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SEB1122\Desktop\Posting\"/>
    </mc:Choice>
  </mc:AlternateContent>
  <xr:revisionPtr revIDLastSave="0" documentId="13_ncr:20000001_{1A3D1CD6-9341-4D97-9C7C-243BC18B24F4}" xr6:coauthVersionLast="47" xr6:coauthVersionMax="47" xr10:uidLastSave="{00000000-0000-0000-0000-000000000000}"/>
  <bookViews>
    <workbookView xWindow="735" yWindow="735" windowWidth="16200" windowHeight="9983" tabRatio="862" firstSheet="1" activeTab="7" xr2:uid="{48B2D5E5-0B1E-48D9-9ACB-0F39175C6ADE}"/>
  </bookViews>
  <sheets>
    <sheet name="Regression Inputs" sheetId="8" r:id="rId1"/>
    <sheet name="Monthly Irrigation" sheetId="2" r:id="rId2"/>
    <sheet name="Monthly Load" sheetId="12" r:id="rId3"/>
    <sheet name="metered data" sheetId="1" r:id="rId4"/>
    <sheet name="Non-Irr load" sheetId="3" r:id="rId5"/>
    <sheet name="Irrigation adj" sheetId="7" r:id="rId6"/>
    <sheet name="Temperature" sheetId="5" r:id="rId7"/>
    <sheet name="Calcs" sheetId="6" r:id="rId8"/>
    <sheet name="Daily NLSL" sheetId="14" r:id="rId9"/>
    <sheet name="Regression Results" sheetId="15" r:id="rId10"/>
    <sheet name="R Backup" sheetId="16" r:id="rId11"/>
  </sheets>
  <definedNames>
    <definedName name="_xlnm._FilterDatabase" localSheetId="8" hidden="1">'Daily NLSL'!$A$2:$E$10958</definedName>
    <definedName name="_xlnm._FilterDatabase" localSheetId="1" hidden="1">'Monthly Irrigation'!$B$55:$E$5634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5" l="1"/>
  <c r="J3" i="5"/>
  <c r="O34" i="2" l="1"/>
  <c r="G1817" i="8"/>
  <c r="I6" i="6"/>
  <c r="J16" i="6"/>
  <c r="G16" i="6"/>
  <c r="F85" i="12"/>
  <c r="F84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V45" i="12"/>
  <c r="V46" i="12"/>
  <c r="V47" i="12"/>
  <c r="V48" i="12"/>
  <c r="V49" i="12"/>
  <c r="V50" i="12"/>
  <c r="V51" i="12"/>
  <c r="V52" i="12"/>
  <c r="V53" i="12"/>
  <c r="V54" i="12"/>
  <c r="V55" i="12"/>
  <c r="V56" i="12"/>
  <c r="V57" i="12"/>
  <c r="V58" i="12"/>
  <c r="V59" i="12"/>
  <c r="V60" i="12"/>
  <c r="V61" i="12"/>
  <c r="V62" i="12"/>
  <c r="V63" i="12"/>
  <c r="V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V130" i="12"/>
  <c r="V131" i="12"/>
  <c r="V132" i="12"/>
  <c r="V133" i="12"/>
  <c r="V134" i="12"/>
  <c r="V135" i="12"/>
  <c r="V136" i="12"/>
  <c r="V137" i="12"/>
  <c r="V138" i="12"/>
  <c r="V139" i="12"/>
  <c r="V140" i="12"/>
  <c r="V141" i="12"/>
  <c r="V142" i="12"/>
  <c r="V143" i="12"/>
  <c r="V144" i="12"/>
  <c r="V145" i="12"/>
  <c r="V146" i="12"/>
  <c r="V147" i="12"/>
  <c r="V148" i="12"/>
  <c r="V149" i="12"/>
  <c r="V150" i="12"/>
  <c r="V151" i="12"/>
  <c r="V152" i="12"/>
  <c r="V153" i="12"/>
  <c r="V154" i="12"/>
  <c r="V155" i="12"/>
  <c r="V156" i="12"/>
  <c r="V157" i="12"/>
  <c r="V158" i="12"/>
  <c r="V159" i="12"/>
  <c r="V160" i="12"/>
  <c r="V161" i="12"/>
  <c r="V162" i="12"/>
  <c r="V163" i="12"/>
  <c r="V164" i="12"/>
  <c r="V165" i="12"/>
  <c r="V166" i="12"/>
  <c r="V167" i="12"/>
  <c r="V168" i="12"/>
  <c r="V169" i="12"/>
  <c r="V170" i="12"/>
  <c r="V171" i="12"/>
  <c r="V172" i="12"/>
  <c r="V173" i="12"/>
  <c r="V174" i="12"/>
  <c r="V175" i="12"/>
  <c r="V176" i="12"/>
  <c r="V177" i="12"/>
  <c r="V178" i="12"/>
  <c r="V179" i="12"/>
  <c r="V180" i="12"/>
  <c r="V181" i="12"/>
  <c r="V182" i="12"/>
  <c r="V183" i="12"/>
  <c r="V184" i="12"/>
  <c r="V185" i="12"/>
  <c r="V186" i="12"/>
  <c r="V187" i="12"/>
  <c r="V188" i="12"/>
  <c r="V189" i="12"/>
  <c r="V190" i="12"/>
  <c r="V191" i="12"/>
  <c r="V192" i="12"/>
  <c r="V193" i="12"/>
  <c r="V194" i="12"/>
  <c r="V195" i="12"/>
  <c r="V196" i="12"/>
  <c r="V197" i="12"/>
  <c r="V198" i="12"/>
  <c r="V199" i="12"/>
  <c r="V200" i="12"/>
  <c r="V201" i="12"/>
  <c r="V202" i="12"/>
  <c r="V203" i="12"/>
  <c r="V204" i="12"/>
  <c r="V205" i="12"/>
  <c r="V206" i="12"/>
  <c r="V207" i="12"/>
  <c r="V208" i="12"/>
  <c r="V209" i="12"/>
  <c r="V210" i="12"/>
  <c r="V211" i="12"/>
  <c r="V212" i="12"/>
  <c r="V213" i="12"/>
  <c r="V214" i="12"/>
  <c r="V215" i="12"/>
  <c r="V216" i="12"/>
  <c r="V217" i="12"/>
  <c r="V218" i="12"/>
  <c r="V219" i="12"/>
  <c r="V220" i="12"/>
  <c r="V221" i="12"/>
  <c r="V222" i="12"/>
  <c r="V223" i="12"/>
  <c r="V224" i="12"/>
  <c r="V225" i="12"/>
  <c r="V226" i="12"/>
  <c r="V227" i="12"/>
  <c r="V228" i="12"/>
  <c r="V229" i="12"/>
  <c r="V230" i="12"/>
  <c r="V231" i="12"/>
  <c r="V232" i="12"/>
  <c r="V233" i="12"/>
  <c r="V234" i="12"/>
  <c r="V235" i="12"/>
  <c r="V236" i="12"/>
  <c r="V237" i="12"/>
  <c r="V238" i="12"/>
  <c r="V239" i="12"/>
  <c r="V240" i="12"/>
  <c r="V241" i="12"/>
  <c r="V242" i="12"/>
  <c r="V243" i="12"/>
  <c r="V244" i="12"/>
  <c r="V245" i="12"/>
  <c r="V246" i="12"/>
  <c r="V247" i="12"/>
  <c r="V248" i="12"/>
  <c r="V249" i="12"/>
  <c r="V250" i="12"/>
  <c r="V251" i="12"/>
  <c r="V252" i="12"/>
  <c r="V253" i="12"/>
  <c r="V254" i="12"/>
  <c r="V255" i="12"/>
  <c r="V256" i="12"/>
  <c r="V257" i="12"/>
  <c r="V258" i="12"/>
  <c r="V259" i="12"/>
  <c r="V260" i="12"/>
  <c r="V261" i="12"/>
  <c r="V262" i="12"/>
  <c r="V263" i="12"/>
  <c r="V264" i="12"/>
  <c r="V265" i="12"/>
  <c r="V266" i="12"/>
  <c r="V267" i="12"/>
  <c r="V268" i="12"/>
  <c r="V269" i="12"/>
  <c r="V270" i="12"/>
  <c r="V271" i="12"/>
  <c r="V272" i="12"/>
  <c r="V273" i="12"/>
  <c r="V274" i="12"/>
  <c r="V275" i="12"/>
  <c r="V276" i="12"/>
  <c r="V277" i="12"/>
  <c r="V278" i="12"/>
  <c r="V279" i="12"/>
  <c r="V280" i="12"/>
  <c r="V281" i="12"/>
  <c r="V282" i="12"/>
  <c r="V283" i="12"/>
  <c r="V284" i="12"/>
  <c r="V285" i="12"/>
  <c r="V286" i="12"/>
  <c r="V287" i="12"/>
  <c r="V288" i="12"/>
  <c r="V289" i="12"/>
  <c r="V290" i="12"/>
  <c r="V291" i="12"/>
  <c r="V292" i="12"/>
  <c r="V293" i="12"/>
  <c r="V294" i="12"/>
  <c r="V295" i="12"/>
  <c r="V296" i="12"/>
  <c r="V297" i="12"/>
  <c r="V298" i="12"/>
  <c r="V299" i="12"/>
  <c r="V300" i="12"/>
  <c r="V301" i="12"/>
  <c r="V302" i="12"/>
  <c r="V303" i="12"/>
  <c r="V304" i="12"/>
  <c r="V305" i="12"/>
  <c r="V306" i="12"/>
  <c r="V307" i="12"/>
  <c r="V308" i="12"/>
  <c r="V309" i="12"/>
  <c r="V310" i="12"/>
  <c r="V311" i="12"/>
  <c r="V312" i="12"/>
  <c r="V313" i="12"/>
  <c r="V314" i="12"/>
  <c r="V315" i="12"/>
  <c r="V316" i="12"/>
  <c r="V317" i="12"/>
  <c r="V318" i="12"/>
  <c r="V319" i="12"/>
  <c r="V320" i="12"/>
  <c r="V321" i="12"/>
  <c r="V322" i="12"/>
  <c r="V323" i="12"/>
  <c r="V324" i="12"/>
  <c r="V325" i="12"/>
  <c r="V326" i="12"/>
  <c r="V327" i="12"/>
  <c r="V328" i="12"/>
  <c r="V329" i="12"/>
  <c r="V330" i="12"/>
  <c r="V331" i="12"/>
  <c r="V332" i="12"/>
  <c r="V333" i="12"/>
  <c r="V334" i="12"/>
  <c r="V335" i="12"/>
  <c r="V336" i="12"/>
  <c r="V337" i="12"/>
  <c r="V338" i="12"/>
  <c r="V339" i="12"/>
  <c r="V340" i="12"/>
  <c r="V341" i="12"/>
  <c r="V342" i="12"/>
  <c r="V343" i="12"/>
  <c r="V344" i="12"/>
  <c r="V345" i="12"/>
  <c r="V346" i="12"/>
  <c r="V347" i="12"/>
  <c r="V348" i="12"/>
  <c r="V349" i="12"/>
  <c r="V350" i="12"/>
  <c r="V351" i="12"/>
  <c r="V352" i="12"/>
  <c r="V353" i="12"/>
  <c r="V354" i="12"/>
  <c r="V355" i="12"/>
  <c r="V356" i="12"/>
  <c r="V357" i="12"/>
  <c r="V358" i="12"/>
  <c r="V359" i="12"/>
  <c r="V360" i="12"/>
  <c r="V361" i="12"/>
  <c r="V362" i="12"/>
  <c r="V363" i="12"/>
  <c r="V364" i="12"/>
  <c r="V365" i="12"/>
  <c r="V366" i="12"/>
  <c r="V367" i="12"/>
  <c r="V368" i="12"/>
  <c r="V369" i="12"/>
  <c r="V370" i="12"/>
  <c r="V371" i="12"/>
  <c r="V372" i="12"/>
  <c r="V373" i="12"/>
  <c r="V374" i="12"/>
  <c r="V375" i="12"/>
  <c r="V376" i="12"/>
  <c r="V377" i="12"/>
  <c r="V378" i="12"/>
  <c r="V379" i="12"/>
  <c r="V380" i="12"/>
  <c r="V381" i="12"/>
  <c r="V382" i="12"/>
  <c r="V383" i="12"/>
  <c r="V384" i="12"/>
  <c r="V385" i="12"/>
  <c r="V386" i="12"/>
  <c r="V387" i="12"/>
  <c r="V388" i="12"/>
  <c r="V389" i="12"/>
  <c r="V390" i="12"/>
  <c r="V391" i="12"/>
  <c r="V392" i="12"/>
  <c r="V393" i="12"/>
  <c r="V394" i="12"/>
  <c r="V395" i="12"/>
  <c r="V396" i="12"/>
  <c r="V397" i="12"/>
  <c r="V398" i="12"/>
  <c r="V399" i="12"/>
  <c r="V400" i="12"/>
  <c r="V401" i="12"/>
  <c r="V402" i="12"/>
  <c r="V403" i="12"/>
  <c r="V404" i="12"/>
  <c r="V405" i="12"/>
  <c r="V406" i="12"/>
  <c r="V407" i="12"/>
  <c r="V408" i="12"/>
  <c r="V409" i="12"/>
  <c r="V410" i="12"/>
  <c r="V411" i="12"/>
  <c r="V412" i="12"/>
  <c r="V413" i="12"/>
  <c r="V414" i="12"/>
  <c r="V415" i="12"/>
  <c r="V416" i="12"/>
  <c r="V417" i="12"/>
  <c r="V418" i="12"/>
  <c r="V419" i="12"/>
  <c r="V420" i="12"/>
  <c r="V421" i="12"/>
  <c r="V422" i="12"/>
  <c r="V423" i="12"/>
  <c r="V424" i="12"/>
  <c r="V425" i="12"/>
  <c r="V426" i="12"/>
  <c r="V427" i="12"/>
  <c r="V428" i="12"/>
  <c r="V429" i="12"/>
  <c r="V430" i="12"/>
  <c r="V431" i="12"/>
  <c r="V432" i="12"/>
  <c r="V433" i="12"/>
  <c r="V434" i="12"/>
  <c r="V435" i="12"/>
  <c r="V436" i="12"/>
  <c r="V437" i="12"/>
  <c r="V438" i="12"/>
  <c r="V439" i="12"/>
  <c r="V440" i="12"/>
  <c r="V441" i="12"/>
  <c r="V442" i="12"/>
  <c r="V443" i="12"/>
  <c r="V444" i="12"/>
  <c r="V445" i="12"/>
  <c r="V446" i="12"/>
  <c r="V447" i="12"/>
  <c r="V448" i="12"/>
  <c r="V449" i="12"/>
  <c r="V450" i="12"/>
  <c r="V451" i="12"/>
  <c r="V452" i="12"/>
  <c r="V453" i="12"/>
  <c r="V454" i="12"/>
  <c r="V455" i="12"/>
  <c r="V456" i="12"/>
  <c r="V457" i="12"/>
  <c r="V458" i="12"/>
  <c r="V459" i="12"/>
  <c r="V460" i="12"/>
  <c r="V461" i="12"/>
  <c r="V462" i="12"/>
  <c r="V463" i="12"/>
  <c r="V464" i="12"/>
  <c r="V465" i="12"/>
  <c r="V466" i="12"/>
  <c r="V467" i="12"/>
  <c r="V468" i="12"/>
  <c r="V469" i="12"/>
  <c r="V470" i="12"/>
  <c r="V471" i="12"/>
  <c r="V472" i="12"/>
  <c r="V473" i="12"/>
  <c r="V474" i="12"/>
  <c r="V475" i="12"/>
  <c r="V476" i="12"/>
  <c r="V477" i="12"/>
  <c r="V478" i="12"/>
  <c r="V479" i="12"/>
  <c r="V480" i="12"/>
  <c r="V481" i="12"/>
  <c r="V482" i="12"/>
  <c r="V483" i="12"/>
  <c r="V484" i="12"/>
  <c r="V485" i="12"/>
  <c r="V486" i="12"/>
  <c r="V487" i="12"/>
  <c r="V488" i="12"/>
  <c r="V489" i="12"/>
  <c r="V490" i="12"/>
  <c r="V491" i="12"/>
  <c r="V492" i="12"/>
  <c r="V493" i="12"/>
  <c r="V494" i="12"/>
  <c r="V495" i="12"/>
  <c r="V496" i="12"/>
  <c r="V497" i="12"/>
  <c r="V498" i="12"/>
  <c r="V499" i="12"/>
  <c r="V500" i="12"/>
  <c r="V501" i="12"/>
  <c r="V502" i="12"/>
  <c r="V503" i="12"/>
  <c r="V504" i="12"/>
  <c r="V505" i="12"/>
  <c r="V506" i="12"/>
  <c r="V507" i="12"/>
  <c r="V508" i="12"/>
  <c r="V509" i="12"/>
  <c r="V510" i="12"/>
  <c r="V511" i="12"/>
  <c r="V512" i="12"/>
  <c r="V513" i="12"/>
  <c r="V514" i="12"/>
  <c r="V515" i="12"/>
  <c r="V516" i="12"/>
  <c r="V517" i="12"/>
  <c r="V518" i="12"/>
  <c r="V519" i="12"/>
  <c r="V520" i="12"/>
  <c r="V521" i="12"/>
  <c r="V522" i="12"/>
  <c r="V523" i="12"/>
  <c r="V524" i="12"/>
  <c r="V525" i="12"/>
  <c r="V526" i="12"/>
  <c r="V527" i="12"/>
  <c r="V528" i="12"/>
  <c r="V529" i="12"/>
  <c r="V530" i="12"/>
  <c r="V531" i="12"/>
  <c r="V532" i="12"/>
  <c r="V533" i="12"/>
  <c r="V534" i="12"/>
  <c r="V535" i="12"/>
  <c r="V536" i="12"/>
  <c r="V537" i="12"/>
  <c r="V538" i="12"/>
  <c r="V539" i="12"/>
  <c r="V540" i="12"/>
  <c r="V541" i="12"/>
  <c r="V542" i="12"/>
  <c r="V543" i="12"/>
  <c r="V544" i="12"/>
  <c r="V545" i="12"/>
  <c r="V546" i="12"/>
  <c r="V547" i="12"/>
  <c r="V548" i="12"/>
  <c r="V549" i="12"/>
  <c r="V550" i="12"/>
  <c r="V551" i="12"/>
  <c r="V552" i="12"/>
  <c r="V553" i="12"/>
  <c r="V554" i="12"/>
  <c r="V555" i="12"/>
  <c r="V556" i="12"/>
  <c r="V557" i="12"/>
  <c r="V558" i="12"/>
  <c r="V559" i="12"/>
  <c r="V560" i="12"/>
  <c r="V561" i="12"/>
  <c r="V562" i="12"/>
  <c r="V563" i="12"/>
  <c r="V564" i="12"/>
  <c r="V565" i="12"/>
  <c r="V566" i="12"/>
  <c r="V567" i="12"/>
  <c r="V568" i="12"/>
  <c r="V569" i="12"/>
  <c r="V570" i="12"/>
  <c r="V571" i="12"/>
  <c r="V572" i="12"/>
  <c r="V573" i="12"/>
  <c r="V574" i="12"/>
  <c r="V575" i="12"/>
  <c r="V576" i="12"/>
  <c r="V577" i="12"/>
  <c r="V578" i="12"/>
  <c r="V579" i="12"/>
  <c r="V580" i="12"/>
  <c r="V581" i="12"/>
  <c r="V582" i="12"/>
  <c r="V583" i="12"/>
  <c r="V584" i="12"/>
  <c r="V585" i="12"/>
  <c r="V586" i="12"/>
  <c r="V587" i="12"/>
  <c r="V588" i="12"/>
  <c r="V589" i="12"/>
  <c r="V590" i="12"/>
  <c r="V591" i="12"/>
  <c r="V592" i="12"/>
  <c r="V593" i="12"/>
  <c r="V594" i="12"/>
  <c r="V595" i="12"/>
  <c r="V596" i="12"/>
  <c r="V597" i="12"/>
  <c r="V598" i="12"/>
  <c r="V599" i="12"/>
  <c r="V600" i="12"/>
  <c r="V601" i="12"/>
  <c r="V602" i="12"/>
  <c r="V603" i="12"/>
  <c r="V604" i="12"/>
  <c r="V605" i="12"/>
  <c r="V606" i="12"/>
  <c r="V607" i="12"/>
  <c r="V608" i="12"/>
  <c r="V609" i="12"/>
  <c r="V610" i="12"/>
  <c r="V611" i="12"/>
  <c r="V612" i="12"/>
  <c r="V613" i="12"/>
  <c r="V614" i="12"/>
  <c r="V615" i="12"/>
  <c r="V616" i="12"/>
  <c r="V617" i="12"/>
  <c r="V618" i="12"/>
  <c r="V619" i="12"/>
  <c r="V620" i="12"/>
  <c r="V621" i="12"/>
  <c r="V622" i="12"/>
  <c r="V623" i="12"/>
  <c r="V624" i="12"/>
  <c r="V625" i="12"/>
  <c r="V626" i="12"/>
  <c r="V627" i="12"/>
  <c r="V628" i="12"/>
  <c r="V629" i="12"/>
  <c r="V630" i="12"/>
  <c r="V631" i="12"/>
  <c r="V632" i="12"/>
  <c r="V633" i="12"/>
  <c r="V634" i="12"/>
  <c r="V635" i="12"/>
  <c r="V636" i="12"/>
  <c r="V637" i="12"/>
  <c r="V638" i="12"/>
  <c r="V639" i="12"/>
  <c r="V640" i="12"/>
  <c r="V641" i="12"/>
  <c r="V642" i="12"/>
  <c r="V643" i="12"/>
  <c r="V644" i="12"/>
  <c r="V645" i="12"/>
  <c r="V646" i="12"/>
  <c r="V647" i="12"/>
  <c r="V648" i="12"/>
  <c r="V649" i="12"/>
  <c r="V650" i="12"/>
  <c r="V651" i="12"/>
  <c r="V652" i="12"/>
  <c r="V653" i="12"/>
  <c r="V654" i="12"/>
  <c r="V655" i="12"/>
  <c r="V656" i="12"/>
  <c r="V657" i="12"/>
  <c r="V658" i="12"/>
  <c r="V659" i="12"/>
  <c r="V660" i="12"/>
  <c r="V661" i="12"/>
  <c r="V662" i="12"/>
  <c r="V663" i="12"/>
  <c r="V664" i="12"/>
  <c r="V665" i="12"/>
  <c r="V666" i="12"/>
  <c r="V667" i="12"/>
  <c r="V668" i="12"/>
  <c r="V669" i="12"/>
  <c r="V670" i="12"/>
  <c r="V671" i="12"/>
  <c r="V672" i="12"/>
  <c r="V673" i="12"/>
  <c r="V674" i="12"/>
  <c r="V675" i="12"/>
  <c r="V676" i="12"/>
  <c r="V677" i="12"/>
  <c r="V678" i="12"/>
  <c r="V679" i="12"/>
  <c r="V680" i="12"/>
  <c r="V681" i="12"/>
  <c r="V682" i="12"/>
  <c r="V683" i="12"/>
  <c r="V684" i="12"/>
  <c r="V685" i="12"/>
  <c r="V686" i="12"/>
  <c r="V687" i="12"/>
  <c r="V688" i="12"/>
  <c r="V689" i="12"/>
  <c r="V690" i="12"/>
  <c r="V691" i="12"/>
  <c r="V692" i="12"/>
  <c r="V693" i="12"/>
  <c r="V694" i="12"/>
  <c r="V695" i="12"/>
  <c r="V696" i="12"/>
  <c r="V697" i="12"/>
  <c r="V698" i="12"/>
  <c r="V699" i="12"/>
  <c r="V700" i="12"/>
  <c r="V701" i="12"/>
  <c r="V702" i="12"/>
  <c r="V703" i="12"/>
  <c r="V704" i="12"/>
  <c r="V705" i="12"/>
  <c r="V706" i="12"/>
  <c r="V707" i="12"/>
  <c r="V708" i="12"/>
  <c r="V709" i="12"/>
  <c r="V710" i="12"/>
  <c r="V711" i="12"/>
  <c r="V712" i="12"/>
  <c r="V713" i="12"/>
  <c r="V714" i="12"/>
  <c r="V715" i="12"/>
  <c r="V716" i="12"/>
  <c r="V717" i="12"/>
  <c r="V718" i="12"/>
  <c r="V719" i="12"/>
  <c r="V720" i="12"/>
  <c r="V721" i="12"/>
  <c r="V722" i="12"/>
  <c r="V723" i="12"/>
  <c r="V724" i="12"/>
  <c r="V725" i="12"/>
  <c r="V726" i="12"/>
  <c r="V727" i="12"/>
  <c r="V728" i="12"/>
  <c r="V729" i="12"/>
  <c r="V730" i="12"/>
  <c r="V731" i="12"/>
  <c r="V732" i="12"/>
  <c r="V733" i="12"/>
  <c r="V734" i="12"/>
  <c r="V735" i="12"/>
  <c r="V736" i="12"/>
  <c r="V737" i="12"/>
  <c r="V738" i="12"/>
  <c r="V739" i="12"/>
  <c r="V740" i="12"/>
  <c r="V741" i="12"/>
  <c r="V742" i="12"/>
  <c r="V743" i="12"/>
  <c r="V744" i="12"/>
  <c r="V745" i="12"/>
  <c r="V746" i="12"/>
  <c r="V747" i="12"/>
  <c r="V748" i="12"/>
  <c r="V749" i="12"/>
  <c r="V750" i="12"/>
  <c r="V751" i="12"/>
  <c r="V752" i="12"/>
  <c r="V753" i="12"/>
  <c r="V754" i="12"/>
  <c r="V755" i="12"/>
  <c r="V756" i="12"/>
  <c r="V757" i="12"/>
  <c r="V758" i="12"/>
  <c r="V759" i="12"/>
  <c r="V760" i="12"/>
  <c r="V761" i="12"/>
  <c r="V762" i="12"/>
  <c r="V763" i="12"/>
  <c r="V764" i="12"/>
  <c r="V765" i="12"/>
  <c r="V766" i="12"/>
  <c r="V767" i="12"/>
  <c r="V768" i="12"/>
  <c r="V769" i="12"/>
  <c r="V770" i="12"/>
  <c r="V771" i="12"/>
  <c r="V772" i="12"/>
  <c r="V773" i="12"/>
  <c r="V774" i="12"/>
  <c r="V775" i="12"/>
  <c r="V776" i="12"/>
  <c r="V777" i="12"/>
  <c r="V778" i="12"/>
  <c r="V779" i="12"/>
  <c r="V780" i="12"/>
  <c r="V781" i="12"/>
  <c r="V782" i="12"/>
  <c r="V783" i="12"/>
  <c r="V784" i="12"/>
  <c r="V785" i="12"/>
  <c r="V786" i="12"/>
  <c r="V787" i="12"/>
  <c r="V788" i="12"/>
  <c r="V789" i="12"/>
  <c r="V790" i="12"/>
  <c r="V791" i="12"/>
  <c r="V792" i="12"/>
  <c r="V793" i="12"/>
  <c r="V794" i="12"/>
  <c r="V795" i="12"/>
  <c r="V796" i="12"/>
  <c r="V797" i="12"/>
  <c r="V798" i="12"/>
  <c r="V799" i="12"/>
  <c r="V800" i="12"/>
  <c r="V801" i="12"/>
  <c r="V802" i="12"/>
  <c r="V803" i="12"/>
  <c r="V804" i="12"/>
  <c r="V805" i="12"/>
  <c r="V806" i="12"/>
  <c r="V807" i="12"/>
  <c r="V808" i="12"/>
  <c r="V809" i="12"/>
  <c r="V810" i="12"/>
  <c r="V811" i="12"/>
  <c r="V812" i="12"/>
  <c r="V813" i="12"/>
  <c r="V814" i="12"/>
  <c r="V815" i="12"/>
  <c r="V816" i="12"/>
  <c r="V817" i="12"/>
  <c r="V818" i="12"/>
  <c r="V819" i="12"/>
  <c r="V820" i="12"/>
  <c r="V821" i="12"/>
  <c r="V822" i="12"/>
  <c r="V823" i="12"/>
  <c r="V824" i="12"/>
  <c r="V825" i="12"/>
  <c r="V826" i="12"/>
  <c r="V827" i="12"/>
  <c r="V828" i="12"/>
  <c r="V829" i="12"/>
  <c r="V830" i="12"/>
  <c r="V831" i="12"/>
  <c r="V832" i="12"/>
  <c r="V833" i="12"/>
  <c r="V834" i="12"/>
  <c r="V835" i="12"/>
  <c r="V836" i="12"/>
  <c r="V837" i="12"/>
  <c r="V838" i="12"/>
  <c r="V839" i="12"/>
  <c r="V840" i="12"/>
  <c r="V841" i="12"/>
  <c r="V842" i="12"/>
  <c r="V843" i="12"/>
  <c r="V844" i="12"/>
  <c r="V845" i="12"/>
  <c r="V846" i="12"/>
  <c r="V847" i="12"/>
  <c r="V848" i="12"/>
  <c r="V849" i="12"/>
  <c r="V850" i="12"/>
  <c r="V851" i="12"/>
  <c r="V852" i="12"/>
  <c r="V853" i="12"/>
  <c r="V854" i="12"/>
  <c r="V855" i="12"/>
  <c r="V856" i="12"/>
  <c r="V857" i="12"/>
  <c r="V858" i="12"/>
  <c r="V859" i="12"/>
  <c r="V860" i="12"/>
  <c r="V861" i="12"/>
  <c r="V862" i="12"/>
  <c r="V863" i="12"/>
  <c r="V864" i="12"/>
  <c r="V865" i="12"/>
  <c r="V866" i="12"/>
  <c r="V867" i="12"/>
  <c r="V868" i="12"/>
  <c r="V869" i="12"/>
  <c r="V870" i="12"/>
  <c r="V871" i="12"/>
  <c r="V872" i="12"/>
  <c r="V873" i="12"/>
  <c r="V874" i="12"/>
  <c r="V875" i="12"/>
  <c r="V876" i="12"/>
  <c r="V877" i="12"/>
  <c r="V878" i="12"/>
  <c r="V879" i="12"/>
  <c r="V880" i="12"/>
  <c r="V881" i="12"/>
  <c r="V882" i="12"/>
  <c r="V883" i="12"/>
  <c r="V884" i="12"/>
  <c r="V885" i="12"/>
  <c r="V886" i="12"/>
  <c r="V887" i="12"/>
  <c r="V888" i="12"/>
  <c r="V889" i="12"/>
  <c r="V890" i="12"/>
  <c r="V891" i="12"/>
  <c r="V892" i="12"/>
  <c r="V893" i="12"/>
  <c r="V894" i="12"/>
  <c r="V895" i="12"/>
  <c r="V896" i="12"/>
  <c r="V897" i="12"/>
  <c r="V898" i="12"/>
  <c r="V899" i="12"/>
  <c r="V900" i="12"/>
  <c r="V901" i="12"/>
  <c r="V902" i="12"/>
  <c r="V903" i="12"/>
  <c r="V904" i="12"/>
  <c r="V905" i="12"/>
  <c r="V906" i="12"/>
  <c r="V907" i="12"/>
  <c r="V908" i="12"/>
  <c r="V909" i="12"/>
  <c r="V910" i="12"/>
  <c r="V911" i="12"/>
  <c r="V912" i="12"/>
  <c r="V913" i="12"/>
  <c r="V914" i="12"/>
  <c r="V915" i="12"/>
  <c r="V916" i="12"/>
  <c r="V917" i="12"/>
  <c r="V918" i="12"/>
  <c r="V919" i="12"/>
  <c r="V920" i="12"/>
  <c r="V921" i="12"/>
  <c r="V922" i="12"/>
  <c r="V923" i="12"/>
  <c r="V924" i="12"/>
  <c r="V925" i="12"/>
  <c r="V926" i="12"/>
  <c r="V927" i="12"/>
  <c r="V928" i="12"/>
  <c r="V929" i="12"/>
  <c r="V930" i="12"/>
  <c r="V931" i="12"/>
  <c r="V932" i="12"/>
  <c r="V933" i="12"/>
  <c r="V934" i="12"/>
  <c r="V935" i="12"/>
  <c r="V936" i="12"/>
  <c r="V937" i="12"/>
  <c r="V938" i="12"/>
  <c r="V939" i="12"/>
  <c r="V940" i="12"/>
  <c r="V941" i="12"/>
  <c r="V942" i="12"/>
  <c r="V943" i="12"/>
  <c r="V944" i="12"/>
  <c r="V945" i="12"/>
  <c r="V946" i="12"/>
  <c r="V947" i="12"/>
  <c r="V948" i="12"/>
  <c r="V949" i="12"/>
  <c r="V950" i="12"/>
  <c r="V951" i="12"/>
  <c r="V952" i="12"/>
  <c r="V953" i="12"/>
  <c r="V954" i="12"/>
  <c r="V955" i="12"/>
  <c r="V956" i="12"/>
  <c r="V957" i="12"/>
  <c r="V958" i="12"/>
  <c r="V959" i="12"/>
  <c r="V960" i="12"/>
  <c r="V961" i="12"/>
  <c r="V962" i="12"/>
  <c r="V963" i="12"/>
  <c r="V964" i="12"/>
  <c r="V965" i="12"/>
  <c r="V966" i="12"/>
  <c r="V967" i="12"/>
  <c r="V968" i="12"/>
  <c r="V969" i="12"/>
  <c r="V970" i="12"/>
  <c r="V971" i="12"/>
  <c r="V972" i="12"/>
  <c r="V973" i="12"/>
  <c r="V974" i="12"/>
  <c r="V975" i="12"/>
  <c r="V976" i="12"/>
  <c r="V977" i="12"/>
  <c r="V978" i="12"/>
  <c r="V979" i="12"/>
  <c r="V980" i="12"/>
  <c r="V981" i="12"/>
  <c r="V982" i="12"/>
  <c r="V983" i="12"/>
  <c r="V984" i="12"/>
  <c r="V985" i="12"/>
  <c r="V986" i="12"/>
  <c r="V987" i="12"/>
  <c r="V988" i="12"/>
  <c r="V989" i="12"/>
  <c r="V990" i="12"/>
  <c r="V991" i="12"/>
  <c r="V992" i="12"/>
  <c r="V993" i="12"/>
  <c r="V994" i="12"/>
  <c r="V995" i="12"/>
  <c r="V996" i="12"/>
  <c r="V997" i="12"/>
  <c r="V998" i="12"/>
  <c r="V999" i="12"/>
  <c r="V1000" i="12"/>
  <c r="V1001" i="12"/>
  <c r="V1002" i="12"/>
  <c r="V1003" i="12"/>
  <c r="V1004" i="12"/>
  <c r="V1005" i="12"/>
  <c r="V1006" i="12"/>
  <c r="V1007" i="12"/>
  <c r="V1008" i="12"/>
  <c r="V1009" i="12"/>
  <c r="V1010" i="12"/>
  <c r="V1011" i="12"/>
  <c r="V1012" i="12"/>
  <c r="V1013" i="12"/>
  <c r="V1014" i="12"/>
  <c r="V1015" i="12"/>
  <c r="V1016" i="12"/>
  <c r="V1017" i="12"/>
  <c r="V1018" i="12"/>
  <c r="V1019" i="12"/>
  <c r="V1020" i="12"/>
  <c r="V1021" i="12"/>
  <c r="V1022" i="12"/>
  <c r="V1023" i="12"/>
  <c r="V1024" i="12"/>
  <c r="V1025" i="12"/>
  <c r="V1026" i="12"/>
  <c r="V1027" i="12"/>
  <c r="V1028" i="12"/>
  <c r="V1029" i="12"/>
  <c r="V1030" i="12"/>
  <c r="V1031" i="12"/>
  <c r="V1032" i="12"/>
  <c r="V1033" i="12"/>
  <c r="V1034" i="12"/>
  <c r="V1035" i="12"/>
  <c r="V1036" i="12"/>
  <c r="V1037" i="12"/>
  <c r="V1038" i="12"/>
  <c r="V1039" i="12"/>
  <c r="V1040" i="12"/>
  <c r="V1041" i="12"/>
  <c r="V1042" i="12"/>
  <c r="V1043" i="12"/>
  <c r="V1044" i="12"/>
  <c r="V1045" i="12"/>
  <c r="V1046" i="12"/>
  <c r="V1047" i="12"/>
  <c r="V1048" i="12"/>
  <c r="V1049" i="12"/>
  <c r="V1050" i="12"/>
  <c r="V1051" i="12"/>
  <c r="V1052" i="12"/>
  <c r="V1053" i="12"/>
  <c r="V1054" i="12"/>
  <c r="V1055" i="12"/>
  <c r="V1056" i="12"/>
  <c r="V1057" i="12"/>
  <c r="V1058" i="12"/>
  <c r="V1059" i="12"/>
  <c r="V1060" i="12"/>
  <c r="V1061" i="12"/>
  <c r="V1062" i="12"/>
  <c r="V1063" i="12"/>
  <c r="V1064" i="12"/>
  <c r="V1065" i="12"/>
  <c r="V1066" i="12"/>
  <c r="V1067" i="12"/>
  <c r="V1068" i="12"/>
  <c r="V1069" i="12"/>
  <c r="V1070" i="12"/>
  <c r="V1071" i="12"/>
  <c r="V1072" i="12"/>
  <c r="V1073" i="12"/>
  <c r="V1074" i="12"/>
  <c r="V1075" i="12"/>
  <c r="V1076" i="12"/>
  <c r="V1077" i="12"/>
  <c r="V1078" i="12"/>
  <c r="V1079" i="12"/>
  <c r="V1080" i="12"/>
  <c r="V1081" i="12"/>
  <c r="V1082" i="12"/>
  <c r="V1083" i="12"/>
  <c r="V1084" i="12"/>
  <c r="V1085" i="12"/>
  <c r="V1086" i="12"/>
  <c r="V1087" i="12"/>
  <c r="V1088" i="12"/>
  <c r="V1089" i="12"/>
  <c r="V1090" i="12"/>
  <c r="V1091" i="12"/>
  <c r="V1092" i="12"/>
  <c r="V1093" i="12"/>
  <c r="V1094" i="12"/>
  <c r="V1095" i="12"/>
  <c r="V1096" i="12"/>
  <c r="V1097" i="12"/>
  <c r="V1098" i="12"/>
  <c r="V1099" i="12"/>
  <c r="V1100" i="12"/>
  <c r="V1101" i="12"/>
  <c r="V1102" i="12"/>
  <c r="V1103" i="12"/>
  <c r="V1104" i="12"/>
  <c r="V1105" i="12"/>
  <c r="V1106" i="12"/>
  <c r="V1107" i="12"/>
  <c r="V1108" i="12"/>
  <c r="V1109" i="12"/>
  <c r="V1110" i="12"/>
  <c r="V1111" i="12"/>
  <c r="V1112" i="12"/>
  <c r="V1113" i="12"/>
  <c r="V1114" i="12"/>
  <c r="V1115" i="12"/>
  <c r="V1116" i="12"/>
  <c r="V1117" i="12"/>
  <c r="V1118" i="12"/>
  <c r="V1119" i="12"/>
  <c r="V1120" i="12"/>
  <c r="V1121" i="12"/>
  <c r="V1122" i="12"/>
  <c r="V1123" i="12"/>
  <c r="V1124" i="12"/>
  <c r="V1125" i="12"/>
  <c r="V1126" i="12"/>
  <c r="V1127" i="12"/>
  <c r="V1128" i="12"/>
  <c r="V1129" i="12"/>
  <c r="V1130" i="12"/>
  <c r="V1131" i="12"/>
  <c r="V1132" i="12"/>
  <c r="V1133" i="12"/>
  <c r="V1134" i="12"/>
  <c r="V1135" i="12"/>
  <c r="V1136" i="12"/>
  <c r="V1137" i="12"/>
  <c r="V1138" i="12"/>
  <c r="V1139" i="12"/>
  <c r="V1140" i="12"/>
  <c r="V1141" i="12"/>
  <c r="V1142" i="12"/>
  <c r="V1143" i="12"/>
  <c r="V1144" i="12"/>
  <c r="V1145" i="12"/>
  <c r="V1146" i="12"/>
  <c r="V1147" i="12"/>
  <c r="V1148" i="12"/>
  <c r="V1149" i="12"/>
  <c r="V1150" i="12"/>
  <c r="V1151" i="12"/>
  <c r="V1152" i="12"/>
  <c r="V1153" i="12"/>
  <c r="V1154" i="12"/>
  <c r="V1155" i="12"/>
  <c r="V1156" i="12"/>
  <c r="V1157" i="12"/>
  <c r="V1158" i="12"/>
  <c r="V1159" i="12"/>
  <c r="V1160" i="12"/>
  <c r="V1161" i="12"/>
  <c r="V1162" i="12"/>
  <c r="V1163" i="12"/>
  <c r="V1164" i="12"/>
  <c r="V1165" i="12"/>
  <c r="V1166" i="12"/>
  <c r="V1167" i="12"/>
  <c r="V1168" i="12"/>
  <c r="V1169" i="12"/>
  <c r="V1170" i="12"/>
  <c r="V1171" i="12"/>
  <c r="V1172" i="12"/>
  <c r="V1173" i="12"/>
  <c r="V1174" i="12"/>
  <c r="V1175" i="12"/>
  <c r="V1176" i="12"/>
  <c r="V1177" i="12"/>
  <c r="V1178" i="12"/>
  <c r="V1179" i="12"/>
  <c r="V1180" i="12"/>
  <c r="V1181" i="12"/>
  <c r="V1182" i="12"/>
  <c r="V1183" i="12"/>
  <c r="V1184" i="12"/>
  <c r="V1185" i="12"/>
  <c r="V1186" i="12"/>
  <c r="V1187" i="12"/>
  <c r="V1188" i="12"/>
  <c r="V1189" i="12"/>
  <c r="V1190" i="12"/>
  <c r="V1191" i="12"/>
  <c r="V1192" i="12"/>
  <c r="V1193" i="12"/>
  <c r="V1194" i="12"/>
  <c r="V1195" i="12"/>
  <c r="V1196" i="12"/>
  <c r="V1197" i="12"/>
  <c r="V1198" i="12"/>
  <c r="V1199" i="12"/>
  <c r="V1200" i="12"/>
  <c r="V1201" i="12"/>
  <c r="V1202" i="12"/>
  <c r="V1203" i="12"/>
  <c r="V1204" i="12"/>
  <c r="V1205" i="12"/>
  <c r="V1206" i="12"/>
  <c r="V1207" i="12"/>
  <c r="V1208" i="12"/>
  <c r="V1209" i="12"/>
  <c r="V1210" i="12"/>
  <c r="V1211" i="12"/>
  <c r="V1212" i="12"/>
  <c r="V1213" i="12"/>
  <c r="V1214" i="12"/>
  <c r="V1215" i="12"/>
  <c r="V1216" i="12"/>
  <c r="V1217" i="12"/>
  <c r="V1218" i="12"/>
  <c r="V1219" i="12"/>
  <c r="V1220" i="12"/>
  <c r="V1221" i="12"/>
  <c r="V1222" i="12"/>
  <c r="V1223" i="12"/>
  <c r="V1224" i="12"/>
  <c r="V1225" i="12"/>
  <c r="V1226" i="12"/>
  <c r="V1227" i="12"/>
  <c r="V1228" i="12"/>
  <c r="V1229" i="12"/>
  <c r="V1230" i="12"/>
  <c r="V1231" i="12"/>
  <c r="V1232" i="12"/>
  <c r="V1233" i="12"/>
  <c r="V1234" i="12"/>
  <c r="V1235" i="12"/>
  <c r="V1236" i="12"/>
  <c r="V1237" i="12"/>
  <c r="V1238" i="12"/>
  <c r="V1239" i="12"/>
  <c r="V1240" i="12"/>
  <c r="V1241" i="12"/>
  <c r="V1242" i="12"/>
  <c r="V1243" i="12"/>
  <c r="V1244" i="12"/>
  <c r="V1245" i="12"/>
  <c r="V1246" i="12"/>
  <c r="V1247" i="12"/>
  <c r="V1248" i="12"/>
  <c r="V1249" i="12"/>
  <c r="V1250" i="12"/>
  <c r="V1251" i="12"/>
  <c r="V1252" i="12"/>
  <c r="V1253" i="12"/>
  <c r="V1254" i="12"/>
  <c r="V1255" i="12"/>
  <c r="V1256" i="12"/>
  <c r="V1257" i="12"/>
  <c r="V1258" i="12"/>
  <c r="V1259" i="12"/>
  <c r="V1260" i="12"/>
  <c r="V1261" i="12"/>
  <c r="V1262" i="12"/>
  <c r="V1263" i="12"/>
  <c r="V1264" i="12"/>
  <c r="V1265" i="12"/>
  <c r="V1266" i="12"/>
  <c r="V1267" i="12"/>
  <c r="V1268" i="12"/>
  <c r="V1269" i="12"/>
  <c r="V1270" i="12"/>
  <c r="V1271" i="12"/>
  <c r="V1272" i="12"/>
  <c r="V1273" i="12"/>
  <c r="V1274" i="12"/>
  <c r="V1275" i="12"/>
  <c r="V1276" i="12"/>
  <c r="V1277" i="12"/>
  <c r="V1278" i="12"/>
  <c r="V1279" i="12"/>
  <c r="V1280" i="12"/>
  <c r="V1281" i="12"/>
  <c r="V1282" i="12"/>
  <c r="V1283" i="12"/>
  <c r="V1284" i="12"/>
  <c r="V1285" i="12"/>
  <c r="V1286" i="12"/>
  <c r="V1287" i="12"/>
  <c r="V1288" i="12"/>
  <c r="V1289" i="12"/>
  <c r="V1290" i="12"/>
  <c r="V1291" i="12"/>
  <c r="V1292" i="12"/>
  <c r="V1293" i="12"/>
  <c r="V1294" i="12"/>
  <c r="V1295" i="12"/>
  <c r="V1296" i="12"/>
  <c r="V1297" i="12"/>
  <c r="V1298" i="12"/>
  <c r="V1299" i="12"/>
  <c r="V1300" i="12"/>
  <c r="V1301" i="12"/>
  <c r="V1302" i="12"/>
  <c r="V1303" i="12"/>
  <c r="V1304" i="12"/>
  <c r="V1305" i="12"/>
  <c r="V1306" i="12"/>
  <c r="V1307" i="12"/>
  <c r="V1308" i="12"/>
  <c r="V1309" i="12"/>
  <c r="V1310" i="12"/>
  <c r="V1311" i="12"/>
  <c r="V1312" i="12"/>
  <c r="V1313" i="12"/>
  <c r="V1314" i="12"/>
  <c r="V1315" i="12"/>
  <c r="V1316" i="12"/>
  <c r="V1317" i="12"/>
  <c r="V1318" i="12"/>
  <c r="V1319" i="12"/>
  <c r="V1320" i="12"/>
  <c r="V1321" i="12"/>
  <c r="V1322" i="12"/>
  <c r="V1323" i="12"/>
  <c r="V1324" i="12"/>
  <c r="V1325" i="12"/>
  <c r="V1326" i="12"/>
  <c r="V1327" i="12"/>
  <c r="V1328" i="12"/>
  <c r="V1329" i="12"/>
  <c r="V1330" i="12"/>
  <c r="V1331" i="12"/>
  <c r="V1332" i="12"/>
  <c r="V1333" i="12"/>
  <c r="V1334" i="12"/>
  <c r="V1335" i="12"/>
  <c r="V1336" i="12"/>
  <c r="V1337" i="12"/>
  <c r="V1338" i="12"/>
  <c r="V1339" i="12"/>
  <c r="V1340" i="12"/>
  <c r="V1341" i="12"/>
  <c r="V1342" i="12"/>
  <c r="V1343" i="12"/>
  <c r="V1344" i="12"/>
  <c r="V1345" i="12"/>
  <c r="V1346" i="12"/>
  <c r="V1347" i="12"/>
  <c r="V1348" i="12"/>
  <c r="V1349" i="12"/>
  <c r="V1350" i="12"/>
  <c r="V1351" i="12"/>
  <c r="V1352" i="12"/>
  <c r="V1353" i="12"/>
  <c r="V1354" i="12"/>
  <c r="V1355" i="12"/>
  <c r="V1356" i="12"/>
  <c r="V1357" i="12"/>
  <c r="V1358" i="12"/>
  <c r="V1359" i="12"/>
  <c r="V1360" i="12"/>
  <c r="V1361" i="12"/>
  <c r="V1362" i="12"/>
  <c r="V1363" i="12"/>
  <c r="V1364" i="12"/>
  <c r="V1365" i="12"/>
  <c r="V1366" i="12"/>
  <c r="V1367" i="12"/>
  <c r="V1368" i="12"/>
  <c r="V1369" i="12"/>
  <c r="V1370" i="12"/>
  <c r="V1371" i="12"/>
  <c r="V1372" i="12"/>
  <c r="V1373" i="12"/>
  <c r="V1374" i="12"/>
  <c r="V1375" i="12"/>
  <c r="V1376" i="12"/>
  <c r="V1377" i="12"/>
  <c r="V1378" i="12"/>
  <c r="V1379" i="12"/>
  <c r="V1380" i="12"/>
  <c r="V1381" i="12"/>
  <c r="V1382" i="12"/>
  <c r="V1383" i="12"/>
  <c r="V1384" i="12"/>
  <c r="V1385" i="12"/>
  <c r="V1386" i="12"/>
  <c r="V1387" i="12"/>
  <c r="V1388" i="12"/>
  <c r="V1389" i="12"/>
  <c r="V1390" i="12"/>
  <c r="V1391" i="12"/>
  <c r="V1392" i="12"/>
  <c r="V1393" i="12"/>
  <c r="V1394" i="12"/>
  <c r="V1395" i="12"/>
  <c r="V1396" i="12"/>
  <c r="V1397" i="12"/>
  <c r="V1398" i="12"/>
  <c r="V1399" i="12"/>
  <c r="V1400" i="12"/>
  <c r="V1401" i="12"/>
  <c r="V1402" i="12"/>
  <c r="V1403" i="12"/>
  <c r="V1404" i="12"/>
  <c r="V1405" i="12"/>
  <c r="V1406" i="12"/>
  <c r="V1407" i="12"/>
  <c r="V1408" i="12"/>
  <c r="V1409" i="12"/>
  <c r="V1410" i="12"/>
  <c r="V1411" i="12"/>
  <c r="V1412" i="12"/>
  <c r="V1413" i="12"/>
  <c r="V1414" i="12"/>
  <c r="V1415" i="12"/>
  <c r="V1416" i="12"/>
  <c r="V1417" i="12"/>
  <c r="V1418" i="12"/>
  <c r="V1419" i="12"/>
  <c r="V1420" i="12"/>
  <c r="V1421" i="12"/>
  <c r="V1422" i="12"/>
  <c r="V1423" i="12"/>
  <c r="V1424" i="12"/>
  <c r="V1425" i="12"/>
  <c r="V1426" i="12"/>
  <c r="V1427" i="12"/>
  <c r="V1428" i="12"/>
  <c r="V1429" i="12"/>
  <c r="V1430" i="12"/>
  <c r="V1431" i="12"/>
  <c r="V1432" i="12"/>
  <c r="V1433" i="12"/>
  <c r="V1434" i="12"/>
  <c r="V1435" i="12"/>
  <c r="V1436" i="12"/>
  <c r="V1437" i="12"/>
  <c r="V1438" i="12"/>
  <c r="V1439" i="12"/>
  <c r="V1440" i="12"/>
  <c r="V1441" i="12"/>
  <c r="V1442" i="12"/>
  <c r="V1443" i="12"/>
  <c r="V1444" i="12"/>
  <c r="V1445" i="12"/>
  <c r="V1446" i="12"/>
  <c r="V1447" i="12"/>
  <c r="V1448" i="12"/>
  <c r="V1449" i="12"/>
  <c r="V1450" i="12"/>
  <c r="V1451" i="12"/>
  <c r="V1452" i="12"/>
  <c r="V1453" i="12"/>
  <c r="V1454" i="12"/>
  <c r="V1455" i="12"/>
  <c r="V1456" i="12"/>
  <c r="V1457" i="12"/>
  <c r="V1458" i="12"/>
  <c r="V1459" i="12"/>
  <c r="V1460" i="12"/>
  <c r="V1461" i="12"/>
  <c r="V1462" i="12"/>
  <c r="V1463" i="12"/>
  <c r="V1464" i="12"/>
  <c r="V1465" i="12"/>
  <c r="V1466" i="12"/>
  <c r="V1467" i="12"/>
  <c r="V1468" i="12"/>
  <c r="V1469" i="12"/>
  <c r="V1470" i="12"/>
  <c r="V1471" i="12"/>
  <c r="V1472" i="12"/>
  <c r="V1473" i="12"/>
  <c r="V1474" i="12"/>
  <c r="V1475" i="12"/>
  <c r="V1476" i="12"/>
  <c r="V1477" i="12"/>
  <c r="V1478" i="12"/>
  <c r="V1479" i="12"/>
  <c r="V1480" i="12"/>
  <c r="V1481" i="12"/>
  <c r="V1482" i="12"/>
  <c r="V1483" i="12"/>
  <c r="V1484" i="12"/>
  <c r="V1485" i="12"/>
  <c r="V1486" i="12"/>
  <c r="V1487" i="12"/>
  <c r="V1488" i="12"/>
  <c r="V1489" i="12"/>
  <c r="V1490" i="12"/>
  <c r="V1491" i="12"/>
  <c r="V1492" i="12"/>
  <c r="V1493" i="12"/>
  <c r="V1494" i="12"/>
  <c r="V1495" i="12"/>
  <c r="V1496" i="12"/>
  <c r="V1497" i="12"/>
  <c r="V1498" i="12"/>
  <c r="V1499" i="12"/>
  <c r="V1500" i="12"/>
  <c r="V1501" i="12"/>
  <c r="V1502" i="12"/>
  <c r="V1503" i="12"/>
  <c r="V1504" i="12"/>
  <c r="V1505" i="12"/>
  <c r="V1506" i="12"/>
  <c r="V1507" i="12"/>
  <c r="V1508" i="12"/>
  <c r="V1509" i="12"/>
  <c r="V1510" i="12"/>
  <c r="V1511" i="12"/>
  <c r="V1512" i="12"/>
  <c r="V1513" i="12"/>
  <c r="V1514" i="12"/>
  <c r="V1515" i="12"/>
  <c r="V1516" i="12"/>
  <c r="V1517" i="12"/>
  <c r="V1518" i="12"/>
  <c r="V1519" i="12"/>
  <c r="V1520" i="12"/>
  <c r="V1521" i="12"/>
  <c r="V1522" i="12"/>
  <c r="V1523" i="12"/>
  <c r="V1524" i="12"/>
  <c r="V1525" i="12"/>
  <c r="V1526" i="12"/>
  <c r="V1527" i="12"/>
  <c r="V1528" i="12"/>
  <c r="V1529" i="12"/>
  <c r="V1530" i="12"/>
  <c r="V1531" i="12"/>
  <c r="V1532" i="12"/>
  <c r="V1533" i="12"/>
  <c r="V1534" i="12"/>
  <c r="V1535" i="12"/>
  <c r="V1536" i="12"/>
  <c r="V1537" i="12"/>
  <c r="V1538" i="12"/>
  <c r="V1539" i="12"/>
  <c r="V1540" i="12"/>
  <c r="V1541" i="12"/>
  <c r="V1542" i="12"/>
  <c r="V1543" i="12"/>
  <c r="V1544" i="12"/>
  <c r="V1545" i="12"/>
  <c r="V1546" i="12"/>
  <c r="V1547" i="12"/>
  <c r="V1548" i="12"/>
  <c r="V1549" i="12"/>
  <c r="V1550" i="12"/>
  <c r="V1551" i="12"/>
  <c r="V1552" i="12"/>
  <c r="V1553" i="12"/>
  <c r="V1554" i="12"/>
  <c r="V1555" i="12"/>
  <c r="V1556" i="12"/>
  <c r="V1557" i="12"/>
  <c r="V1558" i="12"/>
  <c r="V1559" i="12"/>
  <c r="V1560" i="12"/>
  <c r="V1561" i="12"/>
  <c r="V1562" i="12"/>
  <c r="V1563" i="12"/>
  <c r="V1564" i="12"/>
  <c r="V1565" i="12"/>
  <c r="V1566" i="12"/>
  <c r="V1567" i="12"/>
  <c r="V1568" i="12"/>
  <c r="V1569" i="12"/>
  <c r="V1570" i="12"/>
  <c r="V1571" i="12"/>
  <c r="V1572" i="12"/>
  <c r="V1573" i="12"/>
  <c r="V1574" i="12"/>
  <c r="V1575" i="12"/>
  <c r="V1576" i="12"/>
  <c r="V1577" i="12"/>
  <c r="V1578" i="12"/>
  <c r="V1579" i="12"/>
  <c r="V1580" i="12"/>
  <c r="V1581" i="12"/>
  <c r="V1582" i="12"/>
  <c r="V1583" i="12"/>
  <c r="V1584" i="12"/>
  <c r="V1585" i="12"/>
  <c r="V1586" i="12"/>
  <c r="V1587" i="12"/>
  <c r="V1588" i="12"/>
  <c r="V1589" i="12"/>
  <c r="V1590" i="12"/>
  <c r="V1591" i="12"/>
  <c r="V1592" i="12"/>
  <c r="V1593" i="12"/>
  <c r="V1594" i="12"/>
  <c r="V1595" i="12"/>
  <c r="V1596" i="12"/>
  <c r="V1597" i="12"/>
  <c r="V1598" i="12"/>
  <c r="V1599" i="12"/>
  <c r="V1600" i="12"/>
  <c r="V1601" i="12"/>
  <c r="V1602" i="12"/>
  <c r="V1603" i="12"/>
  <c r="V1604" i="12"/>
  <c r="V1605" i="12"/>
  <c r="V1606" i="12"/>
  <c r="V1607" i="12"/>
  <c r="V1608" i="12"/>
  <c r="V1609" i="12"/>
  <c r="V1610" i="12"/>
  <c r="V1611" i="12"/>
  <c r="V1612" i="12"/>
  <c r="V1613" i="12"/>
  <c r="V1614" i="12"/>
  <c r="V1615" i="12"/>
  <c r="V1616" i="12"/>
  <c r="V1617" i="12"/>
  <c r="V1618" i="12"/>
  <c r="V1619" i="12"/>
  <c r="V1620" i="12"/>
  <c r="V1621" i="12"/>
  <c r="V1622" i="12"/>
  <c r="V1623" i="12"/>
  <c r="V1624" i="12"/>
  <c r="V1625" i="12"/>
  <c r="V1626" i="12"/>
  <c r="V1627" i="12"/>
  <c r="V1628" i="12"/>
  <c r="V1629" i="12"/>
  <c r="V1630" i="12"/>
  <c r="V1631" i="12"/>
  <c r="V1632" i="12"/>
  <c r="V1633" i="12"/>
  <c r="V1634" i="12"/>
  <c r="V1635" i="12"/>
  <c r="V1636" i="12"/>
  <c r="V1637" i="12"/>
  <c r="V1638" i="12"/>
  <c r="V1639" i="12"/>
  <c r="V1640" i="12"/>
  <c r="V1641" i="12"/>
  <c r="V1642" i="12"/>
  <c r="V1643" i="12"/>
  <c r="V1644" i="12"/>
  <c r="V1645" i="12"/>
  <c r="V1646" i="12"/>
  <c r="V1647" i="12"/>
  <c r="V1648" i="12"/>
  <c r="V1649" i="12"/>
  <c r="V1650" i="12"/>
  <c r="V1651" i="12"/>
  <c r="V1652" i="12"/>
  <c r="V1653" i="12"/>
  <c r="V1654" i="12"/>
  <c r="V1655" i="12"/>
  <c r="V1656" i="12"/>
  <c r="V1657" i="12"/>
  <c r="V1658" i="12"/>
  <c r="V1659" i="12"/>
  <c r="V1660" i="12"/>
  <c r="V1661" i="12"/>
  <c r="V1662" i="12"/>
  <c r="V1663" i="12"/>
  <c r="V1664" i="12"/>
  <c r="V1665" i="12"/>
  <c r="V1666" i="12"/>
  <c r="V1667" i="12"/>
  <c r="V1668" i="12"/>
  <c r="V1669" i="12"/>
  <c r="V1670" i="12"/>
  <c r="V1671" i="12"/>
  <c r="V1672" i="12"/>
  <c r="V1673" i="12"/>
  <c r="V1674" i="12"/>
  <c r="V1675" i="12"/>
  <c r="V1676" i="12"/>
  <c r="V1677" i="12"/>
  <c r="V1678" i="12"/>
  <c r="V1679" i="12"/>
  <c r="V1680" i="12"/>
  <c r="V1681" i="12"/>
  <c r="V1682" i="12"/>
  <c r="V1683" i="12"/>
  <c r="V1684" i="12"/>
  <c r="V1685" i="12"/>
  <c r="V1686" i="12"/>
  <c r="V1687" i="12"/>
  <c r="V1688" i="12"/>
  <c r="V1689" i="12"/>
  <c r="V1690" i="12"/>
  <c r="V1691" i="12"/>
  <c r="V1692" i="12"/>
  <c r="V1693" i="12"/>
  <c r="V1694" i="12"/>
  <c r="V1695" i="12"/>
  <c r="V1696" i="12"/>
  <c r="V1697" i="12"/>
  <c r="V1698" i="12"/>
  <c r="V1699" i="12"/>
  <c r="V1700" i="12"/>
  <c r="V1701" i="12"/>
  <c r="V1702" i="12"/>
  <c r="V1703" i="12"/>
  <c r="V1704" i="12"/>
  <c r="V1705" i="12"/>
  <c r="V1706" i="12"/>
  <c r="V1707" i="12"/>
  <c r="V1708" i="12"/>
  <c r="V1709" i="12"/>
  <c r="V1710" i="12"/>
  <c r="V1711" i="12"/>
  <c r="V1712" i="12"/>
  <c r="V1713" i="12"/>
  <c r="V1714" i="12"/>
  <c r="V1715" i="12"/>
  <c r="V1716" i="12"/>
  <c r="V1717" i="12"/>
  <c r="V1718" i="12"/>
  <c r="V1719" i="12"/>
  <c r="V1720" i="12"/>
  <c r="V1721" i="12"/>
  <c r="V1722" i="12"/>
  <c r="V1723" i="12"/>
  <c r="V1724" i="12"/>
  <c r="V1725" i="12"/>
  <c r="V1726" i="12"/>
  <c r="V1727" i="12"/>
  <c r="V1728" i="12"/>
  <c r="V1729" i="12"/>
  <c r="V1730" i="12"/>
  <c r="V1731" i="12"/>
  <c r="V1732" i="12"/>
  <c r="V1733" i="12"/>
  <c r="V1734" i="12"/>
  <c r="V1735" i="12"/>
  <c r="V1736" i="12"/>
  <c r="V1737" i="12"/>
  <c r="V1738" i="12"/>
  <c r="V1739" i="12"/>
  <c r="V1740" i="12"/>
  <c r="V1741" i="12"/>
  <c r="V1742" i="12"/>
  <c r="V1743" i="12"/>
  <c r="V1744" i="12"/>
  <c r="V1745" i="12"/>
  <c r="V1746" i="12"/>
  <c r="V1747" i="12"/>
  <c r="V1748" i="12"/>
  <c r="V1749" i="12"/>
  <c r="V1750" i="12"/>
  <c r="V1751" i="12"/>
  <c r="V1752" i="12"/>
  <c r="V1753" i="12"/>
  <c r="V1754" i="12"/>
  <c r="V1755" i="12"/>
  <c r="V1756" i="12"/>
  <c r="V1757" i="12"/>
  <c r="V1758" i="12"/>
  <c r="V1759" i="12"/>
  <c r="V1760" i="12"/>
  <c r="V1761" i="12"/>
  <c r="V1762" i="12"/>
  <c r="V1763" i="12"/>
  <c r="V1764" i="12"/>
  <c r="V1765" i="12"/>
  <c r="V1766" i="12"/>
  <c r="V1767" i="12"/>
  <c r="V1768" i="12"/>
  <c r="V1769" i="12"/>
  <c r="V1770" i="12"/>
  <c r="V1771" i="12"/>
  <c r="V1772" i="12"/>
  <c r="V1773" i="12"/>
  <c r="V1774" i="12"/>
  <c r="V1775" i="12"/>
  <c r="V1776" i="12"/>
  <c r="V1777" i="12"/>
  <c r="V1778" i="12"/>
  <c r="V1779" i="12"/>
  <c r="V1780" i="12"/>
  <c r="V1781" i="12"/>
  <c r="V1782" i="12"/>
  <c r="V1783" i="12"/>
  <c r="V1784" i="12"/>
  <c r="V1785" i="12"/>
  <c r="V1786" i="12"/>
  <c r="V1787" i="12"/>
  <c r="V1788" i="12"/>
  <c r="V1789" i="12"/>
  <c r="V1790" i="12"/>
  <c r="V1791" i="12"/>
  <c r="V1792" i="12"/>
  <c r="V1793" i="12"/>
  <c r="V1794" i="12"/>
  <c r="V1795" i="12"/>
  <c r="V1796" i="12"/>
  <c r="V1797" i="12"/>
  <c r="V1798" i="12"/>
  <c r="V1799" i="12"/>
  <c r="V1800" i="12"/>
  <c r="V1801" i="12"/>
  <c r="V1802" i="12"/>
  <c r="V1803" i="12"/>
  <c r="V1804" i="12"/>
  <c r="V1805" i="12"/>
  <c r="V1806" i="12"/>
  <c r="V1807" i="12"/>
  <c r="V1808" i="12"/>
  <c r="V1809" i="12"/>
  <c r="V1810" i="12"/>
  <c r="V1811" i="12"/>
  <c r="V1812" i="12"/>
  <c r="V1813" i="12"/>
  <c r="V1814" i="12"/>
  <c r="V1815" i="12"/>
  <c r="V1816" i="12"/>
  <c r="V1817" i="12"/>
  <c r="V1818" i="12"/>
  <c r="V1819" i="12"/>
  <c r="V1820" i="12"/>
  <c r="V1821" i="12"/>
  <c r="V1822" i="12"/>
  <c r="V1823" i="12"/>
  <c r="V1824" i="12"/>
  <c r="V1825" i="12"/>
  <c r="V1826" i="12"/>
  <c r="V1827" i="12"/>
  <c r="V1828" i="12"/>
  <c r="V1829" i="12"/>
  <c r="V1830" i="12"/>
  <c r="V1831" i="12"/>
  <c r="V1832" i="12"/>
  <c r="V1833" i="12"/>
  <c r="V1834" i="12"/>
  <c r="V1835" i="12"/>
  <c r="V1836" i="12"/>
  <c r="V1837" i="12"/>
  <c r="V1838" i="12"/>
  <c r="V1839" i="12"/>
  <c r="V1840" i="12"/>
  <c r="V1841" i="12"/>
  <c r="V1842" i="12"/>
  <c r="V1843" i="12"/>
  <c r="V1844" i="12"/>
  <c r="V1845" i="12"/>
  <c r="V1846" i="12"/>
  <c r="V1847" i="12"/>
  <c r="V1848" i="12"/>
  <c r="V1849" i="12"/>
  <c r="V1850" i="12"/>
  <c r="V1851" i="12"/>
  <c r="V1852" i="12"/>
  <c r="V1853" i="12"/>
  <c r="V1854" i="12"/>
  <c r="V1855" i="12"/>
  <c r="V1856" i="12"/>
  <c r="V1857" i="12"/>
  <c r="V1858" i="12"/>
  <c r="V1859" i="12"/>
  <c r="V1860" i="12"/>
  <c r="V1861" i="12"/>
  <c r="V1862" i="12"/>
  <c r="V1863" i="12"/>
  <c r="V1864" i="12"/>
  <c r="V1865" i="12"/>
  <c r="V1866" i="12"/>
  <c r="V1867" i="12"/>
  <c r="V1868" i="12"/>
  <c r="V1869" i="12"/>
  <c r="V1870" i="12"/>
  <c r="V1871" i="12"/>
  <c r="V1872" i="12"/>
  <c r="V1873" i="12"/>
  <c r="V1874" i="12"/>
  <c r="V1875" i="12"/>
  <c r="V1876" i="12"/>
  <c r="V1877" i="12"/>
  <c r="V1878" i="12"/>
  <c r="V1879" i="12"/>
  <c r="V1880" i="12"/>
  <c r="V1881" i="12"/>
  <c r="V1882" i="12"/>
  <c r="V1883" i="12"/>
  <c r="V1884" i="12"/>
  <c r="V1885" i="12"/>
  <c r="V1886" i="12"/>
  <c r="V1887" i="12"/>
  <c r="V1888" i="12"/>
  <c r="V1889" i="12"/>
  <c r="V1890" i="12"/>
  <c r="V1891" i="12"/>
  <c r="V1892" i="12"/>
  <c r="V1893" i="12"/>
  <c r="V1894" i="12"/>
  <c r="V1895" i="12"/>
  <c r="V1896" i="12"/>
  <c r="V1897" i="12"/>
  <c r="V1898" i="12"/>
  <c r="V1899" i="12"/>
  <c r="V1900" i="12"/>
  <c r="V1901" i="12"/>
  <c r="V1902" i="12"/>
  <c r="V1903" i="12"/>
  <c r="V1904" i="12"/>
  <c r="V1905" i="12"/>
  <c r="V1906" i="12"/>
  <c r="V1907" i="12"/>
  <c r="V1908" i="12"/>
  <c r="V1909" i="12"/>
  <c r="V1910" i="12"/>
  <c r="V1911" i="12"/>
  <c r="V1912" i="12"/>
  <c r="V1913" i="12"/>
  <c r="V1914" i="12"/>
  <c r="V1915" i="12"/>
  <c r="V1916" i="12"/>
  <c r="V1917" i="12"/>
  <c r="V1918" i="12"/>
  <c r="V1919" i="12"/>
  <c r="V1920" i="12"/>
  <c r="V1921" i="12"/>
  <c r="V1922" i="12"/>
  <c r="V1923" i="12"/>
  <c r="V1924" i="12"/>
  <c r="V1925" i="12"/>
  <c r="V1926" i="12"/>
  <c r="V1927" i="12"/>
  <c r="V1928" i="12"/>
  <c r="V1929" i="12"/>
  <c r="V1930" i="12"/>
  <c r="V1931" i="12"/>
  <c r="V1932" i="12"/>
  <c r="V1933" i="12"/>
  <c r="V1934" i="12"/>
  <c r="V1935" i="12"/>
  <c r="V1936" i="12"/>
  <c r="V1937" i="12"/>
  <c r="V1938" i="12"/>
  <c r="V1939" i="12"/>
  <c r="V1940" i="12"/>
  <c r="V1941" i="12"/>
  <c r="V1942" i="12"/>
  <c r="V1943" i="12"/>
  <c r="V1944" i="12"/>
  <c r="V1945" i="12"/>
  <c r="V1946" i="12"/>
  <c r="V1947" i="12"/>
  <c r="V1948" i="12"/>
  <c r="V1949" i="12"/>
  <c r="V1950" i="12"/>
  <c r="V1951" i="12"/>
  <c r="V1952" i="12"/>
  <c r="V1953" i="12"/>
  <c r="V1954" i="12"/>
  <c r="V1955" i="12"/>
  <c r="V1956" i="12"/>
  <c r="V1957" i="12"/>
  <c r="V1958" i="12"/>
  <c r="V1959" i="12"/>
  <c r="V1960" i="12"/>
  <c r="V1961" i="12"/>
  <c r="V1962" i="12"/>
  <c r="V1963" i="12"/>
  <c r="V1964" i="12"/>
  <c r="V1965" i="12"/>
  <c r="V1966" i="12"/>
  <c r="V1967" i="12"/>
  <c r="V1968" i="12"/>
  <c r="V1969" i="12"/>
  <c r="V1970" i="12"/>
  <c r="V1971" i="12"/>
  <c r="V1972" i="12"/>
  <c r="V1973" i="12"/>
  <c r="V1974" i="12"/>
  <c r="V1975" i="12"/>
  <c r="V1976" i="12"/>
  <c r="V1977" i="12"/>
  <c r="V1978" i="12"/>
  <c r="V1979" i="12"/>
  <c r="V1980" i="12"/>
  <c r="V1981" i="12"/>
  <c r="V1982" i="12"/>
  <c r="V1983" i="12"/>
  <c r="V1984" i="12"/>
  <c r="V1985" i="12"/>
  <c r="V1986" i="12"/>
  <c r="V1987" i="12"/>
  <c r="V1988" i="12"/>
  <c r="V1989" i="12"/>
  <c r="V1990" i="12"/>
  <c r="V1991" i="12"/>
  <c r="V1992" i="12"/>
  <c r="V1993" i="12"/>
  <c r="V1994" i="12"/>
  <c r="V1995" i="12"/>
  <c r="V1996" i="12"/>
  <c r="V1997" i="12"/>
  <c r="V1998" i="12"/>
  <c r="V1999" i="12"/>
  <c r="V2000" i="12"/>
  <c r="V2001" i="12"/>
  <c r="V2002" i="12"/>
  <c r="V2003" i="12"/>
  <c r="V2004" i="12"/>
  <c r="V2005" i="12"/>
  <c r="V2006" i="12"/>
  <c r="V2007" i="12"/>
  <c r="V2008" i="12"/>
  <c r="V2009" i="12"/>
  <c r="V2010" i="12"/>
  <c r="V2011" i="12"/>
  <c r="V2012" i="12"/>
  <c r="V2013" i="12"/>
  <c r="V2014" i="12"/>
  <c r="V2015" i="12"/>
  <c r="V2016" i="12"/>
  <c r="V2017" i="12"/>
  <c r="V2018" i="12"/>
  <c r="V2019" i="12"/>
  <c r="V2020" i="12"/>
  <c r="V2021" i="12"/>
  <c r="V2022" i="12"/>
  <c r="V2023" i="12"/>
  <c r="V2024" i="12"/>
  <c r="V2025" i="12"/>
  <c r="V2026" i="12"/>
  <c r="V2027" i="12"/>
  <c r="V2028" i="12"/>
  <c r="V2029" i="12"/>
  <c r="V2030" i="12"/>
  <c r="V2031" i="12"/>
  <c r="V2032" i="12"/>
  <c r="V2033" i="12"/>
  <c r="V2034" i="12"/>
  <c r="V2035" i="12"/>
  <c r="V2036" i="12"/>
  <c r="V2037" i="12"/>
  <c r="V2038" i="12"/>
  <c r="V2039" i="12"/>
  <c r="V2040" i="12"/>
  <c r="V2041" i="12"/>
  <c r="V2042" i="12"/>
  <c r="V2043" i="12"/>
  <c r="V2044" i="12"/>
  <c r="V2045" i="12"/>
  <c r="V2046" i="12"/>
  <c r="V2047" i="12"/>
  <c r="V2048" i="12"/>
  <c r="V2049" i="12"/>
  <c r="V2050" i="12"/>
  <c r="V2051" i="12"/>
  <c r="V2052" i="12"/>
  <c r="V2053" i="12"/>
  <c r="V2054" i="12"/>
  <c r="V2055" i="12"/>
  <c r="V2056" i="12"/>
  <c r="V2057" i="12"/>
  <c r="V2058" i="12"/>
  <c r="V2059" i="12"/>
  <c r="V2060" i="12"/>
  <c r="V2061" i="12"/>
  <c r="V2062" i="12"/>
  <c r="V2063" i="12"/>
  <c r="V2064" i="12"/>
  <c r="V2065" i="12"/>
  <c r="V2066" i="12"/>
  <c r="V2067" i="12"/>
  <c r="V2068" i="12"/>
  <c r="V2069" i="12"/>
  <c r="V2070" i="12"/>
  <c r="V2071" i="12"/>
  <c r="V2072" i="12"/>
  <c r="V2073" i="12"/>
  <c r="V2074" i="12"/>
  <c r="V2075" i="12"/>
  <c r="V2076" i="12"/>
  <c r="V2077" i="12"/>
  <c r="V2078" i="12"/>
  <c r="V2079" i="12"/>
  <c r="V2080" i="12"/>
  <c r="V2081" i="12"/>
  <c r="V2082" i="12"/>
  <c r="V2083" i="12"/>
  <c r="V2084" i="12"/>
  <c r="V2085" i="12"/>
  <c r="V2086" i="12"/>
  <c r="V2087" i="12"/>
  <c r="V2088" i="12"/>
  <c r="V2089" i="12"/>
  <c r="V2090" i="12"/>
  <c r="V2091" i="12"/>
  <c r="V2092" i="12"/>
  <c r="V2093" i="12"/>
  <c r="V2094" i="12"/>
  <c r="V2095" i="12"/>
  <c r="V2096" i="12"/>
  <c r="V2097" i="12"/>
  <c r="V2098" i="12"/>
  <c r="V2099" i="12"/>
  <c r="V2100" i="12"/>
  <c r="V2101" i="12"/>
  <c r="V2102" i="12"/>
  <c r="V2103" i="12"/>
  <c r="V2104" i="12"/>
  <c r="V2105" i="12"/>
  <c r="V2106" i="12"/>
  <c r="V2107" i="12"/>
  <c r="V2108" i="12"/>
  <c r="V2109" i="12"/>
  <c r="V2110" i="12"/>
  <c r="V2111" i="12"/>
  <c r="V2112" i="12"/>
  <c r="V2113" i="12"/>
  <c r="V2114" i="12"/>
  <c r="V2115" i="12"/>
  <c r="V2116" i="12"/>
  <c r="V2117" i="12"/>
  <c r="V2118" i="12"/>
  <c r="V2119" i="12"/>
  <c r="V2120" i="12"/>
  <c r="V2121" i="12"/>
  <c r="V2122" i="12"/>
  <c r="V2123" i="12"/>
  <c r="V2124" i="12"/>
  <c r="V2125" i="12"/>
  <c r="V2126" i="12"/>
  <c r="V2127" i="12"/>
  <c r="V2128" i="12"/>
  <c r="V2129" i="12"/>
  <c r="V2130" i="12"/>
  <c r="V2131" i="12"/>
  <c r="V2132" i="12"/>
  <c r="V2133" i="12"/>
  <c r="V2134" i="12"/>
  <c r="V2135" i="12"/>
  <c r="V2136" i="12"/>
  <c r="V2137" i="12"/>
  <c r="V2138" i="12"/>
  <c r="V2139" i="12"/>
  <c r="V2140" i="12"/>
  <c r="V2141" i="12"/>
  <c r="V2142" i="12"/>
  <c r="V2143" i="12"/>
  <c r="V2144" i="12"/>
  <c r="V2145" i="12"/>
  <c r="V2146" i="12"/>
  <c r="V2147" i="12"/>
  <c r="V2148" i="12"/>
  <c r="V2149" i="12"/>
  <c r="V2150" i="12"/>
  <c r="V2151" i="12"/>
  <c r="V2152" i="12"/>
  <c r="V2153" i="12"/>
  <c r="V2154" i="12"/>
  <c r="V2155" i="12"/>
  <c r="V2156" i="12"/>
  <c r="V2157" i="12"/>
  <c r="V2158" i="12"/>
  <c r="V2159" i="12"/>
  <c r="V2160" i="12"/>
  <c r="V2161" i="12"/>
  <c r="V2162" i="12"/>
  <c r="V2163" i="12"/>
  <c r="V2164" i="12"/>
  <c r="V2165" i="12"/>
  <c r="V2166" i="12"/>
  <c r="V2167" i="12"/>
  <c r="V2168" i="12"/>
  <c r="V2169" i="12"/>
  <c r="V2170" i="12"/>
  <c r="V2171" i="12"/>
  <c r="V2172" i="12"/>
  <c r="V2173" i="12"/>
  <c r="V2174" i="12"/>
  <c r="V2175" i="12"/>
  <c r="V2176" i="12"/>
  <c r="V2177" i="12"/>
  <c r="V2178" i="12"/>
  <c r="V2179" i="12"/>
  <c r="V2180" i="12"/>
  <c r="V2181" i="12"/>
  <c r="V2182" i="12"/>
  <c r="V2183" i="12"/>
  <c r="V2184" i="12"/>
  <c r="V2185" i="12"/>
  <c r="V2186" i="12"/>
  <c r="V2187" i="12"/>
  <c r="V2188" i="12"/>
  <c r="V2189" i="12"/>
  <c r="V2190" i="12"/>
  <c r="V2191" i="12"/>
  <c r="V2192" i="12"/>
  <c r="V2193" i="12"/>
  <c r="V2194" i="12"/>
  <c r="V2195" i="12"/>
  <c r="V2196" i="12"/>
  <c r="V2197" i="12"/>
  <c r="V2198" i="12"/>
  <c r="V8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52" i="12"/>
  <c r="G53" i="12"/>
  <c r="G54" i="12"/>
  <c r="G55" i="12"/>
  <c r="G56" i="12"/>
  <c r="G57" i="12"/>
  <c r="G58" i="12"/>
  <c r="G59" i="12"/>
  <c r="G60" i="12"/>
  <c r="G61" i="12"/>
  <c r="G62" i="12"/>
  <c r="G63" i="12"/>
  <c r="G64" i="12"/>
  <c r="G65" i="12"/>
  <c r="G66" i="12"/>
  <c r="G67" i="12"/>
  <c r="G68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G87" i="12"/>
  <c r="G88" i="12"/>
  <c r="G89" i="12"/>
  <c r="G90" i="12"/>
  <c r="G91" i="12"/>
  <c r="G92" i="12"/>
  <c r="G93" i="12"/>
  <c r="G94" i="12"/>
  <c r="G95" i="12"/>
  <c r="G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6" i="12"/>
  <c r="F87" i="12"/>
  <c r="F88" i="12"/>
  <c r="F89" i="12"/>
  <c r="F90" i="12"/>
  <c r="F91" i="12"/>
  <c r="F92" i="12"/>
  <c r="F93" i="12"/>
  <c r="F94" i="12"/>
  <c r="F95" i="12"/>
  <c r="F24" i="12"/>
  <c r="G26" i="8" l="1"/>
  <c r="G27" i="8" l="1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G286" i="8"/>
  <c r="G287" i="8"/>
  <c r="G288" i="8"/>
  <c r="G289" i="8"/>
  <c r="G290" i="8"/>
  <c r="G291" i="8"/>
  <c r="G292" i="8"/>
  <c r="G293" i="8"/>
  <c r="G294" i="8"/>
  <c r="G295" i="8"/>
  <c r="G296" i="8"/>
  <c r="G297" i="8"/>
  <c r="G298" i="8"/>
  <c r="G299" i="8"/>
  <c r="G300" i="8"/>
  <c r="G301" i="8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G334" i="8"/>
  <c r="G335" i="8"/>
  <c r="G336" i="8"/>
  <c r="G337" i="8"/>
  <c r="G338" i="8"/>
  <c r="G339" i="8"/>
  <c r="G340" i="8"/>
  <c r="G341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56" i="8"/>
  <c r="G357" i="8"/>
  <c r="G358" i="8"/>
  <c r="G359" i="8"/>
  <c r="G360" i="8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G382" i="8"/>
  <c r="G383" i="8"/>
  <c r="G384" i="8"/>
  <c r="G385" i="8"/>
  <c r="G386" i="8"/>
  <c r="G387" i="8"/>
  <c r="G388" i="8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G430" i="8"/>
  <c r="G431" i="8"/>
  <c r="G432" i="8"/>
  <c r="G433" i="8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535" i="8"/>
  <c r="G536" i="8"/>
  <c r="G537" i="8"/>
  <c r="G538" i="8"/>
  <c r="G539" i="8"/>
  <c r="G540" i="8"/>
  <c r="G541" i="8"/>
  <c r="G542" i="8"/>
  <c r="G543" i="8"/>
  <c r="G544" i="8"/>
  <c r="G545" i="8"/>
  <c r="G546" i="8"/>
  <c r="G547" i="8"/>
  <c r="G548" i="8"/>
  <c r="G549" i="8"/>
  <c r="G550" i="8"/>
  <c r="G551" i="8"/>
  <c r="G552" i="8"/>
  <c r="G553" i="8"/>
  <c r="G554" i="8"/>
  <c r="G555" i="8"/>
  <c r="G556" i="8"/>
  <c r="G557" i="8"/>
  <c r="G558" i="8"/>
  <c r="G559" i="8"/>
  <c r="G560" i="8"/>
  <c r="G561" i="8"/>
  <c r="G562" i="8"/>
  <c r="G563" i="8"/>
  <c r="G564" i="8"/>
  <c r="G565" i="8"/>
  <c r="G566" i="8"/>
  <c r="G567" i="8"/>
  <c r="G568" i="8"/>
  <c r="G569" i="8"/>
  <c r="G570" i="8"/>
  <c r="G571" i="8"/>
  <c r="G572" i="8"/>
  <c r="G573" i="8"/>
  <c r="G574" i="8"/>
  <c r="G575" i="8"/>
  <c r="G576" i="8"/>
  <c r="G577" i="8"/>
  <c r="G578" i="8"/>
  <c r="G579" i="8"/>
  <c r="G580" i="8"/>
  <c r="G581" i="8"/>
  <c r="G582" i="8"/>
  <c r="G583" i="8"/>
  <c r="G584" i="8"/>
  <c r="G585" i="8"/>
  <c r="G586" i="8"/>
  <c r="G587" i="8"/>
  <c r="G588" i="8"/>
  <c r="G589" i="8"/>
  <c r="G590" i="8"/>
  <c r="G591" i="8"/>
  <c r="G592" i="8"/>
  <c r="G593" i="8"/>
  <c r="G594" i="8"/>
  <c r="G595" i="8"/>
  <c r="G596" i="8"/>
  <c r="G597" i="8"/>
  <c r="G598" i="8"/>
  <c r="G599" i="8"/>
  <c r="G600" i="8"/>
  <c r="G601" i="8"/>
  <c r="G602" i="8"/>
  <c r="G603" i="8"/>
  <c r="G604" i="8"/>
  <c r="G605" i="8"/>
  <c r="G606" i="8"/>
  <c r="G607" i="8"/>
  <c r="G608" i="8"/>
  <c r="G609" i="8"/>
  <c r="G610" i="8"/>
  <c r="G611" i="8"/>
  <c r="G612" i="8"/>
  <c r="G613" i="8"/>
  <c r="G614" i="8"/>
  <c r="G615" i="8"/>
  <c r="G616" i="8"/>
  <c r="G617" i="8"/>
  <c r="G618" i="8"/>
  <c r="G619" i="8"/>
  <c r="G620" i="8"/>
  <c r="G621" i="8"/>
  <c r="G622" i="8"/>
  <c r="G623" i="8"/>
  <c r="G624" i="8"/>
  <c r="G625" i="8"/>
  <c r="G626" i="8"/>
  <c r="G627" i="8"/>
  <c r="G628" i="8"/>
  <c r="G629" i="8"/>
  <c r="G630" i="8"/>
  <c r="G631" i="8"/>
  <c r="G632" i="8"/>
  <c r="G633" i="8"/>
  <c r="G634" i="8"/>
  <c r="G635" i="8"/>
  <c r="G636" i="8"/>
  <c r="G637" i="8"/>
  <c r="G638" i="8"/>
  <c r="G639" i="8"/>
  <c r="G640" i="8"/>
  <c r="G641" i="8"/>
  <c r="G642" i="8"/>
  <c r="G643" i="8"/>
  <c r="G644" i="8"/>
  <c r="G645" i="8"/>
  <c r="G646" i="8"/>
  <c r="G647" i="8"/>
  <c r="G648" i="8"/>
  <c r="G649" i="8"/>
  <c r="G650" i="8"/>
  <c r="G651" i="8"/>
  <c r="G652" i="8"/>
  <c r="G653" i="8"/>
  <c r="G654" i="8"/>
  <c r="G655" i="8"/>
  <c r="G656" i="8"/>
  <c r="G657" i="8"/>
  <c r="G658" i="8"/>
  <c r="G659" i="8"/>
  <c r="G660" i="8"/>
  <c r="G661" i="8"/>
  <c r="G662" i="8"/>
  <c r="G663" i="8"/>
  <c r="G664" i="8"/>
  <c r="G665" i="8"/>
  <c r="G666" i="8"/>
  <c r="G667" i="8"/>
  <c r="G668" i="8"/>
  <c r="G669" i="8"/>
  <c r="G670" i="8"/>
  <c r="G671" i="8"/>
  <c r="G672" i="8"/>
  <c r="G673" i="8"/>
  <c r="G674" i="8"/>
  <c r="G675" i="8"/>
  <c r="G676" i="8"/>
  <c r="G677" i="8"/>
  <c r="G678" i="8"/>
  <c r="G679" i="8"/>
  <c r="G680" i="8"/>
  <c r="G681" i="8"/>
  <c r="G682" i="8"/>
  <c r="G683" i="8"/>
  <c r="G684" i="8"/>
  <c r="G685" i="8"/>
  <c r="G686" i="8"/>
  <c r="G687" i="8"/>
  <c r="G688" i="8"/>
  <c r="G689" i="8"/>
  <c r="G690" i="8"/>
  <c r="G691" i="8"/>
  <c r="G692" i="8"/>
  <c r="G693" i="8"/>
  <c r="G694" i="8"/>
  <c r="G695" i="8"/>
  <c r="G696" i="8"/>
  <c r="G697" i="8"/>
  <c r="G698" i="8"/>
  <c r="G699" i="8"/>
  <c r="G700" i="8"/>
  <c r="G701" i="8"/>
  <c r="G702" i="8"/>
  <c r="G703" i="8"/>
  <c r="G704" i="8"/>
  <c r="G705" i="8"/>
  <c r="G706" i="8"/>
  <c r="G707" i="8"/>
  <c r="G708" i="8"/>
  <c r="G709" i="8"/>
  <c r="G710" i="8"/>
  <c r="G711" i="8"/>
  <c r="G712" i="8"/>
  <c r="G713" i="8"/>
  <c r="G714" i="8"/>
  <c r="G715" i="8"/>
  <c r="G716" i="8"/>
  <c r="G717" i="8"/>
  <c r="G718" i="8"/>
  <c r="G719" i="8"/>
  <c r="G720" i="8"/>
  <c r="G721" i="8"/>
  <c r="G722" i="8"/>
  <c r="G723" i="8"/>
  <c r="G724" i="8"/>
  <c r="G725" i="8"/>
  <c r="G726" i="8"/>
  <c r="G727" i="8"/>
  <c r="G728" i="8"/>
  <c r="G729" i="8"/>
  <c r="G730" i="8"/>
  <c r="G731" i="8"/>
  <c r="G732" i="8"/>
  <c r="G733" i="8"/>
  <c r="G734" i="8"/>
  <c r="G735" i="8"/>
  <c r="G736" i="8"/>
  <c r="G737" i="8"/>
  <c r="G738" i="8"/>
  <c r="G739" i="8"/>
  <c r="G740" i="8"/>
  <c r="G741" i="8"/>
  <c r="G742" i="8"/>
  <c r="G743" i="8"/>
  <c r="G744" i="8"/>
  <c r="G745" i="8"/>
  <c r="G746" i="8"/>
  <c r="G747" i="8"/>
  <c r="G748" i="8"/>
  <c r="G749" i="8"/>
  <c r="G750" i="8"/>
  <c r="G751" i="8"/>
  <c r="G752" i="8"/>
  <c r="G753" i="8"/>
  <c r="G754" i="8"/>
  <c r="G755" i="8"/>
  <c r="G756" i="8"/>
  <c r="G757" i="8"/>
  <c r="G758" i="8"/>
  <c r="G759" i="8"/>
  <c r="G760" i="8"/>
  <c r="G761" i="8"/>
  <c r="G762" i="8"/>
  <c r="G763" i="8"/>
  <c r="G764" i="8"/>
  <c r="G765" i="8"/>
  <c r="G766" i="8"/>
  <c r="G767" i="8"/>
  <c r="G768" i="8"/>
  <c r="G769" i="8"/>
  <c r="G770" i="8"/>
  <c r="G771" i="8"/>
  <c r="G772" i="8"/>
  <c r="G773" i="8"/>
  <c r="G774" i="8"/>
  <c r="G775" i="8"/>
  <c r="G776" i="8"/>
  <c r="G777" i="8"/>
  <c r="G778" i="8"/>
  <c r="G779" i="8"/>
  <c r="G780" i="8"/>
  <c r="G781" i="8"/>
  <c r="G782" i="8"/>
  <c r="G783" i="8"/>
  <c r="G784" i="8"/>
  <c r="G785" i="8"/>
  <c r="G786" i="8"/>
  <c r="G787" i="8"/>
  <c r="G788" i="8"/>
  <c r="G789" i="8"/>
  <c r="G790" i="8"/>
  <c r="G791" i="8"/>
  <c r="G792" i="8"/>
  <c r="G793" i="8"/>
  <c r="G794" i="8"/>
  <c r="G795" i="8"/>
  <c r="G796" i="8"/>
  <c r="G797" i="8"/>
  <c r="G798" i="8"/>
  <c r="G799" i="8"/>
  <c r="G800" i="8"/>
  <c r="G801" i="8"/>
  <c r="G802" i="8"/>
  <c r="G803" i="8"/>
  <c r="G804" i="8"/>
  <c r="G805" i="8"/>
  <c r="G806" i="8"/>
  <c r="G807" i="8"/>
  <c r="G808" i="8"/>
  <c r="G809" i="8"/>
  <c r="G810" i="8"/>
  <c r="G811" i="8"/>
  <c r="G812" i="8"/>
  <c r="G813" i="8"/>
  <c r="G814" i="8"/>
  <c r="G815" i="8"/>
  <c r="G816" i="8"/>
  <c r="G817" i="8"/>
  <c r="G818" i="8"/>
  <c r="G819" i="8"/>
  <c r="G820" i="8"/>
  <c r="G821" i="8"/>
  <c r="G822" i="8"/>
  <c r="G823" i="8"/>
  <c r="G824" i="8"/>
  <c r="G825" i="8"/>
  <c r="G826" i="8"/>
  <c r="G827" i="8"/>
  <c r="G828" i="8"/>
  <c r="G829" i="8"/>
  <c r="G830" i="8"/>
  <c r="G831" i="8"/>
  <c r="G832" i="8"/>
  <c r="G833" i="8"/>
  <c r="G834" i="8"/>
  <c r="G835" i="8"/>
  <c r="G836" i="8"/>
  <c r="G837" i="8"/>
  <c r="G838" i="8"/>
  <c r="G839" i="8"/>
  <c r="G840" i="8"/>
  <c r="G841" i="8"/>
  <c r="G842" i="8"/>
  <c r="G843" i="8"/>
  <c r="G844" i="8"/>
  <c r="G845" i="8"/>
  <c r="G846" i="8"/>
  <c r="G847" i="8"/>
  <c r="G848" i="8"/>
  <c r="G849" i="8"/>
  <c r="G850" i="8"/>
  <c r="G851" i="8"/>
  <c r="G852" i="8"/>
  <c r="G853" i="8"/>
  <c r="G854" i="8"/>
  <c r="G855" i="8"/>
  <c r="G856" i="8"/>
  <c r="G857" i="8"/>
  <c r="G858" i="8"/>
  <c r="G859" i="8"/>
  <c r="G860" i="8"/>
  <c r="G861" i="8"/>
  <c r="G862" i="8"/>
  <c r="G863" i="8"/>
  <c r="G864" i="8"/>
  <c r="G865" i="8"/>
  <c r="G866" i="8"/>
  <c r="G867" i="8"/>
  <c r="G868" i="8"/>
  <c r="G869" i="8"/>
  <c r="G870" i="8"/>
  <c r="G871" i="8"/>
  <c r="G872" i="8"/>
  <c r="G873" i="8"/>
  <c r="G874" i="8"/>
  <c r="G875" i="8"/>
  <c r="G876" i="8"/>
  <c r="G877" i="8"/>
  <c r="G878" i="8"/>
  <c r="G879" i="8"/>
  <c r="G880" i="8"/>
  <c r="G881" i="8"/>
  <c r="G882" i="8"/>
  <c r="G883" i="8"/>
  <c r="G884" i="8"/>
  <c r="G885" i="8"/>
  <c r="G886" i="8"/>
  <c r="G887" i="8"/>
  <c r="G888" i="8"/>
  <c r="G889" i="8"/>
  <c r="G890" i="8"/>
  <c r="G891" i="8"/>
  <c r="G892" i="8"/>
  <c r="G893" i="8"/>
  <c r="G894" i="8"/>
  <c r="G895" i="8"/>
  <c r="G896" i="8"/>
  <c r="G897" i="8"/>
  <c r="G898" i="8"/>
  <c r="G899" i="8"/>
  <c r="G900" i="8"/>
  <c r="G901" i="8"/>
  <c r="G902" i="8"/>
  <c r="G903" i="8"/>
  <c r="G904" i="8"/>
  <c r="G905" i="8"/>
  <c r="G906" i="8"/>
  <c r="G907" i="8"/>
  <c r="G908" i="8"/>
  <c r="G909" i="8"/>
  <c r="G910" i="8"/>
  <c r="G911" i="8"/>
  <c r="G912" i="8"/>
  <c r="G913" i="8"/>
  <c r="G914" i="8"/>
  <c r="G915" i="8"/>
  <c r="G916" i="8"/>
  <c r="G917" i="8"/>
  <c r="G918" i="8"/>
  <c r="G919" i="8"/>
  <c r="G920" i="8"/>
  <c r="G921" i="8"/>
  <c r="G922" i="8"/>
  <c r="G923" i="8"/>
  <c r="G924" i="8"/>
  <c r="G925" i="8"/>
  <c r="G926" i="8"/>
  <c r="G927" i="8"/>
  <c r="G928" i="8"/>
  <c r="G929" i="8"/>
  <c r="G930" i="8"/>
  <c r="G931" i="8"/>
  <c r="G932" i="8"/>
  <c r="G933" i="8"/>
  <c r="G934" i="8"/>
  <c r="G935" i="8"/>
  <c r="G936" i="8"/>
  <c r="G937" i="8"/>
  <c r="G938" i="8"/>
  <c r="G939" i="8"/>
  <c r="G940" i="8"/>
  <c r="G941" i="8"/>
  <c r="G942" i="8"/>
  <c r="G943" i="8"/>
  <c r="G944" i="8"/>
  <c r="G945" i="8"/>
  <c r="G946" i="8"/>
  <c r="G947" i="8"/>
  <c r="G948" i="8"/>
  <c r="G949" i="8"/>
  <c r="G950" i="8"/>
  <c r="G951" i="8"/>
  <c r="G952" i="8"/>
  <c r="G953" i="8"/>
  <c r="G954" i="8"/>
  <c r="G955" i="8"/>
  <c r="G956" i="8"/>
  <c r="G957" i="8"/>
  <c r="G958" i="8"/>
  <c r="G959" i="8"/>
  <c r="G960" i="8"/>
  <c r="G961" i="8"/>
  <c r="G962" i="8"/>
  <c r="G963" i="8"/>
  <c r="G964" i="8"/>
  <c r="G965" i="8"/>
  <c r="G966" i="8"/>
  <c r="G967" i="8"/>
  <c r="G968" i="8"/>
  <c r="G969" i="8"/>
  <c r="G970" i="8"/>
  <c r="G971" i="8"/>
  <c r="G972" i="8"/>
  <c r="G973" i="8"/>
  <c r="G974" i="8"/>
  <c r="G975" i="8"/>
  <c r="G976" i="8"/>
  <c r="G977" i="8"/>
  <c r="G978" i="8"/>
  <c r="G979" i="8"/>
  <c r="G980" i="8"/>
  <c r="G981" i="8"/>
  <c r="G982" i="8"/>
  <c r="G983" i="8"/>
  <c r="G984" i="8"/>
  <c r="G985" i="8"/>
  <c r="G986" i="8"/>
  <c r="G987" i="8"/>
  <c r="G988" i="8"/>
  <c r="G989" i="8"/>
  <c r="G990" i="8"/>
  <c r="G991" i="8"/>
  <c r="G992" i="8"/>
  <c r="G993" i="8"/>
  <c r="G994" i="8"/>
  <c r="G995" i="8"/>
  <c r="G996" i="8"/>
  <c r="G997" i="8"/>
  <c r="G998" i="8"/>
  <c r="G999" i="8"/>
  <c r="G1000" i="8"/>
  <c r="G1001" i="8"/>
  <c r="G1002" i="8"/>
  <c r="G1003" i="8"/>
  <c r="G1004" i="8"/>
  <c r="G1005" i="8"/>
  <c r="G1006" i="8"/>
  <c r="G1007" i="8"/>
  <c r="G1008" i="8"/>
  <c r="G1009" i="8"/>
  <c r="G1010" i="8"/>
  <c r="G1011" i="8"/>
  <c r="G1012" i="8"/>
  <c r="G1013" i="8"/>
  <c r="G1014" i="8"/>
  <c r="G1015" i="8"/>
  <c r="G1016" i="8"/>
  <c r="G1017" i="8"/>
  <c r="G1018" i="8"/>
  <c r="G1019" i="8"/>
  <c r="G1020" i="8"/>
  <c r="G1021" i="8"/>
  <c r="G1022" i="8"/>
  <c r="G1023" i="8"/>
  <c r="G1024" i="8"/>
  <c r="G1025" i="8"/>
  <c r="G1026" i="8"/>
  <c r="G1027" i="8"/>
  <c r="G1028" i="8"/>
  <c r="G1029" i="8"/>
  <c r="G1030" i="8"/>
  <c r="G1031" i="8"/>
  <c r="G1032" i="8"/>
  <c r="G1033" i="8"/>
  <c r="G1034" i="8"/>
  <c r="G1035" i="8"/>
  <c r="G1036" i="8"/>
  <c r="G1037" i="8"/>
  <c r="G1038" i="8"/>
  <c r="G1039" i="8"/>
  <c r="G1040" i="8"/>
  <c r="G1041" i="8"/>
  <c r="G1042" i="8"/>
  <c r="G1043" i="8"/>
  <c r="G1044" i="8"/>
  <c r="G1045" i="8"/>
  <c r="G1046" i="8"/>
  <c r="G1047" i="8"/>
  <c r="G1048" i="8"/>
  <c r="G1049" i="8"/>
  <c r="G1050" i="8"/>
  <c r="G1051" i="8"/>
  <c r="G1052" i="8"/>
  <c r="G1053" i="8"/>
  <c r="G1054" i="8"/>
  <c r="G1055" i="8"/>
  <c r="G1056" i="8"/>
  <c r="G1057" i="8"/>
  <c r="G1058" i="8"/>
  <c r="G1059" i="8"/>
  <c r="G1060" i="8"/>
  <c r="G1061" i="8"/>
  <c r="G1062" i="8"/>
  <c r="G1063" i="8"/>
  <c r="G1064" i="8"/>
  <c r="G1065" i="8"/>
  <c r="G1066" i="8"/>
  <c r="G1067" i="8"/>
  <c r="G1068" i="8"/>
  <c r="G1069" i="8"/>
  <c r="G1070" i="8"/>
  <c r="G1071" i="8"/>
  <c r="G1072" i="8"/>
  <c r="G1073" i="8"/>
  <c r="G1074" i="8"/>
  <c r="G1075" i="8"/>
  <c r="G1076" i="8"/>
  <c r="G1077" i="8"/>
  <c r="G1078" i="8"/>
  <c r="G1079" i="8"/>
  <c r="G1080" i="8"/>
  <c r="G1081" i="8"/>
  <c r="G1082" i="8"/>
  <c r="G1083" i="8"/>
  <c r="G1084" i="8"/>
  <c r="G1085" i="8"/>
  <c r="G1086" i="8"/>
  <c r="G1087" i="8"/>
  <c r="G1088" i="8"/>
  <c r="G1089" i="8"/>
  <c r="G1090" i="8"/>
  <c r="G1091" i="8"/>
  <c r="G1092" i="8"/>
  <c r="G1093" i="8"/>
  <c r="G1094" i="8"/>
  <c r="G1095" i="8"/>
  <c r="G1096" i="8"/>
  <c r="G1097" i="8"/>
  <c r="G1098" i="8"/>
  <c r="G1099" i="8"/>
  <c r="G1100" i="8"/>
  <c r="G1101" i="8"/>
  <c r="G1102" i="8"/>
  <c r="G1103" i="8"/>
  <c r="G1104" i="8"/>
  <c r="G1105" i="8"/>
  <c r="G1106" i="8"/>
  <c r="G1107" i="8"/>
  <c r="G1108" i="8"/>
  <c r="G1109" i="8"/>
  <c r="G1110" i="8"/>
  <c r="G1111" i="8"/>
  <c r="G1112" i="8"/>
  <c r="G1113" i="8"/>
  <c r="G1114" i="8"/>
  <c r="G1115" i="8"/>
  <c r="G1116" i="8"/>
  <c r="G1117" i="8"/>
  <c r="G1118" i="8"/>
  <c r="G1119" i="8"/>
  <c r="G1120" i="8"/>
  <c r="G1121" i="8"/>
  <c r="G1122" i="8"/>
  <c r="G1123" i="8"/>
  <c r="G1124" i="8"/>
  <c r="G1125" i="8"/>
  <c r="G1126" i="8"/>
  <c r="G1127" i="8"/>
  <c r="G1128" i="8"/>
  <c r="G1129" i="8"/>
  <c r="G1130" i="8"/>
  <c r="G1131" i="8"/>
  <c r="G1132" i="8"/>
  <c r="G1133" i="8"/>
  <c r="G1134" i="8"/>
  <c r="G1135" i="8"/>
  <c r="G1136" i="8"/>
  <c r="G1137" i="8"/>
  <c r="G1138" i="8"/>
  <c r="G1139" i="8"/>
  <c r="G1140" i="8"/>
  <c r="G1141" i="8"/>
  <c r="G1142" i="8"/>
  <c r="G1143" i="8"/>
  <c r="G1144" i="8"/>
  <c r="G1145" i="8"/>
  <c r="G1146" i="8"/>
  <c r="G1147" i="8"/>
  <c r="G1148" i="8"/>
  <c r="G1149" i="8"/>
  <c r="G1150" i="8"/>
  <c r="G1151" i="8"/>
  <c r="G1152" i="8"/>
  <c r="G1153" i="8"/>
  <c r="G1154" i="8"/>
  <c r="G1155" i="8"/>
  <c r="G1156" i="8"/>
  <c r="G1157" i="8"/>
  <c r="G1158" i="8"/>
  <c r="G1159" i="8"/>
  <c r="G1160" i="8"/>
  <c r="G1161" i="8"/>
  <c r="G1162" i="8"/>
  <c r="G1163" i="8"/>
  <c r="G1164" i="8"/>
  <c r="G1165" i="8"/>
  <c r="G1166" i="8"/>
  <c r="G1167" i="8"/>
  <c r="G1168" i="8"/>
  <c r="G1169" i="8"/>
  <c r="G1170" i="8"/>
  <c r="G1171" i="8"/>
  <c r="G1172" i="8"/>
  <c r="G1173" i="8"/>
  <c r="G1174" i="8"/>
  <c r="G1175" i="8"/>
  <c r="G1176" i="8"/>
  <c r="G1177" i="8"/>
  <c r="G1178" i="8"/>
  <c r="G1179" i="8"/>
  <c r="G1180" i="8"/>
  <c r="G1181" i="8"/>
  <c r="G1182" i="8"/>
  <c r="G1183" i="8"/>
  <c r="G1184" i="8"/>
  <c r="G1185" i="8"/>
  <c r="G1186" i="8"/>
  <c r="G1187" i="8"/>
  <c r="G1188" i="8"/>
  <c r="G1189" i="8"/>
  <c r="G1190" i="8"/>
  <c r="G1191" i="8"/>
  <c r="G1192" i="8"/>
  <c r="G1193" i="8"/>
  <c r="G1194" i="8"/>
  <c r="G1195" i="8"/>
  <c r="G1196" i="8"/>
  <c r="G1197" i="8"/>
  <c r="G1198" i="8"/>
  <c r="G1199" i="8"/>
  <c r="G1200" i="8"/>
  <c r="G1201" i="8"/>
  <c r="G1202" i="8"/>
  <c r="G1203" i="8"/>
  <c r="G1204" i="8"/>
  <c r="G1205" i="8"/>
  <c r="G1206" i="8"/>
  <c r="G1207" i="8"/>
  <c r="G1208" i="8"/>
  <c r="G1209" i="8"/>
  <c r="G1210" i="8"/>
  <c r="G1211" i="8"/>
  <c r="G1212" i="8"/>
  <c r="G1213" i="8"/>
  <c r="G1214" i="8"/>
  <c r="G1215" i="8"/>
  <c r="G1216" i="8"/>
  <c r="G1217" i="8"/>
  <c r="G1218" i="8"/>
  <c r="G1219" i="8"/>
  <c r="G1220" i="8"/>
  <c r="G1221" i="8"/>
  <c r="G1222" i="8"/>
  <c r="G1223" i="8"/>
  <c r="G1224" i="8"/>
  <c r="G1225" i="8"/>
  <c r="G1226" i="8"/>
  <c r="G1227" i="8"/>
  <c r="G1228" i="8"/>
  <c r="G1229" i="8"/>
  <c r="G1230" i="8"/>
  <c r="G1231" i="8"/>
  <c r="G1232" i="8"/>
  <c r="G1233" i="8"/>
  <c r="G1234" i="8"/>
  <c r="G1235" i="8"/>
  <c r="G1236" i="8"/>
  <c r="G1237" i="8"/>
  <c r="G1238" i="8"/>
  <c r="G1239" i="8"/>
  <c r="G1240" i="8"/>
  <c r="G1241" i="8"/>
  <c r="G1242" i="8"/>
  <c r="G1243" i="8"/>
  <c r="G1244" i="8"/>
  <c r="G1245" i="8"/>
  <c r="G1246" i="8"/>
  <c r="G1247" i="8"/>
  <c r="G1248" i="8"/>
  <c r="G1249" i="8"/>
  <c r="G1250" i="8"/>
  <c r="G1251" i="8"/>
  <c r="G1252" i="8"/>
  <c r="G1253" i="8"/>
  <c r="G1254" i="8"/>
  <c r="G1255" i="8"/>
  <c r="G1256" i="8"/>
  <c r="G1257" i="8"/>
  <c r="G1258" i="8"/>
  <c r="G1259" i="8"/>
  <c r="G1260" i="8"/>
  <c r="G1261" i="8"/>
  <c r="G1262" i="8"/>
  <c r="G1263" i="8"/>
  <c r="G1264" i="8"/>
  <c r="G1265" i="8"/>
  <c r="G1266" i="8"/>
  <c r="G1267" i="8"/>
  <c r="G1268" i="8"/>
  <c r="G1269" i="8"/>
  <c r="G1270" i="8"/>
  <c r="G1271" i="8"/>
  <c r="G1272" i="8"/>
  <c r="G1273" i="8"/>
  <c r="G1274" i="8"/>
  <c r="G1275" i="8"/>
  <c r="G1276" i="8"/>
  <c r="G1277" i="8"/>
  <c r="G1278" i="8"/>
  <c r="G1279" i="8"/>
  <c r="G1280" i="8"/>
  <c r="G1281" i="8"/>
  <c r="G1282" i="8"/>
  <c r="G1283" i="8"/>
  <c r="G1284" i="8"/>
  <c r="G1285" i="8"/>
  <c r="G1286" i="8"/>
  <c r="G1287" i="8"/>
  <c r="G1288" i="8"/>
  <c r="G1289" i="8"/>
  <c r="G1290" i="8"/>
  <c r="G1291" i="8"/>
  <c r="G1292" i="8"/>
  <c r="G1293" i="8"/>
  <c r="G1294" i="8"/>
  <c r="G1295" i="8"/>
  <c r="G1296" i="8"/>
  <c r="G1297" i="8"/>
  <c r="G1298" i="8"/>
  <c r="G1299" i="8"/>
  <c r="G1300" i="8"/>
  <c r="G1301" i="8"/>
  <c r="G1302" i="8"/>
  <c r="G1303" i="8"/>
  <c r="G1304" i="8"/>
  <c r="G1305" i="8"/>
  <c r="G1306" i="8"/>
  <c r="G1307" i="8"/>
  <c r="G1308" i="8"/>
  <c r="G1309" i="8"/>
  <c r="G1310" i="8"/>
  <c r="G1311" i="8"/>
  <c r="G1312" i="8"/>
  <c r="G1313" i="8"/>
  <c r="G1314" i="8"/>
  <c r="G1315" i="8"/>
  <c r="G1316" i="8"/>
  <c r="G1317" i="8"/>
  <c r="G1318" i="8"/>
  <c r="G1319" i="8"/>
  <c r="G1320" i="8"/>
  <c r="G1321" i="8"/>
  <c r="G1322" i="8"/>
  <c r="G1323" i="8"/>
  <c r="G1324" i="8"/>
  <c r="G1325" i="8"/>
  <c r="G1326" i="8"/>
  <c r="G1327" i="8"/>
  <c r="G1328" i="8"/>
  <c r="G1329" i="8"/>
  <c r="G1330" i="8"/>
  <c r="G1331" i="8"/>
  <c r="G1332" i="8"/>
  <c r="G1333" i="8"/>
  <c r="G1334" i="8"/>
  <c r="G1335" i="8"/>
  <c r="G1336" i="8"/>
  <c r="G1337" i="8"/>
  <c r="G1338" i="8"/>
  <c r="G1339" i="8"/>
  <c r="G1340" i="8"/>
  <c r="G1341" i="8"/>
  <c r="G1342" i="8"/>
  <c r="G1343" i="8"/>
  <c r="G1344" i="8"/>
  <c r="G1345" i="8"/>
  <c r="G1346" i="8"/>
  <c r="G1347" i="8"/>
  <c r="G1348" i="8"/>
  <c r="G1349" i="8"/>
  <c r="G1350" i="8"/>
  <c r="G1351" i="8"/>
  <c r="G1352" i="8"/>
  <c r="G1353" i="8"/>
  <c r="G1354" i="8"/>
  <c r="G1355" i="8"/>
  <c r="G1356" i="8"/>
  <c r="G1357" i="8"/>
  <c r="G1358" i="8"/>
  <c r="G1359" i="8"/>
  <c r="G1360" i="8"/>
  <c r="G1361" i="8"/>
  <c r="G1362" i="8"/>
  <c r="G1363" i="8"/>
  <c r="G1364" i="8"/>
  <c r="G1365" i="8"/>
  <c r="G1366" i="8"/>
  <c r="G1367" i="8"/>
  <c r="G1368" i="8"/>
  <c r="G1369" i="8"/>
  <c r="G1370" i="8"/>
  <c r="G1371" i="8"/>
  <c r="G1372" i="8"/>
  <c r="G1373" i="8"/>
  <c r="G1374" i="8"/>
  <c r="G1375" i="8"/>
  <c r="G1376" i="8"/>
  <c r="G1377" i="8"/>
  <c r="G1378" i="8"/>
  <c r="G1379" i="8"/>
  <c r="G1380" i="8"/>
  <c r="G1381" i="8"/>
  <c r="G1382" i="8"/>
  <c r="G1383" i="8"/>
  <c r="G1384" i="8"/>
  <c r="G1385" i="8"/>
  <c r="G1386" i="8"/>
  <c r="G1387" i="8"/>
  <c r="G1388" i="8"/>
  <c r="G1389" i="8"/>
  <c r="G1390" i="8"/>
  <c r="G1391" i="8"/>
  <c r="G1392" i="8"/>
  <c r="G1393" i="8"/>
  <c r="G1394" i="8"/>
  <c r="G1395" i="8"/>
  <c r="G1396" i="8"/>
  <c r="G1397" i="8"/>
  <c r="G1398" i="8"/>
  <c r="G1399" i="8"/>
  <c r="G1400" i="8"/>
  <c r="G1401" i="8"/>
  <c r="G1402" i="8"/>
  <c r="G1403" i="8"/>
  <c r="G1404" i="8"/>
  <c r="G1405" i="8"/>
  <c r="G1406" i="8"/>
  <c r="G1407" i="8"/>
  <c r="G1408" i="8"/>
  <c r="G1409" i="8"/>
  <c r="G1410" i="8"/>
  <c r="G1411" i="8"/>
  <c r="G1412" i="8"/>
  <c r="G1413" i="8"/>
  <c r="G1414" i="8"/>
  <c r="G1415" i="8"/>
  <c r="G1416" i="8"/>
  <c r="G1417" i="8"/>
  <c r="G1418" i="8"/>
  <c r="G1419" i="8"/>
  <c r="G1420" i="8"/>
  <c r="G1421" i="8"/>
  <c r="G1422" i="8"/>
  <c r="G1423" i="8"/>
  <c r="G1424" i="8"/>
  <c r="G1425" i="8"/>
  <c r="G1426" i="8"/>
  <c r="G1427" i="8"/>
  <c r="G1428" i="8"/>
  <c r="G1429" i="8"/>
  <c r="G1430" i="8"/>
  <c r="G1431" i="8"/>
  <c r="G1432" i="8"/>
  <c r="G1433" i="8"/>
  <c r="G1434" i="8"/>
  <c r="G1435" i="8"/>
  <c r="G1436" i="8"/>
  <c r="G1437" i="8"/>
  <c r="G1438" i="8"/>
  <c r="G1439" i="8"/>
  <c r="G1440" i="8"/>
  <c r="G1441" i="8"/>
  <c r="G1442" i="8"/>
  <c r="G1443" i="8"/>
  <c r="G1444" i="8"/>
  <c r="G1445" i="8"/>
  <c r="G1446" i="8"/>
  <c r="G1447" i="8"/>
  <c r="G1448" i="8"/>
  <c r="G1449" i="8"/>
  <c r="G1450" i="8"/>
  <c r="G1451" i="8"/>
  <c r="G1452" i="8"/>
  <c r="G1453" i="8"/>
  <c r="G1454" i="8"/>
  <c r="G1455" i="8"/>
  <c r="G1456" i="8"/>
  <c r="G1457" i="8"/>
  <c r="G1458" i="8"/>
  <c r="G1459" i="8"/>
  <c r="G1460" i="8"/>
  <c r="G1461" i="8"/>
  <c r="G1462" i="8"/>
  <c r="G1463" i="8"/>
  <c r="G1464" i="8"/>
  <c r="G1465" i="8"/>
  <c r="G1466" i="8"/>
  <c r="G1467" i="8"/>
  <c r="G1468" i="8"/>
  <c r="G1469" i="8"/>
  <c r="G1470" i="8"/>
  <c r="G1471" i="8"/>
  <c r="G1472" i="8"/>
  <c r="G1473" i="8"/>
  <c r="G1474" i="8"/>
  <c r="G1475" i="8"/>
  <c r="G1476" i="8"/>
  <c r="G1477" i="8"/>
  <c r="G1478" i="8"/>
  <c r="G1479" i="8"/>
  <c r="G1480" i="8"/>
  <c r="G1481" i="8"/>
  <c r="G1482" i="8"/>
  <c r="G1483" i="8"/>
  <c r="G1484" i="8"/>
  <c r="G1485" i="8"/>
  <c r="G1486" i="8"/>
  <c r="G1487" i="8"/>
  <c r="G1488" i="8"/>
  <c r="G1489" i="8"/>
  <c r="G1490" i="8"/>
  <c r="G1491" i="8"/>
  <c r="G1492" i="8"/>
  <c r="G1493" i="8"/>
  <c r="G1494" i="8"/>
  <c r="G1495" i="8"/>
  <c r="G1496" i="8"/>
  <c r="G1497" i="8"/>
  <c r="G1498" i="8"/>
  <c r="G1499" i="8"/>
  <c r="G1500" i="8"/>
  <c r="G1501" i="8"/>
  <c r="G1502" i="8"/>
  <c r="G1503" i="8"/>
  <c r="G1504" i="8"/>
  <c r="G1505" i="8"/>
  <c r="G1506" i="8"/>
  <c r="G1507" i="8"/>
  <c r="G1508" i="8"/>
  <c r="G1509" i="8"/>
  <c r="G1510" i="8"/>
  <c r="G1511" i="8"/>
  <c r="G1512" i="8"/>
  <c r="G1513" i="8"/>
  <c r="G1514" i="8"/>
  <c r="G1515" i="8"/>
  <c r="G1516" i="8"/>
  <c r="G1517" i="8"/>
  <c r="G1518" i="8"/>
  <c r="G1519" i="8"/>
  <c r="G1520" i="8"/>
  <c r="G1521" i="8"/>
  <c r="G1522" i="8"/>
  <c r="G1523" i="8"/>
  <c r="G1524" i="8"/>
  <c r="G1525" i="8"/>
  <c r="G1526" i="8"/>
  <c r="G1527" i="8"/>
  <c r="G1528" i="8"/>
  <c r="G1529" i="8"/>
  <c r="G1530" i="8"/>
  <c r="G1531" i="8"/>
  <c r="G1532" i="8"/>
  <c r="G1533" i="8"/>
  <c r="G1534" i="8"/>
  <c r="G1535" i="8"/>
  <c r="G1536" i="8"/>
  <c r="G1537" i="8"/>
  <c r="G1538" i="8"/>
  <c r="G1539" i="8"/>
  <c r="G1540" i="8"/>
  <c r="G1541" i="8"/>
  <c r="G1542" i="8"/>
  <c r="G1543" i="8"/>
  <c r="G1544" i="8"/>
  <c r="G1545" i="8"/>
  <c r="G1546" i="8"/>
  <c r="G1547" i="8"/>
  <c r="G1548" i="8"/>
  <c r="G1549" i="8"/>
  <c r="G1550" i="8"/>
  <c r="G1551" i="8"/>
  <c r="G1552" i="8"/>
  <c r="G1553" i="8"/>
  <c r="G1554" i="8"/>
  <c r="G1555" i="8"/>
  <c r="G1556" i="8"/>
  <c r="G1557" i="8"/>
  <c r="G1558" i="8"/>
  <c r="G1559" i="8"/>
  <c r="G1560" i="8"/>
  <c r="G1561" i="8"/>
  <c r="G1562" i="8"/>
  <c r="G1563" i="8"/>
  <c r="G1564" i="8"/>
  <c r="G1565" i="8"/>
  <c r="G1566" i="8"/>
  <c r="G1567" i="8"/>
  <c r="G1568" i="8"/>
  <c r="G1569" i="8"/>
  <c r="G1570" i="8"/>
  <c r="G1571" i="8"/>
  <c r="G1572" i="8"/>
  <c r="G1573" i="8"/>
  <c r="G1574" i="8"/>
  <c r="G1575" i="8"/>
  <c r="G1576" i="8"/>
  <c r="G1577" i="8"/>
  <c r="G1578" i="8"/>
  <c r="G1579" i="8"/>
  <c r="G1580" i="8"/>
  <c r="G1581" i="8"/>
  <c r="G1582" i="8"/>
  <c r="G1583" i="8"/>
  <c r="G1584" i="8"/>
  <c r="G1585" i="8"/>
  <c r="G1586" i="8"/>
  <c r="G1587" i="8"/>
  <c r="G1588" i="8"/>
  <c r="G1589" i="8"/>
  <c r="G1590" i="8"/>
  <c r="G1591" i="8"/>
  <c r="G1592" i="8"/>
  <c r="G1593" i="8"/>
  <c r="G1594" i="8"/>
  <c r="G1595" i="8"/>
  <c r="G1596" i="8"/>
  <c r="G1597" i="8"/>
  <c r="G1598" i="8"/>
  <c r="G1599" i="8"/>
  <c r="G1600" i="8"/>
  <c r="G1601" i="8"/>
  <c r="G1602" i="8"/>
  <c r="G1603" i="8"/>
  <c r="G1604" i="8"/>
  <c r="G1605" i="8"/>
  <c r="G1606" i="8"/>
  <c r="G1607" i="8"/>
  <c r="G1608" i="8"/>
  <c r="G1609" i="8"/>
  <c r="G1610" i="8"/>
  <c r="G1611" i="8"/>
  <c r="G1612" i="8"/>
  <c r="G1613" i="8"/>
  <c r="G1614" i="8"/>
  <c r="G1615" i="8"/>
  <c r="G1616" i="8"/>
  <c r="G1617" i="8"/>
  <c r="G1618" i="8"/>
  <c r="G1619" i="8"/>
  <c r="G1620" i="8"/>
  <c r="G1621" i="8"/>
  <c r="G1622" i="8"/>
  <c r="G1623" i="8"/>
  <c r="G1624" i="8"/>
  <c r="G1625" i="8"/>
  <c r="G1626" i="8"/>
  <c r="G1627" i="8"/>
  <c r="G1628" i="8"/>
  <c r="G1629" i="8"/>
  <c r="G1630" i="8"/>
  <c r="G1631" i="8"/>
  <c r="G1632" i="8"/>
  <c r="G1633" i="8"/>
  <c r="G1634" i="8"/>
  <c r="G1635" i="8"/>
  <c r="G1636" i="8"/>
  <c r="G1637" i="8"/>
  <c r="G1638" i="8"/>
  <c r="G1639" i="8"/>
  <c r="G1640" i="8"/>
  <c r="G1641" i="8"/>
  <c r="G1642" i="8"/>
  <c r="G1643" i="8"/>
  <c r="G1644" i="8"/>
  <c r="G1645" i="8"/>
  <c r="G1646" i="8"/>
  <c r="G1647" i="8"/>
  <c r="G1648" i="8"/>
  <c r="G1649" i="8"/>
  <c r="G1650" i="8"/>
  <c r="G1651" i="8"/>
  <c r="G1652" i="8"/>
  <c r="G1653" i="8"/>
  <c r="G1654" i="8"/>
  <c r="G1655" i="8"/>
  <c r="G1656" i="8"/>
  <c r="G1657" i="8"/>
  <c r="G1658" i="8"/>
  <c r="G1659" i="8"/>
  <c r="G1660" i="8"/>
  <c r="G1661" i="8"/>
  <c r="G1662" i="8"/>
  <c r="G1663" i="8"/>
  <c r="G1664" i="8"/>
  <c r="G1665" i="8"/>
  <c r="G1666" i="8"/>
  <c r="G1667" i="8"/>
  <c r="G1668" i="8"/>
  <c r="G1669" i="8"/>
  <c r="G1670" i="8"/>
  <c r="G1671" i="8"/>
  <c r="G1672" i="8"/>
  <c r="G1673" i="8"/>
  <c r="G1674" i="8"/>
  <c r="G1675" i="8"/>
  <c r="G1676" i="8"/>
  <c r="G1677" i="8"/>
  <c r="G1678" i="8"/>
  <c r="G1679" i="8"/>
  <c r="G1680" i="8"/>
  <c r="G1681" i="8"/>
  <c r="G1682" i="8"/>
  <c r="G1683" i="8"/>
  <c r="G1684" i="8"/>
  <c r="G1685" i="8"/>
  <c r="G1686" i="8"/>
  <c r="G1687" i="8"/>
  <c r="G1688" i="8"/>
  <c r="G1689" i="8"/>
  <c r="G1690" i="8"/>
  <c r="G1691" i="8"/>
  <c r="G1692" i="8"/>
  <c r="G1693" i="8"/>
  <c r="G1694" i="8"/>
  <c r="G1695" i="8"/>
  <c r="G1696" i="8"/>
  <c r="G1697" i="8"/>
  <c r="G1698" i="8"/>
  <c r="G1699" i="8"/>
  <c r="G1700" i="8"/>
  <c r="G1701" i="8"/>
  <c r="G1702" i="8"/>
  <c r="G1703" i="8"/>
  <c r="G1704" i="8"/>
  <c r="G1705" i="8"/>
  <c r="G1706" i="8"/>
  <c r="G1707" i="8"/>
  <c r="G1708" i="8"/>
  <c r="G1709" i="8"/>
  <c r="G1710" i="8"/>
  <c r="G1711" i="8"/>
  <c r="G1712" i="8"/>
  <c r="G1713" i="8"/>
  <c r="G1714" i="8"/>
  <c r="G1715" i="8"/>
  <c r="G1716" i="8"/>
  <c r="G1717" i="8"/>
  <c r="G1718" i="8"/>
  <c r="G1719" i="8"/>
  <c r="G1720" i="8"/>
  <c r="G1721" i="8"/>
  <c r="G1722" i="8"/>
  <c r="G1723" i="8"/>
  <c r="G1724" i="8"/>
  <c r="G1725" i="8"/>
  <c r="G1726" i="8"/>
  <c r="G1727" i="8"/>
  <c r="G1728" i="8"/>
  <c r="G1729" i="8"/>
  <c r="G1730" i="8"/>
  <c r="G1731" i="8"/>
  <c r="G1732" i="8"/>
  <c r="G1733" i="8"/>
  <c r="G1734" i="8"/>
  <c r="G1735" i="8"/>
  <c r="G1736" i="8"/>
  <c r="G1737" i="8"/>
  <c r="G1738" i="8"/>
  <c r="G1739" i="8"/>
  <c r="G1740" i="8"/>
  <c r="G1741" i="8"/>
  <c r="G1742" i="8"/>
  <c r="G1743" i="8"/>
  <c r="G1744" i="8"/>
  <c r="G1745" i="8"/>
  <c r="G1746" i="8"/>
  <c r="G1747" i="8"/>
  <c r="G1748" i="8"/>
  <c r="G1749" i="8"/>
  <c r="G1750" i="8"/>
  <c r="G1751" i="8"/>
  <c r="G1752" i="8"/>
  <c r="G1753" i="8"/>
  <c r="G1754" i="8"/>
  <c r="G1755" i="8"/>
  <c r="G1756" i="8"/>
  <c r="G1757" i="8"/>
  <c r="G1758" i="8"/>
  <c r="G1759" i="8"/>
  <c r="G1760" i="8"/>
  <c r="G1761" i="8"/>
  <c r="G1762" i="8"/>
  <c r="G1763" i="8"/>
  <c r="G1764" i="8"/>
  <c r="G1765" i="8"/>
  <c r="G1766" i="8"/>
  <c r="G1767" i="8"/>
  <c r="G1768" i="8"/>
  <c r="G1769" i="8"/>
  <c r="G1770" i="8"/>
  <c r="G1771" i="8"/>
  <c r="G1772" i="8"/>
  <c r="G1773" i="8"/>
  <c r="G1774" i="8"/>
  <c r="G1775" i="8"/>
  <c r="G1776" i="8"/>
  <c r="G1777" i="8"/>
  <c r="G1778" i="8"/>
  <c r="G1779" i="8"/>
  <c r="G1780" i="8"/>
  <c r="G1781" i="8"/>
  <c r="G1782" i="8"/>
  <c r="G1783" i="8"/>
  <c r="G1784" i="8"/>
  <c r="G1785" i="8"/>
  <c r="G1786" i="8"/>
  <c r="G1787" i="8"/>
  <c r="G1788" i="8"/>
  <c r="G1789" i="8"/>
  <c r="G1790" i="8"/>
  <c r="G1791" i="8"/>
  <c r="G1792" i="8"/>
  <c r="G1793" i="8"/>
  <c r="G1794" i="8"/>
  <c r="G1795" i="8"/>
  <c r="G1796" i="8"/>
  <c r="G1797" i="8"/>
  <c r="G1798" i="8"/>
  <c r="G1799" i="8"/>
  <c r="G1800" i="8"/>
  <c r="G1801" i="8"/>
  <c r="G1802" i="8"/>
  <c r="G1803" i="8"/>
  <c r="G1804" i="8"/>
  <c r="G1805" i="8"/>
  <c r="G1806" i="8"/>
  <c r="G1807" i="8"/>
  <c r="G1808" i="8"/>
  <c r="G1809" i="8"/>
  <c r="G1810" i="8"/>
  <c r="G1811" i="8"/>
  <c r="G1812" i="8"/>
  <c r="G1813" i="8"/>
  <c r="G1814" i="8"/>
  <c r="G1815" i="8"/>
  <c r="G1816" i="8"/>
  <c r="G1818" i="8"/>
  <c r="G1819" i="8"/>
  <c r="G1820" i="8"/>
  <c r="G1821" i="8"/>
  <c r="G1822" i="8"/>
  <c r="G1823" i="8"/>
  <c r="G1824" i="8"/>
  <c r="G1825" i="8"/>
  <c r="G1826" i="8"/>
  <c r="G1827" i="8"/>
  <c r="G1828" i="8"/>
  <c r="G1829" i="8"/>
  <c r="G1830" i="8"/>
  <c r="G1831" i="8"/>
  <c r="G1832" i="8"/>
  <c r="G1833" i="8"/>
  <c r="G1834" i="8"/>
  <c r="G1835" i="8"/>
  <c r="G1836" i="8"/>
  <c r="G1837" i="8"/>
  <c r="G1838" i="8"/>
  <c r="G1839" i="8"/>
  <c r="G1840" i="8"/>
  <c r="G1841" i="8"/>
  <c r="G1842" i="8"/>
  <c r="G1843" i="8"/>
  <c r="G1844" i="8"/>
  <c r="G1845" i="8"/>
  <c r="G1846" i="8"/>
  <c r="G1847" i="8"/>
  <c r="G1848" i="8"/>
  <c r="G1849" i="8"/>
  <c r="G1850" i="8"/>
  <c r="G1851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34" i="8"/>
  <c r="I335" i="8"/>
  <c r="I336" i="8"/>
  <c r="I337" i="8"/>
  <c r="I338" i="8"/>
  <c r="I339" i="8"/>
  <c r="I340" i="8"/>
  <c r="I341" i="8"/>
  <c r="I342" i="8"/>
  <c r="I343" i="8"/>
  <c r="I344" i="8"/>
  <c r="I345" i="8"/>
  <c r="I346" i="8"/>
  <c r="I347" i="8"/>
  <c r="I348" i="8"/>
  <c r="I349" i="8"/>
  <c r="I350" i="8"/>
  <c r="I351" i="8"/>
  <c r="I352" i="8"/>
  <c r="I353" i="8"/>
  <c r="I354" i="8"/>
  <c r="I355" i="8"/>
  <c r="I356" i="8"/>
  <c r="I357" i="8"/>
  <c r="I358" i="8"/>
  <c r="I359" i="8"/>
  <c r="I360" i="8"/>
  <c r="I361" i="8"/>
  <c r="I362" i="8"/>
  <c r="I363" i="8"/>
  <c r="I364" i="8"/>
  <c r="I365" i="8"/>
  <c r="I366" i="8"/>
  <c r="I367" i="8"/>
  <c r="I368" i="8"/>
  <c r="I369" i="8"/>
  <c r="I370" i="8"/>
  <c r="I371" i="8"/>
  <c r="I372" i="8"/>
  <c r="I373" i="8"/>
  <c r="I374" i="8"/>
  <c r="I375" i="8"/>
  <c r="I376" i="8"/>
  <c r="I377" i="8"/>
  <c r="I378" i="8"/>
  <c r="I379" i="8"/>
  <c r="I380" i="8"/>
  <c r="I381" i="8"/>
  <c r="I382" i="8"/>
  <c r="I383" i="8"/>
  <c r="I384" i="8"/>
  <c r="I385" i="8"/>
  <c r="I386" i="8"/>
  <c r="I387" i="8"/>
  <c r="I388" i="8"/>
  <c r="I389" i="8"/>
  <c r="I390" i="8"/>
  <c r="I391" i="8"/>
  <c r="I392" i="8"/>
  <c r="I393" i="8"/>
  <c r="I394" i="8"/>
  <c r="I395" i="8"/>
  <c r="I396" i="8"/>
  <c r="I397" i="8"/>
  <c r="I398" i="8"/>
  <c r="I399" i="8"/>
  <c r="I400" i="8"/>
  <c r="I401" i="8"/>
  <c r="I402" i="8"/>
  <c r="I403" i="8"/>
  <c r="I404" i="8"/>
  <c r="I405" i="8"/>
  <c r="I406" i="8"/>
  <c r="I407" i="8"/>
  <c r="I408" i="8"/>
  <c r="I409" i="8"/>
  <c r="I410" i="8"/>
  <c r="I411" i="8"/>
  <c r="I412" i="8"/>
  <c r="I413" i="8"/>
  <c r="I414" i="8"/>
  <c r="I415" i="8"/>
  <c r="I416" i="8"/>
  <c r="I417" i="8"/>
  <c r="I418" i="8"/>
  <c r="I419" i="8"/>
  <c r="I420" i="8"/>
  <c r="I421" i="8"/>
  <c r="I422" i="8"/>
  <c r="I423" i="8"/>
  <c r="I424" i="8"/>
  <c r="I425" i="8"/>
  <c r="I426" i="8"/>
  <c r="I427" i="8"/>
  <c r="I428" i="8"/>
  <c r="I429" i="8"/>
  <c r="I430" i="8"/>
  <c r="I431" i="8"/>
  <c r="I432" i="8"/>
  <c r="I433" i="8"/>
  <c r="I434" i="8"/>
  <c r="I435" i="8"/>
  <c r="I436" i="8"/>
  <c r="I437" i="8"/>
  <c r="I438" i="8"/>
  <c r="I439" i="8"/>
  <c r="I440" i="8"/>
  <c r="I441" i="8"/>
  <c r="I442" i="8"/>
  <c r="I443" i="8"/>
  <c r="I444" i="8"/>
  <c r="I445" i="8"/>
  <c r="I446" i="8"/>
  <c r="I447" i="8"/>
  <c r="I448" i="8"/>
  <c r="I449" i="8"/>
  <c r="I450" i="8"/>
  <c r="I451" i="8"/>
  <c r="I452" i="8"/>
  <c r="I453" i="8"/>
  <c r="I454" i="8"/>
  <c r="I455" i="8"/>
  <c r="I456" i="8"/>
  <c r="I457" i="8"/>
  <c r="I458" i="8"/>
  <c r="I459" i="8"/>
  <c r="I460" i="8"/>
  <c r="I461" i="8"/>
  <c r="I462" i="8"/>
  <c r="I463" i="8"/>
  <c r="I464" i="8"/>
  <c r="I465" i="8"/>
  <c r="I466" i="8"/>
  <c r="I467" i="8"/>
  <c r="I468" i="8"/>
  <c r="I469" i="8"/>
  <c r="I470" i="8"/>
  <c r="I471" i="8"/>
  <c r="I472" i="8"/>
  <c r="I473" i="8"/>
  <c r="I474" i="8"/>
  <c r="I475" i="8"/>
  <c r="I476" i="8"/>
  <c r="I477" i="8"/>
  <c r="I478" i="8"/>
  <c r="I479" i="8"/>
  <c r="I480" i="8"/>
  <c r="I481" i="8"/>
  <c r="I482" i="8"/>
  <c r="I483" i="8"/>
  <c r="I484" i="8"/>
  <c r="I485" i="8"/>
  <c r="I486" i="8"/>
  <c r="I487" i="8"/>
  <c r="I488" i="8"/>
  <c r="I489" i="8"/>
  <c r="I490" i="8"/>
  <c r="I491" i="8"/>
  <c r="I492" i="8"/>
  <c r="I493" i="8"/>
  <c r="I494" i="8"/>
  <c r="I495" i="8"/>
  <c r="I496" i="8"/>
  <c r="I497" i="8"/>
  <c r="I498" i="8"/>
  <c r="I499" i="8"/>
  <c r="I500" i="8"/>
  <c r="I501" i="8"/>
  <c r="I502" i="8"/>
  <c r="I503" i="8"/>
  <c r="I504" i="8"/>
  <c r="I505" i="8"/>
  <c r="I506" i="8"/>
  <c r="I507" i="8"/>
  <c r="I508" i="8"/>
  <c r="I509" i="8"/>
  <c r="I510" i="8"/>
  <c r="I511" i="8"/>
  <c r="I512" i="8"/>
  <c r="I513" i="8"/>
  <c r="I514" i="8"/>
  <c r="I515" i="8"/>
  <c r="I516" i="8"/>
  <c r="I517" i="8"/>
  <c r="I518" i="8"/>
  <c r="I519" i="8"/>
  <c r="I520" i="8"/>
  <c r="I521" i="8"/>
  <c r="I522" i="8"/>
  <c r="I523" i="8"/>
  <c r="I524" i="8"/>
  <c r="I525" i="8"/>
  <c r="I526" i="8"/>
  <c r="I527" i="8"/>
  <c r="I528" i="8"/>
  <c r="I529" i="8"/>
  <c r="I530" i="8"/>
  <c r="I531" i="8"/>
  <c r="I532" i="8"/>
  <c r="I533" i="8"/>
  <c r="I534" i="8"/>
  <c r="I535" i="8"/>
  <c r="I536" i="8"/>
  <c r="I537" i="8"/>
  <c r="I538" i="8"/>
  <c r="I539" i="8"/>
  <c r="I540" i="8"/>
  <c r="I541" i="8"/>
  <c r="I542" i="8"/>
  <c r="I543" i="8"/>
  <c r="I544" i="8"/>
  <c r="I545" i="8"/>
  <c r="I546" i="8"/>
  <c r="I547" i="8"/>
  <c r="I548" i="8"/>
  <c r="I549" i="8"/>
  <c r="I550" i="8"/>
  <c r="I551" i="8"/>
  <c r="I552" i="8"/>
  <c r="I553" i="8"/>
  <c r="I554" i="8"/>
  <c r="I555" i="8"/>
  <c r="I556" i="8"/>
  <c r="I557" i="8"/>
  <c r="I558" i="8"/>
  <c r="I559" i="8"/>
  <c r="I560" i="8"/>
  <c r="I561" i="8"/>
  <c r="I562" i="8"/>
  <c r="I563" i="8"/>
  <c r="I564" i="8"/>
  <c r="I565" i="8"/>
  <c r="I566" i="8"/>
  <c r="I567" i="8"/>
  <c r="I568" i="8"/>
  <c r="I569" i="8"/>
  <c r="I570" i="8"/>
  <c r="I571" i="8"/>
  <c r="I572" i="8"/>
  <c r="I573" i="8"/>
  <c r="I574" i="8"/>
  <c r="I575" i="8"/>
  <c r="I576" i="8"/>
  <c r="I577" i="8"/>
  <c r="I578" i="8"/>
  <c r="I579" i="8"/>
  <c r="I580" i="8"/>
  <c r="I581" i="8"/>
  <c r="I582" i="8"/>
  <c r="I583" i="8"/>
  <c r="I584" i="8"/>
  <c r="I585" i="8"/>
  <c r="I586" i="8"/>
  <c r="I587" i="8"/>
  <c r="I588" i="8"/>
  <c r="I589" i="8"/>
  <c r="I590" i="8"/>
  <c r="I591" i="8"/>
  <c r="I592" i="8"/>
  <c r="I593" i="8"/>
  <c r="I594" i="8"/>
  <c r="I595" i="8"/>
  <c r="I596" i="8"/>
  <c r="I597" i="8"/>
  <c r="I598" i="8"/>
  <c r="I599" i="8"/>
  <c r="I600" i="8"/>
  <c r="I601" i="8"/>
  <c r="I602" i="8"/>
  <c r="I603" i="8"/>
  <c r="I604" i="8"/>
  <c r="I605" i="8"/>
  <c r="I606" i="8"/>
  <c r="I607" i="8"/>
  <c r="I608" i="8"/>
  <c r="I609" i="8"/>
  <c r="I610" i="8"/>
  <c r="I611" i="8"/>
  <c r="I612" i="8"/>
  <c r="I613" i="8"/>
  <c r="I614" i="8"/>
  <c r="I615" i="8"/>
  <c r="I616" i="8"/>
  <c r="I617" i="8"/>
  <c r="I618" i="8"/>
  <c r="I619" i="8"/>
  <c r="I620" i="8"/>
  <c r="I621" i="8"/>
  <c r="I622" i="8"/>
  <c r="I623" i="8"/>
  <c r="I624" i="8"/>
  <c r="I625" i="8"/>
  <c r="I626" i="8"/>
  <c r="I627" i="8"/>
  <c r="I628" i="8"/>
  <c r="I629" i="8"/>
  <c r="I630" i="8"/>
  <c r="I631" i="8"/>
  <c r="I632" i="8"/>
  <c r="I633" i="8"/>
  <c r="I634" i="8"/>
  <c r="I635" i="8"/>
  <c r="I636" i="8"/>
  <c r="I637" i="8"/>
  <c r="I638" i="8"/>
  <c r="I639" i="8"/>
  <c r="I640" i="8"/>
  <c r="I641" i="8"/>
  <c r="I642" i="8"/>
  <c r="I643" i="8"/>
  <c r="I644" i="8"/>
  <c r="I645" i="8"/>
  <c r="I646" i="8"/>
  <c r="I647" i="8"/>
  <c r="I648" i="8"/>
  <c r="I649" i="8"/>
  <c r="I650" i="8"/>
  <c r="I651" i="8"/>
  <c r="I652" i="8"/>
  <c r="I653" i="8"/>
  <c r="I654" i="8"/>
  <c r="I655" i="8"/>
  <c r="I656" i="8"/>
  <c r="I657" i="8"/>
  <c r="I658" i="8"/>
  <c r="I659" i="8"/>
  <c r="I660" i="8"/>
  <c r="I661" i="8"/>
  <c r="I662" i="8"/>
  <c r="I663" i="8"/>
  <c r="I664" i="8"/>
  <c r="I665" i="8"/>
  <c r="I666" i="8"/>
  <c r="I667" i="8"/>
  <c r="I668" i="8"/>
  <c r="I669" i="8"/>
  <c r="I670" i="8"/>
  <c r="I671" i="8"/>
  <c r="I672" i="8"/>
  <c r="I673" i="8"/>
  <c r="I674" i="8"/>
  <c r="I675" i="8"/>
  <c r="I676" i="8"/>
  <c r="I677" i="8"/>
  <c r="I678" i="8"/>
  <c r="I679" i="8"/>
  <c r="I680" i="8"/>
  <c r="I681" i="8"/>
  <c r="I682" i="8"/>
  <c r="I683" i="8"/>
  <c r="I684" i="8"/>
  <c r="I685" i="8"/>
  <c r="I686" i="8"/>
  <c r="I687" i="8"/>
  <c r="I688" i="8"/>
  <c r="I689" i="8"/>
  <c r="I690" i="8"/>
  <c r="I691" i="8"/>
  <c r="I692" i="8"/>
  <c r="I693" i="8"/>
  <c r="I694" i="8"/>
  <c r="I695" i="8"/>
  <c r="I696" i="8"/>
  <c r="I697" i="8"/>
  <c r="I698" i="8"/>
  <c r="I699" i="8"/>
  <c r="I700" i="8"/>
  <c r="I701" i="8"/>
  <c r="I702" i="8"/>
  <c r="I703" i="8"/>
  <c r="I704" i="8"/>
  <c r="I705" i="8"/>
  <c r="I706" i="8"/>
  <c r="I707" i="8"/>
  <c r="I708" i="8"/>
  <c r="I709" i="8"/>
  <c r="I710" i="8"/>
  <c r="I711" i="8"/>
  <c r="I712" i="8"/>
  <c r="I713" i="8"/>
  <c r="I714" i="8"/>
  <c r="I715" i="8"/>
  <c r="I716" i="8"/>
  <c r="I717" i="8"/>
  <c r="I718" i="8"/>
  <c r="I719" i="8"/>
  <c r="I720" i="8"/>
  <c r="I721" i="8"/>
  <c r="I722" i="8"/>
  <c r="I723" i="8"/>
  <c r="I724" i="8"/>
  <c r="I725" i="8"/>
  <c r="I726" i="8"/>
  <c r="I727" i="8"/>
  <c r="I728" i="8"/>
  <c r="I729" i="8"/>
  <c r="I730" i="8"/>
  <c r="I731" i="8"/>
  <c r="I732" i="8"/>
  <c r="I733" i="8"/>
  <c r="I734" i="8"/>
  <c r="I735" i="8"/>
  <c r="I736" i="8"/>
  <c r="I737" i="8"/>
  <c r="I738" i="8"/>
  <c r="I739" i="8"/>
  <c r="I740" i="8"/>
  <c r="I741" i="8"/>
  <c r="I742" i="8"/>
  <c r="I743" i="8"/>
  <c r="I744" i="8"/>
  <c r="I745" i="8"/>
  <c r="I746" i="8"/>
  <c r="I747" i="8"/>
  <c r="I748" i="8"/>
  <c r="I749" i="8"/>
  <c r="I750" i="8"/>
  <c r="I751" i="8"/>
  <c r="I752" i="8"/>
  <c r="I753" i="8"/>
  <c r="I754" i="8"/>
  <c r="I755" i="8"/>
  <c r="I756" i="8"/>
  <c r="I757" i="8"/>
  <c r="I758" i="8"/>
  <c r="I759" i="8"/>
  <c r="I760" i="8"/>
  <c r="I761" i="8"/>
  <c r="I762" i="8"/>
  <c r="I763" i="8"/>
  <c r="I764" i="8"/>
  <c r="I765" i="8"/>
  <c r="I766" i="8"/>
  <c r="I767" i="8"/>
  <c r="I768" i="8"/>
  <c r="I769" i="8"/>
  <c r="I770" i="8"/>
  <c r="I771" i="8"/>
  <c r="I772" i="8"/>
  <c r="I773" i="8"/>
  <c r="I774" i="8"/>
  <c r="I775" i="8"/>
  <c r="I776" i="8"/>
  <c r="I777" i="8"/>
  <c r="I778" i="8"/>
  <c r="I779" i="8"/>
  <c r="I780" i="8"/>
  <c r="I781" i="8"/>
  <c r="I782" i="8"/>
  <c r="I783" i="8"/>
  <c r="I784" i="8"/>
  <c r="I785" i="8"/>
  <c r="I786" i="8"/>
  <c r="I787" i="8"/>
  <c r="I788" i="8"/>
  <c r="I789" i="8"/>
  <c r="I790" i="8"/>
  <c r="I791" i="8"/>
  <c r="I792" i="8"/>
  <c r="I793" i="8"/>
  <c r="I794" i="8"/>
  <c r="I795" i="8"/>
  <c r="I796" i="8"/>
  <c r="I797" i="8"/>
  <c r="I798" i="8"/>
  <c r="I799" i="8"/>
  <c r="I800" i="8"/>
  <c r="I801" i="8"/>
  <c r="I802" i="8"/>
  <c r="I803" i="8"/>
  <c r="I804" i="8"/>
  <c r="I805" i="8"/>
  <c r="I806" i="8"/>
  <c r="I807" i="8"/>
  <c r="I808" i="8"/>
  <c r="I809" i="8"/>
  <c r="I810" i="8"/>
  <c r="I811" i="8"/>
  <c r="I812" i="8"/>
  <c r="I813" i="8"/>
  <c r="I814" i="8"/>
  <c r="I815" i="8"/>
  <c r="I816" i="8"/>
  <c r="I817" i="8"/>
  <c r="I818" i="8"/>
  <c r="I819" i="8"/>
  <c r="I820" i="8"/>
  <c r="I821" i="8"/>
  <c r="I822" i="8"/>
  <c r="I823" i="8"/>
  <c r="I824" i="8"/>
  <c r="I825" i="8"/>
  <c r="I826" i="8"/>
  <c r="I827" i="8"/>
  <c r="I828" i="8"/>
  <c r="I829" i="8"/>
  <c r="I830" i="8"/>
  <c r="I831" i="8"/>
  <c r="I832" i="8"/>
  <c r="I833" i="8"/>
  <c r="I834" i="8"/>
  <c r="I835" i="8"/>
  <c r="I836" i="8"/>
  <c r="I837" i="8"/>
  <c r="I838" i="8"/>
  <c r="I839" i="8"/>
  <c r="I840" i="8"/>
  <c r="I841" i="8"/>
  <c r="I842" i="8"/>
  <c r="I843" i="8"/>
  <c r="I844" i="8"/>
  <c r="I845" i="8"/>
  <c r="I846" i="8"/>
  <c r="I847" i="8"/>
  <c r="I848" i="8"/>
  <c r="I849" i="8"/>
  <c r="I850" i="8"/>
  <c r="I851" i="8"/>
  <c r="I852" i="8"/>
  <c r="I853" i="8"/>
  <c r="I854" i="8"/>
  <c r="I855" i="8"/>
  <c r="I856" i="8"/>
  <c r="I857" i="8"/>
  <c r="I858" i="8"/>
  <c r="I859" i="8"/>
  <c r="I860" i="8"/>
  <c r="I861" i="8"/>
  <c r="I862" i="8"/>
  <c r="I863" i="8"/>
  <c r="I864" i="8"/>
  <c r="I865" i="8"/>
  <c r="I866" i="8"/>
  <c r="I867" i="8"/>
  <c r="I868" i="8"/>
  <c r="I869" i="8"/>
  <c r="I870" i="8"/>
  <c r="I871" i="8"/>
  <c r="I872" i="8"/>
  <c r="I873" i="8"/>
  <c r="I874" i="8"/>
  <c r="I875" i="8"/>
  <c r="I876" i="8"/>
  <c r="I877" i="8"/>
  <c r="I878" i="8"/>
  <c r="I879" i="8"/>
  <c r="I880" i="8"/>
  <c r="I881" i="8"/>
  <c r="I882" i="8"/>
  <c r="I883" i="8"/>
  <c r="I884" i="8"/>
  <c r="I885" i="8"/>
  <c r="I886" i="8"/>
  <c r="I887" i="8"/>
  <c r="I888" i="8"/>
  <c r="I889" i="8"/>
  <c r="I890" i="8"/>
  <c r="I891" i="8"/>
  <c r="I892" i="8"/>
  <c r="I893" i="8"/>
  <c r="I894" i="8"/>
  <c r="I895" i="8"/>
  <c r="I896" i="8"/>
  <c r="I897" i="8"/>
  <c r="I898" i="8"/>
  <c r="I899" i="8"/>
  <c r="I900" i="8"/>
  <c r="I901" i="8"/>
  <c r="I902" i="8"/>
  <c r="I903" i="8"/>
  <c r="I904" i="8"/>
  <c r="I905" i="8"/>
  <c r="I906" i="8"/>
  <c r="I907" i="8"/>
  <c r="I908" i="8"/>
  <c r="I909" i="8"/>
  <c r="I910" i="8"/>
  <c r="I911" i="8"/>
  <c r="I912" i="8"/>
  <c r="I913" i="8"/>
  <c r="I914" i="8"/>
  <c r="I915" i="8"/>
  <c r="I916" i="8"/>
  <c r="I917" i="8"/>
  <c r="I918" i="8"/>
  <c r="I919" i="8"/>
  <c r="I920" i="8"/>
  <c r="I921" i="8"/>
  <c r="I922" i="8"/>
  <c r="I923" i="8"/>
  <c r="I924" i="8"/>
  <c r="I925" i="8"/>
  <c r="I926" i="8"/>
  <c r="I927" i="8"/>
  <c r="I928" i="8"/>
  <c r="I929" i="8"/>
  <c r="I930" i="8"/>
  <c r="I931" i="8"/>
  <c r="I932" i="8"/>
  <c r="I933" i="8"/>
  <c r="I934" i="8"/>
  <c r="I935" i="8"/>
  <c r="I936" i="8"/>
  <c r="I937" i="8"/>
  <c r="I938" i="8"/>
  <c r="I939" i="8"/>
  <c r="I940" i="8"/>
  <c r="I941" i="8"/>
  <c r="I942" i="8"/>
  <c r="I943" i="8"/>
  <c r="I944" i="8"/>
  <c r="I945" i="8"/>
  <c r="I946" i="8"/>
  <c r="I947" i="8"/>
  <c r="I948" i="8"/>
  <c r="I949" i="8"/>
  <c r="I950" i="8"/>
  <c r="I951" i="8"/>
  <c r="I952" i="8"/>
  <c r="I953" i="8"/>
  <c r="I954" i="8"/>
  <c r="I955" i="8"/>
  <c r="I956" i="8"/>
  <c r="I957" i="8"/>
  <c r="I958" i="8"/>
  <c r="I959" i="8"/>
  <c r="I960" i="8"/>
  <c r="I961" i="8"/>
  <c r="I962" i="8"/>
  <c r="I963" i="8"/>
  <c r="I964" i="8"/>
  <c r="I965" i="8"/>
  <c r="I966" i="8"/>
  <c r="I967" i="8"/>
  <c r="I968" i="8"/>
  <c r="I969" i="8"/>
  <c r="I970" i="8"/>
  <c r="I971" i="8"/>
  <c r="I972" i="8"/>
  <c r="I973" i="8"/>
  <c r="I974" i="8"/>
  <c r="I975" i="8"/>
  <c r="I976" i="8"/>
  <c r="I977" i="8"/>
  <c r="I978" i="8"/>
  <c r="I979" i="8"/>
  <c r="I980" i="8"/>
  <c r="I981" i="8"/>
  <c r="I982" i="8"/>
  <c r="I983" i="8"/>
  <c r="I984" i="8"/>
  <c r="I985" i="8"/>
  <c r="I986" i="8"/>
  <c r="I987" i="8"/>
  <c r="I988" i="8"/>
  <c r="I989" i="8"/>
  <c r="I990" i="8"/>
  <c r="I991" i="8"/>
  <c r="I992" i="8"/>
  <c r="I993" i="8"/>
  <c r="I994" i="8"/>
  <c r="I995" i="8"/>
  <c r="I996" i="8"/>
  <c r="I997" i="8"/>
  <c r="I998" i="8"/>
  <c r="I999" i="8"/>
  <c r="I1000" i="8"/>
  <c r="I1001" i="8"/>
  <c r="I1002" i="8"/>
  <c r="I1003" i="8"/>
  <c r="I1004" i="8"/>
  <c r="I1005" i="8"/>
  <c r="I1006" i="8"/>
  <c r="I1007" i="8"/>
  <c r="I1008" i="8"/>
  <c r="I1009" i="8"/>
  <c r="I1010" i="8"/>
  <c r="I1011" i="8"/>
  <c r="I1012" i="8"/>
  <c r="I1013" i="8"/>
  <c r="I1014" i="8"/>
  <c r="I1015" i="8"/>
  <c r="I1016" i="8"/>
  <c r="I1017" i="8"/>
  <c r="I1018" i="8"/>
  <c r="I1019" i="8"/>
  <c r="I1020" i="8"/>
  <c r="I1021" i="8"/>
  <c r="I1022" i="8"/>
  <c r="I1023" i="8"/>
  <c r="I1024" i="8"/>
  <c r="I1025" i="8"/>
  <c r="I1026" i="8"/>
  <c r="I1027" i="8"/>
  <c r="I1028" i="8"/>
  <c r="I1029" i="8"/>
  <c r="I1030" i="8"/>
  <c r="I1031" i="8"/>
  <c r="I1032" i="8"/>
  <c r="I1033" i="8"/>
  <c r="I1034" i="8"/>
  <c r="I1035" i="8"/>
  <c r="I1036" i="8"/>
  <c r="I1037" i="8"/>
  <c r="I1038" i="8"/>
  <c r="I1039" i="8"/>
  <c r="I1040" i="8"/>
  <c r="I1041" i="8"/>
  <c r="I1042" i="8"/>
  <c r="I1043" i="8"/>
  <c r="I1044" i="8"/>
  <c r="I1045" i="8"/>
  <c r="I1046" i="8"/>
  <c r="I1047" i="8"/>
  <c r="I1048" i="8"/>
  <c r="I1049" i="8"/>
  <c r="I1050" i="8"/>
  <c r="I1051" i="8"/>
  <c r="I1052" i="8"/>
  <c r="I1053" i="8"/>
  <c r="I1054" i="8"/>
  <c r="I1055" i="8"/>
  <c r="I1056" i="8"/>
  <c r="I1057" i="8"/>
  <c r="I1058" i="8"/>
  <c r="I1059" i="8"/>
  <c r="I1060" i="8"/>
  <c r="I1061" i="8"/>
  <c r="I1062" i="8"/>
  <c r="I1063" i="8"/>
  <c r="I1064" i="8"/>
  <c r="I1065" i="8"/>
  <c r="I1066" i="8"/>
  <c r="I1067" i="8"/>
  <c r="I1068" i="8"/>
  <c r="I1069" i="8"/>
  <c r="I1070" i="8"/>
  <c r="I1071" i="8"/>
  <c r="I1072" i="8"/>
  <c r="I1073" i="8"/>
  <c r="I1074" i="8"/>
  <c r="I1075" i="8"/>
  <c r="I1076" i="8"/>
  <c r="I1077" i="8"/>
  <c r="I1078" i="8"/>
  <c r="I1079" i="8"/>
  <c r="I1080" i="8"/>
  <c r="I1081" i="8"/>
  <c r="I1082" i="8"/>
  <c r="I1083" i="8"/>
  <c r="I1084" i="8"/>
  <c r="I1085" i="8"/>
  <c r="I1086" i="8"/>
  <c r="I1087" i="8"/>
  <c r="I1088" i="8"/>
  <c r="I1089" i="8"/>
  <c r="I1090" i="8"/>
  <c r="I1091" i="8"/>
  <c r="I1092" i="8"/>
  <c r="I1093" i="8"/>
  <c r="I1094" i="8"/>
  <c r="I1095" i="8"/>
  <c r="I1096" i="8"/>
  <c r="I1097" i="8"/>
  <c r="I1098" i="8"/>
  <c r="I1099" i="8"/>
  <c r="I1100" i="8"/>
  <c r="I1101" i="8"/>
  <c r="I1102" i="8"/>
  <c r="I1103" i="8"/>
  <c r="I1104" i="8"/>
  <c r="I1105" i="8"/>
  <c r="I1106" i="8"/>
  <c r="I1107" i="8"/>
  <c r="I1108" i="8"/>
  <c r="I1109" i="8"/>
  <c r="I1110" i="8"/>
  <c r="I1111" i="8"/>
  <c r="I1112" i="8"/>
  <c r="I1113" i="8"/>
  <c r="I1114" i="8"/>
  <c r="I1115" i="8"/>
  <c r="I1116" i="8"/>
  <c r="I1117" i="8"/>
  <c r="I1118" i="8"/>
  <c r="I1119" i="8"/>
  <c r="I1120" i="8"/>
  <c r="I1121" i="8"/>
  <c r="I1122" i="8"/>
  <c r="I1123" i="8"/>
  <c r="I1124" i="8"/>
  <c r="I1125" i="8"/>
  <c r="I1126" i="8"/>
  <c r="I1127" i="8"/>
  <c r="I1128" i="8"/>
  <c r="I1129" i="8"/>
  <c r="I1130" i="8"/>
  <c r="I1131" i="8"/>
  <c r="I1132" i="8"/>
  <c r="I1133" i="8"/>
  <c r="I1134" i="8"/>
  <c r="I1135" i="8"/>
  <c r="I1136" i="8"/>
  <c r="I1137" i="8"/>
  <c r="I1138" i="8"/>
  <c r="I1139" i="8"/>
  <c r="I1140" i="8"/>
  <c r="I1141" i="8"/>
  <c r="I1142" i="8"/>
  <c r="I1143" i="8"/>
  <c r="I1144" i="8"/>
  <c r="I1145" i="8"/>
  <c r="I1146" i="8"/>
  <c r="I1147" i="8"/>
  <c r="I1148" i="8"/>
  <c r="I1149" i="8"/>
  <c r="I1150" i="8"/>
  <c r="I1151" i="8"/>
  <c r="I1152" i="8"/>
  <c r="I1153" i="8"/>
  <c r="I1154" i="8"/>
  <c r="I1155" i="8"/>
  <c r="I1156" i="8"/>
  <c r="I1157" i="8"/>
  <c r="I1158" i="8"/>
  <c r="I1159" i="8"/>
  <c r="I1160" i="8"/>
  <c r="I1161" i="8"/>
  <c r="I1162" i="8"/>
  <c r="I1163" i="8"/>
  <c r="I1164" i="8"/>
  <c r="I1165" i="8"/>
  <c r="I1166" i="8"/>
  <c r="I1167" i="8"/>
  <c r="I1168" i="8"/>
  <c r="I1169" i="8"/>
  <c r="I1170" i="8"/>
  <c r="I1171" i="8"/>
  <c r="I1172" i="8"/>
  <c r="I1173" i="8"/>
  <c r="I1174" i="8"/>
  <c r="I1175" i="8"/>
  <c r="I1176" i="8"/>
  <c r="I1177" i="8"/>
  <c r="I1178" i="8"/>
  <c r="I1179" i="8"/>
  <c r="I1180" i="8"/>
  <c r="I1181" i="8"/>
  <c r="I1182" i="8"/>
  <c r="I1183" i="8"/>
  <c r="I1184" i="8"/>
  <c r="I1185" i="8"/>
  <c r="I1186" i="8"/>
  <c r="I1187" i="8"/>
  <c r="I1188" i="8"/>
  <c r="I1189" i="8"/>
  <c r="I1190" i="8"/>
  <c r="I1191" i="8"/>
  <c r="I1192" i="8"/>
  <c r="I1193" i="8"/>
  <c r="I1194" i="8"/>
  <c r="I1195" i="8"/>
  <c r="I1196" i="8"/>
  <c r="I1197" i="8"/>
  <c r="I1198" i="8"/>
  <c r="I1199" i="8"/>
  <c r="I1200" i="8"/>
  <c r="I1201" i="8"/>
  <c r="I1202" i="8"/>
  <c r="I1203" i="8"/>
  <c r="I1204" i="8"/>
  <c r="I1205" i="8"/>
  <c r="I1206" i="8"/>
  <c r="I1207" i="8"/>
  <c r="I1208" i="8"/>
  <c r="I1209" i="8"/>
  <c r="I1210" i="8"/>
  <c r="I1211" i="8"/>
  <c r="I1212" i="8"/>
  <c r="I1213" i="8"/>
  <c r="I1214" i="8"/>
  <c r="I1215" i="8"/>
  <c r="I1216" i="8"/>
  <c r="I1217" i="8"/>
  <c r="I1218" i="8"/>
  <c r="I1219" i="8"/>
  <c r="I1220" i="8"/>
  <c r="I1221" i="8"/>
  <c r="I1222" i="8"/>
  <c r="I1223" i="8"/>
  <c r="I1224" i="8"/>
  <c r="I1225" i="8"/>
  <c r="I1226" i="8"/>
  <c r="I1227" i="8"/>
  <c r="I1228" i="8"/>
  <c r="I1229" i="8"/>
  <c r="I1230" i="8"/>
  <c r="I1231" i="8"/>
  <c r="I1232" i="8"/>
  <c r="I1233" i="8"/>
  <c r="I1234" i="8"/>
  <c r="I1235" i="8"/>
  <c r="I1236" i="8"/>
  <c r="I1237" i="8"/>
  <c r="I1238" i="8"/>
  <c r="I1239" i="8"/>
  <c r="I1240" i="8"/>
  <c r="I1241" i="8"/>
  <c r="I1242" i="8"/>
  <c r="I1243" i="8"/>
  <c r="I1244" i="8"/>
  <c r="I1245" i="8"/>
  <c r="I1246" i="8"/>
  <c r="I1247" i="8"/>
  <c r="I1248" i="8"/>
  <c r="I1249" i="8"/>
  <c r="I1250" i="8"/>
  <c r="I1251" i="8"/>
  <c r="I1252" i="8"/>
  <c r="I1253" i="8"/>
  <c r="I1254" i="8"/>
  <c r="I1255" i="8"/>
  <c r="I1256" i="8"/>
  <c r="I1257" i="8"/>
  <c r="I1258" i="8"/>
  <c r="I1259" i="8"/>
  <c r="I1260" i="8"/>
  <c r="I1261" i="8"/>
  <c r="I1262" i="8"/>
  <c r="I1263" i="8"/>
  <c r="I1264" i="8"/>
  <c r="I1265" i="8"/>
  <c r="I1266" i="8"/>
  <c r="I1267" i="8"/>
  <c r="I1268" i="8"/>
  <c r="I1269" i="8"/>
  <c r="I1270" i="8"/>
  <c r="I1271" i="8"/>
  <c r="I1272" i="8"/>
  <c r="I1273" i="8"/>
  <c r="I1274" i="8"/>
  <c r="I1275" i="8"/>
  <c r="I1276" i="8"/>
  <c r="I1277" i="8"/>
  <c r="I1278" i="8"/>
  <c r="I1279" i="8"/>
  <c r="I1280" i="8"/>
  <c r="I1281" i="8"/>
  <c r="I1282" i="8"/>
  <c r="I1283" i="8"/>
  <c r="I1284" i="8"/>
  <c r="I1285" i="8"/>
  <c r="I1286" i="8"/>
  <c r="I1287" i="8"/>
  <c r="I1288" i="8"/>
  <c r="I1289" i="8"/>
  <c r="I1290" i="8"/>
  <c r="I1291" i="8"/>
  <c r="I1292" i="8"/>
  <c r="I1293" i="8"/>
  <c r="I1294" i="8"/>
  <c r="I1295" i="8"/>
  <c r="I1296" i="8"/>
  <c r="I1297" i="8"/>
  <c r="I1298" i="8"/>
  <c r="I1299" i="8"/>
  <c r="I1300" i="8"/>
  <c r="I1301" i="8"/>
  <c r="I1302" i="8"/>
  <c r="I1303" i="8"/>
  <c r="I1304" i="8"/>
  <c r="I1305" i="8"/>
  <c r="I1306" i="8"/>
  <c r="I1307" i="8"/>
  <c r="I1308" i="8"/>
  <c r="I1309" i="8"/>
  <c r="I1310" i="8"/>
  <c r="I1311" i="8"/>
  <c r="I1312" i="8"/>
  <c r="I1313" i="8"/>
  <c r="I1314" i="8"/>
  <c r="I1315" i="8"/>
  <c r="I1316" i="8"/>
  <c r="I1317" i="8"/>
  <c r="I1318" i="8"/>
  <c r="I1319" i="8"/>
  <c r="I1320" i="8"/>
  <c r="I1321" i="8"/>
  <c r="I1322" i="8"/>
  <c r="I1323" i="8"/>
  <c r="I1324" i="8"/>
  <c r="I1325" i="8"/>
  <c r="I1326" i="8"/>
  <c r="I1327" i="8"/>
  <c r="I1328" i="8"/>
  <c r="I1329" i="8"/>
  <c r="I1330" i="8"/>
  <c r="I1331" i="8"/>
  <c r="I1332" i="8"/>
  <c r="I1333" i="8"/>
  <c r="I1334" i="8"/>
  <c r="I1335" i="8"/>
  <c r="I1336" i="8"/>
  <c r="I1337" i="8"/>
  <c r="I1338" i="8"/>
  <c r="I1339" i="8"/>
  <c r="I1340" i="8"/>
  <c r="I1341" i="8"/>
  <c r="I1342" i="8"/>
  <c r="I1343" i="8"/>
  <c r="I1344" i="8"/>
  <c r="I1345" i="8"/>
  <c r="I1346" i="8"/>
  <c r="I1347" i="8"/>
  <c r="I1348" i="8"/>
  <c r="I1349" i="8"/>
  <c r="I1350" i="8"/>
  <c r="I1351" i="8"/>
  <c r="I1352" i="8"/>
  <c r="I1353" i="8"/>
  <c r="I1354" i="8"/>
  <c r="I1355" i="8"/>
  <c r="I1356" i="8"/>
  <c r="I1357" i="8"/>
  <c r="I1358" i="8"/>
  <c r="I1359" i="8"/>
  <c r="I1360" i="8"/>
  <c r="I1361" i="8"/>
  <c r="I1362" i="8"/>
  <c r="I1363" i="8"/>
  <c r="I1364" i="8"/>
  <c r="I1365" i="8"/>
  <c r="I1366" i="8"/>
  <c r="I1367" i="8"/>
  <c r="I1368" i="8"/>
  <c r="I1369" i="8"/>
  <c r="I1370" i="8"/>
  <c r="I1371" i="8"/>
  <c r="I1372" i="8"/>
  <c r="I1373" i="8"/>
  <c r="I1374" i="8"/>
  <c r="I1375" i="8"/>
  <c r="I1376" i="8"/>
  <c r="I1377" i="8"/>
  <c r="I1378" i="8"/>
  <c r="I1379" i="8"/>
  <c r="I1380" i="8"/>
  <c r="I1381" i="8"/>
  <c r="I1382" i="8"/>
  <c r="I1383" i="8"/>
  <c r="I1384" i="8"/>
  <c r="I1385" i="8"/>
  <c r="I1386" i="8"/>
  <c r="I1387" i="8"/>
  <c r="I1388" i="8"/>
  <c r="I1389" i="8"/>
  <c r="I1390" i="8"/>
  <c r="I1391" i="8"/>
  <c r="I1392" i="8"/>
  <c r="I1393" i="8"/>
  <c r="I1394" i="8"/>
  <c r="I1395" i="8"/>
  <c r="I1396" i="8"/>
  <c r="I1397" i="8"/>
  <c r="I1398" i="8"/>
  <c r="I1399" i="8"/>
  <c r="I1400" i="8"/>
  <c r="I1401" i="8"/>
  <c r="I1402" i="8"/>
  <c r="I1403" i="8"/>
  <c r="I1404" i="8"/>
  <c r="I1405" i="8"/>
  <c r="I1406" i="8"/>
  <c r="I1407" i="8"/>
  <c r="I1408" i="8"/>
  <c r="I1409" i="8"/>
  <c r="I1410" i="8"/>
  <c r="I1411" i="8"/>
  <c r="I1412" i="8"/>
  <c r="I1413" i="8"/>
  <c r="I1414" i="8"/>
  <c r="I1415" i="8"/>
  <c r="I1416" i="8"/>
  <c r="I1417" i="8"/>
  <c r="I1418" i="8"/>
  <c r="I1419" i="8"/>
  <c r="I1420" i="8"/>
  <c r="I1421" i="8"/>
  <c r="I1422" i="8"/>
  <c r="I1423" i="8"/>
  <c r="I1424" i="8"/>
  <c r="I1425" i="8"/>
  <c r="I1426" i="8"/>
  <c r="I1427" i="8"/>
  <c r="I1428" i="8"/>
  <c r="I1429" i="8"/>
  <c r="I1430" i="8"/>
  <c r="I1431" i="8"/>
  <c r="I1432" i="8"/>
  <c r="I1433" i="8"/>
  <c r="I1434" i="8"/>
  <c r="I1435" i="8"/>
  <c r="I1436" i="8"/>
  <c r="I1437" i="8"/>
  <c r="I1438" i="8"/>
  <c r="I1439" i="8"/>
  <c r="I1440" i="8"/>
  <c r="I1441" i="8"/>
  <c r="I1442" i="8"/>
  <c r="I1443" i="8"/>
  <c r="I1444" i="8"/>
  <c r="I1445" i="8"/>
  <c r="I1446" i="8"/>
  <c r="I1447" i="8"/>
  <c r="I1448" i="8"/>
  <c r="I1449" i="8"/>
  <c r="I1450" i="8"/>
  <c r="I1451" i="8"/>
  <c r="I1452" i="8"/>
  <c r="I1453" i="8"/>
  <c r="I1454" i="8"/>
  <c r="I1455" i="8"/>
  <c r="I1456" i="8"/>
  <c r="I1457" i="8"/>
  <c r="I1458" i="8"/>
  <c r="I1459" i="8"/>
  <c r="I1460" i="8"/>
  <c r="I1461" i="8"/>
  <c r="I1462" i="8"/>
  <c r="I1463" i="8"/>
  <c r="I1464" i="8"/>
  <c r="I1465" i="8"/>
  <c r="I1466" i="8"/>
  <c r="I1467" i="8"/>
  <c r="I1468" i="8"/>
  <c r="I1469" i="8"/>
  <c r="I1470" i="8"/>
  <c r="I1471" i="8"/>
  <c r="I1472" i="8"/>
  <c r="I1473" i="8"/>
  <c r="I1474" i="8"/>
  <c r="I1475" i="8"/>
  <c r="I1476" i="8"/>
  <c r="I1477" i="8"/>
  <c r="I1478" i="8"/>
  <c r="I1479" i="8"/>
  <c r="I1480" i="8"/>
  <c r="I1481" i="8"/>
  <c r="I1482" i="8"/>
  <c r="I1483" i="8"/>
  <c r="I1484" i="8"/>
  <c r="I1485" i="8"/>
  <c r="I1486" i="8"/>
  <c r="I1487" i="8"/>
  <c r="I1488" i="8"/>
  <c r="I1489" i="8"/>
  <c r="I1490" i="8"/>
  <c r="I1491" i="8"/>
  <c r="I1492" i="8"/>
  <c r="I1493" i="8"/>
  <c r="I1494" i="8"/>
  <c r="I1495" i="8"/>
  <c r="I1496" i="8"/>
  <c r="I1497" i="8"/>
  <c r="I1498" i="8"/>
  <c r="I1499" i="8"/>
  <c r="I1500" i="8"/>
  <c r="I1501" i="8"/>
  <c r="I1502" i="8"/>
  <c r="I1503" i="8"/>
  <c r="I1504" i="8"/>
  <c r="I1505" i="8"/>
  <c r="I1506" i="8"/>
  <c r="I1507" i="8"/>
  <c r="I1508" i="8"/>
  <c r="I1509" i="8"/>
  <c r="I1510" i="8"/>
  <c r="I1511" i="8"/>
  <c r="I1512" i="8"/>
  <c r="I1513" i="8"/>
  <c r="I1514" i="8"/>
  <c r="I1515" i="8"/>
  <c r="I1516" i="8"/>
  <c r="I1517" i="8"/>
  <c r="I1518" i="8"/>
  <c r="I1519" i="8"/>
  <c r="I1520" i="8"/>
  <c r="I1521" i="8"/>
  <c r="I1522" i="8"/>
  <c r="I1523" i="8"/>
  <c r="I1524" i="8"/>
  <c r="I1525" i="8"/>
  <c r="I1526" i="8"/>
  <c r="I1527" i="8"/>
  <c r="I1528" i="8"/>
  <c r="I1529" i="8"/>
  <c r="I1530" i="8"/>
  <c r="I1531" i="8"/>
  <c r="I1532" i="8"/>
  <c r="I1533" i="8"/>
  <c r="I1534" i="8"/>
  <c r="I1535" i="8"/>
  <c r="I1536" i="8"/>
  <c r="I1537" i="8"/>
  <c r="I1538" i="8"/>
  <c r="I1539" i="8"/>
  <c r="I1540" i="8"/>
  <c r="I1541" i="8"/>
  <c r="I1542" i="8"/>
  <c r="I1543" i="8"/>
  <c r="I1544" i="8"/>
  <c r="I1545" i="8"/>
  <c r="I1546" i="8"/>
  <c r="I1547" i="8"/>
  <c r="I1548" i="8"/>
  <c r="I1549" i="8"/>
  <c r="I1550" i="8"/>
  <c r="I1551" i="8"/>
  <c r="I1552" i="8"/>
  <c r="I1553" i="8"/>
  <c r="I1554" i="8"/>
  <c r="I1555" i="8"/>
  <c r="I1556" i="8"/>
  <c r="I1557" i="8"/>
  <c r="I1558" i="8"/>
  <c r="I1559" i="8"/>
  <c r="I1560" i="8"/>
  <c r="I1561" i="8"/>
  <c r="I1562" i="8"/>
  <c r="I1563" i="8"/>
  <c r="I1564" i="8"/>
  <c r="I1565" i="8"/>
  <c r="I1566" i="8"/>
  <c r="I1567" i="8"/>
  <c r="I1568" i="8"/>
  <c r="I1569" i="8"/>
  <c r="I1570" i="8"/>
  <c r="I1571" i="8"/>
  <c r="I1572" i="8"/>
  <c r="I1573" i="8"/>
  <c r="I1574" i="8"/>
  <c r="I1575" i="8"/>
  <c r="I1576" i="8"/>
  <c r="I1577" i="8"/>
  <c r="I1578" i="8"/>
  <c r="I1579" i="8"/>
  <c r="I1580" i="8"/>
  <c r="I1581" i="8"/>
  <c r="I1582" i="8"/>
  <c r="I1583" i="8"/>
  <c r="I1584" i="8"/>
  <c r="I1585" i="8"/>
  <c r="I1586" i="8"/>
  <c r="I1587" i="8"/>
  <c r="I1588" i="8"/>
  <c r="I1589" i="8"/>
  <c r="I1590" i="8"/>
  <c r="I1591" i="8"/>
  <c r="I1592" i="8"/>
  <c r="I1593" i="8"/>
  <c r="I1594" i="8"/>
  <c r="I1595" i="8"/>
  <c r="I1596" i="8"/>
  <c r="I1597" i="8"/>
  <c r="I1598" i="8"/>
  <c r="I1599" i="8"/>
  <c r="I1600" i="8"/>
  <c r="I1601" i="8"/>
  <c r="I1602" i="8"/>
  <c r="I1603" i="8"/>
  <c r="I1604" i="8"/>
  <c r="I1605" i="8"/>
  <c r="I1606" i="8"/>
  <c r="I1607" i="8"/>
  <c r="I1608" i="8"/>
  <c r="I1609" i="8"/>
  <c r="I1610" i="8"/>
  <c r="I1611" i="8"/>
  <c r="I1612" i="8"/>
  <c r="I1613" i="8"/>
  <c r="I1614" i="8"/>
  <c r="I1615" i="8"/>
  <c r="I1616" i="8"/>
  <c r="I1617" i="8"/>
  <c r="I1618" i="8"/>
  <c r="I1619" i="8"/>
  <c r="I1620" i="8"/>
  <c r="I1621" i="8"/>
  <c r="I1622" i="8"/>
  <c r="I1623" i="8"/>
  <c r="I1624" i="8"/>
  <c r="I1625" i="8"/>
  <c r="I1626" i="8"/>
  <c r="I1627" i="8"/>
  <c r="I1628" i="8"/>
  <c r="I1629" i="8"/>
  <c r="I1630" i="8"/>
  <c r="I1631" i="8"/>
  <c r="I1632" i="8"/>
  <c r="I1633" i="8"/>
  <c r="I1634" i="8"/>
  <c r="I1635" i="8"/>
  <c r="I1636" i="8"/>
  <c r="I1637" i="8"/>
  <c r="I1638" i="8"/>
  <c r="I1639" i="8"/>
  <c r="I1640" i="8"/>
  <c r="I1641" i="8"/>
  <c r="I1642" i="8"/>
  <c r="I1643" i="8"/>
  <c r="I1644" i="8"/>
  <c r="I1645" i="8"/>
  <c r="I1646" i="8"/>
  <c r="I1647" i="8"/>
  <c r="I1648" i="8"/>
  <c r="I1649" i="8"/>
  <c r="I1650" i="8"/>
  <c r="I1651" i="8"/>
  <c r="I1652" i="8"/>
  <c r="I1653" i="8"/>
  <c r="I1654" i="8"/>
  <c r="I1655" i="8"/>
  <c r="I1656" i="8"/>
  <c r="I1657" i="8"/>
  <c r="I1658" i="8"/>
  <c r="I1659" i="8"/>
  <c r="I1660" i="8"/>
  <c r="I1661" i="8"/>
  <c r="I1662" i="8"/>
  <c r="I1663" i="8"/>
  <c r="I1664" i="8"/>
  <c r="I1665" i="8"/>
  <c r="I1666" i="8"/>
  <c r="I1667" i="8"/>
  <c r="I1668" i="8"/>
  <c r="I1669" i="8"/>
  <c r="I1670" i="8"/>
  <c r="I1671" i="8"/>
  <c r="I1672" i="8"/>
  <c r="I1673" i="8"/>
  <c r="I1674" i="8"/>
  <c r="I1675" i="8"/>
  <c r="I1676" i="8"/>
  <c r="I1677" i="8"/>
  <c r="I1678" i="8"/>
  <c r="I1679" i="8"/>
  <c r="I1680" i="8"/>
  <c r="I1681" i="8"/>
  <c r="I1682" i="8"/>
  <c r="I1683" i="8"/>
  <c r="I1684" i="8"/>
  <c r="I1685" i="8"/>
  <c r="I1686" i="8"/>
  <c r="I1687" i="8"/>
  <c r="I1688" i="8"/>
  <c r="I1689" i="8"/>
  <c r="I1690" i="8"/>
  <c r="I1691" i="8"/>
  <c r="I1692" i="8"/>
  <c r="I1693" i="8"/>
  <c r="I1694" i="8"/>
  <c r="I1695" i="8"/>
  <c r="I1696" i="8"/>
  <c r="I1697" i="8"/>
  <c r="I1698" i="8"/>
  <c r="I1699" i="8"/>
  <c r="I1700" i="8"/>
  <c r="I1701" i="8"/>
  <c r="I1702" i="8"/>
  <c r="I1703" i="8"/>
  <c r="I1704" i="8"/>
  <c r="I1705" i="8"/>
  <c r="I1706" i="8"/>
  <c r="I1707" i="8"/>
  <c r="I1708" i="8"/>
  <c r="I1709" i="8"/>
  <c r="I1710" i="8"/>
  <c r="I1711" i="8"/>
  <c r="I1712" i="8"/>
  <c r="I1713" i="8"/>
  <c r="I1714" i="8"/>
  <c r="I1715" i="8"/>
  <c r="I1716" i="8"/>
  <c r="I1717" i="8"/>
  <c r="I1718" i="8"/>
  <c r="I1719" i="8"/>
  <c r="I1720" i="8"/>
  <c r="I1721" i="8"/>
  <c r="I1722" i="8"/>
  <c r="I1723" i="8"/>
  <c r="I1724" i="8"/>
  <c r="I1725" i="8"/>
  <c r="I1726" i="8"/>
  <c r="I1727" i="8"/>
  <c r="I1728" i="8"/>
  <c r="I1729" i="8"/>
  <c r="I1730" i="8"/>
  <c r="I1731" i="8"/>
  <c r="I1732" i="8"/>
  <c r="I1733" i="8"/>
  <c r="I1734" i="8"/>
  <c r="I1735" i="8"/>
  <c r="I1736" i="8"/>
  <c r="I1737" i="8"/>
  <c r="I1738" i="8"/>
  <c r="I1739" i="8"/>
  <c r="I1740" i="8"/>
  <c r="I1741" i="8"/>
  <c r="I1742" i="8"/>
  <c r="I1743" i="8"/>
  <c r="I1744" i="8"/>
  <c r="I1745" i="8"/>
  <c r="I1746" i="8"/>
  <c r="I1747" i="8"/>
  <c r="I1748" i="8"/>
  <c r="I1749" i="8"/>
  <c r="I1750" i="8"/>
  <c r="I1751" i="8"/>
  <c r="I1752" i="8"/>
  <c r="I1753" i="8"/>
  <c r="I1754" i="8"/>
  <c r="I1755" i="8"/>
  <c r="I1756" i="8"/>
  <c r="I1757" i="8"/>
  <c r="I1758" i="8"/>
  <c r="I1759" i="8"/>
  <c r="I1760" i="8"/>
  <c r="I1761" i="8"/>
  <c r="I1762" i="8"/>
  <c r="I1763" i="8"/>
  <c r="I1764" i="8"/>
  <c r="I1765" i="8"/>
  <c r="I1766" i="8"/>
  <c r="I1767" i="8"/>
  <c r="I1768" i="8"/>
  <c r="I1769" i="8"/>
  <c r="I1770" i="8"/>
  <c r="I1771" i="8"/>
  <c r="I1772" i="8"/>
  <c r="I1773" i="8"/>
  <c r="I1774" i="8"/>
  <c r="I1775" i="8"/>
  <c r="I1776" i="8"/>
  <c r="I1777" i="8"/>
  <c r="I1778" i="8"/>
  <c r="I1779" i="8"/>
  <c r="I1780" i="8"/>
  <c r="I1781" i="8"/>
  <c r="I1782" i="8"/>
  <c r="I1783" i="8"/>
  <c r="I1784" i="8"/>
  <c r="I1785" i="8"/>
  <c r="I1786" i="8"/>
  <c r="I1787" i="8"/>
  <c r="I1788" i="8"/>
  <c r="I1789" i="8"/>
  <c r="I1790" i="8"/>
  <c r="I1791" i="8"/>
  <c r="I1792" i="8"/>
  <c r="I1793" i="8"/>
  <c r="I1794" i="8"/>
  <c r="I1795" i="8"/>
  <c r="I1796" i="8"/>
  <c r="I1797" i="8"/>
  <c r="I1798" i="8"/>
  <c r="I1799" i="8"/>
  <c r="I1800" i="8"/>
  <c r="I1801" i="8"/>
  <c r="I1802" i="8"/>
  <c r="I1803" i="8"/>
  <c r="I1804" i="8"/>
  <c r="I1805" i="8"/>
  <c r="I1806" i="8"/>
  <c r="I1807" i="8"/>
  <c r="I1808" i="8"/>
  <c r="I1809" i="8"/>
  <c r="I1810" i="8"/>
  <c r="I1811" i="8"/>
  <c r="I1812" i="8"/>
  <c r="I1813" i="8"/>
  <c r="I1814" i="8"/>
  <c r="I1815" i="8"/>
  <c r="I1816" i="8"/>
  <c r="I1817" i="8"/>
  <c r="I1818" i="8"/>
  <c r="I1819" i="8"/>
  <c r="I1820" i="8"/>
  <c r="I1821" i="8"/>
  <c r="I1822" i="8"/>
  <c r="I1823" i="8"/>
  <c r="I1824" i="8"/>
  <c r="I1825" i="8"/>
  <c r="I1826" i="8"/>
  <c r="I1827" i="8"/>
  <c r="I1828" i="8"/>
  <c r="I1829" i="8"/>
  <c r="I1830" i="8"/>
  <c r="I1831" i="8"/>
  <c r="I1832" i="8"/>
  <c r="I1833" i="8"/>
  <c r="I1834" i="8"/>
  <c r="I1835" i="8"/>
  <c r="I1836" i="8"/>
  <c r="I1837" i="8"/>
  <c r="I1838" i="8"/>
  <c r="I1839" i="8"/>
  <c r="I1840" i="8"/>
  <c r="I1841" i="8"/>
  <c r="I1842" i="8"/>
  <c r="I1843" i="8"/>
  <c r="I1844" i="8"/>
  <c r="I1845" i="8"/>
  <c r="I1846" i="8"/>
  <c r="I1847" i="8"/>
  <c r="I1848" i="8"/>
  <c r="I1849" i="8"/>
  <c r="I1850" i="8"/>
  <c r="I1851" i="8"/>
  <c r="I26" i="8"/>
  <c r="A2208" i="1" l="1"/>
  <c r="C2208" i="1"/>
  <c r="D2208" i="1"/>
  <c r="E2208" i="1"/>
  <c r="A2209" i="1"/>
  <c r="C2209" i="1"/>
  <c r="D2209" i="1"/>
  <c r="E2209" i="1"/>
  <c r="A2210" i="1"/>
  <c r="C2210" i="1"/>
  <c r="D2210" i="1"/>
  <c r="E2210" i="1"/>
  <c r="A2211" i="1"/>
  <c r="C2211" i="1"/>
  <c r="D2211" i="1"/>
  <c r="E2211" i="1"/>
  <c r="A2212" i="1"/>
  <c r="C2212" i="1"/>
  <c r="D2212" i="1"/>
  <c r="E2212" i="1"/>
  <c r="A2213" i="1"/>
  <c r="C2213" i="1"/>
  <c r="D2213" i="1"/>
  <c r="E2213" i="1"/>
  <c r="A2214" i="1"/>
  <c r="C2214" i="1"/>
  <c r="D2214" i="1"/>
  <c r="E2214" i="1"/>
  <c r="A2215" i="1"/>
  <c r="C2215" i="1"/>
  <c r="D2215" i="1"/>
  <c r="E2215" i="1"/>
  <c r="A2216" i="1"/>
  <c r="C2216" i="1"/>
  <c r="D2216" i="1"/>
  <c r="E2216" i="1"/>
  <c r="A2217" i="1"/>
  <c r="C2217" i="1"/>
  <c r="D2217" i="1"/>
  <c r="E2217" i="1"/>
  <c r="A2218" i="1"/>
  <c r="C2218" i="1"/>
  <c r="D2218" i="1"/>
  <c r="E2218" i="1"/>
  <c r="A2219" i="1"/>
  <c r="C2219" i="1"/>
  <c r="D2219" i="1"/>
  <c r="E2219" i="1"/>
  <c r="A2220" i="1"/>
  <c r="C2220" i="1"/>
  <c r="D2220" i="1"/>
  <c r="E2220" i="1"/>
  <c r="A2221" i="1"/>
  <c r="C2221" i="1"/>
  <c r="D2221" i="1"/>
  <c r="E2221" i="1"/>
  <c r="A2222" i="1"/>
  <c r="C2222" i="1"/>
  <c r="D2222" i="1"/>
  <c r="E2222" i="1"/>
  <c r="A2067" i="1"/>
  <c r="C2067" i="1"/>
  <c r="D2067" i="1"/>
  <c r="E2067" i="1"/>
  <c r="A2068" i="1"/>
  <c r="C2068" i="1"/>
  <c r="D2068" i="1"/>
  <c r="E2068" i="1"/>
  <c r="A2069" i="1"/>
  <c r="C2069" i="1"/>
  <c r="D2069" i="1"/>
  <c r="E2069" i="1"/>
  <c r="A2070" i="1"/>
  <c r="C2070" i="1"/>
  <c r="D2070" i="1"/>
  <c r="E2070" i="1"/>
  <c r="A2071" i="1"/>
  <c r="C2071" i="1"/>
  <c r="D2071" i="1"/>
  <c r="E2071" i="1"/>
  <c r="A2072" i="1"/>
  <c r="C2072" i="1"/>
  <c r="D2072" i="1"/>
  <c r="E2072" i="1"/>
  <c r="A2073" i="1"/>
  <c r="C2073" i="1"/>
  <c r="D2073" i="1"/>
  <c r="E2073" i="1"/>
  <c r="A2074" i="1"/>
  <c r="C2074" i="1"/>
  <c r="D2074" i="1"/>
  <c r="E2074" i="1"/>
  <c r="A2075" i="1"/>
  <c r="C2075" i="1"/>
  <c r="D2075" i="1"/>
  <c r="E2075" i="1"/>
  <c r="A2076" i="1"/>
  <c r="C2076" i="1"/>
  <c r="D2076" i="1"/>
  <c r="E2076" i="1"/>
  <c r="A2077" i="1"/>
  <c r="C2077" i="1"/>
  <c r="D2077" i="1"/>
  <c r="E2077" i="1"/>
  <c r="A2078" i="1"/>
  <c r="C2078" i="1"/>
  <c r="D2078" i="1"/>
  <c r="E2078" i="1"/>
  <c r="A2079" i="1"/>
  <c r="C2079" i="1"/>
  <c r="D2079" i="1"/>
  <c r="E2079" i="1"/>
  <c r="A2080" i="1"/>
  <c r="C2080" i="1"/>
  <c r="D2080" i="1"/>
  <c r="E2080" i="1"/>
  <c r="A2081" i="1"/>
  <c r="C2081" i="1"/>
  <c r="D2081" i="1"/>
  <c r="E2081" i="1"/>
  <c r="A2082" i="1"/>
  <c r="C2082" i="1"/>
  <c r="D2082" i="1"/>
  <c r="E2082" i="1"/>
  <c r="A2083" i="1"/>
  <c r="C2083" i="1"/>
  <c r="D2083" i="1"/>
  <c r="E2083" i="1"/>
  <c r="A2084" i="1"/>
  <c r="C2084" i="1"/>
  <c r="D2084" i="1"/>
  <c r="E2084" i="1"/>
  <c r="A2085" i="1"/>
  <c r="C2085" i="1"/>
  <c r="D2085" i="1"/>
  <c r="E2085" i="1"/>
  <c r="A2086" i="1"/>
  <c r="C2086" i="1"/>
  <c r="D2086" i="1"/>
  <c r="E2086" i="1"/>
  <c r="A2087" i="1"/>
  <c r="C2087" i="1"/>
  <c r="D2087" i="1"/>
  <c r="E2087" i="1"/>
  <c r="A2088" i="1"/>
  <c r="C2088" i="1"/>
  <c r="D2088" i="1"/>
  <c r="E2088" i="1"/>
  <c r="A2089" i="1"/>
  <c r="C2089" i="1"/>
  <c r="D2089" i="1"/>
  <c r="E2089" i="1"/>
  <c r="A2090" i="1"/>
  <c r="C2090" i="1"/>
  <c r="D2090" i="1"/>
  <c r="E2090" i="1"/>
  <c r="A2091" i="1"/>
  <c r="C2091" i="1"/>
  <c r="D2091" i="1"/>
  <c r="E2091" i="1"/>
  <c r="A2092" i="1"/>
  <c r="C2092" i="1"/>
  <c r="D2092" i="1"/>
  <c r="E2092" i="1"/>
  <c r="A2093" i="1"/>
  <c r="C2093" i="1"/>
  <c r="D2093" i="1"/>
  <c r="E2093" i="1"/>
  <c r="A2094" i="1"/>
  <c r="C2094" i="1"/>
  <c r="D2094" i="1"/>
  <c r="E2094" i="1"/>
  <c r="A2095" i="1"/>
  <c r="C2095" i="1"/>
  <c r="D2095" i="1"/>
  <c r="E2095" i="1"/>
  <c r="A2096" i="1"/>
  <c r="C2096" i="1"/>
  <c r="D2096" i="1"/>
  <c r="E2096" i="1"/>
  <c r="A2097" i="1"/>
  <c r="C2097" i="1"/>
  <c r="D2097" i="1"/>
  <c r="E2097" i="1"/>
  <c r="A2098" i="1"/>
  <c r="C2098" i="1"/>
  <c r="D2098" i="1"/>
  <c r="E2098" i="1"/>
  <c r="A2099" i="1"/>
  <c r="C2099" i="1"/>
  <c r="D2099" i="1"/>
  <c r="E2099" i="1"/>
  <c r="A2100" i="1"/>
  <c r="C2100" i="1"/>
  <c r="D2100" i="1"/>
  <c r="E2100" i="1"/>
  <c r="A2101" i="1"/>
  <c r="C2101" i="1"/>
  <c r="D2101" i="1"/>
  <c r="E2101" i="1"/>
  <c r="A2102" i="1"/>
  <c r="C2102" i="1"/>
  <c r="D2102" i="1"/>
  <c r="E2102" i="1"/>
  <c r="A2103" i="1"/>
  <c r="C2103" i="1"/>
  <c r="D2103" i="1"/>
  <c r="E2103" i="1"/>
  <c r="A2104" i="1"/>
  <c r="C2104" i="1"/>
  <c r="D2104" i="1"/>
  <c r="E2104" i="1"/>
  <c r="A2105" i="1"/>
  <c r="C2105" i="1"/>
  <c r="D2105" i="1"/>
  <c r="E2105" i="1"/>
  <c r="A2106" i="1"/>
  <c r="C2106" i="1"/>
  <c r="D2106" i="1"/>
  <c r="E2106" i="1"/>
  <c r="A2107" i="1"/>
  <c r="C2107" i="1"/>
  <c r="D2107" i="1"/>
  <c r="E2107" i="1"/>
  <c r="A2108" i="1"/>
  <c r="C2108" i="1"/>
  <c r="D2108" i="1"/>
  <c r="E2108" i="1"/>
  <c r="A2109" i="1"/>
  <c r="C2109" i="1"/>
  <c r="D2109" i="1"/>
  <c r="E2109" i="1"/>
  <c r="A2110" i="1"/>
  <c r="C2110" i="1"/>
  <c r="D2110" i="1"/>
  <c r="E2110" i="1"/>
  <c r="A2111" i="1"/>
  <c r="C2111" i="1"/>
  <c r="D2111" i="1"/>
  <c r="E2111" i="1"/>
  <c r="A2112" i="1"/>
  <c r="C2112" i="1"/>
  <c r="D2112" i="1"/>
  <c r="E2112" i="1"/>
  <c r="A2113" i="1"/>
  <c r="C2113" i="1"/>
  <c r="D2113" i="1"/>
  <c r="E2113" i="1"/>
  <c r="A2114" i="1"/>
  <c r="C2114" i="1"/>
  <c r="D2114" i="1"/>
  <c r="E2114" i="1"/>
  <c r="A2115" i="1"/>
  <c r="C2115" i="1"/>
  <c r="D2115" i="1"/>
  <c r="E2115" i="1"/>
  <c r="A2116" i="1"/>
  <c r="C2116" i="1"/>
  <c r="D2116" i="1"/>
  <c r="E2116" i="1"/>
  <c r="A2117" i="1"/>
  <c r="C2117" i="1"/>
  <c r="D2117" i="1"/>
  <c r="E2117" i="1"/>
  <c r="A2118" i="1"/>
  <c r="C2118" i="1"/>
  <c r="D2118" i="1"/>
  <c r="E2118" i="1"/>
  <c r="A2119" i="1"/>
  <c r="C2119" i="1"/>
  <c r="D2119" i="1"/>
  <c r="E2119" i="1"/>
  <c r="A2120" i="1"/>
  <c r="C2120" i="1"/>
  <c r="D2120" i="1"/>
  <c r="E2120" i="1"/>
  <c r="A2121" i="1"/>
  <c r="C2121" i="1"/>
  <c r="D2121" i="1"/>
  <c r="E2121" i="1"/>
  <c r="A2122" i="1"/>
  <c r="C2122" i="1"/>
  <c r="D2122" i="1"/>
  <c r="E2122" i="1"/>
  <c r="A2123" i="1"/>
  <c r="C2123" i="1"/>
  <c r="D2123" i="1"/>
  <c r="E2123" i="1"/>
  <c r="A2124" i="1"/>
  <c r="C2124" i="1"/>
  <c r="D2124" i="1"/>
  <c r="E2124" i="1"/>
  <c r="A2125" i="1"/>
  <c r="C2125" i="1"/>
  <c r="D2125" i="1"/>
  <c r="E2125" i="1"/>
  <c r="A2126" i="1"/>
  <c r="C2126" i="1"/>
  <c r="D2126" i="1"/>
  <c r="E2126" i="1"/>
  <c r="A2127" i="1"/>
  <c r="C2127" i="1"/>
  <c r="D2127" i="1"/>
  <c r="E2127" i="1"/>
  <c r="A2128" i="1"/>
  <c r="C2128" i="1"/>
  <c r="D2128" i="1"/>
  <c r="E2128" i="1"/>
  <c r="A2129" i="1"/>
  <c r="C2129" i="1"/>
  <c r="D2129" i="1"/>
  <c r="E2129" i="1"/>
  <c r="A2130" i="1"/>
  <c r="C2130" i="1"/>
  <c r="D2130" i="1"/>
  <c r="E2130" i="1"/>
  <c r="A2131" i="1"/>
  <c r="C2131" i="1"/>
  <c r="D2131" i="1"/>
  <c r="E2131" i="1"/>
  <c r="A2132" i="1"/>
  <c r="C2132" i="1"/>
  <c r="D2132" i="1"/>
  <c r="E2132" i="1"/>
  <c r="A2133" i="1"/>
  <c r="C2133" i="1"/>
  <c r="D2133" i="1"/>
  <c r="E2133" i="1"/>
  <c r="A2134" i="1"/>
  <c r="C2134" i="1"/>
  <c r="D2134" i="1"/>
  <c r="E2134" i="1"/>
  <c r="A2135" i="1"/>
  <c r="C2135" i="1"/>
  <c r="D2135" i="1"/>
  <c r="E2135" i="1"/>
  <c r="A2136" i="1"/>
  <c r="C2136" i="1"/>
  <c r="D2136" i="1"/>
  <c r="E2136" i="1"/>
  <c r="A2137" i="1"/>
  <c r="C2137" i="1"/>
  <c r="D2137" i="1"/>
  <c r="E2137" i="1"/>
  <c r="A2138" i="1"/>
  <c r="C2138" i="1"/>
  <c r="D2138" i="1"/>
  <c r="E2138" i="1"/>
  <c r="A2139" i="1"/>
  <c r="C2139" i="1"/>
  <c r="D2139" i="1"/>
  <c r="E2139" i="1"/>
  <c r="A2140" i="1"/>
  <c r="C2140" i="1"/>
  <c r="D2140" i="1"/>
  <c r="E2140" i="1"/>
  <c r="A2141" i="1"/>
  <c r="C2141" i="1"/>
  <c r="D2141" i="1"/>
  <c r="E2141" i="1"/>
  <c r="A2142" i="1"/>
  <c r="C2142" i="1"/>
  <c r="D2142" i="1"/>
  <c r="E2142" i="1"/>
  <c r="A2143" i="1"/>
  <c r="C2143" i="1"/>
  <c r="D2143" i="1"/>
  <c r="E2143" i="1"/>
  <c r="A2144" i="1"/>
  <c r="C2144" i="1"/>
  <c r="D2144" i="1"/>
  <c r="E2144" i="1"/>
  <c r="A2145" i="1"/>
  <c r="C2145" i="1"/>
  <c r="D2145" i="1"/>
  <c r="E2145" i="1"/>
  <c r="A2146" i="1"/>
  <c r="C2146" i="1"/>
  <c r="D2146" i="1"/>
  <c r="E2146" i="1"/>
  <c r="A2147" i="1"/>
  <c r="C2147" i="1"/>
  <c r="D2147" i="1"/>
  <c r="E2147" i="1"/>
  <c r="A2148" i="1"/>
  <c r="C2148" i="1"/>
  <c r="D2148" i="1"/>
  <c r="E2148" i="1"/>
  <c r="A2149" i="1"/>
  <c r="C2149" i="1"/>
  <c r="D2149" i="1"/>
  <c r="E2149" i="1"/>
  <c r="A2150" i="1"/>
  <c r="C2150" i="1"/>
  <c r="D2150" i="1"/>
  <c r="E2150" i="1"/>
  <c r="A2151" i="1"/>
  <c r="C2151" i="1"/>
  <c r="D2151" i="1"/>
  <c r="E2151" i="1"/>
  <c r="A2152" i="1"/>
  <c r="C2152" i="1"/>
  <c r="D2152" i="1"/>
  <c r="E2152" i="1"/>
  <c r="A2153" i="1"/>
  <c r="C2153" i="1"/>
  <c r="D2153" i="1"/>
  <c r="E2153" i="1"/>
  <c r="A2154" i="1"/>
  <c r="C2154" i="1"/>
  <c r="D2154" i="1"/>
  <c r="E2154" i="1"/>
  <c r="A2155" i="1"/>
  <c r="C2155" i="1"/>
  <c r="D2155" i="1"/>
  <c r="E2155" i="1"/>
  <c r="A2156" i="1"/>
  <c r="C2156" i="1"/>
  <c r="D2156" i="1"/>
  <c r="E2156" i="1"/>
  <c r="A2157" i="1"/>
  <c r="C2157" i="1"/>
  <c r="D2157" i="1"/>
  <c r="E2157" i="1"/>
  <c r="A2158" i="1"/>
  <c r="C2158" i="1"/>
  <c r="D2158" i="1"/>
  <c r="E2158" i="1"/>
  <c r="A2159" i="1"/>
  <c r="C2159" i="1"/>
  <c r="D2159" i="1"/>
  <c r="E2159" i="1"/>
  <c r="A2160" i="1"/>
  <c r="C2160" i="1"/>
  <c r="D2160" i="1"/>
  <c r="E2160" i="1"/>
  <c r="A2161" i="1"/>
  <c r="C2161" i="1"/>
  <c r="D2161" i="1"/>
  <c r="E2161" i="1"/>
  <c r="A2162" i="1"/>
  <c r="C2162" i="1"/>
  <c r="D2162" i="1"/>
  <c r="E2162" i="1"/>
  <c r="A2163" i="1"/>
  <c r="C2163" i="1"/>
  <c r="D2163" i="1"/>
  <c r="E2163" i="1"/>
  <c r="A2164" i="1"/>
  <c r="C2164" i="1"/>
  <c r="D2164" i="1"/>
  <c r="E2164" i="1"/>
  <c r="A2165" i="1"/>
  <c r="C2165" i="1"/>
  <c r="D2165" i="1"/>
  <c r="E2165" i="1"/>
  <c r="A2166" i="1"/>
  <c r="C2166" i="1"/>
  <c r="D2166" i="1"/>
  <c r="E2166" i="1"/>
  <c r="A2167" i="1"/>
  <c r="C2167" i="1"/>
  <c r="D2167" i="1"/>
  <c r="E2167" i="1"/>
  <c r="A2168" i="1"/>
  <c r="C2168" i="1"/>
  <c r="D2168" i="1"/>
  <c r="E2168" i="1"/>
  <c r="A2169" i="1"/>
  <c r="C2169" i="1"/>
  <c r="D2169" i="1"/>
  <c r="E2169" i="1"/>
  <c r="A2170" i="1"/>
  <c r="C2170" i="1"/>
  <c r="D2170" i="1"/>
  <c r="E2170" i="1"/>
  <c r="A2171" i="1"/>
  <c r="C2171" i="1"/>
  <c r="D2171" i="1"/>
  <c r="E2171" i="1"/>
  <c r="A2172" i="1"/>
  <c r="C2172" i="1"/>
  <c r="D2172" i="1"/>
  <c r="E2172" i="1"/>
  <c r="A2173" i="1"/>
  <c r="C2173" i="1"/>
  <c r="D2173" i="1"/>
  <c r="E2173" i="1"/>
  <c r="A2174" i="1"/>
  <c r="C2174" i="1"/>
  <c r="D2174" i="1"/>
  <c r="E2174" i="1"/>
  <c r="A2175" i="1"/>
  <c r="C2175" i="1"/>
  <c r="D2175" i="1"/>
  <c r="E2175" i="1"/>
  <c r="A2176" i="1"/>
  <c r="C2176" i="1"/>
  <c r="D2176" i="1"/>
  <c r="E2176" i="1"/>
  <c r="A2177" i="1"/>
  <c r="C2177" i="1"/>
  <c r="D2177" i="1"/>
  <c r="E2177" i="1"/>
  <c r="A2178" i="1"/>
  <c r="C2178" i="1"/>
  <c r="D2178" i="1"/>
  <c r="E2178" i="1"/>
  <c r="A2179" i="1"/>
  <c r="C2179" i="1"/>
  <c r="D2179" i="1"/>
  <c r="E2179" i="1"/>
  <c r="A2180" i="1"/>
  <c r="C2180" i="1"/>
  <c r="D2180" i="1"/>
  <c r="E2180" i="1"/>
  <c r="A2181" i="1"/>
  <c r="C2181" i="1"/>
  <c r="D2181" i="1"/>
  <c r="E2181" i="1"/>
  <c r="A2182" i="1"/>
  <c r="C2182" i="1"/>
  <c r="D2182" i="1"/>
  <c r="E2182" i="1"/>
  <c r="A2183" i="1"/>
  <c r="C2183" i="1"/>
  <c r="D2183" i="1"/>
  <c r="E2183" i="1"/>
  <c r="A2184" i="1"/>
  <c r="C2184" i="1"/>
  <c r="D2184" i="1"/>
  <c r="E2184" i="1"/>
  <c r="A2185" i="1"/>
  <c r="C2185" i="1"/>
  <c r="D2185" i="1"/>
  <c r="E2185" i="1"/>
  <c r="A2186" i="1"/>
  <c r="C2186" i="1"/>
  <c r="D2186" i="1"/>
  <c r="E2186" i="1"/>
  <c r="A2187" i="1"/>
  <c r="C2187" i="1"/>
  <c r="D2187" i="1"/>
  <c r="E2187" i="1"/>
  <c r="A2188" i="1"/>
  <c r="C2188" i="1"/>
  <c r="D2188" i="1"/>
  <c r="E2188" i="1"/>
  <c r="A2189" i="1"/>
  <c r="C2189" i="1"/>
  <c r="D2189" i="1"/>
  <c r="E2189" i="1"/>
  <c r="A2190" i="1"/>
  <c r="C2190" i="1"/>
  <c r="D2190" i="1"/>
  <c r="E2190" i="1"/>
  <c r="A2191" i="1"/>
  <c r="C2191" i="1"/>
  <c r="D2191" i="1"/>
  <c r="E2191" i="1"/>
  <c r="A2192" i="1"/>
  <c r="C2192" i="1"/>
  <c r="D2192" i="1"/>
  <c r="E2192" i="1"/>
  <c r="A2193" i="1"/>
  <c r="C2193" i="1"/>
  <c r="D2193" i="1"/>
  <c r="E2193" i="1"/>
  <c r="A2194" i="1"/>
  <c r="C2194" i="1"/>
  <c r="D2194" i="1"/>
  <c r="E2194" i="1"/>
  <c r="A2195" i="1"/>
  <c r="C2195" i="1"/>
  <c r="D2195" i="1"/>
  <c r="E2195" i="1"/>
  <c r="A2196" i="1"/>
  <c r="C2196" i="1"/>
  <c r="D2196" i="1"/>
  <c r="E2196" i="1"/>
  <c r="A2197" i="1"/>
  <c r="C2197" i="1"/>
  <c r="D2197" i="1"/>
  <c r="E2197" i="1"/>
  <c r="A2198" i="1"/>
  <c r="C2198" i="1"/>
  <c r="D2198" i="1"/>
  <c r="E2198" i="1"/>
  <c r="A2199" i="1"/>
  <c r="C2199" i="1"/>
  <c r="D2199" i="1"/>
  <c r="E2199" i="1"/>
  <c r="A2200" i="1"/>
  <c r="C2200" i="1"/>
  <c r="D2200" i="1"/>
  <c r="E2200" i="1"/>
  <c r="A2201" i="1"/>
  <c r="C2201" i="1"/>
  <c r="D2201" i="1"/>
  <c r="E2201" i="1"/>
  <c r="A2202" i="1"/>
  <c r="C2202" i="1"/>
  <c r="D2202" i="1"/>
  <c r="E2202" i="1"/>
  <c r="A2203" i="1"/>
  <c r="C2203" i="1"/>
  <c r="D2203" i="1"/>
  <c r="E2203" i="1"/>
  <c r="A2204" i="1"/>
  <c r="C2204" i="1"/>
  <c r="D2204" i="1"/>
  <c r="E2204" i="1"/>
  <c r="A2205" i="1"/>
  <c r="C2205" i="1"/>
  <c r="D2205" i="1"/>
  <c r="E2205" i="1"/>
  <c r="A2206" i="1"/>
  <c r="C2206" i="1"/>
  <c r="D2206" i="1"/>
  <c r="E2206" i="1"/>
  <c r="A2207" i="1"/>
  <c r="C2207" i="1"/>
  <c r="D2207" i="1"/>
  <c r="E2207" i="1"/>
  <c r="A1882" i="1"/>
  <c r="C1882" i="1"/>
  <c r="D1882" i="1"/>
  <c r="E1882" i="1"/>
  <c r="A1883" i="1"/>
  <c r="C1883" i="1"/>
  <c r="D1883" i="1"/>
  <c r="E1883" i="1"/>
  <c r="A1884" i="1"/>
  <c r="C1884" i="1"/>
  <c r="D1884" i="1"/>
  <c r="E1884" i="1"/>
  <c r="A1885" i="1"/>
  <c r="C1885" i="1"/>
  <c r="D1885" i="1"/>
  <c r="E1885" i="1"/>
  <c r="A1886" i="1"/>
  <c r="C1886" i="1"/>
  <c r="D1886" i="1"/>
  <c r="E1886" i="1"/>
  <c r="A1887" i="1"/>
  <c r="C1887" i="1"/>
  <c r="D1887" i="1"/>
  <c r="E1887" i="1"/>
  <c r="A1888" i="1"/>
  <c r="C1888" i="1"/>
  <c r="D1888" i="1"/>
  <c r="E1888" i="1"/>
  <c r="A1889" i="1"/>
  <c r="C1889" i="1"/>
  <c r="D1889" i="1"/>
  <c r="E1889" i="1"/>
  <c r="A1890" i="1"/>
  <c r="C1890" i="1"/>
  <c r="D1890" i="1"/>
  <c r="E1890" i="1"/>
  <c r="A1891" i="1"/>
  <c r="C1891" i="1"/>
  <c r="D1891" i="1"/>
  <c r="E1891" i="1"/>
  <c r="A1892" i="1"/>
  <c r="C1892" i="1"/>
  <c r="D1892" i="1"/>
  <c r="E1892" i="1"/>
  <c r="A1893" i="1"/>
  <c r="C1893" i="1"/>
  <c r="D1893" i="1"/>
  <c r="E1893" i="1"/>
  <c r="A1894" i="1"/>
  <c r="C1894" i="1"/>
  <c r="D1894" i="1"/>
  <c r="E1894" i="1"/>
  <c r="A1895" i="1"/>
  <c r="C1895" i="1"/>
  <c r="D1895" i="1"/>
  <c r="E1895" i="1"/>
  <c r="A1896" i="1"/>
  <c r="C1896" i="1"/>
  <c r="D1896" i="1"/>
  <c r="E1896" i="1"/>
  <c r="A1897" i="1"/>
  <c r="C1897" i="1"/>
  <c r="D1897" i="1"/>
  <c r="E1897" i="1"/>
  <c r="A1898" i="1"/>
  <c r="C1898" i="1"/>
  <c r="D1898" i="1"/>
  <c r="E1898" i="1"/>
  <c r="A1899" i="1"/>
  <c r="C1899" i="1"/>
  <c r="D1899" i="1"/>
  <c r="E1899" i="1"/>
  <c r="A1900" i="1"/>
  <c r="C1900" i="1"/>
  <c r="D1900" i="1"/>
  <c r="E1900" i="1"/>
  <c r="A1901" i="1"/>
  <c r="C1901" i="1"/>
  <c r="D1901" i="1"/>
  <c r="E1901" i="1"/>
  <c r="A1902" i="1"/>
  <c r="C1902" i="1"/>
  <c r="D1902" i="1"/>
  <c r="E1902" i="1"/>
  <c r="A1903" i="1"/>
  <c r="C1903" i="1"/>
  <c r="D1903" i="1"/>
  <c r="E1903" i="1"/>
  <c r="A1904" i="1"/>
  <c r="C1904" i="1"/>
  <c r="D1904" i="1"/>
  <c r="E1904" i="1"/>
  <c r="A1905" i="1"/>
  <c r="C1905" i="1"/>
  <c r="D1905" i="1"/>
  <c r="E1905" i="1"/>
  <c r="A1906" i="1"/>
  <c r="C1906" i="1"/>
  <c r="D1906" i="1"/>
  <c r="E1906" i="1"/>
  <c r="A1907" i="1"/>
  <c r="C1907" i="1"/>
  <c r="D1907" i="1"/>
  <c r="E1907" i="1"/>
  <c r="A1908" i="1"/>
  <c r="C1908" i="1"/>
  <c r="D1908" i="1"/>
  <c r="E1908" i="1"/>
  <c r="A1909" i="1"/>
  <c r="C1909" i="1"/>
  <c r="D1909" i="1"/>
  <c r="E1909" i="1"/>
  <c r="A1910" i="1"/>
  <c r="C1910" i="1"/>
  <c r="D1910" i="1"/>
  <c r="E1910" i="1"/>
  <c r="A1911" i="1"/>
  <c r="C1911" i="1"/>
  <c r="D1911" i="1"/>
  <c r="E1911" i="1"/>
  <c r="A1912" i="1"/>
  <c r="C1912" i="1"/>
  <c r="D1912" i="1"/>
  <c r="E1912" i="1"/>
  <c r="A1913" i="1"/>
  <c r="C1913" i="1"/>
  <c r="D1913" i="1"/>
  <c r="E1913" i="1"/>
  <c r="A1914" i="1"/>
  <c r="C1914" i="1"/>
  <c r="D1914" i="1"/>
  <c r="E1914" i="1"/>
  <c r="A1915" i="1"/>
  <c r="C1915" i="1"/>
  <c r="D1915" i="1"/>
  <c r="E1915" i="1"/>
  <c r="A1916" i="1"/>
  <c r="C1916" i="1"/>
  <c r="D1916" i="1"/>
  <c r="E1916" i="1"/>
  <c r="A1917" i="1"/>
  <c r="C1917" i="1"/>
  <c r="D1917" i="1"/>
  <c r="E1917" i="1"/>
  <c r="A1918" i="1"/>
  <c r="C1918" i="1"/>
  <c r="D1918" i="1"/>
  <c r="E1918" i="1"/>
  <c r="A1919" i="1"/>
  <c r="C1919" i="1"/>
  <c r="D1919" i="1"/>
  <c r="E1919" i="1"/>
  <c r="A1920" i="1"/>
  <c r="C1920" i="1"/>
  <c r="D1920" i="1"/>
  <c r="E1920" i="1"/>
  <c r="A1921" i="1"/>
  <c r="C1921" i="1"/>
  <c r="D1921" i="1"/>
  <c r="E1921" i="1"/>
  <c r="A1922" i="1"/>
  <c r="C1922" i="1"/>
  <c r="D1922" i="1"/>
  <c r="E1922" i="1"/>
  <c r="A1923" i="1"/>
  <c r="C1923" i="1"/>
  <c r="D1923" i="1"/>
  <c r="E1923" i="1"/>
  <c r="A1924" i="1"/>
  <c r="C1924" i="1"/>
  <c r="D1924" i="1"/>
  <c r="E1924" i="1"/>
  <c r="A1925" i="1"/>
  <c r="C1925" i="1"/>
  <c r="D1925" i="1"/>
  <c r="E1925" i="1"/>
  <c r="A1926" i="1"/>
  <c r="C1926" i="1"/>
  <c r="D1926" i="1"/>
  <c r="E1926" i="1"/>
  <c r="A1927" i="1"/>
  <c r="C1927" i="1"/>
  <c r="D1927" i="1"/>
  <c r="E1927" i="1"/>
  <c r="A1928" i="1"/>
  <c r="C1928" i="1"/>
  <c r="D1928" i="1"/>
  <c r="E1928" i="1"/>
  <c r="A1929" i="1"/>
  <c r="C1929" i="1"/>
  <c r="D1929" i="1"/>
  <c r="E1929" i="1"/>
  <c r="A1930" i="1"/>
  <c r="C1930" i="1"/>
  <c r="D1930" i="1"/>
  <c r="E1930" i="1"/>
  <c r="A1931" i="1"/>
  <c r="C1931" i="1"/>
  <c r="D1931" i="1"/>
  <c r="E1931" i="1"/>
  <c r="A1932" i="1"/>
  <c r="C1932" i="1"/>
  <c r="D1932" i="1"/>
  <c r="E1932" i="1"/>
  <c r="A1933" i="1"/>
  <c r="C1933" i="1"/>
  <c r="D1933" i="1"/>
  <c r="E1933" i="1"/>
  <c r="A1934" i="1"/>
  <c r="C1934" i="1"/>
  <c r="D1934" i="1"/>
  <c r="E1934" i="1"/>
  <c r="A1935" i="1"/>
  <c r="C1935" i="1"/>
  <c r="D1935" i="1"/>
  <c r="E1935" i="1"/>
  <c r="A1936" i="1"/>
  <c r="C1936" i="1"/>
  <c r="D1936" i="1"/>
  <c r="E1936" i="1"/>
  <c r="A1937" i="1"/>
  <c r="C1937" i="1"/>
  <c r="D1937" i="1"/>
  <c r="E1937" i="1"/>
  <c r="A1938" i="1"/>
  <c r="C1938" i="1"/>
  <c r="D1938" i="1"/>
  <c r="E1938" i="1"/>
  <c r="A1939" i="1"/>
  <c r="C1939" i="1"/>
  <c r="D1939" i="1"/>
  <c r="E1939" i="1"/>
  <c r="A1940" i="1"/>
  <c r="C1940" i="1"/>
  <c r="D1940" i="1"/>
  <c r="E1940" i="1"/>
  <c r="A1941" i="1"/>
  <c r="C1941" i="1"/>
  <c r="D1941" i="1"/>
  <c r="E1941" i="1"/>
  <c r="A1942" i="1"/>
  <c r="C1942" i="1"/>
  <c r="D1942" i="1"/>
  <c r="E1942" i="1"/>
  <c r="A1943" i="1"/>
  <c r="C1943" i="1"/>
  <c r="D1943" i="1"/>
  <c r="E1943" i="1"/>
  <c r="A1944" i="1"/>
  <c r="C1944" i="1"/>
  <c r="D1944" i="1"/>
  <c r="E1944" i="1"/>
  <c r="A1945" i="1"/>
  <c r="C1945" i="1"/>
  <c r="D1945" i="1"/>
  <c r="E1945" i="1"/>
  <c r="A1946" i="1"/>
  <c r="C1946" i="1"/>
  <c r="D1946" i="1"/>
  <c r="E1946" i="1"/>
  <c r="A1947" i="1"/>
  <c r="C1947" i="1"/>
  <c r="D1947" i="1"/>
  <c r="E1947" i="1"/>
  <c r="A1948" i="1"/>
  <c r="C1948" i="1"/>
  <c r="D1948" i="1"/>
  <c r="E1948" i="1"/>
  <c r="A1949" i="1"/>
  <c r="C1949" i="1"/>
  <c r="D1949" i="1"/>
  <c r="E1949" i="1"/>
  <c r="A1950" i="1"/>
  <c r="C1950" i="1"/>
  <c r="D1950" i="1"/>
  <c r="E1950" i="1"/>
  <c r="A1951" i="1"/>
  <c r="C1951" i="1"/>
  <c r="D1951" i="1"/>
  <c r="E1951" i="1"/>
  <c r="A1952" i="1"/>
  <c r="C1952" i="1"/>
  <c r="D1952" i="1"/>
  <c r="E1952" i="1"/>
  <c r="A1953" i="1"/>
  <c r="C1953" i="1"/>
  <c r="D1953" i="1"/>
  <c r="E1953" i="1"/>
  <c r="A1954" i="1"/>
  <c r="C1954" i="1"/>
  <c r="D1954" i="1"/>
  <c r="E1954" i="1"/>
  <c r="A1955" i="1"/>
  <c r="C1955" i="1"/>
  <c r="D1955" i="1"/>
  <c r="E1955" i="1"/>
  <c r="A1956" i="1"/>
  <c r="C1956" i="1"/>
  <c r="D1956" i="1"/>
  <c r="E1956" i="1"/>
  <c r="A1957" i="1"/>
  <c r="C1957" i="1"/>
  <c r="D1957" i="1"/>
  <c r="E1957" i="1"/>
  <c r="A1958" i="1"/>
  <c r="C1958" i="1"/>
  <c r="D1958" i="1"/>
  <c r="E1958" i="1"/>
  <c r="A1959" i="1"/>
  <c r="C1959" i="1"/>
  <c r="D1959" i="1"/>
  <c r="E1959" i="1"/>
  <c r="A1960" i="1"/>
  <c r="C1960" i="1"/>
  <c r="D1960" i="1"/>
  <c r="E1960" i="1"/>
  <c r="A1961" i="1"/>
  <c r="C1961" i="1"/>
  <c r="D1961" i="1"/>
  <c r="E1961" i="1"/>
  <c r="A1962" i="1"/>
  <c r="C1962" i="1"/>
  <c r="D1962" i="1"/>
  <c r="E1962" i="1"/>
  <c r="A1963" i="1"/>
  <c r="C1963" i="1"/>
  <c r="D1963" i="1"/>
  <c r="E1963" i="1"/>
  <c r="A1964" i="1"/>
  <c r="C1964" i="1"/>
  <c r="D1964" i="1"/>
  <c r="E1964" i="1"/>
  <c r="A1965" i="1"/>
  <c r="C1965" i="1"/>
  <c r="D1965" i="1"/>
  <c r="E1965" i="1"/>
  <c r="A1966" i="1"/>
  <c r="C1966" i="1"/>
  <c r="D1966" i="1"/>
  <c r="E1966" i="1"/>
  <c r="A1967" i="1"/>
  <c r="C1967" i="1"/>
  <c r="D1967" i="1"/>
  <c r="E1967" i="1"/>
  <c r="A1968" i="1"/>
  <c r="C1968" i="1"/>
  <c r="D1968" i="1"/>
  <c r="E1968" i="1"/>
  <c r="A1969" i="1"/>
  <c r="C1969" i="1"/>
  <c r="D1969" i="1"/>
  <c r="E1969" i="1"/>
  <c r="A1970" i="1"/>
  <c r="C1970" i="1"/>
  <c r="D1970" i="1"/>
  <c r="E1970" i="1"/>
  <c r="A1971" i="1"/>
  <c r="C1971" i="1"/>
  <c r="D1971" i="1"/>
  <c r="E1971" i="1"/>
  <c r="A1972" i="1"/>
  <c r="C1972" i="1"/>
  <c r="D1972" i="1"/>
  <c r="E1972" i="1"/>
  <c r="A1973" i="1"/>
  <c r="C1973" i="1"/>
  <c r="D1973" i="1"/>
  <c r="E1973" i="1"/>
  <c r="A1974" i="1"/>
  <c r="C1974" i="1"/>
  <c r="D1974" i="1"/>
  <c r="E1974" i="1"/>
  <c r="A1975" i="1"/>
  <c r="C1975" i="1"/>
  <c r="D1975" i="1"/>
  <c r="E1975" i="1"/>
  <c r="A1976" i="1"/>
  <c r="C1976" i="1"/>
  <c r="D1976" i="1"/>
  <c r="E1976" i="1"/>
  <c r="A1977" i="1"/>
  <c r="C1977" i="1"/>
  <c r="D1977" i="1"/>
  <c r="E1977" i="1"/>
  <c r="A1978" i="1"/>
  <c r="C1978" i="1"/>
  <c r="D1978" i="1"/>
  <c r="E1978" i="1"/>
  <c r="A1979" i="1"/>
  <c r="C1979" i="1"/>
  <c r="D1979" i="1"/>
  <c r="E1979" i="1"/>
  <c r="A1980" i="1"/>
  <c r="C1980" i="1"/>
  <c r="D1980" i="1"/>
  <c r="E1980" i="1"/>
  <c r="A1981" i="1"/>
  <c r="C1981" i="1"/>
  <c r="D1981" i="1"/>
  <c r="E1981" i="1"/>
  <c r="A1982" i="1"/>
  <c r="C1982" i="1"/>
  <c r="D1982" i="1"/>
  <c r="E1982" i="1"/>
  <c r="A1983" i="1"/>
  <c r="C1983" i="1"/>
  <c r="D1983" i="1"/>
  <c r="E1983" i="1"/>
  <c r="A1984" i="1"/>
  <c r="C1984" i="1"/>
  <c r="D1984" i="1"/>
  <c r="E1984" i="1"/>
  <c r="A1985" i="1"/>
  <c r="C1985" i="1"/>
  <c r="D1985" i="1"/>
  <c r="E1985" i="1"/>
  <c r="A1986" i="1"/>
  <c r="C1986" i="1"/>
  <c r="D1986" i="1"/>
  <c r="E1986" i="1"/>
  <c r="A1987" i="1"/>
  <c r="C1987" i="1"/>
  <c r="D1987" i="1"/>
  <c r="E1987" i="1"/>
  <c r="A1988" i="1"/>
  <c r="C1988" i="1"/>
  <c r="D1988" i="1"/>
  <c r="E1988" i="1"/>
  <c r="A1989" i="1"/>
  <c r="C1989" i="1"/>
  <c r="D1989" i="1"/>
  <c r="E1989" i="1"/>
  <c r="A1990" i="1"/>
  <c r="C1990" i="1"/>
  <c r="D1990" i="1"/>
  <c r="E1990" i="1"/>
  <c r="A1991" i="1"/>
  <c r="C1991" i="1"/>
  <c r="D1991" i="1"/>
  <c r="E1991" i="1"/>
  <c r="A1992" i="1"/>
  <c r="C1992" i="1"/>
  <c r="D1992" i="1"/>
  <c r="E1992" i="1"/>
  <c r="A1993" i="1"/>
  <c r="C1993" i="1"/>
  <c r="D1993" i="1"/>
  <c r="E1993" i="1"/>
  <c r="A1994" i="1"/>
  <c r="C1994" i="1"/>
  <c r="D1994" i="1"/>
  <c r="E1994" i="1"/>
  <c r="A1995" i="1"/>
  <c r="C1995" i="1"/>
  <c r="D1995" i="1"/>
  <c r="E1995" i="1"/>
  <c r="A1996" i="1"/>
  <c r="C1996" i="1"/>
  <c r="D1996" i="1"/>
  <c r="E1996" i="1"/>
  <c r="A1997" i="1"/>
  <c r="C1997" i="1"/>
  <c r="D1997" i="1"/>
  <c r="E1997" i="1"/>
  <c r="A1998" i="1"/>
  <c r="C1998" i="1"/>
  <c r="D1998" i="1"/>
  <c r="E1998" i="1"/>
  <c r="A1999" i="1"/>
  <c r="C1999" i="1"/>
  <c r="D1999" i="1"/>
  <c r="E1999" i="1"/>
  <c r="A2000" i="1"/>
  <c r="C2000" i="1"/>
  <c r="D2000" i="1"/>
  <c r="E2000" i="1"/>
  <c r="A2001" i="1"/>
  <c r="C2001" i="1"/>
  <c r="D2001" i="1"/>
  <c r="E2001" i="1"/>
  <c r="A2002" i="1"/>
  <c r="C2002" i="1"/>
  <c r="D2002" i="1"/>
  <c r="E2002" i="1"/>
  <c r="A2003" i="1"/>
  <c r="C2003" i="1"/>
  <c r="D2003" i="1"/>
  <c r="E2003" i="1"/>
  <c r="A2004" i="1"/>
  <c r="C2004" i="1"/>
  <c r="D2004" i="1"/>
  <c r="E2004" i="1"/>
  <c r="A2005" i="1"/>
  <c r="C2005" i="1"/>
  <c r="D2005" i="1"/>
  <c r="E2005" i="1"/>
  <c r="A2006" i="1"/>
  <c r="C2006" i="1"/>
  <c r="D2006" i="1"/>
  <c r="E2006" i="1"/>
  <c r="A2007" i="1"/>
  <c r="C2007" i="1"/>
  <c r="D2007" i="1"/>
  <c r="E2007" i="1"/>
  <c r="A2008" i="1"/>
  <c r="C2008" i="1"/>
  <c r="D2008" i="1"/>
  <c r="E2008" i="1"/>
  <c r="A2009" i="1"/>
  <c r="C2009" i="1"/>
  <c r="D2009" i="1"/>
  <c r="E2009" i="1"/>
  <c r="A2010" i="1"/>
  <c r="C2010" i="1"/>
  <c r="D2010" i="1"/>
  <c r="E2010" i="1"/>
  <c r="A2011" i="1"/>
  <c r="C2011" i="1"/>
  <c r="D2011" i="1"/>
  <c r="E2011" i="1"/>
  <c r="A2012" i="1"/>
  <c r="C2012" i="1"/>
  <c r="D2012" i="1"/>
  <c r="E2012" i="1"/>
  <c r="A2013" i="1"/>
  <c r="C2013" i="1"/>
  <c r="D2013" i="1"/>
  <c r="E2013" i="1"/>
  <c r="A2014" i="1"/>
  <c r="C2014" i="1"/>
  <c r="D2014" i="1"/>
  <c r="E2014" i="1"/>
  <c r="A2015" i="1"/>
  <c r="C2015" i="1"/>
  <c r="D2015" i="1"/>
  <c r="E2015" i="1"/>
  <c r="A2016" i="1"/>
  <c r="C2016" i="1"/>
  <c r="D2016" i="1"/>
  <c r="E2016" i="1"/>
  <c r="A2017" i="1"/>
  <c r="C2017" i="1"/>
  <c r="D2017" i="1"/>
  <c r="E2017" i="1"/>
  <c r="A2018" i="1"/>
  <c r="C2018" i="1"/>
  <c r="D2018" i="1"/>
  <c r="E2018" i="1"/>
  <c r="A2019" i="1"/>
  <c r="C2019" i="1"/>
  <c r="D2019" i="1"/>
  <c r="E2019" i="1"/>
  <c r="A2020" i="1"/>
  <c r="C2020" i="1"/>
  <c r="D2020" i="1"/>
  <c r="E2020" i="1"/>
  <c r="A2021" i="1"/>
  <c r="C2021" i="1"/>
  <c r="D2021" i="1"/>
  <c r="E2021" i="1"/>
  <c r="A2022" i="1"/>
  <c r="C2022" i="1"/>
  <c r="D2022" i="1"/>
  <c r="E2022" i="1"/>
  <c r="A2023" i="1"/>
  <c r="C2023" i="1"/>
  <c r="D2023" i="1"/>
  <c r="E2023" i="1"/>
  <c r="A2024" i="1"/>
  <c r="C2024" i="1"/>
  <c r="D2024" i="1"/>
  <c r="E2024" i="1"/>
  <c r="A2025" i="1"/>
  <c r="C2025" i="1"/>
  <c r="D2025" i="1"/>
  <c r="E2025" i="1"/>
  <c r="A2026" i="1"/>
  <c r="C2026" i="1"/>
  <c r="D2026" i="1"/>
  <c r="E2026" i="1"/>
  <c r="A2027" i="1"/>
  <c r="C2027" i="1"/>
  <c r="D2027" i="1"/>
  <c r="E2027" i="1"/>
  <c r="A2028" i="1"/>
  <c r="C2028" i="1"/>
  <c r="D2028" i="1"/>
  <c r="E2028" i="1"/>
  <c r="A2029" i="1"/>
  <c r="C2029" i="1"/>
  <c r="D2029" i="1"/>
  <c r="E2029" i="1"/>
  <c r="A2030" i="1"/>
  <c r="C2030" i="1"/>
  <c r="D2030" i="1"/>
  <c r="E2030" i="1"/>
  <c r="A2031" i="1"/>
  <c r="C2031" i="1"/>
  <c r="D2031" i="1"/>
  <c r="E2031" i="1"/>
  <c r="A2032" i="1"/>
  <c r="C2032" i="1"/>
  <c r="D2032" i="1"/>
  <c r="E2032" i="1"/>
  <c r="A2033" i="1"/>
  <c r="C2033" i="1"/>
  <c r="D2033" i="1"/>
  <c r="E2033" i="1"/>
  <c r="A2034" i="1"/>
  <c r="C2034" i="1"/>
  <c r="D2034" i="1"/>
  <c r="E2034" i="1"/>
  <c r="A2035" i="1"/>
  <c r="C2035" i="1"/>
  <c r="D2035" i="1"/>
  <c r="E2035" i="1"/>
  <c r="A2036" i="1"/>
  <c r="C2036" i="1"/>
  <c r="D2036" i="1"/>
  <c r="E2036" i="1"/>
  <c r="A2037" i="1"/>
  <c r="C2037" i="1"/>
  <c r="D2037" i="1"/>
  <c r="E2037" i="1"/>
  <c r="A2038" i="1"/>
  <c r="C2038" i="1"/>
  <c r="D2038" i="1"/>
  <c r="E2038" i="1"/>
  <c r="A2039" i="1"/>
  <c r="C2039" i="1"/>
  <c r="D2039" i="1"/>
  <c r="E2039" i="1"/>
  <c r="A2040" i="1"/>
  <c r="C2040" i="1"/>
  <c r="D2040" i="1"/>
  <c r="E2040" i="1"/>
  <c r="A2041" i="1"/>
  <c r="C2041" i="1"/>
  <c r="D2041" i="1"/>
  <c r="E2041" i="1"/>
  <c r="A2042" i="1"/>
  <c r="C2042" i="1"/>
  <c r="D2042" i="1"/>
  <c r="E2042" i="1"/>
  <c r="A2043" i="1"/>
  <c r="C2043" i="1"/>
  <c r="D2043" i="1"/>
  <c r="E2043" i="1"/>
  <c r="A2044" i="1"/>
  <c r="C2044" i="1"/>
  <c r="D2044" i="1"/>
  <c r="E2044" i="1"/>
  <c r="A2045" i="1"/>
  <c r="C2045" i="1"/>
  <c r="D2045" i="1"/>
  <c r="E2045" i="1"/>
  <c r="A2046" i="1"/>
  <c r="C2046" i="1"/>
  <c r="D2046" i="1"/>
  <c r="E2046" i="1"/>
  <c r="A2047" i="1"/>
  <c r="C2047" i="1"/>
  <c r="D2047" i="1"/>
  <c r="E2047" i="1"/>
  <c r="A2048" i="1"/>
  <c r="C2048" i="1"/>
  <c r="D2048" i="1"/>
  <c r="E2048" i="1"/>
  <c r="A2049" i="1"/>
  <c r="C2049" i="1"/>
  <c r="D2049" i="1"/>
  <c r="E2049" i="1"/>
  <c r="A2050" i="1"/>
  <c r="C2050" i="1"/>
  <c r="D2050" i="1"/>
  <c r="E2050" i="1"/>
  <c r="A2051" i="1"/>
  <c r="C2051" i="1"/>
  <c r="D2051" i="1"/>
  <c r="E2051" i="1"/>
  <c r="A2052" i="1"/>
  <c r="C2052" i="1"/>
  <c r="D2052" i="1"/>
  <c r="E2052" i="1"/>
  <c r="A2053" i="1"/>
  <c r="C2053" i="1"/>
  <c r="D2053" i="1"/>
  <c r="E2053" i="1"/>
  <c r="A2054" i="1"/>
  <c r="C2054" i="1"/>
  <c r="D2054" i="1"/>
  <c r="E2054" i="1"/>
  <c r="A2055" i="1"/>
  <c r="C2055" i="1"/>
  <c r="D2055" i="1"/>
  <c r="E2055" i="1"/>
  <c r="A2056" i="1"/>
  <c r="C2056" i="1"/>
  <c r="D2056" i="1"/>
  <c r="E2056" i="1"/>
  <c r="A2057" i="1"/>
  <c r="C2057" i="1"/>
  <c r="D2057" i="1"/>
  <c r="E2057" i="1"/>
  <c r="A2058" i="1"/>
  <c r="C2058" i="1"/>
  <c r="D2058" i="1"/>
  <c r="E2058" i="1"/>
  <c r="A2059" i="1"/>
  <c r="C2059" i="1"/>
  <c r="D2059" i="1"/>
  <c r="E2059" i="1"/>
  <c r="A2060" i="1"/>
  <c r="C2060" i="1"/>
  <c r="D2060" i="1"/>
  <c r="E2060" i="1"/>
  <c r="A2061" i="1"/>
  <c r="C2061" i="1"/>
  <c r="D2061" i="1"/>
  <c r="E2061" i="1"/>
  <c r="A2062" i="1"/>
  <c r="C2062" i="1"/>
  <c r="D2062" i="1"/>
  <c r="E2062" i="1"/>
  <c r="A2063" i="1"/>
  <c r="C2063" i="1"/>
  <c r="D2063" i="1"/>
  <c r="E2063" i="1"/>
  <c r="A2064" i="1"/>
  <c r="C2064" i="1"/>
  <c r="D2064" i="1"/>
  <c r="E2064" i="1"/>
  <c r="A2065" i="1"/>
  <c r="C2065" i="1"/>
  <c r="D2065" i="1"/>
  <c r="E2065" i="1"/>
  <c r="A2066" i="1"/>
  <c r="C2066" i="1"/>
  <c r="D2066" i="1"/>
  <c r="E2066" i="1"/>
  <c r="A1858" i="1"/>
  <c r="C1858" i="1"/>
  <c r="D1858" i="1"/>
  <c r="E1858" i="1"/>
  <c r="A1859" i="1"/>
  <c r="C1859" i="1"/>
  <c r="D1859" i="1"/>
  <c r="E1859" i="1"/>
  <c r="A1860" i="1"/>
  <c r="C1860" i="1"/>
  <c r="D1860" i="1"/>
  <c r="E1860" i="1"/>
  <c r="A1861" i="1"/>
  <c r="C1861" i="1"/>
  <c r="D1861" i="1"/>
  <c r="E1861" i="1"/>
  <c r="A1862" i="1"/>
  <c r="C1862" i="1"/>
  <c r="D1862" i="1"/>
  <c r="E1862" i="1"/>
  <c r="A1863" i="1"/>
  <c r="C1863" i="1"/>
  <c r="D1863" i="1"/>
  <c r="E1863" i="1"/>
  <c r="A1864" i="1"/>
  <c r="C1864" i="1"/>
  <c r="D1864" i="1"/>
  <c r="E1864" i="1"/>
  <c r="A1865" i="1"/>
  <c r="C1865" i="1"/>
  <c r="D1865" i="1"/>
  <c r="E1865" i="1"/>
  <c r="A1866" i="1"/>
  <c r="C1866" i="1"/>
  <c r="D1866" i="1"/>
  <c r="E1866" i="1"/>
  <c r="A1867" i="1"/>
  <c r="C1867" i="1"/>
  <c r="D1867" i="1"/>
  <c r="E1867" i="1"/>
  <c r="A1868" i="1"/>
  <c r="C1868" i="1"/>
  <c r="D1868" i="1"/>
  <c r="E1868" i="1"/>
  <c r="A1869" i="1"/>
  <c r="C1869" i="1"/>
  <c r="D1869" i="1"/>
  <c r="E1869" i="1"/>
  <c r="A1870" i="1"/>
  <c r="C1870" i="1"/>
  <c r="D1870" i="1"/>
  <c r="E1870" i="1"/>
  <c r="A1871" i="1"/>
  <c r="C1871" i="1"/>
  <c r="D1871" i="1"/>
  <c r="E1871" i="1"/>
  <c r="A1872" i="1"/>
  <c r="C1872" i="1"/>
  <c r="D1872" i="1"/>
  <c r="E1872" i="1"/>
  <c r="A1873" i="1"/>
  <c r="C1873" i="1"/>
  <c r="D1873" i="1"/>
  <c r="E1873" i="1"/>
  <c r="A1874" i="1"/>
  <c r="C1874" i="1"/>
  <c r="D1874" i="1"/>
  <c r="E1874" i="1"/>
  <c r="A1875" i="1"/>
  <c r="C1875" i="1"/>
  <c r="D1875" i="1"/>
  <c r="E1875" i="1"/>
  <c r="A1876" i="1"/>
  <c r="C1876" i="1"/>
  <c r="D1876" i="1"/>
  <c r="E1876" i="1"/>
  <c r="A1877" i="1"/>
  <c r="C1877" i="1"/>
  <c r="D1877" i="1"/>
  <c r="E1877" i="1"/>
  <c r="A1878" i="1"/>
  <c r="C1878" i="1"/>
  <c r="D1878" i="1"/>
  <c r="E1878" i="1"/>
  <c r="A1879" i="1"/>
  <c r="C1879" i="1"/>
  <c r="D1879" i="1"/>
  <c r="E1879" i="1"/>
  <c r="A1880" i="1"/>
  <c r="C1880" i="1"/>
  <c r="D1880" i="1"/>
  <c r="E1880" i="1"/>
  <c r="A1881" i="1"/>
  <c r="C1881" i="1"/>
  <c r="D1881" i="1"/>
  <c r="E1881" i="1"/>
  <c r="D2195" i="5" l="1"/>
  <c r="C2195" i="5"/>
  <c r="B2195" i="5"/>
  <c r="E2195" i="5" s="1"/>
  <c r="D2194" i="5"/>
  <c r="C2194" i="5"/>
  <c r="B2194" i="5"/>
  <c r="E2194" i="5" s="1"/>
  <c r="D2193" i="5"/>
  <c r="C2193" i="5"/>
  <c r="B2193" i="5"/>
  <c r="E2193" i="5" s="1"/>
  <c r="D2192" i="5"/>
  <c r="C2192" i="5"/>
  <c r="B2192" i="5"/>
  <c r="E2192" i="5" s="1"/>
  <c r="D2191" i="5"/>
  <c r="C2191" i="5"/>
  <c r="B2191" i="5"/>
  <c r="E2191" i="5" s="1"/>
  <c r="D2190" i="5"/>
  <c r="C2190" i="5"/>
  <c r="B2190" i="5"/>
  <c r="E2190" i="5" s="1"/>
  <c r="E2189" i="5"/>
  <c r="D2189" i="5"/>
  <c r="C2189" i="5"/>
  <c r="B2189" i="5"/>
  <c r="D2188" i="5"/>
  <c r="C2188" i="5"/>
  <c r="B2188" i="5"/>
  <c r="E2188" i="5" s="1"/>
  <c r="D2187" i="5"/>
  <c r="C2187" i="5"/>
  <c r="B2187" i="5"/>
  <c r="E2187" i="5" s="1"/>
  <c r="D2186" i="5"/>
  <c r="C2186" i="5"/>
  <c r="B2186" i="5"/>
  <c r="E2186" i="5" s="1"/>
  <c r="D2185" i="5"/>
  <c r="C2185" i="5"/>
  <c r="B2185" i="5"/>
  <c r="E2185" i="5" s="1"/>
  <c r="D2184" i="5"/>
  <c r="C2184" i="5"/>
  <c r="E2184" i="5" s="1"/>
  <c r="B2184" i="5"/>
  <c r="D2183" i="5"/>
  <c r="C2183" i="5"/>
  <c r="B2183" i="5"/>
  <c r="E2183" i="5" s="1"/>
  <c r="D2182" i="5"/>
  <c r="C2182" i="5"/>
  <c r="B2182" i="5"/>
  <c r="E2182" i="5" s="1"/>
  <c r="D2181" i="5"/>
  <c r="C2181" i="5"/>
  <c r="B2181" i="5"/>
  <c r="E2181" i="5" s="1"/>
  <c r="D2180" i="5"/>
  <c r="C2180" i="5"/>
  <c r="B2180" i="5"/>
  <c r="E2180" i="5" s="1"/>
  <c r="D2179" i="5"/>
  <c r="C2179" i="5"/>
  <c r="B2179" i="5"/>
  <c r="E2179" i="5" s="1"/>
  <c r="E2178" i="5"/>
  <c r="D2178" i="5"/>
  <c r="C2178" i="5"/>
  <c r="B2178" i="5"/>
  <c r="D2177" i="5"/>
  <c r="C2177" i="5"/>
  <c r="B2177" i="5"/>
  <c r="E2177" i="5" s="1"/>
  <c r="D2176" i="5"/>
  <c r="C2176" i="5"/>
  <c r="E2176" i="5" s="1"/>
  <c r="B2176" i="5"/>
  <c r="D2175" i="5"/>
  <c r="C2175" i="5"/>
  <c r="B2175" i="5"/>
  <c r="E2175" i="5" s="1"/>
  <c r="E2174" i="5"/>
  <c r="D2174" i="5"/>
  <c r="C2174" i="5"/>
  <c r="B2174" i="5"/>
  <c r="D2173" i="5"/>
  <c r="C2173" i="5"/>
  <c r="B2173" i="5"/>
  <c r="E2173" i="5" s="1"/>
  <c r="D2172" i="5"/>
  <c r="C2172" i="5"/>
  <c r="B2172" i="5"/>
  <c r="E2171" i="5"/>
  <c r="D2171" i="5"/>
  <c r="C2171" i="5"/>
  <c r="B2171" i="5"/>
  <c r="D2170" i="5"/>
  <c r="C2170" i="5"/>
  <c r="B2170" i="5"/>
  <c r="E2170" i="5" s="1"/>
  <c r="D2169" i="5"/>
  <c r="C2169" i="5"/>
  <c r="B2169" i="5"/>
  <c r="E2169" i="5" s="1"/>
  <c r="E2168" i="5"/>
  <c r="D2168" i="5"/>
  <c r="C2168" i="5"/>
  <c r="B2168" i="5"/>
  <c r="D2167" i="5"/>
  <c r="C2167" i="5"/>
  <c r="B2167" i="5"/>
  <c r="E2167" i="5" s="1"/>
  <c r="D2166" i="5"/>
  <c r="C2166" i="5"/>
  <c r="B2166" i="5"/>
  <c r="E2166" i="5" s="1"/>
  <c r="D2165" i="5"/>
  <c r="C2165" i="5"/>
  <c r="B2165" i="5"/>
  <c r="E2165" i="5" s="1"/>
  <c r="D2164" i="5"/>
  <c r="C2164" i="5"/>
  <c r="B2164" i="5"/>
  <c r="E2164" i="5" s="1"/>
  <c r="D2163" i="5"/>
  <c r="C2163" i="5"/>
  <c r="B2163" i="5"/>
  <c r="E2163" i="5" s="1"/>
  <c r="D2162" i="5"/>
  <c r="C2162" i="5"/>
  <c r="B2162" i="5"/>
  <c r="E2162" i="5" s="1"/>
  <c r="D2161" i="5"/>
  <c r="C2161" i="5"/>
  <c r="B2161" i="5"/>
  <c r="D2160" i="5"/>
  <c r="C2160" i="5"/>
  <c r="E2160" i="5" s="1"/>
  <c r="B2160" i="5"/>
  <c r="D2159" i="5"/>
  <c r="C2159" i="5"/>
  <c r="B2159" i="5"/>
  <c r="E2159" i="5" s="1"/>
  <c r="D2158" i="5"/>
  <c r="C2158" i="5"/>
  <c r="B2158" i="5"/>
  <c r="E2158" i="5" s="1"/>
  <c r="E2157" i="5"/>
  <c r="D2157" i="5"/>
  <c r="C2157" i="5"/>
  <c r="B2157" i="5"/>
  <c r="D2156" i="5"/>
  <c r="C2156" i="5"/>
  <c r="B2156" i="5"/>
  <c r="D2155" i="5"/>
  <c r="C2155" i="5"/>
  <c r="B2155" i="5"/>
  <c r="E2155" i="5" s="1"/>
  <c r="E2154" i="5"/>
  <c r="D2154" i="5"/>
  <c r="C2154" i="5"/>
  <c r="B2154" i="5"/>
  <c r="D2153" i="5"/>
  <c r="C2153" i="5"/>
  <c r="B2153" i="5"/>
  <c r="E2153" i="5" s="1"/>
  <c r="E2152" i="5"/>
  <c r="D2152" i="5"/>
  <c r="C2152" i="5"/>
  <c r="B2152" i="5"/>
  <c r="E2151" i="5"/>
  <c r="D2151" i="5"/>
  <c r="C2151" i="5"/>
  <c r="B2151" i="5"/>
  <c r="E2150" i="5"/>
  <c r="D2150" i="5"/>
  <c r="C2150" i="5"/>
  <c r="B2150" i="5"/>
  <c r="E2149" i="5"/>
  <c r="D2149" i="5"/>
  <c r="C2149" i="5"/>
  <c r="B2149" i="5"/>
  <c r="D2148" i="5"/>
  <c r="C2148" i="5"/>
  <c r="B2148" i="5"/>
  <c r="E2148" i="5" s="1"/>
  <c r="E2147" i="5"/>
  <c r="D2147" i="5"/>
  <c r="C2147" i="5"/>
  <c r="B2147" i="5"/>
  <c r="E2146" i="5"/>
  <c r="D2146" i="5"/>
  <c r="C2146" i="5"/>
  <c r="B2146" i="5"/>
  <c r="D2145" i="5"/>
  <c r="C2145" i="5"/>
  <c r="B2145" i="5"/>
  <c r="E2145" i="5" s="1"/>
  <c r="E2144" i="5"/>
  <c r="D2144" i="5"/>
  <c r="C2144" i="5"/>
  <c r="B2144" i="5"/>
  <c r="E2143" i="5"/>
  <c r="D2143" i="5"/>
  <c r="C2143" i="5"/>
  <c r="B2143" i="5"/>
  <c r="D2142" i="5"/>
  <c r="C2142" i="5"/>
  <c r="B2142" i="5"/>
  <c r="E2142" i="5" s="1"/>
  <c r="E2141" i="5"/>
  <c r="D2141" i="5"/>
  <c r="C2141" i="5"/>
  <c r="B2141" i="5"/>
  <c r="D2140" i="5"/>
  <c r="C2140" i="5"/>
  <c r="B2140" i="5"/>
  <c r="D2139" i="5"/>
  <c r="C2139" i="5"/>
  <c r="B2139" i="5"/>
  <c r="E2139" i="5" s="1"/>
  <c r="D2138" i="5"/>
  <c r="C2138" i="5"/>
  <c r="B2138" i="5"/>
  <c r="E2138" i="5" s="1"/>
  <c r="E2137" i="5"/>
  <c r="D2137" i="5"/>
  <c r="C2137" i="5"/>
  <c r="B2137" i="5"/>
  <c r="D2136" i="5"/>
  <c r="C2136" i="5"/>
  <c r="E2136" i="5" s="1"/>
  <c r="B2136" i="5"/>
  <c r="D2135" i="5"/>
  <c r="C2135" i="5"/>
  <c r="B2135" i="5"/>
  <c r="E2135" i="5" s="1"/>
  <c r="E2134" i="5"/>
  <c r="D2134" i="5"/>
  <c r="C2134" i="5"/>
  <c r="B2134" i="5"/>
  <c r="D2133" i="5"/>
  <c r="C2133" i="5"/>
  <c r="E2133" i="5" s="1"/>
  <c r="B2133" i="5"/>
  <c r="D2132" i="5"/>
  <c r="C2132" i="5"/>
  <c r="B2132" i="5"/>
  <c r="D2131" i="5"/>
  <c r="C2131" i="5"/>
  <c r="B2131" i="5"/>
  <c r="E2131" i="5" s="1"/>
  <c r="D2130" i="5"/>
  <c r="C2130" i="5"/>
  <c r="E2130" i="5" s="1"/>
  <c r="B2130" i="5"/>
  <c r="D2129" i="5"/>
  <c r="C2129" i="5"/>
  <c r="B2129" i="5"/>
  <c r="E2129" i="5" s="1"/>
  <c r="D2128" i="5"/>
  <c r="C2128" i="5"/>
  <c r="E2128" i="5" s="1"/>
  <c r="B2128" i="5"/>
  <c r="E2127" i="5"/>
  <c r="D2127" i="5"/>
  <c r="C2127" i="5"/>
  <c r="B2127" i="5"/>
  <c r="D2126" i="5"/>
  <c r="C2126" i="5"/>
  <c r="B2126" i="5"/>
  <c r="E2126" i="5" s="1"/>
  <c r="D2125" i="5"/>
  <c r="C2125" i="5"/>
  <c r="B2125" i="5"/>
  <c r="E2125" i="5" s="1"/>
  <c r="D2124" i="5"/>
  <c r="C2124" i="5"/>
  <c r="B2124" i="5"/>
  <c r="D2123" i="5"/>
  <c r="C2123" i="5"/>
  <c r="E2123" i="5" s="1"/>
  <c r="B2123" i="5"/>
  <c r="D2122" i="5"/>
  <c r="C2122" i="5"/>
  <c r="B2122" i="5"/>
  <c r="E2122" i="5" s="1"/>
  <c r="D2121" i="5"/>
  <c r="C2121" i="5"/>
  <c r="B2121" i="5"/>
  <c r="E2121" i="5" s="1"/>
  <c r="E2120" i="5"/>
  <c r="D2120" i="5"/>
  <c r="C2120" i="5"/>
  <c r="B2120" i="5"/>
  <c r="D2119" i="5"/>
  <c r="C2119" i="5"/>
  <c r="B2119" i="5"/>
  <c r="E2119" i="5" s="1"/>
  <c r="E2118" i="5"/>
  <c r="D2118" i="5"/>
  <c r="C2118" i="5"/>
  <c r="B2118" i="5"/>
  <c r="E2117" i="5"/>
  <c r="D2117" i="5"/>
  <c r="C2117" i="5"/>
  <c r="B2117" i="5"/>
  <c r="D2116" i="5"/>
  <c r="C2116" i="5"/>
  <c r="B2116" i="5"/>
  <c r="E2116" i="5" s="1"/>
  <c r="E2115" i="5"/>
  <c r="D2115" i="5"/>
  <c r="C2115" i="5"/>
  <c r="B2115" i="5"/>
  <c r="E2114" i="5"/>
  <c r="D2114" i="5"/>
  <c r="C2114" i="5"/>
  <c r="B2114" i="5"/>
  <c r="D2113" i="5"/>
  <c r="C2113" i="5"/>
  <c r="B2113" i="5"/>
  <c r="E2113" i="5" s="1"/>
  <c r="E2112" i="5"/>
  <c r="D2112" i="5"/>
  <c r="C2112" i="5"/>
  <c r="B2112" i="5"/>
  <c r="D2111" i="5"/>
  <c r="C2111" i="5"/>
  <c r="B2111" i="5"/>
  <c r="E2111" i="5" s="1"/>
  <c r="D2110" i="5"/>
  <c r="C2110" i="5"/>
  <c r="B2110" i="5"/>
  <c r="E2110" i="5" s="1"/>
  <c r="E2109" i="5"/>
  <c r="D2109" i="5"/>
  <c r="C2109" i="5"/>
  <c r="B2109" i="5"/>
  <c r="D2108" i="5"/>
  <c r="C2108" i="5"/>
  <c r="B2108" i="5"/>
  <c r="E2108" i="5" s="1"/>
  <c r="D2107" i="5"/>
  <c r="C2107" i="5"/>
  <c r="B2107" i="5"/>
  <c r="E2107" i="5" s="1"/>
  <c r="D2106" i="5"/>
  <c r="C2106" i="5"/>
  <c r="B2106" i="5"/>
  <c r="E2106" i="5" s="1"/>
  <c r="D2105" i="5"/>
  <c r="C2105" i="5"/>
  <c r="B2105" i="5"/>
  <c r="E2105" i="5" s="1"/>
  <c r="E2104" i="5"/>
  <c r="D2104" i="5"/>
  <c r="C2104" i="5"/>
  <c r="B2104" i="5"/>
  <c r="E2103" i="5"/>
  <c r="D2103" i="5"/>
  <c r="C2103" i="5"/>
  <c r="B2103" i="5"/>
  <c r="D2102" i="5"/>
  <c r="C2102" i="5"/>
  <c r="B2102" i="5"/>
  <c r="E2102" i="5" s="1"/>
  <c r="E2101" i="5"/>
  <c r="D2101" i="5"/>
  <c r="C2101" i="5"/>
  <c r="B2101" i="5"/>
  <c r="D2100" i="5"/>
  <c r="C2100" i="5"/>
  <c r="B2100" i="5"/>
  <c r="E2100" i="5" s="1"/>
  <c r="E2099" i="5"/>
  <c r="D2099" i="5"/>
  <c r="C2099" i="5"/>
  <c r="B2099" i="5"/>
  <c r="D2098" i="5"/>
  <c r="C2098" i="5"/>
  <c r="E2098" i="5" s="1"/>
  <c r="B2098" i="5"/>
  <c r="E2097" i="5"/>
  <c r="D2097" i="5"/>
  <c r="C2097" i="5"/>
  <c r="B2097" i="5"/>
  <c r="D2096" i="5"/>
  <c r="C2096" i="5"/>
  <c r="E2096" i="5" s="1"/>
  <c r="B2096" i="5"/>
  <c r="D2095" i="5"/>
  <c r="C2095" i="5"/>
  <c r="B2095" i="5"/>
  <c r="E2095" i="5" s="1"/>
  <c r="D2094" i="5"/>
  <c r="C2094" i="5"/>
  <c r="B2094" i="5"/>
  <c r="E2094" i="5" s="1"/>
  <c r="D2093" i="5"/>
  <c r="C2093" i="5"/>
  <c r="E2093" i="5" s="1"/>
  <c r="B2093" i="5"/>
  <c r="D2092" i="5"/>
  <c r="C2092" i="5"/>
  <c r="B2092" i="5"/>
  <c r="E2092" i="5" s="1"/>
  <c r="D2091" i="5"/>
  <c r="C2091" i="5"/>
  <c r="B2091" i="5"/>
  <c r="E2091" i="5" s="1"/>
  <c r="D2090" i="5"/>
  <c r="C2090" i="5"/>
  <c r="B2090" i="5"/>
  <c r="E2090" i="5" s="1"/>
  <c r="D2089" i="5"/>
  <c r="C2089" i="5"/>
  <c r="E2089" i="5" s="1"/>
  <c r="B2089" i="5"/>
  <c r="D2088" i="5"/>
  <c r="C2088" i="5"/>
  <c r="E2088" i="5" s="1"/>
  <c r="B2088" i="5"/>
  <c r="D2087" i="5"/>
  <c r="C2087" i="5"/>
  <c r="B2087" i="5"/>
  <c r="E2087" i="5" s="1"/>
  <c r="D2086" i="5"/>
  <c r="C2086" i="5"/>
  <c r="E2086" i="5" s="1"/>
  <c r="B2086" i="5"/>
  <c r="D2085" i="5"/>
  <c r="C2085" i="5"/>
  <c r="B2085" i="5"/>
  <c r="D2084" i="5"/>
  <c r="C2084" i="5"/>
  <c r="B2084" i="5"/>
  <c r="E2083" i="5"/>
  <c r="D2083" i="5"/>
  <c r="C2083" i="5"/>
  <c r="B2083" i="5"/>
  <c r="D2082" i="5"/>
  <c r="C2082" i="5"/>
  <c r="B2082" i="5"/>
  <c r="E2082" i="5" s="1"/>
  <c r="E2081" i="5"/>
  <c r="D2081" i="5"/>
  <c r="C2081" i="5"/>
  <c r="B2081" i="5"/>
  <c r="E2080" i="5"/>
  <c r="D2080" i="5"/>
  <c r="C2080" i="5"/>
  <c r="B2080" i="5"/>
  <c r="E2079" i="5"/>
  <c r="D2079" i="5"/>
  <c r="C2079" i="5"/>
  <c r="B2079" i="5"/>
  <c r="E2078" i="5"/>
  <c r="D2078" i="5"/>
  <c r="C2078" i="5"/>
  <c r="B2078" i="5"/>
  <c r="D2077" i="5"/>
  <c r="C2077" i="5"/>
  <c r="B2077" i="5"/>
  <c r="E2077" i="5" s="1"/>
  <c r="D2076" i="5"/>
  <c r="C2076" i="5"/>
  <c r="B2076" i="5"/>
  <c r="E2076" i="5" s="1"/>
  <c r="E2075" i="5"/>
  <c r="D2075" i="5"/>
  <c r="C2075" i="5"/>
  <c r="B2075" i="5"/>
  <c r="D2074" i="5"/>
  <c r="C2074" i="5"/>
  <c r="B2074" i="5"/>
  <c r="E2074" i="5" s="1"/>
  <c r="D2073" i="5"/>
  <c r="C2073" i="5"/>
  <c r="E2073" i="5" s="1"/>
  <c r="B2073" i="5"/>
  <c r="D2072" i="5"/>
  <c r="C2072" i="5"/>
  <c r="E2072" i="5" s="1"/>
  <c r="B2072" i="5"/>
  <c r="D2071" i="5"/>
  <c r="C2071" i="5"/>
  <c r="B2071" i="5"/>
  <c r="E2071" i="5" s="1"/>
  <c r="D2070" i="5"/>
  <c r="C2070" i="5"/>
  <c r="B2070" i="5"/>
  <c r="E2070" i="5" s="1"/>
  <c r="E2069" i="5"/>
  <c r="D2069" i="5"/>
  <c r="C2069" i="5"/>
  <c r="B2069" i="5"/>
  <c r="D2068" i="5"/>
  <c r="C2068" i="5"/>
  <c r="B2068" i="5"/>
  <c r="E2067" i="5"/>
  <c r="D2067" i="5"/>
  <c r="C2067" i="5"/>
  <c r="B2067" i="5"/>
  <c r="D2066" i="5"/>
  <c r="C2066" i="5"/>
  <c r="E2066" i="5" s="1"/>
  <c r="B2066" i="5"/>
  <c r="D2065" i="5"/>
  <c r="C2065" i="5"/>
  <c r="B2065" i="5"/>
  <c r="E2065" i="5" s="1"/>
  <c r="D2064" i="5"/>
  <c r="C2064" i="5"/>
  <c r="E2064" i="5" s="1"/>
  <c r="B2064" i="5"/>
  <c r="E2063" i="5"/>
  <c r="D2063" i="5"/>
  <c r="C2063" i="5"/>
  <c r="B2063" i="5"/>
  <c r="E2062" i="5"/>
  <c r="D2062" i="5"/>
  <c r="C2062" i="5"/>
  <c r="B2062" i="5"/>
  <c r="E2061" i="5"/>
  <c r="D2061" i="5"/>
  <c r="C2061" i="5"/>
  <c r="B2061" i="5"/>
  <c r="D2060" i="5"/>
  <c r="C2060" i="5"/>
  <c r="B2060" i="5"/>
  <c r="E2060" i="5" s="1"/>
  <c r="E2059" i="5"/>
  <c r="D2059" i="5"/>
  <c r="C2059" i="5"/>
  <c r="B2059" i="5"/>
  <c r="D2058" i="5"/>
  <c r="C2058" i="5"/>
  <c r="B2058" i="5"/>
  <c r="E2058" i="5" s="1"/>
  <c r="E2057" i="5"/>
  <c r="D2057" i="5"/>
  <c r="C2057" i="5"/>
  <c r="B2057" i="5"/>
  <c r="E2056" i="5"/>
  <c r="D2056" i="5"/>
  <c r="C2056" i="5"/>
  <c r="B2056" i="5"/>
  <c r="D2055" i="5"/>
  <c r="C2055" i="5"/>
  <c r="B2055" i="5"/>
  <c r="E2055" i="5" s="1"/>
  <c r="D2054" i="5"/>
  <c r="C2054" i="5"/>
  <c r="B2054" i="5"/>
  <c r="E2054" i="5" s="1"/>
  <c r="D2053" i="5"/>
  <c r="C2053" i="5"/>
  <c r="E2053" i="5" s="1"/>
  <c r="B2053" i="5"/>
  <c r="D2052" i="5"/>
  <c r="C2052" i="5"/>
  <c r="B2052" i="5"/>
  <c r="E2052" i="5" s="1"/>
  <c r="D2051" i="5"/>
  <c r="C2051" i="5"/>
  <c r="B2051" i="5"/>
  <c r="E2051" i="5" s="1"/>
  <c r="D2050" i="5"/>
  <c r="C2050" i="5"/>
  <c r="B2050" i="5"/>
  <c r="E2050" i="5" s="1"/>
  <c r="E2049" i="5"/>
  <c r="D2049" i="5"/>
  <c r="C2049" i="5"/>
  <c r="B2049" i="5"/>
  <c r="D2048" i="5"/>
  <c r="C2048" i="5"/>
  <c r="E2048" i="5" s="1"/>
  <c r="B2048" i="5"/>
  <c r="D2047" i="5"/>
  <c r="C2047" i="5"/>
  <c r="B2047" i="5"/>
  <c r="E2047" i="5" s="1"/>
  <c r="E2046" i="5"/>
  <c r="D2046" i="5"/>
  <c r="C2046" i="5"/>
  <c r="B2046" i="5"/>
  <c r="D2045" i="5"/>
  <c r="C2045" i="5"/>
  <c r="B2045" i="5"/>
  <c r="D2044" i="5"/>
  <c r="C2044" i="5"/>
  <c r="B2044" i="5"/>
  <c r="E2043" i="5"/>
  <c r="D2043" i="5"/>
  <c r="C2043" i="5"/>
  <c r="B2043" i="5"/>
  <c r="D2042" i="5"/>
  <c r="C2042" i="5"/>
  <c r="B2042" i="5"/>
  <c r="E2042" i="5" s="1"/>
  <c r="E2041" i="5"/>
  <c r="D2041" i="5"/>
  <c r="C2041" i="5"/>
  <c r="B2041" i="5"/>
  <c r="E2040" i="5"/>
  <c r="D2040" i="5"/>
  <c r="C2040" i="5"/>
  <c r="B2040" i="5"/>
  <c r="D2039" i="5"/>
  <c r="C2039" i="5"/>
  <c r="B2039" i="5"/>
  <c r="E2039" i="5" s="1"/>
  <c r="E2038" i="5"/>
  <c r="D2038" i="5"/>
  <c r="C2038" i="5"/>
  <c r="B2038" i="5"/>
  <c r="D2037" i="5"/>
  <c r="C2037" i="5"/>
  <c r="B2037" i="5"/>
  <c r="E2037" i="5" s="1"/>
  <c r="D2036" i="5"/>
  <c r="C2036" i="5"/>
  <c r="B2036" i="5"/>
  <c r="D2035" i="5"/>
  <c r="C2035" i="5"/>
  <c r="B2035" i="5"/>
  <c r="E2035" i="5" s="1"/>
  <c r="D2034" i="5"/>
  <c r="C2034" i="5"/>
  <c r="B2034" i="5"/>
  <c r="E2034" i="5" s="1"/>
  <c r="E2033" i="5"/>
  <c r="D2033" i="5"/>
  <c r="C2033" i="5"/>
  <c r="B2033" i="5"/>
  <c r="D2032" i="5"/>
  <c r="C2032" i="5"/>
  <c r="E2032" i="5" s="1"/>
  <c r="B2032" i="5"/>
  <c r="D2031" i="5"/>
  <c r="C2031" i="5"/>
  <c r="B2031" i="5"/>
  <c r="E2031" i="5" s="1"/>
  <c r="D2030" i="5"/>
  <c r="C2030" i="5"/>
  <c r="E2030" i="5" s="1"/>
  <c r="B2030" i="5"/>
  <c r="E2029" i="5"/>
  <c r="D2029" i="5"/>
  <c r="C2029" i="5"/>
  <c r="B2029" i="5"/>
  <c r="D2028" i="5"/>
  <c r="C2028" i="5"/>
  <c r="B2028" i="5"/>
  <c r="E2028" i="5" s="1"/>
  <c r="E2027" i="5"/>
  <c r="D2027" i="5"/>
  <c r="C2027" i="5"/>
  <c r="B2027" i="5"/>
  <c r="E2026" i="5"/>
  <c r="D2026" i="5"/>
  <c r="C2026" i="5"/>
  <c r="B2026" i="5"/>
  <c r="D2025" i="5"/>
  <c r="C2025" i="5"/>
  <c r="B2025" i="5"/>
  <c r="E2025" i="5" s="1"/>
  <c r="D2024" i="5"/>
  <c r="C2024" i="5"/>
  <c r="E2024" i="5" s="1"/>
  <c r="B2024" i="5"/>
  <c r="E2023" i="5"/>
  <c r="D2023" i="5"/>
  <c r="C2023" i="5"/>
  <c r="B2023" i="5"/>
  <c r="D2022" i="5"/>
  <c r="C2022" i="5"/>
  <c r="B2022" i="5"/>
  <c r="E2022" i="5" s="1"/>
  <c r="D2021" i="5"/>
  <c r="C2021" i="5"/>
  <c r="B2021" i="5"/>
  <c r="E2021" i="5" s="1"/>
  <c r="D2020" i="5"/>
  <c r="C2020" i="5"/>
  <c r="B2020" i="5"/>
  <c r="E2020" i="5" s="1"/>
  <c r="D2019" i="5"/>
  <c r="C2019" i="5"/>
  <c r="B2019" i="5"/>
  <c r="E2019" i="5" s="1"/>
  <c r="D2018" i="5"/>
  <c r="C2018" i="5"/>
  <c r="B2018" i="5"/>
  <c r="E2018" i="5" s="1"/>
  <c r="D2017" i="5"/>
  <c r="C2017" i="5"/>
  <c r="B2017" i="5"/>
  <c r="E2017" i="5" s="1"/>
  <c r="E2016" i="5"/>
  <c r="D2016" i="5"/>
  <c r="C2016" i="5"/>
  <c r="B2016" i="5"/>
  <c r="D2015" i="5"/>
  <c r="C2015" i="5"/>
  <c r="B2015" i="5"/>
  <c r="E2015" i="5" s="1"/>
  <c r="D2014" i="5"/>
  <c r="C2014" i="5"/>
  <c r="B2014" i="5"/>
  <c r="D2013" i="5"/>
  <c r="C2013" i="5"/>
  <c r="B2013" i="5"/>
  <c r="D2012" i="5"/>
  <c r="C2012" i="5"/>
  <c r="B2012" i="5"/>
  <c r="D2011" i="5"/>
  <c r="C2011" i="5"/>
  <c r="B2011" i="5"/>
  <c r="E2011" i="5" s="1"/>
  <c r="D2010" i="5"/>
  <c r="C2010" i="5"/>
  <c r="B2010" i="5"/>
  <c r="E2010" i="5" s="1"/>
  <c r="E2009" i="5"/>
  <c r="D2009" i="5"/>
  <c r="C2009" i="5"/>
  <c r="B2009" i="5"/>
  <c r="D2008" i="5"/>
  <c r="C2008" i="5"/>
  <c r="E2008" i="5" s="1"/>
  <c r="B2008" i="5"/>
  <c r="E2007" i="5"/>
  <c r="D2007" i="5"/>
  <c r="C2007" i="5"/>
  <c r="B2007" i="5"/>
  <c r="E2006" i="5"/>
  <c r="D2006" i="5"/>
  <c r="C2006" i="5"/>
  <c r="B2006" i="5"/>
  <c r="D2005" i="5"/>
  <c r="C2005" i="5"/>
  <c r="B2005" i="5"/>
  <c r="D2004" i="5"/>
  <c r="C2004" i="5"/>
  <c r="B2004" i="5"/>
  <c r="E2004" i="5" s="1"/>
  <c r="D2003" i="5"/>
  <c r="C2003" i="5"/>
  <c r="B2003" i="5"/>
  <c r="E2003" i="5" s="1"/>
  <c r="D2002" i="5"/>
  <c r="C2002" i="5"/>
  <c r="E2002" i="5" s="1"/>
  <c r="B2002" i="5"/>
  <c r="E2001" i="5"/>
  <c r="D2001" i="5"/>
  <c r="C2001" i="5"/>
  <c r="B2001" i="5"/>
  <c r="D2000" i="5"/>
  <c r="C2000" i="5"/>
  <c r="E2000" i="5" s="1"/>
  <c r="B2000" i="5"/>
  <c r="D1999" i="5"/>
  <c r="C1999" i="5"/>
  <c r="B1999" i="5"/>
  <c r="E1999" i="5" s="1"/>
  <c r="E1998" i="5"/>
  <c r="D1998" i="5"/>
  <c r="C1998" i="5"/>
  <c r="B1998" i="5"/>
  <c r="D1997" i="5"/>
  <c r="C1997" i="5"/>
  <c r="B1997" i="5"/>
  <c r="E1997" i="5" s="1"/>
  <c r="D1996" i="5"/>
  <c r="C1996" i="5"/>
  <c r="B1996" i="5"/>
  <c r="E1996" i="5" s="1"/>
  <c r="E1995" i="5"/>
  <c r="D1995" i="5"/>
  <c r="C1995" i="5"/>
  <c r="B1995" i="5"/>
  <c r="D1994" i="5"/>
  <c r="C1994" i="5"/>
  <c r="B1994" i="5"/>
  <c r="E1994" i="5" s="1"/>
  <c r="E1993" i="5"/>
  <c r="D1993" i="5"/>
  <c r="C1993" i="5"/>
  <c r="B1993" i="5"/>
  <c r="E1992" i="5"/>
  <c r="D1992" i="5"/>
  <c r="C1992" i="5"/>
  <c r="B1992" i="5"/>
  <c r="D1991" i="5"/>
  <c r="C1991" i="5"/>
  <c r="B1991" i="5"/>
  <c r="E1991" i="5" s="1"/>
  <c r="D1990" i="5"/>
  <c r="C1990" i="5"/>
  <c r="B1990" i="5"/>
  <c r="E1990" i="5" s="1"/>
  <c r="E1989" i="5"/>
  <c r="D1989" i="5"/>
  <c r="C1989" i="5"/>
  <c r="B1989" i="5"/>
  <c r="D1988" i="5"/>
  <c r="C1988" i="5"/>
  <c r="B1988" i="5"/>
  <c r="D1987" i="5"/>
  <c r="C1987" i="5"/>
  <c r="B1987" i="5"/>
  <c r="E1987" i="5" s="1"/>
  <c r="E1986" i="5"/>
  <c r="D1986" i="5"/>
  <c r="C1986" i="5"/>
  <c r="B1986" i="5"/>
  <c r="E1985" i="5"/>
  <c r="D1985" i="5"/>
  <c r="C1985" i="5"/>
  <c r="B1985" i="5"/>
  <c r="D1984" i="5"/>
  <c r="C1984" i="5"/>
  <c r="E1984" i="5" s="1"/>
  <c r="B1984" i="5"/>
  <c r="D1983" i="5"/>
  <c r="C1983" i="5"/>
  <c r="B1983" i="5"/>
  <c r="E1983" i="5" s="1"/>
  <c r="E1982" i="5"/>
  <c r="D1982" i="5"/>
  <c r="C1982" i="5"/>
  <c r="B1982" i="5"/>
  <c r="D1981" i="5"/>
  <c r="C1981" i="5"/>
  <c r="B1981" i="5"/>
  <c r="E1981" i="5" s="1"/>
  <c r="D1980" i="5"/>
  <c r="C1980" i="5"/>
  <c r="B1980" i="5"/>
  <c r="E1980" i="5" s="1"/>
  <c r="E1979" i="5"/>
  <c r="D1979" i="5"/>
  <c r="C1979" i="5"/>
  <c r="B1979" i="5"/>
  <c r="D1978" i="5"/>
  <c r="C1978" i="5"/>
  <c r="B1978" i="5"/>
  <c r="E1978" i="5" s="1"/>
  <c r="D1977" i="5"/>
  <c r="C1977" i="5"/>
  <c r="B1977" i="5"/>
  <c r="E1977" i="5" s="1"/>
  <c r="E1976" i="5"/>
  <c r="D1976" i="5"/>
  <c r="C1976" i="5"/>
  <c r="B1976" i="5"/>
  <c r="E1975" i="5"/>
  <c r="D1975" i="5"/>
  <c r="C1975" i="5"/>
  <c r="B1975" i="5"/>
  <c r="D1974" i="5"/>
  <c r="C1974" i="5"/>
  <c r="B1974" i="5"/>
  <c r="E1973" i="5"/>
  <c r="D1973" i="5"/>
  <c r="C1973" i="5"/>
  <c r="B1973" i="5"/>
  <c r="D1972" i="5"/>
  <c r="C1972" i="5"/>
  <c r="B1972" i="5"/>
  <c r="E1972" i="5" s="1"/>
  <c r="D1971" i="5"/>
  <c r="C1971" i="5"/>
  <c r="B1971" i="5"/>
  <c r="E1971" i="5" s="1"/>
  <c r="E1970" i="5"/>
  <c r="D1970" i="5"/>
  <c r="C1970" i="5"/>
  <c r="B1970" i="5"/>
  <c r="E1969" i="5"/>
  <c r="D1969" i="5"/>
  <c r="C1969" i="5"/>
  <c r="B1969" i="5"/>
  <c r="D1968" i="5"/>
  <c r="C1968" i="5"/>
  <c r="E1968" i="5" s="1"/>
  <c r="B1968" i="5"/>
  <c r="E1967" i="5"/>
  <c r="D1967" i="5"/>
  <c r="C1967" i="5"/>
  <c r="B1967" i="5"/>
  <c r="D1966" i="5"/>
  <c r="C1966" i="5"/>
  <c r="B1966" i="5"/>
  <c r="E1966" i="5" s="1"/>
  <c r="D1965" i="5"/>
  <c r="C1965" i="5"/>
  <c r="B1965" i="5"/>
  <c r="E1965" i="5" s="1"/>
  <c r="D1964" i="5"/>
  <c r="C1964" i="5"/>
  <c r="B1964" i="5"/>
  <c r="E1964" i="5" s="1"/>
  <c r="D1963" i="5"/>
  <c r="C1963" i="5"/>
  <c r="B1963" i="5"/>
  <c r="E1963" i="5" s="1"/>
  <c r="D1962" i="5"/>
  <c r="C1962" i="5"/>
  <c r="B1962" i="5"/>
  <c r="E1962" i="5" s="1"/>
  <c r="D1961" i="5"/>
  <c r="C1961" i="5"/>
  <c r="B1961" i="5"/>
  <c r="E1961" i="5" s="1"/>
  <c r="D1960" i="5"/>
  <c r="C1960" i="5"/>
  <c r="E1960" i="5" s="1"/>
  <c r="B1960" i="5"/>
  <c r="E1959" i="5"/>
  <c r="D1959" i="5"/>
  <c r="C1959" i="5"/>
  <c r="B1959" i="5"/>
  <c r="D1958" i="5"/>
  <c r="C1958" i="5"/>
  <c r="E1958" i="5" s="1"/>
  <c r="B1958" i="5"/>
  <c r="D1957" i="5"/>
  <c r="C1957" i="5"/>
  <c r="B1957" i="5"/>
  <c r="E1957" i="5" s="1"/>
  <c r="D1956" i="5"/>
  <c r="C1956" i="5"/>
  <c r="B1956" i="5"/>
  <c r="E1956" i="5" s="1"/>
  <c r="E1955" i="5"/>
  <c r="D1955" i="5"/>
  <c r="C1955" i="5"/>
  <c r="B1955" i="5"/>
  <c r="D1954" i="5"/>
  <c r="C1954" i="5"/>
  <c r="B1954" i="5"/>
  <c r="E1954" i="5" s="1"/>
  <c r="D1953" i="5"/>
  <c r="C1953" i="5"/>
  <c r="B1953" i="5"/>
  <c r="E1953" i="5" s="1"/>
  <c r="E1952" i="5"/>
  <c r="D1952" i="5"/>
  <c r="C1952" i="5"/>
  <c r="B1952" i="5"/>
  <c r="E1951" i="5"/>
  <c r="D1951" i="5"/>
  <c r="C1951" i="5"/>
  <c r="B1951" i="5"/>
  <c r="D1950" i="5"/>
  <c r="C1950" i="5"/>
  <c r="B1950" i="5"/>
  <c r="E1950" i="5" s="1"/>
  <c r="D1949" i="5"/>
  <c r="C1949" i="5"/>
  <c r="B1949" i="5"/>
  <c r="E1949" i="5" s="1"/>
  <c r="D1948" i="5"/>
  <c r="C1948" i="5"/>
  <c r="B1948" i="5"/>
  <c r="D1947" i="5"/>
  <c r="C1947" i="5"/>
  <c r="B1947" i="5"/>
  <c r="D1946" i="5"/>
  <c r="C1946" i="5"/>
  <c r="B1946" i="5"/>
  <c r="E1946" i="5" s="1"/>
  <c r="D1945" i="5"/>
  <c r="C1945" i="5"/>
  <c r="B1945" i="5"/>
  <c r="E1945" i="5" s="1"/>
  <c r="D1944" i="5"/>
  <c r="C1944" i="5"/>
  <c r="E1944" i="5" s="1"/>
  <c r="B1944" i="5"/>
  <c r="D1943" i="5"/>
  <c r="C1943" i="5"/>
  <c r="B1943" i="5"/>
  <c r="E1943" i="5" s="1"/>
  <c r="D1942" i="5"/>
  <c r="C1942" i="5"/>
  <c r="B1942" i="5"/>
  <c r="E1941" i="5"/>
  <c r="D1941" i="5"/>
  <c r="C1941" i="5"/>
  <c r="B1941" i="5"/>
  <c r="D1940" i="5"/>
  <c r="C1940" i="5"/>
  <c r="B1940" i="5"/>
  <c r="D1939" i="5"/>
  <c r="C1939" i="5"/>
  <c r="B1939" i="5"/>
  <c r="E1939" i="5" s="1"/>
  <c r="E1938" i="5"/>
  <c r="D1938" i="5"/>
  <c r="C1938" i="5"/>
  <c r="B1938" i="5"/>
  <c r="D1937" i="5"/>
  <c r="C1937" i="5"/>
  <c r="B1937" i="5"/>
  <c r="E1937" i="5" s="1"/>
  <c r="D1936" i="5"/>
  <c r="C1936" i="5"/>
  <c r="E1936" i="5" s="1"/>
  <c r="B1936" i="5"/>
  <c r="E1935" i="5"/>
  <c r="D1935" i="5"/>
  <c r="C1935" i="5"/>
  <c r="B1935" i="5"/>
  <c r="D1934" i="5"/>
  <c r="C1934" i="5"/>
  <c r="B1934" i="5"/>
  <c r="E1934" i="5" s="1"/>
  <c r="D1933" i="5"/>
  <c r="C1933" i="5"/>
  <c r="B1933" i="5"/>
  <c r="E1933" i="5" s="1"/>
  <c r="D1932" i="5"/>
  <c r="C1932" i="5"/>
  <c r="B1932" i="5"/>
  <c r="E1932" i="5" s="1"/>
  <c r="D1931" i="5"/>
  <c r="C1931" i="5"/>
  <c r="B1931" i="5"/>
  <c r="E1931" i="5" s="1"/>
  <c r="D1930" i="5"/>
  <c r="C1930" i="5"/>
  <c r="B1930" i="5"/>
  <c r="E1930" i="5" s="1"/>
  <c r="E1929" i="5"/>
  <c r="D1929" i="5"/>
  <c r="C1929" i="5"/>
  <c r="B1929" i="5"/>
  <c r="D1928" i="5"/>
  <c r="C1928" i="5"/>
  <c r="E1928" i="5" s="1"/>
  <c r="B1928" i="5"/>
  <c r="D1927" i="5"/>
  <c r="C1927" i="5"/>
  <c r="B1927" i="5"/>
  <c r="E1927" i="5" s="1"/>
  <c r="D1926" i="5"/>
  <c r="C1926" i="5"/>
  <c r="B1926" i="5"/>
  <c r="E1926" i="5" s="1"/>
  <c r="E1925" i="5"/>
  <c r="D1925" i="5"/>
  <c r="C1925" i="5"/>
  <c r="B1925" i="5"/>
  <c r="D1924" i="5"/>
  <c r="C1924" i="5"/>
  <c r="B1924" i="5"/>
  <c r="D1923" i="5"/>
  <c r="C1923" i="5"/>
  <c r="B1923" i="5"/>
  <c r="E1923" i="5" s="1"/>
  <c r="D1922" i="5"/>
  <c r="C1922" i="5"/>
  <c r="E1922" i="5" s="1"/>
  <c r="B1922" i="5"/>
  <c r="E1921" i="5"/>
  <c r="D1921" i="5"/>
  <c r="C1921" i="5"/>
  <c r="B1921" i="5"/>
  <c r="D1920" i="5"/>
  <c r="C1920" i="5"/>
  <c r="E1920" i="5" s="1"/>
  <c r="B1920" i="5"/>
  <c r="E1919" i="5"/>
  <c r="D1919" i="5"/>
  <c r="C1919" i="5"/>
  <c r="B1919" i="5"/>
  <c r="E1918" i="5"/>
  <c r="D1918" i="5"/>
  <c r="C1918" i="5"/>
  <c r="B1918" i="5"/>
  <c r="E1917" i="5"/>
  <c r="D1917" i="5"/>
  <c r="C1917" i="5"/>
  <c r="B1917" i="5"/>
  <c r="D1916" i="5"/>
  <c r="C1916" i="5"/>
  <c r="B1916" i="5"/>
  <c r="E1916" i="5" s="1"/>
  <c r="E1915" i="5"/>
  <c r="D1915" i="5"/>
  <c r="C1915" i="5"/>
  <c r="B1915" i="5"/>
  <c r="E1914" i="5"/>
  <c r="D1914" i="5"/>
  <c r="C1914" i="5"/>
  <c r="B1914" i="5"/>
  <c r="D1913" i="5"/>
  <c r="C1913" i="5"/>
  <c r="B1913" i="5"/>
  <c r="E1913" i="5" s="1"/>
  <c r="E1912" i="5"/>
  <c r="D1912" i="5"/>
  <c r="C1912" i="5"/>
  <c r="B1912" i="5"/>
  <c r="E1911" i="5"/>
  <c r="D1911" i="5"/>
  <c r="C1911" i="5"/>
  <c r="B1911" i="5"/>
  <c r="D1910" i="5"/>
  <c r="C1910" i="5"/>
  <c r="B1910" i="5"/>
  <c r="E1910" i="5" s="1"/>
  <c r="D1909" i="5"/>
  <c r="C1909" i="5"/>
  <c r="B1909" i="5"/>
  <c r="E1909" i="5" s="1"/>
  <c r="D1908" i="5"/>
  <c r="C1908" i="5"/>
  <c r="B1908" i="5"/>
  <c r="E1907" i="5"/>
  <c r="D1907" i="5"/>
  <c r="C1907" i="5"/>
  <c r="B1907" i="5"/>
  <c r="D1906" i="5"/>
  <c r="C1906" i="5"/>
  <c r="B1906" i="5"/>
  <c r="E1906" i="5" s="1"/>
  <c r="E1905" i="5"/>
  <c r="D1905" i="5"/>
  <c r="C1905" i="5"/>
  <c r="B1905" i="5"/>
  <c r="D1904" i="5"/>
  <c r="C1904" i="5"/>
  <c r="E1904" i="5" s="1"/>
  <c r="B1904" i="5"/>
  <c r="D1903" i="5"/>
  <c r="C1903" i="5"/>
  <c r="B1903" i="5"/>
  <c r="E1903" i="5" s="1"/>
  <c r="D1902" i="5"/>
  <c r="C1902" i="5"/>
  <c r="B1902" i="5"/>
  <c r="E1901" i="5"/>
  <c r="D1901" i="5"/>
  <c r="C1901" i="5"/>
  <c r="B1901" i="5"/>
  <c r="D1900" i="5"/>
  <c r="C1900" i="5"/>
  <c r="B1900" i="5"/>
  <c r="D1899" i="5"/>
  <c r="C1899" i="5"/>
  <c r="B1899" i="5"/>
  <c r="E1898" i="5"/>
  <c r="D1898" i="5"/>
  <c r="C1898" i="5"/>
  <c r="B1898" i="5"/>
  <c r="D1897" i="5"/>
  <c r="C1897" i="5"/>
  <c r="B1897" i="5"/>
  <c r="E1896" i="5"/>
  <c r="D1896" i="5"/>
  <c r="C1896" i="5"/>
  <c r="B1896" i="5"/>
  <c r="E1895" i="5"/>
  <c r="D1895" i="5"/>
  <c r="C1895" i="5"/>
  <c r="B1895" i="5"/>
  <c r="D1894" i="5"/>
  <c r="C1894" i="5"/>
  <c r="B1894" i="5"/>
  <c r="E1894" i="5" s="1"/>
  <c r="D1893" i="5"/>
  <c r="C1893" i="5"/>
  <c r="B1893" i="5"/>
  <c r="E1893" i="5" s="1"/>
  <c r="D1892" i="5"/>
  <c r="C1892" i="5"/>
  <c r="B1892" i="5"/>
  <c r="D1891" i="5"/>
  <c r="C1891" i="5"/>
  <c r="B1891" i="5"/>
  <c r="E1891" i="5" s="1"/>
  <c r="D1890" i="5"/>
  <c r="C1890" i="5"/>
  <c r="E1890" i="5" s="1"/>
  <c r="B1890" i="5"/>
  <c r="D1889" i="5"/>
  <c r="C1889" i="5"/>
  <c r="B1889" i="5"/>
  <c r="E1889" i="5" s="1"/>
  <c r="D1888" i="5"/>
  <c r="C1888" i="5"/>
  <c r="E1888" i="5" s="1"/>
  <c r="B1888" i="5"/>
  <c r="D1887" i="5"/>
  <c r="C1887" i="5"/>
  <c r="B1887" i="5"/>
  <c r="E1887" i="5" s="1"/>
  <c r="D1886" i="5"/>
  <c r="C1886" i="5"/>
  <c r="B1886" i="5"/>
  <c r="E1886" i="5" s="1"/>
  <c r="E1885" i="5"/>
  <c r="D1885" i="5"/>
  <c r="C1885" i="5"/>
  <c r="B1885" i="5"/>
  <c r="D1884" i="5"/>
  <c r="C1884" i="5"/>
  <c r="B1884" i="5"/>
  <c r="D1883" i="5"/>
  <c r="C1883" i="5"/>
  <c r="B1883" i="5"/>
  <c r="E1882" i="5"/>
  <c r="D1882" i="5"/>
  <c r="C1882" i="5"/>
  <c r="B1882" i="5"/>
  <c r="D1881" i="5"/>
  <c r="C1881" i="5"/>
  <c r="E1881" i="5" s="1"/>
  <c r="B1881" i="5"/>
  <c r="D1880" i="5"/>
  <c r="C1880" i="5"/>
  <c r="E1880" i="5" s="1"/>
  <c r="B1880" i="5"/>
  <c r="E1879" i="5"/>
  <c r="D1879" i="5"/>
  <c r="C1879" i="5"/>
  <c r="B1879" i="5"/>
  <c r="E1878" i="5"/>
  <c r="D1878" i="5"/>
  <c r="C1878" i="5"/>
  <c r="B1878" i="5"/>
  <c r="E1877" i="5"/>
  <c r="D1877" i="5"/>
  <c r="C1877" i="5"/>
  <c r="B1877" i="5"/>
  <c r="D1876" i="5"/>
  <c r="C1876" i="5"/>
  <c r="B1876" i="5"/>
  <c r="D1875" i="5"/>
  <c r="C1875" i="5"/>
  <c r="B1875" i="5"/>
  <c r="E1875" i="5" s="1"/>
  <c r="D1874" i="5"/>
  <c r="C1874" i="5"/>
  <c r="B1874" i="5"/>
  <c r="E1874" i="5" s="1"/>
  <c r="D1873" i="5"/>
  <c r="C1873" i="5"/>
  <c r="E1873" i="5" s="1"/>
  <c r="B1873" i="5"/>
  <c r="D1872" i="5"/>
  <c r="C1872" i="5"/>
  <c r="E1872" i="5" s="1"/>
  <c r="B1872" i="5"/>
  <c r="E1871" i="5"/>
  <c r="D1871" i="5"/>
  <c r="C1871" i="5"/>
  <c r="B1871" i="5"/>
  <c r="D1870" i="5"/>
  <c r="C1870" i="5"/>
  <c r="B1870" i="5"/>
  <c r="E1870" i="5" s="1"/>
  <c r="D1869" i="5"/>
  <c r="C1869" i="5"/>
  <c r="B1869" i="5"/>
  <c r="D1868" i="5"/>
  <c r="C1868" i="5"/>
  <c r="B1868" i="5"/>
  <c r="E1868" i="5" s="1"/>
  <c r="E1867" i="5"/>
  <c r="D1867" i="5"/>
  <c r="C1867" i="5"/>
  <c r="B1867" i="5"/>
  <c r="D1866" i="5"/>
  <c r="C1866" i="5"/>
  <c r="B1866" i="5"/>
  <c r="D1865" i="5"/>
  <c r="C1865" i="5"/>
  <c r="B1865" i="5"/>
  <c r="E1865" i="5" s="1"/>
  <c r="D1864" i="5"/>
  <c r="C1864" i="5"/>
  <c r="E1864" i="5" s="1"/>
  <c r="B1864" i="5"/>
  <c r="D1863" i="5"/>
  <c r="C1863" i="5"/>
  <c r="B1863" i="5"/>
  <c r="E1863" i="5" s="1"/>
  <c r="D1862" i="5"/>
  <c r="C1862" i="5"/>
  <c r="B1862" i="5"/>
  <c r="E1862" i="5" s="1"/>
  <c r="E1861" i="5"/>
  <c r="D1861" i="5"/>
  <c r="C1861" i="5"/>
  <c r="B1861" i="5"/>
  <c r="D1860" i="5"/>
  <c r="C1860" i="5"/>
  <c r="B1860" i="5"/>
  <c r="E1859" i="5"/>
  <c r="D1859" i="5"/>
  <c r="C1859" i="5"/>
  <c r="B1859" i="5"/>
  <c r="E1858" i="5"/>
  <c r="D1858" i="5"/>
  <c r="C1858" i="5"/>
  <c r="B1858" i="5"/>
  <c r="D1857" i="5"/>
  <c r="C1857" i="5"/>
  <c r="B1857" i="5"/>
  <c r="E1857" i="5" s="1"/>
  <c r="E1856" i="5"/>
  <c r="D1856" i="5"/>
  <c r="C1856" i="5"/>
  <c r="B1856" i="5"/>
  <c r="D1855" i="5"/>
  <c r="C1855" i="5"/>
  <c r="B1855" i="5"/>
  <c r="E1855" i="5" s="1"/>
  <c r="D1854" i="5"/>
  <c r="C1854" i="5"/>
  <c r="B1854" i="5"/>
  <c r="E1854" i="5" s="1"/>
  <c r="D1853" i="5"/>
  <c r="C1853" i="5"/>
  <c r="B1853" i="5"/>
  <c r="E1853" i="5" s="1"/>
  <c r="D1852" i="5"/>
  <c r="C1852" i="5"/>
  <c r="B1852" i="5"/>
  <c r="E1852" i="5" s="1"/>
  <c r="D1851" i="5"/>
  <c r="C1851" i="5"/>
  <c r="B1851" i="5"/>
  <c r="D1850" i="5"/>
  <c r="C1850" i="5"/>
  <c r="E1850" i="5" s="1"/>
  <c r="B1850" i="5"/>
  <c r="D1849" i="5"/>
  <c r="C1849" i="5"/>
  <c r="B1849" i="5"/>
  <c r="E1848" i="5"/>
  <c r="D1848" i="5"/>
  <c r="C1848" i="5"/>
  <c r="B1848" i="5"/>
  <c r="E1847" i="5"/>
  <c r="D1847" i="5"/>
  <c r="C1847" i="5"/>
  <c r="B1847" i="5"/>
  <c r="D1846" i="5"/>
  <c r="C1846" i="5"/>
  <c r="B1846" i="5"/>
  <c r="E1846" i="5" s="1"/>
  <c r="E1845" i="5"/>
  <c r="D1845" i="5"/>
  <c r="C1845" i="5"/>
  <c r="B1845" i="5"/>
  <c r="D1844" i="5"/>
  <c r="C1844" i="5"/>
  <c r="B1844" i="5"/>
  <c r="E1844" i="5" s="1"/>
  <c r="D1843" i="5"/>
  <c r="C1843" i="5"/>
  <c r="B1843" i="5"/>
  <c r="E1843" i="5" s="1"/>
  <c r="E1842" i="5"/>
  <c r="D1842" i="5"/>
  <c r="C1842" i="5"/>
  <c r="B1842" i="5"/>
  <c r="D1841" i="5"/>
  <c r="C1841" i="5"/>
  <c r="B1841" i="5"/>
  <c r="E1841" i="5" s="1"/>
  <c r="E1840" i="5"/>
  <c r="D1840" i="5"/>
  <c r="C1840" i="5"/>
  <c r="B1840" i="5"/>
  <c r="E1839" i="5"/>
  <c r="D1839" i="5"/>
  <c r="C1839" i="5"/>
  <c r="B1839" i="5"/>
  <c r="D1838" i="5"/>
  <c r="C1838" i="5"/>
  <c r="B1838" i="5"/>
  <c r="E1837" i="5"/>
  <c r="D1837" i="5"/>
  <c r="C1837" i="5"/>
  <c r="B1837" i="5"/>
  <c r="D1836" i="5"/>
  <c r="C1836" i="5"/>
  <c r="B1836" i="5"/>
  <c r="E1836" i="5" s="1"/>
  <c r="D1835" i="5"/>
  <c r="C1835" i="5"/>
  <c r="B1835" i="5"/>
  <c r="E1835" i="5" s="1"/>
  <c r="E1834" i="5"/>
  <c r="D1834" i="5"/>
  <c r="C1834" i="5"/>
  <c r="B1834" i="5"/>
  <c r="D1833" i="5"/>
  <c r="C1833" i="5"/>
  <c r="B1833" i="5"/>
  <c r="E1833" i="5" s="1"/>
  <c r="E1832" i="5"/>
  <c r="D1832" i="5"/>
  <c r="C1832" i="5"/>
  <c r="B1832" i="5"/>
  <c r="E1831" i="5"/>
  <c r="D1831" i="5"/>
  <c r="C1831" i="5"/>
  <c r="B1831" i="5"/>
  <c r="D1830" i="5"/>
  <c r="C1830" i="5"/>
  <c r="B1830" i="5"/>
  <c r="E1829" i="5"/>
  <c r="D1829" i="5"/>
  <c r="C1829" i="5"/>
  <c r="B1829" i="5"/>
  <c r="E1828" i="5"/>
  <c r="D1828" i="5"/>
  <c r="C1828" i="5"/>
  <c r="B1828" i="5"/>
  <c r="D1827" i="5"/>
  <c r="C1827" i="5"/>
  <c r="B1827" i="5"/>
  <c r="E1827" i="5" s="1"/>
  <c r="E1826" i="5"/>
  <c r="D1826" i="5"/>
  <c r="C1826" i="5"/>
  <c r="B1826" i="5"/>
  <c r="D1825" i="5"/>
  <c r="C1825" i="5"/>
  <c r="E1825" i="5" s="1"/>
  <c r="B1825" i="5"/>
  <c r="D1824" i="5"/>
  <c r="C1824" i="5"/>
  <c r="E1824" i="5" s="1"/>
  <c r="B1824" i="5"/>
  <c r="D1823" i="5"/>
  <c r="C1823" i="5"/>
  <c r="E1823" i="5" s="1"/>
  <c r="B1823" i="5"/>
  <c r="D1822" i="5"/>
  <c r="C1822" i="5"/>
  <c r="B1822" i="5"/>
  <c r="E1822" i="5" s="1"/>
  <c r="D1821" i="5"/>
  <c r="C1821" i="5"/>
  <c r="B1821" i="5"/>
  <c r="E1821" i="5" s="1"/>
  <c r="E1820" i="5"/>
  <c r="D1820" i="5"/>
  <c r="C1820" i="5"/>
  <c r="B1820" i="5"/>
  <c r="D1819" i="5"/>
  <c r="C1819" i="5"/>
  <c r="E1819" i="5" s="1"/>
  <c r="B1819" i="5"/>
  <c r="D1818" i="5"/>
  <c r="C1818" i="5"/>
  <c r="B1818" i="5"/>
  <c r="D1817" i="5"/>
  <c r="C1817" i="5"/>
  <c r="E1817" i="5" s="1"/>
  <c r="B1817" i="5"/>
  <c r="E1816" i="5"/>
  <c r="D1816" i="5"/>
  <c r="C1816" i="5"/>
  <c r="B1816" i="5"/>
  <c r="D1815" i="5"/>
  <c r="C1815" i="5"/>
  <c r="B1815" i="5"/>
  <c r="E1815" i="5" s="1"/>
  <c r="D1814" i="5"/>
  <c r="C1814" i="5"/>
  <c r="B1814" i="5"/>
  <c r="E1814" i="5" s="1"/>
  <c r="D1813" i="5"/>
  <c r="C1813" i="5"/>
  <c r="B1813" i="5"/>
  <c r="E1812" i="5"/>
  <c r="D1812" i="5"/>
  <c r="C1812" i="5"/>
  <c r="B1812" i="5"/>
  <c r="D1811" i="5"/>
  <c r="C1811" i="5"/>
  <c r="B1811" i="5"/>
  <c r="E1811" i="5" s="1"/>
  <c r="D1810" i="5"/>
  <c r="C1810" i="5"/>
  <c r="B1810" i="5"/>
  <c r="E1810" i="5" s="1"/>
  <c r="D1809" i="5"/>
  <c r="C1809" i="5"/>
  <c r="E1809" i="5" s="1"/>
  <c r="B1809" i="5"/>
  <c r="D1808" i="5"/>
  <c r="C1808" i="5"/>
  <c r="B1808" i="5"/>
  <c r="E1808" i="5" s="1"/>
  <c r="D1807" i="5"/>
  <c r="C1807" i="5"/>
  <c r="E1807" i="5" s="1"/>
  <c r="B1807" i="5"/>
  <c r="D1806" i="5"/>
  <c r="C1806" i="5"/>
  <c r="B1806" i="5"/>
  <c r="D1805" i="5"/>
  <c r="C1805" i="5"/>
  <c r="B1805" i="5"/>
  <c r="E1805" i="5" s="1"/>
  <c r="E1804" i="5"/>
  <c r="D1804" i="5"/>
  <c r="C1804" i="5"/>
  <c r="B1804" i="5"/>
  <c r="D1803" i="5"/>
  <c r="C1803" i="5"/>
  <c r="B1803" i="5"/>
  <c r="E1803" i="5" s="1"/>
  <c r="D1802" i="5"/>
  <c r="C1802" i="5"/>
  <c r="E1802" i="5" s="1"/>
  <c r="B1802" i="5"/>
  <c r="D1801" i="5"/>
  <c r="C1801" i="5"/>
  <c r="B1801" i="5"/>
  <c r="E1801" i="5" s="1"/>
  <c r="D1800" i="5"/>
  <c r="C1800" i="5"/>
  <c r="B1800" i="5"/>
  <c r="E1800" i="5" s="1"/>
  <c r="D1799" i="5"/>
  <c r="C1799" i="5"/>
  <c r="B1799" i="5"/>
  <c r="E1799" i="5" s="1"/>
  <c r="D1798" i="5"/>
  <c r="C1798" i="5"/>
  <c r="B1798" i="5"/>
  <c r="D1797" i="5"/>
  <c r="C1797" i="5"/>
  <c r="B1797" i="5"/>
  <c r="E1796" i="5"/>
  <c r="D1796" i="5"/>
  <c r="C1796" i="5"/>
  <c r="B1796" i="5"/>
  <c r="E1795" i="5"/>
  <c r="D1795" i="5"/>
  <c r="C1795" i="5"/>
  <c r="B1795" i="5"/>
  <c r="D1794" i="5"/>
  <c r="C1794" i="5"/>
  <c r="B1794" i="5"/>
  <c r="D1793" i="5"/>
  <c r="C1793" i="5"/>
  <c r="E1793" i="5" s="1"/>
  <c r="B1793" i="5"/>
  <c r="D1792" i="5"/>
  <c r="C1792" i="5"/>
  <c r="B1792" i="5"/>
  <c r="E1792" i="5" s="1"/>
  <c r="D1791" i="5"/>
  <c r="C1791" i="5"/>
  <c r="B1791" i="5"/>
  <c r="E1791" i="5" s="1"/>
  <c r="D1790" i="5"/>
  <c r="C1790" i="5"/>
  <c r="B1790" i="5"/>
  <c r="E1790" i="5" s="1"/>
  <c r="D1789" i="5"/>
  <c r="C1789" i="5"/>
  <c r="B1789" i="5"/>
  <c r="E1789" i="5" s="1"/>
  <c r="E1788" i="5"/>
  <c r="D1788" i="5"/>
  <c r="C1788" i="5"/>
  <c r="B1788" i="5"/>
  <c r="D1787" i="5"/>
  <c r="C1787" i="5"/>
  <c r="B1787" i="5"/>
  <c r="E1787" i="5" s="1"/>
  <c r="D1786" i="5"/>
  <c r="C1786" i="5"/>
  <c r="B1786" i="5"/>
  <c r="E1786" i="5" s="1"/>
  <c r="D1785" i="5"/>
  <c r="C1785" i="5"/>
  <c r="B1785" i="5"/>
  <c r="E1785" i="5" s="1"/>
  <c r="D1784" i="5"/>
  <c r="C1784" i="5"/>
  <c r="B1784" i="5"/>
  <c r="D1783" i="5"/>
  <c r="C1783" i="5"/>
  <c r="B1783" i="5"/>
  <c r="E1783" i="5" s="1"/>
  <c r="D1782" i="5"/>
  <c r="C1782" i="5"/>
  <c r="B1782" i="5"/>
  <c r="E1782" i="5" s="1"/>
  <c r="D1781" i="5"/>
  <c r="C1781" i="5"/>
  <c r="B1781" i="5"/>
  <c r="E1780" i="5"/>
  <c r="D1780" i="5"/>
  <c r="C1780" i="5"/>
  <c r="B1780" i="5"/>
  <c r="E1779" i="5"/>
  <c r="D1779" i="5"/>
  <c r="C1779" i="5"/>
  <c r="B1779" i="5"/>
  <c r="D1778" i="5"/>
  <c r="C1778" i="5"/>
  <c r="B1778" i="5"/>
  <c r="E1778" i="5" s="1"/>
  <c r="D1777" i="5"/>
  <c r="C1777" i="5"/>
  <c r="B1777" i="5"/>
  <c r="E1777" i="5" s="1"/>
  <c r="E1776" i="5"/>
  <c r="D1776" i="5"/>
  <c r="C1776" i="5"/>
  <c r="B1776" i="5"/>
  <c r="D1775" i="5"/>
  <c r="C1775" i="5"/>
  <c r="B1775" i="5"/>
  <c r="E1775" i="5" s="1"/>
  <c r="D1774" i="5"/>
  <c r="C1774" i="5"/>
  <c r="B1774" i="5"/>
  <c r="E1773" i="5"/>
  <c r="D1773" i="5"/>
  <c r="C1773" i="5"/>
  <c r="B1773" i="5"/>
  <c r="E1772" i="5"/>
  <c r="D1772" i="5"/>
  <c r="C1772" i="5"/>
  <c r="B1772" i="5"/>
  <c r="D1771" i="5"/>
  <c r="C1771" i="5"/>
  <c r="B1771" i="5"/>
  <c r="E1771" i="5" s="1"/>
  <c r="E1770" i="5"/>
  <c r="D1770" i="5"/>
  <c r="C1770" i="5"/>
  <c r="B1770" i="5"/>
  <c r="D1769" i="5"/>
  <c r="C1769" i="5"/>
  <c r="B1769" i="5"/>
  <c r="E1769" i="5" s="1"/>
  <c r="D1768" i="5"/>
  <c r="C1768" i="5"/>
  <c r="B1768" i="5"/>
  <c r="E1768" i="5" s="1"/>
  <c r="E1767" i="5"/>
  <c r="D1767" i="5"/>
  <c r="C1767" i="5"/>
  <c r="B1767" i="5"/>
  <c r="D1766" i="5"/>
  <c r="C1766" i="5"/>
  <c r="B1766" i="5"/>
  <c r="D1765" i="5"/>
  <c r="C1765" i="5"/>
  <c r="B1765" i="5"/>
  <c r="E1765" i="5" s="1"/>
  <c r="E1764" i="5"/>
  <c r="D1764" i="5"/>
  <c r="C1764" i="5"/>
  <c r="B1764" i="5"/>
  <c r="E1763" i="5"/>
  <c r="D1763" i="5"/>
  <c r="C1763" i="5"/>
  <c r="B1763" i="5"/>
  <c r="D1762" i="5"/>
  <c r="C1762" i="5"/>
  <c r="B1762" i="5"/>
  <c r="E1762" i="5" s="1"/>
  <c r="D1761" i="5"/>
  <c r="C1761" i="5"/>
  <c r="B1761" i="5"/>
  <c r="D1760" i="5"/>
  <c r="C1760" i="5"/>
  <c r="B1760" i="5"/>
  <c r="E1759" i="5"/>
  <c r="D1759" i="5"/>
  <c r="C1759" i="5"/>
  <c r="B1759" i="5"/>
  <c r="D1758" i="5"/>
  <c r="C1758" i="5"/>
  <c r="E1758" i="5" s="1"/>
  <c r="B1758" i="5"/>
  <c r="D1757" i="5"/>
  <c r="C1757" i="5"/>
  <c r="B1757" i="5"/>
  <c r="E1757" i="5" s="1"/>
  <c r="E1756" i="5"/>
  <c r="D1756" i="5"/>
  <c r="C1756" i="5"/>
  <c r="B1756" i="5"/>
  <c r="E1755" i="5"/>
  <c r="D1755" i="5"/>
  <c r="C1755" i="5"/>
  <c r="B1755" i="5"/>
  <c r="D1754" i="5"/>
  <c r="C1754" i="5"/>
  <c r="B1754" i="5"/>
  <c r="E1754" i="5" s="1"/>
  <c r="D1753" i="5"/>
  <c r="C1753" i="5"/>
  <c r="B1753" i="5"/>
  <c r="E1752" i="5"/>
  <c r="D1752" i="5"/>
  <c r="C1752" i="5"/>
  <c r="B1752" i="5"/>
  <c r="D1751" i="5"/>
  <c r="C1751" i="5"/>
  <c r="B1751" i="5"/>
  <c r="E1751" i="5" s="1"/>
  <c r="E1750" i="5"/>
  <c r="D1750" i="5"/>
  <c r="C1750" i="5"/>
  <c r="B1750" i="5"/>
  <c r="D1749" i="5"/>
  <c r="C1749" i="5"/>
  <c r="B1749" i="5"/>
  <c r="E1749" i="5" s="1"/>
  <c r="D1748" i="5"/>
  <c r="C1748" i="5"/>
  <c r="E1748" i="5" s="1"/>
  <c r="B1748" i="5"/>
  <c r="D1747" i="5"/>
  <c r="C1747" i="5"/>
  <c r="B1747" i="5"/>
  <c r="E1747" i="5" s="1"/>
  <c r="D1746" i="5"/>
  <c r="C1746" i="5"/>
  <c r="B1746" i="5"/>
  <c r="E1746" i="5" s="1"/>
  <c r="D1745" i="5"/>
  <c r="C1745" i="5"/>
  <c r="B1745" i="5"/>
  <c r="E1744" i="5"/>
  <c r="D1744" i="5"/>
  <c r="C1744" i="5"/>
  <c r="B1744" i="5"/>
  <c r="D1743" i="5"/>
  <c r="C1743" i="5"/>
  <c r="B1743" i="5"/>
  <c r="E1743" i="5" s="1"/>
  <c r="D1742" i="5"/>
  <c r="C1742" i="5"/>
  <c r="B1742" i="5"/>
  <c r="D1741" i="5"/>
  <c r="C1741" i="5"/>
  <c r="B1741" i="5"/>
  <c r="E1740" i="5"/>
  <c r="D1740" i="5"/>
  <c r="C1740" i="5"/>
  <c r="B1740" i="5"/>
  <c r="D1739" i="5"/>
  <c r="C1739" i="5"/>
  <c r="B1739" i="5"/>
  <c r="E1739" i="5" s="1"/>
  <c r="D1738" i="5"/>
  <c r="C1738" i="5"/>
  <c r="B1738" i="5"/>
  <c r="D1737" i="5"/>
  <c r="C1737" i="5"/>
  <c r="B1737" i="5"/>
  <c r="E1737" i="5" s="1"/>
  <c r="E1736" i="5"/>
  <c r="D1736" i="5"/>
  <c r="C1736" i="5"/>
  <c r="B1736" i="5"/>
  <c r="E1735" i="5"/>
  <c r="D1735" i="5"/>
  <c r="C1735" i="5"/>
  <c r="B1735" i="5"/>
  <c r="D1734" i="5"/>
  <c r="C1734" i="5"/>
  <c r="B1734" i="5"/>
  <c r="D1733" i="5"/>
  <c r="C1733" i="5"/>
  <c r="B1733" i="5"/>
  <c r="E1733" i="5" s="1"/>
  <c r="D1732" i="5"/>
  <c r="C1732" i="5"/>
  <c r="B1732" i="5"/>
  <c r="E1732" i="5" s="1"/>
  <c r="E1731" i="5"/>
  <c r="D1731" i="5"/>
  <c r="C1731" i="5"/>
  <c r="B1731" i="5"/>
  <c r="D1730" i="5"/>
  <c r="C1730" i="5"/>
  <c r="E1730" i="5" s="1"/>
  <c r="B1730" i="5"/>
  <c r="D1729" i="5"/>
  <c r="C1729" i="5"/>
  <c r="B1729" i="5"/>
  <c r="E1729" i="5" s="1"/>
  <c r="E1728" i="5"/>
  <c r="D1728" i="5"/>
  <c r="C1728" i="5"/>
  <c r="B1728" i="5"/>
  <c r="D1727" i="5"/>
  <c r="C1727" i="5"/>
  <c r="E1727" i="5" s="1"/>
  <c r="B1727" i="5"/>
  <c r="D1726" i="5"/>
  <c r="C1726" i="5"/>
  <c r="B1726" i="5"/>
  <c r="D1725" i="5"/>
  <c r="C1725" i="5"/>
  <c r="E1725" i="5" s="1"/>
  <c r="B1725" i="5"/>
  <c r="D1724" i="5"/>
  <c r="C1724" i="5"/>
  <c r="B1724" i="5"/>
  <c r="E1724" i="5" s="1"/>
  <c r="D1723" i="5"/>
  <c r="C1723" i="5"/>
  <c r="B1723" i="5"/>
  <c r="E1723" i="5" s="1"/>
  <c r="D1722" i="5"/>
  <c r="C1722" i="5"/>
  <c r="B1722" i="5"/>
  <c r="E1721" i="5"/>
  <c r="D1721" i="5"/>
  <c r="C1721" i="5"/>
  <c r="B1721" i="5"/>
  <c r="E1720" i="5"/>
  <c r="D1720" i="5"/>
  <c r="C1720" i="5"/>
  <c r="B1720" i="5"/>
  <c r="D1719" i="5"/>
  <c r="C1719" i="5"/>
  <c r="B1719" i="5"/>
  <c r="D1718" i="5"/>
  <c r="C1718" i="5"/>
  <c r="E1718" i="5" s="1"/>
  <c r="B1718" i="5"/>
  <c r="D1717" i="5"/>
  <c r="C1717" i="5"/>
  <c r="B1717" i="5"/>
  <c r="E1717" i="5" s="1"/>
  <c r="D1716" i="5"/>
  <c r="C1716" i="5"/>
  <c r="B1716" i="5"/>
  <c r="E1716" i="5" s="1"/>
  <c r="D1715" i="5"/>
  <c r="C1715" i="5"/>
  <c r="B1715" i="5"/>
  <c r="D1714" i="5"/>
  <c r="C1714" i="5"/>
  <c r="B1714" i="5"/>
  <c r="D1713" i="5"/>
  <c r="C1713" i="5"/>
  <c r="B1713" i="5"/>
  <c r="E1712" i="5"/>
  <c r="D1712" i="5"/>
  <c r="C1712" i="5"/>
  <c r="B1712" i="5"/>
  <c r="E1711" i="5"/>
  <c r="D1711" i="5"/>
  <c r="C1711" i="5"/>
  <c r="B1711" i="5"/>
  <c r="D1710" i="5"/>
  <c r="C1710" i="5"/>
  <c r="B1710" i="5"/>
  <c r="E1710" i="5" s="1"/>
  <c r="D1709" i="5"/>
  <c r="C1709" i="5"/>
  <c r="B1709" i="5"/>
  <c r="D1708" i="5"/>
  <c r="C1708" i="5"/>
  <c r="B1708" i="5"/>
  <c r="E1708" i="5" s="1"/>
  <c r="E1707" i="5"/>
  <c r="D1707" i="5"/>
  <c r="C1707" i="5"/>
  <c r="B1707" i="5"/>
  <c r="D1706" i="5"/>
  <c r="C1706" i="5"/>
  <c r="B1706" i="5"/>
  <c r="E1706" i="5" s="1"/>
  <c r="E1705" i="5"/>
  <c r="D1705" i="5"/>
  <c r="C1705" i="5"/>
  <c r="B1705" i="5"/>
  <c r="E1704" i="5"/>
  <c r="D1704" i="5"/>
  <c r="C1704" i="5"/>
  <c r="B1704" i="5"/>
  <c r="E1703" i="5"/>
  <c r="D1703" i="5"/>
  <c r="C1703" i="5"/>
  <c r="B1703" i="5"/>
  <c r="E1702" i="5"/>
  <c r="D1702" i="5"/>
  <c r="C1702" i="5"/>
  <c r="B1702" i="5"/>
  <c r="D1701" i="5"/>
  <c r="C1701" i="5"/>
  <c r="E1701" i="5" s="1"/>
  <c r="B1701" i="5"/>
  <c r="D1700" i="5"/>
  <c r="C1700" i="5"/>
  <c r="B1700" i="5"/>
  <c r="E1700" i="5" s="1"/>
  <c r="D1699" i="5"/>
  <c r="C1699" i="5"/>
  <c r="B1699" i="5"/>
  <c r="E1699" i="5" s="1"/>
  <c r="E1698" i="5"/>
  <c r="D1698" i="5"/>
  <c r="C1698" i="5"/>
  <c r="B1698" i="5"/>
  <c r="D1697" i="5"/>
  <c r="C1697" i="5"/>
  <c r="B1697" i="5"/>
  <c r="E1697" i="5" s="1"/>
  <c r="E1696" i="5"/>
  <c r="D1696" i="5"/>
  <c r="C1696" i="5"/>
  <c r="B1696" i="5"/>
  <c r="E1695" i="5"/>
  <c r="D1695" i="5"/>
  <c r="C1695" i="5"/>
  <c r="B1695" i="5"/>
  <c r="D1694" i="5"/>
  <c r="C1694" i="5"/>
  <c r="B1694" i="5"/>
  <c r="D1693" i="5"/>
  <c r="C1693" i="5"/>
  <c r="B1693" i="5"/>
  <c r="D1692" i="5"/>
  <c r="C1692" i="5"/>
  <c r="B1692" i="5"/>
  <c r="E1692" i="5" s="1"/>
  <c r="D1691" i="5"/>
  <c r="C1691" i="5"/>
  <c r="B1691" i="5"/>
  <c r="E1691" i="5" s="1"/>
  <c r="D1690" i="5"/>
  <c r="C1690" i="5"/>
  <c r="B1690" i="5"/>
  <c r="D1689" i="5"/>
  <c r="C1689" i="5"/>
  <c r="B1689" i="5"/>
  <c r="E1689" i="5" s="1"/>
  <c r="E1688" i="5"/>
  <c r="D1688" i="5"/>
  <c r="C1688" i="5"/>
  <c r="B1688" i="5"/>
  <c r="D1687" i="5"/>
  <c r="C1687" i="5"/>
  <c r="B1687" i="5"/>
  <c r="D1686" i="5"/>
  <c r="C1686" i="5"/>
  <c r="E1686" i="5" s="1"/>
  <c r="B1686" i="5"/>
  <c r="D1685" i="5"/>
  <c r="C1685" i="5"/>
  <c r="B1685" i="5"/>
  <c r="E1684" i="5"/>
  <c r="D1684" i="5"/>
  <c r="C1684" i="5"/>
  <c r="B1684" i="5"/>
  <c r="D1683" i="5"/>
  <c r="C1683" i="5"/>
  <c r="B1683" i="5"/>
  <c r="E1683" i="5" s="1"/>
  <c r="D1682" i="5"/>
  <c r="C1682" i="5"/>
  <c r="B1682" i="5"/>
  <c r="E1682" i="5" s="1"/>
  <c r="D1681" i="5"/>
  <c r="C1681" i="5"/>
  <c r="B1681" i="5"/>
  <c r="E1681" i="5" s="1"/>
  <c r="E1680" i="5"/>
  <c r="D1680" i="5"/>
  <c r="C1680" i="5"/>
  <c r="B1680" i="5"/>
  <c r="D1679" i="5"/>
  <c r="C1679" i="5"/>
  <c r="B1679" i="5"/>
  <c r="E1679" i="5" s="1"/>
  <c r="D1678" i="5"/>
  <c r="C1678" i="5"/>
  <c r="B1678" i="5"/>
  <c r="E1678" i="5" s="1"/>
  <c r="D1677" i="5"/>
  <c r="C1677" i="5"/>
  <c r="B1677" i="5"/>
  <c r="E1676" i="5"/>
  <c r="D1676" i="5"/>
  <c r="C1676" i="5"/>
  <c r="B1676" i="5"/>
  <c r="E1675" i="5"/>
  <c r="D1675" i="5"/>
  <c r="C1675" i="5"/>
  <c r="B1675" i="5"/>
  <c r="D1674" i="5"/>
  <c r="C1674" i="5"/>
  <c r="B1674" i="5"/>
  <c r="D1673" i="5"/>
  <c r="C1673" i="5"/>
  <c r="B1673" i="5"/>
  <c r="E1673" i="5" s="1"/>
  <c r="E1672" i="5"/>
  <c r="D1672" i="5"/>
  <c r="C1672" i="5"/>
  <c r="B1672" i="5"/>
  <c r="E1671" i="5"/>
  <c r="D1671" i="5"/>
  <c r="C1671" i="5"/>
  <c r="B1671" i="5"/>
  <c r="D1670" i="5"/>
  <c r="C1670" i="5"/>
  <c r="B1670" i="5"/>
  <c r="E1670" i="5" s="1"/>
  <c r="D1669" i="5"/>
  <c r="C1669" i="5"/>
  <c r="B1669" i="5"/>
  <c r="E1669" i="5" s="1"/>
  <c r="D1668" i="5"/>
  <c r="C1668" i="5"/>
  <c r="B1668" i="5"/>
  <c r="E1668" i="5" s="1"/>
  <c r="D1667" i="5"/>
  <c r="C1667" i="5"/>
  <c r="B1667" i="5"/>
  <c r="E1667" i="5" s="1"/>
  <c r="E1666" i="5"/>
  <c r="D1666" i="5"/>
  <c r="C1666" i="5"/>
  <c r="B1666" i="5"/>
  <c r="D1665" i="5"/>
  <c r="C1665" i="5"/>
  <c r="B1665" i="5"/>
  <c r="E1665" i="5" s="1"/>
  <c r="E1664" i="5"/>
  <c r="D1664" i="5"/>
  <c r="C1664" i="5"/>
  <c r="B1664" i="5"/>
  <c r="E1663" i="5"/>
  <c r="D1663" i="5"/>
  <c r="C1663" i="5"/>
  <c r="B1663" i="5"/>
  <c r="D1662" i="5"/>
  <c r="C1662" i="5"/>
  <c r="B1662" i="5"/>
  <c r="D1661" i="5"/>
  <c r="C1661" i="5"/>
  <c r="B1661" i="5"/>
  <c r="E1661" i="5" s="1"/>
  <c r="D1660" i="5"/>
  <c r="C1660" i="5"/>
  <c r="B1660" i="5"/>
  <c r="E1660" i="5" s="1"/>
  <c r="D1659" i="5"/>
  <c r="C1659" i="5"/>
  <c r="B1659" i="5"/>
  <c r="E1659" i="5" s="1"/>
  <c r="D1658" i="5"/>
  <c r="C1658" i="5"/>
  <c r="B1658" i="5"/>
  <c r="E1657" i="5"/>
  <c r="D1657" i="5"/>
  <c r="C1657" i="5"/>
  <c r="B1657" i="5"/>
  <c r="E1656" i="5"/>
  <c r="D1656" i="5"/>
  <c r="C1656" i="5"/>
  <c r="B1656" i="5"/>
  <c r="D1655" i="5"/>
  <c r="C1655" i="5"/>
  <c r="B1655" i="5"/>
  <c r="D1654" i="5"/>
  <c r="C1654" i="5"/>
  <c r="B1654" i="5"/>
  <c r="D1653" i="5"/>
  <c r="C1653" i="5"/>
  <c r="E1653" i="5" s="1"/>
  <c r="B1653" i="5"/>
  <c r="D1652" i="5"/>
  <c r="C1652" i="5"/>
  <c r="B1652" i="5"/>
  <c r="E1652" i="5" s="1"/>
  <c r="D1651" i="5"/>
  <c r="C1651" i="5"/>
  <c r="B1651" i="5"/>
  <c r="E1651" i="5" s="1"/>
  <c r="D1650" i="5"/>
  <c r="C1650" i="5"/>
  <c r="B1650" i="5"/>
  <c r="E1650" i="5" s="1"/>
  <c r="D1649" i="5"/>
  <c r="C1649" i="5"/>
  <c r="B1649" i="5"/>
  <c r="E1648" i="5"/>
  <c r="D1648" i="5"/>
  <c r="C1648" i="5"/>
  <c r="B1648" i="5"/>
  <c r="D1647" i="5"/>
  <c r="C1647" i="5"/>
  <c r="B1647" i="5"/>
  <c r="E1647" i="5" s="1"/>
  <c r="D1646" i="5"/>
  <c r="C1646" i="5"/>
  <c r="B1646" i="5"/>
  <c r="D1645" i="5"/>
  <c r="C1645" i="5"/>
  <c r="B1645" i="5"/>
  <c r="D1644" i="5"/>
  <c r="C1644" i="5"/>
  <c r="B1644" i="5"/>
  <c r="D1643" i="5"/>
  <c r="C1643" i="5"/>
  <c r="B1643" i="5"/>
  <c r="E1643" i="5" s="1"/>
  <c r="D1642" i="5"/>
  <c r="C1642" i="5"/>
  <c r="B1642" i="5"/>
  <c r="D1641" i="5"/>
  <c r="C1641" i="5"/>
  <c r="B1641" i="5"/>
  <c r="E1641" i="5" s="1"/>
  <c r="E1640" i="5"/>
  <c r="D1640" i="5"/>
  <c r="C1640" i="5"/>
  <c r="B1640" i="5"/>
  <c r="E1639" i="5"/>
  <c r="D1639" i="5"/>
  <c r="C1639" i="5"/>
  <c r="B1639" i="5"/>
  <c r="E1638" i="5"/>
  <c r="D1638" i="5"/>
  <c r="C1638" i="5"/>
  <c r="B1638" i="5"/>
  <c r="D1637" i="5"/>
  <c r="C1637" i="5"/>
  <c r="B1637" i="5"/>
  <c r="E1637" i="5" s="1"/>
  <c r="D1636" i="5"/>
  <c r="C1636" i="5"/>
  <c r="B1636" i="5"/>
  <c r="E1636" i="5" s="1"/>
  <c r="D1635" i="5"/>
  <c r="C1635" i="5"/>
  <c r="B1635" i="5"/>
  <c r="E1635" i="5" s="1"/>
  <c r="D1634" i="5"/>
  <c r="C1634" i="5"/>
  <c r="B1634" i="5"/>
  <c r="E1634" i="5" s="1"/>
  <c r="D1633" i="5"/>
  <c r="C1633" i="5"/>
  <c r="B1633" i="5"/>
  <c r="E1633" i="5" s="1"/>
  <c r="E1632" i="5"/>
  <c r="D1632" i="5"/>
  <c r="C1632" i="5"/>
  <c r="B1632" i="5"/>
  <c r="D1631" i="5"/>
  <c r="C1631" i="5"/>
  <c r="E1631" i="5" s="1"/>
  <c r="B1631" i="5"/>
  <c r="D1630" i="5"/>
  <c r="C1630" i="5"/>
  <c r="B1630" i="5"/>
  <c r="D1629" i="5"/>
  <c r="C1629" i="5"/>
  <c r="B1629" i="5"/>
  <c r="D1628" i="5"/>
  <c r="C1628" i="5"/>
  <c r="B1628" i="5"/>
  <c r="E1628" i="5" s="1"/>
  <c r="D1627" i="5"/>
  <c r="C1627" i="5"/>
  <c r="B1627" i="5"/>
  <c r="E1627" i="5" s="1"/>
  <c r="D1626" i="5"/>
  <c r="C1626" i="5"/>
  <c r="B1626" i="5"/>
  <c r="E1626" i="5" s="1"/>
  <c r="D1625" i="5"/>
  <c r="C1625" i="5"/>
  <c r="B1625" i="5"/>
  <c r="E1625" i="5" s="1"/>
  <c r="E1624" i="5"/>
  <c r="D1624" i="5"/>
  <c r="C1624" i="5"/>
  <c r="B1624" i="5"/>
  <c r="D1623" i="5"/>
  <c r="C1623" i="5"/>
  <c r="B1623" i="5"/>
  <c r="E1623" i="5" s="1"/>
  <c r="E1622" i="5"/>
  <c r="D1622" i="5"/>
  <c r="C1622" i="5"/>
  <c r="B1622" i="5"/>
  <c r="D1621" i="5"/>
  <c r="C1621" i="5"/>
  <c r="B1621" i="5"/>
  <c r="E1621" i="5" s="1"/>
  <c r="D1620" i="5"/>
  <c r="C1620" i="5"/>
  <c r="B1620" i="5"/>
  <c r="D1619" i="5"/>
  <c r="C1619" i="5"/>
  <c r="B1619" i="5"/>
  <c r="E1619" i="5" s="1"/>
  <c r="D1618" i="5"/>
  <c r="C1618" i="5"/>
  <c r="B1618" i="5"/>
  <c r="D1617" i="5"/>
  <c r="C1617" i="5"/>
  <c r="B1617" i="5"/>
  <c r="E1617" i="5" s="1"/>
  <c r="E1616" i="5"/>
  <c r="D1616" i="5"/>
  <c r="C1616" i="5"/>
  <c r="B1616" i="5"/>
  <c r="D1615" i="5"/>
  <c r="C1615" i="5"/>
  <c r="E1615" i="5" s="1"/>
  <c r="B1615" i="5"/>
  <c r="D1614" i="5"/>
  <c r="C1614" i="5"/>
  <c r="B1614" i="5"/>
  <c r="E1614" i="5" s="1"/>
  <c r="D1613" i="5"/>
  <c r="C1613" i="5"/>
  <c r="B1613" i="5"/>
  <c r="E1612" i="5"/>
  <c r="D1612" i="5"/>
  <c r="C1612" i="5"/>
  <c r="B1612" i="5"/>
  <c r="D1611" i="5"/>
  <c r="C1611" i="5"/>
  <c r="B1611" i="5"/>
  <c r="E1611" i="5" s="1"/>
  <c r="D1610" i="5"/>
  <c r="C1610" i="5"/>
  <c r="B1610" i="5"/>
  <c r="E1610" i="5" s="1"/>
  <c r="D1609" i="5"/>
  <c r="C1609" i="5"/>
  <c r="B1609" i="5"/>
  <c r="E1609" i="5" s="1"/>
  <c r="E1608" i="5"/>
  <c r="D1608" i="5"/>
  <c r="C1608" i="5"/>
  <c r="B1608" i="5"/>
  <c r="E1607" i="5"/>
  <c r="D1607" i="5"/>
  <c r="C1607" i="5"/>
  <c r="B1607" i="5"/>
  <c r="D1606" i="5"/>
  <c r="C1606" i="5"/>
  <c r="B1606" i="5"/>
  <c r="D1605" i="5"/>
  <c r="C1605" i="5"/>
  <c r="B1605" i="5"/>
  <c r="D1604" i="5"/>
  <c r="C1604" i="5"/>
  <c r="B1604" i="5"/>
  <c r="E1604" i="5" s="1"/>
  <c r="D1603" i="5"/>
  <c r="C1603" i="5"/>
  <c r="E1603" i="5" s="1"/>
  <c r="B1603" i="5"/>
  <c r="D1602" i="5"/>
  <c r="C1602" i="5"/>
  <c r="E1602" i="5" s="1"/>
  <c r="B1602" i="5"/>
  <c r="D1601" i="5"/>
  <c r="C1601" i="5"/>
  <c r="B1601" i="5"/>
  <c r="E1601" i="5" s="1"/>
  <c r="E1600" i="5"/>
  <c r="D1600" i="5"/>
  <c r="C1600" i="5"/>
  <c r="B1600" i="5"/>
  <c r="D1599" i="5"/>
  <c r="C1599" i="5"/>
  <c r="E1599" i="5" s="1"/>
  <c r="B1599" i="5"/>
  <c r="D1598" i="5"/>
  <c r="C1598" i="5"/>
  <c r="B1598" i="5"/>
  <c r="D1597" i="5"/>
  <c r="C1597" i="5"/>
  <c r="E1597" i="5" s="1"/>
  <c r="B1597" i="5"/>
  <c r="E1596" i="5"/>
  <c r="D1596" i="5"/>
  <c r="C1596" i="5"/>
  <c r="B1596" i="5"/>
  <c r="D1595" i="5"/>
  <c r="C1595" i="5"/>
  <c r="B1595" i="5"/>
  <c r="E1595" i="5" s="1"/>
  <c r="D1594" i="5"/>
  <c r="C1594" i="5"/>
  <c r="B1594" i="5"/>
  <c r="E1594" i="5" s="1"/>
  <c r="E1593" i="5"/>
  <c r="D1593" i="5"/>
  <c r="C1593" i="5"/>
  <c r="B1593" i="5"/>
  <c r="E1592" i="5"/>
  <c r="D1592" i="5"/>
  <c r="C1592" i="5"/>
  <c r="B1592" i="5"/>
  <c r="D1591" i="5"/>
  <c r="C1591" i="5"/>
  <c r="B1591" i="5"/>
  <c r="E1591" i="5" s="1"/>
  <c r="D1590" i="5"/>
  <c r="C1590" i="5"/>
  <c r="B1590" i="5"/>
  <c r="E1590" i="5" s="1"/>
  <c r="D1589" i="5"/>
  <c r="C1589" i="5"/>
  <c r="E1589" i="5" s="1"/>
  <c r="B1589" i="5"/>
  <c r="D1588" i="5"/>
  <c r="C1588" i="5"/>
  <c r="E1588" i="5" s="1"/>
  <c r="B1588" i="5"/>
  <c r="D1587" i="5"/>
  <c r="C1587" i="5"/>
  <c r="B1587" i="5"/>
  <c r="D1586" i="5"/>
  <c r="C1586" i="5"/>
  <c r="B1586" i="5"/>
  <c r="E1586" i="5" s="1"/>
  <c r="D1585" i="5"/>
  <c r="C1585" i="5"/>
  <c r="B1585" i="5"/>
  <c r="E1585" i="5" s="1"/>
  <c r="E1584" i="5"/>
  <c r="D1584" i="5"/>
  <c r="C1584" i="5"/>
  <c r="B1584" i="5"/>
  <c r="D1583" i="5"/>
  <c r="C1583" i="5"/>
  <c r="B1583" i="5"/>
  <c r="E1583" i="5" s="1"/>
  <c r="D1582" i="5"/>
  <c r="C1582" i="5"/>
  <c r="B1582" i="5"/>
  <c r="E1582" i="5" s="1"/>
  <c r="E1581" i="5"/>
  <c r="D1581" i="5"/>
  <c r="C1581" i="5"/>
  <c r="B1581" i="5"/>
  <c r="E1580" i="5"/>
  <c r="D1580" i="5"/>
  <c r="C1580" i="5"/>
  <c r="B1580" i="5"/>
  <c r="D1579" i="5"/>
  <c r="C1579" i="5"/>
  <c r="E1579" i="5" s="1"/>
  <c r="B1579" i="5"/>
  <c r="D1578" i="5"/>
  <c r="C1578" i="5"/>
  <c r="B1578" i="5"/>
  <c r="E1578" i="5" s="1"/>
  <c r="D1577" i="5"/>
  <c r="C1577" i="5"/>
  <c r="B1577" i="5"/>
  <c r="E1577" i="5" s="1"/>
  <c r="E1576" i="5"/>
  <c r="D1576" i="5"/>
  <c r="C1576" i="5"/>
  <c r="B1576" i="5"/>
  <c r="D1575" i="5"/>
  <c r="C1575" i="5"/>
  <c r="B1575" i="5"/>
  <c r="E1575" i="5" s="1"/>
  <c r="D1574" i="5"/>
  <c r="C1574" i="5"/>
  <c r="B1574" i="5"/>
  <c r="E1574" i="5" s="1"/>
  <c r="E1573" i="5"/>
  <c r="D1573" i="5"/>
  <c r="C1573" i="5"/>
  <c r="B1573" i="5"/>
  <c r="D1572" i="5"/>
  <c r="C1572" i="5"/>
  <c r="B1572" i="5"/>
  <c r="E1572" i="5" s="1"/>
  <c r="E1571" i="5"/>
  <c r="D1571" i="5"/>
  <c r="C1571" i="5"/>
  <c r="B1571" i="5"/>
  <c r="D1570" i="5"/>
  <c r="C1570" i="5"/>
  <c r="B1570" i="5"/>
  <c r="E1570" i="5" s="1"/>
  <c r="D1569" i="5"/>
  <c r="C1569" i="5"/>
  <c r="E1569" i="5" s="1"/>
  <c r="B1569" i="5"/>
  <c r="E1568" i="5"/>
  <c r="D1568" i="5"/>
  <c r="C1568" i="5"/>
  <c r="B1568" i="5"/>
  <c r="D1567" i="5"/>
  <c r="C1567" i="5"/>
  <c r="B1567" i="5"/>
  <c r="E1567" i="5" s="1"/>
  <c r="D1566" i="5"/>
  <c r="C1566" i="5"/>
  <c r="B1566" i="5"/>
  <c r="E1566" i="5" s="1"/>
  <c r="E1565" i="5"/>
  <c r="D1565" i="5"/>
  <c r="C1565" i="5"/>
  <c r="B1565" i="5"/>
  <c r="D1564" i="5"/>
  <c r="C1564" i="5"/>
  <c r="B1564" i="5"/>
  <c r="E1564" i="5" s="1"/>
  <c r="D1563" i="5"/>
  <c r="C1563" i="5"/>
  <c r="E1563" i="5" s="1"/>
  <c r="B1563" i="5"/>
  <c r="D1562" i="5"/>
  <c r="C1562" i="5"/>
  <c r="B1562" i="5"/>
  <c r="E1562" i="5" s="1"/>
  <c r="D1561" i="5"/>
  <c r="C1561" i="5"/>
  <c r="B1561" i="5"/>
  <c r="E1560" i="5"/>
  <c r="D1560" i="5"/>
  <c r="C1560" i="5"/>
  <c r="B1560" i="5"/>
  <c r="E1559" i="5"/>
  <c r="D1559" i="5"/>
  <c r="C1559" i="5"/>
  <c r="B1559" i="5"/>
  <c r="D1558" i="5"/>
  <c r="C1558" i="5"/>
  <c r="B1558" i="5"/>
  <c r="E1558" i="5" s="1"/>
  <c r="E1557" i="5"/>
  <c r="D1557" i="5"/>
  <c r="C1557" i="5"/>
  <c r="B1557" i="5"/>
  <c r="D1556" i="5"/>
  <c r="C1556" i="5"/>
  <c r="B1556" i="5"/>
  <c r="E1556" i="5" s="1"/>
  <c r="D1555" i="5"/>
  <c r="C1555" i="5"/>
  <c r="E1555" i="5" s="1"/>
  <c r="B1555" i="5"/>
  <c r="D1554" i="5"/>
  <c r="C1554" i="5"/>
  <c r="B1554" i="5"/>
  <c r="E1554" i="5" s="1"/>
  <c r="D1553" i="5"/>
  <c r="C1553" i="5"/>
  <c r="B1553" i="5"/>
  <c r="D1552" i="5"/>
  <c r="C1552" i="5"/>
  <c r="B1552" i="5"/>
  <c r="E1552" i="5" s="1"/>
  <c r="D1551" i="5"/>
  <c r="C1551" i="5"/>
  <c r="B1551" i="5"/>
  <c r="E1551" i="5" s="1"/>
  <c r="D1550" i="5"/>
  <c r="C1550" i="5"/>
  <c r="B1550" i="5"/>
  <c r="E1549" i="5"/>
  <c r="D1549" i="5"/>
  <c r="C1549" i="5"/>
  <c r="B1549" i="5"/>
  <c r="D1548" i="5"/>
  <c r="C1548" i="5"/>
  <c r="B1548" i="5"/>
  <c r="E1548" i="5" s="1"/>
  <c r="D1547" i="5"/>
  <c r="C1547" i="5"/>
  <c r="E1547" i="5" s="1"/>
  <c r="B1547" i="5"/>
  <c r="D1546" i="5"/>
  <c r="C1546" i="5"/>
  <c r="B1546" i="5"/>
  <c r="E1546" i="5" s="1"/>
  <c r="D1545" i="5"/>
  <c r="C1545" i="5"/>
  <c r="B1545" i="5"/>
  <c r="E1545" i="5" s="1"/>
  <c r="E1544" i="5"/>
  <c r="D1544" i="5"/>
  <c r="C1544" i="5"/>
  <c r="B1544" i="5"/>
  <c r="D1543" i="5"/>
  <c r="C1543" i="5"/>
  <c r="B1543" i="5"/>
  <c r="D1542" i="5"/>
  <c r="C1542" i="5"/>
  <c r="B1542" i="5"/>
  <c r="E1542" i="5" s="1"/>
  <c r="E1541" i="5"/>
  <c r="D1541" i="5"/>
  <c r="C1541" i="5"/>
  <c r="B1541" i="5"/>
  <c r="D1540" i="5"/>
  <c r="C1540" i="5"/>
  <c r="E1540" i="5" s="1"/>
  <c r="B1540" i="5"/>
  <c r="E1539" i="5"/>
  <c r="D1539" i="5"/>
  <c r="C1539" i="5"/>
  <c r="B1539" i="5"/>
  <c r="D1538" i="5"/>
  <c r="C1538" i="5"/>
  <c r="B1538" i="5"/>
  <c r="E1538" i="5" s="1"/>
  <c r="D1537" i="5"/>
  <c r="C1537" i="5"/>
  <c r="E1537" i="5" s="1"/>
  <c r="B1537" i="5"/>
  <c r="E1536" i="5"/>
  <c r="D1536" i="5"/>
  <c r="C1536" i="5"/>
  <c r="B1536" i="5"/>
  <c r="D1535" i="5"/>
  <c r="C1535" i="5"/>
  <c r="B1535" i="5"/>
  <c r="E1535" i="5" s="1"/>
  <c r="D1534" i="5"/>
  <c r="C1534" i="5"/>
  <c r="E1534" i="5" s="1"/>
  <c r="B1534" i="5"/>
  <c r="E1533" i="5"/>
  <c r="D1533" i="5"/>
  <c r="C1533" i="5"/>
  <c r="B1533" i="5"/>
  <c r="D1532" i="5"/>
  <c r="C1532" i="5"/>
  <c r="B1532" i="5"/>
  <c r="D1531" i="5"/>
  <c r="C1531" i="5"/>
  <c r="E1531" i="5" s="1"/>
  <c r="B1531" i="5"/>
  <c r="D1530" i="5"/>
  <c r="C1530" i="5"/>
  <c r="B1530" i="5"/>
  <c r="E1530" i="5" s="1"/>
  <c r="E1529" i="5"/>
  <c r="D1529" i="5"/>
  <c r="C1529" i="5"/>
  <c r="B1529" i="5"/>
  <c r="D1528" i="5"/>
  <c r="C1528" i="5"/>
  <c r="B1528" i="5"/>
  <c r="E1528" i="5" s="1"/>
  <c r="E1527" i="5"/>
  <c r="D1527" i="5"/>
  <c r="C1527" i="5"/>
  <c r="B1527" i="5"/>
  <c r="D1526" i="5"/>
  <c r="C1526" i="5"/>
  <c r="B1526" i="5"/>
  <c r="E1526" i="5" s="1"/>
  <c r="E1525" i="5"/>
  <c r="D1525" i="5"/>
  <c r="C1525" i="5"/>
  <c r="B1525" i="5"/>
  <c r="E1524" i="5"/>
  <c r="D1524" i="5"/>
  <c r="C1524" i="5"/>
  <c r="B1524" i="5"/>
  <c r="D1523" i="5"/>
  <c r="C1523" i="5"/>
  <c r="E1523" i="5" s="1"/>
  <c r="B1523" i="5"/>
  <c r="D1522" i="5"/>
  <c r="C1522" i="5"/>
  <c r="B1522" i="5"/>
  <c r="D1521" i="5"/>
  <c r="C1521" i="5"/>
  <c r="B1521" i="5"/>
  <c r="E1521" i="5" s="1"/>
  <c r="D1520" i="5"/>
  <c r="C1520" i="5"/>
  <c r="B1520" i="5"/>
  <c r="E1520" i="5" s="1"/>
  <c r="D1519" i="5"/>
  <c r="C1519" i="5"/>
  <c r="B1519" i="5"/>
  <c r="E1519" i="5" s="1"/>
  <c r="D1518" i="5"/>
  <c r="C1518" i="5"/>
  <c r="B1518" i="5"/>
  <c r="E1517" i="5"/>
  <c r="D1517" i="5"/>
  <c r="C1517" i="5"/>
  <c r="B1517" i="5"/>
  <c r="D1516" i="5"/>
  <c r="C1516" i="5"/>
  <c r="E1516" i="5" s="1"/>
  <c r="B1516" i="5"/>
  <c r="D1515" i="5"/>
  <c r="C1515" i="5"/>
  <c r="E1515" i="5" s="1"/>
  <c r="B1515" i="5"/>
  <c r="D1514" i="5"/>
  <c r="C1514" i="5"/>
  <c r="B1514" i="5"/>
  <c r="E1514" i="5" s="1"/>
  <c r="E1513" i="5"/>
  <c r="D1513" i="5"/>
  <c r="C1513" i="5"/>
  <c r="B1513" i="5"/>
  <c r="D1512" i="5"/>
  <c r="C1512" i="5"/>
  <c r="E1512" i="5" s="1"/>
  <c r="B1512" i="5"/>
  <c r="D1511" i="5"/>
  <c r="C1511" i="5"/>
  <c r="B1511" i="5"/>
  <c r="E1511" i="5" s="1"/>
  <c r="E1510" i="5"/>
  <c r="D1510" i="5"/>
  <c r="C1510" i="5"/>
  <c r="B1510" i="5"/>
  <c r="E1509" i="5"/>
  <c r="D1509" i="5"/>
  <c r="C1509" i="5"/>
  <c r="B1509" i="5"/>
  <c r="E1508" i="5"/>
  <c r="D1508" i="5"/>
  <c r="C1508" i="5"/>
  <c r="B1508" i="5"/>
  <c r="E1507" i="5"/>
  <c r="D1507" i="5"/>
  <c r="C1507" i="5"/>
  <c r="B1507" i="5"/>
  <c r="D1506" i="5"/>
  <c r="C1506" i="5"/>
  <c r="B1506" i="5"/>
  <c r="E1505" i="5"/>
  <c r="D1505" i="5"/>
  <c r="C1505" i="5"/>
  <c r="B1505" i="5"/>
  <c r="E1504" i="5"/>
  <c r="D1504" i="5"/>
  <c r="C1504" i="5"/>
  <c r="B1504" i="5"/>
  <c r="D1503" i="5"/>
  <c r="C1503" i="5"/>
  <c r="B1503" i="5"/>
  <c r="E1502" i="5"/>
  <c r="D1502" i="5"/>
  <c r="C1502" i="5"/>
  <c r="B1502" i="5"/>
  <c r="E1501" i="5"/>
  <c r="D1501" i="5"/>
  <c r="C1501" i="5"/>
  <c r="B1501" i="5"/>
  <c r="D1500" i="5"/>
  <c r="C1500" i="5"/>
  <c r="B1500" i="5"/>
  <c r="E1499" i="5"/>
  <c r="D1499" i="5"/>
  <c r="C1499" i="5"/>
  <c r="B1499" i="5"/>
  <c r="D1498" i="5"/>
  <c r="C1498" i="5"/>
  <c r="B1498" i="5"/>
  <c r="E1498" i="5" s="1"/>
  <c r="D1497" i="5"/>
  <c r="C1497" i="5"/>
  <c r="E1497" i="5" s="1"/>
  <c r="B1497" i="5"/>
  <c r="E1496" i="5"/>
  <c r="D1496" i="5"/>
  <c r="C1496" i="5"/>
  <c r="B1496" i="5"/>
  <c r="E1495" i="5"/>
  <c r="D1495" i="5"/>
  <c r="C1495" i="5"/>
  <c r="B1495" i="5"/>
  <c r="D1494" i="5"/>
  <c r="C1494" i="5"/>
  <c r="B1494" i="5"/>
  <c r="E1493" i="5"/>
  <c r="D1493" i="5"/>
  <c r="C1493" i="5"/>
  <c r="B1493" i="5"/>
  <c r="D1492" i="5"/>
  <c r="C1492" i="5"/>
  <c r="B1492" i="5"/>
  <c r="E1492" i="5" s="1"/>
  <c r="D1491" i="5"/>
  <c r="C1491" i="5"/>
  <c r="E1491" i="5" s="1"/>
  <c r="B1491" i="5"/>
  <c r="D1490" i="5"/>
  <c r="C1490" i="5"/>
  <c r="B1490" i="5"/>
  <c r="E1490" i="5" s="1"/>
  <c r="D1489" i="5"/>
  <c r="C1489" i="5"/>
  <c r="B1489" i="5"/>
  <c r="E1489" i="5" s="1"/>
  <c r="D1488" i="5"/>
  <c r="C1488" i="5"/>
  <c r="B1488" i="5"/>
  <c r="E1488" i="5" s="1"/>
  <c r="D1487" i="5"/>
  <c r="C1487" i="5"/>
  <c r="B1487" i="5"/>
  <c r="E1487" i="5" s="1"/>
  <c r="D1486" i="5"/>
  <c r="C1486" i="5"/>
  <c r="B1486" i="5"/>
  <c r="E1485" i="5"/>
  <c r="D1485" i="5"/>
  <c r="C1485" i="5"/>
  <c r="B1485" i="5"/>
  <c r="D1484" i="5"/>
  <c r="C1484" i="5"/>
  <c r="B1484" i="5"/>
  <c r="E1484" i="5" s="1"/>
  <c r="D1483" i="5"/>
  <c r="C1483" i="5"/>
  <c r="E1483" i="5" s="1"/>
  <c r="B1483" i="5"/>
  <c r="D1482" i="5"/>
  <c r="C1482" i="5"/>
  <c r="B1482" i="5"/>
  <c r="E1482" i="5" s="1"/>
  <c r="D1481" i="5"/>
  <c r="C1481" i="5"/>
  <c r="B1481" i="5"/>
  <c r="E1480" i="5"/>
  <c r="D1480" i="5"/>
  <c r="C1480" i="5"/>
  <c r="B1480" i="5"/>
  <c r="D1479" i="5"/>
  <c r="C1479" i="5"/>
  <c r="B1479" i="5"/>
  <c r="E1479" i="5" s="1"/>
  <c r="E1478" i="5"/>
  <c r="D1478" i="5"/>
  <c r="C1478" i="5"/>
  <c r="B1478" i="5"/>
  <c r="E1477" i="5"/>
  <c r="D1477" i="5"/>
  <c r="C1477" i="5"/>
  <c r="B1477" i="5"/>
  <c r="D1476" i="5"/>
  <c r="C1476" i="5"/>
  <c r="E1476" i="5" s="1"/>
  <c r="B1476" i="5"/>
  <c r="D1475" i="5"/>
  <c r="C1475" i="5"/>
  <c r="E1475" i="5" s="1"/>
  <c r="B1475" i="5"/>
  <c r="D1474" i="5"/>
  <c r="C1474" i="5"/>
  <c r="B1474" i="5"/>
  <c r="D1473" i="5"/>
  <c r="C1473" i="5"/>
  <c r="B1473" i="5"/>
  <c r="E1473" i="5" s="1"/>
  <c r="E1472" i="5"/>
  <c r="D1472" i="5"/>
  <c r="C1472" i="5"/>
  <c r="B1472" i="5"/>
  <c r="E1471" i="5"/>
  <c r="D1471" i="5"/>
  <c r="C1471" i="5"/>
  <c r="B1471" i="5"/>
  <c r="E1470" i="5"/>
  <c r="D1470" i="5"/>
  <c r="C1470" i="5"/>
  <c r="B1470" i="5"/>
  <c r="E1469" i="5"/>
  <c r="D1469" i="5"/>
  <c r="C1469" i="5"/>
  <c r="B1469" i="5"/>
  <c r="D1468" i="5"/>
  <c r="C1468" i="5"/>
  <c r="B1468" i="5"/>
  <c r="D1467" i="5"/>
  <c r="C1467" i="5"/>
  <c r="E1467" i="5" s="1"/>
  <c r="B1467" i="5"/>
  <c r="D1466" i="5"/>
  <c r="C1466" i="5"/>
  <c r="B1466" i="5"/>
  <c r="E1466" i="5" s="1"/>
  <c r="E1465" i="5"/>
  <c r="D1465" i="5"/>
  <c r="C1465" i="5"/>
  <c r="B1465" i="5"/>
  <c r="D1464" i="5"/>
  <c r="C1464" i="5"/>
  <c r="B1464" i="5"/>
  <c r="E1464" i="5" s="1"/>
  <c r="E1463" i="5"/>
  <c r="D1463" i="5"/>
  <c r="C1463" i="5"/>
  <c r="B1463" i="5"/>
  <c r="D1462" i="5"/>
  <c r="C1462" i="5"/>
  <c r="B1462" i="5"/>
  <c r="E1461" i="5"/>
  <c r="D1461" i="5"/>
  <c r="C1461" i="5"/>
  <c r="B1461" i="5"/>
  <c r="D1460" i="5"/>
  <c r="C1460" i="5"/>
  <c r="B1460" i="5"/>
  <c r="E1460" i="5" s="1"/>
  <c r="D1459" i="5"/>
  <c r="C1459" i="5"/>
  <c r="B1459" i="5"/>
  <c r="E1459" i="5" s="1"/>
  <c r="D1458" i="5"/>
  <c r="C1458" i="5"/>
  <c r="B1458" i="5"/>
  <c r="E1458" i="5" s="1"/>
  <c r="D1457" i="5"/>
  <c r="C1457" i="5"/>
  <c r="B1457" i="5"/>
  <c r="E1457" i="5" s="1"/>
  <c r="D1456" i="5"/>
  <c r="C1456" i="5"/>
  <c r="B1456" i="5"/>
  <c r="E1456" i="5" s="1"/>
  <c r="D1455" i="5"/>
  <c r="C1455" i="5"/>
  <c r="E1455" i="5" s="1"/>
  <c r="B1455" i="5"/>
  <c r="D1454" i="5"/>
  <c r="C1454" i="5"/>
  <c r="B1454" i="5"/>
  <c r="D1453" i="5"/>
  <c r="C1453" i="5"/>
  <c r="B1453" i="5"/>
  <c r="D1452" i="5"/>
  <c r="C1452" i="5"/>
  <c r="B1452" i="5"/>
  <c r="E1452" i="5" s="1"/>
  <c r="D1451" i="5"/>
  <c r="C1451" i="5"/>
  <c r="E1451" i="5" s="1"/>
  <c r="B1451" i="5"/>
  <c r="D1450" i="5"/>
  <c r="C1450" i="5"/>
  <c r="B1450" i="5"/>
  <c r="D1449" i="5"/>
  <c r="C1449" i="5"/>
  <c r="B1449" i="5"/>
  <c r="E1449" i="5" s="1"/>
  <c r="D1448" i="5"/>
  <c r="C1448" i="5"/>
  <c r="B1448" i="5"/>
  <c r="E1448" i="5" s="1"/>
  <c r="E1447" i="5"/>
  <c r="D1447" i="5"/>
  <c r="C1447" i="5"/>
  <c r="B1447" i="5"/>
  <c r="D1446" i="5"/>
  <c r="C1446" i="5"/>
  <c r="B1446" i="5"/>
  <c r="E1446" i="5" s="1"/>
  <c r="E1445" i="5"/>
  <c r="D1445" i="5"/>
  <c r="C1445" i="5"/>
  <c r="B1445" i="5"/>
  <c r="D1444" i="5"/>
  <c r="C1444" i="5"/>
  <c r="B1444" i="5"/>
  <c r="E1444" i="5" s="1"/>
  <c r="D1443" i="5"/>
  <c r="C1443" i="5"/>
  <c r="B1443" i="5"/>
  <c r="E1443" i="5" s="1"/>
  <c r="D1442" i="5"/>
  <c r="C1442" i="5"/>
  <c r="B1442" i="5"/>
  <c r="E1442" i="5" s="1"/>
  <c r="D1441" i="5"/>
  <c r="C1441" i="5"/>
  <c r="B1441" i="5"/>
  <c r="E1441" i="5" s="1"/>
  <c r="D1440" i="5"/>
  <c r="C1440" i="5"/>
  <c r="B1440" i="5"/>
  <c r="E1440" i="5" s="1"/>
  <c r="D1439" i="5"/>
  <c r="C1439" i="5"/>
  <c r="E1439" i="5" s="1"/>
  <c r="B1439" i="5"/>
  <c r="D1438" i="5"/>
  <c r="C1438" i="5"/>
  <c r="B1438" i="5"/>
  <c r="D1437" i="5"/>
  <c r="C1437" i="5"/>
  <c r="B1437" i="5"/>
  <c r="E1437" i="5" s="1"/>
  <c r="D1436" i="5"/>
  <c r="C1436" i="5"/>
  <c r="B1436" i="5"/>
  <c r="E1436" i="5" s="1"/>
  <c r="E1435" i="5"/>
  <c r="D1435" i="5"/>
  <c r="C1435" i="5"/>
  <c r="B1435" i="5"/>
  <c r="D1434" i="5"/>
  <c r="C1434" i="5"/>
  <c r="B1434" i="5"/>
  <c r="E1434" i="5" s="1"/>
  <c r="D1433" i="5"/>
  <c r="C1433" i="5"/>
  <c r="B1433" i="5"/>
  <c r="E1433" i="5" s="1"/>
  <c r="D1432" i="5"/>
  <c r="C1432" i="5"/>
  <c r="B1432" i="5"/>
  <c r="E1432" i="5" s="1"/>
  <c r="D1431" i="5"/>
  <c r="C1431" i="5"/>
  <c r="E1431" i="5" s="1"/>
  <c r="B1431" i="5"/>
  <c r="D1430" i="5"/>
  <c r="C1430" i="5"/>
  <c r="B1430" i="5"/>
  <c r="E1430" i="5" s="1"/>
  <c r="D1429" i="5"/>
  <c r="C1429" i="5"/>
  <c r="B1429" i="5"/>
  <c r="E1429" i="5" s="1"/>
  <c r="D1428" i="5"/>
  <c r="C1428" i="5"/>
  <c r="B1428" i="5"/>
  <c r="E1428" i="5" s="1"/>
  <c r="D1427" i="5"/>
  <c r="C1427" i="5"/>
  <c r="B1427" i="5"/>
  <c r="D1426" i="5"/>
  <c r="C1426" i="5"/>
  <c r="B1426" i="5"/>
  <c r="E1426" i="5" s="1"/>
  <c r="D1425" i="5"/>
  <c r="C1425" i="5"/>
  <c r="B1425" i="5"/>
  <c r="E1425" i="5" s="1"/>
  <c r="D1424" i="5"/>
  <c r="C1424" i="5"/>
  <c r="B1424" i="5"/>
  <c r="E1424" i="5" s="1"/>
  <c r="D1423" i="5"/>
  <c r="C1423" i="5"/>
  <c r="E1423" i="5" s="1"/>
  <c r="B1423" i="5"/>
  <c r="D1422" i="5"/>
  <c r="C1422" i="5"/>
  <c r="B1422" i="5"/>
  <c r="D1421" i="5"/>
  <c r="C1421" i="5"/>
  <c r="B1421" i="5"/>
  <c r="E1421" i="5" s="1"/>
  <c r="D1420" i="5"/>
  <c r="C1420" i="5"/>
  <c r="B1420" i="5"/>
  <c r="E1420" i="5" s="1"/>
  <c r="D1419" i="5"/>
  <c r="C1419" i="5"/>
  <c r="B1419" i="5"/>
  <c r="E1419" i="5" s="1"/>
  <c r="D1418" i="5"/>
  <c r="C1418" i="5"/>
  <c r="B1418" i="5"/>
  <c r="E1418" i="5" s="1"/>
  <c r="D1417" i="5"/>
  <c r="C1417" i="5"/>
  <c r="B1417" i="5"/>
  <c r="E1417" i="5" s="1"/>
  <c r="D1416" i="5"/>
  <c r="C1416" i="5"/>
  <c r="B1416" i="5"/>
  <c r="E1416" i="5" s="1"/>
  <c r="E1415" i="5"/>
  <c r="D1415" i="5"/>
  <c r="C1415" i="5"/>
  <c r="B1415" i="5"/>
  <c r="D1414" i="5"/>
  <c r="C1414" i="5"/>
  <c r="B1414" i="5"/>
  <c r="D1413" i="5"/>
  <c r="C1413" i="5"/>
  <c r="B1413" i="5"/>
  <c r="E1413" i="5" s="1"/>
  <c r="D1412" i="5"/>
  <c r="C1412" i="5"/>
  <c r="B1412" i="5"/>
  <c r="E1412" i="5" s="1"/>
  <c r="D1411" i="5"/>
  <c r="C1411" i="5"/>
  <c r="B1411" i="5"/>
  <c r="E1411" i="5" s="1"/>
  <c r="D1410" i="5"/>
  <c r="C1410" i="5"/>
  <c r="B1410" i="5"/>
  <c r="E1410" i="5" s="1"/>
  <c r="D1409" i="5"/>
  <c r="C1409" i="5"/>
  <c r="B1409" i="5"/>
  <c r="E1409" i="5" s="1"/>
  <c r="E1408" i="5"/>
  <c r="D1408" i="5"/>
  <c r="C1408" i="5"/>
  <c r="B1408" i="5"/>
  <c r="D1407" i="5"/>
  <c r="C1407" i="5"/>
  <c r="E1407" i="5" s="1"/>
  <c r="B1407" i="5"/>
  <c r="D1406" i="5"/>
  <c r="C1406" i="5"/>
  <c r="B1406" i="5"/>
  <c r="E1406" i="5" s="1"/>
  <c r="D1405" i="5"/>
  <c r="C1405" i="5"/>
  <c r="E1405" i="5" s="1"/>
  <c r="B1405" i="5"/>
  <c r="D1404" i="5"/>
  <c r="C1404" i="5"/>
  <c r="B1404" i="5"/>
  <c r="E1404" i="5" s="1"/>
  <c r="D1403" i="5"/>
  <c r="C1403" i="5"/>
  <c r="E1403" i="5" s="1"/>
  <c r="B1403" i="5"/>
  <c r="D1402" i="5"/>
  <c r="C1402" i="5"/>
  <c r="E1402" i="5" s="1"/>
  <c r="B1402" i="5"/>
  <c r="D1401" i="5"/>
  <c r="C1401" i="5"/>
  <c r="B1401" i="5"/>
  <c r="E1401" i="5" s="1"/>
  <c r="D1400" i="5"/>
  <c r="C1400" i="5"/>
  <c r="E1400" i="5" s="1"/>
  <c r="B1400" i="5"/>
  <c r="E1399" i="5"/>
  <c r="D1399" i="5"/>
  <c r="C1399" i="5"/>
  <c r="B1399" i="5"/>
  <c r="D1398" i="5"/>
  <c r="C1398" i="5"/>
  <c r="B1398" i="5"/>
  <c r="E1398" i="5" s="1"/>
  <c r="E1397" i="5"/>
  <c r="D1397" i="5"/>
  <c r="C1397" i="5"/>
  <c r="B1397" i="5"/>
  <c r="E1396" i="5"/>
  <c r="D1396" i="5"/>
  <c r="C1396" i="5"/>
  <c r="B1396" i="5"/>
  <c r="E1395" i="5"/>
  <c r="D1395" i="5"/>
  <c r="C1395" i="5"/>
  <c r="B1395" i="5"/>
  <c r="E1394" i="5"/>
  <c r="D1394" i="5"/>
  <c r="C1394" i="5"/>
  <c r="B1394" i="5"/>
  <c r="D1393" i="5"/>
  <c r="C1393" i="5"/>
  <c r="B1393" i="5"/>
  <c r="E1393" i="5" s="1"/>
  <c r="D1392" i="5"/>
  <c r="C1392" i="5"/>
  <c r="B1392" i="5"/>
  <c r="E1392" i="5" s="1"/>
  <c r="D1391" i="5"/>
  <c r="C1391" i="5"/>
  <c r="E1391" i="5" s="1"/>
  <c r="B1391" i="5"/>
  <c r="D1390" i="5"/>
  <c r="C1390" i="5"/>
  <c r="B1390" i="5"/>
  <c r="D1389" i="5"/>
  <c r="C1389" i="5"/>
  <c r="B1389" i="5"/>
  <c r="E1389" i="5" s="1"/>
  <c r="D1388" i="5"/>
  <c r="C1388" i="5"/>
  <c r="B1388" i="5"/>
  <c r="E1388" i="5" s="1"/>
  <c r="D1387" i="5"/>
  <c r="C1387" i="5"/>
  <c r="E1387" i="5" s="1"/>
  <c r="B1387" i="5"/>
  <c r="D1386" i="5"/>
  <c r="C1386" i="5"/>
  <c r="B1386" i="5"/>
  <c r="D1385" i="5"/>
  <c r="C1385" i="5"/>
  <c r="B1385" i="5"/>
  <c r="E1385" i="5" s="1"/>
  <c r="D1384" i="5"/>
  <c r="C1384" i="5"/>
  <c r="E1384" i="5" s="1"/>
  <c r="B1384" i="5"/>
  <c r="D1383" i="5"/>
  <c r="C1383" i="5"/>
  <c r="E1383" i="5" s="1"/>
  <c r="B1383" i="5"/>
  <c r="D1382" i="5"/>
  <c r="C1382" i="5"/>
  <c r="B1382" i="5"/>
  <c r="E1382" i="5" s="1"/>
  <c r="D1381" i="5"/>
  <c r="C1381" i="5"/>
  <c r="E1381" i="5" s="1"/>
  <c r="B1381" i="5"/>
  <c r="D1380" i="5"/>
  <c r="C1380" i="5"/>
  <c r="B1380" i="5"/>
  <c r="E1380" i="5" s="1"/>
  <c r="D1379" i="5"/>
  <c r="C1379" i="5"/>
  <c r="B1379" i="5"/>
  <c r="E1379" i="5" s="1"/>
  <c r="E1378" i="5"/>
  <c r="D1378" i="5"/>
  <c r="C1378" i="5"/>
  <c r="B1378" i="5"/>
  <c r="D1377" i="5"/>
  <c r="C1377" i="5"/>
  <c r="B1377" i="5"/>
  <c r="E1377" i="5" s="1"/>
  <c r="D1376" i="5"/>
  <c r="C1376" i="5"/>
  <c r="B1376" i="5"/>
  <c r="E1376" i="5" s="1"/>
  <c r="E1375" i="5"/>
  <c r="D1375" i="5"/>
  <c r="C1375" i="5"/>
  <c r="B1375" i="5"/>
  <c r="D1374" i="5"/>
  <c r="C1374" i="5"/>
  <c r="B1374" i="5"/>
  <c r="E1374" i="5" s="1"/>
  <c r="D1373" i="5"/>
  <c r="C1373" i="5"/>
  <c r="B1373" i="5"/>
  <c r="E1373" i="5" s="1"/>
  <c r="E1372" i="5"/>
  <c r="D1372" i="5"/>
  <c r="C1372" i="5"/>
  <c r="B1372" i="5"/>
  <c r="D1371" i="5"/>
  <c r="C1371" i="5"/>
  <c r="B1371" i="5"/>
  <c r="E1371" i="5" s="1"/>
  <c r="D1370" i="5"/>
  <c r="C1370" i="5"/>
  <c r="E1370" i="5" s="1"/>
  <c r="B1370" i="5"/>
  <c r="D1369" i="5"/>
  <c r="C1369" i="5"/>
  <c r="B1369" i="5"/>
  <c r="E1369" i="5" s="1"/>
  <c r="D1368" i="5"/>
  <c r="C1368" i="5"/>
  <c r="B1368" i="5"/>
  <c r="D1367" i="5"/>
  <c r="C1367" i="5"/>
  <c r="E1367" i="5" s="1"/>
  <c r="B1367" i="5"/>
  <c r="D1366" i="5"/>
  <c r="C1366" i="5"/>
  <c r="B1366" i="5"/>
  <c r="D1365" i="5"/>
  <c r="C1365" i="5"/>
  <c r="B1365" i="5"/>
  <c r="E1364" i="5"/>
  <c r="D1364" i="5"/>
  <c r="C1364" i="5"/>
  <c r="B1364" i="5"/>
  <c r="E1363" i="5"/>
  <c r="D1363" i="5"/>
  <c r="C1363" i="5"/>
  <c r="B1363" i="5"/>
  <c r="D1362" i="5"/>
  <c r="C1362" i="5"/>
  <c r="B1362" i="5"/>
  <c r="E1362" i="5" s="1"/>
  <c r="D1361" i="5"/>
  <c r="C1361" i="5"/>
  <c r="B1361" i="5"/>
  <c r="E1361" i="5" s="1"/>
  <c r="E1360" i="5"/>
  <c r="D1360" i="5"/>
  <c r="C1360" i="5"/>
  <c r="B1360" i="5"/>
  <c r="E1359" i="5"/>
  <c r="D1359" i="5"/>
  <c r="C1359" i="5"/>
  <c r="B1359" i="5"/>
  <c r="D1358" i="5"/>
  <c r="C1358" i="5"/>
  <c r="B1358" i="5"/>
  <c r="E1357" i="5"/>
  <c r="D1357" i="5"/>
  <c r="C1357" i="5"/>
  <c r="B1357" i="5"/>
  <c r="E1356" i="5"/>
  <c r="D1356" i="5"/>
  <c r="C1356" i="5"/>
  <c r="B1356" i="5"/>
  <c r="D1355" i="5"/>
  <c r="C1355" i="5"/>
  <c r="B1355" i="5"/>
  <c r="E1354" i="5"/>
  <c r="D1354" i="5"/>
  <c r="C1354" i="5"/>
  <c r="B1354" i="5"/>
  <c r="D1353" i="5"/>
  <c r="C1353" i="5"/>
  <c r="B1353" i="5"/>
  <c r="E1353" i="5" s="1"/>
  <c r="D1352" i="5"/>
  <c r="C1352" i="5"/>
  <c r="B1352" i="5"/>
  <c r="E1352" i="5" s="1"/>
  <c r="E1351" i="5"/>
  <c r="D1351" i="5"/>
  <c r="C1351" i="5"/>
  <c r="B1351" i="5"/>
  <c r="D1350" i="5"/>
  <c r="C1350" i="5"/>
  <c r="B1350" i="5"/>
  <c r="E1350" i="5" s="1"/>
  <c r="D1349" i="5"/>
  <c r="C1349" i="5"/>
  <c r="B1349" i="5"/>
  <c r="E1349" i="5" s="1"/>
  <c r="D1348" i="5"/>
  <c r="C1348" i="5"/>
  <c r="B1348" i="5"/>
  <c r="E1348" i="5" s="1"/>
  <c r="D1347" i="5"/>
  <c r="C1347" i="5"/>
  <c r="B1347" i="5"/>
  <c r="E1347" i="5" s="1"/>
  <c r="D1346" i="5"/>
  <c r="C1346" i="5"/>
  <c r="B1346" i="5"/>
  <c r="E1346" i="5" s="1"/>
  <c r="D1345" i="5"/>
  <c r="C1345" i="5"/>
  <c r="B1345" i="5"/>
  <c r="E1345" i="5" s="1"/>
  <c r="D1344" i="5"/>
  <c r="C1344" i="5"/>
  <c r="E1344" i="5" s="1"/>
  <c r="B1344" i="5"/>
  <c r="D1343" i="5"/>
  <c r="C1343" i="5"/>
  <c r="E1343" i="5" s="1"/>
  <c r="B1343" i="5"/>
  <c r="D1342" i="5"/>
  <c r="C1342" i="5"/>
  <c r="B1342" i="5"/>
  <c r="E1342" i="5" s="1"/>
  <c r="D1341" i="5"/>
  <c r="C1341" i="5"/>
  <c r="B1341" i="5"/>
  <c r="E1341" i="5" s="1"/>
  <c r="E1340" i="5"/>
  <c r="D1340" i="5"/>
  <c r="C1340" i="5"/>
  <c r="B1340" i="5"/>
  <c r="E1339" i="5"/>
  <c r="D1339" i="5"/>
  <c r="C1339" i="5"/>
  <c r="B1339" i="5"/>
  <c r="D1338" i="5"/>
  <c r="C1338" i="5"/>
  <c r="B1338" i="5"/>
  <c r="E1338" i="5" s="1"/>
  <c r="D1337" i="5"/>
  <c r="C1337" i="5"/>
  <c r="B1337" i="5"/>
  <c r="E1337" i="5" s="1"/>
  <c r="D1336" i="5"/>
  <c r="C1336" i="5"/>
  <c r="B1336" i="5"/>
  <c r="E1336" i="5" s="1"/>
  <c r="D1335" i="5"/>
  <c r="C1335" i="5"/>
  <c r="B1335" i="5"/>
  <c r="E1335" i="5" s="1"/>
  <c r="D1334" i="5"/>
  <c r="C1334" i="5"/>
  <c r="E1334" i="5" s="1"/>
  <c r="B1334" i="5"/>
  <c r="D1333" i="5"/>
  <c r="C1333" i="5"/>
  <c r="B1333" i="5"/>
  <c r="E1332" i="5"/>
  <c r="D1332" i="5"/>
  <c r="C1332" i="5"/>
  <c r="B1332" i="5"/>
  <c r="E1331" i="5"/>
  <c r="D1331" i="5"/>
  <c r="C1331" i="5"/>
  <c r="B1331" i="5"/>
  <c r="D1330" i="5"/>
  <c r="C1330" i="5"/>
  <c r="B1330" i="5"/>
  <c r="E1330" i="5" s="1"/>
  <c r="D1329" i="5"/>
  <c r="C1329" i="5"/>
  <c r="B1329" i="5"/>
  <c r="E1329" i="5" s="1"/>
  <c r="E1328" i="5"/>
  <c r="D1328" i="5"/>
  <c r="C1328" i="5"/>
  <c r="B1328" i="5"/>
  <c r="D1327" i="5"/>
  <c r="C1327" i="5"/>
  <c r="B1327" i="5"/>
  <c r="E1326" i="5"/>
  <c r="D1326" i="5"/>
  <c r="C1326" i="5"/>
  <c r="B1326" i="5"/>
  <c r="D1325" i="5"/>
  <c r="C1325" i="5"/>
  <c r="B1325" i="5"/>
  <c r="D1324" i="5"/>
  <c r="C1324" i="5"/>
  <c r="B1324" i="5"/>
  <c r="E1324" i="5" s="1"/>
  <c r="D1323" i="5"/>
  <c r="C1323" i="5"/>
  <c r="B1323" i="5"/>
  <c r="E1323" i="5" s="1"/>
  <c r="E1322" i="5"/>
  <c r="D1322" i="5"/>
  <c r="C1322" i="5"/>
  <c r="B1322" i="5"/>
  <c r="D1321" i="5"/>
  <c r="C1321" i="5"/>
  <c r="B1321" i="5"/>
  <c r="E1321" i="5" s="1"/>
  <c r="E1320" i="5"/>
  <c r="D1320" i="5"/>
  <c r="C1320" i="5"/>
  <c r="B1320" i="5"/>
  <c r="E1319" i="5"/>
  <c r="D1319" i="5"/>
  <c r="C1319" i="5"/>
  <c r="B1319" i="5"/>
  <c r="E1318" i="5"/>
  <c r="D1318" i="5"/>
  <c r="C1318" i="5"/>
  <c r="B1318" i="5"/>
  <c r="D1317" i="5"/>
  <c r="C1317" i="5"/>
  <c r="B1317" i="5"/>
  <c r="D1316" i="5"/>
  <c r="C1316" i="5"/>
  <c r="B1316" i="5"/>
  <c r="E1316" i="5" s="1"/>
  <c r="D1315" i="5"/>
  <c r="C1315" i="5"/>
  <c r="B1315" i="5"/>
  <c r="E1315" i="5" s="1"/>
  <c r="D1314" i="5"/>
  <c r="C1314" i="5"/>
  <c r="B1314" i="5"/>
  <c r="E1314" i="5" s="1"/>
  <c r="D1313" i="5"/>
  <c r="C1313" i="5"/>
  <c r="B1313" i="5"/>
  <c r="E1313" i="5" s="1"/>
  <c r="E1312" i="5"/>
  <c r="D1312" i="5"/>
  <c r="C1312" i="5"/>
  <c r="B1312" i="5"/>
  <c r="D1311" i="5"/>
  <c r="C1311" i="5"/>
  <c r="B1311" i="5"/>
  <c r="D1310" i="5"/>
  <c r="C1310" i="5"/>
  <c r="B1310" i="5"/>
  <c r="E1310" i="5" s="1"/>
  <c r="D1309" i="5"/>
  <c r="C1309" i="5"/>
  <c r="B1309" i="5"/>
  <c r="E1309" i="5" s="1"/>
  <c r="E1308" i="5"/>
  <c r="D1308" i="5"/>
  <c r="C1308" i="5"/>
  <c r="B1308" i="5"/>
  <c r="D1307" i="5"/>
  <c r="C1307" i="5"/>
  <c r="E1307" i="5" s="1"/>
  <c r="B1307" i="5"/>
  <c r="D1306" i="5"/>
  <c r="C1306" i="5"/>
  <c r="B1306" i="5"/>
  <c r="D1305" i="5"/>
  <c r="C1305" i="5"/>
  <c r="B1305" i="5"/>
  <c r="E1305" i="5" s="1"/>
  <c r="E1304" i="5"/>
  <c r="D1304" i="5"/>
  <c r="C1304" i="5"/>
  <c r="B1304" i="5"/>
  <c r="E1303" i="5"/>
  <c r="D1303" i="5"/>
  <c r="C1303" i="5"/>
  <c r="B1303" i="5"/>
  <c r="E1302" i="5"/>
  <c r="D1302" i="5"/>
  <c r="C1302" i="5"/>
  <c r="B1302" i="5"/>
  <c r="D1301" i="5"/>
  <c r="C1301" i="5"/>
  <c r="B1301" i="5"/>
  <c r="E1301" i="5" s="1"/>
  <c r="D1300" i="5"/>
  <c r="C1300" i="5"/>
  <c r="E1300" i="5" s="1"/>
  <c r="B1300" i="5"/>
  <c r="E1299" i="5"/>
  <c r="D1299" i="5"/>
  <c r="C1299" i="5"/>
  <c r="B1299" i="5"/>
  <c r="D1298" i="5"/>
  <c r="C1298" i="5"/>
  <c r="B1298" i="5"/>
  <c r="E1298" i="5" s="1"/>
  <c r="D1297" i="5"/>
  <c r="C1297" i="5"/>
  <c r="B1297" i="5"/>
  <c r="E1297" i="5" s="1"/>
  <c r="E1296" i="5"/>
  <c r="D1296" i="5"/>
  <c r="C1296" i="5"/>
  <c r="B1296" i="5"/>
  <c r="D1295" i="5"/>
  <c r="C1295" i="5"/>
  <c r="B1295" i="5"/>
  <c r="E1295" i="5" s="1"/>
  <c r="D1294" i="5"/>
  <c r="C1294" i="5"/>
  <c r="B1294" i="5"/>
  <c r="E1294" i="5" s="1"/>
  <c r="D1293" i="5"/>
  <c r="C1293" i="5"/>
  <c r="B1293" i="5"/>
  <c r="D1292" i="5"/>
  <c r="C1292" i="5"/>
  <c r="B1292" i="5"/>
  <c r="E1291" i="5"/>
  <c r="D1291" i="5"/>
  <c r="C1291" i="5"/>
  <c r="B1291" i="5"/>
  <c r="E1290" i="5"/>
  <c r="D1290" i="5"/>
  <c r="C1290" i="5"/>
  <c r="B1290" i="5"/>
  <c r="E1289" i="5"/>
  <c r="D1289" i="5"/>
  <c r="C1289" i="5"/>
  <c r="B1289" i="5"/>
  <c r="E1288" i="5"/>
  <c r="D1288" i="5"/>
  <c r="C1288" i="5"/>
  <c r="B1288" i="5"/>
  <c r="E1287" i="5"/>
  <c r="D1287" i="5"/>
  <c r="C1287" i="5"/>
  <c r="B1287" i="5"/>
  <c r="D1286" i="5"/>
  <c r="C1286" i="5"/>
  <c r="B1286" i="5"/>
  <c r="E1286" i="5" s="1"/>
  <c r="D1285" i="5"/>
  <c r="C1285" i="5"/>
  <c r="B1285" i="5"/>
  <c r="D1284" i="5"/>
  <c r="C1284" i="5"/>
  <c r="B1284" i="5"/>
  <c r="D1283" i="5"/>
  <c r="C1283" i="5"/>
  <c r="B1283" i="5"/>
  <c r="E1283" i="5" s="1"/>
  <c r="D1282" i="5"/>
  <c r="C1282" i="5"/>
  <c r="B1282" i="5"/>
  <c r="E1282" i="5" s="1"/>
  <c r="D1281" i="5"/>
  <c r="C1281" i="5"/>
  <c r="B1281" i="5"/>
  <c r="E1281" i="5" s="1"/>
  <c r="E1280" i="5"/>
  <c r="D1280" i="5"/>
  <c r="C1280" i="5"/>
  <c r="B1280" i="5"/>
  <c r="D1279" i="5"/>
  <c r="C1279" i="5"/>
  <c r="B1279" i="5"/>
  <c r="E1279" i="5" s="1"/>
  <c r="D1278" i="5"/>
  <c r="C1278" i="5"/>
  <c r="B1278" i="5"/>
  <c r="E1278" i="5" s="1"/>
  <c r="D1277" i="5"/>
  <c r="C1277" i="5"/>
  <c r="B1277" i="5"/>
  <c r="E1277" i="5" s="1"/>
  <c r="D1276" i="5"/>
  <c r="C1276" i="5"/>
  <c r="B1276" i="5"/>
  <c r="E1276" i="5" s="1"/>
  <c r="D1275" i="5"/>
  <c r="C1275" i="5"/>
  <c r="B1275" i="5"/>
  <c r="E1275" i="5" s="1"/>
  <c r="E1274" i="5"/>
  <c r="D1274" i="5"/>
  <c r="C1274" i="5"/>
  <c r="B1274" i="5"/>
  <c r="D1273" i="5"/>
  <c r="C1273" i="5"/>
  <c r="B1273" i="5"/>
  <c r="E1273" i="5" s="1"/>
  <c r="E1272" i="5"/>
  <c r="D1272" i="5"/>
  <c r="C1272" i="5"/>
  <c r="B1272" i="5"/>
  <c r="D1271" i="5"/>
  <c r="C1271" i="5"/>
  <c r="B1271" i="5"/>
  <c r="E1271" i="5" s="1"/>
  <c r="E1270" i="5"/>
  <c r="D1270" i="5"/>
  <c r="C1270" i="5"/>
  <c r="B1270" i="5"/>
  <c r="D1269" i="5"/>
  <c r="C1269" i="5"/>
  <c r="B1269" i="5"/>
  <c r="E1269" i="5" s="1"/>
  <c r="D1268" i="5"/>
  <c r="C1268" i="5"/>
  <c r="B1268" i="5"/>
  <c r="E1268" i="5" s="1"/>
  <c r="E1267" i="5"/>
  <c r="D1267" i="5"/>
  <c r="C1267" i="5"/>
  <c r="B1267" i="5"/>
  <c r="D1266" i="5"/>
  <c r="C1266" i="5"/>
  <c r="B1266" i="5"/>
  <c r="E1266" i="5" s="1"/>
  <c r="D1265" i="5"/>
  <c r="C1265" i="5"/>
  <c r="B1265" i="5"/>
  <c r="E1265" i="5" s="1"/>
  <c r="E1264" i="5"/>
  <c r="D1264" i="5"/>
  <c r="C1264" i="5"/>
  <c r="B1264" i="5"/>
  <c r="D1263" i="5"/>
  <c r="C1263" i="5"/>
  <c r="B1263" i="5"/>
  <c r="E1263" i="5" s="1"/>
  <c r="D1262" i="5"/>
  <c r="C1262" i="5"/>
  <c r="E1262" i="5" s="1"/>
  <c r="B1262" i="5"/>
  <c r="D1261" i="5"/>
  <c r="C1261" i="5"/>
  <c r="B1261" i="5"/>
  <c r="E1260" i="5"/>
  <c r="D1260" i="5"/>
  <c r="C1260" i="5"/>
  <c r="B1260" i="5"/>
  <c r="D1259" i="5"/>
  <c r="C1259" i="5"/>
  <c r="B1259" i="5"/>
  <c r="E1258" i="5"/>
  <c r="D1258" i="5"/>
  <c r="C1258" i="5"/>
  <c r="B1258" i="5"/>
  <c r="D1257" i="5"/>
  <c r="C1257" i="5"/>
  <c r="B1257" i="5"/>
  <c r="E1257" i="5" s="1"/>
  <c r="E1256" i="5"/>
  <c r="D1256" i="5"/>
  <c r="C1256" i="5"/>
  <c r="B1256" i="5"/>
  <c r="E1255" i="5"/>
  <c r="D1255" i="5"/>
  <c r="C1255" i="5"/>
  <c r="B1255" i="5"/>
  <c r="E1254" i="5"/>
  <c r="D1254" i="5"/>
  <c r="C1254" i="5"/>
  <c r="B1254" i="5"/>
  <c r="D1253" i="5"/>
  <c r="C1253" i="5"/>
  <c r="B1253" i="5"/>
  <c r="E1253" i="5" s="1"/>
  <c r="D1252" i="5"/>
  <c r="C1252" i="5"/>
  <c r="B1252" i="5"/>
  <c r="E1252" i="5" s="1"/>
  <c r="D1251" i="5"/>
  <c r="C1251" i="5"/>
  <c r="E1251" i="5" s="1"/>
  <c r="B1251" i="5"/>
  <c r="D1250" i="5"/>
  <c r="C1250" i="5"/>
  <c r="E1250" i="5" s="1"/>
  <c r="B1250" i="5"/>
  <c r="D1249" i="5"/>
  <c r="C1249" i="5"/>
  <c r="B1249" i="5"/>
  <c r="E1249" i="5" s="1"/>
  <c r="E1248" i="5"/>
  <c r="D1248" i="5"/>
  <c r="C1248" i="5"/>
  <c r="B1248" i="5"/>
  <c r="D1247" i="5"/>
  <c r="C1247" i="5"/>
  <c r="E1247" i="5" s="1"/>
  <c r="B1247" i="5"/>
  <c r="D1246" i="5"/>
  <c r="C1246" i="5"/>
  <c r="B1246" i="5"/>
  <c r="E1246" i="5" s="1"/>
  <c r="D1245" i="5"/>
  <c r="C1245" i="5"/>
  <c r="B1245" i="5"/>
  <c r="E1245" i="5" s="1"/>
  <c r="D1244" i="5"/>
  <c r="C1244" i="5"/>
  <c r="B1244" i="5"/>
  <c r="E1244" i="5" s="1"/>
  <c r="E1243" i="5"/>
  <c r="D1243" i="5"/>
  <c r="C1243" i="5"/>
  <c r="B1243" i="5"/>
  <c r="D1242" i="5"/>
  <c r="C1242" i="5"/>
  <c r="E1242" i="5" s="1"/>
  <c r="B1242" i="5"/>
  <c r="D1241" i="5"/>
  <c r="C1241" i="5"/>
  <c r="B1241" i="5"/>
  <c r="E1241" i="5" s="1"/>
  <c r="E1240" i="5"/>
  <c r="D1240" i="5"/>
  <c r="C1240" i="5"/>
  <c r="B1240" i="5"/>
  <c r="D1239" i="5"/>
  <c r="C1239" i="5"/>
  <c r="B1239" i="5"/>
  <c r="E1239" i="5" s="1"/>
  <c r="E1238" i="5"/>
  <c r="D1238" i="5"/>
  <c r="C1238" i="5"/>
  <c r="B1238" i="5"/>
  <c r="D1237" i="5"/>
  <c r="C1237" i="5"/>
  <c r="B1237" i="5"/>
  <c r="E1237" i="5" s="1"/>
  <c r="E1236" i="5"/>
  <c r="D1236" i="5"/>
  <c r="C1236" i="5"/>
  <c r="B1236" i="5"/>
  <c r="E1235" i="5"/>
  <c r="D1235" i="5"/>
  <c r="C1235" i="5"/>
  <c r="B1235" i="5"/>
  <c r="D1234" i="5"/>
  <c r="C1234" i="5"/>
  <c r="B1234" i="5"/>
  <c r="D1233" i="5"/>
  <c r="C1233" i="5"/>
  <c r="B1233" i="5"/>
  <c r="E1233" i="5" s="1"/>
  <c r="E1232" i="5"/>
  <c r="D1232" i="5"/>
  <c r="C1232" i="5"/>
  <c r="B1232" i="5"/>
  <c r="D1231" i="5"/>
  <c r="C1231" i="5"/>
  <c r="B1231" i="5"/>
  <c r="E1231" i="5" s="1"/>
  <c r="D1230" i="5"/>
  <c r="C1230" i="5"/>
  <c r="E1230" i="5" s="1"/>
  <c r="B1230" i="5"/>
  <c r="D1229" i="5"/>
  <c r="C1229" i="5"/>
  <c r="B1229" i="5"/>
  <c r="E1228" i="5"/>
  <c r="D1228" i="5"/>
  <c r="C1228" i="5"/>
  <c r="B1228" i="5"/>
  <c r="D1227" i="5"/>
  <c r="C1227" i="5"/>
  <c r="B1227" i="5"/>
  <c r="E1227" i="5" s="1"/>
  <c r="E1226" i="5"/>
  <c r="D1226" i="5"/>
  <c r="C1226" i="5"/>
  <c r="B1226" i="5"/>
  <c r="D1225" i="5"/>
  <c r="C1225" i="5"/>
  <c r="B1225" i="5"/>
  <c r="E1225" i="5" s="1"/>
  <c r="E1224" i="5"/>
  <c r="D1224" i="5"/>
  <c r="C1224" i="5"/>
  <c r="B1224" i="5"/>
  <c r="D1223" i="5"/>
  <c r="C1223" i="5"/>
  <c r="B1223" i="5"/>
  <c r="E1223" i="5" s="1"/>
  <c r="D1222" i="5"/>
  <c r="C1222" i="5"/>
  <c r="B1222" i="5"/>
  <c r="D1221" i="5"/>
  <c r="C1221" i="5"/>
  <c r="B1221" i="5"/>
  <c r="D1220" i="5"/>
  <c r="C1220" i="5"/>
  <c r="B1220" i="5"/>
  <c r="E1220" i="5" s="1"/>
  <c r="D1219" i="5"/>
  <c r="C1219" i="5"/>
  <c r="B1219" i="5"/>
  <c r="D1218" i="5"/>
  <c r="C1218" i="5"/>
  <c r="B1218" i="5"/>
  <c r="E1218" i="5" s="1"/>
  <c r="D1217" i="5"/>
  <c r="C1217" i="5"/>
  <c r="B1217" i="5"/>
  <c r="E1217" i="5" s="1"/>
  <c r="E1216" i="5"/>
  <c r="D1216" i="5"/>
  <c r="C1216" i="5"/>
  <c r="B1216" i="5"/>
  <c r="E1215" i="5"/>
  <c r="D1215" i="5"/>
  <c r="C1215" i="5"/>
  <c r="B1215" i="5"/>
  <c r="D1214" i="5"/>
  <c r="C1214" i="5"/>
  <c r="B1214" i="5"/>
  <c r="E1214" i="5" s="1"/>
  <c r="D1213" i="5"/>
  <c r="C1213" i="5"/>
  <c r="B1213" i="5"/>
  <c r="D1212" i="5"/>
  <c r="C1212" i="5"/>
  <c r="B1212" i="5"/>
  <c r="E1211" i="5"/>
  <c r="D1211" i="5"/>
  <c r="C1211" i="5"/>
  <c r="B1211" i="5"/>
  <c r="D1210" i="5"/>
  <c r="C1210" i="5"/>
  <c r="B1210" i="5"/>
  <c r="D1209" i="5"/>
  <c r="C1209" i="5"/>
  <c r="E1209" i="5" s="1"/>
  <c r="B1209" i="5"/>
  <c r="E1208" i="5"/>
  <c r="D1208" i="5"/>
  <c r="C1208" i="5"/>
  <c r="B1208" i="5"/>
  <c r="E1207" i="5"/>
  <c r="D1207" i="5"/>
  <c r="C1207" i="5"/>
  <c r="B1207" i="5"/>
  <c r="E1206" i="5"/>
  <c r="D1206" i="5"/>
  <c r="C1206" i="5"/>
  <c r="B1206" i="5"/>
  <c r="D1205" i="5"/>
  <c r="C1205" i="5"/>
  <c r="B1205" i="5"/>
  <c r="E1205" i="5" s="1"/>
  <c r="E1204" i="5"/>
  <c r="D1204" i="5"/>
  <c r="C1204" i="5"/>
  <c r="B1204" i="5"/>
  <c r="E1203" i="5"/>
  <c r="D1203" i="5"/>
  <c r="C1203" i="5"/>
  <c r="B1203" i="5"/>
  <c r="D1202" i="5"/>
  <c r="C1202" i="5"/>
  <c r="B1202" i="5"/>
  <c r="E1202" i="5" s="1"/>
  <c r="D1201" i="5"/>
  <c r="C1201" i="5"/>
  <c r="B1201" i="5"/>
  <c r="E1201" i="5" s="1"/>
  <c r="E1200" i="5"/>
  <c r="D1200" i="5"/>
  <c r="C1200" i="5"/>
  <c r="B1200" i="5"/>
  <c r="D1199" i="5"/>
  <c r="C1199" i="5"/>
  <c r="B1199" i="5"/>
  <c r="E1199" i="5" s="1"/>
  <c r="D1198" i="5"/>
  <c r="C1198" i="5"/>
  <c r="B1198" i="5"/>
  <c r="E1198" i="5" s="1"/>
  <c r="D1197" i="5"/>
  <c r="C1197" i="5"/>
  <c r="B1197" i="5"/>
  <c r="D1196" i="5"/>
  <c r="C1196" i="5"/>
  <c r="E1196" i="5" s="1"/>
  <c r="B1196" i="5"/>
  <c r="D1195" i="5"/>
  <c r="C1195" i="5"/>
  <c r="B1195" i="5"/>
  <c r="E1195" i="5" s="1"/>
  <c r="E1194" i="5"/>
  <c r="D1194" i="5"/>
  <c r="C1194" i="5"/>
  <c r="B1194" i="5"/>
  <c r="E1193" i="5"/>
  <c r="D1193" i="5"/>
  <c r="C1193" i="5"/>
  <c r="B1193" i="5"/>
  <c r="E1192" i="5"/>
  <c r="D1192" i="5"/>
  <c r="C1192" i="5"/>
  <c r="B1192" i="5"/>
  <c r="D1191" i="5"/>
  <c r="C1191" i="5"/>
  <c r="B1191" i="5"/>
  <c r="E1191" i="5" s="1"/>
  <c r="E1190" i="5"/>
  <c r="D1190" i="5"/>
  <c r="C1190" i="5"/>
  <c r="B1190" i="5"/>
  <c r="D1189" i="5"/>
  <c r="C1189" i="5"/>
  <c r="B1189" i="5"/>
  <c r="D1188" i="5"/>
  <c r="C1188" i="5"/>
  <c r="B1188" i="5"/>
  <c r="E1188" i="5" s="1"/>
  <c r="D1187" i="5"/>
  <c r="C1187" i="5"/>
  <c r="B1187" i="5"/>
  <c r="E1187" i="5" s="1"/>
  <c r="D1186" i="5"/>
  <c r="C1186" i="5"/>
  <c r="B1186" i="5"/>
  <c r="E1186" i="5" s="1"/>
  <c r="D1185" i="5"/>
  <c r="C1185" i="5"/>
  <c r="B1185" i="5"/>
  <c r="E1185" i="5" s="1"/>
  <c r="E1184" i="5"/>
  <c r="D1184" i="5"/>
  <c r="C1184" i="5"/>
  <c r="B1184" i="5"/>
  <c r="D1183" i="5"/>
  <c r="C1183" i="5"/>
  <c r="E1183" i="5" s="1"/>
  <c r="B1183" i="5"/>
  <c r="D1182" i="5"/>
  <c r="C1182" i="5"/>
  <c r="B1182" i="5"/>
  <c r="E1182" i="5" s="1"/>
  <c r="D1181" i="5"/>
  <c r="C1181" i="5"/>
  <c r="B1181" i="5"/>
  <c r="D1180" i="5"/>
  <c r="C1180" i="5"/>
  <c r="B1180" i="5"/>
  <c r="E1180" i="5" s="1"/>
  <c r="E1179" i="5"/>
  <c r="D1179" i="5"/>
  <c r="C1179" i="5"/>
  <c r="B1179" i="5"/>
  <c r="D1178" i="5"/>
  <c r="C1178" i="5"/>
  <c r="B1178" i="5"/>
  <c r="D1177" i="5"/>
  <c r="C1177" i="5"/>
  <c r="B1177" i="5"/>
  <c r="E1177" i="5" s="1"/>
  <c r="E1176" i="5"/>
  <c r="D1176" i="5"/>
  <c r="C1176" i="5"/>
  <c r="B1176" i="5"/>
  <c r="E1175" i="5"/>
  <c r="D1175" i="5"/>
  <c r="C1175" i="5"/>
  <c r="B1175" i="5"/>
  <c r="E1174" i="5"/>
  <c r="D1174" i="5"/>
  <c r="C1174" i="5"/>
  <c r="B1174" i="5"/>
  <c r="D1173" i="5"/>
  <c r="C1173" i="5"/>
  <c r="B1173" i="5"/>
  <c r="E1173" i="5" s="1"/>
  <c r="D1172" i="5"/>
  <c r="C1172" i="5"/>
  <c r="B1172" i="5"/>
  <c r="E1172" i="5" s="1"/>
  <c r="E1171" i="5"/>
  <c r="D1171" i="5"/>
  <c r="C1171" i="5"/>
  <c r="B1171" i="5"/>
  <c r="E1170" i="5"/>
  <c r="D1170" i="5"/>
  <c r="C1170" i="5"/>
  <c r="B1170" i="5"/>
  <c r="D1169" i="5"/>
  <c r="C1169" i="5"/>
  <c r="E1169" i="5" s="1"/>
  <c r="B1169" i="5"/>
  <c r="E1168" i="5"/>
  <c r="D1168" i="5"/>
  <c r="C1168" i="5"/>
  <c r="B1168" i="5"/>
  <c r="D1167" i="5"/>
  <c r="C1167" i="5"/>
  <c r="B1167" i="5"/>
  <c r="D1166" i="5"/>
  <c r="C1166" i="5"/>
  <c r="B1166" i="5"/>
  <c r="E1166" i="5" s="1"/>
  <c r="D1165" i="5"/>
  <c r="C1165" i="5"/>
  <c r="B1165" i="5"/>
  <c r="E1164" i="5"/>
  <c r="D1164" i="5"/>
  <c r="C1164" i="5"/>
  <c r="B1164" i="5"/>
  <c r="D1163" i="5"/>
  <c r="C1163" i="5"/>
  <c r="E1163" i="5" s="1"/>
  <c r="B1163" i="5"/>
  <c r="E1162" i="5"/>
  <c r="D1162" i="5"/>
  <c r="C1162" i="5"/>
  <c r="B1162" i="5"/>
  <c r="D1161" i="5"/>
  <c r="C1161" i="5"/>
  <c r="B1161" i="5"/>
  <c r="E1161" i="5" s="1"/>
  <c r="E1160" i="5"/>
  <c r="D1160" i="5"/>
  <c r="C1160" i="5"/>
  <c r="B1160" i="5"/>
  <c r="D1159" i="5"/>
  <c r="C1159" i="5"/>
  <c r="B1159" i="5"/>
  <c r="E1159" i="5" s="1"/>
  <c r="E1158" i="5"/>
  <c r="D1158" i="5"/>
  <c r="C1158" i="5"/>
  <c r="B1158" i="5"/>
  <c r="D1157" i="5"/>
  <c r="C1157" i="5"/>
  <c r="B1157" i="5"/>
  <c r="D1156" i="5"/>
  <c r="C1156" i="5"/>
  <c r="B1156" i="5"/>
  <c r="E1155" i="5"/>
  <c r="D1155" i="5"/>
  <c r="C1155" i="5"/>
  <c r="B1155" i="5"/>
  <c r="D1154" i="5"/>
  <c r="C1154" i="5"/>
  <c r="B1154" i="5"/>
  <c r="E1154" i="5" s="1"/>
  <c r="D1153" i="5"/>
  <c r="C1153" i="5"/>
  <c r="B1153" i="5"/>
  <c r="E1152" i="5"/>
  <c r="D1152" i="5"/>
  <c r="C1152" i="5"/>
  <c r="B1152" i="5"/>
  <c r="D1151" i="5"/>
  <c r="C1151" i="5"/>
  <c r="B1151" i="5"/>
  <c r="E1151" i="5" s="1"/>
  <c r="D1150" i="5"/>
  <c r="C1150" i="5"/>
  <c r="B1150" i="5"/>
  <c r="E1150" i="5" s="1"/>
  <c r="D1149" i="5"/>
  <c r="C1149" i="5"/>
  <c r="B1149" i="5"/>
  <c r="E1148" i="5"/>
  <c r="D1148" i="5"/>
  <c r="C1148" i="5"/>
  <c r="B1148" i="5"/>
  <c r="D1147" i="5"/>
  <c r="C1147" i="5"/>
  <c r="B1147" i="5"/>
  <c r="D1146" i="5"/>
  <c r="C1146" i="5"/>
  <c r="B1146" i="5"/>
  <c r="D1145" i="5"/>
  <c r="C1145" i="5"/>
  <c r="E1145" i="5" s="1"/>
  <c r="B1145" i="5"/>
  <c r="E1144" i="5"/>
  <c r="D1144" i="5"/>
  <c r="C1144" i="5"/>
  <c r="B1144" i="5"/>
  <c r="D1143" i="5"/>
  <c r="C1143" i="5"/>
  <c r="E1143" i="5" s="1"/>
  <c r="B1143" i="5"/>
  <c r="E1142" i="5"/>
  <c r="D1142" i="5"/>
  <c r="C1142" i="5"/>
  <c r="B1142" i="5"/>
  <c r="D1141" i="5"/>
  <c r="C1141" i="5"/>
  <c r="B1141" i="5"/>
  <c r="E1141" i="5" s="1"/>
  <c r="D1140" i="5"/>
  <c r="C1140" i="5"/>
  <c r="B1140" i="5"/>
  <c r="E1140" i="5" s="1"/>
  <c r="E1139" i="5"/>
  <c r="D1139" i="5"/>
  <c r="C1139" i="5"/>
  <c r="B1139" i="5"/>
  <c r="D1138" i="5"/>
  <c r="C1138" i="5"/>
  <c r="B1138" i="5"/>
  <c r="E1138" i="5" s="1"/>
  <c r="D1137" i="5"/>
  <c r="C1137" i="5"/>
  <c r="E1137" i="5" s="1"/>
  <c r="B1137" i="5"/>
  <c r="E1136" i="5"/>
  <c r="D1136" i="5"/>
  <c r="C1136" i="5"/>
  <c r="B1136" i="5"/>
  <c r="D1135" i="5"/>
  <c r="C1135" i="5"/>
  <c r="B1135" i="5"/>
  <c r="E1135" i="5" s="1"/>
  <c r="D1134" i="5"/>
  <c r="C1134" i="5"/>
  <c r="E1134" i="5" s="1"/>
  <c r="B1134" i="5"/>
  <c r="D1133" i="5"/>
  <c r="C1133" i="5"/>
  <c r="B1133" i="5"/>
  <c r="D1132" i="5"/>
  <c r="C1132" i="5"/>
  <c r="B1132" i="5"/>
  <c r="E1132" i="5" s="1"/>
  <c r="D1131" i="5"/>
  <c r="C1131" i="5"/>
  <c r="B1131" i="5"/>
  <c r="E1131" i="5" s="1"/>
  <c r="E1130" i="5"/>
  <c r="D1130" i="5"/>
  <c r="C1130" i="5"/>
  <c r="B1130" i="5"/>
  <c r="E1129" i="5"/>
  <c r="D1129" i="5"/>
  <c r="C1129" i="5"/>
  <c r="B1129" i="5"/>
  <c r="E1128" i="5"/>
  <c r="D1128" i="5"/>
  <c r="C1128" i="5"/>
  <c r="B1128" i="5"/>
  <c r="E1127" i="5"/>
  <c r="D1127" i="5"/>
  <c r="C1127" i="5"/>
  <c r="B1127" i="5"/>
  <c r="E1126" i="5"/>
  <c r="D1126" i="5"/>
  <c r="C1126" i="5"/>
  <c r="B1126" i="5"/>
  <c r="D1125" i="5"/>
  <c r="C1125" i="5"/>
  <c r="B1125" i="5"/>
  <c r="D1124" i="5"/>
  <c r="C1124" i="5"/>
  <c r="E1124" i="5" s="1"/>
  <c r="B1124" i="5"/>
  <c r="E1123" i="5"/>
  <c r="D1123" i="5"/>
  <c r="C1123" i="5"/>
  <c r="B1123" i="5"/>
  <c r="D1122" i="5"/>
  <c r="C1122" i="5"/>
  <c r="B1122" i="5"/>
  <c r="E1122" i="5" s="1"/>
  <c r="D1121" i="5"/>
  <c r="C1121" i="5"/>
  <c r="E1121" i="5" s="1"/>
  <c r="B1121" i="5"/>
  <c r="E1120" i="5"/>
  <c r="D1120" i="5"/>
  <c r="C1120" i="5"/>
  <c r="B1120" i="5"/>
  <c r="D1119" i="5"/>
  <c r="C1119" i="5"/>
  <c r="B1119" i="5"/>
  <c r="E1119" i="5" s="1"/>
  <c r="D1118" i="5"/>
  <c r="C1118" i="5"/>
  <c r="B1118" i="5"/>
  <c r="E1118" i="5" s="1"/>
  <c r="D1117" i="5"/>
  <c r="C1117" i="5"/>
  <c r="B1117" i="5"/>
  <c r="E1117" i="5" s="1"/>
  <c r="D1116" i="5"/>
  <c r="C1116" i="5"/>
  <c r="B1116" i="5"/>
  <c r="D1115" i="5"/>
  <c r="C1115" i="5"/>
  <c r="B1115" i="5"/>
  <c r="D1114" i="5"/>
  <c r="C1114" i="5"/>
  <c r="B1114" i="5"/>
  <c r="E1114" i="5" s="1"/>
  <c r="D1113" i="5"/>
  <c r="C1113" i="5"/>
  <c r="B1113" i="5"/>
  <c r="E1113" i="5" s="1"/>
  <c r="E1112" i="5"/>
  <c r="D1112" i="5"/>
  <c r="C1112" i="5"/>
  <c r="B1112" i="5"/>
  <c r="E1111" i="5"/>
  <c r="D1111" i="5"/>
  <c r="C1111" i="5"/>
  <c r="B1111" i="5"/>
  <c r="E1110" i="5"/>
  <c r="D1110" i="5"/>
  <c r="C1110" i="5"/>
  <c r="B1110" i="5"/>
  <c r="D1109" i="5"/>
  <c r="C1109" i="5"/>
  <c r="B1109" i="5"/>
  <c r="E1109" i="5" s="1"/>
  <c r="D1108" i="5"/>
  <c r="C1108" i="5"/>
  <c r="B1108" i="5"/>
  <c r="E1108" i="5" s="1"/>
  <c r="E1107" i="5"/>
  <c r="D1107" i="5"/>
  <c r="C1107" i="5"/>
  <c r="B1107" i="5"/>
  <c r="E1106" i="5"/>
  <c r="D1106" i="5"/>
  <c r="C1106" i="5"/>
  <c r="B1106" i="5"/>
  <c r="D1105" i="5"/>
  <c r="C1105" i="5"/>
  <c r="B1105" i="5"/>
  <c r="E1105" i="5" s="1"/>
  <c r="E1104" i="5"/>
  <c r="D1104" i="5"/>
  <c r="C1104" i="5"/>
  <c r="B1104" i="5"/>
  <c r="D1103" i="5"/>
  <c r="C1103" i="5"/>
  <c r="B1103" i="5"/>
  <c r="D1102" i="5"/>
  <c r="C1102" i="5"/>
  <c r="B1102" i="5"/>
  <c r="E1102" i="5" s="1"/>
  <c r="D1101" i="5"/>
  <c r="C1101" i="5"/>
  <c r="B1101" i="5"/>
  <c r="D1100" i="5"/>
  <c r="C1100" i="5"/>
  <c r="B1100" i="5"/>
  <c r="E1100" i="5" s="1"/>
  <c r="D1099" i="5"/>
  <c r="C1099" i="5"/>
  <c r="E1099" i="5" s="1"/>
  <c r="B1099" i="5"/>
  <c r="E1098" i="5"/>
  <c r="D1098" i="5"/>
  <c r="C1098" i="5"/>
  <c r="B1098" i="5"/>
  <c r="D1097" i="5"/>
  <c r="C1097" i="5"/>
  <c r="B1097" i="5"/>
  <c r="E1097" i="5" s="1"/>
  <c r="E1096" i="5"/>
  <c r="D1096" i="5"/>
  <c r="C1096" i="5"/>
  <c r="B1096" i="5"/>
  <c r="E1095" i="5"/>
  <c r="D1095" i="5"/>
  <c r="C1095" i="5"/>
  <c r="B1095" i="5"/>
  <c r="D1094" i="5"/>
  <c r="C1094" i="5"/>
  <c r="B1094" i="5"/>
  <c r="E1094" i="5" s="1"/>
  <c r="D1093" i="5"/>
  <c r="C1093" i="5"/>
  <c r="B1093" i="5"/>
  <c r="E1093" i="5" s="1"/>
  <c r="D1092" i="5"/>
  <c r="C1092" i="5"/>
  <c r="E1092" i="5" s="1"/>
  <c r="B1092" i="5"/>
  <c r="D1091" i="5"/>
  <c r="C1091" i="5"/>
  <c r="B1091" i="5"/>
  <c r="E1091" i="5" s="1"/>
  <c r="E1090" i="5"/>
  <c r="D1090" i="5"/>
  <c r="C1090" i="5"/>
  <c r="B1090" i="5"/>
  <c r="D1089" i="5"/>
  <c r="C1089" i="5"/>
  <c r="E1089" i="5" s="1"/>
  <c r="B1089" i="5"/>
  <c r="E1088" i="5"/>
  <c r="D1088" i="5"/>
  <c r="C1088" i="5"/>
  <c r="B1088" i="5"/>
  <c r="D1087" i="5"/>
  <c r="C1087" i="5"/>
  <c r="B1087" i="5"/>
  <c r="E1087" i="5" s="1"/>
  <c r="D1086" i="5"/>
  <c r="C1086" i="5"/>
  <c r="B1086" i="5"/>
  <c r="E1086" i="5" s="1"/>
  <c r="D1085" i="5"/>
  <c r="C1085" i="5"/>
  <c r="B1085" i="5"/>
  <c r="E1085" i="5" s="1"/>
  <c r="D1084" i="5"/>
  <c r="C1084" i="5"/>
  <c r="B1084" i="5"/>
  <c r="E1084" i="5" s="1"/>
  <c r="D1083" i="5"/>
  <c r="C1083" i="5"/>
  <c r="E1083" i="5" s="1"/>
  <c r="B1083" i="5"/>
  <c r="D1082" i="5"/>
  <c r="C1082" i="5"/>
  <c r="E1082" i="5" s="1"/>
  <c r="B1082" i="5"/>
  <c r="E1081" i="5"/>
  <c r="D1081" i="5"/>
  <c r="C1081" i="5"/>
  <c r="B1081" i="5"/>
  <c r="E1080" i="5"/>
  <c r="D1080" i="5"/>
  <c r="C1080" i="5"/>
  <c r="B1080" i="5"/>
  <c r="E1079" i="5"/>
  <c r="D1079" i="5"/>
  <c r="C1079" i="5"/>
  <c r="B1079" i="5"/>
  <c r="D1078" i="5"/>
  <c r="C1078" i="5"/>
  <c r="E1078" i="5" s="1"/>
  <c r="B1078" i="5"/>
  <c r="D1077" i="5"/>
  <c r="C1077" i="5"/>
  <c r="B1077" i="5"/>
  <c r="E1077" i="5" s="1"/>
  <c r="D1076" i="5"/>
  <c r="C1076" i="5"/>
  <c r="B1076" i="5"/>
  <c r="E1076" i="5" s="1"/>
  <c r="E1075" i="5"/>
  <c r="D1075" i="5"/>
  <c r="C1075" i="5"/>
  <c r="B1075" i="5"/>
  <c r="E1074" i="5"/>
  <c r="D1074" i="5"/>
  <c r="C1074" i="5"/>
  <c r="B1074" i="5"/>
  <c r="E1073" i="5"/>
  <c r="D1073" i="5"/>
  <c r="C1073" i="5"/>
  <c r="B1073" i="5"/>
  <c r="E1072" i="5"/>
  <c r="D1072" i="5"/>
  <c r="C1072" i="5"/>
  <c r="B1072" i="5"/>
  <c r="D1071" i="5"/>
  <c r="C1071" i="5"/>
  <c r="B1071" i="5"/>
  <c r="D1070" i="5"/>
  <c r="C1070" i="5"/>
  <c r="B1070" i="5"/>
  <c r="E1070" i="5" s="1"/>
  <c r="D1069" i="5"/>
  <c r="C1069" i="5"/>
  <c r="B1069" i="5"/>
  <c r="D1068" i="5"/>
  <c r="C1068" i="5"/>
  <c r="B1068" i="5"/>
  <c r="D1067" i="5"/>
  <c r="C1067" i="5"/>
  <c r="B1067" i="5"/>
  <c r="E1067" i="5" s="1"/>
  <c r="E1066" i="5"/>
  <c r="D1066" i="5"/>
  <c r="C1066" i="5"/>
  <c r="B1066" i="5"/>
  <c r="E1065" i="5"/>
  <c r="D1065" i="5"/>
  <c r="C1065" i="5"/>
  <c r="B1065" i="5"/>
  <c r="E1064" i="5"/>
  <c r="D1064" i="5"/>
  <c r="C1064" i="5"/>
  <c r="B1064" i="5"/>
  <c r="E1063" i="5"/>
  <c r="D1063" i="5"/>
  <c r="C1063" i="5"/>
  <c r="B1063" i="5"/>
  <c r="D1062" i="5"/>
  <c r="C1062" i="5"/>
  <c r="B1062" i="5"/>
  <c r="E1062" i="5" s="1"/>
  <c r="D1061" i="5"/>
  <c r="C1061" i="5"/>
  <c r="B1061" i="5"/>
  <c r="D1060" i="5"/>
  <c r="C1060" i="5"/>
  <c r="E1060" i="5" s="1"/>
  <c r="B1060" i="5"/>
  <c r="E1059" i="5"/>
  <c r="D1059" i="5"/>
  <c r="C1059" i="5"/>
  <c r="B1059" i="5"/>
  <c r="E1058" i="5"/>
  <c r="D1058" i="5"/>
  <c r="C1058" i="5"/>
  <c r="B1058" i="5"/>
  <c r="D1057" i="5"/>
  <c r="C1057" i="5"/>
  <c r="E1057" i="5" s="1"/>
  <c r="B1057" i="5"/>
  <c r="E1056" i="5"/>
  <c r="D1056" i="5"/>
  <c r="C1056" i="5"/>
  <c r="B1056" i="5"/>
  <c r="E1055" i="5"/>
  <c r="D1055" i="5"/>
  <c r="C1055" i="5"/>
  <c r="B1055" i="5"/>
  <c r="D1054" i="5"/>
  <c r="C1054" i="5"/>
  <c r="B1054" i="5"/>
  <c r="E1054" i="5" s="1"/>
  <c r="D1053" i="5"/>
  <c r="C1053" i="5"/>
  <c r="B1053" i="5"/>
  <c r="E1053" i="5" s="1"/>
  <c r="D1052" i="5"/>
  <c r="C1052" i="5"/>
  <c r="B1052" i="5"/>
  <c r="E1052" i="5" s="1"/>
  <c r="E1051" i="5"/>
  <c r="D1051" i="5"/>
  <c r="C1051" i="5"/>
  <c r="B1051" i="5"/>
  <c r="D1050" i="5"/>
  <c r="C1050" i="5"/>
  <c r="B1050" i="5"/>
  <c r="E1050" i="5" s="1"/>
  <c r="D1049" i="5"/>
  <c r="C1049" i="5"/>
  <c r="B1049" i="5"/>
  <c r="E1049" i="5" s="1"/>
  <c r="E1048" i="5"/>
  <c r="D1048" i="5"/>
  <c r="C1048" i="5"/>
  <c r="B1048" i="5"/>
  <c r="E1047" i="5"/>
  <c r="D1047" i="5"/>
  <c r="C1047" i="5"/>
  <c r="B1047" i="5"/>
  <c r="D1046" i="5"/>
  <c r="C1046" i="5"/>
  <c r="E1046" i="5" s="1"/>
  <c r="B1046" i="5"/>
  <c r="D1045" i="5"/>
  <c r="C1045" i="5"/>
  <c r="B1045" i="5"/>
  <c r="E1045" i="5" s="1"/>
  <c r="E1044" i="5"/>
  <c r="D1044" i="5"/>
  <c r="C1044" i="5"/>
  <c r="B1044" i="5"/>
  <c r="E1043" i="5"/>
  <c r="D1043" i="5"/>
  <c r="C1043" i="5"/>
  <c r="B1043" i="5"/>
  <c r="D1042" i="5"/>
  <c r="C1042" i="5"/>
  <c r="B1042" i="5"/>
  <c r="E1042" i="5" s="1"/>
  <c r="E1041" i="5"/>
  <c r="D1041" i="5"/>
  <c r="C1041" i="5"/>
  <c r="B1041" i="5"/>
  <c r="E1040" i="5"/>
  <c r="D1040" i="5"/>
  <c r="C1040" i="5"/>
  <c r="B1040" i="5"/>
  <c r="D1039" i="5"/>
  <c r="C1039" i="5"/>
  <c r="B1039" i="5"/>
  <c r="E1038" i="5"/>
  <c r="D1038" i="5"/>
  <c r="C1038" i="5"/>
  <c r="B1038" i="5"/>
  <c r="D1037" i="5"/>
  <c r="C1037" i="5"/>
  <c r="B1037" i="5"/>
  <c r="D1036" i="5"/>
  <c r="C1036" i="5"/>
  <c r="B1036" i="5"/>
  <c r="E1036" i="5" s="1"/>
  <c r="E1035" i="5"/>
  <c r="D1035" i="5"/>
  <c r="C1035" i="5"/>
  <c r="B1035" i="5"/>
  <c r="E1034" i="5"/>
  <c r="D1034" i="5"/>
  <c r="C1034" i="5"/>
  <c r="B1034" i="5"/>
  <c r="D1033" i="5"/>
  <c r="C1033" i="5"/>
  <c r="B1033" i="5"/>
  <c r="E1033" i="5" s="1"/>
  <c r="E1032" i="5"/>
  <c r="D1032" i="5"/>
  <c r="C1032" i="5"/>
  <c r="B1032" i="5"/>
  <c r="E1031" i="5"/>
  <c r="D1031" i="5"/>
  <c r="C1031" i="5"/>
  <c r="B1031" i="5"/>
  <c r="E1030" i="5"/>
  <c r="D1030" i="5"/>
  <c r="C1030" i="5"/>
  <c r="B1030" i="5"/>
  <c r="D1029" i="5"/>
  <c r="C1029" i="5"/>
  <c r="B1029" i="5"/>
  <c r="D1028" i="5"/>
  <c r="C1028" i="5"/>
  <c r="E1028" i="5" s="1"/>
  <c r="B1028" i="5"/>
  <c r="D1027" i="5"/>
  <c r="C1027" i="5"/>
  <c r="B1027" i="5"/>
  <c r="E1027" i="5" s="1"/>
  <c r="E1026" i="5"/>
  <c r="D1026" i="5"/>
  <c r="C1026" i="5"/>
  <c r="B1026" i="5"/>
  <c r="D1025" i="5"/>
  <c r="C1025" i="5"/>
  <c r="E1025" i="5" s="1"/>
  <c r="B1025" i="5"/>
  <c r="E1024" i="5"/>
  <c r="D1024" i="5"/>
  <c r="C1024" i="5"/>
  <c r="B1024" i="5"/>
  <c r="D1023" i="5"/>
  <c r="C1023" i="5"/>
  <c r="B1023" i="5"/>
  <c r="E1023" i="5" s="1"/>
  <c r="D1022" i="5"/>
  <c r="C1022" i="5"/>
  <c r="B1022" i="5"/>
  <c r="E1022" i="5" s="1"/>
  <c r="D1021" i="5"/>
  <c r="C1021" i="5"/>
  <c r="B1021" i="5"/>
  <c r="E1020" i="5"/>
  <c r="D1020" i="5"/>
  <c r="C1020" i="5"/>
  <c r="B1020" i="5"/>
  <c r="D1019" i="5"/>
  <c r="C1019" i="5"/>
  <c r="B1019" i="5"/>
  <c r="E1019" i="5" s="1"/>
  <c r="D1018" i="5"/>
  <c r="C1018" i="5"/>
  <c r="B1018" i="5"/>
  <c r="E1018" i="5" s="1"/>
  <c r="E1017" i="5"/>
  <c r="D1017" i="5"/>
  <c r="C1017" i="5"/>
  <c r="B1017" i="5"/>
  <c r="D1016" i="5"/>
  <c r="C1016" i="5"/>
  <c r="B1016" i="5"/>
  <c r="E1016" i="5" s="1"/>
  <c r="D1015" i="5"/>
  <c r="C1015" i="5"/>
  <c r="E1015" i="5" s="1"/>
  <c r="B1015" i="5"/>
  <c r="D1014" i="5"/>
  <c r="C1014" i="5"/>
  <c r="E1014" i="5" s="1"/>
  <c r="B1014" i="5"/>
  <c r="D1013" i="5"/>
  <c r="C1013" i="5"/>
  <c r="B1013" i="5"/>
  <c r="E1013" i="5" s="1"/>
  <c r="D1012" i="5"/>
  <c r="C1012" i="5"/>
  <c r="E1012" i="5" s="1"/>
  <c r="B1012" i="5"/>
  <c r="D1011" i="5"/>
  <c r="C1011" i="5"/>
  <c r="B1011" i="5"/>
  <c r="E1011" i="5" s="1"/>
  <c r="E1010" i="5"/>
  <c r="D1010" i="5"/>
  <c r="C1010" i="5"/>
  <c r="B1010" i="5"/>
  <c r="D1009" i="5"/>
  <c r="C1009" i="5"/>
  <c r="B1009" i="5"/>
  <c r="E1009" i="5" s="1"/>
  <c r="D1008" i="5"/>
  <c r="C1008" i="5"/>
  <c r="B1008" i="5"/>
  <c r="E1008" i="5" s="1"/>
  <c r="E1007" i="5"/>
  <c r="D1007" i="5"/>
  <c r="C1007" i="5"/>
  <c r="B1007" i="5"/>
  <c r="E1006" i="5"/>
  <c r="D1006" i="5"/>
  <c r="C1006" i="5"/>
  <c r="B1006" i="5"/>
  <c r="D1005" i="5"/>
  <c r="C1005" i="5"/>
  <c r="B1005" i="5"/>
  <c r="E1005" i="5" s="1"/>
  <c r="E1004" i="5"/>
  <c r="D1004" i="5"/>
  <c r="C1004" i="5"/>
  <c r="B1004" i="5"/>
  <c r="E1003" i="5"/>
  <c r="D1003" i="5"/>
  <c r="C1003" i="5"/>
  <c r="B1003" i="5"/>
  <c r="D1002" i="5"/>
  <c r="C1002" i="5"/>
  <c r="B1002" i="5"/>
  <c r="E1002" i="5" s="1"/>
  <c r="E1001" i="5"/>
  <c r="D1001" i="5"/>
  <c r="C1001" i="5"/>
  <c r="B1001" i="5"/>
  <c r="D1000" i="5"/>
  <c r="C1000" i="5"/>
  <c r="E1000" i="5" s="1"/>
  <c r="B1000" i="5"/>
  <c r="D999" i="5"/>
  <c r="C999" i="5"/>
  <c r="B999" i="5"/>
  <c r="E999" i="5" s="1"/>
  <c r="D998" i="5"/>
  <c r="C998" i="5"/>
  <c r="B998" i="5"/>
  <c r="E998" i="5" s="1"/>
  <c r="D997" i="5"/>
  <c r="C997" i="5"/>
  <c r="E997" i="5" s="1"/>
  <c r="B997" i="5"/>
  <c r="D996" i="5"/>
  <c r="C996" i="5"/>
  <c r="B996" i="5"/>
  <c r="E995" i="5"/>
  <c r="D995" i="5"/>
  <c r="C995" i="5"/>
  <c r="B995" i="5"/>
  <c r="D994" i="5"/>
  <c r="C994" i="5"/>
  <c r="B994" i="5"/>
  <c r="E994" i="5" s="1"/>
  <c r="D993" i="5"/>
  <c r="C993" i="5"/>
  <c r="B993" i="5"/>
  <c r="D992" i="5"/>
  <c r="C992" i="5"/>
  <c r="E992" i="5" s="1"/>
  <c r="B992" i="5"/>
  <c r="D991" i="5"/>
  <c r="C991" i="5"/>
  <c r="B991" i="5"/>
  <c r="E991" i="5" s="1"/>
  <c r="D990" i="5"/>
  <c r="C990" i="5"/>
  <c r="B990" i="5"/>
  <c r="E990" i="5" s="1"/>
  <c r="D989" i="5"/>
  <c r="C989" i="5"/>
  <c r="B989" i="5"/>
  <c r="E989" i="5" s="1"/>
  <c r="D988" i="5"/>
  <c r="C988" i="5"/>
  <c r="E988" i="5" s="1"/>
  <c r="B988" i="5"/>
  <c r="E987" i="5"/>
  <c r="D987" i="5"/>
  <c r="C987" i="5"/>
  <c r="B987" i="5"/>
  <c r="D986" i="5"/>
  <c r="C986" i="5"/>
  <c r="B986" i="5"/>
  <c r="D985" i="5"/>
  <c r="C985" i="5"/>
  <c r="B985" i="5"/>
  <c r="E985" i="5" s="1"/>
  <c r="D984" i="5"/>
  <c r="C984" i="5"/>
  <c r="E984" i="5" s="1"/>
  <c r="B984" i="5"/>
  <c r="D983" i="5"/>
  <c r="C983" i="5"/>
  <c r="B983" i="5"/>
  <c r="E983" i="5" s="1"/>
  <c r="D982" i="5"/>
  <c r="C982" i="5"/>
  <c r="B982" i="5"/>
  <c r="D981" i="5"/>
  <c r="C981" i="5"/>
  <c r="B981" i="5"/>
  <c r="E981" i="5" s="1"/>
  <c r="D980" i="5"/>
  <c r="C980" i="5"/>
  <c r="B980" i="5"/>
  <c r="E980" i="5" s="1"/>
  <c r="E979" i="5"/>
  <c r="D979" i="5"/>
  <c r="C979" i="5"/>
  <c r="B979" i="5"/>
  <c r="E978" i="5"/>
  <c r="D978" i="5"/>
  <c r="C978" i="5"/>
  <c r="B978" i="5"/>
  <c r="D977" i="5"/>
  <c r="C977" i="5"/>
  <c r="B977" i="5"/>
  <c r="E977" i="5" s="1"/>
  <c r="D976" i="5"/>
  <c r="C976" i="5"/>
  <c r="E976" i="5" s="1"/>
  <c r="B976" i="5"/>
  <c r="E975" i="5"/>
  <c r="D975" i="5"/>
  <c r="C975" i="5"/>
  <c r="B975" i="5"/>
  <c r="D974" i="5"/>
  <c r="C974" i="5"/>
  <c r="B974" i="5"/>
  <c r="D973" i="5"/>
  <c r="C973" i="5"/>
  <c r="B973" i="5"/>
  <c r="E973" i="5" s="1"/>
  <c r="D972" i="5"/>
  <c r="C972" i="5"/>
  <c r="E972" i="5" s="1"/>
  <c r="B972" i="5"/>
  <c r="E971" i="5"/>
  <c r="D971" i="5"/>
  <c r="C971" i="5"/>
  <c r="B971" i="5"/>
  <c r="D970" i="5"/>
  <c r="C970" i="5"/>
  <c r="B970" i="5"/>
  <c r="E970" i="5" s="1"/>
  <c r="E969" i="5"/>
  <c r="D969" i="5"/>
  <c r="C969" i="5"/>
  <c r="B969" i="5"/>
  <c r="D968" i="5"/>
  <c r="C968" i="5"/>
  <c r="E968" i="5" s="1"/>
  <c r="B968" i="5"/>
  <c r="D967" i="5"/>
  <c r="C967" i="5"/>
  <c r="B967" i="5"/>
  <c r="E967" i="5" s="1"/>
  <c r="E966" i="5"/>
  <c r="D966" i="5"/>
  <c r="C966" i="5"/>
  <c r="B966" i="5"/>
  <c r="D965" i="5"/>
  <c r="C965" i="5"/>
  <c r="B965" i="5"/>
  <c r="E965" i="5" s="1"/>
  <c r="D964" i="5"/>
  <c r="C964" i="5"/>
  <c r="B964" i="5"/>
  <c r="E964" i="5" s="1"/>
  <c r="E963" i="5"/>
  <c r="D963" i="5"/>
  <c r="C963" i="5"/>
  <c r="B963" i="5"/>
  <c r="E962" i="5"/>
  <c r="D962" i="5"/>
  <c r="C962" i="5"/>
  <c r="B962" i="5"/>
  <c r="D961" i="5"/>
  <c r="C961" i="5"/>
  <c r="B961" i="5"/>
  <c r="E961" i="5" s="1"/>
  <c r="D960" i="5"/>
  <c r="C960" i="5"/>
  <c r="E960" i="5" s="1"/>
  <c r="B960" i="5"/>
  <c r="D959" i="5"/>
  <c r="C959" i="5"/>
  <c r="B959" i="5"/>
  <c r="E959" i="5" s="1"/>
  <c r="D958" i="5"/>
  <c r="C958" i="5"/>
  <c r="B958" i="5"/>
  <c r="E958" i="5" s="1"/>
  <c r="E957" i="5"/>
  <c r="D957" i="5"/>
  <c r="C957" i="5"/>
  <c r="B957" i="5"/>
  <c r="D956" i="5"/>
  <c r="C956" i="5"/>
  <c r="B956" i="5"/>
  <c r="E956" i="5" s="1"/>
  <c r="E955" i="5"/>
  <c r="D955" i="5"/>
  <c r="C955" i="5"/>
  <c r="B955" i="5"/>
  <c r="D954" i="5"/>
  <c r="C954" i="5"/>
  <c r="B954" i="5"/>
  <c r="E953" i="5"/>
  <c r="D953" i="5"/>
  <c r="C953" i="5"/>
  <c r="B953" i="5"/>
  <c r="D952" i="5"/>
  <c r="C952" i="5"/>
  <c r="E952" i="5" s="1"/>
  <c r="B952" i="5"/>
  <c r="D951" i="5"/>
  <c r="C951" i="5"/>
  <c r="B951" i="5"/>
  <c r="D950" i="5"/>
  <c r="C950" i="5"/>
  <c r="B950" i="5"/>
  <c r="E950" i="5" s="1"/>
  <c r="D949" i="5"/>
  <c r="C949" i="5"/>
  <c r="B949" i="5"/>
  <c r="E949" i="5" s="1"/>
  <c r="D948" i="5"/>
  <c r="C948" i="5"/>
  <c r="B948" i="5"/>
  <c r="E948" i="5" s="1"/>
  <c r="E947" i="5"/>
  <c r="D947" i="5"/>
  <c r="C947" i="5"/>
  <c r="B947" i="5"/>
  <c r="D946" i="5"/>
  <c r="C946" i="5"/>
  <c r="B946" i="5"/>
  <c r="E946" i="5" s="1"/>
  <c r="D945" i="5"/>
  <c r="C945" i="5"/>
  <c r="B945" i="5"/>
  <c r="E945" i="5" s="1"/>
  <c r="D944" i="5"/>
  <c r="C944" i="5"/>
  <c r="E944" i="5" s="1"/>
  <c r="B944" i="5"/>
  <c r="E943" i="5"/>
  <c r="D943" i="5"/>
  <c r="C943" i="5"/>
  <c r="B943" i="5"/>
  <c r="D942" i="5"/>
  <c r="C942" i="5"/>
  <c r="B942" i="5"/>
  <c r="E942" i="5" s="1"/>
  <c r="D941" i="5"/>
  <c r="C941" i="5"/>
  <c r="E941" i="5" s="1"/>
  <c r="B941" i="5"/>
  <c r="E940" i="5"/>
  <c r="D940" i="5"/>
  <c r="C940" i="5"/>
  <c r="B940" i="5"/>
  <c r="E939" i="5"/>
  <c r="D939" i="5"/>
  <c r="C939" i="5"/>
  <c r="B939" i="5"/>
  <c r="D938" i="5"/>
  <c r="C938" i="5"/>
  <c r="E938" i="5" s="1"/>
  <c r="B938" i="5"/>
  <c r="E937" i="5"/>
  <c r="D937" i="5"/>
  <c r="C937" i="5"/>
  <c r="B937" i="5"/>
  <c r="D936" i="5"/>
  <c r="C936" i="5"/>
  <c r="E936" i="5" s="1"/>
  <c r="B936" i="5"/>
  <c r="E935" i="5"/>
  <c r="D935" i="5"/>
  <c r="C935" i="5"/>
  <c r="B935" i="5"/>
  <c r="D934" i="5"/>
  <c r="C934" i="5"/>
  <c r="B934" i="5"/>
  <c r="E934" i="5" s="1"/>
  <c r="D933" i="5"/>
  <c r="C933" i="5"/>
  <c r="B933" i="5"/>
  <c r="E933" i="5" s="1"/>
  <c r="E932" i="5"/>
  <c r="D932" i="5"/>
  <c r="C932" i="5"/>
  <c r="B932" i="5"/>
  <c r="E931" i="5"/>
  <c r="D931" i="5"/>
  <c r="C931" i="5"/>
  <c r="B931" i="5"/>
  <c r="E930" i="5"/>
  <c r="D930" i="5"/>
  <c r="C930" i="5"/>
  <c r="B930" i="5"/>
  <c r="D929" i="5"/>
  <c r="C929" i="5"/>
  <c r="B929" i="5"/>
  <c r="E929" i="5" s="1"/>
  <c r="D928" i="5"/>
  <c r="C928" i="5"/>
  <c r="E928" i="5" s="1"/>
  <c r="B928" i="5"/>
  <c r="D927" i="5"/>
  <c r="C927" i="5"/>
  <c r="B927" i="5"/>
  <c r="E927" i="5" s="1"/>
  <c r="D926" i="5"/>
  <c r="C926" i="5"/>
  <c r="B926" i="5"/>
  <c r="E926" i="5" s="1"/>
  <c r="E925" i="5"/>
  <c r="D925" i="5"/>
  <c r="C925" i="5"/>
  <c r="B925" i="5"/>
  <c r="D924" i="5"/>
  <c r="C924" i="5"/>
  <c r="B924" i="5"/>
  <c r="E924" i="5" s="1"/>
  <c r="E923" i="5"/>
  <c r="D923" i="5"/>
  <c r="C923" i="5"/>
  <c r="B923" i="5"/>
  <c r="D922" i="5"/>
  <c r="C922" i="5"/>
  <c r="B922" i="5"/>
  <c r="E921" i="5"/>
  <c r="D921" i="5"/>
  <c r="C921" i="5"/>
  <c r="B921" i="5"/>
  <c r="D920" i="5"/>
  <c r="C920" i="5"/>
  <c r="E920" i="5" s="1"/>
  <c r="B920" i="5"/>
  <c r="D919" i="5"/>
  <c r="C919" i="5"/>
  <c r="B919" i="5"/>
  <c r="E919" i="5" s="1"/>
  <c r="D918" i="5"/>
  <c r="C918" i="5"/>
  <c r="B918" i="5"/>
  <c r="D917" i="5"/>
  <c r="C917" i="5"/>
  <c r="E917" i="5" s="1"/>
  <c r="B917" i="5"/>
  <c r="D916" i="5"/>
  <c r="C916" i="5"/>
  <c r="B916" i="5"/>
  <c r="E915" i="5"/>
  <c r="D915" i="5"/>
  <c r="C915" i="5"/>
  <c r="B915" i="5"/>
  <c r="D914" i="5"/>
  <c r="C914" i="5"/>
  <c r="B914" i="5"/>
  <c r="E914" i="5" s="1"/>
  <c r="D913" i="5"/>
  <c r="C913" i="5"/>
  <c r="B913" i="5"/>
  <c r="E913" i="5" s="1"/>
  <c r="D912" i="5"/>
  <c r="C912" i="5"/>
  <c r="E912" i="5" s="1"/>
  <c r="B912" i="5"/>
  <c r="D911" i="5"/>
  <c r="C911" i="5"/>
  <c r="E911" i="5" s="1"/>
  <c r="B911" i="5"/>
  <c r="D910" i="5"/>
  <c r="C910" i="5"/>
  <c r="B910" i="5"/>
  <c r="E910" i="5" s="1"/>
  <c r="D909" i="5"/>
  <c r="C909" i="5"/>
  <c r="E909" i="5" s="1"/>
  <c r="B909" i="5"/>
  <c r="E908" i="5"/>
  <c r="D908" i="5"/>
  <c r="C908" i="5"/>
  <c r="B908" i="5"/>
  <c r="E907" i="5"/>
  <c r="D907" i="5"/>
  <c r="C907" i="5"/>
  <c r="B907" i="5"/>
  <c r="D906" i="5"/>
  <c r="C906" i="5"/>
  <c r="B906" i="5"/>
  <c r="E906" i="5" s="1"/>
  <c r="E905" i="5"/>
  <c r="D905" i="5"/>
  <c r="C905" i="5"/>
  <c r="B905" i="5"/>
  <c r="D904" i="5"/>
  <c r="C904" i="5"/>
  <c r="E904" i="5" s="1"/>
  <c r="B904" i="5"/>
  <c r="D903" i="5"/>
  <c r="C903" i="5"/>
  <c r="B903" i="5"/>
  <c r="E903" i="5" s="1"/>
  <c r="E902" i="5"/>
  <c r="D902" i="5"/>
  <c r="C902" i="5"/>
  <c r="B902" i="5"/>
  <c r="D901" i="5"/>
  <c r="C901" i="5"/>
  <c r="B901" i="5"/>
  <c r="E901" i="5" s="1"/>
  <c r="D900" i="5"/>
  <c r="C900" i="5"/>
  <c r="B900" i="5"/>
  <c r="E900" i="5" s="1"/>
  <c r="E899" i="5"/>
  <c r="D899" i="5"/>
  <c r="C899" i="5"/>
  <c r="B899" i="5"/>
  <c r="D898" i="5"/>
  <c r="C898" i="5"/>
  <c r="B898" i="5"/>
  <c r="D897" i="5"/>
  <c r="C897" i="5"/>
  <c r="B897" i="5"/>
  <c r="E897" i="5" s="1"/>
  <c r="D896" i="5"/>
  <c r="C896" i="5"/>
  <c r="E896" i="5" s="1"/>
  <c r="B896" i="5"/>
  <c r="D895" i="5"/>
  <c r="C895" i="5"/>
  <c r="B895" i="5"/>
  <c r="E895" i="5" s="1"/>
  <c r="D894" i="5"/>
  <c r="C894" i="5"/>
  <c r="B894" i="5"/>
  <c r="D893" i="5"/>
  <c r="C893" i="5"/>
  <c r="B893" i="5"/>
  <c r="E893" i="5" s="1"/>
  <c r="D892" i="5"/>
  <c r="C892" i="5"/>
  <c r="B892" i="5"/>
  <c r="E891" i="5"/>
  <c r="D891" i="5"/>
  <c r="C891" i="5"/>
  <c r="B891" i="5"/>
  <c r="D890" i="5"/>
  <c r="C890" i="5"/>
  <c r="B890" i="5"/>
  <c r="E890" i="5" s="1"/>
  <c r="D889" i="5"/>
  <c r="C889" i="5"/>
  <c r="B889" i="5"/>
  <c r="E889" i="5" s="1"/>
  <c r="D888" i="5"/>
  <c r="C888" i="5"/>
  <c r="E888" i="5" s="1"/>
  <c r="B888" i="5"/>
  <c r="D887" i="5"/>
  <c r="C887" i="5"/>
  <c r="B887" i="5"/>
  <c r="E887" i="5" s="1"/>
  <c r="D886" i="5"/>
  <c r="C886" i="5"/>
  <c r="B886" i="5"/>
  <c r="E886" i="5" s="1"/>
  <c r="D885" i="5"/>
  <c r="C885" i="5"/>
  <c r="B885" i="5"/>
  <c r="E885" i="5" s="1"/>
  <c r="D884" i="5"/>
  <c r="C884" i="5"/>
  <c r="B884" i="5"/>
  <c r="E883" i="5"/>
  <c r="D883" i="5"/>
  <c r="C883" i="5"/>
  <c r="B883" i="5"/>
  <c r="D882" i="5"/>
  <c r="C882" i="5"/>
  <c r="B882" i="5"/>
  <c r="E882" i="5" s="1"/>
  <c r="D881" i="5"/>
  <c r="C881" i="5"/>
  <c r="B881" i="5"/>
  <c r="E881" i="5" s="1"/>
  <c r="D880" i="5"/>
  <c r="C880" i="5"/>
  <c r="E880" i="5" s="1"/>
  <c r="B880" i="5"/>
  <c r="E879" i="5"/>
  <c r="D879" i="5"/>
  <c r="C879" i="5"/>
  <c r="B879" i="5"/>
  <c r="D878" i="5"/>
  <c r="C878" i="5"/>
  <c r="B878" i="5"/>
  <c r="E878" i="5" s="1"/>
  <c r="D877" i="5"/>
  <c r="C877" i="5"/>
  <c r="B877" i="5"/>
  <c r="E877" i="5" s="1"/>
  <c r="D876" i="5"/>
  <c r="C876" i="5"/>
  <c r="E876" i="5" s="1"/>
  <c r="B876" i="5"/>
  <c r="E875" i="5"/>
  <c r="D875" i="5"/>
  <c r="C875" i="5"/>
  <c r="B875" i="5"/>
  <c r="D874" i="5"/>
  <c r="C874" i="5"/>
  <c r="B874" i="5"/>
  <c r="E874" i="5" s="1"/>
  <c r="E873" i="5"/>
  <c r="D873" i="5"/>
  <c r="C873" i="5"/>
  <c r="B873" i="5"/>
  <c r="D872" i="5"/>
  <c r="C872" i="5"/>
  <c r="E872" i="5" s="1"/>
  <c r="B872" i="5"/>
  <c r="D871" i="5"/>
  <c r="C871" i="5"/>
  <c r="B871" i="5"/>
  <c r="E871" i="5" s="1"/>
  <c r="D870" i="5"/>
  <c r="C870" i="5"/>
  <c r="B870" i="5"/>
  <c r="E870" i="5" s="1"/>
  <c r="D869" i="5"/>
  <c r="C869" i="5"/>
  <c r="E869" i="5" s="1"/>
  <c r="B869" i="5"/>
  <c r="D868" i="5"/>
  <c r="C868" i="5"/>
  <c r="B868" i="5"/>
  <c r="E868" i="5" s="1"/>
  <c r="E867" i="5"/>
  <c r="D867" i="5"/>
  <c r="C867" i="5"/>
  <c r="B867" i="5"/>
  <c r="D866" i="5"/>
  <c r="C866" i="5"/>
  <c r="B866" i="5"/>
  <c r="E866" i="5" s="1"/>
  <c r="D865" i="5"/>
  <c r="C865" i="5"/>
  <c r="E865" i="5" s="1"/>
  <c r="B865" i="5"/>
  <c r="D864" i="5"/>
  <c r="C864" i="5"/>
  <c r="E864" i="5" s="1"/>
  <c r="B864" i="5"/>
  <c r="D863" i="5"/>
  <c r="C863" i="5"/>
  <c r="E863" i="5" s="1"/>
  <c r="B863" i="5"/>
  <c r="E862" i="5"/>
  <c r="D862" i="5"/>
  <c r="C862" i="5"/>
  <c r="B862" i="5"/>
  <c r="D861" i="5"/>
  <c r="C861" i="5"/>
  <c r="B861" i="5"/>
  <c r="E861" i="5" s="1"/>
  <c r="D860" i="5"/>
  <c r="C860" i="5"/>
  <c r="E860" i="5" s="1"/>
  <c r="B860" i="5"/>
  <c r="E859" i="5"/>
  <c r="D859" i="5"/>
  <c r="C859" i="5"/>
  <c r="B859" i="5"/>
  <c r="D858" i="5"/>
  <c r="C858" i="5"/>
  <c r="B858" i="5"/>
  <c r="D857" i="5"/>
  <c r="C857" i="5"/>
  <c r="E857" i="5" s="1"/>
  <c r="B857" i="5"/>
  <c r="D856" i="5"/>
  <c r="C856" i="5"/>
  <c r="E856" i="5" s="1"/>
  <c r="B856" i="5"/>
  <c r="D855" i="5"/>
  <c r="C855" i="5"/>
  <c r="B855" i="5"/>
  <c r="E855" i="5" s="1"/>
  <c r="D854" i="5"/>
  <c r="C854" i="5"/>
  <c r="B854" i="5"/>
  <c r="E854" i="5" s="1"/>
  <c r="D853" i="5"/>
  <c r="C853" i="5"/>
  <c r="B853" i="5"/>
  <c r="E853" i="5" s="1"/>
  <c r="D852" i="5"/>
  <c r="C852" i="5"/>
  <c r="B852" i="5"/>
  <c r="E852" i="5" s="1"/>
  <c r="E851" i="5"/>
  <c r="D851" i="5"/>
  <c r="C851" i="5"/>
  <c r="B851" i="5"/>
  <c r="D850" i="5"/>
  <c r="C850" i="5"/>
  <c r="E850" i="5" s="1"/>
  <c r="B850" i="5"/>
  <c r="E849" i="5"/>
  <c r="D849" i="5"/>
  <c r="C849" i="5"/>
  <c r="B849" i="5"/>
  <c r="D848" i="5"/>
  <c r="C848" i="5"/>
  <c r="E848" i="5" s="1"/>
  <c r="B848" i="5"/>
  <c r="D847" i="5"/>
  <c r="C847" i="5"/>
  <c r="E847" i="5" s="1"/>
  <c r="B847" i="5"/>
  <c r="E846" i="5"/>
  <c r="D846" i="5"/>
  <c r="C846" i="5"/>
  <c r="B846" i="5"/>
  <c r="D845" i="5"/>
  <c r="C845" i="5"/>
  <c r="B845" i="5"/>
  <c r="E845" i="5" s="1"/>
  <c r="E844" i="5"/>
  <c r="D844" i="5"/>
  <c r="C844" i="5"/>
  <c r="B844" i="5"/>
  <c r="E843" i="5"/>
  <c r="D843" i="5"/>
  <c r="C843" i="5"/>
  <c r="B843" i="5"/>
  <c r="D842" i="5"/>
  <c r="C842" i="5"/>
  <c r="B842" i="5"/>
  <c r="E842" i="5" s="1"/>
  <c r="E841" i="5"/>
  <c r="D841" i="5"/>
  <c r="C841" i="5"/>
  <c r="B841" i="5"/>
  <c r="D840" i="5"/>
  <c r="C840" i="5"/>
  <c r="E840" i="5" s="1"/>
  <c r="B840" i="5"/>
  <c r="D839" i="5"/>
  <c r="C839" i="5"/>
  <c r="B839" i="5"/>
  <c r="E839" i="5" s="1"/>
  <c r="D838" i="5"/>
  <c r="C838" i="5"/>
  <c r="B838" i="5"/>
  <c r="E838" i="5" s="1"/>
  <c r="E837" i="5"/>
  <c r="D837" i="5"/>
  <c r="C837" i="5"/>
  <c r="B837" i="5"/>
  <c r="E836" i="5"/>
  <c r="D836" i="5"/>
  <c r="C836" i="5"/>
  <c r="B836" i="5"/>
  <c r="E835" i="5"/>
  <c r="D835" i="5"/>
  <c r="C835" i="5"/>
  <c r="B835" i="5"/>
  <c r="E834" i="5"/>
  <c r="D834" i="5"/>
  <c r="C834" i="5"/>
  <c r="B834" i="5"/>
  <c r="D833" i="5"/>
  <c r="C833" i="5"/>
  <c r="E833" i="5" s="1"/>
  <c r="B833" i="5"/>
  <c r="D832" i="5"/>
  <c r="C832" i="5"/>
  <c r="E832" i="5" s="1"/>
  <c r="B832" i="5"/>
  <c r="E831" i="5"/>
  <c r="D831" i="5"/>
  <c r="C831" i="5"/>
  <c r="B831" i="5"/>
  <c r="D830" i="5"/>
  <c r="C830" i="5"/>
  <c r="B830" i="5"/>
  <c r="D829" i="5"/>
  <c r="C829" i="5"/>
  <c r="B829" i="5"/>
  <c r="E829" i="5" s="1"/>
  <c r="E828" i="5"/>
  <c r="D828" i="5"/>
  <c r="C828" i="5"/>
  <c r="B828" i="5"/>
  <c r="E827" i="5"/>
  <c r="D827" i="5"/>
  <c r="C827" i="5"/>
  <c r="B827" i="5"/>
  <c r="D826" i="5"/>
  <c r="C826" i="5"/>
  <c r="B826" i="5"/>
  <c r="E826" i="5" s="1"/>
  <c r="E825" i="5"/>
  <c r="D825" i="5"/>
  <c r="C825" i="5"/>
  <c r="B825" i="5"/>
  <c r="D824" i="5"/>
  <c r="C824" i="5"/>
  <c r="E824" i="5" s="1"/>
  <c r="B824" i="5"/>
  <c r="D823" i="5"/>
  <c r="C823" i="5"/>
  <c r="B823" i="5"/>
  <c r="E823" i="5" s="1"/>
  <c r="E822" i="5"/>
  <c r="D822" i="5"/>
  <c r="C822" i="5"/>
  <c r="B822" i="5"/>
  <c r="D821" i="5"/>
  <c r="C821" i="5"/>
  <c r="B821" i="5"/>
  <c r="E821" i="5" s="1"/>
  <c r="D820" i="5"/>
  <c r="C820" i="5"/>
  <c r="B820" i="5"/>
  <c r="E819" i="5"/>
  <c r="D819" i="5"/>
  <c r="C819" i="5"/>
  <c r="B819" i="5"/>
  <c r="D818" i="5"/>
  <c r="C818" i="5"/>
  <c r="B818" i="5"/>
  <c r="E817" i="5"/>
  <c r="D817" i="5"/>
  <c r="C817" i="5"/>
  <c r="B817" i="5"/>
  <c r="D816" i="5"/>
  <c r="C816" i="5"/>
  <c r="E816" i="5" s="1"/>
  <c r="B816" i="5"/>
  <c r="D815" i="5"/>
  <c r="C815" i="5"/>
  <c r="E815" i="5" s="1"/>
  <c r="B815" i="5"/>
  <c r="D814" i="5"/>
  <c r="C814" i="5"/>
  <c r="B814" i="5"/>
  <c r="D813" i="5"/>
  <c r="C813" i="5"/>
  <c r="B813" i="5"/>
  <c r="E813" i="5" s="1"/>
  <c r="E812" i="5"/>
  <c r="D812" i="5"/>
  <c r="C812" i="5"/>
  <c r="B812" i="5"/>
  <c r="E811" i="5"/>
  <c r="D811" i="5"/>
  <c r="C811" i="5"/>
  <c r="B811" i="5"/>
  <c r="D810" i="5"/>
  <c r="C810" i="5"/>
  <c r="B810" i="5"/>
  <c r="E810" i="5" s="1"/>
  <c r="E809" i="5"/>
  <c r="D809" i="5"/>
  <c r="C809" i="5"/>
  <c r="B809" i="5"/>
  <c r="D808" i="5"/>
  <c r="C808" i="5"/>
  <c r="E808" i="5" s="1"/>
  <c r="B808" i="5"/>
  <c r="E807" i="5"/>
  <c r="D807" i="5"/>
  <c r="C807" i="5"/>
  <c r="B807" i="5"/>
  <c r="D806" i="5"/>
  <c r="C806" i="5"/>
  <c r="B806" i="5"/>
  <c r="E806" i="5" s="1"/>
  <c r="E805" i="5"/>
  <c r="D805" i="5"/>
  <c r="C805" i="5"/>
  <c r="B805" i="5"/>
  <c r="D804" i="5"/>
  <c r="C804" i="5"/>
  <c r="B804" i="5"/>
  <c r="E804" i="5" s="1"/>
  <c r="E803" i="5"/>
  <c r="D803" i="5"/>
  <c r="C803" i="5"/>
  <c r="B803" i="5"/>
  <c r="E802" i="5"/>
  <c r="D802" i="5"/>
  <c r="C802" i="5"/>
  <c r="B802" i="5"/>
  <c r="D801" i="5"/>
  <c r="C801" i="5"/>
  <c r="B801" i="5"/>
  <c r="E801" i="5" s="1"/>
  <c r="D800" i="5"/>
  <c r="C800" i="5"/>
  <c r="E800" i="5" s="1"/>
  <c r="B800" i="5"/>
  <c r="D799" i="5"/>
  <c r="C799" i="5"/>
  <c r="B799" i="5"/>
  <c r="E799" i="5" s="1"/>
  <c r="D798" i="5"/>
  <c r="C798" i="5"/>
  <c r="B798" i="5"/>
  <c r="E798" i="5" s="1"/>
  <c r="D797" i="5"/>
  <c r="C797" i="5"/>
  <c r="B797" i="5"/>
  <c r="E797" i="5" s="1"/>
  <c r="D796" i="5"/>
  <c r="C796" i="5"/>
  <c r="B796" i="5"/>
  <c r="E796" i="5" s="1"/>
  <c r="E795" i="5"/>
  <c r="D795" i="5"/>
  <c r="C795" i="5"/>
  <c r="B795" i="5"/>
  <c r="D794" i="5"/>
  <c r="C794" i="5"/>
  <c r="B794" i="5"/>
  <c r="E794" i="5" s="1"/>
  <c r="E793" i="5"/>
  <c r="D793" i="5"/>
  <c r="C793" i="5"/>
  <c r="B793" i="5"/>
  <c r="D792" i="5"/>
  <c r="C792" i="5"/>
  <c r="E792" i="5" s="1"/>
  <c r="B792" i="5"/>
  <c r="D791" i="5"/>
  <c r="C791" i="5"/>
  <c r="B791" i="5"/>
  <c r="E791" i="5" s="1"/>
  <c r="D790" i="5"/>
  <c r="C790" i="5"/>
  <c r="B790" i="5"/>
  <c r="E790" i="5" s="1"/>
  <c r="D789" i="5"/>
  <c r="C789" i="5"/>
  <c r="B789" i="5"/>
  <c r="E789" i="5" s="1"/>
  <c r="D788" i="5"/>
  <c r="C788" i="5"/>
  <c r="B788" i="5"/>
  <c r="E787" i="5"/>
  <c r="D787" i="5"/>
  <c r="C787" i="5"/>
  <c r="B787" i="5"/>
  <c r="D786" i="5"/>
  <c r="C786" i="5"/>
  <c r="B786" i="5"/>
  <c r="E786" i="5" s="1"/>
  <c r="E785" i="5"/>
  <c r="D785" i="5"/>
  <c r="C785" i="5"/>
  <c r="B785" i="5"/>
  <c r="D784" i="5"/>
  <c r="C784" i="5"/>
  <c r="B784" i="5"/>
  <c r="E784" i="5" s="1"/>
  <c r="E783" i="5"/>
  <c r="D783" i="5"/>
  <c r="C783" i="5"/>
  <c r="B783" i="5"/>
  <c r="D782" i="5"/>
  <c r="C782" i="5"/>
  <c r="B782" i="5"/>
  <c r="E782" i="5" s="1"/>
  <c r="D781" i="5"/>
  <c r="C781" i="5"/>
  <c r="B781" i="5"/>
  <c r="E780" i="5"/>
  <c r="D780" i="5"/>
  <c r="C780" i="5"/>
  <c r="B780" i="5"/>
  <c r="E779" i="5"/>
  <c r="D779" i="5"/>
  <c r="C779" i="5"/>
  <c r="B779" i="5"/>
  <c r="D778" i="5"/>
  <c r="C778" i="5"/>
  <c r="B778" i="5"/>
  <c r="E778" i="5" s="1"/>
  <c r="E777" i="5"/>
  <c r="D777" i="5"/>
  <c r="C777" i="5"/>
  <c r="B777" i="5"/>
  <c r="D776" i="5"/>
  <c r="C776" i="5"/>
  <c r="B776" i="5"/>
  <c r="D775" i="5"/>
  <c r="C775" i="5"/>
  <c r="B775" i="5"/>
  <c r="E775" i="5" s="1"/>
  <c r="E774" i="5"/>
  <c r="D774" i="5"/>
  <c r="C774" i="5"/>
  <c r="B774" i="5"/>
  <c r="D773" i="5"/>
  <c r="C773" i="5"/>
  <c r="B773" i="5"/>
  <c r="E773" i="5" s="1"/>
  <c r="D772" i="5"/>
  <c r="C772" i="5"/>
  <c r="B772" i="5"/>
  <c r="E772" i="5" s="1"/>
  <c r="E771" i="5"/>
  <c r="D771" i="5"/>
  <c r="C771" i="5"/>
  <c r="B771" i="5"/>
  <c r="E770" i="5"/>
  <c r="D770" i="5"/>
  <c r="C770" i="5"/>
  <c r="B770" i="5"/>
  <c r="D769" i="5"/>
  <c r="C769" i="5"/>
  <c r="B769" i="5"/>
  <c r="E769" i="5" s="1"/>
  <c r="D768" i="5"/>
  <c r="C768" i="5"/>
  <c r="B768" i="5"/>
  <c r="E768" i="5" s="1"/>
  <c r="E767" i="5"/>
  <c r="D767" i="5"/>
  <c r="C767" i="5"/>
  <c r="B767" i="5"/>
  <c r="D766" i="5"/>
  <c r="C766" i="5"/>
  <c r="B766" i="5"/>
  <c r="E766" i="5" s="1"/>
  <c r="D765" i="5"/>
  <c r="C765" i="5"/>
  <c r="B765" i="5"/>
  <c r="E765" i="5" s="1"/>
  <c r="D764" i="5"/>
  <c r="C764" i="5"/>
  <c r="E764" i="5" s="1"/>
  <c r="B764" i="5"/>
  <c r="E763" i="5"/>
  <c r="D763" i="5"/>
  <c r="C763" i="5"/>
  <c r="B763" i="5"/>
  <c r="D762" i="5"/>
  <c r="C762" i="5"/>
  <c r="B762" i="5"/>
  <c r="D761" i="5"/>
  <c r="C761" i="5"/>
  <c r="E761" i="5" s="1"/>
  <c r="B761" i="5"/>
  <c r="D760" i="5"/>
  <c r="C760" i="5"/>
  <c r="B760" i="5"/>
  <c r="E760" i="5" s="1"/>
  <c r="D759" i="5"/>
  <c r="C759" i="5"/>
  <c r="B759" i="5"/>
  <c r="E758" i="5"/>
  <c r="D758" i="5"/>
  <c r="C758" i="5"/>
  <c r="B758" i="5"/>
  <c r="D757" i="5"/>
  <c r="C757" i="5"/>
  <c r="B757" i="5"/>
  <c r="D756" i="5"/>
  <c r="C756" i="5"/>
  <c r="B756" i="5"/>
  <c r="E755" i="5"/>
  <c r="D755" i="5"/>
  <c r="C755" i="5"/>
  <c r="B755" i="5"/>
  <c r="D754" i="5"/>
  <c r="C754" i="5"/>
  <c r="B754" i="5"/>
  <c r="E754" i="5" s="1"/>
  <c r="D753" i="5"/>
  <c r="C753" i="5"/>
  <c r="B753" i="5"/>
  <c r="E753" i="5" s="1"/>
  <c r="D752" i="5"/>
  <c r="C752" i="5"/>
  <c r="B752" i="5"/>
  <c r="E752" i="5" s="1"/>
  <c r="E751" i="5"/>
  <c r="D751" i="5"/>
  <c r="C751" i="5"/>
  <c r="B751" i="5"/>
  <c r="D750" i="5"/>
  <c r="C750" i="5"/>
  <c r="B750" i="5"/>
  <c r="E750" i="5" s="1"/>
  <c r="D749" i="5"/>
  <c r="C749" i="5"/>
  <c r="E749" i="5" s="1"/>
  <c r="B749" i="5"/>
  <c r="D748" i="5"/>
  <c r="C748" i="5"/>
  <c r="E748" i="5" s="1"/>
  <c r="B748" i="5"/>
  <c r="E747" i="5"/>
  <c r="D747" i="5"/>
  <c r="C747" i="5"/>
  <c r="B747" i="5"/>
  <c r="E746" i="5"/>
  <c r="D746" i="5"/>
  <c r="C746" i="5"/>
  <c r="B746" i="5"/>
  <c r="E745" i="5"/>
  <c r="D745" i="5"/>
  <c r="C745" i="5"/>
  <c r="B745" i="5"/>
  <c r="D744" i="5"/>
  <c r="C744" i="5"/>
  <c r="B744" i="5"/>
  <c r="E744" i="5" s="1"/>
  <c r="E743" i="5"/>
  <c r="D743" i="5"/>
  <c r="C743" i="5"/>
  <c r="B743" i="5"/>
  <c r="E742" i="5"/>
  <c r="D742" i="5"/>
  <c r="C742" i="5"/>
  <c r="B742" i="5"/>
  <c r="D741" i="5"/>
  <c r="C741" i="5"/>
  <c r="B741" i="5"/>
  <c r="E741" i="5" s="1"/>
  <c r="D740" i="5"/>
  <c r="C740" i="5"/>
  <c r="B740" i="5"/>
  <c r="E740" i="5" s="1"/>
  <c r="E739" i="5"/>
  <c r="D739" i="5"/>
  <c r="C739" i="5"/>
  <c r="B739" i="5"/>
  <c r="D738" i="5"/>
  <c r="C738" i="5"/>
  <c r="B738" i="5"/>
  <c r="D737" i="5"/>
  <c r="C737" i="5"/>
  <c r="B737" i="5"/>
  <c r="E737" i="5" s="1"/>
  <c r="D736" i="5"/>
  <c r="C736" i="5"/>
  <c r="B736" i="5"/>
  <c r="E736" i="5" s="1"/>
  <c r="D735" i="5"/>
  <c r="C735" i="5"/>
  <c r="E735" i="5" s="1"/>
  <c r="B735" i="5"/>
  <c r="D734" i="5"/>
  <c r="C734" i="5"/>
  <c r="B734" i="5"/>
  <c r="E734" i="5" s="1"/>
  <c r="E733" i="5"/>
  <c r="D733" i="5"/>
  <c r="C733" i="5"/>
  <c r="B733" i="5"/>
  <c r="E732" i="5"/>
  <c r="D732" i="5"/>
  <c r="C732" i="5"/>
  <c r="B732" i="5"/>
  <c r="E731" i="5"/>
  <c r="D731" i="5"/>
  <c r="C731" i="5"/>
  <c r="B731" i="5"/>
  <c r="D730" i="5"/>
  <c r="C730" i="5"/>
  <c r="B730" i="5"/>
  <c r="E730" i="5" s="1"/>
  <c r="D729" i="5"/>
  <c r="C729" i="5"/>
  <c r="B729" i="5"/>
  <c r="E729" i="5" s="1"/>
  <c r="D728" i="5"/>
  <c r="C728" i="5"/>
  <c r="B728" i="5"/>
  <c r="E728" i="5" s="1"/>
  <c r="D727" i="5"/>
  <c r="C727" i="5"/>
  <c r="B727" i="5"/>
  <c r="E726" i="5"/>
  <c r="D726" i="5"/>
  <c r="C726" i="5"/>
  <c r="B726" i="5"/>
  <c r="D725" i="5"/>
  <c r="C725" i="5"/>
  <c r="B725" i="5"/>
  <c r="E725" i="5" s="1"/>
  <c r="D724" i="5"/>
  <c r="C724" i="5"/>
  <c r="B724" i="5"/>
  <c r="E723" i="5"/>
  <c r="D723" i="5"/>
  <c r="C723" i="5"/>
  <c r="B723" i="5"/>
  <c r="D722" i="5"/>
  <c r="C722" i="5"/>
  <c r="B722" i="5"/>
  <c r="E722" i="5" s="1"/>
  <c r="D721" i="5"/>
  <c r="C721" i="5"/>
  <c r="B721" i="5"/>
  <c r="E721" i="5" s="1"/>
  <c r="D720" i="5"/>
  <c r="C720" i="5"/>
  <c r="B720" i="5"/>
  <c r="E720" i="5" s="1"/>
  <c r="E719" i="5"/>
  <c r="D719" i="5"/>
  <c r="C719" i="5"/>
  <c r="B719" i="5"/>
  <c r="D718" i="5"/>
  <c r="C718" i="5"/>
  <c r="B718" i="5"/>
  <c r="E718" i="5" s="1"/>
  <c r="E717" i="5"/>
  <c r="D717" i="5"/>
  <c r="C717" i="5"/>
  <c r="B717" i="5"/>
  <c r="D716" i="5"/>
  <c r="C716" i="5"/>
  <c r="E716" i="5" s="1"/>
  <c r="B716" i="5"/>
  <c r="E715" i="5"/>
  <c r="D715" i="5"/>
  <c r="C715" i="5"/>
  <c r="B715" i="5"/>
  <c r="E714" i="5"/>
  <c r="D714" i="5"/>
  <c r="C714" i="5"/>
  <c r="B714" i="5"/>
  <c r="E713" i="5"/>
  <c r="D713" i="5"/>
  <c r="C713" i="5"/>
  <c r="B713" i="5"/>
  <c r="D712" i="5"/>
  <c r="C712" i="5"/>
  <c r="B712" i="5"/>
  <c r="D711" i="5"/>
  <c r="C711" i="5"/>
  <c r="B711" i="5"/>
  <c r="E711" i="5" s="1"/>
  <c r="E710" i="5"/>
  <c r="D710" i="5"/>
  <c r="C710" i="5"/>
  <c r="B710" i="5"/>
  <c r="E709" i="5"/>
  <c r="D709" i="5"/>
  <c r="C709" i="5"/>
  <c r="B709" i="5"/>
  <c r="D708" i="5"/>
  <c r="C708" i="5"/>
  <c r="B708" i="5"/>
  <c r="E708" i="5" s="1"/>
  <c r="E707" i="5"/>
  <c r="D707" i="5"/>
  <c r="C707" i="5"/>
  <c r="B707" i="5"/>
  <c r="D706" i="5"/>
  <c r="C706" i="5"/>
  <c r="B706" i="5"/>
  <c r="E706" i="5" s="1"/>
  <c r="D705" i="5"/>
  <c r="C705" i="5"/>
  <c r="B705" i="5"/>
  <c r="E705" i="5" s="1"/>
  <c r="D704" i="5"/>
  <c r="C704" i="5"/>
  <c r="B704" i="5"/>
  <c r="E704" i="5" s="1"/>
  <c r="D703" i="5"/>
  <c r="C703" i="5"/>
  <c r="B703" i="5"/>
  <c r="E703" i="5" s="1"/>
  <c r="D702" i="5"/>
  <c r="C702" i="5"/>
  <c r="B702" i="5"/>
  <c r="E702" i="5" s="1"/>
  <c r="D701" i="5"/>
  <c r="C701" i="5"/>
  <c r="B701" i="5"/>
  <c r="E701" i="5" s="1"/>
  <c r="D700" i="5"/>
  <c r="C700" i="5"/>
  <c r="E700" i="5" s="1"/>
  <c r="B700" i="5"/>
  <c r="E699" i="5"/>
  <c r="D699" i="5"/>
  <c r="C699" i="5"/>
  <c r="B699" i="5"/>
  <c r="D698" i="5"/>
  <c r="C698" i="5"/>
  <c r="B698" i="5"/>
  <c r="E698" i="5" s="1"/>
  <c r="D697" i="5"/>
  <c r="C697" i="5"/>
  <c r="B697" i="5"/>
  <c r="E697" i="5" s="1"/>
  <c r="D696" i="5"/>
  <c r="C696" i="5"/>
  <c r="B696" i="5"/>
  <c r="E696" i="5" s="1"/>
  <c r="D695" i="5"/>
  <c r="C695" i="5"/>
  <c r="B695" i="5"/>
  <c r="E695" i="5" s="1"/>
  <c r="D694" i="5"/>
  <c r="C694" i="5"/>
  <c r="B694" i="5"/>
  <c r="E694" i="5" s="1"/>
  <c r="E693" i="5"/>
  <c r="D693" i="5"/>
  <c r="C693" i="5"/>
  <c r="B693" i="5"/>
  <c r="D692" i="5"/>
  <c r="C692" i="5"/>
  <c r="B692" i="5"/>
  <c r="E692" i="5" s="1"/>
  <c r="E691" i="5"/>
  <c r="D691" i="5"/>
  <c r="C691" i="5"/>
  <c r="B691" i="5"/>
  <c r="D690" i="5"/>
  <c r="C690" i="5"/>
  <c r="E690" i="5" s="1"/>
  <c r="B690" i="5"/>
  <c r="D689" i="5"/>
  <c r="C689" i="5"/>
  <c r="B689" i="5"/>
  <c r="E689" i="5" s="1"/>
  <c r="D688" i="5"/>
  <c r="C688" i="5"/>
  <c r="B688" i="5"/>
  <c r="E688" i="5" s="1"/>
  <c r="E687" i="5"/>
  <c r="D687" i="5"/>
  <c r="C687" i="5"/>
  <c r="B687" i="5"/>
  <c r="D686" i="5"/>
  <c r="C686" i="5"/>
  <c r="B686" i="5"/>
  <c r="D685" i="5"/>
  <c r="C685" i="5"/>
  <c r="B685" i="5"/>
  <c r="E685" i="5" s="1"/>
  <c r="E684" i="5"/>
  <c r="D684" i="5"/>
  <c r="C684" i="5"/>
  <c r="B684" i="5"/>
  <c r="E683" i="5"/>
  <c r="D683" i="5"/>
  <c r="C683" i="5"/>
  <c r="B683" i="5"/>
  <c r="D682" i="5"/>
  <c r="C682" i="5"/>
  <c r="B682" i="5"/>
  <c r="E682" i="5" s="1"/>
  <c r="E681" i="5"/>
  <c r="D681" i="5"/>
  <c r="C681" i="5"/>
  <c r="B681" i="5"/>
  <c r="D680" i="5"/>
  <c r="C680" i="5"/>
  <c r="B680" i="5"/>
  <c r="E679" i="5"/>
  <c r="D679" i="5"/>
  <c r="C679" i="5"/>
  <c r="B679" i="5"/>
  <c r="D678" i="5"/>
  <c r="C678" i="5"/>
  <c r="B678" i="5"/>
  <c r="E678" i="5" s="1"/>
  <c r="D677" i="5"/>
  <c r="C677" i="5"/>
  <c r="B677" i="5"/>
  <c r="E677" i="5" s="1"/>
  <c r="D676" i="5"/>
  <c r="C676" i="5"/>
  <c r="B676" i="5"/>
  <c r="E675" i="5"/>
  <c r="D675" i="5"/>
  <c r="C675" i="5"/>
  <c r="B675" i="5"/>
  <c r="D674" i="5"/>
  <c r="C674" i="5"/>
  <c r="B674" i="5"/>
  <c r="E674" i="5" s="1"/>
  <c r="D673" i="5"/>
  <c r="C673" i="5"/>
  <c r="E673" i="5" s="1"/>
  <c r="B673" i="5"/>
  <c r="D672" i="5"/>
  <c r="C672" i="5"/>
  <c r="B672" i="5"/>
  <c r="E672" i="5" s="1"/>
  <c r="D671" i="5"/>
  <c r="C671" i="5"/>
  <c r="B671" i="5"/>
  <c r="E671" i="5" s="1"/>
  <c r="D670" i="5"/>
  <c r="C670" i="5"/>
  <c r="B670" i="5"/>
  <c r="E670" i="5" s="1"/>
  <c r="E669" i="5"/>
  <c r="D669" i="5"/>
  <c r="C669" i="5"/>
  <c r="B669" i="5"/>
  <c r="D668" i="5"/>
  <c r="C668" i="5"/>
  <c r="B668" i="5"/>
  <c r="E667" i="5"/>
  <c r="D667" i="5"/>
  <c r="C667" i="5"/>
  <c r="B667" i="5"/>
  <c r="D666" i="5"/>
  <c r="C666" i="5"/>
  <c r="B666" i="5"/>
  <c r="E666" i="5" s="1"/>
  <c r="D665" i="5"/>
  <c r="C665" i="5"/>
  <c r="B665" i="5"/>
  <c r="E665" i="5" s="1"/>
  <c r="D664" i="5"/>
  <c r="C664" i="5"/>
  <c r="B664" i="5"/>
  <c r="E664" i="5" s="1"/>
  <c r="E663" i="5"/>
  <c r="D663" i="5"/>
  <c r="C663" i="5"/>
  <c r="B663" i="5"/>
  <c r="E662" i="5"/>
  <c r="D662" i="5"/>
  <c r="C662" i="5"/>
  <c r="B662" i="5"/>
  <c r="E661" i="5"/>
  <c r="D661" i="5"/>
  <c r="C661" i="5"/>
  <c r="B661" i="5"/>
  <c r="D660" i="5"/>
  <c r="C660" i="5"/>
  <c r="B660" i="5"/>
  <c r="E660" i="5" s="1"/>
  <c r="E659" i="5"/>
  <c r="D659" i="5"/>
  <c r="C659" i="5"/>
  <c r="B659" i="5"/>
  <c r="D658" i="5"/>
  <c r="C658" i="5"/>
  <c r="B658" i="5"/>
  <c r="E658" i="5" s="1"/>
  <c r="D657" i="5"/>
  <c r="C657" i="5"/>
  <c r="B657" i="5"/>
  <c r="E657" i="5" s="1"/>
  <c r="D656" i="5"/>
  <c r="C656" i="5"/>
  <c r="B656" i="5"/>
  <c r="E656" i="5" s="1"/>
  <c r="D655" i="5"/>
  <c r="C655" i="5"/>
  <c r="E655" i="5" s="1"/>
  <c r="B655" i="5"/>
  <c r="D654" i="5"/>
  <c r="C654" i="5"/>
  <c r="B654" i="5"/>
  <c r="E654" i="5" s="1"/>
  <c r="D653" i="5"/>
  <c r="C653" i="5"/>
  <c r="B653" i="5"/>
  <c r="E652" i="5"/>
  <c r="D652" i="5"/>
  <c r="C652" i="5"/>
  <c r="B652" i="5"/>
  <c r="E651" i="5"/>
  <c r="D651" i="5"/>
  <c r="C651" i="5"/>
  <c r="B651" i="5"/>
  <c r="D650" i="5"/>
  <c r="C650" i="5"/>
  <c r="B650" i="5"/>
  <c r="E650" i="5" s="1"/>
  <c r="E649" i="5"/>
  <c r="D649" i="5"/>
  <c r="C649" i="5"/>
  <c r="B649" i="5"/>
  <c r="D648" i="5"/>
  <c r="C648" i="5"/>
  <c r="B648" i="5"/>
  <c r="E648" i="5" s="1"/>
  <c r="D647" i="5"/>
  <c r="C647" i="5"/>
  <c r="B647" i="5"/>
  <c r="E647" i="5" s="1"/>
  <c r="D646" i="5"/>
  <c r="C646" i="5"/>
  <c r="B646" i="5"/>
  <c r="E646" i="5" s="1"/>
  <c r="E645" i="5"/>
  <c r="D645" i="5"/>
  <c r="C645" i="5"/>
  <c r="B645" i="5"/>
  <c r="D644" i="5"/>
  <c r="C644" i="5"/>
  <c r="B644" i="5"/>
  <c r="E644" i="5" s="1"/>
  <c r="E643" i="5"/>
  <c r="D643" i="5"/>
  <c r="C643" i="5"/>
  <c r="B643" i="5"/>
  <c r="E642" i="5"/>
  <c r="D642" i="5"/>
  <c r="C642" i="5"/>
  <c r="B642" i="5"/>
  <c r="E641" i="5"/>
  <c r="D641" i="5"/>
  <c r="C641" i="5"/>
  <c r="B641" i="5"/>
  <c r="D640" i="5"/>
  <c r="C640" i="5"/>
  <c r="B640" i="5"/>
  <c r="E640" i="5" s="1"/>
  <c r="E639" i="5"/>
  <c r="D639" i="5"/>
  <c r="C639" i="5"/>
  <c r="B639" i="5"/>
  <c r="E638" i="5"/>
  <c r="D638" i="5"/>
  <c r="C638" i="5"/>
  <c r="B638" i="5"/>
  <c r="D637" i="5"/>
  <c r="C637" i="5"/>
  <c r="B637" i="5"/>
  <c r="E637" i="5" s="1"/>
  <c r="E636" i="5"/>
  <c r="D636" i="5"/>
  <c r="C636" i="5"/>
  <c r="B636" i="5"/>
  <c r="E635" i="5"/>
  <c r="D635" i="5"/>
  <c r="C635" i="5"/>
  <c r="B635" i="5"/>
  <c r="D634" i="5"/>
  <c r="C634" i="5"/>
  <c r="B634" i="5"/>
  <c r="E634" i="5" s="1"/>
  <c r="E633" i="5"/>
  <c r="D633" i="5"/>
  <c r="C633" i="5"/>
  <c r="B633" i="5"/>
  <c r="D632" i="5"/>
  <c r="C632" i="5"/>
  <c r="B632" i="5"/>
  <c r="E632" i="5" s="1"/>
  <c r="E631" i="5"/>
  <c r="D631" i="5"/>
  <c r="C631" i="5"/>
  <c r="B631" i="5"/>
  <c r="E630" i="5"/>
  <c r="D630" i="5"/>
  <c r="C630" i="5"/>
  <c r="B630" i="5"/>
  <c r="D629" i="5"/>
  <c r="C629" i="5"/>
  <c r="B629" i="5"/>
  <c r="E629" i="5" s="1"/>
  <c r="E628" i="5"/>
  <c r="D628" i="5"/>
  <c r="C628" i="5"/>
  <c r="B628" i="5"/>
  <c r="E627" i="5"/>
  <c r="D627" i="5"/>
  <c r="C627" i="5"/>
  <c r="B627" i="5"/>
  <c r="D626" i="5"/>
  <c r="C626" i="5"/>
  <c r="B626" i="5"/>
  <c r="E626" i="5" s="1"/>
  <c r="D625" i="5"/>
  <c r="C625" i="5"/>
  <c r="E625" i="5" s="1"/>
  <c r="B625" i="5"/>
  <c r="D624" i="5"/>
  <c r="C624" i="5"/>
  <c r="B624" i="5"/>
  <c r="E623" i="5"/>
  <c r="D623" i="5"/>
  <c r="C623" i="5"/>
  <c r="B623" i="5"/>
  <c r="D622" i="5"/>
  <c r="C622" i="5"/>
  <c r="B622" i="5"/>
  <c r="E622" i="5" s="1"/>
  <c r="D621" i="5"/>
  <c r="C621" i="5"/>
  <c r="B621" i="5"/>
  <c r="E621" i="5" s="1"/>
  <c r="D620" i="5"/>
  <c r="C620" i="5"/>
  <c r="E620" i="5" s="1"/>
  <c r="B620" i="5"/>
  <c r="E619" i="5"/>
  <c r="D619" i="5"/>
  <c r="C619" i="5"/>
  <c r="B619" i="5"/>
  <c r="E618" i="5"/>
  <c r="D618" i="5"/>
  <c r="C618" i="5"/>
  <c r="B618" i="5"/>
  <c r="D617" i="5"/>
  <c r="C617" i="5"/>
  <c r="B617" i="5"/>
  <c r="E617" i="5" s="1"/>
  <c r="D616" i="5"/>
  <c r="C616" i="5"/>
  <c r="B616" i="5"/>
  <c r="E616" i="5" s="1"/>
  <c r="E615" i="5"/>
  <c r="D615" i="5"/>
  <c r="C615" i="5"/>
  <c r="B615" i="5"/>
  <c r="D614" i="5"/>
  <c r="C614" i="5"/>
  <c r="E614" i="5" s="1"/>
  <c r="B614" i="5"/>
  <c r="E613" i="5"/>
  <c r="D613" i="5"/>
  <c r="C613" i="5"/>
  <c r="B613" i="5"/>
  <c r="E612" i="5"/>
  <c r="D612" i="5"/>
  <c r="C612" i="5"/>
  <c r="B612" i="5"/>
  <c r="E611" i="5"/>
  <c r="D611" i="5"/>
  <c r="C611" i="5"/>
  <c r="B611" i="5"/>
  <c r="D610" i="5"/>
  <c r="C610" i="5"/>
  <c r="B610" i="5"/>
  <c r="E610" i="5" s="1"/>
  <c r="D609" i="5"/>
  <c r="C609" i="5"/>
  <c r="B609" i="5"/>
  <c r="E609" i="5" s="1"/>
  <c r="D608" i="5"/>
  <c r="C608" i="5"/>
  <c r="B608" i="5"/>
  <c r="D607" i="5"/>
  <c r="C607" i="5"/>
  <c r="B607" i="5"/>
  <c r="E607" i="5" s="1"/>
  <c r="D606" i="5"/>
  <c r="C606" i="5"/>
  <c r="B606" i="5"/>
  <c r="E606" i="5" s="1"/>
  <c r="D605" i="5"/>
  <c r="C605" i="5"/>
  <c r="B605" i="5"/>
  <c r="E605" i="5" s="1"/>
  <c r="D604" i="5"/>
  <c r="C604" i="5"/>
  <c r="B604" i="5"/>
  <c r="E604" i="5" s="1"/>
  <c r="E603" i="5"/>
  <c r="D603" i="5"/>
  <c r="C603" i="5"/>
  <c r="B603" i="5"/>
  <c r="D602" i="5"/>
  <c r="C602" i="5"/>
  <c r="B602" i="5"/>
  <c r="E602" i="5" s="1"/>
  <c r="D601" i="5"/>
  <c r="C601" i="5"/>
  <c r="B601" i="5"/>
  <c r="E601" i="5" s="1"/>
  <c r="D600" i="5"/>
  <c r="C600" i="5"/>
  <c r="B600" i="5"/>
  <c r="E600" i="5" s="1"/>
  <c r="E599" i="5"/>
  <c r="D599" i="5"/>
  <c r="C599" i="5"/>
  <c r="B599" i="5"/>
  <c r="D598" i="5"/>
  <c r="C598" i="5"/>
  <c r="B598" i="5"/>
  <c r="E598" i="5" s="1"/>
  <c r="E597" i="5"/>
  <c r="D597" i="5"/>
  <c r="C597" i="5"/>
  <c r="B597" i="5"/>
  <c r="E596" i="5"/>
  <c r="D596" i="5"/>
  <c r="C596" i="5"/>
  <c r="B596" i="5"/>
  <c r="E595" i="5"/>
  <c r="D595" i="5"/>
  <c r="C595" i="5"/>
  <c r="B595" i="5"/>
  <c r="E594" i="5"/>
  <c r="D594" i="5"/>
  <c r="C594" i="5"/>
  <c r="B594" i="5"/>
  <c r="D593" i="5"/>
  <c r="C593" i="5"/>
  <c r="B593" i="5"/>
  <c r="E593" i="5" s="1"/>
  <c r="D592" i="5"/>
  <c r="C592" i="5"/>
  <c r="B592" i="5"/>
  <c r="E592" i="5" s="1"/>
  <c r="E591" i="5"/>
  <c r="D591" i="5"/>
  <c r="C591" i="5"/>
  <c r="B591" i="5"/>
  <c r="D590" i="5"/>
  <c r="C590" i="5"/>
  <c r="B590" i="5"/>
  <c r="E590" i="5" s="1"/>
  <c r="D589" i="5"/>
  <c r="C589" i="5"/>
  <c r="B589" i="5"/>
  <c r="E588" i="5"/>
  <c r="D588" i="5"/>
  <c r="C588" i="5"/>
  <c r="B588" i="5"/>
  <c r="E587" i="5"/>
  <c r="D587" i="5"/>
  <c r="C587" i="5"/>
  <c r="B587" i="5"/>
  <c r="D586" i="5"/>
  <c r="C586" i="5"/>
  <c r="B586" i="5"/>
  <c r="E586" i="5" s="1"/>
  <c r="D585" i="5"/>
  <c r="C585" i="5"/>
  <c r="B585" i="5"/>
  <c r="E585" i="5" s="1"/>
  <c r="D584" i="5"/>
  <c r="C584" i="5"/>
  <c r="B584" i="5"/>
  <c r="E584" i="5" s="1"/>
  <c r="D583" i="5"/>
  <c r="C583" i="5"/>
  <c r="B583" i="5"/>
  <c r="E583" i="5" s="1"/>
  <c r="D582" i="5"/>
  <c r="C582" i="5"/>
  <c r="B582" i="5"/>
  <c r="E582" i="5" s="1"/>
  <c r="D581" i="5"/>
  <c r="C581" i="5"/>
  <c r="B581" i="5"/>
  <c r="E581" i="5" s="1"/>
  <c r="D580" i="5"/>
  <c r="C580" i="5"/>
  <c r="B580" i="5"/>
  <c r="E580" i="5" s="1"/>
  <c r="E579" i="5"/>
  <c r="D579" i="5"/>
  <c r="C579" i="5"/>
  <c r="B579" i="5"/>
  <c r="D578" i="5"/>
  <c r="C578" i="5"/>
  <c r="B578" i="5"/>
  <c r="E578" i="5" s="1"/>
  <c r="D577" i="5"/>
  <c r="C577" i="5"/>
  <c r="B577" i="5"/>
  <c r="E577" i="5" s="1"/>
  <c r="D576" i="5"/>
  <c r="C576" i="5"/>
  <c r="B576" i="5"/>
  <c r="E575" i="5"/>
  <c r="D575" i="5"/>
  <c r="C575" i="5"/>
  <c r="B575" i="5"/>
  <c r="D574" i="5"/>
  <c r="C574" i="5"/>
  <c r="B574" i="5"/>
  <c r="E574" i="5" s="1"/>
  <c r="D573" i="5"/>
  <c r="C573" i="5"/>
  <c r="B573" i="5"/>
  <c r="E573" i="5" s="1"/>
  <c r="E572" i="5"/>
  <c r="D572" i="5"/>
  <c r="C572" i="5"/>
  <c r="B572" i="5"/>
  <c r="E571" i="5"/>
  <c r="D571" i="5"/>
  <c r="C571" i="5"/>
  <c r="B571" i="5"/>
  <c r="D570" i="5"/>
  <c r="C570" i="5"/>
  <c r="B570" i="5"/>
  <c r="E570" i="5" s="1"/>
  <c r="D569" i="5"/>
  <c r="C569" i="5"/>
  <c r="E569" i="5" s="1"/>
  <c r="B569" i="5"/>
  <c r="D568" i="5"/>
  <c r="C568" i="5"/>
  <c r="B568" i="5"/>
  <c r="D567" i="5"/>
  <c r="C567" i="5"/>
  <c r="B567" i="5"/>
  <c r="E567" i="5" s="1"/>
  <c r="D566" i="5"/>
  <c r="C566" i="5"/>
  <c r="B566" i="5"/>
  <c r="E565" i="5"/>
  <c r="D565" i="5"/>
  <c r="C565" i="5"/>
  <c r="B565" i="5"/>
  <c r="D564" i="5"/>
  <c r="C564" i="5"/>
  <c r="B564" i="5"/>
  <c r="E564" i="5" s="1"/>
  <c r="D563" i="5"/>
  <c r="C563" i="5"/>
  <c r="B563" i="5"/>
  <c r="E563" i="5" s="1"/>
  <c r="E562" i="5"/>
  <c r="D562" i="5"/>
  <c r="C562" i="5"/>
  <c r="B562" i="5"/>
  <c r="D561" i="5"/>
  <c r="C561" i="5"/>
  <c r="B561" i="5"/>
  <c r="E561" i="5" s="1"/>
  <c r="D560" i="5"/>
  <c r="C560" i="5"/>
  <c r="B560" i="5"/>
  <c r="E560" i="5" s="1"/>
  <c r="E559" i="5"/>
  <c r="D559" i="5"/>
  <c r="C559" i="5"/>
  <c r="B559" i="5"/>
  <c r="D558" i="5"/>
  <c r="C558" i="5"/>
  <c r="B558" i="5"/>
  <c r="E558" i="5" s="1"/>
  <c r="E557" i="5"/>
  <c r="D557" i="5"/>
  <c r="C557" i="5"/>
  <c r="B557" i="5"/>
  <c r="E556" i="5"/>
  <c r="D556" i="5"/>
  <c r="C556" i="5"/>
  <c r="B556" i="5"/>
  <c r="D555" i="5"/>
  <c r="C555" i="5"/>
  <c r="B555" i="5"/>
  <c r="E555" i="5" s="1"/>
  <c r="E554" i="5"/>
  <c r="D554" i="5"/>
  <c r="C554" i="5"/>
  <c r="B554" i="5"/>
  <c r="E553" i="5"/>
  <c r="D553" i="5"/>
  <c r="C553" i="5"/>
  <c r="B553" i="5"/>
  <c r="D552" i="5"/>
  <c r="C552" i="5"/>
  <c r="B552" i="5"/>
  <c r="E552" i="5" s="1"/>
  <c r="D551" i="5"/>
  <c r="C551" i="5"/>
  <c r="B551" i="5"/>
  <c r="E551" i="5" s="1"/>
  <c r="E550" i="5"/>
  <c r="D550" i="5"/>
  <c r="C550" i="5"/>
  <c r="B550" i="5"/>
  <c r="D549" i="5"/>
  <c r="C549" i="5"/>
  <c r="B549" i="5"/>
  <c r="E549" i="5" s="1"/>
  <c r="E548" i="5"/>
  <c r="D548" i="5"/>
  <c r="C548" i="5"/>
  <c r="B548" i="5"/>
  <c r="E547" i="5"/>
  <c r="D547" i="5"/>
  <c r="C547" i="5"/>
  <c r="B547" i="5"/>
  <c r="D546" i="5"/>
  <c r="C546" i="5"/>
  <c r="B546" i="5"/>
  <c r="D545" i="5"/>
  <c r="C545" i="5"/>
  <c r="B545" i="5"/>
  <c r="E545" i="5" s="1"/>
  <c r="D544" i="5"/>
  <c r="C544" i="5"/>
  <c r="B544" i="5"/>
  <c r="E544" i="5" s="1"/>
  <c r="E543" i="5"/>
  <c r="D543" i="5"/>
  <c r="C543" i="5"/>
  <c r="B543" i="5"/>
  <c r="D542" i="5"/>
  <c r="C542" i="5"/>
  <c r="B542" i="5"/>
  <c r="E542" i="5" s="1"/>
  <c r="D541" i="5"/>
  <c r="C541" i="5"/>
  <c r="B541" i="5"/>
  <c r="E541" i="5" s="1"/>
  <c r="D540" i="5"/>
  <c r="C540" i="5"/>
  <c r="B540" i="5"/>
  <c r="E540" i="5" s="1"/>
  <c r="D539" i="5"/>
  <c r="C539" i="5"/>
  <c r="B539" i="5"/>
  <c r="E539" i="5" s="1"/>
  <c r="D538" i="5"/>
  <c r="C538" i="5"/>
  <c r="B538" i="5"/>
  <c r="E538" i="5" s="1"/>
  <c r="E537" i="5"/>
  <c r="D537" i="5"/>
  <c r="C537" i="5"/>
  <c r="B537" i="5"/>
  <c r="E536" i="5"/>
  <c r="D536" i="5"/>
  <c r="C536" i="5"/>
  <c r="B536" i="5"/>
  <c r="D535" i="5"/>
  <c r="C535" i="5"/>
  <c r="B535" i="5"/>
  <c r="E535" i="5" s="1"/>
  <c r="D534" i="5"/>
  <c r="C534" i="5"/>
  <c r="B534" i="5"/>
  <c r="E534" i="5" s="1"/>
  <c r="D533" i="5"/>
  <c r="C533" i="5"/>
  <c r="B533" i="5"/>
  <c r="E533" i="5" s="1"/>
  <c r="E532" i="5"/>
  <c r="D532" i="5"/>
  <c r="C532" i="5"/>
  <c r="B532" i="5"/>
  <c r="D531" i="5"/>
  <c r="C531" i="5"/>
  <c r="B531" i="5"/>
  <c r="E531" i="5" s="1"/>
  <c r="D530" i="5"/>
  <c r="C530" i="5"/>
  <c r="B530" i="5"/>
  <c r="E530" i="5" s="1"/>
  <c r="E529" i="5"/>
  <c r="D529" i="5"/>
  <c r="C529" i="5"/>
  <c r="B529" i="5"/>
  <c r="D528" i="5"/>
  <c r="C528" i="5"/>
  <c r="B528" i="5"/>
  <c r="E528" i="5" s="1"/>
  <c r="D527" i="5"/>
  <c r="C527" i="5"/>
  <c r="B527" i="5"/>
  <c r="E527" i="5" s="1"/>
  <c r="D526" i="5"/>
  <c r="C526" i="5"/>
  <c r="B526" i="5"/>
  <c r="E526" i="5" s="1"/>
  <c r="D525" i="5"/>
  <c r="C525" i="5"/>
  <c r="E525" i="5" s="1"/>
  <c r="B525" i="5"/>
  <c r="D524" i="5"/>
  <c r="C524" i="5"/>
  <c r="B524" i="5"/>
  <c r="E524" i="5" s="1"/>
  <c r="D523" i="5"/>
  <c r="C523" i="5"/>
  <c r="B523" i="5"/>
  <c r="E523" i="5" s="1"/>
  <c r="E522" i="5"/>
  <c r="D522" i="5"/>
  <c r="C522" i="5"/>
  <c r="B522" i="5"/>
  <c r="D521" i="5"/>
  <c r="C521" i="5"/>
  <c r="B521" i="5"/>
  <c r="E521" i="5" s="1"/>
  <c r="D520" i="5"/>
  <c r="C520" i="5"/>
  <c r="E520" i="5" s="1"/>
  <c r="B520" i="5"/>
  <c r="D519" i="5"/>
  <c r="C519" i="5"/>
  <c r="B519" i="5"/>
  <c r="E519" i="5" s="1"/>
  <c r="D518" i="5"/>
  <c r="C518" i="5"/>
  <c r="B518" i="5"/>
  <c r="D517" i="5"/>
  <c r="C517" i="5"/>
  <c r="B517" i="5"/>
  <c r="D516" i="5"/>
  <c r="C516" i="5"/>
  <c r="B516" i="5"/>
  <c r="D515" i="5"/>
  <c r="C515" i="5"/>
  <c r="B515" i="5"/>
  <c r="E515" i="5" s="1"/>
  <c r="D514" i="5"/>
  <c r="C514" i="5"/>
  <c r="B514" i="5"/>
  <c r="E514" i="5" s="1"/>
  <c r="D513" i="5"/>
  <c r="C513" i="5"/>
  <c r="B513" i="5"/>
  <c r="E513" i="5" s="1"/>
  <c r="D512" i="5"/>
  <c r="C512" i="5"/>
  <c r="B512" i="5"/>
  <c r="E512" i="5" s="1"/>
  <c r="E511" i="5"/>
  <c r="D511" i="5"/>
  <c r="C511" i="5"/>
  <c r="B511" i="5"/>
  <c r="D510" i="5"/>
  <c r="C510" i="5"/>
  <c r="B510" i="5"/>
  <c r="D509" i="5"/>
  <c r="C509" i="5"/>
  <c r="B509" i="5"/>
  <c r="E509" i="5" s="1"/>
  <c r="D508" i="5"/>
  <c r="C508" i="5"/>
  <c r="B508" i="5"/>
  <c r="E508" i="5" s="1"/>
  <c r="D507" i="5"/>
  <c r="C507" i="5"/>
  <c r="E507" i="5" s="1"/>
  <c r="B507" i="5"/>
  <c r="D506" i="5"/>
  <c r="C506" i="5"/>
  <c r="B506" i="5"/>
  <c r="E506" i="5" s="1"/>
  <c r="D505" i="5"/>
  <c r="C505" i="5"/>
  <c r="B505" i="5"/>
  <c r="D504" i="5"/>
  <c r="C504" i="5"/>
  <c r="E504" i="5" s="1"/>
  <c r="B504" i="5"/>
  <c r="D503" i="5"/>
  <c r="C503" i="5"/>
  <c r="B503" i="5"/>
  <c r="E503" i="5" s="1"/>
  <c r="D502" i="5"/>
  <c r="C502" i="5"/>
  <c r="B502" i="5"/>
  <c r="E502" i="5" s="1"/>
  <c r="D501" i="5"/>
  <c r="C501" i="5"/>
  <c r="B501" i="5"/>
  <c r="E501" i="5" s="1"/>
  <c r="E500" i="5"/>
  <c r="D500" i="5"/>
  <c r="C500" i="5"/>
  <c r="B500" i="5"/>
  <c r="D499" i="5"/>
  <c r="C499" i="5"/>
  <c r="B499" i="5"/>
  <c r="E499" i="5" s="1"/>
  <c r="E498" i="5"/>
  <c r="D498" i="5"/>
  <c r="C498" i="5"/>
  <c r="B498" i="5"/>
  <c r="D497" i="5"/>
  <c r="C497" i="5"/>
  <c r="B497" i="5"/>
  <c r="E497" i="5" s="1"/>
  <c r="D496" i="5"/>
  <c r="C496" i="5"/>
  <c r="B496" i="5"/>
  <c r="E496" i="5" s="1"/>
  <c r="D495" i="5"/>
  <c r="C495" i="5"/>
  <c r="B495" i="5"/>
  <c r="E495" i="5" s="1"/>
  <c r="D494" i="5"/>
  <c r="C494" i="5"/>
  <c r="B494" i="5"/>
  <c r="E494" i="5" s="1"/>
  <c r="D493" i="5"/>
  <c r="C493" i="5"/>
  <c r="B493" i="5"/>
  <c r="E493" i="5" s="1"/>
  <c r="E492" i="5"/>
  <c r="D492" i="5"/>
  <c r="C492" i="5"/>
  <c r="B492" i="5"/>
  <c r="D491" i="5"/>
  <c r="C491" i="5"/>
  <c r="B491" i="5"/>
  <c r="E491" i="5" s="1"/>
  <c r="E490" i="5"/>
  <c r="D490" i="5"/>
  <c r="C490" i="5"/>
  <c r="B490" i="5"/>
  <c r="D489" i="5"/>
  <c r="C489" i="5"/>
  <c r="B489" i="5"/>
  <c r="E489" i="5" s="1"/>
  <c r="D488" i="5"/>
  <c r="C488" i="5"/>
  <c r="B488" i="5"/>
  <c r="E488" i="5" s="1"/>
  <c r="E487" i="5"/>
  <c r="D487" i="5"/>
  <c r="C487" i="5"/>
  <c r="B487" i="5"/>
  <c r="D486" i="5"/>
  <c r="C486" i="5"/>
  <c r="B486" i="5"/>
  <c r="D485" i="5"/>
  <c r="C485" i="5"/>
  <c r="B485" i="5"/>
  <c r="E485" i="5" s="1"/>
  <c r="E484" i="5"/>
  <c r="D484" i="5"/>
  <c r="C484" i="5"/>
  <c r="B484" i="5"/>
  <c r="D483" i="5"/>
  <c r="C483" i="5"/>
  <c r="B483" i="5"/>
  <c r="E483" i="5" s="1"/>
  <c r="D482" i="5"/>
  <c r="C482" i="5"/>
  <c r="B482" i="5"/>
  <c r="E482" i="5" s="1"/>
  <c r="D481" i="5"/>
  <c r="C481" i="5"/>
  <c r="B481" i="5"/>
  <c r="E480" i="5"/>
  <c r="D480" i="5"/>
  <c r="C480" i="5"/>
  <c r="B480" i="5"/>
  <c r="D479" i="5"/>
  <c r="C479" i="5"/>
  <c r="B479" i="5"/>
  <c r="E479" i="5" s="1"/>
  <c r="D478" i="5"/>
  <c r="C478" i="5"/>
  <c r="E478" i="5" s="1"/>
  <c r="B478" i="5"/>
  <c r="E477" i="5"/>
  <c r="D477" i="5"/>
  <c r="C477" i="5"/>
  <c r="B477" i="5"/>
  <c r="E476" i="5"/>
  <c r="D476" i="5"/>
  <c r="C476" i="5"/>
  <c r="B476" i="5"/>
  <c r="D475" i="5"/>
  <c r="C475" i="5"/>
  <c r="B475" i="5"/>
  <c r="E475" i="5" s="1"/>
  <c r="D474" i="5"/>
  <c r="C474" i="5"/>
  <c r="B474" i="5"/>
  <c r="E474" i="5" s="1"/>
  <c r="D473" i="5"/>
  <c r="C473" i="5"/>
  <c r="B473" i="5"/>
  <c r="E473" i="5" s="1"/>
  <c r="D472" i="5"/>
  <c r="C472" i="5"/>
  <c r="B472" i="5"/>
  <c r="E472" i="5" s="1"/>
  <c r="E471" i="5"/>
  <c r="D471" i="5"/>
  <c r="C471" i="5"/>
  <c r="B471" i="5"/>
  <c r="D470" i="5"/>
  <c r="C470" i="5"/>
  <c r="B470" i="5"/>
  <c r="E470" i="5" s="1"/>
  <c r="D469" i="5"/>
  <c r="C469" i="5"/>
  <c r="B469" i="5"/>
  <c r="E468" i="5"/>
  <c r="D468" i="5"/>
  <c r="C468" i="5"/>
  <c r="B468" i="5"/>
  <c r="D467" i="5"/>
  <c r="C467" i="5"/>
  <c r="B467" i="5"/>
  <c r="E467" i="5" s="1"/>
  <c r="D466" i="5"/>
  <c r="C466" i="5"/>
  <c r="B466" i="5"/>
  <c r="E466" i="5" s="1"/>
  <c r="D465" i="5"/>
  <c r="C465" i="5"/>
  <c r="B465" i="5"/>
  <c r="E465" i="5" s="1"/>
  <c r="E464" i="5"/>
  <c r="D464" i="5"/>
  <c r="C464" i="5"/>
  <c r="B464" i="5"/>
  <c r="E463" i="5"/>
  <c r="D463" i="5"/>
  <c r="C463" i="5"/>
  <c r="B463" i="5"/>
  <c r="D462" i="5"/>
  <c r="C462" i="5"/>
  <c r="B462" i="5"/>
  <c r="E462" i="5" s="1"/>
  <c r="E461" i="5"/>
  <c r="D461" i="5"/>
  <c r="C461" i="5"/>
  <c r="B461" i="5"/>
  <c r="E460" i="5"/>
  <c r="D460" i="5"/>
  <c r="C460" i="5"/>
  <c r="B460" i="5"/>
  <c r="D459" i="5"/>
  <c r="C459" i="5"/>
  <c r="B459" i="5"/>
  <c r="E459" i="5" s="1"/>
  <c r="D458" i="5"/>
  <c r="C458" i="5"/>
  <c r="B458" i="5"/>
  <c r="E458" i="5" s="1"/>
  <c r="D457" i="5"/>
  <c r="C457" i="5"/>
  <c r="B457" i="5"/>
  <c r="E456" i="5"/>
  <c r="D456" i="5"/>
  <c r="C456" i="5"/>
  <c r="B456" i="5"/>
  <c r="D455" i="5"/>
  <c r="C455" i="5"/>
  <c r="B455" i="5"/>
  <c r="E455" i="5" s="1"/>
  <c r="D454" i="5"/>
  <c r="C454" i="5"/>
  <c r="B454" i="5"/>
  <c r="E454" i="5" s="1"/>
  <c r="D453" i="5"/>
  <c r="C453" i="5"/>
  <c r="B453" i="5"/>
  <c r="E453" i="5" s="1"/>
  <c r="E452" i="5"/>
  <c r="D452" i="5"/>
  <c r="C452" i="5"/>
  <c r="B452" i="5"/>
  <c r="D451" i="5"/>
  <c r="C451" i="5"/>
  <c r="B451" i="5"/>
  <c r="E451" i="5" s="1"/>
  <c r="D450" i="5"/>
  <c r="C450" i="5"/>
  <c r="B450" i="5"/>
  <c r="E450" i="5" s="1"/>
  <c r="D449" i="5"/>
  <c r="C449" i="5"/>
  <c r="B449" i="5"/>
  <c r="E449" i="5" s="1"/>
  <c r="D448" i="5"/>
  <c r="C448" i="5"/>
  <c r="B448" i="5"/>
  <c r="E448" i="5" s="1"/>
  <c r="D447" i="5"/>
  <c r="C447" i="5"/>
  <c r="E447" i="5" s="1"/>
  <c r="B447" i="5"/>
  <c r="E446" i="5"/>
  <c r="D446" i="5"/>
  <c r="C446" i="5"/>
  <c r="B446" i="5"/>
  <c r="D445" i="5"/>
  <c r="C445" i="5"/>
  <c r="B445" i="5"/>
  <c r="E445" i="5" s="1"/>
  <c r="E444" i="5"/>
  <c r="D444" i="5"/>
  <c r="C444" i="5"/>
  <c r="B444" i="5"/>
  <c r="E443" i="5"/>
  <c r="D443" i="5"/>
  <c r="C443" i="5"/>
  <c r="B443" i="5"/>
  <c r="D442" i="5"/>
  <c r="C442" i="5"/>
  <c r="B442" i="5"/>
  <c r="E442" i="5" s="1"/>
  <c r="D441" i="5"/>
  <c r="C441" i="5"/>
  <c r="B441" i="5"/>
  <c r="E441" i="5" s="1"/>
  <c r="D440" i="5"/>
  <c r="C440" i="5"/>
  <c r="B440" i="5"/>
  <c r="E440" i="5" s="1"/>
  <c r="D439" i="5"/>
  <c r="C439" i="5"/>
  <c r="B439" i="5"/>
  <c r="D438" i="5"/>
  <c r="C438" i="5"/>
  <c r="B438" i="5"/>
  <c r="E438" i="5" s="1"/>
  <c r="E437" i="5"/>
  <c r="D437" i="5"/>
  <c r="C437" i="5"/>
  <c r="B437" i="5"/>
  <c r="E436" i="5"/>
  <c r="D436" i="5"/>
  <c r="C436" i="5"/>
  <c r="B436" i="5"/>
  <c r="D435" i="5"/>
  <c r="C435" i="5"/>
  <c r="B435" i="5"/>
  <c r="E435" i="5" s="1"/>
  <c r="E434" i="5"/>
  <c r="D434" i="5"/>
  <c r="C434" i="5"/>
  <c r="B434" i="5"/>
  <c r="D433" i="5"/>
  <c r="C433" i="5"/>
  <c r="B433" i="5"/>
  <c r="E433" i="5" s="1"/>
  <c r="D432" i="5"/>
  <c r="C432" i="5"/>
  <c r="B432" i="5"/>
  <c r="E432" i="5" s="1"/>
  <c r="D431" i="5"/>
  <c r="C431" i="5"/>
  <c r="E431" i="5" s="1"/>
  <c r="B431" i="5"/>
  <c r="D430" i="5"/>
  <c r="C430" i="5"/>
  <c r="B430" i="5"/>
  <c r="D429" i="5"/>
  <c r="C429" i="5"/>
  <c r="E429" i="5" s="1"/>
  <c r="B429" i="5"/>
  <c r="E428" i="5"/>
  <c r="D428" i="5"/>
  <c r="C428" i="5"/>
  <c r="B428" i="5"/>
  <c r="D427" i="5"/>
  <c r="C427" i="5"/>
  <c r="E427" i="5" s="1"/>
  <c r="B427" i="5"/>
  <c r="D426" i="5"/>
  <c r="C426" i="5"/>
  <c r="B426" i="5"/>
  <c r="E426" i="5" s="1"/>
  <c r="D425" i="5"/>
  <c r="C425" i="5"/>
  <c r="B425" i="5"/>
  <c r="E425" i="5" s="1"/>
  <c r="D424" i="5"/>
  <c r="C424" i="5"/>
  <c r="B424" i="5"/>
  <c r="E424" i="5" s="1"/>
  <c r="D423" i="5"/>
  <c r="C423" i="5"/>
  <c r="B423" i="5"/>
  <c r="E423" i="5" s="1"/>
  <c r="E422" i="5"/>
  <c r="D422" i="5"/>
  <c r="C422" i="5"/>
  <c r="B422" i="5"/>
  <c r="D421" i="5"/>
  <c r="C421" i="5"/>
  <c r="B421" i="5"/>
  <c r="E421" i="5" s="1"/>
  <c r="E420" i="5"/>
  <c r="D420" i="5"/>
  <c r="C420" i="5"/>
  <c r="B420" i="5"/>
  <c r="D419" i="5"/>
  <c r="C419" i="5"/>
  <c r="B419" i="5"/>
  <c r="E419" i="5" s="1"/>
  <c r="D418" i="5"/>
  <c r="C418" i="5"/>
  <c r="B418" i="5"/>
  <c r="E418" i="5" s="1"/>
  <c r="D417" i="5"/>
  <c r="C417" i="5"/>
  <c r="B417" i="5"/>
  <c r="E417" i="5" s="1"/>
  <c r="D416" i="5"/>
  <c r="C416" i="5"/>
  <c r="B416" i="5"/>
  <c r="E416" i="5" s="1"/>
  <c r="E415" i="5"/>
  <c r="D415" i="5"/>
  <c r="C415" i="5"/>
  <c r="B415" i="5"/>
  <c r="D414" i="5"/>
  <c r="C414" i="5"/>
  <c r="B414" i="5"/>
  <c r="E414" i="5" s="1"/>
  <c r="D413" i="5"/>
  <c r="C413" i="5"/>
  <c r="E413" i="5" s="1"/>
  <c r="B413" i="5"/>
  <c r="E412" i="5"/>
  <c r="D412" i="5"/>
  <c r="C412" i="5"/>
  <c r="B412" i="5"/>
  <c r="D411" i="5"/>
  <c r="C411" i="5"/>
  <c r="B411" i="5"/>
  <c r="E411" i="5" s="1"/>
  <c r="E410" i="5"/>
  <c r="D410" i="5"/>
  <c r="C410" i="5"/>
  <c r="B410" i="5"/>
  <c r="D409" i="5"/>
  <c r="C409" i="5"/>
  <c r="B409" i="5"/>
  <c r="E409" i="5" s="1"/>
  <c r="E408" i="5"/>
  <c r="D408" i="5"/>
  <c r="C408" i="5"/>
  <c r="B408" i="5"/>
  <c r="D407" i="5"/>
  <c r="C407" i="5"/>
  <c r="B407" i="5"/>
  <c r="E407" i="5" s="1"/>
  <c r="D406" i="5"/>
  <c r="C406" i="5"/>
  <c r="B406" i="5"/>
  <c r="E406" i="5" s="1"/>
  <c r="D405" i="5"/>
  <c r="C405" i="5"/>
  <c r="B405" i="5"/>
  <c r="E405" i="5" s="1"/>
  <c r="E404" i="5"/>
  <c r="D404" i="5"/>
  <c r="C404" i="5"/>
  <c r="B404" i="5"/>
  <c r="D403" i="5"/>
  <c r="C403" i="5"/>
  <c r="B403" i="5"/>
  <c r="E403" i="5" s="1"/>
  <c r="D402" i="5"/>
  <c r="C402" i="5"/>
  <c r="B402" i="5"/>
  <c r="E402" i="5" s="1"/>
  <c r="D401" i="5"/>
  <c r="C401" i="5"/>
  <c r="B401" i="5"/>
  <c r="E401" i="5" s="1"/>
  <c r="D400" i="5"/>
  <c r="C400" i="5"/>
  <c r="B400" i="5"/>
  <c r="E400" i="5" s="1"/>
  <c r="D399" i="5"/>
  <c r="C399" i="5"/>
  <c r="B399" i="5"/>
  <c r="E399" i="5" s="1"/>
  <c r="D398" i="5"/>
  <c r="C398" i="5"/>
  <c r="B398" i="5"/>
  <c r="E398" i="5" s="1"/>
  <c r="D397" i="5"/>
  <c r="C397" i="5"/>
  <c r="B397" i="5"/>
  <c r="E397" i="5" s="1"/>
  <c r="E396" i="5"/>
  <c r="D396" i="5"/>
  <c r="C396" i="5"/>
  <c r="B396" i="5"/>
  <c r="D395" i="5"/>
  <c r="C395" i="5"/>
  <c r="B395" i="5"/>
  <c r="E395" i="5" s="1"/>
  <c r="D394" i="5"/>
  <c r="C394" i="5"/>
  <c r="B394" i="5"/>
  <c r="E394" i="5" s="1"/>
  <c r="D393" i="5"/>
  <c r="C393" i="5"/>
  <c r="B393" i="5"/>
  <c r="D392" i="5"/>
  <c r="C392" i="5"/>
  <c r="B392" i="5"/>
  <c r="E392" i="5" s="1"/>
  <c r="D391" i="5"/>
  <c r="C391" i="5"/>
  <c r="E391" i="5" s="1"/>
  <c r="B391" i="5"/>
  <c r="E390" i="5"/>
  <c r="D390" i="5"/>
  <c r="C390" i="5"/>
  <c r="B390" i="5"/>
  <c r="D389" i="5"/>
  <c r="C389" i="5"/>
  <c r="B389" i="5"/>
  <c r="E389" i="5" s="1"/>
  <c r="E388" i="5"/>
  <c r="D388" i="5"/>
  <c r="C388" i="5"/>
  <c r="B388" i="5"/>
  <c r="E387" i="5"/>
  <c r="D387" i="5"/>
  <c r="C387" i="5"/>
  <c r="B387" i="5"/>
  <c r="D386" i="5"/>
  <c r="C386" i="5"/>
  <c r="B386" i="5"/>
  <c r="E386" i="5" s="1"/>
  <c r="D385" i="5"/>
  <c r="C385" i="5"/>
  <c r="B385" i="5"/>
  <c r="E385" i="5" s="1"/>
  <c r="D384" i="5"/>
  <c r="C384" i="5"/>
  <c r="E384" i="5" s="1"/>
  <c r="B384" i="5"/>
  <c r="D383" i="5"/>
  <c r="C383" i="5"/>
  <c r="B383" i="5"/>
  <c r="D382" i="5"/>
  <c r="C382" i="5"/>
  <c r="B382" i="5"/>
  <c r="E382" i="5" s="1"/>
  <c r="D381" i="5"/>
  <c r="C381" i="5"/>
  <c r="E381" i="5" s="1"/>
  <c r="B381" i="5"/>
  <c r="E380" i="5"/>
  <c r="D380" i="5"/>
  <c r="C380" i="5"/>
  <c r="B380" i="5"/>
  <c r="D379" i="5"/>
  <c r="C379" i="5"/>
  <c r="B379" i="5"/>
  <c r="E379" i="5" s="1"/>
  <c r="D378" i="5"/>
  <c r="C378" i="5"/>
  <c r="B378" i="5"/>
  <c r="E378" i="5" s="1"/>
  <c r="D377" i="5"/>
  <c r="C377" i="5"/>
  <c r="B377" i="5"/>
  <c r="E377" i="5" s="1"/>
  <c r="D376" i="5"/>
  <c r="C376" i="5"/>
  <c r="B376" i="5"/>
  <c r="E376" i="5" s="1"/>
  <c r="D375" i="5"/>
  <c r="C375" i="5"/>
  <c r="B375" i="5"/>
  <c r="E375" i="5" s="1"/>
  <c r="D374" i="5"/>
  <c r="C374" i="5"/>
  <c r="B374" i="5"/>
  <c r="E374" i="5" s="1"/>
  <c r="E373" i="5"/>
  <c r="D373" i="5"/>
  <c r="C373" i="5"/>
  <c r="B373" i="5"/>
  <c r="E372" i="5"/>
  <c r="D372" i="5"/>
  <c r="C372" i="5"/>
  <c r="B372" i="5"/>
  <c r="D371" i="5"/>
  <c r="C371" i="5"/>
  <c r="B371" i="5"/>
  <c r="E371" i="5" s="1"/>
  <c r="E370" i="5"/>
  <c r="D370" i="5"/>
  <c r="C370" i="5"/>
  <c r="B370" i="5"/>
  <c r="D369" i="5"/>
  <c r="C369" i="5"/>
  <c r="B369" i="5"/>
  <c r="E369" i="5" s="1"/>
  <c r="D368" i="5"/>
  <c r="C368" i="5"/>
  <c r="B368" i="5"/>
  <c r="E368" i="5" s="1"/>
  <c r="D367" i="5"/>
  <c r="C367" i="5"/>
  <c r="E367" i="5" s="1"/>
  <c r="B367" i="5"/>
  <c r="D366" i="5"/>
  <c r="C366" i="5"/>
  <c r="B366" i="5"/>
  <c r="E366" i="5" s="1"/>
  <c r="D365" i="5"/>
  <c r="C365" i="5"/>
  <c r="B365" i="5"/>
  <c r="E365" i="5" s="1"/>
  <c r="E364" i="5"/>
  <c r="D364" i="5"/>
  <c r="C364" i="5"/>
  <c r="B364" i="5"/>
  <c r="D363" i="5"/>
  <c r="C363" i="5"/>
  <c r="B363" i="5"/>
  <c r="E363" i="5" s="1"/>
  <c r="D362" i="5"/>
  <c r="C362" i="5"/>
  <c r="B362" i="5"/>
  <c r="E362" i="5" s="1"/>
  <c r="D361" i="5"/>
  <c r="C361" i="5"/>
  <c r="B361" i="5"/>
  <c r="D360" i="5"/>
  <c r="C360" i="5"/>
  <c r="B360" i="5"/>
  <c r="E360" i="5" s="1"/>
  <c r="D359" i="5"/>
  <c r="C359" i="5"/>
  <c r="B359" i="5"/>
  <c r="E359" i="5" s="1"/>
  <c r="D358" i="5"/>
  <c r="C358" i="5"/>
  <c r="B358" i="5"/>
  <c r="E358" i="5" s="1"/>
  <c r="D357" i="5"/>
  <c r="C357" i="5"/>
  <c r="B357" i="5"/>
  <c r="E357" i="5" s="1"/>
  <c r="E356" i="5"/>
  <c r="D356" i="5"/>
  <c r="C356" i="5"/>
  <c r="B356" i="5"/>
  <c r="D355" i="5"/>
  <c r="C355" i="5"/>
  <c r="E355" i="5" s="1"/>
  <c r="B355" i="5"/>
  <c r="D354" i="5"/>
  <c r="C354" i="5"/>
  <c r="B354" i="5"/>
  <c r="E354" i="5" s="1"/>
  <c r="D353" i="5"/>
  <c r="C353" i="5"/>
  <c r="B353" i="5"/>
  <c r="D352" i="5"/>
  <c r="C352" i="5"/>
  <c r="B352" i="5"/>
  <c r="E352" i="5" s="1"/>
  <c r="D351" i="5"/>
  <c r="C351" i="5"/>
  <c r="B351" i="5"/>
  <c r="E351" i="5" s="1"/>
  <c r="D350" i="5"/>
  <c r="C350" i="5"/>
  <c r="E350" i="5" s="1"/>
  <c r="B350" i="5"/>
  <c r="E349" i="5"/>
  <c r="D349" i="5"/>
  <c r="C349" i="5"/>
  <c r="B349" i="5"/>
  <c r="E348" i="5"/>
  <c r="D348" i="5"/>
  <c r="C348" i="5"/>
  <c r="B348" i="5"/>
  <c r="D347" i="5"/>
  <c r="C347" i="5"/>
  <c r="E347" i="5" s="1"/>
  <c r="B347" i="5"/>
  <c r="D346" i="5"/>
  <c r="C346" i="5"/>
  <c r="E346" i="5" s="1"/>
  <c r="B346" i="5"/>
  <c r="D345" i="5"/>
  <c r="C345" i="5"/>
  <c r="B345" i="5"/>
  <c r="E345" i="5" s="1"/>
  <c r="D344" i="5"/>
  <c r="C344" i="5"/>
  <c r="B344" i="5"/>
  <c r="E344" i="5" s="1"/>
  <c r="D343" i="5"/>
  <c r="C343" i="5"/>
  <c r="E343" i="5" s="1"/>
  <c r="B343" i="5"/>
  <c r="E342" i="5"/>
  <c r="D342" i="5"/>
  <c r="C342" i="5"/>
  <c r="B342" i="5"/>
  <c r="D341" i="5"/>
  <c r="C341" i="5"/>
  <c r="B341" i="5"/>
  <c r="E340" i="5"/>
  <c r="D340" i="5"/>
  <c r="C340" i="5"/>
  <c r="B340" i="5"/>
  <c r="D339" i="5"/>
  <c r="C339" i="5"/>
  <c r="E339" i="5" s="1"/>
  <c r="B339" i="5"/>
  <c r="D338" i="5"/>
  <c r="C338" i="5"/>
  <c r="B338" i="5"/>
  <c r="E338" i="5" s="1"/>
  <c r="D337" i="5"/>
  <c r="C337" i="5"/>
  <c r="B337" i="5"/>
  <c r="E337" i="5" s="1"/>
  <c r="D336" i="5"/>
  <c r="C336" i="5"/>
  <c r="E336" i="5" s="1"/>
  <c r="B336" i="5"/>
  <c r="D335" i="5"/>
  <c r="C335" i="5"/>
  <c r="B335" i="5"/>
  <c r="E335" i="5" s="1"/>
  <c r="E334" i="5"/>
  <c r="D334" i="5"/>
  <c r="C334" i="5"/>
  <c r="B334" i="5"/>
  <c r="D333" i="5"/>
  <c r="C333" i="5"/>
  <c r="E333" i="5" s="1"/>
  <c r="B333" i="5"/>
  <c r="E332" i="5"/>
  <c r="D332" i="5"/>
  <c r="C332" i="5"/>
  <c r="B332" i="5"/>
  <c r="E331" i="5"/>
  <c r="D331" i="5"/>
  <c r="C331" i="5"/>
  <c r="B331" i="5"/>
  <c r="D330" i="5"/>
  <c r="C330" i="5"/>
  <c r="B330" i="5"/>
  <c r="E330" i="5" s="1"/>
  <c r="D329" i="5"/>
  <c r="C329" i="5"/>
  <c r="B329" i="5"/>
  <c r="E329" i="5" s="1"/>
  <c r="E328" i="5"/>
  <c r="D328" i="5"/>
  <c r="C328" i="5"/>
  <c r="B328" i="5"/>
  <c r="D327" i="5"/>
  <c r="C327" i="5"/>
  <c r="B327" i="5"/>
  <c r="E327" i="5" s="1"/>
  <c r="D326" i="5"/>
  <c r="C326" i="5"/>
  <c r="B326" i="5"/>
  <c r="E326" i="5" s="1"/>
  <c r="E325" i="5"/>
  <c r="D325" i="5"/>
  <c r="C325" i="5"/>
  <c r="B325" i="5"/>
  <c r="E324" i="5"/>
  <c r="D324" i="5"/>
  <c r="C324" i="5"/>
  <c r="B324" i="5"/>
  <c r="D323" i="5"/>
  <c r="C323" i="5"/>
  <c r="E323" i="5" s="1"/>
  <c r="B323" i="5"/>
  <c r="D322" i="5"/>
  <c r="C322" i="5"/>
  <c r="B322" i="5"/>
  <c r="D321" i="5"/>
  <c r="C321" i="5"/>
  <c r="B321" i="5"/>
  <c r="E321" i="5" s="1"/>
  <c r="D320" i="5"/>
  <c r="C320" i="5"/>
  <c r="E320" i="5" s="1"/>
  <c r="B320" i="5"/>
  <c r="D319" i="5"/>
  <c r="C319" i="5"/>
  <c r="E319" i="5" s="1"/>
  <c r="B319" i="5"/>
  <c r="D318" i="5"/>
  <c r="C318" i="5"/>
  <c r="B318" i="5"/>
  <c r="E318" i="5" s="1"/>
  <c r="D317" i="5"/>
  <c r="C317" i="5"/>
  <c r="E317" i="5" s="1"/>
  <c r="B317" i="5"/>
  <c r="E316" i="5"/>
  <c r="D316" i="5"/>
  <c r="C316" i="5"/>
  <c r="B316" i="5"/>
  <c r="E315" i="5"/>
  <c r="D315" i="5"/>
  <c r="C315" i="5"/>
  <c r="B315" i="5"/>
  <c r="D314" i="5"/>
  <c r="C314" i="5"/>
  <c r="B314" i="5"/>
  <c r="E314" i="5" s="1"/>
  <c r="D313" i="5"/>
  <c r="C313" i="5"/>
  <c r="B313" i="5"/>
  <c r="E313" i="5" s="1"/>
  <c r="D312" i="5"/>
  <c r="C312" i="5"/>
  <c r="B312" i="5"/>
  <c r="E312" i="5" s="1"/>
  <c r="D311" i="5"/>
  <c r="C311" i="5"/>
  <c r="E311" i="5" s="1"/>
  <c r="B311" i="5"/>
  <c r="D310" i="5"/>
  <c r="C310" i="5"/>
  <c r="B310" i="5"/>
  <c r="E310" i="5" s="1"/>
  <c r="D309" i="5"/>
  <c r="C309" i="5"/>
  <c r="B309" i="5"/>
  <c r="E309" i="5" s="1"/>
  <c r="E308" i="5"/>
  <c r="D308" i="5"/>
  <c r="C308" i="5"/>
  <c r="B308" i="5"/>
  <c r="D307" i="5"/>
  <c r="C307" i="5"/>
  <c r="B307" i="5"/>
  <c r="D306" i="5"/>
  <c r="C306" i="5"/>
  <c r="B306" i="5"/>
  <c r="E306" i="5" s="1"/>
  <c r="D305" i="5"/>
  <c r="C305" i="5"/>
  <c r="B305" i="5"/>
  <c r="D304" i="5"/>
  <c r="C304" i="5"/>
  <c r="B304" i="5"/>
  <c r="E304" i="5" s="1"/>
  <c r="D303" i="5"/>
  <c r="C303" i="5"/>
  <c r="B303" i="5"/>
  <c r="E303" i="5" s="1"/>
  <c r="D302" i="5"/>
  <c r="C302" i="5"/>
  <c r="B302" i="5"/>
  <c r="E302" i="5" s="1"/>
  <c r="D301" i="5"/>
  <c r="C301" i="5"/>
  <c r="B301" i="5"/>
  <c r="E301" i="5" s="1"/>
  <c r="E300" i="5"/>
  <c r="D300" i="5"/>
  <c r="C300" i="5"/>
  <c r="B300" i="5"/>
  <c r="D299" i="5"/>
  <c r="C299" i="5"/>
  <c r="E299" i="5" s="1"/>
  <c r="B299" i="5"/>
  <c r="D298" i="5"/>
  <c r="C298" i="5"/>
  <c r="B298" i="5"/>
  <c r="E298" i="5" s="1"/>
  <c r="D297" i="5"/>
  <c r="C297" i="5"/>
  <c r="B297" i="5"/>
  <c r="E297" i="5" s="1"/>
  <c r="D296" i="5"/>
  <c r="C296" i="5"/>
  <c r="B296" i="5"/>
  <c r="E296" i="5" s="1"/>
  <c r="D295" i="5"/>
  <c r="C295" i="5"/>
  <c r="B295" i="5"/>
  <c r="E295" i="5" s="1"/>
  <c r="E294" i="5"/>
  <c r="D294" i="5"/>
  <c r="C294" i="5"/>
  <c r="B294" i="5"/>
  <c r="D293" i="5"/>
  <c r="C293" i="5"/>
  <c r="B293" i="5"/>
  <c r="E293" i="5" s="1"/>
  <c r="E292" i="5"/>
  <c r="D292" i="5"/>
  <c r="C292" i="5"/>
  <c r="B292" i="5"/>
  <c r="E291" i="5"/>
  <c r="D291" i="5"/>
  <c r="C291" i="5"/>
  <c r="B291" i="5"/>
  <c r="D290" i="5"/>
  <c r="C290" i="5"/>
  <c r="B290" i="5"/>
  <c r="D289" i="5"/>
  <c r="C289" i="5"/>
  <c r="B289" i="5"/>
  <c r="E289" i="5" s="1"/>
  <c r="E288" i="5"/>
  <c r="D288" i="5"/>
  <c r="C288" i="5"/>
  <c r="B288" i="5"/>
  <c r="D287" i="5"/>
  <c r="C287" i="5"/>
  <c r="B287" i="5"/>
  <c r="E287" i="5" s="1"/>
  <c r="D286" i="5"/>
  <c r="C286" i="5"/>
  <c r="B286" i="5"/>
  <c r="E286" i="5" s="1"/>
  <c r="E285" i="5"/>
  <c r="D285" i="5"/>
  <c r="C285" i="5"/>
  <c r="B285" i="5"/>
  <c r="E284" i="5"/>
  <c r="D284" i="5"/>
  <c r="C284" i="5"/>
  <c r="B284" i="5"/>
  <c r="D283" i="5"/>
  <c r="C283" i="5"/>
  <c r="B283" i="5"/>
  <c r="E283" i="5" s="1"/>
  <c r="D282" i="5"/>
  <c r="C282" i="5"/>
  <c r="B282" i="5"/>
  <c r="E282" i="5" s="1"/>
  <c r="D281" i="5"/>
  <c r="C281" i="5"/>
  <c r="B281" i="5"/>
  <c r="E281" i="5" s="1"/>
  <c r="D280" i="5"/>
  <c r="C280" i="5"/>
  <c r="B280" i="5"/>
  <c r="E280" i="5" s="1"/>
  <c r="D279" i="5"/>
  <c r="C279" i="5"/>
  <c r="E279" i="5" s="1"/>
  <c r="B279" i="5"/>
  <c r="D278" i="5"/>
  <c r="C278" i="5"/>
  <c r="B278" i="5"/>
  <c r="E278" i="5" s="1"/>
  <c r="E277" i="5"/>
  <c r="D277" i="5"/>
  <c r="C277" i="5"/>
  <c r="B277" i="5"/>
  <c r="E276" i="5"/>
  <c r="D276" i="5"/>
  <c r="C276" i="5"/>
  <c r="B276" i="5"/>
  <c r="D275" i="5"/>
  <c r="C275" i="5"/>
  <c r="B275" i="5"/>
  <c r="E275" i="5" s="1"/>
  <c r="E274" i="5"/>
  <c r="D274" i="5"/>
  <c r="C274" i="5"/>
  <c r="B274" i="5"/>
  <c r="D273" i="5"/>
  <c r="C273" i="5"/>
  <c r="B273" i="5"/>
  <c r="E273" i="5" s="1"/>
  <c r="D272" i="5"/>
  <c r="C272" i="5"/>
  <c r="B272" i="5"/>
  <c r="E272" i="5" s="1"/>
  <c r="D271" i="5"/>
  <c r="C271" i="5"/>
  <c r="E271" i="5" s="1"/>
  <c r="B271" i="5"/>
  <c r="D270" i="5"/>
  <c r="C270" i="5"/>
  <c r="B270" i="5"/>
  <c r="E270" i="5" s="1"/>
  <c r="D269" i="5"/>
  <c r="C269" i="5"/>
  <c r="B269" i="5"/>
  <c r="E269" i="5" s="1"/>
  <c r="E268" i="5"/>
  <c r="D268" i="5"/>
  <c r="C268" i="5"/>
  <c r="B268" i="5"/>
  <c r="D267" i="5"/>
  <c r="C267" i="5"/>
  <c r="B267" i="5"/>
  <c r="D266" i="5"/>
  <c r="C266" i="5"/>
  <c r="B266" i="5"/>
  <c r="E266" i="5" s="1"/>
  <c r="D265" i="5"/>
  <c r="C265" i="5"/>
  <c r="B265" i="5"/>
  <c r="E265" i="5" s="1"/>
  <c r="D264" i="5"/>
  <c r="C264" i="5"/>
  <c r="B264" i="5"/>
  <c r="D263" i="5"/>
  <c r="C263" i="5"/>
  <c r="B263" i="5"/>
  <c r="E263" i="5" s="1"/>
  <c r="D262" i="5"/>
  <c r="C262" i="5"/>
  <c r="B262" i="5"/>
  <c r="E262" i="5" s="1"/>
  <c r="D261" i="5"/>
  <c r="C261" i="5"/>
  <c r="B261" i="5"/>
  <c r="E261" i="5" s="1"/>
  <c r="E260" i="5"/>
  <c r="D260" i="5"/>
  <c r="C260" i="5"/>
  <c r="B260" i="5"/>
  <c r="D259" i="5"/>
  <c r="C259" i="5"/>
  <c r="E259" i="5" s="1"/>
  <c r="B259" i="5"/>
  <c r="D258" i="5"/>
  <c r="C258" i="5"/>
  <c r="B258" i="5"/>
  <c r="E258" i="5" s="1"/>
  <c r="D257" i="5"/>
  <c r="C257" i="5"/>
  <c r="B257" i="5"/>
  <c r="D256" i="5"/>
  <c r="C256" i="5"/>
  <c r="B256" i="5"/>
  <c r="E256" i="5" s="1"/>
  <c r="D255" i="5"/>
  <c r="C255" i="5"/>
  <c r="B255" i="5"/>
  <c r="E255" i="5" s="1"/>
  <c r="D254" i="5"/>
  <c r="C254" i="5"/>
  <c r="B254" i="5"/>
  <c r="E254" i="5" s="1"/>
  <c r="E253" i="5"/>
  <c r="D253" i="5"/>
  <c r="C253" i="5"/>
  <c r="B253" i="5"/>
  <c r="E252" i="5"/>
  <c r="D252" i="5"/>
  <c r="C252" i="5"/>
  <c r="B252" i="5"/>
  <c r="D251" i="5"/>
  <c r="C251" i="5"/>
  <c r="E251" i="5" s="1"/>
  <c r="B251" i="5"/>
  <c r="D250" i="5"/>
  <c r="C250" i="5"/>
  <c r="B250" i="5"/>
  <c r="E250" i="5" s="1"/>
  <c r="D249" i="5"/>
  <c r="C249" i="5"/>
  <c r="B249" i="5"/>
  <c r="E249" i="5" s="1"/>
  <c r="D248" i="5"/>
  <c r="C248" i="5"/>
  <c r="B248" i="5"/>
  <c r="E248" i="5" s="1"/>
  <c r="D247" i="5"/>
  <c r="C247" i="5"/>
  <c r="B247" i="5"/>
  <c r="E247" i="5" s="1"/>
  <c r="E246" i="5"/>
  <c r="D246" i="5"/>
  <c r="C246" i="5"/>
  <c r="B246" i="5"/>
  <c r="D245" i="5"/>
  <c r="C245" i="5"/>
  <c r="B245" i="5"/>
  <c r="E245" i="5" s="1"/>
  <c r="E244" i="5"/>
  <c r="D244" i="5"/>
  <c r="C244" i="5"/>
  <c r="B244" i="5"/>
  <c r="E243" i="5"/>
  <c r="D243" i="5"/>
  <c r="C243" i="5"/>
  <c r="B243" i="5"/>
  <c r="D242" i="5"/>
  <c r="C242" i="5"/>
  <c r="E242" i="5" s="1"/>
  <c r="B242" i="5"/>
  <c r="D241" i="5"/>
  <c r="C241" i="5"/>
  <c r="B241" i="5"/>
  <c r="E241" i="5" s="1"/>
  <c r="E240" i="5"/>
  <c r="D240" i="5"/>
  <c r="C240" i="5"/>
  <c r="B240" i="5"/>
  <c r="D239" i="5"/>
  <c r="C239" i="5"/>
  <c r="B239" i="5"/>
  <c r="E239" i="5" s="1"/>
  <c r="D238" i="5"/>
  <c r="C238" i="5"/>
  <c r="B238" i="5"/>
  <c r="E238" i="5" s="1"/>
  <c r="E237" i="5"/>
  <c r="D237" i="5"/>
  <c r="C237" i="5"/>
  <c r="B237" i="5"/>
  <c r="E236" i="5"/>
  <c r="D236" i="5"/>
  <c r="C236" i="5"/>
  <c r="B236" i="5"/>
  <c r="D235" i="5"/>
  <c r="C235" i="5"/>
  <c r="B235" i="5"/>
  <c r="E235" i="5" s="1"/>
  <c r="E234" i="5"/>
  <c r="D234" i="5"/>
  <c r="C234" i="5"/>
  <c r="B234" i="5"/>
  <c r="D233" i="5"/>
  <c r="C233" i="5"/>
  <c r="B233" i="5"/>
  <c r="E233" i="5" s="1"/>
  <c r="D232" i="5"/>
  <c r="C232" i="5"/>
  <c r="B232" i="5"/>
  <c r="E232" i="5" s="1"/>
  <c r="D231" i="5"/>
  <c r="C231" i="5"/>
  <c r="B231" i="5"/>
  <c r="E231" i="5" s="1"/>
  <c r="D230" i="5"/>
  <c r="C230" i="5"/>
  <c r="B230" i="5"/>
  <c r="E230" i="5" s="1"/>
  <c r="D229" i="5"/>
  <c r="C229" i="5"/>
  <c r="B229" i="5"/>
  <c r="E229" i="5" s="1"/>
  <c r="E228" i="5"/>
  <c r="D228" i="5"/>
  <c r="C228" i="5"/>
  <c r="B228" i="5"/>
  <c r="D227" i="5"/>
  <c r="C227" i="5"/>
  <c r="B227" i="5"/>
  <c r="E227" i="5" s="1"/>
  <c r="D226" i="5"/>
  <c r="C226" i="5"/>
  <c r="B226" i="5"/>
  <c r="E226" i="5" s="1"/>
  <c r="D225" i="5"/>
  <c r="C225" i="5"/>
  <c r="B225" i="5"/>
  <c r="D224" i="5"/>
  <c r="C224" i="5"/>
  <c r="B224" i="5"/>
  <c r="E224" i="5" s="1"/>
  <c r="D223" i="5"/>
  <c r="C223" i="5"/>
  <c r="B223" i="5"/>
  <c r="E223" i="5" s="1"/>
  <c r="D222" i="5"/>
  <c r="C222" i="5"/>
  <c r="B222" i="5"/>
  <c r="E222" i="5" s="1"/>
  <c r="D221" i="5"/>
  <c r="C221" i="5"/>
  <c r="B221" i="5"/>
  <c r="E221" i="5" s="1"/>
  <c r="E220" i="5"/>
  <c r="D220" i="5"/>
  <c r="C220" i="5"/>
  <c r="B220" i="5"/>
  <c r="D219" i="5"/>
  <c r="C219" i="5"/>
  <c r="B219" i="5"/>
  <c r="E219" i="5" s="1"/>
  <c r="D218" i="5"/>
  <c r="C218" i="5"/>
  <c r="B218" i="5"/>
  <c r="E218" i="5" s="1"/>
  <c r="D217" i="5"/>
  <c r="C217" i="5"/>
  <c r="B217" i="5"/>
  <c r="E217" i="5" s="1"/>
  <c r="D216" i="5"/>
  <c r="C216" i="5"/>
  <c r="B216" i="5"/>
  <c r="E216" i="5" s="1"/>
  <c r="D215" i="5"/>
  <c r="C215" i="5"/>
  <c r="B215" i="5"/>
  <c r="E215" i="5" s="1"/>
  <c r="D214" i="5"/>
  <c r="C214" i="5"/>
  <c r="B214" i="5"/>
  <c r="E214" i="5" s="1"/>
  <c r="E213" i="5"/>
  <c r="D213" i="5"/>
  <c r="C213" i="5"/>
  <c r="B213" i="5"/>
  <c r="E212" i="5"/>
  <c r="D212" i="5"/>
  <c r="C212" i="5"/>
  <c r="B212" i="5"/>
  <c r="D211" i="5"/>
  <c r="C211" i="5"/>
  <c r="B211" i="5"/>
  <c r="E211" i="5" s="1"/>
  <c r="E210" i="5"/>
  <c r="D210" i="5"/>
  <c r="C210" i="5"/>
  <c r="B210" i="5"/>
  <c r="D209" i="5"/>
  <c r="C209" i="5"/>
  <c r="B209" i="5"/>
  <c r="D208" i="5"/>
  <c r="C208" i="5"/>
  <c r="B208" i="5"/>
  <c r="E208" i="5" s="1"/>
  <c r="D207" i="5"/>
  <c r="C207" i="5"/>
  <c r="B207" i="5"/>
  <c r="E207" i="5" s="1"/>
  <c r="D206" i="5"/>
  <c r="C206" i="5"/>
  <c r="B206" i="5"/>
  <c r="E206" i="5" s="1"/>
  <c r="D205" i="5"/>
  <c r="C205" i="5"/>
  <c r="B205" i="5"/>
  <c r="E205" i="5" s="1"/>
  <c r="E204" i="5"/>
  <c r="D204" i="5"/>
  <c r="C204" i="5"/>
  <c r="B204" i="5"/>
  <c r="D203" i="5"/>
  <c r="C203" i="5"/>
  <c r="B203" i="5"/>
  <c r="D202" i="5"/>
  <c r="C202" i="5"/>
  <c r="B202" i="5"/>
  <c r="E202" i="5" s="1"/>
  <c r="D201" i="5"/>
  <c r="C201" i="5"/>
  <c r="B201" i="5"/>
  <c r="E201" i="5" s="1"/>
  <c r="D200" i="5"/>
  <c r="C200" i="5"/>
  <c r="B200" i="5"/>
  <c r="E200" i="5" s="1"/>
  <c r="D199" i="5"/>
  <c r="C199" i="5"/>
  <c r="B199" i="5"/>
  <c r="E199" i="5" s="1"/>
  <c r="E198" i="5"/>
  <c r="D198" i="5"/>
  <c r="C198" i="5"/>
  <c r="B198" i="5"/>
  <c r="D197" i="5"/>
  <c r="C197" i="5"/>
  <c r="B197" i="5"/>
  <c r="E197" i="5" s="1"/>
  <c r="E196" i="5"/>
  <c r="D196" i="5"/>
  <c r="C196" i="5"/>
  <c r="B196" i="5"/>
  <c r="E195" i="5"/>
  <c r="D195" i="5"/>
  <c r="C195" i="5"/>
  <c r="B195" i="5"/>
  <c r="D194" i="5"/>
  <c r="C194" i="5"/>
  <c r="B194" i="5"/>
  <c r="E194" i="5" s="1"/>
  <c r="D193" i="5"/>
  <c r="C193" i="5"/>
  <c r="B193" i="5"/>
  <c r="E193" i="5" s="1"/>
  <c r="E192" i="5"/>
  <c r="D192" i="5"/>
  <c r="C192" i="5"/>
  <c r="B192" i="5"/>
  <c r="D191" i="5"/>
  <c r="C191" i="5"/>
  <c r="B191" i="5"/>
  <c r="E191" i="5" s="1"/>
  <c r="D190" i="5"/>
  <c r="C190" i="5"/>
  <c r="B190" i="5"/>
  <c r="E190" i="5" s="1"/>
  <c r="E189" i="5"/>
  <c r="D189" i="5"/>
  <c r="C189" i="5"/>
  <c r="B189" i="5"/>
  <c r="E188" i="5"/>
  <c r="D188" i="5"/>
  <c r="C188" i="5"/>
  <c r="B188" i="5"/>
  <c r="D187" i="5"/>
  <c r="C187" i="5"/>
  <c r="B187" i="5"/>
  <c r="E187" i="5" s="1"/>
  <c r="E186" i="5"/>
  <c r="D186" i="5"/>
  <c r="C186" i="5"/>
  <c r="B186" i="5"/>
  <c r="D185" i="5"/>
  <c r="C185" i="5"/>
  <c r="B185" i="5"/>
  <c r="D184" i="5"/>
  <c r="C184" i="5"/>
  <c r="B184" i="5"/>
  <c r="E184" i="5" s="1"/>
  <c r="E183" i="5"/>
  <c r="D183" i="5"/>
  <c r="C183" i="5"/>
  <c r="B183" i="5"/>
  <c r="D182" i="5"/>
  <c r="C182" i="5"/>
  <c r="E182" i="5" s="1"/>
  <c r="B182" i="5"/>
  <c r="D181" i="5"/>
  <c r="C181" i="5"/>
  <c r="B181" i="5"/>
  <c r="E181" i="5" s="1"/>
  <c r="E180" i="5"/>
  <c r="D180" i="5"/>
  <c r="C180" i="5"/>
  <c r="B180" i="5"/>
  <c r="D179" i="5"/>
  <c r="C179" i="5"/>
  <c r="B179" i="5"/>
  <c r="E179" i="5" s="1"/>
  <c r="D178" i="5"/>
  <c r="C178" i="5"/>
  <c r="B178" i="5"/>
  <c r="E178" i="5" s="1"/>
  <c r="D177" i="5"/>
  <c r="C177" i="5"/>
  <c r="B177" i="5"/>
  <c r="D176" i="5"/>
  <c r="C176" i="5"/>
  <c r="B176" i="5"/>
  <c r="E176" i="5" s="1"/>
  <c r="D175" i="5"/>
  <c r="C175" i="5"/>
  <c r="B175" i="5"/>
  <c r="E175" i="5" s="1"/>
  <c r="D174" i="5"/>
  <c r="C174" i="5"/>
  <c r="E174" i="5" s="1"/>
  <c r="B174" i="5"/>
  <c r="D173" i="5"/>
  <c r="C173" i="5"/>
  <c r="B173" i="5"/>
  <c r="E173" i="5" s="1"/>
  <c r="E172" i="5"/>
  <c r="D172" i="5"/>
  <c r="C172" i="5"/>
  <c r="B172" i="5"/>
  <c r="D171" i="5"/>
  <c r="C171" i="5"/>
  <c r="E171" i="5" s="1"/>
  <c r="B171" i="5"/>
  <c r="E170" i="5"/>
  <c r="D170" i="5"/>
  <c r="C170" i="5"/>
  <c r="B170" i="5"/>
  <c r="D169" i="5"/>
  <c r="C169" i="5"/>
  <c r="B169" i="5"/>
  <c r="E169" i="5" s="1"/>
  <c r="D168" i="5"/>
  <c r="C168" i="5"/>
  <c r="E168" i="5" s="1"/>
  <c r="B168" i="5"/>
  <c r="D167" i="5"/>
  <c r="C167" i="5"/>
  <c r="B167" i="5"/>
  <c r="E167" i="5" s="1"/>
  <c r="E166" i="5"/>
  <c r="D166" i="5"/>
  <c r="C166" i="5"/>
  <c r="B166" i="5"/>
  <c r="D165" i="5"/>
  <c r="C165" i="5"/>
  <c r="E165" i="5" s="1"/>
  <c r="B165" i="5"/>
  <c r="E164" i="5"/>
  <c r="D164" i="5"/>
  <c r="C164" i="5"/>
  <c r="B164" i="5"/>
  <c r="E163" i="5"/>
  <c r="D163" i="5"/>
  <c r="C163" i="5"/>
  <c r="B163" i="5"/>
  <c r="D162" i="5"/>
  <c r="C162" i="5"/>
  <c r="B162" i="5"/>
  <c r="E162" i="5" s="1"/>
  <c r="D161" i="5"/>
  <c r="C161" i="5"/>
  <c r="B161" i="5"/>
  <c r="E161" i="5" s="1"/>
  <c r="D160" i="5"/>
  <c r="C160" i="5"/>
  <c r="E160" i="5" s="1"/>
  <c r="B160" i="5"/>
  <c r="D159" i="5"/>
  <c r="C159" i="5"/>
  <c r="B159" i="5"/>
  <c r="E159" i="5" s="1"/>
  <c r="D158" i="5"/>
  <c r="C158" i="5"/>
  <c r="B158" i="5"/>
  <c r="E158" i="5" s="1"/>
  <c r="D157" i="5"/>
  <c r="C157" i="5"/>
  <c r="E157" i="5" s="1"/>
  <c r="B157" i="5"/>
  <c r="E156" i="5"/>
  <c r="D156" i="5"/>
  <c r="C156" i="5"/>
  <c r="B156" i="5"/>
  <c r="D155" i="5"/>
  <c r="C155" i="5"/>
  <c r="B155" i="5"/>
  <c r="E155" i="5" s="1"/>
  <c r="D154" i="5"/>
  <c r="C154" i="5"/>
  <c r="B154" i="5"/>
  <c r="E154" i="5" s="1"/>
  <c r="D153" i="5"/>
  <c r="C153" i="5"/>
  <c r="B153" i="5"/>
  <c r="E153" i="5" s="1"/>
  <c r="D152" i="5"/>
  <c r="C152" i="5"/>
  <c r="B152" i="5"/>
  <c r="E152" i="5" s="1"/>
  <c r="D151" i="5"/>
  <c r="C151" i="5"/>
  <c r="E151" i="5" s="1"/>
  <c r="B151" i="5"/>
  <c r="D150" i="5"/>
  <c r="C150" i="5"/>
  <c r="B150" i="5"/>
  <c r="E150" i="5" s="1"/>
  <c r="D149" i="5"/>
  <c r="C149" i="5"/>
  <c r="B149" i="5"/>
  <c r="E149" i="5" s="1"/>
  <c r="E148" i="5"/>
  <c r="D148" i="5"/>
  <c r="C148" i="5"/>
  <c r="B148" i="5"/>
  <c r="D147" i="5"/>
  <c r="C147" i="5"/>
  <c r="E147" i="5" s="1"/>
  <c r="B147" i="5"/>
  <c r="D146" i="5"/>
  <c r="C146" i="5"/>
  <c r="B146" i="5"/>
  <c r="E146" i="5" s="1"/>
  <c r="D145" i="5"/>
  <c r="C145" i="5"/>
  <c r="B145" i="5"/>
  <c r="E145" i="5" s="1"/>
  <c r="D144" i="5"/>
  <c r="C144" i="5"/>
  <c r="E144" i="5" s="1"/>
  <c r="B144" i="5"/>
  <c r="D143" i="5"/>
  <c r="C143" i="5"/>
  <c r="E143" i="5" s="1"/>
  <c r="B143" i="5"/>
  <c r="D142" i="5"/>
  <c r="C142" i="5"/>
  <c r="B142" i="5"/>
  <c r="E142" i="5" s="1"/>
  <c r="D141" i="5"/>
  <c r="C141" i="5"/>
  <c r="E141" i="5" s="1"/>
  <c r="B141" i="5"/>
  <c r="E140" i="5"/>
  <c r="D140" i="5"/>
  <c r="C140" i="5"/>
  <c r="B140" i="5"/>
  <c r="D139" i="5"/>
  <c r="C139" i="5"/>
  <c r="B139" i="5"/>
  <c r="E139" i="5" s="1"/>
  <c r="E138" i="5"/>
  <c r="D138" i="5"/>
  <c r="C138" i="5"/>
  <c r="B138" i="5"/>
  <c r="D137" i="5"/>
  <c r="C137" i="5"/>
  <c r="B137" i="5"/>
  <c r="E137" i="5" s="1"/>
  <c r="D136" i="5"/>
  <c r="C136" i="5"/>
  <c r="B136" i="5"/>
  <c r="E136" i="5" s="1"/>
  <c r="E135" i="5"/>
  <c r="D135" i="5"/>
  <c r="C135" i="5"/>
  <c r="B135" i="5"/>
  <c r="D134" i="5"/>
  <c r="C134" i="5"/>
  <c r="B134" i="5"/>
  <c r="E134" i="5" s="1"/>
  <c r="D133" i="5"/>
  <c r="C133" i="5"/>
  <c r="B133" i="5"/>
  <c r="E133" i="5" s="1"/>
  <c r="E132" i="5"/>
  <c r="D132" i="5"/>
  <c r="C132" i="5"/>
  <c r="B132" i="5"/>
  <c r="D131" i="5"/>
  <c r="C131" i="5"/>
  <c r="B131" i="5"/>
  <c r="E131" i="5" s="1"/>
  <c r="D130" i="5"/>
  <c r="C130" i="5"/>
  <c r="B130" i="5"/>
  <c r="E130" i="5" s="1"/>
  <c r="D129" i="5"/>
  <c r="C129" i="5"/>
  <c r="B129" i="5"/>
  <c r="E129" i="5" s="1"/>
  <c r="D128" i="5"/>
  <c r="C128" i="5"/>
  <c r="B128" i="5"/>
  <c r="E128" i="5" s="1"/>
  <c r="E127" i="5"/>
  <c r="D127" i="5"/>
  <c r="C127" i="5"/>
  <c r="B127" i="5"/>
  <c r="D126" i="5"/>
  <c r="C126" i="5"/>
  <c r="B126" i="5"/>
  <c r="E126" i="5" s="1"/>
  <c r="D125" i="5"/>
  <c r="C125" i="5"/>
  <c r="B125" i="5"/>
  <c r="E125" i="5" s="1"/>
  <c r="E124" i="5"/>
  <c r="D124" i="5"/>
  <c r="C124" i="5"/>
  <c r="B124" i="5"/>
  <c r="D123" i="5"/>
  <c r="C123" i="5"/>
  <c r="B123" i="5"/>
  <c r="E123" i="5" s="1"/>
  <c r="D122" i="5"/>
  <c r="C122" i="5"/>
  <c r="B122" i="5"/>
  <c r="E122" i="5" s="1"/>
  <c r="D121" i="5"/>
  <c r="C121" i="5"/>
  <c r="E121" i="5" s="1"/>
  <c r="B121" i="5"/>
  <c r="D120" i="5"/>
  <c r="C120" i="5"/>
  <c r="B120" i="5"/>
  <c r="E120" i="5" s="1"/>
  <c r="D119" i="5"/>
  <c r="C119" i="5"/>
  <c r="B119" i="5"/>
  <c r="E119" i="5" s="1"/>
  <c r="E118" i="5"/>
  <c r="D118" i="5"/>
  <c r="C118" i="5"/>
  <c r="B118" i="5"/>
  <c r="D117" i="5"/>
  <c r="C117" i="5"/>
  <c r="B117" i="5"/>
  <c r="E117" i="5" s="1"/>
  <c r="D116" i="5"/>
  <c r="C116" i="5"/>
  <c r="B116" i="5"/>
  <c r="E116" i="5" s="1"/>
  <c r="D115" i="5"/>
  <c r="C115" i="5"/>
  <c r="B115" i="5"/>
  <c r="E115" i="5" s="1"/>
  <c r="D114" i="5"/>
  <c r="C114" i="5"/>
  <c r="B114" i="5"/>
  <c r="E114" i="5" s="1"/>
  <c r="D113" i="5"/>
  <c r="C113" i="5"/>
  <c r="E113" i="5" s="1"/>
  <c r="B113" i="5"/>
  <c r="D112" i="5"/>
  <c r="C112" i="5"/>
  <c r="B112" i="5"/>
  <c r="E112" i="5" s="1"/>
  <c r="D111" i="5"/>
  <c r="C111" i="5"/>
  <c r="B111" i="5"/>
  <c r="E111" i="5" s="1"/>
  <c r="D110" i="5"/>
  <c r="C110" i="5"/>
  <c r="B110" i="5"/>
  <c r="E110" i="5" s="1"/>
  <c r="D109" i="5"/>
  <c r="C109" i="5"/>
  <c r="B109" i="5"/>
  <c r="E109" i="5" s="1"/>
  <c r="D108" i="5"/>
  <c r="C108" i="5"/>
  <c r="B108" i="5"/>
  <c r="E108" i="5" s="1"/>
  <c r="D107" i="5"/>
  <c r="C107" i="5"/>
  <c r="B107" i="5"/>
  <c r="E107" i="5" s="1"/>
  <c r="D106" i="5"/>
  <c r="C106" i="5"/>
  <c r="B106" i="5"/>
  <c r="E106" i="5" s="1"/>
  <c r="E105" i="5"/>
  <c r="D105" i="5"/>
  <c r="C105" i="5"/>
  <c r="B105" i="5"/>
  <c r="D104" i="5"/>
  <c r="C104" i="5"/>
  <c r="B104" i="5"/>
  <c r="E104" i="5" s="1"/>
  <c r="D103" i="5"/>
  <c r="C103" i="5"/>
  <c r="B103" i="5"/>
  <c r="E103" i="5" s="1"/>
  <c r="D102" i="5"/>
  <c r="C102" i="5"/>
  <c r="B102" i="5"/>
  <c r="E102" i="5" s="1"/>
  <c r="D101" i="5"/>
  <c r="C101" i="5"/>
  <c r="B101" i="5"/>
  <c r="E101" i="5" s="1"/>
  <c r="D100" i="5"/>
  <c r="C100" i="5"/>
  <c r="B100" i="5"/>
  <c r="E100" i="5" s="1"/>
  <c r="D99" i="5"/>
  <c r="C99" i="5"/>
  <c r="B99" i="5"/>
  <c r="E99" i="5" s="1"/>
  <c r="D98" i="5"/>
  <c r="C98" i="5"/>
  <c r="B98" i="5"/>
  <c r="E98" i="5" s="1"/>
  <c r="D97" i="5"/>
  <c r="C97" i="5"/>
  <c r="E97" i="5" s="1"/>
  <c r="B97" i="5"/>
  <c r="D96" i="5"/>
  <c r="C96" i="5"/>
  <c r="B96" i="5"/>
  <c r="E96" i="5" s="1"/>
  <c r="D95" i="5"/>
  <c r="C95" i="5"/>
  <c r="B95" i="5"/>
  <c r="E95" i="5" s="1"/>
  <c r="D94" i="5"/>
  <c r="C94" i="5"/>
  <c r="B94" i="5"/>
  <c r="E94" i="5" s="1"/>
  <c r="E93" i="5"/>
  <c r="D93" i="5"/>
  <c r="C93" i="5"/>
  <c r="B93" i="5"/>
  <c r="D92" i="5"/>
  <c r="C92" i="5"/>
  <c r="B92" i="5"/>
  <c r="E92" i="5" s="1"/>
  <c r="D91" i="5"/>
  <c r="C91" i="5"/>
  <c r="B91" i="5"/>
  <c r="E91" i="5" s="1"/>
  <c r="E90" i="5"/>
  <c r="D90" i="5"/>
  <c r="C90" i="5"/>
  <c r="B90" i="5"/>
  <c r="E89" i="5"/>
  <c r="D89" i="5"/>
  <c r="C89" i="5"/>
  <c r="B89" i="5"/>
  <c r="D88" i="5"/>
  <c r="C88" i="5"/>
  <c r="B88" i="5"/>
  <c r="E88" i="5" s="1"/>
  <c r="E87" i="5"/>
  <c r="D87" i="5"/>
  <c r="C87" i="5"/>
  <c r="B87" i="5"/>
  <c r="D86" i="5"/>
  <c r="C86" i="5"/>
  <c r="B86" i="5"/>
  <c r="E86" i="5" s="1"/>
  <c r="D85" i="5"/>
  <c r="C85" i="5"/>
  <c r="B85" i="5"/>
  <c r="E85" i="5" s="1"/>
  <c r="E84" i="5"/>
  <c r="D84" i="5"/>
  <c r="C84" i="5"/>
  <c r="B84" i="5"/>
  <c r="D83" i="5"/>
  <c r="C83" i="5"/>
  <c r="B83" i="5"/>
  <c r="E83" i="5" s="1"/>
  <c r="D82" i="5"/>
  <c r="C82" i="5"/>
  <c r="B82" i="5"/>
  <c r="E82" i="5" s="1"/>
  <c r="E81" i="5"/>
  <c r="D81" i="5"/>
  <c r="C81" i="5"/>
  <c r="B81" i="5"/>
  <c r="D80" i="5"/>
  <c r="C80" i="5"/>
  <c r="B80" i="5"/>
  <c r="D79" i="5"/>
  <c r="C79" i="5"/>
  <c r="B79" i="5"/>
  <c r="E79" i="5" s="1"/>
  <c r="E78" i="5"/>
  <c r="D78" i="5"/>
  <c r="C78" i="5"/>
  <c r="B78" i="5"/>
  <c r="D77" i="5"/>
  <c r="C77" i="5"/>
  <c r="B77" i="5"/>
  <c r="E77" i="5" s="1"/>
  <c r="D76" i="5"/>
  <c r="C76" i="5"/>
  <c r="B76" i="5"/>
  <c r="E76" i="5" s="1"/>
  <c r="D75" i="5"/>
  <c r="C75" i="5"/>
  <c r="B75" i="5"/>
  <c r="E75" i="5" s="1"/>
  <c r="D74" i="5"/>
  <c r="C74" i="5"/>
  <c r="B74" i="5"/>
  <c r="E74" i="5" s="1"/>
  <c r="D73" i="5"/>
  <c r="C73" i="5"/>
  <c r="E73" i="5" s="1"/>
  <c r="B73" i="5"/>
  <c r="D72" i="5"/>
  <c r="C72" i="5"/>
  <c r="B72" i="5"/>
  <c r="D71" i="5"/>
  <c r="C71" i="5"/>
  <c r="B71" i="5"/>
  <c r="E71" i="5" s="1"/>
  <c r="D70" i="5"/>
  <c r="C70" i="5"/>
  <c r="B70" i="5"/>
  <c r="E70" i="5" s="1"/>
  <c r="D69" i="5"/>
  <c r="C69" i="5"/>
  <c r="E69" i="5" s="1"/>
  <c r="B69" i="5"/>
  <c r="D68" i="5"/>
  <c r="C68" i="5"/>
  <c r="B68" i="5"/>
  <c r="E68" i="5" s="1"/>
  <c r="D67" i="5"/>
  <c r="C67" i="5"/>
  <c r="B67" i="5"/>
  <c r="E67" i="5" s="1"/>
  <c r="D66" i="5"/>
  <c r="C66" i="5"/>
  <c r="E66" i="5" s="1"/>
  <c r="B66" i="5"/>
  <c r="D65" i="5"/>
  <c r="C65" i="5"/>
  <c r="E65" i="5" s="1"/>
  <c r="B65" i="5"/>
  <c r="D64" i="5"/>
  <c r="C64" i="5"/>
  <c r="B64" i="5"/>
  <c r="E64" i="5" s="1"/>
  <c r="D63" i="5"/>
  <c r="C63" i="5"/>
  <c r="E63" i="5" s="1"/>
  <c r="B63" i="5"/>
  <c r="D62" i="5"/>
  <c r="C62" i="5"/>
  <c r="B62" i="5"/>
  <c r="E62" i="5" s="1"/>
  <c r="D61" i="5"/>
  <c r="C61" i="5"/>
  <c r="B61" i="5"/>
  <c r="E61" i="5" s="1"/>
  <c r="D60" i="5"/>
  <c r="C60" i="5"/>
  <c r="E60" i="5" s="1"/>
  <c r="B60" i="5"/>
  <c r="D59" i="5"/>
  <c r="C59" i="5"/>
  <c r="B59" i="5"/>
  <c r="E59" i="5" s="1"/>
  <c r="D58" i="5"/>
  <c r="C58" i="5"/>
  <c r="B58" i="5"/>
  <c r="E58" i="5" s="1"/>
  <c r="D57" i="5"/>
  <c r="C57" i="5"/>
  <c r="E57" i="5" s="1"/>
  <c r="B57" i="5"/>
  <c r="D56" i="5"/>
  <c r="C56" i="5"/>
  <c r="B56" i="5"/>
  <c r="E56" i="5" s="1"/>
  <c r="D55" i="5"/>
  <c r="C55" i="5"/>
  <c r="B55" i="5"/>
  <c r="E55" i="5" s="1"/>
  <c r="E54" i="5"/>
  <c r="D54" i="5"/>
  <c r="C54" i="5"/>
  <c r="B54" i="5"/>
  <c r="D53" i="5"/>
  <c r="C53" i="5"/>
  <c r="B53" i="5"/>
  <c r="E53" i="5" s="1"/>
  <c r="D52" i="5"/>
  <c r="C52" i="5"/>
  <c r="B52" i="5"/>
  <c r="E52" i="5" s="1"/>
  <c r="D51" i="5"/>
  <c r="C51" i="5"/>
  <c r="B51" i="5"/>
  <c r="E51" i="5" s="1"/>
  <c r="D50" i="5"/>
  <c r="C50" i="5"/>
  <c r="B50" i="5"/>
  <c r="E50" i="5" s="1"/>
  <c r="D49" i="5"/>
  <c r="C49" i="5"/>
  <c r="E49" i="5" s="1"/>
  <c r="B49" i="5"/>
  <c r="D48" i="5"/>
  <c r="C48" i="5"/>
  <c r="B48" i="5"/>
  <c r="E48" i="5" s="1"/>
  <c r="D47" i="5"/>
  <c r="C47" i="5"/>
  <c r="B47" i="5"/>
  <c r="E47" i="5" s="1"/>
  <c r="D46" i="5"/>
  <c r="C46" i="5"/>
  <c r="B46" i="5"/>
  <c r="E46" i="5" s="1"/>
  <c r="D45" i="5"/>
  <c r="C45" i="5"/>
  <c r="B45" i="5"/>
  <c r="E45" i="5" s="1"/>
  <c r="D44" i="5"/>
  <c r="C44" i="5"/>
  <c r="B44" i="5"/>
  <c r="E44" i="5" s="1"/>
  <c r="D43" i="5"/>
  <c r="C43" i="5"/>
  <c r="B43" i="5"/>
  <c r="E43" i="5" s="1"/>
  <c r="D42" i="5"/>
  <c r="C42" i="5"/>
  <c r="B42" i="5"/>
  <c r="E42" i="5" s="1"/>
  <c r="E41" i="5"/>
  <c r="D41" i="5"/>
  <c r="C41" i="5"/>
  <c r="B41" i="5"/>
  <c r="D40" i="5"/>
  <c r="C40" i="5"/>
  <c r="B40" i="5"/>
  <c r="E40" i="5" s="1"/>
  <c r="D39" i="5"/>
  <c r="C39" i="5"/>
  <c r="B39" i="5"/>
  <c r="E39" i="5" s="1"/>
  <c r="D38" i="5"/>
  <c r="C38" i="5"/>
  <c r="B38" i="5"/>
  <c r="E38" i="5" s="1"/>
  <c r="D37" i="5"/>
  <c r="C37" i="5"/>
  <c r="B37" i="5"/>
  <c r="E37" i="5" s="1"/>
  <c r="D36" i="5"/>
  <c r="C36" i="5"/>
  <c r="B36" i="5"/>
  <c r="E36" i="5" s="1"/>
  <c r="D35" i="5"/>
  <c r="C35" i="5"/>
  <c r="B35" i="5"/>
  <c r="E35" i="5" s="1"/>
  <c r="D34" i="5"/>
  <c r="C34" i="5"/>
  <c r="B34" i="5"/>
  <c r="E34" i="5" s="1"/>
  <c r="D33" i="5"/>
  <c r="C33" i="5"/>
  <c r="E33" i="5" s="1"/>
  <c r="B33" i="5"/>
  <c r="D32" i="5"/>
  <c r="C32" i="5"/>
  <c r="B32" i="5"/>
  <c r="E32" i="5" s="1"/>
  <c r="D31" i="5"/>
  <c r="C31" i="5"/>
  <c r="B31" i="5"/>
  <c r="E31" i="5" s="1"/>
  <c r="D30" i="5"/>
  <c r="C30" i="5"/>
  <c r="B30" i="5"/>
  <c r="E30" i="5" s="1"/>
  <c r="E29" i="5"/>
  <c r="D29" i="5"/>
  <c r="C29" i="5"/>
  <c r="B29" i="5"/>
  <c r="D28" i="5"/>
  <c r="C28" i="5"/>
  <c r="B28" i="5"/>
  <c r="E28" i="5" s="1"/>
  <c r="D27" i="5"/>
  <c r="C27" i="5"/>
  <c r="B27" i="5"/>
  <c r="E27" i="5" s="1"/>
  <c r="E26" i="5"/>
  <c r="D26" i="5"/>
  <c r="C26" i="5"/>
  <c r="B26" i="5"/>
  <c r="E25" i="5"/>
  <c r="D25" i="5"/>
  <c r="C25" i="5"/>
  <c r="B25" i="5"/>
  <c r="D24" i="5"/>
  <c r="C24" i="5"/>
  <c r="B24" i="5"/>
  <c r="E24" i="5" s="1"/>
  <c r="E23" i="5"/>
  <c r="D23" i="5"/>
  <c r="C23" i="5"/>
  <c r="B23" i="5"/>
  <c r="D22" i="5"/>
  <c r="C22" i="5"/>
  <c r="B22" i="5"/>
  <c r="E22" i="5" s="1"/>
  <c r="D21" i="5"/>
  <c r="C21" i="5"/>
  <c r="B21" i="5"/>
  <c r="E21" i="5" s="1"/>
  <c r="E20" i="5"/>
  <c r="D20" i="5"/>
  <c r="C20" i="5"/>
  <c r="B20" i="5"/>
  <c r="D19" i="5"/>
  <c r="C19" i="5"/>
  <c r="B19" i="5"/>
  <c r="E19" i="5" s="1"/>
  <c r="D18" i="5"/>
  <c r="C18" i="5"/>
  <c r="B18" i="5"/>
  <c r="E18" i="5" s="1"/>
  <c r="E17" i="5"/>
  <c r="D17" i="5"/>
  <c r="C17" i="5"/>
  <c r="B17" i="5"/>
  <c r="D16" i="5"/>
  <c r="C16" i="5"/>
  <c r="B16" i="5"/>
  <c r="D15" i="5"/>
  <c r="C15" i="5"/>
  <c r="B15" i="5"/>
  <c r="E15" i="5" s="1"/>
  <c r="E14" i="5"/>
  <c r="D14" i="5"/>
  <c r="C14" i="5"/>
  <c r="B14" i="5"/>
  <c r="D13" i="5"/>
  <c r="C13" i="5"/>
  <c r="B13" i="5"/>
  <c r="E13" i="5" s="1"/>
  <c r="D12" i="5"/>
  <c r="C12" i="5"/>
  <c r="B12" i="5"/>
  <c r="E12" i="5" s="1"/>
  <c r="D11" i="5"/>
  <c r="C11" i="5"/>
  <c r="B11" i="5"/>
  <c r="E11" i="5" s="1"/>
  <c r="D10" i="5"/>
  <c r="C10" i="5"/>
  <c r="B10" i="5"/>
  <c r="E10" i="5" s="1"/>
  <c r="D9" i="5"/>
  <c r="C9" i="5"/>
  <c r="E9" i="5" s="1"/>
  <c r="B9" i="5"/>
  <c r="D8" i="5"/>
  <c r="C8" i="5"/>
  <c r="B8" i="5"/>
  <c r="D7" i="5"/>
  <c r="C7" i="5"/>
  <c r="B7" i="5"/>
  <c r="E7" i="5" s="1"/>
  <c r="D6" i="5"/>
  <c r="C6" i="5"/>
  <c r="B6" i="5"/>
  <c r="E6" i="5" s="1"/>
  <c r="D5" i="5"/>
  <c r="C5" i="5"/>
  <c r="E5" i="5" s="1"/>
  <c r="B5" i="5"/>
  <c r="K2076" i="5"/>
  <c r="J1956" i="5"/>
  <c r="J57" i="5" l="1"/>
  <c r="J183" i="5"/>
  <c r="K41" i="5"/>
  <c r="J268" i="5"/>
  <c r="K291" i="5"/>
  <c r="J511" i="5"/>
  <c r="K1369" i="5"/>
  <c r="K1469" i="5"/>
  <c r="K18" i="5"/>
  <c r="J81" i="5"/>
  <c r="J100" i="5"/>
  <c r="K154" i="5"/>
  <c r="K391" i="5"/>
  <c r="J487" i="5"/>
  <c r="J607" i="5"/>
  <c r="K680" i="5"/>
  <c r="J684" i="5"/>
  <c r="J1440" i="5"/>
  <c r="J320" i="5"/>
  <c r="K348" i="5"/>
  <c r="K1284" i="5"/>
  <c r="K963" i="5"/>
  <c r="J1124" i="5"/>
  <c r="K816" i="5"/>
  <c r="J672" i="5"/>
  <c r="K676" i="5"/>
  <c r="K902" i="5"/>
  <c r="K116" i="5"/>
  <c r="J426" i="5"/>
  <c r="K532" i="5"/>
  <c r="K38" i="5"/>
  <c r="K288" i="5"/>
  <c r="J316" i="5"/>
  <c r="K15" i="5"/>
  <c r="J78" i="5"/>
  <c r="K232" i="5"/>
  <c r="K284" i="5"/>
  <c r="J335" i="5"/>
  <c r="J388" i="5"/>
  <c r="K412" i="5"/>
  <c r="K498" i="5"/>
  <c r="K1247" i="5"/>
  <c r="J112" i="5"/>
  <c r="J340" i="5"/>
  <c r="J771" i="5"/>
  <c r="K808" i="5"/>
  <c r="K1219" i="5"/>
  <c r="K280" i="5"/>
  <c r="K654" i="5"/>
  <c r="J710" i="5"/>
  <c r="K804" i="5"/>
  <c r="K1224" i="5"/>
  <c r="K49" i="5"/>
  <c r="K127" i="5"/>
  <c r="J223" i="5"/>
  <c r="K519" i="5"/>
  <c r="K884" i="5"/>
  <c r="K1032" i="5"/>
  <c r="J1537" i="5"/>
  <c r="K171" i="5"/>
  <c r="J308" i="5"/>
  <c r="K360" i="5"/>
  <c r="K614" i="5"/>
  <c r="J641" i="5"/>
  <c r="K795" i="5"/>
  <c r="K932" i="5"/>
  <c r="K2035" i="5"/>
  <c r="K919" i="5"/>
  <c r="K2158" i="5"/>
  <c r="J30" i="5"/>
  <c r="K70" i="5"/>
  <c r="K247" i="5"/>
  <c r="K304" i="5"/>
  <c r="K582" i="5"/>
  <c r="K697" i="5"/>
  <c r="K1496" i="5"/>
  <c r="K2040" i="5"/>
  <c r="J243" i="5"/>
  <c r="J356" i="5"/>
  <c r="K924" i="5"/>
  <c r="J96" i="5"/>
  <c r="J26" i="5"/>
  <c r="K138" i="5"/>
  <c r="K186" i="5"/>
  <c r="K1464" i="5"/>
  <c r="K1646" i="5"/>
  <c r="J175" i="5"/>
  <c r="J66" i="5"/>
  <c r="J295" i="5"/>
  <c r="K434" i="5"/>
  <c r="K778" i="5"/>
  <c r="J824" i="5"/>
  <c r="K976" i="5"/>
  <c r="J15" i="5"/>
  <c r="K57" i="5"/>
  <c r="J70" i="5"/>
  <c r="K81" i="5"/>
  <c r="K100" i="5"/>
  <c r="J104" i="5"/>
  <c r="K131" i="5"/>
  <c r="J146" i="5"/>
  <c r="J171" i="5"/>
  <c r="K175" i="5"/>
  <c r="K194" i="5"/>
  <c r="K210" i="5"/>
  <c r="K243" i="5"/>
  <c r="K264" i="5"/>
  <c r="J288" i="5"/>
  <c r="K295" i="5"/>
  <c r="K316" i="5"/>
  <c r="K320" i="5"/>
  <c r="K335" i="5"/>
  <c r="J360" i="5"/>
  <c r="K400" i="5"/>
  <c r="J404" i="5"/>
  <c r="J515" i="5"/>
  <c r="J582" i="5"/>
  <c r="J614" i="5"/>
  <c r="K634" i="5"/>
  <c r="J654" i="5"/>
  <c r="K684" i="5"/>
  <c r="J804" i="5"/>
  <c r="J808" i="5"/>
  <c r="J816" i="5"/>
  <c r="K824" i="5"/>
  <c r="K871" i="5"/>
  <c r="J976" i="5"/>
  <c r="J1120" i="5"/>
  <c r="K1124" i="5"/>
  <c r="J1190" i="5"/>
  <c r="J1288" i="5"/>
  <c r="J1336" i="5"/>
  <c r="J1460" i="5"/>
  <c r="K1859" i="5"/>
  <c r="J8" i="5"/>
  <c r="J12" i="5"/>
  <c r="K26" i="5"/>
  <c r="K30" i="5"/>
  <c r="K66" i="5"/>
  <c r="K78" i="5"/>
  <c r="K108" i="5"/>
  <c r="J124" i="5"/>
  <c r="J163" i="5"/>
  <c r="K183" i="5"/>
  <c r="K223" i="5"/>
  <c r="K236" i="5"/>
  <c r="K268" i="5"/>
  <c r="K308" i="5"/>
  <c r="J332" i="5"/>
  <c r="K340" i="5"/>
  <c r="K356" i="5"/>
  <c r="J364" i="5"/>
  <c r="J381" i="5"/>
  <c r="J385" i="5"/>
  <c r="K388" i="5"/>
  <c r="K396" i="5"/>
  <c r="J409" i="5"/>
  <c r="J443" i="5"/>
  <c r="J463" i="5"/>
  <c r="J467" i="5"/>
  <c r="K471" i="5"/>
  <c r="K487" i="5"/>
  <c r="J491" i="5"/>
  <c r="K511" i="5"/>
  <c r="J557" i="5"/>
  <c r="J611" i="5"/>
  <c r="K627" i="5"/>
  <c r="J638" i="5"/>
  <c r="K710" i="5"/>
  <c r="K727" i="5"/>
  <c r="K740" i="5"/>
  <c r="K767" i="5"/>
  <c r="K771" i="5"/>
  <c r="K775" i="5"/>
  <c r="K906" i="5"/>
  <c r="K972" i="5"/>
  <c r="K980" i="5"/>
  <c r="K1016" i="5"/>
  <c r="J1020" i="5"/>
  <c r="K1107" i="5"/>
  <c r="K1116" i="5"/>
  <c r="J1323" i="5"/>
  <c r="K1351" i="5"/>
  <c r="K1412" i="5"/>
  <c r="K1436" i="5"/>
  <c r="J1524" i="5"/>
  <c r="K1566" i="5"/>
  <c r="K1584" i="5"/>
  <c r="J1632" i="5"/>
  <c r="K1637" i="5"/>
  <c r="J2183" i="5"/>
  <c r="K2192" i="5"/>
  <c r="K12" i="5"/>
  <c r="J23" i="5"/>
  <c r="J42" i="5"/>
  <c r="K46" i="5"/>
  <c r="K50" i="5"/>
  <c r="J54" i="5"/>
  <c r="J97" i="5"/>
  <c r="K124" i="5"/>
  <c r="J135" i="5"/>
  <c r="K163" i="5"/>
  <c r="K191" i="5"/>
  <c r="K203" i="5"/>
  <c r="J207" i="5"/>
  <c r="J240" i="5"/>
  <c r="J329" i="5"/>
  <c r="K332" i="5"/>
  <c r="J353" i="5"/>
  <c r="K381" i="5"/>
  <c r="K385" i="5"/>
  <c r="K409" i="5"/>
  <c r="K443" i="5"/>
  <c r="K463" i="5"/>
  <c r="K499" i="5"/>
  <c r="J529" i="5"/>
  <c r="K533" i="5"/>
  <c r="K542" i="5"/>
  <c r="K599" i="5"/>
  <c r="J603" i="5"/>
  <c r="K611" i="5"/>
  <c r="K631" i="5"/>
  <c r="K638" i="5"/>
  <c r="K663" i="5"/>
  <c r="K714" i="5"/>
  <c r="J736" i="5"/>
  <c r="K796" i="5"/>
  <c r="J801" i="5"/>
  <c r="K841" i="5"/>
  <c r="K854" i="5"/>
  <c r="J929" i="5"/>
  <c r="J937" i="5"/>
  <c r="J964" i="5"/>
  <c r="K999" i="5"/>
  <c r="J1012" i="5"/>
  <c r="K1041" i="5"/>
  <c r="K1063" i="5"/>
  <c r="K1168" i="5"/>
  <c r="K1220" i="5"/>
  <c r="K1293" i="5"/>
  <c r="K1315" i="5"/>
  <c r="K1319" i="5"/>
  <c r="J1332" i="5"/>
  <c r="J1432" i="5"/>
  <c r="K1488" i="5"/>
  <c r="K1515" i="5"/>
  <c r="J1856" i="5"/>
  <c r="K2183" i="5"/>
  <c r="K2188" i="5"/>
  <c r="K97" i="5"/>
  <c r="K135" i="5"/>
  <c r="J147" i="5"/>
  <c r="J180" i="5"/>
  <c r="K240" i="5"/>
  <c r="J265" i="5"/>
  <c r="K292" i="5"/>
  <c r="K325" i="5"/>
  <c r="K329" i="5"/>
  <c r="K353" i="5"/>
  <c r="K401" i="5"/>
  <c r="K405" i="5"/>
  <c r="J456" i="5"/>
  <c r="J460" i="5"/>
  <c r="J508" i="5"/>
  <c r="J525" i="5"/>
  <c r="K529" i="5"/>
  <c r="J550" i="5"/>
  <c r="J554" i="5"/>
  <c r="K603" i="5"/>
  <c r="K690" i="5"/>
  <c r="K694" i="5"/>
  <c r="J703" i="5"/>
  <c r="J707" i="5"/>
  <c r="J763" i="5"/>
  <c r="K801" i="5"/>
  <c r="J833" i="5"/>
  <c r="K872" i="5"/>
  <c r="K929" i="5"/>
  <c r="K1012" i="5"/>
  <c r="K1059" i="5"/>
  <c r="K1072" i="5"/>
  <c r="J1125" i="5"/>
  <c r="K1280" i="5"/>
  <c r="J1328" i="5"/>
  <c r="J1408" i="5"/>
  <c r="K1417" i="5"/>
  <c r="K1432" i="5"/>
  <c r="K1842" i="5"/>
  <c r="K1856" i="5"/>
  <c r="J143" i="5"/>
  <c r="K35" i="5"/>
  <c r="J39" i="5"/>
  <c r="K82" i="5"/>
  <c r="K105" i="5"/>
  <c r="K113" i="5"/>
  <c r="J121" i="5"/>
  <c r="J132" i="5"/>
  <c r="K147" i="5"/>
  <c r="K180" i="5"/>
  <c r="J199" i="5"/>
  <c r="K244" i="5"/>
  <c r="K265" i="5"/>
  <c r="J277" i="5"/>
  <c r="J289" i="5"/>
  <c r="K305" i="5"/>
  <c r="K361" i="5"/>
  <c r="K427" i="5"/>
  <c r="K452" i="5"/>
  <c r="K456" i="5"/>
  <c r="K460" i="5"/>
  <c r="K476" i="5"/>
  <c r="J480" i="5"/>
  <c r="J484" i="5"/>
  <c r="K496" i="5"/>
  <c r="J504" i="5"/>
  <c r="K508" i="5"/>
  <c r="K554" i="5"/>
  <c r="J579" i="5"/>
  <c r="J583" i="5"/>
  <c r="K608" i="5"/>
  <c r="J635" i="5"/>
  <c r="K651" i="5"/>
  <c r="J673" i="5"/>
  <c r="K707" i="5"/>
  <c r="K754" i="5"/>
  <c r="K788" i="5"/>
  <c r="K850" i="5"/>
  <c r="J863" i="5"/>
  <c r="K895" i="5"/>
  <c r="J899" i="5"/>
  <c r="J903" i="5"/>
  <c r="J995" i="5"/>
  <c r="J1212" i="5"/>
  <c r="K1216" i="5"/>
  <c r="J1609" i="5"/>
  <c r="K1975" i="5"/>
  <c r="J9" i="5"/>
  <c r="K27" i="5"/>
  <c r="K39" i="5"/>
  <c r="J63" i="5"/>
  <c r="K67" i="5"/>
  <c r="J79" i="5"/>
  <c r="K121" i="5"/>
  <c r="J129" i="5"/>
  <c r="K132" i="5"/>
  <c r="J160" i="5"/>
  <c r="J216" i="5"/>
  <c r="J220" i="5"/>
  <c r="J257" i="5"/>
  <c r="K261" i="5"/>
  <c r="K277" i="5"/>
  <c r="K289" i="5"/>
  <c r="K309" i="5"/>
  <c r="K341" i="5"/>
  <c r="J357" i="5"/>
  <c r="J365" i="5"/>
  <c r="J389" i="5"/>
  <c r="K397" i="5"/>
  <c r="K432" i="5"/>
  <c r="J440" i="5"/>
  <c r="K472" i="5"/>
  <c r="K484" i="5"/>
  <c r="J488" i="5"/>
  <c r="K562" i="5"/>
  <c r="K566" i="5"/>
  <c r="K579" i="5"/>
  <c r="K592" i="5"/>
  <c r="J624" i="5"/>
  <c r="K635" i="5"/>
  <c r="K660" i="5"/>
  <c r="K673" i="5"/>
  <c r="J728" i="5"/>
  <c r="J793" i="5"/>
  <c r="K809" i="5"/>
  <c r="K859" i="5"/>
  <c r="K899" i="5"/>
  <c r="K903" i="5"/>
  <c r="J969" i="5"/>
  <c r="K995" i="5"/>
  <c r="K1038" i="5"/>
  <c r="J1099" i="5"/>
  <c r="K1108" i="5"/>
  <c r="K1134" i="5"/>
  <c r="K1143" i="5"/>
  <c r="K1200" i="5"/>
  <c r="J1204" i="5"/>
  <c r="K1212" i="5"/>
  <c r="K1413" i="5"/>
  <c r="K1428" i="5"/>
  <c r="K1457" i="5"/>
  <c r="J1629" i="5"/>
  <c r="J1742" i="5"/>
  <c r="K9" i="5"/>
  <c r="J20" i="5"/>
  <c r="K47" i="5"/>
  <c r="K51" i="5"/>
  <c r="K63" i="5"/>
  <c r="K79" i="5"/>
  <c r="J90" i="5"/>
  <c r="J94" i="5"/>
  <c r="K102" i="5"/>
  <c r="K129" i="5"/>
  <c r="J156" i="5"/>
  <c r="K160" i="5"/>
  <c r="J177" i="5"/>
  <c r="J208" i="5"/>
  <c r="K220" i="5"/>
  <c r="J237" i="5"/>
  <c r="K297" i="5"/>
  <c r="J322" i="5"/>
  <c r="J333" i="5"/>
  <c r="J346" i="5"/>
  <c r="K365" i="5"/>
  <c r="J386" i="5"/>
  <c r="J423" i="5"/>
  <c r="K436" i="5"/>
  <c r="K440" i="5"/>
  <c r="K468" i="5"/>
  <c r="K492" i="5"/>
  <c r="J547" i="5"/>
  <c r="K596" i="5"/>
  <c r="J600" i="5"/>
  <c r="K628" i="5"/>
  <c r="J632" i="5"/>
  <c r="K793" i="5"/>
  <c r="K912" i="5"/>
  <c r="K969" i="5"/>
  <c r="K1000" i="5"/>
  <c r="K1004" i="5"/>
  <c r="K1095" i="5"/>
  <c r="J1152" i="5"/>
  <c r="K1156" i="5"/>
  <c r="K1160" i="5"/>
  <c r="J1267" i="5"/>
  <c r="J1316" i="5"/>
  <c r="K1629" i="5"/>
  <c r="K1742" i="5"/>
  <c r="K2046" i="5"/>
  <c r="K42" i="5"/>
  <c r="K20" i="5"/>
  <c r="J24" i="5"/>
  <c r="K43" i="5"/>
  <c r="K55" i="5"/>
  <c r="J72" i="5"/>
  <c r="J76" i="5"/>
  <c r="K90" i="5"/>
  <c r="K94" i="5"/>
  <c r="K136" i="5"/>
  <c r="J144" i="5"/>
  <c r="K156" i="5"/>
  <c r="K164" i="5"/>
  <c r="K177" i="5"/>
  <c r="K192" i="5"/>
  <c r="J204" i="5"/>
  <c r="K208" i="5"/>
  <c r="K237" i="5"/>
  <c r="K249" i="5"/>
  <c r="J274" i="5"/>
  <c r="J282" i="5"/>
  <c r="K322" i="5"/>
  <c r="K330" i="5"/>
  <c r="J354" i="5"/>
  <c r="K419" i="5"/>
  <c r="J449" i="5"/>
  <c r="J526" i="5"/>
  <c r="J543" i="5"/>
  <c r="K547" i="5"/>
  <c r="J551" i="5"/>
  <c r="K612" i="5"/>
  <c r="K632" i="5"/>
  <c r="K648" i="5"/>
  <c r="K656" i="5"/>
  <c r="J704" i="5"/>
  <c r="K826" i="5"/>
  <c r="K838" i="5"/>
  <c r="K891" i="5"/>
  <c r="J1060" i="5"/>
  <c r="K1152" i="5"/>
  <c r="K1183" i="5"/>
  <c r="K1263" i="5"/>
  <c r="J1299" i="5"/>
  <c r="J1312" i="5"/>
  <c r="K1343" i="5"/>
  <c r="K1357" i="5"/>
  <c r="K1375" i="5"/>
  <c r="K1409" i="5"/>
  <c r="K54" i="5"/>
  <c r="J17" i="5"/>
  <c r="J32" i="5"/>
  <c r="J36" i="5"/>
  <c r="K76" i="5"/>
  <c r="J87" i="5"/>
  <c r="J106" i="5"/>
  <c r="K110" i="5"/>
  <c r="K114" i="5"/>
  <c r="J118" i="5"/>
  <c r="J140" i="5"/>
  <c r="K144" i="5"/>
  <c r="K181" i="5"/>
  <c r="K185" i="5"/>
  <c r="J196" i="5"/>
  <c r="K200" i="5"/>
  <c r="J234" i="5"/>
  <c r="K245" i="5"/>
  <c r="K253" i="5"/>
  <c r="K274" i="5"/>
  <c r="K282" i="5"/>
  <c r="K354" i="5"/>
  <c r="J370" i="5"/>
  <c r="J379" i="5"/>
  <c r="J394" i="5"/>
  <c r="J453" i="5"/>
  <c r="K457" i="5"/>
  <c r="J481" i="5"/>
  <c r="J497" i="5"/>
  <c r="J505" i="5"/>
  <c r="K509" i="5"/>
  <c r="K609" i="5"/>
  <c r="K691" i="5"/>
  <c r="K704" i="5"/>
  <c r="J720" i="5"/>
  <c r="K830" i="5"/>
  <c r="K847" i="5"/>
  <c r="K887" i="5"/>
  <c r="J896" i="5"/>
  <c r="J926" i="5"/>
  <c r="K978" i="5"/>
  <c r="K1174" i="5"/>
  <c r="J1209" i="5"/>
  <c r="J1259" i="5"/>
  <c r="K1312" i="5"/>
  <c r="J1734" i="5"/>
  <c r="K75" i="5"/>
  <c r="J6" i="5"/>
  <c r="K17" i="5"/>
  <c r="K36" i="5"/>
  <c r="J40" i="5"/>
  <c r="K87" i="5"/>
  <c r="K106" i="5"/>
  <c r="K118" i="5"/>
  <c r="K122" i="5"/>
  <c r="J133" i="5"/>
  <c r="J153" i="5"/>
  <c r="J217" i="5"/>
  <c r="K234" i="5"/>
  <c r="J258" i="5"/>
  <c r="J319" i="5"/>
  <c r="K379" i="5"/>
  <c r="K394" i="5"/>
  <c r="K415" i="5"/>
  <c r="J433" i="5"/>
  <c r="K461" i="5"/>
  <c r="J477" i="5"/>
  <c r="K481" i="5"/>
  <c r="K497" i="5"/>
  <c r="K505" i="5"/>
  <c r="K518" i="5"/>
  <c r="J522" i="5"/>
  <c r="K563" i="5"/>
  <c r="K567" i="5"/>
  <c r="K576" i="5"/>
  <c r="J593" i="5"/>
  <c r="J625" i="5"/>
  <c r="K700" i="5"/>
  <c r="K720" i="5"/>
  <c r="K729" i="5"/>
  <c r="J777" i="5"/>
  <c r="J856" i="5"/>
  <c r="J860" i="5"/>
  <c r="K896" i="5"/>
  <c r="K904" i="5"/>
  <c r="K948" i="5"/>
  <c r="J992" i="5"/>
  <c r="K1078" i="5"/>
  <c r="J1197" i="5"/>
  <c r="J1201" i="5"/>
  <c r="K1209" i="5"/>
  <c r="K1259" i="5"/>
  <c r="J1308" i="5"/>
  <c r="K1522" i="5"/>
  <c r="J1564" i="5"/>
  <c r="K1596" i="5"/>
  <c r="J1725" i="5"/>
  <c r="K1734" i="5"/>
  <c r="K23" i="5"/>
  <c r="J82" i="5"/>
  <c r="K6" i="5"/>
  <c r="J14" i="5"/>
  <c r="J48" i="5"/>
  <c r="K52" i="5"/>
  <c r="J60" i="5"/>
  <c r="K99" i="5"/>
  <c r="J103" i="5"/>
  <c r="J130" i="5"/>
  <c r="K133" i="5"/>
  <c r="J189" i="5"/>
  <c r="K217" i="5"/>
  <c r="K258" i="5"/>
  <c r="J298" i="5"/>
  <c r="K319" i="5"/>
  <c r="K327" i="5"/>
  <c r="J347" i="5"/>
  <c r="J403" i="5"/>
  <c r="K493" i="5"/>
  <c r="K501" i="5"/>
  <c r="K696" i="5"/>
  <c r="K777" i="5"/>
  <c r="J815" i="5"/>
  <c r="K856" i="5"/>
  <c r="K883" i="5"/>
  <c r="K918" i="5"/>
  <c r="J953" i="5"/>
  <c r="K966" i="5"/>
  <c r="K1043" i="5"/>
  <c r="J1092" i="5"/>
  <c r="K1123" i="5"/>
  <c r="J1140" i="5"/>
  <c r="J1149" i="5"/>
  <c r="K1157" i="5"/>
  <c r="K1197" i="5"/>
  <c r="J1578" i="5"/>
  <c r="K1654" i="5"/>
  <c r="K1995" i="5"/>
  <c r="K14" i="5"/>
  <c r="K44" i="5"/>
  <c r="K60" i="5"/>
  <c r="J73" i="5"/>
  <c r="K91" i="5"/>
  <c r="K103" i="5"/>
  <c r="K130" i="5"/>
  <c r="K137" i="5"/>
  <c r="J157" i="5"/>
  <c r="K178" i="5"/>
  <c r="K189" i="5"/>
  <c r="K193" i="5"/>
  <c r="K205" i="5"/>
  <c r="J213" i="5"/>
  <c r="J231" i="5"/>
  <c r="J250" i="5"/>
  <c r="K267" i="5"/>
  <c r="J271" i="5"/>
  <c r="K298" i="5"/>
  <c r="K307" i="5"/>
  <c r="K347" i="5"/>
  <c r="K351" i="5"/>
  <c r="J363" i="5"/>
  <c r="K387" i="5"/>
  <c r="K437" i="5"/>
  <c r="J450" i="5"/>
  <c r="K514" i="5"/>
  <c r="K540" i="5"/>
  <c r="K544" i="5"/>
  <c r="J572" i="5"/>
  <c r="J617" i="5"/>
  <c r="K815" i="5"/>
  <c r="K865" i="5"/>
  <c r="K874" i="5"/>
  <c r="J944" i="5"/>
  <c r="K983" i="5"/>
  <c r="J1023" i="5"/>
  <c r="K1027" i="5"/>
  <c r="K1065" i="5"/>
  <c r="K1092" i="5"/>
  <c r="J1131" i="5"/>
  <c r="K1149" i="5"/>
  <c r="K1153" i="5"/>
  <c r="K1193" i="5"/>
  <c r="K1273" i="5"/>
  <c r="J1300" i="5"/>
  <c r="J1372" i="5"/>
  <c r="K1376" i="5"/>
  <c r="J1454" i="5"/>
  <c r="K1481" i="5"/>
  <c r="K1550" i="5"/>
  <c r="K1578" i="5"/>
  <c r="K1702" i="5"/>
  <c r="J1915" i="5"/>
  <c r="K58" i="5"/>
  <c r="J33" i="5"/>
  <c r="K73" i="5"/>
  <c r="J84" i="5"/>
  <c r="K111" i="5"/>
  <c r="K115" i="5"/>
  <c r="K141" i="5"/>
  <c r="K149" i="5"/>
  <c r="J197" i="5"/>
  <c r="K231" i="5"/>
  <c r="K250" i="5"/>
  <c r="K271" i="5"/>
  <c r="K279" i="5"/>
  <c r="K303" i="5"/>
  <c r="K311" i="5"/>
  <c r="K331" i="5"/>
  <c r="K363" i="5"/>
  <c r="J371" i="5"/>
  <c r="J384" i="5"/>
  <c r="K450" i="5"/>
  <c r="K474" i="5"/>
  <c r="K556" i="5"/>
  <c r="J560" i="5"/>
  <c r="J590" i="5"/>
  <c r="K610" i="5"/>
  <c r="J649" i="5"/>
  <c r="J713" i="5"/>
  <c r="J774" i="5"/>
  <c r="K786" i="5"/>
  <c r="J819" i="5"/>
  <c r="J827" i="5"/>
  <c r="J848" i="5"/>
  <c r="K888" i="5"/>
  <c r="K958" i="5"/>
  <c r="J988" i="5"/>
  <c r="J1019" i="5"/>
  <c r="K1023" i="5"/>
  <c r="J1088" i="5"/>
  <c r="K1300" i="5"/>
  <c r="K1372" i="5"/>
  <c r="K1915" i="5"/>
  <c r="K1919" i="5"/>
  <c r="J2167" i="5"/>
  <c r="K11" i="5"/>
  <c r="J18" i="5"/>
  <c r="K33" i="5"/>
  <c r="K84" i="5"/>
  <c r="J88" i="5"/>
  <c r="K107" i="5"/>
  <c r="K119" i="5"/>
  <c r="J127" i="5"/>
  <c r="J154" i="5"/>
  <c r="J186" i="5"/>
  <c r="J291" i="5"/>
  <c r="J367" i="5"/>
  <c r="K371" i="5"/>
  <c r="K384" i="5"/>
  <c r="J391" i="5"/>
  <c r="K416" i="5"/>
  <c r="J466" i="5"/>
  <c r="K490" i="5"/>
  <c r="J519" i="5"/>
  <c r="K536" i="5"/>
  <c r="K560" i="5"/>
  <c r="K564" i="5"/>
  <c r="K590" i="5"/>
  <c r="K602" i="5"/>
  <c r="K622" i="5"/>
  <c r="K713" i="5"/>
  <c r="J739" i="5"/>
  <c r="K743" i="5"/>
  <c r="K752" i="5"/>
  <c r="K774" i="5"/>
  <c r="J782" i="5"/>
  <c r="K819" i="5"/>
  <c r="K827" i="5"/>
  <c r="K979" i="5"/>
  <c r="K1015" i="5"/>
  <c r="K1036" i="5"/>
  <c r="J1040" i="5"/>
  <c r="K1546" i="5"/>
  <c r="K1726" i="5"/>
  <c r="J1873" i="5"/>
  <c r="K2191" i="5"/>
  <c r="J670" i="5"/>
  <c r="J718" i="5"/>
  <c r="J744" i="5"/>
  <c r="J764" i="5"/>
  <c r="J812" i="5"/>
  <c r="J857" i="5"/>
  <c r="J900" i="5"/>
  <c r="J985" i="5"/>
  <c r="J1133" i="5"/>
  <c r="J1213" i="5"/>
  <c r="J1230" i="5"/>
  <c r="J1297" i="5"/>
  <c r="J1309" i="5"/>
  <c r="J1338" i="5"/>
  <c r="J1364" i="5"/>
  <c r="J1574" i="5"/>
  <c r="J1625" i="5"/>
  <c r="J1780" i="5"/>
  <c r="J1860" i="5"/>
  <c r="J2060" i="5"/>
  <c r="J2141" i="5"/>
  <c r="J64" i="5"/>
  <c r="J151" i="5"/>
  <c r="J168" i="5"/>
  <c r="J184" i="5"/>
  <c r="J187" i="5"/>
  <c r="J201" i="5"/>
  <c r="J211" i="5"/>
  <c r="J228" i="5"/>
  <c r="J241" i="5"/>
  <c r="J255" i="5"/>
  <c r="J285" i="5"/>
  <c r="J313" i="5"/>
  <c r="J323" i="5"/>
  <c r="J337" i="5"/>
  <c r="J344" i="5"/>
  <c r="J368" i="5"/>
  <c r="J413" i="5"/>
  <c r="J447" i="5"/>
  <c r="J512" i="5"/>
  <c r="J534" i="5"/>
  <c r="J537" i="5"/>
  <c r="J587" i="5"/>
  <c r="K670" i="5"/>
  <c r="J711" i="5"/>
  <c r="J737" i="5"/>
  <c r="J748" i="5"/>
  <c r="K764" i="5"/>
  <c r="J768" i="5"/>
  <c r="J798" i="5"/>
  <c r="J831" i="5"/>
  <c r="K868" i="5"/>
  <c r="K900" i="5"/>
  <c r="J915" i="5"/>
  <c r="J923" i="5"/>
  <c r="J934" i="5"/>
  <c r="J1029" i="5"/>
  <c r="K1069" i="5"/>
  <c r="J1076" i="5"/>
  <c r="K1096" i="5"/>
  <c r="K1133" i="5"/>
  <c r="J1137" i="5"/>
  <c r="J1198" i="5"/>
  <c r="K1230" i="5"/>
  <c r="J1277" i="5"/>
  <c r="K1289" i="5"/>
  <c r="K1297" i="5"/>
  <c r="J1305" i="5"/>
  <c r="J1500" i="5"/>
  <c r="J1504" i="5"/>
  <c r="K1508" i="5"/>
  <c r="K1574" i="5"/>
  <c r="K1611" i="5"/>
  <c r="K1680" i="5"/>
  <c r="J1829" i="5"/>
  <c r="J1865" i="5"/>
  <c r="K2038" i="5"/>
  <c r="J2056" i="5"/>
  <c r="E16" i="5"/>
  <c r="J46" i="5"/>
  <c r="J49" i="5"/>
  <c r="J52" i="5"/>
  <c r="J55" i="5"/>
  <c r="J58" i="5"/>
  <c r="E80" i="5"/>
  <c r="J110" i="5"/>
  <c r="J113" i="5"/>
  <c r="J116" i="5"/>
  <c r="J119" i="5"/>
  <c r="J122" i="5"/>
  <c r="J138" i="5"/>
  <c r="J141" i="5"/>
  <c r="K151" i="5"/>
  <c r="K168" i="5"/>
  <c r="J178" i="5"/>
  <c r="J181" i="5"/>
  <c r="K184" i="5"/>
  <c r="K201" i="5"/>
  <c r="K211" i="5"/>
  <c r="K225" i="5"/>
  <c r="K228" i="5"/>
  <c r="K241" i="5"/>
  <c r="K255" i="5"/>
  <c r="J279" i="5"/>
  <c r="K285" i="5"/>
  <c r="J292" i="5"/>
  <c r="E307" i="5"/>
  <c r="K323" i="5"/>
  <c r="K337" i="5"/>
  <c r="E341" i="5"/>
  <c r="K344" i="5"/>
  <c r="K368" i="5"/>
  <c r="E383" i="5"/>
  <c r="K413" i="5"/>
  <c r="J434" i="5"/>
  <c r="J437" i="5"/>
  <c r="K447" i="5"/>
  <c r="J468" i="5"/>
  <c r="J509" i="5"/>
  <c r="E517" i="5"/>
  <c r="K520" i="5"/>
  <c r="K537" i="5"/>
  <c r="K541" i="5"/>
  <c r="J562" i="5"/>
  <c r="E566" i="5"/>
  <c r="K569" i="5"/>
  <c r="K580" i="5"/>
  <c r="J601" i="5"/>
  <c r="K618" i="5"/>
  <c r="J622" i="5"/>
  <c r="K678" i="5"/>
  <c r="J697" i="5"/>
  <c r="J708" i="5"/>
  <c r="K722" i="5"/>
  <c r="K730" i="5"/>
  <c r="E738" i="5"/>
  <c r="K768" i="5"/>
  <c r="J835" i="5"/>
  <c r="J846" i="5"/>
  <c r="K889" i="5"/>
  <c r="E894" i="5"/>
  <c r="J907" i="5"/>
  <c r="E916" i="5"/>
  <c r="K923" i="5"/>
  <c r="J966" i="5"/>
  <c r="E974" i="5"/>
  <c r="K1005" i="5"/>
  <c r="K1025" i="5"/>
  <c r="K1029" i="5"/>
  <c r="K1076" i="5"/>
  <c r="J1105" i="5"/>
  <c r="K1137" i="5"/>
  <c r="E1146" i="5"/>
  <c r="K1239" i="5"/>
  <c r="J1252" i="5"/>
  <c r="J1343" i="5"/>
  <c r="J1522" i="5"/>
  <c r="K1530" i="5"/>
  <c r="K1667" i="5"/>
  <c r="K1695" i="5"/>
  <c r="K1699" i="5"/>
  <c r="K1767" i="5"/>
  <c r="K1959" i="5"/>
  <c r="J1964" i="5"/>
  <c r="J424" i="5"/>
  <c r="J431" i="5"/>
  <c r="J444" i="5"/>
  <c r="J475" i="5"/>
  <c r="J531" i="5"/>
  <c r="J545" i="5"/>
  <c r="J577" i="5"/>
  <c r="J584" i="5"/>
  <c r="J705" i="5"/>
  <c r="J734" i="5"/>
  <c r="J761" i="5"/>
  <c r="J779" i="5"/>
  <c r="J839" i="5"/>
  <c r="J927" i="5"/>
  <c r="J955" i="5"/>
  <c r="J1045" i="5"/>
  <c r="J1073" i="5"/>
  <c r="J1089" i="5"/>
  <c r="J1187" i="5"/>
  <c r="J1286" i="5"/>
  <c r="J1382" i="5"/>
  <c r="J1414" i="5"/>
  <c r="J1562" i="5"/>
  <c r="J1676" i="5"/>
  <c r="J22" i="5"/>
  <c r="J25" i="5"/>
  <c r="J28" i="5"/>
  <c r="J31" i="5"/>
  <c r="J34" i="5"/>
  <c r="J86" i="5"/>
  <c r="J89" i="5"/>
  <c r="J92" i="5"/>
  <c r="J95" i="5"/>
  <c r="J98" i="5"/>
  <c r="J148" i="5"/>
  <c r="J165" i="5"/>
  <c r="J235" i="5"/>
  <c r="J252" i="5"/>
  <c r="J259" i="5"/>
  <c r="J276" i="5"/>
  <c r="K393" i="5"/>
  <c r="K403" i="5"/>
  <c r="K410" i="5"/>
  <c r="K431" i="5"/>
  <c r="J441" i="5"/>
  <c r="K444" i="5"/>
  <c r="K465" i="5"/>
  <c r="K475" i="5"/>
  <c r="J524" i="5"/>
  <c r="J528" i="5"/>
  <c r="J559" i="5"/>
  <c r="J615" i="5"/>
  <c r="J655" i="5"/>
  <c r="J667" i="5"/>
  <c r="K705" i="5"/>
  <c r="K734" i="5"/>
  <c r="K761" i="5"/>
  <c r="J776" i="5"/>
  <c r="J792" i="5"/>
  <c r="K802" i="5"/>
  <c r="K828" i="5"/>
  <c r="J920" i="5"/>
  <c r="K931" i="5"/>
  <c r="K994" i="5"/>
  <c r="J1009" i="5"/>
  <c r="K1013" i="5"/>
  <c r="K1073" i="5"/>
  <c r="J1085" i="5"/>
  <c r="K1089" i="5"/>
  <c r="J1093" i="5"/>
  <c r="K1101" i="5"/>
  <c r="K1187" i="5"/>
  <c r="K1191" i="5"/>
  <c r="K1223" i="5"/>
  <c r="J1244" i="5"/>
  <c r="J1265" i="5"/>
  <c r="J1326" i="5"/>
  <c r="J1387" i="5"/>
  <c r="J1406" i="5"/>
  <c r="K1461" i="5"/>
  <c r="K1465" i="5"/>
  <c r="K1562" i="5"/>
  <c r="J1593" i="5"/>
  <c r="J16" i="5"/>
  <c r="K19" i="5"/>
  <c r="K22" i="5"/>
  <c r="K25" i="5"/>
  <c r="K28" i="5"/>
  <c r="K31" i="5"/>
  <c r="K34" i="5"/>
  <c r="J80" i="5"/>
  <c r="K83" i="5"/>
  <c r="K86" i="5"/>
  <c r="K89" i="5"/>
  <c r="K92" i="5"/>
  <c r="K95" i="5"/>
  <c r="K98" i="5"/>
  <c r="J145" i="5"/>
  <c r="K148" i="5"/>
  <c r="J162" i="5"/>
  <c r="K165" i="5"/>
  <c r="J205" i="5"/>
  <c r="E209" i="5"/>
  <c r="J232" i="5"/>
  <c r="K235" i="5"/>
  <c r="J249" i="5"/>
  <c r="K252" i="5"/>
  <c r="K259" i="5"/>
  <c r="J266" i="5"/>
  <c r="J273" i="5"/>
  <c r="K276" i="5"/>
  <c r="E290" i="5"/>
  <c r="J307" i="5"/>
  <c r="J341" i="5"/>
  <c r="J355" i="5"/>
  <c r="K362" i="5"/>
  <c r="J372" i="5"/>
  <c r="J383" i="5"/>
  <c r="J400" i="5"/>
  <c r="K441" i="5"/>
  <c r="J472" i="5"/>
  <c r="J496" i="5"/>
  <c r="J499" i="5"/>
  <c r="K506" i="5"/>
  <c r="J517" i="5"/>
  <c r="K528" i="5"/>
  <c r="J556" i="5"/>
  <c r="K559" i="5"/>
  <c r="J566" i="5"/>
  <c r="K591" i="5"/>
  <c r="J598" i="5"/>
  <c r="J609" i="5"/>
  <c r="J612" i="5"/>
  <c r="K615" i="5"/>
  <c r="K633" i="5"/>
  <c r="K640" i="5"/>
  <c r="J648" i="5"/>
  <c r="K655" i="5"/>
  <c r="K659" i="5"/>
  <c r="E668" i="5"/>
  <c r="J694" i="5"/>
  <c r="K719" i="5"/>
  <c r="K745" i="5"/>
  <c r="E762" i="5"/>
  <c r="K792" i="5"/>
  <c r="J806" i="5"/>
  <c r="K825" i="5"/>
  <c r="K832" i="5"/>
  <c r="K873" i="5"/>
  <c r="K894" i="5"/>
  <c r="J912" i="5"/>
  <c r="K920" i="5"/>
  <c r="J943" i="5"/>
  <c r="K947" i="5"/>
  <c r="J963" i="5"/>
  <c r="K970" i="5"/>
  <c r="K998" i="5"/>
  <c r="J1062" i="5"/>
  <c r="E1147" i="5"/>
  <c r="K1227" i="5"/>
  <c r="K1231" i="5"/>
  <c r="K1244" i="5"/>
  <c r="K1265" i="5"/>
  <c r="K1278" i="5"/>
  <c r="K1348" i="5"/>
  <c r="J1453" i="5"/>
  <c r="E1462" i="5"/>
  <c r="K1483" i="5"/>
  <c r="K1745" i="5"/>
  <c r="K1826" i="5"/>
  <c r="K1936" i="5"/>
  <c r="K2021" i="5"/>
  <c r="K2030" i="5"/>
  <c r="J843" i="5"/>
  <c r="K345" i="5"/>
  <c r="K595" i="5"/>
  <c r="K1110" i="5"/>
  <c r="K1207" i="5"/>
  <c r="K1311" i="5"/>
  <c r="K1344" i="5"/>
  <c r="J1371" i="5"/>
  <c r="J1383" i="5"/>
  <c r="K1397" i="5"/>
  <c r="J1458" i="5"/>
  <c r="K1545" i="5"/>
  <c r="K1554" i="5"/>
  <c r="K1627" i="5"/>
  <c r="J1664" i="5"/>
  <c r="K1733" i="5"/>
  <c r="K1764" i="5"/>
  <c r="K1932" i="5"/>
  <c r="J2195" i="5"/>
  <c r="J2192" i="5"/>
  <c r="J2194" i="5"/>
  <c r="J2186" i="5"/>
  <c r="J2178" i="5"/>
  <c r="J2170" i="5"/>
  <c r="J2162" i="5"/>
  <c r="J2154" i="5"/>
  <c r="J2146" i="5"/>
  <c r="J2138" i="5"/>
  <c r="J2130" i="5"/>
  <c r="J2122" i="5"/>
  <c r="J2114" i="5"/>
  <c r="J2106" i="5"/>
  <c r="J2098" i="5"/>
  <c r="J2090" i="5"/>
  <c r="J2082" i="5"/>
  <c r="J2074" i="5"/>
  <c r="J2066" i="5"/>
  <c r="J2058" i="5"/>
  <c r="J2050" i="5"/>
  <c r="J2042" i="5"/>
  <c r="J2034" i="5"/>
  <c r="J2026" i="5"/>
  <c r="J2018" i="5"/>
  <c r="J2010" i="5"/>
  <c r="J2002" i="5"/>
  <c r="J1994" i="5"/>
  <c r="J1986" i="5"/>
  <c r="J1978" i="5"/>
  <c r="J1970" i="5"/>
  <c r="J1962" i="5"/>
  <c r="J1954" i="5"/>
  <c r="J1946" i="5"/>
  <c r="J1938" i="5"/>
  <c r="J1930" i="5"/>
  <c r="J1922" i="5"/>
  <c r="J1914" i="5"/>
  <c r="J1906" i="5"/>
  <c r="J1898" i="5"/>
  <c r="J1890" i="5"/>
  <c r="J1882" i="5"/>
  <c r="J1874" i="5"/>
  <c r="J1866" i="5"/>
  <c r="J1858" i="5"/>
  <c r="J1850" i="5"/>
  <c r="J1842" i="5"/>
  <c r="J1834" i="5"/>
  <c r="J1826" i="5"/>
  <c r="J2190" i="5"/>
  <c r="J2182" i="5"/>
  <c r="J2191" i="5"/>
  <c r="J2188" i="5"/>
  <c r="J2165" i="5"/>
  <c r="J2148" i="5"/>
  <c r="J2105" i="5"/>
  <c r="J2091" i="5"/>
  <c r="J2088" i="5"/>
  <c r="J2071" i="5"/>
  <c r="J2054" i="5"/>
  <c r="J2037" i="5"/>
  <c r="J2020" i="5"/>
  <c r="J1977" i="5"/>
  <c r="J1963" i="5"/>
  <c r="J1960" i="5"/>
  <c r="J1943" i="5"/>
  <c r="J1926" i="5"/>
  <c r="J1909" i="5"/>
  <c r="J1892" i="5"/>
  <c r="J1844" i="5"/>
  <c r="J1833" i="5"/>
  <c r="J2179" i="5"/>
  <c r="J2176" i="5"/>
  <c r="J2159" i="5"/>
  <c r="J2142" i="5"/>
  <c r="J2125" i="5"/>
  <c r="J2108" i="5"/>
  <c r="J2065" i="5"/>
  <c r="J2051" i="5"/>
  <c r="J2048" i="5"/>
  <c r="J2031" i="5"/>
  <c r="J2014" i="5"/>
  <c r="J1997" i="5"/>
  <c r="J1980" i="5"/>
  <c r="J1937" i="5"/>
  <c r="J1923" i="5"/>
  <c r="J1920" i="5"/>
  <c r="J1903" i="5"/>
  <c r="J1886" i="5"/>
  <c r="J1869" i="5"/>
  <c r="J1852" i="5"/>
  <c r="J1841" i="5"/>
  <c r="J1822" i="5"/>
  <c r="J1814" i="5"/>
  <c r="J1806" i="5"/>
  <c r="J1798" i="5"/>
  <c r="J1790" i="5"/>
  <c r="J1782" i="5"/>
  <c r="J1774" i="5"/>
  <c r="J1766" i="5"/>
  <c r="J1758" i="5"/>
  <c r="J1750" i="5"/>
  <c r="J2153" i="5"/>
  <c r="J2139" i="5"/>
  <c r="J2136" i="5"/>
  <c r="J2119" i="5"/>
  <c r="J2102" i="5"/>
  <c r="J2085" i="5"/>
  <c r="J2068" i="5"/>
  <c r="J2025" i="5"/>
  <c r="J2011" i="5"/>
  <c r="J2008" i="5"/>
  <c r="J1991" i="5"/>
  <c r="J1974" i="5"/>
  <c r="J1957" i="5"/>
  <c r="J1940" i="5"/>
  <c r="J1897" i="5"/>
  <c r="J1883" i="5"/>
  <c r="J1880" i="5"/>
  <c r="J1863" i="5"/>
  <c r="J1849" i="5"/>
  <c r="J1830" i="5"/>
  <c r="J2173" i="5"/>
  <c r="J2156" i="5"/>
  <c r="J2113" i="5"/>
  <c r="J2099" i="5"/>
  <c r="J2096" i="5"/>
  <c r="J2079" i="5"/>
  <c r="J2062" i="5"/>
  <c r="J2045" i="5"/>
  <c r="J2028" i="5"/>
  <c r="J1985" i="5"/>
  <c r="J1971" i="5"/>
  <c r="J1968" i="5"/>
  <c r="J1951" i="5"/>
  <c r="J1934" i="5"/>
  <c r="J1917" i="5"/>
  <c r="J1900" i="5"/>
  <c r="J1857" i="5"/>
  <c r="J1838" i="5"/>
  <c r="J1819" i="5"/>
  <c r="J1811" i="5"/>
  <c r="J1803" i="5"/>
  <c r="J1795" i="5"/>
  <c r="J1787" i="5"/>
  <c r="J1779" i="5"/>
  <c r="J1771" i="5"/>
  <c r="J1763" i="5"/>
  <c r="J1755" i="5"/>
  <c r="J2181" i="5"/>
  <c r="J2171" i="5"/>
  <c r="J2158" i="5"/>
  <c r="J2129" i="5"/>
  <c r="J2110" i="5"/>
  <c r="J2084" i="5"/>
  <c r="J2039" i="5"/>
  <c r="J2036" i="5"/>
  <c r="J1965" i="5"/>
  <c r="J1894" i="5"/>
  <c r="J1891" i="5"/>
  <c r="J1881" i="5"/>
  <c r="J1846" i="5"/>
  <c r="J1843" i="5"/>
  <c r="J1800" i="5"/>
  <c r="J1791" i="5"/>
  <c r="J2184" i="5"/>
  <c r="J2174" i="5"/>
  <c r="J2161" i="5"/>
  <c r="J2135" i="5"/>
  <c r="J2126" i="5"/>
  <c r="J2116" i="5"/>
  <c r="J2087" i="5"/>
  <c r="J1984" i="5"/>
  <c r="J1955" i="5"/>
  <c r="J1939" i="5"/>
  <c r="J1913" i="5"/>
  <c r="J1907" i="5"/>
  <c r="J1821" i="5"/>
  <c r="J1818" i="5"/>
  <c r="J1812" i="5"/>
  <c r="J1809" i="5"/>
  <c r="J1746" i="5"/>
  <c r="J1738" i="5"/>
  <c r="J1730" i="5"/>
  <c r="J1722" i="5"/>
  <c r="J1714" i="5"/>
  <c r="J1706" i="5"/>
  <c r="J1698" i="5"/>
  <c r="J1690" i="5"/>
  <c r="J1682" i="5"/>
  <c r="J1674" i="5"/>
  <c r="J1666" i="5"/>
  <c r="J1658" i="5"/>
  <c r="J1650" i="5"/>
  <c r="J1642" i="5"/>
  <c r="J1634" i="5"/>
  <c r="J1626" i="5"/>
  <c r="J1618" i="5"/>
  <c r="J1610" i="5"/>
  <c r="J1602" i="5"/>
  <c r="J1594" i="5"/>
  <c r="J1586" i="5"/>
  <c r="J2187" i="5"/>
  <c r="J2177" i="5"/>
  <c r="J2145" i="5"/>
  <c r="J2132" i="5"/>
  <c r="J2100" i="5"/>
  <c r="J2055" i="5"/>
  <c r="J2052" i="5"/>
  <c r="J2029" i="5"/>
  <c r="J2013" i="5"/>
  <c r="J2000" i="5"/>
  <c r="J1990" i="5"/>
  <c r="J1987" i="5"/>
  <c r="J1981" i="5"/>
  <c r="J2151" i="5"/>
  <c r="J2103" i="5"/>
  <c r="J2080" i="5"/>
  <c r="J2077" i="5"/>
  <c r="J2064" i="5"/>
  <c r="J2061" i="5"/>
  <c r="J2032" i="5"/>
  <c r="J2016" i="5"/>
  <c r="J2006" i="5"/>
  <c r="J2003" i="5"/>
  <c r="J1993" i="5"/>
  <c r="J1961" i="5"/>
  <c r="J1958" i="5"/>
  <c r="J1929" i="5"/>
  <c r="J1919" i="5"/>
  <c r="J1916" i="5"/>
  <c r="J1871" i="5"/>
  <c r="J1855" i="5"/>
  <c r="J1781" i="5"/>
  <c r="J1778" i="5"/>
  <c r="J1772" i="5"/>
  <c r="J1769" i="5"/>
  <c r="J1754" i="5"/>
  <c r="J1743" i="5"/>
  <c r="J1735" i="5"/>
  <c r="J1727" i="5"/>
  <c r="J1719" i="5"/>
  <c r="J1711" i="5"/>
  <c r="J1703" i="5"/>
  <c r="J1695" i="5"/>
  <c r="J1687" i="5"/>
  <c r="J1679" i="5"/>
  <c r="J1671" i="5"/>
  <c r="J1663" i="5"/>
  <c r="J1655" i="5"/>
  <c r="J1647" i="5"/>
  <c r="J1639" i="5"/>
  <c r="J1631" i="5"/>
  <c r="J1623" i="5"/>
  <c r="J1615" i="5"/>
  <c r="J1607" i="5"/>
  <c r="J1599" i="5"/>
  <c r="J1591" i="5"/>
  <c r="J1583" i="5"/>
  <c r="J2168" i="5"/>
  <c r="J2147" i="5"/>
  <c r="J2115" i="5"/>
  <c r="J2101" i="5"/>
  <c r="J2083" i="5"/>
  <c r="J2044" i="5"/>
  <c r="J1998" i="5"/>
  <c r="J1983" i="5"/>
  <c r="J1948" i="5"/>
  <c r="J1896" i="5"/>
  <c r="J1872" i="5"/>
  <c r="J1845" i="5"/>
  <c r="J1788" i="5"/>
  <c r="J1785" i="5"/>
  <c r="J1741" i="5"/>
  <c r="J1709" i="5"/>
  <c r="J1677" i="5"/>
  <c r="J1645" i="5"/>
  <c r="J1613" i="5"/>
  <c r="J1581" i="5"/>
  <c r="J1573" i="5"/>
  <c r="J1565" i="5"/>
  <c r="J1557" i="5"/>
  <c r="J1549" i="5"/>
  <c r="J1541" i="5"/>
  <c r="J1533" i="5"/>
  <c r="J1525" i="5"/>
  <c r="J1517" i="5"/>
  <c r="J1509" i="5"/>
  <c r="J1501" i="5"/>
  <c r="J1493" i="5"/>
  <c r="J1485" i="5"/>
  <c r="J1477" i="5"/>
  <c r="J1469" i="5"/>
  <c r="J1461" i="5"/>
  <c r="J2150" i="5"/>
  <c r="J2118" i="5"/>
  <c r="J2097" i="5"/>
  <c r="J2094" i="5"/>
  <c r="J2069" i="5"/>
  <c r="J2047" i="5"/>
  <c r="J2001" i="5"/>
  <c r="J1979" i="5"/>
  <c r="J1941" i="5"/>
  <c r="J1924" i="5"/>
  <c r="J1910" i="5"/>
  <c r="J1889" i="5"/>
  <c r="J2140" i="5"/>
  <c r="J2104" i="5"/>
  <c r="J2086" i="5"/>
  <c r="J2040" i="5"/>
  <c r="J2019" i="5"/>
  <c r="J1975" i="5"/>
  <c r="J1944" i="5"/>
  <c r="J1902" i="5"/>
  <c r="J1851" i="5"/>
  <c r="J1831" i="5"/>
  <c r="J1804" i="5"/>
  <c r="J1794" i="5"/>
  <c r="J1768" i="5"/>
  <c r="J1723" i="5"/>
  <c r="J1720" i="5"/>
  <c r="J1691" i="5"/>
  <c r="J1688" i="5"/>
  <c r="J1659" i="5"/>
  <c r="J1656" i="5"/>
  <c r="J1627" i="5"/>
  <c r="J1624" i="5"/>
  <c r="J1595" i="5"/>
  <c r="J1592" i="5"/>
  <c r="J2164" i="5"/>
  <c r="J2143" i="5"/>
  <c r="J2111" i="5"/>
  <c r="J2075" i="5"/>
  <c r="J2022" i="5"/>
  <c r="J1885" i="5"/>
  <c r="J1864" i="5"/>
  <c r="J1854" i="5"/>
  <c r="J1807" i="5"/>
  <c r="J1797" i="5"/>
  <c r="J1784" i="5"/>
  <c r="J1752" i="5"/>
  <c r="J1749" i="5"/>
  <c r="J1717" i="5"/>
  <c r="J1685" i="5"/>
  <c r="J1653" i="5"/>
  <c r="J1621" i="5"/>
  <c r="J1589" i="5"/>
  <c r="J1575" i="5"/>
  <c r="J1567" i="5"/>
  <c r="J1559" i="5"/>
  <c r="J1551" i="5"/>
  <c r="J1543" i="5"/>
  <c r="J1535" i="5"/>
  <c r="J1527" i="5"/>
  <c r="J1519" i="5"/>
  <c r="J1511" i="5"/>
  <c r="J1503" i="5"/>
  <c r="J1495" i="5"/>
  <c r="J1487" i="5"/>
  <c r="J1479" i="5"/>
  <c r="J1471" i="5"/>
  <c r="J1463" i="5"/>
  <c r="J2133" i="5"/>
  <c r="J2076" i="5"/>
  <c r="J2072" i="5"/>
  <c r="J2057" i="5"/>
  <c r="J2041" i="5"/>
  <c r="J2030" i="5"/>
  <c r="J1976" i="5"/>
  <c r="J1969" i="5"/>
  <c r="J1932" i="5"/>
  <c r="J1928" i="5"/>
  <c r="J1832" i="5"/>
  <c r="J1786" i="5"/>
  <c r="J1732" i="5"/>
  <c r="J1726" i="5"/>
  <c r="J1700" i="5"/>
  <c r="J1694" i="5"/>
  <c r="J1668" i="5"/>
  <c r="J1662" i="5"/>
  <c r="J1636" i="5"/>
  <c r="J1630" i="5"/>
  <c r="J1604" i="5"/>
  <c r="J1598" i="5"/>
  <c r="J1579" i="5"/>
  <c r="J1547" i="5"/>
  <c r="J1515" i="5"/>
  <c r="J1483" i="5"/>
  <c r="J1457" i="5"/>
  <c r="J1449" i="5"/>
  <c r="J1441" i="5"/>
  <c r="J1433" i="5"/>
  <c r="J1425" i="5"/>
  <c r="J1417" i="5"/>
  <c r="J1409" i="5"/>
  <c r="J1401" i="5"/>
  <c r="J1393" i="5"/>
  <c r="J1385" i="5"/>
  <c r="J1377" i="5"/>
  <c r="J1369" i="5"/>
  <c r="J1361" i="5"/>
  <c r="J1353" i="5"/>
  <c r="J1345" i="5"/>
  <c r="J1337" i="5"/>
  <c r="J2163" i="5"/>
  <c r="J2155" i="5"/>
  <c r="J2121" i="5"/>
  <c r="J2095" i="5"/>
  <c r="J2053" i="5"/>
  <c r="J1996" i="5"/>
  <c r="J1947" i="5"/>
  <c r="J1887" i="5"/>
  <c r="J1868" i="5"/>
  <c r="J1796" i="5"/>
  <c r="J1789" i="5"/>
  <c r="J1762" i="5"/>
  <c r="J1748" i="5"/>
  <c r="J1716" i="5"/>
  <c r="J1684" i="5"/>
  <c r="J1652" i="5"/>
  <c r="J1620" i="5"/>
  <c r="J1588" i="5"/>
  <c r="J1576" i="5"/>
  <c r="J1544" i="5"/>
  <c r="J1512" i="5"/>
  <c r="J1480" i="5"/>
  <c r="J2144" i="5"/>
  <c r="J2007" i="5"/>
  <c r="J1839" i="5"/>
  <c r="J2117" i="5"/>
  <c r="J2033" i="5"/>
  <c r="J2015" i="5"/>
  <c r="J1999" i="5"/>
  <c r="J1992" i="5"/>
  <c r="J1972" i="5"/>
  <c r="J1935" i="5"/>
  <c r="J1905" i="5"/>
  <c r="J1875" i="5"/>
  <c r="J1751" i="5"/>
  <c r="J1561" i="5"/>
  <c r="J1558" i="5"/>
  <c r="J1529" i="5"/>
  <c r="J1526" i="5"/>
  <c r="J1497" i="5"/>
  <c r="J1494" i="5"/>
  <c r="J1465" i="5"/>
  <c r="J1462" i="5"/>
  <c r="J2078" i="5"/>
  <c r="J2049" i="5"/>
  <c r="J1966" i="5"/>
  <c r="J1942" i="5"/>
  <c r="J1859" i="5"/>
  <c r="J1836" i="5"/>
  <c r="J1825" i="5"/>
  <c r="J1773" i="5"/>
  <c r="J1713" i="5"/>
  <c r="J1693" i="5"/>
  <c r="J1587" i="5"/>
  <c r="J1577" i="5"/>
  <c r="J1555" i="5"/>
  <c r="J1552" i="5"/>
  <c r="J1530" i="5"/>
  <c r="J1486" i="5"/>
  <c r="J1467" i="5"/>
  <c r="J1464" i="5"/>
  <c r="J1434" i="5"/>
  <c r="J1431" i="5"/>
  <c r="J1428" i="5"/>
  <c r="J1422" i="5"/>
  <c r="J1419" i="5"/>
  <c r="J1416" i="5"/>
  <c r="J1413" i="5"/>
  <c r="J2134" i="5"/>
  <c r="J1973" i="5"/>
  <c r="J1950" i="5"/>
  <c r="J1925" i="5"/>
  <c r="J1921" i="5"/>
  <c r="J1862" i="5"/>
  <c r="J1817" i="5"/>
  <c r="J1802" i="5"/>
  <c r="J1783" i="5"/>
  <c r="J1740" i="5"/>
  <c r="J1696" i="5"/>
  <c r="J1686" i="5"/>
  <c r="J1672" i="5"/>
  <c r="J1669" i="5"/>
  <c r="J1648" i="5"/>
  <c r="J1641" i="5"/>
  <c r="J1638" i="5"/>
  <c r="J1628" i="5"/>
  <c r="J1614" i="5"/>
  <c r="J1580" i="5"/>
  <c r="J1542" i="5"/>
  <c r="J1539" i="5"/>
  <c r="J1536" i="5"/>
  <c r="J1514" i="5"/>
  <c r="J1492" i="5"/>
  <c r="J1489" i="5"/>
  <c r="J1476" i="5"/>
  <c r="J1473" i="5"/>
  <c r="J1470" i="5"/>
  <c r="J1410" i="5"/>
  <c r="J1407" i="5"/>
  <c r="J1404" i="5"/>
  <c r="J1398" i="5"/>
  <c r="J1395" i="5"/>
  <c r="J1392" i="5"/>
  <c r="J1389" i="5"/>
  <c r="J1330" i="5"/>
  <c r="J1322" i="5"/>
  <c r="J1314" i="5"/>
  <c r="J1306" i="5"/>
  <c r="J1298" i="5"/>
  <c r="J1290" i="5"/>
  <c r="J1282" i="5"/>
  <c r="J1274" i="5"/>
  <c r="J1266" i="5"/>
  <c r="J1258" i="5"/>
  <c r="J1250" i="5"/>
  <c r="J1242" i="5"/>
  <c r="J1234" i="5"/>
  <c r="J1226" i="5"/>
  <c r="J1218" i="5"/>
  <c r="J1210" i="5"/>
  <c r="J1202" i="5"/>
  <c r="J1194" i="5"/>
  <c r="J1186" i="5"/>
  <c r="J1178" i="5"/>
  <c r="J1170" i="5"/>
  <c r="J1162" i="5"/>
  <c r="J1154" i="5"/>
  <c r="J1146" i="5"/>
  <c r="J1138" i="5"/>
  <c r="J1130" i="5"/>
  <c r="J1122" i="5"/>
  <c r="J1114" i="5"/>
  <c r="J1106" i="5"/>
  <c r="J1098" i="5"/>
  <c r="J1090" i="5"/>
  <c r="J1082" i="5"/>
  <c r="J1074" i="5"/>
  <c r="J1066" i="5"/>
  <c r="J1058" i="5"/>
  <c r="J1050" i="5"/>
  <c r="J1042" i="5"/>
  <c r="J1034" i="5"/>
  <c r="J1026" i="5"/>
  <c r="J2166" i="5"/>
  <c r="J2157" i="5"/>
  <c r="J2081" i="5"/>
  <c r="J1953" i="5"/>
  <c r="J1933" i="5"/>
  <c r="J1870" i="5"/>
  <c r="J1847" i="5"/>
  <c r="J1828" i="5"/>
  <c r="J1776" i="5"/>
  <c r="J2169" i="5"/>
  <c r="J2073" i="5"/>
  <c r="J1989" i="5"/>
  <c r="J1813" i="5"/>
  <c r="J1805" i="5"/>
  <c r="J1765" i="5"/>
  <c r="J1699" i="5"/>
  <c r="J1675" i="5"/>
  <c r="J1644" i="5"/>
  <c r="J1600" i="5"/>
  <c r="J1590" i="5"/>
  <c r="J1570" i="5"/>
  <c r="J1545" i="5"/>
  <c r="J1523" i="5"/>
  <c r="J1520" i="5"/>
  <c r="J1498" i="5"/>
  <c r="J1362" i="5"/>
  <c r="J1359" i="5"/>
  <c r="J1356" i="5"/>
  <c r="J1350" i="5"/>
  <c r="J1347" i="5"/>
  <c r="J1344" i="5"/>
  <c r="J1341" i="5"/>
  <c r="J1327" i="5"/>
  <c r="J1319" i="5"/>
  <c r="J1311" i="5"/>
  <c r="J1303" i="5"/>
  <c r="J1295" i="5"/>
  <c r="J1287" i="5"/>
  <c r="J1279" i="5"/>
  <c r="J1271" i="5"/>
  <c r="J1263" i="5"/>
  <c r="J1255" i="5"/>
  <c r="J1247" i="5"/>
  <c r="J1239" i="5"/>
  <c r="J1231" i="5"/>
  <c r="J1223" i="5"/>
  <c r="J1215" i="5"/>
  <c r="J1207" i="5"/>
  <c r="J1199" i="5"/>
  <c r="J1191" i="5"/>
  <c r="J1183" i="5"/>
  <c r="J1175" i="5"/>
  <c r="J1167" i="5"/>
  <c r="J1159" i="5"/>
  <c r="J1151" i="5"/>
  <c r="J1143" i="5"/>
  <c r="J1135" i="5"/>
  <c r="J1127" i="5"/>
  <c r="J1119" i="5"/>
  <c r="J1111" i="5"/>
  <c r="J1103" i="5"/>
  <c r="J1095" i="5"/>
  <c r="J1087" i="5"/>
  <c r="J1079" i="5"/>
  <c r="J1071" i="5"/>
  <c r="J1063" i="5"/>
  <c r="J1055" i="5"/>
  <c r="J1047" i="5"/>
  <c r="J1039" i="5"/>
  <c r="J1031" i="5"/>
  <c r="J2152" i="5"/>
  <c r="J2021" i="5"/>
  <c r="J2017" i="5"/>
  <c r="J1949" i="5"/>
  <c r="J1931" i="5"/>
  <c r="J1899" i="5"/>
  <c r="J1793" i="5"/>
  <c r="J1736" i="5"/>
  <c r="J1729" i="5"/>
  <c r="J1707" i="5"/>
  <c r="J1689" i="5"/>
  <c r="J1608" i="5"/>
  <c r="J1605" i="5"/>
  <c r="J1566" i="5"/>
  <c r="J1556" i="5"/>
  <c r="J1491" i="5"/>
  <c r="J1474" i="5"/>
  <c r="J1444" i="5"/>
  <c r="J1421" i="5"/>
  <c r="J1411" i="5"/>
  <c r="J1381" i="5"/>
  <c r="J1365" i="5"/>
  <c r="J1349" i="5"/>
  <c r="J1346" i="5"/>
  <c r="J1310" i="5"/>
  <c r="J1278" i="5"/>
  <c r="J1246" i="5"/>
  <c r="J1214" i="5"/>
  <c r="J1182" i="5"/>
  <c r="J1150" i="5"/>
  <c r="J1118" i="5"/>
  <c r="J1086" i="5"/>
  <c r="J1054" i="5"/>
  <c r="J1011" i="5"/>
  <c r="J2160" i="5"/>
  <c r="J2127" i="5"/>
  <c r="J2024" i="5"/>
  <c r="J2012" i="5"/>
  <c r="J1911" i="5"/>
  <c r="J1895" i="5"/>
  <c r="J1878" i="5"/>
  <c r="J1861" i="5"/>
  <c r="J1837" i="5"/>
  <c r="J1777" i="5"/>
  <c r="J1718" i="5"/>
  <c r="J1681" i="5"/>
  <c r="J1619" i="5"/>
  <c r="J1601" i="5"/>
  <c r="J1569" i="5"/>
  <c r="J1538" i="5"/>
  <c r="J1528" i="5"/>
  <c r="J1518" i="5"/>
  <c r="J1484" i="5"/>
  <c r="J1447" i="5"/>
  <c r="J1424" i="5"/>
  <c r="J1391" i="5"/>
  <c r="J1352" i="5"/>
  <c r="J1307" i="5"/>
  <c r="J1304" i="5"/>
  <c r="J1275" i="5"/>
  <c r="J1272" i="5"/>
  <c r="J1243" i="5"/>
  <c r="J1240" i="5"/>
  <c r="J1211" i="5"/>
  <c r="J1208" i="5"/>
  <c r="J1179" i="5"/>
  <c r="J1176" i="5"/>
  <c r="J1147" i="5"/>
  <c r="J1144" i="5"/>
  <c r="J1115" i="5"/>
  <c r="J1112" i="5"/>
  <c r="J1083" i="5"/>
  <c r="J1080" i="5"/>
  <c r="J1051" i="5"/>
  <c r="J1048" i="5"/>
  <c r="J1022" i="5"/>
  <c r="J1008" i="5"/>
  <c r="J997" i="5"/>
  <c r="J989" i="5"/>
  <c r="J981" i="5"/>
  <c r="J973" i="5"/>
  <c r="J965" i="5"/>
  <c r="J957" i="5"/>
  <c r="J949" i="5"/>
  <c r="J941" i="5"/>
  <c r="J933" i="5"/>
  <c r="J925" i="5"/>
  <c r="J917" i="5"/>
  <c r="J909" i="5"/>
  <c r="J901" i="5"/>
  <c r="J893" i="5"/>
  <c r="J885" i="5"/>
  <c r="J877" i="5"/>
  <c r="J869" i="5"/>
  <c r="J861" i="5"/>
  <c r="J853" i="5"/>
  <c r="J845" i="5"/>
  <c r="J837" i="5"/>
  <c r="J829" i="5"/>
  <c r="J821" i="5"/>
  <c r="J813" i="5"/>
  <c r="J805" i="5"/>
  <c r="J797" i="5"/>
  <c r="J789" i="5"/>
  <c r="J781" i="5"/>
  <c r="J773" i="5"/>
  <c r="J765" i="5"/>
  <c r="J757" i="5"/>
  <c r="J749" i="5"/>
  <c r="J741" i="5"/>
  <c r="J733" i="5"/>
  <c r="J725" i="5"/>
  <c r="J717" i="5"/>
  <c r="J709" i="5"/>
  <c r="J701" i="5"/>
  <c r="J693" i="5"/>
  <c r="J685" i="5"/>
  <c r="J677" i="5"/>
  <c r="J669" i="5"/>
  <c r="J661" i="5"/>
  <c r="J653" i="5"/>
  <c r="J645" i="5"/>
  <c r="J637" i="5"/>
  <c r="J629" i="5"/>
  <c r="J621" i="5"/>
  <c r="J613" i="5"/>
  <c r="J605" i="5"/>
  <c r="J597" i="5"/>
  <c r="J589" i="5"/>
  <c r="J581" i="5"/>
  <c r="J573" i="5"/>
  <c r="J565" i="5"/>
  <c r="J2131" i="5"/>
  <c r="J2123" i="5"/>
  <c r="J2107" i="5"/>
  <c r="J1918" i="5"/>
  <c r="J2043" i="5"/>
  <c r="J1952" i="5"/>
  <c r="J1853" i="5"/>
  <c r="J1739" i="5"/>
  <c r="J1721" i="5"/>
  <c r="J1710" i="5"/>
  <c r="J1637" i="5"/>
  <c r="J1633" i="5"/>
  <c r="J1611" i="5"/>
  <c r="J1597" i="5"/>
  <c r="J1521" i="5"/>
  <c r="J1507" i="5"/>
  <c r="J1456" i="5"/>
  <c r="J1437" i="5"/>
  <c r="J1397" i="5"/>
  <c r="J1394" i="5"/>
  <c r="J1358" i="5"/>
  <c r="J1339" i="5"/>
  <c r="J1324" i="5"/>
  <c r="J1321" i="5"/>
  <c r="J1292" i="5"/>
  <c r="J1289" i="5"/>
  <c r="J1260" i="5"/>
  <c r="J1257" i="5"/>
  <c r="J1228" i="5"/>
  <c r="J1225" i="5"/>
  <c r="J1196" i="5"/>
  <c r="J1193" i="5"/>
  <c r="J1164" i="5"/>
  <c r="J1161" i="5"/>
  <c r="J1132" i="5"/>
  <c r="J1129" i="5"/>
  <c r="J1100" i="5"/>
  <c r="J1097" i="5"/>
  <c r="J1068" i="5"/>
  <c r="J1065" i="5"/>
  <c r="J1036" i="5"/>
  <c r="J1033" i="5"/>
  <c r="J1016" i="5"/>
  <c r="J1005" i="5"/>
  <c r="J1002" i="5"/>
  <c r="J994" i="5"/>
  <c r="J986" i="5"/>
  <c r="J978" i="5"/>
  <c r="J970" i="5"/>
  <c r="J962" i="5"/>
  <c r="J954" i="5"/>
  <c r="J946" i="5"/>
  <c r="J938" i="5"/>
  <c r="J930" i="5"/>
  <c r="J922" i="5"/>
  <c r="J914" i="5"/>
  <c r="J906" i="5"/>
  <c r="J898" i="5"/>
  <c r="J890" i="5"/>
  <c r="J882" i="5"/>
  <c r="J874" i="5"/>
  <c r="J866" i="5"/>
  <c r="J858" i="5"/>
  <c r="J850" i="5"/>
  <c r="J842" i="5"/>
  <c r="J834" i="5"/>
  <c r="J826" i="5"/>
  <c r="J818" i="5"/>
  <c r="J810" i="5"/>
  <c r="J802" i="5"/>
  <c r="J794" i="5"/>
  <c r="J786" i="5"/>
  <c r="J778" i="5"/>
  <c r="J770" i="5"/>
  <c r="J762" i="5"/>
  <c r="J754" i="5"/>
  <c r="J746" i="5"/>
  <c r="J738" i="5"/>
  <c r="J730" i="5"/>
  <c r="J722" i="5"/>
  <c r="J714" i="5"/>
  <c r="J706" i="5"/>
  <c r="J698" i="5"/>
  <c r="J690" i="5"/>
  <c r="J682" i="5"/>
  <c r="J674" i="5"/>
  <c r="J666" i="5"/>
  <c r="J658" i="5"/>
  <c r="J650" i="5"/>
  <c r="J642" i="5"/>
  <c r="J634" i="5"/>
  <c r="J626" i="5"/>
  <c r="J618" i="5"/>
  <c r="J610" i="5"/>
  <c r="J602" i="5"/>
  <c r="J594" i="5"/>
  <c r="J586" i="5"/>
  <c r="J578" i="5"/>
  <c r="J570" i="5"/>
  <c r="J2027" i="5"/>
  <c r="J2023" i="5"/>
  <c r="J2009" i="5"/>
  <c r="J2005" i="5"/>
  <c r="J1767" i="5"/>
  <c r="J1705" i="5"/>
  <c r="J1702" i="5"/>
  <c r="J1550" i="5"/>
  <c r="J1506" i="5"/>
  <c r="J1496" i="5"/>
  <c r="J1481" i="5"/>
  <c r="J1445" i="5"/>
  <c r="J1399" i="5"/>
  <c r="J1340" i="5"/>
  <c r="J1333" i="5"/>
  <c r="J1280" i="5"/>
  <c r="J1192" i="5"/>
  <c r="J1189" i="5"/>
  <c r="J1148" i="5"/>
  <c r="J1126" i="5"/>
  <c r="J1123" i="5"/>
  <c r="J1110" i="5"/>
  <c r="J1107" i="5"/>
  <c r="J1104" i="5"/>
  <c r="J1101" i="5"/>
  <c r="J1057" i="5"/>
  <c r="J1044" i="5"/>
  <c r="J1041" i="5"/>
  <c r="J1038" i="5"/>
  <c r="J1035" i="5"/>
  <c r="J1010" i="5"/>
  <c r="J2112" i="5"/>
  <c r="J2035" i="5"/>
  <c r="J1995" i="5"/>
  <c r="J1982" i="5"/>
  <c r="J1848" i="5"/>
  <c r="J1840" i="5"/>
  <c r="J1824" i="5"/>
  <c r="J1808" i="5"/>
  <c r="J1770" i="5"/>
  <c r="J1728" i="5"/>
  <c r="J1712" i="5"/>
  <c r="J1708" i="5"/>
  <c r="J1678" i="5"/>
  <c r="J1616" i="5"/>
  <c r="J1612" i="5"/>
  <c r="J1553" i="5"/>
  <c r="J1546" i="5"/>
  <c r="J1531" i="5"/>
  <c r="J1448" i="5"/>
  <c r="J1427" i="5"/>
  <c r="J1301" i="5"/>
  <c r="J1248" i="5"/>
  <c r="J1160" i="5"/>
  <c r="J1157" i="5"/>
  <c r="J1116" i="5"/>
  <c r="J1094" i="5"/>
  <c r="J1091" i="5"/>
  <c r="J1078" i="5"/>
  <c r="J1075" i="5"/>
  <c r="J1072" i="5"/>
  <c r="J1069" i="5"/>
  <c r="J1025" i="5"/>
  <c r="J983" i="5"/>
  <c r="J980" i="5"/>
  <c r="J951" i="5"/>
  <c r="J948" i="5"/>
  <c r="J919" i="5"/>
  <c r="J916" i="5"/>
  <c r="J887" i="5"/>
  <c r="J884" i="5"/>
  <c r="J855" i="5"/>
  <c r="J852" i="5"/>
  <c r="J823" i="5"/>
  <c r="J820" i="5"/>
  <c r="J791" i="5"/>
  <c r="J788" i="5"/>
  <c r="J759" i="5"/>
  <c r="J756" i="5"/>
  <c r="J727" i="5"/>
  <c r="J724" i="5"/>
  <c r="J695" i="5"/>
  <c r="J692" i="5"/>
  <c r="J663" i="5"/>
  <c r="J660" i="5"/>
  <c r="J631" i="5"/>
  <c r="J628" i="5"/>
  <c r="J599" i="5"/>
  <c r="J596" i="5"/>
  <c r="J567" i="5"/>
  <c r="J564" i="5"/>
  <c r="J553" i="5"/>
  <c r="J2124" i="5"/>
  <c r="J2004" i="5"/>
  <c r="J1912" i="5"/>
  <c r="J1908" i="5"/>
  <c r="J1904" i="5"/>
  <c r="J1820" i="5"/>
  <c r="J1816" i="5"/>
  <c r="J1724" i="5"/>
  <c r="J1670" i="5"/>
  <c r="J1651" i="5"/>
  <c r="J1582" i="5"/>
  <c r="J1571" i="5"/>
  <c r="J1516" i="5"/>
  <c r="J1502" i="5"/>
  <c r="J1405" i="5"/>
  <c r="J1367" i="5"/>
  <c r="J1360" i="5"/>
  <c r="J1320" i="5"/>
  <c r="J1317" i="5"/>
  <c r="J1276" i="5"/>
  <c r="J1254" i="5"/>
  <c r="J1251" i="5"/>
  <c r="J1238" i="5"/>
  <c r="J1235" i="5"/>
  <c r="J1232" i="5"/>
  <c r="J1229" i="5"/>
  <c r="J1185" i="5"/>
  <c r="J1172" i="5"/>
  <c r="J1169" i="5"/>
  <c r="J1166" i="5"/>
  <c r="J1163" i="5"/>
  <c r="J1081" i="5"/>
  <c r="J1053" i="5"/>
  <c r="J1028" i="5"/>
  <c r="J977" i="5"/>
  <c r="J945" i="5"/>
  <c r="J913" i="5"/>
  <c r="J881" i="5"/>
  <c r="J849" i="5"/>
  <c r="J817" i="5"/>
  <c r="J785" i="5"/>
  <c r="J753" i="5"/>
  <c r="J721" i="5"/>
  <c r="J689" i="5"/>
  <c r="J2067" i="5"/>
  <c r="J2059" i="5"/>
  <c r="J1756" i="5"/>
  <c r="J1744" i="5"/>
  <c r="J1560" i="5"/>
  <c r="J1513" i="5"/>
  <c r="J1468" i="5"/>
  <c r="J1415" i="5"/>
  <c r="J1368" i="5"/>
  <c r="J1284" i="5"/>
  <c r="J1236" i="5"/>
  <c r="J1216" i="5"/>
  <c r="J1165" i="5"/>
  <c r="J1158" i="5"/>
  <c r="J1021" i="5"/>
  <c r="J1888" i="5"/>
  <c r="J1879" i="5"/>
  <c r="J1815" i="5"/>
  <c r="J1759" i="5"/>
  <c r="J1747" i="5"/>
  <c r="J1606" i="5"/>
  <c r="J1482" i="5"/>
  <c r="J1384" i="5"/>
  <c r="J1380" i="5"/>
  <c r="J1334" i="5"/>
  <c r="J1313" i="5"/>
  <c r="J1293" i="5"/>
  <c r="J1253" i="5"/>
  <c r="J1205" i="5"/>
  <c r="J1141" i="5"/>
  <c r="J1108" i="5"/>
  <c r="J1064" i="5"/>
  <c r="J1061" i="5"/>
  <c r="J1027" i="5"/>
  <c r="J993" i="5"/>
  <c r="J971" i="5"/>
  <c r="J895" i="5"/>
  <c r="J892" i="5"/>
  <c r="J889" i="5"/>
  <c r="J876" i="5"/>
  <c r="J873" i="5"/>
  <c r="J800" i="5"/>
  <c r="J775" i="5"/>
  <c r="J772" i="5"/>
  <c r="J723" i="5"/>
  <c r="J702" i="5"/>
  <c r="J699" i="5"/>
  <c r="J696" i="5"/>
  <c r="J686" i="5"/>
  <c r="J680" i="5"/>
  <c r="J659" i="5"/>
  <c r="J656" i="5"/>
  <c r="J576" i="5"/>
  <c r="J561" i="5"/>
  <c r="J544" i="5"/>
  <c r="J541" i="5"/>
  <c r="J516" i="5"/>
  <c r="J2137" i="5"/>
  <c r="J2070" i="5"/>
  <c r="J1901" i="5"/>
  <c r="J1810" i="5"/>
  <c r="J1801" i="5"/>
  <c r="J1792" i="5"/>
  <c r="J1715" i="5"/>
  <c r="J1683" i="5"/>
  <c r="J1563" i="5"/>
  <c r="J1490" i="5"/>
  <c r="J1478" i="5"/>
  <c r="J1452" i="5"/>
  <c r="J1426" i="5"/>
  <c r="J1418" i="5"/>
  <c r="J1363" i="5"/>
  <c r="J1296" i="5"/>
  <c r="J1283" i="5"/>
  <c r="J1269" i="5"/>
  <c r="J1256" i="5"/>
  <c r="J1195" i="5"/>
  <c r="J1171" i="5"/>
  <c r="J1084" i="5"/>
  <c r="J1067" i="5"/>
  <c r="J1037" i="5"/>
  <c r="J1017" i="5"/>
  <c r="J990" i="5"/>
  <c r="J987" i="5"/>
  <c r="J984" i="5"/>
  <c r="J974" i="5"/>
  <c r="J968" i="5"/>
  <c r="J950" i="5"/>
  <c r="J879" i="5"/>
  <c r="J870" i="5"/>
  <c r="J867" i="5"/>
  <c r="J784" i="5"/>
  <c r="J769" i="5"/>
  <c r="J747" i="5"/>
  <c r="J671" i="5"/>
  <c r="J668" i="5"/>
  <c r="J665" i="5"/>
  <c r="J662" i="5"/>
  <c r="J647" i="5"/>
  <c r="J644" i="5"/>
  <c r="J623" i="5"/>
  <c r="J620" i="5"/>
  <c r="J558" i="5"/>
  <c r="J538" i="5"/>
  <c r="J527" i="5"/>
  <c r="J513" i="5"/>
  <c r="J502" i="5"/>
  <c r="J494" i="5"/>
  <c r="J486" i="5"/>
  <c r="J478" i="5"/>
  <c r="J470" i="5"/>
  <c r="J462" i="5"/>
  <c r="J454" i="5"/>
  <c r="J446" i="5"/>
  <c r="J438" i="5"/>
  <c r="J430" i="5"/>
  <c r="J422" i="5"/>
  <c r="J414" i="5"/>
  <c r="J406" i="5"/>
  <c r="J398" i="5"/>
  <c r="J390" i="5"/>
  <c r="J382" i="5"/>
  <c r="J374" i="5"/>
  <c r="J366" i="5"/>
  <c r="J358" i="5"/>
  <c r="J350" i="5"/>
  <c r="J342" i="5"/>
  <c r="J334" i="5"/>
  <c r="J326" i="5"/>
  <c r="J318" i="5"/>
  <c r="J310" i="5"/>
  <c r="J302" i="5"/>
  <c r="J294" i="5"/>
  <c r="J286" i="5"/>
  <c r="J278" i="5"/>
  <c r="J270" i="5"/>
  <c r="J262" i="5"/>
  <c r="J254" i="5"/>
  <c r="J246" i="5"/>
  <c r="J238" i="5"/>
  <c r="J230" i="5"/>
  <c r="J222" i="5"/>
  <c r="J214" i="5"/>
  <c r="J206" i="5"/>
  <c r="J198" i="5"/>
  <c r="J190" i="5"/>
  <c r="J182" i="5"/>
  <c r="J174" i="5"/>
  <c r="J166" i="5"/>
  <c r="J158" i="5"/>
  <c r="J150" i="5"/>
  <c r="J142" i="5"/>
  <c r="J134" i="5"/>
  <c r="J126" i="5"/>
  <c r="J2128" i="5"/>
  <c r="J2092" i="5"/>
  <c r="J1745" i="5"/>
  <c r="J1701" i="5"/>
  <c r="J1697" i="5"/>
  <c r="J1622" i="5"/>
  <c r="J1596" i="5"/>
  <c r="J1584" i="5"/>
  <c r="J1508" i="5"/>
  <c r="J1472" i="5"/>
  <c r="J1348" i="5"/>
  <c r="J2046" i="5"/>
  <c r="J2038" i="5"/>
  <c r="J1893" i="5"/>
  <c r="J1761" i="5"/>
  <c r="J1753" i="5"/>
  <c r="J1646" i="5"/>
  <c r="J1532" i="5"/>
  <c r="J1488" i="5"/>
  <c r="J1436" i="5"/>
  <c r="J1412" i="5"/>
  <c r="J1400" i="5"/>
  <c r="J1388" i="5"/>
  <c r="J1355" i="5"/>
  <c r="J1351" i="5"/>
  <c r="J1264" i="5"/>
  <c r="J1224" i="5"/>
  <c r="J1217" i="5"/>
  <c r="J1206" i="5"/>
  <c r="J1153" i="5"/>
  <c r="J1136" i="5"/>
  <c r="J1043" i="5"/>
  <c r="J1018" i="5"/>
  <c r="J959" i="5"/>
  <c r="J939" i="5"/>
  <c r="J936" i="5"/>
  <c r="J924" i="5"/>
  <c r="J921" i="5"/>
  <c r="J878" i="5"/>
  <c r="J868" i="5"/>
  <c r="J836" i="5"/>
  <c r="J752" i="5"/>
  <c r="J679" i="5"/>
  <c r="J646" i="5"/>
  <c r="J569" i="5"/>
  <c r="J518" i="5"/>
  <c r="J506" i="5"/>
  <c r="J489" i="5"/>
  <c r="J432" i="5"/>
  <c r="J429" i="5"/>
  <c r="J415" i="5"/>
  <c r="J412" i="5"/>
  <c r="J395" i="5"/>
  <c r="J378" i="5"/>
  <c r="J361" i="5"/>
  <c r="J304" i="5"/>
  <c r="J301" i="5"/>
  <c r="J2193" i="5"/>
  <c r="J2189" i="5"/>
  <c r="J2172" i="5"/>
  <c r="J2149" i="5"/>
  <c r="J1799" i="5"/>
  <c r="J1764" i="5"/>
  <c r="J1603" i="5"/>
  <c r="J1510" i="5"/>
  <c r="J1455" i="5"/>
  <c r="J1439" i="5"/>
  <c r="J1379" i="5"/>
  <c r="J1376" i="5"/>
  <c r="J1373" i="5"/>
  <c r="J1370" i="5"/>
  <c r="J1335" i="5"/>
  <c r="J1331" i="5"/>
  <c r="J1285" i="5"/>
  <c r="J1227" i="5"/>
  <c r="J1220" i="5"/>
  <c r="J1181" i="5"/>
  <c r="J1174" i="5"/>
  <c r="J1096" i="5"/>
  <c r="J1032" i="5"/>
  <c r="J1014" i="5"/>
  <c r="J1007" i="5"/>
  <c r="J1004" i="5"/>
  <c r="J1001" i="5"/>
  <c r="J998" i="5"/>
  <c r="J904" i="5"/>
  <c r="J888" i="5"/>
  <c r="J1654" i="5"/>
  <c r="J1649" i="5"/>
  <c r="J1640" i="5"/>
  <c r="J1568" i="5"/>
  <c r="J1548" i="5"/>
  <c r="J1423" i="5"/>
  <c r="J1402" i="5"/>
  <c r="J2185" i="5"/>
  <c r="J2089" i="5"/>
  <c r="J1884" i="5"/>
  <c r="J1827" i="5"/>
  <c r="J1733" i="5"/>
  <c r="J1673" i="5"/>
  <c r="J1657" i="5"/>
  <c r="J1505" i="5"/>
  <c r="J1451" i="5"/>
  <c r="J1435" i="5"/>
  <c r="J1329" i="5"/>
  <c r="J1318" i="5"/>
  <c r="J1281" i="5"/>
  <c r="J1233" i="5"/>
  <c r="J1156" i="5"/>
  <c r="J1145" i="5"/>
  <c r="J1113" i="5"/>
  <c r="J1102" i="5"/>
  <c r="J1024" i="5"/>
  <c r="J1013" i="5"/>
  <c r="J1006" i="5"/>
  <c r="J982" i="5"/>
  <c r="J975" i="5"/>
  <c r="J931" i="5"/>
  <c r="J928" i="5"/>
  <c r="J918" i="5"/>
  <c r="J891" i="5"/>
  <c r="J880" i="5"/>
  <c r="J830" i="5"/>
  <c r="J780" i="5"/>
  <c r="J767" i="5"/>
  <c r="J750" i="5"/>
  <c r="J715" i="5"/>
  <c r="J676" i="5"/>
  <c r="J639" i="5"/>
  <c r="J636" i="5"/>
  <c r="J633" i="5"/>
  <c r="J630" i="5"/>
  <c r="J608" i="5"/>
  <c r="J568" i="5"/>
  <c r="J555" i="5"/>
  <c r="J549" i="5"/>
  <c r="J540" i="5"/>
  <c r="J510" i="5"/>
  <c r="J495" i="5"/>
  <c r="J492" i="5"/>
  <c r="J483" i="5"/>
  <c r="J457" i="5"/>
  <c r="J451" i="5"/>
  <c r="J448" i="5"/>
  <c r="J445" i="5"/>
  <c r="J419" i="5"/>
  <c r="J416" i="5"/>
  <c r="J410" i="5"/>
  <c r="J375" i="5"/>
  <c r="J331" i="5"/>
  <c r="J325" i="5"/>
  <c r="J305" i="5"/>
  <c r="J296" i="5"/>
  <c r="J293" i="5"/>
  <c r="J256" i="5"/>
  <c r="J253" i="5"/>
  <c r="J239" i="5"/>
  <c r="J236" i="5"/>
  <c r="J219" i="5"/>
  <c r="J202" i="5"/>
  <c r="J185" i="5"/>
  <c r="J2180" i="5"/>
  <c r="J2093" i="5"/>
  <c r="J1643" i="5"/>
  <c r="J1534" i="5"/>
  <c r="J1475" i="5"/>
  <c r="J1446" i="5"/>
  <c r="J1442" i="5"/>
  <c r="J1430" i="5"/>
  <c r="J1396" i="5"/>
  <c r="J1357" i="5"/>
  <c r="J1325" i="5"/>
  <c r="J1273" i="5"/>
  <c r="J1134" i="5"/>
  <c r="J999" i="5"/>
  <c r="J958" i="5"/>
  <c r="J947" i="5"/>
  <c r="J940" i="5"/>
  <c r="J910" i="5"/>
  <c r="J894" i="5"/>
  <c r="J872" i="5"/>
  <c r="J865" i="5"/>
  <c r="J809" i="5"/>
  <c r="J803" i="5"/>
  <c r="J783" i="5"/>
  <c r="J760" i="5"/>
  <c r="J743" i="5"/>
  <c r="J740" i="5"/>
  <c r="J595" i="5"/>
  <c r="J592" i="5"/>
  <c r="J580" i="5"/>
  <c r="J500" i="5"/>
  <c r="J474" i="5"/>
  <c r="J471" i="5"/>
  <c r="J465" i="5"/>
  <c r="J439" i="5"/>
  <c r="J436" i="5"/>
  <c r="J427" i="5"/>
  <c r="J401" i="5"/>
  <c r="J392" i="5"/>
  <c r="J351" i="5"/>
  <c r="J348" i="5"/>
  <c r="J264" i="5"/>
  <c r="J261" i="5"/>
  <c r="J247" i="5"/>
  <c r="J244" i="5"/>
  <c r="J227" i="5"/>
  <c r="J210" i="5"/>
  <c r="J193" i="5"/>
  <c r="J136" i="5"/>
  <c r="J2120" i="5"/>
  <c r="J1877" i="5"/>
  <c r="J1680" i="5"/>
  <c r="J1667" i="5"/>
  <c r="J1554" i="5"/>
  <c r="J1499" i="5"/>
  <c r="J1443" i="5"/>
  <c r="J1219" i="5"/>
  <c r="J1200" i="5"/>
  <c r="J979" i="5"/>
  <c r="J972" i="5"/>
  <c r="J908" i="5"/>
  <c r="J905" i="5"/>
  <c r="J902" i="5"/>
  <c r="J832" i="5"/>
  <c r="J811" i="5"/>
  <c r="J795" i="5"/>
  <c r="J726" i="5"/>
  <c r="J719" i="5"/>
  <c r="J700" i="5"/>
  <c r="J651" i="5"/>
  <c r="J1959" i="5"/>
  <c r="J1936" i="5"/>
  <c r="J1342" i="5"/>
  <c r="J1291" i="5"/>
  <c r="J1222" i="5"/>
  <c r="J1049" i="5"/>
  <c r="J1015" i="5"/>
  <c r="J932" i="5"/>
  <c r="J883" i="5"/>
  <c r="J875" i="5"/>
  <c r="J864" i="5"/>
  <c r="J851" i="5"/>
  <c r="J841" i="5"/>
  <c r="J838" i="5"/>
  <c r="J828" i="5"/>
  <c r="J825" i="5"/>
  <c r="J814" i="5"/>
  <c r="J787" i="5"/>
  <c r="J766" i="5"/>
  <c r="J745" i="5"/>
  <c r="J729" i="5"/>
  <c r="J712" i="5"/>
  <c r="J675" i="5"/>
  <c r="J657" i="5"/>
  <c r="J640" i="5"/>
  <c r="J627" i="5"/>
  <c r="J604" i="5"/>
  <c r="J591" i="5"/>
  <c r="J552" i="5"/>
  <c r="J546" i="5"/>
  <c r="J539" i="5"/>
  <c r="J536" i="5"/>
  <c r="J533" i="5"/>
  <c r="J514" i="5"/>
  <c r="J501" i="5"/>
  <c r="J498" i="5"/>
  <c r="J461" i="5"/>
  <c r="J405" i="5"/>
  <c r="J396" i="5"/>
  <c r="J393" i="5"/>
  <c r="J362" i="5"/>
  <c r="J309" i="5"/>
  <c r="J303" i="5"/>
  <c r="J267" i="5"/>
  <c r="J225" i="5"/>
  <c r="J164" i="5"/>
  <c r="J149" i="5"/>
  <c r="J123" i="5"/>
  <c r="J115" i="5"/>
  <c r="J107" i="5"/>
  <c r="J99" i="5"/>
  <c r="J91" i="5"/>
  <c r="J83" i="5"/>
  <c r="J75" i="5"/>
  <c r="J67" i="5"/>
  <c r="J59" i="5"/>
  <c r="J51" i="5"/>
  <c r="J43" i="5"/>
  <c r="J35" i="5"/>
  <c r="J27" i="5"/>
  <c r="J19" i="5"/>
  <c r="J11" i="5"/>
  <c r="J1945" i="5"/>
  <c r="J1867" i="5"/>
  <c r="J1823" i="5"/>
  <c r="J1635" i="5"/>
  <c r="J1617" i="5"/>
  <c r="J1438" i="5"/>
  <c r="J1420" i="5"/>
  <c r="J1403" i="5"/>
  <c r="J1390" i="5"/>
  <c r="J1386" i="5"/>
  <c r="J1374" i="5"/>
  <c r="J1366" i="5"/>
  <c r="J1354" i="5"/>
  <c r="J1302" i="5"/>
  <c r="J1268" i="5"/>
  <c r="J1261" i="5"/>
  <c r="J1249" i="5"/>
  <c r="J1245" i="5"/>
  <c r="J1241" i="5"/>
  <c r="J1177" i="5"/>
  <c r="J1030" i="5"/>
  <c r="J961" i="5"/>
  <c r="J911" i="5"/>
  <c r="J844" i="5"/>
  <c r="J807" i="5"/>
  <c r="J755" i="5"/>
  <c r="J732" i="5"/>
  <c r="J664" i="5"/>
  <c r="J643" i="5"/>
  <c r="J575" i="5"/>
  <c r="J530" i="5"/>
  <c r="J464" i="5"/>
  <c r="J458" i="5"/>
  <c r="J455" i="5"/>
  <c r="J411" i="5"/>
  <c r="J408" i="5"/>
  <c r="J402" i="5"/>
  <c r="J399" i="5"/>
  <c r="J380" i="5"/>
  <c r="J377" i="5"/>
  <c r="J349" i="5"/>
  <c r="J343" i="5"/>
  <c r="J324" i="5"/>
  <c r="J321" i="5"/>
  <c r="J315" i="5"/>
  <c r="J312" i="5"/>
  <c r="J306" i="5"/>
  <c r="J179" i="5"/>
  <c r="J173" i="5"/>
  <c r="J170" i="5"/>
  <c r="J167" i="5"/>
  <c r="J161" i="5"/>
  <c r="J155" i="5"/>
  <c r="J152" i="5"/>
  <c r="J2063" i="5"/>
  <c r="J1876" i="5"/>
  <c r="J1775" i="5"/>
  <c r="J1540" i="5"/>
  <c r="J1237" i="5"/>
  <c r="J1188" i="5"/>
  <c r="J2175" i="5"/>
  <c r="J1585" i="5"/>
  <c r="J1459" i="5"/>
  <c r="J1429" i="5"/>
  <c r="J1173" i="5"/>
  <c r="J1139" i="5"/>
  <c r="J1056" i="5"/>
  <c r="J1000" i="5"/>
  <c r="J942" i="5"/>
  <c r="J871" i="5"/>
  <c r="J854" i="5"/>
  <c r="J847" i="5"/>
  <c r="J735" i="5"/>
  <c r="J678" i="5"/>
  <c r="J616" i="5"/>
  <c r="J542" i="5"/>
  <c r="J523" i="5"/>
  <c r="J520" i="5"/>
  <c r="J507" i="5"/>
  <c r="J476" i="5"/>
  <c r="J336" i="5"/>
  <c r="J330" i="5"/>
  <c r="J327" i="5"/>
  <c r="J284" i="5"/>
  <c r="J245" i="5"/>
  <c r="J221" i="5"/>
  <c r="J212" i="5"/>
  <c r="J203" i="5"/>
  <c r="J200" i="5"/>
  <c r="J194" i="5"/>
  <c r="J191" i="5"/>
  <c r="J137" i="5"/>
  <c r="J131" i="5"/>
  <c r="J1967" i="5"/>
  <c r="J1835" i="5"/>
  <c r="J1757" i="5"/>
  <c r="J1731" i="5"/>
  <c r="J1450" i="5"/>
  <c r="J1294" i="5"/>
  <c r="J1221" i="5"/>
  <c r="J1184" i="5"/>
  <c r="J1128" i="5"/>
  <c r="J1121" i="5"/>
  <c r="J1117" i="5"/>
  <c r="J1109" i="5"/>
  <c r="J1052" i="5"/>
  <c r="J1003" i="5"/>
  <c r="J996" i="5"/>
  <c r="J967" i="5"/>
  <c r="J897" i="5"/>
  <c r="J886" i="5"/>
  <c r="J790" i="5"/>
  <c r="J751" i="5"/>
  <c r="J688" i="5"/>
  <c r="J681" i="5"/>
  <c r="J619" i="5"/>
  <c r="J571" i="5"/>
  <c r="J548" i="5"/>
  <c r="J485" i="5"/>
  <c r="J482" i="5"/>
  <c r="J479" i="5"/>
  <c r="J473" i="5"/>
  <c r="J442" i="5"/>
  <c r="J420" i="5"/>
  <c r="J417" i="5"/>
  <c r="J373" i="5"/>
  <c r="J339" i="5"/>
  <c r="J299" i="5"/>
  <c r="J290" i="5"/>
  <c r="J287" i="5"/>
  <c r="J281" i="5"/>
  <c r="J275" i="5"/>
  <c r="J272" i="5"/>
  <c r="J269" i="5"/>
  <c r="J260" i="5"/>
  <c r="J251" i="5"/>
  <c r="J248" i="5"/>
  <c r="J242" i="5"/>
  <c r="J233" i="5"/>
  <c r="J224" i="5"/>
  <c r="J218" i="5"/>
  <c r="J215" i="5"/>
  <c r="J209" i="5"/>
  <c r="J128" i="5"/>
  <c r="J125" i="5"/>
  <c r="J117" i="5"/>
  <c r="J109" i="5"/>
  <c r="J101" i="5"/>
  <c r="J93" i="5"/>
  <c r="J85" i="5"/>
  <c r="J77" i="5"/>
  <c r="J69" i="5"/>
  <c r="J61" i="5"/>
  <c r="J53" i="5"/>
  <c r="J45" i="5"/>
  <c r="J37" i="5"/>
  <c r="J29" i="5"/>
  <c r="J21" i="5"/>
  <c r="J13" i="5"/>
  <c r="J5" i="5"/>
  <c r="J2109" i="5"/>
  <c r="J1704" i="5"/>
  <c r="J1692" i="5"/>
  <c r="J1665" i="5"/>
  <c r="J1661" i="5"/>
  <c r="J7" i="5"/>
  <c r="J10" i="5"/>
  <c r="J62" i="5"/>
  <c r="J65" i="5"/>
  <c r="J68" i="5"/>
  <c r="J71" i="5"/>
  <c r="J74" i="5"/>
  <c r="J159" i="5"/>
  <c r="J169" i="5"/>
  <c r="J172" i="5"/>
  <c r="J188" i="5"/>
  <c r="J195" i="5"/>
  <c r="J283" i="5"/>
  <c r="J314" i="5"/>
  <c r="J317" i="5"/>
  <c r="J345" i="5"/>
  <c r="J369" i="5"/>
  <c r="J376" i="5"/>
  <c r="J407" i="5"/>
  <c r="J421" i="5"/>
  <c r="J428" i="5"/>
  <c r="J521" i="5"/>
  <c r="J535" i="5"/>
  <c r="J574" i="5"/>
  <c r="J588" i="5"/>
  <c r="J683" i="5"/>
  <c r="J742" i="5"/>
  <c r="J799" i="5"/>
  <c r="J862" i="5"/>
  <c r="J935" i="5"/>
  <c r="J952" i="5"/>
  <c r="J1070" i="5"/>
  <c r="J1077" i="5"/>
  <c r="J1142" i="5"/>
  <c r="J1203" i="5"/>
  <c r="J1378" i="5"/>
  <c r="J1927" i="5"/>
  <c r="J1988" i="5"/>
  <c r="K2195" i="5"/>
  <c r="K2193" i="5"/>
  <c r="K2185" i="5"/>
  <c r="K2177" i="5"/>
  <c r="K2169" i="5"/>
  <c r="K2161" i="5"/>
  <c r="K2153" i="5"/>
  <c r="K2145" i="5"/>
  <c r="K2137" i="5"/>
  <c r="K2129" i="5"/>
  <c r="K2121" i="5"/>
  <c r="K2113" i="5"/>
  <c r="K2105" i="5"/>
  <c r="K2097" i="5"/>
  <c r="K2089" i="5"/>
  <c r="K2081" i="5"/>
  <c r="K2073" i="5"/>
  <c r="K2065" i="5"/>
  <c r="K2057" i="5"/>
  <c r="K2049" i="5"/>
  <c r="K2041" i="5"/>
  <c r="K2033" i="5"/>
  <c r="K2025" i="5"/>
  <c r="K2017" i="5"/>
  <c r="K2009" i="5"/>
  <c r="K2001" i="5"/>
  <c r="K1993" i="5"/>
  <c r="K1985" i="5"/>
  <c r="K1977" i="5"/>
  <c r="K1969" i="5"/>
  <c r="K1961" i="5"/>
  <c r="K1953" i="5"/>
  <c r="K1945" i="5"/>
  <c r="K1937" i="5"/>
  <c r="K1929" i="5"/>
  <c r="K1921" i="5"/>
  <c r="K1913" i="5"/>
  <c r="K1905" i="5"/>
  <c r="K1897" i="5"/>
  <c r="K1889" i="5"/>
  <c r="K1881" i="5"/>
  <c r="K1873" i="5"/>
  <c r="K1865" i="5"/>
  <c r="K1857" i="5"/>
  <c r="K2182" i="5"/>
  <c r="K2179" i="5"/>
  <c r="K2176" i="5"/>
  <c r="K2162" i="5"/>
  <c r="K2159" i="5"/>
  <c r="K2142" i="5"/>
  <c r="K2125" i="5"/>
  <c r="K2108" i="5"/>
  <c r="K2051" i="5"/>
  <c r="K2048" i="5"/>
  <c r="K2034" i="5"/>
  <c r="K2031" i="5"/>
  <c r="K2014" i="5"/>
  <c r="K1997" i="5"/>
  <c r="K1980" i="5"/>
  <c r="K1923" i="5"/>
  <c r="K1920" i="5"/>
  <c r="K1906" i="5"/>
  <c r="K1903" i="5"/>
  <c r="K1886" i="5"/>
  <c r="K1869" i="5"/>
  <c r="K1852" i="5"/>
  <c r="K1841" i="5"/>
  <c r="K1822" i="5"/>
  <c r="K1814" i="5"/>
  <c r="K1806" i="5"/>
  <c r="K1798" i="5"/>
  <c r="K1790" i="5"/>
  <c r="K1782" i="5"/>
  <c r="K1774" i="5"/>
  <c r="K1766" i="5"/>
  <c r="K1758" i="5"/>
  <c r="K2139" i="5"/>
  <c r="K2136" i="5"/>
  <c r="K2122" i="5"/>
  <c r="K2119" i="5"/>
  <c r="K2102" i="5"/>
  <c r="K2085" i="5"/>
  <c r="K2068" i="5"/>
  <c r="K2011" i="5"/>
  <c r="K2008" i="5"/>
  <c r="K1994" i="5"/>
  <c r="K1991" i="5"/>
  <c r="K1974" i="5"/>
  <c r="K1957" i="5"/>
  <c r="K1940" i="5"/>
  <c r="K1883" i="5"/>
  <c r="K1880" i="5"/>
  <c r="K1866" i="5"/>
  <c r="K1863" i="5"/>
  <c r="K1849" i="5"/>
  <c r="K1830" i="5"/>
  <c r="K2173" i="5"/>
  <c r="K2156" i="5"/>
  <c r="K2099" i="5"/>
  <c r="K2096" i="5"/>
  <c r="K2082" i="5"/>
  <c r="K2079" i="5"/>
  <c r="K2062" i="5"/>
  <c r="K2045" i="5"/>
  <c r="K2028" i="5"/>
  <c r="K1971" i="5"/>
  <c r="K1968" i="5"/>
  <c r="K1954" i="5"/>
  <c r="K1951" i="5"/>
  <c r="K1934" i="5"/>
  <c r="K1917" i="5"/>
  <c r="K1900" i="5"/>
  <c r="K1838" i="5"/>
  <c r="K1819" i="5"/>
  <c r="K1811" i="5"/>
  <c r="K1803" i="5"/>
  <c r="K1795" i="5"/>
  <c r="K1787" i="5"/>
  <c r="K1779" i="5"/>
  <c r="K1771" i="5"/>
  <c r="K1763" i="5"/>
  <c r="K2194" i="5"/>
  <c r="K2170" i="5"/>
  <c r="K2167" i="5"/>
  <c r="K2150" i="5"/>
  <c r="K2133" i="5"/>
  <c r="K2116" i="5"/>
  <c r="K2059" i="5"/>
  <c r="K2056" i="5"/>
  <c r="K2042" i="5"/>
  <c r="K2039" i="5"/>
  <c r="K2022" i="5"/>
  <c r="K2005" i="5"/>
  <c r="K1988" i="5"/>
  <c r="K1931" i="5"/>
  <c r="K1928" i="5"/>
  <c r="K1914" i="5"/>
  <c r="K1911" i="5"/>
  <c r="K1894" i="5"/>
  <c r="K1877" i="5"/>
  <c r="K1860" i="5"/>
  <c r="K1846" i="5"/>
  <c r="K1827" i="5"/>
  <c r="K2184" i="5"/>
  <c r="K2174" i="5"/>
  <c r="K2135" i="5"/>
  <c r="K2126" i="5"/>
  <c r="K2087" i="5"/>
  <c r="K2026" i="5"/>
  <c r="K1984" i="5"/>
  <c r="K1978" i="5"/>
  <c r="K1955" i="5"/>
  <c r="K1939" i="5"/>
  <c r="K1907" i="5"/>
  <c r="K1821" i="5"/>
  <c r="K1818" i="5"/>
  <c r="K1812" i="5"/>
  <c r="K1809" i="5"/>
  <c r="K1746" i="5"/>
  <c r="K1738" i="5"/>
  <c r="K1730" i="5"/>
  <c r="K1722" i="5"/>
  <c r="K1714" i="5"/>
  <c r="K1706" i="5"/>
  <c r="K1698" i="5"/>
  <c r="K1690" i="5"/>
  <c r="K1682" i="5"/>
  <c r="K1674" i="5"/>
  <c r="K1666" i="5"/>
  <c r="K1658" i="5"/>
  <c r="K1650" i="5"/>
  <c r="K1642" i="5"/>
  <c r="K1634" i="5"/>
  <c r="K1626" i="5"/>
  <c r="K1618" i="5"/>
  <c r="K1610" i="5"/>
  <c r="K1602" i="5"/>
  <c r="K1594" i="5"/>
  <c r="K1586" i="5"/>
  <c r="K2187" i="5"/>
  <c r="K2132" i="5"/>
  <c r="K2100" i="5"/>
  <c r="K2071" i="5"/>
  <c r="K2055" i="5"/>
  <c r="K2052" i="5"/>
  <c r="K2029" i="5"/>
  <c r="K2013" i="5"/>
  <c r="K2000" i="5"/>
  <c r="K1990" i="5"/>
  <c r="K1987" i="5"/>
  <c r="K1981" i="5"/>
  <c r="K1942" i="5"/>
  <c r="K1910" i="5"/>
  <c r="K1868" i="5"/>
  <c r="K1824" i="5"/>
  <c r="K1815" i="5"/>
  <c r="K1760" i="5"/>
  <c r="K1757" i="5"/>
  <c r="K2190" i="5"/>
  <c r="K2151" i="5"/>
  <c r="K2103" i="5"/>
  <c r="K2090" i="5"/>
  <c r="K2080" i="5"/>
  <c r="K2077" i="5"/>
  <c r="K2074" i="5"/>
  <c r="K2064" i="5"/>
  <c r="K2061" i="5"/>
  <c r="K2058" i="5"/>
  <c r="K2032" i="5"/>
  <c r="K2016" i="5"/>
  <c r="K2006" i="5"/>
  <c r="K2003" i="5"/>
  <c r="K2164" i="5"/>
  <c r="K2148" i="5"/>
  <c r="K2138" i="5"/>
  <c r="K2093" i="5"/>
  <c r="K2019" i="5"/>
  <c r="K1948" i="5"/>
  <c r="K1926" i="5"/>
  <c r="K1884" i="5"/>
  <c r="K1874" i="5"/>
  <c r="K1861" i="5"/>
  <c r="K1858" i="5"/>
  <c r="K1839" i="5"/>
  <c r="K1836" i="5"/>
  <c r="K1833" i="5"/>
  <c r="K1784" i="5"/>
  <c r="K1775" i="5"/>
  <c r="K1751" i="5"/>
  <c r="K2165" i="5"/>
  <c r="K2118" i="5"/>
  <c r="K2094" i="5"/>
  <c r="K2069" i="5"/>
  <c r="K2047" i="5"/>
  <c r="K1979" i="5"/>
  <c r="K1941" i="5"/>
  <c r="K1924" i="5"/>
  <c r="K1882" i="5"/>
  <c r="K1848" i="5"/>
  <c r="K1825" i="5"/>
  <c r="K1759" i="5"/>
  <c r="K1735" i="5"/>
  <c r="K1732" i="5"/>
  <c r="K1729" i="5"/>
  <c r="K1703" i="5"/>
  <c r="K1700" i="5"/>
  <c r="K1697" i="5"/>
  <c r="K1671" i="5"/>
  <c r="K1668" i="5"/>
  <c r="K1665" i="5"/>
  <c r="K1639" i="5"/>
  <c r="K1636" i="5"/>
  <c r="K1633" i="5"/>
  <c r="K1607" i="5"/>
  <c r="K1604" i="5"/>
  <c r="K1601" i="5"/>
  <c r="K2171" i="5"/>
  <c r="K2157" i="5"/>
  <c r="K2072" i="5"/>
  <c r="K2037" i="5"/>
  <c r="K2012" i="5"/>
  <c r="K1972" i="5"/>
  <c r="K1927" i="5"/>
  <c r="K1899" i="5"/>
  <c r="K1878" i="5"/>
  <c r="K1875" i="5"/>
  <c r="K2178" i="5"/>
  <c r="K2143" i="5"/>
  <c r="K2111" i="5"/>
  <c r="K2075" i="5"/>
  <c r="K2054" i="5"/>
  <c r="K2050" i="5"/>
  <c r="K1986" i="5"/>
  <c r="K1930" i="5"/>
  <c r="K1885" i="5"/>
  <c r="K1864" i="5"/>
  <c r="K1854" i="5"/>
  <c r="K1807" i="5"/>
  <c r="K1797" i="5"/>
  <c r="K1752" i="5"/>
  <c r="K1749" i="5"/>
  <c r="K1717" i="5"/>
  <c r="K1685" i="5"/>
  <c r="K1653" i="5"/>
  <c r="K1621" i="5"/>
  <c r="K1589" i="5"/>
  <c r="K1575" i="5"/>
  <c r="K1567" i="5"/>
  <c r="K1559" i="5"/>
  <c r="K1551" i="5"/>
  <c r="K1543" i="5"/>
  <c r="K1535" i="5"/>
  <c r="K1527" i="5"/>
  <c r="K1519" i="5"/>
  <c r="K1511" i="5"/>
  <c r="K1503" i="5"/>
  <c r="K1495" i="5"/>
  <c r="K1487" i="5"/>
  <c r="K1479" i="5"/>
  <c r="K1471" i="5"/>
  <c r="K1463" i="5"/>
  <c r="K2160" i="5"/>
  <c r="K2128" i="5"/>
  <c r="K2043" i="5"/>
  <c r="K2004" i="5"/>
  <c r="K1982" i="5"/>
  <c r="K1947" i="5"/>
  <c r="K1933" i="5"/>
  <c r="K1916" i="5"/>
  <c r="K1892" i="5"/>
  <c r="K1871" i="5"/>
  <c r="K1837" i="5"/>
  <c r="K1834" i="5"/>
  <c r="K1817" i="5"/>
  <c r="K1810" i="5"/>
  <c r="K1755" i="5"/>
  <c r="K1743" i="5"/>
  <c r="K1740" i="5"/>
  <c r="K1737" i="5"/>
  <c r="K1711" i="5"/>
  <c r="K1708" i="5"/>
  <c r="K1705" i="5"/>
  <c r="K1679" i="5"/>
  <c r="K1676" i="5"/>
  <c r="K1673" i="5"/>
  <c r="K1647" i="5"/>
  <c r="K1644" i="5"/>
  <c r="K1641" i="5"/>
  <c r="K1615" i="5"/>
  <c r="K1612" i="5"/>
  <c r="K1609" i="5"/>
  <c r="K1583" i="5"/>
  <c r="K2163" i="5"/>
  <c r="K2155" i="5"/>
  <c r="K2114" i="5"/>
  <c r="K2095" i="5"/>
  <c r="K2053" i="5"/>
  <c r="K1996" i="5"/>
  <c r="K1962" i="5"/>
  <c r="K1902" i="5"/>
  <c r="K1887" i="5"/>
  <c r="K1872" i="5"/>
  <c r="K1843" i="5"/>
  <c r="K1800" i="5"/>
  <c r="K1796" i="5"/>
  <c r="K1789" i="5"/>
  <c r="K1769" i="5"/>
  <c r="K1762" i="5"/>
  <c r="K1748" i="5"/>
  <c r="K1716" i="5"/>
  <c r="K1684" i="5"/>
  <c r="K1652" i="5"/>
  <c r="K1620" i="5"/>
  <c r="K1588" i="5"/>
  <c r="K1576" i="5"/>
  <c r="K1573" i="5"/>
  <c r="K1544" i="5"/>
  <c r="K1541" i="5"/>
  <c r="K1512" i="5"/>
  <c r="K1509" i="5"/>
  <c r="K1480" i="5"/>
  <c r="K1477" i="5"/>
  <c r="K2144" i="5"/>
  <c r="K2110" i="5"/>
  <c r="K2083" i="5"/>
  <c r="K2007" i="5"/>
  <c r="K1958" i="5"/>
  <c r="K1898" i="5"/>
  <c r="K1850" i="5"/>
  <c r="K1765" i="5"/>
  <c r="K1570" i="5"/>
  <c r="K1564" i="5"/>
  <c r="K1538" i="5"/>
  <c r="K1532" i="5"/>
  <c r="K1506" i="5"/>
  <c r="K1500" i="5"/>
  <c r="K1474" i="5"/>
  <c r="K1468" i="5"/>
  <c r="K1454" i="5"/>
  <c r="K1446" i="5"/>
  <c r="K1438" i="5"/>
  <c r="K1430" i="5"/>
  <c r="K1422" i="5"/>
  <c r="K1414" i="5"/>
  <c r="K1406" i="5"/>
  <c r="K1398" i="5"/>
  <c r="K1390" i="5"/>
  <c r="K1382" i="5"/>
  <c r="K1374" i="5"/>
  <c r="K1366" i="5"/>
  <c r="K1358" i="5"/>
  <c r="K1350" i="5"/>
  <c r="K1342" i="5"/>
  <c r="K1334" i="5"/>
  <c r="K2186" i="5"/>
  <c r="K2117" i="5"/>
  <c r="K2015" i="5"/>
  <c r="K1999" i="5"/>
  <c r="K1992" i="5"/>
  <c r="K1943" i="5"/>
  <c r="K1935" i="5"/>
  <c r="K2106" i="5"/>
  <c r="K2098" i="5"/>
  <c r="K2091" i="5"/>
  <c r="K2060" i="5"/>
  <c r="K1965" i="5"/>
  <c r="K1950" i="5"/>
  <c r="K1909" i="5"/>
  <c r="K1890" i="5"/>
  <c r="K1835" i="5"/>
  <c r="K1828" i="5"/>
  <c r="K1792" i="5"/>
  <c r="K1555" i="5"/>
  <c r="K1523" i="5"/>
  <c r="K1491" i="5"/>
  <c r="K1459" i="5"/>
  <c r="K1451" i="5"/>
  <c r="K1443" i="5"/>
  <c r="K1435" i="5"/>
  <c r="K1427" i="5"/>
  <c r="K1419" i="5"/>
  <c r="K1411" i="5"/>
  <c r="K1403" i="5"/>
  <c r="K1395" i="5"/>
  <c r="K1387" i="5"/>
  <c r="K1379" i="5"/>
  <c r="K1371" i="5"/>
  <c r="K1363" i="5"/>
  <c r="K1355" i="5"/>
  <c r="K1347" i="5"/>
  <c r="K1339" i="5"/>
  <c r="K2134" i="5"/>
  <c r="K2086" i="5"/>
  <c r="K2002" i="5"/>
  <c r="K1998" i="5"/>
  <c r="K1973" i="5"/>
  <c r="K1925" i="5"/>
  <c r="K1862" i="5"/>
  <c r="K1802" i="5"/>
  <c r="K1791" i="5"/>
  <c r="K1783" i="5"/>
  <c r="K1727" i="5"/>
  <c r="K1696" i="5"/>
  <c r="K1686" i="5"/>
  <c r="K1672" i="5"/>
  <c r="K1669" i="5"/>
  <c r="K1659" i="5"/>
  <c r="K1648" i="5"/>
  <c r="K1638" i="5"/>
  <c r="K1628" i="5"/>
  <c r="K1614" i="5"/>
  <c r="K1580" i="5"/>
  <c r="K1558" i="5"/>
  <c r="K1542" i="5"/>
  <c r="K1539" i="5"/>
  <c r="K1536" i="5"/>
  <c r="K1533" i="5"/>
  <c r="K1514" i="5"/>
  <c r="K1492" i="5"/>
  <c r="K1489" i="5"/>
  <c r="K1476" i="5"/>
  <c r="K1473" i="5"/>
  <c r="K1470" i="5"/>
  <c r="K1425" i="5"/>
  <c r="K1410" i="5"/>
  <c r="K1407" i="5"/>
  <c r="K1404" i="5"/>
  <c r="K1392" i="5"/>
  <c r="K1389" i="5"/>
  <c r="K1330" i="5"/>
  <c r="K1322" i="5"/>
  <c r="K1314" i="5"/>
  <c r="K1306" i="5"/>
  <c r="K1298" i="5"/>
  <c r="K1290" i="5"/>
  <c r="K1282" i="5"/>
  <c r="K1274" i="5"/>
  <c r="K1266" i="5"/>
  <c r="K1258" i="5"/>
  <c r="K1250" i="5"/>
  <c r="K1242" i="5"/>
  <c r="K1234" i="5"/>
  <c r="K1226" i="5"/>
  <c r="K1218" i="5"/>
  <c r="K1210" i="5"/>
  <c r="K1202" i="5"/>
  <c r="K1194" i="5"/>
  <c r="K1186" i="5"/>
  <c r="K1178" i="5"/>
  <c r="K1170" i="5"/>
  <c r="K1162" i="5"/>
  <c r="K1154" i="5"/>
  <c r="K1146" i="5"/>
  <c r="K1138" i="5"/>
  <c r="K1130" i="5"/>
  <c r="K1122" i="5"/>
  <c r="K1114" i="5"/>
  <c r="K1106" i="5"/>
  <c r="K1098" i="5"/>
  <c r="K1090" i="5"/>
  <c r="K1082" i="5"/>
  <c r="K1074" i="5"/>
  <c r="K1066" i="5"/>
  <c r="K1058" i="5"/>
  <c r="K1050" i="5"/>
  <c r="K1042" i="5"/>
  <c r="K1034" i="5"/>
  <c r="K1026" i="5"/>
  <c r="K1018" i="5"/>
  <c r="K1010" i="5"/>
  <c r="K1002" i="5"/>
  <c r="K2166" i="5"/>
  <c r="K2146" i="5"/>
  <c r="K2130" i="5"/>
  <c r="K2066" i="5"/>
  <c r="K2010" i="5"/>
  <c r="K1946" i="5"/>
  <c r="K1870" i="5"/>
  <c r="K1847" i="5"/>
  <c r="K1776" i="5"/>
  <c r="K1747" i="5"/>
  <c r="K1720" i="5"/>
  <c r="K1689" i="5"/>
  <c r="K1662" i="5"/>
  <c r="K1617" i="5"/>
  <c r="K1597" i="5"/>
  <c r="K1561" i="5"/>
  <c r="K1517" i="5"/>
  <c r="K1401" i="5"/>
  <c r="K1386" i="5"/>
  <c r="K1383" i="5"/>
  <c r="K1380" i="5"/>
  <c r="K1368" i="5"/>
  <c r="K1365" i="5"/>
  <c r="K1989" i="5"/>
  <c r="K1855" i="5"/>
  <c r="K1851" i="5"/>
  <c r="K1813" i="5"/>
  <c r="K1805" i="5"/>
  <c r="K1794" i="5"/>
  <c r="K2149" i="5"/>
  <c r="K2018" i="5"/>
  <c r="K1976" i="5"/>
  <c r="K1754" i="5"/>
  <c r="K1709" i="5"/>
  <c r="K1651" i="5"/>
  <c r="K1624" i="5"/>
  <c r="K1593" i="5"/>
  <c r="K1548" i="5"/>
  <c r="K1526" i="5"/>
  <c r="K1510" i="5"/>
  <c r="K1507" i="5"/>
  <c r="K1504" i="5"/>
  <c r="K1501" i="5"/>
  <c r="K1482" i="5"/>
  <c r="K1460" i="5"/>
  <c r="K1448" i="5"/>
  <c r="K1445" i="5"/>
  <c r="K1353" i="5"/>
  <c r="K1338" i="5"/>
  <c r="K1335" i="5"/>
  <c r="K2127" i="5"/>
  <c r="K2115" i="5"/>
  <c r="K2036" i="5"/>
  <c r="K2024" i="5"/>
  <c r="K1922" i="5"/>
  <c r="K1895" i="5"/>
  <c r="K1845" i="5"/>
  <c r="K1777" i="5"/>
  <c r="K1718" i="5"/>
  <c r="K1681" i="5"/>
  <c r="K1656" i="5"/>
  <c r="K1619" i="5"/>
  <c r="K1569" i="5"/>
  <c r="K1528" i="5"/>
  <c r="K1518" i="5"/>
  <c r="K1484" i="5"/>
  <c r="K1447" i="5"/>
  <c r="K1431" i="5"/>
  <c r="K1424" i="5"/>
  <c r="K1391" i="5"/>
  <c r="K1352" i="5"/>
  <c r="K1307" i="5"/>
  <c r="K1304" i="5"/>
  <c r="K1275" i="5"/>
  <c r="K1272" i="5"/>
  <c r="K1243" i="5"/>
  <c r="K1240" i="5"/>
  <c r="K1211" i="5"/>
  <c r="K1208" i="5"/>
  <c r="K1179" i="5"/>
  <c r="K1176" i="5"/>
  <c r="K1147" i="5"/>
  <c r="K1144" i="5"/>
  <c r="K1115" i="5"/>
  <c r="K1112" i="5"/>
  <c r="K1083" i="5"/>
  <c r="K1080" i="5"/>
  <c r="K1051" i="5"/>
  <c r="K1048" i="5"/>
  <c r="K1022" i="5"/>
  <c r="K1008" i="5"/>
  <c r="K997" i="5"/>
  <c r="K989" i="5"/>
  <c r="K981" i="5"/>
  <c r="K973" i="5"/>
  <c r="K965" i="5"/>
  <c r="K957" i="5"/>
  <c r="K949" i="5"/>
  <c r="K941" i="5"/>
  <c r="K933" i="5"/>
  <c r="K925" i="5"/>
  <c r="K917" i="5"/>
  <c r="K909" i="5"/>
  <c r="K901" i="5"/>
  <c r="K893" i="5"/>
  <c r="K885" i="5"/>
  <c r="K877" i="5"/>
  <c r="K869" i="5"/>
  <c r="K861" i="5"/>
  <c r="K853" i="5"/>
  <c r="K845" i="5"/>
  <c r="K837" i="5"/>
  <c r="K829" i="5"/>
  <c r="K821" i="5"/>
  <c r="K813" i="5"/>
  <c r="K805" i="5"/>
  <c r="K797" i="5"/>
  <c r="K789" i="5"/>
  <c r="K781" i="5"/>
  <c r="K773" i="5"/>
  <c r="K765" i="5"/>
  <c r="K757" i="5"/>
  <c r="K749" i="5"/>
  <c r="K741" i="5"/>
  <c r="K733" i="5"/>
  <c r="K725" i="5"/>
  <c r="K717" i="5"/>
  <c r="K709" i="5"/>
  <c r="K701" i="5"/>
  <c r="K693" i="5"/>
  <c r="K685" i="5"/>
  <c r="K677" i="5"/>
  <c r="K669" i="5"/>
  <c r="K661" i="5"/>
  <c r="K653" i="5"/>
  <c r="K645" i="5"/>
  <c r="K637" i="5"/>
  <c r="K629" i="5"/>
  <c r="K621" i="5"/>
  <c r="K613" i="5"/>
  <c r="K605" i="5"/>
  <c r="K597" i="5"/>
  <c r="K589" i="5"/>
  <c r="K581" i="5"/>
  <c r="K573" i="5"/>
  <c r="K565" i="5"/>
  <c r="K557" i="5"/>
  <c r="K549" i="5"/>
  <c r="K2131" i="5"/>
  <c r="K2123" i="5"/>
  <c r="K2107" i="5"/>
  <c r="K1944" i="5"/>
  <c r="K1918" i="5"/>
  <c r="K1891" i="5"/>
  <c r="K1829" i="5"/>
  <c r="K1801" i="5"/>
  <c r="K1780" i="5"/>
  <c r="K1773" i="5"/>
  <c r="K1725" i="5"/>
  <c r="K1670" i="5"/>
  <c r="K1663" i="5"/>
  <c r="K1630" i="5"/>
  <c r="K1572" i="5"/>
  <c r="K1531" i="5"/>
  <c r="K1453" i="5"/>
  <c r="K1450" i="5"/>
  <c r="K1384" i="5"/>
  <c r="K1336" i="5"/>
  <c r="K1333" i="5"/>
  <c r="K1301" i="5"/>
  <c r="K1269" i="5"/>
  <c r="K1237" i="5"/>
  <c r="K1205" i="5"/>
  <c r="K1173" i="5"/>
  <c r="K1141" i="5"/>
  <c r="K1109" i="5"/>
  <c r="K1077" i="5"/>
  <c r="K1045" i="5"/>
  <c r="K1019" i="5"/>
  <c r="K2140" i="5"/>
  <c r="K1952" i="5"/>
  <c r="K1853" i="5"/>
  <c r="K2027" i="5"/>
  <c r="K1960" i="5"/>
  <c r="K1956" i="5"/>
  <c r="K1788" i="5"/>
  <c r="K1750" i="5"/>
  <c r="K1692" i="5"/>
  <c r="K1677" i="5"/>
  <c r="K1622" i="5"/>
  <c r="K1534" i="5"/>
  <c r="K1524" i="5"/>
  <c r="K1497" i="5"/>
  <c r="K1466" i="5"/>
  <c r="K1440" i="5"/>
  <c r="K1400" i="5"/>
  <c r="K1318" i="5"/>
  <c r="K1286" i="5"/>
  <c r="K1254" i="5"/>
  <c r="K1222" i="5"/>
  <c r="K1190" i="5"/>
  <c r="K1158" i="5"/>
  <c r="K1126" i="5"/>
  <c r="K1094" i="5"/>
  <c r="K1062" i="5"/>
  <c r="K1030" i="5"/>
  <c r="K2112" i="5"/>
  <c r="K2078" i="5"/>
  <c r="K1691" i="5"/>
  <c r="K1640" i="5"/>
  <c r="K1568" i="5"/>
  <c r="K1513" i="5"/>
  <c r="K1388" i="5"/>
  <c r="K1364" i="5"/>
  <c r="K1354" i="5"/>
  <c r="K1327" i="5"/>
  <c r="K1308" i="5"/>
  <c r="K1283" i="5"/>
  <c r="K1270" i="5"/>
  <c r="K1267" i="5"/>
  <c r="K1264" i="5"/>
  <c r="K1261" i="5"/>
  <c r="K1217" i="5"/>
  <c r="K1214" i="5"/>
  <c r="K1204" i="5"/>
  <c r="K1201" i="5"/>
  <c r="K1198" i="5"/>
  <c r="K1195" i="5"/>
  <c r="K1129" i="5"/>
  <c r="K1113" i="5"/>
  <c r="K1085" i="5"/>
  <c r="K1060" i="5"/>
  <c r="K1047" i="5"/>
  <c r="K2147" i="5"/>
  <c r="K2120" i="5"/>
  <c r="K1966" i="5"/>
  <c r="K1896" i="5"/>
  <c r="K1832" i="5"/>
  <c r="K2124" i="5"/>
  <c r="K1938" i="5"/>
  <c r="K1912" i="5"/>
  <c r="K1908" i="5"/>
  <c r="K1904" i="5"/>
  <c r="K1844" i="5"/>
  <c r="K1820" i="5"/>
  <c r="K1816" i="5"/>
  <c r="K1739" i="5"/>
  <c r="K1724" i="5"/>
  <c r="K1694" i="5"/>
  <c r="K1655" i="5"/>
  <c r="K1605" i="5"/>
  <c r="K1590" i="5"/>
  <c r="K1582" i="5"/>
  <c r="K1571" i="5"/>
  <c r="K1520" i="5"/>
  <c r="K1516" i="5"/>
  <c r="K1502" i="5"/>
  <c r="K1462" i="5"/>
  <c r="K1441" i="5"/>
  <c r="K1416" i="5"/>
  <c r="K1405" i="5"/>
  <c r="K1367" i="5"/>
  <c r="K1360" i="5"/>
  <c r="K1320" i="5"/>
  <c r="K1317" i="5"/>
  <c r="K1295" i="5"/>
  <c r="K1276" i="5"/>
  <c r="K1251" i="5"/>
  <c r="K1238" i="5"/>
  <c r="K1235" i="5"/>
  <c r="K1232" i="5"/>
  <c r="K1229" i="5"/>
  <c r="K1185" i="5"/>
  <c r="K1182" i="5"/>
  <c r="K1172" i="5"/>
  <c r="K1169" i="5"/>
  <c r="K1166" i="5"/>
  <c r="K1163" i="5"/>
  <c r="K1097" i="5"/>
  <c r="K1081" i="5"/>
  <c r="K1053" i="5"/>
  <c r="K1028" i="5"/>
  <c r="K977" i="5"/>
  <c r="K945" i="5"/>
  <c r="K913" i="5"/>
  <c r="K881" i="5"/>
  <c r="K849" i="5"/>
  <c r="K817" i="5"/>
  <c r="K785" i="5"/>
  <c r="K753" i="5"/>
  <c r="K721" i="5"/>
  <c r="K689" i="5"/>
  <c r="K657" i="5"/>
  <c r="K625" i="5"/>
  <c r="K593" i="5"/>
  <c r="K550" i="5"/>
  <c r="K539" i="5"/>
  <c r="K531" i="5"/>
  <c r="K523" i="5"/>
  <c r="K515" i="5"/>
  <c r="K507" i="5"/>
  <c r="K2181" i="5"/>
  <c r="K2154" i="5"/>
  <c r="K1799" i="5"/>
  <c r="K1786" i="5"/>
  <c r="K1643" i="5"/>
  <c r="K1608" i="5"/>
  <c r="K1560" i="5"/>
  <c r="K1549" i="5"/>
  <c r="K1505" i="5"/>
  <c r="K1455" i="5"/>
  <c r="K1434" i="5"/>
  <c r="K1423" i="5"/>
  <c r="K1346" i="5"/>
  <c r="K1332" i="5"/>
  <c r="K1329" i="5"/>
  <c r="K1326" i="5"/>
  <c r="K1323" i="5"/>
  <c r="K1257" i="5"/>
  <c r="K1241" i="5"/>
  <c r="K1213" i="5"/>
  <c r="K1188" i="5"/>
  <c r="K1175" i="5"/>
  <c r="K1119" i="5"/>
  <c r="K1100" i="5"/>
  <c r="K1056" i="5"/>
  <c r="K1031" i="5"/>
  <c r="K974" i="5"/>
  <c r="K971" i="5"/>
  <c r="K942" i="5"/>
  <c r="K939" i="5"/>
  <c r="K910" i="5"/>
  <c r="K907" i="5"/>
  <c r="K878" i="5"/>
  <c r="K875" i="5"/>
  <c r="K846" i="5"/>
  <c r="K843" i="5"/>
  <c r="K814" i="5"/>
  <c r="K811" i="5"/>
  <c r="K782" i="5"/>
  <c r="K779" i="5"/>
  <c r="K750" i="5"/>
  <c r="K747" i="5"/>
  <c r="K718" i="5"/>
  <c r="K715" i="5"/>
  <c r="K686" i="5"/>
  <c r="K683" i="5"/>
  <c r="K1793" i="5"/>
  <c r="K1688" i="5"/>
  <c r="K1660" i="5"/>
  <c r="K1587" i="5"/>
  <c r="K1529" i="5"/>
  <c r="K1525" i="5"/>
  <c r="K1393" i="5"/>
  <c r="K1331" i="5"/>
  <c r="K1303" i="5"/>
  <c r="K1287" i="5"/>
  <c r="K1277" i="5"/>
  <c r="K1260" i="5"/>
  <c r="K1102" i="5"/>
  <c r="K1088" i="5"/>
  <c r="K1071" i="5"/>
  <c r="K1044" i="5"/>
  <c r="K1024" i="5"/>
  <c r="K2070" i="5"/>
  <c r="K2023" i="5"/>
  <c r="K1901" i="5"/>
  <c r="K1840" i="5"/>
  <c r="K1715" i="5"/>
  <c r="K1683" i="5"/>
  <c r="K1675" i="5"/>
  <c r="K1631" i="5"/>
  <c r="K1563" i="5"/>
  <c r="K1521" i="5"/>
  <c r="K1494" i="5"/>
  <c r="K1490" i="5"/>
  <c r="K1486" i="5"/>
  <c r="K1478" i="5"/>
  <c r="K1456" i="5"/>
  <c r="K1452" i="5"/>
  <c r="K1437" i="5"/>
  <c r="K1426" i="5"/>
  <c r="K1418" i="5"/>
  <c r="K1356" i="5"/>
  <c r="K1341" i="5"/>
  <c r="K1296" i="5"/>
  <c r="K1256" i="5"/>
  <c r="K1246" i="5"/>
  <c r="K1225" i="5"/>
  <c r="K1171" i="5"/>
  <c r="K1151" i="5"/>
  <c r="K1135" i="5"/>
  <c r="K1091" i="5"/>
  <c r="K1084" i="5"/>
  <c r="K1067" i="5"/>
  <c r="K1054" i="5"/>
  <c r="K1037" i="5"/>
  <c r="K1017" i="5"/>
  <c r="K990" i="5"/>
  <c r="K987" i="5"/>
  <c r="K984" i="5"/>
  <c r="K968" i="5"/>
  <c r="K950" i="5"/>
  <c r="K879" i="5"/>
  <c r="K870" i="5"/>
  <c r="K867" i="5"/>
  <c r="K818" i="5"/>
  <c r="K794" i="5"/>
  <c r="K784" i="5"/>
  <c r="K769" i="5"/>
  <c r="K674" i="5"/>
  <c r="K671" i="5"/>
  <c r="K668" i="5"/>
  <c r="K665" i="5"/>
  <c r="K662" i="5"/>
  <c r="K650" i="5"/>
  <c r="K647" i="5"/>
  <c r="K644" i="5"/>
  <c r="K623" i="5"/>
  <c r="K620" i="5"/>
  <c r="K570" i="5"/>
  <c r="K558" i="5"/>
  <c r="K538" i="5"/>
  <c r="K527" i="5"/>
  <c r="K513" i="5"/>
  <c r="K502" i="5"/>
  <c r="K494" i="5"/>
  <c r="K486" i="5"/>
  <c r="K478" i="5"/>
  <c r="K470" i="5"/>
  <c r="K462" i="5"/>
  <c r="K454" i="5"/>
  <c r="K446" i="5"/>
  <c r="K438" i="5"/>
  <c r="K430" i="5"/>
  <c r="K422" i="5"/>
  <c r="K414" i="5"/>
  <c r="K406" i="5"/>
  <c r="K398" i="5"/>
  <c r="K390" i="5"/>
  <c r="K382" i="5"/>
  <c r="K374" i="5"/>
  <c r="K366" i="5"/>
  <c r="K358" i="5"/>
  <c r="K350" i="5"/>
  <c r="K342" i="5"/>
  <c r="K334" i="5"/>
  <c r="K326" i="5"/>
  <c r="K318" i="5"/>
  <c r="K310" i="5"/>
  <c r="K302" i="5"/>
  <c r="K294" i="5"/>
  <c r="K286" i="5"/>
  <c r="K278" i="5"/>
  <c r="K270" i="5"/>
  <c r="K262" i="5"/>
  <c r="K254" i="5"/>
  <c r="K246" i="5"/>
  <c r="K238" i="5"/>
  <c r="K230" i="5"/>
  <c r="K222" i="5"/>
  <c r="K214" i="5"/>
  <c r="K206" i="5"/>
  <c r="K198" i="5"/>
  <c r="K190" i="5"/>
  <c r="K182" i="5"/>
  <c r="K174" i="5"/>
  <c r="K166" i="5"/>
  <c r="K158" i="5"/>
  <c r="K150" i="5"/>
  <c r="K142" i="5"/>
  <c r="K134" i="5"/>
  <c r="K126" i="5"/>
  <c r="K2168" i="5"/>
  <c r="K2109" i="5"/>
  <c r="K2092" i="5"/>
  <c r="K2088" i="5"/>
  <c r="K1964" i="5"/>
  <c r="K1598" i="5"/>
  <c r="K1467" i="5"/>
  <c r="K1444" i="5"/>
  <c r="K1399" i="5"/>
  <c r="K1316" i="5"/>
  <c r="K1299" i="5"/>
  <c r="K1249" i="5"/>
  <c r="K1228" i="5"/>
  <c r="K1181" i="5"/>
  <c r="K1164" i="5"/>
  <c r="K1125" i="5"/>
  <c r="K1111" i="5"/>
  <c r="K1070" i="5"/>
  <c r="K1040" i="5"/>
  <c r="K1020" i="5"/>
  <c r="K1014" i="5"/>
  <c r="K1011" i="5"/>
  <c r="K962" i="5"/>
  <c r="K959" i="5"/>
  <c r="K956" i="5"/>
  <c r="K953" i="5"/>
  <c r="K940" i="5"/>
  <c r="K937" i="5"/>
  <c r="K916" i="5"/>
  <c r="K864" i="5"/>
  <c r="K855" i="5"/>
  <c r="K842" i="5"/>
  <c r="K839" i="5"/>
  <c r="K836" i="5"/>
  <c r="K787" i="5"/>
  <c r="K766" i="5"/>
  <c r="K763" i="5"/>
  <c r="K760" i="5"/>
  <c r="K744" i="5"/>
  <c r="K726" i="5"/>
  <c r="K641" i="5"/>
  <c r="K626" i="5"/>
  <c r="K617" i="5"/>
  <c r="K555" i="5"/>
  <c r="K524" i="5"/>
  <c r="K1970" i="5"/>
  <c r="K1876" i="5"/>
  <c r="K1867" i="5"/>
  <c r="K1778" i="5"/>
  <c r="K1721" i="5"/>
  <c r="K1704" i="5"/>
  <c r="K1693" i="5"/>
  <c r="K1613" i="5"/>
  <c r="K1600" i="5"/>
  <c r="K1493" i="5"/>
  <c r="K1433" i="5"/>
  <c r="K1385" i="5"/>
  <c r="K1340" i="5"/>
  <c r="K2104" i="5"/>
  <c r="K2020" i="5"/>
  <c r="K1888" i="5"/>
  <c r="K1831" i="5"/>
  <c r="K1823" i="5"/>
  <c r="K1781" i="5"/>
  <c r="K1736" i="5"/>
  <c r="K1625" i="5"/>
  <c r="K1420" i="5"/>
  <c r="K1408" i="5"/>
  <c r="K1396" i="5"/>
  <c r="K1328" i="5"/>
  <c r="K1321" i="5"/>
  <c r="K1292" i="5"/>
  <c r="K1196" i="5"/>
  <c r="K1189" i="5"/>
  <c r="K1139" i="5"/>
  <c r="K1104" i="5"/>
  <c r="K1093" i="5"/>
  <c r="K1086" i="5"/>
  <c r="K1061" i="5"/>
  <c r="K992" i="5"/>
  <c r="K975" i="5"/>
  <c r="K930" i="5"/>
  <c r="K927" i="5"/>
  <c r="K892" i="5"/>
  <c r="K852" i="5"/>
  <c r="K833" i="5"/>
  <c r="K755" i="5"/>
  <c r="K724" i="5"/>
  <c r="K699" i="5"/>
  <c r="K682" i="5"/>
  <c r="K666" i="5"/>
  <c r="K649" i="5"/>
  <c r="K624" i="5"/>
  <c r="K572" i="5"/>
  <c r="K503" i="5"/>
  <c r="K500" i="5"/>
  <c r="K483" i="5"/>
  <c r="K466" i="5"/>
  <c r="K449" i="5"/>
  <c r="K392" i="5"/>
  <c r="K389" i="5"/>
  <c r="K375" i="5"/>
  <c r="K372" i="5"/>
  <c r="K355" i="5"/>
  <c r="K338" i="5"/>
  <c r="K321" i="5"/>
  <c r="K2067" i="5"/>
  <c r="K1785" i="5"/>
  <c r="K1772" i="5"/>
  <c r="K1768" i="5"/>
  <c r="K1756" i="5"/>
  <c r="K1728" i="5"/>
  <c r="K1649" i="5"/>
  <c r="K1591" i="5"/>
  <c r="K1547" i="5"/>
  <c r="K1499" i="5"/>
  <c r="K1324" i="5"/>
  <c r="K1313" i="5"/>
  <c r="K1302" i="5"/>
  <c r="K1288" i="5"/>
  <c r="K1281" i="5"/>
  <c r="K1245" i="5"/>
  <c r="K1145" i="5"/>
  <c r="K1132" i="5"/>
  <c r="K1049" i="5"/>
  <c r="K1039" i="5"/>
  <c r="K1021" i="5"/>
  <c r="K988" i="5"/>
  <c r="K952" i="5"/>
  <c r="K898" i="5"/>
  <c r="K848" i="5"/>
  <c r="K810" i="5"/>
  <c r="K2141" i="5"/>
  <c r="K1967" i="5"/>
  <c r="K1963" i="5"/>
  <c r="K1712" i="5"/>
  <c r="K1687" i="5"/>
  <c r="K1678" i="5"/>
  <c r="K1632" i="5"/>
  <c r="K1606" i="5"/>
  <c r="K1556" i="5"/>
  <c r="K1552" i="5"/>
  <c r="K1472" i="5"/>
  <c r="K1377" i="5"/>
  <c r="K2172" i="5"/>
  <c r="K2084" i="5"/>
  <c r="K1741" i="5"/>
  <c r="K1707" i="5"/>
  <c r="K1661" i="5"/>
  <c r="K1623" i="5"/>
  <c r="K1592" i="5"/>
  <c r="K1579" i="5"/>
  <c r="K1373" i="5"/>
  <c r="K1285" i="5"/>
  <c r="K1252" i="5"/>
  <c r="K1248" i="5"/>
  <c r="K1203" i="5"/>
  <c r="K1167" i="5"/>
  <c r="K1131" i="5"/>
  <c r="K1117" i="5"/>
  <c r="K1087" i="5"/>
  <c r="K1035" i="5"/>
  <c r="K1009" i="5"/>
  <c r="K996" i="5"/>
  <c r="K993" i="5"/>
  <c r="K955" i="5"/>
  <c r="K944" i="5"/>
  <c r="K934" i="5"/>
  <c r="K876" i="5"/>
  <c r="K820" i="5"/>
  <c r="K791" i="5"/>
  <c r="K712" i="5"/>
  <c r="K703" i="5"/>
  <c r="K652" i="5"/>
  <c r="K642" i="5"/>
  <c r="K552" i="5"/>
  <c r="K543" i="5"/>
  <c r="K534" i="5"/>
  <c r="K525" i="5"/>
  <c r="K522" i="5"/>
  <c r="K516" i="5"/>
  <c r="K480" i="5"/>
  <c r="K477" i="5"/>
  <c r="K407" i="5"/>
  <c r="K404" i="5"/>
  <c r="K378" i="5"/>
  <c r="K369" i="5"/>
  <c r="K357" i="5"/>
  <c r="K328" i="5"/>
  <c r="K273" i="5"/>
  <c r="K216" i="5"/>
  <c r="K213" i="5"/>
  <c r="K199" i="5"/>
  <c r="K196" i="5"/>
  <c r="K179" i="5"/>
  <c r="K162" i="5"/>
  <c r="K145" i="5"/>
  <c r="K2152" i="5"/>
  <c r="K1983" i="5"/>
  <c r="K1893" i="5"/>
  <c r="K1770" i="5"/>
  <c r="K1753" i="5"/>
  <c r="K1744" i="5"/>
  <c r="K1664" i="5"/>
  <c r="K1291" i="5"/>
  <c r="K1262" i="5"/>
  <c r="K1255" i="5"/>
  <c r="K1236" i="5"/>
  <c r="K1221" i="5"/>
  <c r="K1206" i="5"/>
  <c r="K1177" i="5"/>
  <c r="K1148" i="5"/>
  <c r="K1120" i="5"/>
  <c r="K1105" i="5"/>
  <c r="K1064" i="5"/>
  <c r="K1057" i="5"/>
  <c r="K985" i="5"/>
  <c r="K964" i="5"/>
  <c r="K961" i="5"/>
  <c r="K951" i="5"/>
  <c r="K897" i="5"/>
  <c r="K823" i="5"/>
  <c r="K812" i="5"/>
  <c r="K806" i="5"/>
  <c r="K800" i="5"/>
  <c r="K746" i="5"/>
  <c r="K737" i="5"/>
  <c r="K731" i="5"/>
  <c r="K728" i="5"/>
  <c r="K672" i="5"/>
  <c r="K658" i="5"/>
  <c r="K619" i="5"/>
  <c r="K616" i="5"/>
  <c r="K604" i="5"/>
  <c r="K601" i="5"/>
  <c r="K598" i="5"/>
  <c r="K586" i="5"/>
  <c r="K583" i="5"/>
  <c r="K577" i="5"/>
  <c r="K574" i="5"/>
  <c r="K512" i="5"/>
  <c r="K459" i="5"/>
  <c r="K453" i="5"/>
  <c r="K433" i="5"/>
  <c r="K424" i="5"/>
  <c r="K421" i="5"/>
  <c r="K395" i="5"/>
  <c r="K386" i="5"/>
  <c r="K339" i="5"/>
  <c r="K336" i="5"/>
  <c r="K333" i="5"/>
  <c r="K313" i="5"/>
  <c r="K301" i="5"/>
  <c r="K281" i="5"/>
  <c r="K224" i="5"/>
  <c r="K221" i="5"/>
  <c r="K207" i="5"/>
  <c r="K204" i="5"/>
  <c r="K187" i="5"/>
  <c r="K170" i="5"/>
  <c r="K153" i="5"/>
  <c r="K1645" i="5"/>
  <c r="K1537" i="5"/>
  <c r="K1439" i="5"/>
  <c r="K1421" i="5"/>
  <c r="K1378" i="5"/>
  <c r="K1359" i="5"/>
  <c r="K1215" i="5"/>
  <c r="K1159" i="5"/>
  <c r="K1155" i="5"/>
  <c r="K1140" i="5"/>
  <c r="K1103" i="5"/>
  <c r="K1099" i="5"/>
  <c r="K1079" i="5"/>
  <c r="K1046" i="5"/>
  <c r="K1001" i="5"/>
  <c r="K943" i="5"/>
  <c r="K936" i="5"/>
  <c r="K926" i="5"/>
  <c r="K915" i="5"/>
  <c r="K880" i="5"/>
  <c r="K835" i="5"/>
  <c r="K822" i="5"/>
  <c r="K798" i="5"/>
  <c r="K780" i="5"/>
  <c r="K770" i="5"/>
  <c r="K756" i="5"/>
  <c r="K739" i="5"/>
  <c r="K736" i="5"/>
  <c r="K679" i="5"/>
  <c r="K1804" i="5"/>
  <c r="K1719" i="5"/>
  <c r="K1710" i="5"/>
  <c r="K1635" i="5"/>
  <c r="K1595" i="5"/>
  <c r="K1485" i="5"/>
  <c r="K1310" i="5"/>
  <c r="K1268" i="5"/>
  <c r="K1192" i="5"/>
  <c r="K1118" i="5"/>
  <c r="K1075" i="5"/>
  <c r="K1068" i="5"/>
  <c r="K1007" i="5"/>
  <c r="K982" i="5"/>
  <c r="K922" i="5"/>
  <c r="K911" i="5"/>
  <c r="K858" i="5"/>
  <c r="K844" i="5"/>
  <c r="K807" i="5"/>
  <c r="K759" i="5"/>
  <c r="K732" i="5"/>
  <c r="K706" i="5"/>
  <c r="K664" i="5"/>
  <c r="K643" i="5"/>
  <c r="K575" i="5"/>
  <c r="K530" i="5"/>
  <c r="K495" i="5"/>
  <c r="K489" i="5"/>
  <c r="K464" i="5"/>
  <c r="K458" i="5"/>
  <c r="K455" i="5"/>
  <c r="K411" i="5"/>
  <c r="K408" i="5"/>
  <c r="K402" i="5"/>
  <c r="K399" i="5"/>
  <c r="K380" i="5"/>
  <c r="K377" i="5"/>
  <c r="K349" i="5"/>
  <c r="K343" i="5"/>
  <c r="K324" i="5"/>
  <c r="K315" i="5"/>
  <c r="K312" i="5"/>
  <c r="K306" i="5"/>
  <c r="K173" i="5"/>
  <c r="K167" i="5"/>
  <c r="K161" i="5"/>
  <c r="K155" i="5"/>
  <c r="K152" i="5"/>
  <c r="K2189" i="5"/>
  <c r="K2180" i="5"/>
  <c r="K2101" i="5"/>
  <c r="K2063" i="5"/>
  <c r="K1723" i="5"/>
  <c r="K1599" i="5"/>
  <c r="K1557" i="5"/>
  <c r="K1553" i="5"/>
  <c r="K1540" i="5"/>
  <c r="K1442" i="5"/>
  <c r="K1362" i="5"/>
  <c r="K1233" i="5"/>
  <c r="K1136" i="5"/>
  <c r="K986" i="5"/>
  <c r="K954" i="5"/>
  <c r="K946" i="5"/>
  <c r="K935" i="5"/>
  <c r="K831" i="5"/>
  <c r="K783" i="5"/>
  <c r="K776" i="5"/>
  <c r="K748" i="5"/>
  <c r="K692" i="5"/>
  <c r="K630" i="5"/>
  <c r="K607" i="5"/>
  <c r="K594" i="5"/>
  <c r="K568" i="5"/>
  <c r="K517" i="5"/>
  <c r="K504" i="5"/>
  <c r="K467" i="5"/>
  <c r="K383" i="5"/>
  <c r="K352" i="5"/>
  <c r="K346" i="5"/>
  <c r="K197" i="5"/>
  <c r="K188" i="5"/>
  <c r="K176" i="5"/>
  <c r="K146" i="5"/>
  <c r="K143" i="5"/>
  <c r="K140" i="5"/>
  <c r="K120" i="5"/>
  <c r="K112" i="5"/>
  <c r="K104" i="5"/>
  <c r="K96" i="5"/>
  <c r="K88" i="5"/>
  <c r="K80" i="5"/>
  <c r="K64" i="5"/>
  <c r="K56" i="5"/>
  <c r="K48" i="5"/>
  <c r="K40" i="5"/>
  <c r="K32" i="5"/>
  <c r="K24" i="5"/>
  <c r="K16" i="5"/>
  <c r="K8" i="5"/>
  <c r="K2175" i="5"/>
  <c r="K1808" i="5"/>
  <c r="K1585" i="5"/>
  <c r="K1581" i="5"/>
  <c r="K1565" i="5"/>
  <c r="K1498" i="5"/>
  <c r="K1429" i="5"/>
  <c r="K1415" i="5"/>
  <c r="K1253" i="5"/>
  <c r="K1199" i="5"/>
  <c r="K72" i="5"/>
  <c r="K1731" i="5"/>
  <c r="K1701" i="5"/>
  <c r="K1657" i="5"/>
  <c r="K1603" i="5"/>
  <c r="K1577" i="5"/>
  <c r="K1394" i="5"/>
  <c r="K1381" i="5"/>
  <c r="K1370" i="5"/>
  <c r="K1345" i="5"/>
  <c r="K1325" i="5"/>
  <c r="K1294" i="5"/>
  <c r="K1279" i="5"/>
  <c r="K1184" i="5"/>
  <c r="K1161" i="5"/>
  <c r="K1150" i="5"/>
  <c r="K1128" i="5"/>
  <c r="K1121" i="5"/>
  <c r="K1052" i="5"/>
  <c r="K1033" i="5"/>
  <c r="K1003" i="5"/>
  <c r="K967" i="5"/>
  <c r="K938" i="5"/>
  <c r="K914" i="5"/>
  <c r="K890" i="5"/>
  <c r="K886" i="5"/>
  <c r="K834" i="5"/>
  <c r="K790" i="5"/>
  <c r="K772" i="5"/>
  <c r="K762" i="5"/>
  <c r="K751" i="5"/>
  <c r="K738" i="5"/>
  <c r="K695" i="5"/>
  <c r="K688" i="5"/>
  <c r="K681" i="5"/>
  <c r="K646" i="5"/>
  <c r="K636" i="5"/>
  <c r="K571" i="5"/>
  <c r="K561" i="5"/>
  <c r="K548" i="5"/>
  <c r="K485" i="5"/>
  <c r="K482" i="5"/>
  <c r="K479" i="5"/>
  <c r="K473" i="5"/>
  <c r="K448" i="5"/>
  <c r="K442" i="5"/>
  <c r="K439" i="5"/>
  <c r="K420" i="5"/>
  <c r="K417" i="5"/>
  <c r="K373" i="5"/>
  <c r="K299" i="5"/>
  <c r="K296" i="5"/>
  <c r="K290" i="5"/>
  <c r="K287" i="5"/>
  <c r="K275" i="5"/>
  <c r="K272" i="5"/>
  <c r="K269" i="5"/>
  <c r="K260" i="5"/>
  <c r="K251" i="5"/>
  <c r="K248" i="5"/>
  <c r="K242" i="5"/>
  <c r="K239" i="5"/>
  <c r="K233" i="5"/>
  <c r="K218" i="5"/>
  <c r="K215" i="5"/>
  <c r="K209" i="5"/>
  <c r="K128" i="5"/>
  <c r="K125" i="5"/>
  <c r="K117" i="5"/>
  <c r="K109" i="5"/>
  <c r="K101" i="5"/>
  <c r="K93" i="5"/>
  <c r="K85" i="5"/>
  <c r="K77" i="5"/>
  <c r="K69" i="5"/>
  <c r="K61" i="5"/>
  <c r="K53" i="5"/>
  <c r="K45" i="5"/>
  <c r="K37" i="5"/>
  <c r="K29" i="5"/>
  <c r="K21" i="5"/>
  <c r="K13" i="5"/>
  <c r="K5" i="5"/>
  <c r="K1949" i="5"/>
  <c r="K1879" i="5"/>
  <c r="K1713" i="5"/>
  <c r="K1349" i="5"/>
  <c r="K1337" i="5"/>
  <c r="K1309" i="5"/>
  <c r="K1305" i="5"/>
  <c r="K1271" i="5"/>
  <c r="K1180" i="5"/>
  <c r="K1165" i="5"/>
  <c r="K1142" i="5"/>
  <c r="K928" i="5"/>
  <c r="K921" i="5"/>
  <c r="K863" i="5"/>
  <c r="K860" i="5"/>
  <c r="K857" i="5"/>
  <c r="K803" i="5"/>
  <c r="K758" i="5"/>
  <c r="K711" i="5"/>
  <c r="K708" i="5"/>
  <c r="K702" i="5"/>
  <c r="K667" i="5"/>
  <c r="K639" i="5"/>
  <c r="K600" i="5"/>
  <c r="K587" i="5"/>
  <c r="K584" i="5"/>
  <c r="K551" i="5"/>
  <c r="K545" i="5"/>
  <c r="K526" i="5"/>
  <c r="K510" i="5"/>
  <c r="K491" i="5"/>
  <c r="K488" i="5"/>
  <c r="K451" i="5"/>
  <c r="K429" i="5"/>
  <c r="K426" i="5"/>
  <c r="K423" i="5"/>
  <c r="K370" i="5"/>
  <c r="K367" i="5"/>
  <c r="K364" i="5"/>
  <c r="K317" i="5"/>
  <c r="K266" i="5"/>
  <c r="K263" i="5"/>
  <c r="K257" i="5"/>
  <c r="K227" i="5"/>
  <c r="K157" i="5"/>
  <c r="K1761" i="5"/>
  <c r="K1616" i="5"/>
  <c r="K1475" i="5"/>
  <c r="K1402" i="5"/>
  <c r="K1361" i="5"/>
  <c r="K7" i="5"/>
  <c r="K10" i="5"/>
  <c r="J56" i="5"/>
  <c r="K59" i="5"/>
  <c r="K62" i="5"/>
  <c r="K65" i="5"/>
  <c r="K68" i="5"/>
  <c r="K71" i="5"/>
  <c r="K74" i="5"/>
  <c r="J120" i="5"/>
  <c r="K123" i="5"/>
  <c r="J139" i="5"/>
  <c r="K159" i="5"/>
  <c r="K169" i="5"/>
  <c r="K172" i="5"/>
  <c r="K195" i="5"/>
  <c r="K202" i="5"/>
  <c r="K212" i="5"/>
  <c r="K219" i="5"/>
  <c r="J226" i="5"/>
  <c r="J229" i="5"/>
  <c r="K256" i="5"/>
  <c r="J263" i="5"/>
  <c r="K283" i="5"/>
  <c r="K293" i="5"/>
  <c r="J300" i="5"/>
  <c r="K314" i="5"/>
  <c r="J338" i="5"/>
  <c r="J352" i="5"/>
  <c r="J359" i="5"/>
  <c r="K376" i="5"/>
  <c r="J418" i="5"/>
  <c r="J425" i="5"/>
  <c r="K428" i="5"/>
  <c r="J435" i="5"/>
  <c r="J469" i="5"/>
  <c r="J503" i="5"/>
  <c r="K521" i="5"/>
  <c r="K535" i="5"/>
  <c r="K546" i="5"/>
  <c r="K553" i="5"/>
  <c r="K578" i="5"/>
  <c r="J585" i="5"/>
  <c r="K588" i="5"/>
  <c r="J606" i="5"/>
  <c r="K675" i="5"/>
  <c r="J687" i="5"/>
  <c r="K698" i="5"/>
  <c r="J716" i="5"/>
  <c r="K723" i="5"/>
  <c r="J731" i="5"/>
  <c r="K742" i="5"/>
  <c r="K799" i="5"/>
  <c r="J840" i="5"/>
  <c r="K862" i="5"/>
  <c r="K882" i="5"/>
  <c r="K908" i="5"/>
  <c r="J956" i="5"/>
  <c r="J960" i="5"/>
  <c r="J991" i="5"/>
  <c r="K1006" i="5"/>
  <c r="J1046" i="5"/>
  <c r="E8" i="5"/>
  <c r="J38" i="5"/>
  <c r="J41" i="5"/>
  <c r="J44" i="5"/>
  <c r="J47" i="5"/>
  <c r="J50" i="5"/>
  <c r="E72" i="5"/>
  <c r="J102" i="5"/>
  <c r="J105" i="5"/>
  <c r="J108" i="5"/>
  <c r="J111" i="5"/>
  <c r="J114" i="5"/>
  <c r="K139" i="5"/>
  <c r="J176" i="5"/>
  <c r="J192" i="5"/>
  <c r="E203" i="5"/>
  <c r="K226" i="5"/>
  <c r="K229" i="5"/>
  <c r="E257" i="5"/>
  <c r="E264" i="5"/>
  <c r="J280" i="5"/>
  <c r="J297" i="5"/>
  <c r="K300" i="5"/>
  <c r="J311" i="5"/>
  <c r="J328" i="5"/>
  <c r="K359" i="5"/>
  <c r="J387" i="5"/>
  <c r="J397" i="5"/>
  <c r="K418" i="5"/>
  <c r="K425" i="5"/>
  <c r="K435" i="5"/>
  <c r="E439" i="5"/>
  <c r="K445" i="5"/>
  <c r="J452" i="5"/>
  <c r="J459" i="5"/>
  <c r="K469" i="5"/>
  <c r="J490" i="5"/>
  <c r="J493" i="5"/>
  <c r="J532" i="5"/>
  <c r="J563" i="5"/>
  <c r="K585" i="5"/>
  <c r="E589" i="5"/>
  <c r="K606" i="5"/>
  <c r="J652" i="5"/>
  <c r="K687" i="5"/>
  <c r="J691" i="5"/>
  <c r="K716" i="5"/>
  <c r="E724" i="5"/>
  <c r="K735" i="5"/>
  <c r="J758" i="5"/>
  <c r="E781" i="5"/>
  <c r="J796" i="5"/>
  <c r="J822" i="5"/>
  <c r="K840" i="5"/>
  <c r="K851" i="5"/>
  <c r="J859" i="5"/>
  <c r="K866" i="5"/>
  <c r="K905" i="5"/>
  <c r="K960" i="5"/>
  <c r="K991" i="5"/>
  <c r="K1055" i="5"/>
  <c r="J1059" i="5"/>
  <c r="K1127" i="5"/>
  <c r="J1155" i="5"/>
  <c r="J1168" i="5"/>
  <c r="J1180" i="5"/>
  <c r="J1262" i="5"/>
  <c r="J1270" i="5"/>
  <c r="J1315" i="5"/>
  <c r="J1375" i="5"/>
  <c r="K1449" i="5"/>
  <c r="K1458" i="5"/>
  <c r="J1466" i="5"/>
  <c r="J1572" i="5"/>
  <c r="J1660" i="5"/>
  <c r="J1737" i="5"/>
  <c r="J1760" i="5"/>
  <c r="K2044" i="5"/>
  <c r="E225" i="5"/>
  <c r="E267" i="5"/>
  <c r="E393" i="5"/>
  <c r="E430" i="5"/>
  <c r="E546" i="5"/>
  <c r="E759" i="5"/>
  <c r="E814" i="5"/>
  <c r="E858" i="5"/>
  <c r="E898" i="5"/>
  <c r="E1068" i="5"/>
  <c r="E1181" i="5"/>
  <c r="E1222" i="5"/>
  <c r="E1306" i="5"/>
  <c r="E1719" i="5"/>
  <c r="E322" i="5"/>
  <c r="E505" i="5"/>
  <c r="E518" i="5"/>
  <c r="E756" i="5"/>
  <c r="E951" i="5"/>
  <c r="E1103" i="5"/>
  <c r="E1234" i="5"/>
  <c r="E1503" i="5"/>
  <c r="E1212" i="5"/>
  <c r="E1259" i="5"/>
  <c r="E1427" i="5"/>
  <c r="E1860" i="5"/>
  <c r="E185" i="5"/>
  <c r="E305" i="5"/>
  <c r="E457" i="5"/>
  <c r="E486" i="5"/>
  <c r="E510" i="5"/>
  <c r="E516" i="5"/>
  <c r="E568" i="5"/>
  <c r="E608" i="5"/>
  <c r="E676" i="5"/>
  <c r="E757" i="5"/>
  <c r="E820" i="5"/>
  <c r="E830" i="5"/>
  <c r="E918" i="5"/>
  <c r="E982" i="5"/>
  <c r="E993" i="5"/>
  <c r="E1039" i="5"/>
  <c r="E1156" i="5"/>
  <c r="E1167" i="5"/>
  <c r="E1285" i="5"/>
  <c r="E1543" i="5"/>
  <c r="E1794" i="5"/>
  <c r="E1813" i="5"/>
  <c r="E177" i="5"/>
  <c r="E361" i="5"/>
  <c r="E469" i="5"/>
  <c r="E624" i="5"/>
  <c r="E680" i="5"/>
  <c r="E884" i="5"/>
  <c r="E922" i="5"/>
  <c r="E1029" i="5"/>
  <c r="E1125" i="5"/>
  <c r="E1219" i="5"/>
  <c r="E1494" i="5"/>
  <c r="E1606" i="5"/>
  <c r="E1654" i="5"/>
  <c r="E1687" i="5"/>
  <c r="E1386" i="5"/>
  <c r="E1390" i="5"/>
  <c r="E1629" i="5"/>
  <c r="E1738" i="5"/>
  <c r="E892" i="5"/>
  <c r="E1061" i="5"/>
  <c r="E1115" i="5"/>
  <c r="E1153" i="5"/>
  <c r="E1178" i="5"/>
  <c r="E1292" i="5"/>
  <c r="E1355" i="5"/>
  <c r="E1646" i="5"/>
  <c r="E1658" i="5"/>
  <c r="E353" i="5"/>
  <c r="E481" i="5"/>
  <c r="E576" i="5"/>
  <c r="E653" i="5"/>
  <c r="E686" i="5"/>
  <c r="E712" i="5"/>
  <c r="E776" i="5"/>
  <c r="E818" i="5"/>
  <c r="E986" i="5"/>
  <c r="E996" i="5"/>
  <c r="E1116" i="5"/>
  <c r="E1157" i="5"/>
  <c r="E1210" i="5"/>
  <c r="E1655" i="5"/>
  <c r="E1745" i="5"/>
  <c r="E1561" i="5"/>
  <c r="E1734" i="5"/>
  <c r="E1742" i="5"/>
  <c r="E727" i="5"/>
  <c r="E788" i="5"/>
  <c r="E954" i="5"/>
  <c r="E1021" i="5"/>
  <c r="E1071" i="5"/>
  <c r="E1284" i="5"/>
  <c r="E1317" i="5"/>
  <c r="E1368" i="5"/>
  <c r="E1468" i="5"/>
  <c r="E1784" i="5"/>
  <c r="E1149" i="5"/>
  <c r="E1213" i="5"/>
  <c r="E1311" i="5"/>
  <c r="E1450" i="5"/>
  <c r="E1620" i="5"/>
  <c r="E1753" i="5"/>
  <c r="E2085" i="5"/>
  <c r="E1189" i="5"/>
  <c r="E1327" i="5"/>
  <c r="E1333" i="5"/>
  <c r="E1481" i="5"/>
  <c r="E1506" i="5"/>
  <c r="E1550" i="5"/>
  <c r="E1644" i="5"/>
  <c r="E1974" i="5"/>
  <c r="E2005" i="5"/>
  <c r="E1221" i="5"/>
  <c r="E1358" i="5"/>
  <c r="E1414" i="5"/>
  <c r="E1453" i="5"/>
  <c r="E1500" i="5"/>
  <c r="E1760" i="5"/>
  <c r="E1365" i="5"/>
  <c r="E1474" i="5"/>
  <c r="E1674" i="5"/>
  <c r="E1685" i="5"/>
  <c r="E1714" i="5"/>
  <c r="E1797" i="5"/>
  <c r="E1866" i="5"/>
  <c r="E2156" i="5"/>
  <c r="E1037" i="5"/>
  <c r="E1069" i="5"/>
  <c r="E1101" i="5"/>
  <c r="E1133" i="5"/>
  <c r="E1165" i="5"/>
  <c r="E1197" i="5"/>
  <c r="E1229" i="5"/>
  <c r="E1261" i="5"/>
  <c r="E1293" i="5"/>
  <c r="E1325" i="5"/>
  <c r="E1438" i="5"/>
  <c r="E1522" i="5"/>
  <c r="E1553" i="5"/>
  <c r="E1649" i="5"/>
  <c r="E1722" i="5"/>
  <c r="E1454" i="5"/>
  <c r="E1532" i="5"/>
  <c r="E1715" i="5"/>
  <c r="E1774" i="5"/>
  <c r="E1781" i="5"/>
  <c r="E1798" i="5"/>
  <c r="E1830" i="5"/>
  <c r="E1838" i="5"/>
  <c r="E1908" i="5"/>
  <c r="E2124" i="5"/>
  <c r="E2132" i="5"/>
  <c r="E1422" i="5"/>
  <c r="E1486" i="5"/>
  <c r="E1587" i="5"/>
  <c r="E1693" i="5"/>
  <c r="E1713" i="5"/>
  <c r="E1942" i="5"/>
  <c r="E1366" i="5"/>
  <c r="E1518" i="5"/>
  <c r="E1605" i="5"/>
  <c r="E1618" i="5"/>
  <c r="E1642" i="5"/>
  <c r="E1690" i="5"/>
  <c r="E1947" i="5"/>
  <c r="E1598" i="5"/>
  <c r="E1630" i="5"/>
  <c r="E1662" i="5"/>
  <c r="E1694" i="5"/>
  <c r="E1726" i="5"/>
  <c r="E1818" i="5"/>
  <c r="E1883" i="5"/>
  <c r="E1902" i="5"/>
  <c r="E2045" i="5"/>
  <c r="E1851" i="5"/>
  <c r="E1899" i="5"/>
  <c r="E1940" i="5"/>
  <c r="E1613" i="5"/>
  <c r="E1645" i="5"/>
  <c r="E1677" i="5"/>
  <c r="E1709" i="5"/>
  <c r="E1741" i="5"/>
  <c r="E1948" i="5"/>
  <c r="E2044" i="5"/>
  <c r="E2161" i="5"/>
  <c r="E1766" i="5"/>
  <c r="E1876" i="5"/>
  <c r="E1900" i="5"/>
  <c r="E2013" i="5"/>
  <c r="E2172" i="5"/>
  <c r="E1806" i="5"/>
  <c r="E1849" i="5"/>
  <c r="E1897" i="5"/>
  <c r="E2036" i="5"/>
  <c r="E2068" i="5"/>
  <c r="E2084" i="5"/>
  <c r="E1924" i="5"/>
  <c r="E1761" i="5"/>
  <c r="E1869" i="5"/>
  <c r="E1988" i="5"/>
  <c r="E2014" i="5"/>
  <c r="E1892" i="5"/>
  <c r="E1884" i="5"/>
  <c r="E2012" i="5"/>
  <c r="E2140" i="5"/>
  <c r="K16" i="6" l="1"/>
  <c r="H16" i="6"/>
  <c r="K11" i="6"/>
  <c r="H11" i="6"/>
  <c r="C56" i="7"/>
  <c r="D56" i="7"/>
  <c r="E56" i="7"/>
  <c r="F56" i="7"/>
  <c r="G56" i="7"/>
  <c r="H56" i="7"/>
  <c r="I56" i="7"/>
  <c r="J56" i="7"/>
  <c r="K56" i="7"/>
  <c r="L56" i="7"/>
  <c r="B56" i="7"/>
  <c r="N18" i="3"/>
  <c r="M18" i="3"/>
  <c r="L18" i="3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D49" i="12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1" i="12"/>
  <c r="D72" i="12"/>
  <c r="D73" i="12"/>
  <c r="D74" i="12"/>
  <c r="D75" i="12"/>
  <c r="D76" i="12"/>
  <c r="D77" i="12"/>
  <c r="D78" i="12"/>
  <c r="D79" i="12"/>
  <c r="D80" i="12"/>
  <c r="D81" i="12"/>
  <c r="D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24" i="12"/>
  <c r="C24" i="12"/>
  <c r="C32" i="1"/>
  <c r="B9" i="1" l="1"/>
  <c r="B11" i="1"/>
  <c r="B13" i="1"/>
  <c r="B15" i="1"/>
  <c r="B17" i="1"/>
  <c r="B19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A1" i="7"/>
  <c r="A1" i="3"/>
  <c r="D31" i="3"/>
  <c r="E31" i="3"/>
  <c r="D32" i="3"/>
  <c r="E32" i="3"/>
  <c r="D33" i="3"/>
  <c r="E33" i="3"/>
  <c r="D34" i="3"/>
  <c r="E34" i="3"/>
  <c r="D35" i="3"/>
  <c r="E35" i="3"/>
  <c r="D36" i="3"/>
  <c r="E36" i="3"/>
  <c r="D37" i="3"/>
  <c r="E37" i="3"/>
  <c r="D38" i="3"/>
  <c r="E38" i="3"/>
  <c r="D39" i="3"/>
  <c r="E39" i="3"/>
  <c r="D40" i="3"/>
  <c r="E40" i="3"/>
  <c r="D41" i="3"/>
  <c r="E41" i="3"/>
  <c r="D42" i="3"/>
  <c r="E42" i="3"/>
  <c r="D43" i="3"/>
  <c r="E43" i="3"/>
  <c r="D44" i="3"/>
  <c r="E44" i="3"/>
  <c r="D45" i="3"/>
  <c r="E45" i="3"/>
  <c r="D46" i="3"/>
  <c r="E46" i="3"/>
  <c r="D47" i="3"/>
  <c r="E47" i="3"/>
  <c r="D48" i="3"/>
  <c r="E48" i="3"/>
  <c r="D49" i="3"/>
  <c r="E49" i="3"/>
  <c r="D50" i="3"/>
  <c r="E50" i="3"/>
  <c r="D51" i="3"/>
  <c r="E51" i="3"/>
  <c r="D52" i="3"/>
  <c r="E52" i="3"/>
  <c r="D53" i="3"/>
  <c r="E53" i="3"/>
  <c r="D54" i="3"/>
  <c r="E54" i="3"/>
  <c r="D55" i="3"/>
  <c r="E55" i="3"/>
  <c r="D56" i="3"/>
  <c r="E56" i="3"/>
  <c r="D57" i="3"/>
  <c r="E57" i="3"/>
  <c r="D58" i="3"/>
  <c r="E58" i="3"/>
  <c r="D59" i="3"/>
  <c r="E59" i="3"/>
  <c r="D60" i="3"/>
  <c r="E60" i="3"/>
  <c r="D61" i="3"/>
  <c r="E61" i="3"/>
  <c r="D62" i="3"/>
  <c r="E62" i="3"/>
  <c r="D63" i="3"/>
  <c r="E63" i="3"/>
  <c r="D64" i="3"/>
  <c r="E64" i="3"/>
  <c r="D65" i="3"/>
  <c r="E65" i="3"/>
  <c r="D66" i="3"/>
  <c r="E66" i="3"/>
  <c r="D67" i="3"/>
  <c r="E67" i="3"/>
  <c r="D68" i="3"/>
  <c r="E68" i="3"/>
  <c r="D69" i="3"/>
  <c r="E69" i="3"/>
  <c r="D70" i="3"/>
  <c r="E70" i="3"/>
  <c r="D71" i="3"/>
  <c r="E71" i="3"/>
  <c r="D72" i="3"/>
  <c r="E72" i="3"/>
  <c r="D73" i="3"/>
  <c r="E73" i="3"/>
  <c r="D74" i="3"/>
  <c r="E74" i="3"/>
  <c r="D75" i="3"/>
  <c r="E75" i="3"/>
  <c r="D76" i="3"/>
  <c r="E76" i="3"/>
  <c r="D77" i="3"/>
  <c r="E77" i="3"/>
  <c r="D78" i="3"/>
  <c r="E78" i="3"/>
  <c r="D79" i="3"/>
  <c r="E79" i="3"/>
  <c r="D80" i="3"/>
  <c r="E80" i="3"/>
  <c r="D81" i="3"/>
  <c r="E81" i="3"/>
  <c r="D82" i="3"/>
  <c r="E82" i="3"/>
  <c r="D83" i="3"/>
  <c r="E83" i="3"/>
  <c r="D84" i="3"/>
  <c r="E84" i="3"/>
  <c r="D85" i="3"/>
  <c r="E85" i="3"/>
  <c r="D86" i="3"/>
  <c r="E86" i="3"/>
  <c r="D87" i="3"/>
  <c r="E87" i="3"/>
  <c r="D88" i="3"/>
  <c r="E88" i="3"/>
  <c r="D89" i="3"/>
  <c r="E89" i="3"/>
  <c r="D90" i="3"/>
  <c r="E90" i="3"/>
  <c r="D91" i="3"/>
  <c r="E91" i="3"/>
  <c r="D92" i="3"/>
  <c r="E92" i="3"/>
  <c r="D93" i="3"/>
  <c r="E93" i="3"/>
  <c r="D94" i="3"/>
  <c r="E94" i="3"/>
  <c r="D95" i="3"/>
  <c r="E95" i="3"/>
  <c r="D96" i="3"/>
  <c r="E96" i="3"/>
  <c r="D97" i="3"/>
  <c r="E97" i="3"/>
  <c r="D98" i="3"/>
  <c r="E98" i="3"/>
  <c r="D99" i="3"/>
  <c r="E99" i="3"/>
  <c r="D100" i="3"/>
  <c r="E100" i="3"/>
  <c r="D101" i="3"/>
  <c r="E101" i="3"/>
  <c r="D102" i="3"/>
  <c r="E102" i="3"/>
  <c r="D103" i="3"/>
  <c r="E103" i="3"/>
  <c r="D104" i="3"/>
  <c r="E104" i="3"/>
  <c r="D105" i="3"/>
  <c r="E105" i="3"/>
  <c r="D106" i="3"/>
  <c r="E106" i="3"/>
  <c r="D107" i="3"/>
  <c r="E107" i="3"/>
  <c r="D108" i="3"/>
  <c r="E108" i="3"/>
  <c r="D109" i="3"/>
  <c r="E109" i="3"/>
  <c r="D110" i="3"/>
  <c r="E110" i="3"/>
  <c r="D111" i="3"/>
  <c r="E111" i="3"/>
  <c r="D112" i="3"/>
  <c r="E112" i="3"/>
  <c r="D113" i="3"/>
  <c r="E113" i="3"/>
  <c r="D114" i="3"/>
  <c r="E114" i="3"/>
  <c r="D115" i="3"/>
  <c r="E115" i="3"/>
  <c r="D116" i="3"/>
  <c r="E116" i="3"/>
  <c r="D117" i="3"/>
  <c r="E117" i="3"/>
  <c r="D118" i="3"/>
  <c r="E118" i="3"/>
  <c r="D119" i="3"/>
  <c r="E119" i="3"/>
  <c r="D120" i="3"/>
  <c r="E120" i="3"/>
  <c r="D121" i="3"/>
  <c r="E121" i="3"/>
  <c r="A10" i="3"/>
  <c r="D122" i="3"/>
  <c r="E122" i="3"/>
  <c r="D123" i="3"/>
  <c r="E123" i="3"/>
  <c r="D124" i="3"/>
  <c r="E124" i="3"/>
  <c r="D125" i="3"/>
  <c r="E125" i="3"/>
  <c r="D126" i="3"/>
  <c r="E126" i="3"/>
  <c r="D127" i="3"/>
  <c r="E127" i="3"/>
  <c r="D128" i="3"/>
  <c r="E128" i="3"/>
  <c r="D129" i="3"/>
  <c r="E129" i="3"/>
  <c r="D130" i="3"/>
  <c r="E130" i="3"/>
  <c r="D131" i="3"/>
  <c r="E131" i="3"/>
  <c r="D132" i="3"/>
  <c r="E132" i="3"/>
  <c r="D133" i="3"/>
  <c r="E133" i="3"/>
  <c r="D134" i="3"/>
  <c r="E134" i="3"/>
  <c r="D135" i="3"/>
  <c r="E135" i="3"/>
  <c r="D136" i="3"/>
  <c r="E136" i="3"/>
  <c r="D137" i="3"/>
  <c r="E137" i="3"/>
  <c r="D138" i="3"/>
  <c r="E138" i="3"/>
  <c r="D139" i="3"/>
  <c r="E139" i="3"/>
  <c r="D140" i="3"/>
  <c r="E140" i="3"/>
  <c r="D141" i="3"/>
  <c r="E141" i="3"/>
  <c r="D142" i="3"/>
  <c r="E142" i="3"/>
  <c r="D143" i="3"/>
  <c r="E143" i="3"/>
  <c r="D144" i="3"/>
  <c r="E144" i="3"/>
  <c r="D145" i="3"/>
  <c r="E145" i="3"/>
  <c r="D146" i="3"/>
  <c r="E146" i="3"/>
  <c r="D147" i="3"/>
  <c r="E147" i="3"/>
  <c r="D148" i="3"/>
  <c r="E148" i="3"/>
  <c r="D149" i="3"/>
  <c r="E149" i="3"/>
  <c r="D150" i="3"/>
  <c r="E150" i="3"/>
  <c r="D151" i="3"/>
  <c r="E151" i="3"/>
  <c r="D152" i="3"/>
  <c r="E152" i="3"/>
  <c r="D153" i="3"/>
  <c r="E153" i="3"/>
  <c r="D154" i="3"/>
  <c r="E154" i="3"/>
  <c r="D155" i="3"/>
  <c r="E155" i="3"/>
  <c r="D156" i="3"/>
  <c r="E156" i="3"/>
  <c r="D157" i="3"/>
  <c r="E157" i="3"/>
  <c r="D158" i="3"/>
  <c r="E158" i="3"/>
  <c r="D159" i="3"/>
  <c r="E159" i="3"/>
  <c r="D160" i="3"/>
  <c r="E160" i="3"/>
  <c r="D161" i="3"/>
  <c r="E161" i="3"/>
  <c r="D162" i="3"/>
  <c r="E162" i="3"/>
  <c r="D163" i="3"/>
  <c r="E163" i="3"/>
  <c r="D164" i="3"/>
  <c r="E164" i="3"/>
  <c r="D165" i="3"/>
  <c r="E165" i="3"/>
  <c r="D166" i="3"/>
  <c r="E166" i="3"/>
  <c r="D167" i="3"/>
  <c r="E167" i="3"/>
  <c r="D168" i="3"/>
  <c r="E168" i="3"/>
  <c r="D169" i="3"/>
  <c r="E169" i="3"/>
  <c r="D170" i="3"/>
  <c r="E170" i="3"/>
  <c r="D171" i="3"/>
  <c r="E171" i="3"/>
  <c r="D172" i="3"/>
  <c r="E172" i="3"/>
  <c r="D173" i="3"/>
  <c r="E173" i="3"/>
  <c r="D174" i="3"/>
  <c r="E174" i="3"/>
  <c r="D175" i="3"/>
  <c r="E175" i="3"/>
  <c r="D176" i="3"/>
  <c r="E176" i="3"/>
  <c r="D177" i="3"/>
  <c r="E177" i="3"/>
  <c r="D178" i="3"/>
  <c r="E178" i="3"/>
  <c r="D179" i="3"/>
  <c r="E179" i="3"/>
  <c r="D180" i="3"/>
  <c r="E180" i="3"/>
  <c r="D181" i="3"/>
  <c r="E181" i="3"/>
  <c r="D182" i="3"/>
  <c r="E182" i="3"/>
  <c r="D183" i="3"/>
  <c r="E183" i="3"/>
  <c r="D184" i="3"/>
  <c r="E184" i="3"/>
  <c r="D185" i="3"/>
  <c r="E185" i="3"/>
  <c r="D186" i="3"/>
  <c r="E186" i="3"/>
  <c r="D187" i="3"/>
  <c r="E187" i="3"/>
  <c r="D188" i="3"/>
  <c r="E188" i="3"/>
  <c r="D189" i="3"/>
  <c r="E189" i="3"/>
  <c r="D190" i="3"/>
  <c r="E190" i="3"/>
  <c r="D191" i="3"/>
  <c r="E191" i="3"/>
  <c r="D192" i="3"/>
  <c r="E192" i="3"/>
  <c r="D193" i="3"/>
  <c r="E193" i="3"/>
  <c r="D194" i="3"/>
  <c r="E194" i="3"/>
  <c r="D195" i="3"/>
  <c r="E195" i="3"/>
  <c r="D196" i="3"/>
  <c r="E196" i="3"/>
  <c r="D197" i="3"/>
  <c r="E197" i="3"/>
  <c r="D198" i="3"/>
  <c r="E198" i="3"/>
  <c r="D199" i="3"/>
  <c r="E199" i="3"/>
  <c r="D200" i="3"/>
  <c r="E200" i="3"/>
  <c r="D201" i="3"/>
  <c r="E201" i="3"/>
  <c r="D202" i="3"/>
  <c r="E202" i="3"/>
  <c r="D203" i="3"/>
  <c r="E203" i="3"/>
  <c r="D204" i="3"/>
  <c r="E204" i="3"/>
  <c r="D205" i="3"/>
  <c r="E205" i="3"/>
  <c r="D206" i="3"/>
  <c r="E206" i="3"/>
  <c r="D207" i="3"/>
  <c r="E207" i="3"/>
  <c r="D208" i="3"/>
  <c r="E208" i="3"/>
  <c r="D209" i="3"/>
  <c r="E209" i="3"/>
  <c r="D210" i="3"/>
  <c r="E210" i="3"/>
  <c r="D211" i="3"/>
  <c r="E211" i="3"/>
  <c r="D212" i="3"/>
  <c r="E212" i="3"/>
  <c r="D213" i="3"/>
  <c r="E213" i="3"/>
  <c r="D214" i="3"/>
  <c r="E214" i="3"/>
  <c r="D215" i="3"/>
  <c r="E215" i="3"/>
  <c r="D216" i="3"/>
  <c r="E216" i="3"/>
  <c r="D217" i="3"/>
  <c r="E217" i="3"/>
  <c r="D218" i="3"/>
  <c r="E218" i="3"/>
  <c r="D219" i="3"/>
  <c r="E219" i="3"/>
  <c r="D220" i="3"/>
  <c r="E220" i="3"/>
  <c r="D221" i="3"/>
  <c r="E221" i="3"/>
  <c r="D222" i="3"/>
  <c r="E222" i="3"/>
  <c r="D223" i="3"/>
  <c r="E223" i="3"/>
  <c r="D224" i="3"/>
  <c r="E224" i="3"/>
  <c r="D225" i="3"/>
  <c r="E225" i="3"/>
  <c r="D226" i="3"/>
  <c r="E226" i="3"/>
  <c r="D227" i="3"/>
  <c r="E227" i="3"/>
  <c r="D228" i="3"/>
  <c r="E228" i="3"/>
  <c r="D229" i="3"/>
  <c r="E229" i="3"/>
  <c r="D230" i="3"/>
  <c r="E230" i="3"/>
  <c r="D231" i="3"/>
  <c r="E231" i="3"/>
  <c r="D232" i="3"/>
  <c r="E232" i="3"/>
  <c r="D233" i="3"/>
  <c r="E233" i="3"/>
  <c r="D234" i="3"/>
  <c r="E234" i="3"/>
  <c r="D235" i="3"/>
  <c r="E235" i="3"/>
  <c r="D236" i="3"/>
  <c r="E236" i="3"/>
  <c r="D237" i="3"/>
  <c r="E237" i="3"/>
  <c r="D238" i="3"/>
  <c r="E238" i="3"/>
  <c r="D239" i="3"/>
  <c r="E239" i="3"/>
  <c r="D240" i="3"/>
  <c r="E240" i="3"/>
  <c r="D241" i="3"/>
  <c r="E241" i="3"/>
  <c r="D242" i="3"/>
  <c r="E242" i="3"/>
  <c r="D243" i="3"/>
  <c r="E243" i="3"/>
  <c r="D244" i="3"/>
  <c r="E244" i="3"/>
  <c r="D245" i="3"/>
  <c r="E245" i="3"/>
  <c r="D246" i="3"/>
  <c r="E246" i="3"/>
  <c r="D247" i="3"/>
  <c r="E247" i="3"/>
  <c r="D248" i="3"/>
  <c r="E248" i="3"/>
  <c r="D249" i="3"/>
  <c r="E249" i="3"/>
  <c r="D250" i="3"/>
  <c r="E250" i="3"/>
  <c r="D251" i="3"/>
  <c r="E251" i="3"/>
  <c r="D252" i="3"/>
  <c r="E252" i="3"/>
  <c r="D253" i="3"/>
  <c r="E253" i="3"/>
  <c r="D254" i="3"/>
  <c r="E254" i="3"/>
  <c r="D255" i="3"/>
  <c r="E255" i="3"/>
  <c r="D256" i="3"/>
  <c r="E256" i="3"/>
  <c r="D257" i="3"/>
  <c r="E257" i="3"/>
  <c r="D258" i="3"/>
  <c r="E258" i="3"/>
  <c r="D259" i="3"/>
  <c r="E259" i="3"/>
  <c r="D260" i="3"/>
  <c r="E260" i="3"/>
  <c r="D261" i="3"/>
  <c r="E261" i="3"/>
  <c r="D262" i="3"/>
  <c r="E262" i="3"/>
  <c r="D263" i="3"/>
  <c r="E263" i="3"/>
  <c r="D264" i="3"/>
  <c r="E264" i="3"/>
  <c r="D265" i="3"/>
  <c r="E265" i="3"/>
  <c r="D266" i="3"/>
  <c r="E266" i="3"/>
  <c r="D267" i="3"/>
  <c r="E267" i="3"/>
  <c r="D268" i="3"/>
  <c r="E268" i="3"/>
  <c r="D269" i="3"/>
  <c r="E269" i="3"/>
  <c r="D270" i="3"/>
  <c r="E270" i="3"/>
  <c r="D271" i="3"/>
  <c r="E271" i="3"/>
  <c r="D272" i="3"/>
  <c r="E272" i="3"/>
  <c r="D273" i="3"/>
  <c r="E273" i="3"/>
  <c r="D274" i="3"/>
  <c r="E274" i="3"/>
  <c r="D275" i="3"/>
  <c r="E275" i="3"/>
  <c r="D276" i="3"/>
  <c r="E276" i="3"/>
  <c r="D277" i="3"/>
  <c r="E277" i="3"/>
  <c r="D278" i="3"/>
  <c r="E278" i="3"/>
  <c r="D279" i="3"/>
  <c r="E279" i="3"/>
  <c r="D280" i="3"/>
  <c r="E280" i="3"/>
  <c r="D281" i="3"/>
  <c r="E281" i="3"/>
  <c r="D282" i="3"/>
  <c r="E282" i="3"/>
  <c r="D283" i="3"/>
  <c r="E283" i="3"/>
  <c r="D284" i="3"/>
  <c r="E284" i="3"/>
  <c r="D285" i="3"/>
  <c r="E285" i="3"/>
  <c r="D286" i="3"/>
  <c r="E286" i="3"/>
  <c r="D287" i="3"/>
  <c r="E287" i="3"/>
  <c r="D288" i="3"/>
  <c r="E288" i="3"/>
  <c r="D289" i="3"/>
  <c r="E289" i="3"/>
  <c r="D290" i="3"/>
  <c r="E290" i="3"/>
  <c r="D291" i="3"/>
  <c r="E291" i="3"/>
  <c r="D292" i="3"/>
  <c r="E292" i="3"/>
  <c r="D293" i="3"/>
  <c r="E293" i="3"/>
  <c r="D294" i="3"/>
  <c r="E294" i="3"/>
  <c r="D295" i="3"/>
  <c r="E295" i="3"/>
  <c r="D296" i="3"/>
  <c r="E296" i="3"/>
  <c r="D297" i="3"/>
  <c r="E297" i="3"/>
  <c r="D298" i="3"/>
  <c r="E298" i="3"/>
  <c r="D299" i="3"/>
  <c r="E299" i="3"/>
  <c r="D300" i="3"/>
  <c r="E300" i="3"/>
  <c r="D301" i="3"/>
  <c r="E301" i="3"/>
  <c r="D302" i="3"/>
  <c r="E302" i="3"/>
  <c r="D303" i="3"/>
  <c r="E303" i="3"/>
  <c r="D304" i="3"/>
  <c r="E304" i="3"/>
  <c r="D305" i="3"/>
  <c r="E305" i="3"/>
  <c r="D306" i="3"/>
  <c r="E306" i="3"/>
  <c r="D307" i="3"/>
  <c r="E307" i="3"/>
  <c r="D308" i="3"/>
  <c r="E308" i="3"/>
  <c r="D309" i="3"/>
  <c r="E309" i="3"/>
  <c r="D310" i="3"/>
  <c r="E310" i="3"/>
  <c r="D311" i="3"/>
  <c r="E311" i="3"/>
  <c r="D312" i="3"/>
  <c r="E312" i="3"/>
  <c r="D313" i="3"/>
  <c r="E313" i="3"/>
  <c r="D314" i="3"/>
  <c r="E314" i="3"/>
  <c r="D315" i="3"/>
  <c r="E315" i="3"/>
  <c r="D316" i="3"/>
  <c r="E316" i="3"/>
  <c r="D317" i="3"/>
  <c r="E317" i="3"/>
  <c r="D318" i="3"/>
  <c r="E318" i="3"/>
  <c r="D319" i="3"/>
  <c r="E319" i="3"/>
  <c r="D320" i="3"/>
  <c r="E320" i="3"/>
  <c r="D321" i="3"/>
  <c r="E321" i="3"/>
  <c r="D322" i="3"/>
  <c r="E322" i="3"/>
  <c r="D323" i="3"/>
  <c r="E323" i="3"/>
  <c r="D324" i="3"/>
  <c r="E324" i="3"/>
  <c r="D325" i="3"/>
  <c r="E325" i="3"/>
  <c r="D326" i="3"/>
  <c r="E326" i="3"/>
  <c r="D327" i="3"/>
  <c r="E327" i="3"/>
  <c r="D328" i="3"/>
  <c r="E328" i="3"/>
  <c r="D329" i="3"/>
  <c r="E329" i="3"/>
  <c r="D330" i="3"/>
  <c r="E330" i="3"/>
  <c r="D331" i="3"/>
  <c r="E331" i="3"/>
  <c r="D332" i="3"/>
  <c r="E332" i="3"/>
  <c r="D333" i="3"/>
  <c r="E333" i="3"/>
  <c r="D334" i="3"/>
  <c r="E334" i="3"/>
  <c r="D335" i="3"/>
  <c r="E335" i="3"/>
  <c r="D336" i="3"/>
  <c r="E336" i="3"/>
  <c r="D337" i="3"/>
  <c r="E337" i="3"/>
  <c r="D338" i="3"/>
  <c r="E338" i="3"/>
  <c r="D339" i="3"/>
  <c r="E339" i="3"/>
  <c r="D340" i="3"/>
  <c r="E340" i="3"/>
  <c r="D341" i="3"/>
  <c r="E341" i="3"/>
  <c r="D342" i="3"/>
  <c r="E342" i="3"/>
  <c r="D343" i="3"/>
  <c r="E343" i="3"/>
  <c r="D344" i="3"/>
  <c r="E344" i="3"/>
  <c r="D345" i="3"/>
  <c r="E345" i="3"/>
  <c r="D346" i="3"/>
  <c r="E346" i="3"/>
  <c r="D347" i="3"/>
  <c r="E347" i="3"/>
  <c r="D348" i="3"/>
  <c r="E348" i="3"/>
  <c r="D349" i="3"/>
  <c r="E349" i="3"/>
  <c r="D350" i="3"/>
  <c r="E350" i="3"/>
  <c r="D351" i="3"/>
  <c r="E351" i="3"/>
  <c r="D352" i="3"/>
  <c r="E352" i="3"/>
  <c r="D353" i="3"/>
  <c r="E353" i="3"/>
  <c r="D354" i="3"/>
  <c r="E354" i="3"/>
  <c r="D355" i="3"/>
  <c r="E355" i="3"/>
  <c r="D356" i="3"/>
  <c r="E356" i="3"/>
  <c r="D357" i="3"/>
  <c r="E357" i="3"/>
  <c r="D358" i="3"/>
  <c r="E358" i="3"/>
  <c r="D359" i="3"/>
  <c r="E359" i="3"/>
  <c r="D360" i="3"/>
  <c r="E360" i="3"/>
  <c r="D361" i="3"/>
  <c r="E361" i="3"/>
  <c r="D362" i="3"/>
  <c r="E362" i="3"/>
  <c r="D363" i="3"/>
  <c r="E363" i="3"/>
  <c r="D364" i="3"/>
  <c r="E364" i="3"/>
  <c r="D365" i="3"/>
  <c r="E365" i="3"/>
  <c r="D366" i="3"/>
  <c r="E366" i="3"/>
  <c r="D367" i="3"/>
  <c r="E367" i="3"/>
  <c r="D368" i="3"/>
  <c r="E368" i="3"/>
  <c r="D369" i="3"/>
  <c r="E369" i="3"/>
  <c r="D370" i="3"/>
  <c r="E370" i="3"/>
  <c r="D371" i="3"/>
  <c r="E371" i="3"/>
  <c r="D372" i="3"/>
  <c r="E372" i="3"/>
  <c r="D373" i="3"/>
  <c r="E373" i="3"/>
  <c r="D374" i="3"/>
  <c r="E374" i="3"/>
  <c r="D375" i="3"/>
  <c r="E375" i="3"/>
  <c r="D376" i="3"/>
  <c r="E376" i="3"/>
  <c r="D377" i="3"/>
  <c r="E377" i="3"/>
  <c r="D378" i="3"/>
  <c r="E378" i="3"/>
  <c r="D379" i="3"/>
  <c r="E379" i="3"/>
  <c r="D380" i="3"/>
  <c r="E380" i="3"/>
  <c r="D381" i="3"/>
  <c r="E381" i="3"/>
  <c r="D382" i="3"/>
  <c r="E382" i="3"/>
  <c r="D383" i="3"/>
  <c r="E383" i="3"/>
  <c r="D384" i="3"/>
  <c r="E384" i="3"/>
  <c r="D385" i="3"/>
  <c r="E385" i="3"/>
  <c r="D386" i="3"/>
  <c r="E386" i="3"/>
  <c r="D387" i="3"/>
  <c r="E387" i="3"/>
  <c r="D388" i="3"/>
  <c r="E388" i="3"/>
  <c r="D389" i="3"/>
  <c r="E389" i="3"/>
  <c r="D390" i="3"/>
  <c r="E390" i="3"/>
  <c r="D391" i="3"/>
  <c r="E391" i="3"/>
  <c r="D392" i="3"/>
  <c r="E392" i="3"/>
  <c r="D393" i="3"/>
  <c r="E393" i="3"/>
  <c r="D394" i="3"/>
  <c r="E394" i="3"/>
  <c r="D395" i="3"/>
  <c r="E395" i="3"/>
  <c r="D396" i="3"/>
  <c r="E396" i="3"/>
  <c r="D397" i="3"/>
  <c r="E397" i="3"/>
  <c r="D398" i="3"/>
  <c r="E398" i="3"/>
  <c r="D399" i="3"/>
  <c r="E399" i="3"/>
  <c r="D400" i="3"/>
  <c r="E400" i="3"/>
  <c r="D401" i="3"/>
  <c r="E401" i="3"/>
  <c r="D402" i="3"/>
  <c r="E402" i="3"/>
  <c r="D403" i="3"/>
  <c r="E403" i="3"/>
  <c r="D404" i="3"/>
  <c r="E404" i="3"/>
  <c r="D405" i="3"/>
  <c r="E405" i="3"/>
  <c r="D406" i="3"/>
  <c r="E406" i="3"/>
  <c r="D407" i="3"/>
  <c r="E407" i="3"/>
  <c r="D408" i="3"/>
  <c r="E408" i="3"/>
  <c r="D409" i="3"/>
  <c r="E409" i="3"/>
  <c r="D410" i="3"/>
  <c r="E410" i="3"/>
  <c r="D411" i="3"/>
  <c r="E411" i="3"/>
  <c r="D412" i="3"/>
  <c r="E412" i="3"/>
  <c r="D413" i="3"/>
  <c r="E413" i="3"/>
  <c r="D414" i="3"/>
  <c r="E414" i="3"/>
  <c r="D415" i="3"/>
  <c r="E415" i="3"/>
  <c r="D416" i="3"/>
  <c r="E416" i="3"/>
  <c r="D417" i="3"/>
  <c r="E417" i="3"/>
  <c r="D418" i="3"/>
  <c r="E418" i="3"/>
  <c r="D419" i="3"/>
  <c r="E419" i="3"/>
  <c r="D420" i="3"/>
  <c r="E420" i="3"/>
  <c r="D421" i="3"/>
  <c r="E421" i="3"/>
  <c r="D422" i="3"/>
  <c r="E422" i="3"/>
  <c r="D423" i="3"/>
  <c r="E423" i="3"/>
  <c r="D424" i="3"/>
  <c r="E424" i="3"/>
  <c r="D425" i="3"/>
  <c r="E425" i="3"/>
  <c r="D426" i="3"/>
  <c r="E426" i="3"/>
  <c r="D427" i="3"/>
  <c r="E427" i="3"/>
  <c r="D428" i="3"/>
  <c r="E428" i="3"/>
  <c r="D429" i="3"/>
  <c r="E429" i="3"/>
  <c r="D430" i="3"/>
  <c r="E430" i="3"/>
  <c r="D431" i="3"/>
  <c r="E431" i="3"/>
  <c r="D432" i="3"/>
  <c r="E432" i="3"/>
  <c r="D433" i="3"/>
  <c r="E433" i="3"/>
  <c r="D434" i="3"/>
  <c r="E434" i="3"/>
  <c r="D435" i="3"/>
  <c r="E435" i="3"/>
  <c r="D436" i="3"/>
  <c r="E436" i="3"/>
  <c r="D437" i="3"/>
  <c r="E437" i="3"/>
  <c r="D438" i="3"/>
  <c r="E438" i="3"/>
  <c r="D439" i="3"/>
  <c r="E439" i="3"/>
  <c r="D440" i="3"/>
  <c r="E440" i="3"/>
  <c r="D441" i="3"/>
  <c r="E441" i="3"/>
  <c r="D442" i="3"/>
  <c r="E442" i="3"/>
  <c r="D443" i="3"/>
  <c r="E443" i="3"/>
  <c r="D444" i="3"/>
  <c r="E444" i="3"/>
  <c r="D445" i="3"/>
  <c r="E445" i="3"/>
  <c r="D446" i="3"/>
  <c r="E446" i="3"/>
  <c r="D447" i="3"/>
  <c r="E447" i="3"/>
  <c r="D448" i="3"/>
  <c r="E448" i="3"/>
  <c r="D449" i="3"/>
  <c r="E449" i="3"/>
  <c r="D450" i="3"/>
  <c r="E450" i="3"/>
  <c r="D451" i="3"/>
  <c r="E451" i="3"/>
  <c r="D452" i="3"/>
  <c r="E452" i="3"/>
  <c r="D453" i="3"/>
  <c r="E453" i="3"/>
  <c r="D454" i="3"/>
  <c r="E454" i="3"/>
  <c r="D455" i="3"/>
  <c r="E455" i="3"/>
  <c r="D456" i="3"/>
  <c r="E456" i="3"/>
  <c r="D457" i="3"/>
  <c r="E457" i="3"/>
  <c r="D458" i="3"/>
  <c r="E458" i="3"/>
  <c r="D459" i="3"/>
  <c r="E459" i="3"/>
  <c r="D460" i="3"/>
  <c r="E460" i="3"/>
  <c r="D461" i="3"/>
  <c r="E461" i="3"/>
  <c r="D462" i="3"/>
  <c r="E462" i="3"/>
  <c r="D463" i="3"/>
  <c r="E463" i="3"/>
  <c r="D464" i="3"/>
  <c r="E464" i="3"/>
  <c r="D465" i="3"/>
  <c r="E465" i="3"/>
  <c r="D466" i="3"/>
  <c r="E466" i="3"/>
  <c r="D467" i="3"/>
  <c r="E467" i="3"/>
  <c r="D468" i="3"/>
  <c r="E468" i="3"/>
  <c r="D469" i="3"/>
  <c r="E469" i="3"/>
  <c r="D470" i="3"/>
  <c r="E470" i="3"/>
  <c r="D471" i="3"/>
  <c r="E471" i="3"/>
  <c r="D472" i="3"/>
  <c r="E472" i="3"/>
  <c r="D473" i="3"/>
  <c r="E473" i="3"/>
  <c r="D474" i="3"/>
  <c r="E474" i="3"/>
  <c r="D475" i="3"/>
  <c r="E475" i="3"/>
  <c r="D476" i="3"/>
  <c r="E476" i="3"/>
  <c r="D477" i="3"/>
  <c r="E477" i="3"/>
  <c r="D478" i="3"/>
  <c r="E478" i="3"/>
  <c r="D479" i="3"/>
  <c r="E479" i="3"/>
  <c r="D480" i="3"/>
  <c r="E480" i="3"/>
  <c r="D481" i="3"/>
  <c r="E481" i="3"/>
  <c r="D482" i="3"/>
  <c r="E482" i="3"/>
  <c r="D483" i="3"/>
  <c r="E483" i="3"/>
  <c r="D484" i="3"/>
  <c r="E484" i="3"/>
  <c r="D485" i="3"/>
  <c r="E485" i="3"/>
  <c r="A12" i="3"/>
  <c r="D486" i="3"/>
  <c r="E486" i="3"/>
  <c r="D487" i="3"/>
  <c r="E487" i="3"/>
  <c r="D488" i="3"/>
  <c r="E488" i="3"/>
  <c r="D489" i="3"/>
  <c r="E489" i="3"/>
  <c r="D490" i="3"/>
  <c r="E490" i="3"/>
  <c r="D491" i="3"/>
  <c r="E491" i="3"/>
  <c r="D492" i="3"/>
  <c r="E492" i="3"/>
  <c r="D493" i="3"/>
  <c r="E493" i="3"/>
  <c r="D494" i="3"/>
  <c r="E494" i="3"/>
  <c r="D495" i="3"/>
  <c r="E495" i="3"/>
  <c r="D496" i="3"/>
  <c r="E496" i="3"/>
  <c r="D497" i="3"/>
  <c r="E497" i="3"/>
  <c r="D498" i="3"/>
  <c r="E498" i="3"/>
  <c r="D499" i="3"/>
  <c r="E499" i="3"/>
  <c r="D500" i="3"/>
  <c r="E500" i="3"/>
  <c r="D501" i="3"/>
  <c r="E501" i="3"/>
  <c r="D502" i="3"/>
  <c r="E502" i="3"/>
  <c r="D503" i="3"/>
  <c r="E503" i="3"/>
  <c r="D504" i="3"/>
  <c r="E504" i="3"/>
  <c r="D505" i="3"/>
  <c r="E505" i="3"/>
  <c r="D506" i="3"/>
  <c r="E506" i="3"/>
  <c r="D507" i="3"/>
  <c r="E507" i="3"/>
  <c r="D508" i="3"/>
  <c r="E508" i="3"/>
  <c r="D509" i="3"/>
  <c r="E509" i="3"/>
  <c r="D510" i="3"/>
  <c r="E510" i="3"/>
  <c r="D511" i="3"/>
  <c r="E511" i="3"/>
  <c r="D512" i="3"/>
  <c r="E512" i="3"/>
  <c r="D513" i="3"/>
  <c r="E513" i="3"/>
  <c r="D514" i="3"/>
  <c r="E514" i="3"/>
  <c r="D515" i="3"/>
  <c r="E515" i="3"/>
  <c r="D516" i="3"/>
  <c r="E516" i="3"/>
  <c r="D517" i="3"/>
  <c r="E517" i="3"/>
  <c r="D518" i="3"/>
  <c r="E518" i="3"/>
  <c r="D519" i="3"/>
  <c r="E519" i="3"/>
  <c r="D520" i="3"/>
  <c r="E520" i="3"/>
  <c r="D521" i="3"/>
  <c r="E521" i="3"/>
  <c r="D522" i="3"/>
  <c r="E522" i="3"/>
  <c r="D523" i="3"/>
  <c r="E523" i="3"/>
  <c r="D524" i="3"/>
  <c r="E524" i="3"/>
  <c r="D525" i="3"/>
  <c r="E525" i="3"/>
  <c r="D526" i="3"/>
  <c r="E526" i="3"/>
  <c r="D527" i="3"/>
  <c r="E527" i="3"/>
  <c r="D528" i="3"/>
  <c r="E528" i="3"/>
  <c r="D529" i="3"/>
  <c r="E529" i="3"/>
  <c r="D530" i="3"/>
  <c r="E530" i="3"/>
  <c r="D531" i="3"/>
  <c r="E531" i="3"/>
  <c r="D532" i="3"/>
  <c r="E532" i="3"/>
  <c r="D533" i="3"/>
  <c r="E533" i="3"/>
  <c r="D534" i="3"/>
  <c r="E534" i="3"/>
  <c r="D535" i="3"/>
  <c r="E535" i="3"/>
  <c r="D536" i="3"/>
  <c r="E536" i="3"/>
  <c r="D537" i="3"/>
  <c r="E537" i="3"/>
  <c r="D538" i="3"/>
  <c r="E538" i="3"/>
  <c r="D539" i="3"/>
  <c r="E539" i="3"/>
  <c r="D540" i="3"/>
  <c r="E540" i="3"/>
  <c r="D541" i="3"/>
  <c r="E541" i="3"/>
  <c r="D542" i="3"/>
  <c r="E542" i="3"/>
  <c r="D543" i="3"/>
  <c r="E543" i="3"/>
  <c r="D544" i="3"/>
  <c r="E544" i="3"/>
  <c r="D545" i="3"/>
  <c r="E545" i="3"/>
  <c r="D546" i="3"/>
  <c r="E546" i="3"/>
  <c r="D547" i="3"/>
  <c r="E547" i="3"/>
  <c r="D548" i="3"/>
  <c r="E548" i="3"/>
  <c r="D549" i="3"/>
  <c r="E549" i="3"/>
  <c r="D550" i="3"/>
  <c r="E550" i="3"/>
  <c r="D551" i="3"/>
  <c r="E551" i="3"/>
  <c r="D552" i="3"/>
  <c r="E552" i="3"/>
  <c r="D553" i="3"/>
  <c r="E553" i="3"/>
  <c r="D554" i="3"/>
  <c r="E554" i="3"/>
  <c r="D555" i="3"/>
  <c r="E555" i="3"/>
  <c r="D556" i="3"/>
  <c r="E556" i="3"/>
  <c r="D557" i="3"/>
  <c r="E557" i="3"/>
  <c r="D558" i="3"/>
  <c r="E558" i="3"/>
  <c r="D559" i="3"/>
  <c r="E559" i="3"/>
  <c r="D560" i="3"/>
  <c r="E560" i="3"/>
  <c r="D561" i="3"/>
  <c r="E561" i="3"/>
  <c r="D562" i="3"/>
  <c r="E562" i="3"/>
  <c r="D563" i="3"/>
  <c r="E563" i="3"/>
  <c r="D564" i="3"/>
  <c r="E564" i="3"/>
  <c r="D565" i="3"/>
  <c r="E565" i="3"/>
  <c r="D566" i="3"/>
  <c r="E566" i="3"/>
  <c r="D567" i="3"/>
  <c r="E567" i="3"/>
  <c r="D568" i="3"/>
  <c r="E568" i="3"/>
  <c r="D569" i="3"/>
  <c r="E569" i="3"/>
  <c r="D570" i="3"/>
  <c r="E570" i="3"/>
  <c r="D571" i="3"/>
  <c r="E571" i="3"/>
  <c r="D572" i="3"/>
  <c r="E572" i="3"/>
  <c r="D573" i="3"/>
  <c r="E573" i="3"/>
  <c r="D574" i="3"/>
  <c r="E574" i="3"/>
  <c r="D575" i="3"/>
  <c r="E575" i="3"/>
  <c r="D576" i="3"/>
  <c r="E576" i="3"/>
  <c r="D577" i="3"/>
  <c r="E577" i="3"/>
  <c r="D578" i="3"/>
  <c r="E578" i="3"/>
  <c r="D579" i="3"/>
  <c r="E579" i="3"/>
  <c r="D580" i="3"/>
  <c r="E580" i="3"/>
  <c r="D581" i="3"/>
  <c r="E581" i="3"/>
  <c r="D582" i="3"/>
  <c r="E582" i="3"/>
  <c r="D583" i="3"/>
  <c r="E583" i="3"/>
  <c r="D584" i="3"/>
  <c r="E584" i="3"/>
  <c r="D585" i="3"/>
  <c r="E585" i="3"/>
  <c r="D586" i="3"/>
  <c r="E586" i="3"/>
  <c r="D587" i="3"/>
  <c r="E587" i="3"/>
  <c r="D588" i="3"/>
  <c r="E588" i="3"/>
  <c r="D589" i="3"/>
  <c r="E589" i="3"/>
  <c r="D590" i="3"/>
  <c r="E590" i="3"/>
  <c r="D591" i="3"/>
  <c r="E591" i="3"/>
  <c r="D592" i="3"/>
  <c r="E592" i="3"/>
  <c r="D593" i="3"/>
  <c r="E593" i="3"/>
  <c r="D594" i="3"/>
  <c r="E594" i="3"/>
  <c r="D595" i="3"/>
  <c r="E595" i="3"/>
  <c r="D596" i="3"/>
  <c r="E596" i="3"/>
  <c r="D597" i="3"/>
  <c r="E597" i="3"/>
  <c r="D598" i="3"/>
  <c r="E598" i="3"/>
  <c r="D599" i="3"/>
  <c r="E599" i="3"/>
  <c r="D600" i="3"/>
  <c r="E600" i="3"/>
  <c r="D601" i="3"/>
  <c r="E601" i="3"/>
  <c r="D602" i="3"/>
  <c r="E602" i="3"/>
  <c r="D603" i="3"/>
  <c r="E603" i="3"/>
  <c r="D604" i="3"/>
  <c r="E604" i="3"/>
  <c r="D605" i="3"/>
  <c r="E605" i="3"/>
  <c r="D606" i="3"/>
  <c r="E606" i="3"/>
  <c r="D607" i="3"/>
  <c r="E607" i="3"/>
  <c r="D608" i="3"/>
  <c r="E608" i="3"/>
  <c r="D609" i="3"/>
  <c r="E609" i="3"/>
  <c r="D610" i="3"/>
  <c r="E610" i="3"/>
  <c r="D611" i="3"/>
  <c r="E611" i="3"/>
  <c r="D612" i="3"/>
  <c r="E612" i="3"/>
  <c r="D613" i="3"/>
  <c r="E613" i="3"/>
  <c r="D614" i="3"/>
  <c r="E614" i="3"/>
  <c r="D615" i="3"/>
  <c r="E615" i="3"/>
  <c r="D616" i="3"/>
  <c r="E616" i="3"/>
  <c r="D617" i="3"/>
  <c r="E617" i="3"/>
  <c r="D618" i="3"/>
  <c r="E618" i="3"/>
  <c r="D619" i="3"/>
  <c r="E619" i="3"/>
  <c r="D620" i="3"/>
  <c r="E620" i="3"/>
  <c r="D621" i="3"/>
  <c r="E621" i="3"/>
  <c r="D622" i="3"/>
  <c r="E622" i="3"/>
  <c r="D623" i="3"/>
  <c r="E623" i="3"/>
  <c r="D624" i="3"/>
  <c r="E624" i="3"/>
  <c r="D625" i="3"/>
  <c r="E625" i="3"/>
  <c r="D626" i="3"/>
  <c r="E626" i="3"/>
  <c r="D627" i="3"/>
  <c r="E627" i="3"/>
  <c r="D628" i="3"/>
  <c r="E628" i="3"/>
  <c r="D629" i="3"/>
  <c r="E629" i="3"/>
  <c r="D630" i="3"/>
  <c r="E630" i="3"/>
  <c r="D631" i="3"/>
  <c r="E631" i="3"/>
  <c r="D632" i="3"/>
  <c r="E632" i="3"/>
  <c r="D633" i="3"/>
  <c r="E633" i="3"/>
  <c r="D634" i="3"/>
  <c r="E634" i="3"/>
  <c r="D635" i="3"/>
  <c r="E635" i="3"/>
  <c r="D636" i="3"/>
  <c r="E636" i="3"/>
  <c r="D637" i="3"/>
  <c r="E637" i="3"/>
  <c r="D638" i="3"/>
  <c r="E638" i="3"/>
  <c r="D639" i="3"/>
  <c r="E639" i="3"/>
  <c r="D640" i="3"/>
  <c r="E640" i="3"/>
  <c r="D641" i="3"/>
  <c r="E641" i="3"/>
  <c r="D642" i="3"/>
  <c r="E642" i="3"/>
  <c r="D643" i="3"/>
  <c r="E643" i="3"/>
  <c r="D644" i="3"/>
  <c r="E644" i="3"/>
  <c r="D645" i="3"/>
  <c r="E645" i="3"/>
  <c r="D646" i="3"/>
  <c r="E646" i="3"/>
  <c r="D647" i="3"/>
  <c r="E647" i="3"/>
  <c r="D648" i="3"/>
  <c r="E648" i="3"/>
  <c r="D649" i="3"/>
  <c r="E649" i="3"/>
  <c r="D650" i="3"/>
  <c r="E650" i="3"/>
  <c r="D651" i="3"/>
  <c r="E651" i="3"/>
  <c r="D652" i="3"/>
  <c r="E652" i="3"/>
  <c r="D653" i="3"/>
  <c r="E653" i="3"/>
  <c r="D654" i="3"/>
  <c r="E654" i="3"/>
  <c r="D655" i="3"/>
  <c r="E655" i="3"/>
  <c r="D656" i="3"/>
  <c r="E656" i="3"/>
  <c r="D657" i="3"/>
  <c r="E657" i="3"/>
  <c r="D658" i="3"/>
  <c r="E658" i="3"/>
  <c r="D659" i="3"/>
  <c r="E659" i="3"/>
  <c r="D660" i="3"/>
  <c r="E660" i="3"/>
  <c r="D661" i="3"/>
  <c r="E661" i="3"/>
  <c r="D662" i="3"/>
  <c r="E662" i="3"/>
  <c r="D663" i="3"/>
  <c r="E663" i="3"/>
  <c r="D664" i="3"/>
  <c r="E664" i="3"/>
  <c r="D665" i="3"/>
  <c r="E665" i="3"/>
  <c r="D666" i="3"/>
  <c r="E666" i="3"/>
  <c r="D667" i="3"/>
  <c r="E667" i="3"/>
  <c r="D668" i="3"/>
  <c r="E668" i="3"/>
  <c r="D669" i="3"/>
  <c r="E669" i="3"/>
  <c r="D670" i="3"/>
  <c r="E670" i="3"/>
  <c r="D671" i="3"/>
  <c r="E671" i="3"/>
  <c r="D672" i="3"/>
  <c r="E672" i="3"/>
  <c r="D673" i="3"/>
  <c r="E673" i="3"/>
  <c r="D674" i="3"/>
  <c r="E674" i="3"/>
  <c r="D675" i="3"/>
  <c r="E675" i="3"/>
  <c r="D676" i="3"/>
  <c r="E676" i="3"/>
  <c r="D677" i="3"/>
  <c r="E677" i="3"/>
  <c r="D678" i="3"/>
  <c r="E678" i="3"/>
  <c r="D679" i="3"/>
  <c r="E679" i="3"/>
  <c r="D680" i="3"/>
  <c r="E680" i="3"/>
  <c r="D681" i="3"/>
  <c r="E681" i="3"/>
  <c r="D682" i="3"/>
  <c r="E682" i="3"/>
  <c r="D683" i="3"/>
  <c r="E683" i="3"/>
  <c r="D684" i="3"/>
  <c r="E684" i="3"/>
  <c r="D685" i="3"/>
  <c r="E685" i="3"/>
  <c r="D686" i="3"/>
  <c r="E686" i="3"/>
  <c r="D687" i="3"/>
  <c r="E687" i="3"/>
  <c r="D688" i="3"/>
  <c r="E688" i="3"/>
  <c r="D689" i="3"/>
  <c r="E689" i="3"/>
  <c r="D690" i="3"/>
  <c r="E690" i="3"/>
  <c r="D691" i="3"/>
  <c r="E691" i="3"/>
  <c r="D692" i="3"/>
  <c r="E692" i="3"/>
  <c r="D693" i="3"/>
  <c r="E693" i="3"/>
  <c r="D694" i="3"/>
  <c r="E694" i="3"/>
  <c r="D695" i="3"/>
  <c r="E695" i="3"/>
  <c r="D696" i="3"/>
  <c r="E696" i="3"/>
  <c r="D697" i="3"/>
  <c r="E697" i="3"/>
  <c r="D698" i="3"/>
  <c r="E698" i="3"/>
  <c r="D699" i="3"/>
  <c r="E699" i="3"/>
  <c r="D700" i="3"/>
  <c r="E700" i="3"/>
  <c r="D701" i="3"/>
  <c r="E701" i="3"/>
  <c r="D702" i="3"/>
  <c r="E702" i="3"/>
  <c r="D703" i="3"/>
  <c r="E703" i="3"/>
  <c r="D704" i="3"/>
  <c r="E704" i="3"/>
  <c r="D705" i="3"/>
  <c r="E705" i="3"/>
  <c r="D706" i="3"/>
  <c r="E706" i="3"/>
  <c r="D707" i="3"/>
  <c r="E707" i="3"/>
  <c r="D708" i="3"/>
  <c r="E708" i="3"/>
  <c r="D709" i="3"/>
  <c r="E709" i="3"/>
  <c r="D710" i="3"/>
  <c r="E710" i="3"/>
  <c r="D711" i="3"/>
  <c r="E711" i="3"/>
  <c r="D712" i="3"/>
  <c r="E712" i="3"/>
  <c r="D713" i="3"/>
  <c r="E713" i="3"/>
  <c r="D714" i="3"/>
  <c r="E714" i="3"/>
  <c r="D715" i="3"/>
  <c r="E715" i="3"/>
  <c r="D716" i="3"/>
  <c r="E716" i="3"/>
  <c r="D717" i="3"/>
  <c r="E717" i="3"/>
  <c r="D718" i="3"/>
  <c r="E718" i="3"/>
  <c r="D719" i="3"/>
  <c r="E719" i="3"/>
  <c r="D720" i="3"/>
  <c r="E720" i="3"/>
  <c r="D721" i="3"/>
  <c r="E721" i="3"/>
  <c r="D722" i="3"/>
  <c r="E722" i="3"/>
  <c r="D723" i="3"/>
  <c r="E723" i="3"/>
  <c r="D724" i="3"/>
  <c r="E724" i="3"/>
  <c r="D725" i="3"/>
  <c r="E725" i="3"/>
  <c r="D726" i="3"/>
  <c r="E726" i="3"/>
  <c r="D727" i="3"/>
  <c r="E727" i="3"/>
  <c r="D728" i="3"/>
  <c r="E728" i="3"/>
  <c r="D729" i="3"/>
  <c r="E729" i="3"/>
  <c r="D730" i="3"/>
  <c r="E730" i="3"/>
  <c r="D731" i="3"/>
  <c r="E731" i="3"/>
  <c r="D732" i="3"/>
  <c r="E732" i="3"/>
  <c r="D733" i="3"/>
  <c r="E733" i="3"/>
  <c r="D734" i="3"/>
  <c r="E734" i="3"/>
  <c r="D735" i="3"/>
  <c r="E735" i="3"/>
  <c r="D736" i="3"/>
  <c r="E736" i="3"/>
  <c r="D737" i="3"/>
  <c r="E737" i="3"/>
  <c r="D738" i="3"/>
  <c r="E738" i="3"/>
  <c r="D739" i="3"/>
  <c r="E739" i="3"/>
  <c r="D740" i="3"/>
  <c r="E740" i="3"/>
  <c r="D741" i="3"/>
  <c r="E741" i="3"/>
  <c r="D742" i="3"/>
  <c r="E742" i="3"/>
  <c r="D743" i="3"/>
  <c r="E743" i="3"/>
  <c r="D744" i="3"/>
  <c r="E744" i="3"/>
  <c r="D745" i="3"/>
  <c r="E745" i="3"/>
  <c r="D746" i="3"/>
  <c r="E746" i="3"/>
  <c r="D747" i="3"/>
  <c r="E747" i="3"/>
  <c r="D748" i="3"/>
  <c r="E748" i="3"/>
  <c r="D749" i="3"/>
  <c r="E749" i="3"/>
  <c r="D750" i="3"/>
  <c r="E750" i="3"/>
  <c r="D751" i="3"/>
  <c r="E751" i="3"/>
  <c r="D752" i="3"/>
  <c r="E752" i="3"/>
  <c r="D753" i="3"/>
  <c r="E753" i="3"/>
  <c r="D754" i="3"/>
  <c r="E754" i="3"/>
  <c r="D755" i="3"/>
  <c r="E755" i="3"/>
  <c r="D756" i="3"/>
  <c r="E756" i="3"/>
  <c r="D757" i="3"/>
  <c r="E757" i="3"/>
  <c r="D758" i="3"/>
  <c r="E758" i="3"/>
  <c r="D759" i="3"/>
  <c r="E759" i="3"/>
  <c r="D760" i="3"/>
  <c r="E760" i="3"/>
  <c r="D761" i="3"/>
  <c r="E761" i="3"/>
  <c r="D762" i="3"/>
  <c r="E762" i="3"/>
  <c r="D763" i="3"/>
  <c r="E763" i="3"/>
  <c r="D764" i="3"/>
  <c r="E764" i="3"/>
  <c r="D765" i="3"/>
  <c r="E765" i="3"/>
  <c r="D766" i="3"/>
  <c r="E766" i="3"/>
  <c r="D767" i="3"/>
  <c r="E767" i="3"/>
  <c r="D768" i="3"/>
  <c r="E768" i="3"/>
  <c r="D769" i="3"/>
  <c r="E769" i="3"/>
  <c r="D770" i="3"/>
  <c r="E770" i="3"/>
  <c r="D771" i="3"/>
  <c r="E771" i="3"/>
  <c r="D772" i="3"/>
  <c r="E772" i="3"/>
  <c r="D773" i="3"/>
  <c r="E773" i="3"/>
  <c r="D774" i="3"/>
  <c r="E774" i="3"/>
  <c r="D775" i="3"/>
  <c r="E775" i="3"/>
  <c r="D776" i="3"/>
  <c r="E776" i="3"/>
  <c r="D777" i="3"/>
  <c r="E777" i="3"/>
  <c r="D778" i="3"/>
  <c r="E778" i="3"/>
  <c r="D779" i="3"/>
  <c r="E779" i="3"/>
  <c r="D780" i="3"/>
  <c r="E780" i="3"/>
  <c r="D781" i="3"/>
  <c r="E781" i="3"/>
  <c r="D782" i="3"/>
  <c r="E782" i="3"/>
  <c r="D783" i="3"/>
  <c r="E783" i="3"/>
  <c r="D784" i="3"/>
  <c r="E784" i="3"/>
  <c r="D785" i="3"/>
  <c r="E785" i="3"/>
  <c r="D786" i="3"/>
  <c r="E786" i="3"/>
  <c r="D787" i="3"/>
  <c r="E787" i="3"/>
  <c r="D788" i="3"/>
  <c r="E788" i="3"/>
  <c r="D789" i="3"/>
  <c r="E789" i="3"/>
  <c r="D790" i="3"/>
  <c r="E790" i="3"/>
  <c r="D791" i="3"/>
  <c r="E791" i="3"/>
  <c r="D792" i="3"/>
  <c r="E792" i="3"/>
  <c r="D793" i="3"/>
  <c r="E793" i="3"/>
  <c r="D794" i="3"/>
  <c r="E794" i="3"/>
  <c r="D795" i="3"/>
  <c r="E795" i="3"/>
  <c r="D796" i="3"/>
  <c r="E796" i="3"/>
  <c r="D797" i="3"/>
  <c r="E797" i="3"/>
  <c r="D798" i="3"/>
  <c r="E798" i="3"/>
  <c r="D799" i="3"/>
  <c r="E799" i="3"/>
  <c r="D800" i="3"/>
  <c r="E800" i="3"/>
  <c r="D801" i="3"/>
  <c r="E801" i="3"/>
  <c r="D802" i="3"/>
  <c r="E802" i="3"/>
  <c r="D803" i="3"/>
  <c r="E803" i="3"/>
  <c r="D804" i="3"/>
  <c r="E804" i="3"/>
  <c r="D805" i="3"/>
  <c r="E805" i="3"/>
  <c r="D806" i="3"/>
  <c r="E806" i="3"/>
  <c r="D807" i="3"/>
  <c r="E807" i="3"/>
  <c r="D808" i="3"/>
  <c r="E808" i="3"/>
  <c r="D809" i="3"/>
  <c r="E809" i="3"/>
  <c r="D810" i="3"/>
  <c r="E810" i="3"/>
  <c r="D811" i="3"/>
  <c r="E811" i="3"/>
  <c r="D812" i="3"/>
  <c r="E812" i="3"/>
  <c r="D813" i="3"/>
  <c r="E813" i="3"/>
  <c r="D814" i="3"/>
  <c r="E814" i="3"/>
  <c r="D815" i="3"/>
  <c r="E815" i="3"/>
  <c r="D816" i="3"/>
  <c r="E816" i="3"/>
  <c r="D817" i="3"/>
  <c r="E817" i="3"/>
  <c r="D818" i="3"/>
  <c r="E818" i="3"/>
  <c r="D819" i="3"/>
  <c r="E819" i="3"/>
  <c r="D820" i="3"/>
  <c r="E820" i="3"/>
  <c r="D821" i="3"/>
  <c r="E821" i="3"/>
  <c r="D822" i="3"/>
  <c r="E822" i="3"/>
  <c r="D823" i="3"/>
  <c r="E823" i="3"/>
  <c r="D824" i="3"/>
  <c r="E824" i="3"/>
  <c r="D825" i="3"/>
  <c r="E825" i="3"/>
  <c r="D826" i="3"/>
  <c r="E826" i="3"/>
  <c r="D827" i="3"/>
  <c r="E827" i="3"/>
  <c r="D828" i="3"/>
  <c r="E828" i="3"/>
  <c r="D829" i="3"/>
  <c r="E829" i="3"/>
  <c r="D830" i="3"/>
  <c r="E830" i="3"/>
  <c r="D831" i="3"/>
  <c r="E831" i="3"/>
  <c r="D832" i="3"/>
  <c r="E832" i="3"/>
  <c r="D833" i="3"/>
  <c r="E833" i="3"/>
  <c r="D834" i="3"/>
  <c r="E834" i="3"/>
  <c r="D835" i="3"/>
  <c r="E835" i="3"/>
  <c r="D836" i="3"/>
  <c r="E836" i="3"/>
  <c r="D837" i="3"/>
  <c r="E837" i="3"/>
  <c r="D838" i="3"/>
  <c r="E838" i="3"/>
  <c r="D839" i="3"/>
  <c r="E839" i="3"/>
  <c r="D840" i="3"/>
  <c r="E840" i="3"/>
  <c r="D841" i="3"/>
  <c r="E841" i="3"/>
  <c r="D842" i="3"/>
  <c r="E842" i="3"/>
  <c r="D843" i="3"/>
  <c r="E843" i="3"/>
  <c r="D844" i="3"/>
  <c r="E844" i="3"/>
  <c r="D845" i="3"/>
  <c r="E845" i="3"/>
  <c r="D846" i="3"/>
  <c r="E846" i="3"/>
  <c r="D847" i="3"/>
  <c r="E847" i="3"/>
  <c r="D848" i="3"/>
  <c r="E848" i="3"/>
  <c r="D849" i="3"/>
  <c r="E849" i="3"/>
  <c r="D850" i="3"/>
  <c r="E850" i="3"/>
  <c r="D851" i="3"/>
  <c r="E851" i="3"/>
  <c r="D852" i="3"/>
  <c r="E852" i="3"/>
  <c r="D853" i="3"/>
  <c r="E853" i="3"/>
  <c r="D854" i="3"/>
  <c r="E854" i="3"/>
  <c r="D855" i="3"/>
  <c r="E855" i="3"/>
  <c r="D856" i="3"/>
  <c r="E856" i="3"/>
  <c r="D857" i="3"/>
  <c r="E857" i="3"/>
  <c r="D858" i="3"/>
  <c r="E858" i="3"/>
  <c r="D859" i="3"/>
  <c r="E859" i="3"/>
  <c r="D860" i="3"/>
  <c r="E860" i="3"/>
  <c r="D861" i="3"/>
  <c r="E861" i="3"/>
  <c r="D862" i="3"/>
  <c r="E862" i="3"/>
  <c r="D863" i="3"/>
  <c r="E863" i="3"/>
  <c r="D864" i="3"/>
  <c r="E864" i="3"/>
  <c r="D865" i="3"/>
  <c r="E865" i="3"/>
  <c r="D866" i="3"/>
  <c r="E866" i="3"/>
  <c r="D867" i="3"/>
  <c r="E867" i="3"/>
  <c r="D868" i="3"/>
  <c r="E868" i="3"/>
  <c r="D869" i="3"/>
  <c r="E869" i="3"/>
  <c r="D870" i="3"/>
  <c r="E870" i="3"/>
  <c r="D871" i="3"/>
  <c r="E871" i="3"/>
  <c r="D872" i="3"/>
  <c r="E872" i="3"/>
  <c r="D873" i="3"/>
  <c r="E873" i="3"/>
  <c r="D874" i="3"/>
  <c r="E874" i="3"/>
  <c r="D875" i="3"/>
  <c r="E875" i="3"/>
  <c r="D876" i="3"/>
  <c r="E876" i="3"/>
  <c r="D877" i="3"/>
  <c r="E877" i="3"/>
  <c r="D878" i="3"/>
  <c r="E878" i="3"/>
  <c r="D879" i="3"/>
  <c r="E879" i="3"/>
  <c r="D880" i="3"/>
  <c r="E880" i="3"/>
  <c r="D881" i="3"/>
  <c r="E881" i="3"/>
  <c r="D882" i="3"/>
  <c r="E882" i="3"/>
  <c r="D883" i="3"/>
  <c r="E883" i="3"/>
  <c r="D884" i="3"/>
  <c r="E884" i="3"/>
  <c r="D885" i="3"/>
  <c r="E885" i="3"/>
  <c r="D886" i="3"/>
  <c r="E886" i="3"/>
  <c r="D887" i="3"/>
  <c r="E887" i="3"/>
  <c r="D888" i="3"/>
  <c r="E888" i="3"/>
  <c r="D889" i="3"/>
  <c r="E889" i="3"/>
  <c r="D890" i="3"/>
  <c r="E890" i="3"/>
  <c r="D891" i="3"/>
  <c r="E891" i="3"/>
  <c r="D892" i="3"/>
  <c r="E892" i="3"/>
  <c r="D893" i="3"/>
  <c r="E893" i="3"/>
  <c r="D894" i="3"/>
  <c r="E894" i="3"/>
  <c r="D895" i="3"/>
  <c r="E895" i="3"/>
  <c r="D896" i="3"/>
  <c r="E896" i="3"/>
  <c r="D897" i="3"/>
  <c r="E897" i="3"/>
  <c r="D898" i="3"/>
  <c r="E898" i="3"/>
  <c r="D899" i="3"/>
  <c r="E899" i="3"/>
  <c r="D900" i="3"/>
  <c r="E900" i="3"/>
  <c r="D901" i="3"/>
  <c r="E901" i="3"/>
  <c r="D902" i="3"/>
  <c r="E902" i="3"/>
  <c r="D903" i="3"/>
  <c r="E903" i="3"/>
  <c r="D904" i="3"/>
  <c r="E904" i="3"/>
  <c r="D905" i="3"/>
  <c r="E905" i="3"/>
  <c r="D906" i="3"/>
  <c r="E906" i="3"/>
  <c r="D907" i="3"/>
  <c r="E907" i="3"/>
  <c r="D908" i="3"/>
  <c r="E908" i="3"/>
  <c r="D909" i="3"/>
  <c r="E909" i="3"/>
  <c r="D910" i="3"/>
  <c r="E910" i="3"/>
  <c r="D911" i="3"/>
  <c r="E911" i="3"/>
  <c r="D912" i="3"/>
  <c r="E912" i="3"/>
  <c r="D913" i="3"/>
  <c r="E913" i="3"/>
  <c r="D914" i="3"/>
  <c r="E914" i="3"/>
  <c r="D915" i="3"/>
  <c r="E915" i="3"/>
  <c r="D916" i="3"/>
  <c r="E916" i="3"/>
  <c r="D917" i="3"/>
  <c r="E917" i="3"/>
  <c r="D918" i="3"/>
  <c r="E918" i="3"/>
  <c r="D919" i="3"/>
  <c r="E919" i="3"/>
  <c r="D920" i="3"/>
  <c r="E920" i="3"/>
  <c r="D921" i="3"/>
  <c r="E921" i="3"/>
  <c r="D922" i="3"/>
  <c r="E922" i="3"/>
  <c r="D923" i="3"/>
  <c r="E923" i="3"/>
  <c r="D924" i="3"/>
  <c r="E924" i="3"/>
  <c r="D925" i="3"/>
  <c r="E925" i="3"/>
  <c r="D926" i="3"/>
  <c r="E926" i="3"/>
  <c r="D927" i="3"/>
  <c r="E927" i="3"/>
  <c r="D928" i="3"/>
  <c r="E928" i="3"/>
  <c r="D929" i="3"/>
  <c r="E929" i="3"/>
  <c r="D930" i="3"/>
  <c r="E930" i="3"/>
  <c r="D931" i="3"/>
  <c r="E931" i="3"/>
  <c r="D932" i="3"/>
  <c r="E932" i="3"/>
  <c r="D933" i="3"/>
  <c r="E933" i="3"/>
  <c r="D934" i="3"/>
  <c r="E934" i="3"/>
  <c r="D935" i="3"/>
  <c r="E935" i="3"/>
  <c r="D936" i="3"/>
  <c r="E936" i="3"/>
  <c r="D937" i="3"/>
  <c r="E937" i="3"/>
  <c r="D938" i="3"/>
  <c r="E938" i="3"/>
  <c r="D939" i="3"/>
  <c r="E939" i="3"/>
  <c r="D940" i="3"/>
  <c r="E940" i="3"/>
  <c r="D941" i="3"/>
  <c r="E941" i="3"/>
  <c r="D942" i="3"/>
  <c r="E942" i="3"/>
  <c r="D943" i="3"/>
  <c r="E943" i="3"/>
  <c r="D944" i="3"/>
  <c r="E944" i="3"/>
  <c r="D945" i="3"/>
  <c r="E945" i="3"/>
  <c r="D946" i="3"/>
  <c r="E946" i="3"/>
  <c r="D947" i="3"/>
  <c r="E947" i="3"/>
  <c r="D948" i="3"/>
  <c r="E948" i="3"/>
  <c r="D949" i="3"/>
  <c r="E949" i="3"/>
  <c r="D950" i="3"/>
  <c r="E950" i="3"/>
  <c r="D951" i="3"/>
  <c r="E951" i="3"/>
  <c r="D952" i="3"/>
  <c r="E952" i="3"/>
  <c r="D953" i="3"/>
  <c r="E953" i="3"/>
  <c r="D954" i="3"/>
  <c r="E954" i="3"/>
  <c r="D955" i="3"/>
  <c r="E955" i="3"/>
  <c r="D956" i="3"/>
  <c r="E956" i="3"/>
  <c r="D957" i="3"/>
  <c r="E957" i="3"/>
  <c r="D958" i="3"/>
  <c r="E958" i="3"/>
  <c r="D959" i="3"/>
  <c r="E959" i="3"/>
  <c r="D960" i="3"/>
  <c r="E960" i="3"/>
  <c r="D961" i="3"/>
  <c r="E961" i="3"/>
  <c r="D962" i="3"/>
  <c r="E962" i="3"/>
  <c r="D963" i="3"/>
  <c r="E963" i="3"/>
  <c r="D964" i="3"/>
  <c r="E964" i="3"/>
  <c r="D965" i="3"/>
  <c r="E965" i="3"/>
  <c r="D966" i="3"/>
  <c r="E966" i="3"/>
  <c r="D967" i="3"/>
  <c r="E967" i="3"/>
  <c r="D968" i="3"/>
  <c r="E968" i="3"/>
  <c r="D969" i="3"/>
  <c r="E969" i="3"/>
  <c r="D970" i="3"/>
  <c r="E970" i="3"/>
  <c r="D971" i="3"/>
  <c r="E971" i="3"/>
  <c r="D972" i="3"/>
  <c r="E972" i="3"/>
  <c r="D973" i="3"/>
  <c r="E973" i="3"/>
  <c r="D974" i="3"/>
  <c r="E974" i="3"/>
  <c r="D975" i="3"/>
  <c r="E975" i="3"/>
  <c r="D976" i="3"/>
  <c r="E976" i="3"/>
  <c r="D977" i="3"/>
  <c r="E977" i="3"/>
  <c r="D978" i="3"/>
  <c r="E978" i="3"/>
  <c r="D979" i="3"/>
  <c r="E979" i="3"/>
  <c r="D980" i="3"/>
  <c r="E980" i="3"/>
  <c r="D981" i="3"/>
  <c r="E981" i="3"/>
  <c r="D982" i="3"/>
  <c r="E982" i="3"/>
  <c r="D983" i="3"/>
  <c r="E983" i="3"/>
  <c r="D984" i="3"/>
  <c r="E984" i="3"/>
  <c r="D985" i="3"/>
  <c r="E985" i="3"/>
  <c r="D986" i="3"/>
  <c r="E986" i="3"/>
  <c r="D987" i="3"/>
  <c r="E987" i="3"/>
  <c r="D988" i="3"/>
  <c r="E988" i="3"/>
  <c r="D989" i="3"/>
  <c r="E989" i="3"/>
  <c r="D990" i="3"/>
  <c r="E990" i="3"/>
  <c r="D991" i="3"/>
  <c r="E991" i="3"/>
  <c r="D992" i="3"/>
  <c r="E992" i="3"/>
  <c r="D993" i="3"/>
  <c r="E993" i="3"/>
  <c r="D994" i="3"/>
  <c r="E994" i="3"/>
  <c r="D995" i="3"/>
  <c r="E995" i="3"/>
  <c r="D996" i="3"/>
  <c r="E996" i="3"/>
  <c r="D997" i="3"/>
  <c r="E997" i="3"/>
  <c r="D998" i="3"/>
  <c r="E998" i="3"/>
  <c r="D999" i="3"/>
  <c r="E999" i="3"/>
  <c r="D1000" i="3"/>
  <c r="E1000" i="3"/>
  <c r="D1001" i="3"/>
  <c r="E1001" i="3"/>
  <c r="D1002" i="3"/>
  <c r="E1002" i="3"/>
  <c r="D1003" i="3"/>
  <c r="E1003" i="3"/>
  <c r="D1004" i="3"/>
  <c r="E1004" i="3"/>
  <c r="D1005" i="3"/>
  <c r="E1005" i="3"/>
  <c r="D1006" i="3"/>
  <c r="E1006" i="3"/>
  <c r="D1007" i="3"/>
  <c r="E1007" i="3"/>
  <c r="D1008" i="3"/>
  <c r="E1008" i="3"/>
  <c r="D1009" i="3"/>
  <c r="E1009" i="3"/>
  <c r="D1010" i="3"/>
  <c r="E1010" i="3"/>
  <c r="D1011" i="3"/>
  <c r="E1011" i="3"/>
  <c r="D1012" i="3"/>
  <c r="E1012" i="3"/>
  <c r="D1013" i="3"/>
  <c r="E1013" i="3"/>
  <c r="D1014" i="3"/>
  <c r="E1014" i="3"/>
  <c r="D1015" i="3"/>
  <c r="E1015" i="3"/>
  <c r="D1016" i="3"/>
  <c r="E1016" i="3"/>
  <c r="D1017" i="3"/>
  <c r="E1017" i="3"/>
  <c r="D1018" i="3"/>
  <c r="E1018" i="3"/>
  <c r="D1019" i="3"/>
  <c r="E1019" i="3"/>
  <c r="D1020" i="3"/>
  <c r="E1020" i="3"/>
  <c r="D1021" i="3"/>
  <c r="E1021" i="3"/>
  <c r="D1022" i="3"/>
  <c r="E1022" i="3"/>
  <c r="D1023" i="3"/>
  <c r="E1023" i="3"/>
  <c r="D1024" i="3"/>
  <c r="E1024" i="3"/>
  <c r="D1025" i="3"/>
  <c r="E1025" i="3"/>
  <c r="D1026" i="3"/>
  <c r="E1026" i="3"/>
  <c r="D1027" i="3"/>
  <c r="E1027" i="3"/>
  <c r="D1028" i="3"/>
  <c r="E1028" i="3"/>
  <c r="D1029" i="3"/>
  <c r="E1029" i="3"/>
  <c r="D1030" i="3"/>
  <c r="E1030" i="3"/>
  <c r="D1031" i="3"/>
  <c r="E1031" i="3"/>
  <c r="D1032" i="3"/>
  <c r="E1032" i="3"/>
  <c r="D1033" i="3"/>
  <c r="E1033" i="3"/>
  <c r="D1034" i="3"/>
  <c r="E1034" i="3"/>
  <c r="D1035" i="3"/>
  <c r="E1035" i="3"/>
  <c r="D1036" i="3"/>
  <c r="E1036" i="3"/>
  <c r="D1037" i="3"/>
  <c r="E1037" i="3"/>
  <c r="D1038" i="3"/>
  <c r="E1038" i="3"/>
  <c r="D1039" i="3"/>
  <c r="E1039" i="3"/>
  <c r="D1040" i="3"/>
  <c r="E1040" i="3"/>
  <c r="D1041" i="3"/>
  <c r="E1041" i="3"/>
  <c r="D1042" i="3"/>
  <c r="E1042" i="3"/>
  <c r="D1043" i="3"/>
  <c r="E1043" i="3"/>
  <c r="D1044" i="3"/>
  <c r="E1044" i="3"/>
  <c r="D1045" i="3"/>
  <c r="E1045" i="3"/>
  <c r="D1046" i="3"/>
  <c r="E1046" i="3"/>
  <c r="D1047" i="3"/>
  <c r="E1047" i="3"/>
  <c r="D1048" i="3"/>
  <c r="E1048" i="3"/>
  <c r="D1049" i="3"/>
  <c r="E1049" i="3"/>
  <c r="D1050" i="3"/>
  <c r="E1050" i="3"/>
  <c r="D1051" i="3"/>
  <c r="E1051" i="3"/>
  <c r="D1052" i="3"/>
  <c r="E1052" i="3"/>
  <c r="D1053" i="3"/>
  <c r="E1053" i="3"/>
  <c r="D1054" i="3"/>
  <c r="E1054" i="3"/>
  <c r="D1055" i="3"/>
  <c r="E1055" i="3"/>
  <c r="D1056" i="3"/>
  <c r="E1056" i="3"/>
  <c r="D1057" i="3"/>
  <c r="E1057" i="3"/>
  <c r="D1058" i="3"/>
  <c r="E1058" i="3"/>
  <c r="D1059" i="3"/>
  <c r="E1059" i="3"/>
  <c r="D1060" i="3"/>
  <c r="E1060" i="3"/>
  <c r="D1061" i="3"/>
  <c r="E1061" i="3"/>
  <c r="D1062" i="3"/>
  <c r="E1062" i="3"/>
  <c r="D1063" i="3"/>
  <c r="E1063" i="3"/>
  <c r="D1064" i="3"/>
  <c r="E1064" i="3"/>
  <c r="D1065" i="3"/>
  <c r="E1065" i="3"/>
  <c r="D1066" i="3"/>
  <c r="E1066" i="3"/>
  <c r="D1067" i="3"/>
  <c r="E1067" i="3"/>
  <c r="D1068" i="3"/>
  <c r="E1068" i="3"/>
  <c r="D1069" i="3"/>
  <c r="E1069" i="3"/>
  <c r="D1070" i="3"/>
  <c r="E1070" i="3"/>
  <c r="D1071" i="3"/>
  <c r="E1071" i="3"/>
  <c r="D1072" i="3"/>
  <c r="E1072" i="3"/>
  <c r="D1073" i="3"/>
  <c r="E1073" i="3"/>
  <c r="D1074" i="3"/>
  <c r="E1074" i="3"/>
  <c r="D1075" i="3"/>
  <c r="E1075" i="3"/>
  <c r="D1076" i="3"/>
  <c r="E1076" i="3"/>
  <c r="D1077" i="3"/>
  <c r="E1077" i="3"/>
  <c r="D1078" i="3"/>
  <c r="E1078" i="3"/>
  <c r="D1079" i="3"/>
  <c r="E1079" i="3"/>
  <c r="D1080" i="3"/>
  <c r="E1080" i="3"/>
  <c r="D1081" i="3"/>
  <c r="E1081" i="3"/>
  <c r="D1082" i="3"/>
  <c r="E1082" i="3"/>
  <c r="D1083" i="3"/>
  <c r="E1083" i="3"/>
  <c r="D1084" i="3"/>
  <c r="E1084" i="3"/>
  <c r="D1085" i="3"/>
  <c r="E1085" i="3"/>
  <c r="D1086" i="3"/>
  <c r="E1086" i="3"/>
  <c r="D1087" i="3"/>
  <c r="E1087" i="3"/>
  <c r="D1088" i="3"/>
  <c r="E1088" i="3"/>
  <c r="D1089" i="3"/>
  <c r="E1089" i="3"/>
  <c r="D1090" i="3"/>
  <c r="E1090" i="3"/>
  <c r="D1091" i="3"/>
  <c r="E1091" i="3"/>
  <c r="D1092" i="3"/>
  <c r="E1092" i="3"/>
  <c r="D1093" i="3"/>
  <c r="E1093" i="3"/>
  <c r="D1094" i="3"/>
  <c r="E1094" i="3"/>
  <c r="D1095" i="3"/>
  <c r="E1095" i="3"/>
  <c r="D1096" i="3"/>
  <c r="E1096" i="3"/>
  <c r="D1097" i="3"/>
  <c r="E1097" i="3"/>
  <c r="D1098" i="3"/>
  <c r="E1098" i="3"/>
  <c r="D1099" i="3"/>
  <c r="E1099" i="3"/>
  <c r="D1100" i="3"/>
  <c r="E1100" i="3"/>
  <c r="D1101" i="3"/>
  <c r="E1101" i="3"/>
  <c r="D1102" i="3"/>
  <c r="E1102" i="3"/>
  <c r="D1103" i="3"/>
  <c r="E1103" i="3"/>
  <c r="D1104" i="3"/>
  <c r="E1104" i="3"/>
  <c r="D1105" i="3"/>
  <c r="E1105" i="3"/>
  <c r="D1106" i="3"/>
  <c r="E1106" i="3"/>
  <c r="D1107" i="3"/>
  <c r="E1107" i="3"/>
  <c r="D1108" i="3"/>
  <c r="E1108" i="3"/>
  <c r="D1109" i="3"/>
  <c r="E1109" i="3"/>
  <c r="D1110" i="3"/>
  <c r="E1110" i="3"/>
  <c r="D1111" i="3"/>
  <c r="E1111" i="3"/>
  <c r="D1112" i="3"/>
  <c r="E1112" i="3"/>
  <c r="D1113" i="3"/>
  <c r="E1113" i="3"/>
  <c r="D1114" i="3"/>
  <c r="E1114" i="3"/>
  <c r="D1115" i="3"/>
  <c r="E1115" i="3"/>
  <c r="D1116" i="3"/>
  <c r="E1116" i="3"/>
  <c r="D1117" i="3"/>
  <c r="E1117" i="3"/>
  <c r="D1118" i="3"/>
  <c r="E1118" i="3"/>
  <c r="D1119" i="3"/>
  <c r="E1119" i="3"/>
  <c r="D1120" i="3"/>
  <c r="E1120" i="3"/>
  <c r="D1121" i="3"/>
  <c r="E1121" i="3"/>
  <c r="D1122" i="3"/>
  <c r="E1122" i="3"/>
  <c r="D1123" i="3"/>
  <c r="E1123" i="3"/>
  <c r="D1124" i="3"/>
  <c r="E1124" i="3"/>
  <c r="D1125" i="3"/>
  <c r="E1125" i="3"/>
  <c r="D1126" i="3"/>
  <c r="E1126" i="3"/>
  <c r="D1127" i="3"/>
  <c r="E1127" i="3"/>
  <c r="D1128" i="3"/>
  <c r="E1128" i="3"/>
  <c r="D1129" i="3"/>
  <c r="E1129" i="3"/>
  <c r="D1130" i="3"/>
  <c r="E1130" i="3"/>
  <c r="D1131" i="3"/>
  <c r="E1131" i="3"/>
  <c r="D1132" i="3"/>
  <c r="E1132" i="3"/>
  <c r="D1133" i="3"/>
  <c r="E1133" i="3"/>
  <c r="D1134" i="3"/>
  <c r="E1134" i="3"/>
  <c r="D1135" i="3"/>
  <c r="E1135" i="3"/>
  <c r="D1136" i="3"/>
  <c r="E1136" i="3"/>
  <c r="D1137" i="3"/>
  <c r="E1137" i="3"/>
  <c r="D1138" i="3"/>
  <c r="E1138" i="3"/>
  <c r="D1139" i="3"/>
  <c r="E1139" i="3"/>
  <c r="D1140" i="3"/>
  <c r="E1140" i="3"/>
  <c r="D1141" i="3"/>
  <c r="E1141" i="3"/>
  <c r="D1142" i="3"/>
  <c r="E1142" i="3"/>
  <c r="D1143" i="3"/>
  <c r="E1143" i="3"/>
  <c r="D1144" i="3"/>
  <c r="E1144" i="3"/>
  <c r="D1145" i="3"/>
  <c r="E1145" i="3"/>
  <c r="D1146" i="3"/>
  <c r="E1146" i="3"/>
  <c r="D1147" i="3"/>
  <c r="E1147" i="3"/>
  <c r="D1148" i="3"/>
  <c r="E1148" i="3"/>
  <c r="D1149" i="3"/>
  <c r="E1149" i="3"/>
  <c r="D1150" i="3"/>
  <c r="E1150" i="3"/>
  <c r="D1151" i="3"/>
  <c r="E1151" i="3"/>
  <c r="D1152" i="3"/>
  <c r="E1152" i="3"/>
  <c r="D1153" i="3"/>
  <c r="E1153" i="3"/>
  <c r="D1154" i="3"/>
  <c r="E1154" i="3"/>
  <c r="D1155" i="3"/>
  <c r="E1155" i="3"/>
  <c r="D1156" i="3"/>
  <c r="E1156" i="3"/>
  <c r="D1157" i="3"/>
  <c r="E1157" i="3"/>
  <c r="D1158" i="3"/>
  <c r="E1158" i="3"/>
  <c r="D1159" i="3"/>
  <c r="E1159" i="3"/>
  <c r="D1160" i="3"/>
  <c r="E1160" i="3"/>
  <c r="D1161" i="3"/>
  <c r="E1161" i="3"/>
  <c r="D1162" i="3"/>
  <c r="E1162" i="3"/>
  <c r="D1163" i="3"/>
  <c r="E1163" i="3"/>
  <c r="D1164" i="3"/>
  <c r="E1164" i="3"/>
  <c r="D1165" i="3"/>
  <c r="E1165" i="3"/>
  <c r="D1166" i="3"/>
  <c r="E1166" i="3"/>
  <c r="D1167" i="3"/>
  <c r="E1167" i="3"/>
  <c r="D1168" i="3"/>
  <c r="E1168" i="3"/>
  <c r="D1169" i="3"/>
  <c r="E1169" i="3"/>
  <c r="D1170" i="3"/>
  <c r="E1170" i="3"/>
  <c r="D1171" i="3"/>
  <c r="E1171" i="3"/>
  <c r="D1172" i="3"/>
  <c r="E1172" i="3"/>
  <c r="D1173" i="3"/>
  <c r="E1173" i="3"/>
  <c r="D1174" i="3"/>
  <c r="E1174" i="3"/>
  <c r="D1175" i="3"/>
  <c r="E1175" i="3"/>
  <c r="D1176" i="3"/>
  <c r="E1176" i="3"/>
  <c r="D1177" i="3"/>
  <c r="E1177" i="3"/>
  <c r="D1178" i="3"/>
  <c r="E1178" i="3"/>
  <c r="D1179" i="3"/>
  <c r="E1179" i="3"/>
  <c r="D1180" i="3"/>
  <c r="E1180" i="3"/>
  <c r="D1181" i="3"/>
  <c r="E1181" i="3"/>
  <c r="D1182" i="3"/>
  <c r="E1182" i="3"/>
  <c r="D1183" i="3"/>
  <c r="E1183" i="3"/>
  <c r="D1184" i="3"/>
  <c r="E1184" i="3"/>
  <c r="D1185" i="3"/>
  <c r="E1185" i="3"/>
  <c r="D1186" i="3"/>
  <c r="E1186" i="3"/>
  <c r="D1187" i="3"/>
  <c r="E1187" i="3"/>
  <c r="D1188" i="3"/>
  <c r="E1188" i="3"/>
  <c r="D1189" i="3"/>
  <c r="E1189" i="3"/>
  <c r="D1190" i="3"/>
  <c r="E1190" i="3"/>
  <c r="D1191" i="3"/>
  <c r="E1191" i="3"/>
  <c r="D1192" i="3"/>
  <c r="E1192" i="3"/>
  <c r="D1193" i="3"/>
  <c r="E1193" i="3"/>
  <c r="D1194" i="3"/>
  <c r="E1194" i="3"/>
  <c r="D1195" i="3"/>
  <c r="E1195" i="3"/>
  <c r="D1196" i="3"/>
  <c r="E1196" i="3"/>
  <c r="D1197" i="3"/>
  <c r="E1197" i="3"/>
  <c r="D1198" i="3"/>
  <c r="E1198" i="3"/>
  <c r="D1199" i="3"/>
  <c r="E1199" i="3"/>
  <c r="D1200" i="3"/>
  <c r="E1200" i="3"/>
  <c r="D1201" i="3"/>
  <c r="E1201" i="3"/>
  <c r="D1202" i="3"/>
  <c r="E1202" i="3"/>
  <c r="D1203" i="3"/>
  <c r="E1203" i="3"/>
  <c r="D1204" i="3"/>
  <c r="E1204" i="3"/>
  <c r="D1205" i="3"/>
  <c r="E1205" i="3"/>
  <c r="D1206" i="3"/>
  <c r="E1206" i="3"/>
  <c r="D1207" i="3"/>
  <c r="E1207" i="3"/>
  <c r="D1208" i="3"/>
  <c r="E1208" i="3"/>
  <c r="D1209" i="3"/>
  <c r="E1209" i="3"/>
  <c r="D1210" i="3"/>
  <c r="E1210" i="3"/>
  <c r="D1211" i="3"/>
  <c r="E1211" i="3"/>
  <c r="D1212" i="3"/>
  <c r="E1212" i="3"/>
  <c r="D1213" i="3"/>
  <c r="E1213" i="3"/>
  <c r="D1214" i="3"/>
  <c r="E1214" i="3"/>
  <c r="D1215" i="3"/>
  <c r="E1215" i="3"/>
  <c r="D1216" i="3"/>
  <c r="E1216" i="3"/>
  <c r="D1217" i="3"/>
  <c r="E1217" i="3"/>
  <c r="D1218" i="3"/>
  <c r="E1218" i="3"/>
  <c r="D1219" i="3"/>
  <c r="E1219" i="3"/>
  <c r="D1220" i="3"/>
  <c r="E1220" i="3"/>
  <c r="D1221" i="3"/>
  <c r="E1221" i="3"/>
  <c r="D1222" i="3"/>
  <c r="E1222" i="3"/>
  <c r="D1223" i="3"/>
  <c r="E1223" i="3"/>
  <c r="D1224" i="3"/>
  <c r="E1224" i="3"/>
  <c r="D1225" i="3"/>
  <c r="E1225" i="3"/>
  <c r="D1226" i="3"/>
  <c r="E1226" i="3"/>
  <c r="D1227" i="3"/>
  <c r="E1227" i="3"/>
  <c r="D1228" i="3"/>
  <c r="E1228" i="3"/>
  <c r="D1229" i="3"/>
  <c r="E1229" i="3"/>
  <c r="D1230" i="3"/>
  <c r="E1230" i="3"/>
  <c r="D1231" i="3"/>
  <c r="E1231" i="3"/>
  <c r="D1232" i="3"/>
  <c r="E1232" i="3"/>
  <c r="D1233" i="3"/>
  <c r="E1233" i="3"/>
  <c r="D1234" i="3"/>
  <c r="E1234" i="3"/>
  <c r="D1235" i="3"/>
  <c r="E1235" i="3"/>
  <c r="D1236" i="3"/>
  <c r="E1236" i="3"/>
  <c r="D1237" i="3"/>
  <c r="E1237" i="3"/>
  <c r="D1238" i="3"/>
  <c r="E1238" i="3"/>
  <c r="D1239" i="3"/>
  <c r="E1239" i="3"/>
  <c r="D1240" i="3"/>
  <c r="E1240" i="3"/>
  <c r="D1241" i="3"/>
  <c r="E1241" i="3"/>
  <c r="D1242" i="3"/>
  <c r="E1242" i="3"/>
  <c r="D1243" i="3"/>
  <c r="E1243" i="3"/>
  <c r="D1244" i="3"/>
  <c r="E1244" i="3"/>
  <c r="D1245" i="3"/>
  <c r="E1245" i="3"/>
  <c r="D1246" i="3"/>
  <c r="E1246" i="3"/>
  <c r="D1247" i="3"/>
  <c r="E1247" i="3"/>
  <c r="D1248" i="3"/>
  <c r="E1248" i="3"/>
  <c r="D1249" i="3"/>
  <c r="E1249" i="3"/>
  <c r="D1250" i="3"/>
  <c r="E1250" i="3"/>
  <c r="D1251" i="3"/>
  <c r="E1251" i="3"/>
  <c r="D1252" i="3"/>
  <c r="E1252" i="3"/>
  <c r="D1253" i="3"/>
  <c r="E1253" i="3"/>
  <c r="D1254" i="3"/>
  <c r="E1254" i="3"/>
  <c r="D1255" i="3"/>
  <c r="E1255" i="3"/>
  <c r="D1256" i="3"/>
  <c r="E1256" i="3"/>
  <c r="D1257" i="3"/>
  <c r="E1257" i="3"/>
  <c r="D1258" i="3"/>
  <c r="E1258" i="3"/>
  <c r="D1259" i="3"/>
  <c r="E1259" i="3"/>
  <c r="D1260" i="3"/>
  <c r="E1260" i="3"/>
  <c r="D1261" i="3"/>
  <c r="E1261" i="3"/>
  <c r="D1262" i="3"/>
  <c r="E1262" i="3"/>
  <c r="D1263" i="3"/>
  <c r="E1263" i="3"/>
  <c r="D1264" i="3"/>
  <c r="E1264" i="3"/>
  <c r="D1265" i="3"/>
  <c r="E1265" i="3"/>
  <c r="D1266" i="3"/>
  <c r="E1266" i="3"/>
  <c r="D1267" i="3"/>
  <c r="E1267" i="3"/>
  <c r="D1268" i="3"/>
  <c r="E1268" i="3"/>
  <c r="D1269" i="3"/>
  <c r="E1269" i="3"/>
  <c r="D1270" i="3"/>
  <c r="E1270" i="3"/>
  <c r="D1271" i="3"/>
  <c r="E1271" i="3"/>
  <c r="D1272" i="3"/>
  <c r="E1272" i="3"/>
  <c r="D1273" i="3"/>
  <c r="E1273" i="3"/>
  <c r="D1274" i="3"/>
  <c r="E1274" i="3"/>
  <c r="D1275" i="3"/>
  <c r="E1275" i="3"/>
  <c r="D1276" i="3"/>
  <c r="E1276" i="3"/>
  <c r="D1277" i="3"/>
  <c r="E1277" i="3"/>
  <c r="D1278" i="3"/>
  <c r="E1278" i="3"/>
  <c r="D1279" i="3"/>
  <c r="E1279" i="3"/>
  <c r="D1280" i="3"/>
  <c r="E1280" i="3"/>
  <c r="D1281" i="3"/>
  <c r="E1281" i="3"/>
  <c r="D1282" i="3"/>
  <c r="E1282" i="3"/>
  <c r="D1283" i="3"/>
  <c r="E1283" i="3"/>
  <c r="D1284" i="3"/>
  <c r="E1284" i="3"/>
  <c r="D1285" i="3"/>
  <c r="E1285" i="3"/>
  <c r="D1286" i="3"/>
  <c r="E1286" i="3"/>
  <c r="D1287" i="3"/>
  <c r="E1287" i="3"/>
  <c r="D1288" i="3"/>
  <c r="E1288" i="3"/>
  <c r="D1289" i="3"/>
  <c r="E1289" i="3"/>
  <c r="D1290" i="3"/>
  <c r="E1290" i="3"/>
  <c r="D1291" i="3"/>
  <c r="E1291" i="3"/>
  <c r="D1292" i="3"/>
  <c r="E1292" i="3"/>
  <c r="D1293" i="3"/>
  <c r="E1293" i="3"/>
  <c r="D1294" i="3"/>
  <c r="E1294" i="3"/>
  <c r="D1295" i="3"/>
  <c r="E1295" i="3"/>
  <c r="D1296" i="3"/>
  <c r="E1296" i="3"/>
  <c r="D1297" i="3"/>
  <c r="E1297" i="3"/>
  <c r="D1298" i="3"/>
  <c r="E1298" i="3"/>
  <c r="D1299" i="3"/>
  <c r="E1299" i="3"/>
  <c r="D1300" i="3"/>
  <c r="E1300" i="3"/>
  <c r="D1301" i="3"/>
  <c r="E1301" i="3"/>
  <c r="D1302" i="3"/>
  <c r="E1302" i="3"/>
  <c r="D1303" i="3"/>
  <c r="E1303" i="3"/>
  <c r="D1304" i="3"/>
  <c r="E1304" i="3"/>
  <c r="D1305" i="3"/>
  <c r="E1305" i="3"/>
  <c r="D1306" i="3"/>
  <c r="E1306" i="3"/>
  <c r="D1307" i="3"/>
  <c r="E1307" i="3"/>
  <c r="D1308" i="3"/>
  <c r="E1308" i="3"/>
  <c r="D1309" i="3"/>
  <c r="E1309" i="3"/>
  <c r="D1310" i="3"/>
  <c r="E1310" i="3"/>
  <c r="D1311" i="3"/>
  <c r="E1311" i="3"/>
  <c r="D1312" i="3"/>
  <c r="E1312" i="3"/>
  <c r="D1313" i="3"/>
  <c r="E1313" i="3"/>
  <c r="D1314" i="3"/>
  <c r="E1314" i="3"/>
  <c r="D1315" i="3"/>
  <c r="E1315" i="3"/>
  <c r="D1316" i="3"/>
  <c r="E1316" i="3"/>
  <c r="D1317" i="3"/>
  <c r="E1317" i="3"/>
  <c r="D1318" i="3"/>
  <c r="E1318" i="3"/>
  <c r="D1319" i="3"/>
  <c r="E1319" i="3"/>
  <c r="D1320" i="3"/>
  <c r="E1320" i="3"/>
  <c r="D1321" i="3"/>
  <c r="E1321" i="3"/>
  <c r="D1322" i="3"/>
  <c r="E1322" i="3"/>
  <c r="D1323" i="3"/>
  <c r="E1323" i="3"/>
  <c r="D1324" i="3"/>
  <c r="E1324" i="3"/>
  <c r="D1325" i="3"/>
  <c r="E1325" i="3"/>
  <c r="D1326" i="3"/>
  <c r="E1326" i="3"/>
  <c r="D1327" i="3"/>
  <c r="E1327" i="3"/>
  <c r="D1328" i="3"/>
  <c r="E1328" i="3"/>
  <c r="D1329" i="3"/>
  <c r="E1329" i="3"/>
  <c r="D1330" i="3"/>
  <c r="E1330" i="3"/>
  <c r="D1331" i="3"/>
  <c r="E1331" i="3"/>
  <c r="D1332" i="3"/>
  <c r="E1332" i="3"/>
  <c r="D1333" i="3"/>
  <c r="E1333" i="3"/>
  <c r="D1334" i="3"/>
  <c r="E1334" i="3"/>
  <c r="D1335" i="3"/>
  <c r="E1335" i="3"/>
  <c r="D1336" i="3"/>
  <c r="E1336" i="3"/>
  <c r="D1337" i="3"/>
  <c r="E1337" i="3"/>
  <c r="D1338" i="3"/>
  <c r="E1338" i="3"/>
  <c r="D1339" i="3"/>
  <c r="E1339" i="3"/>
  <c r="D1340" i="3"/>
  <c r="E1340" i="3"/>
  <c r="D1341" i="3"/>
  <c r="E1341" i="3"/>
  <c r="D1342" i="3"/>
  <c r="E1342" i="3"/>
  <c r="D1343" i="3"/>
  <c r="E1343" i="3"/>
  <c r="D1344" i="3"/>
  <c r="E1344" i="3"/>
  <c r="D1345" i="3"/>
  <c r="E1345" i="3"/>
  <c r="D1346" i="3"/>
  <c r="E1346" i="3"/>
  <c r="D1347" i="3"/>
  <c r="E1347" i="3"/>
  <c r="D1348" i="3"/>
  <c r="E1348" i="3"/>
  <c r="D1349" i="3"/>
  <c r="E1349" i="3"/>
  <c r="D1350" i="3"/>
  <c r="E1350" i="3"/>
  <c r="D1351" i="3"/>
  <c r="E1351" i="3"/>
  <c r="D1352" i="3"/>
  <c r="E1352" i="3"/>
  <c r="D1353" i="3"/>
  <c r="E1353" i="3"/>
  <c r="D1354" i="3"/>
  <c r="E1354" i="3"/>
  <c r="D1355" i="3"/>
  <c r="E1355" i="3"/>
  <c r="D1356" i="3"/>
  <c r="E1356" i="3"/>
  <c r="D1357" i="3"/>
  <c r="E1357" i="3"/>
  <c r="D1358" i="3"/>
  <c r="E1358" i="3"/>
  <c r="D1359" i="3"/>
  <c r="E1359" i="3"/>
  <c r="D1360" i="3"/>
  <c r="E1360" i="3"/>
  <c r="D1361" i="3"/>
  <c r="E1361" i="3"/>
  <c r="D1362" i="3"/>
  <c r="E1362" i="3"/>
  <c r="D1363" i="3"/>
  <c r="E1363" i="3"/>
  <c r="D1364" i="3"/>
  <c r="E1364" i="3"/>
  <c r="D1365" i="3"/>
  <c r="E1365" i="3"/>
  <c r="D1366" i="3"/>
  <c r="E1366" i="3"/>
  <c r="D1367" i="3"/>
  <c r="E1367" i="3"/>
  <c r="D1368" i="3"/>
  <c r="E1368" i="3"/>
  <c r="D1369" i="3"/>
  <c r="E1369" i="3"/>
  <c r="D1370" i="3"/>
  <c r="E1370" i="3"/>
  <c r="D1371" i="3"/>
  <c r="E1371" i="3"/>
  <c r="D1372" i="3"/>
  <c r="E1372" i="3"/>
  <c r="D1373" i="3"/>
  <c r="E1373" i="3"/>
  <c r="D1374" i="3"/>
  <c r="E1374" i="3"/>
  <c r="D1375" i="3"/>
  <c r="E1375" i="3"/>
  <c r="D1376" i="3"/>
  <c r="E1376" i="3"/>
  <c r="D1377" i="3"/>
  <c r="E1377" i="3"/>
  <c r="D1378" i="3"/>
  <c r="E1378" i="3"/>
  <c r="D1379" i="3"/>
  <c r="E1379" i="3"/>
  <c r="D1380" i="3"/>
  <c r="E1380" i="3"/>
  <c r="D1381" i="3"/>
  <c r="E1381" i="3"/>
  <c r="D1382" i="3"/>
  <c r="E1382" i="3"/>
  <c r="D1383" i="3"/>
  <c r="E1383" i="3"/>
  <c r="D1384" i="3"/>
  <c r="E1384" i="3"/>
  <c r="D1385" i="3"/>
  <c r="E1385" i="3"/>
  <c r="D1386" i="3"/>
  <c r="E1386" i="3"/>
  <c r="D1387" i="3"/>
  <c r="E1387" i="3"/>
  <c r="D1388" i="3"/>
  <c r="E1388" i="3"/>
  <c r="D1389" i="3"/>
  <c r="E1389" i="3"/>
  <c r="D1390" i="3"/>
  <c r="E1390" i="3"/>
  <c r="D1391" i="3"/>
  <c r="E1391" i="3"/>
  <c r="D1392" i="3"/>
  <c r="E1392" i="3"/>
  <c r="D1393" i="3"/>
  <c r="E1393" i="3"/>
  <c r="D1394" i="3"/>
  <c r="E1394" i="3"/>
  <c r="D1395" i="3"/>
  <c r="E1395" i="3"/>
  <c r="D1396" i="3"/>
  <c r="E1396" i="3"/>
  <c r="D1397" i="3"/>
  <c r="E1397" i="3"/>
  <c r="D1398" i="3"/>
  <c r="E1398" i="3"/>
  <c r="D1399" i="3"/>
  <c r="E1399" i="3"/>
  <c r="D1400" i="3"/>
  <c r="E1400" i="3"/>
  <c r="D1401" i="3"/>
  <c r="E1401" i="3"/>
  <c r="D1402" i="3"/>
  <c r="E1402" i="3"/>
  <c r="D1403" i="3"/>
  <c r="E1403" i="3"/>
  <c r="D1404" i="3"/>
  <c r="E1404" i="3"/>
  <c r="D1405" i="3"/>
  <c r="E1405" i="3"/>
  <c r="D1406" i="3"/>
  <c r="E1406" i="3"/>
  <c r="D1407" i="3"/>
  <c r="E1407" i="3"/>
  <c r="D1408" i="3"/>
  <c r="E1408" i="3"/>
  <c r="D1409" i="3"/>
  <c r="E1409" i="3"/>
  <c r="D1410" i="3"/>
  <c r="E1410" i="3"/>
  <c r="D1411" i="3"/>
  <c r="E1411" i="3"/>
  <c r="D1412" i="3"/>
  <c r="E1412" i="3"/>
  <c r="D1413" i="3"/>
  <c r="E1413" i="3"/>
  <c r="D1414" i="3"/>
  <c r="E1414" i="3"/>
  <c r="D1415" i="3"/>
  <c r="E1415" i="3"/>
  <c r="D1416" i="3"/>
  <c r="E1416" i="3"/>
  <c r="D1417" i="3"/>
  <c r="E1417" i="3"/>
  <c r="D1418" i="3"/>
  <c r="E1418" i="3"/>
  <c r="D1419" i="3"/>
  <c r="E1419" i="3"/>
  <c r="D1420" i="3"/>
  <c r="E1420" i="3"/>
  <c r="D1421" i="3"/>
  <c r="E1421" i="3"/>
  <c r="D1422" i="3"/>
  <c r="E1422" i="3"/>
  <c r="D1423" i="3"/>
  <c r="E1423" i="3"/>
  <c r="D1424" i="3"/>
  <c r="E1424" i="3"/>
  <c r="D1425" i="3"/>
  <c r="E1425" i="3"/>
  <c r="D1426" i="3"/>
  <c r="E1426" i="3"/>
  <c r="D1427" i="3"/>
  <c r="E1427" i="3"/>
  <c r="D1428" i="3"/>
  <c r="E1428" i="3"/>
  <c r="D1429" i="3"/>
  <c r="E1429" i="3"/>
  <c r="D1430" i="3"/>
  <c r="E1430" i="3"/>
  <c r="D1431" i="3"/>
  <c r="E1431" i="3"/>
  <c r="D1432" i="3"/>
  <c r="E1432" i="3"/>
  <c r="D1433" i="3"/>
  <c r="E1433" i="3"/>
  <c r="D1434" i="3"/>
  <c r="E1434" i="3"/>
  <c r="D1435" i="3"/>
  <c r="E1435" i="3"/>
  <c r="D1436" i="3"/>
  <c r="E1436" i="3"/>
  <c r="D1437" i="3"/>
  <c r="E1437" i="3"/>
  <c r="D1438" i="3"/>
  <c r="E1438" i="3"/>
  <c r="D1439" i="3"/>
  <c r="E1439" i="3"/>
  <c r="D1440" i="3"/>
  <c r="E1440" i="3"/>
  <c r="D1441" i="3"/>
  <c r="E1441" i="3"/>
  <c r="D1442" i="3"/>
  <c r="E1442" i="3"/>
  <c r="D1443" i="3"/>
  <c r="E1443" i="3"/>
  <c r="D1444" i="3"/>
  <c r="E1444" i="3"/>
  <c r="D1445" i="3"/>
  <c r="E1445" i="3"/>
  <c r="D1446" i="3"/>
  <c r="E1446" i="3"/>
  <c r="D1447" i="3"/>
  <c r="E1447" i="3"/>
  <c r="D1448" i="3"/>
  <c r="E1448" i="3"/>
  <c r="D1449" i="3"/>
  <c r="E1449" i="3"/>
  <c r="D1450" i="3"/>
  <c r="E1450" i="3"/>
  <c r="D1451" i="3"/>
  <c r="E1451" i="3"/>
  <c r="D1452" i="3"/>
  <c r="E1452" i="3"/>
  <c r="D1453" i="3"/>
  <c r="E1453" i="3"/>
  <c r="D1454" i="3"/>
  <c r="E1454" i="3"/>
  <c r="D1455" i="3"/>
  <c r="E1455" i="3"/>
  <c r="D1456" i="3"/>
  <c r="E1456" i="3"/>
  <c r="D1457" i="3"/>
  <c r="E1457" i="3"/>
  <c r="D1458" i="3"/>
  <c r="E1458" i="3"/>
  <c r="D1459" i="3"/>
  <c r="E1459" i="3"/>
  <c r="D1460" i="3"/>
  <c r="E1460" i="3"/>
  <c r="D1461" i="3"/>
  <c r="E1461" i="3"/>
  <c r="D1462" i="3"/>
  <c r="E1462" i="3"/>
  <c r="D1463" i="3"/>
  <c r="E1463" i="3"/>
  <c r="D1464" i="3"/>
  <c r="E1464" i="3"/>
  <c r="D1465" i="3"/>
  <c r="E1465" i="3"/>
  <c r="D1466" i="3"/>
  <c r="E1466" i="3"/>
  <c r="D1467" i="3"/>
  <c r="E1467" i="3"/>
  <c r="D1468" i="3"/>
  <c r="E1468" i="3"/>
  <c r="D1469" i="3"/>
  <c r="E1469" i="3"/>
  <c r="D1470" i="3"/>
  <c r="E1470" i="3"/>
  <c r="D1471" i="3"/>
  <c r="E1471" i="3"/>
  <c r="D1472" i="3"/>
  <c r="E1472" i="3"/>
  <c r="D1473" i="3"/>
  <c r="E1473" i="3"/>
  <c r="D1474" i="3"/>
  <c r="E1474" i="3"/>
  <c r="D1475" i="3"/>
  <c r="E1475" i="3"/>
  <c r="D1476" i="3"/>
  <c r="E1476" i="3"/>
  <c r="D1477" i="3"/>
  <c r="E1477" i="3"/>
  <c r="D1478" i="3"/>
  <c r="E1478" i="3"/>
  <c r="D1479" i="3"/>
  <c r="E1479" i="3"/>
  <c r="D1480" i="3"/>
  <c r="E1480" i="3"/>
  <c r="D1481" i="3"/>
  <c r="E1481" i="3"/>
  <c r="D1482" i="3"/>
  <c r="E1482" i="3"/>
  <c r="D1483" i="3"/>
  <c r="E1483" i="3"/>
  <c r="D1484" i="3"/>
  <c r="E1484" i="3"/>
  <c r="D1485" i="3"/>
  <c r="E1485" i="3"/>
  <c r="D1486" i="3"/>
  <c r="E1486" i="3"/>
  <c r="D1487" i="3"/>
  <c r="E1487" i="3"/>
  <c r="D1488" i="3"/>
  <c r="E1488" i="3"/>
  <c r="D1489" i="3"/>
  <c r="E1489" i="3"/>
  <c r="D1490" i="3"/>
  <c r="E1490" i="3"/>
  <c r="D1491" i="3"/>
  <c r="E1491" i="3"/>
  <c r="D1492" i="3"/>
  <c r="E1492" i="3"/>
  <c r="D1493" i="3"/>
  <c r="E1493" i="3"/>
  <c r="D1494" i="3"/>
  <c r="E1494" i="3"/>
  <c r="D1495" i="3"/>
  <c r="E1495" i="3"/>
  <c r="D1496" i="3"/>
  <c r="E1496" i="3"/>
  <c r="D1497" i="3"/>
  <c r="E1497" i="3"/>
  <c r="D1498" i="3"/>
  <c r="E1498" i="3"/>
  <c r="D1499" i="3"/>
  <c r="E1499" i="3"/>
  <c r="D1500" i="3"/>
  <c r="E1500" i="3"/>
  <c r="D1501" i="3"/>
  <c r="E1501" i="3"/>
  <c r="D1502" i="3"/>
  <c r="E1502" i="3"/>
  <c r="D1503" i="3"/>
  <c r="E1503" i="3"/>
  <c r="D1504" i="3"/>
  <c r="E1504" i="3"/>
  <c r="D1505" i="3"/>
  <c r="E1505" i="3"/>
  <c r="D1506" i="3"/>
  <c r="E1506" i="3"/>
  <c r="D1507" i="3"/>
  <c r="E1507" i="3"/>
  <c r="D1508" i="3"/>
  <c r="E1508" i="3"/>
  <c r="D1509" i="3"/>
  <c r="E1509" i="3"/>
  <c r="D1510" i="3"/>
  <c r="E1510" i="3"/>
  <c r="D1511" i="3"/>
  <c r="E1511" i="3"/>
  <c r="D1512" i="3"/>
  <c r="E1512" i="3"/>
  <c r="D1513" i="3"/>
  <c r="E1513" i="3"/>
  <c r="D1514" i="3"/>
  <c r="E1514" i="3"/>
  <c r="D1515" i="3"/>
  <c r="E1515" i="3"/>
  <c r="D1516" i="3"/>
  <c r="E1516" i="3"/>
  <c r="D1517" i="3"/>
  <c r="E1517" i="3"/>
  <c r="D1518" i="3"/>
  <c r="E1518" i="3"/>
  <c r="D1519" i="3"/>
  <c r="E1519" i="3"/>
  <c r="D1520" i="3"/>
  <c r="E1520" i="3"/>
  <c r="D1521" i="3"/>
  <c r="E1521" i="3"/>
  <c r="D1522" i="3"/>
  <c r="E1522" i="3"/>
  <c r="D1523" i="3"/>
  <c r="E1523" i="3"/>
  <c r="D1524" i="3"/>
  <c r="E1524" i="3"/>
  <c r="D1525" i="3"/>
  <c r="E1525" i="3"/>
  <c r="D1526" i="3"/>
  <c r="E1526" i="3"/>
  <c r="D1527" i="3"/>
  <c r="E1527" i="3"/>
  <c r="D1528" i="3"/>
  <c r="E1528" i="3"/>
  <c r="D1529" i="3"/>
  <c r="E1529" i="3"/>
  <c r="D1530" i="3"/>
  <c r="E1530" i="3"/>
  <c r="D1531" i="3"/>
  <c r="E1531" i="3"/>
  <c r="D1532" i="3"/>
  <c r="E1532" i="3"/>
  <c r="D1533" i="3"/>
  <c r="E1533" i="3"/>
  <c r="D1534" i="3"/>
  <c r="E1534" i="3"/>
  <c r="D1535" i="3"/>
  <c r="E1535" i="3"/>
  <c r="D1536" i="3"/>
  <c r="E1536" i="3"/>
  <c r="D1537" i="3"/>
  <c r="E1537" i="3"/>
  <c r="D1538" i="3"/>
  <c r="E1538" i="3"/>
  <c r="D1539" i="3"/>
  <c r="E1539" i="3"/>
  <c r="D1540" i="3"/>
  <c r="E1540" i="3"/>
  <c r="D1541" i="3"/>
  <c r="E1541" i="3"/>
  <c r="D1542" i="3"/>
  <c r="E1542" i="3"/>
  <c r="D1543" i="3"/>
  <c r="E1543" i="3"/>
  <c r="D1544" i="3"/>
  <c r="E1544" i="3"/>
  <c r="D1545" i="3"/>
  <c r="E1545" i="3"/>
  <c r="D1546" i="3"/>
  <c r="E1546" i="3"/>
  <c r="D1547" i="3"/>
  <c r="E1547" i="3"/>
  <c r="D1548" i="3"/>
  <c r="E1548" i="3"/>
  <c r="D1549" i="3"/>
  <c r="E1549" i="3"/>
  <c r="D1550" i="3"/>
  <c r="E1550" i="3"/>
  <c r="D1551" i="3"/>
  <c r="E1551" i="3"/>
  <c r="D1552" i="3"/>
  <c r="E1552" i="3"/>
  <c r="D1553" i="3"/>
  <c r="E1553" i="3"/>
  <c r="D1554" i="3"/>
  <c r="E1554" i="3"/>
  <c r="D1555" i="3"/>
  <c r="E1555" i="3"/>
  <c r="D1556" i="3"/>
  <c r="E1556" i="3"/>
  <c r="D1557" i="3"/>
  <c r="E1557" i="3"/>
  <c r="D1558" i="3"/>
  <c r="E1558" i="3"/>
  <c r="D1559" i="3"/>
  <c r="E1559" i="3"/>
  <c r="D1560" i="3"/>
  <c r="E1560" i="3"/>
  <c r="D1561" i="3"/>
  <c r="E1561" i="3"/>
  <c r="D1562" i="3"/>
  <c r="E1562" i="3"/>
  <c r="D1563" i="3"/>
  <c r="E1563" i="3"/>
  <c r="D1564" i="3"/>
  <c r="E1564" i="3"/>
  <c r="D1565" i="3"/>
  <c r="E1565" i="3"/>
  <c r="D1566" i="3"/>
  <c r="E1566" i="3"/>
  <c r="D1567" i="3"/>
  <c r="E1567" i="3"/>
  <c r="D1568" i="3"/>
  <c r="E1568" i="3"/>
  <c r="D1569" i="3"/>
  <c r="E1569" i="3"/>
  <c r="D1570" i="3"/>
  <c r="E1570" i="3"/>
  <c r="D1571" i="3"/>
  <c r="E1571" i="3"/>
  <c r="D1572" i="3"/>
  <c r="E1572" i="3"/>
  <c r="D1573" i="3"/>
  <c r="E1573" i="3"/>
  <c r="D1574" i="3"/>
  <c r="E1574" i="3"/>
  <c r="D1575" i="3"/>
  <c r="E1575" i="3"/>
  <c r="D1576" i="3"/>
  <c r="E1576" i="3"/>
  <c r="D1577" i="3"/>
  <c r="E1577" i="3"/>
  <c r="D1578" i="3"/>
  <c r="E1578" i="3"/>
  <c r="D1579" i="3"/>
  <c r="E1579" i="3"/>
  <c r="D1580" i="3"/>
  <c r="E1580" i="3"/>
  <c r="D1581" i="3"/>
  <c r="E1581" i="3"/>
  <c r="D1582" i="3"/>
  <c r="E1582" i="3"/>
  <c r="D1583" i="3"/>
  <c r="E1583" i="3"/>
  <c r="D1584" i="3"/>
  <c r="E1584" i="3"/>
  <c r="D1585" i="3"/>
  <c r="E1585" i="3"/>
  <c r="D1586" i="3"/>
  <c r="E1586" i="3"/>
  <c r="D1587" i="3"/>
  <c r="E1587" i="3"/>
  <c r="D1588" i="3"/>
  <c r="E1588" i="3"/>
  <c r="D1589" i="3"/>
  <c r="E1589" i="3"/>
  <c r="D1590" i="3"/>
  <c r="E1590" i="3"/>
  <c r="D1591" i="3"/>
  <c r="E1591" i="3"/>
  <c r="D1592" i="3"/>
  <c r="E1592" i="3"/>
  <c r="D1593" i="3"/>
  <c r="E1593" i="3"/>
  <c r="D1594" i="3"/>
  <c r="E1594" i="3"/>
  <c r="D1595" i="3"/>
  <c r="E1595" i="3"/>
  <c r="D1596" i="3"/>
  <c r="E1596" i="3"/>
  <c r="D1597" i="3"/>
  <c r="E1597" i="3"/>
  <c r="D1598" i="3"/>
  <c r="E1598" i="3"/>
  <c r="D1599" i="3"/>
  <c r="E1599" i="3"/>
  <c r="D1600" i="3"/>
  <c r="E1600" i="3"/>
  <c r="D1601" i="3"/>
  <c r="E1601" i="3"/>
  <c r="D1602" i="3"/>
  <c r="E1602" i="3"/>
  <c r="D1603" i="3"/>
  <c r="E1603" i="3"/>
  <c r="D1604" i="3"/>
  <c r="E1604" i="3"/>
  <c r="D1605" i="3"/>
  <c r="E1605" i="3"/>
  <c r="D1606" i="3"/>
  <c r="E1606" i="3"/>
  <c r="D1607" i="3"/>
  <c r="E1607" i="3"/>
  <c r="D1608" i="3"/>
  <c r="E1608" i="3"/>
  <c r="D1609" i="3"/>
  <c r="E1609" i="3"/>
  <c r="D1610" i="3"/>
  <c r="E1610" i="3"/>
  <c r="D1611" i="3"/>
  <c r="E1611" i="3"/>
  <c r="D1612" i="3"/>
  <c r="E1612" i="3"/>
  <c r="D1613" i="3"/>
  <c r="E1613" i="3"/>
  <c r="D1614" i="3"/>
  <c r="E1614" i="3"/>
  <c r="D1615" i="3"/>
  <c r="E1615" i="3"/>
  <c r="D1616" i="3"/>
  <c r="E1616" i="3"/>
  <c r="D1617" i="3"/>
  <c r="E1617" i="3"/>
  <c r="D1618" i="3"/>
  <c r="E1618" i="3"/>
  <c r="D1619" i="3"/>
  <c r="E1619" i="3"/>
  <c r="D1620" i="3"/>
  <c r="E1620" i="3"/>
  <c r="D1621" i="3"/>
  <c r="E1621" i="3"/>
  <c r="D1622" i="3"/>
  <c r="E1622" i="3"/>
  <c r="D1623" i="3"/>
  <c r="E1623" i="3"/>
  <c r="D1624" i="3"/>
  <c r="E1624" i="3"/>
  <c r="D1625" i="3"/>
  <c r="E1625" i="3"/>
  <c r="D1626" i="3"/>
  <c r="E1626" i="3"/>
  <c r="D1627" i="3"/>
  <c r="E1627" i="3"/>
  <c r="D1628" i="3"/>
  <c r="E1628" i="3"/>
  <c r="D1629" i="3"/>
  <c r="E1629" i="3"/>
  <c r="D1630" i="3"/>
  <c r="E1630" i="3"/>
  <c r="D1631" i="3"/>
  <c r="E1631" i="3"/>
  <c r="D1632" i="3"/>
  <c r="E1632" i="3"/>
  <c r="D1633" i="3"/>
  <c r="E1633" i="3"/>
  <c r="D1634" i="3"/>
  <c r="E1634" i="3"/>
  <c r="D1635" i="3"/>
  <c r="E1635" i="3"/>
  <c r="D1636" i="3"/>
  <c r="E1636" i="3"/>
  <c r="D1637" i="3"/>
  <c r="E1637" i="3"/>
  <c r="D1638" i="3"/>
  <c r="E1638" i="3"/>
  <c r="D1639" i="3"/>
  <c r="E1639" i="3"/>
  <c r="D1640" i="3"/>
  <c r="E1640" i="3"/>
  <c r="D1641" i="3"/>
  <c r="E1641" i="3"/>
  <c r="D1642" i="3"/>
  <c r="E1642" i="3"/>
  <c r="D1643" i="3"/>
  <c r="E1643" i="3"/>
  <c r="D1644" i="3"/>
  <c r="E1644" i="3"/>
  <c r="D1645" i="3"/>
  <c r="E1645" i="3"/>
  <c r="D1646" i="3"/>
  <c r="E1646" i="3"/>
  <c r="D1647" i="3"/>
  <c r="E1647" i="3"/>
  <c r="D1648" i="3"/>
  <c r="E1648" i="3"/>
  <c r="D1649" i="3"/>
  <c r="E1649" i="3"/>
  <c r="D1650" i="3"/>
  <c r="E1650" i="3"/>
  <c r="D1651" i="3"/>
  <c r="E1651" i="3"/>
  <c r="D1652" i="3"/>
  <c r="E1652" i="3"/>
  <c r="D1653" i="3"/>
  <c r="E1653" i="3"/>
  <c r="D1654" i="3"/>
  <c r="E1654" i="3"/>
  <c r="D1655" i="3"/>
  <c r="E1655" i="3"/>
  <c r="D1656" i="3"/>
  <c r="E1656" i="3"/>
  <c r="D1657" i="3"/>
  <c r="E1657" i="3"/>
  <c r="D1658" i="3"/>
  <c r="E1658" i="3"/>
  <c r="D1659" i="3"/>
  <c r="E1659" i="3"/>
  <c r="D1660" i="3"/>
  <c r="E1660" i="3"/>
  <c r="D1661" i="3"/>
  <c r="E1661" i="3"/>
  <c r="D1662" i="3"/>
  <c r="E1662" i="3"/>
  <c r="D1663" i="3"/>
  <c r="E1663" i="3"/>
  <c r="D1664" i="3"/>
  <c r="E1664" i="3"/>
  <c r="D1665" i="3"/>
  <c r="E1665" i="3"/>
  <c r="D1666" i="3"/>
  <c r="E1666" i="3"/>
  <c r="D1667" i="3"/>
  <c r="E1667" i="3"/>
  <c r="D1668" i="3"/>
  <c r="E1668" i="3"/>
  <c r="D1669" i="3"/>
  <c r="E1669" i="3"/>
  <c r="D1670" i="3"/>
  <c r="E1670" i="3"/>
  <c r="D1671" i="3"/>
  <c r="E1671" i="3"/>
  <c r="D1672" i="3"/>
  <c r="E1672" i="3"/>
  <c r="D1673" i="3"/>
  <c r="E1673" i="3"/>
  <c r="D1674" i="3"/>
  <c r="E1674" i="3"/>
  <c r="D1675" i="3"/>
  <c r="E1675" i="3"/>
  <c r="D1676" i="3"/>
  <c r="E1676" i="3"/>
  <c r="D1677" i="3"/>
  <c r="E1677" i="3"/>
  <c r="D1678" i="3"/>
  <c r="E1678" i="3"/>
  <c r="D1679" i="3"/>
  <c r="E1679" i="3"/>
  <c r="D1680" i="3"/>
  <c r="E1680" i="3"/>
  <c r="D1681" i="3"/>
  <c r="E1681" i="3"/>
  <c r="D1682" i="3"/>
  <c r="E1682" i="3"/>
  <c r="D1683" i="3"/>
  <c r="E1683" i="3"/>
  <c r="D1684" i="3"/>
  <c r="E1684" i="3"/>
  <c r="D1685" i="3"/>
  <c r="E1685" i="3"/>
  <c r="D1686" i="3"/>
  <c r="E1686" i="3"/>
  <c r="D1687" i="3"/>
  <c r="E1687" i="3"/>
  <c r="D1688" i="3"/>
  <c r="E1688" i="3"/>
  <c r="D1689" i="3"/>
  <c r="E1689" i="3"/>
  <c r="D1690" i="3"/>
  <c r="E1690" i="3"/>
  <c r="D1691" i="3"/>
  <c r="E1691" i="3"/>
  <c r="D1692" i="3"/>
  <c r="E1692" i="3"/>
  <c r="D1693" i="3"/>
  <c r="E1693" i="3"/>
  <c r="D1694" i="3"/>
  <c r="E1694" i="3"/>
  <c r="D1695" i="3"/>
  <c r="E1695" i="3"/>
  <c r="D1696" i="3"/>
  <c r="E1696" i="3"/>
  <c r="D1697" i="3"/>
  <c r="E1697" i="3"/>
  <c r="D1698" i="3"/>
  <c r="E1698" i="3"/>
  <c r="D1699" i="3"/>
  <c r="E1699" i="3"/>
  <c r="D1700" i="3"/>
  <c r="E1700" i="3"/>
  <c r="D1701" i="3"/>
  <c r="E1701" i="3"/>
  <c r="D1702" i="3"/>
  <c r="E1702" i="3"/>
  <c r="D1703" i="3"/>
  <c r="E1703" i="3"/>
  <c r="D1704" i="3"/>
  <c r="E1704" i="3"/>
  <c r="D1705" i="3"/>
  <c r="E1705" i="3"/>
  <c r="D1706" i="3"/>
  <c r="E1706" i="3"/>
  <c r="D1707" i="3"/>
  <c r="E1707" i="3"/>
  <c r="D1708" i="3"/>
  <c r="E1708" i="3"/>
  <c r="D1709" i="3"/>
  <c r="E1709" i="3"/>
  <c r="D1710" i="3"/>
  <c r="E1710" i="3"/>
  <c r="D1711" i="3"/>
  <c r="E1711" i="3"/>
  <c r="D1712" i="3"/>
  <c r="E1712" i="3"/>
  <c r="D1713" i="3"/>
  <c r="E1713" i="3"/>
  <c r="D1714" i="3"/>
  <c r="E1714" i="3"/>
  <c r="D1715" i="3"/>
  <c r="E1715" i="3"/>
  <c r="D1716" i="3"/>
  <c r="E1716" i="3"/>
  <c r="D1717" i="3"/>
  <c r="E1717" i="3"/>
  <c r="D1718" i="3"/>
  <c r="E1718" i="3"/>
  <c r="D1719" i="3"/>
  <c r="E1719" i="3"/>
  <c r="D1720" i="3"/>
  <c r="E1720" i="3"/>
  <c r="D1721" i="3"/>
  <c r="E1721" i="3"/>
  <c r="D1722" i="3"/>
  <c r="E1722" i="3"/>
  <c r="D1723" i="3"/>
  <c r="E1723" i="3"/>
  <c r="D1724" i="3"/>
  <c r="E1724" i="3"/>
  <c r="D1725" i="3"/>
  <c r="E1725" i="3"/>
  <c r="D1726" i="3"/>
  <c r="E1726" i="3"/>
  <c r="D1727" i="3"/>
  <c r="E1727" i="3"/>
  <c r="D1728" i="3"/>
  <c r="E1728" i="3"/>
  <c r="D1729" i="3"/>
  <c r="E1729" i="3"/>
  <c r="D1730" i="3"/>
  <c r="E1730" i="3"/>
  <c r="D1731" i="3"/>
  <c r="E1731" i="3"/>
  <c r="D1732" i="3"/>
  <c r="E1732" i="3"/>
  <c r="D1733" i="3"/>
  <c r="E1733" i="3"/>
  <c r="D1734" i="3"/>
  <c r="E1734" i="3"/>
  <c r="D1735" i="3"/>
  <c r="E1735" i="3"/>
  <c r="D1736" i="3"/>
  <c r="E1736" i="3"/>
  <c r="D1737" i="3"/>
  <c r="E1737" i="3"/>
  <c r="D1738" i="3"/>
  <c r="E1738" i="3"/>
  <c r="D1739" i="3"/>
  <c r="E1739" i="3"/>
  <c r="D1740" i="3"/>
  <c r="E1740" i="3"/>
  <c r="D1741" i="3"/>
  <c r="E1741" i="3"/>
  <c r="D1742" i="3"/>
  <c r="E1742" i="3"/>
  <c r="D1743" i="3"/>
  <c r="E1743" i="3"/>
  <c r="D1744" i="3"/>
  <c r="E1744" i="3"/>
  <c r="D1745" i="3"/>
  <c r="E1745" i="3"/>
  <c r="D1746" i="3"/>
  <c r="E1746" i="3"/>
  <c r="D1747" i="3"/>
  <c r="E1747" i="3"/>
  <c r="D1748" i="3"/>
  <c r="E1748" i="3"/>
  <c r="D1749" i="3"/>
  <c r="E1749" i="3"/>
  <c r="D1750" i="3"/>
  <c r="E1750" i="3"/>
  <c r="D1751" i="3"/>
  <c r="E1751" i="3"/>
  <c r="D1752" i="3"/>
  <c r="E1752" i="3"/>
  <c r="D1753" i="3"/>
  <c r="E1753" i="3"/>
  <c r="D1754" i="3"/>
  <c r="E1754" i="3"/>
  <c r="D1755" i="3"/>
  <c r="E1755" i="3"/>
  <c r="D1756" i="3"/>
  <c r="E1756" i="3"/>
  <c r="D1757" i="3"/>
  <c r="E1757" i="3"/>
  <c r="D1758" i="3"/>
  <c r="E1758" i="3"/>
  <c r="D1759" i="3"/>
  <c r="E1759" i="3"/>
  <c r="D1760" i="3"/>
  <c r="E1760" i="3"/>
  <c r="D1761" i="3"/>
  <c r="E1761" i="3"/>
  <c r="D1762" i="3"/>
  <c r="E1762" i="3"/>
  <c r="D1763" i="3"/>
  <c r="E1763" i="3"/>
  <c r="D1764" i="3"/>
  <c r="E1764" i="3"/>
  <c r="D1765" i="3"/>
  <c r="E1765" i="3"/>
  <c r="D1766" i="3"/>
  <c r="E1766" i="3"/>
  <c r="D1767" i="3"/>
  <c r="E1767" i="3"/>
  <c r="D1768" i="3"/>
  <c r="E1768" i="3"/>
  <c r="D1769" i="3"/>
  <c r="E1769" i="3"/>
  <c r="D1770" i="3"/>
  <c r="E1770" i="3"/>
  <c r="D1771" i="3"/>
  <c r="E1771" i="3"/>
  <c r="D1772" i="3"/>
  <c r="E1772" i="3"/>
  <c r="D1773" i="3"/>
  <c r="E1773" i="3"/>
  <c r="D1774" i="3"/>
  <c r="E1774" i="3"/>
  <c r="D1775" i="3"/>
  <c r="E1775" i="3"/>
  <c r="D1776" i="3"/>
  <c r="E1776" i="3"/>
  <c r="D1777" i="3"/>
  <c r="E1777" i="3"/>
  <c r="D1778" i="3"/>
  <c r="E1778" i="3"/>
  <c r="D1779" i="3"/>
  <c r="E1779" i="3"/>
  <c r="D1780" i="3"/>
  <c r="E1780" i="3"/>
  <c r="D1781" i="3"/>
  <c r="E1781" i="3"/>
  <c r="D1782" i="3"/>
  <c r="E1782" i="3"/>
  <c r="D1783" i="3"/>
  <c r="E1783" i="3"/>
  <c r="D1784" i="3"/>
  <c r="E1784" i="3"/>
  <c r="D1785" i="3"/>
  <c r="E1785" i="3"/>
  <c r="D1786" i="3"/>
  <c r="E1786" i="3"/>
  <c r="D1787" i="3"/>
  <c r="E1787" i="3"/>
  <c r="D1788" i="3"/>
  <c r="E1788" i="3"/>
  <c r="D1789" i="3"/>
  <c r="E1789" i="3"/>
  <c r="D1790" i="3"/>
  <c r="E1790" i="3"/>
  <c r="D1791" i="3"/>
  <c r="E1791" i="3"/>
  <c r="D1792" i="3"/>
  <c r="E1792" i="3"/>
  <c r="D1793" i="3"/>
  <c r="E1793" i="3"/>
  <c r="D1794" i="3"/>
  <c r="E1794" i="3"/>
  <c r="D1795" i="3"/>
  <c r="E1795" i="3"/>
  <c r="D1796" i="3"/>
  <c r="E1796" i="3"/>
  <c r="D1797" i="3"/>
  <c r="E1797" i="3"/>
  <c r="D1798" i="3"/>
  <c r="E1798" i="3"/>
  <c r="D1799" i="3"/>
  <c r="E1799" i="3"/>
  <c r="D1800" i="3"/>
  <c r="E1800" i="3"/>
  <c r="D1801" i="3"/>
  <c r="E1801" i="3"/>
  <c r="D1802" i="3"/>
  <c r="E1802" i="3"/>
  <c r="D1803" i="3"/>
  <c r="E1803" i="3"/>
  <c r="D1804" i="3"/>
  <c r="E1804" i="3"/>
  <c r="D1805" i="3"/>
  <c r="E1805" i="3"/>
  <c r="D1806" i="3"/>
  <c r="E1806" i="3"/>
  <c r="D1807" i="3"/>
  <c r="E1807" i="3"/>
  <c r="D1808" i="3"/>
  <c r="E1808" i="3"/>
  <c r="D1809" i="3"/>
  <c r="E1809" i="3"/>
  <c r="D1810" i="3"/>
  <c r="E1810" i="3"/>
  <c r="D1811" i="3"/>
  <c r="E1811" i="3"/>
  <c r="D1812" i="3"/>
  <c r="E1812" i="3"/>
  <c r="D1813" i="3"/>
  <c r="E1813" i="3"/>
  <c r="D1814" i="3"/>
  <c r="E1814" i="3"/>
  <c r="D1815" i="3"/>
  <c r="E1815" i="3"/>
  <c r="D1816" i="3"/>
  <c r="E1816" i="3"/>
  <c r="D1817" i="3"/>
  <c r="E1817" i="3"/>
  <c r="D1818" i="3"/>
  <c r="E1818" i="3"/>
  <c r="D1819" i="3"/>
  <c r="E1819" i="3"/>
  <c r="D1820" i="3"/>
  <c r="E1820" i="3"/>
  <c r="D1821" i="3"/>
  <c r="E1821" i="3"/>
  <c r="D1822" i="3"/>
  <c r="E1822" i="3"/>
  <c r="D1823" i="3"/>
  <c r="E1823" i="3"/>
  <c r="D1824" i="3"/>
  <c r="E1824" i="3"/>
  <c r="D1825" i="3"/>
  <c r="E1825" i="3"/>
  <c r="D1826" i="3"/>
  <c r="E1826" i="3"/>
  <c r="D1827" i="3"/>
  <c r="E1827" i="3"/>
  <c r="D1828" i="3"/>
  <c r="E1828" i="3"/>
  <c r="D1829" i="3"/>
  <c r="E1829" i="3"/>
  <c r="D1830" i="3"/>
  <c r="E1830" i="3"/>
  <c r="D1831" i="3"/>
  <c r="E1831" i="3"/>
  <c r="D1832" i="3"/>
  <c r="E1832" i="3"/>
  <c r="D1833" i="3"/>
  <c r="E1833" i="3"/>
  <c r="D1834" i="3"/>
  <c r="E1834" i="3"/>
  <c r="D1835" i="3"/>
  <c r="E1835" i="3"/>
  <c r="D1836" i="3"/>
  <c r="E1836" i="3"/>
  <c r="D1837" i="3"/>
  <c r="E1837" i="3"/>
  <c r="D1838" i="3"/>
  <c r="E1838" i="3"/>
  <c r="D1839" i="3"/>
  <c r="E1839" i="3"/>
  <c r="D1840" i="3"/>
  <c r="E1840" i="3"/>
  <c r="D1841" i="3"/>
  <c r="E1841" i="3"/>
  <c r="D1842" i="3"/>
  <c r="E1842" i="3"/>
  <c r="D1843" i="3"/>
  <c r="E1843" i="3"/>
  <c r="D1844" i="3"/>
  <c r="E1844" i="3"/>
  <c r="D1845" i="3"/>
  <c r="E1845" i="3"/>
  <c r="D1846" i="3"/>
  <c r="E1846" i="3"/>
  <c r="D1847" i="3"/>
  <c r="E1847" i="3"/>
  <c r="D1848" i="3"/>
  <c r="E1848" i="3"/>
  <c r="D1849" i="3"/>
  <c r="E1849" i="3"/>
  <c r="D1850" i="3"/>
  <c r="E1850" i="3"/>
  <c r="D1851" i="3"/>
  <c r="E1851" i="3"/>
  <c r="D1852" i="3"/>
  <c r="E1852" i="3"/>
  <c r="D1853" i="3"/>
  <c r="E1853" i="3"/>
  <c r="D1854" i="3"/>
  <c r="E1854" i="3"/>
  <c r="D30" i="3"/>
  <c r="E30" i="3"/>
  <c r="D29" i="3"/>
  <c r="E29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A91" i="1"/>
  <c r="A97" i="1"/>
  <c r="A100" i="1"/>
  <c r="A123" i="1"/>
  <c r="A129" i="1"/>
  <c r="A132" i="1"/>
  <c r="A161" i="1"/>
  <c r="A167" i="1"/>
  <c r="A170" i="1"/>
  <c r="C26" i="8"/>
  <c r="D26" i="8"/>
  <c r="E26" i="8"/>
  <c r="C27" i="8"/>
  <c r="D27" i="8"/>
  <c r="E27" i="8"/>
  <c r="C28" i="8"/>
  <c r="D28" i="8"/>
  <c r="E28" i="8"/>
  <c r="C29" i="8"/>
  <c r="D29" i="8"/>
  <c r="E29" i="8"/>
  <c r="C30" i="8"/>
  <c r="D30" i="8"/>
  <c r="E30" i="8"/>
  <c r="C31" i="8"/>
  <c r="D31" i="8"/>
  <c r="E31" i="8"/>
  <c r="C32" i="8"/>
  <c r="D32" i="8"/>
  <c r="E32" i="8"/>
  <c r="C33" i="8"/>
  <c r="D33" i="8"/>
  <c r="E33" i="8"/>
  <c r="C34" i="8"/>
  <c r="D34" i="8"/>
  <c r="E34" i="8"/>
  <c r="C35" i="8"/>
  <c r="D35" i="8"/>
  <c r="E35" i="8"/>
  <c r="C36" i="8"/>
  <c r="D36" i="8"/>
  <c r="E36" i="8"/>
  <c r="C37" i="8"/>
  <c r="D37" i="8"/>
  <c r="E37" i="8"/>
  <c r="C38" i="8"/>
  <c r="D38" i="8"/>
  <c r="E38" i="8"/>
  <c r="C39" i="8"/>
  <c r="D39" i="8"/>
  <c r="E39" i="8"/>
  <c r="C40" i="8"/>
  <c r="D40" i="8"/>
  <c r="E40" i="8"/>
  <c r="C41" i="8"/>
  <c r="D41" i="8"/>
  <c r="E41" i="8"/>
  <c r="C42" i="8"/>
  <c r="D42" i="8"/>
  <c r="E42" i="8"/>
  <c r="C43" i="8"/>
  <c r="D43" i="8"/>
  <c r="E43" i="8"/>
  <c r="C44" i="8"/>
  <c r="D44" i="8"/>
  <c r="E44" i="8"/>
  <c r="C45" i="8"/>
  <c r="D45" i="8"/>
  <c r="E45" i="8"/>
  <c r="C46" i="8"/>
  <c r="D46" i="8"/>
  <c r="E46" i="8"/>
  <c r="C47" i="8"/>
  <c r="D47" i="8"/>
  <c r="E47" i="8"/>
  <c r="C48" i="8"/>
  <c r="D48" i="8"/>
  <c r="E48" i="8"/>
  <c r="C49" i="8"/>
  <c r="D49" i="8"/>
  <c r="E49" i="8"/>
  <c r="C50" i="8"/>
  <c r="D50" i="8"/>
  <c r="E50" i="8"/>
  <c r="C51" i="8"/>
  <c r="D51" i="8"/>
  <c r="E51" i="8"/>
  <c r="C52" i="8"/>
  <c r="D52" i="8"/>
  <c r="E52" i="8"/>
  <c r="C53" i="8"/>
  <c r="D53" i="8"/>
  <c r="E53" i="8"/>
  <c r="C54" i="8"/>
  <c r="D54" i="8"/>
  <c r="E54" i="8"/>
  <c r="C55" i="8"/>
  <c r="D55" i="8"/>
  <c r="E55" i="8"/>
  <c r="C56" i="8"/>
  <c r="D56" i="8"/>
  <c r="E56" i="8"/>
  <c r="C57" i="8"/>
  <c r="D57" i="8"/>
  <c r="E57" i="8"/>
  <c r="C58" i="8"/>
  <c r="D58" i="8"/>
  <c r="E58" i="8"/>
  <c r="C59" i="8"/>
  <c r="D59" i="8"/>
  <c r="E59" i="8"/>
  <c r="C60" i="8"/>
  <c r="D60" i="8"/>
  <c r="E60" i="8"/>
  <c r="C61" i="8"/>
  <c r="D61" i="8"/>
  <c r="E61" i="8"/>
  <c r="C62" i="8"/>
  <c r="D62" i="8"/>
  <c r="E62" i="8"/>
  <c r="C63" i="8"/>
  <c r="D63" i="8"/>
  <c r="E63" i="8"/>
  <c r="C64" i="8"/>
  <c r="D64" i="8"/>
  <c r="E64" i="8"/>
  <c r="C65" i="8"/>
  <c r="D65" i="8"/>
  <c r="E65" i="8"/>
  <c r="C66" i="8"/>
  <c r="D66" i="8"/>
  <c r="E66" i="8"/>
  <c r="C67" i="8"/>
  <c r="D67" i="8"/>
  <c r="E67" i="8"/>
  <c r="C68" i="8"/>
  <c r="D68" i="8"/>
  <c r="E68" i="8"/>
  <c r="C69" i="8"/>
  <c r="D69" i="8"/>
  <c r="E69" i="8"/>
  <c r="C70" i="8"/>
  <c r="D70" i="8"/>
  <c r="E70" i="8"/>
  <c r="C71" i="8"/>
  <c r="D71" i="8"/>
  <c r="E71" i="8"/>
  <c r="C72" i="8"/>
  <c r="D72" i="8"/>
  <c r="E72" i="8"/>
  <c r="C73" i="8"/>
  <c r="D73" i="8"/>
  <c r="E73" i="8"/>
  <c r="C74" i="8"/>
  <c r="D74" i="8"/>
  <c r="E74" i="8"/>
  <c r="C75" i="8"/>
  <c r="D75" i="8"/>
  <c r="E75" i="8"/>
  <c r="C76" i="8"/>
  <c r="D76" i="8"/>
  <c r="E76" i="8"/>
  <c r="C77" i="8"/>
  <c r="D77" i="8"/>
  <c r="E77" i="8"/>
  <c r="C78" i="8"/>
  <c r="D78" i="8"/>
  <c r="E78" i="8"/>
  <c r="C79" i="8"/>
  <c r="D79" i="8"/>
  <c r="E79" i="8"/>
  <c r="C80" i="8"/>
  <c r="D80" i="8"/>
  <c r="E80" i="8"/>
  <c r="C81" i="8"/>
  <c r="D81" i="8"/>
  <c r="E81" i="8"/>
  <c r="C82" i="8"/>
  <c r="D82" i="8"/>
  <c r="E82" i="8"/>
  <c r="C83" i="8"/>
  <c r="D83" i="8"/>
  <c r="E83" i="8"/>
  <c r="C84" i="8"/>
  <c r="D84" i="8"/>
  <c r="E84" i="8"/>
  <c r="C85" i="8"/>
  <c r="D85" i="8"/>
  <c r="E85" i="8"/>
  <c r="C86" i="8"/>
  <c r="D86" i="8"/>
  <c r="E86" i="8"/>
  <c r="C87" i="8"/>
  <c r="D87" i="8"/>
  <c r="E87" i="8"/>
  <c r="C88" i="8"/>
  <c r="D88" i="8"/>
  <c r="E88" i="8"/>
  <c r="C89" i="8"/>
  <c r="D89" i="8"/>
  <c r="E89" i="8"/>
  <c r="C90" i="8"/>
  <c r="D90" i="8"/>
  <c r="E90" i="8"/>
  <c r="C91" i="8"/>
  <c r="D91" i="8"/>
  <c r="E91" i="8"/>
  <c r="C92" i="8"/>
  <c r="D92" i="8"/>
  <c r="E92" i="8"/>
  <c r="C93" i="8"/>
  <c r="D93" i="8"/>
  <c r="E93" i="8"/>
  <c r="C94" i="8"/>
  <c r="D94" i="8"/>
  <c r="E94" i="8"/>
  <c r="C95" i="8"/>
  <c r="D95" i="8"/>
  <c r="E95" i="8"/>
  <c r="C96" i="8"/>
  <c r="D96" i="8"/>
  <c r="E96" i="8"/>
  <c r="C97" i="8"/>
  <c r="D97" i="8"/>
  <c r="E97" i="8"/>
  <c r="C98" i="8"/>
  <c r="D98" i="8"/>
  <c r="E98" i="8"/>
  <c r="C99" i="8"/>
  <c r="D99" i="8"/>
  <c r="E99" i="8"/>
  <c r="C100" i="8"/>
  <c r="D100" i="8"/>
  <c r="E100" i="8"/>
  <c r="C101" i="8"/>
  <c r="D101" i="8"/>
  <c r="E101" i="8"/>
  <c r="C102" i="8"/>
  <c r="D102" i="8"/>
  <c r="E102" i="8"/>
  <c r="C103" i="8"/>
  <c r="D103" i="8"/>
  <c r="E103" i="8"/>
  <c r="C104" i="8"/>
  <c r="D104" i="8"/>
  <c r="E104" i="8"/>
  <c r="C105" i="8"/>
  <c r="D105" i="8"/>
  <c r="E105" i="8"/>
  <c r="C106" i="8"/>
  <c r="D106" i="8"/>
  <c r="E106" i="8"/>
  <c r="C107" i="8"/>
  <c r="D107" i="8"/>
  <c r="E107" i="8"/>
  <c r="C108" i="8"/>
  <c r="D108" i="8"/>
  <c r="E108" i="8"/>
  <c r="C109" i="8"/>
  <c r="D109" i="8"/>
  <c r="E109" i="8"/>
  <c r="C110" i="8"/>
  <c r="D110" i="8"/>
  <c r="E110" i="8"/>
  <c r="C111" i="8"/>
  <c r="D111" i="8"/>
  <c r="E111" i="8"/>
  <c r="C112" i="8"/>
  <c r="D112" i="8"/>
  <c r="E112" i="8"/>
  <c r="C113" i="8"/>
  <c r="D113" i="8"/>
  <c r="E113" i="8"/>
  <c r="C114" i="8"/>
  <c r="D114" i="8"/>
  <c r="E114" i="8"/>
  <c r="C115" i="8"/>
  <c r="D115" i="8"/>
  <c r="E115" i="8"/>
  <c r="C116" i="8"/>
  <c r="D116" i="8"/>
  <c r="E116" i="8"/>
  <c r="C117" i="8"/>
  <c r="D117" i="8"/>
  <c r="E117" i="8"/>
  <c r="C118" i="8"/>
  <c r="D118" i="8"/>
  <c r="E118" i="8"/>
  <c r="C119" i="8"/>
  <c r="D119" i="8"/>
  <c r="E119" i="8"/>
  <c r="C120" i="8"/>
  <c r="D120" i="8"/>
  <c r="E120" i="8"/>
  <c r="C121" i="8"/>
  <c r="D121" i="8"/>
  <c r="E121" i="8"/>
  <c r="C122" i="8"/>
  <c r="D122" i="8"/>
  <c r="E122" i="8"/>
  <c r="C123" i="8"/>
  <c r="D123" i="8"/>
  <c r="E123" i="8"/>
  <c r="C124" i="8"/>
  <c r="D124" i="8"/>
  <c r="E124" i="8"/>
  <c r="C125" i="8"/>
  <c r="D125" i="8"/>
  <c r="E125" i="8"/>
  <c r="C126" i="8"/>
  <c r="D126" i="8"/>
  <c r="E126" i="8"/>
  <c r="C127" i="8"/>
  <c r="D127" i="8"/>
  <c r="E127" i="8"/>
  <c r="C128" i="8"/>
  <c r="D128" i="8"/>
  <c r="E128" i="8"/>
  <c r="C129" i="8"/>
  <c r="D129" i="8"/>
  <c r="E129" i="8"/>
  <c r="C130" i="8"/>
  <c r="D130" i="8"/>
  <c r="E130" i="8"/>
  <c r="C131" i="8"/>
  <c r="D131" i="8"/>
  <c r="E131" i="8"/>
  <c r="C132" i="8"/>
  <c r="D132" i="8"/>
  <c r="E132" i="8"/>
  <c r="C133" i="8"/>
  <c r="D133" i="8"/>
  <c r="E133" i="8"/>
  <c r="C134" i="8"/>
  <c r="D134" i="8"/>
  <c r="E134" i="8"/>
  <c r="C135" i="8"/>
  <c r="D135" i="8"/>
  <c r="E135" i="8"/>
  <c r="C136" i="8"/>
  <c r="D136" i="8"/>
  <c r="E136" i="8"/>
  <c r="C137" i="8"/>
  <c r="D137" i="8"/>
  <c r="E137" i="8"/>
  <c r="C138" i="8"/>
  <c r="D138" i="8"/>
  <c r="E138" i="8"/>
  <c r="C139" i="8"/>
  <c r="D139" i="8"/>
  <c r="E139" i="8"/>
  <c r="C140" i="8"/>
  <c r="D140" i="8"/>
  <c r="E140" i="8"/>
  <c r="C141" i="8"/>
  <c r="D141" i="8"/>
  <c r="E141" i="8"/>
  <c r="C142" i="8"/>
  <c r="D142" i="8"/>
  <c r="E142" i="8"/>
  <c r="C143" i="8"/>
  <c r="D143" i="8"/>
  <c r="E143" i="8"/>
  <c r="C144" i="8"/>
  <c r="D144" i="8"/>
  <c r="E144" i="8"/>
  <c r="C145" i="8"/>
  <c r="D145" i="8"/>
  <c r="E145" i="8"/>
  <c r="C146" i="8"/>
  <c r="D146" i="8"/>
  <c r="E146" i="8"/>
  <c r="C147" i="8"/>
  <c r="D147" i="8"/>
  <c r="E147" i="8"/>
  <c r="C148" i="8"/>
  <c r="D148" i="8"/>
  <c r="E148" i="8"/>
  <c r="C149" i="8"/>
  <c r="D149" i="8"/>
  <c r="E149" i="8"/>
  <c r="C150" i="8"/>
  <c r="D150" i="8"/>
  <c r="E150" i="8"/>
  <c r="C151" i="8"/>
  <c r="D151" i="8"/>
  <c r="E151" i="8"/>
  <c r="C152" i="8"/>
  <c r="D152" i="8"/>
  <c r="E152" i="8"/>
  <c r="C153" i="8"/>
  <c r="D153" i="8"/>
  <c r="E153" i="8"/>
  <c r="C154" i="8"/>
  <c r="D154" i="8"/>
  <c r="E154" i="8"/>
  <c r="C155" i="8"/>
  <c r="D155" i="8"/>
  <c r="E155" i="8"/>
  <c r="C156" i="8"/>
  <c r="D156" i="8"/>
  <c r="E156" i="8"/>
  <c r="C157" i="8"/>
  <c r="D157" i="8"/>
  <c r="E157" i="8"/>
  <c r="C158" i="8"/>
  <c r="D158" i="8"/>
  <c r="E158" i="8"/>
  <c r="C159" i="8"/>
  <c r="D159" i="8"/>
  <c r="E159" i="8"/>
  <c r="C160" i="8"/>
  <c r="D160" i="8"/>
  <c r="E160" i="8"/>
  <c r="C161" i="8"/>
  <c r="D161" i="8"/>
  <c r="E161" i="8"/>
  <c r="C162" i="8"/>
  <c r="D162" i="8"/>
  <c r="E162" i="8"/>
  <c r="C163" i="8"/>
  <c r="D163" i="8"/>
  <c r="E163" i="8"/>
  <c r="C164" i="8"/>
  <c r="D164" i="8"/>
  <c r="E164" i="8"/>
  <c r="C165" i="8"/>
  <c r="D165" i="8"/>
  <c r="E165" i="8"/>
  <c r="C166" i="8"/>
  <c r="D166" i="8"/>
  <c r="E166" i="8"/>
  <c r="C167" i="8"/>
  <c r="D167" i="8"/>
  <c r="E167" i="8"/>
  <c r="C168" i="8"/>
  <c r="D168" i="8"/>
  <c r="E168" i="8"/>
  <c r="C169" i="8"/>
  <c r="D169" i="8"/>
  <c r="E169" i="8"/>
  <c r="C170" i="8"/>
  <c r="D170" i="8"/>
  <c r="E170" i="8"/>
  <c r="C171" i="8"/>
  <c r="D171" i="8"/>
  <c r="E171" i="8"/>
  <c r="C172" i="8"/>
  <c r="D172" i="8"/>
  <c r="E172" i="8"/>
  <c r="C173" i="8"/>
  <c r="D173" i="8"/>
  <c r="E173" i="8"/>
  <c r="C174" i="8"/>
  <c r="D174" i="8"/>
  <c r="E174" i="8"/>
  <c r="C175" i="8"/>
  <c r="D175" i="8"/>
  <c r="E175" i="8"/>
  <c r="C176" i="8"/>
  <c r="D176" i="8"/>
  <c r="E176" i="8"/>
  <c r="C177" i="8"/>
  <c r="D177" i="8"/>
  <c r="E177" i="8"/>
  <c r="C178" i="8"/>
  <c r="D178" i="8"/>
  <c r="E178" i="8"/>
  <c r="C179" i="8"/>
  <c r="D179" i="8"/>
  <c r="E179" i="8"/>
  <c r="C180" i="8"/>
  <c r="D180" i="8"/>
  <c r="E180" i="8"/>
  <c r="C181" i="8"/>
  <c r="D181" i="8"/>
  <c r="E181" i="8"/>
  <c r="C182" i="8"/>
  <c r="D182" i="8"/>
  <c r="E182" i="8"/>
  <c r="C183" i="8"/>
  <c r="D183" i="8"/>
  <c r="E183" i="8"/>
  <c r="C184" i="8"/>
  <c r="D184" i="8"/>
  <c r="E184" i="8"/>
  <c r="C185" i="8"/>
  <c r="D185" i="8"/>
  <c r="E185" i="8"/>
  <c r="C186" i="8"/>
  <c r="D186" i="8"/>
  <c r="E186" i="8"/>
  <c r="C187" i="8"/>
  <c r="D187" i="8"/>
  <c r="E187" i="8"/>
  <c r="C188" i="8"/>
  <c r="D188" i="8"/>
  <c r="E188" i="8"/>
  <c r="C189" i="8"/>
  <c r="D189" i="8"/>
  <c r="E189" i="8"/>
  <c r="C190" i="8"/>
  <c r="D190" i="8"/>
  <c r="E190" i="8"/>
  <c r="C191" i="8"/>
  <c r="D191" i="8"/>
  <c r="E191" i="8"/>
  <c r="C192" i="8"/>
  <c r="D192" i="8"/>
  <c r="E192" i="8"/>
  <c r="C193" i="8"/>
  <c r="D193" i="8"/>
  <c r="E193" i="8"/>
  <c r="C194" i="8"/>
  <c r="D194" i="8"/>
  <c r="E194" i="8"/>
  <c r="C195" i="8"/>
  <c r="D195" i="8"/>
  <c r="E195" i="8"/>
  <c r="C196" i="8"/>
  <c r="D196" i="8"/>
  <c r="E196" i="8"/>
  <c r="C197" i="8"/>
  <c r="D197" i="8"/>
  <c r="E197" i="8"/>
  <c r="C198" i="8"/>
  <c r="D198" i="8"/>
  <c r="E198" i="8"/>
  <c r="C199" i="8"/>
  <c r="D199" i="8"/>
  <c r="E199" i="8"/>
  <c r="C200" i="8"/>
  <c r="D200" i="8"/>
  <c r="E200" i="8"/>
  <c r="C201" i="8"/>
  <c r="D201" i="8"/>
  <c r="E201" i="8"/>
  <c r="C202" i="8"/>
  <c r="D202" i="8"/>
  <c r="E202" i="8"/>
  <c r="C203" i="8"/>
  <c r="D203" i="8"/>
  <c r="E203" i="8"/>
  <c r="C204" i="8"/>
  <c r="D204" i="8"/>
  <c r="E204" i="8"/>
  <c r="C205" i="8"/>
  <c r="D205" i="8"/>
  <c r="E205" i="8"/>
  <c r="C206" i="8"/>
  <c r="D206" i="8"/>
  <c r="E206" i="8"/>
  <c r="C207" i="8"/>
  <c r="D207" i="8"/>
  <c r="E207" i="8"/>
  <c r="C208" i="8"/>
  <c r="D208" i="8"/>
  <c r="E208" i="8"/>
  <c r="C209" i="8"/>
  <c r="D209" i="8"/>
  <c r="E209" i="8"/>
  <c r="C210" i="8"/>
  <c r="D210" i="8"/>
  <c r="E210" i="8"/>
  <c r="C211" i="8"/>
  <c r="D211" i="8"/>
  <c r="E211" i="8"/>
  <c r="C212" i="8"/>
  <c r="D212" i="8"/>
  <c r="E212" i="8"/>
  <c r="C213" i="8"/>
  <c r="D213" i="8"/>
  <c r="E213" i="8"/>
  <c r="C214" i="8"/>
  <c r="D214" i="8"/>
  <c r="E214" i="8"/>
  <c r="C215" i="8"/>
  <c r="D215" i="8"/>
  <c r="E215" i="8"/>
  <c r="C216" i="8"/>
  <c r="D216" i="8"/>
  <c r="E216" i="8"/>
  <c r="C217" i="8"/>
  <c r="D217" i="8"/>
  <c r="E217" i="8"/>
  <c r="C218" i="8"/>
  <c r="D218" i="8"/>
  <c r="E218" i="8"/>
  <c r="C219" i="8"/>
  <c r="D219" i="8"/>
  <c r="E219" i="8"/>
  <c r="C220" i="8"/>
  <c r="D220" i="8"/>
  <c r="E220" i="8"/>
  <c r="C221" i="8"/>
  <c r="D221" i="8"/>
  <c r="E221" i="8"/>
  <c r="C222" i="8"/>
  <c r="D222" i="8"/>
  <c r="E222" i="8"/>
  <c r="C223" i="8"/>
  <c r="D223" i="8"/>
  <c r="E223" i="8"/>
  <c r="C224" i="8"/>
  <c r="D224" i="8"/>
  <c r="E224" i="8"/>
  <c r="C225" i="8"/>
  <c r="D225" i="8"/>
  <c r="E225" i="8"/>
  <c r="C226" i="8"/>
  <c r="D226" i="8"/>
  <c r="E226" i="8"/>
  <c r="C227" i="8"/>
  <c r="D227" i="8"/>
  <c r="E227" i="8"/>
  <c r="C228" i="8"/>
  <c r="D228" i="8"/>
  <c r="E228" i="8"/>
  <c r="C229" i="8"/>
  <c r="D229" i="8"/>
  <c r="E229" i="8"/>
  <c r="C230" i="8"/>
  <c r="D230" i="8"/>
  <c r="E230" i="8"/>
  <c r="C231" i="8"/>
  <c r="D231" i="8"/>
  <c r="E231" i="8"/>
  <c r="C232" i="8"/>
  <c r="D232" i="8"/>
  <c r="E232" i="8"/>
  <c r="C233" i="8"/>
  <c r="D233" i="8"/>
  <c r="E233" i="8"/>
  <c r="C234" i="8"/>
  <c r="D234" i="8"/>
  <c r="E234" i="8"/>
  <c r="C235" i="8"/>
  <c r="D235" i="8"/>
  <c r="E235" i="8"/>
  <c r="C236" i="8"/>
  <c r="D236" i="8"/>
  <c r="E236" i="8"/>
  <c r="C237" i="8"/>
  <c r="D237" i="8"/>
  <c r="E237" i="8"/>
  <c r="C238" i="8"/>
  <c r="D238" i="8"/>
  <c r="E238" i="8"/>
  <c r="C239" i="8"/>
  <c r="D239" i="8"/>
  <c r="E239" i="8"/>
  <c r="C240" i="8"/>
  <c r="D240" i="8"/>
  <c r="E240" i="8"/>
  <c r="C241" i="8"/>
  <c r="D241" i="8"/>
  <c r="E241" i="8"/>
  <c r="C242" i="8"/>
  <c r="D242" i="8"/>
  <c r="E242" i="8"/>
  <c r="C243" i="8"/>
  <c r="D243" i="8"/>
  <c r="E243" i="8"/>
  <c r="C244" i="8"/>
  <c r="D244" i="8"/>
  <c r="E244" i="8"/>
  <c r="C245" i="8"/>
  <c r="D245" i="8"/>
  <c r="E245" i="8"/>
  <c r="C246" i="8"/>
  <c r="D246" i="8"/>
  <c r="E246" i="8"/>
  <c r="C247" i="8"/>
  <c r="D247" i="8"/>
  <c r="E247" i="8"/>
  <c r="C248" i="8"/>
  <c r="D248" i="8"/>
  <c r="E248" i="8"/>
  <c r="C249" i="8"/>
  <c r="D249" i="8"/>
  <c r="E249" i="8"/>
  <c r="C250" i="8"/>
  <c r="D250" i="8"/>
  <c r="E250" i="8"/>
  <c r="C251" i="8"/>
  <c r="D251" i="8"/>
  <c r="E251" i="8"/>
  <c r="C252" i="8"/>
  <c r="D252" i="8"/>
  <c r="E252" i="8"/>
  <c r="C253" i="8"/>
  <c r="D253" i="8"/>
  <c r="E253" i="8"/>
  <c r="C254" i="8"/>
  <c r="D254" i="8"/>
  <c r="E254" i="8"/>
  <c r="C255" i="8"/>
  <c r="D255" i="8"/>
  <c r="E255" i="8"/>
  <c r="C256" i="8"/>
  <c r="D256" i="8"/>
  <c r="E256" i="8"/>
  <c r="C257" i="8"/>
  <c r="D257" i="8"/>
  <c r="E257" i="8"/>
  <c r="C258" i="8"/>
  <c r="D258" i="8"/>
  <c r="E258" i="8"/>
  <c r="C259" i="8"/>
  <c r="D259" i="8"/>
  <c r="E259" i="8"/>
  <c r="C260" i="8"/>
  <c r="D260" i="8"/>
  <c r="E260" i="8"/>
  <c r="C261" i="8"/>
  <c r="D261" i="8"/>
  <c r="E261" i="8"/>
  <c r="C262" i="8"/>
  <c r="D262" i="8"/>
  <c r="E262" i="8"/>
  <c r="C263" i="8"/>
  <c r="D263" i="8"/>
  <c r="E263" i="8"/>
  <c r="C264" i="8"/>
  <c r="D264" i="8"/>
  <c r="E264" i="8"/>
  <c r="C265" i="8"/>
  <c r="D265" i="8"/>
  <c r="E265" i="8"/>
  <c r="C266" i="8"/>
  <c r="D266" i="8"/>
  <c r="E266" i="8"/>
  <c r="C267" i="8"/>
  <c r="D267" i="8"/>
  <c r="E267" i="8"/>
  <c r="C268" i="8"/>
  <c r="D268" i="8"/>
  <c r="E268" i="8"/>
  <c r="C269" i="8"/>
  <c r="D269" i="8"/>
  <c r="E269" i="8"/>
  <c r="C270" i="8"/>
  <c r="D270" i="8"/>
  <c r="E270" i="8"/>
  <c r="C271" i="8"/>
  <c r="D271" i="8"/>
  <c r="E271" i="8"/>
  <c r="C272" i="8"/>
  <c r="D272" i="8"/>
  <c r="E272" i="8"/>
  <c r="C273" i="8"/>
  <c r="D273" i="8"/>
  <c r="E273" i="8"/>
  <c r="C274" i="8"/>
  <c r="D274" i="8"/>
  <c r="E274" i="8"/>
  <c r="C275" i="8"/>
  <c r="D275" i="8"/>
  <c r="E275" i="8"/>
  <c r="C276" i="8"/>
  <c r="D276" i="8"/>
  <c r="E276" i="8"/>
  <c r="C277" i="8"/>
  <c r="D277" i="8"/>
  <c r="E277" i="8"/>
  <c r="C278" i="8"/>
  <c r="D278" i="8"/>
  <c r="E278" i="8"/>
  <c r="C279" i="8"/>
  <c r="D279" i="8"/>
  <c r="E279" i="8"/>
  <c r="C280" i="8"/>
  <c r="D280" i="8"/>
  <c r="E280" i="8"/>
  <c r="C281" i="8"/>
  <c r="D281" i="8"/>
  <c r="E281" i="8"/>
  <c r="C282" i="8"/>
  <c r="D282" i="8"/>
  <c r="E282" i="8"/>
  <c r="C283" i="8"/>
  <c r="D283" i="8"/>
  <c r="E283" i="8"/>
  <c r="C284" i="8"/>
  <c r="D284" i="8"/>
  <c r="E284" i="8"/>
  <c r="C285" i="8"/>
  <c r="D285" i="8"/>
  <c r="E285" i="8"/>
  <c r="C286" i="8"/>
  <c r="D286" i="8"/>
  <c r="E286" i="8"/>
  <c r="C287" i="8"/>
  <c r="D287" i="8"/>
  <c r="E287" i="8"/>
  <c r="C288" i="8"/>
  <c r="D288" i="8"/>
  <c r="E288" i="8"/>
  <c r="C289" i="8"/>
  <c r="D289" i="8"/>
  <c r="E289" i="8"/>
  <c r="C290" i="8"/>
  <c r="D290" i="8"/>
  <c r="E290" i="8"/>
  <c r="C291" i="8"/>
  <c r="D291" i="8"/>
  <c r="E291" i="8"/>
  <c r="C292" i="8"/>
  <c r="D292" i="8"/>
  <c r="E292" i="8"/>
  <c r="C293" i="8"/>
  <c r="D293" i="8"/>
  <c r="E293" i="8"/>
  <c r="C294" i="8"/>
  <c r="D294" i="8"/>
  <c r="E294" i="8"/>
  <c r="C295" i="8"/>
  <c r="D295" i="8"/>
  <c r="E295" i="8"/>
  <c r="C296" i="8"/>
  <c r="D296" i="8"/>
  <c r="E296" i="8"/>
  <c r="C297" i="8"/>
  <c r="D297" i="8"/>
  <c r="E297" i="8"/>
  <c r="C298" i="8"/>
  <c r="D298" i="8"/>
  <c r="E298" i="8"/>
  <c r="C299" i="8"/>
  <c r="D299" i="8"/>
  <c r="E299" i="8"/>
  <c r="C300" i="8"/>
  <c r="D300" i="8"/>
  <c r="E300" i="8"/>
  <c r="C301" i="8"/>
  <c r="D301" i="8"/>
  <c r="E301" i="8"/>
  <c r="C302" i="8"/>
  <c r="D302" i="8"/>
  <c r="E302" i="8"/>
  <c r="C303" i="8"/>
  <c r="D303" i="8"/>
  <c r="E303" i="8"/>
  <c r="C304" i="8"/>
  <c r="D304" i="8"/>
  <c r="E304" i="8"/>
  <c r="C305" i="8"/>
  <c r="D305" i="8"/>
  <c r="E305" i="8"/>
  <c r="C306" i="8"/>
  <c r="D306" i="8"/>
  <c r="E306" i="8"/>
  <c r="C307" i="8"/>
  <c r="D307" i="8"/>
  <c r="E307" i="8"/>
  <c r="C308" i="8"/>
  <c r="D308" i="8"/>
  <c r="E308" i="8"/>
  <c r="C309" i="8"/>
  <c r="D309" i="8"/>
  <c r="E309" i="8"/>
  <c r="C310" i="8"/>
  <c r="D310" i="8"/>
  <c r="E310" i="8"/>
  <c r="C311" i="8"/>
  <c r="D311" i="8"/>
  <c r="E311" i="8"/>
  <c r="C312" i="8"/>
  <c r="D312" i="8"/>
  <c r="E312" i="8"/>
  <c r="C313" i="8"/>
  <c r="D313" i="8"/>
  <c r="E313" i="8"/>
  <c r="C314" i="8"/>
  <c r="D314" i="8"/>
  <c r="E314" i="8"/>
  <c r="C315" i="8"/>
  <c r="D315" i="8"/>
  <c r="E315" i="8"/>
  <c r="C316" i="8"/>
  <c r="D316" i="8"/>
  <c r="E316" i="8"/>
  <c r="C317" i="8"/>
  <c r="D317" i="8"/>
  <c r="E317" i="8"/>
  <c r="C318" i="8"/>
  <c r="D318" i="8"/>
  <c r="E318" i="8"/>
  <c r="C319" i="8"/>
  <c r="D319" i="8"/>
  <c r="E319" i="8"/>
  <c r="C320" i="8"/>
  <c r="D320" i="8"/>
  <c r="E320" i="8"/>
  <c r="C321" i="8"/>
  <c r="D321" i="8"/>
  <c r="E321" i="8"/>
  <c r="C322" i="8"/>
  <c r="D322" i="8"/>
  <c r="E322" i="8"/>
  <c r="C323" i="8"/>
  <c r="D323" i="8"/>
  <c r="E323" i="8"/>
  <c r="C324" i="8"/>
  <c r="D324" i="8"/>
  <c r="E324" i="8"/>
  <c r="C325" i="8"/>
  <c r="D325" i="8"/>
  <c r="E325" i="8"/>
  <c r="C326" i="8"/>
  <c r="D326" i="8"/>
  <c r="E326" i="8"/>
  <c r="C327" i="8"/>
  <c r="D327" i="8"/>
  <c r="E327" i="8"/>
  <c r="C328" i="8"/>
  <c r="D328" i="8"/>
  <c r="E328" i="8"/>
  <c r="C329" i="8"/>
  <c r="D329" i="8"/>
  <c r="E329" i="8"/>
  <c r="C330" i="8"/>
  <c r="D330" i="8"/>
  <c r="E330" i="8"/>
  <c r="C331" i="8"/>
  <c r="D331" i="8"/>
  <c r="E331" i="8"/>
  <c r="C332" i="8"/>
  <c r="D332" i="8"/>
  <c r="E332" i="8"/>
  <c r="C333" i="8"/>
  <c r="D333" i="8"/>
  <c r="E333" i="8"/>
  <c r="C334" i="8"/>
  <c r="D334" i="8"/>
  <c r="E334" i="8"/>
  <c r="C335" i="8"/>
  <c r="D335" i="8"/>
  <c r="E335" i="8"/>
  <c r="C336" i="8"/>
  <c r="D336" i="8"/>
  <c r="E336" i="8"/>
  <c r="C337" i="8"/>
  <c r="D337" i="8"/>
  <c r="E337" i="8"/>
  <c r="C338" i="8"/>
  <c r="D338" i="8"/>
  <c r="E338" i="8"/>
  <c r="C339" i="8"/>
  <c r="D339" i="8"/>
  <c r="E339" i="8"/>
  <c r="C340" i="8"/>
  <c r="D340" i="8"/>
  <c r="E340" i="8"/>
  <c r="C341" i="8"/>
  <c r="D341" i="8"/>
  <c r="E341" i="8"/>
  <c r="C342" i="8"/>
  <c r="D342" i="8"/>
  <c r="E342" i="8"/>
  <c r="C343" i="8"/>
  <c r="D343" i="8"/>
  <c r="E343" i="8"/>
  <c r="C344" i="8"/>
  <c r="D344" i="8"/>
  <c r="E344" i="8"/>
  <c r="C345" i="8"/>
  <c r="D345" i="8"/>
  <c r="E345" i="8"/>
  <c r="C346" i="8"/>
  <c r="D346" i="8"/>
  <c r="E346" i="8"/>
  <c r="C347" i="8"/>
  <c r="D347" i="8"/>
  <c r="E347" i="8"/>
  <c r="C348" i="8"/>
  <c r="D348" i="8"/>
  <c r="E348" i="8"/>
  <c r="C349" i="8"/>
  <c r="D349" i="8"/>
  <c r="E349" i="8"/>
  <c r="C350" i="8"/>
  <c r="D350" i="8"/>
  <c r="E350" i="8"/>
  <c r="C351" i="8"/>
  <c r="D351" i="8"/>
  <c r="E351" i="8"/>
  <c r="C352" i="8"/>
  <c r="D352" i="8"/>
  <c r="E352" i="8"/>
  <c r="C353" i="8"/>
  <c r="D353" i="8"/>
  <c r="E353" i="8"/>
  <c r="C354" i="8"/>
  <c r="D354" i="8"/>
  <c r="E354" i="8"/>
  <c r="C355" i="8"/>
  <c r="D355" i="8"/>
  <c r="E355" i="8"/>
  <c r="C356" i="8"/>
  <c r="D356" i="8"/>
  <c r="E356" i="8"/>
  <c r="C357" i="8"/>
  <c r="D357" i="8"/>
  <c r="E357" i="8"/>
  <c r="C358" i="8"/>
  <c r="D358" i="8"/>
  <c r="E358" i="8"/>
  <c r="C359" i="8"/>
  <c r="D359" i="8"/>
  <c r="E359" i="8"/>
  <c r="C360" i="8"/>
  <c r="D360" i="8"/>
  <c r="E360" i="8"/>
  <c r="C361" i="8"/>
  <c r="D361" i="8"/>
  <c r="E361" i="8"/>
  <c r="C362" i="8"/>
  <c r="D362" i="8"/>
  <c r="E362" i="8"/>
  <c r="C363" i="8"/>
  <c r="D363" i="8"/>
  <c r="E363" i="8"/>
  <c r="C364" i="8"/>
  <c r="D364" i="8"/>
  <c r="E364" i="8"/>
  <c r="C365" i="8"/>
  <c r="D365" i="8"/>
  <c r="E365" i="8"/>
  <c r="C366" i="8"/>
  <c r="D366" i="8"/>
  <c r="E366" i="8"/>
  <c r="C367" i="8"/>
  <c r="D367" i="8"/>
  <c r="E367" i="8"/>
  <c r="C368" i="8"/>
  <c r="D368" i="8"/>
  <c r="E368" i="8"/>
  <c r="C369" i="8"/>
  <c r="D369" i="8"/>
  <c r="E369" i="8"/>
  <c r="C370" i="8"/>
  <c r="D370" i="8"/>
  <c r="E370" i="8"/>
  <c r="C371" i="8"/>
  <c r="D371" i="8"/>
  <c r="E371" i="8"/>
  <c r="C372" i="8"/>
  <c r="D372" i="8"/>
  <c r="E372" i="8"/>
  <c r="C373" i="8"/>
  <c r="D373" i="8"/>
  <c r="E373" i="8"/>
  <c r="C374" i="8"/>
  <c r="D374" i="8"/>
  <c r="E374" i="8"/>
  <c r="C375" i="8"/>
  <c r="D375" i="8"/>
  <c r="E375" i="8"/>
  <c r="C376" i="8"/>
  <c r="D376" i="8"/>
  <c r="E376" i="8"/>
  <c r="C377" i="8"/>
  <c r="D377" i="8"/>
  <c r="E377" i="8"/>
  <c r="C378" i="8"/>
  <c r="D378" i="8"/>
  <c r="E378" i="8"/>
  <c r="C379" i="8"/>
  <c r="D379" i="8"/>
  <c r="E379" i="8"/>
  <c r="C380" i="8"/>
  <c r="D380" i="8"/>
  <c r="E380" i="8"/>
  <c r="C381" i="8"/>
  <c r="D381" i="8"/>
  <c r="E381" i="8"/>
  <c r="C382" i="8"/>
  <c r="D382" i="8"/>
  <c r="E382" i="8"/>
  <c r="C383" i="8"/>
  <c r="D383" i="8"/>
  <c r="E383" i="8"/>
  <c r="C384" i="8"/>
  <c r="D384" i="8"/>
  <c r="E384" i="8"/>
  <c r="C385" i="8"/>
  <c r="D385" i="8"/>
  <c r="E385" i="8"/>
  <c r="C386" i="8"/>
  <c r="D386" i="8"/>
  <c r="E386" i="8"/>
  <c r="C387" i="8"/>
  <c r="D387" i="8"/>
  <c r="E387" i="8"/>
  <c r="C388" i="8"/>
  <c r="D388" i="8"/>
  <c r="E388" i="8"/>
  <c r="C389" i="8"/>
  <c r="D389" i="8"/>
  <c r="E389" i="8"/>
  <c r="C390" i="8"/>
  <c r="D390" i="8"/>
  <c r="E390" i="8"/>
  <c r="C391" i="8"/>
  <c r="D391" i="8"/>
  <c r="E391" i="8"/>
  <c r="C392" i="8"/>
  <c r="D392" i="8"/>
  <c r="E392" i="8"/>
  <c r="C393" i="8"/>
  <c r="D393" i="8"/>
  <c r="E393" i="8"/>
  <c r="C394" i="8"/>
  <c r="D394" i="8"/>
  <c r="E394" i="8"/>
  <c r="C395" i="8"/>
  <c r="D395" i="8"/>
  <c r="E395" i="8"/>
  <c r="C396" i="8"/>
  <c r="D396" i="8"/>
  <c r="E396" i="8"/>
  <c r="C397" i="8"/>
  <c r="D397" i="8"/>
  <c r="E397" i="8"/>
  <c r="C398" i="8"/>
  <c r="D398" i="8"/>
  <c r="E398" i="8"/>
  <c r="C399" i="8"/>
  <c r="D399" i="8"/>
  <c r="E399" i="8"/>
  <c r="C400" i="8"/>
  <c r="D400" i="8"/>
  <c r="E400" i="8"/>
  <c r="C401" i="8"/>
  <c r="D401" i="8"/>
  <c r="E401" i="8"/>
  <c r="C402" i="8"/>
  <c r="D402" i="8"/>
  <c r="E402" i="8"/>
  <c r="C403" i="8"/>
  <c r="D403" i="8"/>
  <c r="E403" i="8"/>
  <c r="C404" i="8"/>
  <c r="D404" i="8"/>
  <c r="E404" i="8"/>
  <c r="C405" i="8"/>
  <c r="D405" i="8"/>
  <c r="E405" i="8"/>
  <c r="C406" i="8"/>
  <c r="D406" i="8"/>
  <c r="E406" i="8"/>
  <c r="C407" i="8"/>
  <c r="D407" i="8"/>
  <c r="E407" i="8"/>
  <c r="C408" i="8"/>
  <c r="D408" i="8"/>
  <c r="E408" i="8"/>
  <c r="C409" i="8"/>
  <c r="D409" i="8"/>
  <c r="E409" i="8"/>
  <c r="C410" i="8"/>
  <c r="D410" i="8"/>
  <c r="E410" i="8"/>
  <c r="C411" i="8"/>
  <c r="D411" i="8"/>
  <c r="E411" i="8"/>
  <c r="C412" i="8"/>
  <c r="D412" i="8"/>
  <c r="E412" i="8"/>
  <c r="C413" i="8"/>
  <c r="D413" i="8"/>
  <c r="E413" i="8"/>
  <c r="C414" i="8"/>
  <c r="D414" i="8"/>
  <c r="E414" i="8"/>
  <c r="C415" i="8"/>
  <c r="D415" i="8"/>
  <c r="E415" i="8"/>
  <c r="C416" i="8"/>
  <c r="D416" i="8"/>
  <c r="E416" i="8"/>
  <c r="C417" i="8"/>
  <c r="D417" i="8"/>
  <c r="E417" i="8"/>
  <c r="C418" i="8"/>
  <c r="D418" i="8"/>
  <c r="E418" i="8"/>
  <c r="C419" i="8"/>
  <c r="D419" i="8"/>
  <c r="E419" i="8"/>
  <c r="C420" i="8"/>
  <c r="D420" i="8"/>
  <c r="E420" i="8"/>
  <c r="C421" i="8"/>
  <c r="D421" i="8"/>
  <c r="E421" i="8"/>
  <c r="C422" i="8"/>
  <c r="D422" i="8"/>
  <c r="E422" i="8"/>
  <c r="C423" i="8"/>
  <c r="D423" i="8"/>
  <c r="E423" i="8"/>
  <c r="C424" i="8"/>
  <c r="D424" i="8"/>
  <c r="E424" i="8"/>
  <c r="C425" i="8"/>
  <c r="D425" i="8"/>
  <c r="E425" i="8"/>
  <c r="C426" i="8"/>
  <c r="D426" i="8"/>
  <c r="E426" i="8"/>
  <c r="C427" i="8"/>
  <c r="D427" i="8"/>
  <c r="E427" i="8"/>
  <c r="C428" i="8"/>
  <c r="D428" i="8"/>
  <c r="E428" i="8"/>
  <c r="C429" i="8"/>
  <c r="D429" i="8"/>
  <c r="E429" i="8"/>
  <c r="C430" i="8"/>
  <c r="D430" i="8"/>
  <c r="E430" i="8"/>
  <c r="C431" i="8"/>
  <c r="D431" i="8"/>
  <c r="E431" i="8"/>
  <c r="C432" i="8"/>
  <c r="D432" i="8"/>
  <c r="E432" i="8"/>
  <c r="C433" i="8"/>
  <c r="D433" i="8"/>
  <c r="E433" i="8"/>
  <c r="C434" i="8"/>
  <c r="D434" i="8"/>
  <c r="E434" i="8"/>
  <c r="C435" i="8"/>
  <c r="D435" i="8"/>
  <c r="E435" i="8"/>
  <c r="C436" i="8"/>
  <c r="D436" i="8"/>
  <c r="E436" i="8"/>
  <c r="C437" i="8"/>
  <c r="D437" i="8"/>
  <c r="E437" i="8"/>
  <c r="C438" i="8"/>
  <c r="D438" i="8"/>
  <c r="E438" i="8"/>
  <c r="C439" i="8"/>
  <c r="D439" i="8"/>
  <c r="E439" i="8"/>
  <c r="C440" i="8"/>
  <c r="D440" i="8"/>
  <c r="E440" i="8"/>
  <c r="C441" i="8"/>
  <c r="D441" i="8"/>
  <c r="E441" i="8"/>
  <c r="C442" i="8"/>
  <c r="D442" i="8"/>
  <c r="E442" i="8"/>
  <c r="C443" i="8"/>
  <c r="D443" i="8"/>
  <c r="E443" i="8"/>
  <c r="C444" i="8"/>
  <c r="D444" i="8"/>
  <c r="E444" i="8"/>
  <c r="C445" i="8"/>
  <c r="D445" i="8"/>
  <c r="E445" i="8"/>
  <c r="C446" i="8"/>
  <c r="D446" i="8"/>
  <c r="E446" i="8"/>
  <c r="C447" i="8"/>
  <c r="D447" i="8"/>
  <c r="E447" i="8"/>
  <c r="C448" i="8"/>
  <c r="D448" i="8"/>
  <c r="E448" i="8"/>
  <c r="C449" i="8"/>
  <c r="D449" i="8"/>
  <c r="E449" i="8"/>
  <c r="C450" i="8"/>
  <c r="D450" i="8"/>
  <c r="E450" i="8"/>
  <c r="C451" i="8"/>
  <c r="D451" i="8"/>
  <c r="E451" i="8"/>
  <c r="C452" i="8"/>
  <c r="D452" i="8"/>
  <c r="E452" i="8"/>
  <c r="C453" i="8"/>
  <c r="D453" i="8"/>
  <c r="E453" i="8"/>
  <c r="C454" i="8"/>
  <c r="D454" i="8"/>
  <c r="E454" i="8"/>
  <c r="C455" i="8"/>
  <c r="D455" i="8"/>
  <c r="E455" i="8"/>
  <c r="C456" i="8"/>
  <c r="D456" i="8"/>
  <c r="E456" i="8"/>
  <c r="C457" i="8"/>
  <c r="D457" i="8"/>
  <c r="E457" i="8"/>
  <c r="C458" i="8"/>
  <c r="D458" i="8"/>
  <c r="E458" i="8"/>
  <c r="C459" i="8"/>
  <c r="D459" i="8"/>
  <c r="E459" i="8"/>
  <c r="C460" i="8"/>
  <c r="D460" i="8"/>
  <c r="E460" i="8"/>
  <c r="C461" i="8"/>
  <c r="D461" i="8"/>
  <c r="E461" i="8"/>
  <c r="C462" i="8"/>
  <c r="D462" i="8"/>
  <c r="E462" i="8"/>
  <c r="C463" i="8"/>
  <c r="D463" i="8"/>
  <c r="E463" i="8"/>
  <c r="C464" i="8"/>
  <c r="D464" i="8"/>
  <c r="E464" i="8"/>
  <c r="C465" i="8"/>
  <c r="D465" i="8"/>
  <c r="E465" i="8"/>
  <c r="C466" i="8"/>
  <c r="D466" i="8"/>
  <c r="E466" i="8"/>
  <c r="C467" i="8"/>
  <c r="D467" i="8"/>
  <c r="E467" i="8"/>
  <c r="C468" i="8"/>
  <c r="D468" i="8"/>
  <c r="E468" i="8"/>
  <c r="C469" i="8"/>
  <c r="D469" i="8"/>
  <c r="E469" i="8"/>
  <c r="C470" i="8"/>
  <c r="D470" i="8"/>
  <c r="E470" i="8"/>
  <c r="C471" i="8"/>
  <c r="D471" i="8"/>
  <c r="E471" i="8"/>
  <c r="C472" i="8"/>
  <c r="D472" i="8"/>
  <c r="E472" i="8"/>
  <c r="C473" i="8"/>
  <c r="D473" i="8"/>
  <c r="E473" i="8"/>
  <c r="C474" i="8"/>
  <c r="D474" i="8"/>
  <c r="E474" i="8"/>
  <c r="C475" i="8"/>
  <c r="D475" i="8"/>
  <c r="E475" i="8"/>
  <c r="C476" i="8"/>
  <c r="D476" i="8"/>
  <c r="E476" i="8"/>
  <c r="C477" i="8"/>
  <c r="D477" i="8"/>
  <c r="E477" i="8"/>
  <c r="C478" i="8"/>
  <c r="D478" i="8"/>
  <c r="E478" i="8"/>
  <c r="C479" i="8"/>
  <c r="D479" i="8"/>
  <c r="E479" i="8"/>
  <c r="C480" i="8"/>
  <c r="D480" i="8"/>
  <c r="E480" i="8"/>
  <c r="C481" i="8"/>
  <c r="D481" i="8"/>
  <c r="E481" i="8"/>
  <c r="C482" i="8"/>
  <c r="D482" i="8"/>
  <c r="E482" i="8"/>
  <c r="C483" i="8"/>
  <c r="D483" i="8"/>
  <c r="E483" i="8"/>
  <c r="C484" i="8"/>
  <c r="D484" i="8"/>
  <c r="E484" i="8"/>
  <c r="C485" i="8"/>
  <c r="D485" i="8"/>
  <c r="E485" i="8"/>
  <c r="C486" i="8"/>
  <c r="D486" i="8"/>
  <c r="E486" i="8"/>
  <c r="C487" i="8"/>
  <c r="D487" i="8"/>
  <c r="E487" i="8"/>
  <c r="C488" i="8"/>
  <c r="D488" i="8"/>
  <c r="E488" i="8"/>
  <c r="C489" i="8"/>
  <c r="D489" i="8"/>
  <c r="E489" i="8"/>
  <c r="C490" i="8"/>
  <c r="D490" i="8"/>
  <c r="E490" i="8"/>
  <c r="C491" i="8"/>
  <c r="D491" i="8"/>
  <c r="E491" i="8"/>
  <c r="C492" i="8"/>
  <c r="D492" i="8"/>
  <c r="E492" i="8"/>
  <c r="C493" i="8"/>
  <c r="D493" i="8"/>
  <c r="E493" i="8"/>
  <c r="C494" i="8"/>
  <c r="D494" i="8"/>
  <c r="E494" i="8"/>
  <c r="C495" i="8"/>
  <c r="D495" i="8"/>
  <c r="E495" i="8"/>
  <c r="C496" i="8"/>
  <c r="D496" i="8"/>
  <c r="E496" i="8"/>
  <c r="C497" i="8"/>
  <c r="D497" i="8"/>
  <c r="E497" i="8"/>
  <c r="C498" i="8"/>
  <c r="D498" i="8"/>
  <c r="E498" i="8"/>
  <c r="C499" i="8"/>
  <c r="D499" i="8"/>
  <c r="E499" i="8"/>
  <c r="C500" i="8"/>
  <c r="D500" i="8"/>
  <c r="E500" i="8"/>
  <c r="C501" i="8"/>
  <c r="D501" i="8"/>
  <c r="E501" i="8"/>
  <c r="C502" i="8"/>
  <c r="D502" i="8"/>
  <c r="E502" i="8"/>
  <c r="C503" i="8"/>
  <c r="D503" i="8"/>
  <c r="E503" i="8"/>
  <c r="C504" i="8"/>
  <c r="D504" i="8"/>
  <c r="E504" i="8"/>
  <c r="C505" i="8"/>
  <c r="D505" i="8"/>
  <c r="E505" i="8"/>
  <c r="C506" i="8"/>
  <c r="D506" i="8"/>
  <c r="E506" i="8"/>
  <c r="C507" i="8"/>
  <c r="D507" i="8"/>
  <c r="E507" i="8"/>
  <c r="C508" i="8"/>
  <c r="D508" i="8"/>
  <c r="E508" i="8"/>
  <c r="C509" i="8"/>
  <c r="D509" i="8"/>
  <c r="E509" i="8"/>
  <c r="C510" i="8"/>
  <c r="D510" i="8"/>
  <c r="E510" i="8"/>
  <c r="C511" i="8"/>
  <c r="D511" i="8"/>
  <c r="E511" i="8"/>
  <c r="C512" i="8"/>
  <c r="D512" i="8"/>
  <c r="E512" i="8"/>
  <c r="C513" i="8"/>
  <c r="D513" i="8"/>
  <c r="E513" i="8"/>
  <c r="C514" i="8"/>
  <c r="D514" i="8"/>
  <c r="E514" i="8"/>
  <c r="C515" i="8"/>
  <c r="D515" i="8"/>
  <c r="E515" i="8"/>
  <c r="C516" i="8"/>
  <c r="D516" i="8"/>
  <c r="E516" i="8"/>
  <c r="C517" i="8"/>
  <c r="D517" i="8"/>
  <c r="E517" i="8"/>
  <c r="C518" i="8"/>
  <c r="D518" i="8"/>
  <c r="E518" i="8"/>
  <c r="C519" i="8"/>
  <c r="D519" i="8"/>
  <c r="E519" i="8"/>
  <c r="C520" i="8"/>
  <c r="D520" i="8"/>
  <c r="E520" i="8"/>
  <c r="C521" i="8"/>
  <c r="D521" i="8"/>
  <c r="E521" i="8"/>
  <c r="C522" i="8"/>
  <c r="D522" i="8"/>
  <c r="E522" i="8"/>
  <c r="C523" i="8"/>
  <c r="D523" i="8"/>
  <c r="E523" i="8"/>
  <c r="C524" i="8"/>
  <c r="D524" i="8"/>
  <c r="E524" i="8"/>
  <c r="C525" i="8"/>
  <c r="D525" i="8"/>
  <c r="E525" i="8"/>
  <c r="C526" i="8"/>
  <c r="D526" i="8"/>
  <c r="E526" i="8"/>
  <c r="C527" i="8"/>
  <c r="D527" i="8"/>
  <c r="E527" i="8"/>
  <c r="C528" i="8"/>
  <c r="D528" i="8"/>
  <c r="E528" i="8"/>
  <c r="C529" i="8"/>
  <c r="D529" i="8"/>
  <c r="E529" i="8"/>
  <c r="C530" i="8"/>
  <c r="D530" i="8"/>
  <c r="E530" i="8"/>
  <c r="C531" i="8"/>
  <c r="D531" i="8"/>
  <c r="E531" i="8"/>
  <c r="C532" i="8"/>
  <c r="D532" i="8"/>
  <c r="E532" i="8"/>
  <c r="C533" i="8"/>
  <c r="D533" i="8"/>
  <c r="E533" i="8"/>
  <c r="C534" i="8"/>
  <c r="D534" i="8"/>
  <c r="E534" i="8"/>
  <c r="C535" i="8"/>
  <c r="D535" i="8"/>
  <c r="E535" i="8"/>
  <c r="C536" i="8"/>
  <c r="D536" i="8"/>
  <c r="E536" i="8"/>
  <c r="C537" i="8"/>
  <c r="D537" i="8"/>
  <c r="E537" i="8"/>
  <c r="C538" i="8"/>
  <c r="D538" i="8"/>
  <c r="E538" i="8"/>
  <c r="C539" i="8"/>
  <c r="D539" i="8"/>
  <c r="E539" i="8"/>
  <c r="C540" i="8"/>
  <c r="D540" i="8"/>
  <c r="E540" i="8"/>
  <c r="C541" i="8"/>
  <c r="D541" i="8"/>
  <c r="E541" i="8"/>
  <c r="C542" i="8"/>
  <c r="D542" i="8"/>
  <c r="E542" i="8"/>
  <c r="C543" i="8"/>
  <c r="D543" i="8"/>
  <c r="E543" i="8"/>
  <c r="C544" i="8"/>
  <c r="D544" i="8"/>
  <c r="E544" i="8"/>
  <c r="C545" i="8"/>
  <c r="D545" i="8"/>
  <c r="E545" i="8"/>
  <c r="C546" i="8"/>
  <c r="D546" i="8"/>
  <c r="E546" i="8"/>
  <c r="C547" i="8"/>
  <c r="D547" i="8"/>
  <c r="E547" i="8"/>
  <c r="C548" i="8"/>
  <c r="D548" i="8"/>
  <c r="E548" i="8"/>
  <c r="C549" i="8"/>
  <c r="D549" i="8"/>
  <c r="E549" i="8"/>
  <c r="C550" i="8"/>
  <c r="D550" i="8"/>
  <c r="E550" i="8"/>
  <c r="C551" i="8"/>
  <c r="D551" i="8"/>
  <c r="E551" i="8"/>
  <c r="C552" i="8"/>
  <c r="D552" i="8"/>
  <c r="E552" i="8"/>
  <c r="C553" i="8"/>
  <c r="D553" i="8"/>
  <c r="E553" i="8"/>
  <c r="C554" i="8"/>
  <c r="D554" i="8"/>
  <c r="E554" i="8"/>
  <c r="C555" i="8"/>
  <c r="D555" i="8"/>
  <c r="E555" i="8"/>
  <c r="C556" i="8"/>
  <c r="D556" i="8"/>
  <c r="E556" i="8"/>
  <c r="C557" i="8"/>
  <c r="D557" i="8"/>
  <c r="E557" i="8"/>
  <c r="C558" i="8"/>
  <c r="D558" i="8"/>
  <c r="E558" i="8"/>
  <c r="C559" i="8"/>
  <c r="D559" i="8"/>
  <c r="E559" i="8"/>
  <c r="C560" i="8"/>
  <c r="D560" i="8"/>
  <c r="E560" i="8"/>
  <c r="C561" i="8"/>
  <c r="D561" i="8"/>
  <c r="E561" i="8"/>
  <c r="C562" i="8"/>
  <c r="D562" i="8"/>
  <c r="E562" i="8"/>
  <c r="C563" i="8"/>
  <c r="D563" i="8"/>
  <c r="E563" i="8"/>
  <c r="C564" i="8"/>
  <c r="D564" i="8"/>
  <c r="E564" i="8"/>
  <c r="C565" i="8"/>
  <c r="D565" i="8"/>
  <c r="E565" i="8"/>
  <c r="C566" i="8"/>
  <c r="D566" i="8"/>
  <c r="E566" i="8"/>
  <c r="C567" i="8"/>
  <c r="D567" i="8"/>
  <c r="E567" i="8"/>
  <c r="C568" i="8"/>
  <c r="D568" i="8"/>
  <c r="E568" i="8"/>
  <c r="C569" i="8"/>
  <c r="D569" i="8"/>
  <c r="E569" i="8"/>
  <c r="C570" i="8"/>
  <c r="D570" i="8"/>
  <c r="E570" i="8"/>
  <c r="C571" i="8"/>
  <c r="D571" i="8"/>
  <c r="E571" i="8"/>
  <c r="C572" i="8"/>
  <c r="D572" i="8"/>
  <c r="E572" i="8"/>
  <c r="C573" i="8"/>
  <c r="D573" i="8"/>
  <c r="E573" i="8"/>
  <c r="C574" i="8"/>
  <c r="D574" i="8"/>
  <c r="E574" i="8"/>
  <c r="C575" i="8"/>
  <c r="D575" i="8"/>
  <c r="E575" i="8"/>
  <c r="C576" i="8"/>
  <c r="D576" i="8"/>
  <c r="E576" i="8"/>
  <c r="C577" i="8"/>
  <c r="D577" i="8"/>
  <c r="E577" i="8"/>
  <c r="C578" i="8"/>
  <c r="D578" i="8"/>
  <c r="E578" i="8"/>
  <c r="C579" i="8"/>
  <c r="D579" i="8"/>
  <c r="E579" i="8"/>
  <c r="C580" i="8"/>
  <c r="D580" i="8"/>
  <c r="E580" i="8"/>
  <c r="C581" i="8"/>
  <c r="D581" i="8"/>
  <c r="E581" i="8"/>
  <c r="C582" i="8"/>
  <c r="D582" i="8"/>
  <c r="E582" i="8"/>
  <c r="C583" i="8"/>
  <c r="D583" i="8"/>
  <c r="E583" i="8"/>
  <c r="C584" i="8"/>
  <c r="D584" i="8"/>
  <c r="E584" i="8"/>
  <c r="C585" i="8"/>
  <c r="D585" i="8"/>
  <c r="E585" i="8"/>
  <c r="C586" i="8"/>
  <c r="D586" i="8"/>
  <c r="E586" i="8"/>
  <c r="C587" i="8"/>
  <c r="D587" i="8"/>
  <c r="E587" i="8"/>
  <c r="C588" i="8"/>
  <c r="D588" i="8"/>
  <c r="E588" i="8"/>
  <c r="C589" i="8"/>
  <c r="D589" i="8"/>
  <c r="E589" i="8"/>
  <c r="C590" i="8"/>
  <c r="D590" i="8"/>
  <c r="E590" i="8"/>
  <c r="C591" i="8"/>
  <c r="D591" i="8"/>
  <c r="E591" i="8"/>
  <c r="C592" i="8"/>
  <c r="D592" i="8"/>
  <c r="E592" i="8"/>
  <c r="C593" i="8"/>
  <c r="D593" i="8"/>
  <c r="E593" i="8"/>
  <c r="C594" i="8"/>
  <c r="D594" i="8"/>
  <c r="E594" i="8"/>
  <c r="C595" i="8"/>
  <c r="D595" i="8"/>
  <c r="E595" i="8"/>
  <c r="C596" i="8"/>
  <c r="D596" i="8"/>
  <c r="E596" i="8"/>
  <c r="C597" i="8"/>
  <c r="D597" i="8"/>
  <c r="E597" i="8"/>
  <c r="C598" i="8"/>
  <c r="D598" i="8"/>
  <c r="E598" i="8"/>
  <c r="C599" i="8"/>
  <c r="D599" i="8"/>
  <c r="E599" i="8"/>
  <c r="C600" i="8"/>
  <c r="D600" i="8"/>
  <c r="E600" i="8"/>
  <c r="C601" i="8"/>
  <c r="D601" i="8"/>
  <c r="E601" i="8"/>
  <c r="C602" i="8"/>
  <c r="D602" i="8"/>
  <c r="E602" i="8"/>
  <c r="C603" i="8"/>
  <c r="D603" i="8"/>
  <c r="E603" i="8"/>
  <c r="C604" i="8"/>
  <c r="D604" i="8"/>
  <c r="E604" i="8"/>
  <c r="C605" i="8"/>
  <c r="D605" i="8"/>
  <c r="E605" i="8"/>
  <c r="C606" i="8"/>
  <c r="D606" i="8"/>
  <c r="E606" i="8"/>
  <c r="C607" i="8"/>
  <c r="D607" i="8"/>
  <c r="E607" i="8"/>
  <c r="C608" i="8"/>
  <c r="D608" i="8"/>
  <c r="E608" i="8"/>
  <c r="C609" i="8"/>
  <c r="D609" i="8"/>
  <c r="E609" i="8"/>
  <c r="C610" i="8"/>
  <c r="D610" i="8"/>
  <c r="E610" i="8"/>
  <c r="C611" i="8"/>
  <c r="D611" i="8"/>
  <c r="E611" i="8"/>
  <c r="C612" i="8"/>
  <c r="D612" i="8"/>
  <c r="E612" i="8"/>
  <c r="C613" i="8"/>
  <c r="D613" i="8"/>
  <c r="E613" i="8"/>
  <c r="C614" i="8"/>
  <c r="D614" i="8"/>
  <c r="E614" i="8"/>
  <c r="C615" i="8"/>
  <c r="D615" i="8"/>
  <c r="E615" i="8"/>
  <c r="C616" i="8"/>
  <c r="D616" i="8"/>
  <c r="E616" i="8"/>
  <c r="C617" i="8"/>
  <c r="D617" i="8"/>
  <c r="E617" i="8"/>
  <c r="C618" i="8"/>
  <c r="D618" i="8"/>
  <c r="E618" i="8"/>
  <c r="C619" i="8"/>
  <c r="D619" i="8"/>
  <c r="E619" i="8"/>
  <c r="C620" i="8"/>
  <c r="D620" i="8"/>
  <c r="E620" i="8"/>
  <c r="C621" i="8"/>
  <c r="D621" i="8"/>
  <c r="E621" i="8"/>
  <c r="C622" i="8"/>
  <c r="D622" i="8"/>
  <c r="E622" i="8"/>
  <c r="C623" i="8"/>
  <c r="D623" i="8"/>
  <c r="E623" i="8"/>
  <c r="C624" i="8"/>
  <c r="D624" i="8"/>
  <c r="E624" i="8"/>
  <c r="C625" i="8"/>
  <c r="D625" i="8"/>
  <c r="E625" i="8"/>
  <c r="C626" i="8"/>
  <c r="D626" i="8"/>
  <c r="E626" i="8"/>
  <c r="C627" i="8"/>
  <c r="D627" i="8"/>
  <c r="E627" i="8"/>
  <c r="C628" i="8"/>
  <c r="D628" i="8"/>
  <c r="E628" i="8"/>
  <c r="C629" i="8"/>
  <c r="D629" i="8"/>
  <c r="E629" i="8"/>
  <c r="C630" i="8"/>
  <c r="D630" i="8"/>
  <c r="E630" i="8"/>
  <c r="C631" i="8"/>
  <c r="D631" i="8"/>
  <c r="E631" i="8"/>
  <c r="C632" i="8"/>
  <c r="D632" i="8"/>
  <c r="E632" i="8"/>
  <c r="C633" i="8"/>
  <c r="D633" i="8"/>
  <c r="E633" i="8"/>
  <c r="C634" i="8"/>
  <c r="D634" i="8"/>
  <c r="E634" i="8"/>
  <c r="C635" i="8"/>
  <c r="D635" i="8"/>
  <c r="E635" i="8"/>
  <c r="C636" i="8"/>
  <c r="D636" i="8"/>
  <c r="E636" i="8"/>
  <c r="C637" i="8"/>
  <c r="D637" i="8"/>
  <c r="E637" i="8"/>
  <c r="C638" i="8"/>
  <c r="D638" i="8"/>
  <c r="E638" i="8"/>
  <c r="C639" i="8"/>
  <c r="D639" i="8"/>
  <c r="E639" i="8"/>
  <c r="C640" i="8"/>
  <c r="D640" i="8"/>
  <c r="E640" i="8"/>
  <c r="C641" i="8"/>
  <c r="D641" i="8"/>
  <c r="E641" i="8"/>
  <c r="C642" i="8"/>
  <c r="D642" i="8"/>
  <c r="E642" i="8"/>
  <c r="C643" i="8"/>
  <c r="D643" i="8"/>
  <c r="E643" i="8"/>
  <c r="C644" i="8"/>
  <c r="D644" i="8"/>
  <c r="E644" i="8"/>
  <c r="C645" i="8"/>
  <c r="D645" i="8"/>
  <c r="E645" i="8"/>
  <c r="C646" i="8"/>
  <c r="D646" i="8"/>
  <c r="E646" i="8"/>
  <c r="C647" i="8"/>
  <c r="D647" i="8"/>
  <c r="E647" i="8"/>
  <c r="C648" i="8"/>
  <c r="D648" i="8"/>
  <c r="E648" i="8"/>
  <c r="C649" i="8"/>
  <c r="D649" i="8"/>
  <c r="E649" i="8"/>
  <c r="C650" i="8"/>
  <c r="D650" i="8"/>
  <c r="E650" i="8"/>
  <c r="C651" i="8"/>
  <c r="D651" i="8"/>
  <c r="E651" i="8"/>
  <c r="C652" i="8"/>
  <c r="D652" i="8"/>
  <c r="E652" i="8"/>
  <c r="C653" i="8"/>
  <c r="D653" i="8"/>
  <c r="E653" i="8"/>
  <c r="C654" i="8"/>
  <c r="D654" i="8"/>
  <c r="E654" i="8"/>
  <c r="C655" i="8"/>
  <c r="D655" i="8"/>
  <c r="E655" i="8"/>
  <c r="C656" i="8"/>
  <c r="D656" i="8"/>
  <c r="E656" i="8"/>
  <c r="C657" i="8"/>
  <c r="D657" i="8"/>
  <c r="E657" i="8"/>
  <c r="C658" i="8"/>
  <c r="D658" i="8"/>
  <c r="E658" i="8"/>
  <c r="C659" i="8"/>
  <c r="D659" i="8"/>
  <c r="E659" i="8"/>
  <c r="C660" i="8"/>
  <c r="D660" i="8"/>
  <c r="E660" i="8"/>
  <c r="C661" i="8"/>
  <c r="D661" i="8"/>
  <c r="E661" i="8"/>
  <c r="C662" i="8"/>
  <c r="D662" i="8"/>
  <c r="E662" i="8"/>
  <c r="C663" i="8"/>
  <c r="D663" i="8"/>
  <c r="E663" i="8"/>
  <c r="C664" i="8"/>
  <c r="D664" i="8"/>
  <c r="E664" i="8"/>
  <c r="C665" i="8"/>
  <c r="D665" i="8"/>
  <c r="E665" i="8"/>
  <c r="C666" i="8"/>
  <c r="D666" i="8"/>
  <c r="E666" i="8"/>
  <c r="C667" i="8"/>
  <c r="D667" i="8"/>
  <c r="E667" i="8"/>
  <c r="C668" i="8"/>
  <c r="D668" i="8"/>
  <c r="E668" i="8"/>
  <c r="C669" i="8"/>
  <c r="D669" i="8"/>
  <c r="E669" i="8"/>
  <c r="C670" i="8"/>
  <c r="D670" i="8"/>
  <c r="E670" i="8"/>
  <c r="C671" i="8"/>
  <c r="D671" i="8"/>
  <c r="E671" i="8"/>
  <c r="C672" i="8"/>
  <c r="D672" i="8"/>
  <c r="E672" i="8"/>
  <c r="C673" i="8"/>
  <c r="D673" i="8"/>
  <c r="E673" i="8"/>
  <c r="C674" i="8"/>
  <c r="D674" i="8"/>
  <c r="E674" i="8"/>
  <c r="C675" i="8"/>
  <c r="D675" i="8"/>
  <c r="E675" i="8"/>
  <c r="C676" i="8"/>
  <c r="D676" i="8"/>
  <c r="E676" i="8"/>
  <c r="C677" i="8"/>
  <c r="D677" i="8"/>
  <c r="E677" i="8"/>
  <c r="C678" i="8"/>
  <c r="D678" i="8"/>
  <c r="E678" i="8"/>
  <c r="C679" i="8"/>
  <c r="D679" i="8"/>
  <c r="E679" i="8"/>
  <c r="C680" i="8"/>
  <c r="D680" i="8"/>
  <c r="E680" i="8"/>
  <c r="C681" i="8"/>
  <c r="D681" i="8"/>
  <c r="E681" i="8"/>
  <c r="C682" i="8"/>
  <c r="D682" i="8"/>
  <c r="E682" i="8"/>
  <c r="C683" i="8"/>
  <c r="D683" i="8"/>
  <c r="E683" i="8"/>
  <c r="C684" i="8"/>
  <c r="D684" i="8"/>
  <c r="E684" i="8"/>
  <c r="C685" i="8"/>
  <c r="D685" i="8"/>
  <c r="E685" i="8"/>
  <c r="C686" i="8"/>
  <c r="D686" i="8"/>
  <c r="E686" i="8"/>
  <c r="C687" i="8"/>
  <c r="D687" i="8"/>
  <c r="E687" i="8"/>
  <c r="C688" i="8"/>
  <c r="D688" i="8"/>
  <c r="E688" i="8"/>
  <c r="C689" i="8"/>
  <c r="D689" i="8"/>
  <c r="E689" i="8"/>
  <c r="C690" i="8"/>
  <c r="D690" i="8"/>
  <c r="E690" i="8"/>
  <c r="C691" i="8"/>
  <c r="D691" i="8"/>
  <c r="E691" i="8"/>
  <c r="C692" i="8"/>
  <c r="D692" i="8"/>
  <c r="E692" i="8"/>
  <c r="C693" i="8"/>
  <c r="D693" i="8"/>
  <c r="E693" i="8"/>
  <c r="C694" i="8"/>
  <c r="D694" i="8"/>
  <c r="E694" i="8"/>
  <c r="C695" i="8"/>
  <c r="D695" i="8"/>
  <c r="E695" i="8"/>
  <c r="C696" i="8"/>
  <c r="D696" i="8"/>
  <c r="E696" i="8"/>
  <c r="C697" i="8"/>
  <c r="D697" i="8"/>
  <c r="E697" i="8"/>
  <c r="C698" i="8"/>
  <c r="D698" i="8"/>
  <c r="E698" i="8"/>
  <c r="C699" i="8"/>
  <c r="D699" i="8"/>
  <c r="E699" i="8"/>
  <c r="C700" i="8"/>
  <c r="D700" i="8"/>
  <c r="E700" i="8"/>
  <c r="C701" i="8"/>
  <c r="D701" i="8"/>
  <c r="E701" i="8"/>
  <c r="C702" i="8"/>
  <c r="D702" i="8"/>
  <c r="E702" i="8"/>
  <c r="C703" i="8"/>
  <c r="D703" i="8"/>
  <c r="E703" i="8"/>
  <c r="C704" i="8"/>
  <c r="D704" i="8"/>
  <c r="E704" i="8"/>
  <c r="C705" i="8"/>
  <c r="D705" i="8"/>
  <c r="E705" i="8"/>
  <c r="C706" i="8"/>
  <c r="D706" i="8"/>
  <c r="E706" i="8"/>
  <c r="C707" i="8"/>
  <c r="D707" i="8"/>
  <c r="E707" i="8"/>
  <c r="C708" i="8"/>
  <c r="D708" i="8"/>
  <c r="E708" i="8"/>
  <c r="C709" i="8"/>
  <c r="D709" i="8"/>
  <c r="E709" i="8"/>
  <c r="C710" i="8"/>
  <c r="D710" i="8"/>
  <c r="E710" i="8"/>
  <c r="C711" i="8"/>
  <c r="D711" i="8"/>
  <c r="E711" i="8"/>
  <c r="C712" i="8"/>
  <c r="D712" i="8"/>
  <c r="E712" i="8"/>
  <c r="C713" i="8"/>
  <c r="D713" i="8"/>
  <c r="E713" i="8"/>
  <c r="C714" i="8"/>
  <c r="D714" i="8"/>
  <c r="E714" i="8"/>
  <c r="C715" i="8"/>
  <c r="D715" i="8"/>
  <c r="E715" i="8"/>
  <c r="C716" i="8"/>
  <c r="D716" i="8"/>
  <c r="E716" i="8"/>
  <c r="C717" i="8"/>
  <c r="D717" i="8"/>
  <c r="E717" i="8"/>
  <c r="C718" i="8"/>
  <c r="D718" i="8"/>
  <c r="E718" i="8"/>
  <c r="C719" i="8"/>
  <c r="D719" i="8"/>
  <c r="E719" i="8"/>
  <c r="C720" i="8"/>
  <c r="D720" i="8"/>
  <c r="E720" i="8"/>
  <c r="C721" i="8"/>
  <c r="D721" i="8"/>
  <c r="E721" i="8"/>
  <c r="C722" i="8"/>
  <c r="D722" i="8"/>
  <c r="E722" i="8"/>
  <c r="C723" i="8"/>
  <c r="D723" i="8"/>
  <c r="E723" i="8"/>
  <c r="C724" i="8"/>
  <c r="D724" i="8"/>
  <c r="E724" i="8"/>
  <c r="C725" i="8"/>
  <c r="D725" i="8"/>
  <c r="E725" i="8"/>
  <c r="C726" i="8"/>
  <c r="D726" i="8"/>
  <c r="E726" i="8"/>
  <c r="C727" i="8"/>
  <c r="D727" i="8"/>
  <c r="E727" i="8"/>
  <c r="C728" i="8"/>
  <c r="D728" i="8"/>
  <c r="E728" i="8"/>
  <c r="C729" i="8"/>
  <c r="D729" i="8"/>
  <c r="E729" i="8"/>
  <c r="C730" i="8"/>
  <c r="D730" i="8"/>
  <c r="E730" i="8"/>
  <c r="C731" i="8"/>
  <c r="D731" i="8"/>
  <c r="E731" i="8"/>
  <c r="C732" i="8"/>
  <c r="D732" i="8"/>
  <c r="E732" i="8"/>
  <c r="C733" i="8"/>
  <c r="D733" i="8"/>
  <c r="E733" i="8"/>
  <c r="C734" i="8"/>
  <c r="D734" i="8"/>
  <c r="E734" i="8"/>
  <c r="C735" i="8"/>
  <c r="D735" i="8"/>
  <c r="E735" i="8"/>
  <c r="C736" i="8"/>
  <c r="D736" i="8"/>
  <c r="E736" i="8"/>
  <c r="C737" i="8"/>
  <c r="D737" i="8"/>
  <c r="E737" i="8"/>
  <c r="C738" i="8"/>
  <c r="D738" i="8"/>
  <c r="E738" i="8"/>
  <c r="C739" i="8"/>
  <c r="D739" i="8"/>
  <c r="E739" i="8"/>
  <c r="C740" i="8"/>
  <c r="D740" i="8"/>
  <c r="E740" i="8"/>
  <c r="C741" i="8"/>
  <c r="D741" i="8"/>
  <c r="E741" i="8"/>
  <c r="C742" i="8"/>
  <c r="D742" i="8"/>
  <c r="E742" i="8"/>
  <c r="C743" i="8"/>
  <c r="D743" i="8"/>
  <c r="E743" i="8"/>
  <c r="C744" i="8"/>
  <c r="D744" i="8"/>
  <c r="E744" i="8"/>
  <c r="C745" i="8"/>
  <c r="D745" i="8"/>
  <c r="E745" i="8"/>
  <c r="C746" i="8"/>
  <c r="D746" i="8"/>
  <c r="E746" i="8"/>
  <c r="C747" i="8"/>
  <c r="D747" i="8"/>
  <c r="E747" i="8"/>
  <c r="C748" i="8"/>
  <c r="D748" i="8"/>
  <c r="E748" i="8"/>
  <c r="C749" i="8"/>
  <c r="D749" i="8"/>
  <c r="E749" i="8"/>
  <c r="C750" i="8"/>
  <c r="D750" i="8"/>
  <c r="E750" i="8"/>
  <c r="C751" i="8"/>
  <c r="D751" i="8"/>
  <c r="E751" i="8"/>
  <c r="C752" i="8"/>
  <c r="D752" i="8"/>
  <c r="E752" i="8"/>
  <c r="C753" i="8"/>
  <c r="D753" i="8"/>
  <c r="E753" i="8"/>
  <c r="C754" i="8"/>
  <c r="D754" i="8"/>
  <c r="E754" i="8"/>
  <c r="C755" i="8"/>
  <c r="D755" i="8"/>
  <c r="E755" i="8"/>
  <c r="C756" i="8"/>
  <c r="D756" i="8"/>
  <c r="E756" i="8"/>
  <c r="C757" i="8"/>
  <c r="D757" i="8"/>
  <c r="E757" i="8"/>
  <c r="C758" i="8"/>
  <c r="D758" i="8"/>
  <c r="E758" i="8"/>
  <c r="C759" i="8"/>
  <c r="D759" i="8"/>
  <c r="E759" i="8"/>
  <c r="C760" i="8"/>
  <c r="D760" i="8"/>
  <c r="E760" i="8"/>
  <c r="C761" i="8"/>
  <c r="D761" i="8"/>
  <c r="E761" i="8"/>
  <c r="C762" i="8"/>
  <c r="D762" i="8"/>
  <c r="E762" i="8"/>
  <c r="C763" i="8"/>
  <c r="D763" i="8"/>
  <c r="E763" i="8"/>
  <c r="C764" i="8"/>
  <c r="D764" i="8"/>
  <c r="E764" i="8"/>
  <c r="C765" i="8"/>
  <c r="D765" i="8"/>
  <c r="E765" i="8"/>
  <c r="C766" i="8"/>
  <c r="D766" i="8"/>
  <c r="E766" i="8"/>
  <c r="C767" i="8"/>
  <c r="D767" i="8"/>
  <c r="E767" i="8"/>
  <c r="C768" i="8"/>
  <c r="D768" i="8"/>
  <c r="E768" i="8"/>
  <c r="C769" i="8"/>
  <c r="D769" i="8"/>
  <c r="E769" i="8"/>
  <c r="C770" i="8"/>
  <c r="D770" i="8"/>
  <c r="E770" i="8"/>
  <c r="C771" i="8"/>
  <c r="D771" i="8"/>
  <c r="E771" i="8"/>
  <c r="C772" i="8"/>
  <c r="D772" i="8"/>
  <c r="E772" i="8"/>
  <c r="C773" i="8"/>
  <c r="D773" i="8"/>
  <c r="E773" i="8"/>
  <c r="C774" i="8"/>
  <c r="D774" i="8"/>
  <c r="E774" i="8"/>
  <c r="C775" i="8"/>
  <c r="D775" i="8"/>
  <c r="E775" i="8"/>
  <c r="C776" i="8"/>
  <c r="D776" i="8"/>
  <c r="E776" i="8"/>
  <c r="C777" i="8"/>
  <c r="D777" i="8"/>
  <c r="E777" i="8"/>
  <c r="C778" i="8"/>
  <c r="D778" i="8"/>
  <c r="E778" i="8"/>
  <c r="C779" i="8"/>
  <c r="D779" i="8"/>
  <c r="E779" i="8"/>
  <c r="C780" i="8"/>
  <c r="D780" i="8"/>
  <c r="E780" i="8"/>
  <c r="C781" i="8"/>
  <c r="D781" i="8"/>
  <c r="E781" i="8"/>
  <c r="C782" i="8"/>
  <c r="D782" i="8"/>
  <c r="E782" i="8"/>
  <c r="C783" i="8"/>
  <c r="D783" i="8"/>
  <c r="E783" i="8"/>
  <c r="C784" i="8"/>
  <c r="D784" i="8"/>
  <c r="E784" i="8"/>
  <c r="C785" i="8"/>
  <c r="D785" i="8"/>
  <c r="E785" i="8"/>
  <c r="C786" i="8"/>
  <c r="D786" i="8"/>
  <c r="E786" i="8"/>
  <c r="C787" i="8"/>
  <c r="D787" i="8"/>
  <c r="E787" i="8"/>
  <c r="C788" i="8"/>
  <c r="D788" i="8"/>
  <c r="E788" i="8"/>
  <c r="C789" i="8"/>
  <c r="D789" i="8"/>
  <c r="E789" i="8"/>
  <c r="C790" i="8"/>
  <c r="D790" i="8"/>
  <c r="E790" i="8"/>
  <c r="C791" i="8"/>
  <c r="D791" i="8"/>
  <c r="E791" i="8"/>
  <c r="C792" i="8"/>
  <c r="D792" i="8"/>
  <c r="E792" i="8"/>
  <c r="C793" i="8"/>
  <c r="D793" i="8"/>
  <c r="E793" i="8"/>
  <c r="C794" i="8"/>
  <c r="D794" i="8"/>
  <c r="E794" i="8"/>
  <c r="C795" i="8"/>
  <c r="D795" i="8"/>
  <c r="E795" i="8"/>
  <c r="C796" i="8"/>
  <c r="D796" i="8"/>
  <c r="E796" i="8"/>
  <c r="C797" i="8"/>
  <c r="D797" i="8"/>
  <c r="E797" i="8"/>
  <c r="C798" i="8"/>
  <c r="D798" i="8"/>
  <c r="E798" i="8"/>
  <c r="C799" i="8"/>
  <c r="D799" i="8"/>
  <c r="E799" i="8"/>
  <c r="C800" i="8"/>
  <c r="D800" i="8"/>
  <c r="E800" i="8"/>
  <c r="C801" i="8"/>
  <c r="D801" i="8"/>
  <c r="E801" i="8"/>
  <c r="C802" i="8"/>
  <c r="D802" i="8"/>
  <c r="E802" i="8"/>
  <c r="C803" i="8"/>
  <c r="D803" i="8"/>
  <c r="E803" i="8"/>
  <c r="C804" i="8"/>
  <c r="D804" i="8"/>
  <c r="E804" i="8"/>
  <c r="C805" i="8"/>
  <c r="D805" i="8"/>
  <c r="E805" i="8"/>
  <c r="C806" i="8"/>
  <c r="D806" i="8"/>
  <c r="E806" i="8"/>
  <c r="C807" i="8"/>
  <c r="D807" i="8"/>
  <c r="E807" i="8"/>
  <c r="C808" i="8"/>
  <c r="D808" i="8"/>
  <c r="E808" i="8"/>
  <c r="C809" i="8"/>
  <c r="D809" i="8"/>
  <c r="E809" i="8"/>
  <c r="C810" i="8"/>
  <c r="D810" i="8"/>
  <c r="E810" i="8"/>
  <c r="C811" i="8"/>
  <c r="D811" i="8"/>
  <c r="E811" i="8"/>
  <c r="C812" i="8"/>
  <c r="D812" i="8"/>
  <c r="E812" i="8"/>
  <c r="C813" i="8"/>
  <c r="D813" i="8"/>
  <c r="E813" i="8"/>
  <c r="C814" i="8"/>
  <c r="D814" i="8"/>
  <c r="E814" i="8"/>
  <c r="C815" i="8"/>
  <c r="D815" i="8"/>
  <c r="E815" i="8"/>
  <c r="C816" i="8"/>
  <c r="D816" i="8"/>
  <c r="E816" i="8"/>
  <c r="C817" i="8"/>
  <c r="D817" i="8"/>
  <c r="E817" i="8"/>
  <c r="C818" i="8"/>
  <c r="D818" i="8"/>
  <c r="E818" i="8"/>
  <c r="C819" i="8"/>
  <c r="D819" i="8"/>
  <c r="E819" i="8"/>
  <c r="C820" i="8"/>
  <c r="D820" i="8"/>
  <c r="E820" i="8"/>
  <c r="C821" i="8"/>
  <c r="D821" i="8"/>
  <c r="E821" i="8"/>
  <c r="C822" i="8"/>
  <c r="D822" i="8"/>
  <c r="E822" i="8"/>
  <c r="C823" i="8"/>
  <c r="D823" i="8"/>
  <c r="E823" i="8"/>
  <c r="C824" i="8"/>
  <c r="D824" i="8"/>
  <c r="E824" i="8"/>
  <c r="C825" i="8"/>
  <c r="D825" i="8"/>
  <c r="E825" i="8"/>
  <c r="C826" i="8"/>
  <c r="D826" i="8"/>
  <c r="E826" i="8"/>
  <c r="C827" i="8"/>
  <c r="D827" i="8"/>
  <c r="E827" i="8"/>
  <c r="C828" i="8"/>
  <c r="D828" i="8"/>
  <c r="E828" i="8"/>
  <c r="C829" i="8"/>
  <c r="D829" i="8"/>
  <c r="E829" i="8"/>
  <c r="C830" i="8"/>
  <c r="D830" i="8"/>
  <c r="E830" i="8"/>
  <c r="C831" i="8"/>
  <c r="D831" i="8"/>
  <c r="E831" i="8"/>
  <c r="C832" i="8"/>
  <c r="D832" i="8"/>
  <c r="E832" i="8"/>
  <c r="C833" i="8"/>
  <c r="D833" i="8"/>
  <c r="E833" i="8"/>
  <c r="C834" i="8"/>
  <c r="D834" i="8"/>
  <c r="E834" i="8"/>
  <c r="C835" i="8"/>
  <c r="D835" i="8"/>
  <c r="E835" i="8"/>
  <c r="C836" i="8"/>
  <c r="D836" i="8"/>
  <c r="E836" i="8"/>
  <c r="C837" i="8"/>
  <c r="D837" i="8"/>
  <c r="E837" i="8"/>
  <c r="C838" i="8"/>
  <c r="D838" i="8"/>
  <c r="E838" i="8"/>
  <c r="C839" i="8"/>
  <c r="D839" i="8"/>
  <c r="E839" i="8"/>
  <c r="C840" i="8"/>
  <c r="D840" i="8"/>
  <c r="E840" i="8"/>
  <c r="C841" i="8"/>
  <c r="D841" i="8"/>
  <c r="E841" i="8"/>
  <c r="C842" i="8"/>
  <c r="D842" i="8"/>
  <c r="E842" i="8"/>
  <c r="C843" i="8"/>
  <c r="D843" i="8"/>
  <c r="E843" i="8"/>
  <c r="C844" i="8"/>
  <c r="D844" i="8"/>
  <c r="E844" i="8"/>
  <c r="C845" i="8"/>
  <c r="D845" i="8"/>
  <c r="E845" i="8"/>
  <c r="C846" i="8"/>
  <c r="D846" i="8"/>
  <c r="E846" i="8"/>
  <c r="C847" i="8"/>
  <c r="D847" i="8"/>
  <c r="E847" i="8"/>
  <c r="C848" i="8"/>
  <c r="D848" i="8"/>
  <c r="E848" i="8"/>
  <c r="C849" i="8"/>
  <c r="D849" i="8"/>
  <c r="E849" i="8"/>
  <c r="C850" i="8"/>
  <c r="D850" i="8"/>
  <c r="E850" i="8"/>
  <c r="C851" i="8"/>
  <c r="D851" i="8"/>
  <c r="E851" i="8"/>
  <c r="C852" i="8"/>
  <c r="D852" i="8"/>
  <c r="E852" i="8"/>
  <c r="C853" i="8"/>
  <c r="D853" i="8"/>
  <c r="E853" i="8"/>
  <c r="C854" i="8"/>
  <c r="D854" i="8"/>
  <c r="E854" i="8"/>
  <c r="C855" i="8"/>
  <c r="D855" i="8"/>
  <c r="E855" i="8"/>
  <c r="C856" i="8"/>
  <c r="D856" i="8"/>
  <c r="E856" i="8"/>
  <c r="C857" i="8"/>
  <c r="D857" i="8"/>
  <c r="E857" i="8"/>
  <c r="C858" i="8"/>
  <c r="D858" i="8"/>
  <c r="E858" i="8"/>
  <c r="C859" i="8"/>
  <c r="D859" i="8"/>
  <c r="E859" i="8"/>
  <c r="C860" i="8"/>
  <c r="D860" i="8"/>
  <c r="E860" i="8"/>
  <c r="C861" i="8"/>
  <c r="D861" i="8"/>
  <c r="E861" i="8"/>
  <c r="C862" i="8"/>
  <c r="D862" i="8"/>
  <c r="E862" i="8"/>
  <c r="C863" i="8"/>
  <c r="D863" i="8"/>
  <c r="E863" i="8"/>
  <c r="C864" i="8"/>
  <c r="D864" i="8"/>
  <c r="E864" i="8"/>
  <c r="C865" i="8"/>
  <c r="D865" i="8"/>
  <c r="E865" i="8"/>
  <c r="C866" i="8"/>
  <c r="D866" i="8"/>
  <c r="E866" i="8"/>
  <c r="C867" i="8"/>
  <c r="D867" i="8"/>
  <c r="E867" i="8"/>
  <c r="C868" i="8"/>
  <c r="D868" i="8"/>
  <c r="E868" i="8"/>
  <c r="C869" i="8"/>
  <c r="D869" i="8"/>
  <c r="E869" i="8"/>
  <c r="C870" i="8"/>
  <c r="D870" i="8"/>
  <c r="E870" i="8"/>
  <c r="C871" i="8"/>
  <c r="D871" i="8"/>
  <c r="E871" i="8"/>
  <c r="C872" i="8"/>
  <c r="D872" i="8"/>
  <c r="E872" i="8"/>
  <c r="C873" i="8"/>
  <c r="D873" i="8"/>
  <c r="E873" i="8"/>
  <c r="C874" i="8"/>
  <c r="D874" i="8"/>
  <c r="E874" i="8"/>
  <c r="C875" i="8"/>
  <c r="D875" i="8"/>
  <c r="E875" i="8"/>
  <c r="C876" i="8"/>
  <c r="D876" i="8"/>
  <c r="E876" i="8"/>
  <c r="C877" i="8"/>
  <c r="D877" i="8"/>
  <c r="E877" i="8"/>
  <c r="C878" i="8"/>
  <c r="D878" i="8"/>
  <c r="E878" i="8"/>
  <c r="C879" i="8"/>
  <c r="D879" i="8"/>
  <c r="E879" i="8"/>
  <c r="C880" i="8"/>
  <c r="D880" i="8"/>
  <c r="E880" i="8"/>
  <c r="C881" i="8"/>
  <c r="D881" i="8"/>
  <c r="E881" i="8"/>
  <c r="C882" i="8"/>
  <c r="D882" i="8"/>
  <c r="E882" i="8"/>
  <c r="C883" i="8"/>
  <c r="D883" i="8"/>
  <c r="E883" i="8"/>
  <c r="C884" i="8"/>
  <c r="D884" i="8"/>
  <c r="E884" i="8"/>
  <c r="C885" i="8"/>
  <c r="D885" i="8"/>
  <c r="E885" i="8"/>
  <c r="C886" i="8"/>
  <c r="D886" i="8"/>
  <c r="E886" i="8"/>
  <c r="C887" i="8"/>
  <c r="D887" i="8"/>
  <c r="E887" i="8"/>
  <c r="C888" i="8"/>
  <c r="D888" i="8"/>
  <c r="E888" i="8"/>
  <c r="C889" i="8"/>
  <c r="D889" i="8"/>
  <c r="E889" i="8"/>
  <c r="C890" i="8"/>
  <c r="D890" i="8"/>
  <c r="E890" i="8"/>
  <c r="C891" i="8"/>
  <c r="D891" i="8"/>
  <c r="E891" i="8"/>
  <c r="C892" i="8"/>
  <c r="D892" i="8"/>
  <c r="E892" i="8"/>
  <c r="C893" i="8"/>
  <c r="D893" i="8"/>
  <c r="E893" i="8"/>
  <c r="C894" i="8"/>
  <c r="D894" i="8"/>
  <c r="E894" i="8"/>
  <c r="C895" i="8"/>
  <c r="D895" i="8"/>
  <c r="E895" i="8"/>
  <c r="C896" i="8"/>
  <c r="D896" i="8"/>
  <c r="E896" i="8"/>
  <c r="C897" i="8"/>
  <c r="D897" i="8"/>
  <c r="E897" i="8"/>
  <c r="C898" i="8"/>
  <c r="D898" i="8"/>
  <c r="E898" i="8"/>
  <c r="C899" i="8"/>
  <c r="D899" i="8"/>
  <c r="E899" i="8"/>
  <c r="C900" i="8"/>
  <c r="D900" i="8"/>
  <c r="E900" i="8"/>
  <c r="C901" i="8"/>
  <c r="D901" i="8"/>
  <c r="E901" i="8"/>
  <c r="C902" i="8"/>
  <c r="D902" i="8"/>
  <c r="E902" i="8"/>
  <c r="C903" i="8"/>
  <c r="D903" i="8"/>
  <c r="E903" i="8"/>
  <c r="C904" i="8"/>
  <c r="D904" i="8"/>
  <c r="E904" i="8"/>
  <c r="C905" i="8"/>
  <c r="D905" i="8"/>
  <c r="E905" i="8"/>
  <c r="C906" i="8"/>
  <c r="D906" i="8"/>
  <c r="E906" i="8"/>
  <c r="C907" i="8"/>
  <c r="D907" i="8"/>
  <c r="E907" i="8"/>
  <c r="C908" i="8"/>
  <c r="D908" i="8"/>
  <c r="E908" i="8"/>
  <c r="C909" i="8"/>
  <c r="D909" i="8"/>
  <c r="E909" i="8"/>
  <c r="C910" i="8"/>
  <c r="D910" i="8"/>
  <c r="E910" i="8"/>
  <c r="C911" i="8"/>
  <c r="D911" i="8"/>
  <c r="E911" i="8"/>
  <c r="C912" i="8"/>
  <c r="D912" i="8"/>
  <c r="E912" i="8"/>
  <c r="C913" i="8"/>
  <c r="D913" i="8"/>
  <c r="E913" i="8"/>
  <c r="C914" i="8"/>
  <c r="D914" i="8"/>
  <c r="E914" i="8"/>
  <c r="C915" i="8"/>
  <c r="D915" i="8"/>
  <c r="E915" i="8"/>
  <c r="C916" i="8"/>
  <c r="D916" i="8"/>
  <c r="E916" i="8"/>
  <c r="C917" i="8"/>
  <c r="D917" i="8"/>
  <c r="E917" i="8"/>
  <c r="C918" i="8"/>
  <c r="D918" i="8"/>
  <c r="E918" i="8"/>
  <c r="C919" i="8"/>
  <c r="D919" i="8"/>
  <c r="E919" i="8"/>
  <c r="C920" i="8"/>
  <c r="D920" i="8"/>
  <c r="E920" i="8"/>
  <c r="C921" i="8"/>
  <c r="D921" i="8"/>
  <c r="E921" i="8"/>
  <c r="C922" i="8"/>
  <c r="D922" i="8"/>
  <c r="E922" i="8"/>
  <c r="C923" i="8"/>
  <c r="D923" i="8"/>
  <c r="E923" i="8"/>
  <c r="C924" i="8"/>
  <c r="D924" i="8"/>
  <c r="E924" i="8"/>
  <c r="C925" i="8"/>
  <c r="D925" i="8"/>
  <c r="E925" i="8"/>
  <c r="C926" i="8"/>
  <c r="D926" i="8"/>
  <c r="E926" i="8"/>
  <c r="C927" i="8"/>
  <c r="D927" i="8"/>
  <c r="E927" i="8"/>
  <c r="C928" i="8"/>
  <c r="D928" i="8"/>
  <c r="E928" i="8"/>
  <c r="C929" i="8"/>
  <c r="D929" i="8"/>
  <c r="E929" i="8"/>
  <c r="C930" i="8"/>
  <c r="D930" i="8"/>
  <c r="E930" i="8"/>
  <c r="C931" i="8"/>
  <c r="D931" i="8"/>
  <c r="E931" i="8"/>
  <c r="C932" i="8"/>
  <c r="D932" i="8"/>
  <c r="E932" i="8"/>
  <c r="C933" i="8"/>
  <c r="D933" i="8"/>
  <c r="E933" i="8"/>
  <c r="C934" i="8"/>
  <c r="D934" i="8"/>
  <c r="E934" i="8"/>
  <c r="C935" i="8"/>
  <c r="D935" i="8"/>
  <c r="E935" i="8"/>
  <c r="C936" i="8"/>
  <c r="D936" i="8"/>
  <c r="E936" i="8"/>
  <c r="C937" i="8"/>
  <c r="D937" i="8"/>
  <c r="E937" i="8"/>
  <c r="C938" i="8"/>
  <c r="D938" i="8"/>
  <c r="E938" i="8"/>
  <c r="C939" i="8"/>
  <c r="D939" i="8"/>
  <c r="E939" i="8"/>
  <c r="C940" i="8"/>
  <c r="D940" i="8"/>
  <c r="E940" i="8"/>
  <c r="C941" i="8"/>
  <c r="D941" i="8"/>
  <c r="E941" i="8"/>
  <c r="C942" i="8"/>
  <c r="D942" i="8"/>
  <c r="E942" i="8"/>
  <c r="C943" i="8"/>
  <c r="D943" i="8"/>
  <c r="E943" i="8"/>
  <c r="C944" i="8"/>
  <c r="D944" i="8"/>
  <c r="E944" i="8"/>
  <c r="C945" i="8"/>
  <c r="D945" i="8"/>
  <c r="E945" i="8"/>
  <c r="C946" i="8"/>
  <c r="D946" i="8"/>
  <c r="E946" i="8"/>
  <c r="C947" i="8"/>
  <c r="D947" i="8"/>
  <c r="E947" i="8"/>
  <c r="C948" i="8"/>
  <c r="D948" i="8"/>
  <c r="E948" i="8"/>
  <c r="C949" i="8"/>
  <c r="D949" i="8"/>
  <c r="E949" i="8"/>
  <c r="C950" i="8"/>
  <c r="D950" i="8"/>
  <c r="E950" i="8"/>
  <c r="C951" i="8"/>
  <c r="D951" i="8"/>
  <c r="E951" i="8"/>
  <c r="C952" i="8"/>
  <c r="D952" i="8"/>
  <c r="E952" i="8"/>
  <c r="C953" i="8"/>
  <c r="D953" i="8"/>
  <c r="E953" i="8"/>
  <c r="C954" i="8"/>
  <c r="D954" i="8"/>
  <c r="E954" i="8"/>
  <c r="C955" i="8"/>
  <c r="D955" i="8"/>
  <c r="E955" i="8"/>
  <c r="C956" i="8"/>
  <c r="D956" i="8"/>
  <c r="E956" i="8"/>
  <c r="C957" i="8"/>
  <c r="D957" i="8"/>
  <c r="E957" i="8"/>
  <c r="C958" i="8"/>
  <c r="D958" i="8"/>
  <c r="E958" i="8"/>
  <c r="C959" i="8"/>
  <c r="D959" i="8"/>
  <c r="E959" i="8"/>
  <c r="C960" i="8"/>
  <c r="D960" i="8"/>
  <c r="E960" i="8"/>
  <c r="C961" i="8"/>
  <c r="D961" i="8"/>
  <c r="E961" i="8"/>
  <c r="C962" i="8"/>
  <c r="D962" i="8"/>
  <c r="E962" i="8"/>
  <c r="C963" i="8"/>
  <c r="D963" i="8"/>
  <c r="E963" i="8"/>
  <c r="C964" i="8"/>
  <c r="D964" i="8"/>
  <c r="E964" i="8"/>
  <c r="C965" i="8"/>
  <c r="D965" i="8"/>
  <c r="E965" i="8"/>
  <c r="C966" i="8"/>
  <c r="D966" i="8"/>
  <c r="E966" i="8"/>
  <c r="C967" i="8"/>
  <c r="D967" i="8"/>
  <c r="E967" i="8"/>
  <c r="C968" i="8"/>
  <c r="D968" i="8"/>
  <c r="E968" i="8"/>
  <c r="C969" i="8"/>
  <c r="D969" i="8"/>
  <c r="E969" i="8"/>
  <c r="C970" i="8"/>
  <c r="D970" i="8"/>
  <c r="E970" i="8"/>
  <c r="C971" i="8"/>
  <c r="D971" i="8"/>
  <c r="E971" i="8"/>
  <c r="C972" i="8"/>
  <c r="D972" i="8"/>
  <c r="E972" i="8"/>
  <c r="C973" i="8"/>
  <c r="D973" i="8"/>
  <c r="E973" i="8"/>
  <c r="C974" i="8"/>
  <c r="D974" i="8"/>
  <c r="E974" i="8"/>
  <c r="C975" i="8"/>
  <c r="D975" i="8"/>
  <c r="E975" i="8"/>
  <c r="C976" i="8"/>
  <c r="D976" i="8"/>
  <c r="E976" i="8"/>
  <c r="C977" i="8"/>
  <c r="D977" i="8"/>
  <c r="E977" i="8"/>
  <c r="C978" i="8"/>
  <c r="D978" i="8"/>
  <c r="E978" i="8"/>
  <c r="C979" i="8"/>
  <c r="D979" i="8"/>
  <c r="E979" i="8"/>
  <c r="C980" i="8"/>
  <c r="D980" i="8"/>
  <c r="E980" i="8"/>
  <c r="C981" i="8"/>
  <c r="D981" i="8"/>
  <c r="E981" i="8"/>
  <c r="C982" i="8"/>
  <c r="D982" i="8"/>
  <c r="E982" i="8"/>
  <c r="C983" i="8"/>
  <c r="D983" i="8"/>
  <c r="E983" i="8"/>
  <c r="C984" i="8"/>
  <c r="D984" i="8"/>
  <c r="E984" i="8"/>
  <c r="C985" i="8"/>
  <c r="D985" i="8"/>
  <c r="E985" i="8"/>
  <c r="C986" i="8"/>
  <c r="D986" i="8"/>
  <c r="E986" i="8"/>
  <c r="C987" i="8"/>
  <c r="D987" i="8"/>
  <c r="E987" i="8"/>
  <c r="C988" i="8"/>
  <c r="D988" i="8"/>
  <c r="E988" i="8"/>
  <c r="C989" i="8"/>
  <c r="D989" i="8"/>
  <c r="E989" i="8"/>
  <c r="C990" i="8"/>
  <c r="D990" i="8"/>
  <c r="E990" i="8"/>
  <c r="C991" i="8"/>
  <c r="D991" i="8"/>
  <c r="E991" i="8"/>
  <c r="C992" i="8"/>
  <c r="D992" i="8"/>
  <c r="E992" i="8"/>
  <c r="C993" i="8"/>
  <c r="D993" i="8"/>
  <c r="E993" i="8"/>
  <c r="C994" i="8"/>
  <c r="D994" i="8"/>
  <c r="E994" i="8"/>
  <c r="C995" i="8"/>
  <c r="D995" i="8"/>
  <c r="E995" i="8"/>
  <c r="C996" i="8"/>
  <c r="D996" i="8"/>
  <c r="E996" i="8"/>
  <c r="C997" i="8"/>
  <c r="D997" i="8"/>
  <c r="E997" i="8"/>
  <c r="C998" i="8"/>
  <c r="D998" i="8"/>
  <c r="E998" i="8"/>
  <c r="C999" i="8"/>
  <c r="D999" i="8"/>
  <c r="E999" i="8"/>
  <c r="C1000" i="8"/>
  <c r="D1000" i="8"/>
  <c r="E1000" i="8"/>
  <c r="C1001" i="8"/>
  <c r="D1001" i="8"/>
  <c r="E1001" i="8"/>
  <c r="C1002" i="8"/>
  <c r="D1002" i="8"/>
  <c r="E1002" i="8"/>
  <c r="C1003" i="8"/>
  <c r="D1003" i="8"/>
  <c r="E1003" i="8"/>
  <c r="C1004" i="8"/>
  <c r="D1004" i="8"/>
  <c r="E1004" i="8"/>
  <c r="C1005" i="8"/>
  <c r="D1005" i="8"/>
  <c r="E1005" i="8"/>
  <c r="C1006" i="8"/>
  <c r="D1006" i="8"/>
  <c r="E1006" i="8"/>
  <c r="C1007" i="8"/>
  <c r="D1007" i="8"/>
  <c r="E1007" i="8"/>
  <c r="C1008" i="8"/>
  <c r="D1008" i="8"/>
  <c r="E1008" i="8"/>
  <c r="C1009" i="8"/>
  <c r="D1009" i="8"/>
  <c r="E1009" i="8"/>
  <c r="C1010" i="8"/>
  <c r="D1010" i="8"/>
  <c r="E1010" i="8"/>
  <c r="C1011" i="8"/>
  <c r="D1011" i="8"/>
  <c r="E1011" i="8"/>
  <c r="C1012" i="8"/>
  <c r="D1012" i="8"/>
  <c r="E1012" i="8"/>
  <c r="C1013" i="8"/>
  <c r="D1013" i="8"/>
  <c r="E1013" i="8"/>
  <c r="C1014" i="8"/>
  <c r="D1014" i="8"/>
  <c r="E1014" i="8"/>
  <c r="C1015" i="8"/>
  <c r="D1015" i="8"/>
  <c r="E1015" i="8"/>
  <c r="C1016" i="8"/>
  <c r="D1016" i="8"/>
  <c r="E1016" i="8"/>
  <c r="C1017" i="8"/>
  <c r="D1017" i="8"/>
  <c r="E1017" i="8"/>
  <c r="C1018" i="8"/>
  <c r="D1018" i="8"/>
  <c r="E1018" i="8"/>
  <c r="C1019" i="8"/>
  <c r="D1019" i="8"/>
  <c r="E1019" i="8"/>
  <c r="C1020" i="8"/>
  <c r="D1020" i="8"/>
  <c r="E1020" i="8"/>
  <c r="C1021" i="8"/>
  <c r="D1021" i="8"/>
  <c r="E1021" i="8"/>
  <c r="C1022" i="8"/>
  <c r="D1022" i="8"/>
  <c r="E1022" i="8"/>
  <c r="C1023" i="8"/>
  <c r="D1023" i="8"/>
  <c r="E1023" i="8"/>
  <c r="C1024" i="8"/>
  <c r="D1024" i="8"/>
  <c r="E1024" i="8"/>
  <c r="C1025" i="8"/>
  <c r="D1025" i="8"/>
  <c r="E1025" i="8"/>
  <c r="C1026" i="8"/>
  <c r="D1026" i="8"/>
  <c r="E1026" i="8"/>
  <c r="C1027" i="8"/>
  <c r="D1027" i="8"/>
  <c r="E1027" i="8"/>
  <c r="C1028" i="8"/>
  <c r="D1028" i="8"/>
  <c r="E1028" i="8"/>
  <c r="C1029" i="8"/>
  <c r="D1029" i="8"/>
  <c r="E1029" i="8"/>
  <c r="C1030" i="8"/>
  <c r="D1030" i="8"/>
  <c r="E1030" i="8"/>
  <c r="C1031" i="8"/>
  <c r="D1031" i="8"/>
  <c r="E1031" i="8"/>
  <c r="C1032" i="8"/>
  <c r="D1032" i="8"/>
  <c r="E1032" i="8"/>
  <c r="C1033" i="8"/>
  <c r="D1033" i="8"/>
  <c r="E1033" i="8"/>
  <c r="C1034" i="8"/>
  <c r="D1034" i="8"/>
  <c r="E1034" i="8"/>
  <c r="C1035" i="8"/>
  <c r="D1035" i="8"/>
  <c r="E1035" i="8"/>
  <c r="C1036" i="8"/>
  <c r="D1036" i="8"/>
  <c r="E1036" i="8"/>
  <c r="C1037" i="8"/>
  <c r="D1037" i="8"/>
  <c r="E1037" i="8"/>
  <c r="C1038" i="8"/>
  <c r="D1038" i="8"/>
  <c r="E1038" i="8"/>
  <c r="C1039" i="8"/>
  <c r="D1039" i="8"/>
  <c r="E1039" i="8"/>
  <c r="C1040" i="8"/>
  <c r="D1040" i="8"/>
  <c r="E1040" i="8"/>
  <c r="C1041" i="8"/>
  <c r="D1041" i="8"/>
  <c r="E1041" i="8"/>
  <c r="C1042" i="8"/>
  <c r="D1042" i="8"/>
  <c r="E1042" i="8"/>
  <c r="C1043" i="8"/>
  <c r="D1043" i="8"/>
  <c r="E1043" i="8"/>
  <c r="C1044" i="8"/>
  <c r="D1044" i="8"/>
  <c r="E1044" i="8"/>
  <c r="C1045" i="8"/>
  <c r="D1045" i="8"/>
  <c r="E1045" i="8"/>
  <c r="C1046" i="8"/>
  <c r="D1046" i="8"/>
  <c r="E1046" i="8"/>
  <c r="C1047" i="8"/>
  <c r="D1047" i="8"/>
  <c r="E1047" i="8"/>
  <c r="C1048" i="8"/>
  <c r="D1048" i="8"/>
  <c r="E1048" i="8"/>
  <c r="C1049" i="8"/>
  <c r="D1049" i="8"/>
  <c r="E1049" i="8"/>
  <c r="C1050" i="8"/>
  <c r="D1050" i="8"/>
  <c r="E1050" i="8"/>
  <c r="C1051" i="8"/>
  <c r="D1051" i="8"/>
  <c r="E1051" i="8"/>
  <c r="C1052" i="8"/>
  <c r="D1052" i="8"/>
  <c r="E1052" i="8"/>
  <c r="C1053" i="8"/>
  <c r="D1053" i="8"/>
  <c r="E1053" i="8"/>
  <c r="C1054" i="8"/>
  <c r="D1054" i="8"/>
  <c r="E1054" i="8"/>
  <c r="C1055" i="8"/>
  <c r="D1055" i="8"/>
  <c r="E1055" i="8"/>
  <c r="C1056" i="8"/>
  <c r="D1056" i="8"/>
  <c r="E1056" i="8"/>
  <c r="C1057" i="8"/>
  <c r="D1057" i="8"/>
  <c r="E1057" i="8"/>
  <c r="C1058" i="8"/>
  <c r="D1058" i="8"/>
  <c r="E1058" i="8"/>
  <c r="C1059" i="8"/>
  <c r="D1059" i="8"/>
  <c r="E1059" i="8"/>
  <c r="C1060" i="8"/>
  <c r="D1060" i="8"/>
  <c r="E1060" i="8"/>
  <c r="C1061" i="8"/>
  <c r="D1061" i="8"/>
  <c r="E1061" i="8"/>
  <c r="C1062" i="8"/>
  <c r="D1062" i="8"/>
  <c r="E1062" i="8"/>
  <c r="C1063" i="8"/>
  <c r="D1063" i="8"/>
  <c r="E1063" i="8"/>
  <c r="C1064" i="8"/>
  <c r="D1064" i="8"/>
  <c r="E1064" i="8"/>
  <c r="C1065" i="8"/>
  <c r="D1065" i="8"/>
  <c r="E1065" i="8"/>
  <c r="C1066" i="8"/>
  <c r="D1066" i="8"/>
  <c r="E1066" i="8"/>
  <c r="C1067" i="8"/>
  <c r="D1067" i="8"/>
  <c r="E1067" i="8"/>
  <c r="C1068" i="8"/>
  <c r="D1068" i="8"/>
  <c r="E1068" i="8"/>
  <c r="C1069" i="8"/>
  <c r="D1069" i="8"/>
  <c r="E1069" i="8"/>
  <c r="C1070" i="8"/>
  <c r="D1070" i="8"/>
  <c r="E1070" i="8"/>
  <c r="C1071" i="8"/>
  <c r="D1071" i="8"/>
  <c r="E1071" i="8"/>
  <c r="C1072" i="8"/>
  <c r="D1072" i="8"/>
  <c r="E1072" i="8"/>
  <c r="C1073" i="8"/>
  <c r="D1073" i="8"/>
  <c r="E1073" i="8"/>
  <c r="C1074" i="8"/>
  <c r="D1074" i="8"/>
  <c r="E1074" i="8"/>
  <c r="C1075" i="8"/>
  <c r="D1075" i="8"/>
  <c r="E1075" i="8"/>
  <c r="C1076" i="8"/>
  <c r="D1076" i="8"/>
  <c r="E1076" i="8"/>
  <c r="C1077" i="8"/>
  <c r="D1077" i="8"/>
  <c r="E1077" i="8"/>
  <c r="C1078" i="8"/>
  <c r="D1078" i="8"/>
  <c r="E1078" i="8"/>
  <c r="C1079" i="8"/>
  <c r="D1079" i="8"/>
  <c r="E1079" i="8"/>
  <c r="C1080" i="8"/>
  <c r="D1080" i="8"/>
  <c r="E1080" i="8"/>
  <c r="C1081" i="8"/>
  <c r="D1081" i="8"/>
  <c r="E1081" i="8"/>
  <c r="C1082" i="8"/>
  <c r="D1082" i="8"/>
  <c r="E1082" i="8"/>
  <c r="C1083" i="8"/>
  <c r="D1083" i="8"/>
  <c r="E1083" i="8"/>
  <c r="C1084" i="8"/>
  <c r="D1084" i="8"/>
  <c r="E1084" i="8"/>
  <c r="C1085" i="8"/>
  <c r="D1085" i="8"/>
  <c r="E1085" i="8"/>
  <c r="C1086" i="8"/>
  <c r="D1086" i="8"/>
  <c r="E1086" i="8"/>
  <c r="C1087" i="8"/>
  <c r="D1087" i="8"/>
  <c r="E1087" i="8"/>
  <c r="C1088" i="8"/>
  <c r="D1088" i="8"/>
  <c r="E1088" i="8"/>
  <c r="C1089" i="8"/>
  <c r="D1089" i="8"/>
  <c r="E1089" i="8"/>
  <c r="C1090" i="8"/>
  <c r="D1090" i="8"/>
  <c r="E1090" i="8"/>
  <c r="C1091" i="8"/>
  <c r="D1091" i="8"/>
  <c r="E1091" i="8"/>
  <c r="C1092" i="8"/>
  <c r="D1092" i="8"/>
  <c r="E1092" i="8"/>
  <c r="C1093" i="8"/>
  <c r="D1093" i="8"/>
  <c r="E1093" i="8"/>
  <c r="C1094" i="8"/>
  <c r="D1094" i="8"/>
  <c r="E1094" i="8"/>
  <c r="C1095" i="8"/>
  <c r="D1095" i="8"/>
  <c r="E1095" i="8"/>
  <c r="C1096" i="8"/>
  <c r="D1096" i="8"/>
  <c r="E1096" i="8"/>
  <c r="C1097" i="8"/>
  <c r="D1097" i="8"/>
  <c r="E1097" i="8"/>
  <c r="C1098" i="8"/>
  <c r="D1098" i="8"/>
  <c r="E1098" i="8"/>
  <c r="C1099" i="8"/>
  <c r="D1099" i="8"/>
  <c r="E1099" i="8"/>
  <c r="C1100" i="8"/>
  <c r="D1100" i="8"/>
  <c r="E1100" i="8"/>
  <c r="C1101" i="8"/>
  <c r="D1101" i="8"/>
  <c r="E1101" i="8"/>
  <c r="C1102" i="8"/>
  <c r="D1102" i="8"/>
  <c r="E1102" i="8"/>
  <c r="C1103" i="8"/>
  <c r="D1103" i="8"/>
  <c r="E1103" i="8"/>
  <c r="C1104" i="8"/>
  <c r="D1104" i="8"/>
  <c r="E1104" i="8"/>
  <c r="C1105" i="8"/>
  <c r="D1105" i="8"/>
  <c r="E1105" i="8"/>
  <c r="C1106" i="8"/>
  <c r="D1106" i="8"/>
  <c r="E1106" i="8"/>
  <c r="C1107" i="8"/>
  <c r="D1107" i="8"/>
  <c r="E1107" i="8"/>
  <c r="C1108" i="8"/>
  <c r="D1108" i="8"/>
  <c r="E1108" i="8"/>
  <c r="C1109" i="8"/>
  <c r="D1109" i="8"/>
  <c r="E1109" i="8"/>
  <c r="C1110" i="8"/>
  <c r="D1110" i="8"/>
  <c r="E1110" i="8"/>
  <c r="C1111" i="8"/>
  <c r="D1111" i="8"/>
  <c r="E1111" i="8"/>
  <c r="C1112" i="8"/>
  <c r="D1112" i="8"/>
  <c r="E1112" i="8"/>
  <c r="C1113" i="8"/>
  <c r="D1113" i="8"/>
  <c r="E1113" i="8"/>
  <c r="C1114" i="8"/>
  <c r="D1114" i="8"/>
  <c r="E1114" i="8"/>
  <c r="C1115" i="8"/>
  <c r="D1115" i="8"/>
  <c r="E1115" i="8"/>
  <c r="C1116" i="8"/>
  <c r="D1116" i="8"/>
  <c r="E1116" i="8"/>
  <c r="C1117" i="8"/>
  <c r="D1117" i="8"/>
  <c r="E1117" i="8"/>
  <c r="C1118" i="8"/>
  <c r="D1118" i="8"/>
  <c r="E1118" i="8"/>
  <c r="C1119" i="8"/>
  <c r="D1119" i="8"/>
  <c r="E1119" i="8"/>
  <c r="C1120" i="8"/>
  <c r="D1120" i="8"/>
  <c r="E1120" i="8"/>
  <c r="C1121" i="8"/>
  <c r="D1121" i="8"/>
  <c r="E1121" i="8"/>
  <c r="C1122" i="8"/>
  <c r="D1122" i="8"/>
  <c r="E1122" i="8"/>
  <c r="C1123" i="8"/>
  <c r="D1123" i="8"/>
  <c r="E1123" i="8"/>
  <c r="C1124" i="8"/>
  <c r="D1124" i="8"/>
  <c r="E1124" i="8"/>
  <c r="C1125" i="8"/>
  <c r="D1125" i="8"/>
  <c r="E1125" i="8"/>
  <c r="C1126" i="8"/>
  <c r="D1126" i="8"/>
  <c r="E1126" i="8"/>
  <c r="C1127" i="8"/>
  <c r="D1127" i="8"/>
  <c r="E1127" i="8"/>
  <c r="C1128" i="8"/>
  <c r="D1128" i="8"/>
  <c r="E1128" i="8"/>
  <c r="C1129" i="8"/>
  <c r="D1129" i="8"/>
  <c r="E1129" i="8"/>
  <c r="C1130" i="8"/>
  <c r="D1130" i="8"/>
  <c r="E1130" i="8"/>
  <c r="C1131" i="8"/>
  <c r="D1131" i="8"/>
  <c r="E1131" i="8"/>
  <c r="C1132" i="8"/>
  <c r="D1132" i="8"/>
  <c r="E1132" i="8"/>
  <c r="C1133" i="8"/>
  <c r="D1133" i="8"/>
  <c r="E1133" i="8"/>
  <c r="C1134" i="8"/>
  <c r="D1134" i="8"/>
  <c r="E1134" i="8"/>
  <c r="C1135" i="8"/>
  <c r="D1135" i="8"/>
  <c r="E1135" i="8"/>
  <c r="C1136" i="8"/>
  <c r="D1136" i="8"/>
  <c r="E1136" i="8"/>
  <c r="C1137" i="8"/>
  <c r="D1137" i="8"/>
  <c r="E1137" i="8"/>
  <c r="C1138" i="8"/>
  <c r="D1138" i="8"/>
  <c r="E1138" i="8"/>
  <c r="C1139" i="8"/>
  <c r="D1139" i="8"/>
  <c r="E1139" i="8"/>
  <c r="C1140" i="8"/>
  <c r="D1140" i="8"/>
  <c r="E1140" i="8"/>
  <c r="C1141" i="8"/>
  <c r="D1141" i="8"/>
  <c r="E1141" i="8"/>
  <c r="C1142" i="8"/>
  <c r="D1142" i="8"/>
  <c r="E1142" i="8"/>
  <c r="C1143" i="8"/>
  <c r="D1143" i="8"/>
  <c r="E1143" i="8"/>
  <c r="C1144" i="8"/>
  <c r="D1144" i="8"/>
  <c r="E1144" i="8"/>
  <c r="C1145" i="8"/>
  <c r="D1145" i="8"/>
  <c r="E1145" i="8"/>
  <c r="C1146" i="8"/>
  <c r="D1146" i="8"/>
  <c r="E1146" i="8"/>
  <c r="C1147" i="8"/>
  <c r="D1147" i="8"/>
  <c r="E1147" i="8"/>
  <c r="C1148" i="8"/>
  <c r="D1148" i="8"/>
  <c r="E1148" i="8"/>
  <c r="C1149" i="8"/>
  <c r="D1149" i="8"/>
  <c r="E1149" i="8"/>
  <c r="C1150" i="8"/>
  <c r="D1150" i="8"/>
  <c r="E1150" i="8"/>
  <c r="C1151" i="8"/>
  <c r="D1151" i="8"/>
  <c r="E1151" i="8"/>
  <c r="C1152" i="8"/>
  <c r="D1152" i="8"/>
  <c r="E1152" i="8"/>
  <c r="C1153" i="8"/>
  <c r="D1153" i="8"/>
  <c r="E1153" i="8"/>
  <c r="C1154" i="8"/>
  <c r="D1154" i="8"/>
  <c r="E1154" i="8"/>
  <c r="C1155" i="8"/>
  <c r="D1155" i="8"/>
  <c r="E1155" i="8"/>
  <c r="C1156" i="8"/>
  <c r="D1156" i="8"/>
  <c r="E1156" i="8"/>
  <c r="C1157" i="8"/>
  <c r="D1157" i="8"/>
  <c r="E1157" i="8"/>
  <c r="C1158" i="8"/>
  <c r="D1158" i="8"/>
  <c r="E1158" i="8"/>
  <c r="C1159" i="8"/>
  <c r="D1159" i="8"/>
  <c r="E1159" i="8"/>
  <c r="C1160" i="8"/>
  <c r="D1160" i="8"/>
  <c r="E1160" i="8"/>
  <c r="C1161" i="8"/>
  <c r="D1161" i="8"/>
  <c r="E1161" i="8"/>
  <c r="C1162" i="8"/>
  <c r="D1162" i="8"/>
  <c r="E1162" i="8"/>
  <c r="C1163" i="8"/>
  <c r="D1163" i="8"/>
  <c r="E1163" i="8"/>
  <c r="C1164" i="8"/>
  <c r="D1164" i="8"/>
  <c r="E1164" i="8"/>
  <c r="C1165" i="8"/>
  <c r="D1165" i="8"/>
  <c r="E1165" i="8"/>
  <c r="C1166" i="8"/>
  <c r="D1166" i="8"/>
  <c r="E1166" i="8"/>
  <c r="C1167" i="8"/>
  <c r="D1167" i="8"/>
  <c r="E1167" i="8"/>
  <c r="C1168" i="8"/>
  <c r="D1168" i="8"/>
  <c r="E1168" i="8"/>
  <c r="C1169" i="8"/>
  <c r="D1169" i="8"/>
  <c r="E1169" i="8"/>
  <c r="C1170" i="8"/>
  <c r="D1170" i="8"/>
  <c r="E1170" i="8"/>
  <c r="C1171" i="8"/>
  <c r="D1171" i="8"/>
  <c r="E1171" i="8"/>
  <c r="C1172" i="8"/>
  <c r="D1172" i="8"/>
  <c r="E1172" i="8"/>
  <c r="C1173" i="8"/>
  <c r="D1173" i="8"/>
  <c r="E1173" i="8"/>
  <c r="C1174" i="8"/>
  <c r="D1174" i="8"/>
  <c r="E1174" i="8"/>
  <c r="C1175" i="8"/>
  <c r="D1175" i="8"/>
  <c r="E1175" i="8"/>
  <c r="C1176" i="8"/>
  <c r="D1176" i="8"/>
  <c r="E1176" i="8"/>
  <c r="C1177" i="8"/>
  <c r="D1177" i="8"/>
  <c r="E1177" i="8"/>
  <c r="C1178" i="8"/>
  <c r="D1178" i="8"/>
  <c r="E1178" i="8"/>
  <c r="C1179" i="8"/>
  <c r="D1179" i="8"/>
  <c r="E1179" i="8"/>
  <c r="C1180" i="8"/>
  <c r="D1180" i="8"/>
  <c r="E1180" i="8"/>
  <c r="C1181" i="8"/>
  <c r="D1181" i="8"/>
  <c r="E1181" i="8"/>
  <c r="C1182" i="8"/>
  <c r="D1182" i="8"/>
  <c r="E1182" i="8"/>
  <c r="C1183" i="8"/>
  <c r="D1183" i="8"/>
  <c r="E1183" i="8"/>
  <c r="C1184" i="8"/>
  <c r="D1184" i="8"/>
  <c r="E1184" i="8"/>
  <c r="C1185" i="8"/>
  <c r="D1185" i="8"/>
  <c r="E1185" i="8"/>
  <c r="C1186" i="8"/>
  <c r="D1186" i="8"/>
  <c r="E1186" i="8"/>
  <c r="C1187" i="8"/>
  <c r="D1187" i="8"/>
  <c r="E1187" i="8"/>
  <c r="C1188" i="8"/>
  <c r="D1188" i="8"/>
  <c r="E1188" i="8"/>
  <c r="C1189" i="8"/>
  <c r="D1189" i="8"/>
  <c r="E1189" i="8"/>
  <c r="C1190" i="8"/>
  <c r="D1190" i="8"/>
  <c r="E1190" i="8"/>
  <c r="C1191" i="8"/>
  <c r="D1191" i="8"/>
  <c r="E1191" i="8"/>
  <c r="C1192" i="8"/>
  <c r="D1192" i="8"/>
  <c r="E1192" i="8"/>
  <c r="C1193" i="8"/>
  <c r="D1193" i="8"/>
  <c r="E1193" i="8"/>
  <c r="C1194" i="8"/>
  <c r="D1194" i="8"/>
  <c r="E1194" i="8"/>
  <c r="C1195" i="8"/>
  <c r="D1195" i="8"/>
  <c r="E1195" i="8"/>
  <c r="C1196" i="8"/>
  <c r="D1196" i="8"/>
  <c r="E1196" i="8"/>
  <c r="C1197" i="8"/>
  <c r="D1197" i="8"/>
  <c r="E1197" i="8"/>
  <c r="C1198" i="8"/>
  <c r="D1198" i="8"/>
  <c r="E1198" i="8"/>
  <c r="C1199" i="8"/>
  <c r="D1199" i="8"/>
  <c r="E1199" i="8"/>
  <c r="C1200" i="8"/>
  <c r="D1200" i="8"/>
  <c r="E1200" i="8"/>
  <c r="C1201" i="8"/>
  <c r="D1201" i="8"/>
  <c r="E1201" i="8"/>
  <c r="C1202" i="8"/>
  <c r="D1202" i="8"/>
  <c r="E1202" i="8"/>
  <c r="C1203" i="8"/>
  <c r="D1203" i="8"/>
  <c r="E1203" i="8"/>
  <c r="C1204" i="8"/>
  <c r="D1204" i="8"/>
  <c r="E1204" i="8"/>
  <c r="C1205" i="8"/>
  <c r="D1205" i="8"/>
  <c r="E1205" i="8"/>
  <c r="C1206" i="8"/>
  <c r="D1206" i="8"/>
  <c r="E1206" i="8"/>
  <c r="C1207" i="8"/>
  <c r="D1207" i="8"/>
  <c r="E1207" i="8"/>
  <c r="C1208" i="8"/>
  <c r="D1208" i="8"/>
  <c r="E1208" i="8"/>
  <c r="C1209" i="8"/>
  <c r="D1209" i="8"/>
  <c r="E1209" i="8"/>
  <c r="C1210" i="8"/>
  <c r="D1210" i="8"/>
  <c r="E1210" i="8"/>
  <c r="C1211" i="8"/>
  <c r="D1211" i="8"/>
  <c r="E1211" i="8"/>
  <c r="C1212" i="8"/>
  <c r="D1212" i="8"/>
  <c r="E1212" i="8"/>
  <c r="C1213" i="8"/>
  <c r="D1213" i="8"/>
  <c r="E1213" i="8"/>
  <c r="C1214" i="8"/>
  <c r="D1214" i="8"/>
  <c r="E1214" i="8"/>
  <c r="C1215" i="8"/>
  <c r="D1215" i="8"/>
  <c r="E1215" i="8"/>
  <c r="C1216" i="8"/>
  <c r="D1216" i="8"/>
  <c r="E1216" i="8"/>
  <c r="C1217" i="8"/>
  <c r="D1217" i="8"/>
  <c r="E1217" i="8"/>
  <c r="C1218" i="8"/>
  <c r="D1218" i="8"/>
  <c r="E1218" i="8"/>
  <c r="C1219" i="8"/>
  <c r="D1219" i="8"/>
  <c r="E1219" i="8"/>
  <c r="C1220" i="8"/>
  <c r="D1220" i="8"/>
  <c r="E1220" i="8"/>
  <c r="C1221" i="8"/>
  <c r="D1221" i="8"/>
  <c r="E1221" i="8"/>
  <c r="C1222" i="8"/>
  <c r="D1222" i="8"/>
  <c r="E1222" i="8"/>
  <c r="C1223" i="8"/>
  <c r="D1223" i="8"/>
  <c r="E1223" i="8"/>
  <c r="C1224" i="8"/>
  <c r="D1224" i="8"/>
  <c r="E1224" i="8"/>
  <c r="C1225" i="8"/>
  <c r="D1225" i="8"/>
  <c r="E1225" i="8"/>
  <c r="C1226" i="8"/>
  <c r="D1226" i="8"/>
  <c r="E1226" i="8"/>
  <c r="C1227" i="8"/>
  <c r="D1227" i="8"/>
  <c r="E1227" i="8"/>
  <c r="C1228" i="8"/>
  <c r="D1228" i="8"/>
  <c r="E1228" i="8"/>
  <c r="C1229" i="8"/>
  <c r="D1229" i="8"/>
  <c r="E1229" i="8"/>
  <c r="C1230" i="8"/>
  <c r="D1230" i="8"/>
  <c r="E1230" i="8"/>
  <c r="C1231" i="8"/>
  <c r="D1231" i="8"/>
  <c r="E1231" i="8"/>
  <c r="C1232" i="8"/>
  <c r="D1232" i="8"/>
  <c r="E1232" i="8"/>
  <c r="C1233" i="8"/>
  <c r="D1233" i="8"/>
  <c r="E1233" i="8"/>
  <c r="C1234" i="8"/>
  <c r="D1234" i="8"/>
  <c r="E1234" i="8"/>
  <c r="C1235" i="8"/>
  <c r="D1235" i="8"/>
  <c r="E1235" i="8"/>
  <c r="C1236" i="8"/>
  <c r="D1236" i="8"/>
  <c r="E1236" i="8"/>
  <c r="C1237" i="8"/>
  <c r="D1237" i="8"/>
  <c r="E1237" i="8"/>
  <c r="C1238" i="8"/>
  <c r="D1238" i="8"/>
  <c r="E1238" i="8"/>
  <c r="C1239" i="8"/>
  <c r="D1239" i="8"/>
  <c r="E1239" i="8"/>
  <c r="C1240" i="8"/>
  <c r="D1240" i="8"/>
  <c r="E1240" i="8"/>
  <c r="C1241" i="8"/>
  <c r="D1241" i="8"/>
  <c r="E1241" i="8"/>
  <c r="C1242" i="8"/>
  <c r="D1242" i="8"/>
  <c r="E1242" i="8"/>
  <c r="C1243" i="8"/>
  <c r="D1243" i="8"/>
  <c r="E1243" i="8"/>
  <c r="C1244" i="8"/>
  <c r="D1244" i="8"/>
  <c r="E1244" i="8"/>
  <c r="C1245" i="8"/>
  <c r="D1245" i="8"/>
  <c r="E1245" i="8"/>
  <c r="C1246" i="8"/>
  <c r="D1246" i="8"/>
  <c r="E1246" i="8"/>
  <c r="C1247" i="8"/>
  <c r="D1247" i="8"/>
  <c r="E1247" i="8"/>
  <c r="C1248" i="8"/>
  <c r="D1248" i="8"/>
  <c r="E1248" i="8"/>
  <c r="C1249" i="8"/>
  <c r="D1249" i="8"/>
  <c r="E1249" i="8"/>
  <c r="C1250" i="8"/>
  <c r="D1250" i="8"/>
  <c r="E1250" i="8"/>
  <c r="C1251" i="8"/>
  <c r="D1251" i="8"/>
  <c r="E1251" i="8"/>
  <c r="C1252" i="8"/>
  <c r="D1252" i="8"/>
  <c r="E1252" i="8"/>
  <c r="C1253" i="8"/>
  <c r="D1253" i="8"/>
  <c r="E1253" i="8"/>
  <c r="C1254" i="8"/>
  <c r="D1254" i="8"/>
  <c r="E1254" i="8"/>
  <c r="C1255" i="8"/>
  <c r="D1255" i="8"/>
  <c r="E1255" i="8"/>
  <c r="C1256" i="8"/>
  <c r="D1256" i="8"/>
  <c r="E1256" i="8"/>
  <c r="C1257" i="8"/>
  <c r="D1257" i="8"/>
  <c r="E1257" i="8"/>
  <c r="C1258" i="8"/>
  <c r="D1258" i="8"/>
  <c r="E1258" i="8"/>
  <c r="C1259" i="8"/>
  <c r="D1259" i="8"/>
  <c r="E1259" i="8"/>
  <c r="C1260" i="8"/>
  <c r="D1260" i="8"/>
  <c r="E1260" i="8"/>
  <c r="C1261" i="8"/>
  <c r="D1261" i="8"/>
  <c r="E1261" i="8"/>
  <c r="C1262" i="8"/>
  <c r="D1262" i="8"/>
  <c r="E1262" i="8"/>
  <c r="C1263" i="8"/>
  <c r="D1263" i="8"/>
  <c r="E1263" i="8"/>
  <c r="C1264" i="8"/>
  <c r="D1264" i="8"/>
  <c r="E1264" i="8"/>
  <c r="C1265" i="8"/>
  <c r="D1265" i="8"/>
  <c r="E1265" i="8"/>
  <c r="C1266" i="8"/>
  <c r="D1266" i="8"/>
  <c r="E1266" i="8"/>
  <c r="C1267" i="8"/>
  <c r="D1267" i="8"/>
  <c r="E1267" i="8"/>
  <c r="C1268" i="8"/>
  <c r="D1268" i="8"/>
  <c r="E1268" i="8"/>
  <c r="C1269" i="8"/>
  <c r="D1269" i="8"/>
  <c r="E1269" i="8"/>
  <c r="C1270" i="8"/>
  <c r="D1270" i="8"/>
  <c r="E1270" i="8"/>
  <c r="C1271" i="8"/>
  <c r="D1271" i="8"/>
  <c r="E1271" i="8"/>
  <c r="C1272" i="8"/>
  <c r="D1272" i="8"/>
  <c r="E1272" i="8"/>
  <c r="C1273" i="8"/>
  <c r="D1273" i="8"/>
  <c r="E1273" i="8"/>
  <c r="C1274" i="8"/>
  <c r="D1274" i="8"/>
  <c r="E1274" i="8"/>
  <c r="C1275" i="8"/>
  <c r="D1275" i="8"/>
  <c r="E1275" i="8"/>
  <c r="C1276" i="8"/>
  <c r="D1276" i="8"/>
  <c r="E1276" i="8"/>
  <c r="C1277" i="8"/>
  <c r="D1277" i="8"/>
  <c r="E1277" i="8"/>
  <c r="C1278" i="8"/>
  <c r="D1278" i="8"/>
  <c r="E1278" i="8"/>
  <c r="C1279" i="8"/>
  <c r="D1279" i="8"/>
  <c r="E1279" i="8"/>
  <c r="C1280" i="8"/>
  <c r="D1280" i="8"/>
  <c r="E1280" i="8"/>
  <c r="C1281" i="8"/>
  <c r="D1281" i="8"/>
  <c r="E1281" i="8"/>
  <c r="C1282" i="8"/>
  <c r="D1282" i="8"/>
  <c r="E1282" i="8"/>
  <c r="C1283" i="8"/>
  <c r="D1283" i="8"/>
  <c r="E1283" i="8"/>
  <c r="C1284" i="8"/>
  <c r="D1284" i="8"/>
  <c r="E1284" i="8"/>
  <c r="C1285" i="8"/>
  <c r="D1285" i="8"/>
  <c r="E1285" i="8"/>
  <c r="C1286" i="8"/>
  <c r="D1286" i="8"/>
  <c r="E1286" i="8"/>
  <c r="C1287" i="8"/>
  <c r="D1287" i="8"/>
  <c r="E1287" i="8"/>
  <c r="C1288" i="8"/>
  <c r="D1288" i="8"/>
  <c r="E1288" i="8"/>
  <c r="C1289" i="8"/>
  <c r="D1289" i="8"/>
  <c r="E1289" i="8"/>
  <c r="C1290" i="8"/>
  <c r="D1290" i="8"/>
  <c r="E1290" i="8"/>
  <c r="C1291" i="8"/>
  <c r="D1291" i="8"/>
  <c r="E1291" i="8"/>
  <c r="C1292" i="8"/>
  <c r="D1292" i="8"/>
  <c r="E1292" i="8"/>
  <c r="C1293" i="8"/>
  <c r="D1293" i="8"/>
  <c r="E1293" i="8"/>
  <c r="C1294" i="8"/>
  <c r="D1294" i="8"/>
  <c r="E1294" i="8"/>
  <c r="C1295" i="8"/>
  <c r="D1295" i="8"/>
  <c r="E1295" i="8"/>
  <c r="C1296" i="8"/>
  <c r="D1296" i="8"/>
  <c r="E1296" i="8"/>
  <c r="C1297" i="8"/>
  <c r="D1297" i="8"/>
  <c r="E1297" i="8"/>
  <c r="C1298" i="8"/>
  <c r="D1298" i="8"/>
  <c r="E1298" i="8"/>
  <c r="C1299" i="8"/>
  <c r="D1299" i="8"/>
  <c r="E1299" i="8"/>
  <c r="C1300" i="8"/>
  <c r="D1300" i="8"/>
  <c r="E1300" i="8"/>
  <c r="C1301" i="8"/>
  <c r="D1301" i="8"/>
  <c r="E1301" i="8"/>
  <c r="C1302" i="8"/>
  <c r="D1302" i="8"/>
  <c r="E1302" i="8"/>
  <c r="C1303" i="8"/>
  <c r="D1303" i="8"/>
  <c r="E1303" i="8"/>
  <c r="C1304" i="8"/>
  <c r="D1304" i="8"/>
  <c r="E1304" i="8"/>
  <c r="C1305" i="8"/>
  <c r="D1305" i="8"/>
  <c r="E1305" i="8"/>
  <c r="C1306" i="8"/>
  <c r="D1306" i="8"/>
  <c r="E1306" i="8"/>
  <c r="C1307" i="8"/>
  <c r="D1307" i="8"/>
  <c r="E1307" i="8"/>
  <c r="C1308" i="8"/>
  <c r="D1308" i="8"/>
  <c r="E1308" i="8"/>
  <c r="C1309" i="8"/>
  <c r="D1309" i="8"/>
  <c r="E1309" i="8"/>
  <c r="C1310" i="8"/>
  <c r="D1310" i="8"/>
  <c r="E1310" i="8"/>
  <c r="C1311" i="8"/>
  <c r="D1311" i="8"/>
  <c r="E1311" i="8"/>
  <c r="C1312" i="8"/>
  <c r="D1312" i="8"/>
  <c r="E1312" i="8"/>
  <c r="C1313" i="8"/>
  <c r="D1313" i="8"/>
  <c r="E1313" i="8"/>
  <c r="C1314" i="8"/>
  <c r="D1314" i="8"/>
  <c r="E1314" i="8"/>
  <c r="C1315" i="8"/>
  <c r="D1315" i="8"/>
  <c r="E1315" i="8"/>
  <c r="C1316" i="8"/>
  <c r="D1316" i="8"/>
  <c r="E1316" i="8"/>
  <c r="C1317" i="8"/>
  <c r="D1317" i="8"/>
  <c r="E1317" i="8"/>
  <c r="C1318" i="8"/>
  <c r="D1318" i="8"/>
  <c r="E1318" i="8"/>
  <c r="C1319" i="8"/>
  <c r="D1319" i="8"/>
  <c r="E1319" i="8"/>
  <c r="C1320" i="8"/>
  <c r="D1320" i="8"/>
  <c r="E1320" i="8"/>
  <c r="C1321" i="8"/>
  <c r="D1321" i="8"/>
  <c r="E1321" i="8"/>
  <c r="C1322" i="8"/>
  <c r="D1322" i="8"/>
  <c r="E1322" i="8"/>
  <c r="C1323" i="8"/>
  <c r="D1323" i="8"/>
  <c r="E1323" i="8"/>
  <c r="C1324" i="8"/>
  <c r="D1324" i="8"/>
  <c r="E1324" i="8"/>
  <c r="C1325" i="8"/>
  <c r="D1325" i="8"/>
  <c r="E1325" i="8"/>
  <c r="C1326" i="8"/>
  <c r="D1326" i="8"/>
  <c r="E1326" i="8"/>
  <c r="C1327" i="8"/>
  <c r="D1327" i="8"/>
  <c r="E1327" i="8"/>
  <c r="C1328" i="8"/>
  <c r="D1328" i="8"/>
  <c r="E1328" i="8"/>
  <c r="C1329" i="8"/>
  <c r="D1329" i="8"/>
  <c r="E1329" i="8"/>
  <c r="C1330" i="8"/>
  <c r="D1330" i="8"/>
  <c r="E1330" i="8"/>
  <c r="C1331" i="8"/>
  <c r="D1331" i="8"/>
  <c r="E1331" i="8"/>
  <c r="C1332" i="8"/>
  <c r="D1332" i="8"/>
  <c r="E1332" i="8"/>
  <c r="C1333" i="8"/>
  <c r="D1333" i="8"/>
  <c r="E1333" i="8"/>
  <c r="C1334" i="8"/>
  <c r="D1334" i="8"/>
  <c r="E1334" i="8"/>
  <c r="C1335" i="8"/>
  <c r="D1335" i="8"/>
  <c r="E1335" i="8"/>
  <c r="C1336" i="8"/>
  <c r="D1336" i="8"/>
  <c r="E1336" i="8"/>
  <c r="C1337" i="8"/>
  <c r="D1337" i="8"/>
  <c r="E1337" i="8"/>
  <c r="C1338" i="8"/>
  <c r="D1338" i="8"/>
  <c r="E1338" i="8"/>
  <c r="C1339" i="8"/>
  <c r="D1339" i="8"/>
  <c r="E1339" i="8"/>
  <c r="C1340" i="8"/>
  <c r="D1340" i="8"/>
  <c r="E1340" i="8"/>
  <c r="C1341" i="8"/>
  <c r="D1341" i="8"/>
  <c r="E1341" i="8"/>
  <c r="C1342" i="8"/>
  <c r="D1342" i="8"/>
  <c r="E1342" i="8"/>
  <c r="C1343" i="8"/>
  <c r="D1343" i="8"/>
  <c r="E1343" i="8"/>
  <c r="C1344" i="8"/>
  <c r="D1344" i="8"/>
  <c r="E1344" i="8"/>
  <c r="C1345" i="8"/>
  <c r="D1345" i="8"/>
  <c r="E1345" i="8"/>
  <c r="C1346" i="8"/>
  <c r="D1346" i="8"/>
  <c r="E1346" i="8"/>
  <c r="C1347" i="8"/>
  <c r="D1347" i="8"/>
  <c r="E1347" i="8"/>
  <c r="C1348" i="8"/>
  <c r="D1348" i="8"/>
  <c r="E1348" i="8"/>
  <c r="C1349" i="8"/>
  <c r="D1349" i="8"/>
  <c r="E1349" i="8"/>
  <c r="C1350" i="8"/>
  <c r="D1350" i="8"/>
  <c r="E1350" i="8"/>
  <c r="C1351" i="8"/>
  <c r="D1351" i="8"/>
  <c r="E1351" i="8"/>
  <c r="C1352" i="8"/>
  <c r="D1352" i="8"/>
  <c r="E1352" i="8"/>
  <c r="C1353" i="8"/>
  <c r="D1353" i="8"/>
  <c r="E1353" i="8"/>
  <c r="C1354" i="8"/>
  <c r="D1354" i="8"/>
  <c r="E1354" i="8"/>
  <c r="C1355" i="8"/>
  <c r="D1355" i="8"/>
  <c r="E1355" i="8"/>
  <c r="C1356" i="8"/>
  <c r="D1356" i="8"/>
  <c r="E1356" i="8"/>
  <c r="C1357" i="8"/>
  <c r="D1357" i="8"/>
  <c r="E1357" i="8"/>
  <c r="C1358" i="8"/>
  <c r="D1358" i="8"/>
  <c r="E1358" i="8"/>
  <c r="C1359" i="8"/>
  <c r="D1359" i="8"/>
  <c r="E1359" i="8"/>
  <c r="C1360" i="8"/>
  <c r="D1360" i="8"/>
  <c r="E1360" i="8"/>
  <c r="C1361" i="8"/>
  <c r="D1361" i="8"/>
  <c r="E1361" i="8"/>
  <c r="C1362" i="8"/>
  <c r="D1362" i="8"/>
  <c r="E1362" i="8"/>
  <c r="C1363" i="8"/>
  <c r="D1363" i="8"/>
  <c r="E1363" i="8"/>
  <c r="C1364" i="8"/>
  <c r="D1364" i="8"/>
  <c r="E1364" i="8"/>
  <c r="C1365" i="8"/>
  <c r="D1365" i="8"/>
  <c r="E1365" i="8"/>
  <c r="C1366" i="8"/>
  <c r="D1366" i="8"/>
  <c r="E1366" i="8"/>
  <c r="C1367" i="8"/>
  <c r="D1367" i="8"/>
  <c r="E1367" i="8"/>
  <c r="C1368" i="8"/>
  <c r="D1368" i="8"/>
  <c r="E1368" i="8"/>
  <c r="C1369" i="8"/>
  <c r="D1369" i="8"/>
  <c r="E1369" i="8"/>
  <c r="C1370" i="8"/>
  <c r="D1370" i="8"/>
  <c r="E1370" i="8"/>
  <c r="C1371" i="8"/>
  <c r="D1371" i="8"/>
  <c r="E1371" i="8"/>
  <c r="C1372" i="8"/>
  <c r="D1372" i="8"/>
  <c r="E1372" i="8"/>
  <c r="C1373" i="8"/>
  <c r="D1373" i="8"/>
  <c r="E1373" i="8"/>
  <c r="C1374" i="8"/>
  <c r="D1374" i="8"/>
  <c r="E1374" i="8"/>
  <c r="C1375" i="8"/>
  <c r="D1375" i="8"/>
  <c r="E1375" i="8"/>
  <c r="C1376" i="8"/>
  <c r="D1376" i="8"/>
  <c r="E1376" i="8"/>
  <c r="C1377" i="8"/>
  <c r="D1377" i="8"/>
  <c r="E1377" i="8"/>
  <c r="C1378" i="8"/>
  <c r="D1378" i="8"/>
  <c r="E1378" i="8"/>
  <c r="C1379" i="8"/>
  <c r="D1379" i="8"/>
  <c r="E1379" i="8"/>
  <c r="C1380" i="8"/>
  <c r="D1380" i="8"/>
  <c r="E1380" i="8"/>
  <c r="C1381" i="8"/>
  <c r="D1381" i="8"/>
  <c r="E1381" i="8"/>
  <c r="C1382" i="8"/>
  <c r="D1382" i="8"/>
  <c r="E1382" i="8"/>
  <c r="C1383" i="8"/>
  <c r="D1383" i="8"/>
  <c r="E1383" i="8"/>
  <c r="C1384" i="8"/>
  <c r="D1384" i="8"/>
  <c r="E1384" i="8"/>
  <c r="C1385" i="8"/>
  <c r="D1385" i="8"/>
  <c r="E1385" i="8"/>
  <c r="C1386" i="8"/>
  <c r="D1386" i="8"/>
  <c r="E1386" i="8"/>
  <c r="C1387" i="8"/>
  <c r="D1387" i="8"/>
  <c r="E1387" i="8"/>
  <c r="C1388" i="8"/>
  <c r="D1388" i="8"/>
  <c r="E1388" i="8"/>
  <c r="C1389" i="8"/>
  <c r="D1389" i="8"/>
  <c r="E1389" i="8"/>
  <c r="C1390" i="8"/>
  <c r="D1390" i="8"/>
  <c r="E1390" i="8"/>
  <c r="C1391" i="8"/>
  <c r="D1391" i="8"/>
  <c r="E1391" i="8"/>
  <c r="C1392" i="8"/>
  <c r="D1392" i="8"/>
  <c r="E1392" i="8"/>
  <c r="C1393" i="8"/>
  <c r="D1393" i="8"/>
  <c r="E1393" i="8"/>
  <c r="C1394" i="8"/>
  <c r="D1394" i="8"/>
  <c r="E1394" i="8"/>
  <c r="C1395" i="8"/>
  <c r="D1395" i="8"/>
  <c r="E1395" i="8"/>
  <c r="C1396" i="8"/>
  <c r="D1396" i="8"/>
  <c r="E1396" i="8"/>
  <c r="C1397" i="8"/>
  <c r="D1397" i="8"/>
  <c r="E1397" i="8"/>
  <c r="C1398" i="8"/>
  <c r="D1398" i="8"/>
  <c r="E1398" i="8"/>
  <c r="C1399" i="8"/>
  <c r="D1399" i="8"/>
  <c r="E1399" i="8"/>
  <c r="C1400" i="8"/>
  <c r="D1400" i="8"/>
  <c r="E1400" i="8"/>
  <c r="C1401" i="8"/>
  <c r="D1401" i="8"/>
  <c r="E1401" i="8"/>
  <c r="C1402" i="8"/>
  <c r="D1402" i="8"/>
  <c r="E1402" i="8"/>
  <c r="C1403" i="8"/>
  <c r="D1403" i="8"/>
  <c r="E1403" i="8"/>
  <c r="C1404" i="8"/>
  <c r="D1404" i="8"/>
  <c r="E1404" i="8"/>
  <c r="C1405" i="8"/>
  <c r="D1405" i="8"/>
  <c r="E1405" i="8"/>
  <c r="C1406" i="8"/>
  <c r="D1406" i="8"/>
  <c r="E1406" i="8"/>
  <c r="C1407" i="8"/>
  <c r="D1407" i="8"/>
  <c r="E1407" i="8"/>
  <c r="C1408" i="8"/>
  <c r="D1408" i="8"/>
  <c r="E1408" i="8"/>
  <c r="C1409" i="8"/>
  <c r="D1409" i="8"/>
  <c r="E1409" i="8"/>
  <c r="C1410" i="8"/>
  <c r="D1410" i="8"/>
  <c r="E1410" i="8"/>
  <c r="C1411" i="8"/>
  <c r="D1411" i="8"/>
  <c r="E1411" i="8"/>
  <c r="C1412" i="8"/>
  <c r="D1412" i="8"/>
  <c r="E1412" i="8"/>
  <c r="C1413" i="8"/>
  <c r="D1413" i="8"/>
  <c r="E1413" i="8"/>
  <c r="C1414" i="8"/>
  <c r="D1414" i="8"/>
  <c r="E1414" i="8"/>
  <c r="C1415" i="8"/>
  <c r="D1415" i="8"/>
  <c r="E1415" i="8"/>
  <c r="C1416" i="8"/>
  <c r="D1416" i="8"/>
  <c r="E1416" i="8"/>
  <c r="C1417" i="8"/>
  <c r="D1417" i="8"/>
  <c r="E1417" i="8"/>
  <c r="C1418" i="8"/>
  <c r="D1418" i="8"/>
  <c r="E1418" i="8"/>
  <c r="C1419" i="8"/>
  <c r="D1419" i="8"/>
  <c r="E1419" i="8"/>
  <c r="C1420" i="8"/>
  <c r="D1420" i="8"/>
  <c r="E1420" i="8"/>
  <c r="C1421" i="8"/>
  <c r="D1421" i="8"/>
  <c r="E1421" i="8"/>
  <c r="C1422" i="8"/>
  <c r="D1422" i="8"/>
  <c r="E1422" i="8"/>
  <c r="C1423" i="8"/>
  <c r="D1423" i="8"/>
  <c r="E1423" i="8"/>
  <c r="C1424" i="8"/>
  <c r="D1424" i="8"/>
  <c r="E1424" i="8"/>
  <c r="C1425" i="8"/>
  <c r="D1425" i="8"/>
  <c r="E1425" i="8"/>
  <c r="C1426" i="8"/>
  <c r="D1426" i="8"/>
  <c r="E1426" i="8"/>
  <c r="C1427" i="8"/>
  <c r="D1427" i="8"/>
  <c r="E1427" i="8"/>
  <c r="C1428" i="8"/>
  <c r="D1428" i="8"/>
  <c r="E1428" i="8"/>
  <c r="C1429" i="8"/>
  <c r="D1429" i="8"/>
  <c r="E1429" i="8"/>
  <c r="C1430" i="8"/>
  <c r="D1430" i="8"/>
  <c r="E1430" i="8"/>
  <c r="C1431" i="8"/>
  <c r="D1431" i="8"/>
  <c r="E1431" i="8"/>
  <c r="C1432" i="8"/>
  <c r="D1432" i="8"/>
  <c r="E1432" i="8"/>
  <c r="C1433" i="8"/>
  <c r="D1433" i="8"/>
  <c r="E1433" i="8"/>
  <c r="C1434" i="8"/>
  <c r="D1434" i="8"/>
  <c r="E1434" i="8"/>
  <c r="C1435" i="8"/>
  <c r="D1435" i="8"/>
  <c r="E1435" i="8"/>
  <c r="C1436" i="8"/>
  <c r="D1436" i="8"/>
  <c r="E1436" i="8"/>
  <c r="C1437" i="8"/>
  <c r="D1437" i="8"/>
  <c r="E1437" i="8"/>
  <c r="C1438" i="8"/>
  <c r="D1438" i="8"/>
  <c r="E1438" i="8"/>
  <c r="C1439" i="8"/>
  <c r="D1439" i="8"/>
  <c r="E1439" i="8"/>
  <c r="C1440" i="8"/>
  <c r="D1440" i="8"/>
  <c r="E1440" i="8"/>
  <c r="C1441" i="8"/>
  <c r="D1441" i="8"/>
  <c r="E1441" i="8"/>
  <c r="C1442" i="8"/>
  <c r="D1442" i="8"/>
  <c r="E1442" i="8"/>
  <c r="C1443" i="8"/>
  <c r="D1443" i="8"/>
  <c r="E1443" i="8"/>
  <c r="C1444" i="8"/>
  <c r="D1444" i="8"/>
  <c r="E1444" i="8"/>
  <c r="C1445" i="8"/>
  <c r="D1445" i="8"/>
  <c r="E1445" i="8"/>
  <c r="C1446" i="8"/>
  <c r="D1446" i="8"/>
  <c r="E1446" i="8"/>
  <c r="C1447" i="8"/>
  <c r="D1447" i="8"/>
  <c r="E1447" i="8"/>
  <c r="C1448" i="8"/>
  <c r="D1448" i="8"/>
  <c r="E1448" i="8"/>
  <c r="C1449" i="8"/>
  <c r="D1449" i="8"/>
  <c r="E1449" i="8"/>
  <c r="C1450" i="8"/>
  <c r="D1450" i="8"/>
  <c r="E1450" i="8"/>
  <c r="C1451" i="8"/>
  <c r="D1451" i="8"/>
  <c r="E1451" i="8"/>
  <c r="C1452" i="8"/>
  <c r="D1452" i="8"/>
  <c r="E1452" i="8"/>
  <c r="C1453" i="8"/>
  <c r="D1453" i="8"/>
  <c r="E1453" i="8"/>
  <c r="C1454" i="8"/>
  <c r="D1454" i="8"/>
  <c r="E1454" i="8"/>
  <c r="C1455" i="8"/>
  <c r="D1455" i="8"/>
  <c r="E1455" i="8"/>
  <c r="C1456" i="8"/>
  <c r="D1456" i="8"/>
  <c r="E1456" i="8"/>
  <c r="C1457" i="8"/>
  <c r="D1457" i="8"/>
  <c r="E1457" i="8"/>
  <c r="C1458" i="8"/>
  <c r="D1458" i="8"/>
  <c r="E1458" i="8"/>
  <c r="C1459" i="8"/>
  <c r="D1459" i="8"/>
  <c r="E1459" i="8"/>
  <c r="C1460" i="8"/>
  <c r="D1460" i="8"/>
  <c r="E1460" i="8"/>
  <c r="C1461" i="8"/>
  <c r="D1461" i="8"/>
  <c r="E1461" i="8"/>
  <c r="C1462" i="8"/>
  <c r="D1462" i="8"/>
  <c r="E1462" i="8"/>
  <c r="C1463" i="8"/>
  <c r="D1463" i="8"/>
  <c r="E1463" i="8"/>
  <c r="C1464" i="8"/>
  <c r="D1464" i="8"/>
  <c r="E1464" i="8"/>
  <c r="C1465" i="8"/>
  <c r="D1465" i="8"/>
  <c r="E1465" i="8"/>
  <c r="C1466" i="8"/>
  <c r="D1466" i="8"/>
  <c r="E1466" i="8"/>
  <c r="C1467" i="8"/>
  <c r="D1467" i="8"/>
  <c r="E1467" i="8"/>
  <c r="C1468" i="8"/>
  <c r="D1468" i="8"/>
  <c r="E1468" i="8"/>
  <c r="C1469" i="8"/>
  <c r="D1469" i="8"/>
  <c r="E1469" i="8"/>
  <c r="C1470" i="8"/>
  <c r="D1470" i="8"/>
  <c r="E1470" i="8"/>
  <c r="C1471" i="8"/>
  <c r="D1471" i="8"/>
  <c r="E1471" i="8"/>
  <c r="C1472" i="8"/>
  <c r="D1472" i="8"/>
  <c r="E1472" i="8"/>
  <c r="C1473" i="8"/>
  <c r="D1473" i="8"/>
  <c r="E1473" i="8"/>
  <c r="C1474" i="8"/>
  <c r="D1474" i="8"/>
  <c r="E1474" i="8"/>
  <c r="C1475" i="8"/>
  <c r="D1475" i="8"/>
  <c r="E1475" i="8"/>
  <c r="C1476" i="8"/>
  <c r="D1476" i="8"/>
  <c r="E1476" i="8"/>
  <c r="C1477" i="8"/>
  <c r="D1477" i="8"/>
  <c r="E1477" i="8"/>
  <c r="C1478" i="8"/>
  <c r="D1478" i="8"/>
  <c r="E1478" i="8"/>
  <c r="C1479" i="8"/>
  <c r="D1479" i="8"/>
  <c r="E1479" i="8"/>
  <c r="C1480" i="8"/>
  <c r="D1480" i="8"/>
  <c r="E1480" i="8"/>
  <c r="C1481" i="8"/>
  <c r="D1481" i="8"/>
  <c r="E1481" i="8"/>
  <c r="C1482" i="8"/>
  <c r="D1482" i="8"/>
  <c r="E1482" i="8"/>
  <c r="C1483" i="8"/>
  <c r="D1483" i="8"/>
  <c r="E1483" i="8"/>
  <c r="C1484" i="8"/>
  <c r="D1484" i="8"/>
  <c r="E1484" i="8"/>
  <c r="C1485" i="8"/>
  <c r="D1485" i="8"/>
  <c r="E1485" i="8"/>
  <c r="C1486" i="8"/>
  <c r="D1486" i="8"/>
  <c r="E1486" i="8"/>
  <c r="C1487" i="8"/>
  <c r="D1487" i="8"/>
  <c r="E1487" i="8"/>
  <c r="C1488" i="8"/>
  <c r="D1488" i="8"/>
  <c r="E1488" i="8"/>
  <c r="C1489" i="8"/>
  <c r="D1489" i="8"/>
  <c r="E1489" i="8"/>
  <c r="C1490" i="8"/>
  <c r="D1490" i="8"/>
  <c r="E1490" i="8"/>
  <c r="C1491" i="8"/>
  <c r="D1491" i="8"/>
  <c r="E1491" i="8"/>
  <c r="C1492" i="8"/>
  <c r="D1492" i="8"/>
  <c r="E1492" i="8"/>
  <c r="C1493" i="8"/>
  <c r="D1493" i="8"/>
  <c r="E1493" i="8"/>
  <c r="C1494" i="8"/>
  <c r="D1494" i="8"/>
  <c r="E1494" i="8"/>
  <c r="C1495" i="8"/>
  <c r="D1495" i="8"/>
  <c r="E1495" i="8"/>
  <c r="C1496" i="8"/>
  <c r="D1496" i="8"/>
  <c r="E1496" i="8"/>
  <c r="C1497" i="8"/>
  <c r="D1497" i="8"/>
  <c r="E1497" i="8"/>
  <c r="C1498" i="8"/>
  <c r="D1498" i="8"/>
  <c r="E1498" i="8"/>
  <c r="C1499" i="8"/>
  <c r="D1499" i="8"/>
  <c r="E1499" i="8"/>
  <c r="C1500" i="8"/>
  <c r="D1500" i="8"/>
  <c r="E1500" i="8"/>
  <c r="C1501" i="8"/>
  <c r="D1501" i="8"/>
  <c r="E1501" i="8"/>
  <c r="C1502" i="8"/>
  <c r="D1502" i="8"/>
  <c r="E1502" i="8"/>
  <c r="C1503" i="8"/>
  <c r="D1503" i="8"/>
  <c r="E1503" i="8"/>
  <c r="C1504" i="8"/>
  <c r="D1504" i="8"/>
  <c r="E1504" i="8"/>
  <c r="C1505" i="8"/>
  <c r="D1505" i="8"/>
  <c r="E1505" i="8"/>
  <c r="C1506" i="8"/>
  <c r="D1506" i="8"/>
  <c r="E1506" i="8"/>
  <c r="C1507" i="8"/>
  <c r="D1507" i="8"/>
  <c r="E1507" i="8"/>
  <c r="C1508" i="8"/>
  <c r="D1508" i="8"/>
  <c r="E1508" i="8"/>
  <c r="C1509" i="8"/>
  <c r="D1509" i="8"/>
  <c r="E1509" i="8"/>
  <c r="C1510" i="8"/>
  <c r="D1510" i="8"/>
  <c r="E1510" i="8"/>
  <c r="C1511" i="8"/>
  <c r="D1511" i="8"/>
  <c r="E1511" i="8"/>
  <c r="C1512" i="8"/>
  <c r="D1512" i="8"/>
  <c r="E1512" i="8"/>
  <c r="C1513" i="8"/>
  <c r="D1513" i="8"/>
  <c r="E1513" i="8"/>
  <c r="C1514" i="8"/>
  <c r="D1514" i="8"/>
  <c r="E1514" i="8"/>
  <c r="C1515" i="8"/>
  <c r="D1515" i="8"/>
  <c r="E1515" i="8"/>
  <c r="C1516" i="8"/>
  <c r="D1516" i="8"/>
  <c r="E1516" i="8"/>
  <c r="C1517" i="8"/>
  <c r="D1517" i="8"/>
  <c r="E1517" i="8"/>
  <c r="C1518" i="8"/>
  <c r="D1518" i="8"/>
  <c r="E1518" i="8"/>
  <c r="C1519" i="8"/>
  <c r="D1519" i="8"/>
  <c r="E1519" i="8"/>
  <c r="C1520" i="8"/>
  <c r="D1520" i="8"/>
  <c r="E1520" i="8"/>
  <c r="C1521" i="8"/>
  <c r="D1521" i="8"/>
  <c r="E1521" i="8"/>
  <c r="C1522" i="8"/>
  <c r="D1522" i="8"/>
  <c r="E1522" i="8"/>
  <c r="C1523" i="8"/>
  <c r="D1523" i="8"/>
  <c r="E1523" i="8"/>
  <c r="C1524" i="8"/>
  <c r="D1524" i="8"/>
  <c r="E1524" i="8"/>
  <c r="C1525" i="8"/>
  <c r="D1525" i="8"/>
  <c r="E1525" i="8"/>
  <c r="C1526" i="8"/>
  <c r="D1526" i="8"/>
  <c r="E1526" i="8"/>
  <c r="C1527" i="8"/>
  <c r="D1527" i="8"/>
  <c r="E1527" i="8"/>
  <c r="C1528" i="8"/>
  <c r="D1528" i="8"/>
  <c r="E1528" i="8"/>
  <c r="C1529" i="8"/>
  <c r="D1529" i="8"/>
  <c r="E1529" i="8"/>
  <c r="C1530" i="8"/>
  <c r="D1530" i="8"/>
  <c r="E1530" i="8"/>
  <c r="C1531" i="8"/>
  <c r="D1531" i="8"/>
  <c r="E1531" i="8"/>
  <c r="C1532" i="8"/>
  <c r="D1532" i="8"/>
  <c r="E1532" i="8"/>
  <c r="C1533" i="8"/>
  <c r="D1533" i="8"/>
  <c r="E1533" i="8"/>
  <c r="C1534" i="8"/>
  <c r="D1534" i="8"/>
  <c r="E1534" i="8"/>
  <c r="C1535" i="8"/>
  <c r="D1535" i="8"/>
  <c r="E1535" i="8"/>
  <c r="C1536" i="8"/>
  <c r="D1536" i="8"/>
  <c r="E1536" i="8"/>
  <c r="C1537" i="8"/>
  <c r="D1537" i="8"/>
  <c r="E1537" i="8"/>
  <c r="C1538" i="8"/>
  <c r="D1538" i="8"/>
  <c r="E1538" i="8"/>
  <c r="C1539" i="8"/>
  <c r="D1539" i="8"/>
  <c r="E1539" i="8"/>
  <c r="C1540" i="8"/>
  <c r="D1540" i="8"/>
  <c r="E1540" i="8"/>
  <c r="C1541" i="8"/>
  <c r="D1541" i="8"/>
  <c r="E1541" i="8"/>
  <c r="C1542" i="8"/>
  <c r="D1542" i="8"/>
  <c r="E1542" i="8"/>
  <c r="C1543" i="8"/>
  <c r="D1543" i="8"/>
  <c r="E1543" i="8"/>
  <c r="C1544" i="8"/>
  <c r="D1544" i="8"/>
  <c r="E1544" i="8"/>
  <c r="C1545" i="8"/>
  <c r="D1545" i="8"/>
  <c r="E1545" i="8"/>
  <c r="C1546" i="8"/>
  <c r="D1546" i="8"/>
  <c r="E1546" i="8"/>
  <c r="C1547" i="8"/>
  <c r="D1547" i="8"/>
  <c r="E1547" i="8"/>
  <c r="C1548" i="8"/>
  <c r="D1548" i="8"/>
  <c r="E1548" i="8"/>
  <c r="C1549" i="8"/>
  <c r="D1549" i="8"/>
  <c r="E1549" i="8"/>
  <c r="C1550" i="8"/>
  <c r="D1550" i="8"/>
  <c r="E1550" i="8"/>
  <c r="C1551" i="8"/>
  <c r="D1551" i="8"/>
  <c r="E1551" i="8"/>
  <c r="C1552" i="8"/>
  <c r="D1552" i="8"/>
  <c r="E1552" i="8"/>
  <c r="C1553" i="8"/>
  <c r="D1553" i="8"/>
  <c r="E1553" i="8"/>
  <c r="C1554" i="8"/>
  <c r="D1554" i="8"/>
  <c r="E1554" i="8"/>
  <c r="C1555" i="8"/>
  <c r="D1555" i="8"/>
  <c r="E1555" i="8"/>
  <c r="C1556" i="8"/>
  <c r="D1556" i="8"/>
  <c r="E1556" i="8"/>
  <c r="C1557" i="8"/>
  <c r="D1557" i="8"/>
  <c r="E1557" i="8"/>
  <c r="C1558" i="8"/>
  <c r="D1558" i="8"/>
  <c r="E1558" i="8"/>
  <c r="C1559" i="8"/>
  <c r="D1559" i="8"/>
  <c r="E1559" i="8"/>
  <c r="C1560" i="8"/>
  <c r="D1560" i="8"/>
  <c r="E1560" i="8"/>
  <c r="C1561" i="8"/>
  <c r="D1561" i="8"/>
  <c r="E1561" i="8"/>
  <c r="C1562" i="8"/>
  <c r="D1562" i="8"/>
  <c r="E1562" i="8"/>
  <c r="C1563" i="8"/>
  <c r="D1563" i="8"/>
  <c r="E1563" i="8"/>
  <c r="C1564" i="8"/>
  <c r="D1564" i="8"/>
  <c r="E1564" i="8"/>
  <c r="C1565" i="8"/>
  <c r="D1565" i="8"/>
  <c r="E1565" i="8"/>
  <c r="C1566" i="8"/>
  <c r="D1566" i="8"/>
  <c r="E1566" i="8"/>
  <c r="C1567" i="8"/>
  <c r="D1567" i="8"/>
  <c r="E1567" i="8"/>
  <c r="C1568" i="8"/>
  <c r="D1568" i="8"/>
  <c r="E1568" i="8"/>
  <c r="C1569" i="8"/>
  <c r="D1569" i="8"/>
  <c r="E1569" i="8"/>
  <c r="C1570" i="8"/>
  <c r="D1570" i="8"/>
  <c r="E1570" i="8"/>
  <c r="C1571" i="8"/>
  <c r="D1571" i="8"/>
  <c r="E1571" i="8"/>
  <c r="C1572" i="8"/>
  <c r="D1572" i="8"/>
  <c r="E1572" i="8"/>
  <c r="C1573" i="8"/>
  <c r="D1573" i="8"/>
  <c r="E1573" i="8"/>
  <c r="C1574" i="8"/>
  <c r="D1574" i="8"/>
  <c r="E1574" i="8"/>
  <c r="C1575" i="8"/>
  <c r="D1575" i="8"/>
  <c r="E1575" i="8"/>
  <c r="C1576" i="8"/>
  <c r="D1576" i="8"/>
  <c r="E1576" i="8"/>
  <c r="C1577" i="8"/>
  <c r="D1577" i="8"/>
  <c r="E1577" i="8"/>
  <c r="C1578" i="8"/>
  <c r="D1578" i="8"/>
  <c r="E1578" i="8"/>
  <c r="C1579" i="8"/>
  <c r="D1579" i="8"/>
  <c r="E1579" i="8"/>
  <c r="C1580" i="8"/>
  <c r="D1580" i="8"/>
  <c r="E1580" i="8"/>
  <c r="C1581" i="8"/>
  <c r="D1581" i="8"/>
  <c r="E1581" i="8"/>
  <c r="C1582" i="8"/>
  <c r="D1582" i="8"/>
  <c r="E1582" i="8"/>
  <c r="C1583" i="8"/>
  <c r="D1583" i="8"/>
  <c r="E1583" i="8"/>
  <c r="C1584" i="8"/>
  <c r="D1584" i="8"/>
  <c r="E1584" i="8"/>
  <c r="C1585" i="8"/>
  <c r="D1585" i="8"/>
  <c r="E1585" i="8"/>
  <c r="C1586" i="8"/>
  <c r="D1586" i="8"/>
  <c r="E1586" i="8"/>
  <c r="C1587" i="8"/>
  <c r="D1587" i="8"/>
  <c r="E1587" i="8"/>
  <c r="C1588" i="8"/>
  <c r="D1588" i="8"/>
  <c r="E1588" i="8"/>
  <c r="C1589" i="8"/>
  <c r="D1589" i="8"/>
  <c r="E1589" i="8"/>
  <c r="C1590" i="8"/>
  <c r="D1590" i="8"/>
  <c r="E1590" i="8"/>
  <c r="C1591" i="8"/>
  <c r="D1591" i="8"/>
  <c r="E1591" i="8"/>
  <c r="C1592" i="8"/>
  <c r="D1592" i="8"/>
  <c r="E1592" i="8"/>
  <c r="C1593" i="8"/>
  <c r="D1593" i="8"/>
  <c r="E1593" i="8"/>
  <c r="C1594" i="8"/>
  <c r="D1594" i="8"/>
  <c r="E1594" i="8"/>
  <c r="C1595" i="8"/>
  <c r="D1595" i="8"/>
  <c r="E1595" i="8"/>
  <c r="C1596" i="8"/>
  <c r="D1596" i="8"/>
  <c r="E1596" i="8"/>
  <c r="C1597" i="8"/>
  <c r="D1597" i="8"/>
  <c r="E1597" i="8"/>
  <c r="C1598" i="8"/>
  <c r="D1598" i="8"/>
  <c r="E1598" i="8"/>
  <c r="C1599" i="8"/>
  <c r="D1599" i="8"/>
  <c r="E1599" i="8"/>
  <c r="C1600" i="8"/>
  <c r="D1600" i="8"/>
  <c r="E1600" i="8"/>
  <c r="C1601" i="8"/>
  <c r="D1601" i="8"/>
  <c r="E1601" i="8"/>
  <c r="C1602" i="8"/>
  <c r="D1602" i="8"/>
  <c r="E1602" i="8"/>
  <c r="C1603" i="8"/>
  <c r="D1603" i="8"/>
  <c r="E1603" i="8"/>
  <c r="C1604" i="8"/>
  <c r="D1604" i="8"/>
  <c r="E1604" i="8"/>
  <c r="C1605" i="8"/>
  <c r="D1605" i="8"/>
  <c r="E1605" i="8"/>
  <c r="C1606" i="8"/>
  <c r="D1606" i="8"/>
  <c r="E1606" i="8"/>
  <c r="C1607" i="8"/>
  <c r="D1607" i="8"/>
  <c r="E1607" i="8"/>
  <c r="C1608" i="8"/>
  <c r="D1608" i="8"/>
  <c r="E1608" i="8"/>
  <c r="C1609" i="8"/>
  <c r="D1609" i="8"/>
  <c r="E1609" i="8"/>
  <c r="C1610" i="8"/>
  <c r="D1610" i="8"/>
  <c r="E1610" i="8"/>
  <c r="C1611" i="8"/>
  <c r="D1611" i="8"/>
  <c r="E1611" i="8"/>
  <c r="C1612" i="8"/>
  <c r="D1612" i="8"/>
  <c r="E1612" i="8"/>
  <c r="C1613" i="8"/>
  <c r="D1613" i="8"/>
  <c r="E1613" i="8"/>
  <c r="C1614" i="8"/>
  <c r="D1614" i="8"/>
  <c r="E1614" i="8"/>
  <c r="C1615" i="8"/>
  <c r="D1615" i="8"/>
  <c r="E1615" i="8"/>
  <c r="C1616" i="8"/>
  <c r="D1616" i="8"/>
  <c r="E1616" i="8"/>
  <c r="C1617" i="8"/>
  <c r="D1617" i="8"/>
  <c r="E1617" i="8"/>
  <c r="C1618" i="8"/>
  <c r="D1618" i="8"/>
  <c r="E1618" i="8"/>
  <c r="C1619" i="8"/>
  <c r="D1619" i="8"/>
  <c r="E1619" i="8"/>
  <c r="C1620" i="8"/>
  <c r="D1620" i="8"/>
  <c r="E1620" i="8"/>
  <c r="C1621" i="8"/>
  <c r="D1621" i="8"/>
  <c r="E1621" i="8"/>
  <c r="C1622" i="8"/>
  <c r="D1622" i="8"/>
  <c r="E1622" i="8"/>
  <c r="C1623" i="8"/>
  <c r="D1623" i="8"/>
  <c r="E1623" i="8"/>
  <c r="C1624" i="8"/>
  <c r="D1624" i="8"/>
  <c r="E1624" i="8"/>
  <c r="C1625" i="8"/>
  <c r="D1625" i="8"/>
  <c r="E1625" i="8"/>
  <c r="C1626" i="8"/>
  <c r="D1626" i="8"/>
  <c r="E1626" i="8"/>
  <c r="C1627" i="8"/>
  <c r="D1627" i="8"/>
  <c r="E1627" i="8"/>
  <c r="C1628" i="8"/>
  <c r="D1628" i="8"/>
  <c r="E1628" i="8"/>
  <c r="C1629" i="8"/>
  <c r="D1629" i="8"/>
  <c r="E1629" i="8"/>
  <c r="C1630" i="8"/>
  <c r="D1630" i="8"/>
  <c r="E1630" i="8"/>
  <c r="C1631" i="8"/>
  <c r="D1631" i="8"/>
  <c r="E1631" i="8"/>
  <c r="C1632" i="8"/>
  <c r="D1632" i="8"/>
  <c r="E1632" i="8"/>
  <c r="C1633" i="8"/>
  <c r="D1633" i="8"/>
  <c r="E1633" i="8"/>
  <c r="C1634" i="8"/>
  <c r="D1634" i="8"/>
  <c r="E1634" i="8"/>
  <c r="C1635" i="8"/>
  <c r="D1635" i="8"/>
  <c r="E1635" i="8"/>
  <c r="C1636" i="8"/>
  <c r="D1636" i="8"/>
  <c r="E1636" i="8"/>
  <c r="C1637" i="8"/>
  <c r="D1637" i="8"/>
  <c r="E1637" i="8"/>
  <c r="C1638" i="8"/>
  <c r="D1638" i="8"/>
  <c r="E1638" i="8"/>
  <c r="C1639" i="8"/>
  <c r="D1639" i="8"/>
  <c r="E1639" i="8"/>
  <c r="C1640" i="8"/>
  <c r="D1640" i="8"/>
  <c r="E1640" i="8"/>
  <c r="C1641" i="8"/>
  <c r="D1641" i="8"/>
  <c r="E1641" i="8"/>
  <c r="C1642" i="8"/>
  <c r="D1642" i="8"/>
  <c r="E1642" i="8"/>
  <c r="C1643" i="8"/>
  <c r="D1643" i="8"/>
  <c r="E1643" i="8"/>
  <c r="C1644" i="8"/>
  <c r="D1644" i="8"/>
  <c r="E1644" i="8"/>
  <c r="C1645" i="8"/>
  <c r="D1645" i="8"/>
  <c r="E1645" i="8"/>
  <c r="C1646" i="8"/>
  <c r="D1646" i="8"/>
  <c r="E1646" i="8"/>
  <c r="C1647" i="8"/>
  <c r="D1647" i="8"/>
  <c r="E1647" i="8"/>
  <c r="C1648" i="8"/>
  <c r="D1648" i="8"/>
  <c r="E1648" i="8"/>
  <c r="C1649" i="8"/>
  <c r="D1649" i="8"/>
  <c r="E1649" i="8"/>
  <c r="C1650" i="8"/>
  <c r="D1650" i="8"/>
  <c r="E1650" i="8"/>
  <c r="C1651" i="8"/>
  <c r="D1651" i="8"/>
  <c r="E1651" i="8"/>
  <c r="C1652" i="8"/>
  <c r="D1652" i="8"/>
  <c r="E1652" i="8"/>
  <c r="C1653" i="8"/>
  <c r="D1653" i="8"/>
  <c r="E1653" i="8"/>
  <c r="C1654" i="8"/>
  <c r="D1654" i="8"/>
  <c r="E1654" i="8"/>
  <c r="C1655" i="8"/>
  <c r="D1655" i="8"/>
  <c r="E1655" i="8"/>
  <c r="C1656" i="8"/>
  <c r="D1656" i="8"/>
  <c r="E1656" i="8"/>
  <c r="C1657" i="8"/>
  <c r="D1657" i="8"/>
  <c r="E1657" i="8"/>
  <c r="C1658" i="8"/>
  <c r="D1658" i="8"/>
  <c r="E1658" i="8"/>
  <c r="C1659" i="8"/>
  <c r="D1659" i="8"/>
  <c r="E1659" i="8"/>
  <c r="C1660" i="8"/>
  <c r="D1660" i="8"/>
  <c r="E1660" i="8"/>
  <c r="C1661" i="8"/>
  <c r="D1661" i="8"/>
  <c r="E1661" i="8"/>
  <c r="C1662" i="8"/>
  <c r="D1662" i="8"/>
  <c r="E1662" i="8"/>
  <c r="C1663" i="8"/>
  <c r="D1663" i="8"/>
  <c r="E1663" i="8"/>
  <c r="C1664" i="8"/>
  <c r="D1664" i="8"/>
  <c r="E1664" i="8"/>
  <c r="C1665" i="8"/>
  <c r="D1665" i="8"/>
  <c r="E1665" i="8"/>
  <c r="C1666" i="8"/>
  <c r="D1666" i="8"/>
  <c r="E1666" i="8"/>
  <c r="C1667" i="8"/>
  <c r="D1667" i="8"/>
  <c r="E1667" i="8"/>
  <c r="C1668" i="8"/>
  <c r="D1668" i="8"/>
  <c r="E1668" i="8"/>
  <c r="C1669" i="8"/>
  <c r="D1669" i="8"/>
  <c r="E1669" i="8"/>
  <c r="C1670" i="8"/>
  <c r="D1670" i="8"/>
  <c r="E1670" i="8"/>
  <c r="C1671" i="8"/>
  <c r="D1671" i="8"/>
  <c r="E1671" i="8"/>
  <c r="C1672" i="8"/>
  <c r="D1672" i="8"/>
  <c r="E1672" i="8"/>
  <c r="C1673" i="8"/>
  <c r="D1673" i="8"/>
  <c r="E1673" i="8"/>
  <c r="C1674" i="8"/>
  <c r="D1674" i="8"/>
  <c r="E1674" i="8"/>
  <c r="C1675" i="8"/>
  <c r="D1675" i="8"/>
  <c r="E1675" i="8"/>
  <c r="C1676" i="8"/>
  <c r="D1676" i="8"/>
  <c r="E1676" i="8"/>
  <c r="C1677" i="8"/>
  <c r="D1677" i="8"/>
  <c r="E1677" i="8"/>
  <c r="C1678" i="8"/>
  <c r="D1678" i="8"/>
  <c r="E1678" i="8"/>
  <c r="C1679" i="8"/>
  <c r="D1679" i="8"/>
  <c r="E1679" i="8"/>
  <c r="C1680" i="8"/>
  <c r="D1680" i="8"/>
  <c r="E1680" i="8"/>
  <c r="C1681" i="8"/>
  <c r="D1681" i="8"/>
  <c r="E1681" i="8"/>
  <c r="C1682" i="8"/>
  <c r="D1682" i="8"/>
  <c r="E1682" i="8"/>
  <c r="C1683" i="8"/>
  <c r="D1683" i="8"/>
  <c r="E1683" i="8"/>
  <c r="C1684" i="8"/>
  <c r="D1684" i="8"/>
  <c r="E1684" i="8"/>
  <c r="C1685" i="8"/>
  <c r="D1685" i="8"/>
  <c r="E1685" i="8"/>
  <c r="C1686" i="8"/>
  <c r="D1686" i="8"/>
  <c r="E1686" i="8"/>
  <c r="C1687" i="8"/>
  <c r="D1687" i="8"/>
  <c r="E1687" i="8"/>
  <c r="C1688" i="8"/>
  <c r="D1688" i="8"/>
  <c r="E1688" i="8"/>
  <c r="C1689" i="8"/>
  <c r="D1689" i="8"/>
  <c r="E1689" i="8"/>
  <c r="C1690" i="8"/>
  <c r="D1690" i="8"/>
  <c r="E1690" i="8"/>
  <c r="C1691" i="8"/>
  <c r="D1691" i="8"/>
  <c r="E1691" i="8"/>
  <c r="C1692" i="8"/>
  <c r="D1692" i="8"/>
  <c r="E1692" i="8"/>
  <c r="C1693" i="8"/>
  <c r="D1693" i="8"/>
  <c r="E1693" i="8"/>
  <c r="C1694" i="8"/>
  <c r="D1694" i="8"/>
  <c r="E1694" i="8"/>
  <c r="C1695" i="8"/>
  <c r="D1695" i="8"/>
  <c r="E1695" i="8"/>
  <c r="C1696" i="8"/>
  <c r="D1696" i="8"/>
  <c r="E1696" i="8"/>
  <c r="C1697" i="8"/>
  <c r="D1697" i="8"/>
  <c r="E1697" i="8"/>
  <c r="C1698" i="8"/>
  <c r="D1698" i="8"/>
  <c r="E1698" i="8"/>
  <c r="C1699" i="8"/>
  <c r="D1699" i="8"/>
  <c r="E1699" i="8"/>
  <c r="C1700" i="8"/>
  <c r="D1700" i="8"/>
  <c r="E1700" i="8"/>
  <c r="C1701" i="8"/>
  <c r="D1701" i="8"/>
  <c r="E1701" i="8"/>
  <c r="C1702" i="8"/>
  <c r="D1702" i="8"/>
  <c r="E1702" i="8"/>
  <c r="C1703" i="8"/>
  <c r="D1703" i="8"/>
  <c r="E1703" i="8"/>
  <c r="C1704" i="8"/>
  <c r="D1704" i="8"/>
  <c r="E1704" i="8"/>
  <c r="C1705" i="8"/>
  <c r="D1705" i="8"/>
  <c r="E1705" i="8"/>
  <c r="C1706" i="8"/>
  <c r="D1706" i="8"/>
  <c r="E1706" i="8"/>
  <c r="C1707" i="8"/>
  <c r="D1707" i="8"/>
  <c r="E1707" i="8"/>
  <c r="C1708" i="8"/>
  <c r="D1708" i="8"/>
  <c r="E1708" i="8"/>
  <c r="C1709" i="8"/>
  <c r="D1709" i="8"/>
  <c r="E1709" i="8"/>
  <c r="C1710" i="8"/>
  <c r="D1710" i="8"/>
  <c r="E1710" i="8"/>
  <c r="C1711" i="8"/>
  <c r="D1711" i="8"/>
  <c r="E1711" i="8"/>
  <c r="C1712" i="8"/>
  <c r="D1712" i="8"/>
  <c r="E1712" i="8"/>
  <c r="C1713" i="8"/>
  <c r="D1713" i="8"/>
  <c r="E1713" i="8"/>
  <c r="C1714" i="8"/>
  <c r="D1714" i="8"/>
  <c r="E1714" i="8"/>
  <c r="C1715" i="8"/>
  <c r="D1715" i="8"/>
  <c r="E1715" i="8"/>
  <c r="C1716" i="8"/>
  <c r="D1716" i="8"/>
  <c r="E1716" i="8"/>
  <c r="C1717" i="8"/>
  <c r="D1717" i="8"/>
  <c r="E1717" i="8"/>
  <c r="C1718" i="8"/>
  <c r="D1718" i="8"/>
  <c r="E1718" i="8"/>
  <c r="C1719" i="8"/>
  <c r="D1719" i="8"/>
  <c r="E1719" i="8"/>
  <c r="C1720" i="8"/>
  <c r="D1720" i="8"/>
  <c r="E1720" i="8"/>
  <c r="C1721" i="8"/>
  <c r="D1721" i="8"/>
  <c r="E1721" i="8"/>
  <c r="C1722" i="8"/>
  <c r="D1722" i="8"/>
  <c r="E1722" i="8"/>
  <c r="C1723" i="8"/>
  <c r="D1723" i="8"/>
  <c r="E1723" i="8"/>
  <c r="C1724" i="8"/>
  <c r="D1724" i="8"/>
  <c r="E1724" i="8"/>
  <c r="C1725" i="8"/>
  <c r="D1725" i="8"/>
  <c r="E1725" i="8"/>
  <c r="C1726" i="8"/>
  <c r="D1726" i="8"/>
  <c r="E1726" i="8"/>
  <c r="C1727" i="8"/>
  <c r="D1727" i="8"/>
  <c r="E1727" i="8"/>
  <c r="C1728" i="8"/>
  <c r="D1728" i="8"/>
  <c r="E1728" i="8"/>
  <c r="C1729" i="8"/>
  <c r="D1729" i="8"/>
  <c r="E1729" i="8"/>
  <c r="C1730" i="8"/>
  <c r="D1730" i="8"/>
  <c r="E1730" i="8"/>
  <c r="C1731" i="8"/>
  <c r="D1731" i="8"/>
  <c r="E1731" i="8"/>
  <c r="C1732" i="8"/>
  <c r="D1732" i="8"/>
  <c r="E1732" i="8"/>
  <c r="C1733" i="8"/>
  <c r="D1733" i="8"/>
  <c r="E1733" i="8"/>
  <c r="C1734" i="8"/>
  <c r="D1734" i="8"/>
  <c r="E1734" i="8"/>
  <c r="C1735" i="8"/>
  <c r="D1735" i="8"/>
  <c r="E1735" i="8"/>
  <c r="C1736" i="8"/>
  <c r="D1736" i="8"/>
  <c r="E1736" i="8"/>
  <c r="C1737" i="8"/>
  <c r="D1737" i="8"/>
  <c r="E1737" i="8"/>
  <c r="C1738" i="8"/>
  <c r="D1738" i="8"/>
  <c r="E1738" i="8"/>
  <c r="C1739" i="8"/>
  <c r="D1739" i="8"/>
  <c r="E1739" i="8"/>
  <c r="C1740" i="8"/>
  <c r="D1740" i="8"/>
  <c r="E1740" i="8"/>
  <c r="C1741" i="8"/>
  <c r="D1741" i="8"/>
  <c r="E1741" i="8"/>
  <c r="C1742" i="8"/>
  <c r="D1742" i="8"/>
  <c r="E1742" i="8"/>
  <c r="C1743" i="8"/>
  <c r="D1743" i="8"/>
  <c r="E1743" i="8"/>
  <c r="C1744" i="8"/>
  <c r="D1744" i="8"/>
  <c r="E1744" i="8"/>
  <c r="C1745" i="8"/>
  <c r="D1745" i="8"/>
  <c r="E1745" i="8"/>
  <c r="C1746" i="8"/>
  <c r="D1746" i="8"/>
  <c r="E1746" i="8"/>
  <c r="C1747" i="8"/>
  <c r="D1747" i="8"/>
  <c r="E1747" i="8"/>
  <c r="C1748" i="8"/>
  <c r="D1748" i="8"/>
  <c r="E1748" i="8"/>
  <c r="C1749" i="8"/>
  <c r="D1749" i="8"/>
  <c r="E1749" i="8"/>
  <c r="C1750" i="8"/>
  <c r="D1750" i="8"/>
  <c r="E1750" i="8"/>
  <c r="C1751" i="8"/>
  <c r="D1751" i="8"/>
  <c r="E1751" i="8"/>
  <c r="C1752" i="8"/>
  <c r="D1752" i="8"/>
  <c r="E1752" i="8"/>
  <c r="C1753" i="8"/>
  <c r="D1753" i="8"/>
  <c r="E1753" i="8"/>
  <c r="C1754" i="8"/>
  <c r="D1754" i="8"/>
  <c r="E1754" i="8"/>
  <c r="C1755" i="8"/>
  <c r="D1755" i="8"/>
  <c r="E1755" i="8"/>
  <c r="C1756" i="8"/>
  <c r="D1756" i="8"/>
  <c r="E1756" i="8"/>
  <c r="C1757" i="8"/>
  <c r="D1757" i="8"/>
  <c r="E1757" i="8"/>
  <c r="C1758" i="8"/>
  <c r="D1758" i="8"/>
  <c r="E1758" i="8"/>
  <c r="C1759" i="8"/>
  <c r="D1759" i="8"/>
  <c r="E1759" i="8"/>
  <c r="C1760" i="8"/>
  <c r="D1760" i="8"/>
  <c r="E1760" i="8"/>
  <c r="C1761" i="8"/>
  <c r="D1761" i="8"/>
  <c r="E1761" i="8"/>
  <c r="C1762" i="8"/>
  <c r="D1762" i="8"/>
  <c r="E1762" i="8"/>
  <c r="C1763" i="8"/>
  <c r="D1763" i="8"/>
  <c r="E1763" i="8"/>
  <c r="C1764" i="8"/>
  <c r="D1764" i="8"/>
  <c r="E1764" i="8"/>
  <c r="C1765" i="8"/>
  <c r="D1765" i="8"/>
  <c r="E1765" i="8"/>
  <c r="C1766" i="8"/>
  <c r="D1766" i="8"/>
  <c r="E1766" i="8"/>
  <c r="C1767" i="8"/>
  <c r="D1767" i="8"/>
  <c r="E1767" i="8"/>
  <c r="C1768" i="8"/>
  <c r="D1768" i="8"/>
  <c r="E1768" i="8"/>
  <c r="C1769" i="8"/>
  <c r="D1769" i="8"/>
  <c r="E1769" i="8"/>
  <c r="C1770" i="8"/>
  <c r="D1770" i="8"/>
  <c r="E1770" i="8"/>
  <c r="C1771" i="8"/>
  <c r="D1771" i="8"/>
  <c r="E1771" i="8"/>
  <c r="C1772" i="8"/>
  <c r="D1772" i="8"/>
  <c r="E1772" i="8"/>
  <c r="C1773" i="8"/>
  <c r="D1773" i="8"/>
  <c r="E1773" i="8"/>
  <c r="C1774" i="8"/>
  <c r="D1774" i="8"/>
  <c r="E1774" i="8"/>
  <c r="C1775" i="8"/>
  <c r="D1775" i="8"/>
  <c r="E1775" i="8"/>
  <c r="C1776" i="8"/>
  <c r="D1776" i="8"/>
  <c r="E1776" i="8"/>
  <c r="C1777" i="8"/>
  <c r="D1777" i="8"/>
  <c r="E1777" i="8"/>
  <c r="C1778" i="8"/>
  <c r="D1778" i="8"/>
  <c r="E1778" i="8"/>
  <c r="C1779" i="8"/>
  <c r="D1779" i="8"/>
  <c r="E1779" i="8"/>
  <c r="C1780" i="8"/>
  <c r="D1780" i="8"/>
  <c r="E1780" i="8"/>
  <c r="C1781" i="8"/>
  <c r="D1781" i="8"/>
  <c r="E1781" i="8"/>
  <c r="C1782" i="8"/>
  <c r="D1782" i="8"/>
  <c r="E1782" i="8"/>
  <c r="C1783" i="8"/>
  <c r="D1783" i="8"/>
  <c r="E1783" i="8"/>
  <c r="C1784" i="8"/>
  <c r="D1784" i="8"/>
  <c r="E1784" i="8"/>
  <c r="C1785" i="8"/>
  <c r="D1785" i="8"/>
  <c r="E1785" i="8"/>
  <c r="C1786" i="8"/>
  <c r="D1786" i="8"/>
  <c r="E1786" i="8"/>
  <c r="C1787" i="8"/>
  <c r="D1787" i="8"/>
  <c r="E1787" i="8"/>
  <c r="C1788" i="8"/>
  <c r="D1788" i="8"/>
  <c r="E1788" i="8"/>
  <c r="C1789" i="8"/>
  <c r="D1789" i="8"/>
  <c r="E1789" i="8"/>
  <c r="C1790" i="8"/>
  <c r="D1790" i="8"/>
  <c r="E1790" i="8"/>
  <c r="C1791" i="8"/>
  <c r="D1791" i="8"/>
  <c r="E1791" i="8"/>
  <c r="C1792" i="8"/>
  <c r="D1792" i="8"/>
  <c r="E1792" i="8"/>
  <c r="C1793" i="8"/>
  <c r="D1793" i="8"/>
  <c r="E1793" i="8"/>
  <c r="C1794" i="8"/>
  <c r="D1794" i="8"/>
  <c r="E1794" i="8"/>
  <c r="C1795" i="8"/>
  <c r="D1795" i="8"/>
  <c r="E1795" i="8"/>
  <c r="C1796" i="8"/>
  <c r="D1796" i="8"/>
  <c r="E1796" i="8"/>
  <c r="C1797" i="8"/>
  <c r="D1797" i="8"/>
  <c r="E1797" i="8"/>
  <c r="C1798" i="8"/>
  <c r="D1798" i="8"/>
  <c r="E1798" i="8"/>
  <c r="C1799" i="8"/>
  <c r="D1799" i="8"/>
  <c r="E1799" i="8"/>
  <c r="C1800" i="8"/>
  <c r="D1800" i="8"/>
  <c r="E1800" i="8"/>
  <c r="C1801" i="8"/>
  <c r="D1801" i="8"/>
  <c r="E1801" i="8"/>
  <c r="C1802" i="8"/>
  <c r="D1802" i="8"/>
  <c r="E1802" i="8"/>
  <c r="C1803" i="8"/>
  <c r="D1803" i="8"/>
  <c r="E1803" i="8"/>
  <c r="C1804" i="8"/>
  <c r="D1804" i="8"/>
  <c r="E1804" i="8"/>
  <c r="C1805" i="8"/>
  <c r="D1805" i="8"/>
  <c r="E1805" i="8"/>
  <c r="C1806" i="8"/>
  <c r="D1806" i="8"/>
  <c r="E1806" i="8"/>
  <c r="C1807" i="8"/>
  <c r="D1807" i="8"/>
  <c r="E1807" i="8"/>
  <c r="C1808" i="8"/>
  <c r="D1808" i="8"/>
  <c r="E1808" i="8"/>
  <c r="C1809" i="8"/>
  <c r="D1809" i="8"/>
  <c r="E1809" i="8"/>
  <c r="C1810" i="8"/>
  <c r="D1810" i="8"/>
  <c r="E1810" i="8"/>
  <c r="C1811" i="8"/>
  <c r="D1811" i="8"/>
  <c r="E1811" i="8"/>
  <c r="C1812" i="8"/>
  <c r="D1812" i="8"/>
  <c r="E1812" i="8"/>
  <c r="C1813" i="8"/>
  <c r="D1813" i="8"/>
  <c r="E1813" i="8"/>
  <c r="C1814" i="8"/>
  <c r="D1814" i="8"/>
  <c r="E1814" i="8"/>
  <c r="C1815" i="8"/>
  <c r="D1815" i="8"/>
  <c r="E1815" i="8"/>
  <c r="C1816" i="8"/>
  <c r="D1816" i="8"/>
  <c r="E1816" i="8"/>
  <c r="C1817" i="8"/>
  <c r="D1817" i="8"/>
  <c r="E1817" i="8"/>
  <c r="C1818" i="8"/>
  <c r="D1818" i="8"/>
  <c r="E1818" i="8"/>
  <c r="C1819" i="8"/>
  <c r="D1819" i="8"/>
  <c r="E1819" i="8"/>
  <c r="C1820" i="8"/>
  <c r="D1820" i="8"/>
  <c r="E1820" i="8"/>
  <c r="C1821" i="8"/>
  <c r="D1821" i="8"/>
  <c r="E1821" i="8"/>
  <c r="C1822" i="8"/>
  <c r="D1822" i="8"/>
  <c r="E1822" i="8"/>
  <c r="C1823" i="8"/>
  <c r="D1823" i="8"/>
  <c r="E1823" i="8"/>
  <c r="C1824" i="8"/>
  <c r="D1824" i="8"/>
  <c r="E1824" i="8"/>
  <c r="C1825" i="8"/>
  <c r="D1825" i="8"/>
  <c r="E1825" i="8"/>
  <c r="C1826" i="8"/>
  <c r="D1826" i="8"/>
  <c r="E1826" i="8"/>
  <c r="C1827" i="8"/>
  <c r="D1827" i="8"/>
  <c r="E1827" i="8"/>
  <c r="C1828" i="8"/>
  <c r="D1828" i="8"/>
  <c r="E1828" i="8"/>
  <c r="C1829" i="8"/>
  <c r="D1829" i="8"/>
  <c r="E1829" i="8"/>
  <c r="C1830" i="8"/>
  <c r="D1830" i="8"/>
  <c r="E1830" i="8"/>
  <c r="C1831" i="8"/>
  <c r="D1831" i="8"/>
  <c r="E1831" i="8"/>
  <c r="C1832" i="8"/>
  <c r="D1832" i="8"/>
  <c r="E1832" i="8"/>
  <c r="C1833" i="8"/>
  <c r="D1833" i="8"/>
  <c r="E1833" i="8"/>
  <c r="C1834" i="8"/>
  <c r="D1834" i="8"/>
  <c r="E1834" i="8"/>
  <c r="C1835" i="8"/>
  <c r="D1835" i="8"/>
  <c r="E1835" i="8"/>
  <c r="C1836" i="8"/>
  <c r="D1836" i="8"/>
  <c r="E1836" i="8"/>
  <c r="C1837" i="8"/>
  <c r="D1837" i="8"/>
  <c r="E1837" i="8"/>
  <c r="C1838" i="8"/>
  <c r="D1838" i="8"/>
  <c r="E1838" i="8"/>
  <c r="C1839" i="8"/>
  <c r="D1839" i="8"/>
  <c r="E1839" i="8"/>
  <c r="C1840" i="8"/>
  <c r="D1840" i="8"/>
  <c r="E1840" i="8"/>
  <c r="C1841" i="8"/>
  <c r="D1841" i="8"/>
  <c r="E1841" i="8"/>
  <c r="C1842" i="8"/>
  <c r="D1842" i="8"/>
  <c r="E1842" i="8"/>
  <c r="C1843" i="8"/>
  <c r="D1843" i="8"/>
  <c r="E1843" i="8"/>
  <c r="C1844" i="8"/>
  <c r="D1844" i="8"/>
  <c r="E1844" i="8"/>
  <c r="C1845" i="8"/>
  <c r="D1845" i="8"/>
  <c r="E1845" i="8"/>
  <c r="C1846" i="8"/>
  <c r="D1846" i="8"/>
  <c r="E1846" i="8"/>
  <c r="C1847" i="8"/>
  <c r="D1847" i="8"/>
  <c r="E1847" i="8"/>
  <c r="C1848" i="8"/>
  <c r="D1848" i="8"/>
  <c r="E1848" i="8"/>
  <c r="C1849" i="8"/>
  <c r="D1849" i="8"/>
  <c r="E1849" i="8"/>
  <c r="C1850" i="8"/>
  <c r="D1850" i="8"/>
  <c r="E1850" i="8"/>
  <c r="C1851" i="8"/>
  <c r="D1851" i="8"/>
  <c r="E1851" i="8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2" i="1"/>
  <c r="A93" i="1"/>
  <c r="A94" i="1"/>
  <c r="A95" i="1"/>
  <c r="A96" i="1"/>
  <c r="A98" i="1"/>
  <c r="A99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4" i="1"/>
  <c r="A125" i="1"/>
  <c r="A126" i="1"/>
  <c r="A127" i="1"/>
  <c r="A128" i="1"/>
  <c r="A130" i="1"/>
  <c r="A131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2" i="1"/>
  <c r="A163" i="1"/>
  <c r="A164" i="1"/>
  <c r="A165" i="1"/>
  <c r="A166" i="1"/>
  <c r="A168" i="1"/>
  <c r="A169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" i="6"/>
  <c r="A8" i="3"/>
  <c r="A16" i="3"/>
  <c r="A14" i="3"/>
  <c r="A18" i="3"/>
  <c r="E1857" i="1"/>
  <c r="D1857" i="1"/>
  <c r="E1856" i="1"/>
  <c r="D1856" i="1"/>
  <c r="E1855" i="1"/>
  <c r="D1855" i="1"/>
  <c r="E1854" i="1"/>
  <c r="D1854" i="1"/>
  <c r="E1853" i="1"/>
  <c r="D1853" i="1"/>
  <c r="E1852" i="1"/>
  <c r="D1852" i="1"/>
  <c r="E1851" i="1"/>
  <c r="D1851" i="1"/>
  <c r="E1850" i="1"/>
  <c r="D1850" i="1"/>
  <c r="E1849" i="1"/>
  <c r="D1849" i="1"/>
  <c r="E1848" i="1"/>
  <c r="D1848" i="1"/>
  <c r="E1847" i="1"/>
  <c r="D1847" i="1"/>
  <c r="E1846" i="1"/>
  <c r="D1846" i="1"/>
  <c r="E1845" i="1"/>
  <c r="D1845" i="1"/>
  <c r="E1844" i="1"/>
  <c r="D1844" i="1"/>
  <c r="E1843" i="1"/>
  <c r="D1843" i="1"/>
  <c r="E1842" i="1"/>
  <c r="D1842" i="1"/>
  <c r="E1841" i="1"/>
  <c r="D1841" i="1"/>
  <c r="E1840" i="1"/>
  <c r="D1840" i="1"/>
  <c r="E1839" i="1"/>
  <c r="D1839" i="1"/>
  <c r="E1838" i="1"/>
  <c r="D1838" i="1"/>
  <c r="E1837" i="1"/>
  <c r="D1837" i="1"/>
  <c r="E1836" i="1"/>
  <c r="D1836" i="1"/>
  <c r="E1835" i="1"/>
  <c r="D1835" i="1"/>
  <c r="E1834" i="1"/>
  <c r="D1834" i="1"/>
  <c r="E1833" i="1"/>
  <c r="D1833" i="1"/>
  <c r="E1832" i="1"/>
  <c r="D1832" i="1"/>
  <c r="E1831" i="1"/>
  <c r="D1831" i="1"/>
  <c r="E1830" i="1"/>
  <c r="D1830" i="1"/>
  <c r="E1829" i="1"/>
  <c r="D1829" i="1"/>
  <c r="E1828" i="1"/>
  <c r="D1828" i="1"/>
  <c r="A20" i="3"/>
  <c r="D32" i="1"/>
  <c r="E32" i="1"/>
  <c r="E1827" i="1"/>
  <c r="D1827" i="1"/>
  <c r="E1826" i="1"/>
  <c r="D1826" i="1"/>
  <c r="E1825" i="1"/>
  <c r="D1825" i="1"/>
  <c r="E1824" i="1"/>
  <c r="D1824" i="1"/>
  <c r="E1823" i="1"/>
  <c r="D1823" i="1"/>
  <c r="E1822" i="1"/>
  <c r="D1822" i="1"/>
  <c r="E1821" i="1"/>
  <c r="D1821" i="1"/>
  <c r="E1820" i="1"/>
  <c r="D1820" i="1"/>
  <c r="E1819" i="1"/>
  <c r="D1819" i="1"/>
  <c r="E1818" i="1"/>
  <c r="D1818" i="1"/>
  <c r="E1817" i="1"/>
  <c r="D1817" i="1"/>
  <c r="E1816" i="1"/>
  <c r="D1816" i="1"/>
  <c r="E1815" i="1"/>
  <c r="D1815" i="1"/>
  <c r="E1814" i="1"/>
  <c r="D1814" i="1"/>
  <c r="E1813" i="1"/>
  <c r="D1813" i="1"/>
  <c r="E1812" i="1"/>
  <c r="D1812" i="1"/>
  <c r="E1811" i="1"/>
  <c r="D1811" i="1"/>
  <c r="E1810" i="1"/>
  <c r="D1810" i="1"/>
  <c r="E1809" i="1"/>
  <c r="D1809" i="1"/>
  <c r="E1808" i="1"/>
  <c r="D1808" i="1"/>
  <c r="E1807" i="1"/>
  <c r="D1807" i="1"/>
  <c r="E1806" i="1"/>
  <c r="D1806" i="1"/>
  <c r="E1805" i="1"/>
  <c r="D1805" i="1"/>
  <c r="E1804" i="1"/>
  <c r="D1804" i="1"/>
  <c r="E1803" i="1"/>
  <c r="D1803" i="1"/>
  <c r="E1802" i="1"/>
  <c r="D1802" i="1"/>
  <c r="E1801" i="1"/>
  <c r="D1801" i="1"/>
  <c r="E1800" i="1"/>
  <c r="D1800" i="1"/>
  <c r="E1799" i="1"/>
  <c r="D1799" i="1"/>
  <c r="E1798" i="1"/>
  <c r="D1798" i="1"/>
  <c r="E1797" i="1"/>
  <c r="D1797" i="1"/>
  <c r="E1796" i="1"/>
  <c r="D1796" i="1"/>
  <c r="E1795" i="1"/>
  <c r="D1795" i="1"/>
  <c r="E1794" i="1"/>
  <c r="D1794" i="1"/>
  <c r="E1793" i="1"/>
  <c r="D1793" i="1"/>
  <c r="E1792" i="1"/>
  <c r="D1792" i="1"/>
  <c r="E1791" i="1"/>
  <c r="D1791" i="1"/>
  <c r="E1790" i="1"/>
  <c r="D1790" i="1"/>
  <c r="E1789" i="1"/>
  <c r="D1789" i="1"/>
  <c r="E1788" i="1"/>
  <c r="D1788" i="1"/>
  <c r="E1787" i="1"/>
  <c r="D1787" i="1"/>
  <c r="E1786" i="1"/>
  <c r="D1786" i="1"/>
  <c r="E1785" i="1"/>
  <c r="D1785" i="1"/>
  <c r="E1784" i="1"/>
  <c r="D1784" i="1"/>
  <c r="E1783" i="1"/>
  <c r="D1783" i="1"/>
  <c r="E1782" i="1"/>
  <c r="D1782" i="1"/>
  <c r="E1781" i="1"/>
  <c r="D1781" i="1"/>
  <c r="E1780" i="1"/>
  <c r="D1780" i="1"/>
  <c r="E1779" i="1"/>
  <c r="D1779" i="1"/>
  <c r="E1778" i="1"/>
  <c r="D1778" i="1"/>
  <c r="E1777" i="1"/>
  <c r="D1777" i="1"/>
  <c r="E1776" i="1"/>
  <c r="D1776" i="1"/>
  <c r="E1775" i="1"/>
  <c r="D1775" i="1"/>
  <c r="E1774" i="1"/>
  <c r="D1774" i="1"/>
  <c r="E1773" i="1"/>
  <c r="D1773" i="1"/>
  <c r="E1772" i="1"/>
  <c r="D1772" i="1"/>
  <c r="E1771" i="1"/>
  <c r="D1771" i="1"/>
  <c r="E1770" i="1"/>
  <c r="D1770" i="1"/>
  <c r="E1769" i="1"/>
  <c r="D1769" i="1"/>
  <c r="E1768" i="1"/>
  <c r="D1768" i="1"/>
  <c r="E1767" i="1"/>
  <c r="D1767" i="1"/>
  <c r="E1766" i="1"/>
  <c r="D1766" i="1"/>
  <c r="E1765" i="1"/>
  <c r="D1765" i="1"/>
  <c r="E1764" i="1"/>
  <c r="D1764" i="1"/>
  <c r="E1763" i="1"/>
  <c r="D1763" i="1"/>
  <c r="E1762" i="1"/>
  <c r="D1762" i="1"/>
  <c r="E1761" i="1"/>
  <c r="D1761" i="1"/>
  <c r="E1760" i="1"/>
  <c r="D1760" i="1"/>
  <c r="E1759" i="1"/>
  <c r="D1759" i="1"/>
  <c r="E1758" i="1"/>
  <c r="D1758" i="1"/>
  <c r="E1757" i="1"/>
  <c r="D1757" i="1"/>
  <c r="E1756" i="1"/>
  <c r="D1756" i="1"/>
  <c r="E1755" i="1"/>
  <c r="D1755" i="1"/>
  <c r="E1754" i="1"/>
  <c r="D1754" i="1"/>
  <c r="E1753" i="1"/>
  <c r="D1753" i="1"/>
  <c r="E1752" i="1"/>
  <c r="D1752" i="1"/>
  <c r="E1751" i="1"/>
  <c r="D1751" i="1"/>
  <c r="E1750" i="1"/>
  <c r="D1750" i="1"/>
  <c r="E1749" i="1"/>
  <c r="D1749" i="1"/>
  <c r="E1748" i="1"/>
  <c r="D1748" i="1"/>
  <c r="E1747" i="1"/>
  <c r="D1747" i="1"/>
  <c r="E1746" i="1"/>
  <c r="D1746" i="1"/>
  <c r="E1745" i="1"/>
  <c r="D1745" i="1"/>
  <c r="E1744" i="1"/>
  <c r="D1744" i="1"/>
  <c r="E1743" i="1"/>
  <c r="D1743" i="1"/>
  <c r="E1742" i="1"/>
  <c r="D1742" i="1"/>
  <c r="E1741" i="1"/>
  <c r="D1741" i="1"/>
  <c r="E1740" i="1"/>
  <c r="D1740" i="1"/>
  <c r="E1739" i="1"/>
  <c r="D1739" i="1"/>
  <c r="E1738" i="1"/>
  <c r="D1738" i="1"/>
  <c r="E1737" i="1"/>
  <c r="D1737" i="1"/>
  <c r="E1736" i="1"/>
  <c r="D1736" i="1"/>
  <c r="E1735" i="1"/>
  <c r="D1735" i="1"/>
  <c r="E1734" i="1"/>
  <c r="D1734" i="1"/>
  <c r="E1733" i="1"/>
  <c r="D1733" i="1"/>
  <c r="E1732" i="1"/>
  <c r="D1732" i="1"/>
  <c r="E1731" i="1"/>
  <c r="D1731" i="1"/>
  <c r="E1730" i="1"/>
  <c r="D1730" i="1"/>
  <c r="E1729" i="1"/>
  <c r="D1729" i="1"/>
  <c r="E1728" i="1"/>
  <c r="D1728" i="1"/>
  <c r="E1727" i="1"/>
  <c r="D1727" i="1"/>
  <c r="E1726" i="1"/>
  <c r="D1726" i="1"/>
  <c r="E1725" i="1"/>
  <c r="D1725" i="1"/>
  <c r="E1724" i="1"/>
  <c r="D1724" i="1"/>
  <c r="E1723" i="1"/>
  <c r="D1723" i="1"/>
  <c r="E1722" i="1"/>
  <c r="D1722" i="1"/>
  <c r="E1721" i="1"/>
  <c r="D1721" i="1"/>
  <c r="E1720" i="1"/>
  <c r="D1720" i="1"/>
  <c r="E1719" i="1"/>
  <c r="D1719" i="1"/>
  <c r="E1718" i="1"/>
  <c r="D1718" i="1"/>
  <c r="E1717" i="1"/>
  <c r="D1717" i="1"/>
  <c r="E1716" i="1"/>
  <c r="D1716" i="1"/>
  <c r="E1715" i="1"/>
  <c r="D1715" i="1"/>
  <c r="E1714" i="1"/>
  <c r="D1714" i="1"/>
  <c r="E1713" i="1"/>
  <c r="D1713" i="1"/>
  <c r="E1712" i="1"/>
  <c r="D1712" i="1"/>
  <c r="E1711" i="1"/>
  <c r="D1711" i="1"/>
  <c r="E1710" i="1"/>
  <c r="D1710" i="1"/>
  <c r="E1709" i="1"/>
  <c r="D1709" i="1"/>
  <c r="E1708" i="1"/>
  <c r="D1708" i="1"/>
  <c r="E1707" i="1"/>
  <c r="D1707" i="1"/>
  <c r="E1706" i="1"/>
  <c r="D1706" i="1"/>
  <c r="E1705" i="1"/>
  <c r="D1705" i="1"/>
  <c r="E1704" i="1"/>
  <c r="D1704" i="1"/>
  <c r="E1703" i="1"/>
  <c r="D1703" i="1"/>
  <c r="E1702" i="1"/>
  <c r="D1702" i="1"/>
  <c r="E1701" i="1"/>
  <c r="D1701" i="1"/>
  <c r="E1700" i="1"/>
  <c r="D1700" i="1"/>
  <c r="E1699" i="1"/>
  <c r="D1699" i="1"/>
  <c r="E1698" i="1"/>
  <c r="D1698" i="1"/>
  <c r="E1697" i="1"/>
  <c r="D1697" i="1"/>
  <c r="E1696" i="1"/>
  <c r="D1696" i="1"/>
  <c r="E1695" i="1"/>
  <c r="D1695" i="1"/>
  <c r="E1694" i="1"/>
  <c r="D1694" i="1"/>
  <c r="E1693" i="1"/>
  <c r="D1693" i="1"/>
  <c r="E1692" i="1"/>
  <c r="D1692" i="1"/>
  <c r="E1691" i="1"/>
  <c r="D1691" i="1"/>
  <c r="E1690" i="1"/>
  <c r="D1690" i="1"/>
  <c r="E1689" i="1"/>
  <c r="D1689" i="1"/>
  <c r="E1688" i="1"/>
  <c r="D1688" i="1"/>
  <c r="E1687" i="1"/>
  <c r="D1687" i="1"/>
  <c r="E1686" i="1"/>
  <c r="D1686" i="1"/>
  <c r="E1685" i="1"/>
  <c r="D1685" i="1"/>
  <c r="E1684" i="1"/>
  <c r="D1684" i="1"/>
  <c r="E1683" i="1"/>
  <c r="D1683" i="1"/>
  <c r="E1682" i="1"/>
  <c r="D1682" i="1"/>
  <c r="E1681" i="1"/>
  <c r="D1681" i="1"/>
  <c r="E1680" i="1"/>
  <c r="D1680" i="1"/>
  <c r="E1679" i="1"/>
  <c r="D1679" i="1"/>
  <c r="E1678" i="1"/>
  <c r="D1678" i="1"/>
  <c r="E1677" i="1"/>
  <c r="D1677" i="1"/>
  <c r="E1676" i="1"/>
  <c r="D1676" i="1"/>
  <c r="E1675" i="1"/>
  <c r="D1675" i="1"/>
  <c r="E1674" i="1"/>
  <c r="D1674" i="1"/>
  <c r="E1673" i="1"/>
  <c r="D1673" i="1"/>
  <c r="E1672" i="1"/>
  <c r="D1672" i="1"/>
  <c r="E1671" i="1"/>
  <c r="D1671" i="1"/>
  <c r="E1670" i="1"/>
  <c r="D1670" i="1"/>
  <c r="E1669" i="1"/>
  <c r="D1669" i="1"/>
  <c r="E1668" i="1"/>
  <c r="D1668" i="1"/>
  <c r="E1667" i="1"/>
  <c r="D1667" i="1"/>
  <c r="E1666" i="1"/>
  <c r="D1666" i="1"/>
  <c r="E1665" i="1"/>
  <c r="D1665" i="1"/>
  <c r="E1664" i="1"/>
  <c r="D1664" i="1"/>
  <c r="E1663" i="1"/>
  <c r="D1663" i="1"/>
  <c r="E1662" i="1"/>
  <c r="D1662" i="1"/>
  <c r="E1661" i="1"/>
  <c r="D1661" i="1"/>
  <c r="E1660" i="1"/>
  <c r="D1660" i="1"/>
  <c r="E1659" i="1"/>
  <c r="D1659" i="1"/>
  <c r="E1658" i="1"/>
  <c r="D1658" i="1"/>
  <c r="E1657" i="1"/>
  <c r="D1657" i="1"/>
  <c r="E1656" i="1"/>
  <c r="D1656" i="1"/>
  <c r="E1655" i="1"/>
  <c r="D1655" i="1"/>
  <c r="E1654" i="1"/>
  <c r="D1654" i="1"/>
  <c r="E1653" i="1"/>
  <c r="D1653" i="1"/>
  <c r="E1652" i="1"/>
  <c r="D1652" i="1"/>
  <c r="E1651" i="1"/>
  <c r="D1651" i="1"/>
  <c r="E1650" i="1"/>
  <c r="D1650" i="1"/>
  <c r="E1649" i="1"/>
  <c r="D1649" i="1"/>
  <c r="E1648" i="1"/>
  <c r="D1648" i="1"/>
  <c r="E1647" i="1"/>
  <c r="D1647" i="1"/>
  <c r="E1646" i="1"/>
  <c r="D1646" i="1"/>
  <c r="E1645" i="1"/>
  <c r="D1645" i="1"/>
  <c r="E1644" i="1"/>
  <c r="D1644" i="1"/>
  <c r="E1643" i="1"/>
  <c r="D1643" i="1"/>
  <c r="E1642" i="1"/>
  <c r="D1642" i="1"/>
  <c r="E1641" i="1"/>
  <c r="D1641" i="1"/>
  <c r="E1640" i="1"/>
  <c r="D1640" i="1"/>
  <c r="E1639" i="1"/>
  <c r="D1639" i="1"/>
  <c r="E1638" i="1"/>
  <c r="D1638" i="1"/>
  <c r="E1637" i="1"/>
  <c r="D1637" i="1"/>
  <c r="E1636" i="1"/>
  <c r="D1636" i="1"/>
  <c r="E1635" i="1"/>
  <c r="D1635" i="1"/>
  <c r="E1634" i="1"/>
  <c r="D1634" i="1"/>
  <c r="E1633" i="1"/>
  <c r="D1633" i="1"/>
  <c r="E1632" i="1"/>
  <c r="D1632" i="1"/>
  <c r="E1631" i="1"/>
  <c r="D1631" i="1"/>
  <c r="E1630" i="1"/>
  <c r="D1630" i="1"/>
  <c r="E1629" i="1"/>
  <c r="D1629" i="1"/>
  <c r="E1628" i="1"/>
  <c r="D1628" i="1"/>
  <c r="E1627" i="1"/>
  <c r="D1627" i="1"/>
  <c r="E1626" i="1"/>
  <c r="D1626" i="1"/>
  <c r="E1625" i="1"/>
  <c r="D1625" i="1"/>
  <c r="E1624" i="1"/>
  <c r="D1624" i="1"/>
  <c r="E1623" i="1"/>
  <c r="D1623" i="1"/>
  <c r="E1622" i="1"/>
  <c r="D1622" i="1"/>
  <c r="E1621" i="1"/>
  <c r="D1621" i="1"/>
  <c r="E1620" i="1"/>
  <c r="D1620" i="1"/>
  <c r="E1619" i="1"/>
  <c r="D1619" i="1"/>
  <c r="E1618" i="1"/>
  <c r="D1618" i="1"/>
  <c r="E1617" i="1"/>
  <c r="D1617" i="1"/>
  <c r="E1616" i="1"/>
  <c r="D1616" i="1"/>
  <c r="E1615" i="1"/>
  <c r="D1615" i="1"/>
  <c r="E1614" i="1"/>
  <c r="D1614" i="1"/>
  <c r="E1613" i="1"/>
  <c r="D1613" i="1"/>
  <c r="E1612" i="1"/>
  <c r="D1612" i="1"/>
  <c r="E1611" i="1"/>
  <c r="D1611" i="1"/>
  <c r="E1610" i="1"/>
  <c r="D1610" i="1"/>
  <c r="E1609" i="1"/>
  <c r="D1609" i="1"/>
  <c r="E1608" i="1"/>
  <c r="D1608" i="1"/>
  <c r="E1607" i="1"/>
  <c r="D1607" i="1"/>
  <c r="E1606" i="1"/>
  <c r="D1606" i="1"/>
  <c r="E1605" i="1"/>
  <c r="D1605" i="1"/>
  <c r="E1604" i="1"/>
  <c r="D1604" i="1"/>
  <c r="E1603" i="1"/>
  <c r="D1603" i="1"/>
  <c r="E1602" i="1"/>
  <c r="D1602" i="1"/>
  <c r="E1601" i="1"/>
  <c r="D1601" i="1"/>
  <c r="E1600" i="1"/>
  <c r="D1600" i="1"/>
  <c r="E1599" i="1"/>
  <c r="D1599" i="1"/>
  <c r="E1598" i="1"/>
  <c r="D1598" i="1"/>
  <c r="E1597" i="1"/>
  <c r="D1597" i="1"/>
  <c r="E1596" i="1"/>
  <c r="D1596" i="1"/>
  <c r="E1595" i="1"/>
  <c r="D1595" i="1"/>
  <c r="E1594" i="1"/>
  <c r="D1594" i="1"/>
  <c r="E1593" i="1"/>
  <c r="D1593" i="1"/>
  <c r="E1592" i="1"/>
  <c r="D1592" i="1"/>
  <c r="E1591" i="1"/>
  <c r="D1591" i="1"/>
  <c r="E1590" i="1"/>
  <c r="D1590" i="1"/>
  <c r="E1589" i="1"/>
  <c r="D1589" i="1"/>
  <c r="E1588" i="1"/>
  <c r="D1588" i="1"/>
  <c r="E1587" i="1"/>
  <c r="D1587" i="1"/>
  <c r="E1586" i="1"/>
  <c r="D1586" i="1"/>
  <c r="E1585" i="1"/>
  <c r="D1585" i="1"/>
  <c r="E1584" i="1"/>
  <c r="D1584" i="1"/>
  <c r="E1583" i="1"/>
  <c r="D1583" i="1"/>
  <c r="E1582" i="1"/>
  <c r="D1582" i="1"/>
  <c r="E1581" i="1"/>
  <c r="D1581" i="1"/>
  <c r="E1580" i="1"/>
  <c r="D1580" i="1"/>
  <c r="E1579" i="1"/>
  <c r="D1579" i="1"/>
  <c r="E1578" i="1"/>
  <c r="D1578" i="1"/>
  <c r="E1577" i="1"/>
  <c r="D1577" i="1"/>
  <c r="E1576" i="1"/>
  <c r="D1576" i="1"/>
  <c r="E1575" i="1"/>
  <c r="D1575" i="1"/>
  <c r="E1574" i="1"/>
  <c r="D1574" i="1"/>
  <c r="E1573" i="1"/>
  <c r="D1573" i="1"/>
  <c r="E1572" i="1"/>
  <c r="D1572" i="1"/>
  <c r="E1571" i="1"/>
  <c r="D1571" i="1"/>
  <c r="E1570" i="1"/>
  <c r="D1570" i="1"/>
  <c r="E1569" i="1"/>
  <c r="D1569" i="1"/>
  <c r="E1568" i="1"/>
  <c r="D1568" i="1"/>
  <c r="E1567" i="1"/>
  <c r="D1567" i="1"/>
  <c r="E1566" i="1"/>
  <c r="D1566" i="1"/>
  <c r="E1565" i="1"/>
  <c r="D1565" i="1"/>
  <c r="E1564" i="1"/>
  <c r="D1564" i="1"/>
  <c r="E1563" i="1"/>
  <c r="D1563" i="1"/>
  <c r="E1562" i="1"/>
  <c r="D1562" i="1"/>
  <c r="E1561" i="1"/>
  <c r="D1561" i="1"/>
  <c r="E1560" i="1"/>
  <c r="D1560" i="1"/>
  <c r="E1559" i="1"/>
  <c r="D1559" i="1"/>
  <c r="E1558" i="1"/>
  <c r="D1558" i="1"/>
  <c r="E1557" i="1"/>
  <c r="D1557" i="1"/>
  <c r="E1556" i="1"/>
  <c r="D1556" i="1"/>
  <c r="E1555" i="1"/>
  <c r="D1555" i="1"/>
  <c r="E1554" i="1"/>
  <c r="D1554" i="1"/>
  <c r="E1553" i="1"/>
  <c r="D1553" i="1"/>
  <c r="E1552" i="1"/>
  <c r="D1552" i="1"/>
  <c r="E1551" i="1"/>
  <c r="D1551" i="1"/>
  <c r="E1550" i="1"/>
  <c r="D1550" i="1"/>
  <c r="E1549" i="1"/>
  <c r="D1549" i="1"/>
  <c r="E1548" i="1"/>
  <c r="D1548" i="1"/>
  <c r="E1547" i="1"/>
  <c r="D1547" i="1"/>
  <c r="E1546" i="1"/>
  <c r="D1546" i="1"/>
  <c r="E1545" i="1"/>
  <c r="D1545" i="1"/>
  <c r="E1544" i="1"/>
  <c r="D1544" i="1"/>
  <c r="E1543" i="1"/>
  <c r="D1543" i="1"/>
  <c r="E1542" i="1"/>
  <c r="D1542" i="1"/>
  <c r="E1541" i="1"/>
  <c r="D1541" i="1"/>
  <c r="E1540" i="1"/>
  <c r="D1540" i="1"/>
  <c r="E1539" i="1"/>
  <c r="D1539" i="1"/>
  <c r="E1538" i="1"/>
  <c r="D1538" i="1"/>
  <c r="E1537" i="1"/>
  <c r="D1537" i="1"/>
  <c r="E1536" i="1"/>
  <c r="D1536" i="1"/>
  <c r="E1535" i="1"/>
  <c r="D1535" i="1"/>
  <c r="E1534" i="1"/>
  <c r="D1534" i="1"/>
  <c r="E1533" i="1"/>
  <c r="D1533" i="1"/>
  <c r="E1532" i="1"/>
  <c r="D1532" i="1"/>
  <c r="E1531" i="1"/>
  <c r="D1531" i="1"/>
  <c r="E1530" i="1"/>
  <c r="D1530" i="1"/>
  <c r="E1529" i="1"/>
  <c r="D1529" i="1"/>
  <c r="E1528" i="1"/>
  <c r="D1528" i="1"/>
  <c r="E1527" i="1"/>
  <c r="D1527" i="1"/>
  <c r="E1526" i="1"/>
  <c r="D1526" i="1"/>
  <c r="E1525" i="1"/>
  <c r="D1525" i="1"/>
  <c r="E1524" i="1"/>
  <c r="D1524" i="1"/>
  <c r="E1523" i="1"/>
  <c r="D1523" i="1"/>
  <c r="E1522" i="1"/>
  <c r="D1522" i="1"/>
  <c r="E1521" i="1"/>
  <c r="D1521" i="1"/>
  <c r="E1520" i="1"/>
  <c r="D1520" i="1"/>
  <c r="E1519" i="1"/>
  <c r="D1519" i="1"/>
  <c r="E1518" i="1"/>
  <c r="D1518" i="1"/>
  <c r="E1517" i="1"/>
  <c r="D1517" i="1"/>
  <c r="E1516" i="1"/>
  <c r="D1516" i="1"/>
  <c r="E1515" i="1"/>
  <c r="D1515" i="1"/>
  <c r="E1514" i="1"/>
  <c r="D1514" i="1"/>
  <c r="E1513" i="1"/>
  <c r="D1513" i="1"/>
  <c r="E1512" i="1"/>
  <c r="D1512" i="1"/>
  <c r="E1511" i="1"/>
  <c r="D1511" i="1"/>
  <c r="E1510" i="1"/>
  <c r="D1510" i="1"/>
  <c r="E1509" i="1"/>
  <c r="D1509" i="1"/>
  <c r="E1508" i="1"/>
  <c r="D1508" i="1"/>
  <c r="E1507" i="1"/>
  <c r="D1507" i="1"/>
  <c r="E1506" i="1"/>
  <c r="D1506" i="1"/>
  <c r="E1505" i="1"/>
  <c r="D1505" i="1"/>
  <c r="E1504" i="1"/>
  <c r="D1504" i="1"/>
  <c r="E1503" i="1"/>
  <c r="D1503" i="1"/>
  <c r="E1502" i="1"/>
  <c r="D1502" i="1"/>
  <c r="E1501" i="1"/>
  <c r="D1501" i="1"/>
  <c r="E1500" i="1"/>
  <c r="D1500" i="1"/>
  <c r="E1499" i="1"/>
  <c r="D1499" i="1"/>
  <c r="E1498" i="1"/>
  <c r="D1498" i="1"/>
  <c r="E1497" i="1"/>
  <c r="D1497" i="1"/>
  <c r="E1496" i="1"/>
  <c r="D1496" i="1"/>
  <c r="E1495" i="1"/>
  <c r="D1495" i="1"/>
  <c r="E1494" i="1"/>
  <c r="D1494" i="1"/>
  <c r="E1493" i="1"/>
  <c r="D1493" i="1"/>
  <c r="E1492" i="1"/>
  <c r="D1492" i="1"/>
  <c r="E1491" i="1"/>
  <c r="D1491" i="1"/>
  <c r="E1490" i="1"/>
  <c r="D1490" i="1"/>
  <c r="E1489" i="1"/>
  <c r="D1489" i="1"/>
  <c r="E1488" i="1"/>
  <c r="D1488" i="1"/>
  <c r="E1487" i="1"/>
  <c r="D1487" i="1"/>
  <c r="E1486" i="1"/>
  <c r="D1486" i="1"/>
  <c r="E1485" i="1"/>
  <c r="D1485" i="1"/>
  <c r="E1484" i="1"/>
  <c r="D1484" i="1"/>
  <c r="E1483" i="1"/>
  <c r="D1483" i="1"/>
  <c r="E1482" i="1"/>
  <c r="D1482" i="1"/>
  <c r="E1481" i="1"/>
  <c r="D1481" i="1"/>
  <c r="E1480" i="1"/>
  <c r="D1480" i="1"/>
  <c r="E1479" i="1"/>
  <c r="D1479" i="1"/>
  <c r="E1478" i="1"/>
  <c r="D1478" i="1"/>
  <c r="E1477" i="1"/>
  <c r="D1477" i="1"/>
  <c r="E1476" i="1"/>
  <c r="D1476" i="1"/>
  <c r="E1475" i="1"/>
  <c r="D1475" i="1"/>
  <c r="E1474" i="1"/>
  <c r="D1474" i="1"/>
  <c r="E1473" i="1"/>
  <c r="D1473" i="1"/>
  <c r="E1472" i="1"/>
  <c r="D1472" i="1"/>
  <c r="E1471" i="1"/>
  <c r="D1471" i="1"/>
  <c r="E1470" i="1"/>
  <c r="D1470" i="1"/>
  <c r="E1469" i="1"/>
  <c r="D1469" i="1"/>
  <c r="E1468" i="1"/>
  <c r="D1468" i="1"/>
  <c r="E1467" i="1"/>
  <c r="D1467" i="1"/>
  <c r="E1466" i="1"/>
  <c r="D1466" i="1"/>
  <c r="E1465" i="1"/>
  <c r="D1465" i="1"/>
  <c r="E1464" i="1"/>
  <c r="D1464" i="1"/>
  <c r="E1463" i="1"/>
  <c r="D1463" i="1"/>
  <c r="E1462" i="1"/>
  <c r="D1462" i="1"/>
  <c r="E1461" i="1"/>
  <c r="D1461" i="1"/>
  <c r="E1460" i="1"/>
  <c r="D1460" i="1"/>
  <c r="E1459" i="1"/>
  <c r="D1459" i="1"/>
  <c r="E1458" i="1"/>
  <c r="D1458" i="1"/>
  <c r="E1457" i="1"/>
  <c r="D1457" i="1"/>
  <c r="E1456" i="1"/>
  <c r="D1456" i="1"/>
  <c r="E1455" i="1"/>
  <c r="D1455" i="1"/>
  <c r="E1454" i="1"/>
  <c r="D1454" i="1"/>
  <c r="E1453" i="1"/>
  <c r="D1453" i="1"/>
  <c r="E1452" i="1"/>
  <c r="D1452" i="1"/>
  <c r="E1451" i="1"/>
  <c r="D1451" i="1"/>
  <c r="E1450" i="1"/>
  <c r="D1450" i="1"/>
  <c r="E1449" i="1"/>
  <c r="D1449" i="1"/>
  <c r="E1448" i="1"/>
  <c r="D1448" i="1"/>
  <c r="E1447" i="1"/>
  <c r="D1447" i="1"/>
  <c r="E1446" i="1"/>
  <c r="D1446" i="1"/>
  <c r="E1445" i="1"/>
  <c r="D1445" i="1"/>
  <c r="E1444" i="1"/>
  <c r="D1444" i="1"/>
  <c r="E1443" i="1"/>
  <c r="D1443" i="1"/>
  <c r="E1442" i="1"/>
  <c r="D1442" i="1"/>
  <c r="E1441" i="1"/>
  <c r="D1441" i="1"/>
  <c r="E1440" i="1"/>
  <c r="D1440" i="1"/>
  <c r="E1439" i="1"/>
  <c r="D1439" i="1"/>
  <c r="E1438" i="1"/>
  <c r="D1438" i="1"/>
  <c r="E1437" i="1"/>
  <c r="D1437" i="1"/>
  <c r="E1436" i="1"/>
  <c r="D1436" i="1"/>
  <c r="E1435" i="1"/>
  <c r="D1435" i="1"/>
  <c r="E1434" i="1"/>
  <c r="D1434" i="1"/>
  <c r="E1433" i="1"/>
  <c r="D1433" i="1"/>
  <c r="E1432" i="1"/>
  <c r="D1432" i="1"/>
  <c r="E1431" i="1"/>
  <c r="D1431" i="1"/>
  <c r="E1430" i="1"/>
  <c r="D1430" i="1"/>
  <c r="E1429" i="1"/>
  <c r="D1429" i="1"/>
  <c r="E1428" i="1"/>
  <c r="D1428" i="1"/>
  <c r="E1427" i="1"/>
  <c r="D1427" i="1"/>
  <c r="E1426" i="1"/>
  <c r="D1426" i="1"/>
  <c r="E1425" i="1"/>
  <c r="D1425" i="1"/>
  <c r="E1424" i="1"/>
  <c r="D1424" i="1"/>
  <c r="E1423" i="1"/>
  <c r="D1423" i="1"/>
  <c r="E1422" i="1"/>
  <c r="D1422" i="1"/>
  <c r="E1421" i="1"/>
  <c r="D1421" i="1"/>
  <c r="E1420" i="1"/>
  <c r="D1420" i="1"/>
  <c r="E1419" i="1"/>
  <c r="D1419" i="1"/>
  <c r="E1418" i="1"/>
  <c r="D1418" i="1"/>
  <c r="E1417" i="1"/>
  <c r="D1417" i="1"/>
  <c r="E1416" i="1"/>
  <c r="D1416" i="1"/>
  <c r="E1415" i="1"/>
  <c r="D1415" i="1"/>
  <c r="E1414" i="1"/>
  <c r="D1414" i="1"/>
  <c r="E1413" i="1"/>
  <c r="D1413" i="1"/>
  <c r="E1412" i="1"/>
  <c r="D1412" i="1"/>
  <c r="E1411" i="1"/>
  <c r="D1411" i="1"/>
  <c r="E1410" i="1"/>
  <c r="D1410" i="1"/>
  <c r="E1409" i="1"/>
  <c r="D1409" i="1"/>
  <c r="E1408" i="1"/>
  <c r="D1408" i="1"/>
  <c r="E1407" i="1"/>
  <c r="D1407" i="1"/>
  <c r="E1406" i="1"/>
  <c r="D1406" i="1"/>
  <c r="E1405" i="1"/>
  <c r="D1405" i="1"/>
  <c r="E1404" i="1"/>
  <c r="D1404" i="1"/>
  <c r="E1403" i="1"/>
  <c r="D1403" i="1"/>
  <c r="E1402" i="1"/>
  <c r="D1402" i="1"/>
  <c r="E1401" i="1"/>
  <c r="D1401" i="1"/>
  <c r="E1400" i="1"/>
  <c r="D1400" i="1"/>
  <c r="E1399" i="1"/>
  <c r="D1399" i="1"/>
  <c r="E1398" i="1"/>
  <c r="D1398" i="1"/>
  <c r="E1397" i="1"/>
  <c r="D1397" i="1"/>
  <c r="E1396" i="1"/>
  <c r="D1396" i="1"/>
  <c r="E1395" i="1"/>
  <c r="D1395" i="1"/>
  <c r="E1394" i="1"/>
  <c r="D1394" i="1"/>
  <c r="E1393" i="1"/>
  <c r="D1393" i="1"/>
  <c r="E1392" i="1"/>
  <c r="D1392" i="1"/>
  <c r="E1391" i="1"/>
  <c r="D1391" i="1"/>
  <c r="E1390" i="1"/>
  <c r="D1390" i="1"/>
  <c r="E1389" i="1"/>
  <c r="D1389" i="1"/>
  <c r="E1388" i="1"/>
  <c r="D1388" i="1"/>
  <c r="E1387" i="1"/>
  <c r="D1387" i="1"/>
  <c r="E1386" i="1"/>
  <c r="D1386" i="1"/>
  <c r="E1385" i="1"/>
  <c r="D1385" i="1"/>
  <c r="E1384" i="1"/>
  <c r="D1384" i="1"/>
  <c r="E1383" i="1"/>
  <c r="D1383" i="1"/>
  <c r="E1382" i="1"/>
  <c r="D1382" i="1"/>
  <c r="E1381" i="1"/>
  <c r="D1381" i="1"/>
  <c r="E1380" i="1"/>
  <c r="D1380" i="1"/>
  <c r="E1379" i="1"/>
  <c r="D1379" i="1"/>
  <c r="E1378" i="1"/>
  <c r="D1378" i="1"/>
  <c r="E1377" i="1"/>
  <c r="D1377" i="1"/>
  <c r="E1376" i="1"/>
  <c r="D1376" i="1"/>
  <c r="E1375" i="1"/>
  <c r="D1375" i="1"/>
  <c r="E1374" i="1"/>
  <c r="D1374" i="1"/>
  <c r="E1373" i="1"/>
  <c r="D1373" i="1"/>
  <c r="E1372" i="1"/>
  <c r="D1372" i="1"/>
  <c r="E1371" i="1"/>
  <c r="D1371" i="1"/>
  <c r="E1370" i="1"/>
  <c r="D1370" i="1"/>
  <c r="E1369" i="1"/>
  <c r="D1369" i="1"/>
  <c r="E1368" i="1"/>
  <c r="D1368" i="1"/>
  <c r="E1367" i="1"/>
  <c r="D1367" i="1"/>
  <c r="E1366" i="1"/>
  <c r="D1366" i="1"/>
  <c r="E1365" i="1"/>
  <c r="D1365" i="1"/>
  <c r="E1364" i="1"/>
  <c r="D1364" i="1"/>
  <c r="E1363" i="1"/>
  <c r="D1363" i="1"/>
  <c r="E1362" i="1"/>
  <c r="D1362" i="1"/>
  <c r="E1361" i="1"/>
  <c r="D1361" i="1"/>
  <c r="E1360" i="1"/>
  <c r="D1360" i="1"/>
  <c r="E1359" i="1"/>
  <c r="D1359" i="1"/>
  <c r="E1358" i="1"/>
  <c r="D1358" i="1"/>
  <c r="E1357" i="1"/>
  <c r="D1357" i="1"/>
  <c r="E1356" i="1"/>
  <c r="D1356" i="1"/>
  <c r="E1355" i="1"/>
  <c r="D1355" i="1"/>
  <c r="E1354" i="1"/>
  <c r="D1354" i="1"/>
  <c r="E1353" i="1"/>
  <c r="D1353" i="1"/>
  <c r="E1352" i="1"/>
  <c r="D1352" i="1"/>
  <c r="E1351" i="1"/>
  <c r="D1351" i="1"/>
  <c r="E1350" i="1"/>
  <c r="D1350" i="1"/>
  <c r="E1349" i="1"/>
  <c r="D1349" i="1"/>
  <c r="E1348" i="1"/>
  <c r="D1348" i="1"/>
  <c r="E1347" i="1"/>
  <c r="D1347" i="1"/>
  <c r="E1346" i="1"/>
  <c r="D1346" i="1"/>
  <c r="E1345" i="1"/>
  <c r="D1345" i="1"/>
  <c r="E1344" i="1"/>
  <c r="D1344" i="1"/>
  <c r="E1343" i="1"/>
  <c r="D1343" i="1"/>
  <c r="E1342" i="1"/>
  <c r="D1342" i="1"/>
  <c r="E1341" i="1"/>
  <c r="D1341" i="1"/>
  <c r="E1340" i="1"/>
  <c r="D1340" i="1"/>
  <c r="E1339" i="1"/>
  <c r="D1339" i="1"/>
  <c r="E1338" i="1"/>
  <c r="D1338" i="1"/>
  <c r="E1337" i="1"/>
  <c r="D1337" i="1"/>
  <c r="E1336" i="1"/>
  <c r="D1336" i="1"/>
  <c r="E1335" i="1"/>
  <c r="D1335" i="1"/>
  <c r="E1334" i="1"/>
  <c r="D1334" i="1"/>
  <c r="E1333" i="1"/>
  <c r="D1333" i="1"/>
  <c r="E1332" i="1"/>
  <c r="D1332" i="1"/>
  <c r="E1331" i="1"/>
  <c r="D1331" i="1"/>
  <c r="E1330" i="1"/>
  <c r="D1330" i="1"/>
  <c r="E1329" i="1"/>
  <c r="D1329" i="1"/>
  <c r="E1328" i="1"/>
  <c r="D1328" i="1"/>
  <c r="E1327" i="1"/>
  <c r="D1327" i="1"/>
  <c r="E1326" i="1"/>
  <c r="D1326" i="1"/>
  <c r="E1325" i="1"/>
  <c r="D1325" i="1"/>
  <c r="E1324" i="1"/>
  <c r="D1324" i="1"/>
  <c r="E1323" i="1"/>
  <c r="D1323" i="1"/>
  <c r="E1322" i="1"/>
  <c r="D1322" i="1"/>
  <c r="E1321" i="1"/>
  <c r="D1321" i="1"/>
  <c r="E1320" i="1"/>
  <c r="D1320" i="1"/>
  <c r="E1319" i="1"/>
  <c r="D1319" i="1"/>
  <c r="E1318" i="1"/>
  <c r="D1318" i="1"/>
  <c r="E1317" i="1"/>
  <c r="D1317" i="1"/>
  <c r="E1316" i="1"/>
  <c r="D1316" i="1"/>
  <c r="E1315" i="1"/>
  <c r="D1315" i="1"/>
  <c r="E1314" i="1"/>
  <c r="D1314" i="1"/>
  <c r="E1313" i="1"/>
  <c r="D1313" i="1"/>
  <c r="E1312" i="1"/>
  <c r="D1312" i="1"/>
  <c r="E1311" i="1"/>
  <c r="D1311" i="1"/>
  <c r="E1310" i="1"/>
  <c r="D1310" i="1"/>
  <c r="E1309" i="1"/>
  <c r="D1309" i="1"/>
  <c r="E1308" i="1"/>
  <c r="D1308" i="1"/>
  <c r="E1307" i="1"/>
  <c r="D1307" i="1"/>
  <c r="E1306" i="1"/>
  <c r="D1306" i="1"/>
  <c r="E1305" i="1"/>
  <c r="D1305" i="1"/>
  <c r="E1304" i="1"/>
  <c r="D1304" i="1"/>
  <c r="E1303" i="1"/>
  <c r="D1303" i="1"/>
  <c r="E1302" i="1"/>
  <c r="D1302" i="1"/>
  <c r="E1301" i="1"/>
  <c r="D1301" i="1"/>
  <c r="E1300" i="1"/>
  <c r="D1300" i="1"/>
  <c r="E1299" i="1"/>
  <c r="D1299" i="1"/>
  <c r="E1298" i="1"/>
  <c r="D1298" i="1"/>
  <c r="E1297" i="1"/>
  <c r="D1297" i="1"/>
  <c r="E1296" i="1"/>
  <c r="D1296" i="1"/>
  <c r="E1295" i="1"/>
  <c r="D1295" i="1"/>
  <c r="E1294" i="1"/>
  <c r="D1294" i="1"/>
  <c r="E1293" i="1"/>
  <c r="D1293" i="1"/>
  <c r="E1292" i="1"/>
  <c r="D1292" i="1"/>
  <c r="E1291" i="1"/>
  <c r="D1291" i="1"/>
  <c r="E1290" i="1"/>
  <c r="D1290" i="1"/>
  <c r="E1289" i="1"/>
  <c r="D1289" i="1"/>
  <c r="E1288" i="1"/>
  <c r="D1288" i="1"/>
  <c r="E1287" i="1"/>
  <c r="D1287" i="1"/>
  <c r="E1286" i="1"/>
  <c r="D1286" i="1"/>
  <c r="E1285" i="1"/>
  <c r="D1285" i="1"/>
  <c r="E1284" i="1"/>
  <c r="D1284" i="1"/>
  <c r="E1283" i="1"/>
  <c r="D1283" i="1"/>
  <c r="E1282" i="1"/>
  <c r="D1282" i="1"/>
  <c r="E1281" i="1"/>
  <c r="D1281" i="1"/>
  <c r="E1280" i="1"/>
  <c r="D1280" i="1"/>
  <c r="E1279" i="1"/>
  <c r="D1279" i="1"/>
  <c r="E1278" i="1"/>
  <c r="D1278" i="1"/>
  <c r="E1277" i="1"/>
  <c r="D1277" i="1"/>
  <c r="E1276" i="1"/>
  <c r="D1276" i="1"/>
  <c r="E1275" i="1"/>
  <c r="D1275" i="1"/>
  <c r="E1274" i="1"/>
  <c r="D1274" i="1"/>
  <c r="E1273" i="1"/>
  <c r="D1273" i="1"/>
  <c r="E1272" i="1"/>
  <c r="D1272" i="1"/>
  <c r="E1271" i="1"/>
  <c r="D1271" i="1"/>
  <c r="E1270" i="1"/>
  <c r="D1270" i="1"/>
  <c r="E1269" i="1"/>
  <c r="D1269" i="1"/>
  <c r="E1268" i="1"/>
  <c r="D1268" i="1"/>
  <c r="E1267" i="1"/>
  <c r="D1267" i="1"/>
  <c r="E1266" i="1"/>
  <c r="D1266" i="1"/>
  <c r="E1265" i="1"/>
  <c r="D1265" i="1"/>
  <c r="E1264" i="1"/>
  <c r="D1264" i="1"/>
  <c r="E1263" i="1"/>
  <c r="D1263" i="1"/>
  <c r="E1262" i="1"/>
  <c r="D1262" i="1"/>
  <c r="E1261" i="1"/>
  <c r="D1261" i="1"/>
  <c r="E1260" i="1"/>
  <c r="D1260" i="1"/>
  <c r="E1259" i="1"/>
  <c r="D1259" i="1"/>
  <c r="E1258" i="1"/>
  <c r="D1258" i="1"/>
  <c r="E1257" i="1"/>
  <c r="D1257" i="1"/>
  <c r="E1256" i="1"/>
  <c r="D1256" i="1"/>
  <c r="E1255" i="1"/>
  <c r="D1255" i="1"/>
  <c r="E1254" i="1"/>
  <c r="D1254" i="1"/>
  <c r="E1253" i="1"/>
  <c r="D1253" i="1"/>
  <c r="E1252" i="1"/>
  <c r="D1252" i="1"/>
  <c r="E1251" i="1"/>
  <c r="D1251" i="1"/>
  <c r="E1250" i="1"/>
  <c r="D1250" i="1"/>
  <c r="E1249" i="1"/>
  <c r="D1249" i="1"/>
  <c r="E1248" i="1"/>
  <c r="D1248" i="1"/>
  <c r="E1247" i="1"/>
  <c r="D1247" i="1"/>
  <c r="E1246" i="1"/>
  <c r="D1246" i="1"/>
  <c r="E1245" i="1"/>
  <c r="D1245" i="1"/>
  <c r="E1244" i="1"/>
  <c r="D1244" i="1"/>
  <c r="E1243" i="1"/>
  <c r="D1243" i="1"/>
  <c r="E1242" i="1"/>
  <c r="D1242" i="1"/>
  <c r="E1241" i="1"/>
  <c r="D1241" i="1"/>
  <c r="E1240" i="1"/>
  <c r="D1240" i="1"/>
  <c r="E1239" i="1"/>
  <c r="D1239" i="1"/>
  <c r="E1238" i="1"/>
  <c r="D1238" i="1"/>
  <c r="E1237" i="1"/>
  <c r="D1237" i="1"/>
  <c r="E1236" i="1"/>
  <c r="D1236" i="1"/>
  <c r="E1235" i="1"/>
  <c r="D1235" i="1"/>
  <c r="E1234" i="1"/>
  <c r="D1234" i="1"/>
  <c r="E1233" i="1"/>
  <c r="D1233" i="1"/>
  <c r="E1232" i="1"/>
  <c r="D1232" i="1"/>
  <c r="E1231" i="1"/>
  <c r="D1231" i="1"/>
  <c r="E1230" i="1"/>
  <c r="D1230" i="1"/>
  <c r="E1229" i="1"/>
  <c r="D1229" i="1"/>
  <c r="E1228" i="1"/>
  <c r="D1228" i="1"/>
  <c r="E1227" i="1"/>
  <c r="D1227" i="1"/>
  <c r="E1226" i="1"/>
  <c r="D1226" i="1"/>
  <c r="E1225" i="1"/>
  <c r="D1225" i="1"/>
  <c r="E1224" i="1"/>
  <c r="D1224" i="1"/>
  <c r="E1223" i="1"/>
  <c r="D1223" i="1"/>
  <c r="E1222" i="1"/>
  <c r="D1222" i="1"/>
  <c r="E1221" i="1"/>
  <c r="D1221" i="1"/>
  <c r="E1220" i="1"/>
  <c r="D1220" i="1"/>
  <c r="E1219" i="1"/>
  <c r="D1219" i="1"/>
  <c r="E1218" i="1"/>
  <c r="D1218" i="1"/>
  <c r="E1217" i="1"/>
  <c r="D1217" i="1"/>
  <c r="E1216" i="1"/>
  <c r="D1216" i="1"/>
  <c r="E1215" i="1"/>
  <c r="D1215" i="1"/>
  <c r="E1214" i="1"/>
  <c r="D1214" i="1"/>
  <c r="E1213" i="1"/>
  <c r="D1213" i="1"/>
  <c r="E1212" i="1"/>
  <c r="D1212" i="1"/>
  <c r="E1211" i="1"/>
  <c r="D1211" i="1"/>
  <c r="E1210" i="1"/>
  <c r="D1210" i="1"/>
  <c r="E1209" i="1"/>
  <c r="D1209" i="1"/>
  <c r="E1208" i="1"/>
  <c r="D1208" i="1"/>
  <c r="E1207" i="1"/>
  <c r="D1207" i="1"/>
  <c r="E1206" i="1"/>
  <c r="D1206" i="1"/>
  <c r="E1205" i="1"/>
  <c r="D1205" i="1"/>
  <c r="E1204" i="1"/>
  <c r="D1204" i="1"/>
  <c r="E1203" i="1"/>
  <c r="D1203" i="1"/>
  <c r="E1202" i="1"/>
  <c r="D1202" i="1"/>
  <c r="E1201" i="1"/>
  <c r="D1201" i="1"/>
  <c r="E1200" i="1"/>
  <c r="D1200" i="1"/>
  <c r="E1199" i="1"/>
  <c r="D1199" i="1"/>
  <c r="E1198" i="1"/>
  <c r="D1198" i="1"/>
  <c r="E1197" i="1"/>
  <c r="D1197" i="1"/>
  <c r="E1196" i="1"/>
  <c r="D1196" i="1"/>
  <c r="E1195" i="1"/>
  <c r="D1195" i="1"/>
  <c r="E1194" i="1"/>
  <c r="D1194" i="1"/>
  <c r="E1193" i="1"/>
  <c r="D1193" i="1"/>
  <c r="E1192" i="1"/>
  <c r="D1192" i="1"/>
  <c r="E1191" i="1"/>
  <c r="D1191" i="1"/>
  <c r="E1190" i="1"/>
  <c r="D1190" i="1"/>
  <c r="E1189" i="1"/>
  <c r="D1189" i="1"/>
  <c r="E1188" i="1"/>
  <c r="D1188" i="1"/>
  <c r="E1187" i="1"/>
  <c r="D1187" i="1"/>
  <c r="E1186" i="1"/>
  <c r="D1186" i="1"/>
  <c r="E1185" i="1"/>
  <c r="D1185" i="1"/>
  <c r="E1184" i="1"/>
  <c r="D1184" i="1"/>
  <c r="E1183" i="1"/>
  <c r="D1183" i="1"/>
  <c r="E1182" i="1"/>
  <c r="D1182" i="1"/>
  <c r="E1181" i="1"/>
  <c r="D1181" i="1"/>
  <c r="E1180" i="1"/>
  <c r="D1180" i="1"/>
  <c r="E1179" i="1"/>
  <c r="D1179" i="1"/>
  <c r="E1178" i="1"/>
  <c r="D1178" i="1"/>
  <c r="E1177" i="1"/>
  <c r="D1177" i="1"/>
  <c r="E1176" i="1"/>
  <c r="D1176" i="1"/>
  <c r="E1175" i="1"/>
  <c r="D1175" i="1"/>
  <c r="E1174" i="1"/>
  <c r="D1174" i="1"/>
  <c r="E1173" i="1"/>
  <c r="D1173" i="1"/>
  <c r="E1172" i="1"/>
  <c r="D1172" i="1"/>
  <c r="E1171" i="1"/>
  <c r="D1171" i="1"/>
  <c r="E1170" i="1"/>
  <c r="D1170" i="1"/>
  <c r="E1169" i="1"/>
  <c r="D1169" i="1"/>
  <c r="E1168" i="1"/>
  <c r="D1168" i="1"/>
  <c r="E1167" i="1"/>
  <c r="D1167" i="1"/>
  <c r="E1166" i="1"/>
  <c r="D1166" i="1"/>
  <c r="E1165" i="1"/>
  <c r="D1165" i="1"/>
  <c r="E1164" i="1"/>
  <c r="D1164" i="1"/>
  <c r="E1163" i="1"/>
  <c r="D1163" i="1"/>
  <c r="E1162" i="1"/>
  <c r="D1162" i="1"/>
  <c r="E1161" i="1"/>
  <c r="D1161" i="1"/>
  <c r="E1160" i="1"/>
  <c r="D1160" i="1"/>
  <c r="E1159" i="1"/>
  <c r="D1159" i="1"/>
  <c r="E1158" i="1"/>
  <c r="D1158" i="1"/>
  <c r="E1157" i="1"/>
  <c r="D1157" i="1"/>
  <c r="E1156" i="1"/>
  <c r="D1156" i="1"/>
  <c r="E1155" i="1"/>
  <c r="D1155" i="1"/>
  <c r="E1154" i="1"/>
  <c r="D1154" i="1"/>
  <c r="E1153" i="1"/>
  <c r="D1153" i="1"/>
  <c r="E1152" i="1"/>
  <c r="D1152" i="1"/>
  <c r="E1151" i="1"/>
  <c r="D1151" i="1"/>
  <c r="E1150" i="1"/>
  <c r="D1150" i="1"/>
  <c r="E1149" i="1"/>
  <c r="D1149" i="1"/>
  <c r="E1148" i="1"/>
  <c r="D1148" i="1"/>
  <c r="E1147" i="1"/>
  <c r="D1147" i="1"/>
  <c r="E1146" i="1"/>
  <c r="D1146" i="1"/>
  <c r="E1145" i="1"/>
  <c r="D1145" i="1"/>
  <c r="E1144" i="1"/>
  <c r="D1144" i="1"/>
  <c r="E1143" i="1"/>
  <c r="D1143" i="1"/>
  <c r="E1142" i="1"/>
  <c r="D1142" i="1"/>
  <c r="E1141" i="1"/>
  <c r="D1141" i="1"/>
  <c r="E1140" i="1"/>
  <c r="D1140" i="1"/>
  <c r="E1139" i="1"/>
  <c r="D1139" i="1"/>
  <c r="E1138" i="1"/>
  <c r="D1138" i="1"/>
  <c r="E1137" i="1"/>
  <c r="D1137" i="1"/>
  <c r="E1136" i="1"/>
  <c r="D1136" i="1"/>
  <c r="E1135" i="1"/>
  <c r="D1135" i="1"/>
  <c r="E1134" i="1"/>
  <c r="D1134" i="1"/>
  <c r="E1133" i="1"/>
  <c r="D1133" i="1"/>
  <c r="E1132" i="1"/>
  <c r="D1132" i="1"/>
  <c r="E1131" i="1"/>
  <c r="D1131" i="1"/>
  <c r="E1130" i="1"/>
  <c r="D1130" i="1"/>
  <c r="E1129" i="1"/>
  <c r="D1129" i="1"/>
  <c r="E1128" i="1"/>
  <c r="D1128" i="1"/>
  <c r="E1127" i="1"/>
  <c r="D1127" i="1"/>
  <c r="E1126" i="1"/>
  <c r="D1126" i="1"/>
  <c r="E1125" i="1"/>
  <c r="D1125" i="1"/>
  <c r="E1124" i="1"/>
  <c r="D1124" i="1"/>
  <c r="E1123" i="1"/>
  <c r="D1123" i="1"/>
  <c r="E1122" i="1"/>
  <c r="D1122" i="1"/>
  <c r="E1121" i="1"/>
  <c r="D1121" i="1"/>
  <c r="E1120" i="1"/>
  <c r="D1120" i="1"/>
  <c r="E1119" i="1"/>
  <c r="D1119" i="1"/>
  <c r="E1118" i="1"/>
  <c r="D1118" i="1"/>
  <c r="E1117" i="1"/>
  <c r="D1117" i="1"/>
  <c r="E1116" i="1"/>
  <c r="D1116" i="1"/>
  <c r="E1115" i="1"/>
  <c r="D1115" i="1"/>
  <c r="E1114" i="1"/>
  <c r="D1114" i="1"/>
  <c r="E1113" i="1"/>
  <c r="D1113" i="1"/>
  <c r="E1112" i="1"/>
  <c r="D1112" i="1"/>
  <c r="E1111" i="1"/>
  <c r="D1111" i="1"/>
  <c r="E1110" i="1"/>
  <c r="D1110" i="1"/>
  <c r="E1109" i="1"/>
  <c r="D1109" i="1"/>
  <c r="E1108" i="1"/>
  <c r="D1108" i="1"/>
  <c r="E1107" i="1"/>
  <c r="D1107" i="1"/>
  <c r="E1106" i="1"/>
  <c r="D1106" i="1"/>
  <c r="E1105" i="1"/>
  <c r="D1105" i="1"/>
  <c r="E1104" i="1"/>
  <c r="D1104" i="1"/>
  <c r="E1103" i="1"/>
  <c r="D1103" i="1"/>
  <c r="E1102" i="1"/>
  <c r="D1102" i="1"/>
  <c r="E1101" i="1"/>
  <c r="D1101" i="1"/>
  <c r="E1100" i="1"/>
  <c r="D1100" i="1"/>
  <c r="E1099" i="1"/>
  <c r="D1099" i="1"/>
  <c r="E1098" i="1"/>
  <c r="D1098" i="1"/>
  <c r="E1097" i="1"/>
  <c r="D1097" i="1"/>
  <c r="E1096" i="1"/>
  <c r="D1096" i="1"/>
  <c r="E1095" i="1"/>
  <c r="D1095" i="1"/>
  <c r="E1094" i="1"/>
  <c r="D1094" i="1"/>
  <c r="E1093" i="1"/>
  <c r="D1093" i="1"/>
  <c r="E1092" i="1"/>
  <c r="D1092" i="1"/>
  <c r="E1091" i="1"/>
  <c r="D1091" i="1"/>
  <c r="E1090" i="1"/>
  <c r="D1090" i="1"/>
  <c r="E1089" i="1"/>
  <c r="D1089" i="1"/>
  <c r="E1088" i="1"/>
  <c r="D1088" i="1"/>
  <c r="E1087" i="1"/>
  <c r="D1087" i="1"/>
  <c r="E1086" i="1"/>
  <c r="D1086" i="1"/>
  <c r="E1085" i="1"/>
  <c r="D1085" i="1"/>
  <c r="E1084" i="1"/>
  <c r="D1084" i="1"/>
  <c r="E1083" i="1"/>
  <c r="D1083" i="1"/>
  <c r="E1082" i="1"/>
  <c r="D1082" i="1"/>
  <c r="E1081" i="1"/>
  <c r="D1081" i="1"/>
  <c r="E1080" i="1"/>
  <c r="D1080" i="1"/>
  <c r="E1079" i="1"/>
  <c r="D1079" i="1"/>
  <c r="E1078" i="1"/>
  <c r="D1078" i="1"/>
  <c r="E1077" i="1"/>
  <c r="D1077" i="1"/>
  <c r="E1076" i="1"/>
  <c r="D1076" i="1"/>
  <c r="E1075" i="1"/>
  <c r="D1075" i="1"/>
  <c r="E1074" i="1"/>
  <c r="D1074" i="1"/>
  <c r="E1073" i="1"/>
  <c r="D1073" i="1"/>
  <c r="E1072" i="1"/>
  <c r="D1072" i="1"/>
  <c r="E1071" i="1"/>
  <c r="D1071" i="1"/>
  <c r="E1070" i="1"/>
  <c r="D1070" i="1"/>
  <c r="E1069" i="1"/>
  <c r="D1069" i="1"/>
  <c r="E1068" i="1"/>
  <c r="D1068" i="1"/>
  <c r="E1067" i="1"/>
  <c r="D1067" i="1"/>
  <c r="E1066" i="1"/>
  <c r="D1066" i="1"/>
  <c r="E1065" i="1"/>
  <c r="D1065" i="1"/>
  <c r="E1064" i="1"/>
  <c r="D1064" i="1"/>
  <c r="E1063" i="1"/>
  <c r="D1063" i="1"/>
  <c r="E1062" i="1"/>
  <c r="D1062" i="1"/>
  <c r="E1061" i="1"/>
  <c r="D1061" i="1"/>
  <c r="E1060" i="1"/>
  <c r="D1060" i="1"/>
  <c r="E1059" i="1"/>
  <c r="D1059" i="1"/>
  <c r="E1058" i="1"/>
  <c r="D1058" i="1"/>
  <c r="E1057" i="1"/>
  <c r="D1057" i="1"/>
  <c r="E1056" i="1"/>
  <c r="D1056" i="1"/>
  <c r="E1055" i="1"/>
  <c r="D1055" i="1"/>
  <c r="E1054" i="1"/>
  <c r="D1054" i="1"/>
  <c r="E1053" i="1"/>
  <c r="D1053" i="1"/>
  <c r="E1052" i="1"/>
  <c r="D1052" i="1"/>
  <c r="E1051" i="1"/>
  <c r="D1051" i="1"/>
  <c r="E1050" i="1"/>
  <c r="D1050" i="1"/>
  <c r="E1049" i="1"/>
  <c r="D1049" i="1"/>
  <c r="E1048" i="1"/>
  <c r="D1048" i="1"/>
  <c r="E1047" i="1"/>
  <c r="D1047" i="1"/>
  <c r="E1046" i="1"/>
  <c r="D1046" i="1"/>
  <c r="E1045" i="1"/>
  <c r="D1045" i="1"/>
  <c r="E1044" i="1"/>
  <c r="D1044" i="1"/>
  <c r="E1043" i="1"/>
  <c r="D1043" i="1"/>
  <c r="E1042" i="1"/>
  <c r="D1042" i="1"/>
  <c r="E1041" i="1"/>
  <c r="D1041" i="1"/>
  <c r="E1040" i="1"/>
  <c r="D1040" i="1"/>
  <c r="E1039" i="1"/>
  <c r="D1039" i="1"/>
  <c r="E1038" i="1"/>
  <c r="D1038" i="1"/>
  <c r="E1037" i="1"/>
  <c r="D1037" i="1"/>
  <c r="E1036" i="1"/>
  <c r="D1036" i="1"/>
  <c r="E1035" i="1"/>
  <c r="D1035" i="1"/>
  <c r="E1034" i="1"/>
  <c r="D1034" i="1"/>
  <c r="E1033" i="1"/>
  <c r="D1033" i="1"/>
  <c r="E1032" i="1"/>
  <c r="D1032" i="1"/>
  <c r="E1031" i="1"/>
  <c r="D1031" i="1"/>
  <c r="E1030" i="1"/>
  <c r="D1030" i="1"/>
  <c r="E1029" i="1"/>
  <c r="D1029" i="1"/>
  <c r="E1028" i="1"/>
  <c r="D1028" i="1"/>
  <c r="E1027" i="1"/>
  <c r="D1027" i="1"/>
  <c r="E1026" i="1"/>
  <c r="D1026" i="1"/>
  <c r="E1025" i="1"/>
  <c r="D1025" i="1"/>
  <c r="E1024" i="1"/>
  <c r="D1024" i="1"/>
  <c r="E1023" i="1"/>
  <c r="D1023" i="1"/>
  <c r="E1022" i="1"/>
  <c r="D1022" i="1"/>
  <c r="E1021" i="1"/>
  <c r="D1021" i="1"/>
  <c r="E1020" i="1"/>
  <c r="D1020" i="1"/>
  <c r="E1019" i="1"/>
  <c r="D1019" i="1"/>
  <c r="E1018" i="1"/>
  <c r="D1018" i="1"/>
  <c r="E1017" i="1"/>
  <c r="D1017" i="1"/>
  <c r="E1016" i="1"/>
  <c r="D1016" i="1"/>
  <c r="E1015" i="1"/>
  <c r="D1015" i="1"/>
  <c r="E1014" i="1"/>
  <c r="D1014" i="1"/>
  <c r="E1013" i="1"/>
  <c r="D1013" i="1"/>
  <c r="E1012" i="1"/>
  <c r="D1012" i="1"/>
  <c r="E1011" i="1"/>
  <c r="D1011" i="1"/>
  <c r="E1010" i="1"/>
  <c r="D1010" i="1"/>
  <c r="E1009" i="1"/>
  <c r="D1009" i="1"/>
  <c r="E1008" i="1"/>
  <c r="D1008" i="1"/>
  <c r="E1007" i="1"/>
  <c r="D1007" i="1"/>
  <c r="E1006" i="1"/>
  <c r="D1006" i="1"/>
  <c r="E1005" i="1"/>
  <c r="D1005" i="1"/>
  <c r="E1004" i="1"/>
  <c r="D1004" i="1"/>
  <c r="E1003" i="1"/>
  <c r="D1003" i="1"/>
  <c r="E1002" i="1"/>
  <c r="D1002" i="1"/>
  <c r="E1001" i="1"/>
  <c r="D1001" i="1"/>
  <c r="E1000" i="1"/>
  <c r="D1000" i="1"/>
  <c r="E999" i="1"/>
  <c r="D999" i="1"/>
  <c r="E998" i="1"/>
  <c r="D998" i="1"/>
  <c r="E997" i="1"/>
  <c r="D997" i="1"/>
  <c r="E996" i="1"/>
  <c r="D996" i="1"/>
  <c r="E995" i="1"/>
  <c r="D995" i="1"/>
  <c r="E994" i="1"/>
  <c r="D994" i="1"/>
  <c r="E993" i="1"/>
  <c r="D993" i="1"/>
  <c r="E992" i="1"/>
  <c r="D992" i="1"/>
  <c r="E991" i="1"/>
  <c r="D991" i="1"/>
  <c r="E990" i="1"/>
  <c r="D990" i="1"/>
  <c r="E989" i="1"/>
  <c r="D989" i="1"/>
  <c r="E988" i="1"/>
  <c r="D988" i="1"/>
  <c r="E987" i="1"/>
  <c r="D987" i="1"/>
  <c r="E986" i="1"/>
  <c r="D986" i="1"/>
  <c r="E985" i="1"/>
  <c r="D985" i="1"/>
  <c r="E984" i="1"/>
  <c r="D984" i="1"/>
  <c r="E983" i="1"/>
  <c r="D983" i="1"/>
  <c r="E982" i="1"/>
  <c r="D982" i="1"/>
  <c r="E981" i="1"/>
  <c r="D981" i="1"/>
  <c r="E980" i="1"/>
  <c r="D980" i="1"/>
  <c r="E979" i="1"/>
  <c r="D979" i="1"/>
  <c r="E978" i="1"/>
  <c r="D978" i="1"/>
  <c r="E977" i="1"/>
  <c r="D977" i="1"/>
  <c r="E976" i="1"/>
  <c r="D976" i="1"/>
  <c r="E975" i="1"/>
  <c r="D975" i="1"/>
  <c r="E974" i="1"/>
  <c r="D974" i="1"/>
  <c r="E973" i="1"/>
  <c r="D973" i="1"/>
  <c r="E972" i="1"/>
  <c r="D972" i="1"/>
  <c r="E971" i="1"/>
  <c r="D971" i="1"/>
  <c r="E970" i="1"/>
  <c r="D970" i="1"/>
  <c r="E969" i="1"/>
  <c r="D969" i="1"/>
  <c r="E968" i="1"/>
  <c r="D968" i="1"/>
  <c r="E967" i="1"/>
  <c r="D967" i="1"/>
  <c r="E966" i="1"/>
  <c r="D966" i="1"/>
  <c r="E965" i="1"/>
  <c r="D965" i="1"/>
  <c r="E964" i="1"/>
  <c r="D964" i="1"/>
  <c r="E963" i="1"/>
  <c r="D963" i="1"/>
  <c r="E962" i="1"/>
  <c r="D962" i="1"/>
  <c r="E961" i="1"/>
  <c r="D961" i="1"/>
  <c r="E960" i="1"/>
  <c r="D960" i="1"/>
  <c r="E959" i="1"/>
  <c r="D959" i="1"/>
  <c r="E958" i="1"/>
  <c r="D958" i="1"/>
  <c r="E957" i="1"/>
  <c r="D957" i="1"/>
  <c r="E956" i="1"/>
  <c r="D956" i="1"/>
  <c r="E955" i="1"/>
  <c r="D955" i="1"/>
  <c r="E954" i="1"/>
  <c r="D954" i="1"/>
  <c r="E953" i="1"/>
  <c r="D953" i="1"/>
  <c r="E952" i="1"/>
  <c r="D952" i="1"/>
  <c r="E951" i="1"/>
  <c r="D951" i="1"/>
  <c r="E950" i="1"/>
  <c r="D950" i="1"/>
  <c r="E949" i="1"/>
  <c r="D949" i="1"/>
  <c r="E948" i="1"/>
  <c r="D948" i="1"/>
  <c r="E947" i="1"/>
  <c r="D947" i="1"/>
  <c r="E946" i="1"/>
  <c r="D946" i="1"/>
  <c r="E945" i="1"/>
  <c r="D945" i="1"/>
  <c r="E944" i="1"/>
  <c r="D944" i="1"/>
  <c r="E943" i="1"/>
  <c r="D943" i="1"/>
  <c r="E942" i="1"/>
  <c r="D942" i="1"/>
  <c r="E941" i="1"/>
  <c r="D941" i="1"/>
  <c r="E940" i="1"/>
  <c r="D940" i="1"/>
  <c r="E939" i="1"/>
  <c r="D939" i="1"/>
  <c r="E938" i="1"/>
  <c r="D938" i="1"/>
  <c r="E937" i="1"/>
  <c r="D937" i="1"/>
  <c r="E936" i="1"/>
  <c r="D936" i="1"/>
  <c r="E935" i="1"/>
  <c r="D935" i="1"/>
  <c r="E934" i="1"/>
  <c r="D934" i="1"/>
  <c r="E933" i="1"/>
  <c r="D933" i="1"/>
  <c r="E932" i="1"/>
  <c r="D932" i="1"/>
  <c r="E931" i="1"/>
  <c r="D931" i="1"/>
  <c r="E930" i="1"/>
  <c r="D930" i="1"/>
  <c r="E929" i="1"/>
  <c r="D929" i="1"/>
  <c r="E928" i="1"/>
  <c r="D928" i="1"/>
  <c r="E927" i="1"/>
  <c r="D927" i="1"/>
  <c r="E926" i="1"/>
  <c r="D926" i="1"/>
  <c r="E925" i="1"/>
  <c r="D925" i="1"/>
  <c r="E924" i="1"/>
  <c r="D924" i="1"/>
  <c r="E923" i="1"/>
  <c r="D923" i="1"/>
  <c r="E922" i="1"/>
  <c r="D922" i="1"/>
  <c r="E921" i="1"/>
  <c r="D921" i="1"/>
  <c r="E920" i="1"/>
  <c r="D920" i="1"/>
  <c r="E919" i="1"/>
  <c r="D919" i="1"/>
  <c r="E918" i="1"/>
  <c r="D918" i="1"/>
  <c r="E917" i="1"/>
  <c r="D917" i="1"/>
  <c r="E916" i="1"/>
  <c r="D916" i="1"/>
  <c r="E915" i="1"/>
  <c r="D915" i="1"/>
  <c r="E914" i="1"/>
  <c r="D914" i="1"/>
  <c r="E913" i="1"/>
  <c r="D913" i="1"/>
  <c r="E912" i="1"/>
  <c r="D912" i="1"/>
  <c r="E911" i="1"/>
  <c r="D911" i="1"/>
  <c r="E910" i="1"/>
  <c r="D910" i="1"/>
  <c r="E909" i="1"/>
  <c r="D909" i="1"/>
  <c r="E908" i="1"/>
  <c r="D908" i="1"/>
  <c r="E907" i="1"/>
  <c r="D907" i="1"/>
  <c r="E906" i="1"/>
  <c r="D906" i="1"/>
  <c r="E905" i="1"/>
  <c r="D905" i="1"/>
  <c r="E904" i="1"/>
  <c r="D904" i="1"/>
  <c r="E903" i="1"/>
  <c r="D903" i="1"/>
  <c r="E902" i="1"/>
  <c r="D902" i="1"/>
  <c r="E901" i="1"/>
  <c r="D901" i="1"/>
  <c r="E900" i="1"/>
  <c r="D900" i="1"/>
  <c r="E899" i="1"/>
  <c r="D899" i="1"/>
  <c r="E898" i="1"/>
  <c r="D898" i="1"/>
  <c r="E897" i="1"/>
  <c r="D897" i="1"/>
  <c r="E896" i="1"/>
  <c r="D896" i="1"/>
  <c r="E895" i="1"/>
  <c r="D895" i="1"/>
  <c r="E894" i="1"/>
  <c r="D894" i="1"/>
  <c r="E893" i="1"/>
  <c r="D893" i="1"/>
  <c r="E892" i="1"/>
  <c r="D892" i="1"/>
  <c r="E891" i="1"/>
  <c r="D891" i="1"/>
  <c r="E890" i="1"/>
  <c r="D890" i="1"/>
  <c r="E889" i="1"/>
  <c r="D889" i="1"/>
  <c r="E888" i="1"/>
  <c r="D888" i="1"/>
  <c r="E887" i="1"/>
  <c r="D887" i="1"/>
  <c r="E886" i="1"/>
  <c r="D886" i="1"/>
  <c r="E885" i="1"/>
  <c r="D885" i="1"/>
  <c r="E884" i="1"/>
  <c r="D884" i="1"/>
  <c r="E883" i="1"/>
  <c r="D883" i="1"/>
  <c r="E882" i="1"/>
  <c r="D882" i="1"/>
  <c r="E881" i="1"/>
  <c r="D881" i="1"/>
  <c r="E880" i="1"/>
  <c r="D880" i="1"/>
  <c r="E879" i="1"/>
  <c r="D879" i="1"/>
  <c r="E878" i="1"/>
  <c r="D878" i="1"/>
  <c r="E877" i="1"/>
  <c r="D877" i="1"/>
  <c r="E876" i="1"/>
  <c r="D876" i="1"/>
  <c r="E875" i="1"/>
  <c r="D875" i="1"/>
  <c r="E874" i="1"/>
  <c r="D874" i="1"/>
  <c r="E873" i="1"/>
  <c r="D873" i="1"/>
  <c r="E872" i="1"/>
  <c r="D872" i="1"/>
  <c r="E871" i="1"/>
  <c r="D871" i="1"/>
  <c r="E870" i="1"/>
  <c r="D870" i="1"/>
  <c r="E869" i="1"/>
  <c r="D869" i="1"/>
  <c r="E868" i="1"/>
  <c r="D868" i="1"/>
  <c r="E867" i="1"/>
  <c r="D867" i="1"/>
  <c r="E866" i="1"/>
  <c r="D866" i="1"/>
  <c r="E865" i="1"/>
  <c r="D865" i="1"/>
  <c r="E864" i="1"/>
  <c r="D864" i="1"/>
  <c r="E863" i="1"/>
  <c r="D863" i="1"/>
  <c r="E862" i="1"/>
  <c r="D862" i="1"/>
  <c r="E861" i="1"/>
  <c r="D861" i="1"/>
  <c r="E860" i="1"/>
  <c r="D860" i="1"/>
  <c r="E859" i="1"/>
  <c r="D859" i="1"/>
  <c r="E858" i="1"/>
  <c r="D858" i="1"/>
  <c r="E857" i="1"/>
  <c r="D857" i="1"/>
  <c r="E856" i="1"/>
  <c r="D856" i="1"/>
  <c r="E855" i="1"/>
  <c r="D855" i="1"/>
  <c r="E854" i="1"/>
  <c r="D854" i="1"/>
  <c r="E853" i="1"/>
  <c r="D853" i="1"/>
  <c r="E852" i="1"/>
  <c r="D852" i="1"/>
  <c r="E851" i="1"/>
  <c r="D851" i="1"/>
  <c r="E850" i="1"/>
  <c r="D850" i="1"/>
  <c r="E849" i="1"/>
  <c r="D849" i="1"/>
  <c r="E848" i="1"/>
  <c r="D848" i="1"/>
  <c r="E847" i="1"/>
  <c r="D847" i="1"/>
  <c r="E846" i="1"/>
  <c r="D846" i="1"/>
  <c r="E845" i="1"/>
  <c r="D845" i="1"/>
  <c r="E844" i="1"/>
  <c r="D844" i="1"/>
  <c r="E843" i="1"/>
  <c r="D843" i="1"/>
  <c r="E842" i="1"/>
  <c r="D842" i="1"/>
  <c r="E841" i="1"/>
  <c r="D841" i="1"/>
  <c r="E840" i="1"/>
  <c r="D840" i="1"/>
  <c r="E839" i="1"/>
  <c r="D839" i="1"/>
  <c r="E838" i="1"/>
  <c r="D838" i="1"/>
  <c r="E837" i="1"/>
  <c r="D837" i="1"/>
  <c r="E836" i="1"/>
  <c r="D836" i="1"/>
  <c r="E835" i="1"/>
  <c r="D835" i="1"/>
  <c r="E834" i="1"/>
  <c r="D834" i="1"/>
  <c r="E833" i="1"/>
  <c r="D833" i="1"/>
  <c r="E832" i="1"/>
  <c r="D832" i="1"/>
  <c r="E831" i="1"/>
  <c r="D831" i="1"/>
  <c r="E830" i="1"/>
  <c r="D830" i="1"/>
  <c r="E829" i="1"/>
  <c r="D829" i="1"/>
  <c r="E828" i="1"/>
  <c r="D828" i="1"/>
  <c r="E827" i="1"/>
  <c r="D827" i="1"/>
  <c r="E826" i="1"/>
  <c r="D826" i="1"/>
  <c r="E825" i="1"/>
  <c r="D825" i="1"/>
  <c r="E824" i="1"/>
  <c r="D824" i="1"/>
  <c r="E823" i="1"/>
  <c r="D823" i="1"/>
  <c r="E822" i="1"/>
  <c r="D822" i="1"/>
  <c r="E821" i="1"/>
  <c r="D821" i="1"/>
  <c r="E820" i="1"/>
  <c r="D820" i="1"/>
  <c r="E819" i="1"/>
  <c r="D819" i="1"/>
  <c r="E818" i="1"/>
  <c r="D818" i="1"/>
  <c r="E817" i="1"/>
  <c r="D817" i="1"/>
  <c r="E816" i="1"/>
  <c r="D816" i="1"/>
  <c r="E815" i="1"/>
  <c r="D815" i="1"/>
  <c r="E814" i="1"/>
  <c r="D814" i="1"/>
  <c r="E813" i="1"/>
  <c r="D813" i="1"/>
  <c r="E812" i="1"/>
  <c r="D812" i="1"/>
  <c r="E811" i="1"/>
  <c r="D811" i="1"/>
  <c r="E810" i="1"/>
  <c r="D810" i="1"/>
  <c r="E809" i="1"/>
  <c r="D809" i="1"/>
  <c r="E808" i="1"/>
  <c r="D808" i="1"/>
  <c r="E807" i="1"/>
  <c r="D807" i="1"/>
  <c r="E806" i="1"/>
  <c r="D806" i="1"/>
  <c r="E805" i="1"/>
  <c r="D805" i="1"/>
  <c r="E804" i="1"/>
  <c r="D804" i="1"/>
  <c r="E803" i="1"/>
  <c r="D803" i="1"/>
  <c r="E802" i="1"/>
  <c r="D802" i="1"/>
  <c r="E801" i="1"/>
  <c r="D801" i="1"/>
  <c r="E800" i="1"/>
  <c r="D800" i="1"/>
  <c r="E799" i="1"/>
  <c r="D799" i="1"/>
  <c r="E798" i="1"/>
  <c r="D798" i="1"/>
  <c r="E797" i="1"/>
  <c r="D797" i="1"/>
  <c r="E796" i="1"/>
  <c r="D796" i="1"/>
  <c r="E795" i="1"/>
  <c r="D795" i="1"/>
  <c r="E794" i="1"/>
  <c r="D794" i="1"/>
  <c r="E793" i="1"/>
  <c r="D793" i="1"/>
  <c r="E792" i="1"/>
  <c r="D792" i="1"/>
  <c r="E791" i="1"/>
  <c r="D791" i="1"/>
  <c r="E790" i="1"/>
  <c r="D790" i="1"/>
  <c r="E789" i="1"/>
  <c r="D789" i="1"/>
  <c r="E788" i="1"/>
  <c r="D788" i="1"/>
  <c r="E787" i="1"/>
  <c r="D787" i="1"/>
  <c r="E786" i="1"/>
  <c r="D786" i="1"/>
  <c r="E785" i="1"/>
  <c r="D785" i="1"/>
  <c r="E784" i="1"/>
  <c r="D784" i="1"/>
  <c r="E783" i="1"/>
  <c r="D783" i="1"/>
  <c r="E782" i="1"/>
  <c r="D782" i="1"/>
  <c r="E781" i="1"/>
  <c r="D781" i="1"/>
  <c r="E780" i="1"/>
  <c r="D780" i="1"/>
  <c r="E779" i="1"/>
  <c r="D779" i="1"/>
  <c r="E778" i="1"/>
  <c r="D778" i="1"/>
  <c r="E777" i="1"/>
  <c r="D777" i="1"/>
  <c r="E776" i="1"/>
  <c r="D776" i="1"/>
  <c r="E775" i="1"/>
  <c r="D775" i="1"/>
  <c r="E774" i="1"/>
  <c r="D774" i="1"/>
  <c r="E773" i="1"/>
  <c r="D773" i="1"/>
  <c r="E772" i="1"/>
  <c r="D772" i="1"/>
  <c r="E771" i="1"/>
  <c r="D771" i="1"/>
  <c r="E770" i="1"/>
  <c r="D770" i="1"/>
  <c r="E769" i="1"/>
  <c r="D769" i="1"/>
  <c r="E768" i="1"/>
  <c r="D768" i="1"/>
  <c r="E767" i="1"/>
  <c r="D767" i="1"/>
  <c r="E766" i="1"/>
  <c r="D766" i="1"/>
  <c r="E765" i="1"/>
  <c r="D765" i="1"/>
  <c r="E764" i="1"/>
  <c r="D764" i="1"/>
  <c r="E763" i="1"/>
  <c r="D763" i="1"/>
  <c r="E762" i="1"/>
  <c r="D762" i="1"/>
  <c r="E761" i="1"/>
  <c r="D761" i="1"/>
  <c r="E760" i="1"/>
  <c r="D760" i="1"/>
  <c r="E759" i="1"/>
  <c r="D759" i="1"/>
  <c r="E758" i="1"/>
  <c r="D758" i="1"/>
  <c r="E757" i="1"/>
  <c r="D757" i="1"/>
  <c r="E756" i="1"/>
  <c r="D756" i="1"/>
  <c r="E755" i="1"/>
  <c r="D755" i="1"/>
  <c r="E754" i="1"/>
  <c r="D754" i="1"/>
  <c r="E753" i="1"/>
  <c r="D753" i="1"/>
  <c r="E752" i="1"/>
  <c r="D752" i="1"/>
  <c r="E751" i="1"/>
  <c r="D751" i="1"/>
  <c r="E750" i="1"/>
  <c r="D750" i="1"/>
  <c r="E749" i="1"/>
  <c r="D749" i="1"/>
  <c r="E748" i="1"/>
  <c r="D748" i="1"/>
  <c r="E747" i="1"/>
  <c r="D747" i="1"/>
  <c r="E746" i="1"/>
  <c r="D746" i="1"/>
  <c r="E745" i="1"/>
  <c r="D745" i="1"/>
  <c r="E744" i="1"/>
  <c r="D744" i="1"/>
  <c r="E743" i="1"/>
  <c r="D743" i="1"/>
  <c r="E742" i="1"/>
  <c r="D742" i="1"/>
  <c r="E741" i="1"/>
  <c r="D741" i="1"/>
  <c r="E740" i="1"/>
  <c r="D740" i="1"/>
  <c r="E739" i="1"/>
  <c r="D739" i="1"/>
  <c r="E738" i="1"/>
  <c r="D738" i="1"/>
  <c r="E737" i="1"/>
  <c r="D737" i="1"/>
  <c r="E736" i="1"/>
  <c r="D736" i="1"/>
  <c r="E735" i="1"/>
  <c r="D735" i="1"/>
  <c r="E734" i="1"/>
  <c r="D734" i="1"/>
  <c r="E733" i="1"/>
  <c r="D733" i="1"/>
  <c r="E732" i="1"/>
  <c r="D732" i="1"/>
  <c r="E731" i="1"/>
  <c r="D731" i="1"/>
  <c r="E730" i="1"/>
  <c r="D730" i="1"/>
  <c r="E729" i="1"/>
  <c r="D729" i="1"/>
  <c r="E728" i="1"/>
  <c r="D728" i="1"/>
  <c r="E727" i="1"/>
  <c r="D727" i="1"/>
  <c r="E726" i="1"/>
  <c r="D726" i="1"/>
  <c r="E725" i="1"/>
  <c r="D725" i="1"/>
  <c r="E724" i="1"/>
  <c r="D724" i="1"/>
  <c r="E723" i="1"/>
  <c r="D723" i="1"/>
  <c r="E722" i="1"/>
  <c r="D722" i="1"/>
  <c r="E721" i="1"/>
  <c r="D721" i="1"/>
  <c r="E720" i="1"/>
  <c r="D720" i="1"/>
  <c r="E719" i="1"/>
  <c r="D719" i="1"/>
  <c r="E718" i="1"/>
  <c r="D718" i="1"/>
  <c r="E717" i="1"/>
  <c r="D717" i="1"/>
  <c r="E716" i="1"/>
  <c r="D716" i="1"/>
  <c r="E715" i="1"/>
  <c r="D715" i="1"/>
  <c r="E714" i="1"/>
  <c r="D714" i="1"/>
  <c r="E713" i="1"/>
  <c r="D713" i="1"/>
  <c r="E712" i="1"/>
  <c r="D712" i="1"/>
  <c r="E711" i="1"/>
  <c r="D711" i="1"/>
  <c r="E710" i="1"/>
  <c r="D710" i="1"/>
  <c r="E709" i="1"/>
  <c r="D709" i="1"/>
  <c r="E708" i="1"/>
  <c r="D708" i="1"/>
  <c r="E707" i="1"/>
  <c r="D707" i="1"/>
  <c r="E706" i="1"/>
  <c r="D706" i="1"/>
  <c r="E705" i="1"/>
  <c r="D705" i="1"/>
  <c r="E704" i="1"/>
  <c r="D704" i="1"/>
  <c r="E703" i="1"/>
  <c r="D703" i="1"/>
  <c r="E702" i="1"/>
  <c r="D702" i="1"/>
  <c r="E701" i="1"/>
  <c r="D701" i="1"/>
  <c r="E700" i="1"/>
  <c r="D700" i="1"/>
  <c r="E699" i="1"/>
  <c r="D699" i="1"/>
  <c r="E698" i="1"/>
  <c r="D698" i="1"/>
  <c r="E697" i="1"/>
  <c r="D697" i="1"/>
  <c r="E696" i="1"/>
  <c r="D696" i="1"/>
  <c r="E695" i="1"/>
  <c r="D695" i="1"/>
  <c r="E694" i="1"/>
  <c r="D694" i="1"/>
  <c r="E693" i="1"/>
  <c r="D693" i="1"/>
  <c r="E692" i="1"/>
  <c r="D692" i="1"/>
  <c r="E691" i="1"/>
  <c r="D691" i="1"/>
  <c r="E690" i="1"/>
  <c r="D690" i="1"/>
  <c r="E689" i="1"/>
  <c r="D689" i="1"/>
  <c r="E688" i="1"/>
  <c r="D688" i="1"/>
  <c r="E687" i="1"/>
  <c r="D687" i="1"/>
  <c r="E686" i="1"/>
  <c r="D686" i="1"/>
  <c r="E685" i="1"/>
  <c r="D685" i="1"/>
  <c r="E684" i="1"/>
  <c r="D684" i="1"/>
  <c r="E683" i="1"/>
  <c r="D683" i="1"/>
  <c r="E682" i="1"/>
  <c r="D682" i="1"/>
  <c r="E681" i="1"/>
  <c r="D681" i="1"/>
  <c r="E680" i="1"/>
  <c r="D680" i="1"/>
  <c r="E679" i="1"/>
  <c r="D679" i="1"/>
  <c r="E678" i="1"/>
  <c r="D678" i="1"/>
  <c r="E677" i="1"/>
  <c r="D677" i="1"/>
  <c r="E676" i="1"/>
  <c r="D676" i="1"/>
  <c r="E675" i="1"/>
  <c r="D675" i="1"/>
  <c r="E674" i="1"/>
  <c r="D674" i="1"/>
  <c r="E673" i="1"/>
  <c r="D673" i="1"/>
  <c r="E672" i="1"/>
  <c r="D672" i="1"/>
  <c r="E671" i="1"/>
  <c r="D671" i="1"/>
  <c r="E670" i="1"/>
  <c r="D670" i="1"/>
  <c r="E669" i="1"/>
  <c r="D669" i="1"/>
  <c r="E668" i="1"/>
  <c r="D668" i="1"/>
  <c r="E667" i="1"/>
  <c r="D667" i="1"/>
  <c r="E666" i="1"/>
  <c r="D666" i="1"/>
  <c r="E665" i="1"/>
  <c r="D665" i="1"/>
  <c r="E664" i="1"/>
  <c r="D664" i="1"/>
  <c r="E663" i="1"/>
  <c r="D663" i="1"/>
  <c r="E662" i="1"/>
  <c r="D662" i="1"/>
  <c r="E661" i="1"/>
  <c r="D661" i="1"/>
  <c r="E660" i="1"/>
  <c r="D660" i="1"/>
  <c r="E659" i="1"/>
  <c r="D659" i="1"/>
  <c r="E658" i="1"/>
  <c r="D658" i="1"/>
  <c r="E657" i="1"/>
  <c r="D657" i="1"/>
  <c r="E656" i="1"/>
  <c r="D656" i="1"/>
  <c r="E655" i="1"/>
  <c r="D655" i="1"/>
  <c r="E654" i="1"/>
  <c r="D654" i="1"/>
  <c r="E653" i="1"/>
  <c r="D653" i="1"/>
  <c r="E652" i="1"/>
  <c r="D652" i="1"/>
  <c r="E651" i="1"/>
  <c r="D651" i="1"/>
  <c r="E650" i="1"/>
  <c r="D650" i="1"/>
  <c r="E649" i="1"/>
  <c r="D649" i="1"/>
  <c r="E648" i="1"/>
  <c r="D648" i="1"/>
  <c r="E647" i="1"/>
  <c r="D647" i="1"/>
  <c r="E646" i="1"/>
  <c r="D646" i="1"/>
  <c r="E645" i="1"/>
  <c r="D645" i="1"/>
  <c r="E644" i="1"/>
  <c r="D644" i="1"/>
  <c r="E643" i="1"/>
  <c r="D643" i="1"/>
  <c r="E642" i="1"/>
  <c r="D642" i="1"/>
  <c r="E641" i="1"/>
  <c r="D641" i="1"/>
  <c r="E640" i="1"/>
  <c r="D640" i="1"/>
  <c r="E639" i="1"/>
  <c r="D639" i="1"/>
  <c r="E638" i="1"/>
  <c r="D638" i="1"/>
  <c r="E637" i="1"/>
  <c r="D637" i="1"/>
  <c r="E636" i="1"/>
  <c r="D636" i="1"/>
  <c r="E635" i="1"/>
  <c r="D635" i="1"/>
  <c r="E634" i="1"/>
  <c r="D634" i="1"/>
  <c r="E633" i="1"/>
  <c r="D633" i="1"/>
  <c r="E632" i="1"/>
  <c r="D632" i="1"/>
  <c r="E631" i="1"/>
  <c r="D631" i="1"/>
  <c r="E630" i="1"/>
  <c r="D630" i="1"/>
  <c r="E629" i="1"/>
  <c r="D629" i="1"/>
  <c r="E628" i="1"/>
  <c r="D628" i="1"/>
  <c r="E627" i="1"/>
  <c r="D627" i="1"/>
  <c r="E626" i="1"/>
  <c r="D626" i="1"/>
  <c r="E625" i="1"/>
  <c r="D625" i="1"/>
  <c r="E624" i="1"/>
  <c r="D624" i="1"/>
  <c r="E623" i="1"/>
  <c r="D623" i="1"/>
  <c r="E622" i="1"/>
  <c r="D622" i="1"/>
  <c r="E621" i="1"/>
  <c r="D621" i="1"/>
  <c r="E620" i="1"/>
  <c r="D620" i="1"/>
  <c r="E619" i="1"/>
  <c r="D619" i="1"/>
  <c r="E618" i="1"/>
  <c r="D618" i="1"/>
  <c r="E617" i="1"/>
  <c r="D617" i="1"/>
  <c r="E616" i="1"/>
  <c r="D616" i="1"/>
  <c r="E615" i="1"/>
  <c r="D615" i="1"/>
  <c r="E614" i="1"/>
  <c r="D614" i="1"/>
  <c r="E613" i="1"/>
  <c r="D613" i="1"/>
  <c r="E612" i="1"/>
  <c r="D612" i="1"/>
  <c r="E611" i="1"/>
  <c r="D611" i="1"/>
  <c r="E610" i="1"/>
  <c r="D610" i="1"/>
  <c r="E609" i="1"/>
  <c r="D609" i="1"/>
  <c r="E608" i="1"/>
  <c r="D608" i="1"/>
  <c r="E607" i="1"/>
  <c r="D607" i="1"/>
  <c r="E606" i="1"/>
  <c r="D606" i="1"/>
  <c r="E605" i="1"/>
  <c r="D605" i="1"/>
  <c r="E604" i="1"/>
  <c r="D604" i="1"/>
  <c r="E603" i="1"/>
  <c r="D603" i="1"/>
  <c r="E602" i="1"/>
  <c r="D602" i="1"/>
  <c r="E601" i="1"/>
  <c r="D601" i="1"/>
  <c r="E600" i="1"/>
  <c r="D600" i="1"/>
  <c r="E599" i="1"/>
  <c r="D599" i="1"/>
  <c r="E598" i="1"/>
  <c r="D598" i="1"/>
  <c r="E597" i="1"/>
  <c r="D597" i="1"/>
  <c r="E596" i="1"/>
  <c r="D596" i="1"/>
  <c r="E595" i="1"/>
  <c r="D595" i="1"/>
  <c r="E594" i="1"/>
  <c r="D594" i="1"/>
  <c r="E593" i="1"/>
  <c r="D593" i="1"/>
  <c r="E592" i="1"/>
  <c r="D592" i="1"/>
  <c r="E591" i="1"/>
  <c r="D591" i="1"/>
  <c r="E590" i="1"/>
  <c r="D590" i="1"/>
  <c r="E589" i="1"/>
  <c r="D589" i="1"/>
  <c r="E588" i="1"/>
  <c r="D588" i="1"/>
  <c r="E587" i="1"/>
  <c r="D587" i="1"/>
  <c r="E586" i="1"/>
  <c r="D586" i="1"/>
  <c r="E585" i="1"/>
  <c r="D585" i="1"/>
  <c r="E584" i="1"/>
  <c r="D584" i="1"/>
  <c r="E583" i="1"/>
  <c r="D583" i="1"/>
  <c r="E582" i="1"/>
  <c r="D582" i="1"/>
  <c r="E581" i="1"/>
  <c r="D581" i="1"/>
  <c r="E580" i="1"/>
  <c r="D580" i="1"/>
  <c r="E579" i="1"/>
  <c r="D579" i="1"/>
  <c r="E578" i="1"/>
  <c r="D578" i="1"/>
  <c r="E577" i="1"/>
  <c r="D577" i="1"/>
  <c r="E576" i="1"/>
  <c r="D576" i="1"/>
  <c r="E575" i="1"/>
  <c r="D575" i="1"/>
  <c r="E574" i="1"/>
  <c r="D574" i="1"/>
  <c r="E573" i="1"/>
  <c r="D573" i="1"/>
  <c r="E572" i="1"/>
  <c r="D572" i="1"/>
  <c r="E571" i="1"/>
  <c r="D571" i="1"/>
  <c r="E570" i="1"/>
  <c r="D570" i="1"/>
  <c r="E569" i="1"/>
  <c r="D569" i="1"/>
  <c r="E568" i="1"/>
  <c r="D568" i="1"/>
  <c r="E567" i="1"/>
  <c r="D567" i="1"/>
  <c r="E566" i="1"/>
  <c r="D566" i="1"/>
  <c r="E565" i="1"/>
  <c r="D565" i="1"/>
  <c r="E564" i="1"/>
  <c r="D564" i="1"/>
  <c r="E563" i="1"/>
  <c r="D563" i="1"/>
  <c r="E562" i="1"/>
  <c r="D562" i="1"/>
  <c r="E561" i="1"/>
  <c r="D561" i="1"/>
  <c r="E560" i="1"/>
  <c r="D560" i="1"/>
  <c r="E559" i="1"/>
  <c r="D559" i="1"/>
  <c r="E558" i="1"/>
  <c r="D558" i="1"/>
  <c r="E557" i="1"/>
  <c r="D557" i="1"/>
  <c r="E556" i="1"/>
  <c r="D556" i="1"/>
  <c r="E555" i="1"/>
  <c r="D555" i="1"/>
  <c r="E554" i="1"/>
  <c r="D554" i="1"/>
  <c r="E553" i="1"/>
  <c r="D553" i="1"/>
  <c r="E552" i="1"/>
  <c r="D552" i="1"/>
  <c r="E551" i="1"/>
  <c r="D551" i="1"/>
  <c r="E550" i="1"/>
  <c r="D550" i="1"/>
  <c r="E549" i="1"/>
  <c r="D549" i="1"/>
  <c r="E548" i="1"/>
  <c r="D548" i="1"/>
  <c r="E547" i="1"/>
  <c r="D547" i="1"/>
  <c r="E546" i="1"/>
  <c r="D546" i="1"/>
  <c r="E545" i="1"/>
  <c r="D545" i="1"/>
  <c r="E544" i="1"/>
  <c r="D544" i="1"/>
  <c r="E543" i="1"/>
  <c r="D543" i="1"/>
  <c r="E542" i="1"/>
  <c r="D542" i="1"/>
  <c r="E541" i="1"/>
  <c r="D541" i="1"/>
  <c r="E540" i="1"/>
  <c r="D540" i="1"/>
  <c r="E539" i="1"/>
  <c r="D539" i="1"/>
  <c r="E538" i="1"/>
  <c r="D538" i="1"/>
  <c r="E537" i="1"/>
  <c r="D537" i="1"/>
  <c r="E536" i="1"/>
  <c r="D536" i="1"/>
  <c r="E535" i="1"/>
  <c r="D535" i="1"/>
  <c r="E534" i="1"/>
  <c r="D534" i="1"/>
  <c r="E533" i="1"/>
  <c r="D533" i="1"/>
  <c r="E532" i="1"/>
  <c r="D532" i="1"/>
  <c r="E531" i="1"/>
  <c r="D531" i="1"/>
  <c r="E530" i="1"/>
  <c r="D530" i="1"/>
  <c r="E529" i="1"/>
  <c r="D529" i="1"/>
  <c r="E528" i="1"/>
  <c r="D528" i="1"/>
  <c r="E527" i="1"/>
  <c r="D527" i="1"/>
  <c r="E526" i="1"/>
  <c r="D526" i="1"/>
  <c r="E525" i="1"/>
  <c r="D525" i="1"/>
  <c r="E524" i="1"/>
  <c r="D524" i="1"/>
  <c r="E523" i="1"/>
  <c r="D523" i="1"/>
  <c r="E522" i="1"/>
  <c r="D522" i="1"/>
  <c r="E521" i="1"/>
  <c r="D521" i="1"/>
  <c r="E520" i="1"/>
  <c r="D520" i="1"/>
  <c r="E519" i="1"/>
  <c r="D519" i="1"/>
  <c r="E518" i="1"/>
  <c r="D518" i="1"/>
  <c r="E517" i="1"/>
  <c r="D517" i="1"/>
  <c r="E516" i="1"/>
  <c r="D516" i="1"/>
  <c r="E515" i="1"/>
  <c r="D515" i="1"/>
  <c r="E514" i="1"/>
  <c r="D514" i="1"/>
  <c r="E513" i="1"/>
  <c r="D513" i="1"/>
  <c r="E512" i="1"/>
  <c r="D512" i="1"/>
  <c r="E511" i="1"/>
  <c r="D511" i="1"/>
  <c r="E510" i="1"/>
  <c r="D510" i="1"/>
  <c r="E509" i="1"/>
  <c r="D509" i="1"/>
  <c r="E508" i="1"/>
  <c r="D508" i="1"/>
  <c r="E507" i="1"/>
  <c r="D507" i="1"/>
  <c r="E506" i="1"/>
  <c r="D506" i="1"/>
  <c r="E505" i="1"/>
  <c r="D505" i="1"/>
  <c r="E504" i="1"/>
  <c r="D504" i="1"/>
  <c r="E503" i="1"/>
  <c r="D503" i="1"/>
  <c r="E502" i="1"/>
  <c r="D502" i="1"/>
  <c r="E501" i="1"/>
  <c r="D501" i="1"/>
  <c r="E500" i="1"/>
  <c r="D500" i="1"/>
  <c r="E499" i="1"/>
  <c r="D499" i="1"/>
  <c r="E498" i="1"/>
  <c r="D498" i="1"/>
  <c r="E497" i="1"/>
  <c r="D497" i="1"/>
  <c r="E496" i="1"/>
  <c r="D496" i="1"/>
  <c r="E495" i="1"/>
  <c r="D495" i="1"/>
  <c r="E494" i="1"/>
  <c r="D494" i="1"/>
  <c r="E493" i="1"/>
  <c r="D493" i="1"/>
  <c r="E492" i="1"/>
  <c r="D492" i="1"/>
  <c r="E491" i="1"/>
  <c r="D491" i="1"/>
  <c r="E490" i="1"/>
  <c r="D490" i="1"/>
  <c r="E489" i="1"/>
  <c r="D489" i="1"/>
  <c r="E488" i="1"/>
  <c r="D488" i="1"/>
  <c r="E487" i="1"/>
  <c r="D487" i="1"/>
  <c r="E486" i="1"/>
  <c r="D486" i="1"/>
  <c r="E485" i="1"/>
  <c r="D485" i="1"/>
  <c r="E484" i="1"/>
  <c r="D484" i="1"/>
  <c r="E483" i="1"/>
  <c r="D483" i="1"/>
  <c r="E482" i="1"/>
  <c r="D482" i="1"/>
  <c r="E481" i="1"/>
  <c r="D481" i="1"/>
  <c r="E480" i="1"/>
  <c r="D480" i="1"/>
  <c r="E479" i="1"/>
  <c r="D479" i="1"/>
  <c r="E478" i="1"/>
  <c r="D478" i="1"/>
  <c r="E477" i="1"/>
  <c r="D477" i="1"/>
  <c r="E476" i="1"/>
  <c r="D476" i="1"/>
  <c r="E475" i="1"/>
  <c r="D475" i="1"/>
  <c r="E474" i="1"/>
  <c r="D474" i="1"/>
  <c r="E473" i="1"/>
  <c r="D473" i="1"/>
  <c r="E472" i="1"/>
  <c r="D472" i="1"/>
  <c r="E471" i="1"/>
  <c r="D471" i="1"/>
  <c r="E470" i="1"/>
  <c r="D470" i="1"/>
  <c r="E469" i="1"/>
  <c r="D469" i="1"/>
  <c r="E468" i="1"/>
  <c r="D468" i="1"/>
  <c r="E467" i="1"/>
  <c r="D467" i="1"/>
  <c r="E466" i="1"/>
  <c r="D466" i="1"/>
  <c r="E465" i="1"/>
  <c r="D465" i="1"/>
  <c r="E464" i="1"/>
  <c r="D464" i="1"/>
  <c r="E463" i="1"/>
  <c r="D463" i="1"/>
  <c r="E462" i="1"/>
  <c r="D462" i="1"/>
  <c r="E461" i="1"/>
  <c r="D461" i="1"/>
  <c r="E460" i="1"/>
  <c r="D460" i="1"/>
  <c r="E459" i="1"/>
  <c r="D459" i="1"/>
  <c r="E458" i="1"/>
  <c r="D458" i="1"/>
  <c r="E457" i="1"/>
  <c r="D457" i="1"/>
  <c r="E456" i="1"/>
  <c r="D456" i="1"/>
  <c r="E455" i="1"/>
  <c r="D455" i="1"/>
  <c r="E454" i="1"/>
  <c r="D454" i="1"/>
  <c r="E453" i="1"/>
  <c r="D453" i="1"/>
  <c r="E452" i="1"/>
  <c r="D452" i="1"/>
  <c r="E451" i="1"/>
  <c r="D451" i="1"/>
  <c r="E450" i="1"/>
  <c r="D450" i="1"/>
  <c r="E449" i="1"/>
  <c r="D449" i="1"/>
  <c r="E448" i="1"/>
  <c r="D448" i="1"/>
  <c r="E447" i="1"/>
  <c r="D447" i="1"/>
  <c r="E446" i="1"/>
  <c r="D446" i="1"/>
  <c r="E445" i="1"/>
  <c r="D445" i="1"/>
  <c r="E444" i="1"/>
  <c r="D444" i="1"/>
  <c r="E443" i="1"/>
  <c r="D443" i="1"/>
  <c r="E442" i="1"/>
  <c r="D442" i="1"/>
  <c r="E441" i="1"/>
  <c r="D441" i="1"/>
  <c r="E440" i="1"/>
  <c r="D440" i="1"/>
  <c r="E439" i="1"/>
  <c r="D439" i="1"/>
  <c r="E438" i="1"/>
  <c r="D438" i="1"/>
  <c r="E437" i="1"/>
  <c r="D437" i="1"/>
  <c r="E436" i="1"/>
  <c r="D436" i="1"/>
  <c r="E435" i="1"/>
  <c r="D435" i="1"/>
  <c r="E434" i="1"/>
  <c r="D434" i="1"/>
  <c r="E433" i="1"/>
  <c r="D433" i="1"/>
  <c r="E432" i="1"/>
  <c r="D432" i="1"/>
  <c r="E431" i="1"/>
  <c r="D431" i="1"/>
  <c r="E430" i="1"/>
  <c r="D430" i="1"/>
  <c r="E429" i="1"/>
  <c r="D429" i="1"/>
  <c r="E428" i="1"/>
  <c r="D428" i="1"/>
  <c r="E427" i="1"/>
  <c r="D427" i="1"/>
  <c r="E426" i="1"/>
  <c r="D426" i="1"/>
  <c r="E425" i="1"/>
  <c r="D425" i="1"/>
  <c r="E424" i="1"/>
  <c r="D424" i="1"/>
  <c r="E423" i="1"/>
  <c r="D423" i="1"/>
  <c r="E422" i="1"/>
  <c r="D422" i="1"/>
  <c r="E421" i="1"/>
  <c r="D421" i="1"/>
  <c r="E420" i="1"/>
  <c r="D420" i="1"/>
  <c r="E419" i="1"/>
  <c r="D419" i="1"/>
  <c r="E418" i="1"/>
  <c r="D418" i="1"/>
  <c r="E417" i="1"/>
  <c r="D417" i="1"/>
  <c r="E416" i="1"/>
  <c r="D416" i="1"/>
  <c r="E415" i="1"/>
  <c r="D415" i="1"/>
  <c r="E414" i="1"/>
  <c r="D414" i="1"/>
  <c r="E413" i="1"/>
  <c r="D413" i="1"/>
  <c r="E412" i="1"/>
  <c r="D412" i="1"/>
  <c r="E411" i="1"/>
  <c r="D411" i="1"/>
  <c r="E410" i="1"/>
  <c r="D410" i="1"/>
  <c r="E409" i="1"/>
  <c r="D409" i="1"/>
  <c r="E408" i="1"/>
  <c r="D408" i="1"/>
  <c r="E407" i="1"/>
  <c r="D407" i="1"/>
  <c r="E406" i="1"/>
  <c r="D406" i="1"/>
  <c r="E405" i="1"/>
  <c r="D405" i="1"/>
  <c r="E404" i="1"/>
  <c r="D404" i="1"/>
  <c r="E403" i="1"/>
  <c r="D403" i="1"/>
  <c r="E402" i="1"/>
  <c r="D402" i="1"/>
  <c r="E401" i="1"/>
  <c r="D401" i="1"/>
  <c r="E400" i="1"/>
  <c r="D400" i="1"/>
  <c r="E399" i="1"/>
  <c r="D399" i="1"/>
  <c r="E398" i="1"/>
  <c r="D398" i="1"/>
  <c r="E397" i="1"/>
  <c r="D397" i="1"/>
  <c r="E396" i="1"/>
  <c r="D396" i="1"/>
  <c r="E395" i="1"/>
  <c r="D395" i="1"/>
  <c r="E394" i="1"/>
  <c r="D394" i="1"/>
  <c r="E393" i="1"/>
  <c r="D393" i="1"/>
  <c r="E392" i="1"/>
  <c r="D392" i="1"/>
  <c r="E391" i="1"/>
  <c r="D391" i="1"/>
  <c r="E390" i="1"/>
  <c r="D390" i="1"/>
  <c r="E389" i="1"/>
  <c r="D389" i="1"/>
  <c r="E388" i="1"/>
  <c r="D388" i="1"/>
  <c r="E387" i="1"/>
  <c r="D387" i="1"/>
  <c r="E386" i="1"/>
  <c r="D386" i="1"/>
  <c r="E385" i="1"/>
  <c r="D385" i="1"/>
  <c r="E384" i="1"/>
  <c r="D384" i="1"/>
  <c r="E383" i="1"/>
  <c r="D383" i="1"/>
  <c r="E382" i="1"/>
  <c r="D382" i="1"/>
  <c r="E381" i="1"/>
  <c r="D381" i="1"/>
  <c r="E380" i="1"/>
  <c r="D380" i="1"/>
  <c r="E379" i="1"/>
  <c r="D379" i="1"/>
  <c r="E378" i="1"/>
  <c r="D378" i="1"/>
  <c r="E377" i="1"/>
  <c r="D377" i="1"/>
  <c r="E376" i="1"/>
  <c r="D376" i="1"/>
  <c r="E375" i="1"/>
  <c r="D375" i="1"/>
  <c r="E374" i="1"/>
  <c r="D374" i="1"/>
  <c r="E373" i="1"/>
  <c r="D373" i="1"/>
  <c r="E372" i="1"/>
  <c r="D372" i="1"/>
  <c r="E371" i="1"/>
  <c r="D371" i="1"/>
  <c r="E370" i="1"/>
  <c r="D370" i="1"/>
  <c r="E369" i="1"/>
  <c r="D369" i="1"/>
  <c r="E368" i="1"/>
  <c r="D368" i="1"/>
  <c r="E367" i="1"/>
  <c r="D367" i="1"/>
  <c r="E366" i="1"/>
  <c r="D366" i="1"/>
  <c r="E365" i="1"/>
  <c r="D365" i="1"/>
  <c r="E364" i="1"/>
  <c r="D364" i="1"/>
  <c r="E363" i="1"/>
  <c r="D363" i="1"/>
  <c r="E362" i="1"/>
  <c r="D362" i="1"/>
  <c r="E361" i="1"/>
  <c r="D361" i="1"/>
  <c r="E360" i="1"/>
  <c r="D360" i="1"/>
  <c r="E359" i="1"/>
  <c r="D359" i="1"/>
  <c r="E358" i="1"/>
  <c r="D358" i="1"/>
  <c r="E357" i="1"/>
  <c r="D357" i="1"/>
  <c r="E356" i="1"/>
  <c r="D356" i="1"/>
  <c r="E355" i="1"/>
  <c r="D355" i="1"/>
  <c r="E354" i="1"/>
  <c r="D354" i="1"/>
  <c r="E353" i="1"/>
  <c r="D353" i="1"/>
  <c r="E352" i="1"/>
  <c r="D352" i="1"/>
  <c r="E351" i="1"/>
  <c r="D351" i="1"/>
  <c r="E350" i="1"/>
  <c r="D350" i="1"/>
  <c r="E349" i="1"/>
  <c r="D349" i="1"/>
  <c r="E348" i="1"/>
  <c r="D348" i="1"/>
  <c r="E347" i="1"/>
  <c r="D347" i="1"/>
  <c r="E346" i="1"/>
  <c r="D346" i="1"/>
  <c r="E345" i="1"/>
  <c r="D345" i="1"/>
  <c r="E344" i="1"/>
  <c r="D344" i="1"/>
  <c r="E343" i="1"/>
  <c r="D343" i="1"/>
  <c r="E342" i="1"/>
  <c r="D342" i="1"/>
  <c r="E341" i="1"/>
  <c r="D341" i="1"/>
  <c r="E340" i="1"/>
  <c r="D340" i="1"/>
  <c r="E339" i="1"/>
  <c r="D339" i="1"/>
  <c r="E338" i="1"/>
  <c r="D338" i="1"/>
  <c r="E337" i="1"/>
  <c r="D337" i="1"/>
  <c r="E336" i="1"/>
  <c r="D336" i="1"/>
  <c r="E335" i="1"/>
  <c r="D335" i="1"/>
  <c r="E334" i="1"/>
  <c r="D334" i="1"/>
  <c r="E333" i="1"/>
  <c r="D333" i="1"/>
  <c r="E332" i="1"/>
  <c r="D332" i="1"/>
  <c r="E331" i="1"/>
  <c r="D331" i="1"/>
  <c r="E330" i="1"/>
  <c r="D330" i="1"/>
  <c r="E329" i="1"/>
  <c r="D329" i="1"/>
  <c r="E328" i="1"/>
  <c r="D328" i="1"/>
  <c r="E327" i="1"/>
  <c r="D327" i="1"/>
  <c r="E326" i="1"/>
  <c r="D326" i="1"/>
  <c r="E325" i="1"/>
  <c r="D325" i="1"/>
  <c r="E324" i="1"/>
  <c r="D324" i="1"/>
  <c r="E323" i="1"/>
  <c r="D323" i="1"/>
  <c r="E322" i="1"/>
  <c r="D322" i="1"/>
  <c r="E321" i="1"/>
  <c r="D321" i="1"/>
  <c r="E320" i="1"/>
  <c r="D320" i="1"/>
  <c r="E319" i="1"/>
  <c r="D319" i="1"/>
  <c r="E318" i="1"/>
  <c r="D318" i="1"/>
  <c r="E317" i="1"/>
  <c r="D317" i="1"/>
  <c r="E316" i="1"/>
  <c r="D316" i="1"/>
  <c r="E315" i="1"/>
  <c r="D315" i="1"/>
  <c r="E314" i="1"/>
  <c r="D314" i="1"/>
  <c r="E313" i="1"/>
  <c r="D313" i="1"/>
  <c r="E312" i="1"/>
  <c r="D312" i="1"/>
  <c r="E311" i="1"/>
  <c r="D311" i="1"/>
  <c r="E310" i="1"/>
  <c r="D310" i="1"/>
  <c r="E309" i="1"/>
  <c r="D309" i="1"/>
  <c r="E308" i="1"/>
  <c r="D308" i="1"/>
  <c r="E307" i="1"/>
  <c r="D307" i="1"/>
  <c r="E306" i="1"/>
  <c r="D306" i="1"/>
  <c r="E305" i="1"/>
  <c r="D305" i="1"/>
  <c r="E304" i="1"/>
  <c r="D304" i="1"/>
  <c r="E303" i="1"/>
  <c r="D303" i="1"/>
  <c r="E302" i="1"/>
  <c r="D302" i="1"/>
  <c r="E301" i="1"/>
  <c r="D301" i="1"/>
  <c r="E300" i="1"/>
  <c r="D300" i="1"/>
  <c r="E299" i="1"/>
  <c r="D299" i="1"/>
  <c r="E298" i="1"/>
  <c r="D298" i="1"/>
  <c r="E297" i="1"/>
  <c r="D297" i="1"/>
  <c r="E296" i="1"/>
  <c r="D296" i="1"/>
  <c r="E295" i="1"/>
  <c r="D295" i="1"/>
  <c r="E294" i="1"/>
  <c r="D294" i="1"/>
  <c r="E293" i="1"/>
  <c r="D293" i="1"/>
  <c r="E292" i="1"/>
  <c r="D292" i="1"/>
  <c r="E291" i="1"/>
  <c r="D291" i="1"/>
  <c r="E290" i="1"/>
  <c r="D290" i="1"/>
  <c r="E289" i="1"/>
  <c r="D289" i="1"/>
  <c r="E288" i="1"/>
  <c r="D288" i="1"/>
  <c r="E287" i="1"/>
  <c r="D287" i="1"/>
  <c r="E286" i="1"/>
  <c r="D286" i="1"/>
  <c r="E285" i="1"/>
  <c r="D285" i="1"/>
  <c r="E284" i="1"/>
  <c r="D284" i="1"/>
  <c r="E283" i="1"/>
  <c r="D283" i="1"/>
  <c r="E282" i="1"/>
  <c r="D282" i="1"/>
  <c r="E281" i="1"/>
  <c r="D281" i="1"/>
  <c r="E280" i="1"/>
  <c r="D280" i="1"/>
  <c r="E279" i="1"/>
  <c r="D279" i="1"/>
  <c r="E278" i="1"/>
  <c r="D278" i="1"/>
  <c r="E277" i="1"/>
  <c r="D277" i="1"/>
  <c r="E276" i="1"/>
  <c r="D276" i="1"/>
  <c r="E275" i="1"/>
  <c r="D275" i="1"/>
  <c r="E274" i="1"/>
  <c r="D274" i="1"/>
  <c r="E273" i="1"/>
  <c r="D273" i="1"/>
  <c r="E272" i="1"/>
  <c r="D272" i="1"/>
  <c r="E271" i="1"/>
  <c r="D271" i="1"/>
  <c r="E270" i="1"/>
  <c r="D270" i="1"/>
  <c r="E269" i="1"/>
  <c r="D269" i="1"/>
  <c r="E268" i="1"/>
  <c r="D268" i="1"/>
  <c r="E267" i="1"/>
  <c r="D267" i="1"/>
  <c r="E266" i="1"/>
  <c r="D266" i="1"/>
  <c r="E265" i="1"/>
  <c r="D265" i="1"/>
  <c r="E264" i="1"/>
  <c r="D264" i="1"/>
  <c r="E263" i="1"/>
  <c r="D263" i="1"/>
  <c r="E262" i="1"/>
  <c r="D262" i="1"/>
  <c r="E261" i="1"/>
  <c r="D261" i="1"/>
  <c r="E260" i="1"/>
  <c r="D260" i="1"/>
  <c r="E259" i="1"/>
  <c r="D259" i="1"/>
  <c r="E258" i="1"/>
  <c r="D258" i="1"/>
  <c r="E257" i="1"/>
  <c r="D257" i="1"/>
  <c r="E256" i="1"/>
  <c r="D256" i="1"/>
  <c r="E255" i="1"/>
  <c r="D255" i="1"/>
  <c r="E254" i="1"/>
  <c r="D254" i="1"/>
  <c r="E253" i="1"/>
  <c r="D253" i="1"/>
  <c r="E252" i="1"/>
  <c r="D252" i="1"/>
  <c r="E251" i="1"/>
  <c r="D251" i="1"/>
  <c r="E250" i="1"/>
  <c r="D250" i="1"/>
  <c r="E249" i="1"/>
  <c r="D249" i="1"/>
  <c r="E248" i="1"/>
  <c r="D248" i="1"/>
  <c r="E247" i="1"/>
  <c r="D247" i="1"/>
  <c r="E246" i="1"/>
  <c r="D246" i="1"/>
  <c r="E245" i="1"/>
  <c r="D245" i="1"/>
  <c r="E244" i="1"/>
  <c r="D244" i="1"/>
  <c r="E243" i="1"/>
  <c r="D243" i="1"/>
  <c r="E242" i="1"/>
  <c r="D242" i="1"/>
  <c r="E241" i="1"/>
  <c r="D241" i="1"/>
  <c r="E240" i="1"/>
  <c r="D240" i="1"/>
  <c r="E239" i="1"/>
  <c r="D239" i="1"/>
  <c r="E238" i="1"/>
  <c r="D238" i="1"/>
  <c r="E237" i="1"/>
  <c r="D237" i="1"/>
  <c r="E236" i="1"/>
  <c r="D236" i="1"/>
  <c r="E235" i="1"/>
  <c r="D235" i="1"/>
  <c r="E234" i="1"/>
  <c r="D234" i="1"/>
  <c r="E233" i="1"/>
  <c r="D233" i="1"/>
  <c r="E232" i="1"/>
  <c r="D232" i="1"/>
  <c r="E231" i="1"/>
  <c r="D231" i="1"/>
  <c r="E230" i="1"/>
  <c r="D230" i="1"/>
  <c r="E229" i="1"/>
  <c r="D229" i="1"/>
  <c r="E228" i="1"/>
  <c r="D228" i="1"/>
  <c r="E227" i="1"/>
  <c r="D227" i="1"/>
  <c r="E226" i="1"/>
  <c r="D226" i="1"/>
  <c r="E225" i="1"/>
  <c r="D225" i="1"/>
  <c r="E224" i="1"/>
  <c r="D224" i="1"/>
  <c r="E223" i="1"/>
  <c r="D223" i="1"/>
  <c r="E222" i="1"/>
  <c r="D222" i="1"/>
  <c r="E221" i="1"/>
  <c r="D221" i="1"/>
  <c r="E220" i="1"/>
  <c r="D220" i="1"/>
  <c r="E219" i="1"/>
  <c r="D219" i="1"/>
  <c r="E218" i="1"/>
  <c r="D218" i="1"/>
  <c r="E217" i="1"/>
  <c r="D217" i="1"/>
  <c r="E216" i="1"/>
  <c r="D216" i="1"/>
  <c r="E215" i="1"/>
  <c r="D215" i="1"/>
  <c r="E214" i="1"/>
  <c r="D214" i="1"/>
  <c r="E213" i="1"/>
  <c r="D213" i="1"/>
  <c r="E212" i="1"/>
  <c r="D212" i="1"/>
  <c r="E211" i="1"/>
  <c r="D211" i="1"/>
  <c r="E210" i="1"/>
  <c r="D210" i="1"/>
  <c r="E209" i="1"/>
  <c r="D209" i="1"/>
  <c r="E208" i="1"/>
  <c r="D208" i="1"/>
  <c r="E207" i="1"/>
  <c r="D207" i="1"/>
  <c r="E206" i="1"/>
  <c r="D206" i="1"/>
  <c r="E205" i="1"/>
  <c r="D205" i="1"/>
  <c r="E204" i="1"/>
  <c r="D204" i="1"/>
  <c r="E203" i="1"/>
  <c r="D203" i="1"/>
  <c r="E202" i="1"/>
  <c r="D202" i="1"/>
  <c r="E201" i="1"/>
  <c r="D201" i="1"/>
  <c r="E200" i="1"/>
  <c r="D200" i="1"/>
  <c r="E199" i="1"/>
  <c r="D199" i="1"/>
  <c r="E198" i="1"/>
  <c r="D198" i="1"/>
  <c r="E197" i="1"/>
  <c r="D197" i="1"/>
  <c r="E196" i="1"/>
  <c r="D196" i="1"/>
  <c r="E195" i="1"/>
  <c r="D195" i="1"/>
  <c r="E194" i="1"/>
  <c r="D194" i="1"/>
  <c r="E193" i="1"/>
  <c r="D193" i="1"/>
  <c r="E192" i="1"/>
  <c r="D192" i="1"/>
  <c r="E191" i="1"/>
  <c r="D191" i="1"/>
  <c r="E190" i="1"/>
  <c r="D190" i="1"/>
  <c r="E189" i="1"/>
  <c r="D189" i="1"/>
  <c r="E188" i="1"/>
  <c r="D188" i="1"/>
  <c r="E187" i="1"/>
  <c r="D187" i="1"/>
  <c r="E186" i="1"/>
  <c r="D186" i="1"/>
  <c r="E185" i="1"/>
  <c r="D185" i="1"/>
  <c r="E184" i="1"/>
  <c r="D184" i="1"/>
  <c r="E183" i="1"/>
  <c r="D183" i="1"/>
  <c r="E182" i="1"/>
  <c r="D182" i="1"/>
  <c r="E181" i="1"/>
  <c r="D181" i="1"/>
  <c r="E180" i="1"/>
  <c r="D180" i="1"/>
  <c r="E179" i="1"/>
  <c r="D179" i="1"/>
  <c r="E178" i="1"/>
  <c r="D178" i="1"/>
  <c r="E177" i="1"/>
  <c r="D177" i="1"/>
  <c r="E176" i="1"/>
  <c r="D176" i="1"/>
  <c r="E175" i="1"/>
  <c r="D175" i="1"/>
  <c r="E174" i="1"/>
  <c r="D174" i="1"/>
  <c r="E173" i="1"/>
  <c r="D173" i="1"/>
  <c r="E172" i="1"/>
  <c r="D172" i="1"/>
  <c r="E171" i="1"/>
  <c r="D171" i="1"/>
  <c r="E170" i="1"/>
  <c r="D170" i="1"/>
  <c r="E169" i="1"/>
  <c r="D169" i="1"/>
  <c r="E168" i="1"/>
  <c r="D168" i="1"/>
  <c r="E167" i="1"/>
  <c r="D167" i="1"/>
  <c r="E166" i="1"/>
  <c r="D166" i="1"/>
  <c r="E165" i="1"/>
  <c r="D165" i="1"/>
  <c r="E164" i="1"/>
  <c r="D164" i="1"/>
  <c r="E163" i="1"/>
  <c r="D163" i="1"/>
  <c r="E162" i="1"/>
  <c r="D162" i="1"/>
  <c r="E161" i="1"/>
  <c r="D161" i="1"/>
  <c r="E160" i="1"/>
  <c r="D160" i="1"/>
  <c r="E159" i="1"/>
  <c r="D159" i="1"/>
  <c r="E158" i="1"/>
  <c r="D158" i="1"/>
  <c r="E157" i="1"/>
  <c r="D157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D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6" i="1"/>
  <c r="D136" i="1"/>
  <c r="E135" i="1"/>
  <c r="D135" i="1"/>
  <c r="E134" i="1"/>
  <c r="D134" i="1"/>
  <c r="E133" i="1"/>
  <c r="D133" i="1"/>
  <c r="E132" i="1"/>
  <c r="D132" i="1"/>
  <c r="E131" i="1"/>
  <c r="D131" i="1"/>
  <c r="E130" i="1"/>
  <c r="D130" i="1"/>
  <c r="E129" i="1"/>
  <c r="D129" i="1"/>
  <c r="E128" i="1"/>
  <c r="D128" i="1"/>
  <c r="E127" i="1"/>
  <c r="D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D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7" i="1"/>
  <c r="D47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A1093" i="3" l="1"/>
  <c r="A713" i="3"/>
  <c r="A693" i="3"/>
  <c r="A673" i="3"/>
  <c r="A413" i="3"/>
  <c r="A393" i="3"/>
  <c r="A333" i="3"/>
  <c r="A293" i="3"/>
  <c r="A273" i="3"/>
  <c r="A213" i="3"/>
  <c r="C213" i="3" s="1"/>
  <c r="B213" i="3" s="1"/>
  <c r="A173" i="3"/>
  <c r="C173" i="3" s="1"/>
  <c r="B173" i="3" s="1"/>
  <c r="A153" i="3"/>
  <c r="C153" i="3" s="1"/>
  <c r="B153" i="3" s="1"/>
  <c r="A33" i="3"/>
  <c r="C33" i="3" s="1"/>
  <c r="B33" i="3" s="1"/>
  <c r="A373" i="3"/>
  <c r="A186" i="3"/>
  <c r="A1123" i="3"/>
  <c r="A623" i="3"/>
  <c r="A603" i="3"/>
  <c r="A563" i="3"/>
  <c r="A543" i="3"/>
  <c r="A523" i="3"/>
  <c r="A642" i="3"/>
  <c r="A463" i="3"/>
  <c r="A443" i="3"/>
  <c r="C443" i="3" s="1"/>
  <c r="B443" i="3" s="1"/>
  <c r="A423" i="3"/>
  <c r="A403" i="3"/>
  <c r="C403" i="3" s="1"/>
  <c r="B403" i="3" s="1"/>
  <c r="A383" i="3"/>
  <c r="C383" i="3" s="1"/>
  <c r="B383" i="3" s="1"/>
  <c r="A363" i="3"/>
  <c r="A343" i="3"/>
  <c r="A323" i="3"/>
  <c r="A303" i="3"/>
  <c r="A283" i="3"/>
  <c r="A263" i="3"/>
  <c r="A203" i="3"/>
  <c r="A123" i="3"/>
  <c r="A43" i="3"/>
  <c r="C603" i="3"/>
  <c r="B603" i="3" s="1"/>
  <c r="F13" i="1"/>
  <c r="J19" i="1"/>
  <c r="K18" i="1"/>
  <c r="N15" i="1"/>
  <c r="D15" i="1"/>
  <c r="A867" i="3"/>
  <c r="C867" i="3" s="1"/>
  <c r="B867" i="3" s="1"/>
  <c r="A847" i="3"/>
  <c r="C847" i="3" s="1"/>
  <c r="B847" i="3" s="1"/>
  <c r="A807" i="3"/>
  <c r="A747" i="3"/>
  <c r="A727" i="3"/>
  <c r="A707" i="3"/>
  <c r="A647" i="3"/>
  <c r="A627" i="3"/>
  <c r="A527" i="3"/>
  <c r="A487" i="3"/>
  <c r="A467" i="3"/>
  <c r="A387" i="3"/>
  <c r="A367" i="3"/>
  <c r="A347" i="3"/>
  <c r="C347" i="3" s="1"/>
  <c r="B347" i="3" s="1"/>
  <c r="A327" i="3"/>
  <c r="A47" i="3"/>
  <c r="C47" i="3" s="1"/>
  <c r="B47" i="3" s="1"/>
  <c r="M16" i="1"/>
  <c r="H11" i="1"/>
  <c r="A1065" i="3"/>
  <c r="C1065" i="3" s="1"/>
  <c r="B1065" i="3" s="1"/>
  <c r="I10" i="1"/>
  <c r="C343" i="3"/>
  <c r="B343" i="3" s="1"/>
  <c r="A1045" i="3"/>
  <c r="C1045" i="3" s="1"/>
  <c r="B1045" i="3" s="1"/>
  <c r="C323" i="3"/>
  <c r="B323" i="3" s="1"/>
  <c r="C303" i="3"/>
  <c r="B303" i="3" s="1"/>
  <c r="A422" i="3"/>
  <c r="C283" i="3"/>
  <c r="B283" i="3" s="1"/>
  <c r="G12" i="1"/>
  <c r="L17" i="1"/>
  <c r="C623" i="3"/>
  <c r="B623" i="3" s="1"/>
  <c r="C203" i="3"/>
  <c r="B203" i="3" s="1"/>
  <c r="C563" i="3"/>
  <c r="B563" i="3" s="1"/>
  <c r="C642" i="3"/>
  <c r="B642" i="3" s="1"/>
  <c r="C523" i="3"/>
  <c r="B523" i="3" s="1"/>
  <c r="C123" i="3"/>
  <c r="B123" i="3" s="1"/>
  <c r="A872" i="3"/>
  <c r="A532" i="3"/>
  <c r="A512" i="3"/>
  <c r="A492" i="3"/>
  <c r="C1696" i="3"/>
  <c r="B1696" i="3" s="1"/>
  <c r="C463" i="3"/>
  <c r="B463" i="3" s="1"/>
  <c r="M8" i="1"/>
  <c r="C43" i="3"/>
  <c r="B43" i="3" s="1"/>
  <c r="C136" i="3"/>
  <c r="B136" i="3" s="1"/>
  <c r="C389" i="3"/>
  <c r="B389" i="3" s="1"/>
  <c r="C1087" i="3"/>
  <c r="B1087" i="3" s="1"/>
  <c r="C687" i="3"/>
  <c r="B687" i="3" s="1"/>
  <c r="C1093" i="3"/>
  <c r="B1093" i="3" s="1"/>
  <c r="C647" i="3"/>
  <c r="B647" i="3" s="1"/>
  <c r="C195" i="3"/>
  <c r="B195" i="3" s="1"/>
  <c r="C627" i="3"/>
  <c r="B627" i="3" s="1"/>
  <c r="C1466" i="3"/>
  <c r="B1466" i="3" s="1"/>
  <c r="C333" i="3"/>
  <c r="B333" i="3" s="1"/>
  <c r="C422" i="3"/>
  <c r="B422" i="3" s="1"/>
  <c r="C723" i="3"/>
  <c r="B723" i="3" s="1"/>
  <c r="C421" i="3"/>
  <c r="B421" i="3" s="1"/>
  <c r="C1660" i="3"/>
  <c r="B1660" i="3" s="1"/>
  <c r="C454" i="3"/>
  <c r="B454" i="3" s="1"/>
  <c r="C923" i="3"/>
  <c r="B923" i="3" s="1"/>
  <c r="C393" i="3"/>
  <c r="B393" i="3" s="1"/>
  <c r="C186" i="3"/>
  <c r="B186" i="3" s="1"/>
  <c r="C712" i="3"/>
  <c r="B712" i="3" s="1"/>
  <c r="C527" i="3"/>
  <c r="B527" i="3" s="1"/>
  <c r="C545" i="3"/>
  <c r="B545" i="3" s="1"/>
  <c r="C713" i="3"/>
  <c r="B713" i="3" s="1"/>
  <c r="C672" i="3"/>
  <c r="B672" i="3" s="1"/>
  <c r="C487" i="3"/>
  <c r="B487" i="3" s="1"/>
  <c r="C126" i="3"/>
  <c r="B126" i="3" s="1"/>
  <c r="C505" i="3"/>
  <c r="B505" i="3" s="1"/>
  <c r="C1228" i="3"/>
  <c r="B1228" i="3" s="1"/>
  <c r="C467" i="3"/>
  <c r="B467" i="3" s="1"/>
  <c r="C573" i="3"/>
  <c r="B573" i="3" s="1"/>
  <c r="C1539" i="3"/>
  <c r="B1539" i="3" s="1"/>
  <c r="C373" i="3"/>
  <c r="B373" i="3" s="1"/>
  <c r="C368" i="3"/>
  <c r="B368" i="3" s="1"/>
  <c r="C807" i="3"/>
  <c r="B807" i="3" s="1"/>
  <c r="C1701" i="3"/>
  <c r="B1701" i="3" s="1"/>
  <c r="C387" i="3"/>
  <c r="B387" i="3" s="1"/>
  <c r="C293" i="3"/>
  <c r="B293" i="3" s="1"/>
  <c r="C216" i="3"/>
  <c r="B216" i="3" s="1"/>
  <c r="C469" i="3"/>
  <c r="B469" i="3" s="1"/>
  <c r="C767" i="3"/>
  <c r="B767" i="3" s="1"/>
  <c r="C367" i="3"/>
  <c r="B367" i="3" s="1"/>
  <c r="C1332" i="3"/>
  <c r="B1332" i="3" s="1"/>
  <c r="C747" i="3"/>
  <c r="B747" i="3" s="1"/>
  <c r="C1782" i="3"/>
  <c r="B1782" i="3" s="1"/>
  <c r="C981" i="3"/>
  <c r="B981" i="3" s="1"/>
  <c r="C727" i="3"/>
  <c r="B727" i="3" s="1"/>
  <c r="C327" i="3"/>
  <c r="B327" i="3" s="1"/>
  <c r="C693" i="3"/>
  <c r="B693" i="3" s="1"/>
  <c r="A469" i="3"/>
  <c r="A449" i="3"/>
  <c r="A429" i="3"/>
  <c r="A389" i="3"/>
  <c r="A289" i="3"/>
  <c r="A269" i="3"/>
  <c r="A249" i="3"/>
  <c r="A229" i="3"/>
  <c r="A189" i="3"/>
  <c r="A788" i="3"/>
  <c r="A508" i="3"/>
  <c r="C508" i="3" s="1"/>
  <c r="B508" i="3" s="1"/>
  <c r="A488" i="3"/>
  <c r="A468" i="3"/>
  <c r="A149" i="3"/>
  <c r="A1787" i="3"/>
  <c r="A1347" i="3"/>
  <c r="A1247" i="3"/>
  <c r="A1147" i="3"/>
  <c r="C1147" i="3" s="1"/>
  <c r="B1147" i="3" s="1"/>
  <c r="A1087" i="3"/>
  <c r="A1007" i="3"/>
  <c r="A947" i="3"/>
  <c r="A907" i="3"/>
  <c r="A882" i="3"/>
  <c r="A299" i="3"/>
  <c r="C299" i="3" s="1"/>
  <c r="B299" i="3" s="1"/>
  <c r="A279" i="3"/>
  <c r="A259" i="3"/>
  <c r="A219" i="3"/>
  <c r="A199" i="3"/>
  <c r="A139" i="3"/>
  <c r="A119" i="3"/>
  <c r="A39" i="3"/>
  <c r="A518" i="3"/>
  <c r="A498" i="3"/>
  <c r="B54" i="12"/>
  <c r="B74" i="12"/>
  <c r="B94" i="12"/>
  <c r="B89" i="12"/>
  <c r="B55" i="12"/>
  <c r="B75" i="12"/>
  <c r="B95" i="12"/>
  <c r="B50" i="12"/>
  <c r="B36" i="12"/>
  <c r="B56" i="12"/>
  <c r="B76" i="12"/>
  <c r="B25" i="12"/>
  <c r="D19" i="6" s="1"/>
  <c r="C6" i="6" s="1"/>
  <c r="B37" i="12"/>
  <c r="B57" i="12"/>
  <c r="B77" i="12"/>
  <c r="B26" i="12"/>
  <c r="D20" i="6" s="1"/>
  <c r="B38" i="12"/>
  <c r="B58" i="12"/>
  <c r="B78" i="12"/>
  <c r="B27" i="12"/>
  <c r="D21" i="6" s="1"/>
  <c r="B39" i="12"/>
  <c r="B59" i="12"/>
  <c r="B79" i="12"/>
  <c r="B28" i="12"/>
  <c r="D22" i="6" s="1"/>
  <c r="B40" i="12"/>
  <c r="B60" i="12"/>
  <c r="B80" i="12"/>
  <c r="B29" i="12"/>
  <c r="D23" i="6" s="1"/>
  <c r="B41" i="12"/>
  <c r="B61" i="12"/>
  <c r="B81" i="12"/>
  <c r="B30" i="12"/>
  <c r="D24" i="6" s="1"/>
  <c r="B42" i="12"/>
  <c r="B62" i="12"/>
  <c r="B82" i="12"/>
  <c r="B31" i="12"/>
  <c r="D25" i="6" s="1"/>
  <c r="B70" i="12"/>
  <c r="B43" i="12"/>
  <c r="B63" i="12"/>
  <c r="B83" i="12"/>
  <c r="B32" i="12"/>
  <c r="D26" i="6" s="1"/>
  <c r="B90" i="12"/>
  <c r="B44" i="12"/>
  <c r="B64" i="12"/>
  <c r="B84" i="12"/>
  <c r="B33" i="12"/>
  <c r="D27" i="6" s="1"/>
  <c r="B69" i="12"/>
  <c r="B45" i="12"/>
  <c r="B65" i="12"/>
  <c r="B85" i="12"/>
  <c r="B34" i="12"/>
  <c r="D28" i="6" s="1"/>
  <c r="B46" i="12"/>
  <c r="B66" i="12"/>
  <c r="B86" i="12"/>
  <c r="B35" i="12"/>
  <c r="D29" i="6" s="1"/>
  <c r="B47" i="12"/>
  <c r="B67" i="12"/>
  <c r="B87" i="12"/>
  <c r="B24" i="12"/>
  <c r="D18" i="6" s="1"/>
  <c r="B48" i="12"/>
  <c r="B68" i="12"/>
  <c r="B88" i="12"/>
  <c r="B49" i="12"/>
  <c r="B51" i="12"/>
  <c r="B71" i="12"/>
  <c r="B91" i="12"/>
  <c r="B73" i="12"/>
  <c r="B52" i="12"/>
  <c r="B72" i="12"/>
  <c r="B92" i="12"/>
  <c r="B53" i="12"/>
  <c r="B93" i="12"/>
  <c r="I19" i="1"/>
  <c r="K17" i="1"/>
  <c r="M15" i="1"/>
  <c r="O13" i="1"/>
  <c r="F12" i="1"/>
  <c r="H10" i="1"/>
  <c r="E14" i="1"/>
  <c r="A1672" i="3"/>
  <c r="C1672" i="3" s="1"/>
  <c r="B1672" i="3" s="1"/>
  <c r="A1552" i="3"/>
  <c r="A1532" i="3"/>
  <c r="C1532" i="3" s="1"/>
  <c r="B1532" i="3" s="1"/>
  <c r="A1512" i="3"/>
  <c r="A1452" i="3"/>
  <c r="A1432" i="3"/>
  <c r="A1332" i="3"/>
  <c r="A1152" i="3"/>
  <c r="H19" i="1"/>
  <c r="J17" i="1"/>
  <c r="L15" i="1"/>
  <c r="N13" i="1"/>
  <c r="E12" i="1"/>
  <c r="G10" i="1"/>
  <c r="D14" i="1"/>
  <c r="G19" i="1"/>
  <c r="I17" i="1"/>
  <c r="K15" i="1"/>
  <c r="M13" i="1"/>
  <c r="O11" i="1"/>
  <c r="F10" i="1"/>
  <c r="D13" i="1"/>
  <c r="F19" i="1"/>
  <c r="H17" i="1"/>
  <c r="J15" i="1"/>
  <c r="L13" i="1"/>
  <c r="N11" i="1"/>
  <c r="E10" i="1"/>
  <c r="E19" i="1"/>
  <c r="G17" i="1"/>
  <c r="I15" i="1"/>
  <c r="K13" i="1"/>
  <c r="M11" i="1"/>
  <c r="O9" i="1"/>
  <c r="N8" i="3" s="1"/>
  <c r="D12" i="1"/>
  <c r="C11" i="3" s="1"/>
  <c r="C12" i="3" s="1"/>
  <c r="O18" i="1"/>
  <c r="F17" i="1"/>
  <c r="H15" i="1"/>
  <c r="J13" i="1"/>
  <c r="L11" i="1"/>
  <c r="N9" i="1"/>
  <c r="M8" i="3" s="1"/>
  <c r="D11" i="1"/>
  <c r="N18" i="1"/>
  <c r="E17" i="1"/>
  <c r="G15" i="1"/>
  <c r="I13" i="1"/>
  <c r="K11" i="1"/>
  <c r="M9" i="1"/>
  <c r="L8" i="3" s="1"/>
  <c r="M18" i="1"/>
  <c r="O16" i="1"/>
  <c r="F15" i="1"/>
  <c r="H13" i="1"/>
  <c r="J11" i="1"/>
  <c r="O8" i="1"/>
  <c r="D10" i="1"/>
  <c r="A445" i="3"/>
  <c r="A285" i="3"/>
  <c r="A265" i="3"/>
  <c r="A245" i="3"/>
  <c r="A205" i="3"/>
  <c r="A165" i="3"/>
  <c r="A125" i="3"/>
  <c r="A85" i="3"/>
  <c r="L18" i="1"/>
  <c r="N16" i="1"/>
  <c r="E15" i="1"/>
  <c r="G13" i="1"/>
  <c r="I11" i="1"/>
  <c r="N8" i="1"/>
  <c r="O14" i="1"/>
  <c r="J18" i="1"/>
  <c r="L16" i="1"/>
  <c r="N14" i="1"/>
  <c r="E13" i="1"/>
  <c r="G11" i="1"/>
  <c r="I18" i="1"/>
  <c r="K16" i="1"/>
  <c r="M14" i="1"/>
  <c r="O12" i="1"/>
  <c r="F11" i="1"/>
  <c r="H18" i="1"/>
  <c r="J16" i="1"/>
  <c r="L14" i="1"/>
  <c r="N12" i="1"/>
  <c r="E11" i="1"/>
  <c r="G18" i="1"/>
  <c r="I16" i="1"/>
  <c r="K14" i="1"/>
  <c r="M12" i="1"/>
  <c r="O10" i="1"/>
  <c r="D19" i="1"/>
  <c r="F18" i="1"/>
  <c r="H16" i="1"/>
  <c r="J14" i="1"/>
  <c r="L12" i="1"/>
  <c r="N10" i="1"/>
  <c r="E18" i="1"/>
  <c r="G16" i="1"/>
  <c r="I14" i="1"/>
  <c r="K12" i="1"/>
  <c r="M10" i="1"/>
  <c r="D18" i="1"/>
  <c r="O17" i="1"/>
  <c r="F16" i="1"/>
  <c r="H14" i="1"/>
  <c r="J12" i="1"/>
  <c r="L10" i="1"/>
  <c r="D17" i="1"/>
  <c r="B23" i="8"/>
  <c r="L19" i="1"/>
  <c r="N17" i="1"/>
  <c r="E16" i="1"/>
  <c r="G14" i="1"/>
  <c r="I12" i="1"/>
  <c r="K10" i="1"/>
  <c r="A1280" i="3"/>
  <c r="K19" i="1"/>
  <c r="M17" i="1"/>
  <c r="O15" i="1"/>
  <c r="F14" i="1"/>
  <c r="H12" i="1"/>
  <c r="J10" i="1"/>
  <c r="D16" i="1"/>
  <c r="C15" i="3" s="1"/>
  <c r="C16" i="3" s="1"/>
  <c r="A1315" i="3"/>
  <c r="A1275" i="3"/>
  <c r="A1075" i="3"/>
  <c r="A1055" i="3"/>
  <c r="A975" i="3"/>
  <c r="A915" i="3"/>
  <c r="A755" i="3"/>
  <c r="C755" i="3" s="1"/>
  <c r="B755" i="3" s="1"/>
  <c r="A515" i="3"/>
  <c r="A495" i="3"/>
  <c r="A475" i="3"/>
  <c r="A1611" i="3"/>
  <c r="A1221" i="3"/>
  <c r="A1181" i="3"/>
  <c r="A831" i="3"/>
  <c r="C831" i="3" s="1"/>
  <c r="B831" i="3" s="1"/>
  <c r="A751" i="3"/>
  <c r="A551" i="3"/>
  <c r="A291" i="3"/>
  <c r="A1074" i="3"/>
  <c r="A255" i="3"/>
  <c r="A235" i="3"/>
  <c r="A215" i="3"/>
  <c r="A155" i="3"/>
  <c r="C155" i="3" s="1"/>
  <c r="B155" i="3" s="1"/>
  <c r="A35" i="3"/>
  <c r="A427" i="3"/>
  <c r="A147" i="3"/>
  <c r="A885" i="3"/>
  <c r="C885" i="3" s="1"/>
  <c r="B885" i="3" s="1"/>
  <c r="A645" i="3"/>
  <c r="A465" i="3"/>
  <c r="A115" i="3"/>
  <c r="A1717" i="3"/>
  <c r="A1557" i="3"/>
  <c r="A1337" i="3"/>
  <c r="A1117" i="3"/>
  <c r="A797" i="3"/>
  <c r="A757" i="3"/>
  <c r="A717" i="3"/>
  <c r="A697" i="3"/>
  <c r="A657" i="3"/>
  <c r="A617" i="3"/>
  <c r="A597" i="3"/>
  <c r="A577" i="3"/>
  <c r="A477" i="3"/>
  <c r="A457" i="3"/>
  <c r="A437" i="3"/>
  <c r="A417" i="3"/>
  <c r="A397" i="3"/>
  <c r="A338" i="3"/>
  <c r="A1336" i="3"/>
  <c r="A1316" i="3"/>
  <c r="A1296" i="3"/>
  <c r="A1076" i="3"/>
  <c r="A1056" i="3"/>
  <c r="A876" i="3"/>
  <c r="A856" i="3"/>
  <c r="A796" i="3"/>
  <c r="A696" i="3"/>
  <c r="A636" i="3"/>
  <c r="A516" i="3"/>
  <c r="A258" i="3"/>
  <c r="A138" i="3"/>
  <c r="A1084" i="3"/>
  <c r="A1004" i="3"/>
  <c r="C1004" i="3" s="1"/>
  <c r="B1004" i="3" s="1"/>
  <c r="A984" i="3"/>
  <c r="A944" i="3"/>
  <c r="C944" i="3" s="1"/>
  <c r="B944" i="3" s="1"/>
  <c r="A135" i="3"/>
  <c r="A903" i="3"/>
  <c r="A884" i="3"/>
  <c r="A864" i="3"/>
  <c r="A705" i="3"/>
  <c r="A685" i="3"/>
  <c r="A665" i="3"/>
  <c r="A626" i="3"/>
  <c r="A989" i="3"/>
  <c r="A519" i="3"/>
  <c r="A545" i="3"/>
  <c r="A525" i="3"/>
  <c r="A506" i="3"/>
  <c r="A447" i="3"/>
  <c r="A505" i="3"/>
  <c r="A485" i="3"/>
  <c r="A425" i="3"/>
  <c r="A405" i="3"/>
  <c r="A287" i="3"/>
  <c r="A267" i="3"/>
  <c r="A1676" i="3"/>
  <c r="A1556" i="3"/>
  <c r="A1536" i="3"/>
  <c r="A1516" i="3"/>
  <c r="A1416" i="3"/>
  <c r="A365" i="3"/>
  <c r="A305" i="3"/>
  <c r="A286" i="3"/>
  <c r="A247" i="3"/>
  <c r="A227" i="3"/>
  <c r="A207" i="3"/>
  <c r="C207" i="3" s="1"/>
  <c r="B207" i="3" s="1"/>
  <c r="A455" i="3"/>
  <c r="A357" i="3"/>
  <c r="A337" i="3"/>
  <c r="A317" i="3"/>
  <c r="A513" i="3"/>
  <c r="A415" i="3"/>
  <c r="A395" i="3"/>
  <c r="A297" i="3"/>
  <c r="A277" i="3"/>
  <c r="A414" i="3"/>
  <c r="A375" i="3"/>
  <c r="A355" i="3"/>
  <c r="A335" i="3"/>
  <c r="A315" i="3"/>
  <c r="A177" i="3"/>
  <c r="C177" i="3" s="1"/>
  <c r="B177" i="3" s="1"/>
  <c r="A157" i="3"/>
  <c r="C157" i="3" s="1"/>
  <c r="B157" i="3" s="1"/>
  <c r="A1006" i="3"/>
  <c r="C1006" i="3" s="1"/>
  <c r="B1006" i="3" s="1"/>
  <c r="A295" i="3"/>
  <c r="A275" i="3"/>
  <c r="A176" i="3"/>
  <c r="A699" i="3"/>
  <c r="A679" i="3"/>
  <c r="A1720" i="3"/>
  <c r="A1600" i="3"/>
  <c r="A1240" i="3"/>
  <c r="A700" i="3"/>
  <c r="A639" i="3"/>
  <c r="A559" i="3"/>
  <c r="A548" i="3"/>
  <c r="A69" i="3"/>
  <c r="A51" i="3"/>
  <c r="A31" i="3"/>
  <c r="A271" i="3"/>
  <c r="A1209" i="3"/>
  <c r="A1149" i="3"/>
  <c r="A950" i="3"/>
  <c r="A988" i="3"/>
  <c r="A969" i="3"/>
  <c r="A792" i="3"/>
  <c r="A701" i="3"/>
  <c r="A540" i="3"/>
  <c r="A1684" i="3"/>
  <c r="A1544" i="3"/>
  <c r="A1424" i="3"/>
  <c r="C1424" i="3" s="1"/>
  <c r="B1424" i="3" s="1"/>
  <c r="A948" i="3"/>
  <c r="A909" i="3"/>
  <c r="A671" i="3"/>
  <c r="A849" i="3"/>
  <c r="A809" i="3"/>
  <c r="A749" i="3"/>
  <c r="A689" i="3"/>
  <c r="A629" i="3"/>
  <c r="A1344" i="3"/>
  <c r="A1304" i="3"/>
  <c r="A1224" i="3"/>
  <c r="A1379" i="3"/>
  <c r="A1320" i="3"/>
  <c r="A1300" i="3"/>
  <c r="A121" i="3"/>
  <c r="A41" i="3"/>
  <c r="A1283" i="3"/>
  <c r="C1283" i="3" s="1"/>
  <c r="B1283" i="3" s="1"/>
  <c r="A1113" i="3"/>
  <c r="A953" i="3"/>
  <c r="A743" i="3"/>
  <c r="A663" i="3"/>
  <c r="A1159" i="3"/>
  <c r="A1139" i="3"/>
  <c r="A1080" i="3"/>
  <c r="A961" i="3"/>
  <c r="A40" i="3"/>
  <c r="A1615" i="3"/>
  <c r="A410" i="3"/>
  <c r="A1805" i="3"/>
  <c r="A1548" i="3"/>
  <c r="A1528" i="3"/>
  <c r="A1448" i="3"/>
  <c r="A1133" i="3"/>
  <c r="A883" i="3"/>
  <c r="A633" i="3"/>
  <c r="A593" i="3"/>
  <c r="A553" i="3"/>
  <c r="A499" i="3"/>
  <c r="A479" i="3"/>
  <c r="A251" i="3"/>
  <c r="A231" i="3"/>
  <c r="C231" i="3" s="1"/>
  <c r="B231" i="3" s="1"/>
  <c r="A211" i="3"/>
  <c r="A660" i="3"/>
  <c r="A130" i="3"/>
  <c r="A101" i="3"/>
  <c r="A611" i="3"/>
  <c r="A151" i="3"/>
  <c r="A591" i="3"/>
  <c r="A1328" i="3"/>
  <c r="A1288" i="3"/>
  <c r="A1111" i="3"/>
  <c r="A1072" i="3"/>
  <c r="C1072" i="3" s="1"/>
  <c r="B1072" i="3" s="1"/>
  <c r="A1033" i="3"/>
  <c r="A880" i="3"/>
  <c r="A782" i="3"/>
  <c r="A630" i="3"/>
  <c r="A459" i="3"/>
  <c r="A439" i="3"/>
  <c r="A421" i="3"/>
  <c r="A401" i="3"/>
  <c r="A209" i="3"/>
  <c r="A190" i="3"/>
  <c r="A131" i="3"/>
  <c r="A112" i="3"/>
  <c r="A1429" i="3"/>
  <c r="A1071" i="3"/>
  <c r="A781" i="3"/>
  <c r="A761" i="3"/>
  <c r="A381" i="3"/>
  <c r="A1680" i="3"/>
  <c r="A1089" i="3"/>
  <c r="A1011" i="3"/>
  <c r="A878" i="3"/>
  <c r="A858" i="3"/>
  <c r="A531" i="3"/>
  <c r="A419" i="3"/>
  <c r="A399" i="3"/>
  <c r="A1808" i="3"/>
  <c r="A1688" i="3"/>
  <c r="A1188" i="3"/>
  <c r="A748" i="3"/>
  <c r="A721" i="3"/>
  <c r="A473" i="3"/>
  <c r="A379" i="3"/>
  <c r="A50" i="3"/>
  <c r="A1284" i="3"/>
  <c r="C1284" i="3" s="1"/>
  <c r="B1284" i="3" s="1"/>
  <c r="A341" i="3"/>
  <c r="A321" i="3"/>
  <c r="A1217" i="3"/>
  <c r="A1540" i="3"/>
  <c r="A1520" i="3"/>
  <c r="A1440" i="3"/>
  <c r="A875" i="3"/>
  <c r="A855" i="3"/>
  <c r="A835" i="3"/>
  <c r="A739" i="3"/>
  <c r="A585" i="3"/>
  <c r="A528" i="3"/>
  <c r="A511" i="3"/>
  <c r="A435" i="3"/>
  <c r="A359" i="3"/>
  <c r="A301" i="3"/>
  <c r="A282" i="3"/>
  <c r="A243" i="3"/>
  <c r="A224" i="3"/>
  <c r="A146" i="3"/>
  <c r="C146" i="3" s="1"/>
  <c r="B146" i="3" s="1"/>
  <c r="A1263" i="3"/>
  <c r="A1105" i="3"/>
  <c r="A952" i="3"/>
  <c r="A913" i="3"/>
  <c r="A893" i="3"/>
  <c r="A874" i="3"/>
  <c r="A510" i="3"/>
  <c r="A453" i="3"/>
  <c r="A339" i="3"/>
  <c r="A319" i="3"/>
  <c r="A261" i="3"/>
  <c r="A223" i="3"/>
  <c r="A184" i="3"/>
  <c r="A1256" i="3"/>
  <c r="A716" i="3"/>
  <c r="A87" i="3"/>
  <c r="A241" i="3"/>
  <c r="A451" i="3"/>
  <c r="A221" i="3"/>
  <c r="A1753" i="3"/>
  <c r="C1753" i="3" s="1"/>
  <c r="B1753" i="3" s="1"/>
  <c r="A1319" i="3"/>
  <c r="A753" i="3"/>
  <c r="A735" i="3"/>
  <c r="A715" i="3"/>
  <c r="A659" i="3"/>
  <c r="A544" i="3"/>
  <c r="A431" i="3"/>
  <c r="A239" i="3"/>
  <c r="A181" i="3"/>
  <c r="A161" i="3"/>
  <c r="A411" i="3"/>
  <c r="A391" i="3"/>
  <c r="A82" i="3"/>
  <c r="A1851" i="3"/>
  <c r="A1791" i="3"/>
  <c r="A771" i="3"/>
  <c r="A1021" i="3"/>
  <c r="A371" i="3"/>
  <c r="A351" i="3"/>
  <c r="A331" i="3"/>
  <c r="A311" i="3"/>
  <c r="A1212" i="3"/>
  <c r="A1172" i="3"/>
  <c r="A1391" i="3"/>
  <c r="A1215" i="3"/>
  <c r="A943" i="3"/>
  <c r="A729" i="3"/>
  <c r="A709" i="3"/>
  <c r="A615" i="3"/>
  <c r="A538" i="3"/>
  <c r="A481" i="3"/>
  <c r="A464" i="3"/>
  <c r="A426" i="3"/>
  <c r="A406" i="3"/>
  <c r="A349" i="3"/>
  <c r="A253" i="3"/>
  <c r="A233" i="3"/>
  <c r="A1852" i="3"/>
  <c r="A1848" i="3"/>
  <c r="A1840" i="3"/>
  <c r="A1836" i="3"/>
  <c r="A1828" i="3"/>
  <c r="A1816" i="3"/>
  <c r="A1778" i="3"/>
  <c r="A1754" i="3"/>
  <c r="C1754" i="3" s="1"/>
  <c r="B1754" i="3" s="1"/>
  <c r="A1738" i="3"/>
  <c r="A1712" i="3"/>
  <c r="A1704" i="3"/>
  <c r="A1700" i="3"/>
  <c r="A1696" i="3"/>
  <c r="A1692" i="3"/>
  <c r="A1666" i="3"/>
  <c r="A1650" i="3"/>
  <c r="A1630" i="3"/>
  <c r="A1614" i="3"/>
  <c r="A1596" i="3"/>
  <c r="A1592" i="3"/>
  <c r="A1588" i="3"/>
  <c r="A1584" i="3"/>
  <c r="C1584" i="3" s="1"/>
  <c r="B1584" i="3" s="1"/>
  <c r="A1580" i="3"/>
  <c r="A1576" i="3"/>
  <c r="A1572" i="3"/>
  <c r="A1568" i="3"/>
  <c r="A1564" i="3"/>
  <c r="A1560" i="3"/>
  <c r="A1252" i="3"/>
  <c r="A1248" i="3"/>
  <c r="A1244" i="3"/>
  <c r="C1244" i="3" s="1"/>
  <c r="B1244" i="3" s="1"/>
  <c r="A1232" i="3"/>
  <c r="A1218" i="3"/>
  <c r="C1218" i="3" s="1"/>
  <c r="B1218" i="3" s="1"/>
  <c r="A1112" i="3"/>
  <c r="A1108" i="3"/>
  <c r="A1104" i="3"/>
  <c r="C1104" i="3" s="1"/>
  <c r="B1104" i="3" s="1"/>
  <c r="A1100" i="3"/>
  <c r="A1038" i="3"/>
  <c r="A1026" i="3"/>
  <c r="A1022" i="3"/>
  <c r="A912" i="3"/>
  <c r="A908" i="3"/>
  <c r="A904" i="3"/>
  <c r="A826" i="3"/>
  <c r="A662" i="3"/>
  <c r="A656" i="3"/>
  <c r="A652" i="3"/>
  <c r="A648" i="3"/>
  <c r="A1456" i="3"/>
  <c r="A1156" i="3"/>
  <c r="A1068" i="3"/>
  <c r="A1060" i="3"/>
  <c r="A852" i="3"/>
  <c r="A684" i="3"/>
  <c r="A676" i="3"/>
  <c r="A620" i="3"/>
  <c r="A596" i="3"/>
  <c r="C596" i="3" s="1"/>
  <c r="B596" i="3" s="1"/>
  <c r="A450" i="3"/>
  <c r="A266" i="3"/>
  <c r="A55" i="3"/>
  <c r="A45" i="3"/>
  <c r="A1804" i="3"/>
  <c r="A1796" i="3"/>
  <c r="A1784" i="3"/>
  <c r="A1780" i="3"/>
  <c r="A1772" i="3"/>
  <c r="A1760" i="3"/>
  <c r="A1752" i="3"/>
  <c r="A1748" i="3"/>
  <c r="A1732" i="3"/>
  <c r="A1728" i="3"/>
  <c r="A1664" i="3"/>
  <c r="A1660" i="3"/>
  <c r="A1656" i="3"/>
  <c r="A1652" i="3"/>
  <c r="A1648" i="3"/>
  <c r="A1644" i="3"/>
  <c r="A1640" i="3"/>
  <c r="A1636" i="3"/>
  <c r="A1632" i="3"/>
  <c r="A1628" i="3"/>
  <c r="A1624" i="3"/>
  <c r="A1616" i="3"/>
  <c r="C1616" i="3" s="1"/>
  <c r="B1616" i="3" s="1"/>
  <c r="A1612" i="3"/>
  <c r="A1412" i="3"/>
  <c r="A1408" i="3"/>
  <c r="A1404" i="3"/>
  <c r="A1400" i="3"/>
  <c r="A1392" i="3"/>
  <c r="A1384" i="3"/>
  <c r="A1380" i="3"/>
  <c r="A1376" i="3"/>
  <c r="A1372" i="3"/>
  <c r="A1368" i="3"/>
  <c r="A1364" i="3"/>
  <c r="A1360" i="3"/>
  <c r="A1356" i="3"/>
  <c r="A1352" i="3"/>
  <c r="A1348" i="3"/>
  <c r="A1312" i="3"/>
  <c r="A1308" i="3"/>
  <c r="A1274" i="3"/>
  <c r="C1274" i="3" s="1"/>
  <c r="B1274" i="3" s="1"/>
  <c r="A1258" i="3"/>
  <c r="A1234" i="3"/>
  <c r="A1220" i="3"/>
  <c r="A1184" i="3"/>
  <c r="A1180" i="3"/>
  <c r="A1110" i="3"/>
  <c r="A1094" i="3"/>
  <c r="A1044" i="3"/>
  <c r="A1040" i="3"/>
  <c r="A1036" i="3"/>
  <c r="A1032" i="3"/>
  <c r="A1028" i="3"/>
  <c r="A1024" i="3"/>
  <c r="C1024" i="3" s="1"/>
  <c r="B1024" i="3" s="1"/>
  <c r="A910" i="3"/>
  <c r="A820" i="3"/>
  <c r="C820" i="3" s="1"/>
  <c r="B820" i="3" s="1"/>
  <c r="A816" i="3"/>
  <c r="A812" i="3"/>
  <c r="A750" i="3"/>
  <c r="A740" i="3"/>
  <c r="A732" i="3"/>
  <c r="C732" i="3" s="1"/>
  <c r="B732" i="3" s="1"/>
  <c r="A1608" i="3"/>
  <c r="A1604" i="3"/>
  <c r="A1542" i="3"/>
  <c r="A1526" i="3"/>
  <c r="A1506" i="3"/>
  <c r="A1490" i="3"/>
  <c r="A1418" i="3"/>
  <c r="A1845" i="3"/>
  <c r="A1833" i="3"/>
  <c r="C1833" i="3" s="1"/>
  <c r="B1833" i="3" s="1"/>
  <c r="A1781" i="3"/>
  <c r="A1539" i="3"/>
  <c r="A1507" i="3"/>
  <c r="A1469" i="3"/>
  <c r="A1253" i="3"/>
  <c r="A1500" i="3"/>
  <c r="A1496" i="3"/>
  <c r="A1492" i="3"/>
  <c r="A1488" i="3"/>
  <c r="A1484" i="3"/>
  <c r="A1480" i="3"/>
  <c r="A1476" i="3"/>
  <c r="A1472" i="3"/>
  <c r="A1464" i="3"/>
  <c r="A1402" i="3"/>
  <c r="C1402" i="3" s="1"/>
  <c r="B1402" i="3" s="1"/>
  <c r="A1394" i="3"/>
  <c r="A1378" i="3"/>
  <c r="A1340" i="3"/>
  <c r="A1276" i="3"/>
  <c r="A1272" i="3"/>
  <c r="A1268" i="3"/>
  <c r="A1264" i="3"/>
  <c r="C1264" i="3" s="1"/>
  <c r="B1264" i="3" s="1"/>
  <c r="A1208" i="3"/>
  <c r="A1204" i="3"/>
  <c r="A1196" i="3"/>
  <c r="A1192" i="3"/>
  <c r="A1162" i="3"/>
  <c r="A1148" i="3"/>
  <c r="A1140" i="3"/>
  <c r="A1136" i="3"/>
  <c r="A1132" i="3"/>
  <c r="A1128" i="3"/>
  <c r="A1124" i="3"/>
  <c r="A1120" i="3"/>
  <c r="A1052" i="3"/>
  <c r="A1048" i="3"/>
  <c r="A1014" i="3"/>
  <c r="A1000" i="3"/>
  <c r="A996" i="3"/>
  <c r="A992" i="3"/>
  <c r="A982" i="3"/>
  <c r="A940" i="3"/>
  <c r="A936" i="3"/>
  <c r="A928" i="3"/>
  <c r="A924" i="3"/>
  <c r="A920" i="3"/>
  <c r="A916" i="3"/>
  <c r="A902" i="3"/>
  <c r="A898" i="3"/>
  <c r="A890" i="3"/>
  <c r="A804" i="3"/>
  <c r="A800" i="3"/>
  <c r="C800" i="3" s="1"/>
  <c r="B800" i="3" s="1"/>
  <c r="A774" i="3"/>
  <c r="A712" i="3"/>
  <c r="A672" i="3"/>
  <c r="A612" i="3"/>
  <c r="A608" i="3"/>
  <c r="A600" i="3"/>
  <c r="A566" i="3"/>
  <c r="A478" i="3"/>
  <c r="A328" i="3"/>
  <c r="A298" i="3"/>
  <c r="A294" i="3"/>
  <c r="A244" i="3"/>
  <c r="A210" i="3"/>
  <c r="A111" i="3"/>
  <c r="A107" i="3"/>
  <c r="A103" i="3"/>
  <c r="C103" i="3" s="1"/>
  <c r="B103" i="3" s="1"/>
  <c r="A99" i="3"/>
  <c r="A95" i="3"/>
  <c r="A91" i="3"/>
  <c r="A65" i="3"/>
  <c r="A61" i="3"/>
  <c r="A1363" i="3"/>
  <c r="A1357" i="3"/>
  <c r="A1293" i="3"/>
  <c r="A1277" i="3"/>
  <c r="A1265" i="3"/>
  <c r="A1249" i="3"/>
  <c r="A1237" i="3"/>
  <c r="A1233" i="3"/>
  <c r="A1199" i="3"/>
  <c r="A1193" i="3"/>
  <c r="A1189" i="3"/>
  <c r="A1187" i="3"/>
  <c r="A1183" i="3"/>
  <c r="A1175" i="3"/>
  <c r="A1161" i="3"/>
  <c r="A1157" i="3"/>
  <c r="A1145" i="3"/>
  <c r="A1127" i="3"/>
  <c r="A1103" i="3"/>
  <c r="C1103" i="3" s="1"/>
  <c r="B1103" i="3" s="1"/>
  <c r="A1095" i="3"/>
  <c r="A1083" i="3"/>
  <c r="A1073" i="3"/>
  <c r="A1047" i="3"/>
  <c r="A1035" i="3"/>
  <c r="A1003" i="3"/>
  <c r="C1003" i="3" s="1"/>
  <c r="B1003" i="3" s="1"/>
  <c r="A999" i="3"/>
  <c r="A993" i="3"/>
  <c r="A935" i="3"/>
  <c r="A911" i="3"/>
  <c r="A895" i="3"/>
  <c r="A887" i="3"/>
  <c r="A881" i="3"/>
  <c r="A879" i="3"/>
  <c r="A873" i="3"/>
  <c r="A845" i="3"/>
  <c r="A841" i="3"/>
  <c r="C841" i="3" s="1"/>
  <c r="B841" i="3" s="1"/>
  <c r="A839" i="3"/>
  <c r="A837" i="3"/>
  <c r="A823" i="3"/>
  <c r="A811" i="3"/>
  <c r="A805" i="3"/>
  <c r="A803" i="3"/>
  <c r="A799" i="3"/>
  <c r="A791" i="3"/>
  <c r="A783" i="3"/>
  <c r="A777" i="3"/>
  <c r="A769" i="3"/>
  <c r="A765" i="3"/>
  <c r="A127" i="3"/>
  <c r="A1206" i="3"/>
  <c r="A1168" i="3"/>
  <c r="A1160" i="3"/>
  <c r="A1146" i="3"/>
  <c r="A1142" i="3"/>
  <c r="A1134" i="3"/>
  <c r="A1130" i="3"/>
  <c r="A1088" i="3"/>
  <c r="A1064" i="3"/>
  <c r="A1020" i="3"/>
  <c r="A1016" i="3"/>
  <c r="A1012" i="3"/>
  <c r="A1008" i="3"/>
  <c r="A998" i="3"/>
  <c r="A972" i="3"/>
  <c r="A968" i="3"/>
  <c r="A964" i="3"/>
  <c r="A960" i="3"/>
  <c r="A956" i="3"/>
  <c r="A900" i="3"/>
  <c r="A896" i="3"/>
  <c r="C896" i="3" s="1"/>
  <c r="B896" i="3" s="1"/>
  <c r="A892" i="3"/>
  <c r="A888" i="3"/>
  <c r="A848" i="3"/>
  <c r="C848" i="3" s="1"/>
  <c r="B848" i="3" s="1"/>
  <c r="A840" i="3"/>
  <c r="A836" i="3"/>
  <c r="A832" i="3"/>
  <c r="A780" i="3"/>
  <c r="C780" i="3" s="1"/>
  <c r="B780" i="3" s="1"/>
  <c r="A776" i="3"/>
  <c r="A768" i="3"/>
  <c r="A764" i="3"/>
  <c r="A752" i="3"/>
  <c r="A646" i="3"/>
  <c r="A610" i="3"/>
  <c r="A588" i="3"/>
  <c r="A584" i="3"/>
  <c r="A580" i="3"/>
  <c r="A576" i="3"/>
  <c r="A572" i="3"/>
  <c r="A568" i="3"/>
  <c r="A560" i="3"/>
  <c r="A556" i="3"/>
  <c r="C556" i="3" s="1"/>
  <c r="B556" i="3" s="1"/>
  <c r="A552" i="3"/>
  <c r="A524" i="3"/>
  <c r="A514" i="3"/>
  <c r="A480" i="3"/>
  <c r="A442" i="3"/>
  <c r="A380" i="3"/>
  <c r="C380" i="3" s="1"/>
  <c r="B380" i="3" s="1"/>
  <c r="A370" i="3"/>
  <c r="A356" i="3"/>
  <c r="A348" i="3"/>
  <c r="C348" i="3" s="1"/>
  <c r="B348" i="3" s="1"/>
  <c r="A318" i="3"/>
  <c r="A314" i="3"/>
  <c r="A238" i="3"/>
  <c r="A93" i="3"/>
  <c r="A67" i="3"/>
  <c r="A63" i="3"/>
  <c r="A59" i="3"/>
  <c r="A195" i="3"/>
  <c r="A191" i="3"/>
  <c r="A187" i="3"/>
  <c r="C187" i="3" s="1"/>
  <c r="B187" i="3" s="1"/>
  <c r="A183" i="3"/>
  <c r="A175" i="3"/>
  <c r="A171" i="3"/>
  <c r="A167" i="3"/>
  <c r="A163" i="3"/>
  <c r="A159" i="3"/>
  <c r="A141" i="3"/>
  <c r="A133" i="3"/>
  <c r="C133" i="3" s="1"/>
  <c r="B133" i="3" s="1"/>
  <c r="A109" i="3"/>
  <c r="C109" i="3" s="1"/>
  <c r="B109" i="3" s="1"/>
  <c r="A105" i="3"/>
  <c r="A83" i="3"/>
  <c r="A79" i="3"/>
  <c r="A71" i="3"/>
  <c r="A68" i="3"/>
  <c r="A53" i="3"/>
  <c r="A49" i="3"/>
  <c r="A711" i="3"/>
  <c r="A695" i="3"/>
  <c r="A575" i="3"/>
  <c r="A529" i="3"/>
  <c r="A1733" i="3"/>
  <c r="A1521" i="3"/>
  <c r="A1457" i="3"/>
  <c r="A1451" i="3"/>
  <c r="A1373" i="3"/>
  <c r="A1257" i="3"/>
  <c r="A1241" i="3"/>
  <c r="A1225" i="3"/>
  <c r="A1137" i="3"/>
  <c r="A1097" i="3"/>
  <c r="A1061" i="3"/>
  <c r="A1059" i="3"/>
  <c r="A1053" i="3"/>
  <c r="A985" i="3"/>
  <c r="A979" i="3"/>
  <c r="A919" i="3"/>
  <c r="A813" i="3"/>
  <c r="A789" i="3"/>
  <c r="A775" i="3"/>
  <c r="A1751" i="3"/>
  <c r="A1723" i="3"/>
  <c r="A1543" i="3"/>
  <c r="A1291" i="3"/>
  <c r="A1207" i="3"/>
  <c r="A1179" i="3"/>
  <c r="A1165" i="3"/>
  <c r="A1085" i="3"/>
  <c r="C1085" i="3" s="1"/>
  <c r="B1085" i="3" s="1"/>
  <c r="A1077" i="3"/>
  <c r="A1043" i="3"/>
  <c r="A941" i="3"/>
  <c r="A921" i="3"/>
  <c r="A899" i="3"/>
  <c r="A827" i="3"/>
  <c r="A1811" i="3"/>
  <c r="A1767" i="3"/>
  <c r="A1423" i="3"/>
  <c r="A1419" i="3"/>
  <c r="A1201" i="3"/>
  <c r="A1155" i="3"/>
  <c r="A1131" i="3"/>
  <c r="A1107" i="3"/>
  <c r="C1107" i="3" s="1"/>
  <c r="B1107" i="3" s="1"/>
  <c r="A1101" i="3"/>
  <c r="A1051" i="3"/>
  <c r="C1051" i="3" s="1"/>
  <c r="B1051" i="3" s="1"/>
  <c r="A1027" i="3"/>
  <c r="A977" i="3"/>
  <c r="A949" i="3"/>
  <c r="A939" i="3"/>
  <c r="A891" i="3"/>
  <c r="C891" i="3" s="1"/>
  <c r="B891" i="3" s="1"/>
  <c r="A819" i="3"/>
  <c r="A772" i="3"/>
  <c r="A756" i="3"/>
  <c r="A628" i="3"/>
  <c r="A564" i="3"/>
  <c r="A1285" i="3"/>
  <c r="A1261" i="3"/>
  <c r="A1255" i="3"/>
  <c r="A1245" i="3"/>
  <c r="C1245" i="3" s="1"/>
  <c r="B1245" i="3" s="1"/>
  <c r="A1229" i="3"/>
  <c r="A1223" i="3"/>
  <c r="A1171" i="3"/>
  <c r="A1109" i="3"/>
  <c r="A991" i="3"/>
  <c r="A967" i="3"/>
  <c r="A927" i="3"/>
  <c r="A901" i="3"/>
  <c r="A857" i="3"/>
  <c r="A829" i="3"/>
  <c r="A779" i="3"/>
  <c r="A1853" i="3"/>
  <c r="C1853" i="3" s="1"/>
  <c r="B1853" i="3" s="1"/>
  <c r="A1849" i="3"/>
  <c r="A1841" i="3"/>
  <c r="A1837" i="3"/>
  <c r="A1829" i="3"/>
  <c r="A1827" i="3"/>
  <c r="A1825" i="3"/>
  <c r="A1821" i="3"/>
  <c r="A1819" i="3"/>
  <c r="A1817" i="3"/>
  <c r="A1813" i="3"/>
  <c r="C1813" i="3" s="1"/>
  <c r="B1813" i="3" s="1"/>
  <c r="A1809" i="3"/>
  <c r="A1801" i="3"/>
  <c r="A1797" i="3"/>
  <c r="A1795" i="3"/>
  <c r="A1793" i="3"/>
  <c r="A1785" i="3"/>
  <c r="A1777" i="3"/>
  <c r="A1773" i="3"/>
  <c r="C1773" i="3" s="1"/>
  <c r="B1773" i="3" s="1"/>
  <c r="A1771" i="3"/>
  <c r="A1769" i="3"/>
  <c r="A1765" i="3"/>
  <c r="A1763" i="3"/>
  <c r="A1761" i="3"/>
  <c r="A1759" i="3"/>
  <c r="A1749" i="3"/>
  <c r="A1745" i="3"/>
  <c r="A1741" i="3"/>
  <c r="A1739" i="3"/>
  <c r="A1731" i="3"/>
  <c r="A1729" i="3"/>
  <c r="A1725" i="3"/>
  <c r="A1721" i="3"/>
  <c r="C1721" i="3" s="1"/>
  <c r="B1721" i="3" s="1"/>
  <c r="A1713" i="3"/>
  <c r="C1713" i="3" s="1"/>
  <c r="B1713" i="3" s="1"/>
  <c r="A1711" i="3"/>
  <c r="A1709" i="3"/>
  <c r="A1707" i="3"/>
  <c r="A1705" i="3"/>
  <c r="A1697" i="3"/>
  <c r="A1693" i="3"/>
  <c r="C1693" i="3" s="1"/>
  <c r="B1693" i="3" s="1"/>
  <c r="A1689" i="3"/>
  <c r="A1683" i="3"/>
  <c r="A1681" i="3"/>
  <c r="A1677" i="3"/>
  <c r="A1669" i="3"/>
  <c r="A1665" i="3"/>
  <c r="A1659" i="3"/>
  <c r="A1657" i="3"/>
  <c r="A1649" i="3"/>
  <c r="A1643" i="3"/>
  <c r="A1641" i="3"/>
  <c r="A1637" i="3"/>
  <c r="A1633" i="3"/>
  <c r="A1629" i="3"/>
  <c r="A1625" i="3"/>
  <c r="A1621" i="3"/>
  <c r="A1613" i="3"/>
  <c r="A1609" i="3"/>
  <c r="A1605" i="3"/>
  <c r="A1601" i="3"/>
  <c r="A1597" i="3"/>
  <c r="A1593" i="3"/>
  <c r="A1589" i="3"/>
  <c r="A1585" i="3"/>
  <c r="A1581" i="3"/>
  <c r="A1579" i="3"/>
  <c r="A1577" i="3"/>
  <c r="A1573" i="3"/>
  <c r="A1569" i="3"/>
  <c r="C1569" i="3" s="1"/>
  <c r="B1569" i="3" s="1"/>
  <c r="A1563" i="3"/>
  <c r="A1555" i="3"/>
  <c r="A1553" i="3"/>
  <c r="A1545" i="3"/>
  <c r="C1545" i="3" s="1"/>
  <c r="B1545" i="3" s="1"/>
  <c r="A1541" i="3"/>
  <c r="A1533" i="3"/>
  <c r="A1531" i="3"/>
  <c r="C1531" i="3" s="1"/>
  <c r="B1531" i="3" s="1"/>
  <c r="A1529" i="3"/>
  <c r="A1519" i="3"/>
  <c r="A1515" i="3"/>
  <c r="A1513" i="3"/>
  <c r="A1511" i="3"/>
  <c r="A1509" i="3"/>
  <c r="A1505" i="3"/>
  <c r="A1503" i="3"/>
  <c r="C1503" i="3" s="1"/>
  <c r="B1503" i="3" s="1"/>
  <c r="A1501" i="3"/>
  <c r="A1497" i="3"/>
  <c r="A1493" i="3"/>
  <c r="A1487" i="3"/>
  <c r="A1485" i="3"/>
  <c r="A1483" i="3"/>
  <c r="A1481" i="3"/>
  <c r="A1477" i="3"/>
  <c r="A1475" i="3"/>
  <c r="A1473" i="3"/>
  <c r="A1471" i="3"/>
  <c r="C1471" i="3" s="1"/>
  <c r="B1471" i="3" s="1"/>
  <c r="A1453" i="3"/>
  <c r="A1449" i="3"/>
  <c r="A1445" i="3"/>
  <c r="A1439" i="3"/>
  <c r="C1439" i="3" s="1"/>
  <c r="B1439" i="3" s="1"/>
  <c r="A1437" i="3"/>
  <c r="A1435" i="3"/>
  <c r="A1425" i="3"/>
  <c r="A1421" i="3"/>
  <c r="A1417" i="3"/>
  <c r="A1411" i="3"/>
  <c r="A1409" i="3"/>
  <c r="A1397" i="3"/>
  <c r="A1393" i="3"/>
  <c r="C1393" i="3" s="1"/>
  <c r="B1393" i="3" s="1"/>
  <c r="A1389" i="3"/>
  <c r="A669" i="3"/>
  <c r="A653" i="3"/>
  <c r="A631" i="3"/>
  <c r="A625" i="3"/>
  <c r="A605" i="3"/>
  <c r="A1385" i="3"/>
  <c r="A1381" i="3"/>
  <c r="A1377" i="3"/>
  <c r="C1377" i="3" s="1"/>
  <c r="B1377" i="3" s="1"/>
  <c r="A1369" i="3"/>
  <c r="A1365" i="3"/>
  <c r="A1361" i="3"/>
  <c r="A1353" i="3"/>
  <c r="C1353" i="3" s="1"/>
  <c r="B1353" i="3" s="1"/>
  <c r="A1349" i="3"/>
  <c r="A1345" i="3"/>
  <c r="A1339" i="3"/>
  <c r="A1333" i="3"/>
  <c r="A1331" i="3"/>
  <c r="C1331" i="3" s="1"/>
  <c r="B1331" i="3" s="1"/>
  <c r="A1329" i="3"/>
  <c r="A1325" i="3"/>
  <c r="A1317" i="3"/>
  <c r="C1317" i="3" s="1"/>
  <c r="B1317" i="3" s="1"/>
  <c r="A1307" i="3"/>
  <c r="A1305" i="3"/>
  <c r="A1301" i="3"/>
  <c r="A1297" i="3"/>
  <c r="A1287" i="3"/>
  <c r="A1281" i="3"/>
  <c r="A1267" i="3"/>
  <c r="A1259" i="3"/>
  <c r="A1251" i="3"/>
  <c r="A1235" i="3"/>
  <c r="A1227" i="3"/>
  <c r="A1219" i="3"/>
  <c r="A1203" i="3"/>
  <c r="A1197" i="3"/>
  <c r="A1195" i="3"/>
  <c r="A1185" i="3"/>
  <c r="A1177" i="3"/>
  <c r="A1169" i="3"/>
  <c r="A1163" i="3"/>
  <c r="A1143" i="3"/>
  <c r="A1129" i="3"/>
  <c r="A1115" i="3"/>
  <c r="A1091" i="3"/>
  <c r="A1067" i="3"/>
  <c r="A1057" i="3"/>
  <c r="A1049" i="3"/>
  <c r="A1041" i="3"/>
  <c r="A1031" i="3"/>
  <c r="A1025" i="3"/>
  <c r="A1023" i="3"/>
  <c r="A1015" i="3"/>
  <c r="A973" i="3"/>
  <c r="A965" i="3"/>
  <c r="A955" i="3"/>
  <c r="A945" i="3"/>
  <c r="C945" i="3" s="1"/>
  <c r="B945" i="3" s="1"/>
  <c r="A937" i="3"/>
  <c r="A931" i="3"/>
  <c r="A917" i="3"/>
  <c r="A897" i="3"/>
  <c r="A871" i="3"/>
  <c r="A865" i="3"/>
  <c r="A853" i="3"/>
  <c r="A843" i="3"/>
  <c r="A825" i="3"/>
  <c r="A817" i="3"/>
  <c r="A815" i="3"/>
  <c r="A801" i="3"/>
  <c r="A793" i="3"/>
  <c r="A785" i="3"/>
  <c r="A767" i="3"/>
  <c r="A759" i="3"/>
  <c r="A745" i="3"/>
  <c r="A737" i="3"/>
  <c r="A703" i="3"/>
  <c r="A655" i="3"/>
  <c r="A641" i="3"/>
  <c r="A601" i="3"/>
  <c r="A567" i="3"/>
  <c r="A561" i="3"/>
  <c r="A549" i="3"/>
  <c r="A535" i="3"/>
  <c r="C535" i="3" s="1"/>
  <c r="B535" i="3" s="1"/>
  <c r="A521" i="3"/>
  <c r="A509" i="3"/>
  <c r="A501" i="3"/>
  <c r="A493" i="3"/>
  <c r="A418" i="3"/>
  <c r="A322" i="3"/>
  <c r="A290" i="3"/>
  <c r="A194" i="3"/>
  <c r="A34" i="3"/>
  <c r="A828" i="3"/>
  <c r="C828" i="3" s="1"/>
  <c r="B828" i="3" s="1"/>
  <c r="A824" i="3"/>
  <c r="A821" i="3"/>
  <c r="A808" i="3"/>
  <c r="A763" i="3"/>
  <c r="C763" i="3" s="1"/>
  <c r="B763" i="3" s="1"/>
  <c r="A754" i="3"/>
  <c r="A744" i="3"/>
  <c r="C744" i="3" s="1"/>
  <c r="B744" i="3" s="1"/>
  <c r="A741" i="3"/>
  <c r="A734" i="3"/>
  <c r="A728" i="3"/>
  <c r="A724" i="3"/>
  <c r="A720" i="3"/>
  <c r="A708" i="3"/>
  <c r="A704" i="3"/>
  <c r="A692" i="3"/>
  <c r="C692" i="3" s="1"/>
  <c r="B692" i="3" s="1"/>
  <c r="A688" i="3"/>
  <c r="A644" i="3"/>
  <c r="C644" i="3" s="1"/>
  <c r="B644" i="3" s="1"/>
  <c r="A609" i="3"/>
  <c r="A595" i="3"/>
  <c r="A583" i="3"/>
  <c r="A579" i="3"/>
  <c r="A554" i="3"/>
  <c r="A537" i="3"/>
  <c r="A522" i="3"/>
  <c r="A507" i="3"/>
  <c r="A504" i="3"/>
  <c r="A500" i="3"/>
  <c r="A496" i="3"/>
  <c r="A490" i="3"/>
  <c r="A402" i="3"/>
  <c r="A364" i="3"/>
  <c r="A336" i="3"/>
  <c r="A302" i="3"/>
  <c r="A250" i="3"/>
  <c r="A232" i="3"/>
  <c r="A178" i="3"/>
  <c r="A164" i="3"/>
  <c r="C164" i="3" s="1"/>
  <c r="B164" i="3" s="1"/>
  <c r="A134" i="3"/>
  <c r="A122" i="3"/>
  <c r="C122" i="3" s="1"/>
  <c r="B122" i="3" s="1"/>
  <c r="A1708" i="3"/>
  <c r="A38" i="3"/>
  <c r="A1757" i="3"/>
  <c r="A1737" i="3"/>
  <c r="A1673" i="3"/>
  <c r="C1673" i="3" s="1"/>
  <c r="B1673" i="3" s="1"/>
  <c r="A1619" i="3"/>
  <c r="A1587" i="3"/>
  <c r="A1565" i="3"/>
  <c r="A1561" i="3"/>
  <c r="A1525" i="3"/>
  <c r="A1489" i="3"/>
  <c r="A1839" i="3"/>
  <c r="A1823" i="3"/>
  <c r="A1703" i="3"/>
  <c r="A1699" i="3"/>
  <c r="A1607" i="3"/>
  <c r="A1415" i="3"/>
  <c r="A1807" i="3"/>
  <c r="A1783" i="3"/>
  <c r="A1755" i="3"/>
  <c r="A1735" i="3"/>
  <c r="A1719" i="3"/>
  <c r="A1559" i="3"/>
  <c r="C1559" i="3" s="1"/>
  <c r="B1559" i="3" s="1"/>
  <c r="A1459" i="3"/>
  <c r="A1431" i="3"/>
  <c r="A1375" i="3"/>
  <c r="A1832" i="3"/>
  <c r="A1800" i="3"/>
  <c r="A1776" i="3"/>
  <c r="A1744" i="3"/>
  <c r="A1843" i="3"/>
  <c r="C1843" i="3" s="1"/>
  <c r="B1843" i="3" s="1"/>
  <c r="A1695" i="3"/>
  <c r="A1667" i="3"/>
  <c r="A1655" i="3"/>
  <c r="A1651" i="3"/>
  <c r="A1639" i="3"/>
  <c r="A1635" i="3"/>
  <c r="A1465" i="3"/>
  <c r="A1461" i="3"/>
  <c r="A1441" i="3"/>
  <c r="A1433" i="3"/>
  <c r="A1401" i="3"/>
  <c r="C1401" i="3" s="1"/>
  <c r="B1401" i="3" s="1"/>
  <c r="A1395" i="3"/>
  <c r="A1371" i="3"/>
  <c r="A1355" i="3"/>
  <c r="A1335" i="3"/>
  <c r="A1323" i="3"/>
  <c r="A1313" i="3"/>
  <c r="A1309" i="3"/>
  <c r="A1299" i="3"/>
  <c r="C1299" i="3" s="1"/>
  <c r="B1299" i="3" s="1"/>
  <c r="A1273" i="3"/>
  <c r="A1243" i="3"/>
  <c r="A1205" i="3"/>
  <c r="A1039" i="3"/>
  <c r="A1009" i="3"/>
  <c r="A957" i="3"/>
  <c r="A905" i="3"/>
  <c r="A687" i="3"/>
  <c r="A607" i="3"/>
  <c r="A569" i="3"/>
  <c r="A1799" i="3"/>
  <c r="A1743" i="3"/>
  <c r="A1691" i="3"/>
  <c r="C1691" i="3" s="1"/>
  <c r="B1691" i="3" s="1"/>
  <c r="A1671" i="3"/>
  <c r="C1671" i="3" s="1"/>
  <c r="B1671" i="3" s="1"/>
  <c r="A1627" i="3"/>
  <c r="A1595" i="3"/>
  <c r="A1583" i="3"/>
  <c r="A1567" i="3"/>
  <c r="A1495" i="3"/>
  <c r="C1495" i="3" s="1"/>
  <c r="B1495" i="3" s="1"/>
  <c r="A1491" i="3"/>
  <c r="A1447" i="3"/>
  <c r="C1447" i="3" s="1"/>
  <c r="B1447" i="3" s="1"/>
  <c r="A1443" i="3"/>
  <c r="A1407" i="3"/>
  <c r="A1403" i="3"/>
  <c r="A1327" i="3"/>
  <c r="A1764" i="3"/>
  <c r="A1844" i="3"/>
  <c r="A1835" i="3"/>
  <c r="A1824" i="3"/>
  <c r="A1815" i="3"/>
  <c r="A1812" i="3"/>
  <c r="A1803" i="3"/>
  <c r="C1803" i="3" s="1"/>
  <c r="B1803" i="3" s="1"/>
  <c r="A1792" i="3"/>
  <c r="A1788" i="3"/>
  <c r="A1779" i="3"/>
  <c r="A1768" i="3"/>
  <c r="A1756" i="3"/>
  <c r="A1747" i="3"/>
  <c r="A1736" i="3"/>
  <c r="A1715" i="3"/>
  <c r="A1679" i="3"/>
  <c r="A1675" i="3"/>
  <c r="A1591" i="3"/>
  <c r="A1575" i="3"/>
  <c r="A1571" i="3"/>
  <c r="A1399" i="3"/>
  <c r="A1687" i="3"/>
  <c r="A1663" i="3"/>
  <c r="A1647" i="3"/>
  <c r="A1623" i="3"/>
  <c r="A1599" i="3"/>
  <c r="A1551" i="3"/>
  <c r="A1547" i="3"/>
  <c r="A1535" i="3"/>
  <c r="A1523" i="3"/>
  <c r="A1499" i="3"/>
  <c r="A1467" i="3"/>
  <c r="A1427" i="3"/>
  <c r="A1387" i="3"/>
  <c r="A1367" i="3"/>
  <c r="A1359" i="3"/>
  <c r="A1351" i="3"/>
  <c r="A1279" i="3"/>
  <c r="A1271" i="3"/>
  <c r="A1211" i="3"/>
  <c r="A971" i="3"/>
  <c r="A963" i="3"/>
  <c r="A923" i="3"/>
  <c r="A859" i="3"/>
  <c r="A851" i="3"/>
  <c r="A723" i="3"/>
  <c r="A667" i="3"/>
  <c r="C667" i="3" s="1"/>
  <c r="B667" i="3" s="1"/>
  <c r="A555" i="3"/>
  <c r="A547" i="3"/>
  <c r="A1269" i="3"/>
  <c r="A1239" i="3"/>
  <c r="A1231" i="3"/>
  <c r="A1119" i="3"/>
  <c r="A1099" i="3"/>
  <c r="A1037" i="3"/>
  <c r="A1013" i="3"/>
  <c r="A1005" i="3"/>
  <c r="A995" i="3"/>
  <c r="A987" i="3"/>
  <c r="A981" i="3"/>
  <c r="A933" i="3"/>
  <c r="A929" i="3"/>
  <c r="C929" i="3" s="1"/>
  <c r="B929" i="3" s="1"/>
  <c r="A861" i="3"/>
  <c r="C861" i="3" s="1"/>
  <c r="B861" i="3" s="1"/>
  <c r="A681" i="3"/>
  <c r="A675" i="3"/>
  <c r="A635" i="3"/>
  <c r="A573" i="3"/>
  <c r="A565" i="3"/>
  <c r="C565" i="3" s="1"/>
  <c r="B565" i="3" s="1"/>
  <c r="A557" i="3"/>
  <c r="C557" i="3" s="1"/>
  <c r="B557" i="3" s="1"/>
  <c r="A503" i="3"/>
  <c r="C503" i="3" s="1"/>
  <c r="B503" i="3" s="1"/>
  <c r="A497" i="3"/>
  <c r="A489" i="3"/>
  <c r="A484" i="3"/>
  <c r="A476" i="3"/>
  <c r="A460" i="3"/>
  <c r="A394" i="3"/>
  <c r="A386" i="3"/>
  <c r="A362" i="3"/>
  <c r="A354" i="3"/>
  <c r="A330" i="3"/>
  <c r="A234" i="3"/>
  <c r="A226" i="3"/>
  <c r="A202" i="3"/>
  <c r="A170" i="3"/>
  <c r="A162" i="3"/>
  <c r="C162" i="3" s="1"/>
  <c r="B162" i="3" s="1"/>
  <c r="A142" i="3"/>
  <c r="A106" i="3"/>
  <c r="A98" i="3"/>
  <c r="A74" i="3"/>
  <c r="A66" i="3"/>
  <c r="A42" i="3"/>
  <c r="A472" i="3"/>
  <c r="A452" i="3"/>
  <c r="A416" i="3"/>
  <c r="A398" i="3"/>
  <c r="C398" i="3" s="1"/>
  <c r="B398" i="3" s="1"/>
  <c r="A390" i="3"/>
  <c r="A346" i="3"/>
  <c r="A340" i="3"/>
  <c r="A326" i="3"/>
  <c r="A288" i="3"/>
  <c r="A274" i="3"/>
  <c r="A252" i="3"/>
  <c r="A218" i="3"/>
  <c r="A212" i="3"/>
  <c r="A206" i="3"/>
  <c r="A198" i="3"/>
  <c r="A132" i="3"/>
  <c r="A118" i="3"/>
  <c r="A90" i="3"/>
  <c r="A78" i="3"/>
  <c r="A58" i="3"/>
  <c r="A46" i="3"/>
  <c r="A441" i="3"/>
  <c r="A361" i="3"/>
  <c r="A353" i="3"/>
  <c r="A345" i="3"/>
  <c r="A325" i="3"/>
  <c r="A281" i="3"/>
  <c r="A225" i="3"/>
  <c r="A143" i="3"/>
  <c r="A1508" i="3"/>
  <c r="A1260" i="3"/>
  <c r="A1236" i="3"/>
  <c r="A1216" i="3"/>
  <c r="A1198" i="3"/>
  <c r="A1090" i="3"/>
  <c r="A1082" i="3"/>
  <c r="A1002" i="3"/>
  <c r="A842" i="3"/>
  <c r="A834" i="3"/>
  <c r="A810" i="3"/>
  <c r="A778" i="3"/>
  <c r="A760" i="3"/>
  <c r="A698" i="3"/>
  <c r="A624" i="3"/>
  <c r="A602" i="3"/>
  <c r="A562" i="3"/>
  <c r="A433" i="3"/>
  <c r="A369" i="3"/>
  <c r="A185" i="3"/>
  <c r="A145" i="3"/>
  <c r="A75" i="3"/>
  <c r="A456" i="3"/>
  <c r="A434" i="3"/>
  <c r="A378" i="3"/>
  <c r="A366" i="3"/>
  <c r="A350" i="3"/>
  <c r="A310" i="3"/>
  <c r="A306" i="3"/>
  <c r="A300" i="3"/>
  <c r="A278" i="3"/>
  <c r="A256" i="3"/>
  <c r="A242" i="3"/>
  <c r="A216" i="3"/>
  <c r="A196" i="3"/>
  <c r="C196" i="3" s="1"/>
  <c r="B196" i="3" s="1"/>
  <c r="A154" i="3"/>
  <c r="A148" i="3"/>
  <c r="A128" i="3"/>
  <c r="A110" i="3"/>
  <c r="A102" i="3"/>
  <c r="A94" i="3"/>
  <c r="A62" i="3"/>
  <c r="A56" i="3"/>
  <c r="A870" i="3"/>
  <c r="A738" i="3"/>
  <c r="A670" i="3"/>
  <c r="A634" i="3"/>
  <c r="A594" i="3"/>
  <c r="A486" i="3"/>
  <c r="A444" i="3"/>
  <c r="A246" i="3"/>
  <c r="A1789" i="3"/>
  <c r="A1710" i="3"/>
  <c r="A1502" i="3"/>
  <c r="C1502" i="3" s="1"/>
  <c r="B1502" i="3" s="1"/>
  <c r="A1463" i="3"/>
  <c r="A1444" i="3"/>
  <c r="A1420" i="3"/>
  <c r="A1383" i="3"/>
  <c r="A1338" i="3"/>
  <c r="A1303" i="3"/>
  <c r="A1096" i="3"/>
  <c r="A1034" i="3"/>
  <c r="A1001" i="3"/>
  <c r="A997" i="3"/>
  <c r="A674" i="3"/>
  <c r="A668" i="3"/>
  <c r="A248" i="3"/>
  <c r="A237" i="3"/>
  <c r="A201" i="3"/>
  <c r="A158" i="3"/>
  <c r="A156" i="3"/>
  <c r="A117" i="3"/>
  <c r="A1617" i="3"/>
  <c r="C1617" i="3" s="1"/>
  <c r="B1617" i="3" s="1"/>
  <c r="A1537" i="3"/>
  <c r="A1826" i="3"/>
  <c r="A1668" i="3"/>
  <c r="A1631" i="3"/>
  <c r="A1468" i="3"/>
  <c r="A1455" i="3"/>
  <c r="A1396" i="3"/>
  <c r="A1343" i="3"/>
  <c r="A1341" i="3"/>
  <c r="C1341" i="3" s="1"/>
  <c r="B1341" i="3" s="1"/>
  <c r="A1321" i="3"/>
  <c r="C1321" i="3" s="1"/>
  <c r="B1321" i="3" s="1"/>
  <c r="A1286" i="3"/>
  <c r="A1262" i="3"/>
  <c r="A1230" i="3"/>
  <c r="A1228" i="3"/>
  <c r="A1226" i="3"/>
  <c r="A1200" i="3"/>
  <c r="A1170" i="3"/>
  <c r="A1166" i="3"/>
  <c r="A1164" i="3"/>
  <c r="A1135" i="3"/>
  <c r="C1135" i="3" s="1"/>
  <c r="B1135" i="3" s="1"/>
  <c r="A1081" i="3"/>
  <c r="A1079" i="3"/>
  <c r="A1019" i="3"/>
  <c r="A1017" i="3"/>
  <c r="A980" i="3"/>
  <c r="A978" i="3"/>
  <c r="A976" i="3"/>
  <c r="A974" i="3"/>
  <c r="A951" i="3"/>
  <c r="A922" i="3"/>
  <c r="A889" i="3"/>
  <c r="A860" i="3"/>
  <c r="A854" i="3"/>
  <c r="A850" i="3"/>
  <c r="A710" i="3"/>
  <c r="A677" i="3"/>
  <c r="A536" i="3"/>
  <c r="A502" i="3"/>
  <c r="A358" i="3"/>
  <c r="A77" i="3"/>
  <c r="A73" i="3"/>
  <c r="A60" i="3"/>
  <c r="A1504" i="3"/>
  <c r="A1151" i="3"/>
  <c r="A1831" i="3"/>
  <c r="A1794" i="3"/>
  <c r="A1775" i="3"/>
  <c r="A1724" i="3"/>
  <c r="A1510" i="3"/>
  <c r="A1479" i="3"/>
  <c r="A1438" i="3"/>
  <c r="A1436" i="3"/>
  <c r="A1413" i="3"/>
  <c r="A1334" i="3"/>
  <c r="A1289" i="3"/>
  <c r="A1173" i="3"/>
  <c r="A1116" i="3"/>
  <c r="A1092" i="3"/>
  <c r="A1054" i="3"/>
  <c r="A1030" i="3"/>
  <c r="A983" i="3"/>
  <c r="A959" i="3"/>
  <c r="A925" i="3"/>
  <c r="A863" i="3"/>
  <c r="A770" i="3"/>
  <c r="A762" i="3"/>
  <c r="A682" i="3"/>
  <c r="A680" i="3"/>
  <c r="A651" i="3"/>
  <c r="A649" i="3"/>
  <c r="A643" i="3"/>
  <c r="A621" i="3"/>
  <c r="A619" i="3"/>
  <c r="A470" i="3"/>
  <c r="A404" i="3"/>
  <c r="C404" i="3" s="1"/>
  <c r="B404" i="3" s="1"/>
  <c r="A179" i="3"/>
  <c r="A1603" i="3"/>
  <c r="A1153" i="3"/>
  <c r="C1153" i="3" s="1"/>
  <c r="B1153" i="3" s="1"/>
  <c r="A1842" i="3"/>
  <c r="A1786" i="3"/>
  <c r="C1786" i="3" s="1"/>
  <c r="B1786" i="3" s="1"/>
  <c r="A1661" i="3"/>
  <c r="A1549" i="3"/>
  <c r="A1517" i="3"/>
  <c r="C1517" i="3" s="1"/>
  <c r="B1517" i="3" s="1"/>
  <c r="A1460" i="3"/>
  <c r="A1366" i="3"/>
  <c r="A1294" i="3"/>
  <c r="C1294" i="3" s="1"/>
  <c r="B1294" i="3" s="1"/>
  <c r="A1292" i="3"/>
  <c r="A1238" i="3"/>
  <c r="A1176" i="3"/>
  <c r="A1144" i="3"/>
  <c r="A986" i="3"/>
  <c r="A932" i="3"/>
  <c r="A930" i="3"/>
  <c r="A868" i="3"/>
  <c r="A866" i="3"/>
  <c r="A833" i="3"/>
  <c r="A795" i="3"/>
  <c r="A784" i="3"/>
  <c r="A632" i="3"/>
  <c r="A599" i="3"/>
  <c r="A412" i="3"/>
  <c r="A309" i="3"/>
  <c r="A307" i="3"/>
  <c r="A140" i="3"/>
  <c r="A136" i="3"/>
  <c r="A114" i="3"/>
  <c r="A37" i="3"/>
  <c r="A1850" i="3"/>
  <c r="A1834" i="3"/>
  <c r="A1806" i="3"/>
  <c r="A1690" i="3"/>
  <c r="A1678" i="3"/>
  <c r="A1662" i="3"/>
  <c r="A1634" i="3"/>
  <c r="A1566" i="3"/>
  <c r="A1554" i="3"/>
  <c r="A1538" i="3"/>
  <c r="A1494" i="3"/>
  <c r="A1414" i="3"/>
  <c r="A1390" i="3"/>
  <c r="A1386" i="3"/>
  <c r="A1326" i="3"/>
  <c r="A1314" i="3"/>
  <c r="A1290" i="3"/>
  <c r="A1138" i="3"/>
  <c r="A1125" i="3"/>
  <c r="A1069" i="3"/>
  <c r="A1066" i="3"/>
  <c r="A1018" i="3"/>
  <c r="A954" i="3"/>
  <c r="A926" i="3"/>
  <c r="A914" i="3"/>
  <c r="C914" i="3" s="1"/>
  <c r="B914" i="3" s="1"/>
  <c r="A877" i="3"/>
  <c r="A869" i="3"/>
  <c r="A814" i="3"/>
  <c r="A773" i="3"/>
  <c r="A706" i="3"/>
  <c r="A691" i="3"/>
  <c r="A683" i="3"/>
  <c r="A678" i="3"/>
  <c r="A658" i="3"/>
  <c r="A654" i="3"/>
  <c r="A650" i="3"/>
  <c r="A606" i="3"/>
  <c r="A578" i="3"/>
  <c r="A541" i="3"/>
  <c r="A539" i="3"/>
  <c r="A517" i="3"/>
  <c r="A483" i="3"/>
  <c r="A466" i="3"/>
  <c r="A461" i="3"/>
  <c r="A329" i="3"/>
  <c r="A312" i="3"/>
  <c r="A192" i="3"/>
  <c r="A169" i="3"/>
  <c r="A52" i="3"/>
  <c r="A1847" i="3"/>
  <c r="C1847" i="3" s="1"/>
  <c r="B1847" i="3" s="1"/>
  <c r="A1820" i="3"/>
  <c r="A1740" i="3"/>
  <c r="A1727" i="3"/>
  <c r="A1716" i="3"/>
  <c r="A1620" i="3"/>
  <c r="A1527" i="3"/>
  <c r="A1524" i="3"/>
  <c r="A1428" i="3"/>
  <c r="A1388" i="3"/>
  <c r="A1324" i="3"/>
  <c r="A1311" i="3"/>
  <c r="A1295" i="3"/>
  <c r="A1191" i="3"/>
  <c r="A1167" i="3"/>
  <c r="A1121" i="3"/>
  <c r="A1063" i="3"/>
  <c r="A787" i="3"/>
  <c r="A407" i="3"/>
  <c r="A1846" i="3"/>
  <c r="A1702" i="3"/>
  <c r="A1654" i="3"/>
  <c r="A1646" i="3"/>
  <c r="A1606" i="3"/>
  <c r="A1530" i="3"/>
  <c r="A1522" i="3"/>
  <c r="A1482" i="3"/>
  <c r="A1458" i="3"/>
  <c r="A1406" i="3"/>
  <c r="A1398" i="3"/>
  <c r="A1382" i="3"/>
  <c r="A1374" i="3"/>
  <c r="A1310" i="3"/>
  <c r="A1254" i="3"/>
  <c r="A1210" i="3"/>
  <c r="A1141" i="3"/>
  <c r="A1126" i="3"/>
  <c r="A1086" i="3"/>
  <c r="A1062" i="3"/>
  <c r="A1050" i="3"/>
  <c r="A1010" i="3"/>
  <c r="A733" i="3"/>
  <c r="A731" i="3"/>
  <c r="A722" i="3"/>
  <c r="A694" i="3"/>
  <c r="A661" i="3"/>
  <c r="A637" i="3"/>
  <c r="A613" i="3"/>
  <c r="A589" i="3"/>
  <c r="A587" i="3"/>
  <c r="A581" i="3"/>
  <c r="A558" i="3"/>
  <c r="A440" i="3"/>
  <c r="C440" i="3" s="1"/>
  <c r="B440" i="3" s="1"/>
  <c r="A385" i="3"/>
  <c r="A344" i="3"/>
  <c r="A342" i="3"/>
  <c r="A334" i="3"/>
  <c r="A332" i="3"/>
  <c r="A254" i="3"/>
  <c r="A222" i="3"/>
  <c r="A214" i="3"/>
  <c r="A172" i="3"/>
  <c r="A96" i="3"/>
  <c r="A1701" i="3"/>
  <c r="A1685" i="3"/>
  <c r="A1653" i="3"/>
  <c r="A1645" i="3"/>
  <c r="C1645" i="3" s="1"/>
  <c r="B1645" i="3" s="1"/>
  <c r="A1405" i="3"/>
  <c r="A844" i="3"/>
  <c r="A719" i="3"/>
  <c r="A604" i="3"/>
  <c r="C604" i="3" s="1"/>
  <c r="B604" i="3" s="1"/>
  <c r="A471" i="3"/>
  <c r="A197" i="3"/>
  <c r="A1854" i="3"/>
  <c r="C1854" i="3" s="1"/>
  <c r="B1854" i="3" s="1"/>
  <c r="A1814" i="3"/>
  <c r="A1802" i="3"/>
  <c r="A1758" i="3"/>
  <c r="A1730" i="3"/>
  <c r="A1682" i="3"/>
  <c r="A1642" i="3"/>
  <c r="A1586" i="3"/>
  <c r="A1558" i="3"/>
  <c r="A1518" i="3"/>
  <c r="A1514" i="3"/>
  <c r="A1462" i="3"/>
  <c r="A1450" i="3"/>
  <c r="A1358" i="3"/>
  <c r="A1318" i="3"/>
  <c r="A1302" i="3"/>
  <c r="A1282" i="3"/>
  <c r="A1246" i="3"/>
  <c r="A1242" i="3"/>
  <c r="A1213" i="3"/>
  <c r="A1182" i="3"/>
  <c r="A1098" i="3"/>
  <c r="A1029" i="3"/>
  <c r="A994" i="3"/>
  <c r="A990" i="3"/>
  <c r="A946" i="3"/>
  <c r="A736" i="3"/>
  <c r="A725" i="3"/>
  <c r="A666" i="3"/>
  <c r="A664" i="3"/>
  <c r="C664" i="3" s="1"/>
  <c r="B664" i="3" s="1"/>
  <c r="A640" i="3"/>
  <c r="A616" i="3"/>
  <c r="A592" i="3"/>
  <c r="A590" i="3"/>
  <c r="A571" i="3"/>
  <c r="A533" i="3"/>
  <c r="A520" i="3"/>
  <c r="A491" i="3"/>
  <c r="A448" i="3"/>
  <c r="A446" i="3"/>
  <c r="A438" i="3"/>
  <c r="A388" i="3"/>
  <c r="A384" i="3"/>
  <c r="A382" i="3"/>
  <c r="A376" i="3"/>
  <c r="A217" i="3"/>
  <c r="A116" i="3"/>
  <c r="C116" i="3" s="1"/>
  <c r="B116" i="3" s="1"/>
  <c r="A113" i="3"/>
  <c r="A30" i="3"/>
  <c r="A1838" i="3"/>
  <c r="A1830" i="3"/>
  <c r="A1798" i="3"/>
  <c r="A1790" i="3"/>
  <c r="A1782" i="3"/>
  <c r="A1770" i="3"/>
  <c r="A1762" i="3"/>
  <c r="A1750" i="3"/>
  <c r="A1742" i="3"/>
  <c r="A1722" i="3"/>
  <c r="A1714" i="3"/>
  <c r="C1714" i="3" s="1"/>
  <c r="B1714" i="3" s="1"/>
  <c r="A1674" i="3"/>
  <c r="A1638" i="3"/>
  <c r="A1626" i="3"/>
  <c r="A1618" i="3"/>
  <c r="A1610" i="3"/>
  <c r="A1598" i="3"/>
  <c r="A1590" i="3"/>
  <c r="C1590" i="3" s="1"/>
  <c r="B1590" i="3" s="1"/>
  <c r="A1578" i="3"/>
  <c r="A1550" i="3"/>
  <c r="A1498" i="3"/>
  <c r="A1486" i="3"/>
  <c r="A1474" i="3"/>
  <c r="A1466" i="3"/>
  <c r="A1446" i="3"/>
  <c r="A1442" i="3"/>
  <c r="C1442" i="3" s="1"/>
  <c r="B1442" i="3" s="1"/>
  <c r="A1434" i="3"/>
  <c r="A1426" i="3"/>
  <c r="A1370" i="3"/>
  <c r="A1362" i="3"/>
  <c r="A1350" i="3"/>
  <c r="A1342" i="3"/>
  <c r="A1322" i="3"/>
  <c r="A1306" i="3"/>
  <c r="A1298" i="3"/>
  <c r="A1278" i="3"/>
  <c r="A1270" i="3"/>
  <c r="A1222" i="3"/>
  <c r="A1190" i="3"/>
  <c r="A1178" i="3"/>
  <c r="A1174" i="3"/>
  <c r="A1154" i="3"/>
  <c r="A1150" i="3"/>
  <c r="A1114" i="3"/>
  <c r="A1106" i="3"/>
  <c r="A1070" i="3"/>
  <c r="A1046" i="3"/>
  <c r="A970" i="3"/>
  <c r="A962" i="3"/>
  <c r="A958" i="3"/>
  <c r="A942" i="3"/>
  <c r="A938" i="3"/>
  <c r="A934" i="3"/>
  <c r="A886" i="3"/>
  <c r="A838" i="3"/>
  <c r="A822" i="3"/>
  <c r="A806" i="3"/>
  <c r="A798" i="3"/>
  <c r="C798" i="3" s="1"/>
  <c r="B798" i="3" s="1"/>
  <c r="A746" i="3"/>
  <c r="A742" i="3"/>
  <c r="A726" i="3"/>
  <c r="A686" i="3"/>
  <c r="A638" i="3"/>
  <c r="A614" i="3"/>
  <c r="A586" i="3"/>
  <c r="A546" i="3"/>
  <c r="A542" i="3"/>
  <c r="A534" i="3"/>
  <c r="A494" i="3"/>
  <c r="A474" i="3"/>
  <c r="A432" i="3"/>
  <c r="A430" i="3"/>
  <c r="A374" i="3"/>
  <c r="A372" i="3"/>
  <c r="A368" i="3"/>
  <c r="A284" i="3"/>
  <c r="A276" i="3"/>
  <c r="A240" i="3"/>
  <c r="A230" i="3"/>
  <c r="A182" i="3"/>
  <c r="A180" i="3"/>
  <c r="A126" i="3"/>
  <c r="A97" i="3"/>
  <c r="A88" i="3"/>
  <c r="A86" i="3"/>
  <c r="A80" i="3"/>
  <c r="A1822" i="3"/>
  <c r="C1822" i="3" s="1"/>
  <c r="B1822" i="3" s="1"/>
  <c r="A1818" i="3"/>
  <c r="A1810" i="3"/>
  <c r="A1774" i="3"/>
  <c r="C1774" i="3" s="1"/>
  <c r="B1774" i="3" s="1"/>
  <c r="A1766" i="3"/>
  <c r="C1766" i="3" s="1"/>
  <c r="B1766" i="3" s="1"/>
  <c r="A1746" i="3"/>
  <c r="C1746" i="3" s="1"/>
  <c r="B1746" i="3" s="1"/>
  <c r="A1734" i="3"/>
  <c r="A1726" i="3"/>
  <c r="C1726" i="3" s="1"/>
  <c r="B1726" i="3" s="1"/>
  <c r="A1718" i="3"/>
  <c r="A1706" i="3"/>
  <c r="A1698" i="3"/>
  <c r="A1694" i="3"/>
  <c r="A1686" i="3"/>
  <c r="A1670" i="3"/>
  <c r="A1658" i="3"/>
  <c r="A1622" i="3"/>
  <c r="A1602" i="3"/>
  <c r="A1594" i="3"/>
  <c r="A1582" i="3"/>
  <c r="A1574" i="3"/>
  <c r="A1570" i="3"/>
  <c r="A1562" i="3"/>
  <c r="A1546" i="3"/>
  <c r="A1534" i="3"/>
  <c r="A1478" i="3"/>
  <c r="A1470" i="3"/>
  <c r="C1470" i="3" s="1"/>
  <c r="B1470" i="3" s="1"/>
  <c r="A1454" i="3"/>
  <c r="C1454" i="3" s="1"/>
  <c r="B1454" i="3" s="1"/>
  <c r="A1430" i="3"/>
  <c r="A1422" i="3"/>
  <c r="A1410" i="3"/>
  <c r="C1410" i="3" s="1"/>
  <c r="B1410" i="3" s="1"/>
  <c r="A1354" i="3"/>
  <c r="A1346" i="3"/>
  <c r="A1330" i="3"/>
  <c r="A1266" i="3"/>
  <c r="A1250" i="3"/>
  <c r="A1214" i="3"/>
  <c r="A1202" i="3"/>
  <c r="A1194" i="3"/>
  <c r="A1186" i="3"/>
  <c r="A1158" i="3"/>
  <c r="A1122" i="3"/>
  <c r="A1118" i="3"/>
  <c r="A1102" i="3"/>
  <c r="A1078" i="3"/>
  <c r="A1058" i="3"/>
  <c r="A1042" i="3"/>
  <c r="A966" i="3"/>
  <c r="A918" i="3"/>
  <c r="A906" i="3"/>
  <c r="A894" i="3"/>
  <c r="A862" i="3"/>
  <c r="A846" i="3"/>
  <c r="A830" i="3"/>
  <c r="A818" i="3"/>
  <c r="C818" i="3" s="1"/>
  <c r="B818" i="3" s="1"/>
  <c r="A802" i="3"/>
  <c r="A794" i="3"/>
  <c r="A790" i="3"/>
  <c r="A758" i="3"/>
  <c r="A730" i="3"/>
  <c r="A718" i="3"/>
  <c r="A714" i="3"/>
  <c r="A702" i="3"/>
  <c r="A690" i="3"/>
  <c r="A622" i="3"/>
  <c r="A618" i="3"/>
  <c r="A598" i="3"/>
  <c r="A582" i="3"/>
  <c r="A574" i="3"/>
  <c r="A570" i="3"/>
  <c r="A530" i="3"/>
  <c r="A526" i="3"/>
  <c r="A482" i="3"/>
  <c r="A462" i="3"/>
  <c r="C462" i="3" s="1"/>
  <c r="B462" i="3" s="1"/>
  <c r="A458" i="3"/>
  <c r="A409" i="3"/>
  <c r="A377" i="3"/>
  <c r="A360" i="3"/>
  <c r="A352" i="3"/>
  <c r="A313" i="3"/>
  <c r="A304" i="3"/>
  <c r="A270" i="3"/>
  <c r="A268" i="3"/>
  <c r="A262" i="3"/>
  <c r="A257" i="3"/>
  <c r="A193" i="3"/>
  <c r="A174" i="3"/>
  <c r="A168" i="3"/>
  <c r="A166" i="3"/>
  <c r="C166" i="3" s="1"/>
  <c r="B166" i="3" s="1"/>
  <c r="A150" i="3"/>
  <c r="C150" i="3" s="1"/>
  <c r="B150" i="3" s="1"/>
  <c r="A144" i="3"/>
  <c r="A137" i="3"/>
  <c r="A129" i="3"/>
  <c r="A89" i="3"/>
  <c r="C89" i="3" s="1"/>
  <c r="B89" i="3" s="1"/>
  <c r="A84" i="3"/>
  <c r="A81" i="3"/>
  <c r="A72" i="3"/>
  <c r="A70" i="3"/>
  <c r="A57" i="3"/>
  <c r="A54" i="3"/>
  <c r="A786" i="3"/>
  <c r="A766" i="3"/>
  <c r="A550" i="3"/>
  <c r="A454" i="3"/>
  <c r="A29" i="3"/>
  <c r="C29" i="3" s="1"/>
  <c r="B29" i="3" s="1"/>
  <c r="A428" i="3"/>
  <c r="A420" i="3"/>
  <c r="C420" i="3" s="1"/>
  <c r="B420" i="3" s="1"/>
  <c r="A400" i="3"/>
  <c r="C400" i="3" s="1"/>
  <c r="B400" i="3" s="1"/>
  <c r="A324" i="3"/>
  <c r="A316" i="3"/>
  <c r="A308" i="3"/>
  <c r="A292" i="3"/>
  <c r="A272" i="3"/>
  <c r="A236" i="3"/>
  <c r="A220" i="3"/>
  <c r="A200" i="3"/>
  <c r="A160" i="3"/>
  <c r="A152" i="3"/>
  <c r="A124" i="3"/>
  <c r="A120" i="3"/>
  <c r="A108" i="3"/>
  <c r="A100" i="3"/>
  <c r="A92" i="3"/>
  <c r="A64" i="3"/>
  <c r="A48" i="3"/>
  <c r="A32" i="3"/>
  <c r="A436" i="3"/>
  <c r="A424" i="3"/>
  <c r="A408" i="3"/>
  <c r="A396" i="3"/>
  <c r="A392" i="3"/>
  <c r="A320" i="3"/>
  <c r="A296" i="3"/>
  <c r="A280" i="3"/>
  <c r="A264" i="3"/>
  <c r="C264" i="3" s="1"/>
  <c r="B264" i="3" s="1"/>
  <c r="A260" i="3"/>
  <c r="A228" i="3"/>
  <c r="A208" i="3"/>
  <c r="A204" i="3"/>
  <c r="A188" i="3"/>
  <c r="A104" i="3"/>
  <c r="A76" i="3"/>
  <c r="A44" i="3"/>
  <c r="A36" i="3"/>
  <c r="C951" i="3" l="1"/>
  <c r="B951" i="3" s="1"/>
  <c r="C1381" i="3"/>
  <c r="B1381" i="3" s="1"/>
  <c r="C1132" i="3"/>
  <c r="B1132" i="3" s="1"/>
  <c r="C840" i="3"/>
  <c r="B840" i="3" s="1"/>
  <c r="C1604" i="3"/>
  <c r="B1604" i="3" s="1"/>
  <c r="C1406" i="3"/>
  <c r="B1406" i="3" s="1"/>
  <c r="C854" i="3"/>
  <c r="B854" i="3" s="1"/>
  <c r="C587" i="3"/>
  <c r="B587" i="3" s="1"/>
  <c r="C36" i="3"/>
  <c r="B36" i="3" s="1"/>
  <c r="C1241" i="3"/>
  <c r="B1241" i="3" s="1"/>
  <c r="C1516" i="3"/>
  <c r="B1516" i="3" s="1"/>
  <c r="C607" i="3"/>
  <c r="B607" i="3" s="1"/>
  <c r="C56" i="3"/>
  <c r="B56" i="3" s="1"/>
  <c r="C1261" i="3"/>
  <c r="B1261" i="3" s="1"/>
  <c r="C473" i="3"/>
  <c r="B473" i="3" s="1"/>
  <c r="C227" i="3"/>
  <c r="B227" i="3" s="1"/>
  <c r="C1314" i="3"/>
  <c r="B1314" i="3" s="1"/>
  <c r="C881" i="3"/>
  <c r="B881" i="3" s="1"/>
  <c r="C1391" i="3"/>
  <c r="B1391" i="3" s="1"/>
  <c r="C208" i="3"/>
  <c r="B208" i="3" s="1"/>
  <c r="C1296" i="3"/>
  <c r="B1296" i="3" s="1"/>
  <c r="C862" i="3"/>
  <c r="B862" i="3" s="1"/>
  <c r="C64" i="3"/>
  <c r="B64" i="3" s="1"/>
  <c r="C1067" i="3"/>
  <c r="B1067" i="3" s="1"/>
  <c r="C516" i="3"/>
  <c r="B516" i="3" s="1"/>
  <c r="C82" i="3"/>
  <c r="B82" i="3" s="1"/>
  <c r="C536" i="3"/>
  <c r="B536" i="3" s="1"/>
  <c r="C102" i="3"/>
  <c r="B102" i="3" s="1"/>
  <c r="C1297" i="3"/>
  <c r="B1297" i="3" s="1"/>
  <c r="C1507" i="3"/>
  <c r="B1507" i="3" s="1"/>
  <c r="C956" i="3"/>
  <c r="B956" i="3" s="1"/>
  <c r="C522" i="3"/>
  <c r="B522" i="3" s="1"/>
  <c r="C631" i="3"/>
  <c r="B631" i="3" s="1"/>
  <c r="C1112" i="3"/>
  <c r="B1112" i="3" s="1"/>
  <c r="C577" i="3"/>
  <c r="B577" i="3" s="1"/>
  <c r="C550" i="3"/>
  <c r="B550" i="3" s="1"/>
  <c r="C1123" i="3"/>
  <c r="B1123" i="3" s="1"/>
  <c r="C947" i="3"/>
  <c r="B947" i="3" s="1"/>
  <c r="C130" i="3"/>
  <c r="B130" i="3" s="1"/>
  <c r="C273" i="3"/>
  <c r="B273" i="3" s="1"/>
  <c r="C788" i="3"/>
  <c r="B788" i="3" s="1"/>
  <c r="C363" i="3"/>
  <c r="B363" i="3" s="1"/>
  <c r="C39" i="3"/>
  <c r="B39" i="3" s="1"/>
  <c r="C707" i="3"/>
  <c r="B707" i="3" s="1"/>
  <c r="C1802" i="3"/>
  <c r="B1802" i="3" s="1"/>
  <c r="C1127" i="3"/>
  <c r="B1127" i="3" s="1"/>
  <c r="C576" i="3"/>
  <c r="B576" i="3" s="1"/>
  <c r="C1772" i="3"/>
  <c r="B1772" i="3" s="1"/>
  <c r="C1217" i="3"/>
  <c r="B1217" i="3" s="1"/>
  <c r="C1547" i="3"/>
  <c r="B1547" i="3" s="1"/>
  <c r="C996" i="3"/>
  <c r="B996" i="3" s="1"/>
  <c r="C562" i="3"/>
  <c r="B562" i="3" s="1"/>
  <c r="C1762" i="3"/>
  <c r="B1762" i="3" s="1"/>
  <c r="C1167" i="3"/>
  <c r="B1167" i="3" s="1"/>
  <c r="C616" i="3"/>
  <c r="B616" i="3" s="1"/>
  <c r="C993" i="3"/>
  <c r="B993" i="3" s="1"/>
  <c r="C1680" i="3"/>
  <c r="B1680" i="3" s="1"/>
  <c r="C489" i="3"/>
  <c r="B489" i="3" s="1"/>
  <c r="C957" i="3"/>
  <c r="B957" i="3" s="1"/>
  <c r="C935" i="3"/>
  <c r="B935" i="3" s="1"/>
  <c r="C1655" i="3"/>
  <c r="B1655" i="3" s="1"/>
  <c r="C509" i="3"/>
  <c r="B509" i="3" s="1"/>
  <c r="C977" i="3"/>
  <c r="B977" i="3" s="1"/>
  <c r="C1525" i="3"/>
  <c r="B1525" i="3" s="1"/>
  <c r="C703" i="3"/>
  <c r="B703" i="3" s="1"/>
  <c r="C530" i="3"/>
  <c r="B530" i="3" s="1"/>
  <c r="C1198" i="3"/>
  <c r="B1198" i="3" s="1"/>
  <c r="C1477" i="3"/>
  <c r="B1477" i="3" s="1"/>
  <c r="C950" i="3"/>
  <c r="B950" i="3" s="1"/>
  <c r="C1618" i="3"/>
  <c r="B1618" i="3" s="1"/>
  <c r="C1337" i="3"/>
  <c r="B1337" i="3" s="1"/>
  <c r="C85" i="3"/>
  <c r="B85" i="3" s="1"/>
  <c r="C252" i="3"/>
  <c r="B252" i="3" s="1"/>
  <c r="C1199" i="3"/>
  <c r="B1199" i="3" s="1"/>
  <c r="C1745" i="3"/>
  <c r="B1745" i="3" s="1"/>
  <c r="C526" i="3"/>
  <c r="B526" i="3" s="1"/>
  <c r="C1472" i="3"/>
  <c r="B1472" i="3" s="1"/>
  <c r="C1180" i="3"/>
  <c r="B1180" i="3" s="1"/>
  <c r="C1725" i="3"/>
  <c r="B1725" i="3" s="1"/>
  <c r="C546" i="3"/>
  <c r="B546" i="3" s="1"/>
  <c r="C1492" i="3"/>
  <c r="B1492" i="3" s="1"/>
  <c r="C1200" i="3"/>
  <c r="B1200" i="3" s="1"/>
  <c r="C1705" i="3"/>
  <c r="B1705" i="3" s="1"/>
  <c r="C566" i="3"/>
  <c r="B566" i="3" s="1"/>
  <c r="C1512" i="3"/>
  <c r="B1512" i="3" s="1"/>
  <c r="C1220" i="3"/>
  <c r="B1220" i="3" s="1"/>
  <c r="C1685" i="3"/>
  <c r="B1685" i="3" s="1"/>
  <c r="C586" i="3"/>
  <c r="B586" i="3" s="1"/>
  <c r="C34" i="3"/>
  <c r="B34" i="3" s="1"/>
  <c r="C1240" i="3"/>
  <c r="B1240" i="3" s="1"/>
  <c r="C803" i="3"/>
  <c r="B803" i="3" s="1"/>
  <c r="C167" i="3"/>
  <c r="B167" i="3" s="1"/>
  <c r="C1254" i="3"/>
  <c r="B1254" i="3" s="1"/>
  <c r="C821" i="3"/>
  <c r="B821" i="3" s="1"/>
  <c r="C595" i="3"/>
  <c r="B595" i="3" s="1"/>
  <c r="C987" i="3"/>
  <c r="B987" i="3" s="1"/>
  <c r="C436" i="3"/>
  <c r="B436" i="3" s="1"/>
  <c r="C1641" i="3"/>
  <c r="B1641" i="3" s="1"/>
  <c r="C464" i="3"/>
  <c r="B464" i="3" s="1"/>
  <c r="C1007" i="3"/>
  <c r="B1007" i="3" s="1"/>
  <c r="C456" i="3"/>
  <c r="B456" i="3" s="1"/>
  <c r="C1661" i="3"/>
  <c r="B1661" i="3" s="1"/>
  <c r="C1485" i="3"/>
  <c r="B1485" i="3" s="1"/>
  <c r="C1008" i="3"/>
  <c r="B1008" i="3" s="1"/>
  <c r="C1792" i="3"/>
  <c r="B1792" i="3" s="1"/>
  <c r="C1263" i="3"/>
  <c r="B1263" i="3" s="1"/>
  <c r="C1527" i="3"/>
  <c r="B1527" i="3" s="1"/>
  <c r="C976" i="3"/>
  <c r="B976" i="3" s="1"/>
  <c r="C1195" i="3"/>
  <c r="B1195" i="3" s="1"/>
  <c r="C1761" i="3"/>
  <c r="B1761" i="3" s="1"/>
  <c r="C308" i="3"/>
  <c r="B308" i="3" s="1"/>
  <c r="C117" i="3"/>
  <c r="B117" i="3" s="1"/>
  <c r="C1752" i="3"/>
  <c r="B1752" i="3" s="1"/>
  <c r="C1173" i="3"/>
  <c r="B1173" i="3" s="1"/>
  <c r="C1567" i="3"/>
  <c r="B1567" i="3" s="1"/>
  <c r="C1016" i="3"/>
  <c r="B1016" i="3" s="1"/>
  <c r="C1642" i="3"/>
  <c r="B1642" i="3" s="1"/>
  <c r="C964" i="3"/>
  <c r="B964" i="3" s="1"/>
  <c r="C889" i="3"/>
  <c r="B889" i="3" s="1"/>
  <c r="C358" i="3"/>
  <c r="B358" i="3" s="1"/>
  <c r="C1612" i="3"/>
  <c r="B1612" i="3" s="1"/>
  <c r="C905" i="3"/>
  <c r="B905" i="3" s="1"/>
  <c r="C909" i="3"/>
  <c r="B909" i="3" s="1"/>
  <c r="C378" i="3"/>
  <c r="B378" i="3" s="1"/>
  <c r="C504" i="3"/>
  <c r="B504" i="3" s="1"/>
  <c r="C1509" i="3"/>
  <c r="B1509" i="3" s="1"/>
  <c r="C930" i="3"/>
  <c r="B930" i="3" s="1"/>
  <c r="C1598" i="3"/>
  <c r="B1598" i="3" s="1"/>
  <c r="C1431" i="3"/>
  <c r="B1431" i="3" s="1"/>
  <c r="C295" i="3"/>
  <c r="B295" i="3" s="1"/>
  <c r="C211" i="3"/>
  <c r="B211" i="3" s="1"/>
  <c r="C379" i="3"/>
  <c r="B379" i="3" s="1"/>
  <c r="C1806" i="3"/>
  <c r="B1806" i="3" s="1"/>
  <c r="C485" i="3"/>
  <c r="B485" i="3" s="1"/>
  <c r="C652" i="3"/>
  <c r="B652" i="3" s="1"/>
  <c r="C360" i="3"/>
  <c r="B360" i="3" s="1"/>
  <c r="C1133" i="3"/>
  <c r="B1133" i="3" s="1"/>
  <c r="C926" i="3"/>
  <c r="B926" i="3" s="1"/>
  <c r="C374" i="3"/>
  <c r="B374" i="3" s="1"/>
  <c r="C1580" i="3"/>
  <c r="B1580" i="3" s="1"/>
  <c r="C1084" i="3"/>
  <c r="B1084" i="3" s="1"/>
  <c r="C946" i="3"/>
  <c r="B946" i="3" s="1"/>
  <c r="C394" i="3"/>
  <c r="B394" i="3" s="1"/>
  <c r="C1600" i="3"/>
  <c r="B1600" i="3" s="1"/>
  <c r="C1033" i="3"/>
  <c r="B1033" i="3" s="1"/>
  <c r="C966" i="3"/>
  <c r="B966" i="3" s="1"/>
  <c r="C414" i="3"/>
  <c r="B414" i="3" s="1"/>
  <c r="C1620" i="3"/>
  <c r="B1620" i="3" s="1"/>
  <c r="C975" i="3"/>
  <c r="B975" i="3" s="1"/>
  <c r="C986" i="3"/>
  <c r="B986" i="3" s="1"/>
  <c r="C434" i="3"/>
  <c r="B434" i="3" s="1"/>
  <c r="C1640" i="3"/>
  <c r="B1640" i="3" s="1"/>
  <c r="C1573" i="3"/>
  <c r="B1573" i="3" s="1"/>
  <c r="C567" i="3"/>
  <c r="B567" i="3" s="1"/>
  <c r="C1654" i="3"/>
  <c r="B1654" i="3" s="1"/>
  <c r="C1221" i="3"/>
  <c r="B1221" i="3" s="1"/>
  <c r="C1484" i="3"/>
  <c r="B1484" i="3" s="1"/>
  <c r="C1387" i="3"/>
  <c r="B1387" i="3" s="1"/>
  <c r="C836" i="3"/>
  <c r="B836" i="3" s="1"/>
  <c r="C402" i="3"/>
  <c r="B402" i="3" s="1"/>
  <c r="C1453" i="3"/>
  <c r="B1453" i="3" s="1"/>
  <c r="C1407" i="3"/>
  <c r="B1407" i="3" s="1"/>
  <c r="C856" i="3"/>
  <c r="B856" i="3" s="1"/>
  <c r="C1027" i="3"/>
  <c r="B1027" i="3" s="1"/>
  <c r="C476" i="3"/>
  <c r="B476" i="3" s="1"/>
  <c r="C1831" i="3"/>
  <c r="B1831" i="3" s="1"/>
  <c r="C1820" i="3"/>
  <c r="B1820" i="3" s="1"/>
  <c r="C349" i="3"/>
  <c r="B349" i="3" s="1"/>
  <c r="C817" i="3"/>
  <c r="B817" i="3" s="1"/>
  <c r="C1345" i="3"/>
  <c r="B1345" i="3" s="1"/>
  <c r="C1841" i="3"/>
  <c r="B1841" i="3" s="1"/>
  <c r="C228" i="3"/>
  <c r="B228" i="3" s="1"/>
  <c r="C37" i="3"/>
  <c r="B37" i="3" s="1"/>
  <c r="C1315" i="3"/>
  <c r="B1315" i="3" s="1"/>
  <c r="C1821" i="3"/>
  <c r="B1821" i="3" s="1"/>
  <c r="C248" i="3"/>
  <c r="B248" i="3" s="1"/>
  <c r="C57" i="3"/>
  <c r="B57" i="3" s="1"/>
  <c r="C1279" i="3"/>
  <c r="B1279" i="3" s="1"/>
  <c r="C1257" i="3"/>
  <c r="B1257" i="3" s="1"/>
  <c r="C668" i="3"/>
  <c r="B668" i="3" s="1"/>
  <c r="C477" i="3"/>
  <c r="B477" i="3" s="1"/>
  <c r="C1842" i="3"/>
  <c r="B1842" i="3" s="1"/>
  <c r="C1243" i="3"/>
  <c r="B1243" i="3" s="1"/>
  <c r="C1781" i="3"/>
  <c r="B1781" i="3" s="1"/>
  <c r="C288" i="3"/>
  <c r="B288" i="3" s="1"/>
  <c r="C97" i="3"/>
  <c r="B97" i="3" s="1"/>
  <c r="C1731" i="3"/>
  <c r="B1731" i="3" s="1"/>
  <c r="C1171" i="3"/>
  <c r="B1171" i="3" s="1"/>
  <c r="C49" i="3"/>
  <c r="B49" i="3" s="1"/>
  <c r="C517" i="3"/>
  <c r="B517" i="3" s="1"/>
  <c r="C1151" i="3"/>
  <c r="B1151" i="3" s="1"/>
  <c r="C1741" i="3"/>
  <c r="B1741" i="3" s="1"/>
  <c r="C328" i="3"/>
  <c r="B328" i="3" s="1"/>
  <c r="C137" i="3"/>
  <c r="B137" i="3" s="1"/>
  <c r="C875" i="3"/>
  <c r="B875" i="3" s="1"/>
  <c r="C1625" i="3"/>
  <c r="B1625" i="3" s="1"/>
  <c r="C90" i="3"/>
  <c r="B90" i="3" s="1"/>
  <c r="C758" i="3"/>
  <c r="B758" i="3" s="1"/>
  <c r="C823" i="3"/>
  <c r="B823" i="3" s="1"/>
  <c r="C1596" i="3"/>
  <c r="B1596" i="3" s="1"/>
  <c r="C110" i="3"/>
  <c r="B110" i="3" s="1"/>
  <c r="C778" i="3"/>
  <c r="B778" i="3" s="1"/>
  <c r="C1463" i="3"/>
  <c r="B1463" i="3" s="1"/>
  <c r="C433" i="3"/>
  <c r="B433" i="3" s="1"/>
  <c r="C191" i="3"/>
  <c r="B191" i="3" s="1"/>
  <c r="C359" i="3"/>
  <c r="B359" i="3" s="1"/>
  <c r="C95" i="3"/>
  <c r="B95" i="3" s="1"/>
  <c r="C1384" i="3"/>
  <c r="B1384" i="3" s="1"/>
  <c r="C611" i="3"/>
  <c r="B611" i="3" s="1"/>
  <c r="C779" i="3"/>
  <c r="B779" i="3" s="1"/>
  <c r="C1269" i="3"/>
  <c r="B1269" i="3" s="1"/>
  <c r="C106" i="3"/>
  <c r="B106" i="3" s="1"/>
  <c r="C1052" i="3"/>
  <c r="B1052" i="3" s="1"/>
  <c r="C760" i="3"/>
  <c r="B760" i="3" s="1"/>
  <c r="C1704" i="3"/>
  <c r="B1704" i="3" s="1"/>
  <c r="C1326" i="3"/>
  <c r="B1326" i="3" s="1"/>
  <c r="C774" i="3"/>
  <c r="B774" i="3" s="1"/>
  <c r="C341" i="3"/>
  <c r="B341" i="3" s="1"/>
  <c r="C1684" i="3"/>
  <c r="B1684" i="3" s="1"/>
  <c r="C1346" i="3"/>
  <c r="B1346" i="3" s="1"/>
  <c r="C794" i="3"/>
  <c r="B794" i="3" s="1"/>
  <c r="C361" i="3"/>
  <c r="B361" i="3" s="1"/>
  <c r="C1662" i="3"/>
  <c r="B1662" i="3" s="1"/>
  <c r="C1366" i="3"/>
  <c r="B1366" i="3" s="1"/>
  <c r="C814" i="3"/>
  <c r="B814" i="3" s="1"/>
  <c r="C381" i="3"/>
  <c r="B381" i="3" s="1"/>
  <c r="C1632" i="3"/>
  <c r="B1632" i="3" s="1"/>
  <c r="C1386" i="3"/>
  <c r="B1386" i="3" s="1"/>
  <c r="C834" i="3"/>
  <c r="B834" i="3" s="1"/>
  <c r="C401" i="3"/>
  <c r="B401" i="3" s="1"/>
  <c r="C715" i="3"/>
  <c r="B715" i="3" s="1"/>
  <c r="C967" i="3"/>
  <c r="B967" i="3" s="1"/>
  <c r="C416" i="3"/>
  <c r="B416" i="3" s="1"/>
  <c r="C1469" i="3"/>
  <c r="B1469" i="3" s="1"/>
  <c r="C324" i="3"/>
  <c r="B324" i="3" s="1"/>
  <c r="C148" i="3"/>
  <c r="B148" i="3" s="1"/>
  <c r="C1236" i="3"/>
  <c r="B1236" i="3" s="1"/>
  <c r="C1437" i="3"/>
  <c r="B1437" i="3" s="1"/>
  <c r="C193" i="3"/>
  <c r="B193" i="3" s="1"/>
  <c r="C168" i="3"/>
  <c r="B168" i="3" s="1"/>
  <c r="C1256" i="3"/>
  <c r="B1256" i="3" s="1"/>
  <c r="C822" i="3"/>
  <c r="B822" i="3" s="1"/>
  <c r="C1423" i="3"/>
  <c r="B1423" i="3" s="1"/>
  <c r="C1427" i="3"/>
  <c r="B1427" i="3" s="1"/>
  <c r="C876" i="3"/>
  <c r="B876" i="3" s="1"/>
  <c r="C1313" i="3"/>
  <c r="B1313" i="3" s="1"/>
  <c r="C1293" i="3"/>
  <c r="B1293" i="3" s="1"/>
  <c r="C749" i="3"/>
  <c r="B749" i="3" s="1"/>
  <c r="C218" i="3"/>
  <c r="B218" i="3" s="1"/>
  <c r="C1811" i="3"/>
  <c r="B1811" i="3" s="1"/>
  <c r="C1329" i="3"/>
  <c r="B1329" i="3" s="1"/>
  <c r="C628" i="3"/>
  <c r="B628" i="3" s="1"/>
  <c r="C437" i="3"/>
  <c r="B437" i="3" s="1"/>
  <c r="C1791" i="3"/>
  <c r="B1791" i="3" s="1"/>
  <c r="C1295" i="3"/>
  <c r="B1295" i="3" s="1"/>
  <c r="C648" i="3"/>
  <c r="B648" i="3" s="1"/>
  <c r="C457" i="3"/>
  <c r="B457" i="3" s="1"/>
  <c r="C1771" i="3"/>
  <c r="B1771" i="3" s="1"/>
  <c r="C1760" i="3"/>
  <c r="B1760" i="3" s="1"/>
  <c r="C409" i="3"/>
  <c r="B409" i="3" s="1"/>
  <c r="C877" i="3"/>
  <c r="B877" i="3" s="1"/>
  <c r="C1619" i="3"/>
  <c r="B1619" i="3" s="1"/>
  <c r="C415" i="3"/>
  <c r="B415" i="3" s="1"/>
  <c r="C1444" i="3"/>
  <c r="B1444" i="3" s="1"/>
  <c r="C481" i="3"/>
  <c r="B481" i="3" s="1"/>
  <c r="C176" i="3"/>
  <c r="B176" i="3" s="1"/>
  <c r="C1184" i="3"/>
  <c r="B1184" i="3" s="1"/>
  <c r="C1751" i="3"/>
  <c r="B1751" i="3" s="1"/>
  <c r="C1215" i="3"/>
  <c r="B1215" i="3" s="1"/>
  <c r="C688" i="3"/>
  <c r="B688" i="3" s="1"/>
  <c r="C497" i="3"/>
  <c r="B497" i="3" s="1"/>
  <c r="C1097" i="3"/>
  <c r="B1097" i="3" s="1"/>
  <c r="C1720" i="3"/>
  <c r="B1720" i="3" s="1"/>
  <c r="C449" i="3"/>
  <c r="B449" i="3" s="1"/>
  <c r="C917" i="3"/>
  <c r="B917" i="3" s="1"/>
  <c r="C1711" i="3"/>
  <c r="B1711" i="3" s="1"/>
  <c r="C1124" i="3"/>
  <c r="B1124" i="3" s="1"/>
  <c r="C69" i="3"/>
  <c r="B69" i="3" s="1"/>
  <c r="C537" i="3"/>
  <c r="B537" i="3" s="1"/>
  <c r="C1583" i="3"/>
  <c r="B1583" i="3" s="1"/>
  <c r="C845" i="3"/>
  <c r="B845" i="3" s="1"/>
  <c r="C490" i="3"/>
  <c r="B490" i="3" s="1"/>
  <c r="C1158" i="3"/>
  <c r="B1158" i="3" s="1"/>
  <c r="C1553" i="3"/>
  <c r="B1553" i="3" s="1"/>
  <c r="C783" i="3"/>
  <c r="B783" i="3" s="1"/>
  <c r="C510" i="3"/>
  <c r="B510" i="3" s="1"/>
  <c r="C1178" i="3"/>
  <c r="B1178" i="3" s="1"/>
  <c r="C233" i="3"/>
  <c r="B233" i="3" s="1"/>
  <c r="C1415" i="3"/>
  <c r="B1415" i="3" s="1"/>
  <c r="C591" i="3"/>
  <c r="B591" i="3" s="1"/>
  <c r="C759" i="3"/>
  <c r="B759" i="3" s="1"/>
  <c r="C1369" i="3"/>
  <c r="B1369" i="3" s="1"/>
  <c r="C65" i="3"/>
  <c r="B65" i="3" s="1"/>
  <c r="C232" i="3"/>
  <c r="B232" i="3" s="1"/>
  <c r="C1179" i="3"/>
  <c r="B1179" i="3" s="1"/>
  <c r="C1765" i="3"/>
  <c r="B1765" i="3" s="1"/>
  <c r="C506" i="3"/>
  <c r="B506" i="3" s="1"/>
  <c r="C1452" i="3"/>
  <c r="B1452" i="3" s="1"/>
  <c r="C1160" i="3"/>
  <c r="B1160" i="3" s="1"/>
  <c r="C1031" i="3"/>
  <c r="B1031" i="3" s="1"/>
  <c r="C87" i="3"/>
  <c r="B87" i="3" s="1"/>
  <c r="C1174" i="3"/>
  <c r="B1174" i="3" s="1"/>
  <c r="C741" i="3"/>
  <c r="B741" i="3" s="1"/>
  <c r="C973" i="3"/>
  <c r="B973" i="3" s="1"/>
  <c r="C107" i="3"/>
  <c r="B107" i="3" s="1"/>
  <c r="C1194" i="3"/>
  <c r="B1194" i="3" s="1"/>
  <c r="C761" i="3"/>
  <c r="B761" i="3" s="1"/>
  <c r="C915" i="3"/>
  <c r="B915" i="3" s="1"/>
  <c r="C127" i="3"/>
  <c r="B127" i="3" s="1"/>
  <c r="C1214" i="3"/>
  <c r="B1214" i="3" s="1"/>
  <c r="C781" i="3"/>
  <c r="B781" i="3" s="1"/>
  <c r="C863" i="3"/>
  <c r="B863" i="3" s="1"/>
  <c r="C147" i="3"/>
  <c r="B147" i="3" s="1"/>
  <c r="C1234" i="3"/>
  <c r="B1234" i="3" s="1"/>
  <c r="C801" i="3"/>
  <c r="B801" i="3" s="1"/>
  <c r="C1515" i="3"/>
  <c r="B1515" i="3" s="1"/>
  <c r="C1367" i="3"/>
  <c r="B1367" i="3" s="1"/>
  <c r="C816" i="3"/>
  <c r="B816" i="3" s="1"/>
  <c r="C255" i="3"/>
  <c r="B255" i="3" s="1"/>
  <c r="C1451" i="3"/>
  <c r="B1451" i="3" s="1"/>
  <c r="C548" i="3"/>
  <c r="B548" i="3" s="1"/>
  <c r="C357" i="3"/>
  <c r="B357" i="3" s="1"/>
  <c r="C124" i="3"/>
  <c r="B124" i="3" s="1"/>
  <c r="C1422" i="3"/>
  <c r="B1422" i="3" s="1"/>
  <c r="C568" i="3"/>
  <c r="B568" i="3" s="1"/>
  <c r="C377" i="3"/>
  <c r="B377" i="3" s="1"/>
  <c r="C1408" i="3"/>
  <c r="B1408" i="3" s="1"/>
  <c r="C55" i="3"/>
  <c r="B55" i="3" s="1"/>
  <c r="C188" i="3"/>
  <c r="B188" i="3" s="1"/>
  <c r="C1276" i="3"/>
  <c r="B1276" i="3" s="1"/>
  <c r="C1790" i="3"/>
  <c r="B1790" i="3" s="1"/>
  <c r="C1779" i="3"/>
  <c r="B1779" i="3" s="1"/>
  <c r="C1149" i="3"/>
  <c r="B1149" i="3" s="1"/>
  <c r="C618" i="3"/>
  <c r="B618" i="3" s="1"/>
  <c r="C1277" i="3"/>
  <c r="B1277" i="3" s="1"/>
  <c r="C1800" i="3"/>
  <c r="B1800" i="3" s="1"/>
  <c r="C369" i="3"/>
  <c r="B369" i="3" s="1"/>
  <c r="C837" i="3"/>
  <c r="B837" i="3" s="1"/>
  <c r="C1237" i="3"/>
  <c r="B1237" i="3" s="1"/>
  <c r="C1780" i="3"/>
  <c r="B1780" i="3" s="1"/>
  <c r="C857" i="3"/>
  <c r="B857" i="3" s="1"/>
  <c r="C1193" i="3"/>
  <c r="B1193" i="3" s="1"/>
  <c r="C1170" i="3"/>
  <c r="B1170" i="3" s="1"/>
  <c r="C809" i="3"/>
  <c r="B809" i="3" s="1"/>
  <c r="C278" i="3"/>
  <c r="B278" i="3" s="1"/>
  <c r="C1111" i="3"/>
  <c r="B1111" i="3" s="1"/>
  <c r="C833" i="3"/>
  <c r="B833" i="3" s="1"/>
  <c r="C1473" i="3"/>
  <c r="B1473" i="3" s="1"/>
  <c r="C399" i="3"/>
  <c r="B399" i="3" s="1"/>
  <c r="C1148" i="3"/>
  <c r="B1148" i="3" s="1"/>
  <c r="C1740" i="3"/>
  <c r="B1740" i="3" s="1"/>
  <c r="C429" i="3"/>
  <c r="B429" i="3" s="1"/>
  <c r="C897" i="3"/>
  <c r="B897" i="3" s="1"/>
  <c r="C1690" i="3"/>
  <c r="B1690" i="3" s="1"/>
  <c r="C1071" i="3"/>
  <c r="B1071" i="3" s="1"/>
  <c r="C849" i="3"/>
  <c r="B849" i="3" s="1"/>
  <c r="C318" i="3"/>
  <c r="B318" i="3" s="1"/>
  <c r="C1048" i="3"/>
  <c r="B1048" i="3" s="1"/>
  <c r="C1700" i="3"/>
  <c r="B1700" i="3" s="1"/>
  <c r="C937" i="3"/>
  <c r="B937" i="3" s="1"/>
  <c r="C743" i="3"/>
  <c r="B743" i="3" s="1"/>
  <c r="C1568" i="3"/>
  <c r="B1568" i="3" s="1"/>
  <c r="C890" i="3"/>
  <c r="B890" i="3" s="1"/>
  <c r="C1558" i="3"/>
  <c r="B1558" i="3" s="1"/>
  <c r="C635" i="3"/>
  <c r="B635" i="3" s="1"/>
  <c r="C1537" i="3"/>
  <c r="B1537" i="3" s="1"/>
  <c r="C910" i="3"/>
  <c r="B910" i="3" s="1"/>
  <c r="C1578" i="3"/>
  <c r="B1578" i="3" s="1"/>
  <c r="C1399" i="3"/>
  <c r="B1399" i="3" s="1"/>
  <c r="C45" i="3"/>
  <c r="B45" i="3" s="1"/>
  <c r="C212" i="3"/>
  <c r="B212" i="3" s="1"/>
  <c r="C1159" i="3"/>
  <c r="B1159" i="3" s="1"/>
  <c r="C1826" i="3"/>
  <c r="B1826" i="3" s="1"/>
  <c r="C465" i="3"/>
  <c r="B465" i="3" s="1"/>
  <c r="C632" i="3"/>
  <c r="B632" i="3" s="1"/>
  <c r="C340" i="3"/>
  <c r="B340" i="3" s="1"/>
  <c r="C1183" i="3"/>
  <c r="B1183" i="3" s="1"/>
  <c r="C906" i="3"/>
  <c r="B906" i="3" s="1"/>
  <c r="C354" i="3"/>
  <c r="B354" i="3" s="1"/>
  <c r="C1560" i="3"/>
  <c r="B1560" i="3" s="1"/>
  <c r="C1683" i="3"/>
  <c r="B1683" i="3" s="1"/>
  <c r="C1574" i="3"/>
  <c r="B1574" i="3" s="1"/>
  <c r="C1141" i="3"/>
  <c r="B1141" i="3" s="1"/>
  <c r="C1659" i="3"/>
  <c r="B1659" i="3" s="1"/>
  <c r="C507" i="3"/>
  <c r="B507" i="3" s="1"/>
  <c r="C1594" i="3"/>
  <c r="B1594" i="3" s="1"/>
  <c r="C1161" i="3"/>
  <c r="B1161" i="3" s="1"/>
  <c r="C1631" i="3"/>
  <c r="B1631" i="3" s="1"/>
  <c r="C1614" i="3"/>
  <c r="B1614" i="3" s="1"/>
  <c r="C1181" i="3"/>
  <c r="B1181" i="3" s="1"/>
  <c r="C1603" i="3"/>
  <c r="B1603" i="3" s="1"/>
  <c r="C547" i="3"/>
  <c r="B547" i="3" s="1"/>
  <c r="C1634" i="3"/>
  <c r="B1634" i="3" s="1"/>
  <c r="C1499" i="3"/>
  <c r="B1499" i="3" s="1"/>
  <c r="C455" i="3"/>
  <c r="B455" i="3" s="1"/>
  <c r="C128" i="3"/>
  <c r="B128" i="3" s="1"/>
  <c r="C1216" i="3"/>
  <c r="B1216" i="3" s="1"/>
  <c r="C1405" i="3"/>
  <c r="B1405" i="3" s="1"/>
  <c r="C184" i="3"/>
  <c r="B184" i="3" s="1"/>
  <c r="C289" i="3"/>
  <c r="B289" i="3" s="1"/>
  <c r="C757" i="3"/>
  <c r="B757" i="3" s="1"/>
  <c r="C1375" i="3"/>
  <c r="B1375" i="3" s="1"/>
  <c r="C53" i="3"/>
  <c r="B53" i="3" s="1"/>
  <c r="C309" i="3"/>
  <c r="B309" i="3" s="1"/>
  <c r="C777" i="3"/>
  <c r="B777" i="3" s="1"/>
  <c r="C1851" i="3"/>
  <c r="B1851" i="3" s="1"/>
  <c r="C1390" i="3"/>
  <c r="B1390" i="3" s="1"/>
  <c r="C588" i="3"/>
  <c r="B588" i="3" s="1"/>
  <c r="C397" i="3"/>
  <c r="B397" i="3" s="1"/>
  <c r="C1235" i="3"/>
  <c r="B1235" i="3" s="1"/>
  <c r="C1211" i="3"/>
  <c r="B1211" i="3" s="1"/>
  <c r="C350" i="3"/>
  <c r="B350" i="3" s="1"/>
  <c r="C1018" i="3"/>
  <c r="B1018" i="3" s="1"/>
  <c r="C1770" i="3"/>
  <c r="B1770" i="3" s="1"/>
  <c r="C1255" i="3"/>
  <c r="B1255" i="3" s="1"/>
  <c r="C769" i="3"/>
  <c r="B769" i="3" s="1"/>
  <c r="C238" i="3"/>
  <c r="B238" i="3" s="1"/>
  <c r="C1750" i="3"/>
  <c r="B1750" i="3" s="1"/>
  <c r="C1213" i="3"/>
  <c r="B1213" i="3" s="1"/>
  <c r="C789" i="3"/>
  <c r="B789" i="3" s="1"/>
  <c r="C258" i="3"/>
  <c r="B258" i="3" s="1"/>
  <c r="C1730" i="3"/>
  <c r="B1730" i="3" s="1"/>
  <c r="C1719" i="3"/>
  <c r="B1719" i="3" s="1"/>
  <c r="C1209" i="3"/>
  <c r="B1209" i="3" s="1"/>
  <c r="C678" i="3"/>
  <c r="B678" i="3" s="1"/>
  <c r="C1101" i="3"/>
  <c r="B1101" i="3" s="1"/>
  <c r="C1411" i="3"/>
  <c r="B1411" i="3" s="1"/>
  <c r="C382" i="3"/>
  <c r="B382" i="3" s="1"/>
  <c r="C1835" i="3"/>
  <c r="B1835" i="3" s="1"/>
  <c r="C1281" i="3"/>
  <c r="B1281" i="3" s="1"/>
  <c r="C525" i="3"/>
  <c r="B525" i="3" s="1"/>
  <c r="C799" i="3"/>
  <c r="B799" i="3" s="1"/>
  <c r="C1710" i="3"/>
  <c r="B1710" i="3" s="1"/>
  <c r="C829" i="3"/>
  <c r="B829" i="3" s="1"/>
  <c r="C298" i="3"/>
  <c r="B298" i="3" s="1"/>
  <c r="C991" i="3"/>
  <c r="B991" i="3" s="1"/>
  <c r="C1679" i="3"/>
  <c r="B1679" i="3" s="1"/>
  <c r="C50" i="3"/>
  <c r="B50" i="3" s="1"/>
  <c r="C718" i="3"/>
  <c r="B718" i="3" s="1"/>
  <c r="C1670" i="3"/>
  <c r="B1670" i="3" s="1"/>
  <c r="C1023" i="3"/>
  <c r="B1023" i="3" s="1"/>
  <c r="C869" i="3"/>
  <c r="B869" i="3" s="1"/>
  <c r="C338" i="3"/>
  <c r="B338" i="3" s="1"/>
  <c r="C1524" i="3"/>
  <c r="B1524" i="3" s="1"/>
  <c r="C695" i="3"/>
  <c r="B695" i="3" s="1"/>
  <c r="C151" i="3"/>
  <c r="B151" i="3" s="1"/>
  <c r="C319" i="3"/>
  <c r="B319" i="3" s="1"/>
  <c r="C1493" i="3"/>
  <c r="B1493" i="3" s="1"/>
  <c r="C564" i="3"/>
  <c r="B564" i="3" s="1"/>
  <c r="C171" i="3"/>
  <c r="B171" i="3" s="1"/>
  <c r="C339" i="3"/>
  <c r="B339" i="3" s="1"/>
  <c r="C1846" i="3"/>
  <c r="B1846" i="3" s="1"/>
  <c r="C445" i="3"/>
  <c r="B445" i="3" s="1"/>
  <c r="C612" i="3"/>
  <c r="B612" i="3" s="1"/>
  <c r="C320" i="3"/>
  <c r="B320" i="3" s="1"/>
  <c r="C1305" i="3"/>
  <c r="B1305" i="3" s="1"/>
  <c r="C86" i="3"/>
  <c r="B86" i="3" s="1"/>
  <c r="C1032" i="3"/>
  <c r="B1032" i="3" s="1"/>
  <c r="C740" i="3"/>
  <c r="B740" i="3" s="1"/>
  <c r="C1724" i="3"/>
  <c r="B1724" i="3" s="1"/>
  <c r="C1306" i="3"/>
  <c r="B1306" i="3" s="1"/>
  <c r="C754" i="3"/>
  <c r="B754" i="3" s="1"/>
  <c r="C321" i="3"/>
  <c r="B321" i="3" s="1"/>
  <c r="C971" i="3"/>
  <c r="B971" i="3" s="1"/>
  <c r="C887" i="3"/>
  <c r="B887" i="3" s="1"/>
  <c r="C336" i="3"/>
  <c r="B336" i="3" s="1"/>
  <c r="C1541" i="3"/>
  <c r="B1541" i="3" s="1"/>
  <c r="C913" i="3"/>
  <c r="B913" i="3" s="1"/>
  <c r="C907" i="3"/>
  <c r="B907" i="3" s="1"/>
  <c r="C356" i="3"/>
  <c r="B356" i="3" s="1"/>
  <c r="C1561" i="3"/>
  <c r="B1561" i="3" s="1"/>
  <c r="C855" i="3"/>
  <c r="B855" i="3" s="1"/>
  <c r="C927" i="3"/>
  <c r="B927" i="3" s="1"/>
  <c r="C376" i="3"/>
  <c r="B376" i="3" s="1"/>
  <c r="C1581" i="3"/>
  <c r="B1581" i="3" s="1"/>
  <c r="C795" i="3"/>
  <c r="B795" i="3" s="1"/>
  <c r="C396" i="3"/>
  <c r="B396" i="3" s="1"/>
  <c r="C1483" i="3"/>
  <c r="B1483" i="3" s="1"/>
  <c r="C528" i="3"/>
  <c r="B528" i="3" s="1"/>
  <c r="C337" i="3"/>
  <c r="B337" i="3" s="1"/>
  <c r="C1850" i="3"/>
  <c r="B1850" i="3" s="1"/>
  <c r="C1389" i="3"/>
  <c r="B1389" i="3" s="1"/>
  <c r="C689" i="3"/>
  <c r="B689" i="3" s="1"/>
  <c r="C158" i="3"/>
  <c r="B158" i="3" s="1"/>
  <c r="C1830" i="3"/>
  <c r="B1830" i="3" s="1"/>
  <c r="C1357" i="3"/>
  <c r="B1357" i="3" s="1"/>
  <c r="C709" i="3"/>
  <c r="B709" i="3" s="1"/>
  <c r="C178" i="3"/>
  <c r="B178" i="3" s="1"/>
  <c r="C1344" i="3"/>
  <c r="B1344" i="3" s="1"/>
  <c r="C1840" i="3"/>
  <c r="B1840" i="3" s="1"/>
  <c r="C329" i="3"/>
  <c r="B329" i="3" s="1"/>
  <c r="C797" i="3"/>
  <c r="B797" i="3" s="1"/>
  <c r="C1749" i="3"/>
  <c r="B1749" i="3" s="1"/>
  <c r="C1738" i="3"/>
  <c r="B1738" i="3" s="1"/>
  <c r="C750" i="3"/>
  <c r="B750" i="3" s="1"/>
  <c r="C1418" i="3"/>
  <c r="B1418" i="3" s="1"/>
  <c r="C1191" i="3"/>
  <c r="B1191" i="3" s="1"/>
  <c r="C1759" i="3"/>
  <c r="B1759" i="3" s="1"/>
  <c r="C1169" i="3"/>
  <c r="B1169" i="3" s="1"/>
  <c r="C638" i="3"/>
  <c r="B638" i="3" s="1"/>
  <c r="C1145" i="3"/>
  <c r="B1145" i="3" s="1"/>
  <c r="C1739" i="3"/>
  <c r="B1739" i="3" s="1"/>
  <c r="C1189" i="3"/>
  <c r="B1189" i="3" s="1"/>
  <c r="C658" i="3"/>
  <c r="B658" i="3" s="1"/>
  <c r="C1095" i="3"/>
  <c r="B1095" i="3" s="1"/>
  <c r="C1068" i="3"/>
  <c r="B1068" i="3" s="1"/>
  <c r="C410" i="3"/>
  <c r="B410" i="3" s="1"/>
  <c r="C1078" i="3"/>
  <c r="B1078" i="3" s="1"/>
  <c r="C1501" i="3"/>
  <c r="B1501" i="3" s="1"/>
  <c r="C1699" i="3"/>
  <c r="B1699" i="3" s="1"/>
  <c r="C1229" i="3"/>
  <c r="B1229" i="3" s="1"/>
  <c r="C698" i="3"/>
  <c r="B698" i="3" s="1"/>
  <c r="C1639" i="3"/>
  <c r="B1639" i="3" s="1"/>
  <c r="C963" i="3"/>
  <c r="B963" i="3" s="1"/>
  <c r="C450" i="3"/>
  <c r="B450" i="3" s="1"/>
  <c r="C1118" i="3"/>
  <c r="B1118" i="3" s="1"/>
  <c r="C933" i="3"/>
  <c r="B933" i="3" s="1"/>
  <c r="C1653" i="3"/>
  <c r="B1653" i="3" s="1"/>
  <c r="C70" i="3"/>
  <c r="B70" i="3" s="1"/>
  <c r="C738" i="3"/>
  <c r="B738" i="3" s="1"/>
  <c r="C495" i="3"/>
  <c r="B495" i="3" s="1"/>
  <c r="C1476" i="3"/>
  <c r="B1476" i="3" s="1"/>
  <c r="C551" i="3"/>
  <c r="B551" i="3" s="1"/>
  <c r="C719" i="3"/>
  <c r="B719" i="3" s="1"/>
  <c r="C364" i="3"/>
  <c r="B364" i="3" s="1"/>
  <c r="C1445" i="3"/>
  <c r="B1445" i="3" s="1"/>
  <c r="C571" i="3"/>
  <c r="B571" i="3" s="1"/>
  <c r="C739" i="3"/>
  <c r="B739" i="3" s="1"/>
  <c r="C1336" i="3"/>
  <c r="B1336" i="3" s="1"/>
  <c r="C66" i="3"/>
  <c r="B66" i="3" s="1"/>
  <c r="C1012" i="3"/>
  <c r="B1012" i="3" s="1"/>
  <c r="C720" i="3"/>
  <c r="B720" i="3" s="1"/>
  <c r="C1785" i="3"/>
  <c r="B1785" i="3" s="1"/>
  <c r="C486" i="3"/>
  <c r="B486" i="3" s="1"/>
  <c r="C1432" i="3"/>
  <c r="B1432" i="3" s="1"/>
  <c r="C1140" i="3"/>
  <c r="B1140" i="3" s="1"/>
  <c r="C1083" i="3"/>
  <c r="B1083" i="3" s="1"/>
  <c r="C67" i="3"/>
  <c r="B67" i="3" s="1"/>
  <c r="C1154" i="3"/>
  <c r="B1154" i="3" s="1"/>
  <c r="C721" i="3"/>
  <c r="B721" i="3" s="1"/>
  <c r="C1630" i="3"/>
  <c r="B1630" i="3" s="1"/>
  <c r="C1287" i="3"/>
  <c r="B1287" i="3" s="1"/>
  <c r="C736" i="3"/>
  <c r="B736" i="3" s="1"/>
  <c r="C302" i="3"/>
  <c r="B302" i="3" s="1"/>
  <c r="C1602" i="3"/>
  <c r="B1602" i="3" s="1"/>
  <c r="C1307" i="3"/>
  <c r="B1307" i="3" s="1"/>
  <c r="C756" i="3"/>
  <c r="B756" i="3" s="1"/>
  <c r="C322" i="3"/>
  <c r="B322" i="3" s="1"/>
  <c r="C1572" i="3"/>
  <c r="B1572" i="3" s="1"/>
  <c r="C1327" i="3"/>
  <c r="B1327" i="3" s="1"/>
  <c r="C776" i="3"/>
  <c r="B776" i="3" s="1"/>
  <c r="C342" i="3"/>
  <c r="B342" i="3" s="1"/>
  <c r="C1544" i="3"/>
  <c r="B1544" i="3" s="1"/>
  <c r="C1347" i="3"/>
  <c r="B1347" i="3" s="1"/>
  <c r="C796" i="3"/>
  <c r="B796" i="3" s="1"/>
  <c r="C1436" i="3"/>
  <c r="B1436" i="3" s="1"/>
  <c r="C315" i="3"/>
  <c r="B315" i="3" s="1"/>
  <c r="C269" i="3"/>
  <c r="B269" i="3" s="1"/>
  <c r="C737" i="3"/>
  <c r="B737" i="3" s="1"/>
  <c r="C1343" i="3"/>
  <c r="B1343" i="3" s="1"/>
  <c r="C1839" i="3"/>
  <c r="B1839" i="3" s="1"/>
  <c r="C1089" i="3"/>
  <c r="B1089" i="3" s="1"/>
  <c r="C558" i="3"/>
  <c r="B558" i="3" s="1"/>
  <c r="C1311" i="3"/>
  <c r="B1311" i="3" s="1"/>
  <c r="C1819" i="3"/>
  <c r="B1819" i="3" s="1"/>
  <c r="C1109" i="3"/>
  <c r="B1109" i="3" s="1"/>
  <c r="C578" i="3"/>
  <c r="B578" i="3" s="1"/>
  <c r="C1810" i="3"/>
  <c r="B1810" i="3" s="1"/>
  <c r="C1328" i="3"/>
  <c r="B1328" i="3" s="1"/>
  <c r="C729" i="3"/>
  <c r="B729" i="3" s="1"/>
  <c r="C198" i="3"/>
  <c r="B198" i="3" s="1"/>
  <c r="C1144" i="3"/>
  <c r="B1144" i="3" s="1"/>
  <c r="C1115" i="3"/>
  <c r="B1115" i="3" s="1"/>
  <c r="C1150" i="3"/>
  <c r="B1150" i="3" s="1"/>
  <c r="C179" i="3"/>
  <c r="B179" i="3" s="1"/>
  <c r="C1729" i="3"/>
  <c r="B1729" i="3" s="1"/>
  <c r="C1168" i="3"/>
  <c r="B1168" i="3" s="1"/>
  <c r="C370" i="3"/>
  <c r="B370" i="3" s="1"/>
  <c r="C1038" i="3"/>
  <c r="B1038" i="3" s="1"/>
  <c r="C1709" i="3"/>
  <c r="B1709" i="3" s="1"/>
  <c r="C1117" i="3"/>
  <c r="B1117" i="3" s="1"/>
  <c r="C390" i="3"/>
  <c r="B390" i="3" s="1"/>
  <c r="C1058" i="3"/>
  <c r="B1058" i="3" s="1"/>
  <c r="C1689" i="3"/>
  <c r="B1689" i="3" s="1"/>
  <c r="C1678" i="3"/>
  <c r="B1678" i="3" s="1"/>
  <c r="C810" i="3"/>
  <c r="B810" i="3" s="1"/>
  <c r="C1478" i="3"/>
  <c r="B1478" i="3" s="1"/>
  <c r="C262" i="3"/>
  <c r="B262" i="3" s="1"/>
  <c r="C1669" i="3"/>
  <c r="B1669" i="3" s="1"/>
  <c r="C1015" i="3"/>
  <c r="B1015" i="3" s="1"/>
  <c r="C430" i="3"/>
  <c r="B430" i="3" s="1"/>
  <c r="C1098" i="3"/>
  <c r="B1098" i="3" s="1"/>
  <c r="C873" i="3"/>
  <c r="B873" i="3" s="1"/>
  <c r="C1624" i="3"/>
  <c r="B1624" i="3" s="1"/>
  <c r="C850" i="3"/>
  <c r="B850" i="3" s="1"/>
  <c r="C1518" i="3"/>
  <c r="B1518" i="3" s="1"/>
  <c r="C1611" i="3"/>
  <c r="B1611" i="3" s="1"/>
  <c r="C904" i="3"/>
  <c r="B904" i="3" s="1"/>
  <c r="C470" i="3"/>
  <c r="B470" i="3" s="1"/>
  <c r="C1138" i="3"/>
  <c r="B1138" i="3" s="1"/>
  <c r="C1462" i="3"/>
  <c r="B1462" i="3" s="1"/>
  <c r="C172" i="3"/>
  <c r="B172" i="3" s="1"/>
  <c r="C1119" i="3"/>
  <c r="B1119" i="3" s="1"/>
  <c r="C1430" i="3"/>
  <c r="B1430" i="3" s="1"/>
  <c r="C30" i="3"/>
  <c r="B30" i="3" s="1"/>
  <c r="C192" i="3"/>
  <c r="B192" i="3" s="1"/>
  <c r="C1139" i="3"/>
  <c r="B1139" i="3" s="1"/>
  <c r="C1805" i="3"/>
  <c r="B1805" i="3" s="1"/>
  <c r="C466" i="3"/>
  <c r="B466" i="3" s="1"/>
  <c r="C1412" i="3"/>
  <c r="B1412" i="3" s="1"/>
  <c r="C1120" i="3"/>
  <c r="B1120" i="3" s="1"/>
  <c r="C1225" i="3"/>
  <c r="B1225" i="3" s="1"/>
  <c r="C886" i="3"/>
  <c r="B886" i="3" s="1"/>
  <c r="C334" i="3"/>
  <c r="B334" i="3" s="1"/>
  <c r="C1540" i="3"/>
  <c r="B1540" i="3" s="1"/>
  <c r="C1703" i="3"/>
  <c r="B1703" i="3" s="1"/>
  <c r="C1554" i="3"/>
  <c r="B1554" i="3" s="1"/>
  <c r="C1615" i="3"/>
  <c r="B1615" i="3" s="1"/>
  <c r="C853" i="3"/>
  <c r="B853" i="3" s="1"/>
  <c r="C48" i="3"/>
  <c r="B48" i="3" s="1"/>
  <c r="C1136" i="3"/>
  <c r="B1136" i="3" s="1"/>
  <c r="C1588" i="3"/>
  <c r="B1588" i="3" s="1"/>
  <c r="C793" i="3"/>
  <c r="B793" i="3" s="1"/>
  <c r="C68" i="3"/>
  <c r="B68" i="3" s="1"/>
  <c r="C1156" i="3"/>
  <c r="B1156" i="3" s="1"/>
  <c r="C1557" i="3"/>
  <c r="B1557" i="3" s="1"/>
  <c r="C88" i="3"/>
  <c r="B88" i="3" s="1"/>
  <c r="C1176" i="3"/>
  <c r="B1176" i="3" s="1"/>
  <c r="C1530" i="3"/>
  <c r="B1530" i="3" s="1"/>
  <c r="C593" i="3"/>
  <c r="B593" i="3" s="1"/>
  <c r="C108" i="3"/>
  <c r="B108" i="3" s="1"/>
  <c r="C1196" i="3"/>
  <c r="B1196" i="3" s="1"/>
  <c r="C115" i="3"/>
  <c r="B115" i="3" s="1"/>
  <c r="C1419" i="3"/>
  <c r="B1419" i="3" s="1"/>
  <c r="C669" i="3"/>
  <c r="B669" i="3" s="1"/>
  <c r="C138" i="3"/>
  <c r="B138" i="3" s="1"/>
  <c r="C1809" i="3"/>
  <c r="B1809" i="3" s="1"/>
  <c r="C1325" i="3"/>
  <c r="B1325" i="3" s="1"/>
  <c r="C290" i="3"/>
  <c r="B290" i="3" s="1"/>
  <c r="C958" i="3"/>
  <c r="B958" i="3" s="1"/>
  <c r="C1789" i="3"/>
  <c r="B1789" i="3" s="1"/>
  <c r="C1291" i="3"/>
  <c r="B1291" i="3" s="1"/>
  <c r="C310" i="3"/>
  <c r="B310" i="3" s="1"/>
  <c r="C978" i="3"/>
  <c r="B978" i="3" s="1"/>
  <c r="C1275" i="3"/>
  <c r="B1275" i="3" s="1"/>
  <c r="C1799" i="3"/>
  <c r="B1799" i="3" s="1"/>
  <c r="C1129" i="3"/>
  <c r="B1129" i="3" s="1"/>
  <c r="C598" i="3"/>
  <c r="B598" i="3" s="1"/>
  <c r="C1708" i="3"/>
  <c r="B1708" i="3" s="1"/>
  <c r="C1677" i="3"/>
  <c r="B1677" i="3" s="1"/>
  <c r="C411" i="3"/>
  <c r="B411" i="3" s="1"/>
  <c r="C579" i="3"/>
  <c r="B579" i="3" s="1"/>
  <c r="C1718" i="3"/>
  <c r="B1718" i="3" s="1"/>
  <c r="C770" i="3"/>
  <c r="B770" i="3" s="1"/>
  <c r="C1438" i="3"/>
  <c r="B1438" i="3" s="1"/>
  <c r="C1044" i="3"/>
  <c r="B1044" i="3" s="1"/>
  <c r="C1698" i="3"/>
  <c r="B1698" i="3" s="1"/>
  <c r="C790" i="3"/>
  <c r="B790" i="3" s="1"/>
  <c r="C1458" i="3"/>
  <c r="B1458" i="3" s="1"/>
  <c r="C988" i="3"/>
  <c r="B988" i="3" s="1"/>
  <c r="C955" i="3"/>
  <c r="B955" i="3" s="1"/>
  <c r="C71" i="3"/>
  <c r="B71" i="3" s="1"/>
  <c r="C239" i="3"/>
  <c r="B239" i="3" s="1"/>
  <c r="C1061" i="3"/>
  <c r="B1061" i="3" s="1"/>
  <c r="C662" i="3"/>
  <c r="B662" i="3" s="1"/>
  <c r="C931" i="3"/>
  <c r="B931" i="3" s="1"/>
  <c r="C1652" i="3"/>
  <c r="B1652" i="3" s="1"/>
  <c r="C830" i="3"/>
  <c r="B830" i="3" s="1"/>
  <c r="C1498" i="3"/>
  <c r="B1498" i="3" s="1"/>
  <c r="C1582" i="3"/>
  <c r="B1582" i="3" s="1"/>
  <c r="C844" i="3"/>
  <c r="B844" i="3" s="1"/>
  <c r="C111" i="3"/>
  <c r="B111" i="3" s="1"/>
  <c r="C279" i="3"/>
  <c r="B279" i="3" s="1"/>
  <c r="C815" i="3"/>
  <c r="B815" i="3" s="1"/>
  <c r="C1595" i="3"/>
  <c r="B1595" i="3" s="1"/>
  <c r="C870" i="3"/>
  <c r="B870" i="3" s="1"/>
  <c r="C1538" i="3"/>
  <c r="B1538" i="3" s="1"/>
  <c r="C224" i="3"/>
  <c r="B224" i="3" s="1"/>
  <c r="C405" i="3"/>
  <c r="B405" i="3" s="1"/>
  <c r="C572" i="3"/>
  <c r="B572" i="3" s="1"/>
  <c r="C280" i="3"/>
  <c r="B280" i="3" s="1"/>
  <c r="C93" i="3"/>
  <c r="B93" i="3" s="1"/>
  <c r="C425" i="3"/>
  <c r="B425" i="3" s="1"/>
  <c r="C592" i="3"/>
  <c r="B592" i="3" s="1"/>
  <c r="C300" i="3"/>
  <c r="B300" i="3" s="1"/>
  <c r="C1268" i="3"/>
  <c r="B1268" i="3" s="1"/>
  <c r="C866" i="3"/>
  <c r="B866" i="3" s="1"/>
  <c r="C314" i="3"/>
  <c r="B314" i="3" s="1"/>
  <c r="C1520" i="3"/>
  <c r="B1520" i="3" s="1"/>
  <c r="C1744" i="3"/>
  <c r="B1744" i="3" s="1"/>
  <c r="C1286" i="3"/>
  <c r="B1286" i="3" s="1"/>
  <c r="C734" i="3"/>
  <c r="B734" i="3" s="1"/>
  <c r="C301" i="3"/>
  <c r="B301" i="3" s="1"/>
  <c r="C1028" i="3"/>
  <c r="B1028" i="3" s="1"/>
  <c r="C316" i="3"/>
  <c r="B316" i="3" s="1"/>
  <c r="C825" i="3"/>
  <c r="B825" i="3" s="1"/>
  <c r="C1599" i="3"/>
  <c r="B1599" i="3" s="1"/>
  <c r="C448" i="3"/>
  <c r="B448" i="3" s="1"/>
  <c r="C257" i="3"/>
  <c r="B257" i="3" s="1"/>
  <c r="C753" i="3"/>
  <c r="B753" i="3" s="1"/>
  <c r="C1571" i="3"/>
  <c r="B1571" i="3" s="1"/>
  <c r="C468" i="3"/>
  <c r="B468" i="3" s="1"/>
  <c r="C277" i="3"/>
  <c r="B277" i="3" s="1"/>
  <c r="C655" i="3"/>
  <c r="B655" i="3" s="1"/>
  <c r="C1543" i="3"/>
  <c r="B1543" i="3" s="1"/>
  <c r="C488" i="3"/>
  <c r="B488" i="3" s="1"/>
  <c r="C297" i="3"/>
  <c r="B297" i="3" s="1"/>
  <c r="C524" i="3"/>
  <c r="B524" i="3" s="1"/>
  <c r="C1513" i="3"/>
  <c r="B1513" i="3" s="1"/>
  <c r="C317" i="3"/>
  <c r="B317" i="3" s="1"/>
  <c r="C1373" i="3"/>
  <c r="B1373" i="3" s="1"/>
  <c r="C35" i="3"/>
  <c r="B35" i="3" s="1"/>
  <c r="C1069" i="3"/>
  <c r="B1069" i="3" s="1"/>
  <c r="C538" i="3"/>
  <c r="B538" i="3" s="1"/>
  <c r="C1273" i="3"/>
  <c r="B1273" i="3" s="1"/>
  <c r="C1798" i="3"/>
  <c r="B1798" i="3" s="1"/>
  <c r="C690" i="3"/>
  <c r="B690" i="3" s="1"/>
  <c r="C1358" i="3"/>
  <c r="B1358" i="3" s="1"/>
  <c r="C1233" i="3"/>
  <c r="B1233" i="3" s="1"/>
  <c r="C1778" i="3"/>
  <c r="B1778" i="3" s="1"/>
  <c r="C710" i="3"/>
  <c r="B710" i="3" s="1"/>
  <c r="C1378" i="3"/>
  <c r="B1378" i="3" s="1"/>
  <c r="C1769" i="3"/>
  <c r="B1769" i="3" s="1"/>
  <c r="C1253" i="3"/>
  <c r="B1253" i="3" s="1"/>
  <c r="C330" i="3"/>
  <c r="B330" i="3" s="1"/>
  <c r="C998" i="3"/>
  <c r="B998" i="3" s="1"/>
  <c r="C1043" i="3"/>
  <c r="B1043" i="3" s="1"/>
  <c r="C953" i="3"/>
  <c r="B953" i="3" s="1"/>
  <c r="C32" i="3"/>
  <c r="B32" i="3" s="1"/>
  <c r="C979" i="3"/>
  <c r="B979" i="3" s="1"/>
  <c r="C1688" i="3"/>
  <c r="B1688" i="3" s="1"/>
  <c r="C1092" i="3"/>
  <c r="B1092" i="3" s="1"/>
  <c r="C1610" i="3"/>
  <c r="B1610" i="3" s="1"/>
  <c r="C903" i="3"/>
  <c r="B903" i="3" s="1"/>
  <c r="C91" i="3"/>
  <c r="B91" i="3" s="1"/>
  <c r="C259" i="3"/>
  <c r="B259" i="3" s="1"/>
  <c r="C735" i="3"/>
  <c r="B735" i="3" s="1"/>
  <c r="C1536" i="3"/>
  <c r="B1536" i="3" s="1"/>
  <c r="C511" i="3"/>
  <c r="B511" i="3" s="1"/>
  <c r="C679" i="3"/>
  <c r="B679" i="3" s="1"/>
  <c r="C1552" i="3"/>
  <c r="B1552" i="3" s="1"/>
  <c r="C775" i="3"/>
  <c r="B775" i="3" s="1"/>
  <c r="C131" i="3"/>
  <c r="B131" i="3" s="1"/>
  <c r="C1397" i="3"/>
  <c r="B1397" i="3" s="1"/>
  <c r="C805" i="3"/>
  <c r="B805" i="3" s="1"/>
  <c r="C972" i="3"/>
  <c r="B972" i="3" s="1"/>
  <c r="C680" i="3"/>
  <c r="B680" i="3" s="1"/>
  <c r="C1368" i="3"/>
  <c r="B1368" i="3" s="1"/>
  <c r="C46" i="3"/>
  <c r="B46" i="3" s="1"/>
  <c r="C992" i="3"/>
  <c r="B992" i="3" s="1"/>
  <c r="C700" i="3"/>
  <c r="B700" i="3" s="1"/>
  <c r="C1764" i="3"/>
  <c r="B1764" i="3" s="1"/>
  <c r="C1266" i="3"/>
  <c r="B1266" i="3" s="1"/>
  <c r="C714" i="3"/>
  <c r="B714" i="3" s="1"/>
  <c r="C281" i="3"/>
  <c r="B281" i="3" s="1"/>
  <c r="C1131" i="3"/>
  <c r="B1131" i="3" s="1"/>
  <c r="C1134" i="3"/>
  <c r="B1134" i="3" s="1"/>
  <c r="C701" i="3"/>
  <c r="B701" i="3" s="1"/>
  <c r="C1657" i="3"/>
  <c r="B1657" i="3" s="1"/>
  <c r="C1267" i="3"/>
  <c r="B1267" i="3" s="1"/>
  <c r="C716" i="3"/>
  <c r="B716" i="3" s="1"/>
  <c r="C1556" i="3"/>
  <c r="B1556" i="3" s="1"/>
  <c r="C189" i="3"/>
  <c r="B189" i="3" s="1"/>
  <c r="C657" i="3"/>
  <c r="B657" i="3" s="1"/>
  <c r="C1529" i="3"/>
  <c r="B1529" i="3" s="1"/>
  <c r="C708" i="3"/>
  <c r="B708" i="3" s="1"/>
  <c r="C209" i="3"/>
  <c r="B209" i="3" s="1"/>
  <c r="C677" i="3"/>
  <c r="B677" i="3" s="1"/>
  <c r="C1497" i="3"/>
  <c r="B1497" i="3" s="1"/>
  <c r="C584" i="3"/>
  <c r="B584" i="3" s="1"/>
  <c r="C229" i="3"/>
  <c r="B229" i="3" s="1"/>
  <c r="C697" i="3"/>
  <c r="B697" i="3" s="1"/>
  <c r="C1468" i="3"/>
  <c r="B1468" i="3" s="1"/>
  <c r="C453" i="3"/>
  <c r="B453" i="3" s="1"/>
  <c r="C249" i="3"/>
  <c r="B249" i="3" s="1"/>
  <c r="C717" i="3"/>
  <c r="B717" i="3" s="1"/>
  <c r="C1829" i="3"/>
  <c r="B1829" i="3" s="1"/>
  <c r="C1356" i="3"/>
  <c r="B1356" i="3" s="1"/>
  <c r="C270" i="3"/>
  <c r="B270" i="3" s="1"/>
  <c r="C938" i="3"/>
  <c r="B938" i="3" s="1"/>
  <c r="C1768" i="3"/>
  <c r="B1768" i="3" s="1"/>
  <c r="C1251" i="3"/>
  <c r="B1251" i="3" s="1"/>
  <c r="C1090" i="3"/>
  <c r="B1090" i="3" s="1"/>
  <c r="C119" i="3"/>
  <c r="B119" i="3" s="1"/>
  <c r="C1748" i="3"/>
  <c r="B1748" i="3" s="1"/>
  <c r="C1210" i="3"/>
  <c r="B1210" i="3" s="1"/>
  <c r="C1110" i="3"/>
  <c r="B1110" i="3" s="1"/>
  <c r="C139" i="3"/>
  <c r="B139" i="3" s="1"/>
  <c r="C1190" i="3"/>
  <c r="B1190" i="3" s="1"/>
  <c r="C1758" i="3"/>
  <c r="B1758" i="3" s="1"/>
  <c r="C1073" i="3"/>
  <c r="B1073" i="3" s="1"/>
  <c r="C1414" i="3"/>
  <c r="B1414" i="3" s="1"/>
  <c r="C1551" i="3"/>
  <c r="B1551" i="3" s="1"/>
  <c r="C624" i="3"/>
  <c r="B624" i="3" s="1"/>
  <c r="C345" i="3"/>
  <c r="B345" i="3" s="1"/>
  <c r="C512" i="3"/>
  <c r="B512" i="3" s="1"/>
  <c r="C220" i="3"/>
  <c r="B220" i="3" s="1"/>
  <c r="C1459" i="3"/>
  <c r="B1459" i="3" s="1"/>
  <c r="C1490" i="3"/>
  <c r="B1490" i="3" s="1"/>
  <c r="C745" i="3"/>
  <c r="B745" i="3" s="1"/>
  <c r="C912" i="3"/>
  <c r="B912" i="3" s="1"/>
  <c r="C620" i="3"/>
  <c r="B620" i="3" s="1"/>
  <c r="C215" i="3"/>
  <c r="B215" i="3" s="1"/>
  <c r="C386" i="3"/>
  <c r="B386" i="3" s="1"/>
  <c r="C1040" i="3"/>
  <c r="B1040" i="3" s="1"/>
  <c r="C1429" i="3"/>
  <c r="B1429" i="3" s="1"/>
  <c r="C785" i="3"/>
  <c r="B785" i="3" s="1"/>
  <c r="C952" i="3"/>
  <c r="B952" i="3" s="1"/>
  <c r="C660" i="3"/>
  <c r="B660" i="3" s="1"/>
  <c r="C1265" i="3"/>
  <c r="B1265" i="3" s="1"/>
  <c r="C1626" i="3"/>
  <c r="B1626" i="3" s="1"/>
  <c r="C1074" i="3"/>
  <c r="B1074" i="3" s="1"/>
  <c r="C641" i="3"/>
  <c r="B641" i="3" s="1"/>
  <c r="C1224" i="3"/>
  <c r="B1224" i="3" s="1"/>
  <c r="C1646" i="3"/>
  <c r="B1646" i="3" s="1"/>
  <c r="C1094" i="3"/>
  <c r="B1094" i="3" s="1"/>
  <c r="C661" i="3"/>
  <c r="B661" i="3" s="1"/>
  <c r="C1702" i="3"/>
  <c r="B1702" i="3" s="1"/>
  <c r="C1227" i="3"/>
  <c r="B1227" i="3" s="1"/>
  <c r="C676" i="3"/>
  <c r="B676" i="3" s="1"/>
  <c r="C968" i="3"/>
  <c r="B968" i="3" s="1"/>
  <c r="C1647" i="3"/>
  <c r="B1647" i="3" s="1"/>
  <c r="C1096" i="3"/>
  <c r="B1096" i="3" s="1"/>
  <c r="C748" i="3"/>
  <c r="B748" i="3" s="1"/>
  <c r="C1570" i="3"/>
  <c r="B1570" i="3" s="1"/>
  <c r="C569" i="3"/>
  <c r="B569" i="3" s="1"/>
  <c r="C38" i="3"/>
  <c r="B38" i="3" s="1"/>
  <c r="C1433" i="3"/>
  <c r="B1433" i="3" s="1"/>
  <c r="C304" i="3"/>
  <c r="B304" i="3" s="1"/>
  <c r="C590" i="3"/>
  <c r="B590" i="3" s="1"/>
  <c r="C1258" i="3"/>
  <c r="B1258" i="3" s="1"/>
  <c r="C1403" i="3"/>
  <c r="B1403" i="3" s="1"/>
  <c r="C610" i="3"/>
  <c r="B610" i="3" s="1"/>
  <c r="C1278" i="3"/>
  <c r="B1278" i="3" s="1"/>
  <c r="C1371" i="3"/>
  <c r="B1371" i="3" s="1"/>
  <c r="C630" i="3"/>
  <c r="B630" i="3" s="1"/>
  <c r="C1298" i="3"/>
  <c r="B1298" i="3" s="1"/>
  <c r="C1342" i="3"/>
  <c r="B1342" i="3" s="1"/>
  <c r="C1838" i="3"/>
  <c r="B1838" i="3" s="1"/>
  <c r="C650" i="3"/>
  <c r="B650" i="3" s="1"/>
  <c r="C1318" i="3"/>
  <c r="B1318" i="3" s="1"/>
  <c r="C1747" i="3"/>
  <c r="B1747" i="3" s="1"/>
  <c r="C1164" i="3"/>
  <c r="B1164" i="3" s="1"/>
  <c r="C731" i="3"/>
  <c r="B731" i="3" s="1"/>
  <c r="C899" i="3"/>
  <c r="B899" i="3" s="1"/>
  <c r="C1686" i="3"/>
  <c r="B1686" i="3" s="1"/>
  <c r="C605" i="3"/>
  <c r="B605" i="3" s="1"/>
  <c r="C772" i="3"/>
  <c r="B772" i="3" s="1"/>
  <c r="C480" i="3"/>
  <c r="B480" i="3" s="1"/>
  <c r="C1664" i="3"/>
  <c r="B1664" i="3" s="1"/>
  <c r="C625" i="3"/>
  <c r="B625" i="3" s="1"/>
  <c r="C792" i="3"/>
  <c r="B792" i="3" s="1"/>
  <c r="C500" i="3"/>
  <c r="B500" i="3" s="1"/>
  <c r="C984" i="3"/>
  <c r="B984" i="3" s="1"/>
  <c r="C245" i="3"/>
  <c r="B245" i="3" s="1"/>
  <c r="C412" i="3"/>
  <c r="B412" i="3" s="1"/>
  <c r="C120" i="3"/>
  <c r="B120" i="3" s="1"/>
  <c r="C1549" i="3"/>
  <c r="B1549" i="3" s="1"/>
  <c r="C1086" i="3"/>
  <c r="B1086" i="3" s="1"/>
  <c r="C534" i="3"/>
  <c r="B534" i="3" s="1"/>
  <c r="C101" i="3"/>
  <c r="B101" i="3" s="1"/>
  <c r="C728" i="3"/>
  <c r="B728" i="3" s="1"/>
  <c r="C306" i="3"/>
  <c r="B306" i="3" s="1"/>
  <c r="C1252" i="3"/>
  <c r="B1252" i="3" s="1"/>
  <c r="C960" i="3"/>
  <c r="B960" i="3" s="1"/>
  <c r="C615" i="3"/>
  <c r="B615" i="3" s="1"/>
  <c r="C326" i="3"/>
  <c r="B326" i="3" s="1"/>
  <c r="C1272" i="3"/>
  <c r="B1272" i="3" s="1"/>
  <c r="C980" i="3"/>
  <c r="B980" i="3" s="1"/>
  <c r="C484" i="3"/>
  <c r="B484" i="3" s="1"/>
  <c r="C746" i="3"/>
  <c r="B746" i="3" s="1"/>
  <c r="C194" i="3"/>
  <c r="B194" i="3" s="1"/>
  <c r="C1400" i="3"/>
  <c r="B1400" i="3" s="1"/>
  <c r="C582" i="3"/>
  <c r="B582" i="3" s="1"/>
  <c r="C1622" i="3"/>
  <c r="B1622" i="3" s="1"/>
  <c r="C282" i="3"/>
  <c r="B282" i="3" s="1"/>
  <c r="C1475" i="3"/>
  <c r="B1475" i="3" s="1"/>
  <c r="C362" i="3"/>
  <c r="B362" i="3" s="1"/>
  <c r="C1222" i="3"/>
  <c r="B1222" i="3" s="1"/>
  <c r="C353" i="3"/>
  <c r="B353" i="3" s="1"/>
  <c r="C366" i="3"/>
  <c r="B366" i="3" s="1"/>
  <c r="C1312" i="3"/>
  <c r="B1312" i="3" s="1"/>
  <c r="C1020" i="3"/>
  <c r="B1020" i="3" s="1"/>
  <c r="C1396" i="3"/>
  <c r="B1396" i="3" s="1"/>
  <c r="C786" i="3"/>
  <c r="B786" i="3" s="1"/>
  <c r="C234" i="3"/>
  <c r="B234" i="3" s="1"/>
  <c r="C1440" i="3"/>
  <c r="B1440" i="3" s="1"/>
  <c r="C84" i="3"/>
  <c r="B84" i="3" s="1"/>
  <c r="C406" i="3"/>
  <c r="B406" i="3" s="1"/>
  <c r="C1352" i="3"/>
  <c r="B1352" i="3" s="1"/>
  <c r="C1060" i="3"/>
  <c r="B1060" i="3" s="1"/>
  <c r="C1783" i="3"/>
  <c r="B1783" i="3" s="1"/>
  <c r="C1474" i="3"/>
  <c r="B1474" i="3" s="1"/>
  <c r="C1041" i="3"/>
  <c r="B1041" i="3" s="1"/>
  <c r="C1763" i="3"/>
  <c r="B1763" i="3" s="1"/>
  <c r="C407" i="3"/>
  <c r="B407" i="3" s="1"/>
  <c r="C1494" i="3"/>
  <c r="B1494" i="3" s="1"/>
  <c r="C1692" i="3"/>
  <c r="B1692" i="3" s="1"/>
  <c r="C1025" i="3"/>
  <c r="B1025" i="3" s="1"/>
  <c r="C1627" i="3"/>
  <c r="B1627" i="3" s="1"/>
  <c r="C1076" i="3"/>
  <c r="B1076" i="3" s="1"/>
  <c r="C943" i="3"/>
  <c r="B943" i="3" s="1"/>
  <c r="C1656" i="3"/>
  <c r="B1656" i="3" s="1"/>
  <c r="C408" i="3"/>
  <c r="B408" i="3" s="1"/>
  <c r="C217" i="3"/>
  <c r="B217" i="3" s="1"/>
  <c r="C1528" i="3"/>
  <c r="B1528" i="3" s="1"/>
  <c r="C704" i="3"/>
  <c r="B704" i="3" s="1"/>
  <c r="C969" i="3"/>
  <c r="B969" i="3" s="1"/>
  <c r="C438" i="3"/>
  <c r="B438" i="3" s="1"/>
  <c r="C104" i="3"/>
  <c r="B104" i="3" s="1"/>
  <c r="C1416" i="3"/>
  <c r="B1416" i="3" s="1"/>
  <c r="C990" i="3"/>
  <c r="B990" i="3" s="1"/>
  <c r="C1658" i="3"/>
  <c r="B1658" i="3" s="1"/>
  <c r="C1848" i="3"/>
  <c r="B1848" i="3" s="1"/>
  <c r="C1385" i="3"/>
  <c r="B1385" i="3" s="1"/>
  <c r="C1010" i="3"/>
  <c r="B1010" i="3" s="1"/>
  <c r="C1828" i="3"/>
  <c r="B1828" i="3" s="1"/>
  <c r="C1355" i="3"/>
  <c r="B1355" i="3" s="1"/>
  <c r="C1030" i="3"/>
  <c r="B1030" i="3" s="1"/>
  <c r="C59" i="3"/>
  <c r="B59" i="3" s="1"/>
  <c r="C1808" i="3"/>
  <c r="B1808" i="3" s="1"/>
  <c r="C1324" i="3"/>
  <c r="B1324" i="3" s="1"/>
  <c r="C1050" i="3"/>
  <c r="B1050" i="3" s="1"/>
  <c r="C79" i="3"/>
  <c r="B79" i="3" s="1"/>
  <c r="C1137" i="3"/>
  <c r="B1137" i="3" s="1"/>
  <c r="C185" i="3"/>
  <c r="B185" i="3" s="1"/>
  <c r="C352" i="3"/>
  <c r="B352" i="3" s="1"/>
  <c r="C60" i="3"/>
  <c r="B60" i="3" s="1"/>
  <c r="C983" i="3"/>
  <c r="B983" i="3" s="1"/>
  <c r="C226" i="3"/>
  <c r="B226" i="3" s="1"/>
  <c r="C1172" i="3"/>
  <c r="B1172" i="3" s="1"/>
  <c r="C880" i="3"/>
  <c r="B880" i="3" s="1"/>
  <c r="C924" i="3"/>
  <c r="B924" i="3" s="1"/>
  <c r="C246" i="3"/>
  <c r="B246" i="3" s="1"/>
  <c r="C1192" i="3"/>
  <c r="B1192" i="3" s="1"/>
  <c r="C900" i="3"/>
  <c r="B900" i="3" s="1"/>
  <c r="C1635" i="3"/>
  <c r="B1635" i="3" s="1"/>
  <c r="C645" i="3"/>
  <c r="B645" i="3" s="1"/>
  <c r="C812" i="3"/>
  <c r="B812" i="3" s="1"/>
  <c r="C520" i="3"/>
  <c r="B520" i="3" s="1"/>
  <c r="C613" i="3"/>
  <c r="B613" i="3" s="1"/>
  <c r="C1486" i="3"/>
  <c r="B1486" i="3" s="1"/>
  <c r="C934" i="3"/>
  <c r="B934" i="3" s="1"/>
  <c r="C501" i="3"/>
  <c r="B501" i="3" s="1"/>
  <c r="C1519" i="3"/>
  <c r="B1519" i="3" s="1"/>
  <c r="C706" i="3"/>
  <c r="B706" i="3" s="1"/>
  <c r="C154" i="3"/>
  <c r="B154" i="3" s="1"/>
  <c r="C1360" i="3"/>
  <c r="B1360" i="3" s="1"/>
  <c r="C1489" i="3"/>
  <c r="B1489" i="3" s="1"/>
  <c r="C726" i="3"/>
  <c r="B726" i="3" s="1"/>
  <c r="C174" i="3"/>
  <c r="B174" i="3" s="1"/>
  <c r="C1380" i="3"/>
  <c r="B1380" i="3" s="1"/>
  <c r="C1457" i="3"/>
  <c r="B1457" i="3" s="1"/>
  <c r="C1146" i="3"/>
  <c r="B1146" i="3" s="1"/>
  <c r="C594" i="3"/>
  <c r="B594" i="3" s="1"/>
  <c r="C161" i="3"/>
  <c r="B161" i="3" s="1"/>
  <c r="C1716" i="3"/>
  <c r="B1716" i="3" s="1"/>
  <c r="C982" i="3"/>
  <c r="B982" i="3" s="1"/>
  <c r="C242" i="3"/>
  <c r="B242" i="3" s="1"/>
  <c r="C682" i="3"/>
  <c r="B682" i="3" s="1"/>
  <c r="C284" i="3"/>
  <c r="B284" i="3" s="1"/>
  <c r="C762" i="3"/>
  <c r="B762" i="3" s="1"/>
  <c r="C1428" i="3"/>
  <c r="B1428" i="3" s="1"/>
  <c r="C766" i="3"/>
  <c r="B766" i="3" s="1"/>
  <c r="C214" i="3"/>
  <c r="B214" i="3" s="1"/>
  <c r="C1420" i="3"/>
  <c r="B1420" i="3" s="1"/>
  <c r="C1844" i="3"/>
  <c r="B1844" i="3" s="1"/>
  <c r="C1186" i="3"/>
  <c r="B1186" i="3" s="1"/>
  <c r="C634" i="3"/>
  <c r="B634" i="3" s="1"/>
  <c r="C201" i="3"/>
  <c r="B201" i="3" s="1"/>
  <c r="C1365" i="3"/>
  <c r="B1365" i="3" s="1"/>
  <c r="C806" i="3"/>
  <c r="B806" i="3" s="1"/>
  <c r="C254" i="3"/>
  <c r="B254" i="3" s="1"/>
  <c r="C1460" i="3"/>
  <c r="B1460" i="3" s="1"/>
  <c r="C1223" i="3"/>
  <c r="B1223" i="3" s="1"/>
  <c r="C787" i="3"/>
  <c r="B787" i="3" s="1"/>
  <c r="C236" i="3"/>
  <c r="B236" i="3" s="1"/>
  <c r="C1441" i="3"/>
  <c r="B1441" i="3" s="1"/>
  <c r="C1175" i="3"/>
  <c r="B1175" i="3" s="1"/>
  <c r="C256" i="3"/>
  <c r="B256" i="3" s="1"/>
  <c r="C995" i="3"/>
  <c r="B995" i="3" s="1"/>
  <c r="C1681" i="3"/>
  <c r="B1681" i="3" s="1"/>
  <c r="C388" i="3"/>
  <c r="B388" i="3" s="1"/>
  <c r="C197" i="3"/>
  <c r="B197" i="3" s="1"/>
  <c r="C1613" i="3"/>
  <c r="B1613" i="3" s="1"/>
  <c r="C908" i="3"/>
  <c r="B908" i="3" s="1"/>
  <c r="C149" i="3"/>
  <c r="B149" i="3" s="1"/>
  <c r="C617" i="3"/>
  <c r="B617" i="3" s="1"/>
  <c r="C513" i="3"/>
  <c r="B513" i="3" s="1"/>
  <c r="C1510" i="3"/>
  <c r="B1510" i="3" s="1"/>
  <c r="C170" i="3"/>
  <c r="B170" i="3" s="1"/>
  <c r="C838" i="3"/>
  <c r="B838" i="3" s="1"/>
  <c r="C1370" i="3"/>
  <c r="B1370" i="3" s="1"/>
  <c r="C1837" i="3"/>
  <c r="B1837" i="3" s="1"/>
  <c r="C251" i="3"/>
  <c r="B251" i="3" s="1"/>
  <c r="C419" i="3"/>
  <c r="B419" i="3" s="1"/>
  <c r="C1339" i="3"/>
  <c r="B1339" i="3" s="1"/>
  <c r="C1817" i="3"/>
  <c r="B1817" i="3" s="1"/>
  <c r="C271" i="3"/>
  <c r="B271" i="3" s="1"/>
  <c r="C439" i="3"/>
  <c r="B439" i="3" s="1"/>
  <c r="C1309" i="3"/>
  <c r="B1309" i="3" s="1"/>
  <c r="C1797" i="3"/>
  <c r="B1797" i="3" s="1"/>
  <c r="C291" i="3"/>
  <c r="B291" i="3" s="1"/>
  <c r="C459" i="3"/>
  <c r="B459" i="3" s="1"/>
  <c r="C1271" i="3"/>
  <c r="B1271" i="3" s="1"/>
  <c r="C1777" i="3"/>
  <c r="B1777" i="3" s="1"/>
  <c r="C311" i="3"/>
  <c r="B311" i="3" s="1"/>
  <c r="C479" i="3"/>
  <c r="B479" i="3" s="1"/>
  <c r="C1706" i="3"/>
  <c r="B1706" i="3" s="1"/>
  <c r="C585" i="3"/>
  <c r="B585" i="3" s="1"/>
  <c r="C752" i="3"/>
  <c r="B752" i="3" s="1"/>
  <c r="C460" i="3"/>
  <c r="B460" i="3" s="1"/>
  <c r="C1633" i="3"/>
  <c r="B1633" i="3" s="1"/>
  <c r="C626" i="3"/>
  <c r="B626" i="3" s="1"/>
  <c r="C74" i="3"/>
  <c r="B74" i="3" s="1"/>
  <c r="C1280" i="3"/>
  <c r="B1280" i="3" s="1"/>
  <c r="C1605" i="3"/>
  <c r="B1605" i="3" s="1"/>
  <c r="C646" i="3"/>
  <c r="B646" i="3" s="1"/>
  <c r="C94" i="3"/>
  <c r="B94" i="3" s="1"/>
  <c r="C1300" i="3"/>
  <c r="B1300" i="3" s="1"/>
  <c r="C865" i="3"/>
  <c r="B865" i="3" s="1"/>
  <c r="C266" i="3"/>
  <c r="B266" i="3" s="1"/>
  <c r="C1212" i="3"/>
  <c r="B1212" i="3" s="1"/>
  <c r="C920" i="3"/>
  <c r="B920" i="3" s="1"/>
  <c r="C1488" i="3"/>
  <c r="B1488" i="3" s="1"/>
  <c r="C247" i="3"/>
  <c r="B247" i="3" s="1"/>
  <c r="C1334" i="3"/>
  <c r="B1334" i="3" s="1"/>
  <c r="C901" i="3"/>
  <c r="B901" i="3" s="1"/>
  <c r="C475" i="3"/>
  <c r="B475" i="3" s="1"/>
  <c r="C1106" i="3"/>
  <c r="B1106" i="3" s="1"/>
  <c r="C554" i="3"/>
  <c r="B554" i="3" s="1"/>
  <c r="C121" i="3"/>
  <c r="B121" i="3" s="1"/>
  <c r="C344" i="3"/>
  <c r="B344" i="3" s="1"/>
  <c r="C1126" i="3"/>
  <c r="B1126" i="3" s="1"/>
  <c r="C574" i="3"/>
  <c r="B574" i="3" s="1"/>
  <c r="C141" i="3"/>
  <c r="B141" i="3" s="1"/>
  <c r="C75" i="3"/>
  <c r="B75" i="3" s="1"/>
  <c r="C1166" i="3"/>
  <c r="B1166" i="3" s="1"/>
  <c r="C614" i="3"/>
  <c r="B614" i="3" s="1"/>
  <c r="C181" i="3"/>
  <c r="B181" i="3" s="1"/>
  <c r="C1333" i="3"/>
  <c r="B1333" i="3" s="1"/>
  <c r="C1586" i="3"/>
  <c r="B1586" i="3" s="1"/>
  <c r="C1034" i="3"/>
  <c r="B1034" i="3" s="1"/>
  <c r="C601" i="3"/>
  <c r="B601" i="3" s="1"/>
  <c r="C1824" i="3"/>
  <c r="B1824" i="3" s="1"/>
  <c r="C1206" i="3"/>
  <c r="B1206" i="3" s="1"/>
  <c r="C654" i="3"/>
  <c r="B654" i="3" s="1"/>
  <c r="C221" i="3"/>
  <c r="B221" i="3" s="1"/>
  <c r="C1742" i="3"/>
  <c r="B1742" i="3" s="1"/>
  <c r="C1187" i="3"/>
  <c r="B1187" i="3" s="1"/>
  <c r="C636" i="3"/>
  <c r="B636" i="3" s="1"/>
  <c r="C202" i="3"/>
  <c r="B202" i="3" s="1"/>
  <c r="C1722" i="3"/>
  <c r="B1722" i="3" s="1"/>
  <c r="C1207" i="3"/>
  <c r="B1207" i="3" s="1"/>
  <c r="C656" i="3"/>
  <c r="B656" i="3" s="1"/>
  <c r="C1643" i="3"/>
  <c r="B1643" i="3" s="1"/>
  <c r="C965" i="3"/>
  <c r="B965" i="3" s="1"/>
  <c r="C129" i="3"/>
  <c r="B129" i="3" s="1"/>
  <c r="C597" i="3"/>
  <c r="B597" i="3" s="1"/>
  <c r="C824" i="3"/>
  <c r="B824" i="3" s="1"/>
  <c r="C1597" i="3"/>
  <c r="B1597" i="3" s="1"/>
  <c r="C549" i="3"/>
  <c r="B549" i="3" s="1"/>
  <c r="C1017" i="3"/>
  <c r="B1017" i="3" s="1"/>
  <c r="C1464" i="3"/>
  <c r="B1464" i="3" s="1"/>
  <c r="C435" i="3"/>
  <c r="B435" i="3" s="1"/>
  <c r="C570" i="3"/>
  <c r="B570" i="3" s="1"/>
  <c r="C1238" i="3"/>
  <c r="B1238" i="3" s="1"/>
  <c r="C1827" i="3"/>
  <c r="B1827" i="3" s="1"/>
  <c r="C1323" i="3"/>
  <c r="B1323" i="3" s="1"/>
  <c r="C651" i="3"/>
  <c r="B651" i="3" s="1"/>
  <c r="C819" i="3"/>
  <c r="B819" i="3" s="1"/>
  <c r="C1807" i="3"/>
  <c r="B1807" i="3" s="1"/>
  <c r="C1289" i="3"/>
  <c r="B1289" i="3" s="1"/>
  <c r="C671" i="3"/>
  <c r="B671" i="3" s="1"/>
  <c r="C839" i="3"/>
  <c r="B839" i="3" s="1"/>
  <c r="C1787" i="3"/>
  <c r="B1787" i="3" s="1"/>
  <c r="C1250" i="3"/>
  <c r="B1250" i="3" s="1"/>
  <c r="C691" i="3"/>
  <c r="B691" i="3" s="1"/>
  <c r="C859" i="3"/>
  <c r="B859" i="3" s="1"/>
  <c r="C1767" i="3"/>
  <c r="B1767" i="3" s="1"/>
  <c r="C1208" i="3"/>
  <c r="B1208" i="3" s="1"/>
  <c r="C711" i="3"/>
  <c r="B711" i="3" s="1"/>
  <c r="C879" i="3"/>
  <c r="B879" i="3" s="1"/>
  <c r="C1035" i="3"/>
  <c r="B1035" i="3" s="1"/>
  <c r="C206" i="3"/>
  <c r="B206" i="3" s="1"/>
  <c r="C1152" i="3"/>
  <c r="B1152" i="3" s="1"/>
  <c r="C860" i="3"/>
  <c r="B860" i="3" s="1"/>
  <c r="C864" i="3"/>
  <c r="B864" i="3" s="1"/>
  <c r="C1026" i="3"/>
  <c r="B1026" i="3" s="1"/>
  <c r="C474" i="3"/>
  <c r="B474" i="3" s="1"/>
  <c r="C41" i="3"/>
  <c r="B41" i="3" s="1"/>
  <c r="C804" i="3"/>
  <c r="B804" i="3" s="1"/>
  <c r="C1046" i="3"/>
  <c r="B1046" i="3" s="1"/>
  <c r="C494" i="3"/>
  <c r="B494" i="3" s="1"/>
  <c r="C61" i="3"/>
  <c r="B61" i="3" s="1"/>
  <c r="C1576" i="3"/>
  <c r="B1576" i="3" s="1"/>
  <c r="C666" i="3"/>
  <c r="B666" i="3" s="1"/>
  <c r="C114" i="3"/>
  <c r="B114" i="3" s="1"/>
  <c r="C1320" i="3"/>
  <c r="B1320" i="3" s="1"/>
  <c r="C335" i="3"/>
  <c r="B335" i="3" s="1"/>
  <c r="C96" i="3"/>
  <c r="B96" i="3" s="1"/>
  <c r="C1301" i="3"/>
  <c r="B1301" i="3" s="1"/>
  <c r="C1456" i="3"/>
  <c r="B1456" i="3" s="1"/>
  <c r="C1506" i="3"/>
  <c r="B1506" i="3" s="1"/>
  <c r="C954" i="3"/>
  <c r="B954" i="3" s="1"/>
  <c r="C521" i="3"/>
  <c r="B521" i="3" s="1"/>
  <c r="C1425" i="3"/>
  <c r="B1425" i="3" s="1"/>
  <c r="C1526" i="3"/>
  <c r="B1526" i="3" s="1"/>
  <c r="C974" i="3"/>
  <c r="B974" i="3" s="1"/>
  <c r="C541" i="3"/>
  <c r="B541" i="3" s="1"/>
  <c r="C1395" i="3"/>
  <c r="B1395" i="3" s="1"/>
  <c r="C307" i="3"/>
  <c r="B307" i="3" s="1"/>
  <c r="C1394" i="3"/>
  <c r="B1394" i="3" s="1"/>
  <c r="C961" i="3"/>
  <c r="B961" i="3" s="1"/>
  <c r="C83" i="3"/>
  <c r="B83" i="3" s="1"/>
  <c r="C602" i="3"/>
  <c r="B602" i="3" s="1"/>
  <c r="C1042" i="3"/>
  <c r="B1042" i="3" s="1"/>
  <c r="C1364" i="3"/>
  <c r="B1364" i="3" s="1"/>
  <c r="C1566" i="3"/>
  <c r="B1566" i="3" s="1"/>
  <c r="C1014" i="3"/>
  <c r="B1014" i="3" s="1"/>
  <c r="C581" i="3"/>
  <c r="B581" i="3" s="1"/>
  <c r="C1823" i="3"/>
  <c r="B1823" i="3" s="1"/>
  <c r="C1434" i="3"/>
  <c r="B1434" i="3" s="1"/>
  <c r="C1001" i="3"/>
  <c r="B1001" i="3" s="1"/>
  <c r="C1303" i="3"/>
  <c r="B1303" i="3" s="1"/>
  <c r="C1606" i="3"/>
  <c r="B1606" i="3" s="1"/>
  <c r="C1054" i="3"/>
  <c r="B1054" i="3" s="1"/>
  <c r="C1732" i="3"/>
  <c r="B1732" i="3" s="1"/>
  <c r="C1125" i="3"/>
  <c r="B1125" i="3" s="1"/>
  <c r="C1587" i="3"/>
  <c r="B1587" i="3" s="1"/>
  <c r="C1036" i="3"/>
  <c r="B1036" i="3" s="1"/>
  <c r="C1712" i="3"/>
  <c r="B1712" i="3" s="1"/>
  <c r="C1075" i="3"/>
  <c r="B1075" i="3" s="1"/>
  <c r="C1607" i="3"/>
  <c r="B1607" i="3" s="1"/>
  <c r="C1056" i="3"/>
  <c r="B1056" i="3" s="1"/>
  <c r="C883" i="3"/>
  <c r="B883" i="3" s="1"/>
  <c r="C1628" i="3"/>
  <c r="B1628" i="3" s="1"/>
  <c r="C529" i="3"/>
  <c r="B529" i="3" s="1"/>
  <c r="C997" i="3"/>
  <c r="B997" i="3" s="1"/>
  <c r="C1555" i="3"/>
  <c r="B1555" i="3" s="1"/>
  <c r="C784" i="3"/>
  <c r="B784" i="3" s="1"/>
  <c r="C949" i="3"/>
  <c r="B949" i="3" s="1"/>
  <c r="C418" i="3"/>
  <c r="B418" i="3" s="1"/>
  <c r="C235" i="3"/>
  <c r="B235" i="3" s="1"/>
  <c r="C1448" i="3"/>
  <c r="B1448" i="3" s="1"/>
  <c r="C970" i="3"/>
  <c r="B970" i="3" s="1"/>
  <c r="C1638" i="3"/>
  <c r="B1638" i="3" s="1"/>
  <c r="C1308" i="3"/>
  <c r="B1308" i="3" s="1"/>
  <c r="C105" i="3"/>
  <c r="B105" i="3" s="1"/>
  <c r="C272" i="3"/>
  <c r="B272" i="3" s="1"/>
  <c r="C1219" i="3"/>
  <c r="B1219" i="3" s="1"/>
  <c r="C1270" i="3"/>
  <c r="B1270" i="3" s="1"/>
  <c r="C125" i="3"/>
  <c r="B125" i="3" s="1"/>
  <c r="C292" i="3"/>
  <c r="B292" i="3" s="1"/>
  <c r="C1239" i="3"/>
  <c r="B1239" i="3" s="1"/>
  <c r="C1230" i="3"/>
  <c r="B1230" i="3" s="1"/>
  <c r="C145" i="3"/>
  <c r="B145" i="3" s="1"/>
  <c r="C312" i="3"/>
  <c r="B312" i="3" s="1"/>
  <c r="C1259" i="3"/>
  <c r="B1259" i="3" s="1"/>
  <c r="C1185" i="3"/>
  <c r="B1185" i="3" s="1"/>
  <c r="C165" i="3"/>
  <c r="B165" i="3" s="1"/>
  <c r="C332" i="3"/>
  <c r="B332" i="3" s="1"/>
  <c r="C40" i="3"/>
  <c r="B40" i="3" s="1"/>
  <c r="C1663" i="3"/>
  <c r="B1663" i="3" s="1"/>
  <c r="C606" i="3"/>
  <c r="B606" i="3" s="1"/>
  <c r="C54" i="3"/>
  <c r="B54" i="3" s="1"/>
  <c r="C1260" i="3"/>
  <c r="B1260" i="3" s="1"/>
  <c r="C1575" i="3"/>
  <c r="B1575" i="3" s="1"/>
  <c r="C1426" i="3"/>
  <c r="B1426" i="3" s="1"/>
  <c r="C874" i="3"/>
  <c r="B874" i="3" s="1"/>
  <c r="C441" i="3"/>
  <c r="B441" i="3" s="1"/>
  <c r="C1548" i="3"/>
  <c r="B1548" i="3" s="1"/>
  <c r="C1446" i="3"/>
  <c r="B1446" i="3" s="1"/>
  <c r="C894" i="3"/>
  <c r="B894" i="3" s="1"/>
  <c r="C461" i="3"/>
  <c r="B461" i="3" s="1"/>
  <c r="C724" i="3"/>
  <c r="B724" i="3" s="1"/>
  <c r="C1066" i="3"/>
  <c r="B1066" i="3" s="1"/>
  <c r="C514" i="3"/>
  <c r="B514" i="3" s="1"/>
  <c r="C81" i="3"/>
  <c r="B81" i="3" s="1"/>
  <c r="C1455" i="3"/>
  <c r="B1455" i="3" s="1"/>
  <c r="C1047" i="3"/>
  <c r="B1047" i="3" s="1"/>
  <c r="C496" i="3"/>
  <c r="B496" i="3" s="1"/>
  <c r="C62" i="3"/>
  <c r="B62" i="3" s="1"/>
  <c r="C204" i="3"/>
  <c r="B204" i="3" s="1"/>
  <c r="C267" i="3"/>
  <c r="B267" i="3" s="1"/>
  <c r="C1354" i="3"/>
  <c r="B1354" i="3" s="1"/>
  <c r="C921" i="3"/>
  <c r="B921" i="3" s="1"/>
  <c r="C73" i="3"/>
  <c r="B73" i="3" s="1"/>
  <c r="C287" i="3"/>
  <c r="B287" i="3" s="1"/>
  <c r="C1374" i="3"/>
  <c r="B1374" i="3" s="1"/>
  <c r="C941" i="3"/>
  <c r="B941" i="3" s="1"/>
  <c r="C1363" i="3"/>
  <c r="B1363" i="3" s="1"/>
  <c r="C782" i="3"/>
  <c r="B782" i="3" s="1"/>
  <c r="C1319" i="3"/>
  <c r="B1319" i="3" s="1"/>
  <c r="C42" i="3"/>
  <c r="B42" i="3" s="1"/>
  <c r="C1182" i="3"/>
  <c r="B1182" i="3" s="1"/>
  <c r="C442" i="3"/>
  <c r="B442" i="3" s="1"/>
  <c r="C842" i="3"/>
  <c r="B842" i="3" s="1"/>
  <c r="C31" i="3"/>
  <c r="B31" i="3" s="1"/>
  <c r="C199" i="3"/>
  <c r="B199" i="3" s="1"/>
  <c r="C1668" i="3"/>
  <c r="B1668" i="3" s="1"/>
  <c r="C1013" i="3"/>
  <c r="B1013" i="3" s="1"/>
  <c r="C51" i="3"/>
  <c r="B51" i="3" s="1"/>
  <c r="C219" i="3"/>
  <c r="B219" i="3" s="1"/>
  <c r="C1637" i="3"/>
  <c r="B1637" i="3" s="1"/>
  <c r="C1593" i="3"/>
  <c r="B1593" i="3" s="1"/>
  <c r="C471" i="3"/>
  <c r="B471" i="3" s="1"/>
  <c r="C639" i="3"/>
  <c r="B639" i="3" s="1"/>
  <c r="C730" i="3"/>
  <c r="B730" i="3" s="1"/>
  <c r="C1398" i="3"/>
  <c r="B1398" i="3" s="1"/>
  <c r="C1665" i="3"/>
  <c r="B1665" i="3" s="1"/>
  <c r="C265" i="3"/>
  <c r="B265" i="3" s="1"/>
  <c r="C432" i="3"/>
  <c r="B432" i="3" s="1"/>
  <c r="C140" i="3"/>
  <c r="B140" i="3" s="1"/>
  <c r="C985" i="3"/>
  <c r="B985" i="3" s="1"/>
  <c r="C1651" i="3"/>
  <c r="B1651" i="3" s="1"/>
  <c r="C431" i="3"/>
  <c r="B431" i="3" s="1"/>
  <c r="C599" i="3"/>
  <c r="B599" i="3" s="1"/>
  <c r="C928" i="3"/>
  <c r="B928" i="3" s="1"/>
  <c r="C1623" i="3"/>
  <c r="B1623" i="3" s="1"/>
  <c r="C451" i="3"/>
  <c r="B451" i="3" s="1"/>
  <c r="C619" i="3"/>
  <c r="B619" i="3" s="1"/>
  <c r="C871" i="3"/>
  <c r="B871" i="3" s="1"/>
  <c r="C773" i="3"/>
  <c r="B773" i="3" s="1"/>
  <c r="C92" i="3"/>
  <c r="B92" i="3" s="1"/>
  <c r="C1039" i="3"/>
  <c r="B1039" i="3" s="1"/>
  <c r="C142" i="3"/>
  <c r="B142" i="3" s="1"/>
  <c r="C621" i="3"/>
  <c r="B621" i="3" s="1"/>
  <c r="C222" i="3"/>
  <c r="B222" i="3" s="1"/>
  <c r="C183" i="3"/>
  <c r="B183" i="3" s="1"/>
  <c r="C722" i="3"/>
  <c r="B722" i="3" s="1"/>
  <c r="C802" i="3"/>
  <c r="B802" i="3" s="1"/>
  <c r="C813" i="3"/>
  <c r="B813" i="3" s="1"/>
  <c r="C1565" i="3"/>
  <c r="B1565" i="3" s="1"/>
  <c r="C491" i="3"/>
  <c r="B491" i="3" s="1"/>
  <c r="C659" i="3"/>
  <c r="B659" i="3" s="1"/>
  <c r="C1523" i="3"/>
  <c r="B1523" i="3" s="1"/>
  <c r="C555" i="3"/>
  <c r="B555" i="3" s="1"/>
  <c r="C132" i="3"/>
  <c r="B132" i="3" s="1"/>
  <c r="C1079" i="3"/>
  <c r="B1079" i="3" s="1"/>
  <c r="C633" i="3"/>
  <c r="B633" i="3" s="1"/>
  <c r="C112" i="3"/>
  <c r="B112" i="3" s="1"/>
  <c r="C1059" i="3"/>
  <c r="B1059" i="3" s="1"/>
  <c r="C493" i="3"/>
  <c r="B493" i="3" s="1"/>
  <c r="C365" i="3"/>
  <c r="B365" i="3" s="1"/>
  <c r="C532" i="3"/>
  <c r="B532" i="3" s="1"/>
  <c r="C240" i="3"/>
  <c r="B240" i="3" s="1"/>
  <c r="C1491" i="3"/>
  <c r="B1491" i="3" s="1"/>
  <c r="C424" i="3"/>
  <c r="B424" i="3" s="1"/>
  <c r="C152" i="3"/>
  <c r="B152" i="3" s="1"/>
  <c r="C1099" i="3"/>
  <c r="B1099" i="3" s="1"/>
  <c r="C1335" i="3"/>
  <c r="B1335" i="3" s="1"/>
  <c r="C826" i="3"/>
  <c r="B826" i="3" s="1"/>
  <c r="C274" i="3"/>
  <c r="B274" i="3" s="1"/>
  <c r="C1480" i="3"/>
  <c r="B1480" i="3" s="1"/>
  <c r="C1304" i="3"/>
  <c r="B1304" i="3" s="1"/>
  <c r="C846" i="3"/>
  <c r="B846" i="3" s="1"/>
  <c r="C294" i="3"/>
  <c r="B294" i="3" s="1"/>
  <c r="C1500" i="3"/>
  <c r="B1500" i="3" s="1"/>
  <c r="C1743" i="3"/>
  <c r="B1743" i="3" s="1"/>
  <c r="C427" i="3"/>
  <c r="B427" i="3" s="1"/>
  <c r="C1514" i="3"/>
  <c r="B1514" i="3" s="1"/>
  <c r="C1081" i="3"/>
  <c r="B1081" i="3" s="1"/>
  <c r="C1077" i="3"/>
  <c r="B1077" i="3" s="1"/>
  <c r="C1755" i="3"/>
  <c r="B1755" i="3" s="1"/>
  <c r="C765" i="3"/>
  <c r="B765" i="3" s="1"/>
  <c r="C932" i="3"/>
  <c r="B932" i="3" s="1"/>
  <c r="C640" i="3"/>
  <c r="B640" i="3" s="1"/>
  <c r="C355" i="3"/>
  <c r="B355" i="3" s="1"/>
  <c r="C385" i="3"/>
  <c r="B385" i="3" s="1"/>
  <c r="C552" i="3"/>
  <c r="B552" i="3" s="1"/>
  <c r="C260" i="3"/>
  <c r="B260" i="3" s="1"/>
  <c r="C1804" i="3"/>
  <c r="B1804" i="3" s="1"/>
  <c r="C1226" i="3"/>
  <c r="B1226" i="3" s="1"/>
  <c r="C674" i="3"/>
  <c r="B674" i="3" s="1"/>
  <c r="C241" i="3"/>
  <c r="B241" i="3" s="1"/>
  <c r="C1784" i="3"/>
  <c r="B1784" i="3" s="1"/>
  <c r="C1246" i="3"/>
  <c r="B1246" i="3" s="1"/>
  <c r="C694" i="3"/>
  <c r="B694" i="3" s="1"/>
  <c r="C261" i="3"/>
  <c r="B261" i="3" s="1"/>
  <c r="C1128" i="3"/>
  <c r="B1128" i="3" s="1"/>
  <c r="C827" i="3"/>
  <c r="B827" i="3" s="1"/>
  <c r="C276" i="3"/>
  <c r="B276" i="3" s="1"/>
  <c r="C1481" i="3"/>
  <c r="B1481" i="3" s="1"/>
  <c r="C1682" i="3"/>
  <c r="B1682" i="3" s="1"/>
  <c r="C1247" i="3"/>
  <c r="B1247" i="3" s="1"/>
  <c r="C696" i="3"/>
  <c r="B696" i="3" s="1"/>
  <c r="C1585" i="3"/>
  <c r="B1585" i="3" s="1"/>
  <c r="C851" i="3"/>
  <c r="B851" i="3" s="1"/>
  <c r="C169" i="3"/>
  <c r="B169" i="3" s="1"/>
  <c r="C637" i="3"/>
  <c r="B637" i="3" s="1"/>
  <c r="C375" i="3"/>
  <c r="B375" i="3" s="1"/>
  <c r="C1479" i="3"/>
  <c r="B1479" i="3" s="1"/>
  <c r="C190" i="3"/>
  <c r="B190" i="3" s="1"/>
  <c r="C858" i="3"/>
  <c r="B858" i="3" s="1"/>
  <c r="C244" i="3"/>
  <c r="B244" i="3" s="1"/>
  <c r="C1449" i="3"/>
  <c r="B1449" i="3" s="1"/>
  <c r="C210" i="3"/>
  <c r="B210" i="3" s="1"/>
  <c r="C878" i="3"/>
  <c r="B878" i="3" s="1"/>
  <c r="C113" i="3"/>
  <c r="B113" i="3" s="1"/>
  <c r="C1417" i="3"/>
  <c r="B1417" i="3" s="1"/>
  <c r="C230" i="3"/>
  <c r="B230" i="3" s="1"/>
  <c r="C898" i="3"/>
  <c r="B898" i="3" s="1"/>
  <c r="C1849" i="3"/>
  <c r="B1849" i="3" s="1"/>
  <c r="C1388" i="3"/>
  <c r="B1388" i="3" s="1"/>
  <c r="C250" i="3"/>
  <c r="B250" i="3" s="1"/>
  <c r="C918" i="3"/>
  <c r="B918" i="3" s="1"/>
  <c r="C1231" i="3"/>
  <c r="B1231" i="3" s="1"/>
  <c r="C1757" i="3"/>
  <c r="B1757" i="3" s="1"/>
  <c r="C331" i="3"/>
  <c r="B331" i="3" s="1"/>
  <c r="C499" i="3"/>
  <c r="B499" i="3" s="1"/>
  <c r="C1088" i="3"/>
  <c r="B1088" i="3" s="1"/>
  <c r="C205" i="3"/>
  <c r="B205" i="3" s="1"/>
  <c r="C372" i="3"/>
  <c r="B372" i="3" s="1"/>
  <c r="C80" i="3"/>
  <c r="B80" i="3" s="1"/>
  <c r="C1037" i="3"/>
  <c r="B1037" i="3" s="1"/>
  <c r="C225" i="3"/>
  <c r="B225" i="3" s="1"/>
  <c r="C392" i="3"/>
  <c r="B392" i="3" s="1"/>
  <c r="C100" i="3"/>
  <c r="B100" i="3" s="1"/>
  <c r="C1687" i="3"/>
  <c r="B1687" i="3" s="1"/>
  <c r="C1011" i="3"/>
  <c r="B1011" i="3" s="1"/>
  <c r="C791" i="3"/>
  <c r="B791" i="3" s="1"/>
  <c r="C959" i="3"/>
  <c r="B959" i="3" s="1"/>
  <c r="C808" i="3"/>
  <c r="B808" i="3" s="1"/>
  <c r="C686" i="3"/>
  <c r="B686" i="3" s="1"/>
  <c r="C134" i="3"/>
  <c r="B134" i="3" s="1"/>
  <c r="C1340" i="3"/>
  <c r="B1340" i="3" s="1"/>
  <c r="C1577" i="3"/>
  <c r="B1577" i="3" s="1"/>
  <c r="C685" i="3"/>
  <c r="B685" i="3" s="1"/>
  <c r="C852" i="3"/>
  <c r="B852" i="3" s="1"/>
  <c r="C560" i="3"/>
  <c r="B560" i="3" s="1"/>
  <c r="C1550" i="3"/>
  <c r="B1550" i="3" s="1"/>
  <c r="C705" i="3"/>
  <c r="B705" i="3" s="1"/>
  <c r="C872" i="3"/>
  <c r="B872" i="3" s="1"/>
  <c r="C580" i="3"/>
  <c r="B580" i="3" s="1"/>
  <c r="C1522" i="3"/>
  <c r="B1522" i="3" s="1"/>
  <c r="C346" i="3"/>
  <c r="B346" i="3" s="1"/>
  <c r="C1292" i="3"/>
  <c r="B1292" i="3" s="1"/>
  <c r="C1000" i="3"/>
  <c r="B1000" i="3" s="1"/>
  <c r="C63" i="3"/>
  <c r="B63" i="3" s="1"/>
  <c r="C182" i="3"/>
  <c r="B182" i="3" s="1"/>
  <c r="C143" i="3"/>
  <c r="B143" i="3" s="1"/>
  <c r="C1521" i="3"/>
  <c r="B1521" i="3" s="1"/>
  <c r="C643" i="3"/>
  <c r="B643" i="3" s="1"/>
  <c r="C1601" i="3"/>
  <c r="B1601" i="3" s="1"/>
  <c r="C1282" i="3"/>
  <c r="B1282" i="3" s="1"/>
  <c r="C1108" i="3"/>
  <c r="B1108" i="3" s="1"/>
  <c r="C1834" i="3"/>
  <c r="B1834" i="3" s="1"/>
  <c r="C135" i="3"/>
  <c r="B135" i="3" s="1"/>
  <c r="C1735" i="3"/>
  <c r="B1735" i="3" s="1"/>
  <c r="C888" i="3"/>
  <c r="B888" i="3" s="1"/>
  <c r="C1546" i="3"/>
  <c r="B1546" i="3" s="1"/>
  <c r="C994" i="3"/>
  <c r="B994" i="3" s="1"/>
  <c r="C561" i="3"/>
  <c r="B561" i="3" s="1"/>
  <c r="C962" i="3"/>
  <c r="B962" i="3" s="1"/>
  <c r="C1322" i="3"/>
  <c r="B1322" i="3" s="1"/>
  <c r="C156" i="3"/>
  <c r="B156" i="3" s="1"/>
  <c r="C1361" i="3"/>
  <c r="B1361" i="3" s="1"/>
  <c r="C483" i="3"/>
  <c r="B483" i="3" s="1"/>
  <c r="C1002" i="3"/>
  <c r="B1002" i="3" s="1"/>
  <c r="C163" i="3"/>
  <c r="B163" i="3" s="1"/>
  <c r="C702" i="3"/>
  <c r="B702" i="3" s="1"/>
  <c r="C1102" i="3"/>
  <c r="B1102" i="3" s="1"/>
  <c r="C742" i="3"/>
  <c r="B742" i="3" s="1"/>
  <c r="C1285" i="3"/>
  <c r="B1285" i="3" s="1"/>
  <c r="C1262" i="3"/>
  <c r="B1262" i="3" s="1"/>
  <c r="C1592" i="3"/>
  <c r="B1592" i="3" s="1"/>
  <c r="C223" i="3"/>
  <c r="B223" i="3" s="1"/>
  <c r="C1142" i="3"/>
  <c r="B1142" i="3" s="1"/>
  <c r="C76" i="3"/>
  <c r="B76" i="3" s="1"/>
  <c r="C1376" i="3"/>
  <c r="B1376" i="3" s="1"/>
  <c r="C1359" i="3"/>
  <c r="B1359" i="3" s="1"/>
  <c r="C608" i="3"/>
  <c r="B608" i="3" s="1"/>
  <c r="C417" i="3"/>
  <c r="B417" i="3" s="1"/>
  <c r="C1852" i="3"/>
  <c r="B1852" i="3" s="1"/>
  <c r="C1362" i="3"/>
  <c r="B1362" i="3" s="1"/>
  <c r="C1467" i="3"/>
  <c r="B1467" i="3" s="1"/>
  <c r="C916" i="3"/>
  <c r="B916" i="3" s="1"/>
  <c r="C1832" i="3"/>
  <c r="B1832" i="3" s="1"/>
  <c r="C1330" i="3"/>
  <c r="B1330" i="3" s="1"/>
  <c r="C1487" i="3"/>
  <c r="B1487" i="3" s="1"/>
  <c r="C936" i="3"/>
  <c r="B936" i="3" s="1"/>
  <c r="C1812" i="3"/>
  <c r="B1812" i="3" s="1"/>
  <c r="C1801" i="3"/>
  <c r="B1801" i="3" s="1"/>
  <c r="C268" i="3"/>
  <c r="B268" i="3" s="1"/>
  <c r="C77" i="3"/>
  <c r="B77" i="3" s="1"/>
  <c r="C922" i="3"/>
  <c r="B922" i="3" s="1"/>
  <c r="C1675" i="3"/>
  <c r="B1675" i="3" s="1"/>
  <c r="C1650" i="3"/>
  <c r="B1650" i="3" s="1"/>
  <c r="C768" i="3"/>
  <c r="B768" i="3" s="1"/>
  <c r="C948" i="3"/>
  <c r="B948" i="3" s="1"/>
  <c r="C893" i="3"/>
  <c r="B893" i="3" s="1"/>
  <c r="C1505" i="3"/>
  <c r="B1505" i="3" s="1"/>
  <c r="C663" i="3"/>
  <c r="B663" i="3" s="1"/>
  <c r="C1248" i="3"/>
  <c r="B1248" i="3" s="1"/>
  <c r="C1249" i="3"/>
  <c r="B1249" i="3" s="1"/>
  <c r="C1776" i="3"/>
  <c r="B1776" i="3" s="1"/>
  <c r="C1733" i="3"/>
  <c r="B1733" i="3" s="1"/>
  <c r="C1057" i="3"/>
  <c r="B1057" i="3" s="1"/>
  <c r="C1082" i="3"/>
  <c r="B1082" i="3" s="1"/>
  <c r="C144" i="3"/>
  <c r="B144" i="3" s="1"/>
  <c r="C1162" i="3"/>
  <c r="B1162" i="3" s="1"/>
  <c r="C1836" i="3"/>
  <c r="B1836" i="3" s="1"/>
  <c r="C1205" i="3"/>
  <c r="B1205" i="3" s="1"/>
  <c r="C1105" i="3"/>
  <c r="B1105" i="3" s="1"/>
  <c r="C1676" i="3"/>
  <c r="B1676" i="3" s="1"/>
  <c r="C673" i="3"/>
  <c r="B673" i="3" s="1"/>
  <c r="C1063" i="3"/>
  <c r="B1063" i="3" s="1"/>
  <c r="C1413" i="3"/>
  <c r="B1413" i="3" s="1"/>
  <c r="C1815" i="3"/>
  <c r="B1815" i="3" s="1"/>
  <c r="C543" i="3"/>
  <c r="B543" i="3" s="1"/>
  <c r="C1316" i="3"/>
  <c r="B1316" i="3" s="1"/>
  <c r="C1695" i="3"/>
  <c r="B1695" i="3" s="1"/>
  <c r="C1591" i="3"/>
  <c r="B1591" i="3" s="1"/>
  <c r="C1055" i="3"/>
  <c r="B1055" i="3" s="1"/>
  <c r="C1674" i="3"/>
  <c r="B1674" i="3" s="1"/>
  <c r="C1563" i="3"/>
  <c r="B1563" i="3" s="1"/>
  <c r="C1197" i="3"/>
  <c r="B1197" i="3" s="1"/>
  <c r="C533" i="3"/>
  <c r="B533" i="3" s="1"/>
  <c r="C263" i="3"/>
  <c r="B263" i="3" s="1"/>
  <c r="C1796" i="3"/>
  <c r="B1796" i="3" s="1"/>
  <c r="C583" i="3"/>
  <c r="B583" i="3" s="1"/>
  <c r="C1814" i="3"/>
  <c r="B1814" i="3" s="1"/>
  <c r="C684" i="3"/>
  <c r="B684" i="3" s="1"/>
  <c r="C1349" i="3"/>
  <c r="B1349" i="3" s="1"/>
  <c r="C1648" i="3"/>
  <c r="B1648" i="3" s="1"/>
  <c r="C1589" i="3"/>
  <c r="B1589" i="3" s="1"/>
  <c r="C1775" i="3"/>
  <c r="B1775" i="3" s="1"/>
  <c r="C1533" i="3"/>
  <c r="B1533" i="3" s="1"/>
  <c r="C1794" i="3"/>
  <c r="B1794" i="3" s="1"/>
  <c r="C1053" i="3"/>
  <c r="B1053" i="3" s="1"/>
  <c r="C1694" i="3"/>
  <c r="B1694" i="3" s="1"/>
  <c r="C1621" i="3"/>
  <c r="B1621" i="3" s="1"/>
  <c r="C1351" i="3"/>
  <c r="B1351" i="3" s="1"/>
  <c r="C1204" i="3"/>
  <c r="B1204" i="3" s="1"/>
  <c r="C544" i="3"/>
  <c r="B544" i="3" s="1"/>
  <c r="C395" i="3"/>
  <c r="B395" i="3" s="1"/>
  <c r="C1155" i="3"/>
  <c r="B1155" i="3" s="1"/>
  <c r="C683" i="3"/>
  <c r="B683" i="3" s="1"/>
  <c r="C1379" i="3"/>
  <c r="B1379" i="3" s="1"/>
  <c r="C1535" i="3"/>
  <c r="B1535" i="3" s="1"/>
  <c r="C1203" i="3"/>
  <c r="B1203" i="3" s="1"/>
  <c r="C502" i="3"/>
  <c r="B502" i="3" s="1"/>
  <c r="C553" i="3"/>
  <c r="B553" i="3" s="1"/>
  <c r="C1383" i="3"/>
  <c r="B1383" i="3" s="1"/>
  <c r="C835" i="3"/>
  <c r="B835" i="3" s="1"/>
  <c r="C902" i="3"/>
  <c r="B902" i="3" s="1"/>
  <c r="C1504" i="3"/>
  <c r="B1504" i="3" s="1"/>
  <c r="C1793" i="3"/>
  <c r="B1793" i="3" s="1"/>
  <c r="C764" i="3"/>
  <c r="B764" i="3" s="1"/>
  <c r="C1649" i="3"/>
  <c r="B1649" i="3" s="1"/>
  <c r="C1461" i="3"/>
  <c r="B1461" i="3" s="1"/>
  <c r="C1062" i="3"/>
  <c r="B1062" i="3" s="1"/>
  <c r="C1382" i="3"/>
  <c r="B1382" i="3" s="1"/>
  <c r="C44" i="3"/>
  <c r="B44" i="3" s="1"/>
  <c r="C1242" i="3"/>
  <c r="B1242" i="3" s="1"/>
  <c r="C1157" i="3"/>
  <c r="B1157" i="3" s="1"/>
  <c r="C1302" i="3"/>
  <c r="B1302" i="3" s="1"/>
  <c r="C413" i="3"/>
  <c r="B413" i="3" s="1"/>
  <c r="C1795" i="3"/>
  <c r="B1795" i="3" s="1"/>
  <c r="C1562" i="3"/>
  <c r="B1562" i="3" s="1"/>
  <c r="C675" i="3"/>
  <c r="B675" i="3" s="1"/>
  <c r="C423" i="3"/>
  <c r="B423" i="3" s="1"/>
  <c r="C1736" i="3"/>
  <c r="B1736" i="3" s="1"/>
  <c r="C1409" i="3"/>
  <c r="B1409" i="3" s="1"/>
  <c r="C275" i="3"/>
  <c r="B275" i="3" s="1"/>
  <c r="C1508" i="3"/>
  <c r="B1508" i="3" s="1"/>
  <c r="C531" i="3"/>
  <c r="B531" i="3" s="1"/>
  <c r="C699" i="3"/>
  <c r="B699" i="3" s="1"/>
  <c r="C1845" i="3"/>
  <c r="B1845" i="3" s="1"/>
  <c r="C426" i="3"/>
  <c r="B426" i="3" s="1"/>
  <c r="C1372" i="3"/>
  <c r="B1372" i="3" s="1"/>
  <c r="C1080" i="3"/>
  <c r="B1080" i="3" s="1"/>
  <c r="C1825" i="3"/>
  <c r="B1825" i="3" s="1"/>
  <c r="C446" i="3"/>
  <c r="B446" i="3" s="1"/>
  <c r="C1392" i="3"/>
  <c r="B1392" i="3" s="1"/>
  <c r="C1100" i="3"/>
  <c r="B1100" i="3" s="1"/>
  <c r="C1177" i="3"/>
  <c r="B1177" i="3" s="1"/>
  <c r="C1666" i="3"/>
  <c r="B1666" i="3" s="1"/>
  <c r="C1114" i="3"/>
  <c r="B1114" i="3" s="1"/>
  <c r="C681" i="3"/>
  <c r="B681" i="3" s="1"/>
  <c r="C1723" i="3"/>
  <c r="B1723" i="3" s="1"/>
  <c r="C447" i="3"/>
  <c r="B447" i="3" s="1"/>
  <c r="C1534" i="3"/>
  <c r="B1534" i="3" s="1"/>
  <c r="C1644" i="3"/>
  <c r="B1644" i="3" s="1"/>
  <c r="C911" i="3"/>
  <c r="B911" i="3" s="1"/>
  <c r="C1667" i="3"/>
  <c r="B1667" i="3" s="1"/>
  <c r="C1116" i="3"/>
  <c r="B1116" i="3" s="1"/>
  <c r="C653" i="3"/>
  <c r="B653" i="3" s="1"/>
  <c r="C1542" i="3"/>
  <c r="B1542" i="3" s="1"/>
  <c r="C589" i="3"/>
  <c r="B589" i="3" s="1"/>
  <c r="C58" i="3"/>
  <c r="B58" i="3" s="1"/>
  <c r="C515" i="3"/>
  <c r="B515" i="3" s="1"/>
  <c r="C1511" i="3"/>
  <c r="B1511" i="3" s="1"/>
  <c r="C609" i="3"/>
  <c r="B609" i="3" s="1"/>
  <c r="C78" i="3"/>
  <c r="B78" i="3" s="1"/>
  <c r="C384" i="3"/>
  <c r="B384" i="3" s="1"/>
  <c r="C1482" i="3"/>
  <c r="B1482" i="3" s="1"/>
  <c r="C629" i="3"/>
  <c r="B629" i="3" s="1"/>
  <c r="C98" i="3"/>
  <c r="B98" i="3" s="1"/>
  <c r="C253" i="3"/>
  <c r="B253" i="3" s="1"/>
  <c r="C1450" i="3"/>
  <c r="B1450" i="3" s="1"/>
  <c r="C649" i="3"/>
  <c r="B649" i="3" s="1"/>
  <c r="C118" i="3"/>
  <c r="B118" i="3" s="1"/>
  <c r="C1310" i="3"/>
  <c r="B1310" i="3" s="1"/>
  <c r="C1818" i="3"/>
  <c r="B1818" i="3" s="1"/>
  <c r="C670" i="3"/>
  <c r="B670" i="3" s="1"/>
  <c r="C1338" i="3"/>
  <c r="B1338" i="3" s="1"/>
  <c r="C1188" i="3"/>
  <c r="B1188" i="3" s="1"/>
  <c r="C1737" i="3"/>
  <c r="B1737" i="3" s="1"/>
  <c r="C351" i="3"/>
  <c r="B351" i="3" s="1"/>
  <c r="C519" i="3"/>
  <c r="B519" i="3" s="1"/>
  <c r="C1143" i="3"/>
  <c r="B1143" i="3" s="1"/>
  <c r="C1717" i="3"/>
  <c r="B1717" i="3" s="1"/>
  <c r="C371" i="3"/>
  <c r="B371" i="3" s="1"/>
  <c r="C539" i="3"/>
  <c r="B539" i="3" s="1"/>
  <c r="C1728" i="3"/>
  <c r="B1728" i="3" s="1"/>
  <c r="C1165" i="3"/>
  <c r="B1165" i="3" s="1"/>
  <c r="C1130" i="3"/>
  <c r="B1130" i="3" s="1"/>
  <c r="C159" i="3"/>
  <c r="B159" i="3" s="1"/>
  <c r="C925" i="3"/>
  <c r="B925" i="3" s="1"/>
  <c r="C665" i="3"/>
  <c r="B665" i="3" s="1"/>
  <c r="C832" i="3"/>
  <c r="B832" i="3" s="1"/>
  <c r="C540" i="3"/>
  <c r="B540" i="3" s="1"/>
  <c r="C1636" i="3"/>
  <c r="B1636" i="3" s="1"/>
  <c r="C895" i="3"/>
  <c r="B895" i="3" s="1"/>
  <c r="C52" i="3"/>
  <c r="B52" i="3" s="1"/>
  <c r="C999" i="3"/>
  <c r="B999" i="3" s="1"/>
  <c r="C1609" i="3"/>
  <c r="B1609" i="3" s="1"/>
  <c r="C843" i="3"/>
  <c r="B843" i="3" s="1"/>
  <c r="C72" i="3"/>
  <c r="B72" i="3" s="1"/>
  <c r="C1019" i="3"/>
  <c r="B1019" i="3" s="1"/>
  <c r="C1579" i="3"/>
  <c r="B1579" i="3" s="1"/>
  <c r="C325" i="3"/>
  <c r="B325" i="3" s="1"/>
  <c r="C492" i="3"/>
  <c r="B492" i="3" s="1"/>
  <c r="C200" i="3"/>
  <c r="B200" i="3" s="1"/>
  <c r="C542" i="3"/>
  <c r="B542" i="3" s="1"/>
  <c r="C1021" i="3"/>
  <c r="B1021" i="3" s="1"/>
  <c r="C622" i="3"/>
  <c r="B622" i="3" s="1"/>
  <c r="C1564" i="3"/>
  <c r="B1564" i="3" s="1"/>
  <c r="C1122" i="3"/>
  <c r="B1122" i="3" s="1"/>
  <c r="C1202" i="3"/>
  <c r="B1202" i="3" s="1"/>
  <c r="C1816" i="3"/>
  <c r="B1816" i="3" s="1"/>
  <c r="C482" i="3"/>
  <c r="B482" i="3" s="1"/>
  <c r="C1756" i="3"/>
  <c r="B1756" i="3" s="1"/>
  <c r="C1715" i="3"/>
  <c r="B1715" i="3" s="1"/>
  <c r="C1348" i="3"/>
  <c r="B1348" i="3" s="1"/>
  <c r="C1443" i="3"/>
  <c r="B1443" i="3" s="1"/>
  <c r="C296" i="3"/>
  <c r="B296" i="3" s="1"/>
  <c r="C884" i="3"/>
  <c r="B884" i="3" s="1"/>
  <c r="C1629" i="3"/>
  <c r="B1629" i="3" s="1"/>
  <c r="C428" i="3"/>
  <c r="B428" i="3" s="1"/>
  <c r="C237" i="3"/>
  <c r="B237" i="3" s="1"/>
  <c r="C1496" i="3"/>
  <c r="B1496" i="3" s="1"/>
  <c r="C575" i="3"/>
  <c r="B575" i="3" s="1"/>
  <c r="C989" i="3"/>
  <c r="B989" i="3" s="1"/>
  <c r="C458" i="3"/>
  <c r="B458" i="3" s="1"/>
  <c r="C1465" i="3"/>
  <c r="B1465" i="3" s="1"/>
  <c r="C444" i="3"/>
  <c r="B444" i="3" s="1"/>
  <c r="C1009" i="3"/>
  <c r="B1009" i="3" s="1"/>
  <c r="C478" i="3"/>
  <c r="B478" i="3" s="1"/>
  <c r="C1435" i="3"/>
  <c r="B1435" i="3" s="1"/>
  <c r="C313" i="3"/>
  <c r="B313" i="3" s="1"/>
  <c r="C1029" i="3"/>
  <c r="B1029" i="3" s="1"/>
  <c r="C498" i="3"/>
  <c r="B498" i="3" s="1"/>
  <c r="C1404" i="3"/>
  <c r="B1404" i="3" s="1"/>
  <c r="C175" i="3"/>
  <c r="B175" i="3" s="1"/>
  <c r="C1049" i="3"/>
  <c r="B1049" i="3" s="1"/>
  <c r="C518" i="3"/>
  <c r="B518" i="3" s="1"/>
  <c r="C1788" i="3"/>
  <c r="B1788" i="3" s="1"/>
  <c r="C1290" i="3"/>
  <c r="B1290" i="3" s="1"/>
  <c r="C1070" i="3"/>
  <c r="B1070" i="3" s="1"/>
  <c r="C99" i="3"/>
  <c r="B99" i="3" s="1"/>
  <c r="C1727" i="3"/>
  <c r="B1727" i="3" s="1"/>
  <c r="C1113" i="3"/>
  <c r="B1113" i="3" s="1"/>
  <c r="C751" i="3"/>
  <c r="B751" i="3" s="1"/>
  <c r="C919" i="3"/>
  <c r="B919" i="3" s="1"/>
  <c r="C1707" i="3"/>
  <c r="B1707" i="3" s="1"/>
  <c r="C1064" i="3"/>
  <c r="B1064" i="3" s="1"/>
  <c r="C771" i="3"/>
  <c r="B771" i="3" s="1"/>
  <c r="C939" i="3"/>
  <c r="B939" i="3" s="1"/>
  <c r="C1091" i="3"/>
  <c r="B1091" i="3" s="1"/>
  <c r="C1697" i="3"/>
  <c r="B1697" i="3" s="1"/>
  <c r="C391" i="3"/>
  <c r="B391" i="3" s="1"/>
  <c r="C559" i="3"/>
  <c r="B559" i="3" s="1"/>
  <c r="C1608" i="3"/>
  <c r="B1608" i="3" s="1"/>
  <c r="C286" i="3"/>
  <c r="B286" i="3" s="1"/>
  <c r="C1232" i="3"/>
  <c r="B1232" i="3" s="1"/>
  <c r="C940" i="3"/>
  <c r="B940" i="3" s="1"/>
  <c r="C868" i="3"/>
  <c r="B868" i="3" s="1"/>
  <c r="C285" i="3"/>
  <c r="B285" i="3" s="1"/>
  <c r="C452" i="3"/>
  <c r="B452" i="3" s="1"/>
  <c r="C160" i="3"/>
  <c r="B160" i="3" s="1"/>
  <c r="C811" i="3"/>
  <c r="B811" i="3" s="1"/>
  <c r="C305" i="3"/>
  <c r="B305" i="3" s="1"/>
  <c r="C472" i="3"/>
  <c r="B472" i="3" s="1"/>
  <c r="C180" i="3"/>
  <c r="B180" i="3" s="1"/>
  <c r="C733" i="3"/>
  <c r="B733" i="3" s="1"/>
  <c r="C725" i="3"/>
  <c r="B725" i="3" s="1"/>
  <c r="C892" i="3"/>
  <c r="B892" i="3" s="1"/>
  <c r="C600" i="3"/>
  <c r="B600" i="3" s="1"/>
  <c r="C942" i="3"/>
  <c r="B942" i="3" s="1"/>
  <c r="C1421" i="3"/>
  <c r="B1421" i="3" s="1"/>
  <c r="C1022" i="3"/>
  <c r="B1022" i="3" s="1"/>
  <c r="C1121" i="3"/>
  <c r="B1121" i="3" s="1"/>
  <c r="C243" i="3"/>
  <c r="B243" i="3" s="1"/>
  <c r="C1201" i="3"/>
  <c r="B1201" i="3" s="1"/>
  <c r="C1288" i="3"/>
  <c r="B1288" i="3" s="1"/>
  <c r="C882" i="3"/>
  <c r="B882" i="3" s="1"/>
  <c r="C1163" i="3"/>
  <c r="B1163" i="3" s="1"/>
  <c r="C1005" i="3"/>
  <c r="B1005" i="3" s="1"/>
  <c r="C1734" i="3"/>
  <c r="B1734" i="3" s="1"/>
  <c r="C1350" i="3"/>
  <c r="B1350" i="3" s="1"/>
  <c r="C17" i="3"/>
  <c r="C18" i="3" s="1"/>
  <c r="C9" i="3"/>
  <c r="C10" i="3" s="1"/>
  <c r="D15" i="3"/>
  <c r="D16" i="3" s="1"/>
  <c r="B41" i="7"/>
  <c r="F6" i="6" s="1"/>
  <c r="C13" i="3"/>
  <c r="C14" i="3" s="1"/>
  <c r="D17" i="3"/>
  <c r="D18" i="3" s="1"/>
  <c r="D9" i="3"/>
  <c r="D10" i="3" s="1"/>
  <c r="D13" i="3"/>
  <c r="D14" i="3" s="1"/>
  <c r="D11" i="3"/>
  <c r="D12" i="3" s="1"/>
  <c r="E17" i="3"/>
  <c r="E18" i="3" s="1"/>
  <c r="E15" i="3"/>
  <c r="E16" i="3" s="1"/>
  <c r="E9" i="3"/>
  <c r="E10" i="3" s="1"/>
  <c r="E13" i="3"/>
  <c r="E14" i="3" s="1"/>
  <c r="F1820" i="8"/>
  <c r="F1395" i="8"/>
  <c r="F505" i="8"/>
  <c r="F1600" i="8"/>
  <c r="F1811" i="8"/>
  <c r="F1546" i="8"/>
  <c r="F1138" i="8"/>
  <c r="F623" i="8"/>
  <c r="F1614" i="8"/>
  <c r="F1275" i="8"/>
  <c r="F1505" i="8"/>
  <c r="F1041" i="8"/>
  <c r="F1744" i="8"/>
  <c r="F845" i="8"/>
  <c r="F1701" i="8"/>
  <c r="F1773" i="8"/>
  <c r="F1561" i="8"/>
  <c r="F1522" i="8"/>
  <c r="F1163" i="8"/>
  <c r="F1142" i="8"/>
  <c r="F1782" i="8"/>
  <c r="F1524" i="8"/>
  <c r="F1454" i="8"/>
  <c r="F1653" i="8"/>
  <c r="F1333" i="8"/>
  <c r="F1849" i="8"/>
  <c r="F1256" i="8"/>
  <c r="F1559" i="8"/>
  <c r="F1161" i="8"/>
  <c r="F1780" i="8"/>
  <c r="F1503" i="8"/>
  <c r="F1025" i="8"/>
  <c r="F1742" i="8"/>
  <c r="F1445" i="8"/>
  <c r="F843" i="8"/>
  <c r="F1699" i="8"/>
  <c r="F1393" i="8"/>
  <c r="F485" i="8"/>
  <c r="F1646" i="8"/>
  <c r="F1324" i="8"/>
  <c r="F1847" i="8"/>
  <c r="F1598" i="8"/>
  <c r="F1245" i="8"/>
  <c r="F1809" i="8"/>
  <c r="F1544" i="8"/>
  <c r="F1124" i="8"/>
  <c r="F1771" i="8"/>
  <c r="F1494" i="8"/>
  <c r="F1002" i="8"/>
  <c r="F1733" i="8"/>
  <c r="F1463" i="8"/>
  <c r="F1004" i="8"/>
  <c r="F1735" i="8"/>
  <c r="F1465" i="8"/>
  <c r="F1018" i="8"/>
  <c r="F1737" i="8"/>
  <c r="F1474" i="8"/>
  <c r="F325" i="8"/>
  <c r="F663" i="8"/>
  <c r="F263" i="8"/>
  <c r="F822" i="8"/>
  <c r="F422" i="8"/>
  <c r="F961" i="8"/>
  <c r="F561" i="8"/>
  <c r="F161" i="8"/>
  <c r="F980" i="8"/>
  <c r="F580" i="8"/>
  <c r="F180" i="8"/>
  <c r="F1139" i="8"/>
  <c r="F719" i="8"/>
  <c r="F279" i="8"/>
  <c r="F698" i="8"/>
  <c r="F118" i="8"/>
  <c r="F897" i="8"/>
  <c r="F317" i="8"/>
  <c r="F916" i="8"/>
  <c r="F196" i="8"/>
  <c r="F735" i="8"/>
  <c r="F115" i="8"/>
  <c r="F694" i="8"/>
  <c r="F34" i="8"/>
  <c r="F653" i="8"/>
  <c r="F1472" i="8"/>
  <c r="F812" i="8"/>
  <c r="F192" i="8"/>
  <c r="F1171" i="8"/>
  <c r="F511" i="8"/>
  <c r="F1450" i="8"/>
  <c r="F650" i="8"/>
  <c r="F1529" i="8"/>
  <c r="F669" i="8"/>
  <c r="F1488" i="8"/>
  <c r="F548" i="8"/>
  <c r="F767" i="8"/>
  <c r="F386" i="8"/>
  <c r="F1584" i="8"/>
  <c r="F1223" i="8"/>
  <c r="F1800" i="8"/>
  <c r="F1535" i="8"/>
  <c r="F1762" i="8"/>
  <c r="F1479" i="8"/>
  <c r="F964" i="8"/>
  <c r="F1724" i="8"/>
  <c r="F1420" i="8"/>
  <c r="F685" i="8"/>
  <c r="F1676" i="8"/>
  <c r="F1360" i="8"/>
  <c r="F204" i="8"/>
  <c r="F1623" i="8"/>
  <c r="F1293" i="8"/>
  <c r="F1829" i="8"/>
  <c r="F1575" i="8"/>
  <c r="F1198" i="8"/>
  <c r="F1791" i="8"/>
  <c r="F1520" i="8"/>
  <c r="F1064" i="8"/>
  <c r="F1753" i="8"/>
  <c r="F1496" i="8"/>
  <c r="F1078" i="8"/>
  <c r="F1755" i="8"/>
  <c r="F1498" i="8"/>
  <c r="F1082" i="8"/>
  <c r="F1757" i="8"/>
  <c r="F1500" i="8"/>
  <c r="F305" i="8"/>
  <c r="F643" i="8"/>
  <c r="F243" i="8"/>
  <c r="F802" i="8"/>
  <c r="F402" i="8"/>
  <c r="F941" i="8"/>
  <c r="F541" i="8"/>
  <c r="F141" i="8"/>
  <c r="F960" i="8"/>
  <c r="F560" i="8"/>
  <c r="F160" i="8"/>
  <c r="F1119" i="8"/>
  <c r="F699" i="8"/>
  <c r="F259" i="8"/>
  <c r="F678" i="8"/>
  <c r="F98" i="8"/>
  <c r="F877" i="8"/>
  <c r="F297" i="8"/>
  <c r="F816" i="8"/>
  <c r="F176" i="8"/>
  <c r="F715" i="8"/>
  <c r="F1314" i="8"/>
  <c r="F674" i="8"/>
  <c r="F1253" i="8"/>
  <c r="F553" i="8"/>
  <c r="F1452" i="8"/>
  <c r="F792" i="8"/>
  <c r="F92" i="8"/>
  <c r="F1151" i="8"/>
  <c r="F491" i="8"/>
  <c r="F1430" i="8"/>
  <c r="F630" i="8"/>
  <c r="F1509" i="8"/>
  <c r="F649" i="8"/>
  <c r="F1468" i="8"/>
  <c r="F408" i="8"/>
  <c r="F747" i="8"/>
  <c r="F346" i="8"/>
  <c r="F1448" i="8"/>
  <c r="F424" i="8"/>
  <c r="F1639" i="8"/>
  <c r="F1315" i="8"/>
  <c r="F1840" i="8"/>
  <c r="F1586" i="8"/>
  <c r="F1225" i="8"/>
  <c r="F1802" i="8"/>
  <c r="F1537" i="8"/>
  <c r="F1103" i="8"/>
  <c r="F1764" i="8"/>
  <c r="F1481" i="8"/>
  <c r="F978" i="8"/>
  <c r="F1726" i="8"/>
  <c r="F1422" i="8"/>
  <c r="F705" i="8"/>
  <c r="F1678" i="8"/>
  <c r="F1362" i="8"/>
  <c r="F244" i="8"/>
  <c r="F1625" i="8"/>
  <c r="F1296" i="8"/>
  <c r="F1831" i="8"/>
  <c r="F1577" i="8"/>
  <c r="F1202" i="8"/>
  <c r="F1793" i="8"/>
  <c r="F1554" i="8"/>
  <c r="F1204" i="8"/>
  <c r="F1795" i="8"/>
  <c r="F1556" i="8"/>
  <c r="F1218" i="8"/>
  <c r="F1797" i="8"/>
  <c r="F1558" i="8"/>
  <c r="F265" i="8"/>
  <c r="F603" i="8"/>
  <c r="F203" i="8"/>
  <c r="F762" i="8"/>
  <c r="F362" i="8"/>
  <c r="F901" i="8"/>
  <c r="F501" i="8"/>
  <c r="F101" i="8"/>
  <c r="F920" i="8"/>
  <c r="F520" i="8"/>
  <c r="F120" i="8"/>
  <c r="F1079" i="8"/>
  <c r="F659" i="8"/>
  <c r="F199" i="8"/>
  <c r="F638" i="8"/>
  <c r="F58" i="8"/>
  <c r="F777" i="8"/>
  <c r="F197" i="8"/>
  <c r="F756" i="8"/>
  <c r="F136" i="8"/>
  <c r="F615" i="8"/>
  <c r="F1254" i="8"/>
  <c r="F634" i="8"/>
  <c r="F1153" i="8"/>
  <c r="F493" i="8"/>
  <c r="F1412" i="8"/>
  <c r="F692" i="8"/>
  <c r="F32" i="8"/>
  <c r="F1111" i="8"/>
  <c r="F391" i="8"/>
  <c r="F1390" i="8"/>
  <c r="F590" i="8"/>
  <c r="F1469" i="8"/>
  <c r="F609" i="8"/>
  <c r="F1428" i="8"/>
  <c r="F368" i="8"/>
  <c r="F467" i="8"/>
  <c r="F1775" i="8"/>
  <c r="F1777" i="8"/>
  <c r="F285" i="8"/>
  <c r="F782" i="8"/>
  <c r="F921" i="8"/>
  <c r="F121" i="8"/>
  <c r="F540" i="8"/>
  <c r="F1099" i="8"/>
  <c r="F219" i="8"/>
  <c r="F78" i="8"/>
  <c r="F217" i="8"/>
  <c r="F156" i="8"/>
  <c r="F1274" i="8"/>
  <c r="F1173" i="8"/>
  <c r="F1432" i="8"/>
  <c r="F52" i="8"/>
  <c r="F727" i="8"/>
  <c r="F624" i="8"/>
  <c r="F1664" i="8"/>
  <c r="F1345" i="8"/>
  <c r="F64" i="8"/>
  <c r="F1616" i="8"/>
  <c r="F1278" i="8"/>
  <c r="F1822" i="8"/>
  <c r="F1563" i="8"/>
  <c r="F1165" i="8"/>
  <c r="F1784" i="8"/>
  <c r="F1513" i="8"/>
  <c r="F1043" i="8"/>
  <c r="F1746" i="8"/>
  <c r="F1456" i="8"/>
  <c r="F864" i="8"/>
  <c r="F1703" i="8"/>
  <c r="F1397" i="8"/>
  <c r="F525" i="8"/>
  <c r="F1655" i="8"/>
  <c r="F1335" i="8"/>
  <c r="F1851" i="8"/>
  <c r="F1602" i="8"/>
  <c r="F1260" i="8"/>
  <c r="F1813" i="8"/>
  <c r="F1579" i="8"/>
  <c r="F1262" i="8"/>
  <c r="F1815" i="8"/>
  <c r="F1581" i="8"/>
  <c r="F1264" i="8"/>
  <c r="F1817" i="8"/>
  <c r="F1583" i="8"/>
  <c r="F245" i="8"/>
  <c r="F583" i="8"/>
  <c r="F183" i="8"/>
  <c r="F742" i="8"/>
  <c r="F342" i="8"/>
  <c r="F881" i="8"/>
  <c r="F481" i="8"/>
  <c r="F81" i="8"/>
  <c r="F900" i="8"/>
  <c r="F500" i="8"/>
  <c r="F100" i="8"/>
  <c r="F1059" i="8"/>
  <c r="F619" i="8"/>
  <c r="F179" i="8"/>
  <c r="F618" i="8"/>
  <c r="F38" i="8"/>
  <c r="F757" i="8"/>
  <c r="F177" i="8"/>
  <c r="F736" i="8"/>
  <c r="F116" i="8"/>
  <c r="F595" i="8"/>
  <c r="F1234" i="8"/>
  <c r="F614" i="8"/>
  <c r="F1133" i="8"/>
  <c r="F473" i="8"/>
  <c r="F1392" i="8"/>
  <c r="F672" i="8"/>
  <c r="F1711" i="8"/>
  <c r="F1091" i="8"/>
  <c r="F371" i="8"/>
  <c r="F1310" i="8"/>
  <c r="F510" i="8"/>
  <c r="F1389" i="8"/>
  <c r="F529" i="8"/>
  <c r="F1348" i="8"/>
  <c r="F348" i="8"/>
  <c r="F347" i="8"/>
  <c r="F1144" i="8"/>
  <c r="F1526" i="8"/>
  <c r="F223" i="8"/>
  <c r="F382" i="8"/>
  <c r="F521" i="8"/>
  <c r="F940" i="8"/>
  <c r="F140" i="8"/>
  <c r="F679" i="8"/>
  <c r="F658" i="8"/>
  <c r="F797" i="8"/>
  <c r="F776" i="8"/>
  <c r="F635" i="8"/>
  <c r="F654" i="8"/>
  <c r="F513" i="8"/>
  <c r="F712" i="8"/>
  <c r="F1131" i="8"/>
  <c r="F388" i="8"/>
  <c r="F804" i="8"/>
  <c r="F1694" i="8"/>
  <c r="F1381" i="8"/>
  <c r="F444" i="8"/>
  <c r="F1641" i="8"/>
  <c r="F1318" i="8"/>
  <c r="F1842" i="8"/>
  <c r="F1593" i="8"/>
  <c r="F1238" i="8"/>
  <c r="F1804" i="8"/>
  <c r="F1539" i="8"/>
  <c r="F1105" i="8"/>
  <c r="F1766" i="8"/>
  <c r="F1483" i="8"/>
  <c r="F983" i="8"/>
  <c r="F1728" i="8"/>
  <c r="F1424" i="8"/>
  <c r="F725" i="8"/>
  <c r="F1680" i="8"/>
  <c r="F1364" i="8"/>
  <c r="F284" i="8"/>
  <c r="F1632" i="8"/>
  <c r="F1300" i="8"/>
  <c r="F1833" i="8"/>
  <c r="F1604" i="8"/>
  <c r="F1302" i="8"/>
  <c r="F1835" i="8"/>
  <c r="F1606" i="8"/>
  <c r="F1304" i="8"/>
  <c r="F1837" i="8"/>
  <c r="F1613" i="8"/>
  <c r="F225" i="8"/>
  <c r="F563" i="8"/>
  <c r="F163" i="8"/>
  <c r="F722" i="8"/>
  <c r="F322" i="8"/>
  <c r="F861" i="8"/>
  <c r="F461" i="8"/>
  <c r="F61" i="8"/>
  <c r="F880" i="8"/>
  <c r="F480" i="8"/>
  <c r="F80" i="8"/>
  <c r="F1039" i="8"/>
  <c r="F599" i="8"/>
  <c r="F159" i="8"/>
  <c r="F598" i="8"/>
  <c r="F1317" i="8"/>
  <c r="F737" i="8"/>
  <c r="F157" i="8"/>
  <c r="F716" i="8"/>
  <c r="F1215" i="8"/>
  <c r="F575" i="8"/>
  <c r="F1214" i="8"/>
  <c r="F514" i="8"/>
  <c r="F1113" i="8"/>
  <c r="F453" i="8"/>
  <c r="F1292" i="8"/>
  <c r="F652" i="8"/>
  <c r="F1691" i="8"/>
  <c r="F991" i="8"/>
  <c r="F351" i="8"/>
  <c r="F1290" i="8"/>
  <c r="F490" i="8"/>
  <c r="F1369" i="8"/>
  <c r="F509" i="8"/>
  <c r="F1328" i="8"/>
  <c r="F168" i="8"/>
  <c r="F327" i="8"/>
  <c r="F411" i="8"/>
  <c r="F943" i="8"/>
  <c r="F1719" i="8"/>
  <c r="F1415" i="8"/>
  <c r="F644" i="8"/>
  <c r="F1666" i="8"/>
  <c r="F1354" i="8"/>
  <c r="F104" i="8"/>
  <c r="F1618" i="8"/>
  <c r="F1281" i="8"/>
  <c r="F1824" i="8"/>
  <c r="F1565" i="8"/>
  <c r="F1181" i="8"/>
  <c r="F1786" i="8"/>
  <c r="F1515" i="8"/>
  <c r="F1045" i="8"/>
  <c r="F1748" i="8"/>
  <c r="F1458" i="8"/>
  <c r="F883" i="8"/>
  <c r="F1705" i="8"/>
  <c r="F1399" i="8"/>
  <c r="F545" i="8"/>
  <c r="F1657" i="8"/>
  <c r="F1337" i="8"/>
  <c r="F324" i="8"/>
  <c r="F1634" i="8"/>
  <c r="F1340" i="8"/>
  <c r="F364" i="8"/>
  <c r="F1636" i="8"/>
  <c r="F1342" i="8"/>
  <c r="F404" i="8"/>
  <c r="F1638" i="8"/>
  <c r="F205" i="8"/>
  <c r="F543" i="8"/>
  <c r="F143" i="8"/>
  <c r="F702" i="8"/>
  <c r="F302" i="8"/>
  <c r="F841" i="8"/>
  <c r="F441" i="8"/>
  <c r="F41" i="8"/>
  <c r="F860" i="8"/>
  <c r="F460" i="8"/>
  <c r="F60" i="8"/>
  <c r="F1019" i="8"/>
  <c r="F579" i="8"/>
  <c r="F139" i="8"/>
  <c r="F518" i="8"/>
  <c r="F1297" i="8"/>
  <c r="F717" i="8"/>
  <c r="F137" i="8"/>
  <c r="F636" i="8"/>
  <c r="F1175" i="8"/>
  <c r="F555" i="8"/>
  <c r="F1134" i="8"/>
  <c r="F474" i="8"/>
  <c r="F1093" i="8"/>
  <c r="F373" i="8"/>
  <c r="F1252" i="8"/>
  <c r="F632" i="8"/>
  <c r="F1611" i="8"/>
  <c r="F951" i="8"/>
  <c r="F331" i="8"/>
  <c r="F1270" i="8"/>
  <c r="F470" i="8"/>
  <c r="F1349" i="8"/>
  <c r="F489" i="8"/>
  <c r="F1268" i="8"/>
  <c r="F148" i="8"/>
  <c r="F307" i="8"/>
  <c r="F1410" i="8"/>
  <c r="F1022" i="8"/>
  <c r="F1739" i="8"/>
  <c r="F1442" i="8"/>
  <c r="F823" i="8"/>
  <c r="F1696" i="8"/>
  <c r="F1383" i="8"/>
  <c r="F464" i="8"/>
  <c r="F1643" i="8"/>
  <c r="F1321" i="8"/>
  <c r="F1844" i="8"/>
  <c r="F1595" i="8"/>
  <c r="F1242" i="8"/>
  <c r="F1806" i="8"/>
  <c r="F1541" i="8"/>
  <c r="F1121" i="8"/>
  <c r="F1768" i="8"/>
  <c r="F1485" i="8"/>
  <c r="F985" i="8"/>
  <c r="F1730" i="8"/>
  <c r="F1433" i="8"/>
  <c r="F745" i="8"/>
  <c r="F1682" i="8"/>
  <c r="F1373" i="8"/>
  <c r="F565" i="8"/>
  <c r="F1659" i="8"/>
  <c r="F1375" i="8"/>
  <c r="F585" i="8"/>
  <c r="F1661" i="8"/>
  <c r="F1377" i="8"/>
  <c r="F605" i="8"/>
  <c r="F1663" i="8"/>
  <c r="F185" i="8"/>
  <c r="F523" i="8"/>
  <c r="F123" i="8"/>
  <c r="F682" i="8"/>
  <c r="F282" i="8"/>
  <c r="F821" i="8"/>
  <c r="F421" i="8"/>
  <c r="F1240" i="8"/>
  <c r="F840" i="8"/>
  <c r="F440" i="8"/>
  <c r="F40" i="8"/>
  <c r="F999" i="8"/>
  <c r="F559" i="8"/>
  <c r="F119" i="8"/>
  <c r="F498" i="8"/>
  <c r="F1277" i="8"/>
  <c r="F697" i="8"/>
  <c r="F117" i="8"/>
  <c r="F616" i="8"/>
  <c r="F1155" i="8"/>
  <c r="F535" i="8"/>
  <c r="F1114" i="8"/>
  <c r="F454" i="8"/>
  <c r="F1073" i="8"/>
  <c r="F353" i="8"/>
  <c r="F1232" i="8"/>
  <c r="F612" i="8"/>
  <c r="F1591" i="8"/>
  <c r="F931" i="8"/>
  <c r="F311" i="8"/>
  <c r="F1250" i="8"/>
  <c r="F450" i="8"/>
  <c r="F1329" i="8"/>
  <c r="F469" i="8"/>
  <c r="F1248" i="8"/>
  <c r="F128" i="8"/>
  <c r="F287" i="8"/>
  <c r="F1489" i="8"/>
  <c r="F1084" i="8"/>
  <c r="F1759" i="8"/>
  <c r="F1476" i="8"/>
  <c r="F945" i="8"/>
  <c r="F1721" i="8"/>
  <c r="F1417" i="8"/>
  <c r="F664" i="8"/>
  <c r="F1673" i="8"/>
  <c r="F1356" i="8"/>
  <c r="F144" i="8"/>
  <c r="F1620" i="8"/>
  <c r="F1283" i="8"/>
  <c r="F1826" i="8"/>
  <c r="F1572" i="8"/>
  <c r="F1183" i="8"/>
  <c r="F1788" i="8"/>
  <c r="F1517" i="8"/>
  <c r="F1061" i="8"/>
  <c r="F1750" i="8"/>
  <c r="F1460" i="8"/>
  <c r="F885" i="8"/>
  <c r="F1712" i="8"/>
  <c r="F1401" i="8"/>
  <c r="F765" i="8"/>
  <c r="F1684" i="8"/>
  <c r="F1403" i="8"/>
  <c r="F784" i="8"/>
  <c r="F1686" i="8"/>
  <c r="F1405" i="8"/>
  <c r="F803" i="8"/>
  <c r="F1693" i="8"/>
  <c r="F165" i="8"/>
  <c r="F503" i="8"/>
  <c r="F103" i="8"/>
  <c r="F662" i="8"/>
  <c r="F262" i="8"/>
  <c r="F801" i="8"/>
  <c r="F401" i="8"/>
  <c r="F1220" i="8"/>
  <c r="F820" i="8"/>
  <c r="F420" i="8"/>
  <c r="F1379" i="8"/>
  <c r="F979" i="8"/>
  <c r="F539" i="8"/>
  <c r="F99" i="8"/>
  <c r="F478" i="8"/>
  <c r="F1197" i="8"/>
  <c r="F617" i="8"/>
  <c r="F97" i="8"/>
  <c r="F596" i="8"/>
  <c r="F1135" i="8"/>
  <c r="F515" i="8"/>
  <c r="F1094" i="8"/>
  <c r="F434" i="8"/>
  <c r="F1053" i="8"/>
  <c r="F333" i="8"/>
  <c r="F1212" i="8"/>
  <c r="F592" i="8"/>
  <c r="F1571" i="8"/>
  <c r="F911" i="8"/>
  <c r="F291" i="8"/>
  <c r="F1230" i="8"/>
  <c r="F1309" i="8"/>
  <c r="F449" i="8"/>
  <c r="F1228" i="8"/>
  <c r="F68" i="8"/>
  <c r="F27" i="8"/>
  <c r="F610" i="8"/>
  <c r="F1158" i="8"/>
  <c r="F1779" i="8"/>
  <c r="F1502" i="8"/>
  <c r="F1024" i="8"/>
  <c r="F1741" i="8"/>
  <c r="F1444" i="8"/>
  <c r="F825" i="8"/>
  <c r="F1698" i="8"/>
  <c r="F1385" i="8"/>
  <c r="F484" i="8"/>
  <c r="F1645" i="8"/>
  <c r="F1323" i="8"/>
  <c r="F1846" i="8"/>
  <c r="F1597" i="8"/>
  <c r="F1244" i="8"/>
  <c r="F1808" i="8"/>
  <c r="F1543" i="8"/>
  <c r="F1123" i="8"/>
  <c r="F1770" i="8"/>
  <c r="F1493" i="8"/>
  <c r="F1001" i="8"/>
  <c r="F1732" i="8"/>
  <c r="F1435" i="8"/>
  <c r="F904" i="8"/>
  <c r="F1714" i="8"/>
  <c r="F1437" i="8"/>
  <c r="F923" i="8"/>
  <c r="F1716" i="8"/>
  <c r="F1439" i="8"/>
  <c r="F925" i="8"/>
  <c r="F1718" i="8"/>
  <c r="F145" i="8"/>
  <c r="F483" i="8"/>
  <c r="F83" i="8"/>
  <c r="F642" i="8"/>
  <c r="F242" i="8"/>
  <c r="F781" i="8"/>
  <c r="F381" i="8"/>
  <c r="F1200" i="8"/>
  <c r="F800" i="8"/>
  <c r="F400" i="8"/>
  <c r="F1359" i="8"/>
  <c r="F959" i="8"/>
  <c r="F519" i="8"/>
  <c r="F79" i="8"/>
  <c r="F458" i="8"/>
  <c r="F1177" i="8"/>
  <c r="F597" i="8"/>
  <c r="F1216" i="8"/>
  <c r="F576" i="8"/>
  <c r="F1115" i="8"/>
  <c r="F415" i="8"/>
  <c r="F1074" i="8"/>
  <c r="F414" i="8"/>
  <c r="F953" i="8"/>
  <c r="F313" i="8"/>
  <c r="F1192" i="8"/>
  <c r="F492" i="8"/>
  <c r="F1551" i="8"/>
  <c r="F891" i="8"/>
  <c r="F191" i="8"/>
  <c r="F1090" i="8"/>
  <c r="F290" i="8"/>
  <c r="F1149" i="8"/>
  <c r="F269" i="8"/>
  <c r="F1048" i="8"/>
  <c r="F1667" i="8"/>
  <c r="F1366" i="8"/>
  <c r="F629" i="8"/>
  <c r="F1222" i="8"/>
  <c r="F1799" i="8"/>
  <c r="F1534" i="8"/>
  <c r="F1098" i="8"/>
  <c r="F1761" i="8"/>
  <c r="F1478" i="8"/>
  <c r="F963" i="8"/>
  <c r="F1723" i="8"/>
  <c r="F1419" i="8"/>
  <c r="F684" i="8"/>
  <c r="F1675" i="8"/>
  <c r="F1358" i="8"/>
  <c r="F184" i="8"/>
  <c r="F1622" i="8"/>
  <c r="F1285" i="8"/>
  <c r="F1828" i="8"/>
  <c r="F1574" i="8"/>
  <c r="F1185" i="8"/>
  <c r="F1790" i="8"/>
  <c r="F1519" i="8"/>
  <c r="F1063" i="8"/>
  <c r="F1752" i="8"/>
  <c r="F1462" i="8"/>
  <c r="F1003" i="8"/>
  <c r="F1734" i="8"/>
  <c r="F1464" i="8"/>
  <c r="F1005" i="8"/>
  <c r="F1736" i="8"/>
  <c r="F1473" i="8"/>
  <c r="F1021" i="8"/>
  <c r="F1738" i="8"/>
  <c r="F125" i="8"/>
  <c r="F463" i="8"/>
  <c r="F63" i="8"/>
  <c r="F622" i="8"/>
  <c r="F222" i="8"/>
  <c r="F761" i="8"/>
  <c r="F361" i="8"/>
  <c r="F1180" i="8"/>
  <c r="F780" i="8"/>
  <c r="F380" i="8"/>
  <c r="F1339" i="8"/>
  <c r="F939" i="8"/>
  <c r="F499" i="8"/>
  <c r="F59" i="8"/>
  <c r="F438" i="8"/>
  <c r="F1157" i="8"/>
  <c r="F577" i="8"/>
  <c r="F1176" i="8"/>
  <c r="F556" i="8"/>
  <c r="F1035" i="8"/>
  <c r="F375" i="8"/>
  <c r="F1054" i="8"/>
  <c r="F334" i="8"/>
  <c r="F913" i="8"/>
  <c r="F293" i="8"/>
  <c r="F1112" i="8"/>
  <c r="F452" i="8"/>
  <c r="F1531" i="8"/>
  <c r="F811" i="8"/>
  <c r="F151" i="8"/>
  <c r="F1050" i="8"/>
  <c r="F250" i="8"/>
  <c r="F1109" i="8"/>
  <c r="F229" i="8"/>
  <c r="F1028" i="8"/>
  <c r="F1647" i="8"/>
  <c r="F1346" i="8"/>
  <c r="F1273" i="8"/>
  <c r="F1819" i="8"/>
  <c r="F1560" i="8"/>
  <c r="F1162" i="8"/>
  <c r="F1781" i="8"/>
  <c r="F1504" i="8"/>
  <c r="F1038" i="8"/>
  <c r="F1743" i="8"/>
  <c r="F1453" i="8"/>
  <c r="F844" i="8"/>
  <c r="F1700" i="8"/>
  <c r="F1394" i="8"/>
  <c r="F504" i="8"/>
  <c r="F1652" i="8"/>
  <c r="F1325" i="8"/>
  <c r="F1848" i="8"/>
  <c r="F1599" i="8"/>
  <c r="F1255" i="8"/>
  <c r="F1810" i="8"/>
  <c r="F1545" i="8"/>
  <c r="F1125" i="8"/>
  <c r="F1772" i="8"/>
  <c r="F1495" i="8"/>
  <c r="F1065" i="8"/>
  <c r="F1754" i="8"/>
  <c r="F1497" i="8"/>
  <c r="F1081" i="8"/>
  <c r="F1756" i="8"/>
  <c r="F1499" i="8"/>
  <c r="F1083" i="8"/>
  <c r="F1758" i="8"/>
  <c r="F105" i="8"/>
  <c r="F443" i="8"/>
  <c r="F43" i="8"/>
  <c r="F602" i="8"/>
  <c r="F202" i="8"/>
  <c r="F741" i="8"/>
  <c r="F341" i="8"/>
  <c r="F1160" i="8"/>
  <c r="F760" i="8"/>
  <c r="F360" i="8"/>
  <c r="F1319" i="8"/>
  <c r="F919" i="8"/>
  <c r="F479" i="8"/>
  <c r="F39" i="8"/>
  <c r="F418" i="8"/>
  <c r="F1137" i="8"/>
  <c r="F557" i="8"/>
  <c r="F1156" i="8"/>
  <c r="F536" i="8"/>
  <c r="F1015" i="8"/>
  <c r="F355" i="8"/>
  <c r="F1034" i="8"/>
  <c r="F314" i="8"/>
  <c r="F893" i="8"/>
  <c r="F273" i="8"/>
  <c r="F1092" i="8"/>
  <c r="F432" i="8"/>
  <c r="F1511" i="8"/>
  <c r="F791" i="8"/>
  <c r="F131" i="8"/>
  <c r="F1030" i="8"/>
  <c r="F230" i="8"/>
  <c r="F1089" i="8"/>
  <c r="F209" i="8"/>
  <c r="F1008" i="8"/>
  <c r="F1627" i="8"/>
  <c r="F1326" i="8"/>
  <c r="F1313" i="8"/>
  <c r="F1839" i="8"/>
  <c r="F1585" i="8"/>
  <c r="F1224" i="8"/>
  <c r="F1801" i="8"/>
  <c r="F1536" i="8"/>
  <c r="F1102" i="8"/>
  <c r="F1763" i="8"/>
  <c r="F1480" i="8"/>
  <c r="F965" i="8"/>
  <c r="F1725" i="8"/>
  <c r="F1421" i="8"/>
  <c r="F704" i="8"/>
  <c r="F1677" i="8"/>
  <c r="F1361" i="8"/>
  <c r="F224" i="8"/>
  <c r="F1624" i="8"/>
  <c r="F1295" i="8"/>
  <c r="F1830" i="8"/>
  <c r="F1576" i="8"/>
  <c r="F1201" i="8"/>
  <c r="F1792" i="8"/>
  <c r="F1521" i="8"/>
  <c r="F1141" i="8"/>
  <c r="F1774" i="8"/>
  <c r="F1523" i="8"/>
  <c r="F1143" i="8"/>
  <c r="F1776" i="8"/>
  <c r="F1525" i="8"/>
  <c r="F1145" i="8"/>
  <c r="F1778" i="8"/>
  <c r="F85" i="8"/>
  <c r="F423" i="8"/>
  <c r="F982" i="8"/>
  <c r="F582" i="8"/>
  <c r="F182" i="8"/>
  <c r="F721" i="8"/>
  <c r="F321" i="8"/>
  <c r="F1140" i="8"/>
  <c r="F740" i="8"/>
  <c r="F340" i="8"/>
  <c r="F1299" i="8"/>
  <c r="F899" i="8"/>
  <c r="F459" i="8"/>
  <c r="F918" i="8"/>
  <c r="F398" i="8"/>
  <c r="F1117" i="8"/>
  <c r="F537" i="8"/>
  <c r="F1136" i="8"/>
  <c r="F516" i="8"/>
  <c r="F995" i="8"/>
  <c r="F335" i="8"/>
  <c r="F1014" i="8"/>
  <c r="F294" i="8"/>
  <c r="F873" i="8"/>
  <c r="F253" i="8"/>
  <c r="F1072" i="8"/>
  <c r="F412" i="8"/>
  <c r="F1491" i="8"/>
  <c r="F771" i="8"/>
  <c r="F111" i="8"/>
  <c r="F1010" i="8"/>
  <c r="F210" i="8"/>
  <c r="F1069" i="8"/>
  <c r="F189" i="8"/>
  <c r="F988" i="8"/>
  <c r="F1607" i="8"/>
  <c r="F1306" i="8"/>
  <c r="F1344" i="8"/>
  <c r="F44" i="8"/>
  <c r="F1615" i="8"/>
  <c r="F1276" i="8"/>
  <c r="F1821" i="8"/>
  <c r="F1562" i="8"/>
  <c r="F1164" i="8"/>
  <c r="F1783" i="8"/>
  <c r="F1506" i="8"/>
  <c r="F1042" i="8"/>
  <c r="F1745" i="8"/>
  <c r="F1455" i="8"/>
  <c r="F863" i="8"/>
  <c r="F1702" i="8"/>
  <c r="F1396" i="8"/>
  <c r="F524" i="8"/>
  <c r="F1654" i="8"/>
  <c r="F1334" i="8"/>
  <c r="F1850" i="8"/>
  <c r="F1601" i="8"/>
  <c r="F1258" i="8"/>
  <c r="F1812" i="8"/>
  <c r="F1553" i="8"/>
  <c r="F1203" i="8"/>
  <c r="F1794" i="8"/>
  <c r="F1555" i="8"/>
  <c r="F1205" i="8"/>
  <c r="F1796" i="8"/>
  <c r="F1557" i="8"/>
  <c r="F1221" i="8"/>
  <c r="F1798" i="8"/>
  <c r="F65" i="8"/>
  <c r="F403" i="8"/>
  <c r="F962" i="8"/>
  <c r="F562" i="8"/>
  <c r="F162" i="8"/>
  <c r="F701" i="8"/>
  <c r="F301" i="8"/>
  <c r="F1120" i="8"/>
  <c r="F720" i="8"/>
  <c r="F320" i="8"/>
  <c r="F1279" i="8"/>
  <c r="F879" i="8"/>
  <c r="F439" i="8"/>
  <c r="F898" i="8"/>
  <c r="F378" i="8"/>
  <c r="F1097" i="8"/>
  <c r="F517" i="8"/>
  <c r="F1116" i="8"/>
  <c r="F416" i="8"/>
  <c r="F975" i="8"/>
  <c r="F315" i="8"/>
  <c r="F914" i="8"/>
  <c r="F274" i="8"/>
  <c r="F853" i="8"/>
  <c r="F153" i="8"/>
  <c r="F1052" i="8"/>
  <c r="F392" i="8"/>
  <c r="F1391" i="8"/>
  <c r="F751" i="8"/>
  <c r="F91" i="8"/>
  <c r="F990" i="8"/>
  <c r="F190" i="8"/>
  <c r="F1049" i="8"/>
  <c r="F169" i="8"/>
  <c r="F848" i="8"/>
  <c r="F1347" i="8"/>
  <c r="F1046" i="8"/>
  <c r="F1380" i="8"/>
  <c r="F425" i="8"/>
  <c r="F1640" i="8"/>
  <c r="F1316" i="8"/>
  <c r="F1841" i="8"/>
  <c r="F1592" i="8"/>
  <c r="F1235" i="8"/>
  <c r="F1803" i="8"/>
  <c r="F1538" i="8"/>
  <c r="F1104" i="8"/>
  <c r="F1765" i="8"/>
  <c r="F1482" i="8"/>
  <c r="F981" i="8"/>
  <c r="F1727" i="8"/>
  <c r="F1423" i="8"/>
  <c r="F724" i="8"/>
  <c r="F1679" i="8"/>
  <c r="F1363" i="8"/>
  <c r="F264" i="8"/>
  <c r="F1626" i="8"/>
  <c r="F1298" i="8"/>
  <c r="F1832" i="8"/>
  <c r="F1578" i="8"/>
  <c r="F1261" i="8"/>
  <c r="F1814" i="8"/>
  <c r="F1580" i="8"/>
  <c r="F1263" i="8"/>
  <c r="F1816" i="8"/>
  <c r="F1582" i="8"/>
  <c r="F1265" i="8"/>
  <c r="F1818" i="8"/>
  <c r="F45" i="8"/>
  <c r="F383" i="8"/>
  <c r="F942" i="8"/>
  <c r="F542" i="8"/>
  <c r="F142" i="8"/>
  <c r="F681" i="8"/>
  <c r="F281" i="8"/>
  <c r="F1100" i="8"/>
  <c r="F700" i="8"/>
  <c r="F300" i="8"/>
  <c r="F1259" i="8"/>
  <c r="F859" i="8"/>
  <c r="F399" i="8"/>
  <c r="F878" i="8"/>
  <c r="F298" i="8"/>
  <c r="F1017" i="8"/>
  <c r="F497" i="8"/>
  <c r="F1036" i="8"/>
  <c r="F376" i="8"/>
  <c r="F955" i="8"/>
  <c r="F235" i="8"/>
  <c r="F874" i="8"/>
  <c r="F254" i="8"/>
  <c r="F773" i="8"/>
  <c r="F113" i="8"/>
  <c r="F1032" i="8"/>
  <c r="F312" i="8"/>
  <c r="F1351" i="8"/>
  <c r="F731" i="8"/>
  <c r="F1710" i="8"/>
  <c r="F910" i="8"/>
  <c r="F110" i="8"/>
  <c r="F969" i="8"/>
  <c r="F89" i="8"/>
  <c r="F828" i="8"/>
  <c r="F1227" i="8"/>
  <c r="F926" i="8"/>
  <c r="F1414" i="8"/>
  <c r="F625" i="8"/>
  <c r="F1665" i="8"/>
  <c r="F1353" i="8"/>
  <c r="F84" i="8"/>
  <c r="F1617" i="8"/>
  <c r="F1280" i="8"/>
  <c r="F1823" i="8"/>
  <c r="F1564" i="8"/>
  <c r="F1178" i="8"/>
  <c r="F1785" i="8"/>
  <c r="F1514" i="8"/>
  <c r="F1044" i="8"/>
  <c r="F1747" i="8"/>
  <c r="F1457" i="8"/>
  <c r="F865" i="8"/>
  <c r="F1704" i="8"/>
  <c r="F1398" i="8"/>
  <c r="F544" i="8"/>
  <c r="F1656" i="8"/>
  <c r="F1336" i="8"/>
  <c r="F26" i="8"/>
  <c r="F1603" i="8"/>
  <c r="F1301" i="8"/>
  <c r="F1834" i="8"/>
  <c r="F1605" i="8"/>
  <c r="F1303" i="8"/>
  <c r="F1836" i="8"/>
  <c r="F1612" i="8"/>
  <c r="F1305" i="8"/>
  <c r="F1838" i="8"/>
  <c r="F763" i="8"/>
  <c r="F363" i="8"/>
  <c r="F922" i="8"/>
  <c r="F522" i="8"/>
  <c r="F122" i="8"/>
  <c r="F661" i="8"/>
  <c r="F261" i="8"/>
  <c r="F1080" i="8"/>
  <c r="F680" i="8"/>
  <c r="F280" i="8"/>
  <c r="F1239" i="8"/>
  <c r="F839" i="8"/>
  <c r="F379" i="8"/>
  <c r="F858" i="8"/>
  <c r="F278" i="8"/>
  <c r="F997" i="8"/>
  <c r="F477" i="8"/>
  <c r="F1016" i="8"/>
  <c r="F356" i="8"/>
  <c r="F935" i="8"/>
  <c r="F215" i="8"/>
  <c r="F854" i="8"/>
  <c r="F234" i="8"/>
  <c r="F753" i="8"/>
  <c r="F93" i="8"/>
  <c r="F1012" i="8"/>
  <c r="F292" i="8"/>
  <c r="F1331" i="8"/>
  <c r="F711" i="8"/>
  <c r="F1690" i="8"/>
  <c r="F890" i="8"/>
  <c r="F90" i="8"/>
  <c r="F949" i="8"/>
  <c r="F69" i="8"/>
  <c r="F808" i="8"/>
  <c r="F1207" i="8"/>
  <c r="F906" i="8"/>
  <c r="F1441" i="8"/>
  <c r="F805" i="8"/>
  <c r="F1695" i="8"/>
  <c r="F1382" i="8"/>
  <c r="F445" i="8"/>
  <c r="F1642" i="8"/>
  <c r="F1320" i="8"/>
  <c r="F1843" i="8"/>
  <c r="F1594" i="8"/>
  <c r="F1241" i="8"/>
  <c r="F1805" i="8"/>
  <c r="F1540" i="8"/>
  <c r="F1118" i="8"/>
  <c r="F1767" i="8"/>
  <c r="F1484" i="8"/>
  <c r="F984" i="8"/>
  <c r="F1729" i="8"/>
  <c r="F1425" i="8"/>
  <c r="F744" i="8"/>
  <c r="F1681" i="8"/>
  <c r="F1365" i="8"/>
  <c r="F304" i="8"/>
  <c r="F1633" i="8"/>
  <c r="F1338" i="8"/>
  <c r="F344" i="8"/>
  <c r="F1635" i="8"/>
  <c r="F1341" i="8"/>
  <c r="F384" i="8"/>
  <c r="F1637" i="8"/>
  <c r="F1343" i="8"/>
  <c r="F405" i="8"/>
  <c r="F743" i="8"/>
  <c r="F343" i="8"/>
  <c r="F902" i="8"/>
  <c r="F502" i="8"/>
  <c r="F102" i="8"/>
  <c r="F641" i="8"/>
  <c r="F241" i="8"/>
  <c r="F1060" i="8"/>
  <c r="F660" i="8"/>
  <c r="F260" i="8"/>
  <c r="F1219" i="8"/>
  <c r="F799" i="8"/>
  <c r="F359" i="8"/>
  <c r="F838" i="8"/>
  <c r="F258" i="8"/>
  <c r="F977" i="8"/>
  <c r="F397" i="8"/>
  <c r="F996" i="8"/>
  <c r="F336" i="8"/>
  <c r="F915" i="8"/>
  <c r="F195" i="8"/>
  <c r="F834" i="8"/>
  <c r="F214" i="8"/>
  <c r="F733" i="8"/>
  <c r="F73" i="8"/>
  <c r="F992" i="8"/>
  <c r="F272" i="8"/>
  <c r="F1311" i="8"/>
  <c r="F691" i="8"/>
  <c r="F1670" i="8"/>
  <c r="F870" i="8"/>
  <c r="F70" i="8"/>
  <c r="F929" i="8"/>
  <c r="F49" i="8"/>
  <c r="F788" i="8"/>
  <c r="F1187" i="8"/>
  <c r="F886" i="8"/>
  <c r="F1475" i="8"/>
  <c r="F944" i="8"/>
  <c r="F1720" i="8"/>
  <c r="F1416" i="8"/>
  <c r="F645" i="8"/>
  <c r="F1672" i="8"/>
  <c r="F1355" i="8"/>
  <c r="F124" i="8"/>
  <c r="F1619" i="8"/>
  <c r="F1282" i="8"/>
  <c r="F1825" i="8"/>
  <c r="F1566" i="8"/>
  <c r="F1182" i="8"/>
  <c r="F1787" i="8"/>
  <c r="F1516" i="8"/>
  <c r="F1058" i="8"/>
  <c r="F1749" i="8"/>
  <c r="F1459" i="8"/>
  <c r="F884" i="8"/>
  <c r="F1706" i="8"/>
  <c r="F1400" i="8"/>
  <c r="F564" i="8"/>
  <c r="F1658" i="8"/>
  <c r="F1374" i="8"/>
  <c r="F584" i="8"/>
  <c r="F1660" i="8"/>
  <c r="F1376" i="8"/>
  <c r="F604" i="8"/>
  <c r="F1662" i="8"/>
  <c r="F1378" i="8"/>
  <c r="F385" i="8"/>
  <c r="F723" i="8"/>
  <c r="F323" i="8"/>
  <c r="F882" i="8"/>
  <c r="F482" i="8"/>
  <c r="F82" i="8"/>
  <c r="F621" i="8"/>
  <c r="F221" i="8"/>
  <c r="F1040" i="8"/>
  <c r="F640" i="8"/>
  <c r="F240" i="8"/>
  <c r="F1199" i="8"/>
  <c r="F779" i="8"/>
  <c r="F339" i="8"/>
  <c r="F818" i="8"/>
  <c r="F238" i="8"/>
  <c r="F957" i="8"/>
  <c r="F377" i="8"/>
  <c r="F976" i="8"/>
  <c r="F316" i="8"/>
  <c r="F815" i="8"/>
  <c r="F175" i="8"/>
  <c r="F814" i="8"/>
  <c r="F114" i="8"/>
  <c r="F713" i="8"/>
  <c r="F53" i="8"/>
  <c r="F892" i="8"/>
  <c r="F252" i="8"/>
  <c r="F1291" i="8"/>
  <c r="F591" i="8"/>
  <c r="F1650" i="8"/>
  <c r="F850" i="8"/>
  <c r="F50" i="8"/>
  <c r="F909" i="8"/>
  <c r="F29" i="8"/>
  <c r="F608" i="8"/>
  <c r="F1167" i="8"/>
  <c r="F826" i="8"/>
  <c r="F1501" i="8"/>
  <c r="F1023" i="8"/>
  <c r="F1740" i="8"/>
  <c r="F1443" i="8"/>
  <c r="F824" i="8"/>
  <c r="F1697" i="8"/>
  <c r="F1384" i="8"/>
  <c r="F465" i="8"/>
  <c r="F1644" i="8"/>
  <c r="F1322" i="8"/>
  <c r="F1845" i="8"/>
  <c r="F1596" i="8"/>
  <c r="F1243" i="8"/>
  <c r="F1807" i="8"/>
  <c r="F1542" i="8"/>
  <c r="F1122" i="8"/>
  <c r="F1769" i="8"/>
  <c r="F1486" i="8"/>
  <c r="F998" i="8"/>
  <c r="F1731" i="8"/>
  <c r="F1434" i="8"/>
  <c r="F764" i="8"/>
  <c r="F1683" i="8"/>
  <c r="F1402" i="8"/>
  <c r="F783" i="8"/>
  <c r="F1685" i="8"/>
  <c r="F1404" i="8"/>
  <c r="F785" i="8"/>
  <c r="F1692" i="8"/>
  <c r="F1413" i="8"/>
  <c r="F365" i="8"/>
  <c r="F703" i="8"/>
  <c r="F303" i="8"/>
  <c r="F862" i="8"/>
  <c r="F462" i="8"/>
  <c r="F62" i="8"/>
  <c r="F601" i="8"/>
  <c r="F201" i="8"/>
  <c r="F1020" i="8"/>
  <c r="F620" i="8"/>
  <c r="F220" i="8"/>
  <c r="F1179" i="8"/>
  <c r="F759" i="8"/>
  <c r="F319" i="8"/>
  <c r="F798" i="8"/>
  <c r="F218" i="8"/>
  <c r="F937" i="8"/>
  <c r="F357" i="8"/>
  <c r="F956" i="8"/>
  <c r="F236" i="8"/>
  <c r="F775" i="8"/>
  <c r="F155" i="8"/>
  <c r="F734" i="8"/>
  <c r="F74" i="8"/>
  <c r="F693" i="8"/>
  <c r="F1512" i="8"/>
  <c r="F852" i="8"/>
  <c r="F232" i="8"/>
  <c r="F1211" i="8"/>
  <c r="F551" i="8"/>
  <c r="F1630" i="8"/>
  <c r="F830" i="8"/>
  <c r="F30" i="8"/>
  <c r="F889" i="8"/>
  <c r="F1668" i="8"/>
  <c r="F588" i="8"/>
  <c r="F907" i="8"/>
  <c r="F606" i="8"/>
  <c r="F1533" i="8"/>
  <c r="F1085" i="8"/>
  <c r="F1760" i="8"/>
  <c r="F1477" i="8"/>
  <c r="F958" i="8"/>
  <c r="F1722" i="8"/>
  <c r="F1418" i="8"/>
  <c r="F665" i="8"/>
  <c r="F1674" i="8"/>
  <c r="F1357" i="8"/>
  <c r="F164" i="8"/>
  <c r="F1621" i="8"/>
  <c r="F1284" i="8"/>
  <c r="F1827" i="8"/>
  <c r="F1573" i="8"/>
  <c r="F1184" i="8"/>
  <c r="F1789" i="8"/>
  <c r="F1518" i="8"/>
  <c r="F1062" i="8"/>
  <c r="F1751" i="8"/>
  <c r="F1461" i="8"/>
  <c r="F903" i="8"/>
  <c r="F1713" i="8"/>
  <c r="F1436" i="8"/>
  <c r="F905" i="8"/>
  <c r="F1715" i="8"/>
  <c r="F1438" i="8"/>
  <c r="F924" i="8"/>
  <c r="F1717" i="8"/>
  <c r="F1440" i="8"/>
  <c r="F345" i="8"/>
  <c r="F683" i="8"/>
  <c r="F283" i="8"/>
  <c r="F842" i="8"/>
  <c r="F442" i="8"/>
  <c r="F42" i="8"/>
  <c r="F581" i="8"/>
  <c r="F181" i="8"/>
  <c r="F1000" i="8"/>
  <c r="F600" i="8"/>
  <c r="F200" i="8"/>
  <c r="F1159" i="8"/>
  <c r="F739" i="8"/>
  <c r="F299" i="8"/>
  <c r="F778" i="8"/>
  <c r="F198" i="8"/>
  <c r="F917" i="8"/>
  <c r="F337" i="8"/>
  <c r="F936" i="8"/>
  <c r="F216" i="8"/>
  <c r="F755" i="8"/>
  <c r="F135" i="8"/>
  <c r="F714" i="8"/>
  <c r="F54" i="8"/>
  <c r="F673" i="8"/>
  <c r="F1492" i="8"/>
  <c r="F832" i="8"/>
  <c r="F212" i="8"/>
  <c r="F1191" i="8"/>
  <c r="F531" i="8"/>
  <c r="F1490" i="8"/>
  <c r="F690" i="8"/>
  <c r="F1569" i="8"/>
  <c r="F709" i="8"/>
  <c r="F1528" i="8"/>
  <c r="F568" i="8"/>
  <c r="F787" i="8"/>
  <c r="F406" i="8"/>
  <c r="F366" i="8"/>
  <c r="F1610" i="8"/>
  <c r="F1210" i="8"/>
  <c r="F810" i="8"/>
  <c r="F410" i="8"/>
  <c r="F1709" i="8"/>
  <c r="F1289" i="8"/>
  <c r="F869" i="8"/>
  <c r="F429" i="8"/>
  <c r="F1648" i="8"/>
  <c r="F1208" i="8"/>
  <c r="F768" i="8"/>
  <c r="F328" i="8"/>
  <c r="F1587" i="8"/>
  <c r="F1147" i="8"/>
  <c r="F707" i="8"/>
  <c r="F267" i="8"/>
  <c r="F1286" i="8"/>
  <c r="F806" i="8"/>
  <c r="F326" i="8"/>
  <c r="F1590" i="8"/>
  <c r="F1190" i="8"/>
  <c r="F790" i="8"/>
  <c r="F390" i="8"/>
  <c r="F1689" i="8"/>
  <c r="F1269" i="8"/>
  <c r="F849" i="8"/>
  <c r="F369" i="8"/>
  <c r="F1628" i="8"/>
  <c r="F1188" i="8"/>
  <c r="F748" i="8"/>
  <c r="F308" i="8"/>
  <c r="F1567" i="8"/>
  <c r="F1127" i="8"/>
  <c r="F687" i="8"/>
  <c r="F247" i="8"/>
  <c r="F1226" i="8"/>
  <c r="F786" i="8"/>
  <c r="F306" i="8"/>
  <c r="F77" i="8"/>
  <c r="F896" i="8"/>
  <c r="F496" i="8"/>
  <c r="F96" i="8"/>
  <c r="F895" i="8"/>
  <c r="F495" i="8"/>
  <c r="F95" i="8"/>
  <c r="F994" i="8"/>
  <c r="F594" i="8"/>
  <c r="F194" i="8"/>
  <c r="F1033" i="8"/>
  <c r="F633" i="8"/>
  <c r="F233" i="8"/>
  <c r="F1372" i="8"/>
  <c r="F972" i="8"/>
  <c r="F572" i="8"/>
  <c r="F172" i="8"/>
  <c r="F1471" i="8"/>
  <c r="F1071" i="8"/>
  <c r="F671" i="8"/>
  <c r="F271" i="8"/>
  <c r="F1570" i="8"/>
  <c r="F1170" i="8"/>
  <c r="F770" i="8"/>
  <c r="F370" i="8"/>
  <c r="F1669" i="8"/>
  <c r="F1249" i="8"/>
  <c r="F829" i="8"/>
  <c r="F349" i="8"/>
  <c r="F1608" i="8"/>
  <c r="F1168" i="8"/>
  <c r="F728" i="8"/>
  <c r="F288" i="8"/>
  <c r="F1547" i="8"/>
  <c r="F1107" i="8"/>
  <c r="F667" i="8"/>
  <c r="F227" i="8"/>
  <c r="F1206" i="8"/>
  <c r="F766" i="8"/>
  <c r="F286" i="8"/>
  <c r="F639" i="8"/>
  <c r="F239" i="8"/>
  <c r="F758" i="8"/>
  <c r="F358" i="8"/>
  <c r="F1257" i="8"/>
  <c r="F857" i="8"/>
  <c r="F457" i="8"/>
  <c r="F57" i="8"/>
  <c r="F876" i="8"/>
  <c r="F476" i="8"/>
  <c r="F76" i="8"/>
  <c r="F875" i="8"/>
  <c r="F475" i="8"/>
  <c r="F75" i="8"/>
  <c r="F974" i="8"/>
  <c r="F574" i="8"/>
  <c r="F174" i="8"/>
  <c r="F1013" i="8"/>
  <c r="F613" i="8"/>
  <c r="F213" i="8"/>
  <c r="F1352" i="8"/>
  <c r="F952" i="8"/>
  <c r="F552" i="8"/>
  <c r="F152" i="8"/>
  <c r="F1451" i="8"/>
  <c r="F1051" i="8"/>
  <c r="F651" i="8"/>
  <c r="F251" i="8"/>
  <c r="F1550" i="8"/>
  <c r="F1150" i="8"/>
  <c r="F750" i="8"/>
  <c r="F350" i="8"/>
  <c r="F1649" i="8"/>
  <c r="F1229" i="8"/>
  <c r="F769" i="8"/>
  <c r="F329" i="8"/>
  <c r="F1588" i="8"/>
  <c r="F1148" i="8"/>
  <c r="F708" i="8"/>
  <c r="F268" i="8"/>
  <c r="F1527" i="8"/>
  <c r="F1087" i="8"/>
  <c r="F647" i="8"/>
  <c r="F167" i="8"/>
  <c r="F1186" i="8"/>
  <c r="F746" i="8"/>
  <c r="F266" i="8"/>
  <c r="F738" i="8"/>
  <c r="F338" i="8"/>
  <c r="F1237" i="8"/>
  <c r="F837" i="8"/>
  <c r="F437" i="8"/>
  <c r="F37" i="8"/>
  <c r="F856" i="8"/>
  <c r="F456" i="8"/>
  <c r="F56" i="8"/>
  <c r="F855" i="8"/>
  <c r="F455" i="8"/>
  <c r="F55" i="8"/>
  <c r="F954" i="8"/>
  <c r="F554" i="8"/>
  <c r="F154" i="8"/>
  <c r="F993" i="8"/>
  <c r="F593" i="8"/>
  <c r="F193" i="8"/>
  <c r="F1332" i="8"/>
  <c r="F932" i="8"/>
  <c r="F532" i="8"/>
  <c r="F132" i="8"/>
  <c r="F1431" i="8"/>
  <c r="F1031" i="8"/>
  <c r="F631" i="8"/>
  <c r="F231" i="8"/>
  <c r="F1530" i="8"/>
  <c r="F1130" i="8"/>
  <c r="F730" i="8"/>
  <c r="F330" i="8"/>
  <c r="F1629" i="8"/>
  <c r="F1209" i="8"/>
  <c r="F749" i="8"/>
  <c r="F309" i="8"/>
  <c r="F1568" i="8"/>
  <c r="F1128" i="8"/>
  <c r="F688" i="8"/>
  <c r="F248" i="8"/>
  <c r="F1507" i="8"/>
  <c r="F1067" i="8"/>
  <c r="F627" i="8"/>
  <c r="F147" i="8"/>
  <c r="F1166" i="8"/>
  <c r="F726" i="8"/>
  <c r="F246" i="8"/>
  <c r="F718" i="8"/>
  <c r="F318" i="8"/>
  <c r="F1217" i="8"/>
  <c r="F817" i="8"/>
  <c r="F417" i="8"/>
  <c r="F1236" i="8"/>
  <c r="F836" i="8"/>
  <c r="F436" i="8"/>
  <c r="F36" i="8"/>
  <c r="F835" i="8"/>
  <c r="F435" i="8"/>
  <c r="F35" i="8"/>
  <c r="F934" i="8"/>
  <c r="F534" i="8"/>
  <c r="F134" i="8"/>
  <c r="F973" i="8"/>
  <c r="F573" i="8"/>
  <c r="F173" i="8"/>
  <c r="F1312" i="8"/>
  <c r="F912" i="8"/>
  <c r="F512" i="8"/>
  <c r="F112" i="8"/>
  <c r="F1411" i="8"/>
  <c r="F1011" i="8"/>
  <c r="F611" i="8"/>
  <c r="F211" i="8"/>
  <c r="F1510" i="8"/>
  <c r="F1110" i="8"/>
  <c r="F710" i="8"/>
  <c r="F310" i="8"/>
  <c r="F1609" i="8"/>
  <c r="F1169" i="8"/>
  <c r="F729" i="8"/>
  <c r="F289" i="8"/>
  <c r="F1548" i="8"/>
  <c r="F1108" i="8"/>
  <c r="F668" i="8"/>
  <c r="F228" i="8"/>
  <c r="F1487" i="8"/>
  <c r="F1047" i="8"/>
  <c r="F567" i="8"/>
  <c r="F127" i="8"/>
  <c r="F1146" i="8"/>
  <c r="F706" i="8"/>
  <c r="F226" i="8"/>
  <c r="F1088" i="8"/>
  <c r="F648" i="8"/>
  <c r="F208" i="8"/>
  <c r="F1467" i="8"/>
  <c r="F1027" i="8"/>
  <c r="F547" i="8"/>
  <c r="F107" i="8"/>
  <c r="F1126" i="8"/>
  <c r="F686" i="8"/>
  <c r="F206" i="8"/>
  <c r="F1196" i="8"/>
  <c r="F796" i="8"/>
  <c r="F396" i="8"/>
  <c r="F1195" i="8"/>
  <c r="F795" i="8"/>
  <c r="F395" i="8"/>
  <c r="F1294" i="8"/>
  <c r="F894" i="8"/>
  <c r="F494" i="8"/>
  <c r="F94" i="8"/>
  <c r="F933" i="8"/>
  <c r="F533" i="8"/>
  <c r="F133" i="8"/>
  <c r="F1272" i="8"/>
  <c r="F872" i="8"/>
  <c r="F472" i="8"/>
  <c r="F72" i="8"/>
  <c r="F1371" i="8"/>
  <c r="F971" i="8"/>
  <c r="F571" i="8"/>
  <c r="F171" i="8"/>
  <c r="F1470" i="8"/>
  <c r="F1070" i="8"/>
  <c r="F670" i="8"/>
  <c r="F270" i="8"/>
  <c r="F1549" i="8"/>
  <c r="F1129" i="8"/>
  <c r="F689" i="8"/>
  <c r="F249" i="8"/>
  <c r="F1508" i="8"/>
  <c r="F1068" i="8"/>
  <c r="F628" i="8"/>
  <c r="F188" i="8"/>
  <c r="F1447" i="8"/>
  <c r="F967" i="8"/>
  <c r="F527" i="8"/>
  <c r="F87" i="8"/>
  <c r="F1106" i="8"/>
  <c r="F666" i="8"/>
  <c r="F186" i="8"/>
  <c r="F1427" i="8"/>
  <c r="F947" i="8"/>
  <c r="F507" i="8"/>
  <c r="F67" i="8"/>
  <c r="F1086" i="8"/>
  <c r="F646" i="8"/>
  <c r="F166" i="8"/>
  <c r="F1367" i="8"/>
  <c r="F927" i="8"/>
  <c r="F487" i="8"/>
  <c r="F47" i="8"/>
  <c r="F1066" i="8"/>
  <c r="F626" i="8"/>
  <c r="F146" i="8"/>
  <c r="F1327" i="8"/>
  <c r="F887" i="8"/>
  <c r="F447" i="8"/>
  <c r="F1466" i="8"/>
  <c r="F1026" i="8"/>
  <c r="F586" i="8"/>
  <c r="F578" i="8"/>
  <c r="F178" i="8"/>
  <c r="F1077" i="8"/>
  <c r="F677" i="8"/>
  <c r="F277" i="8"/>
  <c r="F1096" i="8"/>
  <c r="F696" i="8"/>
  <c r="F296" i="8"/>
  <c r="F1095" i="8"/>
  <c r="F695" i="8"/>
  <c r="F295" i="8"/>
  <c r="F1194" i="8"/>
  <c r="F794" i="8"/>
  <c r="F394" i="8"/>
  <c r="F1233" i="8"/>
  <c r="F833" i="8"/>
  <c r="F433" i="8"/>
  <c r="F33" i="8"/>
  <c r="F1172" i="8"/>
  <c r="F772" i="8"/>
  <c r="F372" i="8"/>
  <c r="F1671" i="8"/>
  <c r="F1271" i="8"/>
  <c r="F871" i="8"/>
  <c r="F471" i="8"/>
  <c r="F71" i="8"/>
  <c r="F1370" i="8"/>
  <c r="F970" i="8"/>
  <c r="F570" i="8"/>
  <c r="F170" i="8"/>
  <c r="F1449" i="8"/>
  <c r="F1029" i="8"/>
  <c r="F589" i="8"/>
  <c r="F149" i="8"/>
  <c r="F1408" i="8"/>
  <c r="F968" i="8"/>
  <c r="F528" i="8"/>
  <c r="F48" i="8"/>
  <c r="F1307" i="8"/>
  <c r="F867" i="8"/>
  <c r="F427" i="8"/>
  <c r="F1446" i="8"/>
  <c r="F1006" i="8"/>
  <c r="F566" i="8"/>
  <c r="F558" i="8"/>
  <c r="F158" i="8"/>
  <c r="F1057" i="8"/>
  <c r="F657" i="8"/>
  <c r="F257" i="8"/>
  <c r="F1076" i="8"/>
  <c r="F676" i="8"/>
  <c r="F276" i="8"/>
  <c r="F1075" i="8"/>
  <c r="F675" i="8"/>
  <c r="F275" i="8"/>
  <c r="F1174" i="8"/>
  <c r="F774" i="8"/>
  <c r="F374" i="8"/>
  <c r="F1213" i="8"/>
  <c r="F813" i="8"/>
  <c r="F413" i="8"/>
  <c r="F1552" i="8"/>
  <c r="F1152" i="8"/>
  <c r="F752" i="8"/>
  <c r="F352" i="8"/>
  <c r="F1651" i="8"/>
  <c r="F1251" i="8"/>
  <c r="F851" i="8"/>
  <c r="F451" i="8"/>
  <c r="F51" i="8"/>
  <c r="F1350" i="8"/>
  <c r="F950" i="8"/>
  <c r="F550" i="8"/>
  <c r="F150" i="8"/>
  <c r="F1429" i="8"/>
  <c r="F1009" i="8"/>
  <c r="F569" i="8"/>
  <c r="F129" i="8"/>
  <c r="F1388" i="8"/>
  <c r="F948" i="8"/>
  <c r="F468" i="8"/>
  <c r="F28" i="8"/>
  <c r="F1287" i="8"/>
  <c r="F847" i="8"/>
  <c r="F407" i="8"/>
  <c r="F1426" i="8"/>
  <c r="F986" i="8"/>
  <c r="F546" i="8"/>
  <c r="F819" i="8"/>
  <c r="F419" i="8"/>
  <c r="F938" i="8"/>
  <c r="F538" i="8"/>
  <c r="F138" i="8"/>
  <c r="F1037" i="8"/>
  <c r="F637" i="8"/>
  <c r="F237" i="8"/>
  <c r="F1056" i="8"/>
  <c r="F656" i="8"/>
  <c r="F256" i="8"/>
  <c r="F1055" i="8"/>
  <c r="F655" i="8"/>
  <c r="F255" i="8"/>
  <c r="F1154" i="8"/>
  <c r="F754" i="8"/>
  <c r="F354" i="8"/>
  <c r="F1193" i="8"/>
  <c r="F793" i="8"/>
  <c r="F393" i="8"/>
  <c r="F1532" i="8"/>
  <c r="F1132" i="8"/>
  <c r="F732" i="8"/>
  <c r="F332" i="8"/>
  <c r="F1631" i="8"/>
  <c r="F1231" i="8"/>
  <c r="F831" i="8"/>
  <c r="F431" i="8"/>
  <c r="F31" i="8"/>
  <c r="F1330" i="8"/>
  <c r="F930" i="8"/>
  <c r="F530" i="8"/>
  <c r="F130" i="8"/>
  <c r="F1409" i="8"/>
  <c r="F989" i="8"/>
  <c r="F549" i="8"/>
  <c r="F109" i="8"/>
  <c r="F1368" i="8"/>
  <c r="F928" i="8"/>
  <c r="F448" i="8"/>
  <c r="F1707" i="8"/>
  <c r="F1267" i="8"/>
  <c r="F827" i="8"/>
  <c r="F387" i="8"/>
  <c r="F1406" i="8"/>
  <c r="F966" i="8"/>
  <c r="F526" i="8"/>
  <c r="F868" i="8"/>
  <c r="F428" i="8"/>
  <c r="F1687" i="8"/>
  <c r="F1247" i="8"/>
  <c r="F807" i="8"/>
  <c r="F367" i="8"/>
  <c r="F1386" i="8"/>
  <c r="F946" i="8"/>
  <c r="F426" i="8"/>
  <c r="F126" i="8"/>
  <c r="F506" i="8"/>
  <c r="F106" i="8"/>
  <c r="F486" i="8"/>
  <c r="F86" i="8"/>
  <c r="F809" i="8"/>
  <c r="F409" i="8"/>
  <c r="F1708" i="8"/>
  <c r="F1308" i="8"/>
  <c r="F908" i="8"/>
  <c r="F508" i="8"/>
  <c r="F108" i="8"/>
  <c r="F1407" i="8"/>
  <c r="F1007" i="8"/>
  <c r="F607" i="8"/>
  <c r="F207" i="8"/>
  <c r="F1266" i="8"/>
  <c r="F866" i="8"/>
  <c r="F466" i="8"/>
  <c r="F66" i="8"/>
  <c r="F1589" i="8"/>
  <c r="F1189" i="8"/>
  <c r="F789" i="8"/>
  <c r="F389" i="8"/>
  <c r="F1688" i="8"/>
  <c r="F1288" i="8"/>
  <c r="F888" i="8"/>
  <c r="F488" i="8"/>
  <c r="F88" i="8"/>
  <c r="F1387" i="8"/>
  <c r="F987" i="8"/>
  <c r="F587" i="8"/>
  <c r="F187" i="8"/>
  <c r="F1246" i="8"/>
  <c r="F846" i="8"/>
  <c r="F446" i="8"/>
  <c r="F46" i="8"/>
  <c r="F1101" i="8"/>
  <c r="F430" i="8"/>
  <c r="J23" i="6" l="1"/>
  <c r="J21" i="6"/>
  <c r="J26" i="6"/>
  <c r="J19" i="6"/>
  <c r="G21" i="6"/>
  <c r="G24" i="6"/>
  <c r="J27" i="6"/>
  <c r="J29" i="6"/>
  <c r="G18" i="6"/>
  <c r="G29" i="6"/>
  <c r="J22" i="6"/>
  <c r="G20" i="6"/>
  <c r="J24" i="6"/>
  <c r="J20" i="6"/>
  <c r="G25" i="6"/>
  <c r="J25" i="6"/>
  <c r="G22" i="6"/>
  <c r="G26" i="6"/>
  <c r="G23" i="6"/>
  <c r="G19" i="6"/>
  <c r="G28" i="6"/>
  <c r="J28" i="6"/>
  <c r="J18" i="6"/>
  <c r="G27" i="6"/>
  <c r="E11" i="3"/>
  <c r="E12" i="3" s="1"/>
  <c r="F17" i="3"/>
  <c r="F18" i="3" s="1"/>
  <c r="F9" i="3"/>
  <c r="F10" i="3" s="1"/>
  <c r="F13" i="3"/>
  <c r="F14" i="3" s="1"/>
  <c r="F11" i="3"/>
  <c r="F12" i="3" s="1"/>
  <c r="F15" i="3"/>
  <c r="F16" i="3" s="1"/>
  <c r="E27" i="6" l="1"/>
  <c r="E19" i="6"/>
  <c r="E23" i="6"/>
  <c r="E26" i="6"/>
  <c r="E21" i="6"/>
  <c r="J11" i="6"/>
  <c r="E29" i="6"/>
  <c r="E28" i="6"/>
  <c r="E22" i="6"/>
  <c r="E25" i="6"/>
  <c r="E20" i="6"/>
  <c r="G11" i="6"/>
  <c r="E18" i="6"/>
  <c r="E24" i="6"/>
  <c r="G9" i="3"/>
  <c r="G10" i="3" s="1"/>
  <c r="G13" i="3"/>
  <c r="G14" i="3" s="1"/>
  <c r="G11" i="3"/>
  <c r="G12" i="3" s="1"/>
  <c r="G15" i="3"/>
  <c r="G16" i="3" s="1"/>
  <c r="G17" i="3"/>
  <c r="G18" i="3" s="1"/>
  <c r="D6" i="6" l="1"/>
  <c r="E6" i="6" s="1"/>
  <c r="H13" i="3"/>
  <c r="H14" i="3" s="1"/>
  <c r="H11" i="3"/>
  <c r="H12" i="3" s="1"/>
  <c r="H17" i="3"/>
  <c r="H18" i="3" s="1"/>
  <c r="H9" i="3"/>
  <c r="H10" i="3" s="1"/>
  <c r="H15" i="3" l="1"/>
  <c r="H16" i="3" s="1"/>
  <c r="I13" i="3"/>
  <c r="I14" i="3" s="1"/>
  <c r="I17" i="3"/>
  <c r="I18" i="3" s="1"/>
  <c r="I9" i="3"/>
  <c r="I10" i="3" s="1"/>
  <c r="I15" i="3"/>
  <c r="I16" i="3" s="1"/>
  <c r="I11" i="3"/>
  <c r="I12" i="3" s="1"/>
  <c r="J13" i="3" l="1"/>
  <c r="J14" i="3" s="1"/>
  <c r="J9" i="3"/>
  <c r="J10" i="3" s="1"/>
  <c r="J11" i="3"/>
  <c r="J12" i="3" s="1"/>
  <c r="J15" i="3"/>
  <c r="J16" i="3" s="1"/>
  <c r="J17" i="3"/>
  <c r="J18" i="3" s="1"/>
  <c r="K9" i="3" l="1"/>
  <c r="K10" i="3" s="1"/>
  <c r="K13" i="3"/>
  <c r="K14" i="3" s="1"/>
  <c r="K11" i="3"/>
  <c r="K12" i="3" s="1"/>
  <c r="K15" i="3"/>
  <c r="K16" i="3" s="1"/>
  <c r="K17" i="3"/>
  <c r="K18" i="3" s="1"/>
  <c r="L13" i="3" l="1"/>
  <c r="L14" i="3" s="1"/>
  <c r="L11" i="3"/>
  <c r="L12" i="3" s="1"/>
  <c r="L7" i="3"/>
  <c r="L15" i="3"/>
  <c r="L16" i="3" s="1"/>
  <c r="L9" i="3"/>
  <c r="L10" i="3" s="1"/>
  <c r="M9" i="3"/>
  <c r="M10" i="3" s="1"/>
  <c r="M13" i="3"/>
  <c r="M14" i="3" s="1"/>
  <c r="M11" i="3"/>
  <c r="M12" i="3" s="1"/>
  <c r="M15" i="3"/>
  <c r="M16" i="3" s="1"/>
  <c r="M7" i="3"/>
  <c r="O26" i="2" l="1"/>
  <c r="B6" i="7" s="1"/>
  <c r="O46" i="2"/>
  <c r="O28" i="2"/>
  <c r="O32" i="2"/>
  <c r="E6" i="7" s="1"/>
  <c r="O30" i="2"/>
  <c r="B11" i="7"/>
  <c r="O44" i="2"/>
  <c r="K6" i="7" l="1"/>
  <c r="C20" i="7" s="1"/>
  <c r="C6" i="7"/>
  <c r="C17" i="7" s="1"/>
  <c r="D6" i="7"/>
  <c r="D17" i="7" s="1"/>
  <c r="L6" i="7"/>
  <c r="D20" i="7" s="1"/>
  <c r="B17" i="7"/>
  <c r="N15" i="3"/>
  <c r="N16" i="3" s="1"/>
  <c r="O42" i="2"/>
  <c r="N11" i="3"/>
  <c r="N12" i="3" s="1"/>
  <c r="O38" i="2"/>
  <c r="H6" i="7" s="1"/>
  <c r="N9" i="3"/>
  <c r="N10" i="3" s="1"/>
  <c r="O36" i="2"/>
  <c r="G6" i="7" s="1"/>
  <c r="N13" i="3"/>
  <c r="N14" i="3" s="1"/>
  <c r="O40" i="2"/>
  <c r="I6" i="7" s="1"/>
  <c r="E11" i="7"/>
  <c r="C11" i="7"/>
  <c r="N7" i="3"/>
  <c r="F6" i="7"/>
  <c r="D11" i="7"/>
  <c r="F11" i="7"/>
  <c r="E17" i="7" l="1"/>
  <c r="B27" i="7" s="1"/>
  <c r="J6" i="7"/>
  <c r="B20" i="7" s="1"/>
  <c r="E20" i="7" s="1"/>
  <c r="C27" i="7" s="1"/>
  <c r="G11" i="7"/>
  <c r="B34" i="7" s="1"/>
  <c r="K58" i="7" l="1"/>
  <c r="L58" i="7"/>
  <c r="J58" i="7"/>
  <c r="C57" i="7"/>
  <c r="D57" i="7"/>
  <c r="B57" i="7"/>
  <c r="B28" i="7"/>
  <c r="B29" i="7" s="1"/>
  <c r="B35" i="7" l="1"/>
  <c r="B37" i="7" s="1"/>
  <c r="B42" i="7" s="1"/>
  <c r="G6" i="6" l="1"/>
  <c r="H6" i="6" s="1"/>
  <c r="J6" i="6" s="1"/>
  <c r="D8" i="6" s="1"/>
  <c r="B43" i="7"/>
  <c r="L59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Redlinger,Michael R (BPA) - MSL-4</author>
  </authors>
  <commentList>
    <comment ref="G25" authorId="0" shapeId="0" xr:uid="{608B45F2-3E6A-4580-9225-7036F3C2AAAB}">
      <text>
        <r>
          <rPr>
            <b/>
            <sz val="9"/>
            <color indexed="81"/>
            <rFont val="Tahoma"/>
            <family val="2"/>
          </rPr>
          <t>Redlinger,Michael R (BPA) - MSL-4:</t>
        </r>
        <r>
          <rPr>
            <sz val="9"/>
            <color indexed="81"/>
            <rFont val="Tahoma"/>
            <family val="2"/>
          </rPr>
          <t xml:space="preserve">
Does not include NLSL load</t>
        </r>
      </text>
    </comment>
    <comment ref="H25" authorId="0" shapeId="0" xr:uid="{887C20A8-91A9-4E62-9D95-C3F9724F584B}">
      <text>
        <r>
          <rPr>
            <b/>
            <sz val="9"/>
            <color indexed="81"/>
            <rFont val="Tahoma"/>
            <family val="2"/>
          </rPr>
          <t>Redlinger,Michael R (BPA) - MSL-4:</t>
        </r>
        <r>
          <rPr>
            <sz val="9"/>
            <color indexed="81"/>
            <rFont val="Tahoma"/>
            <family val="2"/>
          </rPr>
          <t xml:space="preserve">
daily irrigation amounts are estimated based on metered historical usage pattern for each specific month and calibrated to a customer's monthly measured irrigation load.</t>
        </r>
      </text>
    </comment>
  </commentList>
</comments>
</file>

<file path=xl/sharedStrings.xml><?xml version="1.0" encoding="utf-8"?>
<sst xmlns="http://schemas.openxmlformats.org/spreadsheetml/2006/main" count="30803" uniqueCount="2177">
  <si>
    <t>month</t>
  </si>
  <si>
    <t>year</t>
  </si>
  <si>
    <t>customer</t>
  </si>
  <si>
    <t>meter</t>
  </si>
  <si>
    <t>date</t>
  </si>
  <si>
    <t>hr1</t>
  </si>
  <si>
    <t>hr2</t>
  </si>
  <si>
    <t>hr3</t>
  </si>
  <si>
    <t>hr4</t>
  </si>
  <si>
    <t>hr5</t>
  </si>
  <si>
    <t>hr6</t>
  </si>
  <si>
    <t>hr7</t>
  </si>
  <si>
    <t>hr8</t>
  </si>
  <si>
    <t>hr9</t>
  </si>
  <si>
    <t>hr10</t>
  </si>
  <si>
    <t>hr11</t>
  </si>
  <si>
    <t>hr12</t>
  </si>
  <si>
    <t>hr13</t>
  </si>
  <si>
    <t>hr14</t>
  </si>
  <si>
    <t>hr15</t>
  </si>
  <si>
    <t>hr16</t>
  </si>
  <si>
    <t>hr17</t>
  </si>
  <si>
    <t>hr18</t>
  </si>
  <si>
    <t>hr19</t>
  </si>
  <si>
    <t>hr20</t>
  </si>
  <si>
    <t>hr21</t>
  </si>
  <si>
    <t>hr22</t>
  </si>
  <si>
    <t>hr23</t>
  </si>
  <si>
    <t>hr24</t>
  </si>
  <si>
    <t>TOTAL</t>
  </si>
  <si>
    <t>daily average</t>
  </si>
  <si>
    <t>daily sum</t>
  </si>
  <si>
    <t>Sum of daily sum</t>
  </si>
  <si>
    <t>data</t>
  </si>
  <si>
    <t>average of daily average</t>
  </si>
  <si>
    <t xml:space="preserve"> </t>
  </si>
  <si>
    <t>hours per 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</si>
  <si>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</si>
  <si>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</si>
  <si>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</si>
  <si>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</si>
  <si>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</si>
  <si>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</si>
  <si>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</si>
  <si>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</si>
  <si>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</si>
  <si>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</si>
  <si>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</si>
  <si>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</si>
  <si>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day</t>
  </si>
  <si>
    <t>Daily</t>
  </si>
  <si>
    <t>average</t>
  </si>
  <si>
    <t>yrmo</t>
  </si>
  <si>
    <t>Yrmo</t>
  </si>
  <si>
    <t>Fiscal year</t>
  </si>
  <si>
    <t>Month</t>
  </si>
  <si>
    <t>Actual</t>
  </si>
  <si>
    <t>Normal</t>
  </si>
  <si>
    <t>Step 1</t>
  </si>
  <si>
    <t xml:space="preserve">CY Total </t>
  </si>
  <si>
    <t>Step 2</t>
  </si>
  <si>
    <t>Average</t>
  </si>
  <si>
    <t>Step 3</t>
  </si>
  <si>
    <t>Max</t>
  </si>
  <si>
    <t>Step 4</t>
  </si>
  <si>
    <t>Calculate annual average growth rate</t>
  </si>
  <si>
    <t>from highest year to highest year</t>
  </si>
  <si>
    <t>Max year</t>
  </si>
  <si>
    <t>Average annual growth rate per year</t>
  </si>
  <si>
    <t>Step 5</t>
  </si>
  <si>
    <t>Adjusted irrigation load</t>
  </si>
  <si>
    <t>Step 6</t>
  </si>
  <si>
    <t>dt</t>
  </si>
  <si>
    <t>Annual Weather</t>
  </si>
  <si>
    <t>kWh</t>
  </si>
  <si>
    <t>HDD base</t>
  </si>
  <si>
    <t>CDD base</t>
  </si>
  <si>
    <t>Fy 2018</t>
  </si>
  <si>
    <t>Fy 2019</t>
  </si>
  <si>
    <t>Fy 2020</t>
  </si>
  <si>
    <t>Fy 2021</t>
  </si>
  <si>
    <t>Fy 2022</t>
  </si>
  <si>
    <t>Determine Average 2018 to 2022 irrigation load</t>
  </si>
  <si>
    <t>Determine highest irrigation loads CY 2021 to CY 2023</t>
  </si>
  <si>
    <t>Determine highest irrigation loads CY 2013 to CY 2015</t>
  </si>
  <si>
    <t>2013-2015</t>
  </si>
  <si>
    <t>2021-2023</t>
  </si>
  <si>
    <t>average Fy 2018-22 load</t>
  </si>
  <si>
    <t xml:space="preserve">Adjust Average 2018 to 2022 irrigation load by </t>
  </si>
  <si>
    <t>Cy 2023</t>
  </si>
  <si>
    <t>Cy 2022</t>
  </si>
  <si>
    <t>Cy 2021</t>
  </si>
  <si>
    <t>Cy 2013</t>
  </si>
  <si>
    <t>Cy 2014</t>
  </si>
  <si>
    <t>Cy 2015</t>
  </si>
  <si>
    <t>HDD Coeff.</t>
  </si>
  <si>
    <t>CDD Coeff.</t>
  </si>
  <si>
    <t>Insert Here</t>
  </si>
  <si>
    <t>BESID</t>
  </si>
  <si>
    <t>Irrigation load normalization per Section 2.4.1.2 of the Provider of Choice Policy dated March 2024</t>
  </si>
  <si>
    <t>CY Total</t>
  </si>
  <si>
    <t>Number of years from FY 2020 (midpoint of FY18-22) to FY 2023</t>
  </si>
  <si>
    <t>number of years between 2013-15 Max and 2021-23 Max</t>
  </si>
  <si>
    <t>NA</t>
  </si>
  <si>
    <t>hr count</t>
  </si>
  <si>
    <t>TRL (MWh)</t>
  </si>
  <si>
    <t>Day</t>
  </si>
  <si>
    <t>Year</t>
  </si>
  <si>
    <t>Date</t>
  </si>
  <si>
    <t>Irrigation Average Use (akW)</t>
  </si>
  <si>
    <t>Non Irrigation Average Use (akW)</t>
  </si>
  <si>
    <t>Average Temperature (F)</t>
  </si>
  <si>
    <t>akW</t>
  </si>
  <si>
    <t>Total kWh (with losses)</t>
  </si>
  <si>
    <t>Calendar Year</t>
  </si>
  <si>
    <t>units</t>
  </si>
  <si>
    <t>Metered Load (KWh)</t>
  </si>
  <si>
    <t>Daily Sum (kWh)</t>
  </si>
  <si>
    <t>Daily Average (akW)</t>
  </si>
  <si>
    <t>Annual Average growth rate (if positive)</t>
  </si>
  <si>
    <t>Average Monthly Load (MWh)</t>
  </si>
  <si>
    <t>Average Weather Adjustment (MWh)</t>
  </si>
  <si>
    <t>Enter Historical irrigation data MWh (w/ losses)</t>
  </si>
  <si>
    <t>Remove Fy 2023 load (MWh)</t>
  </si>
  <si>
    <t>Insert adjusted average load (MWh)</t>
  </si>
  <si>
    <t>Implied Adjustment (MWh)</t>
  </si>
  <si>
    <t>Non-Irrigation Load (KWh)</t>
  </si>
  <si>
    <t>Average Load (aMW)</t>
  </si>
  <si>
    <t>Average Weather Adjustment (aMW)</t>
  </si>
  <si>
    <t>Weather Adjusted (aMW)</t>
  </si>
  <si>
    <t>Remove  Irrigation (aMW)</t>
  </si>
  <si>
    <t>Irrigation Adjusted (aMW)</t>
  </si>
  <si>
    <t>HWM Normalized Load (aMW)</t>
  </si>
  <si>
    <t>NLSL (aMW)</t>
  </si>
  <si>
    <t>NLSL Adjusted (aMW)</t>
  </si>
  <si>
    <t>FY2023 Adjusted Load (aMW)</t>
  </si>
  <si>
    <t>NLSL Average Use (akW)</t>
  </si>
  <si>
    <t>Industrial Average Use (akW)</t>
  </si>
  <si>
    <t>NLSL (MWh)</t>
  </si>
  <si>
    <t>Grant PUD</t>
  </si>
  <si>
    <t>KOMK (Omak WA)</t>
  </si>
  <si>
    <t>10190-BLCK</t>
  </si>
  <si>
    <t>fiscal_year</t>
  </si>
  <si>
    <t>component</t>
  </si>
  <si>
    <t>source</t>
  </si>
  <si>
    <t>mwh_sales</t>
  </si>
  <si>
    <t>mwh_load</t>
  </si>
  <si>
    <t>mwh_losses</t>
  </si>
  <si>
    <t>hours</t>
  </si>
  <si>
    <t>Total System (akW)</t>
  </si>
  <si>
    <t>Total System</t>
  </si>
  <si>
    <t>PCI Calculation</t>
  </si>
  <si>
    <t>10/1/2017</t>
  </si>
  <si>
    <t>11/1/2017</t>
  </si>
  <si>
    <t>12/1/2017</t>
  </si>
  <si>
    <t>1/1/2018</t>
  </si>
  <si>
    <t>2/1/2018</t>
  </si>
  <si>
    <t>3/1/2018</t>
  </si>
  <si>
    <t>4/1/2018</t>
  </si>
  <si>
    <t>5/1/2018</t>
  </si>
  <si>
    <t>6/1/2018</t>
  </si>
  <si>
    <t>7/1/2018</t>
  </si>
  <si>
    <t>8/1/2018</t>
  </si>
  <si>
    <t>9/1/2018</t>
  </si>
  <si>
    <t>10/1/2018</t>
  </si>
  <si>
    <t>11/1/2018</t>
  </si>
  <si>
    <t>12/1/2018</t>
  </si>
  <si>
    <t>1/1/2019</t>
  </si>
  <si>
    <t>2/1/2019</t>
  </si>
  <si>
    <t>3/1/2019</t>
  </si>
  <si>
    <t>4/1/2019</t>
  </si>
  <si>
    <t>5/1/2019</t>
  </si>
  <si>
    <t>6/1/2019</t>
  </si>
  <si>
    <t>7/1/2019</t>
  </si>
  <si>
    <t>8/1/2019</t>
  </si>
  <si>
    <t>9/1/2019</t>
  </si>
  <si>
    <t>10/1/2019</t>
  </si>
  <si>
    <t>11/1/2019</t>
  </si>
  <si>
    <t>12/1/2019</t>
  </si>
  <si>
    <t>1/1/2020</t>
  </si>
  <si>
    <t>2/1/2020</t>
  </si>
  <si>
    <t>3/1/2020</t>
  </si>
  <si>
    <t>4/1/2020</t>
  </si>
  <si>
    <t>5/1/2020</t>
  </si>
  <si>
    <t>6/1/2020</t>
  </si>
  <si>
    <t>7/1/2020</t>
  </si>
  <si>
    <t>8/1/2020</t>
  </si>
  <si>
    <t>9/1/2020</t>
  </si>
  <si>
    <t>10/1/2020</t>
  </si>
  <si>
    <t>11/1/2020</t>
  </si>
  <si>
    <t>12/1/2020</t>
  </si>
  <si>
    <t>1/1/2021</t>
  </si>
  <si>
    <t>2/1/2021</t>
  </si>
  <si>
    <t>3/1/2021</t>
  </si>
  <si>
    <t>4/1/2021</t>
  </si>
  <si>
    <t>5/1/2021</t>
  </si>
  <si>
    <t>6/1/2021</t>
  </si>
  <si>
    <t>7/1/2021</t>
  </si>
  <si>
    <t>8/1/2021</t>
  </si>
  <si>
    <t>9/1/2021</t>
  </si>
  <si>
    <t>10/1/2021</t>
  </si>
  <si>
    <t>11/1/2021</t>
  </si>
  <si>
    <t>12/1/2021</t>
  </si>
  <si>
    <t>1/1/2022</t>
  </si>
  <si>
    <t>2/1/2022</t>
  </si>
  <si>
    <t>3/1/2022</t>
  </si>
  <si>
    <t>4/1/2022</t>
  </si>
  <si>
    <t>5/1/2022</t>
  </si>
  <si>
    <t>6/1/2022</t>
  </si>
  <si>
    <t>7/1/2022</t>
  </si>
  <si>
    <t>8/1/2022</t>
  </si>
  <si>
    <t>9/1/2022</t>
  </si>
  <si>
    <t>10/1/2022</t>
  </si>
  <si>
    <t>11/1/2022</t>
  </si>
  <si>
    <t>12/1/2022</t>
  </si>
  <si>
    <t>1/1/2023</t>
  </si>
  <si>
    <t>2/1/2023</t>
  </si>
  <si>
    <t>3/1/2023</t>
  </si>
  <si>
    <t>4/1/2023</t>
  </si>
  <si>
    <t>5/1/2023</t>
  </si>
  <si>
    <t>6/1/2023</t>
  </si>
  <si>
    <t>7/1/2023</t>
  </si>
  <si>
    <t>8/1/2023</t>
  </si>
  <si>
    <t>9/1/2023</t>
  </si>
  <si>
    <t>NLSL</t>
  </si>
  <si>
    <t>Bills</t>
  </si>
  <si>
    <t>AMI</t>
  </si>
  <si>
    <t>kwh_load</t>
  </si>
  <si>
    <t>kWh_load</t>
  </si>
  <si>
    <t>2/1/2015</t>
  </si>
  <si>
    <t>Irrigation</t>
  </si>
  <si>
    <t>1/1/2014</t>
  </si>
  <si>
    <t>2/1/2014</t>
  </si>
  <si>
    <t>3/1/2014</t>
  </si>
  <si>
    <t>4/1/2014</t>
  </si>
  <si>
    <t>5/1/2014</t>
  </si>
  <si>
    <t>6/1/2014</t>
  </si>
  <si>
    <t>3/1/2015</t>
  </si>
  <si>
    <t>7/1/2014</t>
  </si>
  <si>
    <t>8/1/2014</t>
  </si>
  <si>
    <t>9/1/2014</t>
  </si>
  <si>
    <t>10/1/2014</t>
  </si>
  <si>
    <t>11/1/2014</t>
  </si>
  <si>
    <t>12/1/2014</t>
  </si>
  <si>
    <t>1/1/2015</t>
  </si>
  <si>
    <t>4/1/2015</t>
  </si>
  <si>
    <t>5/1/2015</t>
  </si>
  <si>
    <t>6/1/2015</t>
  </si>
  <si>
    <t>7/1/2015</t>
  </si>
  <si>
    <t>8/1/2015</t>
  </si>
  <si>
    <t>9/1/2015</t>
  </si>
  <si>
    <t>10/1/2015</t>
  </si>
  <si>
    <t>11/1/2015</t>
  </si>
  <si>
    <t>12/1/2015</t>
  </si>
  <si>
    <t>1/1/2016</t>
  </si>
  <si>
    <t>2/1/2016</t>
  </si>
  <si>
    <t>3/1/2016</t>
  </si>
  <si>
    <t>4/1/2016</t>
  </si>
  <si>
    <t>5/1/2016</t>
  </si>
  <si>
    <t>6/1/2016</t>
  </si>
  <si>
    <t>7/1/2016</t>
  </si>
  <si>
    <t>8/1/2016</t>
  </si>
  <si>
    <t>9/1/2016</t>
  </si>
  <si>
    <t>10/1/2016</t>
  </si>
  <si>
    <t>11/1/2016</t>
  </si>
  <si>
    <t>12/1/2016</t>
  </si>
  <si>
    <t>1/1/2017</t>
  </si>
  <si>
    <t>2/1/2017</t>
  </si>
  <si>
    <t>3/1/2017</t>
  </si>
  <si>
    <t>4/1/2017</t>
  </si>
  <si>
    <t>5/1/2017</t>
  </si>
  <si>
    <t>6/1/2017</t>
  </si>
  <si>
    <t>7/1/2017</t>
  </si>
  <si>
    <t>8/1/2017</t>
  </si>
  <si>
    <t>9/1/2017</t>
  </si>
  <si>
    <t>10/1/2023</t>
  </si>
  <si>
    <t>11/1/2023</t>
  </si>
  <si>
    <t>12/1/2023</t>
  </si>
  <si>
    <t>Customer Name</t>
  </si>
  <si>
    <t>Var</t>
  </si>
  <si>
    <t>Estimate</t>
  </si>
  <si>
    <t>StdError</t>
  </si>
  <si>
    <t>TStat</t>
  </si>
  <si>
    <t>PValue</t>
  </si>
  <si>
    <t>hdd_base1</t>
  </si>
  <si>
    <t>hdd_base2</t>
  </si>
  <si>
    <t>cdd_base1</t>
  </si>
  <si>
    <t>cdd_base2</t>
  </si>
  <si>
    <t>rmse</t>
  </si>
  <si>
    <t>R_sq</t>
  </si>
  <si>
    <t>adj_R_sq</t>
  </si>
  <si>
    <t>deg_free</t>
  </si>
  <si>
    <t>(Intercept)</t>
  </si>
  <si>
    <t/>
  </si>
  <si>
    <t>hddVar1</t>
  </si>
  <si>
    <t>cddVar1</t>
  </si>
  <si>
    <t>mth_3</t>
  </si>
  <si>
    <t>mth_4</t>
  </si>
  <si>
    <t>mth_5</t>
  </si>
  <si>
    <t>mth_6</t>
  </si>
  <si>
    <t>mth_7</t>
  </si>
  <si>
    <t>mth_8</t>
  </si>
  <si>
    <t>mth_9</t>
  </si>
  <si>
    <t>mth_10</t>
  </si>
  <si>
    <t>mth_11</t>
  </si>
  <si>
    <t>fy_2019</t>
  </si>
  <si>
    <t>fy_2020</t>
  </si>
  <si>
    <t>fy_2021</t>
  </si>
  <si>
    <t>fy_2022</t>
  </si>
  <si>
    <t>dow_1</t>
  </si>
  <si>
    <t>dow_2</t>
  </si>
  <si>
    <t>dow_3</t>
  </si>
  <si>
    <t>dow_4</t>
  </si>
  <si>
    <t>dow_5</t>
  </si>
  <si>
    <t>dow_6</t>
  </si>
  <si>
    <t>MemorialDay</t>
  </si>
  <si>
    <t>Christmas</t>
  </si>
  <si>
    <t>fy</t>
  </si>
  <si>
    <t>mth</t>
  </si>
  <si>
    <t>dow</t>
  </si>
  <si>
    <t>day_type</t>
  </si>
  <si>
    <t>nerc_holiday</t>
  </si>
  <si>
    <t>covid</t>
  </si>
  <si>
    <t>dlyavgtmp</t>
  </si>
  <si>
    <t>tot_load_akw</t>
  </si>
  <si>
    <t>nonirr_load_akw</t>
  </si>
  <si>
    <t>irr_load_akw</t>
  </si>
  <si>
    <t>missing_flag</t>
  </si>
  <si>
    <t>dow_7</t>
  </si>
  <si>
    <t>mth_1</t>
  </si>
  <si>
    <t>mth_2</t>
  </si>
  <si>
    <t>mth_12</t>
  </si>
  <si>
    <t>fy_2018</t>
  </si>
  <si>
    <t>IndependenceDay</t>
  </si>
  <si>
    <t>LaborDay</t>
  </si>
  <si>
    <t>NewYears</t>
  </si>
  <si>
    <t>Non-Holiday</t>
  </si>
  <si>
    <t>Thanksgiving</t>
  </si>
  <si>
    <t>load</t>
  </si>
  <si>
    <t>1</t>
  </si>
  <si>
    <t>Weekend/Holiday</t>
  </si>
  <si>
    <t>2</t>
  </si>
  <si>
    <t>Weekday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</si>
  <si>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</si>
  <si>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</si>
  <si>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</si>
  <si>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</si>
  <si>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</si>
  <si>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</si>
  <si>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</si>
  <si>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</si>
  <si>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</si>
  <si>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</si>
  <si>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</si>
  <si>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</si>
  <si>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</si>
  <si>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</si>
  <si>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</si>
  <si>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</si>
  <si>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</si>
  <si>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</si>
  <si>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</si>
  <si>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</si>
  <si>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</si>
  <si>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</si>
  <si>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</si>
  <si>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</si>
  <si>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</si>
  <si>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</si>
  <si>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</si>
  <si>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</si>
  <si>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</si>
  <si>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</si>
  <si>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</si>
  <si>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</si>
  <si>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</si>
  <si>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</si>
  <si>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</si>
  <si>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</si>
  <si>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</si>
  <si>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</si>
  <si>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</si>
  <si>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</si>
  <si>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</si>
  <si>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</si>
  <si>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</si>
  <si>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</si>
  <si>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</si>
  <si>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</si>
  <si>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</si>
  <si>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</si>
  <si>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</si>
  <si>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</si>
  <si>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</si>
  <si>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</si>
  <si>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</si>
  <si>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</si>
  <si>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</si>
  <si>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</si>
  <si>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</si>
  <si>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</si>
  <si>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</si>
  <si>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</si>
  <si>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</si>
  <si>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</si>
  <si>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</si>
  <si>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</si>
  <si>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</si>
  <si>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</si>
  <si>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</si>
  <si>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</si>
  <si>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</si>
  <si>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</si>
  <si>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</si>
  <si>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</si>
  <si>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</si>
  <si>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</si>
  <si>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</si>
  <si>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</si>
  <si>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</si>
  <si>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</si>
  <si>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</si>
  <si>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</si>
  <si>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</si>
  <si>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</si>
  <si>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</si>
  <si>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</si>
  <si>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</si>
  <si>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</si>
  <si>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</si>
  <si>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</si>
  <si>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</si>
  <si>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</si>
  <si>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</si>
  <si>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</si>
  <si>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</si>
  <si>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</si>
  <si>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</si>
  <si>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</si>
  <si>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</si>
  <si>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</si>
  <si>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</si>
  <si>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</si>
  <si>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</si>
  <si>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</si>
  <si>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</si>
  <si>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</si>
  <si>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</si>
  <si>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</si>
  <si>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</si>
  <si>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</si>
  <si>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</si>
  <si>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</si>
  <si>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</si>
  <si>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</si>
  <si>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</si>
  <si>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</si>
  <si>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</si>
  <si>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</si>
  <si>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</si>
  <si>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</si>
  <si>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</si>
  <si>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</si>
  <si>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</si>
  <si>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</si>
  <si>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</si>
  <si>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</si>
  <si>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</si>
  <si>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</si>
  <si>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</si>
  <si>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</si>
  <si>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</si>
  <si>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</si>
  <si>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</si>
  <si>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</si>
  <si>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</si>
  <si>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</si>
  <si>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</si>
  <si>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</si>
  <si>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</si>
  <si>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</si>
  <si>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</si>
  <si>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</si>
  <si>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</si>
  <si>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</si>
  <si>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</si>
  <si>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</si>
  <si>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</si>
  <si>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</si>
  <si>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</si>
  <si>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</si>
  <si>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</si>
  <si>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</si>
  <si>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</si>
  <si>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</si>
  <si>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</si>
  <si>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</si>
  <si>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</si>
  <si>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</si>
  <si>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</si>
  <si>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</si>
  <si>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</si>
  <si>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</si>
  <si>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</si>
  <si>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</si>
  <si>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</si>
  <si>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</si>
  <si>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</si>
  <si>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</si>
  <si>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</si>
  <si>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</si>
  <si>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</si>
  <si>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</si>
  <si>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</si>
  <si>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</si>
  <si>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</si>
  <si>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</si>
  <si>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</si>
  <si>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</si>
  <si>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</si>
  <si>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</si>
  <si>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</si>
  <si>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</si>
  <si>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</si>
  <si>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</si>
  <si>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</si>
  <si>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</si>
  <si>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</si>
  <si>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</si>
  <si>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</si>
  <si>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</si>
  <si>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</si>
  <si>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</si>
  <si>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</si>
  <si>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</si>
  <si>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</si>
  <si>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</si>
  <si>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</si>
  <si>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</si>
  <si>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</si>
  <si>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</si>
  <si>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</si>
  <si>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</si>
  <si>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</si>
  <si>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</si>
  <si>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</si>
  <si>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</si>
  <si>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</si>
  <si>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</si>
  <si>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</si>
  <si>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</si>
  <si>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</si>
  <si>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</si>
  <si>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</si>
  <si>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</si>
  <si>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</si>
  <si>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</si>
  <si>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</si>
  <si>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</si>
  <si>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</si>
  <si>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</si>
  <si>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</si>
  <si>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</si>
  <si>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</si>
  <si>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</si>
  <si>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</si>
  <si>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</si>
  <si>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</si>
  <si>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</si>
  <si>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</si>
  <si>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</si>
  <si>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</si>
  <si>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</si>
  <si>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</si>
  <si>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</si>
  <si>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</si>
  <si>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</si>
  <si>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</si>
  <si>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</si>
  <si>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</si>
  <si>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</si>
  <si>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</si>
  <si>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</si>
  <si>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</si>
  <si>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</si>
  <si>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</si>
  <si>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</si>
  <si>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</si>
  <si>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</si>
  <si>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</si>
  <si>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</si>
  <si>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</si>
  <si>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</si>
  <si>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</si>
  <si>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</si>
  <si>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</si>
  <si>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</si>
  <si>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</si>
  <si>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</si>
  <si>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</si>
  <si>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</si>
  <si>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</si>
  <si>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</si>
  <si>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</si>
  <si>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</si>
  <si>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</si>
  <si>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</si>
  <si>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</si>
  <si>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</si>
  <si>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</si>
  <si>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</si>
  <si>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</si>
  <si>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</si>
  <si>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</si>
  <si>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</si>
  <si>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</si>
  <si>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</si>
  <si>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</si>
  <si>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</si>
  <si>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</si>
  <si>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</si>
  <si>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</si>
  <si>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</si>
  <si>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</si>
  <si>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</si>
  <si>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</si>
  <si>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</si>
  <si>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</si>
  <si>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</si>
  <si>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</si>
  <si>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</si>
  <si>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</si>
  <si>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</si>
  <si>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</si>
  <si>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</si>
  <si>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</si>
  <si>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</si>
  <si>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</si>
  <si>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</si>
  <si>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</si>
  <si>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</si>
  <si>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</si>
  <si>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</si>
  <si>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</si>
  <si>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</si>
  <si>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</si>
  <si>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</si>
  <si>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</si>
  <si>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</si>
  <si>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</si>
  <si>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</si>
  <si>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</si>
  <si>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</si>
  <si>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</si>
  <si>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</si>
  <si>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</si>
  <si>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</si>
  <si>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</si>
  <si>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</si>
  <si>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</si>
  <si>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</si>
  <si>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</si>
  <si>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</si>
  <si>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</si>
  <si>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</si>
  <si>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</si>
  <si>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</si>
  <si>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</si>
  <si>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</si>
  <si>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</si>
  <si>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</si>
  <si>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</si>
  <si>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</si>
  <si>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</si>
  <si>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</si>
  <si>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</si>
  <si>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</si>
  <si>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</si>
  <si>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</si>
  <si>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</si>
  <si>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</si>
  <si>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</si>
  <si>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</si>
  <si>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</si>
  <si>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</si>
  <si>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</si>
  <si>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</si>
  <si>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</si>
  <si>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</si>
  <si>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</si>
  <si>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</si>
  <si>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</si>
  <si>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</si>
  <si>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</si>
  <si>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</si>
  <si>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</si>
  <si>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</si>
  <si>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</si>
  <si>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</si>
  <si>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</si>
  <si>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</si>
  <si>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</si>
  <si>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</si>
  <si>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</si>
  <si>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</si>
  <si>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</si>
  <si>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</si>
  <si>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</si>
  <si>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</si>
  <si>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</si>
  <si>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</si>
  <si>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</si>
  <si>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</si>
  <si>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</si>
  <si>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</si>
  <si>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</si>
  <si>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</si>
  <si>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</si>
  <si>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</si>
  <si>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</si>
  <si>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</si>
  <si>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</si>
  <si>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</si>
  <si>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</si>
  <si>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</si>
  <si>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</si>
  <si>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</si>
  <si>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</si>
  <si>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</si>
  <si>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</si>
  <si>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</si>
  <si>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</si>
  <si>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</si>
  <si>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</si>
  <si>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</si>
  <si>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</si>
  <si>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</si>
  <si>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</si>
  <si>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</si>
  <si>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</si>
  <si>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</si>
  <si>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</si>
  <si>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</si>
  <si>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</si>
  <si>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</si>
  <si>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</si>
  <si>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</si>
  <si>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</si>
  <si>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</si>
  <si>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</si>
  <si>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</si>
  <si>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</si>
  <si>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</si>
  <si>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</si>
  <si>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</si>
  <si>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</si>
  <si>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</si>
  <si>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</si>
  <si>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</si>
  <si>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</si>
  <si>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</si>
  <si>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</si>
  <si>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</si>
  <si>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</si>
  <si>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</si>
  <si>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</si>
  <si>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</si>
  <si>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</si>
  <si>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</si>
  <si>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</si>
  <si>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</si>
  <si>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</si>
  <si>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</si>
  <si>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</si>
  <si>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</si>
  <si>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</si>
  <si>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</si>
  <si>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</si>
  <si>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</si>
  <si>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</si>
  <si>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</si>
  <si>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</si>
  <si>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</si>
  <si>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</si>
  <si>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</si>
  <si>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</si>
  <si>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</si>
  <si>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</si>
  <si>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</si>
  <si>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</si>
  <si>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</si>
  <si>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</si>
  <si>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</si>
  <si>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</si>
  <si>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</si>
  <si>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</si>
  <si>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</si>
  <si>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</si>
  <si>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</si>
  <si>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</si>
  <si>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</si>
  <si>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</si>
  <si>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</si>
  <si>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</si>
  <si>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</si>
  <si>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</si>
  <si>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</si>
  <si>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</si>
  <si>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</si>
  <si>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</si>
  <si>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</si>
  <si>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</si>
  <si>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</si>
  <si>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</si>
  <si>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</si>
  <si>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</si>
  <si>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</si>
  <si>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</si>
  <si>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</si>
  <si>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</si>
  <si>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</si>
  <si>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</si>
  <si>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</si>
  <si>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</si>
  <si>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</si>
  <si>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</si>
  <si>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</si>
  <si>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</si>
  <si>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</si>
  <si>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</si>
  <si>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</si>
  <si>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</si>
  <si>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</si>
  <si>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</si>
  <si>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</si>
  <si>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</si>
  <si>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</si>
  <si>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</si>
  <si>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</si>
  <si>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</si>
  <si>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</si>
  <si>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</si>
  <si>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</si>
  <si>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</si>
  <si>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</si>
  <si>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</si>
  <si>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</si>
  <si>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</si>
  <si>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</si>
  <si>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</si>
  <si>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</si>
  <si>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</si>
  <si>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</si>
  <si>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</si>
  <si>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</si>
  <si>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</si>
  <si>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</si>
  <si>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</si>
  <si>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</si>
  <si>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</si>
  <si>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</si>
  <si>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</si>
  <si>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</si>
  <si>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</si>
  <si>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</si>
  <si>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</si>
  <si>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</si>
  <si>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</si>
  <si>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</si>
  <si>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</si>
  <si>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</si>
  <si>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</si>
  <si>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</si>
  <si>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</si>
  <si>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</si>
  <si>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</si>
  <si>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</si>
  <si>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</si>
  <si>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</si>
  <si>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</si>
  <si>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</si>
  <si>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</si>
  <si>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</si>
  <si>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</si>
  <si>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</si>
  <si>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</si>
  <si>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</si>
  <si>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</si>
  <si>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</si>
  <si>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</si>
  <si>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</si>
  <si>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</si>
  <si>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</si>
  <si>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</si>
  <si>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</si>
  <si>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</si>
  <si>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</si>
  <si>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</si>
  <si>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</si>
  <si>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</si>
  <si>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</si>
  <si>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</si>
  <si>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</si>
  <si>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</si>
  <si>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</si>
  <si>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</si>
  <si>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</si>
  <si>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</si>
  <si>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</si>
  <si>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</si>
  <si>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</si>
  <si>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</si>
  <si>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</si>
  <si>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</si>
  <si>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</si>
  <si>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</si>
  <si>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</si>
  <si>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</si>
  <si>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</si>
  <si>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</si>
  <si>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</si>
  <si>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</si>
  <si>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</si>
  <si>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</si>
  <si>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</si>
  <si>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</si>
  <si>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</si>
  <si>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</si>
  <si>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</si>
  <si>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</si>
  <si>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</si>
  <si>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</si>
  <si>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</si>
  <si>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</si>
  <si>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</si>
  <si>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</si>
  <si>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</si>
  <si>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</si>
  <si>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</si>
  <si>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</si>
  <si>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</si>
  <si>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</si>
  <si>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</si>
  <si>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</si>
  <si>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</si>
  <si>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</si>
  <si>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</si>
  <si>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</si>
  <si>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</si>
  <si>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</si>
  <si>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</si>
  <si>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</si>
  <si>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</si>
  <si>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</si>
  <si>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</si>
  <si>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</si>
  <si>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</si>
  <si>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</si>
  <si>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</si>
  <si>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</si>
  <si>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</si>
  <si>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</si>
  <si>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</si>
  <si>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</si>
  <si>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</si>
  <si>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</si>
  <si>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</si>
  <si>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</si>
  <si>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</si>
  <si>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</si>
  <si>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</si>
  <si>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</si>
  <si>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</si>
  <si>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</si>
  <si>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</si>
  <si>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</si>
  <si>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</si>
  <si>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</si>
  <si>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</si>
  <si>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</si>
  <si>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</si>
  <si>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</si>
  <si>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</si>
  <si>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</si>
  <si>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</si>
  <si>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</si>
  <si>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</si>
  <si>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</si>
  <si>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</si>
  <si>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</si>
  <si>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</si>
  <si>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</si>
  <si>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</si>
  <si>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</si>
  <si>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</si>
  <si>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</si>
  <si>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</si>
  <si>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</si>
  <si>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</si>
  <si>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</si>
  <si>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</si>
  <si>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</si>
  <si>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</si>
  <si>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</si>
  <si>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</si>
  <si>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</si>
  <si>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</si>
  <si>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</si>
  <si>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</si>
  <si>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</si>
  <si>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</si>
  <si>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</si>
  <si>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</si>
  <si>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</si>
  <si>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</si>
  <si>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</si>
  <si>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</si>
  <si>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</si>
  <si>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</si>
  <si>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</si>
  <si>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</si>
  <si>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</si>
  <si>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</si>
  <si>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</si>
  <si>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</si>
  <si>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</si>
  <si>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</si>
  <si>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</si>
  <si>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</si>
  <si>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</si>
  <si>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</si>
  <si>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</si>
  <si>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</si>
  <si>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</si>
  <si>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</si>
  <si>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</si>
  <si>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</si>
  <si>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</si>
  <si>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</si>
  <si>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</si>
  <si>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</si>
  <si>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</si>
  <si>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</si>
  <si>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</si>
  <si>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</si>
  <si>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</si>
  <si>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</si>
  <si>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</si>
  <si>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</si>
  <si>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</si>
  <si>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</si>
  <si>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</si>
  <si>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</si>
  <si>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</si>
  <si>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</si>
  <si>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</si>
  <si>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</si>
  <si>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</si>
  <si>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</si>
  <si>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</si>
  <si>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</si>
  <si>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</si>
  <si>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</si>
  <si>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</si>
  <si>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</si>
  <si>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</si>
  <si>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</si>
  <si>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</si>
  <si>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</si>
  <si>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</si>
  <si>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</si>
  <si>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</si>
  <si>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</si>
  <si>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</si>
  <si>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</si>
  <si>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</si>
  <si>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</si>
  <si>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</si>
  <si>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</si>
  <si>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</si>
  <si>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</si>
  <si>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</si>
  <si>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</si>
  <si>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</si>
  <si>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</si>
  <si>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</si>
  <si>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</si>
  <si>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</si>
  <si>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</si>
  <si>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</si>
  <si>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</si>
  <si>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</si>
  <si>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</si>
  <si>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</si>
  <si>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</si>
  <si>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</si>
  <si>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</si>
  <si>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</si>
  <si>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</si>
  <si>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</si>
  <si>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</si>
  <si>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</si>
  <si>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</si>
  <si>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</si>
  <si>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</si>
  <si>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</si>
  <si>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</si>
  <si>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</si>
  <si>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</si>
  <si>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</si>
  <si>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</si>
  <si>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</si>
  <si>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</si>
  <si>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</si>
  <si>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</si>
  <si>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</si>
  <si>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</si>
  <si>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</si>
  <si>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</si>
  <si>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</si>
  <si>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</si>
  <si>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</si>
  <si>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</si>
  <si>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</si>
  <si>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</si>
  <si>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</si>
  <si>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</si>
  <si>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</si>
  <si>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</si>
  <si>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</si>
  <si>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</si>
  <si>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</si>
  <si>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</si>
  <si>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</si>
  <si>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</si>
  <si>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</si>
  <si>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</si>
  <si>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</si>
  <si>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</si>
  <si>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</si>
  <si>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</si>
  <si>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</si>
  <si>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</si>
  <si>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</si>
  <si>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</si>
  <si>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</si>
  <si>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</si>
  <si>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</si>
  <si>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</si>
  <si>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</si>
  <si>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</si>
  <si>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</si>
  <si>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</si>
  <si>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</si>
  <si>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</si>
  <si>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</si>
  <si>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</si>
  <si>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</si>
  <si>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</si>
  <si>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</si>
  <si>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</si>
  <si>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</si>
  <si>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</si>
  <si>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</si>
  <si>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</si>
  <si>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</si>
  <si>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</si>
  <si>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</si>
  <si>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</si>
  <si>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</si>
  <si>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</si>
  <si>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</si>
  <si>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</si>
  <si>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</si>
  <si>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</si>
  <si>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</si>
  <si>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</si>
  <si>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</si>
  <si>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</si>
  <si>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</si>
  <si>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</si>
  <si>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</si>
  <si>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</si>
  <si>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</si>
  <si>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</si>
  <si>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</si>
  <si>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</si>
  <si>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</si>
  <si>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</si>
  <si>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</si>
  <si>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</si>
  <si>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</si>
  <si>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</si>
  <si>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</si>
  <si>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</si>
  <si>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</si>
  <si>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</si>
  <si>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</si>
  <si>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</si>
  <si>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</si>
  <si>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</si>
  <si>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</si>
  <si>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</si>
  <si>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</si>
  <si>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</si>
  <si>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</si>
  <si>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</si>
  <si>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</si>
  <si>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</si>
  <si>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</si>
  <si>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</si>
  <si>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</si>
  <si>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</si>
  <si>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</si>
  <si>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</si>
  <si>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</si>
  <si>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</si>
  <si>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</si>
  <si>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</si>
  <si>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</si>
  <si>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</si>
  <si>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</si>
  <si>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</si>
  <si>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</si>
  <si>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</si>
  <si>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</si>
  <si>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</si>
  <si>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</si>
  <si>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</si>
  <si>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</si>
  <si>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</si>
  <si>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</si>
  <si>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</si>
  <si>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</si>
  <si>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</si>
  <si>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</si>
  <si>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</si>
  <si>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</si>
  <si>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</si>
  <si>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</si>
  <si>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</si>
  <si>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</si>
  <si>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</si>
  <si>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</si>
  <si>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</si>
  <si>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</si>
  <si>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</si>
  <si>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</si>
  <si>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</si>
  <si>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</si>
  <si>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</si>
  <si>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</si>
  <si>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</si>
  <si>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</si>
  <si>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</si>
  <si>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</si>
  <si>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</si>
  <si>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</si>
  <si>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</si>
  <si>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</si>
  <si>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</si>
  <si>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</si>
  <si>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</si>
  <si>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</si>
  <si>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</si>
  <si>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</si>
  <si>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</si>
  <si>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</si>
  <si>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</si>
  <si>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</si>
  <si>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</si>
  <si>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</si>
  <si>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</si>
  <si>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</si>
  <si>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</si>
  <si>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</si>
  <si>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</si>
  <si>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</si>
  <si>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</si>
  <si>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</si>
  <si>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</si>
  <si>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</si>
  <si>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</si>
  <si>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</si>
  <si>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</si>
  <si>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</si>
  <si>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</si>
  <si>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</si>
  <si>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</si>
  <si>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</si>
  <si>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</si>
  <si>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</si>
  <si>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</si>
  <si>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</si>
  <si>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</si>
  <si>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</si>
  <si>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</si>
  <si>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</si>
  <si>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</si>
  <si>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</si>
  <si>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</si>
  <si>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</si>
  <si>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</si>
  <si>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</si>
  <si>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</si>
  <si>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</si>
  <si>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</si>
  <si>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</si>
  <si>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</si>
  <si>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</si>
  <si>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</si>
  <si>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</si>
  <si>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</si>
  <si>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</si>
  <si>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</si>
  <si>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</si>
  <si>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</si>
  <si>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</si>
  <si>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</si>
  <si>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</si>
  <si>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</si>
  <si>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</si>
  <si>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</si>
  <si>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</si>
  <si>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</si>
  <si>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</si>
  <si>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</si>
  <si>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</si>
  <si>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</si>
  <si>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</si>
  <si>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</si>
  <si>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</si>
  <si>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</si>
  <si>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</si>
  <si>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</si>
  <si>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</si>
  <si>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</si>
  <si>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</si>
  <si>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</si>
  <si>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</si>
  <si>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</si>
  <si>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</si>
  <si>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</si>
  <si>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</si>
  <si>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</si>
  <si>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</si>
  <si>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</si>
  <si>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</si>
  <si>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</si>
  <si>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</si>
  <si>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</si>
  <si>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</si>
  <si>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</si>
  <si>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</si>
  <si>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</si>
  <si>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</si>
  <si>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</si>
  <si>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</si>
  <si>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</si>
  <si>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</si>
  <si>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</si>
  <si>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</si>
  <si>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</si>
  <si>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</si>
  <si>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</si>
  <si>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</si>
  <si>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</si>
  <si>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</si>
  <si>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</si>
  <si>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</si>
  <si>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</si>
  <si>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</si>
  <si>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</si>
  <si>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</si>
  <si>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</si>
  <si>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</si>
  <si>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</si>
  <si>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</si>
  <si>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</si>
  <si>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</si>
  <si>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</si>
  <si>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</si>
  <si>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</si>
  <si>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</si>
  <si>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</si>
  <si>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</si>
  <si>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</si>
  <si>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</si>
  <si>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</si>
  <si>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</si>
  <si>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</si>
  <si>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</si>
  <si>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</si>
  <si>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</si>
  <si>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</si>
  <si>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</si>
  <si>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</si>
  <si>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</si>
  <si>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</si>
  <si>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</si>
  <si>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</si>
  <si>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</si>
  <si>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</si>
  <si>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</si>
  <si>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</si>
  <si>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</si>
  <si>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</si>
  <si>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</si>
  <si>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</si>
  <si>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</si>
  <si>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</si>
  <si>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</si>
  <si>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</si>
  <si>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</si>
  <si>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</si>
  <si>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</si>
  <si>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</si>
  <si>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</si>
  <si>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</si>
  <si>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</si>
  <si>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</si>
  <si>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</si>
  <si>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</si>
  <si>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</si>
  <si>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</si>
  <si>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</si>
  <si>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</si>
  <si>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</si>
  <si>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</si>
  <si>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</si>
  <si>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</si>
  <si>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</si>
  <si>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</si>
  <si>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</si>
  <si>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</si>
  <si>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</si>
  <si>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</si>
  <si>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</si>
  <si>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</si>
  <si>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</si>
  <si>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</si>
  <si>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</si>
  <si>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</si>
  <si>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</si>
  <si>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</si>
  <si>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</si>
  <si>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</si>
  <si>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</si>
  <si>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</si>
  <si>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</si>
  <si>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</si>
  <si>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</si>
  <si>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</si>
  <si>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</si>
  <si>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</si>
  <si>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</si>
  <si>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</si>
  <si>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</si>
  <si>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</si>
  <si>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</si>
  <si>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</si>
  <si>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</si>
  <si>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</si>
  <si>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</si>
  <si>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</si>
  <si>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</si>
  <si>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</si>
  <si>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</si>
  <si>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</si>
  <si>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</si>
  <si>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</si>
  <si>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</si>
  <si>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</si>
  <si>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</si>
  <si>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</si>
  <si>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</si>
  <si>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</si>
  <si>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</si>
  <si>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</si>
  <si>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</si>
  <si>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</si>
  <si>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</si>
  <si>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</si>
  <si>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</si>
  <si>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</si>
  <si>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</si>
  <si>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</si>
  <si>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</si>
  <si>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</si>
  <si>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</si>
  <si>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</si>
  <si>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</si>
  <si>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</si>
  <si>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</si>
  <si>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</si>
  <si>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</si>
  <si>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</si>
  <si>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</si>
  <si>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</si>
  <si>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</si>
  <si>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</si>
  <si>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</si>
  <si>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</si>
  <si>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</si>
  <si>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</si>
  <si>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</si>
  <si>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</si>
  <si>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</si>
  <si>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</si>
  <si>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</si>
  <si>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</si>
  <si>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</si>
  <si>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</si>
  <si>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</si>
  <si>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</si>
  <si>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</si>
  <si>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</si>
  <si>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</si>
  <si>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</si>
  <si>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</si>
  <si>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</si>
  <si>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</si>
  <si>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</si>
  <si>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</si>
  <si>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</si>
  <si>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</si>
  <si>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</si>
  <si>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</si>
  <si>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</si>
  <si>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</si>
  <si>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</si>
  <si>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</si>
  <si>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</si>
  <si>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</si>
  <si>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</si>
  <si>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</si>
  <si>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</si>
  <si>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</si>
  <si>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</si>
  <si>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</si>
  <si>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</si>
  <si>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</si>
  <si>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</si>
  <si>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</si>
  <si>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</si>
  <si>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</si>
  <si>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</si>
  <si>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</si>
  <si>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</si>
  <si>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</si>
  <si>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</si>
  <si>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</si>
  <si>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</si>
  <si>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</si>
  <si>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</si>
  <si>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</si>
  <si>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</si>
  <si>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</si>
  <si>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</si>
  <si>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</si>
  <si>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</si>
  <si>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</si>
  <si>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</si>
  <si>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</si>
  <si>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</si>
  <si>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</si>
  <si>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</si>
  <si>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</si>
  <si>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</si>
  <si>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</si>
  <si>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</si>
  <si>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</si>
  <si>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</si>
  <si>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</si>
  <si>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</si>
  <si>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</si>
  <si>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</si>
  <si>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</si>
  <si>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</si>
  <si>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</si>
  <si>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</si>
  <si>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</si>
  <si>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</si>
  <si>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</si>
  <si>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</si>
  <si>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</si>
  <si>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</si>
  <si>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</si>
  <si>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</si>
  <si>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</si>
  <si>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</si>
  <si>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</si>
  <si>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</si>
  <si>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</si>
  <si>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</si>
  <si>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</si>
  <si>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</si>
  <si>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</si>
  <si>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</si>
  <si>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</si>
  <si>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</si>
  <si>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</si>
  <si>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</si>
  <si>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</si>
  <si>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</si>
  <si>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</si>
  <si>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</si>
  <si>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</si>
  <si>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</si>
  <si>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</si>
  <si>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</si>
  <si>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</si>
  <si>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</si>
  <si>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</si>
  <si>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</si>
  <si>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</si>
  <si>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</si>
  <si>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</si>
  <si>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</si>
  <si>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</si>
  <si>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</si>
  <si>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</si>
  <si>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</si>
  <si>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</si>
  <si>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</si>
  <si>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</si>
  <si>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</si>
  <si>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</si>
  <si>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</si>
  <si>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</si>
  <si>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</si>
  <si>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</si>
  <si>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</si>
  <si>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</si>
  <si>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</si>
  <si>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</si>
  <si>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</si>
  <si>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</si>
  <si>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</si>
  <si>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</si>
  <si>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</si>
  <si>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</si>
  <si>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</si>
  <si>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</si>
  <si>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</si>
  <si>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</si>
  <si>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</si>
  <si>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</si>
  <si>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</si>
  <si>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</si>
  <si>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</si>
  <si>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</si>
  <si>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</si>
  <si>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</si>
  <si>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</si>
  <si>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</si>
  <si>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</si>
  <si>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</si>
  <si>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</si>
  <si>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</si>
  <si>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</si>
  <si>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</si>
  <si>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</si>
  <si>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</si>
  <si>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</si>
  <si>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</si>
  <si>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</si>
  <si>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</si>
  <si>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</si>
  <si>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</si>
  <si>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</si>
  <si>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</si>
  <si>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</si>
  <si>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</si>
  <si>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</si>
  <si>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</si>
  <si>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</si>
  <si>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</si>
  <si>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</si>
  <si>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</si>
  <si>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</si>
  <si>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</si>
  <si>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</si>
  <si>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</si>
  <si>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</si>
  <si>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</si>
  <si>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</si>
  <si>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</si>
  <si>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</si>
  <si>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</si>
  <si>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</si>
  <si>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</si>
  <si>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</si>
  <si>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</si>
  <si>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</si>
  <si>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</si>
  <si>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</si>
  <si>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</si>
  <si>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</si>
  <si>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</si>
  <si>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</si>
  <si>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</si>
  <si>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</si>
  <si>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</si>
  <si>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</si>
  <si>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</si>
  <si>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</si>
  <si>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</si>
  <si>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</si>
  <si>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</si>
  <si>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</si>
  <si>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</si>
  <si>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</si>
  <si>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</si>
  <si>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</si>
  <si>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</si>
  <si>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</si>
  <si>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</si>
  <si>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</si>
  <si>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</si>
  <si>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</si>
  <si>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</si>
  <si>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</si>
  <si>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</si>
  <si>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</si>
  <si>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</si>
  <si>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</si>
  <si>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</si>
  <si>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</si>
  <si>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</si>
  <si>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</si>
  <si>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</si>
  <si>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</si>
  <si>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</si>
  <si>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</si>
  <si>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</si>
  <si>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</si>
  <si>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</si>
  <si>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</si>
  <si>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</si>
  <si>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</si>
  <si>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</si>
  <si>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</si>
  <si>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</si>
  <si>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</si>
  <si>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</si>
  <si>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</si>
  <si>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</si>
  <si>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</si>
  <si>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</si>
  <si>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</si>
  <si>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</si>
  <si>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</si>
  <si>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</si>
  <si>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</si>
  <si>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</si>
  <si>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</si>
  <si>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</si>
  <si>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</si>
  <si>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</si>
  <si>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</si>
  <si>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</si>
  <si>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</si>
  <si>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</si>
  <si>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</si>
  <si>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</si>
  <si>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</si>
  <si>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</si>
  <si>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</si>
  <si>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</si>
  <si>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</si>
  <si>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</si>
  <si>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</si>
  <si>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</si>
  <si>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</si>
  <si>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</si>
  <si>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</si>
  <si>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</si>
  <si>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</si>
  <si>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</si>
  <si>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</si>
  <si>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</si>
  <si>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</si>
  <si>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</si>
  <si>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</si>
  <si>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</si>
  <si>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</si>
  <si>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</si>
  <si>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</si>
  <si>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</si>
  <si>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</si>
  <si>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</si>
  <si>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</si>
  <si>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</si>
  <si>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</si>
  <si>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</si>
  <si>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</si>
  <si>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</si>
  <si>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</si>
  <si>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</si>
  <si>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</si>
  <si>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</si>
  <si>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</si>
  <si>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</si>
  <si>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</si>
  <si>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</si>
  <si>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</si>
  <si>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</si>
  <si>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</si>
  <si>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</si>
  <si>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</si>
  <si>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</si>
  <si>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</si>
  <si>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</si>
  <si>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</si>
  <si>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</si>
  <si>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</si>
  <si>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</si>
  <si>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</si>
  <si>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</si>
  <si>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</si>
  <si>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</si>
  <si>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</si>
  <si>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</si>
  <si>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</si>
  <si>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</si>
  <si>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</si>
  <si>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</si>
  <si>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</si>
  <si>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</si>
  <si>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</si>
  <si>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</si>
  <si>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</si>
  <si>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</si>
  <si>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</si>
  <si>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</si>
  <si>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</si>
  <si>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</si>
  <si>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</si>
  <si>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</si>
  <si>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</si>
  <si>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</si>
  <si>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</si>
  <si>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</si>
  <si>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</si>
  <si>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</si>
  <si>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</si>
  <si>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</si>
  <si>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</si>
  <si>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</si>
  <si>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</si>
  <si>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</si>
  <si>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</si>
  <si>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</si>
  <si>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</si>
  <si>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</si>
  <si>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</si>
  <si>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</si>
  <si>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</si>
  <si>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</si>
  <si>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</si>
  <si>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</si>
  <si>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</si>
  <si>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</si>
  <si>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</si>
  <si>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</si>
  <si>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</si>
  <si>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</si>
  <si>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</si>
  <si>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</si>
  <si>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</si>
  <si>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</si>
  <si>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</si>
  <si>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</si>
  <si>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</si>
  <si>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</si>
  <si>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</si>
  <si>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</si>
  <si>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</si>
  <si>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</si>
  <si>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</si>
  <si>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</si>
  <si>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</si>
  <si>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</si>
  <si>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</si>
  <si>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</si>
  <si>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</si>
  <si>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</si>
  <si>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</si>
  <si>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</si>
  <si>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</si>
  <si>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</si>
  <si>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</si>
  <si>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</si>
  <si>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</si>
  <si>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</si>
  <si>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</si>
  <si>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</si>
  <si>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</si>
  <si>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</si>
  <si>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</si>
  <si>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</si>
  <si>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</si>
  <si>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</si>
  <si>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</si>
  <si>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</si>
  <si>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</si>
  <si>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</si>
  <si>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</si>
  <si>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</si>
  <si>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</si>
  <si>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</si>
  <si>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</si>
  <si>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</si>
  <si>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</si>
  <si>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</si>
  <si>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</si>
  <si>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</si>
  <si>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</si>
  <si>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</si>
  <si>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</si>
  <si>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</si>
  <si>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</si>
  <si>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</si>
  <si>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</si>
  <si>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</si>
  <si>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</si>
  <si>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</si>
  <si>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</si>
  <si>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</si>
  <si>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</si>
  <si>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</si>
  <si>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</si>
  <si>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</si>
  <si>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</si>
  <si>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</si>
  <si>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</si>
  <si>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</si>
  <si>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</si>
  <si>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</si>
  <si>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</si>
  <si>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</si>
  <si>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</si>
  <si>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</si>
  <si>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</si>
  <si>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</si>
  <si>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</si>
  <si>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</si>
  <si>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</si>
  <si>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</si>
  <si>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</si>
  <si>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</si>
  <si>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</si>
  <si>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</si>
  <si>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</si>
  <si>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</si>
  <si>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</si>
  <si>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</si>
  <si>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</si>
  <si>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</si>
  <si>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</si>
  <si>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</si>
  <si>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</si>
  <si>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</si>
  <si>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</si>
  <si>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</si>
  <si>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</si>
  <si>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</si>
  <si>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</si>
  <si>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</si>
  <si>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</si>
  <si>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</si>
  <si>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</si>
  <si>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</si>
  <si>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</si>
  <si>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</si>
  <si>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</si>
  <si>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</si>
  <si>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</si>
  <si>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</si>
  <si>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</si>
  <si>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</si>
  <si>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</si>
  <si>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</si>
  <si>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</si>
  <si>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</si>
  <si>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</si>
  <si>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</si>
  <si>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</si>
  <si>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</si>
  <si>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</si>
  <si>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</si>
  <si>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</si>
  <si>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</si>
  <si>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</si>
  <si>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</si>
  <si>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</si>
  <si>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</si>
  <si>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</si>
  <si>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</si>
  <si>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</si>
  <si>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</si>
  <si>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</si>
  <si>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</si>
  <si>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</si>
  <si>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</si>
  <si>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</si>
  <si>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</si>
  <si>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</si>
  <si>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</si>
  <si>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</si>
  <si>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</si>
  <si>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</si>
  <si>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</si>
  <si>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</si>
  <si>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</si>
  <si>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</si>
  <si>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</si>
  <si>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</si>
  <si>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</si>
  <si>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</si>
  <si>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</si>
  <si>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</si>
  <si>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</si>
  <si>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</si>
  <si>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</si>
  <si>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</si>
  <si>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</si>
  <si>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</si>
  <si>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</si>
  <si>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</si>
  <si>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</si>
  <si>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</si>
  <si>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</si>
  <si>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</si>
  <si>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</si>
  <si>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</si>
  <si>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</si>
  <si>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</si>
  <si>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</si>
  <si>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</si>
  <si>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</si>
  <si>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</si>
  <si>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</si>
  <si>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</si>
  <si>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</si>
  <si>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</si>
  <si>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</si>
  <si>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</si>
  <si>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</si>
  <si>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</si>
  <si>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</si>
  <si>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</si>
  <si>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</si>
  <si>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</si>
  <si>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</si>
  <si>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</si>
  <si>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</si>
  <si>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</si>
  <si>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</si>
  <si>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</si>
  <si>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</si>
  <si>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</si>
  <si>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</si>
  <si>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</si>
  <si>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</si>
  <si>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</si>
  <si>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</si>
  <si>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</si>
  <si>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</si>
  <si>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</si>
  <si>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</si>
  <si>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</si>
  <si>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</si>
  <si>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</si>
  <si>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</si>
  <si>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</si>
  <si>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</si>
  <si>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</si>
  <si>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</si>
  <si>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</si>
  <si>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</si>
  <si>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</si>
  <si>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</si>
  <si>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</si>
  <si>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</si>
  <si>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</si>
  <si>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</si>
  <si>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</si>
  <si>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</si>
  <si>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</si>
  <si>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</si>
  <si>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</si>
  <si>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</si>
  <si>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</si>
  <si>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</si>
  <si>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</si>
  <si>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</si>
  <si>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</si>
  <si>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</si>
  <si>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</si>
  <si>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</si>
  <si>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</si>
  <si>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</si>
  <si>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</si>
  <si>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</si>
  <si>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</si>
  <si>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</si>
  <si>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</si>
  <si>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</si>
  <si>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</si>
  <si>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</si>
  <si>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</si>
  <si>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</si>
  <si>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</si>
  <si>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</si>
  <si>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</si>
  <si>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</si>
  <si>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</si>
  <si>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</si>
  <si>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</si>
  <si>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</si>
  <si>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</si>
  <si>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</si>
  <si>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</si>
  <si>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</si>
  <si>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</si>
  <si>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</si>
  <si>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</si>
  <si>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</si>
  <si>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</si>
  <si>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</si>
  <si>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</si>
  <si>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</si>
  <si>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</si>
  <si>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</si>
  <si>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</si>
  <si>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</si>
  <si>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</si>
  <si>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</si>
  <si>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</si>
  <si>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</si>
  <si>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</si>
  <si>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</si>
  <si>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</si>
  <si>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</si>
  <si>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</si>
  <si>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</si>
  <si>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</si>
  <si>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</si>
  <si>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</si>
  <si>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</si>
  <si>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</si>
  <si>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</si>
  <si>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</si>
  <si>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</si>
  <si>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</si>
  <si>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</si>
  <si>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</si>
  <si>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</si>
  <si>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</si>
  <si>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</si>
  <si>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</si>
  <si>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</si>
  <si>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</si>
  <si>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</si>
  <si>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</si>
  <si>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code</t>
  </si>
  <si>
    <t># import data into R as a dataframe named load_df</t>
  </si>
  <si>
    <t>library(stargazer)</t>
  </si>
  <si>
    <t>load_df$hddVar1 &lt;- pmax(0, 52 - load_df$dlyavgtmp,na.rm=FALSE)</t>
  </si>
  <si>
    <t>load_df$cddVar1 &lt;- pmax(0, load_df$dlyavgtmp - 62,na.rm=FALSE)</t>
  </si>
  <si>
    <t>reg &lt;- lm(load ~ hddVar1 + cddVar1 + mth_3 + mth_4 + mth_5 + mth_6 + mth_7 + mth_8 + mth_9 + mth_10 + mth_11 + fy_2019 + fy_2020 + fy_2021 + fy_2022 + dow_1 + dow_2 + dow_3 + dow_4 + dow_5 + dow_6 + MemorialDay + Christmas, load_df[load_df$missing_flag != 1,])</t>
  </si>
  <si>
    <t>stargazer(reg,type='text',style='default', single.row = TRUE)</t>
  </si>
  <si>
    <t>print(paste0('RMSE: ',round(sqrt(mean(reg$residuals^2)),3)))</t>
  </si>
  <si>
    <t>HDD52</t>
  </si>
  <si>
    <t>CDD62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</si>
</sst>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ddd"/>
    <numFmt numFmtId="165" formatCode="0.000"/>
    <numFmt numFmtId="166" formatCode="0.0"/>
    <numFmt numFmtId="167" formatCode="0.0%"/>
    <numFmt numFmtId="168" formatCode="0.000%"/>
    <numFmt numFmtId="169" formatCode="[$-409]mmm\-yy;@"/>
    <numFmt numFmtId="170" formatCode="0.0000"/>
    <numFmt numFmtId="171" formatCode="#,##0.000"/>
    <numFmt numFmtId="172" formatCode="_(* #,##0_);_(* \(#,##0\);_(* &quot;-&quot;??_);_(@_)"/>
    <numFmt numFmtId="173" formatCode="_(* #,##0.000_);_(* \(#,##0.000\);_(* &quot;-&quot;??_);_(@_)"/>
  </numFmts>
  <fonts count="31" x14ac:knownFonts="1">
    <font>
      <sz val="10"/>
      <name val="Arial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Calibri"/>
      <family val="2"/>
    </font>
    <font>
      <b/>
      <u/>
      <sz val="11"/>
      <color indexed="8"/>
      <name val="Calibri"/>
      <family val="2"/>
    </font>
    <font>
      <sz val="10"/>
      <name val="Arial"/>
      <family val="2"/>
    </font>
    <font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</font>
    <font>
      <sz val="10"/>
      <color rgb="FFFF0000"/>
      <name val="Arial"/>
      <family val="2"/>
    </font>
    <font>
      <sz val="11"/>
      <color indexed="8"/>
      <name val="Aptos Narrow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8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2" fillId="0" borderId="0"/>
    <xf numFmtId="0" fontId="5" fillId="0" borderId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9" fontId="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1" fillId="0" borderId="0"/>
    <xf numFmtId="43" fontId="28" fillId="0" borderId="0" applyFont="0" applyFill="0" applyBorder="0" applyAlignment="0" applyProtection="0"/>
    <xf numFmtId="0" fontId="30" fillId="0" borderId="0"/>
  </cellStyleXfs>
  <cellXfs count="128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2" fontId="0" fillId="0" borderId="0" xfId="0" applyNumberForma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4" borderId="0" xfId="0" applyFill="1" applyAlignment="1">
      <alignment wrapText="1"/>
    </xf>
    <xf numFmtId="0" fontId="4" fillId="0" borderId="0" xfId="0" applyFont="1" applyAlignment="1">
      <alignment horizontal="right"/>
    </xf>
    <xf numFmtId="14" fontId="0" fillId="0" borderId="0" xfId="0" applyNumberFormat="1"/>
    <xf numFmtId="0" fontId="4" fillId="0" borderId="0" xfId="0" applyFont="1" applyAlignment="1">
      <alignment horizontal="center" wrapText="1" shrinkToFit="1"/>
    </xf>
    <xf numFmtId="0" fontId="0" fillId="0" borderId="0" xfId="0" applyAlignment="1">
      <alignment horizontal="center" wrapText="1" shrinkToFit="1"/>
    </xf>
    <xf numFmtId="0" fontId="23" fillId="0" borderId="0" xfId="38" applyFont="1"/>
    <xf numFmtId="0" fontId="5" fillId="0" borderId="0" xfId="38"/>
    <xf numFmtId="0" fontId="20" fillId="0" borderId="0" xfId="38" applyFont="1"/>
    <xf numFmtId="167" fontId="5" fillId="0" borderId="0" xfId="41" applyNumberFormat="1" applyFont="1"/>
    <xf numFmtId="0" fontId="20" fillId="0" borderId="0" xfId="38" applyFont="1" applyAlignment="1">
      <alignment horizontal="center"/>
    </xf>
    <xf numFmtId="0" fontId="5" fillId="0" borderId="0" xfId="38" applyAlignment="1">
      <alignment wrapText="1"/>
    </xf>
    <xf numFmtId="0" fontId="20" fillId="0" borderId="0" xfId="38" applyFont="1" applyAlignment="1">
      <alignment horizontal="center" wrapText="1"/>
    </xf>
    <xf numFmtId="0" fontId="5" fillId="0" borderId="0" xfId="38" applyAlignment="1">
      <alignment horizontal="center" wrapText="1"/>
    </xf>
    <xf numFmtId="168" fontId="5" fillId="0" borderId="0" xfId="41" applyNumberFormat="1" applyFont="1"/>
    <xf numFmtId="168" fontId="5" fillId="0" borderId="0" xfId="38" applyNumberFormat="1"/>
    <xf numFmtId="0" fontId="21" fillId="0" borderId="0" xfId="38" applyFont="1"/>
    <xf numFmtId="166" fontId="5" fillId="0" borderId="0" xfId="38" applyNumberForma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165" fontId="0" fillId="0" borderId="0" xfId="0" applyNumberFormat="1"/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wrapText="1"/>
    </xf>
    <xf numFmtId="0" fontId="4" fillId="0" borderId="0" xfId="0" applyFont="1" applyAlignment="1">
      <alignment horizontal="centerContinuous"/>
    </xf>
    <xf numFmtId="3" fontId="0" fillId="0" borderId="0" xfId="0" applyNumberFormat="1"/>
    <xf numFmtId="167" fontId="0" fillId="0" borderId="0" xfId="41" applyNumberFormat="1" applyFont="1"/>
    <xf numFmtId="0" fontId="0" fillId="0" borderId="0" xfId="0" applyAlignment="1">
      <alignment horizontal="centerContinuous"/>
    </xf>
    <xf numFmtId="1" fontId="0" fillId="0" borderId="0" xfId="0" applyNumberFormat="1"/>
    <xf numFmtId="0" fontId="24" fillId="0" borderId="0" xfId="0" applyFont="1"/>
    <xf numFmtId="0" fontId="0" fillId="0" borderId="0" xfId="0" applyAlignment="1">
      <alignment vertical="top" wrapText="1"/>
    </xf>
    <xf numFmtId="9" fontId="0" fillId="0" borderId="0" xfId="41" applyFont="1"/>
    <xf numFmtId="0" fontId="0" fillId="0" borderId="0" xfId="0" applyAlignment="1">
      <alignment horizontal="center"/>
    </xf>
    <xf numFmtId="0" fontId="25" fillId="0" borderId="0" xfId="0" applyFont="1"/>
    <xf numFmtId="0" fontId="0" fillId="0" borderId="17" xfId="0" applyBorder="1"/>
    <xf numFmtId="0" fontId="24" fillId="0" borderId="0" xfId="0" applyFont="1" applyAlignment="1">
      <alignment horizontal="right"/>
    </xf>
    <xf numFmtId="0" fontId="24" fillId="25" borderId="0" xfId="0" applyFont="1" applyFill="1"/>
    <xf numFmtId="164" fontId="0" fillId="0" borderId="0" xfId="0" applyNumberFormat="1"/>
    <xf numFmtId="3" fontId="5" fillId="0" borderId="0" xfId="38" applyNumberFormat="1"/>
    <xf numFmtId="0" fontId="20" fillId="0" borderId="0" xfId="38" applyFont="1" applyAlignment="1">
      <alignment wrapText="1"/>
    </xf>
    <xf numFmtId="0" fontId="5" fillId="0" borderId="0" xfId="38" applyAlignment="1">
      <alignment horizontal="center"/>
    </xf>
    <xf numFmtId="2" fontId="4" fillId="0" borderId="0" xfId="0" applyNumberFormat="1" applyFont="1"/>
    <xf numFmtId="0" fontId="24" fillId="0" borderId="0" xfId="0" applyFont="1" applyAlignment="1">
      <alignment wrapText="1"/>
    </xf>
    <xf numFmtId="3" fontId="0" fillId="0" borderId="10" xfId="0" applyNumberFormat="1" applyBorder="1"/>
    <xf numFmtId="3" fontId="0" fillId="0" borderId="16" xfId="0" applyNumberFormat="1" applyBorder="1"/>
    <xf numFmtId="3" fontId="0" fillId="0" borderId="14" xfId="0" applyNumberFormat="1" applyBorder="1"/>
    <xf numFmtId="3" fontId="0" fillId="0" borderId="11" xfId="0" applyNumberFormat="1" applyBorder="1"/>
    <xf numFmtId="0" fontId="24" fillId="0" borderId="10" xfId="0" applyFont="1" applyBorder="1"/>
    <xf numFmtId="3" fontId="24" fillId="0" borderId="10" xfId="0" applyNumberFormat="1" applyFont="1" applyBorder="1"/>
    <xf numFmtId="3" fontId="0" fillId="0" borderId="0" xfId="0" applyNumberFormat="1" applyAlignment="1">
      <alignment wrapText="1"/>
    </xf>
    <xf numFmtId="170" fontId="0" fillId="0" borderId="0" xfId="0" applyNumberFormat="1" applyAlignment="1">
      <alignment wrapText="1"/>
    </xf>
    <xf numFmtId="3" fontId="0" fillId="24" borderId="0" xfId="0" applyNumberFormat="1" applyFill="1" applyAlignment="1">
      <alignment wrapText="1"/>
    </xf>
    <xf numFmtId="3" fontId="24" fillId="0" borderId="0" xfId="0" applyNumberFormat="1" applyFont="1" applyAlignment="1">
      <alignment horizontal="right" wrapText="1"/>
    </xf>
    <xf numFmtId="0" fontId="4" fillId="0" borderId="20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14" fontId="0" fillId="0" borderId="20" xfId="0" applyNumberFormat="1" applyBorder="1"/>
    <xf numFmtId="14" fontId="0" fillId="0" borderId="22" xfId="0" applyNumberFormat="1" applyBorder="1"/>
    <xf numFmtId="0" fontId="0" fillId="0" borderId="23" xfId="0" applyBorder="1"/>
    <xf numFmtId="3" fontId="0" fillId="0" borderId="23" xfId="0" applyNumberFormat="1" applyBorder="1"/>
    <xf numFmtId="3" fontId="0" fillId="0" borderId="0" xfId="0" applyNumberFormat="1" applyAlignment="1">
      <alignment horizontal="right"/>
    </xf>
    <xf numFmtId="2" fontId="4" fillId="0" borderId="0" xfId="0" applyNumberFormat="1" applyFont="1" applyAlignment="1">
      <alignment horizontal="center" wrapText="1"/>
    </xf>
    <xf numFmtId="171" fontId="0" fillId="0" borderId="0" xfId="0" applyNumberFormat="1"/>
    <xf numFmtId="0" fontId="0" fillId="0" borderId="0" xfId="0" applyProtection="1">
      <protection locked="0"/>
    </xf>
    <xf numFmtId="0" fontId="4" fillId="0" borderId="0" xfId="0" applyFont="1" applyAlignment="1" applyProtection="1">
      <alignment horizontal="left"/>
      <protection locked="0"/>
    </xf>
    <xf numFmtId="165" fontId="0" fillId="0" borderId="0" xfId="0" applyNumberFormat="1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24" fillId="0" borderId="0" xfId="0" applyFont="1" applyProtection="1">
      <protection locked="0"/>
    </xf>
    <xf numFmtId="0" fontId="2" fillId="0" borderId="0" xfId="0" applyFont="1" applyProtection="1">
      <protection locked="0"/>
    </xf>
    <xf numFmtId="1" fontId="0" fillId="0" borderId="0" xfId="0" applyNumberFormat="1" applyProtection="1">
      <protection locked="0"/>
    </xf>
    <xf numFmtId="14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69" fontId="0" fillId="0" borderId="23" xfId="0" applyNumberForma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165" fontId="4" fillId="0" borderId="0" xfId="0" applyNumberFormat="1" applyFont="1" applyAlignment="1">
      <alignment horizontal="center" wrapText="1"/>
    </xf>
    <xf numFmtId="3" fontId="0" fillId="0" borderId="0" xfId="0" applyNumberFormat="1" applyProtection="1">
      <protection locked="0"/>
    </xf>
    <xf numFmtId="3" fontId="0" fillId="0" borderId="21" xfId="0" applyNumberFormat="1" applyBorder="1"/>
    <xf numFmtId="3" fontId="0" fillId="0" borderId="23" xfId="0" applyNumberFormat="1" applyBorder="1" applyProtection="1">
      <protection locked="0"/>
    </xf>
    <xf numFmtId="3" fontId="0" fillId="0" borderId="24" xfId="0" applyNumberFormat="1" applyBorder="1"/>
    <xf numFmtId="172" fontId="0" fillId="0" borderId="21" xfId="46" applyNumberFormat="1" applyFont="1" applyBorder="1" applyProtection="1">
      <protection locked="0"/>
    </xf>
    <xf numFmtId="0" fontId="4" fillId="0" borderId="13" xfId="0" applyFont="1" applyBorder="1" applyAlignment="1" applyProtection="1">
      <alignment horizontal="center" wrapText="1"/>
      <protection locked="0"/>
    </xf>
    <xf numFmtId="169" fontId="0" fillId="0" borderId="0" xfId="0" applyNumberFormat="1" applyAlignment="1">
      <alignment horizontal="center"/>
    </xf>
    <xf numFmtId="0" fontId="4" fillId="0" borderId="12" xfId="0" applyFont="1" applyBorder="1" applyAlignment="1" applyProtection="1">
      <alignment horizontal="center"/>
      <protection locked="0"/>
    </xf>
    <xf numFmtId="0" fontId="0" fillId="0" borderId="0" xfId="0" quotePrefix="1"/>
    <xf numFmtId="43" fontId="0" fillId="0" borderId="0" xfId="46" applyFont="1"/>
    <xf numFmtId="0" fontId="2" fillId="0" borderId="0" xfId="0" applyFont="1"/>
    <xf numFmtId="165" fontId="2" fillId="0" borderId="0" xfId="0" quotePrefix="1" applyNumberFormat="1" applyFont="1"/>
    <xf numFmtId="0" fontId="0" fillId="26" borderId="0" xfId="0" applyFill="1"/>
    <xf numFmtId="172" fontId="0" fillId="0" borderId="0" xfId="46" applyNumberFormat="1" applyFont="1"/>
    <xf numFmtId="173" fontId="0" fillId="0" borderId="0" xfId="46" applyNumberFormat="1" applyFont="1"/>
    <xf numFmtId="172" fontId="2" fillId="0" borderId="10" xfId="46" applyNumberFormat="1" applyFont="1" applyBorder="1"/>
    <xf numFmtId="172" fontId="24" fillId="0" borderId="10" xfId="46" applyNumberFormat="1" applyFont="1" applyBorder="1"/>
    <xf numFmtId="172" fontId="4" fillId="0" borderId="0" xfId="46" applyNumberFormat="1" applyFont="1" applyAlignment="1">
      <alignment horizontal="center"/>
    </xf>
    <xf numFmtId="172" fontId="0" fillId="26" borderId="0" xfId="46" applyNumberFormat="1" applyFont="1" applyFill="1"/>
    <xf numFmtId="172" fontId="0" fillId="0" borderId="0" xfId="0" applyNumberFormat="1"/>
    <xf numFmtId="0" fontId="0" fillId="27" borderId="0" xfId="0" applyFill="1"/>
    <xf numFmtId="172" fontId="24" fillId="0" borderId="10" xfId="46" applyNumberFormat="1" applyFont="1" applyBorder="1" applyAlignment="1">
      <alignment horizontal="right"/>
    </xf>
    <xf numFmtId="172" fontId="29" fillId="0" borderId="0" xfId="46" applyNumberFormat="1" applyFont="1"/>
    <xf numFmtId="0" fontId="30" fillId="0" borderId="0" xfId="47"/>
    <xf numFmtId="14" fontId="30" fillId="0" borderId="0" xfId="47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5" borderId="11" xfId="0" applyFont="1" applyFill="1" applyBorder="1" applyAlignment="1">
      <alignment horizontal="center"/>
    </xf>
    <xf numFmtId="0" fontId="4" fillId="25" borderId="12" xfId="0" applyFont="1" applyFill="1" applyBorder="1" applyAlignment="1">
      <alignment horizontal="center"/>
    </xf>
    <xf numFmtId="0" fontId="4" fillId="25" borderId="13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6" builtinId="3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5" xr:uid="{679E8911-4D5F-4B17-ACF2-246A46E0F983}"/>
    <cellStyle name="Normal 3" xfId="37" xr:uid="{655AE25E-454E-42C7-8D01-C5E35FBEBE5F}"/>
    <cellStyle name="Normal 4" xfId="47" xr:uid="{765941B7-76C5-4690-8CA4-792E401BB0F9}"/>
    <cellStyle name="Normal_BPA adjustment for irrigation load for HWM 08312009" xfId="38" xr:uid="{34AD354F-B114-4034-8195-9B62DBCD9CD6}"/>
    <cellStyle name="Note" xfId="39" builtinId="10" customBuiltin="1"/>
    <cellStyle name="Output" xfId="40" builtinId="21" customBuiltin="1"/>
    <cellStyle name="Percent" xfId="41" builtinId="5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</a:t>
            </a:r>
            <a:r>
              <a:rPr lang="en-US" baseline="0"/>
              <a:t> Irrigation Average Use (akW)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'Regression Inputs'!$G$26:$G$1851</c:f>
              <c:numCache>
                <c:formatCode>#,##0</c:formatCode>
                <c:ptCount val="1826"/>
                <c:pt idx="0">
                  <c:v>135099.25279626789</c:v>
                </c:pt>
                <c:pt idx="1">
                  <c:v>163862.29446293457</c:v>
                </c:pt>
                <c:pt idx="2">
                  <c:v>177546.75279626789</c:v>
                </c:pt>
                <c:pt idx="3">
                  <c:v>192979.33612960126</c:v>
                </c:pt>
                <c:pt idx="4">
                  <c:v>198955.96112960126</c:v>
                </c:pt>
                <c:pt idx="5">
                  <c:v>194368.75279626789</c:v>
                </c:pt>
                <c:pt idx="6">
                  <c:v>169682.00279626789</c:v>
                </c:pt>
                <c:pt idx="7">
                  <c:v>165792.29446293457</c:v>
                </c:pt>
                <c:pt idx="8">
                  <c:v>196687.46112960126</c:v>
                </c:pt>
                <c:pt idx="9">
                  <c:v>212559.96112960126</c:v>
                </c:pt>
                <c:pt idx="10">
                  <c:v>222556.21112960126</c:v>
                </c:pt>
                <c:pt idx="11">
                  <c:v>242342.46112960126</c:v>
                </c:pt>
                <c:pt idx="12">
                  <c:v>209009.33612960126</c:v>
                </c:pt>
                <c:pt idx="13">
                  <c:v>187355.62779626789</c:v>
                </c:pt>
                <c:pt idx="14">
                  <c:v>182795.75279626789</c:v>
                </c:pt>
                <c:pt idx="15">
                  <c:v>208096.16946293463</c:v>
                </c:pt>
                <c:pt idx="16">
                  <c:v>219982.71112960126</c:v>
                </c:pt>
                <c:pt idx="17">
                  <c:v>222700.54446293451</c:v>
                </c:pt>
                <c:pt idx="18">
                  <c:v>204556.75279626789</c:v>
                </c:pt>
                <c:pt idx="19">
                  <c:v>207296.91946293457</c:v>
                </c:pt>
                <c:pt idx="20">
                  <c:v>212496.54446293463</c:v>
                </c:pt>
                <c:pt idx="21">
                  <c:v>164180.21112960126</c:v>
                </c:pt>
                <c:pt idx="22">
                  <c:v>154997.96112960126</c:v>
                </c:pt>
                <c:pt idx="23">
                  <c:v>143941.91946293457</c:v>
                </c:pt>
                <c:pt idx="24">
                  <c:v>151484.33612960126</c:v>
                </c:pt>
                <c:pt idx="25">
                  <c:v>145427.25279626789</c:v>
                </c:pt>
                <c:pt idx="26">
                  <c:v>159243.37779626789</c:v>
                </c:pt>
                <c:pt idx="27">
                  <c:v>175640.25279626795</c:v>
                </c:pt>
                <c:pt idx="28">
                  <c:v>183713.62779626789</c:v>
                </c:pt>
                <c:pt idx="29">
                  <c:v>209292.21112960126</c:v>
                </c:pt>
                <c:pt idx="30">
                  <c:v>231364.58825149876</c:v>
                </c:pt>
                <c:pt idx="31">
                  <c:v>219766.71325149876</c:v>
                </c:pt>
                <c:pt idx="32">
                  <c:v>224330.79658483213</c:v>
                </c:pt>
                <c:pt idx="33">
                  <c:v>243375.21325149876</c:v>
                </c:pt>
                <c:pt idx="34">
                  <c:v>245587.04658483202</c:v>
                </c:pt>
                <c:pt idx="35">
                  <c:v>289523.88472143846</c:v>
                </c:pt>
                <c:pt idx="36">
                  <c:v>292787.00491816539</c:v>
                </c:pt>
                <c:pt idx="37">
                  <c:v>311264.17158483213</c:v>
                </c:pt>
                <c:pt idx="38">
                  <c:v>292734.33825149876</c:v>
                </c:pt>
                <c:pt idx="39">
                  <c:v>279715.96325149876</c:v>
                </c:pt>
                <c:pt idx="40">
                  <c:v>276465.67158483213</c:v>
                </c:pt>
                <c:pt idx="41">
                  <c:v>245765.25491816539</c:v>
                </c:pt>
                <c:pt idx="42">
                  <c:v>234459.92158483213</c:v>
                </c:pt>
                <c:pt idx="43">
                  <c:v>250285.58825149876</c:v>
                </c:pt>
                <c:pt idx="44">
                  <c:v>234569.42158483213</c:v>
                </c:pt>
                <c:pt idx="45">
                  <c:v>241393.92158483213</c:v>
                </c:pt>
                <c:pt idx="46">
                  <c:v>230651.79658483213</c:v>
                </c:pt>
                <c:pt idx="47">
                  <c:v>239844.21325149876</c:v>
                </c:pt>
                <c:pt idx="48">
                  <c:v>229579.46325149876</c:v>
                </c:pt>
                <c:pt idx="49">
                  <c:v>256401.00491816539</c:v>
                </c:pt>
                <c:pt idx="50">
                  <c:v>242843.83825149876</c:v>
                </c:pt>
                <c:pt idx="51">
                  <c:v>267123.25491816539</c:v>
                </c:pt>
                <c:pt idx="52">
                  <c:v>231945.29658483213</c:v>
                </c:pt>
                <c:pt idx="53">
                  <c:v>190943.29658483213</c:v>
                </c:pt>
                <c:pt idx="54">
                  <c:v>200734.00491816539</c:v>
                </c:pt>
                <c:pt idx="55">
                  <c:v>241097.42158483202</c:v>
                </c:pt>
                <c:pt idx="56">
                  <c:v>231652.00491816539</c:v>
                </c:pt>
                <c:pt idx="57">
                  <c:v>259303.33825149876</c:v>
                </c:pt>
                <c:pt idx="58">
                  <c:v>280037.21325149876</c:v>
                </c:pt>
                <c:pt idx="59">
                  <c:v>283028.29658483213</c:v>
                </c:pt>
                <c:pt idx="60">
                  <c:v>299358.42104584922</c:v>
                </c:pt>
                <c:pt idx="61">
                  <c:v>291783.79604584922</c:v>
                </c:pt>
                <c:pt idx="62">
                  <c:v>273672.00437918259</c:v>
                </c:pt>
                <c:pt idx="63">
                  <c:v>262950.21271251584</c:v>
                </c:pt>
                <c:pt idx="64">
                  <c:v>312138.87937918259</c:v>
                </c:pt>
                <c:pt idx="65">
                  <c:v>310356.46271251584</c:v>
                </c:pt>
                <c:pt idx="66">
                  <c:v>319589.25437918259</c:v>
                </c:pt>
                <c:pt idx="67">
                  <c:v>327198.96271251584</c:v>
                </c:pt>
                <c:pt idx="68">
                  <c:v>323872.33771251584</c:v>
                </c:pt>
                <c:pt idx="69">
                  <c:v>307021.54604584922</c:v>
                </c:pt>
                <c:pt idx="70">
                  <c:v>301136.33771251584</c:v>
                </c:pt>
                <c:pt idx="71">
                  <c:v>320339.17104584922</c:v>
                </c:pt>
                <c:pt idx="72">
                  <c:v>329143.42104584922</c:v>
                </c:pt>
                <c:pt idx="73">
                  <c:v>319468.75437918259</c:v>
                </c:pt>
                <c:pt idx="74">
                  <c:v>318814.17104584922</c:v>
                </c:pt>
                <c:pt idx="75">
                  <c:v>322868.58771251584</c:v>
                </c:pt>
                <c:pt idx="76">
                  <c:v>309832.75437918259</c:v>
                </c:pt>
                <c:pt idx="77">
                  <c:v>307653.33771251584</c:v>
                </c:pt>
                <c:pt idx="78">
                  <c:v>291629.00437918259</c:v>
                </c:pt>
                <c:pt idx="79">
                  <c:v>290606.04604584922</c:v>
                </c:pt>
                <c:pt idx="80">
                  <c:v>321894.87937918259</c:v>
                </c:pt>
                <c:pt idx="81">
                  <c:v>349147.42104584922</c:v>
                </c:pt>
                <c:pt idx="82">
                  <c:v>326583.37937918247</c:v>
                </c:pt>
                <c:pt idx="83">
                  <c:v>331691.96271251584</c:v>
                </c:pt>
                <c:pt idx="84">
                  <c:v>358581.21271251584</c:v>
                </c:pt>
                <c:pt idx="85">
                  <c:v>318400.33771251584</c:v>
                </c:pt>
                <c:pt idx="86">
                  <c:v>330500.62937918247</c:v>
                </c:pt>
                <c:pt idx="87">
                  <c:v>337535.75437918247</c:v>
                </c:pt>
                <c:pt idx="88">
                  <c:v>332847.58771251584</c:v>
                </c:pt>
                <c:pt idx="89">
                  <c:v>309301.42104584922</c:v>
                </c:pt>
                <c:pt idx="90">
                  <c:v>274899.96271251584</c:v>
                </c:pt>
                <c:pt idx="91">
                  <c:v>294071.49074458255</c:v>
                </c:pt>
                <c:pt idx="92">
                  <c:v>302030.40741124918</c:v>
                </c:pt>
                <c:pt idx="93">
                  <c:v>325331.44907791592</c:v>
                </c:pt>
                <c:pt idx="94">
                  <c:v>321827.28241124918</c:v>
                </c:pt>
                <c:pt idx="95">
                  <c:v>324230.99074458255</c:v>
                </c:pt>
                <c:pt idx="96">
                  <c:v>302826.57407791592</c:v>
                </c:pt>
                <c:pt idx="97">
                  <c:v>281102.44907791592</c:v>
                </c:pt>
                <c:pt idx="98">
                  <c:v>279856.82407791592</c:v>
                </c:pt>
                <c:pt idx="99">
                  <c:v>291787.65741124918</c:v>
                </c:pt>
                <c:pt idx="100">
                  <c:v>291310.82407791592</c:v>
                </c:pt>
                <c:pt idx="101">
                  <c:v>286491.19907791592</c:v>
                </c:pt>
                <c:pt idx="102">
                  <c:v>306371.40741124918</c:v>
                </c:pt>
                <c:pt idx="103">
                  <c:v>310757.49074458255</c:v>
                </c:pt>
                <c:pt idx="104">
                  <c:v>288705.28241124918</c:v>
                </c:pt>
                <c:pt idx="105">
                  <c:v>278364.74074458255</c:v>
                </c:pt>
                <c:pt idx="106">
                  <c:v>292074.15741124918</c:v>
                </c:pt>
                <c:pt idx="107">
                  <c:v>301588.28241124918</c:v>
                </c:pt>
                <c:pt idx="108">
                  <c:v>293591.24074458255</c:v>
                </c:pt>
                <c:pt idx="109">
                  <c:v>280380.03241124918</c:v>
                </c:pt>
                <c:pt idx="110">
                  <c:v>286631.86574458255</c:v>
                </c:pt>
                <c:pt idx="111">
                  <c:v>274008.53241124918</c:v>
                </c:pt>
                <c:pt idx="112">
                  <c:v>290275.03241124918</c:v>
                </c:pt>
                <c:pt idx="113">
                  <c:v>303760.11574458255</c:v>
                </c:pt>
                <c:pt idx="114">
                  <c:v>316125.69907791592</c:v>
                </c:pt>
                <c:pt idx="115">
                  <c:v>293199.07407791592</c:v>
                </c:pt>
                <c:pt idx="116">
                  <c:v>291606.07407791592</c:v>
                </c:pt>
                <c:pt idx="117">
                  <c:v>294227.36574458255</c:v>
                </c:pt>
                <c:pt idx="118">
                  <c:v>255861.15741124918</c:v>
                </c:pt>
                <c:pt idx="119">
                  <c:v>253697.36574458255</c:v>
                </c:pt>
                <c:pt idx="120">
                  <c:v>272958.53241124918</c:v>
                </c:pt>
                <c:pt idx="121">
                  <c:v>267833.94907791592</c:v>
                </c:pt>
                <c:pt idx="122">
                  <c:v>330854.4202596792</c:v>
                </c:pt>
                <c:pt idx="123">
                  <c:v>333024.12859301246</c:v>
                </c:pt>
                <c:pt idx="124">
                  <c:v>318650.46192634583</c:v>
                </c:pt>
                <c:pt idx="125">
                  <c:v>274224.7952596792</c:v>
                </c:pt>
                <c:pt idx="126">
                  <c:v>263177.33692634583</c:v>
                </c:pt>
                <c:pt idx="127">
                  <c:v>282354.87859301246</c:v>
                </c:pt>
                <c:pt idx="128">
                  <c:v>301154.1702596792</c:v>
                </c:pt>
                <c:pt idx="129">
                  <c:v>287575.75359301246</c:v>
                </c:pt>
                <c:pt idx="130">
                  <c:v>263823.92025967914</c:v>
                </c:pt>
                <c:pt idx="131">
                  <c:v>309734.9202596792</c:v>
                </c:pt>
                <c:pt idx="132">
                  <c:v>319400.08692634583</c:v>
                </c:pt>
                <c:pt idx="133">
                  <c:v>329676.4202596792</c:v>
                </c:pt>
                <c:pt idx="134">
                  <c:v>355577.58692634583</c:v>
                </c:pt>
                <c:pt idx="135">
                  <c:v>355314.7952596792</c:v>
                </c:pt>
                <c:pt idx="136">
                  <c:v>327865.37859301246</c:v>
                </c:pt>
                <c:pt idx="137">
                  <c:v>324374.08692634583</c:v>
                </c:pt>
                <c:pt idx="138">
                  <c:v>299490.58692634583</c:v>
                </c:pt>
                <c:pt idx="139">
                  <c:v>291708.62859301246</c:v>
                </c:pt>
                <c:pt idx="140">
                  <c:v>339405.25359301246</c:v>
                </c:pt>
                <c:pt idx="141">
                  <c:v>375568.2952596792</c:v>
                </c:pt>
                <c:pt idx="142">
                  <c:v>389276.25359301246</c:v>
                </c:pt>
                <c:pt idx="143">
                  <c:v>405600.12859301246</c:v>
                </c:pt>
                <c:pt idx="144">
                  <c:v>393851.21192634583</c:v>
                </c:pt>
                <c:pt idx="145">
                  <c:v>391209.4202596792</c:v>
                </c:pt>
                <c:pt idx="146">
                  <c:v>320540.5452596792</c:v>
                </c:pt>
                <c:pt idx="147">
                  <c:v>305010.08692634583</c:v>
                </c:pt>
                <c:pt idx="148">
                  <c:v>324630.2952596792</c:v>
                </c:pt>
                <c:pt idx="149">
                  <c:v>338035.71192634583</c:v>
                </c:pt>
                <c:pt idx="150">
                  <c:v>320437.19558288122</c:v>
                </c:pt>
                <c:pt idx="151">
                  <c:v>314543.40391621459</c:v>
                </c:pt>
                <c:pt idx="152">
                  <c:v>310621.57058288122</c:v>
                </c:pt>
                <c:pt idx="153">
                  <c:v>292270.94558288122</c:v>
                </c:pt>
                <c:pt idx="154">
                  <c:v>304006.77891621459</c:v>
                </c:pt>
                <c:pt idx="155">
                  <c:v>314149.82058288122</c:v>
                </c:pt>
                <c:pt idx="156">
                  <c:v>313053.73724954785</c:v>
                </c:pt>
                <c:pt idx="157">
                  <c:v>320961.15391621459</c:v>
                </c:pt>
                <c:pt idx="158">
                  <c:v>305009.82058288122</c:v>
                </c:pt>
                <c:pt idx="159">
                  <c:v>286964.61224954785</c:v>
                </c:pt>
                <c:pt idx="160">
                  <c:v>282109.69558288122</c:v>
                </c:pt>
                <c:pt idx="161">
                  <c:v>229696.0736517022</c:v>
                </c:pt>
                <c:pt idx="162">
                  <c:v>241806.90391621456</c:v>
                </c:pt>
                <c:pt idx="163">
                  <c:v>239987.48724954794</c:v>
                </c:pt>
                <c:pt idx="164">
                  <c:v>258504.27891621456</c:v>
                </c:pt>
                <c:pt idx="165">
                  <c:v>269995.07058288122</c:v>
                </c:pt>
                <c:pt idx="166">
                  <c:v>285212.15391621459</c:v>
                </c:pt>
                <c:pt idx="167">
                  <c:v>258349.65391621456</c:v>
                </c:pt>
                <c:pt idx="168">
                  <c:v>243075.61224954794</c:v>
                </c:pt>
                <c:pt idx="169">
                  <c:v>271422.94558288122</c:v>
                </c:pt>
                <c:pt idx="170">
                  <c:v>276497.82058288122</c:v>
                </c:pt>
                <c:pt idx="171">
                  <c:v>286946.73724954785</c:v>
                </c:pt>
                <c:pt idx="172">
                  <c:v>280300.48724954796</c:v>
                </c:pt>
                <c:pt idx="173">
                  <c:v>315489.02891621459</c:v>
                </c:pt>
                <c:pt idx="174">
                  <c:v>280947.65391621459</c:v>
                </c:pt>
                <c:pt idx="175">
                  <c:v>265217.98724954796</c:v>
                </c:pt>
                <c:pt idx="176">
                  <c:v>309762.32058288122</c:v>
                </c:pt>
                <c:pt idx="177">
                  <c:v>276115.44558288122</c:v>
                </c:pt>
                <c:pt idx="178">
                  <c:v>268772.15391621459</c:v>
                </c:pt>
                <c:pt idx="179">
                  <c:v>269018.27891621459</c:v>
                </c:pt>
                <c:pt idx="180">
                  <c:v>258931.40391621456</c:v>
                </c:pt>
                <c:pt idx="181">
                  <c:v>259402.63792814416</c:v>
                </c:pt>
                <c:pt idx="182">
                  <c:v>263568.38792814419</c:v>
                </c:pt>
                <c:pt idx="183">
                  <c:v>298478.76292814419</c:v>
                </c:pt>
                <c:pt idx="184">
                  <c:v>296565.80459481082</c:v>
                </c:pt>
                <c:pt idx="185">
                  <c:v>294727.34626147745</c:v>
                </c:pt>
                <c:pt idx="186">
                  <c:v>285827.88792814419</c:v>
                </c:pt>
                <c:pt idx="187">
                  <c:v>267026.72126147745</c:v>
                </c:pt>
                <c:pt idx="188">
                  <c:v>247636.88792814416</c:v>
                </c:pt>
                <c:pt idx="189">
                  <c:v>235674.72126147753</c:v>
                </c:pt>
                <c:pt idx="190">
                  <c:v>241756.09626147753</c:v>
                </c:pt>
                <c:pt idx="191">
                  <c:v>246559.55459481085</c:v>
                </c:pt>
                <c:pt idx="192">
                  <c:v>254318.01292814416</c:v>
                </c:pt>
                <c:pt idx="193">
                  <c:v>269013.30459481082</c:v>
                </c:pt>
                <c:pt idx="194">
                  <c:v>282309.59626147756</c:v>
                </c:pt>
                <c:pt idx="195">
                  <c:v>230998.97126147753</c:v>
                </c:pt>
                <c:pt idx="196">
                  <c:v>216945.13792814416</c:v>
                </c:pt>
                <c:pt idx="197">
                  <c:v>255777.63792814416</c:v>
                </c:pt>
                <c:pt idx="198">
                  <c:v>270115.47126147745</c:v>
                </c:pt>
                <c:pt idx="199">
                  <c:v>273606.01292814407</c:v>
                </c:pt>
                <c:pt idx="200">
                  <c:v>274685.01292814407</c:v>
                </c:pt>
                <c:pt idx="201">
                  <c:v>276653.80459481082</c:v>
                </c:pt>
                <c:pt idx="202">
                  <c:v>268915.55459481082</c:v>
                </c:pt>
                <c:pt idx="203">
                  <c:v>265020.26292814419</c:v>
                </c:pt>
                <c:pt idx="204">
                  <c:v>285046.34626147745</c:v>
                </c:pt>
                <c:pt idx="205">
                  <c:v>292476.72126147756</c:v>
                </c:pt>
                <c:pt idx="206">
                  <c:v>296262.76292814407</c:v>
                </c:pt>
                <c:pt idx="207">
                  <c:v>289536.55459481082</c:v>
                </c:pt>
                <c:pt idx="208">
                  <c:v>289410.92959481082</c:v>
                </c:pt>
                <c:pt idx="209">
                  <c:v>242207.34626147748</c:v>
                </c:pt>
                <c:pt idx="210">
                  <c:v>220952.92959481085</c:v>
                </c:pt>
                <c:pt idx="211">
                  <c:v>251579.90650382836</c:v>
                </c:pt>
                <c:pt idx="212">
                  <c:v>266451.03150382836</c:v>
                </c:pt>
                <c:pt idx="213">
                  <c:v>280190.69817049504</c:v>
                </c:pt>
                <c:pt idx="214">
                  <c:v>273027.40650382836</c:v>
                </c:pt>
                <c:pt idx="215">
                  <c:v>286829.11483716167</c:v>
                </c:pt>
                <c:pt idx="216">
                  <c:v>249550.7815038283</c:v>
                </c:pt>
                <c:pt idx="217">
                  <c:v>221472.78150382836</c:v>
                </c:pt>
                <c:pt idx="218">
                  <c:v>226054.32317049499</c:v>
                </c:pt>
                <c:pt idx="219">
                  <c:v>244269.78150382836</c:v>
                </c:pt>
                <c:pt idx="220">
                  <c:v>231884.48983716173</c:v>
                </c:pt>
                <c:pt idx="221">
                  <c:v>236844.1565038283</c:v>
                </c:pt>
                <c:pt idx="222">
                  <c:v>233520.23983716161</c:v>
                </c:pt>
                <c:pt idx="223">
                  <c:v>209137.44817049499</c:v>
                </c:pt>
                <c:pt idx="224">
                  <c:v>203492.53150382836</c:v>
                </c:pt>
                <c:pt idx="225">
                  <c:v>247427.23983716167</c:v>
                </c:pt>
                <c:pt idx="226">
                  <c:v>274246.15650382836</c:v>
                </c:pt>
                <c:pt idx="227">
                  <c:v>275716.32317049504</c:v>
                </c:pt>
                <c:pt idx="228">
                  <c:v>252814.07317049499</c:v>
                </c:pt>
                <c:pt idx="229">
                  <c:v>192578.48983716173</c:v>
                </c:pt>
                <c:pt idx="230">
                  <c:v>174219.98983716167</c:v>
                </c:pt>
                <c:pt idx="231">
                  <c:v>159927.7815038283</c:v>
                </c:pt>
                <c:pt idx="232">
                  <c:v>205848.57317049499</c:v>
                </c:pt>
                <c:pt idx="233">
                  <c:v>237315.6565038283</c:v>
                </c:pt>
                <c:pt idx="234">
                  <c:v>247628.69817049499</c:v>
                </c:pt>
                <c:pt idx="235">
                  <c:v>240256.36483716167</c:v>
                </c:pt>
                <c:pt idx="236">
                  <c:v>230123.44817049504</c:v>
                </c:pt>
                <c:pt idx="237">
                  <c:v>195085.61483716167</c:v>
                </c:pt>
                <c:pt idx="238">
                  <c:v>192172.98983716167</c:v>
                </c:pt>
                <c:pt idx="239">
                  <c:v>213698.32317049504</c:v>
                </c:pt>
                <c:pt idx="240">
                  <c:v>213107.98983716167</c:v>
                </c:pt>
                <c:pt idx="241">
                  <c:v>229038.1565038283</c:v>
                </c:pt>
                <c:pt idx="242">
                  <c:v>223204.4454390404</c:v>
                </c:pt>
                <c:pt idx="243">
                  <c:v>226514.40377237365</c:v>
                </c:pt>
                <c:pt idx="244">
                  <c:v>215872.61210570703</c:v>
                </c:pt>
                <c:pt idx="245">
                  <c:v>182738.86210570703</c:v>
                </c:pt>
                <c:pt idx="246">
                  <c:v>204789.15377237377</c:v>
                </c:pt>
                <c:pt idx="247">
                  <c:v>209020.73710570703</c:v>
                </c:pt>
                <c:pt idx="248">
                  <c:v>221034.6954390404</c:v>
                </c:pt>
                <c:pt idx="249">
                  <c:v>239569.3204390404</c:v>
                </c:pt>
                <c:pt idx="250">
                  <c:v>247554.61210570703</c:v>
                </c:pt>
                <c:pt idx="251">
                  <c:v>197057.02877237365</c:v>
                </c:pt>
                <c:pt idx="252">
                  <c:v>166831.5704390404</c:v>
                </c:pt>
                <c:pt idx="253">
                  <c:v>193288.15377237377</c:v>
                </c:pt>
                <c:pt idx="254">
                  <c:v>206941.15377237365</c:v>
                </c:pt>
                <c:pt idx="255">
                  <c:v>210298.61210570703</c:v>
                </c:pt>
                <c:pt idx="256">
                  <c:v>212437.77877237377</c:v>
                </c:pt>
                <c:pt idx="257">
                  <c:v>217621.11210570714</c:v>
                </c:pt>
                <c:pt idx="258">
                  <c:v>179560.5704390404</c:v>
                </c:pt>
                <c:pt idx="259">
                  <c:v>170036.02877237377</c:v>
                </c:pt>
                <c:pt idx="260">
                  <c:v>203768.23710570703</c:v>
                </c:pt>
                <c:pt idx="261">
                  <c:v>228705.48710570703</c:v>
                </c:pt>
                <c:pt idx="262">
                  <c:v>225892.1954390404</c:v>
                </c:pt>
                <c:pt idx="263">
                  <c:v>245690.40377237377</c:v>
                </c:pt>
                <c:pt idx="264">
                  <c:v>238194.36210570703</c:v>
                </c:pt>
                <c:pt idx="265">
                  <c:v>215305.98710570703</c:v>
                </c:pt>
                <c:pt idx="266">
                  <c:v>214436.77877237377</c:v>
                </c:pt>
                <c:pt idx="267">
                  <c:v>211975.0704390404</c:v>
                </c:pt>
                <c:pt idx="268">
                  <c:v>213928.3204390404</c:v>
                </c:pt>
                <c:pt idx="269">
                  <c:v>219987.3204390404</c:v>
                </c:pt>
                <c:pt idx="270">
                  <c:v>216204.11210570703</c:v>
                </c:pt>
                <c:pt idx="271">
                  <c:v>217268.40377237377</c:v>
                </c:pt>
                <c:pt idx="272">
                  <c:v>180215.56141573962</c:v>
                </c:pt>
                <c:pt idx="273">
                  <c:v>166665.97808240625</c:v>
                </c:pt>
                <c:pt idx="274">
                  <c:v>166971.26974907299</c:v>
                </c:pt>
                <c:pt idx="275">
                  <c:v>165724.85308240625</c:v>
                </c:pt>
                <c:pt idx="276">
                  <c:v>156918.06141573962</c:v>
                </c:pt>
                <c:pt idx="277">
                  <c:v>200902.56141573962</c:v>
                </c:pt>
                <c:pt idx="278">
                  <c:v>200567.26974907288</c:v>
                </c:pt>
                <c:pt idx="279">
                  <c:v>180005.14474907288</c:v>
                </c:pt>
                <c:pt idx="280">
                  <c:v>171412.47808240625</c:v>
                </c:pt>
                <c:pt idx="281">
                  <c:v>199503.39474907288</c:v>
                </c:pt>
                <c:pt idx="282">
                  <c:v>188478.5614157395</c:v>
                </c:pt>
                <c:pt idx="283">
                  <c:v>217302.81141573962</c:v>
                </c:pt>
                <c:pt idx="284">
                  <c:v>239852.22808240625</c:v>
                </c:pt>
                <c:pt idx="285">
                  <c:v>247642.72808240625</c:v>
                </c:pt>
                <c:pt idx="286">
                  <c:v>215163.26974907299</c:v>
                </c:pt>
                <c:pt idx="287">
                  <c:v>210857.85308240625</c:v>
                </c:pt>
                <c:pt idx="288">
                  <c:v>236551.4364157395</c:v>
                </c:pt>
                <c:pt idx="289">
                  <c:v>250799.527227855</c:v>
                </c:pt>
                <c:pt idx="290">
                  <c:v>232486.11056118825</c:v>
                </c:pt>
                <c:pt idx="291">
                  <c:v>239926.19389452162</c:v>
                </c:pt>
                <c:pt idx="292">
                  <c:v>223922.19389452162</c:v>
                </c:pt>
                <c:pt idx="293">
                  <c:v>207114.61056118837</c:v>
                </c:pt>
                <c:pt idx="294">
                  <c:v>200254.98556118837</c:v>
                </c:pt>
                <c:pt idx="295">
                  <c:v>218811.44389452162</c:v>
                </c:pt>
                <c:pt idx="296">
                  <c:v>250797.402227855</c:v>
                </c:pt>
                <c:pt idx="297">
                  <c:v>260976.73556118825</c:v>
                </c:pt>
                <c:pt idx="298">
                  <c:v>265639.61056118837</c:v>
                </c:pt>
                <c:pt idx="299">
                  <c:v>266162.44389452162</c:v>
                </c:pt>
                <c:pt idx="300">
                  <c:v>249966.11056118837</c:v>
                </c:pt>
                <c:pt idx="301">
                  <c:v>240585.44389452162</c:v>
                </c:pt>
                <c:pt idx="302">
                  <c:v>230513.36056118837</c:v>
                </c:pt>
                <c:pt idx="303">
                  <c:v>222353.73094660204</c:v>
                </c:pt>
                <c:pt idx="304">
                  <c:v>226317.52261326878</c:v>
                </c:pt>
                <c:pt idx="305">
                  <c:v>226018.02261326878</c:v>
                </c:pt>
                <c:pt idx="306">
                  <c:v>208761.93927993541</c:v>
                </c:pt>
                <c:pt idx="307">
                  <c:v>196491.56427993541</c:v>
                </c:pt>
                <c:pt idx="308">
                  <c:v>191334.81427993541</c:v>
                </c:pt>
                <c:pt idx="309">
                  <c:v>210170.27261326878</c:v>
                </c:pt>
                <c:pt idx="310">
                  <c:v>232470.64761326878</c:v>
                </c:pt>
                <c:pt idx="311">
                  <c:v>239397.52261326867</c:v>
                </c:pt>
                <c:pt idx="312">
                  <c:v>259365.73094660215</c:v>
                </c:pt>
                <c:pt idx="313">
                  <c:v>257901.60594660204</c:v>
                </c:pt>
                <c:pt idx="314">
                  <c:v>207594.56427993541</c:v>
                </c:pt>
                <c:pt idx="315">
                  <c:v>173743.31427993541</c:v>
                </c:pt>
                <c:pt idx="316">
                  <c:v>200604.23094660204</c:v>
                </c:pt>
                <c:pt idx="317">
                  <c:v>213298.39761326878</c:v>
                </c:pt>
                <c:pt idx="318">
                  <c:v>216290.77261326867</c:v>
                </c:pt>
                <c:pt idx="319">
                  <c:v>227303.98094660204</c:v>
                </c:pt>
                <c:pt idx="320">
                  <c:v>224464.35594660204</c:v>
                </c:pt>
                <c:pt idx="321">
                  <c:v>202752.23094660204</c:v>
                </c:pt>
                <c:pt idx="322">
                  <c:v>166494.68927993541</c:v>
                </c:pt>
                <c:pt idx="323">
                  <c:v>195140.02261326878</c:v>
                </c:pt>
                <c:pt idx="324">
                  <c:v>212820.98094660215</c:v>
                </c:pt>
                <c:pt idx="325">
                  <c:v>221130.23094660204</c:v>
                </c:pt>
                <c:pt idx="326">
                  <c:v>218271.39761326867</c:v>
                </c:pt>
                <c:pt idx="327">
                  <c:v>204187.35594660215</c:v>
                </c:pt>
                <c:pt idx="328">
                  <c:v>165874.35594660215</c:v>
                </c:pt>
                <c:pt idx="329">
                  <c:v>133635.98094660204</c:v>
                </c:pt>
                <c:pt idx="330">
                  <c:v>165004.31427993541</c:v>
                </c:pt>
                <c:pt idx="331">
                  <c:v>190856.98094660204</c:v>
                </c:pt>
                <c:pt idx="332">
                  <c:v>209168.31427993541</c:v>
                </c:pt>
                <c:pt idx="333">
                  <c:v>208976.56427993541</c:v>
                </c:pt>
                <c:pt idx="334">
                  <c:v>198770.07181540085</c:v>
                </c:pt>
                <c:pt idx="335">
                  <c:v>163159.19681540085</c:v>
                </c:pt>
                <c:pt idx="336">
                  <c:v>144523.94681540085</c:v>
                </c:pt>
                <c:pt idx="337">
                  <c:v>160610.61348206748</c:v>
                </c:pt>
                <c:pt idx="338">
                  <c:v>183804.07181540091</c:v>
                </c:pt>
                <c:pt idx="339">
                  <c:v>215203.73848206754</c:v>
                </c:pt>
                <c:pt idx="340">
                  <c:v>225259.53014873422</c:v>
                </c:pt>
                <c:pt idx="341">
                  <c:v>225423.94681540091</c:v>
                </c:pt>
                <c:pt idx="342">
                  <c:v>182502.03014873416</c:v>
                </c:pt>
                <c:pt idx="343">
                  <c:v>163616.86348206748</c:v>
                </c:pt>
                <c:pt idx="344">
                  <c:v>188464.19681540091</c:v>
                </c:pt>
                <c:pt idx="345">
                  <c:v>201891.73848206754</c:v>
                </c:pt>
                <c:pt idx="346">
                  <c:v>200568.69681540091</c:v>
                </c:pt>
                <c:pt idx="347">
                  <c:v>200902.23848206754</c:v>
                </c:pt>
                <c:pt idx="348">
                  <c:v>199548.48848206748</c:v>
                </c:pt>
                <c:pt idx="349">
                  <c:v>172966.82181540079</c:v>
                </c:pt>
                <c:pt idx="350">
                  <c:v>157711.36348206754</c:v>
                </c:pt>
                <c:pt idx="351">
                  <c:v>190240.94681540079</c:v>
                </c:pt>
                <c:pt idx="352">
                  <c:v>210640.98848206754</c:v>
                </c:pt>
                <c:pt idx="353">
                  <c:v>215178.03014873416</c:v>
                </c:pt>
                <c:pt idx="354">
                  <c:v>210065.94681540085</c:v>
                </c:pt>
                <c:pt idx="355">
                  <c:v>198259.86348206754</c:v>
                </c:pt>
                <c:pt idx="356">
                  <c:v>182984.78014873416</c:v>
                </c:pt>
                <c:pt idx="357">
                  <c:v>173179.94681540091</c:v>
                </c:pt>
                <c:pt idx="358">
                  <c:v>207935.36348206754</c:v>
                </c:pt>
                <c:pt idx="359">
                  <c:v>224372.19681540079</c:v>
                </c:pt>
                <c:pt idx="360">
                  <c:v>228341.19681540079</c:v>
                </c:pt>
                <c:pt idx="361">
                  <c:v>233237.98848206754</c:v>
                </c:pt>
                <c:pt idx="362">
                  <c:v>232427.78014873416</c:v>
                </c:pt>
                <c:pt idx="363">
                  <c:v>199120.53014873416</c:v>
                </c:pt>
                <c:pt idx="364">
                  <c:v>171931.82181540085</c:v>
                </c:pt>
                <c:pt idx="365">
                  <c:v>172917.66837689959</c:v>
                </c:pt>
                <c:pt idx="366">
                  <c:v>186677.79337689959</c:v>
                </c:pt>
                <c:pt idx="367">
                  <c:v>204464.37671023296</c:v>
                </c:pt>
                <c:pt idx="368">
                  <c:v>204260.75171023296</c:v>
                </c:pt>
                <c:pt idx="369">
                  <c:v>192726.66837689964</c:v>
                </c:pt>
                <c:pt idx="370">
                  <c:v>160681.79337689964</c:v>
                </c:pt>
                <c:pt idx="371">
                  <c:v>163133.21004356627</c:v>
                </c:pt>
                <c:pt idx="372">
                  <c:v>196881.66837689964</c:v>
                </c:pt>
                <c:pt idx="373">
                  <c:v>214606.83504356633</c:v>
                </c:pt>
                <c:pt idx="374">
                  <c:v>223752.08504356627</c:v>
                </c:pt>
                <c:pt idx="375">
                  <c:v>233832.6267102329</c:v>
                </c:pt>
                <c:pt idx="376">
                  <c:v>229974.46004356621</c:v>
                </c:pt>
                <c:pt idx="377">
                  <c:v>215025.71004356621</c:v>
                </c:pt>
                <c:pt idx="378">
                  <c:v>217781.04337689959</c:v>
                </c:pt>
                <c:pt idx="379">
                  <c:v>243240.00171023296</c:v>
                </c:pt>
                <c:pt idx="380">
                  <c:v>267505.5850435663</c:v>
                </c:pt>
                <c:pt idx="381">
                  <c:v>264482.87671023305</c:v>
                </c:pt>
                <c:pt idx="382">
                  <c:v>279158.66837689956</c:v>
                </c:pt>
                <c:pt idx="383">
                  <c:v>276146.4600435663</c:v>
                </c:pt>
                <c:pt idx="384">
                  <c:v>255806.83504356627</c:v>
                </c:pt>
                <c:pt idx="385">
                  <c:v>242767.54337689959</c:v>
                </c:pt>
                <c:pt idx="386">
                  <c:v>249739.04337689959</c:v>
                </c:pt>
                <c:pt idx="387">
                  <c:v>255342.00171023302</c:v>
                </c:pt>
                <c:pt idx="388">
                  <c:v>242609.41837689959</c:v>
                </c:pt>
                <c:pt idx="389">
                  <c:v>248588.7517102329</c:v>
                </c:pt>
                <c:pt idx="390">
                  <c:v>226893.21004356627</c:v>
                </c:pt>
                <c:pt idx="391">
                  <c:v>220003.00171023296</c:v>
                </c:pt>
                <c:pt idx="392">
                  <c:v>214367.33504356627</c:v>
                </c:pt>
                <c:pt idx="393">
                  <c:v>240347.66837689959</c:v>
                </c:pt>
                <c:pt idx="394">
                  <c:v>253520.83504356627</c:v>
                </c:pt>
                <c:pt idx="395">
                  <c:v>229460.91837689964</c:v>
                </c:pt>
                <c:pt idx="396">
                  <c:v>210844.10754468382</c:v>
                </c:pt>
                <c:pt idx="397">
                  <c:v>192343.10754468371</c:v>
                </c:pt>
                <c:pt idx="398">
                  <c:v>195443.02421135045</c:v>
                </c:pt>
                <c:pt idx="399">
                  <c:v>200645.42324289648</c:v>
                </c:pt>
                <c:pt idx="400">
                  <c:v>212115.85754468371</c:v>
                </c:pt>
                <c:pt idx="401">
                  <c:v>223827.81587801696</c:v>
                </c:pt>
                <c:pt idx="402">
                  <c:v>239977.89921135033</c:v>
                </c:pt>
                <c:pt idx="403">
                  <c:v>266963.98254468373</c:v>
                </c:pt>
                <c:pt idx="404">
                  <c:v>300278.77421135048</c:v>
                </c:pt>
                <c:pt idx="405">
                  <c:v>272569.77421135048</c:v>
                </c:pt>
                <c:pt idx="406">
                  <c:v>298899.85754468373</c:v>
                </c:pt>
                <c:pt idx="407">
                  <c:v>317521.56587801711</c:v>
                </c:pt>
                <c:pt idx="408">
                  <c:v>326495.31587801711</c:v>
                </c:pt>
                <c:pt idx="409">
                  <c:v>324934.94087801711</c:v>
                </c:pt>
                <c:pt idx="410">
                  <c:v>291001.14921135048</c:v>
                </c:pt>
                <c:pt idx="411">
                  <c:v>270933.81587801711</c:v>
                </c:pt>
                <c:pt idx="412">
                  <c:v>268545.48254468373</c:v>
                </c:pt>
                <c:pt idx="413">
                  <c:v>278712.73254468373</c:v>
                </c:pt>
                <c:pt idx="414">
                  <c:v>296614.31587801699</c:v>
                </c:pt>
                <c:pt idx="415">
                  <c:v>296632.85754468373</c:v>
                </c:pt>
                <c:pt idx="416">
                  <c:v>300820.64921135048</c:v>
                </c:pt>
                <c:pt idx="417">
                  <c:v>274595.94087801711</c:v>
                </c:pt>
                <c:pt idx="418">
                  <c:v>255216.23254468371</c:v>
                </c:pt>
                <c:pt idx="419">
                  <c:v>235493.35754468371</c:v>
                </c:pt>
                <c:pt idx="420">
                  <c:v>252671.10754468371</c:v>
                </c:pt>
                <c:pt idx="421">
                  <c:v>287911.31587801699</c:v>
                </c:pt>
                <c:pt idx="422">
                  <c:v>273888.06587801699</c:v>
                </c:pt>
                <c:pt idx="423">
                  <c:v>277915.06587801711</c:v>
                </c:pt>
                <c:pt idx="424">
                  <c:v>263825.39921135036</c:v>
                </c:pt>
                <c:pt idx="425">
                  <c:v>267200.48254468373</c:v>
                </c:pt>
                <c:pt idx="426">
                  <c:v>277986.27271401009</c:v>
                </c:pt>
                <c:pt idx="427">
                  <c:v>267911.06438067672</c:v>
                </c:pt>
                <c:pt idx="428">
                  <c:v>286085.35604734335</c:v>
                </c:pt>
                <c:pt idx="429">
                  <c:v>343092.48104734335</c:v>
                </c:pt>
                <c:pt idx="430">
                  <c:v>340018.06438067672</c:v>
                </c:pt>
                <c:pt idx="431">
                  <c:v>374665.73104734335</c:v>
                </c:pt>
                <c:pt idx="432">
                  <c:v>374885.52271400997</c:v>
                </c:pt>
                <c:pt idx="433">
                  <c:v>338961.98104734335</c:v>
                </c:pt>
                <c:pt idx="434">
                  <c:v>314731.73104734335</c:v>
                </c:pt>
                <c:pt idx="435">
                  <c:v>333818.27271401009</c:v>
                </c:pt>
                <c:pt idx="436">
                  <c:v>324007.06438067672</c:v>
                </c:pt>
                <c:pt idx="437">
                  <c:v>290375.77271401009</c:v>
                </c:pt>
                <c:pt idx="438">
                  <c:v>289714.73104734335</c:v>
                </c:pt>
                <c:pt idx="439">
                  <c:v>301256.35604734335</c:v>
                </c:pt>
                <c:pt idx="440">
                  <c:v>279757.35604734335</c:v>
                </c:pt>
                <c:pt idx="441">
                  <c:v>278869.77271401009</c:v>
                </c:pt>
                <c:pt idx="442">
                  <c:v>298165.02271401009</c:v>
                </c:pt>
                <c:pt idx="443">
                  <c:v>272774.39771401009</c:v>
                </c:pt>
                <c:pt idx="444">
                  <c:v>290282.77271401009</c:v>
                </c:pt>
                <c:pt idx="445">
                  <c:v>280619.98104734335</c:v>
                </c:pt>
                <c:pt idx="446">
                  <c:v>291240.23104734335</c:v>
                </c:pt>
                <c:pt idx="447">
                  <c:v>299609.98104734335</c:v>
                </c:pt>
                <c:pt idx="448">
                  <c:v>267042.93938067672</c:v>
                </c:pt>
                <c:pt idx="449">
                  <c:v>259034.56438067669</c:v>
                </c:pt>
                <c:pt idx="450">
                  <c:v>250367.60604734332</c:v>
                </c:pt>
                <c:pt idx="451">
                  <c:v>278942.35604734335</c:v>
                </c:pt>
                <c:pt idx="452">
                  <c:v>309955.48104734335</c:v>
                </c:pt>
                <c:pt idx="453">
                  <c:v>325338.10604734335</c:v>
                </c:pt>
                <c:pt idx="454">
                  <c:v>270876.39771400997</c:v>
                </c:pt>
                <c:pt idx="455">
                  <c:v>249934.39771400995</c:v>
                </c:pt>
                <c:pt idx="456">
                  <c:v>276232.93938067672</c:v>
                </c:pt>
                <c:pt idx="457">
                  <c:v>279676.56608586747</c:v>
                </c:pt>
                <c:pt idx="458">
                  <c:v>304763.69108586747</c:v>
                </c:pt>
                <c:pt idx="459">
                  <c:v>282550.52441920084</c:v>
                </c:pt>
                <c:pt idx="460">
                  <c:v>248403.8160858675</c:v>
                </c:pt>
                <c:pt idx="461">
                  <c:v>257772.73275253412</c:v>
                </c:pt>
                <c:pt idx="462">
                  <c:v>250592.27441920087</c:v>
                </c:pt>
                <c:pt idx="463">
                  <c:v>286891.52441920084</c:v>
                </c:pt>
                <c:pt idx="464">
                  <c:v>328203.56608586747</c:v>
                </c:pt>
                <c:pt idx="465">
                  <c:v>283721.14941920084</c:v>
                </c:pt>
                <c:pt idx="466">
                  <c:v>290977.52441920084</c:v>
                </c:pt>
                <c:pt idx="467">
                  <c:v>282236.64941920084</c:v>
                </c:pt>
                <c:pt idx="468">
                  <c:v>280789.81608586747</c:v>
                </c:pt>
                <c:pt idx="469">
                  <c:v>301287.39941920084</c:v>
                </c:pt>
                <c:pt idx="470">
                  <c:v>320751.8577525341</c:v>
                </c:pt>
                <c:pt idx="471">
                  <c:v>332744.3577525341</c:v>
                </c:pt>
                <c:pt idx="472">
                  <c:v>301714.64941920084</c:v>
                </c:pt>
                <c:pt idx="473">
                  <c:v>281936.3577525341</c:v>
                </c:pt>
                <c:pt idx="474">
                  <c:v>276195.6077525341</c:v>
                </c:pt>
                <c:pt idx="475">
                  <c:v>251836.10775253412</c:v>
                </c:pt>
                <c:pt idx="476">
                  <c:v>268058.8577525341</c:v>
                </c:pt>
                <c:pt idx="477">
                  <c:v>287995.3577525341</c:v>
                </c:pt>
                <c:pt idx="478">
                  <c:v>306805.69108586747</c:v>
                </c:pt>
                <c:pt idx="479">
                  <c:v>270626.39941920084</c:v>
                </c:pt>
                <c:pt idx="480">
                  <c:v>278285.94108586747</c:v>
                </c:pt>
                <c:pt idx="481">
                  <c:v>276068.6077525341</c:v>
                </c:pt>
                <c:pt idx="482">
                  <c:v>275332.2327525341</c:v>
                </c:pt>
                <c:pt idx="483">
                  <c:v>274082.69108586747</c:v>
                </c:pt>
                <c:pt idx="484">
                  <c:v>308775.9827525341</c:v>
                </c:pt>
                <c:pt idx="485">
                  <c:v>303159.94108586747</c:v>
                </c:pt>
                <c:pt idx="486">
                  <c:v>320434.1077525341</c:v>
                </c:pt>
                <c:pt idx="487">
                  <c:v>313338.94108586747</c:v>
                </c:pt>
                <c:pt idx="488">
                  <c:v>312607.04731560952</c:v>
                </c:pt>
                <c:pt idx="489">
                  <c:v>283729.71398227627</c:v>
                </c:pt>
                <c:pt idx="490">
                  <c:v>277831.5056489429</c:v>
                </c:pt>
                <c:pt idx="491">
                  <c:v>394526.17231560952</c:v>
                </c:pt>
                <c:pt idx="492">
                  <c:v>384523.63064894278</c:v>
                </c:pt>
                <c:pt idx="493">
                  <c:v>370017.2556489429</c:v>
                </c:pt>
                <c:pt idx="494">
                  <c:v>379579.96398227673</c:v>
                </c:pt>
                <c:pt idx="495">
                  <c:v>355064.04731560999</c:v>
                </c:pt>
                <c:pt idx="496">
                  <c:v>388414.25564894325</c:v>
                </c:pt>
                <c:pt idx="497">
                  <c:v>368339.25564894336</c:v>
                </c:pt>
                <c:pt idx="498">
                  <c:v>404738.25564894336</c:v>
                </c:pt>
                <c:pt idx="499">
                  <c:v>353800.13064894336</c:v>
                </c:pt>
                <c:pt idx="500">
                  <c:v>333085.54731560999</c:v>
                </c:pt>
                <c:pt idx="501">
                  <c:v>327401.92231560999</c:v>
                </c:pt>
                <c:pt idx="502">
                  <c:v>304260.29731560999</c:v>
                </c:pt>
                <c:pt idx="503">
                  <c:v>292312.29731560999</c:v>
                </c:pt>
                <c:pt idx="504">
                  <c:v>292955.79731560999</c:v>
                </c:pt>
                <c:pt idx="505">
                  <c:v>334060.79731560999</c:v>
                </c:pt>
                <c:pt idx="506">
                  <c:v>357591.21398227673</c:v>
                </c:pt>
                <c:pt idx="507">
                  <c:v>326679.04731560999</c:v>
                </c:pt>
                <c:pt idx="508">
                  <c:v>324976.13064894336</c:v>
                </c:pt>
                <c:pt idx="509">
                  <c:v>347741.33898227673</c:v>
                </c:pt>
                <c:pt idx="510">
                  <c:v>349410.58898227673</c:v>
                </c:pt>
                <c:pt idx="511">
                  <c:v>328768.63064894336</c:v>
                </c:pt>
                <c:pt idx="512">
                  <c:v>357646.42231560999</c:v>
                </c:pt>
                <c:pt idx="513">
                  <c:v>335590.46398227673</c:v>
                </c:pt>
                <c:pt idx="514">
                  <c:v>358669.63064894336</c:v>
                </c:pt>
                <c:pt idx="515">
                  <c:v>334422.58898227673</c:v>
                </c:pt>
                <c:pt idx="516">
                  <c:v>340874.75048523635</c:v>
                </c:pt>
                <c:pt idx="517">
                  <c:v>329384.04215190298</c:v>
                </c:pt>
                <c:pt idx="518">
                  <c:v>341219.0838185696</c:v>
                </c:pt>
                <c:pt idx="519">
                  <c:v>377443.75048523635</c:v>
                </c:pt>
                <c:pt idx="520">
                  <c:v>359626.04215190298</c:v>
                </c:pt>
                <c:pt idx="521">
                  <c:v>343817.79215190298</c:v>
                </c:pt>
                <c:pt idx="522">
                  <c:v>312603.12548523635</c:v>
                </c:pt>
                <c:pt idx="523">
                  <c:v>318213.79215190298</c:v>
                </c:pt>
                <c:pt idx="524">
                  <c:v>303659.16715190298</c:v>
                </c:pt>
                <c:pt idx="525">
                  <c:v>293122.56572372472</c:v>
                </c:pt>
                <c:pt idx="526">
                  <c:v>339534.91715190298</c:v>
                </c:pt>
                <c:pt idx="527">
                  <c:v>304029.37548523635</c:v>
                </c:pt>
                <c:pt idx="528">
                  <c:v>272300.7088185696</c:v>
                </c:pt>
                <c:pt idx="529">
                  <c:v>282457.3338185696</c:v>
                </c:pt>
                <c:pt idx="530">
                  <c:v>265550.3338185696</c:v>
                </c:pt>
                <c:pt idx="531">
                  <c:v>245536.8338185696</c:v>
                </c:pt>
                <c:pt idx="532">
                  <c:v>219833.41715190298</c:v>
                </c:pt>
                <c:pt idx="533">
                  <c:v>231614.41715190298</c:v>
                </c:pt>
                <c:pt idx="534">
                  <c:v>220337.7088185696</c:v>
                </c:pt>
                <c:pt idx="535">
                  <c:v>204957.37548523623</c:v>
                </c:pt>
                <c:pt idx="536">
                  <c:v>196873.79215190298</c:v>
                </c:pt>
                <c:pt idx="537">
                  <c:v>196510.87548523623</c:v>
                </c:pt>
                <c:pt idx="538">
                  <c:v>169393.50048523623</c:v>
                </c:pt>
                <c:pt idx="539">
                  <c:v>181433.00048523623</c:v>
                </c:pt>
                <c:pt idx="540">
                  <c:v>206111.91715190298</c:v>
                </c:pt>
                <c:pt idx="541">
                  <c:v>193497.7088185696</c:v>
                </c:pt>
                <c:pt idx="542">
                  <c:v>223910.00048523623</c:v>
                </c:pt>
                <c:pt idx="543">
                  <c:v>209628.54215190298</c:v>
                </c:pt>
                <c:pt idx="544">
                  <c:v>195211.62548523623</c:v>
                </c:pt>
                <c:pt idx="545">
                  <c:v>179397.8338185696</c:v>
                </c:pt>
                <c:pt idx="546">
                  <c:v>164872.4588185696</c:v>
                </c:pt>
                <c:pt idx="547">
                  <c:v>182768.59611058582</c:v>
                </c:pt>
                <c:pt idx="548">
                  <c:v>190158.55444391919</c:v>
                </c:pt>
                <c:pt idx="549">
                  <c:v>178147.17944391919</c:v>
                </c:pt>
                <c:pt idx="550">
                  <c:v>184273.76277725256</c:v>
                </c:pt>
                <c:pt idx="551">
                  <c:v>183002.92944391919</c:v>
                </c:pt>
                <c:pt idx="552">
                  <c:v>192121.34611058582</c:v>
                </c:pt>
                <c:pt idx="553">
                  <c:v>173951.30444391919</c:v>
                </c:pt>
                <c:pt idx="554">
                  <c:v>191947.47111058582</c:v>
                </c:pt>
                <c:pt idx="555">
                  <c:v>195510.42944391919</c:v>
                </c:pt>
                <c:pt idx="556">
                  <c:v>202612.09611058582</c:v>
                </c:pt>
                <c:pt idx="557">
                  <c:v>197149.22111058582</c:v>
                </c:pt>
                <c:pt idx="558">
                  <c:v>201208.09611058582</c:v>
                </c:pt>
                <c:pt idx="559">
                  <c:v>207727.80444391919</c:v>
                </c:pt>
                <c:pt idx="560">
                  <c:v>185330.88777725256</c:v>
                </c:pt>
                <c:pt idx="561">
                  <c:v>163787.88777725256</c:v>
                </c:pt>
                <c:pt idx="562">
                  <c:v>160309.42944391919</c:v>
                </c:pt>
                <c:pt idx="563">
                  <c:v>156882.05444391919</c:v>
                </c:pt>
                <c:pt idx="564">
                  <c:v>164602.42944391919</c:v>
                </c:pt>
                <c:pt idx="565">
                  <c:v>158385.51277725256</c:v>
                </c:pt>
                <c:pt idx="566">
                  <c:v>141137.97111058582</c:v>
                </c:pt>
                <c:pt idx="567">
                  <c:v>135059.92944391919</c:v>
                </c:pt>
                <c:pt idx="568">
                  <c:v>167258.05444391919</c:v>
                </c:pt>
                <c:pt idx="569">
                  <c:v>196940.09611058582</c:v>
                </c:pt>
                <c:pt idx="570">
                  <c:v>221089.34611058582</c:v>
                </c:pt>
                <c:pt idx="571">
                  <c:v>245550.72111058582</c:v>
                </c:pt>
                <c:pt idx="572">
                  <c:v>255261.22111058582</c:v>
                </c:pt>
                <c:pt idx="573">
                  <c:v>242089.26277725244</c:v>
                </c:pt>
                <c:pt idx="574">
                  <c:v>235899.80444391907</c:v>
                </c:pt>
                <c:pt idx="575">
                  <c:v>258344.51277725244</c:v>
                </c:pt>
                <c:pt idx="576">
                  <c:v>265462.38777725259</c:v>
                </c:pt>
                <c:pt idx="577">
                  <c:v>255053.11388359949</c:v>
                </c:pt>
                <c:pt idx="578">
                  <c:v>252664.69721693298</c:v>
                </c:pt>
                <c:pt idx="579">
                  <c:v>248203.61388359949</c:v>
                </c:pt>
                <c:pt idx="580">
                  <c:v>222812.48888359955</c:v>
                </c:pt>
                <c:pt idx="581">
                  <c:v>203295.48888359955</c:v>
                </c:pt>
                <c:pt idx="582">
                  <c:v>230054.36388359949</c:v>
                </c:pt>
                <c:pt idx="583">
                  <c:v>253727.32221693298</c:v>
                </c:pt>
                <c:pt idx="584">
                  <c:v>254617.98888359961</c:v>
                </c:pt>
                <c:pt idx="585">
                  <c:v>254205.98888359961</c:v>
                </c:pt>
                <c:pt idx="586">
                  <c:v>257310.23888359961</c:v>
                </c:pt>
                <c:pt idx="587">
                  <c:v>228991.94721693287</c:v>
                </c:pt>
                <c:pt idx="588">
                  <c:v>200953.19721693287</c:v>
                </c:pt>
                <c:pt idx="589">
                  <c:v>205865.90555026624</c:v>
                </c:pt>
                <c:pt idx="590">
                  <c:v>201086.15555026624</c:v>
                </c:pt>
                <c:pt idx="591">
                  <c:v>168828.94721693292</c:v>
                </c:pt>
                <c:pt idx="592">
                  <c:v>162025.78055026624</c:v>
                </c:pt>
                <c:pt idx="593">
                  <c:v>123149.15555026618</c:v>
                </c:pt>
                <c:pt idx="594">
                  <c:v>93746.405550266238</c:v>
                </c:pt>
                <c:pt idx="595">
                  <c:v>79765.405550266238</c:v>
                </c:pt>
                <c:pt idx="596">
                  <c:v>120981.15555026618</c:v>
                </c:pt>
                <c:pt idx="597">
                  <c:v>140477.5305502663</c:v>
                </c:pt>
                <c:pt idx="598">
                  <c:v>160231.94721693292</c:v>
                </c:pt>
                <c:pt idx="599">
                  <c:v>168815.40555026624</c:v>
                </c:pt>
                <c:pt idx="600">
                  <c:v>139802.65555026624</c:v>
                </c:pt>
                <c:pt idx="601">
                  <c:v>117950.57221693298</c:v>
                </c:pt>
                <c:pt idx="602">
                  <c:v>88269.572216932982</c:v>
                </c:pt>
                <c:pt idx="603">
                  <c:v>94495.030550266238</c:v>
                </c:pt>
                <c:pt idx="604">
                  <c:v>137545.94721693287</c:v>
                </c:pt>
                <c:pt idx="605">
                  <c:v>167081.69721693298</c:v>
                </c:pt>
                <c:pt idx="606">
                  <c:v>196660.78055026624</c:v>
                </c:pt>
                <c:pt idx="607">
                  <c:v>198082.57221693287</c:v>
                </c:pt>
                <c:pt idx="608">
                  <c:v>183776.95312176089</c:v>
                </c:pt>
                <c:pt idx="609">
                  <c:v>170728.78645509414</c:v>
                </c:pt>
                <c:pt idx="610">
                  <c:v>175181.20312176089</c:v>
                </c:pt>
                <c:pt idx="611">
                  <c:v>165842.66145509414</c:v>
                </c:pt>
                <c:pt idx="612">
                  <c:v>168683.32812176089</c:v>
                </c:pt>
                <c:pt idx="613">
                  <c:v>160966.91145509426</c:v>
                </c:pt>
                <c:pt idx="614">
                  <c:v>154852.70312176089</c:v>
                </c:pt>
                <c:pt idx="615">
                  <c:v>139276.49478842752</c:v>
                </c:pt>
                <c:pt idx="616">
                  <c:v>131916.53645509414</c:v>
                </c:pt>
                <c:pt idx="617">
                  <c:v>173439.66145509414</c:v>
                </c:pt>
                <c:pt idx="618">
                  <c:v>205805.36978842752</c:v>
                </c:pt>
                <c:pt idx="619">
                  <c:v>223358.91145509426</c:v>
                </c:pt>
                <c:pt idx="620">
                  <c:v>227741.82812176077</c:v>
                </c:pt>
                <c:pt idx="621">
                  <c:v>207504.53645509414</c:v>
                </c:pt>
                <c:pt idx="622">
                  <c:v>187893.36978842752</c:v>
                </c:pt>
                <c:pt idx="623">
                  <c:v>176728.20312176089</c:v>
                </c:pt>
                <c:pt idx="624">
                  <c:v>206951.1197884274</c:v>
                </c:pt>
                <c:pt idx="625">
                  <c:v>208194.78645509414</c:v>
                </c:pt>
                <c:pt idx="626">
                  <c:v>178544.86978842752</c:v>
                </c:pt>
                <c:pt idx="627">
                  <c:v>173206.70312176089</c:v>
                </c:pt>
                <c:pt idx="628">
                  <c:v>164167.49478842752</c:v>
                </c:pt>
                <c:pt idx="629">
                  <c:v>152365.03645509414</c:v>
                </c:pt>
                <c:pt idx="630">
                  <c:v>132177.91145509426</c:v>
                </c:pt>
                <c:pt idx="631">
                  <c:v>163578.41145509414</c:v>
                </c:pt>
                <c:pt idx="632">
                  <c:v>178343.61978842752</c:v>
                </c:pt>
                <c:pt idx="633">
                  <c:v>145030.36978842752</c:v>
                </c:pt>
                <c:pt idx="634">
                  <c:v>98783.578121760744</c:v>
                </c:pt>
                <c:pt idx="635">
                  <c:v>125079.74478842752</c:v>
                </c:pt>
                <c:pt idx="636">
                  <c:v>124471.32812176089</c:v>
                </c:pt>
                <c:pt idx="637">
                  <c:v>123013.36978842749</c:v>
                </c:pt>
                <c:pt idx="638">
                  <c:v>164198.45024924751</c:v>
                </c:pt>
                <c:pt idx="639">
                  <c:v>152133.74191591414</c:v>
                </c:pt>
                <c:pt idx="640">
                  <c:v>155768.45024924751</c:v>
                </c:pt>
                <c:pt idx="641">
                  <c:v>145131.32524924751</c:v>
                </c:pt>
                <c:pt idx="642">
                  <c:v>154443.40858258089</c:v>
                </c:pt>
                <c:pt idx="643">
                  <c:v>136788.03358258077</c:v>
                </c:pt>
                <c:pt idx="644">
                  <c:v>117910.74191591414</c:v>
                </c:pt>
                <c:pt idx="645">
                  <c:v>122821.70024924751</c:v>
                </c:pt>
                <c:pt idx="646">
                  <c:v>137998.90858258089</c:v>
                </c:pt>
                <c:pt idx="647">
                  <c:v>139976.36691591414</c:v>
                </c:pt>
                <c:pt idx="648">
                  <c:v>156955.40858258077</c:v>
                </c:pt>
                <c:pt idx="649">
                  <c:v>170778.74191591414</c:v>
                </c:pt>
                <c:pt idx="650">
                  <c:v>164715.28358258089</c:v>
                </c:pt>
                <c:pt idx="651">
                  <c:v>148665.86691591414</c:v>
                </c:pt>
                <c:pt idx="652">
                  <c:v>160995.78358258089</c:v>
                </c:pt>
                <c:pt idx="653">
                  <c:v>171534.99191591414</c:v>
                </c:pt>
                <c:pt idx="654">
                  <c:v>161440.24191591414</c:v>
                </c:pt>
                <c:pt idx="655">
                  <c:v>158894.40858258077</c:v>
                </c:pt>
                <c:pt idx="656">
                  <c:v>158732.15858258077</c:v>
                </c:pt>
                <c:pt idx="657">
                  <c:v>153321.03358258089</c:v>
                </c:pt>
                <c:pt idx="658">
                  <c:v>158756.82524924751</c:v>
                </c:pt>
                <c:pt idx="659">
                  <c:v>201530.03358258077</c:v>
                </c:pt>
                <c:pt idx="660">
                  <c:v>201755.03358258077</c:v>
                </c:pt>
                <c:pt idx="661">
                  <c:v>153431.53358258089</c:v>
                </c:pt>
                <c:pt idx="662">
                  <c:v>185532.40858258077</c:v>
                </c:pt>
                <c:pt idx="663">
                  <c:v>200635.36691591414</c:v>
                </c:pt>
                <c:pt idx="664">
                  <c:v>173138.7002492474</c:v>
                </c:pt>
                <c:pt idx="665">
                  <c:v>164720.20024924751</c:v>
                </c:pt>
                <c:pt idx="666">
                  <c:v>195237.2002492474</c:v>
                </c:pt>
                <c:pt idx="667">
                  <c:v>200882.07524924751</c:v>
                </c:pt>
                <c:pt idx="668">
                  <c:v>209436.07524924751</c:v>
                </c:pt>
                <c:pt idx="669">
                  <c:v>214837.40919851916</c:v>
                </c:pt>
                <c:pt idx="670">
                  <c:v>210243.45086518591</c:v>
                </c:pt>
                <c:pt idx="671">
                  <c:v>177965.11753185253</c:v>
                </c:pt>
                <c:pt idx="672">
                  <c:v>175258.07586518579</c:v>
                </c:pt>
                <c:pt idx="673">
                  <c:v>204118.24253185253</c:v>
                </c:pt>
                <c:pt idx="674">
                  <c:v>216992.65919851916</c:v>
                </c:pt>
                <c:pt idx="675">
                  <c:v>211875.74253185253</c:v>
                </c:pt>
                <c:pt idx="676">
                  <c:v>194231.95086518579</c:v>
                </c:pt>
                <c:pt idx="677">
                  <c:v>169723.03419851916</c:v>
                </c:pt>
                <c:pt idx="678">
                  <c:v>108810.61753185251</c:v>
                </c:pt>
                <c:pt idx="679">
                  <c:v>29314.492531852506</c:v>
                </c:pt>
                <c:pt idx="680">
                  <c:v>104381.24253185251</c:v>
                </c:pt>
                <c:pt idx="681">
                  <c:v>137194.70086518579</c:v>
                </c:pt>
                <c:pt idx="682">
                  <c:v>172743.53419851916</c:v>
                </c:pt>
                <c:pt idx="683">
                  <c:v>194910.03419851916</c:v>
                </c:pt>
                <c:pt idx="684">
                  <c:v>186168.82586518579</c:v>
                </c:pt>
                <c:pt idx="685">
                  <c:v>157213.61753185253</c:v>
                </c:pt>
                <c:pt idx="686">
                  <c:v>143930.45086518591</c:v>
                </c:pt>
                <c:pt idx="687">
                  <c:v>181892.82586518579</c:v>
                </c:pt>
                <c:pt idx="688">
                  <c:v>198476.53419851916</c:v>
                </c:pt>
                <c:pt idx="689">
                  <c:v>189038.78419851916</c:v>
                </c:pt>
                <c:pt idx="690">
                  <c:v>186865.99253185253</c:v>
                </c:pt>
                <c:pt idx="691">
                  <c:v>179500.90919851916</c:v>
                </c:pt>
                <c:pt idx="692">
                  <c:v>156559.90919851916</c:v>
                </c:pt>
                <c:pt idx="693">
                  <c:v>136284.86753185253</c:v>
                </c:pt>
                <c:pt idx="694">
                  <c:v>171372.28419851916</c:v>
                </c:pt>
                <c:pt idx="695">
                  <c:v>203841.95086518579</c:v>
                </c:pt>
                <c:pt idx="696">
                  <c:v>219296.07586518579</c:v>
                </c:pt>
                <c:pt idx="697">
                  <c:v>201397.86753185253</c:v>
                </c:pt>
                <c:pt idx="698">
                  <c:v>221864.57586518579</c:v>
                </c:pt>
                <c:pt idx="699">
                  <c:v>188984.45086518579</c:v>
                </c:pt>
                <c:pt idx="700">
                  <c:v>158656.87381889171</c:v>
                </c:pt>
                <c:pt idx="701">
                  <c:v>167531.66548555833</c:v>
                </c:pt>
                <c:pt idx="702">
                  <c:v>191655.58215222508</c:v>
                </c:pt>
                <c:pt idx="703">
                  <c:v>207389.74881889159</c:v>
                </c:pt>
                <c:pt idx="704">
                  <c:v>205641.54048555839</c:v>
                </c:pt>
                <c:pt idx="705">
                  <c:v>197683.58215222502</c:v>
                </c:pt>
                <c:pt idx="706">
                  <c:v>162666.70715222502</c:v>
                </c:pt>
                <c:pt idx="707">
                  <c:v>125452.24881889171</c:v>
                </c:pt>
                <c:pt idx="708">
                  <c:v>147226.58215222496</c:v>
                </c:pt>
                <c:pt idx="709">
                  <c:v>160040.79048555833</c:v>
                </c:pt>
                <c:pt idx="710">
                  <c:v>163688.20715222496</c:v>
                </c:pt>
                <c:pt idx="711">
                  <c:v>167716.70715222496</c:v>
                </c:pt>
                <c:pt idx="712">
                  <c:v>166768.41548555833</c:v>
                </c:pt>
                <c:pt idx="713">
                  <c:v>134056.49881889165</c:v>
                </c:pt>
                <c:pt idx="714">
                  <c:v>107449.20715222502</c:v>
                </c:pt>
                <c:pt idx="715">
                  <c:v>139185.74881889165</c:v>
                </c:pt>
                <c:pt idx="716">
                  <c:v>149698.91548555839</c:v>
                </c:pt>
                <c:pt idx="717">
                  <c:v>151749.58215222496</c:v>
                </c:pt>
                <c:pt idx="718">
                  <c:v>158411.70715222502</c:v>
                </c:pt>
                <c:pt idx="719">
                  <c:v>157323.04048555827</c:v>
                </c:pt>
                <c:pt idx="720">
                  <c:v>139782.20715222502</c:v>
                </c:pt>
                <c:pt idx="721">
                  <c:v>115644.91548555833</c:v>
                </c:pt>
                <c:pt idx="722">
                  <c:v>132703.24881889171</c:v>
                </c:pt>
                <c:pt idx="723">
                  <c:v>134971.24881889165</c:v>
                </c:pt>
                <c:pt idx="724">
                  <c:v>135255.83215222496</c:v>
                </c:pt>
                <c:pt idx="725">
                  <c:v>148880.49881889165</c:v>
                </c:pt>
                <c:pt idx="726">
                  <c:v>142910.79048555833</c:v>
                </c:pt>
                <c:pt idx="727">
                  <c:v>155242.04048555839</c:v>
                </c:pt>
                <c:pt idx="728">
                  <c:v>174028.29048555827</c:v>
                </c:pt>
                <c:pt idx="729">
                  <c:v>192285.20715222502</c:v>
                </c:pt>
                <c:pt idx="730">
                  <c:v>179172.54930256802</c:v>
                </c:pt>
                <c:pt idx="731">
                  <c:v>193659.21596923465</c:v>
                </c:pt>
                <c:pt idx="732">
                  <c:v>186043.71596923465</c:v>
                </c:pt>
                <c:pt idx="733">
                  <c:v>182611.25763590127</c:v>
                </c:pt>
                <c:pt idx="734">
                  <c:v>159633.67430256802</c:v>
                </c:pt>
                <c:pt idx="735">
                  <c:v>164280.50763590127</c:v>
                </c:pt>
                <c:pt idx="736">
                  <c:v>196033.92430256802</c:v>
                </c:pt>
                <c:pt idx="737">
                  <c:v>219455.71596923465</c:v>
                </c:pt>
                <c:pt idx="738">
                  <c:v>247430.2993025679</c:v>
                </c:pt>
                <c:pt idx="739">
                  <c:v>247216.21596923453</c:v>
                </c:pt>
                <c:pt idx="740">
                  <c:v>235754.1743025679</c:v>
                </c:pt>
                <c:pt idx="741">
                  <c:v>218475.09096923465</c:v>
                </c:pt>
                <c:pt idx="742">
                  <c:v>203902.84096923465</c:v>
                </c:pt>
                <c:pt idx="743">
                  <c:v>232261.88263590127</c:v>
                </c:pt>
                <c:pt idx="744">
                  <c:v>255831.0493025679</c:v>
                </c:pt>
                <c:pt idx="745">
                  <c:v>240715.4243025679</c:v>
                </c:pt>
                <c:pt idx="746">
                  <c:v>234077.59096923453</c:v>
                </c:pt>
                <c:pt idx="747">
                  <c:v>244151.59096923453</c:v>
                </c:pt>
                <c:pt idx="748">
                  <c:v>228832.5493025679</c:v>
                </c:pt>
                <c:pt idx="749">
                  <c:v>228195.71596923465</c:v>
                </c:pt>
                <c:pt idx="750">
                  <c:v>224133.50763590116</c:v>
                </c:pt>
                <c:pt idx="751">
                  <c:v>206789.42430256802</c:v>
                </c:pt>
                <c:pt idx="752">
                  <c:v>217084.25763590116</c:v>
                </c:pt>
                <c:pt idx="753">
                  <c:v>222219.13263590116</c:v>
                </c:pt>
                <c:pt idx="754">
                  <c:v>224885.1743025679</c:v>
                </c:pt>
                <c:pt idx="755">
                  <c:v>220219.63263590127</c:v>
                </c:pt>
                <c:pt idx="756">
                  <c:v>225177.71596923453</c:v>
                </c:pt>
                <c:pt idx="757">
                  <c:v>261640.5493025679</c:v>
                </c:pt>
                <c:pt idx="758">
                  <c:v>301778.9243025679</c:v>
                </c:pt>
                <c:pt idx="759">
                  <c:v>310477.09096923453</c:v>
                </c:pt>
                <c:pt idx="760">
                  <c:v>285738.84096923453</c:v>
                </c:pt>
                <c:pt idx="761">
                  <c:v>274511.98168162291</c:v>
                </c:pt>
                <c:pt idx="762">
                  <c:v>256552.106681623</c:v>
                </c:pt>
                <c:pt idx="763">
                  <c:v>265021.30241435842</c:v>
                </c:pt>
                <c:pt idx="764">
                  <c:v>270933.89834828954</c:v>
                </c:pt>
                <c:pt idx="765">
                  <c:v>267440.94001495629</c:v>
                </c:pt>
                <c:pt idx="766">
                  <c:v>244484.02334828963</c:v>
                </c:pt>
                <c:pt idx="767">
                  <c:v>278615.69001495629</c:v>
                </c:pt>
                <c:pt idx="768">
                  <c:v>289202.98168162291</c:v>
                </c:pt>
                <c:pt idx="769">
                  <c:v>268514.44001495629</c:v>
                </c:pt>
                <c:pt idx="770">
                  <c:v>248282.56501495626</c:v>
                </c:pt>
                <c:pt idx="771">
                  <c:v>277719.14834828966</c:v>
                </c:pt>
                <c:pt idx="772">
                  <c:v>285471.06501495629</c:v>
                </c:pt>
                <c:pt idx="773">
                  <c:v>279887.56501495629</c:v>
                </c:pt>
                <c:pt idx="774">
                  <c:v>263697.02334828954</c:v>
                </c:pt>
                <c:pt idx="775">
                  <c:v>261432.69001495626</c:v>
                </c:pt>
                <c:pt idx="776">
                  <c:v>241832.56501495626</c:v>
                </c:pt>
                <c:pt idx="777">
                  <c:v>224550.44001495626</c:v>
                </c:pt>
                <c:pt idx="778">
                  <c:v>260445.39834828951</c:v>
                </c:pt>
                <c:pt idx="779">
                  <c:v>247796.02334828951</c:v>
                </c:pt>
                <c:pt idx="780">
                  <c:v>259731.27334828951</c:v>
                </c:pt>
                <c:pt idx="781">
                  <c:v>285529.10668162291</c:v>
                </c:pt>
                <c:pt idx="782">
                  <c:v>321018.39834828966</c:v>
                </c:pt>
                <c:pt idx="783">
                  <c:v>311442.85668162303</c:v>
                </c:pt>
                <c:pt idx="784">
                  <c:v>278031.56501495629</c:v>
                </c:pt>
                <c:pt idx="785">
                  <c:v>282447.52334828954</c:v>
                </c:pt>
                <c:pt idx="786">
                  <c:v>317342.06501495629</c:v>
                </c:pt>
                <c:pt idx="787">
                  <c:v>319522.27334828966</c:v>
                </c:pt>
                <c:pt idx="788">
                  <c:v>304148.60668162303</c:v>
                </c:pt>
                <c:pt idx="789">
                  <c:v>309171.35668162291</c:v>
                </c:pt>
                <c:pt idx="790">
                  <c:v>308967.81501495629</c:v>
                </c:pt>
                <c:pt idx="791">
                  <c:v>335107.62303133629</c:v>
                </c:pt>
                <c:pt idx="792">
                  <c:v>352050.99803133629</c:v>
                </c:pt>
                <c:pt idx="793">
                  <c:v>348823.58136466966</c:v>
                </c:pt>
                <c:pt idx="794">
                  <c:v>336524.78969800292</c:v>
                </c:pt>
                <c:pt idx="795">
                  <c:v>313970.87303133629</c:v>
                </c:pt>
                <c:pt idx="796">
                  <c:v>306630.41469800292</c:v>
                </c:pt>
                <c:pt idx="797">
                  <c:v>284136.45636466966</c:v>
                </c:pt>
                <c:pt idx="798">
                  <c:v>269675.33136466966</c:v>
                </c:pt>
                <c:pt idx="799">
                  <c:v>330206.03969800292</c:v>
                </c:pt>
                <c:pt idx="800">
                  <c:v>338706.91469800292</c:v>
                </c:pt>
                <c:pt idx="801">
                  <c:v>336549.03969800292</c:v>
                </c:pt>
                <c:pt idx="802">
                  <c:v>333682.53969800292</c:v>
                </c:pt>
                <c:pt idx="803">
                  <c:v>332853.66469800292</c:v>
                </c:pt>
                <c:pt idx="804">
                  <c:v>335386.45636466966</c:v>
                </c:pt>
                <c:pt idx="805">
                  <c:v>334301.95636466966</c:v>
                </c:pt>
                <c:pt idx="806">
                  <c:v>365506.91469800292</c:v>
                </c:pt>
                <c:pt idx="807">
                  <c:v>356520.78969800292</c:v>
                </c:pt>
                <c:pt idx="808">
                  <c:v>350346.58136466966</c:v>
                </c:pt>
                <c:pt idx="809">
                  <c:v>347700.74803133629</c:v>
                </c:pt>
                <c:pt idx="810">
                  <c:v>298569.08136466966</c:v>
                </c:pt>
                <c:pt idx="811">
                  <c:v>252594.66469800292</c:v>
                </c:pt>
                <c:pt idx="812">
                  <c:v>267900.91469800292</c:v>
                </c:pt>
                <c:pt idx="813">
                  <c:v>271957.99803133629</c:v>
                </c:pt>
                <c:pt idx="814">
                  <c:v>271557.12303133629</c:v>
                </c:pt>
                <c:pt idx="815">
                  <c:v>261200.12303133629</c:v>
                </c:pt>
                <c:pt idx="816">
                  <c:v>296792.87303133629</c:v>
                </c:pt>
                <c:pt idx="817">
                  <c:v>303150.87303133629</c:v>
                </c:pt>
                <c:pt idx="818">
                  <c:v>293197.49803133629</c:v>
                </c:pt>
                <c:pt idx="819">
                  <c:v>291329.78969800292</c:v>
                </c:pt>
                <c:pt idx="820">
                  <c:v>295336.12303133629</c:v>
                </c:pt>
                <c:pt idx="821">
                  <c:v>270308.74803133629</c:v>
                </c:pt>
                <c:pt idx="822">
                  <c:v>204583.16448884454</c:v>
                </c:pt>
                <c:pt idx="823">
                  <c:v>246268.87282217792</c:v>
                </c:pt>
                <c:pt idx="824">
                  <c:v>246132.78948884454</c:v>
                </c:pt>
                <c:pt idx="825">
                  <c:v>246531.66448884454</c:v>
                </c:pt>
                <c:pt idx="826">
                  <c:v>267584.37282217795</c:v>
                </c:pt>
                <c:pt idx="827">
                  <c:v>278912.08115551132</c:v>
                </c:pt>
                <c:pt idx="828">
                  <c:v>256510.08115551129</c:v>
                </c:pt>
                <c:pt idx="829">
                  <c:v>281790.20615551132</c:v>
                </c:pt>
                <c:pt idx="830">
                  <c:v>315824.33115551132</c:v>
                </c:pt>
                <c:pt idx="831">
                  <c:v>332949.12282217795</c:v>
                </c:pt>
                <c:pt idx="832">
                  <c:v>280964.16448884457</c:v>
                </c:pt>
                <c:pt idx="833">
                  <c:v>277660.20615551132</c:v>
                </c:pt>
                <c:pt idx="834">
                  <c:v>398753.20615551132</c:v>
                </c:pt>
                <c:pt idx="835">
                  <c:v>423977.91448884457</c:v>
                </c:pt>
                <c:pt idx="836">
                  <c:v>412385.28948884457</c:v>
                </c:pt>
                <c:pt idx="837">
                  <c:v>365076.95615551132</c:v>
                </c:pt>
                <c:pt idx="838">
                  <c:v>374298.74782217795</c:v>
                </c:pt>
                <c:pt idx="839">
                  <c:v>328735.20615551132</c:v>
                </c:pt>
                <c:pt idx="840">
                  <c:v>286646.16448884457</c:v>
                </c:pt>
                <c:pt idx="841">
                  <c:v>300043.95615551132</c:v>
                </c:pt>
                <c:pt idx="842">
                  <c:v>310981.37282217795</c:v>
                </c:pt>
                <c:pt idx="843">
                  <c:v>314532.74782217795</c:v>
                </c:pt>
                <c:pt idx="844">
                  <c:v>298489.37282217795</c:v>
                </c:pt>
                <c:pt idx="845">
                  <c:v>278720.70615551132</c:v>
                </c:pt>
                <c:pt idx="846">
                  <c:v>273270.70615551132</c:v>
                </c:pt>
                <c:pt idx="847">
                  <c:v>255919.08115551129</c:v>
                </c:pt>
                <c:pt idx="848">
                  <c:v>273511.41448884457</c:v>
                </c:pt>
                <c:pt idx="849">
                  <c:v>279320.74782217795</c:v>
                </c:pt>
                <c:pt idx="850">
                  <c:v>299494.41448884457</c:v>
                </c:pt>
                <c:pt idx="851">
                  <c:v>314082.91448884457</c:v>
                </c:pt>
                <c:pt idx="852">
                  <c:v>266943.70615551132</c:v>
                </c:pt>
                <c:pt idx="853">
                  <c:v>236409.40891086045</c:v>
                </c:pt>
                <c:pt idx="854">
                  <c:v>274676.11724419368</c:v>
                </c:pt>
                <c:pt idx="855">
                  <c:v>318608.36724419368</c:v>
                </c:pt>
                <c:pt idx="856">
                  <c:v>359076.78391086042</c:v>
                </c:pt>
                <c:pt idx="857">
                  <c:v>302916.20057752705</c:v>
                </c:pt>
                <c:pt idx="858">
                  <c:v>307629.74224419368</c:v>
                </c:pt>
                <c:pt idx="859">
                  <c:v>290684.65891086042</c:v>
                </c:pt>
                <c:pt idx="860">
                  <c:v>270418.03391086042</c:v>
                </c:pt>
                <c:pt idx="861">
                  <c:v>277536.49224419368</c:v>
                </c:pt>
                <c:pt idx="862">
                  <c:v>289922.45057752705</c:v>
                </c:pt>
                <c:pt idx="863">
                  <c:v>273585.36724419368</c:v>
                </c:pt>
                <c:pt idx="864">
                  <c:v>264273.28391086042</c:v>
                </c:pt>
                <c:pt idx="865">
                  <c:v>286534.11724419368</c:v>
                </c:pt>
                <c:pt idx="866">
                  <c:v>273779.78391086042</c:v>
                </c:pt>
                <c:pt idx="867">
                  <c:v>272285.15891086042</c:v>
                </c:pt>
                <c:pt idx="868">
                  <c:v>252843.07557752708</c:v>
                </c:pt>
                <c:pt idx="869">
                  <c:v>264990.28391086042</c:v>
                </c:pt>
                <c:pt idx="870">
                  <c:v>288329.20057752705</c:v>
                </c:pt>
                <c:pt idx="871">
                  <c:v>300664.45057752705</c:v>
                </c:pt>
                <c:pt idx="872">
                  <c:v>298142.11724419368</c:v>
                </c:pt>
                <c:pt idx="873">
                  <c:v>284433.82557752705</c:v>
                </c:pt>
                <c:pt idx="874">
                  <c:v>254725.11724419371</c:v>
                </c:pt>
                <c:pt idx="875">
                  <c:v>251850.78391086045</c:v>
                </c:pt>
                <c:pt idx="876">
                  <c:v>271729.40891086042</c:v>
                </c:pt>
                <c:pt idx="877">
                  <c:v>278936.28391086042</c:v>
                </c:pt>
                <c:pt idx="878">
                  <c:v>267069.07557752705</c:v>
                </c:pt>
                <c:pt idx="879">
                  <c:v>255300.45057752708</c:v>
                </c:pt>
                <c:pt idx="880">
                  <c:v>238886.61724419371</c:v>
                </c:pt>
                <c:pt idx="881">
                  <c:v>238552.53391086045</c:v>
                </c:pt>
                <c:pt idx="882">
                  <c:v>251060.00238790247</c:v>
                </c:pt>
                <c:pt idx="883">
                  <c:v>253404.16905456921</c:v>
                </c:pt>
                <c:pt idx="884">
                  <c:v>234269.08572123584</c:v>
                </c:pt>
                <c:pt idx="885">
                  <c:v>242808.00238790247</c:v>
                </c:pt>
                <c:pt idx="886">
                  <c:v>260700.12738790247</c:v>
                </c:pt>
                <c:pt idx="887">
                  <c:v>251496.75238790247</c:v>
                </c:pt>
                <c:pt idx="888">
                  <c:v>237432.54405456921</c:v>
                </c:pt>
                <c:pt idx="889">
                  <c:v>231733.56770911571</c:v>
                </c:pt>
                <c:pt idx="890">
                  <c:v>263109.50238790247</c:v>
                </c:pt>
                <c:pt idx="891">
                  <c:v>278133.33572123584</c:v>
                </c:pt>
                <c:pt idx="892">
                  <c:v>252433.37738790247</c:v>
                </c:pt>
                <c:pt idx="893">
                  <c:v>272397.91905456921</c:v>
                </c:pt>
                <c:pt idx="894">
                  <c:v>297088.71072123584</c:v>
                </c:pt>
                <c:pt idx="895">
                  <c:v>327403.54405456921</c:v>
                </c:pt>
                <c:pt idx="896">
                  <c:v>311971.00238790247</c:v>
                </c:pt>
                <c:pt idx="897">
                  <c:v>276437.54405456921</c:v>
                </c:pt>
                <c:pt idx="898">
                  <c:v>253725.00238790247</c:v>
                </c:pt>
                <c:pt idx="899">
                  <c:v>242145.79405456921</c:v>
                </c:pt>
                <c:pt idx="900">
                  <c:v>234678.83572123584</c:v>
                </c:pt>
                <c:pt idx="901">
                  <c:v>225437.46072123584</c:v>
                </c:pt>
                <c:pt idx="902">
                  <c:v>208231.66905456909</c:v>
                </c:pt>
                <c:pt idx="903">
                  <c:v>212213.16905456909</c:v>
                </c:pt>
                <c:pt idx="904">
                  <c:v>225459.54405456909</c:v>
                </c:pt>
                <c:pt idx="905">
                  <c:v>242177.33572123584</c:v>
                </c:pt>
                <c:pt idx="906">
                  <c:v>259089.79405456909</c:v>
                </c:pt>
                <c:pt idx="907">
                  <c:v>239442.16905456921</c:v>
                </c:pt>
                <c:pt idx="908">
                  <c:v>214223.91905456909</c:v>
                </c:pt>
                <c:pt idx="909">
                  <c:v>187870.66905456909</c:v>
                </c:pt>
                <c:pt idx="910">
                  <c:v>184567.04405456921</c:v>
                </c:pt>
                <c:pt idx="911">
                  <c:v>216789.75238790247</c:v>
                </c:pt>
                <c:pt idx="912">
                  <c:v>235628.50238790247</c:v>
                </c:pt>
                <c:pt idx="913">
                  <c:v>244938.90692091966</c:v>
                </c:pt>
                <c:pt idx="914">
                  <c:v>260186.53192091954</c:v>
                </c:pt>
                <c:pt idx="915">
                  <c:v>261358.19858758629</c:v>
                </c:pt>
                <c:pt idx="916">
                  <c:v>238451.78192091966</c:v>
                </c:pt>
                <c:pt idx="917">
                  <c:v>201139.74025425292</c:v>
                </c:pt>
                <c:pt idx="918">
                  <c:v>229798.82358758629</c:v>
                </c:pt>
                <c:pt idx="919">
                  <c:v>228773.61525425292</c:v>
                </c:pt>
                <c:pt idx="920">
                  <c:v>233498.82358758629</c:v>
                </c:pt>
                <c:pt idx="921">
                  <c:v>238056.24025425292</c:v>
                </c:pt>
                <c:pt idx="922">
                  <c:v>238493.78192091966</c:v>
                </c:pt>
                <c:pt idx="923">
                  <c:v>222034.57358758617</c:v>
                </c:pt>
                <c:pt idx="924">
                  <c:v>216407.32358758629</c:v>
                </c:pt>
                <c:pt idx="925">
                  <c:v>238141.99025425292</c:v>
                </c:pt>
                <c:pt idx="926">
                  <c:v>233256.03192091954</c:v>
                </c:pt>
                <c:pt idx="927">
                  <c:v>235427.11525425303</c:v>
                </c:pt>
                <c:pt idx="928">
                  <c:v>241410.49025425292</c:v>
                </c:pt>
                <c:pt idx="929">
                  <c:v>245260.15692091966</c:v>
                </c:pt>
                <c:pt idx="930">
                  <c:v>200381.86525425292</c:v>
                </c:pt>
                <c:pt idx="931">
                  <c:v>189472.65692091966</c:v>
                </c:pt>
                <c:pt idx="932">
                  <c:v>218418.90692091966</c:v>
                </c:pt>
                <c:pt idx="933">
                  <c:v>235310.28192091966</c:v>
                </c:pt>
                <c:pt idx="934">
                  <c:v>237728.44858758629</c:v>
                </c:pt>
                <c:pt idx="935">
                  <c:v>227372.11525425292</c:v>
                </c:pt>
                <c:pt idx="936">
                  <c:v>223273.28192091954</c:v>
                </c:pt>
                <c:pt idx="937">
                  <c:v>203309.82358758629</c:v>
                </c:pt>
                <c:pt idx="938">
                  <c:v>212060.69858758617</c:v>
                </c:pt>
                <c:pt idx="939">
                  <c:v>224551.28192091954</c:v>
                </c:pt>
                <c:pt idx="940">
                  <c:v>246232.94858758629</c:v>
                </c:pt>
                <c:pt idx="941">
                  <c:v>257576.99025425292</c:v>
                </c:pt>
                <c:pt idx="942">
                  <c:v>253208.86525425303</c:v>
                </c:pt>
                <c:pt idx="943">
                  <c:v>235096.15321864217</c:v>
                </c:pt>
                <c:pt idx="944">
                  <c:v>202714.56988530868</c:v>
                </c:pt>
                <c:pt idx="945">
                  <c:v>180008.0698853088</c:v>
                </c:pt>
                <c:pt idx="946">
                  <c:v>213181.44488530868</c:v>
                </c:pt>
                <c:pt idx="947">
                  <c:v>224410.90321864217</c:v>
                </c:pt>
                <c:pt idx="948">
                  <c:v>208796.52821864217</c:v>
                </c:pt>
                <c:pt idx="949">
                  <c:v>204131.36155197542</c:v>
                </c:pt>
                <c:pt idx="950">
                  <c:v>197915.65321864217</c:v>
                </c:pt>
                <c:pt idx="951">
                  <c:v>170543.02821864217</c:v>
                </c:pt>
                <c:pt idx="952">
                  <c:v>139056.19488530874</c:v>
                </c:pt>
                <c:pt idx="953">
                  <c:v>146433.61155197542</c:v>
                </c:pt>
                <c:pt idx="954">
                  <c:v>160219.86155197542</c:v>
                </c:pt>
                <c:pt idx="955">
                  <c:v>153813.36155197542</c:v>
                </c:pt>
                <c:pt idx="956">
                  <c:v>152526.77821864217</c:v>
                </c:pt>
                <c:pt idx="957">
                  <c:v>154292.23655197542</c:v>
                </c:pt>
                <c:pt idx="958">
                  <c:v>137925.40321864205</c:v>
                </c:pt>
                <c:pt idx="959">
                  <c:v>96211.694885308752</c:v>
                </c:pt>
                <c:pt idx="960">
                  <c:v>112894.36155197544</c:v>
                </c:pt>
                <c:pt idx="961">
                  <c:v>112366.52821864207</c:v>
                </c:pt>
                <c:pt idx="962">
                  <c:v>96994.778218642066</c:v>
                </c:pt>
                <c:pt idx="963">
                  <c:v>93915.528218642066</c:v>
                </c:pt>
                <c:pt idx="964">
                  <c:v>103293.77821864207</c:v>
                </c:pt>
                <c:pt idx="965">
                  <c:v>84667.48655197538</c:v>
                </c:pt>
                <c:pt idx="966">
                  <c:v>75053.194885308752</c:v>
                </c:pt>
                <c:pt idx="967">
                  <c:v>87514.944885308752</c:v>
                </c:pt>
                <c:pt idx="968">
                  <c:v>131075.44488530874</c:v>
                </c:pt>
                <c:pt idx="969">
                  <c:v>165332.48655197542</c:v>
                </c:pt>
                <c:pt idx="970">
                  <c:v>189478.1948853088</c:v>
                </c:pt>
                <c:pt idx="971">
                  <c:v>218049.98655197554</c:v>
                </c:pt>
                <c:pt idx="972">
                  <c:v>110385.02821864212</c:v>
                </c:pt>
                <c:pt idx="973">
                  <c:v>79839.944885308752</c:v>
                </c:pt>
                <c:pt idx="974">
                  <c:v>121999.85793832087</c:v>
                </c:pt>
                <c:pt idx="975">
                  <c:v>145829.81627165416</c:v>
                </c:pt>
                <c:pt idx="976">
                  <c:v>160704.4829383209</c:v>
                </c:pt>
                <c:pt idx="977">
                  <c:v>159560.2329383209</c:v>
                </c:pt>
                <c:pt idx="978">
                  <c:v>140974.4829383209</c:v>
                </c:pt>
                <c:pt idx="979">
                  <c:v>110807.60793832087</c:v>
                </c:pt>
                <c:pt idx="980">
                  <c:v>88005.232938320871</c:v>
                </c:pt>
                <c:pt idx="981">
                  <c:v>120490.7746049875</c:v>
                </c:pt>
                <c:pt idx="982">
                  <c:v>136025.06627165416</c:v>
                </c:pt>
                <c:pt idx="983">
                  <c:v>154444.8579383209</c:v>
                </c:pt>
                <c:pt idx="984">
                  <c:v>154594.27460498753</c:v>
                </c:pt>
                <c:pt idx="985">
                  <c:v>128515.23293832087</c:v>
                </c:pt>
                <c:pt idx="986">
                  <c:v>60134.732938320871</c:v>
                </c:pt>
                <c:pt idx="987">
                  <c:v>34882.316271654185</c:v>
                </c:pt>
                <c:pt idx="988">
                  <c:v>54856.107938320871</c:v>
                </c:pt>
                <c:pt idx="989">
                  <c:v>54944.941271654243</c:v>
                </c:pt>
                <c:pt idx="990">
                  <c:v>82515.816271654126</c:v>
                </c:pt>
                <c:pt idx="991">
                  <c:v>133333.31627165416</c:v>
                </c:pt>
                <c:pt idx="992">
                  <c:v>165613.2329383209</c:v>
                </c:pt>
                <c:pt idx="993">
                  <c:v>148474.89960498753</c:v>
                </c:pt>
                <c:pt idx="994">
                  <c:v>138847.06627165416</c:v>
                </c:pt>
                <c:pt idx="995">
                  <c:v>179325.3579383209</c:v>
                </c:pt>
                <c:pt idx="996">
                  <c:v>209254.31627165427</c:v>
                </c:pt>
                <c:pt idx="997">
                  <c:v>221819.19127165427</c:v>
                </c:pt>
                <c:pt idx="998">
                  <c:v>224549.6079383209</c:v>
                </c:pt>
                <c:pt idx="999">
                  <c:v>215824.64960498753</c:v>
                </c:pt>
                <c:pt idx="1000">
                  <c:v>155583.64960498764</c:v>
                </c:pt>
                <c:pt idx="1001">
                  <c:v>105212.60793832087</c:v>
                </c:pt>
                <c:pt idx="1002">
                  <c:v>143420.19127165427</c:v>
                </c:pt>
                <c:pt idx="1003">
                  <c:v>125413.85793832087</c:v>
                </c:pt>
                <c:pt idx="1004">
                  <c:v>127248.9173037346</c:v>
                </c:pt>
                <c:pt idx="1005">
                  <c:v>146249.37563706795</c:v>
                </c:pt>
                <c:pt idx="1006">
                  <c:v>136740.7089704012</c:v>
                </c:pt>
                <c:pt idx="1007">
                  <c:v>113935.08397040123</c:v>
                </c:pt>
                <c:pt idx="1008">
                  <c:v>106802.5423037346</c:v>
                </c:pt>
                <c:pt idx="1009">
                  <c:v>135900.62563706783</c:v>
                </c:pt>
                <c:pt idx="1010">
                  <c:v>135546.50063706783</c:v>
                </c:pt>
                <c:pt idx="1011">
                  <c:v>151028.25063706783</c:v>
                </c:pt>
                <c:pt idx="1012">
                  <c:v>149164.4589704012</c:v>
                </c:pt>
                <c:pt idx="1013">
                  <c:v>167540.66730373458</c:v>
                </c:pt>
                <c:pt idx="1014">
                  <c:v>150721.50063706783</c:v>
                </c:pt>
                <c:pt idx="1015">
                  <c:v>112677.54230373449</c:v>
                </c:pt>
                <c:pt idx="1016">
                  <c:v>117133.2923037346</c:v>
                </c:pt>
                <c:pt idx="1017">
                  <c:v>138173.00063706783</c:v>
                </c:pt>
                <c:pt idx="1018">
                  <c:v>160024.50063706783</c:v>
                </c:pt>
                <c:pt idx="1019">
                  <c:v>167678.12563706795</c:v>
                </c:pt>
                <c:pt idx="1020">
                  <c:v>143281.5839704012</c:v>
                </c:pt>
                <c:pt idx="1021">
                  <c:v>158304.62563706795</c:v>
                </c:pt>
                <c:pt idx="1022">
                  <c:v>161085.9589704012</c:v>
                </c:pt>
                <c:pt idx="1023">
                  <c:v>192980.87563706795</c:v>
                </c:pt>
                <c:pt idx="1024">
                  <c:v>200523.16730373446</c:v>
                </c:pt>
                <c:pt idx="1025">
                  <c:v>206183.79230373458</c:v>
                </c:pt>
                <c:pt idx="1026">
                  <c:v>189287.75063706783</c:v>
                </c:pt>
                <c:pt idx="1027">
                  <c:v>159283.3339704012</c:v>
                </c:pt>
                <c:pt idx="1028">
                  <c:v>146257.62563706783</c:v>
                </c:pt>
                <c:pt idx="1029">
                  <c:v>161122.00063706783</c:v>
                </c:pt>
                <c:pt idx="1030">
                  <c:v>195200.7089704012</c:v>
                </c:pt>
                <c:pt idx="1031">
                  <c:v>204454.87563706783</c:v>
                </c:pt>
                <c:pt idx="1032">
                  <c:v>210133.12563706783</c:v>
                </c:pt>
                <c:pt idx="1033">
                  <c:v>224752.8339704012</c:v>
                </c:pt>
                <c:pt idx="1034">
                  <c:v>221970.9589704012</c:v>
                </c:pt>
                <c:pt idx="1035">
                  <c:v>138029.71340969045</c:v>
                </c:pt>
                <c:pt idx="1036">
                  <c:v>121599.71340969045</c:v>
                </c:pt>
                <c:pt idx="1037">
                  <c:v>142384.71340969033</c:v>
                </c:pt>
                <c:pt idx="1038">
                  <c:v>146370.9217430237</c:v>
                </c:pt>
                <c:pt idx="1039">
                  <c:v>155307.4217430237</c:v>
                </c:pt>
                <c:pt idx="1040">
                  <c:v>115726.9217430237</c:v>
                </c:pt>
                <c:pt idx="1041">
                  <c:v>106693.7967430237</c:v>
                </c:pt>
                <c:pt idx="1042">
                  <c:v>98214.213409690448</c:v>
                </c:pt>
                <c:pt idx="1043">
                  <c:v>92617.54674302382</c:v>
                </c:pt>
                <c:pt idx="1044">
                  <c:v>141311.04674302382</c:v>
                </c:pt>
                <c:pt idx="1045">
                  <c:v>145807.54674302382</c:v>
                </c:pt>
                <c:pt idx="1046">
                  <c:v>124952.2967430237</c:v>
                </c:pt>
                <c:pt idx="1047">
                  <c:v>121402.50507635708</c:v>
                </c:pt>
                <c:pt idx="1048">
                  <c:v>139431.25507635708</c:v>
                </c:pt>
                <c:pt idx="1049">
                  <c:v>147572.50507635708</c:v>
                </c:pt>
                <c:pt idx="1050">
                  <c:v>152980.88007635708</c:v>
                </c:pt>
                <c:pt idx="1051">
                  <c:v>191208.5467430237</c:v>
                </c:pt>
                <c:pt idx="1052">
                  <c:v>203770.58840969045</c:v>
                </c:pt>
                <c:pt idx="1053">
                  <c:v>187564.63007635708</c:v>
                </c:pt>
                <c:pt idx="1054">
                  <c:v>179129.4217430237</c:v>
                </c:pt>
                <c:pt idx="1055">
                  <c:v>164742.38007635708</c:v>
                </c:pt>
                <c:pt idx="1056">
                  <c:v>121640.33840969033</c:v>
                </c:pt>
                <c:pt idx="1057">
                  <c:v>113952.33840969045</c:v>
                </c:pt>
                <c:pt idx="1058">
                  <c:v>150694.58840969045</c:v>
                </c:pt>
                <c:pt idx="1059">
                  <c:v>153635.79674302382</c:v>
                </c:pt>
                <c:pt idx="1060">
                  <c:v>155321.83840969045</c:v>
                </c:pt>
                <c:pt idx="1061">
                  <c:v>157070.63007635708</c:v>
                </c:pt>
                <c:pt idx="1062">
                  <c:v>158826.13007635708</c:v>
                </c:pt>
                <c:pt idx="1063">
                  <c:v>112935.67174302382</c:v>
                </c:pt>
                <c:pt idx="1064">
                  <c:v>82388.880076357076</c:v>
                </c:pt>
                <c:pt idx="1065">
                  <c:v>128645.25507635708</c:v>
                </c:pt>
                <c:pt idx="1066">
                  <c:v>206545.41046287582</c:v>
                </c:pt>
                <c:pt idx="1067">
                  <c:v>215911.95212954245</c:v>
                </c:pt>
                <c:pt idx="1068">
                  <c:v>222826.53546287582</c:v>
                </c:pt>
                <c:pt idx="1069">
                  <c:v>218652.95212954245</c:v>
                </c:pt>
                <c:pt idx="1070">
                  <c:v>187254.41046287582</c:v>
                </c:pt>
                <c:pt idx="1071">
                  <c:v>164036.91046287582</c:v>
                </c:pt>
                <c:pt idx="1072">
                  <c:v>125039.20212954259</c:v>
                </c:pt>
                <c:pt idx="1073">
                  <c:v>129209.20212954245</c:v>
                </c:pt>
                <c:pt idx="1074">
                  <c:v>168319.99379620908</c:v>
                </c:pt>
                <c:pt idx="1075">
                  <c:v>193503.11879620919</c:v>
                </c:pt>
                <c:pt idx="1076">
                  <c:v>187168.82712954245</c:v>
                </c:pt>
                <c:pt idx="1077">
                  <c:v>153353.41046287594</c:v>
                </c:pt>
                <c:pt idx="1078">
                  <c:v>120798.99379620916</c:v>
                </c:pt>
                <c:pt idx="1079">
                  <c:v>119797.03546287579</c:v>
                </c:pt>
                <c:pt idx="1080">
                  <c:v>125836.45212954254</c:v>
                </c:pt>
                <c:pt idx="1081">
                  <c:v>124537.36879620916</c:v>
                </c:pt>
                <c:pt idx="1082">
                  <c:v>124593.91046287585</c:v>
                </c:pt>
                <c:pt idx="1083">
                  <c:v>109117.82712954254</c:v>
                </c:pt>
                <c:pt idx="1084">
                  <c:v>101079.57712954254</c:v>
                </c:pt>
                <c:pt idx="1085">
                  <c:v>99644.493796209223</c:v>
                </c:pt>
                <c:pt idx="1086">
                  <c:v>143495.11879620919</c:v>
                </c:pt>
                <c:pt idx="1087">
                  <c:v>147052.41046287582</c:v>
                </c:pt>
                <c:pt idx="1088">
                  <c:v>137914.28546287582</c:v>
                </c:pt>
                <c:pt idx="1089">
                  <c:v>123986.86879620916</c:v>
                </c:pt>
                <c:pt idx="1090">
                  <c:v>113298.07712954254</c:v>
                </c:pt>
                <c:pt idx="1091">
                  <c:v>94089.118796209164</c:v>
                </c:pt>
                <c:pt idx="1092">
                  <c:v>99500.78546287585</c:v>
                </c:pt>
                <c:pt idx="1093">
                  <c:v>135786.03546287582</c:v>
                </c:pt>
                <c:pt idx="1094">
                  <c:v>152104.66046287594</c:v>
                </c:pt>
                <c:pt idx="1095">
                  <c:v>165723.86879620919</c:v>
                </c:pt>
                <c:pt idx="1096">
                  <c:v>161006.69285363247</c:v>
                </c:pt>
                <c:pt idx="1097">
                  <c:v>157873.77618696584</c:v>
                </c:pt>
                <c:pt idx="1098">
                  <c:v>152824.60952029916</c:v>
                </c:pt>
                <c:pt idx="1099">
                  <c:v>141755.44285363259</c:v>
                </c:pt>
                <c:pt idx="1100">
                  <c:v>149756.06785363247</c:v>
                </c:pt>
                <c:pt idx="1101">
                  <c:v>165255.35952029921</c:v>
                </c:pt>
                <c:pt idx="1102">
                  <c:v>192559.48452029921</c:v>
                </c:pt>
                <c:pt idx="1103">
                  <c:v>196475.31785363253</c:v>
                </c:pt>
                <c:pt idx="1104">
                  <c:v>177374.98452029921</c:v>
                </c:pt>
                <c:pt idx="1105">
                  <c:v>146439.40118696584</c:v>
                </c:pt>
                <c:pt idx="1106">
                  <c:v>144231.4011869659</c:v>
                </c:pt>
                <c:pt idx="1107">
                  <c:v>165847.73452029921</c:v>
                </c:pt>
                <c:pt idx="1108">
                  <c:v>167657.10952029921</c:v>
                </c:pt>
                <c:pt idx="1109">
                  <c:v>175643.56785363253</c:v>
                </c:pt>
                <c:pt idx="1110">
                  <c:v>186773.02618696584</c:v>
                </c:pt>
                <c:pt idx="1111">
                  <c:v>188491.94285363253</c:v>
                </c:pt>
                <c:pt idx="1112">
                  <c:v>170819.52618696584</c:v>
                </c:pt>
                <c:pt idx="1113">
                  <c:v>171257.31785363253</c:v>
                </c:pt>
                <c:pt idx="1114">
                  <c:v>202854.0261869659</c:v>
                </c:pt>
                <c:pt idx="1115">
                  <c:v>206626.27618696578</c:v>
                </c:pt>
                <c:pt idx="1116">
                  <c:v>225467.65118696578</c:v>
                </c:pt>
                <c:pt idx="1117">
                  <c:v>227560.98452029916</c:v>
                </c:pt>
                <c:pt idx="1118">
                  <c:v>248288.9011869659</c:v>
                </c:pt>
                <c:pt idx="1119">
                  <c:v>218356.6511869659</c:v>
                </c:pt>
                <c:pt idx="1120">
                  <c:v>247544.85952029916</c:v>
                </c:pt>
                <c:pt idx="1121">
                  <c:v>262070.48452029927</c:v>
                </c:pt>
                <c:pt idx="1122">
                  <c:v>257280.6511869659</c:v>
                </c:pt>
                <c:pt idx="1123">
                  <c:v>240444.4011869659</c:v>
                </c:pt>
                <c:pt idx="1124">
                  <c:v>211877.0261869659</c:v>
                </c:pt>
                <c:pt idx="1125">
                  <c:v>211401.23452029927</c:v>
                </c:pt>
                <c:pt idx="1126">
                  <c:v>187528.44285363247</c:v>
                </c:pt>
                <c:pt idx="1127">
                  <c:v>214778.14770709435</c:v>
                </c:pt>
                <c:pt idx="1128">
                  <c:v>224346.77886155664</c:v>
                </c:pt>
                <c:pt idx="1129">
                  <c:v>246611.23719488989</c:v>
                </c:pt>
                <c:pt idx="1130">
                  <c:v>209836.69552822327</c:v>
                </c:pt>
                <c:pt idx="1131">
                  <c:v>191100.48719489001</c:v>
                </c:pt>
                <c:pt idx="1132">
                  <c:v>224653.94552822327</c:v>
                </c:pt>
                <c:pt idx="1133">
                  <c:v>238248.02886155652</c:v>
                </c:pt>
                <c:pt idx="1134">
                  <c:v>263822.27886155667</c:v>
                </c:pt>
                <c:pt idx="1135">
                  <c:v>293113.90386155667</c:v>
                </c:pt>
                <c:pt idx="1136">
                  <c:v>251514.27886155664</c:v>
                </c:pt>
                <c:pt idx="1137">
                  <c:v>266898.9455282233</c:v>
                </c:pt>
                <c:pt idx="1138">
                  <c:v>295798.6955282233</c:v>
                </c:pt>
                <c:pt idx="1139">
                  <c:v>269786.1955282233</c:v>
                </c:pt>
                <c:pt idx="1140">
                  <c:v>252162.69552822327</c:v>
                </c:pt>
                <c:pt idx="1141">
                  <c:v>227543.98719488989</c:v>
                </c:pt>
                <c:pt idx="1142">
                  <c:v>263419.4455282233</c:v>
                </c:pt>
                <c:pt idx="1143">
                  <c:v>256842.44552822327</c:v>
                </c:pt>
                <c:pt idx="1144">
                  <c:v>256689.61219488989</c:v>
                </c:pt>
                <c:pt idx="1145">
                  <c:v>262066.36219488989</c:v>
                </c:pt>
                <c:pt idx="1146">
                  <c:v>275091.1955282233</c:v>
                </c:pt>
                <c:pt idx="1147">
                  <c:v>267384.65386155667</c:v>
                </c:pt>
                <c:pt idx="1148">
                  <c:v>259167.90386155664</c:v>
                </c:pt>
                <c:pt idx="1149">
                  <c:v>280988.1955282233</c:v>
                </c:pt>
                <c:pt idx="1150">
                  <c:v>275639.02886155667</c:v>
                </c:pt>
                <c:pt idx="1151">
                  <c:v>260402.40386155664</c:v>
                </c:pt>
                <c:pt idx="1152">
                  <c:v>260525.73719488989</c:v>
                </c:pt>
                <c:pt idx="1153">
                  <c:v>269454.52886155667</c:v>
                </c:pt>
                <c:pt idx="1154">
                  <c:v>252955.69552822327</c:v>
                </c:pt>
                <c:pt idx="1155">
                  <c:v>269046.9455282233</c:v>
                </c:pt>
                <c:pt idx="1156">
                  <c:v>292730.93191709631</c:v>
                </c:pt>
                <c:pt idx="1157">
                  <c:v>299226.3116482491</c:v>
                </c:pt>
                <c:pt idx="1158">
                  <c:v>308763.97831491585</c:v>
                </c:pt>
                <c:pt idx="1159">
                  <c:v>304804.22831491585</c:v>
                </c:pt>
                <c:pt idx="1160">
                  <c:v>324324.10331491585</c:v>
                </c:pt>
                <c:pt idx="1161">
                  <c:v>323455.85331491585</c:v>
                </c:pt>
                <c:pt idx="1162">
                  <c:v>312740.39498158247</c:v>
                </c:pt>
                <c:pt idx="1163">
                  <c:v>322717.6866482491</c:v>
                </c:pt>
                <c:pt idx="1164">
                  <c:v>316071.35331491585</c:v>
                </c:pt>
                <c:pt idx="1165">
                  <c:v>297529.26998158247</c:v>
                </c:pt>
                <c:pt idx="1166">
                  <c:v>302192.9366482491</c:v>
                </c:pt>
                <c:pt idx="1167">
                  <c:v>292189.1866482491</c:v>
                </c:pt>
                <c:pt idx="1168">
                  <c:v>302515.0616482491</c:v>
                </c:pt>
                <c:pt idx="1169">
                  <c:v>301618.0616482491</c:v>
                </c:pt>
                <c:pt idx="1170">
                  <c:v>319078.8116482491</c:v>
                </c:pt>
                <c:pt idx="1171">
                  <c:v>307125.97831491585</c:v>
                </c:pt>
                <c:pt idx="1172">
                  <c:v>311926.22831491585</c:v>
                </c:pt>
                <c:pt idx="1173">
                  <c:v>281368.26998158247</c:v>
                </c:pt>
                <c:pt idx="1174">
                  <c:v>285335.10331491585</c:v>
                </c:pt>
                <c:pt idx="1175">
                  <c:v>255936.14498158247</c:v>
                </c:pt>
                <c:pt idx="1176">
                  <c:v>240367.85331491585</c:v>
                </c:pt>
                <c:pt idx="1177">
                  <c:v>253565.14498158247</c:v>
                </c:pt>
                <c:pt idx="1178">
                  <c:v>260850.4366482491</c:v>
                </c:pt>
                <c:pt idx="1179">
                  <c:v>289075.14498158247</c:v>
                </c:pt>
                <c:pt idx="1180">
                  <c:v>276324.0616482491</c:v>
                </c:pt>
                <c:pt idx="1181">
                  <c:v>265318.10331491585</c:v>
                </c:pt>
                <c:pt idx="1182">
                  <c:v>257271.35331491585</c:v>
                </c:pt>
                <c:pt idx="1183">
                  <c:v>269909.76998158247</c:v>
                </c:pt>
                <c:pt idx="1184">
                  <c:v>301826.35331491585</c:v>
                </c:pt>
                <c:pt idx="1185">
                  <c:v>298271.64498158247</c:v>
                </c:pt>
                <c:pt idx="1186">
                  <c:v>293433.22831491585</c:v>
                </c:pt>
                <c:pt idx="1187">
                  <c:v>277866.81625741581</c:v>
                </c:pt>
                <c:pt idx="1188">
                  <c:v>287867.93321122875</c:v>
                </c:pt>
                <c:pt idx="1189">
                  <c:v>271823.88285188051</c:v>
                </c:pt>
                <c:pt idx="1190">
                  <c:v>239758.25756146002</c:v>
                </c:pt>
                <c:pt idx="1191">
                  <c:v>272199.00995477219</c:v>
                </c:pt>
                <c:pt idx="1192">
                  <c:v>286986.03169947129</c:v>
                </c:pt>
                <c:pt idx="1193">
                  <c:v>265910.28579325421</c:v>
                </c:pt>
                <c:pt idx="1194">
                  <c:v>269206.01700675633</c:v>
                </c:pt>
                <c:pt idx="1195">
                  <c:v>282995.36997460958</c:v>
                </c:pt>
                <c:pt idx="1196">
                  <c:v>283334.51442285255</c:v>
                </c:pt>
                <c:pt idx="1197">
                  <c:v>265409.38201945042</c:v>
                </c:pt>
                <c:pt idx="1198">
                  <c:v>280827.49012743618</c:v>
                </c:pt>
                <c:pt idx="1199">
                  <c:v>268781.38323578623</c:v>
                </c:pt>
                <c:pt idx="1200">
                  <c:v>263332.04702289752</c:v>
                </c:pt>
                <c:pt idx="1201">
                  <c:v>279922.02913640498</c:v>
                </c:pt>
                <c:pt idx="1202">
                  <c:v>291511.45539485459</c:v>
                </c:pt>
                <c:pt idx="1203">
                  <c:v>288485.63333667954</c:v>
                </c:pt>
                <c:pt idx="1204">
                  <c:v>265854.12210270332</c:v>
                </c:pt>
                <c:pt idx="1205">
                  <c:v>283031.50062455621</c:v>
                </c:pt>
                <c:pt idx="1206">
                  <c:v>305081.96957831492</c:v>
                </c:pt>
                <c:pt idx="1207">
                  <c:v>307980.35233056539</c:v>
                </c:pt>
                <c:pt idx="1208">
                  <c:v>293804.09854396078</c:v>
                </c:pt>
                <c:pt idx="1209">
                  <c:v>294252.04160653334</c:v>
                </c:pt>
                <c:pt idx="1210">
                  <c:v>311505.18244064134</c:v>
                </c:pt>
                <c:pt idx="1211">
                  <c:v>311520.32132145087</c:v>
                </c:pt>
                <c:pt idx="1212">
                  <c:v>307596.25122781406</c:v>
                </c:pt>
                <c:pt idx="1213">
                  <c:v>303795.45438823488</c:v>
                </c:pt>
                <c:pt idx="1214">
                  <c:v>293091.24536389415</c:v>
                </c:pt>
                <c:pt idx="1215">
                  <c:v>280309.39915150712</c:v>
                </c:pt>
                <c:pt idx="1216">
                  <c:v>286029.30432328378</c:v>
                </c:pt>
                <c:pt idx="1217">
                  <c:v>267240.14465752762</c:v>
                </c:pt>
                <c:pt idx="1218">
                  <c:v>252406.71841185243</c:v>
                </c:pt>
                <c:pt idx="1219">
                  <c:v>249902.66531443654</c:v>
                </c:pt>
                <c:pt idx="1220">
                  <c:v>256943.25469690206</c:v>
                </c:pt>
                <c:pt idx="1221">
                  <c:v>270260.92011397536</c:v>
                </c:pt>
                <c:pt idx="1222">
                  <c:v>263689.2142126034</c:v>
                </c:pt>
                <c:pt idx="1223">
                  <c:v>232455.3094967588</c:v>
                </c:pt>
                <c:pt idx="1224">
                  <c:v>234718.68641497707</c:v>
                </c:pt>
                <c:pt idx="1225">
                  <c:v>245256.18590674509</c:v>
                </c:pt>
                <c:pt idx="1226">
                  <c:v>291301.58364981209</c:v>
                </c:pt>
                <c:pt idx="1227">
                  <c:v>335947.05746518879</c:v>
                </c:pt>
                <c:pt idx="1228">
                  <c:v>349123.57397589961</c:v>
                </c:pt>
                <c:pt idx="1229">
                  <c:v>389721.09472620161</c:v>
                </c:pt>
                <c:pt idx="1230">
                  <c:v>395939.22130625707</c:v>
                </c:pt>
                <c:pt idx="1231">
                  <c:v>362756.65508488298</c:v>
                </c:pt>
                <c:pt idx="1232">
                  <c:v>340234.48666323372</c:v>
                </c:pt>
                <c:pt idx="1233">
                  <c:v>334348.30343787669</c:v>
                </c:pt>
                <c:pt idx="1234">
                  <c:v>346324.11699102208</c:v>
                </c:pt>
                <c:pt idx="1235">
                  <c:v>330107.2353075454</c:v>
                </c:pt>
                <c:pt idx="1236">
                  <c:v>344211.96501365036</c:v>
                </c:pt>
                <c:pt idx="1237">
                  <c:v>320598.39192957093</c:v>
                </c:pt>
                <c:pt idx="1238">
                  <c:v>295353.73172997928</c:v>
                </c:pt>
                <c:pt idx="1239">
                  <c:v>276656.60829967371</c:v>
                </c:pt>
                <c:pt idx="1240">
                  <c:v>247721.11894772295</c:v>
                </c:pt>
                <c:pt idx="1241">
                  <c:v>263733.84507901338</c:v>
                </c:pt>
                <c:pt idx="1242">
                  <c:v>267810.17079304211</c:v>
                </c:pt>
                <c:pt idx="1243">
                  <c:v>266783.26599047746</c:v>
                </c:pt>
                <c:pt idx="1244">
                  <c:v>264416.28508963669</c:v>
                </c:pt>
                <c:pt idx="1245">
                  <c:v>244911.79680172115</c:v>
                </c:pt>
                <c:pt idx="1246">
                  <c:v>220168.33114728419</c:v>
                </c:pt>
                <c:pt idx="1247">
                  <c:v>261550.29552918632</c:v>
                </c:pt>
                <c:pt idx="1248">
                  <c:v>259057.79599285085</c:v>
                </c:pt>
                <c:pt idx="1249">
                  <c:v>235076.19057856261</c:v>
                </c:pt>
                <c:pt idx="1250">
                  <c:v>229344.41771634627</c:v>
                </c:pt>
                <c:pt idx="1251">
                  <c:v>222666.5041264341</c:v>
                </c:pt>
                <c:pt idx="1252">
                  <c:v>206942.20095905452</c:v>
                </c:pt>
                <c:pt idx="1253">
                  <c:v>227280.84178627166</c:v>
                </c:pt>
                <c:pt idx="1254">
                  <c:v>259195.60273444833</c:v>
                </c:pt>
                <c:pt idx="1255">
                  <c:v>241924.95889040787</c:v>
                </c:pt>
                <c:pt idx="1256">
                  <c:v>243549.84566526505</c:v>
                </c:pt>
                <c:pt idx="1257">
                  <c:v>232594.36143778951</c:v>
                </c:pt>
                <c:pt idx="1258">
                  <c:v>229679.88971292408</c:v>
                </c:pt>
                <c:pt idx="1259">
                  <c:v>209117.68725487625</c:v>
                </c:pt>
                <c:pt idx="1260">
                  <c:v>225918.59762996389</c:v>
                </c:pt>
                <c:pt idx="1261">
                  <c:v>202347.04784887534</c:v>
                </c:pt>
                <c:pt idx="1262">
                  <c:v>223578.86250527846</c:v>
                </c:pt>
                <c:pt idx="1263">
                  <c:v>240384.07315792373</c:v>
                </c:pt>
                <c:pt idx="1264">
                  <c:v>206036.2858961446</c:v>
                </c:pt>
                <c:pt idx="1265">
                  <c:v>205351.83427792299</c:v>
                </c:pt>
                <c:pt idx="1266">
                  <c:v>205400.39914665342</c:v>
                </c:pt>
                <c:pt idx="1267">
                  <c:v>222476.71475374076</c:v>
                </c:pt>
                <c:pt idx="1268">
                  <c:v>225015.41671798922</c:v>
                </c:pt>
                <c:pt idx="1269">
                  <c:v>218491.99783766709</c:v>
                </c:pt>
                <c:pt idx="1270">
                  <c:v>222672.62651942874</c:v>
                </c:pt>
                <c:pt idx="1271">
                  <c:v>210953.08928119575</c:v>
                </c:pt>
                <c:pt idx="1272">
                  <c:v>210613.65820943163</c:v>
                </c:pt>
                <c:pt idx="1273">
                  <c:v>197393.12965107791</c:v>
                </c:pt>
                <c:pt idx="1274">
                  <c:v>206525.48472244368</c:v>
                </c:pt>
                <c:pt idx="1275">
                  <c:v>241257.65728061658</c:v>
                </c:pt>
                <c:pt idx="1276">
                  <c:v>216550.27312981337</c:v>
                </c:pt>
                <c:pt idx="1277">
                  <c:v>202519.14143940833</c:v>
                </c:pt>
                <c:pt idx="1278">
                  <c:v>231845.43333286338</c:v>
                </c:pt>
                <c:pt idx="1279">
                  <c:v>177012.48130125325</c:v>
                </c:pt>
                <c:pt idx="1280">
                  <c:v>168222.24668610166</c:v>
                </c:pt>
                <c:pt idx="1281">
                  <c:v>169803.34391471423</c:v>
                </c:pt>
                <c:pt idx="1282">
                  <c:v>199645.2808157446</c:v>
                </c:pt>
                <c:pt idx="1283">
                  <c:v>181083.03049141463</c:v>
                </c:pt>
                <c:pt idx="1284">
                  <c:v>196305.30110404873</c:v>
                </c:pt>
                <c:pt idx="1285">
                  <c:v>196367.59655583667</c:v>
                </c:pt>
                <c:pt idx="1286">
                  <c:v>197701.51544973842</c:v>
                </c:pt>
                <c:pt idx="1287">
                  <c:v>200593.84543711122</c:v>
                </c:pt>
                <c:pt idx="1288">
                  <c:v>200843.20120735507</c:v>
                </c:pt>
                <c:pt idx="1289">
                  <c:v>216554.38884838464</c:v>
                </c:pt>
                <c:pt idx="1290">
                  <c:v>211912.77002250703</c:v>
                </c:pt>
                <c:pt idx="1291">
                  <c:v>193415.28702007543</c:v>
                </c:pt>
                <c:pt idx="1292">
                  <c:v>167554.77672294585</c:v>
                </c:pt>
                <c:pt idx="1293">
                  <c:v>164325.78573910968</c:v>
                </c:pt>
                <c:pt idx="1294">
                  <c:v>159180.22598530375</c:v>
                </c:pt>
                <c:pt idx="1295">
                  <c:v>157396.33464537008</c:v>
                </c:pt>
                <c:pt idx="1296">
                  <c:v>167483.80244418466</c:v>
                </c:pt>
                <c:pt idx="1297">
                  <c:v>177704.82171777252</c:v>
                </c:pt>
                <c:pt idx="1298">
                  <c:v>176121.53466455458</c:v>
                </c:pt>
                <c:pt idx="1299">
                  <c:v>139270.41423432087</c:v>
                </c:pt>
                <c:pt idx="1300">
                  <c:v>194772.18559710582</c:v>
                </c:pt>
                <c:pt idx="1301">
                  <c:v>164915.888793363</c:v>
                </c:pt>
                <c:pt idx="1302">
                  <c:v>172200.73840479745</c:v>
                </c:pt>
                <c:pt idx="1303">
                  <c:v>183592.32659984459</c:v>
                </c:pt>
                <c:pt idx="1304">
                  <c:v>174660.28209337298</c:v>
                </c:pt>
                <c:pt idx="1305">
                  <c:v>168006.36555394501</c:v>
                </c:pt>
                <c:pt idx="1306">
                  <c:v>171107.44683148336</c:v>
                </c:pt>
                <c:pt idx="1307">
                  <c:v>153936.54856747616</c:v>
                </c:pt>
                <c:pt idx="1308">
                  <c:v>144284.86746508046</c:v>
                </c:pt>
                <c:pt idx="1309">
                  <c:v>150285.01704052836</c:v>
                </c:pt>
                <c:pt idx="1310">
                  <c:v>156280.67568239465</c:v>
                </c:pt>
                <c:pt idx="1311">
                  <c:v>152066.36642665882</c:v>
                </c:pt>
                <c:pt idx="1312">
                  <c:v>150801.51548298667</c:v>
                </c:pt>
                <c:pt idx="1313">
                  <c:v>145458.04898793076</c:v>
                </c:pt>
                <c:pt idx="1314">
                  <c:v>143760.59490632699</c:v>
                </c:pt>
                <c:pt idx="1315">
                  <c:v>143867.94875540002</c:v>
                </c:pt>
                <c:pt idx="1316">
                  <c:v>133095.64784410578</c:v>
                </c:pt>
                <c:pt idx="1317">
                  <c:v>154430.25997425758</c:v>
                </c:pt>
                <c:pt idx="1318">
                  <c:v>154661.56619610536</c:v>
                </c:pt>
                <c:pt idx="1319">
                  <c:v>149691.02582555416</c:v>
                </c:pt>
                <c:pt idx="1320">
                  <c:v>152945.26414560966</c:v>
                </c:pt>
                <c:pt idx="1321">
                  <c:v>155883.48057974194</c:v>
                </c:pt>
                <c:pt idx="1322">
                  <c:v>155147.14697295497</c:v>
                </c:pt>
                <c:pt idx="1323">
                  <c:v>160409.45671109966</c:v>
                </c:pt>
                <c:pt idx="1324">
                  <c:v>164276.84095267541</c:v>
                </c:pt>
                <c:pt idx="1325">
                  <c:v>145529.53716752585</c:v>
                </c:pt>
                <c:pt idx="1326">
                  <c:v>150820.60933775001</c:v>
                </c:pt>
                <c:pt idx="1327">
                  <c:v>160586.54805630009</c:v>
                </c:pt>
                <c:pt idx="1328">
                  <c:v>155318.3266500154</c:v>
                </c:pt>
                <c:pt idx="1329">
                  <c:v>149624.74915047875</c:v>
                </c:pt>
                <c:pt idx="1330">
                  <c:v>149546.36238883634</c:v>
                </c:pt>
                <c:pt idx="1331">
                  <c:v>158498.4466314374</c:v>
                </c:pt>
                <c:pt idx="1332">
                  <c:v>158990.62585324826</c:v>
                </c:pt>
                <c:pt idx="1333">
                  <c:v>156384.69713526886</c:v>
                </c:pt>
                <c:pt idx="1334">
                  <c:v>154785.15422378492</c:v>
                </c:pt>
                <c:pt idx="1335">
                  <c:v>153733.48639466544</c:v>
                </c:pt>
                <c:pt idx="1336">
                  <c:v>149184.95047764404</c:v>
                </c:pt>
                <c:pt idx="1337">
                  <c:v>153692.92756348383</c:v>
                </c:pt>
                <c:pt idx="1338">
                  <c:v>172392.02297586383</c:v>
                </c:pt>
                <c:pt idx="1339">
                  <c:v>205631.86902415997</c:v>
                </c:pt>
                <c:pt idx="1340">
                  <c:v>212191.9047164871</c:v>
                </c:pt>
                <c:pt idx="1341">
                  <c:v>210449.27542341826</c:v>
                </c:pt>
                <c:pt idx="1342">
                  <c:v>186549.66013468077</c:v>
                </c:pt>
                <c:pt idx="1343">
                  <c:v>155960.57286943292</c:v>
                </c:pt>
                <c:pt idx="1344">
                  <c:v>148749.57413985167</c:v>
                </c:pt>
                <c:pt idx="1345">
                  <c:v>163144.35646436882</c:v>
                </c:pt>
                <c:pt idx="1346">
                  <c:v>168702.82524805708</c:v>
                </c:pt>
                <c:pt idx="1347">
                  <c:v>167212.18605900079</c:v>
                </c:pt>
                <c:pt idx="1348">
                  <c:v>163980.81609679168</c:v>
                </c:pt>
                <c:pt idx="1349">
                  <c:v>156838.01020199913</c:v>
                </c:pt>
                <c:pt idx="1350">
                  <c:v>161836.39565881545</c:v>
                </c:pt>
                <c:pt idx="1351">
                  <c:v>173659.08899711387</c:v>
                </c:pt>
                <c:pt idx="1352">
                  <c:v>182024.74293761546</c:v>
                </c:pt>
                <c:pt idx="1353">
                  <c:v>167632.59771102542</c:v>
                </c:pt>
                <c:pt idx="1354">
                  <c:v>174811.65851042446</c:v>
                </c:pt>
                <c:pt idx="1355">
                  <c:v>187640.48190305039</c:v>
                </c:pt>
                <c:pt idx="1356">
                  <c:v>197546.05888200706</c:v>
                </c:pt>
                <c:pt idx="1357">
                  <c:v>188980.0986414738</c:v>
                </c:pt>
                <c:pt idx="1358">
                  <c:v>191146.70166338221</c:v>
                </c:pt>
                <c:pt idx="1359">
                  <c:v>211965.40389439091</c:v>
                </c:pt>
                <c:pt idx="1360">
                  <c:v>219883.17616033787</c:v>
                </c:pt>
                <c:pt idx="1361">
                  <c:v>217980.24012092667</c:v>
                </c:pt>
                <c:pt idx="1362">
                  <c:v>220447.16790984545</c:v>
                </c:pt>
                <c:pt idx="1363">
                  <c:v>228047.50575895418</c:v>
                </c:pt>
                <c:pt idx="1364">
                  <c:v>227531.33087160467</c:v>
                </c:pt>
                <c:pt idx="1365">
                  <c:v>231269.3780000066</c:v>
                </c:pt>
                <c:pt idx="1366">
                  <c:v>250037.06901289753</c:v>
                </c:pt>
                <c:pt idx="1367">
                  <c:v>257253.00335277457</c:v>
                </c:pt>
                <c:pt idx="1368">
                  <c:v>252128.71265036496</c:v>
                </c:pt>
                <c:pt idx="1369">
                  <c:v>231112.76244457546</c:v>
                </c:pt>
                <c:pt idx="1370">
                  <c:v>218626.59897797002</c:v>
                </c:pt>
                <c:pt idx="1371">
                  <c:v>212957.18274451885</c:v>
                </c:pt>
                <c:pt idx="1372">
                  <c:v>208305.70276373456</c:v>
                </c:pt>
                <c:pt idx="1373">
                  <c:v>184446.47633697832</c:v>
                </c:pt>
                <c:pt idx="1374">
                  <c:v>220033.33143274422</c:v>
                </c:pt>
                <c:pt idx="1375">
                  <c:v>208166.13025323208</c:v>
                </c:pt>
                <c:pt idx="1376">
                  <c:v>204204.38982134245</c:v>
                </c:pt>
                <c:pt idx="1377">
                  <c:v>206170.79570805165</c:v>
                </c:pt>
                <c:pt idx="1378">
                  <c:v>229599.71574370418</c:v>
                </c:pt>
                <c:pt idx="1379">
                  <c:v>211138.29455306887</c:v>
                </c:pt>
                <c:pt idx="1380">
                  <c:v>226305.50371089991</c:v>
                </c:pt>
                <c:pt idx="1381">
                  <c:v>234301.91666029545</c:v>
                </c:pt>
                <c:pt idx="1382">
                  <c:v>229939.90921899542</c:v>
                </c:pt>
                <c:pt idx="1383">
                  <c:v>216257.12138359545</c:v>
                </c:pt>
                <c:pt idx="1384">
                  <c:v>199322.93405200704</c:v>
                </c:pt>
                <c:pt idx="1385">
                  <c:v>191890.75565158675</c:v>
                </c:pt>
                <c:pt idx="1386">
                  <c:v>195535.47655545617</c:v>
                </c:pt>
                <c:pt idx="1387">
                  <c:v>204913.66973441871</c:v>
                </c:pt>
                <c:pt idx="1388">
                  <c:v>199474.04495784955</c:v>
                </c:pt>
                <c:pt idx="1389">
                  <c:v>183262.62164691207</c:v>
                </c:pt>
                <c:pt idx="1390">
                  <c:v>185878.35790359078</c:v>
                </c:pt>
                <c:pt idx="1391">
                  <c:v>190465.98607201883</c:v>
                </c:pt>
                <c:pt idx="1392">
                  <c:v>196766.40979490418</c:v>
                </c:pt>
                <c:pt idx="1393">
                  <c:v>202974.28288179287</c:v>
                </c:pt>
                <c:pt idx="1394">
                  <c:v>209949.54125133748</c:v>
                </c:pt>
                <c:pt idx="1395">
                  <c:v>188228.68994962372</c:v>
                </c:pt>
                <c:pt idx="1396">
                  <c:v>205968.73972191042</c:v>
                </c:pt>
                <c:pt idx="1397">
                  <c:v>213554.51575825879</c:v>
                </c:pt>
                <c:pt idx="1398">
                  <c:v>223838.11845832548</c:v>
                </c:pt>
                <c:pt idx="1399">
                  <c:v>210348.44279092294</c:v>
                </c:pt>
                <c:pt idx="1400">
                  <c:v>189995.96641992958</c:v>
                </c:pt>
                <c:pt idx="1401">
                  <c:v>225930.26400632673</c:v>
                </c:pt>
                <c:pt idx="1402">
                  <c:v>212170.24656364709</c:v>
                </c:pt>
                <c:pt idx="1403">
                  <c:v>217961.65531143991</c:v>
                </c:pt>
                <c:pt idx="1404">
                  <c:v>197142.47789172374</c:v>
                </c:pt>
                <c:pt idx="1405">
                  <c:v>201631.18874039155</c:v>
                </c:pt>
                <c:pt idx="1406">
                  <c:v>187099.85991113959</c:v>
                </c:pt>
                <c:pt idx="1407">
                  <c:v>163723.104448853</c:v>
                </c:pt>
                <c:pt idx="1408">
                  <c:v>185208.47120792459</c:v>
                </c:pt>
                <c:pt idx="1409">
                  <c:v>200718.53515970788</c:v>
                </c:pt>
                <c:pt idx="1410">
                  <c:v>224166.17682094703</c:v>
                </c:pt>
                <c:pt idx="1411">
                  <c:v>222724.30493733461</c:v>
                </c:pt>
                <c:pt idx="1412">
                  <c:v>211706.28040579788</c:v>
                </c:pt>
                <c:pt idx="1413">
                  <c:v>206196.90377827216</c:v>
                </c:pt>
                <c:pt idx="1414">
                  <c:v>208260.14316947298</c:v>
                </c:pt>
                <c:pt idx="1415">
                  <c:v>214600.25617597249</c:v>
                </c:pt>
                <c:pt idx="1416">
                  <c:v>173420.94063129911</c:v>
                </c:pt>
                <c:pt idx="1417">
                  <c:v>181093.57847582005</c:v>
                </c:pt>
                <c:pt idx="1418">
                  <c:v>182682.33947997287</c:v>
                </c:pt>
                <c:pt idx="1419">
                  <c:v>175074.79652275276</c:v>
                </c:pt>
                <c:pt idx="1420">
                  <c:v>166315.66785204914</c:v>
                </c:pt>
                <c:pt idx="1421">
                  <c:v>161074.39493288039</c:v>
                </c:pt>
                <c:pt idx="1422">
                  <c:v>170033.69861759889</c:v>
                </c:pt>
                <c:pt idx="1423">
                  <c:v>173861.66073542499</c:v>
                </c:pt>
                <c:pt idx="1424">
                  <c:v>174796.93566880745</c:v>
                </c:pt>
                <c:pt idx="1425">
                  <c:v>175053.76941957293</c:v>
                </c:pt>
                <c:pt idx="1426">
                  <c:v>176676.87193358171</c:v>
                </c:pt>
                <c:pt idx="1427">
                  <c:v>170657.37797401572</c:v>
                </c:pt>
                <c:pt idx="1428">
                  <c:v>170582.38805325629</c:v>
                </c:pt>
                <c:pt idx="1429">
                  <c:v>175236.20739286419</c:v>
                </c:pt>
                <c:pt idx="1430">
                  <c:v>166403.40424518197</c:v>
                </c:pt>
                <c:pt idx="1431">
                  <c:v>175338.5609979225</c:v>
                </c:pt>
                <c:pt idx="1432">
                  <c:v>176173.19910194867</c:v>
                </c:pt>
                <c:pt idx="1433">
                  <c:v>171323.07591867051</c:v>
                </c:pt>
                <c:pt idx="1434">
                  <c:v>163905.32642506703</c:v>
                </c:pt>
                <c:pt idx="1435">
                  <c:v>174449.98594849376</c:v>
                </c:pt>
                <c:pt idx="1436">
                  <c:v>179100.65775495215</c:v>
                </c:pt>
                <c:pt idx="1437">
                  <c:v>183149.81150033497</c:v>
                </c:pt>
                <c:pt idx="1438">
                  <c:v>188556.39774204415</c:v>
                </c:pt>
                <c:pt idx="1439">
                  <c:v>184863.20891165998</c:v>
                </c:pt>
                <c:pt idx="1440">
                  <c:v>165217.78078270334</c:v>
                </c:pt>
                <c:pt idx="1441">
                  <c:v>165368.58525739913</c:v>
                </c:pt>
                <c:pt idx="1442">
                  <c:v>166262.59030235923</c:v>
                </c:pt>
                <c:pt idx="1443">
                  <c:v>179020.68337757714</c:v>
                </c:pt>
                <c:pt idx="1444">
                  <c:v>174907.72816569378</c:v>
                </c:pt>
                <c:pt idx="1445">
                  <c:v>168567.65907404336</c:v>
                </c:pt>
                <c:pt idx="1446">
                  <c:v>168463.85055439634</c:v>
                </c:pt>
                <c:pt idx="1447">
                  <c:v>160896.37953759296</c:v>
                </c:pt>
                <c:pt idx="1448">
                  <c:v>161499.3759205887</c:v>
                </c:pt>
                <c:pt idx="1449">
                  <c:v>162127.58826091918</c:v>
                </c:pt>
                <c:pt idx="1450">
                  <c:v>167515.26760698878</c:v>
                </c:pt>
                <c:pt idx="1451">
                  <c:v>169236.92624347957</c:v>
                </c:pt>
                <c:pt idx="1452">
                  <c:v>167455.67276837217</c:v>
                </c:pt>
                <c:pt idx="1453">
                  <c:v>172944.84251159159</c:v>
                </c:pt>
                <c:pt idx="1454">
                  <c:v>174816.42394148835</c:v>
                </c:pt>
                <c:pt idx="1455">
                  <c:v>169453.34123992795</c:v>
                </c:pt>
                <c:pt idx="1456">
                  <c:v>167180.39327971594</c:v>
                </c:pt>
                <c:pt idx="1457">
                  <c:v>173108.537624088</c:v>
                </c:pt>
                <c:pt idx="1458">
                  <c:v>172753.53050397875</c:v>
                </c:pt>
                <c:pt idx="1459">
                  <c:v>176801.67549225411</c:v>
                </c:pt>
                <c:pt idx="1460">
                  <c:v>177346.27720858963</c:v>
                </c:pt>
                <c:pt idx="1461">
                  <c:v>174441.59275970212</c:v>
                </c:pt>
                <c:pt idx="1462">
                  <c:v>170312.23665027047</c:v>
                </c:pt>
                <c:pt idx="1463">
                  <c:v>169777.11165370003</c:v>
                </c:pt>
                <c:pt idx="1464">
                  <c:v>179619.82506817926</c:v>
                </c:pt>
                <c:pt idx="1465">
                  <c:v>179739.01866481753</c:v>
                </c:pt>
                <c:pt idx="1466">
                  <c:v>179311.79322536537</c:v>
                </c:pt>
                <c:pt idx="1467">
                  <c:v>189148.04820856292</c:v>
                </c:pt>
                <c:pt idx="1468">
                  <c:v>196428.52996314666</c:v>
                </c:pt>
                <c:pt idx="1469">
                  <c:v>187565.37797449241</c:v>
                </c:pt>
                <c:pt idx="1470">
                  <c:v>179482.546949121</c:v>
                </c:pt>
                <c:pt idx="1471">
                  <c:v>207359.12032298831</c:v>
                </c:pt>
                <c:pt idx="1472">
                  <c:v>219873.2968773341</c:v>
                </c:pt>
                <c:pt idx="1473">
                  <c:v>221731.97515364244</c:v>
                </c:pt>
                <c:pt idx="1474">
                  <c:v>217065.20152900714</c:v>
                </c:pt>
                <c:pt idx="1475">
                  <c:v>202623.03610495999</c:v>
                </c:pt>
                <c:pt idx="1476">
                  <c:v>191147.73092699624</c:v>
                </c:pt>
                <c:pt idx="1477">
                  <c:v>189051.62544981667</c:v>
                </c:pt>
                <c:pt idx="1478">
                  <c:v>199914.81922456334</c:v>
                </c:pt>
                <c:pt idx="1479">
                  <c:v>203800.68556144499</c:v>
                </c:pt>
                <c:pt idx="1480">
                  <c:v>201932.67621725114</c:v>
                </c:pt>
                <c:pt idx="1481">
                  <c:v>199666.3045183155</c:v>
                </c:pt>
                <c:pt idx="1482">
                  <c:v>199458.95031243155</c:v>
                </c:pt>
                <c:pt idx="1483">
                  <c:v>204238.88074903633</c:v>
                </c:pt>
                <c:pt idx="1484">
                  <c:v>209493.88803069497</c:v>
                </c:pt>
                <c:pt idx="1485">
                  <c:v>210191.33842799705</c:v>
                </c:pt>
                <c:pt idx="1486">
                  <c:v>211285.81538418037</c:v>
                </c:pt>
                <c:pt idx="1487">
                  <c:v>209734.54580982405</c:v>
                </c:pt>
                <c:pt idx="1488">
                  <c:v>192290.59063378503</c:v>
                </c:pt>
                <c:pt idx="1489">
                  <c:v>192629.5521388413</c:v>
                </c:pt>
                <c:pt idx="1490">
                  <c:v>226843.63052051456</c:v>
                </c:pt>
                <c:pt idx="1491">
                  <c:v>229155.0881815099</c:v>
                </c:pt>
                <c:pt idx="1492">
                  <c:v>240884.47822601374</c:v>
                </c:pt>
                <c:pt idx="1493">
                  <c:v>243998.16917742588</c:v>
                </c:pt>
                <c:pt idx="1494">
                  <c:v>230761.40952676081</c:v>
                </c:pt>
                <c:pt idx="1495">
                  <c:v>225047.19716013627</c:v>
                </c:pt>
                <c:pt idx="1496">
                  <c:v>239684.5068421771</c:v>
                </c:pt>
                <c:pt idx="1497">
                  <c:v>215943.64913340929</c:v>
                </c:pt>
                <c:pt idx="1498">
                  <c:v>253934.56148374881</c:v>
                </c:pt>
                <c:pt idx="1499">
                  <c:v>250652.99988882497</c:v>
                </c:pt>
                <c:pt idx="1500">
                  <c:v>250602.28848470454</c:v>
                </c:pt>
                <c:pt idx="1501">
                  <c:v>256104.96051854541</c:v>
                </c:pt>
                <c:pt idx="1502">
                  <c:v>245914.08846466418</c:v>
                </c:pt>
                <c:pt idx="1503">
                  <c:v>245677.62495989658</c:v>
                </c:pt>
                <c:pt idx="1504">
                  <c:v>245221.83869304415</c:v>
                </c:pt>
                <c:pt idx="1505">
                  <c:v>208730.18326870163</c:v>
                </c:pt>
                <c:pt idx="1506">
                  <c:v>223657.18840091463</c:v>
                </c:pt>
                <c:pt idx="1507">
                  <c:v>268295.49272137869</c:v>
                </c:pt>
                <c:pt idx="1508">
                  <c:v>296207.96194880706</c:v>
                </c:pt>
                <c:pt idx="1509">
                  <c:v>289300.89767304959</c:v>
                </c:pt>
                <c:pt idx="1510">
                  <c:v>278245.98703512945</c:v>
                </c:pt>
                <c:pt idx="1511">
                  <c:v>284626.07792229916</c:v>
                </c:pt>
                <c:pt idx="1512">
                  <c:v>286887.81752585911</c:v>
                </c:pt>
                <c:pt idx="1513">
                  <c:v>302558.33935835422</c:v>
                </c:pt>
                <c:pt idx="1514">
                  <c:v>294870.13605928409</c:v>
                </c:pt>
                <c:pt idx="1515">
                  <c:v>296689.15452377585</c:v>
                </c:pt>
                <c:pt idx="1516">
                  <c:v>266156.40336839505</c:v>
                </c:pt>
                <c:pt idx="1517">
                  <c:v>238367.87742856247</c:v>
                </c:pt>
                <c:pt idx="1518">
                  <c:v>244213.49643422622</c:v>
                </c:pt>
                <c:pt idx="1519">
                  <c:v>221295.12256841219</c:v>
                </c:pt>
                <c:pt idx="1520">
                  <c:v>221682.46948294379</c:v>
                </c:pt>
                <c:pt idx="1521">
                  <c:v>232240.62780148</c:v>
                </c:pt>
                <c:pt idx="1522">
                  <c:v>217901.89250990492</c:v>
                </c:pt>
                <c:pt idx="1523">
                  <c:v>239947.4598943333</c:v>
                </c:pt>
                <c:pt idx="1524">
                  <c:v>287813.67234698997</c:v>
                </c:pt>
                <c:pt idx="1525">
                  <c:v>269687.17757820839</c:v>
                </c:pt>
                <c:pt idx="1526">
                  <c:v>290268.55653874588</c:v>
                </c:pt>
                <c:pt idx="1527">
                  <c:v>314905.87111704377</c:v>
                </c:pt>
                <c:pt idx="1528">
                  <c:v>312599.78810535418</c:v>
                </c:pt>
                <c:pt idx="1529">
                  <c:v>291212.52165527421</c:v>
                </c:pt>
                <c:pt idx="1530">
                  <c:v>323389.66776042886</c:v>
                </c:pt>
                <c:pt idx="1531">
                  <c:v>324503.60960329452</c:v>
                </c:pt>
                <c:pt idx="1532">
                  <c:v>278040.43252042215</c:v>
                </c:pt>
                <c:pt idx="1533">
                  <c:v>292695.82893421175</c:v>
                </c:pt>
                <c:pt idx="1534">
                  <c:v>309460.88615840091</c:v>
                </c:pt>
                <c:pt idx="1535">
                  <c:v>317419.72644601995</c:v>
                </c:pt>
                <c:pt idx="1536">
                  <c:v>340418.64684017462</c:v>
                </c:pt>
                <c:pt idx="1537">
                  <c:v>326170.34771113633</c:v>
                </c:pt>
                <c:pt idx="1538">
                  <c:v>338132.63694974582</c:v>
                </c:pt>
                <c:pt idx="1539">
                  <c:v>341633.17743107915</c:v>
                </c:pt>
                <c:pt idx="1540">
                  <c:v>349835.61885353544</c:v>
                </c:pt>
                <c:pt idx="1541">
                  <c:v>362871.9200220753</c:v>
                </c:pt>
                <c:pt idx="1542">
                  <c:v>374324.8604750887</c:v>
                </c:pt>
                <c:pt idx="1543">
                  <c:v>350749.5005763279</c:v>
                </c:pt>
                <c:pt idx="1544">
                  <c:v>326524.60149885749</c:v>
                </c:pt>
                <c:pt idx="1545">
                  <c:v>314106.24875743751</c:v>
                </c:pt>
                <c:pt idx="1546">
                  <c:v>315768.64999515127</c:v>
                </c:pt>
                <c:pt idx="1547">
                  <c:v>398171.81867180712</c:v>
                </c:pt>
                <c:pt idx="1548">
                  <c:v>460346.01946583705</c:v>
                </c:pt>
                <c:pt idx="1549">
                  <c:v>463246.01453637175</c:v>
                </c:pt>
                <c:pt idx="1550">
                  <c:v>454163.29905183578</c:v>
                </c:pt>
                <c:pt idx="1551">
                  <c:v>444766.5796787517</c:v>
                </c:pt>
                <c:pt idx="1552">
                  <c:v>437268.25753335463</c:v>
                </c:pt>
                <c:pt idx="1553">
                  <c:v>465826.79018984042</c:v>
                </c:pt>
                <c:pt idx="1554">
                  <c:v>439958.50607056887</c:v>
                </c:pt>
                <c:pt idx="1555">
                  <c:v>404184.67752344091</c:v>
                </c:pt>
                <c:pt idx="1556">
                  <c:v>416386.0911216517</c:v>
                </c:pt>
                <c:pt idx="1557">
                  <c:v>393266.7659527713</c:v>
                </c:pt>
                <c:pt idx="1558">
                  <c:v>386763.77237282007</c:v>
                </c:pt>
                <c:pt idx="1559">
                  <c:v>345428.09343704302</c:v>
                </c:pt>
                <c:pt idx="1560">
                  <c:v>349556.64826054708</c:v>
                </c:pt>
                <c:pt idx="1561">
                  <c:v>370972.55831240321</c:v>
                </c:pt>
                <c:pt idx="1562">
                  <c:v>407996.95998773287</c:v>
                </c:pt>
                <c:pt idx="1563">
                  <c:v>378871.43869460293</c:v>
                </c:pt>
                <c:pt idx="1564">
                  <c:v>355178.25230161543</c:v>
                </c:pt>
                <c:pt idx="1565">
                  <c:v>351463.13807046297</c:v>
                </c:pt>
                <c:pt idx="1566">
                  <c:v>363152.44412127876</c:v>
                </c:pt>
                <c:pt idx="1567">
                  <c:v>332685.68125189166</c:v>
                </c:pt>
                <c:pt idx="1568">
                  <c:v>328723.41601139749</c:v>
                </c:pt>
                <c:pt idx="1569">
                  <c:v>352103.71102713747</c:v>
                </c:pt>
                <c:pt idx="1570">
                  <c:v>352737.19140995305</c:v>
                </c:pt>
                <c:pt idx="1571">
                  <c:v>348086.53287071874</c:v>
                </c:pt>
                <c:pt idx="1572">
                  <c:v>332658.15139711875</c:v>
                </c:pt>
                <c:pt idx="1573">
                  <c:v>342514.34768236766</c:v>
                </c:pt>
                <c:pt idx="1574">
                  <c:v>357721.88941907173</c:v>
                </c:pt>
                <c:pt idx="1575">
                  <c:v>343342.38296764542</c:v>
                </c:pt>
                <c:pt idx="1576">
                  <c:v>354610.68976032827</c:v>
                </c:pt>
                <c:pt idx="1577">
                  <c:v>360270.66069884587</c:v>
                </c:pt>
                <c:pt idx="1578">
                  <c:v>358421.79259959585</c:v>
                </c:pt>
                <c:pt idx="1579">
                  <c:v>361719.05139396549</c:v>
                </c:pt>
                <c:pt idx="1580">
                  <c:v>358791.99658780789</c:v>
                </c:pt>
                <c:pt idx="1581">
                  <c:v>357461.27035020909</c:v>
                </c:pt>
                <c:pt idx="1582">
                  <c:v>350890.82777998416</c:v>
                </c:pt>
                <c:pt idx="1583">
                  <c:v>340757.02603923739</c:v>
                </c:pt>
                <c:pt idx="1584">
                  <c:v>358871.00340465712</c:v>
                </c:pt>
                <c:pt idx="1585">
                  <c:v>370921.97217784217</c:v>
                </c:pt>
                <c:pt idx="1586">
                  <c:v>363986.06506476825</c:v>
                </c:pt>
                <c:pt idx="1587">
                  <c:v>363015.87192931294</c:v>
                </c:pt>
                <c:pt idx="1588">
                  <c:v>337588.62524975406</c:v>
                </c:pt>
                <c:pt idx="1589">
                  <c:v>320797.29659219761</c:v>
                </c:pt>
                <c:pt idx="1590">
                  <c:v>322601.30706686334</c:v>
                </c:pt>
                <c:pt idx="1591">
                  <c:v>325693.61862160376</c:v>
                </c:pt>
                <c:pt idx="1592">
                  <c:v>305137.73267526459</c:v>
                </c:pt>
                <c:pt idx="1593">
                  <c:v>302940.03225105174</c:v>
                </c:pt>
                <c:pt idx="1594">
                  <c:v>294228.69332648546</c:v>
                </c:pt>
                <c:pt idx="1595">
                  <c:v>302154.66447487124</c:v>
                </c:pt>
                <c:pt idx="1596">
                  <c:v>302447.02097102406</c:v>
                </c:pt>
                <c:pt idx="1597">
                  <c:v>305575.77999101498</c:v>
                </c:pt>
                <c:pt idx="1598">
                  <c:v>284207.12799500575</c:v>
                </c:pt>
                <c:pt idx="1599">
                  <c:v>273011.27145519375</c:v>
                </c:pt>
                <c:pt idx="1600">
                  <c:v>301651.84684313333</c:v>
                </c:pt>
                <c:pt idx="1601">
                  <c:v>278732.62121972779</c:v>
                </c:pt>
                <c:pt idx="1602">
                  <c:v>270879.11074045912</c:v>
                </c:pt>
                <c:pt idx="1603">
                  <c:v>272853.43084053381</c:v>
                </c:pt>
                <c:pt idx="1604">
                  <c:v>336394.63731578714</c:v>
                </c:pt>
                <c:pt idx="1605">
                  <c:v>403275.37182250456</c:v>
                </c:pt>
                <c:pt idx="1606">
                  <c:v>390206.95388809917</c:v>
                </c:pt>
                <c:pt idx="1607">
                  <c:v>368458.04584555211</c:v>
                </c:pt>
                <c:pt idx="1608">
                  <c:v>382453.3706775438</c:v>
                </c:pt>
                <c:pt idx="1609">
                  <c:v>346030.34976686706</c:v>
                </c:pt>
                <c:pt idx="1610">
                  <c:v>297274.48500426172</c:v>
                </c:pt>
                <c:pt idx="1611">
                  <c:v>284860.25097749423</c:v>
                </c:pt>
                <c:pt idx="1612">
                  <c:v>252337.57787732047</c:v>
                </c:pt>
                <c:pt idx="1613">
                  <c:v>255440.77506870497</c:v>
                </c:pt>
                <c:pt idx="1614">
                  <c:v>251843.38322187963</c:v>
                </c:pt>
                <c:pt idx="1615">
                  <c:v>271825.57587916707</c:v>
                </c:pt>
                <c:pt idx="1616">
                  <c:v>263738.14768918749</c:v>
                </c:pt>
                <c:pt idx="1617">
                  <c:v>256985.89385806615</c:v>
                </c:pt>
                <c:pt idx="1618">
                  <c:v>253930.3993672333</c:v>
                </c:pt>
                <c:pt idx="1619">
                  <c:v>274134.70689322741</c:v>
                </c:pt>
                <c:pt idx="1620">
                  <c:v>305120.4362574417</c:v>
                </c:pt>
                <c:pt idx="1621">
                  <c:v>316411.04216984287</c:v>
                </c:pt>
                <c:pt idx="1622">
                  <c:v>298133.56036665454</c:v>
                </c:pt>
                <c:pt idx="1623">
                  <c:v>258479.49496545419</c:v>
                </c:pt>
                <c:pt idx="1624">
                  <c:v>234163.50623167513</c:v>
                </c:pt>
                <c:pt idx="1625">
                  <c:v>237468.35398145419</c:v>
                </c:pt>
                <c:pt idx="1626">
                  <c:v>238704.61385639588</c:v>
                </c:pt>
                <c:pt idx="1627">
                  <c:v>242406.59795941637</c:v>
                </c:pt>
                <c:pt idx="1628">
                  <c:v>259486.83439047346</c:v>
                </c:pt>
                <c:pt idx="1629">
                  <c:v>236924.34643065164</c:v>
                </c:pt>
                <c:pt idx="1630">
                  <c:v>230089.16582227999</c:v>
                </c:pt>
                <c:pt idx="1631">
                  <c:v>242145.24845676034</c:v>
                </c:pt>
                <c:pt idx="1632">
                  <c:v>243861.59941338337</c:v>
                </c:pt>
                <c:pt idx="1633">
                  <c:v>218672.60599740743</c:v>
                </c:pt>
                <c:pt idx="1634">
                  <c:v>211149.08746511213</c:v>
                </c:pt>
                <c:pt idx="1635">
                  <c:v>224250.26133141134</c:v>
                </c:pt>
                <c:pt idx="1636">
                  <c:v>219017.75765864292</c:v>
                </c:pt>
                <c:pt idx="1637">
                  <c:v>196293.92653723666</c:v>
                </c:pt>
                <c:pt idx="1638">
                  <c:v>188602.47877797173</c:v>
                </c:pt>
                <c:pt idx="1639">
                  <c:v>171041.08198374047</c:v>
                </c:pt>
                <c:pt idx="1640">
                  <c:v>194697.6131402521</c:v>
                </c:pt>
                <c:pt idx="1641">
                  <c:v>201304.55347513047</c:v>
                </c:pt>
                <c:pt idx="1642">
                  <c:v>217484.73968672089</c:v>
                </c:pt>
                <c:pt idx="1643">
                  <c:v>220152.02565318157</c:v>
                </c:pt>
                <c:pt idx="1644">
                  <c:v>198784.82714680335</c:v>
                </c:pt>
                <c:pt idx="1645">
                  <c:v>205834.7230694879</c:v>
                </c:pt>
                <c:pt idx="1646">
                  <c:v>232678.48317351911</c:v>
                </c:pt>
                <c:pt idx="1647">
                  <c:v>233979.22054545002</c:v>
                </c:pt>
                <c:pt idx="1648">
                  <c:v>223102.63637041042</c:v>
                </c:pt>
                <c:pt idx="1649">
                  <c:v>210791.55324519504</c:v>
                </c:pt>
                <c:pt idx="1650">
                  <c:v>201982.22700483329</c:v>
                </c:pt>
                <c:pt idx="1651">
                  <c:v>221426.0840832121</c:v>
                </c:pt>
                <c:pt idx="1652">
                  <c:v>226203.39125519709</c:v>
                </c:pt>
                <c:pt idx="1653">
                  <c:v>284398.13833624928</c:v>
                </c:pt>
                <c:pt idx="1654">
                  <c:v>270306.60831738584</c:v>
                </c:pt>
                <c:pt idx="1655">
                  <c:v>272156.26565693918</c:v>
                </c:pt>
                <c:pt idx="1656">
                  <c:v>273348.17485716718</c:v>
                </c:pt>
                <c:pt idx="1657">
                  <c:v>261771.55110802513</c:v>
                </c:pt>
                <c:pt idx="1658">
                  <c:v>266045.78080262674</c:v>
                </c:pt>
                <c:pt idx="1659">
                  <c:v>234536.29988810749</c:v>
                </c:pt>
                <c:pt idx="1660">
                  <c:v>232692.08465017113</c:v>
                </c:pt>
                <c:pt idx="1661">
                  <c:v>230424.94671135035</c:v>
                </c:pt>
                <c:pt idx="1662">
                  <c:v>237607.80623280955</c:v>
                </c:pt>
                <c:pt idx="1663">
                  <c:v>216827.37674039081</c:v>
                </c:pt>
                <c:pt idx="1664">
                  <c:v>210843.09603630789</c:v>
                </c:pt>
                <c:pt idx="1665">
                  <c:v>193424.76696280736</c:v>
                </c:pt>
                <c:pt idx="1666">
                  <c:v>186255.60196039706</c:v>
                </c:pt>
                <c:pt idx="1667">
                  <c:v>193280.4143168396</c:v>
                </c:pt>
                <c:pt idx="1668">
                  <c:v>196953.86850779175</c:v>
                </c:pt>
                <c:pt idx="1669">
                  <c:v>207192.52159305004</c:v>
                </c:pt>
                <c:pt idx="1670">
                  <c:v>209763.88641375469</c:v>
                </c:pt>
                <c:pt idx="1671">
                  <c:v>199332.00830626662</c:v>
                </c:pt>
                <c:pt idx="1672">
                  <c:v>194865.12996302076</c:v>
                </c:pt>
                <c:pt idx="1673">
                  <c:v>186623.09410757208</c:v>
                </c:pt>
                <c:pt idx="1674">
                  <c:v>192667.29747704702</c:v>
                </c:pt>
                <c:pt idx="1675">
                  <c:v>192018.99532992041</c:v>
                </c:pt>
                <c:pt idx="1676">
                  <c:v>182504.388558987</c:v>
                </c:pt>
                <c:pt idx="1677">
                  <c:v>186674.54329144786</c:v>
                </c:pt>
                <c:pt idx="1678">
                  <c:v>195062.55871747626</c:v>
                </c:pt>
                <c:pt idx="1679">
                  <c:v>186520.41927748124</c:v>
                </c:pt>
                <c:pt idx="1680">
                  <c:v>194421.22417331793</c:v>
                </c:pt>
                <c:pt idx="1681">
                  <c:v>200771.30104493006</c:v>
                </c:pt>
                <c:pt idx="1682">
                  <c:v>198785.06896024095</c:v>
                </c:pt>
                <c:pt idx="1683">
                  <c:v>190950.05947986626</c:v>
                </c:pt>
                <c:pt idx="1684">
                  <c:v>196240.7670168246</c:v>
                </c:pt>
                <c:pt idx="1685">
                  <c:v>199800.19637854837</c:v>
                </c:pt>
                <c:pt idx="1686">
                  <c:v>185821.90967376539</c:v>
                </c:pt>
                <c:pt idx="1687">
                  <c:v>174035.79029344162</c:v>
                </c:pt>
                <c:pt idx="1688">
                  <c:v>172157.16766164539</c:v>
                </c:pt>
                <c:pt idx="1689">
                  <c:v>174526.07798381877</c:v>
                </c:pt>
                <c:pt idx="1690">
                  <c:v>176406.22155676287</c:v>
                </c:pt>
                <c:pt idx="1691">
                  <c:v>184451.4078226503</c:v>
                </c:pt>
                <c:pt idx="1692">
                  <c:v>182574.52412354297</c:v>
                </c:pt>
                <c:pt idx="1693">
                  <c:v>173922.46463507699</c:v>
                </c:pt>
                <c:pt idx="1694">
                  <c:v>172729.29058789369</c:v>
                </c:pt>
                <c:pt idx="1695">
                  <c:v>197997.19477767745</c:v>
                </c:pt>
                <c:pt idx="1696">
                  <c:v>169738.49638274868</c:v>
                </c:pt>
                <c:pt idx="1697">
                  <c:v>171956.13434229707</c:v>
                </c:pt>
                <c:pt idx="1698">
                  <c:v>174575.64646595501</c:v>
                </c:pt>
                <c:pt idx="1699">
                  <c:v>168013.3601054904</c:v>
                </c:pt>
                <c:pt idx="1700">
                  <c:v>164865.19638064367</c:v>
                </c:pt>
                <c:pt idx="1701">
                  <c:v>163585.71022916376</c:v>
                </c:pt>
                <c:pt idx="1702">
                  <c:v>176514.52560802252</c:v>
                </c:pt>
                <c:pt idx="1703">
                  <c:v>184352.02933160041</c:v>
                </c:pt>
                <c:pt idx="1704">
                  <c:v>181500.58386277588</c:v>
                </c:pt>
                <c:pt idx="1705">
                  <c:v>185929.76700542626</c:v>
                </c:pt>
                <c:pt idx="1706">
                  <c:v>180195.11156500751</c:v>
                </c:pt>
                <c:pt idx="1707">
                  <c:v>171929.21875775472</c:v>
                </c:pt>
                <c:pt idx="1708">
                  <c:v>171088.20766723505</c:v>
                </c:pt>
                <c:pt idx="1709">
                  <c:v>178662.8262746346</c:v>
                </c:pt>
                <c:pt idx="1710">
                  <c:v>180028.07237963873</c:v>
                </c:pt>
                <c:pt idx="1711">
                  <c:v>181866.6163088434</c:v>
                </c:pt>
                <c:pt idx="1712">
                  <c:v>172693.3700807312</c:v>
                </c:pt>
                <c:pt idx="1713">
                  <c:v>172678.52784829636</c:v>
                </c:pt>
                <c:pt idx="1714">
                  <c:v>170911.51811905255</c:v>
                </c:pt>
                <c:pt idx="1715">
                  <c:v>163920.91805075045</c:v>
                </c:pt>
                <c:pt idx="1716">
                  <c:v>181919.03513596454</c:v>
                </c:pt>
                <c:pt idx="1717">
                  <c:v>187554.72104132333</c:v>
                </c:pt>
                <c:pt idx="1718">
                  <c:v>189321.43239687962</c:v>
                </c:pt>
                <c:pt idx="1719">
                  <c:v>188606.88710706498</c:v>
                </c:pt>
                <c:pt idx="1720">
                  <c:v>176369.81058685365</c:v>
                </c:pt>
                <c:pt idx="1721">
                  <c:v>164906.14794377293</c:v>
                </c:pt>
                <c:pt idx="1722">
                  <c:v>165242.14723331874</c:v>
                </c:pt>
                <c:pt idx="1723">
                  <c:v>187122.59064747163</c:v>
                </c:pt>
                <c:pt idx="1724">
                  <c:v>218466.42474283959</c:v>
                </c:pt>
                <c:pt idx="1725">
                  <c:v>225681.381173962</c:v>
                </c:pt>
                <c:pt idx="1726">
                  <c:v>216147.36392628457</c:v>
                </c:pt>
                <c:pt idx="1727">
                  <c:v>219326.25380609292</c:v>
                </c:pt>
                <c:pt idx="1728">
                  <c:v>216556.47373557038</c:v>
                </c:pt>
                <c:pt idx="1729">
                  <c:v>229247.98332781004</c:v>
                </c:pt>
                <c:pt idx="1730">
                  <c:v>253003.72591139219</c:v>
                </c:pt>
                <c:pt idx="1731">
                  <c:v>237954.59582299666</c:v>
                </c:pt>
                <c:pt idx="1732">
                  <c:v>231318.1282205391</c:v>
                </c:pt>
                <c:pt idx="1733">
                  <c:v>234702.63700425249</c:v>
                </c:pt>
                <c:pt idx="1734">
                  <c:v>236930.90325560453</c:v>
                </c:pt>
                <c:pt idx="1735">
                  <c:v>227751.88146505135</c:v>
                </c:pt>
                <c:pt idx="1736">
                  <c:v>204529.86331959712</c:v>
                </c:pt>
                <c:pt idx="1737">
                  <c:v>200225.05470570538</c:v>
                </c:pt>
                <c:pt idx="1738">
                  <c:v>221511.34216891497</c:v>
                </c:pt>
                <c:pt idx="1739">
                  <c:v>229508.68712445252</c:v>
                </c:pt>
                <c:pt idx="1740">
                  <c:v>220944.20807636876</c:v>
                </c:pt>
                <c:pt idx="1741">
                  <c:v>225127.25070575575</c:v>
                </c:pt>
                <c:pt idx="1742">
                  <c:v>213866.13760357289</c:v>
                </c:pt>
                <c:pt idx="1743">
                  <c:v>217890.2649997288</c:v>
                </c:pt>
                <c:pt idx="1744">
                  <c:v>240774.2304018421</c:v>
                </c:pt>
                <c:pt idx="1745">
                  <c:v>263931.9840383454</c:v>
                </c:pt>
                <c:pt idx="1746">
                  <c:v>226831.4474784183</c:v>
                </c:pt>
                <c:pt idx="1747">
                  <c:v>238338.80275881707</c:v>
                </c:pt>
                <c:pt idx="1748">
                  <c:v>241435.54218213123</c:v>
                </c:pt>
                <c:pt idx="1749">
                  <c:v>237793.5775526817</c:v>
                </c:pt>
                <c:pt idx="1750">
                  <c:v>221384.14429601454</c:v>
                </c:pt>
                <c:pt idx="1751">
                  <c:v>214953.20188958794</c:v>
                </c:pt>
                <c:pt idx="1752">
                  <c:v>209691.3198937421</c:v>
                </c:pt>
                <c:pt idx="1753">
                  <c:v>218698.55564877627</c:v>
                </c:pt>
                <c:pt idx="1754">
                  <c:v>214244.53704359455</c:v>
                </c:pt>
                <c:pt idx="1755">
                  <c:v>211160.84886077198</c:v>
                </c:pt>
                <c:pt idx="1756">
                  <c:v>203827.85609518908</c:v>
                </c:pt>
                <c:pt idx="1757">
                  <c:v>212836.97095879875</c:v>
                </c:pt>
                <c:pt idx="1758">
                  <c:v>208659.14980565745</c:v>
                </c:pt>
                <c:pt idx="1759">
                  <c:v>240118.33464365083</c:v>
                </c:pt>
                <c:pt idx="1760">
                  <c:v>243969.50502725539</c:v>
                </c:pt>
                <c:pt idx="1761">
                  <c:v>246886.75226694797</c:v>
                </c:pt>
                <c:pt idx="1762">
                  <c:v>241392.92933060465</c:v>
                </c:pt>
                <c:pt idx="1763">
                  <c:v>230516.22036164292</c:v>
                </c:pt>
                <c:pt idx="1764">
                  <c:v>225302.76095035797</c:v>
                </c:pt>
                <c:pt idx="1765">
                  <c:v>218638.30368703551</c:v>
                </c:pt>
                <c:pt idx="1766">
                  <c:v>211154.92492297635</c:v>
                </c:pt>
                <c:pt idx="1767">
                  <c:v>206082.18038005239</c:v>
                </c:pt>
                <c:pt idx="1768">
                  <c:v>189137.7700763125</c:v>
                </c:pt>
                <c:pt idx="1769">
                  <c:v>187244.18897116921</c:v>
                </c:pt>
                <c:pt idx="1770">
                  <c:v>185621.00699338206</c:v>
                </c:pt>
                <c:pt idx="1771">
                  <c:v>188651.13175112839</c:v>
                </c:pt>
                <c:pt idx="1772">
                  <c:v>212210.93381908044</c:v>
                </c:pt>
                <c:pt idx="1773">
                  <c:v>206122.00940448206</c:v>
                </c:pt>
                <c:pt idx="1774">
                  <c:v>222458.4462165779</c:v>
                </c:pt>
                <c:pt idx="1775">
                  <c:v>211113.88123674961</c:v>
                </c:pt>
                <c:pt idx="1776">
                  <c:v>214703.08758578869</c:v>
                </c:pt>
                <c:pt idx="1777">
                  <c:v>189276.32234936263</c:v>
                </c:pt>
                <c:pt idx="1778">
                  <c:v>186650.53658388203</c:v>
                </c:pt>
                <c:pt idx="1779">
                  <c:v>208720.54092826453</c:v>
                </c:pt>
                <c:pt idx="1780">
                  <c:v>215078.76296135789</c:v>
                </c:pt>
                <c:pt idx="1781">
                  <c:v>226227.06689801696</c:v>
                </c:pt>
                <c:pt idx="1782">
                  <c:v>233134.73198459542</c:v>
                </c:pt>
                <c:pt idx="1783">
                  <c:v>228087.20721634544</c:v>
                </c:pt>
                <c:pt idx="1784">
                  <c:v>217937.27376521946</c:v>
                </c:pt>
                <c:pt idx="1785">
                  <c:v>204808.98863288332</c:v>
                </c:pt>
                <c:pt idx="1786">
                  <c:v>215251.22840295252</c:v>
                </c:pt>
                <c:pt idx="1787">
                  <c:v>216132.97584652129</c:v>
                </c:pt>
                <c:pt idx="1788">
                  <c:v>216432.71906873214</c:v>
                </c:pt>
                <c:pt idx="1789">
                  <c:v>220218.63615240171</c:v>
                </c:pt>
                <c:pt idx="1790">
                  <c:v>210468.23835930164</c:v>
                </c:pt>
                <c:pt idx="1791">
                  <c:v>173194.81368372674</c:v>
                </c:pt>
                <c:pt idx="1792">
                  <c:v>170591.18259286243</c:v>
                </c:pt>
                <c:pt idx="1793">
                  <c:v>193758.95090924003</c:v>
                </c:pt>
                <c:pt idx="1794">
                  <c:v>206130.24382303259</c:v>
                </c:pt>
                <c:pt idx="1795">
                  <c:v>213169.90190473793</c:v>
                </c:pt>
                <c:pt idx="1796">
                  <c:v>217080.5407805345</c:v>
                </c:pt>
                <c:pt idx="1797">
                  <c:v>205203.39280077873</c:v>
                </c:pt>
                <c:pt idx="1798">
                  <c:v>179076.84311474286</c:v>
                </c:pt>
                <c:pt idx="1799">
                  <c:v>180916.95592610331</c:v>
                </c:pt>
                <c:pt idx="1800">
                  <c:v>182469.68197177246</c:v>
                </c:pt>
                <c:pt idx="1801">
                  <c:v>191862.23133359125</c:v>
                </c:pt>
                <c:pt idx="1802">
                  <c:v>189379.19333700917</c:v>
                </c:pt>
                <c:pt idx="1803">
                  <c:v>176057.34221352582</c:v>
                </c:pt>
                <c:pt idx="1804">
                  <c:v>177150.38512188446</c:v>
                </c:pt>
                <c:pt idx="1805">
                  <c:v>171927.88290356752</c:v>
                </c:pt>
                <c:pt idx="1806">
                  <c:v>166591.49229358748</c:v>
                </c:pt>
                <c:pt idx="1807">
                  <c:v>177602.61971734033</c:v>
                </c:pt>
                <c:pt idx="1808">
                  <c:v>181970.95986847451</c:v>
                </c:pt>
                <c:pt idx="1809">
                  <c:v>179228.62571921994</c:v>
                </c:pt>
                <c:pt idx="1810">
                  <c:v>172188.52221880088</c:v>
                </c:pt>
                <c:pt idx="1811">
                  <c:v>160936.80433751331</c:v>
                </c:pt>
                <c:pt idx="1812">
                  <c:v>147025.70706832208</c:v>
                </c:pt>
                <c:pt idx="1813">
                  <c:v>149057.95000767836</c:v>
                </c:pt>
                <c:pt idx="1814">
                  <c:v>162132.17870037575</c:v>
                </c:pt>
                <c:pt idx="1815">
                  <c:v>160651.73966954034</c:v>
                </c:pt>
                <c:pt idx="1816">
                  <c:v>157094.50557472621</c:v>
                </c:pt>
                <c:pt idx="1817">
                  <c:v>160652.57557000159</c:v>
                </c:pt>
                <c:pt idx="1818">
                  <c:v>159048.76840122294</c:v>
                </c:pt>
                <c:pt idx="1819">
                  <c:v>153804.5290936013</c:v>
                </c:pt>
                <c:pt idx="1820">
                  <c:v>141066.14814027373</c:v>
                </c:pt>
                <c:pt idx="1821">
                  <c:v>173938.01601573286</c:v>
                </c:pt>
                <c:pt idx="1822">
                  <c:v>174481.12171589117</c:v>
                </c:pt>
                <c:pt idx="1823">
                  <c:v>171282.66386564329</c:v>
                </c:pt>
                <c:pt idx="1824">
                  <c:v>177459.18869632916</c:v>
                </c:pt>
                <c:pt idx="1825">
                  <c:v>162762.81954619251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E8-423E-9B14-5A686EAA7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5754192"/>
        <c:axId val="1505754912"/>
      </c:lineChart>
      <c:catAx>
        <c:axId val="1505754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5754912"/>
        <c:crosses val="autoZero"/>
        <c:auto val="1"/>
        <c:lblAlgn val="ctr"/>
        <c:lblOffset val="100"/>
        <c:noMultiLvlLbl val="0"/>
      </c:catAx>
      <c:valAx>
        <c:axId val="150575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5754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Historical Irrigation Load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Irrigation Load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'Irrigation adj'!$B$4:$L$4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'Irrigation adj'!$B$6:$L$6</c:f>
              <c:numCache>
                <c:formatCode>#,##0</c:formatCode>
                <c:ptCount val="11"/>
                <c:pt idx="0">
                  <c:v>1001.45</c:v>
                </c:pt>
                <c:pt idx="1">
                  <c:v>0</c:v>
                </c:pt>
                <c:pt idx="2">
                  <c:v>688409.04</c:v>
                </c:pt>
                <c:pt idx="3">
                  <c:v>599607.53</c:v>
                </c:pt>
                <c:pt idx="4">
                  <c:v>594158.6</c:v>
                </c:pt>
                <c:pt idx="5">
                  <c:v>597832.97</c:v>
                </c:pt>
                <c:pt idx="6">
                  <c:v>594387.23</c:v>
                </c:pt>
                <c:pt idx="7">
                  <c:v>636569.12</c:v>
                </c:pt>
                <c:pt idx="8">
                  <c:v>713145.13</c:v>
                </c:pt>
                <c:pt idx="9">
                  <c:v>638065</c:v>
                </c:pt>
                <c:pt idx="10">
                  <c:v>595875.19999999995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DE-459C-A2D4-8106AB6CFDDA}"/>
            </c:ext>
          </c:extLst>
        </c:ser>
        <c:ser>
          <c:idx val="1"/>
          <c:order val="1"/>
          <c:tx>
            <c:v>CY13-15 Max</c:v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'Irrigation adj'!$B$57:$L$57</c:f>
              <c:numCache>
                <c:formatCode>#,##0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688409.04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DE-459C-A2D4-8106AB6CFDDA}"/>
            </c:ext>
          </c:extLst>
        </c:ser>
        <c:ser>
          <c:idx val="3"/>
          <c:order val="2"/>
          <c:tx>
            <c:v>CY21-23 Max</c:v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'Irrigation adj'!$B$58:$L$58</c:f>
              <c:numCache>
                <c:formatCode>#,##0</c:formatCode>
                <c:ptCount val="11"/>
                <c:pt idx="8">
                  <c:v>713145.13</c:v>
                </c:pt>
                <c:pt idx="9">
                  <c:v>#N/A</c:v>
                </c:pt>
                <c:pt idx="10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2DE-459C-A2D4-8106AB6CFDDA}"/>
            </c:ext>
          </c:extLst>
        </c:ser>
        <c:ser>
          <c:idx val="2"/>
          <c:order val="3"/>
          <c:tx>
            <c:v>FY23 Adjusted</c:v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'Irrigation adj'!$B$59:$L$59</c:f>
              <c:numCache>
                <c:formatCode>General</c:formatCode>
                <c:ptCount val="11"/>
                <c:pt idx="10" formatCode="#,##0">
                  <c:v>645265.26500000001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2DE-459C-A2D4-8106AB6CFD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5242488"/>
        <c:axId val="442685272"/>
      </c:lineChart>
      <c:catAx>
        <c:axId val="645242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685272"/>
        <c:crosses val="autoZero"/>
        <c:auto val="1"/>
        <c:lblAlgn val="ctr"/>
        <c:lblOffset val="100"/>
        <c:noMultiLvlLbl val="0"/>
      </c:catAx>
      <c:valAx>
        <c:axId val="442685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242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Temperature vs. Load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Temperature!$F$5:$F$2195</c:f>
              <c:strCache>
                <c:ptCount val="2191"/>
                <c:pt idx="0">
                  <c:v>52.667</c:v>
                </c:pt>
                <c:pt idx="1">
                  <c:v>54.957</c:v>
                </c:pt>
                <c:pt idx="2">
                  <c:v>53.250</c:v>
                </c:pt>
                <c:pt idx="3">
                  <c:v>53.708</c:v>
                </c:pt>
                <c:pt idx="4">
                  <c:v>51.958</c:v>
                </c:pt>
                <c:pt idx="5">
                  <c:v>49.042</c:v>
                </c:pt>
                <c:pt idx="6">
                  <c:v>52.417</c:v>
                </c:pt>
                <c:pt idx="7">
                  <c:v>49.167</c:v>
                </c:pt>
                <c:pt idx="8">
                  <c:v>45.708</c:v>
                </c:pt>
                <c:pt idx="9">
                  <c:v>47.750</c:v>
                </c:pt>
                <c:pt idx="10">
                  <c:v>43.478</c:v>
                </c:pt>
                <c:pt idx="11">
                  <c:v>39.000</c:v>
                </c:pt>
                <c:pt idx="12">
                  <c:v>43.500</c:v>
                </c:pt>
                <c:pt idx="13">
                  <c:v>38.542</c:v>
                </c:pt>
                <c:pt idx="14">
                  <c:v>43.000</c:v>
                </c:pt>
                <c:pt idx="15">
                  <c:v>50.917</c:v>
                </c:pt>
                <c:pt idx="16">
                  <c:v>53.417</c:v>
                </c:pt>
                <c:pt idx="17">
                  <c:v>48.333</c:v>
                </c:pt>
                <c:pt idx="18">
                  <c:v>51.318</c:v>
                </c:pt>
                <c:pt idx="19">
                  <c:v>49.792</c:v>
                </c:pt>
                <c:pt idx="20">
                  <c:v>39.833</c:v>
                </c:pt>
                <c:pt idx="21">
                  <c:v>48.708</c:v>
                </c:pt>
                <c:pt idx="22">
                  <c:v>46.875</c:v>
                </c:pt>
                <c:pt idx="23">
                  <c:v>44.000</c:v>
                </c:pt>
                <c:pt idx="24">
                  <c:v>45.000</c:v>
                </c:pt>
                <c:pt idx="25">
                  <c:v>48.583</c:v>
                </c:pt>
                <c:pt idx="26">
                  <c:v>48.625</c:v>
                </c:pt>
                <c:pt idx="27">
                  <c:v>44.333</c:v>
                </c:pt>
                <c:pt idx="28">
                  <c:v>50.458</c:v>
                </c:pt>
                <c:pt idx="29">
                  <c:v>45.375</c:v>
                </c:pt>
                <c:pt idx="30">
                  <c:v>38.917</c:v>
                </c:pt>
                <c:pt idx="31">
                  <c:v>44.292</c:v>
                </c:pt>
                <c:pt idx="32">
                  <c:v>40.083</c:v>
                </c:pt>
                <c:pt idx="33">
                  <c:v>30.208</c:v>
                </c:pt>
                <c:pt idx="34">
                  <c:v>26.375</c:v>
                </c:pt>
                <c:pt idx="35">
                  <c:v>26.750</c:v>
                </c:pt>
                <c:pt idx="36">
                  <c:v>28.292</c:v>
                </c:pt>
                <c:pt idx="37">
                  <c:v>29.292</c:v>
                </c:pt>
                <c:pt idx="38">
                  <c:v>34.000</c:v>
                </c:pt>
                <c:pt idx="39">
                  <c:v>34.000</c:v>
                </c:pt>
                <c:pt idx="40">
                  <c:v>36.263</c:v>
                </c:pt>
                <c:pt idx="41">
                  <c:v>36.933</c:v>
                </c:pt>
                <c:pt idx="42">
                  <c:v>39.667</c:v>
                </c:pt>
                <c:pt idx="43">
                  <c:v>42.600</c:v>
                </c:pt>
                <c:pt idx="44">
                  <c:v>48.167</c:v>
                </c:pt>
                <c:pt idx="45">
                  <c:v>42.042</c:v>
                </c:pt>
                <c:pt idx="46">
                  <c:v>40.750</c:v>
                </c:pt>
                <c:pt idx="47">
                  <c:v>35.667</c:v>
                </c:pt>
                <c:pt idx="48">
                  <c:v>37.417</c:v>
                </c:pt>
                <c:pt idx="49">
                  <c:v>37.792</c:v>
                </c:pt>
                <c:pt idx="50">
                  <c:v>38.542</c:v>
                </c:pt>
                <c:pt idx="51">
                  <c:v>38.333</c:v>
                </c:pt>
                <c:pt idx="52">
                  <c:v>41.125</c:v>
                </c:pt>
                <c:pt idx="53">
                  <c:v>45.792</c:v>
                </c:pt>
                <c:pt idx="54">
                  <c:v>42.375</c:v>
                </c:pt>
                <c:pt idx="55">
                  <c:v>39.792</c:v>
                </c:pt>
                <c:pt idx="56">
                  <c:v>39.958</c:v>
                </c:pt>
                <c:pt idx="57">
                  <c:v>36.458</c:v>
                </c:pt>
                <c:pt idx="58">
                  <c:v>35.917</c:v>
                </c:pt>
                <c:pt idx="59">
                  <c:v>33.375</c:v>
                </c:pt>
                <c:pt idx="60">
                  <c:v>35.833</c:v>
                </c:pt>
                <c:pt idx="61">
                  <c:v>35.542</c:v>
                </c:pt>
                <c:pt idx="62">
                  <c:v>34.000</c:v>
                </c:pt>
                <c:pt idx="63">
                  <c:v>32.583</c:v>
                </c:pt>
                <c:pt idx="64">
                  <c:v>23.542</c:v>
                </c:pt>
                <c:pt idx="65">
                  <c:v>23.458</c:v>
                </c:pt>
                <c:pt idx="66">
                  <c:v>24.625</c:v>
                </c:pt>
                <c:pt idx="67">
                  <c:v>28.833</c:v>
                </c:pt>
                <c:pt idx="68">
                  <c:v>29.958</c:v>
                </c:pt>
                <c:pt idx="69">
                  <c:v>28.917</c:v>
                </c:pt>
                <c:pt idx="70">
                  <c:v>29.833</c:v>
                </c:pt>
                <c:pt idx="71">
                  <c:v>29.167</c:v>
                </c:pt>
                <c:pt idx="72">
                  <c:v>29.292</c:v>
                </c:pt>
                <c:pt idx="73">
                  <c:v>31.083</c:v>
                </c:pt>
                <c:pt idx="74">
                  <c:v>32.167</c:v>
                </c:pt>
                <c:pt idx="75">
                  <c:v>32.250</c:v>
                </c:pt>
                <c:pt idx="76">
                  <c:v>28.667</c:v>
                </c:pt>
                <c:pt idx="77">
                  <c:v>31.083</c:v>
                </c:pt>
                <c:pt idx="78">
                  <c:v>34.333</c:v>
                </c:pt>
                <c:pt idx="79">
                  <c:v>33.000</c:v>
                </c:pt>
                <c:pt idx="80">
                  <c:v>28.583</c:v>
                </c:pt>
                <c:pt idx="81">
                  <c:v>20.875</c:v>
                </c:pt>
                <c:pt idx="82">
                  <c:v>23.417</c:v>
                </c:pt>
                <c:pt idx="83">
                  <c:v>17.583</c:v>
                </c:pt>
                <c:pt idx="84">
                  <c:v>13.167</c:v>
                </c:pt>
                <c:pt idx="85">
                  <c:v>16.875</c:v>
                </c:pt>
                <c:pt idx="86">
                  <c:v>11.333</c:v>
                </c:pt>
                <c:pt idx="87">
                  <c:v>17.250</c:v>
                </c:pt>
                <c:pt idx="88">
                  <c:v>20.167</c:v>
                </c:pt>
                <c:pt idx="89">
                  <c:v>25.125</c:v>
                </c:pt>
                <c:pt idx="90">
                  <c:v>24.667</c:v>
                </c:pt>
                <c:pt idx="91">
                  <c:v>19.792</c:v>
                </c:pt>
                <c:pt idx="92">
                  <c:v>21.176</c:v>
                </c:pt>
                <c:pt idx="93">
                  <c:v>16.625</c:v>
                </c:pt>
                <c:pt idx="94">
                  <c:v>16.750</c:v>
                </c:pt>
                <c:pt idx="95">
                  <c:v>19.042</c:v>
                </c:pt>
                <c:pt idx="96">
                  <c:v>28.417</c:v>
                </c:pt>
                <c:pt idx="97">
                  <c:v>33.875</c:v>
                </c:pt>
                <c:pt idx="98">
                  <c:v>33.292</c:v>
                </c:pt>
                <c:pt idx="99">
                  <c:v>33.208</c:v>
                </c:pt>
                <c:pt idx="100">
                  <c:v>33.792</c:v>
                </c:pt>
                <c:pt idx="101">
                  <c:v>33.208</c:v>
                </c:pt>
                <c:pt idx="102">
                  <c:v>29.167</c:v>
                </c:pt>
                <c:pt idx="103">
                  <c:v>28.542</c:v>
                </c:pt>
                <c:pt idx="104">
                  <c:v>31.000</c:v>
                </c:pt>
                <c:pt idx="105">
                  <c:v>32.542</c:v>
                </c:pt>
                <c:pt idx="106">
                  <c:v>34.500</c:v>
                </c:pt>
                <c:pt idx="107">
                  <c:v>33.727</c:v>
                </c:pt>
                <c:pt idx="108">
                  <c:v>34.375</c:v>
                </c:pt>
                <c:pt idx="109">
                  <c:v>37.167</c:v>
                </c:pt>
                <c:pt idx="110">
                  <c:v>34.792</c:v>
                </c:pt>
                <c:pt idx="111">
                  <c:v>32.542</c:v>
                </c:pt>
                <c:pt idx="112">
                  <c:v>34.875</c:v>
                </c:pt>
                <c:pt idx="113">
                  <c:v>31.250</c:v>
                </c:pt>
                <c:pt idx="114">
                  <c:v>30.167</c:v>
                </c:pt>
                <c:pt idx="115">
                  <c:v>33.000</c:v>
                </c:pt>
                <c:pt idx="116">
                  <c:v>31.625</c:v>
                </c:pt>
                <c:pt idx="117">
                  <c:v>27.083</c:v>
                </c:pt>
                <c:pt idx="118">
                  <c:v>29.625</c:v>
                </c:pt>
                <c:pt idx="119">
                  <c:v>31.750</c:v>
                </c:pt>
                <c:pt idx="120">
                  <c:v>34.917</c:v>
                </c:pt>
                <c:pt idx="121">
                  <c:v>33.667</c:v>
                </c:pt>
                <c:pt idx="122">
                  <c:v>26.000</c:v>
                </c:pt>
                <c:pt idx="123">
                  <c:v>27.792</c:v>
                </c:pt>
                <c:pt idx="124">
                  <c:v>33.875</c:v>
                </c:pt>
                <c:pt idx="125">
                  <c:v>34.208</c:v>
                </c:pt>
                <c:pt idx="126">
                  <c:v>37.125</c:v>
                </c:pt>
                <c:pt idx="127">
                  <c:v>36.542</c:v>
                </c:pt>
                <c:pt idx="128">
                  <c:v>35.292</c:v>
                </c:pt>
                <c:pt idx="129">
                  <c:v>35.417</c:v>
                </c:pt>
                <c:pt idx="130">
                  <c:v>41.750</c:v>
                </c:pt>
                <c:pt idx="131">
                  <c:v>31.875</c:v>
                </c:pt>
                <c:pt idx="132">
                  <c:v>26.333</c:v>
                </c:pt>
                <c:pt idx="133">
                  <c:v>27.708</c:v>
                </c:pt>
                <c:pt idx="134">
                  <c:v>25.958</c:v>
                </c:pt>
                <c:pt idx="135">
                  <c:v>28.083</c:v>
                </c:pt>
                <c:pt idx="136">
                  <c:v>34.083</c:v>
                </c:pt>
                <c:pt idx="137">
                  <c:v>32.667</c:v>
                </c:pt>
                <c:pt idx="138">
                  <c:v>34.958</c:v>
                </c:pt>
                <c:pt idx="139">
                  <c:v>31.917</c:v>
                </c:pt>
                <c:pt idx="140">
                  <c:v>25.958</c:v>
                </c:pt>
                <c:pt idx="141">
                  <c:v>19.792</c:v>
                </c:pt>
                <c:pt idx="142">
                  <c:v>14.167</c:v>
                </c:pt>
                <c:pt idx="143">
                  <c:v>15.083</c:v>
                </c:pt>
                <c:pt idx="144">
                  <c:v>20.958</c:v>
                </c:pt>
                <c:pt idx="145">
                  <c:v>18.500</c:v>
                </c:pt>
                <c:pt idx="146">
                  <c:v>29.417</c:v>
                </c:pt>
                <c:pt idx="147">
                  <c:v>36.042</c:v>
                </c:pt>
                <c:pt idx="148">
                  <c:v>31.542</c:v>
                </c:pt>
                <c:pt idx="149">
                  <c:v>34.083</c:v>
                </c:pt>
                <c:pt idx="150">
                  <c:v>33.833</c:v>
                </c:pt>
                <c:pt idx="151">
                  <c:v>34.217</c:v>
                </c:pt>
                <c:pt idx="152">
                  <c:v>34.696</c:v>
                </c:pt>
                <c:pt idx="153">
                  <c:v>33.833</c:v>
                </c:pt>
                <c:pt idx="154">
                  <c:v>30.833</c:v>
                </c:pt>
                <c:pt idx="155">
                  <c:v>31.833</c:v>
                </c:pt>
                <c:pt idx="156">
                  <c:v>32.042</c:v>
                </c:pt>
                <c:pt idx="157">
                  <c:v>31.542</c:v>
                </c:pt>
                <c:pt idx="158">
                  <c:v>33.875</c:v>
                </c:pt>
                <c:pt idx="159">
                  <c:v>38.875</c:v>
                </c:pt>
                <c:pt idx="160">
                  <c:v>35.458</c:v>
                </c:pt>
                <c:pt idx="161">
                  <c:v>37.565</c:v>
                </c:pt>
                <c:pt idx="162">
                  <c:v>40.875</c:v>
                </c:pt>
                <c:pt idx="163">
                  <c:v>45.000</c:v>
                </c:pt>
                <c:pt idx="164">
                  <c:v>42.583</c:v>
                </c:pt>
                <c:pt idx="165">
                  <c:v>43.167</c:v>
                </c:pt>
                <c:pt idx="166">
                  <c:v>43.500</c:v>
                </c:pt>
                <c:pt idx="167">
                  <c:v>45.792</c:v>
                </c:pt>
                <c:pt idx="168">
                  <c:v>46.375</c:v>
                </c:pt>
                <c:pt idx="169">
                  <c:v>44.042</c:v>
                </c:pt>
                <c:pt idx="170">
                  <c:v>42.083</c:v>
                </c:pt>
                <c:pt idx="171">
                  <c:v>41.667</c:v>
                </c:pt>
                <c:pt idx="172">
                  <c:v>44.542</c:v>
                </c:pt>
                <c:pt idx="173">
                  <c:v>37.458</c:v>
                </c:pt>
                <c:pt idx="174">
                  <c:v>36.917</c:v>
                </c:pt>
                <c:pt idx="175">
                  <c:v>37.917</c:v>
                </c:pt>
                <c:pt idx="176">
                  <c:v>41.870</c:v>
                </c:pt>
                <c:pt idx="177">
                  <c:v>51.292</c:v>
                </c:pt>
                <c:pt idx="178">
                  <c:v>47.042</c:v>
                </c:pt>
                <c:pt idx="179">
                  <c:v>46.583</c:v>
                </c:pt>
                <c:pt idx="180">
                  <c:v>52.542</c:v>
                </c:pt>
                <c:pt idx="181">
                  <c:v>44.125</c:v>
                </c:pt>
                <c:pt idx="182">
                  <c:v>43.083</c:v>
                </c:pt>
                <c:pt idx="183">
                  <c:v>41.375</c:v>
                </c:pt>
                <c:pt idx="184">
                  <c:v>39.375</c:v>
                </c:pt>
                <c:pt idx="185">
                  <c:v>43.375</c:v>
                </c:pt>
                <c:pt idx="186">
                  <c:v>43.208</c:v>
                </c:pt>
                <c:pt idx="187">
                  <c:v>45.083</c:v>
                </c:pt>
                <c:pt idx="188">
                  <c:v>46.458</c:v>
                </c:pt>
                <c:pt idx="189">
                  <c:v>49.875</c:v>
                </c:pt>
                <c:pt idx="190">
                  <c:v>48.167</c:v>
                </c:pt>
                <c:pt idx="191">
                  <c:v>48.955</c:v>
                </c:pt>
                <c:pt idx="192">
                  <c:v>48.333</c:v>
                </c:pt>
                <c:pt idx="193">
                  <c:v>49.958</c:v>
                </c:pt>
                <c:pt idx="194">
                  <c:v>46.667</c:v>
                </c:pt>
                <c:pt idx="195">
                  <c:v>52.167</c:v>
                </c:pt>
                <c:pt idx="196">
                  <c:v>49.083</c:v>
                </c:pt>
                <c:pt idx="197">
                  <c:v>45.474</c:v>
                </c:pt>
                <c:pt idx="198">
                  <c:v>49.417</c:v>
                </c:pt>
                <c:pt idx="199">
                  <c:v>45.125</c:v>
                </c:pt>
                <c:pt idx="200">
                  <c:v>50.750</c:v>
                </c:pt>
                <c:pt idx="201">
                  <c:v>54.458</c:v>
                </c:pt>
                <c:pt idx="202">
                  <c:v>55.042</c:v>
                </c:pt>
                <c:pt idx="203">
                  <c:v>48.917</c:v>
                </c:pt>
                <c:pt idx="204">
                  <c:v>52.625</c:v>
                </c:pt>
                <c:pt idx="205">
                  <c:v>54.083</c:v>
                </c:pt>
                <c:pt idx="206">
                  <c:v>60.000</c:v>
                </c:pt>
                <c:pt idx="207">
                  <c:v>61.458</c:v>
                </c:pt>
                <c:pt idx="208">
                  <c:v>63.958</c:v>
                </c:pt>
                <c:pt idx="209">
                  <c:v>52.750</c:v>
                </c:pt>
                <c:pt idx="210">
                  <c:v>53.042</c:v>
                </c:pt>
                <c:pt idx="211">
                  <c:v>54.375</c:v>
                </c:pt>
                <c:pt idx="212">
                  <c:v>57.708</c:v>
                </c:pt>
                <c:pt idx="213">
                  <c:v>59.000</c:v>
                </c:pt>
                <c:pt idx="214">
                  <c:v>62.957</c:v>
                </c:pt>
                <c:pt idx="215">
                  <c:v>65.542</c:v>
                </c:pt>
                <c:pt idx="216">
                  <c:v>64.292</c:v>
                </c:pt>
                <c:pt idx="217">
                  <c:v>66.833</c:v>
                </c:pt>
                <c:pt idx="218">
                  <c:v>65.250</c:v>
                </c:pt>
                <c:pt idx="219">
                  <c:v>66.591</c:v>
                </c:pt>
                <c:pt idx="220">
                  <c:v>65.571</c:v>
                </c:pt>
                <c:pt idx="221">
                  <c:v>55.917</c:v>
                </c:pt>
                <c:pt idx="222">
                  <c:v>62.833</c:v>
                </c:pt>
                <c:pt idx="223">
                  <c:v>66.917</c:v>
                </c:pt>
                <c:pt idx="224">
                  <c:v>71.125</c:v>
                </c:pt>
                <c:pt idx="225">
                  <c:v>57.909</c:v>
                </c:pt>
                <c:pt idx="226">
                  <c:v>NA</c:v>
                </c:pt>
                <c:pt idx="227">
                  <c:v>NA</c:v>
                </c:pt>
                <c:pt idx="228">
                  <c:v>67.556</c:v>
                </c:pt>
                <c:pt idx="229">
                  <c:v>58.500</c:v>
                </c:pt>
                <c:pt idx="230">
                  <c:v>60.750</c:v>
                </c:pt>
                <c:pt idx="231">
                  <c:v>63.125</c:v>
                </c:pt>
                <c:pt idx="232">
                  <c:v>67.833</c:v>
                </c:pt>
                <c:pt idx="233">
                  <c:v>70.130</c:v>
                </c:pt>
                <c:pt idx="234">
                  <c:v>71.750</c:v>
                </c:pt>
                <c:pt idx="235">
                  <c:v>70.917</c:v>
                </c:pt>
                <c:pt idx="236">
                  <c:v>67.750</c:v>
                </c:pt>
                <c:pt idx="237">
                  <c:v>68.917</c:v>
                </c:pt>
                <c:pt idx="238">
                  <c:v>69.958</c:v>
                </c:pt>
                <c:pt idx="239">
                  <c:v>69.917</c:v>
                </c:pt>
                <c:pt idx="240">
                  <c:v>63.792</c:v>
                </c:pt>
                <c:pt idx="241">
                  <c:v>59.833</c:v>
                </c:pt>
                <c:pt idx="242">
                  <c:v>59.417</c:v>
                </c:pt>
                <c:pt idx="243">
                  <c:v>62.500</c:v>
                </c:pt>
                <c:pt idx="244">
                  <c:v>64.250</c:v>
                </c:pt>
                <c:pt idx="245">
                  <c:v>66.167</c:v>
                </c:pt>
                <c:pt idx="246">
                  <c:v>62.958</c:v>
                </c:pt>
                <c:pt idx="247">
                  <c:v>61.917</c:v>
                </c:pt>
                <c:pt idx="248">
                  <c:v>63.000</c:v>
                </c:pt>
                <c:pt idx="249">
                  <c:v>67.875</c:v>
                </c:pt>
                <c:pt idx="250">
                  <c:v>67.125</c:v>
                </c:pt>
                <c:pt idx="251">
                  <c:v>58.083</c:v>
                </c:pt>
                <c:pt idx="252">
                  <c:v>54.125</c:v>
                </c:pt>
                <c:pt idx="253">
                  <c:v>56.042</c:v>
                </c:pt>
                <c:pt idx="254">
                  <c:v>58.174</c:v>
                </c:pt>
                <c:pt idx="255">
                  <c:v>63.500</c:v>
                </c:pt>
                <c:pt idx="256">
                  <c:v>61.083</c:v>
                </c:pt>
                <c:pt idx="257">
                  <c:v>64.042</c:v>
                </c:pt>
                <c:pt idx="258">
                  <c:v>67.583</c:v>
                </c:pt>
                <c:pt idx="259">
                  <c:v>71.500</c:v>
                </c:pt>
                <c:pt idx="260">
                  <c:v>74.250</c:v>
                </c:pt>
                <c:pt idx="261">
                  <c:v>75.958</c:v>
                </c:pt>
                <c:pt idx="262">
                  <c:v>75.458</c:v>
                </c:pt>
                <c:pt idx="263">
                  <c:v>72.125</c:v>
                </c:pt>
                <c:pt idx="264">
                  <c:v>68.875</c:v>
                </c:pt>
                <c:pt idx="265">
                  <c:v>69.625</c:v>
                </c:pt>
                <c:pt idx="266">
                  <c:v>73.958</c:v>
                </c:pt>
                <c:pt idx="267">
                  <c:v>67.667</c:v>
                </c:pt>
                <c:pt idx="268">
                  <c:v>62.792</c:v>
                </c:pt>
                <c:pt idx="269">
                  <c:v>65.000</c:v>
                </c:pt>
                <c:pt idx="270">
                  <c:v>64.167</c:v>
                </c:pt>
                <c:pt idx="271">
                  <c:v>64.667</c:v>
                </c:pt>
                <c:pt idx="272">
                  <c:v>65.083</c:v>
                </c:pt>
                <c:pt idx="273">
                  <c:v>66.875</c:v>
                </c:pt>
                <c:pt idx="274">
                  <c:v>62.292</c:v>
                </c:pt>
                <c:pt idx="275">
                  <c:v>64.667</c:v>
                </c:pt>
                <c:pt idx="276">
                  <c:v>68.000</c:v>
                </c:pt>
                <c:pt idx="277">
                  <c:v>78.333</c:v>
                </c:pt>
                <c:pt idx="278">
                  <c:v>76.000</c:v>
                </c:pt>
                <c:pt idx="279">
                  <c:v>70.083</c:v>
                </c:pt>
                <c:pt idx="280">
                  <c:v>73.417</c:v>
                </c:pt>
                <c:pt idx="281">
                  <c:v>78.500</c:v>
                </c:pt>
                <c:pt idx="282">
                  <c:v>71.958</c:v>
                </c:pt>
                <c:pt idx="283">
                  <c:v>73.833</c:v>
                </c:pt>
                <c:pt idx="284">
                  <c:v>80.391</c:v>
                </c:pt>
                <c:pt idx="285">
                  <c:v>81.708</c:v>
                </c:pt>
                <c:pt idx="286">
                  <c:v>79.042</c:v>
                </c:pt>
                <c:pt idx="287">
                  <c:v>78.042</c:v>
                </c:pt>
                <c:pt idx="288">
                  <c:v>81.667</c:v>
                </c:pt>
                <c:pt idx="289">
                  <c:v>84.417</c:v>
                </c:pt>
                <c:pt idx="290">
                  <c:v>84.208</c:v>
                </c:pt>
                <c:pt idx="291">
                  <c:v>79.125</c:v>
                </c:pt>
                <c:pt idx="292">
                  <c:v>73.708</c:v>
                </c:pt>
                <c:pt idx="293">
                  <c:v>70.917</c:v>
                </c:pt>
                <c:pt idx="294">
                  <c:v>73.625</c:v>
                </c:pt>
                <c:pt idx="295">
                  <c:v>78.083</c:v>
                </c:pt>
                <c:pt idx="296">
                  <c:v>82.792</c:v>
                </c:pt>
                <c:pt idx="297">
                  <c:v>82.083</c:v>
                </c:pt>
                <c:pt idx="298">
                  <c:v>81.542</c:v>
                </c:pt>
                <c:pt idx="299">
                  <c:v>80.125</c:v>
                </c:pt>
                <c:pt idx="300">
                  <c:v>81.583</c:v>
                </c:pt>
                <c:pt idx="301">
                  <c:v>81.458</c:v>
                </c:pt>
                <c:pt idx="302">
                  <c:v>82.458</c:v>
                </c:pt>
                <c:pt idx="303">
                  <c:v>83.833</c:v>
                </c:pt>
                <c:pt idx="304">
                  <c:v>82.750</c:v>
                </c:pt>
                <c:pt idx="305">
                  <c:v>78.250</c:v>
                </c:pt>
                <c:pt idx="306">
                  <c:v>72.583</c:v>
                </c:pt>
                <c:pt idx="307">
                  <c:v>72.833</c:v>
                </c:pt>
                <c:pt idx="308">
                  <c:v>75.667</c:v>
                </c:pt>
                <c:pt idx="309">
                  <c:v>78.000</c:v>
                </c:pt>
                <c:pt idx="310">
                  <c:v>79.458</c:v>
                </c:pt>
                <c:pt idx="311">
                  <c:v>81.583</c:v>
                </c:pt>
                <c:pt idx="312">
                  <c:v>83.917</c:v>
                </c:pt>
                <c:pt idx="313">
                  <c:v>86.125</c:v>
                </c:pt>
                <c:pt idx="314">
                  <c:v>78.000</c:v>
                </c:pt>
                <c:pt idx="315">
                  <c:v>69.167</c:v>
                </c:pt>
                <c:pt idx="316">
                  <c:v>70.625</c:v>
                </c:pt>
                <c:pt idx="317">
                  <c:v>74.458</c:v>
                </c:pt>
                <c:pt idx="318">
                  <c:v>75.250</c:v>
                </c:pt>
                <c:pt idx="319">
                  <c:v>76.333</c:v>
                </c:pt>
                <c:pt idx="320">
                  <c:v>76.875</c:v>
                </c:pt>
                <c:pt idx="321">
                  <c:v>74.500</c:v>
                </c:pt>
                <c:pt idx="322">
                  <c:v>70.583</c:v>
                </c:pt>
                <c:pt idx="323">
                  <c:v>74.388</c:v>
                </c:pt>
                <c:pt idx="324">
                  <c:v>71.500</c:v>
                </c:pt>
                <c:pt idx="325">
                  <c:v>70.833</c:v>
                </c:pt>
                <c:pt idx="326">
                  <c:v>68.575</c:v>
                </c:pt>
                <c:pt idx="327">
                  <c:v>67.792</c:v>
                </c:pt>
                <c:pt idx="328">
                  <c:v>59.333</c:v>
                </c:pt>
                <c:pt idx="329">
                  <c:v>57.875</c:v>
                </c:pt>
                <c:pt idx="330">
                  <c:v>65.875</c:v>
                </c:pt>
                <c:pt idx="331">
                  <c:v>65.083</c:v>
                </c:pt>
                <c:pt idx="332">
                  <c:v>67.333</c:v>
                </c:pt>
                <c:pt idx="333">
                  <c:v>68.875</c:v>
                </c:pt>
                <c:pt idx="334">
                  <c:v>66.083</c:v>
                </c:pt>
                <c:pt idx="335">
                  <c:v>66.500</c:v>
                </c:pt>
                <c:pt idx="336">
                  <c:v>67.833</c:v>
                </c:pt>
                <c:pt idx="337">
                  <c:v>67.292</c:v>
                </c:pt>
                <c:pt idx="338">
                  <c:v>65.417</c:v>
                </c:pt>
                <c:pt idx="339">
                  <c:v>65.708</c:v>
                </c:pt>
                <c:pt idx="340">
                  <c:v>68.958</c:v>
                </c:pt>
                <c:pt idx="341">
                  <c:v>69.833</c:v>
                </c:pt>
                <c:pt idx="342">
                  <c:v>66.958</c:v>
                </c:pt>
                <c:pt idx="343">
                  <c:v>67.292</c:v>
                </c:pt>
                <c:pt idx="344">
                  <c:v>64.958</c:v>
                </c:pt>
                <c:pt idx="345">
                  <c:v>60.250</c:v>
                </c:pt>
                <c:pt idx="346">
                  <c:v>59.208</c:v>
                </c:pt>
                <c:pt idx="347">
                  <c:v>56.958</c:v>
                </c:pt>
                <c:pt idx="348">
                  <c:v>57.958</c:v>
                </c:pt>
                <c:pt idx="349">
                  <c:v>57.458</c:v>
                </c:pt>
                <c:pt idx="350">
                  <c:v>55.750</c:v>
                </c:pt>
                <c:pt idx="351">
                  <c:v>53.167</c:v>
                </c:pt>
                <c:pt idx="352">
                  <c:v>57.167</c:v>
                </c:pt>
                <c:pt idx="353">
                  <c:v>60.333</c:v>
                </c:pt>
                <c:pt idx="354">
                  <c:v>59.583</c:v>
                </c:pt>
                <c:pt idx="355">
                  <c:v>62.000</c:v>
                </c:pt>
                <c:pt idx="356">
                  <c:v>61.667</c:v>
                </c:pt>
                <c:pt idx="357">
                  <c:v>60.708</c:v>
                </c:pt>
                <c:pt idx="358">
                  <c:v>56.750</c:v>
                </c:pt>
                <c:pt idx="359">
                  <c:v>57.000</c:v>
                </c:pt>
                <c:pt idx="360">
                  <c:v>58.792</c:v>
                </c:pt>
                <c:pt idx="361">
                  <c:v>63.542</c:v>
                </c:pt>
                <c:pt idx="362">
                  <c:v>63.458</c:v>
                </c:pt>
                <c:pt idx="363">
                  <c:v>57.792</c:v>
                </c:pt>
                <c:pt idx="364">
                  <c:v>54.083</c:v>
                </c:pt>
                <c:pt idx="365">
                  <c:v>60.667</c:v>
                </c:pt>
                <c:pt idx="366">
                  <c:v>55.292</c:v>
                </c:pt>
                <c:pt idx="367">
                  <c:v>44.542</c:v>
                </c:pt>
                <c:pt idx="368">
                  <c:v>49.292</c:v>
                </c:pt>
                <c:pt idx="369">
                  <c:v>44.667</c:v>
                </c:pt>
                <c:pt idx="370">
                  <c:v>52.333</c:v>
                </c:pt>
                <c:pt idx="371">
                  <c:v>47.708</c:v>
                </c:pt>
                <c:pt idx="372">
                  <c:v>47.833</c:v>
                </c:pt>
                <c:pt idx="373">
                  <c:v>51.792</c:v>
                </c:pt>
                <c:pt idx="374">
                  <c:v>52.583</c:v>
                </c:pt>
                <c:pt idx="375">
                  <c:v>48.125</c:v>
                </c:pt>
                <c:pt idx="376">
                  <c:v>49.667</c:v>
                </c:pt>
                <c:pt idx="377">
                  <c:v>52.542</c:v>
                </c:pt>
                <c:pt idx="378">
                  <c:v>46.542</c:v>
                </c:pt>
                <c:pt idx="379">
                  <c:v>44.333</c:v>
                </c:pt>
                <c:pt idx="380">
                  <c:v>46.667</c:v>
                </c:pt>
                <c:pt idx="381">
                  <c:v>46.833</c:v>
                </c:pt>
                <c:pt idx="382">
                  <c:v>44.917</c:v>
                </c:pt>
                <c:pt idx="383">
                  <c:v>47.708</c:v>
                </c:pt>
                <c:pt idx="384">
                  <c:v>46.833</c:v>
                </c:pt>
                <c:pt idx="385">
                  <c:v>51.458</c:v>
                </c:pt>
                <c:pt idx="386">
                  <c:v>48.167</c:v>
                </c:pt>
                <c:pt idx="387">
                  <c:v>48.583</c:v>
                </c:pt>
                <c:pt idx="388">
                  <c:v>48.000</c:v>
                </c:pt>
                <c:pt idx="389">
                  <c:v>49.167</c:v>
                </c:pt>
                <c:pt idx="390">
                  <c:v>50.750</c:v>
                </c:pt>
                <c:pt idx="391">
                  <c:v>45.417</c:v>
                </c:pt>
                <c:pt idx="392">
                  <c:v>47.125</c:v>
                </c:pt>
                <c:pt idx="393">
                  <c:v>45.125</c:v>
                </c:pt>
                <c:pt idx="394">
                  <c:v>42.333</c:v>
                </c:pt>
                <c:pt idx="395">
                  <c:v>46.625</c:v>
                </c:pt>
                <c:pt idx="396">
                  <c:v>47.208</c:v>
                </c:pt>
                <c:pt idx="397">
                  <c:v>58.000</c:v>
                </c:pt>
                <c:pt idx="398">
                  <c:v>47.417</c:v>
                </c:pt>
                <c:pt idx="399">
                  <c:v>51.167</c:v>
                </c:pt>
                <c:pt idx="400">
                  <c:v>39.375</c:v>
                </c:pt>
                <c:pt idx="401">
                  <c:v>39.000</c:v>
                </c:pt>
                <c:pt idx="402">
                  <c:v>39.750</c:v>
                </c:pt>
                <c:pt idx="403">
                  <c:v>32.208</c:v>
                </c:pt>
                <c:pt idx="404">
                  <c:v>31.125</c:v>
                </c:pt>
                <c:pt idx="405">
                  <c:v>35.333</c:v>
                </c:pt>
                <c:pt idx="406">
                  <c:v>31.417</c:v>
                </c:pt>
                <c:pt idx="407">
                  <c:v>28.833</c:v>
                </c:pt>
                <c:pt idx="408">
                  <c:v>30.167</c:v>
                </c:pt>
                <c:pt idx="409">
                  <c:v>30.792</c:v>
                </c:pt>
                <c:pt idx="410">
                  <c:v>33.250</c:v>
                </c:pt>
                <c:pt idx="411">
                  <c:v>42.417</c:v>
                </c:pt>
                <c:pt idx="412">
                  <c:v>36.750</c:v>
                </c:pt>
                <c:pt idx="413">
                  <c:v>29.167</c:v>
                </c:pt>
                <c:pt idx="414">
                  <c:v>28.583</c:v>
                </c:pt>
                <c:pt idx="415">
                  <c:v>26.208</c:v>
                </c:pt>
                <c:pt idx="416">
                  <c:v>29.208</c:v>
                </c:pt>
                <c:pt idx="417">
                  <c:v>36.750</c:v>
                </c:pt>
                <c:pt idx="418">
                  <c:v>34.917</c:v>
                </c:pt>
                <c:pt idx="419">
                  <c:v>34.083</c:v>
                </c:pt>
                <c:pt idx="420">
                  <c:v>36.125</c:v>
                </c:pt>
                <c:pt idx="421">
                  <c:v>37.375</c:v>
                </c:pt>
                <c:pt idx="422">
                  <c:v>39.750</c:v>
                </c:pt>
                <c:pt idx="423">
                  <c:v>40.292</c:v>
                </c:pt>
                <c:pt idx="424">
                  <c:v>40.375</c:v>
                </c:pt>
                <c:pt idx="425">
                  <c:v>40.167</c:v>
                </c:pt>
                <c:pt idx="426">
                  <c:v>39.458</c:v>
                </c:pt>
                <c:pt idx="427">
                  <c:v>39.208</c:v>
                </c:pt>
                <c:pt idx="428">
                  <c:v>31.500</c:v>
                </c:pt>
                <c:pt idx="429">
                  <c:v>25.917</c:v>
                </c:pt>
                <c:pt idx="430">
                  <c:v>27.500</c:v>
                </c:pt>
                <c:pt idx="431">
                  <c:v>20.458</c:v>
                </c:pt>
                <c:pt idx="432">
                  <c:v>24.375</c:v>
                </c:pt>
                <c:pt idx="433">
                  <c:v>30.042</c:v>
                </c:pt>
                <c:pt idx="434">
                  <c:v>30.500</c:v>
                </c:pt>
                <c:pt idx="435">
                  <c:v>32.250</c:v>
                </c:pt>
                <c:pt idx="436">
                  <c:v>31.375</c:v>
                </c:pt>
                <c:pt idx="437">
                  <c:v>30.208</c:v>
                </c:pt>
                <c:pt idx="438">
                  <c:v>42.083</c:v>
                </c:pt>
                <c:pt idx="439">
                  <c:v>38.750</c:v>
                </c:pt>
                <c:pt idx="440">
                  <c:v>37.458</c:v>
                </c:pt>
                <c:pt idx="441">
                  <c:v>34.083</c:v>
                </c:pt>
                <c:pt idx="442">
                  <c:v>37.917</c:v>
                </c:pt>
                <c:pt idx="443">
                  <c:v>43.667</c:v>
                </c:pt>
                <c:pt idx="444">
                  <c:v>40.708</c:v>
                </c:pt>
                <c:pt idx="445">
                  <c:v>41.083</c:v>
                </c:pt>
                <c:pt idx="446">
                  <c:v>34.042</c:v>
                </c:pt>
                <c:pt idx="447">
                  <c:v>26.958</c:v>
                </c:pt>
                <c:pt idx="448">
                  <c:v>32.125</c:v>
                </c:pt>
                <c:pt idx="449">
                  <c:v>33.000</c:v>
                </c:pt>
                <c:pt idx="450">
                  <c:v>30.208</c:v>
                </c:pt>
                <c:pt idx="451">
                  <c:v>28.708</c:v>
                </c:pt>
                <c:pt idx="452">
                  <c:v>23.958</c:v>
                </c:pt>
                <c:pt idx="453">
                  <c:v>24.375</c:v>
                </c:pt>
                <c:pt idx="454">
                  <c:v>30.917</c:v>
                </c:pt>
                <c:pt idx="455">
                  <c:v>34.417</c:v>
                </c:pt>
                <c:pt idx="456">
                  <c:v>28.583</c:v>
                </c:pt>
                <c:pt idx="457">
                  <c:v>27.375</c:v>
                </c:pt>
                <c:pt idx="458">
                  <c:v>30.167</c:v>
                </c:pt>
                <c:pt idx="459">
                  <c:v>33.167</c:v>
                </c:pt>
                <c:pt idx="460">
                  <c:v>36.458</c:v>
                </c:pt>
                <c:pt idx="461">
                  <c:v>34.375</c:v>
                </c:pt>
                <c:pt idx="462">
                  <c:v>37.500</c:v>
                </c:pt>
                <c:pt idx="463">
                  <c:v>31.500</c:v>
                </c:pt>
                <c:pt idx="464">
                  <c:v>28.250</c:v>
                </c:pt>
                <c:pt idx="465">
                  <c:v>31.000</c:v>
                </c:pt>
                <c:pt idx="466">
                  <c:v>34.875</c:v>
                </c:pt>
                <c:pt idx="467">
                  <c:v>34.042</c:v>
                </c:pt>
                <c:pt idx="468">
                  <c:v>30.625</c:v>
                </c:pt>
                <c:pt idx="469">
                  <c:v>29.292</c:v>
                </c:pt>
                <c:pt idx="470">
                  <c:v>25.750</c:v>
                </c:pt>
                <c:pt idx="471">
                  <c:v>25.625</c:v>
                </c:pt>
                <c:pt idx="472">
                  <c:v>29.042</c:v>
                </c:pt>
                <c:pt idx="473">
                  <c:v>32.958</c:v>
                </c:pt>
                <c:pt idx="474">
                  <c:v>36.708</c:v>
                </c:pt>
                <c:pt idx="475">
                  <c:v>36.375</c:v>
                </c:pt>
                <c:pt idx="476">
                  <c:v>34.583</c:v>
                </c:pt>
                <c:pt idx="477">
                  <c:v>32.583</c:v>
                </c:pt>
                <c:pt idx="478">
                  <c:v>31.250</c:v>
                </c:pt>
                <c:pt idx="479">
                  <c:v>32.958</c:v>
                </c:pt>
                <c:pt idx="480">
                  <c:v>24.292</c:v>
                </c:pt>
                <c:pt idx="481">
                  <c:v>26.042</c:v>
                </c:pt>
                <c:pt idx="482">
                  <c:v>26.625</c:v>
                </c:pt>
                <c:pt idx="483">
                  <c:v>36.542</c:v>
                </c:pt>
                <c:pt idx="484">
                  <c:v>33.625</c:v>
                </c:pt>
                <c:pt idx="485">
                  <c:v>26.958</c:v>
                </c:pt>
                <c:pt idx="486">
                  <c:v>24.667</c:v>
                </c:pt>
                <c:pt idx="487">
                  <c:v>30.333</c:v>
                </c:pt>
                <c:pt idx="488">
                  <c:v>32.167</c:v>
                </c:pt>
                <c:pt idx="489">
                  <c:v>33.333</c:v>
                </c:pt>
                <c:pt idx="490">
                  <c:v>24.833</c:v>
                </c:pt>
                <c:pt idx="491">
                  <c:v>12.042</c:v>
                </c:pt>
                <c:pt idx="492">
                  <c:v>14.083</c:v>
                </c:pt>
                <c:pt idx="493">
                  <c:v>17.833</c:v>
                </c:pt>
                <c:pt idx="494">
                  <c:v>15.375</c:v>
                </c:pt>
                <c:pt idx="495">
                  <c:v>22.000</c:v>
                </c:pt>
                <c:pt idx="496">
                  <c:v>20.375</c:v>
                </c:pt>
                <c:pt idx="497">
                  <c:v>13.917</c:v>
                </c:pt>
                <c:pt idx="498">
                  <c:v>14.792</c:v>
                </c:pt>
                <c:pt idx="499">
                  <c:v>18.792</c:v>
                </c:pt>
                <c:pt idx="500">
                  <c:v>22.500</c:v>
                </c:pt>
                <c:pt idx="501">
                  <c:v>18.083</c:v>
                </c:pt>
                <c:pt idx="502">
                  <c:v>27.000</c:v>
                </c:pt>
                <c:pt idx="503">
                  <c:v>30.625</c:v>
                </c:pt>
                <c:pt idx="504">
                  <c:v>30.083</c:v>
                </c:pt>
                <c:pt idx="505">
                  <c:v>22.542</c:v>
                </c:pt>
                <c:pt idx="506">
                  <c:v>17.292</c:v>
                </c:pt>
                <c:pt idx="507">
                  <c:v>27.583</c:v>
                </c:pt>
                <c:pt idx="508">
                  <c:v>31.458</c:v>
                </c:pt>
                <c:pt idx="509">
                  <c:v>25.042</c:v>
                </c:pt>
                <c:pt idx="510">
                  <c:v>24.458</c:v>
                </c:pt>
                <c:pt idx="511">
                  <c:v>26.583</c:v>
                </c:pt>
                <c:pt idx="512">
                  <c:v>28.208</c:v>
                </c:pt>
                <c:pt idx="513">
                  <c:v>24.167</c:v>
                </c:pt>
                <c:pt idx="514">
                  <c:v>24.083</c:v>
                </c:pt>
                <c:pt idx="515">
                  <c:v>27.042</c:v>
                </c:pt>
                <c:pt idx="516">
                  <c:v>27.708</c:v>
                </c:pt>
                <c:pt idx="517">
                  <c:v>28.000</c:v>
                </c:pt>
                <c:pt idx="518">
                  <c:v>24.375</c:v>
                </c:pt>
                <c:pt idx="519">
                  <c:v>18.875</c:v>
                </c:pt>
                <c:pt idx="520">
                  <c:v>24.667</c:v>
                </c:pt>
                <c:pt idx="521">
                  <c:v>29.583</c:v>
                </c:pt>
                <c:pt idx="522">
                  <c:v>29.708</c:v>
                </c:pt>
                <c:pt idx="523">
                  <c:v>27.292</c:v>
                </c:pt>
                <c:pt idx="524">
                  <c:v>21.583</c:v>
                </c:pt>
                <c:pt idx="525">
                  <c:v>24.775</c:v>
                </c:pt>
                <c:pt idx="526">
                  <c:v>26.958</c:v>
                </c:pt>
                <c:pt idx="527">
                  <c:v>28.333</c:v>
                </c:pt>
                <c:pt idx="528">
                  <c:v>30.167</c:v>
                </c:pt>
                <c:pt idx="529">
                  <c:v>30.458</c:v>
                </c:pt>
                <c:pt idx="530">
                  <c:v>33.833</c:v>
                </c:pt>
                <c:pt idx="531">
                  <c:v>33.917</c:v>
                </c:pt>
                <c:pt idx="532">
                  <c:v>40.208</c:v>
                </c:pt>
                <c:pt idx="533">
                  <c:v>43.792</c:v>
                </c:pt>
                <c:pt idx="534">
                  <c:v>45.083</c:v>
                </c:pt>
                <c:pt idx="535">
                  <c:v>47.375</c:v>
                </c:pt>
                <c:pt idx="536">
                  <c:v>46.833</c:v>
                </c:pt>
                <c:pt idx="537">
                  <c:v>45.000</c:v>
                </c:pt>
                <c:pt idx="538">
                  <c:v>49.292</c:v>
                </c:pt>
                <c:pt idx="539">
                  <c:v>47.708</c:v>
                </c:pt>
                <c:pt idx="540">
                  <c:v>48.792</c:v>
                </c:pt>
                <c:pt idx="541">
                  <c:v>49.083</c:v>
                </c:pt>
                <c:pt idx="542">
                  <c:v>46.917</c:v>
                </c:pt>
                <c:pt idx="543">
                  <c:v>48.583</c:v>
                </c:pt>
                <c:pt idx="544">
                  <c:v>47.958</c:v>
                </c:pt>
                <c:pt idx="545">
                  <c:v>48.333</c:v>
                </c:pt>
                <c:pt idx="546">
                  <c:v>51.958</c:v>
                </c:pt>
                <c:pt idx="547">
                  <c:v>52.708</c:v>
                </c:pt>
                <c:pt idx="548">
                  <c:v>52.875</c:v>
                </c:pt>
                <c:pt idx="549">
                  <c:v>54.833</c:v>
                </c:pt>
                <c:pt idx="550">
                  <c:v>52.417</c:v>
                </c:pt>
                <c:pt idx="551">
                  <c:v>47.792</c:v>
                </c:pt>
                <c:pt idx="552">
                  <c:v>43.750</c:v>
                </c:pt>
                <c:pt idx="553">
                  <c:v>48.875</c:v>
                </c:pt>
                <c:pt idx="554">
                  <c:v>45.583</c:v>
                </c:pt>
                <c:pt idx="555">
                  <c:v>52.458</c:v>
                </c:pt>
                <c:pt idx="556">
                  <c:v>47.833</c:v>
                </c:pt>
                <c:pt idx="557">
                  <c:v>45.917</c:v>
                </c:pt>
                <c:pt idx="558">
                  <c:v>49.792</c:v>
                </c:pt>
                <c:pt idx="559">
                  <c:v>47.208</c:v>
                </c:pt>
                <c:pt idx="560">
                  <c:v>47.917</c:v>
                </c:pt>
                <c:pt idx="561">
                  <c:v>44.667</c:v>
                </c:pt>
                <c:pt idx="562">
                  <c:v>50.000</c:v>
                </c:pt>
                <c:pt idx="563">
                  <c:v>58.667</c:v>
                </c:pt>
                <c:pt idx="564">
                  <c:v>58.417</c:v>
                </c:pt>
                <c:pt idx="565">
                  <c:v>59.167</c:v>
                </c:pt>
                <c:pt idx="566">
                  <c:v>57.125</c:v>
                </c:pt>
                <c:pt idx="567">
                  <c:v>55.458</c:v>
                </c:pt>
                <c:pt idx="568">
                  <c:v>55.583</c:v>
                </c:pt>
                <c:pt idx="569">
                  <c:v>60.792</c:v>
                </c:pt>
                <c:pt idx="570">
                  <c:v>56.000</c:v>
                </c:pt>
                <c:pt idx="571">
                  <c:v>54.667</c:v>
                </c:pt>
                <c:pt idx="572">
                  <c:v>58.042</c:v>
                </c:pt>
                <c:pt idx="573">
                  <c:v>47.250</c:v>
                </c:pt>
                <c:pt idx="574">
                  <c:v>48.292</c:v>
                </c:pt>
                <c:pt idx="575">
                  <c:v>50.375</c:v>
                </c:pt>
                <c:pt idx="576">
                  <c:v>49.667</c:v>
                </c:pt>
                <c:pt idx="577">
                  <c:v>50.250</c:v>
                </c:pt>
                <c:pt idx="578">
                  <c:v>53.000</c:v>
                </c:pt>
                <c:pt idx="579">
                  <c:v>57.458</c:v>
                </c:pt>
                <c:pt idx="580">
                  <c:v>60.708</c:v>
                </c:pt>
                <c:pt idx="581">
                  <c:v>63.750</c:v>
                </c:pt>
                <c:pt idx="582">
                  <c:v>62.208</c:v>
                </c:pt>
                <c:pt idx="583">
                  <c:v>66.458</c:v>
                </c:pt>
                <c:pt idx="584">
                  <c:v>65.500</c:v>
                </c:pt>
                <c:pt idx="585">
                  <c:v>64.833</c:v>
                </c:pt>
                <c:pt idx="586">
                  <c:v>65.708</c:v>
                </c:pt>
                <c:pt idx="587">
                  <c:v>70.042</c:v>
                </c:pt>
                <c:pt idx="588">
                  <c:v>69.542</c:v>
                </c:pt>
                <c:pt idx="589">
                  <c:v>68.125</c:v>
                </c:pt>
                <c:pt idx="590">
                  <c:v>58.208</c:v>
                </c:pt>
                <c:pt idx="591">
                  <c:v>58.417</c:v>
                </c:pt>
                <c:pt idx="592">
                  <c:v>57.583</c:v>
                </c:pt>
                <c:pt idx="593">
                  <c:v>58.125</c:v>
                </c:pt>
                <c:pt idx="594">
                  <c:v>58.292</c:v>
                </c:pt>
                <c:pt idx="595">
                  <c:v>62.167</c:v>
                </c:pt>
                <c:pt idx="596">
                  <c:v>61.250</c:v>
                </c:pt>
                <c:pt idx="597">
                  <c:v>61.167</c:v>
                </c:pt>
                <c:pt idx="598">
                  <c:v>64.417</c:v>
                </c:pt>
                <c:pt idx="599">
                  <c:v>63.167</c:v>
                </c:pt>
                <c:pt idx="600">
                  <c:v>59.250</c:v>
                </c:pt>
                <c:pt idx="601">
                  <c:v>56.500</c:v>
                </c:pt>
                <c:pt idx="602">
                  <c:v>59.917</c:v>
                </c:pt>
                <c:pt idx="603">
                  <c:v>67.250</c:v>
                </c:pt>
                <c:pt idx="604">
                  <c:v>69.417</c:v>
                </c:pt>
                <c:pt idx="605">
                  <c:v>69.583</c:v>
                </c:pt>
                <c:pt idx="606">
                  <c:v>69.292</c:v>
                </c:pt>
                <c:pt idx="607">
                  <c:v>70.708</c:v>
                </c:pt>
                <c:pt idx="608">
                  <c:v>73.250</c:v>
                </c:pt>
                <c:pt idx="609">
                  <c:v>73.917</c:v>
                </c:pt>
                <c:pt idx="610">
                  <c:v>70.583</c:v>
                </c:pt>
                <c:pt idx="611">
                  <c:v>67.167</c:v>
                </c:pt>
                <c:pt idx="612">
                  <c:v>63.375</c:v>
                </c:pt>
                <c:pt idx="613">
                  <c:v>56.708</c:v>
                </c:pt>
                <c:pt idx="614">
                  <c:v>53.208</c:v>
                </c:pt>
                <c:pt idx="615">
                  <c:v>58.417</c:v>
                </c:pt>
                <c:pt idx="616">
                  <c:v>62.875</c:v>
                </c:pt>
                <c:pt idx="617">
                  <c:v>67.750</c:v>
                </c:pt>
                <c:pt idx="618">
                  <c:v>72.417</c:v>
                </c:pt>
                <c:pt idx="619">
                  <c:v>75.625</c:v>
                </c:pt>
                <c:pt idx="620">
                  <c:v>78.292</c:v>
                </c:pt>
                <c:pt idx="621">
                  <c:v>75.875</c:v>
                </c:pt>
                <c:pt idx="622">
                  <c:v>77.167</c:v>
                </c:pt>
                <c:pt idx="623">
                  <c:v>76.250</c:v>
                </c:pt>
                <c:pt idx="624">
                  <c:v>77.083</c:v>
                </c:pt>
                <c:pt idx="625">
                  <c:v>76.458</c:v>
                </c:pt>
                <c:pt idx="626">
                  <c:v>64.667</c:v>
                </c:pt>
                <c:pt idx="627">
                  <c:v>57.917</c:v>
                </c:pt>
                <c:pt idx="628">
                  <c:v>65.000</c:v>
                </c:pt>
                <c:pt idx="629">
                  <c:v>67.542</c:v>
                </c:pt>
                <c:pt idx="630">
                  <c:v>67.792</c:v>
                </c:pt>
                <c:pt idx="631">
                  <c:v>66.583</c:v>
                </c:pt>
                <c:pt idx="632">
                  <c:v>65.625</c:v>
                </c:pt>
                <c:pt idx="633">
                  <c:v>67.042</c:v>
                </c:pt>
                <c:pt idx="634">
                  <c:v>60.792</c:v>
                </c:pt>
                <c:pt idx="635">
                  <c:v>59.500</c:v>
                </c:pt>
                <c:pt idx="636">
                  <c:v>64.625</c:v>
                </c:pt>
                <c:pt idx="637">
                  <c:v>71.042</c:v>
                </c:pt>
                <c:pt idx="638">
                  <c:v>72.333</c:v>
                </c:pt>
                <c:pt idx="639">
                  <c:v>71.292</c:v>
                </c:pt>
                <c:pt idx="640">
                  <c:v>69.958</c:v>
                </c:pt>
                <c:pt idx="641">
                  <c:v>71.667</c:v>
                </c:pt>
                <c:pt idx="642">
                  <c:v>70.958</c:v>
                </c:pt>
                <c:pt idx="643">
                  <c:v>67.750</c:v>
                </c:pt>
                <c:pt idx="644">
                  <c:v>70.167</c:v>
                </c:pt>
                <c:pt idx="645">
                  <c:v>70.667</c:v>
                </c:pt>
                <c:pt idx="646">
                  <c:v>71.417</c:v>
                </c:pt>
                <c:pt idx="647">
                  <c:v>75.542</c:v>
                </c:pt>
                <c:pt idx="648">
                  <c:v>74.250</c:v>
                </c:pt>
                <c:pt idx="649">
                  <c:v>74.167</c:v>
                </c:pt>
                <c:pt idx="650">
                  <c:v>74.917</c:v>
                </c:pt>
                <c:pt idx="651">
                  <c:v>76.375</c:v>
                </c:pt>
                <c:pt idx="652">
                  <c:v>71.500</c:v>
                </c:pt>
                <c:pt idx="653">
                  <c:v>71.667</c:v>
                </c:pt>
                <c:pt idx="654">
                  <c:v>70.542</c:v>
                </c:pt>
                <c:pt idx="655">
                  <c:v>69.292</c:v>
                </c:pt>
                <c:pt idx="656">
                  <c:v>65.875</c:v>
                </c:pt>
                <c:pt idx="657">
                  <c:v>70.125</c:v>
                </c:pt>
                <c:pt idx="658">
                  <c:v>73.958</c:v>
                </c:pt>
                <c:pt idx="659">
                  <c:v>77.708</c:v>
                </c:pt>
                <c:pt idx="660">
                  <c:v>76.333</c:v>
                </c:pt>
                <c:pt idx="661">
                  <c:v>71.583</c:v>
                </c:pt>
                <c:pt idx="662">
                  <c:v>73.625</c:v>
                </c:pt>
                <c:pt idx="663">
                  <c:v>78.958</c:v>
                </c:pt>
                <c:pt idx="664">
                  <c:v>80.000</c:v>
                </c:pt>
                <c:pt idx="665">
                  <c:v>75.875</c:v>
                </c:pt>
                <c:pt idx="666">
                  <c:v>78.417</c:v>
                </c:pt>
                <c:pt idx="667">
                  <c:v>77.958</c:v>
                </c:pt>
                <c:pt idx="668">
                  <c:v>79.500</c:v>
                </c:pt>
                <c:pt idx="669">
                  <c:v>78.000</c:v>
                </c:pt>
                <c:pt idx="670">
                  <c:v>78.417</c:v>
                </c:pt>
                <c:pt idx="671">
                  <c:v>75.167</c:v>
                </c:pt>
                <c:pt idx="672">
                  <c:v>77.875</c:v>
                </c:pt>
                <c:pt idx="673">
                  <c:v>81.042</c:v>
                </c:pt>
                <c:pt idx="674">
                  <c:v>84.042</c:v>
                </c:pt>
                <c:pt idx="675">
                  <c:v>83.625</c:v>
                </c:pt>
                <c:pt idx="676">
                  <c:v>83.917</c:v>
                </c:pt>
                <c:pt idx="677">
                  <c:v>71.042</c:v>
                </c:pt>
                <c:pt idx="678">
                  <c:v>71.667</c:v>
                </c:pt>
                <c:pt idx="679">
                  <c:v>67.167</c:v>
                </c:pt>
                <c:pt idx="680">
                  <c:v>67.875</c:v>
                </c:pt>
                <c:pt idx="681">
                  <c:v>70.625</c:v>
                </c:pt>
                <c:pt idx="682">
                  <c:v>75.875</c:v>
                </c:pt>
                <c:pt idx="683">
                  <c:v>77.583</c:v>
                </c:pt>
                <c:pt idx="684">
                  <c:v>75.333</c:v>
                </c:pt>
                <c:pt idx="685">
                  <c:v>74.458</c:v>
                </c:pt>
                <c:pt idx="686">
                  <c:v>74.458</c:v>
                </c:pt>
                <c:pt idx="687">
                  <c:v>74.958</c:v>
                </c:pt>
                <c:pt idx="688">
                  <c:v>77.708</c:v>
                </c:pt>
                <c:pt idx="689">
                  <c:v>75.417</c:v>
                </c:pt>
                <c:pt idx="690">
                  <c:v>72.208</c:v>
                </c:pt>
                <c:pt idx="691">
                  <c:v>64.708</c:v>
                </c:pt>
                <c:pt idx="692">
                  <c:v>70.500</c:v>
                </c:pt>
                <c:pt idx="693">
                  <c:v>68.875</c:v>
                </c:pt>
                <c:pt idx="694">
                  <c:v>68.333</c:v>
                </c:pt>
                <c:pt idx="695">
                  <c:v>72.917</c:v>
                </c:pt>
                <c:pt idx="696">
                  <c:v>75.250</c:v>
                </c:pt>
                <c:pt idx="697">
                  <c:v>77.292</c:v>
                </c:pt>
                <c:pt idx="698">
                  <c:v>76.250</c:v>
                </c:pt>
                <c:pt idx="699">
                  <c:v>76.667</c:v>
                </c:pt>
                <c:pt idx="700">
                  <c:v>75.333</c:v>
                </c:pt>
                <c:pt idx="701">
                  <c:v>75.542</c:v>
                </c:pt>
                <c:pt idx="702">
                  <c:v>75.583</c:v>
                </c:pt>
                <c:pt idx="703">
                  <c:v>72.708</c:v>
                </c:pt>
                <c:pt idx="704">
                  <c:v>72.625</c:v>
                </c:pt>
                <c:pt idx="705">
                  <c:v>73.208</c:v>
                </c:pt>
                <c:pt idx="706">
                  <c:v>71.625</c:v>
                </c:pt>
                <c:pt idx="707">
                  <c:v>65.000</c:v>
                </c:pt>
                <c:pt idx="708">
                  <c:v>60.167</c:v>
                </c:pt>
                <c:pt idx="709">
                  <c:v>61.833</c:v>
                </c:pt>
                <c:pt idx="710">
                  <c:v>62.167</c:v>
                </c:pt>
                <c:pt idx="711">
                  <c:v>64.500</c:v>
                </c:pt>
                <c:pt idx="712">
                  <c:v>66.625</c:v>
                </c:pt>
                <c:pt idx="713">
                  <c:v>65.000</c:v>
                </c:pt>
                <c:pt idx="714">
                  <c:v>58.917</c:v>
                </c:pt>
                <c:pt idx="715">
                  <c:v>58.917</c:v>
                </c:pt>
                <c:pt idx="716">
                  <c:v>56.083</c:v>
                </c:pt>
                <c:pt idx="717">
                  <c:v>55.250</c:v>
                </c:pt>
                <c:pt idx="718">
                  <c:v>60.625</c:v>
                </c:pt>
                <c:pt idx="719">
                  <c:v>63.583</c:v>
                </c:pt>
                <c:pt idx="720">
                  <c:v>59.833</c:v>
                </c:pt>
                <c:pt idx="721">
                  <c:v>59.208</c:v>
                </c:pt>
                <c:pt idx="722">
                  <c:v>56.375</c:v>
                </c:pt>
                <c:pt idx="723">
                  <c:v>62.667</c:v>
                </c:pt>
                <c:pt idx="724">
                  <c:v>59.125</c:v>
                </c:pt>
                <c:pt idx="725">
                  <c:v>61.458</c:v>
                </c:pt>
                <c:pt idx="726">
                  <c:v>48.875</c:v>
                </c:pt>
                <c:pt idx="727">
                  <c:v>45.583</c:v>
                </c:pt>
                <c:pt idx="728">
                  <c:v>42.958</c:v>
                </c:pt>
                <c:pt idx="729">
                  <c:v>46.208</c:v>
                </c:pt>
                <c:pt idx="730">
                  <c:v>49.125</c:v>
                </c:pt>
                <c:pt idx="731">
                  <c:v>47.708</c:v>
                </c:pt>
                <c:pt idx="732">
                  <c:v>51.500</c:v>
                </c:pt>
                <c:pt idx="733">
                  <c:v>49.792</c:v>
                </c:pt>
                <c:pt idx="734">
                  <c:v>51.542</c:v>
                </c:pt>
                <c:pt idx="735">
                  <c:v>48.167</c:v>
                </c:pt>
                <c:pt idx="736">
                  <c:v>55.917</c:v>
                </c:pt>
                <c:pt idx="737">
                  <c:v>48.417</c:v>
                </c:pt>
                <c:pt idx="738">
                  <c:v>40.583</c:v>
                </c:pt>
                <c:pt idx="739">
                  <c:v>37.333</c:v>
                </c:pt>
                <c:pt idx="740">
                  <c:v>38.250</c:v>
                </c:pt>
                <c:pt idx="741">
                  <c:v>39.208</c:v>
                </c:pt>
                <c:pt idx="742">
                  <c:v>45.125</c:v>
                </c:pt>
                <c:pt idx="743">
                  <c:v>45.625</c:v>
                </c:pt>
                <c:pt idx="744">
                  <c:v>44.750</c:v>
                </c:pt>
                <c:pt idx="745">
                  <c:v>45.500</c:v>
                </c:pt>
                <c:pt idx="746">
                  <c:v>51.875</c:v>
                </c:pt>
                <c:pt idx="747">
                  <c:v>48.500</c:v>
                </c:pt>
                <c:pt idx="748">
                  <c:v>46.208</c:v>
                </c:pt>
                <c:pt idx="749">
                  <c:v>40.000</c:v>
                </c:pt>
                <c:pt idx="750">
                  <c:v>44.500</c:v>
                </c:pt>
                <c:pt idx="751">
                  <c:v>53.125</c:v>
                </c:pt>
                <c:pt idx="752">
                  <c:v>46.250</c:v>
                </c:pt>
                <c:pt idx="753">
                  <c:v>47.375</c:v>
                </c:pt>
                <c:pt idx="754">
                  <c:v>51.250</c:v>
                </c:pt>
                <c:pt idx="755">
                  <c:v>43.208</c:v>
                </c:pt>
                <c:pt idx="756">
                  <c:v>38.375</c:v>
                </c:pt>
                <c:pt idx="757">
                  <c:v>37.250</c:v>
                </c:pt>
                <c:pt idx="758">
                  <c:v>28.625</c:v>
                </c:pt>
                <c:pt idx="759">
                  <c:v>27.208</c:v>
                </c:pt>
                <c:pt idx="760">
                  <c:v>30.792</c:v>
                </c:pt>
                <c:pt idx="761">
                  <c:v>34.833</c:v>
                </c:pt>
                <c:pt idx="762">
                  <c:v>35.083</c:v>
                </c:pt>
                <c:pt idx="763">
                  <c:v>35.417</c:v>
                </c:pt>
                <c:pt idx="764">
                  <c:v>36.625</c:v>
                </c:pt>
                <c:pt idx="765">
                  <c:v>39.500</c:v>
                </c:pt>
                <c:pt idx="766">
                  <c:v>45.125</c:v>
                </c:pt>
                <c:pt idx="767">
                  <c:v>36.542</c:v>
                </c:pt>
                <c:pt idx="768">
                  <c:v>35.208</c:v>
                </c:pt>
                <c:pt idx="769">
                  <c:v>36.833</c:v>
                </c:pt>
                <c:pt idx="770">
                  <c:v>43.042</c:v>
                </c:pt>
                <c:pt idx="771">
                  <c:v>39.792</c:v>
                </c:pt>
                <c:pt idx="772">
                  <c:v>39.583</c:v>
                </c:pt>
                <c:pt idx="773">
                  <c:v>35.292</c:v>
                </c:pt>
                <c:pt idx="774">
                  <c:v>38.208</c:v>
                </c:pt>
                <c:pt idx="775">
                  <c:v>41.958</c:v>
                </c:pt>
                <c:pt idx="776">
                  <c:v>42.375</c:v>
                </c:pt>
                <c:pt idx="777">
                  <c:v>43.667</c:v>
                </c:pt>
                <c:pt idx="778">
                  <c:v>41.292</c:v>
                </c:pt>
                <c:pt idx="779">
                  <c:v>44.000</c:v>
                </c:pt>
                <c:pt idx="780">
                  <c:v>41.000</c:v>
                </c:pt>
                <c:pt idx="781">
                  <c:v>32.958</c:v>
                </c:pt>
                <c:pt idx="782">
                  <c:v>29.083</c:v>
                </c:pt>
                <c:pt idx="783">
                  <c:v>34.958</c:v>
                </c:pt>
                <c:pt idx="784">
                  <c:v>33.958</c:v>
                </c:pt>
                <c:pt idx="785">
                  <c:v>28.708</c:v>
                </c:pt>
                <c:pt idx="786">
                  <c:v>28.125</c:v>
                </c:pt>
                <c:pt idx="787">
                  <c:v>34.375</c:v>
                </c:pt>
                <c:pt idx="788">
                  <c:v>30.125</c:v>
                </c:pt>
                <c:pt idx="789">
                  <c:v>25.625</c:v>
                </c:pt>
                <c:pt idx="790">
                  <c:v>25.167</c:v>
                </c:pt>
                <c:pt idx="791">
                  <c:v>22.042</c:v>
                </c:pt>
                <c:pt idx="792">
                  <c:v>29.000</c:v>
                </c:pt>
                <c:pt idx="793">
                  <c:v>30.583</c:v>
                </c:pt>
                <c:pt idx="794">
                  <c:v>33.042</c:v>
                </c:pt>
                <c:pt idx="795">
                  <c:v>36.167</c:v>
                </c:pt>
                <c:pt idx="796">
                  <c:v>37.292</c:v>
                </c:pt>
                <c:pt idx="797">
                  <c:v>37.375</c:v>
                </c:pt>
                <c:pt idx="798">
                  <c:v>38.417</c:v>
                </c:pt>
                <c:pt idx="799">
                  <c:v>31.292</c:v>
                </c:pt>
                <c:pt idx="800">
                  <c:v>27.458</c:v>
                </c:pt>
                <c:pt idx="801">
                  <c:v>30.667</c:v>
                </c:pt>
                <c:pt idx="802">
                  <c:v>32.500</c:v>
                </c:pt>
                <c:pt idx="803">
                  <c:v>32.292</c:v>
                </c:pt>
                <c:pt idx="804">
                  <c:v>29.917</c:v>
                </c:pt>
                <c:pt idx="805">
                  <c:v>29.042</c:v>
                </c:pt>
                <c:pt idx="806">
                  <c:v>26.708</c:v>
                </c:pt>
                <c:pt idx="807">
                  <c:v>28.667</c:v>
                </c:pt>
                <c:pt idx="808">
                  <c:v>26.708</c:v>
                </c:pt>
                <c:pt idx="809">
                  <c:v>29.750</c:v>
                </c:pt>
                <c:pt idx="810">
                  <c:v>32.250</c:v>
                </c:pt>
                <c:pt idx="811">
                  <c:v>37.417</c:v>
                </c:pt>
                <c:pt idx="812">
                  <c:v>35.667</c:v>
                </c:pt>
                <c:pt idx="813">
                  <c:v>35.375</c:v>
                </c:pt>
                <c:pt idx="814">
                  <c:v>33.750</c:v>
                </c:pt>
                <c:pt idx="815">
                  <c:v>31.875</c:v>
                </c:pt>
                <c:pt idx="816">
                  <c:v>28.000</c:v>
                </c:pt>
                <c:pt idx="817">
                  <c:v>30.750</c:v>
                </c:pt>
                <c:pt idx="818">
                  <c:v>30.333</c:v>
                </c:pt>
                <c:pt idx="819">
                  <c:v>30.917</c:v>
                </c:pt>
                <c:pt idx="820">
                  <c:v>30.667</c:v>
                </c:pt>
                <c:pt idx="821">
                  <c:v>33.750</c:v>
                </c:pt>
                <c:pt idx="822">
                  <c:v>38.292</c:v>
                </c:pt>
                <c:pt idx="823">
                  <c:v>39.000</c:v>
                </c:pt>
                <c:pt idx="824">
                  <c:v>41.583</c:v>
                </c:pt>
                <c:pt idx="825">
                  <c:v>42.208</c:v>
                </c:pt>
                <c:pt idx="826">
                  <c:v>35.750</c:v>
                </c:pt>
                <c:pt idx="827">
                  <c:v>32.458</c:v>
                </c:pt>
                <c:pt idx="828">
                  <c:v>35.417</c:v>
                </c:pt>
                <c:pt idx="829">
                  <c:v>35.458</c:v>
                </c:pt>
                <c:pt idx="830">
                  <c:v>28.167</c:v>
                </c:pt>
                <c:pt idx="831">
                  <c:v>29.500</c:v>
                </c:pt>
                <c:pt idx="832">
                  <c:v>31.083</c:v>
                </c:pt>
                <c:pt idx="833">
                  <c:v>28.375</c:v>
                </c:pt>
                <c:pt idx="834">
                  <c:v>8.292</c:v>
                </c:pt>
                <c:pt idx="835">
                  <c:v>7.167</c:v>
                </c:pt>
                <c:pt idx="836">
                  <c:v>8.333</c:v>
                </c:pt>
                <c:pt idx="837">
                  <c:v>14.708</c:v>
                </c:pt>
                <c:pt idx="838">
                  <c:v>16.792</c:v>
                </c:pt>
                <c:pt idx="839">
                  <c:v>22.750</c:v>
                </c:pt>
                <c:pt idx="840">
                  <c:v>30.792</c:v>
                </c:pt>
                <c:pt idx="841">
                  <c:v>31.083</c:v>
                </c:pt>
                <c:pt idx="842">
                  <c:v>31.667</c:v>
                </c:pt>
                <c:pt idx="843">
                  <c:v>31.292</c:v>
                </c:pt>
                <c:pt idx="844">
                  <c:v>34.042</c:v>
                </c:pt>
                <c:pt idx="845">
                  <c:v>35.458</c:v>
                </c:pt>
                <c:pt idx="846">
                  <c:v>34.042</c:v>
                </c:pt>
                <c:pt idx="847">
                  <c:v>34.708</c:v>
                </c:pt>
                <c:pt idx="848">
                  <c:v>35.333</c:v>
                </c:pt>
                <c:pt idx="849">
                  <c:v>34.375</c:v>
                </c:pt>
                <c:pt idx="850">
                  <c:v>35.792</c:v>
                </c:pt>
                <c:pt idx="851">
                  <c:v>34.625</c:v>
                </c:pt>
                <c:pt idx="852">
                  <c:v>37.417</c:v>
                </c:pt>
                <c:pt idx="853">
                  <c:v>46.583</c:v>
                </c:pt>
                <c:pt idx="854">
                  <c:v>30.542</c:v>
                </c:pt>
                <c:pt idx="855">
                  <c:v>29.083</c:v>
                </c:pt>
                <c:pt idx="856">
                  <c:v>24.875</c:v>
                </c:pt>
                <c:pt idx="857">
                  <c:v>29.375</c:v>
                </c:pt>
                <c:pt idx="858">
                  <c:v>31.750</c:v>
                </c:pt>
                <c:pt idx="859">
                  <c:v>34.792</c:v>
                </c:pt>
                <c:pt idx="860">
                  <c:v>36.958</c:v>
                </c:pt>
                <c:pt idx="861">
                  <c:v>31.958</c:v>
                </c:pt>
                <c:pt idx="862">
                  <c:v>33.125</c:v>
                </c:pt>
                <c:pt idx="863">
                  <c:v>37.333</c:v>
                </c:pt>
                <c:pt idx="864">
                  <c:v>36.917</c:v>
                </c:pt>
                <c:pt idx="865">
                  <c:v>33.708</c:v>
                </c:pt>
                <c:pt idx="866">
                  <c:v>37.250</c:v>
                </c:pt>
                <c:pt idx="867">
                  <c:v>38.500</c:v>
                </c:pt>
                <c:pt idx="868">
                  <c:v>34.667</c:v>
                </c:pt>
                <c:pt idx="869">
                  <c:v>34.792</c:v>
                </c:pt>
                <c:pt idx="870">
                  <c:v>32.958</c:v>
                </c:pt>
                <c:pt idx="871">
                  <c:v>31.125</c:v>
                </c:pt>
                <c:pt idx="872">
                  <c:v>31.167</c:v>
                </c:pt>
                <c:pt idx="873">
                  <c:v>32.917</c:v>
                </c:pt>
                <c:pt idx="874">
                  <c:v>38.500</c:v>
                </c:pt>
                <c:pt idx="875">
                  <c:v>38.125</c:v>
                </c:pt>
                <c:pt idx="876">
                  <c:v>37.917</c:v>
                </c:pt>
                <c:pt idx="877">
                  <c:v>35.667</c:v>
                </c:pt>
                <c:pt idx="878">
                  <c:v>38.958</c:v>
                </c:pt>
                <c:pt idx="879">
                  <c:v>40.667</c:v>
                </c:pt>
                <c:pt idx="880">
                  <c:v>42.125</c:v>
                </c:pt>
                <c:pt idx="881">
                  <c:v>42.417</c:v>
                </c:pt>
                <c:pt idx="882">
                  <c:v>38.417</c:v>
                </c:pt>
                <c:pt idx="883">
                  <c:v>41.583</c:v>
                </c:pt>
                <c:pt idx="884">
                  <c:v>49.542</c:v>
                </c:pt>
                <c:pt idx="885">
                  <c:v>45.333</c:v>
                </c:pt>
                <c:pt idx="886">
                  <c:v>42.083</c:v>
                </c:pt>
                <c:pt idx="887">
                  <c:v>43.417</c:v>
                </c:pt>
                <c:pt idx="888">
                  <c:v>40.375</c:v>
                </c:pt>
                <c:pt idx="889">
                  <c:v>37.442</c:v>
                </c:pt>
                <c:pt idx="890">
                  <c:v>35.875</c:v>
                </c:pt>
                <c:pt idx="891">
                  <c:v>38.917</c:v>
                </c:pt>
                <c:pt idx="892">
                  <c:v>42.792</c:v>
                </c:pt>
                <c:pt idx="893">
                  <c:v>37.167</c:v>
                </c:pt>
                <c:pt idx="894">
                  <c:v>33.208</c:v>
                </c:pt>
                <c:pt idx="895">
                  <c:v>27.875</c:v>
                </c:pt>
                <c:pt idx="896">
                  <c:v>29.250</c:v>
                </c:pt>
                <c:pt idx="897">
                  <c:v>37.333</c:v>
                </c:pt>
                <c:pt idx="898">
                  <c:v>39.958</c:v>
                </c:pt>
                <c:pt idx="899">
                  <c:v>44.792</c:v>
                </c:pt>
                <c:pt idx="900">
                  <c:v>45.375</c:v>
                </c:pt>
                <c:pt idx="901">
                  <c:v>46.958</c:v>
                </c:pt>
                <c:pt idx="902">
                  <c:v>48.417</c:v>
                </c:pt>
                <c:pt idx="903">
                  <c:v>47.042</c:v>
                </c:pt>
                <c:pt idx="904">
                  <c:v>46.042</c:v>
                </c:pt>
                <c:pt idx="905">
                  <c:v>41.708</c:v>
                </c:pt>
                <c:pt idx="906">
                  <c:v>41.625</c:v>
                </c:pt>
                <c:pt idx="907">
                  <c:v>39.708</c:v>
                </c:pt>
                <c:pt idx="908">
                  <c:v>46.375</c:v>
                </c:pt>
                <c:pt idx="909">
                  <c:v>48.417</c:v>
                </c:pt>
                <c:pt idx="910">
                  <c:v>52.958</c:v>
                </c:pt>
                <c:pt idx="911">
                  <c:v>49.125</c:v>
                </c:pt>
                <c:pt idx="912">
                  <c:v>41.833</c:v>
                </c:pt>
                <c:pt idx="913">
                  <c:v>38.833</c:v>
                </c:pt>
                <c:pt idx="914">
                  <c:v>37.417</c:v>
                </c:pt>
                <c:pt idx="915">
                  <c:v>37.833</c:v>
                </c:pt>
                <c:pt idx="916">
                  <c:v>39.542</c:v>
                </c:pt>
                <c:pt idx="917">
                  <c:v>44.583</c:v>
                </c:pt>
                <c:pt idx="918">
                  <c:v>50.250</c:v>
                </c:pt>
                <c:pt idx="919">
                  <c:v>50.708</c:v>
                </c:pt>
                <c:pt idx="920">
                  <c:v>54.125</c:v>
                </c:pt>
                <c:pt idx="921">
                  <c:v>56.250</c:v>
                </c:pt>
                <c:pt idx="922">
                  <c:v>59.000</c:v>
                </c:pt>
                <c:pt idx="923">
                  <c:v>49.208</c:v>
                </c:pt>
                <c:pt idx="924">
                  <c:v>42.875</c:v>
                </c:pt>
                <c:pt idx="925">
                  <c:v>44.542</c:v>
                </c:pt>
                <c:pt idx="926">
                  <c:v>51.542</c:v>
                </c:pt>
                <c:pt idx="927">
                  <c:v>53.792</c:v>
                </c:pt>
                <c:pt idx="928">
                  <c:v>49.000</c:v>
                </c:pt>
                <c:pt idx="929">
                  <c:v>51.250</c:v>
                </c:pt>
                <c:pt idx="930">
                  <c:v>58.042</c:v>
                </c:pt>
                <c:pt idx="931">
                  <c:v>56.625</c:v>
                </c:pt>
                <c:pt idx="932">
                  <c:v>59.667</c:v>
                </c:pt>
                <c:pt idx="933">
                  <c:v>59.125</c:v>
                </c:pt>
                <c:pt idx="934">
                  <c:v>51.917</c:v>
                </c:pt>
                <c:pt idx="935">
                  <c:v>54.583</c:v>
                </c:pt>
                <c:pt idx="936">
                  <c:v>54.083</c:v>
                </c:pt>
                <c:pt idx="937">
                  <c:v>55.542</c:v>
                </c:pt>
                <c:pt idx="938">
                  <c:v>53.792</c:v>
                </c:pt>
                <c:pt idx="939">
                  <c:v>59.375</c:v>
                </c:pt>
                <c:pt idx="940">
                  <c:v>52.833</c:v>
                </c:pt>
                <c:pt idx="941">
                  <c:v>60.042</c:v>
                </c:pt>
                <c:pt idx="942">
                  <c:v>62.292</c:v>
                </c:pt>
                <c:pt idx="943">
                  <c:v>55.000</c:v>
                </c:pt>
                <c:pt idx="944">
                  <c:v>56.042</c:v>
                </c:pt>
                <c:pt idx="945">
                  <c:v>52.458</c:v>
                </c:pt>
                <c:pt idx="946">
                  <c:v>50.417</c:v>
                </c:pt>
                <c:pt idx="947">
                  <c:v>59.667</c:v>
                </c:pt>
                <c:pt idx="948">
                  <c:v>53.958</c:v>
                </c:pt>
                <c:pt idx="949">
                  <c:v>54.000</c:v>
                </c:pt>
                <c:pt idx="950">
                  <c:v>59.583</c:v>
                </c:pt>
                <c:pt idx="951">
                  <c:v>63.667</c:v>
                </c:pt>
                <c:pt idx="952">
                  <c:v>65.833</c:v>
                </c:pt>
                <c:pt idx="953">
                  <c:v>65.083</c:v>
                </c:pt>
                <c:pt idx="954">
                  <c:v>58.083</c:v>
                </c:pt>
                <c:pt idx="955">
                  <c:v>56.833</c:v>
                </c:pt>
                <c:pt idx="956">
                  <c:v>52.375</c:v>
                </c:pt>
                <c:pt idx="957">
                  <c:v>58.375</c:v>
                </c:pt>
                <c:pt idx="958">
                  <c:v>56.958</c:v>
                </c:pt>
                <c:pt idx="959">
                  <c:v>58.625</c:v>
                </c:pt>
                <c:pt idx="960">
                  <c:v>59.833</c:v>
                </c:pt>
                <c:pt idx="961">
                  <c:v>59.917</c:v>
                </c:pt>
                <c:pt idx="962">
                  <c:v>64.292</c:v>
                </c:pt>
                <c:pt idx="963">
                  <c:v>55.625</c:v>
                </c:pt>
                <c:pt idx="964">
                  <c:v>56.583</c:v>
                </c:pt>
                <c:pt idx="965">
                  <c:v>59.792</c:v>
                </c:pt>
                <c:pt idx="966">
                  <c:v>63.958</c:v>
                </c:pt>
                <c:pt idx="967">
                  <c:v>61.292</c:v>
                </c:pt>
                <c:pt idx="968">
                  <c:v>63.917</c:v>
                </c:pt>
                <c:pt idx="969">
                  <c:v>65.542</c:v>
                </c:pt>
                <c:pt idx="970">
                  <c:v>69.208</c:v>
                </c:pt>
                <c:pt idx="971">
                  <c:v>74.167</c:v>
                </c:pt>
                <c:pt idx="972">
                  <c:v>70.333</c:v>
                </c:pt>
                <c:pt idx="973">
                  <c:v>61.500</c:v>
                </c:pt>
                <c:pt idx="974">
                  <c:v>62.542</c:v>
                </c:pt>
                <c:pt idx="975">
                  <c:v>61.458</c:v>
                </c:pt>
                <c:pt idx="976">
                  <c:v>63.333</c:v>
                </c:pt>
                <c:pt idx="977">
                  <c:v>65.208</c:v>
                </c:pt>
                <c:pt idx="978">
                  <c:v>62.583</c:v>
                </c:pt>
                <c:pt idx="979">
                  <c:v>61.667</c:v>
                </c:pt>
                <c:pt idx="980">
                  <c:v>59.208</c:v>
                </c:pt>
                <c:pt idx="981">
                  <c:v>58.708</c:v>
                </c:pt>
                <c:pt idx="982">
                  <c:v>54.708</c:v>
                </c:pt>
                <c:pt idx="983">
                  <c:v>65.958</c:v>
                </c:pt>
                <c:pt idx="984">
                  <c:v>68.125</c:v>
                </c:pt>
                <c:pt idx="985">
                  <c:v>69.708</c:v>
                </c:pt>
                <c:pt idx="986">
                  <c:v>55.667</c:v>
                </c:pt>
                <c:pt idx="987">
                  <c:v>57.667</c:v>
                </c:pt>
                <c:pt idx="988">
                  <c:v>55.292</c:v>
                </c:pt>
                <c:pt idx="989">
                  <c:v>58.292</c:v>
                </c:pt>
                <c:pt idx="990">
                  <c:v>65.708</c:v>
                </c:pt>
                <c:pt idx="991">
                  <c:v>70.250</c:v>
                </c:pt>
                <c:pt idx="992">
                  <c:v>74.667</c:v>
                </c:pt>
                <c:pt idx="993">
                  <c:v>75.000</c:v>
                </c:pt>
                <c:pt idx="994">
                  <c:v>73.958</c:v>
                </c:pt>
                <c:pt idx="995">
                  <c:v>75.500</c:v>
                </c:pt>
                <c:pt idx="996">
                  <c:v>76.500</c:v>
                </c:pt>
                <c:pt idx="997">
                  <c:v>77.250</c:v>
                </c:pt>
                <c:pt idx="998">
                  <c:v>76.792</c:v>
                </c:pt>
                <c:pt idx="999">
                  <c:v>76.833</c:v>
                </c:pt>
                <c:pt idx="1000">
                  <c:v>70.250</c:v>
                </c:pt>
                <c:pt idx="1001">
                  <c:v>63.542</c:v>
                </c:pt>
                <c:pt idx="1002">
                  <c:v>72.167</c:v>
                </c:pt>
                <c:pt idx="1003">
                  <c:v>66.583</c:v>
                </c:pt>
                <c:pt idx="1004">
                  <c:v>63.458</c:v>
                </c:pt>
                <c:pt idx="1005">
                  <c:v>68.292</c:v>
                </c:pt>
                <c:pt idx="1006">
                  <c:v>66.583</c:v>
                </c:pt>
                <c:pt idx="1007">
                  <c:v>70.375</c:v>
                </c:pt>
                <c:pt idx="1008">
                  <c:v>72.000</c:v>
                </c:pt>
                <c:pt idx="1009">
                  <c:v>73.042</c:v>
                </c:pt>
                <c:pt idx="1010">
                  <c:v>69.417</c:v>
                </c:pt>
                <c:pt idx="1011">
                  <c:v>68.750</c:v>
                </c:pt>
                <c:pt idx="1012">
                  <c:v>68.042</c:v>
                </c:pt>
                <c:pt idx="1013">
                  <c:v>71.542</c:v>
                </c:pt>
                <c:pt idx="1014">
                  <c:v>74.542</c:v>
                </c:pt>
                <c:pt idx="1015">
                  <c:v>69.583</c:v>
                </c:pt>
                <c:pt idx="1016">
                  <c:v>66.500</c:v>
                </c:pt>
                <c:pt idx="1017">
                  <c:v>72.333</c:v>
                </c:pt>
                <c:pt idx="1018">
                  <c:v>76.333</c:v>
                </c:pt>
                <c:pt idx="1019">
                  <c:v>79.208</c:v>
                </c:pt>
                <c:pt idx="1020">
                  <c:v>77.167</c:v>
                </c:pt>
                <c:pt idx="1021">
                  <c:v>78.250</c:v>
                </c:pt>
                <c:pt idx="1022">
                  <c:v>80.667</c:v>
                </c:pt>
                <c:pt idx="1023">
                  <c:v>82.417</c:v>
                </c:pt>
                <c:pt idx="1024">
                  <c:v>83.292</c:v>
                </c:pt>
                <c:pt idx="1025">
                  <c:v>84.000</c:v>
                </c:pt>
                <c:pt idx="1026">
                  <c:v>79.750</c:v>
                </c:pt>
                <c:pt idx="1027">
                  <c:v>74.083</c:v>
                </c:pt>
                <c:pt idx="1028">
                  <c:v>73.667</c:v>
                </c:pt>
                <c:pt idx="1029">
                  <c:v>79.250</c:v>
                </c:pt>
                <c:pt idx="1030">
                  <c:v>83.875</c:v>
                </c:pt>
                <c:pt idx="1031">
                  <c:v>84.042</c:v>
                </c:pt>
                <c:pt idx="1032">
                  <c:v>83.500</c:v>
                </c:pt>
                <c:pt idx="1033">
                  <c:v>87.167</c:v>
                </c:pt>
                <c:pt idx="1034">
                  <c:v>89.917</c:v>
                </c:pt>
                <c:pt idx="1035">
                  <c:v>85.583</c:v>
                </c:pt>
                <c:pt idx="1036">
                  <c:v>80.417</c:v>
                </c:pt>
                <c:pt idx="1037">
                  <c:v>80.125</c:v>
                </c:pt>
                <c:pt idx="1038">
                  <c:v>79.125</c:v>
                </c:pt>
                <c:pt idx="1039">
                  <c:v>79.542</c:v>
                </c:pt>
                <c:pt idx="1040">
                  <c:v>72.208</c:v>
                </c:pt>
                <c:pt idx="1041">
                  <c:v>66.667</c:v>
                </c:pt>
                <c:pt idx="1042">
                  <c:v>72.875</c:v>
                </c:pt>
                <c:pt idx="1043">
                  <c:v>73.208</c:v>
                </c:pt>
                <c:pt idx="1044">
                  <c:v>74.875</c:v>
                </c:pt>
                <c:pt idx="1045">
                  <c:v>77.542</c:v>
                </c:pt>
                <c:pt idx="1046">
                  <c:v>72.417</c:v>
                </c:pt>
                <c:pt idx="1047">
                  <c:v>66.500</c:v>
                </c:pt>
                <c:pt idx="1048">
                  <c:v>72.250</c:v>
                </c:pt>
                <c:pt idx="1049">
                  <c:v>78.708</c:v>
                </c:pt>
                <c:pt idx="1050">
                  <c:v>81.583</c:v>
                </c:pt>
                <c:pt idx="1051">
                  <c:v>89.750</c:v>
                </c:pt>
                <c:pt idx="1052">
                  <c:v>84.958</c:v>
                </c:pt>
                <c:pt idx="1053">
                  <c:v>79.500</c:v>
                </c:pt>
                <c:pt idx="1054">
                  <c:v>78.125</c:v>
                </c:pt>
                <c:pt idx="1055">
                  <c:v>78.125</c:v>
                </c:pt>
                <c:pt idx="1056">
                  <c:v>72.542</c:v>
                </c:pt>
                <c:pt idx="1057">
                  <c:v>73.250</c:v>
                </c:pt>
                <c:pt idx="1058">
                  <c:v>73.750</c:v>
                </c:pt>
                <c:pt idx="1059">
                  <c:v>73.792</c:v>
                </c:pt>
                <c:pt idx="1060">
                  <c:v>73.792</c:v>
                </c:pt>
                <c:pt idx="1061">
                  <c:v>75.125</c:v>
                </c:pt>
                <c:pt idx="1062">
                  <c:v>75.292</c:v>
                </c:pt>
                <c:pt idx="1063">
                  <c:v>69.708</c:v>
                </c:pt>
                <c:pt idx="1064">
                  <c:v>67.208</c:v>
                </c:pt>
                <c:pt idx="1065">
                  <c:v>66.625</c:v>
                </c:pt>
                <c:pt idx="1066">
                  <c:v>73.417</c:v>
                </c:pt>
                <c:pt idx="1067">
                  <c:v>78.250</c:v>
                </c:pt>
                <c:pt idx="1068">
                  <c:v>74.583</c:v>
                </c:pt>
                <c:pt idx="1069">
                  <c:v>77.042</c:v>
                </c:pt>
                <c:pt idx="1070">
                  <c:v>80.333</c:v>
                </c:pt>
                <c:pt idx="1071">
                  <c:v>80.125</c:v>
                </c:pt>
                <c:pt idx="1072">
                  <c:v>72.667</c:v>
                </c:pt>
                <c:pt idx="1073">
                  <c:v>59.333</c:v>
                </c:pt>
                <c:pt idx="1074">
                  <c:v>65.167</c:v>
                </c:pt>
                <c:pt idx="1075">
                  <c:v>70.792</c:v>
                </c:pt>
                <c:pt idx="1076">
                  <c:v>71.417</c:v>
                </c:pt>
                <c:pt idx="1077">
                  <c:v>66.042</c:v>
                </c:pt>
                <c:pt idx="1078">
                  <c:v>61.208</c:v>
                </c:pt>
                <c:pt idx="1079">
                  <c:v>64.708</c:v>
                </c:pt>
                <c:pt idx="1080">
                  <c:v>67.333</c:v>
                </c:pt>
                <c:pt idx="1081">
                  <c:v>69.083</c:v>
                </c:pt>
                <c:pt idx="1082">
                  <c:v>68.333</c:v>
                </c:pt>
                <c:pt idx="1083">
                  <c:v>66.250</c:v>
                </c:pt>
                <c:pt idx="1084">
                  <c:v>65.333</c:v>
                </c:pt>
                <c:pt idx="1085">
                  <c:v>64.208</c:v>
                </c:pt>
                <c:pt idx="1086">
                  <c:v>61.958</c:v>
                </c:pt>
                <c:pt idx="1087">
                  <c:v>68.750</c:v>
                </c:pt>
                <c:pt idx="1088">
                  <c:v>63.458</c:v>
                </c:pt>
                <c:pt idx="1089">
                  <c:v>60.958</c:v>
                </c:pt>
                <c:pt idx="1090">
                  <c:v>56.167</c:v>
                </c:pt>
                <c:pt idx="1091">
                  <c:v>52.792</c:v>
                </c:pt>
                <c:pt idx="1092">
                  <c:v>53.542</c:v>
                </c:pt>
                <c:pt idx="1093">
                  <c:v>58.583</c:v>
                </c:pt>
                <c:pt idx="1094">
                  <c:v>59.958</c:v>
                </c:pt>
                <c:pt idx="1095">
                  <c:v>64.375</c:v>
                </c:pt>
                <c:pt idx="1096">
                  <c:v>61.125</c:v>
                </c:pt>
                <c:pt idx="1097">
                  <c:v>64.708</c:v>
                </c:pt>
                <c:pt idx="1098">
                  <c:v>65.042</c:v>
                </c:pt>
                <c:pt idx="1099">
                  <c:v>62.333</c:v>
                </c:pt>
                <c:pt idx="1100">
                  <c:v>66.167</c:v>
                </c:pt>
                <c:pt idx="1101">
                  <c:v>64.833</c:v>
                </c:pt>
                <c:pt idx="1102">
                  <c:v>67.458</c:v>
                </c:pt>
                <c:pt idx="1103">
                  <c:v>60.958</c:v>
                </c:pt>
                <c:pt idx="1104">
                  <c:v>63.042</c:v>
                </c:pt>
                <c:pt idx="1105">
                  <c:v>59.708</c:v>
                </c:pt>
                <c:pt idx="1106">
                  <c:v>47.708</c:v>
                </c:pt>
                <c:pt idx="1107">
                  <c:v>51.292</c:v>
                </c:pt>
                <c:pt idx="1108">
                  <c:v>48.625</c:v>
                </c:pt>
                <c:pt idx="1109">
                  <c:v>52.042</c:v>
                </c:pt>
                <c:pt idx="1110">
                  <c:v>47.000</c:v>
                </c:pt>
                <c:pt idx="1111">
                  <c:v>55.833</c:v>
                </c:pt>
                <c:pt idx="1112">
                  <c:v>51.708</c:v>
                </c:pt>
                <c:pt idx="1113">
                  <c:v>46.708</c:v>
                </c:pt>
                <c:pt idx="1114">
                  <c:v>47.083</c:v>
                </c:pt>
                <c:pt idx="1115">
                  <c:v>46.792</c:v>
                </c:pt>
                <c:pt idx="1116">
                  <c:v>43.250</c:v>
                </c:pt>
                <c:pt idx="1117">
                  <c:v>38.542</c:v>
                </c:pt>
                <c:pt idx="1118">
                  <c:v>33.167</c:v>
                </c:pt>
                <c:pt idx="1119">
                  <c:v>33.667</c:v>
                </c:pt>
                <c:pt idx="1120">
                  <c:v>27.750</c:v>
                </c:pt>
                <c:pt idx="1121">
                  <c:v>28.833</c:v>
                </c:pt>
                <c:pt idx="1122">
                  <c:v>29.333</c:v>
                </c:pt>
                <c:pt idx="1123">
                  <c:v>33.958</c:v>
                </c:pt>
                <c:pt idx="1124">
                  <c:v>40.625</c:v>
                </c:pt>
                <c:pt idx="1125">
                  <c:v>47.167</c:v>
                </c:pt>
                <c:pt idx="1126">
                  <c:v>42.583</c:v>
                </c:pt>
                <c:pt idx="1127">
                  <c:v>40.583</c:v>
                </c:pt>
                <c:pt idx="1128">
                  <c:v>40.083</c:v>
                </c:pt>
                <c:pt idx="1129">
                  <c:v>38.625</c:v>
                </c:pt>
                <c:pt idx="1130">
                  <c:v>49.792</c:v>
                </c:pt>
                <c:pt idx="1131">
                  <c:v>55.083</c:v>
                </c:pt>
                <c:pt idx="1132">
                  <c:v>45.042</c:v>
                </c:pt>
                <c:pt idx="1133">
                  <c:v>38.667</c:v>
                </c:pt>
                <c:pt idx="1134">
                  <c:v>36.917</c:v>
                </c:pt>
                <c:pt idx="1135">
                  <c:v>29.875</c:v>
                </c:pt>
                <c:pt idx="1136">
                  <c:v>33.417</c:v>
                </c:pt>
                <c:pt idx="1137">
                  <c:v>30.417</c:v>
                </c:pt>
                <c:pt idx="1138">
                  <c:v>33.250</c:v>
                </c:pt>
                <c:pt idx="1139">
                  <c:v>36.833</c:v>
                </c:pt>
                <c:pt idx="1140">
                  <c:v>36.833</c:v>
                </c:pt>
                <c:pt idx="1141">
                  <c:v>39.667</c:v>
                </c:pt>
                <c:pt idx="1142">
                  <c:v>32.833</c:v>
                </c:pt>
                <c:pt idx="1143">
                  <c:v>36.375</c:v>
                </c:pt>
                <c:pt idx="1144">
                  <c:v>38.625</c:v>
                </c:pt>
                <c:pt idx="1145">
                  <c:v>36.000</c:v>
                </c:pt>
                <c:pt idx="1146">
                  <c:v>33.375</c:v>
                </c:pt>
                <c:pt idx="1147">
                  <c:v>35.542</c:v>
                </c:pt>
                <c:pt idx="1148">
                  <c:v>34.333</c:v>
                </c:pt>
                <c:pt idx="1149">
                  <c:v>35.583</c:v>
                </c:pt>
                <c:pt idx="1150">
                  <c:v>36.375</c:v>
                </c:pt>
                <c:pt idx="1151">
                  <c:v>33.250</c:v>
                </c:pt>
                <c:pt idx="1152">
                  <c:v>30.750</c:v>
                </c:pt>
                <c:pt idx="1153">
                  <c:v>34.792</c:v>
                </c:pt>
                <c:pt idx="1154">
                  <c:v>34.833</c:v>
                </c:pt>
                <c:pt idx="1155">
                  <c:v>31.958</c:v>
                </c:pt>
                <c:pt idx="1156">
                  <c:v>33.458</c:v>
                </c:pt>
                <c:pt idx="1157">
                  <c:v>30.750</c:v>
                </c:pt>
                <c:pt idx="1158">
                  <c:v>27.458</c:v>
                </c:pt>
                <c:pt idx="1159">
                  <c:v>26.875</c:v>
                </c:pt>
                <c:pt idx="1160">
                  <c:v>25.750</c:v>
                </c:pt>
                <c:pt idx="1161">
                  <c:v>24.917</c:v>
                </c:pt>
                <c:pt idx="1162">
                  <c:v>28.083</c:v>
                </c:pt>
                <c:pt idx="1163">
                  <c:v>30.458</c:v>
                </c:pt>
                <c:pt idx="1164">
                  <c:v>33.375</c:v>
                </c:pt>
                <c:pt idx="1165">
                  <c:v>35.333</c:v>
                </c:pt>
                <c:pt idx="1166">
                  <c:v>33.417</c:v>
                </c:pt>
                <c:pt idx="1167">
                  <c:v>33.208</c:v>
                </c:pt>
                <c:pt idx="1168">
                  <c:v>32.500</c:v>
                </c:pt>
                <c:pt idx="1169">
                  <c:v>30.792</c:v>
                </c:pt>
                <c:pt idx="1170">
                  <c:v>30.875</c:v>
                </c:pt>
                <c:pt idx="1171">
                  <c:v>32.000</c:v>
                </c:pt>
                <c:pt idx="1172">
                  <c:v>32.667</c:v>
                </c:pt>
                <c:pt idx="1173">
                  <c:v>34.500</c:v>
                </c:pt>
                <c:pt idx="1174">
                  <c:v>34.208</c:v>
                </c:pt>
                <c:pt idx="1175">
                  <c:v>37.958</c:v>
                </c:pt>
                <c:pt idx="1176">
                  <c:v>42.375</c:v>
                </c:pt>
                <c:pt idx="1177">
                  <c:v>34.792</c:v>
                </c:pt>
                <c:pt idx="1178">
                  <c:v>35.042</c:v>
                </c:pt>
                <c:pt idx="1179">
                  <c:v>24.625</c:v>
                </c:pt>
                <c:pt idx="1180">
                  <c:v>22.958</c:v>
                </c:pt>
                <c:pt idx="1181">
                  <c:v>25.167</c:v>
                </c:pt>
                <c:pt idx="1182">
                  <c:v>30.667</c:v>
                </c:pt>
                <c:pt idx="1183">
                  <c:v>31.542</c:v>
                </c:pt>
                <c:pt idx="1184">
                  <c:v>29.625</c:v>
                </c:pt>
                <c:pt idx="1185">
                  <c:v>28.583</c:v>
                </c:pt>
                <c:pt idx="1186">
                  <c:v>30.333</c:v>
                </c:pt>
                <c:pt idx="1187">
                  <c:v>31.208</c:v>
                </c:pt>
                <c:pt idx="1188">
                  <c:v>33.625</c:v>
                </c:pt>
                <c:pt idx="1189">
                  <c:v>39.833</c:v>
                </c:pt>
                <c:pt idx="1190">
                  <c:v>39.458</c:v>
                </c:pt>
                <c:pt idx="1191">
                  <c:v>33.667</c:v>
                </c:pt>
                <c:pt idx="1192">
                  <c:v>34.708</c:v>
                </c:pt>
                <c:pt idx="1193">
                  <c:v>36.625</c:v>
                </c:pt>
                <c:pt idx="1194">
                  <c:v>32.750</c:v>
                </c:pt>
                <c:pt idx="1195">
                  <c:v>34.042</c:v>
                </c:pt>
                <c:pt idx="1196">
                  <c:v>33.792</c:v>
                </c:pt>
                <c:pt idx="1197">
                  <c:v>34.458</c:v>
                </c:pt>
                <c:pt idx="1198">
                  <c:v>35.708</c:v>
                </c:pt>
                <c:pt idx="1199">
                  <c:v>35.292</c:v>
                </c:pt>
                <c:pt idx="1200">
                  <c:v>42.292</c:v>
                </c:pt>
                <c:pt idx="1201">
                  <c:v>31.708</c:v>
                </c:pt>
                <c:pt idx="1202">
                  <c:v>29.667</c:v>
                </c:pt>
                <c:pt idx="1203">
                  <c:v>29.208</c:v>
                </c:pt>
                <c:pt idx="1204">
                  <c:v>32.792</c:v>
                </c:pt>
                <c:pt idx="1205">
                  <c:v>33.750</c:v>
                </c:pt>
                <c:pt idx="1206">
                  <c:v>32.625</c:v>
                </c:pt>
                <c:pt idx="1207">
                  <c:v>33.208</c:v>
                </c:pt>
                <c:pt idx="1208">
                  <c:v>33.208</c:v>
                </c:pt>
                <c:pt idx="1209">
                  <c:v>28.333</c:v>
                </c:pt>
                <c:pt idx="1210">
                  <c:v>26.250</c:v>
                </c:pt>
                <c:pt idx="1211">
                  <c:v>27.250</c:v>
                </c:pt>
                <c:pt idx="1212">
                  <c:v>27.417</c:v>
                </c:pt>
                <c:pt idx="1213">
                  <c:v>29.042</c:v>
                </c:pt>
                <c:pt idx="1214">
                  <c:v>31.458</c:v>
                </c:pt>
                <c:pt idx="1215">
                  <c:v>33.542</c:v>
                </c:pt>
                <c:pt idx="1216">
                  <c:v>34.542</c:v>
                </c:pt>
                <c:pt idx="1217">
                  <c:v>34.333</c:v>
                </c:pt>
                <c:pt idx="1218">
                  <c:v>35.208</c:v>
                </c:pt>
                <c:pt idx="1219">
                  <c:v>36.333</c:v>
                </c:pt>
                <c:pt idx="1220">
                  <c:v>37.958</c:v>
                </c:pt>
                <c:pt idx="1221">
                  <c:v>32.917</c:v>
                </c:pt>
                <c:pt idx="1222">
                  <c:v>32.500</c:v>
                </c:pt>
                <c:pt idx="1223">
                  <c:v>38.500</c:v>
                </c:pt>
                <c:pt idx="1224">
                  <c:v>37.708</c:v>
                </c:pt>
                <c:pt idx="1225">
                  <c:v>33.458</c:v>
                </c:pt>
                <c:pt idx="1226">
                  <c:v>26.792</c:v>
                </c:pt>
                <c:pt idx="1227">
                  <c:v>18.833</c:v>
                </c:pt>
                <c:pt idx="1228">
                  <c:v>18.583</c:v>
                </c:pt>
                <c:pt idx="1229">
                  <c:v>13.917</c:v>
                </c:pt>
                <c:pt idx="1230">
                  <c:v>14.542</c:v>
                </c:pt>
                <c:pt idx="1231">
                  <c:v>18.208</c:v>
                </c:pt>
                <c:pt idx="1232">
                  <c:v>21.583</c:v>
                </c:pt>
                <c:pt idx="1233">
                  <c:v>20.833</c:v>
                </c:pt>
                <c:pt idx="1234">
                  <c:v>19.625</c:v>
                </c:pt>
                <c:pt idx="1235">
                  <c:v>26.083</c:v>
                </c:pt>
                <c:pt idx="1236">
                  <c:v>24.083</c:v>
                </c:pt>
                <c:pt idx="1237">
                  <c:v>29.792</c:v>
                </c:pt>
                <c:pt idx="1238">
                  <c:v>29.875</c:v>
                </c:pt>
                <c:pt idx="1239">
                  <c:v>39.667</c:v>
                </c:pt>
                <c:pt idx="1240">
                  <c:v>44.833</c:v>
                </c:pt>
                <c:pt idx="1241">
                  <c:v>38.917</c:v>
                </c:pt>
                <c:pt idx="1242">
                  <c:v>37.208</c:v>
                </c:pt>
                <c:pt idx="1243">
                  <c:v>39.333</c:v>
                </c:pt>
                <c:pt idx="1244">
                  <c:v>38.500</c:v>
                </c:pt>
                <c:pt idx="1245">
                  <c:v>35.708</c:v>
                </c:pt>
                <c:pt idx="1246">
                  <c:v>39.792</c:v>
                </c:pt>
                <c:pt idx="1247">
                  <c:v>41.708</c:v>
                </c:pt>
                <c:pt idx="1248">
                  <c:v>40.500</c:v>
                </c:pt>
                <c:pt idx="1249">
                  <c:v>40.375</c:v>
                </c:pt>
                <c:pt idx="1250">
                  <c:v>41.875</c:v>
                </c:pt>
                <c:pt idx="1251">
                  <c:v>44.333</c:v>
                </c:pt>
                <c:pt idx="1252">
                  <c:v>45.083</c:v>
                </c:pt>
                <c:pt idx="1253">
                  <c:v>39.458</c:v>
                </c:pt>
                <c:pt idx="1254">
                  <c:v>36.875</c:v>
                </c:pt>
                <c:pt idx="1255">
                  <c:v>37.583</c:v>
                </c:pt>
                <c:pt idx="1256">
                  <c:v>38.583</c:v>
                </c:pt>
                <c:pt idx="1257">
                  <c:v>40.333</c:v>
                </c:pt>
                <c:pt idx="1258">
                  <c:v>39.083</c:v>
                </c:pt>
                <c:pt idx="1259">
                  <c:v>41.708</c:v>
                </c:pt>
                <c:pt idx="1260">
                  <c:v>42.525</c:v>
                </c:pt>
                <c:pt idx="1261">
                  <c:v>45.417</c:v>
                </c:pt>
                <c:pt idx="1262">
                  <c:v>43.667</c:v>
                </c:pt>
                <c:pt idx="1263">
                  <c:v>42.042</c:v>
                </c:pt>
                <c:pt idx="1264">
                  <c:v>46.708</c:v>
                </c:pt>
                <c:pt idx="1265">
                  <c:v>48.250</c:v>
                </c:pt>
                <c:pt idx="1266">
                  <c:v>47.375</c:v>
                </c:pt>
                <c:pt idx="1267">
                  <c:v>42.958</c:v>
                </c:pt>
                <c:pt idx="1268">
                  <c:v>43.417</c:v>
                </c:pt>
                <c:pt idx="1269">
                  <c:v>43.375</c:v>
                </c:pt>
                <c:pt idx="1270">
                  <c:v>46.208</c:v>
                </c:pt>
                <c:pt idx="1271">
                  <c:v>46.042</c:v>
                </c:pt>
                <c:pt idx="1272">
                  <c:v>46.333</c:v>
                </c:pt>
                <c:pt idx="1273">
                  <c:v>50.375</c:v>
                </c:pt>
                <c:pt idx="1274">
                  <c:v>50.083</c:v>
                </c:pt>
                <c:pt idx="1275">
                  <c:v>39.667</c:v>
                </c:pt>
                <c:pt idx="1276">
                  <c:v>38.583</c:v>
                </c:pt>
                <c:pt idx="1277">
                  <c:v>44.583</c:v>
                </c:pt>
                <c:pt idx="1278">
                  <c:v>47.458</c:v>
                </c:pt>
                <c:pt idx="1279">
                  <c:v>49.542</c:v>
                </c:pt>
                <c:pt idx="1280">
                  <c:v>53.167</c:v>
                </c:pt>
                <c:pt idx="1281">
                  <c:v>50.917</c:v>
                </c:pt>
                <c:pt idx="1282">
                  <c:v>48.208</c:v>
                </c:pt>
                <c:pt idx="1283">
                  <c:v>49.500</c:v>
                </c:pt>
                <c:pt idx="1284">
                  <c:v>48.125</c:v>
                </c:pt>
                <c:pt idx="1285">
                  <c:v>47.250</c:v>
                </c:pt>
                <c:pt idx="1286">
                  <c:v>45.417</c:v>
                </c:pt>
                <c:pt idx="1287">
                  <c:v>44.583</c:v>
                </c:pt>
                <c:pt idx="1288">
                  <c:v>40.875</c:v>
                </c:pt>
                <c:pt idx="1289">
                  <c:v>45.667</c:v>
                </c:pt>
                <c:pt idx="1290">
                  <c:v>50.625</c:v>
                </c:pt>
                <c:pt idx="1291">
                  <c:v>56.792</c:v>
                </c:pt>
                <c:pt idx="1292">
                  <c:v>60.583</c:v>
                </c:pt>
                <c:pt idx="1293">
                  <c:v>57.250</c:v>
                </c:pt>
                <c:pt idx="1294">
                  <c:v>59.083</c:v>
                </c:pt>
                <c:pt idx="1295">
                  <c:v>61.208</c:v>
                </c:pt>
                <c:pt idx="1296">
                  <c:v>55.208</c:v>
                </c:pt>
                <c:pt idx="1297">
                  <c:v>51.375</c:v>
                </c:pt>
                <c:pt idx="1298">
                  <c:v>56.167</c:v>
                </c:pt>
                <c:pt idx="1299">
                  <c:v>58.042</c:v>
                </c:pt>
                <c:pt idx="1300">
                  <c:v>54.667</c:v>
                </c:pt>
                <c:pt idx="1301">
                  <c:v>51.917</c:v>
                </c:pt>
                <c:pt idx="1302">
                  <c:v>48.500</c:v>
                </c:pt>
                <c:pt idx="1303">
                  <c:v>51.417</c:v>
                </c:pt>
                <c:pt idx="1304">
                  <c:v>54.292</c:v>
                </c:pt>
                <c:pt idx="1305">
                  <c:v>56.125</c:v>
                </c:pt>
                <c:pt idx="1306">
                  <c:v>62.500</c:v>
                </c:pt>
                <c:pt idx="1307">
                  <c:v>64.125</c:v>
                </c:pt>
                <c:pt idx="1308">
                  <c:v>57.708</c:v>
                </c:pt>
                <c:pt idx="1309">
                  <c:v>56.583</c:v>
                </c:pt>
                <c:pt idx="1310">
                  <c:v>53.958</c:v>
                </c:pt>
                <c:pt idx="1311">
                  <c:v>57.208</c:v>
                </c:pt>
                <c:pt idx="1312">
                  <c:v>59.333</c:v>
                </c:pt>
                <c:pt idx="1313">
                  <c:v>65.542</c:v>
                </c:pt>
                <c:pt idx="1314">
                  <c:v>52.542</c:v>
                </c:pt>
                <c:pt idx="1315">
                  <c:v>50.792</c:v>
                </c:pt>
                <c:pt idx="1316">
                  <c:v>55.167</c:v>
                </c:pt>
                <c:pt idx="1317">
                  <c:v>57.583</c:v>
                </c:pt>
                <c:pt idx="1318">
                  <c:v>61.250</c:v>
                </c:pt>
                <c:pt idx="1319">
                  <c:v>61.250</c:v>
                </c:pt>
                <c:pt idx="1320">
                  <c:v>63.208</c:v>
                </c:pt>
                <c:pt idx="1321">
                  <c:v>66.250</c:v>
                </c:pt>
                <c:pt idx="1322">
                  <c:v>69.292</c:v>
                </c:pt>
                <c:pt idx="1323">
                  <c:v>70.417</c:v>
                </c:pt>
                <c:pt idx="1324">
                  <c:v>67.167</c:v>
                </c:pt>
                <c:pt idx="1325">
                  <c:v>58.167</c:v>
                </c:pt>
                <c:pt idx="1326">
                  <c:v>51.583</c:v>
                </c:pt>
                <c:pt idx="1327">
                  <c:v>52.542</c:v>
                </c:pt>
                <c:pt idx="1328">
                  <c:v>57.667</c:v>
                </c:pt>
                <c:pt idx="1329">
                  <c:v>57.542</c:v>
                </c:pt>
                <c:pt idx="1330">
                  <c:v>60.042</c:v>
                </c:pt>
                <c:pt idx="1331">
                  <c:v>65.417</c:v>
                </c:pt>
                <c:pt idx="1332">
                  <c:v>63.042</c:v>
                </c:pt>
                <c:pt idx="1333">
                  <c:v>63.583</c:v>
                </c:pt>
                <c:pt idx="1334">
                  <c:v>61.708</c:v>
                </c:pt>
                <c:pt idx="1335">
                  <c:v>60.750</c:v>
                </c:pt>
                <c:pt idx="1336">
                  <c:v>62.083</c:v>
                </c:pt>
                <c:pt idx="1337">
                  <c:v>65.583</c:v>
                </c:pt>
                <c:pt idx="1338">
                  <c:v>73.083</c:v>
                </c:pt>
                <c:pt idx="1339">
                  <c:v>78.250</c:v>
                </c:pt>
                <c:pt idx="1340">
                  <c:v>80.542</c:v>
                </c:pt>
                <c:pt idx="1341">
                  <c:v>80.958</c:v>
                </c:pt>
                <c:pt idx="1342">
                  <c:v>75.625</c:v>
                </c:pt>
                <c:pt idx="1343">
                  <c:v>65.583</c:v>
                </c:pt>
                <c:pt idx="1344">
                  <c:v>51.250</c:v>
                </c:pt>
                <c:pt idx="1345">
                  <c:v>55.083</c:v>
                </c:pt>
                <c:pt idx="1346">
                  <c:v>59.792</c:v>
                </c:pt>
                <c:pt idx="1347">
                  <c:v>61.292</c:v>
                </c:pt>
                <c:pt idx="1348">
                  <c:v>63.333</c:v>
                </c:pt>
                <c:pt idx="1349">
                  <c:v>58.917</c:v>
                </c:pt>
                <c:pt idx="1350">
                  <c:v>63.833</c:v>
                </c:pt>
                <c:pt idx="1351">
                  <c:v>71.375</c:v>
                </c:pt>
                <c:pt idx="1352">
                  <c:v>70.042</c:v>
                </c:pt>
                <c:pt idx="1353">
                  <c:v>67.000</c:v>
                </c:pt>
                <c:pt idx="1354">
                  <c:v>63.958</c:v>
                </c:pt>
                <c:pt idx="1355">
                  <c:v>68.500</c:v>
                </c:pt>
                <c:pt idx="1356">
                  <c:v>73.958</c:v>
                </c:pt>
                <c:pt idx="1357">
                  <c:v>75.917</c:v>
                </c:pt>
                <c:pt idx="1358">
                  <c:v>74.625</c:v>
                </c:pt>
                <c:pt idx="1359">
                  <c:v>77.583</c:v>
                </c:pt>
                <c:pt idx="1360">
                  <c:v>81.333</c:v>
                </c:pt>
                <c:pt idx="1361">
                  <c:v>81.625</c:v>
                </c:pt>
                <c:pt idx="1362">
                  <c:v>83.208</c:v>
                </c:pt>
                <c:pt idx="1363">
                  <c:v>86.375</c:v>
                </c:pt>
                <c:pt idx="1364">
                  <c:v>89.667</c:v>
                </c:pt>
                <c:pt idx="1365">
                  <c:v>90.875</c:v>
                </c:pt>
                <c:pt idx="1366">
                  <c:v>93.208</c:v>
                </c:pt>
                <c:pt idx="1367">
                  <c:v>95.958</c:v>
                </c:pt>
                <c:pt idx="1368">
                  <c:v>95.875</c:v>
                </c:pt>
                <c:pt idx="1369">
                  <c:v>90.625</c:v>
                </c:pt>
                <c:pt idx="1370">
                  <c:v>85.083</c:v>
                </c:pt>
                <c:pt idx="1371">
                  <c:v>85.833</c:v>
                </c:pt>
                <c:pt idx="1372">
                  <c:v>84.958</c:v>
                </c:pt>
                <c:pt idx="1373">
                  <c:v>84.917</c:v>
                </c:pt>
                <c:pt idx="1374">
                  <c:v>85.625</c:v>
                </c:pt>
                <c:pt idx="1375">
                  <c:v>74.667</c:v>
                </c:pt>
                <c:pt idx="1376">
                  <c:v>77.958</c:v>
                </c:pt>
                <c:pt idx="1377">
                  <c:v>82.500</c:v>
                </c:pt>
                <c:pt idx="1378">
                  <c:v>83.375</c:v>
                </c:pt>
                <c:pt idx="1379">
                  <c:v>86.042</c:v>
                </c:pt>
                <c:pt idx="1380">
                  <c:v>87.125</c:v>
                </c:pt>
                <c:pt idx="1381">
                  <c:v>86.792</c:v>
                </c:pt>
                <c:pt idx="1382">
                  <c:v>85.375</c:v>
                </c:pt>
                <c:pt idx="1383">
                  <c:v>82.458</c:v>
                </c:pt>
                <c:pt idx="1384">
                  <c:v>79.000</c:v>
                </c:pt>
                <c:pt idx="1385">
                  <c:v>76.917</c:v>
                </c:pt>
                <c:pt idx="1386">
                  <c:v>79.958</c:v>
                </c:pt>
                <c:pt idx="1387">
                  <c:v>84.208</c:v>
                </c:pt>
                <c:pt idx="1388">
                  <c:v>81.500</c:v>
                </c:pt>
                <c:pt idx="1389">
                  <c:v>74.958</c:v>
                </c:pt>
                <c:pt idx="1390">
                  <c:v>71.250</c:v>
                </c:pt>
                <c:pt idx="1391">
                  <c:v>73.917</c:v>
                </c:pt>
                <c:pt idx="1392">
                  <c:v>79.042</c:v>
                </c:pt>
                <c:pt idx="1393">
                  <c:v>83.250</c:v>
                </c:pt>
                <c:pt idx="1394">
                  <c:v>83.875</c:v>
                </c:pt>
                <c:pt idx="1395">
                  <c:v>83.167</c:v>
                </c:pt>
                <c:pt idx="1396">
                  <c:v>79.042</c:v>
                </c:pt>
                <c:pt idx="1397">
                  <c:v>82.333</c:v>
                </c:pt>
                <c:pt idx="1398">
                  <c:v>86.333</c:v>
                </c:pt>
                <c:pt idx="1399">
                  <c:v>90.875</c:v>
                </c:pt>
                <c:pt idx="1400">
                  <c:v>79.250</c:v>
                </c:pt>
                <c:pt idx="1401">
                  <c:v>79.292</c:v>
                </c:pt>
                <c:pt idx="1402">
                  <c:v>83.292</c:v>
                </c:pt>
                <c:pt idx="1403">
                  <c:v>83.125</c:v>
                </c:pt>
                <c:pt idx="1404">
                  <c:v>78.792</c:v>
                </c:pt>
                <c:pt idx="1405">
                  <c:v>81.167</c:v>
                </c:pt>
                <c:pt idx="1406">
                  <c:v>76.917</c:v>
                </c:pt>
                <c:pt idx="1407">
                  <c:v>66.625</c:v>
                </c:pt>
                <c:pt idx="1408">
                  <c:v>69.708</c:v>
                </c:pt>
                <c:pt idx="1409">
                  <c:v>78.458</c:v>
                </c:pt>
                <c:pt idx="1410">
                  <c:v>85.750</c:v>
                </c:pt>
                <c:pt idx="1411">
                  <c:v>87.208</c:v>
                </c:pt>
                <c:pt idx="1412">
                  <c:v>82.292</c:v>
                </c:pt>
                <c:pt idx="1413">
                  <c:v>81.583</c:v>
                </c:pt>
                <c:pt idx="1414">
                  <c:v>85.125</c:v>
                </c:pt>
                <c:pt idx="1415">
                  <c:v>80.375</c:v>
                </c:pt>
                <c:pt idx="1416">
                  <c:v>69.875</c:v>
                </c:pt>
                <c:pt idx="1417">
                  <c:v>72.875</c:v>
                </c:pt>
                <c:pt idx="1418">
                  <c:v>74.708</c:v>
                </c:pt>
                <c:pt idx="1419">
                  <c:v>70.833</c:v>
                </c:pt>
                <c:pt idx="1420">
                  <c:v>65.125</c:v>
                </c:pt>
                <c:pt idx="1421">
                  <c:v>66.792</c:v>
                </c:pt>
                <c:pt idx="1422">
                  <c:v>61.500</c:v>
                </c:pt>
                <c:pt idx="1423">
                  <c:v>64.042</c:v>
                </c:pt>
                <c:pt idx="1424">
                  <c:v>66.500</c:v>
                </c:pt>
                <c:pt idx="1425">
                  <c:v>69.125</c:v>
                </c:pt>
                <c:pt idx="1426">
                  <c:v>68.458</c:v>
                </c:pt>
                <c:pt idx="1427">
                  <c:v>69.000</c:v>
                </c:pt>
                <c:pt idx="1428">
                  <c:v>70.917</c:v>
                </c:pt>
                <c:pt idx="1429">
                  <c:v>68.792</c:v>
                </c:pt>
                <c:pt idx="1430">
                  <c:v>61.708</c:v>
                </c:pt>
                <c:pt idx="1431">
                  <c:v>60.208</c:v>
                </c:pt>
                <c:pt idx="1432">
                  <c:v>65.500</c:v>
                </c:pt>
                <c:pt idx="1433">
                  <c:v>68.083</c:v>
                </c:pt>
                <c:pt idx="1434">
                  <c:v>69.500</c:v>
                </c:pt>
                <c:pt idx="1435">
                  <c:v>70.500</c:v>
                </c:pt>
                <c:pt idx="1436">
                  <c:v>70.875</c:v>
                </c:pt>
                <c:pt idx="1437">
                  <c:v>71.167</c:v>
                </c:pt>
                <c:pt idx="1438">
                  <c:v>72.375</c:v>
                </c:pt>
                <c:pt idx="1439">
                  <c:v>72.583</c:v>
                </c:pt>
                <c:pt idx="1440">
                  <c:v>64.000</c:v>
                </c:pt>
                <c:pt idx="1441">
                  <c:v>66.417</c:v>
                </c:pt>
                <c:pt idx="1442">
                  <c:v>67.083</c:v>
                </c:pt>
                <c:pt idx="1443">
                  <c:v>66.625</c:v>
                </c:pt>
                <c:pt idx="1444">
                  <c:v>63.083</c:v>
                </c:pt>
                <c:pt idx="1445">
                  <c:v>60.708</c:v>
                </c:pt>
                <c:pt idx="1446">
                  <c:v>54.833</c:v>
                </c:pt>
                <c:pt idx="1447">
                  <c:v>57.000</c:v>
                </c:pt>
                <c:pt idx="1448">
                  <c:v>59.667</c:v>
                </c:pt>
                <c:pt idx="1449">
                  <c:v>56.958</c:v>
                </c:pt>
                <c:pt idx="1450">
                  <c:v>57.917</c:v>
                </c:pt>
                <c:pt idx="1451">
                  <c:v>59.792</c:v>
                </c:pt>
                <c:pt idx="1452">
                  <c:v>57.292</c:v>
                </c:pt>
                <c:pt idx="1453">
                  <c:v>62.083</c:v>
                </c:pt>
                <c:pt idx="1454">
                  <c:v>63.375</c:v>
                </c:pt>
                <c:pt idx="1455">
                  <c:v>65.875</c:v>
                </c:pt>
                <c:pt idx="1456">
                  <c:v>65.458</c:v>
                </c:pt>
                <c:pt idx="1457">
                  <c:v>63.708</c:v>
                </c:pt>
                <c:pt idx="1458">
                  <c:v>55.458</c:v>
                </c:pt>
                <c:pt idx="1459">
                  <c:v>53.917</c:v>
                </c:pt>
                <c:pt idx="1460">
                  <c:v>58.500</c:v>
                </c:pt>
                <c:pt idx="1461">
                  <c:v>52.958</c:v>
                </c:pt>
                <c:pt idx="1462">
                  <c:v>52.958</c:v>
                </c:pt>
                <c:pt idx="1463">
                  <c:v>60.708</c:v>
                </c:pt>
                <c:pt idx="1464">
                  <c:v>56.792</c:v>
                </c:pt>
                <c:pt idx="1465">
                  <c:v>59.750</c:v>
                </c:pt>
                <c:pt idx="1466">
                  <c:v>55.333</c:v>
                </c:pt>
                <c:pt idx="1467">
                  <c:v>45.333</c:v>
                </c:pt>
                <c:pt idx="1468">
                  <c:v>45.208</c:v>
                </c:pt>
                <c:pt idx="1469">
                  <c:v>46.500</c:v>
                </c:pt>
                <c:pt idx="1470">
                  <c:v>53.708</c:v>
                </c:pt>
                <c:pt idx="1471">
                  <c:v>45.167</c:v>
                </c:pt>
                <c:pt idx="1472">
                  <c:v>42.250</c:v>
                </c:pt>
                <c:pt idx="1473">
                  <c:v>43.500</c:v>
                </c:pt>
                <c:pt idx="1474">
                  <c:v>43.792</c:v>
                </c:pt>
                <c:pt idx="1475">
                  <c:v>52.292</c:v>
                </c:pt>
                <c:pt idx="1476">
                  <c:v>54.250</c:v>
                </c:pt>
                <c:pt idx="1477">
                  <c:v>49.708</c:v>
                </c:pt>
                <c:pt idx="1478">
                  <c:v>53.542</c:v>
                </c:pt>
                <c:pt idx="1479">
                  <c:v>51.375</c:v>
                </c:pt>
                <c:pt idx="1480">
                  <c:v>49.458</c:v>
                </c:pt>
                <c:pt idx="1481">
                  <c:v>50.458</c:v>
                </c:pt>
                <c:pt idx="1482">
                  <c:v>51.583</c:v>
                </c:pt>
                <c:pt idx="1483">
                  <c:v>50.542</c:v>
                </c:pt>
                <c:pt idx="1484">
                  <c:v>50.125</c:v>
                </c:pt>
                <c:pt idx="1485">
                  <c:v>50.167</c:v>
                </c:pt>
                <c:pt idx="1486">
                  <c:v>50.167</c:v>
                </c:pt>
                <c:pt idx="1487">
                  <c:v>51.042</c:v>
                </c:pt>
                <c:pt idx="1488">
                  <c:v>46.417</c:v>
                </c:pt>
                <c:pt idx="1489">
                  <c:v>48.375</c:v>
                </c:pt>
                <c:pt idx="1490">
                  <c:v>41.750</c:v>
                </c:pt>
                <c:pt idx="1491">
                  <c:v>39.542</c:v>
                </c:pt>
                <c:pt idx="1492">
                  <c:v>37.833</c:v>
                </c:pt>
                <c:pt idx="1493">
                  <c:v>42.542</c:v>
                </c:pt>
                <c:pt idx="1494">
                  <c:v>44.042</c:v>
                </c:pt>
                <c:pt idx="1495">
                  <c:v>47.792</c:v>
                </c:pt>
                <c:pt idx="1496">
                  <c:v>44.750</c:v>
                </c:pt>
                <c:pt idx="1497">
                  <c:v>36.875</c:v>
                </c:pt>
                <c:pt idx="1498">
                  <c:v>41.292</c:v>
                </c:pt>
                <c:pt idx="1499">
                  <c:v>38.542</c:v>
                </c:pt>
                <c:pt idx="1500">
                  <c:v>39.083</c:v>
                </c:pt>
                <c:pt idx="1501">
                  <c:v>38.250</c:v>
                </c:pt>
                <c:pt idx="1502">
                  <c:v>39.208</c:v>
                </c:pt>
                <c:pt idx="1503">
                  <c:v>42.625</c:v>
                </c:pt>
                <c:pt idx="1504">
                  <c:v>40.500</c:v>
                </c:pt>
                <c:pt idx="1505">
                  <c:v>46.667</c:v>
                </c:pt>
                <c:pt idx="1506">
                  <c:v>50.958</c:v>
                </c:pt>
                <c:pt idx="1507">
                  <c:v>39.167</c:v>
                </c:pt>
                <c:pt idx="1508">
                  <c:v>30.125</c:v>
                </c:pt>
                <c:pt idx="1509">
                  <c:v>32.250</c:v>
                </c:pt>
                <c:pt idx="1510">
                  <c:v>35.208</c:v>
                </c:pt>
                <c:pt idx="1511">
                  <c:v>33.417</c:v>
                </c:pt>
                <c:pt idx="1512">
                  <c:v>34.833</c:v>
                </c:pt>
                <c:pt idx="1513">
                  <c:v>35.417</c:v>
                </c:pt>
                <c:pt idx="1514">
                  <c:v>33.792</c:v>
                </c:pt>
                <c:pt idx="1515">
                  <c:v>32.958</c:v>
                </c:pt>
                <c:pt idx="1516">
                  <c:v>39.125</c:v>
                </c:pt>
                <c:pt idx="1517">
                  <c:v>39.542</c:v>
                </c:pt>
                <c:pt idx="1518">
                  <c:v>39.542</c:v>
                </c:pt>
                <c:pt idx="1519">
                  <c:v>48.708</c:v>
                </c:pt>
                <c:pt idx="1520">
                  <c:v>42.500</c:v>
                </c:pt>
                <c:pt idx="1521">
                  <c:v>53.125</c:v>
                </c:pt>
                <c:pt idx="1522">
                  <c:v>59.542</c:v>
                </c:pt>
                <c:pt idx="1523">
                  <c:v>47.708</c:v>
                </c:pt>
                <c:pt idx="1524">
                  <c:v>37.125</c:v>
                </c:pt>
                <c:pt idx="1525">
                  <c:v>33.917</c:v>
                </c:pt>
                <c:pt idx="1526">
                  <c:v>30.375</c:v>
                </c:pt>
                <c:pt idx="1527">
                  <c:v>28.750</c:v>
                </c:pt>
                <c:pt idx="1528">
                  <c:v>30.375</c:v>
                </c:pt>
                <c:pt idx="1529">
                  <c:v>32.292</c:v>
                </c:pt>
                <c:pt idx="1530">
                  <c:v>30.292</c:v>
                </c:pt>
                <c:pt idx="1531">
                  <c:v>29.708</c:v>
                </c:pt>
                <c:pt idx="1532">
                  <c:v>44.125</c:v>
                </c:pt>
                <c:pt idx="1533">
                  <c:v>38.167</c:v>
                </c:pt>
                <c:pt idx="1534">
                  <c:v>34.125</c:v>
                </c:pt>
                <c:pt idx="1535">
                  <c:v>32.500</c:v>
                </c:pt>
                <c:pt idx="1536">
                  <c:v>28.125</c:v>
                </c:pt>
                <c:pt idx="1537">
                  <c:v>27.583</c:v>
                </c:pt>
                <c:pt idx="1538">
                  <c:v>21.542</c:v>
                </c:pt>
                <c:pt idx="1539">
                  <c:v>23.000</c:v>
                </c:pt>
                <c:pt idx="1540">
                  <c:v>24.167</c:v>
                </c:pt>
                <c:pt idx="1541">
                  <c:v>21.333</c:v>
                </c:pt>
                <c:pt idx="1542">
                  <c:v>13.542</c:v>
                </c:pt>
                <c:pt idx="1543">
                  <c:v>24.458</c:v>
                </c:pt>
                <c:pt idx="1544">
                  <c:v>29.750</c:v>
                </c:pt>
                <c:pt idx="1545">
                  <c:v>26.750</c:v>
                </c:pt>
                <c:pt idx="1546">
                  <c:v>20.833</c:v>
                </c:pt>
                <c:pt idx="1547">
                  <c:v>6.583</c:v>
                </c:pt>
                <c:pt idx="1548">
                  <c:v>0.500</c:v>
                </c:pt>
                <c:pt idx="1549">
                  <c:v>5.583</c:v>
                </c:pt>
                <c:pt idx="1550">
                  <c:v>8.792</c:v>
                </c:pt>
                <c:pt idx="1551">
                  <c:v>11.625</c:v>
                </c:pt>
                <c:pt idx="1552">
                  <c:v>11.458</c:v>
                </c:pt>
                <c:pt idx="1553">
                  <c:v>7.458</c:v>
                </c:pt>
                <c:pt idx="1554">
                  <c:v>13.750</c:v>
                </c:pt>
                <c:pt idx="1555">
                  <c:v>21.458</c:v>
                </c:pt>
                <c:pt idx="1556">
                  <c:v>21.500</c:v>
                </c:pt>
                <c:pt idx="1557">
                  <c:v>19.667</c:v>
                </c:pt>
                <c:pt idx="1558">
                  <c:v>16.167</c:v>
                </c:pt>
                <c:pt idx="1559">
                  <c:v>23.792</c:v>
                </c:pt>
                <c:pt idx="1560">
                  <c:v>16.292</c:v>
                </c:pt>
                <c:pt idx="1561">
                  <c:v>17.208</c:v>
                </c:pt>
                <c:pt idx="1562">
                  <c:v>15.167</c:v>
                </c:pt>
                <c:pt idx="1563">
                  <c:v>28.458</c:v>
                </c:pt>
                <c:pt idx="1564">
                  <c:v>33.667</c:v>
                </c:pt>
                <c:pt idx="1565">
                  <c:v>31.083</c:v>
                </c:pt>
                <c:pt idx="1566">
                  <c:v>32.958</c:v>
                </c:pt>
                <c:pt idx="1567">
                  <c:v>33.958</c:v>
                </c:pt>
                <c:pt idx="1568">
                  <c:v>33.375</c:v>
                </c:pt>
                <c:pt idx="1569">
                  <c:v>32.000</c:v>
                </c:pt>
                <c:pt idx="1570">
                  <c:v>32.042</c:v>
                </c:pt>
                <c:pt idx="1571">
                  <c:v>29.375</c:v>
                </c:pt>
                <c:pt idx="1572">
                  <c:v>33.542</c:v>
                </c:pt>
                <c:pt idx="1573">
                  <c:v>28.417</c:v>
                </c:pt>
                <c:pt idx="1574">
                  <c:v>23.792</c:v>
                </c:pt>
                <c:pt idx="1575">
                  <c:v>27.208</c:v>
                </c:pt>
                <c:pt idx="1576">
                  <c:v>28.375</c:v>
                </c:pt>
                <c:pt idx="1577">
                  <c:v>24.792</c:v>
                </c:pt>
                <c:pt idx="1578">
                  <c:v>27.792</c:v>
                </c:pt>
                <c:pt idx="1579">
                  <c:v>26.417</c:v>
                </c:pt>
                <c:pt idx="1580">
                  <c:v>26.792</c:v>
                </c:pt>
                <c:pt idx="1581">
                  <c:v>27.000</c:v>
                </c:pt>
                <c:pt idx="1582">
                  <c:v>27.417</c:v>
                </c:pt>
                <c:pt idx="1583">
                  <c:v>23.917</c:v>
                </c:pt>
                <c:pt idx="1584">
                  <c:v>20.250</c:v>
                </c:pt>
                <c:pt idx="1585">
                  <c:v>21.750</c:v>
                </c:pt>
                <c:pt idx="1586">
                  <c:v>20.292</c:v>
                </c:pt>
                <c:pt idx="1587">
                  <c:v>27.125</c:v>
                </c:pt>
                <c:pt idx="1588">
                  <c:v>29.542</c:v>
                </c:pt>
                <c:pt idx="1589">
                  <c:v>28.458</c:v>
                </c:pt>
                <c:pt idx="1590">
                  <c:v>30.417</c:v>
                </c:pt>
                <c:pt idx="1591">
                  <c:v>28.042</c:v>
                </c:pt>
                <c:pt idx="1592">
                  <c:v>28.083</c:v>
                </c:pt>
                <c:pt idx="1593">
                  <c:v>29.000</c:v>
                </c:pt>
                <c:pt idx="1594">
                  <c:v>36.375</c:v>
                </c:pt>
                <c:pt idx="1595">
                  <c:v>26.875</c:v>
                </c:pt>
                <c:pt idx="1596">
                  <c:v>22.375</c:v>
                </c:pt>
                <c:pt idx="1597">
                  <c:v>28.833</c:v>
                </c:pt>
                <c:pt idx="1598">
                  <c:v>31.375</c:v>
                </c:pt>
                <c:pt idx="1599">
                  <c:v>37.958</c:v>
                </c:pt>
                <c:pt idx="1600">
                  <c:v>29.875</c:v>
                </c:pt>
                <c:pt idx="1601">
                  <c:v>31.333</c:v>
                </c:pt>
                <c:pt idx="1602">
                  <c:v>34.333</c:v>
                </c:pt>
                <c:pt idx="1603">
                  <c:v>34.625</c:v>
                </c:pt>
                <c:pt idx="1604">
                  <c:v>29.667</c:v>
                </c:pt>
                <c:pt idx="1605">
                  <c:v>21.042</c:v>
                </c:pt>
                <c:pt idx="1606">
                  <c:v>18.417</c:v>
                </c:pt>
                <c:pt idx="1607">
                  <c:v>23.042</c:v>
                </c:pt>
                <c:pt idx="1608">
                  <c:v>19.417</c:v>
                </c:pt>
                <c:pt idx="1609">
                  <c:v>26.708</c:v>
                </c:pt>
                <c:pt idx="1610">
                  <c:v>32.708</c:v>
                </c:pt>
                <c:pt idx="1611">
                  <c:v>34.708</c:v>
                </c:pt>
                <c:pt idx="1612">
                  <c:v>37.875</c:v>
                </c:pt>
                <c:pt idx="1613">
                  <c:v>37.000</c:v>
                </c:pt>
                <c:pt idx="1614">
                  <c:v>38.708</c:v>
                </c:pt>
                <c:pt idx="1615">
                  <c:v>37.875</c:v>
                </c:pt>
                <c:pt idx="1616">
                  <c:v>41.167</c:v>
                </c:pt>
                <c:pt idx="1617">
                  <c:v>42.000</c:v>
                </c:pt>
                <c:pt idx="1618">
                  <c:v>41.292</c:v>
                </c:pt>
                <c:pt idx="1619">
                  <c:v>42.375</c:v>
                </c:pt>
                <c:pt idx="1620">
                  <c:v>32.292</c:v>
                </c:pt>
                <c:pt idx="1621">
                  <c:v>30.208</c:v>
                </c:pt>
                <c:pt idx="1622">
                  <c:v>34.375</c:v>
                </c:pt>
                <c:pt idx="1623">
                  <c:v>36.458</c:v>
                </c:pt>
                <c:pt idx="1624">
                  <c:v>45.358</c:v>
                </c:pt>
                <c:pt idx="1625">
                  <c:v>48.458</c:v>
                </c:pt>
                <c:pt idx="1626">
                  <c:v>47.208</c:v>
                </c:pt>
                <c:pt idx="1627">
                  <c:v>43.792</c:v>
                </c:pt>
                <c:pt idx="1628">
                  <c:v>42.958</c:v>
                </c:pt>
                <c:pt idx="1629">
                  <c:v>46.125</c:v>
                </c:pt>
                <c:pt idx="1630">
                  <c:v>45.667</c:v>
                </c:pt>
                <c:pt idx="1631">
                  <c:v>40.875</c:v>
                </c:pt>
                <c:pt idx="1632">
                  <c:v>44.500</c:v>
                </c:pt>
                <c:pt idx="1633">
                  <c:v>47.625</c:v>
                </c:pt>
                <c:pt idx="1634">
                  <c:v>52.625</c:v>
                </c:pt>
                <c:pt idx="1635">
                  <c:v>48.042</c:v>
                </c:pt>
                <c:pt idx="1636">
                  <c:v>45.958</c:v>
                </c:pt>
                <c:pt idx="1637">
                  <c:v>51.750</c:v>
                </c:pt>
                <c:pt idx="1638">
                  <c:v>55.708</c:v>
                </c:pt>
                <c:pt idx="1639">
                  <c:v>56.542</c:v>
                </c:pt>
                <c:pt idx="1640">
                  <c:v>54.708</c:v>
                </c:pt>
                <c:pt idx="1641">
                  <c:v>51.292</c:v>
                </c:pt>
                <c:pt idx="1642">
                  <c:v>44.000</c:v>
                </c:pt>
                <c:pt idx="1643">
                  <c:v>45.375</c:v>
                </c:pt>
                <c:pt idx="1644">
                  <c:v>49.375</c:v>
                </c:pt>
                <c:pt idx="1645">
                  <c:v>49.208</c:v>
                </c:pt>
                <c:pt idx="1646">
                  <c:v>49.208</c:v>
                </c:pt>
                <c:pt idx="1647">
                  <c:v>45.792</c:v>
                </c:pt>
                <c:pt idx="1648">
                  <c:v>44.292</c:v>
                </c:pt>
                <c:pt idx="1649">
                  <c:v>50.625</c:v>
                </c:pt>
                <c:pt idx="1650">
                  <c:v>51.792</c:v>
                </c:pt>
                <c:pt idx="1651">
                  <c:v>43.083</c:v>
                </c:pt>
                <c:pt idx="1652">
                  <c:v>39.000</c:v>
                </c:pt>
                <c:pt idx="1653">
                  <c:v>41.292</c:v>
                </c:pt>
                <c:pt idx="1654">
                  <c:v>38.167</c:v>
                </c:pt>
                <c:pt idx="1655">
                  <c:v>39.708</c:v>
                </c:pt>
                <c:pt idx="1656">
                  <c:v>40.458</c:v>
                </c:pt>
                <c:pt idx="1657">
                  <c:v>37.875</c:v>
                </c:pt>
                <c:pt idx="1658">
                  <c:v>40.708</c:v>
                </c:pt>
                <c:pt idx="1659">
                  <c:v>43.708</c:v>
                </c:pt>
                <c:pt idx="1660">
                  <c:v>41.625</c:v>
                </c:pt>
                <c:pt idx="1661">
                  <c:v>45.500</c:v>
                </c:pt>
                <c:pt idx="1662">
                  <c:v>42.667</c:v>
                </c:pt>
                <c:pt idx="1663">
                  <c:v>46.083</c:v>
                </c:pt>
                <c:pt idx="1664">
                  <c:v>47.417</c:v>
                </c:pt>
                <c:pt idx="1665">
                  <c:v>51.583</c:v>
                </c:pt>
                <c:pt idx="1666">
                  <c:v>52.833</c:v>
                </c:pt>
                <c:pt idx="1667">
                  <c:v>55.667</c:v>
                </c:pt>
                <c:pt idx="1668">
                  <c:v>48.375</c:v>
                </c:pt>
                <c:pt idx="1669">
                  <c:v>44.333</c:v>
                </c:pt>
                <c:pt idx="1670">
                  <c:v>47.167</c:v>
                </c:pt>
                <c:pt idx="1671">
                  <c:v>54.833</c:v>
                </c:pt>
                <c:pt idx="1672">
                  <c:v>49.958</c:v>
                </c:pt>
                <c:pt idx="1673">
                  <c:v>55.083</c:v>
                </c:pt>
                <c:pt idx="1674">
                  <c:v>58.375</c:v>
                </c:pt>
                <c:pt idx="1675">
                  <c:v>60.083</c:v>
                </c:pt>
                <c:pt idx="1676">
                  <c:v>62.458</c:v>
                </c:pt>
                <c:pt idx="1677">
                  <c:v>56.875</c:v>
                </c:pt>
                <c:pt idx="1678">
                  <c:v>50.083</c:v>
                </c:pt>
                <c:pt idx="1679">
                  <c:v>50.792</c:v>
                </c:pt>
                <c:pt idx="1680">
                  <c:v>46.375</c:v>
                </c:pt>
                <c:pt idx="1681">
                  <c:v>49.417</c:v>
                </c:pt>
                <c:pt idx="1682">
                  <c:v>50.333</c:v>
                </c:pt>
                <c:pt idx="1683">
                  <c:v>52.625</c:v>
                </c:pt>
                <c:pt idx="1684">
                  <c:v>51.250</c:v>
                </c:pt>
                <c:pt idx="1685">
                  <c:v>49.333</c:v>
                </c:pt>
                <c:pt idx="1686">
                  <c:v>49.667</c:v>
                </c:pt>
                <c:pt idx="1687">
                  <c:v>52.958</c:v>
                </c:pt>
                <c:pt idx="1688">
                  <c:v>59.542</c:v>
                </c:pt>
                <c:pt idx="1689">
                  <c:v>55.625</c:v>
                </c:pt>
                <c:pt idx="1690">
                  <c:v>56.167</c:v>
                </c:pt>
                <c:pt idx="1691">
                  <c:v>52.042</c:v>
                </c:pt>
                <c:pt idx="1692">
                  <c:v>54.208</c:v>
                </c:pt>
                <c:pt idx="1693">
                  <c:v>51.917</c:v>
                </c:pt>
                <c:pt idx="1694">
                  <c:v>56.875</c:v>
                </c:pt>
                <c:pt idx="1695">
                  <c:v>57.292</c:v>
                </c:pt>
                <c:pt idx="1696">
                  <c:v>55.708</c:v>
                </c:pt>
                <c:pt idx="1697">
                  <c:v>62.250</c:v>
                </c:pt>
                <c:pt idx="1698">
                  <c:v>64.000</c:v>
                </c:pt>
                <c:pt idx="1699">
                  <c:v>63.625</c:v>
                </c:pt>
                <c:pt idx="1700">
                  <c:v>56.417</c:v>
                </c:pt>
                <c:pt idx="1701">
                  <c:v>58.667</c:v>
                </c:pt>
                <c:pt idx="1702">
                  <c:v>57.917</c:v>
                </c:pt>
                <c:pt idx="1703">
                  <c:v>63.000</c:v>
                </c:pt>
                <c:pt idx="1704">
                  <c:v>65.708</c:v>
                </c:pt>
                <c:pt idx="1705">
                  <c:v>67.083</c:v>
                </c:pt>
                <c:pt idx="1706">
                  <c:v>63.042</c:v>
                </c:pt>
                <c:pt idx="1707">
                  <c:v>60.000</c:v>
                </c:pt>
                <c:pt idx="1708">
                  <c:v>60.667</c:v>
                </c:pt>
                <c:pt idx="1709">
                  <c:v>62.000</c:v>
                </c:pt>
                <c:pt idx="1710">
                  <c:v>64.625</c:v>
                </c:pt>
                <c:pt idx="1711">
                  <c:v>68.333</c:v>
                </c:pt>
                <c:pt idx="1712">
                  <c:v>57.750</c:v>
                </c:pt>
                <c:pt idx="1713">
                  <c:v>63.375</c:v>
                </c:pt>
                <c:pt idx="1714">
                  <c:v>66.792</c:v>
                </c:pt>
                <c:pt idx="1715">
                  <c:v>63.500</c:v>
                </c:pt>
                <c:pt idx="1716">
                  <c:v>57.417</c:v>
                </c:pt>
                <c:pt idx="1717">
                  <c:v>56.542</c:v>
                </c:pt>
                <c:pt idx="1718">
                  <c:v>58.958</c:v>
                </c:pt>
                <c:pt idx="1719">
                  <c:v>61.625</c:v>
                </c:pt>
                <c:pt idx="1720">
                  <c:v>61.500</c:v>
                </c:pt>
                <c:pt idx="1721">
                  <c:v>60.167</c:v>
                </c:pt>
                <c:pt idx="1722">
                  <c:v>60.250</c:v>
                </c:pt>
                <c:pt idx="1723">
                  <c:v>65.833</c:v>
                </c:pt>
                <c:pt idx="1724">
                  <c:v>68.542</c:v>
                </c:pt>
                <c:pt idx="1725">
                  <c:v>72.458</c:v>
                </c:pt>
                <c:pt idx="1726">
                  <c:v>65.417</c:v>
                </c:pt>
                <c:pt idx="1727">
                  <c:v>66.458</c:v>
                </c:pt>
                <c:pt idx="1728">
                  <c:v>70.833</c:v>
                </c:pt>
                <c:pt idx="1729">
                  <c:v>72.458</c:v>
                </c:pt>
                <c:pt idx="1730">
                  <c:v>75.667</c:v>
                </c:pt>
                <c:pt idx="1731">
                  <c:v>75.500</c:v>
                </c:pt>
                <c:pt idx="1732">
                  <c:v>66.917</c:v>
                </c:pt>
                <c:pt idx="1733">
                  <c:v>71.583</c:v>
                </c:pt>
                <c:pt idx="1734">
                  <c:v>74.458</c:v>
                </c:pt>
                <c:pt idx="1735">
                  <c:v>74.750</c:v>
                </c:pt>
                <c:pt idx="1736">
                  <c:v>68.875</c:v>
                </c:pt>
                <c:pt idx="1737">
                  <c:v>60.167</c:v>
                </c:pt>
                <c:pt idx="1738">
                  <c:v>64.375</c:v>
                </c:pt>
                <c:pt idx="1739">
                  <c:v>70.292</c:v>
                </c:pt>
                <c:pt idx="1740">
                  <c:v>70.958</c:v>
                </c:pt>
                <c:pt idx="1741">
                  <c:v>71.875</c:v>
                </c:pt>
                <c:pt idx="1742">
                  <c:v>72.125</c:v>
                </c:pt>
                <c:pt idx="1743">
                  <c:v>74.042</c:v>
                </c:pt>
                <c:pt idx="1744">
                  <c:v>77.417</c:v>
                </c:pt>
                <c:pt idx="1745">
                  <c:v>80.417</c:v>
                </c:pt>
                <c:pt idx="1746">
                  <c:v>77.500</c:v>
                </c:pt>
                <c:pt idx="1747">
                  <c:v>76.208</c:v>
                </c:pt>
                <c:pt idx="1748">
                  <c:v>76.875</c:v>
                </c:pt>
                <c:pt idx="1749">
                  <c:v>77.417</c:v>
                </c:pt>
                <c:pt idx="1750">
                  <c:v>75.708</c:v>
                </c:pt>
                <c:pt idx="1751">
                  <c:v>70.667</c:v>
                </c:pt>
                <c:pt idx="1752">
                  <c:v>76.125</c:v>
                </c:pt>
                <c:pt idx="1753">
                  <c:v>78.500</c:v>
                </c:pt>
                <c:pt idx="1754">
                  <c:v>78.167</c:v>
                </c:pt>
                <c:pt idx="1755">
                  <c:v>80.083</c:v>
                </c:pt>
                <c:pt idx="1756">
                  <c:v>78.417</c:v>
                </c:pt>
                <c:pt idx="1757">
                  <c:v>80.875</c:v>
                </c:pt>
                <c:pt idx="1758">
                  <c:v>85.375</c:v>
                </c:pt>
                <c:pt idx="1759">
                  <c:v>86.333</c:v>
                </c:pt>
                <c:pt idx="1760">
                  <c:v>89.167</c:v>
                </c:pt>
                <c:pt idx="1761">
                  <c:v>90.750</c:v>
                </c:pt>
                <c:pt idx="1762">
                  <c:v>87.708</c:v>
                </c:pt>
                <c:pt idx="1763">
                  <c:v>86.375</c:v>
                </c:pt>
                <c:pt idx="1764">
                  <c:v>84.917</c:v>
                </c:pt>
                <c:pt idx="1765">
                  <c:v>82.583</c:v>
                </c:pt>
                <c:pt idx="1766">
                  <c:v>80.083</c:v>
                </c:pt>
                <c:pt idx="1767">
                  <c:v>78.458</c:v>
                </c:pt>
                <c:pt idx="1768">
                  <c:v>75.625</c:v>
                </c:pt>
                <c:pt idx="1769">
                  <c:v>70.750</c:v>
                </c:pt>
                <c:pt idx="1770">
                  <c:v>74.667</c:v>
                </c:pt>
                <c:pt idx="1771">
                  <c:v>79.125</c:v>
                </c:pt>
                <c:pt idx="1772">
                  <c:v>81.208</c:v>
                </c:pt>
                <c:pt idx="1773">
                  <c:v>77.875</c:v>
                </c:pt>
                <c:pt idx="1774">
                  <c:v>84.542</c:v>
                </c:pt>
                <c:pt idx="1775">
                  <c:v>81.750</c:v>
                </c:pt>
                <c:pt idx="1776">
                  <c:v>83.667</c:v>
                </c:pt>
                <c:pt idx="1777">
                  <c:v>80.042</c:v>
                </c:pt>
                <c:pt idx="1778">
                  <c:v>76.875</c:v>
                </c:pt>
                <c:pt idx="1779">
                  <c:v>79.375</c:v>
                </c:pt>
                <c:pt idx="1780">
                  <c:v>80.167</c:v>
                </c:pt>
                <c:pt idx="1781">
                  <c:v>84.958</c:v>
                </c:pt>
                <c:pt idx="1782">
                  <c:v>85.542</c:v>
                </c:pt>
                <c:pt idx="1783">
                  <c:v>82.333</c:v>
                </c:pt>
                <c:pt idx="1784">
                  <c:v>79.917</c:v>
                </c:pt>
                <c:pt idx="1785">
                  <c:v>83.458</c:v>
                </c:pt>
                <c:pt idx="1786">
                  <c:v>79.792</c:v>
                </c:pt>
                <c:pt idx="1787">
                  <c:v>78.833</c:v>
                </c:pt>
                <c:pt idx="1788">
                  <c:v>79.125</c:v>
                </c:pt>
                <c:pt idx="1789">
                  <c:v>76.125</c:v>
                </c:pt>
                <c:pt idx="1790">
                  <c:v>78.042</c:v>
                </c:pt>
                <c:pt idx="1791">
                  <c:v>71.833</c:v>
                </c:pt>
                <c:pt idx="1792">
                  <c:v>67.667</c:v>
                </c:pt>
                <c:pt idx="1793">
                  <c:v>72.458</c:v>
                </c:pt>
                <c:pt idx="1794">
                  <c:v>76.292</c:v>
                </c:pt>
                <c:pt idx="1795">
                  <c:v>78.083</c:v>
                </c:pt>
                <c:pt idx="1796">
                  <c:v>80.375</c:v>
                </c:pt>
                <c:pt idx="1797">
                  <c:v>77.750</c:v>
                </c:pt>
                <c:pt idx="1798">
                  <c:v>74.833</c:v>
                </c:pt>
                <c:pt idx="1799">
                  <c:v>72.500</c:v>
                </c:pt>
                <c:pt idx="1800">
                  <c:v>70.875</c:v>
                </c:pt>
                <c:pt idx="1801">
                  <c:v>71.958</c:v>
                </c:pt>
                <c:pt idx="1802">
                  <c:v>67.250</c:v>
                </c:pt>
                <c:pt idx="1803">
                  <c:v>69.125</c:v>
                </c:pt>
                <c:pt idx="1804">
                  <c:v>68.542</c:v>
                </c:pt>
                <c:pt idx="1805">
                  <c:v>67.042</c:v>
                </c:pt>
                <c:pt idx="1806">
                  <c:v>62.917</c:v>
                </c:pt>
                <c:pt idx="1807">
                  <c:v>64.917</c:v>
                </c:pt>
                <c:pt idx="1808">
                  <c:v>65.958</c:v>
                </c:pt>
                <c:pt idx="1809">
                  <c:v>63.750</c:v>
                </c:pt>
                <c:pt idx="1810">
                  <c:v>64.708</c:v>
                </c:pt>
                <c:pt idx="1811">
                  <c:v>63.708</c:v>
                </c:pt>
                <c:pt idx="1812">
                  <c:v>60.833</c:v>
                </c:pt>
                <c:pt idx="1813">
                  <c:v>64.375</c:v>
                </c:pt>
                <c:pt idx="1814">
                  <c:v>62.750</c:v>
                </c:pt>
                <c:pt idx="1815">
                  <c:v>64.208</c:v>
                </c:pt>
                <c:pt idx="1816">
                  <c:v>64.208</c:v>
                </c:pt>
                <c:pt idx="1817">
                  <c:v>63.208</c:v>
                </c:pt>
                <c:pt idx="1818">
                  <c:v>61.750</c:v>
                </c:pt>
                <c:pt idx="1819">
                  <c:v>64.458</c:v>
                </c:pt>
                <c:pt idx="1820">
                  <c:v>65.375</c:v>
                </c:pt>
                <c:pt idx="1821">
                  <c:v>64.792</c:v>
                </c:pt>
                <c:pt idx="1822">
                  <c:v>68.042</c:v>
                </c:pt>
                <c:pt idx="1823">
                  <c:v>65.375</c:v>
                </c:pt>
                <c:pt idx="1824">
                  <c:v>64.333</c:v>
                </c:pt>
                <c:pt idx="1825">
                  <c:v>61.792</c:v>
                </c:pt>
                <c:pt idx="1826">
                  <c:v>65.583</c:v>
                </c:pt>
                <c:pt idx="1827">
                  <c:v>65.500</c:v>
                </c:pt>
                <c:pt idx="1828">
                  <c:v>64.208</c:v>
                </c:pt>
                <c:pt idx="1829">
                  <c:v>63.750</c:v>
                </c:pt>
                <c:pt idx="1830">
                  <c:v>64.083</c:v>
                </c:pt>
                <c:pt idx="1831">
                  <c:v>67.708</c:v>
                </c:pt>
                <c:pt idx="1832">
                  <c:v>66.583</c:v>
                </c:pt>
                <c:pt idx="1833">
                  <c:v>64.958</c:v>
                </c:pt>
                <c:pt idx="1834">
                  <c:v>64.750</c:v>
                </c:pt>
                <c:pt idx="1835">
                  <c:v>58.375</c:v>
                </c:pt>
                <c:pt idx="1836">
                  <c:v>62.500</c:v>
                </c:pt>
                <c:pt idx="1837">
                  <c:v>61.667</c:v>
                </c:pt>
                <c:pt idx="1838">
                  <c:v>59.750</c:v>
                </c:pt>
                <c:pt idx="1839">
                  <c:v>57.292</c:v>
                </c:pt>
                <c:pt idx="1840">
                  <c:v>62.000</c:v>
                </c:pt>
                <c:pt idx="1841">
                  <c:v>57.958</c:v>
                </c:pt>
                <c:pt idx="1842">
                  <c:v>53.542</c:v>
                </c:pt>
                <c:pt idx="1843">
                  <c:v>54.958</c:v>
                </c:pt>
                <c:pt idx="1844">
                  <c:v>52.375</c:v>
                </c:pt>
                <c:pt idx="1845">
                  <c:v>52.625</c:v>
                </c:pt>
                <c:pt idx="1846">
                  <c:v>46.292</c:v>
                </c:pt>
                <c:pt idx="1847">
                  <c:v>46.458</c:v>
                </c:pt>
                <c:pt idx="1848">
                  <c:v>45.458</c:v>
                </c:pt>
                <c:pt idx="1849">
                  <c:v>48.875</c:v>
                </c:pt>
                <c:pt idx="1850">
                  <c:v>43.583</c:v>
                </c:pt>
                <c:pt idx="1851">
                  <c:v>46.917</c:v>
                </c:pt>
                <c:pt idx="1852">
                  <c:v>50.125</c:v>
                </c:pt>
                <c:pt idx="1853">
                  <c:v>51.833</c:v>
                </c:pt>
                <c:pt idx="1854">
                  <c:v>44.292</c:v>
                </c:pt>
                <c:pt idx="1855">
                  <c:v>53.792</c:v>
                </c:pt>
                <c:pt idx="1856">
                  <c:v>54.750</c:v>
                </c:pt>
                <c:pt idx="1857">
                  <c:v>46.667</c:v>
                </c:pt>
                <c:pt idx="1858">
                  <c:v>39.833</c:v>
                </c:pt>
                <c:pt idx="1859">
                  <c:v>32.042</c:v>
                </c:pt>
                <c:pt idx="1860">
                  <c:v>38.292</c:v>
                </c:pt>
                <c:pt idx="1861">
                  <c:v>39.417</c:v>
                </c:pt>
                <c:pt idx="1862">
                  <c:v>31.083</c:v>
                </c:pt>
                <c:pt idx="1863">
                  <c:v>31.708</c:v>
                </c:pt>
                <c:pt idx="1864">
                  <c:v>25.833</c:v>
                </c:pt>
                <c:pt idx="1865">
                  <c:v>23.750</c:v>
                </c:pt>
                <c:pt idx="1866">
                  <c:v>18.125</c:v>
                </c:pt>
                <c:pt idx="1867">
                  <c:v>18.667</c:v>
                </c:pt>
                <c:pt idx="1868">
                  <c:v>24.125</c:v>
                </c:pt>
                <c:pt idx="1869">
                  <c:v>21.375</c:v>
                </c:pt>
                <c:pt idx="1870">
                  <c:v>25.875</c:v>
                </c:pt>
                <c:pt idx="1871">
                  <c:v>29.750</c:v>
                </c:pt>
                <c:pt idx="1872">
                  <c:v>30.042</c:v>
                </c:pt>
                <c:pt idx="1873">
                  <c:v>31.417</c:v>
                </c:pt>
                <c:pt idx="1874">
                  <c:v>18.250</c:v>
                </c:pt>
                <c:pt idx="1875">
                  <c:v>10.792</c:v>
                </c:pt>
                <c:pt idx="1876">
                  <c:v>12.583</c:v>
                </c:pt>
                <c:pt idx="1877">
                  <c:v>19.333</c:v>
                </c:pt>
                <c:pt idx="1878">
                  <c:v>26.458</c:v>
                </c:pt>
                <c:pt idx="1879">
                  <c:v>22.958</c:v>
                </c:pt>
                <c:pt idx="1880">
                  <c:v>31.667</c:v>
                </c:pt>
                <c:pt idx="1881">
                  <c:v>31.000</c:v>
                </c:pt>
                <c:pt idx="1882">
                  <c:v>26.333</c:v>
                </c:pt>
                <c:pt idx="1883">
                  <c:v>29.250</c:v>
                </c:pt>
                <c:pt idx="1884">
                  <c:v>22.542</c:v>
                </c:pt>
                <c:pt idx="1885">
                  <c:v>15.417</c:v>
                </c:pt>
                <c:pt idx="1886">
                  <c:v>21.833</c:v>
                </c:pt>
                <c:pt idx="1887">
                  <c:v>18.333</c:v>
                </c:pt>
                <c:pt idx="1888">
                  <c:v>8.250</c:v>
                </c:pt>
                <c:pt idx="1889">
                  <c:v>17.417</c:v>
                </c:pt>
                <c:pt idx="1890">
                  <c:v>20.917</c:v>
                </c:pt>
                <c:pt idx="1891">
                  <c:v>11.833</c:v>
                </c:pt>
                <c:pt idx="1892">
                  <c:v>18.458</c:v>
                </c:pt>
                <c:pt idx="1893">
                  <c:v>23.417</c:v>
                </c:pt>
                <c:pt idx="1894">
                  <c:v>25.125</c:v>
                </c:pt>
                <c:pt idx="1895">
                  <c:v>24.333</c:v>
                </c:pt>
                <c:pt idx="1896">
                  <c:v>29.417</c:v>
                </c:pt>
                <c:pt idx="1897">
                  <c:v>35.667</c:v>
                </c:pt>
                <c:pt idx="1898">
                  <c:v>34.292</c:v>
                </c:pt>
                <c:pt idx="1899">
                  <c:v>29.292</c:v>
                </c:pt>
                <c:pt idx="1900">
                  <c:v>30.625</c:v>
                </c:pt>
                <c:pt idx="1901">
                  <c:v>17.833</c:v>
                </c:pt>
                <c:pt idx="1902">
                  <c:v>15.167</c:v>
                </c:pt>
                <c:pt idx="1903">
                  <c:v>21.167</c:v>
                </c:pt>
                <c:pt idx="1904">
                  <c:v>15.417</c:v>
                </c:pt>
                <c:pt idx="1905">
                  <c:v>3.875</c:v>
                </c:pt>
                <c:pt idx="1906">
                  <c:v>5.667</c:v>
                </c:pt>
                <c:pt idx="1907">
                  <c:v>1.208</c:v>
                </c:pt>
                <c:pt idx="1908">
                  <c:v>-3.958</c:v>
                </c:pt>
                <c:pt idx="1909">
                  <c:v>4.708</c:v>
                </c:pt>
                <c:pt idx="1910">
                  <c:v>14.125</c:v>
                </c:pt>
                <c:pt idx="1911">
                  <c:v>19.792</c:v>
                </c:pt>
                <c:pt idx="1912">
                  <c:v>32.208</c:v>
                </c:pt>
                <c:pt idx="1913">
                  <c:v>34.583</c:v>
                </c:pt>
                <c:pt idx="1914">
                  <c:v>33.500</c:v>
                </c:pt>
                <c:pt idx="1915">
                  <c:v>21.792</c:v>
                </c:pt>
                <c:pt idx="1916">
                  <c:v>31.042</c:v>
                </c:pt>
                <c:pt idx="1917">
                  <c:v>33.250</c:v>
                </c:pt>
                <c:pt idx="1918">
                  <c:v>29.167</c:v>
                </c:pt>
                <c:pt idx="1919">
                  <c:v>26.667</c:v>
                </c:pt>
                <c:pt idx="1920">
                  <c:v>28.833</c:v>
                </c:pt>
                <c:pt idx="1921">
                  <c:v>30.708</c:v>
                </c:pt>
                <c:pt idx="1922">
                  <c:v>32.750</c:v>
                </c:pt>
                <c:pt idx="1923">
                  <c:v>29.833</c:v>
                </c:pt>
                <c:pt idx="1924">
                  <c:v>33.875</c:v>
                </c:pt>
                <c:pt idx="1925">
                  <c:v>34.750</c:v>
                </c:pt>
                <c:pt idx="1926">
                  <c:v>34.958</c:v>
                </c:pt>
                <c:pt idx="1927">
                  <c:v>34.042</c:v>
                </c:pt>
                <c:pt idx="1928">
                  <c:v>33.500</c:v>
                </c:pt>
                <c:pt idx="1929">
                  <c:v>34.292</c:v>
                </c:pt>
                <c:pt idx="1930">
                  <c:v>34.458</c:v>
                </c:pt>
                <c:pt idx="1931">
                  <c:v>34.875</c:v>
                </c:pt>
                <c:pt idx="1932">
                  <c:v>35.375</c:v>
                </c:pt>
                <c:pt idx="1933">
                  <c:v>35.125</c:v>
                </c:pt>
                <c:pt idx="1934">
                  <c:v>33.208</c:v>
                </c:pt>
                <c:pt idx="1935">
                  <c:v>33.333</c:v>
                </c:pt>
                <c:pt idx="1936">
                  <c:v>29.667</c:v>
                </c:pt>
                <c:pt idx="1937">
                  <c:v>25.958</c:v>
                </c:pt>
                <c:pt idx="1938">
                  <c:v>26.500</c:v>
                </c:pt>
                <c:pt idx="1939">
                  <c:v>22.542</c:v>
                </c:pt>
                <c:pt idx="1940">
                  <c:v>26.750</c:v>
                </c:pt>
                <c:pt idx="1941">
                  <c:v>30.500</c:v>
                </c:pt>
                <c:pt idx="1942">
                  <c:v>28.000</c:v>
                </c:pt>
                <c:pt idx="1943">
                  <c:v>27.292</c:v>
                </c:pt>
                <c:pt idx="1944">
                  <c:v>30.500</c:v>
                </c:pt>
                <c:pt idx="1945">
                  <c:v>32.250</c:v>
                </c:pt>
                <c:pt idx="1946">
                  <c:v>19.042</c:v>
                </c:pt>
                <c:pt idx="1947">
                  <c:v>10.125</c:v>
                </c:pt>
                <c:pt idx="1948">
                  <c:v>14.833</c:v>
                </c:pt>
                <c:pt idx="1949">
                  <c:v>22.833</c:v>
                </c:pt>
                <c:pt idx="1950">
                  <c:v>23.042</c:v>
                </c:pt>
                <c:pt idx="1951">
                  <c:v>23.333</c:v>
                </c:pt>
                <c:pt idx="1952">
                  <c:v>29.333</c:v>
                </c:pt>
                <c:pt idx="1953">
                  <c:v>33.500</c:v>
                </c:pt>
                <c:pt idx="1954">
                  <c:v>35.625</c:v>
                </c:pt>
                <c:pt idx="1955">
                  <c:v>38.458</c:v>
                </c:pt>
                <c:pt idx="1956">
                  <c:v>32.042</c:v>
                </c:pt>
                <c:pt idx="1957">
                  <c:v>32.125</c:v>
                </c:pt>
                <c:pt idx="1958">
                  <c:v>29.667</c:v>
                </c:pt>
                <c:pt idx="1959">
                  <c:v>25.708</c:v>
                </c:pt>
                <c:pt idx="1960">
                  <c:v>29.417</c:v>
                </c:pt>
                <c:pt idx="1961">
                  <c:v>31.500</c:v>
                </c:pt>
                <c:pt idx="1962">
                  <c:v>33.208</c:v>
                </c:pt>
                <c:pt idx="1963">
                  <c:v>26.250</c:v>
                </c:pt>
                <c:pt idx="1964">
                  <c:v>28.542</c:v>
                </c:pt>
                <c:pt idx="1965">
                  <c:v>30.958</c:v>
                </c:pt>
                <c:pt idx="1966">
                  <c:v>32.583</c:v>
                </c:pt>
                <c:pt idx="1967">
                  <c:v>32.042</c:v>
                </c:pt>
                <c:pt idx="1968">
                  <c:v>38.500</c:v>
                </c:pt>
                <c:pt idx="1969">
                  <c:v>37.667</c:v>
                </c:pt>
                <c:pt idx="1970">
                  <c:v>24.917</c:v>
                </c:pt>
                <c:pt idx="1971">
                  <c:v>18.083</c:v>
                </c:pt>
                <c:pt idx="1972">
                  <c:v>18.042</c:v>
                </c:pt>
                <c:pt idx="1973">
                  <c:v>22.125</c:v>
                </c:pt>
                <c:pt idx="1974">
                  <c:v>28.208</c:v>
                </c:pt>
                <c:pt idx="1975">
                  <c:v>25.250</c:v>
                </c:pt>
                <c:pt idx="1976">
                  <c:v>28.458</c:v>
                </c:pt>
                <c:pt idx="1977">
                  <c:v>26.542</c:v>
                </c:pt>
                <c:pt idx="1978">
                  <c:v>35.208</c:v>
                </c:pt>
                <c:pt idx="1979">
                  <c:v>32.958</c:v>
                </c:pt>
                <c:pt idx="1980">
                  <c:v>34.375</c:v>
                </c:pt>
                <c:pt idx="1981">
                  <c:v>35.208</c:v>
                </c:pt>
                <c:pt idx="1982">
                  <c:v>31.833</c:v>
                </c:pt>
                <c:pt idx="1983">
                  <c:v>34.458</c:v>
                </c:pt>
                <c:pt idx="1984">
                  <c:v>35.625</c:v>
                </c:pt>
                <c:pt idx="1985">
                  <c:v>35.375</c:v>
                </c:pt>
                <c:pt idx="1986">
                  <c:v>35.833</c:v>
                </c:pt>
                <c:pt idx="1987">
                  <c:v>35.458</c:v>
                </c:pt>
                <c:pt idx="1988">
                  <c:v>37.692</c:v>
                </c:pt>
                <c:pt idx="1989">
                  <c:v>40.250</c:v>
                </c:pt>
                <c:pt idx="1990">
                  <c:v>36.625</c:v>
                </c:pt>
                <c:pt idx="1991">
                  <c:v>35.792</c:v>
                </c:pt>
                <c:pt idx="1992">
                  <c:v>38.250</c:v>
                </c:pt>
                <c:pt idx="1993">
                  <c:v>37.458</c:v>
                </c:pt>
                <c:pt idx="1994">
                  <c:v>40.958</c:v>
                </c:pt>
                <c:pt idx="1995">
                  <c:v>42.208</c:v>
                </c:pt>
                <c:pt idx="1996">
                  <c:v>47.917</c:v>
                </c:pt>
                <c:pt idx="1997">
                  <c:v>44.583</c:v>
                </c:pt>
                <c:pt idx="1998">
                  <c:v>44.833</c:v>
                </c:pt>
                <c:pt idx="1999">
                  <c:v>42.417</c:v>
                </c:pt>
                <c:pt idx="2000">
                  <c:v>42.542</c:v>
                </c:pt>
                <c:pt idx="2001">
                  <c:v>39.458</c:v>
                </c:pt>
                <c:pt idx="2002">
                  <c:v>41.000</c:v>
                </c:pt>
                <c:pt idx="2003">
                  <c:v>40.375</c:v>
                </c:pt>
                <c:pt idx="2004">
                  <c:v>44.958</c:v>
                </c:pt>
                <c:pt idx="2005">
                  <c:v>49.167</c:v>
                </c:pt>
                <c:pt idx="2006">
                  <c:v>45.042</c:v>
                </c:pt>
                <c:pt idx="2007">
                  <c:v>43.917</c:v>
                </c:pt>
                <c:pt idx="2008">
                  <c:v>44.750</c:v>
                </c:pt>
                <c:pt idx="2009">
                  <c:v>38.333</c:v>
                </c:pt>
                <c:pt idx="2010">
                  <c:v>41.875</c:v>
                </c:pt>
                <c:pt idx="2011">
                  <c:v>40.875</c:v>
                </c:pt>
                <c:pt idx="2012">
                  <c:v>41.667</c:v>
                </c:pt>
                <c:pt idx="2013">
                  <c:v>43.208</c:v>
                </c:pt>
                <c:pt idx="2014">
                  <c:v>46.833</c:v>
                </c:pt>
                <c:pt idx="2015">
                  <c:v>47.083</c:v>
                </c:pt>
                <c:pt idx="2016">
                  <c:v>51.583</c:v>
                </c:pt>
                <c:pt idx="2017">
                  <c:v>49.375</c:v>
                </c:pt>
                <c:pt idx="2018">
                  <c:v>47.125</c:v>
                </c:pt>
                <c:pt idx="2019">
                  <c:v>42.042</c:v>
                </c:pt>
                <c:pt idx="2020">
                  <c:v>43.292</c:v>
                </c:pt>
                <c:pt idx="2021">
                  <c:v>47.625</c:v>
                </c:pt>
                <c:pt idx="2022">
                  <c:v>47.833</c:v>
                </c:pt>
                <c:pt idx="2023">
                  <c:v>47.750</c:v>
                </c:pt>
                <c:pt idx="2024">
                  <c:v>45.625</c:v>
                </c:pt>
                <c:pt idx="2025">
                  <c:v>47.208</c:v>
                </c:pt>
                <c:pt idx="2026">
                  <c:v>41.583</c:v>
                </c:pt>
                <c:pt idx="2027">
                  <c:v>41.708</c:v>
                </c:pt>
                <c:pt idx="2028">
                  <c:v>47.208</c:v>
                </c:pt>
                <c:pt idx="2029">
                  <c:v>51.708</c:v>
                </c:pt>
                <c:pt idx="2030">
                  <c:v>53.500</c:v>
                </c:pt>
                <c:pt idx="2031">
                  <c:v>54.333</c:v>
                </c:pt>
                <c:pt idx="2032">
                  <c:v>53.958</c:v>
                </c:pt>
                <c:pt idx="2033">
                  <c:v>58.583</c:v>
                </c:pt>
                <c:pt idx="2034">
                  <c:v>59.917</c:v>
                </c:pt>
                <c:pt idx="2035">
                  <c:v>59.917</c:v>
                </c:pt>
                <c:pt idx="2036">
                  <c:v>64.417</c:v>
                </c:pt>
                <c:pt idx="2037">
                  <c:v>68.167</c:v>
                </c:pt>
                <c:pt idx="2038">
                  <c:v>67.750</c:v>
                </c:pt>
                <c:pt idx="2039">
                  <c:v>72.000</c:v>
                </c:pt>
                <c:pt idx="2040">
                  <c:v>71.375</c:v>
                </c:pt>
                <c:pt idx="2041">
                  <c:v>71.917</c:v>
                </c:pt>
                <c:pt idx="2042">
                  <c:v>58.292</c:v>
                </c:pt>
                <c:pt idx="2043">
                  <c:v>54.958</c:v>
                </c:pt>
                <c:pt idx="2044">
                  <c:v>57.917</c:v>
                </c:pt>
                <c:pt idx="2045">
                  <c:v>57.583</c:v>
                </c:pt>
                <c:pt idx="2046">
                  <c:v>58.542</c:v>
                </c:pt>
                <c:pt idx="2047">
                  <c:v>59.500</c:v>
                </c:pt>
                <c:pt idx="2048">
                  <c:v>61.750</c:v>
                </c:pt>
                <c:pt idx="2049">
                  <c:v>65.625</c:v>
                </c:pt>
                <c:pt idx="2050">
                  <c:v>69.708</c:v>
                </c:pt>
                <c:pt idx="2051">
                  <c:v>72.167</c:v>
                </c:pt>
                <c:pt idx="2052">
                  <c:v>70.625</c:v>
                </c:pt>
                <c:pt idx="2053">
                  <c:v>69.833</c:v>
                </c:pt>
                <c:pt idx="2054">
                  <c:v>70.667</c:v>
                </c:pt>
                <c:pt idx="2055">
                  <c:v>72.917</c:v>
                </c:pt>
                <c:pt idx="2056">
                  <c:v>76.167</c:v>
                </c:pt>
                <c:pt idx="2057">
                  <c:v>77.042</c:v>
                </c:pt>
                <c:pt idx="2058">
                  <c:v>70.792</c:v>
                </c:pt>
                <c:pt idx="2059">
                  <c:v>60.250</c:v>
                </c:pt>
                <c:pt idx="2060">
                  <c:v>62.042</c:v>
                </c:pt>
                <c:pt idx="2061">
                  <c:v>63.167</c:v>
                </c:pt>
                <c:pt idx="2062">
                  <c:v>61.458</c:v>
                </c:pt>
                <c:pt idx="2063">
                  <c:v>69.208</c:v>
                </c:pt>
                <c:pt idx="2064">
                  <c:v>67.458</c:v>
                </c:pt>
                <c:pt idx="2065">
                  <c:v>70.125</c:v>
                </c:pt>
                <c:pt idx="2066">
                  <c:v>71.375</c:v>
                </c:pt>
                <c:pt idx="2067">
                  <c:v>68.792</c:v>
                </c:pt>
                <c:pt idx="2068">
                  <c:v>65.167</c:v>
                </c:pt>
                <c:pt idx="2069">
                  <c:v>66.042</c:v>
                </c:pt>
                <c:pt idx="2070">
                  <c:v>65.708</c:v>
                </c:pt>
                <c:pt idx="2071">
                  <c:v>70.208</c:v>
                </c:pt>
                <c:pt idx="2072">
                  <c:v>71.833</c:v>
                </c:pt>
                <c:pt idx="2073">
                  <c:v>71.250</c:v>
                </c:pt>
                <c:pt idx="2074">
                  <c:v>73.167</c:v>
                </c:pt>
                <c:pt idx="2075">
                  <c:v>74.917</c:v>
                </c:pt>
                <c:pt idx="2076">
                  <c:v>77.417</c:v>
                </c:pt>
                <c:pt idx="2077">
                  <c:v>68.208</c:v>
                </c:pt>
                <c:pt idx="2078">
                  <c:v>65.708</c:v>
                </c:pt>
                <c:pt idx="2079">
                  <c:v>70.500</c:v>
                </c:pt>
                <c:pt idx="2080">
                  <c:v>79.375</c:v>
                </c:pt>
                <c:pt idx="2081">
                  <c:v>75.375</c:v>
                </c:pt>
                <c:pt idx="2082">
                  <c:v>63.542</c:v>
                </c:pt>
                <c:pt idx="2083">
                  <c:v>65.000</c:v>
                </c:pt>
                <c:pt idx="2084">
                  <c:v>71.125</c:v>
                </c:pt>
                <c:pt idx="2085">
                  <c:v>69.250</c:v>
                </c:pt>
                <c:pt idx="2086">
                  <c:v>60.750</c:v>
                </c:pt>
                <c:pt idx="2087">
                  <c:v>56.542</c:v>
                </c:pt>
                <c:pt idx="2088">
                  <c:v>57.792</c:v>
                </c:pt>
                <c:pt idx="2089">
                  <c:v>60.000</c:v>
                </c:pt>
                <c:pt idx="2090">
                  <c:v>65.625</c:v>
                </c:pt>
                <c:pt idx="2091">
                  <c:v>70.750</c:v>
                </c:pt>
                <c:pt idx="2092">
                  <c:v>71.542</c:v>
                </c:pt>
                <c:pt idx="2093">
                  <c:v>72.417</c:v>
                </c:pt>
                <c:pt idx="2094">
                  <c:v>75.333</c:v>
                </c:pt>
                <c:pt idx="2095">
                  <c:v>74.833</c:v>
                </c:pt>
                <c:pt idx="2096">
                  <c:v>76.375</c:v>
                </c:pt>
                <c:pt idx="2097">
                  <c:v>79.792</c:v>
                </c:pt>
                <c:pt idx="2098">
                  <c:v>82.000</c:v>
                </c:pt>
                <c:pt idx="2099">
                  <c:v>78.125</c:v>
                </c:pt>
                <c:pt idx="2100">
                  <c:v>74.083</c:v>
                </c:pt>
                <c:pt idx="2101">
                  <c:v>73.792</c:v>
                </c:pt>
                <c:pt idx="2102">
                  <c:v>74.708</c:v>
                </c:pt>
                <c:pt idx="2103">
                  <c:v>78.458</c:v>
                </c:pt>
                <c:pt idx="2104">
                  <c:v>79.458</c:v>
                </c:pt>
                <c:pt idx="2105">
                  <c:v>82.750</c:v>
                </c:pt>
                <c:pt idx="2106">
                  <c:v>83.375</c:v>
                </c:pt>
                <c:pt idx="2107">
                  <c:v>83.000</c:v>
                </c:pt>
                <c:pt idx="2108">
                  <c:v>70.250</c:v>
                </c:pt>
                <c:pt idx="2109">
                  <c:v>73.708</c:v>
                </c:pt>
                <c:pt idx="2110">
                  <c:v>75.375</c:v>
                </c:pt>
                <c:pt idx="2111">
                  <c:v>77.250</c:v>
                </c:pt>
                <c:pt idx="2112">
                  <c:v>81.250</c:v>
                </c:pt>
                <c:pt idx="2113">
                  <c:v>83.667</c:v>
                </c:pt>
                <c:pt idx="2114">
                  <c:v>83.417</c:v>
                </c:pt>
                <c:pt idx="2115">
                  <c:v>76.208</c:v>
                </c:pt>
                <c:pt idx="2116">
                  <c:v>73.917</c:v>
                </c:pt>
                <c:pt idx="2117">
                  <c:v>80.833</c:v>
                </c:pt>
                <c:pt idx="2118">
                  <c:v>83.458</c:v>
                </c:pt>
                <c:pt idx="2119">
                  <c:v>83.833</c:v>
                </c:pt>
                <c:pt idx="2120">
                  <c:v>83.250</c:v>
                </c:pt>
                <c:pt idx="2121">
                  <c:v>81.667</c:v>
                </c:pt>
                <c:pt idx="2122">
                  <c:v>77.333</c:v>
                </c:pt>
                <c:pt idx="2123">
                  <c:v>68.292</c:v>
                </c:pt>
                <c:pt idx="2124">
                  <c:v>70.250</c:v>
                </c:pt>
                <c:pt idx="2125">
                  <c:v>74.958</c:v>
                </c:pt>
                <c:pt idx="2126">
                  <c:v>77.083</c:v>
                </c:pt>
                <c:pt idx="2127">
                  <c:v>77.792</c:v>
                </c:pt>
                <c:pt idx="2128">
                  <c:v>76.625</c:v>
                </c:pt>
                <c:pt idx="2129">
                  <c:v>74.042</c:v>
                </c:pt>
                <c:pt idx="2130">
                  <c:v>76.333</c:v>
                </c:pt>
                <c:pt idx="2131">
                  <c:v>77.375</c:v>
                </c:pt>
                <c:pt idx="2132">
                  <c:v>81.458</c:v>
                </c:pt>
                <c:pt idx="2133">
                  <c:v>82.333</c:v>
                </c:pt>
                <c:pt idx="2134">
                  <c:v>76.667</c:v>
                </c:pt>
                <c:pt idx="2135">
                  <c:v>78.750</c:v>
                </c:pt>
                <c:pt idx="2136">
                  <c:v>74.917</c:v>
                </c:pt>
                <c:pt idx="2137">
                  <c:v>75.000</c:v>
                </c:pt>
                <c:pt idx="2138">
                  <c:v>77.208</c:v>
                </c:pt>
                <c:pt idx="2139">
                  <c:v>73.375</c:v>
                </c:pt>
                <c:pt idx="2140">
                  <c:v>76.167</c:v>
                </c:pt>
                <c:pt idx="2141">
                  <c:v>80.917</c:v>
                </c:pt>
                <c:pt idx="2142">
                  <c:v>83.167</c:v>
                </c:pt>
                <c:pt idx="2143">
                  <c:v>86.417</c:v>
                </c:pt>
                <c:pt idx="2144">
                  <c:v>90.167</c:v>
                </c:pt>
                <c:pt idx="2145">
                  <c:v>87.917</c:v>
                </c:pt>
                <c:pt idx="2146">
                  <c:v>85.542</c:v>
                </c:pt>
                <c:pt idx="2147">
                  <c:v>80.875</c:v>
                </c:pt>
                <c:pt idx="2148">
                  <c:v>70.875</c:v>
                </c:pt>
                <c:pt idx="2149">
                  <c:v>68.958</c:v>
                </c:pt>
                <c:pt idx="2150">
                  <c:v>68.833</c:v>
                </c:pt>
                <c:pt idx="2151">
                  <c:v>71.333</c:v>
                </c:pt>
                <c:pt idx="2152">
                  <c:v>68.583</c:v>
                </c:pt>
                <c:pt idx="2153">
                  <c:v>69.083</c:v>
                </c:pt>
                <c:pt idx="2154">
                  <c:v>71.542</c:v>
                </c:pt>
                <c:pt idx="2155">
                  <c:v>73.042</c:v>
                </c:pt>
                <c:pt idx="2156">
                  <c:v>80.292</c:v>
                </c:pt>
                <c:pt idx="2157">
                  <c:v>82.625</c:v>
                </c:pt>
                <c:pt idx="2158">
                  <c:v>72.667</c:v>
                </c:pt>
                <c:pt idx="2159">
                  <c:v>64.792</c:v>
                </c:pt>
                <c:pt idx="2160">
                  <c:v>65.500</c:v>
                </c:pt>
                <c:pt idx="2161">
                  <c:v>70.542</c:v>
                </c:pt>
                <c:pt idx="2162">
                  <c:v>75.333</c:v>
                </c:pt>
                <c:pt idx="2163">
                  <c:v>73.708</c:v>
                </c:pt>
                <c:pt idx="2164">
                  <c:v>73.208</c:v>
                </c:pt>
                <c:pt idx="2165">
                  <c:v>68.375</c:v>
                </c:pt>
                <c:pt idx="2166">
                  <c:v>69.042</c:v>
                </c:pt>
                <c:pt idx="2167">
                  <c:v>68.083</c:v>
                </c:pt>
                <c:pt idx="2168">
                  <c:v>65.958</c:v>
                </c:pt>
                <c:pt idx="2169">
                  <c:v>69.458</c:v>
                </c:pt>
                <c:pt idx="2170">
                  <c:v>71.125</c:v>
                </c:pt>
                <c:pt idx="2171">
                  <c:v>69.333</c:v>
                </c:pt>
                <c:pt idx="2172">
                  <c:v>69.833</c:v>
                </c:pt>
                <c:pt idx="2173">
                  <c:v>68.625</c:v>
                </c:pt>
                <c:pt idx="2174">
                  <c:v>68.208</c:v>
                </c:pt>
                <c:pt idx="2175">
                  <c:v>67.458</c:v>
                </c:pt>
                <c:pt idx="2176">
                  <c:v>69.083</c:v>
                </c:pt>
                <c:pt idx="2177">
                  <c:v>70.625</c:v>
                </c:pt>
                <c:pt idx="2178">
                  <c:v>64.458</c:v>
                </c:pt>
                <c:pt idx="2179">
                  <c:v>59.958</c:v>
                </c:pt>
                <c:pt idx="2180">
                  <c:v>56.167</c:v>
                </c:pt>
                <c:pt idx="2181">
                  <c:v>62.625</c:v>
                </c:pt>
                <c:pt idx="2182">
                  <c:v>63.708</c:v>
                </c:pt>
                <c:pt idx="2183">
                  <c:v>63.042</c:v>
                </c:pt>
                <c:pt idx="2184">
                  <c:v>62.458</c:v>
                </c:pt>
                <c:pt idx="2185">
                  <c:v>59.542</c:v>
                </c:pt>
                <c:pt idx="2186">
                  <c:v>61.792</c:v>
                </c:pt>
                <c:pt idx="2187">
                  <c:v>52.833</c:v>
                </c:pt>
                <c:pt idx="2188">
                  <c:v>51.417</c:v>
                </c:pt>
                <c:pt idx="2189">
                  <c:v>49.958</c:v>
                </c:pt>
                <c:pt idx="2190">
                  <c:v>54.375</c:v>
                </c:pt>
              </c:strCache>
            </c:strRef>
          </c:xVal>
          <c:yVal>
            <c:numRef>
              <c:f>'Regression Inputs'!$G$26:$G$1851</c:f>
              <c:numCache>
                <c:formatCode>#,##0</c:formatCode>
                <c:ptCount val="1826"/>
                <c:pt idx="0">
                  <c:v>135099.25279626789</c:v>
                </c:pt>
                <c:pt idx="1">
                  <c:v>163862.29446293457</c:v>
                </c:pt>
                <c:pt idx="2">
                  <c:v>177546.75279626789</c:v>
                </c:pt>
                <c:pt idx="3">
                  <c:v>192979.33612960126</c:v>
                </c:pt>
                <c:pt idx="4">
                  <c:v>198955.96112960126</c:v>
                </c:pt>
                <c:pt idx="5">
                  <c:v>194368.75279626789</c:v>
                </c:pt>
                <c:pt idx="6">
                  <c:v>169682.00279626789</c:v>
                </c:pt>
                <c:pt idx="7">
                  <c:v>165792.29446293457</c:v>
                </c:pt>
                <c:pt idx="8">
                  <c:v>196687.46112960126</c:v>
                </c:pt>
                <c:pt idx="9">
                  <c:v>212559.96112960126</c:v>
                </c:pt>
                <c:pt idx="10">
                  <c:v>222556.21112960126</c:v>
                </c:pt>
                <c:pt idx="11">
                  <c:v>242342.46112960126</c:v>
                </c:pt>
                <c:pt idx="12">
                  <c:v>209009.33612960126</c:v>
                </c:pt>
                <c:pt idx="13">
                  <c:v>187355.62779626789</c:v>
                </c:pt>
                <c:pt idx="14">
                  <c:v>182795.75279626789</c:v>
                </c:pt>
                <c:pt idx="15">
                  <c:v>208096.16946293463</c:v>
                </c:pt>
                <c:pt idx="16">
                  <c:v>219982.71112960126</c:v>
                </c:pt>
                <c:pt idx="17">
                  <c:v>222700.54446293451</c:v>
                </c:pt>
                <c:pt idx="18">
                  <c:v>204556.75279626789</c:v>
                </c:pt>
                <c:pt idx="19">
                  <c:v>207296.91946293457</c:v>
                </c:pt>
                <c:pt idx="20">
                  <c:v>212496.54446293463</c:v>
                </c:pt>
                <c:pt idx="21">
                  <c:v>164180.21112960126</c:v>
                </c:pt>
                <c:pt idx="22">
                  <c:v>154997.96112960126</c:v>
                </c:pt>
                <c:pt idx="23">
                  <c:v>143941.91946293457</c:v>
                </c:pt>
                <c:pt idx="24">
                  <c:v>151484.33612960126</c:v>
                </c:pt>
                <c:pt idx="25">
                  <c:v>145427.25279626789</c:v>
                </c:pt>
                <c:pt idx="26">
                  <c:v>159243.37779626789</c:v>
                </c:pt>
                <c:pt idx="27">
                  <c:v>175640.25279626795</c:v>
                </c:pt>
                <c:pt idx="28">
                  <c:v>183713.62779626789</c:v>
                </c:pt>
                <c:pt idx="29">
                  <c:v>209292.21112960126</c:v>
                </c:pt>
                <c:pt idx="30">
                  <c:v>231364.58825149876</c:v>
                </c:pt>
                <c:pt idx="31">
                  <c:v>219766.71325149876</c:v>
                </c:pt>
                <c:pt idx="32">
                  <c:v>224330.79658483213</c:v>
                </c:pt>
                <c:pt idx="33">
                  <c:v>243375.21325149876</c:v>
                </c:pt>
                <c:pt idx="34">
                  <c:v>245587.04658483202</c:v>
                </c:pt>
                <c:pt idx="35">
                  <c:v>289523.88472143846</c:v>
                </c:pt>
                <c:pt idx="36">
                  <c:v>292787.00491816539</c:v>
                </c:pt>
                <c:pt idx="37">
                  <c:v>311264.17158483213</c:v>
                </c:pt>
                <c:pt idx="38">
                  <c:v>292734.33825149876</c:v>
                </c:pt>
                <c:pt idx="39">
                  <c:v>279715.96325149876</c:v>
                </c:pt>
                <c:pt idx="40">
                  <c:v>276465.67158483213</c:v>
                </c:pt>
                <c:pt idx="41">
                  <c:v>245765.25491816539</c:v>
                </c:pt>
                <c:pt idx="42">
                  <c:v>234459.92158483213</c:v>
                </c:pt>
                <c:pt idx="43">
                  <c:v>250285.58825149876</c:v>
                </c:pt>
                <c:pt idx="44">
                  <c:v>234569.42158483213</c:v>
                </c:pt>
                <c:pt idx="45">
                  <c:v>241393.92158483213</c:v>
                </c:pt>
                <c:pt idx="46">
                  <c:v>230651.79658483213</c:v>
                </c:pt>
                <c:pt idx="47">
                  <c:v>239844.21325149876</c:v>
                </c:pt>
                <c:pt idx="48">
                  <c:v>229579.46325149876</c:v>
                </c:pt>
                <c:pt idx="49">
                  <c:v>256401.00491816539</c:v>
                </c:pt>
                <c:pt idx="50">
                  <c:v>242843.83825149876</c:v>
                </c:pt>
                <c:pt idx="51">
                  <c:v>267123.25491816539</c:v>
                </c:pt>
                <c:pt idx="52">
                  <c:v>231945.29658483213</c:v>
                </c:pt>
                <c:pt idx="53">
                  <c:v>190943.29658483213</c:v>
                </c:pt>
                <c:pt idx="54">
                  <c:v>200734.00491816539</c:v>
                </c:pt>
                <c:pt idx="55">
                  <c:v>241097.42158483202</c:v>
                </c:pt>
                <c:pt idx="56">
                  <c:v>231652.00491816539</c:v>
                </c:pt>
                <c:pt idx="57">
                  <c:v>259303.33825149876</c:v>
                </c:pt>
                <c:pt idx="58">
                  <c:v>280037.21325149876</c:v>
                </c:pt>
                <c:pt idx="59">
                  <c:v>283028.29658483213</c:v>
                </c:pt>
                <c:pt idx="60">
                  <c:v>299358.42104584922</c:v>
                </c:pt>
                <c:pt idx="61">
                  <c:v>291783.79604584922</c:v>
                </c:pt>
                <c:pt idx="62">
                  <c:v>273672.00437918259</c:v>
                </c:pt>
                <c:pt idx="63">
                  <c:v>262950.21271251584</c:v>
                </c:pt>
                <c:pt idx="64">
                  <c:v>312138.87937918259</c:v>
                </c:pt>
                <c:pt idx="65">
                  <c:v>310356.46271251584</c:v>
                </c:pt>
                <c:pt idx="66">
                  <c:v>319589.25437918259</c:v>
                </c:pt>
                <c:pt idx="67">
                  <c:v>327198.96271251584</c:v>
                </c:pt>
                <c:pt idx="68">
                  <c:v>323872.33771251584</c:v>
                </c:pt>
                <c:pt idx="69">
                  <c:v>307021.54604584922</c:v>
                </c:pt>
                <c:pt idx="70">
                  <c:v>301136.33771251584</c:v>
                </c:pt>
                <c:pt idx="71">
                  <c:v>320339.17104584922</c:v>
                </c:pt>
                <c:pt idx="72">
                  <c:v>329143.42104584922</c:v>
                </c:pt>
                <c:pt idx="73">
                  <c:v>319468.75437918259</c:v>
                </c:pt>
                <c:pt idx="74">
                  <c:v>318814.17104584922</c:v>
                </c:pt>
                <c:pt idx="75">
                  <c:v>322868.58771251584</c:v>
                </c:pt>
                <c:pt idx="76">
                  <c:v>309832.75437918259</c:v>
                </c:pt>
                <c:pt idx="77">
                  <c:v>307653.33771251584</c:v>
                </c:pt>
                <c:pt idx="78">
                  <c:v>291629.00437918259</c:v>
                </c:pt>
                <c:pt idx="79">
                  <c:v>290606.04604584922</c:v>
                </c:pt>
                <c:pt idx="80">
                  <c:v>321894.87937918259</c:v>
                </c:pt>
                <c:pt idx="81">
                  <c:v>349147.42104584922</c:v>
                </c:pt>
                <c:pt idx="82">
                  <c:v>326583.37937918247</c:v>
                </c:pt>
                <c:pt idx="83">
                  <c:v>331691.96271251584</c:v>
                </c:pt>
                <c:pt idx="84">
                  <c:v>358581.21271251584</c:v>
                </c:pt>
                <c:pt idx="85">
                  <c:v>318400.33771251584</c:v>
                </c:pt>
                <c:pt idx="86">
                  <c:v>330500.62937918247</c:v>
                </c:pt>
                <c:pt idx="87">
                  <c:v>337535.75437918247</c:v>
                </c:pt>
                <c:pt idx="88">
                  <c:v>332847.58771251584</c:v>
                </c:pt>
                <c:pt idx="89">
                  <c:v>309301.42104584922</c:v>
                </c:pt>
                <c:pt idx="90">
                  <c:v>274899.96271251584</c:v>
                </c:pt>
                <c:pt idx="91">
                  <c:v>294071.49074458255</c:v>
                </c:pt>
                <c:pt idx="92">
                  <c:v>302030.40741124918</c:v>
                </c:pt>
                <c:pt idx="93">
                  <c:v>325331.44907791592</c:v>
                </c:pt>
                <c:pt idx="94">
                  <c:v>321827.28241124918</c:v>
                </c:pt>
                <c:pt idx="95">
                  <c:v>324230.99074458255</c:v>
                </c:pt>
                <c:pt idx="96">
                  <c:v>302826.57407791592</c:v>
                </c:pt>
                <c:pt idx="97">
                  <c:v>281102.44907791592</c:v>
                </c:pt>
                <c:pt idx="98">
                  <c:v>279856.82407791592</c:v>
                </c:pt>
                <c:pt idx="99">
                  <c:v>291787.65741124918</c:v>
                </c:pt>
                <c:pt idx="100">
                  <c:v>291310.82407791592</c:v>
                </c:pt>
                <c:pt idx="101">
                  <c:v>286491.19907791592</c:v>
                </c:pt>
                <c:pt idx="102">
                  <c:v>306371.40741124918</c:v>
                </c:pt>
                <c:pt idx="103">
                  <c:v>310757.49074458255</c:v>
                </c:pt>
                <c:pt idx="104">
                  <c:v>288705.28241124918</c:v>
                </c:pt>
                <c:pt idx="105">
                  <c:v>278364.74074458255</c:v>
                </c:pt>
                <c:pt idx="106">
                  <c:v>292074.15741124918</c:v>
                </c:pt>
                <c:pt idx="107">
                  <c:v>301588.28241124918</c:v>
                </c:pt>
                <c:pt idx="108">
                  <c:v>293591.24074458255</c:v>
                </c:pt>
                <c:pt idx="109">
                  <c:v>280380.03241124918</c:v>
                </c:pt>
                <c:pt idx="110">
                  <c:v>286631.86574458255</c:v>
                </c:pt>
                <c:pt idx="111">
                  <c:v>274008.53241124918</c:v>
                </c:pt>
                <c:pt idx="112">
                  <c:v>290275.03241124918</c:v>
                </c:pt>
                <c:pt idx="113">
                  <c:v>303760.11574458255</c:v>
                </c:pt>
                <c:pt idx="114">
                  <c:v>316125.69907791592</c:v>
                </c:pt>
                <c:pt idx="115">
                  <c:v>293199.07407791592</c:v>
                </c:pt>
                <c:pt idx="116">
                  <c:v>291606.07407791592</c:v>
                </c:pt>
                <c:pt idx="117">
                  <c:v>294227.36574458255</c:v>
                </c:pt>
                <c:pt idx="118">
                  <c:v>255861.15741124918</c:v>
                </c:pt>
                <c:pt idx="119">
                  <c:v>253697.36574458255</c:v>
                </c:pt>
                <c:pt idx="120">
                  <c:v>272958.53241124918</c:v>
                </c:pt>
                <c:pt idx="121">
                  <c:v>267833.94907791592</c:v>
                </c:pt>
                <c:pt idx="122">
                  <c:v>330854.4202596792</c:v>
                </c:pt>
                <c:pt idx="123">
                  <c:v>333024.12859301246</c:v>
                </c:pt>
                <c:pt idx="124">
                  <c:v>318650.46192634583</c:v>
                </c:pt>
                <c:pt idx="125">
                  <c:v>274224.7952596792</c:v>
                </c:pt>
                <c:pt idx="126">
                  <c:v>263177.33692634583</c:v>
                </c:pt>
                <c:pt idx="127">
                  <c:v>282354.87859301246</c:v>
                </c:pt>
                <c:pt idx="128">
                  <c:v>301154.1702596792</c:v>
                </c:pt>
                <c:pt idx="129">
                  <c:v>287575.75359301246</c:v>
                </c:pt>
                <c:pt idx="130">
                  <c:v>263823.92025967914</c:v>
                </c:pt>
                <c:pt idx="131">
                  <c:v>309734.9202596792</c:v>
                </c:pt>
                <c:pt idx="132">
                  <c:v>319400.08692634583</c:v>
                </c:pt>
                <c:pt idx="133">
                  <c:v>329676.4202596792</c:v>
                </c:pt>
                <c:pt idx="134">
                  <c:v>355577.58692634583</c:v>
                </c:pt>
                <c:pt idx="135">
                  <c:v>355314.7952596792</c:v>
                </c:pt>
                <c:pt idx="136">
                  <c:v>327865.37859301246</c:v>
                </c:pt>
                <c:pt idx="137">
                  <c:v>324374.08692634583</c:v>
                </c:pt>
                <c:pt idx="138">
                  <c:v>299490.58692634583</c:v>
                </c:pt>
                <c:pt idx="139">
                  <c:v>291708.62859301246</c:v>
                </c:pt>
                <c:pt idx="140">
                  <c:v>339405.25359301246</c:v>
                </c:pt>
                <c:pt idx="141">
                  <c:v>375568.2952596792</c:v>
                </c:pt>
                <c:pt idx="142">
                  <c:v>389276.25359301246</c:v>
                </c:pt>
                <c:pt idx="143">
                  <c:v>405600.12859301246</c:v>
                </c:pt>
                <c:pt idx="144">
                  <c:v>393851.21192634583</c:v>
                </c:pt>
                <c:pt idx="145">
                  <c:v>391209.4202596792</c:v>
                </c:pt>
                <c:pt idx="146">
                  <c:v>320540.5452596792</c:v>
                </c:pt>
                <c:pt idx="147">
                  <c:v>305010.08692634583</c:v>
                </c:pt>
                <c:pt idx="148">
                  <c:v>324630.2952596792</c:v>
                </c:pt>
                <c:pt idx="149">
                  <c:v>338035.71192634583</c:v>
                </c:pt>
                <c:pt idx="150">
                  <c:v>320437.19558288122</c:v>
                </c:pt>
                <c:pt idx="151">
                  <c:v>314543.40391621459</c:v>
                </c:pt>
                <c:pt idx="152">
                  <c:v>310621.57058288122</c:v>
                </c:pt>
                <c:pt idx="153">
                  <c:v>292270.94558288122</c:v>
                </c:pt>
                <c:pt idx="154">
                  <c:v>304006.77891621459</c:v>
                </c:pt>
                <c:pt idx="155">
                  <c:v>314149.82058288122</c:v>
                </c:pt>
                <c:pt idx="156">
                  <c:v>313053.73724954785</c:v>
                </c:pt>
                <c:pt idx="157">
                  <c:v>320961.15391621459</c:v>
                </c:pt>
                <c:pt idx="158">
                  <c:v>305009.82058288122</c:v>
                </c:pt>
                <c:pt idx="159">
                  <c:v>286964.61224954785</c:v>
                </c:pt>
                <c:pt idx="160">
                  <c:v>282109.69558288122</c:v>
                </c:pt>
                <c:pt idx="161">
                  <c:v>229696.0736517022</c:v>
                </c:pt>
                <c:pt idx="162">
                  <c:v>241806.90391621456</c:v>
                </c:pt>
                <c:pt idx="163">
                  <c:v>239987.48724954794</c:v>
                </c:pt>
                <c:pt idx="164">
                  <c:v>258504.27891621456</c:v>
                </c:pt>
                <c:pt idx="165">
                  <c:v>269995.07058288122</c:v>
                </c:pt>
                <c:pt idx="166">
                  <c:v>285212.15391621459</c:v>
                </c:pt>
                <c:pt idx="167">
                  <c:v>258349.65391621456</c:v>
                </c:pt>
                <c:pt idx="168">
                  <c:v>243075.61224954794</c:v>
                </c:pt>
                <c:pt idx="169">
                  <c:v>271422.94558288122</c:v>
                </c:pt>
                <c:pt idx="170">
                  <c:v>276497.82058288122</c:v>
                </c:pt>
                <c:pt idx="171">
                  <c:v>286946.73724954785</c:v>
                </c:pt>
                <c:pt idx="172">
                  <c:v>280300.48724954796</c:v>
                </c:pt>
                <c:pt idx="173">
                  <c:v>315489.02891621459</c:v>
                </c:pt>
                <c:pt idx="174">
                  <c:v>280947.65391621459</c:v>
                </c:pt>
                <c:pt idx="175">
                  <c:v>265217.98724954796</c:v>
                </c:pt>
                <c:pt idx="176">
                  <c:v>309762.32058288122</c:v>
                </c:pt>
                <c:pt idx="177">
                  <c:v>276115.44558288122</c:v>
                </c:pt>
                <c:pt idx="178">
                  <c:v>268772.15391621459</c:v>
                </c:pt>
                <c:pt idx="179">
                  <c:v>269018.27891621459</c:v>
                </c:pt>
                <c:pt idx="180">
                  <c:v>258931.40391621456</c:v>
                </c:pt>
                <c:pt idx="181">
                  <c:v>259402.63792814416</c:v>
                </c:pt>
                <c:pt idx="182">
                  <c:v>263568.38792814419</c:v>
                </c:pt>
                <c:pt idx="183">
                  <c:v>298478.76292814419</c:v>
                </c:pt>
                <c:pt idx="184">
                  <c:v>296565.80459481082</c:v>
                </c:pt>
                <c:pt idx="185">
                  <c:v>294727.34626147745</c:v>
                </c:pt>
                <c:pt idx="186">
                  <c:v>285827.88792814419</c:v>
                </c:pt>
                <c:pt idx="187">
                  <c:v>267026.72126147745</c:v>
                </c:pt>
                <c:pt idx="188">
                  <c:v>247636.88792814416</c:v>
                </c:pt>
                <c:pt idx="189">
                  <c:v>235674.72126147753</c:v>
                </c:pt>
                <c:pt idx="190">
                  <c:v>241756.09626147753</c:v>
                </c:pt>
                <c:pt idx="191">
                  <c:v>246559.55459481085</c:v>
                </c:pt>
                <c:pt idx="192">
                  <c:v>254318.01292814416</c:v>
                </c:pt>
                <c:pt idx="193">
                  <c:v>269013.30459481082</c:v>
                </c:pt>
                <c:pt idx="194">
                  <c:v>282309.59626147756</c:v>
                </c:pt>
                <c:pt idx="195">
                  <c:v>230998.97126147753</c:v>
                </c:pt>
                <c:pt idx="196">
                  <c:v>216945.13792814416</c:v>
                </c:pt>
                <c:pt idx="197">
                  <c:v>255777.63792814416</c:v>
                </c:pt>
                <c:pt idx="198">
                  <c:v>270115.47126147745</c:v>
                </c:pt>
                <c:pt idx="199">
                  <c:v>273606.01292814407</c:v>
                </c:pt>
                <c:pt idx="200">
                  <c:v>274685.01292814407</c:v>
                </c:pt>
                <c:pt idx="201">
                  <c:v>276653.80459481082</c:v>
                </c:pt>
                <c:pt idx="202">
                  <c:v>268915.55459481082</c:v>
                </c:pt>
                <c:pt idx="203">
                  <c:v>265020.26292814419</c:v>
                </c:pt>
                <c:pt idx="204">
                  <c:v>285046.34626147745</c:v>
                </c:pt>
                <c:pt idx="205">
                  <c:v>292476.72126147756</c:v>
                </c:pt>
                <c:pt idx="206">
                  <c:v>296262.76292814407</c:v>
                </c:pt>
                <c:pt idx="207">
                  <c:v>289536.55459481082</c:v>
                </c:pt>
                <c:pt idx="208">
                  <c:v>289410.92959481082</c:v>
                </c:pt>
                <c:pt idx="209">
                  <c:v>242207.34626147748</c:v>
                </c:pt>
                <c:pt idx="210">
                  <c:v>220952.92959481085</c:v>
                </c:pt>
                <c:pt idx="211">
                  <c:v>251579.90650382836</c:v>
                </c:pt>
                <c:pt idx="212">
                  <c:v>266451.03150382836</c:v>
                </c:pt>
                <c:pt idx="213">
                  <c:v>280190.69817049504</c:v>
                </c:pt>
                <c:pt idx="214">
                  <c:v>273027.40650382836</c:v>
                </c:pt>
                <c:pt idx="215">
                  <c:v>286829.11483716167</c:v>
                </c:pt>
                <c:pt idx="216">
                  <c:v>249550.7815038283</c:v>
                </c:pt>
                <c:pt idx="217">
                  <c:v>221472.78150382836</c:v>
                </c:pt>
                <c:pt idx="218">
                  <c:v>226054.32317049499</c:v>
                </c:pt>
                <c:pt idx="219">
                  <c:v>244269.78150382836</c:v>
                </c:pt>
                <c:pt idx="220">
                  <c:v>231884.48983716173</c:v>
                </c:pt>
                <c:pt idx="221">
                  <c:v>236844.1565038283</c:v>
                </c:pt>
                <c:pt idx="222">
                  <c:v>233520.23983716161</c:v>
                </c:pt>
                <c:pt idx="223">
                  <c:v>209137.44817049499</c:v>
                </c:pt>
                <c:pt idx="224">
                  <c:v>203492.53150382836</c:v>
                </c:pt>
                <c:pt idx="225">
                  <c:v>247427.23983716167</c:v>
                </c:pt>
                <c:pt idx="226">
                  <c:v>274246.15650382836</c:v>
                </c:pt>
                <c:pt idx="227">
                  <c:v>275716.32317049504</c:v>
                </c:pt>
                <c:pt idx="228">
                  <c:v>252814.07317049499</c:v>
                </c:pt>
                <c:pt idx="229">
                  <c:v>192578.48983716173</c:v>
                </c:pt>
                <c:pt idx="230">
                  <c:v>174219.98983716167</c:v>
                </c:pt>
                <c:pt idx="231">
                  <c:v>159927.7815038283</c:v>
                </c:pt>
                <c:pt idx="232">
                  <c:v>205848.57317049499</c:v>
                </c:pt>
                <c:pt idx="233">
                  <c:v>237315.6565038283</c:v>
                </c:pt>
                <c:pt idx="234">
                  <c:v>247628.69817049499</c:v>
                </c:pt>
                <c:pt idx="235">
                  <c:v>240256.36483716167</c:v>
                </c:pt>
                <c:pt idx="236">
                  <c:v>230123.44817049504</c:v>
                </c:pt>
                <c:pt idx="237">
                  <c:v>195085.61483716167</c:v>
                </c:pt>
                <c:pt idx="238">
                  <c:v>192172.98983716167</c:v>
                </c:pt>
                <c:pt idx="239">
                  <c:v>213698.32317049504</c:v>
                </c:pt>
                <c:pt idx="240">
                  <c:v>213107.98983716167</c:v>
                </c:pt>
                <c:pt idx="241">
                  <c:v>229038.1565038283</c:v>
                </c:pt>
                <c:pt idx="242">
                  <c:v>223204.4454390404</c:v>
                </c:pt>
                <c:pt idx="243">
                  <c:v>226514.40377237365</c:v>
                </c:pt>
                <c:pt idx="244">
                  <c:v>215872.61210570703</c:v>
                </c:pt>
                <c:pt idx="245">
                  <c:v>182738.86210570703</c:v>
                </c:pt>
                <c:pt idx="246">
                  <c:v>204789.15377237377</c:v>
                </c:pt>
                <c:pt idx="247">
                  <c:v>209020.73710570703</c:v>
                </c:pt>
                <c:pt idx="248">
                  <c:v>221034.6954390404</c:v>
                </c:pt>
                <c:pt idx="249">
                  <c:v>239569.3204390404</c:v>
                </c:pt>
                <c:pt idx="250">
                  <c:v>247554.61210570703</c:v>
                </c:pt>
                <c:pt idx="251">
                  <c:v>197057.02877237365</c:v>
                </c:pt>
                <c:pt idx="252">
                  <c:v>166831.5704390404</c:v>
                </c:pt>
                <c:pt idx="253">
                  <c:v>193288.15377237377</c:v>
                </c:pt>
                <c:pt idx="254">
                  <c:v>206941.15377237365</c:v>
                </c:pt>
                <c:pt idx="255">
                  <c:v>210298.61210570703</c:v>
                </c:pt>
                <c:pt idx="256">
                  <c:v>212437.77877237377</c:v>
                </c:pt>
                <c:pt idx="257">
                  <c:v>217621.11210570714</c:v>
                </c:pt>
                <c:pt idx="258">
                  <c:v>179560.5704390404</c:v>
                </c:pt>
                <c:pt idx="259">
                  <c:v>170036.02877237377</c:v>
                </c:pt>
                <c:pt idx="260">
                  <c:v>203768.23710570703</c:v>
                </c:pt>
                <c:pt idx="261">
                  <c:v>228705.48710570703</c:v>
                </c:pt>
                <c:pt idx="262">
                  <c:v>225892.1954390404</c:v>
                </c:pt>
                <c:pt idx="263">
                  <c:v>245690.40377237377</c:v>
                </c:pt>
                <c:pt idx="264">
                  <c:v>238194.36210570703</c:v>
                </c:pt>
                <c:pt idx="265">
                  <c:v>215305.98710570703</c:v>
                </c:pt>
                <c:pt idx="266">
                  <c:v>214436.77877237377</c:v>
                </c:pt>
                <c:pt idx="267">
                  <c:v>211975.0704390404</c:v>
                </c:pt>
                <c:pt idx="268">
                  <c:v>213928.3204390404</c:v>
                </c:pt>
                <c:pt idx="269">
                  <c:v>219987.3204390404</c:v>
                </c:pt>
                <c:pt idx="270">
                  <c:v>216204.11210570703</c:v>
                </c:pt>
                <c:pt idx="271">
                  <c:v>217268.40377237377</c:v>
                </c:pt>
                <c:pt idx="272">
                  <c:v>180215.56141573962</c:v>
                </c:pt>
                <c:pt idx="273">
                  <c:v>166665.97808240625</c:v>
                </c:pt>
                <c:pt idx="274">
                  <c:v>166971.26974907299</c:v>
                </c:pt>
                <c:pt idx="275">
                  <c:v>165724.85308240625</c:v>
                </c:pt>
                <c:pt idx="276">
                  <c:v>156918.06141573962</c:v>
                </c:pt>
                <c:pt idx="277">
                  <c:v>200902.56141573962</c:v>
                </c:pt>
                <c:pt idx="278">
                  <c:v>200567.26974907288</c:v>
                </c:pt>
                <c:pt idx="279">
                  <c:v>180005.14474907288</c:v>
                </c:pt>
                <c:pt idx="280">
                  <c:v>171412.47808240625</c:v>
                </c:pt>
                <c:pt idx="281">
                  <c:v>199503.39474907288</c:v>
                </c:pt>
                <c:pt idx="282">
                  <c:v>188478.5614157395</c:v>
                </c:pt>
                <c:pt idx="283">
                  <c:v>217302.81141573962</c:v>
                </c:pt>
                <c:pt idx="284">
                  <c:v>239852.22808240625</c:v>
                </c:pt>
                <c:pt idx="285">
                  <c:v>247642.72808240625</c:v>
                </c:pt>
                <c:pt idx="286">
                  <c:v>215163.26974907299</c:v>
                </c:pt>
                <c:pt idx="287">
                  <c:v>210857.85308240625</c:v>
                </c:pt>
                <c:pt idx="288">
                  <c:v>236551.4364157395</c:v>
                </c:pt>
                <c:pt idx="289">
                  <c:v>250799.527227855</c:v>
                </c:pt>
                <c:pt idx="290">
                  <c:v>232486.11056118825</c:v>
                </c:pt>
                <c:pt idx="291">
                  <c:v>239926.19389452162</c:v>
                </c:pt>
                <c:pt idx="292">
                  <c:v>223922.19389452162</c:v>
                </c:pt>
                <c:pt idx="293">
                  <c:v>207114.61056118837</c:v>
                </c:pt>
                <c:pt idx="294">
                  <c:v>200254.98556118837</c:v>
                </c:pt>
                <c:pt idx="295">
                  <c:v>218811.44389452162</c:v>
                </c:pt>
                <c:pt idx="296">
                  <c:v>250797.402227855</c:v>
                </c:pt>
                <c:pt idx="297">
                  <c:v>260976.73556118825</c:v>
                </c:pt>
                <c:pt idx="298">
                  <c:v>265639.61056118837</c:v>
                </c:pt>
                <c:pt idx="299">
                  <c:v>266162.44389452162</c:v>
                </c:pt>
                <c:pt idx="300">
                  <c:v>249966.11056118837</c:v>
                </c:pt>
                <c:pt idx="301">
                  <c:v>240585.44389452162</c:v>
                </c:pt>
                <c:pt idx="302">
                  <c:v>230513.36056118837</c:v>
                </c:pt>
                <c:pt idx="303">
                  <c:v>222353.73094660204</c:v>
                </c:pt>
                <c:pt idx="304">
                  <c:v>226317.52261326878</c:v>
                </c:pt>
                <c:pt idx="305">
                  <c:v>226018.02261326878</c:v>
                </c:pt>
                <c:pt idx="306">
                  <c:v>208761.93927993541</c:v>
                </c:pt>
                <c:pt idx="307">
                  <c:v>196491.56427993541</c:v>
                </c:pt>
                <c:pt idx="308">
                  <c:v>191334.81427993541</c:v>
                </c:pt>
                <c:pt idx="309">
                  <c:v>210170.27261326878</c:v>
                </c:pt>
                <c:pt idx="310">
                  <c:v>232470.64761326878</c:v>
                </c:pt>
                <c:pt idx="311">
                  <c:v>239397.52261326867</c:v>
                </c:pt>
                <c:pt idx="312">
                  <c:v>259365.73094660215</c:v>
                </c:pt>
                <c:pt idx="313">
                  <c:v>257901.60594660204</c:v>
                </c:pt>
                <c:pt idx="314">
                  <c:v>207594.56427993541</c:v>
                </c:pt>
                <c:pt idx="315">
                  <c:v>173743.31427993541</c:v>
                </c:pt>
                <c:pt idx="316">
                  <c:v>200604.23094660204</c:v>
                </c:pt>
                <c:pt idx="317">
                  <c:v>213298.39761326878</c:v>
                </c:pt>
                <c:pt idx="318">
                  <c:v>216290.77261326867</c:v>
                </c:pt>
                <c:pt idx="319">
                  <c:v>227303.98094660204</c:v>
                </c:pt>
                <c:pt idx="320">
                  <c:v>224464.35594660204</c:v>
                </c:pt>
                <c:pt idx="321">
                  <c:v>202752.23094660204</c:v>
                </c:pt>
                <c:pt idx="322">
                  <c:v>166494.68927993541</c:v>
                </c:pt>
                <c:pt idx="323">
                  <c:v>195140.02261326878</c:v>
                </c:pt>
                <c:pt idx="324">
                  <c:v>212820.98094660215</c:v>
                </c:pt>
                <c:pt idx="325">
                  <c:v>221130.23094660204</c:v>
                </c:pt>
                <c:pt idx="326">
                  <c:v>218271.39761326867</c:v>
                </c:pt>
                <c:pt idx="327">
                  <c:v>204187.35594660215</c:v>
                </c:pt>
                <c:pt idx="328">
                  <c:v>165874.35594660215</c:v>
                </c:pt>
                <c:pt idx="329">
                  <c:v>133635.98094660204</c:v>
                </c:pt>
                <c:pt idx="330">
                  <c:v>165004.31427993541</c:v>
                </c:pt>
                <c:pt idx="331">
                  <c:v>190856.98094660204</c:v>
                </c:pt>
                <c:pt idx="332">
                  <c:v>209168.31427993541</c:v>
                </c:pt>
                <c:pt idx="333">
                  <c:v>208976.56427993541</c:v>
                </c:pt>
                <c:pt idx="334">
                  <c:v>198770.07181540085</c:v>
                </c:pt>
                <c:pt idx="335">
                  <c:v>163159.19681540085</c:v>
                </c:pt>
                <c:pt idx="336">
                  <c:v>144523.94681540085</c:v>
                </c:pt>
                <c:pt idx="337">
                  <c:v>160610.61348206748</c:v>
                </c:pt>
                <c:pt idx="338">
                  <c:v>183804.07181540091</c:v>
                </c:pt>
                <c:pt idx="339">
                  <c:v>215203.73848206754</c:v>
                </c:pt>
                <c:pt idx="340">
                  <c:v>225259.53014873422</c:v>
                </c:pt>
                <c:pt idx="341">
                  <c:v>225423.94681540091</c:v>
                </c:pt>
                <c:pt idx="342">
                  <c:v>182502.03014873416</c:v>
                </c:pt>
                <c:pt idx="343">
                  <c:v>163616.86348206748</c:v>
                </c:pt>
                <c:pt idx="344">
                  <c:v>188464.19681540091</c:v>
                </c:pt>
                <c:pt idx="345">
                  <c:v>201891.73848206754</c:v>
                </c:pt>
                <c:pt idx="346">
                  <c:v>200568.69681540091</c:v>
                </c:pt>
                <c:pt idx="347">
                  <c:v>200902.23848206754</c:v>
                </c:pt>
                <c:pt idx="348">
                  <c:v>199548.48848206748</c:v>
                </c:pt>
                <c:pt idx="349">
                  <c:v>172966.82181540079</c:v>
                </c:pt>
                <c:pt idx="350">
                  <c:v>157711.36348206754</c:v>
                </c:pt>
                <c:pt idx="351">
                  <c:v>190240.94681540079</c:v>
                </c:pt>
                <c:pt idx="352">
                  <c:v>210640.98848206754</c:v>
                </c:pt>
                <c:pt idx="353">
                  <c:v>215178.03014873416</c:v>
                </c:pt>
                <c:pt idx="354">
                  <c:v>210065.94681540085</c:v>
                </c:pt>
                <c:pt idx="355">
                  <c:v>198259.86348206754</c:v>
                </c:pt>
                <c:pt idx="356">
                  <c:v>182984.78014873416</c:v>
                </c:pt>
                <c:pt idx="357">
                  <c:v>173179.94681540091</c:v>
                </c:pt>
                <c:pt idx="358">
                  <c:v>207935.36348206754</c:v>
                </c:pt>
                <c:pt idx="359">
                  <c:v>224372.19681540079</c:v>
                </c:pt>
                <c:pt idx="360">
                  <c:v>228341.19681540079</c:v>
                </c:pt>
                <c:pt idx="361">
                  <c:v>233237.98848206754</c:v>
                </c:pt>
                <c:pt idx="362">
                  <c:v>232427.78014873416</c:v>
                </c:pt>
                <c:pt idx="363">
                  <c:v>199120.53014873416</c:v>
                </c:pt>
                <c:pt idx="364">
                  <c:v>171931.82181540085</c:v>
                </c:pt>
                <c:pt idx="365">
                  <c:v>172917.66837689959</c:v>
                </c:pt>
                <c:pt idx="366">
                  <c:v>186677.79337689959</c:v>
                </c:pt>
                <c:pt idx="367">
                  <c:v>204464.37671023296</c:v>
                </c:pt>
                <c:pt idx="368">
                  <c:v>204260.75171023296</c:v>
                </c:pt>
                <c:pt idx="369">
                  <c:v>192726.66837689964</c:v>
                </c:pt>
                <c:pt idx="370">
                  <c:v>160681.79337689964</c:v>
                </c:pt>
                <c:pt idx="371">
                  <c:v>163133.21004356627</c:v>
                </c:pt>
                <c:pt idx="372">
                  <c:v>196881.66837689964</c:v>
                </c:pt>
                <c:pt idx="373">
                  <c:v>214606.83504356633</c:v>
                </c:pt>
                <c:pt idx="374">
                  <c:v>223752.08504356627</c:v>
                </c:pt>
                <c:pt idx="375">
                  <c:v>233832.6267102329</c:v>
                </c:pt>
                <c:pt idx="376">
                  <c:v>229974.46004356621</c:v>
                </c:pt>
                <c:pt idx="377">
                  <c:v>215025.71004356621</c:v>
                </c:pt>
                <c:pt idx="378">
                  <c:v>217781.04337689959</c:v>
                </c:pt>
                <c:pt idx="379">
                  <c:v>243240.00171023296</c:v>
                </c:pt>
                <c:pt idx="380">
                  <c:v>267505.5850435663</c:v>
                </c:pt>
                <c:pt idx="381">
                  <c:v>264482.87671023305</c:v>
                </c:pt>
                <c:pt idx="382">
                  <c:v>279158.66837689956</c:v>
                </c:pt>
                <c:pt idx="383">
                  <c:v>276146.4600435663</c:v>
                </c:pt>
                <c:pt idx="384">
                  <c:v>255806.83504356627</c:v>
                </c:pt>
                <c:pt idx="385">
                  <c:v>242767.54337689959</c:v>
                </c:pt>
                <c:pt idx="386">
                  <c:v>249739.04337689959</c:v>
                </c:pt>
                <c:pt idx="387">
                  <c:v>255342.00171023302</c:v>
                </c:pt>
                <c:pt idx="388">
                  <c:v>242609.41837689959</c:v>
                </c:pt>
                <c:pt idx="389">
                  <c:v>248588.7517102329</c:v>
                </c:pt>
                <c:pt idx="390">
                  <c:v>226893.21004356627</c:v>
                </c:pt>
                <c:pt idx="391">
                  <c:v>220003.00171023296</c:v>
                </c:pt>
                <c:pt idx="392">
                  <c:v>214367.33504356627</c:v>
                </c:pt>
                <c:pt idx="393">
                  <c:v>240347.66837689959</c:v>
                </c:pt>
                <c:pt idx="394">
                  <c:v>253520.83504356627</c:v>
                </c:pt>
                <c:pt idx="395">
                  <c:v>229460.91837689964</c:v>
                </c:pt>
                <c:pt idx="396">
                  <c:v>210844.10754468382</c:v>
                </c:pt>
                <c:pt idx="397">
                  <c:v>192343.10754468371</c:v>
                </c:pt>
                <c:pt idx="398">
                  <c:v>195443.02421135045</c:v>
                </c:pt>
                <c:pt idx="399">
                  <c:v>200645.42324289648</c:v>
                </c:pt>
                <c:pt idx="400">
                  <c:v>212115.85754468371</c:v>
                </c:pt>
                <c:pt idx="401">
                  <c:v>223827.81587801696</c:v>
                </c:pt>
                <c:pt idx="402">
                  <c:v>239977.89921135033</c:v>
                </c:pt>
                <c:pt idx="403">
                  <c:v>266963.98254468373</c:v>
                </c:pt>
                <c:pt idx="404">
                  <c:v>300278.77421135048</c:v>
                </c:pt>
                <c:pt idx="405">
                  <c:v>272569.77421135048</c:v>
                </c:pt>
                <c:pt idx="406">
                  <c:v>298899.85754468373</c:v>
                </c:pt>
                <c:pt idx="407">
                  <c:v>317521.56587801711</c:v>
                </c:pt>
                <c:pt idx="408">
                  <c:v>326495.31587801711</c:v>
                </c:pt>
                <c:pt idx="409">
                  <c:v>324934.94087801711</c:v>
                </c:pt>
                <c:pt idx="410">
                  <c:v>291001.14921135048</c:v>
                </c:pt>
                <c:pt idx="411">
                  <c:v>270933.81587801711</c:v>
                </c:pt>
                <c:pt idx="412">
                  <c:v>268545.48254468373</c:v>
                </c:pt>
                <c:pt idx="413">
                  <c:v>278712.73254468373</c:v>
                </c:pt>
                <c:pt idx="414">
                  <c:v>296614.31587801699</c:v>
                </c:pt>
                <c:pt idx="415">
                  <c:v>296632.85754468373</c:v>
                </c:pt>
                <c:pt idx="416">
                  <c:v>300820.64921135048</c:v>
                </c:pt>
                <c:pt idx="417">
                  <c:v>274595.94087801711</c:v>
                </c:pt>
                <c:pt idx="418">
                  <c:v>255216.23254468371</c:v>
                </c:pt>
                <c:pt idx="419">
                  <c:v>235493.35754468371</c:v>
                </c:pt>
                <c:pt idx="420">
                  <c:v>252671.10754468371</c:v>
                </c:pt>
                <c:pt idx="421">
                  <c:v>287911.31587801699</c:v>
                </c:pt>
                <c:pt idx="422">
                  <c:v>273888.06587801699</c:v>
                </c:pt>
                <c:pt idx="423">
                  <c:v>277915.06587801711</c:v>
                </c:pt>
                <c:pt idx="424">
                  <c:v>263825.39921135036</c:v>
                </c:pt>
                <c:pt idx="425">
                  <c:v>267200.48254468373</c:v>
                </c:pt>
                <c:pt idx="426">
                  <c:v>277986.27271401009</c:v>
                </c:pt>
                <c:pt idx="427">
                  <c:v>267911.06438067672</c:v>
                </c:pt>
                <c:pt idx="428">
                  <c:v>286085.35604734335</c:v>
                </c:pt>
                <c:pt idx="429">
                  <c:v>343092.48104734335</c:v>
                </c:pt>
                <c:pt idx="430">
                  <c:v>340018.06438067672</c:v>
                </c:pt>
                <c:pt idx="431">
                  <c:v>374665.73104734335</c:v>
                </c:pt>
                <c:pt idx="432">
                  <c:v>374885.52271400997</c:v>
                </c:pt>
                <c:pt idx="433">
                  <c:v>338961.98104734335</c:v>
                </c:pt>
                <c:pt idx="434">
                  <c:v>314731.73104734335</c:v>
                </c:pt>
                <c:pt idx="435">
                  <c:v>333818.27271401009</c:v>
                </c:pt>
                <c:pt idx="436">
                  <c:v>324007.06438067672</c:v>
                </c:pt>
                <c:pt idx="437">
                  <c:v>290375.77271401009</c:v>
                </c:pt>
                <c:pt idx="438">
                  <c:v>289714.73104734335</c:v>
                </c:pt>
                <c:pt idx="439">
                  <c:v>301256.35604734335</c:v>
                </c:pt>
                <c:pt idx="440">
                  <c:v>279757.35604734335</c:v>
                </c:pt>
                <c:pt idx="441">
                  <c:v>278869.77271401009</c:v>
                </c:pt>
                <c:pt idx="442">
                  <c:v>298165.02271401009</c:v>
                </c:pt>
                <c:pt idx="443">
                  <c:v>272774.39771401009</c:v>
                </c:pt>
                <c:pt idx="444">
                  <c:v>290282.77271401009</c:v>
                </c:pt>
                <c:pt idx="445">
                  <c:v>280619.98104734335</c:v>
                </c:pt>
                <c:pt idx="446">
                  <c:v>291240.23104734335</c:v>
                </c:pt>
                <c:pt idx="447">
                  <c:v>299609.98104734335</c:v>
                </c:pt>
                <c:pt idx="448">
                  <c:v>267042.93938067672</c:v>
                </c:pt>
                <c:pt idx="449">
                  <c:v>259034.56438067669</c:v>
                </c:pt>
                <c:pt idx="450">
                  <c:v>250367.60604734332</c:v>
                </c:pt>
                <c:pt idx="451">
                  <c:v>278942.35604734335</c:v>
                </c:pt>
                <c:pt idx="452">
                  <c:v>309955.48104734335</c:v>
                </c:pt>
                <c:pt idx="453">
                  <c:v>325338.10604734335</c:v>
                </c:pt>
                <c:pt idx="454">
                  <c:v>270876.39771400997</c:v>
                </c:pt>
                <c:pt idx="455">
                  <c:v>249934.39771400995</c:v>
                </c:pt>
                <c:pt idx="456">
                  <c:v>276232.93938067672</c:v>
                </c:pt>
                <c:pt idx="457">
                  <c:v>279676.56608586747</c:v>
                </c:pt>
                <c:pt idx="458">
                  <c:v>304763.69108586747</c:v>
                </c:pt>
                <c:pt idx="459">
                  <c:v>282550.52441920084</c:v>
                </c:pt>
                <c:pt idx="460">
                  <c:v>248403.8160858675</c:v>
                </c:pt>
                <c:pt idx="461">
                  <c:v>257772.73275253412</c:v>
                </c:pt>
                <c:pt idx="462">
                  <c:v>250592.27441920087</c:v>
                </c:pt>
                <c:pt idx="463">
                  <c:v>286891.52441920084</c:v>
                </c:pt>
                <c:pt idx="464">
                  <c:v>328203.56608586747</c:v>
                </c:pt>
                <c:pt idx="465">
                  <c:v>283721.14941920084</c:v>
                </c:pt>
                <c:pt idx="466">
                  <c:v>290977.52441920084</c:v>
                </c:pt>
                <c:pt idx="467">
                  <c:v>282236.64941920084</c:v>
                </c:pt>
                <c:pt idx="468">
                  <c:v>280789.81608586747</c:v>
                </c:pt>
                <c:pt idx="469">
                  <c:v>301287.39941920084</c:v>
                </c:pt>
                <c:pt idx="470">
                  <c:v>320751.8577525341</c:v>
                </c:pt>
                <c:pt idx="471">
                  <c:v>332744.3577525341</c:v>
                </c:pt>
                <c:pt idx="472">
                  <c:v>301714.64941920084</c:v>
                </c:pt>
                <c:pt idx="473">
                  <c:v>281936.3577525341</c:v>
                </c:pt>
                <c:pt idx="474">
                  <c:v>276195.6077525341</c:v>
                </c:pt>
                <c:pt idx="475">
                  <c:v>251836.10775253412</c:v>
                </c:pt>
                <c:pt idx="476">
                  <c:v>268058.8577525341</c:v>
                </c:pt>
                <c:pt idx="477">
                  <c:v>287995.3577525341</c:v>
                </c:pt>
                <c:pt idx="478">
                  <c:v>306805.69108586747</c:v>
                </c:pt>
                <c:pt idx="479">
                  <c:v>270626.39941920084</c:v>
                </c:pt>
                <c:pt idx="480">
                  <c:v>278285.94108586747</c:v>
                </c:pt>
                <c:pt idx="481">
                  <c:v>276068.6077525341</c:v>
                </c:pt>
                <c:pt idx="482">
                  <c:v>275332.2327525341</c:v>
                </c:pt>
                <c:pt idx="483">
                  <c:v>274082.69108586747</c:v>
                </c:pt>
                <c:pt idx="484">
                  <c:v>308775.9827525341</c:v>
                </c:pt>
                <c:pt idx="485">
                  <c:v>303159.94108586747</c:v>
                </c:pt>
                <c:pt idx="486">
                  <c:v>320434.1077525341</c:v>
                </c:pt>
                <c:pt idx="487">
                  <c:v>313338.94108586747</c:v>
                </c:pt>
                <c:pt idx="488">
                  <c:v>312607.04731560952</c:v>
                </c:pt>
                <c:pt idx="489">
                  <c:v>283729.71398227627</c:v>
                </c:pt>
                <c:pt idx="490">
                  <c:v>277831.5056489429</c:v>
                </c:pt>
                <c:pt idx="491">
                  <c:v>394526.17231560952</c:v>
                </c:pt>
                <c:pt idx="492">
                  <c:v>384523.63064894278</c:v>
                </c:pt>
                <c:pt idx="493">
                  <c:v>370017.2556489429</c:v>
                </c:pt>
                <c:pt idx="494">
                  <c:v>379579.96398227673</c:v>
                </c:pt>
                <c:pt idx="495">
                  <c:v>355064.04731560999</c:v>
                </c:pt>
                <c:pt idx="496">
                  <c:v>388414.25564894325</c:v>
                </c:pt>
                <c:pt idx="497">
                  <c:v>368339.25564894336</c:v>
                </c:pt>
                <c:pt idx="498">
                  <c:v>404738.25564894336</c:v>
                </c:pt>
                <c:pt idx="499">
                  <c:v>353800.13064894336</c:v>
                </c:pt>
                <c:pt idx="500">
                  <c:v>333085.54731560999</c:v>
                </c:pt>
                <c:pt idx="501">
                  <c:v>327401.92231560999</c:v>
                </c:pt>
                <c:pt idx="502">
                  <c:v>304260.29731560999</c:v>
                </c:pt>
                <c:pt idx="503">
                  <c:v>292312.29731560999</c:v>
                </c:pt>
                <c:pt idx="504">
                  <c:v>292955.79731560999</c:v>
                </c:pt>
                <c:pt idx="505">
                  <c:v>334060.79731560999</c:v>
                </c:pt>
                <c:pt idx="506">
                  <c:v>357591.21398227673</c:v>
                </c:pt>
                <c:pt idx="507">
                  <c:v>326679.04731560999</c:v>
                </c:pt>
                <c:pt idx="508">
                  <c:v>324976.13064894336</c:v>
                </c:pt>
                <c:pt idx="509">
                  <c:v>347741.33898227673</c:v>
                </c:pt>
                <c:pt idx="510">
                  <c:v>349410.58898227673</c:v>
                </c:pt>
                <c:pt idx="511">
                  <c:v>328768.63064894336</c:v>
                </c:pt>
                <c:pt idx="512">
                  <c:v>357646.42231560999</c:v>
                </c:pt>
                <c:pt idx="513">
                  <c:v>335590.46398227673</c:v>
                </c:pt>
                <c:pt idx="514">
                  <c:v>358669.63064894336</c:v>
                </c:pt>
                <c:pt idx="515">
                  <c:v>334422.58898227673</c:v>
                </c:pt>
                <c:pt idx="516">
                  <c:v>340874.75048523635</c:v>
                </c:pt>
                <c:pt idx="517">
                  <c:v>329384.04215190298</c:v>
                </c:pt>
                <c:pt idx="518">
                  <c:v>341219.0838185696</c:v>
                </c:pt>
                <c:pt idx="519">
                  <c:v>377443.75048523635</c:v>
                </c:pt>
                <c:pt idx="520">
                  <c:v>359626.04215190298</c:v>
                </c:pt>
                <c:pt idx="521">
                  <c:v>343817.79215190298</c:v>
                </c:pt>
                <c:pt idx="522">
                  <c:v>312603.12548523635</c:v>
                </c:pt>
                <c:pt idx="523">
                  <c:v>318213.79215190298</c:v>
                </c:pt>
                <c:pt idx="524">
                  <c:v>303659.16715190298</c:v>
                </c:pt>
                <c:pt idx="525">
                  <c:v>293122.56572372472</c:v>
                </c:pt>
                <c:pt idx="526">
                  <c:v>339534.91715190298</c:v>
                </c:pt>
                <c:pt idx="527">
                  <c:v>304029.37548523635</c:v>
                </c:pt>
                <c:pt idx="528">
                  <c:v>272300.7088185696</c:v>
                </c:pt>
                <c:pt idx="529">
                  <c:v>282457.3338185696</c:v>
                </c:pt>
                <c:pt idx="530">
                  <c:v>265550.3338185696</c:v>
                </c:pt>
                <c:pt idx="531">
                  <c:v>245536.8338185696</c:v>
                </c:pt>
                <c:pt idx="532">
                  <c:v>219833.41715190298</c:v>
                </c:pt>
                <c:pt idx="533">
                  <c:v>231614.41715190298</c:v>
                </c:pt>
                <c:pt idx="534">
                  <c:v>220337.7088185696</c:v>
                </c:pt>
                <c:pt idx="535">
                  <c:v>204957.37548523623</c:v>
                </c:pt>
                <c:pt idx="536">
                  <c:v>196873.79215190298</c:v>
                </c:pt>
                <c:pt idx="537">
                  <c:v>196510.87548523623</c:v>
                </c:pt>
                <c:pt idx="538">
                  <c:v>169393.50048523623</c:v>
                </c:pt>
                <c:pt idx="539">
                  <c:v>181433.00048523623</c:v>
                </c:pt>
                <c:pt idx="540">
                  <c:v>206111.91715190298</c:v>
                </c:pt>
                <c:pt idx="541">
                  <c:v>193497.7088185696</c:v>
                </c:pt>
                <c:pt idx="542">
                  <c:v>223910.00048523623</c:v>
                </c:pt>
                <c:pt idx="543">
                  <c:v>209628.54215190298</c:v>
                </c:pt>
                <c:pt idx="544">
                  <c:v>195211.62548523623</c:v>
                </c:pt>
                <c:pt idx="545">
                  <c:v>179397.8338185696</c:v>
                </c:pt>
                <c:pt idx="546">
                  <c:v>164872.4588185696</c:v>
                </c:pt>
                <c:pt idx="547">
                  <c:v>182768.59611058582</c:v>
                </c:pt>
                <c:pt idx="548">
                  <c:v>190158.55444391919</c:v>
                </c:pt>
                <c:pt idx="549">
                  <c:v>178147.17944391919</c:v>
                </c:pt>
                <c:pt idx="550">
                  <c:v>184273.76277725256</c:v>
                </c:pt>
                <c:pt idx="551">
                  <c:v>183002.92944391919</c:v>
                </c:pt>
                <c:pt idx="552">
                  <c:v>192121.34611058582</c:v>
                </c:pt>
                <c:pt idx="553">
                  <c:v>173951.30444391919</c:v>
                </c:pt>
                <c:pt idx="554">
                  <c:v>191947.47111058582</c:v>
                </c:pt>
                <c:pt idx="555">
                  <c:v>195510.42944391919</c:v>
                </c:pt>
                <c:pt idx="556">
                  <c:v>202612.09611058582</c:v>
                </c:pt>
                <c:pt idx="557">
                  <c:v>197149.22111058582</c:v>
                </c:pt>
                <c:pt idx="558">
                  <c:v>201208.09611058582</c:v>
                </c:pt>
                <c:pt idx="559">
                  <c:v>207727.80444391919</c:v>
                </c:pt>
                <c:pt idx="560">
                  <c:v>185330.88777725256</c:v>
                </c:pt>
                <c:pt idx="561">
                  <c:v>163787.88777725256</c:v>
                </c:pt>
                <c:pt idx="562">
                  <c:v>160309.42944391919</c:v>
                </c:pt>
                <c:pt idx="563">
                  <c:v>156882.05444391919</c:v>
                </c:pt>
                <c:pt idx="564">
                  <c:v>164602.42944391919</c:v>
                </c:pt>
                <c:pt idx="565">
                  <c:v>158385.51277725256</c:v>
                </c:pt>
                <c:pt idx="566">
                  <c:v>141137.97111058582</c:v>
                </c:pt>
                <c:pt idx="567">
                  <c:v>135059.92944391919</c:v>
                </c:pt>
                <c:pt idx="568">
                  <c:v>167258.05444391919</c:v>
                </c:pt>
                <c:pt idx="569">
                  <c:v>196940.09611058582</c:v>
                </c:pt>
                <c:pt idx="570">
                  <c:v>221089.34611058582</c:v>
                </c:pt>
                <c:pt idx="571">
                  <c:v>245550.72111058582</c:v>
                </c:pt>
                <c:pt idx="572">
                  <c:v>255261.22111058582</c:v>
                </c:pt>
                <c:pt idx="573">
                  <c:v>242089.26277725244</c:v>
                </c:pt>
                <c:pt idx="574">
                  <c:v>235899.80444391907</c:v>
                </c:pt>
                <c:pt idx="575">
                  <c:v>258344.51277725244</c:v>
                </c:pt>
                <c:pt idx="576">
                  <c:v>265462.38777725259</c:v>
                </c:pt>
                <c:pt idx="577">
                  <c:v>255053.11388359949</c:v>
                </c:pt>
                <c:pt idx="578">
                  <c:v>252664.69721693298</c:v>
                </c:pt>
                <c:pt idx="579">
                  <c:v>248203.61388359949</c:v>
                </c:pt>
                <c:pt idx="580">
                  <c:v>222812.48888359955</c:v>
                </c:pt>
                <c:pt idx="581">
                  <c:v>203295.48888359955</c:v>
                </c:pt>
                <c:pt idx="582">
                  <c:v>230054.36388359949</c:v>
                </c:pt>
                <c:pt idx="583">
                  <c:v>253727.32221693298</c:v>
                </c:pt>
                <c:pt idx="584">
                  <c:v>254617.98888359961</c:v>
                </c:pt>
                <c:pt idx="585">
                  <c:v>254205.98888359961</c:v>
                </c:pt>
                <c:pt idx="586">
                  <c:v>257310.23888359961</c:v>
                </c:pt>
                <c:pt idx="587">
                  <c:v>228991.94721693287</c:v>
                </c:pt>
                <c:pt idx="588">
                  <c:v>200953.19721693287</c:v>
                </c:pt>
                <c:pt idx="589">
                  <c:v>205865.90555026624</c:v>
                </c:pt>
                <c:pt idx="590">
                  <c:v>201086.15555026624</c:v>
                </c:pt>
                <c:pt idx="591">
                  <c:v>168828.94721693292</c:v>
                </c:pt>
                <c:pt idx="592">
                  <c:v>162025.78055026624</c:v>
                </c:pt>
                <c:pt idx="593">
                  <c:v>123149.15555026618</c:v>
                </c:pt>
                <c:pt idx="594">
                  <c:v>93746.405550266238</c:v>
                </c:pt>
                <c:pt idx="595">
                  <c:v>79765.405550266238</c:v>
                </c:pt>
                <c:pt idx="596">
                  <c:v>120981.15555026618</c:v>
                </c:pt>
                <c:pt idx="597">
                  <c:v>140477.5305502663</c:v>
                </c:pt>
                <c:pt idx="598">
                  <c:v>160231.94721693292</c:v>
                </c:pt>
                <c:pt idx="599">
                  <c:v>168815.40555026624</c:v>
                </c:pt>
                <c:pt idx="600">
                  <c:v>139802.65555026624</c:v>
                </c:pt>
                <c:pt idx="601">
                  <c:v>117950.57221693298</c:v>
                </c:pt>
                <c:pt idx="602">
                  <c:v>88269.572216932982</c:v>
                </c:pt>
                <c:pt idx="603">
                  <c:v>94495.030550266238</c:v>
                </c:pt>
                <c:pt idx="604">
                  <c:v>137545.94721693287</c:v>
                </c:pt>
                <c:pt idx="605">
                  <c:v>167081.69721693298</c:v>
                </c:pt>
                <c:pt idx="606">
                  <c:v>196660.78055026624</c:v>
                </c:pt>
                <c:pt idx="607">
                  <c:v>198082.57221693287</c:v>
                </c:pt>
                <c:pt idx="608">
                  <c:v>183776.95312176089</c:v>
                </c:pt>
                <c:pt idx="609">
                  <c:v>170728.78645509414</c:v>
                </c:pt>
                <c:pt idx="610">
                  <c:v>175181.20312176089</c:v>
                </c:pt>
                <c:pt idx="611">
                  <c:v>165842.66145509414</c:v>
                </c:pt>
                <c:pt idx="612">
                  <c:v>168683.32812176089</c:v>
                </c:pt>
                <c:pt idx="613">
                  <c:v>160966.91145509426</c:v>
                </c:pt>
                <c:pt idx="614">
                  <c:v>154852.70312176089</c:v>
                </c:pt>
                <c:pt idx="615">
                  <c:v>139276.49478842752</c:v>
                </c:pt>
                <c:pt idx="616">
                  <c:v>131916.53645509414</c:v>
                </c:pt>
                <c:pt idx="617">
                  <c:v>173439.66145509414</c:v>
                </c:pt>
                <c:pt idx="618">
                  <c:v>205805.36978842752</c:v>
                </c:pt>
                <c:pt idx="619">
                  <c:v>223358.91145509426</c:v>
                </c:pt>
                <c:pt idx="620">
                  <c:v>227741.82812176077</c:v>
                </c:pt>
                <c:pt idx="621">
                  <c:v>207504.53645509414</c:v>
                </c:pt>
                <c:pt idx="622">
                  <c:v>187893.36978842752</c:v>
                </c:pt>
                <c:pt idx="623">
                  <c:v>176728.20312176089</c:v>
                </c:pt>
                <c:pt idx="624">
                  <c:v>206951.1197884274</c:v>
                </c:pt>
                <c:pt idx="625">
                  <c:v>208194.78645509414</c:v>
                </c:pt>
                <c:pt idx="626">
                  <c:v>178544.86978842752</c:v>
                </c:pt>
                <c:pt idx="627">
                  <c:v>173206.70312176089</c:v>
                </c:pt>
                <c:pt idx="628">
                  <c:v>164167.49478842752</c:v>
                </c:pt>
                <c:pt idx="629">
                  <c:v>152365.03645509414</c:v>
                </c:pt>
                <c:pt idx="630">
                  <c:v>132177.91145509426</c:v>
                </c:pt>
                <c:pt idx="631">
                  <c:v>163578.41145509414</c:v>
                </c:pt>
                <c:pt idx="632">
                  <c:v>178343.61978842752</c:v>
                </c:pt>
                <c:pt idx="633">
                  <c:v>145030.36978842752</c:v>
                </c:pt>
                <c:pt idx="634">
                  <c:v>98783.578121760744</c:v>
                </c:pt>
                <c:pt idx="635">
                  <c:v>125079.74478842752</c:v>
                </c:pt>
                <c:pt idx="636">
                  <c:v>124471.32812176089</c:v>
                </c:pt>
                <c:pt idx="637">
                  <c:v>123013.36978842749</c:v>
                </c:pt>
                <c:pt idx="638">
                  <c:v>164198.45024924751</c:v>
                </c:pt>
                <c:pt idx="639">
                  <c:v>152133.74191591414</c:v>
                </c:pt>
                <c:pt idx="640">
                  <c:v>155768.45024924751</c:v>
                </c:pt>
                <c:pt idx="641">
                  <c:v>145131.32524924751</c:v>
                </c:pt>
                <c:pt idx="642">
                  <c:v>154443.40858258089</c:v>
                </c:pt>
                <c:pt idx="643">
                  <c:v>136788.03358258077</c:v>
                </c:pt>
                <c:pt idx="644">
                  <c:v>117910.74191591414</c:v>
                </c:pt>
                <c:pt idx="645">
                  <c:v>122821.70024924751</c:v>
                </c:pt>
                <c:pt idx="646">
                  <c:v>137998.90858258089</c:v>
                </c:pt>
                <c:pt idx="647">
                  <c:v>139976.36691591414</c:v>
                </c:pt>
                <c:pt idx="648">
                  <c:v>156955.40858258077</c:v>
                </c:pt>
                <c:pt idx="649">
                  <c:v>170778.74191591414</c:v>
                </c:pt>
                <c:pt idx="650">
                  <c:v>164715.28358258089</c:v>
                </c:pt>
                <c:pt idx="651">
                  <c:v>148665.86691591414</c:v>
                </c:pt>
                <c:pt idx="652">
                  <c:v>160995.78358258089</c:v>
                </c:pt>
                <c:pt idx="653">
                  <c:v>171534.99191591414</c:v>
                </c:pt>
                <c:pt idx="654">
                  <c:v>161440.24191591414</c:v>
                </c:pt>
                <c:pt idx="655">
                  <c:v>158894.40858258077</c:v>
                </c:pt>
                <c:pt idx="656">
                  <c:v>158732.15858258077</c:v>
                </c:pt>
                <c:pt idx="657">
                  <c:v>153321.03358258089</c:v>
                </c:pt>
                <c:pt idx="658">
                  <c:v>158756.82524924751</c:v>
                </c:pt>
                <c:pt idx="659">
                  <c:v>201530.03358258077</c:v>
                </c:pt>
                <c:pt idx="660">
                  <c:v>201755.03358258077</c:v>
                </c:pt>
                <c:pt idx="661">
                  <c:v>153431.53358258089</c:v>
                </c:pt>
                <c:pt idx="662">
                  <c:v>185532.40858258077</c:v>
                </c:pt>
                <c:pt idx="663">
                  <c:v>200635.36691591414</c:v>
                </c:pt>
                <c:pt idx="664">
                  <c:v>173138.7002492474</c:v>
                </c:pt>
                <c:pt idx="665">
                  <c:v>164720.20024924751</c:v>
                </c:pt>
                <c:pt idx="666">
                  <c:v>195237.2002492474</c:v>
                </c:pt>
                <c:pt idx="667">
                  <c:v>200882.07524924751</c:v>
                </c:pt>
                <c:pt idx="668">
                  <c:v>209436.07524924751</c:v>
                </c:pt>
                <c:pt idx="669">
                  <c:v>214837.40919851916</c:v>
                </c:pt>
                <c:pt idx="670">
                  <c:v>210243.45086518591</c:v>
                </c:pt>
                <c:pt idx="671">
                  <c:v>177965.11753185253</c:v>
                </c:pt>
                <c:pt idx="672">
                  <c:v>175258.07586518579</c:v>
                </c:pt>
                <c:pt idx="673">
                  <c:v>204118.24253185253</c:v>
                </c:pt>
                <c:pt idx="674">
                  <c:v>216992.65919851916</c:v>
                </c:pt>
                <c:pt idx="675">
                  <c:v>211875.74253185253</c:v>
                </c:pt>
                <c:pt idx="676">
                  <c:v>194231.95086518579</c:v>
                </c:pt>
                <c:pt idx="677">
                  <c:v>169723.03419851916</c:v>
                </c:pt>
                <c:pt idx="678">
                  <c:v>108810.61753185251</c:v>
                </c:pt>
                <c:pt idx="679">
                  <c:v>29314.492531852506</c:v>
                </c:pt>
                <c:pt idx="680">
                  <c:v>104381.24253185251</c:v>
                </c:pt>
                <c:pt idx="681">
                  <c:v>137194.70086518579</c:v>
                </c:pt>
                <c:pt idx="682">
                  <c:v>172743.53419851916</c:v>
                </c:pt>
                <c:pt idx="683">
                  <c:v>194910.03419851916</c:v>
                </c:pt>
                <c:pt idx="684">
                  <c:v>186168.82586518579</c:v>
                </c:pt>
                <c:pt idx="685">
                  <c:v>157213.61753185253</c:v>
                </c:pt>
                <c:pt idx="686">
                  <c:v>143930.45086518591</c:v>
                </c:pt>
                <c:pt idx="687">
                  <c:v>181892.82586518579</c:v>
                </c:pt>
                <c:pt idx="688">
                  <c:v>198476.53419851916</c:v>
                </c:pt>
                <c:pt idx="689">
                  <c:v>189038.78419851916</c:v>
                </c:pt>
                <c:pt idx="690">
                  <c:v>186865.99253185253</c:v>
                </c:pt>
                <c:pt idx="691">
                  <c:v>179500.90919851916</c:v>
                </c:pt>
                <c:pt idx="692">
                  <c:v>156559.90919851916</c:v>
                </c:pt>
                <c:pt idx="693">
                  <c:v>136284.86753185253</c:v>
                </c:pt>
                <c:pt idx="694">
                  <c:v>171372.28419851916</c:v>
                </c:pt>
                <c:pt idx="695">
                  <c:v>203841.95086518579</c:v>
                </c:pt>
                <c:pt idx="696">
                  <c:v>219296.07586518579</c:v>
                </c:pt>
                <c:pt idx="697">
                  <c:v>201397.86753185253</c:v>
                </c:pt>
                <c:pt idx="698">
                  <c:v>221864.57586518579</c:v>
                </c:pt>
                <c:pt idx="699">
                  <c:v>188984.45086518579</c:v>
                </c:pt>
                <c:pt idx="700">
                  <c:v>158656.87381889171</c:v>
                </c:pt>
                <c:pt idx="701">
                  <c:v>167531.66548555833</c:v>
                </c:pt>
                <c:pt idx="702">
                  <c:v>191655.58215222508</c:v>
                </c:pt>
                <c:pt idx="703">
                  <c:v>207389.74881889159</c:v>
                </c:pt>
                <c:pt idx="704">
                  <c:v>205641.54048555839</c:v>
                </c:pt>
                <c:pt idx="705">
                  <c:v>197683.58215222502</c:v>
                </c:pt>
                <c:pt idx="706">
                  <c:v>162666.70715222502</c:v>
                </c:pt>
                <c:pt idx="707">
                  <c:v>125452.24881889171</c:v>
                </c:pt>
                <c:pt idx="708">
                  <c:v>147226.58215222496</c:v>
                </c:pt>
                <c:pt idx="709">
                  <c:v>160040.79048555833</c:v>
                </c:pt>
                <c:pt idx="710">
                  <c:v>163688.20715222496</c:v>
                </c:pt>
                <c:pt idx="711">
                  <c:v>167716.70715222496</c:v>
                </c:pt>
                <c:pt idx="712">
                  <c:v>166768.41548555833</c:v>
                </c:pt>
                <c:pt idx="713">
                  <c:v>134056.49881889165</c:v>
                </c:pt>
                <c:pt idx="714">
                  <c:v>107449.20715222502</c:v>
                </c:pt>
                <c:pt idx="715">
                  <c:v>139185.74881889165</c:v>
                </c:pt>
                <c:pt idx="716">
                  <c:v>149698.91548555839</c:v>
                </c:pt>
                <c:pt idx="717">
                  <c:v>151749.58215222496</c:v>
                </c:pt>
                <c:pt idx="718">
                  <c:v>158411.70715222502</c:v>
                </c:pt>
                <c:pt idx="719">
                  <c:v>157323.04048555827</c:v>
                </c:pt>
                <c:pt idx="720">
                  <c:v>139782.20715222502</c:v>
                </c:pt>
                <c:pt idx="721">
                  <c:v>115644.91548555833</c:v>
                </c:pt>
                <c:pt idx="722">
                  <c:v>132703.24881889171</c:v>
                </c:pt>
                <c:pt idx="723">
                  <c:v>134971.24881889165</c:v>
                </c:pt>
                <c:pt idx="724">
                  <c:v>135255.83215222496</c:v>
                </c:pt>
                <c:pt idx="725">
                  <c:v>148880.49881889165</c:v>
                </c:pt>
                <c:pt idx="726">
                  <c:v>142910.79048555833</c:v>
                </c:pt>
                <c:pt idx="727">
                  <c:v>155242.04048555839</c:v>
                </c:pt>
                <c:pt idx="728">
                  <c:v>174028.29048555827</c:v>
                </c:pt>
                <c:pt idx="729">
                  <c:v>192285.20715222502</c:v>
                </c:pt>
                <c:pt idx="730">
                  <c:v>179172.54930256802</c:v>
                </c:pt>
                <c:pt idx="731">
                  <c:v>193659.21596923465</c:v>
                </c:pt>
                <c:pt idx="732">
                  <c:v>186043.71596923465</c:v>
                </c:pt>
                <c:pt idx="733">
                  <c:v>182611.25763590127</c:v>
                </c:pt>
                <c:pt idx="734">
                  <c:v>159633.67430256802</c:v>
                </c:pt>
                <c:pt idx="735">
                  <c:v>164280.50763590127</c:v>
                </c:pt>
                <c:pt idx="736">
                  <c:v>196033.92430256802</c:v>
                </c:pt>
                <c:pt idx="737">
                  <c:v>219455.71596923465</c:v>
                </c:pt>
                <c:pt idx="738">
                  <c:v>247430.2993025679</c:v>
                </c:pt>
                <c:pt idx="739">
                  <c:v>247216.21596923453</c:v>
                </c:pt>
                <c:pt idx="740">
                  <c:v>235754.1743025679</c:v>
                </c:pt>
                <c:pt idx="741">
                  <c:v>218475.09096923465</c:v>
                </c:pt>
                <c:pt idx="742">
                  <c:v>203902.84096923465</c:v>
                </c:pt>
                <c:pt idx="743">
                  <c:v>232261.88263590127</c:v>
                </c:pt>
                <c:pt idx="744">
                  <c:v>255831.0493025679</c:v>
                </c:pt>
                <c:pt idx="745">
                  <c:v>240715.4243025679</c:v>
                </c:pt>
                <c:pt idx="746">
                  <c:v>234077.59096923453</c:v>
                </c:pt>
                <c:pt idx="747">
                  <c:v>244151.59096923453</c:v>
                </c:pt>
                <c:pt idx="748">
                  <c:v>228832.5493025679</c:v>
                </c:pt>
                <c:pt idx="749">
                  <c:v>228195.71596923465</c:v>
                </c:pt>
                <c:pt idx="750">
                  <c:v>224133.50763590116</c:v>
                </c:pt>
                <c:pt idx="751">
                  <c:v>206789.42430256802</c:v>
                </c:pt>
                <c:pt idx="752">
                  <c:v>217084.25763590116</c:v>
                </c:pt>
                <c:pt idx="753">
                  <c:v>222219.13263590116</c:v>
                </c:pt>
                <c:pt idx="754">
                  <c:v>224885.1743025679</c:v>
                </c:pt>
                <c:pt idx="755">
                  <c:v>220219.63263590127</c:v>
                </c:pt>
                <c:pt idx="756">
                  <c:v>225177.71596923453</c:v>
                </c:pt>
                <c:pt idx="757">
                  <c:v>261640.5493025679</c:v>
                </c:pt>
                <c:pt idx="758">
                  <c:v>301778.9243025679</c:v>
                </c:pt>
                <c:pt idx="759">
                  <c:v>310477.09096923453</c:v>
                </c:pt>
                <c:pt idx="760">
                  <c:v>285738.84096923453</c:v>
                </c:pt>
                <c:pt idx="761">
                  <c:v>274511.98168162291</c:v>
                </c:pt>
                <c:pt idx="762">
                  <c:v>256552.106681623</c:v>
                </c:pt>
                <c:pt idx="763">
                  <c:v>265021.30241435842</c:v>
                </c:pt>
                <c:pt idx="764">
                  <c:v>270933.89834828954</c:v>
                </c:pt>
                <c:pt idx="765">
                  <c:v>267440.94001495629</c:v>
                </c:pt>
                <c:pt idx="766">
                  <c:v>244484.02334828963</c:v>
                </c:pt>
                <c:pt idx="767">
                  <c:v>278615.69001495629</c:v>
                </c:pt>
                <c:pt idx="768">
                  <c:v>289202.98168162291</c:v>
                </c:pt>
                <c:pt idx="769">
                  <c:v>268514.44001495629</c:v>
                </c:pt>
                <c:pt idx="770">
                  <c:v>248282.56501495626</c:v>
                </c:pt>
                <c:pt idx="771">
                  <c:v>277719.14834828966</c:v>
                </c:pt>
                <c:pt idx="772">
                  <c:v>285471.06501495629</c:v>
                </c:pt>
                <c:pt idx="773">
                  <c:v>279887.56501495629</c:v>
                </c:pt>
                <c:pt idx="774">
                  <c:v>263697.02334828954</c:v>
                </c:pt>
                <c:pt idx="775">
                  <c:v>261432.69001495626</c:v>
                </c:pt>
                <c:pt idx="776">
                  <c:v>241832.56501495626</c:v>
                </c:pt>
                <c:pt idx="777">
                  <c:v>224550.44001495626</c:v>
                </c:pt>
                <c:pt idx="778">
                  <c:v>260445.39834828951</c:v>
                </c:pt>
                <c:pt idx="779">
                  <c:v>247796.02334828951</c:v>
                </c:pt>
                <c:pt idx="780">
                  <c:v>259731.27334828951</c:v>
                </c:pt>
                <c:pt idx="781">
                  <c:v>285529.10668162291</c:v>
                </c:pt>
                <c:pt idx="782">
                  <c:v>321018.39834828966</c:v>
                </c:pt>
                <c:pt idx="783">
                  <c:v>311442.85668162303</c:v>
                </c:pt>
                <c:pt idx="784">
                  <c:v>278031.56501495629</c:v>
                </c:pt>
                <c:pt idx="785">
                  <c:v>282447.52334828954</c:v>
                </c:pt>
                <c:pt idx="786">
                  <c:v>317342.06501495629</c:v>
                </c:pt>
                <c:pt idx="787">
                  <c:v>319522.27334828966</c:v>
                </c:pt>
                <c:pt idx="788">
                  <c:v>304148.60668162303</c:v>
                </c:pt>
                <c:pt idx="789">
                  <c:v>309171.35668162291</c:v>
                </c:pt>
                <c:pt idx="790">
                  <c:v>308967.81501495629</c:v>
                </c:pt>
                <c:pt idx="791">
                  <c:v>335107.62303133629</c:v>
                </c:pt>
                <c:pt idx="792">
                  <c:v>352050.99803133629</c:v>
                </c:pt>
                <c:pt idx="793">
                  <c:v>348823.58136466966</c:v>
                </c:pt>
                <c:pt idx="794">
                  <c:v>336524.78969800292</c:v>
                </c:pt>
                <c:pt idx="795">
                  <c:v>313970.87303133629</c:v>
                </c:pt>
                <c:pt idx="796">
                  <c:v>306630.41469800292</c:v>
                </c:pt>
                <c:pt idx="797">
                  <c:v>284136.45636466966</c:v>
                </c:pt>
                <c:pt idx="798">
                  <c:v>269675.33136466966</c:v>
                </c:pt>
                <c:pt idx="799">
                  <c:v>330206.03969800292</c:v>
                </c:pt>
                <c:pt idx="800">
                  <c:v>338706.91469800292</c:v>
                </c:pt>
                <c:pt idx="801">
                  <c:v>336549.03969800292</c:v>
                </c:pt>
                <c:pt idx="802">
                  <c:v>333682.53969800292</c:v>
                </c:pt>
                <c:pt idx="803">
                  <c:v>332853.66469800292</c:v>
                </c:pt>
                <c:pt idx="804">
                  <c:v>335386.45636466966</c:v>
                </c:pt>
                <c:pt idx="805">
                  <c:v>334301.95636466966</c:v>
                </c:pt>
                <c:pt idx="806">
                  <c:v>365506.91469800292</c:v>
                </c:pt>
                <c:pt idx="807">
                  <c:v>356520.78969800292</c:v>
                </c:pt>
                <c:pt idx="808">
                  <c:v>350346.58136466966</c:v>
                </c:pt>
                <c:pt idx="809">
                  <c:v>347700.74803133629</c:v>
                </c:pt>
                <c:pt idx="810">
                  <c:v>298569.08136466966</c:v>
                </c:pt>
                <c:pt idx="811">
                  <c:v>252594.66469800292</c:v>
                </c:pt>
                <c:pt idx="812">
                  <c:v>267900.91469800292</c:v>
                </c:pt>
                <c:pt idx="813">
                  <c:v>271957.99803133629</c:v>
                </c:pt>
                <c:pt idx="814">
                  <c:v>271557.12303133629</c:v>
                </c:pt>
                <c:pt idx="815">
                  <c:v>261200.12303133629</c:v>
                </c:pt>
                <c:pt idx="816">
                  <c:v>296792.87303133629</c:v>
                </c:pt>
                <c:pt idx="817">
                  <c:v>303150.87303133629</c:v>
                </c:pt>
                <c:pt idx="818">
                  <c:v>293197.49803133629</c:v>
                </c:pt>
                <c:pt idx="819">
                  <c:v>291329.78969800292</c:v>
                </c:pt>
                <c:pt idx="820">
                  <c:v>295336.12303133629</c:v>
                </c:pt>
                <c:pt idx="821">
                  <c:v>270308.74803133629</c:v>
                </c:pt>
                <c:pt idx="822">
                  <c:v>204583.16448884454</c:v>
                </c:pt>
                <c:pt idx="823">
                  <c:v>246268.87282217792</c:v>
                </c:pt>
                <c:pt idx="824">
                  <c:v>246132.78948884454</c:v>
                </c:pt>
                <c:pt idx="825">
                  <c:v>246531.66448884454</c:v>
                </c:pt>
                <c:pt idx="826">
                  <c:v>267584.37282217795</c:v>
                </c:pt>
                <c:pt idx="827">
                  <c:v>278912.08115551132</c:v>
                </c:pt>
                <c:pt idx="828">
                  <c:v>256510.08115551129</c:v>
                </c:pt>
                <c:pt idx="829">
                  <c:v>281790.20615551132</c:v>
                </c:pt>
                <c:pt idx="830">
                  <c:v>315824.33115551132</c:v>
                </c:pt>
                <c:pt idx="831">
                  <c:v>332949.12282217795</c:v>
                </c:pt>
                <c:pt idx="832">
                  <c:v>280964.16448884457</c:v>
                </c:pt>
                <c:pt idx="833">
                  <c:v>277660.20615551132</c:v>
                </c:pt>
                <c:pt idx="834">
                  <c:v>398753.20615551132</c:v>
                </c:pt>
                <c:pt idx="835">
                  <c:v>423977.91448884457</c:v>
                </c:pt>
                <c:pt idx="836">
                  <c:v>412385.28948884457</c:v>
                </c:pt>
                <c:pt idx="837">
                  <c:v>365076.95615551132</c:v>
                </c:pt>
                <c:pt idx="838">
                  <c:v>374298.74782217795</c:v>
                </c:pt>
                <c:pt idx="839">
                  <c:v>328735.20615551132</c:v>
                </c:pt>
                <c:pt idx="840">
                  <c:v>286646.16448884457</c:v>
                </c:pt>
                <c:pt idx="841">
                  <c:v>300043.95615551132</c:v>
                </c:pt>
                <c:pt idx="842">
                  <c:v>310981.37282217795</c:v>
                </c:pt>
                <c:pt idx="843">
                  <c:v>314532.74782217795</c:v>
                </c:pt>
                <c:pt idx="844">
                  <c:v>298489.37282217795</c:v>
                </c:pt>
                <c:pt idx="845">
                  <c:v>278720.70615551132</c:v>
                </c:pt>
                <c:pt idx="846">
                  <c:v>273270.70615551132</c:v>
                </c:pt>
                <c:pt idx="847">
                  <c:v>255919.08115551129</c:v>
                </c:pt>
                <c:pt idx="848">
                  <c:v>273511.41448884457</c:v>
                </c:pt>
                <c:pt idx="849">
                  <c:v>279320.74782217795</c:v>
                </c:pt>
                <c:pt idx="850">
                  <c:v>299494.41448884457</c:v>
                </c:pt>
                <c:pt idx="851">
                  <c:v>314082.91448884457</c:v>
                </c:pt>
                <c:pt idx="852">
                  <c:v>266943.70615551132</c:v>
                </c:pt>
                <c:pt idx="853">
                  <c:v>236409.40891086045</c:v>
                </c:pt>
                <c:pt idx="854">
                  <c:v>274676.11724419368</c:v>
                </c:pt>
                <c:pt idx="855">
                  <c:v>318608.36724419368</c:v>
                </c:pt>
                <c:pt idx="856">
                  <c:v>359076.78391086042</c:v>
                </c:pt>
                <c:pt idx="857">
                  <c:v>302916.20057752705</c:v>
                </c:pt>
                <c:pt idx="858">
                  <c:v>307629.74224419368</c:v>
                </c:pt>
                <c:pt idx="859">
                  <c:v>290684.65891086042</c:v>
                </c:pt>
                <c:pt idx="860">
                  <c:v>270418.03391086042</c:v>
                </c:pt>
                <c:pt idx="861">
                  <c:v>277536.49224419368</c:v>
                </c:pt>
                <c:pt idx="862">
                  <c:v>289922.45057752705</c:v>
                </c:pt>
                <c:pt idx="863">
                  <c:v>273585.36724419368</c:v>
                </c:pt>
                <c:pt idx="864">
                  <c:v>264273.28391086042</c:v>
                </c:pt>
                <c:pt idx="865">
                  <c:v>286534.11724419368</c:v>
                </c:pt>
                <c:pt idx="866">
                  <c:v>273779.78391086042</c:v>
                </c:pt>
                <c:pt idx="867">
                  <c:v>272285.15891086042</c:v>
                </c:pt>
                <c:pt idx="868">
                  <c:v>252843.07557752708</c:v>
                </c:pt>
                <c:pt idx="869">
                  <c:v>264990.28391086042</c:v>
                </c:pt>
                <c:pt idx="870">
                  <c:v>288329.20057752705</c:v>
                </c:pt>
                <c:pt idx="871">
                  <c:v>300664.45057752705</c:v>
                </c:pt>
                <c:pt idx="872">
                  <c:v>298142.11724419368</c:v>
                </c:pt>
                <c:pt idx="873">
                  <c:v>284433.82557752705</c:v>
                </c:pt>
                <c:pt idx="874">
                  <c:v>254725.11724419371</c:v>
                </c:pt>
                <c:pt idx="875">
                  <c:v>251850.78391086045</c:v>
                </c:pt>
                <c:pt idx="876">
                  <c:v>271729.40891086042</c:v>
                </c:pt>
                <c:pt idx="877">
                  <c:v>278936.28391086042</c:v>
                </c:pt>
                <c:pt idx="878">
                  <c:v>267069.07557752705</c:v>
                </c:pt>
                <c:pt idx="879">
                  <c:v>255300.45057752708</c:v>
                </c:pt>
                <c:pt idx="880">
                  <c:v>238886.61724419371</c:v>
                </c:pt>
                <c:pt idx="881">
                  <c:v>238552.53391086045</c:v>
                </c:pt>
                <c:pt idx="882">
                  <c:v>251060.00238790247</c:v>
                </c:pt>
                <c:pt idx="883">
                  <c:v>253404.16905456921</c:v>
                </c:pt>
                <c:pt idx="884">
                  <c:v>234269.08572123584</c:v>
                </c:pt>
                <c:pt idx="885">
                  <c:v>242808.00238790247</c:v>
                </c:pt>
                <c:pt idx="886">
                  <c:v>260700.12738790247</c:v>
                </c:pt>
                <c:pt idx="887">
                  <c:v>251496.75238790247</c:v>
                </c:pt>
                <c:pt idx="888">
                  <c:v>237432.54405456921</c:v>
                </c:pt>
                <c:pt idx="889">
                  <c:v>231733.56770911571</c:v>
                </c:pt>
                <c:pt idx="890">
                  <c:v>263109.50238790247</c:v>
                </c:pt>
                <c:pt idx="891">
                  <c:v>278133.33572123584</c:v>
                </c:pt>
                <c:pt idx="892">
                  <c:v>252433.37738790247</c:v>
                </c:pt>
                <c:pt idx="893">
                  <c:v>272397.91905456921</c:v>
                </c:pt>
                <c:pt idx="894">
                  <c:v>297088.71072123584</c:v>
                </c:pt>
                <c:pt idx="895">
                  <c:v>327403.54405456921</c:v>
                </c:pt>
                <c:pt idx="896">
                  <c:v>311971.00238790247</c:v>
                </c:pt>
                <c:pt idx="897">
                  <c:v>276437.54405456921</c:v>
                </c:pt>
                <c:pt idx="898">
                  <c:v>253725.00238790247</c:v>
                </c:pt>
                <c:pt idx="899">
                  <c:v>242145.79405456921</c:v>
                </c:pt>
                <c:pt idx="900">
                  <c:v>234678.83572123584</c:v>
                </c:pt>
                <c:pt idx="901">
                  <c:v>225437.46072123584</c:v>
                </c:pt>
                <c:pt idx="902">
                  <c:v>208231.66905456909</c:v>
                </c:pt>
                <c:pt idx="903">
                  <c:v>212213.16905456909</c:v>
                </c:pt>
                <c:pt idx="904">
                  <c:v>225459.54405456909</c:v>
                </c:pt>
                <c:pt idx="905">
                  <c:v>242177.33572123584</c:v>
                </c:pt>
                <c:pt idx="906">
                  <c:v>259089.79405456909</c:v>
                </c:pt>
                <c:pt idx="907">
                  <c:v>239442.16905456921</c:v>
                </c:pt>
                <c:pt idx="908">
                  <c:v>214223.91905456909</c:v>
                </c:pt>
                <c:pt idx="909">
                  <c:v>187870.66905456909</c:v>
                </c:pt>
                <c:pt idx="910">
                  <c:v>184567.04405456921</c:v>
                </c:pt>
                <c:pt idx="911">
                  <c:v>216789.75238790247</c:v>
                </c:pt>
                <c:pt idx="912">
                  <c:v>235628.50238790247</c:v>
                </c:pt>
                <c:pt idx="913">
                  <c:v>244938.90692091966</c:v>
                </c:pt>
                <c:pt idx="914">
                  <c:v>260186.53192091954</c:v>
                </c:pt>
                <c:pt idx="915">
                  <c:v>261358.19858758629</c:v>
                </c:pt>
                <c:pt idx="916">
                  <c:v>238451.78192091966</c:v>
                </c:pt>
                <c:pt idx="917">
                  <c:v>201139.74025425292</c:v>
                </c:pt>
                <c:pt idx="918">
                  <c:v>229798.82358758629</c:v>
                </c:pt>
                <c:pt idx="919">
                  <c:v>228773.61525425292</c:v>
                </c:pt>
                <c:pt idx="920">
                  <c:v>233498.82358758629</c:v>
                </c:pt>
                <c:pt idx="921">
                  <c:v>238056.24025425292</c:v>
                </c:pt>
                <c:pt idx="922">
                  <c:v>238493.78192091966</c:v>
                </c:pt>
                <c:pt idx="923">
                  <c:v>222034.57358758617</c:v>
                </c:pt>
                <c:pt idx="924">
                  <c:v>216407.32358758629</c:v>
                </c:pt>
                <c:pt idx="925">
                  <c:v>238141.99025425292</c:v>
                </c:pt>
                <c:pt idx="926">
                  <c:v>233256.03192091954</c:v>
                </c:pt>
                <c:pt idx="927">
                  <c:v>235427.11525425303</c:v>
                </c:pt>
                <c:pt idx="928">
                  <c:v>241410.49025425292</c:v>
                </c:pt>
                <c:pt idx="929">
                  <c:v>245260.15692091966</c:v>
                </c:pt>
                <c:pt idx="930">
                  <c:v>200381.86525425292</c:v>
                </c:pt>
                <c:pt idx="931">
                  <c:v>189472.65692091966</c:v>
                </c:pt>
                <c:pt idx="932">
                  <c:v>218418.90692091966</c:v>
                </c:pt>
                <c:pt idx="933">
                  <c:v>235310.28192091966</c:v>
                </c:pt>
                <c:pt idx="934">
                  <c:v>237728.44858758629</c:v>
                </c:pt>
                <c:pt idx="935">
                  <c:v>227372.11525425292</c:v>
                </c:pt>
                <c:pt idx="936">
                  <c:v>223273.28192091954</c:v>
                </c:pt>
                <c:pt idx="937">
                  <c:v>203309.82358758629</c:v>
                </c:pt>
                <c:pt idx="938">
                  <c:v>212060.69858758617</c:v>
                </c:pt>
                <c:pt idx="939">
                  <c:v>224551.28192091954</c:v>
                </c:pt>
                <c:pt idx="940">
                  <c:v>246232.94858758629</c:v>
                </c:pt>
                <c:pt idx="941">
                  <c:v>257576.99025425292</c:v>
                </c:pt>
                <c:pt idx="942">
                  <c:v>253208.86525425303</c:v>
                </c:pt>
                <c:pt idx="943">
                  <c:v>235096.15321864217</c:v>
                </c:pt>
                <c:pt idx="944">
                  <c:v>202714.56988530868</c:v>
                </c:pt>
                <c:pt idx="945">
                  <c:v>180008.0698853088</c:v>
                </c:pt>
                <c:pt idx="946">
                  <c:v>213181.44488530868</c:v>
                </c:pt>
                <c:pt idx="947">
                  <c:v>224410.90321864217</c:v>
                </c:pt>
                <c:pt idx="948">
                  <c:v>208796.52821864217</c:v>
                </c:pt>
                <c:pt idx="949">
                  <c:v>204131.36155197542</c:v>
                </c:pt>
                <c:pt idx="950">
                  <c:v>197915.65321864217</c:v>
                </c:pt>
                <c:pt idx="951">
                  <c:v>170543.02821864217</c:v>
                </c:pt>
                <c:pt idx="952">
                  <c:v>139056.19488530874</c:v>
                </c:pt>
                <c:pt idx="953">
                  <c:v>146433.61155197542</c:v>
                </c:pt>
                <c:pt idx="954">
                  <c:v>160219.86155197542</c:v>
                </c:pt>
                <c:pt idx="955">
                  <c:v>153813.36155197542</c:v>
                </c:pt>
                <c:pt idx="956">
                  <c:v>152526.77821864217</c:v>
                </c:pt>
                <c:pt idx="957">
                  <c:v>154292.23655197542</c:v>
                </c:pt>
                <c:pt idx="958">
                  <c:v>137925.40321864205</c:v>
                </c:pt>
                <c:pt idx="959">
                  <c:v>96211.694885308752</c:v>
                </c:pt>
                <c:pt idx="960">
                  <c:v>112894.36155197544</c:v>
                </c:pt>
                <c:pt idx="961">
                  <c:v>112366.52821864207</c:v>
                </c:pt>
                <c:pt idx="962">
                  <c:v>96994.778218642066</c:v>
                </c:pt>
                <c:pt idx="963">
                  <c:v>93915.528218642066</c:v>
                </c:pt>
                <c:pt idx="964">
                  <c:v>103293.77821864207</c:v>
                </c:pt>
                <c:pt idx="965">
                  <c:v>84667.48655197538</c:v>
                </c:pt>
                <c:pt idx="966">
                  <c:v>75053.194885308752</c:v>
                </c:pt>
                <c:pt idx="967">
                  <c:v>87514.944885308752</c:v>
                </c:pt>
                <c:pt idx="968">
                  <c:v>131075.44488530874</c:v>
                </c:pt>
                <c:pt idx="969">
                  <c:v>165332.48655197542</c:v>
                </c:pt>
                <c:pt idx="970">
                  <c:v>189478.1948853088</c:v>
                </c:pt>
                <c:pt idx="971">
                  <c:v>218049.98655197554</c:v>
                </c:pt>
                <c:pt idx="972">
                  <c:v>110385.02821864212</c:v>
                </c:pt>
                <c:pt idx="973">
                  <c:v>79839.944885308752</c:v>
                </c:pt>
                <c:pt idx="974">
                  <c:v>121999.85793832087</c:v>
                </c:pt>
                <c:pt idx="975">
                  <c:v>145829.81627165416</c:v>
                </c:pt>
                <c:pt idx="976">
                  <c:v>160704.4829383209</c:v>
                </c:pt>
                <c:pt idx="977">
                  <c:v>159560.2329383209</c:v>
                </c:pt>
                <c:pt idx="978">
                  <c:v>140974.4829383209</c:v>
                </c:pt>
                <c:pt idx="979">
                  <c:v>110807.60793832087</c:v>
                </c:pt>
                <c:pt idx="980">
                  <c:v>88005.232938320871</c:v>
                </c:pt>
                <c:pt idx="981">
                  <c:v>120490.7746049875</c:v>
                </c:pt>
                <c:pt idx="982">
                  <c:v>136025.06627165416</c:v>
                </c:pt>
                <c:pt idx="983">
                  <c:v>154444.8579383209</c:v>
                </c:pt>
                <c:pt idx="984">
                  <c:v>154594.27460498753</c:v>
                </c:pt>
                <c:pt idx="985">
                  <c:v>128515.23293832087</c:v>
                </c:pt>
                <c:pt idx="986">
                  <c:v>60134.732938320871</c:v>
                </c:pt>
                <c:pt idx="987">
                  <c:v>34882.316271654185</c:v>
                </c:pt>
                <c:pt idx="988">
                  <c:v>54856.107938320871</c:v>
                </c:pt>
                <c:pt idx="989">
                  <c:v>54944.941271654243</c:v>
                </c:pt>
                <c:pt idx="990">
                  <c:v>82515.816271654126</c:v>
                </c:pt>
                <c:pt idx="991">
                  <c:v>133333.31627165416</c:v>
                </c:pt>
                <c:pt idx="992">
                  <c:v>165613.2329383209</c:v>
                </c:pt>
                <c:pt idx="993">
                  <c:v>148474.89960498753</c:v>
                </c:pt>
                <c:pt idx="994">
                  <c:v>138847.06627165416</c:v>
                </c:pt>
                <c:pt idx="995">
                  <c:v>179325.3579383209</c:v>
                </c:pt>
                <c:pt idx="996">
                  <c:v>209254.31627165427</c:v>
                </c:pt>
                <c:pt idx="997">
                  <c:v>221819.19127165427</c:v>
                </c:pt>
                <c:pt idx="998">
                  <c:v>224549.6079383209</c:v>
                </c:pt>
                <c:pt idx="999">
                  <c:v>215824.64960498753</c:v>
                </c:pt>
                <c:pt idx="1000">
                  <c:v>155583.64960498764</c:v>
                </c:pt>
                <c:pt idx="1001">
                  <c:v>105212.60793832087</c:v>
                </c:pt>
                <c:pt idx="1002">
                  <c:v>143420.19127165427</c:v>
                </c:pt>
                <c:pt idx="1003">
                  <c:v>125413.85793832087</c:v>
                </c:pt>
                <c:pt idx="1004">
                  <c:v>127248.9173037346</c:v>
                </c:pt>
                <c:pt idx="1005">
                  <c:v>146249.37563706795</c:v>
                </c:pt>
                <c:pt idx="1006">
                  <c:v>136740.7089704012</c:v>
                </c:pt>
                <c:pt idx="1007">
                  <c:v>113935.08397040123</c:v>
                </c:pt>
                <c:pt idx="1008">
                  <c:v>106802.5423037346</c:v>
                </c:pt>
                <c:pt idx="1009">
                  <c:v>135900.62563706783</c:v>
                </c:pt>
                <c:pt idx="1010">
                  <c:v>135546.50063706783</c:v>
                </c:pt>
                <c:pt idx="1011">
                  <c:v>151028.25063706783</c:v>
                </c:pt>
                <c:pt idx="1012">
                  <c:v>149164.4589704012</c:v>
                </c:pt>
                <c:pt idx="1013">
                  <c:v>167540.66730373458</c:v>
                </c:pt>
                <c:pt idx="1014">
                  <c:v>150721.50063706783</c:v>
                </c:pt>
                <c:pt idx="1015">
                  <c:v>112677.54230373449</c:v>
                </c:pt>
                <c:pt idx="1016">
                  <c:v>117133.2923037346</c:v>
                </c:pt>
                <c:pt idx="1017">
                  <c:v>138173.00063706783</c:v>
                </c:pt>
                <c:pt idx="1018">
                  <c:v>160024.50063706783</c:v>
                </c:pt>
                <c:pt idx="1019">
                  <c:v>167678.12563706795</c:v>
                </c:pt>
                <c:pt idx="1020">
                  <c:v>143281.5839704012</c:v>
                </c:pt>
                <c:pt idx="1021">
                  <c:v>158304.62563706795</c:v>
                </c:pt>
                <c:pt idx="1022">
                  <c:v>161085.9589704012</c:v>
                </c:pt>
                <c:pt idx="1023">
                  <c:v>192980.87563706795</c:v>
                </c:pt>
                <c:pt idx="1024">
                  <c:v>200523.16730373446</c:v>
                </c:pt>
                <c:pt idx="1025">
                  <c:v>206183.79230373458</c:v>
                </c:pt>
                <c:pt idx="1026">
                  <c:v>189287.75063706783</c:v>
                </c:pt>
                <c:pt idx="1027">
                  <c:v>159283.3339704012</c:v>
                </c:pt>
                <c:pt idx="1028">
                  <c:v>146257.62563706783</c:v>
                </c:pt>
                <c:pt idx="1029">
                  <c:v>161122.00063706783</c:v>
                </c:pt>
                <c:pt idx="1030">
                  <c:v>195200.7089704012</c:v>
                </c:pt>
                <c:pt idx="1031">
                  <c:v>204454.87563706783</c:v>
                </c:pt>
                <c:pt idx="1032">
                  <c:v>210133.12563706783</c:v>
                </c:pt>
                <c:pt idx="1033">
                  <c:v>224752.8339704012</c:v>
                </c:pt>
                <c:pt idx="1034">
                  <c:v>221970.9589704012</c:v>
                </c:pt>
                <c:pt idx="1035">
                  <c:v>138029.71340969045</c:v>
                </c:pt>
                <c:pt idx="1036">
                  <c:v>121599.71340969045</c:v>
                </c:pt>
                <c:pt idx="1037">
                  <c:v>142384.71340969033</c:v>
                </c:pt>
                <c:pt idx="1038">
                  <c:v>146370.9217430237</c:v>
                </c:pt>
                <c:pt idx="1039">
                  <c:v>155307.4217430237</c:v>
                </c:pt>
                <c:pt idx="1040">
                  <c:v>115726.9217430237</c:v>
                </c:pt>
                <c:pt idx="1041">
                  <c:v>106693.7967430237</c:v>
                </c:pt>
                <c:pt idx="1042">
                  <c:v>98214.213409690448</c:v>
                </c:pt>
                <c:pt idx="1043">
                  <c:v>92617.54674302382</c:v>
                </c:pt>
                <c:pt idx="1044">
                  <c:v>141311.04674302382</c:v>
                </c:pt>
                <c:pt idx="1045">
                  <c:v>145807.54674302382</c:v>
                </c:pt>
                <c:pt idx="1046">
                  <c:v>124952.2967430237</c:v>
                </c:pt>
                <c:pt idx="1047">
                  <c:v>121402.50507635708</c:v>
                </c:pt>
                <c:pt idx="1048">
                  <c:v>139431.25507635708</c:v>
                </c:pt>
                <c:pt idx="1049">
                  <c:v>147572.50507635708</c:v>
                </c:pt>
                <c:pt idx="1050">
                  <c:v>152980.88007635708</c:v>
                </c:pt>
                <c:pt idx="1051">
                  <c:v>191208.5467430237</c:v>
                </c:pt>
                <c:pt idx="1052">
                  <c:v>203770.58840969045</c:v>
                </c:pt>
                <c:pt idx="1053">
                  <c:v>187564.63007635708</c:v>
                </c:pt>
                <c:pt idx="1054">
                  <c:v>179129.4217430237</c:v>
                </c:pt>
                <c:pt idx="1055">
                  <c:v>164742.38007635708</c:v>
                </c:pt>
                <c:pt idx="1056">
                  <c:v>121640.33840969033</c:v>
                </c:pt>
                <c:pt idx="1057">
                  <c:v>113952.33840969045</c:v>
                </c:pt>
                <c:pt idx="1058">
                  <c:v>150694.58840969045</c:v>
                </c:pt>
                <c:pt idx="1059">
                  <c:v>153635.79674302382</c:v>
                </c:pt>
                <c:pt idx="1060">
                  <c:v>155321.83840969045</c:v>
                </c:pt>
                <c:pt idx="1061">
                  <c:v>157070.63007635708</c:v>
                </c:pt>
                <c:pt idx="1062">
                  <c:v>158826.13007635708</c:v>
                </c:pt>
                <c:pt idx="1063">
                  <c:v>112935.67174302382</c:v>
                </c:pt>
                <c:pt idx="1064">
                  <c:v>82388.880076357076</c:v>
                </c:pt>
                <c:pt idx="1065">
                  <c:v>128645.25507635708</c:v>
                </c:pt>
                <c:pt idx="1066">
                  <c:v>206545.41046287582</c:v>
                </c:pt>
                <c:pt idx="1067">
                  <c:v>215911.95212954245</c:v>
                </c:pt>
                <c:pt idx="1068">
                  <c:v>222826.53546287582</c:v>
                </c:pt>
                <c:pt idx="1069">
                  <c:v>218652.95212954245</c:v>
                </c:pt>
                <c:pt idx="1070">
                  <c:v>187254.41046287582</c:v>
                </c:pt>
                <c:pt idx="1071">
                  <c:v>164036.91046287582</c:v>
                </c:pt>
                <c:pt idx="1072">
                  <c:v>125039.20212954259</c:v>
                </c:pt>
                <c:pt idx="1073">
                  <c:v>129209.20212954245</c:v>
                </c:pt>
                <c:pt idx="1074">
                  <c:v>168319.99379620908</c:v>
                </c:pt>
                <c:pt idx="1075">
                  <c:v>193503.11879620919</c:v>
                </c:pt>
                <c:pt idx="1076">
                  <c:v>187168.82712954245</c:v>
                </c:pt>
                <c:pt idx="1077">
                  <c:v>153353.41046287594</c:v>
                </c:pt>
                <c:pt idx="1078">
                  <c:v>120798.99379620916</c:v>
                </c:pt>
                <c:pt idx="1079">
                  <c:v>119797.03546287579</c:v>
                </c:pt>
                <c:pt idx="1080">
                  <c:v>125836.45212954254</c:v>
                </c:pt>
                <c:pt idx="1081">
                  <c:v>124537.36879620916</c:v>
                </c:pt>
                <c:pt idx="1082">
                  <c:v>124593.91046287585</c:v>
                </c:pt>
                <c:pt idx="1083">
                  <c:v>109117.82712954254</c:v>
                </c:pt>
                <c:pt idx="1084">
                  <c:v>101079.57712954254</c:v>
                </c:pt>
                <c:pt idx="1085">
                  <c:v>99644.493796209223</c:v>
                </c:pt>
                <c:pt idx="1086">
                  <c:v>143495.11879620919</c:v>
                </c:pt>
                <c:pt idx="1087">
                  <c:v>147052.41046287582</c:v>
                </c:pt>
                <c:pt idx="1088">
                  <c:v>137914.28546287582</c:v>
                </c:pt>
                <c:pt idx="1089">
                  <c:v>123986.86879620916</c:v>
                </c:pt>
                <c:pt idx="1090">
                  <c:v>113298.07712954254</c:v>
                </c:pt>
                <c:pt idx="1091">
                  <c:v>94089.118796209164</c:v>
                </c:pt>
                <c:pt idx="1092">
                  <c:v>99500.78546287585</c:v>
                </c:pt>
                <c:pt idx="1093">
                  <c:v>135786.03546287582</c:v>
                </c:pt>
                <c:pt idx="1094">
                  <c:v>152104.66046287594</c:v>
                </c:pt>
                <c:pt idx="1095">
                  <c:v>165723.86879620919</c:v>
                </c:pt>
                <c:pt idx="1096">
                  <c:v>161006.69285363247</c:v>
                </c:pt>
                <c:pt idx="1097">
                  <c:v>157873.77618696584</c:v>
                </c:pt>
                <c:pt idx="1098">
                  <c:v>152824.60952029916</c:v>
                </c:pt>
                <c:pt idx="1099">
                  <c:v>141755.44285363259</c:v>
                </c:pt>
                <c:pt idx="1100">
                  <c:v>149756.06785363247</c:v>
                </c:pt>
                <c:pt idx="1101">
                  <c:v>165255.35952029921</c:v>
                </c:pt>
                <c:pt idx="1102">
                  <c:v>192559.48452029921</c:v>
                </c:pt>
                <c:pt idx="1103">
                  <c:v>196475.31785363253</c:v>
                </c:pt>
                <c:pt idx="1104">
                  <c:v>177374.98452029921</c:v>
                </c:pt>
                <c:pt idx="1105">
                  <c:v>146439.40118696584</c:v>
                </c:pt>
                <c:pt idx="1106">
                  <c:v>144231.4011869659</c:v>
                </c:pt>
                <c:pt idx="1107">
                  <c:v>165847.73452029921</c:v>
                </c:pt>
                <c:pt idx="1108">
                  <c:v>167657.10952029921</c:v>
                </c:pt>
                <c:pt idx="1109">
                  <c:v>175643.56785363253</c:v>
                </c:pt>
                <c:pt idx="1110">
                  <c:v>186773.02618696584</c:v>
                </c:pt>
                <c:pt idx="1111">
                  <c:v>188491.94285363253</c:v>
                </c:pt>
                <c:pt idx="1112">
                  <c:v>170819.52618696584</c:v>
                </c:pt>
                <c:pt idx="1113">
                  <c:v>171257.31785363253</c:v>
                </c:pt>
                <c:pt idx="1114">
                  <c:v>202854.0261869659</c:v>
                </c:pt>
                <c:pt idx="1115">
                  <c:v>206626.27618696578</c:v>
                </c:pt>
                <c:pt idx="1116">
                  <c:v>225467.65118696578</c:v>
                </c:pt>
                <c:pt idx="1117">
                  <c:v>227560.98452029916</c:v>
                </c:pt>
                <c:pt idx="1118">
                  <c:v>248288.9011869659</c:v>
                </c:pt>
                <c:pt idx="1119">
                  <c:v>218356.6511869659</c:v>
                </c:pt>
                <c:pt idx="1120">
                  <c:v>247544.85952029916</c:v>
                </c:pt>
                <c:pt idx="1121">
                  <c:v>262070.48452029927</c:v>
                </c:pt>
                <c:pt idx="1122">
                  <c:v>257280.6511869659</c:v>
                </c:pt>
                <c:pt idx="1123">
                  <c:v>240444.4011869659</c:v>
                </c:pt>
                <c:pt idx="1124">
                  <c:v>211877.0261869659</c:v>
                </c:pt>
                <c:pt idx="1125">
                  <c:v>211401.23452029927</c:v>
                </c:pt>
                <c:pt idx="1126">
                  <c:v>187528.44285363247</c:v>
                </c:pt>
                <c:pt idx="1127">
                  <c:v>214778.14770709435</c:v>
                </c:pt>
                <c:pt idx="1128">
                  <c:v>224346.77886155664</c:v>
                </c:pt>
                <c:pt idx="1129">
                  <c:v>246611.23719488989</c:v>
                </c:pt>
                <c:pt idx="1130">
                  <c:v>209836.69552822327</c:v>
                </c:pt>
                <c:pt idx="1131">
                  <c:v>191100.48719489001</c:v>
                </c:pt>
                <c:pt idx="1132">
                  <c:v>224653.94552822327</c:v>
                </c:pt>
                <c:pt idx="1133">
                  <c:v>238248.02886155652</c:v>
                </c:pt>
                <c:pt idx="1134">
                  <c:v>263822.27886155667</c:v>
                </c:pt>
                <c:pt idx="1135">
                  <c:v>293113.90386155667</c:v>
                </c:pt>
                <c:pt idx="1136">
                  <c:v>251514.27886155664</c:v>
                </c:pt>
                <c:pt idx="1137">
                  <c:v>266898.9455282233</c:v>
                </c:pt>
                <c:pt idx="1138">
                  <c:v>295798.6955282233</c:v>
                </c:pt>
                <c:pt idx="1139">
                  <c:v>269786.1955282233</c:v>
                </c:pt>
                <c:pt idx="1140">
                  <c:v>252162.69552822327</c:v>
                </c:pt>
                <c:pt idx="1141">
                  <c:v>227543.98719488989</c:v>
                </c:pt>
                <c:pt idx="1142">
                  <c:v>263419.4455282233</c:v>
                </c:pt>
                <c:pt idx="1143">
                  <c:v>256842.44552822327</c:v>
                </c:pt>
                <c:pt idx="1144">
                  <c:v>256689.61219488989</c:v>
                </c:pt>
                <c:pt idx="1145">
                  <c:v>262066.36219488989</c:v>
                </c:pt>
                <c:pt idx="1146">
                  <c:v>275091.1955282233</c:v>
                </c:pt>
                <c:pt idx="1147">
                  <c:v>267384.65386155667</c:v>
                </c:pt>
                <c:pt idx="1148">
                  <c:v>259167.90386155664</c:v>
                </c:pt>
                <c:pt idx="1149">
                  <c:v>280988.1955282233</c:v>
                </c:pt>
                <c:pt idx="1150">
                  <c:v>275639.02886155667</c:v>
                </c:pt>
                <c:pt idx="1151">
                  <c:v>260402.40386155664</c:v>
                </c:pt>
                <c:pt idx="1152">
                  <c:v>260525.73719488989</c:v>
                </c:pt>
                <c:pt idx="1153">
                  <c:v>269454.52886155667</c:v>
                </c:pt>
                <c:pt idx="1154">
                  <c:v>252955.69552822327</c:v>
                </c:pt>
                <c:pt idx="1155">
                  <c:v>269046.9455282233</c:v>
                </c:pt>
                <c:pt idx="1156">
                  <c:v>292730.93191709631</c:v>
                </c:pt>
                <c:pt idx="1157">
                  <c:v>299226.3116482491</c:v>
                </c:pt>
                <c:pt idx="1158">
                  <c:v>308763.97831491585</c:v>
                </c:pt>
                <c:pt idx="1159">
                  <c:v>304804.22831491585</c:v>
                </c:pt>
                <c:pt idx="1160">
                  <c:v>324324.10331491585</c:v>
                </c:pt>
                <c:pt idx="1161">
                  <c:v>323455.85331491585</c:v>
                </c:pt>
                <c:pt idx="1162">
                  <c:v>312740.39498158247</c:v>
                </c:pt>
                <c:pt idx="1163">
                  <c:v>322717.6866482491</c:v>
                </c:pt>
                <c:pt idx="1164">
                  <c:v>316071.35331491585</c:v>
                </c:pt>
                <c:pt idx="1165">
                  <c:v>297529.26998158247</c:v>
                </c:pt>
                <c:pt idx="1166">
                  <c:v>302192.9366482491</c:v>
                </c:pt>
                <c:pt idx="1167">
                  <c:v>292189.1866482491</c:v>
                </c:pt>
                <c:pt idx="1168">
                  <c:v>302515.0616482491</c:v>
                </c:pt>
                <c:pt idx="1169">
                  <c:v>301618.0616482491</c:v>
                </c:pt>
                <c:pt idx="1170">
                  <c:v>319078.8116482491</c:v>
                </c:pt>
                <c:pt idx="1171">
                  <c:v>307125.97831491585</c:v>
                </c:pt>
                <c:pt idx="1172">
                  <c:v>311926.22831491585</c:v>
                </c:pt>
                <c:pt idx="1173">
                  <c:v>281368.26998158247</c:v>
                </c:pt>
                <c:pt idx="1174">
                  <c:v>285335.10331491585</c:v>
                </c:pt>
                <c:pt idx="1175">
                  <c:v>255936.14498158247</c:v>
                </c:pt>
                <c:pt idx="1176">
                  <c:v>240367.85331491585</c:v>
                </c:pt>
                <c:pt idx="1177">
                  <c:v>253565.14498158247</c:v>
                </c:pt>
                <c:pt idx="1178">
                  <c:v>260850.4366482491</c:v>
                </c:pt>
                <c:pt idx="1179">
                  <c:v>289075.14498158247</c:v>
                </c:pt>
                <c:pt idx="1180">
                  <c:v>276324.0616482491</c:v>
                </c:pt>
                <c:pt idx="1181">
                  <c:v>265318.10331491585</c:v>
                </c:pt>
                <c:pt idx="1182">
                  <c:v>257271.35331491585</c:v>
                </c:pt>
                <c:pt idx="1183">
                  <c:v>269909.76998158247</c:v>
                </c:pt>
                <c:pt idx="1184">
                  <c:v>301826.35331491585</c:v>
                </c:pt>
                <c:pt idx="1185">
                  <c:v>298271.64498158247</c:v>
                </c:pt>
                <c:pt idx="1186">
                  <c:v>293433.22831491585</c:v>
                </c:pt>
                <c:pt idx="1187">
                  <c:v>277866.81625741581</c:v>
                </c:pt>
                <c:pt idx="1188">
                  <c:v>287867.93321122875</c:v>
                </c:pt>
                <c:pt idx="1189">
                  <c:v>271823.88285188051</c:v>
                </c:pt>
                <c:pt idx="1190">
                  <c:v>239758.25756146002</c:v>
                </c:pt>
                <c:pt idx="1191">
                  <c:v>272199.00995477219</c:v>
                </c:pt>
                <c:pt idx="1192">
                  <c:v>286986.03169947129</c:v>
                </c:pt>
                <c:pt idx="1193">
                  <c:v>265910.28579325421</c:v>
                </c:pt>
                <c:pt idx="1194">
                  <c:v>269206.01700675633</c:v>
                </c:pt>
                <c:pt idx="1195">
                  <c:v>282995.36997460958</c:v>
                </c:pt>
                <c:pt idx="1196">
                  <c:v>283334.51442285255</c:v>
                </c:pt>
                <c:pt idx="1197">
                  <c:v>265409.38201945042</c:v>
                </c:pt>
                <c:pt idx="1198">
                  <c:v>280827.49012743618</c:v>
                </c:pt>
                <c:pt idx="1199">
                  <c:v>268781.38323578623</c:v>
                </c:pt>
                <c:pt idx="1200">
                  <c:v>263332.04702289752</c:v>
                </c:pt>
                <c:pt idx="1201">
                  <c:v>279922.02913640498</c:v>
                </c:pt>
                <c:pt idx="1202">
                  <c:v>291511.45539485459</c:v>
                </c:pt>
                <c:pt idx="1203">
                  <c:v>288485.63333667954</c:v>
                </c:pt>
                <c:pt idx="1204">
                  <c:v>265854.12210270332</c:v>
                </c:pt>
                <c:pt idx="1205">
                  <c:v>283031.50062455621</c:v>
                </c:pt>
                <c:pt idx="1206">
                  <c:v>305081.96957831492</c:v>
                </c:pt>
                <c:pt idx="1207">
                  <c:v>307980.35233056539</c:v>
                </c:pt>
                <c:pt idx="1208">
                  <c:v>293804.09854396078</c:v>
                </c:pt>
                <c:pt idx="1209">
                  <c:v>294252.04160653334</c:v>
                </c:pt>
                <c:pt idx="1210">
                  <c:v>311505.18244064134</c:v>
                </c:pt>
                <c:pt idx="1211">
                  <c:v>311520.32132145087</c:v>
                </c:pt>
                <c:pt idx="1212">
                  <c:v>307596.25122781406</c:v>
                </c:pt>
                <c:pt idx="1213">
                  <c:v>303795.45438823488</c:v>
                </c:pt>
                <c:pt idx="1214">
                  <c:v>293091.24536389415</c:v>
                </c:pt>
                <c:pt idx="1215">
                  <c:v>280309.39915150712</c:v>
                </c:pt>
                <c:pt idx="1216">
                  <c:v>286029.30432328378</c:v>
                </c:pt>
                <c:pt idx="1217">
                  <c:v>267240.14465752762</c:v>
                </c:pt>
                <c:pt idx="1218">
                  <c:v>252406.71841185243</c:v>
                </c:pt>
                <c:pt idx="1219">
                  <c:v>249902.66531443654</c:v>
                </c:pt>
                <c:pt idx="1220">
                  <c:v>256943.25469690206</c:v>
                </c:pt>
                <c:pt idx="1221">
                  <c:v>270260.92011397536</c:v>
                </c:pt>
                <c:pt idx="1222">
                  <c:v>263689.2142126034</c:v>
                </c:pt>
                <c:pt idx="1223">
                  <c:v>232455.3094967588</c:v>
                </c:pt>
                <c:pt idx="1224">
                  <c:v>234718.68641497707</c:v>
                </c:pt>
                <c:pt idx="1225">
                  <c:v>245256.18590674509</c:v>
                </c:pt>
                <c:pt idx="1226">
                  <c:v>291301.58364981209</c:v>
                </c:pt>
                <c:pt idx="1227">
                  <c:v>335947.05746518879</c:v>
                </c:pt>
                <c:pt idx="1228">
                  <c:v>349123.57397589961</c:v>
                </c:pt>
                <c:pt idx="1229">
                  <c:v>389721.09472620161</c:v>
                </c:pt>
                <c:pt idx="1230">
                  <c:v>395939.22130625707</c:v>
                </c:pt>
                <c:pt idx="1231">
                  <c:v>362756.65508488298</c:v>
                </c:pt>
                <c:pt idx="1232">
                  <c:v>340234.48666323372</c:v>
                </c:pt>
                <c:pt idx="1233">
                  <c:v>334348.30343787669</c:v>
                </c:pt>
                <c:pt idx="1234">
                  <c:v>346324.11699102208</c:v>
                </c:pt>
                <c:pt idx="1235">
                  <c:v>330107.2353075454</c:v>
                </c:pt>
                <c:pt idx="1236">
                  <c:v>344211.96501365036</c:v>
                </c:pt>
                <c:pt idx="1237">
                  <c:v>320598.39192957093</c:v>
                </c:pt>
                <c:pt idx="1238">
                  <c:v>295353.73172997928</c:v>
                </c:pt>
                <c:pt idx="1239">
                  <c:v>276656.60829967371</c:v>
                </c:pt>
                <c:pt idx="1240">
                  <c:v>247721.11894772295</c:v>
                </c:pt>
                <c:pt idx="1241">
                  <c:v>263733.84507901338</c:v>
                </c:pt>
                <c:pt idx="1242">
                  <c:v>267810.17079304211</c:v>
                </c:pt>
                <c:pt idx="1243">
                  <c:v>266783.26599047746</c:v>
                </c:pt>
                <c:pt idx="1244">
                  <c:v>264416.28508963669</c:v>
                </c:pt>
                <c:pt idx="1245">
                  <c:v>244911.79680172115</c:v>
                </c:pt>
                <c:pt idx="1246">
                  <c:v>220168.33114728419</c:v>
                </c:pt>
                <c:pt idx="1247">
                  <c:v>261550.29552918632</c:v>
                </c:pt>
                <c:pt idx="1248">
                  <c:v>259057.79599285085</c:v>
                </c:pt>
                <c:pt idx="1249">
                  <c:v>235076.19057856261</c:v>
                </c:pt>
                <c:pt idx="1250">
                  <c:v>229344.41771634627</c:v>
                </c:pt>
                <c:pt idx="1251">
                  <c:v>222666.5041264341</c:v>
                </c:pt>
                <c:pt idx="1252">
                  <c:v>206942.20095905452</c:v>
                </c:pt>
                <c:pt idx="1253">
                  <c:v>227280.84178627166</c:v>
                </c:pt>
                <c:pt idx="1254">
                  <c:v>259195.60273444833</c:v>
                </c:pt>
                <c:pt idx="1255">
                  <c:v>241924.95889040787</c:v>
                </c:pt>
                <c:pt idx="1256">
                  <c:v>243549.84566526505</c:v>
                </c:pt>
                <c:pt idx="1257">
                  <c:v>232594.36143778951</c:v>
                </c:pt>
                <c:pt idx="1258">
                  <c:v>229679.88971292408</c:v>
                </c:pt>
                <c:pt idx="1259">
                  <c:v>209117.68725487625</c:v>
                </c:pt>
                <c:pt idx="1260">
                  <c:v>225918.59762996389</c:v>
                </c:pt>
                <c:pt idx="1261">
                  <c:v>202347.04784887534</c:v>
                </c:pt>
                <c:pt idx="1262">
                  <c:v>223578.86250527846</c:v>
                </c:pt>
                <c:pt idx="1263">
                  <c:v>240384.07315792373</c:v>
                </c:pt>
                <c:pt idx="1264">
                  <c:v>206036.2858961446</c:v>
                </c:pt>
                <c:pt idx="1265">
                  <c:v>205351.83427792299</c:v>
                </c:pt>
                <c:pt idx="1266">
                  <c:v>205400.39914665342</c:v>
                </c:pt>
                <c:pt idx="1267">
                  <c:v>222476.71475374076</c:v>
                </c:pt>
                <c:pt idx="1268">
                  <c:v>225015.41671798922</c:v>
                </c:pt>
                <c:pt idx="1269">
                  <c:v>218491.99783766709</c:v>
                </c:pt>
                <c:pt idx="1270">
                  <c:v>222672.62651942874</c:v>
                </c:pt>
                <c:pt idx="1271">
                  <c:v>210953.08928119575</c:v>
                </c:pt>
                <c:pt idx="1272">
                  <c:v>210613.65820943163</c:v>
                </c:pt>
                <c:pt idx="1273">
                  <c:v>197393.12965107791</c:v>
                </c:pt>
                <c:pt idx="1274">
                  <c:v>206525.48472244368</c:v>
                </c:pt>
                <c:pt idx="1275">
                  <c:v>241257.65728061658</c:v>
                </c:pt>
                <c:pt idx="1276">
                  <c:v>216550.27312981337</c:v>
                </c:pt>
                <c:pt idx="1277">
                  <c:v>202519.14143940833</c:v>
                </c:pt>
                <c:pt idx="1278">
                  <c:v>231845.43333286338</c:v>
                </c:pt>
                <c:pt idx="1279">
                  <c:v>177012.48130125325</c:v>
                </c:pt>
                <c:pt idx="1280">
                  <c:v>168222.24668610166</c:v>
                </c:pt>
                <c:pt idx="1281">
                  <c:v>169803.34391471423</c:v>
                </c:pt>
                <c:pt idx="1282">
                  <c:v>199645.2808157446</c:v>
                </c:pt>
                <c:pt idx="1283">
                  <c:v>181083.03049141463</c:v>
                </c:pt>
                <c:pt idx="1284">
                  <c:v>196305.30110404873</c:v>
                </c:pt>
                <c:pt idx="1285">
                  <c:v>196367.59655583667</c:v>
                </c:pt>
                <c:pt idx="1286">
                  <c:v>197701.51544973842</c:v>
                </c:pt>
                <c:pt idx="1287">
                  <c:v>200593.84543711122</c:v>
                </c:pt>
                <c:pt idx="1288">
                  <c:v>200843.20120735507</c:v>
                </c:pt>
                <c:pt idx="1289">
                  <c:v>216554.38884838464</c:v>
                </c:pt>
                <c:pt idx="1290">
                  <c:v>211912.77002250703</c:v>
                </c:pt>
                <c:pt idx="1291">
                  <c:v>193415.28702007543</c:v>
                </c:pt>
                <c:pt idx="1292">
                  <c:v>167554.77672294585</c:v>
                </c:pt>
                <c:pt idx="1293">
                  <c:v>164325.78573910968</c:v>
                </c:pt>
                <c:pt idx="1294">
                  <c:v>159180.22598530375</c:v>
                </c:pt>
                <c:pt idx="1295">
                  <c:v>157396.33464537008</c:v>
                </c:pt>
                <c:pt idx="1296">
                  <c:v>167483.80244418466</c:v>
                </c:pt>
                <c:pt idx="1297">
                  <c:v>177704.82171777252</c:v>
                </c:pt>
                <c:pt idx="1298">
                  <c:v>176121.53466455458</c:v>
                </c:pt>
                <c:pt idx="1299">
                  <c:v>139270.41423432087</c:v>
                </c:pt>
                <c:pt idx="1300">
                  <c:v>194772.18559710582</c:v>
                </c:pt>
                <c:pt idx="1301">
                  <c:v>164915.888793363</c:v>
                </c:pt>
                <c:pt idx="1302">
                  <c:v>172200.73840479745</c:v>
                </c:pt>
                <c:pt idx="1303">
                  <c:v>183592.32659984459</c:v>
                </c:pt>
                <c:pt idx="1304">
                  <c:v>174660.28209337298</c:v>
                </c:pt>
                <c:pt idx="1305">
                  <c:v>168006.36555394501</c:v>
                </c:pt>
                <c:pt idx="1306">
                  <c:v>171107.44683148336</c:v>
                </c:pt>
                <c:pt idx="1307">
                  <c:v>153936.54856747616</c:v>
                </c:pt>
                <c:pt idx="1308">
                  <c:v>144284.86746508046</c:v>
                </c:pt>
                <c:pt idx="1309">
                  <c:v>150285.01704052836</c:v>
                </c:pt>
                <c:pt idx="1310">
                  <c:v>156280.67568239465</c:v>
                </c:pt>
                <c:pt idx="1311">
                  <c:v>152066.36642665882</c:v>
                </c:pt>
                <c:pt idx="1312">
                  <c:v>150801.51548298667</c:v>
                </c:pt>
                <c:pt idx="1313">
                  <c:v>145458.04898793076</c:v>
                </c:pt>
                <c:pt idx="1314">
                  <c:v>143760.59490632699</c:v>
                </c:pt>
                <c:pt idx="1315">
                  <c:v>143867.94875540002</c:v>
                </c:pt>
                <c:pt idx="1316">
                  <c:v>133095.64784410578</c:v>
                </c:pt>
                <c:pt idx="1317">
                  <c:v>154430.25997425758</c:v>
                </c:pt>
                <c:pt idx="1318">
                  <c:v>154661.56619610536</c:v>
                </c:pt>
                <c:pt idx="1319">
                  <c:v>149691.02582555416</c:v>
                </c:pt>
                <c:pt idx="1320">
                  <c:v>152945.26414560966</c:v>
                </c:pt>
                <c:pt idx="1321">
                  <c:v>155883.48057974194</c:v>
                </c:pt>
                <c:pt idx="1322">
                  <c:v>155147.14697295497</c:v>
                </c:pt>
                <c:pt idx="1323">
                  <c:v>160409.45671109966</c:v>
                </c:pt>
                <c:pt idx="1324">
                  <c:v>164276.84095267541</c:v>
                </c:pt>
                <c:pt idx="1325">
                  <c:v>145529.53716752585</c:v>
                </c:pt>
                <c:pt idx="1326">
                  <c:v>150820.60933775001</c:v>
                </c:pt>
                <c:pt idx="1327">
                  <c:v>160586.54805630009</c:v>
                </c:pt>
                <c:pt idx="1328">
                  <c:v>155318.3266500154</c:v>
                </c:pt>
                <c:pt idx="1329">
                  <c:v>149624.74915047875</c:v>
                </c:pt>
                <c:pt idx="1330">
                  <c:v>149546.36238883634</c:v>
                </c:pt>
                <c:pt idx="1331">
                  <c:v>158498.4466314374</c:v>
                </c:pt>
                <c:pt idx="1332">
                  <c:v>158990.62585324826</c:v>
                </c:pt>
                <c:pt idx="1333">
                  <c:v>156384.69713526886</c:v>
                </c:pt>
                <c:pt idx="1334">
                  <c:v>154785.15422378492</c:v>
                </c:pt>
                <c:pt idx="1335">
                  <c:v>153733.48639466544</c:v>
                </c:pt>
                <c:pt idx="1336">
                  <c:v>149184.95047764404</c:v>
                </c:pt>
                <c:pt idx="1337">
                  <c:v>153692.92756348383</c:v>
                </c:pt>
                <c:pt idx="1338">
                  <c:v>172392.02297586383</c:v>
                </c:pt>
                <c:pt idx="1339">
                  <c:v>205631.86902415997</c:v>
                </c:pt>
                <c:pt idx="1340">
                  <c:v>212191.9047164871</c:v>
                </c:pt>
                <c:pt idx="1341">
                  <c:v>210449.27542341826</c:v>
                </c:pt>
                <c:pt idx="1342">
                  <c:v>186549.66013468077</c:v>
                </c:pt>
                <c:pt idx="1343">
                  <c:v>155960.57286943292</c:v>
                </c:pt>
                <c:pt idx="1344">
                  <c:v>148749.57413985167</c:v>
                </c:pt>
                <c:pt idx="1345">
                  <c:v>163144.35646436882</c:v>
                </c:pt>
                <c:pt idx="1346">
                  <c:v>168702.82524805708</c:v>
                </c:pt>
                <c:pt idx="1347">
                  <c:v>167212.18605900079</c:v>
                </c:pt>
                <c:pt idx="1348">
                  <c:v>163980.81609679168</c:v>
                </c:pt>
                <c:pt idx="1349">
                  <c:v>156838.01020199913</c:v>
                </c:pt>
                <c:pt idx="1350">
                  <c:v>161836.39565881545</c:v>
                </c:pt>
                <c:pt idx="1351">
                  <c:v>173659.08899711387</c:v>
                </c:pt>
                <c:pt idx="1352">
                  <c:v>182024.74293761546</c:v>
                </c:pt>
                <c:pt idx="1353">
                  <c:v>167632.59771102542</c:v>
                </c:pt>
                <c:pt idx="1354">
                  <c:v>174811.65851042446</c:v>
                </c:pt>
                <c:pt idx="1355">
                  <c:v>187640.48190305039</c:v>
                </c:pt>
                <c:pt idx="1356">
                  <c:v>197546.05888200706</c:v>
                </c:pt>
                <c:pt idx="1357">
                  <c:v>188980.0986414738</c:v>
                </c:pt>
                <c:pt idx="1358">
                  <c:v>191146.70166338221</c:v>
                </c:pt>
                <c:pt idx="1359">
                  <c:v>211965.40389439091</c:v>
                </c:pt>
                <c:pt idx="1360">
                  <c:v>219883.17616033787</c:v>
                </c:pt>
                <c:pt idx="1361">
                  <c:v>217980.24012092667</c:v>
                </c:pt>
                <c:pt idx="1362">
                  <c:v>220447.16790984545</c:v>
                </c:pt>
                <c:pt idx="1363">
                  <c:v>228047.50575895418</c:v>
                </c:pt>
                <c:pt idx="1364">
                  <c:v>227531.33087160467</c:v>
                </c:pt>
                <c:pt idx="1365">
                  <c:v>231269.3780000066</c:v>
                </c:pt>
                <c:pt idx="1366">
                  <c:v>250037.06901289753</c:v>
                </c:pt>
                <c:pt idx="1367">
                  <c:v>257253.00335277457</c:v>
                </c:pt>
                <c:pt idx="1368">
                  <c:v>252128.71265036496</c:v>
                </c:pt>
                <c:pt idx="1369">
                  <c:v>231112.76244457546</c:v>
                </c:pt>
                <c:pt idx="1370">
                  <c:v>218626.59897797002</c:v>
                </c:pt>
                <c:pt idx="1371">
                  <c:v>212957.18274451885</c:v>
                </c:pt>
                <c:pt idx="1372">
                  <c:v>208305.70276373456</c:v>
                </c:pt>
                <c:pt idx="1373">
                  <c:v>184446.47633697832</c:v>
                </c:pt>
                <c:pt idx="1374">
                  <c:v>220033.33143274422</c:v>
                </c:pt>
                <c:pt idx="1375">
                  <c:v>208166.13025323208</c:v>
                </c:pt>
                <c:pt idx="1376">
                  <c:v>204204.38982134245</c:v>
                </c:pt>
                <c:pt idx="1377">
                  <c:v>206170.79570805165</c:v>
                </c:pt>
                <c:pt idx="1378">
                  <c:v>229599.71574370418</c:v>
                </c:pt>
                <c:pt idx="1379">
                  <c:v>211138.29455306887</c:v>
                </c:pt>
                <c:pt idx="1380">
                  <c:v>226305.50371089991</c:v>
                </c:pt>
                <c:pt idx="1381">
                  <c:v>234301.91666029545</c:v>
                </c:pt>
                <c:pt idx="1382">
                  <c:v>229939.90921899542</c:v>
                </c:pt>
                <c:pt idx="1383">
                  <c:v>216257.12138359545</c:v>
                </c:pt>
                <c:pt idx="1384">
                  <c:v>199322.93405200704</c:v>
                </c:pt>
                <c:pt idx="1385">
                  <c:v>191890.75565158675</c:v>
                </c:pt>
                <c:pt idx="1386">
                  <c:v>195535.47655545617</c:v>
                </c:pt>
                <c:pt idx="1387">
                  <c:v>204913.66973441871</c:v>
                </c:pt>
                <c:pt idx="1388">
                  <c:v>199474.04495784955</c:v>
                </c:pt>
                <c:pt idx="1389">
                  <c:v>183262.62164691207</c:v>
                </c:pt>
                <c:pt idx="1390">
                  <c:v>185878.35790359078</c:v>
                </c:pt>
                <c:pt idx="1391">
                  <c:v>190465.98607201883</c:v>
                </c:pt>
                <c:pt idx="1392">
                  <c:v>196766.40979490418</c:v>
                </c:pt>
                <c:pt idx="1393">
                  <c:v>202974.28288179287</c:v>
                </c:pt>
                <c:pt idx="1394">
                  <c:v>209949.54125133748</c:v>
                </c:pt>
                <c:pt idx="1395">
                  <c:v>188228.68994962372</c:v>
                </c:pt>
                <c:pt idx="1396">
                  <c:v>205968.73972191042</c:v>
                </c:pt>
                <c:pt idx="1397">
                  <c:v>213554.51575825879</c:v>
                </c:pt>
                <c:pt idx="1398">
                  <c:v>223838.11845832548</c:v>
                </c:pt>
                <c:pt idx="1399">
                  <c:v>210348.44279092294</c:v>
                </c:pt>
                <c:pt idx="1400">
                  <c:v>189995.96641992958</c:v>
                </c:pt>
                <c:pt idx="1401">
                  <c:v>225930.26400632673</c:v>
                </c:pt>
                <c:pt idx="1402">
                  <c:v>212170.24656364709</c:v>
                </c:pt>
                <c:pt idx="1403">
                  <c:v>217961.65531143991</c:v>
                </c:pt>
                <c:pt idx="1404">
                  <c:v>197142.47789172374</c:v>
                </c:pt>
                <c:pt idx="1405">
                  <c:v>201631.18874039155</c:v>
                </c:pt>
                <c:pt idx="1406">
                  <c:v>187099.85991113959</c:v>
                </c:pt>
                <c:pt idx="1407">
                  <c:v>163723.104448853</c:v>
                </c:pt>
                <c:pt idx="1408">
                  <c:v>185208.47120792459</c:v>
                </c:pt>
                <c:pt idx="1409">
                  <c:v>200718.53515970788</c:v>
                </c:pt>
                <c:pt idx="1410">
                  <c:v>224166.17682094703</c:v>
                </c:pt>
                <c:pt idx="1411">
                  <c:v>222724.30493733461</c:v>
                </c:pt>
                <c:pt idx="1412">
                  <c:v>211706.28040579788</c:v>
                </c:pt>
                <c:pt idx="1413">
                  <c:v>206196.90377827216</c:v>
                </c:pt>
                <c:pt idx="1414">
                  <c:v>208260.14316947298</c:v>
                </c:pt>
                <c:pt idx="1415">
                  <c:v>214600.25617597249</c:v>
                </c:pt>
                <c:pt idx="1416">
                  <c:v>173420.94063129911</c:v>
                </c:pt>
                <c:pt idx="1417">
                  <c:v>181093.57847582005</c:v>
                </c:pt>
                <c:pt idx="1418">
                  <c:v>182682.33947997287</c:v>
                </c:pt>
                <c:pt idx="1419">
                  <c:v>175074.79652275276</c:v>
                </c:pt>
                <c:pt idx="1420">
                  <c:v>166315.66785204914</c:v>
                </c:pt>
                <c:pt idx="1421">
                  <c:v>161074.39493288039</c:v>
                </c:pt>
                <c:pt idx="1422">
                  <c:v>170033.69861759889</c:v>
                </c:pt>
                <c:pt idx="1423">
                  <c:v>173861.66073542499</c:v>
                </c:pt>
                <c:pt idx="1424">
                  <c:v>174796.93566880745</c:v>
                </c:pt>
                <c:pt idx="1425">
                  <c:v>175053.76941957293</c:v>
                </c:pt>
                <c:pt idx="1426">
                  <c:v>176676.87193358171</c:v>
                </c:pt>
                <c:pt idx="1427">
                  <c:v>170657.37797401572</c:v>
                </c:pt>
                <c:pt idx="1428">
                  <c:v>170582.38805325629</c:v>
                </c:pt>
                <c:pt idx="1429">
                  <c:v>175236.20739286419</c:v>
                </c:pt>
                <c:pt idx="1430">
                  <c:v>166403.40424518197</c:v>
                </c:pt>
                <c:pt idx="1431">
                  <c:v>175338.5609979225</c:v>
                </c:pt>
                <c:pt idx="1432">
                  <c:v>176173.19910194867</c:v>
                </c:pt>
                <c:pt idx="1433">
                  <c:v>171323.07591867051</c:v>
                </c:pt>
                <c:pt idx="1434">
                  <c:v>163905.32642506703</c:v>
                </c:pt>
                <c:pt idx="1435">
                  <c:v>174449.98594849376</c:v>
                </c:pt>
                <c:pt idx="1436">
                  <c:v>179100.65775495215</c:v>
                </c:pt>
                <c:pt idx="1437">
                  <c:v>183149.81150033497</c:v>
                </c:pt>
                <c:pt idx="1438">
                  <c:v>188556.39774204415</c:v>
                </c:pt>
                <c:pt idx="1439">
                  <c:v>184863.20891165998</c:v>
                </c:pt>
                <c:pt idx="1440">
                  <c:v>165217.78078270334</c:v>
                </c:pt>
                <c:pt idx="1441">
                  <c:v>165368.58525739913</c:v>
                </c:pt>
                <c:pt idx="1442">
                  <c:v>166262.59030235923</c:v>
                </c:pt>
                <c:pt idx="1443">
                  <c:v>179020.68337757714</c:v>
                </c:pt>
                <c:pt idx="1444">
                  <c:v>174907.72816569378</c:v>
                </c:pt>
                <c:pt idx="1445">
                  <c:v>168567.65907404336</c:v>
                </c:pt>
                <c:pt idx="1446">
                  <c:v>168463.85055439634</c:v>
                </c:pt>
                <c:pt idx="1447">
                  <c:v>160896.37953759296</c:v>
                </c:pt>
                <c:pt idx="1448">
                  <c:v>161499.3759205887</c:v>
                </c:pt>
                <c:pt idx="1449">
                  <c:v>162127.58826091918</c:v>
                </c:pt>
                <c:pt idx="1450">
                  <c:v>167515.26760698878</c:v>
                </c:pt>
                <c:pt idx="1451">
                  <c:v>169236.92624347957</c:v>
                </c:pt>
                <c:pt idx="1452">
                  <c:v>167455.67276837217</c:v>
                </c:pt>
                <c:pt idx="1453">
                  <c:v>172944.84251159159</c:v>
                </c:pt>
                <c:pt idx="1454">
                  <c:v>174816.42394148835</c:v>
                </c:pt>
                <c:pt idx="1455">
                  <c:v>169453.34123992795</c:v>
                </c:pt>
                <c:pt idx="1456">
                  <c:v>167180.39327971594</c:v>
                </c:pt>
                <c:pt idx="1457">
                  <c:v>173108.537624088</c:v>
                </c:pt>
                <c:pt idx="1458">
                  <c:v>172753.53050397875</c:v>
                </c:pt>
                <c:pt idx="1459">
                  <c:v>176801.67549225411</c:v>
                </c:pt>
                <c:pt idx="1460">
                  <c:v>177346.27720858963</c:v>
                </c:pt>
                <c:pt idx="1461">
                  <c:v>174441.59275970212</c:v>
                </c:pt>
                <c:pt idx="1462">
                  <c:v>170312.23665027047</c:v>
                </c:pt>
                <c:pt idx="1463">
                  <c:v>169777.11165370003</c:v>
                </c:pt>
                <c:pt idx="1464">
                  <c:v>179619.82506817926</c:v>
                </c:pt>
                <c:pt idx="1465">
                  <c:v>179739.01866481753</c:v>
                </c:pt>
                <c:pt idx="1466">
                  <c:v>179311.79322536537</c:v>
                </c:pt>
                <c:pt idx="1467">
                  <c:v>189148.04820856292</c:v>
                </c:pt>
                <c:pt idx="1468">
                  <c:v>196428.52996314666</c:v>
                </c:pt>
                <c:pt idx="1469">
                  <c:v>187565.37797449241</c:v>
                </c:pt>
                <c:pt idx="1470">
                  <c:v>179482.546949121</c:v>
                </c:pt>
                <c:pt idx="1471">
                  <c:v>207359.12032298831</c:v>
                </c:pt>
                <c:pt idx="1472">
                  <c:v>219873.2968773341</c:v>
                </c:pt>
                <c:pt idx="1473">
                  <c:v>221731.97515364244</c:v>
                </c:pt>
                <c:pt idx="1474">
                  <c:v>217065.20152900714</c:v>
                </c:pt>
                <c:pt idx="1475">
                  <c:v>202623.03610495999</c:v>
                </c:pt>
                <c:pt idx="1476">
                  <c:v>191147.73092699624</c:v>
                </c:pt>
                <c:pt idx="1477">
                  <c:v>189051.62544981667</c:v>
                </c:pt>
                <c:pt idx="1478">
                  <c:v>199914.81922456334</c:v>
                </c:pt>
                <c:pt idx="1479">
                  <c:v>203800.68556144499</c:v>
                </c:pt>
                <c:pt idx="1480">
                  <c:v>201932.67621725114</c:v>
                </c:pt>
                <c:pt idx="1481">
                  <c:v>199666.3045183155</c:v>
                </c:pt>
                <c:pt idx="1482">
                  <c:v>199458.95031243155</c:v>
                </c:pt>
                <c:pt idx="1483">
                  <c:v>204238.88074903633</c:v>
                </c:pt>
                <c:pt idx="1484">
                  <c:v>209493.88803069497</c:v>
                </c:pt>
                <c:pt idx="1485">
                  <c:v>210191.33842799705</c:v>
                </c:pt>
                <c:pt idx="1486">
                  <c:v>211285.81538418037</c:v>
                </c:pt>
                <c:pt idx="1487">
                  <c:v>209734.54580982405</c:v>
                </c:pt>
                <c:pt idx="1488">
                  <c:v>192290.59063378503</c:v>
                </c:pt>
                <c:pt idx="1489">
                  <c:v>192629.5521388413</c:v>
                </c:pt>
                <c:pt idx="1490">
                  <c:v>226843.63052051456</c:v>
                </c:pt>
                <c:pt idx="1491">
                  <c:v>229155.0881815099</c:v>
                </c:pt>
                <c:pt idx="1492">
                  <c:v>240884.47822601374</c:v>
                </c:pt>
                <c:pt idx="1493">
                  <c:v>243998.16917742588</c:v>
                </c:pt>
                <c:pt idx="1494">
                  <c:v>230761.40952676081</c:v>
                </c:pt>
                <c:pt idx="1495">
                  <c:v>225047.19716013627</c:v>
                </c:pt>
                <c:pt idx="1496">
                  <c:v>239684.5068421771</c:v>
                </c:pt>
                <c:pt idx="1497">
                  <c:v>215943.64913340929</c:v>
                </c:pt>
                <c:pt idx="1498">
                  <c:v>253934.56148374881</c:v>
                </c:pt>
                <c:pt idx="1499">
                  <c:v>250652.99988882497</c:v>
                </c:pt>
                <c:pt idx="1500">
                  <c:v>250602.28848470454</c:v>
                </c:pt>
                <c:pt idx="1501">
                  <c:v>256104.96051854541</c:v>
                </c:pt>
                <c:pt idx="1502">
                  <c:v>245914.08846466418</c:v>
                </c:pt>
                <c:pt idx="1503">
                  <c:v>245677.62495989658</c:v>
                </c:pt>
                <c:pt idx="1504">
                  <c:v>245221.83869304415</c:v>
                </c:pt>
                <c:pt idx="1505">
                  <c:v>208730.18326870163</c:v>
                </c:pt>
                <c:pt idx="1506">
                  <c:v>223657.18840091463</c:v>
                </c:pt>
                <c:pt idx="1507">
                  <c:v>268295.49272137869</c:v>
                </c:pt>
                <c:pt idx="1508">
                  <c:v>296207.96194880706</c:v>
                </c:pt>
                <c:pt idx="1509">
                  <c:v>289300.89767304959</c:v>
                </c:pt>
                <c:pt idx="1510">
                  <c:v>278245.98703512945</c:v>
                </c:pt>
                <c:pt idx="1511">
                  <c:v>284626.07792229916</c:v>
                </c:pt>
                <c:pt idx="1512">
                  <c:v>286887.81752585911</c:v>
                </c:pt>
                <c:pt idx="1513">
                  <c:v>302558.33935835422</c:v>
                </c:pt>
                <c:pt idx="1514">
                  <c:v>294870.13605928409</c:v>
                </c:pt>
                <c:pt idx="1515">
                  <c:v>296689.15452377585</c:v>
                </c:pt>
                <c:pt idx="1516">
                  <c:v>266156.40336839505</c:v>
                </c:pt>
                <c:pt idx="1517">
                  <c:v>238367.87742856247</c:v>
                </c:pt>
                <c:pt idx="1518">
                  <c:v>244213.49643422622</c:v>
                </c:pt>
                <c:pt idx="1519">
                  <c:v>221295.12256841219</c:v>
                </c:pt>
                <c:pt idx="1520">
                  <c:v>221682.46948294379</c:v>
                </c:pt>
                <c:pt idx="1521">
                  <c:v>232240.62780148</c:v>
                </c:pt>
                <c:pt idx="1522">
                  <c:v>217901.89250990492</c:v>
                </c:pt>
                <c:pt idx="1523">
                  <c:v>239947.4598943333</c:v>
                </c:pt>
                <c:pt idx="1524">
                  <c:v>287813.67234698997</c:v>
                </c:pt>
                <c:pt idx="1525">
                  <c:v>269687.17757820839</c:v>
                </c:pt>
                <c:pt idx="1526">
                  <c:v>290268.55653874588</c:v>
                </c:pt>
                <c:pt idx="1527">
                  <c:v>314905.87111704377</c:v>
                </c:pt>
                <c:pt idx="1528">
                  <c:v>312599.78810535418</c:v>
                </c:pt>
                <c:pt idx="1529">
                  <c:v>291212.52165527421</c:v>
                </c:pt>
                <c:pt idx="1530">
                  <c:v>323389.66776042886</c:v>
                </c:pt>
                <c:pt idx="1531">
                  <c:v>324503.60960329452</c:v>
                </c:pt>
                <c:pt idx="1532">
                  <c:v>278040.43252042215</c:v>
                </c:pt>
                <c:pt idx="1533">
                  <c:v>292695.82893421175</c:v>
                </c:pt>
                <c:pt idx="1534">
                  <c:v>309460.88615840091</c:v>
                </c:pt>
                <c:pt idx="1535">
                  <c:v>317419.72644601995</c:v>
                </c:pt>
                <c:pt idx="1536">
                  <c:v>340418.64684017462</c:v>
                </c:pt>
                <c:pt idx="1537">
                  <c:v>326170.34771113633</c:v>
                </c:pt>
                <c:pt idx="1538">
                  <c:v>338132.63694974582</c:v>
                </c:pt>
                <c:pt idx="1539">
                  <c:v>341633.17743107915</c:v>
                </c:pt>
                <c:pt idx="1540">
                  <c:v>349835.61885353544</c:v>
                </c:pt>
                <c:pt idx="1541">
                  <c:v>362871.9200220753</c:v>
                </c:pt>
                <c:pt idx="1542">
                  <c:v>374324.8604750887</c:v>
                </c:pt>
                <c:pt idx="1543">
                  <c:v>350749.5005763279</c:v>
                </c:pt>
                <c:pt idx="1544">
                  <c:v>326524.60149885749</c:v>
                </c:pt>
                <c:pt idx="1545">
                  <c:v>314106.24875743751</c:v>
                </c:pt>
                <c:pt idx="1546">
                  <c:v>315768.64999515127</c:v>
                </c:pt>
                <c:pt idx="1547">
                  <c:v>398171.81867180712</c:v>
                </c:pt>
                <c:pt idx="1548">
                  <c:v>460346.01946583705</c:v>
                </c:pt>
                <c:pt idx="1549">
                  <c:v>463246.01453637175</c:v>
                </c:pt>
                <c:pt idx="1550">
                  <c:v>454163.29905183578</c:v>
                </c:pt>
                <c:pt idx="1551">
                  <c:v>444766.5796787517</c:v>
                </c:pt>
                <c:pt idx="1552">
                  <c:v>437268.25753335463</c:v>
                </c:pt>
                <c:pt idx="1553">
                  <c:v>465826.79018984042</c:v>
                </c:pt>
                <c:pt idx="1554">
                  <c:v>439958.50607056887</c:v>
                </c:pt>
                <c:pt idx="1555">
                  <c:v>404184.67752344091</c:v>
                </c:pt>
                <c:pt idx="1556">
                  <c:v>416386.0911216517</c:v>
                </c:pt>
                <c:pt idx="1557">
                  <c:v>393266.7659527713</c:v>
                </c:pt>
                <c:pt idx="1558">
                  <c:v>386763.77237282007</c:v>
                </c:pt>
                <c:pt idx="1559">
                  <c:v>345428.09343704302</c:v>
                </c:pt>
                <c:pt idx="1560">
                  <c:v>349556.64826054708</c:v>
                </c:pt>
                <c:pt idx="1561">
                  <c:v>370972.55831240321</c:v>
                </c:pt>
                <c:pt idx="1562">
                  <c:v>407996.95998773287</c:v>
                </c:pt>
                <c:pt idx="1563">
                  <c:v>378871.43869460293</c:v>
                </c:pt>
                <c:pt idx="1564">
                  <c:v>355178.25230161543</c:v>
                </c:pt>
                <c:pt idx="1565">
                  <c:v>351463.13807046297</c:v>
                </c:pt>
                <c:pt idx="1566">
                  <c:v>363152.44412127876</c:v>
                </c:pt>
                <c:pt idx="1567">
                  <c:v>332685.68125189166</c:v>
                </c:pt>
                <c:pt idx="1568">
                  <c:v>328723.41601139749</c:v>
                </c:pt>
                <c:pt idx="1569">
                  <c:v>352103.71102713747</c:v>
                </c:pt>
                <c:pt idx="1570">
                  <c:v>352737.19140995305</c:v>
                </c:pt>
                <c:pt idx="1571">
                  <c:v>348086.53287071874</c:v>
                </c:pt>
                <c:pt idx="1572">
                  <c:v>332658.15139711875</c:v>
                </c:pt>
                <c:pt idx="1573">
                  <c:v>342514.34768236766</c:v>
                </c:pt>
                <c:pt idx="1574">
                  <c:v>357721.88941907173</c:v>
                </c:pt>
                <c:pt idx="1575">
                  <c:v>343342.38296764542</c:v>
                </c:pt>
                <c:pt idx="1576">
                  <c:v>354610.68976032827</c:v>
                </c:pt>
                <c:pt idx="1577">
                  <c:v>360270.66069884587</c:v>
                </c:pt>
                <c:pt idx="1578">
                  <c:v>358421.79259959585</c:v>
                </c:pt>
                <c:pt idx="1579">
                  <c:v>361719.05139396549</c:v>
                </c:pt>
                <c:pt idx="1580">
                  <c:v>358791.99658780789</c:v>
                </c:pt>
                <c:pt idx="1581">
                  <c:v>357461.27035020909</c:v>
                </c:pt>
                <c:pt idx="1582">
                  <c:v>350890.82777998416</c:v>
                </c:pt>
                <c:pt idx="1583">
                  <c:v>340757.02603923739</c:v>
                </c:pt>
                <c:pt idx="1584">
                  <c:v>358871.00340465712</c:v>
                </c:pt>
                <c:pt idx="1585">
                  <c:v>370921.97217784217</c:v>
                </c:pt>
                <c:pt idx="1586">
                  <c:v>363986.06506476825</c:v>
                </c:pt>
                <c:pt idx="1587">
                  <c:v>363015.87192931294</c:v>
                </c:pt>
                <c:pt idx="1588">
                  <c:v>337588.62524975406</c:v>
                </c:pt>
                <c:pt idx="1589">
                  <c:v>320797.29659219761</c:v>
                </c:pt>
                <c:pt idx="1590">
                  <c:v>322601.30706686334</c:v>
                </c:pt>
                <c:pt idx="1591">
                  <c:v>325693.61862160376</c:v>
                </c:pt>
                <c:pt idx="1592">
                  <c:v>305137.73267526459</c:v>
                </c:pt>
                <c:pt idx="1593">
                  <c:v>302940.03225105174</c:v>
                </c:pt>
                <c:pt idx="1594">
                  <c:v>294228.69332648546</c:v>
                </c:pt>
                <c:pt idx="1595">
                  <c:v>302154.66447487124</c:v>
                </c:pt>
                <c:pt idx="1596">
                  <c:v>302447.02097102406</c:v>
                </c:pt>
                <c:pt idx="1597">
                  <c:v>305575.77999101498</c:v>
                </c:pt>
                <c:pt idx="1598">
                  <c:v>284207.12799500575</c:v>
                </c:pt>
                <c:pt idx="1599">
                  <c:v>273011.27145519375</c:v>
                </c:pt>
                <c:pt idx="1600">
                  <c:v>301651.84684313333</c:v>
                </c:pt>
                <c:pt idx="1601">
                  <c:v>278732.62121972779</c:v>
                </c:pt>
                <c:pt idx="1602">
                  <c:v>270879.11074045912</c:v>
                </c:pt>
                <c:pt idx="1603">
                  <c:v>272853.43084053381</c:v>
                </c:pt>
                <c:pt idx="1604">
                  <c:v>336394.63731578714</c:v>
                </c:pt>
                <c:pt idx="1605">
                  <c:v>403275.37182250456</c:v>
                </c:pt>
                <c:pt idx="1606">
                  <c:v>390206.95388809917</c:v>
                </c:pt>
                <c:pt idx="1607">
                  <c:v>368458.04584555211</c:v>
                </c:pt>
                <c:pt idx="1608">
                  <c:v>382453.3706775438</c:v>
                </c:pt>
                <c:pt idx="1609">
                  <c:v>346030.34976686706</c:v>
                </c:pt>
                <c:pt idx="1610">
                  <c:v>297274.48500426172</c:v>
                </c:pt>
                <c:pt idx="1611">
                  <c:v>284860.25097749423</c:v>
                </c:pt>
                <c:pt idx="1612">
                  <c:v>252337.57787732047</c:v>
                </c:pt>
                <c:pt idx="1613">
                  <c:v>255440.77506870497</c:v>
                </c:pt>
                <c:pt idx="1614">
                  <c:v>251843.38322187963</c:v>
                </c:pt>
                <c:pt idx="1615">
                  <c:v>271825.57587916707</c:v>
                </c:pt>
                <c:pt idx="1616">
                  <c:v>263738.14768918749</c:v>
                </c:pt>
                <c:pt idx="1617">
                  <c:v>256985.89385806615</c:v>
                </c:pt>
                <c:pt idx="1618">
                  <c:v>253930.3993672333</c:v>
                </c:pt>
                <c:pt idx="1619">
                  <c:v>274134.70689322741</c:v>
                </c:pt>
                <c:pt idx="1620">
                  <c:v>305120.4362574417</c:v>
                </c:pt>
                <c:pt idx="1621">
                  <c:v>316411.04216984287</c:v>
                </c:pt>
                <c:pt idx="1622">
                  <c:v>298133.56036665454</c:v>
                </c:pt>
                <c:pt idx="1623">
                  <c:v>258479.49496545419</c:v>
                </c:pt>
                <c:pt idx="1624">
                  <c:v>234163.50623167513</c:v>
                </c:pt>
                <c:pt idx="1625">
                  <c:v>237468.35398145419</c:v>
                </c:pt>
                <c:pt idx="1626">
                  <c:v>238704.61385639588</c:v>
                </c:pt>
                <c:pt idx="1627">
                  <c:v>242406.59795941637</c:v>
                </c:pt>
                <c:pt idx="1628">
                  <c:v>259486.83439047346</c:v>
                </c:pt>
                <c:pt idx="1629">
                  <c:v>236924.34643065164</c:v>
                </c:pt>
                <c:pt idx="1630">
                  <c:v>230089.16582227999</c:v>
                </c:pt>
                <c:pt idx="1631">
                  <c:v>242145.24845676034</c:v>
                </c:pt>
                <c:pt idx="1632">
                  <c:v>243861.59941338337</c:v>
                </c:pt>
                <c:pt idx="1633">
                  <c:v>218672.60599740743</c:v>
                </c:pt>
                <c:pt idx="1634">
                  <c:v>211149.08746511213</c:v>
                </c:pt>
                <c:pt idx="1635">
                  <c:v>224250.26133141134</c:v>
                </c:pt>
                <c:pt idx="1636">
                  <c:v>219017.75765864292</c:v>
                </c:pt>
                <c:pt idx="1637">
                  <c:v>196293.92653723666</c:v>
                </c:pt>
                <c:pt idx="1638">
                  <c:v>188602.47877797173</c:v>
                </c:pt>
                <c:pt idx="1639">
                  <c:v>171041.08198374047</c:v>
                </c:pt>
                <c:pt idx="1640">
                  <c:v>194697.6131402521</c:v>
                </c:pt>
                <c:pt idx="1641">
                  <c:v>201304.55347513047</c:v>
                </c:pt>
                <c:pt idx="1642">
                  <c:v>217484.73968672089</c:v>
                </c:pt>
                <c:pt idx="1643">
                  <c:v>220152.02565318157</c:v>
                </c:pt>
                <c:pt idx="1644">
                  <c:v>198784.82714680335</c:v>
                </c:pt>
                <c:pt idx="1645">
                  <c:v>205834.7230694879</c:v>
                </c:pt>
                <c:pt idx="1646">
                  <c:v>232678.48317351911</c:v>
                </c:pt>
                <c:pt idx="1647">
                  <c:v>233979.22054545002</c:v>
                </c:pt>
                <c:pt idx="1648">
                  <c:v>223102.63637041042</c:v>
                </c:pt>
                <c:pt idx="1649">
                  <c:v>210791.55324519504</c:v>
                </c:pt>
                <c:pt idx="1650">
                  <c:v>201982.22700483329</c:v>
                </c:pt>
                <c:pt idx="1651">
                  <c:v>221426.0840832121</c:v>
                </c:pt>
                <c:pt idx="1652">
                  <c:v>226203.39125519709</c:v>
                </c:pt>
                <c:pt idx="1653">
                  <c:v>284398.13833624928</c:v>
                </c:pt>
                <c:pt idx="1654">
                  <c:v>270306.60831738584</c:v>
                </c:pt>
                <c:pt idx="1655">
                  <c:v>272156.26565693918</c:v>
                </c:pt>
                <c:pt idx="1656">
                  <c:v>273348.17485716718</c:v>
                </c:pt>
                <c:pt idx="1657">
                  <c:v>261771.55110802513</c:v>
                </c:pt>
                <c:pt idx="1658">
                  <c:v>266045.78080262674</c:v>
                </c:pt>
                <c:pt idx="1659">
                  <c:v>234536.29988810749</c:v>
                </c:pt>
                <c:pt idx="1660">
                  <c:v>232692.08465017113</c:v>
                </c:pt>
                <c:pt idx="1661">
                  <c:v>230424.94671135035</c:v>
                </c:pt>
                <c:pt idx="1662">
                  <c:v>237607.80623280955</c:v>
                </c:pt>
                <c:pt idx="1663">
                  <c:v>216827.37674039081</c:v>
                </c:pt>
                <c:pt idx="1664">
                  <c:v>210843.09603630789</c:v>
                </c:pt>
                <c:pt idx="1665">
                  <c:v>193424.76696280736</c:v>
                </c:pt>
                <c:pt idx="1666">
                  <c:v>186255.60196039706</c:v>
                </c:pt>
                <c:pt idx="1667">
                  <c:v>193280.4143168396</c:v>
                </c:pt>
                <c:pt idx="1668">
                  <c:v>196953.86850779175</c:v>
                </c:pt>
                <c:pt idx="1669">
                  <c:v>207192.52159305004</c:v>
                </c:pt>
                <c:pt idx="1670">
                  <c:v>209763.88641375469</c:v>
                </c:pt>
                <c:pt idx="1671">
                  <c:v>199332.00830626662</c:v>
                </c:pt>
                <c:pt idx="1672">
                  <c:v>194865.12996302076</c:v>
                </c:pt>
                <c:pt idx="1673">
                  <c:v>186623.09410757208</c:v>
                </c:pt>
                <c:pt idx="1674">
                  <c:v>192667.29747704702</c:v>
                </c:pt>
                <c:pt idx="1675">
                  <c:v>192018.99532992041</c:v>
                </c:pt>
                <c:pt idx="1676">
                  <c:v>182504.388558987</c:v>
                </c:pt>
                <c:pt idx="1677">
                  <c:v>186674.54329144786</c:v>
                </c:pt>
                <c:pt idx="1678">
                  <c:v>195062.55871747626</c:v>
                </c:pt>
                <c:pt idx="1679">
                  <c:v>186520.41927748124</c:v>
                </c:pt>
                <c:pt idx="1680">
                  <c:v>194421.22417331793</c:v>
                </c:pt>
                <c:pt idx="1681">
                  <c:v>200771.30104493006</c:v>
                </c:pt>
                <c:pt idx="1682">
                  <c:v>198785.06896024095</c:v>
                </c:pt>
                <c:pt idx="1683">
                  <c:v>190950.05947986626</c:v>
                </c:pt>
                <c:pt idx="1684">
                  <c:v>196240.7670168246</c:v>
                </c:pt>
                <c:pt idx="1685">
                  <c:v>199800.19637854837</c:v>
                </c:pt>
                <c:pt idx="1686">
                  <c:v>185821.90967376539</c:v>
                </c:pt>
                <c:pt idx="1687">
                  <c:v>174035.79029344162</c:v>
                </c:pt>
                <c:pt idx="1688">
                  <c:v>172157.16766164539</c:v>
                </c:pt>
                <c:pt idx="1689">
                  <c:v>174526.07798381877</c:v>
                </c:pt>
                <c:pt idx="1690">
                  <c:v>176406.22155676287</c:v>
                </c:pt>
                <c:pt idx="1691">
                  <c:v>184451.4078226503</c:v>
                </c:pt>
                <c:pt idx="1692">
                  <c:v>182574.52412354297</c:v>
                </c:pt>
                <c:pt idx="1693">
                  <c:v>173922.46463507699</c:v>
                </c:pt>
                <c:pt idx="1694">
                  <c:v>172729.29058789369</c:v>
                </c:pt>
                <c:pt idx="1695">
                  <c:v>197997.19477767745</c:v>
                </c:pt>
                <c:pt idx="1696">
                  <c:v>169738.49638274868</c:v>
                </c:pt>
                <c:pt idx="1697">
                  <c:v>171956.13434229707</c:v>
                </c:pt>
                <c:pt idx="1698">
                  <c:v>174575.64646595501</c:v>
                </c:pt>
                <c:pt idx="1699">
                  <c:v>168013.3601054904</c:v>
                </c:pt>
                <c:pt idx="1700">
                  <c:v>164865.19638064367</c:v>
                </c:pt>
                <c:pt idx="1701">
                  <c:v>163585.71022916376</c:v>
                </c:pt>
                <c:pt idx="1702">
                  <c:v>176514.52560802252</c:v>
                </c:pt>
                <c:pt idx="1703">
                  <c:v>184352.02933160041</c:v>
                </c:pt>
                <c:pt idx="1704">
                  <c:v>181500.58386277588</c:v>
                </c:pt>
                <c:pt idx="1705">
                  <c:v>185929.76700542626</c:v>
                </c:pt>
                <c:pt idx="1706">
                  <c:v>180195.11156500751</c:v>
                </c:pt>
                <c:pt idx="1707">
                  <c:v>171929.21875775472</c:v>
                </c:pt>
                <c:pt idx="1708">
                  <c:v>171088.20766723505</c:v>
                </c:pt>
                <c:pt idx="1709">
                  <c:v>178662.8262746346</c:v>
                </c:pt>
                <c:pt idx="1710">
                  <c:v>180028.07237963873</c:v>
                </c:pt>
                <c:pt idx="1711">
                  <c:v>181866.6163088434</c:v>
                </c:pt>
                <c:pt idx="1712">
                  <c:v>172693.3700807312</c:v>
                </c:pt>
                <c:pt idx="1713">
                  <c:v>172678.52784829636</c:v>
                </c:pt>
                <c:pt idx="1714">
                  <c:v>170911.51811905255</c:v>
                </c:pt>
                <c:pt idx="1715">
                  <c:v>163920.91805075045</c:v>
                </c:pt>
                <c:pt idx="1716">
                  <c:v>181919.03513596454</c:v>
                </c:pt>
                <c:pt idx="1717">
                  <c:v>187554.72104132333</c:v>
                </c:pt>
                <c:pt idx="1718">
                  <c:v>189321.43239687962</c:v>
                </c:pt>
                <c:pt idx="1719">
                  <c:v>188606.88710706498</c:v>
                </c:pt>
                <c:pt idx="1720">
                  <c:v>176369.81058685365</c:v>
                </c:pt>
                <c:pt idx="1721">
                  <c:v>164906.14794377293</c:v>
                </c:pt>
                <c:pt idx="1722">
                  <c:v>165242.14723331874</c:v>
                </c:pt>
                <c:pt idx="1723">
                  <c:v>187122.59064747163</c:v>
                </c:pt>
                <c:pt idx="1724">
                  <c:v>218466.42474283959</c:v>
                </c:pt>
                <c:pt idx="1725">
                  <c:v>225681.381173962</c:v>
                </c:pt>
                <c:pt idx="1726">
                  <c:v>216147.36392628457</c:v>
                </c:pt>
                <c:pt idx="1727">
                  <c:v>219326.25380609292</c:v>
                </c:pt>
                <c:pt idx="1728">
                  <c:v>216556.47373557038</c:v>
                </c:pt>
                <c:pt idx="1729">
                  <c:v>229247.98332781004</c:v>
                </c:pt>
                <c:pt idx="1730">
                  <c:v>253003.72591139219</c:v>
                </c:pt>
                <c:pt idx="1731">
                  <c:v>237954.59582299666</c:v>
                </c:pt>
                <c:pt idx="1732">
                  <c:v>231318.1282205391</c:v>
                </c:pt>
                <c:pt idx="1733">
                  <c:v>234702.63700425249</c:v>
                </c:pt>
                <c:pt idx="1734">
                  <c:v>236930.90325560453</c:v>
                </c:pt>
                <c:pt idx="1735">
                  <c:v>227751.88146505135</c:v>
                </c:pt>
                <c:pt idx="1736">
                  <c:v>204529.86331959712</c:v>
                </c:pt>
                <c:pt idx="1737">
                  <c:v>200225.05470570538</c:v>
                </c:pt>
                <c:pt idx="1738">
                  <c:v>221511.34216891497</c:v>
                </c:pt>
                <c:pt idx="1739">
                  <c:v>229508.68712445252</c:v>
                </c:pt>
                <c:pt idx="1740">
                  <c:v>220944.20807636876</c:v>
                </c:pt>
                <c:pt idx="1741">
                  <c:v>225127.25070575575</c:v>
                </c:pt>
                <c:pt idx="1742">
                  <c:v>213866.13760357289</c:v>
                </c:pt>
                <c:pt idx="1743">
                  <c:v>217890.2649997288</c:v>
                </c:pt>
                <c:pt idx="1744">
                  <c:v>240774.2304018421</c:v>
                </c:pt>
                <c:pt idx="1745">
                  <c:v>263931.9840383454</c:v>
                </c:pt>
                <c:pt idx="1746">
                  <c:v>226831.4474784183</c:v>
                </c:pt>
                <c:pt idx="1747">
                  <c:v>238338.80275881707</c:v>
                </c:pt>
                <c:pt idx="1748">
                  <c:v>241435.54218213123</c:v>
                </c:pt>
                <c:pt idx="1749">
                  <c:v>237793.5775526817</c:v>
                </c:pt>
                <c:pt idx="1750">
                  <c:v>221384.14429601454</c:v>
                </c:pt>
                <c:pt idx="1751">
                  <c:v>214953.20188958794</c:v>
                </c:pt>
                <c:pt idx="1752">
                  <c:v>209691.3198937421</c:v>
                </c:pt>
                <c:pt idx="1753">
                  <c:v>218698.55564877627</c:v>
                </c:pt>
                <c:pt idx="1754">
                  <c:v>214244.53704359455</c:v>
                </c:pt>
                <c:pt idx="1755">
                  <c:v>211160.84886077198</c:v>
                </c:pt>
                <c:pt idx="1756">
                  <c:v>203827.85609518908</c:v>
                </c:pt>
                <c:pt idx="1757">
                  <c:v>212836.97095879875</c:v>
                </c:pt>
                <c:pt idx="1758">
                  <c:v>208659.14980565745</c:v>
                </c:pt>
                <c:pt idx="1759">
                  <c:v>240118.33464365083</c:v>
                </c:pt>
                <c:pt idx="1760">
                  <c:v>243969.50502725539</c:v>
                </c:pt>
                <c:pt idx="1761">
                  <c:v>246886.75226694797</c:v>
                </c:pt>
                <c:pt idx="1762">
                  <c:v>241392.92933060465</c:v>
                </c:pt>
                <c:pt idx="1763">
                  <c:v>230516.22036164292</c:v>
                </c:pt>
                <c:pt idx="1764">
                  <c:v>225302.76095035797</c:v>
                </c:pt>
                <c:pt idx="1765">
                  <c:v>218638.30368703551</c:v>
                </c:pt>
                <c:pt idx="1766">
                  <c:v>211154.92492297635</c:v>
                </c:pt>
                <c:pt idx="1767">
                  <c:v>206082.18038005239</c:v>
                </c:pt>
                <c:pt idx="1768">
                  <c:v>189137.7700763125</c:v>
                </c:pt>
                <c:pt idx="1769">
                  <c:v>187244.18897116921</c:v>
                </c:pt>
                <c:pt idx="1770">
                  <c:v>185621.00699338206</c:v>
                </c:pt>
                <c:pt idx="1771">
                  <c:v>188651.13175112839</c:v>
                </c:pt>
                <c:pt idx="1772">
                  <c:v>212210.93381908044</c:v>
                </c:pt>
                <c:pt idx="1773">
                  <c:v>206122.00940448206</c:v>
                </c:pt>
                <c:pt idx="1774">
                  <c:v>222458.4462165779</c:v>
                </c:pt>
                <c:pt idx="1775">
                  <c:v>211113.88123674961</c:v>
                </c:pt>
                <c:pt idx="1776">
                  <c:v>214703.08758578869</c:v>
                </c:pt>
                <c:pt idx="1777">
                  <c:v>189276.32234936263</c:v>
                </c:pt>
                <c:pt idx="1778">
                  <c:v>186650.53658388203</c:v>
                </c:pt>
                <c:pt idx="1779">
                  <c:v>208720.54092826453</c:v>
                </c:pt>
                <c:pt idx="1780">
                  <c:v>215078.76296135789</c:v>
                </c:pt>
                <c:pt idx="1781">
                  <c:v>226227.06689801696</c:v>
                </c:pt>
                <c:pt idx="1782">
                  <c:v>233134.73198459542</c:v>
                </c:pt>
                <c:pt idx="1783">
                  <c:v>228087.20721634544</c:v>
                </c:pt>
                <c:pt idx="1784">
                  <c:v>217937.27376521946</c:v>
                </c:pt>
                <c:pt idx="1785">
                  <c:v>204808.98863288332</c:v>
                </c:pt>
                <c:pt idx="1786">
                  <c:v>215251.22840295252</c:v>
                </c:pt>
                <c:pt idx="1787">
                  <c:v>216132.97584652129</c:v>
                </c:pt>
                <c:pt idx="1788">
                  <c:v>216432.71906873214</c:v>
                </c:pt>
                <c:pt idx="1789">
                  <c:v>220218.63615240171</c:v>
                </c:pt>
                <c:pt idx="1790">
                  <c:v>210468.23835930164</c:v>
                </c:pt>
                <c:pt idx="1791">
                  <c:v>173194.81368372674</c:v>
                </c:pt>
                <c:pt idx="1792">
                  <c:v>170591.18259286243</c:v>
                </c:pt>
                <c:pt idx="1793">
                  <c:v>193758.95090924003</c:v>
                </c:pt>
                <c:pt idx="1794">
                  <c:v>206130.24382303259</c:v>
                </c:pt>
                <c:pt idx="1795">
                  <c:v>213169.90190473793</c:v>
                </c:pt>
                <c:pt idx="1796">
                  <c:v>217080.5407805345</c:v>
                </c:pt>
                <c:pt idx="1797">
                  <c:v>205203.39280077873</c:v>
                </c:pt>
                <c:pt idx="1798">
                  <c:v>179076.84311474286</c:v>
                </c:pt>
                <c:pt idx="1799">
                  <c:v>180916.95592610331</c:v>
                </c:pt>
                <c:pt idx="1800">
                  <c:v>182469.68197177246</c:v>
                </c:pt>
                <c:pt idx="1801">
                  <c:v>191862.23133359125</c:v>
                </c:pt>
                <c:pt idx="1802">
                  <c:v>189379.19333700917</c:v>
                </c:pt>
                <c:pt idx="1803">
                  <c:v>176057.34221352582</c:v>
                </c:pt>
                <c:pt idx="1804">
                  <c:v>177150.38512188446</c:v>
                </c:pt>
                <c:pt idx="1805">
                  <c:v>171927.88290356752</c:v>
                </c:pt>
                <c:pt idx="1806">
                  <c:v>166591.49229358748</c:v>
                </c:pt>
                <c:pt idx="1807">
                  <c:v>177602.61971734033</c:v>
                </c:pt>
                <c:pt idx="1808">
                  <c:v>181970.95986847451</c:v>
                </c:pt>
                <c:pt idx="1809">
                  <c:v>179228.62571921994</c:v>
                </c:pt>
                <c:pt idx="1810">
                  <c:v>172188.52221880088</c:v>
                </c:pt>
                <c:pt idx="1811">
                  <c:v>160936.80433751331</c:v>
                </c:pt>
                <c:pt idx="1812">
                  <c:v>147025.70706832208</c:v>
                </c:pt>
                <c:pt idx="1813">
                  <c:v>149057.95000767836</c:v>
                </c:pt>
                <c:pt idx="1814">
                  <c:v>162132.17870037575</c:v>
                </c:pt>
                <c:pt idx="1815">
                  <c:v>160651.73966954034</c:v>
                </c:pt>
                <c:pt idx="1816">
                  <c:v>157094.50557472621</c:v>
                </c:pt>
                <c:pt idx="1817">
                  <c:v>160652.57557000159</c:v>
                </c:pt>
                <c:pt idx="1818">
                  <c:v>159048.76840122294</c:v>
                </c:pt>
                <c:pt idx="1819">
                  <c:v>153804.5290936013</c:v>
                </c:pt>
                <c:pt idx="1820">
                  <c:v>141066.14814027373</c:v>
                </c:pt>
                <c:pt idx="1821">
                  <c:v>173938.01601573286</c:v>
                </c:pt>
                <c:pt idx="1822">
                  <c:v>174481.12171589117</c:v>
                </c:pt>
                <c:pt idx="1823">
                  <c:v>171282.66386564329</c:v>
                </c:pt>
                <c:pt idx="1824">
                  <c:v>177459.18869632916</c:v>
                </c:pt>
                <c:pt idx="1825">
                  <c:v>162762.81954619251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68-412E-8B13-2B24039EE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8721976"/>
        <c:axId val="648724496"/>
      </c:scatterChart>
      <c:valAx>
        <c:axId val="648721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Degrees 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8724496"/>
        <c:crosses val="autoZero"/>
        <c:crossBetween val="midCat"/>
      </c:valAx>
      <c:valAx>
        <c:axId val="648724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aKW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87219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68408</xdr:colOff>
      <xdr:row>2</xdr:row>
      <xdr:rowOff>47622</xdr:rowOff>
    </xdr:from>
    <xdr:to>
      <xdr:col>11</xdr:col>
      <xdr:colOff>245918</xdr:colOff>
      <xdr:row>19</xdr:row>
      <xdr:rowOff>133350</xdr:rowOff>
    </xdr:to>
    <xdr:sp macro="" textlink="" fLocksText="0">
      <xdr:nvSpPr>
        <xdr:cNvPr id="2" name="TextBox 1">
          <a:extLst>
            <a:ext uri="{FF2B5EF4-FFF2-40B4-BE49-F238E27FC236}">
              <a16:creationId xmlns:a16="http://schemas.microsoft.com/office/drawing/2014/main" id="{DC3B813B-6A21-8A53-EC4B-CC48E465EA61}"/>
            </a:ext>
          </a:extLst>
        </xdr:cNvPr>
        <xdr:cNvSpPr txBox="1"/>
      </xdr:nvSpPr>
      <xdr:spPr>
        <a:xfrm>
          <a:off x="744683" y="371472"/>
          <a:ext cx="7102185" cy="2838453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30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Review and validate the information provided in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this sheet.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Customers are encouraged to update the Non-Irrigation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Average Use (column G) and Irrigation Average Use (column H)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by updating the data cell and changing the color of the cell. Provide the reason(s) for the change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n-US" sz="1100"/>
            <a:t>If the weather station highlighted</a:t>
          </a:r>
          <a:r>
            <a:rPr lang="en-US" sz="1100" baseline="0"/>
            <a:t> in Row 23 of this sheet</a:t>
          </a:r>
          <a:r>
            <a:rPr lang="en-US" sz="1100"/>
            <a:t> is not the expected station,</a:t>
          </a:r>
          <a:r>
            <a:rPr lang="en-US" sz="1100" baseline="0"/>
            <a:t> please reach out to your Power AE.</a:t>
          </a: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-----------------------------------------------------------------------------------------------------------------------------------------------------------------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Customer Comments: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 fLocksWithSheet="0"/>
  </xdr:twoCellAnchor>
  <xdr:twoCellAnchor>
    <xdr:from>
      <xdr:col>11</xdr:col>
      <xdr:colOff>495300</xdr:colOff>
      <xdr:row>1817</xdr:row>
      <xdr:rowOff>152400</xdr:rowOff>
    </xdr:from>
    <xdr:to>
      <xdr:col>19</xdr:col>
      <xdr:colOff>123825</xdr:colOff>
      <xdr:row>1834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E051A7-3601-11F2-9DD4-2496C34693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80531</xdr:colOff>
      <xdr:row>2</xdr:row>
      <xdr:rowOff>53687</xdr:rowOff>
    </xdr:from>
    <xdr:to>
      <xdr:col>9</xdr:col>
      <xdr:colOff>136919</xdr:colOff>
      <xdr:row>19</xdr:row>
      <xdr:rowOff>137160</xdr:rowOff>
    </xdr:to>
    <xdr:sp macro="" textlink="" fLocksText="0">
      <xdr:nvSpPr>
        <xdr:cNvPr id="2" name="TextBox 1">
          <a:extLst>
            <a:ext uri="{FF2B5EF4-FFF2-40B4-BE49-F238E27FC236}">
              <a16:creationId xmlns:a16="http://schemas.microsoft.com/office/drawing/2014/main" id="{1F3C8326-1251-4915-89AE-C3513724217C}"/>
            </a:ext>
          </a:extLst>
        </xdr:cNvPr>
        <xdr:cNvSpPr txBox="1"/>
      </xdr:nvSpPr>
      <xdr:spPr>
        <a:xfrm>
          <a:off x="756806" y="377537"/>
          <a:ext cx="7104888" cy="2836198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30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Review and validate the information provided in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this sheet.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Customers are encouraged to update the monthly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irrigation amounts if quantities are not as expected.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Provide the reason(s) for the change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and highlight the cells.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30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-----------------------------------------------------------------------------------------------------------------------------------------------------------------</a:t>
          </a:r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Customer Comments: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2</xdr:row>
      <xdr:rowOff>57149</xdr:rowOff>
    </xdr:from>
    <xdr:to>
      <xdr:col>10</xdr:col>
      <xdr:colOff>0</xdr:colOff>
      <xdr:row>20</xdr:row>
      <xdr:rowOff>22859</xdr:rowOff>
    </xdr:to>
    <xdr:sp macro="" textlink="" fLocksText="0">
      <xdr:nvSpPr>
        <xdr:cNvPr id="2" name="TextBox 1">
          <a:extLst>
            <a:ext uri="{FF2B5EF4-FFF2-40B4-BE49-F238E27FC236}">
              <a16:creationId xmlns:a16="http://schemas.microsoft.com/office/drawing/2014/main" id="{2A599985-6828-4396-BCFF-AD02C02CE579}"/>
            </a:ext>
          </a:extLst>
        </xdr:cNvPr>
        <xdr:cNvSpPr txBox="1"/>
      </xdr:nvSpPr>
      <xdr:spPr>
        <a:xfrm>
          <a:off x="733425" y="380999"/>
          <a:ext cx="7104888" cy="288036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30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Review and validate the information provided in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this sheet. Please provide comments if any of the amounts below do not match customer records.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30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-----------------------------------------------------------------------------------------------------------------------------------------------------------------</a:t>
          </a:r>
          <a:r>
            <a:rPr lang="en-U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Customer Comments: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 fLock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76199</xdr:colOff>
      <xdr:row>7</xdr:row>
      <xdr:rowOff>190499</xdr:rowOff>
    </xdr:from>
    <xdr:to>
      <xdr:col>18</xdr:col>
      <xdr:colOff>371474</xdr:colOff>
      <xdr:row>26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A309D1-5804-F427-52B3-4990886742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371474</xdr:colOff>
      <xdr:row>3</xdr:row>
      <xdr:rowOff>19050</xdr:rowOff>
    </xdr:from>
    <xdr:to>
      <xdr:col>21</xdr:col>
      <xdr:colOff>428625</xdr:colOff>
      <xdr:row>25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A9826E3-828B-428B-A265-AC3710B9AB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F7144-C969-447D-8B5D-BC3194E060F5}">
  <sheetPr codeName="Sheet8"/>
  <dimension ref="A1:R1852"/>
  <sheetViews>
    <sheetView zoomScaleNormal="100" workbookViewId="0">
      <pane ySplit="25" topLeftCell="A26" activePane="bottomLeft" state="frozen"/>
      <selection activeCell="C1" sqref="C1"/>
      <selection pane="bottomLeft"/>
    </sheetView>
  </sheetViews>
  <sheetFormatPr defaultRowHeight="12.75" x14ac:dyDescent="0.35"/>
  <cols>
    <col min="1" max="1" width="10.1328125" bestFit="1" customWidth="1"/>
    <col min="2" max="2" width="10.6640625" customWidth="1"/>
    <col min="3" max="3" width="10.1328125" customWidth="1"/>
    <col min="4" max="4" width="9.6640625" customWidth="1"/>
    <col min="5" max="5" width="9.46484375" style="32" customWidth="1"/>
    <col min="6" max="6" width="13" customWidth="1"/>
    <col min="7" max="7" width="10.46484375" customWidth="1"/>
    <col min="8" max="8" width="13" customWidth="1"/>
    <col min="18" max="18" width="10.1328125" bestFit="1" customWidth="1"/>
  </cols>
  <sheetData>
    <row r="1" spans="1:12" ht="13.15" x14ac:dyDescent="0.4">
      <c r="A1" s="1" t="s">
        <v>139</v>
      </c>
    </row>
    <row r="2" spans="1:12" ht="13.15" x14ac:dyDescent="0.4">
      <c r="A2" s="74">
        <v>10190</v>
      </c>
      <c r="B2" s="73"/>
      <c r="C2" s="73"/>
      <c r="D2" s="73"/>
      <c r="E2" s="75"/>
      <c r="F2" s="73"/>
      <c r="G2" s="73"/>
      <c r="H2" s="73"/>
      <c r="I2" s="73"/>
      <c r="J2" s="73"/>
      <c r="K2" s="73"/>
      <c r="L2" s="73"/>
    </row>
    <row r="3" spans="1:12" ht="13.15" x14ac:dyDescent="0.4">
      <c r="A3" s="76"/>
      <c r="B3" s="73"/>
      <c r="C3" s="73"/>
      <c r="D3" s="73"/>
      <c r="E3" s="75"/>
      <c r="F3" s="73"/>
      <c r="G3" s="73"/>
      <c r="H3" s="73"/>
      <c r="I3" s="73"/>
      <c r="J3" s="73"/>
      <c r="K3" s="73"/>
      <c r="L3" s="73"/>
    </row>
    <row r="4" spans="1:12" ht="13.15" x14ac:dyDescent="0.4">
      <c r="A4" s="76"/>
      <c r="B4" s="73"/>
      <c r="C4" s="73"/>
      <c r="D4" s="73"/>
      <c r="E4" s="75"/>
      <c r="F4" s="73"/>
      <c r="G4" s="73"/>
      <c r="H4" s="73"/>
      <c r="I4" s="73"/>
      <c r="J4" s="73"/>
      <c r="K4" s="73"/>
      <c r="L4" s="73"/>
    </row>
    <row r="5" spans="1:12" ht="13.15" x14ac:dyDescent="0.4">
      <c r="A5" s="76"/>
      <c r="B5" s="73"/>
      <c r="C5" s="73"/>
      <c r="D5" s="73"/>
      <c r="E5" s="75"/>
      <c r="F5" s="73"/>
      <c r="G5" s="73"/>
      <c r="H5" s="73"/>
      <c r="I5" s="73"/>
      <c r="J5" s="73"/>
      <c r="K5" s="73"/>
      <c r="L5" s="73"/>
    </row>
    <row r="6" spans="1:12" ht="13.15" x14ac:dyDescent="0.4">
      <c r="A6" s="76"/>
      <c r="B6" s="73"/>
      <c r="C6" s="73"/>
      <c r="D6" s="73"/>
      <c r="E6" s="75"/>
      <c r="F6" s="73"/>
      <c r="G6" s="73"/>
      <c r="H6" s="73"/>
      <c r="I6" s="73"/>
      <c r="J6" s="73"/>
      <c r="K6" s="73"/>
      <c r="L6" s="73"/>
    </row>
    <row r="7" spans="1:12" ht="13.15" x14ac:dyDescent="0.4">
      <c r="A7" s="76"/>
      <c r="B7" s="73"/>
      <c r="C7" s="73"/>
      <c r="D7" s="73"/>
      <c r="E7" s="75"/>
      <c r="F7" s="73"/>
      <c r="G7" s="73"/>
      <c r="H7" s="73"/>
      <c r="I7" s="73"/>
      <c r="J7" s="73"/>
      <c r="K7" s="73"/>
      <c r="L7" s="73"/>
    </row>
    <row r="8" spans="1:12" ht="13.15" x14ac:dyDescent="0.4">
      <c r="A8" s="76"/>
      <c r="B8" s="73"/>
      <c r="C8" s="73"/>
      <c r="D8" s="73"/>
      <c r="E8" s="75"/>
      <c r="F8" s="73"/>
      <c r="G8" s="73"/>
      <c r="H8" s="73"/>
      <c r="I8" s="73"/>
      <c r="J8" s="73"/>
      <c r="K8" s="73"/>
      <c r="L8" s="73"/>
    </row>
    <row r="9" spans="1:12" ht="13.15" x14ac:dyDescent="0.4">
      <c r="A9" s="76"/>
      <c r="B9" s="73"/>
      <c r="C9" s="73"/>
      <c r="D9" s="73"/>
      <c r="E9" s="75"/>
      <c r="F9" s="73"/>
      <c r="G9" s="73"/>
      <c r="H9" s="73"/>
      <c r="I9" s="73"/>
      <c r="J9" s="73"/>
      <c r="K9" s="73"/>
      <c r="L9" s="73"/>
    </row>
    <row r="10" spans="1:12" ht="13.15" x14ac:dyDescent="0.4">
      <c r="A10" s="76"/>
      <c r="B10" s="73"/>
      <c r="C10" s="73"/>
      <c r="D10" s="73"/>
      <c r="E10" s="75"/>
      <c r="F10" s="73"/>
      <c r="G10" s="73"/>
      <c r="H10" s="73"/>
      <c r="I10" s="73"/>
      <c r="J10" s="73"/>
      <c r="K10" s="73"/>
      <c r="L10" s="73"/>
    </row>
    <row r="11" spans="1:12" ht="13.15" x14ac:dyDescent="0.4">
      <c r="A11" s="76"/>
      <c r="B11" s="73"/>
      <c r="C11" s="73"/>
      <c r="D11" s="73"/>
      <c r="E11" s="75"/>
      <c r="F11" s="73"/>
      <c r="G11" s="73"/>
      <c r="H11" s="73"/>
      <c r="I11" s="73"/>
      <c r="J11" s="73"/>
      <c r="K11" s="73"/>
      <c r="L11" s="73"/>
    </row>
    <row r="12" spans="1:12" ht="13.15" x14ac:dyDescent="0.4">
      <c r="A12" s="76"/>
      <c r="B12" s="73"/>
      <c r="C12" s="73"/>
      <c r="D12" s="73"/>
      <c r="E12" s="75"/>
      <c r="F12" s="73"/>
      <c r="G12" s="73"/>
      <c r="H12" s="73"/>
      <c r="I12" s="73"/>
      <c r="J12" s="73"/>
      <c r="K12" s="73"/>
      <c r="L12" s="73"/>
    </row>
    <row r="13" spans="1:12" ht="13.15" x14ac:dyDescent="0.4">
      <c r="A13" s="76"/>
      <c r="B13" s="73"/>
      <c r="C13" s="73"/>
      <c r="D13" s="73"/>
      <c r="E13" s="75"/>
      <c r="F13" s="73"/>
      <c r="G13" s="73"/>
      <c r="H13" s="73"/>
      <c r="I13" s="73"/>
      <c r="J13" s="73"/>
      <c r="K13" s="73"/>
      <c r="L13" s="73"/>
    </row>
    <row r="14" spans="1:12" ht="13.15" x14ac:dyDescent="0.4">
      <c r="A14" s="76"/>
      <c r="B14" s="73"/>
      <c r="C14" s="73"/>
      <c r="D14" s="73"/>
      <c r="E14" s="75"/>
      <c r="F14" s="73"/>
      <c r="G14" s="73"/>
      <c r="H14" s="73"/>
      <c r="I14" s="73"/>
      <c r="J14" s="73"/>
      <c r="K14" s="73"/>
      <c r="L14" s="73"/>
    </row>
    <row r="15" spans="1:12" ht="13.15" x14ac:dyDescent="0.4">
      <c r="A15" s="76"/>
      <c r="B15" s="73"/>
      <c r="C15" s="73"/>
      <c r="D15" s="73"/>
      <c r="E15" s="75"/>
      <c r="F15" s="73"/>
      <c r="G15" s="73"/>
      <c r="H15" s="73"/>
      <c r="I15" s="73"/>
      <c r="J15" s="73"/>
      <c r="K15" s="73"/>
      <c r="L15" s="73"/>
    </row>
    <row r="16" spans="1:12" ht="13.15" x14ac:dyDescent="0.4">
      <c r="A16" s="76"/>
      <c r="B16" s="73"/>
      <c r="C16" s="73"/>
      <c r="D16" s="73"/>
      <c r="E16" s="75"/>
      <c r="F16" s="73"/>
      <c r="G16" s="73"/>
      <c r="H16" s="73"/>
      <c r="I16" s="73"/>
      <c r="J16" s="73"/>
      <c r="K16" s="73"/>
      <c r="L16" s="73"/>
    </row>
    <row r="17" spans="1:18" ht="13.15" x14ac:dyDescent="0.4">
      <c r="A17" s="76"/>
      <c r="B17" s="73"/>
      <c r="C17" s="73"/>
      <c r="D17" s="73"/>
      <c r="E17" s="75"/>
      <c r="F17" s="73"/>
      <c r="G17" s="73"/>
      <c r="H17" s="73"/>
      <c r="I17" s="73"/>
      <c r="J17" s="73"/>
      <c r="K17" s="73"/>
      <c r="L17" s="73"/>
    </row>
    <row r="18" spans="1:18" ht="13.15" x14ac:dyDescent="0.4">
      <c r="A18" s="76"/>
      <c r="B18" s="73"/>
      <c r="C18" s="73"/>
      <c r="D18" s="73"/>
      <c r="E18" s="75"/>
      <c r="F18" s="73"/>
      <c r="G18" s="73"/>
      <c r="H18" s="73"/>
      <c r="I18" s="73"/>
      <c r="J18" s="73"/>
      <c r="K18" s="73"/>
      <c r="L18" s="73"/>
    </row>
    <row r="19" spans="1:18" ht="13.15" x14ac:dyDescent="0.4">
      <c r="A19" s="76"/>
      <c r="B19" s="73"/>
      <c r="C19" s="73"/>
      <c r="D19" s="73"/>
      <c r="E19" s="75"/>
      <c r="F19" s="73"/>
      <c r="G19" s="73"/>
      <c r="H19" s="73"/>
      <c r="I19" s="73"/>
      <c r="J19" s="73"/>
      <c r="K19" s="73"/>
      <c r="L19" s="73"/>
    </row>
    <row r="20" spans="1:18" ht="13.15" x14ac:dyDescent="0.4">
      <c r="A20" s="76"/>
      <c r="B20" s="73"/>
      <c r="C20" s="73"/>
      <c r="D20" s="73"/>
      <c r="E20" s="75"/>
      <c r="F20" s="73"/>
      <c r="G20" s="73"/>
      <c r="H20" s="73"/>
      <c r="I20" s="73"/>
      <c r="J20" s="73"/>
      <c r="K20" s="73"/>
      <c r="L20" s="73"/>
    </row>
    <row r="21" spans="1:18" ht="13.15" x14ac:dyDescent="0.4">
      <c r="A21" s="76"/>
      <c r="B21" s="73"/>
      <c r="C21" s="73"/>
      <c r="D21" s="73"/>
      <c r="E21" s="75"/>
      <c r="F21" s="73"/>
      <c r="G21" s="73"/>
      <c r="H21" s="73"/>
      <c r="I21" s="73"/>
      <c r="J21" s="73"/>
      <c r="K21" s="73"/>
      <c r="L21" s="73"/>
    </row>
    <row r="22" spans="1:18" ht="13.15" x14ac:dyDescent="0.4">
      <c r="A22" s="1"/>
    </row>
    <row r="23" spans="1:18" ht="16.5" customHeight="1" x14ac:dyDescent="0.4">
      <c r="B23" s="121" t="str">
        <f>"Weather Station for Temperature Analysis: "&amp;Temperature!A2</f>
        <v>Weather Station for Temperature Analysis: KOMK (Omak WA)</v>
      </c>
      <c r="C23" s="122"/>
      <c r="D23" s="122"/>
      <c r="E23" s="122"/>
      <c r="F23" s="122"/>
      <c r="G23" s="122"/>
      <c r="H23" s="122"/>
      <c r="I23" s="122"/>
      <c r="J23" s="123"/>
    </row>
    <row r="24" spans="1:18" ht="13.15" x14ac:dyDescent="0.4">
      <c r="B24" s="124"/>
      <c r="C24" s="125"/>
      <c r="D24" s="125"/>
      <c r="E24" s="125"/>
      <c r="F24" s="125"/>
      <c r="G24" s="125"/>
      <c r="H24" s="125"/>
      <c r="I24" s="125"/>
      <c r="J24" s="126"/>
    </row>
    <row r="25" spans="1:18" ht="52.5" x14ac:dyDescent="0.4">
      <c r="B25" s="64" t="s">
        <v>108</v>
      </c>
      <c r="C25" s="31" t="s">
        <v>107</v>
      </c>
      <c r="D25" s="31" t="s">
        <v>55</v>
      </c>
      <c r="E25" s="31" t="s">
        <v>106</v>
      </c>
      <c r="F25" s="31" t="s">
        <v>111</v>
      </c>
      <c r="G25" s="93" t="s">
        <v>110</v>
      </c>
      <c r="H25" s="31" t="s">
        <v>109</v>
      </c>
      <c r="I25" s="31" t="s">
        <v>136</v>
      </c>
      <c r="J25" s="65" t="s">
        <v>137</v>
      </c>
      <c r="K25" s="31" t="s">
        <v>149</v>
      </c>
      <c r="R25" s="30"/>
    </row>
    <row r="26" spans="1:18" x14ac:dyDescent="0.35">
      <c r="B26" s="66">
        <v>43009</v>
      </c>
      <c r="C26">
        <f t="shared" ref="C26:C89" si="0">YEAR(B26)</f>
        <v>2017</v>
      </c>
      <c r="D26">
        <f t="shared" ref="D26:D89" si="1">MONTH(B26)</f>
        <v>10</v>
      </c>
      <c r="E26">
        <f t="shared" ref="E26:E89" si="2">DAY(B26)</f>
        <v>1</v>
      </c>
      <c r="F26" s="36">
        <f>IF(VLOOKUP(B26,Temperature!$A$5:$F$2241,6,FALSE)=999,0,VLOOKUP(B26,Temperature!$A$5:$F$2241,6,FALSE))</f>
        <v>52.666670000000003</v>
      </c>
      <c r="G26" s="94">
        <f>K26-H26-I26-J26</f>
        <v>135099.25279626789</v>
      </c>
      <c r="H26" s="94">
        <v>76465</v>
      </c>
      <c r="I26" s="94">
        <f>VLOOKUP(B26,'Daily NLSL'!D3:E1828,2,FALSE)</f>
        <v>139124.00210882333</v>
      </c>
      <c r="J26" s="95">
        <v>140666.45342824209</v>
      </c>
      <c r="K26" s="95">
        <v>491354.70833333331</v>
      </c>
      <c r="R26" s="42"/>
    </row>
    <row r="27" spans="1:18" x14ac:dyDescent="0.35">
      <c r="B27" s="66">
        <v>43010</v>
      </c>
      <c r="C27">
        <f t="shared" si="0"/>
        <v>2017</v>
      </c>
      <c r="D27">
        <f t="shared" si="1"/>
        <v>10</v>
      </c>
      <c r="E27">
        <f t="shared" si="2"/>
        <v>2</v>
      </c>
      <c r="F27" s="36">
        <f>IF(VLOOKUP(B27,Temperature!$A$5:$F$2241,6,FALSE)=999,0,VLOOKUP(B27,Temperature!$A$5:$F$2241,6,FALSE))</f>
        <v>54.956519999999998</v>
      </c>
      <c r="G27" s="94">
        <f t="shared" ref="G27:G90" si="3">K27-H27-I27-J27</f>
        <v>163862.29446293457</v>
      </c>
      <c r="H27" s="94">
        <v>74507.5</v>
      </c>
      <c r="I27" s="94">
        <f>VLOOKUP(B27,'Daily NLSL'!D4:E1829,2,FALSE)</f>
        <v>139124.00210882333</v>
      </c>
      <c r="J27" s="95">
        <v>140666.45342824209</v>
      </c>
      <c r="K27" s="95">
        <v>518160.25</v>
      </c>
      <c r="R27" s="42"/>
    </row>
    <row r="28" spans="1:18" x14ac:dyDescent="0.35">
      <c r="B28" s="66">
        <v>43011</v>
      </c>
      <c r="C28">
        <f t="shared" si="0"/>
        <v>2017</v>
      </c>
      <c r="D28">
        <f t="shared" si="1"/>
        <v>10</v>
      </c>
      <c r="E28">
        <f t="shared" si="2"/>
        <v>3</v>
      </c>
      <c r="F28" s="36">
        <f>IF(VLOOKUP(B28,Temperature!$A$5:$F$2241,6,FALSE)=999,0,VLOOKUP(B28,Temperature!$A$5:$F$2241,6,FALSE))</f>
        <v>53.25</v>
      </c>
      <c r="G28" s="94">
        <f t="shared" si="3"/>
        <v>177546.75279626789</v>
      </c>
      <c r="H28" s="94">
        <v>72660.416666666672</v>
      </c>
      <c r="I28" s="94">
        <f>VLOOKUP(B28,'Daily NLSL'!D5:E1830,2,FALSE)</f>
        <v>139124.00210882333</v>
      </c>
      <c r="J28" s="95">
        <v>140666.45342824209</v>
      </c>
      <c r="K28" s="95">
        <v>529997.625</v>
      </c>
      <c r="R28" s="42"/>
    </row>
    <row r="29" spans="1:18" x14ac:dyDescent="0.35">
      <c r="B29" s="66">
        <v>43012</v>
      </c>
      <c r="C29">
        <f t="shared" si="0"/>
        <v>2017</v>
      </c>
      <c r="D29">
        <f t="shared" si="1"/>
        <v>10</v>
      </c>
      <c r="E29">
        <f t="shared" si="2"/>
        <v>4</v>
      </c>
      <c r="F29" s="36">
        <f>IF(VLOOKUP(B29,Temperature!$A$5:$F$2241,6,FALSE)=999,0,VLOOKUP(B29,Temperature!$A$5:$F$2241,6,FALSE))</f>
        <v>53.708329999999997</v>
      </c>
      <c r="G29" s="94">
        <f t="shared" si="3"/>
        <v>192979.33612960126</v>
      </c>
      <c r="H29" s="94">
        <v>70780.416666666672</v>
      </c>
      <c r="I29" s="94">
        <f>VLOOKUP(B29,'Daily NLSL'!D6:E1831,2,FALSE)</f>
        <v>139124.00210882333</v>
      </c>
      <c r="J29" s="95">
        <v>140666.45342824209</v>
      </c>
      <c r="K29" s="95">
        <v>543550.20833333337</v>
      </c>
      <c r="R29" s="42"/>
    </row>
    <row r="30" spans="1:18" x14ac:dyDescent="0.35">
      <c r="B30" s="66">
        <v>43013</v>
      </c>
      <c r="C30">
        <f t="shared" si="0"/>
        <v>2017</v>
      </c>
      <c r="D30">
        <f t="shared" si="1"/>
        <v>10</v>
      </c>
      <c r="E30">
        <f t="shared" si="2"/>
        <v>5</v>
      </c>
      <c r="F30" s="36">
        <f>IF(VLOOKUP(B30,Temperature!$A$5:$F$2241,6,FALSE)=999,0,VLOOKUP(B30,Temperature!$A$5:$F$2241,6,FALSE))</f>
        <v>51.958329999999997</v>
      </c>
      <c r="G30" s="94">
        <f t="shared" si="3"/>
        <v>198955.96112960126</v>
      </c>
      <c r="H30" s="94">
        <v>68950.416666666672</v>
      </c>
      <c r="I30" s="94">
        <f>VLOOKUP(B30,'Daily NLSL'!D7:E1832,2,FALSE)</f>
        <v>139124.00210882333</v>
      </c>
      <c r="J30" s="95">
        <v>140666.45342824209</v>
      </c>
      <c r="K30" s="95">
        <v>547696.83333333337</v>
      </c>
      <c r="R30" s="42"/>
    </row>
    <row r="31" spans="1:18" x14ac:dyDescent="0.35">
      <c r="B31" s="66">
        <v>43014</v>
      </c>
      <c r="C31">
        <f t="shared" si="0"/>
        <v>2017</v>
      </c>
      <c r="D31">
        <f t="shared" si="1"/>
        <v>10</v>
      </c>
      <c r="E31">
        <f t="shared" si="2"/>
        <v>6</v>
      </c>
      <c r="F31" s="36">
        <f>IF(VLOOKUP(B31,Temperature!$A$5:$F$2241,6,FALSE)=999,0,VLOOKUP(B31,Temperature!$A$5:$F$2241,6,FALSE))</f>
        <v>49.041670000000003</v>
      </c>
      <c r="G31" s="94">
        <f t="shared" si="3"/>
        <v>194368.75279626789</v>
      </c>
      <c r="H31" s="94">
        <v>67069.166666666672</v>
      </c>
      <c r="I31" s="94">
        <f>VLOOKUP(B31,'Daily NLSL'!D8:E1833,2,FALSE)</f>
        <v>139124.00210882333</v>
      </c>
      <c r="J31" s="95">
        <v>140666.45342824209</v>
      </c>
      <c r="K31" s="95">
        <v>541228.375</v>
      </c>
      <c r="R31" s="42"/>
    </row>
    <row r="32" spans="1:18" x14ac:dyDescent="0.35">
      <c r="B32" s="66">
        <v>43015</v>
      </c>
      <c r="C32">
        <f t="shared" si="0"/>
        <v>2017</v>
      </c>
      <c r="D32">
        <f t="shared" si="1"/>
        <v>10</v>
      </c>
      <c r="E32">
        <f t="shared" si="2"/>
        <v>7</v>
      </c>
      <c r="F32" s="36">
        <f>IF(VLOOKUP(B32,Temperature!$A$5:$F$2241,6,FALSE)=999,0,VLOOKUP(B32,Temperature!$A$5:$F$2241,6,FALSE))</f>
        <v>52.416670000000003</v>
      </c>
      <c r="G32" s="94">
        <f t="shared" si="3"/>
        <v>169682.00279626789</v>
      </c>
      <c r="H32" s="94">
        <v>65182.5</v>
      </c>
      <c r="I32" s="94">
        <f>VLOOKUP(B32,'Daily NLSL'!D9:E1834,2,FALSE)</f>
        <v>139124.00210882333</v>
      </c>
      <c r="J32" s="95">
        <v>140666.45342824209</v>
      </c>
      <c r="K32" s="95">
        <v>514654.95833333331</v>
      </c>
      <c r="R32" s="42"/>
    </row>
    <row r="33" spans="2:18" x14ac:dyDescent="0.35">
      <c r="B33" s="66">
        <v>43016</v>
      </c>
      <c r="C33">
        <f t="shared" si="0"/>
        <v>2017</v>
      </c>
      <c r="D33">
        <f t="shared" si="1"/>
        <v>10</v>
      </c>
      <c r="E33">
        <f t="shared" si="2"/>
        <v>8</v>
      </c>
      <c r="F33" s="36">
        <f>IF(VLOOKUP(B33,Temperature!$A$5:$F$2241,6,FALSE)=999,0,VLOOKUP(B33,Temperature!$A$5:$F$2241,6,FALSE))</f>
        <v>49.166670000000003</v>
      </c>
      <c r="G33" s="94">
        <f t="shared" si="3"/>
        <v>165792.29446293457</v>
      </c>
      <c r="H33" s="94">
        <v>63272.083333333336</v>
      </c>
      <c r="I33" s="94">
        <f>VLOOKUP(B33,'Daily NLSL'!D10:E1835,2,FALSE)</f>
        <v>139124.00210882333</v>
      </c>
      <c r="J33" s="95">
        <v>140666.45342824209</v>
      </c>
      <c r="K33" s="95">
        <v>508854.83333333331</v>
      </c>
      <c r="R33" s="42"/>
    </row>
    <row r="34" spans="2:18" x14ac:dyDescent="0.35">
      <c r="B34" s="66">
        <v>43017</v>
      </c>
      <c r="C34">
        <f t="shared" si="0"/>
        <v>2017</v>
      </c>
      <c r="D34">
        <f t="shared" si="1"/>
        <v>10</v>
      </c>
      <c r="E34">
        <f t="shared" si="2"/>
        <v>9</v>
      </c>
      <c r="F34" s="36">
        <f>IF(VLOOKUP(B34,Temperature!$A$5:$F$2241,6,FALSE)=999,0,VLOOKUP(B34,Temperature!$A$5:$F$2241,6,FALSE))</f>
        <v>45.708329999999997</v>
      </c>
      <c r="G34" s="94">
        <f t="shared" si="3"/>
        <v>196687.46112960126</v>
      </c>
      <c r="H34" s="94">
        <v>61322.083333333336</v>
      </c>
      <c r="I34" s="94">
        <f>VLOOKUP(B34,'Daily NLSL'!D11:E1836,2,FALSE)</f>
        <v>139124.00210882333</v>
      </c>
      <c r="J34" s="95">
        <v>140666.45342824209</v>
      </c>
      <c r="K34" s="95">
        <v>537800</v>
      </c>
      <c r="R34" s="42"/>
    </row>
    <row r="35" spans="2:18" x14ac:dyDescent="0.35">
      <c r="B35" s="66">
        <v>43018</v>
      </c>
      <c r="C35">
        <f t="shared" si="0"/>
        <v>2017</v>
      </c>
      <c r="D35">
        <f t="shared" si="1"/>
        <v>10</v>
      </c>
      <c r="E35">
        <f t="shared" si="2"/>
        <v>10</v>
      </c>
      <c r="F35" s="36">
        <f>IF(VLOOKUP(B35,Temperature!$A$5:$F$2241,6,FALSE)=999,0,VLOOKUP(B35,Temperature!$A$5:$F$2241,6,FALSE))</f>
        <v>47.75</v>
      </c>
      <c r="G35" s="94">
        <f t="shared" si="3"/>
        <v>212559.96112960126</v>
      </c>
      <c r="H35" s="94">
        <v>59375.833333333336</v>
      </c>
      <c r="I35" s="94">
        <f>VLOOKUP(B35,'Daily NLSL'!D12:E1837,2,FALSE)</f>
        <v>139124.00210882333</v>
      </c>
      <c r="J35" s="95">
        <v>140666.45342824209</v>
      </c>
      <c r="K35" s="95">
        <v>551726.25</v>
      </c>
      <c r="R35" s="42"/>
    </row>
    <row r="36" spans="2:18" x14ac:dyDescent="0.35">
      <c r="B36" s="66">
        <v>43019</v>
      </c>
      <c r="C36">
        <f t="shared" si="0"/>
        <v>2017</v>
      </c>
      <c r="D36">
        <f t="shared" si="1"/>
        <v>10</v>
      </c>
      <c r="E36">
        <f t="shared" si="2"/>
        <v>11</v>
      </c>
      <c r="F36" s="36">
        <f>IF(VLOOKUP(B36,Temperature!$A$5:$F$2241,6,FALSE)=999,0,VLOOKUP(B36,Temperature!$A$5:$F$2241,6,FALSE))</f>
        <v>43.478259999999999</v>
      </c>
      <c r="G36" s="94">
        <f t="shared" si="3"/>
        <v>222556.21112960126</v>
      </c>
      <c r="H36" s="94">
        <v>57353.333333333336</v>
      </c>
      <c r="I36" s="94">
        <f>VLOOKUP(B36,'Daily NLSL'!D13:E1838,2,FALSE)</f>
        <v>139124.00210882333</v>
      </c>
      <c r="J36" s="95">
        <v>140666.45342824209</v>
      </c>
      <c r="K36" s="95">
        <v>559700</v>
      </c>
      <c r="R36" s="42"/>
    </row>
    <row r="37" spans="2:18" x14ac:dyDescent="0.35">
      <c r="B37" s="66">
        <v>43020</v>
      </c>
      <c r="C37">
        <f t="shared" si="0"/>
        <v>2017</v>
      </c>
      <c r="D37">
        <f t="shared" si="1"/>
        <v>10</v>
      </c>
      <c r="E37">
        <f t="shared" si="2"/>
        <v>12</v>
      </c>
      <c r="F37" s="36">
        <f>IF(VLOOKUP(B37,Temperature!$A$5:$F$2241,6,FALSE)=999,0,VLOOKUP(B37,Temperature!$A$5:$F$2241,6,FALSE))</f>
        <v>39</v>
      </c>
      <c r="G37" s="94">
        <f t="shared" si="3"/>
        <v>242342.46112960126</v>
      </c>
      <c r="H37" s="94">
        <v>55268.333333333336</v>
      </c>
      <c r="I37" s="94">
        <f>VLOOKUP(B37,'Daily NLSL'!D14:E1839,2,FALSE)</f>
        <v>139124.00210882333</v>
      </c>
      <c r="J37" s="95">
        <v>140666.45342824209</v>
      </c>
      <c r="K37" s="95">
        <v>577401.25</v>
      </c>
      <c r="R37" s="42"/>
    </row>
    <row r="38" spans="2:18" x14ac:dyDescent="0.35">
      <c r="B38" s="66">
        <v>43021</v>
      </c>
      <c r="C38">
        <f t="shared" si="0"/>
        <v>2017</v>
      </c>
      <c r="D38">
        <f t="shared" si="1"/>
        <v>10</v>
      </c>
      <c r="E38">
        <f t="shared" si="2"/>
        <v>13</v>
      </c>
      <c r="F38" s="36">
        <f>IF(VLOOKUP(B38,Temperature!$A$5:$F$2241,6,FALSE)=999,0,VLOOKUP(B38,Temperature!$A$5:$F$2241,6,FALSE))</f>
        <v>43.5</v>
      </c>
      <c r="G38" s="94">
        <f t="shared" si="3"/>
        <v>209009.33612960126</v>
      </c>
      <c r="H38" s="94">
        <v>53323.333333333336</v>
      </c>
      <c r="I38" s="94">
        <f>VLOOKUP(B38,'Daily NLSL'!D15:E1840,2,FALSE)</f>
        <v>139124.00210882333</v>
      </c>
      <c r="J38" s="95">
        <v>140666.45342824209</v>
      </c>
      <c r="K38" s="95">
        <v>542123.125</v>
      </c>
      <c r="R38" s="42"/>
    </row>
    <row r="39" spans="2:18" x14ac:dyDescent="0.35">
      <c r="B39" s="66">
        <v>43022</v>
      </c>
      <c r="C39">
        <f t="shared" si="0"/>
        <v>2017</v>
      </c>
      <c r="D39">
        <f t="shared" si="1"/>
        <v>10</v>
      </c>
      <c r="E39">
        <f t="shared" si="2"/>
        <v>14</v>
      </c>
      <c r="F39" s="36">
        <f>IF(VLOOKUP(B39,Temperature!$A$5:$F$2241,6,FALSE)=999,0,VLOOKUP(B39,Temperature!$A$5:$F$2241,6,FALSE))</f>
        <v>38.541670000000003</v>
      </c>
      <c r="G39" s="94">
        <f t="shared" si="3"/>
        <v>187355.62779626789</v>
      </c>
      <c r="H39" s="94">
        <v>51426.666666666664</v>
      </c>
      <c r="I39" s="94">
        <f>VLOOKUP(B39,'Daily NLSL'!D16:E1841,2,FALSE)</f>
        <v>139124.00210882333</v>
      </c>
      <c r="J39" s="95">
        <v>140666.45342824209</v>
      </c>
      <c r="K39" s="95">
        <v>518572.75</v>
      </c>
      <c r="R39" s="42"/>
    </row>
    <row r="40" spans="2:18" x14ac:dyDescent="0.35">
      <c r="B40" s="66">
        <v>43023</v>
      </c>
      <c r="C40">
        <f t="shared" si="0"/>
        <v>2017</v>
      </c>
      <c r="D40">
        <f t="shared" si="1"/>
        <v>10</v>
      </c>
      <c r="E40">
        <f t="shared" si="2"/>
        <v>15</v>
      </c>
      <c r="F40" s="36">
        <f>IF(VLOOKUP(B40,Temperature!$A$5:$F$2241,6,FALSE)=999,0,VLOOKUP(B40,Temperature!$A$5:$F$2241,6,FALSE))</f>
        <v>43</v>
      </c>
      <c r="G40" s="94">
        <f t="shared" si="3"/>
        <v>182795.75279626789</v>
      </c>
      <c r="H40" s="94">
        <v>50270</v>
      </c>
      <c r="I40" s="94">
        <f>VLOOKUP(B40,'Daily NLSL'!D17:E1842,2,FALSE)</f>
        <v>139124.00210882333</v>
      </c>
      <c r="J40" s="95">
        <v>140666.45342824209</v>
      </c>
      <c r="K40" s="95">
        <v>512856.20833333331</v>
      </c>
      <c r="R40" s="42"/>
    </row>
    <row r="41" spans="2:18" x14ac:dyDescent="0.35">
      <c r="B41" s="66">
        <v>43024</v>
      </c>
      <c r="C41">
        <f t="shared" si="0"/>
        <v>2017</v>
      </c>
      <c r="D41">
        <f t="shared" si="1"/>
        <v>10</v>
      </c>
      <c r="E41">
        <f t="shared" si="2"/>
        <v>16</v>
      </c>
      <c r="F41" s="36">
        <f>IF(VLOOKUP(B41,Temperature!$A$5:$F$2241,6,FALSE)=999,0,VLOOKUP(B41,Temperature!$A$5:$F$2241,6,FALSE))</f>
        <v>50.916670000000003</v>
      </c>
      <c r="G41" s="94">
        <f t="shared" si="3"/>
        <v>208096.16946293463</v>
      </c>
      <c r="H41" s="94">
        <v>49149.583333333336</v>
      </c>
      <c r="I41" s="94">
        <f>VLOOKUP(B41,'Daily NLSL'!D18:E1843,2,FALSE)</f>
        <v>139124.00210882333</v>
      </c>
      <c r="J41" s="95">
        <v>140666.45342824209</v>
      </c>
      <c r="K41" s="95">
        <v>537036.20833333337</v>
      </c>
      <c r="R41" s="42"/>
    </row>
    <row r="42" spans="2:18" x14ac:dyDescent="0.35">
      <c r="B42" s="66">
        <v>43025</v>
      </c>
      <c r="C42">
        <f t="shared" si="0"/>
        <v>2017</v>
      </c>
      <c r="D42">
        <f t="shared" si="1"/>
        <v>10</v>
      </c>
      <c r="E42">
        <f t="shared" si="2"/>
        <v>17</v>
      </c>
      <c r="F42" s="36">
        <f>IF(VLOOKUP(B42,Temperature!$A$5:$F$2241,6,FALSE)=999,0,VLOOKUP(B42,Temperature!$A$5:$F$2241,6,FALSE))</f>
        <v>53.416670000000003</v>
      </c>
      <c r="G42" s="94">
        <f t="shared" si="3"/>
        <v>219982.71112960126</v>
      </c>
      <c r="H42" s="94">
        <v>48077.916666666664</v>
      </c>
      <c r="I42" s="94">
        <f>VLOOKUP(B42,'Daily NLSL'!D19:E1844,2,FALSE)</f>
        <v>139124.00210882333</v>
      </c>
      <c r="J42" s="95">
        <v>140666.45342824209</v>
      </c>
      <c r="K42" s="95">
        <v>547851.08333333337</v>
      </c>
      <c r="R42" s="42"/>
    </row>
    <row r="43" spans="2:18" x14ac:dyDescent="0.35">
      <c r="B43" s="66">
        <v>43026</v>
      </c>
      <c r="C43">
        <f t="shared" si="0"/>
        <v>2017</v>
      </c>
      <c r="D43">
        <f t="shared" si="1"/>
        <v>10</v>
      </c>
      <c r="E43">
        <f t="shared" si="2"/>
        <v>18</v>
      </c>
      <c r="F43" s="36">
        <f>IF(VLOOKUP(B43,Temperature!$A$5:$F$2241,6,FALSE)=999,0,VLOOKUP(B43,Temperature!$A$5:$F$2241,6,FALSE))</f>
        <v>48.333329999999997</v>
      </c>
      <c r="G43" s="94">
        <f t="shared" si="3"/>
        <v>222700.54446293451</v>
      </c>
      <c r="H43" s="94">
        <v>46946.666666666664</v>
      </c>
      <c r="I43" s="94">
        <f>VLOOKUP(B43,'Daily NLSL'!D20:E1845,2,FALSE)</f>
        <v>139124.00210882333</v>
      </c>
      <c r="J43" s="95">
        <v>140666.45342824209</v>
      </c>
      <c r="K43" s="95">
        <v>549437.66666666663</v>
      </c>
      <c r="R43" s="42"/>
    </row>
    <row r="44" spans="2:18" x14ac:dyDescent="0.35">
      <c r="B44" s="66">
        <v>43027</v>
      </c>
      <c r="C44">
        <f t="shared" si="0"/>
        <v>2017</v>
      </c>
      <c r="D44">
        <f t="shared" si="1"/>
        <v>10</v>
      </c>
      <c r="E44">
        <f t="shared" si="2"/>
        <v>19</v>
      </c>
      <c r="F44" s="36">
        <f>IF(VLOOKUP(B44,Temperature!$A$5:$F$2241,6,FALSE)=999,0,VLOOKUP(B44,Temperature!$A$5:$F$2241,6,FALSE))</f>
        <v>51.318179999999998</v>
      </c>
      <c r="G44" s="94">
        <f t="shared" si="3"/>
        <v>204556.75279626789</v>
      </c>
      <c r="H44" s="94">
        <v>45917.916666666664</v>
      </c>
      <c r="I44" s="94">
        <f>VLOOKUP(B44,'Daily NLSL'!D21:E1846,2,FALSE)</f>
        <v>139124.00210882333</v>
      </c>
      <c r="J44" s="95">
        <v>140666.45342824209</v>
      </c>
      <c r="K44" s="95">
        <v>530265.125</v>
      </c>
      <c r="R44" s="42"/>
    </row>
    <row r="45" spans="2:18" x14ac:dyDescent="0.35">
      <c r="B45" s="66">
        <v>43028</v>
      </c>
      <c r="C45">
        <f t="shared" si="0"/>
        <v>2017</v>
      </c>
      <c r="D45">
        <f t="shared" si="1"/>
        <v>10</v>
      </c>
      <c r="E45">
        <f t="shared" si="2"/>
        <v>20</v>
      </c>
      <c r="F45" s="36">
        <f>IF(VLOOKUP(B45,Temperature!$A$5:$F$2241,6,FALSE)=999,0,VLOOKUP(B45,Temperature!$A$5:$F$2241,6,FALSE))</f>
        <v>49.791670000000003</v>
      </c>
      <c r="G45" s="94">
        <f t="shared" si="3"/>
        <v>207296.91946293457</v>
      </c>
      <c r="H45" s="94">
        <v>44786.25</v>
      </c>
      <c r="I45" s="94">
        <f>VLOOKUP(B45,'Daily NLSL'!D22:E1847,2,FALSE)</f>
        <v>139124.00210882333</v>
      </c>
      <c r="J45" s="95">
        <v>140666.45342824209</v>
      </c>
      <c r="K45" s="95">
        <v>531873.625</v>
      </c>
      <c r="R45" s="42"/>
    </row>
    <row r="46" spans="2:18" x14ac:dyDescent="0.35">
      <c r="B46" s="66">
        <v>43029</v>
      </c>
      <c r="C46">
        <f t="shared" si="0"/>
        <v>2017</v>
      </c>
      <c r="D46">
        <f t="shared" si="1"/>
        <v>10</v>
      </c>
      <c r="E46">
        <f t="shared" si="2"/>
        <v>21</v>
      </c>
      <c r="F46" s="36">
        <f>IF(VLOOKUP(B46,Temperature!$A$5:$F$2241,6,FALSE)=999,0,VLOOKUP(B46,Temperature!$A$5:$F$2241,6,FALSE))</f>
        <v>39.833329999999997</v>
      </c>
      <c r="G46" s="94">
        <f t="shared" si="3"/>
        <v>212496.54446293463</v>
      </c>
      <c r="H46" s="94">
        <v>43430.833333333328</v>
      </c>
      <c r="I46" s="94">
        <f>VLOOKUP(B46,'Daily NLSL'!D23:E1848,2,FALSE)</f>
        <v>139124.00210882333</v>
      </c>
      <c r="J46" s="95">
        <v>140666.45342824209</v>
      </c>
      <c r="K46" s="95">
        <v>535717.83333333337</v>
      </c>
      <c r="R46" s="42"/>
    </row>
    <row r="47" spans="2:18" x14ac:dyDescent="0.35">
      <c r="B47" s="66">
        <v>43030</v>
      </c>
      <c r="C47">
        <f t="shared" si="0"/>
        <v>2017</v>
      </c>
      <c r="D47">
        <f t="shared" si="1"/>
        <v>10</v>
      </c>
      <c r="E47">
        <f t="shared" si="2"/>
        <v>22</v>
      </c>
      <c r="F47" s="36">
        <f>IF(VLOOKUP(B47,Temperature!$A$5:$F$2241,6,FALSE)=999,0,VLOOKUP(B47,Temperature!$A$5:$F$2241,6,FALSE))</f>
        <v>48.708329999999997</v>
      </c>
      <c r="G47" s="94">
        <f t="shared" si="3"/>
        <v>164180.21112960126</v>
      </c>
      <c r="H47" s="94">
        <v>40798.75</v>
      </c>
      <c r="I47" s="94">
        <f>VLOOKUP(B47,'Daily NLSL'!D24:E1849,2,FALSE)</f>
        <v>139124.00210882333</v>
      </c>
      <c r="J47" s="95">
        <v>140666.45342824209</v>
      </c>
      <c r="K47" s="95">
        <v>484769.41666666669</v>
      </c>
      <c r="R47" s="42"/>
    </row>
    <row r="48" spans="2:18" x14ac:dyDescent="0.35">
      <c r="B48" s="66">
        <v>43031</v>
      </c>
      <c r="C48">
        <f t="shared" si="0"/>
        <v>2017</v>
      </c>
      <c r="D48">
        <f t="shared" si="1"/>
        <v>10</v>
      </c>
      <c r="E48">
        <f t="shared" si="2"/>
        <v>23</v>
      </c>
      <c r="F48" s="36">
        <f>IF(VLOOKUP(B48,Temperature!$A$5:$F$2241,6,FALSE)=999,0,VLOOKUP(B48,Temperature!$A$5:$F$2241,6,FALSE))</f>
        <v>46.875</v>
      </c>
      <c r="G48" s="94">
        <f t="shared" si="3"/>
        <v>154997.96112960126</v>
      </c>
      <c r="H48" s="94">
        <v>38305.833333333336</v>
      </c>
      <c r="I48" s="94">
        <f>VLOOKUP(B48,'Daily NLSL'!D25:E1850,2,FALSE)</f>
        <v>139124.00210882333</v>
      </c>
      <c r="J48" s="95">
        <v>140666.45342824209</v>
      </c>
      <c r="K48" s="95">
        <v>473094.25</v>
      </c>
      <c r="R48" s="42"/>
    </row>
    <row r="49" spans="2:18" x14ac:dyDescent="0.35">
      <c r="B49" s="66">
        <v>43032</v>
      </c>
      <c r="C49">
        <f t="shared" si="0"/>
        <v>2017</v>
      </c>
      <c r="D49">
        <f t="shared" si="1"/>
        <v>10</v>
      </c>
      <c r="E49">
        <f t="shared" si="2"/>
        <v>24</v>
      </c>
      <c r="F49" s="36">
        <f>IF(VLOOKUP(B49,Temperature!$A$5:$F$2241,6,FALSE)=999,0,VLOOKUP(B49,Temperature!$A$5:$F$2241,6,FALSE))</f>
        <v>44</v>
      </c>
      <c r="G49" s="94">
        <f t="shared" si="3"/>
        <v>143941.91946293457</v>
      </c>
      <c r="H49" s="94">
        <v>35906.666666666664</v>
      </c>
      <c r="I49" s="94">
        <f>VLOOKUP(B49,'Daily NLSL'!D26:E1851,2,FALSE)</f>
        <v>139124.00210882333</v>
      </c>
      <c r="J49" s="95">
        <v>140666.45342824209</v>
      </c>
      <c r="K49" s="95">
        <v>459639.04166666669</v>
      </c>
      <c r="R49" s="42"/>
    </row>
    <row r="50" spans="2:18" x14ac:dyDescent="0.35">
      <c r="B50" s="66">
        <v>43033</v>
      </c>
      <c r="C50">
        <f t="shared" si="0"/>
        <v>2017</v>
      </c>
      <c r="D50">
        <f t="shared" si="1"/>
        <v>10</v>
      </c>
      <c r="E50">
        <f t="shared" si="2"/>
        <v>25</v>
      </c>
      <c r="F50" s="36">
        <f>IF(VLOOKUP(B50,Temperature!$A$5:$F$2241,6,FALSE)=999,0,VLOOKUP(B50,Temperature!$A$5:$F$2241,6,FALSE))</f>
        <v>45</v>
      </c>
      <c r="G50" s="94">
        <f t="shared" si="3"/>
        <v>151484.33612960126</v>
      </c>
      <c r="H50" s="94">
        <v>33493.75</v>
      </c>
      <c r="I50" s="94">
        <f>VLOOKUP(B50,'Daily NLSL'!D27:E1852,2,FALSE)</f>
        <v>139124.00210882333</v>
      </c>
      <c r="J50" s="95">
        <v>140666.45342824209</v>
      </c>
      <c r="K50" s="95">
        <v>464768.54166666669</v>
      </c>
      <c r="R50" s="42"/>
    </row>
    <row r="51" spans="2:18" x14ac:dyDescent="0.35">
      <c r="B51" s="66">
        <v>43034</v>
      </c>
      <c r="C51">
        <f t="shared" si="0"/>
        <v>2017</v>
      </c>
      <c r="D51">
        <f t="shared" si="1"/>
        <v>10</v>
      </c>
      <c r="E51">
        <f t="shared" si="2"/>
        <v>26</v>
      </c>
      <c r="F51" s="36">
        <f>IF(VLOOKUP(B51,Temperature!$A$5:$F$2241,6,FALSE)=999,0,VLOOKUP(B51,Temperature!$A$5:$F$2241,6,FALSE))</f>
        <v>48.583329999999997</v>
      </c>
      <c r="G51" s="94">
        <f t="shared" si="3"/>
        <v>145427.25279626789</v>
      </c>
      <c r="H51" s="94">
        <v>31149.166666666668</v>
      </c>
      <c r="I51" s="94">
        <f>VLOOKUP(B51,'Daily NLSL'!D28:E1853,2,FALSE)</f>
        <v>139124.00210882333</v>
      </c>
      <c r="J51" s="95">
        <v>140666.45342824209</v>
      </c>
      <c r="K51" s="95">
        <v>456366.875</v>
      </c>
      <c r="R51" s="42"/>
    </row>
    <row r="52" spans="2:18" x14ac:dyDescent="0.35">
      <c r="B52" s="66">
        <v>43035</v>
      </c>
      <c r="C52">
        <f t="shared" si="0"/>
        <v>2017</v>
      </c>
      <c r="D52">
        <f t="shared" si="1"/>
        <v>10</v>
      </c>
      <c r="E52">
        <f t="shared" si="2"/>
        <v>27</v>
      </c>
      <c r="F52" s="36">
        <f>IF(VLOOKUP(B52,Temperature!$A$5:$F$2241,6,FALSE)=999,0,VLOOKUP(B52,Temperature!$A$5:$F$2241,6,FALSE))</f>
        <v>48.625</v>
      </c>
      <c r="G52" s="94">
        <f t="shared" si="3"/>
        <v>159243.37779626789</v>
      </c>
      <c r="H52" s="94">
        <v>28799.166666666668</v>
      </c>
      <c r="I52" s="94">
        <f>VLOOKUP(B52,'Daily NLSL'!D29:E1854,2,FALSE)</f>
        <v>139124.00210882333</v>
      </c>
      <c r="J52" s="95">
        <v>140666.45342824209</v>
      </c>
      <c r="K52" s="95">
        <v>467833</v>
      </c>
      <c r="R52" s="42"/>
    </row>
    <row r="53" spans="2:18" x14ac:dyDescent="0.35">
      <c r="B53" s="66">
        <v>43036</v>
      </c>
      <c r="C53">
        <f t="shared" si="0"/>
        <v>2017</v>
      </c>
      <c r="D53">
        <f t="shared" si="1"/>
        <v>10</v>
      </c>
      <c r="E53">
        <f t="shared" si="2"/>
        <v>28</v>
      </c>
      <c r="F53" s="36">
        <f>IF(VLOOKUP(B53,Temperature!$A$5:$F$2241,6,FALSE)=999,0,VLOOKUP(B53,Temperature!$A$5:$F$2241,6,FALSE))</f>
        <v>44.333329999999997</v>
      </c>
      <c r="G53" s="94">
        <f t="shared" si="3"/>
        <v>175640.25279626795</v>
      </c>
      <c r="H53" s="94">
        <v>26484.583333333332</v>
      </c>
      <c r="I53" s="94">
        <f>VLOOKUP(B53,'Daily NLSL'!D30:E1855,2,FALSE)</f>
        <v>139124.00210882333</v>
      </c>
      <c r="J53" s="95">
        <v>140666.45342824209</v>
      </c>
      <c r="K53" s="95">
        <v>481915.29166666669</v>
      </c>
      <c r="R53" s="42"/>
    </row>
    <row r="54" spans="2:18" x14ac:dyDescent="0.35">
      <c r="B54" s="66">
        <v>43037</v>
      </c>
      <c r="C54">
        <f t="shared" si="0"/>
        <v>2017</v>
      </c>
      <c r="D54">
        <f t="shared" si="1"/>
        <v>10</v>
      </c>
      <c r="E54">
        <f t="shared" si="2"/>
        <v>29</v>
      </c>
      <c r="F54" s="36">
        <f>IF(VLOOKUP(B54,Temperature!$A$5:$F$2241,6,FALSE)=999,0,VLOOKUP(B54,Temperature!$A$5:$F$2241,6,FALSE))</f>
        <v>50.458329999999997</v>
      </c>
      <c r="G54" s="94">
        <f t="shared" si="3"/>
        <v>183713.62779626789</v>
      </c>
      <c r="H54" s="94">
        <v>24234.166666666668</v>
      </c>
      <c r="I54" s="94">
        <f>VLOOKUP(B54,'Daily NLSL'!D31:E1856,2,FALSE)</f>
        <v>139124.00210882333</v>
      </c>
      <c r="J54" s="95">
        <v>140666.45342824209</v>
      </c>
      <c r="K54" s="95">
        <v>487738.25</v>
      </c>
      <c r="R54" s="42"/>
    </row>
    <row r="55" spans="2:18" x14ac:dyDescent="0.35">
      <c r="B55" s="66">
        <v>43038</v>
      </c>
      <c r="C55">
        <f t="shared" si="0"/>
        <v>2017</v>
      </c>
      <c r="D55">
        <f t="shared" si="1"/>
        <v>10</v>
      </c>
      <c r="E55">
        <f t="shared" si="2"/>
        <v>30</v>
      </c>
      <c r="F55" s="36">
        <f>IF(VLOOKUP(B55,Temperature!$A$5:$F$2241,6,FALSE)=999,0,VLOOKUP(B55,Temperature!$A$5:$F$2241,6,FALSE))</f>
        <v>45.375</v>
      </c>
      <c r="G55" s="94">
        <f t="shared" si="3"/>
        <v>209292.21112960126</v>
      </c>
      <c r="H55" s="94">
        <v>22012.5</v>
      </c>
      <c r="I55" s="94">
        <f>VLOOKUP(B55,'Daily NLSL'!D32:E1857,2,FALSE)</f>
        <v>139124.00210882333</v>
      </c>
      <c r="J55" s="95">
        <v>140666.45342824209</v>
      </c>
      <c r="K55" s="95">
        <v>511095.16666666669</v>
      </c>
      <c r="R55" s="42"/>
    </row>
    <row r="56" spans="2:18" x14ac:dyDescent="0.35">
      <c r="B56" s="66">
        <v>43039</v>
      </c>
      <c r="C56">
        <f t="shared" si="0"/>
        <v>2017</v>
      </c>
      <c r="D56">
        <f t="shared" si="1"/>
        <v>10</v>
      </c>
      <c r="E56">
        <f t="shared" si="2"/>
        <v>31</v>
      </c>
      <c r="F56" s="36">
        <f>IF(VLOOKUP(B56,Temperature!$A$5:$F$2241,6,FALSE)=999,0,VLOOKUP(B56,Temperature!$A$5:$F$2241,6,FALSE))</f>
        <v>38.916670000000003</v>
      </c>
      <c r="G56" s="94">
        <f t="shared" si="3"/>
        <v>231364.58825149876</v>
      </c>
      <c r="H56" s="94">
        <v>19862.916666666668</v>
      </c>
      <c r="I56" s="94">
        <f>VLOOKUP(B56,'Daily NLSL'!D33:E1858,2,FALSE)</f>
        <v>148372.55100105584</v>
      </c>
      <c r="J56" s="95">
        <v>132114.94408077875</v>
      </c>
      <c r="K56" s="95">
        <v>531715</v>
      </c>
      <c r="R56" s="42"/>
    </row>
    <row r="57" spans="2:18" x14ac:dyDescent="0.35">
      <c r="B57" s="66">
        <v>43040</v>
      </c>
      <c r="C57">
        <f t="shared" si="0"/>
        <v>2017</v>
      </c>
      <c r="D57">
        <f t="shared" si="1"/>
        <v>11</v>
      </c>
      <c r="E57">
        <f t="shared" si="2"/>
        <v>1</v>
      </c>
      <c r="F57" s="36">
        <f>IF(VLOOKUP(B57,Temperature!$A$5:$F$2241,6,FALSE)=999,0,VLOOKUP(B57,Temperature!$A$5:$F$2241,6,FALSE))</f>
        <v>44.291670000000003</v>
      </c>
      <c r="G57" s="94">
        <f t="shared" si="3"/>
        <v>219766.71325149876</v>
      </c>
      <c r="H57" s="94">
        <v>18350</v>
      </c>
      <c r="I57" s="94">
        <f>VLOOKUP(B57,'Daily NLSL'!D34:E1859,2,FALSE)</f>
        <v>148372.55100105584</v>
      </c>
      <c r="J57" s="95">
        <v>132114.94408077875</v>
      </c>
      <c r="K57" s="95">
        <v>518604.20833333331</v>
      </c>
      <c r="R57" s="42"/>
    </row>
    <row r="58" spans="2:18" x14ac:dyDescent="0.35">
      <c r="B58" s="66">
        <v>43041</v>
      </c>
      <c r="C58">
        <f t="shared" si="0"/>
        <v>2017</v>
      </c>
      <c r="D58">
        <f t="shared" si="1"/>
        <v>11</v>
      </c>
      <c r="E58">
        <f t="shared" si="2"/>
        <v>2</v>
      </c>
      <c r="F58" s="36">
        <f>IF(VLOOKUP(B58,Temperature!$A$5:$F$2241,6,FALSE)=999,0,VLOOKUP(B58,Temperature!$A$5:$F$2241,6,FALSE))</f>
        <v>40.083329999999997</v>
      </c>
      <c r="G58" s="94">
        <f t="shared" si="3"/>
        <v>224330.79658483213</v>
      </c>
      <c r="H58" s="94">
        <v>16255.833333333334</v>
      </c>
      <c r="I58" s="94">
        <f>VLOOKUP(B58,'Daily NLSL'!D35:E1860,2,FALSE)</f>
        <v>148372.55100105584</v>
      </c>
      <c r="J58" s="95">
        <v>132114.94408077875</v>
      </c>
      <c r="K58" s="95">
        <v>521074.125</v>
      </c>
      <c r="R58" s="42"/>
    </row>
    <row r="59" spans="2:18" x14ac:dyDescent="0.35">
      <c r="B59" s="66">
        <v>43042</v>
      </c>
      <c r="C59">
        <f t="shared" si="0"/>
        <v>2017</v>
      </c>
      <c r="D59">
        <f t="shared" si="1"/>
        <v>11</v>
      </c>
      <c r="E59">
        <f t="shared" si="2"/>
        <v>3</v>
      </c>
      <c r="F59" s="36">
        <f>IF(VLOOKUP(B59,Temperature!$A$5:$F$2241,6,FALSE)=999,0,VLOOKUP(B59,Temperature!$A$5:$F$2241,6,FALSE))</f>
        <v>30.20833</v>
      </c>
      <c r="G59" s="94">
        <f t="shared" si="3"/>
        <v>243375.21325149876</v>
      </c>
      <c r="H59" s="94">
        <v>14252.083333333334</v>
      </c>
      <c r="I59" s="94">
        <f>VLOOKUP(B59,'Daily NLSL'!D36:E1861,2,FALSE)</f>
        <v>148372.55100105584</v>
      </c>
      <c r="J59" s="95">
        <v>132114.94408077875</v>
      </c>
      <c r="K59" s="95">
        <v>538114.79166666663</v>
      </c>
      <c r="R59" s="42"/>
    </row>
    <row r="60" spans="2:18" x14ac:dyDescent="0.35">
      <c r="B60" s="66">
        <v>43043</v>
      </c>
      <c r="C60">
        <f t="shared" si="0"/>
        <v>2017</v>
      </c>
      <c r="D60">
        <f t="shared" si="1"/>
        <v>11</v>
      </c>
      <c r="E60">
        <f t="shared" si="2"/>
        <v>4</v>
      </c>
      <c r="F60" s="36">
        <f>IF(VLOOKUP(B60,Temperature!$A$5:$F$2241,6,FALSE)=999,0,VLOOKUP(B60,Temperature!$A$5:$F$2241,6,FALSE))</f>
        <v>26.375</v>
      </c>
      <c r="G60" s="94">
        <f t="shared" si="3"/>
        <v>245587.04658483202</v>
      </c>
      <c r="H60" s="94">
        <v>12242.083333333334</v>
      </c>
      <c r="I60" s="94">
        <f>VLOOKUP(B60,'Daily NLSL'!D37:E1862,2,FALSE)</f>
        <v>148372.55100105584</v>
      </c>
      <c r="J60" s="95">
        <v>132114.94408077875</v>
      </c>
      <c r="K60" s="95">
        <v>538316.625</v>
      </c>
      <c r="R60" s="42"/>
    </row>
    <row r="61" spans="2:18" x14ac:dyDescent="0.35">
      <c r="B61" s="66">
        <v>43044</v>
      </c>
      <c r="C61">
        <f t="shared" si="0"/>
        <v>2017</v>
      </c>
      <c r="D61">
        <f t="shared" si="1"/>
        <v>11</v>
      </c>
      <c r="E61">
        <f t="shared" si="2"/>
        <v>5</v>
      </c>
      <c r="F61" s="36">
        <f>IF(VLOOKUP(B61,Temperature!$A$5:$F$2241,6,FALSE)=999,0,VLOOKUP(B61,Temperature!$A$5:$F$2241,6,FALSE))</f>
        <v>26.75</v>
      </c>
      <c r="G61" s="94">
        <f t="shared" si="3"/>
        <v>289523.88472143846</v>
      </c>
      <c r="H61" s="94">
        <v>9854.4</v>
      </c>
      <c r="I61" s="94">
        <f>VLOOKUP(B61,'Daily NLSL'!D38:E1863,2,FALSE)</f>
        <v>141503.10654358438</v>
      </c>
      <c r="J61" s="95">
        <v>127764.88873497718</v>
      </c>
      <c r="K61" s="95">
        <v>568646.28</v>
      </c>
      <c r="R61" s="42"/>
    </row>
    <row r="62" spans="2:18" x14ac:dyDescent="0.35">
      <c r="B62" s="66">
        <v>43045</v>
      </c>
      <c r="C62">
        <f t="shared" si="0"/>
        <v>2017</v>
      </c>
      <c r="D62">
        <f t="shared" si="1"/>
        <v>11</v>
      </c>
      <c r="E62">
        <f t="shared" si="2"/>
        <v>6</v>
      </c>
      <c r="F62" s="36">
        <f>IF(VLOOKUP(B62,Temperature!$A$5:$F$2241,6,FALSE)=999,0,VLOOKUP(B62,Temperature!$A$5:$F$2241,6,FALSE))</f>
        <v>28.29167</v>
      </c>
      <c r="G62" s="94">
        <f t="shared" si="3"/>
        <v>292787.00491816539</v>
      </c>
      <c r="H62" s="94">
        <v>8419.1666666666661</v>
      </c>
      <c r="I62" s="94">
        <f>VLOOKUP(B62,'Daily NLSL'!D39:E1864,2,FALSE)</f>
        <v>148372.55100105584</v>
      </c>
      <c r="J62" s="95">
        <v>132114.94408077875</v>
      </c>
      <c r="K62" s="95">
        <v>581693.66666666663</v>
      </c>
      <c r="R62" s="42"/>
    </row>
    <row r="63" spans="2:18" x14ac:dyDescent="0.35">
      <c r="B63" s="66">
        <v>43046</v>
      </c>
      <c r="C63">
        <f t="shared" si="0"/>
        <v>2017</v>
      </c>
      <c r="D63">
        <f t="shared" si="1"/>
        <v>11</v>
      </c>
      <c r="E63">
        <f t="shared" si="2"/>
        <v>7</v>
      </c>
      <c r="F63" s="36">
        <f>IF(VLOOKUP(B63,Temperature!$A$5:$F$2241,6,FALSE)=999,0,VLOOKUP(B63,Temperature!$A$5:$F$2241,6,FALSE))</f>
        <v>29.29167</v>
      </c>
      <c r="G63" s="94">
        <f t="shared" si="3"/>
        <v>311264.17158483213</v>
      </c>
      <c r="H63" s="94">
        <v>6680.416666666667</v>
      </c>
      <c r="I63" s="94">
        <f>VLOOKUP(B63,'Daily NLSL'!D40:E1865,2,FALSE)</f>
        <v>148372.55100105584</v>
      </c>
      <c r="J63" s="95">
        <v>132114.94408077875</v>
      </c>
      <c r="K63" s="95">
        <v>598432.08333333337</v>
      </c>
      <c r="R63" s="42"/>
    </row>
    <row r="64" spans="2:18" x14ac:dyDescent="0.35">
      <c r="B64" s="66">
        <v>43047</v>
      </c>
      <c r="C64">
        <f t="shared" si="0"/>
        <v>2017</v>
      </c>
      <c r="D64">
        <f t="shared" si="1"/>
        <v>11</v>
      </c>
      <c r="E64">
        <f t="shared" si="2"/>
        <v>8</v>
      </c>
      <c r="F64" s="36">
        <f>IF(VLOOKUP(B64,Temperature!$A$5:$F$2241,6,FALSE)=999,0,VLOOKUP(B64,Temperature!$A$5:$F$2241,6,FALSE))</f>
        <v>34</v>
      </c>
      <c r="G64" s="94">
        <f t="shared" si="3"/>
        <v>292734.33825149876</v>
      </c>
      <c r="H64" s="94">
        <v>4949.166666666667</v>
      </c>
      <c r="I64" s="94">
        <f>VLOOKUP(B64,'Daily NLSL'!D41:E1866,2,FALSE)</f>
        <v>148372.55100105584</v>
      </c>
      <c r="J64" s="95">
        <v>132114.94408077875</v>
      </c>
      <c r="K64" s="95">
        <v>578171</v>
      </c>
      <c r="R64" s="42"/>
    </row>
    <row r="65" spans="2:18" x14ac:dyDescent="0.35">
      <c r="B65" s="66">
        <v>43048</v>
      </c>
      <c r="C65">
        <f t="shared" si="0"/>
        <v>2017</v>
      </c>
      <c r="D65">
        <f t="shared" si="1"/>
        <v>11</v>
      </c>
      <c r="E65">
        <f t="shared" si="2"/>
        <v>9</v>
      </c>
      <c r="F65" s="36">
        <f>IF(VLOOKUP(B65,Temperature!$A$5:$F$2241,6,FALSE)=999,0,VLOOKUP(B65,Temperature!$A$5:$F$2241,6,FALSE))</f>
        <v>34</v>
      </c>
      <c r="G65" s="94">
        <f t="shared" si="3"/>
        <v>279715.96325149876</v>
      </c>
      <c r="H65" s="94">
        <v>3215</v>
      </c>
      <c r="I65" s="94">
        <f>VLOOKUP(B65,'Daily NLSL'!D42:E1867,2,FALSE)</f>
        <v>148372.55100105584</v>
      </c>
      <c r="J65" s="95">
        <v>132114.94408077875</v>
      </c>
      <c r="K65" s="95">
        <v>563418.45833333337</v>
      </c>
      <c r="R65" s="42"/>
    </row>
    <row r="66" spans="2:18" x14ac:dyDescent="0.35">
      <c r="B66" s="66">
        <v>43049</v>
      </c>
      <c r="C66">
        <f t="shared" si="0"/>
        <v>2017</v>
      </c>
      <c r="D66">
        <f t="shared" si="1"/>
        <v>11</v>
      </c>
      <c r="E66">
        <f t="shared" si="2"/>
        <v>10</v>
      </c>
      <c r="F66" s="36">
        <f>IF(VLOOKUP(B66,Temperature!$A$5:$F$2241,6,FALSE)=999,0,VLOOKUP(B66,Temperature!$A$5:$F$2241,6,FALSE))</f>
        <v>36.263159999999999</v>
      </c>
      <c r="G66" s="94">
        <f t="shared" si="3"/>
        <v>276465.67158483213</v>
      </c>
      <c r="H66" s="94">
        <v>1494.1666666666667</v>
      </c>
      <c r="I66" s="94">
        <f>VLOOKUP(B66,'Daily NLSL'!D43:E1868,2,FALSE)</f>
        <v>148372.55100105584</v>
      </c>
      <c r="J66" s="95">
        <v>132114.94408077875</v>
      </c>
      <c r="K66" s="95">
        <v>558447.33333333337</v>
      </c>
      <c r="R66" s="42"/>
    </row>
    <row r="67" spans="2:18" x14ac:dyDescent="0.35">
      <c r="B67" s="66">
        <v>43050</v>
      </c>
      <c r="C67">
        <f t="shared" si="0"/>
        <v>2017</v>
      </c>
      <c r="D67">
        <f t="shared" si="1"/>
        <v>11</v>
      </c>
      <c r="E67">
        <f t="shared" si="2"/>
        <v>11</v>
      </c>
      <c r="F67" s="36">
        <f>IF(VLOOKUP(B67,Temperature!$A$5:$F$2241,6,FALSE)=999,0,VLOOKUP(B67,Temperature!$A$5:$F$2241,6,FALSE))</f>
        <v>36.933329999999998</v>
      </c>
      <c r="G67" s="94">
        <f t="shared" si="3"/>
        <v>245765.25491816539</v>
      </c>
      <c r="H67" s="94">
        <v>-49.583333333333336</v>
      </c>
      <c r="I67" s="94">
        <f>VLOOKUP(B67,'Daily NLSL'!D44:E1869,2,FALSE)</f>
        <v>148372.55100105584</v>
      </c>
      <c r="J67" s="95">
        <v>132114.94408077875</v>
      </c>
      <c r="K67" s="95">
        <v>526203.16666666663</v>
      </c>
      <c r="R67" s="42"/>
    </row>
    <row r="68" spans="2:18" x14ac:dyDescent="0.35">
      <c r="B68" s="66">
        <v>43051</v>
      </c>
      <c r="C68">
        <f t="shared" si="0"/>
        <v>2017</v>
      </c>
      <c r="D68">
        <f t="shared" si="1"/>
        <v>11</v>
      </c>
      <c r="E68">
        <f t="shared" si="2"/>
        <v>12</v>
      </c>
      <c r="F68" s="36">
        <f>IF(VLOOKUP(B68,Temperature!$A$5:$F$2241,6,FALSE)=999,0,VLOOKUP(B68,Temperature!$A$5:$F$2241,6,FALSE))</f>
        <v>39.666670000000003</v>
      </c>
      <c r="G68" s="94">
        <f t="shared" si="3"/>
        <v>234459.92158483213</v>
      </c>
      <c r="H68" s="94">
        <v>-45.416666666666664</v>
      </c>
      <c r="I68" s="94">
        <f>VLOOKUP(B68,'Daily NLSL'!D45:E1870,2,FALSE)</f>
        <v>148372.55100105584</v>
      </c>
      <c r="J68" s="95">
        <v>132114.94408077875</v>
      </c>
      <c r="K68" s="95">
        <v>514902</v>
      </c>
      <c r="R68" s="42"/>
    </row>
    <row r="69" spans="2:18" x14ac:dyDescent="0.35">
      <c r="B69" s="66">
        <v>43052</v>
      </c>
      <c r="C69">
        <f t="shared" si="0"/>
        <v>2017</v>
      </c>
      <c r="D69">
        <f t="shared" si="1"/>
        <v>11</v>
      </c>
      <c r="E69">
        <f t="shared" si="2"/>
        <v>13</v>
      </c>
      <c r="F69" s="36">
        <f>IF(VLOOKUP(B69,Temperature!$A$5:$F$2241,6,FALSE)=999,0,VLOOKUP(B69,Temperature!$A$5:$F$2241,6,FALSE))</f>
        <v>42.6</v>
      </c>
      <c r="G69" s="94">
        <f t="shared" si="3"/>
        <v>250285.58825149876</v>
      </c>
      <c r="H69" s="94">
        <v>-46.25</v>
      </c>
      <c r="I69" s="94">
        <f>VLOOKUP(B69,'Daily NLSL'!D46:E1871,2,FALSE)</f>
        <v>148372.55100105584</v>
      </c>
      <c r="J69" s="95">
        <v>132114.94408077875</v>
      </c>
      <c r="K69" s="95">
        <v>530726.83333333337</v>
      </c>
      <c r="R69" s="42"/>
    </row>
    <row r="70" spans="2:18" x14ac:dyDescent="0.35">
      <c r="B70" s="66">
        <v>43053</v>
      </c>
      <c r="C70">
        <f t="shared" si="0"/>
        <v>2017</v>
      </c>
      <c r="D70">
        <f t="shared" si="1"/>
        <v>11</v>
      </c>
      <c r="E70">
        <f t="shared" si="2"/>
        <v>14</v>
      </c>
      <c r="F70" s="36">
        <f>IF(VLOOKUP(B70,Temperature!$A$5:$F$2241,6,FALSE)=999,0,VLOOKUP(B70,Temperature!$A$5:$F$2241,6,FALSE))</f>
        <v>48.166670000000003</v>
      </c>
      <c r="G70" s="94">
        <f t="shared" si="3"/>
        <v>234569.42158483213</v>
      </c>
      <c r="H70" s="94">
        <v>-45.416666666666664</v>
      </c>
      <c r="I70" s="94">
        <f>VLOOKUP(B70,'Daily NLSL'!D47:E1872,2,FALSE)</f>
        <v>148372.55100105584</v>
      </c>
      <c r="J70" s="95">
        <v>132114.94408077875</v>
      </c>
      <c r="K70" s="95">
        <v>515011.5</v>
      </c>
      <c r="R70" s="42"/>
    </row>
    <row r="71" spans="2:18" x14ac:dyDescent="0.35">
      <c r="B71" s="66">
        <v>43054</v>
      </c>
      <c r="C71">
        <f t="shared" si="0"/>
        <v>2017</v>
      </c>
      <c r="D71">
        <f t="shared" si="1"/>
        <v>11</v>
      </c>
      <c r="E71">
        <f t="shared" si="2"/>
        <v>15</v>
      </c>
      <c r="F71" s="36">
        <f>IF(VLOOKUP(B71,Temperature!$A$5:$F$2241,6,FALSE)=999,0,VLOOKUP(B71,Temperature!$A$5:$F$2241,6,FALSE))</f>
        <v>42.041670000000003</v>
      </c>
      <c r="G71" s="94">
        <f t="shared" si="3"/>
        <v>241393.92158483213</v>
      </c>
      <c r="H71" s="94">
        <v>-47.5</v>
      </c>
      <c r="I71" s="94">
        <f>VLOOKUP(B71,'Daily NLSL'!D48:E1873,2,FALSE)</f>
        <v>148372.55100105584</v>
      </c>
      <c r="J71" s="95">
        <v>132114.94408077875</v>
      </c>
      <c r="K71" s="95">
        <v>521833.91666666669</v>
      </c>
      <c r="R71" s="42"/>
    </row>
    <row r="72" spans="2:18" x14ac:dyDescent="0.35">
      <c r="B72" s="66">
        <v>43055</v>
      </c>
      <c r="C72">
        <f t="shared" si="0"/>
        <v>2017</v>
      </c>
      <c r="D72">
        <f t="shared" si="1"/>
        <v>11</v>
      </c>
      <c r="E72">
        <f t="shared" si="2"/>
        <v>16</v>
      </c>
      <c r="F72" s="36">
        <f>IF(VLOOKUP(B72,Temperature!$A$5:$F$2241,6,FALSE)=999,0,VLOOKUP(B72,Temperature!$A$5:$F$2241,6,FALSE))</f>
        <v>40.75</v>
      </c>
      <c r="G72" s="94">
        <f t="shared" si="3"/>
        <v>230651.79658483213</v>
      </c>
      <c r="H72" s="94">
        <v>-47.916666666666664</v>
      </c>
      <c r="I72" s="94">
        <f>VLOOKUP(B72,'Daily NLSL'!D49:E1874,2,FALSE)</f>
        <v>148372.55100105584</v>
      </c>
      <c r="J72" s="95">
        <v>132114.94408077875</v>
      </c>
      <c r="K72" s="95">
        <v>511091.375</v>
      </c>
      <c r="R72" s="42"/>
    </row>
    <row r="73" spans="2:18" x14ac:dyDescent="0.35">
      <c r="B73" s="66">
        <v>43056</v>
      </c>
      <c r="C73">
        <f t="shared" si="0"/>
        <v>2017</v>
      </c>
      <c r="D73">
        <f t="shared" si="1"/>
        <v>11</v>
      </c>
      <c r="E73">
        <f t="shared" si="2"/>
        <v>17</v>
      </c>
      <c r="F73" s="36">
        <f>IF(VLOOKUP(B73,Temperature!$A$5:$F$2241,6,FALSE)=999,0,VLOOKUP(B73,Temperature!$A$5:$F$2241,6,FALSE))</f>
        <v>35.666670000000003</v>
      </c>
      <c r="G73" s="94">
        <f t="shared" si="3"/>
        <v>239844.21325149876</v>
      </c>
      <c r="H73" s="94">
        <v>-50</v>
      </c>
      <c r="I73" s="94">
        <f>VLOOKUP(B73,'Daily NLSL'!D50:E1875,2,FALSE)</f>
        <v>148372.55100105584</v>
      </c>
      <c r="J73" s="95">
        <v>132114.94408077875</v>
      </c>
      <c r="K73" s="95">
        <v>520281.70833333331</v>
      </c>
      <c r="R73" s="42"/>
    </row>
    <row r="74" spans="2:18" x14ac:dyDescent="0.35">
      <c r="B74" s="66">
        <v>43057</v>
      </c>
      <c r="C74">
        <f t="shared" si="0"/>
        <v>2017</v>
      </c>
      <c r="D74">
        <f t="shared" si="1"/>
        <v>11</v>
      </c>
      <c r="E74">
        <f t="shared" si="2"/>
        <v>18</v>
      </c>
      <c r="F74" s="36">
        <f>IF(VLOOKUP(B74,Temperature!$A$5:$F$2241,6,FALSE)=999,0,VLOOKUP(B74,Temperature!$A$5:$F$2241,6,FALSE))</f>
        <v>37.416670000000003</v>
      </c>
      <c r="G74" s="94">
        <f t="shared" si="3"/>
        <v>229579.46325149876</v>
      </c>
      <c r="H74" s="94">
        <v>-48.333333333333336</v>
      </c>
      <c r="I74" s="94">
        <f>VLOOKUP(B74,'Daily NLSL'!D51:E1876,2,FALSE)</f>
        <v>148372.55100105584</v>
      </c>
      <c r="J74" s="95">
        <v>132114.94408077875</v>
      </c>
      <c r="K74" s="95">
        <v>510018.625</v>
      </c>
      <c r="R74" s="42"/>
    </row>
    <row r="75" spans="2:18" x14ac:dyDescent="0.35">
      <c r="B75" s="66">
        <v>43058</v>
      </c>
      <c r="C75">
        <f t="shared" si="0"/>
        <v>2017</v>
      </c>
      <c r="D75">
        <f t="shared" si="1"/>
        <v>11</v>
      </c>
      <c r="E75">
        <f t="shared" si="2"/>
        <v>19</v>
      </c>
      <c r="F75" s="36">
        <f>IF(VLOOKUP(B75,Temperature!$A$5:$F$2241,6,FALSE)=999,0,VLOOKUP(B75,Temperature!$A$5:$F$2241,6,FALSE))</f>
        <v>37.791670000000003</v>
      </c>
      <c r="G75" s="94">
        <f t="shared" si="3"/>
        <v>256401.00491816539</v>
      </c>
      <c r="H75" s="94">
        <v>-52.5</v>
      </c>
      <c r="I75" s="94">
        <f>VLOOKUP(B75,'Daily NLSL'!D52:E1877,2,FALSE)</f>
        <v>148372.55100105584</v>
      </c>
      <c r="J75" s="95">
        <v>132114.94408077875</v>
      </c>
      <c r="K75" s="95">
        <v>536836</v>
      </c>
      <c r="R75" s="42"/>
    </row>
    <row r="76" spans="2:18" x14ac:dyDescent="0.35">
      <c r="B76" s="66">
        <v>43059</v>
      </c>
      <c r="C76">
        <f t="shared" si="0"/>
        <v>2017</v>
      </c>
      <c r="D76">
        <f t="shared" si="1"/>
        <v>11</v>
      </c>
      <c r="E76">
        <f t="shared" si="2"/>
        <v>20</v>
      </c>
      <c r="F76" s="36">
        <f>IF(VLOOKUP(B76,Temperature!$A$5:$F$2241,6,FALSE)=999,0,VLOOKUP(B76,Temperature!$A$5:$F$2241,6,FALSE))</f>
        <v>38.541670000000003</v>
      </c>
      <c r="G76" s="94">
        <f t="shared" si="3"/>
        <v>242843.83825149876</v>
      </c>
      <c r="H76" s="94">
        <v>-49.583333333333336</v>
      </c>
      <c r="I76" s="94">
        <f>VLOOKUP(B76,'Daily NLSL'!D53:E1878,2,FALSE)</f>
        <v>148372.55100105584</v>
      </c>
      <c r="J76" s="95">
        <v>132114.94408077875</v>
      </c>
      <c r="K76" s="95">
        <v>523281.75</v>
      </c>
      <c r="R76" s="42"/>
    </row>
    <row r="77" spans="2:18" x14ac:dyDescent="0.35">
      <c r="B77" s="66">
        <v>43060</v>
      </c>
      <c r="C77">
        <f t="shared" si="0"/>
        <v>2017</v>
      </c>
      <c r="D77">
        <f t="shared" si="1"/>
        <v>11</v>
      </c>
      <c r="E77">
        <f t="shared" si="2"/>
        <v>21</v>
      </c>
      <c r="F77" s="36">
        <f>IF(VLOOKUP(B77,Temperature!$A$5:$F$2241,6,FALSE)=999,0,VLOOKUP(B77,Temperature!$A$5:$F$2241,6,FALSE))</f>
        <v>38.333329999999997</v>
      </c>
      <c r="G77" s="94">
        <f t="shared" si="3"/>
        <v>267123.25491816539</v>
      </c>
      <c r="H77" s="94">
        <v>-49.166666666666664</v>
      </c>
      <c r="I77" s="94">
        <f>VLOOKUP(B77,'Daily NLSL'!D54:E1879,2,FALSE)</f>
        <v>148372.55100105584</v>
      </c>
      <c r="J77" s="95">
        <v>132114.94408077875</v>
      </c>
      <c r="K77" s="95">
        <v>547561.58333333337</v>
      </c>
      <c r="R77" s="42"/>
    </row>
    <row r="78" spans="2:18" x14ac:dyDescent="0.35">
      <c r="B78" s="66">
        <v>43061</v>
      </c>
      <c r="C78">
        <f t="shared" si="0"/>
        <v>2017</v>
      </c>
      <c r="D78">
        <f t="shared" si="1"/>
        <v>11</v>
      </c>
      <c r="E78">
        <f t="shared" si="2"/>
        <v>22</v>
      </c>
      <c r="F78" s="36">
        <f>IF(VLOOKUP(B78,Temperature!$A$5:$F$2241,6,FALSE)=999,0,VLOOKUP(B78,Temperature!$A$5:$F$2241,6,FALSE))</f>
        <v>41.125</v>
      </c>
      <c r="G78" s="94">
        <f t="shared" si="3"/>
        <v>231945.29658483213</v>
      </c>
      <c r="H78" s="94">
        <v>-43.75</v>
      </c>
      <c r="I78" s="94">
        <f>VLOOKUP(B78,'Daily NLSL'!D55:E1880,2,FALSE)</f>
        <v>148372.55100105584</v>
      </c>
      <c r="J78" s="95">
        <v>132114.94408077875</v>
      </c>
      <c r="K78" s="95">
        <v>512389.04166666669</v>
      </c>
      <c r="R78" s="42"/>
    </row>
    <row r="79" spans="2:18" x14ac:dyDescent="0.35">
      <c r="B79" s="66">
        <v>43062</v>
      </c>
      <c r="C79">
        <f t="shared" si="0"/>
        <v>2017</v>
      </c>
      <c r="D79">
        <f t="shared" si="1"/>
        <v>11</v>
      </c>
      <c r="E79">
        <f t="shared" si="2"/>
        <v>23</v>
      </c>
      <c r="F79" s="36">
        <f>IF(VLOOKUP(B79,Temperature!$A$5:$F$2241,6,FALSE)=999,0,VLOOKUP(B79,Temperature!$A$5:$F$2241,6,FALSE))</f>
        <v>45.791670000000003</v>
      </c>
      <c r="G79" s="94">
        <f t="shared" si="3"/>
        <v>190943.29658483213</v>
      </c>
      <c r="H79" s="94">
        <v>-39.166666666666664</v>
      </c>
      <c r="I79" s="94">
        <f>VLOOKUP(B79,'Daily NLSL'!D56:E1881,2,FALSE)</f>
        <v>148372.55100105584</v>
      </c>
      <c r="J79" s="95">
        <v>132114.94408077875</v>
      </c>
      <c r="K79" s="95">
        <v>471391.625</v>
      </c>
      <c r="R79" s="42"/>
    </row>
    <row r="80" spans="2:18" x14ac:dyDescent="0.35">
      <c r="B80" s="66">
        <v>43063</v>
      </c>
      <c r="C80">
        <f t="shared" si="0"/>
        <v>2017</v>
      </c>
      <c r="D80">
        <f t="shared" si="1"/>
        <v>11</v>
      </c>
      <c r="E80">
        <f t="shared" si="2"/>
        <v>24</v>
      </c>
      <c r="F80" s="36">
        <f>IF(VLOOKUP(B80,Temperature!$A$5:$F$2241,6,FALSE)=999,0,VLOOKUP(B80,Temperature!$A$5:$F$2241,6,FALSE))</f>
        <v>42.375</v>
      </c>
      <c r="G80" s="94">
        <f t="shared" si="3"/>
        <v>200734.00491816539</v>
      </c>
      <c r="H80" s="94">
        <v>-45</v>
      </c>
      <c r="I80" s="94">
        <f>VLOOKUP(B80,'Daily NLSL'!D57:E1882,2,FALSE)</f>
        <v>148372.55100105584</v>
      </c>
      <c r="J80" s="95">
        <v>132114.94408077875</v>
      </c>
      <c r="K80" s="95">
        <v>481176.5</v>
      </c>
      <c r="R80" s="42"/>
    </row>
    <row r="81" spans="2:18" x14ac:dyDescent="0.35">
      <c r="B81" s="66">
        <v>43064</v>
      </c>
      <c r="C81">
        <f t="shared" si="0"/>
        <v>2017</v>
      </c>
      <c r="D81">
        <f t="shared" si="1"/>
        <v>11</v>
      </c>
      <c r="E81">
        <f t="shared" si="2"/>
        <v>25</v>
      </c>
      <c r="F81" s="36">
        <f>IF(VLOOKUP(B81,Temperature!$A$5:$F$2241,6,FALSE)=999,0,VLOOKUP(B81,Temperature!$A$5:$F$2241,6,FALSE))</f>
        <v>39.791670000000003</v>
      </c>
      <c r="G81" s="94">
        <f t="shared" si="3"/>
        <v>241097.42158483202</v>
      </c>
      <c r="H81" s="94">
        <v>-47.083333333333336</v>
      </c>
      <c r="I81" s="94">
        <f>VLOOKUP(B81,'Daily NLSL'!D58:E1883,2,FALSE)</f>
        <v>148372.55100105584</v>
      </c>
      <c r="J81" s="95">
        <v>132114.94408077875</v>
      </c>
      <c r="K81" s="95">
        <v>521537.83333333331</v>
      </c>
      <c r="R81" s="42"/>
    </row>
    <row r="82" spans="2:18" x14ac:dyDescent="0.35">
      <c r="B82" s="66">
        <v>43065</v>
      </c>
      <c r="C82">
        <f t="shared" si="0"/>
        <v>2017</v>
      </c>
      <c r="D82">
        <f t="shared" si="1"/>
        <v>11</v>
      </c>
      <c r="E82">
        <f t="shared" si="2"/>
        <v>26</v>
      </c>
      <c r="F82" s="36">
        <f>IF(VLOOKUP(B82,Temperature!$A$5:$F$2241,6,FALSE)=999,0,VLOOKUP(B82,Temperature!$A$5:$F$2241,6,FALSE))</f>
        <v>39.958329999999997</v>
      </c>
      <c r="G82" s="94">
        <f t="shared" si="3"/>
        <v>231652.00491816539</v>
      </c>
      <c r="H82" s="94">
        <v>-46.25</v>
      </c>
      <c r="I82" s="94">
        <f>VLOOKUP(B82,'Daily NLSL'!D59:E1884,2,FALSE)</f>
        <v>148372.55100105584</v>
      </c>
      <c r="J82" s="95">
        <v>132114.94408077875</v>
      </c>
      <c r="K82" s="95">
        <v>512093.25</v>
      </c>
      <c r="R82" s="42"/>
    </row>
    <row r="83" spans="2:18" x14ac:dyDescent="0.35">
      <c r="B83" s="66">
        <v>43066</v>
      </c>
      <c r="C83">
        <f t="shared" si="0"/>
        <v>2017</v>
      </c>
      <c r="D83">
        <f t="shared" si="1"/>
        <v>11</v>
      </c>
      <c r="E83">
        <f t="shared" si="2"/>
        <v>27</v>
      </c>
      <c r="F83" s="36">
        <f>IF(VLOOKUP(B83,Temperature!$A$5:$F$2241,6,FALSE)=999,0,VLOOKUP(B83,Temperature!$A$5:$F$2241,6,FALSE))</f>
        <v>36.458329999999997</v>
      </c>
      <c r="G83" s="94">
        <f t="shared" si="3"/>
        <v>259303.33825149876</v>
      </c>
      <c r="H83" s="94">
        <v>-50</v>
      </c>
      <c r="I83" s="94">
        <f>VLOOKUP(B83,'Daily NLSL'!D60:E1885,2,FALSE)</f>
        <v>148372.55100105584</v>
      </c>
      <c r="J83" s="95">
        <v>132114.94408077875</v>
      </c>
      <c r="K83" s="95">
        <v>539740.83333333337</v>
      </c>
      <c r="R83" s="42"/>
    </row>
    <row r="84" spans="2:18" x14ac:dyDescent="0.35">
      <c r="B84" s="66">
        <v>43067</v>
      </c>
      <c r="C84">
        <f t="shared" si="0"/>
        <v>2017</v>
      </c>
      <c r="D84">
        <f t="shared" si="1"/>
        <v>11</v>
      </c>
      <c r="E84">
        <f t="shared" si="2"/>
        <v>28</v>
      </c>
      <c r="F84" s="36">
        <f>IF(VLOOKUP(B84,Temperature!$A$5:$F$2241,6,FALSE)=999,0,VLOOKUP(B84,Temperature!$A$5:$F$2241,6,FALSE))</f>
        <v>35.916670000000003</v>
      </c>
      <c r="G84" s="94">
        <f t="shared" si="3"/>
        <v>280037.21325149876</v>
      </c>
      <c r="H84" s="94">
        <v>-53.75</v>
      </c>
      <c r="I84" s="94">
        <f>VLOOKUP(B84,'Daily NLSL'!D61:E1886,2,FALSE)</f>
        <v>148372.55100105584</v>
      </c>
      <c r="J84" s="95">
        <v>132114.94408077875</v>
      </c>
      <c r="K84" s="95">
        <v>560470.95833333337</v>
      </c>
      <c r="R84" s="42"/>
    </row>
    <row r="85" spans="2:18" x14ac:dyDescent="0.35">
      <c r="B85" s="66">
        <v>43068</v>
      </c>
      <c r="C85">
        <f t="shared" si="0"/>
        <v>2017</v>
      </c>
      <c r="D85">
        <f t="shared" si="1"/>
        <v>11</v>
      </c>
      <c r="E85">
        <f t="shared" si="2"/>
        <v>29</v>
      </c>
      <c r="F85" s="36">
        <f>IF(VLOOKUP(B85,Temperature!$A$5:$F$2241,6,FALSE)=999,0,VLOOKUP(B85,Temperature!$A$5:$F$2241,6,FALSE))</f>
        <v>33.375</v>
      </c>
      <c r="G85" s="94">
        <f t="shared" si="3"/>
        <v>283028.29658483213</v>
      </c>
      <c r="H85" s="94">
        <v>-57.083333333333336</v>
      </c>
      <c r="I85" s="94">
        <f>VLOOKUP(B85,'Daily NLSL'!D62:E1887,2,FALSE)</f>
        <v>148372.55100105584</v>
      </c>
      <c r="J85" s="95">
        <v>132114.94408077875</v>
      </c>
      <c r="K85" s="95">
        <v>563458.70833333337</v>
      </c>
      <c r="R85" s="42"/>
    </row>
    <row r="86" spans="2:18" x14ac:dyDescent="0.35">
      <c r="B86" s="66">
        <v>43069</v>
      </c>
      <c r="C86">
        <f t="shared" si="0"/>
        <v>2017</v>
      </c>
      <c r="D86">
        <f t="shared" si="1"/>
        <v>11</v>
      </c>
      <c r="E86">
        <f t="shared" si="2"/>
        <v>30</v>
      </c>
      <c r="F86" s="36">
        <f>IF(VLOOKUP(B86,Temperature!$A$5:$F$2241,6,FALSE)=999,0,VLOOKUP(B86,Temperature!$A$5:$F$2241,6,FALSE))</f>
        <v>35.833329999999997</v>
      </c>
      <c r="G86" s="94">
        <f t="shared" si="3"/>
        <v>299358.42104584922</v>
      </c>
      <c r="H86" s="94">
        <v>-54.583333333333336</v>
      </c>
      <c r="I86" s="94">
        <f>VLOOKUP(B86,'Daily NLSL'!D63:E1888,2,FALSE)</f>
        <v>151202.56312368126</v>
      </c>
      <c r="J86" s="95">
        <v>122576.34916380292</v>
      </c>
      <c r="K86" s="95">
        <v>573082.75</v>
      </c>
      <c r="R86" s="42"/>
    </row>
    <row r="87" spans="2:18" x14ac:dyDescent="0.35">
      <c r="B87" s="66">
        <v>43070</v>
      </c>
      <c r="C87">
        <f t="shared" si="0"/>
        <v>2017</v>
      </c>
      <c r="D87">
        <f t="shared" si="1"/>
        <v>12</v>
      </c>
      <c r="E87">
        <f t="shared" si="2"/>
        <v>1</v>
      </c>
      <c r="F87" s="36">
        <f>IF(VLOOKUP(B87,Temperature!$A$5:$F$2241,6,FALSE)=999,0,VLOOKUP(B87,Temperature!$A$5:$F$2241,6,FALSE))</f>
        <v>35.541670000000003</v>
      </c>
      <c r="G87" s="94">
        <f t="shared" si="3"/>
        <v>291783.79604584922</v>
      </c>
      <c r="H87" s="94">
        <v>-0.83333333333333337</v>
      </c>
      <c r="I87" s="94">
        <f>VLOOKUP(B87,'Daily NLSL'!D64:E1889,2,FALSE)</f>
        <v>151202.56312368126</v>
      </c>
      <c r="J87" s="95">
        <v>122576.34916380292</v>
      </c>
      <c r="K87" s="95">
        <v>565561.875</v>
      </c>
      <c r="R87" s="42"/>
    </row>
    <row r="88" spans="2:18" x14ac:dyDescent="0.35">
      <c r="B88" s="66">
        <v>43071</v>
      </c>
      <c r="C88">
        <f t="shared" si="0"/>
        <v>2017</v>
      </c>
      <c r="D88">
        <f t="shared" si="1"/>
        <v>12</v>
      </c>
      <c r="E88">
        <f t="shared" si="2"/>
        <v>2</v>
      </c>
      <c r="F88" s="36">
        <f>IF(VLOOKUP(B88,Temperature!$A$5:$F$2241,6,FALSE)=999,0,VLOOKUP(B88,Temperature!$A$5:$F$2241,6,FALSE))</f>
        <v>34</v>
      </c>
      <c r="G88" s="94">
        <f t="shared" si="3"/>
        <v>273672.00437918259</v>
      </c>
      <c r="H88" s="94">
        <v>-0.83333333333333337</v>
      </c>
      <c r="I88" s="94">
        <f>VLOOKUP(B88,'Daily NLSL'!D65:E1890,2,FALSE)</f>
        <v>151202.56312368126</v>
      </c>
      <c r="J88" s="95">
        <v>122576.34916380292</v>
      </c>
      <c r="K88" s="95">
        <v>547450.08333333337</v>
      </c>
      <c r="R88" s="42"/>
    </row>
    <row r="89" spans="2:18" x14ac:dyDescent="0.35">
      <c r="B89" s="66">
        <v>43072</v>
      </c>
      <c r="C89">
        <f t="shared" si="0"/>
        <v>2017</v>
      </c>
      <c r="D89">
        <f t="shared" si="1"/>
        <v>12</v>
      </c>
      <c r="E89">
        <f t="shared" si="2"/>
        <v>3</v>
      </c>
      <c r="F89" s="36">
        <f>IF(VLOOKUP(B89,Temperature!$A$5:$F$2241,6,FALSE)=999,0,VLOOKUP(B89,Temperature!$A$5:$F$2241,6,FALSE))</f>
        <v>32.583329999999997</v>
      </c>
      <c r="G89" s="94">
        <f t="shared" si="3"/>
        <v>262950.21271251584</v>
      </c>
      <c r="H89" s="94">
        <v>-0.83333333333333337</v>
      </c>
      <c r="I89" s="94">
        <f>VLOOKUP(B89,'Daily NLSL'!D66:E1891,2,FALSE)</f>
        <v>151202.56312368126</v>
      </c>
      <c r="J89" s="95">
        <v>122576.34916380292</v>
      </c>
      <c r="K89" s="95">
        <v>536728.29166666663</v>
      </c>
      <c r="R89" s="42"/>
    </row>
    <row r="90" spans="2:18" x14ac:dyDescent="0.35">
      <c r="B90" s="66">
        <v>43073</v>
      </c>
      <c r="C90">
        <f t="shared" ref="C90:C153" si="4">YEAR(B90)</f>
        <v>2017</v>
      </c>
      <c r="D90">
        <f t="shared" ref="D90:D153" si="5">MONTH(B90)</f>
        <v>12</v>
      </c>
      <c r="E90">
        <f t="shared" ref="E90:E153" si="6">DAY(B90)</f>
        <v>4</v>
      </c>
      <c r="F90" s="36">
        <f>IF(VLOOKUP(B90,Temperature!$A$5:$F$2241,6,FALSE)=999,0,VLOOKUP(B90,Temperature!$A$5:$F$2241,6,FALSE))</f>
        <v>23.54167</v>
      </c>
      <c r="G90" s="94">
        <f t="shared" si="3"/>
        <v>312138.87937918259</v>
      </c>
      <c r="H90" s="94">
        <v>-0.83333333333333337</v>
      </c>
      <c r="I90" s="94">
        <f>VLOOKUP(B90,'Daily NLSL'!D67:E1892,2,FALSE)</f>
        <v>151202.56312368126</v>
      </c>
      <c r="J90" s="95">
        <v>122576.34916380292</v>
      </c>
      <c r="K90" s="95">
        <v>585916.95833333337</v>
      </c>
      <c r="R90" s="42"/>
    </row>
    <row r="91" spans="2:18" x14ac:dyDescent="0.35">
      <c r="B91" s="66">
        <v>43074</v>
      </c>
      <c r="C91">
        <f t="shared" si="4"/>
        <v>2017</v>
      </c>
      <c r="D91">
        <f t="shared" si="5"/>
        <v>12</v>
      </c>
      <c r="E91">
        <f t="shared" si="6"/>
        <v>5</v>
      </c>
      <c r="F91" s="36">
        <f>IF(VLOOKUP(B91,Temperature!$A$5:$F$2241,6,FALSE)=999,0,VLOOKUP(B91,Temperature!$A$5:$F$2241,6,FALSE))</f>
        <v>23.45833</v>
      </c>
      <c r="G91" s="94">
        <f t="shared" ref="G91:G154" si="7">K91-H91-I91-J91</f>
        <v>310356.46271251584</v>
      </c>
      <c r="H91" s="94">
        <v>-0.83333333333333337</v>
      </c>
      <c r="I91" s="94">
        <f>VLOOKUP(B91,'Daily NLSL'!D68:E1893,2,FALSE)</f>
        <v>151202.56312368126</v>
      </c>
      <c r="J91" s="95">
        <v>122576.34916380292</v>
      </c>
      <c r="K91" s="95">
        <v>584134.54166666663</v>
      </c>
      <c r="R91" s="42"/>
    </row>
    <row r="92" spans="2:18" x14ac:dyDescent="0.35">
      <c r="B92" s="66">
        <v>43075</v>
      </c>
      <c r="C92">
        <f t="shared" si="4"/>
        <v>2017</v>
      </c>
      <c r="D92">
        <f t="shared" si="5"/>
        <v>12</v>
      </c>
      <c r="E92">
        <f t="shared" si="6"/>
        <v>6</v>
      </c>
      <c r="F92" s="36">
        <f>IF(VLOOKUP(B92,Temperature!$A$5:$F$2241,6,FALSE)=999,0,VLOOKUP(B92,Temperature!$A$5:$F$2241,6,FALSE))</f>
        <v>24.625</v>
      </c>
      <c r="G92" s="94">
        <f t="shared" si="7"/>
        <v>319589.25437918259</v>
      </c>
      <c r="H92" s="94">
        <v>-0.83333333333333337</v>
      </c>
      <c r="I92" s="94">
        <f>VLOOKUP(B92,'Daily NLSL'!D69:E1894,2,FALSE)</f>
        <v>151202.56312368126</v>
      </c>
      <c r="J92" s="95">
        <v>122576.34916380292</v>
      </c>
      <c r="K92" s="95">
        <v>593367.33333333337</v>
      </c>
      <c r="R92" s="42"/>
    </row>
    <row r="93" spans="2:18" x14ac:dyDescent="0.35">
      <c r="B93" s="66">
        <v>43076</v>
      </c>
      <c r="C93">
        <f t="shared" si="4"/>
        <v>2017</v>
      </c>
      <c r="D93">
        <f t="shared" si="5"/>
        <v>12</v>
      </c>
      <c r="E93">
        <f t="shared" si="6"/>
        <v>7</v>
      </c>
      <c r="F93" s="36">
        <f>IF(VLOOKUP(B93,Temperature!$A$5:$F$2241,6,FALSE)=999,0,VLOOKUP(B93,Temperature!$A$5:$F$2241,6,FALSE))</f>
        <v>28.83333</v>
      </c>
      <c r="G93" s="94">
        <f t="shared" si="7"/>
        <v>327198.96271251584</v>
      </c>
      <c r="H93" s="94">
        <v>-0.83333333333333337</v>
      </c>
      <c r="I93" s="94">
        <f>VLOOKUP(B93,'Daily NLSL'!D70:E1895,2,FALSE)</f>
        <v>151202.56312368126</v>
      </c>
      <c r="J93" s="95">
        <v>122576.34916380292</v>
      </c>
      <c r="K93" s="95">
        <v>600977.04166666663</v>
      </c>
      <c r="R93" s="42"/>
    </row>
    <row r="94" spans="2:18" x14ac:dyDescent="0.35">
      <c r="B94" s="66">
        <v>43077</v>
      </c>
      <c r="C94">
        <f t="shared" si="4"/>
        <v>2017</v>
      </c>
      <c r="D94">
        <f t="shared" si="5"/>
        <v>12</v>
      </c>
      <c r="E94">
        <f t="shared" si="6"/>
        <v>8</v>
      </c>
      <c r="F94" s="36">
        <f>IF(VLOOKUP(B94,Temperature!$A$5:$F$2241,6,FALSE)=999,0,VLOOKUP(B94,Temperature!$A$5:$F$2241,6,FALSE))</f>
        <v>29.95833</v>
      </c>
      <c r="G94" s="94">
        <f t="shared" si="7"/>
        <v>323872.33771251584</v>
      </c>
      <c r="H94" s="94">
        <v>-0.83333333333333337</v>
      </c>
      <c r="I94" s="94">
        <f>VLOOKUP(B94,'Daily NLSL'!D71:E1896,2,FALSE)</f>
        <v>151202.56312368126</v>
      </c>
      <c r="J94" s="95">
        <v>122576.34916380292</v>
      </c>
      <c r="K94" s="95">
        <v>597650.41666666663</v>
      </c>
      <c r="R94" s="42"/>
    </row>
    <row r="95" spans="2:18" x14ac:dyDescent="0.35">
      <c r="B95" s="66">
        <v>43078</v>
      </c>
      <c r="C95">
        <f t="shared" si="4"/>
        <v>2017</v>
      </c>
      <c r="D95">
        <f t="shared" si="5"/>
        <v>12</v>
      </c>
      <c r="E95">
        <f t="shared" si="6"/>
        <v>9</v>
      </c>
      <c r="F95" s="36">
        <f>IF(VLOOKUP(B95,Temperature!$A$5:$F$2241,6,FALSE)=999,0,VLOOKUP(B95,Temperature!$A$5:$F$2241,6,FALSE))</f>
        <v>28.91667</v>
      </c>
      <c r="G95" s="94">
        <f t="shared" si="7"/>
        <v>307021.54604584922</v>
      </c>
      <c r="H95" s="94">
        <v>-0.83333333333333337</v>
      </c>
      <c r="I95" s="94">
        <f>VLOOKUP(B95,'Daily NLSL'!D72:E1897,2,FALSE)</f>
        <v>151202.56312368126</v>
      </c>
      <c r="J95" s="95">
        <v>122576.34916380292</v>
      </c>
      <c r="K95" s="95">
        <v>580799.625</v>
      </c>
      <c r="R95" s="42"/>
    </row>
    <row r="96" spans="2:18" x14ac:dyDescent="0.35">
      <c r="B96" s="66">
        <v>43079</v>
      </c>
      <c r="C96">
        <f t="shared" si="4"/>
        <v>2017</v>
      </c>
      <c r="D96">
        <f t="shared" si="5"/>
        <v>12</v>
      </c>
      <c r="E96">
        <f t="shared" si="6"/>
        <v>10</v>
      </c>
      <c r="F96" s="36">
        <f>IF(VLOOKUP(B96,Temperature!$A$5:$F$2241,6,FALSE)=999,0,VLOOKUP(B96,Temperature!$A$5:$F$2241,6,FALSE))</f>
        <v>29.83333</v>
      </c>
      <c r="G96" s="94">
        <f t="shared" si="7"/>
        <v>301136.33771251584</v>
      </c>
      <c r="H96" s="94">
        <v>-0.83333333333333337</v>
      </c>
      <c r="I96" s="94">
        <f>VLOOKUP(B96,'Daily NLSL'!D73:E1898,2,FALSE)</f>
        <v>151202.56312368126</v>
      </c>
      <c r="J96" s="95">
        <v>122576.34916380292</v>
      </c>
      <c r="K96" s="95">
        <v>574914.41666666663</v>
      </c>
      <c r="R96" s="42"/>
    </row>
    <row r="97" spans="2:18" x14ac:dyDescent="0.35">
      <c r="B97" s="66">
        <v>43080</v>
      </c>
      <c r="C97">
        <f t="shared" si="4"/>
        <v>2017</v>
      </c>
      <c r="D97">
        <f t="shared" si="5"/>
        <v>12</v>
      </c>
      <c r="E97">
        <f t="shared" si="6"/>
        <v>11</v>
      </c>
      <c r="F97" s="36">
        <f>IF(VLOOKUP(B97,Temperature!$A$5:$F$2241,6,FALSE)=999,0,VLOOKUP(B97,Temperature!$A$5:$F$2241,6,FALSE))</f>
        <v>29.16667</v>
      </c>
      <c r="G97" s="94">
        <f t="shared" si="7"/>
        <v>320339.17104584922</v>
      </c>
      <c r="H97" s="94">
        <v>-0.83333333333333337</v>
      </c>
      <c r="I97" s="94">
        <f>VLOOKUP(B97,'Daily NLSL'!D74:E1899,2,FALSE)</f>
        <v>151202.56312368126</v>
      </c>
      <c r="J97" s="95">
        <v>122576.34916380292</v>
      </c>
      <c r="K97" s="95">
        <v>594117.25</v>
      </c>
      <c r="R97" s="42"/>
    </row>
    <row r="98" spans="2:18" x14ac:dyDescent="0.35">
      <c r="B98" s="66">
        <v>43081</v>
      </c>
      <c r="C98">
        <f t="shared" si="4"/>
        <v>2017</v>
      </c>
      <c r="D98">
        <f t="shared" si="5"/>
        <v>12</v>
      </c>
      <c r="E98">
        <f t="shared" si="6"/>
        <v>12</v>
      </c>
      <c r="F98" s="36">
        <f>IF(VLOOKUP(B98,Temperature!$A$5:$F$2241,6,FALSE)=999,0,VLOOKUP(B98,Temperature!$A$5:$F$2241,6,FALSE))</f>
        <v>29.29167</v>
      </c>
      <c r="G98" s="94">
        <f t="shared" si="7"/>
        <v>329143.42104584922</v>
      </c>
      <c r="H98" s="94">
        <v>-0.83333333333333337</v>
      </c>
      <c r="I98" s="94">
        <f>VLOOKUP(B98,'Daily NLSL'!D75:E1900,2,FALSE)</f>
        <v>151202.56312368126</v>
      </c>
      <c r="J98" s="95">
        <v>122576.34916380292</v>
      </c>
      <c r="K98" s="95">
        <v>602921.5</v>
      </c>
      <c r="R98" s="42"/>
    </row>
    <row r="99" spans="2:18" x14ac:dyDescent="0.35">
      <c r="B99" s="66">
        <v>43082</v>
      </c>
      <c r="C99">
        <f t="shared" si="4"/>
        <v>2017</v>
      </c>
      <c r="D99">
        <f t="shared" si="5"/>
        <v>12</v>
      </c>
      <c r="E99">
        <f t="shared" si="6"/>
        <v>13</v>
      </c>
      <c r="F99" s="36">
        <f>IF(VLOOKUP(B99,Temperature!$A$5:$F$2241,6,FALSE)=999,0,VLOOKUP(B99,Temperature!$A$5:$F$2241,6,FALSE))</f>
        <v>31.08333</v>
      </c>
      <c r="G99" s="94">
        <f t="shared" si="7"/>
        <v>319468.75437918259</v>
      </c>
      <c r="H99" s="94">
        <v>-0.83333333333333337</v>
      </c>
      <c r="I99" s="94">
        <f>VLOOKUP(B99,'Daily NLSL'!D76:E1901,2,FALSE)</f>
        <v>151202.56312368126</v>
      </c>
      <c r="J99" s="95">
        <v>122576.34916380292</v>
      </c>
      <c r="K99" s="95">
        <v>593246.83333333337</v>
      </c>
      <c r="R99" s="42"/>
    </row>
    <row r="100" spans="2:18" x14ac:dyDescent="0.35">
      <c r="B100" s="66">
        <v>43083</v>
      </c>
      <c r="C100">
        <f t="shared" si="4"/>
        <v>2017</v>
      </c>
      <c r="D100">
        <f t="shared" si="5"/>
        <v>12</v>
      </c>
      <c r="E100">
        <f t="shared" si="6"/>
        <v>14</v>
      </c>
      <c r="F100" s="36">
        <f>IF(VLOOKUP(B100,Temperature!$A$5:$F$2241,6,FALSE)=999,0,VLOOKUP(B100,Temperature!$A$5:$F$2241,6,FALSE))</f>
        <v>32.166670000000003</v>
      </c>
      <c r="G100" s="94">
        <f t="shared" si="7"/>
        <v>318814.17104584922</v>
      </c>
      <c r="H100" s="94">
        <v>-0.83333333333333337</v>
      </c>
      <c r="I100" s="94">
        <f>VLOOKUP(B100,'Daily NLSL'!D77:E1902,2,FALSE)</f>
        <v>151202.56312368126</v>
      </c>
      <c r="J100" s="95">
        <v>122576.34916380292</v>
      </c>
      <c r="K100" s="95">
        <v>592592.25</v>
      </c>
      <c r="R100" s="42"/>
    </row>
    <row r="101" spans="2:18" x14ac:dyDescent="0.35">
      <c r="B101" s="66">
        <v>43084</v>
      </c>
      <c r="C101">
        <f t="shared" si="4"/>
        <v>2017</v>
      </c>
      <c r="D101">
        <f t="shared" si="5"/>
        <v>12</v>
      </c>
      <c r="E101">
        <f t="shared" si="6"/>
        <v>15</v>
      </c>
      <c r="F101" s="36">
        <f>IF(VLOOKUP(B101,Temperature!$A$5:$F$2241,6,FALSE)=999,0,VLOOKUP(B101,Temperature!$A$5:$F$2241,6,FALSE))</f>
        <v>32.25</v>
      </c>
      <c r="G101" s="94">
        <f t="shared" si="7"/>
        <v>322868.58771251584</v>
      </c>
      <c r="H101" s="94">
        <v>-0.83333333333333337</v>
      </c>
      <c r="I101" s="94">
        <f>VLOOKUP(B101,'Daily NLSL'!D78:E1903,2,FALSE)</f>
        <v>151202.56312368126</v>
      </c>
      <c r="J101" s="95">
        <v>122576.34916380292</v>
      </c>
      <c r="K101" s="95">
        <v>596646.66666666663</v>
      </c>
      <c r="R101" s="42"/>
    </row>
    <row r="102" spans="2:18" x14ac:dyDescent="0.35">
      <c r="B102" s="66">
        <v>43085</v>
      </c>
      <c r="C102">
        <f t="shared" si="4"/>
        <v>2017</v>
      </c>
      <c r="D102">
        <f t="shared" si="5"/>
        <v>12</v>
      </c>
      <c r="E102">
        <f t="shared" si="6"/>
        <v>16</v>
      </c>
      <c r="F102" s="36">
        <f>IF(VLOOKUP(B102,Temperature!$A$5:$F$2241,6,FALSE)=999,0,VLOOKUP(B102,Temperature!$A$5:$F$2241,6,FALSE))</f>
        <v>28.66667</v>
      </c>
      <c r="G102" s="94">
        <f t="shared" si="7"/>
        <v>309832.75437918259</v>
      </c>
      <c r="H102" s="94">
        <v>-0.83333333333333337</v>
      </c>
      <c r="I102" s="94">
        <f>VLOOKUP(B102,'Daily NLSL'!D79:E1904,2,FALSE)</f>
        <v>151202.56312368126</v>
      </c>
      <c r="J102" s="95">
        <v>122576.34916380292</v>
      </c>
      <c r="K102" s="95">
        <v>583610.83333333337</v>
      </c>
      <c r="R102" s="42"/>
    </row>
    <row r="103" spans="2:18" x14ac:dyDescent="0.35">
      <c r="B103" s="66">
        <v>43086</v>
      </c>
      <c r="C103">
        <f t="shared" si="4"/>
        <v>2017</v>
      </c>
      <c r="D103">
        <f t="shared" si="5"/>
        <v>12</v>
      </c>
      <c r="E103">
        <f t="shared" si="6"/>
        <v>17</v>
      </c>
      <c r="F103" s="36">
        <f>IF(VLOOKUP(B103,Temperature!$A$5:$F$2241,6,FALSE)=999,0,VLOOKUP(B103,Temperature!$A$5:$F$2241,6,FALSE))</f>
        <v>31.08333</v>
      </c>
      <c r="G103" s="94">
        <f t="shared" si="7"/>
        <v>307653.33771251584</v>
      </c>
      <c r="H103" s="94">
        <v>-0.83333333333333337</v>
      </c>
      <c r="I103" s="94">
        <f>VLOOKUP(B103,'Daily NLSL'!D80:E1905,2,FALSE)</f>
        <v>151202.56312368126</v>
      </c>
      <c r="J103" s="95">
        <v>122576.34916380292</v>
      </c>
      <c r="K103" s="95">
        <v>581431.41666666663</v>
      </c>
      <c r="R103" s="42"/>
    </row>
    <row r="104" spans="2:18" x14ac:dyDescent="0.35">
      <c r="B104" s="66">
        <v>43087</v>
      </c>
      <c r="C104">
        <f t="shared" si="4"/>
        <v>2017</v>
      </c>
      <c r="D104">
        <f t="shared" si="5"/>
        <v>12</v>
      </c>
      <c r="E104">
        <f t="shared" si="6"/>
        <v>18</v>
      </c>
      <c r="F104" s="36">
        <f>IF(VLOOKUP(B104,Temperature!$A$5:$F$2241,6,FALSE)=999,0,VLOOKUP(B104,Temperature!$A$5:$F$2241,6,FALSE))</f>
        <v>34.333329999999997</v>
      </c>
      <c r="G104" s="94">
        <f t="shared" si="7"/>
        <v>291629.00437918259</v>
      </c>
      <c r="H104" s="94">
        <v>-0.83333333333333337</v>
      </c>
      <c r="I104" s="94">
        <f>VLOOKUP(B104,'Daily NLSL'!D81:E1906,2,FALSE)</f>
        <v>151202.56312368126</v>
      </c>
      <c r="J104" s="95">
        <v>122576.34916380292</v>
      </c>
      <c r="K104" s="95">
        <v>565407.08333333337</v>
      </c>
      <c r="R104" s="42"/>
    </row>
    <row r="105" spans="2:18" x14ac:dyDescent="0.35">
      <c r="B105" s="66">
        <v>43088</v>
      </c>
      <c r="C105">
        <f t="shared" si="4"/>
        <v>2017</v>
      </c>
      <c r="D105">
        <f t="shared" si="5"/>
        <v>12</v>
      </c>
      <c r="E105">
        <f t="shared" si="6"/>
        <v>19</v>
      </c>
      <c r="F105" s="36">
        <f>IF(VLOOKUP(B105,Temperature!$A$5:$F$2241,6,FALSE)=999,0,VLOOKUP(B105,Temperature!$A$5:$F$2241,6,FALSE))</f>
        <v>33</v>
      </c>
      <c r="G105" s="94">
        <f t="shared" si="7"/>
        <v>290606.04604584922</v>
      </c>
      <c r="H105" s="94">
        <v>-0.83333333333333337</v>
      </c>
      <c r="I105" s="94">
        <f>VLOOKUP(B105,'Daily NLSL'!D82:E1907,2,FALSE)</f>
        <v>151202.56312368126</v>
      </c>
      <c r="J105" s="95">
        <v>122576.34916380292</v>
      </c>
      <c r="K105" s="95">
        <v>564384.125</v>
      </c>
      <c r="R105" s="42"/>
    </row>
    <row r="106" spans="2:18" x14ac:dyDescent="0.35">
      <c r="B106" s="66">
        <v>43089</v>
      </c>
      <c r="C106">
        <f t="shared" si="4"/>
        <v>2017</v>
      </c>
      <c r="D106">
        <f t="shared" si="5"/>
        <v>12</v>
      </c>
      <c r="E106">
        <f t="shared" si="6"/>
        <v>20</v>
      </c>
      <c r="F106" s="36">
        <f>IF(VLOOKUP(B106,Temperature!$A$5:$F$2241,6,FALSE)=999,0,VLOOKUP(B106,Temperature!$A$5:$F$2241,6,FALSE))</f>
        <v>28.58333</v>
      </c>
      <c r="G106" s="94">
        <f t="shared" si="7"/>
        <v>321894.87937918259</v>
      </c>
      <c r="H106" s="94">
        <v>-0.83333333333333337</v>
      </c>
      <c r="I106" s="94">
        <f>VLOOKUP(B106,'Daily NLSL'!D83:E1908,2,FALSE)</f>
        <v>151202.56312368126</v>
      </c>
      <c r="J106" s="95">
        <v>122576.34916380292</v>
      </c>
      <c r="K106" s="95">
        <v>595672.95833333337</v>
      </c>
      <c r="R106" s="42"/>
    </row>
    <row r="107" spans="2:18" x14ac:dyDescent="0.35">
      <c r="B107" s="66">
        <v>43090</v>
      </c>
      <c r="C107">
        <f t="shared" si="4"/>
        <v>2017</v>
      </c>
      <c r="D107">
        <f t="shared" si="5"/>
        <v>12</v>
      </c>
      <c r="E107">
        <f t="shared" si="6"/>
        <v>21</v>
      </c>
      <c r="F107" s="36">
        <f>IF(VLOOKUP(B107,Temperature!$A$5:$F$2241,6,FALSE)=999,0,VLOOKUP(B107,Temperature!$A$5:$F$2241,6,FALSE))</f>
        <v>20.875</v>
      </c>
      <c r="G107" s="94">
        <f t="shared" si="7"/>
        <v>349147.42104584922</v>
      </c>
      <c r="H107" s="94">
        <v>-1.25</v>
      </c>
      <c r="I107" s="94">
        <f>VLOOKUP(B107,'Daily NLSL'!D84:E1909,2,FALSE)</f>
        <v>151202.56312368126</v>
      </c>
      <c r="J107" s="95">
        <v>122576.34916380292</v>
      </c>
      <c r="K107" s="95">
        <v>622925.08333333337</v>
      </c>
      <c r="R107" s="42"/>
    </row>
    <row r="108" spans="2:18" x14ac:dyDescent="0.35">
      <c r="B108" s="66">
        <v>43091</v>
      </c>
      <c r="C108">
        <f t="shared" si="4"/>
        <v>2017</v>
      </c>
      <c r="D108">
        <f t="shared" si="5"/>
        <v>12</v>
      </c>
      <c r="E108">
        <f t="shared" si="6"/>
        <v>22</v>
      </c>
      <c r="F108" s="36">
        <f>IF(VLOOKUP(B108,Temperature!$A$5:$F$2241,6,FALSE)=999,0,VLOOKUP(B108,Temperature!$A$5:$F$2241,6,FALSE))</f>
        <v>23.41667</v>
      </c>
      <c r="G108" s="94">
        <f t="shared" si="7"/>
        <v>326583.37937918247</v>
      </c>
      <c r="H108" s="94">
        <v>0</v>
      </c>
      <c r="I108" s="94">
        <f>VLOOKUP(B108,'Daily NLSL'!D85:E1910,2,FALSE)</f>
        <v>151202.56312368126</v>
      </c>
      <c r="J108" s="95">
        <v>122576.34916380292</v>
      </c>
      <c r="K108" s="95">
        <v>600362.29166666663</v>
      </c>
      <c r="R108" s="42"/>
    </row>
    <row r="109" spans="2:18" x14ac:dyDescent="0.35">
      <c r="B109" s="66">
        <v>43092</v>
      </c>
      <c r="C109">
        <f t="shared" si="4"/>
        <v>2017</v>
      </c>
      <c r="D109">
        <f t="shared" si="5"/>
        <v>12</v>
      </c>
      <c r="E109">
        <f t="shared" si="6"/>
        <v>23</v>
      </c>
      <c r="F109" s="36">
        <f>IF(VLOOKUP(B109,Temperature!$A$5:$F$2241,6,FALSE)=999,0,VLOOKUP(B109,Temperature!$A$5:$F$2241,6,FALSE))</f>
        <v>17.58333</v>
      </c>
      <c r="G109" s="94">
        <f t="shared" si="7"/>
        <v>331691.96271251584</v>
      </c>
      <c r="H109" s="94">
        <v>0</v>
      </c>
      <c r="I109" s="94">
        <f>VLOOKUP(B109,'Daily NLSL'!D86:E1911,2,FALSE)</f>
        <v>151202.56312368126</v>
      </c>
      <c r="J109" s="95">
        <v>122576.34916380292</v>
      </c>
      <c r="K109" s="95">
        <v>605470.875</v>
      </c>
      <c r="R109" s="42"/>
    </row>
    <row r="110" spans="2:18" x14ac:dyDescent="0.35">
      <c r="B110" s="66">
        <v>43093</v>
      </c>
      <c r="C110">
        <f t="shared" si="4"/>
        <v>2017</v>
      </c>
      <c r="D110">
        <f t="shared" si="5"/>
        <v>12</v>
      </c>
      <c r="E110">
        <f t="shared" si="6"/>
        <v>24</v>
      </c>
      <c r="F110" s="36">
        <f>IF(VLOOKUP(B110,Temperature!$A$5:$F$2241,6,FALSE)=999,0,VLOOKUP(B110,Temperature!$A$5:$F$2241,6,FALSE))</f>
        <v>13.16667</v>
      </c>
      <c r="G110" s="94">
        <f t="shared" si="7"/>
        <v>358581.21271251584</v>
      </c>
      <c r="H110" s="94">
        <v>0</v>
      </c>
      <c r="I110" s="94">
        <f>VLOOKUP(B110,'Daily NLSL'!D87:E1912,2,FALSE)</f>
        <v>151202.56312368126</v>
      </c>
      <c r="J110" s="95">
        <v>122576.34916380292</v>
      </c>
      <c r="K110" s="95">
        <v>632360.125</v>
      </c>
      <c r="R110" s="42"/>
    </row>
    <row r="111" spans="2:18" x14ac:dyDescent="0.35">
      <c r="B111" s="66">
        <v>43094</v>
      </c>
      <c r="C111">
        <f t="shared" si="4"/>
        <v>2017</v>
      </c>
      <c r="D111">
        <f t="shared" si="5"/>
        <v>12</v>
      </c>
      <c r="E111">
        <f t="shared" si="6"/>
        <v>25</v>
      </c>
      <c r="F111" s="36">
        <f>IF(VLOOKUP(B111,Temperature!$A$5:$F$2241,6,FALSE)=999,0,VLOOKUP(B111,Temperature!$A$5:$F$2241,6,FALSE))</f>
        <v>16.875</v>
      </c>
      <c r="G111" s="94">
        <f t="shared" si="7"/>
        <v>318400.33771251584</v>
      </c>
      <c r="H111" s="94">
        <v>0</v>
      </c>
      <c r="I111" s="94">
        <f>VLOOKUP(B111,'Daily NLSL'!D88:E1913,2,FALSE)</f>
        <v>151202.56312368126</v>
      </c>
      <c r="J111" s="95">
        <v>122576.34916380292</v>
      </c>
      <c r="K111" s="95">
        <v>592179.25</v>
      </c>
      <c r="R111" s="42"/>
    </row>
    <row r="112" spans="2:18" x14ac:dyDescent="0.35">
      <c r="B112" s="66">
        <v>43095</v>
      </c>
      <c r="C112">
        <f t="shared" si="4"/>
        <v>2017</v>
      </c>
      <c r="D112">
        <f t="shared" si="5"/>
        <v>12</v>
      </c>
      <c r="E112">
        <f t="shared" si="6"/>
        <v>26</v>
      </c>
      <c r="F112" s="36">
        <f>IF(VLOOKUP(B112,Temperature!$A$5:$F$2241,6,FALSE)=999,0,VLOOKUP(B112,Temperature!$A$5:$F$2241,6,FALSE))</f>
        <v>11.33333</v>
      </c>
      <c r="G112" s="94">
        <f t="shared" si="7"/>
        <v>330500.62937918247</v>
      </c>
      <c r="H112" s="94">
        <v>0</v>
      </c>
      <c r="I112" s="94">
        <f>VLOOKUP(B112,'Daily NLSL'!D89:E1914,2,FALSE)</f>
        <v>151202.56312368126</v>
      </c>
      <c r="J112" s="95">
        <v>122576.34916380292</v>
      </c>
      <c r="K112" s="95">
        <v>604279.54166666663</v>
      </c>
      <c r="R112" s="42"/>
    </row>
    <row r="113" spans="2:18" x14ac:dyDescent="0.35">
      <c r="B113" s="66">
        <v>43096</v>
      </c>
      <c r="C113">
        <f t="shared" si="4"/>
        <v>2017</v>
      </c>
      <c r="D113">
        <f t="shared" si="5"/>
        <v>12</v>
      </c>
      <c r="E113">
        <f t="shared" si="6"/>
        <v>27</v>
      </c>
      <c r="F113" s="36">
        <f>IF(VLOOKUP(B113,Temperature!$A$5:$F$2241,6,FALSE)=999,0,VLOOKUP(B113,Temperature!$A$5:$F$2241,6,FALSE))</f>
        <v>17.25</v>
      </c>
      <c r="G113" s="94">
        <f t="shared" si="7"/>
        <v>337535.75437918247</v>
      </c>
      <c r="H113" s="94">
        <v>0</v>
      </c>
      <c r="I113" s="94">
        <f>VLOOKUP(B113,'Daily NLSL'!D90:E1915,2,FALSE)</f>
        <v>151202.56312368126</v>
      </c>
      <c r="J113" s="95">
        <v>122576.34916380292</v>
      </c>
      <c r="K113" s="95">
        <v>611314.66666666663</v>
      </c>
      <c r="R113" s="42"/>
    </row>
    <row r="114" spans="2:18" x14ac:dyDescent="0.35">
      <c r="B114" s="66">
        <v>43097</v>
      </c>
      <c r="C114">
        <f t="shared" si="4"/>
        <v>2017</v>
      </c>
      <c r="D114">
        <f t="shared" si="5"/>
        <v>12</v>
      </c>
      <c r="E114">
        <f t="shared" si="6"/>
        <v>28</v>
      </c>
      <c r="F114" s="36">
        <f>IF(VLOOKUP(B114,Temperature!$A$5:$F$2241,6,FALSE)=999,0,VLOOKUP(B114,Temperature!$A$5:$F$2241,6,FALSE))</f>
        <v>20.16667</v>
      </c>
      <c r="G114" s="94">
        <f t="shared" si="7"/>
        <v>332847.58771251584</v>
      </c>
      <c r="H114" s="94">
        <v>0</v>
      </c>
      <c r="I114" s="94">
        <f>VLOOKUP(B114,'Daily NLSL'!D91:E1916,2,FALSE)</f>
        <v>151202.56312368126</v>
      </c>
      <c r="J114" s="95">
        <v>122576.34916380292</v>
      </c>
      <c r="K114" s="95">
        <v>606626.5</v>
      </c>
      <c r="R114" s="42"/>
    </row>
    <row r="115" spans="2:18" x14ac:dyDescent="0.35">
      <c r="B115" s="66">
        <v>43098</v>
      </c>
      <c r="C115">
        <f t="shared" si="4"/>
        <v>2017</v>
      </c>
      <c r="D115">
        <f t="shared" si="5"/>
        <v>12</v>
      </c>
      <c r="E115">
        <f t="shared" si="6"/>
        <v>29</v>
      </c>
      <c r="F115" s="36">
        <f>IF(VLOOKUP(B115,Temperature!$A$5:$F$2241,6,FALSE)=999,0,VLOOKUP(B115,Temperature!$A$5:$F$2241,6,FALSE))</f>
        <v>25.125</v>
      </c>
      <c r="G115" s="94">
        <f t="shared" si="7"/>
        <v>309301.42104584922</v>
      </c>
      <c r="H115" s="94">
        <v>0</v>
      </c>
      <c r="I115" s="94">
        <f>VLOOKUP(B115,'Daily NLSL'!D92:E1917,2,FALSE)</f>
        <v>151202.56312368126</v>
      </c>
      <c r="J115" s="95">
        <v>122576.34916380292</v>
      </c>
      <c r="K115" s="95">
        <v>583080.33333333337</v>
      </c>
      <c r="R115" s="42"/>
    </row>
    <row r="116" spans="2:18" x14ac:dyDescent="0.35">
      <c r="B116" s="66">
        <v>43099</v>
      </c>
      <c r="C116">
        <f t="shared" si="4"/>
        <v>2017</v>
      </c>
      <c r="D116">
        <f t="shared" si="5"/>
        <v>12</v>
      </c>
      <c r="E116">
        <f t="shared" si="6"/>
        <v>30</v>
      </c>
      <c r="F116" s="36">
        <f>IF(VLOOKUP(B116,Temperature!$A$5:$F$2241,6,FALSE)=999,0,VLOOKUP(B116,Temperature!$A$5:$F$2241,6,FALSE))</f>
        <v>24.66667</v>
      </c>
      <c r="G116" s="94">
        <f t="shared" si="7"/>
        <v>274899.96271251584</v>
      </c>
      <c r="H116" s="94">
        <v>0</v>
      </c>
      <c r="I116" s="94">
        <f>VLOOKUP(B116,'Daily NLSL'!D93:E1918,2,FALSE)</f>
        <v>151202.56312368126</v>
      </c>
      <c r="J116" s="95">
        <v>122576.34916380292</v>
      </c>
      <c r="K116" s="95">
        <v>548678.875</v>
      </c>
      <c r="R116" s="42"/>
    </row>
    <row r="117" spans="2:18" x14ac:dyDescent="0.35">
      <c r="B117" s="66">
        <v>43100</v>
      </c>
      <c r="C117">
        <f t="shared" si="4"/>
        <v>2017</v>
      </c>
      <c r="D117">
        <f t="shared" si="5"/>
        <v>12</v>
      </c>
      <c r="E117">
        <f t="shared" si="6"/>
        <v>31</v>
      </c>
      <c r="F117" s="36">
        <f>IF(VLOOKUP(B117,Temperature!$A$5:$F$2241,6,FALSE)=999,0,VLOOKUP(B117,Temperature!$A$5:$F$2241,6,FALSE))</f>
        <v>19.79167</v>
      </c>
      <c r="G117" s="94">
        <f t="shared" si="7"/>
        <v>294071.49074458255</v>
      </c>
      <c r="H117" s="94">
        <v>0</v>
      </c>
      <c r="I117" s="94">
        <f>VLOOKUP(B117,'Daily NLSL'!D94:E1919,2,FALSE)</f>
        <v>160362.6233981954</v>
      </c>
      <c r="J117" s="95">
        <v>127872.13585722208</v>
      </c>
      <c r="K117" s="95">
        <v>582306.25</v>
      </c>
      <c r="R117" s="42"/>
    </row>
    <row r="118" spans="2:18" x14ac:dyDescent="0.35">
      <c r="B118" s="66">
        <v>43101</v>
      </c>
      <c r="C118">
        <f t="shared" si="4"/>
        <v>2018</v>
      </c>
      <c r="D118">
        <f t="shared" si="5"/>
        <v>1</v>
      </c>
      <c r="E118">
        <f t="shared" si="6"/>
        <v>1</v>
      </c>
      <c r="F118" s="36">
        <f>IF(VLOOKUP(B118,Temperature!$A$5:$F$2241,6,FALSE)=999,0,VLOOKUP(B118,Temperature!$A$5:$F$2241,6,FALSE))</f>
        <v>21.176469999999998</v>
      </c>
      <c r="G118" s="94">
        <f t="shared" si="7"/>
        <v>302030.40741124918</v>
      </c>
      <c r="H118" s="94">
        <v>0</v>
      </c>
      <c r="I118" s="94">
        <f>VLOOKUP(B118,'Daily NLSL'!D95:E1920,2,FALSE)</f>
        <v>160362.6233981954</v>
      </c>
      <c r="J118" s="95">
        <v>127872.13585722208</v>
      </c>
      <c r="K118" s="95">
        <v>590265.16666666663</v>
      </c>
      <c r="R118" s="42"/>
    </row>
    <row r="119" spans="2:18" x14ac:dyDescent="0.35">
      <c r="B119" s="66">
        <v>43102</v>
      </c>
      <c r="C119">
        <f t="shared" si="4"/>
        <v>2018</v>
      </c>
      <c r="D119">
        <f t="shared" si="5"/>
        <v>1</v>
      </c>
      <c r="E119">
        <f t="shared" si="6"/>
        <v>2</v>
      </c>
      <c r="F119" s="36">
        <f>IF(VLOOKUP(B119,Temperature!$A$5:$F$2241,6,FALSE)=999,0,VLOOKUP(B119,Temperature!$A$5:$F$2241,6,FALSE))</f>
        <v>16.625</v>
      </c>
      <c r="G119" s="94">
        <f t="shared" si="7"/>
        <v>325331.44907791592</v>
      </c>
      <c r="H119" s="94">
        <v>0</v>
      </c>
      <c r="I119" s="94">
        <f>VLOOKUP(B119,'Daily NLSL'!D96:E1921,2,FALSE)</f>
        <v>160362.6233981954</v>
      </c>
      <c r="J119" s="95">
        <v>127872.13585722208</v>
      </c>
      <c r="K119" s="95">
        <v>613566.20833333337</v>
      </c>
      <c r="R119" s="42"/>
    </row>
    <row r="120" spans="2:18" x14ac:dyDescent="0.35">
      <c r="B120" s="66">
        <v>43103</v>
      </c>
      <c r="C120">
        <f t="shared" si="4"/>
        <v>2018</v>
      </c>
      <c r="D120">
        <f t="shared" si="5"/>
        <v>1</v>
      </c>
      <c r="E120">
        <f t="shared" si="6"/>
        <v>3</v>
      </c>
      <c r="F120" s="36">
        <f>IF(VLOOKUP(B120,Temperature!$A$5:$F$2241,6,FALSE)=999,0,VLOOKUP(B120,Temperature!$A$5:$F$2241,6,FALSE))</f>
        <v>16.75</v>
      </c>
      <c r="G120" s="94">
        <f t="shared" si="7"/>
        <v>321827.28241124918</v>
      </c>
      <c r="H120" s="94">
        <v>0</v>
      </c>
      <c r="I120" s="94">
        <f>VLOOKUP(B120,'Daily NLSL'!D97:E1922,2,FALSE)</f>
        <v>160362.6233981954</v>
      </c>
      <c r="J120" s="95">
        <v>127872.13585722208</v>
      </c>
      <c r="K120" s="95">
        <v>610062.04166666663</v>
      </c>
      <c r="R120" s="42"/>
    </row>
    <row r="121" spans="2:18" x14ac:dyDescent="0.35">
      <c r="B121" s="66">
        <v>43104</v>
      </c>
      <c r="C121">
        <f t="shared" si="4"/>
        <v>2018</v>
      </c>
      <c r="D121">
        <f t="shared" si="5"/>
        <v>1</v>
      </c>
      <c r="E121">
        <f t="shared" si="6"/>
        <v>4</v>
      </c>
      <c r="F121" s="36">
        <f>IF(VLOOKUP(B121,Temperature!$A$5:$F$2241,6,FALSE)=999,0,VLOOKUP(B121,Temperature!$A$5:$F$2241,6,FALSE))</f>
        <v>19.04167</v>
      </c>
      <c r="G121" s="94">
        <f t="shared" si="7"/>
        <v>324230.99074458255</v>
      </c>
      <c r="H121" s="94">
        <v>0</v>
      </c>
      <c r="I121" s="94">
        <f>VLOOKUP(B121,'Daily NLSL'!D98:E1923,2,FALSE)</f>
        <v>160362.6233981954</v>
      </c>
      <c r="J121" s="95">
        <v>127872.13585722208</v>
      </c>
      <c r="K121" s="95">
        <v>612465.75</v>
      </c>
      <c r="R121" s="42"/>
    </row>
    <row r="122" spans="2:18" x14ac:dyDescent="0.35">
      <c r="B122" s="66">
        <v>43105</v>
      </c>
      <c r="C122">
        <f t="shared" si="4"/>
        <v>2018</v>
      </c>
      <c r="D122">
        <f t="shared" si="5"/>
        <v>1</v>
      </c>
      <c r="E122">
        <f t="shared" si="6"/>
        <v>5</v>
      </c>
      <c r="F122" s="36">
        <f>IF(VLOOKUP(B122,Temperature!$A$5:$F$2241,6,FALSE)=999,0,VLOOKUP(B122,Temperature!$A$5:$F$2241,6,FALSE))</f>
        <v>28.41667</v>
      </c>
      <c r="G122" s="94">
        <f t="shared" si="7"/>
        <v>302826.57407791592</v>
      </c>
      <c r="H122" s="94">
        <v>0</v>
      </c>
      <c r="I122" s="94">
        <f>VLOOKUP(B122,'Daily NLSL'!D99:E1924,2,FALSE)</f>
        <v>160362.6233981954</v>
      </c>
      <c r="J122" s="95">
        <v>127872.13585722208</v>
      </c>
      <c r="K122" s="95">
        <v>591061.33333333337</v>
      </c>
      <c r="R122" s="42"/>
    </row>
    <row r="123" spans="2:18" x14ac:dyDescent="0.35">
      <c r="B123" s="66">
        <v>43106</v>
      </c>
      <c r="C123">
        <f t="shared" si="4"/>
        <v>2018</v>
      </c>
      <c r="D123">
        <f t="shared" si="5"/>
        <v>1</v>
      </c>
      <c r="E123">
        <f t="shared" si="6"/>
        <v>6</v>
      </c>
      <c r="F123" s="36">
        <f>IF(VLOOKUP(B123,Temperature!$A$5:$F$2241,6,FALSE)=999,0,VLOOKUP(B123,Temperature!$A$5:$F$2241,6,FALSE))</f>
        <v>33.875</v>
      </c>
      <c r="G123" s="94">
        <f t="shared" si="7"/>
        <v>281102.44907791592</v>
      </c>
      <c r="H123" s="94">
        <v>0</v>
      </c>
      <c r="I123" s="94">
        <f>VLOOKUP(B123,'Daily NLSL'!D100:E1925,2,FALSE)</f>
        <v>160362.6233981954</v>
      </c>
      <c r="J123" s="95">
        <v>127872.13585722208</v>
      </c>
      <c r="K123" s="95">
        <v>569337.20833333337</v>
      </c>
      <c r="R123" s="42"/>
    </row>
    <row r="124" spans="2:18" x14ac:dyDescent="0.35">
      <c r="B124" s="66">
        <v>43107</v>
      </c>
      <c r="C124">
        <f t="shared" si="4"/>
        <v>2018</v>
      </c>
      <c r="D124">
        <f t="shared" si="5"/>
        <v>1</v>
      </c>
      <c r="E124">
        <f t="shared" si="6"/>
        <v>7</v>
      </c>
      <c r="F124" s="36">
        <f>IF(VLOOKUP(B124,Temperature!$A$5:$F$2241,6,FALSE)=999,0,VLOOKUP(B124,Temperature!$A$5:$F$2241,6,FALSE))</f>
        <v>33.291670000000003</v>
      </c>
      <c r="G124" s="94">
        <f t="shared" si="7"/>
        <v>279856.82407791592</v>
      </c>
      <c r="H124" s="94">
        <v>0</v>
      </c>
      <c r="I124" s="94">
        <f>VLOOKUP(B124,'Daily NLSL'!D101:E1926,2,FALSE)</f>
        <v>160362.6233981954</v>
      </c>
      <c r="J124" s="95">
        <v>127872.13585722208</v>
      </c>
      <c r="K124" s="95">
        <v>568091.58333333337</v>
      </c>
      <c r="R124" s="42"/>
    </row>
    <row r="125" spans="2:18" x14ac:dyDescent="0.35">
      <c r="B125" s="66">
        <v>43108</v>
      </c>
      <c r="C125">
        <f t="shared" si="4"/>
        <v>2018</v>
      </c>
      <c r="D125">
        <f t="shared" si="5"/>
        <v>1</v>
      </c>
      <c r="E125">
        <f t="shared" si="6"/>
        <v>8</v>
      </c>
      <c r="F125" s="36">
        <f>IF(VLOOKUP(B125,Temperature!$A$5:$F$2241,6,FALSE)=999,0,VLOOKUP(B125,Temperature!$A$5:$F$2241,6,FALSE))</f>
        <v>33.208329999999997</v>
      </c>
      <c r="G125" s="94">
        <f t="shared" si="7"/>
        <v>291787.65741124918</v>
      </c>
      <c r="H125" s="94">
        <v>0</v>
      </c>
      <c r="I125" s="94">
        <f>VLOOKUP(B125,'Daily NLSL'!D102:E1927,2,FALSE)</f>
        <v>160362.6233981954</v>
      </c>
      <c r="J125" s="95">
        <v>127872.13585722208</v>
      </c>
      <c r="K125" s="95">
        <v>580022.41666666663</v>
      </c>
      <c r="R125" s="42"/>
    </row>
    <row r="126" spans="2:18" x14ac:dyDescent="0.35">
      <c r="B126" s="66">
        <v>43109</v>
      </c>
      <c r="C126">
        <f t="shared" si="4"/>
        <v>2018</v>
      </c>
      <c r="D126">
        <f t="shared" si="5"/>
        <v>1</v>
      </c>
      <c r="E126">
        <f t="shared" si="6"/>
        <v>9</v>
      </c>
      <c r="F126" s="36">
        <f>IF(VLOOKUP(B126,Temperature!$A$5:$F$2241,6,FALSE)=999,0,VLOOKUP(B126,Temperature!$A$5:$F$2241,6,FALSE))</f>
        <v>33.791670000000003</v>
      </c>
      <c r="G126" s="94">
        <f t="shared" si="7"/>
        <v>291310.82407791592</v>
      </c>
      <c r="H126" s="94">
        <v>0</v>
      </c>
      <c r="I126" s="94">
        <f>VLOOKUP(B126,'Daily NLSL'!D103:E1928,2,FALSE)</f>
        <v>160362.6233981954</v>
      </c>
      <c r="J126" s="95">
        <v>127872.13585722208</v>
      </c>
      <c r="K126" s="95">
        <v>579545.58333333337</v>
      </c>
      <c r="R126" s="42"/>
    </row>
    <row r="127" spans="2:18" x14ac:dyDescent="0.35">
      <c r="B127" s="66">
        <v>43110</v>
      </c>
      <c r="C127">
        <f t="shared" si="4"/>
        <v>2018</v>
      </c>
      <c r="D127">
        <f t="shared" si="5"/>
        <v>1</v>
      </c>
      <c r="E127">
        <f t="shared" si="6"/>
        <v>10</v>
      </c>
      <c r="F127" s="36">
        <f>IF(VLOOKUP(B127,Temperature!$A$5:$F$2241,6,FALSE)=999,0,VLOOKUP(B127,Temperature!$A$5:$F$2241,6,FALSE))</f>
        <v>33.208329999999997</v>
      </c>
      <c r="G127" s="94">
        <f t="shared" si="7"/>
        <v>286491.19907791592</v>
      </c>
      <c r="H127" s="94">
        <v>0</v>
      </c>
      <c r="I127" s="94">
        <f>VLOOKUP(B127,'Daily NLSL'!D104:E1929,2,FALSE)</f>
        <v>160362.6233981954</v>
      </c>
      <c r="J127" s="95">
        <v>127872.13585722208</v>
      </c>
      <c r="K127" s="95">
        <v>574725.95833333337</v>
      </c>
      <c r="R127" s="42"/>
    </row>
    <row r="128" spans="2:18" x14ac:dyDescent="0.35">
      <c r="B128" s="66">
        <v>43111</v>
      </c>
      <c r="C128">
        <f t="shared" si="4"/>
        <v>2018</v>
      </c>
      <c r="D128">
        <f t="shared" si="5"/>
        <v>1</v>
      </c>
      <c r="E128">
        <f t="shared" si="6"/>
        <v>11</v>
      </c>
      <c r="F128" s="36">
        <f>IF(VLOOKUP(B128,Temperature!$A$5:$F$2241,6,FALSE)=999,0,VLOOKUP(B128,Temperature!$A$5:$F$2241,6,FALSE))</f>
        <v>29.16667</v>
      </c>
      <c r="G128" s="94">
        <f t="shared" si="7"/>
        <v>306371.40741124918</v>
      </c>
      <c r="H128" s="94">
        <v>0</v>
      </c>
      <c r="I128" s="94">
        <f>VLOOKUP(B128,'Daily NLSL'!D105:E1930,2,FALSE)</f>
        <v>160362.6233981954</v>
      </c>
      <c r="J128" s="95">
        <v>127872.13585722208</v>
      </c>
      <c r="K128" s="95">
        <v>594606.16666666663</v>
      </c>
      <c r="R128" s="42"/>
    </row>
    <row r="129" spans="2:18" x14ac:dyDescent="0.35">
      <c r="B129" s="66">
        <v>43112</v>
      </c>
      <c r="C129">
        <f t="shared" si="4"/>
        <v>2018</v>
      </c>
      <c r="D129">
        <f t="shared" si="5"/>
        <v>1</v>
      </c>
      <c r="E129">
        <f t="shared" si="6"/>
        <v>12</v>
      </c>
      <c r="F129" s="36">
        <f>IF(VLOOKUP(B129,Temperature!$A$5:$F$2241,6,FALSE)=999,0,VLOOKUP(B129,Temperature!$A$5:$F$2241,6,FALSE))</f>
        <v>28.54167</v>
      </c>
      <c r="G129" s="94">
        <f t="shared" si="7"/>
        <v>310757.49074458255</v>
      </c>
      <c r="H129" s="94">
        <v>0</v>
      </c>
      <c r="I129" s="94">
        <f>VLOOKUP(B129,'Daily NLSL'!D106:E1931,2,FALSE)</f>
        <v>160362.6233981954</v>
      </c>
      <c r="J129" s="95">
        <v>127872.13585722208</v>
      </c>
      <c r="K129" s="95">
        <v>598992.25</v>
      </c>
      <c r="R129" s="42"/>
    </row>
    <row r="130" spans="2:18" x14ac:dyDescent="0.35">
      <c r="B130" s="66">
        <v>43113</v>
      </c>
      <c r="C130">
        <f t="shared" si="4"/>
        <v>2018</v>
      </c>
      <c r="D130">
        <f t="shared" si="5"/>
        <v>1</v>
      </c>
      <c r="E130">
        <f t="shared" si="6"/>
        <v>13</v>
      </c>
      <c r="F130" s="36">
        <f>IF(VLOOKUP(B130,Temperature!$A$5:$F$2241,6,FALSE)=999,0,VLOOKUP(B130,Temperature!$A$5:$F$2241,6,FALSE))</f>
        <v>31</v>
      </c>
      <c r="G130" s="94">
        <f t="shared" si="7"/>
        <v>288705.28241124918</v>
      </c>
      <c r="H130" s="94">
        <v>0</v>
      </c>
      <c r="I130" s="94">
        <f>VLOOKUP(B130,'Daily NLSL'!D107:E1932,2,FALSE)</f>
        <v>160362.6233981954</v>
      </c>
      <c r="J130" s="95">
        <v>127872.13585722208</v>
      </c>
      <c r="K130" s="95">
        <v>576940.04166666663</v>
      </c>
      <c r="R130" s="42"/>
    </row>
    <row r="131" spans="2:18" x14ac:dyDescent="0.35">
      <c r="B131" s="66">
        <v>43114</v>
      </c>
      <c r="C131">
        <f t="shared" si="4"/>
        <v>2018</v>
      </c>
      <c r="D131">
        <f t="shared" si="5"/>
        <v>1</v>
      </c>
      <c r="E131">
        <f t="shared" si="6"/>
        <v>14</v>
      </c>
      <c r="F131" s="36">
        <f>IF(VLOOKUP(B131,Temperature!$A$5:$F$2241,6,FALSE)=999,0,VLOOKUP(B131,Temperature!$A$5:$F$2241,6,FALSE))</f>
        <v>32.541670000000003</v>
      </c>
      <c r="G131" s="94">
        <f t="shared" si="7"/>
        <v>278364.74074458255</v>
      </c>
      <c r="H131" s="94">
        <v>0</v>
      </c>
      <c r="I131" s="94">
        <f>VLOOKUP(B131,'Daily NLSL'!D108:E1933,2,FALSE)</f>
        <v>160362.6233981954</v>
      </c>
      <c r="J131" s="95">
        <v>127872.13585722208</v>
      </c>
      <c r="K131" s="95">
        <v>566599.5</v>
      </c>
      <c r="R131" s="42"/>
    </row>
    <row r="132" spans="2:18" x14ac:dyDescent="0.35">
      <c r="B132" s="66">
        <v>43115</v>
      </c>
      <c r="C132">
        <f t="shared" si="4"/>
        <v>2018</v>
      </c>
      <c r="D132">
        <f t="shared" si="5"/>
        <v>1</v>
      </c>
      <c r="E132">
        <f t="shared" si="6"/>
        <v>15</v>
      </c>
      <c r="F132" s="36">
        <f>IF(VLOOKUP(B132,Temperature!$A$5:$F$2241,6,FALSE)=999,0,VLOOKUP(B132,Temperature!$A$5:$F$2241,6,FALSE))</f>
        <v>34.5</v>
      </c>
      <c r="G132" s="94">
        <f t="shared" si="7"/>
        <v>292074.15741124918</v>
      </c>
      <c r="H132" s="94">
        <v>0</v>
      </c>
      <c r="I132" s="94">
        <f>VLOOKUP(B132,'Daily NLSL'!D109:E1934,2,FALSE)</f>
        <v>160362.6233981954</v>
      </c>
      <c r="J132" s="95">
        <v>127872.13585722208</v>
      </c>
      <c r="K132" s="95">
        <v>580308.91666666663</v>
      </c>
      <c r="R132" s="42"/>
    </row>
    <row r="133" spans="2:18" x14ac:dyDescent="0.35">
      <c r="B133" s="66">
        <v>43116</v>
      </c>
      <c r="C133">
        <f t="shared" si="4"/>
        <v>2018</v>
      </c>
      <c r="D133">
        <f t="shared" si="5"/>
        <v>1</v>
      </c>
      <c r="E133">
        <f t="shared" si="6"/>
        <v>16</v>
      </c>
      <c r="F133" s="36">
        <f>IF(VLOOKUP(B133,Temperature!$A$5:$F$2241,6,FALSE)=999,0,VLOOKUP(B133,Temperature!$A$5:$F$2241,6,FALSE))</f>
        <v>33.727269999999997</v>
      </c>
      <c r="G133" s="94">
        <f t="shared" si="7"/>
        <v>301588.28241124918</v>
      </c>
      <c r="H133" s="94">
        <v>0</v>
      </c>
      <c r="I133" s="94">
        <f>VLOOKUP(B133,'Daily NLSL'!D110:E1935,2,FALSE)</f>
        <v>160362.6233981954</v>
      </c>
      <c r="J133" s="95">
        <v>127872.13585722208</v>
      </c>
      <c r="K133" s="95">
        <v>589823.04166666663</v>
      </c>
      <c r="R133" s="42"/>
    </row>
    <row r="134" spans="2:18" x14ac:dyDescent="0.35">
      <c r="B134" s="66">
        <v>43117</v>
      </c>
      <c r="C134">
        <f t="shared" si="4"/>
        <v>2018</v>
      </c>
      <c r="D134">
        <f t="shared" si="5"/>
        <v>1</v>
      </c>
      <c r="E134">
        <f t="shared" si="6"/>
        <v>17</v>
      </c>
      <c r="F134" s="36">
        <f>IF(VLOOKUP(B134,Temperature!$A$5:$F$2241,6,FALSE)=999,0,VLOOKUP(B134,Temperature!$A$5:$F$2241,6,FALSE))</f>
        <v>34.375</v>
      </c>
      <c r="G134" s="94">
        <f t="shared" si="7"/>
        <v>293591.24074458255</v>
      </c>
      <c r="H134" s="94">
        <v>0</v>
      </c>
      <c r="I134" s="94">
        <f>VLOOKUP(B134,'Daily NLSL'!D111:E1936,2,FALSE)</f>
        <v>160362.6233981954</v>
      </c>
      <c r="J134" s="95">
        <v>127872.13585722208</v>
      </c>
      <c r="K134" s="95">
        <v>581826</v>
      </c>
      <c r="R134" s="42"/>
    </row>
    <row r="135" spans="2:18" x14ac:dyDescent="0.35">
      <c r="B135" s="66">
        <v>43118</v>
      </c>
      <c r="C135">
        <f t="shared" si="4"/>
        <v>2018</v>
      </c>
      <c r="D135">
        <f t="shared" si="5"/>
        <v>1</v>
      </c>
      <c r="E135">
        <f t="shared" si="6"/>
        <v>18</v>
      </c>
      <c r="F135" s="36">
        <f>IF(VLOOKUP(B135,Temperature!$A$5:$F$2241,6,FALSE)=999,0,VLOOKUP(B135,Temperature!$A$5:$F$2241,6,FALSE))</f>
        <v>37.166670000000003</v>
      </c>
      <c r="G135" s="94">
        <f t="shared" si="7"/>
        <v>280380.03241124918</v>
      </c>
      <c r="H135" s="94">
        <v>0</v>
      </c>
      <c r="I135" s="94">
        <f>VLOOKUP(B135,'Daily NLSL'!D112:E1937,2,FALSE)</f>
        <v>160362.6233981954</v>
      </c>
      <c r="J135" s="95">
        <v>127872.13585722208</v>
      </c>
      <c r="K135" s="95">
        <v>568614.79166666663</v>
      </c>
      <c r="R135" s="42"/>
    </row>
    <row r="136" spans="2:18" x14ac:dyDescent="0.35">
      <c r="B136" s="66">
        <v>43119</v>
      </c>
      <c r="C136">
        <f t="shared" si="4"/>
        <v>2018</v>
      </c>
      <c r="D136">
        <f t="shared" si="5"/>
        <v>1</v>
      </c>
      <c r="E136">
        <f t="shared" si="6"/>
        <v>19</v>
      </c>
      <c r="F136" s="36">
        <f>IF(VLOOKUP(B136,Temperature!$A$5:$F$2241,6,FALSE)=999,0,VLOOKUP(B136,Temperature!$A$5:$F$2241,6,FALSE))</f>
        <v>34.791670000000003</v>
      </c>
      <c r="G136" s="94">
        <f t="shared" si="7"/>
        <v>286631.86574458255</v>
      </c>
      <c r="H136" s="94">
        <v>0</v>
      </c>
      <c r="I136" s="94">
        <f>VLOOKUP(B136,'Daily NLSL'!D113:E1938,2,FALSE)</f>
        <v>160362.6233981954</v>
      </c>
      <c r="J136" s="95">
        <v>127872.13585722208</v>
      </c>
      <c r="K136" s="95">
        <v>574866.625</v>
      </c>
      <c r="R136" s="42"/>
    </row>
    <row r="137" spans="2:18" x14ac:dyDescent="0.35">
      <c r="B137" s="66">
        <v>43120</v>
      </c>
      <c r="C137">
        <f t="shared" si="4"/>
        <v>2018</v>
      </c>
      <c r="D137">
        <f t="shared" si="5"/>
        <v>1</v>
      </c>
      <c r="E137">
        <f t="shared" si="6"/>
        <v>20</v>
      </c>
      <c r="F137" s="36">
        <f>IF(VLOOKUP(B137,Temperature!$A$5:$F$2241,6,FALSE)=999,0,VLOOKUP(B137,Temperature!$A$5:$F$2241,6,FALSE))</f>
        <v>32.541670000000003</v>
      </c>
      <c r="G137" s="94">
        <f t="shared" si="7"/>
        <v>274008.53241124918</v>
      </c>
      <c r="H137" s="94">
        <v>0</v>
      </c>
      <c r="I137" s="94">
        <f>VLOOKUP(B137,'Daily NLSL'!D114:E1939,2,FALSE)</f>
        <v>160362.6233981954</v>
      </c>
      <c r="J137" s="95">
        <v>127872.13585722208</v>
      </c>
      <c r="K137" s="95">
        <v>562243.29166666663</v>
      </c>
      <c r="R137" s="42"/>
    </row>
    <row r="138" spans="2:18" x14ac:dyDescent="0.35">
      <c r="B138" s="66">
        <v>43121</v>
      </c>
      <c r="C138">
        <f t="shared" si="4"/>
        <v>2018</v>
      </c>
      <c r="D138">
        <f t="shared" si="5"/>
        <v>1</v>
      </c>
      <c r="E138">
        <f t="shared" si="6"/>
        <v>21</v>
      </c>
      <c r="F138" s="36">
        <f>IF(VLOOKUP(B138,Temperature!$A$5:$F$2241,6,FALSE)=999,0,VLOOKUP(B138,Temperature!$A$5:$F$2241,6,FALSE))</f>
        <v>34.875</v>
      </c>
      <c r="G138" s="94">
        <f t="shared" si="7"/>
        <v>290275.03241124918</v>
      </c>
      <c r="H138" s="94">
        <v>0</v>
      </c>
      <c r="I138" s="94">
        <f>VLOOKUP(B138,'Daily NLSL'!D115:E1940,2,FALSE)</f>
        <v>160362.6233981954</v>
      </c>
      <c r="J138" s="95">
        <v>127872.13585722208</v>
      </c>
      <c r="K138" s="95">
        <v>578509.79166666663</v>
      </c>
      <c r="R138" s="42"/>
    </row>
    <row r="139" spans="2:18" x14ac:dyDescent="0.35">
      <c r="B139" s="66">
        <v>43122</v>
      </c>
      <c r="C139">
        <f t="shared" si="4"/>
        <v>2018</v>
      </c>
      <c r="D139">
        <f t="shared" si="5"/>
        <v>1</v>
      </c>
      <c r="E139">
        <f t="shared" si="6"/>
        <v>22</v>
      </c>
      <c r="F139" s="36">
        <f>IF(VLOOKUP(B139,Temperature!$A$5:$F$2241,6,FALSE)=999,0,VLOOKUP(B139,Temperature!$A$5:$F$2241,6,FALSE))</f>
        <v>31.25</v>
      </c>
      <c r="G139" s="94">
        <f t="shared" si="7"/>
        <v>303760.11574458255</v>
      </c>
      <c r="H139" s="94">
        <v>0</v>
      </c>
      <c r="I139" s="94">
        <f>VLOOKUP(B139,'Daily NLSL'!D116:E1941,2,FALSE)</f>
        <v>160362.6233981954</v>
      </c>
      <c r="J139" s="95">
        <v>127872.13585722208</v>
      </c>
      <c r="K139" s="95">
        <v>591994.875</v>
      </c>
      <c r="R139" s="42"/>
    </row>
    <row r="140" spans="2:18" x14ac:dyDescent="0.35">
      <c r="B140" s="66">
        <v>43123</v>
      </c>
      <c r="C140">
        <f t="shared" si="4"/>
        <v>2018</v>
      </c>
      <c r="D140">
        <f t="shared" si="5"/>
        <v>1</v>
      </c>
      <c r="E140">
        <f t="shared" si="6"/>
        <v>23</v>
      </c>
      <c r="F140" s="36">
        <f>IF(VLOOKUP(B140,Temperature!$A$5:$F$2241,6,FALSE)=999,0,VLOOKUP(B140,Temperature!$A$5:$F$2241,6,FALSE))</f>
        <v>30.16667</v>
      </c>
      <c r="G140" s="94">
        <f t="shared" si="7"/>
        <v>316125.69907791592</v>
      </c>
      <c r="H140" s="94">
        <v>0</v>
      </c>
      <c r="I140" s="94">
        <f>VLOOKUP(B140,'Daily NLSL'!D117:E1942,2,FALSE)</f>
        <v>160362.6233981954</v>
      </c>
      <c r="J140" s="95">
        <v>127872.13585722208</v>
      </c>
      <c r="K140" s="95">
        <v>604360.45833333337</v>
      </c>
      <c r="R140" s="42"/>
    </row>
    <row r="141" spans="2:18" x14ac:dyDescent="0.35">
      <c r="B141" s="66">
        <v>43124</v>
      </c>
      <c r="C141">
        <f t="shared" si="4"/>
        <v>2018</v>
      </c>
      <c r="D141">
        <f t="shared" si="5"/>
        <v>1</v>
      </c>
      <c r="E141">
        <f t="shared" si="6"/>
        <v>24</v>
      </c>
      <c r="F141" s="36">
        <f>IF(VLOOKUP(B141,Temperature!$A$5:$F$2241,6,FALSE)=999,0,VLOOKUP(B141,Temperature!$A$5:$F$2241,6,FALSE))</f>
        <v>33</v>
      </c>
      <c r="G141" s="94">
        <f t="shared" si="7"/>
        <v>293199.07407791592</v>
      </c>
      <c r="H141" s="94">
        <v>0</v>
      </c>
      <c r="I141" s="94">
        <f>VLOOKUP(B141,'Daily NLSL'!D118:E1943,2,FALSE)</f>
        <v>160362.6233981954</v>
      </c>
      <c r="J141" s="95">
        <v>127872.13585722208</v>
      </c>
      <c r="K141" s="95">
        <v>581433.83333333337</v>
      </c>
      <c r="R141" s="42"/>
    </row>
    <row r="142" spans="2:18" x14ac:dyDescent="0.35">
      <c r="B142" s="66">
        <v>43125</v>
      </c>
      <c r="C142">
        <f t="shared" si="4"/>
        <v>2018</v>
      </c>
      <c r="D142">
        <f t="shared" si="5"/>
        <v>1</v>
      </c>
      <c r="E142">
        <f t="shared" si="6"/>
        <v>25</v>
      </c>
      <c r="F142" s="36">
        <f>IF(VLOOKUP(B142,Temperature!$A$5:$F$2241,6,FALSE)=999,0,VLOOKUP(B142,Temperature!$A$5:$F$2241,6,FALSE))</f>
        <v>31.625</v>
      </c>
      <c r="G142" s="94">
        <f t="shared" si="7"/>
        <v>291606.07407791592</v>
      </c>
      <c r="H142" s="94">
        <v>0</v>
      </c>
      <c r="I142" s="94">
        <f>VLOOKUP(B142,'Daily NLSL'!D119:E1944,2,FALSE)</f>
        <v>160362.6233981954</v>
      </c>
      <c r="J142" s="95">
        <v>127872.13585722208</v>
      </c>
      <c r="K142" s="95">
        <v>579840.83333333337</v>
      </c>
      <c r="R142" s="42"/>
    </row>
    <row r="143" spans="2:18" x14ac:dyDescent="0.35">
      <c r="B143" s="66">
        <v>43126</v>
      </c>
      <c r="C143">
        <f t="shared" si="4"/>
        <v>2018</v>
      </c>
      <c r="D143">
        <f t="shared" si="5"/>
        <v>1</v>
      </c>
      <c r="E143">
        <f t="shared" si="6"/>
        <v>26</v>
      </c>
      <c r="F143" s="36">
        <f>IF(VLOOKUP(B143,Temperature!$A$5:$F$2241,6,FALSE)=999,0,VLOOKUP(B143,Temperature!$A$5:$F$2241,6,FALSE))</f>
        <v>27.08333</v>
      </c>
      <c r="G143" s="94">
        <f t="shared" si="7"/>
        <v>294227.36574458255</v>
      </c>
      <c r="H143" s="94">
        <v>0</v>
      </c>
      <c r="I143" s="94">
        <f>VLOOKUP(B143,'Daily NLSL'!D120:E1945,2,FALSE)</f>
        <v>160362.6233981954</v>
      </c>
      <c r="J143" s="95">
        <v>127872.13585722208</v>
      </c>
      <c r="K143" s="95">
        <v>582462.125</v>
      </c>
      <c r="R143" s="42"/>
    </row>
    <row r="144" spans="2:18" x14ac:dyDescent="0.35">
      <c r="B144" s="66">
        <v>43127</v>
      </c>
      <c r="C144">
        <f t="shared" si="4"/>
        <v>2018</v>
      </c>
      <c r="D144">
        <f t="shared" si="5"/>
        <v>1</v>
      </c>
      <c r="E144">
        <f t="shared" si="6"/>
        <v>27</v>
      </c>
      <c r="F144" s="36">
        <f>IF(VLOOKUP(B144,Temperature!$A$5:$F$2241,6,FALSE)=999,0,VLOOKUP(B144,Temperature!$A$5:$F$2241,6,FALSE))</f>
        <v>29.625</v>
      </c>
      <c r="G144" s="94">
        <f t="shared" si="7"/>
        <v>255861.15741124918</v>
      </c>
      <c r="H144" s="94">
        <v>0</v>
      </c>
      <c r="I144" s="94">
        <f>VLOOKUP(B144,'Daily NLSL'!D121:E1946,2,FALSE)</f>
        <v>160362.6233981954</v>
      </c>
      <c r="J144" s="95">
        <v>127872.13585722208</v>
      </c>
      <c r="K144" s="95">
        <v>544095.91666666663</v>
      </c>
      <c r="R144" s="42"/>
    </row>
    <row r="145" spans="2:18" x14ac:dyDescent="0.35">
      <c r="B145" s="66">
        <v>43128</v>
      </c>
      <c r="C145">
        <f t="shared" si="4"/>
        <v>2018</v>
      </c>
      <c r="D145">
        <f t="shared" si="5"/>
        <v>1</v>
      </c>
      <c r="E145">
        <f t="shared" si="6"/>
        <v>28</v>
      </c>
      <c r="F145" s="36">
        <f>IF(VLOOKUP(B145,Temperature!$A$5:$F$2241,6,FALSE)=999,0,VLOOKUP(B145,Temperature!$A$5:$F$2241,6,FALSE))</f>
        <v>31.75</v>
      </c>
      <c r="G145" s="94">
        <f t="shared" si="7"/>
        <v>253697.36574458255</v>
      </c>
      <c r="H145" s="94">
        <v>0</v>
      </c>
      <c r="I145" s="94">
        <f>VLOOKUP(B145,'Daily NLSL'!D122:E1947,2,FALSE)</f>
        <v>160362.6233981954</v>
      </c>
      <c r="J145" s="95">
        <v>127872.13585722208</v>
      </c>
      <c r="K145" s="95">
        <v>541932.125</v>
      </c>
      <c r="R145" s="42"/>
    </row>
    <row r="146" spans="2:18" x14ac:dyDescent="0.35">
      <c r="B146" s="66">
        <v>43129</v>
      </c>
      <c r="C146">
        <f t="shared" si="4"/>
        <v>2018</v>
      </c>
      <c r="D146">
        <f t="shared" si="5"/>
        <v>1</v>
      </c>
      <c r="E146">
        <f t="shared" si="6"/>
        <v>29</v>
      </c>
      <c r="F146" s="36">
        <f>IF(VLOOKUP(B146,Temperature!$A$5:$F$2241,6,FALSE)=999,0,VLOOKUP(B146,Temperature!$A$5:$F$2241,6,FALSE))</f>
        <v>34.916670000000003</v>
      </c>
      <c r="G146" s="94">
        <f t="shared" si="7"/>
        <v>272958.53241124918</v>
      </c>
      <c r="H146" s="94">
        <v>0</v>
      </c>
      <c r="I146" s="94">
        <f>VLOOKUP(B146,'Daily NLSL'!D123:E1948,2,FALSE)</f>
        <v>160362.6233981954</v>
      </c>
      <c r="J146" s="95">
        <v>127872.13585722208</v>
      </c>
      <c r="K146" s="95">
        <v>561193.29166666663</v>
      </c>
      <c r="R146" s="42"/>
    </row>
    <row r="147" spans="2:18" x14ac:dyDescent="0.35">
      <c r="B147" s="66">
        <v>43130</v>
      </c>
      <c r="C147">
        <f t="shared" si="4"/>
        <v>2018</v>
      </c>
      <c r="D147">
        <f t="shared" si="5"/>
        <v>1</v>
      </c>
      <c r="E147">
        <f t="shared" si="6"/>
        <v>30</v>
      </c>
      <c r="F147" s="36">
        <f>IF(VLOOKUP(B147,Temperature!$A$5:$F$2241,6,FALSE)=999,0,VLOOKUP(B147,Temperature!$A$5:$F$2241,6,FALSE))</f>
        <v>33.666670000000003</v>
      </c>
      <c r="G147" s="94">
        <f t="shared" si="7"/>
        <v>267833.94907791592</v>
      </c>
      <c r="H147" s="94">
        <v>0</v>
      </c>
      <c r="I147" s="94">
        <f>VLOOKUP(B147,'Daily NLSL'!D124:E1949,2,FALSE)</f>
        <v>160362.6233981954</v>
      </c>
      <c r="J147" s="95">
        <v>127872.13585722208</v>
      </c>
      <c r="K147" s="95">
        <v>556068.70833333337</v>
      </c>
      <c r="R147" s="42"/>
    </row>
    <row r="148" spans="2:18" x14ac:dyDescent="0.35">
      <c r="B148" s="66">
        <v>43131</v>
      </c>
      <c r="C148">
        <f t="shared" si="4"/>
        <v>2018</v>
      </c>
      <c r="D148">
        <f t="shared" si="5"/>
        <v>1</v>
      </c>
      <c r="E148">
        <f t="shared" si="6"/>
        <v>31</v>
      </c>
      <c r="F148" s="36">
        <f>IF(VLOOKUP(B148,Temperature!$A$5:$F$2241,6,FALSE)=999,0,VLOOKUP(B148,Temperature!$A$5:$F$2241,6,FALSE))</f>
        <v>26</v>
      </c>
      <c r="G148" s="94">
        <f t="shared" si="7"/>
        <v>330854.4202596792</v>
      </c>
      <c r="H148" s="94">
        <v>0</v>
      </c>
      <c r="I148" s="94">
        <f>VLOOKUP(B148,'Daily NLSL'!D125:E1950,2,FALSE)</f>
        <v>122784.82432669459</v>
      </c>
      <c r="J148" s="95">
        <v>132325.46374695958</v>
      </c>
      <c r="K148" s="95">
        <v>585964.70833333337</v>
      </c>
      <c r="R148" s="42"/>
    </row>
    <row r="149" spans="2:18" x14ac:dyDescent="0.35">
      <c r="B149" s="66">
        <v>43132</v>
      </c>
      <c r="C149">
        <f t="shared" si="4"/>
        <v>2018</v>
      </c>
      <c r="D149">
        <f t="shared" si="5"/>
        <v>2</v>
      </c>
      <c r="E149">
        <f t="shared" si="6"/>
        <v>1</v>
      </c>
      <c r="F149" s="36">
        <f>IF(VLOOKUP(B149,Temperature!$A$5:$F$2241,6,FALSE)=999,0,VLOOKUP(B149,Temperature!$A$5:$F$2241,6,FALSE))</f>
        <v>27.79167</v>
      </c>
      <c r="G149" s="94">
        <f t="shared" si="7"/>
        <v>333024.12859301246</v>
      </c>
      <c r="H149" s="94">
        <v>0</v>
      </c>
      <c r="I149" s="94">
        <f>VLOOKUP(B149,'Daily NLSL'!D126:E1951,2,FALSE)</f>
        <v>122784.82432669459</v>
      </c>
      <c r="J149" s="95">
        <v>132325.46374695958</v>
      </c>
      <c r="K149" s="95">
        <v>588134.41666666663</v>
      </c>
      <c r="R149" s="42"/>
    </row>
    <row r="150" spans="2:18" x14ac:dyDescent="0.35">
      <c r="B150" s="66">
        <v>43133</v>
      </c>
      <c r="C150">
        <f t="shared" si="4"/>
        <v>2018</v>
      </c>
      <c r="D150">
        <f t="shared" si="5"/>
        <v>2</v>
      </c>
      <c r="E150">
        <f t="shared" si="6"/>
        <v>2</v>
      </c>
      <c r="F150" s="36">
        <f>IF(VLOOKUP(B150,Temperature!$A$5:$F$2241,6,FALSE)=999,0,VLOOKUP(B150,Temperature!$A$5:$F$2241,6,FALSE))</f>
        <v>33.875</v>
      </c>
      <c r="G150" s="94">
        <f t="shared" si="7"/>
        <v>318650.46192634583</v>
      </c>
      <c r="H150" s="94">
        <v>0</v>
      </c>
      <c r="I150" s="94">
        <f>VLOOKUP(B150,'Daily NLSL'!D127:E1952,2,FALSE)</f>
        <v>122784.82432669459</v>
      </c>
      <c r="J150" s="95">
        <v>132325.46374695958</v>
      </c>
      <c r="K150" s="95">
        <v>573760.75</v>
      </c>
      <c r="R150" s="42"/>
    </row>
    <row r="151" spans="2:18" x14ac:dyDescent="0.35">
      <c r="B151" s="66">
        <v>43134</v>
      </c>
      <c r="C151">
        <f t="shared" si="4"/>
        <v>2018</v>
      </c>
      <c r="D151">
        <f t="shared" si="5"/>
        <v>2</v>
      </c>
      <c r="E151">
        <f t="shared" si="6"/>
        <v>3</v>
      </c>
      <c r="F151" s="36">
        <f>IF(VLOOKUP(B151,Temperature!$A$5:$F$2241,6,FALSE)=999,0,VLOOKUP(B151,Temperature!$A$5:$F$2241,6,FALSE))</f>
        <v>34.208329999999997</v>
      </c>
      <c r="G151" s="94">
        <f t="shared" si="7"/>
        <v>274224.7952596792</v>
      </c>
      <c r="H151" s="94">
        <v>0</v>
      </c>
      <c r="I151" s="94">
        <f>VLOOKUP(B151,'Daily NLSL'!D128:E1953,2,FALSE)</f>
        <v>122784.82432669459</v>
      </c>
      <c r="J151" s="95">
        <v>132325.46374695958</v>
      </c>
      <c r="K151" s="95">
        <v>529335.08333333337</v>
      </c>
      <c r="R151" s="42"/>
    </row>
    <row r="152" spans="2:18" x14ac:dyDescent="0.35">
      <c r="B152" s="66">
        <v>43135</v>
      </c>
      <c r="C152">
        <f t="shared" si="4"/>
        <v>2018</v>
      </c>
      <c r="D152">
        <f t="shared" si="5"/>
        <v>2</v>
      </c>
      <c r="E152">
        <f t="shared" si="6"/>
        <v>4</v>
      </c>
      <c r="F152" s="36">
        <f>IF(VLOOKUP(B152,Temperature!$A$5:$F$2241,6,FALSE)=999,0,VLOOKUP(B152,Temperature!$A$5:$F$2241,6,FALSE))</f>
        <v>37.125</v>
      </c>
      <c r="G152" s="94">
        <f t="shared" si="7"/>
        <v>263177.33692634583</v>
      </c>
      <c r="H152" s="94">
        <v>0</v>
      </c>
      <c r="I152" s="94">
        <f>VLOOKUP(B152,'Daily NLSL'!D129:E1954,2,FALSE)</f>
        <v>122784.82432669459</v>
      </c>
      <c r="J152" s="95">
        <v>132325.46374695958</v>
      </c>
      <c r="K152" s="95">
        <v>518287.625</v>
      </c>
      <c r="R152" s="42"/>
    </row>
    <row r="153" spans="2:18" x14ac:dyDescent="0.35">
      <c r="B153" s="66">
        <v>43136</v>
      </c>
      <c r="C153">
        <f t="shared" si="4"/>
        <v>2018</v>
      </c>
      <c r="D153">
        <f t="shared" si="5"/>
        <v>2</v>
      </c>
      <c r="E153">
        <f t="shared" si="6"/>
        <v>5</v>
      </c>
      <c r="F153" s="36">
        <f>IF(VLOOKUP(B153,Temperature!$A$5:$F$2241,6,FALSE)=999,0,VLOOKUP(B153,Temperature!$A$5:$F$2241,6,FALSE))</f>
        <v>36.541670000000003</v>
      </c>
      <c r="G153" s="94">
        <f t="shared" si="7"/>
        <v>282354.87859301246</v>
      </c>
      <c r="H153" s="94">
        <v>0</v>
      </c>
      <c r="I153" s="94">
        <f>VLOOKUP(B153,'Daily NLSL'!D130:E1955,2,FALSE)</f>
        <v>122784.82432669459</v>
      </c>
      <c r="J153" s="95">
        <v>132325.46374695958</v>
      </c>
      <c r="K153" s="95">
        <v>537465.16666666663</v>
      </c>
      <c r="R153" s="42"/>
    </row>
    <row r="154" spans="2:18" x14ac:dyDescent="0.35">
      <c r="B154" s="66">
        <v>43137</v>
      </c>
      <c r="C154">
        <f t="shared" ref="C154:C217" si="8">YEAR(B154)</f>
        <v>2018</v>
      </c>
      <c r="D154">
        <f t="shared" ref="D154:D217" si="9">MONTH(B154)</f>
        <v>2</v>
      </c>
      <c r="E154">
        <f t="shared" ref="E154:E217" si="10">DAY(B154)</f>
        <v>6</v>
      </c>
      <c r="F154" s="36">
        <f>IF(VLOOKUP(B154,Temperature!$A$5:$F$2241,6,FALSE)=999,0,VLOOKUP(B154,Temperature!$A$5:$F$2241,6,FALSE))</f>
        <v>35.291670000000003</v>
      </c>
      <c r="G154" s="94">
        <f t="shared" si="7"/>
        <v>301154.1702596792</v>
      </c>
      <c r="H154" s="94">
        <v>0</v>
      </c>
      <c r="I154" s="94">
        <f>VLOOKUP(B154,'Daily NLSL'!D131:E1956,2,FALSE)</f>
        <v>122784.82432669459</v>
      </c>
      <c r="J154" s="95">
        <v>132325.46374695958</v>
      </c>
      <c r="K154" s="95">
        <v>556264.45833333337</v>
      </c>
      <c r="R154" s="42"/>
    </row>
    <row r="155" spans="2:18" x14ac:dyDescent="0.35">
      <c r="B155" s="66">
        <v>43138</v>
      </c>
      <c r="C155">
        <f t="shared" si="8"/>
        <v>2018</v>
      </c>
      <c r="D155">
        <f t="shared" si="9"/>
        <v>2</v>
      </c>
      <c r="E155">
        <f t="shared" si="10"/>
        <v>7</v>
      </c>
      <c r="F155" s="36">
        <f>IF(VLOOKUP(B155,Temperature!$A$5:$F$2241,6,FALSE)=999,0,VLOOKUP(B155,Temperature!$A$5:$F$2241,6,FALSE))</f>
        <v>35.416670000000003</v>
      </c>
      <c r="G155" s="94">
        <f t="shared" ref="G155:G218" si="11">K155-H155-I155-J155</f>
        <v>287575.75359301246</v>
      </c>
      <c r="H155" s="94">
        <v>0</v>
      </c>
      <c r="I155" s="94">
        <f>VLOOKUP(B155,'Daily NLSL'!D132:E1957,2,FALSE)</f>
        <v>122784.82432669459</v>
      </c>
      <c r="J155" s="95">
        <v>132325.46374695958</v>
      </c>
      <c r="K155" s="95">
        <v>542686.04166666663</v>
      </c>
      <c r="R155" s="42"/>
    </row>
    <row r="156" spans="2:18" x14ac:dyDescent="0.35">
      <c r="B156" s="66">
        <v>43139</v>
      </c>
      <c r="C156">
        <f t="shared" si="8"/>
        <v>2018</v>
      </c>
      <c r="D156">
        <f t="shared" si="9"/>
        <v>2</v>
      </c>
      <c r="E156">
        <f t="shared" si="10"/>
        <v>8</v>
      </c>
      <c r="F156" s="36">
        <f>IF(VLOOKUP(B156,Temperature!$A$5:$F$2241,6,FALSE)=999,0,VLOOKUP(B156,Temperature!$A$5:$F$2241,6,FALSE))</f>
        <v>41.75</v>
      </c>
      <c r="G156" s="94">
        <f t="shared" si="11"/>
        <v>263823.92025967914</v>
      </c>
      <c r="H156" s="94">
        <v>0</v>
      </c>
      <c r="I156" s="94">
        <f>VLOOKUP(B156,'Daily NLSL'!D133:E1958,2,FALSE)</f>
        <v>122784.82432669459</v>
      </c>
      <c r="J156" s="95">
        <v>132325.46374695958</v>
      </c>
      <c r="K156" s="95">
        <v>518934.20833333331</v>
      </c>
      <c r="R156" s="42"/>
    </row>
    <row r="157" spans="2:18" x14ac:dyDescent="0.35">
      <c r="B157" s="66">
        <v>43140</v>
      </c>
      <c r="C157">
        <f t="shared" si="8"/>
        <v>2018</v>
      </c>
      <c r="D157">
        <f t="shared" si="9"/>
        <v>2</v>
      </c>
      <c r="E157">
        <f t="shared" si="10"/>
        <v>9</v>
      </c>
      <c r="F157" s="36">
        <f>IF(VLOOKUP(B157,Temperature!$A$5:$F$2241,6,FALSE)=999,0,VLOOKUP(B157,Temperature!$A$5:$F$2241,6,FALSE))</f>
        <v>31.875</v>
      </c>
      <c r="G157" s="94">
        <f t="shared" si="11"/>
        <v>309734.9202596792</v>
      </c>
      <c r="H157" s="94">
        <v>0</v>
      </c>
      <c r="I157" s="94">
        <f>VLOOKUP(B157,'Daily NLSL'!D134:E1959,2,FALSE)</f>
        <v>122784.82432669459</v>
      </c>
      <c r="J157" s="95">
        <v>132325.46374695958</v>
      </c>
      <c r="K157" s="95">
        <v>564845.20833333337</v>
      </c>
      <c r="R157" s="42"/>
    </row>
    <row r="158" spans="2:18" x14ac:dyDescent="0.35">
      <c r="B158" s="66">
        <v>43141</v>
      </c>
      <c r="C158">
        <f t="shared" si="8"/>
        <v>2018</v>
      </c>
      <c r="D158">
        <f t="shared" si="9"/>
        <v>2</v>
      </c>
      <c r="E158">
        <f t="shared" si="10"/>
        <v>10</v>
      </c>
      <c r="F158" s="36">
        <f>IF(VLOOKUP(B158,Temperature!$A$5:$F$2241,6,FALSE)=999,0,VLOOKUP(B158,Temperature!$A$5:$F$2241,6,FALSE))</f>
        <v>26.33333</v>
      </c>
      <c r="G158" s="94">
        <f t="shared" si="11"/>
        <v>319400.08692634583</v>
      </c>
      <c r="H158" s="94">
        <v>0</v>
      </c>
      <c r="I158" s="94">
        <f>VLOOKUP(B158,'Daily NLSL'!D135:E1960,2,FALSE)</f>
        <v>122784.82432669459</v>
      </c>
      <c r="J158" s="95">
        <v>132325.46374695958</v>
      </c>
      <c r="K158" s="95">
        <v>574510.375</v>
      </c>
      <c r="R158" s="42"/>
    </row>
    <row r="159" spans="2:18" x14ac:dyDescent="0.35">
      <c r="B159" s="66">
        <v>43142</v>
      </c>
      <c r="C159">
        <f t="shared" si="8"/>
        <v>2018</v>
      </c>
      <c r="D159">
        <f t="shared" si="9"/>
        <v>2</v>
      </c>
      <c r="E159">
        <f t="shared" si="10"/>
        <v>11</v>
      </c>
      <c r="F159" s="36">
        <f>IF(VLOOKUP(B159,Temperature!$A$5:$F$2241,6,FALSE)=999,0,VLOOKUP(B159,Temperature!$A$5:$F$2241,6,FALSE))</f>
        <v>27.70833</v>
      </c>
      <c r="G159" s="94">
        <f t="shared" si="11"/>
        <v>329676.4202596792</v>
      </c>
      <c r="H159" s="94">
        <v>0</v>
      </c>
      <c r="I159" s="94">
        <f>VLOOKUP(B159,'Daily NLSL'!D136:E1961,2,FALSE)</f>
        <v>122784.82432669459</v>
      </c>
      <c r="J159" s="95">
        <v>132325.46374695958</v>
      </c>
      <c r="K159" s="95">
        <v>584786.70833333337</v>
      </c>
      <c r="R159" s="42"/>
    </row>
    <row r="160" spans="2:18" x14ac:dyDescent="0.35">
      <c r="B160" s="66">
        <v>43143</v>
      </c>
      <c r="C160">
        <f t="shared" si="8"/>
        <v>2018</v>
      </c>
      <c r="D160">
        <f t="shared" si="9"/>
        <v>2</v>
      </c>
      <c r="E160">
        <f t="shared" si="10"/>
        <v>12</v>
      </c>
      <c r="F160" s="36">
        <f>IF(VLOOKUP(B160,Temperature!$A$5:$F$2241,6,FALSE)=999,0,VLOOKUP(B160,Temperature!$A$5:$F$2241,6,FALSE))</f>
        <v>25.95833</v>
      </c>
      <c r="G160" s="94">
        <f t="shared" si="11"/>
        <v>355577.58692634583</v>
      </c>
      <c r="H160" s="94">
        <v>0</v>
      </c>
      <c r="I160" s="94">
        <f>VLOOKUP(B160,'Daily NLSL'!D137:E1962,2,FALSE)</f>
        <v>122784.82432669459</v>
      </c>
      <c r="J160" s="95">
        <v>132325.46374695958</v>
      </c>
      <c r="K160" s="95">
        <v>610687.875</v>
      </c>
      <c r="R160" s="42"/>
    </row>
    <row r="161" spans="2:18" x14ac:dyDescent="0.35">
      <c r="B161" s="66">
        <v>43144</v>
      </c>
      <c r="C161">
        <f t="shared" si="8"/>
        <v>2018</v>
      </c>
      <c r="D161">
        <f t="shared" si="9"/>
        <v>2</v>
      </c>
      <c r="E161">
        <f t="shared" si="10"/>
        <v>13</v>
      </c>
      <c r="F161" s="36">
        <f>IF(VLOOKUP(B161,Temperature!$A$5:$F$2241,6,FALSE)=999,0,VLOOKUP(B161,Temperature!$A$5:$F$2241,6,FALSE))</f>
        <v>28.08333</v>
      </c>
      <c r="G161" s="94">
        <f t="shared" si="11"/>
        <v>355314.7952596792</v>
      </c>
      <c r="H161" s="94">
        <v>0</v>
      </c>
      <c r="I161" s="94">
        <f>VLOOKUP(B161,'Daily NLSL'!D138:E1963,2,FALSE)</f>
        <v>122784.82432669459</v>
      </c>
      <c r="J161" s="95">
        <v>132325.46374695958</v>
      </c>
      <c r="K161" s="95">
        <v>610425.08333333337</v>
      </c>
      <c r="R161" s="42"/>
    </row>
    <row r="162" spans="2:18" x14ac:dyDescent="0.35">
      <c r="B162" s="66">
        <v>43145</v>
      </c>
      <c r="C162">
        <f t="shared" si="8"/>
        <v>2018</v>
      </c>
      <c r="D162">
        <f t="shared" si="9"/>
        <v>2</v>
      </c>
      <c r="E162">
        <f t="shared" si="10"/>
        <v>14</v>
      </c>
      <c r="F162" s="36">
        <f>IF(VLOOKUP(B162,Temperature!$A$5:$F$2241,6,FALSE)=999,0,VLOOKUP(B162,Temperature!$A$5:$F$2241,6,FALSE))</f>
        <v>34.083329999999997</v>
      </c>
      <c r="G162" s="94">
        <f t="shared" si="11"/>
        <v>327865.37859301246</v>
      </c>
      <c r="H162" s="94">
        <v>0</v>
      </c>
      <c r="I162" s="94">
        <f>VLOOKUP(B162,'Daily NLSL'!D139:E1964,2,FALSE)</f>
        <v>122784.82432669459</v>
      </c>
      <c r="J162" s="95">
        <v>132325.46374695958</v>
      </c>
      <c r="K162" s="95">
        <v>582975.66666666663</v>
      </c>
      <c r="R162" s="42"/>
    </row>
    <row r="163" spans="2:18" x14ac:dyDescent="0.35">
      <c r="B163" s="66">
        <v>43146</v>
      </c>
      <c r="C163">
        <f t="shared" si="8"/>
        <v>2018</v>
      </c>
      <c r="D163">
        <f t="shared" si="9"/>
        <v>2</v>
      </c>
      <c r="E163">
        <f t="shared" si="10"/>
        <v>15</v>
      </c>
      <c r="F163" s="36">
        <f>IF(VLOOKUP(B163,Temperature!$A$5:$F$2241,6,FALSE)=999,0,VLOOKUP(B163,Temperature!$A$5:$F$2241,6,FALSE))</f>
        <v>32.666670000000003</v>
      </c>
      <c r="G163" s="94">
        <f t="shared" si="11"/>
        <v>324374.08692634583</v>
      </c>
      <c r="H163" s="94">
        <v>0</v>
      </c>
      <c r="I163" s="94">
        <f>VLOOKUP(B163,'Daily NLSL'!D140:E1965,2,FALSE)</f>
        <v>122784.82432669459</v>
      </c>
      <c r="J163" s="95">
        <v>132325.46374695958</v>
      </c>
      <c r="K163" s="95">
        <v>579484.375</v>
      </c>
      <c r="R163" s="42"/>
    </row>
    <row r="164" spans="2:18" x14ac:dyDescent="0.35">
      <c r="B164" s="66">
        <v>43147</v>
      </c>
      <c r="C164">
        <f t="shared" si="8"/>
        <v>2018</v>
      </c>
      <c r="D164">
        <f t="shared" si="9"/>
        <v>2</v>
      </c>
      <c r="E164">
        <f t="shared" si="10"/>
        <v>16</v>
      </c>
      <c r="F164" s="36">
        <f>IF(VLOOKUP(B164,Temperature!$A$5:$F$2241,6,FALSE)=999,0,VLOOKUP(B164,Temperature!$A$5:$F$2241,6,FALSE))</f>
        <v>34.958329999999997</v>
      </c>
      <c r="G164" s="94">
        <f t="shared" si="11"/>
        <v>299490.58692634583</v>
      </c>
      <c r="H164" s="94">
        <v>0</v>
      </c>
      <c r="I164" s="94">
        <f>VLOOKUP(B164,'Daily NLSL'!D141:E1966,2,FALSE)</f>
        <v>122784.82432669459</v>
      </c>
      <c r="J164" s="95">
        <v>132325.46374695958</v>
      </c>
      <c r="K164" s="95">
        <v>554600.875</v>
      </c>
      <c r="R164" s="42"/>
    </row>
    <row r="165" spans="2:18" x14ac:dyDescent="0.35">
      <c r="B165" s="66">
        <v>43148</v>
      </c>
      <c r="C165">
        <f t="shared" si="8"/>
        <v>2018</v>
      </c>
      <c r="D165">
        <f t="shared" si="9"/>
        <v>2</v>
      </c>
      <c r="E165">
        <f t="shared" si="10"/>
        <v>17</v>
      </c>
      <c r="F165" s="36">
        <f>IF(VLOOKUP(B165,Temperature!$A$5:$F$2241,6,FALSE)=999,0,VLOOKUP(B165,Temperature!$A$5:$F$2241,6,FALSE))</f>
        <v>31.91667</v>
      </c>
      <c r="G165" s="94">
        <f t="shared" si="11"/>
        <v>291708.62859301246</v>
      </c>
      <c r="H165" s="94">
        <v>0</v>
      </c>
      <c r="I165" s="94">
        <f>VLOOKUP(B165,'Daily NLSL'!D142:E1967,2,FALSE)</f>
        <v>122784.82432669459</v>
      </c>
      <c r="J165" s="95">
        <v>132325.46374695958</v>
      </c>
      <c r="K165" s="95">
        <v>546818.91666666663</v>
      </c>
      <c r="R165" s="42"/>
    </row>
    <row r="166" spans="2:18" x14ac:dyDescent="0.35">
      <c r="B166" s="66">
        <v>43149</v>
      </c>
      <c r="C166">
        <f t="shared" si="8"/>
        <v>2018</v>
      </c>
      <c r="D166">
        <f t="shared" si="9"/>
        <v>2</v>
      </c>
      <c r="E166">
        <f t="shared" si="10"/>
        <v>18</v>
      </c>
      <c r="F166" s="36">
        <f>IF(VLOOKUP(B166,Temperature!$A$5:$F$2241,6,FALSE)=999,0,VLOOKUP(B166,Temperature!$A$5:$F$2241,6,FALSE))</f>
        <v>25.95833</v>
      </c>
      <c r="G166" s="94">
        <f t="shared" si="11"/>
        <v>339405.25359301246</v>
      </c>
      <c r="H166" s="94">
        <v>0</v>
      </c>
      <c r="I166" s="94">
        <f>VLOOKUP(B166,'Daily NLSL'!D143:E1968,2,FALSE)</f>
        <v>122784.82432669459</v>
      </c>
      <c r="J166" s="95">
        <v>132325.46374695958</v>
      </c>
      <c r="K166" s="95">
        <v>594515.54166666663</v>
      </c>
      <c r="R166" s="42"/>
    </row>
    <row r="167" spans="2:18" x14ac:dyDescent="0.35">
      <c r="B167" s="66">
        <v>43150</v>
      </c>
      <c r="C167">
        <f t="shared" si="8"/>
        <v>2018</v>
      </c>
      <c r="D167">
        <f t="shared" si="9"/>
        <v>2</v>
      </c>
      <c r="E167">
        <f t="shared" si="10"/>
        <v>19</v>
      </c>
      <c r="F167" s="36">
        <f>IF(VLOOKUP(B167,Temperature!$A$5:$F$2241,6,FALSE)=999,0,VLOOKUP(B167,Temperature!$A$5:$F$2241,6,FALSE))</f>
        <v>19.79167</v>
      </c>
      <c r="G167" s="94">
        <f t="shared" si="11"/>
        <v>375568.2952596792</v>
      </c>
      <c r="H167" s="94">
        <v>0</v>
      </c>
      <c r="I167" s="94">
        <f>VLOOKUP(B167,'Daily NLSL'!D144:E1969,2,FALSE)</f>
        <v>122784.82432669459</v>
      </c>
      <c r="J167" s="95">
        <v>132325.46374695958</v>
      </c>
      <c r="K167" s="95">
        <v>630678.58333333337</v>
      </c>
      <c r="R167" s="42"/>
    </row>
    <row r="168" spans="2:18" x14ac:dyDescent="0.35">
      <c r="B168" s="66">
        <v>43151</v>
      </c>
      <c r="C168">
        <f t="shared" si="8"/>
        <v>2018</v>
      </c>
      <c r="D168">
        <f t="shared" si="9"/>
        <v>2</v>
      </c>
      <c r="E168">
        <f t="shared" si="10"/>
        <v>20</v>
      </c>
      <c r="F168" s="36">
        <f>IF(VLOOKUP(B168,Temperature!$A$5:$F$2241,6,FALSE)=999,0,VLOOKUP(B168,Temperature!$A$5:$F$2241,6,FALSE))</f>
        <v>14.16667</v>
      </c>
      <c r="G168" s="94">
        <f t="shared" si="11"/>
        <v>389276.25359301246</v>
      </c>
      <c r="H168" s="94">
        <v>0</v>
      </c>
      <c r="I168" s="94">
        <f>VLOOKUP(B168,'Daily NLSL'!D145:E1970,2,FALSE)</f>
        <v>122784.82432669459</v>
      </c>
      <c r="J168" s="95">
        <v>132325.46374695958</v>
      </c>
      <c r="K168" s="95">
        <v>644386.54166666663</v>
      </c>
      <c r="R168" s="42"/>
    </row>
    <row r="169" spans="2:18" x14ac:dyDescent="0.35">
      <c r="B169" s="66">
        <v>43152</v>
      </c>
      <c r="C169">
        <f t="shared" si="8"/>
        <v>2018</v>
      </c>
      <c r="D169">
        <f t="shared" si="9"/>
        <v>2</v>
      </c>
      <c r="E169">
        <f t="shared" si="10"/>
        <v>21</v>
      </c>
      <c r="F169" s="36">
        <f>IF(VLOOKUP(B169,Temperature!$A$5:$F$2241,6,FALSE)=999,0,VLOOKUP(B169,Temperature!$A$5:$F$2241,6,FALSE))</f>
        <v>15.08333</v>
      </c>
      <c r="G169" s="94">
        <f t="shared" si="11"/>
        <v>405600.12859301246</v>
      </c>
      <c r="H169" s="94">
        <v>0</v>
      </c>
      <c r="I169" s="94">
        <f>VLOOKUP(B169,'Daily NLSL'!D146:E1971,2,FALSE)</f>
        <v>122784.82432669459</v>
      </c>
      <c r="J169" s="95">
        <v>132325.46374695958</v>
      </c>
      <c r="K169" s="95">
        <v>660710.41666666663</v>
      </c>
      <c r="R169" s="42"/>
    </row>
    <row r="170" spans="2:18" x14ac:dyDescent="0.35">
      <c r="B170" s="66">
        <v>43153</v>
      </c>
      <c r="C170">
        <f t="shared" si="8"/>
        <v>2018</v>
      </c>
      <c r="D170">
        <f t="shared" si="9"/>
        <v>2</v>
      </c>
      <c r="E170">
        <f t="shared" si="10"/>
        <v>22</v>
      </c>
      <c r="F170" s="36">
        <f>IF(VLOOKUP(B170,Temperature!$A$5:$F$2241,6,FALSE)=999,0,VLOOKUP(B170,Temperature!$A$5:$F$2241,6,FALSE))</f>
        <v>20.95833</v>
      </c>
      <c r="G170" s="94">
        <f t="shared" si="11"/>
        <v>393851.21192634583</v>
      </c>
      <c r="H170" s="94">
        <v>0</v>
      </c>
      <c r="I170" s="94">
        <f>VLOOKUP(B170,'Daily NLSL'!D147:E1972,2,FALSE)</f>
        <v>122784.82432669459</v>
      </c>
      <c r="J170" s="95">
        <v>132325.46374695958</v>
      </c>
      <c r="K170" s="95">
        <v>648961.5</v>
      </c>
      <c r="R170" s="42"/>
    </row>
    <row r="171" spans="2:18" x14ac:dyDescent="0.35">
      <c r="B171" s="66">
        <v>43154</v>
      </c>
      <c r="C171">
        <f t="shared" si="8"/>
        <v>2018</v>
      </c>
      <c r="D171">
        <f t="shared" si="9"/>
        <v>2</v>
      </c>
      <c r="E171">
        <f t="shared" si="10"/>
        <v>23</v>
      </c>
      <c r="F171" s="36">
        <f>IF(VLOOKUP(B171,Temperature!$A$5:$F$2241,6,FALSE)=999,0,VLOOKUP(B171,Temperature!$A$5:$F$2241,6,FALSE))</f>
        <v>18.5</v>
      </c>
      <c r="G171" s="94">
        <f t="shared" si="11"/>
        <v>391209.4202596792</v>
      </c>
      <c r="H171" s="94">
        <v>0</v>
      </c>
      <c r="I171" s="94">
        <f>VLOOKUP(B171,'Daily NLSL'!D148:E1973,2,FALSE)</f>
        <v>122784.82432669459</v>
      </c>
      <c r="J171" s="95">
        <v>132325.46374695958</v>
      </c>
      <c r="K171" s="95">
        <v>646319.70833333337</v>
      </c>
      <c r="R171" s="42"/>
    </row>
    <row r="172" spans="2:18" x14ac:dyDescent="0.35">
      <c r="B172" s="66">
        <v>43155</v>
      </c>
      <c r="C172">
        <f t="shared" si="8"/>
        <v>2018</v>
      </c>
      <c r="D172">
        <f t="shared" si="9"/>
        <v>2</v>
      </c>
      <c r="E172">
        <f t="shared" si="10"/>
        <v>24</v>
      </c>
      <c r="F172" s="36">
        <f>IF(VLOOKUP(B172,Temperature!$A$5:$F$2241,6,FALSE)=999,0,VLOOKUP(B172,Temperature!$A$5:$F$2241,6,FALSE))</f>
        <v>29.41667</v>
      </c>
      <c r="G172" s="94">
        <f t="shared" si="11"/>
        <v>320540.5452596792</v>
      </c>
      <c r="H172" s="94">
        <v>0</v>
      </c>
      <c r="I172" s="94">
        <f>VLOOKUP(B172,'Daily NLSL'!D149:E1974,2,FALSE)</f>
        <v>122784.82432669459</v>
      </c>
      <c r="J172" s="95">
        <v>132325.46374695958</v>
      </c>
      <c r="K172" s="95">
        <v>575650.83333333337</v>
      </c>
      <c r="R172" s="42"/>
    </row>
    <row r="173" spans="2:18" x14ac:dyDescent="0.35">
      <c r="B173" s="66">
        <v>43156</v>
      </c>
      <c r="C173">
        <f t="shared" si="8"/>
        <v>2018</v>
      </c>
      <c r="D173">
        <f t="shared" si="9"/>
        <v>2</v>
      </c>
      <c r="E173">
        <f t="shared" si="10"/>
        <v>25</v>
      </c>
      <c r="F173" s="36">
        <f>IF(VLOOKUP(B173,Temperature!$A$5:$F$2241,6,FALSE)=999,0,VLOOKUP(B173,Temperature!$A$5:$F$2241,6,FALSE))</f>
        <v>36.041670000000003</v>
      </c>
      <c r="G173" s="94">
        <f t="shared" si="11"/>
        <v>305010.08692634583</v>
      </c>
      <c r="H173" s="94">
        <v>0</v>
      </c>
      <c r="I173" s="94">
        <f>VLOOKUP(B173,'Daily NLSL'!D150:E1975,2,FALSE)</f>
        <v>122784.82432669459</v>
      </c>
      <c r="J173" s="95">
        <v>132325.46374695958</v>
      </c>
      <c r="K173" s="95">
        <v>560120.375</v>
      </c>
      <c r="R173" s="42"/>
    </row>
    <row r="174" spans="2:18" x14ac:dyDescent="0.35">
      <c r="B174" s="66">
        <v>43157</v>
      </c>
      <c r="C174">
        <f t="shared" si="8"/>
        <v>2018</v>
      </c>
      <c r="D174">
        <f t="shared" si="9"/>
        <v>2</v>
      </c>
      <c r="E174">
        <f t="shared" si="10"/>
        <v>26</v>
      </c>
      <c r="F174" s="36">
        <f>IF(VLOOKUP(B174,Temperature!$A$5:$F$2241,6,FALSE)=999,0,VLOOKUP(B174,Temperature!$A$5:$F$2241,6,FALSE))</f>
        <v>31.54167</v>
      </c>
      <c r="G174" s="94">
        <f t="shared" si="11"/>
        <v>324630.2952596792</v>
      </c>
      <c r="H174" s="94">
        <v>0</v>
      </c>
      <c r="I174" s="94">
        <f>VLOOKUP(B174,'Daily NLSL'!D151:E1976,2,FALSE)</f>
        <v>122784.82432669459</v>
      </c>
      <c r="J174" s="95">
        <v>132325.46374695958</v>
      </c>
      <c r="K174" s="95">
        <v>579740.58333333337</v>
      </c>
      <c r="R174" s="42"/>
    </row>
    <row r="175" spans="2:18" x14ac:dyDescent="0.35">
      <c r="B175" s="66">
        <v>43158</v>
      </c>
      <c r="C175">
        <f t="shared" si="8"/>
        <v>2018</v>
      </c>
      <c r="D175">
        <f t="shared" si="9"/>
        <v>2</v>
      </c>
      <c r="E175">
        <f t="shared" si="10"/>
        <v>27</v>
      </c>
      <c r="F175" s="36">
        <f>IF(VLOOKUP(B175,Temperature!$A$5:$F$2241,6,FALSE)=999,0,VLOOKUP(B175,Temperature!$A$5:$F$2241,6,FALSE))</f>
        <v>34.083329999999997</v>
      </c>
      <c r="G175" s="94">
        <f t="shared" si="11"/>
        <v>338035.71192634583</v>
      </c>
      <c r="H175" s="94">
        <v>0</v>
      </c>
      <c r="I175" s="94">
        <f>VLOOKUP(B175,'Daily NLSL'!D152:E1977,2,FALSE)</f>
        <v>122784.82432669459</v>
      </c>
      <c r="J175" s="95">
        <v>132325.46374695958</v>
      </c>
      <c r="K175" s="95">
        <v>593146</v>
      </c>
      <c r="R175" s="42"/>
    </row>
    <row r="176" spans="2:18" x14ac:dyDescent="0.35">
      <c r="B176" s="66">
        <v>43159</v>
      </c>
      <c r="C176">
        <f t="shared" si="8"/>
        <v>2018</v>
      </c>
      <c r="D176">
        <f t="shared" si="9"/>
        <v>2</v>
      </c>
      <c r="E176">
        <f t="shared" si="10"/>
        <v>28</v>
      </c>
      <c r="F176" s="36">
        <f>IF(VLOOKUP(B176,Temperature!$A$5:$F$2241,6,FALSE)=999,0,VLOOKUP(B176,Temperature!$A$5:$F$2241,6,FALSE))</f>
        <v>33.833329999999997</v>
      </c>
      <c r="G176" s="94">
        <f t="shared" si="11"/>
        <v>320437.19558288122</v>
      </c>
      <c r="H176" s="94">
        <v>0</v>
      </c>
      <c r="I176" s="94">
        <f>VLOOKUP(B176,'Daily NLSL'!D153:E1978,2,FALSE)</f>
        <v>121828.13054470043</v>
      </c>
      <c r="J176" s="95">
        <v>132667.29887241832</v>
      </c>
      <c r="K176" s="95">
        <v>574932.625</v>
      </c>
      <c r="R176" s="42"/>
    </row>
    <row r="177" spans="2:18" x14ac:dyDescent="0.35">
      <c r="B177" s="66">
        <v>43160</v>
      </c>
      <c r="C177">
        <f t="shared" si="8"/>
        <v>2018</v>
      </c>
      <c r="D177">
        <f t="shared" si="9"/>
        <v>3</v>
      </c>
      <c r="E177">
        <f t="shared" si="10"/>
        <v>1</v>
      </c>
      <c r="F177" s="36">
        <f>IF(VLOOKUP(B177,Temperature!$A$5:$F$2241,6,FALSE)=999,0,VLOOKUP(B177,Temperature!$A$5:$F$2241,6,FALSE))</f>
        <v>34.217390000000002</v>
      </c>
      <c r="G177" s="94">
        <f t="shared" si="11"/>
        <v>314543.40391621459</v>
      </c>
      <c r="H177" s="94">
        <v>0</v>
      </c>
      <c r="I177" s="94">
        <f>VLOOKUP(B177,'Daily NLSL'!D154:E1979,2,FALSE)</f>
        <v>121828.13054470043</v>
      </c>
      <c r="J177" s="95">
        <v>132667.29887241832</v>
      </c>
      <c r="K177" s="95">
        <v>569038.83333333337</v>
      </c>
      <c r="R177" s="42"/>
    </row>
    <row r="178" spans="2:18" x14ac:dyDescent="0.35">
      <c r="B178" s="66">
        <v>43161</v>
      </c>
      <c r="C178">
        <f t="shared" si="8"/>
        <v>2018</v>
      </c>
      <c r="D178">
        <f t="shared" si="9"/>
        <v>3</v>
      </c>
      <c r="E178">
        <f t="shared" si="10"/>
        <v>2</v>
      </c>
      <c r="F178" s="36">
        <f>IF(VLOOKUP(B178,Temperature!$A$5:$F$2241,6,FALSE)=999,0,VLOOKUP(B178,Temperature!$A$5:$F$2241,6,FALSE))</f>
        <v>34.695650000000001</v>
      </c>
      <c r="G178" s="94">
        <f t="shared" si="11"/>
        <v>310621.57058288122</v>
      </c>
      <c r="H178" s="94">
        <v>0</v>
      </c>
      <c r="I178" s="94">
        <f>VLOOKUP(B178,'Daily NLSL'!D155:E1980,2,FALSE)</f>
        <v>121828.13054470043</v>
      </c>
      <c r="J178" s="95">
        <v>132667.29887241832</v>
      </c>
      <c r="K178" s="95">
        <v>565117</v>
      </c>
      <c r="R178" s="42"/>
    </row>
    <row r="179" spans="2:18" x14ac:dyDescent="0.35">
      <c r="B179" s="66">
        <v>43162</v>
      </c>
      <c r="C179">
        <f t="shared" si="8"/>
        <v>2018</v>
      </c>
      <c r="D179">
        <f t="shared" si="9"/>
        <v>3</v>
      </c>
      <c r="E179">
        <f t="shared" si="10"/>
        <v>3</v>
      </c>
      <c r="F179" s="36">
        <f>IF(VLOOKUP(B179,Temperature!$A$5:$F$2241,6,FALSE)=999,0,VLOOKUP(B179,Temperature!$A$5:$F$2241,6,FALSE))</f>
        <v>33.833329999999997</v>
      </c>
      <c r="G179" s="94">
        <f t="shared" si="11"/>
        <v>292270.94558288122</v>
      </c>
      <c r="H179" s="94">
        <v>0</v>
      </c>
      <c r="I179" s="94">
        <f>VLOOKUP(B179,'Daily NLSL'!D156:E1981,2,FALSE)</f>
        <v>121828.13054470043</v>
      </c>
      <c r="J179" s="95">
        <v>132667.29887241832</v>
      </c>
      <c r="K179" s="95">
        <v>546766.375</v>
      </c>
      <c r="R179" s="42"/>
    </row>
    <row r="180" spans="2:18" x14ac:dyDescent="0.35">
      <c r="B180" s="66">
        <v>43163</v>
      </c>
      <c r="C180">
        <f t="shared" si="8"/>
        <v>2018</v>
      </c>
      <c r="D180">
        <f t="shared" si="9"/>
        <v>3</v>
      </c>
      <c r="E180">
        <f t="shared" si="10"/>
        <v>4</v>
      </c>
      <c r="F180" s="36">
        <f>IF(VLOOKUP(B180,Temperature!$A$5:$F$2241,6,FALSE)=999,0,VLOOKUP(B180,Temperature!$A$5:$F$2241,6,FALSE))</f>
        <v>30.83333</v>
      </c>
      <c r="G180" s="94">
        <f t="shared" si="11"/>
        <v>304006.77891621459</v>
      </c>
      <c r="H180" s="94">
        <v>0</v>
      </c>
      <c r="I180" s="94">
        <f>VLOOKUP(B180,'Daily NLSL'!D157:E1982,2,FALSE)</f>
        <v>121828.13054470043</v>
      </c>
      <c r="J180" s="95">
        <v>132667.29887241832</v>
      </c>
      <c r="K180" s="95">
        <v>558502.20833333337</v>
      </c>
      <c r="R180" s="42"/>
    </row>
    <row r="181" spans="2:18" x14ac:dyDescent="0.35">
      <c r="B181" s="66">
        <v>43164</v>
      </c>
      <c r="C181">
        <f t="shared" si="8"/>
        <v>2018</v>
      </c>
      <c r="D181">
        <f t="shared" si="9"/>
        <v>3</v>
      </c>
      <c r="E181">
        <f t="shared" si="10"/>
        <v>5</v>
      </c>
      <c r="F181" s="36">
        <f>IF(VLOOKUP(B181,Temperature!$A$5:$F$2241,6,FALSE)=999,0,VLOOKUP(B181,Temperature!$A$5:$F$2241,6,FALSE))</f>
        <v>31.83333</v>
      </c>
      <c r="G181" s="94">
        <f t="shared" si="11"/>
        <v>314149.82058288122</v>
      </c>
      <c r="H181" s="94">
        <v>0</v>
      </c>
      <c r="I181" s="94">
        <f>VLOOKUP(B181,'Daily NLSL'!D158:E1983,2,FALSE)</f>
        <v>121828.13054470043</v>
      </c>
      <c r="J181" s="95">
        <v>132667.29887241832</v>
      </c>
      <c r="K181" s="95">
        <v>568645.25</v>
      </c>
      <c r="R181" s="42"/>
    </row>
    <row r="182" spans="2:18" x14ac:dyDescent="0.35">
      <c r="B182" s="66">
        <v>43165</v>
      </c>
      <c r="C182">
        <f t="shared" si="8"/>
        <v>2018</v>
      </c>
      <c r="D182">
        <f t="shared" si="9"/>
        <v>3</v>
      </c>
      <c r="E182">
        <f t="shared" si="10"/>
        <v>6</v>
      </c>
      <c r="F182" s="36">
        <f>IF(VLOOKUP(B182,Temperature!$A$5:$F$2241,6,FALSE)=999,0,VLOOKUP(B182,Temperature!$A$5:$F$2241,6,FALSE))</f>
        <v>32.041670000000003</v>
      </c>
      <c r="G182" s="94">
        <f t="shared" si="11"/>
        <v>313053.73724954785</v>
      </c>
      <c r="H182" s="94">
        <v>0</v>
      </c>
      <c r="I182" s="94">
        <f>VLOOKUP(B182,'Daily NLSL'!D159:E1984,2,FALSE)</f>
        <v>121828.13054470043</v>
      </c>
      <c r="J182" s="95">
        <v>132667.29887241832</v>
      </c>
      <c r="K182" s="95">
        <v>567549.16666666663</v>
      </c>
      <c r="R182" s="42"/>
    </row>
    <row r="183" spans="2:18" x14ac:dyDescent="0.35">
      <c r="B183" s="66">
        <v>43166</v>
      </c>
      <c r="C183">
        <f t="shared" si="8"/>
        <v>2018</v>
      </c>
      <c r="D183">
        <f t="shared" si="9"/>
        <v>3</v>
      </c>
      <c r="E183">
        <f t="shared" si="10"/>
        <v>7</v>
      </c>
      <c r="F183" s="36">
        <f>IF(VLOOKUP(B183,Temperature!$A$5:$F$2241,6,FALSE)=999,0,VLOOKUP(B183,Temperature!$A$5:$F$2241,6,FALSE))</f>
        <v>31.54167</v>
      </c>
      <c r="G183" s="94">
        <f t="shared" si="11"/>
        <v>320961.15391621459</v>
      </c>
      <c r="H183" s="94">
        <v>0</v>
      </c>
      <c r="I183" s="94">
        <f>VLOOKUP(B183,'Daily NLSL'!D160:E1985,2,FALSE)</f>
        <v>121828.13054470043</v>
      </c>
      <c r="J183" s="95">
        <v>132667.29887241832</v>
      </c>
      <c r="K183" s="95">
        <v>575456.58333333337</v>
      </c>
      <c r="R183" s="42"/>
    </row>
    <row r="184" spans="2:18" x14ac:dyDescent="0.35">
      <c r="B184" s="66">
        <v>43167</v>
      </c>
      <c r="C184">
        <f t="shared" si="8"/>
        <v>2018</v>
      </c>
      <c r="D184">
        <f t="shared" si="9"/>
        <v>3</v>
      </c>
      <c r="E184">
        <f t="shared" si="10"/>
        <v>8</v>
      </c>
      <c r="F184" s="36">
        <f>IF(VLOOKUP(B184,Temperature!$A$5:$F$2241,6,FALSE)=999,0,VLOOKUP(B184,Temperature!$A$5:$F$2241,6,FALSE))</f>
        <v>33.875</v>
      </c>
      <c r="G184" s="94">
        <f t="shared" si="11"/>
        <v>305009.82058288122</v>
      </c>
      <c r="H184" s="94">
        <v>0</v>
      </c>
      <c r="I184" s="94">
        <f>VLOOKUP(B184,'Daily NLSL'!D161:E1986,2,FALSE)</f>
        <v>121828.13054470043</v>
      </c>
      <c r="J184" s="95">
        <v>132667.29887241832</v>
      </c>
      <c r="K184" s="95">
        <v>559505.25</v>
      </c>
      <c r="R184" s="42"/>
    </row>
    <row r="185" spans="2:18" x14ac:dyDescent="0.35">
      <c r="B185" s="66">
        <v>43168</v>
      </c>
      <c r="C185">
        <f t="shared" si="8"/>
        <v>2018</v>
      </c>
      <c r="D185">
        <f t="shared" si="9"/>
        <v>3</v>
      </c>
      <c r="E185">
        <f t="shared" si="10"/>
        <v>9</v>
      </c>
      <c r="F185" s="36">
        <f>IF(VLOOKUP(B185,Temperature!$A$5:$F$2241,6,FALSE)=999,0,VLOOKUP(B185,Temperature!$A$5:$F$2241,6,FALSE))</f>
        <v>38.875</v>
      </c>
      <c r="G185" s="94">
        <f t="shared" si="11"/>
        <v>286964.61224954785</v>
      </c>
      <c r="H185" s="94">
        <v>0</v>
      </c>
      <c r="I185" s="94">
        <f>VLOOKUP(B185,'Daily NLSL'!D162:E1987,2,FALSE)</f>
        <v>121828.13054470043</v>
      </c>
      <c r="J185" s="95">
        <v>132667.29887241832</v>
      </c>
      <c r="K185" s="95">
        <v>541460.04166666663</v>
      </c>
      <c r="R185" s="42"/>
    </row>
    <row r="186" spans="2:18" x14ac:dyDescent="0.35">
      <c r="B186" s="66">
        <v>43169</v>
      </c>
      <c r="C186">
        <f t="shared" si="8"/>
        <v>2018</v>
      </c>
      <c r="D186">
        <f t="shared" si="9"/>
        <v>3</v>
      </c>
      <c r="E186">
        <f t="shared" si="10"/>
        <v>10</v>
      </c>
      <c r="F186" s="36">
        <f>IF(VLOOKUP(B186,Temperature!$A$5:$F$2241,6,FALSE)=999,0,VLOOKUP(B186,Temperature!$A$5:$F$2241,6,FALSE))</f>
        <v>35.458329999999997</v>
      </c>
      <c r="G186" s="94">
        <f t="shared" si="11"/>
        <v>282109.69558288122</v>
      </c>
      <c r="H186" s="94">
        <v>0</v>
      </c>
      <c r="I186" s="94">
        <f>VLOOKUP(B186,'Daily NLSL'!D163:E1988,2,FALSE)</f>
        <v>121828.13054470043</v>
      </c>
      <c r="J186" s="95">
        <v>132667.29887241832</v>
      </c>
      <c r="K186" s="95">
        <v>536605.125</v>
      </c>
      <c r="R186" s="42"/>
    </row>
    <row r="187" spans="2:18" x14ac:dyDescent="0.35">
      <c r="B187" s="66">
        <v>43170</v>
      </c>
      <c r="C187">
        <f t="shared" si="8"/>
        <v>2018</v>
      </c>
      <c r="D187">
        <f t="shared" si="9"/>
        <v>3</v>
      </c>
      <c r="E187">
        <f t="shared" si="10"/>
        <v>11</v>
      </c>
      <c r="F187" s="36">
        <f>IF(VLOOKUP(B187,Temperature!$A$5:$F$2241,6,FALSE)=999,0,VLOOKUP(B187,Temperature!$A$5:$F$2241,6,FALSE))</f>
        <v>37.565219999999997</v>
      </c>
      <c r="G187" s="94">
        <f t="shared" si="11"/>
        <v>229696.0736517022</v>
      </c>
      <c r="H187" s="94">
        <v>0</v>
      </c>
      <c r="I187" s="94">
        <f>VLOOKUP(B187,'Daily NLSL'!D164:E1989,2,FALSE)</f>
        <v>128140.81276124131</v>
      </c>
      <c r="J187" s="95">
        <v>137419.63532618695</v>
      </c>
      <c r="K187" s="95">
        <v>495256.52173913043</v>
      </c>
      <c r="R187" s="42"/>
    </row>
    <row r="188" spans="2:18" x14ac:dyDescent="0.35">
      <c r="B188" s="66">
        <v>43171</v>
      </c>
      <c r="C188">
        <f t="shared" si="8"/>
        <v>2018</v>
      </c>
      <c r="D188">
        <f t="shared" si="9"/>
        <v>3</v>
      </c>
      <c r="E188">
        <f t="shared" si="10"/>
        <v>12</v>
      </c>
      <c r="F188" s="36">
        <f>IF(VLOOKUP(B188,Temperature!$A$5:$F$2241,6,FALSE)=999,0,VLOOKUP(B188,Temperature!$A$5:$F$2241,6,FALSE))</f>
        <v>40.875</v>
      </c>
      <c r="G188" s="94">
        <f t="shared" si="11"/>
        <v>241806.90391621456</v>
      </c>
      <c r="H188" s="94">
        <v>0</v>
      </c>
      <c r="I188" s="94">
        <f>VLOOKUP(B188,'Daily NLSL'!D165:E1990,2,FALSE)</f>
        <v>121828.13054470043</v>
      </c>
      <c r="J188" s="95">
        <v>132667.29887241832</v>
      </c>
      <c r="K188" s="95">
        <v>496302.33333333331</v>
      </c>
      <c r="R188" s="42"/>
    </row>
    <row r="189" spans="2:18" x14ac:dyDescent="0.35">
      <c r="B189" s="66">
        <v>43172</v>
      </c>
      <c r="C189">
        <f t="shared" si="8"/>
        <v>2018</v>
      </c>
      <c r="D189">
        <f t="shared" si="9"/>
        <v>3</v>
      </c>
      <c r="E189">
        <f t="shared" si="10"/>
        <v>13</v>
      </c>
      <c r="F189" s="36">
        <f>IF(VLOOKUP(B189,Temperature!$A$5:$F$2241,6,FALSE)=999,0,VLOOKUP(B189,Temperature!$A$5:$F$2241,6,FALSE))</f>
        <v>45</v>
      </c>
      <c r="G189" s="94">
        <f t="shared" si="11"/>
        <v>239987.48724954794</v>
      </c>
      <c r="H189" s="94">
        <v>0</v>
      </c>
      <c r="I189" s="94">
        <f>VLOOKUP(B189,'Daily NLSL'!D166:E1991,2,FALSE)</f>
        <v>121828.13054470043</v>
      </c>
      <c r="J189" s="95">
        <v>132667.29887241832</v>
      </c>
      <c r="K189" s="95">
        <v>494482.91666666669</v>
      </c>
      <c r="R189" s="42"/>
    </row>
    <row r="190" spans="2:18" x14ac:dyDescent="0.35">
      <c r="B190" s="66">
        <v>43173</v>
      </c>
      <c r="C190">
        <f t="shared" si="8"/>
        <v>2018</v>
      </c>
      <c r="D190">
        <f t="shared" si="9"/>
        <v>3</v>
      </c>
      <c r="E190">
        <f t="shared" si="10"/>
        <v>14</v>
      </c>
      <c r="F190" s="36">
        <f>IF(VLOOKUP(B190,Temperature!$A$5:$F$2241,6,FALSE)=999,0,VLOOKUP(B190,Temperature!$A$5:$F$2241,6,FALSE))</f>
        <v>42.583329999999997</v>
      </c>
      <c r="G190" s="94">
        <f t="shared" si="11"/>
        <v>258504.27891621456</v>
      </c>
      <c r="H190" s="94">
        <v>0</v>
      </c>
      <c r="I190" s="94">
        <f>VLOOKUP(B190,'Daily NLSL'!D167:E1992,2,FALSE)</f>
        <v>121828.13054470043</v>
      </c>
      <c r="J190" s="95">
        <v>132667.29887241832</v>
      </c>
      <c r="K190" s="95">
        <v>512999.70833333331</v>
      </c>
      <c r="R190" s="42"/>
    </row>
    <row r="191" spans="2:18" x14ac:dyDescent="0.35">
      <c r="B191" s="66">
        <v>43174</v>
      </c>
      <c r="C191">
        <f t="shared" si="8"/>
        <v>2018</v>
      </c>
      <c r="D191">
        <f t="shared" si="9"/>
        <v>3</v>
      </c>
      <c r="E191">
        <f t="shared" si="10"/>
        <v>15</v>
      </c>
      <c r="F191" s="36">
        <f>IF(VLOOKUP(B191,Temperature!$A$5:$F$2241,6,FALSE)=999,0,VLOOKUP(B191,Temperature!$A$5:$F$2241,6,FALSE))</f>
        <v>43.166670000000003</v>
      </c>
      <c r="G191" s="94">
        <f t="shared" si="11"/>
        <v>269995.07058288122</v>
      </c>
      <c r="H191" s="94">
        <v>0</v>
      </c>
      <c r="I191" s="94">
        <f>VLOOKUP(B191,'Daily NLSL'!D168:E1993,2,FALSE)</f>
        <v>121828.13054470043</v>
      </c>
      <c r="J191" s="95">
        <v>132667.29887241832</v>
      </c>
      <c r="K191" s="95">
        <v>524490.5</v>
      </c>
      <c r="R191" s="42"/>
    </row>
    <row r="192" spans="2:18" x14ac:dyDescent="0.35">
      <c r="B192" s="66">
        <v>43175</v>
      </c>
      <c r="C192">
        <f t="shared" si="8"/>
        <v>2018</v>
      </c>
      <c r="D192">
        <f t="shared" si="9"/>
        <v>3</v>
      </c>
      <c r="E192">
        <f t="shared" si="10"/>
        <v>16</v>
      </c>
      <c r="F192" s="36">
        <f>IF(VLOOKUP(B192,Temperature!$A$5:$F$2241,6,FALSE)=999,0,VLOOKUP(B192,Temperature!$A$5:$F$2241,6,FALSE))</f>
        <v>43.5</v>
      </c>
      <c r="G192" s="94">
        <f t="shared" si="11"/>
        <v>285212.15391621459</v>
      </c>
      <c r="H192" s="94">
        <v>0</v>
      </c>
      <c r="I192" s="94">
        <f>VLOOKUP(B192,'Daily NLSL'!D169:E1994,2,FALSE)</f>
        <v>121828.13054470043</v>
      </c>
      <c r="J192" s="95">
        <v>132667.29887241832</v>
      </c>
      <c r="K192" s="95">
        <v>539707.58333333337</v>
      </c>
      <c r="R192" s="42"/>
    </row>
    <row r="193" spans="2:18" x14ac:dyDescent="0.35">
      <c r="B193" s="66">
        <v>43176</v>
      </c>
      <c r="C193">
        <f t="shared" si="8"/>
        <v>2018</v>
      </c>
      <c r="D193">
        <f t="shared" si="9"/>
        <v>3</v>
      </c>
      <c r="E193">
        <f t="shared" si="10"/>
        <v>17</v>
      </c>
      <c r="F193" s="36">
        <f>IF(VLOOKUP(B193,Temperature!$A$5:$F$2241,6,FALSE)=999,0,VLOOKUP(B193,Temperature!$A$5:$F$2241,6,FALSE))</f>
        <v>45.791670000000003</v>
      </c>
      <c r="G193" s="94">
        <f t="shared" si="11"/>
        <v>258349.65391621456</v>
      </c>
      <c r="H193" s="94">
        <v>0</v>
      </c>
      <c r="I193" s="94">
        <f>VLOOKUP(B193,'Daily NLSL'!D170:E1995,2,FALSE)</f>
        <v>121828.13054470043</v>
      </c>
      <c r="J193" s="95">
        <v>132667.29887241832</v>
      </c>
      <c r="K193" s="95">
        <v>512845.08333333331</v>
      </c>
      <c r="R193" s="42"/>
    </row>
    <row r="194" spans="2:18" x14ac:dyDescent="0.35">
      <c r="B194" s="66">
        <v>43177</v>
      </c>
      <c r="C194">
        <f t="shared" si="8"/>
        <v>2018</v>
      </c>
      <c r="D194">
        <f t="shared" si="9"/>
        <v>3</v>
      </c>
      <c r="E194">
        <f t="shared" si="10"/>
        <v>18</v>
      </c>
      <c r="F194" s="36">
        <f>IF(VLOOKUP(B194,Temperature!$A$5:$F$2241,6,FALSE)=999,0,VLOOKUP(B194,Temperature!$A$5:$F$2241,6,FALSE))</f>
        <v>46.375</v>
      </c>
      <c r="G194" s="94">
        <f t="shared" si="11"/>
        <v>243075.61224954794</v>
      </c>
      <c r="H194" s="94">
        <v>0</v>
      </c>
      <c r="I194" s="94">
        <f>VLOOKUP(B194,'Daily NLSL'!D171:E1996,2,FALSE)</f>
        <v>121828.13054470043</v>
      </c>
      <c r="J194" s="95">
        <v>132667.29887241832</v>
      </c>
      <c r="K194" s="95">
        <v>497571.04166666669</v>
      </c>
      <c r="R194" s="42"/>
    </row>
    <row r="195" spans="2:18" x14ac:dyDescent="0.35">
      <c r="B195" s="66">
        <v>43178</v>
      </c>
      <c r="C195">
        <f t="shared" si="8"/>
        <v>2018</v>
      </c>
      <c r="D195">
        <f t="shared" si="9"/>
        <v>3</v>
      </c>
      <c r="E195">
        <f t="shared" si="10"/>
        <v>19</v>
      </c>
      <c r="F195" s="36">
        <f>IF(VLOOKUP(B195,Temperature!$A$5:$F$2241,6,FALSE)=999,0,VLOOKUP(B195,Temperature!$A$5:$F$2241,6,FALSE))</f>
        <v>44.041670000000003</v>
      </c>
      <c r="G195" s="94">
        <f t="shared" si="11"/>
        <v>271422.94558288122</v>
      </c>
      <c r="H195" s="94">
        <v>0</v>
      </c>
      <c r="I195" s="94">
        <f>VLOOKUP(B195,'Daily NLSL'!D172:E1997,2,FALSE)</f>
        <v>121828.13054470043</v>
      </c>
      <c r="J195" s="95">
        <v>132667.29887241832</v>
      </c>
      <c r="K195" s="95">
        <v>525918.375</v>
      </c>
      <c r="R195" s="42"/>
    </row>
    <row r="196" spans="2:18" x14ac:dyDescent="0.35">
      <c r="B196" s="66">
        <v>43179</v>
      </c>
      <c r="C196">
        <f t="shared" si="8"/>
        <v>2018</v>
      </c>
      <c r="D196">
        <f t="shared" si="9"/>
        <v>3</v>
      </c>
      <c r="E196">
        <f t="shared" si="10"/>
        <v>20</v>
      </c>
      <c r="F196" s="36">
        <f>IF(VLOOKUP(B196,Temperature!$A$5:$F$2241,6,FALSE)=999,0,VLOOKUP(B196,Temperature!$A$5:$F$2241,6,FALSE))</f>
        <v>42.083329999999997</v>
      </c>
      <c r="G196" s="94">
        <f t="shared" si="11"/>
        <v>276497.82058288122</v>
      </c>
      <c r="H196" s="94">
        <v>0</v>
      </c>
      <c r="I196" s="94">
        <f>VLOOKUP(B196,'Daily NLSL'!D173:E1998,2,FALSE)</f>
        <v>121828.13054470043</v>
      </c>
      <c r="J196" s="95">
        <v>132667.29887241832</v>
      </c>
      <c r="K196" s="95">
        <v>530993.25</v>
      </c>
      <c r="R196" s="42"/>
    </row>
    <row r="197" spans="2:18" x14ac:dyDescent="0.35">
      <c r="B197" s="66">
        <v>43180</v>
      </c>
      <c r="C197">
        <f t="shared" si="8"/>
        <v>2018</v>
      </c>
      <c r="D197">
        <f t="shared" si="9"/>
        <v>3</v>
      </c>
      <c r="E197">
        <f t="shared" si="10"/>
        <v>21</v>
      </c>
      <c r="F197" s="36">
        <f>IF(VLOOKUP(B197,Temperature!$A$5:$F$2241,6,FALSE)=999,0,VLOOKUP(B197,Temperature!$A$5:$F$2241,6,FALSE))</f>
        <v>41.666670000000003</v>
      </c>
      <c r="G197" s="94">
        <f t="shared" si="11"/>
        <v>286946.73724954785</v>
      </c>
      <c r="H197" s="94">
        <v>0</v>
      </c>
      <c r="I197" s="94">
        <f>VLOOKUP(B197,'Daily NLSL'!D174:E1999,2,FALSE)</f>
        <v>121828.13054470043</v>
      </c>
      <c r="J197" s="95">
        <v>132667.29887241832</v>
      </c>
      <c r="K197" s="95">
        <v>541442.16666666663</v>
      </c>
      <c r="R197" s="42"/>
    </row>
    <row r="198" spans="2:18" x14ac:dyDescent="0.35">
      <c r="B198" s="66">
        <v>43181</v>
      </c>
      <c r="C198">
        <f t="shared" si="8"/>
        <v>2018</v>
      </c>
      <c r="D198">
        <f t="shared" si="9"/>
        <v>3</v>
      </c>
      <c r="E198">
        <f t="shared" si="10"/>
        <v>22</v>
      </c>
      <c r="F198" s="36">
        <f>IF(VLOOKUP(B198,Temperature!$A$5:$F$2241,6,FALSE)=999,0,VLOOKUP(B198,Temperature!$A$5:$F$2241,6,FALSE))</f>
        <v>44.541670000000003</v>
      </c>
      <c r="G198" s="94">
        <f t="shared" si="11"/>
        <v>280300.48724954796</v>
      </c>
      <c r="H198" s="94">
        <v>492.91666666666669</v>
      </c>
      <c r="I198" s="94">
        <f>VLOOKUP(B198,'Daily NLSL'!D175:E2000,2,FALSE)</f>
        <v>121828.13054470043</v>
      </c>
      <c r="J198" s="95">
        <v>132667.29887241832</v>
      </c>
      <c r="K198" s="95">
        <v>535288.83333333337</v>
      </c>
      <c r="R198" s="42"/>
    </row>
    <row r="199" spans="2:18" x14ac:dyDescent="0.35">
      <c r="B199" s="66">
        <v>43182</v>
      </c>
      <c r="C199">
        <f t="shared" si="8"/>
        <v>2018</v>
      </c>
      <c r="D199">
        <f t="shared" si="9"/>
        <v>3</v>
      </c>
      <c r="E199">
        <f t="shared" si="10"/>
        <v>23</v>
      </c>
      <c r="F199" s="36">
        <f>IF(VLOOKUP(B199,Temperature!$A$5:$F$2241,6,FALSE)=999,0,VLOOKUP(B199,Temperature!$A$5:$F$2241,6,FALSE))</f>
        <v>37.458329999999997</v>
      </c>
      <c r="G199" s="94">
        <f t="shared" si="11"/>
        <v>315489.02891621459</v>
      </c>
      <c r="H199" s="94">
        <v>1258.75</v>
      </c>
      <c r="I199" s="94">
        <f>VLOOKUP(B199,'Daily NLSL'!D176:E2001,2,FALSE)</f>
        <v>121828.13054470043</v>
      </c>
      <c r="J199" s="95">
        <v>132667.29887241832</v>
      </c>
      <c r="K199" s="95">
        <v>571243.20833333337</v>
      </c>
      <c r="R199" s="42"/>
    </row>
    <row r="200" spans="2:18" x14ac:dyDescent="0.35">
      <c r="B200" s="66">
        <v>43183</v>
      </c>
      <c r="C200">
        <f t="shared" si="8"/>
        <v>2018</v>
      </c>
      <c r="D200">
        <f t="shared" si="9"/>
        <v>3</v>
      </c>
      <c r="E200">
        <f t="shared" si="10"/>
        <v>24</v>
      </c>
      <c r="F200" s="36">
        <f>IF(VLOOKUP(B200,Temperature!$A$5:$F$2241,6,FALSE)=999,0,VLOOKUP(B200,Temperature!$A$5:$F$2241,6,FALSE))</f>
        <v>36.916670000000003</v>
      </c>
      <c r="G200" s="94">
        <f t="shared" si="11"/>
        <v>280947.65391621459</v>
      </c>
      <c r="H200" s="94">
        <v>2128.75</v>
      </c>
      <c r="I200" s="94">
        <f>VLOOKUP(B200,'Daily NLSL'!D177:E2002,2,FALSE)</f>
        <v>121828.13054470043</v>
      </c>
      <c r="J200" s="95">
        <v>132667.29887241832</v>
      </c>
      <c r="K200" s="95">
        <v>537571.83333333337</v>
      </c>
      <c r="R200" s="42"/>
    </row>
    <row r="201" spans="2:18" x14ac:dyDescent="0.35">
      <c r="B201" s="66">
        <v>43184</v>
      </c>
      <c r="C201">
        <f t="shared" si="8"/>
        <v>2018</v>
      </c>
      <c r="D201">
        <f t="shared" si="9"/>
        <v>3</v>
      </c>
      <c r="E201">
        <f t="shared" si="10"/>
        <v>25</v>
      </c>
      <c r="F201" s="36">
        <f>IF(VLOOKUP(B201,Temperature!$A$5:$F$2241,6,FALSE)=999,0,VLOOKUP(B201,Temperature!$A$5:$F$2241,6,FALSE))</f>
        <v>37.916670000000003</v>
      </c>
      <c r="G201" s="94">
        <f t="shared" si="11"/>
        <v>265217.98724954796</v>
      </c>
      <c r="H201" s="94">
        <v>3019.5833333333335</v>
      </c>
      <c r="I201" s="94">
        <f>VLOOKUP(B201,'Daily NLSL'!D178:E2003,2,FALSE)</f>
        <v>121828.13054470043</v>
      </c>
      <c r="J201" s="95">
        <v>132667.29887241832</v>
      </c>
      <c r="K201" s="95">
        <v>522733</v>
      </c>
      <c r="R201" s="42"/>
    </row>
    <row r="202" spans="2:18" x14ac:dyDescent="0.35">
      <c r="B202" s="66">
        <v>43185</v>
      </c>
      <c r="C202">
        <f t="shared" si="8"/>
        <v>2018</v>
      </c>
      <c r="D202">
        <f t="shared" si="9"/>
        <v>3</v>
      </c>
      <c r="E202">
        <f t="shared" si="10"/>
        <v>26</v>
      </c>
      <c r="F202" s="36">
        <f>IF(VLOOKUP(B202,Temperature!$A$5:$F$2241,6,FALSE)=999,0,VLOOKUP(B202,Temperature!$A$5:$F$2241,6,FALSE))</f>
        <v>41.86956</v>
      </c>
      <c r="G202" s="94">
        <f t="shared" si="11"/>
        <v>309762.32058288122</v>
      </c>
      <c r="H202" s="94">
        <v>3830.4166666666665</v>
      </c>
      <c r="I202" s="94">
        <f>VLOOKUP(B202,'Daily NLSL'!D179:E2004,2,FALSE)</f>
        <v>121828.13054470043</v>
      </c>
      <c r="J202" s="95">
        <v>132667.29887241832</v>
      </c>
      <c r="K202" s="95">
        <v>568088.16666666663</v>
      </c>
      <c r="R202" s="42"/>
    </row>
    <row r="203" spans="2:18" x14ac:dyDescent="0.35">
      <c r="B203" s="66">
        <v>43186</v>
      </c>
      <c r="C203">
        <f t="shared" si="8"/>
        <v>2018</v>
      </c>
      <c r="D203">
        <f t="shared" si="9"/>
        <v>3</v>
      </c>
      <c r="E203">
        <f t="shared" si="10"/>
        <v>27</v>
      </c>
      <c r="F203" s="36">
        <f>IF(VLOOKUP(B203,Temperature!$A$5:$F$2241,6,FALSE)=999,0,VLOOKUP(B203,Temperature!$A$5:$F$2241,6,FALSE))</f>
        <v>51.291670000000003</v>
      </c>
      <c r="G203" s="94">
        <f t="shared" si="11"/>
        <v>276115.44558288122</v>
      </c>
      <c r="H203" s="94">
        <v>4777.083333333333</v>
      </c>
      <c r="I203" s="94">
        <f>VLOOKUP(B203,'Daily NLSL'!D180:E2005,2,FALSE)</f>
        <v>121828.13054470043</v>
      </c>
      <c r="J203" s="95">
        <v>132667.29887241832</v>
      </c>
      <c r="K203" s="95">
        <v>535387.95833333337</v>
      </c>
      <c r="R203" s="42"/>
    </row>
    <row r="204" spans="2:18" x14ac:dyDescent="0.35">
      <c r="B204" s="66">
        <v>43187</v>
      </c>
      <c r="C204">
        <f t="shared" si="8"/>
        <v>2018</v>
      </c>
      <c r="D204">
        <f t="shared" si="9"/>
        <v>3</v>
      </c>
      <c r="E204">
        <f t="shared" si="10"/>
        <v>28</v>
      </c>
      <c r="F204" s="36">
        <f>IF(VLOOKUP(B204,Temperature!$A$5:$F$2241,6,FALSE)=999,0,VLOOKUP(B204,Temperature!$A$5:$F$2241,6,FALSE))</f>
        <v>47.041670000000003</v>
      </c>
      <c r="G204" s="94">
        <f t="shared" si="11"/>
        <v>268772.15391621459</v>
      </c>
      <c r="H204" s="94">
        <v>5665</v>
      </c>
      <c r="I204" s="94">
        <f>VLOOKUP(B204,'Daily NLSL'!D181:E2006,2,FALSE)</f>
        <v>121828.13054470043</v>
      </c>
      <c r="J204" s="95">
        <v>132667.29887241832</v>
      </c>
      <c r="K204" s="95">
        <v>528932.58333333337</v>
      </c>
      <c r="R204" s="42"/>
    </row>
    <row r="205" spans="2:18" x14ac:dyDescent="0.35">
      <c r="B205" s="66">
        <v>43188</v>
      </c>
      <c r="C205">
        <f t="shared" si="8"/>
        <v>2018</v>
      </c>
      <c r="D205">
        <f t="shared" si="9"/>
        <v>3</v>
      </c>
      <c r="E205">
        <f t="shared" si="10"/>
        <v>29</v>
      </c>
      <c r="F205" s="36">
        <f>IF(VLOOKUP(B205,Temperature!$A$5:$F$2241,6,FALSE)=999,0,VLOOKUP(B205,Temperature!$A$5:$F$2241,6,FALSE))</f>
        <v>46.583329999999997</v>
      </c>
      <c r="G205" s="94">
        <f t="shared" si="11"/>
        <v>269018.27891621459</v>
      </c>
      <c r="H205" s="94">
        <v>6512.083333333333</v>
      </c>
      <c r="I205" s="94">
        <f>VLOOKUP(B205,'Daily NLSL'!D182:E2007,2,FALSE)</f>
        <v>121828.13054470043</v>
      </c>
      <c r="J205" s="95">
        <v>132667.29887241832</v>
      </c>
      <c r="K205" s="95">
        <v>530025.79166666663</v>
      </c>
      <c r="R205" s="42"/>
    </row>
    <row r="206" spans="2:18" x14ac:dyDescent="0.35">
      <c r="B206" s="66">
        <v>43189</v>
      </c>
      <c r="C206">
        <f t="shared" si="8"/>
        <v>2018</v>
      </c>
      <c r="D206">
        <f t="shared" si="9"/>
        <v>3</v>
      </c>
      <c r="E206">
        <f t="shared" si="10"/>
        <v>30</v>
      </c>
      <c r="F206" s="36">
        <f>IF(VLOOKUP(B206,Temperature!$A$5:$F$2241,6,FALSE)=999,0,VLOOKUP(B206,Temperature!$A$5:$F$2241,6,FALSE))</f>
        <v>52.541670000000003</v>
      </c>
      <c r="G206" s="94">
        <f t="shared" si="11"/>
        <v>258931.40391621456</v>
      </c>
      <c r="H206" s="94">
        <v>7420.416666666667</v>
      </c>
      <c r="I206" s="94">
        <f>VLOOKUP(B206,'Daily NLSL'!D183:E2008,2,FALSE)</f>
        <v>121828.13054470043</v>
      </c>
      <c r="J206" s="95">
        <v>132667.29887241832</v>
      </c>
      <c r="K206" s="95">
        <v>520847.25</v>
      </c>
      <c r="R206" s="42"/>
    </row>
    <row r="207" spans="2:18" x14ac:dyDescent="0.35">
      <c r="B207" s="66">
        <v>43190</v>
      </c>
      <c r="C207">
        <f t="shared" si="8"/>
        <v>2018</v>
      </c>
      <c r="D207">
        <f t="shared" si="9"/>
        <v>3</v>
      </c>
      <c r="E207">
        <f t="shared" si="10"/>
        <v>31</v>
      </c>
      <c r="F207" s="36">
        <f>IF(VLOOKUP(B207,Temperature!$A$5:$F$2241,6,FALSE)=999,0,VLOOKUP(B207,Temperature!$A$5:$F$2241,6,FALSE))</f>
        <v>44.125</v>
      </c>
      <c r="G207" s="94">
        <f t="shared" si="11"/>
        <v>259402.63792814416</v>
      </c>
      <c r="H207" s="94">
        <v>8252.5</v>
      </c>
      <c r="I207" s="94">
        <f>VLOOKUP(B207,'Daily NLSL'!D184:E2009,2,FALSE)</f>
        <v>119445.07163389417</v>
      </c>
      <c r="J207" s="95">
        <v>131976.24877129498</v>
      </c>
      <c r="K207" s="95">
        <v>519076.45833333331</v>
      </c>
      <c r="R207" s="42"/>
    </row>
    <row r="208" spans="2:18" x14ac:dyDescent="0.35">
      <c r="B208" s="66">
        <v>43191</v>
      </c>
      <c r="C208">
        <f t="shared" si="8"/>
        <v>2018</v>
      </c>
      <c r="D208">
        <f t="shared" si="9"/>
        <v>4</v>
      </c>
      <c r="E208">
        <f t="shared" si="10"/>
        <v>1</v>
      </c>
      <c r="F208" s="36">
        <f>IF(VLOOKUP(B208,Temperature!$A$5:$F$2241,6,FALSE)=999,0,VLOOKUP(B208,Temperature!$A$5:$F$2241,6,FALSE))</f>
        <v>43.083329999999997</v>
      </c>
      <c r="G208" s="94">
        <f t="shared" si="11"/>
        <v>263568.38792814419</v>
      </c>
      <c r="H208" s="94">
        <v>9012.5</v>
      </c>
      <c r="I208" s="94">
        <f>VLOOKUP(B208,'Daily NLSL'!D185:E2010,2,FALSE)</f>
        <v>119445.07163389417</v>
      </c>
      <c r="J208" s="95">
        <v>131976.24877129498</v>
      </c>
      <c r="K208" s="95">
        <v>524002.20833333331</v>
      </c>
      <c r="R208" s="42"/>
    </row>
    <row r="209" spans="2:18" x14ac:dyDescent="0.35">
      <c r="B209" s="66">
        <v>43192</v>
      </c>
      <c r="C209">
        <f t="shared" si="8"/>
        <v>2018</v>
      </c>
      <c r="D209">
        <f t="shared" si="9"/>
        <v>4</v>
      </c>
      <c r="E209">
        <f t="shared" si="10"/>
        <v>2</v>
      </c>
      <c r="F209" s="36">
        <f>IF(VLOOKUP(B209,Temperature!$A$5:$F$2241,6,FALSE)=999,0,VLOOKUP(B209,Temperature!$A$5:$F$2241,6,FALSE))</f>
        <v>41.375</v>
      </c>
      <c r="G209" s="94">
        <f t="shared" si="11"/>
        <v>298478.76292814419</v>
      </c>
      <c r="H209" s="94">
        <v>9826.25</v>
      </c>
      <c r="I209" s="94">
        <f>VLOOKUP(B209,'Daily NLSL'!D186:E2011,2,FALSE)</f>
        <v>119445.07163389417</v>
      </c>
      <c r="J209" s="95">
        <v>131976.24877129498</v>
      </c>
      <c r="K209" s="95">
        <v>559726.33333333337</v>
      </c>
      <c r="R209" s="42"/>
    </row>
    <row r="210" spans="2:18" x14ac:dyDescent="0.35">
      <c r="B210" s="66">
        <v>43193</v>
      </c>
      <c r="C210">
        <f t="shared" si="8"/>
        <v>2018</v>
      </c>
      <c r="D210">
        <f t="shared" si="9"/>
        <v>4</v>
      </c>
      <c r="E210">
        <f t="shared" si="10"/>
        <v>3</v>
      </c>
      <c r="F210" s="36">
        <f>IF(VLOOKUP(B210,Temperature!$A$5:$F$2241,6,FALSE)=999,0,VLOOKUP(B210,Temperature!$A$5:$F$2241,6,FALSE))</f>
        <v>39.375</v>
      </c>
      <c r="G210" s="94">
        <f t="shared" si="11"/>
        <v>296565.80459481082</v>
      </c>
      <c r="H210" s="94">
        <v>10680</v>
      </c>
      <c r="I210" s="94">
        <f>VLOOKUP(B210,'Daily NLSL'!D187:E2012,2,FALSE)</f>
        <v>119445.07163389417</v>
      </c>
      <c r="J210" s="95">
        <v>131976.24877129498</v>
      </c>
      <c r="K210" s="95">
        <v>558667.125</v>
      </c>
      <c r="R210" s="42"/>
    </row>
    <row r="211" spans="2:18" x14ac:dyDescent="0.35">
      <c r="B211" s="66">
        <v>43194</v>
      </c>
      <c r="C211">
        <f t="shared" si="8"/>
        <v>2018</v>
      </c>
      <c r="D211">
        <f t="shared" si="9"/>
        <v>4</v>
      </c>
      <c r="E211">
        <f t="shared" si="10"/>
        <v>4</v>
      </c>
      <c r="F211" s="36">
        <f>IF(VLOOKUP(B211,Temperature!$A$5:$F$2241,6,FALSE)=999,0,VLOOKUP(B211,Temperature!$A$5:$F$2241,6,FALSE))</f>
        <v>43.375</v>
      </c>
      <c r="G211" s="94">
        <f t="shared" si="11"/>
        <v>294727.34626147745</v>
      </c>
      <c r="H211" s="94">
        <v>11577.083333333334</v>
      </c>
      <c r="I211" s="94">
        <f>VLOOKUP(B211,'Daily NLSL'!D188:E2013,2,FALSE)</f>
        <v>119445.07163389417</v>
      </c>
      <c r="J211" s="95">
        <v>131976.24877129498</v>
      </c>
      <c r="K211" s="95">
        <v>557725.75</v>
      </c>
      <c r="R211" s="42"/>
    </row>
    <row r="212" spans="2:18" x14ac:dyDescent="0.35">
      <c r="B212" s="66">
        <v>43195</v>
      </c>
      <c r="C212">
        <f t="shared" si="8"/>
        <v>2018</v>
      </c>
      <c r="D212">
        <f t="shared" si="9"/>
        <v>4</v>
      </c>
      <c r="E212">
        <f t="shared" si="10"/>
        <v>5</v>
      </c>
      <c r="F212" s="36">
        <f>IF(VLOOKUP(B212,Temperature!$A$5:$F$2241,6,FALSE)=999,0,VLOOKUP(B212,Temperature!$A$5:$F$2241,6,FALSE))</f>
        <v>43.208329999999997</v>
      </c>
      <c r="G212" s="94">
        <f t="shared" si="11"/>
        <v>285827.88792814419</v>
      </c>
      <c r="H212" s="94">
        <v>12450.416666666666</v>
      </c>
      <c r="I212" s="94">
        <f>VLOOKUP(B212,'Daily NLSL'!D189:E2014,2,FALSE)</f>
        <v>119445.07163389417</v>
      </c>
      <c r="J212" s="95">
        <v>131976.24877129498</v>
      </c>
      <c r="K212" s="95">
        <v>549699.625</v>
      </c>
      <c r="R212" s="42"/>
    </row>
    <row r="213" spans="2:18" x14ac:dyDescent="0.35">
      <c r="B213" s="66">
        <v>43196</v>
      </c>
      <c r="C213">
        <f t="shared" si="8"/>
        <v>2018</v>
      </c>
      <c r="D213">
        <f t="shared" si="9"/>
        <v>4</v>
      </c>
      <c r="E213">
        <f t="shared" si="10"/>
        <v>6</v>
      </c>
      <c r="F213" s="36">
        <f>IF(VLOOKUP(B213,Temperature!$A$5:$F$2241,6,FALSE)=999,0,VLOOKUP(B213,Temperature!$A$5:$F$2241,6,FALSE))</f>
        <v>45.083329999999997</v>
      </c>
      <c r="G213" s="94">
        <f t="shared" si="11"/>
        <v>267026.72126147745</v>
      </c>
      <c r="H213" s="94">
        <v>13345</v>
      </c>
      <c r="I213" s="94">
        <f>VLOOKUP(B213,'Daily NLSL'!D190:E2015,2,FALSE)</f>
        <v>119445.07163389417</v>
      </c>
      <c r="J213" s="95">
        <v>131976.24877129498</v>
      </c>
      <c r="K213" s="95">
        <v>531793.04166666663</v>
      </c>
      <c r="R213" s="42"/>
    </row>
    <row r="214" spans="2:18" x14ac:dyDescent="0.35">
      <c r="B214" s="66">
        <v>43197</v>
      </c>
      <c r="C214">
        <f t="shared" si="8"/>
        <v>2018</v>
      </c>
      <c r="D214">
        <f t="shared" si="9"/>
        <v>4</v>
      </c>
      <c r="E214">
        <f t="shared" si="10"/>
        <v>7</v>
      </c>
      <c r="F214" s="36">
        <f>IF(VLOOKUP(B214,Temperature!$A$5:$F$2241,6,FALSE)=999,0,VLOOKUP(B214,Temperature!$A$5:$F$2241,6,FALSE))</f>
        <v>46.458329999999997</v>
      </c>
      <c r="G214" s="94">
        <f t="shared" si="11"/>
        <v>247636.88792814416</v>
      </c>
      <c r="H214" s="94">
        <v>14203.75</v>
      </c>
      <c r="I214" s="94">
        <f>VLOOKUP(B214,'Daily NLSL'!D191:E2016,2,FALSE)</f>
        <v>119445.07163389417</v>
      </c>
      <c r="J214" s="95">
        <v>131976.24877129498</v>
      </c>
      <c r="K214" s="95">
        <v>513261.95833333331</v>
      </c>
      <c r="R214" s="42"/>
    </row>
    <row r="215" spans="2:18" x14ac:dyDescent="0.35">
      <c r="B215" s="66">
        <v>43198</v>
      </c>
      <c r="C215">
        <f t="shared" si="8"/>
        <v>2018</v>
      </c>
      <c r="D215">
        <f t="shared" si="9"/>
        <v>4</v>
      </c>
      <c r="E215">
        <f t="shared" si="10"/>
        <v>8</v>
      </c>
      <c r="F215" s="36">
        <f>IF(VLOOKUP(B215,Temperature!$A$5:$F$2241,6,FALSE)=999,0,VLOOKUP(B215,Temperature!$A$5:$F$2241,6,FALSE))</f>
        <v>49.875</v>
      </c>
      <c r="G215" s="94">
        <f t="shared" si="11"/>
        <v>235674.72126147753</v>
      </c>
      <c r="H215" s="94">
        <v>15108.75</v>
      </c>
      <c r="I215" s="94">
        <f>VLOOKUP(B215,'Daily NLSL'!D192:E2017,2,FALSE)</f>
        <v>119445.07163389417</v>
      </c>
      <c r="J215" s="95">
        <v>131976.24877129498</v>
      </c>
      <c r="K215" s="95">
        <v>502204.79166666669</v>
      </c>
      <c r="R215" s="42"/>
    </row>
    <row r="216" spans="2:18" x14ac:dyDescent="0.35">
      <c r="B216" s="66">
        <v>43199</v>
      </c>
      <c r="C216">
        <f t="shared" si="8"/>
        <v>2018</v>
      </c>
      <c r="D216">
        <f t="shared" si="9"/>
        <v>4</v>
      </c>
      <c r="E216">
        <f t="shared" si="10"/>
        <v>9</v>
      </c>
      <c r="F216" s="36">
        <f>IF(VLOOKUP(B216,Temperature!$A$5:$F$2241,6,FALSE)=999,0,VLOOKUP(B216,Temperature!$A$5:$F$2241,6,FALSE))</f>
        <v>48.166670000000003</v>
      </c>
      <c r="G216" s="94">
        <f t="shared" si="11"/>
        <v>241756.09626147753</v>
      </c>
      <c r="H216" s="94">
        <v>15998.333333333334</v>
      </c>
      <c r="I216" s="94">
        <f>VLOOKUP(B216,'Daily NLSL'!D193:E2018,2,FALSE)</f>
        <v>119445.07163389417</v>
      </c>
      <c r="J216" s="95">
        <v>131976.24877129498</v>
      </c>
      <c r="K216" s="95">
        <v>509175.75</v>
      </c>
      <c r="R216" s="42"/>
    </row>
    <row r="217" spans="2:18" x14ac:dyDescent="0.35">
      <c r="B217" s="66">
        <v>43200</v>
      </c>
      <c r="C217">
        <f t="shared" si="8"/>
        <v>2018</v>
      </c>
      <c r="D217">
        <f t="shared" si="9"/>
        <v>4</v>
      </c>
      <c r="E217">
        <f t="shared" si="10"/>
        <v>10</v>
      </c>
      <c r="F217" s="36">
        <f>IF(VLOOKUP(B217,Temperature!$A$5:$F$2241,6,FALSE)=999,0,VLOOKUP(B217,Temperature!$A$5:$F$2241,6,FALSE))</f>
        <v>48.954540000000001</v>
      </c>
      <c r="G217" s="94">
        <f t="shared" si="11"/>
        <v>246559.55459481085</v>
      </c>
      <c r="H217" s="94">
        <v>16865</v>
      </c>
      <c r="I217" s="94">
        <f>VLOOKUP(B217,'Daily NLSL'!D194:E2019,2,FALSE)</f>
        <v>119445.07163389417</v>
      </c>
      <c r="J217" s="95">
        <v>131976.24877129498</v>
      </c>
      <c r="K217" s="95">
        <v>514845.875</v>
      </c>
      <c r="R217" s="42"/>
    </row>
    <row r="218" spans="2:18" x14ac:dyDescent="0.35">
      <c r="B218" s="66">
        <v>43201</v>
      </c>
      <c r="C218">
        <f t="shared" ref="C218:C281" si="12">YEAR(B218)</f>
        <v>2018</v>
      </c>
      <c r="D218">
        <f t="shared" ref="D218:D281" si="13">MONTH(B218)</f>
        <v>4</v>
      </c>
      <c r="E218">
        <f t="shared" ref="E218:E281" si="14">DAY(B218)</f>
        <v>11</v>
      </c>
      <c r="F218" s="36">
        <f>IF(VLOOKUP(B218,Temperature!$A$5:$F$2241,6,FALSE)=999,0,VLOOKUP(B218,Temperature!$A$5:$F$2241,6,FALSE))</f>
        <v>48.333329999999997</v>
      </c>
      <c r="G218" s="94">
        <f t="shared" si="11"/>
        <v>254318.01292814416</v>
      </c>
      <c r="H218" s="94">
        <v>17728.75</v>
      </c>
      <c r="I218" s="94">
        <f>VLOOKUP(B218,'Daily NLSL'!D195:E2020,2,FALSE)</f>
        <v>119445.07163389417</v>
      </c>
      <c r="J218" s="95">
        <v>131976.24877129498</v>
      </c>
      <c r="K218" s="95">
        <v>523468.08333333331</v>
      </c>
      <c r="R218" s="42"/>
    </row>
    <row r="219" spans="2:18" x14ac:dyDescent="0.35">
      <c r="B219" s="66">
        <v>43202</v>
      </c>
      <c r="C219">
        <f t="shared" si="12"/>
        <v>2018</v>
      </c>
      <c r="D219">
        <f t="shared" si="13"/>
        <v>4</v>
      </c>
      <c r="E219">
        <f t="shared" si="14"/>
        <v>12</v>
      </c>
      <c r="F219" s="36">
        <f>IF(VLOOKUP(B219,Temperature!$A$5:$F$2241,6,FALSE)=999,0,VLOOKUP(B219,Temperature!$A$5:$F$2241,6,FALSE))</f>
        <v>49.958329999999997</v>
      </c>
      <c r="G219" s="94">
        <f t="shared" ref="G219:G282" si="15">K219-H219-I219-J219</f>
        <v>269013.30459481082</v>
      </c>
      <c r="H219" s="94">
        <v>17746.25</v>
      </c>
      <c r="I219" s="94">
        <f>VLOOKUP(B219,'Daily NLSL'!D196:E2021,2,FALSE)</f>
        <v>119445.07163389417</v>
      </c>
      <c r="J219" s="95">
        <v>131976.24877129498</v>
      </c>
      <c r="K219" s="95">
        <v>538180.875</v>
      </c>
      <c r="R219" s="42"/>
    </row>
    <row r="220" spans="2:18" x14ac:dyDescent="0.35">
      <c r="B220" s="66">
        <v>43203</v>
      </c>
      <c r="C220">
        <f t="shared" si="12"/>
        <v>2018</v>
      </c>
      <c r="D220">
        <f t="shared" si="13"/>
        <v>4</v>
      </c>
      <c r="E220">
        <f t="shared" si="14"/>
        <v>13</v>
      </c>
      <c r="F220" s="36">
        <f>IF(VLOOKUP(B220,Temperature!$A$5:$F$2241,6,FALSE)=999,0,VLOOKUP(B220,Temperature!$A$5:$F$2241,6,FALSE))</f>
        <v>46.666670000000003</v>
      </c>
      <c r="G220" s="94">
        <f t="shared" si="15"/>
        <v>282309.59626147756</v>
      </c>
      <c r="H220" s="94">
        <v>17719.166666666668</v>
      </c>
      <c r="I220" s="94">
        <f>VLOOKUP(B220,'Daily NLSL'!D197:E2022,2,FALSE)</f>
        <v>119445.07163389417</v>
      </c>
      <c r="J220" s="95">
        <v>131976.24877129498</v>
      </c>
      <c r="K220" s="95">
        <v>551450.08333333337</v>
      </c>
      <c r="R220" s="42"/>
    </row>
    <row r="221" spans="2:18" x14ac:dyDescent="0.35">
      <c r="B221" s="66">
        <v>43204</v>
      </c>
      <c r="C221">
        <f t="shared" si="12"/>
        <v>2018</v>
      </c>
      <c r="D221">
        <f t="shared" si="13"/>
        <v>4</v>
      </c>
      <c r="E221">
        <f t="shared" si="14"/>
        <v>14</v>
      </c>
      <c r="F221" s="36">
        <f>IF(VLOOKUP(B221,Temperature!$A$5:$F$2241,6,FALSE)=999,0,VLOOKUP(B221,Temperature!$A$5:$F$2241,6,FALSE))</f>
        <v>52.166670000000003</v>
      </c>
      <c r="G221" s="94">
        <f t="shared" si="15"/>
        <v>230998.97126147753</v>
      </c>
      <c r="H221" s="94">
        <v>17813.75</v>
      </c>
      <c r="I221" s="94">
        <f>VLOOKUP(B221,'Daily NLSL'!D198:E2023,2,FALSE)</f>
        <v>119445.07163389417</v>
      </c>
      <c r="J221" s="95">
        <v>131976.24877129498</v>
      </c>
      <c r="K221" s="95">
        <v>500234.04166666669</v>
      </c>
      <c r="R221" s="42"/>
    </row>
    <row r="222" spans="2:18" x14ac:dyDescent="0.35">
      <c r="B222" s="66">
        <v>43205</v>
      </c>
      <c r="C222">
        <f t="shared" si="12"/>
        <v>2018</v>
      </c>
      <c r="D222">
        <f t="shared" si="13"/>
        <v>4</v>
      </c>
      <c r="E222">
        <f t="shared" si="14"/>
        <v>15</v>
      </c>
      <c r="F222" s="36">
        <f>IF(VLOOKUP(B222,Temperature!$A$5:$F$2241,6,FALSE)=999,0,VLOOKUP(B222,Temperature!$A$5:$F$2241,6,FALSE))</f>
        <v>49.083329999999997</v>
      </c>
      <c r="G222" s="94">
        <f t="shared" si="15"/>
        <v>216945.13792814416</v>
      </c>
      <c r="H222" s="94">
        <v>17953.75</v>
      </c>
      <c r="I222" s="94">
        <f>VLOOKUP(B222,'Daily NLSL'!D199:E2024,2,FALSE)</f>
        <v>119445.07163389417</v>
      </c>
      <c r="J222" s="95">
        <v>131976.24877129498</v>
      </c>
      <c r="K222" s="95">
        <v>486320.20833333331</v>
      </c>
      <c r="R222" s="42"/>
    </row>
    <row r="223" spans="2:18" x14ac:dyDescent="0.35">
      <c r="B223" s="66">
        <v>43206</v>
      </c>
      <c r="C223">
        <f t="shared" si="12"/>
        <v>2018</v>
      </c>
      <c r="D223">
        <f t="shared" si="13"/>
        <v>4</v>
      </c>
      <c r="E223">
        <f t="shared" si="14"/>
        <v>16</v>
      </c>
      <c r="F223" s="36">
        <f>IF(VLOOKUP(B223,Temperature!$A$5:$F$2241,6,FALSE)=999,0,VLOOKUP(B223,Temperature!$A$5:$F$2241,6,FALSE))</f>
        <v>45.473680000000002</v>
      </c>
      <c r="G223" s="94">
        <f t="shared" si="15"/>
        <v>255777.63792814416</v>
      </c>
      <c r="H223" s="94">
        <v>18032.083333333332</v>
      </c>
      <c r="I223" s="94">
        <f>VLOOKUP(B223,'Daily NLSL'!D200:E2025,2,FALSE)</f>
        <v>119445.07163389417</v>
      </c>
      <c r="J223" s="95">
        <v>131976.24877129498</v>
      </c>
      <c r="K223" s="95">
        <v>525231.04166666663</v>
      </c>
      <c r="R223" s="42"/>
    </row>
    <row r="224" spans="2:18" x14ac:dyDescent="0.35">
      <c r="B224" s="66">
        <v>43207</v>
      </c>
      <c r="C224">
        <f t="shared" si="12"/>
        <v>2018</v>
      </c>
      <c r="D224">
        <f t="shared" si="13"/>
        <v>4</v>
      </c>
      <c r="E224">
        <f t="shared" si="14"/>
        <v>17</v>
      </c>
      <c r="F224" s="36">
        <f>IF(VLOOKUP(B224,Temperature!$A$5:$F$2241,6,FALSE)=999,0,VLOOKUP(B224,Temperature!$A$5:$F$2241,6,FALSE))</f>
        <v>49.416670000000003</v>
      </c>
      <c r="G224" s="94">
        <f t="shared" si="15"/>
        <v>270115.47126147745</v>
      </c>
      <c r="H224" s="94">
        <v>18202.5</v>
      </c>
      <c r="I224" s="94">
        <f>VLOOKUP(B224,'Daily NLSL'!D201:E2026,2,FALSE)</f>
        <v>119445.07163389417</v>
      </c>
      <c r="J224" s="95">
        <v>131976.24877129498</v>
      </c>
      <c r="K224" s="95">
        <v>539739.29166666663</v>
      </c>
      <c r="R224" s="42"/>
    </row>
    <row r="225" spans="2:18" x14ac:dyDescent="0.35">
      <c r="B225" s="66">
        <v>43208</v>
      </c>
      <c r="C225">
        <f t="shared" si="12"/>
        <v>2018</v>
      </c>
      <c r="D225">
        <f t="shared" si="13"/>
        <v>4</v>
      </c>
      <c r="E225">
        <f t="shared" si="14"/>
        <v>18</v>
      </c>
      <c r="F225" s="36">
        <f>IF(VLOOKUP(B225,Temperature!$A$5:$F$2241,6,FALSE)=999,0,VLOOKUP(B225,Temperature!$A$5:$F$2241,6,FALSE))</f>
        <v>45.125</v>
      </c>
      <c r="G225" s="94">
        <f t="shared" si="15"/>
        <v>273606.01292814407</v>
      </c>
      <c r="H225" s="94">
        <v>18317.083333333332</v>
      </c>
      <c r="I225" s="94">
        <f>VLOOKUP(B225,'Daily NLSL'!D202:E2027,2,FALSE)</f>
        <v>119445.07163389417</v>
      </c>
      <c r="J225" s="95">
        <v>131976.24877129498</v>
      </c>
      <c r="K225" s="95">
        <v>543344.41666666663</v>
      </c>
      <c r="R225" s="42"/>
    </row>
    <row r="226" spans="2:18" x14ac:dyDescent="0.35">
      <c r="B226" s="66">
        <v>43209</v>
      </c>
      <c r="C226">
        <f t="shared" si="12"/>
        <v>2018</v>
      </c>
      <c r="D226">
        <f t="shared" si="13"/>
        <v>4</v>
      </c>
      <c r="E226">
        <f t="shared" si="14"/>
        <v>19</v>
      </c>
      <c r="F226" s="36">
        <f>IF(VLOOKUP(B226,Temperature!$A$5:$F$2241,6,FALSE)=999,0,VLOOKUP(B226,Temperature!$A$5:$F$2241,6,FALSE))</f>
        <v>50.75</v>
      </c>
      <c r="G226" s="94">
        <f t="shared" si="15"/>
        <v>274685.01292814407</v>
      </c>
      <c r="H226" s="94">
        <v>18505.833333333332</v>
      </c>
      <c r="I226" s="94">
        <f>VLOOKUP(B226,'Daily NLSL'!D203:E2028,2,FALSE)</f>
        <v>119445.07163389417</v>
      </c>
      <c r="J226" s="95">
        <v>131976.24877129498</v>
      </c>
      <c r="K226" s="95">
        <v>544612.16666666663</v>
      </c>
      <c r="R226" s="42"/>
    </row>
    <row r="227" spans="2:18" x14ac:dyDescent="0.35">
      <c r="B227" s="66">
        <v>43210</v>
      </c>
      <c r="C227">
        <f t="shared" si="12"/>
        <v>2018</v>
      </c>
      <c r="D227">
        <f t="shared" si="13"/>
        <v>4</v>
      </c>
      <c r="E227">
        <f t="shared" si="14"/>
        <v>20</v>
      </c>
      <c r="F227" s="36">
        <f>IF(VLOOKUP(B227,Temperature!$A$5:$F$2241,6,FALSE)=999,0,VLOOKUP(B227,Temperature!$A$5:$F$2241,6,FALSE))</f>
        <v>54.458329999999997</v>
      </c>
      <c r="G227" s="94">
        <f t="shared" si="15"/>
        <v>276653.80459481082</v>
      </c>
      <c r="H227" s="94">
        <v>18729.583333333332</v>
      </c>
      <c r="I227" s="94">
        <f>VLOOKUP(B227,'Daily NLSL'!D204:E2029,2,FALSE)</f>
        <v>119445.07163389417</v>
      </c>
      <c r="J227" s="95">
        <v>131976.24877129498</v>
      </c>
      <c r="K227" s="95">
        <v>546804.70833333337</v>
      </c>
      <c r="R227" s="42"/>
    </row>
    <row r="228" spans="2:18" x14ac:dyDescent="0.35">
      <c r="B228" s="66">
        <v>43211</v>
      </c>
      <c r="C228">
        <f t="shared" si="12"/>
        <v>2018</v>
      </c>
      <c r="D228">
        <f t="shared" si="13"/>
        <v>4</v>
      </c>
      <c r="E228">
        <f t="shared" si="14"/>
        <v>21</v>
      </c>
      <c r="F228" s="36">
        <f>IF(VLOOKUP(B228,Temperature!$A$5:$F$2241,6,FALSE)=999,0,VLOOKUP(B228,Temperature!$A$5:$F$2241,6,FALSE))</f>
        <v>55.041670000000003</v>
      </c>
      <c r="G228" s="94">
        <f t="shared" si="15"/>
        <v>268915.55459481082</v>
      </c>
      <c r="H228" s="94">
        <v>19140.416666666668</v>
      </c>
      <c r="I228" s="94">
        <f>VLOOKUP(B228,'Daily NLSL'!D205:E2030,2,FALSE)</f>
        <v>119445.07163389417</v>
      </c>
      <c r="J228" s="95">
        <v>131976.24877129498</v>
      </c>
      <c r="K228" s="95">
        <v>539477.29166666663</v>
      </c>
      <c r="R228" s="42"/>
    </row>
    <row r="229" spans="2:18" x14ac:dyDescent="0.35">
      <c r="B229" s="66">
        <v>43212</v>
      </c>
      <c r="C229">
        <f t="shared" si="12"/>
        <v>2018</v>
      </c>
      <c r="D229">
        <f t="shared" si="13"/>
        <v>4</v>
      </c>
      <c r="E229">
        <f t="shared" si="14"/>
        <v>22</v>
      </c>
      <c r="F229" s="36">
        <f>IF(VLOOKUP(B229,Temperature!$A$5:$F$2241,6,FALSE)=999,0,VLOOKUP(B229,Temperature!$A$5:$F$2241,6,FALSE))</f>
        <v>48.916670000000003</v>
      </c>
      <c r="G229" s="94">
        <f t="shared" si="15"/>
        <v>265020.26292814419</v>
      </c>
      <c r="H229" s="94">
        <v>19680</v>
      </c>
      <c r="I229" s="94">
        <f>VLOOKUP(B229,'Daily NLSL'!D206:E2031,2,FALSE)</f>
        <v>119445.07163389417</v>
      </c>
      <c r="J229" s="95">
        <v>131976.24877129498</v>
      </c>
      <c r="K229" s="95">
        <v>536121.58333333337</v>
      </c>
      <c r="R229" s="42"/>
    </row>
    <row r="230" spans="2:18" x14ac:dyDescent="0.35">
      <c r="B230" s="66">
        <v>43213</v>
      </c>
      <c r="C230">
        <f t="shared" si="12"/>
        <v>2018</v>
      </c>
      <c r="D230">
        <f t="shared" si="13"/>
        <v>4</v>
      </c>
      <c r="E230">
        <f t="shared" si="14"/>
        <v>23</v>
      </c>
      <c r="F230" s="36">
        <f>IF(VLOOKUP(B230,Temperature!$A$5:$F$2241,6,FALSE)=999,0,VLOOKUP(B230,Temperature!$A$5:$F$2241,6,FALSE))</f>
        <v>52.625</v>
      </c>
      <c r="G230" s="94">
        <f t="shared" si="15"/>
        <v>285046.34626147745</v>
      </c>
      <c r="H230" s="94">
        <v>20305.833333333332</v>
      </c>
      <c r="I230" s="94">
        <f>VLOOKUP(B230,'Daily NLSL'!D207:E2032,2,FALSE)</f>
        <v>119445.07163389417</v>
      </c>
      <c r="J230" s="95">
        <v>131976.24877129498</v>
      </c>
      <c r="K230" s="95">
        <v>556773.5</v>
      </c>
      <c r="R230" s="42"/>
    </row>
    <row r="231" spans="2:18" x14ac:dyDescent="0.35">
      <c r="B231" s="66">
        <v>43214</v>
      </c>
      <c r="C231">
        <f t="shared" si="12"/>
        <v>2018</v>
      </c>
      <c r="D231">
        <f t="shared" si="13"/>
        <v>4</v>
      </c>
      <c r="E231">
        <f t="shared" si="14"/>
        <v>24</v>
      </c>
      <c r="F231" s="36">
        <f>IF(VLOOKUP(B231,Temperature!$A$5:$F$2241,6,FALSE)=999,0,VLOOKUP(B231,Temperature!$A$5:$F$2241,6,FALSE))</f>
        <v>54.083329999999997</v>
      </c>
      <c r="G231" s="94">
        <f t="shared" si="15"/>
        <v>292476.72126147756</v>
      </c>
      <c r="H231" s="94">
        <v>21362.916666666668</v>
      </c>
      <c r="I231" s="94">
        <f>VLOOKUP(B231,'Daily NLSL'!D208:E2033,2,FALSE)</f>
        <v>119445.07163389417</v>
      </c>
      <c r="J231" s="95">
        <v>131976.24877129498</v>
      </c>
      <c r="K231" s="95">
        <v>565260.95833333337</v>
      </c>
      <c r="R231" s="42"/>
    </row>
    <row r="232" spans="2:18" x14ac:dyDescent="0.35">
      <c r="B232" s="66">
        <v>43215</v>
      </c>
      <c r="C232">
        <f t="shared" si="12"/>
        <v>2018</v>
      </c>
      <c r="D232">
        <f t="shared" si="13"/>
        <v>4</v>
      </c>
      <c r="E232">
        <f t="shared" si="14"/>
        <v>25</v>
      </c>
      <c r="F232" s="36">
        <f>IF(VLOOKUP(B232,Temperature!$A$5:$F$2241,6,FALSE)=999,0,VLOOKUP(B232,Temperature!$A$5:$F$2241,6,FALSE))</f>
        <v>60</v>
      </c>
      <c r="G232" s="94">
        <f t="shared" si="15"/>
        <v>296262.76292814407</v>
      </c>
      <c r="H232" s="94">
        <v>22413.333333333332</v>
      </c>
      <c r="I232" s="94">
        <f>VLOOKUP(B232,'Daily NLSL'!D209:E2034,2,FALSE)</f>
        <v>119445.07163389417</v>
      </c>
      <c r="J232" s="95">
        <v>131976.24877129498</v>
      </c>
      <c r="K232" s="95">
        <v>570097.41666666663</v>
      </c>
      <c r="R232" s="42"/>
    </row>
    <row r="233" spans="2:18" x14ac:dyDescent="0.35">
      <c r="B233" s="66">
        <v>43216</v>
      </c>
      <c r="C233">
        <f t="shared" si="12"/>
        <v>2018</v>
      </c>
      <c r="D233">
        <f t="shared" si="13"/>
        <v>4</v>
      </c>
      <c r="E233">
        <f t="shared" si="14"/>
        <v>26</v>
      </c>
      <c r="F233" s="36">
        <f>IF(VLOOKUP(B233,Temperature!$A$5:$F$2241,6,FALSE)=999,0,VLOOKUP(B233,Temperature!$A$5:$F$2241,6,FALSE))</f>
        <v>61.458329999999997</v>
      </c>
      <c r="G233" s="94">
        <f t="shared" si="15"/>
        <v>289536.55459481082</v>
      </c>
      <c r="H233" s="94">
        <v>23452.083333333332</v>
      </c>
      <c r="I233" s="94">
        <f>VLOOKUP(B233,'Daily NLSL'!D210:E2035,2,FALSE)</f>
        <v>119445.07163389417</v>
      </c>
      <c r="J233" s="95">
        <v>131976.24877129498</v>
      </c>
      <c r="K233" s="95">
        <v>564409.95833333337</v>
      </c>
      <c r="R233" s="42"/>
    </row>
    <row r="234" spans="2:18" x14ac:dyDescent="0.35">
      <c r="B234" s="66">
        <v>43217</v>
      </c>
      <c r="C234">
        <f t="shared" si="12"/>
        <v>2018</v>
      </c>
      <c r="D234">
        <f t="shared" si="13"/>
        <v>4</v>
      </c>
      <c r="E234">
        <f t="shared" si="14"/>
        <v>27</v>
      </c>
      <c r="F234" s="36">
        <f>IF(VLOOKUP(B234,Temperature!$A$5:$F$2241,6,FALSE)=999,0,VLOOKUP(B234,Temperature!$A$5:$F$2241,6,FALSE))</f>
        <v>63.958329999999997</v>
      </c>
      <c r="G234" s="94">
        <f t="shared" si="15"/>
        <v>289410.92959481082</v>
      </c>
      <c r="H234" s="94">
        <v>24992.083333333332</v>
      </c>
      <c r="I234" s="94">
        <f>VLOOKUP(B234,'Daily NLSL'!D211:E2036,2,FALSE)</f>
        <v>119445.07163389417</v>
      </c>
      <c r="J234" s="95">
        <v>131976.24877129498</v>
      </c>
      <c r="K234" s="95">
        <v>565824.33333333337</v>
      </c>
      <c r="R234" s="42"/>
    </row>
    <row r="235" spans="2:18" x14ac:dyDescent="0.35">
      <c r="B235" s="66">
        <v>43218</v>
      </c>
      <c r="C235">
        <f t="shared" si="12"/>
        <v>2018</v>
      </c>
      <c r="D235">
        <f t="shared" si="13"/>
        <v>4</v>
      </c>
      <c r="E235">
        <f t="shared" si="14"/>
        <v>28</v>
      </c>
      <c r="F235" s="36">
        <f>IF(VLOOKUP(B235,Temperature!$A$5:$F$2241,6,FALSE)=999,0,VLOOKUP(B235,Temperature!$A$5:$F$2241,6,FALSE))</f>
        <v>52.75</v>
      </c>
      <c r="G235" s="94">
        <f t="shared" si="15"/>
        <v>242207.34626147748</v>
      </c>
      <c r="H235" s="94">
        <v>27934.166666666668</v>
      </c>
      <c r="I235" s="94">
        <f>VLOOKUP(B235,'Daily NLSL'!D212:E2037,2,FALSE)</f>
        <v>119445.07163389417</v>
      </c>
      <c r="J235" s="95">
        <v>131976.24877129498</v>
      </c>
      <c r="K235" s="95">
        <v>521562.83333333331</v>
      </c>
      <c r="R235" s="42"/>
    </row>
    <row r="236" spans="2:18" x14ac:dyDescent="0.35">
      <c r="B236" s="66">
        <v>43219</v>
      </c>
      <c r="C236">
        <f t="shared" si="12"/>
        <v>2018</v>
      </c>
      <c r="D236">
        <f t="shared" si="13"/>
        <v>4</v>
      </c>
      <c r="E236">
        <f t="shared" si="14"/>
        <v>29</v>
      </c>
      <c r="F236" s="36">
        <f>IF(VLOOKUP(B236,Temperature!$A$5:$F$2241,6,FALSE)=999,0,VLOOKUP(B236,Temperature!$A$5:$F$2241,6,FALSE))</f>
        <v>53.041670000000003</v>
      </c>
      <c r="G236" s="94">
        <f t="shared" si="15"/>
        <v>220952.92959481085</v>
      </c>
      <c r="H236" s="94">
        <v>31229.166666666668</v>
      </c>
      <c r="I236" s="94">
        <f>VLOOKUP(B236,'Daily NLSL'!D213:E2038,2,FALSE)</f>
        <v>119445.07163389417</v>
      </c>
      <c r="J236" s="95">
        <v>131976.24877129498</v>
      </c>
      <c r="K236" s="95">
        <v>503603.41666666669</v>
      </c>
      <c r="R236" s="42"/>
    </row>
    <row r="237" spans="2:18" x14ac:dyDescent="0.35">
      <c r="B237" s="66">
        <v>43220</v>
      </c>
      <c r="C237">
        <f t="shared" si="12"/>
        <v>2018</v>
      </c>
      <c r="D237">
        <f t="shared" si="13"/>
        <v>4</v>
      </c>
      <c r="E237">
        <f t="shared" si="14"/>
        <v>30</v>
      </c>
      <c r="F237" s="36">
        <f>IF(VLOOKUP(B237,Temperature!$A$5:$F$2241,6,FALSE)=999,0,VLOOKUP(B237,Temperature!$A$5:$F$2241,6,FALSE))</f>
        <v>54.375</v>
      </c>
      <c r="G237" s="94">
        <f t="shared" si="15"/>
        <v>251579.90650382836</v>
      </c>
      <c r="H237" s="94">
        <v>34938.333333333336</v>
      </c>
      <c r="I237" s="94">
        <f>VLOOKUP(B237,'Daily NLSL'!D214:E2039,2,FALSE)</f>
        <v>115186.07206795167</v>
      </c>
      <c r="J237" s="95">
        <v>130479.43809488667</v>
      </c>
      <c r="K237" s="95">
        <v>532183.75</v>
      </c>
      <c r="R237" s="42"/>
    </row>
    <row r="238" spans="2:18" x14ac:dyDescent="0.35">
      <c r="B238" s="66">
        <v>43221</v>
      </c>
      <c r="C238">
        <f t="shared" si="12"/>
        <v>2018</v>
      </c>
      <c r="D238">
        <f t="shared" si="13"/>
        <v>5</v>
      </c>
      <c r="E238">
        <f t="shared" si="14"/>
        <v>1</v>
      </c>
      <c r="F238" s="36">
        <f>IF(VLOOKUP(B238,Temperature!$A$5:$F$2241,6,FALSE)=999,0,VLOOKUP(B238,Temperature!$A$5:$F$2241,6,FALSE))</f>
        <v>57.708329999999997</v>
      </c>
      <c r="G238" s="94">
        <f t="shared" si="15"/>
        <v>266451.03150382836</v>
      </c>
      <c r="H238" s="94">
        <v>37667.083333333336</v>
      </c>
      <c r="I238" s="94">
        <f>VLOOKUP(B238,'Daily NLSL'!D215:E2040,2,FALSE)</f>
        <v>115186.07206795167</v>
      </c>
      <c r="J238" s="95">
        <v>130479.43809488667</v>
      </c>
      <c r="K238" s="95">
        <v>549783.625</v>
      </c>
      <c r="R238" s="42"/>
    </row>
    <row r="239" spans="2:18" x14ac:dyDescent="0.35">
      <c r="B239" s="66">
        <v>43222</v>
      </c>
      <c r="C239">
        <f t="shared" si="12"/>
        <v>2018</v>
      </c>
      <c r="D239">
        <f t="shared" si="13"/>
        <v>5</v>
      </c>
      <c r="E239">
        <f t="shared" si="14"/>
        <v>2</v>
      </c>
      <c r="F239" s="36">
        <f>IF(VLOOKUP(B239,Temperature!$A$5:$F$2241,6,FALSE)=999,0,VLOOKUP(B239,Temperature!$A$5:$F$2241,6,FALSE))</f>
        <v>59</v>
      </c>
      <c r="G239" s="94">
        <f t="shared" si="15"/>
        <v>280190.69817049504</v>
      </c>
      <c r="H239" s="94">
        <v>41532.5</v>
      </c>
      <c r="I239" s="94">
        <f>VLOOKUP(B239,'Daily NLSL'!D216:E2041,2,FALSE)</f>
        <v>115186.07206795167</v>
      </c>
      <c r="J239" s="95">
        <v>130479.43809488667</v>
      </c>
      <c r="K239" s="95">
        <v>567388.70833333337</v>
      </c>
      <c r="R239" s="42"/>
    </row>
    <row r="240" spans="2:18" x14ac:dyDescent="0.35">
      <c r="B240" s="66">
        <v>43223</v>
      </c>
      <c r="C240">
        <f t="shared" si="12"/>
        <v>2018</v>
      </c>
      <c r="D240">
        <f t="shared" si="13"/>
        <v>5</v>
      </c>
      <c r="E240">
        <f t="shared" si="14"/>
        <v>3</v>
      </c>
      <c r="F240" s="36">
        <f>IF(VLOOKUP(B240,Temperature!$A$5:$F$2241,6,FALSE)=999,0,VLOOKUP(B240,Temperature!$A$5:$F$2241,6,FALSE))</f>
        <v>62.956519999999998</v>
      </c>
      <c r="G240" s="94">
        <f t="shared" si="15"/>
        <v>273027.40650382836</v>
      </c>
      <c r="H240" s="94">
        <v>45522.916666666664</v>
      </c>
      <c r="I240" s="94">
        <f>VLOOKUP(B240,'Daily NLSL'!D217:E2042,2,FALSE)</f>
        <v>115186.07206795167</v>
      </c>
      <c r="J240" s="95">
        <v>130479.43809488667</v>
      </c>
      <c r="K240" s="95">
        <v>564215.83333333337</v>
      </c>
      <c r="R240" s="42"/>
    </row>
    <row r="241" spans="2:18" x14ac:dyDescent="0.35">
      <c r="B241" s="66">
        <v>43224</v>
      </c>
      <c r="C241">
        <f t="shared" si="12"/>
        <v>2018</v>
      </c>
      <c r="D241">
        <f t="shared" si="13"/>
        <v>5</v>
      </c>
      <c r="E241">
        <f t="shared" si="14"/>
        <v>4</v>
      </c>
      <c r="F241" s="36">
        <f>IF(VLOOKUP(B241,Temperature!$A$5:$F$2241,6,FALSE)=999,0,VLOOKUP(B241,Temperature!$A$5:$F$2241,6,FALSE))</f>
        <v>65.541659999999993</v>
      </c>
      <c r="G241" s="94">
        <f t="shared" si="15"/>
        <v>286829.11483716167</v>
      </c>
      <c r="H241" s="94">
        <v>49470.833333333336</v>
      </c>
      <c r="I241" s="94">
        <f>VLOOKUP(B241,'Daily NLSL'!D218:E2043,2,FALSE)</f>
        <v>115186.07206795167</v>
      </c>
      <c r="J241" s="95">
        <v>130479.43809488667</v>
      </c>
      <c r="K241" s="95">
        <v>581965.45833333337</v>
      </c>
      <c r="R241" s="42"/>
    </row>
    <row r="242" spans="2:18" x14ac:dyDescent="0.35">
      <c r="B242" s="66">
        <v>43225</v>
      </c>
      <c r="C242">
        <f t="shared" si="12"/>
        <v>2018</v>
      </c>
      <c r="D242">
        <f t="shared" si="13"/>
        <v>5</v>
      </c>
      <c r="E242">
        <f t="shared" si="14"/>
        <v>5</v>
      </c>
      <c r="F242" s="36">
        <f>IF(VLOOKUP(B242,Temperature!$A$5:$F$2241,6,FALSE)=999,0,VLOOKUP(B242,Temperature!$A$5:$F$2241,6,FALSE))</f>
        <v>64.291659999999993</v>
      </c>
      <c r="G242" s="94">
        <f t="shared" si="15"/>
        <v>249550.7815038283</v>
      </c>
      <c r="H242" s="94">
        <v>53508.75</v>
      </c>
      <c r="I242" s="94">
        <f>VLOOKUP(B242,'Daily NLSL'!D219:E2044,2,FALSE)</f>
        <v>115186.07206795167</v>
      </c>
      <c r="J242" s="95">
        <v>130479.43809488667</v>
      </c>
      <c r="K242" s="95">
        <v>548725.04166666663</v>
      </c>
      <c r="R242" s="42"/>
    </row>
    <row r="243" spans="2:18" x14ac:dyDescent="0.35">
      <c r="B243" s="66">
        <v>43226</v>
      </c>
      <c r="C243">
        <f t="shared" si="12"/>
        <v>2018</v>
      </c>
      <c r="D243">
        <f t="shared" si="13"/>
        <v>5</v>
      </c>
      <c r="E243">
        <f t="shared" si="14"/>
        <v>6</v>
      </c>
      <c r="F243" s="36">
        <f>IF(VLOOKUP(B243,Temperature!$A$5:$F$2241,6,FALSE)=999,0,VLOOKUP(B243,Temperature!$A$5:$F$2241,6,FALSE))</f>
        <v>66.833340000000007</v>
      </c>
      <c r="G243" s="94">
        <f t="shared" si="15"/>
        <v>221472.78150382836</v>
      </c>
      <c r="H243" s="94">
        <v>57707.083333333336</v>
      </c>
      <c r="I243" s="94">
        <f>VLOOKUP(B243,'Daily NLSL'!D220:E2045,2,FALSE)</f>
        <v>115186.07206795167</v>
      </c>
      <c r="J243" s="95">
        <v>130479.43809488667</v>
      </c>
      <c r="K243" s="95">
        <v>524845.375</v>
      </c>
      <c r="R243" s="42"/>
    </row>
    <row r="244" spans="2:18" x14ac:dyDescent="0.35">
      <c r="B244" s="66">
        <v>43227</v>
      </c>
      <c r="C244">
        <f t="shared" si="12"/>
        <v>2018</v>
      </c>
      <c r="D244">
        <f t="shared" si="13"/>
        <v>5</v>
      </c>
      <c r="E244">
        <f t="shared" si="14"/>
        <v>7</v>
      </c>
      <c r="F244" s="36">
        <f>IF(VLOOKUP(B244,Temperature!$A$5:$F$2241,6,FALSE)=999,0,VLOOKUP(B244,Temperature!$A$5:$F$2241,6,FALSE))</f>
        <v>65.25</v>
      </c>
      <c r="G244" s="94">
        <f t="shared" si="15"/>
        <v>226054.32317049499</v>
      </c>
      <c r="H244" s="94">
        <v>62187.083333333336</v>
      </c>
      <c r="I244" s="94">
        <f>VLOOKUP(B244,'Daily NLSL'!D221:E2046,2,FALSE)</f>
        <v>115186.07206795167</v>
      </c>
      <c r="J244" s="95">
        <v>130479.43809488667</v>
      </c>
      <c r="K244" s="95">
        <v>533906.91666666663</v>
      </c>
      <c r="R244" s="42"/>
    </row>
    <row r="245" spans="2:18" x14ac:dyDescent="0.35">
      <c r="B245" s="66">
        <v>43228</v>
      </c>
      <c r="C245">
        <f t="shared" si="12"/>
        <v>2018</v>
      </c>
      <c r="D245">
        <f t="shared" si="13"/>
        <v>5</v>
      </c>
      <c r="E245">
        <f t="shared" si="14"/>
        <v>8</v>
      </c>
      <c r="F245" s="36">
        <f>IF(VLOOKUP(B245,Temperature!$A$5:$F$2241,6,FALSE)=999,0,VLOOKUP(B245,Temperature!$A$5:$F$2241,6,FALSE))</f>
        <v>66.590909999999994</v>
      </c>
      <c r="G245" s="94">
        <f t="shared" si="15"/>
        <v>244269.78150382836</v>
      </c>
      <c r="H245" s="94">
        <v>66666.666666666672</v>
      </c>
      <c r="I245" s="94">
        <f>VLOOKUP(B245,'Daily NLSL'!D222:E2047,2,FALSE)</f>
        <v>115186.07206795167</v>
      </c>
      <c r="J245" s="95">
        <v>130479.43809488667</v>
      </c>
      <c r="K245" s="95">
        <v>556601.95833333337</v>
      </c>
      <c r="R245" s="42"/>
    </row>
    <row r="246" spans="2:18" x14ac:dyDescent="0.35">
      <c r="B246" s="66">
        <v>43229</v>
      </c>
      <c r="C246">
        <f t="shared" si="12"/>
        <v>2018</v>
      </c>
      <c r="D246">
        <f t="shared" si="13"/>
        <v>5</v>
      </c>
      <c r="E246">
        <f t="shared" si="14"/>
        <v>9</v>
      </c>
      <c r="F246" s="36">
        <f>IF(VLOOKUP(B246,Temperature!$A$5:$F$2241,6,FALSE)=999,0,VLOOKUP(B246,Temperature!$A$5:$F$2241,6,FALSE))</f>
        <v>65.571430000000007</v>
      </c>
      <c r="G246" s="94">
        <f t="shared" si="15"/>
        <v>231884.48983716173</v>
      </c>
      <c r="H246" s="94">
        <v>71219.583333333328</v>
      </c>
      <c r="I246" s="94">
        <f>VLOOKUP(B246,'Daily NLSL'!D223:E2048,2,FALSE)</f>
        <v>115186.07206795167</v>
      </c>
      <c r="J246" s="95">
        <v>130479.43809488667</v>
      </c>
      <c r="K246" s="95">
        <v>548769.58333333337</v>
      </c>
      <c r="R246" s="42"/>
    </row>
    <row r="247" spans="2:18" x14ac:dyDescent="0.35">
      <c r="B247" s="66">
        <v>43230</v>
      </c>
      <c r="C247">
        <f t="shared" si="12"/>
        <v>2018</v>
      </c>
      <c r="D247">
        <f t="shared" si="13"/>
        <v>5</v>
      </c>
      <c r="E247">
        <f t="shared" si="14"/>
        <v>10</v>
      </c>
      <c r="F247" s="36">
        <f>IF(VLOOKUP(B247,Temperature!$A$5:$F$2241,6,FALSE)=999,0,VLOOKUP(B247,Temperature!$A$5:$F$2241,6,FALSE))</f>
        <v>55.916670000000003</v>
      </c>
      <c r="G247" s="94">
        <f t="shared" si="15"/>
        <v>236844.1565038283</v>
      </c>
      <c r="H247" s="94">
        <v>75667.5</v>
      </c>
      <c r="I247" s="94">
        <f>VLOOKUP(B247,'Daily NLSL'!D224:E2049,2,FALSE)</f>
        <v>115186.07206795167</v>
      </c>
      <c r="J247" s="95">
        <v>130479.43809488667</v>
      </c>
      <c r="K247" s="95">
        <v>558177.16666666663</v>
      </c>
      <c r="R247" s="42"/>
    </row>
    <row r="248" spans="2:18" x14ac:dyDescent="0.35">
      <c r="B248" s="66">
        <v>43231</v>
      </c>
      <c r="C248">
        <f t="shared" si="12"/>
        <v>2018</v>
      </c>
      <c r="D248">
        <f t="shared" si="13"/>
        <v>5</v>
      </c>
      <c r="E248">
        <f t="shared" si="14"/>
        <v>11</v>
      </c>
      <c r="F248" s="36">
        <f>IF(VLOOKUP(B248,Temperature!$A$5:$F$2241,6,FALSE)=999,0,VLOOKUP(B248,Temperature!$A$5:$F$2241,6,FALSE))</f>
        <v>62.833329999999997</v>
      </c>
      <c r="G248" s="94">
        <f t="shared" si="15"/>
        <v>233520.23983716161</v>
      </c>
      <c r="H248" s="94">
        <v>80312.916666666672</v>
      </c>
      <c r="I248" s="94">
        <f>VLOOKUP(B248,'Daily NLSL'!D225:E2050,2,FALSE)</f>
        <v>115186.07206795167</v>
      </c>
      <c r="J248" s="95">
        <v>130479.43809488667</v>
      </c>
      <c r="K248" s="95">
        <v>559498.66666666663</v>
      </c>
      <c r="R248" s="42"/>
    </row>
    <row r="249" spans="2:18" x14ac:dyDescent="0.35">
      <c r="B249" s="66">
        <v>43232</v>
      </c>
      <c r="C249">
        <f t="shared" si="12"/>
        <v>2018</v>
      </c>
      <c r="D249">
        <f t="shared" si="13"/>
        <v>5</v>
      </c>
      <c r="E249">
        <f t="shared" si="14"/>
        <v>12</v>
      </c>
      <c r="F249" s="36">
        <f>IF(VLOOKUP(B249,Temperature!$A$5:$F$2241,6,FALSE)=999,0,VLOOKUP(B249,Temperature!$A$5:$F$2241,6,FALSE))</f>
        <v>66.916659999999993</v>
      </c>
      <c r="G249" s="94">
        <f t="shared" si="15"/>
        <v>209137.44817049499</v>
      </c>
      <c r="H249" s="94">
        <v>84888.333333333328</v>
      </c>
      <c r="I249" s="94">
        <f>VLOOKUP(B249,'Daily NLSL'!D226:E2051,2,FALSE)</f>
        <v>115186.07206795167</v>
      </c>
      <c r="J249" s="95">
        <v>130479.43809488667</v>
      </c>
      <c r="K249" s="95">
        <v>539691.29166666663</v>
      </c>
      <c r="R249" s="42"/>
    </row>
    <row r="250" spans="2:18" x14ac:dyDescent="0.35">
      <c r="B250" s="66">
        <v>43233</v>
      </c>
      <c r="C250">
        <f t="shared" si="12"/>
        <v>2018</v>
      </c>
      <c r="D250">
        <f t="shared" si="13"/>
        <v>5</v>
      </c>
      <c r="E250">
        <f t="shared" si="14"/>
        <v>13</v>
      </c>
      <c r="F250" s="36">
        <f>IF(VLOOKUP(B250,Temperature!$A$5:$F$2241,6,FALSE)=999,0,VLOOKUP(B250,Temperature!$A$5:$F$2241,6,FALSE))</f>
        <v>71.125</v>
      </c>
      <c r="G250" s="94">
        <f t="shared" si="15"/>
        <v>203492.53150382836</v>
      </c>
      <c r="H250" s="94">
        <v>89645.416666666672</v>
      </c>
      <c r="I250" s="94">
        <f>VLOOKUP(B250,'Daily NLSL'!D227:E2052,2,FALSE)</f>
        <v>115186.07206795167</v>
      </c>
      <c r="J250" s="95">
        <v>130479.43809488667</v>
      </c>
      <c r="K250" s="95">
        <v>538803.45833333337</v>
      </c>
      <c r="R250" s="42"/>
    </row>
    <row r="251" spans="2:18" x14ac:dyDescent="0.35">
      <c r="B251" s="66">
        <v>43234</v>
      </c>
      <c r="C251">
        <f t="shared" si="12"/>
        <v>2018</v>
      </c>
      <c r="D251">
        <f t="shared" si="13"/>
        <v>5</v>
      </c>
      <c r="E251">
        <f t="shared" si="14"/>
        <v>14</v>
      </c>
      <c r="F251" s="36">
        <f>IF(VLOOKUP(B251,Temperature!$A$5:$F$2241,6,FALSE)=999,0,VLOOKUP(B251,Temperature!$A$5:$F$2241,6,FALSE))</f>
        <v>57.909089999999999</v>
      </c>
      <c r="G251" s="94">
        <f t="shared" si="15"/>
        <v>247427.23983716167</v>
      </c>
      <c r="H251" s="94">
        <v>94593.75</v>
      </c>
      <c r="I251" s="94">
        <f>VLOOKUP(B251,'Daily NLSL'!D228:E2053,2,FALSE)</f>
        <v>115186.07206795167</v>
      </c>
      <c r="J251" s="95">
        <v>130479.43809488667</v>
      </c>
      <c r="K251" s="95">
        <v>587686.5</v>
      </c>
      <c r="R251" s="42"/>
    </row>
    <row r="252" spans="2:18" x14ac:dyDescent="0.35">
      <c r="B252" s="66">
        <v>43235</v>
      </c>
      <c r="C252">
        <f t="shared" si="12"/>
        <v>2018</v>
      </c>
      <c r="D252">
        <f t="shared" si="13"/>
        <v>5</v>
      </c>
      <c r="E252">
        <f t="shared" si="14"/>
        <v>15</v>
      </c>
      <c r="F252" s="36" t="str">
        <f>IF(VLOOKUP(B252,Temperature!$A$5:$F$2241,6,FALSE)=999,0,VLOOKUP(B252,Temperature!$A$5:$F$2241,6,FALSE))</f>
        <v>NA</v>
      </c>
      <c r="G252" s="94">
        <f t="shared" si="15"/>
        <v>274246.15650382836</v>
      </c>
      <c r="H252" s="94">
        <v>99423.333333333328</v>
      </c>
      <c r="I252" s="94">
        <f>VLOOKUP(B252,'Daily NLSL'!D229:E2054,2,FALSE)</f>
        <v>115186.07206795167</v>
      </c>
      <c r="J252" s="95">
        <v>130479.43809488667</v>
      </c>
      <c r="K252" s="95">
        <v>619335</v>
      </c>
      <c r="R252" s="42"/>
    </row>
    <row r="253" spans="2:18" x14ac:dyDescent="0.35">
      <c r="B253" s="66">
        <v>43236</v>
      </c>
      <c r="C253">
        <f t="shared" si="12"/>
        <v>2018</v>
      </c>
      <c r="D253">
        <f t="shared" si="13"/>
        <v>5</v>
      </c>
      <c r="E253">
        <f t="shared" si="14"/>
        <v>16</v>
      </c>
      <c r="F253" s="36" t="str">
        <f>IF(VLOOKUP(B253,Temperature!$A$5:$F$2241,6,FALSE)=999,0,VLOOKUP(B253,Temperature!$A$5:$F$2241,6,FALSE))</f>
        <v>NA</v>
      </c>
      <c r="G253" s="94">
        <f t="shared" si="15"/>
        <v>275716.32317049504</v>
      </c>
      <c r="H253" s="94">
        <v>104286.25</v>
      </c>
      <c r="I253" s="94">
        <f>VLOOKUP(B253,'Daily NLSL'!D230:E2055,2,FALSE)</f>
        <v>115186.07206795167</v>
      </c>
      <c r="J253" s="95">
        <v>130479.43809488667</v>
      </c>
      <c r="K253" s="95">
        <v>625668.08333333337</v>
      </c>
      <c r="R253" s="42"/>
    </row>
    <row r="254" spans="2:18" x14ac:dyDescent="0.35">
      <c r="B254" s="66">
        <v>43237</v>
      </c>
      <c r="C254">
        <f t="shared" si="12"/>
        <v>2018</v>
      </c>
      <c r="D254">
        <f t="shared" si="13"/>
        <v>5</v>
      </c>
      <c r="E254">
        <f t="shared" si="14"/>
        <v>17</v>
      </c>
      <c r="F254" s="36">
        <f>IF(VLOOKUP(B254,Temperature!$A$5:$F$2241,6,FALSE)=999,0,VLOOKUP(B254,Temperature!$A$5:$F$2241,6,FALSE))</f>
        <v>67.55556</v>
      </c>
      <c r="G254" s="94">
        <f t="shared" si="15"/>
        <v>252814.07317049499</v>
      </c>
      <c r="H254" s="94">
        <v>109291.66666666667</v>
      </c>
      <c r="I254" s="94">
        <f>VLOOKUP(B254,'Daily NLSL'!D231:E2056,2,FALSE)</f>
        <v>115186.07206795167</v>
      </c>
      <c r="J254" s="95">
        <v>130479.43809488667</v>
      </c>
      <c r="K254" s="95">
        <v>607771.25</v>
      </c>
      <c r="R254" s="42"/>
    </row>
    <row r="255" spans="2:18" x14ac:dyDescent="0.35">
      <c r="B255" s="66">
        <v>43238</v>
      </c>
      <c r="C255">
        <f t="shared" si="12"/>
        <v>2018</v>
      </c>
      <c r="D255">
        <f t="shared" si="13"/>
        <v>5</v>
      </c>
      <c r="E255">
        <f t="shared" si="14"/>
        <v>18</v>
      </c>
      <c r="F255" s="36">
        <f>IF(VLOOKUP(B255,Temperature!$A$5:$F$2241,6,FALSE)=999,0,VLOOKUP(B255,Temperature!$A$5:$F$2241,6,FALSE))</f>
        <v>58.5</v>
      </c>
      <c r="G255" s="94">
        <f t="shared" si="15"/>
        <v>192578.48983716173</v>
      </c>
      <c r="H255" s="94">
        <v>113644.58333333333</v>
      </c>
      <c r="I255" s="94">
        <f>VLOOKUP(B255,'Daily NLSL'!D232:E2057,2,FALSE)</f>
        <v>115186.07206795167</v>
      </c>
      <c r="J255" s="95">
        <v>130479.43809488667</v>
      </c>
      <c r="K255" s="95">
        <v>551888.58333333337</v>
      </c>
      <c r="R255" s="42"/>
    </row>
    <row r="256" spans="2:18" x14ac:dyDescent="0.35">
      <c r="B256" s="66">
        <v>43239</v>
      </c>
      <c r="C256">
        <f t="shared" si="12"/>
        <v>2018</v>
      </c>
      <c r="D256">
        <f t="shared" si="13"/>
        <v>5</v>
      </c>
      <c r="E256">
        <f t="shared" si="14"/>
        <v>19</v>
      </c>
      <c r="F256" s="36">
        <f>IF(VLOOKUP(B256,Temperature!$A$5:$F$2241,6,FALSE)=999,0,VLOOKUP(B256,Temperature!$A$5:$F$2241,6,FALSE))</f>
        <v>60.75</v>
      </c>
      <c r="G256" s="94">
        <f t="shared" si="15"/>
        <v>174219.98983716167</v>
      </c>
      <c r="H256" s="94">
        <v>116793.75</v>
      </c>
      <c r="I256" s="94">
        <f>VLOOKUP(B256,'Daily NLSL'!D233:E2058,2,FALSE)</f>
        <v>115186.07206795167</v>
      </c>
      <c r="J256" s="95">
        <v>130479.43809488667</v>
      </c>
      <c r="K256" s="95">
        <v>536679.25</v>
      </c>
      <c r="R256" s="42"/>
    </row>
    <row r="257" spans="2:18" x14ac:dyDescent="0.35">
      <c r="B257" s="66">
        <v>43240</v>
      </c>
      <c r="C257">
        <f t="shared" si="12"/>
        <v>2018</v>
      </c>
      <c r="D257">
        <f t="shared" si="13"/>
        <v>5</v>
      </c>
      <c r="E257">
        <f t="shared" si="14"/>
        <v>20</v>
      </c>
      <c r="F257" s="36">
        <f>IF(VLOOKUP(B257,Temperature!$A$5:$F$2241,6,FALSE)=999,0,VLOOKUP(B257,Temperature!$A$5:$F$2241,6,FALSE))</f>
        <v>63.125</v>
      </c>
      <c r="G257" s="94">
        <f t="shared" si="15"/>
        <v>159927.7815038283</v>
      </c>
      <c r="H257" s="94">
        <v>119561.25</v>
      </c>
      <c r="I257" s="94">
        <f>VLOOKUP(B257,'Daily NLSL'!D234:E2059,2,FALSE)</f>
        <v>115186.07206795167</v>
      </c>
      <c r="J257" s="95">
        <v>130479.43809488667</v>
      </c>
      <c r="K257" s="95">
        <v>525154.54166666663</v>
      </c>
      <c r="R257" s="42"/>
    </row>
    <row r="258" spans="2:18" x14ac:dyDescent="0.35">
      <c r="B258" s="66">
        <v>43241</v>
      </c>
      <c r="C258">
        <f t="shared" si="12"/>
        <v>2018</v>
      </c>
      <c r="D258">
        <f t="shared" si="13"/>
        <v>5</v>
      </c>
      <c r="E258">
        <f t="shared" si="14"/>
        <v>21</v>
      </c>
      <c r="F258" s="36">
        <f>IF(VLOOKUP(B258,Temperature!$A$5:$F$2241,6,FALSE)=999,0,VLOOKUP(B258,Temperature!$A$5:$F$2241,6,FALSE))</f>
        <v>67.833340000000007</v>
      </c>
      <c r="G258" s="94">
        <f t="shared" si="15"/>
        <v>205848.57317049499</v>
      </c>
      <c r="H258" s="94">
        <v>121994.58333333333</v>
      </c>
      <c r="I258" s="94">
        <f>VLOOKUP(B258,'Daily NLSL'!D235:E2060,2,FALSE)</f>
        <v>115186.07206795167</v>
      </c>
      <c r="J258" s="95">
        <v>130479.43809488667</v>
      </c>
      <c r="K258" s="95">
        <v>573508.66666666663</v>
      </c>
      <c r="R258" s="42"/>
    </row>
    <row r="259" spans="2:18" x14ac:dyDescent="0.35">
      <c r="B259" s="66">
        <v>43242</v>
      </c>
      <c r="C259">
        <f t="shared" si="12"/>
        <v>2018</v>
      </c>
      <c r="D259">
        <f t="shared" si="13"/>
        <v>5</v>
      </c>
      <c r="E259">
        <f t="shared" si="14"/>
        <v>22</v>
      </c>
      <c r="F259" s="36">
        <f>IF(VLOOKUP(B259,Temperature!$A$5:$F$2241,6,FALSE)=999,0,VLOOKUP(B259,Temperature!$A$5:$F$2241,6,FALSE))</f>
        <v>70.130430000000004</v>
      </c>
      <c r="G259" s="94">
        <f t="shared" si="15"/>
        <v>237315.6565038283</v>
      </c>
      <c r="H259" s="94">
        <v>124341.25</v>
      </c>
      <c r="I259" s="94">
        <f>VLOOKUP(B259,'Daily NLSL'!D236:E2061,2,FALSE)</f>
        <v>115186.07206795167</v>
      </c>
      <c r="J259" s="95">
        <v>130479.43809488667</v>
      </c>
      <c r="K259" s="95">
        <v>607322.41666666663</v>
      </c>
      <c r="R259" s="42"/>
    </row>
    <row r="260" spans="2:18" x14ac:dyDescent="0.35">
      <c r="B260" s="66">
        <v>43243</v>
      </c>
      <c r="C260">
        <f t="shared" si="12"/>
        <v>2018</v>
      </c>
      <c r="D260">
        <f t="shared" si="13"/>
        <v>5</v>
      </c>
      <c r="E260">
        <f t="shared" si="14"/>
        <v>23</v>
      </c>
      <c r="F260" s="36">
        <f>IF(VLOOKUP(B260,Temperature!$A$5:$F$2241,6,FALSE)=999,0,VLOOKUP(B260,Temperature!$A$5:$F$2241,6,FALSE))</f>
        <v>71.75</v>
      </c>
      <c r="G260" s="94">
        <f t="shared" si="15"/>
        <v>247628.69817049499</v>
      </c>
      <c r="H260" s="94">
        <v>126662.91666666667</v>
      </c>
      <c r="I260" s="94">
        <f>VLOOKUP(B260,'Daily NLSL'!D237:E2062,2,FALSE)</f>
        <v>115186.07206795167</v>
      </c>
      <c r="J260" s="95">
        <v>130479.43809488667</v>
      </c>
      <c r="K260" s="95">
        <v>619957.125</v>
      </c>
      <c r="R260" s="42"/>
    </row>
    <row r="261" spans="2:18" x14ac:dyDescent="0.35">
      <c r="B261" s="66">
        <v>43244</v>
      </c>
      <c r="C261">
        <f t="shared" si="12"/>
        <v>2018</v>
      </c>
      <c r="D261">
        <f t="shared" si="13"/>
        <v>5</v>
      </c>
      <c r="E261">
        <f t="shared" si="14"/>
        <v>24</v>
      </c>
      <c r="F261" s="36">
        <f>IF(VLOOKUP(B261,Temperature!$A$5:$F$2241,6,FALSE)=999,0,VLOOKUP(B261,Temperature!$A$5:$F$2241,6,FALSE))</f>
        <v>70.916659999999993</v>
      </c>
      <c r="G261" s="94">
        <f t="shared" si="15"/>
        <v>240256.36483716167</v>
      </c>
      <c r="H261" s="94">
        <v>129067.5</v>
      </c>
      <c r="I261" s="94">
        <f>VLOOKUP(B261,'Daily NLSL'!D238:E2063,2,FALSE)</f>
        <v>115186.07206795167</v>
      </c>
      <c r="J261" s="95">
        <v>130479.43809488667</v>
      </c>
      <c r="K261" s="95">
        <v>614989.375</v>
      </c>
      <c r="R261" s="42"/>
    </row>
    <row r="262" spans="2:18" x14ac:dyDescent="0.35">
      <c r="B262" s="66">
        <v>43245</v>
      </c>
      <c r="C262">
        <f t="shared" si="12"/>
        <v>2018</v>
      </c>
      <c r="D262">
        <f t="shared" si="13"/>
        <v>5</v>
      </c>
      <c r="E262">
        <f t="shared" si="14"/>
        <v>25</v>
      </c>
      <c r="F262" s="36">
        <f>IF(VLOOKUP(B262,Temperature!$A$5:$F$2241,6,FALSE)=999,0,VLOOKUP(B262,Temperature!$A$5:$F$2241,6,FALSE))</f>
        <v>67.75</v>
      </c>
      <c r="G262" s="94">
        <f t="shared" si="15"/>
        <v>230123.44817049504</v>
      </c>
      <c r="H262" s="94">
        <v>131447.5</v>
      </c>
      <c r="I262" s="94">
        <f>VLOOKUP(B262,'Daily NLSL'!D239:E2064,2,FALSE)</f>
        <v>115186.07206795167</v>
      </c>
      <c r="J262" s="95">
        <v>130479.43809488667</v>
      </c>
      <c r="K262" s="95">
        <v>607236.45833333337</v>
      </c>
      <c r="R262" s="42"/>
    </row>
    <row r="263" spans="2:18" x14ac:dyDescent="0.35">
      <c r="B263" s="66">
        <v>43246</v>
      </c>
      <c r="C263">
        <f t="shared" si="12"/>
        <v>2018</v>
      </c>
      <c r="D263">
        <f t="shared" si="13"/>
        <v>5</v>
      </c>
      <c r="E263">
        <f t="shared" si="14"/>
        <v>26</v>
      </c>
      <c r="F263" s="36">
        <f>IF(VLOOKUP(B263,Temperature!$A$5:$F$2241,6,FALSE)=999,0,VLOOKUP(B263,Temperature!$A$5:$F$2241,6,FALSE))</f>
        <v>68.916659999999993</v>
      </c>
      <c r="G263" s="94">
        <f t="shared" si="15"/>
        <v>195085.61483716167</v>
      </c>
      <c r="H263" s="94">
        <v>133775.83333333334</v>
      </c>
      <c r="I263" s="94">
        <f>VLOOKUP(B263,'Daily NLSL'!D240:E2065,2,FALSE)</f>
        <v>115186.07206795167</v>
      </c>
      <c r="J263" s="95">
        <v>130479.43809488667</v>
      </c>
      <c r="K263" s="95">
        <v>574526.95833333337</v>
      </c>
      <c r="R263" s="42"/>
    </row>
    <row r="264" spans="2:18" x14ac:dyDescent="0.35">
      <c r="B264" s="66">
        <v>43247</v>
      </c>
      <c r="C264">
        <f t="shared" si="12"/>
        <v>2018</v>
      </c>
      <c r="D264">
        <f t="shared" si="13"/>
        <v>5</v>
      </c>
      <c r="E264">
        <f t="shared" si="14"/>
        <v>27</v>
      </c>
      <c r="F264" s="36">
        <f>IF(VLOOKUP(B264,Temperature!$A$5:$F$2241,6,FALSE)=999,0,VLOOKUP(B264,Temperature!$A$5:$F$2241,6,FALSE))</f>
        <v>69.958340000000007</v>
      </c>
      <c r="G264" s="94">
        <f t="shared" si="15"/>
        <v>192172.98983716167</v>
      </c>
      <c r="H264" s="94">
        <v>135791.66666666666</v>
      </c>
      <c r="I264" s="94">
        <f>VLOOKUP(B264,'Daily NLSL'!D241:E2066,2,FALSE)</f>
        <v>115186.07206795167</v>
      </c>
      <c r="J264" s="95">
        <v>130479.43809488667</v>
      </c>
      <c r="K264" s="95">
        <v>573630.16666666663</v>
      </c>
      <c r="R264" s="42"/>
    </row>
    <row r="265" spans="2:18" x14ac:dyDescent="0.35">
      <c r="B265" s="66">
        <v>43248</v>
      </c>
      <c r="C265">
        <f t="shared" si="12"/>
        <v>2018</v>
      </c>
      <c r="D265">
        <f t="shared" si="13"/>
        <v>5</v>
      </c>
      <c r="E265">
        <f t="shared" si="14"/>
        <v>28</v>
      </c>
      <c r="F265" s="36">
        <f>IF(VLOOKUP(B265,Temperature!$A$5:$F$2241,6,FALSE)=999,0,VLOOKUP(B265,Temperature!$A$5:$F$2241,6,FALSE))</f>
        <v>69.916659999999993</v>
      </c>
      <c r="G265" s="94">
        <f t="shared" si="15"/>
        <v>213698.32317049504</v>
      </c>
      <c r="H265" s="94">
        <v>137722.91666666666</v>
      </c>
      <c r="I265" s="94">
        <f>VLOOKUP(B265,'Daily NLSL'!D242:E2067,2,FALSE)</f>
        <v>115186.07206795167</v>
      </c>
      <c r="J265" s="95">
        <v>130479.43809488667</v>
      </c>
      <c r="K265" s="95">
        <v>597086.75</v>
      </c>
      <c r="R265" s="42"/>
    </row>
    <row r="266" spans="2:18" x14ac:dyDescent="0.35">
      <c r="B266" s="66">
        <v>43249</v>
      </c>
      <c r="C266">
        <f t="shared" si="12"/>
        <v>2018</v>
      </c>
      <c r="D266">
        <f t="shared" si="13"/>
        <v>5</v>
      </c>
      <c r="E266">
        <f t="shared" si="14"/>
        <v>29</v>
      </c>
      <c r="F266" s="36">
        <f>IF(VLOOKUP(B266,Temperature!$A$5:$F$2241,6,FALSE)=999,0,VLOOKUP(B266,Temperature!$A$5:$F$2241,6,FALSE))</f>
        <v>63.791670000000003</v>
      </c>
      <c r="G266" s="94">
        <f t="shared" si="15"/>
        <v>213107.98983716167</v>
      </c>
      <c r="H266" s="94">
        <v>140617.5</v>
      </c>
      <c r="I266" s="94">
        <f>VLOOKUP(B266,'Daily NLSL'!D243:E2068,2,FALSE)</f>
        <v>115186.07206795167</v>
      </c>
      <c r="J266" s="95">
        <v>130479.43809488667</v>
      </c>
      <c r="K266" s="95">
        <v>599391</v>
      </c>
      <c r="R266" s="42"/>
    </row>
    <row r="267" spans="2:18" x14ac:dyDescent="0.35">
      <c r="B267" s="66">
        <v>43250</v>
      </c>
      <c r="C267">
        <f t="shared" si="12"/>
        <v>2018</v>
      </c>
      <c r="D267">
        <f t="shared" si="13"/>
        <v>5</v>
      </c>
      <c r="E267">
        <f t="shared" si="14"/>
        <v>30</v>
      </c>
      <c r="F267" s="36">
        <f>IF(VLOOKUP(B267,Temperature!$A$5:$F$2241,6,FALSE)=999,0,VLOOKUP(B267,Temperature!$A$5:$F$2241,6,FALSE))</f>
        <v>59.833329999999997</v>
      </c>
      <c r="G267" s="94">
        <f t="shared" si="15"/>
        <v>229038.1565038283</v>
      </c>
      <c r="H267" s="94">
        <v>143275.83333333334</v>
      </c>
      <c r="I267" s="94">
        <f>VLOOKUP(B267,'Daily NLSL'!D244:E2069,2,FALSE)</f>
        <v>115186.07206795167</v>
      </c>
      <c r="J267" s="95">
        <v>130479.43809488667</v>
      </c>
      <c r="K267" s="95">
        <v>617979.5</v>
      </c>
      <c r="R267" s="42"/>
    </row>
    <row r="268" spans="2:18" x14ac:dyDescent="0.35">
      <c r="B268" s="66">
        <v>43251</v>
      </c>
      <c r="C268">
        <f t="shared" si="12"/>
        <v>2018</v>
      </c>
      <c r="D268">
        <f t="shared" si="13"/>
        <v>5</v>
      </c>
      <c r="E268">
        <f t="shared" si="14"/>
        <v>31</v>
      </c>
      <c r="F268" s="36">
        <f>IF(VLOOKUP(B268,Temperature!$A$5:$F$2241,6,FALSE)=999,0,VLOOKUP(B268,Temperature!$A$5:$F$2241,6,FALSE))</f>
        <v>59.416670000000003</v>
      </c>
      <c r="G268" s="94">
        <f t="shared" si="15"/>
        <v>223204.4454390404</v>
      </c>
      <c r="H268" s="94">
        <v>145982.91666666666</v>
      </c>
      <c r="I268" s="94">
        <f>VLOOKUP(B268,'Daily NLSL'!D245:E2070,2,FALSE)</f>
        <v>108325.1192704921</v>
      </c>
      <c r="J268" s="95">
        <v>143761.43529046749</v>
      </c>
      <c r="K268" s="95">
        <v>621273.91666666663</v>
      </c>
      <c r="R268" s="42"/>
    </row>
    <row r="269" spans="2:18" x14ac:dyDescent="0.35">
      <c r="B269" s="66">
        <v>43252</v>
      </c>
      <c r="C269">
        <f t="shared" si="12"/>
        <v>2018</v>
      </c>
      <c r="D269">
        <f t="shared" si="13"/>
        <v>6</v>
      </c>
      <c r="E269">
        <f t="shared" si="14"/>
        <v>1</v>
      </c>
      <c r="F269" s="36">
        <f>IF(VLOOKUP(B269,Temperature!$A$5:$F$2241,6,FALSE)=999,0,VLOOKUP(B269,Temperature!$A$5:$F$2241,6,FALSE))</f>
        <v>62.5</v>
      </c>
      <c r="G269" s="94">
        <f t="shared" si="15"/>
        <v>226514.40377237365</v>
      </c>
      <c r="H269" s="94">
        <v>148440.83333333334</v>
      </c>
      <c r="I269" s="94">
        <f>VLOOKUP(B269,'Daily NLSL'!D246:E2071,2,FALSE)</f>
        <v>108325.1192704921</v>
      </c>
      <c r="J269" s="95">
        <v>143761.43529046749</v>
      </c>
      <c r="K269" s="95">
        <v>627041.79166666663</v>
      </c>
      <c r="R269" s="42"/>
    </row>
    <row r="270" spans="2:18" x14ac:dyDescent="0.35">
      <c r="B270" s="66">
        <v>43253</v>
      </c>
      <c r="C270">
        <f t="shared" si="12"/>
        <v>2018</v>
      </c>
      <c r="D270">
        <f t="shared" si="13"/>
        <v>6</v>
      </c>
      <c r="E270">
        <f t="shared" si="14"/>
        <v>2</v>
      </c>
      <c r="F270" s="36">
        <f>IF(VLOOKUP(B270,Temperature!$A$5:$F$2241,6,FALSE)=999,0,VLOOKUP(B270,Temperature!$A$5:$F$2241,6,FALSE))</f>
        <v>64.25</v>
      </c>
      <c r="G270" s="94">
        <f t="shared" si="15"/>
        <v>215872.61210570703</v>
      </c>
      <c r="H270" s="94">
        <v>150862.08333333334</v>
      </c>
      <c r="I270" s="94">
        <f>VLOOKUP(B270,'Daily NLSL'!D247:E2072,2,FALSE)</f>
        <v>108325.1192704921</v>
      </c>
      <c r="J270" s="95">
        <v>143761.43529046749</v>
      </c>
      <c r="K270" s="95">
        <v>618821.25</v>
      </c>
      <c r="R270" s="42"/>
    </row>
    <row r="271" spans="2:18" x14ac:dyDescent="0.35">
      <c r="B271" s="66">
        <v>43254</v>
      </c>
      <c r="C271">
        <f t="shared" si="12"/>
        <v>2018</v>
      </c>
      <c r="D271">
        <f t="shared" si="13"/>
        <v>6</v>
      </c>
      <c r="E271">
        <f t="shared" si="14"/>
        <v>3</v>
      </c>
      <c r="F271" s="36">
        <f>IF(VLOOKUP(B271,Temperature!$A$5:$F$2241,6,FALSE)=999,0,VLOOKUP(B271,Temperature!$A$5:$F$2241,6,FALSE))</f>
        <v>66.166659999999993</v>
      </c>
      <c r="G271" s="94">
        <f t="shared" si="15"/>
        <v>182738.86210570703</v>
      </c>
      <c r="H271" s="94">
        <v>153021.25</v>
      </c>
      <c r="I271" s="94">
        <f>VLOOKUP(B271,'Daily NLSL'!D248:E2073,2,FALSE)</f>
        <v>108325.1192704921</v>
      </c>
      <c r="J271" s="95">
        <v>143761.43529046749</v>
      </c>
      <c r="K271" s="95">
        <v>587846.66666666663</v>
      </c>
      <c r="R271" s="42"/>
    </row>
    <row r="272" spans="2:18" x14ac:dyDescent="0.35">
      <c r="B272" s="66">
        <v>43255</v>
      </c>
      <c r="C272">
        <f t="shared" si="12"/>
        <v>2018</v>
      </c>
      <c r="D272">
        <f t="shared" si="13"/>
        <v>6</v>
      </c>
      <c r="E272">
        <f t="shared" si="14"/>
        <v>4</v>
      </c>
      <c r="F272" s="36">
        <f>IF(VLOOKUP(B272,Temperature!$A$5:$F$2241,6,FALSE)=999,0,VLOOKUP(B272,Temperature!$A$5:$F$2241,6,FALSE))</f>
        <v>62.958329999999997</v>
      </c>
      <c r="G272" s="94">
        <f t="shared" si="15"/>
        <v>204789.15377237377</v>
      </c>
      <c r="H272" s="94">
        <v>155070</v>
      </c>
      <c r="I272" s="94">
        <f>VLOOKUP(B272,'Daily NLSL'!D249:E2074,2,FALSE)</f>
        <v>108325.1192704921</v>
      </c>
      <c r="J272" s="95">
        <v>143761.43529046749</v>
      </c>
      <c r="K272" s="95">
        <v>611945.70833333337</v>
      </c>
      <c r="R272" s="42"/>
    </row>
    <row r="273" spans="2:18" x14ac:dyDescent="0.35">
      <c r="B273" s="66">
        <v>43256</v>
      </c>
      <c r="C273">
        <f t="shared" si="12"/>
        <v>2018</v>
      </c>
      <c r="D273">
        <f t="shared" si="13"/>
        <v>6</v>
      </c>
      <c r="E273">
        <f t="shared" si="14"/>
        <v>5</v>
      </c>
      <c r="F273" s="36">
        <f>IF(VLOOKUP(B273,Temperature!$A$5:$F$2241,6,FALSE)=999,0,VLOOKUP(B273,Temperature!$A$5:$F$2241,6,FALSE))</f>
        <v>61.916670000000003</v>
      </c>
      <c r="G273" s="94">
        <f t="shared" si="15"/>
        <v>209020.73710570703</v>
      </c>
      <c r="H273" s="94">
        <v>156867.5</v>
      </c>
      <c r="I273" s="94">
        <f>VLOOKUP(B273,'Daily NLSL'!D250:E2075,2,FALSE)</f>
        <v>108325.1192704921</v>
      </c>
      <c r="J273" s="95">
        <v>143761.43529046749</v>
      </c>
      <c r="K273" s="95">
        <v>617974.79166666663</v>
      </c>
      <c r="R273" s="42"/>
    </row>
    <row r="274" spans="2:18" x14ac:dyDescent="0.35">
      <c r="B274" s="66">
        <v>43257</v>
      </c>
      <c r="C274">
        <f t="shared" si="12"/>
        <v>2018</v>
      </c>
      <c r="D274">
        <f t="shared" si="13"/>
        <v>6</v>
      </c>
      <c r="E274">
        <f t="shared" si="14"/>
        <v>6</v>
      </c>
      <c r="F274" s="36">
        <f>IF(VLOOKUP(B274,Temperature!$A$5:$F$2241,6,FALSE)=999,0,VLOOKUP(B274,Temperature!$A$5:$F$2241,6,FALSE))</f>
        <v>63</v>
      </c>
      <c r="G274" s="94">
        <f t="shared" si="15"/>
        <v>221034.6954390404</v>
      </c>
      <c r="H274" s="94">
        <v>158542.91666666666</v>
      </c>
      <c r="I274" s="94">
        <f>VLOOKUP(B274,'Daily NLSL'!D251:E2076,2,FALSE)</f>
        <v>108325.1192704921</v>
      </c>
      <c r="J274" s="95">
        <v>143761.43529046749</v>
      </c>
      <c r="K274" s="95">
        <v>631664.16666666663</v>
      </c>
      <c r="R274" s="42"/>
    </row>
    <row r="275" spans="2:18" x14ac:dyDescent="0.35">
      <c r="B275" s="66">
        <v>43258</v>
      </c>
      <c r="C275">
        <f t="shared" si="12"/>
        <v>2018</v>
      </c>
      <c r="D275">
        <f t="shared" si="13"/>
        <v>6</v>
      </c>
      <c r="E275">
        <f t="shared" si="14"/>
        <v>7</v>
      </c>
      <c r="F275" s="36">
        <f>IF(VLOOKUP(B275,Temperature!$A$5:$F$2241,6,FALSE)=999,0,VLOOKUP(B275,Temperature!$A$5:$F$2241,6,FALSE))</f>
        <v>67.875</v>
      </c>
      <c r="G275" s="94">
        <f t="shared" si="15"/>
        <v>239569.3204390404</v>
      </c>
      <c r="H275" s="94">
        <v>160176.66666666666</v>
      </c>
      <c r="I275" s="94">
        <f>VLOOKUP(B275,'Daily NLSL'!D252:E2077,2,FALSE)</f>
        <v>108325.1192704921</v>
      </c>
      <c r="J275" s="95">
        <v>143761.43529046749</v>
      </c>
      <c r="K275" s="95">
        <v>651832.54166666663</v>
      </c>
      <c r="R275" s="42"/>
    </row>
    <row r="276" spans="2:18" x14ac:dyDescent="0.35">
      <c r="B276" s="66">
        <v>43259</v>
      </c>
      <c r="C276">
        <f t="shared" si="12"/>
        <v>2018</v>
      </c>
      <c r="D276">
        <f t="shared" si="13"/>
        <v>6</v>
      </c>
      <c r="E276">
        <f t="shared" si="14"/>
        <v>8</v>
      </c>
      <c r="F276" s="36">
        <f>IF(VLOOKUP(B276,Temperature!$A$5:$F$2241,6,FALSE)=999,0,VLOOKUP(B276,Temperature!$A$5:$F$2241,6,FALSE))</f>
        <v>67.125</v>
      </c>
      <c r="G276" s="94">
        <f t="shared" si="15"/>
        <v>247554.61210570703</v>
      </c>
      <c r="H276" s="94">
        <v>162015.83333333334</v>
      </c>
      <c r="I276" s="94">
        <f>VLOOKUP(B276,'Daily NLSL'!D253:E2078,2,FALSE)</f>
        <v>108325.1192704921</v>
      </c>
      <c r="J276" s="95">
        <v>143761.43529046749</v>
      </c>
      <c r="K276" s="95">
        <v>661657</v>
      </c>
      <c r="R276" s="42"/>
    </row>
    <row r="277" spans="2:18" x14ac:dyDescent="0.35">
      <c r="B277" s="66">
        <v>43260</v>
      </c>
      <c r="C277">
        <f t="shared" si="12"/>
        <v>2018</v>
      </c>
      <c r="D277">
        <f t="shared" si="13"/>
        <v>6</v>
      </c>
      <c r="E277">
        <f t="shared" si="14"/>
        <v>9</v>
      </c>
      <c r="F277" s="36">
        <f>IF(VLOOKUP(B277,Temperature!$A$5:$F$2241,6,FALSE)=999,0,VLOOKUP(B277,Temperature!$A$5:$F$2241,6,FALSE))</f>
        <v>58.083329999999997</v>
      </c>
      <c r="G277" s="94">
        <f t="shared" si="15"/>
        <v>197057.02877237365</v>
      </c>
      <c r="H277" s="94">
        <v>163739.58333333334</v>
      </c>
      <c r="I277" s="94">
        <f>VLOOKUP(B277,'Daily NLSL'!D254:E2079,2,FALSE)</f>
        <v>108325.1192704921</v>
      </c>
      <c r="J277" s="95">
        <v>143761.43529046749</v>
      </c>
      <c r="K277" s="95">
        <v>612883.16666666663</v>
      </c>
      <c r="R277" s="42"/>
    </row>
    <row r="278" spans="2:18" x14ac:dyDescent="0.35">
      <c r="B278" s="66">
        <v>43261</v>
      </c>
      <c r="C278">
        <f t="shared" si="12"/>
        <v>2018</v>
      </c>
      <c r="D278">
        <f t="shared" si="13"/>
        <v>6</v>
      </c>
      <c r="E278">
        <f t="shared" si="14"/>
        <v>10</v>
      </c>
      <c r="F278" s="36">
        <f>IF(VLOOKUP(B278,Temperature!$A$5:$F$2241,6,FALSE)=999,0,VLOOKUP(B278,Temperature!$A$5:$F$2241,6,FALSE))</f>
        <v>54.125</v>
      </c>
      <c r="G278" s="94">
        <f t="shared" si="15"/>
        <v>166831.5704390404</v>
      </c>
      <c r="H278" s="94">
        <v>165287.5</v>
      </c>
      <c r="I278" s="94">
        <f>VLOOKUP(B278,'Daily NLSL'!D255:E2080,2,FALSE)</f>
        <v>108325.1192704921</v>
      </c>
      <c r="J278" s="95">
        <v>143761.43529046749</v>
      </c>
      <c r="K278" s="95">
        <v>584205.625</v>
      </c>
      <c r="R278" s="42"/>
    </row>
    <row r="279" spans="2:18" x14ac:dyDescent="0.35">
      <c r="B279" s="66">
        <v>43262</v>
      </c>
      <c r="C279">
        <f t="shared" si="12"/>
        <v>2018</v>
      </c>
      <c r="D279">
        <f t="shared" si="13"/>
        <v>6</v>
      </c>
      <c r="E279">
        <f t="shared" si="14"/>
        <v>11</v>
      </c>
      <c r="F279" s="36">
        <f>IF(VLOOKUP(B279,Temperature!$A$5:$F$2241,6,FALSE)=999,0,VLOOKUP(B279,Temperature!$A$5:$F$2241,6,FALSE))</f>
        <v>56.041670000000003</v>
      </c>
      <c r="G279" s="94">
        <f t="shared" si="15"/>
        <v>193288.15377237377</v>
      </c>
      <c r="H279" s="94">
        <v>166884.16666666666</v>
      </c>
      <c r="I279" s="94">
        <f>VLOOKUP(B279,'Daily NLSL'!D256:E2081,2,FALSE)</f>
        <v>108325.1192704921</v>
      </c>
      <c r="J279" s="95">
        <v>143761.43529046749</v>
      </c>
      <c r="K279" s="95">
        <v>612258.875</v>
      </c>
      <c r="R279" s="42"/>
    </row>
    <row r="280" spans="2:18" x14ac:dyDescent="0.35">
      <c r="B280" s="66">
        <v>43263</v>
      </c>
      <c r="C280">
        <f t="shared" si="12"/>
        <v>2018</v>
      </c>
      <c r="D280">
        <f t="shared" si="13"/>
        <v>6</v>
      </c>
      <c r="E280">
        <f t="shared" si="14"/>
        <v>12</v>
      </c>
      <c r="F280" s="36">
        <f>IF(VLOOKUP(B280,Temperature!$A$5:$F$2241,6,FALSE)=999,0,VLOOKUP(B280,Temperature!$A$5:$F$2241,6,FALSE))</f>
        <v>58.173909999999999</v>
      </c>
      <c r="G280" s="94">
        <f t="shared" si="15"/>
        <v>206941.15377237365</v>
      </c>
      <c r="H280" s="94">
        <v>168524.58333333334</v>
      </c>
      <c r="I280" s="94">
        <f>VLOOKUP(B280,'Daily NLSL'!D257:E2082,2,FALSE)</f>
        <v>108325.1192704921</v>
      </c>
      <c r="J280" s="95">
        <v>143761.43529046749</v>
      </c>
      <c r="K280" s="95">
        <v>627552.29166666663</v>
      </c>
      <c r="R280" s="42"/>
    </row>
    <row r="281" spans="2:18" x14ac:dyDescent="0.35">
      <c r="B281" s="66">
        <v>43264</v>
      </c>
      <c r="C281">
        <f t="shared" si="12"/>
        <v>2018</v>
      </c>
      <c r="D281">
        <f t="shared" si="13"/>
        <v>6</v>
      </c>
      <c r="E281">
        <f t="shared" si="14"/>
        <v>13</v>
      </c>
      <c r="F281" s="36">
        <f>IF(VLOOKUP(B281,Temperature!$A$5:$F$2241,6,FALSE)=999,0,VLOOKUP(B281,Temperature!$A$5:$F$2241,6,FALSE))</f>
        <v>63.5</v>
      </c>
      <c r="G281" s="94">
        <f t="shared" si="15"/>
        <v>210298.61210570703</v>
      </c>
      <c r="H281" s="94">
        <v>170088.33333333334</v>
      </c>
      <c r="I281" s="94">
        <f>VLOOKUP(B281,'Daily NLSL'!D258:E2083,2,FALSE)</f>
        <v>108325.1192704921</v>
      </c>
      <c r="J281" s="95">
        <v>143761.43529046749</v>
      </c>
      <c r="K281" s="95">
        <v>632473.5</v>
      </c>
      <c r="R281" s="42"/>
    </row>
    <row r="282" spans="2:18" x14ac:dyDescent="0.35">
      <c r="B282" s="66">
        <v>43265</v>
      </c>
      <c r="C282">
        <f t="shared" ref="C282:C345" si="16">YEAR(B282)</f>
        <v>2018</v>
      </c>
      <c r="D282">
        <f t="shared" ref="D282:D345" si="17">MONTH(B282)</f>
        <v>6</v>
      </c>
      <c r="E282">
        <f t="shared" ref="E282:E345" si="18">DAY(B282)</f>
        <v>14</v>
      </c>
      <c r="F282" s="36">
        <f>IF(VLOOKUP(B282,Temperature!$A$5:$F$2241,6,FALSE)=999,0,VLOOKUP(B282,Temperature!$A$5:$F$2241,6,FALSE))</f>
        <v>61.083329999999997</v>
      </c>
      <c r="G282" s="94">
        <f t="shared" si="15"/>
        <v>212437.77877237377</v>
      </c>
      <c r="H282" s="94">
        <v>171609.16666666666</v>
      </c>
      <c r="I282" s="94">
        <f>VLOOKUP(B282,'Daily NLSL'!D259:E2084,2,FALSE)</f>
        <v>108325.1192704921</v>
      </c>
      <c r="J282" s="95">
        <v>143761.43529046749</v>
      </c>
      <c r="K282" s="95">
        <v>636133.5</v>
      </c>
      <c r="R282" s="42"/>
    </row>
    <row r="283" spans="2:18" x14ac:dyDescent="0.35">
      <c r="B283" s="66">
        <v>43266</v>
      </c>
      <c r="C283">
        <f t="shared" si="16"/>
        <v>2018</v>
      </c>
      <c r="D283">
        <f t="shared" si="17"/>
        <v>6</v>
      </c>
      <c r="E283">
        <f t="shared" si="18"/>
        <v>15</v>
      </c>
      <c r="F283" s="36">
        <f>IF(VLOOKUP(B283,Temperature!$A$5:$F$2241,6,FALSE)=999,0,VLOOKUP(B283,Temperature!$A$5:$F$2241,6,FALSE))</f>
        <v>64.041659999999993</v>
      </c>
      <c r="G283" s="94">
        <f t="shared" ref="G283:G346" si="19">K283-H283-I283-J283</f>
        <v>217621.11210570714</v>
      </c>
      <c r="H283" s="94">
        <v>173289.16666666666</v>
      </c>
      <c r="I283" s="94">
        <f>VLOOKUP(B283,'Daily NLSL'!D260:E2085,2,FALSE)</f>
        <v>108325.1192704921</v>
      </c>
      <c r="J283" s="95">
        <v>143761.43529046749</v>
      </c>
      <c r="K283" s="95">
        <v>642996.83333333337</v>
      </c>
      <c r="R283" s="42"/>
    </row>
    <row r="284" spans="2:18" x14ac:dyDescent="0.35">
      <c r="B284" s="66">
        <v>43267</v>
      </c>
      <c r="C284">
        <f t="shared" si="16"/>
        <v>2018</v>
      </c>
      <c r="D284">
        <f t="shared" si="17"/>
        <v>6</v>
      </c>
      <c r="E284">
        <f t="shared" si="18"/>
        <v>16</v>
      </c>
      <c r="F284" s="36">
        <f>IF(VLOOKUP(B284,Temperature!$A$5:$F$2241,6,FALSE)=999,0,VLOOKUP(B284,Temperature!$A$5:$F$2241,6,FALSE))</f>
        <v>67.583340000000007</v>
      </c>
      <c r="G284" s="94">
        <f t="shared" si="19"/>
        <v>179560.5704390404</v>
      </c>
      <c r="H284" s="94">
        <v>175207.5</v>
      </c>
      <c r="I284" s="94">
        <f>VLOOKUP(B284,'Daily NLSL'!D261:E2086,2,FALSE)</f>
        <v>108325.1192704921</v>
      </c>
      <c r="J284" s="95">
        <v>143761.43529046749</v>
      </c>
      <c r="K284" s="95">
        <v>606854.625</v>
      </c>
      <c r="R284" s="42"/>
    </row>
    <row r="285" spans="2:18" x14ac:dyDescent="0.35">
      <c r="B285" s="66">
        <v>43268</v>
      </c>
      <c r="C285">
        <f t="shared" si="16"/>
        <v>2018</v>
      </c>
      <c r="D285">
        <f t="shared" si="17"/>
        <v>6</v>
      </c>
      <c r="E285">
        <f t="shared" si="18"/>
        <v>17</v>
      </c>
      <c r="F285" s="36">
        <f>IF(VLOOKUP(B285,Temperature!$A$5:$F$2241,6,FALSE)=999,0,VLOOKUP(B285,Temperature!$A$5:$F$2241,6,FALSE))</f>
        <v>71.5</v>
      </c>
      <c r="G285" s="94">
        <f t="shared" si="19"/>
        <v>170036.02877237377</v>
      </c>
      <c r="H285" s="94">
        <v>177110</v>
      </c>
      <c r="I285" s="94">
        <f>VLOOKUP(B285,'Daily NLSL'!D262:E2087,2,FALSE)</f>
        <v>108325.1192704921</v>
      </c>
      <c r="J285" s="95">
        <v>143761.43529046749</v>
      </c>
      <c r="K285" s="95">
        <v>599232.58333333337</v>
      </c>
      <c r="R285" s="42"/>
    </row>
    <row r="286" spans="2:18" x14ac:dyDescent="0.35">
      <c r="B286" s="66">
        <v>43269</v>
      </c>
      <c r="C286">
        <f t="shared" si="16"/>
        <v>2018</v>
      </c>
      <c r="D286">
        <f t="shared" si="17"/>
        <v>6</v>
      </c>
      <c r="E286">
        <f t="shared" si="18"/>
        <v>18</v>
      </c>
      <c r="F286" s="36">
        <f>IF(VLOOKUP(B286,Temperature!$A$5:$F$2241,6,FALSE)=999,0,VLOOKUP(B286,Temperature!$A$5:$F$2241,6,FALSE))</f>
        <v>74.25</v>
      </c>
      <c r="G286" s="94">
        <f t="shared" si="19"/>
        <v>203768.23710570703</v>
      </c>
      <c r="H286" s="94">
        <v>178947.5</v>
      </c>
      <c r="I286" s="94">
        <f>VLOOKUP(B286,'Daily NLSL'!D263:E2088,2,FALSE)</f>
        <v>108325.1192704921</v>
      </c>
      <c r="J286" s="95">
        <v>143761.43529046749</v>
      </c>
      <c r="K286" s="95">
        <v>634802.29166666663</v>
      </c>
      <c r="R286" s="42"/>
    </row>
    <row r="287" spans="2:18" x14ac:dyDescent="0.35">
      <c r="B287" s="66">
        <v>43270</v>
      </c>
      <c r="C287">
        <f t="shared" si="16"/>
        <v>2018</v>
      </c>
      <c r="D287">
        <f t="shared" si="17"/>
        <v>6</v>
      </c>
      <c r="E287">
        <f t="shared" si="18"/>
        <v>19</v>
      </c>
      <c r="F287" s="36">
        <f>IF(VLOOKUP(B287,Temperature!$A$5:$F$2241,6,FALSE)=999,0,VLOOKUP(B287,Temperature!$A$5:$F$2241,6,FALSE))</f>
        <v>75.958340000000007</v>
      </c>
      <c r="G287" s="94">
        <f t="shared" si="19"/>
        <v>228705.48710570703</v>
      </c>
      <c r="H287" s="94">
        <v>179967.5</v>
      </c>
      <c r="I287" s="94">
        <f>VLOOKUP(B287,'Daily NLSL'!D264:E2089,2,FALSE)</f>
        <v>108325.1192704921</v>
      </c>
      <c r="J287" s="95">
        <v>143761.43529046749</v>
      </c>
      <c r="K287" s="95">
        <v>660759.54166666663</v>
      </c>
      <c r="R287" s="42"/>
    </row>
    <row r="288" spans="2:18" x14ac:dyDescent="0.35">
      <c r="B288" s="66">
        <v>43271</v>
      </c>
      <c r="C288">
        <f t="shared" si="16"/>
        <v>2018</v>
      </c>
      <c r="D288">
        <f t="shared" si="17"/>
        <v>6</v>
      </c>
      <c r="E288">
        <f t="shared" si="18"/>
        <v>20</v>
      </c>
      <c r="F288" s="36">
        <f>IF(VLOOKUP(B288,Temperature!$A$5:$F$2241,6,FALSE)=999,0,VLOOKUP(B288,Temperature!$A$5:$F$2241,6,FALSE))</f>
        <v>75.458340000000007</v>
      </c>
      <c r="G288" s="94">
        <f t="shared" si="19"/>
        <v>225892.1954390404</v>
      </c>
      <c r="H288" s="94">
        <v>181058.33333333334</v>
      </c>
      <c r="I288" s="94">
        <f>VLOOKUP(B288,'Daily NLSL'!D265:E2090,2,FALSE)</f>
        <v>108325.1192704921</v>
      </c>
      <c r="J288" s="95">
        <v>143761.43529046749</v>
      </c>
      <c r="K288" s="95">
        <v>659037.08333333337</v>
      </c>
      <c r="R288" s="42"/>
    </row>
    <row r="289" spans="2:18" x14ac:dyDescent="0.35">
      <c r="B289" s="66">
        <v>43272</v>
      </c>
      <c r="C289">
        <f t="shared" si="16"/>
        <v>2018</v>
      </c>
      <c r="D289">
        <f t="shared" si="17"/>
        <v>6</v>
      </c>
      <c r="E289">
        <f t="shared" si="18"/>
        <v>21</v>
      </c>
      <c r="F289" s="36">
        <f>IF(VLOOKUP(B289,Temperature!$A$5:$F$2241,6,FALSE)=999,0,VLOOKUP(B289,Temperature!$A$5:$F$2241,6,FALSE))</f>
        <v>72.125</v>
      </c>
      <c r="G289" s="94">
        <f t="shared" si="19"/>
        <v>245690.40377237377</v>
      </c>
      <c r="H289" s="94">
        <v>182200.41666666666</v>
      </c>
      <c r="I289" s="94">
        <f>VLOOKUP(B289,'Daily NLSL'!D266:E2091,2,FALSE)</f>
        <v>108325.1192704921</v>
      </c>
      <c r="J289" s="95">
        <v>143761.43529046749</v>
      </c>
      <c r="K289" s="95">
        <v>679977.375</v>
      </c>
      <c r="R289" s="42"/>
    </row>
    <row r="290" spans="2:18" x14ac:dyDescent="0.35">
      <c r="B290" s="66">
        <v>43273</v>
      </c>
      <c r="C290">
        <f t="shared" si="16"/>
        <v>2018</v>
      </c>
      <c r="D290">
        <f t="shared" si="17"/>
        <v>6</v>
      </c>
      <c r="E290">
        <f t="shared" si="18"/>
        <v>22</v>
      </c>
      <c r="F290" s="36">
        <f>IF(VLOOKUP(B290,Temperature!$A$5:$F$2241,6,FALSE)=999,0,VLOOKUP(B290,Temperature!$A$5:$F$2241,6,FALSE))</f>
        <v>68.875</v>
      </c>
      <c r="G290" s="94">
        <f t="shared" si="19"/>
        <v>238194.36210570703</v>
      </c>
      <c r="H290" s="94">
        <v>183490.83333333334</v>
      </c>
      <c r="I290" s="94">
        <f>VLOOKUP(B290,'Daily NLSL'!D267:E2092,2,FALSE)</f>
        <v>108325.1192704921</v>
      </c>
      <c r="J290" s="95">
        <v>143761.43529046749</v>
      </c>
      <c r="K290" s="95">
        <v>673771.75</v>
      </c>
      <c r="R290" s="42"/>
    </row>
    <row r="291" spans="2:18" x14ac:dyDescent="0.35">
      <c r="B291" s="66">
        <v>43274</v>
      </c>
      <c r="C291">
        <f t="shared" si="16"/>
        <v>2018</v>
      </c>
      <c r="D291">
        <f t="shared" si="17"/>
        <v>6</v>
      </c>
      <c r="E291">
        <f t="shared" si="18"/>
        <v>23</v>
      </c>
      <c r="F291" s="36">
        <f>IF(VLOOKUP(B291,Temperature!$A$5:$F$2241,6,FALSE)=999,0,VLOOKUP(B291,Temperature!$A$5:$F$2241,6,FALSE))</f>
        <v>69.625</v>
      </c>
      <c r="G291" s="94">
        <f t="shared" si="19"/>
        <v>215305.98710570703</v>
      </c>
      <c r="H291" s="94">
        <v>184802.08333333334</v>
      </c>
      <c r="I291" s="94">
        <f>VLOOKUP(B291,'Daily NLSL'!D268:E2093,2,FALSE)</f>
        <v>108325.1192704921</v>
      </c>
      <c r="J291" s="95">
        <v>143761.43529046749</v>
      </c>
      <c r="K291" s="95">
        <v>652194.625</v>
      </c>
      <c r="R291" s="42"/>
    </row>
    <row r="292" spans="2:18" x14ac:dyDescent="0.35">
      <c r="B292" s="66">
        <v>43275</v>
      </c>
      <c r="C292">
        <f t="shared" si="16"/>
        <v>2018</v>
      </c>
      <c r="D292">
        <f t="shared" si="17"/>
        <v>6</v>
      </c>
      <c r="E292">
        <f t="shared" si="18"/>
        <v>24</v>
      </c>
      <c r="F292" s="36">
        <f>IF(VLOOKUP(B292,Temperature!$A$5:$F$2241,6,FALSE)=999,0,VLOOKUP(B292,Temperature!$A$5:$F$2241,6,FALSE))</f>
        <v>73.958340000000007</v>
      </c>
      <c r="G292" s="94">
        <f t="shared" si="19"/>
        <v>214436.77877237377</v>
      </c>
      <c r="H292" s="94">
        <v>185850.41666666666</v>
      </c>
      <c r="I292" s="94">
        <f>VLOOKUP(B292,'Daily NLSL'!D269:E2094,2,FALSE)</f>
        <v>108325.1192704921</v>
      </c>
      <c r="J292" s="95">
        <v>143761.43529046749</v>
      </c>
      <c r="K292" s="95">
        <v>652373.75</v>
      </c>
      <c r="R292" s="42"/>
    </row>
    <row r="293" spans="2:18" x14ac:dyDescent="0.35">
      <c r="B293" s="66">
        <v>43276</v>
      </c>
      <c r="C293">
        <f t="shared" si="16"/>
        <v>2018</v>
      </c>
      <c r="D293">
        <f t="shared" si="17"/>
        <v>6</v>
      </c>
      <c r="E293">
        <f t="shared" si="18"/>
        <v>25</v>
      </c>
      <c r="F293" s="36">
        <f>IF(VLOOKUP(B293,Temperature!$A$5:$F$2241,6,FALSE)=999,0,VLOOKUP(B293,Temperature!$A$5:$F$2241,6,FALSE))</f>
        <v>67.666659999999993</v>
      </c>
      <c r="G293" s="94">
        <f t="shared" si="19"/>
        <v>211975.0704390404</v>
      </c>
      <c r="H293" s="94">
        <v>187238.33333333334</v>
      </c>
      <c r="I293" s="94">
        <f>VLOOKUP(B293,'Daily NLSL'!D270:E2095,2,FALSE)</f>
        <v>108325.1192704921</v>
      </c>
      <c r="J293" s="95">
        <v>143761.43529046749</v>
      </c>
      <c r="K293" s="95">
        <v>651299.95833333337</v>
      </c>
      <c r="R293" s="42"/>
    </row>
    <row r="294" spans="2:18" x14ac:dyDescent="0.35">
      <c r="B294" s="66">
        <v>43277</v>
      </c>
      <c r="C294">
        <f t="shared" si="16"/>
        <v>2018</v>
      </c>
      <c r="D294">
        <f t="shared" si="17"/>
        <v>6</v>
      </c>
      <c r="E294">
        <f t="shared" si="18"/>
        <v>26</v>
      </c>
      <c r="F294" s="36">
        <f>IF(VLOOKUP(B294,Temperature!$A$5:$F$2241,6,FALSE)=999,0,VLOOKUP(B294,Temperature!$A$5:$F$2241,6,FALSE))</f>
        <v>62.791670000000003</v>
      </c>
      <c r="G294" s="94">
        <f t="shared" si="19"/>
        <v>213928.3204390404</v>
      </c>
      <c r="H294" s="94">
        <v>188494.16666666666</v>
      </c>
      <c r="I294" s="94">
        <f>VLOOKUP(B294,'Daily NLSL'!D271:E2096,2,FALSE)</f>
        <v>108325.1192704921</v>
      </c>
      <c r="J294" s="95">
        <v>143761.43529046749</v>
      </c>
      <c r="K294" s="95">
        <v>654509.04166666663</v>
      </c>
      <c r="R294" s="42"/>
    </row>
    <row r="295" spans="2:18" x14ac:dyDescent="0.35">
      <c r="B295" s="66">
        <v>43278</v>
      </c>
      <c r="C295">
        <f t="shared" si="16"/>
        <v>2018</v>
      </c>
      <c r="D295">
        <f t="shared" si="17"/>
        <v>6</v>
      </c>
      <c r="E295">
        <f t="shared" si="18"/>
        <v>27</v>
      </c>
      <c r="F295" s="36">
        <f>IF(VLOOKUP(B295,Temperature!$A$5:$F$2241,6,FALSE)=999,0,VLOOKUP(B295,Temperature!$A$5:$F$2241,6,FALSE))</f>
        <v>65</v>
      </c>
      <c r="G295" s="94">
        <f t="shared" si="19"/>
        <v>219987.3204390404</v>
      </c>
      <c r="H295" s="94">
        <v>189666.66666666666</v>
      </c>
      <c r="I295" s="94">
        <f>VLOOKUP(B295,'Daily NLSL'!D272:E2097,2,FALSE)</f>
        <v>108325.1192704921</v>
      </c>
      <c r="J295" s="95">
        <v>143761.43529046749</v>
      </c>
      <c r="K295" s="95">
        <v>661740.54166666663</v>
      </c>
      <c r="R295" s="42"/>
    </row>
    <row r="296" spans="2:18" x14ac:dyDescent="0.35">
      <c r="B296" s="66">
        <v>43279</v>
      </c>
      <c r="C296">
        <f t="shared" si="16"/>
        <v>2018</v>
      </c>
      <c r="D296">
        <f t="shared" si="17"/>
        <v>6</v>
      </c>
      <c r="E296">
        <f t="shared" si="18"/>
        <v>28</v>
      </c>
      <c r="F296" s="36">
        <f>IF(VLOOKUP(B296,Temperature!$A$5:$F$2241,6,FALSE)=999,0,VLOOKUP(B296,Temperature!$A$5:$F$2241,6,FALSE))</f>
        <v>64.166659999999993</v>
      </c>
      <c r="G296" s="94">
        <f t="shared" si="19"/>
        <v>216204.11210570703</v>
      </c>
      <c r="H296" s="94">
        <v>190831.25</v>
      </c>
      <c r="I296" s="94">
        <f>VLOOKUP(B296,'Daily NLSL'!D273:E2098,2,FALSE)</f>
        <v>108325.1192704921</v>
      </c>
      <c r="J296" s="95">
        <v>143761.43529046749</v>
      </c>
      <c r="K296" s="95">
        <v>659121.91666666663</v>
      </c>
      <c r="R296" s="42"/>
    </row>
    <row r="297" spans="2:18" x14ac:dyDescent="0.35">
      <c r="B297" s="66">
        <v>43280</v>
      </c>
      <c r="C297">
        <f t="shared" si="16"/>
        <v>2018</v>
      </c>
      <c r="D297">
        <f t="shared" si="17"/>
        <v>6</v>
      </c>
      <c r="E297">
        <f t="shared" si="18"/>
        <v>29</v>
      </c>
      <c r="F297" s="36">
        <f>IF(VLOOKUP(B297,Temperature!$A$5:$F$2241,6,FALSE)=999,0,VLOOKUP(B297,Temperature!$A$5:$F$2241,6,FALSE))</f>
        <v>64.666659999999993</v>
      </c>
      <c r="G297" s="94">
        <f t="shared" si="19"/>
        <v>217268.40377237377</v>
      </c>
      <c r="H297" s="94">
        <v>192042.5</v>
      </c>
      <c r="I297" s="94">
        <f>VLOOKUP(B297,'Daily NLSL'!D274:E2099,2,FALSE)</f>
        <v>108325.1192704921</v>
      </c>
      <c r="J297" s="95">
        <v>143761.43529046749</v>
      </c>
      <c r="K297" s="95">
        <v>661397.45833333337</v>
      </c>
      <c r="R297" s="42"/>
    </row>
    <row r="298" spans="2:18" x14ac:dyDescent="0.35">
      <c r="B298" s="66">
        <v>43281</v>
      </c>
      <c r="C298">
        <f t="shared" si="16"/>
        <v>2018</v>
      </c>
      <c r="D298">
        <f t="shared" si="17"/>
        <v>6</v>
      </c>
      <c r="E298">
        <f t="shared" si="18"/>
        <v>30</v>
      </c>
      <c r="F298" s="36">
        <f>IF(VLOOKUP(B298,Temperature!$A$5:$F$2241,6,FALSE)=999,0,VLOOKUP(B298,Temperature!$A$5:$F$2241,6,FALSE))</f>
        <v>65.083340000000007</v>
      </c>
      <c r="G298" s="94">
        <f t="shared" si="19"/>
        <v>180215.56141573962</v>
      </c>
      <c r="H298" s="94">
        <v>193499.16666666666</v>
      </c>
      <c r="I298" s="94">
        <f>VLOOKUP(B298,'Daily NLSL'!D275:E2100,2,FALSE)</f>
        <v>116243.22691192249</v>
      </c>
      <c r="J298" s="95">
        <v>134822.79500567124</v>
      </c>
      <c r="K298" s="95">
        <v>624780.75</v>
      </c>
      <c r="R298" s="42"/>
    </row>
    <row r="299" spans="2:18" x14ac:dyDescent="0.35">
      <c r="B299" s="66">
        <v>43282</v>
      </c>
      <c r="C299">
        <f t="shared" si="16"/>
        <v>2018</v>
      </c>
      <c r="D299">
        <f t="shared" si="17"/>
        <v>7</v>
      </c>
      <c r="E299">
        <f t="shared" si="18"/>
        <v>1</v>
      </c>
      <c r="F299" s="36">
        <f>IF(VLOOKUP(B299,Temperature!$A$5:$F$2241,6,FALSE)=999,0,VLOOKUP(B299,Temperature!$A$5:$F$2241,6,FALSE))</f>
        <v>66.875</v>
      </c>
      <c r="G299" s="94">
        <f t="shared" si="19"/>
        <v>166665.97808240625</v>
      </c>
      <c r="H299" s="94">
        <v>195320</v>
      </c>
      <c r="I299" s="94">
        <f>VLOOKUP(B299,'Daily NLSL'!D276:E2101,2,FALSE)</f>
        <v>116243.22691192249</v>
      </c>
      <c r="J299" s="95">
        <v>134822.79500567124</v>
      </c>
      <c r="K299" s="95">
        <v>613052</v>
      </c>
      <c r="R299" s="42"/>
    </row>
    <row r="300" spans="2:18" x14ac:dyDescent="0.35">
      <c r="B300" s="66">
        <v>43283</v>
      </c>
      <c r="C300">
        <f t="shared" si="16"/>
        <v>2018</v>
      </c>
      <c r="D300">
        <f t="shared" si="17"/>
        <v>7</v>
      </c>
      <c r="E300">
        <f t="shared" si="18"/>
        <v>2</v>
      </c>
      <c r="F300" s="36">
        <f>IF(VLOOKUP(B300,Temperature!$A$5:$F$2241,6,FALSE)=999,0,VLOOKUP(B300,Temperature!$A$5:$F$2241,6,FALSE))</f>
        <v>62.291670000000003</v>
      </c>
      <c r="G300" s="94">
        <f t="shared" si="19"/>
        <v>166971.26974907299</v>
      </c>
      <c r="H300" s="94">
        <v>197129.16666666666</v>
      </c>
      <c r="I300" s="94">
        <f>VLOOKUP(B300,'Daily NLSL'!D277:E2102,2,FALSE)</f>
        <v>116243.22691192249</v>
      </c>
      <c r="J300" s="95">
        <v>134822.79500567124</v>
      </c>
      <c r="K300" s="95">
        <v>615166.45833333337</v>
      </c>
      <c r="R300" s="42"/>
    </row>
    <row r="301" spans="2:18" x14ac:dyDescent="0.35">
      <c r="B301" s="66">
        <v>43284</v>
      </c>
      <c r="C301">
        <f t="shared" si="16"/>
        <v>2018</v>
      </c>
      <c r="D301">
        <f t="shared" si="17"/>
        <v>7</v>
      </c>
      <c r="E301">
        <f t="shared" si="18"/>
        <v>3</v>
      </c>
      <c r="F301" s="36">
        <f>IF(VLOOKUP(B301,Temperature!$A$5:$F$2241,6,FALSE)=999,0,VLOOKUP(B301,Temperature!$A$5:$F$2241,6,FALSE))</f>
        <v>64.666659999999993</v>
      </c>
      <c r="G301" s="94">
        <f t="shared" si="19"/>
        <v>165724.85308240625</v>
      </c>
      <c r="H301" s="94">
        <v>198797.91666666666</v>
      </c>
      <c r="I301" s="94">
        <f>VLOOKUP(B301,'Daily NLSL'!D278:E2103,2,FALSE)</f>
        <v>116243.22691192249</v>
      </c>
      <c r="J301" s="95">
        <v>134822.79500567124</v>
      </c>
      <c r="K301" s="95">
        <v>615588.79166666663</v>
      </c>
      <c r="R301" s="42"/>
    </row>
    <row r="302" spans="2:18" x14ac:dyDescent="0.35">
      <c r="B302" s="66">
        <v>43285</v>
      </c>
      <c r="C302">
        <f t="shared" si="16"/>
        <v>2018</v>
      </c>
      <c r="D302">
        <f t="shared" si="17"/>
        <v>7</v>
      </c>
      <c r="E302">
        <f t="shared" si="18"/>
        <v>4</v>
      </c>
      <c r="F302" s="36">
        <f>IF(VLOOKUP(B302,Temperature!$A$5:$F$2241,6,FALSE)=999,0,VLOOKUP(B302,Temperature!$A$5:$F$2241,6,FALSE))</f>
        <v>68</v>
      </c>
      <c r="G302" s="94">
        <f t="shared" si="19"/>
        <v>156918.06141573962</v>
      </c>
      <c r="H302" s="94">
        <v>200394.16666666666</v>
      </c>
      <c r="I302" s="94">
        <f>VLOOKUP(B302,'Daily NLSL'!D279:E2104,2,FALSE)</f>
        <v>116243.22691192249</v>
      </c>
      <c r="J302" s="95">
        <v>134822.79500567124</v>
      </c>
      <c r="K302" s="95">
        <v>608378.25</v>
      </c>
      <c r="R302" s="42"/>
    </row>
    <row r="303" spans="2:18" x14ac:dyDescent="0.35">
      <c r="B303" s="66">
        <v>43286</v>
      </c>
      <c r="C303">
        <f t="shared" si="16"/>
        <v>2018</v>
      </c>
      <c r="D303">
        <f t="shared" si="17"/>
        <v>7</v>
      </c>
      <c r="E303">
        <f t="shared" si="18"/>
        <v>5</v>
      </c>
      <c r="F303" s="36">
        <f>IF(VLOOKUP(B303,Temperature!$A$5:$F$2241,6,FALSE)=999,0,VLOOKUP(B303,Temperature!$A$5:$F$2241,6,FALSE))</f>
        <v>78.333340000000007</v>
      </c>
      <c r="G303" s="94">
        <f t="shared" si="19"/>
        <v>200902.56141573962</v>
      </c>
      <c r="H303" s="94">
        <v>201760</v>
      </c>
      <c r="I303" s="94">
        <f>VLOOKUP(B303,'Daily NLSL'!D280:E2105,2,FALSE)</f>
        <v>116243.22691192249</v>
      </c>
      <c r="J303" s="95">
        <v>134822.79500567124</v>
      </c>
      <c r="K303" s="95">
        <v>653728.58333333337</v>
      </c>
      <c r="R303" s="42"/>
    </row>
    <row r="304" spans="2:18" x14ac:dyDescent="0.35">
      <c r="B304" s="66">
        <v>43287</v>
      </c>
      <c r="C304">
        <f t="shared" si="16"/>
        <v>2018</v>
      </c>
      <c r="D304">
        <f t="shared" si="17"/>
        <v>7</v>
      </c>
      <c r="E304">
        <f t="shared" si="18"/>
        <v>6</v>
      </c>
      <c r="F304" s="36">
        <f>IF(VLOOKUP(B304,Temperature!$A$5:$F$2241,6,FALSE)=999,0,VLOOKUP(B304,Temperature!$A$5:$F$2241,6,FALSE))</f>
        <v>76</v>
      </c>
      <c r="G304" s="94">
        <f t="shared" si="19"/>
        <v>200567.26974907288</v>
      </c>
      <c r="H304" s="94">
        <v>203295.83333333334</v>
      </c>
      <c r="I304" s="94">
        <f>VLOOKUP(B304,'Daily NLSL'!D281:E2106,2,FALSE)</f>
        <v>116243.22691192249</v>
      </c>
      <c r="J304" s="95">
        <v>134822.79500567124</v>
      </c>
      <c r="K304" s="95">
        <v>654929.125</v>
      </c>
      <c r="R304" s="42"/>
    </row>
    <row r="305" spans="2:18" x14ac:dyDescent="0.35">
      <c r="B305" s="66">
        <v>43288</v>
      </c>
      <c r="C305">
        <f t="shared" si="16"/>
        <v>2018</v>
      </c>
      <c r="D305">
        <f t="shared" si="17"/>
        <v>7</v>
      </c>
      <c r="E305">
        <f t="shared" si="18"/>
        <v>7</v>
      </c>
      <c r="F305" s="36">
        <f>IF(VLOOKUP(B305,Temperature!$A$5:$F$2241,6,FALSE)=999,0,VLOOKUP(B305,Temperature!$A$5:$F$2241,6,FALSE))</f>
        <v>70.083340000000007</v>
      </c>
      <c r="G305" s="94">
        <f t="shared" si="19"/>
        <v>180005.14474907288</v>
      </c>
      <c r="H305" s="94">
        <v>204833.75</v>
      </c>
      <c r="I305" s="94">
        <f>VLOOKUP(B305,'Daily NLSL'!D282:E2107,2,FALSE)</f>
        <v>116243.22691192249</v>
      </c>
      <c r="J305" s="95">
        <v>134822.79500567124</v>
      </c>
      <c r="K305" s="95">
        <v>635904.91666666663</v>
      </c>
      <c r="R305" s="42"/>
    </row>
    <row r="306" spans="2:18" x14ac:dyDescent="0.35">
      <c r="B306" s="66">
        <v>43289</v>
      </c>
      <c r="C306">
        <f t="shared" si="16"/>
        <v>2018</v>
      </c>
      <c r="D306">
        <f t="shared" si="17"/>
        <v>7</v>
      </c>
      <c r="E306">
        <f t="shared" si="18"/>
        <v>8</v>
      </c>
      <c r="F306" s="36">
        <f>IF(VLOOKUP(B306,Temperature!$A$5:$F$2241,6,FALSE)=999,0,VLOOKUP(B306,Temperature!$A$5:$F$2241,6,FALSE))</f>
        <v>73.416659999999993</v>
      </c>
      <c r="G306" s="94">
        <f t="shared" si="19"/>
        <v>171412.47808240625</v>
      </c>
      <c r="H306" s="94">
        <v>206008.75</v>
      </c>
      <c r="I306" s="94">
        <f>VLOOKUP(B306,'Daily NLSL'!D283:E2108,2,FALSE)</f>
        <v>116243.22691192249</v>
      </c>
      <c r="J306" s="95">
        <v>134822.79500567124</v>
      </c>
      <c r="K306" s="95">
        <v>628487.25</v>
      </c>
      <c r="R306" s="42"/>
    </row>
    <row r="307" spans="2:18" x14ac:dyDescent="0.35">
      <c r="B307" s="66">
        <v>43290</v>
      </c>
      <c r="C307">
        <f t="shared" si="16"/>
        <v>2018</v>
      </c>
      <c r="D307">
        <f t="shared" si="17"/>
        <v>7</v>
      </c>
      <c r="E307">
        <f t="shared" si="18"/>
        <v>9</v>
      </c>
      <c r="F307" s="36">
        <f>IF(VLOOKUP(B307,Temperature!$A$5:$F$2241,6,FALSE)=999,0,VLOOKUP(B307,Temperature!$A$5:$F$2241,6,FALSE))</f>
        <v>78.5</v>
      </c>
      <c r="G307" s="94">
        <f t="shared" si="19"/>
        <v>199503.39474907288</v>
      </c>
      <c r="H307" s="94">
        <v>207015.83333333334</v>
      </c>
      <c r="I307" s="94">
        <f>VLOOKUP(B307,'Daily NLSL'!D284:E2109,2,FALSE)</f>
        <v>116243.22691192249</v>
      </c>
      <c r="J307" s="95">
        <v>134822.79500567124</v>
      </c>
      <c r="K307" s="95">
        <v>657585.25</v>
      </c>
      <c r="R307" s="42"/>
    </row>
    <row r="308" spans="2:18" x14ac:dyDescent="0.35">
      <c r="B308" s="66">
        <v>43291</v>
      </c>
      <c r="C308">
        <f t="shared" si="16"/>
        <v>2018</v>
      </c>
      <c r="D308">
        <f t="shared" si="17"/>
        <v>7</v>
      </c>
      <c r="E308">
        <f t="shared" si="18"/>
        <v>10</v>
      </c>
      <c r="F308" s="36">
        <f>IF(VLOOKUP(B308,Temperature!$A$5:$F$2241,6,FALSE)=999,0,VLOOKUP(B308,Temperature!$A$5:$F$2241,6,FALSE))</f>
        <v>71.958340000000007</v>
      </c>
      <c r="G308" s="94">
        <f t="shared" si="19"/>
        <v>188478.5614157395</v>
      </c>
      <c r="H308" s="94">
        <v>208317.08333333334</v>
      </c>
      <c r="I308" s="94">
        <f>VLOOKUP(B308,'Daily NLSL'!D285:E2110,2,FALSE)</f>
        <v>116243.22691192249</v>
      </c>
      <c r="J308" s="95">
        <v>134822.79500567124</v>
      </c>
      <c r="K308" s="95">
        <v>647861.66666666663</v>
      </c>
      <c r="R308" s="42"/>
    </row>
    <row r="309" spans="2:18" x14ac:dyDescent="0.35">
      <c r="B309" s="66">
        <v>43292</v>
      </c>
      <c r="C309">
        <f t="shared" si="16"/>
        <v>2018</v>
      </c>
      <c r="D309">
        <f t="shared" si="17"/>
        <v>7</v>
      </c>
      <c r="E309">
        <f t="shared" si="18"/>
        <v>11</v>
      </c>
      <c r="F309" s="36">
        <f>IF(VLOOKUP(B309,Temperature!$A$5:$F$2241,6,FALSE)=999,0,VLOOKUP(B309,Temperature!$A$5:$F$2241,6,FALSE))</f>
        <v>73.833340000000007</v>
      </c>
      <c r="G309" s="94">
        <f t="shared" si="19"/>
        <v>217302.81141573962</v>
      </c>
      <c r="H309" s="94">
        <v>209361.66666666666</v>
      </c>
      <c r="I309" s="94">
        <f>VLOOKUP(B309,'Daily NLSL'!D286:E2111,2,FALSE)</f>
        <v>116243.22691192249</v>
      </c>
      <c r="J309" s="95">
        <v>134822.79500567124</v>
      </c>
      <c r="K309" s="95">
        <v>677730.5</v>
      </c>
      <c r="R309" s="42"/>
    </row>
    <row r="310" spans="2:18" x14ac:dyDescent="0.35">
      <c r="B310" s="66">
        <v>43293</v>
      </c>
      <c r="C310">
        <f t="shared" si="16"/>
        <v>2018</v>
      </c>
      <c r="D310">
        <f t="shared" si="17"/>
        <v>7</v>
      </c>
      <c r="E310">
        <f t="shared" si="18"/>
        <v>12</v>
      </c>
      <c r="F310" s="36">
        <f>IF(VLOOKUP(B310,Temperature!$A$5:$F$2241,6,FALSE)=999,0,VLOOKUP(B310,Temperature!$A$5:$F$2241,6,FALSE))</f>
        <v>80.391300000000001</v>
      </c>
      <c r="G310" s="94">
        <f t="shared" si="19"/>
        <v>239852.22808240625</v>
      </c>
      <c r="H310" s="94">
        <v>210364.58333333334</v>
      </c>
      <c r="I310" s="94">
        <f>VLOOKUP(B310,'Daily NLSL'!D287:E2112,2,FALSE)</f>
        <v>116243.22691192249</v>
      </c>
      <c r="J310" s="95">
        <v>134822.79500567124</v>
      </c>
      <c r="K310" s="95">
        <v>701282.83333333337</v>
      </c>
      <c r="R310" s="42"/>
    </row>
    <row r="311" spans="2:18" x14ac:dyDescent="0.35">
      <c r="B311" s="66">
        <v>43294</v>
      </c>
      <c r="C311">
        <f t="shared" si="16"/>
        <v>2018</v>
      </c>
      <c r="D311">
        <f t="shared" si="17"/>
        <v>7</v>
      </c>
      <c r="E311">
        <f t="shared" si="18"/>
        <v>13</v>
      </c>
      <c r="F311" s="36">
        <f>IF(VLOOKUP(B311,Temperature!$A$5:$F$2241,6,FALSE)=999,0,VLOOKUP(B311,Temperature!$A$5:$F$2241,6,FALSE))</f>
        <v>81.708340000000007</v>
      </c>
      <c r="G311" s="94">
        <f t="shared" si="19"/>
        <v>247642.72808240625</v>
      </c>
      <c r="H311" s="94">
        <v>211194.16666666666</v>
      </c>
      <c r="I311" s="94">
        <f>VLOOKUP(B311,'Daily NLSL'!D288:E2113,2,FALSE)</f>
        <v>116243.22691192249</v>
      </c>
      <c r="J311" s="95">
        <v>134822.79500567124</v>
      </c>
      <c r="K311" s="95">
        <v>709902.91666666663</v>
      </c>
      <c r="R311" s="42"/>
    </row>
    <row r="312" spans="2:18" x14ac:dyDescent="0.35">
      <c r="B312" s="66">
        <v>43295</v>
      </c>
      <c r="C312">
        <f t="shared" si="16"/>
        <v>2018</v>
      </c>
      <c r="D312">
        <f t="shared" si="17"/>
        <v>7</v>
      </c>
      <c r="E312">
        <f t="shared" si="18"/>
        <v>14</v>
      </c>
      <c r="F312" s="36">
        <f>IF(VLOOKUP(B312,Temperature!$A$5:$F$2241,6,FALSE)=999,0,VLOOKUP(B312,Temperature!$A$5:$F$2241,6,FALSE))</f>
        <v>79.041659999999993</v>
      </c>
      <c r="G312" s="94">
        <f t="shared" si="19"/>
        <v>215163.26974907299</v>
      </c>
      <c r="H312" s="94">
        <v>212144.16666666666</v>
      </c>
      <c r="I312" s="94">
        <f>VLOOKUP(B312,'Daily NLSL'!D289:E2114,2,FALSE)</f>
        <v>116243.22691192249</v>
      </c>
      <c r="J312" s="95">
        <v>134822.79500567124</v>
      </c>
      <c r="K312" s="95">
        <v>678373.45833333337</v>
      </c>
      <c r="R312" s="42"/>
    </row>
    <row r="313" spans="2:18" x14ac:dyDescent="0.35">
      <c r="B313" s="66">
        <v>43296</v>
      </c>
      <c r="C313">
        <f t="shared" si="16"/>
        <v>2018</v>
      </c>
      <c r="D313">
        <f t="shared" si="17"/>
        <v>7</v>
      </c>
      <c r="E313">
        <f t="shared" si="18"/>
        <v>15</v>
      </c>
      <c r="F313" s="36">
        <f>IF(VLOOKUP(B313,Temperature!$A$5:$F$2241,6,FALSE)=999,0,VLOOKUP(B313,Temperature!$A$5:$F$2241,6,FALSE))</f>
        <v>78.041659999999993</v>
      </c>
      <c r="G313" s="94">
        <f t="shared" si="19"/>
        <v>210857.85308240625</v>
      </c>
      <c r="H313" s="94">
        <v>212896.66666666666</v>
      </c>
      <c r="I313" s="94">
        <f>VLOOKUP(B313,'Daily NLSL'!D290:E2115,2,FALSE)</f>
        <v>116243.22691192249</v>
      </c>
      <c r="J313" s="95">
        <v>134822.79500567124</v>
      </c>
      <c r="K313" s="95">
        <v>674820.54166666663</v>
      </c>
      <c r="R313" s="42"/>
    </row>
    <row r="314" spans="2:18" x14ac:dyDescent="0.35">
      <c r="B314" s="66">
        <v>43297</v>
      </c>
      <c r="C314">
        <f t="shared" si="16"/>
        <v>2018</v>
      </c>
      <c r="D314">
        <f t="shared" si="17"/>
        <v>7</v>
      </c>
      <c r="E314">
        <f t="shared" si="18"/>
        <v>16</v>
      </c>
      <c r="F314" s="36">
        <f>IF(VLOOKUP(B314,Temperature!$A$5:$F$2241,6,FALSE)=999,0,VLOOKUP(B314,Temperature!$A$5:$F$2241,6,FALSE))</f>
        <v>81.666659999999993</v>
      </c>
      <c r="G314" s="94">
        <f t="shared" si="19"/>
        <v>236551.4364157395</v>
      </c>
      <c r="H314" s="94">
        <v>213329.58333333334</v>
      </c>
      <c r="I314" s="94">
        <f>VLOOKUP(B314,'Daily NLSL'!D291:E2116,2,FALSE)</f>
        <v>116243.22691192249</v>
      </c>
      <c r="J314" s="95">
        <v>134822.79500567124</v>
      </c>
      <c r="K314" s="95">
        <v>700947.04166666663</v>
      </c>
      <c r="R314" s="42"/>
    </row>
    <row r="315" spans="2:18" x14ac:dyDescent="0.35">
      <c r="B315" s="66">
        <v>43298</v>
      </c>
      <c r="C315">
        <f t="shared" si="16"/>
        <v>2018</v>
      </c>
      <c r="D315">
        <f t="shared" si="17"/>
        <v>7</v>
      </c>
      <c r="E315">
        <f t="shared" si="18"/>
        <v>17</v>
      </c>
      <c r="F315" s="36">
        <f>IF(VLOOKUP(B315,Temperature!$A$5:$F$2241,6,FALSE)=999,0,VLOOKUP(B315,Temperature!$A$5:$F$2241,6,FALSE))</f>
        <v>84.416659999999993</v>
      </c>
      <c r="G315" s="94">
        <f t="shared" si="19"/>
        <v>250799.527227855</v>
      </c>
      <c r="H315" s="94">
        <v>213696.25</v>
      </c>
      <c r="I315" s="94">
        <f>VLOOKUP(B315,'Daily NLSL'!D292:E2117,2,FALSE)</f>
        <v>116243.22691192249</v>
      </c>
      <c r="J315" s="95">
        <v>137825.99586022249</v>
      </c>
      <c r="K315" s="95">
        <v>718565</v>
      </c>
      <c r="R315" s="42"/>
    </row>
    <row r="316" spans="2:18" x14ac:dyDescent="0.35">
      <c r="B316" s="66">
        <v>43299</v>
      </c>
      <c r="C316">
        <f t="shared" si="16"/>
        <v>2018</v>
      </c>
      <c r="D316">
        <f t="shared" si="17"/>
        <v>7</v>
      </c>
      <c r="E316">
        <f t="shared" si="18"/>
        <v>18</v>
      </c>
      <c r="F316" s="36">
        <f>IF(VLOOKUP(B316,Temperature!$A$5:$F$2241,6,FALSE)=999,0,VLOOKUP(B316,Temperature!$A$5:$F$2241,6,FALSE))</f>
        <v>84.208340000000007</v>
      </c>
      <c r="G316" s="94">
        <f t="shared" si="19"/>
        <v>232486.11056118825</v>
      </c>
      <c r="H316" s="94">
        <v>214105.83333333334</v>
      </c>
      <c r="I316" s="94">
        <f>VLOOKUP(B316,'Daily NLSL'!D293:E2118,2,FALSE)</f>
        <v>116243.22691192249</v>
      </c>
      <c r="J316" s="95">
        <v>137825.99586022249</v>
      </c>
      <c r="K316" s="95">
        <v>700661.16666666663</v>
      </c>
      <c r="R316" s="42"/>
    </row>
    <row r="317" spans="2:18" x14ac:dyDescent="0.35">
      <c r="B317" s="66">
        <v>43300</v>
      </c>
      <c r="C317">
        <f t="shared" si="16"/>
        <v>2018</v>
      </c>
      <c r="D317">
        <f t="shared" si="17"/>
        <v>7</v>
      </c>
      <c r="E317">
        <f t="shared" si="18"/>
        <v>19</v>
      </c>
      <c r="F317" s="36">
        <f>IF(VLOOKUP(B317,Temperature!$A$5:$F$2241,6,FALSE)=999,0,VLOOKUP(B317,Temperature!$A$5:$F$2241,6,FALSE))</f>
        <v>79.125</v>
      </c>
      <c r="G317" s="94">
        <f t="shared" si="19"/>
        <v>239926.19389452162</v>
      </c>
      <c r="H317" s="94">
        <v>214682.5</v>
      </c>
      <c r="I317" s="94">
        <f>VLOOKUP(B317,'Daily NLSL'!D294:E2119,2,FALSE)</f>
        <v>116243.22691192249</v>
      </c>
      <c r="J317" s="95">
        <v>137825.99586022249</v>
      </c>
      <c r="K317" s="95">
        <v>708677.91666666663</v>
      </c>
      <c r="R317" s="42"/>
    </row>
    <row r="318" spans="2:18" x14ac:dyDescent="0.35">
      <c r="B318" s="66">
        <v>43301</v>
      </c>
      <c r="C318">
        <f t="shared" si="16"/>
        <v>2018</v>
      </c>
      <c r="D318">
        <f t="shared" si="17"/>
        <v>7</v>
      </c>
      <c r="E318">
        <f t="shared" si="18"/>
        <v>20</v>
      </c>
      <c r="F318" s="36">
        <f>IF(VLOOKUP(B318,Temperature!$A$5:$F$2241,6,FALSE)=999,0,VLOOKUP(B318,Temperature!$A$5:$F$2241,6,FALSE))</f>
        <v>73.708340000000007</v>
      </c>
      <c r="G318" s="94">
        <f t="shared" si="19"/>
        <v>223922.19389452162</v>
      </c>
      <c r="H318" s="94">
        <v>215144.58333333334</v>
      </c>
      <c r="I318" s="94">
        <f>VLOOKUP(B318,'Daily NLSL'!D295:E2120,2,FALSE)</f>
        <v>116243.22691192249</v>
      </c>
      <c r="J318" s="95">
        <v>137825.99586022249</v>
      </c>
      <c r="K318" s="95">
        <v>693136</v>
      </c>
      <c r="R318" s="42"/>
    </row>
    <row r="319" spans="2:18" x14ac:dyDescent="0.35">
      <c r="B319" s="66">
        <v>43302</v>
      </c>
      <c r="C319">
        <f t="shared" si="16"/>
        <v>2018</v>
      </c>
      <c r="D319">
        <f t="shared" si="17"/>
        <v>7</v>
      </c>
      <c r="E319">
        <f t="shared" si="18"/>
        <v>21</v>
      </c>
      <c r="F319" s="36">
        <f>IF(VLOOKUP(B319,Temperature!$A$5:$F$2241,6,FALSE)=999,0,VLOOKUP(B319,Temperature!$A$5:$F$2241,6,FALSE))</f>
        <v>70.916659999999993</v>
      </c>
      <c r="G319" s="94">
        <f t="shared" si="19"/>
        <v>207114.61056118837</v>
      </c>
      <c r="H319" s="94">
        <v>215372.5</v>
      </c>
      <c r="I319" s="94">
        <f>VLOOKUP(B319,'Daily NLSL'!D296:E2121,2,FALSE)</f>
        <v>116243.22691192249</v>
      </c>
      <c r="J319" s="95">
        <v>137825.99586022249</v>
      </c>
      <c r="K319" s="95">
        <v>676556.33333333337</v>
      </c>
      <c r="R319" s="42"/>
    </row>
    <row r="320" spans="2:18" x14ac:dyDescent="0.35">
      <c r="B320" s="66">
        <v>43303</v>
      </c>
      <c r="C320">
        <f t="shared" si="16"/>
        <v>2018</v>
      </c>
      <c r="D320">
        <f t="shared" si="17"/>
        <v>7</v>
      </c>
      <c r="E320">
        <f t="shared" si="18"/>
        <v>22</v>
      </c>
      <c r="F320" s="36">
        <f>IF(VLOOKUP(B320,Temperature!$A$5:$F$2241,6,FALSE)=999,0,VLOOKUP(B320,Temperature!$A$5:$F$2241,6,FALSE))</f>
        <v>73.625</v>
      </c>
      <c r="G320" s="94">
        <f t="shared" si="19"/>
        <v>200254.98556118837</v>
      </c>
      <c r="H320" s="94">
        <v>214866.66666666666</v>
      </c>
      <c r="I320" s="94">
        <f>VLOOKUP(B320,'Daily NLSL'!D297:E2122,2,FALSE)</f>
        <v>116243.22691192249</v>
      </c>
      <c r="J320" s="95">
        <v>137825.99586022249</v>
      </c>
      <c r="K320" s="95">
        <v>669190.875</v>
      </c>
      <c r="R320" s="42"/>
    </row>
    <row r="321" spans="2:18" x14ac:dyDescent="0.35">
      <c r="B321" s="66">
        <v>43304</v>
      </c>
      <c r="C321">
        <f t="shared" si="16"/>
        <v>2018</v>
      </c>
      <c r="D321">
        <f t="shared" si="17"/>
        <v>7</v>
      </c>
      <c r="E321">
        <f t="shared" si="18"/>
        <v>23</v>
      </c>
      <c r="F321" s="36">
        <f>IF(VLOOKUP(B321,Temperature!$A$5:$F$2241,6,FALSE)=999,0,VLOOKUP(B321,Temperature!$A$5:$F$2241,6,FALSE))</f>
        <v>78.083340000000007</v>
      </c>
      <c r="G321" s="94">
        <f t="shared" si="19"/>
        <v>218811.44389452162</v>
      </c>
      <c r="H321" s="94">
        <v>214194.58333333334</v>
      </c>
      <c r="I321" s="94">
        <f>VLOOKUP(B321,'Daily NLSL'!D298:E2123,2,FALSE)</f>
        <v>116243.22691192249</v>
      </c>
      <c r="J321" s="95">
        <v>137825.99586022249</v>
      </c>
      <c r="K321" s="95">
        <v>687075.25</v>
      </c>
      <c r="R321" s="42"/>
    </row>
    <row r="322" spans="2:18" x14ac:dyDescent="0.35">
      <c r="B322" s="66">
        <v>43305</v>
      </c>
      <c r="C322">
        <f t="shared" si="16"/>
        <v>2018</v>
      </c>
      <c r="D322">
        <f t="shared" si="17"/>
        <v>7</v>
      </c>
      <c r="E322">
        <f t="shared" si="18"/>
        <v>24</v>
      </c>
      <c r="F322" s="36">
        <f>IF(VLOOKUP(B322,Temperature!$A$5:$F$2241,6,FALSE)=999,0,VLOOKUP(B322,Temperature!$A$5:$F$2241,6,FALSE))</f>
        <v>82.791659999999993</v>
      </c>
      <c r="G322" s="94">
        <f t="shared" si="19"/>
        <v>250797.402227855</v>
      </c>
      <c r="H322" s="94">
        <v>213534.16666666666</v>
      </c>
      <c r="I322" s="94">
        <f>VLOOKUP(B322,'Daily NLSL'!D299:E2124,2,FALSE)</f>
        <v>116243.22691192249</v>
      </c>
      <c r="J322" s="95">
        <v>137825.99586022249</v>
      </c>
      <c r="K322" s="95">
        <v>718400.79166666663</v>
      </c>
      <c r="R322" s="42"/>
    </row>
    <row r="323" spans="2:18" x14ac:dyDescent="0.35">
      <c r="B323" s="66">
        <v>43306</v>
      </c>
      <c r="C323">
        <f t="shared" si="16"/>
        <v>2018</v>
      </c>
      <c r="D323">
        <f t="shared" si="17"/>
        <v>7</v>
      </c>
      <c r="E323">
        <f t="shared" si="18"/>
        <v>25</v>
      </c>
      <c r="F323" s="36">
        <f>IF(VLOOKUP(B323,Temperature!$A$5:$F$2241,6,FALSE)=999,0,VLOOKUP(B323,Temperature!$A$5:$F$2241,6,FALSE))</f>
        <v>82.083340000000007</v>
      </c>
      <c r="G323" s="94">
        <f t="shared" si="19"/>
        <v>260976.73556118825</v>
      </c>
      <c r="H323" s="94">
        <v>212835.83333333334</v>
      </c>
      <c r="I323" s="94">
        <f>VLOOKUP(B323,'Daily NLSL'!D300:E2125,2,FALSE)</f>
        <v>116243.22691192249</v>
      </c>
      <c r="J323" s="95">
        <v>137825.99586022249</v>
      </c>
      <c r="K323" s="95">
        <v>727881.79166666663</v>
      </c>
      <c r="R323" s="42"/>
    </row>
    <row r="324" spans="2:18" x14ac:dyDescent="0.35">
      <c r="B324" s="66">
        <v>43307</v>
      </c>
      <c r="C324">
        <f t="shared" si="16"/>
        <v>2018</v>
      </c>
      <c r="D324">
        <f t="shared" si="17"/>
        <v>7</v>
      </c>
      <c r="E324">
        <f t="shared" si="18"/>
        <v>26</v>
      </c>
      <c r="F324" s="36">
        <f>IF(VLOOKUP(B324,Temperature!$A$5:$F$2241,6,FALSE)=999,0,VLOOKUP(B324,Temperature!$A$5:$F$2241,6,FALSE))</f>
        <v>81.541659999999993</v>
      </c>
      <c r="G324" s="94">
        <f t="shared" si="19"/>
        <v>265639.61056118837</v>
      </c>
      <c r="H324" s="94">
        <v>212317.91666666666</v>
      </c>
      <c r="I324" s="94">
        <f>VLOOKUP(B324,'Daily NLSL'!D301:E2126,2,FALSE)</f>
        <v>116243.22691192249</v>
      </c>
      <c r="J324" s="95">
        <v>137825.99586022249</v>
      </c>
      <c r="K324" s="95">
        <v>732026.75</v>
      </c>
      <c r="R324" s="42"/>
    </row>
    <row r="325" spans="2:18" x14ac:dyDescent="0.35">
      <c r="B325" s="66">
        <v>43308</v>
      </c>
      <c r="C325">
        <f t="shared" si="16"/>
        <v>2018</v>
      </c>
      <c r="D325">
        <f t="shared" si="17"/>
        <v>7</v>
      </c>
      <c r="E325">
        <f t="shared" si="18"/>
        <v>27</v>
      </c>
      <c r="F325" s="36">
        <f>IF(VLOOKUP(B325,Temperature!$A$5:$F$2241,6,FALSE)=999,0,VLOOKUP(B325,Temperature!$A$5:$F$2241,6,FALSE))</f>
        <v>80.125</v>
      </c>
      <c r="G325" s="94">
        <f t="shared" si="19"/>
        <v>266162.44389452162</v>
      </c>
      <c r="H325" s="94">
        <v>211656.25</v>
      </c>
      <c r="I325" s="94">
        <f>VLOOKUP(B325,'Daily NLSL'!D302:E2127,2,FALSE)</f>
        <v>116243.22691192249</v>
      </c>
      <c r="J325" s="95">
        <v>137825.99586022249</v>
      </c>
      <c r="K325" s="95">
        <v>731887.91666666663</v>
      </c>
      <c r="R325" s="42"/>
    </row>
    <row r="326" spans="2:18" x14ac:dyDescent="0.35">
      <c r="B326" s="66">
        <v>43309</v>
      </c>
      <c r="C326">
        <f t="shared" si="16"/>
        <v>2018</v>
      </c>
      <c r="D326">
        <f t="shared" si="17"/>
        <v>7</v>
      </c>
      <c r="E326">
        <f t="shared" si="18"/>
        <v>28</v>
      </c>
      <c r="F326" s="36">
        <f>IF(VLOOKUP(B326,Temperature!$A$5:$F$2241,6,FALSE)=999,0,VLOOKUP(B326,Temperature!$A$5:$F$2241,6,FALSE))</f>
        <v>81.583340000000007</v>
      </c>
      <c r="G326" s="94">
        <f t="shared" si="19"/>
        <v>249966.11056118837</v>
      </c>
      <c r="H326" s="94">
        <v>210207.91666666666</v>
      </c>
      <c r="I326" s="94">
        <f>VLOOKUP(B326,'Daily NLSL'!D303:E2128,2,FALSE)</f>
        <v>116243.22691192249</v>
      </c>
      <c r="J326" s="95">
        <v>137825.99586022249</v>
      </c>
      <c r="K326" s="95">
        <v>714243.25</v>
      </c>
      <c r="R326" s="42"/>
    </row>
    <row r="327" spans="2:18" x14ac:dyDescent="0.35">
      <c r="B327" s="66">
        <v>43310</v>
      </c>
      <c r="C327">
        <f t="shared" si="16"/>
        <v>2018</v>
      </c>
      <c r="D327">
        <f t="shared" si="17"/>
        <v>7</v>
      </c>
      <c r="E327">
        <f t="shared" si="18"/>
        <v>29</v>
      </c>
      <c r="F327" s="36">
        <f>IF(VLOOKUP(B327,Temperature!$A$5:$F$2241,6,FALSE)=999,0,VLOOKUP(B327,Temperature!$A$5:$F$2241,6,FALSE))</f>
        <v>81.458340000000007</v>
      </c>
      <c r="G327" s="94">
        <f t="shared" si="19"/>
        <v>240585.44389452162</v>
      </c>
      <c r="H327" s="94">
        <v>208327.5</v>
      </c>
      <c r="I327" s="94">
        <f>VLOOKUP(B327,'Daily NLSL'!D304:E2129,2,FALSE)</f>
        <v>116243.22691192249</v>
      </c>
      <c r="J327" s="95">
        <v>137825.99586022249</v>
      </c>
      <c r="K327" s="95">
        <v>702982.16666666663</v>
      </c>
      <c r="R327" s="42"/>
    </row>
    <row r="328" spans="2:18" x14ac:dyDescent="0.35">
      <c r="B328" s="66">
        <v>43311</v>
      </c>
      <c r="C328">
        <f t="shared" si="16"/>
        <v>2018</v>
      </c>
      <c r="D328">
        <f t="shared" si="17"/>
        <v>7</v>
      </c>
      <c r="E328">
        <f t="shared" si="18"/>
        <v>30</v>
      </c>
      <c r="F328" s="36">
        <f>IF(VLOOKUP(B328,Temperature!$A$5:$F$2241,6,FALSE)=999,0,VLOOKUP(B328,Temperature!$A$5:$F$2241,6,FALSE))</f>
        <v>82.458340000000007</v>
      </c>
      <c r="G328" s="94">
        <f t="shared" si="19"/>
        <v>230513.36056118837</v>
      </c>
      <c r="H328" s="94">
        <v>206297.5</v>
      </c>
      <c r="I328" s="94">
        <f>VLOOKUP(B328,'Daily NLSL'!D305:E2130,2,FALSE)</f>
        <v>116243.22691192249</v>
      </c>
      <c r="J328" s="95">
        <v>137825.99586022249</v>
      </c>
      <c r="K328" s="95">
        <v>690880.08333333337</v>
      </c>
      <c r="R328" s="42"/>
    </row>
    <row r="329" spans="2:18" x14ac:dyDescent="0.35">
      <c r="B329" s="66">
        <v>43312</v>
      </c>
      <c r="C329">
        <f t="shared" si="16"/>
        <v>2018</v>
      </c>
      <c r="D329">
        <f t="shared" si="17"/>
        <v>7</v>
      </c>
      <c r="E329">
        <f t="shared" si="18"/>
        <v>31</v>
      </c>
      <c r="F329" s="36">
        <f>IF(VLOOKUP(B329,Temperature!$A$5:$F$2241,6,FALSE)=999,0,VLOOKUP(B329,Temperature!$A$5:$F$2241,6,FALSE))</f>
        <v>83.833340000000007</v>
      </c>
      <c r="G329" s="94">
        <f t="shared" si="19"/>
        <v>222353.73094660204</v>
      </c>
      <c r="H329" s="94">
        <v>204065</v>
      </c>
      <c r="I329" s="94">
        <f>VLOOKUP(B329,'Daily NLSL'!D306:E2131,2,FALSE)</f>
        <v>115903.61463291167</v>
      </c>
      <c r="J329" s="95">
        <v>151559.3210871529</v>
      </c>
      <c r="K329" s="95">
        <v>693881.66666666663</v>
      </c>
      <c r="R329" s="42"/>
    </row>
    <row r="330" spans="2:18" x14ac:dyDescent="0.35">
      <c r="B330" s="66">
        <v>43313</v>
      </c>
      <c r="C330">
        <f t="shared" si="16"/>
        <v>2018</v>
      </c>
      <c r="D330">
        <f t="shared" si="17"/>
        <v>8</v>
      </c>
      <c r="E330">
        <f t="shared" si="18"/>
        <v>1</v>
      </c>
      <c r="F330" s="36">
        <f>IF(VLOOKUP(B330,Temperature!$A$5:$F$2241,6,FALSE)=999,0,VLOOKUP(B330,Temperature!$A$5:$F$2241,6,FALSE))</f>
        <v>82.75</v>
      </c>
      <c r="G330" s="94">
        <f t="shared" si="19"/>
        <v>226317.52261326878</v>
      </c>
      <c r="H330" s="94">
        <v>201788.75</v>
      </c>
      <c r="I330" s="94">
        <f>VLOOKUP(B330,'Daily NLSL'!D307:E2132,2,FALSE)</f>
        <v>115903.61463291167</v>
      </c>
      <c r="J330" s="95">
        <v>151559.3210871529</v>
      </c>
      <c r="K330" s="95">
        <v>695569.20833333337</v>
      </c>
      <c r="R330" s="42"/>
    </row>
    <row r="331" spans="2:18" x14ac:dyDescent="0.35">
      <c r="B331" s="66">
        <v>43314</v>
      </c>
      <c r="C331">
        <f t="shared" si="16"/>
        <v>2018</v>
      </c>
      <c r="D331">
        <f t="shared" si="17"/>
        <v>8</v>
      </c>
      <c r="E331">
        <f t="shared" si="18"/>
        <v>2</v>
      </c>
      <c r="F331" s="36">
        <f>IF(VLOOKUP(B331,Temperature!$A$5:$F$2241,6,FALSE)=999,0,VLOOKUP(B331,Temperature!$A$5:$F$2241,6,FALSE))</f>
        <v>78.25</v>
      </c>
      <c r="G331" s="94">
        <f t="shared" si="19"/>
        <v>226018.02261326878</v>
      </c>
      <c r="H331" s="94">
        <v>199711.25</v>
      </c>
      <c r="I331" s="94">
        <f>VLOOKUP(B331,'Daily NLSL'!D308:E2133,2,FALSE)</f>
        <v>115903.61463291167</v>
      </c>
      <c r="J331" s="95">
        <v>151559.3210871529</v>
      </c>
      <c r="K331" s="95">
        <v>693192.20833333337</v>
      </c>
      <c r="R331" s="42"/>
    </row>
    <row r="332" spans="2:18" x14ac:dyDescent="0.35">
      <c r="B332" s="66">
        <v>43315</v>
      </c>
      <c r="C332">
        <f t="shared" si="16"/>
        <v>2018</v>
      </c>
      <c r="D332">
        <f t="shared" si="17"/>
        <v>8</v>
      </c>
      <c r="E332">
        <f t="shared" si="18"/>
        <v>3</v>
      </c>
      <c r="F332" s="36">
        <f>IF(VLOOKUP(B332,Temperature!$A$5:$F$2241,6,FALSE)=999,0,VLOOKUP(B332,Temperature!$A$5:$F$2241,6,FALSE))</f>
        <v>72.583340000000007</v>
      </c>
      <c r="G332" s="94">
        <f t="shared" si="19"/>
        <v>208761.93927993541</v>
      </c>
      <c r="H332" s="94">
        <v>197498.33333333334</v>
      </c>
      <c r="I332" s="94">
        <f>VLOOKUP(B332,'Daily NLSL'!D309:E2134,2,FALSE)</f>
        <v>115903.61463291167</v>
      </c>
      <c r="J332" s="95">
        <v>151559.3210871529</v>
      </c>
      <c r="K332" s="95">
        <v>673723.20833333337</v>
      </c>
      <c r="R332" s="42"/>
    </row>
    <row r="333" spans="2:18" x14ac:dyDescent="0.35">
      <c r="B333" s="66">
        <v>43316</v>
      </c>
      <c r="C333">
        <f t="shared" si="16"/>
        <v>2018</v>
      </c>
      <c r="D333">
        <f t="shared" si="17"/>
        <v>8</v>
      </c>
      <c r="E333">
        <f t="shared" si="18"/>
        <v>4</v>
      </c>
      <c r="F333" s="36">
        <f>IF(VLOOKUP(B333,Temperature!$A$5:$F$2241,6,FALSE)=999,0,VLOOKUP(B333,Temperature!$A$5:$F$2241,6,FALSE))</f>
        <v>72.833340000000007</v>
      </c>
      <c r="G333" s="94">
        <f t="shared" si="19"/>
        <v>196491.56427993541</v>
      </c>
      <c r="H333" s="94">
        <v>195102.91666666666</v>
      </c>
      <c r="I333" s="94">
        <f>VLOOKUP(B333,'Daily NLSL'!D310:E2135,2,FALSE)</f>
        <v>115903.61463291167</v>
      </c>
      <c r="J333" s="95">
        <v>151559.3210871529</v>
      </c>
      <c r="K333" s="95">
        <v>659057.41666666663</v>
      </c>
      <c r="R333" s="42"/>
    </row>
    <row r="334" spans="2:18" x14ac:dyDescent="0.35">
      <c r="B334" s="66">
        <v>43317</v>
      </c>
      <c r="C334">
        <f t="shared" si="16"/>
        <v>2018</v>
      </c>
      <c r="D334">
        <f t="shared" si="17"/>
        <v>8</v>
      </c>
      <c r="E334">
        <f t="shared" si="18"/>
        <v>5</v>
      </c>
      <c r="F334" s="36">
        <f>IF(VLOOKUP(B334,Temperature!$A$5:$F$2241,6,FALSE)=999,0,VLOOKUP(B334,Temperature!$A$5:$F$2241,6,FALSE))</f>
        <v>75.666659999999993</v>
      </c>
      <c r="G334" s="94">
        <f t="shared" si="19"/>
        <v>191334.81427993541</v>
      </c>
      <c r="H334" s="94">
        <v>192582.91666666666</v>
      </c>
      <c r="I334" s="94">
        <f>VLOOKUP(B334,'Daily NLSL'!D311:E2136,2,FALSE)</f>
        <v>115903.61463291167</v>
      </c>
      <c r="J334" s="95">
        <v>151559.3210871529</v>
      </c>
      <c r="K334" s="95">
        <v>651380.66666666663</v>
      </c>
      <c r="R334" s="42"/>
    </row>
    <row r="335" spans="2:18" x14ac:dyDescent="0.35">
      <c r="B335" s="66">
        <v>43318</v>
      </c>
      <c r="C335">
        <f t="shared" si="16"/>
        <v>2018</v>
      </c>
      <c r="D335">
        <f t="shared" si="17"/>
        <v>8</v>
      </c>
      <c r="E335">
        <f t="shared" si="18"/>
        <v>6</v>
      </c>
      <c r="F335" s="36">
        <f>IF(VLOOKUP(B335,Temperature!$A$5:$F$2241,6,FALSE)=999,0,VLOOKUP(B335,Temperature!$A$5:$F$2241,6,FALSE))</f>
        <v>78</v>
      </c>
      <c r="G335" s="94">
        <f t="shared" si="19"/>
        <v>210170.27261326878</v>
      </c>
      <c r="H335" s="94">
        <v>190092.91666666666</v>
      </c>
      <c r="I335" s="94">
        <f>VLOOKUP(B335,'Daily NLSL'!D312:E2137,2,FALSE)</f>
        <v>115903.61463291167</v>
      </c>
      <c r="J335" s="95">
        <v>151559.3210871529</v>
      </c>
      <c r="K335" s="95">
        <v>667726.125</v>
      </c>
      <c r="R335" s="42"/>
    </row>
    <row r="336" spans="2:18" x14ac:dyDescent="0.35">
      <c r="B336" s="66">
        <v>43319</v>
      </c>
      <c r="C336">
        <f t="shared" si="16"/>
        <v>2018</v>
      </c>
      <c r="D336">
        <f t="shared" si="17"/>
        <v>8</v>
      </c>
      <c r="E336">
        <f t="shared" si="18"/>
        <v>7</v>
      </c>
      <c r="F336" s="36">
        <f>IF(VLOOKUP(B336,Temperature!$A$5:$F$2241,6,FALSE)=999,0,VLOOKUP(B336,Temperature!$A$5:$F$2241,6,FALSE))</f>
        <v>79.458340000000007</v>
      </c>
      <c r="G336" s="94">
        <f t="shared" si="19"/>
        <v>232470.64761326878</v>
      </c>
      <c r="H336" s="94">
        <v>187717.5</v>
      </c>
      <c r="I336" s="94">
        <f>VLOOKUP(B336,'Daily NLSL'!D313:E2138,2,FALSE)</f>
        <v>115903.61463291167</v>
      </c>
      <c r="J336" s="95">
        <v>151559.3210871529</v>
      </c>
      <c r="K336" s="95">
        <v>687651.08333333337</v>
      </c>
      <c r="R336" s="42"/>
    </row>
    <row r="337" spans="2:18" x14ac:dyDescent="0.35">
      <c r="B337" s="66">
        <v>43320</v>
      </c>
      <c r="C337">
        <f t="shared" si="16"/>
        <v>2018</v>
      </c>
      <c r="D337">
        <f t="shared" si="17"/>
        <v>8</v>
      </c>
      <c r="E337">
        <f t="shared" si="18"/>
        <v>8</v>
      </c>
      <c r="F337" s="36">
        <f>IF(VLOOKUP(B337,Temperature!$A$5:$F$2241,6,FALSE)=999,0,VLOOKUP(B337,Temperature!$A$5:$F$2241,6,FALSE))</f>
        <v>81.583340000000007</v>
      </c>
      <c r="G337" s="94">
        <f t="shared" si="19"/>
        <v>239397.52261326867</v>
      </c>
      <c r="H337" s="94">
        <v>185195</v>
      </c>
      <c r="I337" s="94">
        <f>VLOOKUP(B337,'Daily NLSL'!D314:E2139,2,FALSE)</f>
        <v>115903.61463291167</v>
      </c>
      <c r="J337" s="95">
        <v>151559.3210871529</v>
      </c>
      <c r="K337" s="95">
        <v>692055.45833333326</v>
      </c>
      <c r="R337" s="42"/>
    </row>
    <row r="338" spans="2:18" x14ac:dyDescent="0.35">
      <c r="B338" s="66">
        <v>43321</v>
      </c>
      <c r="C338">
        <f t="shared" si="16"/>
        <v>2018</v>
      </c>
      <c r="D338">
        <f t="shared" si="17"/>
        <v>8</v>
      </c>
      <c r="E338">
        <f t="shared" si="18"/>
        <v>9</v>
      </c>
      <c r="F338" s="36">
        <f>IF(VLOOKUP(B338,Temperature!$A$5:$F$2241,6,FALSE)=999,0,VLOOKUP(B338,Temperature!$A$5:$F$2241,6,FALSE))</f>
        <v>83.916659999999993</v>
      </c>
      <c r="G338" s="94">
        <f t="shared" si="19"/>
        <v>259365.73094660215</v>
      </c>
      <c r="H338" s="94">
        <v>182629.16666666666</v>
      </c>
      <c r="I338" s="94">
        <f>VLOOKUP(B338,'Daily NLSL'!D315:E2140,2,FALSE)</f>
        <v>115903.61463291167</v>
      </c>
      <c r="J338" s="95">
        <v>151559.3210871529</v>
      </c>
      <c r="K338" s="95">
        <v>709457.83333333337</v>
      </c>
      <c r="R338" s="42"/>
    </row>
    <row r="339" spans="2:18" x14ac:dyDescent="0.35">
      <c r="B339" s="66">
        <v>43322</v>
      </c>
      <c r="C339">
        <f t="shared" si="16"/>
        <v>2018</v>
      </c>
      <c r="D339">
        <f t="shared" si="17"/>
        <v>8</v>
      </c>
      <c r="E339">
        <f t="shared" si="18"/>
        <v>10</v>
      </c>
      <c r="F339" s="36">
        <f>IF(VLOOKUP(B339,Temperature!$A$5:$F$2241,6,FALSE)=999,0,VLOOKUP(B339,Temperature!$A$5:$F$2241,6,FALSE))</f>
        <v>86.125</v>
      </c>
      <c r="G339" s="94">
        <f t="shared" si="19"/>
        <v>257901.60594660204</v>
      </c>
      <c r="H339" s="94">
        <v>180099.58333333334</v>
      </c>
      <c r="I339" s="94">
        <f>VLOOKUP(B339,'Daily NLSL'!D316:E2141,2,FALSE)</f>
        <v>115903.61463291167</v>
      </c>
      <c r="J339" s="95">
        <v>151559.3210871529</v>
      </c>
      <c r="K339" s="95">
        <v>705464.125</v>
      </c>
      <c r="R339" s="42"/>
    </row>
    <row r="340" spans="2:18" x14ac:dyDescent="0.35">
      <c r="B340" s="66">
        <v>43323</v>
      </c>
      <c r="C340">
        <f t="shared" si="16"/>
        <v>2018</v>
      </c>
      <c r="D340">
        <f t="shared" si="17"/>
        <v>8</v>
      </c>
      <c r="E340">
        <f t="shared" si="18"/>
        <v>11</v>
      </c>
      <c r="F340" s="36">
        <f>IF(VLOOKUP(B340,Temperature!$A$5:$F$2241,6,FALSE)=999,0,VLOOKUP(B340,Temperature!$A$5:$F$2241,6,FALSE))</f>
        <v>78</v>
      </c>
      <c r="G340" s="94">
        <f t="shared" si="19"/>
        <v>207594.56427993541</v>
      </c>
      <c r="H340" s="94">
        <v>177810.41666666666</v>
      </c>
      <c r="I340" s="94">
        <f>VLOOKUP(B340,'Daily NLSL'!D317:E2142,2,FALSE)</f>
        <v>115903.61463291167</v>
      </c>
      <c r="J340" s="95">
        <v>151559.3210871529</v>
      </c>
      <c r="K340" s="95">
        <v>652867.91666666663</v>
      </c>
      <c r="R340" s="42"/>
    </row>
    <row r="341" spans="2:18" x14ac:dyDescent="0.35">
      <c r="B341" s="66">
        <v>43324</v>
      </c>
      <c r="C341">
        <f t="shared" si="16"/>
        <v>2018</v>
      </c>
      <c r="D341">
        <f t="shared" si="17"/>
        <v>8</v>
      </c>
      <c r="E341">
        <f t="shared" si="18"/>
        <v>12</v>
      </c>
      <c r="F341" s="36">
        <f>IF(VLOOKUP(B341,Temperature!$A$5:$F$2241,6,FALSE)=999,0,VLOOKUP(B341,Temperature!$A$5:$F$2241,6,FALSE))</f>
        <v>69.166659999999993</v>
      </c>
      <c r="G341" s="94">
        <f t="shared" si="19"/>
        <v>173743.31427993541</v>
      </c>
      <c r="H341" s="94">
        <v>175447.08333333334</v>
      </c>
      <c r="I341" s="94">
        <f>VLOOKUP(B341,'Daily NLSL'!D318:E2143,2,FALSE)</f>
        <v>115903.61463291167</v>
      </c>
      <c r="J341" s="95">
        <v>151559.3210871529</v>
      </c>
      <c r="K341" s="95">
        <v>616653.33333333337</v>
      </c>
      <c r="R341" s="42"/>
    </row>
    <row r="342" spans="2:18" x14ac:dyDescent="0.35">
      <c r="B342" s="66">
        <v>43325</v>
      </c>
      <c r="C342">
        <f t="shared" si="16"/>
        <v>2018</v>
      </c>
      <c r="D342">
        <f t="shared" si="17"/>
        <v>8</v>
      </c>
      <c r="E342">
        <f t="shared" si="18"/>
        <v>13</v>
      </c>
      <c r="F342" s="36">
        <f>IF(VLOOKUP(B342,Temperature!$A$5:$F$2241,6,FALSE)=999,0,VLOOKUP(B342,Temperature!$A$5:$F$2241,6,FALSE))</f>
        <v>70.625</v>
      </c>
      <c r="G342" s="94">
        <f t="shared" si="19"/>
        <v>200604.23094660204</v>
      </c>
      <c r="H342" s="94">
        <v>172684.99999999997</v>
      </c>
      <c r="I342" s="94">
        <f>VLOOKUP(B342,'Daily NLSL'!D319:E2144,2,FALSE)</f>
        <v>115903.61463291167</v>
      </c>
      <c r="J342" s="95">
        <v>151559.3210871529</v>
      </c>
      <c r="K342" s="95">
        <v>640752.16666666663</v>
      </c>
      <c r="R342" s="42"/>
    </row>
    <row r="343" spans="2:18" x14ac:dyDescent="0.35">
      <c r="B343" s="66">
        <v>43326</v>
      </c>
      <c r="C343">
        <f t="shared" si="16"/>
        <v>2018</v>
      </c>
      <c r="D343">
        <f t="shared" si="17"/>
        <v>8</v>
      </c>
      <c r="E343">
        <f t="shared" si="18"/>
        <v>14</v>
      </c>
      <c r="F343" s="36">
        <f>IF(VLOOKUP(B343,Temperature!$A$5:$F$2241,6,FALSE)=999,0,VLOOKUP(B343,Temperature!$A$5:$F$2241,6,FALSE))</f>
        <v>74.458340000000007</v>
      </c>
      <c r="G343" s="94">
        <f t="shared" si="19"/>
        <v>213298.39761326878</v>
      </c>
      <c r="H343" s="94">
        <v>169751.25</v>
      </c>
      <c r="I343" s="94">
        <f>VLOOKUP(B343,'Daily NLSL'!D320:E2145,2,FALSE)</f>
        <v>115903.61463291167</v>
      </c>
      <c r="J343" s="95">
        <v>151559.3210871529</v>
      </c>
      <c r="K343" s="95">
        <v>650512.58333333337</v>
      </c>
      <c r="R343" s="42"/>
    </row>
    <row r="344" spans="2:18" x14ac:dyDescent="0.35">
      <c r="B344" s="66">
        <v>43327</v>
      </c>
      <c r="C344">
        <f t="shared" si="16"/>
        <v>2018</v>
      </c>
      <c r="D344">
        <f t="shared" si="17"/>
        <v>8</v>
      </c>
      <c r="E344">
        <f t="shared" si="18"/>
        <v>15</v>
      </c>
      <c r="F344" s="36">
        <f>IF(VLOOKUP(B344,Temperature!$A$5:$F$2241,6,FALSE)=999,0,VLOOKUP(B344,Temperature!$A$5:$F$2241,6,FALSE))</f>
        <v>75.25</v>
      </c>
      <c r="G344" s="94">
        <f t="shared" si="19"/>
        <v>216290.77261326867</v>
      </c>
      <c r="H344" s="94">
        <v>166819.58333333334</v>
      </c>
      <c r="I344" s="94">
        <f>VLOOKUP(B344,'Daily NLSL'!D321:E2146,2,FALSE)</f>
        <v>115903.61463291167</v>
      </c>
      <c r="J344" s="95">
        <v>151559.3210871529</v>
      </c>
      <c r="K344" s="95">
        <v>650573.29166666663</v>
      </c>
      <c r="R344" s="42"/>
    </row>
    <row r="345" spans="2:18" x14ac:dyDescent="0.35">
      <c r="B345" s="66">
        <v>43328</v>
      </c>
      <c r="C345">
        <f t="shared" si="16"/>
        <v>2018</v>
      </c>
      <c r="D345">
        <f t="shared" si="17"/>
        <v>8</v>
      </c>
      <c r="E345">
        <f t="shared" si="18"/>
        <v>16</v>
      </c>
      <c r="F345" s="36">
        <f>IF(VLOOKUP(B345,Temperature!$A$5:$F$2241,6,FALSE)=999,0,VLOOKUP(B345,Temperature!$A$5:$F$2241,6,FALSE))</f>
        <v>76.333340000000007</v>
      </c>
      <c r="G345" s="94">
        <f t="shared" si="19"/>
        <v>227303.98094660204</v>
      </c>
      <c r="H345" s="94">
        <v>163915</v>
      </c>
      <c r="I345" s="94">
        <f>VLOOKUP(B345,'Daily NLSL'!D322:E2147,2,FALSE)</f>
        <v>115903.61463291167</v>
      </c>
      <c r="J345" s="95">
        <v>151559.3210871529</v>
      </c>
      <c r="K345" s="95">
        <v>658681.91666666663</v>
      </c>
      <c r="R345" s="42"/>
    </row>
    <row r="346" spans="2:18" x14ac:dyDescent="0.35">
      <c r="B346" s="66">
        <v>43329</v>
      </c>
      <c r="C346">
        <f t="shared" ref="C346:C409" si="20">YEAR(B346)</f>
        <v>2018</v>
      </c>
      <c r="D346">
        <f t="shared" ref="D346:D409" si="21">MONTH(B346)</f>
        <v>8</v>
      </c>
      <c r="E346">
        <f t="shared" ref="E346:E409" si="22">DAY(B346)</f>
        <v>17</v>
      </c>
      <c r="F346" s="36">
        <f>IF(VLOOKUP(B346,Temperature!$A$5:$F$2241,6,FALSE)=999,0,VLOOKUP(B346,Temperature!$A$5:$F$2241,6,FALSE))</f>
        <v>76.875</v>
      </c>
      <c r="G346" s="94">
        <f t="shared" si="19"/>
        <v>224464.35594660204</v>
      </c>
      <c r="H346" s="94">
        <v>160953.75</v>
      </c>
      <c r="I346" s="94">
        <f>VLOOKUP(B346,'Daily NLSL'!D323:E2148,2,FALSE)</f>
        <v>115903.61463291167</v>
      </c>
      <c r="J346" s="95">
        <v>151559.3210871529</v>
      </c>
      <c r="K346" s="95">
        <v>652881.04166666663</v>
      </c>
      <c r="R346" s="42"/>
    </row>
    <row r="347" spans="2:18" x14ac:dyDescent="0.35">
      <c r="B347" s="66">
        <v>43330</v>
      </c>
      <c r="C347">
        <f t="shared" si="20"/>
        <v>2018</v>
      </c>
      <c r="D347">
        <f t="shared" si="21"/>
        <v>8</v>
      </c>
      <c r="E347">
        <f t="shared" si="22"/>
        <v>18</v>
      </c>
      <c r="F347" s="36">
        <f>IF(VLOOKUP(B347,Temperature!$A$5:$F$2241,6,FALSE)=999,0,VLOOKUP(B347,Temperature!$A$5:$F$2241,6,FALSE))</f>
        <v>74.5</v>
      </c>
      <c r="G347" s="94">
        <f t="shared" ref="G347:G410" si="23">K347-H347-I347-J347</f>
        <v>202752.23094660204</v>
      </c>
      <c r="H347" s="94">
        <v>158929.58333333334</v>
      </c>
      <c r="I347" s="94">
        <f>VLOOKUP(B347,'Daily NLSL'!D324:E2149,2,FALSE)</f>
        <v>115903.61463291167</v>
      </c>
      <c r="J347" s="95">
        <v>151559.3210871529</v>
      </c>
      <c r="K347" s="95">
        <v>629144.75</v>
      </c>
      <c r="R347" s="42"/>
    </row>
    <row r="348" spans="2:18" x14ac:dyDescent="0.35">
      <c r="B348" s="66">
        <v>43331</v>
      </c>
      <c r="C348">
        <f t="shared" si="20"/>
        <v>2018</v>
      </c>
      <c r="D348">
        <f t="shared" si="21"/>
        <v>8</v>
      </c>
      <c r="E348">
        <f t="shared" si="22"/>
        <v>19</v>
      </c>
      <c r="F348" s="36">
        <f>IF(VLOOKUP(B348,Temperature!$A$5:$F$2241,6,FALSE)=999,0,VLOOKUP(B348,Temperature!$A$5:$F$2241,6,FALSE))</f>
        <v>70.583340000000007</v>
      </c>
      <c r="G348" s="94">
        <f t="shared" si="23"/>
        <v>166494.68927993541</v>
      </c>
      <c r="H348" s="94">
        <v>157176.66666666666</v>
      </c>
      <c r="I348" s="94">
        <f>VLOOKUP(B348,'Daily NLSL'!D325:E2150,2,FALSE)</f>
        <v>115903.61463291167</v>
      </c>
      <c r="J348" s="95">
        <v>151559.3210871529</v>
      </c>
      <c r="K348" s="95">
        <v>591134.29166666663</v>
      </c>
      <c r="R348" s="42"/>
    </row>
    <row r="349" spans="2:18" x14ac:dyDescent="0.35">
      <c r="B349" s="66">
        <v>43332</v>
      </c>
      <c r="C349">
        <f t="shared" si="20"/>
        <v>2018</v>
      </c>
      <c r="D349">
        <f t="shared" si="21"/>
        <v>8</v>
      </c>
      <c r="E349">
        <f t="shared" si="22"/>
        <v>20</v>
      </c>
      <c r="F349" s="36">
        <f>IF(VLOOKUP(B349,Temperature!$A$5:$F$2241,6,FALSE)=999,0,VLOOKUP(B349,Temperature!$A$5:$F$2241,6,FALSE))</f>
        <v>74.387500000000003</v>
      </c>
      <c r="G349" s="94">
        <f t="shared" si="23"/>
        <v>195140.02261326878</v>
      </c>
      <c r="H349" s="94">
        <v>155137.91666666666</v>
      </c>
      <c r="I349" s="94">
        <f>VLOOKUP(B349,'Daily NLSL'!D326:E2151,2,FALSE)</f>
        <v>115903.61463291167</v>
      </c>
      <c r="J349" s="95">
        <v>151559.3210871529</v>
      </c>
      <c r="K349" s="95">
        <v>617740.875</v>
      </c>
      <c r="R349" s="42"/>
    </row>
    <row r="350" spans="2:18" x14ac:dyDescent="0.35">
      <c r="B350" s="66">
        <v>43333</v>
      </c>
      <c r="C350">
        <f t="shared" si="20"/>
        <v>2018</v>
      </c>
      <c r="D350">
        <f t="shared" si="21"/>
        <v>8</v>
      </c>
      <c r="E350">
        <f t="shared" si="22"/>
        <v>21</v>
      </c>
      <c r="F350" s="36">
        <f>IF(VLOOKUP(B350,Temperature!$A$5:$F$2241,6,FALSE)=999,0,VLOOKUP(B350,Temperature!$A$5:$F$2241,6,FALSE))</f>
        <v>71.5</v>
      </c>
      <c r="G350" s="94">
        <f t="shared" si="23"/>
        <v>212820.98094660215</v>
      </c>
      <c r="H350" s="94">
        <v>153410.41666666666</v>
      </c>
      <c r="I350" s="94">
        <f>VLOOKUP(B350,'Daily NLSL'!D327:E2152,2,FALSE)</f>
        <v>115903.61463291167</v>
      </c>
      <c r="J350" s="95">
        <v>151559.3210871529</v>
      </c>
      <c r="K350" s="95">
        <v>633694.33333333337</v>
      </c>
      <c r="R350" s="42"/>
    </row>
    <row r="351" spans="2:18" x14ac:dyDescent="0.35">
      <c r="B351" s="66">
        <v>43334</v>
      </c>
      <c r="C351">
        <f t="shared" si="20"/>
        <v>2018</v>
      </c>
      <c r="D351">
        <f t="shared" si="21"/>
        <v>8</v>
      </c>
      <c r="E351">
        <f t="shared" si="22"/>
        <v>22</v>
      </c>
      <c r="F351" s="36">
        <f>IF(VLOOKUP(B351,Temperature!$A$5:$F$2241,6,FALSE)=999,0,VLOOKUP(B351,Temperature!$A$5:$F$2241,6,FALSE))</f>
        <v>70.833340000000007</v>
      </c>
      <c r="G351" s="94">
        <f t="shared" si="23"/>
        <v>221130.23094660204</v>
      </c>
      <c r="H351" s="94">
        <v>151717.08333333334</v>
      </c>
      <c r="I351" s="94">
        <f>VLOOKUP(B351,'Daily NLSL'!D328:E2153,2,FALSE)</f>
        <v>115903.61463291167</v>
      </c>
      <c r="J351" s="95">
        <v>151559.3210871529</v>
      </c>
      <c r="K351" s="95">
        <v>640310.25</v>
      </c>
      <c r="R351" s="42"/>
    </row>
    <row r="352" spans="2:18" x14ac:dyDescent="0.35">
      <c r="B352" s="66">
        <v>43335</v>
      </c>
      <c r="C352">
        <f t="shared" si="20"/>
        <v>2018</v>
      </c>
      <c r="D352">
        <f t="shared" si="21"/>
        <v>8</v>
      </c>
      <c r="E352">
        <f t="shared" si="22"/>
        <v>23</v>
      </c>
      <c r="F352" s="36">
        <f>IF(VLOOKUP(B352,Temperature!$A$5:$F$2241,6,FALSE)=999,0,VLOOKUP(B352,Temperature!$A$5:$F$2241,6,FALSE))</f>
        <v>68.575000000000003</v>
      </c>
      <c r="G352" s="94">
        <f t="shared" si="23"/>
        <v>218271.39761326867</v>
      </c>
      <c r="H352" s="94">
        <v>150132.08333333334</v>
      </c>
      <c r="I352" s="94">
        <f>VLOOKUP(B352,'Daily NLSL'!D329:E2154,2,FALSE)</f>
        <v>115903.61463291167</v>
      </c>
      <c r="J352" s="95">
        <v>151559.3210871529</v>
      </c>
      <c r="K352" s="95">
        <v>635866.41666666663</v>
      </c>
      <c r="R352" s="42"/>
    </row>
    <row r="353" spans="2:18" x14ac:dyDescent="0.35">
      <c r="B353" s="66">
        <v>43336</v>
      </c>
      <c r="C353">
        <f t="shared" si="20"/>
        <v>2018</v>
      </c>
      <c r="D353">
        <f t="shared" si="21"/>
        <v>8</v>
      </c>
      <c r="E353">
        <f t="shared" si="22"/>
        <v>24</v>
      </c>
      <c r="F353" s="36">
        <f>IF(VLOOKUP(B353,Temperature!$A$5:$F$2241,6,FALSE)=999,0,VLOOKUP(B353,Temperature!$A$5:$F$2241,6,FALSE))</f>
        <v>67.791659999999993</v>
      </c>
      <c r="G353" s="94">
        <f t="shared" si="23"/>
        <v>204187.35594660215</v>
      </c>
      <c r="H353" s="94">
        <v>148659.16666666666</v>
      </c>
      <c r="I353" s="94">
        <f>VLOOKUP(B353,'Daily NLSL'!D330:E2155,2,FALSE)</f>
        <v>115903.61463291167</v>
      </c>
      <c r="J353" s="95">
        <v>151559.3210871529</v>
      </c>
      <c r="K353" s="95">
        <v>620309.45833333337</v>
      </c>
      <c r="R353" s="42"/>
    </row>
    <row r="354" spans="2:18" x14ac:dyDescent="0.35">
      <c r="B354" s="66">
        <v>43337</v>
      </c>
      <c r="C354">
        <f t="shared" si="20"/>
        <v>2018</v>
      </c>
      <c r="D354">
        <f t="shared" si="21"/>
        <v>8</v>
      </c>
      <c r="E354">
        <f t="shared" si="22"/>
        <v>25</v>
      </c>
      <c r="F354" s="36">
        <f>IF(VLOOKUP(B354,Temperature!$A$5:$F$2241,6,FALSE)=999,0,VLOOKUP(B354,Temperature!$A$5:$F$2241,6,FALSE))</f>
        <v>59.333329999999997</v>
      </c>
      <c r="G354" s="94">
        <f t="shared" si="23"/>
        <v>165874.35594660215</v>
      </c>
      <c r="H354" s="94">
        <v>147249.16666666666</v>
      </c>
      <c r="I354" s="94">
        <f>VLOOKUP(B354,'Daily NLSL'!D331:E2156,2,FALSE)</f>
        <v>115903.61463291167</v>
      </c>
      <c r="J354" s="95">
        <v>151559.3210871529</v>
      </c>
      <c r="K354" s="95">
        <v>580586.45833333337</v>
      </c>
      <c r="R354" s="42"/>
    </row>
    <row r="355" spans="2:18" x14ac:dyDescent="0.35">
      <c r="B355" s="66">
        <v>43338</v>
      </c>
      <c r="C355">
        <f t="shared" si="20"/>
        <v>2018</v>
      </c>
      <c r="D355">
        <f t="shared" si="21"/>
        <v>8</v>
      </c>
      <c r="E355">
        <f t="shared" si="22"/>
        <v>26</v>
      </c>
      <c r="F355" s="36">
        <f>IF(VLOOKUP(B355,Temperature!$A$5:$F$2241,6,FALSE)=999,0,VLOOKUP(B355,Temperature!$A$5:$F$2241,6,FALSE))</f>
        <v>57.875</v>
      </c>
      <c r="G355" s="94">
        <f t="shared" si="23"/>
        <v>133635.98094660204</v>
      </c>
      <c r="H355" s="94">
        <v>145780.83333333334</v>
      </c>
      <c r="I355" s="94">
        <f>VLOOKUP(B355,'Daily NLSL'!D332:E2157,2,FALSE)</f>
        <v>115903.61463291167</v>
      </c>
      <c r="J355" s="95">
        <v>151559.3210871529</v>
      </c>
      <c r="K355" s="95">
        <v>546879.75</v>
      </c>
      <c r="R355" s="42"/>
    </row>
    <row r="356" spans="2:18" x14ac:dyDescent="0.35">
      <c r="B356" s="66">
        <v>43339</v>
      </c>
      <c r="C356">
        <f t="shared" si="20"/>
        <v>2018</v>
      </c>
      <c r="D356">
        <f t="shared" si="21"/>
        <v>8</v>
      </c>
      <c r="E356">
        <f t="shared" si="22"/>
        <v>27</v>
      </c>
      <c r="F356" s="36">
        <f>IF(VLOOKUP(B356,Temperature!$A$5:$F$2241,6,FALSE)=999,0,VLOOKUP(B356,Temperature!$A$5:$F$2241,6,FALSE))</f>
        <v>65.875</v>
      </c>
      <c r="G356" s="94">
        <f t="shared" si="23"/>
        <v>165004.31427993541</v>
      </c>
      <c r="H356" s="94">
        <v>144115</v>
      </c>
      <c r="I356" s="94">
        <f>VLOOKUP(B356,'Daily NLSL'!D333:E2158,2,FALSE)</f>
        <v>115903.61463291167</v>
      </c>
      <c r="J356" s="95">
        <v>151559.3210871529</v>
      </c>
      <c r="K356" s="95">
        <v>576582.25</v>
      </c>
      <c r="R356" s="42"/>
    </row>
    <row r="357" spans="2:18" x14ac:dyDescent="0.35">
      <c r="B357" s="66">
        <v>43340</v>
      </c>
      <c r="C357">
        <f t="shared" si="20"/>
        <v>2018</v>
      </c>
      <c r="D357">
        <f t="shared" si="21"/>
        <v>8</v>
      </c>
      <c r="E357">
        <f t="shared" si="22"/>
        <v>28</v>
      </c>
      <c r="F357" s="36">
        <f>IF(VLOOKUP(B357,Temperature!$A$5:$F$2241,6,FALSE)=999,0,VLOOKUP(B357,Temperature!$A$5:$F$2241,6,FALSE))</f>
        <v>65.083340000000007</v>
      </c>
      <c r="G357" s="94">
        <f t="shared" si="23"/>
        <v>190856.98094660204</v>
      </c>
      <c r="H357" s="94">
        <v>142274.58333333334</v>
      </c>
      <c r="I357" s="94">
        <f>VLOOKUP(B357,'Daily NLSL'!D334:E2159,2,FALSE)</f>
        <v>115903.61463291167</v>
      </c>
      <c r="J357" s="95">
        <v>151559.3210871529</v>
      </c>
      <c r="K357" s="95">
        <v>600594.5</v>
      </c>
      <c r="R357" s="42"/>
    </row>
    <row r="358" spans="2:18" x14ac:dyDescent="0.35">
      <c r="B358" s="66">
        <v>43341</v>
      </c>
      <c r="C358">
        <f t="shared" si="20"/>
        <v>2018</v>
      </c>
      <c r="D358">
        <f t="shared" si="21"/>
        <v>8</v>
      </c>
      <c r="E358">
        <f t="shared" si="22"/>
        <v>29</v>
      </c>
      <c r="F358" s="36">
        <f>IF(VLOOKUP(B358,Temperature!$A$5:$F$2241,6,FALSE)=999,0,VLOOKUP(B358,Temperature!$A$5:$F$2241,6,FALSE))</f>
        <v>67.333340000000007</v>
      </c>
      <c r="G358" s="94">
        <f t="shared" si="23"/>
        <v>209168.31427993541</v>
      </c>
      <c r="H358" s="94">
        <v>140420</v>
      </c>
      <c r="I358" s="94">
        <f>VLOOKUP(B358,'Daily NLSL'!D335:E2160,2,FALSE)</f>
        <v>115903.61463291167</v>
      </c>
      <c r="J358" s="95">
        <v>151559.3210871529</v>
      </c>
      <c r="K358" s="95">
        <v>617051.25</v>
      </c>
      <c r="R358" s="42"/>
    </row>
    <row r="359" spans="2:18" x14ac:dyDescent="0.35">
      <c r="B359" s="66">
        <v>43342</v>
      </c>
      <c r="C359">
        <f t="shared" si="20"/>
        <v>2018</v>
      </c>
      <c r="D359">
        <f t="shared" si="21"/>
        <v>8</v>
      </c>
      <c r="E359">
        <f t="shared" si="22"/>
        <v>30</v>
      </c>
      <c r="F359" s="36">
        <f>IF(VLOOKUP(B359,Temperature!$A$5:$F$2241,6,FALSE)=999,0,VLOOKUP(B359,Temperature!$A$5:$F$2241,6,FALSE))</f>
        <v>68.875</v>
      </c>
      <c r="G359" s="94">
        <f t="shared" si="23"/>
        <v>208976.56427993541</v>
      </c>
      <c r="H359" s="94">
        <v>138564.16666666666</v>
      </c>
      <c r="I359" s="94">
        <f>VLOOKUP(B359,'Daily NLSL'!D336:E2161,2,FALSE)</f>
        <v>115903.61463291167</v>
      </c>
      <c r="J359" s="95">
        <v>151559.3210871529</v>
      </c>
      <c r="K359" s="95">
        <v>615003.66666666663</v>
      </c>
      <c r="R359" s="42"/>
    </row>
    <row r="360" spans="2:18" x14ac:dyDescent="0.35">
      <c r="B360" s="66">
        <v>43343</v>
      </c>
      <c r="C360">
        <f t="shared" si="20"/>
        <v>2018</v>
      </c>
      <c r="D360">
        <f t="shared" si="21"/>
        <v>8</v>
      </c>
      <c r="E360">
        <f t="shared" si="22"/>
        <v>31</v>
      </c>
      <c r="F360" s="36">
        <f>IF(VLOOKUP(B360,Temperature!$A$5:$F$2241,6,FALSE)=999,0,VLOOKUP(B360,Temperature!$A$5:$F$2241,6,FALSE))</f>
        <v>66.083340000000007</v>
      </c>
      <c r="G360" s="94">
        <f t="shared" si="23"/>
        <v>198770.07181540085</v>
      </c>
      <c r="H360" s="94">
        <v>136220.83333333334</v>
      </c>
      <c r="I360" s="94">
        <f>VLOOKUP(B360,'Daily NLSL'!D337:E2162,2,FALSE)</f>
        <v>119006.12840092667</v>
      </c>
      <c r="J360" s="95">
        <v>145296.9247836725</v>
      </c>
      <c r="K360" s="95">
        <v>599293.95833333337</v>
      </c>
      <c r="R360" s="42"/>
    </row>
    <row r="361" spans="2:18" x14ac:dyDescent="0.35">
      <c r="B361" s="66">
        <v>43344</v>
      </c>
      <c r="C361">
        <f t="shared" si="20"/>
        <v>2018</v>
      </c>
      <c r="D361">
        <f t="shared" si="21"/>
        <v>9</v>
      </c>
      <c r="E361">
        <f t="shared" si="22"/>
        <v>1</v>
      </c>
      <c r="F361" s="36">
        <f>IF(VLOOKUP(B361,Temperature!$A$5:$F$2241,6,FALSE)=999,0,VLOOKUP(B361,Temperature!$A$5:$F$2241,6,FALSE))</f>
        <v>66.5</v>
      </c>
      <c r="G361" s="94">
        <f t="shared" si="23"/>
        <v>163159.19681540085</v>
      </c>
      <c r="H361" s="94">
        <v>134118.33333333334</v>
      </c>
      <c r="I361" s="94">
        <f>VLOOKUP(B361,'Daily NLSL'!D338:E2163,2,FALSE)</f>
        <v>119006.12840092667</v>
      </c>
      <c r="J361" s="95">
        <v>145296.9247836725</v>
      </c>
      <c r="K361" s="95">
        <v>561580.58333333337</v>
      </c>
      <c r="R361" s="42"/>
    </row>
    <row r="362" spans="2:18" x14ac:dyDescent="0.35">
      <c r="B362" s="66">
        <v>43345</v>
      </c>
      <c r="C362">
        <f t="shared" si="20"/>
        <v>2018</v>
      </c>
      <c r="D362">
        <f t="shared" si="21"/>
        <v>9</v>
      </c>
      <c r="E362">
        <f t="shared" si="22"/>
        <v>2</v>
      </c>
      <c r="F362" s="36">
        <f>IF(VLOOKUP(B362,Temperature!$A$5:$F$2241,6,FALSE)=999,0,VLOOKUP(B362,Temperature!$A$5:$F$2241,6,FALSE))</f>
        <v>67.833340000000007</v>
      </c>
      <c r="G362" s="94">
        <f t="shared" si="23"/>
        <v>144523.94681540085</v>
      </c>
      <c r="H362" s="94">
        <v>131670.41666666666</v>
      </c>
      <c r="I362" s="94">
        <f>VLOOKUP(B362,'Daily NLSL'!D339:E2164,2,FALSE)</f>
        <v>119006.12840092667</v>
      </c>
      <c r="J362" s="95">
        <v>145296.9247836725</v>
      </c>
      <c r="K362" s="95">
        <v>540497.41666666663</v>
      </c>
      <c r="R362" s="42"/>
    </row>
    <row r="363" spans="2:18" x14ac:dyDescent="0.35">
      <c r="B363" s="66">
        <v>43346</v>
      </c>
      <c r="C363">
        <f t="shared" si="20"/>
        <v>2018</v>
      </c>
      <c r="D363">
        <f t="shared" si="21"/>
        <v>9</v>
      </c>
      <c r="E363">
        <f t="shared" si="22"/>
        <v>3</v>
      </c>
      <c r="F363" s="36">
        <f>IF(VLOOKUP(B363,Temperature!$A$5:$F$2241,6,FALSE)=999,0,VLOOKUP(B363,Temperature!$A$5:$F$2241,6,FALSE))</f>
        <v>67.291659999999993</v>
      </c>
      <c r="G363" s="94">
        <f t="shared" si="23"/>
        <v>160610.61348206748</v>
      </c>
      <c r="H363" s="94">
        <v>129282.5</v>
      </c>
      <c r="I363" s="94">
        <f>VLOOKUP(B363,'Daily NLSL'!D340:E2165,2,FALSE)</f>
        <v>119006.12840092667</v>
      </c>
      <c r="J363" s="95">
        <v>145296.9247836725</v>
      </c>
      <c r="K363" s="95">
        <v>554196.16666666663</v>
      </c>
      <c r="R363" s="42"/>
    </row>
    <row r="364" spans="2:18" x14ac:dyDescent="0.35">
      <c r="B364" s="66">
        <v>43347</v>
      </c>
      <c r="C364">
        <f t="shared" si="20"/>
        <v>2018</v>
      </c>
      <c r="D364">
        <f t="shared" si="21"/>
        <v>9</v>
      </c>
      <c r="E364">
        <f t="shared" si="22"/>
        <v>4</v>
      </c>
      <c r="F364" s="36">
        <f>IF(VLOOKUP(B364,Temperature!$A$5:$F$2241,6,FALSE)=999,0,VLOOKUP(B364,Temperature!$A$5:$F$2241,6,FALSE))</f>
        <v>65.416659999999993</v>
      </c>
      <c r="G364" s="94">
        <f t="shared" si="23"/>
        <v>183804.07181540091</v>
      </c>
      <c r="H364" s="94">
        <v>127117.08333333333</v>
      </c>
      <c r="I364" s="94">
        <f>VLOOKUP(B364,'Daily NLSL'!D341:E2166,2,FALSE)</f>
        <v>119006.12840092667</v>
      </c>
      <c r="J364" s="95">
        <v>145296.9247836725</v>
      </c>
      <c r="K364" s="95">
        <v>575224.20833333337</v>
      </c>
      <c r="R364" s="42"/>
    </row>
    <row r="365" spans="2:18" x14ac:dyDescent="0.35">
      <c r="B365" s="66">
        <v>43348</v>
      </c>
      <c r="C365">
        <f t="shared" si="20"/>
        <v>2018</v>
      </c>
      <c r="D365">
        <f t="shared" si="21"/>
        <v>9</v>
      </c>
      <c r="E365">
        <f t="shared" si="22"/>
        <v>5</v>
      </c>
      <c r="F365" s="36">
        <f>IF(VLOOKUP(B365,Temperature!$A$5:$F$2241,6,FALSE)=999,0,VLOOKUP(B365,Temperature!$A$5:$F$2241,6,FALSE))</f>
        <v>65.708340000000007</v>
      </c>
      <c r="G365" s="94">
        <f t="shared" si="23"/>
        <v>215203.73848206754</v>
      </c>
      <c r="H365" s="94">
        <v>124865.41666666667</v>
      </c>
      <c r="I365" s="94">
        <f>VLOOKUP(B365,'Daily NLSL'!D342:E2167,2,FALSE)</f>
        <v>119006.12840092667</v>
      </c>
      <c r="J365" s="95">
        <v>145296.9247836725</v>
      </c>
      <c r="K365" s="95">
        <v>604372.20833333337</v>
      </c>
      <c r="R365" s="42"/>
    </row>
    <row r="366" spans="2:18" x14ac:dyDescent="0.35">
      <c r="B366" s="66">
        <v>43349</v>
      </c>
      <c r="C366">
        <f t="shared" si="20"/>
        <v>2018</v>
      </c>
      <c r="D366">
        <f t="shared" si="21"/>
        <v>9</v>
      </c>
      <c r="E366">
        <f t="shared" si="22"/>
        <v>6</v>
      </c>
      <c r="F366" s="36">
        <f>IF(VLOOKUP(B366,Temperature!$A$5:$F$2241,6,FALSE)=999,0,VLOOKUP(B366,Temperature!$A$5:$F$2241,6,FALSE))</f>
        <v>68.958340000000007</v>
      </c>
      <c r="G366" s="94">
        <f t="shared" si="23"/>
        <v>225259.53014873422</v>
      </c>
      <c r="H366" s="94">
        <v>122631.25</v>
      </c>
      <c r="I366" s="94">
        <f>VLOOKUP(B366,'Daily NLSL'!D343:E2168,2,FALSE)</f>
        <v>119006.12840092667</v>
      </c>
      <c r="J366" s="95">
        <v>145296.9247836725</v>
      </c>
      <c r="K366" s="95">
        <v>612193.83333333337</v>
      </c>
      <c r="R366" s="42"/>
    </row>
    <row r="367" spans="2:18" x14ac:dyDescent="0.35">
      <c r="B367" s="66">
        <v>43350</v>
      </c>
      <c r="C367">
        <f t="shared" si="20"/>
        <v>2018</v>
      </c>
      <c r="D367">
        <f t="shared" si="21"/>
        <v>9</v>
      </c>
      <c r="E367">
        <f t="shared" si="22"/>
        <v>7</v>
      </c>
      <c r="F367" s="36">
        <f>IF(VLOOKUP(B367,Temperature!$A$5:$F$2241,6,FALSE)=999,0,VLOOKUP(B367,Temperature!$A$5:$F$2241,6,FALSE))</f>
        <v>69.833340000000007</v>
      </c>
      <c r="G367" s="94">
        <f t="shared" si="23"/>
        <v>225423.94681540091</v>
      </c>
      <c r="H367" s="94">
        <v>120535.83333333333</v>
      </c>
      <c r="I367" s="94">
        <f>VLOOKUP(B367,'Daily NLSL'!D344:E2169,2,FALSE)</f>
        <v>119006.12840092667</v>
      </c>
      <c r="J367" s="95">
        <v>145296.9247836725</v>
      </c>
      <c r="K367" s="95">
        <v>610262.83333333337</v>
      </c>
      <c r="R367" s="42"/>
    </row>
    <row r="368" spans="2:18" x14ac:dyDescent="0.35">
      <c r="B368" s="66">
        <v>43351</v>
      </c>
      <c r="C368">
        <f t="shared" si="20"/>
        <v>2018</v>
      </c>
      <c r="D368">
        <f t="shared" si="21"/>
        <v>9</v>
      </c>
      <c r="E368">
        <f t="shared" si="22"/>
        <v>8</v>
      </c>
      <c r="F368" s="36">
        <f>IF(VLOOKUP(B368,Temperature!$A$5:$F$2241,6,FALSE)=999,0,VLOOKUP(B368,Temperature!$A$5:$F$2241,6,FALSE))</f>
        <v>66.958340000000007</v>
      </c>
      <c r="G368" s="94">
        <f t="shared" si="23"/>
        <v>182502.03014873416</v>
      </c>
      <c r="H368" s="94">
        <v>118609.16666666667</v>
      </c>
      <c r="I368" s="94">
        <f>VLOOKUP(B368,'Daily NLSL'!D345:E2170,2,FALSE)</f>
        <v>119006.12840092667</v>
      </c>
      <c r="J368" s="95">
        <v>145296.9247836725</v>
      </c>
      <c r="K368" s="95">
        <v>565414.25</v>
      </c>
      <c r="R368" s="42"/>
    </row>
    <row r="369" spans="2:18" x14ac:dyDescent="0.35">
      <c r="B369" s="66">
        <v>43352</v>
      </c>
      <c r="C369">
        <f t="shared" si="20"/>
        <v>2018</v>
      </c>
      <c r="D369">
        <f t="shared" si="21"/>
        <v>9</v>
      </c>
      <c r="E369">
        <f t="shared" si="22"/>
        <v>9</v>
      </c>
      <c r="F369" s="36">
        <f>IF(VLOOKUP(B369,Temperature!$A$5:$F$2241,6,FALSE)=999,0,VLOOKUP(B369,Temperature!$A$5:$F$2241,6,FALSE))</f>
        <v>67.291659999999993</v>
      </c>
      <c r="G369" s="94">
        <f t="shared" si="23"/>
        <v>163616.86348206748</v>
      </c>
      <c r="H369" s="94">
        <v>116535</v>
      </c>
      <c r="I369" s="94">
        <f>VLOOKUP(B369,'Daily NLSL'!D346:E2171,2,FALSE)</f>
        <v>119006.12840092667</v>
      </c>
      <c r="J369" s="95">
        <v>145296.9247836725</v>
      </c>
      <c r="K369" s="95">
        <v>544454.91666666663</v>
      </c>
      <c r="R369" s="42"/>
    </row>
    <row r="370" spans="2:18" x14ac:dyDescent="0.35">
      <c r="B370" s="66">
        <v>43353</v>
      </c>
      <c r="C370">
        <f t="shared" si="20"/>
        <v>2018</v>
      </c>
      <c r="D370">
        <f t="shared" si="21"/>
        <v>9</v>
      </c>
      <c r="E370">
        <f t="shared" si="22"/>
        <v>10</v>
      </c>
      <c r="F370" s="36">
        <f>IF(VLOOKUP(B370,Temperature!$A$5:$F$2241,6,FALSE)=999,0,VLOOKUP(B370,Temperature!$A$5:$F$2241,6,FALSE))</f>
        <v>64.958340000000007</v>
      </c>
      <c r="G370" s="94">
        <f t="shared" si="23"/>
        <v>188464.19681540091</v>
      </c>
      <c r="H370" s="94">
        <v>114639.58333333333</v>
      </c>
      <c r="I370" s="94">
        <f>VLOOKUP(B370,'Daily NLSL'!D347:E2172,2,FALSE)</f>
        <v>119006.12840092667</v>
      </c>
      <c r="J370" s="95">
        <v>145296.9247836725</v>
      </c>
      <c r="K370" s="95">
        <v>567406.83333333337</v>
      </c>
      <c r="R370" s="42"/>
    </row>
    <row r="371" spans="2:18" x14ac:dyDescent="0.35">
      <c r="B371" s="66">
        <v>43354</v>
      </c>
      <c r="C371">
        <f t="shared" si="20"/>
        <v>2018</v>
      </c>
      <c r="D371">
        <f t="shared" si="21"/>
        <v>9</v>
      </c>
      <c r="E371">
        <f t="shared" si="22"/>
        <v>11</v>
      </c>
      <c r="F371" s="36">
        <f>IF(VLOOKUP(B371,Temperature!$A$5:$F$2241,6,FALSE)=999,0,VLOOKUP(B371,Temperature!$A$5:$F$2241,6,FALSE))</f>
        <v>60.25</v>
      </c>
      <c r="G371" s="94">
        <f t="shared" si="23"/>
        <v>201891.73848206754</v>
      </c>
      <c r="H371" s="94">
        <v>112685.83333333333</v>
      </c>
      <c r="I371" s="94">
        <f>VLOOKUP(B371,'Daily NLSL'!D348:E2173,2,FALSE)</f>
        <v>119006.12840092667</v>
      </c>
      <c r="J371" s="95">
        <v>145296.9247836725</v>
      </c>
      <c r="K371" s="95">
        <v>578880.625</v>
      </c>
      <c r="R371" s="42"/>
    </row>
    <row r="372" spans="2:18" x14ac:dyDescent="0.35">
      <c r="B372" s="66">
        <v>43355</v>
      </c>
      <c r="C372">
        <f t="shared" si="20"/>
        <v>2018</v>
      </c>
      <c r="D372">
        <f t="shared" si="21"/>
        <v>9</v>
      </c>
      <c r="E372">
        <f t="shared" si="22"/>
        <v>12</v>
      </c>
      <c r="F372" s="36">
        <f>IF(VLOOKUP(B372,Temperature!$A$5:$F$2241,6,FALSE)=999,0,VLOOKUP(B372,Temperature!$A$5:$F$2241,6,FALSE))</f>
        <v>59.208329999999997</v>
      </c>
      <c r="G372" s="94">
        <f t="shared" si="23"/>
        <v>200568.69681540091</v>
      </c>
      <c r="H372" s="94">
        <v>110654.58333333333</v>
      </c>
      <c r="I372" s="94">
        <f>VLOOKUP(B372,'Daily NLSL'!D349:E2174,2,FALSE)</f>
        <v>119006.12840092667</v>
      </c>
      <c r="J372" s="95">
        <v>145296.9247836725</v>
      </c>
      <c r="K372" s="95">
        <v>575526.33333333337</v>
      </c>
      <c r="R372" s="42"/>
    </row>
    <row r="373" spans="2:18" x14ac:dyDescent="0.35">
      <c r="B373" s="66">
        <v>43356</v>
      </c>
      <c r="C373">
        <f t="shared" si="20"/>
        <v>2018</v>
      </c>
      <c r="D373">
        <f t="shared" si="21"/>
        <v>9</v>
      </c>
      <c r="E373">
        <f t="shared" si="22"/>
        <v>13</v>
      </c>
      <c r="F373" s="36">
        <f>IF(VLOOKUP(B373,Temperature!$A$5:$F$2241,6,FALSE)=999,0,VLOOKUP(B373,Temperature!$A$5:$F$2241,6,FALSE))</f>
        <v>56.958329999999997</v>
      </c>
      <c r="G373" s="94">
        <f t="shared" si="23"/>
        <v>200902.23848206754</v>
      </c>
      <c r="H373" s="94">
        <v>108652.91666666667</v>
      </c>
      <c r="I373" s="94">
        <f>VLOOKUP(B373,'Daily NLSL'!D350:E2175,2,FALSE)</f>
        <v>119006.12840092667</v>
      </c>
      <c r="J373" s="95">
        <v>145296.9247836725</v>
      </c>
      <c r="K373" s="95">
        <v>573858.20833333337</v>
      </c>
      <c r="R373" s="42"/>
    </row>
    <row r="374" spans="2:18" x14ac:dyDescent="0.35">
      <c r="B374" s="66">
        <v>43357</v>
      </c>
      <c r="C374">
        <f t="shared" si="20"/>
        <v>2018</v>
      </c>
      <c r="D374">
        <f t="shared" si="21"/>
        <v>9</v>
      </c>
      <c r="E374">
        <f t="shared" si="22"/>
        <v>14</v>
      </c>
      <c r="F374" s="36">
        <f>IF(VLOOKUP(B374,Temperature!$A$5:$F$2241,6,FALSE)=999,0,VLOOKUP(B374,Temperature!$A$5:$F$2241,6,FALSE))</f>
        <v>57.958329999999997</v>
      </c>
      <c r="G374" s="94">
        <f t="shared" si="23"/>
        <v>199548.48848206748</v>
      </c>
      <c r="H374" s="94">
        <v>106603.75</v>
      </c>
      <c r="I374" s="94">
        <f>VLOOKUP(B374,'Daily NLSL'!D351:E2176,2,FALSE)</f>
        <v>119006.12840092667</v>
      </c>
      <c r="J374" s="95">
        <v>145296.9247836725</v>
      </c>
      <c r="K374" s="95">
        <v>570455.29166666663</v>
      </c>
      <c r="R374" s="42"/>
    </row>
    <row r="375" spans="2:18" x14ac:dyDescent="0.35">
      <c r="B375" s="66">
        <v>43358</v>
      </c>
      <c r="C375">
        <f t="shared" si="20"/>
        <v>2018</v>
      </c>
      <c r="D375">
        <f t="shared" si="21"/>
        <v>9</v>
      </c>
      <c r="E375">
        <f t="shared" si="22"/>
        <v>15</v>
      </c>
      <c r="F375" s="36">
        <f>IF(VLOOKUP(B375,Temperature!$A$5:$F$2241,6,FALSE)=999,0,VLOOKUP(B375,Temperature!$A$5:$F$2241,6,FALSE))</f>
        <v>57.458329999999997</v>
      </c>
      <c r="G375" s="94">
        <f t="shared" si="23"/>
        <v>172966.82181540079</v>
      </c>
      <c r="H375" s="94">
        <v>104587.91666666667</v>
      </c>
      <c r="I375" s="94">
        <f>VLOOKUP(B375,'Daily NLSL'!D352:E2177,2,FALSE)</f>
        <v>119006.12840092667</v>
      </c>
      <c r="J375" s="95">
        <v>145296.9247836725</v>
      </c>
      <c r="K375" s="95">
        <v>541857.79166666663</v>
      </c>
      <c r="R375" s="42"/>
    </row>
    <row r="376" spans="2:18" x14ac:dyDescent="0.35">
      <c r="B376" s="66">
        <v>43359</v>
      </c>
      <c r="C376">
        <f t="shared" si="20"/>
        <v>2018</v>
      </c>
      <c r="D376">
        <f t="shared" si="21"/>
        <v>9</v>
      </c>
      <c r="E376">
        <f t="shared" si="22"/>
        <v>16</v>
      </c>
      <c r="F376" s="36">
        <f>IF(VLOOKUP(B376,Temperature!$A$5:$F$2241,6,FALSE)=999,0,VLOOKUP(B376,Temperature!$A$5:$F$2241,6,FALSE))</f>
        <v>55.75</v>
      </c>
      <c r="G376" s="94">
        <f t="shared" si="23"/>
        <v>157711.36348206754</v>
      </c>
      <c r="H376" s="94">
        <v>102424.16666666667</v>
      </c>
      <c r="I376" s="94">
        <f>VLOOKUP(B376,'Daily NLSL'!D353:E2178,2,FALSE)</f>
        <v>119006.12840092667</v>
      </c>
      <c r="J376" s="95">
        <v>145296.9247836725</v>
      </c>
      <c r="K376" s="95">
        <v>524438.58333333337</v>
      </c>
      <c r="R376" s="42"/>
    </row>
    <row r="377" spans="2:18" x14ac:dyDescent="0.35">
      <c r="B377" s="66">
        <v>43360</v>
      </c>
      <c r="C377">
        <f t="shared" si="20"/>
        <v>2018</v>
      </c>
      <c r="D377">
        <f t="shared" si="21"/>
        <v>9</v>
      </c>
      <c r="E377">
        <f t="shared" si="22"/>
        <v>17</v>
      </c>
      <c r="F377" s="36">
        <f>IF(VLOOKUP(B377,Temperature!$A$5:$F$2241,6,FALSE)=999,0,VLOOKUP(B377,Temperature!$A$5:$F$2241,6,FALSE))</f>
        <v>53.166670000000003</v>
      </c>
      <c r="G377" s="94">
        <f t="shared" si="23"/>
        <v>190240.94681540079</v>
      </c>
      <c r="H377" s="94">
        <v>100317.91666666667</v>
      </c>
      <c r="I377" s="94">
        <f>VLOOKUP(B377,'Daily NLSL'!D354:E2179,2,FALSE)</f>
        <v>119006.12840092667</v>
      </c>
      <c r="J377" s="95">
        <v>145296.9247836725</v>
      </c>
      <c r="K377" s="95">
        <v>554861.91666666663</v>
      </c>
      <c r="R377" s="42"/>
    </row>
    <row r="378" spans="2:18" x14ac:dyDescent="0.35">
      <c r="B378" s="66">
        <v>43361</v>
      </c>
      <c r="C378">
        <f t="shared" si="20"/>
        <v>2018</v>
      </c>
      <c r="D378">
        <f t="shared" si="21"/>
        <v>9</v>
      </c>
      <c r="E378">
        <f t="shared" si="22"/>
        <v>18</v>
      </c>
      <c r="F378" s="36">
        <f>IF(VLOOKUP(B378,Temperature!$A$5:$F$2241,6,FALSE)=999,0,VLOOKUP(B378,Temperature!$A$5:$F$2241,6,FALSE))</f>
        <v>57.166670000000003</v>
      </c>
      <c r="G378" s="94">
        <f t="shared" si="23"/>
        <v>210640.98848206754</v>
      </c>
      <c r="H378" s="94">
        <v>98627.083333333328</v>
      </c>
      <c r="I378" s="94">
        <f>VLOOKUP(B378,'Daily NLSL'!D355:E2180,2,FALSE)</f>
        <v>119006.12840092667</v>
      </c>
      <c r="J378" s="95">
        <v>145296.9247836725</v>
      </c>
      <c r="K378" s="95">
        <v>573571.125</v>
      </c>
      <c r="R378" s="42"/>
    </row>
    <row r="379" spans="2:18" x14ac:dyDescent="0.35">
      <c r="B379" s="66">
        <v>43362</v>
      </c>
      <c r="C379">
        <f t="shared" si="20"/>
        <v>2018</v>
      </c>
      <c r="D379">
        <f t="shared" si="21"/>
        <v>9</v>
      </c>
      <c r="E379">
        <f t="shared" si="22"/>
        <v>19</v>
      </c>
      <c r="F379" s="36">
        <f>IF(VLOOKUP(B379,Temperature!$A$5:$F$2241,6,FALSE)=999,0,VLOOKUP(B379,Temperature!$A$5:$F$2241,6,FALSE))</f>
        <v>60.333329999999997</v>
      </c>
      <c r="G379" s="94">
        <f t="shared" si="23"/>
        <v>215178.03014873416</v>
      </c>
      <c r="H379" s="94">
        <v>96962.916666666672</v>
      </c>
      <c r="I379" s="94">
        <f>VLOOKUP(B379,'Daily NLSL'!D356:E2181,2,FALSE)</f>
        <v>119006.12840092667</v>
      </c>
      <c r="J379" s="95">
        <v>145296.9247836725</v>
      </c>
      <c r="K379" s="95">
        <v>576444</v>
      </c>
      <c r="R379" s="42"/>
    </row>
    <row r="380" spans="2:18" x14ac:dyDescent="0.35">
      <c r="B380" s="66">
        <v>43363</v>
      </c>
      <c r="C380">
        <f t="shared" si="20"/>
        <v>2018</v>
      </c>
      <c r="D380">
        <f t="shared" si="21"/>
        <v>9</v>
      </c>
      <c r="E380">
        <f t="shared" si="22"/>
        <v>20</v>
      </c>
      <c r="F380" s="36">
        <f>IF(VLOOKUP(B380,Temperature!$A$5:$F$2241,6,FALSE)=999,0,VLOOKUP(B380,Temperature!$A$5:$F$2241,6,FALSE))</f>
        <v>59.583329999999997</v>
      </c>
      <c r="G380" s="94">
        <f t="shared" si="23"/>
        <v>210065.94681540085</v>
      </c>
      <c r="H380" s="94">
        <v>95300</v>
      </c>
      <c r="I380" s="94">
        <f>VLOOKUP(B380,'Daily NLSL'!D357:E2182,2,FALSE)</f>
        <v>119006.12840092667</v>
      </c>
      <c r="J380" s="95">
        <v>145296.9247836725</v>
      </c>
      <c r="K380" s="95">
        <v>569669</v>
      </c>
      <c r="R380" s="42"/>
    </row>
    <row r="381" spans="2:18" x14ac:dyDescent="0.35">
      <c r="B381" s="66">
        <v>43364</v>
      </c>
      <c r="C381">
        <f t="shared" si="20"/>
        <v>2018</v>
      </c>
      <c r="D381">
        <f t="shared" si="21"/>
        <v>9</v>
      </c>
      <c r="E381">
        <f t="shared" si="22"/>
        <v>21</v>
      </c>
      <c r="F381" s="36">
        <f>IF(VLOOKUP(B381,Temperature!$A$5:$F$2241,6,FALSE)=999,0,VLOOKUP(B381,Temperature!$A$5:$F$2241,6,FALSE))</f>
        <v>62</v>
      </c>
      <c r="G381" s="94">
        <f t="shared" si="23"/>
        <v>198259.86348206754</v>
      </c>
      <c r="H381" s="94">
        <v>94222.083333333328</v>
      </c>
      <c r="I381" s="94">
        <f>VLOOKUP(B381,'Daily NLSL'!D358:E2183,2,FALSE)</f>
        <v>119006.12840092667</v>
      </c>
      <c r="J381" s="95">
        <v>145296.9247836725</v>
      </c>
      <c r="K381" s="95">
        <v>556785</v>
      </c>
      <c r="R381" s="42"/>
    </row>
    <row r="382" spans="2:18" x14ac:dyDescent="0.35">
      <c r="B382" s="66">
        <v>43365</v>
      </c>
      <c r="C382">
        <f t="shared" si="20"/>
        <v>2018</v>
      </c>
      <c r="D382">
        <f t="shared" si="21"/>
        <v>9</v>
      </c>
      <c r="E382">
        <f t="shared" si="22"/>
        <v>22</v>
      </c>
      <c r="F382" s="36">
        <f>IF(VLOOKUP(B382,Temperature!$A$5:$F$2241,6,FALSE)=999,0,VLOOKUP(B382,Temperature!$A$5:$F$2241,6,FALSE))</f>
        <v>61.666670000000003</v>
      </c>
      <c r="G382" s="94">
        <f t="shared" si="23"/>
        <v>182984.78014873416</v>
      </c>
      <c r="H382" s="94">
        <v>93035.416666666672</v>
      </c>
      <c r="I382" s="94">
        <f>VLOOKUP(B382,'Daily NLSL'!D359:E2184,2,FALSE)</f>
        <v>119006.12840092667</v>
      </c>
      <c r="J382" s="95">
        <v>145296.9247836725</v>
      </c>
      <c r="K382" s="95">
        <v>540323.25</v>
      </c>
      <c r="R382" s="42"/>
    </row>
    <row r="383" spans="2:18" x14ac:dyDescent="0.35">
      <c r="B383" s="66">
        <v>43366</v>
      </c>
      <c r="C383">
        <f t="shared" si="20"/>
        <v>2018</v>
      </c>
      <c r="D383">
        <f t="shared" si="21"/>
        <v>9</v>
      </c>
      <c r="E383">
        <f t="shared" si="22"/>
        <v>23</v>
      </c>
      <c r="F383" s="36">
        <f>IF(VLOOKUP(B383,Temperature!$A$5:$F$2241,6,FALSE)=999,0,VLOOKUP(B383,Temperature!$A$5:$F$2241,6,FALSE))</f>
        <v>60.708329999999997</v>
      </c>
      <c r="G383" s="94">
        <f t="shared" si="23"/>
        <v>173179.94681540091</v>
      </c>
      <c r="H383" s="94">
        <v>91934.583333333328</v>
      </c>
      <c r="I383" s="94">
        <f>VLOOKUP(B383,'Daily NLSL'!D360:E2185,2,FALSE)</f>
        <v>119006.12840092667</v>
      </c>
      <c r="J383" s="95">
        <v>145296.9247836725</v>
      </c>
      <c r="K383" s="95">
        <v>529417.58333333337</v>
      </c>
      <c r="R383" s="42"/>
    </row>
    <row r="384" spans="2:18" x14ac:dyDescent="0.35">
      <c r="B384" s="66">
        <v>43367</v>
      </c>
      <c r="C384">
        <f t="shared" si="20"/>
        <v>2018</v>
      </c>
      <c r="D384">
        <f t="shared" si="21"/>
        <v>9</v>
      </c>
      <c r="E384">
        <f t="shared" si="22"/>
        <v>24</v>
      </c>
      <c r="F384" s="36">
        <f>IF(VLOOKUP(B384,Temperature!$A$5:$F$2241,6,FALSE)=999,0,VLOOKUP(B384,Temperature!$A$5:$F$2241,6,FALSE))</f>
        <v>56.75</v>
      </c>
      <c r="G384" s="94">
        <f t="shared" si="23"/>
        <v>207935.36348206754</v>
      </c>
      <c r="H384" s="94">
        <v>90845.416666666672</v>
      </c>
      <c r="I384" s="94">
        <f>VLOOKUP(B384,'Daily NLSL'!D361:E2186,2,FALSE)</f>
        <v>119006.12840092667</v>
      </c>
      <c r="J384" s="95">
        <v>145296.9247836725</v>
      </c>
      <c r="K384" s="95">
        <v>563083.83333333337</v>
      </c>
      <c r="R384" s="42"/>
    </row>
    <row r="385" spans="2:18" x14ac:dyDescent="0.35">
      <c r="B385" s="66">
        <v>43368</v>
      </c>
      <c r="C385">
        <f t="shared" si="20"/>
        <v>2018</v>
      </c>
      <c r="D385">
        <f t="shared" si="21"/>
        <v>9</v>
      </c>
      <c r="E385">
        <f t="shared" si="22"/>
        <v>25</v>
      </c>
      <c r="F385" s="36">
        <f>IF(VLOOKUP(B385,Temperature!$A$5:$F$2241,6,FALSE)=999,0,VLOOKUP(B385,Temperature!$A$5:$F$2241,6,FALSE))</f>
        <v>57</v>
      </c>
      <c r="G385" s="94">
        <f t="shared" si="23"/>
        <v>224372.19681540079</v>
      </c>
      <c r="H385" s="94">
        <v>89611.666666666672</v>
      </c>
      <c r="I385" s="94">
        <f>VLOOKUP(B385,'Daily NLSL'!D362:E2187,2,FALSE)</f>
        <v>119006.12840092667</v>
      </c>
      <c r="J385" s="95">
        <v>145296.9247836725</v>
      </c>
      <c r="K385" s="95">
        <v>578286.91666666663</v>
      </c>
      <c r="R385" s="42"/>
    </row>
    <row r="386" spans="2:18" x14ac:dyDescent="0.35">
      <c r="B386" s="66">
        <v>43369</v>
      </c>
      <c r="C386">
        <f t="shared" si="20"/>
        <v>2018</v>
      </c>
      <c r="D386">
        <f t="shared" si="21"/>
        <v>9</v>
      </c>
      <c r="E386">
        <f t="shared" si="22"/>
        <v>26</v>
      </c>
      <c r="F386" s="36">
        <f>IF(VLOOKUP(B386,Temperature!$A$5:$F$2241,6,FALSE)=999,0,VLOOKUP(B386,Temperature!$A$5:$F$2241,6,FALSE))</f>
        <v>58.791670000000003</v>
      </c>
      <c r="G386" s="94">
        <f t="shared" si="23"/>
        <v>228341.19681540079</v>
      </c>
      <c r="H386" s="94">
        <v>88342.916666666672</v>
      </c>
      <c r="I386" s="94">
        <f>VLOOKUP(B386,'Daily NLSL'!D363:E2188,2,FALSE)</f>
        <v>119006.12840092667</v>
      </c>
      <c r="J386" s="95">
        <v>145296.9247836725</v>
      </c>
      <c r="K386" s="95">
        <v>580987.16666666663</v>
      </c>
      <c r="R386" s="42"/>
    </row>
    <row r="387" spans="2:18" x14ac:dyDescent="0.35">
      <c r="B387" s="66">
        <v>43370</v>
      </c>
      <c r="C387">
        <f t="shared" si="20"/>
        <v>2018</v>
      </c>
      <c r="D387">
        <f t="shared" si="21"/>
        <v>9</v>
      </c>
      <c r="E387">
        <f t="shared" si="22"/>
        <v>27</v>
      </c>
      <c r="F387" s="36">
        <f>IF(VLOOKUP(B387,Temperature!$A$5:$F$2241,6,FALSE)=999,0,VLOOKUP(B387,Temperature!$A$5:$F$2241,6,FALSE))</f>
        <v>63.541670000000003</v>
      </c>
      <c r="G387" s="94">
        <f t="shared" si="23"/>
        <v>233237.98848206754</v>
      </c>
      <c r="H387" s="94">
        <v>87109.166666666672</v>
      </c>
      <c r="I387" s="94">
        <f>VLOOKUP(B387,'Daily NLSL'!D364:E2189,2,FALSE)</f>
        <v>119006.12840092667</v>
      </c>
      <c r="J387" s="95">
        <v>145296.9247836725</v>
      </c>
      <c r="K387" s="95">
        <v>584650.20833333337</v>
      </c>
      <c r="R387" s="42"/>
    </row>
    <row r="388" spans="2:18" x14ac:dyDescent="0.35">
      <c r="B388" s="66">
        <v>43371</v>
      </c>
      <c r="C388">
        <f t="shared" si="20"/>
        <v>2018</v>
      </c>
      <c r="D388">
        <f t="shared" si="21"/>
        <v>9</v>
      </c>
      <c r="E388">
        <f t="shared" si="22"/>
        <v>28</v>
      </c>
      <c r="F388" s="36">
        <f>IF(VLOOKUP(B388,Temperature!$A$5:$F$2241,6,FALSE)=999,0,VLOOKUP(B388,Temperature!$A$5:$F$2241,6,FALSE))</f>
        <v>63.458329999999997</v>
      </c>
      <c r="G388" s="94">
        <f t="shared" si="23"/>
        <v>232427.78014873416</v>
      </c>
      <c r="H388" s="94">
        <v>85764.583333333328</v>
      </c>
      <c r="I388" s="94">
        <f>VLOOKUP(B388,'Daily NLSL'!D365:E2190,2,FALSE)</f>
        <v>119006.12840092667</v>
      </c>
      <c r="J388" s="95">
        <v>145296.9247836725</v>
      </c>
      <c r="K388" s="95">
        <v>582495.41666666663</v>
      </c>
      <c r="R388" s="42"/>
    </row>
    <row r="389" spans="2:18" x14ac:dyDescent="0.35">
      <c r="B389" s="66">
        <v>43372</v>
      </c>
      <c r="C389">
        <f t="shared" si="20"/>
        <v>2018</v>
      </c>
      <c r="D389">
        <f t="shared" si="21"/>
        <v>9</v>
      </c>
      <c r="E389">
        <f t="shared" si="22"/>
        <v>29</v>
      </c>
      <c r="F389" s="36">
        <f>IF(VLOOKUP(B389,Temperature!$A$5:$F$2241,6,FALSE)=999,0,VLOOKUP(B389,Temperature!$A$5:$F$2241,6,FALSE))</f>
        <v>57.791670000000003</v>
      </c>
      <c r="G389" s="94">
        <f t="shared" si="23"/>
        <v>199120.53014873416</v>
      </c>
      <c r="H389" s="94">
        <v>83442.083333333328</v>
      </c>
      <c r="I389" s="94">
        <f>VLOOKUP(B389,'Daily NLSL'!D366:E2191,2,FALSE)</f>
        <v>119006.12840092667</v>
      </c>
      <c r="J389" s="95">
        <v>145296.9247836725</v>
      </c>
      <c r="K389" s="95">
        <v>546865.66666666663</v>
      </c>
      <c r="R389" s="42"/>
    </row>
    <row r="390" spans="2:18" x14ac:dyDescent="0.35">
      <c r="B390" s="66">
        <v>43373</v>
      </c>
      <c r="C390">
        <f t="shared" si="20"/>
        <v>2018</v>
      </c>
      <c r="D390">
        <f t="shared" si="21"/>
        <v>9</v>
      </c>
      <c r="E390">
        <f t="shared" si="22"/>
        <v>30</v>
      </c>
      <c r="F390" s="36">
        <f>IF(VLOOKUP(B390,Temperature!$A$5:$F$2241,6,FALSE)=999,0,VLOOKUP(B390,Temperature!$A$5:$F$2241,6,FALSE))</f>
        <v>54.083329999999997</v>
      </c>
      <c r="G390" s="94">
        <f t="shared" si="23"/>
        <v>171931.82181540085</v>
      </c>
      <c r="H390" s="94">
        <v>80790</v>
      </c>
      <c r="I390" s="94">
        <f>VLOOKUP(B390,'Daily NLSL'!D367:E2192,2,FALSE)</f>
        <v>119006.12840092667</v>
      </c>
      <c r="J390" s="95">
        <v>145296.9247836725</v>
      </c>
      <c r="K390" s="95">
        <v>517024.875</v>
      </c>
      <c r="R390" s="42"/>
    </row>
    <row r="391" spans="2:18" x14ac:dyDescent="0.35">
      <c r="B391" s="66">
        <v>43374</v>
      </c>
      <c r="C391">
        <f t="shared" si="20"/>
        <v>2018</v>
      </c>
      <c r="D391">
        <f t="shared" si="21"/>
        <v>10</v>
      </c>
      <c r="E391">
        <f t="shared" si="22"/>
        <v>1</v>
      </c>
      <c r="F391" s="36">
        <f>IF(VLOOKUP(B391,Temperature!$A$5:$F$2241,6,FALSE)=999,0,VLOOKUP(B391,Temperature!$A$5:$F$2241,6,FALSE))</f>
        <v>60.666670000000003</v>
      </c>
      <c r="G391" s="94">
        <f t="shared" si="23"/>
        <v>172917.66837689959</v>
      </c>
      <c r="H391" s="94">
        <v>78915.833333333328</v>
      </c>
      <c r="I391" s="94">
        <f>VLOOKUP(B391,'Daily NLSL'!D368:E2193,2,FALSE)</f>
        <v>121237.28636143958</v>
      </c>
      <c r="J391" s="95">
        <v>151914.62859499417</v>
      </c>
      <c r="K391" s="95">
        <v>524985.41666666663</v>
      </c>
      <c r="R391" s="42"/>
    </row>
    <row r="392" spans="2:18" x14ac:dyDescent="0.35">
      <c r="B392" s="66">
        <v>43375</v>
      </c>
      <c r="C392">
        <f t="shared" si="20"/>
        <v>2018</v>
      </c>
      <c r="D392">
        <f t="shared" si="21"/>
        <v>10</v>
      </c>
      <c r="E392">
        <f t="shared" si="22"/>
        <v>2</v>
      </c>
      <c r="F392" s="36">
        <f>IF(VLOOKUP(B392,Temperature!$A$5:$F$2241,6,FALSE)=999,0,VLOOKUP(B392,Temperature!$A$5:$F$2241,6,FALSE))</f>
        <v>55.291670000000003</v>
      </c>
      <c r="G392" s="94">
        <f t="shared" si="23"/>
        <v>186677.79337689959</v>
      </c>
      <c r="H392" s="94">
        <v>76194.583333333328</v>
      </c>
      <c r="I392" s="94">
        <f>VLOOKUP(B392,'Daily NLSL'!D369:E2194,2,FALSE)</f>
        <v>121237.28636143958</v>
      </c>
      <c r="J392" s="95">
        <v>151914.62859499417</v>
      </c>
      <c r="K392" s="95">
        <v>536024.29166666663</v>
      </c>
      <c r="R392" s="42"/>
    </row>
    <row r="393" spans="2:18" x14ac:dyDescent="0.35">
      <c r="B393" s="66">
        <v>43376</v>
      </c>
      <c r="C393">
        <f t="shared" si="20"/>
        <v>2018</v>
      </c>
      <c r="D393">
        <f t="shared" si="21"/>
        <v>10</v>
      </c>
      <c r="E393">
        <f t="shared" si="22"/>
        <v>3</v>
      </c>
      <c r="F393" s="36">
        <f>IF(VLOOKUP(B393,Temperature!$A$5:$F$2241,6,FALSE)=999,0,VLOOKUP(B393,Temperature!$A$5:$F$2241,6,FALSE))</f>
        <v>44.541670000000003</v>
      </c>
      <c r="G393" s="94">
        <f t="shared" si="23"/>
        <v>204464.37671023296</v>
      </c>
      <c r="H393" s="94">
        <v>73370.833333333328</v>
      </c>
      <c r="I393" s="94">
        <f>VLOOKUP(B393,'Daily NLSL'!D370:E2195,2,FALSE)</f>
        <v>121237.28636143958</v>
      </c>
      <c r="J393" s="95">
        <v>151914.62859499417</v>
      </c>
      <c r="K393" s="95">
        <v>550987.125</v>
      </c>
      <c r="R393" s="42"/>
    </row>
    <row r="394" spans="2:18" x14ac:dyDescent="0.35">
      <c r="B394" s="66">
        <v>43377</v>
      </c>
      <c r="C394">
        <f t="shared" si="20"/>
        <v>2018</v>
      </c>
      <c r="D394">
        <f t="shared" si="21"/>
        <v>10</v>
      </c>
      <c r="E394">
        <f t="shared" si="22"/>
        <v>4</v>
      </c>
      <c r="F394" s="36">
        <f>IF(VLOOKUP(B394,Temperature!$A$5:$F$2241,6,FALSE)=999,0,VLOOKUP(B394,Temperature!$A$5:$F$2241,6,FALSE))</f>
        <v>49.291670000000003</v>
      </c>
      <c r="G394" s="94">
        <f t="shared" si="23"/>
        <v>204260.75171023296</v>
      </c>
      <c r="H394" s="94">
        <v>70654.583333333328</v>
      </c>
      <c r="I394" s="94">
        <f>VLOOKUP(B394,'Daily NLSL'!D371:E2196,2,FALSE)</f>
        <v>121237.28636143958</v>
      </c>
      <c r="J394" s="95">
        <v>151914.62859499417</v>
      </c>
      <c r="K394" s="95">
        <v>548067.25</v>
      </c>
      <c r="R394" s="42"/>
    </row>
    <row r="395" spans="2:18" x14ac:dyDescent="0.35">
      <c r="B395" s="66">
        <v>43378</v>
      </c>
      <c r="C395">
        <f t="shared" si="20"/>
        <v>2018</v>
      </c>
      <c r="D395">
        <f t="shared" si="21"/>
        <v>10</v>
      </c>
      <c r="E395">
        <f t="shared" si="22"/>
        <v>5</v>
      </c>
      <c r="F395" s="36">
        <f>IF(VLOOKUP(B395,Temperature!$A$5:$F$2241,6,FALSE)=999,0,VLOOKUP(B395,Temperature!$A$5:$F$2241,6,FALSE))</f>
        <v>44.666670000000003</v>
      </c>
      <c r="G395" s="94">
        <f t="shared" si="23"/>
        <v>192726.66837689964</v>
      </c>
      <c r="H395" s="94">
        <v>67910</v>
      </c>
      <c r="I395" s="94">
        <f>VLOOKUP(B395,'Daily NLSL'!D372:E2197,2,FALSE)</f>
        <v>121237.28636143958</v>
      </c>
      <c r="J395" s="95">
        <v>151914.62859499417</v>
      </c>
      <c r="K395" s="95">
        <v>533788.58333333337</v>
      </c>
      <c r="R395" s="42"/>
    </row>
    <row r="396" spans="2:18" x14ac:dyDescent="0.35">
      <c r="B396" s="66">
        <v>43379</v>
      </c>
      <c r="C396">
        <f t="shared" si="20"/>
        <v>2018</v>
      </c>
      <c r="D396">
        <f t="shared" si="21"/>
        <v>10</v>
      </c>
      <c r="E396">
        <f t="shared" si="22"/>
        <v>6</v>
      </c>
      <c r="F396" s="36">
        <f>IF(VLOOKUP(B396,Temperature!$A$5:$F$2241,6,FALSE)=999,0,VLOOKUP(B396,Temperature!$A$5:$F$2241,6,FALSE))</f>
        <v>52.333329999999997</v>
      </c>
      <c r="G396" s="94">
        <f t="shared" si="23"/>
        <v>160681.79337689964</v>
      </c>
      <c r="H396" s="94">
        <v>65299.583333333336</v>
      </c>
      <c r="I396" s="94">
        <f>VLOOKUP(B396,'Daily NLSL'!D373:E2198,2,FALSE)</f>
        <v>121237.28636143958</v>
      </c>
      <c r="J396" s="95">
        <v>151914.62859499417</v>
      </c>
      <c r="K396" s="95">
        <v>499133.29166666669</v>
      </c>
      <c r="R396" s="42"/>
    </row>
    <row r="397" spans="2:18" x14ac:dyDescent="0.35">
      <c r="B397" s="66">
        <v>43380</v>
      </c>
      <c r="C397">
        <f t="shared" si="20"/>
        <v>2018</v>
      </c>
      <c r="D397">
        <f t="shared" si="21"/>
        <v>10</v>
      </c>
      <c r="E397">
        <f t="shared" si="22"/>
        <v>7</v>
      </c>
      <c r="F397" s="36">
        <f>IF(VLOOKUP(B397,Temperature!$A$5:$F$2241,6,FALSE)=999,0,VLOOKUP(B397,Temperature!$A$5:$F$2241,6,FALSE))</f>
        <v>47.708329999999997</v>
      </c>
      <c r="G397" s="94">
        <f t="shared" si="23"/>
        <v>163133.21004356627</v>
      </c>
      <c r="H397" s="94">
        <v>62480.833333333336</v>
      </c>
      <c r="I397" s="94">
        <f>VLOOKUP(B397,'Daily NLSL'!D374:E2199,2,FALSE)</f>
        <v>121237.28636143958</v>
      </c>
      <c r="J397" s="95">
        <v>151914.62859499417</v>
      </c>
      <c r="K397" s="95">
        <v>498765.95833333331</v>
      </c>
      <c r="R397" s="42"/>
    </row>
    <row r="398" spans="2:18" x14ac:dyDescent="0.35">
      <c r="B398" s="66">
        <v>43381</v>
      </c>
      <c r="C398">
        <f t="shared" si="20"/>
        <v>2018</v>
      </c>
      <c r="D398">
        <f t="shared" si="21"/>
        <v>10</v>
      </c>
      <c r="E398">
        <f t="shared" si="22"/>
        <v>8</v>
      </c>
      <c r="F398" s="36">
        <f>IF(VLOOKUP(B398,Temperature!$A$5:$F$2241,6,FALSE)=999,0,VLOOKUP(B398,Temperature!$A$5:$F$2241,6,FALSE))</f>
        <v>47.833329999999997</v>
      </c>
      <c r="G398" s="94">
        <f t="shared" si="23"/>
        <v>196881.66837689964</v>
      </c>
      <c r="H398" s="94">
        <v>59577.5</v>
      </c>
      <c r="I398" s="94">
        <f>VLOOKUP(B398,'Daily NLSL'!D375:E2200,2,FALSE)</f>
        <v>121237.28636143958</v>
      </c>
      <c r="J398" s="95">
        <v>151914.62859499417</v>
      </c>
      <c r="K398" s="95">
        <v>529611.08333333337</v>
      </c>
      <c r="R398" s="42"/>
    </row>
    <row r="399" spans="2:18" x14ac:dyDescent="0.35">
      <c r="B399" s="66">
        <v>43382</v>
      </c>
      <c r="C399">
        <f t="shared" si="20"/>
        <v>2018</v>
      </c>
      <c r="D399">
        <f t="shared" si="21"/>
        <v>10</v>
      </c>
      <c r="E399">
        <f t="shared" si="22"/>
        <v>9</v>
      </c>
      <c r="F399" s="36">
        <f>IF(VLOOKUP(B399,Temperature!$A$5:$F$2241,6,FALSE)=999,0,VLOOKUP(B399,Temperature!$A$5:$F$2241,6,FALSE))</f>
        <v>51.791670000000003</v>
      </c>
      <c r="G399" s="94">
        <f t="shared" si="23"/>
        <v>214606.83504356633</v>
      </c>
      <c r="H399" s="94">
        <v>56654.583333333336</v>
      </c>
      <c r="I399" s="94">
        <f>VLOOKUP(B399,'Daily NLSL'!D376:E2201,2,FALSE)</f>
        <v>121237.28636143958</v>
      </c>
      <c r="J399" s="95">
        <v>151914.62859499417</v>
      </c>
      <c r="K399" s="95">
        <v>544413.33333333337</v>
      </c>
      <c r="R399" s="42"/>
    </row>
    <row r="400" spans="2:18" x14ac:dyDescent="0.35">
      <c r="B400" s="66">
        <v>43383</v>
      </c>
      <c r="C400">
        <f t="shared" si="20"/>
        <v>2018</v>
      </c>
      <c r="D400">
        <f t="shared" si="21"/>
        <v>10</v>
      </c>
      <c r="E400">
        <f t="shared" si="22"/>
        <v>10</v>
      </c>
      <c r="F400" s="36">
        <f>IF(VLOOKUP(B400,Temperature!$A$5:$F$2241,6,FALSE)=999,0,VLOOKUP(B400,Temperature!$A$5:$F$2241,6,FALSE))</f>
        <v>52.583329999999997</v>
      </c>
      <c r="G400" s="94">
        <f t="shared" si="23"/>
        <v>223752.08504356627</v>
      </c>
      <c r="H400" s="94">
        <v>53751.25</v>
      </c>
      <c r="I400" s="94">
        <f>VLOOKUP(B400,'Daily NLSL'!D377:E2202,2,FALSE)</f>
        <v>121237.28636143958</v>
      </c>
      <c r="J400" s="95">
        <v>151914.62859499417</v>
      </c>
      <c r="K400" s="95">
        <v>550655.25</v>
      </c>
      <c r="R400" s="42"/>
    </row>
    <row r="401" spans="2:18" x14ac:dyDescent="0.35">
      <c r="B401" s="66">
        <v>43384</v>
      </c>
      <c r="C401">
        <f t="shared" si="20"/>
        <v>2018</v>
      </c>
      <c r="D401">
        <f t="shared" si="21"/>
        <v>10</v>
      </c>
      <c r="E401">
        <f t="shared" si="22"/>
        <v>11</v>
      </c>
      <c r="F401" s="36">
        <f>IF(VLOOKUP(B401,Temperature!$A$5:$F$2241,6,FALSE)=999,0,VLOOKUP(B401,Temperature!$A$5:$F$2241,6,FALSE))</f>
        <v>48.125</v>
      </c>
      <c r="G401" s="94">
        <f t="shared" si="23"/>
        <v>233832.6267102329</v>
      </c>
      <c r="H401" s="94">
        <v>50783.75</v>
      </c>
      <c r="I401" s="94">
        <f>VLOOKUP(B401,'Daily NLSL'!D378:E2203,2,FALSE)</f>
        <v>121237.28636143958</v>
      </c>
      <c r="J401" s="95">
        <v>151914.62859499417</v>
      </c>
      <c r="K401" s="95">
        <v>557768.29166666663</v>
      </c>
      <c r="R401" s="42"/>
    </row>
    <row r="402" spans="2:18" x14ac:dyDescent="0.35">
      <c r="B402" s="66">
        <v>43385</v>
      </c>
      <c r="C402">
        <f t="shared" si="20"/>
        <v>2018</v>
      </c>
      <c r="D402">
        <f t="shared" si="21"/>
        <v>10</v>
      </c>
      <c r="E402">
        <f t="shared" si="22"/>
        <v>12</v>
      </c>
      <c r="F402" s="36">
        <f>IF(VLOOKUP(B402,Temperature!$A$5:$F$2241,6,FALSE)=999,0,VLOOKUP(B402,Temperature!$A$5:$F$2241,6,FALSE))</f>
        <v>49.666670000000003</v>
      </c>
      <c r="G402" s="94">
        <f t="shared" si="23"/>
        <v>229974.46004356621</v>
      </c>
      <c r="H402" s="94">
        <v>47869.166666666664</v>
      </c>
      <c r="I402" s="94">
        <f>VLOOKUP(B402,'Daily NLSL'!D379:E2204,2,FALSE)</f>
        <v>121237.28636143958</v>
      </c>
      <c r="J402" s="95">
        <v>151914.62859499417</v>
      </c>
      <c r="K402" s="95">
        <v>550995.54166666663</v>
      </c>
      <c r="R402" s="42"/>
    </row>
    <row r="403" spans="2:18" x14ac:dyDescent="0.35">
      <c r="B403" s="66">
        <v>43386</v>
      </c>
      <c r="C403">
        <f t="shared" si="20"/>
        <v>2018</v>
      </c>
      <c r="D403">
        <f t="shared" si="21"/>
        <v>10</v>
      </c>
      <c r="E403">
        <f t="shared" si="22"/>
        <v>13</v>
      </c>
      <c r="F403" s="36">
        <f>IF(VLOOKUP(B403,Temperature!$A$5:$F$2241,6,FALSE)=999,0,VLOOKUP(B403,Temperature!$A$5:$F$2241,6,FALSE))</f>
        <v>52.541670000000003</v>
      </c>
      <c r="G403" s="94">
        <f t="shared" si="23"/>
        <v>215025.71004356621</v>
      </c>
      <c r="H403" s="94">
        <v>45014.166666666664</v>
      </c>
      <c r="I403" s="94">
        <f>VLOOKUP(B403,'Daily NLSL'!D380:E2205,2,FALSE)</f>
        <v>121237.28636143958</v>
      </c>
      <c r="J403" s="95">
        <v>151914.62859499417</v>
      </c>
      <c r="K403" s="95">
        <v>533191.79166666663</v>
      </c>
      <c r="R403" s="42"/>
    </row>
    <row r="404" spans="2:18" x14ac:dyDescent="0.35">
      <c r="B404" s="66">
        <v>43387</v>
      </c>
      <c r="C404">
        <f t="shared" si="20"/>
        <v>2018</v>
      </c>
      <c r="D404">
        <f t="shared" si="21"/>
        <v>10</v>
      </c>
      <c r="E404">
        <f t="shared" si="22"/>
        <v>14</v>
      </c>
      <c r="F404" s="36">
        <f>IF(VLOOKUP(B404,Temperature!$A$5:$F$2241,6,FALSE)=999,0,VLOOKUP(B404,Temperature!$A$5:$F$2241,6,FALSE))</f>
        <v>46.541670000000003</v>
      </c>
      <c r="G404" s="94">
        <f t="shared" si="23"/>
        <v>217781.04337689959</v>
      </c>
      <c r="H404" s="94">
        <v>42114.583333333336</v>
      </c>
      <c r="I404" s="94">
        <f>VLOOKUP(B404,'Daily NLSL'!D381:E2206,2,FALSE)</f>
        <v>121237.28636143958</v>
      </c>
      <c r="J404" s="95">
        <v>151914.62859499417</v>
      </c>
      <c r="K404" s="95">
        <v>533047.54166666663</v>
      </c>
      <c r="R404" s="42"/>
    </row>
    <row r="405" spans="2:18" x14ac:dyDescent="0.35">
      <c r="B405" s="66">
        <v>43388</v>
      </c>
      <c r="C405">
        <f t="shared" si="20"/>
        <v>2018</v>
      </c>
      <c r="D405">
        <f t="shared" si="21"/>
        <v>10</v>
      </c>
      <c r="E405">
        <f t="shared" si="22"/>
        <v>15</v>
      </c>
      <c r="F405" s="36">
        <f>IF(VLOOKUP(B405,Temperature!$A$5:$F$2241,6,FALSE)=999,0,VLOOKUP(B405,Temperature!$A$5:$F$2241,6,FALSE))</f>
        <v>44.333329999999997</v>
      </c>
      <c r="G405" s="94">
        <f t="shared" si="23"/>
        <v>243240.00171023296</v>
      </c>
      <c r="H405" s="94">
        <v>39162.916666666664</v>
      </c>
      <c r="I405" s="94">
        <f>VLOOKUP(B405,'Daily NLSL'!D382:E2207,2,FALSE)</f>
        <v>121237.28636143958</v>
      </c>
      <c r="J405" s="95">
        <v>151914.62859499417</v>
      </c>
      <c r="K405" s="95">
        <v>555554.83333333337</v>
      </c>
      <c r="R405" s="42"/>
    </row>
    <row r="406" spans="2:18" x14ac:dyDescent="0.35">
      <c r="B406" s="66">
        <v>43389</v>
      </c>
      <c r="C406">
        <f t="shared" si="20"/>
        <v>2018</v>
      </c>
      <c r="D406">
        <f t="shared" si="21"/>
        <v>10</v>
      </c>
      <c r="E406">
        <f t="shared" si="22"/>
        <v>16</v>
      </c>
      <c r="F406" s="36">
        <f>IF(VLOOKUP(B406,Temperature!$A$5:$F$2241,6,FALSE)=999,0,VLOOKUP(B406,Temperature!$A$5:$F$2241,6,FALSE))</f>
        <v>46.666670000000003</v>
      </c>
      <c r="G406" s="94">
        <f t="shared" si="23"/>
        <v>267505.5850435663</v>
      </c>
      <c r="H406" s="94">
        <v>36353.75</v>
      </c>
      <c r="I406" s="94">
        <f>VLOOKUP(B406,'Daily NLSL'!D383:E2208,2,FALSE)</f>
        <v>121237.28636143958</v>
      </c>
      <c r="J406" s="95">
        <v>151914.62859499417</v>
      </c>
      <c r="K406" s="95">
        <v>577011.25</v>
      </c>
      <c r="R406" s="42"/>
    </row>
    <row r="407" spans="2:18" x14ac:dyDescent="0.35">
      <c r="B407" s="66">
        <v>43390</v>
      </c>
      <c r="C407">
        <f t="shared" si="20"/>
        <v>2018</v>
      </c>
      <c r="D407">
        <f t="shared" si="21"/>
        <v>10</v>
      </c>
      <c r="E407">
        <f t="shared" si="22"/>
        <v>17</v>
      </c>
      <c r="F407" s="36">
        <f>IF(VLOOKUP(B407,Temperature!$A$5:$F$2241,6,FALSE)=999,0,VLOOKUP(B407,Temperature!$A$5:$F$2241,6,FALSE))</f>
        <v>46.833329999999997</v>
      </c>
      <c r="G407" s="94">
        <f t="shared" si="23"/>
        <v>264482.87671023305</v>
      </c>
      <c r="H407" s="94">
        <v>33552.916666666664</v>
      </c>
      <c r="I407" s="94">
        <f>VLOOKUP(B407,'Daily NLSL'!D384:E2209,2,FALSE)</f>
        <v>121237.28636143958</v>
      </c>
      <c r="J407" s="95">
        <v>151914.62859499417</v>
      </c>
      <c r="K407" s="95">
        <v>571187.70833333337</v>
      </c>
      <c r="R407" s="42"/>
    </row>
    <row r="408" spans="2:18" x14ac:dyDescent="0.35">
      <c r="B408" s="66">
        <v>43391</v>
      </c>
      <c r="C408">
        <f t="shared" si="20"/>
        <v>2018</v>
      </c>
      <c r="D408">
        <f t="shared" si="21"/>
        <v>10</v>
      </c>
      <c r="E408">
        <f t="shared" si="22"/>
        <v>18</v>
      </c>
      <c r="F408" s="36">
        <f>IF(VLOOKUP(B408,Temperature!$A$5:$F$2241,6,FALSE)=999,0,VLOOKUP(B408,Temperature!$A$5:$F$2241,6,FALSE))</f>
        <v>44.916670000000003</v>
      </c>
      <c r="G408" s="94">
        <f t="shared" si="23"/>
        <v>279158.66837689956</v>
      </c>
      <c r="H408" s="94">
        <v>30753.333333333332</v>
      </c>
      <c r="I408" s="94">
        <f>VLOOKUP(B408,'Daily NLSL'!D385:E2210,2,FALSE)</f>
        <v>121237.28636143958</v>
      </c>
      <c r="J408" s="95">
        <v>151914.62859499417</v>
      </c>
      <c r="K408" s="95">
        <v>583063.91666666663</v>
      </c>
      <c r="R408" s="42"/>
    </row>
    <row r="409" spans="2:18" x14ac:dyDescent="0.35">
      <c r="B409" s="66">
        <v>43392</v>
      </c>
      <c r="C409">
        <f t="shared" si="20"/>
        <v>2018</v>
      </c>
      <c r="D409">
        <f t="shared" si="21"/>
        <v>10</v>
      </c>
      <c r="E409">
        <f t="shared" si="22"/>
        <v>19</v>
      </c>
      <c r="F409" s="36">
        <f>IF(VLOOKUP(B409,Temperature!$A$5:$F$2241,6,FALSE)=999,0,VLOOKUP(B409,Temperature!$A$5:$F$2241,6,FALSE))</f>
        <v>47.708329999999997</v>
      </c>
      <c r="G409" s="94">
        <f t="shared" si="23"/>
        <v>276146.4600435663</v>
      </c>
      <c r="H409" s="94">
        <v>28126.25</v>
      </c>
      <c r="I409" s="94">
        <f>VLOOKUP(B409,'Daily NLSL'!D386:E2211,2,FALSE)</f>
        <v>121237.28636143958</v>
      </c>
      <c r="J409" s="95">
        <v>151914.62859499417</v>
      </c>
      <c r="K409" s="95">
        <v>577424.625</v>
      </c>
      <c r="R409" s="42"/>
    </row>
    <row r="410" spans="2:18" x14ac:dyDescent="0.35">
      <c r="B410" s="66">
        <v>43393</v>
      </c>
      <c r="C410">
        <f t="shared" ref="C410:C473" si="24">YEAR(B410)</f>
        <v>2018</v>
      </c>
      <c r="D410">
        <f t="shared" ref="D410:D473" si="25">MONTH(B410)</f>
        <v>10</v>
      </c>
      <c r="E410">
        <f t="shared" ref="E410:E473" si="26">DAY(B410)</f>
        <v>20</v>
      </c>
      <c r="F410" s="36">
        <f>IF(VLOOKUP(B410,Temperature!$A$5:$F$2241,6,FALSE)=999,0,VLOOKUP(B410,Temperature!$A$5:$F$2241,6,FALSE))</f>
        <v>46.833329999999997</v>
      </c>
      <c r="G410" s="94">
        <f t="shared" si="23"/>
        <v>255806.83504356627</v>
      </c>
      <c r="H410" s="94">
        <v>26524.166666666668</v>
      </c>
      <c r="I410" s="94">
        <f>VLOOKUP(B410,'Daily NLSL'!D387:E2212,2,FALSE)</f>
        <v>121237.28636143958</v>
      </c>
      <c r="J410" s="95">
        <v>151914.62859499417</v>
      </c>
      <c r="K410" s="95">
        <v>555482.91666666663</v>
      </c>
      <c r="R410" s="42"/>
    </row>
    <row r="411" spans="2:18" x14ac:dyDescent="0.35">
      <c r="B411" s="66">
        <v>43394</v>
      </c>
      <c r="C411">
        <f t="shared" si="24"/>
        <v>2018</v>
      </c>
      <c r="D411">
        <f t="shared" si="25"/>
        <v>10</v>
      </c>
      <c r="E411">
        <f t="shared" si="26"/>
        <v>21</v>
      </c>
      <c r="F411" s="36">
        <f>IF(VLOOKUP(B411,Temperature!$A$5:$F$2241,6,FALSE)=999,0,VLOOKUP(B411,Temperature!$A$5:$F$2241,6,FALSE))</f>
        <v>51.458329999999997</v>
      </c>
      <c r="G411" s="94">
        <f t="shared" ref="G411:G474" si="27">K411-H411-I411-J411</f>
        <v>242767.54337689959</v>
      </c>
      <c r="H411" s="94">
        <v>25149.166666666668</v>
      </c>
      <c r="I411" s="94">
        <f>VLOOKUP(B411,'Daily NLSL'!D388:E2213,2,FALSE)</f>
        <v>121237.28636143958</v>
      </c>
      <c r="J411" s="95">
        <v>151914.62859499417</v>
      </c>
      <c r="K411" s="95">
        <v>541068.625</v>
      </c>
      <c r="R411" s="42"/>
    </row>
    <row r="412" spans="2:18" x14ac:dyDescent="0.35">
      <c r="B412" s="66">
        <v>43395</v>
      </c>
      <c r="C412">
        <f t="shared" si="24"/>
        <v>2018</v>
      </c>
      <c r="D412">
        <f t="shared" si="25"/>
        <v>10</v>
      </c>
      <c r="E412">
        <f t="shared" si="26"/>
        <v>22</v>
      </c>
      <c r="F412" s="36">
        <f>IF(VLOOKUP(B412,Temperature!$A$5:$F$2241,6,FALSE)=999,0,VLOOKUP(B412,Temperature!$A$5:$F$2241,6,FALSE))</f>
        <v>48.166670000000003</v>
      </c>
      <c r="G412" s="94">
        <f t="shared" si="27"/>
        <v>249739.04337689959</v>
      </c>
      <c r="H412" s="94">
        <v>23257.083333333332</v>
      </c>
      <c r="I412" s="94">
        <f>VLOOKUP(B412,'Daily NLSL'!D389:E2214,2,FALSE)</f>
        <v>121237.28636143958</v>
      </c>
      <c r="J412" s="95">
        <v>151914.62859499417</v>
      </c>
      <c r="K412" s="95">
        <v>546148.04166666663</v>
      </c>
      <c r="R412" s="42"/>
    </row>
    <row r="413" spans="2:18" x14ac:dyDescent="0.35">
      <c r="B413" s="66">
        <v>43396</v>
      </c>
      <c r="C413">
        <f t="shared" si="24"/>
        <v>2018</v>
      </c>
      <c r="D413">
        <f t="shared" si="25"/>
        <v>10</v>
      </c>
      <c r="E413">
        <f t="shared" si="26"/>
        <v>23</v>
      </c>
      <c r="F413" s="36">
        <f>IF(VLOOKUP(B413,Temperature!$A$5:$F$2241,6,FALSE)=999,0,VLOOKUP(B413,Temperature!$A$5:$F$2241,6,FALSE))</f>
        <v>48.583329999999997</v>
      </c>
      <c r="G413" s="94">
        <f t="shared" si="27"/>
        <v>255342.00171023302</v>
      </c>
      <c r="H413" s="94">
        <v>21457.916666666668</v>
      </c>
      <c r="I413" s="94">
        <f>VLOOKUP(B413,'Daily NLSL'!D390:E2215,2,FALSE)</f>
        <v>121237.28636143958</v>
      </c>
      <c r="J413" s="95">
        <v>151914.62859499417</v>
      </c>
      <c r="K413" s="95">
        <v>549951.83333333337</v>
      </c>
      <c r="R413" s="42"/>
    </row>
    <row r="414" spans="2:18" x14ac:dyDescent="0.35">
      <c r="B414" s="66">
        <v>43397</v>
      </c>
      <c r="C414">
        <f t="shared" si="24"/>
        <v>2018</v>
      </c>
      <c r="D414">
        <f t="shared" si="25"/>
        <v>10</v>
      </c>
      <c r="E414">
        <f t="shared" si="26"/>
        <v>24</v>
      </c>
      <c r="F414" s="36">
        <f>IF(VLOOKUP(B414,Temperature!$A$5:$F$2241,6,FALSE)=999,0,VLOOKUP(B414,Temperature!$A$5:$F$2241,6,FALSE))</f>
        <v>48</v>
      </c>
      <c r="G414" s="94">
        <f t="shared" si="27"/>
        <v>242609.41837689959</v>
      </c>
      <c r="H414" s="94">
        <v>19678.333333333332</v>
      </c>
      <c r="I414" s="94">
        <f>VLOOKUP(B414,'Daily NLSL'!D391:E2216,2,FALSE)</f>
        <v>121237.28636143958</v>
      </c>
      <c r="J414" s="95">
        <v>151914.62859499417</v>
      </c>
      <c r="K414" s="95">
        <v>535439.66666666663</v>
      </c>
      <c r="R414" s="42"/>
    </row>
    <row r="415" spans="2:18" x14ac:dyDescent="0.35">
      <c r="B415" s="66">
        <v>43398</v>
      </c>
      <c r="C415">
        <f t="shared" si="24"/>
        <v>2018</v>
      </c>
      <c r="D415">
        <f t="shared" si="25"/>
        <v>10</v>
      </c>
      <c r="E415">
        <f t="shared" si="26"/>
        <v>25</v>
      </c>
      <c r="F415" s="36">
        <f>IF(VLOOKUP(B415,Temperature!$A$5:$F$2241,6,FALSE)=999,0,VLOOKUP(B415,Temperature!$A$5:$F$2241,6,FALSE))</f>
        <v>49.166670000000003</v>
      </c>
      <c r="G415" s="94">
        <f t="shared" si="27"/>
        <v>248588.7517102329</v>
      </c>
      <c r="H415" s="94">
        <v>17842.5</v>
      </c>
      <c r="I415" s="94">
        <f>VLOOKUP(B415,'Daily NLSL'!D392:E2217,2,FALSE)</f>
        <v>121237.28636143958</v>
      </c>
      <c r="J415" s="95">
        <v>151914.62859499417</v>
      </c>
      <c r="K415" s="95">
        <v>539583.16666666663</v>
      </c>
      <c r="R415" s="42"/>
    </row>
    <row r="416" spans="2:18" x14ac:dyDescent="0.35">
      <c r="B416" s="66">
        <v>43399</v>
      </c>
      <c r="C416">
        <f t="shared" si="24"/>
        <v>2018</v>
      </c>
      <c r="D416">
        <f t="shared" si="25"/>
        <v>10</v>
      </c>
      <c r="E416">
        <f t="shared" si="26"/>
        <v>26</v>
      </c>
      <c r="F416" s="36">
        <f>IF(VLOOKUP(B416,Temperature!$A$5:$F$2241,6,FALSE)=999,0,VLOOKUP(B416,Temperature!$A$5:$F$2241,6,FALSE))</f>
        <v>50.75</v>
      </c>
      <c r="G416" s="94">
        <f t="shared" si="27"/>
        <v>226893.21004356627</v>
      </c>
      <c r="H416" s="94">
        <v>16104.166666666666</v>
      </c>
      <c r="I416" s="94">
        <f>VLOOKUP(B416,'Daily NLSL'!D393:E2218,2,FALSE)</f>
        <v>121237.28636143958</v>
      </c>
      <c r="J416" s="95">
        <v>151914.62859499417</v>
      </c>
      <c r="K416" s="95">
        <v>516149.29166666669</v>
      </c>
      <c r="R416" s="42"/>
    </row>
    <row r="417" spans="2:18" x14ac:dyDescent="0.35">
      <c r="B417" s="66">
        <v>43400</v>
      </c>
      <c r="C417">
        <f t="shared" si="24"/>
        <v>2018</v>
      </c>
      <c r="D417">
        <f t="shared" si="25"/>
        <v>10</v>
      </c>
      <c r="E417">
        <f t="shared" si="26"/>
        <v>27</v>
      </c>
      <c r="F417" s="36">
        <f>IF(VLOOKUP(B417,Temperature!$A$5:$F$2241,6,FALSE)=999,0,VLOOKUP(B417,Temperature!$A$5:$F$2241,6,FALSE))</f>
        <v>45.416670000000003</v>
      </c>
      <c r="G417" s="94">
        <f t="shared" si="27"/>
        <v>220003.00171023296</v>
      </c>
      <c r="H417" s="94">
        <v>14346.25</v>
      </c>
      <c r="I417" s="94">
        <f>VLOOKUP(B417,'Daily NLSL'!D394:E2219,2,FALSE)</f>
        <v>121237.28636143958</v>
      </c>
      <c r="J417" s="95">
        <v>151914.62859499417</v>
      </c>
      <c r="K417" s="95">
        <v>507501.16666666669</v>
      </c>
      <c r="R417" s="42"/>
    </row>
    <row r="418" spans="2:18" x14ac:dyDescent="0.35">
      <c r="B418" s="66">
        <v>43401</v>
      </c>
      <c r="C418">
        <f t="shared" si="24"/>
        <v>2018</v>
      </c>
      <c r="D418">
        <f t="shared" si="25"/>
        <v>10</v>
      </c>
      <c r="E418">
        <f t="shared" si="26"/>
        <v>28</v>
      </c>
      <c r="F418" s="36">
        <f>IF(VLOOKUP(B418,Temperature!$A$5:$F$2241,6,FALSE)=999,0,VLOOKUP(B418,Temperature!$A$5:$F$2241,6,FALSE))</f>
        <v>47.125</v>
      </c>
      <c r="G418" s="94">
        <f t="shared" si="27"/>
        <v>214367.33504356627</v>
      </c>
      <c r="H418" s="94">
        <v>12852.916666666666</v>
      </c>
      <c r="I418" s="94">
        <f>VLOOKUP(B418,'Daily NLSL'!D395:E2220,2,FALSE)</f>
        <v>121237.28636143958</v>
      </c>
      <c r="J418" s="95">
        <v>151914.62859499417</v>
      </c>
      <c r="K418" s="95">
        <v>500372.16666666669</v>
      </c>
      <c r="R418" s="42"/>
    </row>
    <row r="419" spans="2:18" x14ac:dyDescent="0.35">
      <c r="B419" s="66">
        <v>43402</v>
      </c>
      <c r="C419">
        <f t="shared" si="24"/>
        <v>2018</v>
      </c>
      <c r="D419">
        <f t="shared" si="25"/>
        <v>10</v>
      </c>
      <c r="E419">
        <f t="shared" si="26"/>
        <v>29</v>
      </c>
      <c r="F419" s="36">
        <f>IF(VLOOKUP(B419,Temperature!$A$5:$F$2241,6,FALSE)=999,0,VLOOKUP(B419,Temperature!$A$5:$F$2241,6,FALSE))</f>
        <v>45.125</v>
      </c>
      <c r="G419" s="94">
        <f t="shared" si="27"/>
        <v>240347.66837689959</v>
      </c>
      <c r="H419" s="94">
        <v>11530.833333333334</v>
      </c>
      <c r="I419" s="94">
        <f>VLOOKUP(B419,'Daily NLSL'!D396:E2221,2,FALSE)</f>
        <v>121237.28636143958</v>
      </c>
      <c r="J419" s="95">
        <v>151914.62859499417</v>
      </c>
      <c r="K419" s="95">
        <v>525030.41666666663</v>
      </c>
      <c r="R419" s="42"/>
    </row>
    <row r="420" spans="2:18" x14ac:dyDescent="0.35">
      <c r="B420" s="66">
        <v>43403</v>
      </c>
      <c r="C420">
        <f t="shared" si="24"/>
        <v>2018</v>
      </c>
      <c r="D420">
        <f t="shared" si="25"/>
        <v>10</v>
      </c>
      <c r="E420">
        <f t="shared" si="26"/>
        <v>30</v>
      </c>
      <c r="F420" s="36">
        <f>IF(VLOOKUP(B420,Temperature!$A$5:$F$2241,6,FALSE)=999,0,VLOOKUP(B420,Temperature!$A$5:$F$2241,6,FALSE))</f>
        <v>42.333329999999997</v>
      </c>
      <c r="G420" s="94">
        <f t="shared" si="27"/>
        <v>253520.83504356627</v>
      </c>
      <c r="H420" s="94">
        <v>10247.5</v>
      </c>
      <c r="I420" s="94">
        <f>VLOOKUP(B420,'Daily NLSL'!D397:E2222,2,FALSE)</f>
        <v>121237.28636143958</v>
      </c>
      <c r="J420" s="95">
        <v>151914.62859499417</v>
      </c>
      <c r="K420" s="95">
        <v>536920.25</v>
      </c>
      <c r="R420" s="42"/>
    </row>
    <row r="421" spans="2:18" x14ac:dyDescent="0.35">
      <c r="B421" s="66">
        <v>43404</v>
      </c>
      <c r="C421">
        <f t="shared" si="24"/>
        <v>2018</v>
      </c>
      <c r="D421">
        <f t="shared" si="25"/>
        <v>10</v>
      </c>
      <c r="E421">
        <f t="shared" si="26"/>
        <v>31</v>
      </c>
      <c r="F421" s="36">
        <f>IF(VLOOKUP(B421,Temperature!$A$5:$F$2241,6,FALSE)=999,0,VLOOKUP(B421,Temperature!$A$5:$F$2241,6,FALSE))</f>
        <v>46.625</v>
      </c>
      <c r="G421" s="94">
        <f t="shared" si="27"/>
        <v>229460.91837689964</v>
      </c>
      <c r="H421" s="94">
        <v>9040.8333333333339</v>
      </c>
      <c r="I421" s="94">
        <f>VLOOKUP(B421,'Daily NLSL'!D398:E2223,2,FALSE)</f>
        <v>121237.28636143958</v>
      </c>
      <c r="J421" s="95">
        <v>151914.62859499417</v>
      </c>
      <c r="K421" s="95">
        <v>511653.66666666669</v>
      </c>
      <c r="R421" s="42"/>
    </row>
    <row r="422" spans="2:18" x14ac:dyDescent="0.35">
      <c r="B422" s="66">
        <v>43405</v>
      </c>
      <c r="C422">
        <f t="shared" si="24"/>
        <v>2018</v>
      </c>
      <c r="D422">
        <f t="shared" si="25"/>
        <v>11</v>
      </c>
      <c r="E422">
        <f t="shared" si="26"/>
        <v>1</v>
      </c>
      <c r="F422" s="36">
        <f>IF(VLOOKUP(B422,Temperature!$A$5:$F$2241,6,FALSE)=999,0,VLOOKUP(B422,Temperature!$A$5:$F$2241,6,FALSE))</f>
        <v>47.208329999999997</v>
      </c>
      <c r="G422" s="94">
        <f t="shared" si="27"/>
        <v>210844.10754468382</v>
      </c>
      <c r="H422" s="94">
        <v>8334.5833333333339</v>
      </c>
      <c r="I422" s="94">
        <f>VLOOKUP(B422,'Daily NLSL'!D399:E2224,2,FALSE)</f>
        <v>160701.05402492042</v>
      </c>
      <c r="J422" s="95">
        <v>150607.83843039584</v>
      </c>
      <c r="K422" s="95">
        <v>530487.58333333337</v>
      </c>
      <c r="R422" s="42"/>
    </row>
    <row r="423" spans="2:18" x14ac:dyDescent="0.35">
      <c r="B423" s="66">
        <v>43406</v>
      </c>
      <c r="C423">
        <f t="shared" si="24"/>
        <v>2018</v>
      </c>
      <c r="D423">
        <f t="shared" si="25"/>
        <v>11</v>
      </c>
      <c r="E423">
        <f t="shared" si="26"/>
        <v>2</v>
      </c>
      <c r="F423" s="36">
        <f>IF(VLOOKUP(B423,Temperature!$A$5:$F$2241,6,FALSE)=999,0,VLOOKUP(B423,Temperature!$A$5:$F$2241,6,FALSE))</f>
        <v>58</v>
      </c>
      <c r="G423" s="94">
        <f t="shared" si="27"/>
        <v>192343.10754468371</v>
      </c>
      <c r="H423" s="94">
        <v>7150.833333333333</v>
      </c>
      <c r="I423" s="94">
        <f>VLOOKUP(B423,'Daily NLSL'!D400:E2225,2,FALSE)</f>
        <v>160701.05402492042</v>
      </c>
      <c r="J423" s="95">
        <v>150607.83843039584</v>
      </c>
      <c r="K423" s="95">
        <v>510802.83333333331</v>
      </c>
      <c r="R423" s="42"/>
    </row>
    <row r="424" spans="2:18" x14ac:dyDescent="0.35">
      <c r="B424" s="66">
        <v>43407</v>
      </c>
      <c r="C424">
        <f t="shared" si="24"/>
        <v>2018</v>
      </c>
      <c r="D424">
        <f t="shared" si="25"/>
        <v>11</v>
      </c>
      <c r="E424">
        <f t="shared" si="26"/>
        <v>3</v>
      </c>
      <c r="F424" s="36">
        <f>IF(VLOOKUP(B424,Temperature!$A$5:$F$2241,6,FALSE)=999,0,VLOOKUP(B424,Temperature!$A$5:$F$2241,6,FALSE))</f>
        <v>47.416670000000003</v>
      </c>
      <c r="G424" s="94">
        <f t="shared" si="27"/>
        <v>195443.02421135045</v>
      </c>
      <c r="H424" s="94">
        <v>6059.583333333333</v>
      </c>
      <c r="I424" s="94">
        <f>VLOOKUP(B424,'Daily NLSL'!D401:E2226,2,FALSE)</f>
        <v>160701.05402492042</v>
      </c>
      <c r="J424" s="95">
        <v>150607.83843039584</v>
      </c>
      <c r="K424" s="95">
        <v>512811.5</v>
      </c>
      <c r="R424" s="42"/>
    </row>
    <row r="425" spans="2:18" x14ac:dyDescent="0.35">
      <c r="B425" s="66">
        <v>43408</v>
      </c>
      <c r="C425">
        <f t="shared" si="24"/>
        <v>2018</v>
      </c>
      <c r="D425">
        <f t="shared" si="25"/>
        <v>11</v>
      </c>
      <c r="E425">
        <f t="shared" si="26"/>
        <v>4</v>
      </c>
      <c r="F425" s="36">
        <f>IF(VLOOKUP(B425,Temperature!$A$5:$F$2241,6,FALSE)=999,0,VLOOKUP(B425,Temperature!$A$5:$F$2241,6,FALSE))</f>
        <v>51.166670000000003</v>
      </c>
      <c r="G425" s="94">
        <f t="shared" si="27"/>
        <v>200645.42324289648</v>
      </c>
      <c r="H425" s="94">
        <v>4901.6000000000004</v>
      </c>
      <c r="I425" s="94">
        <f>VLOOKUP(B425,'Daily NLSL'!D402:E2227,2,FALSE)</f>
        <v>153883.2735702316</v>
      </c>
      <c r="J425" s="95">
        <v>144973.26318687198</v>
      </c>
      <c r="K425" s="95">
        <v>504403.56</v>
      </c>
      <c r="R425" s="42"/>
    </row>
    <row r="426" spans="2:18" x14ac:dyDescent="0.35">
      <c r="B426" s="66">
        <v>43409</v>
      </c>
      <c r="C426">
        <f t="shared" si="24"/>
        <v>2018</v>
      </c>
      <c r="D426">
        <f t="shared" si="25"/>
        <v>11</v>
      </c>
      <c r="E426">
        <f t="shared" si="26"/>
        <v>5</v>
      </c>
      <c r="F426" s="36">
        <f>IF(VLOOKUP(B426,Temperature!$A$5:$F$2241,6,FALSE)=999,0,VLOOKUP(B426,Temperature!$A$5:$F$2241,6,FALSE))</f>
        <v>39.375</v>
      </c>
      <c r="G426" s="94">
        <f t="shared" si="27"/>
        <v>212115.85754468371</v>
      </c>
      <c r="H426" s="94">
        <v>4265</v>
      </c>
      <c r="I426" s="94">
        <f>VLOOKUP(B426,'Daily NLSL'!D403:E2228,2,FALSE)</f>
        <v>160701.05402492042</v>
      </c>
      <c r="J426" s="95">
        <v>150607.83843039584</v>
      </c>
      <c r="K426" s="95">
        <v>527689.75</v>
      </c>
      <c r="R426" s="42"/>
    </row>
    <row r="427" spans="2:18" x14ac:dyDescent="0.35">
      <c r="B427" s="66">
        <v>43410</v>
      </c>
      <c r="C427">
        <f t="shared" si="24"/>
        <v>2018</v>
      </c>
      <c r="D427">
        <f t="shared" si="25"/>
        <v>11</v>
      </c>
      <c r="E427">
        <f t="shared" si="26"/>
        <v>6</v>
      </c>
      <c r="F427" s="36">
        <f>IF(VLOOKUP(B427,Temperature!$A$5:$F$2241,6,FALSE)=999,0,VLOOKUP(B427,Temperature!$A$5:$F$2241,6,FALSE))</f>
        <v>39</v>
      </c>
      <c r="G427" s="94">
        <f t="shared" si="27"/>
        <v>223827.81587801696</v>
      </c>
      <c r="H427" s="94">
        <v>3554.5833333333335</v>
      </c>
      <c r="I427" s="94">
        <f>VLOOKUP(B427,'Daily NLSL'!D404:E2229,2,FALSE)</f>
        <v>160701.05402492042</v>
      </c>
      <c r="J427" s="95">
        <v>150607.83843039584</v>
      </c>
      <c r="K427" s="95">
        <v>538691.29166666663</v>
      </c>
      <c r="R427" s="42"/>
    </row>
    <row r="428" spans="2:18" x14ac:dyDescent="0.35">
      <c r="B428" s="66">
        <v>43411</v>
      </c>
      <c r="C428">
        <f t="shared" si="24"/>
        <v>2018</v>
      </c>
      <c r="D428">
        <f t="shared" si="25"/>
        <v>11</v>
      </c>
      <c r="E428">
        <f t="shared" si="26"/>
        <v>7</v>
      </c>
      <c r="F428" s="36">
        <f>IF(VLOOKUP(B428,Temperature!$A$5:$F$2241,6,FALSE)=999,0,VLOOKUP(B428,Temperature!$A$5:$F$2241,6,FALSE))</f>
        <v>39.75</v>
      </c>
      <c r="G428" s="94">
        <f t="shared" si="27"/>
        <v>239977.89921135033</v>
      </c>
      <c r="H428" s="94">
        <v>2843.75</v>
      </c>
      <c r="I428" s="94">
        <f>VLOOKUP(B428,'Daily NLSL'!D405:E2230,2,FALSE)</f>
        <v>160701.05402492042</v>
      </c>
      <c r="J428" s="95">
        <v>150607.83843039584</v>
      </c>
      <c r="K428" s="95">
        <v>554130.54166666663</v>
      </c>
      <c r="R428" s="42"/>
    </row>
    <row r="429" spans="2:18" x14ac:dyDescent="0.35">
      <c r="B429" s="66">
        <v>43412</v>
      </c>
      <c r="C429">
        <f t="shared" si="24"/>
        <v>2018</v>
      </c>
      <c r="D429">
        <f t="shared" si="25"/>
        <v>11</v>
      </c>
      <c r="E429">
        <f t="shared" si="26"/>
        <v>8</v>
      </c>
      <c r="F429" s="36">
        <f>IF(VLOOKUP(B429,Temperature!$A$5:$F$2241,6,FALSE)=999,0,VLOOKUP(B429,Temperature!$A$5:$F$2241,6,FALSE))</f>
        <v>32.208329999999997</v>
      </c>
      <c r="G429" s="94">
        <f t="shared" si="27"/>
        <v>266963.98254468373</v>
      </c>
      <c r="H429" s="94">
        <v>2132.0833333333335</v>
      </c>
      <c r="I429" s="94">
        <f>VLOOKUP(B429,'Daily NLSL'!D406:E2231,2,FALSE)</f>
        <v>160701.05402492042</v>
      </c>
      <c r="J429" s="95">
        <v>150607.83843039584</v>
      </c>
      <c r="K429" s="95">
        <v>580404.95833333337</v>
      </c>
      <c r="R429" s="42"/>
    </row>
    <row r="430" spans="2:18" x14ac:dyDescent="0.35">
      <c r="B430" s="66">
        <v>43413</v>
      </c>
      <c r="C430">
        <f t="shared" si="24"/>
        <v>2018</v>
      </c>
      <c r="D430">
        <f t="shared" si="25"/>
        <v>11</v>
      </c>
      <c r="E430">
        <f t="shared" si="26"/>
        <v>9</v>
      </c>
      <c r="F430" s="36">
        <f>IF(VLOOKUP(B430,Temperature!$A$5:$F$2241,6,FALSE)=999,0,VLOOKUP(B430,Temperature!$A$5:$F$2241,6,FALSE))</f>
        <v>31.125</v>
      </c>
      <c r="G430" s="94">
        <f t="shared" si="27"/>
        <v>300278.77421135048</v>
      </c>
      <c r="H430" s="94">
        <v>1419.1666666666667</v>
      </c>
      <c r="I430" s="94">
        <f>VLOOKUP(B430,'Daily NLSL'!D407:E2232,2,FALSE)</f>
        <v>160701.05402492042</v>
      </c>
      <c r="J430" s="95">
        <v>150607.83843039584</v>
      </c>
      <c r="K430" s="95">
        <v>613006.83333333337</v>
      </c>
      <c r="R430" s="42"/>
    </row>
    <row r="431" spans="2:18" x14ac:dyDescent="0.35">
      <c r="B431" s="66">
        <v>43414</v>
      </c>
      <c r="C431">
        <f t="shared" si="24"/>
        <v>2018</v>
      </c>
      <c r="D431">
        <f t="shared" si="25"/>
        <v>11</v>
      </c>
      <c r="E431">
        <f t="shared" si="26"/>
        <v>10</v>
      </c>
      <c r="F431" s="36">
        <f>IF(VLOOKUP(B431,Temperature!$A$5:$F$2241,6,FALSE)=999,0,VLOOKUP(B431,Temperature!$A$5:$F$2241,6,FALSE))</f>
        <v>35.333329999999997</v>
      </c>
      <c r="G431" s="94">
        <f t="shared" si="27"/>
        <v>272569.77421135048</v>
      </c>
      <c r="H431" s="94">
        <v>679.16666666666663</v>
      </c>
      <c r="I431" s="94">
        <f>VLOOKUP(B431,'Daily NLSL'!D408:E2233,2,FALSE)</f>
        <v>160701.05402492042</v>
      </c>
      <c r="J431" s="95">
        <v>150607.83843039584</v>
      </c>
      <c r="K431" s="95">
        <v>584557.83333333337</v>
      </c>
      <c r="R431" s="42"/>
    </row>
    <row r="432" spans="2:18" x14ac:dyDescent="0.35">
      <c r="B432" s="66">
        <v>43415</v>
      </c>
      <c r="C432">
        <f t="shared" si="24"/>
        <v>2018</v>
      </c>
      <c r="D432">
        <f t="shared" si="25"/>
        <v>11</v>
      </c>
      <c r="E432">
        <f t="shared" si="26"/>
        <v>11</v>
      </c>
      <c r="F432" s="36">
        <f>IF(VLOOKUP(B432,Temperature!$A$5:$F$2241,6,FALSE)=999,0,VLOOKUP(B432,Temperature!$A$5:$F$2241,6,FALSE))</f>
        <v>31.41667</v>
      </c>
      <c r="G432" s="94">
        <f t="shared" si="27"/>
        <v>298899.85754468373</v>
      </c>
      <c r="H432" s="94">
        <v>-53.75</v>
      </c>
      <c r="I432" s="94">
        <f>VLOOKUP(B432,'Daily NLSL'!D409:E2234,2,FALSE)</f>
        <v>160701.05402492042</v>
      </c>
      <c r="J432" s="95">
        <v>150607.83843039584</v>
      </c>
      <c r="K432" s="95">
        <v>610155</v>
      </c>
      <c r="R432" s="42"/>
    </row>
    <row r="433" spans="2:18" x14ac:dyDescent="0.35">
      <c r="B433" s="66">
        <v>43416</v>
      </c>
      <c r="C433">
        <f t="shared" si="24"/>
        <v>2018</v>
      </c>
      <c r="D433">
        <f t="shared" si="25"/>
        <v>11</v>
      </c>
      <c r="E433">
        <f t="shared" si="26"/>
        <v>12</v>
      </c>
      <c r="F433" s="36">
        <f>IF(VLOOKUP(B433,Temperature!$A$5:$F$2241,6,FALSE)=999,0,VLOOKUP(B433,Temperature!$A$5:$F$2241,6,FALSE))</f>
        <v>28.83333</v>
      </c>
      <c r="G433" s="94">
        <f t="shared" si="27"/>
        <v>317521.56587801711</v>
      </c>
      <c r="H433" s="94">
        <v>-56.25</v>
      </c>
      <c r="I433" s="94">
        <f>VLOOKUP(B433,'Daily NLSL'!D410:E2235,2,FALSE)</f>
        <v>160701.05402492042</v>
      </c>
      <c r="J433" s="95">
        <v>150607.83843039584</v>
      </c>
      <c r="K433" s="95">
        <v>628774.20833333337</v>
      </c>
      <c r="R433" s="42"/>
    </row>
    <row r="434" spans="2:18" x14ac:dyDescent="0.35">
      <c r="B434" s="66">
        <v>43417</v>
      </c>
      <c r="C434">
        <f t="shared" si="24"/>
        <v>2018</v>
      </c>
      <c r="D434">
        <f t="shared" si="25"/>
        <v>11</v>
      </c>
      <c r="E434">
        <f t="shared" si="26"/>
        <v>13</v>
      </c>
      <c r="F434" s="36">
        <f>IF(VLOOKUP(B434,Temperature!$A$5:$F$2241,6,FALSE)=999,0,VLOOKUP(B434,Temperature!$A$5:$F$2241,6,FALSE))</f>
        <v>30.16667</v>
      </c>
      <c r="G434" s="94">
        <f t="shared" si="27"/>
        <v>326495.31587801711</v>
      </c>
      <c r="H434" s="94">
        <v>-56.25</v>
      </c>
      <c r="I434" s="94">
        <f>VLOOKUP(B434,'Daily NLSL'!D411:E2236,2,FALSE)</f>
        <v>160701.05402492042</v>
      </c>
      <c r="J434" s="95">
        <v>150607.83843039584</v>
      </c>
      <c r="K434" s="95">
        <v>637747.95833333337</v>
      </c>
      <c r="R434" s="42"/>
    </row>
    <row r="435" spans="2:18" x14ac:dyDescent="0.35">
      <c r="B435" s="66">
        <v>43418</v>
      </c>
      <c r="C435">
        <f t="shared" si="24"/>
        <v>2018</v>
      </c>
      <c r="D435">
        <f t="shared" si="25"/>
        <v>11</v>
      </c>
      <c r="E435">
        <f t="shared" si="26"/>
        <v>14</v>
      </c>
      <c r="F435" s="36">
        <f>IF(VLOOKUP(B435,Temperature!$A$5:$F$2241,6,FALSE)=999,0,VLOOKUP(B435,Temperature!$A$5:$F$2241,6,FALSE))</f>
        <v>30.79167</v>
      </c>
      <c r="G435" s="94">
        <f t="shared" si="27"/>
        <v>324934.94087801711</v>
      </c>
      <c r="H435" s="94">
        <v>-63.75</v>
      </c>
      <c r="I435" s="94">
        <f>VLOOKUP(B435,'Daily NLSL'!D412:E2237,2,FALSE)</f>
        <v>160701.05402492042</v>
      </c>
      <c r="J435" s="95">
        <v>150607.83843039584</v>
      </c>
      <c r="K435" s="95">
        <v>636180.08333333337</v>
      </c>
      <c r="R435" s="42"/>
    </row>
    <row r="436" spans="2:18" x14ac:dyDescent="0.35">
      <c r="B436" s="66">
        <v>43419</v>
      </c>
      <c r="C436">
        <f t="shared" si="24"/>
        <v>2018</v>
      </c>
      <c r="D436">
        <f t="shared" si="25"/>
        <v>11</v>
      </c>
      <c r="E436">
        <f t="shared" si="26"/>
        <v>15</v>
      </c>
      <c r="F436" s="36">
        <f>IF(VLOOKUP(B436,Temperature!$A$5:$F$2241,6,FALSE)=999,0,VLOOKUP(B436,Temperature!$A$5:$F$2241,6,FALSE))</f>
        <v>33.25</v>
      </c>
      <c r="G436" s="94">
        <f t="shared" si="27"/>
        <v>291001.14921135048</v>
      </c>
      <c r="H436" s="94">
        <v>-54.583333333333336</v>
      </c>
      <c r="I436" s="94">
        <f>VLOOKUP(B436,'Daily NLSL'!D413:E2238,2,FALSE)</f>
        <v>160701.05402492042</v>
      </c>
      <c r="J436" s="95">
        <v>150607.83843039584</v>
      </c>
      <c r="K436" s="95">
        <v>602255.45833333337</v>
      </c>
      <c r="R436" s="42"/>
    </row>
    <row r="437" spans="2:18" x14ac:dyDescent="0.35">
      <c r="B437" s="66">
        <v>43420</v>
      </c>
      <c r="C437">
        <f t="shared" si="24"/>
        <v>2018</v>
      </c>
      <c r="D437">
        <f t="shared" si="25"/>
        <v>11</v>
      </c>
      <c r="E437">
        <f t="shared" si="26"/>
        <v>16</v>
      </c>
      <c r="F437" s="36">
        <f>IF(VLOOKUP(B437,Temperature!$A$5:$F$2241,6,FALSE)=999,0,VLOOKUP(B437,Temperature!$A$5:$F$2241,6,FALSE))</f>
        <v>42.416670000000003</v>
      </c>
      <c r="G437" s="94">
        <f t="shared" si="27"/>
        <v>270933.81587801711</v>
      </c>
      <c r="H437" s="94">
        <v>-49.583333333333336</v>
      </c>
      <c r="I437" s="94">
        <f>VLOOKUP(B437,'Daily NLSL'!D414:E2239,2,FALSE)</f>
        <v>160701.05402492042</v>
      </c>
      <c r="J437" s="95">
        <v>150607.83843039584</v>
      </c>
      <c r="K437" s="95">
        <v>582193.125</v>
      </c>
      <c r="R437" s="42"/>
    </row>
    <row r="438" spans="2:18" x14ac:dyDescent="0.35">
      <c r="B438" s="66">
        <v>43421</v>
      </c>
      <c r="C438">
        <f t="shared" si="24"/>
        <v>2018</v>
      </c>
      <c r="D438">
        <f t="shared" si="25"/>
        <v>11</v>
      </c>
      <c r="E438">
        <f t="shared" si="26"/>
        <v>17</v>
      </c>
      <c r="F438" s="36">
        <f>IF(VLOOKUP(B438,Temperature!$A$5:$F$2241,6,FALSE)=999,0,VLOOKUP(B438,Temperature!$A$5:$F$2241,6,FALSE))</f>
        <v>36.75</v>
      </c>
      <c r="G438" s="94">
        <f t="shared" si="27"/>
        <v>268545.48254468373</v>
      </c>
      <c r="H438" s="94">
        <v>-53.333333333333336</v>
      </c>
      <c r="I438" s="94">
        <f>VLOOKUP(B438,'Daily NLSL'!D415:E2240,2,FALSE)</f>
        <v>160701.05402492042</v>
      </c>
      <c r="J438" s="95">
        <v>150607.83843039584</v>
      </c>
      <c r="K438" s="95">
        <v>579801.04166666663</v>
      </c>
      <c r="R438" s="42"/>
    </row>
    <row r="439" spans="2:18" x14ac:dyDescent="0.35">
      <c r="B439" s="66">
        <v>43422</v>
      </c>
      <c r="C439">
        <f t="shared" si="24"/>
        <v>2018</v>
      </c>
      <c r="D439">
        <f t="shared" si="25"/>
        <v>11</v>
      </c>
      <c r="E439">
        <f t="shared" si="26"/>
        <v>18</v>
      </c>
      <c r="F439" s="36">
        <f>IF(VLOOKUP(B439,Temperature!$A$5:$F$2241,6,FALSE)=999,0,VLOOKUP(B439,Temperature!$A$5:$F$2241,6,FALSE))</f>
        <v>29.16667</v>
      </c>
      <c r="G439" s="94">
        <f t="shared" si="27"/>
        <v>278712.73254468373</v>
      </c>
      <c r="H439" s="94">
        <v>-58.75</v>
      </c>
      <c r="I439" s="94">
        <f>VLOOKUP(B439,'Daily NLSL'!D416:E2241,2,FALSE)</f>
        <v>160701.05402492042</v>
      </c>
      <c r="J439" s="95">
        <v>150607.83843039584</v>
      </c>
      <c r="K439" s="95">
        <v>589962.875</v>
      </c>
      <c r="R439" s="42"/>
    </row>
    <row r="440" spans="2:18" x14ac:dyDescent="0.35">
      <c r="B440" s="66">
        <v>43423</v>
      </c>
      <c r="C440">
        <f t="shared" si="24"/>
        <v>2018</v>
      </c>
      <c r="D440">
        <f t="shared" si="25"/>
        <v>11</v>
      </c>
      <c r="E440">
        <f t="shared" si="26"/>
        <v>19</v>
      </c>
      <c r="F440" s="36">
        <f>IF(VLOOKUP(B440,Temperature!$A$5:$F$2241,6,FALSE)=999,0,VLOOKUP(B440,Temperature!$A$5:$F$2241,6,FALSE))</f>
        <v>28.58333</v>
      </c>
      <c r="G440" s="94">
        <f t="shared" si="27"/>
        <v>296614.31587801699</v>
      </c>
      <c r="H440" s="94">
        <v>-59.166666666666664</v>
      </c>
      <c r="I440" s="94">
        <f>VLOOKUP(B440,'Daily NLSL'!D417:E2242,2,FALSE)</f>
        <v>160701.05402492042</v>
      </c>
      <c r="J440" s="95">
        <v>150607.83843039584</v>
      </c>
      <c r="K440" s="95">
        <v>607864.04166666663</v>
      </c>
      <c r="R440" s="42"/>
    </row>
    <row r="441" spans="2:18" x14ac:dyDescent="0.35">
      <c r="B441" s="66">
        <v>43424</v>
      </c>
      <c r="C441">
        <f t="shared" si="24"/>
        <v>2018</v>
      </c>
      <c r="D441">
        <f t="shared" si="25"/>
        <v>11</v>
      </c>
      <c r="E441">
        <f t="shared" si="26"/>
        <v>20</v>
      </c>
      <c r="F441" s="36">
        <f>IF(VLOOKUP(B441,Temperature!$A$5:$F$2241,6,FALSE)=999,0,VLOOKUP(B441,Temperature!$A$5:$F$2241,6,FALSE))</f>
        <v>26.20833</v>
      </c>
      <c r="G441" s="94">
        <f t="shared" si="27"/>
        <v>296632.85754468373</v>
      </c>
      <c r="H441" s="94">
        <v>-60.833333333333336</v>
      </c>
      <c r="I441" s="94">
        <f>VLOOKUP(B441,'Daily NLSL'!D418:E2243,2,FALSE)</f>
        <v>160701.05402492042</v>
      </c>
      <c r="J441" s="95">
        <v>150607.83843039584</v>
      </c>
      <c r="K441" s="95">
        <v>607880.91666666663</v>
      </c>
      <c r="R441" s="42"/>
    </row>
    <row r="442" spans="2:18" x14ac:dyDescent="0.35">
      <c r="B442" s="66">
        <v>43425</v>
      </c>
      <c r="C442">
        <f t="shared" si="24"/>
        <v>2018</v>
      </c>
      <c r="D442">
        <f t="shared" si="25"/>
        <v>11</v>
      </c>
      <c r="E442">
        <f t="shared" si="26"/>
        <v>21</v>
      </c>
      <c r="F442" s="36">
        <f>IF(VLOOKUP(B442,Temperature!$A$5:$F$2241,6,FALSE)=999,0,VLOOKUP(B442,Temperature!$A$5:$F$2241,6,FALSE))</f>
        <v>29.20833</v>
      </c>
      <c r="G442" s="94">
        <f t="shared" si="27"/>
        <v>300820.64921135048</v>
      </c>
      <c r="H442" s="94">
        <v>-60.833333333333336</v>
      </c>
      <c r="I442" s="94">
        <f>VLOOKUP(B442,'Daily NLSL'!D419:E2244,2,FALSE)</f>
        <v>160701.05402492042</v>
      </c>
      <c r="J442" s="95">
        <v>150607.83843039584</v>
      </c>
      <c r="K442" s="95">
        <v>612068.70833333337</v>
      </c>
      <c r="R442" s="42"/>
    </row>
    <row r="443" spans="2:18" x14ac:dyDescent="0.35">
      <c r="B443" s="66">
        <v>43426</v>
      </c>
      <c r="C443">
        <f t="shared" si="24"/>
        <v>2018</v>
      </c>
      <c r="D443">
        <f t="shared" si="25"/>
        <v>11</v>
      </c>
      <c r="E443">
        <f t="shared" si="26"/>
        <v>22</v>
      </c>
      <c r="F443" s="36">
        <f>IF(VLOOKUP(B443,Temperature!$A$5:$F$2241,6,FALSE)=999,0,VLOOKUP(B443,Temperature!$A$5:$F$2241,6,FALSE))</f>
        <v>36.75</v>
      </c>
      <c r="G443" s="94">
        <f t="shared" si="27"/>
        <v>274595.94087801711</v>
      </c>
      <c r="H443" s="94">
        <v>-52.083333333333336</v>
      </c>
      <c r="I443" s="94">
        <f>VLOOKUP(B443,'Daily NLSL'!D420:E2245,2,FALSE)</f>
        <v>160701.05402492042</v>
      </c>
      <c r="J443" s="95">
        <v>150607.83843039584</v>
      </c>
      <c r="K443" s="95">
        <v>585852.75</v>
      </c>
      <c r="R443" s="42"/>
    </row>
    <row r="444" spans="2:18" x14ac:dyDescent="0.35">
      <c r="B444" s="66">
        <v>43427</v>
      </c>
      <c r="C444">
        <f t="shared" si="24"/>
        <v>2018</v>
      </c>
      <c r="D444">
        <f t="shared" si="25"/>
        <v>11</v>
      </c>
      <c r="E444">
        <f t="shared" si="26"/>
        <v>23</v>
      </c>
      <c r="F444" s="36">
        <f>IF(VLOOKUP(B444,Temperature!$A$5:$F$2241,6,FALSE)=999,0,VLOOKUP(B444,Temperature!$A$5:$F$2241,6,FALSE))</f>
        <v>34.916670000000003</v>
      </c>
      <c r="G444" s="94">
        <f t="shared" si="27"/>
        <v>255216.23254468371</v>
      </c>
      <c r="H444" s="94">
        <v>-52.5</v>
      </c>
      <c r="I444" s="94">
        <f>VLOOKUP(B444,'Daily NLSL'!D421:E2246,2,FALSE)</f>
        <v>160701.05402492042</v>
      </c>
      <c r="J444" s="95">
        <v>150607.83843039584</v>
      </c>
      <c r="K444" s="95">
        <v>566472.625</v>
      </c>
      <c r="R444" s="42"/>
    </row>
    <row r="445" spans="2:18" x14ac:dyDescent="0.35">
      <c r="B445" s="66">
        <v>43428</v>
      </c>
      <c r="C445">
        <f t="shared" si="24"/>
        <v>2018</v>
      </c>
      <c r="D445">
        <f t="shared" si="25"/>
        <v>11</v>
      </c>
      <c r="E445">
        <f t="shared" si="26"/>
        <v>24</v>
      </c>
      <c r="F445" s="36">
        <f>IF(VLOOKUP(B445,Temperature!$A$5:$F$2241,6,FALSE)=999,0,VLOOKUP(B445,Temperature!$A$5:$F$2241,6,FALSE))</f>
        <v>34.083329999999997</v>
      </c>
      <c r="G445" s="94">
        <f t="shared" si="27"/>
        <v>235493.35754468371</v>
      </c>
      <c r="H445" s="94">
        <v>-52.083333333333336</v>
      </c>
      <c r="I445" s="94">
        <f>VLOOKUP(B445,'Daily NLSL'!D422:E2247,2,FALSE)</f>
        <v>160701.05402492042</v>
      </c>
      <c r="J445" s="95">
        <v>150607.83843039584</v>
      </c>
      <c r="K445" s="95">
        <v>546750.16666666663</v>
      </c>
      <c r="R445" s="42"/>
    </row>
    <row r="446" spans="2:18" x14ac:dyDescent="0.35">
      <c r="B446" s="66">
        <v>43429</v>
      </c>
      <c r="C446">
        <f t="shared" si="24"/>
        <v>2018</v>
      </c>
      <c r="D446">
        <f t="shared" si="25"/>
        <v>11</v>
      </c>
      <c r="E446">
        <f t="shared" si="26"/>
        <v>25</v>
      </c>
      <c r="F446" s="36">
        <f>IF(VLOOKUP(B446,Temperature!$A$5:$F$2241,6,FALSE)=999,0,VLOOKUP(B446,Temperature!$A$5:$F$2241,6,FALSE))</f>
        <v>36.125</v>
      </c>
      <c r="G446" s="94">
        <f t="shared" si="27"/>
        <v>252671.10754468371</v>
      </c>
      <c r="H446" s="94">
        <v>-53.333333333333336</v>
      </c>
      <c r="I446" s="94">
        <f>VLOOKUP(B446,'Daily NLSL'!D423:E2248,2,FALSE)</f>
        <v>160701.05402492042</v>
      </c>
      <c r="J446" s="95">
        <v>150607.83843039584</v>
      </c>
      <c r="K446" s="95">
        <v>563926.66666666663</v>
      </c>
      <c r="R446" s="42"/>
    </row>
    <row r="447" spans="2:18" x14ac:dyDescent="0.35">
      <c r="B447" s="66">
        <v>43430</v>
      </c>
      <c r="C447">
        <f t="shared" si="24"/>
        <v>2018</v>
      </c>
      <c r="D447">
        <f t="shared" si="25"/>
        <v>11</v>
      </c>
      <c r="E447">
        <f t="shared" si="26"/>
        <v>26</v>
      </c>
      <c r="F447" s="36">
        <f>IF(VLOOKUP(B447,Temperature!$A$5:$F$2241,6,FALSE)=999,0,VLOOKUP(B447,Temperature!$A$5:$F$2241,6,FALSE))</f>
        <v>37.375</v>
      </c>
      <c r="G447" s="94">
        <f t="shared" si="27"/>
        <v>287911.31587801699</v>
      </c>
      <c r="H447" s="94">
        <v>-55.416666666666664</v>
      </c>
      <c r="I447" s="94">
        <f>VLOOKUP(B447,'Daily NLSL'!D424:E2249,2,FALSE)</f>
        <v>160701.05402492042</v>
      </c>
      <c r="J447" s="95">
        <v>150607.83843039584</v>
      </c>
      <c r="K447" s="95">
        <v>599164.79166666663</v>
      </c>
      <c r="R447" s="42"/>
    </row>
    <row r="448" spans="2:18" x14ac:dyDescent="0.35">
      <c r="B448" s="66">
        <v>43431</v>
      </c>
      <c r="C448">
        <f t="shared" si="24"/>
        <v>2018</v>
      </c>
      <c r="D448">
        <f t="shared" si="25"/>
        <v>11</v>
      </c>
      <c r="E448">
        <f t="shared" si="26"/>
        <v>27</v>
      </c>
      <c r="F448" s="36">
        <f>IF(VLOOKUP(B448,Temperature!$A$5:$F$2241,6,FALSE)=999,0,VLOOKUP(B448,Temperature!$A$5:$F$2241,6,FALSE))</f>
        <v>39.75</v>
      </c>
      <c r="G448" s="94">
        <f t="shared" si="27"/>
        <v>273888.06587801699</v>
      </c>
      <c r="H448" s="94">
        <v>-49.166666666666664</v>
      </c>
      <c r="I448" s="94">
        <f>VLOOKUP(B448,'Daily NLSL'!D425:E2250,2,FALSE)</f>
        <v>160701.05402492042</v>
      </c>
      <c r="J448" s="95">
        <v>150607.83843039584</v>
      </c>
      <c r="K448" s="95">
        <v>585147.79166666663</v>
      </c>
      <c r="R448" s="42"/>
    </row>
    <row r="449" spans="2:18" x14ac:dyDescent="0.35">
      <c r="B449" s="66">
        <v>43432</v>
      </c>
      <c r="C449">
        <f t="shared" si="24"/>
        <v>2018</v>
      </c>
      <c r="D449">
        <f t="shared" si="25"/>
        <v>11</v>
      </c>
      <c r="E449">
        <f t="shared" si="26"/>
        <v>28</v>
      </c>
      <c r="F449" s="36">
        <f>IF(VLOOKUP(B449,Temperature!$A$5:$F$2241,6,FALSE)=999,0,VLOOKUP(B449,Temperature!$A$5:$F$2241,6,FALSE))</f>
        <v>40.291670000000003</v>
      </c>
      <c r="G449" s="94">
        <f t="shared" si="27"/>
        <v>277915.06587801711</v>
      </c>
      <c r="H449" s="94">
        <v>-48.333333333333336</v>
      </c>
      <c r="I449" s="94">
        <f>VLOOKUP(B449,'Daily NLSL'!D426:E2251,2,FALSE)</f>
        <v>160701.05402492042</v>
      </c>
      <c r="J449" s="95">
        <v>150607.83843039584</v>
      </c>
      <c r="K449" s="95">
        <v>589175.625</v>
      </c>
      <c r="R449" s="42"/>
    </row>
    <row r="450" spans="2:18" x14ac:dyDescent="0.35">
      <c r="B450" s="66">
        <v>43433</v>
      </c>
      <c r="C450">
        <f t="shared" si="24"/>
        <v>2018</v>
      </c>
      <c r="D450">
        <f t="shared" si="25"/>
        <v>11</v>
      </c>
      <c r="E450">
        <f t="shared" si="26"/>
        <v>29</v>
      </c>
      <c r="F450" s="36">
        <f>IF(VLOOKUP(B450,Temperature!$A$5:$F$2241,6,FALSE)=999,0,VLOOKUP(B450,Temperature!$A$5:$F$2241,6,FALSE))</f>
        <v>40.375</v>
      </c>
      <c r="G450" s="94">
        <f t="shared" si="27"/>
        <v>263825.39921135036</v>
      </c>
      <c r="H450" s="94">
        <v>-47.916666666666664</v>
      </c>
      <c r="I450" s="94">
        <f>VLOOKUP(B450,'Daily NLSL'!D427:E2252,2,FALSE)</f>
        <v>160701.05402492042</v>
      </c>
      <c r="J450" s="95">
        <v>150607.83843039584</v>
      </c>
      <c r="K450" s="95">
        <v>575086.375</v>
      </c>
      <c r="R450" s="42"/>
    </row>
    <row r="451" spans="2:18" x14ac:dyDescent="0.35">
      <c r="B451" s="66">
        <v>43434</v>
      </c>
      <c r="C451">
        <f t="shared" si="24"/>
        <v>2018</v>
      </c>
      <c r="D451">
        <f t="shared" si="25"/>
        <v>11</v>
      </c>
      <c r="E451">
        <f t="shared" si="26"/>
        <v>30</v>
      </c>
      <c r="F451" s="36">
        <f>IF(VLOOKUP(B451,Temperature!$A$5:$F$2241,6,FALSE)=999,0,VLOOKUP(B451,Temperature!$A$5:$F$2241,6,FALSE))</f>
        <v>40.166670000000003</v>
      </c>
      <c r="G451" s="94">
        <f t="shared" si="27"/>
        <v>267200.48254468373</v>
      </c>
      <c r="H451" s="94">
        <v>-48.75</v>
      </c>
      <c r="I451" s="94">
        <f>VLOOKUP(B451,'Daily NLSL'!D428:E2253,2,FALSE)</f>
        <v>160701.05402492042</v>
      </c>
      <c r="J451" s="95">
        <v>150607.83843039584</v>
      </c>
      <c r="K451" s="95">
        <v>578460.625</v>
      </c>
      <c r="R451" s="42"/>
    </row>
    <row r="452" spans="2:18" x14ac:dyDescent="0.35">
      <c r="B452" s="66">
        <v>43435</v>
      </c>
      <c r="C452">
        <f t="shared" si="24"/>
        <v>2018</v>
      </c>
      <c r="D452">
        <f t="shared" si="25"/>
        <v>12</v>
      </c>
      <c r="E452">
        <f t="shared" si="26"/>
        <v>1</v>
      </c>
      <c r="F452" s="36">
        <f>IF(VLOOKUP(B452,Temperature!$A$5:$F$2241,6,FALSE)=999,0,VLOOKUP(B452,Temperature!$A$5:$F$2241,6,FALSE))</f>
        <v>39.458329999999997</v>
      </c>
      <c r="G452" s="94">
        <f t="shared" si="27"/>
        <v>277986.27271401009</v>
      </c>
      <c r="H452" s="94">
        <v>-0.83333333333333337</v>
      </c>
      <c r="I452" s="94">
        <f>VLOOKUP(B452,'Daily NLSL'!D429:E2254,2,FALSE)</f>
        <v>158912.60074014627</v>
      </c>
      <c r="J452" s="95">
        <v>140364.29321251044</v>
      </c>
      <c r="K452" s="95">
        <v>577262.33333333337</v>
      </c>
      <c r="R452" s="42"/>
    </row>
    <row r="453" spans="2:18" x14ac:dyDescent="0.35">
      <c r="B453" s="66">
        <v>43436</v>
      </c>
      <c r="C453">
        <f t="shared" si="24"/>
        <v>2018</v>
      </c>
      <c r="D453">
        <f t="shared" si="25"/>
        <v>12</v>
      </c>
      <c r="E453">
        <f t="shared" si="26"/>
        <v>2</v>
      </c>
      <c r="F453" s="36">
        <f>IF(VLOOKUP(B453,Temperature!$A$5:$F$2241,6,FALSE)=999,0,VLOOKUP(B453,Temperature!$A$5:$F$2241,6,FALSE))</f>
        <v>39.208329999999997</v>
      </c>
      <c r="G453" s="94">
        <f t="shared" si="27"/>
        <v>267911.06438067672</v>
      </c>
      <c r="H453" s="94">
        <v>-0.83333333333333337</v>
      </c>
      <c r="I453" s="94">
        <f>VLOOKUP(B453,'Daily NLSL'!D430:E2255,2,FALSE)</f>
        <v>158912.60074014627</v>
      </c>
      <c r="J453" s="95">
        <v>140364.29321251044</v>
      </c>
      <c r="K453" s="95">
        <v>567187.125</v>
      </c>
      <c r="R453" s="42"/>
    </row>
    <row r="454" spans="2:18" x14ac:dyDescent="0.35">
      <c r="B454" s="66">
        <v>43437</v>
      </c>
      <c r="C454">
        <f t="shared" si="24"/>
        <v>2018</v>
      </c>
      <c r="D454">
        <f t="shared" si="25"/>
        <v>12</v>
      </c>
      <c r="E454">
        <f t="shared" si="26"/>
        <v>3</v>
      </c>
      <c r="F454" s="36">
        <f>IF(VLOOKUP(B454,Temperature!$A$5:$F$2241,6,FALSE)=999,0,VLOOKUP(B454,Temperature!$A$5:$F$2241,6,FALSE))</f>
        <v>31.5</v>
      </c>
      <c r="G454" s="94">
        <f t="shared" si="27"/>
        <v>286085.35604734335</v>
      </c>
      <c r="H454" s="94">
        <v>-0.83333333333333337</v>
      </c>
      <c r="I454" s="94">
        <f>VLOOKUP(B454,'Daily NLSL'!D431:E2256,2,FALSE)</f>
        <v>158912.60074014627</v>
      </c>
      <c r="J454" s="95">
        <v>140364.29321251044</v>
      </c>
      <c r="K454" s="95">
        <v>585361.41666666663</v>
      </c>
      <c r="R454" s="42"/>
    </row>
    <row r="455" spans="2:18" x14ac:dyDescent="0.35">
      <c r="B455" s="66">
        <v>43438</v>
      </c>
      <c r="C455">
        <f t="shared" si="24"/>
        <v>2018</v>
      </c>
      <c r="D455">
        <f t="shared" si="25"/>
        <v>12</v>
      </c>
      <c r="E455">
        <f t="shared" si="26"/>
        <v>4</v>
      </c>
      <c r="F455" s="36">
        <f>IF(VLOOKUP(B455,Temperature!$A$5:$F$2241,6,FALSE)=999,0,VLOOKUP(B455,Temperature!$A$5:$F$2241,6,FALSE))</f>
        <v>25.91667</v>
      </c>
      <c r="G455" s="94">
        <f t="shared" si="27"/>
        <v>343092.48104734335</v>
      </c>
      <c r="H455" s="94">
        <v>-0.83333333333333337</v>
      </c>
      <c r="I455" s="94">
        <f>VLOOKUP(B455,'Daily NLSL'!D432:E2257,2,FALSE)</f>
        <v>158912.60074014627</v>
      </c>
      <c r="J455" s="95">
        <v>140364.29321251044</v>
      </c>
      <c r="K455" s="95">
        <v>642368.54166666663</v>
      </c>
      <c r="R455" s="42"/>
    </row>
    <row r="456" spans="2:18" x14ac:dyDescent="0.35">
      <c r="B456" s="66">
        <v>43439</v>
      </c>
      <c r="C456">
        <f t="shared" si="24"/>
        <v>2018</v>
      </c>
      <c r="D456">
        <f t="shared" si="25"/>
        <v>12</v>
      </c>
      <c r="E456">
        <f t="shared" si="26"/>
        <v>5</v>
      </c>
      <c r="F456" s="36">
        <f>IF(VLOOKUP(B456,Temperature!$A$5:$F$2241,6,FALSE)=999,0,VLOOKUP(B456,Temperature!$A$5:$F$2241,6,FALSE))</f>
        <v>27.5</v>
      </c>
      <c r="G456" s="94">
        <f t="shared" si="27"/>
        <v>340018.06438067672</v>
      </c>
      <c r="H456" s="94">
        <v>-0.83333333333333337</v>
      </c>
      <c r="I456" s="94">
        <f>VLOOKUP(B456,'Daily NLSL'!D433:E2258,2,FALSE)</f>
        <v>158912.60074014627</v>
      </c>
      <c r="J456" s="95">
        <v>140364.29321251044</v>
      </c>
      <c r="K456" s="95">
        <v>639294.125</v>
      </c>
      <c r="R456" s="42"/>
    </row>
    <row r="457" spans="2:18" x14ac:dyDescent="0.35">
      <c r="B457" s="66">
        <v>43440</v>
      </c>
      <c r="C457">
        <f t="shared" si="24"/>
        <v>2018</v>
      </c>
      <c r="D457">
        <f t="shared" si="25"/>
        <v>12</v>
      </c>
      <c r="E457">
        <f t="shared" si="26"/>
        <v>6</v>
      </c>
      <c r="F457" s="36">
        <f>IF(VLOOKUP(B457,Temperature!$A$5:$F$2241,6,FALSE)=999,0,VLOOKUP(B457,Temperature!$A$5:$F$2241,6,FALSE))</f>
        <v>20.45833</v>
      </c>
      <c r="G457" s="94">
        <f t="shared" si="27"/>
        <v>374665.73104734335</v>
      </c>
      <c r="H457" s="94">
        <v>-1.25</v>
      </c>
      <c r="I457" s="94">
        <f>VLOOKUP(B457,'Daily NLSL'!D434:E2259,2,FALSE)</f>
        <v>158912.60074014627</v>
      </c>
      <c r="J457" s="95">
        <v>140364.29321251044</v>
      </c>
      <c r="K457" s="95">
        <v>673941.375</v>
      </c>
      <c r="R457" s="42"/>
    </row>
    <row r="458" spans="2:18" x14ac:dyDescent="0.35">
      <c r="B458" s="66">
        <v>43441</v>
      </c>
      <c r="C458">
        <f t="shared" si="24"/>
        <v>2018</v>
      </c>
      <c r="D458">
        <f t="shared" si="25"/>
        <v>12</v>
      </c>
      <c r="E458">
        <f t="shared" si="26"/>
        <v>7</v>
      </c>
      <c r="F458" s="36">
        <f>IF(VLOOKUP(B458,Temperature!$A$5:$F$2241,6,FALSE)=999,0,VLOOKUP(B458,Temperature!$A$5:$F$2241,6,FALSE))</f>
        <v>24.375</v>
      </c>
      <c r="G458" s="94">
        <f t="shared" si="27"/>
        <v>374885.52271400997</v>
      </c>
      <c r="H458" s="94">
        <v>-1.25</v>
      </c>
      <c r="I458" s="94">
        <f>VLOOKUP(B458,'Daily NLSL'!D435:E2260,2,FALSE)</f>
        <v>158912.60074014627</v>
      </c>
      <c r="J458" s="95">
        <v>140364.29321251044</v>
      </c>
      <c r="K458" s="95">
        <v>674161.16666666663</v>
      </c>
      <c r="R458" s="42"/>
    </row>
    <row r="459" spans="2:18" x14ac:dyDescent="0.35">
      <c r="B459" s="66">
        <v>43442</v>
      </c>
      <c r="C459">
        <f t="shared" si="24"/>
        <v>2018</v>
      </c>
      <c r="D459">
        <f t="shared" si="25"/>
        <v>12</v>
      </c>
      <c r="E459">
        <f t="shared" si="26"/>
        <v>8</v>
      </c>
      <c r="F459" s="36">
        <f>IF(VLOOKUP(B459,Temperature!$A$5:$F$2241,6,FALSE)=999,0,VLOOKUP(B459,Temperature!$A$5:$F$2241,6,FALSE))</f>
        <v>30.04167</v>
      </c>
      <c r="G459" s="94">
        <f t="shared" si="27"/>
        <v>338961.98104734335</v>
      </c>
      <c r="H459" s="94">
        <v>-0.83333333333333337</v>
      </c>
      <c r="I459" s="94">
        <f>VLOOKUP(B459,'Daily NLSL'!D436:E2261,2,FALSE)</f>
        <v>158912.60074014627</v>
      </c>
      <c r="J459" s="95">
        <v>140364.29321251044</v>
      </c>
      <c r="K459" s="95">
        <v>638238.04166666663</v>
      </c>
      <c r="R459" s="42"/>
    </row>
    <row r="460" spans="2:18" x14ac:dyDescent="0.35">
      <c r="B460" s="66">
        <v>43443</v>
      </c>
      <c r="C460">
        <f t="shared" si="24"/>
        <v>2018</v>
      </c>
      <c r="D460">
        <f t="shared" si="25"/>
        <v>12</v>
      </c>
      <c r="E460">
        <f t="shared" si="26"/>
        <v>9</v>
      </c>
      <c r="F460" s="36">
        <f>IF(VLOOKUP(B460,Temperature!$A$5:$F$2241,6,FALSE)=999,0,VLOOKUP(B460,Temperature!$A$5:$F$2241,6,FALSE))</f>
        <v>30.5</v>
      </c>
      <c r="G460" s="94">
        <f t="shared" si="27"/>
        <v>314731.73104734335</v>
      </c>
      <c r="H460" s="94">
        <v>-0.83333333333333337</v>
      </c>
      <c r="I460" s="94">
        <f>VLOOKUP(B460,'Daily NLSL'!D437:E2262,2,FALSE)</f>
        <v>158912.60074014627</v>
      </c>
      <c r="J460" s="95">
        <v>140364.29321251044</v>
      </c>
      <c r="K460" s="95">
        <v>614007.79166666663</v>
      </c>
      <c r="R460" s="42"/>
    </row>
    <row r="461" spans="2:18" x14ac:dyDescent="0.35">
      <c r="B461" s="66">
        <v>43444</v>
      </c>
      <c r="C461">
        <f t="shared" si="24"/>
        <v>2018</v>
      </c>
      <c r="D461">
        <f t="shared" si="25"/>
        <v>12</v>
      </c>
      <c r="E461">
        <f t="shared" si="26"/>
        <v>10</v>
      </c>
      <c r="F461" s="36">
        <f>IF(VLOOKUP(B461,Temperature!$A$5:$F$2241,6,FALSE)=999,0,VLOOKUP(B461,Temperature!$A$5:$F$2241,6,FALSE))</f>
        <v>32.25</v>
      </c>
      <c r="G461" s="94">
        <f t="shared" si="27"/>
        <v>333818.27271401009</v>
      </c>
      <c r="H461" s="94">
        <v>-0.83333333333333337</v>
      </c>
      <c r="I461" s="94">
        <f>VLOOKUP(B461,'Daily NLSL'!D438:E2263,2,FALSE)</f>
        <v>158912.60074014627</v>
      </c>
      <c r="J461" s="95">
        <v>140364.29321251044</v>
      </c>
      <c r="K461" s="95">
        <v>633094.33333333337</v>
      </c>
      <c r="R461" s="42"/>
    </row>
    <row r="462" spans="2:18" x14ac:dyDescent="0.35">
      <c r="B462" s="66">
        <v>43445</v>
      </c>
      <c r="C462">
        <f t="shared" si="24"/>
        <v>2018</v>
      </c>
      <c r="D462">
        <f t="shared" si="25"/>
        <v>12</v>
      </c>
      <c r="E462">
        <f t="shared" si="26"/>
        <v>11</v>
      </c>
      <c r="F462" s="36">
        <f>IF(VLOOKUP(B462,Temperature!$A$5:$F$2241,6,FALSE)=999,0,VLOOKUP(B462,Temperature!$A$5:$F$2241,6,FALSE))</f>
        <v>31.375</v>
      </c>
      <c r="G462" s="94">
        <f t="shared" si="27"/>
        <v>324007.06438067672</v>
      </c>
      <c r="H462" s="94">
        <v>-0.83333333333333337</v>
      </c>
      <c r="I462" s="94">
        <f>VLOOKUP(B462,'Daily NLSL'!D439:E2264,2,FALSE)</f>
        <v>158912.60074014627</v>
      </c>
      <c r="J462" s="95">
        <v>140364.29321251044</v>
      </c>
      <c r="K462" s="95">
        <v>623283.125</v>
      </c>
      <c r="R462" s="42"/>
    </row>
    <row r="463" spans="2:18" x14ac:dyDescent="0.35">
      <c r="B463" s="66">
        <v>43446</v>
      </c>
      <c r="C463">
        <f t="shared" si="24"/>
        <v>2018</v>
      </c>
      <c r="D463">
        <f t="shared" si="25"/>
        <v>12</v>
      </c>
      <c r="E463">
        <f t="shared" si="26"/>
        <v>12</v>
      </c>
      <c r="F463" s="36">
        <f>IF(VLOOKUP(B463,Temperature!$A$5:$F$2241,6,FALSE)=999,0,VLOOKUP(B463,Temperature!$A$5:$F$2241,6,FALSE))</f>
        <v>30.20833</v>
      </c>
      <c r="G463" s="94">
        <f t="shared" si="27"/>
        <v>290375.77271401009</v>
      </c>
      <c r="H463" s="94">
        <v>-0.83333333333333337</v>
      </c>
      <c r="I463" s="94">
        <f>VLOOKUP(B463,'Daily NLSL'!D440:E2265,2,FALSE)</f>
        <v>158912.60074014627</v>
      </c>
      <c r="J463" s="95">
        <v>140364.29321251044</v>
      </c>
      <c r="K463" s="95">
        <v>589651.83333333337</v>
      </c>
      <c r="R463" s="42"/>
    </row>
    <row r="464" spans="2:18" x14ac:dyDescent="0.35">
      <c r="B464" s="66">
        <v>43447</v>
      </c>
      <c r="C464">
        <f t="shared" si="24"/>
        <v>2018</v>
      </c>
      <c r="D464">
        <f t="shared" si="25"/>
        <v>12</v>
      </c>
      <c r="E464">
        <f t="shared" si="26"/>
        <v>13</v>
      </c>
      <c r="F464" s="36">
        <f>IF(VLOOKUP(B464,Temperature!$A$5:$F$2241,6,FALSE)=999,0,VLOOKUP(B464,Temperature!$A$5:$F$2241,6,FALSE))</f>
        <v>42.083329999999997</v>
      </c>
      <c r="G464" s="94">
        <f t="shared" si="27"/>
        <v>289714.73104734335</v>
      </c>
      <c r="H464" s="94">
        <v>-0.83333333333333337</v>
      </c>
      <c r="I464" s="94">
        <f>VLOOKUP(B464,'Daily NLSL'!D441:E2266,2,FALSE)</f>
        <v>158912.60074014627</v>
      </c>
      <c r="J464" s="95">
        <v>140364.29321251044</v>
      </c>
      <c r="K464" s="95">
        <v>588990.79166666663</v>
      </c>
      <c r="R464" s="42"/>
    </row>
    <row r="465" spans="2:18" x14ac:dyDescent="0.35">
      <c r="B465" s="66">
        <v>43448</v>
      </c>
      <c r="C465">
        <f t="shared" si="24"/>
        <v>2018</v>
      </c>
      <c r="D465">
        <f t="shared" si="25"/>
        <v>12</v>
      </c>
      <c r="E465">
        <f t="shared" si="26"/>
        <v>14</v>
      </c>
      <c r="F465" s="36">
        <f>IF(VLOOKUP(B465,Temperature!$A$5:$F$2241,6,FALSE)=999,0,VLOOKUP(B465,Temperature!$A$5:$F$2241,6,FALSE))</f>
        <v>38.75</v>
      </c>
      <c r="G465" s="94">
        <f t="shared" si="27"/>
        <v>301256.35604734335</v>
      </c>
      <c r="H465" s="94">
        <v>-0.83333333333333337</v>
      </c>
      <c r="I465" s="94">
        <f>VLOOKUP(B465,'Daily NLSL'!D442:E2267,2,FALSE)</f>
        <v>158912.60074014627</v>
      </c>
      <c r="J465" s="95">
        <v>140364.29321251044</v>
      </c>
      <c r="K465" s="95">
        <v>600532.41666666663</v>
      </c>
      <c r="R465" s="42"/>
    </row>
    <row r="466" spans="2:18" x14ac:dyDescent="0.35">
      <c r="B466" s="66">
        <v>43449</v>
      </c>
      <c r="C466">
        <f t="shared" si="24"/>
        <v>2018</v>
      </c>
      <c r="D466">
        <f t="shared" si="25"/>
        <v>12</v>
      </c>
      <c r="E466">
        <f t="shared" si="26"/>
        <v>15</v>
      </c>
      <c r="F466" s="36">
        <f>IF(VLOOKUP(B466,Temperature!$A$5:$F$2241,6,FALSE)=999,0,VLOOKUP(B466,Temperature!$A$5:$F$2241,6,FALSE))</f>
        <v>37.458329999999997</v>
      </c>
      <c r="G466" s="94">
        <f t="shared" si="27"/>
        <v>279757.35604734335</v>
      </c>
      <c r="H466" s="94">
        <v>-0.83333333333333337</v>
      </c>
      <c r="I466" s="94">
        <f>VLOOKUP(B466,'Daily NLSL'!D443:E2268,2,FALSE)</f>
        <v>158912.60074014627</v>
      </c>
      <c r="J466" s="95">
        <v>140364.29321251044</v>
      </c>
      <c r="K466" s="95">
        <v>579033.41666666663</v>
      </c>
      <c r="R466" s="42"/>
    </row>
    <row r="467" spans="2:18" x14ac:dyDescent="0.35">
      <c r="B467" s="66">
        <v>43450</v>
      </c>
      <c r="C467">
        <f t="shared" si="24"/>
        <v>2018</v>
      </c>
      <c r="D467">
        <f t="shared" si="25"/>
        <v>12</v>
      </c>
      <c r="E467">
        <f t="shared" si="26"/>
        <v>16</v>
      </c>
      <c r="F467" s="36">
        <f>IF(VLOOKUP(B467,Temperature!$A$5:$F$2241,6,FALSE)=999,0,VLOOKUP(B467,Temperature!$A$5:$F$2241,6,FALSE))</f>
        <v>34.083329999999997</v>
      </c>
      <c r="G467" s="94">
        <f t="shared" si="27"/>
        <v>278869.77271401009</v>
      </c>
      <c r="H467" s="94">
        <v>-0.83333333333333337</v>
      </c>
      <c r="I467" s="94">
        <f>VLOOKUP(B467,'Daily NLSL'!D444:E2269,2,FALSE)</f>
        <v>158912.60074014627</v>
      </c>
      <c r="J467" s="95">
        <v>140364.29321251044</v>
      </c>
      <c r="K467" s="95">
        <v>578145.83333333337</v>
      </c>
      <c r="R467" s="42"/>
    </row>
    <row r="468" spans="2:18" x14ac:dyDescent="0.35">
      <c r="B468" s="66">
        <v>43451</v>
      </c>
      <c r="C468">
        <f t="shared" si="24"/>
        <v>2018</v>
      </c>
      <c r="D468">
        <f t="shared" si="25"/>
        <v>12</v>
      </c>
      <c r="E468">
        <f t="shared" si="26"/>
        <v>17</v>
      </c>
      <c r="F468" s="36">
        <f>IF(VLOOKUP(B468,Temperature!$A$5:$F$2241,6,FALSE)=999,0,VLOOKUP(B468,Temperature!$A$5:$F$2241,6,FALSE))</f>
        <v>37.916670000000003</v>
      </c>
      <c r="G468" s="94">
        <f t="shared" si="27"/>
        <v>298165.02271401009</v>
      </c>
      <c r="H468" s="94">
        <v>-0.83333333333333337</v>
      </c>
      <c r="I468" s="94">
        <f>VLOOKUP(B468,'Daily NLSL'!D445:E2270,2,FALSE)</f>
        <v>158912.60074014627</v>
      </c>
      <c r="J468" s="95">
        <v>140364.29321251044</v>
      </c>
      <c r="K468" s="95">
        <v>597441.08333333337</v>
      </c>
      <c r="R468" s="42"/>
    </row>
    <row r="469" spans="2:18" x14ac:dyDescent="0.35">
      <c r="B469" s="66">
        <v>43452</v>
      </c>
      <c r="C469">
        <f t="shared" si="24"/>
        <v>2018</v>
      </c>
      <c r="D469">
        <f t="shared" si="25"/>
        <v>12</v>
      </c>
      <c r="E469">
        <f t="shared" si="26"/>
        <v>18</v>
      </c>
      <c r="F469" s="36">
        <f>IF(VLOOKUP(B469,Temperature!$A$5:$F$2241,6,FALSE)=999,0,VLOOKUP(B469,Temperature!$A$5:$F$2241,6,FALSE))</f>
        <v>43.666670000000003</v>
      </c>
      <c r="G469" s="94">
        <f t="shared" si="27"/>
        <v>272774.39771401009</v>
      </c>
      <c r="H469" s="94">
        <v>-0.83333333333333337</v>
      </c>
      <c r="I469" s="94">
        <f>VLOOKUP(B469,'Daily NLSL'!D446:E2271,2,FALSE)</f>
        <v>158912.60074014627</v>
      </c>
      <c r="J469" s="95">
        <v>140364.29321251044</v>
      </c>
      <c r="K469" s="95">
        <v>572050.45833333337</v>
      </c>
      <c r="R469" s="42"/>
    </row>
    <row r="470" spans="2:18" x14ac:dyDescent="0.35">
      <c r="B470" s="66">
        <v>43453</v>
      </c>
      <c r="C470">
        <f t="shared" si="24"/>
        <v>2018</v>
      </c>
      <c r="D470">
        <f t="shared" si="25"/>
        <v>12</v>
      </c>
      <c r="E470">
        <f t="shared" si="26"/>
        <v>19</v>
      </c>
      <c r="F470" s="36">
        <f>IF(VLOOKUP(B470,Temperature!$A$5:$F$2241,6,FALSE)=999,0,VLOOKUP(B470,Temperature!$A$5:$F$2241,6,FALSE))</f>
        <v>40.708329999999997</v>
      </c>
      <c r="G470" s="94">
        <f t="shared" si="27"/>
        <v>290282.77271401009</v>
      </c>
      <c r="H470" s="94">
        <v>-0.83333333333333337</v>
      </c>
      <c r="I470" s="94">
        <f>VLOOKUP(B470,'Daily NLSL'!D447:E2272,2,FALSE)</f>
        <v>158912.60074014627</v>
      </c>
      <c r="J470" s="95">
        <v>140364.29321251044</v>
      </c>
      <c r="K470" s="95">
        <v>589558.83333333337</v>
      </c>
      <c r="R470" s="42"/>
    </row>
    <row r="471" spans="2:18" x14ac:dyDescent="0.35">
      <c r="B471" s="66">
        <v>43454</v>
      </c>
      <c r="C471">
        <f t="shared" si="24"/>
        <v>2018</v>
      </c>
      <c r="D471">
        <f t="shared" si="25"/>
        <v>12</v>
      </c>
      <c r="E471">
        <f t="shared" si="26"/>
        <v>20</v>
      </c>
      <c r="F471" s="36">
        <f>IF(VLOOKUP(B471,Temperature!$A$5:$F$2241,6,FALSE)=999,0,VLOOKUP(B471,Temperature!$A$5:$F$2241,6,FALSE))</f>
        <v>41.083329999999997</v>
      </c>
      <c r="G471" s="94">
        <f t="shared" si="27"/>
        <v>280619.98104734335</v>
      </c>
      <c r="H471" s="94">
        <v>-0.83333333333333337</v>
      </c>
      <c r="I471" s="94">
        <f>VLOOKUP(B471,'Daily NLSL'!D448:E2273,2,FALSE)</f>
        <v>158912.60074014627</v>
      </c>
      <c r="J471" s="95">
        <v>140364.29321251044</v>
      </c>
      <c r="K471" s="95">
        <v>579896.04166666663</v>
      </c>
      <c r="R471" s="42"/>
    </row>
    <row r="472" spans="2:18" x14ac:dyDescent="0.35">
      <c r="B472" s="66">
        <v>43455</v>
      </c>
      <c r="C472">
        <f t="shared" si="24"/>
        <v>2018</v>
      </c>
      <c r="D472">
        <f t="shared" si="25"/>
        <v>12</v>
      </c>
      <c r="E472">
        <f t="shared" si="26"/>
        <v>21</v>
      </c>
      <c r="F472" s="36">
        <f>IF(VLOOKUP(B472,Temperature!$A$5:$F$2241,6,FALSE)=999,0,VLOOKUP(B472,Temperature!$A$5:$F$2241,6,FALSE))</f>
        <v>34.041670000000003</v>
      </c>
      <c r="G472" s="94">
        <f t="shared" si="27"/>
        <v>291240.23104734335</v>
      </c>
      <c r="H472" s="94">
        <v>-0.83333333333333337</v>
      </c>
      <c r="I472" s="94">
        <f>VLOOKUP(B472,'Daily NLSL'!D449:E2274,2,FALSE)</f>
        <v>158912.60074014627</v>
      </c>
      <c r="J472" s="95">
        <v>140364.29321251044</v>
      </c>
      <c r="K472" s="95">
        <v>590516.29166666663</v>
      </c>
      <c r="R472" s="42"/>
    </row>
    <row r="473" spans="2:18" x14ac:dyDescent="0.35">
      <c r="B473" s="66">
        <v>43456</v>
      </c>
      <c r="C473">
        <f t="shared" si="24"/>
        <v>2018</v>
      </c>
      <c r="D473">
        <f t="shared" si="25"/>
        <v>12</v>
      </c>
      <c r="E473">
        <f t="shared" si="26"/>
        <v>22</v>
      </c>
      <c r="F473" s="36">
        <f>IF(VLOOKUP(B473,Temperature!$A$5:$F$2241,6,FALSE)=999,0,VLOOKUP(B473,Temperature!$A$5:$F$2241,6,FALSE))</f>
        <v>26.95833</v>
      </c>
      <c r="G473" s="94">
        <f t="shared" si="27"/>
        <v>299609.98104734335</v>
      </c>
      <c r="H473" s="94">
        <v>0</v>
      </c>
      <c r="I473" s="94">
        <f>VLOOKUP(B473,'Daily NLSL'!D450:E2275,2,FALSE)</f>
        <v>158912.60074014627</v>
      </c>
      <c r="J473" s="95">
        <v>140364.29321251044</v>
      </c>
      <c r="K473" s="95">
        <v>598886.875</v>
      </c>
      <c r="R473" s="42"/>
    </row>
    <row r="474" spans="2:18" x14ac:dyDescent="0.35">
      <c r="B474" s="66">
        <v>43457</v>
      </c>
      <c r="C474">
        <f t="shared" ref="C474:C537" si="28">YEAR(B474)</f>
        <v>2018</v>
      </c>
      <c r="D474">
        <f t="shared" ref="D474:D537" si="29">MONTH(B474)</f>
        <v>12</v>
      </c>
      <c r="E474">
        <f t="shared" ref="E474:E537" si="30">DAY(B474)</f>
        <v>23</v>
      </c>
      <c r="F474" s="36">
        <f>IF(VLOOKUP(B474,Temperature!$A$5:$F$2241,6,FALSE)=999,0,VLOOKUP(B474,Temperature!$A$5:$F$2241,6,FALSE))</f>
        <v>32.125</v>
      </c>
      <c r="G474" s="94">
        <f t="shared" si="27"/>
        <v>267042.93938067672</v>
      </c>
      <c r="H474" s="94">
        <v>0</v>
      </c>
      <c r="I474" s="94">
        <f>VLOOKUP(B474,'Daily NLSL'!D451:E2276,2,FALSE)</f>
        <v>158912.60074014627</v>
      </c>
      <c r="J474" s="95">
        <v>140364.29321251044</v>
      </c>
      <c r="K474" s="95">
        <v>566319.83333333337</v>
      </c>
      <c r="R474" s="42"/>
    </row>
    <row r="475" spans="2:18" x14ac:dyDescent="0.35">
      <c r="B475" s="66">
        <v>43458</v>
      </c>
      <c r="C475">
        <f t="shared" si="28"/>
        <v>2018</v>
      </c>
      <c r="D475">
        <f t="shared" si="29"/>
        <v>12</v>
      </c>
      <c r="E475">
        <f t="shared" si="30"/>
        <v>24</v>
      </c>
      <c r="F475" s="36">
        <f>IF(VLOOKUP(B475,Temperature!$A$5:$F$2241,6,FALSE)=999,0,VLOOKUP(B475,Temperature!$A$5:$F$2241,6,FALSE))</f>
        <v>33</v>
      </c>
      <c r="G475" s="94">
        <f t="shared" ref="G475:G538" si="31">K475-H475-I475-J475</f>
        <v>259034.56438067669</v>
      </c>
      <c r="H475" s="94">
        <v>0</v>
      </c>
      <c r="I475" s="94">
        <f>VLOOKUP(B475,'Daily NLSL'!D452:E2277,2,FALSE)</f>
        <v>158912.60074014627</v>
      </c>
      <c r="J475" s="95">
        <v>140364.29321251044</v>
      </c>
      <c r="K475" s="95">
        <v>558311.45833333337</v>
      </c>
      <c r="R475" s="42"/>
    </row>
    <row r="476" spans="2:18" x14ac:dyDescent="0.35">
      <c r="B476" s="66">
        <v>43459</v>
      </c>
      <c r="C476">
        <f t="shared" si="28"/>
        <v>2018</v>
      </c>
      <c r="D476">
        <f t="shared" si="29"/>
        <v>12</v>
      </c>
      <c r="E476">
        <f t="shared" si="30"/>
        <v>25</v>
      </c>
      <c r="F476" s="36">
        <f>IF(VLOOKUP(B476,Temperature!$A$5:$F$2241,6,FALSE)=999,0,VLOOKUP(B476,Temperature!$A$5:$F$2241,6,FALSE))</f>
        <v>30.20833</v>
      </c>
      <c r="G476" s="94">
        <f t="shared" si="31"/>
        <v>250367.60604734332</v>
      </c>
      <c r="H476" s="94">
        <v>0</v>
      </c>
      <c r="I476" s="94">
        <f>VLOOKUP(B476,'Daily NLSL'!D453:E2278,2,FALSE)</f>
        <v>158912.60074014627</v>
      </c>
      <c r="J476" s="95">
        <v>140364.29321251044</v>
      </c>
      <c r="K476" s="95">
        <v>549644.5</v>
      </c>
      <c r="R476" s="42"/>
    </row>
    <row r="477" spans="2:18" x14ac:dyDescent="0.35">
      <c r="B477" s="66">
        <v>43460</v>
      </c>
      <c r="C477">
        <f t="shared" si="28"/>
        <v>2018</v>
      </c>
      <c r="D477">
        <f t="shared" si="29"/>
        <v>12</v>
      </c>
      <c r="E477">
        <f t="shared" si="30"/>
        <v>26</v>
      </c>
      <c r="F477" s="36">
        <f>IF(VLOOKUP(B477,Temperature!$A$5:$F$2241,6,FALSE)=999,0,VLOOKUP(B477,Temperature!$A$5:$F$2241,6,FALSE))</f>
        <v>28.70833</v>
      </c>
      <c r="G477" s="94">
        <f t="shared" si="31"/>
        <v>278942.35604734335</v>
      </c>
      <c r="H477" s="94">
        <v>0</v>
      </c>
      <c r="I477" s="94">
        <f>VLOOKUP(B477,'Daily NLSL'!D454:E2279,2,FALSE)</f>
        <v>158912.60074014627</v>
      </c>
      <c r="J477" s="95">
        <v>140364.29321251044</v>
      </c>
      <c r="K477" s="95">
        <v>578219.25</v>
      </c>
      <c r="R477" s="42"/>
    </row>
    <row r="478" spans="2:18" x14ac:dyDescent="0.35">
      <c r="B478" s="66">
        <v>43461</v>
      </c>
      <c r="C478">
        <f t="shared" si="28"/>
        <v>2018</v>
      </c>
      <c r="D478">
        <f t="shared" si="29"/>
        <v>12</v>
      </c>
      <c r="E478">
        <f t="shared" si="30"/>
        <v>27</v>
      </c>
      <c r="F478" s="36">
        <f>IF(VLOOKUP(B478,Temperature!$A$5:$F$2241,6,FALSE)=999,0,VLOOKUP(B478,Temperature!$A$5:$F$2241,6,FALSE))</f>
        <v>23.95833</v>
      </c>
      <c r="G478" s="94">
        <f t="shared" si="31"/>
        <v>309955.48104734335</v>
      </c>
      <c r="H478" s="94">
        <v>0</v>
      </c>
      <c r="I478" s="94">
        <f>VLOOKUP(B478,'Daily NLSL'!D455:E2280,2,FALSE)</f>
        <v>158912.60074014627</v>
      </c>
      <c r="J478" s="95">
        <v>140364.29321251044</v>
      </c>
      <c r="K478" s="95">
        <v>609232.375</v>
      </c>
      <c r="R478" s="42"/>
    </row>
    <row r="479" spans="2:18" x14ac:dyDescent="0.35">
      <c r="B479" s="66">
        <v>43462</v>
      </c>
      <c r="C479">
        <f t="shared" si="28"/>
        <v>2018</v>
      </c>
      <c r="D479">
        <f t="shared" si="29"/>
        <v>12</v>
      </c>
      <c r="E479">
        <f t="shared" si="30"/>
        <v>28</v>
      </c>
      <c r="F479" s="36">
        <f>IF(VLOOKUP(B479,Temperature!$A$5:$F$2241,6,FALSE)=999,0,VLOOKUP(B479,Temperature!$A$5:$F$2241,6,FALSE))</f>
        <v>24.375</v>
      </c>
      <c r="G479" s="94">
        <f t="shared" si="31"/>
        <v>325338.10604734335</v>
      </c>
      <c r="H479" s="94">
        <v>0</v>
      </c>
      <c r="I479" s="94">
        <f>VLOOKUP(B479,'Daily NLSL'!D456:E2281,2,FALSE)</f>
        <v>158912.60074014627</v>
      </c>
      <c r="J479" s="95">
        <v>140364.29321251044</v>
      </c>
      <c r="K479" s="95">
        <v>624615</v>
      </c>
      <c r="R479" s="42"/>
    </row>
    <row r="480" spans="2:18" x14ac:dyDescent="0.35">
      <c r="B480" s="66">
        <v>43463</v>
      </c>
      <c r="C480">
        <f t="shared" si="28"/>
        <v>2018</v>
      </c>
      <c r="D480">
        <f t="shared" si="29"/>
        <v>12</v>
      </c>
      <c r="E480">
        <f t="shared" si="30"/>
        <v>29</v>
      </c>
      <c r="F480" s="36">
        <f>IF(VLOOKUP(B480,Temperature!$A$5:$F$2241,6,FALSE)=999,0,VLOOKUP(B480,Temperature!$A$5:$F$2241,6,FALSE))</f>
        <v>30.91667</v>
      </c>
      <c r="G480" s="94">
        <f t="shared" si="31"/>
        <v>270876.39771400997</v>
      </c>
      <c r="H480" s="94">
        <v>0</v>
      </c>
      <c r="I480" s="94">
        <f>VLOOKUP(B480,'Daily NLSL'!D457:E2282,2,FALSE)</f>
        <v>158912.60074014627</v>
      </c>
      <c r="J480" s="95">
        <v>140364.29321251044</v>
      </c>
      <c r="K480" s="95">
        <v>570153.29166666663</v>
      </c>
      <c r="R480" s="42"/>
    </row>
    <row r="481" spans="2:18" x14ac:dyDescent="0.35">
      <c r="B481" s="66">
        <v>43464</v>
      </c>
      <c r="C481">
        <f t="shared" si="28"/>
        <v>2018</v>
      </c>
      <c r="D481">
        <f t="shared" si="29"/>
        <v>12</v>
      </c>
      <c r="E481">
        <f t="shared" si="30"/>
        <v>30</v>
      </c>
      <c r="F481" s="36">
        <f>IF(VLOOKUP(B481,Temperature!$A$5:$F$2241,6,FALSE)=999,0,VLOOKUP(B481,Temperature!$A$5:$F$2241,6,FALSE))</f>
        <v>34.416670000000003</v>
      </c>
      <c r="G481" s="94">
        <f t="shared" si="31"/>
        <v>249934.39771400995</v>
      </c>
      <c r="H481" s="94">
        <v>0</v>
      </c>
      <c r="I481" s="94">
        <f>VLOOKUP(B481,'Daily NLSL'!D458:E2283,2,FALSE)</f>
        <v>158912.60074014627</v>
      </c>
      <c r="J481" s="95">
        <v>140364.29321251044</v>
      </c>
      <c r="K481" s="95">
        <v>549211.29166666663</v>
      </c>
      <c r="R481" s="42"/>
    </row>
    <row r="482" spans="2:18" x14ac:dyDescent="0.35">
      <c r="B482" s="66">
        <v>43465</v>
      </c>
      <c r="C482">
        <f t="shared" si="28"/>
        <v>2018</v>
      </c>
      <c r="D482">
        <f t="shared" si="29"/>
        <v>12</v>
      </c>
      <c r="E482">
        <f t="shared" si="30"/>
        <v>31</v>
      </c>
      <c r="F482" s="36">
        <f>IF(VLOOKUP(B482,Temperature!$A$5:$F$2241,6,FALSE)=999,0,VLOOKUP(B482,Temperature!$A$5:$F$2241,6,FALSE))</f>
        <v>28.58333</v>
      </c>
      <c r="G482" s="94">
        <f t="shared" si="31"/>
        <v>276232.93938067672</v>
      </c>
      <c r="H482" s="94">
        <v>0</v>
      </c>
      <c r="I482" s="94">
        <f>VLOOKUP(B482,'Daily NLSL'!D459:E2284,2,FALSE)</f>
        <v>158912.60074014627</v>
      </c>
      <c r="J482" s="95">
        <v>140364.29321251044</v>
      </c>
      <c r="K482" s="95">
        <v>575509.83333333337</v>
      </c>
      <c r="R482" s="42"/>
    </row>
    <row r="483" spans="2:18" x14ac:dyDescent="0.35">
      <c r="B483" s="66">
        <v>43466</v>
      </c>
      <c r="C483">
        <f t="shared" si="28"/>
        <v>2019</v>
      </c>
      <c r="D483">
        <f t="shared" si="29"/>
        <v>1</v>
      </c>
      <c r="E483">
        <f t="shared" si="30"/>
        <v>1</v>
      </c>
      <c r="F483" s="36">
        <f>IF(VLOOKUP(B483,Temperature!$A$5:$F$2241,6,FALSE)=999,0,VLOOKUP(B483,Temperature!$A$5:$F$2241,6,FALSE))</f>
        <v>27.375</v>
      </c>
      <c r="G483" s="94">
        <f t="shared" si="31"/>
        <v>279676.56608586747</v>
      </c>
      <c r="H483" s="94">
        <v>0</v>
      </c>
      <c r="I483" s="94">
        <f>VLOOKUP(B483,'Daily NLSL'!D460:E2285,2,FALSE)</f>
        <v>168541.89423522208</v>
      </c>
      <c r="J483" s="95">
        <v>148228.41467891043</v>
      </c>
      <c r="K483" s="95">
        <v>596446.875</v>
      </c>
      <c r="R483" s="42"/>
    </row>
    <row r="484" spans="2:18" x14ac:dyDescent="0.35">
      <c r="B484" s="66">
        <v>43467</v>
      </c>
      <c r="C484">
        <f t="shared" si="28"/>
        <v>2019</v>
      </c>
      <c r="D484">
        <f t="shared" si="29"/>
        <v>1</v>
      </c>
      <c r="E484">
        <f t="shared" si="30"/>
        <v>2</v>
      </c>
      <c r="F484" s="36">
        <f>IF(VLOOKUP(B484,Temperature!$A$5:$F$2241,6,FALSE)=999,0,VLOOKUP(B484,Temperature!$A$5:$F$2241,6,FALSE))</f>
        <v>30.16667</v>
      </c>
      <c r="G484" s="94">
        <f t="shared" si="31"/>
        <v>304763.69108586747</v>
      </c>
      <c r="H484" s="94">
        <v>0</v>
      </c>
      <c r="I484" s="94">
        <f>VLOOKUP(B484,'Daily NLSL'!D461:E2286,2,FALSE)</f>
        <v>168541.89423522208</v>
      </c>
      <c r="J484" s="95">
        <v>148228.41467891043</v>
      </c>
      <c r="K484" s="95">
        <v>621534</v>
      </c>
      <c r="R484" s="42"/>
    </row>
    <row r="485" spans="2:18" x14ac:dyDescent="0.35">
      <c r="B485" s="66">
        <v>43468</v>
      </c>
      <c r="C485">
        <f t="shared" si="28"/>
        <v>2019</v>
      </c>
      <c r="D485">
        <f t="shared" si="29"/>
        <v>1</v>
      </c>
      <c r="E485">
        <f t="shared" si="30"/>
        <v>3</v>
      </c>
      <c r="F485" s="36">
        <f>IF(VLOOKUP(B485,Temperature!$A$5:$F$2241,6,FALSE)=999,0,VLOOKUP(B485,Temperature!$A$5:$F$2241,6,FALSE))</f>
        <v>33.166670000000003</v>
      </c>
      <c r="G485" s="94">
        <f t="shared" si="31"/>
        <v>282550.52441920084</v>
      </c>
      <c r="H485" s="94">
        <v>0</v>
      </c>
      <c r="I485" s="94">
        <f>VLOOKUP(B485,'Daily NLSL'!D462:E2287,2,FALSE)</f>
        <v>168541.89423522208</v>
      </c>
      <c r="J485" s="95">
        <v>148228.41467891043</v>
      </c>
      <c r="K485" s="95">
        <v>599320.83333333337</v>
      </c>
      <c r="R485" s="42"/>
    </row>
    <row r="486" spans="2:18" x14ac:dyDescent="0.35">
      <c r="B486" s="66">
        <v>43469</v>
      </c>
      <c r="C486">
        <f t="shared" si="28"/>
        <v>2019</v>
      </c>
      <c r="D486">
        <f t="shared" si="29"/>
        <v>1</v>
      </c>
      <c r="E486">
        <f t="shared" si="30"/>
        <v>4</v>
      </c>
      <c r="F486" s="36">
        <f>IF(VLOOKUP(B486,Temperature!$A$5:$F$2241,6,FALSE)=999,0,VLOOKUP(B486,Temperature!$A$5:$F$2241,6,FALSE))</f>
        <v>36.458329999999997</v>
      </c>
      <c r="G486" s="94">
        <f t="shared" si="31"/>
        <v>248403.8160858675</v>
      </c>
      <c r="H486" s="94">
        <v>0</v>
      </c>
      <c r="I486" s="94">
        <f>VLOOKUP(B486,'Daily NLSL'!D463:E2288,2,FALSE)</f>
        <v>168541.89423522208</v>
      </c>
      <c r="J486" s="95">
        <v>148228.41467891043</v>
      </c>
      <c r="K486" s="95">
        <v>565174.125</v>
      </c>
      <c r="R486" s="42"/>
    </row>
    <row r="487" spans="2:18" x14ac:dyDescent="0.35">
      <c r="B487" s="66">
        <v>43470</v>
      </c>
      <c r="C487">
        <f t="shared" si="28"/>
        <v>2019</v>
      </c>
      <c r="D487">
        <f t="shared" si="29"/>
        <v>1</v>
      </c>
      <c r="E487">
        <f t="shared" si="30"/>
        <v>5</v>
      </c>
      <c r="F487" s="36">
        <f>IF(VLOOKUP(B487,Temperature!$A$5:$F$2241,6,FALSE)=999,0,VLOOKUP(B487,Temperature!$A$5:$F$2241,6,FALSE))</f>
        <v>34.375</v>
      </c>
      <c r="G487" s="94">
        <f t="shared" si="31"/>
        <v>257772.73275253412</v>
      </c>
      <c r="H487" s="94">
        <v>0</v>
      </c>
      <c r="I487" s="94">
        <f>VLOOKUP(B487,'Daily NLSL'!D464:E2289,2,FALSE)</f>
        <v>168541.89423522208</v>
      </c>
      <c r="J487" s="95">
        <v>148228.41467891043</v>
      </c>
      <c r="K487" s="95">
        <v>574543.04166666663</v>
      </c>
      <c r="R487" s="42"/>
    </row>
    <row r="488" spans="2:18" x14ac:dyDescent="0.35">
      <c r="B488" s="66">
        <v>43471</v>
      </c>
      <c r="C488">
        <f t="shared" si="28"/>
        <v>2019</v>
      </c>
      <c r="D488">
        <f t="shared" si="29"/>
        <v>1</v>
      </c>
      <c r="E488">
        <f t="shared" si="30"/>
        <v>6</v>
      </c>
      <c r="F488" s="36">
        <f>IF(VLOOKUP(B488,Temperature!$A$5:$F$2241,6,FALSE)=999,0,VLOOKUP(B488,Temperature!$A$5:$F$2241,6,FALSE))</f>
        <v>37.5</v>
      </c>
      <c r="G488" s="94">
        <f t="shared" si="31"/>
        <v>250592.27441920087</v>
      </c>
      <c r="H488" s="94">
        <v>0</v>
      </c>
      <c r="I488" s="94">
        <f>VLOOKUP(B488,'Daily NLSL'!D465:E2290,2,FALSE)</f>
        <v>168541.89423522208</v>
      </c>
      <c r="J488" s="95">
        <v>148228.41467891043</v>
      </c>
      <c r="K488" s="95">
        <v>567362.58333333337</v>
      </c>
      <c r="R488" s="42"/>
    </row>
    <row r="489" spans="2:18" x14ac:dyDescent="0.35">
      <c r="B489" s="66">
        <v>43472</v>
      </c>
      <c r="C489">
        <f t="shared" si="28"/>
        <v>2019</v>
      </c>
      <c r="D489">
        <f t="shared" si="29"/>
        <v>1</v>
      </c>
      <c r="E489">
        <f t="shared" si="30"/>
        <v>7</v>
      </c>
      <c r="F489" s="36">
        <f>IF(VLOOKUP(B489,Temperature!$A$5:$F$2241,6,FALSE)=999,0,VLOOKUP(B489,Temperature!$A$5:$F$2241,6,FALSE))</f>
        <v>31.5</v>
      </c>
      <c r="G489" s="94">
        <f t="shared" si="31"/>
        <v>286891.52441920084</v>
      </c>
      <c r="H489" s="94">
        <v>0</v>
      </c>
      <c r="I489" s="94">
        <f>VLOOKUP(B489,'Daily NLSL'!D466:E2291,2,FALSE)</f>
        <v>168541.89423522208</v>
      </c>
      <c r="J489" s="95">
        <v>148228.41467891043</v>
      </c>
      <c r="K489" s="95">
        <v>603661.83333333337</v>
      </c>
      <c r="R489" s="42"/>
    </row>
    <row r="490" spans="2:18" x14ac:dyDescent="0.35">
      <c r="B490" s="66">
        <v>43473</v>
      </c>
      <c r="C490">
        <f t="shared" si="28"/>
        <v>2019</v>
      </c>
      <c r="D490">
        <f t="shared" si="29"/>
        <v>1</v>
      </c>
      <c r="E490">
        <f t="shared" si="30"/>
        <v>8</v>
      </c>
      <c r="F490" s="36">
        <f>IF(VLOOKUP(B490,Temperature!$A$5:$F$2241,6,FALSE)=999,0,VLOOKUP(B490,Temperature!$A$5:$F$2241,6,FALSE))</f>
        <v>28.25</v>
      </c>
      <c r="G490" s="94">
        <f t="shared" si="31"/>
        <v>328203.56608586747</v>
      </c>
      <c r="H490" s="94">
        <v>0</v>
      </c>
      <c r="I490" s="94">
        <f>VLOOKUP(B490,'Daily NLSL'!D467:E2292,2,FALSE)</f>
        <v>168541.89423522208</v>
      </c>
      <c r="J490" s="95">
        <v>148228.41467891043</v>
      </c>
      <c r="K490" s="95">
        <v>644973.875</v>
      </c>
      <c r="R490" s="42"/>
    </row>
    <row r="491" spans="2:18" x14ac:dyDescent="0.35">
      <c r="B491" s="66">
        <v>43474</v>
      </c>
      <c r="C491">
        <f t="shared" si="28"/>
        <v>2019</v>
      </c>
      <c r="D491">
        <f t="shared" si="29"/>
        <v>1</v>
      </c>
      <c r="E491">
        <f t="shared" si="30"/>
        <v>9</v>
      </c>
      <c r="F491" s="36">
        <f>IF(VLOOKUP(B491,Temperature!$A$5:$F$2241,6,FALSE)=999,0,VLOOKUP(B491,Temperature!$A$5:$F$2241,6,FALSE))</f>
        <v>31</v>
      </c>
      <c r="G491" s="94">
        <f t="shared" si="31"/>
        <v>283721.14941920084</v>
      </c>
      <c r="H491" s="94">
        <v>0</v>
      </c>
      <c r="I491" s="94">
        <f>VLOOKUP(B491,'Daily NLSL'!D468:E2293,2,FALSE)</f>
        <v>168541.89423522208</v>
      </c>
      <c r="J491" s="95">
        <v>148228.41467891043</v>
      </c>
      <c r="K491" s="95">
        <v>600491.45833333337</v>
      </c>
      <c r="R491" s="42"/>
    </row>
    <row r="492" spans="2:18" x14ac:dyDescent="0.35">
      <c r="B492" s="66">
        <v>43475</v>
      </c>
      <c r="C492">
        <f t="shared" si="28"/>
        <v>2019</v>
      </c>
      <c r="D492">
        <f t="shared" si="29"/>
        <v>1</v>
      </c>
      <c r="E492">
        <f t="shared" si="30"/>
        <v>10</v>
      </c>
      <c r="F492" s="36">
        <f>IF(VLOOKUP(B492,Temperature!$A$5:$F$2241,6,FALSE)=999,0,VLOOKUP(B492,Temperature!$A$5:$F$2241,6,FALSE))</f>
        <v>34.875</v>
      </c>
      <c r="G492" s="94">
        <f t="shared" si="31"/>
        <v>290977.52441920084</v>
      </c>
      <c r="H492" s="94">
        <v>0</v>
      </c>
      <c r="I492" s="94">
        <f>VLOOKUP(B492,'Daily NLSL'!D469:E2294,2,FALSE)</f>
        <v>168541.89423522208</v>
      </c>
      <c r="J492" s="95">
        <v>148228.41467891043</v>
      </c>
      <c r="K492" s="95">
        <v>607747.83333333337</v>
      </c>
      <c r="R492" s="42"/>
    </row>
    <row r="493" spans="2:18" x14ac:dyDescent="0.35">
      <c r="B493" s="66">
        <v>43476</v>
      </c>
      <c r="C493">
        <f t="shared" si="28"/>
        <v>2019</v>
      </c>
      <c r="D493">
        <f t="shared" si="29"/>
        <v>1</v>
      </c>
      <c r="E493">
        <f t="shared" si="30"/>
        <v>11</v>
      </c>
      <c r="F493" s="36">
        <f>IF(VLOOKUP(B493,Temperature!$A$5:$F$2241,6,FALSE)=999,0,VLOOKUP(B493,Temperature!$A$5:$F$2241,6,FALSE))</f>
        <v>34.041670000000003</v>
      </c>
      <c r="G493" s="94">
        <f t="shared" si="31"/>
        <v>282236.64941920084</v>
      </c>
      <c r="H493" s="94">
        <v>0</v>
      </c>
      <c r="I493" s="94">
        <f>VLOOKUP(B493,'Daily NLSL'!D470:E2295,2,FALSE)</f>
        <v>168541.89423522208</v>
      </c>
      <c r="J493" s="95">
        <v>148228.41467891043</v>
      </c>
      <c r="K493" s="95">
        <v>599006.95833333337</v>
      </c>
      <c r="R493" s="42"/>
    </row>
    <row r="494" spans="2:18" x14ac:dyDescent="0.35">
      <c r="B494" s="66">
        <v>43477</v>
      </c>
      <c r="C494">
        <f t="shared" si="28"/>
        <v>2019</v>
      </c>
      <c r="D494">
        <f t="shared" si="29"/>
        <v>1</v>
      </c>
      <c r="E494">
        <f t="shared" si="30"/>
        <v>12</v>
      </c>
      <c r="F494" s="36">
        <f>IF(VLOOKUP(B494,Temperature!$A$5:$F$2241,6,FALSE)=999,0,VLOOKUP(B494,Temperature!$A$5:$F$2241,6,FALSE))</f>
        <v>30.625</v>
      </c>
      <c r="G494" s="94">
        <f t="shared" si="31"/>
        <v>280789.81608586747</v>
      </c>
      <c r="H494" s="94">
        <v>0</v>
      </c>
      <c r="I494" s="94">
        <f>VLOOKUP(B494,'Daily NLSL'!D471:E2296,2,FALSE)</f>
        <v>168541.89423522208</v>
      </c>
      <c r="J494" s="95">
        <v>148228.41467891043</v>
      </c>
      <c r="K494" s="95">
        <v>597560.125</v>
      </c>
      <c r="R494" s="42"/>
    </row>
    <row r="495" spans="2:18" x14ac:dyDescent="0.35">
      <c r="B495" s="66">
        <v>43478</v>
      </c>
      <c r="C495">
        <f t="shared" si="28"/>
        <v>2019</v>
      </c>
      <c r="D495">
        <f t="shared" si="29"/>
        <v>1</v>
      </c>
      <c r="E495">
        <f t="shared" si="30"/>
        <v>13</v>
      </c>
      <c r="F495" s="36">
        <f>IF(VLOOKUP(B495,Temperature!$A$5:$F$2241,6,FALSE)=999,0,VLOOKUP(B495,Temperature!$A$5:$F$2241,6,FALSE))</f>
        <v>29.29167</v>
      </c>
      <c r="G495" s="94">
        <f t="shared" si="31"/>
        <v>301287.39941920084</v>
      </c>
      <c r="H495" s="94">
        <v>0</v>
      </c>
      <c r="I495" s="94">
        <f>VLOOKUP(B495,'Daily NLSL'!D472:E2297,2,FALSE)</f>
        <v>168541.89423522208</v>
      </c>
      <c r="J495" s="95">
        <v>148228.41467891043</v>
      </c>
      <c r="K495" s="95">
        <v>618057.70833333337</v>
      </c>
      <c r="R495" s="42"/>
    </row>
    <row r="496" spans="2:18" x14ac:dyDescent="0.35">
      <c r="B496" s="66">
        <v>43479</v>
      </c>
      <c r="C496">
        <f t="shared" si="28"/>
        <v>2019</v>
      </c>
      <c r="D496">
        <f t="shared" si="29"/>
        <v>1</v>
      </c>
      <c r="E496">
        <f t="shared" si="30"/>
        <v>14</v>
      </c>
      <c r="F496" s="36">
        <f>IF(VLOOKUP(B496,Temperature!$A$5:$F$2241,6,FALSE)=999,0,VLOOKUP(B496,Temperature!$A$5:$F$2241,6,FALSE))</f>
        <v>25.75</v>
      </c>
      <c r="G496" s="94">
        <f t="shared" si="31"/>
        <v>320751.8577525341</v>
      </c>
      <c r="H496" s="94">
        <v>0</v>
      </c>
      <c r="I496" s="94">
        <f>VLOOKUP(B496,'Daily NLSL'!D473:E2298,2,FALSE)</f>
        <v>168541.89423522208</v>
      </c>
      <c r="J496" s="95">
        <v>148228.41467891043</v>
      </c>
      <c r="K496" s="95">
        <v>637522.16666666663</v>
      </c>
      <c r="R496" s="42"/>
    </row>
    <row r="497" spans="2:18" x14ac:dyDescent="0.35">
      <c r="B497" s="66">
        <v>43480</v>
      </c>
      <c r="C497">
        <f t="shared" si="28"/>
        <v>2019</v>
      </c>
      <c r="D497">
        <f t="shared" si="29"/>
        <v>1</v>
      </c>
      <c r="E497">
        <f t="shared" si="30"/>
        <v>15</v>
      </c>
      <c r="F497" s="36">
        <f>IF(VLOOKUP(B497,Temperature!$A$5:$F$2241,6,FALSE)=999,0,VLOOKUP(B497,Temperature!$A$5:$F$2241,6,FALSE))</f>
        <v>25.625</v>
      </c>
      <c r="G497" s="94">
        <f t="shared" si="31"/>
        <v>332744.3577525341</v>
      </c>
      <c r="H497" s="94">
        <v>0</v>
      </c>
      <c r="I497" s="94">
        <f>VLOOKUP(B497,'Daily NLSL'!D474:E2299,2,FALSE)</f>
        <v>168541.89423522208</v>
      </c>
      <c r="J497" s="95">
        <v>148228.41467891043</v>
      </c>
      <c r="K497" s="95">
        <v>649514.66666666663</v>
      </c>
      <c r="R497" s="42"/>
    </row>
    <row r="498" spans="2:18" x14ac:dyDescent="0.35">
      <c r="B498" s="66">
        <v>43481</v>
      </c>
      <c r="C498">
        <f t="shared" si="28"/>
        <v>2019</v>
      </c>
      <c r="D498">
        <f t="shared" si="29"/>
        <v>1</v>
      </c>
      <c r="E498">
        <f t="shared" si="30"/>
        <v>16</v>
      </c>
      <c r="F498" s="36">
        <f>IF(VLOOKUP(B498,Temperature!$A$5:$F$2241,6,FALSE)=999,0,VLOOKUP(B498,Temperature!$A$5:$F$2241,6,FALSE))</f>
        <v>29.04167</v>
      </c>
      <c r="G498" s="94">
        <f t="shared" si="31"/>
        <v>301714.64941920084</v>
      </c>
      <c r="H498" s="94">
        <v>0</v>
      </c>
      <c r="I498" s="94">
        <f>VLOOKUP(B498,'Daily NLSL'!D475:E2300,2,FALSE)</f>
        <v>168541.89423522208</v>
      </c>
      <c r="J498" s="95">
        <v>148228.41467891043</v>
      </c>
      <c r="K498" s="95">
        <v>618484.95833333337</v>
      </c>
      <c r="R498" s="42"/>
    </row>
    <row r="499" spans="2:18" x14ac:dyDescent="0.35">
      <c r="B499" s="66">
        <v>43482</v>
      </c>
      <c r="C499">
        <f t="shared" si="28"/>
        <v>2019</v>
      </c>
      <c r="D499">
        <f t="shared" si="29"/>
        <v>1</v>
      </c>
      <c r="E499">
        <f t="shared" si="30"/>
        <v>17</v>
      </c>
      <c r="F499" s="36">
        <f>IF(VLOOKUP(B499,Temperature!$A$5:$F$2241,6,FALSE)=999,0,VLOOKUP(B499,Temperature!$A$5:$F$2241,6,FALSE))</f>
        <v>32.958329999999997</v>
      </c>
      <c r="G499" s="94">
        <f t="shared" si="31"/>
        <v>281936.3577525341</v>
      </c>
      <c r="H499" s="94">
        <v>0</v>
      </c>
      <c r="I499" s="94">
        <f>VLOOKUP(B499,'Daily NLSL'!D476:E2301,2,FALSE)</f>
        <v>168541.89423522208</v>
      </c>
      <c r="J499" s="95">
        <v>148228.41467891043</v>
      </c>
      <c r="K499" s="95">
        <v>598706.66666666663</v>
      </c>
      <c r="R499" s="42"/>
    </row>
    <row r="500" spans="2:18" x14ac:dyDescent="0.35">
      <c r="B500" s="66">
        <v>43483</v>
      </c>
      <c r="C500">
        <f t="shared" si="28"/>
        <v>2019</v>
      </c>
      <c r="D500">
        <f t="shared" si="29"/>
        <v>1</v>
      </c>
      <c r="E500">
        <f t="shared" si="30"/>
        <v>18</v>
      </c>
      <c r="F500" s="36">
        <f>IF(VLOOKUP(B500,Temperature!$A$5:$F$2241,6,FALSE)=999,0,VLOOKUP(B500,Temperature!$A$5:$F$2241,6,FALSE))</f>
        <v>36.708329999999997</v>
      </c>
      <c r="G500" s="94">
        <f t="shared" si="31"/>
        <v>276195.6077525341</v>
      </c>
      <c r="H500" s="94">
        <v>0</v>
      </c>
      <c r="I500" s="94">
        <f>VLOOKUP(B500,'Daily NLSL'!D477:E2302,2,FALSE)</f>
        <v>168541.89423522208</v>
      </c>
      <c r="J500" s="95">
        <v>148228.41467891043</v>
      </c>
      <c r="K500" s="95">
        <v>592965.91666666663</v>
      </c>
      <c r="R500" s="42"/>
    </row>
    <row r="501" spans="2:18" x14ac:dyDescent="0.35">
      <c r="B501" s="66">
        <v>43484</v>
      </c>
      <c r="C501">
        <f t="shared" si="28"/>
        <v>2019</v>
      </c>
      <c r="D501">
        <f t="shared" si="29"/>
        <v>1</v>
      </c>
      <c r="E501">
        <f t="shared" si="30"/>
        <v>19</v>
      </c>
      <c r="F501" s="36">
        <f>IF(VLOOKUP(B501,Temperature!$A$5:$F$2241,6,FALSE)=999,0,VLOOKUP(B501,Temperature!$A$5:$F$2241,6,FALSE))</f>
        <v>36.375</v>
      </c>
      <c r="G501" s="94">
        <f t="shared" si="31"/>
        <v>251836.10775253412</v>
      </c>
      <c r="H501" s="94">
        <v>0</v>
      </c>
      <c r="I501" s="94">
        <f>VLOOKUP(B501,'Daily NLSL'!D478:E2303,2,FALSE)</f>
        <v>168541.89423522208</v>
      </c>
      <c r="J501" s="95">
        <v>148228.41467891043</v>
      </c>
      <c r="K501" s="95">
        <v>568606.41666666663</v>
      </c>
      <c r="R501" s="42"/>
    </row>
    <row r="502" spans="2:18" x14ac:dyDescent="0.35">
      <c r="B502" s="66">
        <v>43485</v>
      </c>
      <c r="C502">
        <f t="shared" si="28"/>
        <v>2019</v>
      </c>
      <c r="D502">
        <f t="shared" si="29"/>
        <v>1</v>
      </c>
      <c r="E502">
        <f t="shared" si="30"/>
        <v>20</v>
      </c>
      <c r="F502" s="36">
        <f>IF(VLOOKUP(B502,Temperature!$A$5:$F$2241,6,FALSE)=999,0,VLOOKUP(B502,Temperature!$A$5:$F$2241,6,FALSE))</f>
        <v>34.583329999999997</v>
      </c>
      <c r="G502" s="94">
        <f t="shared" si="31"/>
        <v>268058.8577525341</v>
      </c>
      <c r="H502" s="94">
        <v>0</v>
      </c>
      <c r="I502" s="94">
        <f>VLOOKUP(B502,'Daily NLSL'!D479:E2304,2,FALSE)</f>
        <v>168541.89423522208</v>
      </c>
      <c r="J502" s="95">
        <v>148228.41467891043</v>
      </c>
      <c r="K502" s="95">
        <v>584829.16666666663</v>
      </c>
      <c r="R502" s="42"/>
    </row>
    <row r="503" spans="2:18" x14ac:dyDescent="0.35">
      <c r="B503" s="66">
        <v>43486</v>
      </c>
      <c r="C503">
        <f t="shared" si="28"/>
        <v>2019</v>
      </c>
      <c r="D503">
        <f t="shared" si="29"/>
        <v>1</v>
      </c>
      <c r="E503">
        <f t="shared" si="30"/>
        <v>21</v>
      </c>
      <c r="F503" s="36">
        <f>IF(VLOOKUP(B503,Temperature!$A$5:$F$2241,6,FALSE)=999,0,VLOOKUP(B503,Temperature!$A$5:$F$2241,6,FALSE))</f>
        <v>32.583329999999997</v>
      </c>
      <c r="G503" s="94">
        <f t="shared" si="31"/>
        <v>287995.3577525341</v>
      </c>
      <c r="H503" s="94">
        <v>0</v>
      </c>
      <c r="I503" s="94">
        <f>VLOOKUP(B503,'Daily NLSL'!D480:E2305,2,FALSE)</f>
        <v>168541.89423522208</v>
      </c>
      <c r="J503" s="95">
        <v>148228.41467891043</v>
      </c>
      <c r="K503" s="95">
        <v>604765.66666666663</v>
      </c>
      <c r="R503" s="42"/>
    </row>
    <row r="504" spans="2:18" x14ac:dyDescent="0.35">
      <c r="B504" s="66">
        <v>43487</v>
      </c>
      <c r="C504">
        <f t="shared" si="28"/>
        <v>2019</v>
      </c>
      <c r="D504">
        <f t="shared" si="29"/>
        <v>1</v>
      </c>
      <c r="E504">
        <f t="shared" si="30"/>
        <v>22</v>
      </c>
      <c r="F504" s="36">
        <f>IF(VLOOKUP(B504,Temperature!$A$5:$F$2241,6,FALSE)=999,0,VLOOKUP(B504,Temperature!$A$5:$F$2241,6,FALSE))</f>
        <v>31.25</v>
      </c>
      <c r="G504" s="94">
        <f t="shared" si="31"/>
        <v>306805.69108586747</v>
      </c>
      <c r="H504" s="94">
        <v>0</v>
      </c>
      <c r="I504" s="94">
        <f>VLOOKUP(B504,'Daily NLSL'!D481:E2306,2,FALSE)</f>
        <v>168541.89423522208</v>
      </c>
      <c r="J504" s="95">
        <v>148228.41467891043</v>
      </c>
      <c r="K504" s="95">
        <v>623576</v>
      </c>
      <c r="R504" s="42"/>
    </row>
    <row r="505" spans="2:18" x14ac:dyDescent="0.35">
      <c r="B505" s="66">
        <v>43488</v>
      </c>
      <c r="C505">
        <f t="shared" si="28"/>
        <v>2019</v>
      </c>
      <c r="D505">
        <f t="shared" si="29"/>
        <v>1</v>
      </c>
      <c r="E505">
        <f t="shared" si="30"/>
        <v>23</v>
      </c>
      <c r="F505" s="36">
        <f>IF(VLOOKUP(B505,Temperature!$A$5:$F$2241,6,FALSE)=999,0,VLOOKUP(B505,Temperature!$A$5:$F$2241,6,FALSE))</f>
        <v>32.958329999999997</v>
      </c>
      <c r="G505" s="94">
        <f t="shared" si="31"/>
        <v>270626.39941920084</v>
      </c>
      <c r="H505" s="94">
        <v>0</v>
      </c>
      <c r="I505" s="94">
        <f>VLOOKUP(B505,'Daily NLSL'!D482:E2307,2,FALSE)</f>
        <v>168541.89423522208</v>
      </c>
      <c r="J505" s="95">
        <v>148228.41467891043</v>
      </c>
      <c r="K505" s="95">
        <v>587396.70833333337</v>
      </c>
      <c r="R505" s="42"/>
    </row>
    <row r="506" spans="2:18" x14ac:dyDescent="0.35">
      <c r="B506" s="66">
        <v>43489</v>
      </c>
      <c r="C506">
        <f t="shared" si="28"/>
        <v>2019</v>
      </c>
      <c r="D506">
        <f t="shared" si="29"/>
        <v>1</v>
      </c>
      <c r="E506">
        <f t="shared" si="30"/>
        <v>24</v>
      </c>
      <c r="F506" s="36">
        <f>IF(VLOOKUP(B506,Temperature!$A$5:$F$2241,6,FALSE)=999,0,VLOOKUP(B506,Temperature!$A$5:$F$2241,6,FALSE))</f>
        <v>24.29167</v>
      </c>
      <c r="G506" s="94">
        <f t="shared" si="31"/>
        <v>278285.94108586747</v>
      </c>
      <c r="H506" s="94">
        <v>0</v>
      </c>
      <c r="I506" s="94">
        <f>VLOOKUP(B506,'Daily NLSL'!D483:E2308,2,FALSE)</f>
        <v>168541.89423522208</v>
      </c>
      <c r="J506" s="95">
        <v>148228.41467891043</v>
      </c>
      <c r="K506" s="95">
        <v>595056.25</v>
      </c>
      <c r="R506" s="42"/>
    </row>
    <row r="507" spans="2:18" x14ac:dyDescent="0.35">
      <c r="B507" s="66">
        <v>43490</v>
      </c>
      <c r="C507">
        <f t="shared" si="28"/>
        <v>2019</v>
      </c>
      <c r="D507">
        <f t="shared" si="29"/>
        <v>1</v>
      </c>
      <c r="E507">
        <f t="shared" si="30"/>
        <v>25</v>
      </c>
      <c r="F507" s="36">
        <f>IF(VLOOKUP(B507,Temperature!$A$5:$F$2241,6,FALSE)=999,0,VLOOKUP(B507,Temperature!$A$5:$F$2241,6,FALSE))</f>
        <v>26.04167</v>
      </c>
      <c r="G507" s="94">
        <f t="shared" si="31"/>
        <v>276068.6077525341</v>
      </c>
      <c r="H507" s="94">
        <v>0</v>
      </c>
      <c r="I507" s="94">
        <f>VLOOKUP(B507,'Daily NLSL'!D484:E2309,2,FALSE)</f>
        <v>168541.89423522208</v>
      </c>
      <c r="J507" s="95">
        <v>148228.41467891043</v>
      </c>
      <c r="K507" s="95">
        <v>592838.91666666663</v>
      </c>
      <c r="R507" s="42"/>
    </row>
    <row r="508" spans="2:18" x14ac:dyDescent="0.35">
      <c r="B508" s="66">
        <v>43491</v>
      </c>
      <c r="C508">
        <f t="shared" si="28"/>
        <v>2019</v>
      </c>
      <c r="D508">
        <f t="shared" si="29"/>
        <v>1</v>
      </c>
      <c r="E508">
        <f t="shared" si="30"/>
        <v>26</v>
      </c>
      <c r="F508" s="36">
        <f>IF(VLOOKUP(B508,Temperature!$A$5:$F$2241,6,FALSE)=999,0,VLOOKUP(B508,Temperature!$A$5:$F$2241,6,FALSE))</f>
        <v>26.625</v>
      </c>
      <c r="G508" s="94">
        <f t="shared" si="31"/>
        <v>275332.2327525341</v>
      </c>
      <c r="H508" s="94">
        <v>0</v>
      </c>
      <c r="I508" s="94">
        <f>VLOOKUP(B508,'Daily NLSL'!D485:E2310,2,FALSE)</f>
        <v>168541.89423522208</v>
      </c>
      <c r="J508" s="95">
        <v>148228.41467891043</v>
      </c>
      <c r="K508" s="95">
        <v>592102.54166666663</v>
      </c>
      <c r="R508" s="42"/>
    </row>
    <row r="509" spans="2:18" x14ac:dyDescent="0.35">
      <c r="B509" s="66">
        <v>43492</v>
      </c>
      <c r="C509">
        <f t="shared" si="28"/>
        <v>2019</v>
      </c>
      <c r="D509">
        <f t="shared" si="29"/>
        <v>1</v>
      </c>
      <c r="E509">
        <f t="shared" si="30"/>
        <v>27</v>
      </c>
      <c r="F509" s="36">
        <f>IF(VLOOKUP(B509,Temperature!$A$5:$F$2241,6,FALSE)=999,0,VLOOKUP(B509,Temperature!$A$5:$F$2241,6,FALSE))</f>
        <v>36.541670000000003</v>
      </c>
      <c r="G509" s="94">
        <f t="shared" si="31"/>
        <v>274082.69108586747</v>
      </c>
      <c r="H509" s="94">
        <v>0</v>
      </c>
      <c r="I509" s="94">
        <f>VLOOKUP(B509,'Daily NLSL'!D486:E2311,2,FALSE)</f>
        <v>168541.89423522208</v>
      </c>
      <c r="J509" s="95">
        <v>148228.41467891043</v>
      </c>
      <c r="K509" s="95">
        <v>590853</v>
      </c>
      <c r="R509" s="42"/>
    </row>
    <row r="510" spans="2:18" x14ac:dyDescent="0.35">
      <c r="B510" s="66">
        <v>43493</v>
      </c>
      <c r="C510">
        <f t="shared" si="28"/>
        <v>2019</v>
      </c>
      <c r="D510">
        <f t="shared" si="29"/>
        <v>1</v>
      </c>
      <c r="E510">
        <f t="shared" si="30"/>
        <v>28</v>
      </c>
      <c r="F510" s="36">
        <f>IF(VLOOKUP(B510,Temperature!$A$5:$F$2241,6,FALSE)=999,0,VLOOKUP(B510,Temperature!$A$5:$F$2241,6,FALSE))</f>
        <v>33.625</v>
      </c>
      <c r="G510" s="94">
        <f t="shared" si="31"/>
        <v>308775.9827525341</v>
      </c>
      <c r="H510" s="94">
        <v>0</v>
      </c>
      <c r="I510" s="94">
        <f>VLOOKUP(B510,'Daily NLSL'!D487:E2312,2,FALSE)</f>
        <v>168541.89423522208</v>
      </c>
      <c r="J510" s="95">
        <v>148228.41467891043</v>
      </c>
      <c r="K510" s="95">
        <v>625546.29166666663</v>
      </c>
      <c r="R510" s="42"/>
    </row>
    <row r="511" spans="2:18" x14ac:dyDescent="0.35">
      <c r="B511" s="66">
        <v>43494</v>
      </c>
      <c r="C511">
        <f t="shared" si="28"/>
        <v>2019</v>
      </c>
      <c r="D511">
        <f t="shared" si="29"/>
        <v>1</v>
      </c>
      <c r="E511">
        <f t="shared" si="30"/>
        <v>29</v>
      </c>
      <c r="F511" s="36">
        <f>IF(VLOOKUP(B511,Temperature!$A$5:$F$2241,6,FALSE)=999,0,VLOOKUP(B511,Temperature!$A$5:$F$2241,6,FALSE))</f>
        <v>26.95833</v>
      </c>
      <c r="G511" s="94">
        <f t="shared" si="31"/>
        <v>303159.94108586747</v>
      </c>
      <c r="H511" s="94">
        <v>0</v>
      </c>
      <c r="I511" s="94">
        <f>VLOOKUP(B511,'Daily NLSL'!D488:E2313,2,FALSE)</f>
        <v>168541.89423522208</v>
      </c>
      <c r="J511" s="95">
        <v>148228.41467891043</v>
      </c>
      <c r="K511" s="95">
        <v>619930.25</v>
      </c>
      <c r="R511" s="42"/>
    </row>
    <row r="512" spans="2:18" x14ac:dyDescent="0.35">
      <c r="B512" s="66">
        <v>43495</v>
      </c>
      <c r="C512">
        <f t="shared" si="28"/>
        <v>2019</v>
      </c>
      <c r="D512">
        <f t="shared" si="29"/>
        <v>1</v>
      </c>
      <c r="E512">
        <f t="shared" si="30"/>
        <v>30</v>
      </c>
      <c r="F512" s="36">
        <f>IF(VLOOKUP(B512,Temperature!$A$5:$F$2241,6,FALSE)=999,0,VLOOKUP(B512,Temperature!$A$5:$F$2241,6,FALSE))</f>
        <v>24.66667</v>
      </c>
      <c r="G512" s="94">
        <f t="shared" si="31"/>
        <v>320434.1077525341</v>
      </c>
      <c r="H512" s="94">
        <v>0</v>
      </c>
      <c r="I512" s="94">
        <f>VLOOKUP(B512,'Daily NLSL'!D489:E2314,2,FALSE)</f>
        <v>168541.89423522208</v>
      </c>
      <c r="J512" s="95">
        <v>148228.41467891043</v>
      </c>
      <c r="K512" s="95">
        <v>637204.41666666663</v>
      </c>
      <c r="R512" s="42"/>
    </row>
    <row r="513" spans="2:18" x14ac:dyDescent="0.35">
      <c r="B513" s="66">
        <v>43496</v>
      </c>
      <c r="C513">
        <f t="shared" si="28"/>
        <v>2019</v>
      </c>
      <c r="D513">
        <f t="shared" si="29"/>
        <v>1</v>
      </c>
      <c r="E513">
        <f t="shared" si="30"/>
        <v>31</v>
      </c>
      <c r="F513" s="36">
        <f>IF(VLOOKUP(B513,Temperature!$A$5:$F$2241,6,FALSE)=999,0,VLOOKUP(B513,Temperature!$A$5:$F$2241,6,FALSE))</f>
        <v>30.33333</v>
      </c>
      <c r="G513" s="94">
        <f t="shared" si="31"/>
        <v>313338.94108586747</v>
      </c>
      <c r="H513" s="94">
        <v>0</v>
      </c>
      <c r="I513" s="94">
        <f>VLOOKUP(B513,'Daily NLSL'!D490:E2315,2,FALSE)</f>
        <v>168541.89423522208</v>
      </c>
      <c r="J513" s="95">
        <v>148228.41467891043</v>
      </c>
      <c r="K513" s="95">
        <v>630109.25</v>
      </c>
      <c r="R513" s="42"/>
    </row>
    <row r="514" spans="2:18" x14ac:dyDescent="0.35">
      <c r="B514" s="66">
        <v>43497</v>
      </c>
      <c r="C514">
        <f t="shared" si="28"/>
        <v>2019</v>
      </c>
      <c r="D514">
        <f t="shared" si="29"/>
        <v>2</v>
      </c>
      <c r="E514">
        <f t="shared" si="30"/>
        <v>1</v>
      </c>
      <c r="F514" s="36">
        <f>IF(VLOOKUP(B514,Temperature!$A$5:$F$2241,6,FALSE)=999,0,VLOOKUP(B514,Temperature!$A$5:$F$2241,6,FALSE))</f>
        <v>32.166670000000003</v>
      </c>
      <c r="G514" s="94">
        <f t="shared" si="31"/>
        <v>312607.04731560952</v>
      </c>
      <c r="H514" s="94">
        <v>0</v>
      </c>
      <c r="I514" s="94">
        <f>VLOOKUP(B514,'Daily NLSL'!D491:E2316,2,FALSE)</f>
        <v>163649.44786201415</v>
      </c>
      <c r="J514" s="95">
        <v>146407.6714890429</v>
      </c>
      <c r="K514" s="95">
        <v>622664.16666666663</v>
      </c>
      <c r="R514" s="42"/>
    </row>
    <row r="515" spans="2:18" x14ac:dyDescent="0.35">
      <c r="B515" s="66">
        <v>43498</v>
      </c>
      <c r="C515">
        <f t="shared" si="28"/>
        <v>2019</v>
      </c>
      <c r="D515">
        <f t="shared" si="29"/>
        <v>2</v>
      </c>
      <c r="E515">
        <f t="shared" si="30"/>
        <v>2</v>
      </c>
      <c r="F515" s="36">
        <f>IF(VLOOKUP(B515,Temperature!$A$5:$F$2241,6,FALSE)=999,0,VLOOKUP(B515,Temperature!$A$5:$F$2241,6,FALSE))</f>
        <v>33.333329999999997</v>
      </c>
      <c r="G515" s="94">
        <f t="shared" si="31"/>
        <v>283729.71398227627</v>
      </c>
      <c r="H515" s="94">
        <v>0</v>
      </c>
      <c r="I515" s="94">
        <f>VLOOKUP(B515,'Daily NLSL'!D492:E2317,2,FALSE)</f>
        <v>163649.44786201415</v>
      </c>
      <c r="J515" s="95">
        <v>146407.6714890429</v>
      </c>
      <c r="K515" s="95">
        <v>593786.83333333337</v>
      </c>
      <c r="R515" s="42"/>
    </row>
    <row r="516" spans="2:18" x14ac:dyDescent="0.35">
      <c r="B516" s="66">
        <v>43499</v>
      </c>
      <c r="C516">
        <f t="shared" si="28"/>
        <v>2019</v>
      </c>
      <c r="D516">
        <f t="shared" si="29"/>
        <v>2</v>
      </c>
      <c r="E516">
        <f t="shared" si="30"/>
        <v>3</v>
      </c>
      <c r="F516" s="36">
        <f>IF(VLOOKUP(B516,Temperature!$A$5:$F$2241,6,FALSE)=999,0,VLOOKUP(B516,Temperature!$A$5:$F$2241,6,FALSE))</f>
        <v>24.83333</v>
      </c>
      <c r="G516" s="94">
        <f t="shared" si="31"/>
        <v>277831.5056489429</v>
      </c>
      <c r="H516" s="94">
        <v>0</v>
      </c>
      <c r="I516" s="94">
        <f>VLOOKUP(B516,'Daily NLSL'!D493:E2318,2,FALSE)</f>
        <v>163649.44786201415</v>
      </c>
      <c r="J516" s="95">
        <v>146407.6714890429</v>
      </c>
      <c r="K516" s="95">
        <v>587888.625</v>
      </c>
      <c r="R516" s="42"/>
    </row>
    <row r="517" spans="2:18" x14ac:dyDescent="0.35">
      <c r="B517" s="66">
        <v>43500</v>
      </c>
      <c r="C517">
        <f t="shared" si="28"/>
        <v>2019</v>
      </c>
      <c r="D517">
        <f t="shared" si="29"/>
        <v>2</v>
      </c>
      <c r="E517">
        <f t="shared" si="30"/>
        <v>4</v>
      </c>
      <c r="F517" s="36">
        <f>IF(VLOOKUP(B517,Temperature!$A$5:$F$2241,6,FALSE)=999,0,VLOOKUP(B517,Temperature!$A$5:$F$2241,6,FALSE))</f>
        <v>12.04167</v>
      </c>
      <c r="G517" s="94">
        <f t="shared" si="31"/>
        <v>394526.17231560952</v>
      </c>
      <c r="H517" s="94">
        <v>0</v>
      </c>
      <c r="I517" s="94">
        <f>VLOOKUP(B517,'Daily NLSL'!D494:E2319,2,FALSE)</f>
        <v>163649.44786201415</v>
      </c>
      <c r="J517" s="95">
        <v>146407.6714890429</v>
      </c>
      <c r="K517" s="95">
        <v>704583.29166666663</v>
      </c>
      <c r="R517" s="42"/>
    </row>
    <row r="518" spans="2:18" x14ac:dyDescent="0.35">
      <c r="B518" s="66">
        <v>43501</v>
      </c>
      <c r="C518">
        <f t="shared" si="28"/>
        <v>2019</v>
      </c>
      <c r="D518">
        <f t="shared" si="29"/>
        <v>2</v>
      </c>
      <c r="E518">
        <f t="shared" si="30"/>
        <v>5</v>
      </c>
      <c r="F518" s="36">
        <f>IF(VLOOKUP(B518,Temperature!$A$5:$F$2241,6,FALSE)=999,0,VLOOKUP(B518,Temperature!$A$5:$F$2241,6,FALSE))</f>
        <v>14.08333</v>
      </c>
      <c r="G518" s="94">
        <f t="shared" si="31"/>
        <v>384523.63064894278</v>
      </c>
      <c r="H518" s="94">
        <v>0</v>
      </c>
      <c r="I518" s="94">
        <f>VLOOKUP(B518,'Daily NLSL'!D495:E2320,2,FALSE)</f>
        <v>163649.44786201415</v>
      </c>
      <c r="J518" s="95">
        <v>146407.6714890429</v>
      </c>
      <c r="K518" s="95">
        <v>694580.74999999988</v>
      </c>
      <c r="R518" s="42"/>
    </row>
    <row r="519" spans="2:18" x14ac:dyDescent="0.35">
      <c r="B519" s="66">
        <v>43502</v>
      </c>
      <c r="C519">
        <f t="shared" si="28"/>
        <v>2019</v>
      </c>
      <c r="D519">
        <f t="shared" si="29"/>
        <v>2</v>
      </c>
      <c r="E519">
        <f t="shared" si="30"/>
        <v>6</v>
      </c>
      <c r="F519" s="36">
        <f>IF(VLOOKUP(B519,Temperature!$A$5:$F$2241,6,FALSE)=999,0,VLOOKUP(B519,Temperature!$A$5:$F$2241,6,FALSE))</f>
        <v>17.83333</v>
      </c>
      <c r="G519" s="94">
        <f t="shared" si="31"/>
        <v>370017.2556489429</v>
      </c>
      <c r="H519" s="94">
        <v>0</v>
      </c>
      <c r="I519" s="94">
        <f>VLOOKUP(B519,'Daily NLSL'!D496:E2321,2,FALSE)</f>
        <v>163649.44786201415</v>
      </c>
      <c r="J519" s="95">
        <v>146407.6714890429</v>
      </c>
      <c r="K519" s="95">
        <v>680074.375</v>
      </c>
      <c r="R519" s="42"/>
    </row>
    <row r="520" spans="2:18" x14ac:dyDescent="0.35">
      <c r="B520" s="66">
        <v>43503</v>
      </c>
      <c r="C520">
        <f t="shared" si="28"/>
        <v>2019</v>
      </c>
      <c r="D520">
        <f t="shared" si="29"/>
        <v>2</v>
      </c>
      <c r="E520">
        <f t="shared" si="30"/>
        <v>7</v>
      </c>
      <c r="F520" s="36">
        <f>IF(VLOOKUP(B520,Temperature!$A$5:$F$2241,6,FALSE)=999,0,VLOOKUP(B520,Temperature!$A$5:$F$2241,6,FALSE))</f>
        <v>15.375</v>
      </c>
      <c r="G520" s="94">
        <f t="shared" si="31"/>
        <v>379579.96398227673</v>
      </c>
      <c r="H520" s="94">
        <v>0</v>
      </c>
      <c r="I520" s="94">
        <f>VLOOKUP(B520,'Daily NLSL'!D497:E2322,2,FALSE)</f>
        <v>163649.44786201415</v>
      </c>
      <c r="J520" s="95">
        <v>146407.67148904249</v>
      </c>
      <c r="K520" s="95">
        <v>689637.08333333337</v>
      </c>
      <c r="R520" s="42"/>
    </row>
    <row r="521" spans="2:18" x14ac:dyDescent="0.35">
      <c r="B521" s="66">
        <v>43504</v>
      </c>
      <c r="C521">
        <f t="shared" si="28"/>
        <v>2019</v>
      </c>
      <c r="D521">
        <f t="shared" si="29"/>
        <v>2</v>
      </c>
      <c r="E521">
        <f t="shared" si="30"/>
        <v>8</v>
      </c>
      <c r="F521" s="36">
        <f>IF(VLOOKUP(B521,Temperature!$A$5:$F$2241,6,FALSE)=999,0,VLOOKUP(B521,Temperature!$A$5:$F$2241,6,FALSE))</f>
        <v>22</v>
      </c>
      <c r="G521" s="94">
        <f t="shared" si="31"/>
        <v>355064.04731560999</v>
      </c>
      <c r="H521" s="94">
        <v>0</v>
      </c>
      <c r="I521" s="94">
        <f>VLOOKUP(B521,'Daily NLSL'!D498:E2323,2,FALSE)</f>
        <v>163649.44786201415</v>
      </c>
      <c r="J521" s="95">
        <v>146407.67148904249</v>
      </c>
      <c r="K521" s="95">
        <v>665121.16666666663</v>
      </c>
      <c r="R521" s="42"/>
    </row>
    <row r="522" spans="2:18" x14ac:dyDescent="0.35">
      <c r="B522" s="66">
        <v>43505</v>
      </c>
      <c r="C522">
        <f t="shared" si="28"/>
        <v>2019</v>
      </c>
      <c r="D522">
        <f t="shared" si="29"/>
        <v>2</v>
      </c>
      <c r="E522">
        <f t="shared" si="30"/>
        <v>9</v>
      </c>
      <c r="F522" s="36">
        <f>IF(VLOOKUP(B522,Temperature!$A$5:$F$2241,6,FALSE)=999,0,VLOOKUP(B522,Temperature!$A$5:$F$2241,6,FALSE))</f>
        <v>20.375</v>
      </c>
      <c r="G522" s="94">
        <f t="shared" si="31"/>
        <v>388414.25564894325</v>
      </c>
      <c r="H522" s="94">
        <v>0</v>
      </c>
      <c r="I522" s="94">
        <f>VLOOKUP(B522,'Daily NLSL'!D499:E2324,2,FALSE)</f>
        <v>163649.44786201415</v>
      </c>
      <c r="J522" s="95">
        <v>146407.67148904249</v>
      </c>
      <c r="K522" s="95">
        <v>698471.37499999988</v>
      </c>
      <c r="R522" s="42"/>
    </row>
    <row r="523" spans="2:18" x14ac:dyDescent="0.35">
      <c r="B523" s="66">
        <v>43506</v>
      </c>
      <c r="C523">
        <f t="shared" si="28"/>
        <v>2019</v>
      </c>
      <c r="D523">
        <f t="shared" si="29"/>
        <v>2</v>
      </c>
      <c r="E523">
        <f t="shared" si="30"/>
        <v>10</v>
      </c>
      <c r="F523" s="36">
        <f>IF(VLOOKUP(B523,Temperature!$A$5:$F$2241,6,FALSE)=999,0,VLOOKUP(B523,Temperature!$A$5:$F$2241,6,FALSE))</f>
        <v>13.91667</v>
      </c>
      <c r="G523" s="94">
        <f t="shared" si="31"/>
        <v>368339.25564894336</v>
      </c>
      <c r="H523" s="94">
        <v>0</v>
      </c>
      <c r="I523" s="94">
        <f>VLOOKUP(B523,'Daily NLSL'!D500:E2325,2,FALSE)</f>
        <v>163649.44786201415</v>
      </c>
      <c r="J523" s="95">
        <v>146407.67148904249</v>
      </c>
      <c r="K523" s="95">
        <v>678396.375</v>
      </c>
      <c r="R523" s="42"/>
    </row>
    <row r="524" spans="2:18" x14ac:dyDescent="0.35">
      <c r="B524" s="66">
        <v>43507</v>
      </c>
      <c r="C524">
        <f t="shared" si="28"/>
        <v>2019</v>
      </c>
      <c r="D524">
        <f t="shared" si="29"/>
        <v>2</v>
      </c>
      <c r="E524">
        <f t="shared" si="30"/>
        <v>11</v>
      </c>
      <c r="F524" s="36">
        <f>IF(VLOOKUP(B524,Temperature!$A$5:$F$2241,6,FALSE)=999,0,VLOOKUP(B524,Temperature!$A$5:$F$2241,6,FALSE))</f>
        <v>14.79167</v>
      </c>
      <c r="G524" s="94">
        <f t="shared" si="31"/>
        <v>404738.25564894336</v>
      </c>
      <c r="H524" s="94">
        <v>0</v>
      </c>
      <c r="I524" s="94">
        <f>VLOOKUP(B524,'Daily NLSL'!D501:E2326,2,FALSE)</f>
        <v>163649.44786201415</v>
      </c>
      <c r="J524" s="95">
        <v>146407.67148904249</v>
      </c>
      <c r="K524" s="95">
        <v>714795.375</v>
      </c>
      <c r="R524" s="42"/>
    </row>
    <row r="525" spans="2:18" x14ac:dyDescent="0.35">
      <c r="B525" s="66">
        <v>43508</v>
      </c>
      <c r="C525">
        <f t="shared" si="28"/>
        <v>2019</v>
      </c>
      <c r="D525">
        <f t="shared" si="29"/>
        <v>2</v>
      </c>
      <c r="E525">
        <f t="shared" si="30"/>
        <v>12</v>
      </c>
      <c r="F525" s="36">
        <f>IF(VLOOKUP(B525,Temperature!$A$5:$F$2241,6,FALSE)=999,0,VLOOKUP(B525,Temperature!$A$5:$F$2241,6,FALSE))</f>
        <v>18.79167</v>
      </c>
      <c r="G525" s="94">
        <f t="shared" si="31"/>
        <v>353800.13064894336</v>
      </c>
      <c r="H525" s="94">
        <v>0</v>
      </c>
      <c r="I525" s="94">
        <f>VLOOKUP(B525,'Daily NLSL'!D502:E2327,2,FALSE)</f>
        <v>163649.44786201415</v>
      </c>
      <c r="J525" s="95">
        <v>146407.67148904249</v>
      </c>
      <c r="K525" s="95">
        <v>663857.25</v>
      </c>
      <c r="R525" s="42"/>
    </row>
    <row r="526" spans="2:18" x14ac:dyDescent="0.35">
      <c r="B526" s="66">
        <v>43509</v>
      </c>
      <c r="C526">
        <f t="shared" si="28"/>
        <v>2019</v>
      </c>
      <c r="D526">
        <f t="shared" si="29"/>
        <v>2</v>
      </c>
      <c r="E526">
        <f t="shared" si="30"/>
        <v>13</v>
      </c>
      <c r="F526" s="36">
        <f>IF(VLOOKUP(B526,Temperature!$A$5:$F$2241,6,FALSE)=999,0,VLOOKUP(B526,Temperature!$A$5:$F$2241,6,FALSE))</f>
        <v>22.5</v>
      </c>
      <c r="G526" s="94">
        <f t="shared" si="31"/>
        <v>333085.54731560999</v>
      </c>
      <c r="H526" s="94">
        <v>0</v>
      </c>
      <c r="I526" s="94">
        <f>VLOOKUP(B526,'Daily NLSL'!D503:E2328,2,FALSE)</f>
        <v>163649.44786201415</v>
      </c>
      <c r="J526" s="95">
        <v>146407.67148904249</v>
      </c>
      <c r="K526" s="95">
        <v>643142.66666666663</v>
      </c>
      <c r="R526" s="42"/>
    </row>
    <row r="527" spans="2:18" x14ac:dyDescent="0.35">
      <c r="B527" s="66">
        <v>43510</v>
      </c>
      <c r="C527">
        <f t="shared" si="28"/>
        <v>2019</v>
      </c>
      <c r="D527">
        <f t="shared" si="29"/>
        <v>2</v>
      </c>
      <c r="E527">
        <f t="shared" si="30"/>
        <v>14</v>
      </c>
      <c r="F527" s="36">
        <f>IF(VLOOKUP(B527,Temperature!$A$5:$F$2241,6,FALSE)=999,0,VLOOKUP(B527,Temperature!$A$5:$F$2241,6,FALSE))</f>
        <v>18.08333</v>
      </c>
      <c r="G527" s="94">
        <f t="shared" si="31"/>
        <v>327401.92231560999</v>
      </c>
      <c r="H527" s="94">
        <v>0</v>
      </c>
      <c r="I527" s="94">
        <f>VLOOKUP(B527,'Daily NLSL'!D504:E2329,2,FALSE)</f>
        <v>163649.44786201415</v>
      </c>
      <c r="J527" s="95">
        <v>146407.67148904249</v>
      </c>
      <c r="K527" s="95">
        <v>637459.04166666663</v>
      </c>
      <c r="R527" s="42"/>
    </row>
    <row r="528" spans="2:18" x14ac:dyDescent="0.35">
      <c r="B528" s="66">
        <v>43511</v>
      </c>
      <c r="C528">
        <f t="shared" si="28"/>
        <v>2019</v>
      </c>
      <c r="D528">
        <f t="shared" si="29"/>
        <v>2</v>
      </c>
      <c r="E528">
        <f t="shared" si="30"/>
        <v>15</v>
      </c>
      <c r="F528" s="36">
        <f>IF(VLOOKUP(B528,Temperature!$A$5:$F$2241,6,FALSE)=999,0,VLOOKUP(B528,Temperature!$A$5:$F$2241,6,FALSE))</f>
        <v>27</v>
      </c>
      <c r="G528" s="94">
        <f t="shared" si="31"/>
        <v>304260.29731560999</v>
      </c>
      <c r="H528" s="94">
        <v>0</v>
      </c>
      <c r="I528" s="94">
        <f>VLOOKUP(B528,'Daily NLSL'!D505:E2330,2,FALSE)</f>
        <v>163649.44786201415</v>
      </c>
      <c r="J528" s="95">
        <v>146407.67148904249</v>
      </c>
      <c r="K528" s="95">
        <v>614317.41666666663</v>
      </c>
      <c r="R528" s="42"/>
    </row>
    <row r="529" spans="2:18" x14ac:dyDescent="0.35">
      <c r="B529" s="66">
        <v>43512</v>
      </c>
      <c r="C529">
        <f t="shared" si="28"/>
        <v>2019</v>
      </c>
      <c r="D529">
        <f t="shared" si="29"/>
        <v>2</v>
      </c>
      <c r="E529">
        <f t="shared" si="30"/>
        <v>16</v>
      </c>
      <c r="F529" s="36">
        <f>IF(VLOOKUP(B529,Temperature!$A$5:$F$2241,6,FALSE)=999,0,VLOOKUP(B529,Temperature!$A$5:$F$2241,6,FALSE))</f>
        <v>30.625</v>
      </c>
      <c r="G529" s="94">
        <f t="shared" si="31"/>
        <v>292312.29731560999</v>
      </c>
      <c r="H529" s="94">
        <v>0</v>
      </c>
      <c r="I529" s="94">
        <f>VLOOKUP(B529,'Daily NLSL'!D506:E2331,2,FALSE)</f>
        <v>163649.44786201415</v>
      </c>
      <c r="J529" s="95">
        <v>146407.67148904249</v>
      </c>
      <c r="K529" s="95">
        <v>602369.41666666663</v>
      </c>
      <c r="R529" s="42"/>
    </row>
    <row r="530" spans="2:18" x14ac:dyDescent="0.35">
      <c r="B530" s="66">
        <v>43513</v>
      </c>
      <c r="C530">
        <f t="shared" si="28"/>
        <v>2019</v>
      </c>
      <c r="D530">
        <f t="shared" si="29"/>
        <v>2</v>
      </c>
      <c r="E530">
        <f t="shared" si="30"/>
        <v>17</v>
      </c>
      <c r="F530" s="36">
        <f>IF(VLOOKUP(B530,Temperature!$A$5:$F$2241,6,FALSE)=999,0,VLOOKUP(B530,Temperature!$A$5:$F$2241,6,FALSE))</f>
        <v>30.08333</v>
      </c>
      <c r="G530" s="94">
        <f t="shared" si="31"/>
        <v>292955.79731560999</v>
      </c>
      <c r="H530" s="94">
        <v>0</v>
      </c>
      <c r="I530" s="94">
        <f>VLOOKUP(B530,'Daily NLSL'!D507:E2332,2,FALSE)</f>
        <v>163649.44786201415</v>
      </c>
      <c r="J530" s="95">
        <v>146407.67148904249</v>
      </c>
      <c r="K530" s="95">
        <v>603012.91666666663</v>
      </c>
      <c r="R530" s="42"/>
    </row>
    <row r="531" spans="2:18" x14ac:dyDescent="0.35">
      <c r="B531" s="66">
        <v>43514</v>
      </c>
      <c r="C531">
        <f t="shared" si="28"/>
        <v>2019</v>
      </c>
      <c r="D531">
        <f t="shared" si="29"/>
        <v>2</v>
      </c>
      <c r="E531">
        <f t="shared" si="30"/>
        <v>18</v>
      </c>
      <c r="F531" s="36">
        <f>IF(VLOOKUP(B531,Temperature!$A$5:$F$2241,6,FALSE)=999,0,VLOOKUP(B531,Temperature!$A$5:$F$2241,6,FALSE))</f>
        <v>22.54167</v>
      </c>
      <c r="G531" s="94">
        <f t="shared" si="31"/>
        <v>334060.79731560999</v>
      </c>
      <c r="H531" s="94">
        <v>0</v>
      </c>
      <c r="I531" s="94">
        <f>VLOOKUP(B531,'Daily NLSL'!D508:E2333,2,FALSE)</f>
        <v>163649.44786201415</v>
      </c>
      <c r="J531" s="95">
        <v>146407.67148904249</v>
      </c>
      <c r="K531" s="95">
        <v>644117.91666666663</v>
      </c>
      <c r="R531" s="42"/>
    </row>
    <row r="532" spans="2:18" x14ac:dyDescent="0.35">
      <c r="B532" s="66">
        <v>43515</v>
      </c>
      <c r="C532">
        <f t="shared" si="28"/>
        <v>2019</v>
      </c>
      <c r="D532">
        <f t="shared" si="29"/>
        <v>2</v>
      </c>
      <c r="E532">
        <f t="shared" si="30"/>
        <v>19</v>
      </c>
      <c r="F532" s="36">
        <f>IF(VLOOKUP(B532,Temperature!$A$5:$F$2241,6,FALSE)=999,0,VLOOKUP(B532,Temperature!$A$5:$F$2241,6,FALSE))</f>
        <v>17.29167</v>
      </c>
      <c r="G532" s="94">
        <f t="shared" si="31"/>
        <v>357591.21398227673</v>
      </c>
      <c r="H532" s="94">
        <v>0</v>
      </c>
      <c r="I532" s="94">
        <f>VLOOKUP(B532,'Daily NLSL'!D509:E2334,2,FALSE)</f>
        <v>163649.44786201415</v>
      </c>
      <c r="J532" s="95">
        <v>146407.67148904249</v>
      </c>
      <c r="K532" s="95">
        <v>667648.33333333337</v>
      </c>
      <c r="R532" s="42"/>
    </row>
    <row r="533" spans="2:18" x14ac:dyDescent="0.35">
      <c r="B533" s="66">
        <v>43516</v>
      </c>
      <c r="C533">
        <f t="shared" si="28"/>
        <v>2019</v>
      </c>
      <c r="D533">
        <f t="shared" si="29"/>
        <v>2</v>
      </c>
      <c r="E533">
        <f t="shared" si="30"/>
        <v>20</v>
      </c>
      <c r="F533" s="36">
        <f>IF(VLOOKUP(B533,Temperature!$A$5:$F$2241,6,FALSE)=999,0,VLOOKUP(B533,Temperature!$A$5:$F$2241,6,FALSE))</f>
        <v>27.58333</v>
      </c>
      <c r="G533" s="94">
        <f t="shared" si="31"/>
        <v>326679.04731560999</v>
      </c>
      <c r="H533" s="94">
        <v>0</v>
      </c>
      <c r="I533" s="94">
        <f>VLOOKUP(B533,'Daily NLSL'!D510:E2335,2,FALSE)</f>
        <v>163649.44786201415</v>
      </c>
      <c r="J533" s="95">
        <v>146407.67148904249</v>
      </c>
      <c r="K533" s="95">
        <v>636736.16666666663</v>
      </c>
      <c r="R533" s="42"/>
    </row>
    <row r="534" spans="2:18" x14ac:dyDescent="0.35">
      <c r="B534" s="66">
        <v>43517</v>
      </c>
      <c r="C534">
        <f t="shared" si="28"/>
        <v>2019</v>
      </c>
      <c r="D534">
        <f t="shared" si="29"/>
        <v>2</v>
      </c>
      <c r="E534">
        <f t="shared" si="30"/>
        <v>21</v>
      </c>
      <c r="F534" s="36">
        <f>IF(VLOOKUP(B534,Temperature!$A$5:$F$2241,6,FALSE)=999,0,VLOOKUP(B534,Temperature!$A$5:$F$2241,6,FALSE))</f>
        <v>31.45833</v>
      </c>
      <c r="G534" s="94">
        <f t="shared" si="31"/>
        <v>324976.13064894336</v>
      </c>
      <c r="H534" s="94">
        <v>0</v>
      </c>
      <c r="I534" s="94">
        <f>VLOOKUP(B534,'Daily NLSL'!D511:E2336,2,FALSE)</f>
        <v>163649.44786201415</v>
      </c>
      <c r="J534" s="95">
        <v>146407.67148904249</v>
      </c>
      <c r="K534" s="95">
        <v>635033.25</v>
      </c>
      <c r="R534" s="42"/>
    </row>
    <row r="535" spans="2:18" x14ac:dyDescent="0.35">
      <c r="B535" s="66">
        <v>43518</v>
      </c>
      <c r="C535">
        <f t="shared" si="28"/>
        <v>2019</v>
      </c>
      <c r="D535">
        <f t="shared" si="29"/>
        <v>2</v>
      </c>
      <c r="E535">
        <f t="shared" si="30"/>
        <v>22</v>
      </c>
      <c r="F535" s="36">
        <f>IF(VLOOKUP(B535,Temperature!$A$5:$F$2241,6,FALSE)=999,0,VLOOKUP(B535,Temperature!$A$5:$F$2241,6,FALSE))</f>
        <v>25.04167</v>
      </c>
      <c r="G535" s="94">
        <f t="shared" si="31"/>
        <v>347741.33898227673</v>
      </c>
      <c r="H535" s="94">
        <v>0</v>
      </c>
      <c r="I535" s="94">
        <f>VLOOKUP(B535,'Daily NLSL'!D512:E2337,2,FALSE)</f>
        <v>163649.44786201415</v>
      </c>
      <c r="J535" s="95">
        <v>146407.67148904249</v>
      </c>
      <c r="K535" s="95">
        <v>657798.45833333337</v>
      </c>
      <c r="R535" s="42"/>
    </row>
    <row r="536" spans="2:18" x14ac:dyDescent="0.35">
      <c r="B536" s="66">
        <v>43519</v>
      </c>
      <c r="C536">
        <f t="shared" si="28"/>
        <v>2019</v>
      </c>
      <c r="D536">
        <f t="shared" si="29"/>
        <v>2</v>
      </c>
      <c r="E536">
        <f t="shared" si="30"/>
        <v>23</v>
      </c>
      <c r="F536" s="36">
        <f>IF(VLOOKUP(B536,Temperature!$A$5:$F$2241,6,FALSE)=999,0,VLOOKUP(B536,Temperature!$A$5:$F$2241,6,FALSE))</f>
        <v>24.45833</v>
      </c>
      <c r="G536" s="94">
        <f t="shared" si="31"/>
        <v>349410.58898227673</v>
      </c>
      <c r="H536" s="94">
        <v>0</v>
      </c>
      <c r="I536" s="94">
        <f>VLOOKUP(B536,'Daily NLSL'!D513:E2338,2,FALSE)</f>
        <v>163649.44786201415</v>
      </c>
      <c r="J536" s="95">
        <v>146407.67148904249</v>
      </c>
      <c r="K536" s="95">
        <v>659467.70833333337</v>
      </c>
      <c r="R536" s="42"/>
    </row>
    <row r="537" spans="2:18" x14ac:dyDescent="0.35">
      <c r="B537" s="66">
        <v>43520</v>
      </c>
      <c r="C537">
        <f t="shared" si="28"/>
        <v>2019</v>
      </c>
      <c r="D537">
        <f t="shared" si="29"/>
        <v>2</v>
      </c>
      <c r="E537">
        <f t="shared" si="30"/>
        <v>24</v>
      </c>
      <c r="F537" s="36">
        <f>IF(VLOOKUP(B537,Temperature!$A$5:$F$2241,6,FALSE)=999,0,VLOOKUP(B537,Temperature!$A$5:$F$2241,6,FALSE))</f>
        <v>26.58333</v>
      </c>
      <c r="G537" s="94">
        <f t="shared" si="31"/>
        <v>328768.63064894336</v>
      </c>
      <c r="H537" s="94">
        <v>0</v>
      </c>
      <c r="I537" s="94">
        <f>VLOOKUP(B537,'Daily NLSL'!D514:E2339,2,FALSE)</f>
        <v>163649.44786201415</v>
      </c>
      <c r="J537" s="95">
        <v>146407.67148904249</v>
      </c>
      <c r="K537" s="95">
        <v>638825.75</v>
      </c>
      <c r="R537" s="42"/>
    </row>
    <row r="538" spans="2:18" x14ac:dyDescent="0.35">
      <c r="B538" s="66">
        <v>43521</v>
      </c>
      <c r="C538">
        <f t="shared" ref="C538:C601" si="32">YEAR(B538)</f>
        <v>2019</v>
      </c>
      <c r="D538">
        <f t="shared" ref="D538:D601" si="33">MONTH(B538)</f>
        <v>2</v>
      </c>
      <c r="E538">
        <f t="shared" ref="E538:E601" si="34">DAY(B538)</f>
        <v>25</v>
      </c>
      <c r="F538" s="36">
        <f>IF(VLOOKUP(B538,Temperature!$A$5:$F$2241,6,FALSE)=999,0,VLOOKUP(B538,Temperature!$A$5:$F$2241,6,FALSE))</f>
        <v>28.20833</v>
      </c>
      <c r="G538" s="94">
        <f t="shared" si="31"/>
        <v>357646.42231560999</v>
      </c>
      <c r="H538" s="94">
        <v>0</v>
      </c>
      <c r="I538" s="94">
        <f>VLOOKUP(B538,'Daily NLSL'!D515:E2340,2,FALSE)</f>
        <v>163649.44786201415</v>
      </c>
      <c r="J538" s="95">
        <v>146407.67148904249</v>
      </c>
      <c r="K538" s="95">
        <v>667703.54166666663</v>
      </c>
      <c r="R538" s="42"/>
    </row>
    <row r="539" spans="2:18" x14ac:dyDescent="0.35">
      <c r="B539" s="66">
        <v>43522</v>
      </c>
      <c r="C539">
        <f t="shared" si="32"/>
        <v>2019</v>
      </c>
      <c r="D539">
        <f t="shared" si="33"/>
        <v>2</v>
      </c>
      <c r="E539">
        <f t="shared" si="34"/>
        <v>26</v>
      </c>
      <c r="F539" s="36">
        <f>IF(VLOOKUP(B539,Temperature!$A$5:$F$2241,6,FALSE)=999,0,VLOOKUP(B539,Temperature!$A$5:$F$2241,6,FALSE))</f>
        <v>24.16667</v>
      </c>
      <c r="G539" s="94">
        <f t="shared" ref="G539:G602" si="35">K539-H539-I539-J539</f>
        <v>335590.46398227673</v>
      </c>
      <c r="H539" s="94">
        <v>0</v>
      </c>
      <c r="I539" s="94">
        <f>VLOOKUP(B539,'Daily NLSL'!D516:E2341,2,FALSE)</f>
        <v>163649.44786201415</v>
      </c>
      <c r="J539" s="95">
        <v>146407.67148904249</v>
      </c>
      <c r="K539" s="95">
        <v>645647.58333333337</v>
      </c>
      <c r="R539" s="42"/>
    </row>
    <row r="540" spans="2:18" x14ac:dyDescent="0.35">
      <c r="B540" s="66">
        <v>43523</v>
      </c>
      <c r="C540">
        <f t="shared" si="32"/>
        <v>2019</v>
      </c>
      <c r="D540">
        <f t="shared" si="33"/>
        <v>2</v>
      </c>
      <c r="E540">
        <f t="shared" si="34"/>
        <v>27</v>
      </c>
      <c r="F540" s="36">
        <f>IF(VLOOKUP(B540,Temperature!$A$5:$F$2241,6,FALSE)=999,0,VLOOKUP(B540,Temperature!$A$5:$F$2241,6,FALSE))</f>
        <v>24.08333</v>
      </c>
      <c r="G540" s="94">
        <f t="shared" si="35"/>
        <v>358669.63064894336</v>
      </c>
      <c r="H540" s="94">
        <v>0</v>
      </c>
      <c r="I540" s="94">
        <f>VLOOKUP(B540,'Daily NLSL'!D517:E2342,2,FALSE)</f>
        <v>163649.44786201415</v>
      </c>
      <c r="J540" s="95">
        <v>146407.67148904249</v>
      </c>
      <c r="K540" s="95">
        <v>668726.75</v>
      </c>
      <c r="R540" s="42"/>
    </row>
    <row r="541" spans="2:18" x14ac:dyDescent="0.35">
      <c r="B541" s="66">
        <v>43524</v>
      </c>
      <c r="C541">
        <f t="shared" si="32"/>
        <v>2019</v>
      </c>
      <c r="D541">
        <f t="shared" si="33"/>
        <v>2</v>
      </c>
      <c r="E541">
        <f t="shared" si="34"/>
        <v>28</v>
      </c>
      <c r="F541" s="36">
        <f>IF(VLOOKUP(B541,Temperature!$A$5:$F$2241,6,FALSE)=999,0,VLOOKUP(B541,Temperature!$A$5:$F$2241,6,FALSE))</f>
        <v>27.04167</v>
      </c>
      <c r="G541" s="94">
        <f t="shared" si="35"/>
        <v>334422.58898227673</v>
      </c>
      <c r="H541" s="94">
        <v>0</v>
      </c>
      <c r="I541" s="94">
        <f>VLOOKUP(B541,'Daily NLSL'!D518:E2343,2,FALSE)</f>
        <v>163649.44786201415</v>
      </c>
      <c r="J541" s="95">
        <v>146407.67148904249</v>
      </c>
      <c r="K541" s="95">
        <v>644479.70833333337</v>
      </c>
      <c r="R541" s="42"/>
    </row>
    <row r="542" spans="2:18" x14ac:dyDescent="0.35">
      <c r="B542" s="66">
        <v>43525</v>
      </c>
      <c r="C542">
        <f t="shared" si="32"/>
        <v>2019</v>
      </c>
      <c r="D542">
        <f t="shared" si="33"/>
        <v>3</v>
      </c>
      <c r="E542">
        <f t="shared" si="34"/>
        <v>1</v>
      </c>
      <c r="F542" s="36">
        <f>IF(VLOOKUP(B542,Temperature!$A$5:$F$2241,6,FALSE)=999,0,VLOOKUP(B542,Temperature!$A$5:$F$2241,6,FALSE))</f>
        <v>27.70833</v>
      </c>
      <c r="G542" s="94">
        <f t="shared" si="35"/>
        <v>340874.75048523635</v>
      </c>
      <c r="H542" s="94">
        <v>0</v>
      </c>
      <c r="I542" s="94">
        <f>VLOOKUP(B542,'Daily NLSL'!D519:E2344,2,FALSE)</f>
        <v>168296.18272180206</v>
      </c>
      <c r="J542" s="95">
        <v>145551.02512629499</v>
      </c>
      <c r="K542" s="95">
        <v>654721.95833333337</v>
      </c>
      <c r="R542" s="42"/>
    </row>
    <row r="543" spans="2:18" x14ac:dyDescent="0.35">
      <c r="B543" s="66">
        <v>43526</v>
      </c>
      <c r="C543">
        <f t="shared" si="32"/>
        <v>2019</v>
      </c>
      <c r="D543">
        <f t="shared" si="33"/>
        <v>3</v>
      </c>
      <c r="E543">
        <f t="shared" si="34"/>
        <v>2</v>
      </c>
      <c r="F543" s="36">
        <f>IF(VLOOKUP(B543,Temperature!$A$5:$F$2241,6,FALSE)=999,0,VLOOKUP(B543,Temperature!$A$5:$F$2241,6,FALSE))</f>
        <v>28</v>
      </c>
      <c r="G543" s="94">
        <f t="shared" si="35"/>
        <v>329384.04215190298</v>
      </c>
      <c r="H543" s="94">
        <v>0</v>
      </c>
      <c r="I543" s="94">
        <f>VLOOKUP(B543,'Daily NLSL'!D520:E2345,2,FALSE)</f>
        <v>168296.18272180206</v>
      </c>
      <c r="J543" s="95">
        <v>145551.02512629499</v>
      </c>
      <c r="K543" s="95">
        <v>643231.25</v>
      </c>
      <c r="R543" s="42"/>
    </row>
    <row r="544" spans="2:18" x14ac:dyDescent="0.35">
      <c r="B544" s="66">
        <v>43527</v>
      </c>
      <c r="C544">
        <f t="shared" si="32"/>
        <v>2019</v>
      </c>
      <c r="D544">
        <f t="shared" si="33"/>
        <v>3</v>
      </c>
      <c r="E544">
        <f t="shared" si="34"/>
        <v>3</v>
      </c>
      <c r="F544" s="36">
        <f>IF(VLOOKUP(B544,Temperature!$A$5:$F$2241,6,FALSE)=999,0,VLOOKUP(B544,Temperature!$A$5:$F$2241,6,FALSE))</f>
        <v>24.375</v>
      </c>
      <c r="G544" s="94">
        <f t="shared" si="35"/>
        <v>341219.0838185696</v>
      </c>
      <c r="H544" s="94">
        <v>0</v>
      </c>
      <c r="I544" s="94">
        <f>VLOOKUP(B544,'Daily NLSL'!D521:E2346,2,FALSE)</f>
        <v>168296.18272180206</v>
      </c>
      <c r="J544" s="95">
        <v>145551.02512629499</v>
      </c>
      <c r="K544" s="95">
        <v>655066.29166666663</v>
      </c>
      <c r="R544" s="42"/>
    </row>
    <row r="545" spans="2:18" x14ac:dyDescent="0.35">
      <c r="B545" s="66">
        <v>43528</v>
      </c>
      <c r="C545">
        <f t="shared" si="32"/>
        <v>2019</v>
      </c>
      <c r="D545">
        <f t="shared" si="33"/>
        <v>3</v>
      </c>
      <c r="E545">
        <f t="shared" si="34"/>
        <v>4</v>
      </c>
      <c r="F545" s="36">
        <f>IF(VLOOKUP(B545,Temperature!$A$5:$F$2241,6,FALSE)=999,0,VLOOKUP(B545,Temperature!$A$5:$F$2241,6,FALSE))</f>
        <v>18.875</v>
      </c>
      <c r="G545" s="94">
        <f t="shared" si="35"/>
        <v>377443.75048523635</v>
      </c>
      <c r="H545" s="94">
        <v>0</v>
      </c>
      <c r="I545" s="94">
        <f>VLOOKUP(B545,'Daily NLSL'!D522:E2347,2,FALSE)</f>
        <v>168296.18272180206</v>
      </c>
      <c r="J545" s="95">
        <v>145551.02512629499</v>
      </c>
      <c r="K545" s="95">
        <v>691290.95833333337</v>
      </c>
      <c r="R545" s="42"/>
    </row>
    <row r="546" spans="2:18" x14ac:dyDescent="0.35">
      <c r="B546" s="66">
        <v>43529</v>
      </c>
      <c r="C546">
        <f t="shared" si="32"/>
        <v>2019</v>
      </c>
      <c r="D546">
        <f t="shared" si="33"/>
        <v>3</v>
      </c>
      <c r="E546">
        <f t="shared" si="34"/>
        <v>5</v>
      </c>
      <c r="F546" s="36">
        <f>IF(VLOOKUP(B546,Temperature!$A$5:$F$2241,6,FALSE)=999,0,VLOOKUP(B546,Temperature!$A$5:$F$2241,6,FALSE))</f>
        <v>24.66667</v>
      </c>
      <c r="G546" s="94">
        <f t="shared" si="35"/>
        <v>359626.04215190298</v>
      </c>
      <c r="H546" s="94">
        <v>0</v>
      </c>
      <c r="I546" s="94">
        <f>VLOOKUP(B546,'Daily NLSL'!D523:E2348,2,FALSE)</f>
        <v>168296.18272180206</v>
      </c>
      <c r="J546" s="95">
        <v>145551.02512629499</v>
      </c>
      <c r="K546" s="95">
        <v>673473.25</v>
      </c>
      <c r="R546" s="42"/>
    </row>
    <row r="547" spans="2:18" x14ac:dyDescent="0.35">
      <c r="B547" s="66">
        <v>43530</v>
      </c>
      <c r="C547">
        <f t="shared" si="32"/>
        <v>2019</v>
      </c>
      <c r="D547">
        <f t="shared" si="33"/>
        <v>3</v>
      </c>
      <c r="E547">
        <f t="shared" si="34"/>
        <v>6</v>
      </c>
      <c r="F547" s="36">
        <f>IF(VLOOKUP(B547,Temperature!$A$5:$F$2241,6,FALSE)=999,0,VLOOKUP(B547,Temperature!$A$5:$F$2241,6,FALSE))</f>
        <v>29.58333</v>
      </c>
      <c r="G547" s="94">
        <f t="shared" si="35"/>
        <v>343817.79215190298</v>
      </c>
      <c r="H547" s="94">
        <v>0</v>
      </c>
      <c r="I547" s="94">
        <f>VLOOKUP(B547,'Daily NLSL'!D524:E2349,2,FALSE)</f>
        <v>168296.18272180206</v>
      </c>
      <c r="J547" s="95">
        <v>145551.02512629499</v>
      </c>
      <c r="K547" s="95">
        <v>657665</v>
      </c>
      <c r="R547" s="42"/>
    </row>
    <row r="548" spans="2:18" x14ac:dyDescent="0.35">
      <c r="B548" s="66">
        <v>43531</v>
      </c>
      <c r="C548">
        <f t="shared" si="32"/>
        <v>2019</v>
      </c>
      <c r="D548">
        <f t="shared" si="33"/>
        <v>3</v>
      </c>
      <c r="E548">
        <f t="shared" si="34"/>
        <v>7</v>
      </c>
      <c r="F548" s="36">
        <f>IF(VLOOKUP(B548,Temperature!$A$5:$F$2241,6,FALSE)=999,0,VLOOKUP(B548,Temperature!$A$5:$F$2241,6,FALSE))</f>
        <v>29.70833</v>
      </c>
      <c r="G548" s="94">
        <f t="shared" si="35"/>
        <v>312603.12548523635</v>
      </c>
      <c r="H548" s="94">
        <v>0</v>
      </c>
      <c r="I548" s="94">
        <f>VLOOKUP(B548,'Daily NLSL'!D525:E2350,2,FALSE)</f>
        <v>168296.18272180206</v>
      </c>
      <c r="J548" s="95">
        <v>145551.02512629499</v>
      </c>
      <c r="K548" s="95">
        <v>626450.33333333337</v>
      </c>
      <c r="R548" s="42"/>
    </row>
    <row r="549" spans="2:18" x14ac:dyDescent="0.35">
      <c r="B549" s="66">
        <v>43532</v>
      </c>
      <c r="C549">
        <f t="shared" si="32"/>
        <v>2019</v>
      </c>
      <c r="D549">
        <f t="shared" si="33"/>
        <v>3</v>
      </c>
      <c r="E549">
        <f t="shared" si="34"/>
        <v>8</v>
      </c>
      <c r="F549" s="36">
        <f>IF(VLOOKUP(B549,Temperature!$A$5:$F$2241,6,FALSE)=999,0,VLOOKUP(B549,Temperature!$A$5:$F$2241,6,FALSE))</f>
        <v>27.29167</v>
      </c>
      <c r="G549" s="94">
        <f t="shared" si="35"/>
        <v>318213.79215190298</v>
      </c>
      <c r="H549" s="94">
        <v>0</v>
      </c>
      <c r="I549" s="94">
        <f>VLOOKUP(B549,'Daily NLSL'!D526:E2351,2,FALSE)</f>
        <v>168296.18272180206</v>
      </c>
      <c r="J549" s="95">
        <v>145551.02512629499</v>
      </c>
      <c r="K549" s="95">
        <v>632061</v>
      </c>
      <c r="R549" s="42"/>
    </row>
    <row r="550" spans="2:18" x14ac:dyDescent="0.35">
      <c r="B550" s="66">
        <v>43533</v>
      </c>
      <c r="C550">
        <f t="shared" si="32"/>
        <v>2019</v>
      </c>
      <c r="D550">
        <f t="shared" si="33"/>
        <v>3</v>
      </c>
      <c r="E550">
        <f t="shared" si="34"/>
        <v>9</v>
      </c>
      <c r="F550" s="36">
        <f>IF(VLOOKUP(B550,Temperature!$A$5:$F$2241,6,FALSE)=999,0,VLOOKUP(B550,Temperature!$A$5:$F$2241,6,FALSE))</f>
        <v>21.58333</v>
      </c>
      <c r="G550" s="94">
        <f t="shared" si="35"/>
        <v>303659.16715190298</v>
      </c>
      <c r="H550" s="94">
        <v>0</v>
      </c>
      <c r="I550" s="94">
        <f>VLOOKUP(B550,'Daily NLSL'!D527:E2352,2,FALSE)</f>
        <v>168296.18272180206</v>
      </c>
      <c r="J550" s="95">
        <v>145551.02512629499</v>
      </c>
      <c r="K550" s="95">
        <v>617506.375</v>
      </c>
      <c r="R550" s="42"/>
    </row>
    <row r="551" spans="2:18" x14ac:dyDescent="0.35">
      <c r="B551" s="66">
        <v>43534</v>
      </c>
      <c r="C551">
        <f t="shared" si="32"/>
        <v>2019</v>
      </c>
      <c r="D551">
        <f t="shared" si="33"/>
        <v>3</v>
      </c>
      <c r="E551">
        <f t="shared" si="34"/>
        <v>10</v>
      </c>
      <c r="F551" s="36">
        <f>IF(VLOOKUP(B551,Temperature!$A$5:$F$2241,6,FALSE)=999,0,VLOOKUP(B551,Temperature!$A$5:$F$2241,6,FALSE))</f>
        <v>24.774999999999999</v>
      </c>
      <c r="G551" s="94">
        <f t="shared" si="35"/>
        <v>293122.56572372472</v>
      </c>
      <c r="H551" s="94">
        <v>0</v>
      </c>
      <c r="I551" s="94">
        <f>VLOOKUP(B551,'Daily NLSL'!D528:E2353,2,FALSE)</f>
        <v>176037.03663763261</v>
      </c>
      <c r="J551" s="95">
        <v>151455.70198646869</v>
      </c>
      <c r="K551" s="95">
        <v>620615.30434782605</v>
      </c>
      <c r="R551" s="42"/>
    </row>
    <row r="552" spans="2:18" x14ac:dyDescent="0.35">
      <c r="B552" s="66">
        <v>43535</v>
      </c>
      <c r="C552">
        <f t="shared" si="32"/>
        <v>2019</v>
      </c>
      <c r="D552">
        <f t="shared" si="33"/>
        <v>3</v>
      </c>
      <c r="E552">
        <f t="shared" si="34"/>
        <v>11</v>
      </c>
      <c r="F552" s="36">
        <f>IF(VLOOKUP(B552,Temperature!$A$5:$F$2241,6,FALSE)=999,0,VLOOKUP(B552,Temperature!$A$5:$F$2241,6,FALSE))</f>
        <v>26.95833</v>
      </c>
      <c r="G552" s="94">
        <f t="shared" si="35"/>
        <v>339534.91715190298</v>
      </c>
      <c r="H552" s="94">
        <v>0</v>
      </c>
      <c r="I552" s="94">
        <f>VLOOKUP(B552,'Daily NLSL'!D529:E2354,2,FALSE)</f>
        <v>168296.18272180206</v>
      </c>
      <c r="J552" s="95">
        <v>145551.02512629499</v>
      </c>
      <c r="K552" s="95">
        <v>653382.125</v>
      </c>
      <c r="R552" s="42"/>
    </row>
    <row r="553" spans="2:18" x14ac:dyDescent="0.35">
      <c r="B553" s="66">
        <v>43536</v>
      </c>
      <c r="C553">
        <f t="shared" si="32"/>
        <v>2019</v>
      </c>
      <c r="D553">
        <f t="shared" si="33"/>
        <v>3</v>
      </c>
      <c r="E553">
        <f t="shared" si="34"/>
        <v>12</v>
      </c>
      <c r="F553" s="36">
        <f>IF(VLOOKUP(B553,Temperature!$A$5:$F$2241,6,FALSE)=999,0,VLOOKUP(B553,Temperature!$A$5:$F$2241,6,FALSE))</f>
        <v>28.33333</v>
      </c>
      <c r="G553" s="94">
        <f t="shared" si="35"/>
        <v>304029.37548523635</v>
      </c>
      <c r="H553" s="94">
        <v>0</v>
      </c>
      <c r="I553" s="94">
        <f>VLOOKUP(B553,'Daily NLSL'!D530:E2355,2,FALSE)</f>
        <v>168296.18272180206</v>
      </c>
      <c r="J553" s="95">
        <v>145551.02512629499</v>
      </c>
      <c r="K553" s="95">
        <v>617876.58333333337</v>
      </c>
      <c r="R553" s="42"/>
    </row>
    <row r="554" spans="2:18" x14ac:dyDescent="0.35">
      <c r="B554" s="66">
        <v>43537</v>
      </c>
      <c r="C554">
        <f t="shared" si="32"/>
        <v>2019</v>
      </c>
      <c r="D554">
        <f t="shared" si="33"/>
        <v>3</v>
      </c>
      <c r="E554">
        <f t="shared" si="34"/>
        <v>13</v>
      </c>
      <c r="F554" s="36">
        <f>IF(VLOOKUP(B554,Temperature!$A$5:$F$2241,6,FALSE)=999,0,VLOOKUP(B554,Temperature!$A$5:$F$2241,6,FALSE))</f>
        <v>30.16667</v>
      </c>
      <c r="G554" s="94">
        <f t="shared" si="35"/>
        <v>272300.7088185696</v>
      </c>
      <c r="H554" s="94">
        <v>0</v>
      </c>
      <c r="I554" s="94">
        <f>VLOOKUP(B554,'Daily NLSL'!D531:E2356,2,FALSE)</f>
        <v>168296.18272180206</v>
      </c>
      <c r="J554" s="95">
        <v>145551.02512629499</v>
      </c>
      <c r="K554" s="95">
        <v>586147.91666666663</v>
      </c>
      <c r="R554" s="42"/>
    </row>
    <row r="555" spans="2:18" x14ac:dyDescent="0.35">
      <c r="B555" s="66">
        <v>43538</v>
      </c>
      <c r="C555">
        <f t="shared" si="32"/>
        <v>2019</v>
      </c>
      <c r="D555">
        <f t="shared" si="33"/>
        <v>3</v>
      </c>
      <c r="E555">
        <f t="shared" si="34"/>
        <v>14</v>
      </c>
      <c r="F555" s="36">
        <f>IF(VLOOKUP(B555,Temperature!$A$5:$F$2241,6,FALSE)=999,0,VLOOKUP(B555,Temperature!$A$5:$F$2241,6,FALSE))</f>
        <v>30.45833</v>
      </c>
      <c r="G555" s="94">
        <f t="shared" si="35"/>
        <v>282457.3338185696</v>
      </c>
      <c r="H555" s="94">
        <v>0</v>
      </c>
      <c r="I555" s="94">
        <f>VLOOKUP(B555,'Daily NLSL'!D532:E2357,2,FALSE)</f>
        <v>168296.18272180206</v>
      </c>
      <c r="J555" s="95">
        <v>145551.02512629499</v>
      </c>
      <c r="K555" s="95">
        <v>596304.54166666663</v>
      </c>
      <c r="R555" s="42"/>
    </row>
    <row r="556" spans="2:18" x14ac:dyDescent="0.35">
      <c r="B556" s="66">
        <v>43539</v>
      </c>
      <c r="C556">
        <f t="shared" si="32"/>
        <v>2019</v>
      </c>
      <c r="D556">
        <f t="shared" si="33"/>
        <v>3</v>
      </c>
      <c r="E556">
        <f t="shared" si="34"/>
        <v>15</v>
      </c>
      <c r="F556" s="36">
        <f>IF(VLOOKUP(B556,Temperature!$A$5:$F$2241,6,FALSE)=999,0,VLOOKUP(B556,Temperature!$A$5:$F$2241,6,FALSE))</f>
        <v>33.833329999999997</v>
      </c>
      <c r="G556" s="94">
        <f t="shared" si="35"/>
        <v>265550.3338185696</v>
      </c>
      <c r="H556" s="94">
        <v>0</v>
      </c>
      <c r="I556" s="94">
        <f>VLOOKUP(B556,'Daily NLSL'!D533:E2358,2,FALSE)</f>
        <v>168296.18272180206</v>
      </c>
      <c r="J556" s="95">
        <v>145551.02512629499</v>
      </c>
      <c r="K556" s="95">
        <v>579397.54166666663</v>
      </c>
      <c r="R556" s="42"/>
    </row>
    <row r="557" spans="2:18" x14ac:dyDescent="0.35">
      <c r="B557" s="66">
        <v>43540</v>
      </c>
      <c r="C557">
        <f t="shared" si="32"/>
        <v>2019</v>
      </c>
      <c r="D557">
        <f t="shared" si="33"/>
        <v>3</v>
      </c>
      <c r="E557">
        <f t="shared" si="34"/>
        <v>16</v>
      </c>
      <c r="F557" s="36">
        <f>IF(VLOOKUP(B557,Temperature!$A$5:$F$2241,6,FALSE)=999,0,VLOOKUP(B557,Temperature!$A$5:$F$2241,6,FALSE))</f>
        <v>33.916670000000003</v>
      </c>
      <c r="G557" s="94">
        <f t="shared" si="35"/>
        <v>245536.8338185696</v>
      </c>
      <c r="H557" s="94">
        <v>0</v>
      </c>
      <c r="I557" s="94">
        <f>VLOOKUP(B557,'Daily NLSL'!D534:E2359,2,FALSE)</f>
        <v>168296.18272180206</v>
      </c>
      <c r="J557" s="95">
        <v>145551.02512629499</v>
      </c>
      <c r="K557" s="95">
        <v>559384.04166666663</v>
      </c>
      <c r="R557" s="42"/>
    </row>
    <row r="558" spans="2:18" x14ac:dyDescent="0.35">
      <c r="B558" s="66">
        <v>43541</v>
      </c>
      <c r="C558">
        <f t="shared" si="32"/>
        <v>2019</v>
      </c>
      <c r="D558">
        <f t="shared" si="33"/>
        <v>3</v>
      </c>
      <c r="E558">
        <f t="shared" si="34"/>
        <v>17</v>
      </c>
      <c r="F558" s="36">
        <f>IF(VLOOKUP(B558,Temperature!$A$5:$F$2241,6,FALSE)=999,0,VLOOKUP(B558,Temperature!$A$5:$F$2241,6,FALSE))</f>
        <v>40.208329999999997</v>
      </c>
      <c r="G558" s="94">
        <f t="shared" si="35"/>
        <v>219833.41715190298</v>
      </c>
      <c r="H558" s="94">
        <v>0</v>
      </c>
      <c r="I558" s="94">
        <f>VLOOKUP(B558,'Daily NLSL'!D535:E2360,2,FALSE)</f>
        <v>168296.18272180206</v>
      </c>
      <c r="J558" s="95">
        <v>145551.02512629499</v>
      </c>
      <c r="K558" s="95">
        <v>533680.625</v>
      </c>
      <c r="R558" s="42"/>
    </row>
    <row r="559" spans="2:18" x14ac:dyDescent="0.35">
      <c r="B559" s="66">
        <v>43542</v>
      </c>
      <c r="C559">
        <f t="shared" si="32"/>
        <v>2019</v>
      </c>
      <c r="D559">
        <f t="shared" si="33"/>
        <v>3</v>
      </c>
      <c r="E559">
        <f t="shared" si="34"/>
        <v>18</v>
      </c>
      <c r="F559" s="36">
        <f>IF(VLOOKUP(B559,Temperature!$A$5:$F$2241,6,FALSE)=999,0,VLOOKUP(B559,Temperature!$A$5:$F$2241,6,FALSE))</f>
        <v>43.791670000000003</v>
      </c>
      <c r="G559" s="94">
        <f t="shared" si="35"/>
        <v>231614.41715190298</v>
      </c>
      <c r="H559" s="94">
        <v>0</v>
      </c>
      <c r="I559" s="94">
        <f>VLOOKUP(B559,'Daily NLSL'!D536:E2361,2,FALSE)</f>
        <v>168296.18272180206</v>
      </c>
      <c r="J559" s="95">
        <v>145551.02512629499</v>
      </c>
      <c r="K559" s="95">
        <v>545461.625</v>
      </c>
      <c r="R559" s="42"/>
    </row>
    <row r="560" spans="2:18" x14ac:dyDescent="0.35">
      <c r="B560" s="66">
        <v>43543</v>
      </c>
      <c r="C560">
        <f t="shared" si="32"/>
        <v>2019</v>
      </c>
      <c r="D560">
        <f t="shared" si="33"/>
        <v>3</v>
      </c>
      <c r="E560">
        <f t="shared" si="34"/>
        <v>19</v>
      </c>
      <c r="F560" s="36">
        <f>IF(VLOOKUP(B560,Temperature!$A$5:$F$2241,6,FALSE)=999,0,VLOOKUP(B560,Temperature!$A$5:$F$2241,6,FALSE))</f>
        <v>45.083329999999997</v>
      </c>
      <c r="G560" s="94">
        <f t="shared" si="35"/>
        <v>220337.7088185696</v>
      </c>
      <c r="H560" s="94">
        <v>0</v>
      </c>
      <c r="I560" s="94">
        <f>VLOOKUP(B560,'Daily NLSL'!D537:E2362,2,FALSE)</f>
        <v>168296.18272180206</v>
      </c>
      <c r="J560" s="95">
        <v>145551.02512629499</v>
      </c>
      <c r="K560" s="95">
        <v>534184.91666666663</v>
      </c>
      <c r="R560" s="42"/>
    </row>
    <row r="561" spans="2:18" x14ac:dyDescent="0.35">
      <c r="B561" s="66">
        <v>43544</v>
      </c>
      <c r="C561">
        <f t="shared" si="32"/>
        <v>2019</v>
      </c>
      <c r="D561">
        <f t="shared" si="33"/>
        <v>3</v>
      </c>
      <c r="E561">
        <f t="shared" si="34"/>
        <v>20</v>
      </c>
      <c r="F561" s="36">
        <f>IF(VLOOKUP(B561,Temperature!$A$5:$F$2241,6,FALSE)=999,0,VLOOKUP(B561,Temperature!$A$5:$F$2241,6,FALSE))</f>
        <v>47.375</v>
      </c>
      <c r="G561" s="94">
        <f t="shared" si="35"/>
        <v>204957.37548523623</v>
      </c>
      <c r="H561" s="94">
        <v>0</v>
      </c>
      <c r="I561" s="94">
        <f>VLOOKUP(B561,'Daily NLSL'!D538:E2363,2,FALSE)</f>
        <v>168296.18272180206</v>
      </c>
      <c r="J561" s="95">
        <v>145551.02512629499</v>
      </c>
      <c r="K561" s="95">
        <v>518804.58333333331</v>
      </c>
      <c r="R561" s="42"/>
    </row>
    <row r="562" spans="2:18" x14ac:dyDescent="0.35">
      <c r="B562" s="66">
        <v>43545</v>
      </c>
      <c r="C562">
        <f t="shared" si="32"/>
        <v>2019</v>
      </c>
      <c r="D562">
        <f t="shared" si="33"/>
        <v>3</v>
      </c>
      <c r="E562">
        <f t="shared" si="34"/>
        <v>21</v>
      </c>
      <c r="F562" s="36">
        <f>IF(VLOOKUP(B562,Temperature!$A$5:$F$2241,6,FALSE)=999,0,VLOOKUP(B562,Temperature!$A$5:$F$2241,6,FALSE))</f>
        <v>46.833329999999997</v>
      </c>
      <c r="G562" s="94">
        <f t="shared" si="35"/>
        <v>196873.79215190298</v>
      </c>
      <c r="H562" s="94">
        <v>0</v>
      </c>
      <c r="I562" s="94">
        <f>VLOOKUP(B562,'Daily NLSL'!D539:E2364,2,FALSE)</f>
        <v>168296.18272180206</v>
      </c>
      <c r="J562" s="95">
        <v>145551.02512629499</v>
      </c>
      <c r="K562" s="95">
        <v>510721</v>
      </c>
      <c r="R562" s="42"/>
    </row>
    <row r="563" spans="2:18" x14ac:dyDescent="0.35">
      <c r="B563" s="66">
        <v>43546</v>
      </c>
      <c r="C563">
        <f t="shared" si="32"/>
        <v>2019</v>
      </c>
      <c r="D563">
        <f t="shared" si="33"/>
        <v>3</v>
      </c>
      <c r="E563">
        <f t="shared" si="34"/>
        <v>22</v>
      </c>
      <c r="F563" s="36">
        <f>IF(VLOOKUP(B563,Temperature!$A$5:$F$2241,6,FALSE)=999,0,VLOOKUP(B563,Temperature!$A$5:$F$2241,6,FALSE))</f>
        <v>45</v>
      </c>
      <c r="G563" s="94">
        <f t="shared" si="35"/>
        <v>196510.87548523623</v>
      </c>
      <c r="H563" s="94">
        <v>543.75</v>
      </c>
      <c r="I563" s="94">
        <f>VLOOKUP(B563,'Daily NLSL'!D540:E2365,2,FALSE)</f>
        <v>168296.18272180206</v>
      </c>
      <c r="J563" s="95">
        <v>145551.02512629499</v>
      </c>
      <c r="K563" s="95">
        <v>510901.83333333331</v>
      </c>
      <c r="R563" s="42"/>
    </row>
    <row r="564" spans="2:18" x14ac:dyDescent="0.35">
      <c r="B564" s="66">
        <v>43547</v>
      </c>
      <c r="C564">
        <f t="shared" si="32"/>
        <v>2019</v>
      </c>
      <c r="D564">
        <f t="shared" si="33"/>
        <v>3</v>
      </c>
      <c r="E564">
        <f t="shared" si="34"/>
        <v>23</v>
      </c>
      <c r="F564" s="36">
        <f>IF(VLOOKUP(B564,Temperature!$A$5:$F$2241,6,FALSE)=999,0,VLOOKUP(B564,Temperature!$A$5:$F$2241,6,FALSE))</f>
        <v>49.291670000000003</v>
      </c>
      <c r="G564" s="94">
        <f t="shared" si="35"/>
        <v>169393.50048523623</v>
      </c>
      <c r="H564" s="94">
        <v>1482.5</v>
      </c>
      <c r="I564" s="94">
        <f>VLOOKUP(B564,'Daily NLSL'!D541:E2366,2,FALSE)</f>
        <v>168296.18272180206</v>
      </c>
      <c r="J564" s="95">
        <v>145551.02512629499</v>
      </c>
      <c r="K564" s="95">
        <v>484723.20833333331</v>
      </c>
      <c r="R564" s="42"/>
    </row>
    <row r="565" spans="2:18" x14ac:dyDescent="0.35">
      <c r="B565" s="66">
        <v>43548</v>
      </c>
      <c r="C565">
        <f t="shared" si="32"/>
        <v>2019</v>
      </c>
      <c r="D565">
        <f t="shared" si="33"/>
        <v>3</v>
      </c>
      <c r="E565">
        <f t="shared" si="34"/>
        <v>24</v>
      </c>
      <c r="F565" s="36">
        <f>IF(VLOOKUP(B565,Temperature!$A$5:$F$2241,6,FALSE)=999,0,VLOOKUP(B565,Temperature!$A$5:$F$2241,6,FALSE))</f>
        <v>47.708329999999997</v>
      </c>
      <c r="G565" s="94">
        <f t="shared" si="35"/>
        <v>181433.00048523623</v>
      </c>
      <c r="H565" s="94">
        <v>2351.25</v>
      </c>
      <c r="I565" s="94">
        <f>VLOOKUP(B565,'Daily NLSL'!D542:E2367,2,FALSE)</f>
        <v>168296.18272180206</v>
      </c>
      <c r="J565" s="95">
        <v>145551.02512629499</v>
      </c>
      <c r="K565" s="95">
        <v>497631.45833333331</v>
      </c>
      <c r="R565" s="42"/>
    </row>
    <row r="566" spans="2:18" x14ac:dyDescent="0.35">
      <c r="B566" s="66">
        <v>43549</v>
      </c>
      <c r="C566">
        <f t="shared" si="32"/>
        <v>2019</v>
      </c>
      <c r="D566">
        <f t="shared" si="33"/>
        <v>3</v>
      </c>
      <c r="E566">
        <f t="shared" si="34"/>
        <v>25</v>
      </c>
      <c r="F566" s="36">
        <f>IF(VLOOKUP(B566,Temperature!$A$5:$F$2241,6,FALSE)=999,0,VLOOKUP(B566,Temperature!$A$5:$F$2241,6,FALSE))</f>
        <v>48.791670000000003</v>
      </c>
      <c r="G566" s="94">
        <f t="shared" si="35"/>
        <v>206111.91715190298</v>
      </c>
      <c r="H566" s="94">
        <v>3262.5</v>
      </c>
      <c r="I566" s="94">
        <f>VLOOKUP(B566,'Daily NLSL'!D543:E2368,2,FALSE)</f>
        <v>168296.18272180206</v>
      </c>
      <c r="J566" s="95">
        <v>145551.02512629499</v>
      </c>
      <c r="K566" s="95">
        <v>523221.625</v>
      </c>
      <c r="R566" s="42"/>
    </row>
    <row r="567" spans="2:18" x14ac:dyDescent="0.35">
      <c r="B567" s="66">
        <v>43550</v>
      </c>
      <c r="C567">
        <f t="shared" si="32"/>
        <v>2019</v>
      </c>
      <c r="D567">
        <f t="shared" si="33"/>
        <v>3</v>
      </c>
      <c r="E567">
        <f t="shared" si="34"/>
        <v>26</v>
      </c>
      <c r="F567" s="36">
        <f>IF(VLOOKUP(B567,Temperature!$A$5:$F$2241,6,FALSE)=999,0,VLOOKUP(B567,Temperature!$A$5:$F$2241,6,FALSE))</f>
        <v>49.083329999999997</v>
      </c>
      <c r="G567" s="94">
        <f t="shared" si="35"/>
        <v>193497.7088185696</v>
      </c>
      <c r="H567" s="94">
        <v>4180.416666666667</v>
      </c>
      <c r="I567" s="94">
        <f>VLOOKUP(B567,'Daily NLSL'!D544:E2369,2,FALSE)</f>
        <v>168296.18272180206</v>
      </c>
      <c r="J567" s="95">
        <v>145551.02512629499</v>
      </c>
      <c r="K567" s="95">
        <v>511525.33333333331</v>
      </c>
      <c r="R567" s="42"/>
    </row>
    <row r="568" spans="2:18" x14ac:dyDescent="0.35">
      <c r="B568" s="66">
        <v>43551</v>
      </c>
      <c r="C568">
        <f t="shared" si="32"/>
        <v>2019</v>
      </c>
      <c r="D568">
        <f t="shared" si="33"/>
        <v>3</v>
      </c>
      <c r="E568">
        <f t="shared" si="34"/>
        <v>27</v>
      </c>
      <c r="F568" s="36">
        <f>IF(VLOOKUP(B568,Temperature!$A$5:$F$2241,6,FALSE)=999,0,VLOOKUP(B568,Temperature!$A$5:$F$2241,6,FALSE))</f>
        <v>46.916670000000003</v>
      </c>
      <c r="G568" s="94">
        <f t="shared" si="35"/>
        <v>223910.00048523623</v>
      </c>
      <c r="H568" s="94">
        <v>5050.833333333333</v>
      </c>
      <c r="I568" s="94">
        <f>VLOOKUP(B568,'Daily NLSL'!D545:E2370,2,FALSE)</f>
        <v>168296.18272180206</v>
      </c>
      <c r="J568" s="95">
        <v>145551.02512629499</v>
      </c>
      <c r="K568" s="95">
        <v>542808.04166666663</v>
      </c>
      <c r="R568" s="42"/>
    </row>
    <row r="569" spans="2:18" x14ac:dyDescent="0.35">
      <c r="B569" s="66">
        <v>43552</v>
      </c>
      <c r="C569">
        <f t="shared" si="32"/>
        <v>2019</v>
      </c>
      <c r="D569">
        <f t="shared" si="33"/>
        <v>3</v>
      </c>
      <c r="E569">
        <f t="shared" si="34"/>
        <v>28</v>
      </c>
      <c r="F569" s="36">
        <f>IF(VLOOKUP(B569,Temperature!$A$5:$F$2241,6,FALSE)=999,0,VLOOKUP(B569,Temperature!$A$5:$F$2241,6,FALSE))</f>
        <v>48.583329999999997</v>
      </c>
      <c r="G569" s="94">
        <f t="shared" si="35"/>
        <v>209628.54215190298</v>
      </c>
      <c r="H569" s="94">
        <v>5965.833333333333</v>
      </c>
      <c r="I569" s="94">
        <f>VLOOKUP(B569,'Daily NLSL'!D546:E2371,2,FALSE)</f>
        <v>168296.18272180206</v>
      </c>
      <c r="J569" s="95">
        <v>145551.02512629499</v>
      </c>
      <c r="K569" s="95">
        <v>529441.58333333337</v>
      </c>
      <c r="R569" s="42"/>
    </row>
    <row r="570" spans="2:18" x14ac:dyDescent="0.35">
      <c r="B570" s="66">
        <v>43553</v>
      </c>
      <c r="C570">
        <f t="shared" si="32"/>
        <v>2019</v>
      </c>
      <c r="D570">
        <f t="shared" si="33"/>
        <v>3</v>
      </c>
      <c r="E570">
        <f t="shared" si="34"/>
        <v>29</v>
      </c>
      <c r="F570" s="36">
        <f>IF(VLOOKUP(B570,Temperature!$A$5:$F$2241,6,FALSE)=999,0,VLOOKUP(B570,Temperature!$A$5:$F$2241,6,FALSE))</f>
        <v>47.958329999999997</v>
      </c>
      <c r="G570" s="94">
        <f t="shared" si="35"/>
        <v>195211.62548523623</v>
      </c>
      <c r="H570" s="94">
        <v>6875</v>
      </c>
      <c r="I570" s="94">
        <f>VLOOKUP(B570,'Daily NLSL'!D547:E2372,2,FALSE)</f>
        <v>168296.18272180206</v>
      </c>
      <c r="J570" s="95">
        <v>145551.02512629499</v>
      </c>
      <c r="K570" s="95">
        <v>515933.83333333331</v>
      </c>
      <c r="R570" s="42"/>
    </row>
    <row r="571" spans="2:18" x14ac:dyDescent="0.35">
      <c r="B571" s="66">
        <v>43554</v>
      </c>
      <c r="C571">
        <f t="shared" si="32"/>
        <v>2019</v>
      </c>
      <c r="D571">
        <f t="shared" si="33"/>
        <v>3</v>
      </c>
      <c r="E571">
        <f t="shared" si="34"/>
        <v>30</v>
      </c>
      <c r="F571" s="36">
        <f>IF(VLOOKUP(B571,Temperature!$A$5:$F$2241,6,FALSE)=999,0,VLOOKUP(B571,Temperature!$A$5:$F$2241,6,FALSE))</f>
        <v>48.333329999999997</v>
      </c>
      <c r="G571" s="94">
        <f t="shared" si="35"/>
        <v>179397.8338185696</v>
      </c>
      <c r="H571" s="94">
        <v>7816.666666666667</v>
      </c>
      <c r="I571" s="94">
        <f>VLOOKUP(B571,'Daily NLSL'!D548:E2373,2,FALSE)</f>
        <v>168296.18272180206</v>
      </c>
      <c r="J571" s="95">
        <v>145551.02512629499</v>
      </c>
      <c r="K571" s="95">
        <v>501061.70833333331</v>
      </c>
      <c r="R571" s="42"/>
    </row>
    <row r="572" spans="2:18" x14ac:dyDescent="0.35">
      <c r="B572" s="66">
        <v>43555</v>
      </c>
      <c r="C572">
        <f t="shared" si="32"/>
        <v>2019</v>
      </c>
      <c r="D572">
        <f t="shared" si="33"/>
        <v>3</v>
      </c>
      <c r="E572">
        <f t="shared" si="34"/>
        <v>31</v>
      </c>
      <c r="F572" s="36">
        <f>IF(VLOOKUP(B572,Temperature!$A$5:$F$2241,6,FALSE)=999,0,VLOOKUP(B572,Temperature!$A$5:$F$2241,6,FALSE))</f>
        <v>51.958329999999997</v>
      </c>
      <c r="G572" s="94">
        <f t="shared" si="35"/>
        <v>164872.4588185696</v>
      </c>
      <c r="H572" s="94">
        <v>8766.6666666666661</v>
      </c>
      <c r="I572" s="94">
        <f>VLOOKUP(B572,'Daily NLSL'!D549:E2374,2,FALSE)</f>
        <v>168296.18272180206</v>
      </c>
      <c r="J572" s="95">
        <v>145551.02512629499</v>
      </c>
      <c r="K572" s="95">
        <v>487486.33333333331</v>
      </c>
      <c r="R572" s="42"/>
    </row>
    <row r="573" spans="2:18" x14ac:dyDescent="0.35">
      <c r="B573" s="66">
        <v>43556</v>
      </c>
      <c r="C573">
        <f t="shared" si="32"/>
        <v>2019</v>
      </c>
      <c r="D573">
        <f t="shared" si="33"/>
        <v>4</v>
      </c>
      <c r="E573">
        <f t="shared" si="34"/>
        <v>1</v>
      </c>
      <c r="F573" s="36">
        <f>IF(VLOOKUP(B573,Temperature!$A$5:$F$2241,6,FALSE)=999,0,VLOOKUP(B573,Temperature!$A$5:$F$2241,6,FALSE))</f>
        <v>52.708329999999997</v>
      </c>
      <c r="G573" s="94">
        <f t="shared" si="35"/>
        <v>182768.59611058582</v>
      </c>
      <c r="H573" s="94">
        <v>9632.0833333333339</v>
      </c>
      <c r="I573" s="94">
        <f>VLOOKUP(B573,'Daily NLSL'!D550:E2375,2,FALSE)</f>
        <v>159742.21084705667</v>
      </c>
      <c r="J573" s="95">
        <v>137856.81804235748</v>
      </c>
      <c r="K573" s="95">
        <v>489999.70833333331</v>
      </c>
      <c r="R573" s="42"/>
    </row>
    <row r="574" spans="2:18" x14ac:dyDescent="0.35">
      <c r="B574" s="66">
        <v>43557</v>
      </c>
      <c r="C574">
        <f t="shared" si="32"/>
        <v>2019</v>
      </c>
      <c r="D574">
        <f t="shared" si="33"/>
        <v>4</v>
      </c>
      <c r="E574">
        <f t="shared" si="34"/>
        <v>2</v>
      </c>
      <c r="F574" s="36">
        <f>IF(VLOOKUP(B574,Temperature!$A$5:$F$2241,6,FALSE)=999,0,VLOOKUP(B574,Temperature!$A$5:$F$2241,6,FALSE))</f>
        <v>52.875</v>
      </c>
      <c r="G574" s="94">
        <f t="shared" si="35"/>
        <v>190158.55444391919</v>
      </c>
      <c r="H574" s="94">
        <v>10534.583333333334</v>
      </c>
      <c r="I574" s="94">
        <f>VLOOKUP(B574,'Daily NLSL'!D551:E2376,2,FALSE)</f>
        <v>159742.21084705667</v>
      </c>
      <c r="J574" s="95">
        <v>137856.81804235748</v>
      </c>
      <c r="K574" s="95">
        <v>498292.16666666669</v>
      </c>
      <c r="R574" s="42"/>
    </row>
    <row r="575" spans="2:18" x14ac:dyDescent="0.35">
      <c r="B575" s="66">
        <v>43558</v>
      </c>
      <c r="C575">
        <f t="shared" si="32"/>
        <v>2019</v>
      </c>
      <c r="D575">
        <f t="shared" si="33"/>
        <v>4</v>
      </c>
      <c r="E575">
        <f t="shared" si="34"/>
        <v>3</v>
      </c>
      <c r="F575" s="36">
        <f>IF(VLOOKUP(B575,Temperature!$A$5:$F$2241,6,FALSE)=999,0,VLOOKUP(B575,Temperature!$A$5:$F$2241,6,FALSE))</f>
        <v>54.833329999999997</v>
      </c>
      <c r="G575" s="94">
        <f t="shared" si="35"/>
        <v>178147.17944391919</v>
      </c>
      <c r="H575" s="94">
        <v>11458.75</v>
      </c>
      <c r="I575" s="94">
        <f>VLOOKUP(B575,'Daily NLSL'!D552:E2377,2,FALSE)</f>
        <v>159742.21084705667</v>
      </c>
      <c r="J575" s="95">
        <v>137856.81804235748</v>
      </c>
      <c r="K575" s="95">
        <v>487204.95833333331</v>
      </c>
      <c r="R575" s="42"/>
    </row>
    <row r="576" spans="2:18" x14ac:dyDescent="0.35">
      <c r="B576" s="66">
        <v>43559</v>
      </c>
      <c r="C576">
        <f t="shared" si="32"/>
        <v>2019</v>
      </c>
      <c r="D576">
        <f t="shared" si="33"/>
        <v>4</v>
      </c>
      <c r="E576">
        <f t="shared" si="34"/>
        <v>4</v>
      </c>
      <c r="F576" s="36">
        <f>IF(VLOOKUP(B576,Temperature!$A$5:$F$2241,6,FALSE)=999,0,VLOOKUP(B576,Temperature!$A$5:$F$2241,6,FALSE))</f>
        <v>52.416670000000003</v>
      </c>
      <c r="G576" s="94">
        <f t="shared" si="35"/>
        <v>184273.76277725256</v>
      </c>
      <c r="H576" s="94">
        <v>12372.5</v>
      </c>
      <c r="I576" s="94">
        <f>VLOOKUP(B576,'Daily NLSL'!D553:E2378,2,FALSE)</f>
        <v>159742.21084705667</v>
      </c>
      <c r="J576" s="95">
        <v>137856.81804235748</v>
      </c>
      <c r="K576" s="95">
        <v>494245.29166666669</v>
      </c>
      <c r="R576" s="42"/>
    </row>
    <row r="577" spans="2:18" x14ac:dyDescent="0.35">
      <c r="B577" s="66">
        <v>43560</v>
      </c>
      <c r="C577">
        <f t="shared" si="32"/>
        <v>2019</v>
      </c>
      <c r="D577">
        <f t="shared" si="33"/>
        <v>4</v>
      </c>
      <c r="E577">
        <f t="shared" si="34"/>
        <v>5</v>
      </c>
      <c r="F577" s="36">
        <f>IF(VLOOKUP(B577,Temperature!$A$5:$F$2241,6,FALSE)=999,0,VLOOKUP(B577,Temperature!$A$5:$F$2241,6,FALSE))</f>
        <v>47.791670000000003</v>
      </c>
      <c r="G577" s="94">
        <f t="shared" si="35"/>
        <v>183002.92944391919</v>
      </c>
      <c r="H577" s="94">
        <v>13332.5</v>
      </c>
      <c r="I577" s="94">
        <f>VLOOKUP(B577,'Daily NLSL'!D554:E2379,2,FALSE)</f>
        <v>159742.21084705667</v>
      </c>
      <c r="J577" s="95">
        <v>137856.81804235748</v>
      </c>
      <c r="K577" s="95">
        <v>493934.45833333331</v>
      </c>
      <c r="R577" s="42"/>
    </row>
    <row r="578" spans="2:18" x14ac:dyDescent="0.35">
      <c r="B578" s="66">
        <v>43561</v>
      </c>
      <c r="C578">
        <f t="shared" si="32"/>
        <v>2019</v>
      </c>
      <c r="D578">
        <f t="shared" si="33"/>
        <v>4</v>
      </c>
      <c r="E578">
        <f t="shared" si="34"/>
        <v>6</v>
      </c>
      <c r="F578" s="36">
        <f>IF(VLOOKUP(B578,Temperature!$A$5:$F$2241,6,FALSE)=999,0,VLOOKUP(B578,Temperature!$A$5:$F$2241,6,FALSE))</f>
        <v>43.75</v>
      </c>
      <c r="G578" s="94">
        <f t="shared" si="35"/>
        <v>192121.34611058582</v>
      </c>
      <c r="H578" s="94">
        <v>14139.583333333334</v>
      </c>
      <c r="I578" s="94">
        <f>VLOOKUP(B578,'Daily NLSL'!D555:E2380,2,FALSE)</f>
        <v>159742.21084705667</v>
      </c>
      <c r="J578" s="95">
        <v>137856.81804235748</v>
      </c>
      <c r="K578" s="95">
        <v>503859.95833333331</v>
      </c>
      <c r="R578" s="42"/>
    </row>
    <row r="579" spans="2:18" x14ac:dyDescent="0.35">
      <c r="B579" s="66">
        <v>43562</v>
      </c>
      <c r="C579">
        <f t="shared" si="32"/>
        <v>2019</v>
      </c>
      <c r="D579">
        <f t="shared" si="33"/>
        <v>4</v>
      </c>
      <c r="E579">
        <f t="shared" si="34"/>
        <v>7</v>
      </c>
      <c r="F579" s="36">
        <f>IF(VLOOKUP(B579,Temperature!$A$5:$F$2241,6,FALSE)=999,0,VLOOKUP(B579,Temperature!$A$5:$F$2241,6,FALSE))</f>
        <v>48.875</v>
      </c>
      <c r="G579" s="94">
        <f t="shared" si="35"/>
        <v>173951.30444391919</v>
      </c>
      <c r="H579" s="94">
        <v>15129.583333333334</v>
      </c>
      <c r="I579" s="94">
        <f>VLOOKUP(B579,'Daily NLSL'!D556:E2381,2,FALSE)</f>
        <v>159742.21084705667</v>
      </c>
      <c r="J579" s="95">
        <v>137856.81804235748</v>
      </c>
      <c r="K579" s="95">
        <v>486679.91666666669</v>
      </c>
      <c r="R579" s="42"/>
    </row>
    <row r="580" spans="2:18" x14ac:dyDescent="0.35">
      <c r="B580" s="66">
        <v>43563</v>
      </c>
      <c r="C580">
        <f t="shared" si="32"/>
        <v>2019</v>
      </c>
      <c r="D580">
        <f t="shared" si="33"/>
        <v>4</v>
      </c>
      <c r="E580">
        <f t="shared" si="34"/>
        <v>8</v>
      </c>
      <c r="F580" s="36">
        <f>IF(VLOOKUP(B580,Temperature!$A$5:$F$2241,6,FALSE)=999,0,VLOOKUP(B580,Temperature!$A$5:$F$2241,6,FALSE))</f>
        <v>45.583329999999997</v>
      </c>
      <c r="G580" s="94">
        <f t="shared" si="35"/>
        <v>191947.47111058582</v>
      </c>
      <c r="H580" s="94">
        <v>16054.583333333334</v>
      </c>
      <c r="I580" s="94">
        <f>VLOOKUP(B580,'Daily NLSL'!D557:E2382,2,FALSE)</f>
        <v>159742.21084705667</v>
      </c>
      <c r="J580" s="95">
        <v>137856.81804235748</v>
      </c>
      <c r="K580" s="95">
        <v>505601.08333333331</v>
      </c>
      <c r="R580" s="42"/>
    </row>
    <row r="581" spans="2:18" x14ac:dyDescent="0.35">
      <c r="B581" s="66">
        <v>43564</v>
      </c>
      <c r="C581">
        <f t="shared" si="32"/>
        <v>2019</v>
      </c>
      <c r="D581">
        <f t="shared" si="33"/>
        <v>4</v>
      </c>
      <c r="E581">
        <f t="shared" si="34"/>
        <v>9</v>
      </c>
      <c r="F581" s="36">
        <f>IF(VLOOKUP(B581,Temperature!$A$5:$F$2241,6,FALSE)=999,0,VLOOKUP(B581,Temperature!$A$5:$F$2241,6,FALSE))</f>
        <v>52.458329999999997</v>
      </c>
      <c r="G581" s="94">
        <f t="shared" si="35"/>
        <v>195510.42944391919</v>
      </c>
      <c r="H581" s="94">
        <v>17032.083333333332</v>
      </c>
      <c r="I581" s="94">
        <f>VLOOKUP(B581,'Daily NLSL'!D558:E2383,2,FALSE)</f>
        <v>159742.21084705667</v>
      </c>
      <c r="J581" s="95">
        <v>137856.81804235748</v>
      </c>
      <c r="K581" s="95">
        <v>510141.54166666669</v>
      </c>
      <c r="R581" s="42"/>
    </row>
    <row r="582" spans="2:18" x14ac:dyDescent="0.35">
      <c r="B582" s="66">
        <v>43565</v>
      </c>
      <c r="C582">
        <f t="shared" si="32"/>
        <v>2019</v>
      </c>
      <c r="D582">
        <f t="shared" si="33"/>
        <v>4</v>
      </c>
      <c r="E582">
        <f t="shared" si="34"/>
        <v>10</v>
      </c>
      <c r="F582" s="36">
        <f>IF(VLOOKUP(B582,Temperature!$A$5:$F$2241,6,FALSE)=999,0,VLOOKUP(B582,Temperature!$A$5:$F$2241,6,FALSE))</f>
        <v>47.833329999999997</v>
      </c>
      <c r="G582" s="94">
        <f t="shared" si="35"/>
        <v>202612.09611058582</v>
      </c>
      <c r="H582" s="94">
        <v>17939.166666666668</v>
      </c>
      <c r="I582" s="94">
        <f>VLOOKUP(B582,'Daily NLSL'!D559:E2384,2,FALSE)</f>
        <v>159742.21084705667</v>
      </c>
      <c r="J582" s="95">
        <v>137856.81804235748</v>
      </c>
      <c r="K582" s="95">
        <v>518150.29166666669</v>
      </c>
      <c r="R582" s="42"/>
    </row>
    <row r="583" spans="2:18" x14ac:dyDescent="0.35">
      <c r="B583" s="66">
        <v>43566</v>
      </c>
      <c r="C583">
        <f t="shared" si="32"/>
        <v>2019</v>
      </c>
      <c r="D583">
        <f t="shared" si="33"/>
        <v>4</v>
      </c>
      <c r="E583">
        <f t="shared" si="34"/>
        <v>11</v>
      </c>
      <c r="F583" s="36">
        <f>IF(VLOOKUP(B583,Temperature!$A$5:$F$2241,6,FALSE)=999,0,VLOOKUP(B583,Temperature!$A$5:$F$2241,6,FALSE))</f>
        <v>45.916670000000003</v>
      </c>
      <c r="G583" s="94">
        <f t="shared" si="35"/>
        <v>197149.22111058582</v>
      </c>
      <c r="H583" s="94">
        <v>18873.75</v>
      </c>
      <c r="I583" s="94">
        <f>VLOOKUP(B583,'Daily NLSL'!D560:E2385,2,FALSE)</f>
        <v>159742.21084705667</v>
      </c>
      <c r="J583" s="95">
        <v>137856.81804235748</v>
      </c>
      <c r="K583" s="95">
        <v>513622</v>
      </c>
      <c r="R583" s="42"/>
    </row>
    <row r="584" spans="2:18" x14ac:dyDescent="0.35">
      <c r="B584" s="66">
        <v>43567</v>
      </c>
      <c r="C584">
        <f t="shared" si="32"/>
        <v>2019</v>
      </c>
      <c r="D584">
        <f t="shared" si="33"/>
        <v>4</v>
      </c>
      <c r="E584">
        <f t="shared" si="34"/>
        <v>12</v>
      </c>
      <c r="F584" s="36">
        <f>IF(VLOOKUP(B584,Temperature!$A$5:$F$2241,6,FALSE)=999,0,VLOOKUP(B584,Temperature!$A$5:$F$2241,6,FALSE))</f>
        <v>49.791670000000003</v>
      </c>
      <c r="G584" s="94">
        <f t="shared" si="35"/>
        <v>201208.09611058582</v>
      </c>
      <c r="H584" s="94">
        <v>18925</v>
      </c>
      <c r="I584" s="94">
        <f>VLOOKUP(B584,'Daily NLSL'!D561:E2386,2,FALSE)</f>
        <v>159742.21084705667</v>
      </c>
      <c r="J584" s="95">
        <v>137856.81804235748</v>
      </c>
      <c r="K584" s="95">
        <v>517732.125</v>
      </c>
      <c r="R584" s="42"/>
    </row>
    <row r="585" spans="2:18" x14ac:dyDescent="0.35">
      <c r="B585" s="66">
        <v>43568</v>
      </c>
      <c r="C585">
        <f t="shared" si="32"/>
        <v>2019</v>
      </c>
      <c r="D585">
        <f t="shared" si="33"/>
        <v>4</v>
      </c>
      <c r="E585">
        <f t="shared" si="34"/>
        <v>13</v>
      </c>
      <c r="F585" s="36">
        <f>IF(VLOOKUP(B585,Temperature!$A$5:$F$2241,6,FALSE)=999,0,VLOOKUP(B585,Temperature!$A$5:$F$2241,6,FALSE))</f>
        <v>47.208329999999997</v>
      </c>
      <c r="G585" s="94">
        <f t="shared" si="35"/>
        <v>207727.80444391919</v>
      </c>
      <c r="H585" s="94">
        <v>18904.583333333332</v>
      </c>
      <c r="I585" s="94">
        <f>VLOOKUP(B585,'Daily NLSL'!D562:E2387,2,FALSE)</f>
        <v>159742.21084705667</v>
      </c>
      <c r="J585" s="95">
        <v>137856.81804235748</v>
      </c>
      <c r="K585" s="95">
        <v>524231.41666666669</v>
      </c>
      <c r="R585" s="42"/>
    </row>
    <row r="586" spans="2:18" x14ac:dyDescent="0.35">
      <c r="B586" s="66">
        <v>43569</v>
      </c>
      <c r="C586">
        <f t="shared" si="32"/>
        <v>2019</v>
      </c>
      <c r="D586">
        <f t="shared" si="33"/>
        <v>4</v>
      </c>
      <c r="E586">
        <f t="shared" si="34"/>
        <v>14</v>
      </c>
      <c r="F586" s="36">
        <f>IF(VLOOKUP(B586,Temperature!$A$5:$F$2241,6,FALSE)=999,0,VLOOKUP(B586,Temperature!$A$5:$F$2241,6,FALSE))</f>
        <v>47.916670000000003</v>
      </c>
      <c r="G586" s="94">
        <f t="shared" si="35"/>
        <v>185330.88777725256</v>
      </c>
      <c r="H586" s="94">
        <v>18971.25</v>
      </c>
      <c r="I586" s="94">
        <f>VLOOKUP(B586,'Daily NLSL'!D563:E2388,2,FALSE)</f>
        <v>159742.21084705667</v>
      </c>
      <c r="J586" s="95">
        <v>137856.81804235748</v>
      </c>
      <c r="K586" s="95">
        <v>501901.16666666669</v>
      </c>
      <c r="R586" s="42"/>
    </row>
    <row r="587" spans="2:18" x14ac:dyDescent="0.35">
      <c r="B587" s="66">
        <v>43570</v>
      </c>
      <c r="C587">
        <f t="shared" si="32"/>
        <v>2019</v>
      </c>
      <c r="D587">
        <f t="shared" si="33"/>
        <v>4</v>
      </c>
      <c r="E587">
        <f t="shared" si="34"/>
        <v>15</v>
      </c>
      <c r="F587" s="36">
        <f>IF(VLOOKUP(B587,Temperature!$A$5:$F$2241,6,FALSE)=999,0,VLOOKUP(B587,Temperature!$A$5:$F$2241,6,FALSE))</f>
        <v>44.666670000000003</v>
      </c>
      <c r="G587" s="94">
        <f t="shared" si="35"/>
        <v>163787.88777725256</v>
      </c>
      <c r="H587" s="94">
        <v>19025.833333333332</v>
      </c>
      <c r="I587" s="94">
        <f>VLOOKUP(B587,'Daily NLSL'!D564:E2389,2,FALSE)</f>
        <v>159742.21084705667</v>
      </c>
      <c r="J587" s="95">
        <v>137856.81804235748</v>
      </c>
      <c r="K587" s="95">
        <v>480412.75</v>
      </c>
      <c r="R587" s="42"/>
    </row>
    <row r="588" spans="2:18" x14ac:dyDescent="0.35">
      <c r="B588" s="66">
        <v>43571</v>
      </c>
      <c r="C588">
        <f t="shared" si="32"/>
        <v>2019</v>
      </c>
      <c r="D588">
        <f t="shared" si="33"/>
        <v>4</v>
      </c>
      <c r="E588">
        <f t="shared" si="34"/>
        <v>16</v>
      </c>
      <c r="F588" s="36">
        <f>IF(VLOOKUP(B588,Temperature!$A$5:$F$2241,6,FALSE)=999,0,VLOOKUP(B588,Temperature!$A$5:$F$2241,6,FALSE))</f>
        <v>50</v>
      </c>
      <c r="G588" s="94">
        <f t="shared" si="35"/>
        <v>160309.42944391919</v>
      </c>
      <c r="H588" s="94">
        <v>19101.25</v>
      </c>
      <c r="I588" s="94">
        <f>VLOOKUP(B588,'Daily NLSL'!D565:E2390,2,FALSE)</f>
        <v>159742.21084705667</v>
      </c>
      <c r="J588" s="95">
        <v>137856.81804235748</v>
      </c>
      <c r="K588" s="95">
        <v>477009.70833333331</v>
      </c>
      <c r="R588" s="42"/>
    </row>
    <row r="589" spans="2:18" x14ac:dyDescent="0.35">
      <c r="B589" s="66">
        <v>43572</v>
      </c>
      <c r="C589">
        <f t="shared" si="32"/>
        <v>2019</v>
      </c>
      <c r="D589">
        <f t="shared" si="33"/>
        <v>4</v>
      </c>
      <c r="E589">
        <f t="shared" si="34"/>
        <v>17</v>
      </c>
      <c r="F589" s="36">
        <f>IF(VLOOKUP(B589,Temperature!$A$5:$F$2241,6,FALSE)=999,0,VLOOKUP(B589,Temperature!$A$5:$F$2241,6,FALSE))</f>
        <v>58.666670000000003</v>
      </c>
      <c r="G589" s="94">
        <f t="shared" si="35"/>
        <v>156882.05444391919</v>
      </c>
      <c r="H589" s="94">
        <v>19194.583333333332</v>
      </c>
      <c r="I589" s="94">
        <f>VLOOKUP(B589,'Daily NLSL'!D566:E2391,2,FALSE)</f>
        <v>159742.21084705667</v>
      </c>
      <c r="J589" s="95">
        <v>137856.81804235748</v>
      </c>
      <c r="K589" s="95">
        <v>473675.66666666669</v>
      </c>
      <c r="R589" s="42"/>
    </row>
    <row r="590" spans="2:18" x14ac:dyDescent="0.35">
      <c r="B590" s="66">
        <v>43573</v>
      </c>
      <c r="C590">
        <f t="shared" si="32"/>
        <v>2019</v>
      </c>
      <c r="D590">
        <f t="shared" si="33"/>
        <v>4</v>
      </c>
      <c r="E590">
        <f t="shared" si="34"/>
        <v>18</v>
      </c>
      <c r="F590" s="36">
        <f>IF(VLOOKUP(B590,Temperature!$A$5:$F$2241,6,FALSE)=999,0,VLOOKUP(B590,Temperature!$A$5:$F$2241,6,FALSE))</f>
        <v>58.416670000000003</v>
      </c>
      <c r="G590" s="94">
        <f t="shared" si="35"/>
        <v>164602.42944391919</v>
      </c>
      <c r="H590" s="94">
        <v>19250</v>
      </c>
      <c r="I590" s="94">
        <f>VLOOKUP(B590,'Daily NLSL'!D567:E2392,2,FALSE)</f>
        <v>159742.21084705667</v>
      </c>
      <c r="J590" s="95">
        <v>137856.81804235748</v>
      </c>
      <c r="K590" s="95">
        <v>481451.45833333331</v>
      </c>
      <c r="R590" s="42"/>
    </row>
    <row r="591" spans="2:18" x14ac:dyDescent="0.35">
      <c r="B591" s="66">
        <v>43574</v>
      </c>
      <c r="C591">
        <f t="shared" si="32"/>
        <v>2019</v>
      </c>
      <c r="D591">
        <f t="shared" si="33"/>
        <v>4</v>
      </c>
      <c r="E591">
        <f t="shared" si="34"/>
        <v>19</v>
      </c>
      <c r="F591" s="36">
        <f>IF(VLOOKUP(B591,Temperature!$A$5:$F$2241,6,FALSE)=999,0,VLOOKUP(B591,Temperature!$A$5:$F$2241,6,FALSE))</f>
        <v>59.166670000000003</v>
      </c>
      <c r="G591" s="94">
        <f t="shared" si="35"/>
        <v>158385.51277725256</v>
      </c>
      <c r="H591" s="94">
        <v>19363.75</v>
      </c>
      <c r="I591" s="94">
        <f>VLOOKUP(B591,'Daily NLSL'!D568:E2393,2,FALSE)</f>
        <v>159742.21084705667</v>
      </c>
      <c r="J591" s="95">
        <v>137856.81804235748</v>
      </c>
      <c r="K591" s="95">
        <v>475348.29166666669</v>
      </c>
      <c r="R591" s="42"/>
    </row>
    <row r="592" spans="2:18" x14ac:dyDescent="0.35">
      <c r="B592" s="66">
        <v>43575</v>
      </c>
      <c r="C592">
        <f t="shared" si="32"/>
        <v>2019</v>
      </c>
      <c r="D592">
        <f t="shared" si="33"/>
        <v>4</v>
      </c>
      <c r="E592">
        <f t="shared" si="34"/>
        <v>20</v>
      </c>
      <c r="F592" s="36">
        <f>IF(VLOOKUP(B592,Temperature!$A$5:$F$2241,6,FALSE)=999,0,VLOOKUP(B592,Temperature!$A$5:$F$2241,6,FALSE))</f>
        <v>57.125</v>
      </c>
      <c r="G592" s="94">
        <f t="shared" si="35"/>
        <v>141137.97111058582</v>
      </c>
      <c r="H592" s="94">
        <v>19464.583333333332</v>
      </c>
      <c r="I592" s="94">
        <f>VLOOKUP(B592,'Daily NLSL'!D569:E2394,2,FALSE)</f>
        <v>159742.21084705667</v>
      </c>
      <c r="J592" s="95">
        <v>137856.81804235748</v>
      </c>
      <c r="K592" s="95">
        <v>458201.58333333331</v>
      </c>
      <c r="R592" s="42"/>
    </row>
    <row r="593" spans="2:18" x14ac:dyDescent="0.35">
      <c r="B593" s="66">
        <v>43576</v>
      </c>
      <c r="C593">
        <f t="shared" si="32"/>
        <v>2019</v>
      </c>
      <c r="D593">
        <f t="shared" si="33"/>
        <v>4</v>
      </c>
      <c r="E593">
        <f t="shared" si="34"/>
        <v>21</v>
      </c>
      <c r="F593" s="36">
        <f>IF(VLOOKUP(B593,Temperature!$A$5:$F$2241,6,FALSE)=999,0,VLOOKUP(B593,Temperature!$A$5:$F$2241,6,FALSE))</f>
        <v>55.458329999999997</v>
      </c>
      <c r="G593" s="94">
        <f t="shared" si="35"/>
        <v>135059.92944391919</v>
      </c>
      <c r="H593" s="94">
        <v>19606.666666666668</v>
      </c>
      <c r="I593" s="94">
        <f>VLOOKUP(B593,'Daily NLSL'!D570:E2395,2,FALSE)</f>
        <v>159742.21084705667</v>
      </c>
      <c r="J593" s="95">
        <v>137856.81804235748</v>
      </c>
      <c r="K593" s="95">
        <v>452265.625</v>
      </c>
      <c r="R593" s="42"/>
    </row>
    <row r="594" spans="2:18" x14ac:dyDescent="0.35">
      <c r="B594" s="66">
        <v>43577</v>
      </c>
      <c r="C594">
        <f t="shared" si="32"/>
        <v>2019</v>
      </c>
      <c r="D594">
        <f t="shared" si="33"/>
        <v>4</v>
      </c>
      <c r="E594">
        <f t="shared" si="34"/>
        <v>22</v>
      </c>
      <c r="F594" s="36">
        <f>IF(VLOOKUP(B594,Temperature!$A$5:$F$2241,6,FALSE)=999,0,VLOOKUP(B594,Temperature!$A$5:$F$2241,6,FALSE))</f>
        <v>55.583329999999997</v>
      </c>
      <c r="G594" s="94">
        <f t="shared" si="35"/>
        <v>167258.05444391919</v>
      </c>
      <c r="H594" s="94">
        <v>20002.916666666668</v>
      </c>
      <c r="I594" s="94">
        <f>VLOOKUP(B594,'Daily NLSL'!D571:E2396,2,FALSE)</f>
        <v>159742.21084705667</v>
      </c>
      <c r="J594" s="95">
        <v>137856.81804235748</v>
      </c>
      <c r="K594" s="95">
        <v>484860</v>
      </c>
      <c r="R594" s="42"/>
    </row>
    <row r="595" spans="2:18" x14ac:dyDescent="0.35">
      <c r="B595" s="66">
        <v>43578</v>
      </c>
      <c r="C595">
        <f t="shared" si="32"/>
        <v>2019</v>
      </c>
      <c r="D595">
        <f t="shared" si="33"/>
        <v>4</v>
      </c>
      <c r="E595">
        <f t="shared" si="34"/>
        <v>23</v>
      </c>
      <c r="F595" s="36">
        <f>IF(VLOOKUP(B595,Temperature!$A$5:$F$2241,6,FALSE)=999,0,VLOOKUP(B595,Temperature!$A$5:$F$2241,6,FALSE))</f>
        <v>60.791670000000003</v>
      </c>
      <c r="G595" s="94">
        <f t="shared" si="35"/>
        <v>196940.09611058582</v>
      </c>
      <c r="H595" s="94">
        <v>20603.333333333332</v>
      </c>
      <c r="I595" s="94">
        <f>VLOOKUP(B595,'Daily NLSL'!D572:E2397,2,FALSE)</f>
        <v>159742.21084705667</v>
      </c>
      <c r="J595" s="95">
        <v>137856.81804235748</v>
      </c>
      <c r="K595" s="95">
        <v>515142.45833333331</v>
      </c>
      <c r="R595" s="42"/>
    </row>
    <row r="596" spans="2:18" x14ac:dyDescent="0.35">
      <c r="B596" s="66">
        <v>43579</v>
      </c>
      <c r="C596">
        <f t="shared" si="32"/>
        <v>2019</v>
      </c>
      <c r="D596">
        <f t="shared" si="33"/>
        <v>4</v>
      </c>
      <c r="E596">
        <f t="shared" si="34"/>
        <v>24</v>
      </c>
      <c r="F596" s="36">
        <f>IF(VLOOKUP(B596,Temperature!$A$5:$F$2241,6,FALSE)=999,0,VLOOKUP(B596,Temperature!$A$5:$F$2241,6,FALSE))</f>
        <v>56</v>
      </c>
      <c r="G596" s="94">
        <f t="shared" si="35"/>
        <v>221089.34611058582</v>
      </c>
      <c r="H596" s="94">
        <v>21166.25</v>
      </c>
      <c r="I596" s="94">
        <f>VLOOKUP(B596,'Daily NLSL'!D573:E2398,2,FALSE)</f>
        <v>159742.21084705667</v>
      </c>
      <c r="J596" s="95">
        <v>137856.81804235748</v>
      </c>
      <c r="K596" s="95">
        <v>539854.625</v>
      </c>
      <c r="R596" s="42"/>
    </row>
    <row r="597" spans="2:18" x14ac:dyDescent="0.35">
      <c r="B597" s="66">
        <v>43580</v>
      </c>
      <c r="C597">
        <f t="shared" si="32"/>
        <v>2019</v>
      </c>
      <c r="D597">
        <f t="shared" si="33"/>
        <v>4</v>
      </c>
      <c r="E597">
        <f t="shared" si="34"/>
        <v>25</v>
      </c>
      <c r="F597" s="36">
        <f>IF(VLOOKUP(B597,Temperature!$A$5:$F$2241,6,FALSE)=999,0,VLOOKUP(B597,Temperature!$A$5:$F$2241,6,FALSE))</f>
        <v>54.666670000000003</v>
      </c>
      <c r="G597" s="94">
        <f t="shared" si="35"/>
        <v>245550.72111058582</v>
      </c>
      <c r="H597" s="94">
        <v>21733.75</v>
      </c>
      <c r="I597" s="94">
        <f>VLOOKUP(B597,'Daily NLSL'!D574:E2399,2,FALSE)</f>
        <v>159742.21084705667</v>
      </c>
      <c r="J597" s="95">
        <v>137856.81804235748</v>
      </c>
      <c r="K597" s="95">
        <v>564883.5</v>
      </c>
      <c r="R597" s="42"/>
    </row>
    <row r="598" spans="2:18" x14ac:dyDescent="0.35">
      <c r="B598" s="66">
        <v>43581</v>
      </c>
      <c r="C598">
        <f t="shared" si="32"/>
        <v>2019</v>
      </c>
      <c r="D598">
        <f t="shared" si="33"/>
        <v>4</v>
      </c>
      <c r="E598">
        <f t="shared" si="34"/>
        <v>26</v>
      </c>
      <c r="F598" s="36">
        <f>IF(VLOOKUP(B598,Temperature!$A$5:$F$2241,6,FALSE)=999,0,VLOOKUP(B598,Temperature!$A$5:$F$2241,6,FALSE))</f>
        <v>58.041670000000003</v>
      </c>
      <c r="G598" s="94">
        <f t="shared" si="35"/>
        <v>255261.22111058582</v>
      </c>
      <c r="H598" s="94">
        <v>22339.166666666668</v>
      </c>
      <c r="I598" s="94">
        <f>VLOOKUP(B598,'Daily NLSL'!D575:E2400,2,FALSE)</f>
        <v>159742.21084705667</v>
      </c>
      <c r="J598" s="95">
        <v>137856.81804235748</v>
      </c>
      <c r="K598" s="95">
        <v>575199.41666666663</v>
      </c>
      <c r="R598" s="42"/>
    </row>
    <row r="599" spans="2:18" x14ac:dyDescent="0.35">
      <c r="B599" s="66">
        <v>43582</v>
      </c>
      <c r="C599">
        <f t="shared" si="32"/>
        <v>2019</v>
      </c>
      <c r="D599">
        <f t="shared" si="33"/>
        <v>4</v>
      </c>
      <c r="E599">
        <f t="shared" si="34"/>
        <v>27</v>
      </c>
      <c r="F599" s="36">
        <f>IF(VLOOKUP(B599,Temperature!$A$5:$F$2241,6,FALSE)=999,0,VLOOKUP(B599,Temperature!$A$5:$F$2241,6,FALSE))</f>
        <v>47.25</v>
      </c>
      <c r="G599" s="94">
        <f t="shared" si="35"/>
        <v>242089.26277725244</v>
      </c>
      <c r="H599" s="94">
        <v>23287.5</v>
      </c>
      <c r="I599" s="94">
        <f>VLOOKUP(B599,'Daily NLSL'!D576:E2401,2,FALSE)</f>
        <v>159742.21084705667</v>
      </c>
      <c r="J599" s="95">
        <v>137856.81804235748</v>
      </c>
      <c r="K599" s="95">
        <v>562975.79166666663</v>
      </c>
      <c r="R599" s="42"/>
    </row>
    <row r="600" spans="2:18" x14ac:dyDescent="0.35">
      <c r="B600" s="66">
        <v>43583</v>
      </c>
      <c r="C600">
        <f t="shared" si="32"/>
        <v>2019</v>
      </c>
      <c r="D600">
        <f t="shared" si="33"/>
        <v>4</v>
      </c>
      <c r="E600">
        <f t="shared" si="34"/>
        <v>28</v>
      </c>
      <c r="F600" s="36">
        <f>IF(VLOOKUP(B600,Temperature!$A$5:$F$2241,6,FALSE)=999,0,VLOOKUP(B600,Temperature!$A$5:$F$2241,6,FALSE))</f>
        <v>48.291670000000003</v>
      </c>
      <c r="G600" s="94">
        <f t="shared" si="35"/>
        <v>235899.80444391907</v>
      </c>
      <c r="H600" s="94">
        <v>24642.083333333332</v>
      </c>
      <c r="I600" s="94">
        <f>VLOOKUP(B600,'Daily NLSL'!D577:E2402,2,FALSE)</f>
        <v>159742.21084705667</v>
      </c>
      <c r="J600" s="95">
        <v>137856.81804235748</v>
      </c>
      <c r="K600" s="95">
        <v>558140.91666666663</v>
      </c>
      <c r="R600" s="42"/>
    </row>
    <row r="601" spans="2:18" x14ac:dyDescent="0.35">
      <c r="B601" s="66">
        <v>43584</v>
      </c>
      <c r="C601">
        <f t="shared" si="32"/>
        <v>2019</v>
      </c>
      <c r="D601">
        <f t="shared" si="33"/>
        <v>4</v>
      </c>
      <c r="E601">
        <f t="shared" si="34"/>
        <v>29</v>
      </c>
      <c r="F601" s="36">
        <f>IF(VLOOKUP(B601,Temperature!$A$5:$F$2241,6,FALSE)=999,0,VLOOKUP(B601,Temperature!$A$5:$F$2241,6,FALSE))</f>
        <v>50.375</v>
      </c>
      <c r="G601" s="94">
        <f t="shared" si="35"/>
        <v>258344.51277725244</v>
      </c>
      <c r="H601" s="94">
        <v>27700</v>
      </c>
      <c r="I601" s="94">
        <f>VLOOKUP(B601,'Daily NLSL'!D578:E2403,2,FALSE)</f>
        <v>159742.21084705667</v>
      </c>
      <c r="J601" s="95">
        <v>137856.81804235748</v>
      </c>
      <c r="K601" s="95">
        <v>583643.54166666663</v>
      </c>
      <c r="R601" s="42"/>
    </row>
    <row r="602" spans="2:18" x14ac:dyDescent="0.35">
      <c r="B602" s="66">
        <v>43585</v>
      </c>
      <c r="C602">
        <f t="shared" ref="C602:C665" si="36">YEAR(B602)</f>
        <v>2019</v>
      </c>
      <c r="D602">
        <f t="shared" ref="D602:D665" si="37">MONTH(B602)</f>
        <v>4</v>
      </c>
      <c r="E602">
        <f t="shared" ref="E602:E665" si="38">DAY(B602)</f>
        <v>30</v>
      </c>
      <c r="F602" s="36">
        <f>IF(VLOOKUP(B602,Temperature!$A$5:$F$2241,6,FALSE)=999,0,VLOOKUP(B602,Temperature!$A$5:$F$2241,6,FALSE))</f>
        <v>49.666670000000003</v>
      </c>
      <c r="G602" s="94">
        <f t="shared" si="35"/>
        <v>265462.38777725259</v>
      </c>
      <c r="H602" s="94">
        <v>31062.916666666668</v>
      </c>
      <c r="I602" s="94">
        <f>VLOOKUP(B602,'Daily NLSL'!D579:E2404,2,FALSE)</f>
        <v>159742.21084705667</v>
      </c>
      <c r="J602" s="95">
        <v>137856.81804235748</v>
      </c>
      <c r="K602" s="95">
        <v>594124.33333333337</v>
      </c>
      <c r="R602" s="42"/>
    </row>
    <row r="603" spans="2:18" x14ac:dyDescent="0.35">
      <c r="B603" s="66">
        <v>43586</v>
      </c>
      <c r="C603">
        <f t="shared" si="36"/>
        <v>2019</v>
      </c>
      <c r="D603">
        <f t="shared" si="37"/>
        <v>5</v>
      </c>
      <c r="E603">
        <f t="shared" si="38"/>
        <v>1</v>
      </c>
      <c r="F603" s="36">
        <f>IF(VLOOKUP(B603,Temperature!$A$5:$F$2241,6,FALSE)=999,0,VLOOKUP(B603,Temperature!$A$5:$F$2241,6,FALSE))</f>
        <v>50.25</v>
      </c>
      <c r="G603" s="94">
        <f t="shared" ref="G603:G666" si="39">K603-H603-I603-J603</f>
        <v>255053.11388359949</v>
      </c>
      <c r="H603" s="94">
        <v>33100.833333333336</v>
      </c>
      <c r="I603" s="94">
        <f>VLOOKUP(B603,'Daily NLSL'!D580:E2405,2,FALSE)</f>
        <v>165694.29263201042</v>
      </c>
      <c r="J603" s="95">
        <v>135313.67681772335</v>
      </c>
      <c r="K603" s="95">
        <v>589161.91666666663</v>
      </c>
      <c r="R603" s="42"/>
    </row>
    <row r="604" spans="2:18" x14ac:dyDescent="0.35">
      <c r="B604" s="66">
        <v>43587</v>
      </c>
      <c r="C604">
        <f t="shared" si="36"/>
        <v>2019</v>
      </c>
      <c r="D604">
        <f t="shared" si="37"/>
        <v>5</v>
      </c>
      <c r="E604">
        <f t="shared" si="38"/>
        <v>2</v>
      </c>
      <c r="F604" s="36">
        <f>IF(VLOOKUP(B604,Temperature!$A$5:$F$2241,6,FALSE)=999,0,VLOOKUP(B604,Temperature!$A$5:$F$2241,6,FALSE))</f>
        <v>53</v>
      </c>
      <c r="G604" s="94">
        <f t="shared" si="39"/>
        <v>252664.69721693298</v>
      </c>
      <c r="H604" s="94">
        <v>36556.666666666664</v>
      </c>
      <c r="I604" s="94">
        <f>VLOOKUP(B604,'Daily NLSL'!D581:E2406,2,FALSE)</f>
        <v>165694.29263201042</v>
      </c>
      <c r="J604" s="95">
        <v>135313.67681772335</v>
      </c>
      <c r="K604" s="95">
        <v>590229.33333333337</v>
      </c>
      <c r="R604" s="42"/>
    </row>
    <row r="605" spans="2:18" x14ac:dyDescent="0.35">
      <c r="B605" s="66">
        <v>43588</v>
      </c>
      <c r="C605">
        <f t="shared" si="36"/>
        <v>2019</v>
      </c>
      <c r="D605">
        <f t="shared" si="37"/>
        <v>5</v>
      </c>
      <c r="E605">
        <f t="shared" si="38"/>
        <v>3</v>
      </c>
      <c r="F605" s="36">
        <f>IF(VLOOKUP(B605,Temperature!$A$5:$F$2241,6,FALSE)=999,0,VLOOKUP(B605,Temperature!$A$5:$F$2241,6,FALSE))</f>
        <v>57.458329999999997</v>
      </c>
      <c r="G605" s="94">
        <f t="shared" si="39"/>
        <v>248203.61388359949</v>
      </c>
      <c r="H605" s="94">
        <v>40415.833333333336</v>
      </c>
      <c r="I605" s="94">
        <f>VLOOKUP(B605,'Daily NLSL'!D582:E2407,2,FALSE)</f>
        <v>165694.29263201042</v>
      </c>
      <c r="J605" s="95">
        <v>135313.67681772335</v>
      </c>
      <c r="K605" s="95">
        <v>589627.41666666663</v>
      </c>
      <c r="R605" s="42"/>
    </row>
    <row r="606" spans="2:18" x14ac:dyDescent="0.35">
      <c r="B606" s="66">
        <v>43589</v>
      </c>
      <c r="C606">
        <f t="shared" si="36"/>
        <v>2019</v>
      </c>
      <c r="D606">
        <f t="shared" si="37"/>
        <v>5</v>
      </c>
      <c r="E606">
        <f t="shared" si="38"/>
        <v>4</v>
      </c>
      <c r="F606" s="36">
        <f>IF(VLOOKUP(B606,Temperature!$A$5:$F$2241,6,FALSE)=999,0,VLOOKUP(B606,Temperature!$A$5:$F$2241,6,FALSE))</f>
        <v>60.708329999999997</v>
      </c>
      <c r="G606" s="94">
        <f t="shared" si="39"/>
        <v>222812.48888359955</v>
      </c>
      <c r="H606" s="94">
        <v>44504.166666666664</v>
      </c>
      <c r="I606" s="94">
        <f>VLOOKUP(B606,'Daily NLSL'!D583:E2408,2,FALSE)</f>
        <v>165694.29263201042</v>
      </c>
      <c r="J606" s="95">
        <v>135313.67681772335</v>
      </c>
      <c r="K606" s="95">
        <v>568324.625</v>
      </c>
      <c r="R606" s="42"/>
    </row>
    <row r="607" spans="2:18" x14ac:dyDescent="0.35">
      <c r="B607" s="66">
        <v>43590</v>
      </c>
      <c r="C607">
        <f t="shared" si="36"/>
        <v>2019</v>
      </c>
      <c r="D607">
        <f t="shared" si="37"/>
        <v>5</v>
      </c>
      <c r="E607">
        <f t="shared" si="38"/>
        <v>5</v>
      </c>
      <c r="F607" s="36">
        <f>IF(VLOOKUP(B607,Temperature!$A$5:$F$2241,6,FALSE)=999,0,VLOOKUP(B607,Temperature!$A$5:$F$2241,6,FALSE))</f>
        <v>63.75</v>
      </c>
      <c r="G607" s="94">
        <f t="shared" si="39"/>
        <v>203295.48888359955</v>
      </c>
      <c r="H607" s="94">
        <v>48597.916666666664</v>
      </c>
      <c r="I607" s="94">
        <f>VLOOKUP(B607,'Daily NLSL'!D584:E2409,2,FALSE)</f>
        <v>165694.29263201042</v>
      </c>
      <c r="J607" s="95">
        <v>135313.67681772335</v>
      </c>
      <c r="K607" s="95">
        <v>552901.375</v>
      </c>
      <c r="R607" s="42"/>
    </row>
    <row r="608" spans="2:18" x14ac:dyDescent="0.35">
      <c r="B608" s="66">
        <v>43591</v>
      </c>
      <c r="C608">
        <f t="shared" si="36"/>
        <v>2019</v>
      </c>
      <c r="D608">
        <f t="shared" si="37"/>
        <v>5</v>
      </c>
      <c r="E608">
        <f t="shared" si="38"/>
        <v>6</v>
      </c>
      <c r="F608" s="36">
        <f>IF(VLOOKUP(B608,Temperature!$A$5:$F$2241,6,FALSE)=999,0,VLOOKUP(B608,Temperature!$A$5:$F$2241,6,FALSE))</f>
        <v>62.208329999999997</v>
      </c>
      <c r="G608" s="94">
        <f t="shared" si="39"/>
        <v>230054.36388359949</v>
      </c>
      <c r="H608" s="94">
        <v>52719.583333333336</v>
      </c>
      <c r="I608" s="94">
        <f>VLOOKUP(B608,'Daily NLSL'!D585:E2410,2,FALSE)</f>
        <v>165694.29263201042</v>
      </c>
      <c r="J608" s="95">
        <v>135313.67681772335</v>
      </c>
      <c r="K608" s="95">
        <v>583781.91666666663</v>
      </c>
      <c r="R608" s="42"/>
    </row>
    <row r="609" spans="2:18" x14ac:dyDescent="0.35">
      <c r="B609" s="66">
        <v>43592</v>
      </c>
      <c r="C609">
        <f t="shared" si="36"/>
        <v>2019</v>
      </c>
      <c r="D609">
        <f t="shared" si="37"/>
        <v>5</v>
      </c>
      <c r="E609">
        <f t="shared" si="38"/>
        <v>7</v>
      </c>
      <c r="F609" s="36">
        <f>IF(VLOOKUP(B609,Temperature!$A$5:$F$2241,6,FALSE)=999,0,VLOOKUP(B609,Temperature!$A$5:$F$2241,6,FALSE))</f>
        <v>66.458340000000007</v>
      </c>
      <c r="G609" s="94">
        <f t="shared" si="39"/>
        <v>253727.32221693298</v>
      </c>
      <c r="H609" s="94">
        <v>57230.416666666664</v>
      </c>
      <c r="I609" s="94">
        <f>VLOOKUP(B609,'Daily NLSL'!D586:E2411,2,FALSE)</f>
        <v>165694.29263201042</v>
      </c>
      <c r="J609" s="95">
        <v>135313.67681772335</v>
      </c>
      <c r="K609" s="95">
        <v>611965.70833333337</v>
      </c>
      <c r="R609" s="42"/>
    </row>
    <row r="610" spans="2:18" x14ac:dyDescent="0.35">
      <c r="B610" s="66">
        <v>43593</v>
      </c>
      <c r="C610">
        <f t="shared" si="36"/>
        <v>2019</v>
      </c>
      <c r="D610">
        <f t="shared" si="37"/>
        <v>5</v>
      </c>
      <c r="E610">
        <f t="shared" si="38"/>
        <v>8</v>
      </c>
      <c r="F610" s="36">
        <f>IF(VLOOKUP(B610,Temperature!$A$5:$F$2241,6,FALSE)=999,0,VLOOKUP(B610,Temperature!$A$5:$F$2241,6,FALSE))</f>
        <v>65.5</v>
      </c>
      <c r="G610" s="94">
        <f t="shared" si="39"/>
        <v>254617.98888359961</v>
      </c>
      <c r="H610" s="94">
        <v>61712.916666666664</v>
      </c>
      <c r="I610" s="94">
        <f>VLOOKUP(B610,'Daily NLSL'!D587:E2412,2,FALSE)</f>
        <v>165694.29263201042</v>
      </c>
      <c r="J610" s="95">
        <v>135313.67681772335</v>
      </c>
      <c r="K610" s="95">
        <v>617338.875</v>
      </c>
      <c r="R610" s="42"/>
    </row>
    <row r="611" spans="2:18" x14ac:dyDescent="0.35">
      <c r="B611" s="66">
        <v>43594</v>
      </c>
      <c r="C611">
        <f t="shared" si="36"/>
        <v>2019</v>
      </c>
      <c r="D611">
        <f t="shared" si="37"/>
        <v>5</v>
      </c>
      <c r="E611">
        <f t="shared" si="38"/>
        <v>9</v>
      </c>
      <c r="F611" s="36">
        <f>IF(VLOOKUP(B611,Temperature!$A$5:$F$2241,6,FALSE)=999,0,VLOOKUP(B611,Temperature!$A$5:$F$2241,6,FALSE))</f>
        <v>64.833340000000007</v>
      </c>
      <c r="G611" s="94">
        <f t="shared" si="39"/>
        <v>254205.98888359961</v>
      </c>
      <c r="H611" s="94">
        <v>66181.25</v>
      </c>
      <c r="I611" s="94">
        <f>VLOOKUP(B611,'Daily NLSL'!D588:E2413,2,FALSE)</f>
        <v>165694.29263201042</v>
      </c>
      <c r="J611" s="95">
        <v>135313.67681772335</v>
      </c>
      <c r="K611" s="95">
        <v>621395.20833333337</v>
      </c>
      <c r="R611" s="42"/>
    </row>
    <row r="612" spans="2:18" x14ac:dyDescent="0.35">
      <c r="B612" s="66">
        <v>43595</v>
      </c>
      <c r="C612">
        <f t="shared" si="36"/>
        <v>2019</v>
      </c>
      <c r="D612">
        <f t="shared" si="37"/>
        <v>5</v>
      </c>
      <c r="E612">
        <f t="shared" si="38"/>
        <v>10</v>
      </c>
      <c r="F612" s="36">
        <f>IF(VLOOKUP(B612,Temperature!$A$5:$F$2241,6,FALSE)=999,0,VLOOKUP(B612,Temperature!$A$5:$F$2241,6,FALSE))</f>
        <v>65.708340000000007</v>
      </c>
      <c r="G612" s="94">
        <f t="shared" si="39"/>
        <v>257310.23888359961</v>
      </c>
      <c r="H612" s="94">
        <v>70946.666666666672</v>
      </c>
      <c r="I612" s="94">
        <f>VLOOKUP(B612,'Daily NLSL'!D589:E2414,2,FALSE)</f>
        <v>165694.29263201042</v>
      </c>
      <c r="J612" s="95">
        <v>135313.67681772335</v>
      </c>
      <c r="K612" s="95">
        <v>629264.875</v>
      </c>
      <c r="R612" s="42"/>
    </row>
    <row r="613" spans="2:18" x14ac:dyDescent="0.35">
      <c r="B613" s="66">
        <v>43596</v>
      </c>
      <c r="C613">
        <f t="shared" si="36"/>
        <v>2019</v>
      </c>
      <c r="D613">
        <f t="shared" si="37"/>
        <v>5</v>
      </c>
      <c r="E613">
        <f t="shared" si="38"/>
        <v>11</v>
      </c>
      <c r="F613" s="36">
        <f>IF(VLOOKUP(B613,Temperature!$A$5:$F$2241,6,FALSE)=999,0,VLOOKUP(B613,Temperature!$A$5:$F$2241,6,FALSE))</f>
        <v>70.041659999999993</v>
      </c>
      <c r="G613" s="94">
        <f t="shared" si="39"/>
        <v>228991.94721693287</v>
      </c>
      <c r="H613" s="94">
        <v>75866.25</v>
      </c>
      <c r="I613" s="94">
        <f>VLOOKUP(B613,'Daily NLSL'!D590:E2415,2,FALSE)</f>
        <v>165694.29263201042</v>
      </c>
      <c r="J613" s="95">
        <v>135313.67681772335</v>
      </c>
      <c r="K613" s="95">
        <v>605866.16666666663</v>
      </c>
      <c r="R613" s="42"/>
    </row>
    <row r="614" spans="2:18" x14ac:dyDescent="0.35">
      <c r="B614" s="66">
        <v>43597</v>
      </c>
      <c r="C614">
        <f t="shared" si="36"/>
        <v>2019</v>
      </c>
      <c r="D614">
        <f t="shared" si="37"/>
        <v>5</v>
      </c>
      <c r="E614">
        <f t="shared" si="38"/>
        <v>12</v>
      </c>
      <c r="F614" s="36">
        <f>IF(VLOOKUP(B614,Temperature!$A$5:$F$2241,6,FALSE)=999,0,VLOOKUP(B614,Temperature!$A$5:$F$2241,6,FALSE))</f>
        <v>69.541659999999993</v>
      </c>
      <c r="G614" s="94">
        <f t="shared" si="39"/>
        <v>200953.19721693287</v>
      </c>
      <c r="H614" s="94">
        <v>80917.5</v>
      </c>
      <c r="I614" s="94">
        <f>VLOOKUP(B614,'Daily NLSL'!D591:E2416,2,FALSE)</f>
        <v>165694.29263201042</v>
      </c>
      <c r="J614" s="95">
        <v>135313.67681772335</v>
      </c>
      <c r="K614" s="95">
        <v>582878.66666666663</v>
      </c>
      <c r="R614" s="42"/>
    </row>
    <row r="615" spans="2:18" x14ac:dyDescent="0.35">
      <c r="B615" s="66">
        <v>43598</v>
      </c>
      <c r="C615">
        <f t="shared" si="36"/>
        <v>2019</v>
      </c>
      <c r="D615">
        <f t="shared" si="37"/>
        <v>5</v>
      </c>
      <c r="E615">
        <f t="shared" si="38"/>
        <v>13</v>
      </c>
      <c r="F615" s="36">
        <f>IF(VLOOKUP(B615,Temperature!$A$5:$F$2241,6,FALSE)=999,0,VLOOKUP(B615,Temperature!$A$5:$F$2241,6,FALSE))</f>
        <v>68.125</v>
      </c>
      <c r="G615" s="94">
        <f t="shared" si="39"/>
        <v>205865.90555026624</v>
      </c>
      <c r="H615" s="94">
        <v>86018.749999999985</v>
      </c>
      <c r="I615" s="94">
        <f>VLOOKUP(B615,'Daily NLSL'!D592:E2417,2,FALSE)</f>
        <v>165694.29263201042</v>
      </c>
      <c r="J615" s="95">
        <v>135313.67681772335</v>
      </c>
      <c r="K615" s="95">
        <v>592892.625</v>
      </c>
      <c r="R615" s="42"/>
    </row>
    <row r="616" spans="2:18" x14ac:dyDescent="0.35">
      <c r="B616" s="66">
        <v>43599</v>
      </c>
      <c r="C616">
        <f t="shared" si="36"/>
        <v>2019</v>
      </c>
      <c r="D616">
        <f t="shared" si="37"/>
        <v>5</v>
      </c>
      <c r="E616">
        <f t="shared" si="38"/>
        <v>14</v>
      </c>
      <c r="F616" s="36">
        <f>IF(VLOOKUP(B616,Temperature!$A$5:$F$2241,6,FALSE)=999,0,VLOOKUP(B616,Temperature!$A$5:$F$2241,6,FALSE))</f>
        <v>58.208329999999997</v>
      </c>
      <c r="G616" s="94">
        <f t="shared" si="39"/>
        <v>201086.15555026624</v>
      </c>
      <c r="H616" s="94">
        <v>91310</v>
      </c>
      <c r="I616" s="94">
        <f>VLOOKUP(B616,'Daily NLSL'!D593:E2418,2,FALSE)</f>
        <v>165694.29263201042</v>
      </c>
      <c r="J616" s="95">
        <v>135313.67681772335</v>
      </c>
      <c r="K616" s="95">
        <v>593404.125</v>
      </c>
      <c r="R616" s="42"/>
    </row>
    <row r="617" spans="2:18" x14ac:dyDescent="0.35">
      <c r="B617" s="66">
        <v>43600</v>
      </c>
      <c r="C617">
        <f t="shared" si="36"/>
        <v>2019</v>
      </c>
      <c r="D617">
        <f t="shared" si="37"/>
        <v>5</v>
      </c>
      <c r="E617">
        <f t="shared" si="38"/>
        <v>15</v>
      </c>
      <c r="F617" s="36">
        <f>IF(VLOOKUP(B617,Temperature!$A$5:$F$2241,6,FALSE)=999,0,VLOOKUP(B617,Temperature!$A$5:$F$2241,6,FALSE))</f>
        <v>58.416670000000003</v>
      </c>
      <c r="G617" s="94">
        <f t="shared" si="39"/>
        <v>168828.94721693292</v>
      </c>
      <c r="H617" s="94">
        <v>96442.916666666672</v>
      </c>
      <c r="I617" s="94">
        <f>VLOOKUP(B617,'Daily NLSL'!D594:E2419,2,FALSE)</f>
        <v>165694.29263201042</v>
      </c>
      <c r="J617" s="95">
        <v>135313.67681772335</v>
      </c>
      <c r="K617" s="95">
        <v>566279.83333333337</v>
      </c>
      <c r="R617" s="42"/>
    </row>
    <row r="618" spans="2:18" x14ac:dyDescent="0.35">
      <c r="B618" s="66">
        <v>43601</v>
      </c>
      <c r="C618">
        <f t="shared" si="36"/>
        <v>2019</v>
      </c>
      <c r="D618">
        <f t="shared" si="37"/>
        <v>5</v>
      </c>
      <c r="E618">
        <f t="shared" si="38"/>
        <v>16</v>
      </c>
      <c r="F618" s="36">
        <f>IF(VLOOKUP(B618,Temperature!$A$5:$F$2241,6,FALSE)=999,0,VLOOKUP(B618,Temperature!$A$5:$F$2241,6,FALSE))</f>
        <v>57.583329999999997</v>
      </c>
      <c r="G618" s="94">
        <f t="shared" si="39"/>
        <v>162025.78055026624</v>
      </c>
      <c r="H618" s="94">
        <v>101676.25</v>
      </c>
      <c r="I618" s="94">
        <f>VLOOKUP(B618,'Daily NLSL'!D595:E2420,2,FALSE)</f>
        <v>165694.29263201042</v>
      </c>
      <c r="J618" s="95">
        <v>135313.67681772335</v>
      </c>
      <c r="K618" s="95">
        <v>564710</v>
      </c>
      <c r="R618" s="42"/>
    </row>
    <row r="619" spans="2:18" x14ac:dyDescent="0.35">
      <c r="B619" s="66">
        <v>43602</v>
      </c>
      <c r="C619">
        <f t="shared" si="36"/>
        <v>2019</v>
      </c>
      <c r="D619">
        <f t="shared" si="37"/>
        <v>5</v>
      </c>
      <c r="E619">
        <f t="shared" si="38"/>
        <v>17</v>
      </c>
      <c r="F619" s="36">
        <f>IF(VLOOKUP(B619,Temperature!$A$5:$F$2241,6,FALSE)=999,0,VLOOKUP(B619,Temperature!$A$5:$F$2241,6,FALSE))</f>
        <v>58.125</v>
      </c>
      <c r="G619" s="94">
        <f t="shared" si="39"/>
        <v>123149.15555026618</v>
      </c>
      <c r="H619" s="94">
        <v>106860.41666666667</v>
      </c>
      <c r="I619" s="94">
        <f>VLOOKUP(B619,'Daily NLSL'!D596:E2421,2,FALSE)</f>
        <v>165694.29263201042</v>
      </c>
      <c r="J619" s="95">
        <v>135313.67681772335</v>
      </c>
      <c r="K619" s="95">
        <v>531017.54166666663</v>
      </c>
      <c r="R619" s="42"/>
    </row>
    <row r="620" spans="2:18" x14ac:dyDescent="0.35">
      <c r="B620" s="66">
        <v>43603</v>
      </c>
      <c r="C620">
        <f t="shared" si="36"/>
        <v>2019</v>
      </c>
      <c r="D620">
        <f t="shared" si="37"/>
        <v>5</v>
      </c>
      <c r="E620">
        <f t="shared" si="38"/>
        <v>18</v>
      </c>
      <c r="F620" s="36">
        <f>IF(VLOOKUP(B620,Temperature!$A$5:$F$2241,6,FALSE)=999,0,VLOOKUP(B620,Temperature!$A$5:$F$2241,6,FALSE))</f>
        <v>58.291670000000003</v>
      </c>
      <c r="G620" s="94">
        <f t="shared" si="39"/>
        <v>93746.405550266238</v>
      </c>
      <c r="H620" s="94">
        <v>112047.91666666667</v>
      </c>
      <c r="I620" s="94">
        <f>VLOOKUP(B620,'Daily NLSL'!D597:E2422,2,FALSE)</f>
        <v>165694.29263201042</v>
      </c>
      <c r="J620" s="95">
        <v>135313.67681772335</v>
      </c>
      <c r="K620" s="95">
        <v>506802.29166666669</v>
      </c>
      <c r="R620" s="42"/>
    </row>
    <row r="621" spans="2:18" x14ac:dyDescent="0.35">
      <c r="B621" s="66">
        <v>43604</v>
      </c>
      <c r="C621">
        <f t="shared" si="36"/>
        <v>2019</v>
      </c>
      <c r="D621">
        <f t="shared" si="37"/>
        <v>5</v>
      </c>
      <c r="E621">
        <f t="shared" si="38"/>
        <v>19</v>
      </c>
      <c r="F621" s="36">
        <f>IF(VLOOKUP(B621,Temperature!$A$5:$F$2241,6,FALSE)=999,0,VLOOKUP(B621,Temperature!$A$5:$F$2241,6,FALSE))</f>
        <v>62.166670000000003</v>
      </c>
      <c r="G621" s="94">
        <f t="shared" si="39"/>
        <v>79765.405550266238</v>
      </c>
      <c r="H621" s="94">
        <v>117207.5</v>
      </c>
      <c r="I621" s="94">
        <f>VLOOKUP(B621,'Daily NLSL'!D598:E2423,2,FALSE)</f>
        <v>165694.29263201042</v>
      </c>
      <c r="J621" s="95">
        <v>135313.67681772335</v>
      </c>
      <c r="K621" s="95">
        <v>497980.875</v>
      </c>
      <c r="R621" s="42"/>
    </row>
    <row r="622" spans="2:18" x14ac:dyDescent="0.35">
      <c r="B622" s="66">
        <v>43605</v>
      </c>
      <c r="C622">
        <f t="shared" si="36"/>
        <v>2019</v>
      </c>
      <c r="D622">
        <f t="shared" si="37"/>
        <v>5</v>
      </c>
      <c r="E622">
        <f t="shared" si="38"/>
        <v>20</v>
      </c>
      <c r="F622" s="36">
        <f>IF(VLOOKUP(B622,Temperature!$A$5:$F$2241,6,FALSE)=999,0,VLOOKUP(B622,Temperature!$A$5:$F$2241,6,FALSE))</f>
        <v>61.25</v>
      </c>
      <c r="G622" s="94">
        <f t="shared" si="39"/>
        <v>120981.15555026618</v>
      </c>
      <c r="H622" s="94">
        <v>120784.16666666667</v>
      </c>
      <c r="I622" s="94">
        <f>VLOOKUP(B622,'Daily NLSL'!D599:E2424,2,FALSE)</f>
        <v>165694.29263201042</v>
      </c>
      <c r="J622" s="95">
        <v>135313.67681772335</v>
      </c>
      <c r="K622" s="95">
        <v>542773.29166666663</v>
      </c>
      <c r="R622" s="42"/>
    </row>
    <row r="623" spans="2:18" x14ac:dyDescent="0.35">
      <c r="B623" s="66">
        <v>43606</v>
      </c>
      <c r="C623">
        <f t="shared" si="36"/>
        <v>2019</v>
      </c>
      <c r="D623">
        <f t="shared" si="37"/>
        <v>5</v>
      </c>
      <c r="E623">
        <f t="shared" si="38"/>
        <v>21</v>
      </c>
      <c r="F623" s="36">
        <f>IF(VLOOKUP(B623,Temperature!$A$5:$F$2241,6,FALSE)=999,0,VLOOKUP(B623,Temperature!$A$5:$F$2241,6,FALSE))</f>
        <v>61.166670000000003</v>
      </c>
      <c r="G623" s="94">
        <f t="shared" si="39"/>
        <v>140477.5305502663</v>
      </c>
      <c r="H623" s="94">
        <v>124027.08333333333</v>
      </c>
      <c r="I623" s="94">
        <f>VLOOKUP(B623,'Daily NLSL'!D600:E2425,2,FALSE)</f>
        <v>165694.29263201042</v>
      </c>
      <c r="J623" s="95">
        <v>135313.67681772335</v>
      </c>
      <c r="K623" s="95">
        <v>565512.58333333337</v>
      </c>
      <c r="R623" s="42"/>
    </row>
    <row r="624" spans="2:18" x14ac:dyDescent="0.35">
      <c r="B624" s="66">
        <v>43607</v>
      </c>
      <c r="C624">
        <f t="shared" si="36"/>
        <v>2019</v>
      </c>
      <c r="D624">
        <f t="shared" si="37"/>
        <v>5</v>
      </c>
      <c r="E624">
        <f t="shared" si="38"/>
        <v>22</v>
      </c>
      <c r="F624" s="36">
        <f>IF(VLOOKUP(B624,Temperature!$A$5:$F$2241,6,FALSE)=999,0,VLOOKUP(B624,Temperature!$A$5:$F$2241,6,FALSE))</f>
        <v>64.416659999999993</v>
      </c>
      <c r="G624" s="94">
        <f t="shared" si="39"/>
        <v>160231.94721693292</v>
      </c>
      <c r="H624" s="94">
        <v>127222.91666666667</v>
      </c>
      <c r="I624" s="94">
        <f>VLOOKUP(B624,'Daily NLSL'!D601:E2426,2,FALSE)</f>
        <v>165694.29263201042</v>
      </c>
      <c r="J624" s="95">
        <v>135313.67681772335</v>
      </c>
      <c r="K624" s="95">
        <v>588462.83333333337</v>
      </c>
      <c r="R624" s="42"/>
    </row>
    <row r="625" spans="2:18" x14ac:dyDescent="0.35">
      <c r="B625" s="66">
        <v>43608</v>
      </c>
      <c r="C625">
        <f t="shared" si="36"/>
        <v>2019</v>
      </c>
      <c r="D625">
        <f t="shared" si="37"/>
        <v>5</v>
      </c>
      <c r="E625">
        <f t="shared" si="38"/>
        <v>23</v>
      </c>
      <c r="F625" s="36">
        <f>IF(VLOOKUP(B625,Temperature!$A$5:$F$2241,6,FALSE)=999,0,VLOOKUP(B625,Temperature!$A$5:$F$2241,6,FALSE))</f>
        <v>63.166670000000003</v>
      </c>
      <c r="G625" s="94">
        <f t="shared" si="39"/>
        <v>168815.40555026624</v>
      </c>
      <c r="H625" s="94">
        <v>130390</v>
      </c>
      <c r="I625" s="94">
        <f>VLOOKUP(B625,'Daily NLSL'!D602:E2427,2,FALSE)</f>
        <v>165694.29263201042</v>
      </c>
      <c r="J625" s="95">
        <v>135313.67681772335</v>
      </c>
      <c r="K625" s="95">
        <v>600213.375</v>
      </c>
      <c r="R625" s="42"/>
    </row>
    <row r="626" spans="2:18" x14ac:dyDescent="0.35">
      <c r="B626" s="66">
        <v>43609</v>
      </c>
      <c r="C626">
        <f t="shared" si="36"/>
        <v>2019</v>
      </c>
      <c r="D626">
        <f t="shared" si="37"/>
        <v>5</v>
      </c>
      <c r="E626">
        <f t="shared" si="38"/>
        <v>24</v>
      </c>
      <c r="F626" s="36">
        <f>IF(VLOOKUP(B626,Temperature!$A$5:$F$2241,6,FALSE)=999,0,VLOOKUP(B626,Temperature!$A$5:$F$2241,6,FALSE))</f>
        <v>59.25</v>
      </c>
      <c r="G626" s="94">
        <f t="shared" si="39"/>
        <v>139802.65555026624</v>
      </c>
      <c r="H626" s="94">
        <v>133194.58333333334</v>
      </c>
      <c r="I626" s="94">
        <f>VLOOKUP(B626,'Daily NLSL'!D603:E2428,2,FALSE)</f>
        <v>165694.29263201042</v>
      </c>
      <c r="J626" s="95">
        <v>135313.67681772335</v>
      </c>
      <c r="K626" s="95">
        <v>574005.20833333337</v>
      </c>
      <c r="R626" s="42"/>
    </row>
    <row r="627" spans="2:18" x14ac:dyDescent="0.35">
      <c r="B627" s="66">
        <v>43610</v>
      </c>
      <c r="C627">
        <f t="shared" si="36"/>
        <v>2019</v>
      </c>
      <c r="D627">
        <f t="shared" si="37"/>
        <v>5</v>
      </c>
      <c r="E627">
        <f t="shared" si="38"/>
        <v>25</v>
      </c>
      <c r="F627" s="36">
        <f>IF(VLOOKUP(B627,Temperature!$A$5:$F$2241,6,FALSE)=999,0,VLOOKUP(B627,Temperature!$A$5:$F$2241,6,FALSE))</f>
        <v>56.5</v>
      </c>
      <c r="G627" s="94">
        <f t="shared" si="39"/>
        <v>117950.57221693298</v>
      </c>
      <c r="H627" s="94">
        <v>135895.41666666666</v>
      </c>
      <c r="I627" s="94">
        <f>VLOOKUP(B627,'Daily NLSL'!D604:E2429,2,FALSE)</f>
        <v>165694.29263201042</v>
      </c>
      <c r="J627" s="95">
        <v>135313.67681772335</v>
      </c>
      <c r="K627" s="95">
        <v>554853.95833333337</v>
      </c>
      <c r="R627" s="42"/>
    </row>
    <row r="628" spans="2:18" x14ac:dyDescent="0.35">
      <c r="B628" s="66">
        <v>43611</v>
      </c>
      <c r="C628">
        <f t="shared" si="36"/>
        <v>2019</v>
      </c>
      <c r="D628">
        <f t="shared" si="37"/>
        <v>5</v>
      </c>
      <c r="E628">
        <f t="shared" si="38"/>
        <v>26</v>
      </c>
      <c r="F628" s="36">
        <f>IF(VLOOKUP(B628,Temperature!$A$5:$F$2241,6,FALSE)=999,0,VLOOKUP(B628,Temperature!$A$5:$F$2241,6,FALSE))</f>
        <v>59.916670000000003</v>
      </c>
      <c r="G628" s="94">
        <f t="shared" si="39"/>
        <v>88269.572216932982</v>
      </c>
      <c r="H628" s="94">
        <v>138644.16666666666</v>
      </c>
      <c r="I628" s="94">
        <f>VLOOKUP(B628,'Daily NLSL'!D605:E2430,2,FALSE)</f>
        <v>165694.29263201042</v>
      </c>
      <c r="J628" s="95">
        <v>135313.67681772335</v>
      </c>
      <c r="K628" s="95">
        <v>527921.70833333337</v>
      </c>
      <c r="R628" s="42"/>
    </row>
    <row r="629" spans="2:18" x14ac:dyDescent="0.35">
      <c r="B629" s="66">
        <v>43612</v>
      </c>
      <c r="C629">
        <f t="shared" si="36"/>
        <v>2019</v>
      </c>
      <c r="D629">
        <f t="shared" si="37"/>
        <v>5</v>
      </c>
      <c r="E629">
        <f t="shared" si="38"/>
        <v>27</v>
      </c>
      <c r="F629" s="36">
        <f>IF(VLOOKUP(B629,Temperature!$A$5:$F$2241,6,FALSE)=999,0,VLOOKUP(B629,Temperature!$A$5:$F$2241,6,FALSE))</f>
        <v>67.25</v>
      </c>
      <c r="G629" s="94">
        <f t="shared" si="39"/>
        <v>94495.030550266238</v>
      </c>
      <c r="H629" s="94">
        <v>141248.75</v>
      </c>
      <c r="I629" s="94">
        <f>VLOOKUP(B629,'Daily NLSL'!D606:E2431,2,FALSE)</f>
        <v>165694.29263201042</v>
      </c>
      <c r="J629" s="95">
        <v>135313.67681772335</v>
      </c>
      <c r="K629" s="95">
        <v>536751.75</v>
      </c>
      <c r="R629" s="42"/>
    </row>
    <row r="630" spans="2:18" x14ac:dyDescent="0.35">
      <c r="B630" s="66">
        <v>43613</v>
      </c>
      <c r="C630">
        <f t="shared" si="36"/>
        <v>2019</v>
      </c>
      <c r="D630">
        <f t="shared" si="37"/>
        <v>5</v>
      </c>
      <c r="E630">
        <f t="shared" si="38"/>
        <v>28</v>
      </c>
      <c r="F630" s="36">
        <f>IF(VLOOKUP(B630,Temperature!$A$5:$F$2241,6,FALSE)=999,0,VLOOKUP(B630,Temperature!$A$5:$F$2241,6,FALSE))</f>
        <v>69.416659999999993</v>
      </c>
      <c r="G630" s="94">
        <f t="shared" si="39"/>
        <v>137545.94721693287</v>
      </c>
      <c r="H630" s="94">
        <v>143665</v>
      </c>
      <c r="I630" s="94">
        <f>VLOOKUP(B630,'Daily NLSL'!D607:E2432,2,FALSE)</f>
        <v>165694.29263201042</v>
      </c>
      <c r="J630" s="95">
        <v>135313.67681772335</v>
      </c>
      <c r="K630" s="95">
        <v>582218.91666666663</v>
      </c>
      <c r="R630" s="42"/>
    </row>
    <row r="631" spans="2:18" x14ac:dyDescent="0.35">
      <c r="B631" s="66">
        <v>43614</v>
      </c>
      <c r="C631">
        <f t="shared" si="36"/>
        <v>2019</v>
      </c>
      <c r="D631">
        <f t="shared" si="37"/>
        <v>5</v>
      </c>
      <c r="E631">
        <f t="shared" si="38"/>
        <v>29</v>
      </c>
      <c r="F631" s="36">
        <f>IF(VLOOKUP(B631,Temperature!$A$5:$F$2241,6,FALSE)=999,0,VLOOKUP(B631,Temperature!$A$5:$F$2241,6,FALSE))</f>
        <v>69.583340000000007</v>
      </c>
      <c r="G631" s="94">
        <f t="shared" si="39"/>
        <v>167081.69721693298</v>
      </c>
      <c r="H631" s="94">
        <v>146036.66666666666</v>
      </c>
      <c r="I631" s="94">
        <f>VLOOKUP(B631,'Daily NLSL'!D608:E2433,2,FALSE)</f>
        <v>165694.29263201042</v>
      </c>
      <c r="J631" s="95">
        <v>135313.67681772335</v>
      </c>
      <c r="K631" s="95">
        <v>614126.33333333337</v>
      </c>
      <c r="R631" s="42"/>
    </row>
    <row r="632" spans="2:18" x14ac:dyDescent="0.35">
      <c r="B632" s="66">
        <v>43615</v>
      </c>
      <c r="C632">
        <f t="shared" si="36"/>
        <v>2019</v>
      </c>
      <c r="D632">
        <f t="shared" si="37"/>
        <v>5</v>
      </c>
      <c r="E632">
        <f t="shared" si="38"/>
        <v>30</v>
      </c>
      <c r="F632" s="36">
        <f>IF(VLOOKUP(B632,Temperature!$A$5:$F$2241,6,FALSE)=999,0,VLOOKUP(B632,Temperature!$A$5:$F$2241,6,FALSE))</f>
        <v>69.291659999999993</v>
      </c>
      <c r="G632" s="94">
        <f t="shared" si="39"/>
        <v>196660.78055026624</v>
      </c>
      <c r="H632" s="94">
        <v>148530</v>
      </c>
      <c r="I632" s="94">
        <f>VLOOKUP(B632,'Daily NLSL'!D609:E2434,2,FALSE)</f>
        <v>165694.29263201042</v>
      </c>
      <c r="J632" s="95">
        <v>135313.67681772335</v>
      </c>
      <c r="K632" s="95">
        <v>646198.75</v>
      </c>
      <c r="R632" s="42"/>
    </row>
    <row r="633" spans="2:18" x14ac:dyDescent="0.35">
      <c r="B633" s="66">
        <v>43616</v>
      </c>
      <c r="C633">
        <f t="shared" si="36"/>
        <v>2019</v>
      </c>
      <c r="D633">
        <f t="shared" si="37"/>
        <v>5</v>
      </c>
      <c r="E633">
        <f t="shared" si="38"/>
        <v>31</v>
      </c>
      <c r="F633" s="36">
        <f>IF(VLOOKUP(B633,Temperature!$A$5:$F$2241,6,FALSE)=999,0,VLOOKUP(B633,Temperature!$A$5:$F$2241,6,FALSE))</f>
        <v>70.708340000000007</v>
      </c>
      <c r="G633" s="94">
        <f t="shared" si="39"/>
        <v>198082.57221693287</v>
      </c>
      <c r="H633" s="94">
        <v>150607.08333333334</v>
      </c>
      <c r="I633" s="94">
        <f>VLOOKUP(B633,'Daily NLSL'!D610:E2435,2,FALSE)</f>
        <v>165694.29263201042</v>
      </c>
      <c r="J633" s="95">
        <v>135313.67681772335</v>
      </c>
      <c r="K633" s="95">
        <v>649697.625</v>
      </c>
      <c r="R633" s="42"/>
    </row>
    <row r="634" spans="2:18" x14ac:dyDescent="0.35">
      <c r="B634" s="66">
        <v>43617</v>
      </c>
      <c r="C634">
        <f t="shared" si="36"/>
        <v>2019</v>
      </c>
      <c r="D634">
        <f t="shared" si="37"/>
        <v>6</v>
      </c>
      <c r="E634">
        <f t="shared" si="38"/>
        <v>1</v>
      </c>
      <c r="F634" s="36">
        <f>IF(VLOOKUP(B634,Temperature!$A$5:$F$2241,6,FALSE)=999,0,VLOOKUP(B634,Temperature!$A$5:$F$2241,6,FALSE))</f>
        <v>73.25</v>
      </c>
      <c r="G634" s="94">
        <f t="shared" si="39"/>
        <v>183776.95312176089</v>
      </c>
      <c r="H634" s="94">
        <v>153244.16666666666</v>
      </c>
      <c r="I634" s="94">
        <f>VLOOKUP(B634,'Daily NLSL'!D611:E2436,2,FALSE)</f>
        <v>160423.38377831251</v>
      </c>
      <c r="J634" s="95">
        <v>138811.74643326001</v>
      </c>
      <c r="K634" s="95">
        <v>636256.25</v>
      </c>
      <c r="R634" s="42"/>
    </row>
    <row r="635" spans="2:18" x14ac:dyDescent="0.35">
      <c r="B635" s="66">
        <v>43618</v>
      </c>
      <c r="C635">
        <f t="shared" si="36"/>
        <v>2019</v>
      </c>
      <c r="D635">
        <f t="shared" si="37"/>
        <v>6</v>
      </c>
      <c r="E635">
        <f t="shared" si="38"/>
        <v>2</v>
      </c>
      <c r="F635" s="36">
        <f>IF(VLOOKUP(B635,Temperature!$A$5:$F$2241,6,FALSE)=999,0,VLOOKUP(B635,Temperature!$A$5:$F$2241,6,FALSE))</f>
        <v>73.916659999999993</v>
      </c>
      <c r="G635" s="94">
        <f t="shared" si="39"/>
        <v>170728.78645509414</v>
      </c>
      <c r="H635" s="94">
        <v>155955</v>
      </c>
      <c r="I635" s="94">
        <f>VLOOKUP(B635,'Daily NLSL'!D612:E2437,2,FALSE)</f>
        <v>160423.38377831251</v>
      </c>
      <c r="J635" s="95">
        <v>138811.74643326001</v>
      </c>
      <c r="K635" s="95">
        <v>625918.91666666663</v>
      </c>
      <c r="R635" s="42"/>
    </row>
    <row r="636" spans="2:18" x14ac:dyDescent="0.35">
      <c r="B636" s="66">
        <v>43619</v>
      </c>
      <c r="C636">
        <f t="shared" si="36"/>
        <v>2019</v>
      </c>
      <c r="D636">
        <f t="shared" si="37"/>
        <v>6</v>
      </c>
      <c r="E636">
        <f t="shared" si="38"/>
        <v>3</v>
      </c>
      <c r="F636" s="36">
        <f>IF(VLOOKUP(B636,Temperature!$A$5:$F$2241,6,FALSE)=999,0,VLOOKUP(B636,Temperature!$A$5:$F$2241,6,FALSE))</f>
        <v>70.583340000000007</v>
      </c>
      <c r="G636" s="94">
        <f t="shared" si="39"/>
        <v>175181.20312176089</v>
      </c>
      <c r="H636" s="94">
        <v>158665.41666666666</v>
      </c>
      <c r="I636" s="94">
        <f>VLOOKUP(B636,'Daily NLSL'!D613:E2438,2,FALSE)</f>
        <v>160423.38377831251</v>
      </c>
      <c r="J636" s="95">
        <v>138811.74643326001</v>
      </c>
      <c r="K636" s="95">
        <v>633081.75</v>
      </c>
      <c r="R636" s="42"/>
    </row>
    <row r="637" spans="2:18" x14ac:dyDescent="0.35">
      <c r="B637" s="66">
        <v>43620</v>
      </c>
      <c r="C637">
        <f t="shared" si="36"/>
        <v>2019</v>
      </c>
      <c r="D637">
        <f t="shared" si="37"/>
        <v>6</v>
      </c>
      <c r="E637">
        <f t="shared" si="38"/>
        <v>4</v>
      </c>
      <c r="F637" s="36">
        <f>IF(VLOOKUP(B637,Temperature!$A$5:$F$2241,6,FALSE)=999,0,VLOOKUP(B637,Temperature!$A$5:$F$2241,6,FALSE))</f>
        <v>67.166659999999993</v>
      </c>
      <c r="G637" s="94">
        <f t="shared" si="39"/>
        <v>165842.66145509414</v>
      </c>
      <c r="H637" s="94">
        <v>161227.5</v>
      </c>
      <c r="I637" s="94">
        <f>VLOOKUP(B637,'Daily NLSL'!D614:E2439,2,FALSE)</f>
        <v>160423.38377831251</v>
      </c>
      <c r="J637" s="95">
        <v>138811.74643326001</v>
      </c>
      <c r="K637" s="95">
        <v>626305.29166666663</v>
      </c>
      <c r="R637" s="42"/>
    </row>
    <row r="638" spans="2:18" x14ac:dyDescent="0.35">
      <c r="B638" s="66">
        <v>43621</v>
      </c>
      <c r="C638">
        <f t="shared" si="36"/>
        <v>2019</v>
      </c>
      <c r="D638">
        <f t="shared" si="37"/>
        <v>6</v>
      </c>
      <c r="E638">
        <f t="shared" si="38"/>
        <v>5</v>
      </c>
      <c r="F638" s="36">
        <f>IF(VLOOKUP(B638,Temperature!$A$5:$F$2241,6,FALSE)=999,0,VLOOKUP(B638,Temperature!$A$5:$F$2241,6,FALSE))</f>
        <v>63.375</v>
      </c>
      <c r="G638" s="94">
        <f t="shared" si="39"/>
        <v>168683.32812176089</v>
      </c>
      <c r="H638" s="94">
        <v>163764.16666666666</v>
      </c>
      <c r="I638" s="94">
        <f>VLOOKUP(B638,'Daily NLSL'!D615:E2440,2,FALSE)</f>
        <v>160423.38377831251</v>
      </c>
      <c r="J638" s="95">
        <v>138811.74643326001</v>
      </c>
      <c r="K638" s="95">
        <v>631682.625</v>
      </c>
      <c r="R638" s="42"/>
    </row>
    <row r="639" spans="2:18" x14ac:dyDescent="0.35">
      <c r="B639" s="66">
        <v>43622</v>
      </c>
      <c r="C639">
        <f t="shared" si="36"/>
        <v>2019</v>
      </c>
      <c r="D639">
        <f t="shared" si="37"/>
        <v>6</v>
      </c>
      <c r="E639">
        <f t="shared" si="38"/>
        <v>6</v>
      </c>
      <c r="F639" s="36">
        <f>IF(VLOOKUP(B639,Temperature!$A$5:$F$2241,6,FALSE)=999,0,VLOOKUP(B639,Temperature!$A$5:$F$2241,6,FALSE))</f>
        <v>56.708329999999997</v>
      </c>
      <c r="G639" s="94">
        <f t="shared" si="39"/>
        <v>160966.91145509426</v>
      </c>
      <c r="H639" s="94">
        <v>166237.91666666666</v>
      </c>
      <c r="I639" s="94">
        <f>VLOOKUP(B639,'Daily NLSL'!D616:E2441,2,FALSE)</f>
        <v>160423.38377831251</v>
      </c>
      <c r="J639" s="95">
        <v>138811.74643326001</v>
      </c>
      <c r="K639" s="95">
        <v>626439.95833333337</v>
      </c>
      <c r="R639" s="42"/>
    </row>
    <row r="640" spans="2:18" x14ac:dyDescent="0.35">
      <c r="B640" s="66">
        <v>43623</v>
      </c>
      <c r="C640">
        <f t="shared" si="36"/>
        <v>2019</v>
      </c>
      <c r="D640">
        <f t="shared" si="37"/>
        <v>6</v>
      </c>
      <c r="E640">
        <f t="shared" si="38"/>
        <v>7</v>
      </c>
      <c r="F640" s="36">
        <f>IF(VLOOKUP(B640,Temperature!$A$5:$F$2241,6,FALSE)=999,0,VLOOKUP(B640,Temperature!$A$5:$F$2241,6,FALSE))</f>
        <v>53.208329999999997</v>
      </c>
      <c r="G640" s="94">
        <f t="shared" si="39"/>
        <v>154852.70312176089</v>
      </c>
      <c r="H640" s="94">
        <v>168616.66666666666</v>
      </c>
      <c r="I640" s="94">
        <f>VLOOKUP(B640,'Daily NLSL'!D617:E2442,2,FALSE)</f>
        <v>160423.38377831251</v>
      </c>
      <c r="J640" s="95">
        <v>138811.74643326001</v>
      </c>
      <c r="K640" s="95">
        <v>622704.5</v>
      </c>
      <c r="R640" s="42"/>
    </row>
    <row r="641" spans="2:18" x14ac:dyDescent="0.35">
      <c r="B641" s="66">
        <v>43624</v>
      </c>
      <c r="C641">
        <f t="shared" si="36"/>
        <v>2019</v>
      </c>
      <c r="D641">
        <f t="shared" si="37"/>
        <v>6</v>
      </c>
      <c r="E641">
        <f t="shared" si="38"/>
        <v>8</v>
      </c>
      <c r="F641" s="36">
        <f>IF(VLOOKUP(B641,Temperature!$A$5:$F$2241,6,FALSE)=999,0,VLOOKUP(B641,Temperature!$A$5:$F$2241,6,FALSE))</f>
        <v>58.416670000000003</v>
      </c>
      <c r="G641" s="94">
        <f t="shared" si="39"/>
        <v>139276.49478842752</v>
      </c>
      <c r="H641" s="94">
        <v>170724.16666666666</v>
      </c>
      <c r="I641" s="94">
        <f>VLOOKUP(B641,'Daily NLSL'!D618:E2443,2,FALSE)</f>
        <v>160423.38377831251</v>
      </c>
      <c r="J641" s="95">
        <v>138811.74643326001</v>
      </c>
      <c r="K641" s="95">
        <v>609235.79166666663</v>
      </c>
      <c r="R641" s="42"/>
    </row>
    <row r="642" spans="2:18" x14ac:dyDescent="0.35">
      <c r="B642" s="66">
        <v>43625</v>
      </c>
      <c r="C642">
        <f t="shared" si="36"/>
        <v>2019</v>
      </c>
      <c r="D642">
        <f t="shared" si="37"/>
        <v>6</v>
      </c>
      <c r="E642">
        <f t="shared" si="38"/>
        <v>9</v>
      </c>
      <c r="F642" s="36">
        <f>IF(VLOOKUP(B642,Temperature!$A$5:$F$2241,6,FALSE)=999,0,VLOOKUP(B642,Temperature!$A$5:$F$2241,6,FALSE))</f>
        <v>62.875</v>
      </c>
      <c r="G642" s="94">
        <f t="shared" si="39"/>
        <v>131916.53645509414</v>
      </c>
      <c r="H642" s="94">
        <v>172422.08333333334</v>
      </c>
      <c r="I642" s="94">
        <f>VLOOKUP(B642,'Daily NLSL'!D619:E2444,2,FALSE)</f>
        <v>160423.38377831251</v>
      </c>
      <c r="J642" s="95">
        <v>138811.74643326001</v>
      </c>
      <c r="K642" s="95">
        <v>603573.75</v>
      </c>
      <c r="R642" s="42"/>
    </row>
    <row r="643" spans="2:18" x14ac:dyDescent="0.35">
      <c r="B643" s="66">
        <v>43626</v>
      </c>
      <c r="C643">
        <f t="shared" si="36"/>
        <v>2019</v>
      </c>
      <c r="D643">
        <f t="shared" si="37"/>
        <v>6</v>
      </c>
      <c r="E643">
        <f t="shared" si="38"/>
        <v>10</v>
      </c>
      <c r="F643" s="36">
        <f>IF(VLOOKUP(B643,Temperature!$A$5:$F$2241,6,FALSE)=999,0,VLOOKUP(B643,Temperature!$A$5:$F$2241,6,FALSE))</f>
        <v>67.75</v>
      </c>
      <c r="G643" s="94">
        <f t="shared" si="39"/>
        <v>173439.66145509414</v>
      </c>
      <c r="H643" s="94">
        <v>173902.5</v>
      </c>
      <c r="I643" s="94">
        <f>VLOOKUP(B643,'Daily NLSL'!D620:E2445,2,FALSE)</f>
        <v>160423.38377831251</v>
      </c>
      <c r="J643" s="95">
        <v>138811.74643326001</v>
      </c>
      <c r="K643" s="95">
        <v>646577.29166666663</v>
      </c>
      <c r="R643" s="42"/>
    </row>
    <row r="644" spans="2:18" x14ac:dyDescent="0.35">
      <c r="B644" s="66">
        <v>43627</v>
      </c>
      <c r="C644">
        <f t="shared" si="36"/>
        <v>2019</v>
      </c>
      <c r="D644">
        <f t="shared" si="37"/>
        <v>6</v>
      </c>
      <c r="E644">
        <f t="shared" si="38"/>
        <v>11</v>
      </c>
      <c r="F644" s="36">
        <f>IF(VLOOKUP(B644,Temperature!$A$5:$F$2241,6,FALSE)=999,0,VLOOKUP(B644,Temperature!$A$5:$F$2241,6,FALSE))</f>
        <v>72.416659999999993</v>
      </c>
      <c r="G644" s="94">
        <f t="shared" si="39"/>
        <v>205805.36978842752</v>
      </c>
      <c r="H644" s="94">
        <v>175322.08333333334</v>
      </c>
      <c r="I644" s="94">
        <f>VLOOKUP(B644,'Daily NLSL'!D621:E2446,2,FALSE)</f>
        <v>160423.38377831251</v>
      </c>
      <c r="J644" s="95">
        <v>138811.74643326001</v>
      </c>
      <c r="K644" s="95">
        <v>680362.58333333337</v>
      </c>
      <c r="R644" s="42"/>
    </row>
    <row r="645" spans="2:18" x14ac:dyDescent="0.35">
      <c r="B645" s="66">
        <v>43628</v>
      </c>
      <c r="C645">
        <f t="shared" si="36"/>
        <v>2019</v>
      </c>
      <c r="D645">
        <f t="shared" si="37"/>
        <v>6</v>
      </c>
      <c r="E645">
        <f t="shared" si="38"/>
        <v>12</v>
      </c>
      <c r="F645" s="36">
        <f>IF(VLOOKUP(B645,Temperature!$A$5:$F$2241,6,FALSE)=999,0,VLOOKUP(B645,Temperature!$A$5:$F$2241,6,FALSE))</f>
        <v>75.625</v>
      </c>
      <c r="G645" s="94">
        <f t="shared" si="39"/>
        <v>223358.91145509426</v>
      </c>
      <c r="H645" s="94">
        <v>176917.91666666666</v>
      </c>
      <c r="I645" s="94">
        <f>VLOOKUP(B645,'Daily NLSL'!D622:E2447,2,FALSE)</f>
        <v>160423.38377831251</v>
      </c>
      <c r="J645" s="95">
        <v>138811.74643326001</v>
      </c>
      <c r="K645" s="95">
        <v>699511.95833333337</v>
      </c>
      <c r="R645" s="42"/>
    </row>
    <row r="646" spans="2:18" x14ac:dyDescent="0.35">
      <c r="B646" s="66">
        <v>43629</v>
      </c>
      <c r="C646">
        <f t="shared" si="36"/>
        <v>2019</v>
      </c>
      <c r="D646">
        <f t="shared" si="37"/>
        <v>6</v>
      </c>
      <c r="E646">
        <f t="shared" si="38"/>
        <v>13</v>
      </c>
      <c r="F646" s="36">
        <f>IF(VLOOKUP(B646,Temperature!$A$5:$F$2241,6,FALSE)=999,0,VLOOKUP(B646,Temperature!$A$5:$F$2241,6,FALSE))</f>
        <v>78.291659999999993</v>
      </c>
      <c r="G646" s="94">
        <f t="shared" si="39"/>
        <v>227741.82812176077</v>
      </c>
      <c r="H646" s="94">
        <v>178459.58333333334</v>
      </c>
      <c r="I646" s="94">
        <f>VLOOKUP(B646,'Daily NLSL'!D623:E2448,2,FALSE)</f>
        <v>160423.38377831251</v>
      </c>
      <c r="J646" s="95">
        <v>138811.74643326001</v>
      </c>
      <c r="K646" s="95">
        <v>705436.54166666663</v>
      </c>
      <c r="R646" s="42"/>
    </row>
    <row r="647" spans="2:18" x14ac:dyDescent="0.35">
      <c r="B647" s="66">
        <v>43630</v>
      </c>
      <c r="C647">
        <f t="shared" si="36"/>
        <v>2019</v>
      </c>
      <c r="D647">
        <f t="shared" si="37"/>
        <v>6</v>
      </c>
      <c r="E647">
        <f t="shared" si="38"/>
        <v>14</v>
      </c>
      <c r="F647" s="36">
        <f>IF(VLOOKUP(B647,Temperature!$A$5:$F$2241,6,FALSE)=999,0,VLOOKUP(B647,Temperature!$A$5:$F$2241,6,FALSE))</f>
        <v>75.875</v>
      </c>
      <c r="G647" s="94">
        <f t="shared" si="39"/>
        <v>207504.53645509414</v>
      </c>
      <c r="H647" s="94">
        <v>180156.25</v>
      </c>
      <c r="I647" s="94">
        <f>VLOOKUP(B647,'Daily NLSL'!D624:E2449,2,FALSE)</f>
        <v>160423.38377831251</v>
      </c>
      <c r="J647" s="95">
        <v>138811.74643326001</v>
      </c>
      <c r="K647" s="95">
        <v>686895.91666666663</v>
      </c>
      <c r="R647" s="42"/>
    </row>
    <row r="648" spans="2:18" x14ac:dyDescent="0.35">
      <c r="B648" s="66">
        <v>43631</v>
      </c>
      <c r="C648">
        <f t="shared" si="36"/>
        <v>2019</v>
      </c>
      <c r="D648">
        <f t="shared" si="37"/>
        <v>6</v>
      </c>
      <c r="E648">
        <f t="shared" si="38"/>
        <v>15</v>
      </c>
      <c r="F648" s="36">
        <f>IF(VLOOKUP(B648,Temperature!$A$5:$F$2241,6,FALSE)=999,0,VLOOKUP(B648,Temperature!$A$5:$F$2241,6,FALSE))</f>
        <v>77.166659999999993</v>
      </c>
      <c r="G648" s="94">
        <f t="shared" si="39"/>
        <v>187893.36978842752</v>
      </c>
      <c r="H648" s="94">
        <v>181746.66666666666</v>
      </c>
      <c r="I648" s="94">
        <f>VLOOKUP(B648,'Daily NLSL'!D625:E2450,2,FALSE)</f>
        <v>160423.38377831251</v>
      </c>
      <c r="J648" s="95">
        <v>138811.74643326001</v>
      </c>
      <c r="K648" s="95">
        <v>668875.16666666663</v>
      </c>
      <c r="R648" s="42"/>
    </row>
    <row r="649" spans="2:18" x14ac:dyDescent="0.35">
      <c r="B649" s="66">
        <v>43632</v>
      </c>
      <c r="C649">
        <f t="shared" si="36"/>
        <v>2019</v>
      </c>
      <c r="D649">
        <f t="shared" si="37"/>
        <v>6</v>
      </c>
      <c r="E649">
        <f t="shared" si="38"/>
        <v>16</v>
      </c>
      <c r="F649" s="36">
        <f>IF(VLOOKUP(B649,Temperature!$A$5:$F$2241,6,FALSE)=999,0,VLOOKUP(B649,Temperature!$A$5:$F$2241,6,FALSE))</f>
        <v>76.25</v>
      </c>
      <c r="G649" s="94">
        <f t="shared" si="39"/>
        <v>176728.20312176089</v>
      </c>
      <c r="H649" s="94">
        <v>183171.66666666666</v>
      </c>
      <c r="I649" s="94">
        <f>VLOOKUP(B649,'Daily NLSL'!D626:E2451,2,FALSE)</f>
        <v>160423.38377831251</v>
      </c>
      <c r="J649" s="95">
        <v>138811.74643326001</v>
      </c>
      <c r="K649" s="95">
        <v>659135</v>
      </c>
      <c r="R649" s="42"/>
    </row>
    <row r="650" spans="2:18" x14ac:dyDescent="0.35">
      <c r="B650" s="66">
        <v>43633</v>
      </c>
      <c r="C650">
        <f t="shared" si="36"/>
        <v>2019</v>
      </c>
      <c r="D650">
        <f t="shared" si="37"/>
        <v>6</v>
      </c>
      <c r="E650">
        <f t="shared" si="38"/>
        <v>17</v>
      </c>
      <c r="F650" s="36">
        <f>IF(VLOOKUP(B650,Temperature!$A$5:$F$2241,6,FALSE)=999,0,VLOOKUP(B650,Temperature!$A$5:$F$2241,6,FALSE))</f>
        <v>77.083340000000007</v>
      </c>
      <c r="G650" s="94">
        <f t="shared" si="39"/>
        <v>206951.1197884274</v>
      </c>
      <c r="H650" s="94">
        <v>184605.83333333334</v>
      </c>
      <c r="I650" s="94">
        <f>VLOOKUP(B650,'Daily NLSL'!D627:E2452,2,FALSE)</f>
        <v>160423.38377831251</v>
      </c>
      <c r="J650" s="95">
        <v>138811.74643326001</v>
      </c>
      <c r="K650" s="95">
        <v>690792.08333333326</v>
      </c>
      <c r="R650" s="42"/>
    </row>
    <row r="651" spans="2:18" x14ac:dyDescent="0.35">
      <c r="B651" s="66">
        <v>43634</v>
      </c>
      <c r="C651">
        <f t="shared" si="36"/>
        <v>2019</v>
      </c>
      <c r="D651">
        <f t="shared" si="37"/>
        <v>6</v>
      </c>
      <c r="E651">
        <f t="shared" si="38"/>
        <v>18</v>
      </c>
      <c r="F651" s="36">
        <f>IF(VLOOKUP(B651,Temperature!$A$5:$F$2241,6,FALSE)=999,0,VLOOKUP(B651,Temperature!$A$5:$F$2241,6,FALSE))</f>
        <v>76.458340000000007</v>
      </c>
      <c r="G651" s="94">
        <f t="shared" si="39"/>
        <v>208194.78645509414</v>
      </c>
      <c r="H651" s="94">
        <v>186030.83333333334</v>
      </c>
      <c r="I651" s="94">
        <f>VLOOKUP(B651,'Daily NLSL'!D628:E2453,2,FALSE)</f>
        <v>160423.38377831251</v>
      </c>
      <c r="J651" s="95">
        <v>138811.74643326001</v>
      </c>
      <c r="K651" s="95">
        <v>693460.75</v>
      </c>
      <c r="R651" s="42"/>
    </row>
    <row r="652" spans="2:18" x14ac:dyDescent="0.35">
      <c r="B652" s="66">
        <v>43635</v>
      </c>
      <c r="C652">
        <f t="shared" si="36"/>
        <v>2019</v>
      </c>
      <c r="D652">
        <f t="shared" si="37"/>
        <v>6</v>
      </c>
      <c r="E652">
        <f t="shared" si="38"/>
        <v>19</v>
      </c>
      <c r="F652" s="36">
        <f>IF(VLOOKUP(B652,Temperature!$A$5:$F$2241,6,FALSE)=999,0,VLOOKUP(B652,Temperature!$A$5:$F$2241,6,FALSE))</f>
        <v>64.666659999999993</v>
      </c>
      <c r="G652" s="94">
        <f t="shared" si="39"/>
        <v>178544.86978842752</v>
      </c>
      <c r="H652" s="94">
        <v>187769.16666666666</v>
      </c>
      <c r="I652" s="94">
        <f>VLOOKUP(B652,'Daily NLSL'!D629:E2454,2,FALSE)</f>
        <v>160423.38377831251</v>
      </c>
      <c r="J652" s="95">
        <v>138811.74643326001</v>
      </c>
      <c r="K652" s="95">
        <v>665549.16666666663</v>
      </c>
      <c r="R652" s="42"/>
    </row>
    <row r="653" spans="2:18" x14ac:dyDescent="0.35">
      <c r="B653" s="66">
        <v>43636</v>
      </c>
      <c r="C653">
        <f t="shared" si="36"/>
        <v>2019</v>
      </c>
      <c r="D653">
        <f t="shared" si="37"/>
        <v>6</v>
      </c>
      <c r="E653">
        <f t="shared" si="38"/>
        <v>20</v>
      </c>
      <c r="F653" s="36">
        <f>IF(VLOOKUP(B653,Temperature!$A$5:$F$2241,6,FALSE)=999,0,VLOOKUP(B653,Temperature!$A$5:$F$2241,6,FALSE))</f>
        <v>57.916670000000003</v>
      </c>
      <c r="G653" s="94">
        <f t="shared" si="39"/>
        <v>173206.70312176089</v>
      </c>
      <c r="H653" s="94">
        <v>189346.66666666666</v>
      </c>
      <c r="I653" s="94">
        <f>VLOOKUP(B653,'Daily NLSL'!D630:E2455,2,FALSE)</f>
        <v>160423.38377831251</v>
      </c>
      <c r="J653" s="95">
        <v>138811.74643326001</v>
      </c>
      <c r="K653" s="95">
        <v>661788.5</v>
      </c>
      <c r="R653" s="42"/>
    </row>
    <row r="654" spans="2:18" x14ac:dyDescent="0.35">
      <c r="B654" s="66">
        <v>43637</v>
      </c>
      <c r="C654">
        <f t="shared" si="36"/>
        <v>2019</v>
      </c>
      <c r="D654">
        <f t="shared" si="37"/>
        <v>6</v>
      </c>
      <c r="E654">
        <f t="shared" si="38"/>
        <v>21</v>
      </c>
      <c r="F654" s="36">
        <f>IF(VLOOKUP(B654,Temperature!$A$5:$F$2241,6,FALSE)=999,0,VLOOKUP(B654,Temperature!$A$5:$F$2241,6,FALSE))</f>
        <v>65</v>
      </c>
      <c r="G654" s="94">
        <f t="shared" si="39"/>
        <v>164167.49478842752</v>
      </c>
      <c r="H654" s="94">
        <v>190567.08333333334</v>
      </c>
      <c r="I654" s="94">
        <f>VLOOKUP(B654,'Daily NLSL'!D631:E2456,2,FALSE)</f>
        <v>160423.38377831251</v>
      </c>
      <c r="J654" s="95">
        <v>138811.74643326001</v>
      </c>
      <c r="K654" s="95">
        <v>653969.70833333337</v>
      </c>
      <c r="R654" s="42"/>
    </row>
    <row r="655" spans="2:18" x14ac:dyDescent="0.35">
      <c r="B655" s="66">
        <v>43638</v>
      </c>
      <c r="C655">
        <f t="shared" si="36"/>
        <v>2019</v>
      </c>
      <c r="D655">
        <f t="shared" si="37"/>
        <v>6</v>
      </c>
      <c r="E655">
        <f t="shared" si="38"/>
        <v>22</v>
      </c>
      <c r="F655" s="36">
        <f>IF(VLOOKUP(B655,Temperature!$A$5:$F$2241,6,FALSE)=999,0,VLOOKUP(B655,Temperature!$A$5:$F$2241,6,FALSE))</f>
        <v>67.541659999999993</v>
      </c>
      <c r="G655" s="94">
        <f t="shared" si="39"/>
        <v>152365.03645509414</v>
      </c>
      <c r="H655" s="94">
        <v>191144.58333333334</v>
      </c>
      <c r="I655" s="94">
        <f>VLOOKUP(B655,'Daily NLSL'!D632:E2457,2,FALSE)</f>
        <v>160423.38377831251</v>
      </c>
      <c r="J655" s="95">
        <v>138811.74643326001</v>
      </c>
      <c r="K655" s="95">
        <v>642744.75</v>
      </c>
      <c r="R655" s="42"/>
    </row>
    <row r="656" spans="2:18" x14ac:dyDescent="0.35">
      <c r="B656" s="66">
        <v>43639</v>
      </c>
      <c r="C656">
        <f t="shared" si="36"/>
        <v>2019</v>
      </c>
      <c r="D656">
        <f t="shared" si="37"/>
        <v>6</v>
      </c>
      <c r="E656">
        <f t="shared" si="38"/>
        <v>23</v>
      </c>
      <c r="F656" s="36">
        <f>IF(VLOOKUP(B656,Temperature!$A$5:$F$2241,6,FALSE)=999,0,VLOOKUP(B656,Temperature!$A$5:$F$2241,6,FALSE))</f>
        <v>67.791659999999993</v>
      </c>
      <c r="G656" s="94">
        <f t="shared" si="39"/>
        <v>132177.91145509426</v>
      </c>
      <c r="H656" s="94">
        <v>191704.16666666666</v>
      </c>
      <c r="I656" s="94">
        <f>VLOOKUP(B656,'Daily NLSL'!D633:E2458,2,FALSE)</f>
        <v>160423.38377831251</v>
      </c>
      <c r="J656" s="95">
        <v>138811.74643326001</v>
      </c>
      <c r="K656" s="95">
        <v>623117.20833333337</v>
      </c>
      <c r="R656" s="42"/>
    </row>
    <row r="657" spans="2:18" x14ac:dyDescent="0.35">
      <c r="B657" s="66">
        <v>43640</v>
      </c>
      <c r="C657">
        <f t="shared" si="36"/>
        <v>2019</v>
      </c>
      <c r="D657">
        <f t="shared" si="37"/>
        <v>6</v>
      </c>
      <c r="E657">
        <f t="shared" si="38"/>
        <v>24</v>
      </c>
      <c r="F657" s="36">
        <f>IF(VLOOKUP(B657,Temperature!$A$5:$F$2241,6,FALSE)=999,0,VLOOKUP(B657,Temperature!$A$5:$F$2241,6,FALSE))</f>
        <v>66.583340000000007</v>
      </c>
      <c r="G657" s="94">
        <f t="shared" si="39"/>
        <v>163578.41145509414</v>
      </c>
      <c r="H657" s="94">
        <v>192005</v>
      </c>
      <c r="I657" s="94">
        <f>VLOOKUP(B657,'Daily NLSL'!D634:E2459,2,FALSE)</f>
        <v>160423.38377831251</v>
      </c>
      <c r="J657" s="95">
        <v>138811.74643326001</v>
      </c>
      <c r="K657" s="95">
        <v>654818.54166666663</v>
      </c>
      <c r="R657" s="42"/>
    </row>
    <row r="658" spans="2:18" x14ac:dyDescent="0.35">
      <c r="B658" s="66">
        <v>43641</v>
      </c>
      <c r="C658">
        <f t="shared" si="36"/>
        <v>2019</v>
      </c>
      <c r="D658">
        <f t="shared" si="37"/>
        <v>6</v>
      </c>
      <c r="E658">
        <f t="shared" si="38"/>
        <v>25</v>
      </c>
      <c r="F658" s="36">
        <f>IF(VLOOKUP(B658,Temperature!$A$5:$F$2241,6,FALSE)=999,0,VLOOKUP(B658,Temperature!$A$5:$F$2241,6,FALSE))</f>
        <v>65.625</v>
      </c>
      <c r="G658" s="94">
        <f t="shared" si="39"/>
        <v>178343.61978842752</v>
      </c>
      <c r="H658" s="94">
        <v>192280</v>
      </c>
      <c r="I658" s="94">
        <f>VLOOKUP(B658,'Daily NLSL'!D635:E2460,2,FALSE)</f>
        <v>160423.38377831251</v>
      </c>
      <c r="J658" s="95">
        <v>138811.74643326001</v>
      </c>
      <c r="K658" s="95">
        <v>669858.75</v>
      </c>
      <c r="R658" s="42"/>
    </row>
    <row r="659" spans="2:18" x14ac:dyDescent="0.35">
      <c r="B659" s="66">
        <v>43642</v>
      </c>
      <c r="C659">
        <f t="shared" si="36"/>
        <v>2019</v>
      </c>
      <c r="D659">
        <f t="shared" si="37"/>
        <v>6</v>
      </c>
      <c r="E659">
        <f t="shared" si="38"/>
        <v>26</v>
      </c>
      <c r="F659" s="36">
        <f>IF(VLOOKUP(B659,Temperature!$A$5:$F$2241,6,FALSE)=999,0,VLOOKUP(B659,Temperature!$A$5:$F$2241,6,FALSE))</f>
        <v>67.041659999999993</v>
      </c>
      <c r="G659" s="94">
        <f t="shared" si="39"/>
        <v>145030.36978842752</v>
      </c>
      <c r="H659" s="94">
        <v>192504.16666666666</v>
      </c>
      <c r="I659" s="94">
        <f>VLOOKUP(B659,'Daily NLSL'!D636:E2461,2,FALSE)</f>
        <v>160423.38377831251</v>
      </c>
      <c r="J659" s="95">
        <v>138811.74643326001</v>
      </c>
      <c r="K659" s="95">
        <v>636769.66666666663</v>
      </c>
      <c r="R659" s="42"/>
    </row>
    <row r="660" spans="2:18" x14ac:dyDescent="0.35">
      <c r="B660" s="66">
        <v>43643</v>
      </c>
      <c r="C660">
        <f t="shared" si="36"/>
        <v>2019</v>
      </c>
      <c r="D660">
        <f t="shared" si="37"/>
        <v>6</v>
      </c>
      <c r="E660">
        <f t="shared" si="38"/>
        <v>27</v>
      </c>
      <c r="F660" s="36">
        <f>IF(VLOOKUP(B660,Temperature!$A$5:$F$2241,6,FALSE)=999,0,VLOOKUP(B660,Temperature!$A$5:$F$2241,6,FALSE))</f>
        <v>60.791670000000003</v>
      </c>
      <c r="G660" s="94">
        <f t="shared" si="39"/>
        <v>98783.578121760744</v>
      </c>
      <c r="H660" s="94">
        <v>192929.58333333334</v>
      </c>
      <c r="I660" s="94">
        <f>VLOOKUP(B660,'Daily NLSL'!D637:E2462,2,FALSE)</f>
        <v>160423.38377831251</v>
      </c>
      <c r="J660" s="95">
        <v>138811.74643326001</v>
      </c>
      <c r="K660" s="95">
        <v>590948.29166666663</v>
      </c>
      <c r="R660" s="42"/>
    </row>
    <row r="661" spans="2:18" x14ac:dyDescent="0.35">
      <c r="B661" s="66">
        <v>43644</v>
      </c>
      <c r="C661">
        <f t="shared" si="36"/>
        <v>2019</v>
      </c>
      <c r="D661">
        <f t="shared" si="37"/>
        <v>6</v>
      </c>
      <c r="E661">
        <f t="shared" si="38"/>
        <v>28</v>
      </c>
      <c r="F661" s="36">
        <f>IF(VLOOKUP(B661,Temperature!$A$5:$F$2241,6,FALSE)=999,0,VLOOKUP(B661,Temperature!$A$5:$F$2241,6,FALSE))</f>
        <v>59.5</v>
      </c>
      <c r="G661" s="94">
        <f t="shared" si="39"/>
        <v>125079.74478842752</v>
      </c>
      <c r="H661" s="94">
        <v>193095.83333333334</v>
      </c>
      <c r="I661" s="94">
        <f>VLOOKUP(B661,'Daily NLSL'!D638:E2463,2,FALSE)</f>
        <v>160423.38377831251</v>
      </c>
      <c r="J661" s="95">
        <v>138811.74643326001</v>
      </c>
      <c r="K661" s="95">
        <v>617410.70833333337</v>
      </c>
      <c r="R661" s="42"/>
    </row>
    <row r="662" spans="2:18" x14ac:dyDescent="0.35">
      <c r="B662" s="66">
        <v>43645</v>
      </c>
      <c r="C662">
        <f t="shared" si="36"/>
        <v>2019</v>
      </c>
      <c r="D662">
        <f t="shared" si="37"/>
        <v>6</v>
      </c>
      <c r="E662">
        <f t="shared" si="38"/>
        <v>29</v>
      </c>
      <c r="F662" s="36">
        <f>IF(VLOOKUP(B662,Temperature!$A$5:$F$2241,6,FALSE)=999,0,VLOOKUP(B662,Temperature!$A$5:$F$2241,6,FALSE))</f>
        <v>64.625</v>
      </c>
      <c r="G662" s="94">
        <f t="shared" si="39"/>
        <v>124471.32812176089</v>
      </c>
      <c r="H662" s="94">
        <v>193286.66666666666</v>
      </c>
      <c r="I662" s="94">
        <f>VLOOKUP(B662,'Daily NLSL'!D639:E2464,2,FALSE)</f>
        <v>160423.38377831251</v>
      </c>
      <c r="J662" s="95">
        <v>138811.74643326001</v>
      </c>
      <c r="K662" s="95">
        <v>616993.125</v>
      </c>
      <c r="R662" s="42"/>
    </row>
    <row r="663" spans="2:18" x14ac:dyDescent="0.35">
      <c r="B663" s="66">
        <v>43646</v>
      </c>
      <c r="C663">
        <f t="shared" si="36"/>
        <v>2019</v>
      </c>
      <c r="D663">
        <f t="shared" si="37"/>
        <v>6</v>
      </c>
      <c r="E663">
        <f t="shared" si="38"/>
        <v>30</v>
      </c>
      <c r="F663" s="36">
        <f>IF(VLOOKUP(B663,Temperature!$A$5:$F$2241,6,FALSE)=999,0,VLOOKUP(B663,Temperature!$A$5:$F$2241,6,FALSE))</f>
        <v>71.041659999999993</v>
      </c>
      <c r="G663" s="94">
        <f t="shared" si="39"/>
        <v>123013.36978842749</v>
      </c>
      <c r="H663" s="94">
        <v>193428.33333333334</v>
      </c>
      <c r="I663" s="94">
        <f>VLOOKUP(B663,'Daily NLSL'!D640:E2465,2,FALSE)</f>
        <v>160423.38377831251</v>
      </c>
      <c r="J663" s="95">
        <v>138811.74643326001</v>
      </c>
      <c r="K663" s="95">
        <v>615676.83333333337</v>
      </c>
      <c r="R663" s="42"/>
    </row>
    <row r="664" spans="2:18" x14ac:dyDescent="0.35">
      <c r="B664" s="66">
        <v>43647</v>
      </c>
      <c r="C664">
        <f t="shared" si="36"/>
        <v>2019</v>
      </c>
      <c r="D664">
        <f t="shared" si="37"/>
        <v>7</v>
      </c>
      <c r="E664">
        <f t="shared" si="38"/>
        <v>1</v>
      </c>
      <c r="F664" s="36">
        <f>IF(VLOOKUP(B664,Temperature!$A$5:$F$2241,6,FALSE)=999,0,VLOOKUP(B664,Temperature!$A$5:$F$2241,6,FALSE))</f>
        <v>72.333340000000007</v>
      </c>
      <c r="G664" s="94">
        <f t="shared" si="39"/>
        <v>164198.45024924751</v>
      </c>
      <c r="H664" s="94">
        <v>193680</v>
      </c>
      <c r="I664" s="94">
        <f>VLOOKUP(B664,'Daily NLSL'!D641:E2466,2,FALSE)</f>
        <v>158301.02803053334</v>
      </c>
      <c r="J664" s="95">
        <v>136647.23005355251</v>
      </c>
      <c r="K664" s="95">
        <v>652826.70833333337</v>
      </c>
      <c r="R664" s="42"/>
    </row>
    <row r="665" spans="2:18" x14ac:dyDescent="0.35">
      <c r="B665" s="66">
        <v>43648</v>
      </c>
      <c r="C665">
        <f t="shared" si="36"/>
        <v>2019</v>
      </c>
      <c r="D665">
        <f t="shared" si="37"/>
        <v>7</v>
      </c>
      <c r="E665">
        <f t="shared" si="38"/>
        <v>2</v>
      </c>
      <c r="F665" s="36">
        <f>IF(VLOOKUP(B665,Temperature!$A$5:$F$2241,6,FALSE)=999,0,VLOOKUP(B665,Temperature!$A$5:$F$2241,6,FALSE))</f>
        <v>71.291659999999993</v>
      </c>
      <c r="G665" s="94">
        <f t="shared" si="39"/>
        <v>152133.74191591414</v>
      </c>
      <c r="H665" s="94">
        <v>194125.41666666666</v>
      </c>
      <c r="I665" s="94">
        <f>VLOOKUP(B665,'Daily NLSL'!D642:E2467,2,FALSE)</f>
        <v>158301.02803053334</v>
      </c>
      <c r="J665" s="95">
        <v>136647.23005355251</v>
      </c>
      <c r="K665" s="95">
        <v>641207.41666666663</v>
      </c>
      <c r="R665" s="42"/>
    </row>
    <row r="666" spans="2:18" x14ac:dyDescent="0.35">
      <c r="B666" s="66">
        <v>43649</v>
      </c>
      <c r="C666">
        <f t="shared" ref="C666:C729" si="40">YEAR(B666)</f>
        <v>2019</v>
      </c>
      <c r="D666">
        <f t="shared" ref="D666:D729" si="41">MONTH(B666)</f>
        <v>7</v>
      </c>
      <c r="E666">
        <f t="shared" ref="E666:E729" si="42">DAY(B666)</f>
        <v>3</v>
      </c>
      <c r="F666" s="36">
        <f>IF(VLOOKUP(B666,Temperature!$A$5:$F$2241,6,FALSE)=999,0,VLOOKUP(B666,Temperature!$A$5:$F$2241,6,FALSE))</f>
        <v>69.958340000000007</v>
      </c>
      <c r="G666" s="94">
        <f t="shared" si="39"/>
        <v>155768.45024924751</v>
      </c>
      <c r="H666" s="94">
        <v>194440</v>
      </c>
      <c r="I666" s="94">
        <f>VLOOKUP(B666,'Daily NLSL'!D643:E2468,2,FALSE)</f>
        <v>158301.02803053334</v>
      </c>
      <c r="J666" s="95">
        <v>136647.23005355251</v>
      </c>
      <c r="K666" s="95">
        <v>645156.70833333337</v>
      </c>
      <c r="R666" s="42"/>
    </row>
    <row r="667" spans="2:18" x14ac:dyDescent="0.35">
      <c r="B667" s="66">
        <v>43650</v>
      </c>
      <c r="C667">
        <f t="shared" si="40"/>
        <v>2019</v>
      </c>
      <c r="D667">
        <f t="shared" si="41"/>
        <v>7</v>
      </c>
      <c r="E667">
        <f t="shared" si="42"/>
        <v>4</v>
      </c>
      <c r="F667" s="36">
        <f>IF(VLOOKUP(B667,Temperature!$A$5:$F$2241,6,FALSE)=999,0,VLOOKUP(B667,Temperature!$A$5:$F$2241,6,FALSE))</f>
        <v>71.666659999999993</v>
      </c>
      <c r="G667" s="94">
        <f t="shared" ref="G667:G730" si="43">K667-H667-I667-J667</f>
        <v>145131.32524924751</v>
      </c>
      <c r="H667" s="94">
        <v>194634.16666666666</v>
      </c>
      <c r="I667" s="94">
        <f>VLOOKUP(B667,'Daily NLSL'!D644:E2469,2,FALSE)</f>
        <v>158301.02803053334</v>
      </c>
      <c r="J667" s="95">
        <v>136647.23005355251</v>
      </c>
      <c r="K667" s="95">
        <v>634713.75</v>
      </c>
      <c r="R667" s="42"/>
    </row>
    <row r="668" spans="2:18" x14ac:dyDescent="0.35">
      <c r="B668" s="66">
        <v>43651</v>
      </c>
      <c r="C668">
        <f t="shared" si="40"/>
        <v>2019</v>
      </c>
      <c r="D668">
        <f t="shared" si="41"/>
        <v>7</v>
      </c>
      <c r="E668">
        <f t="shared" si="42"/>
        <v>5</v>
      </c>
      <c r="F668" s="36">
        <f>IF(VLOOKUP(B668,Temperature!$A$5:$F$2241,6,FALSE)=999,0,VLOOKUP(B668,Temperature!$A$5:$F$2241,6,FALSE))</f>
        <v>70.958340000000007</v>
      </c>
      <c r="G668" s="94">
        <f t="shared" si="43"/>
        <v>154443.40858258089</v>
      </c>
      <c r="H668" s="94">
        <v>194785.41666666666</v>
      </c>
      <c r="I668" s="94">
        <f>VLOOKUP(B668,'Daily NLSL'!D645:E2470,2,FALSE)</f>
        <v>158301.02803053334</v>
      </c>
      <c r="J668" s="95">
        <v>136647.23005355251</v>
      </c>
      <c r="K668" s="95">
        <v>644177.08333333337</v>
      </c>
      <c r="R668" s="42"/>
    </row>
    <row r="669" spans="2:18" x14ac:dyDescent="0.35">
      <c r="B669" s="66">
        <v>43652</v>
      </c>
      <c r="C669">
        <f t="shared" si="40"/>
        <v>2019</v>
      </c>
      <c r="D669">
        <f t="shared" si="41"/>
        <v>7</v>
      </c>
      <c r="E669">
        <f t="shared" si="42"/>
        <v>6</v>
      </c>
      <c r="F669" s="36">
        <f>IF(VLOOKUP(B669,Temperature!$A$5:$F$2241,6,FALSE)=999,0,VLOOKUP(B669,Temperature!$A$5:$F$2241,6,FALSE))</f>
        <v>67.75</v>
      </c>
      <c r="G669" s="94">
        <f t="shared" si="43"/>
        <v>136788.03358258077</v>
      </c>
      <c r="H669" s="94">
        <v>195162.08333333334</v>
      </c>
      <c r="I669" s="94">
        <f>VLOOKUP(B669,'Daily NLSL'!D646:E2471,2,FALSE)</f>
        <v>158301.02803053334</v>
      </c>
      <c r="J669" s="95">
        <v>136647.23005355251</v>
      </c>
      <c r="K669" s="95">
        <v>626898.375</v>
      </c>
      <c r="R669" s="42"/>
    </row>
    <row r="670" spans="2:18" x14ac:dyDescent="0.35">
      <c r="B670" s="66">
        <v>43653</v>
      </c>
      <c r="C670">
        <f t="shared" si="40"/>
        <v>2019</v>
      </c>
      <c r="D670">
        <f t="shared" si="41"/>
        <v>7</v>
      </c>
      <c r="E670">
        <f t="shared" si="42"/>
        <v>7</v>
      </c>
      <c r="F670" s="36">
        <f>IF(VLOOKUP(B670,Temperature!$A$5:$F$2241,6,FALSE)=999,0,VLOOKUP(B670,Temperature!$A$5:$F$2241,6,FALSE))</f>
        <v>70.166659999999993</v>
      </c>
      <c r="G670" s="94">
        <f t="shared" si="43"/>
        <v>117910.74191591414</v>
      </c>
      <c r="H670" s="94">
        <v>195461.25</v>
      </c>
      <c r="I670" s="94">
        <f>VLOOKUP(B670,'Daily NLSL'!D647:E2472,2,FALSE)</f>
        <v>158301.02803053334</v>
      </c>
      <c r="J670" s="95">
        <v>136647.23005355251</v>
      </c>
      <c r="K670" s="95">
        <v>608320.25</v>
      </c>
      <c r="R670" s="42"/>
    </row>
    <row r="671" spans="2:18" x14ac:dyDescent="0.35">
      <c r="B671" s="66">
        <v>43654</v>
      </c>
      <c r="C671">
        <f t="shared" si="40"/>
        <v>2019</v>
      </c>
      <c r="D671">
        <f t="shared" si="41"/>
        <v>7</v>
      </c>
      <c r="E671">
        <f t="shared" si="42"/>
        <v>8</v>
      </c>
      <c r="F671" s="36">
        <f>IF(VLOOKUP(B671,Temperature!$A$5:$F$2241,6,FALSE)=999,0,VLOOKUP(B671,Temperature!$A$5:$F$2241,6,FALSE))</f>
        <v>70.666659999999993</v>
      </c>
      <c r="G671" s="94">
        <f t="shared" si="43"/>
        <v>122821.70024924751</v>
      </c>
      <c r="H671" s="94">
        <v>195711.25</v>
      </c>
      <c r="I671" s="94">
        <f>VLOOKUP(B671,'Daily NLSL'!D648:E2473,2,FALSE)</f>
        <v>158301.02803053334</v>
      </c>
      <c r="J671" s="95">
        <v>136647.23005355251</v>
      </c>
      <c r="K671" s="95">
        <v>613481.20833333337</v>
      </c>
      <c r="R671" s="42"/>
    </row>
    <row r="672" spans="2:18" x14ac:dyDescent="0.35">
      <c r="B672" s="66">
        <v>43655</v>
      </c>
      <c r="C672">
        <f t="shared" si="40"/>
        <v>2019</v>
      </c>
      <c r="D672">
        <f t="shared" si="41"/>
        <v>7</v>
      </c>
      <c r="E672">
        <f t="shared" si="42"/>
        <v>9</v>
      </c>
      <c r="F672" s="36">
        <f>IF(VLOOKUP(B672,Temperature!$A$5:$F$2241,6,FALSE)=999,0,VLOOKUP(B672,Temperature!$A$5:$F$2241,6,FALSE))</f>
        <v>71.416659999999993</v>
      </c>
      <c r="G672" s="94">
        <f t="shared" si="43"/>
        <v>137998.90858258089</v>
      </c>
      <c r="H672" s="94">
        <v>195751.66666666666</v>
      </c>
      <c r="I672" s="94">
        <f>VLOOKUP(B672,'Daily NLSL'!D649:E2474,2,FALSE)</f>
        <v>158301.02803053334</v>
      </c>
      <c r="J672" s="95">
        <v>136647.23005355251</v>
      </c>
      <c r="K672" s="95">
        <v>628698.83333333337</v>
      </c>
      <c r="R672" s="42"/>
    </row>
    <row r="673" spans="2:18" x14ac:dyDescent="0.35">
      <c r="B673" s="66">
        <v>43656</v>
      </c>
      <c r="C673">
        <f t="shared" si="40"/>
        <v>2019</v>
      </c>
      <c r="D673">
        <f t="shared" si="41"/>
        <v>7</v>
      </c>
      <c r="E673">
        <f t="shared" si="42"/>
        <v>10</v>
      </c>
      <c r="F673" s="36">
        <f>IF(VLOOKUP(B673,Temperature!$A$5:$F$2241,6,FALSE)=999,0,VLOOKUP(B673,Temperature!$A$5:$F$2241,6,FALSE))</f>
        <v>75.541659999999993</v>
      </c>
      <c r="G673" s="94">
        <f t="shared" si="43"/>
        <v>139976.36691591414</v>
      </c>
      <c r="H673" s="94">
        <v>195827.91666666666</v>
      </c>
      <c r="I673" s="94">
        <f>VLOOKUP(B673,'Daily NLSL'!D650:E2475,2,FALSE)</f>
        <v>158301.02803053334</v>
      </c>
      <c r="J673" s="95">
        <v>136647.23005355251</v>
      </c>
      <c r="K673" s="95">
        <v>630752.54166666663</v>
      </c>
      <c r="R673" s="42"/>
    </row>
    <row r="674" spans="2:18" x14ac:dyDescent="0.35">
      <c r="B674" s="66">
        <v>43657</v>
      </c>
      <c r="C674">
        <f t="shared" si="40"/>
        <v>2019</v>
      </c>
      <c r="D674">
        <f t="shared" si="41"/>
        <v>7</v>
      </c>
      <c r="E674">
        <f t="shared" si="42"/>
        <v>11</v>
      </c>
      <c r="F674" s="36">
        <f>IF(VLOOKUP(B674,Temperature!$A$5:$F$2241,6,FALSE)=999,0,VLOOKUP(B674,Temperature!$A$5:$F$2241,6,FALSE))</f>
        <v>74.25</v>
      </c>
      <c r="G674" s="94">
        <f t="shared" si="43"/>
        <v>156955.40858258077</v>
      </c>
      <c r="H674" s="94">
        <v>195902.08333333334</v>
      </c>
      <c r="I674" s="94">
        <f>VLOOKUP(B674,'Daily NLSL'!D651:E2476,2,FALSE)</f>
        <v>158301.02803053334</v>
      </c>
      <c r="J674" s="95">
        <v>136647.23005355251</v>
      </c>
      <c r="K674" s="95">
        <v>647805.75</v>
      </c>
      <c r="R674" s="42"/>
    </row>
    <row r="675" spans="2:18" x14ac:dyDescent="0.35">
      <c r="B675" s="66">
        <v>43658</v>
      </c>
      <c r="C675">
        <f t="shared" si="40"/>
        <v>2019</v>
      </c>
      <c r="D675">
        <f t="shared" si="41"/>
        <v>7</v>
      </c>
      <c r="E675">
        <f t="shared" si="42"/>
        <v>12</v>
      </c>
      <c r="F675" s="36">
        <f>IF(VLOOKUP(B675,Temperature!$A$5:$F$2241,6,FALSE)=999,0,VLOOKUP(B675,Temperature!$A$5:$F$2241,6,FALSE))</f>
        <v>74.166659999999993</v>
      </c>
      <c r="G675" s="94">
        <f t="shared" si="43"/>
        <v>170778.74191591414</v>
      </c>
      <c r="H675" s="94">
        <v>196003.75</v>
      </c>
      <c r="I675" s="94">
        <f>VLOOKUP(B675,'Daily NLSL'!D652:E2477,2,FALSE)</f>
        <v>158301.02803053334</v>
      </c>
      <c r="J675" s="95">
        <v>136647.23005355251</v>
      </c>
      <c r="K675" s="95">
        <v>661730.75</v>
      </c>
      <c r="R675" s="42"/>
    </row>
    <row r="676" spans="2:18" x14ac:dyDescent="0.35">
      <c r="B676" s="66">
        <v>43659</v>
      </c>
      <c r="C676">
        <f t="shared" si="40"/>
        <v>2019</v>
      </c>
      <c r="D676">
        <f t="shared" si="41"/>
        <v>7</v>
      </c>
      <c r="E676">
        <f t="shared" si="42"/>
        <v>13</v>
      </c>
      <c r="F676" s="36">
        <f>IF(VLOOKUP(B676,Temperature!$A$5:$F$2241,6,FALSE)=999,0,VLOOKUP(B676,Temperature!$A$5:$F$2241,6,FALSE))</f>
        <v>74.916659999999993</v>
      </c>
      <c r="G676" s="94">
        <f t="shared" si="43"/>
        <v>164715.28358258089</v>
      </c>
      <c r="H676" s="94">
        <v>196131.66666666666</v>
      </c>
      <c r="I676" s="94">
        <f>VLOOKUP(B676,'Daily NLSL'!D653:E2478,2,FALSE)</f>
        <v>158301.02803053334</v>
      </c>
      <c r="J676" s="95">
        <v>136647.23005355251</v>
      </c>
      <c r="K676" s="95">
        <v>655795.20833333337</v>
      </c>
      <c r="R676" s="42"/>
    </row>
    <row r="677" spans="2:18" x14ac:dyDescent="0.35">
      <c r="B677" s="66">
        <v>43660</v>
      </c>
      <c r="C677">
        <f t="shared" si="40"/>
        <v>2019</v>
      </c>
      <c r="D677">
        <f t="shared" si="41"/>
        <v>7</v>
      </c>
      <c r="E677">
        <f t="shared" si="42"/>
        <v>14</v>
      </c>
      <c r="F677" s="36">
        <f>IF(VLOOKUP(B677,Temperature!$A$5:$F$2241,6,FALSE)=999,0,VLOOKUP(B677,Temperature!$A$5:$F$2241,6,FALSE))</f>
        <v>76.375</v>
      </c>
      <c r="G677" s="94">
        <f t="shared" si="43"/>
        <v>148665.86691591414</v>
      </c>
      <c r="H677" s="94">
        <v>196222.08333333334</v>
      </c>
      <c r="I677" s="94">
        <f>VLOOKUP(B677,'Daily NLSL'!D654:E2479,2,FALSE)</f>
        <v>158301.02803053334</v>
      </c>
      <c r="J677" s="95">
        <v>136647.23005355251</v>
      </c>
      <c r="K677" s="95">
        <v>639836.20833333337</v>
      </c>
      <c r="R677" s="42"/>
    </row>
    <row r="678" spans="2:18" x14ac:dyDescent="0.35">
      <c r="B678" s="66">
        <v>43661</v>
      </c>
      <c r="C678">
        <f t="shared" si="40"/>
        <v>2019</v>
      </c>
      <c r="D678">
        <f t="shared" si="41"/>
        <v>7</v>
      </c>
      <c r="E678">
        <f t="shared" si="42"/>
        <v>15</v>
      </c>
      <c r="F678" s="36">
        <f>IF(VLOOKUP(B678,Temperature!$A$5:$F$2241,6,FALSE)=999,0,VLOOKUP(B678,Temperature!$A$5:$F$2241,6,FALSE))</f>
        <v>71.5</v>
      </c>
      <c r="G678" s="94">
        <f t="shared" si="43"/>
        <v>160995.78358258089</v>
      </c>
      <c r="H678" s="94">
        <v>196497.91666666666</v>
      </c>
      <c r="I678" s="94">
        <f>VLOOKUP(B678,'Daily NLSL'!D655:E2480,2,FALSE)</f>
        <v>158301.02803053334</v>
      </c>
      <c r="J678" s="95">
        <v>136647.23005355251</v>
      </c>
      <c r="K678" s="95">
        <v>652441.95833333337</v>
      </c>
      <c r="R678" s="42"/>
    </row>
    <row r="679" spans="2:18" x14ac:dyDescent="0.35">
      <c r="B679" s="66">
        <v>43662</v>
      </c>
      <c r="C679">
        <f t="shared" si="40"/>
        <v>2019</v>
      </c>
      <c r="D679">
        <f t="shared" si="41"/>
        <v>7</v>
      </c>
      <c r="E679">
        <f t="shared" si="42"/>
        <v>16</v>
      </c>
      <c r="F679" s="36">
        <f>IF(VLOOKUP(B679,Temperature!$A$5:$F$2241,6,FALSE)=999,0,VLOOKUP(B679,Temperature!$A$5:$F$2241,6,FALSE))</f>
        <v>71.666659999999993</v>
      </c>
      <c r="G679" s="94">
        <f t="shared" si="43"/>
        <v>171534.99191591414</v>
      </c>
      <c r="H679" s="94">
        <v>196446.25</v>
      </c>
      <c r="I679" s="94">
        <f>VLOOKUP(B679,'Daily NLSL'!D656:E2481,2,FALSE)</f>
        <v>158301.02803053334</v>
      </c>
      <c r="J679" s="95">
        <v>136647.23005355251</v>
      </c>
      <c r="K679" s="95">
        <v>662929.5</v>
      </c>
      <c r="R679" s="42"/>
    </row>
    <row r="680" spans="2:18" x14ac:dyDescent="0.35">
      <c r="B680" s="66">
        <v>43663</v>
      </c>
      <c r="C680">
        <f t="shared" si="40"/>
        <v>2019</v>
      </c>
      <c r="D680">
        <f t="shared" si="41"/>
        <v>7</v>
      </c>
      <c r="E680">
        <f t="shared" si="42"/>
        <v>17</v>
      </c>
      <c r="F680" s="36">
        <f>IF(VLOOKUP(B680,Temperature!$A$5:$F$2241,6,FALSE)=999,0,VLOOKUP(B680,Temperature!$A$5:$F$2241,6,FALSE))</f>
        <v>70.541659999999993</v>
      </c>
      <c r="G680" s="94">
        <f t="shared" si="43"/>
        <v>161440.24191591414</v>
      </c>
      <c r="H680" s="94">
        <v>196645</v>
      </c>
      <c r="I680" s="94">
        <f>VLOOKUP(B680,'Daily NLSL'!D657:E2482,2,FALSE)</f>
        <v>158301.02803053334</v>
      </c>
      <c r="J680" s="95">
        <v>136647.23005355251</v>
      </c>
      <c r="K680" s="95">
        <v>653033.5</v>
      </c>
      <c r="R680" s="42"/>
    </row>
    <row r="681" spans="2:18" x14ac:dyDescent="0.35">
      <c r="B681" s="66">
        <v>43664</v>
      </c>
      <c r="C681">
        <f t="shared" si="40"/>
        <v>2019</v>
      </c>
      <c r="D681">
        <f t="shared" si="41"/>
        <v>7</v>
      </c>
      <c r="E681">
        <f t="shared" si="42"/>
        <v>18</v>
      </c>
      <c r="F681" s="36">
        <f>IF(VLOOKUP(B681,Temperature!$A$5:$F$2241,6,FALSE)=999,0,VLOOKUP(B681,Temperature!$A$5:$F$2241,6,FALSE))</f>
        <v>69.291659999999993</v>
      </c>
      <c r="G681" s="94">
        <f t="shared" si="43"/>
        <v>158894.40858258077</v>
      </c>
      <c r="H681" s="94">
        <v>196642.5</v>
      </c>
      <c r="I681" s="94">
        <f>VLOOKUP(B681,'Daily NLSL'!D658:E2483,2,FALSE)</f>
        <v>158301.02803053334</v>
      </c>
      <c r="J681" s="95">
        <v>136647.23005355251</v>
      </c>
      <c r="K681" s="95">
        <v>650485.16666666663</v>
      </c>
      <c r="R681" s="42"/>
    </row>
    <row r="682" spans="2:18" x14ac:dyDescent="0.35">
      <c r="B682" s="66">
        <v>43665</v>
      </c>
      <c r="C682">
        <f t="shared" si="40"/>
        <v>2019</v>
      </c>
      <c r="D682">
        <f t="shared" si="41"/>
        <v>7</v>
      </c>
      <c r="E682">
        <f t="shared" si="42"/>
        <v>19</v>
      </c>
      <c r="F682" s="36">
        <f>IF(VLOOKUP(B682,Temperature!$A$5:$F$2241,6,FALSE)=999,0,VLOOKUP(B682,Temperature!$A$5:$F$2241,6,FALSE))</f>
        <v>65.875</v>
      </c>
      <c r="G682" s="94">
        <f t="shared" si="43"/>
        <v>158732.15858258077</v>
      </c>
      <c r="H682" s="94">
        <v>196672.08333333334</v>
      </c>
      <c r="I682" s="94">
        <f>VLOOKUP(B682,'Daily NLSL'!D659:E2484,2,FALSE)</f>
        <v>158301.02803053334</v>
      </c>
      <c r="J682" s="95">
        <v>136647.23005355251</v>
      </c>
      <c r="K682" s="95">
        <v>650352.5</v>
      </c>
      <c r="R682" s="42"/>
    </row>
    <row r="683" spans="2:18" x14ac:dyDescent="0.35">
      <c r="B683" s="66">
        <v>43666</v>
      </c>
      <c r="C683">
        <f t="shared" si="40"/>
        <v>2019</v>
      </c>
      <c r="D683">
        <f t="shared" si="41"/>
        <v>7</v>
      </c>
      <c r="E683">
        <f t="shared" si="42"/>
        <v>20</v>
      </c>
      <c r="F683" s="36">
        <f>IF(VLOOKUP(B683,Temperature!$A$5:$F$2241,6,FALSE)=999,0,VLOOKUP(B683,Temperature!$A$5:$F$2241,6,FALSE))</f>
        <v>70.125</v>
      </c>
      <c r="G683" s="94">
        <f t="shared" si="43"/>
        <v>153321.03358258089</v>
      </c>
      <c r="H683" s="94">
        <v>196574.16666666666</v>
      </c>
      <c r="I683" s="94">
        <f>VLOOKUP(B683,'Daily NLSL'!D660:E2485,2,FALSE)</f>
        <v>158301.02803053334</v>
      </c>
      <c r="J683" s="95">
        <v>136647.23005355251</v>
      </c>
      <c r="K683" s="95">
        <v>644843.45833333337</v>
      </c>
      <c r="R683" s="42"/>
    </row>
    <row r="684" spans="2:18" x14ac:dyDescent="0.35">
      <c r="B684" s="66">
        <v>43667</v>
      </c>
      <c r="C684">
        <f t="shared" si="40"/>
        <v>2019</v>
      </c>
      <c r="D684">
        <f t="shared" si="41"/>
        <v>7</v>
      </c>
      <c r="E684">
        <f t="shared" si="42"/>
        <v>21</v>
      </c>
      <c r="F684" s="36">
        <f>IF(VLOOKUP(B684,Temperature!$A$5:$F$2241,6,FALSE)=999,0,VLOOKUP(B684,Temperature!$A$5:$F$2241,6,FALSE))</f>
        <v>73.958340000000007</v>
      </c>
      <c r="G684" s="94">
        <f t="shared" si="43"/>
        <v>158756.82524924751</v>
      </c>
      <c r="H684" s="94">
        <v>196380</v>
      </c>
      <c r="I684" s="94">
        <f>VLOOKUP(B684,'Daily NLSL'!D661:E2486,2,FALSE)</f>
        <v>158301.02803053334</v>
      </c>
      <c r="J684" s="95">
        <v>136647.23005355251</v>
      </c>
      <c r="K684" s="95">
        <v>650085.08333333337</v>
      </c>
      <c r="R684" s="42"/>
    </row>
    <row r="685" spans="2:18" x14ac:dyDescent="0.35">
      <c r="B685" s="66">
        <v>43668</v>
      </c>
      <c r="C685">
        <f t="shared" si="40"/>
        <v>2019</v>
      </c>
      <c r="D685">
        <f t="shared" si="41"/>
        <v>7</v>
      </c>
      <c r="E685">
        <f t="shared" si="42"/>
        <v>22</v>
      </c>
      <c r="F685" s="36">
        <f>IF(VLOOKUP(B685,Temperature!$A$5:$F$2241,6,FALSE)=999,0,VLOOKUP(B685,Temperature!$A$5:$F$2241,6,FALSE))</f>
        <v>77.708340000000007</v>
      </c>
      <c r="G685" s="94">
        <f t="shared" si="43"/>
        <v>201530.03358258077</v>
      </c>
      <c r="H685" s="94">
        <v>196183.75</v>
      </c>
      <c r="I685" s="94">
        <f>VLOOKUP(B685,'Daily NLSL'!D662:E2487,2,FALSE)</f>
        <v>158301.02803053334</v>
      </c>
      <c r="J685" s="95">
        <v>136647.23005355251</v>
      </c>
      <c r="K685" s="95">
        <v>692662.04166666663</v>
      </c>
      <c r="R685" s="42"/>
    </row>
    <row r="686" spans="2:18" x14ac:dyDescent="0.35">
      <c r="B686" s="66">
        <v>43669</v>
      </c>
      <c r="C686">
        <f t="shared" si="40"/>
        <v>2019</v>
      </c>
      <c r="D686">
        <f t="shared" si="41"/>
        <v>7</v>
      </c>
      <c r="E686">
        <f t="shared" si="42"/>
        <v>23</v>
      </c>
      <c r="F686" s="36">
        <f>IF(VLOOKUP(B686,Temperature!$A$5:$F$2241,6,FALSE)=999,0,VLOOKUP(B686,Temperature!$A$5:$F$2241,6,FALSE))</f>
        <v>76.333340000000007</v>
      </c>
      <c r="G686" s="94">
        <f t="shared" si="43"/>
        <v>201755.03358258077</v>
      </c>
      <c r="H686" s="94">
        <v>195955.83333333334</v>
      </c>
      <c r="I686" s="94">
        <f>VLOOKUP(B686,'Daily NLSL'!D663:E2488,2,FALSE)</f>
        <v>158301.02803053334</v>
      </c>
      <c r="J686" s="95">
        <v>136647.23005355251</v>
      </c>
      <c r="K686" s="95">
        <v>692659.125</v>
      </c>
      <c r="R686" s="42"/>
    </row>
    <row r="687" spans="2:18" x14ac:dyDescent="0.35">
      <c r="B687" s="66">
        <v>43670</v>
      </c>
      <c r="C687">
        <f t="shared" si="40"/>
        <v>2019</v>
      </c>
      <c r="D687">
        <f t="shared" si="41"/>
        <v>7</v>
      </c>
      <c r="E687">
        <f t="shared" si="42"/>
        <v>24</v>
      </c>
      <c r="F687" s="36">
        <f>IF(VLOOKUP(B687,Temperature!$A$5:$F$2241,6,FALSE)=999,0,VLOOKUP(B687,Temperature!$A$5:$F$2241,6,FALSE))</f>
        <v>71.583340000000007</v>
      </c>
      <c r="G687" s="94">
        <f t="shared" si="43"/>
        <v>153431.53358258089</v>
      </c>
      <c r="H687" s="94">
        <v>196139.16666666666</v>
      </c>
      <c r="I687" s="94">
        <f>VLOOKUP(B687,'Daily NLSL'!D664:E2489,2,FALSE)</f>
        <v>158301.02803053334</v>
      </c>
      <c r="J687" s="95">
        <v>136647.23005355251</v>
      </c>
      <c r="K687" s="95">
        <v>644518.95833333337</v>
      </c>
      <c r="R687" s="42"/>
    </row>
    <row r="688" spans="2:18" x14ac:dyDescent="0.35">
      <c r="B688" s="66">
        <v>43671</v>
      </c>
      <c r="C688">
        <f t="shared" si="40"/>
        <v>2019</v>
      </c>
      <c r="D688">
        <f t="shared" si="41"/>
        <v>7</v>
      </c>
      <c r="E688">
        <f t="shared" si="42"/>
        <v>25</v>
      </c>
      <c r="F688" s="36">
        <f>IF(VLOOKUP(B688,Temperature!$A$5:$F$2241,6,FALSE)=999,0,VLOOKUP(B688,Temperature!$A$5:$F$2241,6,FALSE))</f>
        <v>73.625</v>
      </c>
      <c r="G688" s="94">
        <f t="shared" si="43"/>
        <v>185532.40858258077</v>
      </c>
      <c r="H688" s="94">
        <v>195992.5</v>
      </c>
      <c r="I688" s="94">
        <f>VLOOKUP(B688,'Daily NLSL'!D665:E2490,2,FALSE)</f>
        <v>158301.02803053334</v>
      </c>
      <c r="J688" s="95">
        <v>136647.23005355251</v>
      </c>
      <c r="K688" s="95">
        <v>676473.16666666663</v>
      </c>
      <c r="R688" s="42"/>
    </row>
    <row r="689" spans="2:18" x14ac:dyDescent="0.35">
      <c r="B689" s="66">
        <v>43672</v>
      </c>
      <c r="C689">
        <f t="shared" si="40"/>
        <v>2019</v>
      </c>
      <c r="D689">
        <f t="shared" si="41"/>
        <v>7</v>
      </c>
      <c r="E689">
        <f t="shared" si="42"/>
        <v>26</v>
      </c>
      <c r="F689" s="36">
        <f>IF(VLOOKUP(B689,Temperature!$A$5:$F$2241,6,FALSE)=999,0,VLOOKUP(B689,Temperature!$A$5:$F$2241,6,FALSE))</f>
        <v>78.958340000000007</v>
      </c>
      <c r="G689" s="94">
        <f t="shared" si="43"/>
        <v>200635.36691591414</v>
      </c>
      <c r="H689" s="94">
        <v>195614.58333333334</v>
      </c>
      <c r="I689" s="94">
        <f>VLOOKUP(B689,'Daily NLSL'!D666:E2491,2,FALSE)</f>
        <v>158301.02803053334</v>
      </c>
      <c r="J689" s="95">
        <v>136647.23005355251</v>
      </c>
      <c r="K689" s="95">
        <v>691198.20833333337</v>
      </c>
      <c r="R689" s="42"/>
    </row>
    <row r="690" spans="2:18" x14ac:dyDescent="0.35">
      <c r="B690" s="66">
        <v>43673</v>
      </c>
      <c r="C690">
        <f t="shared" si="40"/>
        <v>2019</v>
      </c>
      <c r="D690">
        <f t="shared" si="41"/>
        <v>7</v>
      </c>
      <c r="E690">
        <f t="shared" si="42"/>
        <v>27</v>
      </c>
      <c r="F690" s="36">
        <f>IF(VLOOKUP(B690,Temperature!$A$5:$F$2241,6,FALSE)=999,0,VLOOKUP(B690,Temperature!$A$5:$F$2241,6,FALSE))</f>
        <v>80</v>
      </c>
      <c r="G690" s="94">
        <f t="shared" si="43"/>
        <v>173138.7002492474</v>
      </c>
      <c r="H690" s="94">
        <v>195457.08333333334</v>
      </c>
      <c r="I690" s="94">
        <f>VLOOKUP(B690,'Daily NLSL'!D667:E2492,2,FALSE)</f>
        <v>158301.02803053334</v>
      </c>
      <c r="J690" s="95">
        <v>136647.23005355251</v>
      </c>
      <c r="K690" s="95">
        <v>663544.04166666663</v>
      </c>
      <c r="R690" s="42"/>
    </row>
    <row r="691" spans="2:18" x14ac:dyDescent="0.35">
      <c r="B691" s="66">
        <v>43674</v>
      </c>
      <c r="C691">
        <f t="shared" si="40"/>
        <v>2019</v>
      </c>
      <c r="D691">
        <f t="shared" si="41"/>
        <v>7</v>
      </c>
      <c r="E691">
        <f t="shared" si="42"/>
        <v>28</v>
      </c>
      <c r="F691" s="36">
        <f>IF(VLOOKUP(B691,Temperature!$A$5:$F$2241,6,FALSE)=999,0,VLOOKUP(B691,Temperature!$A$5:$F$2241,6,FALSE))</f>
        <v>75.875</v>
      </c>
      <c r="G691" s="94">
        <f t="shared" si="43"/>
        <v>164720.20024924751</v>
      </c>
      <c r="H691" s="94">
        <v>195275.41666666666</v>
      </c>
      <c r="I691" s="94">
        <f>VLOOKUP(B691,'Daily NLSL'!D668:E2493,2,FALSE)</f>
        <v>158301.02803053334</v>
      </c>
      <c r="J691" s="95">
        <v>136647.23005355251</v>
      </c>
      <c r="K691" s="95">
        <v>654943.875</v>
      </c>
      <c r="R691" s="42"/>
    </row>
    <row r="692" spans="2:18" x14ac:dyDescent="0.35">
      <c r="B692" s="66">
        <v>43675</v>
      </c>
      <c r="C692">
        <f t="shared" si="40"/>
        <v>2019</v>
      </c>
      <c r="D692">
        <f t="shared" si="41"/>
        <v>7</v>
      </c>
      <c r="E692">
        <f t="shared" si="42"/>
        <v>29</v>
      </c>
      <c r="F692" s="36">
        <f>IF(VLOOKUP(B692,Temperature!$A$5:$F$2241,6,FALSE)=999,0,VLOOKUP(B692,Temperature!$A$5:$F$2241,6,FALSE))</f>
        <v>78.416659999999993</v>
      </c>
      <c r="G692" s="94">
        <f t="shared" si="43"/>
        <v>195237.2002492474</v>
      </c>
      <c r="H692" s="94">
        <v>194783.33333333334</v>
      </c>
      <c r="I692" s="94">
        <f>VLOOKUP(B692,'Daily NLSL'!D669:E2494,2,FALSE)</f>
        <v>158301.02803053334</v>
      </c>
      <c r="J692" s="95">
        <v>136647.23005355251</v>
      </c>
      <c r="K692" s="95">
        <v>684968.79166666663</v>
      </c>
      <c r="R692" s="42"/>
    </row>
    <row r="693" spans="2:18" x14ac:dyDescent="0.35">
      <c r="B693" s="66">
        <v>43676</v>
      </c>
      <c r="C693">
        <f t="shared" si="40"/>
        <v>2019</v>
      </c>
      <c r="D693">
        <f t="shared" si="41"/>
        <v>7</v>
      </c>
      <c r="E693">
        <f t="shared" si="42"/>
        <v>30</v>
      </c>
      <c r="F693" s="36">
        <f>IF(VLOOKUP(B693,Temperature!$A$5:$F$2241,6,FALSE)=999,0,VLOOKUP(B693,Temperature!$A$5:$F$2241,6,FALSE))</f>
        <v>77.958340000000007</v>
      </c>
      <c r="G693" s="94">
        <f t="shared" si="43"/>
        <v>200882.07524924751</v>
      </c>
      <c r="H693" s="94">
        <v>193737.5</v>
      </c>
      <c r="I693" s="94">
        <f>VLOOKUP(B693,'Daily NLSL'!D670:E2495,2,FALSE)</f>
        <v>158301.02803053334</v>
      </c>
      <c r="J693" s="95">
        <v>136647.23005355251</v>
      </c>
      <c r="K693" s="95">
        <v>689567.83333333337</v>
      </c>
      <c r="R693" s="42"/>
    </row>
    <row r="694" spans="2:18" x14ac:dyDescent="0.35">
      <c r="B694" s="66">
        <v>43677</v>
      </c>
      <c r="C694">
        <f t="shared" si="40"/>
        <v>2019</v>
      </c>
      <c r="D694">
        <f t="shared" si="41"/>
        <v>7</v>
      </c>
      <c r="E694">
        <f t="shared" si="42"/>
        <v>31</v>
      </c>
      <c r="F694" s="36">
        <f>IF(VLOOKUP(B694,Temperature!$A$5:$F$2241,6,FALSE)=999,0,VLOOKUP(B694,Temperature!$A$5:$F$2241,6,FALSE))</f>
        <v>79.5</v>
      </c>
      <c r="G694" s="94">
        <f t="shared" si="43"/>
        <v>209436.07524924751</v>
      </c>
      <c r="H694" s="94">
        <v>192716.66666666666</v>
      </c>
      <c r="I694" s="94">
        <f>VLOOKUP(B694,'Daily NLSL'!D671:E2496,2,FALSE)</f>
        <v>158301.02803053334</v>
      </c>
      <c r="J694" s="95">
        <v>136647.23005355251</v>
      </c>
      <c r="K694" s="95">
        <v>697101</v>
      </c>
      <c r="R694" s="42"/>
    </row>
    <row r="695" spans="2:18" x14ac:dyDescent="0.35">
      <c r="B695" s="66">
        <v>43678</v>
      </c>
      <c r="C695">
        <f t="shared" si="40"/>
        <v>2019</v>
      </c>
      <c r="D695">
        <f t="shared" si="41"/>
        <v>8</v>
      </c>
      <c r="E695">
        <f t="shared" si="42"/>
        <v>1</v>
      </c>
      <c r="F695" s="36">
        <f>IF(VLOOKUP(B695,Temperature!$A$5:$F$2241,6,FALSE)=999,0,VLOOKUP(B695,Temperature!$A$5:$F$2241,6,FALSE))</f>
        <v>78</v>
      </c>
      <c r="G695" s="94">
        <f t="shared" si="43"/>
        <v>214837.40919851916</v>
      </c>
      <c r="H695" s="94">
        <v>191626.66666666666</v>
      </c>
      <c r="I695" s="94">
        <f>VLOOKUP(B695,'Daily NLSL'!D672:E2497,2,FALSE)</f>
        <v>160343.84324507709</v>
      </c>
      <c r="J695" s="95">
        <v>138846.99755640377</v>
      </c>
      <c r="K695" s="95">
        <v>705654.91666666663</v>
      </c>
      <c r="R695" s="42"/>
    </row>
    <row r="696" spans="2:18" x14ac:dyDescent="0.35">
      <c r="B696" s="66">
        <v>43679</v>
      </c>
      <c r="C696">
        <f t="shared" si="40"/>
        <v>2019</v>
      </c>
      <c r="D696">
        <f t="shared" si="41"/>
        <v>8</v>
      </c>
      <c r="E696">
        <f t="shared" si="42"/>
        <v>2</v>
      </c>
      <c r="F696" s="36">
        <f>IF(VLOOKUP(B696,Temperature!$A$5:$F$2241,6,FALSE)=999,0,VLOOKUP(B696,Temperature!$A$5:$F$2241,6,FALSE))</f>
        <v>78.416659999999993</v>
      </c>
      <c r="G696" s="94">
        <f t="shared" si="43"/>
        <v>210243.45086518591</v>
      </c>
      <c r="H696" s="94">
        <v>190526.66666666666</v>
      </c>
      <c r="I696" s="94">
        <f>VLOOKUP(B696,'Daily NLSL'!D673:E2498,2,FALSE)</f>
        <v>160343.84324507709</v>
      </c>
      <c r="J696" s="95">
        <v>138846.99755640377</v>
      </c>
      <c r="K696" s="95">
        <v>699960.95833333337</v>
      </c>
      <c r="R696" s="42"/>
    </row>
    <row r="697" spans="2:18" x14ac:dyDescent="0.35">
      <c r="B697" s="66">
        <v>43680</v>
      </c>
      <c r="C697">
        <f t="shared" si="40"/>
        <v>2019</v>
      </c>
      <c r="D697">
        <f t="shared" si="41"/>
        <v>8</v>
      </c>
      <c r="E697">
        <f t="shared" si="42"/>
        <v>3</v>
      </c>
      <c r="F697" s="36">
        <f>IF(VLOOKUP(B697,Temperature!$A$5:$F$2241,6,FALSE)=999,0,VLOOKUP(B697,Temperature!$A$5:$F$2241,6,FALSE))</f>
        <v>75.166659999999993</v>
      </c>
      <c r="G697" s="94">
        <f t="shared" si="43"/>
        <v>177965.11753185253</v>
      </c>
      <c r="H697" s="94">
        <v>189310.41666666666</v>
      </c>
      <c r="I697" s="94">
        <f>VLOOKUP(B697,'Daily NLSL'!D674:E2499,2,FALSE)</f>
        <v>160343.84324507709</v>
      </c>
      <c r="J697" s="95">
        <v>138846.99755640377</v>
      </c>
      <c r="K697" s="95">
        <v>666466.375</v>
      </c>
      <c r="R697" s="42"/>
    </row>
    <row r="698" spans="2:18" x14ac:dyDescent="0.35">
      <c r="B698" s="66">
        <v>43681</v>
      </c>
      <c r="C698">
        <f t="shared" si="40"/>
        <v>2019</v>
      </c>
      <c r="D698">
        <f t="shared" si="41"/>
        <v>8</v>
      </c>
      <c r="E698">
        <f t="shared" si="42"/>
        <v>4</v>
      </c>
      <c r="F698" s="36">
        <f>IF(VLOOKUP(B698,Temperature!$A$5:$F$2241,6,FALSE)=999,0,VLOOKUP(B698,Temperature!$A$5:$F$2241,6,FALSE))</f>
        <v>77.875</v>
      </c>
      <c r="G698" s="94">
        <f t="shared" si="43"/>
        <v>175258.07586518579</v>
      </c>
      <c r="H698" s="94">
        <v>187835.83333333334</v>
      </c>
      <c r="I698" s="94">
        <f>VLOOKUP(B698,'Daily NLSL'!D675:E2500,2,FALSE)</f>
        <v>160343.84324507709</v>
      </c>
      <c r="J698" s="95">
        <v>138846.99755640377</v>
      </c>
      <c r="K698" s="95">
        <v>662284.75</v>
      </c>
      <c r="R698" s="42"/>
    </row>
    <row r="699" spans="2:18" x14ac:dyDescent="0.35">
      <c r="B699" s="66">
        <v>43682</v>
      </c>
      <c r="C699">
        <f t="shared" si="40"/>
        <v>2019</v>
      </c>
      <c r="D699">
        <f t="shared" si="41"/>
        <v>8</v>
      </c>
      <c r="E699">
        <f t="shared" si="42"/>
        <v>5</v>
      </c>
      <c r="F699" s="36">
        <f>IF(VLOOKUP(B699,Temperature!$A$5:$F$2241,6,FALSE)=999,0,VLOOKUP(B699,Temperature!$A$5:$F$2241,6,FALSE))</f>
        <v>81.041659999999993</v>
      </c>
      <c r="G699" s="94">
        <f t="shared" si="43"/>
        <v>204118.24253185253</v>
      </c>
      <c r="H699" s="94">
        <v>186257.91666666666</v>
      </c>
      <c r="I699" s="94">
        <f>VLOOKUP(B699,'Daily NLSL'!D676:E2501,2,FALSE)</f>
        <v>160343.84324507709</v>
      </c>
      <c r="J699" s="95">
        <v>138846.99755640377</v>
      </c>
      <c r="K699" s="95">
        <v>689567</v>
      </c>
      <c r="R699" s="42"/>
    </row>
    <row r="700" spans="2:18" x14ac:dyDescent="0.35">
      <c r="B700" s="66">
        <v>43683</v>
      </c>
      <c r="C700">
        <f t="shared" si="40"/>
        <v>2019</v>
      </c>
      <c r="D700">
        <f t="shared" si="41"/>
        <v>8</v>
      </c>
      <c r="E700">
        <f t="shared" si="42"/>
        <v>6</v>
      </c>
      <c r="F700" s="36">
        <f>IF(VLOOKUP(B700,Temperature!$A$5:$F$2241,6,FALSE)=999,0,VLOOKUP(B700,Temperature!$A$5:$F$2241,6,FALSE))</f>
        <v>84.041659999999993</v>
      </c>
      <c r="G700" s="94">
        <f t="shared" si="43"/>
        <v>216992.65919851916</v>
      </c>
      <c r="H700" s="94">
        <v>184629.58333333334</v>
      </c>
      <c r="I700" s="94">
        <f>VLOOKUP(B700,'Daily NLSL'!D677:E2502,2,FALSE)</f>
        <v>160343.84324507709</v>
      </c>
      <c r="J700" s="95">
        <v>138846.99755640377</v>
      </c>
      <c r="K700" s="95">
        <v>700813.08333333337</v>
      </c>
      <c r="R700" s="42"/>
    </row>
    <row r="701" spans="2:18" x14ac:dyDescent="0.35">
      <c r="B701" s="66">
        <v>43684</v>
      </c>
      <c r="C701">
        <f t="shared" si="40"/>
        <v>2019</v>
      </c>
      <c r="D701">
        <f t="shared" si="41"/>
        <v>8</v>
      </c>
      <c r="E701">
        <f t="shared" si="42"/>
        <v>7</v>
      </c>
      <c r="F701" s="36">
        <f>IF(VLOOKUP(B701,Temperature!$A$5:$F$2241,6,FALSE)=999,0,VLOOKUP(B701,Temperature!$A$5:$F$2241,6,FALSE))</f>
        <v>83.625</v>
      </c>
      <c r="G701" s="94">
        <f t="shared" si="43"/>
        <v>211875.74253185253</v>
      </c>
      <c r="H701" s="94">
        <v>183072.08333333334</v>
      </c>
      <c r="I701" s="94">
        <f>VLOOKUP(B701,'Daily NLSL'!D678:E2503,2,FALSE)</f>
        <v>160343.84324507709</v>
      </c>
      <c r="J701" s="95">
        <v>138846.99755640377</v>
      </c>
      <c r="K701" s="95">
        <v>694138.66666666674</v>
      </c>
      <c r="R701" s="42"/>
    </row>
    <row r="702" spans="2:18" x14ac:dyDescent="0.35">
      <c r="B702" s="66">
        <v>43685</v>
      </c>
      <c r="C702">
        <f t="shared" si="40"/>
        <v>2019</v>
      </c>
      <c r="D702">
        <f t="shared" si="41"/>
        <v>8</v>
      </c>
      <c r="E702">
        <f t="shared" si="42"/>
        <v>8</v>
      </c>
      <c r="F702" s="36">
        <f>IF(VLOOKUP(B702,Temperature!$A$5:$F$2241,6,FALSE)=999,0,VLOOKUP(B702,Temperature!$A$5:$F$2241,6,FALSE))</f>
        <v>83.916659999999993</v>
      </c>
      <c r="G702" s="94">
        <f t="shared" si="43"/>
        <v>194231.95086518579</v>
      </c>
      <c r="H702" s="94">
        <v>181606.25</v>
      </c>
      <c r="I702" s="94">
        <f>VLOOKUP(B702,'Daily NLSL'!D679:E2504,2,FALSE)</f>
        <v>160343.84324507709</v>
      </c>
      <c r="J702" s="95">
        <v>138846.99755640377</v>
      </c>
      <c r="K702" s="95">
        <v>675029.04166666663</v>
      </c>
      <c r="R702" s="42"/>
    </row>
    <row r="703" spans="2:18" x14ac:dyDescent="0.35">
      <c r="B703" s="66">
        <v>43686</v>
      </c>
      <c r="C703">
        <f t="shared" si="40"/>
        <v>2019</v>
      </c>
      <c r="D703">
        <f t="shared" si="41"/>
        <v>8</v>
      </c>
      <c r="E703">
        <f t="shared" si="42"/>
        <v>9</v>
      </c>
      <c r="F703" s="36">
        <f>IF(VLOOKUP(B703,Temperature!$A$5:$F$2241,6,FALSE)=999,0,VLOOKUP(B703,Temperature!$A$5:$F$2241,6,FALSE))</f>
        <v>71.041659999999993</v>
      </c>
      <c r="G703" s="94">
        <f t="shared" si="43"/>
        <v>169723.03419851916</v>
      </c>
      <c r="H703" s="94">
        <v>180589.16666666666</v>
      </c>
      <c r="I703" s="94">
        <f>VLOOKUP(B703,'Daily NLSL'!D680:E2505,2,FALSE)</f>
        <v>160343.84324507709</v>
      </c>
      <c r="J703" s="95">
        <v>138846.99755640377</v>
      </c>
      <c r="K703" s="95">
        <v>649503.04166666663</v>
      </c>
      <c r="R703" s="42"/>
    </row>
    <row r="704" spans="2:18" x14ac:dyDescent="0.35">
      <c r="B704" s="66">
        <v>43687</v>
      </c>
      <c r="C704">
        <f t="shared" si="40"/>
        <v>2019</v>
      </c>
      <c r="D704">
        <f t="shared" si="41"/>
        <v>8</v>
      </c>
      <c r="E704">
        <f t="shared" si="42"/>
        <v>10</v>
      </c>
      <c r="F704" s="36">
        <f>IF(VLOOKUP(B704,Temperature!$A$5:$F$2241,6,FALSE)=999,0,VLOOKUP(B704,Temperature!$A$5:$F$2241,6,FALSE))</f>
        <v>71.666659999999993</v>
      </c>
      <c r="G704" s="94">
        <f t="shared" si="43"/>
        <v>108810.61753185251</v>
      </c>
      <c r="H704" s="94">
        <v>179120.41666666666</v>
      </c>
      <c r="I704" s="94">
        <f>VLOOKUP(B704,'Daily NLSL'!D681:E2506,2,FALSE)</f>
        <v>160343.84324507709</v>
      </c>
      <c r="J704" s="95">
        <v>138846.99755640377</v>
      </c>
      <c r="K704" s="95">
        <v>587121.875</v>
      </c>
      <c r="R704" s="42"/>
    </row>
    <row r="705" spans="2:18" x14ac:dyDescent="0.35">
      <c r="B705" s="66">
        <v>43688</v>
      </c>
      <c r="C705">
        <f t="shared" si="40"/>
        <v>2019</v>
      </c>
      <c r="D705">
        <f t="shared" si="41"/>
        <v>8</v>
      </c>
      <c r="E705">
        <f t="shared" si="42"/>
        <v>11</v>
      </c>
      <c r="F705" s="36">
        <f>IF(VLOOKUP(B705,Temperature!$A$5:$F$2241,6,FALSE)=999,0,VLOOKUP(B705,Temperature!$A$5:$F$2241,6,FALSE))</f>
        <v>67.166659999999993</v>
      </c>
      <c r="G705" s="94">
        <f t="shared" si="43"/>
        <v>29314.492531852506</v>
      </c>
      <c r="H705" s="94">
        <v>177772.91666666666</v>
      </c>
      <c r="I705" s="94">
        <f>VLOOKUP(B705,'Daily NLSL'!D682:E2507,2,FALSE)</f>
        <v>160343.84324507709</v>
      </c>
      <c r="J705" s="95">
        <v>138846.99755640377</v>
      </c>
      <c r="K705" s="95">
        <v>506278.25</v>
      </c>
      <c r="R705" s="42"/>
    </row>
    <row r="706" spans="2:18" x14ac:dyDescent="0.35">
      <c r="B706" s="66">
        <v>43689</v>
      </c>
      <c r="C706">
        <f t="shared" si="40"/>
        <v>2019</v>
      </c>
      <c r="D706">
        <f t="shared" si="41"/>
        <v>8</v>
      </c>
      <c r="E706">
        <f t="shared" si="42"/>
        <v>12</v>
      </c>
      <c r="F706" s="36">
        <f>IF(VLOOKUP(B706,Temperature!$A$5:$F$2241,6,FALSE)=999,0,VLOOKUP(B706,Temperature!$A$5:$F$2241,6,FALSE))</f>
        <v>67.875</v>
      </c>
      <c r="G706" s="94">
        <f t="shared" si="43"/>
        <v>104381.24253185251</v>
      </c>
      <c r="H706" s="94">
        <v>175972.5</v>
      </c>
      <c r="I706" s="94">
        <f>VLOOKUP(B706,'Daily NLSL'!D683:E2508,2,FALSE)</f>
        <v>160343.84324507709</v>
      </c>
      <c r="J706" s="95">
        <v>138846.99755640377</v>
      </c>
      <c r="K706" s="95">
        <v>579544.58333333337</v>
      </c>
      <c r="R706" s="42"/>
    </row>
    <row r="707" spans="2:18" x14ac:dyDescent="0.35">
      <c r="B707" s="66">
        <v>43690</v>
      </c>
      <c r="C707">
        <f t="shared" si="40"/>
        <v>2019</v>
      </c>
      <c r="D707">
        <f t="shared" si="41"/>
        <v>8</v>
      </c>
      <c r="E707">
        <f t="shared" si="42"/>
        <v>13</v>
      </c>
      <c r="F707" s="36">
        <f>IF(VLOOKUP(B707,Temperature!$A$5:$F$2241,6,FALSE)=999,0,VLOOKUP(B707,Temperature!$A$5:$F$2241,6,FALSE))</f>
        <v>70.625</v>
      </c>
      <c r="G707" s="94">
        <f t="shared" si="43"/>
        <v>137194.70086518579</v>
      </c>
      <c r="H707" s="94">
        <v>174127.08333333334</v>
      </c>
      <c r="I707" s="94">
        <f>VLOOKUP(B707,'Daily NLSL'!D684:E2509,2,FALSE)</f>
        <v>160343.84324507709</v>
      </c>
      <c r="J707" s="95">
        <v>138846.99755640377</v>
      </c>
      <c r="K707" s="95">
        <v>610512.625</v>
      </c>
      <c r="R707" s="42"/>
    </row>
    <row r="708" spans="2:18" x14ac:dyDescent="0.35">
      <c r="B708" s="66">
        <v>43691</v>
      </c>
      <c r="C708">
        <f t="shared" si="40"/>
        <v>2019</v>
      </c>
      <c r="D708">
        <f t="shared" si="41"/>
        <v>8</v>
      </c>
      <c r="E708">
        <f t="shared" si="42"/>
        <v>14</v>
      </c>
      <c r="F708" s="36">
        <f>IF(VLOOKUP(B708,Temperature!$A$5:$F$2241,6,FALSE)=999,0,VLOOKUP(B708,Temperature!$A$5:$F$2241,6,FALSE))</f>
        <v>75.875</v>
      </c>
      <c r="G708" s="94">
        <f t="shared" si="43"/>
        <v>172743.53419851916</v>
      </c>
      <c r="H708" s="94">
        <v>172282.08333333334</v>
      </c>
      <c r="I708" s="94">
        <f>VLOOKUP(B708,'Daily NLSL'!D685:E2510,2,FALSE)</f>
        <v>160343.84324507709</v>
      </c>
      <c r="J708" s="95">
        <v>138846.99755640377</v>
      </c>
      <c r="K708" s="95">
        <v>644216.45833333337</v>
      </c>
      <c r="R708" s="42"/>
    </row>
    <row r="709" spans="2:18" x14ac:dyDescent="0.35">
      <c r="B709" s="66">
        <v>43692</v>
      </c>
      <c r="C709">
        <f t="shared" si="40"/>
        <v>2019</v>
      </c>
      <c r="D709">
        <f t="shared" si="41"/>
        <v>8</v>
      </c>
      <c r="E709">
        <f t="shared" si="42"/>
        <v>15</v>
      </c>
      <c r="F709" s="36">
        <f>IF(VLOOKUP(B709,Temperature!$A$5:$F$2241,6,FALSE)=999,0,VLOOKUP(B709,Temperature!$A$5:$F$2241,6,FALSE))</f>
        <v>77.583340000000007</v>
      </c>
      <c r="G709" s="94">
        <f t="shared" si="43"/>
        <v>194910.03419851916</v>
      </c>
      <c r="H709" s="94">
        <v>170422.08333333334</v>
      </c>
      <c r="I709" s="94">
        <f>VLOOKUP(B709,'Daily NLSL'!D686:E2511,2,FALSE)</f>
        <v>160343.84324507709</v>
      </c>
      <c r="J709" s="95">
        <v>138846.99755640377</v>
      </c>
      <c r="K709" s="95">
        <v>664522.95833333337</v>
      </c>
      <c r="R709" s="42"/>
    </row>
    <row r="710" spans="2:18" x14ac:dyDescent="0.35">
      <c r="B710" s="66">
        <v>43693</v>
      </c>
      <c r="C710">
        <f t="shared" si="40"/>
        <v>2019</v>
      </c>
      <c r="D710">
        <f t="shared" si="41"/>
        <v>8</v>
      </c>
      <c r="E710">
        <f t="shared" si="42"/>
        <v>16</v>
      </c>
      <c r="F710" s="36">
        <f>IF(VLOOKUP(B710,Temperature!$A$5:$F$2241,6,FALSE)=999,0,VLOOKUP(B710,Temperature!$A$5:$F$2241,6,FALSE))</f>
        <v>75.333340000000007</v>
      </c>
      <c r="G710" s="94">
        <f t="shared" si="43"/>
        <v>186168.82586518579</v>
      </c>
      <c r="H710" s="94">
        <v>168553.75</v>
      </c>
      <c r="I710" s="94">
        <f>VLOOKUP(B710,'Daily NLSL'!D687:E2512,2,FALSE)</f>
        <v>160343.84324507709</v>
      </c>
      <c r="J710" s="95">
        <v>138846.99755640377</v>
      </c>
      <c r="K710" s="95">
        <v>653913.41666666663</v>
      </c>
      <c r="R710" s="42"/>
    </row>
    <row r="711" spans="2:18" x14ac:dyDescent="0.35">
      <c r="B711" s="66">
        <v>43694</v>
      </c>
      <c r="C711">
        <f t="shared" si="40"/>
        <v>2019</v>
      </c>
      <c r="D711">
        <f t="shared" si="41"/>
        <v>8</v>
      </c>
      <c r="E711">
        <f t="shared" si="42"/>
        <v>17</v>
      </c>
      <c r="F711" s="36">
        <f>IF(VLOOKUP(B711,Temperature!$A$5:$F$2241,6,FALSE)=999,0,VLOOKUP(B711,Temperature!$A$5:$F$2241,6,FALSE))</f>
        <v>74.458340000000007</v>
      </c>
      <c r="G711" s="94">
        <f t="shared" si="43"/>
        <v>157213.61753185253</v>
      </c>
      <c r="H711" s="94">
        <v>166530.41666666666</v>
      </c>
      <c r="I711" s="94">
        <f>VLOOKUP(B711,'Daily NLSL'!D688:E2513,2,FALSE)</f>
        <v>160343.84324507709</v>
      </c>
      <c r="J711" s="95">
        <v>138846.99755640377</v>
      </c>
      <c r="K711" s="95">
        <v>622934.875</v>
      </c>
      <c r="R711" s="42"/>
    </row>
    <row r="712" spans="2:18" x14ac:dyDescent="0.35">
      <c r="B712" s="66">
        <v>43695</v>
      </c>
      <c r="C712">
        <f t="shared" si="40"/>
        <v>2019</v>
      </c>
      <c r="D712">
        <f t="shared" si="41"/>
        <v>8</v>
      </c>
      <c r="E712">
        <f t="shared" si="42"/>
        <v>18</v>
      </c>
      <c r="F712" s="36">
        <f>IF(VLOOKUP(B712,Temperature!$A$5:$F$2241,6,FALSE)=999,0,VLOOKUP(B712,Temperature!$A$5:$F$2241,6,FALSE))</f>
        <v>74.458340000000007</v>
      </c>
      <c r="G712" s="94">
        <f t="shared" si="43"/>
        <v>143930.45086518591</v>
      </c>
      <c r="H712" s="94">
        <v>164302.91666666666</v>
      </c>
      <c r="I712" s="94">
        <f>VLOOKUP(B712,'Daily NLSL'!D689:E2514,2,FALSE)</f>
        <v>160343.84324507709</v>
      </c>
      <c r="J712" s="95">
        <v>138846.99755640377</v>
      </c>
      <c r="K712" s="95">
        <v>607424.20833333337</v>
      </c>
      <c r="R712" s="42"/>
    </row>
    <row r="713" spans="2:18" x14ac:dyDescent="0.35">
      <c r="B713" s="66">
        <v>43696</v>
      </c>
      <c r="C713">
        <f t="shared" si="40"/>
        <v>2019</v>
      </c>
      <c r="D713">
        <f t="shared" si="41"/>
        <v>8</v>
      </c>
      <c r="E713">
        <f t="shared" si="42"/>
        <v>19</v>
      </c>
      <c r="F713" s="36">
        <f>IF(VLOOKUP(B713,Temperature!$A$5:$F$2241,6,FALSE)=999,0,VLOOKUP(B713,Temperature!$A$5:$F$2241,6,FALSE))</f>
        <v>74.958340000000007</v>
      </c>
      <c r="G713" s="94">
        <f t="shared" si="43"/>
        <v>181892.82586518579</v>
      </c>
      <c r="H713" s="94">
        <v>162233.33333333334</v>
      </c>
      <c r="I713" s="94">
        <f>VLOOKUP(B713,'Daily NLSL'!D690:E2515,2,FALSE)</f>
        <v>160343.84324507709</v>
      </c>
      <c r="J713" s="95">
        <v>138846.99755640377</v>
      </c>
      <c r="K713" s="95">
        <v>643317</v>
      </c>
      <c r="R713" s="42"/>
    </row>
    <row r="714" spans="2:18" x14ac:dyDescent="0.35">
      <c r="B714" s="66">
        <v>43697</v>
      </c>
      <c r="C714">
        <f t="shared" si="40"/>
        <v>2019</v>
      </c>
      <c r="D714">
        <f t="shared" si="41"/>
        <v>8</v>
      </c>
      <c r="E714">
        <f t="shared" si="42"/>
        <v>20</v>
      </c>
      <c r="F714" s="36">
        <f>IF(VLOOKUP(B714,Temperature!$A$5:$F$2241,6,FALSE)=999,0,VLOOKUP(B714,Temperature!$A$5:$F$2241,6,FALSE))</f>
        <v>77.708340000000007</v>
      </c>
      <c r="G714" s="94">
        <f t="shared" si="43"/>
        <v>198476.53419851916</v>
      </c>
      <c r="H714" s="94">
        <v>160799.16666666666</v>
      </c>
      <c r="I714" s="94">
        <f>VLOOKUP(B714,'Daily NLSL'!D691:E2516,2,FALSE)</f>
        <v>160343.84324507709</v>
      </c>
      <c r="J714" s="95">
        <v>138846.99755640377</v>
      </c>
      <c r="K714" s="95">
        <v>658466.54166666663</v>
      </c>
      <c r="R714" s="42"/>
    </row>
    <row r="715" spans="2:18" x14ac:dyDescent="0.35">
      <c r="B715" s="66">
        <v>43698</v>
      </c>
      <c r="C715">
        <f t="shared" si="40"/>
        <v>2019</v>
      </c>
      <c r="D715">
        <f t="shared" si="41"/>
        <v>8</v>
      </c>
      <c r="E715">
        <f t="shared" si="42"/>
        <v>21</v>
      </c>
      <c r="F715" s="36">
        <f>IF(VLOOKUP(B715,Temperature!$A$5:$F$2241,6,FALSE)=999,0,VLOOKUP(B715,Temperature!$A$5:$F$2241,6,FALSE))</f>
        <v>75.416659999999993</v>
      </c>
      <c r="G715" s="94">
        <f t="shared" si="43"/>
        <v>189038.78419851916</v>
      </c>
      <c r="H715" s="94">
        <v>159513.75</v>
      </c>
      <c r="I715" s="94">
        <f>VLOOKUP(B715,'Daily NLSL'!D692:E2517,2,FALSE)</f>
        <v>160343.84324507709</v>
      </c>
      <c r="J715" s="95">
        <v>138846.99755640377</v>
      </c>
      <c r="K715" s="95">
        <v>647743.375</v>
      </c>
      <c r="R715" s="42"/>
    </row>
    <row r="716" spans="2:18" x14ac:dyDescent="0.35">
      <c r="B716" s="66">
        <v>43699</v>
      </c>
      <c r="C716">
        <f t="shared" si="40"/>
        <v>2019</v>
      </c>
      <c r="D716">
        <f t="shared" si="41"/>
        <v>8</v>
      </c>
      <c r="E716">
        <f t="shared" si="42"/>
        <v>22</v>
      </c>
      <c r="F716" s="36">
        <f>IF(VLOOKUP(B716,Temperature!$A$5:$F$2241,6,FALSE)=999,0,VLOOKUP(B716,Temperature!$A$5:$F$2241,6,FALSE))</f>
        <v>72.208340000000007</v>
      </c>
      <c r="G716" s="94">
        <f t="shared" si="43"/>
        <v>186865.99253185253</v>
      </c>
      <c r="H716" s="94">
        <v>158212.5</v>
      </c>
      <c r="I716" s="94">
        <f>VLOOKUP(B716,'Daily NLSL'!D693:E2518,2,FALSE)</f>
        <v>160343.84324507709</v>
      </c>
      <c r="J716" s="95">
        <v>138846.99755640377</v>
      </c>
      <c r="K716" s="95">
        <v>644269.33333333337</v>
      </c>
      <c r="R716" s="42"/>
    </row>
    <row r="717" spans="2:18" x14ac:dyDescent="0.35">
      <c r="B717" s="66">
        <v>43700</v>
      </c>
      <c r="C717">
        <f t="shared" si="40"/>
        <v>2019</v>
      </c>
      <c r="D717">
        <f t="shared" si="41"/>
        <v>8</v>
      </c>
      <c r="E717">
        <f t="shared" si="42"/>
        <v>23</v>
      </c>
      <c r="F717" s="36">
        <f>IF(VLOOKUP(B717,Temperature!$A$5:$F$2241,6,FALSE)=999,0,VLOOKUP(B717,Temperature!$A$5:$F$2241,6,FALSE))</f>
        <v>64.708340000000007</v>
      </c>
      <c r="G717" s="94">
        <f t="shared" si="43"/>
        <v>179500.90919851916</v>
      </c>
      <c r="H717" s="94">
        <v>156950.41666666666</v>
      </c>
      <c r="I717" s="94">
        <f>VLOOKUP(B717,'Daily NLSL'!D694:E2519,2,FALSE)</f>
        <v>160343.84324507709</v>
      </c>
      <c r="J717" s="95">
        <v>138846.99755640377</v>
      </c>
      <c r="K717" s="95">
        <v>635642.16666666663</v>
      </c>
      <c r="R717" s="42"/>
    </row>
    <row r="718" spans="2:18" x14ac:dyDescent="0.35">
      <c r="B718" s="66">
        <v>43701</v>
      </c>
      <c r="C718">
        <f t="shared" si="40"/>
        <v>2019</v>
      </c>
      <c r="D718">
        <f t="shared" si="41"/>
        <v>8</v>
      </c>
      <c r="E718">
        <f t="shared" si="42"/>
        <v>24</v>
      </c>
      <c r="F718" s="36">
        <f>IF(VLOOKUP(B718,Temperature!$A$5:$F$2241,6,FALSE)=999,0,VLOOKUP(B718,Temperature!$A$5:$F$2241,6,FALSE))</f>
        <v>70.5</v>
      </c>
      <c r="G718" s="94">
        <f t="shared" si="43"/>
        <v>156559.90919851916</v>
      </c>
      <c r="H718" s="94">
        <v>155735.83333333334</v>
      </c>
      <c r="I718" s="94">
        <f>VLOOKUP(B718,'Daily NLSL'!D695:E2520,2,FALSE)</f>
        <v>160343.84324507709</v>
      </c>
      <c r="J718" s="95">
        <v>138846.99755640377</v>
      </c>
      <c r="K718" s="95">
        <v>611486.58333333337</v>
      </c>
      <c r="R718" s="42"/>
    </row>
    <row r="719" spans="2:18" x14ac:dyDescent="0.35">
      <c r="B719" s="66">
        <v>43702</v>
      </c>
      <c r="C719">
        <f t="shared" si="40"/>
        <v>2019</v>
      </c>
      <c r="D719">
        <f t="shared" si="41"/>
        <v>8</v>
      </c>
      <c r="E719">
        <f t="shared" si="42"/>
        <v>25</v>
      </c>
      <c r="F719" s="36">
        <f>IF(VLOOKUP(B719,Temperature!$A$5:$F$2241,6,FALSE)=999,0,VLOOKUP(B719,Temperature!$A$5:$F$2241,6,FALSE))</f>
        <v>68.875</v>
      </c>
      <c r="G719" s="94">
        <f t="shared" si="43"/>
        <v>136284.86753185253</v>
      </c>
      <c r="H719" s="94">
        <v>154469.16666666666</v>
      </c>
      <c r="I719" s="94">
        <f>VLOOKUP(B719,'Daily NLSL'!D696:E2521,2,FALSE)</f>
        <v>160343.84324507709</v>
      </c>
      <c r="J719" s="95">
        <v>138846.99755640377</v>
      </c>
      <c r="K719" s="95">
        <v>589944.875</v>
      </c>
      <c r="R719" s="42"/>
    </row>
    <row r="720" spans="2:18" x14ac:dyDescent="0.35">
      <c r="B720" s="66">
        <v>43703</v>
      </c>
      <c r="C720">
        <f t="shared" si="40"/>
        <v>2019</v>
      </c>
      <c r="D720">
        <f t="shared" si="41"/>
        <v>8</v>
      </c>
      <c r="E720">
        <f t="shared" si="42"/>
        <v>26</v>
      </c>
      <c r="F720" s="36">
        <f>IF(VLOOKUP(B720,Temperature!$A$5:$F$2241,6,FALSE)=999,0,VLOOKUP(B720,Temperature!$A$5:$F$2241,6,FALSE))</f>
        <v>68.333340000000007</v>
      </c>
      <c r="G720" s="94">
        <f t="shared" si="43"/>
        <v>171372.28419851916</v>
      </c>
      <c r="H720" s="94">
        <v>153030.83333333334</v>
      </c>
      <c r="I720" s="94">
        <f>VLOOKUP(B720,'Daily NLSL'!D697:E2522,2,FALSE)</f>
        <v>160343.84324507709</v>
      </c>
      <c r="J720" s="95">
        <v>138846.99755640377</v>
      </c>
      <c r="K720" s="95">
        <v>623593.95833333337</v>
      </c>
      <c r="R720" s="42"/>
    </row>
    <row r="721" spans="2:18" x14ac:dyDescent="0.35">
      <c r="B721" s="66">
        <v>43704</v>
      </c>
      <c r="C721">
        <f t="shared" si="40"/>
        <v>2019</v>
      </c>
      <c r="D721">
        <f t="shared" si="41"/>
        <v>8</v>
      </c>
      <c r="E721">
        <f t="shared" si="42"/>
        <v>27</v>
      </c>
      <c r="F721" s="36">
        <f>IF(VLOOKUP(B721,Temperature!$A$5:$F$2241,6,FALSE)=999,0,VLOOKUP(B721,Temperature!$A$5:$F$2241,6,FALSE))</f>
        <v>72.916659999999993</v>
      </c>
      <c r="G721" s="94">
        <f t="shared" si="43"/>
        <v>203841.95086518579</v>
      </c>
      <c r="H721" s="94">
        <v>151583.75</v>
      </c>
      <c r="I721" s="94">
        <f>VLOOKUP(B721,'Daily NLSL'!D698:E2523,2,FALSE)</f>
        <v>160343.84324507709</v>
      </c>
      <c r="J721" s="95">
        <v>138846.99755640377</v>
      </c>
      <c r="K721" s="95">
        <v>654616.54166666663</v>
      </c>
      <c r="R721" s="42"/>
    </row>
    <row r="722" spans="2:18" x14ac:dyDescent="0.35">
      <c r="B722" s="66">
        <v>43705</v>
      </c>
      <c r="C722">
        <f t="shared" si="40"/>
        <v>2019</v>
      </c>
      <c r="D722">
        <f t="shared" si="41"/>
        <v>8</v>
      </c>
      <c r="E722">
        <f t="shared" si="42"/>
        <v>28</v>
      </c>
      <c r="F722" s="36">
        <f>IF(VLOOKUP(B722,Temperature!$A$5:$F$2241,6,FALSE)=999,0,VLOOKUP(B722,Temperature!$A$5:$F$2241,6,FALSE))</f>
        <v>75.25</v>
      </c>
      <c r="G722" s="94">
        <f t="shared" si="43"/>
        <v>219296.07586518579</v>
      </c>
      <c r="H722" s="94">
        <v>150074.58333333334</v>
      </c>
      <c r="I722" s="94">
        <f>VLOOKUP(B722,'Daily NLSL'!D699:E2524,2,FALSE)</f>
        <v>160343.84324507709</v>
      </c>
      <c r="J722" s="95">
        <v>138846.99755640377</v>
      </c>
      <c r="K722" s="95">
        <v>668561.5</v>
      </c>
      <c r="R722" s="42"/>
    </row>
    <row r="723" spans="2:18" x14ac:dyDescent="0.35">
      <c r="B723" s="66">
        <v>43706</v>
      </c>
      <c r="C723">
        <f t="shared" si="40"/>
        <v>2019</v>
      </c>
      <c r="D723">
        <f t="shared" si="41"/>
        <v>8</v>
      </c>
      <c r="E723">
        <f t="shared" si="42"/>
        <v>29</v>
      </c>
      <c r="F723" s="36">
        <f>IF(VLOOKUP(B723,Temperature!$A$5:$F$2241,6,FALSE)=999,0,VLOOKUP(B723,Temperature!$A$5:$F$2241,6,FALSE))</f>
        <v>77.291659999999993</v>
      </c>
      <c r="G723" s="94">
        <f t="shared" si="43"/>
        <v>201397.86753185253</v>
      </c>
      <c r="H723" s="94">
        <v>148745.41666666666</v>
      </c>
      <c r="I723" s="94">
        <f>VLOOKUP(B723,'Daily NLSL'!D700:E2525,2,FALSE)</f>
        <v>160343.84324507709</v>
      </c>
      <c r="J723" s="95">
        <v>138846.99755640377</v>
      </c>
      <c r="K723" s="95">
        <v>649334.125</v>
      </c>
      <c r="R723" s="42"/>
    </row>
    <row r="724" spans="2:18" x14ac:dyDescent="0.35">
      <c r="B724" s="66">
        <v>43707</v>
      </c>
      <c r="C724">
        <f t="shared" si="40"/>
        <v>2019</v>
      </c>
      <c r="D724">
        <f t="shared" si="41"/>
        <v>8</v>
      </c>
      <c r="E724">
        <f t="shared" si="42"/>
        <v>30</v>
      </c>
      <c r="F724" s="36">
        <f>IF(VLOOKUP(B724,Temperature!$A$5:$F$2241,6,FALSE)=999,0,VLOOKUP(B724,Temperature!$A$5:$F$2241,6,FALSE))</f>
        <v>76.25</v>
      </c>
      <c r="G724" s="94">
        <f t="shared" si="43"/>
        <v>221864.57586518579</v>
      </c>
      <c r="H724" s="94">
        <v>147020</v>
      </c>
      <c r="I724" s="94">
        <f>VLOOKUP(B724,'Daily NLSL'!D701:E2526,2,FALSE)</f>
        <v>160343.84324507709</v>
      </c>
      <c r="J724" s="95">
        <v>138846.99755640377</v>
      </c>
      <c r="K724" s="95">
        <v>668075.41666666663</v>
      </c>
      <c r="R724" s="42"/>
    </row>
    <row r="725" spans="2:18" x14ac:dyDescent="0.35">
      <c r="B725" s="66">
        <v>43708</v>
      </c>
      <c r="C725">
        <f t="shared" si="40"/>
        <v>2019</v>
      </c>
      <c r="D725">
        <f t="shared" si="41"/>
        <v>8</v>
      </c>
      <c r="E725">
        <f t="shared" si="42"/>
        <v>31</v>
      </c>
      <c r="F725" s="36">
        <f>IF(VLOOKUP(B725,Temperature!$A$5:$F$2241,6,FALSE)=999,0,VLOOKUP(B725,Temperature!$A$5:$F$2241,6,FALSE))</f>
        <v>76.666659999999993</v>
      </c>
      <c r="G725" s="94">
        <f t="shared" si="43"/>
        <v>188984.45086518579</v>
      </c>
      <c r="H725" s="94">
        <v>145048.33333333334</v>
      </c>
      <c r="I725" s="94">
        <f>VLOOKUP(B725,'Daily NLSL'!D702:E2527,2,FALSE)</f>
        <v>160343.84324507709</v>
      </c>
      <c r="J725" s="95">
        <v>138846.99755640377</v>
      </c>
      <c r="K725" s="95">
        <v>633223.625</v>
      </c>
      <c r="R725" s="42"/>
    </row>
    <row r="726" spans="2:18" x14ac:dyDescent="0.35">
      <c r="B726" s="66">
        <v>43709</v>
      </c>
      <c r="C726">
        <f t="shared" si="40"/>
        <v>2019</v>
      </c>
      <c r="D726">
        <f t="shared" si="41"/>
        <v>9</v>
      </c>
      <c r="E726">
        <f t="shared" si="42"/>
        <v>1</v>
      </c>
      <c r="F726" s="36">
        <f>IF(VLOOKUP(B726,Temperature!$A$5:$F$2241,6,FALSE)=999,0,VLOOKUP(B726,Temperature!$A$5:$F$2241,6,FALSE))</f>
        <v>75.333340000000007</v>
      </c>
      <c r="G726" s="94">
        <f t="shared" si="43"/>
        <v>158656.87381889171</v>
      </c>
      <c r="H726" s="94">
        <v>142605</v>
      </c>
      <c r="I726" s="94">
        <f>VLOOKUP(B726,'Daily NLSL'!D703:E2528,2,FALSE)</f>
        <v>158965.68489053083</v>
      </c>
      <c r="J726" s="95">
        <v>141877.02462391084</v>
      </c>
      <c r="K726" s="95">
        <v>602104.58333333337</v>
      </c>
      <c r="R726" s="42"/>
    </row>
    <row r="727" spans="2:18" x14ac:dyDescent="0.35">
      <c r="B727" s="66">
        <v>43710</v>
      </c>
      <c r="C727">
        <f t="shared" si="40"/>
        <v>2019</v>
      </c>
      <c r="D727">
        <f t="shared" si="41"/>
        <v>9</v>
      </c>
      <c r="E727">
        <f t="shared" si="42"/>
        <v>2</v>
      </c>
      <c r="F727" s="36">
        <f>IF(VLOOKUP(B727,Temperature!$A$5:$F$2241,6,FALSE)=999,0,VLOOKUP(B727,Temperature!$A$5:$F$2241,6,FALSE))</f>
        <v>75.541659999999993</v>
      </c>
      <c r="G727" s="94">
        <f t="shared" si="43"/>
        <v>167531.66548555833</v>
      </c>
      <c r="H727" s="94">
        <v>139791.66666666666</v>
      </c>
      <c r="I727" s="94">
        <f>VLOOKUP(B727,'Daily NLSL'!D704:E2529,2,FALSE)</f>
        <v>158965.68489053083</v>
      </c>
      <c r="J727" s="95">
        <v>141877.02462391084</v>
      </c>
      <c r="K727" s="95">
        <v>608166.04166666663</v>
      </c>
      <c r="R727" s="42"/>
    </row>
    <row r="728" spans="2:18" x14ac:dyDescent="0.35">
      <c r="B728" s="66">
        <v>43711</v>
      </c>
      <c r="C728">
        <f t="shared" si="40"/>
        <v>2019</v>
      </c>
      <c r="D728">
        <f t="shared" si="41"/>
        <v>9</v>
      </c>
      <c r="E728">
        <f t="shared" si="42"/>
        <v>3</v>
      </c>
      <c r="F728" s="36">
        <f>IF(VLOOKUP(B728,Temperature!$A$5:$F$2241,6,FALSE)=999,0,VLOOKUP(B728,Temperature!$A$5:$F$2241,6,FALSE))</f>
        <v>75.583340000000007</v>
      </c>
      <c r="G728" s="94">
        <f t="shared" si="43"/>
        <v>191655.58215222508</v>
      </c>
      <c r="H728" s="94">
        <v>136682.91666666666</v>
      </c>
      <c r="I728" s="94">
        <f>VLOOKUP(B728,'Daily NLSL'!D705:E2530,2,FALSE)</f>
        <v>158965.68489053083</v>
      </c>
      <c r="J728" s="95">
        <v>141877.02462391084</v>
      </c>
      <c r="K728" s="95">
        <v>629181.20833333337</v>
      </c>
      <c r="R728" s="42"/>
    </row>
    <row r="729" spans="2:18" x14ac:dyDescent="0.35">
      <c r="B729" s="66">
        <v>43712</v>
      </c>
      <c r="C729">
        <f t="shared" si="40"/>
        <v>2019</v>
      </c>
      <c r="D729">
        <f t="shared" si="41"/>
        <v>9</v>
      </c>
      <c r="E729">
        <f t="shared" si="42"/>
        <v>4</v>
      </c>
      <c r="F729" s="36">
        <f>IF(VLOOKUP(B729,Temperature!$A$5:$F$2241,6,FALSE)=999,0,VLOOKUP(B729,Temperature!$A$5:$F$2241,6,FALSE))</f>
        <v>72.708340000000007</v>
      </c>
      <c r="G729" s="94">
        <f t="shared" si="43"/>
        <v>207389.74881889159</v>
      </c>
      <c r="H729" s="94">
        <v>133628.33333333334</v>
      </c>
      <c r="I729" s="94">
        <f>VLOOKUP(B729,'Daily NLSL'!D706:E2531,2,FALSE)</f>
        <v>158965.68489053083</v>
      </c>
      <c r="J729" s="95">
        <v>141877.02462391084</v>
      </c>
      <c r="K729" s="95">
        <v>641860.79166666663</v>
      </c>
      <c r="R729" s="42"/>
    </row>
    <row r="730" spans="2:18" x14ac:dyDescent="0.35">
      <c r="B730" s="66">
        <v>43713</v>
      </c>
      <c r="C730">
        <f t="shared" ref="C730:C793" si="44">YEAR(B730)</f>
        <v>2019</v>
      </c>
      <c r="D730">
        <f t="shared" ref="D730:D793" si="45">MONTH(B730)</f>
        <v>9</v>
      </c>
      <c r="E730">
        <f t="shared" ref="E730:E793" si="46">DAY(B730)</f>
        <v>5</v>
      </c>
      <c r="F730" s="36">
        <f>IF(VLOOKUP(B730,Temperature!$A$5:$F$2241,6,FALSE)=999,0,VLOOKUP(B730,Temperature!$A$5:$F$2241,6,FALSE))</f>
        <v>72.625</v>
      </c>
      <c r="G730" s="94">
        <f t="shared" si="43"/>
        <v>205641.54048555839</v>
      </c>
      <c r="H730" s="94">
        <v>130564.58333333333</v>
      </c>
      <c r="I730" s="94">
        <f>VLOOKUP(B730,'Daily NLSL'!D707:E2532,2,FALSE)</f>
        <v>158965.68489053083</v>
      </c>
      <c r="J730" s="95">
        <v>141877.02462391084</v>
      </c>
      <c r="K730" s="95">
        <v>637048.83333333337</v>
      </c>
      <c r="R730" s="42"/>
    </row>
    <row r="731" spans="2:18" x14ac:dyDescent="0.35">
      <c r="B731" s="66">
        <v>43714</v>
      </c>
      <c r="C731">
        <f t="shared" si="44"/>
        <v>2019</v>
      </c>
      <c r="D731">
        <f t="shared" si="45"/>
        <v>9</v>
      </c>
      <c r="E731">
        <f t="shared" si="46"/>
        <v>6</v>
      </c>
      <c r="F731" s="36">
        <f>IF(VLOOKUP(B731,Temperature!$A$5:$F$2241,6,FALSE)=999,0,VLOOKUP(B731,Temperature!$A$5:$F$2241,6,FALSE))</f>
        <v>73.208340000000007</v>
      </c>
      <c r="G731" s="94">
        <f t="shared" ref="G731:G794" si="47">K731-H731-I731-J731</f>
        <v>197683.58215222502</v>
      </c>
      <c r="H731" s="94">
        <v>127666.66666666667</v>
      </c>
      <c r="I731" s="94">
        <f>VLOOKUP(B731,'Daily NLSL'!D708:E2533,2,FALSE)</f>
        <v>158965.68489053083</v>
      </c>
      <c r="J731" s="95">
        <v>141877.02462391084</v>
      </c>
      <c r="K731" s="95">
        <v>626192.95833333337</v>
      </c>
      <c r="R731" s="42"/>
    </row>
    <row r="732" spans="2:18" x14ac:dyDescent="0.35">
      <c r="B732" s="66">
        <v>43715</v>
      </c>
      <c r="C732">
        <f t="shared" si="44"/>
        <v>2019</v>
      </c>
      <c r="D732">
        <f t="shared" si="45"/>
        <v>9</v>
      </c>
      <c r="E732">
        <f t="shared" si="46"/>
        <v>7</v>
      </c>
      <c r="F732" s="36">
        <f>IF(VLOOKUP(B732,Temperature!$A$5:$F$2241,6,FALSE)=999,0,VLOOKUP(B732,Temperature!$A$5:$F$2241,6,FALSE))</f>
        <v>71.625</v>
      </c>
      <c r="G732" s="94">
        <f t="shared" si="47"/>
        <v>162666.70715222502</v>
      </c>
      <c r="H732" s="94">
        <v>124829.58333333333</v>
      </c>
      <c r="I732" s="94">
        <f>VLOOKUP(B732,'Daily NLSL'!D709:E2534,2,FALSE)</f>
        <v>158965.68489053083</v>
      </c>
      <c r="J732" s="95">
        <v>141877.02462391084</v>
      </c>
      <c r="K732" s="95">
        <v>588339</v>
      </c>
      <c r="R732" s="42"/>
    </row>
    <row r="733" spans="2:18" x14ac:dyDescent="0.35">
      <c r="B733" s="66">
        <v>43716</v>
      </c>
      <c r="C733">
        <f t="shared" si="44"/>
        <v>2019</v>
      </c>
      <c r="D733">
        <f t="shared" si="45"/>
        <v>9</v>
      </c>
      <c r="E733">
        <f t="shared" si="46"/>
        <v>8</v>
      </c>
      <c r="F733" s="36">
        <f>IF(VLOOKUP(B733,Temperature!$A$5:$F$2241,6,FALSE)=999,0,VLOOKUP(B733,Temperature!$A$5:$F$2241,6,FALSE))</f>
        <v>65</v>
      </c>
      <c r="G733" s="94">
        <f t="shared" si="47"/>
        <v>125452.24881889171</v>
      </c>
      <c r="H733" s="94">
        <v>122306.25</v>
      </c>
      <c r="I733" s="94">
        <f>VLOOKUP(B733,'Daily NLSL'!D710:E2535,2,FALSE)</f>
        <v>158965.68489053083</v>
      </c>
      <c r="J733" s="95">
        <v>141877.02462391084</v>
      </c>
      <c r="K733" s="95">
        <v>548601.20833333337</v>
      </c>
      <c r="R733" s="42"/>
    </row>
    <row r="734" spans="2:18" x14ac:dyDescent="0.35">
      <c r="B734" s="66">
        <v>43717</v>
      </c>
      <c r="C734">
        <f t="shared" si="44"/>
        <v>2019</v>
      </c>
      <c r="D734">
        <f t="shared" si="45"/>
        <v>9</v>
      </c>
      <c r="E734">
        <f t="shared" si="46"/>
        <v>9</v>
      </c>
      <c r="F734" s="36">
        <f>IF(VLOOKUP(B734,Temperature!$A$5:$F$2241,6,FALSE)=999,0,VLOOKUP(B734,Temperature!$A$5:$F$2241,6,FALSE))</f>
        <v>60.166670000000003</v>
      </c>
      <c r="G734" s="94">
        <f t="shared" si="47"/>
        <v>147226.58215222496</v>
      </c>
      <c r="H734" s="94">
        <v>119575</v>
      </c>
      <c r="I734" s="94">
        <f>VLOOKUP(B734,'Daily NLSL'!D711:E2536,2,FALSE)</f>
        <v>158965.68489053083</v>
      </c>
      <c r="J734" s="95">
        <v>141877.02462391084</v>
      </c>
      <c r="K734" s="95">
        <v>567644.29166666663</v>
      </c>
      <c r="R734" s="42"/>
    </row>
    <row r="735" spans="2:18" x14ac:dyDescent="0.35">
      <c r="B735" s="66">
        <v>43718</v>
      </c>
      <c r="C735">
        <f t="shared" si="44"/>
        <v>2019</v>
      </c>
      <c r="D735">
        <f t="shared" si="45"/>
        <v>9</v>
      </c>
      <c r="E735">
        <f t="shared" si="46"/>
        <v>10</v>
      </c>
      <c r="F735" s="36">
        <f>IF(VLOOKUP(B735,Temperature!$A$5:$F$2241,6,FALSE)=999,0,VLOOKUP(B735,Temperature!$A$5:$F$2241,6,FALSE))</f>
        <v>61.833329999999997</v>
      </c>
      <c r="G735" s="94">
        <f t="shared" si="47"/>
        <v>160040.79048555833</v>
      </c>
      <c r="H735" s="94">
        <v>116628.75</v>
      </c>
      <c r="I735" s="94">
        <f>VLOOKUP(B735,'Daily NLSL'!D712:E2537,2,FALSE)</f>
        <v>158965.68489053083</v>
      </c>
      <c r="J735" s="95">
        <v>141877.02462391084</v>
      </c>
      <c r="K735" s="95">
        <v>577512.25</v>
      </c>
      <c r="R735" s="42"/>
    </row>
    <row r="736" spans="2:18" x14ac:dyDescent="0.35">
      <c r="B736" s="66">
        <v>43719</v>
      </c>
      <c r="C736">
        <f t="shared" si="44"/>
        <v>2019</v>
      </c>
      <c r="D736">
        <f t="shared" si="45"/>
        <v>9</v>
      </c>
      <c r="E736">
        <f t="shared" si="46"/>
        <v>11</v>
      </c>
      <c r="F736" s="36">
        <f>IF(VLOOKUP(B736,Temperature!$A$5:$F$2241,6,FALSE)=999,0,VLOOKUP(B736,Temperature!$A$5:$F$2241,6,FALSE))</f>
        <v>62.166670000000003</v>
      </c>
      <c r="G736" s="94">
        <f t="shared" si="47"/>
        <v>163688.20715222496</v>
      </c>
      <c r="H736" s="94">
        <v>113691.25</v>
      </c>
      <c r="I736" s="94">
        <f>VLOOKUP(B736,'Daily NLSL'!D713:E2538,2,FALSE)</f>
        <v>158965.68489053083</v>
      </c>
      <c r="J736" s="95">
        <v>141877.02462391084</v>
      </c>
      <c r="K736" s="95">
        <v>578222.16666666663</v>
      </c>
      <c r="R736" s="42"/>
    </row>
    <row r="737" spans="2:18" x14ac:dyDescent="0.35">
      <c r="B737" s="66">
        <v>43720</v>
      </c>
      <c r="C737">
        <f t="shared" si="44"/>
        <v>2019</v>
      </c>
      <c r="D737">
        <f t="shared" si="45"/>
        <v>9</v>
      </c>
      <c r="E737">
        <f t="shared" si="46"/>
        <v>12</v>
      </c>
      <c r="F737" s="36">
        <f>IF(VLOOKUP(B737,Temperature!$A$5:$F$2241,6,FALSE)=999,0,VLOOKUP(B737,Temperature!$A$5:$F$2241,6,FALSE))</f>
        <v>64.5</v>
      </c>
      <c r="G737" s="94">
        <f t="shared" si="47"/>
        <v>167716.70715222496</v>
      </c>
      <c r="H737" s="94">
        <v>110731.25</v>
      </c>
      <c r="I737" s="94">
        <f>VLOOKUP(B737,'Daily NLSL'!D714:E2539,2,FALSE)</f>
        <v>158965.68489053083</v>
      </c>
      <c r="J737" s="95">
        <v>141877.02462391084</v>
      </c>
      <c r="K737" s="95">
        <v>579290.66666666663</v>
      </c>
      <c r="R737" s="42"/>
    </row>
    <row r="738" spans="2:18" x14ac:dyDescent="0.35">
      <c r="B738" s="66">
        <v>43721</v>
      </c>
      <c r="C738">
        <f t="shared" si="44"/>
        <v>2019</v>
      </c>
      <c r="D738">
        <f t="shared" si="45"/>
        <v>9</v>
      </c>
      <c r="E738">
        <f t="shared" si="46"/>
        <v>13</v>
      </c>
      <c r="F738" s="36">
        <f>IF(VLOOKUP(B738,Temperature!$A$5:$F$2241,6,FALSE)=999,0,VLOOKUP(B738,Temperature!$A$5:$F$2241,6,FALSE))</f>
        <v>66.625</v>
      </c>
      <c r="G738" s="94">
        <f t="shared" si="47"/>
        <v>166768.41548555833</v>
      </c>
      <c r="H738" s="94">
        <v>107741.25</v>
      </c>
      <c r="I738" s="94">
        <f>VLOOKUP(B738,'Daily NLSL'!D715:E2540,2,FALSE)</f>
        <v>158965.68489053083</v>
      </c>
      <c r="J738" s="95">
        <v>141877.02462391084</v>
      </c>
      <c r="K738" s="95">
        <v>575352.375</v>
      </c>
      <c r="R738" s="42"/>
    </row>
    <row r="739" spans="2:18" x14ac:dyDescent="0.35">
      <c r="B739" s="66">
        <v>43722</v>
      </c>
      <c r="C739">
        <f t="shared" si="44"/>
        <v>2019</v>
      </c>
      <c r="D739">
        <f t="shared" si="45"/>
        <v>9</v>
      </c>
      <c r="E739">
        <f t="shared" si="46"/>
        <v>14</v>
      </c>
      <c r="F739" s="36">
        <f>IF(VLOOKUP(B739,Temperature!$A$5:$F$2241,6,FALSE)=999,0,VLOOKUP(B739,Temperature!$A$5:$F$2241,6,FALSE))</f>
        <v>65</v>
      </c>
      <c r="G739" s="94">
        <f t="shared" si="47"/>
        <v>134056.49881889165</v>
      </c>
      <c r="H739" s="94">
        <v>104816.66666666667</v>
      </c>
      <c r="I739" s="94">
        <f>VLOOKUP(B739,'Daily NLSL'!D716:E2541,2,FALSE)</f>
        <v>158965.68489053083</v>
      </c>
      <c r="J739" s="95">
        <v>141877.02462391084</v>
      </c>
      <c r="K739" s="95">
        <v>539715.875</v>
      </c>
      <c r="R739" s="42"/>
    </row>
    <row r="740" spans="2:18" x14ac:dyDescent="0.35">
      <c r="B740" s="66">
        <v>43723</v>
      </c>
      <c r="C740">
        <f t="shared" si="44"/>
        <v>2019</v>
      </c>
      <c r="D740">
        <f t="shared" si="45"/>
        <v>9</v>
      </c>
      <c r="E740">
        <f t="shared" si="46"/>
        <v>15</v>
      </c>
      <c r="F740" s="36">
        <f>IF(VLOOKUP(B740,Temperature!$A$5:$F$2241,6,FALSE)=999,0,VLOOKUP(B740,Temperature!$A$5:$F$2241,6,FALSE))</f>
        <v>58.916670000000003</v>
      </c>
      <c r="G740" s="94">
        <f t="shared" si="47"/>
        <v>107449.20715222502</v>
      </c>
      <c r="H740" s="94">
        <v>101905.83333333333</v>
      </c>
      <c r="I740" s="94">
        <f>VLOOKUP(B740,'Daily NLSL'!D717:E2542,2,FALSE)</f>
        <v>158965.68489053083</v>
      </c>
      <c r="J740" s="95">
        <v>141877.02462391084</v>
      </c>
      <c r="K740" s="95">
        <v>510197.75</v>
      </c>
      <c r="R740" s="42"/>
    </row>
    <row r="741" spans="2:18" x14ac:dyDescent="0.35">
      <c r="B741" s="66">
        <v>43724</v>
      </c>
      <c r="C741">
        <f t="shared" si="44"/>
        <v>2019</v>
      </c>
      <c r="D741">
        <f t="shared" si="45"/>
        <v>9</v>
      </c>
      <c r="E741">
        <f t="shared" si="46"/>
        <v>16</v>
      </c>
      <c r="F741" s="36">
        <f>IF(VLOOKUP(B741,Temperature!$A$5:$F$2241,6,FALSE)=999,0,VLOOKUP(B741,Temperature!$A$5:$F$2241,6,FALSE))</f>
        <v>58.916670000000003</v>
      </c>
      <c r="G741" s="94">
        <f t="shared" si="47"/>
        <v>139185.74881889165</v>
      </c>
      <c r="H741" s="94">
        <v>98963.333333333328</v>
      </c>
      <c r="I741" s="94">
        <f>VLOOKUP(B741,'Daily NLSL'!D718:E2543,2,FALSE)</f>
        <v>158965.68489053083</v>
      </c>
      <c r="J741" s="95">
        <v>141877.02462391084</v>
      </c>
      <c r="K741" s="95">
        <v>538991.79166666663</v>
      </c>
      <c r="R741" s="42"/>
    </row>
    <row r="742" spans="2:18" x14ac:dyDescent="0.35">
      <c r="B742" s="66">
        <v>43725</v>
      </c>
      <c r="C742">
        <f t="shared" si="44"/>
        <v>2019</v>
      </c>
      <c r="D742">
        <f t="shared" si="45"/>
        <v>9</v>
      </c>
      <c r="E742">
        <f t="shared" si="46"/>
        <v>17</v>
      </c>
      <c r="F742" s="36">
        <f>IF(VLOOKUP(B742,Temperature!$A$5:$F$2241,6,FALSE)=999,0,VLOOKUP(B742,Temperature!$A$5:$F$2241,6,FALSE))</f>
        <v>56.083329999999997</v>
      </c>
      <c r="G742" s="94">
        <f t="shared" si="47"/>
        <v>149698.91548555839</v>
      </c>
      <c r="H742" s="94">
        <v>95997.083333333328</v>
      </c>
      <c r="I742" s="94">
        <f>VLOOKUP(B742,'Daily NLSL'!D719:E2544,2,FALSE)</f>
        <v>158965.68489053083</v>
      </c>
      <c r="J742" s="95">
        <v>141877.02462391084</v>
      </c>
      <c r="K742" s="95">
        <v>546538.70833333337</v>
      </c>
      <c r="R742" s="42"/>
    </row>
    <row r="743" spans="2:18" x14ac:dyDescent="0.35">
      <c r="B743" s="66">
        <v>43726</v>
      </c>
      <c r="C743">
        <f t="shared" si="44"/>
        <v>2019</v>
      </c>
      <c r="D743">
        <f t="shared" si="45"/>
        <v>9</v>
      </c>
      <c r="E743">
        <f t="shared" si="46"/>
        <v>18</v>
      </c>
      <c r="F743" s="36">
        <f>IF(VLOOKUP(B743,Temperature!$A$5:$F$2241,6,FALSE)=999,0,VLOOKUP(B743,Temperature!$A$5:$F$2241,6,FALSE))</f>
        <v>55.25</v>
      </c>
      <c r="G743" s="94">
        <f t="shared" si="47"/>
        <v>151749.58215222496</v>
      </c>
      <c r="H743" s="94">
        <v>93015</v>
      </c>
      <c r="I743" s="94">
        <f>VLOOKUP(B743,'Daily NLSL'!D720:E2545,2,FALSE)</f>
        <v>158965.68489053083</v>
      </c>
      <c r="J743" s="95">
        <v>141877.02462391084</v>
      </c>
      <c r="K743" s="95">
        <v>545607.29166666663</v>
      </c>
      <c r="R743" s="42"/>
    </row>
    <row r="744" spans="2:18" x14ac:dyDescent="0.35">
      <c r="B744" s="66">
        <v>43727</v>
      </c>
      <c r="C744">
        <f t="shared" si="44"/>
        <v>2019</v>
      </c>
      <c r="D744">
        <f t="shared" si="45"/>
        <v>9</v>
      </c>
      <c r="E744">
        <f t="shared" si="46"/>
        <v>19</v>
      </c>
      <c r="F744" s="36">
        <f>IF(VLOOKUP(B744,Temperature!$A$5:$F$2241,6,FALSE)=999,0,VLOOKUP(B744,Temperature!$A$5:$F$2241,6,FALSE))</f>
        <v>60.625</v>
      </c>
      <c r="G744" s="94">
        <f t="shared" si="47"/>
        <v>158411.70715222502</v>
      </c>
      <c r="H744" s="94">
        <v>90064.166666666672</v>
      </c>
      <c r="I744" s="94">
        <f>VLOOKUP(B744,'Daily NLSL'!D721:E2546,2,FALSE)</f>
        <v>158965.68489053083</v>
      </c>
      <c r="J744" s="95">
        <v>141877.02462391084</v>
      </c>
      <c r="K744" s="95">
        <v>549318.58333333337</v>
      </c>
      <c r="R744" s="42"/>
    </row>
    <row r="745" spans="2:18" x14ac:dyDescent="0.35">
      <c r="B745" s="66">
        <v>43728</v>
      </c>
      <c r="C745">
        <f t="shared" si="44"/>
        <v>2019</v>
      </c>
      <c r="D745">
        <f t="shared" si="45"/>
        <v>9</v>
      </c>
      <c r="E745">
        <f t="shared" si="46"/>
        <v>20</v>
      </c>
      <c r="F745" s="36">
        <f>IF(VLOOKUP(B745,Temperature!$A$5:$F$2241,6,FALSE)=999,0,VLOOKUP(B745,Temperature!$A$5:$F$2241,6,FALSE))</f>
        <v>63.583329999999997</v>
      </c>
      <c r="G745" s="94">
        <f t="shared" si="47"/>
        <v>157323.04048555827</v>
      </c>
      <c r="H745" s="94">
        <v>87232.916666666672</v>
      </c>
      <c r="I745" s="94">
        <f>VLOOKUP(B745,'Daily NLSL'!D722:E2547,2,FALSE)</f>
        <v>158965.68489053083</v>
      </c>
      <c r="J745" s="95">
        <v>141877.02462391084</v>
      </c>
      <c r="K745" s="95">
        <v>545398.66666666663</v>
      </c>
      <c r="R745" s="42"/>
    </row>
    <row r="746" spans="2:18" x14ac:dyDescent="0.35">
      <c r="B746" s="66">
        <v>43729</v>
      </c>
      <c r="C746">
        <f t="shared" si="44"/>
        <v>2019</v>
      </c>
      <c r="D746">
        <f t="shared" si="45"/>
        <v>9</v>
      </c>
      <c r="E746">
        <f t="shared" si="46"/>
        <v>21</v>
      </c>
      <c r="F746" s="36">
        <f>IF(VLOOKUP(B746,Temperature!$A$5:$F$2241,6,FALSE)=999,0,VLOOKUP(B746,Temperature!$A$5:$F$2241,6,FALSE))</f>
        <v>59.833329999999997</v>
      </c>
      <c r="G746" s="94">
        <f t="shared" si="47"/>
        <v>139782.20715222502</v>
      </c>
      <c r="H746" s="94">
        <v>84619.583333333328</v>
      </c>
      <c r="I746" s="94">
        <f>VLOOKUP(B746,'Daily NLSL'!D723:E2548,2,FALSE)</f>
        <v>158965.68489053083</v>
      </c>
      <c r="J746" s="95">
        <v>141877.02462391084</v>
      </c>
      <c r="K746" s="95">
        <v>525244.5</v>
      </c>
      <c r="R746" s="42"/>
    </row>
    <row r="747" spans="2:18" x14ac:dyDescent="0.35">
      <c r="B747" s="66">
        <v>43730</v>
      </c>
      <c r="C747">
        <f t="shared" si="44"/>
        <v>2019</v>
      </c>
      <c r="D747">
        <f t="shared" si="45"/>
        <v>9</v>
      </c>
      <c r="E747">
        <f t="shared" si="46"/>
        <v>22</v>
      </c>
      <c r="F747" s="36">
        <f>IF(VLOOKUP(B747,Temperature!$A$5:$F$2241,6,FALSE)=999,0,VLOOKUP(B747,Temperature!$A$5:$F$2241,6,FALSE))</f>
        <v>59.208329999999997</v>
      </c>
      <c r="G747" s="94">
        <f t="shared" si="47"/>
        <v>115644.91548555833</v>
      </c>
      <c r="H747" s="94">
        <v>82948.75</v>
      </c>
      <c r="I747" s="94">
        <f>VLOOKUP(B747,'Daily NLSL'!D724:E2549,2,FALSE)</f>
        <v>158965.68489053083</v>
      </c>
      <c r="J747" s="95">
        <v>141877.02462391084</v>
      </c>
      <c r="K747" s="95">
        <v>499436.375</v>
      </c>
      <c r="R747" s="42"/>
    </row>
    <row r="748" spans="2:18" x14ac:dyDescent="0.35">
      <c r="B748" s="66">
        <v>43731</v>
      </c>
      <c r="C748">
        <f t="shared" si="44"/>
        <v>2019</v>
      </c>
      <c r="D748">
        <f t="shared" si="45"/>
        <v>9</v>
      </c>
      <c r="E748">
        <f t="shared" si="46"/>
        <v>23</v>
      </c>
      <c r="F748" s="36">
        <f>IF(VLOOKUP(B748,Temperature!$A$5:$F$2241,6,FALSE)=999,0,VLOOKUP(B748,Temperature!$A$5:$F$2241,6,FALSE))</f>
        <v>56.375</v>
      </c>
      <c r="G748" s="94">
        <f t="shared" si="47"/>
        <v>132703.24881889171</v>
      </c>
      <c r="H748" s="94">
        <v>81322.083333333328</v>
      </c>
      <c r="I748" s="94">
        <f>VLOOKUP(B748,'Daily NLSL'!D725:E2550,2,FALSE)</f>
        <v>158965.68489053083</v>
      </c>
      <c r="J748" s="95">
        <v>141877.02462391084</v>
      </c>
      <c r="K748" s="95">
        <v>514868.04166666669</v>
      </c>
      <c r="R748" s="42"/>
    </row>
    <row r="749" spans="2:18" x14ac:dyDescent="0.35">
      <c r="B749" s="66">
        <v>43732</v>
      </c>
      <c r="C749">
        <f t="shared" si="44"/>
        <v>2019</v>
      </c>
      <c r="D749">
        <f t="shared" si="45"/>
        <v>9</v>
      </c>
      <c r="E749">
        <f t="shared" si="46"/>
        <v>24</v>
      </c>
      <c r="F749" s="36">
        <f>IF(VLOOKUP(B749,Temperature!$A$5:$F$2241,6,FALSE)=999,0,VLOOKUP(B749,Temperature!$A$5:$F$2241,6,FALSE))</f>
        <v>62.666670000000003</v>
      </c>
      <c r="G749" s="94">
        <f t="shared" si="47"/>
        <v>134971.24881889165</v>
      </c>
      <c r="H749" s="94">
        <v>80045.416666666672</v>
      </c>
      <c r="I749" s="94">
        <f>VLOOKUP(B749,'Daily NLSL'!D726:E2551,2,FALSE)</f>
        <v>158965.68489053083</v>
      </c>
      <c r="J749" s="95">
        <v>141877.02462391084</v>
      </c>
      <c r="K749" s="95">
        <v>515859.375</v>
      </c>
      <c r="R749" s="42"/>
    </row>
    <row r="750" spans="2:18" x14ac:dyDescent="0.35">
      <c r="B750" s="66">
        <v>43733</v>
      </c>
      <c r="C750">
        <f t="shared" si="44"/>
        <v>2019</v>
      </c>
      <c r="D750">
        <f t="shared" si="45"/>
        <v>9</v>
      </c>
      <c r="E750">
        <f t="shared" si="46"/>
        <v>25</v>
      </c>
      <c r="F750" s="36">
        <f>IF(VLOOKUP(B750,Temperature!$A$5:$F$2241,6,FALSE)=999,0,VLOOKUP(B750,Temperature!$A$5:$F$2241,6,FALSE))</f>
        <v>59.125</v>
      </c>
      <c r="G750" s="94">
        <f t="shared" si="47"/>
        <v>135255.83215222496</v>
      </c>
      <c r="H750" s="94">
        <v>78766.666666666672</v>
      </c>
      <c r="I750" s="94">
        <f>VLOOKUP(B750,'Daily NLSL'!D727:E2552,2,FALSE)</f>
        <v>158965.68489053083</v>
      </c>
      <c r="J750" s="95">
        <v>141877.02462391084</v>
      </c>
      <c r="K750" s="95">
        <v>514865.20833333331</v>
      </c>
      <c r="R750" s="42"/>
    </row>
    <row r="751" spans="2:18" x14ac:dyDescent="0.35">
      <c r="B751" s="66">
        <v>43734</v>
      </c>
      <c r="C751">
        <f t="shared" si="44"/>
        <v>2019</v>
      </c>
      <c r="D751">
        <f t="shared" si="45"/>
        <v>9</v>
      </c>
      <c r="E751">
        <f t="shared" si="46"/>
        <v>26</v>
      </c>
      <c r="F751" s="36">
        <f>IF(VLOOKUP(B751,Temperature!$A$5:$F$2241,6,FALSE)=999,0,VLOOKUP(B751,Temperature!$A$5:$F$2241,6,FALSE))</f>
        <v>61.458329999999997</v>
      </c>
      <c r="G751" s="94">
        <f t="shared" si="47"/>
        <v>148880.49881889165</v>
      </c>
      <c r="H751" s="94">
        <v>77508.333333333328</v>
      </c>
      <c r="I751" s="94">
        <f>VLOOKUP(B751,'Daily NLSL'!D728:E2553,2,FALSE)</f>
        <v>158965.68489053083</v>
      </c>
      <c r="J751" s="95">
        <v>141877.02462391084</v>
      </c>
      <c r="K751" s="95">
        <v>527231.54166666663</v>
      </c>
      <c r="R751" s="42"/>
    </row>
    <row r="752" spans="2:18" x14ac:dyDescent="0.35">
      <c r="B752" s="66">
        <v>43735</v>
      </c>
      <c r="C752">
        <f t="shared" si="44"/>
        <v>2019</v>
      </c>
      <c r="D752">
        <f t="shared" si="45"/>
        <v>9</v>
      </c>
      <c r="E752">
        <f t="shared" si="46"/>
        <v>27</v>
      </c>
      <c r="F752" s="36">
        <f>IF(VLOOKUP(B752,Temperature!$A$5:$F$2241,6,FALSE)=999,0,VLOOKUP(B752,Temperature!$A$5:$F$2241,6,FALSE))</f>
        <v>48.875</v>
      </c>
      <c r="G752" s="94">
        <f t="shared" si="47"/>
        <v>142910.79048555833</v>
      </c>
      <c r="H752" s="94">
        <v>76102.916666666672</v>
      </c>
      <c r="I752" s="94">
        <f>VLOOKUP(B752,'Daily NLSL'!D729:E2554,2,FALSE)</f>
        <v>158965.68489053083</v>
      </c>
      <c r="J752" s="95">
        <v>141877.02462391084</v>
      </c>
      <c r="K752" s="95">
        <v>519856.41666666669</v>
      </c>
      <c r="R752" s="42"/>
    </row>
    <row r="753" spans="2:18" x14ac:dyDescent="0.35">
      <c r="B753" s="66">
        <v>43736</v>
      </c>
      <c r="C753">
        <f t="shared" si="44"/>
        <v>2019</v>
      </c>
      <c r="D753">
        <f t="shared" si="45"/>
        <v>9</v>
      </c>
      <c r="E753">
        <f t="shared" si="46"/>
        <v>28</v>
      </c>
      <c r="F753" s="36">
        <f>IF(VLOOKUP(B753,Temperature!$A$5:$F$2241,6,FALSE)=999,0,VLOOKUP(B753,Temperature!$A$5:$F$2241,6,FALSE))</f>
        <v>45.583329999999997</v>
      </c>
      <c r="G753" s="94">
        <f t="shared" si="47"/>
        <v>155242.04048555839</v>
      </c>
      <c r="H753" s="94">
        <v>74430.833333333328</v>
      </c>
      <c r="I753" s="94">
        <f>VLOOKUP(B753,'Daily NLSL'!D730:E2555,2,FALSE)</f>
        <v>158965.68489053083</v>
      </c>
      <c r="J753" s="95">
        <v>141877.02462391084</v>
      </c>
      <c r="K753" s="95">
        <v>530515.58333333337</v>
      </c>
      <c r="R753" s="42"/>
    </row>
    <row r="754" spans="2:18" x14ac:dyDescent="0.35">
      <c r="B754" s="66">
        <v>43737</v>
      </c>
      <c r="C754">
        <f t="shared" si="44"/>
        <v>2019</v>
      </c>
      <c r="D754">
        <f t="shared" si="45"/>
        <v>9</v>
      </c>
      <c r="E754">
        <f t="shared" si="46"/>
        <v>29</v>
      </c>
      <c r="F754" s="36">
        <f>IF(VLOOKUP(B754,Temperature!$A$5:$F$2241,6,FALSE)=999,0,VLOOKUP(B754,Temperature!$A$5:$F$2241,6,FALSE))</f>
        <v>42.958329999999997</v>
      </c>
      <c r="G754" s="94">
        <f t="shared" si="47"/>
        <v>174028.29048555827</v>
      </c>
      <c r="H754" s="94">
        <v>72270.416666666672</v>
      </c>
      <c r="I754" s="94">
        <f>VLOOKUP(B754,'Daily NLSL'!D731:E2556,2,FALSE)</f>
        <v>158965.68489053083</v>
      </c>
      <c r="J754" s="95">
        <v>141877.02462391084</v>
      </c>
      <c r="K754" s="95">
        <v>547141.41666666663</v>
      </c>
      <c r="R754" s="42"/>
    </row>
    <row r="755" spans="2:18" x14ac:dyDescent="0.35">
      <c r="B755" s="66">
        <v>43738</v>
      </c>
      <c r="C755">
        <f t="shared" si="44"/>
        <v>2019</v>
      </c>
      <c r="D755">
        <f t="shared" si="45"/>
        <v>9</v>
      </c>
      <c r="E755">
        <f t="shared" si="46"/>
        <v>30</v>
      </c>
      <c r="F755" s="36">
        <f>IF(VLOOKUP(B755,Temperature!$A$5:$F$2241,6,FALSE)=999,0,VLOOKUP(B755,Temperature!$A$5:$F$2241,6,FALSE))</f>
        <v>46.208329999999997</v>
      </c>
      <c r="G755" s="94">
        <f t="shared" si="47"/>
        <v>192285.20715222502</v>
      </c>
      <c r="H755" s="94">
        <v>70492.083333333328</v>
      </c>
      <c r="I755" s="94">
        <f>VLOOKUP(B755,'Daily NLSL'!D732:E2557,2,FALSE)</f>
        <v>158965.68489053083</v>
      </c>
      <c r="J755" s="95">
        <v>141877.02462391084</v>
      </c>
      <c r="K755" s="95">
        <v>563620</v>
      </c>
      <c r="R755" s="42"/>
    </row>
    <row r="756" spans="2:18" x14ac:dyDescent="0.35">
      <c r="B756" s="66">
        <v>43739</v>
      </c>
      <c r="C756">
        <f t="shared" si="44"/>
        <v>2019</v>
      </c>
      <c r="D756">
        <f t="shared" si="45"/>
        <v>10</v>
      </c>
      <c r="E756">
        <f t="shared" si="46"/>
        <v>1</v>
      </c>
      <c r="F756" s="36">
        <f>IF(VLOOKUP(B756,Temperature!$A$5:$F$2241,6,FALSE)=999,0,VLOOKUP(B756,Temperature!$A$5:$F$2241,6,FALSE))</f>
        <v>49.125</v>
      </c>
      <c r="G756" s="94">
        <f t="shared" si="47"/>
        <v>179172.54930256802</v>
      </c>
      <c r="H756" s="94">
        <v>69754.583333333328</v>
      </c>
      <c r="I756" s="94">
        <f>VLOOKUP(B756,'Daily NLSL'!D733:E2558,2,FALSE)</f>
        <v>168071.30797769208</v>
      </c>
      <c r="J756" s="95">
        <v>140295.01771973999</v>
      </c>
      <c r="K756" s="95">
        <v>557293.45833333337</v>
      </c>
      <c r="R756" s="42"/>
    </row>
    <row r="757" spans="2:18" x14ac:dyDescent="0.35">
      <c r="B757" s="66">
        <v>43740</v>
      </c>
      <c r="C757">
        <f t="shared" si="44"/>
        <v>2019</v>
      </c>
      <c r="D757">
        <f t="shared" si="45"/>
        <v>10</v>
      </c>
      <c r="E757">
        <f t="shared" si="46"/>
        <v>2</v>
      </c>
      <c r="F757" s="36">
        <f>IF(VLOOKUP(B757,Temperature!$A$5:$F$2241,6,FALSE)=999,0,VLOOKUP(B757,Temperature!$A$5:$F$2241,6,FALSE))</f>
        <v>47.708329999999997</v>
      </c>
      <c r="G757" s="94">
        <f t="shared" si="47"/>
        <v>193659.21596923465</v>
      </c>
      <c r="H757" s="94">
        <v>67889.583333333328</v>
      </c>
      <c r="I757" s="94">
        <f>VLOOKUP(B757,'Daily NLSL'!D734:E2559,2,FALSE)</f>
        <v>168071.30797769208</v>
      </c>
      <c r="J757" s="95">
        <v>140295.01771973999</v>
      </c>
      <c r="K757" s="95">
        <v>569915.125</v>
      </c>
      <c r="R757" s="42"/>
    </row>
    <row r="758" spans="2:18" x14ac:dyDescent="0.35">
      <c r="B758" s="66">
        <v>43741</v>
      </c>
      <c r="C758">
        <f t="shared" si="44"/>
        <v>2019</v>
      </c>
      <c r="D758">
        <f t="shared" si="45"/>
        <v>10</v>
      </c>
      <c r="E758">
        <f t="shared" si="46"/>
        <v>3</v>
      </c>
      <c r="F758" s="36">
        <f>IF(VLOOKUP(B758,Temperature!$A$5:$F$2241,6,FALSE)=999,0,VLOOKUP(B758,Temperature!$A$5:$F$2241,6,FALSE))</f>
        <v>51.5</v>
      </c>
      <c r="G758" s="94">
        <f t="shared" si="47"/>
        <v>186043.71596923465</v>
      </c>
      <c r="H758" s="94">
        <v>66042.916666666672</v>
      </c>
      <c r="I758" s="94">
        <f>VLOOKUP(B758,'Daily NLSL'!D735:E2560,2,FALSE)</f>
        <v>168071.30797769208</v>
      </c>
      <c r="J758" s="95">
        <v>140295.01771973999</v>
      </c>
      <c r="K758" s="95">
        <v>560452.95833333337</v>
      </c>
      <c r="R758" s="42"/>
    </row>
    <row r="759" spans="2:18" x14ac:dyDescent="0.35">
      <c r="B759" s="66">
        <v>43742</v>
      </c>
      <c r="C759">
        <f t="shared" si="44"/>
        <v>2019</v>
      </c>
      <c r="D759">
        <f t="shared" si="45"/>
        <v>10</v>
      </c>
      <c r="E759">
        <f t="shared" si="46"/>
        <v>4</v>
      </c>
      <c r="F759" s="36">
        <f>IF(VLOOKUP(B759,Temperature!$A$5:$F$2241,6,FALSE)=999,0,VLOOKUP(B759,Temperature!$A$5:$F$2241,6,FALSE))</f>
        <v>49.791670000000003</v>
      </c>
      <c r="G759" s="94">
        <f t="shared" si="47"/>
        <v>182611.25763590127</v>
      </c>
      <c r="H759" s="94">
        <v>64186.666666666664</v>
      </c>
      <c r="I759" s="94">
        <f>VLOOKUP(B759,'Daily NLSL'!D736:E2561,2,FALSE)</f>
        <v>168071.30797769208</v>
      </c>
      <c r="J759" s="95">
        <v>140295.01771973999</v>
      </c>
      <c r="K759" s="95">
        <v>555164.25</v>
      </c>
      <c r="R759" s="42"/>
    </row>
    <row r="760" spans="2:18" x14ac:dyDescent="0.35">
      <c r="B760" s="66">
        <v>43743</v>
      </c>
      <c r="C760">
        <f t="shared" si="44"/>
        <v>2019</v>
      </c>
      <c r="D760">
        <f t="shared" si="45"/>
        <v>10</v>
      </c>
      <c r="E760">
        <f t="shared" si="46"/>
        <v>5</v>
      </c>
      <c r="F760" s="36">
        <f>IF(VLOOKUP(B760,Temperature!$A$5:$F$2241,6,FALSE)=999,0,VLOOKUP(B760,Temperature!$A$5:$F$2241,6,FALSE))</f>
        <v>51.541670000000003</v>
      </c>
      <c r="G760" s="94">
        <f t="shared" si="47"/>
        <v>159633.67430256802</v>
      </c>
      <c r="H760" s="94">
        <v>62407.083333333336</v>
      </c>
      <c r="I760" s="94">
        <f>VLOOKUP(B760,'Daily NLSL'!D737:E2562,2,FALSE)</f>
        <v>168071.30797769208</v>
      </c>
      <c r="J760" s="95">
        <v>140295.01771973999</v>
      </c>
      <c r="K760" s="95">
        <v>530407.08333333337</v>
      </c>
      <c r="R760" s="42"/>
    </row>
    <row r="761" spans="2:18" x14ac:dyDescent="0.35">
      <c r="B761" s="66">
        <v>43744</v>
      </c>
      <c r="C761">
        <f t="shared" si="44"/>
        <v>2019</v>
      </c>
      <c r="D761">
        <f t="shared" si="45"/>
        <v>10</v>
      </c>
      <c r="E761">
        <f t="shared" si="46"/>
        <v>6</v>
      </c>
      <c r="F761" s="36">
        <f>IF(VLOOKUP(B761,Temperature!$A$5:$F$2241,6,FALSE)=999,0,VLOOKUP(B761,Temperature!$A$5:$F$2241,6,FALSE))</f>
        <v>48.166670000000003</v>
      </c>
      <c r="G761" s="94">
        <f t="shared" si="47"/>
        <v>164280.50763590127</v>
      </c>
      <c r="H761" s="94">
        <v>60603.75</v>
      </c>
      <c r="I761" s="94">
        <f>VLOOKUP(B761,'Daily NLSL'!D738:E2563,2,FALSE)</f>
        <v>168071.30797769208</v>
      </c>
      <c r="J761" s="95">
        <v>140295.01771973999</v>
      </c>
      <c r="K761" s="95">
        <v>533250.58333333337</v>
      </c>
      <c r="R761" s="42"/>
    </row>
    <row r="762" spans="2:18" x14ac:dyDescent="0.35">
      <c r="B762" s="66">
        <v>43745</v>
      </c>
      <c r="C762">
        <f t="shared" si="44"/>
        <v>2019</v>
      </c>
      <c r="D762">
        <f t="shared" si="45"/>
        <v>10</v>
      </c>
      <c r="E762">
        <f t="shared" si="46"/>
        <v>7</v>
      </c>
      <c r="F762" s="36">
        <f>IF(VLOOKUP(B762,Temperature!$A$5:$F$2241,6,FALSE)=999,0,VLOOKUP(B762,Temperature!$A$5:$F$2241,6,FALSE))</f>
        <v>55.916670000000003</v>
      </c>
      <c r="G762" s="94">
        <f t="shared" si="47"/>
        <v>196033.92430256802</v>
      </c>
      <c r="H762" s="94">
        <v>58782.083333333336</v>
      </c>
      <c r="I762" s="94">
        <f>VLOOKUP(B762,'Daily NLSL'!D739:E2564,2,FALSE)</f>
        <v>168071.30797769208</v>
      </c>
      <c r="J762" s="95">
        <v>140295.01771973999</v>
      </c>
      <c r="K762" s="95">
        <v>563182.33333333337</v>
      </c>
      <c r="R762" s="42"/>
    </row>
    <row r="763" spans="2:18" x14ac:dyDescent="0.35">
      <c r="B763" s="66">
        <v>43746</v>
      </c>
      <c r="C763">
        <f t="shared" si="44"/>
        <v>2019</v>
      </c>
      <c r="D763">
        <f t="shared" si="45"/>
        <v>10</v>
      </c>
      <c r="E763">
        <f t="shared" si="46"/>
        <v>8</v>
      </c>
      <c r="F763" s="36">
        <f>IF(VLOOKUP(B763,Temperature!$A$5:$F$2241,6,FALSE)=999,0,VLOOKUP(B763,Temperature!$A$5:$F$2241,6,FALSE))</f>
        <v>48.416670000000003</v>
      </c>
      <c r="G763" s="94">
        <f t="shared" si="47"/>
        <v>219455.71596923465</v>
      </c>
      <c r="H763" s="94">
        <v>56834.166666666664</v>
      </c>
      <c r="I763" s="94">
        <f>VLOOKUP(B763,'Daily NLSL'!D740:E2565,2,FALSE)</f>
        <v>168071.30797769208</v>
      </c>
      <c r="J763" s="95">
        <v>140295.01771973999</v>
      </c>
      <c r="K763" s="95">
        <v>584656.20833333337</v>
      </c>
      <c r="R763" s="42"/>
    </row>
    <row r="764" spans="2:18" x14ac:dyDescent="0.35">
      <c r="B764" s="66">
        <v>43747</v>
      </c>
      <c r="C764">
        <f t="shared" si="44"/>
        <v>2019</v>
      </c>
      <c r="D764">
        <f t="shared" si="45"/>
        <v>10</v>
      </c>
      <c r="E764">
        <f t="shared" si="46"/>
        <v>9</v>
      </c>
      <c r="F764" s="36">
        <f>IF(VLOOKUP(B764,Temperature!$A$5:$F$2241,6,FALSE)=999,0,VLOOKUP(B764,Temperature!$A$5:$F$2241,6,FALSE))</f>
        <v>40.583329999999997</v>
      </c>
      <c r="G764" s="94">
        <f t="shared" si="47"/>
        <v>247430.2993025679</v>
      </c>
      <c r="H764" s="94">
        <v>54823.75</v>
      </c>
      <c r="I764" s="94">
        <f>VLOOKUP(B764,'Daily NLSL'!D741:E2566,2,FALSE)</f>
        <v>168071.30797769208</v>
      </c>
      <c r="J764" s="95">
        <v>140295.01771973999</v>
      </c>
      <c r="K764" s="95">
        <v>610620.375</v>
      </c>
      <c r="R764" s="42"/>
    </row>
    <row r="765" spans="2:18" x14ac:dyDescent="0.35">
      <c r="B765" s="66">
        <v>43748</v>
      </c>
      <c r="C765">
        <f t="shared" si="44"/>
        <v>2019</v>
      </c>
      <c r="D765">
        <f t="shared" si="45"/>
        <v>10</v>
      </c>
      <c r="E765">
        <f t="shared" si="46"/>
        <v>10</v>
      </c>
      <c r="F765" s="36">
        <f>IF(VLOOKUP(B765,Temperature!$A$5:$F$2241,6,FALSE)=999,0,VLOOKUP(B765,Temperature!$A$5:$F$2241,6,FALSE))</f>
        <v>37.333329999999997</v>
      </c>
      <c r="G765" s="94">
        <f t="shared" si="47"/>
        <v>247216.21596923453</v>
      </c>
      <c r="H765" s="94">
        <v>52881.25</v>
      </c>
      <c r="I765" s="94">
        <f>VLOOKUP(B765,'Daily NLSL'!D742:E2567,2,FALSE)</f>
        <v>168071.30797769208</v>
      </c>
      <c r="J765" s="95">
        <v>140295.01771973999</v>
      </c>
      <c r="K765" s="95">
        <v>608463.79166666663</v>
      </c>
      <c r="R765" s="42"/>
    </row>
    <row r="766" spans="2:18" x14ac:dyDescent="0.35">
      <c r="B766" s="66">
        <v>43749</v>
      </c>
      <c r="C766">
        <f t="shared" si="44"/>
        <v>2019</v>
      </c>
      <c r="D766">
        <f t="shared" si="45"/>
        <v>10</v>
      </c>
      <c r="E766">
        <f t="shared" si="46"/>
        <v>11</v>
      </c>
      <c r="F766" s="36">
        <f>IF(VLOOKUP(B766,Temperature!$A$5:$F$2241,6,FALSE)=999,0,VLOOKUP(B766,Temperature!$A$5:$F$2241,6,FALSE))</f>
        <v>38.25</v>
      </c>
      <c r="G766" s="94">
        <f t="shared" si="47"/>
        <v>235754.1743025679</v>
      </c>
      <c r="H766" s="94">
        <v>51140.416666666664</v>
      </c>
      <c r="I766" s="94">
        <f>VLOOKUP(B766,'Daily NLSL'!D743:E2568,2,FALSE)</f>
        <v>168071.30797769208</v>
      </c>
      <c r="J766" s="95">
        <v>140295.01771973999</v>
      </c>
      <c r="K766" s="95">
        <v>595260.91666666663</v>
      </c>
      <c r="R766" s="42"/>
    </row>
    <row r="767" spans="2:18" x14ac:dyDescent="0.35">
      <c r="B767" s="66">
        <v>43750</v>
      </c>
      <c r="C767">
        <f t="shared" si="44"/>
        <v>2019</v>
      </c>
      <c r="D767">
        <f t="shared" si="45"/>
        <v>10</v>
      </c>
      <c r="E767">
        <f t="shared" si="46"/>
        <v>12</v>
      </c>
      <c r="F767" s="36">
        <f>IF(VLOOKUP(B767,Temperature!$A$5:$F$2241,6,FALSE)=999,0,VLOOKUP(B767,Temperature!$A$5:$F$2241,6,FALSE))</f>
        <v>39.208329999999997</v>
      </c>
      <c r="G767" s="94">
        <f t="shared" si="47"/>
        <v>218475.09096923465</v>
      </c>
      <c r="H767" s="94">
        <v>49355.416666666664</v>
      </c>
      <c r="I767" s="94">
        <f>VLOOKUP(B767,'Daily NLSL'!D744:E2569,2,FALSE)</f>
        <v>168071.30797769208</v>
      </c>
      <c r="J767" s="95">
        <v>140295.01771973999</v>
      </c>
      <c r="K767" s="95">
        <v>576196.83333333337</v>
      </c>
      <c r="R767" s="42"/>
    </row>
    <row r="768" spans="2:18" x14ac:dyDescent="0.35">
      <c r="B768" s="66">
        <v>43751</v>
      </c>
      <c r="C768">
        <f t="shared" si="44"/>
        <v>2019</v>
      </c>
      <c r="D768">
        <f t="shared" si="45"/>
        <v>10</v>
      </c>
      <c r="E768">
        <f t="shared" si="46"/>
        <v>13</v>
      </c>
      <c r="F768" s="36">
        <f>IF(VLOOKUP(B768,Temperature!$A$5:$F$2241,6,FALSE)=999,0,VLOOKUP(B768,Temperature!$A$5:$F$2241,6,FALSE))</f>
        <v>45.125</v>
      </c>
      <c r="G768" s="94">
        <f t="shared" si="47"/>
        <v>203902.84096923465</v>
      </c>
      <c r="H768" s="94">
        <v>47654.166666666664</v>
      </c>
      <c r="I768" s="94">
        <f>VLOOKUP(B768,'Daily NLSL'!D745:E2570,2,FALSE)</f>
        <v>168071.30797769208</v>
      </c>
      <c r="J768" s="95">
        <v>140295.01771973999</v>
      </c>
      <c r="K768" s="95">
        <v>559923.33333333337</v>
      </c>
      <c r="R768" s="42"/>
    </row>
    <row r="769" spans="2:18" x14ac:dyDescent="0.35">
      <c r="B769" s="66">
        <v>43752</v>
      </c>
      <c r="C769">
        <f t="shared" si="44"/>
        <v>2019</v>
      </c>
      <c r="D769">
        <f t="shared" si="45"/>
        <v>10</v>
      </c>
      <c r="E769">
        <f t="shared" si="46"/>
        <v>14</v>
      </c>
      <c r="F769" s="36">
        <f>IF(VLOOKUP(B769,Temperature!$A$5:$F$2241,6,FALSE)=999,0,VLOOKUP(B769,Temperature!$A$5:$F$2241,6,FALSE))</f>
        <v>45.625</v>
      </c>
      <c r="G769" s="94">
        <f t="shared" si="47"/>
        <v>232261.88263590127</v>
      </c>
      <c r="H769" s="94">
        <v>45851.666666666664</v>
      </c>
      <c r="I769" s="94">
        <f>VLOOKUP(B769,'Daily NLSL'!D746:E2571,2,FALSE)</f>
        <v>168071.30797769208</v>
      </c>
      <c r="J769" s="95">
        <v>140295.01771973999</v>
      </c>
      <c r="K769" s="95">
        <v>586479.875</v>
      </c>
      <c r="R769" s="42"/>
    </row>
    <row r="770" spans="2:18" x14ac:dyDescent="0.35">
      <c r="B770" s="66">
        <v>43753</v>
      </c>
      <c r="C770">
        <f t="shared" si="44"/>
        <v>2019</v>
      </c>
      <c r="D770">
        <f t="shared" si="45"/>
        <v>10</v>
      </c>
      <c r="E770">
        <f t="shared" si="46"/>
        <v>15</v>
      </c>
      <c r="F770" s="36">
        <f>IF(VLOOKUP(B770,Temperature!$A$5:$F$2241,6,FALSE)=999,0,VLOOKUP(B770,Temperature!$A$5:$F$2241,6,FALSE))</f>
        <v>44.75</v>
      </c>
      <c r="G770" s="94">
        <f t="shared" si="47"/>
        <v>255831.0493025679</v>
      </c>
      <c r="H770" s="94">
        <v>43980</v>
      </c>
      <c r="I770" s="94">
        <f>VLOOKUP(B770,'Daily NLSL'!D747:E2572,2,FALSE)</f>
        <v>168071.30797769208</v>
      </c>
      <c r="J770" s="95">
        <v>140295.01771973999</v>
      </c>
      <c r="K770" s="95">
        <v>608177.375</v>
      </c>
      <c r="R770" s="42"/>
    </row>
    <row r="771" spans="2:18" x14ac:dyDescent="0.35">
      <c r="B771" s="66">
        <v>43754</v>
      </c>
      <c r="C771">
        <f t="shared" si="44"/>
        <v>2019</v>
      </c>
      <c r="D771">
        <f t="shared" si="45"/>
        <v>10</v>
      </c>
      <c r="E771">
        <f t="shared" si="46"/>
        <v>16</v>
      </c>
      <c r="F771" s="36">
        <f>IF(VLOOKUP(B771,Temperature!$A$5:$F$2241,6,FALSE)=999,0,VLOOKUP(B771,Temperature!$A$5:$F$2241,6,FALSE))</f>
        <v>45.5</v>
      </c>
      <c r="G771" s="94">
        <f t="shared" si="47"/>
        <v>240715.4243025679</v>
      </c>
      <c r="H771" s="94">
        <v>42128.333333333336</v>
      </c>
      <c r="I771" s="94">
        <f>VLOOKUP(B771,'Daily NLSL'!D748:E2573,2,FALSE)</f>
        <v>168071.30797769208</v>
      </c>
      <c r="J771" s="95">
        <v>140295.01771973999</v>
      </c>
      <c r="K771" s="95">
        <v>591210.08333333337</v>
      </c>
      <c r="R771" s="42"/>
    </row>
    <row r="772" spans="2:18" x14ac:dyDescent="0.35">
      <c r="B772" s="66">
        <v>43755</v>
      </c>
      <c r="C772">
        <f t="shared" si="44"/>
        <v>2019</v>
      </c>
      <c r="D772">
        <f t="shared" si="45"/>
        <v>10</v>
      </c>
      <c r="E772">
        <f t="shared" si="46"/>
        <v>17</v>
      </c>
      <c r="F772" s="36">
        <f>IF(VLOOKUP(B772,Temperature!$A$5:$F$2241,6,FALSE)=999,0,VLOOKUP(B772,Temperature!$A$5:$F$2241,6,FALSE))</f>
        <v>51.875</v>
      </c>
      <c r="G772" s="94">
        <f t="shared" si="47"/>
        <v>234077.59096923453</v>
      </c>
      <c r="H772" s="94">
        <v>40292.5</v>
      </c>
      <c r="I772" s="94">
        <f>VLOOKUP(B772,'Daily NLSL'!D749:E2574,2,FALSE)</f>
        <v>168071.30797769208</v>
      </c>
      <c r="J772" s="95">
        <v>140295.01771973999</v>
      </c>
      <c r="K772" s="95">
        <v>582736.41666666663</v>
      </c>
      <c r="R772" s="42"/>
    </row>
    <row r="773" spans="2:18" x14ac:dyDescent="0.35">
      <c r="B773" s="66">
        <v>43756</v>
      </c>
      <c r="C773">
        <f t="shared" si="44"/>
        <v>2019</v>
      </c>
      <c r="D773">
        <f t="shared" si="45"/>
        <v>10</v>
      </c>
      <c r="E773">
        <f t="shared" si="46"/>
        <v>18</v>
      </c>
      <c r="F773" s="36">
        <f>IF(VLOOKUP(B773,Temperature!$A$5:$F$2241,6,FALSE)=999,0,VLOOKUP(B773,Temperature!$A$5:$F$2241,6,FALSE))</f>
        <v>48.5</v>
      </c>
      <c r="G773" s="94">
        <f t="shared" si="47"/>
        <v>244151.59096923453</v>
      </c>
      <c r="H773" s="94">
        <v>38417.083333333336</v>
      </c>
      <c r="I773" s="94">
        <f>VLOOKUP(B773,'Daily NLSL'!D750:E2575,2,FALSE)</f>
        <v>168071.30797769208</v>
      </c>
      <c r="J773" s="95">
        <v>140295.01771973999</v>
      </c>
      <c r="K773" s="95">
        <v>590935</v>
      </c>
      <c r="R773" s="42"/>
    </row>
    <row r="774" spans="2:18" x14ac:dyDescent="0.35">
      <c r="B774" s="66">
        <v>43757</v>
      </c>
      <c r="C774">
        <f t="shared" si="44"/>
        <v>2019</v>
      </c>
      <c r="D774">
        <f t="shared" si="45"/>
        <v>10</v>
      </c>
      <c r="E774">
        <f t="shared" si="46"/>
        <v>19</v>
      </c>
      <c r="F774" s="36">
        <f>IF(VLOOKUP(B774,Temperature!$A$5:$F$2241,6,FALSE)=999,0,VLOOKUP(B774,Temperature!$A$5:$F$2241,6,FALSE))</f>
        <v>46.208329999999997</v>
      </c>
      <c r="G774" s="94">
        <f t="shared" si="47"/>
        <v>228832.5493025679</v>
      </c>
      <c r="H774" s="94">
        <v>36636.666666666664</v>
      </c>
      <c r="I774" s="94">
        <f>VLOOKUP(B774,'Daily NLSL'!D751:E2576,2,FALSE)</f>
        <v>168071.30797769208</v>
      </c>
      <c r="J774" s="95">
        <v>140295.01771973999</v>
      </c>
      <c r="K774" s="95">
        <v>573835.54166666663</v>
      </c>
      <c r="R774" s="42"/>
    </row>
    <row r="775" spans="2:18" x14ac:dyDescent="0.35">
      <c r="B775" s="66">
        <v>43758</v>
      </c>
      <c r="C775">
        <f t="shared" si="44"/>
        <v>2019</v>
      </c>
      <c r="D775">
        <f t="shared" si="45"/>
        <v>10</v>
      </c>
      <c r="E775">
        <f t="shared" si="46"/>
        <v>20</v>
      </c>
      <c r="F775" s="36">
        <f>IF(VLOOKUP(B775,Temperature!$A$5:$F$2241,6,FALSE)=999,0,VLOOKUP(B775,Temperature!$A$5:$F$2241,6,FALSE))</f>
        <v>40</v>
      </c>
      <c r="G775" s="94">
        <f t="shared" si="47"/>
        <v>228195.71596923465</v>
      </c>
      <c r="H775" s="94">
        <v>35395.416666666664</v>
      </c>
      <c r="I775" s="94">
        <f>VLOOKUP(B775,'Daily NLSL'!D752:E2577,2,FALSE)</f>
        <v>168071.30797769208</v>
      </c>
      <c r="J775" s="95">
        <v>140295.01771973999</v>
      </c>
      <c r="K775" s="95">
        <v>571957.45833333337</v>
      </c>
      <c r="R775" s="42"/>
    </row>
    <row r="776" spans="2:18" x14ac:dyDescent="0.35">
      <c r="B776" s="66">
        <v>43759</v>
      </c>
      <c r="C776">
        <f t="shared" si="44"/>
        <v>2019</v>
      </c>
      <c r="D776">
        <f t="shared" si="45"/>
        <v>10</v>
      </c>
      <c r="E776">
        <f t="shared" si="46"/>
        <v>21</v>
      </c>
      <c r="F776" s="36">
        <f>IF(VLOOKUP(B776,Temperature!$A$5:$F$2241,6,FALSE)=999,0,VLOOKUP(B776,Temperature!$A$5:$F$2241,6,FALSE))</f>
        <v>44.5</v>
      </c>
      <c r="G776" s="94">
        <f t="shared" si="47"/>
        <v>224133.50763590116</v>
      </c>
      <c r="H776" s="94">
        <v>34418.333333333336</v>
      </c>
      <c r="I776" s="94">
        <f>VLOOKUP(B776,'Daily NLSL'!D753:E2578,2,FALSE)</f>
        <v>168071.30797769208</v>
      </c>
      <c r="J776" s="95">
        <v>140295.01771973999</v>
      </c>
      <c r="K776" s="95">
        <v>566918.16666666663</v>
      </c>
      <c r="R776" s="42"/>
    </row>
    <row r="777" spans="2:18" x14ac:dyDescent="0.35">
      <c r="B777" s="66">
        <v>43760</v>
      </c>
      <c r="C777">
        <f t="shared" si="44"/>
        <v>2019</v>
      </c>
      <c r="D777">
        <f t="shared" si="45"/>
        <v>10</v>
      </c>
      <c r="E777">
        <f t="shared" si="46"/>
        <v>22</v>
      </c>
      <c r="F777" s="36">
        <f>IF(VLOOKUP(B777,Temperature!$A$5:$F$2241,6,FALSE)=999,0,VLOOKUP(B777,Temperature!$A$5:$F$2241,6,FALSE))</f>
        <v>53.125</v>
      </c>
      <c r="G777" s="94">
        <f t="shared" si="47"/>
        <v>206789.42430256802</v>
      </c>
      <c r="H777" s="94">
        <v>32347.083333333332</v>
      </c>
      <c r="I777" s="94">
        <f>VLOOKUP(B777,'Daily NLSL'!D754:E2579,2,FALSE)</f>
        <v>168071.30797769208</v>
      </c>
      <c r="J777" s="95">
        <v>140295.01771973999</v>
      </c>
      <c r="K777" s="95">
        <v>547502.83333333337</v>
      </c>
      <c r="R777" s="42"/>
    </row>
    <row r="778" spans="2:18" x14ac:dyDescent="0.35">
      <c r="B778" s="66">
        <v>43761</v>
      </c>
      <c r="C778">
        <f t="shared" si="44"/>
        <v>2019</v>
      </c>
      <c r="D778">
        <f t="shared" si="45"/>
        <v>10</v>
      </c>
      <c r="E778">
        <f t="shared" si="46"/>
        <v>23</v>
      </c>
      <c r="F778" s="36">
        <f>IF(VLOOKUP(B778,Temperature!$A$5:$F$2241,6,FALSE)=999,0,VLOOKUP(B778,Temperature!$A$5:$F$2241,6,FALSE))</f>
        <v>46.25</v>
      </c>
      <c r="G778" s="94">
        <f t="shared" si="47"/>
        <v>217084.25763590116</v>
      </c>
      <c r="H778" s="94">
        <v>30143.333333333332</v>
      </c>
      <c r="I778" s="94">
        <f>VLOOKUP(B778,'Daily NLSL'!D755:E2580,2,FALSE)</f>
        <v>168071.30797769208</v>
      </c>
      <c r="J778" s="95">
        <v>140295.01771973999</v>
      </c>
      <c r="K778" s="95">
        <v>555593.91666666663</v>
      </c>
      <c r="R778" s="42"/>
    </row>
    <row r="779" spans="2:18" x14ac:dyDescent="0.35">
      <c r="B779" s="66">
        <v>43762</v>
      </c>
      <c r="C779">
        <f t="shared" si="44"/>
        <v>2019</v>
      </c>
      <c r="D779">
        <f t="shared" si="45"/>
        <v>10</v>
      </c>
      <c r="E779">
        <f t="shared" si="46"/>
        <v>24</v>
      </c>
      <c r="F779" s="36">
        <f>IF(VLOOKUP(B779,Temperature!$A$5:$F$2241,6,FALSE)=999,0,VLOOKUP(B779,Temperature!$A$5:$F$2241,6,FALSE))</f>
        <v>47.375</v>
      </c>
      <c r="G779" s="94">
        <f t="shared" si="47"/>
        <v>222219.13263590116</v>
      </c>
      <c r="H779" s="94">
        <v>27985.833333333332</v>
      </c>
      <c r="I779" s="94">
        <f>VLOOKUP(B779,'Daily NLSL'!D756:E2581,2,FALSE)</f>
        <v>168071.30797769208</v>
      </c>
      <c r="J779" s="95">
        <v>140295.01771973999</v>
      </c>
      <c r="K779" s="95">
        <v>558571.29166666663</v>
      </c>
      <c r="R779" s="42"/>
    </row>
    <row r="780" spans="2:18" x14ac:dyDescent="0.35">
      <c r="B780" s="66">
        <v>43763</v>
      </c>
      <c r="C780">
        <f t="shared" si="44"/>
        <v>2019</v>
      </c>
      <c r="D780">
        <f t="shared" si="45"/>
        <v>10</v>
      </c>
      <c r="E780">
        <f t="shared" si="46"/>
        <v>25</v>
      </c>
      <c r="F780" s="36">
        <f>IF(VLOOKUP(B780,Temperature!$A$5:$F$2241,6,FALSE)=999,0,VLOOKUP(B780,Temperature!$A$5:$F$2241,6,FALSE))</f>
        <v>51.25</v>
      </c>
      <c r="G780" s="94">
        <f t="shared" si="47"/>
        <v>224885.1743025679</v>
      </c>
      <c r="H780" s="94">
        <v>25862.916666666668</v>
      </c>
      <c r="I780" s="94">
        <f>VLOOKUP(B780,'Daily NLSL'!D757:E2582,2,FALSE)</f>
        <v>168071.30797769208</v>
      </c>
      <c r="J780" s="95">
        <v>140295.01771973999</v>
      </c>
      <c r="K780" s="95">
        <v>559114.41666666663</v>
      </c>
      <c r="R780" s="42"/>
    </row>
    <row r="781" spans="2:18" x14ac:dyDescent="0.35">
      <c r="B781" s="66">
        <v>43764</v>
      </c>
      <c r="C781">
        <f t="shared" si="44"/>
        <v>2019</v>
      </c>
      <c r="D781">
        <f t="shared" si="45"/>
        <v>10</v>
      </c>
      <c r="E781">
        <f t="shared" si="46"/>
        <v>26</v>
      </c>
      <c r="F781" s="36">
        <f>IF(VLOOKUP(B781,Temperature!$A$5:$F$2241,6,FALSE)=999,0,VLOOKUP(B781,Temperature!$A$5:$F$2241,6,FALSE))</f>
        <v>43.208329999999997</v>
      </c>
      <c r="G781" s="94">
        <f t="shared" si="47"/>
        <v>220219.63263590127</v>
      </c>
      <c r="H781" s="94">
        <v>23675.416666666668</v>
      </c>
      <c r="I781" s="94">
        <f>VLOOKUP(B781,'Daily NLSL'!D758:E2583,2,FALSE)</f>
        <v>168071.30797769208</v>
      </c>
      <c r="J781" s="95">
        <v>140295.01771973999</v>
      </c>
      <c r="K781" s="95">
        <v>552261.375</v>
      </c>
      <c r="R781" s="42"/>
    </row>
    <row r="782" spans="2:18" x14ac:dyDescent="0.35">
      <c r="B782" s="66">
        <v>43765</v>
      </c>
      <c r="C782">
        <f t="shared" si="44"/>
        <v>2019</v>
      </c>
      <c r="D782">
        <f t="shared" si="45"/>
        <v>10</v>
      </c>
      <c r="E782">
        <f t="shared" si="46"/>
        <v>27</v>
      </c>
      <c r="F782" s="36">
        <f>IF(VLOOKUP(B782,Temperature!$A$5:$F$2241,6,FALSE)=999,0,VLOOKUP(B782,Temperature!$A$5:$F$2241,6,FALSE))</f>
        <v>38.375</v>
      </c>
      <c r="G782" s="94">
        <f t="shared" si="47"/>
        <v>225177.71596923453</v>
      </c>
      <c r="H782" s="94">
        <v>21527.083333333332</v>
      </c>
      <c r="I782" s="94">
        <f>VLOOKUP(B782,'Daily NLSL'!D759:E2584,2,FALSE)</f>
        <v>168071.30797769208</v>
      </c>
      <c r="J782" s="95">
        <v>140295.01771973999</v>
      </c>
      <c r="K782" s="95">
        <v>555071.125</v>
      </c>
      <c r="R782" s="42"/>
    </row>
    <row r="783" spans="2:18" x14ac:dyDescent="0.35">
      <c r="B783" s="66">
        <v>43766</v>
      </c>
      <c r="C783">
        <f t="shared" si="44"/>
        <v>2019</v>
      </c>
      <c r="D783">
        <f t="shared" si="45"/>
        <v>10</v>
      </c>
      <c r="E783">
        <f t="shared" si="46"/>
        <v>28</v>
      </c>
      <c r="F783" s="36">
        <f>IF(VLOOKUP(B783,Temperature!$A$5:$F$2241,6,FALSE)=999,0,VLOOKUP(B783,Temperature!$A$5:$F$2241,6,FALSE))</f>
        <v>37.25</v>
      </c>
      <c r="G783" s="94">
        <f t="shared" si="47"/>
        <v>261640.5493025679</v>
      </c>
      <c r="H783" s="94">
        <v>19625.416666666668</v>
      </c>
      <c r="I783" s="94">
        <f>VLOOKUP(B783,'Daily NLSL'!D760:E2585,2,FALSE)</f>
        <v>168071.30797769208</v>
      </c>
      <c r="J783" s="95">
        <v>140295.01771973999</v>
      </c>
      <c r="K783" s="95">
        <v>589632.29166666663</v>
      </c>
      <c r="R783" s="42"/>
    </row>
    <row r="784" spans="2:18" x14ac:dyDescent="0.35">
      <c r="B784" s="66">
        <v>43767</v>
      </c>
      <c r="C784">
        <f t="shared" si="44"/>
        <v>2019</v>
      </c>
      <c r="D784">
        <f t="shared" si="45"/>
        <v>10</v>
      </c>
      <c r="E784">
        <f t="shared" si="46"/>
        <v>29</v>
      </c>
      <c r="F784" s="36">
        <f>IF(VLOOKUP(B784,Temperature!$A$5:$F$2241,6,FALSE)=999,0,VLOOKUP(B784,Temperature!$A$5:$F$2241,6,FALSE))</f>
        <v>28.625</v>
      </c>
      <c r="G784" s="94">
        <f t="shared" si="47"/>
        <v>301778.9243025679</v>
      </c>
      <c r="H784" s="94">
        <v>17774.583333333332</v>
      </c>
      <c r="I784" s="94">
        <f>VLOOKUP(B784,'Daily NLSL'!D761:E2586,2,FALSE)</f>
        <v>168071.30797769208</v>
      </c>
      <c r="J784" s="95">
        <v>140295.01771973999</v>
      </c>
      <c r="K784" s="95">
        <v>627919.83333333337</v>
      </c>
      <c r="R784" s="42"/>
    </row>
    <row r="785" spans="2:18" x14ac:dyDescent="0.35">
      <c r="B785" s="66">
        <v>43768</v>
      </c>
      <c r="C785">
        <f t="shared" si="44"/>
        <v>2019</v>
      </c>
      <c r="D785">
        <f t="shared" si="45"/>
        <v>10</v>
      </c>
      <c r="E785">
        <f t="shared" si="46"/>
        <v>30</v>
      </c>
      <c r="F785" s="36">
        <f>IF(VLOOKUP(B785,Temperature!$A$5:$F$2241,6,FALSE)=999,0,VLOOKUP(B785,Temperature!$A$5:$F$2241,6,FALSE))</f>
        <v>27.20833</v>
      </c>
      <c r="G785" s="94">
        <f t="shared" si="47"/>
        <v>310477.09096923453</v>
      </c>
      <c r="H785" s="94">
        <v>16084.583333333334</v>
      </c>
      <c r="I785" s="94">
        <f>VLOOKUP(B785,'Daily NLSL'!D762:E2587,2,FALSE)</f>
        <v>168071.30797769208</v>
      </c>
      <c r="J785" s="95">
        <v>140295.01771973999</v>
      </c>
      <c r="K785" s="95">
        <v>634928</v>
      </c>
      <c r="R785" s="42"/>
    </row>
    <row r="786" spans="2:18" x14ac:dyDescent="0.35">
      <c r="B786" s="66">
        <v>43769</v>
      </c>
      <c r="C786">
        <f t="shared" si="44"/>
        <v>2019</v>
      </c>
      <c r="D786">
        <f t="shared" si="45"/>
        <v>10</v>
      </c>
      <c r="E786">
        <f t="shared" si="46"/>
        <v>31</v>
      </c>
      <c r="F786" s="36">
        <f>IF(VLOOKUP(B786,Temperature!$A$5:$F$2241,6,FALSE)=999,0,VLOOKUP(B786,Temperature!$A$5:$F$2241,6,FALSE))</f>
        <v>30.79167</v>
      </c>
      <c r="G786" s="94">
        <f t="shared" si="47"/>
        <v>285738.84096923453</v>
      </c>
      <c r="H786" s="94">
        <v>14485.833333333334</v>
      </c>
      <c r="I786" s="94">
        <f>VLOOKUP(B786,'Daily NLSL'!D763:E2588,2,FALSE)</f>
        <v>168071.30797769208</v>
      </c>
      <c r="J786" s="95">
        <v>140295.01771973999</v>
      </c>
      <c r="K786" s="95">
        <v>608591</v>
      </c>
      <c r="R786" s="42"/>
    </row>
    <row r="787" spans="2:18" x14ac:dyDescent="0.35">
      <c r="B787" s="66">
        <v>43770</v>
      </c>
      <c r="C787">
        <f t="shared" si="44"/>
        <v>2019</v>
      </c>
      <c r="D787">
        <f t="shared" si="45"/>
        <v>11</v>
      </c>
      <c r="E787">
        <f t="shared" si="46"/>
        <v>1</v>
      </c>
      <c r="F787" s="36">
        <f>IF(VLOOKUP(B787,Temperature!$A$5:$F$2241,6,FALSE)=999,0,VLOOKUP(B787,Temperature!$A$5:$F$2241,6,FALSE))</f>
        <v>34.833329999999997</v>
      </c>
      <c r="G787" s="94">
        <f t="shared" si="47"/>
        <v>274511.98168162291</v>
      </c>
      <c r="H787" s="94">
        <v>13650.833333333334</v>
      </c>
      <c r="I787" s="94">
        <f>VLOOKUP(B787,'Daily NLSL'!D764:E2589,2,FALSE)</f>
        <v>170847.34294553418</v>
      </c>
      <c r="J787" s="95">
        <v>132401.84203950959</v>
      </c>
      <c r="K787" s="95">
        <v>591412</v>
      </c>
      <c r="R787" s="42"/>
    </row>
    <row r="788" spans="2:18" x14ac:dyDescent="0.35">
      <c r="B788" s="66">
        <v>43771</v>
      </c>
      <c r="C788">
        <f t="shared" si="44"/>
        <v>2019</v>
      </c>
      <c r="D788">
        <f t="shared" si="45"/>
        <v>11</v>
      </c>
      <c r="E788">
        <f t="shared" si="46"/>
        <v>2</v>
      </c>
      <c r="F788" s="36">
        <f>IF(VLOOKUP(B788,Temperature!$A$5:$F$2241,6,FALSE)=999,0,VLOOKUP(B788,Temperature!$A$5:$F$2241,6,FALSE))</f>
        <v>35.083329999999997</v>
      </c>
      <c r="G788" s="94">
        <f t="shared" si="47"/>
        <v>256552.106681623</v>
      </c>
      <c r="H788" s="94">
        <v>12040.416666666666</v>
      </c>
      <c r="I788" s="94">
        <f>VLOOKUP(B788,'Daily NLSL'!D765:E2590,2,FALSE)</f>
        <v>170847.34294553418</v>
      </c>
      <c r="J788" s="95">
        <v>132401.84203950959</v>
      </c>
      <c r="K788" s="95">
        <v>571841.70833333337</v>
      </c>
      <c r="R788" s="42"/>
    </row>
    <row r="789" spans="2:18" x14ac:dyDescent="0.35">
      <c r="B789" s="66">
        <v>43772</v>
      </c>
      <c r="C789">
        <f t="shared" si="44"/>
        <v>2019</v>
      </c>
      <c r="D789">
        <f t="shared" si="45"/>
        <v>11</v>
      </c>
      <c r="E789">
        <f t="shared" si="46"/>
        <v>3</v>
      </c>
      <c r="F789" s="36">
        <f>IF(VLOOKUP(B789,Temperature!$A$5:$F$2241,6,FALSE)=999,0,VLOOKUP(B789,Temperature!$A$5:$F$2241,6,FALSE))</f>
        <v>35.416670000000003</v>
      </c>
      <c r="G789" s="94">
        <f t="shared" si="47"/>
        <v>265021.30241435842</v>
      </c>
      <c r="H789" s="94">
        <v>10087.6</v>
      </c>
      <c r="I789" s="94">
        <f>VLOOKUP(B789,'Daily NLSL'!D766:E2591,2,FALSE)</f>
        <v>163623.7109340204</v>
      </c>
      <c r="J789" s="95">
        <v>127495.5066516212</v>
      </c>
      <c r="K789" s="95">
        <v>566228.12</v>
      </c>
      <c r="R789" s="42"/>
    </row>
    <row r="790" spans="2:18" x14ac:dyDescent="0.35">
      <c r="B790" s="66">
        <v>43773</v>
      </c>
      <c r="C790">
        <f t="shared" si="44"/>
        <v>2019</v>
      </c>
      <c r="D790">
        <f t="shared" si="45"/>
        <v>11</v>
      </c>
      <c r="E790">
        <f t="shared" si="46"/>
        <v>4</v>
      </c>
      <c r="F790" s="36">
        <f>IF(VLOOKUP(B790,Temperature!$A$5:$F$2241,6,FALSE)=999,0,VLOOKUP(B790,Temperature!$A$5:$F$2241,6,FALSE))</f>
        <v>36.625</v>
      </c>
      <c r="G790" s="94">
        <f t="shared" si="47"/>
        <v>270933.89834828954</v>
      </c>
      <c r="H790" s="94">
        <v>9072.0833333333339</v>
      </c>
      <c r="I790" s="94">
        <f>VLOOKUP(B790,'Daily NLSL'!D767:E2592,2,FALSE)</f>
        <v>170847.34294553418</v>
      </c>
      <c r="J790" s="95">
        <v>132401.84203950959</v>
      </c>
      <c r="K790" s="95">
        <v>583255.16666666663</v>
      </c>
      <c r="R790" s="42"/>
    </row>
    <row r="791" spans="2:18" x14ac:dyDescent="0.35">
      <c r="B791" s="66">
        <v>43774</v>
      </c>
      <c r="C791">
        <f t="shared" si="44"/>
        <v>2019</v>
      </c>
      <c r="D791">
        <f t="shared" si="45"/>
        <v>11</v>
      </c>
      <c r="E791">
        <f t="shared" si="46"/>
        <v>5</v>
      </c>
      <c r="F791" s="36">
        <f>IF(VLOOKUP(B791,Temperature!$A$5:$F$2241,6,FALSE)=999,0,VLOOKUP(B791,Temperature!$A$5:$F$2241,6,FALSE))</f>
        <v>39.5</v>
      </c>
      <c r="G791" s="94">
        <f t="shared" si="47"/>
        <v>267440.94001495629</v>
      </c>
      <c r="H791" s="94">
        <v>7722.916666666667</v>
      </c>
      <c r="I791" s="94">
        <f>VLOOKUP(B791,'Daily NLSL'!D768:E2593,2,FALSE)</f>
        <v>170847.34294553418</v>
      </c>
      <c r="J791" s="95">
        <v>132401.84203950959</v>
      </c>
      <c r="K791" s="95">
        <v>578413.04166666663</v>
      </c>
      <c r="R791" s="42"/>
    </row>
    <row r="792" spans="2:18" x14ac:dyDescent="0.35">
      <c r="B792" s="66">
        <v>43775</v>
      </c>
      <c r="C792">
        <f t="shared" si="44"/>
        <v>2019</v>
      </c>
      <c r="D792">
        <f t="shared" si="45"/>
        <v>11</v>
      </c>
      <c r="E792">
        <f t="shared" si="46"/>
        <v>6</v>
      </c>
      <c r="F792" s="36">
        <f>IF(VLOOKUP(B792,Temperature!$A$5:$F$2241,6,FALSE)=999,0,VLOOKUP(B792,Temperature!$A$5:$F$2241,6,FALSE))</f>
        <v>45.125</v>
      </c>
      <c r="G792" s="94">
        <f t="shared" si="47"/>
        <v>244484.02334828963</v>
      </c>
      <c r="H792" s="94">
        <v>6372.5</v>
      </c>
      <c r="I792" s="94">
        <f>VLOOKUP(B792,'Daily NLSL'!D769:E2594,2,FALSE)</f>
        <v>170847.34294553418</v>
      </c>
      <c r="J792" s="95">
        <v>132401.84203950959</v>
      </c>
      <c r="K792" s="95">
        <v>554105.70833333337</v>
      </c>
      <c r="R792" s="42"/>
    </row>
    <row r="793" spans="2:18" x14ac:dyDescent="0.35">
      <c r="B793" s="66">
        <v>43776</v>
      </c>
      <c r="C793">
        <f t="shared" si="44"/>
        <v>2019</v>
      </c>
      <c r="D793">
        <f t="shared" si="45"/>
        <v>11</v>
      </c>
      <c r="E793">
        <f t="shared" si="46"/>
        <v>7</v>
      </c>
      <c r="F793" s="36">
        <f>IF(VLOOKUP(B793,Temperature!$A$5:$F$2241,6,FALSE)=999,0,VLOOKUP(B793,Temperature!$A$5:$F$2241,6,FALSE))</f>
        <v>36.541670000000003</v>
      </c>
      <c r="G793" s="94">
        <f t="shared" si="47"/>
        <v>278615.69001495629</v>
      </c>
      <c r="H793" s="94">
        <v>5022.916666666667</v>
      </c>
      <c r="I793" s="94">
        <f>VLOOKUP(B793,'Daily NLSL'!D770:E2595,2,FALSE)</f>
        <v>170847.34294553418</v>
      </c>
      <c r="J793" s="95">
        <v>132401.84203950959</v>
      </c>
      <c r="K793" s="95">
        <v>586887.79166666663</v>
      </c>
      <c r="R793" s="42"/>
    </row>
    <row r="794" spans="2:18" x14ac:dyDescent="0.35">
      <c r="B794" s="66">
        <v>43777</v>
      </c>
      <c r="C794">
        <f t="shared" ref="C794:C857" si="48">YEAR(B794)</f>
        <v>2019</v>
      </c>
      <c r="D794">
        <f t="shared" ref="D794:D857" si="49">MONTH(B794)</f>
        <v>11</v>
      </c>
      <c r="E794">
        <f t="shared" ref="E794:E857" si="50">DAY(B794)</f>
        <v>8</v>
      </c>
      <c r="F794" s="36">
        <f>IF(VLOOKUP(B794,Temperature!$A$5:$F$2241,6,FALSE)=999,0,VLOOKUP(B794,Temperature!$A$5:$F$2241,6,FALSE))</f>
        <v>35.208329999999997</v>
      </c>
      <c r="G794" s="94">
        <f t="shared" si="47"/>
        <v>289202.98168162291</v>
      </c>
      <c r="H794" s="94">
        <v>3767.5</v>
      </c>
      <c r="I794" s="94">
        <f>VLOOKUP(B794,'Daily NLSL'!D771:E2596,2,FALSE)</f>
        <v>170847.34294553418</v>
      </c>
      <c r="J794" s="95">
        <v>132401.84203950959</v>
      </c>
      <c r="K794" s="95">
        <v>596219.66666666663</v>
      </c>
      <c r="R794" s="42"/>
    </row>
    <row r="795" spans="2:18" x14ac:dyDescent="0.35">
      <c r="B795" s="66">
        <v>43778</v>
      </c>
      <c r="C795">
        <f t="shared" si="48"/>
        <v>2019</v>
      </c>
      <c r="D795">
        <f t="shared" si="49"/>
        <v>11</v>
      </c>
      <c r="E795">
        <f t="shared" si="50"/>
        <v>9</v>
      </c>
      <c r="F795" s="36">
        <f>IF(VLOOKUP(B795,Temperature!$A$5:$F$2241,6,FALSE)=999,0,VLOOKUP(B795,Temperature!$A$5:$F$2241,6,FALSE))</f>
        <v>36.833329999999997</v>
      </c>
      <c r="G795" s="94">
        <f t="shared" ref="G795:G858" si="51">K795-H795-I795-J795</f>
        <v>268514.44001495629</v>
      </c>
      <c r="H795" s="94">
        <v>2510</v>
      </c>
      <c r="I795" s="94">
        <f>VLOOKUP(B795,'Daily NLSL'!D772:E2597,2,FALSE)</f>
        <v>170847.34294553418</v>
      </c>
      <c r="J795" s="95">
        <v>132401.84203950959</v>
      </c>
      <c r="K795" s="95">
        <v>574273.625</v>
      </c>
      <c r="R795" s="42"/>
    </row>
    <row r="796" spans="2:18" x14ac:dyDescent="0.35">
      <c r="B796" s="66">
        <v>43779</v>
      </c>
      <c r="C796">
        <f t="shared" si="48"/>
        <v>2019</v>
      </c>
      <c r="D796">
        <f t="shared" si="49"/>
        <v>11</v>
      </c>
      <c r="E796">
        <f t="shared" si="50"/>
        <v>10</v>
      </c>
      <c r="F796" s="36">
        <f>IF(VLOOKUP(B796,Temperature!$A$5:$F$2241,6,FALSE)=999,0,VLOOKUP(B796,Temperature!$A$5:$F$2241,6,FALSE))</f>
        <v>43.041670000000003</v>
      </c>
      <c r="G796" s="94">
        <f t="shared" si="51"/>
        <v>248282.56501495626</v>
      </c>
      <c r="H796" s="94">
        <v>1252.0833333333333</v>
      </c>
      <c r="I796" s="94">
        <f>VLOOKUP(B796,'Daily NLSL'!D773:E2598,2,FALSE)</f>
        <v>170847.34294553418</v>
      </c>
      <c r="J796" s="95">
        <v>132401.84203950959</v>
      </c>
      <c r="K796" s="95">
        <v>552783.83333333337</v>
      </c>
      <c r="R796" s="42"/>
    </row>
    <row r="797" spans="2:18" x14ac:dyDescent="0.35">
      <c r="B797" s="66">
        <v>43780</v>
      </c>
      <c r="C797">
        <f t="shared" si="48"/>
        <v>2019</v>
      </c>
      <c r="D797">
        <f t="shared" si="49"/>
        <v>11</v>
      </c>
      <c r="E797">
        <f t="shared" si="50"/>
        <v>11</v>
      </c>
      <c r="F797" s="36">
        <f>IF(VLOOKUP(B797,Temperature!$A$5:$F$2241,6,FALSE)=999,0,VLOOKUP(B797,Temperature!$A$5:$F$2241,6,FALSE))</f>
        <v>39.791670000000003</v>
      </c>
      <c r="G797" s="94">
        <f t="shared" si="51"/>
        <v>277719.14834828966</v>
      </c>
      <c r="H797" s="94">
        <v>-6.25</v>
      </c>
      <c r="I797" s="94">
        <f>VLOOKUP(B797,'Daily NLSL'!D774:E2599,2,FALSE)</f>
        <v>170847.34294553418</v>
      </c>
      <c r="J797" s="95">
        <v>132401.84203950959</v>
      </c>
      <c r="K797" s="95">
        <v>580962.08333333337</v>
      </c>
      <c r="R797" s="42"/>
    </row>
    <row r="798" spans="2:18" x14ac:dyDescent="0.35">
      <c r="B798" s="66">
        <v>43781</v>
      </c>
      <c r="C798">
        <f t="shared" si="48"/>
        <v>2019</v>
      </c>
      <c r="D798">
        <f t="shared" si="49"/>
        <v>11</v>
      </c>
      <c r="E798">
        <f t="shared" si="50"/>
        <v>12</v>
      </c>
      <c r="F798" s="36">
        <f>IF(VLOOKUP(B798,Temperature!$A$5:$F$2241,6,FALSE)=999,0,VLOOKUP(B798,Temperature!$A$5:$F$2241,6,FALSE))</f>
        <v>39.583329999999997</v>
      </c>
      <c r="G798" s="94">
        <f t="shared" si="51"/>
        <v>285471.06501495629</v>
      </c>
      <c r="H798" s="94">
        <v>-6.666666666666667</v>
      </c>
      <c r="I798" s="94">
        <f>VLOOKUP(B798,'Daily NLSL'!D775:E2600,2,FALSE)</f>
        <v>170847.34294553418</v>
      </c>
      <c r="J798" s="95">
        <v>132401.84203950959</v>
      </c>
      <c r="K798" s="95">
        <v>588713.58333333337</v>
      </c>
      <c r="R798" s="42"/>
    </row>
    <row r="799" spans="2:18" x14ac:dyDescent="0.35">
      <c r="B799" s="66">
        <v>43782</v>
      </c>
      <c r="C799">
        <f t="shared" si="48"/>
        <v>2019</v>
      </c>
      <c r="D799">
        <f t="shared" si="49"/>
        <v>11</v>
      </c>
      <c r="E799">
        <f t="shared" si="50"/>
        <v>13</v>
      </c>
      <c r="F799" s="36">
        <f>IF(VLOOKUP(B799,Temperature!$A$5:$F$2241,6,FALSE)=999,0,VLOOKUP(B799,Temperature!$A$5:$F$2241,6,FALSE))</f>
        <v>35.291670000000003</v>
      </c>
      <c r="G799" s="94">
        <f t="shared" si="51"/>
        <v>279887.56501495629</v>
      </c>
      <c r="H799" s="94">
        <v>-6.666666666666667</v>
      </c>
      <c r="I799" s="94">
        <f>VLOOKUP(B799,'Daily NLSL'!D776:E2601,2,FALSE)</f>
        <v>170847.34294553418</v>
      </c>
      <c r="J799" s="95">
        <v>132401.84203950959</v>
      </c>
      <c r="K799" s="95">
        <v>583130.08333333337</v>
      </c>
      <c r="R799" s="42"/>
    </row>
    <row r="800" spans="2:18" x14ac:dyDescent="0.35">
      <c r="B800" s="66">
        <v>43783</v>
      </c>
      <c r="C800">
        <f t="shared" si="48"/>
        <v>2019</v>
      </c>
      <c r="D800">
        <f t="shared" si="49"/>
        <v>11</v>
      </c>
      <c r="E800">
        <f t="shared" si="50"/>
        <v>14</v>
      </c>
      <c r="F800" s="36">
        <f>IF(VLOOKUP(B800,Temperature!$A$5:$F$2241,6,FALSE)=999,0,VLOOKUP(B800,Temperature!$A$5:$F$2241,6,FALSE))</f>
        <v>38.208329999999997</v>
      </c>
      <c r="G800" s="94">
        <f t="shared" si="51"/>
        <v>263697.02334828954</v>
      </c>
      <c r="H800" s="94">
        <v>-6.666666666666667</v>
      </c>
      <c r="I800" s="94">
        <f>VLOOKUP(B800,'Daily NLSL'!D777:E2602,2,FALSE)</f>
        <v>170847.34294553418</v>
      </c>
      <c r="J800" s="95">
        <v>132401.84203950959</v>
      </c>
      <c r="K800" s="95">
        <v>566939.54166666663</v>
      </c>
      <c r="R800" s="42"/>
    </row>
    <row r="801" spans="2:18" x14ac:dyDescent="0.35">
      <c r="B801" s="66">
        <v>43784</v>
      </c>
      <c r="C801">
        <f t="shared" si="48"/>
        <v>2019</v>
      </c>
      <c r="D801">
        <f t="shared" si="49"/>
        <v>11</v>
      </c>
      <c r="E801">
        <f t="shared" si="50"/>
        <v>15</v>
      </c>
      <c r="F801" s="36">
        <f>IF(VLOOKUP(B801,Temperature!$A$5:$F$2241,6,FALSE)=999,0,VLOOKUP(B801,Temperature!$A$5:$F$2241,6,FALSE))</f>
        <v>41.958329999999997</v>
      </c>
      <c r="G801" s="94">
        <f t="shared" si="51"/>
        <v>261432.69001495626</v>
      </c>
      <c r="H801" s="94">
        <v>-6.666666666666667</v>
      </c>
      <c r="I801" s="94">
        <f>VLOOKUP(B801,'Daily NLSL'!D778:E2603,2,FALSE)</f>
        <v>170847.34294553418</v>
      </c>
      <c r="J801" s="95">
        <v>132401.84203950959</v>
      </c>
      <c r="K801" s="95">
        <v>564675.20833333337</v>
      </c>
      <c r="R801" s="42"/>
    </row>
    <row r="802" spans="2:18" x14ac:dyDescent="0.35">
      <c r="B802" s="66">
        <v>43785</v>
      </c>
      <c r="C802">
        <f t="shared" si="48"/>
        <v>2019</v>
      </c>
      <c r="D802">
        <f t="shared" si="49"/>
        <v>11</v>
      </c>
      <c r="E802">
        <f t="shared" si="50"/>
        <v>16</v>
      </c>
      <c r="F802" s="36">
        <f>IF(VLOOKUP(B802,Temperature!$A$5:$F$2241,6,FALSE)=999,0,VLOOKUP(B802,Temperature!$A$5:$F$2241,6,FALSE))</f>
        <v>42.375</v>
      </c>
      <c r="G802" s="94">
        <f t="shared" si="51"/>
        <v>241832.56501495626</v>
      </c>
      <c r="H802" s="94">
        <v>-7.083333333333333</v>
      </c>
      <c r="I802" s="94">
        <f>VLOOKUP(B802,'Daily NLSL'!D779:E2604,2,FALSE)</f>
        <v>170847.34294553418</v>
      </c>
      <c r="J802" s="95">
        <v>132401.84203950959</v>
      </c>
      <c r="K802" s="95">
        <v>545074.66666666663</v>
      </c>
      <c r="R802" s="42"/>
    </row>
    <row r="803" spans="2:18" x14ac:dyDescent="0.35">
      <c r="B803" s="66">
        <v>43786</v>
      </c>
      <c r="C803">
        <f t="shared" si="48"/>
        <v>2019</v>
      </c>
      <c r="D803">
        <f t="shared" si="49"/>
        <v>11</v>
      </c>
      <c r="E803">
        <f t="shared" si="50"/>
        <v>17</v>
      </c>
      <c r="F803" s="36">
        <f>IF(VLOOKUP(B803,Temperature!$A$5:$F$2241,6,FALSE)=999,0,VLOOKUP(B803,Temperature!$A$5:$F$2241,6,FALSE))</f>
        <v>43.666670000000003</v>
      </c>
      <c r="G803" s="94">
        <f t="shared" si="51"/>
        <v>224550.44001495626</v>
      </c>
      <c r="H803" s="94">
        <v>-6.666666666666667</v>
      </c>
      <c r="I803" s="94">
        <f>VLOOKUP(B803,'Daily NLSL'!D780:E2605,2,FALSE)</f>
        <v>170847.34294553418</v>
      </c>
      <c r="J803" s="95">
        <v>132401.84203950959</v>
      </c>
      <c r="K803" s="95">
        <v>527792.95833333337</v>
      </c>
      <c r="R803" s="42"/>
    </row>
    <row r="804" spans="2:18" x14ac:dyDescent="0.35">
      <c r="B804" s="66">
        <v>43787</v>
      </c>
      <c r="C804">
        <f t="shared" si="48"/>
        <v>2019</v>
      </c>
      <c r="D804">
        <f t="shared" si="49"/>
        <v>11</v>
      </c>
      <c r="E804">
        <f t="shared" si="50"/>
        <v>18</v>
      </c>
      <c r="F804" s="36">
        <f>IF(VLOOKUP(B804,Temperature!$A$5:$F$2241,6,FALSE)=999,0,VLOOKUP(B804,Temperature!$A$5:$F$2241,6,FALSE))</f>
        <v>41.291670000000003</v>
      </c>
      <c r="G804" s="94">
        <f t="shared" si="51"/>
        <v>260445.39834828951</v>
      </c>
      <c r="H804" s="94">
        <v>-6.666666666666667</v>
      </c>
      <c r="I804" s="94">
        <f>VLOOKUP(B804,'Daily NLSL'!D781:E2606,2,FALSE)</f>
        <v>170847.34294553418</v>
      </c>
      <c r="J804" s="95">
        <v>132401.84203950959</v>
      </c>
      <c r="K804" s="95">
        <v>563687.91666666663</v>
      </c>
      <c r="R804" s="42"/>
    </row>
    <row r="805" spans="2:18" x14ac:dyDescent="0.35">
      <c r="B805" s="66">
        <v>43788</v>
      </c>
      <c r="C805">
        <f t="shared" si="48"/>
        <v>2019</v>
      </c>
      <c r="D805">
        <f t="shared" si="49"/>
        <v>11</v>
      </c>
      <c r="E805">
        <f t="shared" si="50"/>
        <v>19</v>
      </c>
      <c r="F805" s="36">
        <f>IF(VLOOKUP(B805,Temperature!$A$5:$F$2241,6,FALSE)=999,0,VLOOKUP(B805,Temperature!$A$5:$F$2241,6,FALSE))</f>
        <v>44</v>
      </c>
      <c r="G805" s="94">
        <f t="shared" si="51"/>
        <v>247796.02334828951</v>
      </c>
      <c r="H805" s="94">
        <v>-6.666666666666667</v>
      </c>
      <c r="I805" s="94">
        <f>VLOOKUP(B805,'Daily NLSL'!D782:E2607,2,FALSE)</f>
        <v>170847.34294553418</v>
      </c>
      <c r="J805" s="95">
        <v>132401.84203950959</v>
      </c>
      <c r="K805" s="95">
        <v>551038.54166666663</v>
      </c>
      <c r="R805" s="42"/>
    </row>
    <row r="806" spans="2:18" x14ac:dyDescent="0.35">
      <c r="B806" s="66">
        <v>43789</v>
      </c>
      <c r="C806">
        <f t="shared" si="48"/>
        <v>2019</v>
      </c>
      <c r="D806">
        <f t="shared" si="49"/>
        <v>11</v>
      </c>
      <c r="E806">
        <f t="shared" si="50"/>
        <v>20</v>
      </c>
      <c r="F806" s="36">
        <f>IF(VLOOKUP(B806,Temperature!$A$5:$F$2241,6,FALSE)=999,0,VLOOKUP(B806,Temperature!$A$5:$F$2241,6,FALSE))</f>
        <v>41</v>
      </c>
      <c r="G806" s="94">
        <f t="shared" si="51"/>
        <v>259731.27334828951</v>
      </c>
      <c r="H806" s="94">
        <v>-5.416666666666667</v>
      </c>
      <c r="I806" s="94">
        <f>VLOOKUP(B806,'Daily NLSL'!D783:E2608,2,FALSE)</f>
        <v>170847.34294553418</v>
      </c>
      <c r="J806" s="95">
        <v>132401.84203950959</v>
      </c>
      <c r="K806" s="95">
        <v>562975.04166666663</v>
      </c>
      <c r="R806" s="42"/>
    </row>
    <row r="807" spans="2:18" x14ac:dyDescent="0.35">
      <c r="B807" s="66">
        <v>43790</v>
      </c>
      <c r="C807">
        <f t="shared" si="48"/>
        <v>2019</v>
      </c>
      <c r="D807">
        <f t="shared" si="49"/>
        <v>11</v>
      </c>
      <c r="E807">
        <f t="shared" si="50"/>
        <v>21</v>
      </c>
      <c r="F807" s="36">
        <f>IF(VLOOKUP(B807,Temperature!$A$5:$F$2241,6,FALSE)=999,0,VLOOKUP(B807,Temperature!$A$5:$F$2241,6,FALSE))</f>
        <v>32.958329999999997</v>
      </c>
      <c r="G807" s="94">
        <f t="shared" si="51"/>
        <v>285529.10668162291</v>
      </c>
      <c r="H807" s="94">
        <v>-6.25</v>
      </c>
      <c r="I807" s="94">
        <f>VLOOKUP(B807,'Daily NLSL'!D784:E2609,2,FALSE)</f>
        <v>170847.34294553418</v>
      </c>
      <c r="J807" s="95">
        <v>132401.84203950959</v>
      </c>
      <c r="K807" s="95">
        <v>588772.04166666663</v>
      </c>
      <c r="R807" s="42"/>
    </row>
    <row r="808" spans="2:18" x14ac:dyDescent="0.35">
      <c r="B808" s="66">
        <v>43791</v>
      </c>
      <c r="C808">
        <f t="shared" si="48"/>
        <v>2019</v>
      </c>
      <c r="D808">
        <f t="shared" si="49"/>
        <v>11</v>
      </c>
      <c r="E808">
        <f t="shared" si="50"/>
        <v>22</v>
      </c>
      <c r="F808" s="36">
        <f>IF(VLOOKUP(B808,Temperature!$A$5:$F$2241,6,FALSE)=999,0,VLOOKUP(B808,Temperature!$A$5:$F$2241,6,FALSE))</f>
        <v>29.08333</v>
      </c>
      <c r="G808" s="94">
        <f t="shared" si="51"/>
        <v>321018.39834828966</v>
      </c>
      <c r="H808" s="94">
        <v>-7.083333333333333</v>
      </c>
      <c r="I808" s="94">
        <f>VLOOKUP(B808,'Daily NLSL'!D785:E2610,2,FALSE)</f>
        <v>170847.34294553418</v>
      </c>
      <c r="J808" s="95">
        <v>132401.84203950959</v>
      </c>
      <c r="K808" s="95">
        <v>624260.5</v>
      </c>
      <c r="R808" s="42"/>
    </row>
    <row r="809" spans="2:18" x14ac:dyDescent="0.35">
      <c r="B809" s="66">
        <v>43792</v>
      </c>
      <c r="C809">
        <f t="shared" si="48"/>
        <v>2019</v>
      </c>
      <c r="D809">
        <f t="shared" si="49"/>
        <v>11</v>
      </c>
      <c r="E809">
        <f t="shared" si="50"/>
        <v>23</v>
      </c>
      <c r="F809" s="36">
        <f>IF(VLOOKUP(B809,Temperature!$A$5:$F$2241,6,FALSE)=999,0,VLOOKUP(B809,Temperature!$A$5:$F$2241,6,FALSE))</f>
        <v>34.958329999999997</v>
      </c>
      <c r="G809" s="94">
        <f t="shared" si="51"/>
        <v>311442.85668162303</v>
      </c>
      <c r="H809" s="94">
        <v>-7.083333333333333</v>
      </c>
      <c r="I809" s="94">
        <f>VLOOKUP(B809,'Daily NLSL'!D786:E2611,2,FALSE)</f>
        <v>170847.34294553418</v>
      </c>
      <c r="J809" s="95">
        <v>132401.84203950959</v>
      </c>
      <c r="K809" s="95">
        <v>614684.95833333337</v>
      </c>
      <c r="R809" s="42"/>
    </row>
    <row r="810" spans="2:18" x14ac:dyDescent="0.35">
      <c r="B810" s="66">
        <v>43793</v>
      </c>
      <c r="C810">
        <f t="shared" si="48"/>
        <v>2019</v>
      </c>
      <c r="D810">
        <f t="shared" si="49"/>
        <v>11</v>
      </c>
      <c r="E810">
        <f t="shared" si="50"/>
        <v>24</v>
      </c>
      <c r="F810" s="36">
        <f>IF(VLOOKUP(B810,Temperature!$A$5:$F$2241,6,FALSE)=999,0,VLOOKUP(B810,Temperature!$A$5:$F$2241,6,FALSE))</f>
        <v>33.958329999999997</v>
      </c>
      <c r="G810" s="94">
        <f t="shared" si="51"/>
        <v>278031.56501495629</v>
      </c>
      <c r="H810" s="94">
        <v>-5.833333333333333</v>
      </c>
      <c r="I810" s="94">
        <f>VLOOKUP(B810,'Daily NLSL'!D787:E2612,2,FALSE)</f>
        <v>170847.34294553418</v>
      </c>
      <c r="J810" s="95">
        <v>132401.84203950959</v>
      </c>
      <c r="K810" s="95">
        <v>581274.91666666663</v>
      </c>
      <c r="R810" s="42"/>
    </row>
    <row r="811" spans="2:18" x14ac:dyDescent="0.35">
      <c r="B811" s="66">
        <v>43794</v>
      </c>
      <c r="C811">
        <f t="shared" si="48"/>
        <v>2019</v>
      </c>
      <c r="D811">
        <f t="shared" si="49"/>
        <v>11</v>
      </c>
      <c r="E811">
        <f t="shared" si="50"/>
        <v>25</v>
      </c>
      <c r="F811" s="36">
        <f>IF(VLOOKUP(B811,Temperature!$A$5:$F$2241,6,FALSE)=999,0,VLOOKUP(B811,Temperature!$A$5:$F$2241,6,FALSE))</f>
        <v>28.70833</v>
      </c>
      <c r="G811" s="94">
        <f t="shared" si="51"/>
        <v>282447.52334828954</v>
      </c>
      <c r="H811" s="94">
        <v>-6.666666666666667</v>
      </c>
      <c r="I811" s="94">
        <f>VLOOKUP(B811,'Daily NLSL'!D788:E2613,2,FALSE)</f>
        <v>170847.34294553418</v>
      </c>
      <c r="J811" s="95">
        <v>132401.84203950959</v>
      </c>
      <c r="K811" s="95">
        <v>585690.04166666663</v>
      </c>
      <c r="R811" s="42"/>
    </row>
    <row r="812" spans="2:18" x14ac:dyDescent="0.35">
      <c r="B812" s="66">
        <v>43795</v>
      </c>
      <c r="C812">
        <f t="shared" si="48"/>
        <v>2019</v>
      </c>
      <c r="D812">
        <f t="shared" si="49"/>
        <v>11</v>
      </c>
      <c r="E812">
        <f t="shared" si="50"/>
        <v>26</v>
      </c>
      <c r="F812" s="36">
        <f>IF(VLOOKUP(B812,Temperature!$A$5:$F$2241,6,FALSE)=999,0,VLOOKUP(B812,Temperature!$A$5:$F$2241,6,FALSE))</f>
        <v>28.125</v>
      </c>
      <c r="G812" s="94">
        <f t="shared" si="51"/>
        <v>317342.06501495629</v>
      </c>
      <c r="H812" s="94">
        <v>-7.5</v>
      </c>
      <c r="I812" s="94">
        <f>VLOOKUP(B812,'Daily NLSL'!D789:E2614,2,FALSE)</f>
        <v>170847.34294553418</v>
      </c>
      <c r="J812" s="95">
        <v>132401.84203950959</v>
      </c>
      <c r="K812" s="95">
        <v>620583.75</v>
      </c>
      <c r="R812" s="42"/>
    </row>
    <row r="813" spans="2:18" x14ac:dyDescent="0.35">
      <c r="B813" s="66">
        <v>43796</v>
      </c>
      <c r="C813">
        <f t="shared" si="48"/>
        <v>2019</v>
      </c>
      <c r="D813">
        <f t="shared" si="49"/>
        <v>11</v>
      </c>
      <c r="E813">
        <f t="shared" si="50"/>
        <v>27</v>
      </c>
      <c r="F813" s="36">
        <f>IF(VLOOKUP(B813,Temperature!$A$5:$F$2241,6,FALSE)=999,0,VLOOKUP(B813,Temperature!$A$5:$F$2241,6,FALSE))</f>
        <v>34.375</v>
      </c>
      <c r="G813" s="94">
        <f t="shared" si="51"/>
        <v>319522.27334828966</v>
      </c>
      <c r="H813" s="94">
        <v>-8.3333333333333339</v>
      </c>
      <c r="I813" s="94">
        <f>VLOOKUP(B813,'Daily NLSL'!D790:E2615,2,FALSE)</f>
        <v>170847.34294553418</v>
      </c>
      <c r="J813" s="95">
        <v>132401.84203950959</v>
      </c>
      <c r="K813" s="95">
        <v>622763.125</v>
      </c>
      <c r="R813" s="42"/>
    </row>
    <row r="814" spans="2:18" x14ac:dyDescent="0.35">
      <c r="B814" s="66">
        <v>43797</v>
      </c>
      <c r="C814">
        <f t="shared" si="48"/>
        <v>2019</v>
      </c>
      <c r="D814">
        <f t="shared" si="49"/>
        <v>11</v>
      </c>
      <c r="E814">
        <f t="shared" si="50"/>
        <v>28</v>
      </c>
      <c r="F814" s="36">
        <f>IF(VLOOKUP(B814,Temperature!$A$5:$F$2241,6,FALSE)=999,0,VLOOKUP(B814,Temperature!$A$5:$F$2241,6,FALSE))</f>
        <v>30.125</v>
      </c>
      <c r="G814" s="94">
        <f t="shared" si="51"/>
        <v>304148.60668162303</v>
      </c>
      <c r="H814" s="94">
        <v>-8.3333333333333339</v>
      </c>
      <c r="I814" s="94">
        <f>VLOOKUP(B814,'Daily NLSL'!D791:E2616,2,FALSE)</f>
        <v>170847.34294553418</v>
      </c>
      <c r="J814" s="95">
        <v>132401.84203950959</v>
      </c>
      <c r="K814" s="95">
        <v>607389.45833333337</v>
      </c>
      <c r="R814" s="42"/>
    </row>
    <row r="815" spans="2:18" x14ac:dyDescent="0.35">
      <c r="B815" s="66">
        <v>43798</v>
      </c>
      <c r="C815">
        <f t="shared" si="48"/>
        <v>2019</v>
      </c>
      <c r="D815">
        <f t="shared" si="49"/>
        <v>11</v>
      </c>
      <c r="E815">
        <f t="shared" si="50"/>
        <v>29</v>
      </c>
      <c r="F815" s="36">
        <f>IF(VLOOKUP(B815,Temperature!$A$5:$F$2241,6,FALSE)=999,0,VLOOKUP(B815,Temperature!$A$5:$F$2241,6,FALSE))</f>
        <v>25.625</v>
      </c>
      <c r="G815" s="94">
        <f t="shared" si="51"/>
        <v>309171.35668162291</v>
      </c>
      <c r="H815" s="94">
        <v>-7.916666666666667</v>
      </c>
      <c r="I815" s="94">
        <f>VLOOKUP(B815,'Daily NLSL'!D792:E2617,2,FALSE)</f>
        <v>170847.34294553418</v>
      </c>
      <c r="J815" s="95">
        <v>132401.84203950959</v>
      </c>
      <c r="K815" s="95">
        <v>612412.625</v>
      </c>
      <c r="R815" s="42"/>
    </row>
    <row r="816" spans="2:18" x14ac:dyDescent="0.35">
      <c r="B816" s="66">
        <v>43799</v>
      </c>
      <c r="C816">
        <f t="shared" si="48"/>
        <v>2019</v>
      </c>
      <c r="D816">
        <f t="shared" si="49"/>
        <v>11</v>
      </c>
      <c r="E816">
        <f t="shared" si="50"/>
        <v>30</v>
      </c>
      <c r="F816" s="36">
        <f>IF(VLOOKUP(B816,Temperature!$A$5:$F$2241,6,FALSE)=999,0,VLOOKUP(B816,Temperature!$A$5:$F$2241,6,FALSE))</f>
        <v>25.16667</v>
      </c>
      <c r="G816" s="94">
        <f t="shared" si="51"/>
        <v>308967.81501495629</v>
      </c>
      <c r="H816" s="94">
        <v>-8.3333333333333339</v>
      </c>
      <c r="I816" s="94">
        <f>VLOOKUP(B816,'Daily NLSL'!D793:E2618,2,FALSE)</f>
        <v>170847.34294553418</v>
      </c>
      <c r="J816" s="95">
        <v>132401.84203950959</v>
      </c>
      <c r="K816" s="95">
        <v>612208.66666666663</v>
      </c>
      <c r="R816" s="42"/>
    </row>
    <row r="817" spans="2:18" x14ac:dyDescent="0.35">
      <c r="B817" s="66">
        <v>43800</v>
      </c>
      <c r="C817">
        <f t="shared" si="48"/>
        <v>2019</v>
      </c>
      <c r="D817">
        <f t="shared" si="49"/>
        <v>12</v>
      </c>
      <c r="E817">
        <f t="shared" si="50"/>
        <v>1</v>
      </c>
      <c r="F817" s="36">
        <f>IF(VLOOKUP(B817,Temperature!$A$5:$F$2241,6,FALSE)=999,0,VLOOKUP(B817,Temperature!$A$5:$F$2241,6,FALSE))</f>
        <v>22.04167</v>
      </c>
      <c r="G817" s="94">
        <f t="shared" si="51"/>
        <v>335107.62303133629</v>
      </c>
      <c r="H817" s="94">
        <v>-1.25</v>
      </c>
      <c r="I817" s="94">
        <f>VLOOKUP(B817,'Daily NLSL'!D794:E2619,2,FALSE)</f>
        <v>158174.92498509958</v>
      </c>
      <c r="J817" s="95">
        <v>123905.4103168975</v>
      </c>
      <c r="K817" s="95">
        <v>617186.70833333337</v>
      </c>
      <c r="R817" s="42"/>
    </row>
    <row r="818" spans="2:18" x14ac:dyDescent="0.35">
      <c r="B818" s="66">
        <v>43801</v>
      </c>
      <c r="C818">
        <f t="shared" si="48"/>
        <v>2019</v>
      </c>
      <c r="D818">
        <f t="shared" si="49"/>
        <v>12</v>
      </c>
      <c r="E818">
        <f t="shared" si="50"/>
        <v>2</v>
      </c>
      <c r="F818" s="36">
        <f>IF(VLOOKUP(B818,Temperature!$A$5:$F$2241,6,FALSE)=999,0,VLOOKUP(B818,Temperature!$A$5:$F$2241,6,FALSE))</f>
        <v>29</v>
      </c>
      <c r="G818" s="94">
        <f t="shared" si="51"/>
        <v>352050.99803133629</v>
      </c>
      <c r="H818" s="94">
        <v>-0.83333333333333337</v>
      </c>
      <c r="I818" s="94">
        <f>VLOOKUP(B818,'Daily NLSL'!D795:E2620,2,FALSE)</f>
        <v>158174.92498509958</v>
      </c>
      <c r="J818" s="95">
        <v>123905.4103168975</v>
      </c>
      <c r="K818" s="95">
        <v>634130.5</v>
      </c>
      <c r="R818" s="42"/>
    </row>
    <row r="819" spans="2:18" x14ac:dyDescent="0.35">
      <c r="B819" s="66">
        <v>43802</v>
      </c>
      <c r="C819">
        <f t="shared" si="48"/>
        <v>2019</v>
      </c>
      <c r="D819">
        <f t="shared" si="49"/>
        <v>12</v>
      </c>
      <c r="E819">
        <f t="shared" si="50"/>
        <v>3</v>
      </c>
      <c r="F819" s="36">
        <f>IF(VLOOKUP(B819,Temperature!$A$5:$F$2241,6,FALSE)=999,0,VLOOKUP(B819,Temperature!$A$5:$F$2241,6,FALSE))</f>
        <v>30.58333</v>
      </c>
      <c r="G819" s="94">
        <f t="shared" si="51"/>
        <v>348823.58136466966</v>
      </c>
      <c r="H819" s="94">
        <v>-0.83333333333333337</v>
      </c>
      <c r="I819" s="94">
        <f>VLOOKUP(B819,'Daily NLSL'!D796:E2621,2,FALSE)</f>
        <v>158174.92498509958</v>
      </c>
      <c r="J819" s="95">
        <v>123905.4103168975</v>
      </c>
      <c r="K819" s="95">
        <v>630903.08333333337</v>
      </c>
      <c r="R819" s="42"/>
    </row>
    <row r="820" spans="2:18" x14ac:dyDescent="0.35">
      <c r="B820" s="66">
        <v>43803</v>
      </c>
      <c r="C820">
        <f t="shared" si="48"/>
        <v>2019</v>
      </c>
      <c r="D820">
        <f t="shared" si="49"/>
        <v>12</v>
      </c>
      <c r="E820">
        <f t="shared" si="50"/>
        <v>4</v>
      </c>
      <c r="F820" s="36">
        <f>IF(VLOOKUP(B820,Temperature!$A$5:$F$2241,6,FALSE)=999,0,VLOOKUP(B820,Temperature!$A$5:$F$2241,6,FALSE))</f>
        <v>33.041670000000003</v>
      </c>
      <c r="G820" s="94">
        <f t="shared" si="51"/>
        <v>336524.78969800292</v>
      </c>
      <c r="H820" s="94">
        <v>-0.83333333333333337</v>
      </c>
      <c r="I820" s="94">
        <f>VLOOKUP(B820,'Daily NLSL'!D797:E2622,2,FALSE)</f>
        <v>158174.92498509958</v>
      </c>
      <c r="J820" s="95">
        <v>123905.4103168975</v>
      </c>
      <c r="K820" s="95">
        <v>618604.29166666663</v>
      </c>
      <c r="R820" s="42"/>
    </row>
    <row r="821" spans="2:18" x14ac:dyDescent="0.35">
      <c r="B821" s="66">
        <v>43804</v>
      </c>
      <c r="C821">
        <f t="shared" si="48"/>
        <v>2019</v>
      </c>
      <c r="D821">
        <f t="shared" si="49"/>
        <v>12</v>
      </c>
      <c r="E821">
        <f t="shared" si="50"/>
        <v>5</v>
      </c>
      <c r="F821" s="36">
        <f>IF(VLOOKUP(B821,Temperature!$A$5:$F$2241,6,FALSE)=999,0,VLOOKUP(B821,Temperature!$A$5:$F$2241,6,FALSE))</f>
        <v>36.166670000000003</v>
      </c>
      <c r="G821" s="94">
        <f t="shared" si="51"/>
        <v>313970.87303133629</v>
      </c>
      <c r="H821" s="94">
        <v>-0.83333333333333337</v>
      </c>
      <c r="I821" s="94">
        <f>VLOOKUP(B821,'Daily NLSL'!D798:E2623,2,FALSE)</f>
        <v>158174.92498509958</v>
      </c>
      <c r="J821" s="95">
        <v>123905.4103168975</v>
      </c>
      <c r="K821" s="95">
        <v>596050.375</v>
      </c>
      <c r="R821" s="42"/>
    </row>
    <row r="822" spans="2:18" x14ac:dyDescent="0.35">
      <c r="B822" s="66">
        <v>43805</v>
      </c>
      <c r="C822">
        <f t="shared" si="48"/>
        <v>2019</v>
      </c>
      <c r="D822">
        <f t="shared" si="49"/>
        <v>12</v>
      </c>
      <c r="E822">
        <f t="shared" si="50"/>
        <v>6</v>
      </c>
      <c r="F822" s="36">
        <f>IF(VLOOKUP(B822,Temperature!$A$5:$F$2241,6,FALSE)=999,0,VLOOKUP(B822,Temperature!$A$5:$F$2241,6,FALSE))</f>
        <v>37.291670000000003</v>
      </c>
      <c r="G822" s="94">
        <f t="shared" si="51"/>
        <v>306630.41469800292</v>
      </c>
      <c r="H822" s="94">
        <v>-0.83333333333333337</v>
      </c>
      <c r="I822" s="94">
        <f>VLOOKUP(B822,'Daily NLSL'!D799:E2624,2,FALSE)</f>
        <v>158174.92498509958</v>
      </c>
      <c r="J822" s="95">
        <v>123905.4103168975</v>
      </c>
      <c r="K822" s="95">
        <v>588709.91666666663</v>
      </c>
      <c r="R822" s="42"/>
    </row>
    <row r="823" spans="2:18" x14ac:dyDescent="0.35">
      <c r="B823" s="66">
        <v>43806</v>
      </c>
      <c r="C823">
        <f t="shared" si="48"/>
        <v>2019</v>
      </c>
      <c r="D823">
        <f t="shared" si="49"/>
        <v>12</v>
      </c>
      <c r="E823">
        <f t="shared" si="50"/>
        <v>7</v>
      </c>
      <c r="F823" s="36">
        <f>IF(VLOOKUP(B823,Temperature!$A$5:$F$2241,6,FALSE)=999,0,VLOOKUP(B823,Temperature!$A$5:$F$2241,6,FALSE))</f>
        <v>37.375</v>
      </c>
      <c r="G823" s="94">
        <f t="shared" si="51"/>
        <v>284136.45636466966</v>
      </c>
      <c r="H823" s="94">
        <v>-0.83333333333333337</v>
      </c>
      <c r="I823" s="94">
        <f>VLOOKUP(B823,'Daily NLSL'!D800:E2625,2,FALSE)</f>
        <v>158174.92498509958</v>
      </c>
      <c r="J823" s="95">
        <v>123905.4103168975</v>
      </c>
      <c r="K823" s="95">
        <v>566215.95833333337</v>
      </c>
      <c r="R823" s="42"/>
    </row>
    <row r="824" spans="2:18" x14ac:dyDescent="0.35">
      <c r="B824" s="66">
        <v>43807</v>
      </c>
      <c r="C824">
        <f t="shared" si="48"/>
        <v>2019</v>
      </c>
      <c r="D824">
        <f t="shared" si="49"/>
        <v>12</v>
      </c>
      <c r="E824">
        <f t="shared" si="50"/>
        <v>8</v>
      </c>
      <c r="F824" s="36">
        <f>IF(VLOOKUP(B824,Temperature!$A$5:$F$2241,6,FALSE)=999,0,VLOOKUP(B824,Temperature!$A$5:$F$2241,6,FALSE))</f>
        <v>38.416670000000003</v>
      </c>
      <c r="G824" s="94">
        <f t="shared" si="51"/>
        <v>269675.33136466966</v>
      </c>
      <c r="H824" s="94">
        <v>-0.83333333333333337</v>
      </c>
      <c r="I824" s="94">
        <f>VLOOKUP(B824,'Daily NLSL'!D801:E2626,2,FALSE)</f>
        <v>158174.92498509958</v>
      </c>
      <c r="J824" s="95">
        <v>123905.4103168975</v>
      </c>
      <c r="K824" s="95">
        <v>551754.83333333337</v>
      </c>
      <c r="R824" s="42"/>
    </row>
    <row r="825" spans="2:18" x14ac:dyDescent="0.35">
      <c r="B825" s="66">
        <v>43808</v>
      </c>
      <c r="C825">
        <f t="shared" si="48"/>
        <v>2019</v>
      </c>
      <c r="D825">
        <f t="shared" si="49"/>
        <v>12</v>
      </c>
      <c r="E825">
        <f t="shared" si="50"/>
        <v>9</v>
      </c>
      <c r="F825" s="36">
        <f>IF(VLOOKUP(B825,Temperature!$A$5:$F$2241,6,FALSE)=999,0,VLOOKUP(B825,Temperature!$A$5:$F$2241,6,FALSE))</f>
        <v>31.29167</v>
      </c>
      <c r="G825" s="94">
        <f t="shared" si="51"/>
        <v>330206.03969800292</v>
      </c>
      <c r="H825" s="94">
        <v>-0.83333333333333337</v>
      </c>
      <c r="I825" s="94">
        <f>VLOOKUP(B825,'Daily NLSL'!D802:E2627,2,FALSE)</f>
        <v>158174.92498509958</v>
      </c>
      <c r="J825" s="95">
        <v>123905.4103168975</v>
      </c>
      <c r="K825" s="95">
        <v>612285.54166666663</v>
      </c>
      <c r="R825" s="42"/>
    </row>
    <row r="826" spans="2:18" x14ac:dyDescent="0.35">
      <c r="B826" s="66">
        <v>43809</v>
      </c>
      <c r="C826">
        <f t="shared" si="48"/>
        <v>2019</v>
      </c>
      <c r="D826">
        <f t="shared" si="49"/>
        <v>12</v>
      </c>
      <c r="E826">
        <f t="shared" si="50"/>
        <v>10</v>
      </c>
      <c r="F826" s="36">
        <f>IF(VLOOKUP(B826,Temperature!$A$5:$F$2241,6,FALSE)=999,0,VLOOKUP(B826,Temperature!$A$5:$F$2241,6,FALSE))</f>
        <v>27.45833</v>
      </c>
      <c r="G826" s="94">
        <f t="shared" si="51"/>
        <v>338706.91469800292</v>
      </c>
      <c r="H826" s="94">
        <v>-0.83333333333333337</v>
      </c>
      <c r="I826" s="94">
        <f>VLOOKUP(B826,'Daily NLSL'!D803:E2628,2,FALSE)</f>
        <v>158174.92498509958</v>
      </c>
      <c r="J826" s="95">
        <v>123905.4103168975</v>
      </c>
      <c r="K826" s="95">
        <v>620786.41666666663</v>
      </c>
      <c r="R826" s="42"/>
    </row>
    <row r="827" spans="2:18" x14ac:dyDescent="0.35">
      <c r="B827" s="66">
        <v>43810</v>
      </c>
      <c r="C827">
        <f t="shared" si="48"/>
        <v>2019</v>
      </c>
      <c r="D827">
        <f t="shared" si="49"/>
        <v>12</v>
      </c>
      <c r="E827">
        <f t="shared" si="50"/>
        <v>11</v>
      </c>
      <c r="F827" s="36">
        <f>IF(VLOOKUP(B827,Temperature!$A$5:$F$2241,6,FALSE)=999,0,VLOOKUP(B827,Temperature!$A$5:$F$2241,6,FALSE))</f>
        <v>30.66667</v>
      </c>
      <c r="G827" s="94">
        <f t="shared" si="51"/>
        <v>336549.03969800292</v>
      </c>
      <c r="H827" s="94">
        <v>-0.83333333333333337</v>
      </c>
      <c r="I827" s="94">
        <f>VLOOKUP(B827,'Daily NLSL'!D804:E2629,2,FALSE)</f>
        <v>158174.92498509958</v>
      </c>
      <c r="J827" s="95">
        <v>123905.4103168975</v>
      </c>
      <c r="K827" s="95">
        <v>618628.54166666663</v>
      </c>
      <c r="R827" s="42"/>
    </row>
    <row r="828" spans="2:18" x14ac:dyDescent="0.35">
      <c r="B828" s="66">
        <v>43811</v>
      </c>
      <c r="C828">
        <f t="shared" si="48"/>
        <v>2019</v>
      </c>
      <c r="D828">
        <f t="shared" si="49"/>
        <v>12</v>
      </c>
      <c r="E828">
        <f t="shared" si="50"/>
        <v>12</v>
      </c>
      <c r="F828" s="36">
        <f>IF(VLOOKUP(B828,Temperature!$A$5:$F$2241,6,FALSE)=999,0,VLOOKUP(B828,Temperature!$A$5:$F$2241,6,FALSE))</f>
        <v>32.5</v>
      </c>
      <c r="G828" s="94">
        <f t="shared" si="51"/>
        <v>333682.53969800292</v>
      </c>
      <c r="H828" s="94">
        <v>-0.83333333333333337</v>
      </c>
      <c r="I828" s="94">
        <f>VLOOKUP(B828,'Daily NLSL'!D805:E2630,2,FALSE)</f>
        <v>158174.92498509958</v>
      </c>
      <c r="J828" s="95">
        <v>123905.4103168975</v>
      </c>
      <c r="K828" s="95">
        <v>615762.04166666663</v>
      </c>
      <c r="R828" s="42"/>
    </row>
    <row r="829" spans="2:18" x14ac:dyDescent="0.35">
      <c r="B829" s="66">
        <v>43812</v>
      </c>
      <c r="C829">
        <f t="shared" si="48"/>
        <v>2019</v>
      </c>
      <c r="D829">
        <f t="shared" si="49"/>
        <v>12</v>
      </c>
      <c r="E829">
        <f t="shared" si="50"/>
        <v>13</v>
      </c>
      <c r="F829" s="36">
        <f>IF(VLOOKUP(B829,Temperature!$A$5:$F$2241,6,FALSE)=999,0,VLOOKUP(B829,Temperature!$A$5:$F$2241,6,FALSE))</f>
        <v>32.291670000000003</v>
      </c>
      <c r="G829" s="94">
        <f t="shared" si="51"/>
        <v>332853.66469800292</v>
      </c>
      <c r="H829" s="94">
        <v>-0.83333333333333337</v>
      </c>
      <c r="I829" s="94">
        <f>VLOOKUP(B829,'Daily NLSL'!D806:E2631,2,FALSE)</f>
        <v>158174.92498509958</v>
      </c>
      <c r="J829" s="95">
        <v>123905.4103168975</v>
      </c>
      <c r="K829" s="95">
        <v>614933.16666666663</v>
      </c>
      <c r="R829" s="42"/>
    </row>
    <row r="830" spans="2:18" x14ac:dyDescent="0.35">
      <c r="B830" s="66">
        <v>43813</v>
      </c>
      <c r="C830">
        <f t="shared" si="48"/>
        <v>2019</v>
      </c>
      <c r="D830">
        <f t="shared" si="49"/>
        <v>12</v>
      </c>
      <c r="E830">
        <f t="shared" si="50"/>
        <v>14</v>
      </c>
      <c r="F830" s="36">
        <f>IF(VLOOKUP(B830,Temperature!$A$5:$F$2241,6,FALSE)=999,0,VLOOKUP(B830,Temperature!$A$5:$F$2241,6,FALSE))</f>
        <v>29.91667</v>
      </c>
      <c r="G830" s="94">
        <f t="shared" si="51"/>
        <v>335386.45636466966</v>
      </c>
      <c r="H830" s="94">
        <v>-0.83333333333333337</v>
      </c>
      <c r="I830" s="94">
        <f>VLOOKUP(B830,'Daily NLSL'!D807:E2632,2,FALSE)</f>
        <v>158174.92498509958</v>
      </c>
      <c r="J830" s="95">
        <v>123905.4103168975</v>
      </c>
      <c r="K830" s="95">
        <v>617465.95833333337</v>
      </c>
      <c r="R830" s="42"/>
    </row>
    <row r="831" spans="2:18" x14ac:dyDescent="0.35">
      <c r="B831" s="66">
        <v>43814</v>
      </c>
      <c r="C831">
        <f t="shared" si="48"/>
        <v>2019</v>
      </c>
      <c r="D831">
        <f t="shared" si="49"/>
        <v>12</v>
      </c>
      <c r="E831">
        <f t="shared" si="50"/>
        <v>15</v>
      </c>
      <c r="F831" s="36">
        <f>IF(VLOOKUP(B831,Temperature!$A$5:$F$2241,6,FALSE)=999,0,VLOOKUP(B831,Temperature!$A$5:$F$2241,6,FALSE))</f>
        <v>29.04167</v>
      </c>
      <c r="G831" s="94">
        <f t="shared" si="51"/>
        <v>334301.95636466966</v>
      </c>
      <c r="H831" s="94">
        <v>-0.83333333333333337</v>
      </c>
      <c r="I831" s="94">
        <f>VLOOKUP(B831,'Daily NLSL'!D808:E2633,2,FALSE)</f>
        <v>158174.92498509958</v>
      </c>
      <c r="J831" s="95">
        <v>123905.4103168975</v>
      </c>
      <c r="K831" s="95">
        <v>616381.45833333337</v>
      </c>
      <c r="R831" s="42"/>
    </row>
    <row r="832" spans="2:18" x14ac:dyDescent="0.35">
      <c r="B832" s="66">
        <v>43815</v>
      </c>
      <c r="C832">
        <f t="shared" si="48"/>
        <v>2019</v>
      </c>
      <c r="D832">
        <f t="shared" si="49"/>
        <v>12</v>
      </c>
      <c r="E832">
        <f t="shared" si="50"/>
        <v>16</v>
      </c>
      <c r="F832" s="36">
        <f>IF(VLOOKUP(B832,Temperature!$A$5:$F$2241,6,FALSE)=999,0,VLOOKUP(B832,Temperature!$A$5:$F$2241,6,FALSE))</f>
        <v>26.70833</v>
      </c>
      <c r="G832" s="94">
        <f t="shared" si="51"/>
        <v>365506.91469800292</v>
      </c>
      <c r="H832" s="94">
        <v>-0.83333333333333337</v>
      </c>
      <c r="I832" s="94">
        <f>VLOOKUP(B832,'Daily NLSL'!D809:E2634,2,FALSE)</f>
        <v>158174.92498509958</v>
      </c>
      <c r="J832" s="95">
        <v>123905.4103168975</v>
      </c>
      <c r="K832" s="95">
        <v>647586.41666666663</v>
      </c>
      <c r="R832" s="42"/>
    </row>
    <row r="833" spans="2:18" x14ac:dyDescent="0.35">
      <c r="B833" s="66">
        <v>43816</v>
      </c>
      <c r="C833">
        <f t="shared" si="48"/>
        <v>2019</v>
      </c>
      <c r="D833">
        <f t="shared" si="49"/>
        <v>12</v>
      </c>
      <c r="E833">
        <f t="shared" si="50"/>
        <v>17</v>
      </c>
      <c r="F833" s="36">
        <f>IF(VLOOKUP(B833,Temperature!$A$5:$F$2241,6,FALSE)=999,0,VLOOKUP(B833,Temperature!$A$5:$F$2241,6,FALSE))</f>
        <v>28.66667</v>
      </c>
      <c r="G833" s="94">
        <f t="shared" si="51"/>
        <v>356520.78969800292</v>
      </c>
      <c r="H833" s="94">
        <v>-0.83333333333333337</v>
      </c>
      <c r="I833" s="94">
        <f>VLOOKUP(B833,'Daily NLSL'!D810:E2635,2,FALSE)</f>
        <v>158174.92498509958</v>
      </c>
      <c r="J833" s="95">
        <v>123905.4103168975</v>
      </c>
      <c r="K833" s="95">
        <v>638600.29166666663</v>
      </c>
      <c r="R833" s="42"/>
    </row>
    <row r="834" spans="2:18" x14ac:dyDescent="0.35">
      <c r="B834" s="66">
        <v>43817</v>
      </c>
      <c r="C834">
        <f t="shared" si="48"/>
        <v>2019</v>
      </c>
      <c r="D834">
        <f t="shared" si="49"/>
        <v>12</v>
      </c>
      <c r="E834">
        <f t="shared" si="50"/>
        <v>18</v>
      </c>
      <c r="F834" s="36">
        <f>IF(VLOOKUP(B834,Temperature!$A$5:$F$2241,6,FALSE)=999,0,VLOOKUP(B834,Temperature!$A$5:$F$2241,6,FALSE))</f>
        <v>26.70833</v>
      </c>
      <c r="G834" s="94">
        <f t="shared" si="51"/>
        <v>350346.58136466966</v>
      </c>
      <c r="H834" s="94">
        <v>-0.83333333333333337</v>
      </c>
      <c r="I834" s="94">
        <f>VLOOKUP(B834,'Daily NLSL'!D811:E2636,2,FALSE)</f>
        <v>158174.92498509958</v>
      </c>
      <c r="J834" s="95">
        <v>123905.4103168975</v>
      </c>
      <c r="K834" s="95">
        <v>632426.08333333337</v>
      </c>
      <c r="R834" s="42"/>
    </row>
    <row r="835" spans="2:18" x14ac:dyDescent="0.35">
      <c r="B835" s="66">
        <v>43818</v>
      </c>
      <c r="C835">
        <f t="shared" si="48"/>
        <v>2019</v>
      </c>
      <c r="D835">
        <f t="shared" si="49"/>
        <v>12</v>
      </c>
      <c r="E835">
        <f t="shared" si="50"/>
        <v>19</v>
      </c>
      <c r="F835" s="36">
        <f>IF(VLOOKUP(B835,Temperature!$A$5:$F$2241,6,FALSE)=999,0,VLOOKUP(B835,Temperature!$A$5:$F$2241,6,FALSE))</f>
        <v>29.75</v>
      </c>
      <c r="G835" s="94">
        <f t="shared" si="51"/>
        <v>347700.74803133629</v>
      </c>
      <c r="H835" s="94">
        <v>-0.83333333333333337</v>
      </c>
      <c r="I835" s="94">
        <f>VLOOKUP(B835,'Daily NLSL'!D812:E2637,2,FALSE)</f>
        <v>158174.92498509958</v>
      </c>
      <c r="J835" s="95">
        <v>123905.4103168975</v>
      </c>
      <c r="K835" s="95">
        <v>629780.25</v>
      </c>
      <c r="R835" s="42"/>
    </row>
    <row r="836" spans="2:18" x14ac:dyDescent="0.35">
      <c r="B836" s="66">
        <v>43819</v>
      </c>
      <c r="C836">
        <f t="shared" si="48"/>
        <v>2019</v>
      </c>
      <c r="D836">
        <f t="shared" si="49"/>
        <v>12</v>
      </c>
      <c r="E836">
        <f t="shared" si="50"/>
        <v>20</v>
      </c>
      <c r="F836" s="36">
        <f>IF(VLOOKUP(B836,Temperature!$A$5:$F$2241,6,FALSE)=999,0,VLOOKUP(B836,Temperature!$A$5:$F$2241,6,FALSE))</f>
        <v>32.25</v>
      </c>
      <c r="G836" s="94">
        <f t="shared" si="51"/>
        <v>298569.08136466966</v>
      </c>
      <c r="H836" s="94">
        <v>-0.83333333333333337</v>
      </c>
      <c r="I836" s="94">
        <f>VLOOKUP(B836,'Daily NLSL'!D813:E2638,2,FALSE)</f>
        <v>158174.92498509958</v>
      </c>
      <c r="J836" s="95">
        <v>123905.4103168975</v>
      </c>
      <c r="K836" s="95">
        <v>580648.58333333337</v>
      </c>
      <c r="R836" s="42"/>
    </row>
    <row r="837" spans="2:18" x14ac:dyDescent="0.35">
      <c r="B837" s="66">
        <v>43820</v>
      </c>
      <c r="C837">
        <f t="shared" si="48"/>
        <v>2019</v>
      </c>
      <c r="D837">
        <f t="shared" si="49"/>
        <v>12</v>
      </c>
      <c r="E837">
        <f t="shared" si="50"/>
        <v>21</v>
      </c>
      <c r="F837" s="36">
        <f>IF(VLOOKUP(B837,Temperature!$A$5:$F$2241,6,FALSE)=999,0,VLOOKUP(B837,Temperature!$A$5:$F$2241,6,FALSE))</f>
        <v>37.416670000000003</v>
      </c>
      <c r="G837" s="94">
        <f t="shared" si="51"/>
        <v>252594.66469800292</v>
      </c>
      <c r="H837" s="94">
        <v>-0.83333333333333337</v>
      </c>
      <c r="I837" s="94">
        <f>VLOOKUP(B837,'Daily NLSL'!D814:E2639,2,FALSE)</f>
        <v>158174.92498509958</v>
      </c>
      <c r="J837" s="95">
        <v>123905.4103168975</v>
      </c>
      <c r="K837" s="95">
        <v>534674.16666666663</v>
      </c>
      <c r="R837" s="42"/>
    </row>
    <row r="838" spans="2:18" x14ac:dyDescent="0.35">
      <c r="B838" s="66">
        <v>43821</v>
      </c>
      <c r="C838">
        <f t="shared" si="48"/>
        <v>2019</v>
      </c>
      <c r="D838">
        <f t="shared" si="49"/>
        <v>12</v>
      </c>
      <c r="E838">
        <f t="shared" si="50"/>
        <v>22</v>
      </c>
      <c r="F838" s="36">
        <f>IF(VLOOKUP(B838,Temperature!$A$5:$F$2241,6,FALSE)=999,0,VLOOKUP(B838,Temperature!$A$5:$F$2241,6,FALSE))</f>
        <v>35.666670000000003</v>
      </c>
      <c r="G838" s="94">
        <f t="shared" si="51"/>
        <v>267900.91469800292</v>
      </c>
      <c r="H838" s="94">
        <v>0</v>
      </c>
      <c r="I838" s="94">
        <f>VLOOKUP(B838,'Daily NLSL'!D815:E2640,2,FALSE)</f>
        <v>158174.92498509958</v>
      </c>
      <c r="J838" s="95">
        <v>123905.4103168975</v>
      </c>
      <c r="K838" s="95">
        <v>549981.25</v>
      </c>
      <c r="R838" s="42"/>
    </row>
    <row r="839" spans="2:18" x14ac:dyDescent="0.35">
      <c r="B839" s="66">
        <v>43822</v>
      </c>
      <c r="C839">
        <f t="shared" si="48"/>
        <v>2019</v>
      </c>
      <c r="D839">
        <f t="shared" si="49"/>
        <v>12</v>
      </c>
      <c r="E839">
        <f t="shared" si="50"/>
        <v>23</v>
      </c>
      <c r="F839" s="36">
        <f>IF(VLOOKUP(B839,Temperature!$A$5:$F$2241,6,FALSE)=999,0,VLOOKUP(B839,Temperature!$A$5:$F$2241,6,FALSE))</f>
        <v>35.375</v>
      </c>
      <c r="G839" s="94">
        <f t="shared" si="51"/>
        <v>271957.99803133629</v>
      </c>
      <c r="H839" s="94">
        <v>0</v>
      </c>
      <c r="I839" s="94">
        <f>VLOOKUP(B839,'Daily NLSL'!D816:E2641,2,FALSE)</f>
        <v>158174.92498509958</v>
      </c>
      <c r="J839" s="95">
        <v>123905.4103168975</v>
      </c>
      <c r="K839" s="95">
        <v>554038.33333333337</v>
      </c>
      <c r="R839" s="42"/>
    </row>
    <row r="840" spans="2:18" x14ac:dyDescent="0.35">
      <c r="B840" s="66">
        <v>43823</v>
      </c>
      <c r="C840">
        <f t="shared" si="48"/>
        <v>2019</v>
      </c>
      <c r="D840">
        <f t="shared" si="49"/>
        <v>12</v>
      </c>
      <c r="E840">
        <f t="shared" si="50"/>
        <v>24</v>
      </c>
      <c r="F840" s="36">
        <f>IF(VLOOKUP(B840,Temperature!$A$5:$F$2241,6,FALSE)=999,0,VLOOKUP(B840,Temperature!$A$5:$F$2241,6,FALSE))</f>
        <v>33.75</v>
      </c>
      <c r="G840" s="94">
        <f t="shared" si="51"/>
        <v>271557.12303133629</v>
      </c>
      <c r="H840" s="94">
        <v>0</v>
      </c>
      <c r="I840" s="94">
        <f>VLOOKUP(B840,'Daily NLSL'!D817:E2642,2,FALSE)</f>
        <v>158174.92498509958</v>
      </c>
      <c r="J840" s="95">
        <v>123905.4103168975</v>
      </c>
      <c r="K840" s="95">
        <v>553637.45833333337</v>
      </c>
      <c r="R840" s="42"/>
    </row>
    <row r="841" spans="2:18" x14ac:dyDescent="0.35">
      <c r="B841" s="66">
        <v>43824</v>
      </c>
      <c r="C841">
        <f t="shared" si="48"/>
        <v>2019</v>
      </c>
      <c r="D841">
        <f t="shared" si="49"/>
        <v>12</v>
      </c>
      <c r="E841">
        <f t="shared" si="50"/>
        <v>25</v>
      </c>
      <c r="F841" s="36">
        <f>IF(VLOOKUP(B841,Temperature!$A$5:$F$2241,6,FALSE)=999,0,VLOOKUP(B841,Temperature!$A$5:$F$2241,6,FALSE))</f>
        <v>31.875</v>
      </c>
      <c r="G841" s="94">
        <f t="shared" si="51"/>
        <v>261200.12303133629</v>
      </c>
      <c r="H841" s="94">
        <v>0</v>
      </c>
      <c r="I841" s="94">
        <f>VLOOKUP(B841,'Daily NLSL'!D818:E2643,2,FALSE)</f>
        <v>158174.92498509958</v>
      </c>
      <c r="J841" s="95">
        <v>123905.4103168975</v>
      </c>
      <c r="K841" s="95">
        <v>543280.45833333337</v>
      </c>
      <c r="R841" s="42"/>
    </row>
    <row r="842" spans="2:18" x14ac:dyDescent="0.35">
      <c r="B842" s="66">
        <v>43825</v>
      </c>
      <c r="C842">
        <f t="shared" si="48"/>
        <v>2019</v>
      </c>
      <c r="D842">
        <f t="shared" si="49"/>
        <v>12</v>
      </c>
      <c r="E842">
        <f t="shared" si="50"/>
        <v>26</v>
      </c>
      <c r="F842" s="36">
        <f>IF(VLOOKUP(B842,Temperature!$A$5:$F$2241,6,FALSE)=999,0,VLOOKUP(B842,Temperature!$A$5:$F$2241,6,FALSE))</f>
        <v>28</v>
      </c>
      <c r="G842" s="94">
        <f t="shared" si="51"/>
        <v>296792.87303133629</v>
      </c>
      <c r="H842" s="94">
        <v>0</v>
      </c>
      <c r="I842" s="94">
        <f>VLOOKUP(B842,'Daily NLSL'!D819:E2644,2,FALSE)</f>
        <v>158174.92498509958</v>
      </c>
      <c r="J842" s="95">
        <v>123905.4103168975</v>
      </c>
      <c r="K842" s="95">
        <v>578873.20833333337</v>
      </c>
      <c r="R842" s="42"/>
    </row>
    <row r="843" spans="2:18" x14ac:dyDescent="0.35">
      <c r="B843" s="66">
        <v>43826</v>
      </c>
      <c r="C843">
        <f t="shared" si="48"/>
        <v>2019</v>
      </c>
      <c r="D843">
        <f t="shared" si="49"/>
        <v>12</v>
      </c>
      <c r="E843">
        <f t="shared" si="50"/>
        <v>27</v>
      </c>
      <c r="F843" s="36">
        <f>IF(VLOOKUP(B843,Temperature!$A$5:$F$2241,6,FALSE)=999,0,VLOOKUP(B843,Temperature!$A$5:$F$2241,6,FALSE))</f>
        <v>30.75</v>
      </c>
      <c r="G843" s="94">
        <f t="shared" si="51"/>
        <v>303150.87303133629</v>
      </c>
      <c r="H843" s="94">
        <v>0</v>
      </c>
      <c r="I843" s="94">
        <f>VLOOKUP(B843,'Daily NLSL'!D820:E2645,2,FALSE)</f>
        <v>158174.92498509958</v>
      </c>
      <c r="J843" s="95">
        <v>123905.4103168975</v>
      </c>
      <c r="K843" s="95">
        <v>585231.20833333337</v>
      </c>
      <c r="R843" s="42"/>
    </row>
    <row r="844" spans="2:18" x14ac:dyDescent="0.35">
      <c r="B844" s="66">
        <v>43827</v>
      </c>
      <c r="C844">
        <f t="shared" si="48"/>
        <v>2019</v>
      </c>
      <c r="D844">
        <f t="shared" si="49"/>
        <v>12</v>
      </c>
      <c r="E844">
        <f t="shared" si="50"/>
        <v>28</v>
      </c>
      <c r="F844" s="36">
        <f>IF(VLOOKUP(B844,Temperature!$A$5:$F$2241,6,FALSE)=999,0,VLOOKUP(B844,Temperature!$A$5:$F$2241,6,FALSE))</f>
        <v>30.33333</v>
      </c>
      <c r="G844" s="94">
        <f t="shared" si="51"/>
        <v>293197.49803133629</v>
      </c>
      <c r="H844" s="94">
        <v>0</v>
      </c>
      <c r="I844" s="94">
        <f>VLOOKUP(B844,'Daily NLSL'!D821:E2646,2,FALSE)</f>
        <v>158174.92498509958</v>
      </c>
      <c r="J844" s="95">
        <v>123905.4103168975</v>
      </c>
      <c r="K844" s="95">
        <v>575277.83333333337</v>
      </c>
      <c r="R844" s="42"/>
    </row>
    <row r="845" spans="2:18" x14ac:dyDescent="0.35">
      <c r="B845" s="66">
        <v>43828</v>
      </c>
      <c r="C845">
        <f t="shared" si="48"/>
        <v>2019</v>
      </c>
      <c r="D845">
        <f t="shared" si="49"/>
        <v>12</v>
      </c>
      <c r="E845">
        <f t="shared" si="50"/>
        <v>29</v>
      </c>
      <c r="F845" s="36">
        <f>IF(VLOOKUP(B845,Temperature!$A$5:$F$2241,6,FALSE)=999,0,VLOOKUP(B845,Temperature!$A$5:$F$2241,6,FALSE))</f>
        <v>30.91667</v>
      </c>
      <c r="G845" s="94">
        <f t="shared" si="51"/>
        <v>291329.78969800292</v>
      </c>
      <c r="H845" s="94">
        <v>0</v>
      </c>
      <c r="I845" s="94">
        <f>VLOOKUP(B845,'Daily NLSL'!D822:E2647,2,FALSE)</f>
        <v>158174.92498509958</v>
      </c>
      <c r="J845" s="95">
        <v>123905.4103168975</v>
      </c>
      <c r="K845" s="95">
        <v>573410.125</v>
      </c>
      <c r="R845" s="42"/>
    </row>
    <row r="846" spans="2:18" x14ac:dyDescent="0.35">
      <c r="B846" s="66">
        <v>43829</v>
      </c>
      <c r="C846">
        <f t="shared" si="48"/>
        <v>2019</v>
      </c>
      <c r="D846">
        <f t="shared" si="49"/>
        <v>12</v>
      </c>
      <c r="E846">
        <f t="shared" si="50"/>
        <v>30</v>
      </c>
      <c r="F846" s="36">
        <f>IF(VLOOKUP(B846,Temperature!$A$5:$F$2241,6,FALSE)=999,0,VLOOKUP(B846,Temperature!$A$5:$F$2241,6,FALSE))</f>
        <v>30.66667</v>
      </c>
      <c r="G846" s="94">
        <f t="shared" si="51"/>
        <v>295336.12303133629</v>
      </c>
      <c r="H846" s="94">
        <v>0</v>
      </c>
      <c r="I846" s="94">
        <f>VLOOKUP(B846,'Daily NLSL'!D823:E2648,2,FALSE)</f>
        <v>158174.92498509958</v>
      </c>
      <c r="J846" s="95">
        <v>123905.4103168975</v>
      </c>
      <c r="K846" s="95">
        <v>577416.45833333337</v>
      </c>
      <c r="R846" s="42"/>
    </row>
    <row r="847" spans="2:18" x14ac:dyDescent="0.35">
      <c r="B847" s="66">
        <v>43830</v>
      </c>
      <c r="C847">
        <f t="shared" si="48"/>
        <v>2019</v>
      </c>
      <c r="D847">
        <f t="shared" si="49"/>
        <v>12</v>
      </c>
      <c r="E847">
        <f t="shared" si="50"/>
        <v>31</v>
      </c>
      <c r="F847" s="36">
        <f>IF(VLOOKUP(B847,Temperature!$A$5:$F$2241,6,FALSE)=999,0,VLOOKUP(B847,Temperature!$A$5:$F$2241,6,FALSE))</f>
        <v>33.75</v>
      </c>
      <c r="G847" s="94">
        <f t="shared" si="51"/>
        <v>270308.74803133629</v>
      </c>
      <c r="H847" s="94">
        <v>0</v>
      </c>
      <c r="I847" s="94">
        <f>VLOOKUP(B847,'Daily NLSL'!D824:E2649,2,FALSE)</f>
        <v>158174.92498509958</v>
      </c>
      <c r="J847" s="95">
        <v>123905.4103168975</v>
      </c>
      <c r="K847" s="95">
        <v>552389.08333333337</v>
      </c>
      <c r="R847" s="42"/>
    </row>
    <row r="848" spans="2:18" x14ac:dyDescent="0.35">
      <c r="B848" s="66">
        <v>43831</v>
      </c>
      <c r="C848">
        <f t="shared" si="48"/>
        <v>2020</v>
      </c>
      <c r="D848">
        <f t="shared" si="49"/>
        <v>1</v>
      </c>
      <c r="E848">
        <f t="shared" si="50"/>
        <v>1</v>
      </c>
      <c r="F848" s="36">
        <f>IF(VLOOKUP(B848,Temperature!$A$5:$F$2241,6,FALSE)=999,0,VLOOKUP(B848,Temperature!$A$5:$F$2241,6,FALSE))</f>
        <v>38.291670000000003</v>
      </c>
      <c r="G848" s="94">
        <f t="shared" si="51"/>
        <v>204583.16448884454</v>
      </c>
      <c r="H848" s="94">
        <v>0</v>
      </c>
      <c r="I848" s="94">
        <f>VLOOKUP(B848,'Daily NLSL'!D825:E2650,2,FALSE)</f>
        <v>174549.10776650501</v>
      </c>
      <c r="J848" s="95">
        <v>133256.5194113171</v>
      </c>
      <c r="K848" s="95">
        <v>512388.79166666669</v>
      </c>
      <c r="R848" s="42"/>
    </row>
    <row r="849" spans="2:18" x14ac:dyDescent="0.35">
      <c r="B849" s="66">
        <v>43832</v>
      </c>
      <c r="C849">
        <f t="shared" si="48"/>
        <v>2020</v>
      </c>
      <c r="D849">
        <f t="shared" si="49"/>
        <v>1</v>
      </c>
      <c r="E849">
        <f t="shared" si="50"/>
        <v>2</v>
      </c>
      <c r="F849" s="36">
        <f>IF(VLOOKUP(B849,Temperature!$A$5:$F$2241,6,FALSE)=999,0,VLOOKUP(B849,Temperature!$A$5:$F$2241,6,FALSE))</f>
        <v>39</v>
      </c>
      <c r="G849" s="94">
        <f t="shared" si="51"/>
        <v>246268.87282217792</v>
      </c>
      <c r="H849" s="94">
        <v>0</v>
      </c>
      <c r="I849" s="94">
        <f>VLOOKUP(B849,'Daily NLSL'!D826:E2651,2,FALSE)</f>
        <v>174549.10776650501</v>
      </c>
      <c r="J849" s="95">
        <v>133256.5194113171</v>
      </c>
      <c r="K849" s="95">
        <v>554074.5</v>
      </c>
      <c r="R849" s="42"/>
    </row>
    <row r="850" spans="2:18" x14ac:dyDescent="0.35">
      <c r="B850" s="66">
        <v>43833</v>
      </c>
      <c r="C850">
        <f t="shared" si="48"/>
        <v>2020</v>
      </c>
      <c r="D850">
        <f t="shared" si="49"/>
        <v>1</v>
      </c>
      <c r="E850">
        <f t="shared" si="50"/>
        <v>3</v>
      </c>
      <c r="F850" s="36">
        <f>IF(VLOOKUP(B850,Temperature!$A$5:$F$2241,6,FALSE)=999,0,VLOOKUP(B850,Temperature!$A$5:$F$2241,6,FALSE))</f>
        <v>41.583329999999997</v>
      </c>
      <c r="G850" s="94">
        <f t="shared" si="51"/>
        <v>246132.78948884454</v>
      </c>
      <c r="H850" s="94">
        <v>0</v>
      </c>
      <c r="I850" s="94">
        <f>VLOOKUP(B850,'Daily NLSL'!D827:E2652,2,FALSE)</f>
        <v>174549.10776650501</v>
      </c>
      <c r="J850" s="95">
        <v>133256.5194113171</v>
      </c>
      <c r="K850" s="95">
        <v>553938.41666666663</v>
      </c>
      <c r="R850" s="42"/>
    </row>
    <row r="851" spans="2:18" x14ac:dyDescent="0.35">
      <c r="B851" s="66">
        <v>43834</v>
      </c>
      <c r="C851">
        <f t="shared" si="48"/>
        <v>2020</v>
      </c>
      <c r="D851">
        <f t="shared" si="49"/>
        <v>1</v>
      </c>
      <c r="E851">
        <f t="shared" si="50"/>
        <v>4</v>
      </c>
      <c r="F851" s="36">
        <f>IF(VLOOKUP(B851,Temperature!$A$5:$F$2241,6,FALSE)=999,0,VLOOKUP(B851,Temperature!$A$5:$F$2241,6,FALSE))</f>
        <v>42.208329999999997</v>
      </c>
      <c r="G851" s="94">
        <f t="shared" si="51"/>
        <v>246531.66448884454</v>
      </c>
      <c r="H851" s="94">
        <v>0</v>
      </c>
      <c r="I851" s="94">
        <f>VLOOKUP(B851,'Daily NLSL'!D828:E2653,2,FALSE)</f>
        <v>174549.10776650501</v>
      </c>
      <c r="J851" s="95">
        <v>133256.5194113171</v>
      </c>
      <c r="K851" s="95">
        <v>554337.29166666663</v>
      </c>
      <c r="R851" s="42"/>
    </row>
    <row r="852" spans="2:18" x14ac:dyDescent="0.35">
      <c r="B852" s="66">
        <v>43835</v>
      </c>
      <c r="C852">
        <f t="shared" si="48"/>
        <v>2020</v>
      </c>
      <c r="D852">
        <f t="shared" si="49"/>
        <v>1</v>
      </c>
      <c r="E852">
        <f t="shared" si="50"/>
        <v>5</v>
      </c>
      <c r="F852" s="36">
        <f>IF(VLOOKUP(B852,Temperature!$A$5:$F$2241,6,FALSE)=999,0,VLOOKUP(B852,Temperature!$A$5:$F$2241,6,FALSE))</f>
        <v>35.75</v>
      </c>
      <c r="G852" s="94">
        <f t="shared" si="51"/>
        <v>267584.37282217795</v>
      </c>
      <c r="H852" s="94">
        <v>0</v>
      </c>
      <c r="I852" s="94">
        <f>VLOOKUP(B852,'Daily NLSL'!D829:E2654,2,FALSE)</f>
        <v>174549.10776650501</v>
      </c>
      <c r="J852" s="95">
        <v>133256.5194113171</v>
      </c>
      <c r="K852" s="95">
        <v>575390</v>
      </c>
      <c r="R852" s="42"/>
    </row>
    <row r="853" spans="2:18" x14ac:dyDescent="0.35">
      <c r="B853" s="66">
        <v>43836</v>
      </c>
      <c r="C853">
        <f t="shared" si="48"/>
        <v>2020</v>
      </c>
      <c r="D853">
        <f t="shared" si="49"/>
        <v>1</v>
      </c>
      <c r="E853">
        <f t="shared" si="50"/>
        <v>6</v>
      </c>
      <c r="F853" s="36">
        <f>IF(VLOOKUP(B853,Temperature!$A$5:$F$2241,6,FALSE)=999,0,VLOOKUP(B853,Temperature!$A$5:$F$2241,6,FALSE))</f>
        <v>32.458329999999997</v>
      </c>
      <c r="G853" s="94">
        <f t="shared" si="51"/>
        <v>278912.08115551132</v>
      </c>
      <c r="H853" s="94">
        <v>0</v>
      </c>
      <c r="I853" s="94">
        <f>VLOOKUP(B853,'Daily NLSL'!D830:E2655,2,FALSE)</f>
        <v>174549.10776650501</v>
      </c>
      <c r="J853" s="95">
        <v>133256.5194113171</v>
      </c>
      <c r="K853" s="95">
        <v>586717.70833333337</v>
      </c>
      <c r="R853" s="42"/>
    </row>
    <row r="854" spans="2:18" x14ac:dyDescent="0.35">
      <c r="B854" s="66">
        <v>43837</v>
      </c>
      <c r="C854">
        <f t="shared" si="48"/>
        <v>2020</v>
      </c>
      <c r="D854">
        <f t="shared" si="49"/>
        <v>1</v>
      </c>
      <c r="E854">
        <f t="shared" si="50"/>
        <v>7</v>
      </c>
      <c r="F854" s="36">
        <f>IF(VLOOKUP(B854,Temperature!$A$5:$F$2241,6,FALSE)=999,0,VLOOKUP(B854,Temperature!$A$5:$F$2241,6,FALSE))</f>
        <v>35.416670000000003</v>
      </c>
      <c r="G854" s="94">
        <f t="shared" si="51"/>
        <v>256510.08115551129</v>
      </c>
      <c r="H854" s="94">
        <v>0</v>
      </c>
      <c r="I854" s="94">
        <f>VLOOKUP(B854,'Daily NLSL'!D831:E2656,2,FALSE)</f>
        <v>174549.10776650501</v>
      </c>
      <c r="J854" s="95">
        <v>133256.5194113171</v>
      </c>
      <c r="K854" s="95">
        <v>564315.70833333337</v>
      </c>
      <c r="R854" s="42"/>
    </row>
    <row r="855" spans="2:18" x14ac:dyDescent="0.35">
      <c r="B855" s="66">
        <v>43838</v>
      </c>
      <c r="C855">
        <f t="shared" si="48"/>
        <v>2020</v>
      </c>
      <c r="D855">
        <f t="shared" si="49"/>
        <v>1</v>
      </c>
      <c r="E855">
        <f t="shared" si="50"/>
        <v>8</v>
      </c>
      <c r="F855" s="36">
        <f>IF(VLOOKUP(B855,Temperature!$A$5:$F$2241,6,FALSE)=999,0,VLOOKUP(B855,Temperature!$A$5:$F$2241,6,FALSE))</f>
        <v>35.458329999999997</v>
      </c>
      <c r="G855" s="94">
        <f t="shared" si="51"/>
        <v>281790.20615551132</v>
      </c>
      <c r="H855" s="94">
        <v>0</v>
      </c>
      <c r="I855" s="94">
        <f>VLOOKUP(B855,'Daily NLSL'!D832:E2657,2,FALSE)</f>
        <v>174549.10776650501</v>
      </c>
      <c r="J855" s="95">
        <v>133256.5194113171</v>
      </c>
      <c r="K855" s="95">
        <v>589595.83333333337</v>
      </c>
      <c r="R855" s="42"/>
    </row>
    <row r="856" spans="2:18" x14ac:dyDescent="0.35">
      <c r="B856" s="66">
        <v>43839</v>
      </c>
      <c r="C856">
        <f t="shared" si="48"/>
        <v>2020</v>
      </c>
      <c r="D856">
        <f t="shared" si="49"/>
        <v>1</v>
      </c>
      <c r="E856">
        <f t="shared" si="50"/>
        <v>9</v>
      </c>
      <c r="F856" s="36">
        <f>IF(VLOOKUP(B856,Temperature!$A$5:$F$2241,6,FALSE)=999,0,VLOOKUP(B856,Temperature!$A$5:$F$2241,6,FALSE))</f>
        <v>28.16667</v>
      </c>
      <c r="G856" s="94">
        <f t="shared" si="51"/>
        <v>315824.33115551132</v>
      </c>
      <c r="H856" s="94">
        <v>0</v>
      </c>
      <c r="I856" s="94">
        <f>VLOOKUP(B856,'Daily NLSL'!D833:E2658,2,FALSE)</f>
        <v>174549.10776650501</v>
      </c>
      <c r="J856" s="95">
        <v>133256.5194113171</v>
      </c>
      <c r="K856" s="95">
        <v>623629.95833333337</v>
      </c>
      <c r="R856" s="42"/>
    </row>
    <row r="857" spans="2:18" x14ac:dyDescent="0.35">
      <c r="B857" s="66">
        <v>43840</v>
      </c>
      <c r="C857">
        <f t="shared" si="48"/>
        <v>2020</v>
      </c>
      <c r="D857">
        <f t="shared" si="49"/>
        <v>1</v>
      </c>
      <c r="E857">
        <f t="shared" si="50"/>
        <v>10</v>
      </c>
      <c r="F857" s="36">
        <f>IF(VLOOKUP(B857,Temperature!$A$5:$F$2241,6,FALSE)=999,0,VLOOKUP(B857,Temperature!$A$5:$F$2241,6,FALSE))</f>
        <v>29.5</v>
      </c>
      <c r="G857" s="94">
        <f t="shared" si="51"/>
        <v>332949.12282217795</v>
      </c>
      <c r="H857" s="94">
        <v>0</v>
      </c>
      <c r="I857" s="94">
        <f>VLOOKUP(B857,'Daily NLSL'!D834:E2659,2,FALSE)</f>
        <v>174549.10776650501</v>
      </c>
      <c r="J857" s="95">
        <v>133256.5194113171</v>
      </c>
      <c r="K857" s="95">
        <v>640754.75</v>
      </c>
      <c r="R857" s="42"/>
    </row>
    <row r="858" spans="2:18" x14ac:dyDescent="0.35">
      <c r="B858" s="66">
        <v>43841</v>
      </c>
      <c r="C858">
        <f t="shared" ref="C858:C921" si="52">YEAR(B858)</f>
        <v>2020</v>
      </c>
      <c r="D858">
        <f t="shared" ref="D858:D921" si="53">MONTH(B858)</f>
        <v>1</v>
      </c>
      <c r="E858">
        <f t="shared" ref="E858:E921" si="54">DAY(B858)</f>
        <v>11</v>
      </c>
      <c r="F858" s="36">
        <f>IF(VLOOKUP(B858,Temperature!$A$5:$F$2241,6,FALSE)=999,0,VLOOKUP(B858,Temperature!$A$5:$F$2241,6,FALSE))</f>
        <v>31.08333</v>
      </c>
      <c r="G858" s="94">
        <f t="shared" si="51"/>
        <v>280964.16448884457</v>
      </c>
      <c r="H858" s="94">
        <v>0</v>
      </c>
      <c r="I858" s="94">
        <f>VLOOKUP(B858,'Daily NLSL'!D835:E2660,2,FALSE)</f>
        <v>174549.10776650501</v>
      </c>
      <c r="J858" s="95">
        <v>133256.5194113171</v>
      </c>
      <c r="K858" s="95">
        <v>588769.79166666663</v>
      </c>
      <c r="R858" s="42"/>
    </row>
    <row r="859" spans="2:18" x14ac:dyDescent="0.35">
      <c r="B859" s="66">
        <v>43842</v>
      </c>
      <c r="C859">
        <f t="shared" si="52"/>
        <v>2020</v>
      </c>
      <c r="D859">
        <f t="shared" si="53"/>
        <v>1</v>
      </c>
      <c r="E859">
        <f t="shared" si="54"/>
        <v>12</v>
      </c>
      <c r="F859" s="36">
        <f>IF(VLOOKUP(B859,Temperature!$A$5:$F$2241,6,FALSE)=999,0,VLOOKUP(B859,Temperature!$A$5:$F$2241,6,FALSE))</f>
        <v>28.375</v>
      </c>
      <c r="G859" s="94">
        <f t="shared" ref="G859:G922" si="55">K859-H859-I859-J859</f>
        <v>277660.20615551132</v>
      </c>
      <c r="H859" s="94">
        <v>0</v>
      </c>
      <c r="I859" s="94">
        <f>VLOOKUP(B859,'Daily NLSL'!D836:E2661,2,FALSE)</f>
        <v>174549.10776650501</v>
      </c>
      <c r="J859" s="95">
        <v>133256.5194113171</v>
      </c>
      <c r="K859" s="95">
        <v>585465.83333333337</v>
      </c>
      <c r="R859" s="42"/>
    </row>
    <row r="860" spans="2:18" x14ac:dyDescent="0.35">
      <c r="B860" s="66">
        <v>43843</v>
      </c>
      <c r="C860">
        <f t="shared" si="52"/>
        <v>2020</v>
      </c>
      <c r="D860">
        <f t="shared" si="53"/>
        <v>1</v>
      </c>
      <c r="E860">
        <f t="shared" si="54"/>
        <v>13</v>
      </c>
      <c r="F860" s="36">
        <f>IF(VLOOKUP(B860,Temperature!$A$5:$F$2241,6,FALSE)=999,0,VLOOKUP(B860,Temperature!$A$5:$F$2241,6,FALSE))</f>
        <v>8.2916670000000003</v>
      </c>
      <c r="G860" s="94">
        <f t="shared" si="55"/>
        <v>398753.20615551132</v>
      </c>
      <c r="H860" s="94">
        <v>0</v>
      </c>
      <c r="I860" s="94">
        <f>VLOOKUP(B860,'Daily NLSL'!D837:E2662,2,FALSE)</f>
        <v>174549.10776650501</v>
      </c>
      <c r="J860" s="95">
        <v>133256.5194113171</v>
      </c>
      <c r="K860" s="95">
        <v>706558.83333333337</v>
      </c>
      <c r="R860" s="42"/>
    </row>
    <row r="861" spans="2:18" x14ac:dyDescent="0.35">
      <c r="B861" s="66">
        <v>43844</v>
      </c>
      <c r="C861">
        <f t="shared" si="52"/>
        <v>2020</v>
      </c>
      <c r="D861">
        <f t="shared" si="53"/>
        <v>1</v>
      </c>
      <c r="E861">
        <f t="shared" si="54"/>
        <v>14</v>
      </c>
      <c r="F861" s="36">
        <f>IF(VLOOKUP(B861,Temperature!$A$5:$F$2241,6,FALSE)=999,0,VLOOKUP(B861,Temperature!$A$5:$F$2241,6,FALSE))</f>
        <v>7.1666670000000003</v>
      </c>
      <c r="G861" s="94">
        <f t="shared" si="55"/>
        <v>423977.91448884457</v>
      </c>
      <c r="H861" s="94">
        <v>0</v>
      </c>
      <c r="I861" s="94">
        <f>VLOOKUP(B861,'Daily NLSL'!D838:E2663,2,FALSE)</f>
        <v>174549.10776650501</v>
      </c>
      <c r="J861" s="95">
        <v>133256.5194113171</v>
      </c>
      <c r="K861" s="95">
        <v>731783.54166666663</v>
      </c>
      <c r="R861" s="42"/>
    </row>
    <row r="862" spans="2:18" x14ac:dyDescent="0.35">
      <c r="B862" s="66">
        <v>43845</v>
      </c>
      <c r="C862">
        <f t="shared" si="52"/>
        <v>2020</v>
      </c>
      <c r="D862">
        <f t="shared" si="53"/>
        <v>1</v>
      </c>
      <c r="E862">
        <f t="shared" si="54"/>
        <v>15</v>
      </c>
      <c r="F862" s="36">
        <f>IF(VLOOKUP(B862,Temperature!$A$5:$F$2241,6,FALSE)=999,0,VLOOKUP(B862,Temperature!$A$5:$F$2241,6,FALSE))</f>
        <v>8.3333329999999997</v>
      </c>
      <c r="G862" s="94">
        <f t="shared" si="55"/>
        <v>412385.28948884457</v>
      </c>
      <c r="H862" s="94">
        <v>0</v>
      </c>
      <c r="I862" s="94">
        <f>VLOOKUP(B862,'Daily NLSL'!D839:E2664,2,FALSE)</f>
        <v>174549.10776650501</v>
      </c>
      <c r="J862" s="95">
        <v>133256.5194113171</v>
      </c>
      <c r="K862" s="95">
        <v>720190.91666666663</v>
      </c>
      <c r="R862" s="42"/>
    </row>
    <row r="863" spans="2:18" x14ac:dyDescent="0.35">
      <c r="B863" s="66">
        <v>43846</v>
      </c>
      <c r="C863">
        <f t="shared" si="52"/>
        <v>2020</v>
      </c>
      <c r="D863">
        <f t="shared" si="53"/>
        <v>1</v>
      </c>
      <c r="E863">
        <f t="shared" si="54"/>
        <v>16</v>
      </c>
      <c r="F863" s="36">
        <f>IF(VLOOKUP(B863,Temperature!$A$5:$F$2241,6,FALSE)=999,0,VLOOKUP(B863,Temperature!$A$5:$F$2241,6,FALSE))</f>
        <v>14.70833</v>
      </c>
      <c r="G863" s="94">
        <f t="shared" si="55"/>
        <v>365076.95615551132</v>
      </c>
      <c r="H863" s="94">
        <v>0</v>
      </c>
      <c r="I863" s="94">
        <f>VLOOKUP(B863,'Daily NLSL'!D840:E2665,2,FALSE)</f>
        <v>174549.10776650501</v>
      </c>
      <c r="J863" s="95">
        <v>133256.5194113171</v>
      </c>
      <c r="K863" s="95">
        <v>672882.58333333337</v>
      </c>
      <c r="R863" s="42"/>
    </row>
    <row r="864" spans="2:18" x14ac:dyDescent="0.35">
      <c r="B864" s="66">
        <v>43847</v>
      </c>
      <c r="C864">
        <f t="shared" si="52"/>
        <v>2020</v>
      </c>
      <c r="D864">
        <f t="shared" si="53"/>
        <v>1</v>
      </c>
      <c r="E864">
        <f t="shared" si="54"/>
        <v>17</v>
      </c>
      <c r="F864" s="36">
        <f>IF(VLOOKUP(B864,Temperature!$A$5:$F$2241,6,FALSE)=999,0,VLOOKUP(B864,Temperature!$A$5:$F$2241,6,FALSE))</f>
        <v>16.79167</v>
      </c>
      <c r="G864" s="94">
        <f t="shared" si="55"/>
        <v>374298.74782217795</v>
      </c>
      <c r="H864" s="94">
        <v>0</v>
      </c>
      <c r="I864" s="94">
        <f>VLOOKUP(B864,'Daily NLSL'!D841:E2666,2,FALSE)</f>
        <v>174549.10776650501</v>
      </c>
      <c r="J864" s="95">
        <v>133256.5194113171</v>
      </c>
      <c r="K864" s="95">
        <v>682104.375</v>
      </c>
      <c r="R864" s="42"/>
    </row>
    <row r="865" spans="2:18" x14ac:dyDescent="0.35">
      <c r="B865" s="66">
        <v>43848</v>
      </c>
      <c r="C865">
        <f t="shared" si="52"/>
        <v>2020</v>
      </c>
      <c r="D865">
        <f t="shared" si="53"/>
        <v>1</v>
      </c>
      <c r="E865">
        <f t="shared" si="54"/>
        <v>18</v>
      </c>
      <c r="F865" s="36">
        <f>IF(VLOOKUP(B865,Temperature!$A$5:$F$2241,6,FALSE)=999,0,VLOOKUP(B865,Temperature!$A$5:$F$2241,6,FALSE))</f>
        <v>22.75</v>
      </c>
      <c r="G865" s="94">
        <f t="shared" si="55"/>
        <v>328735.20615551132</v>
      </c>
      <c r="H865" s="94">
        <v>0</v>
      </c>
      <c r="I865" s="94">
        <f>VLOOKUP(B865,'Daily NLSL'!D842:E2667,2,FALSE)</f>
        <v>174549.10776650501</v>
      </c>
      <c r="J865" s="95">
        <v>133256.5194113171</v>
      </c>
      <c r="K865" s="95">
        <v>636540.83333333337</v>
      </c>
      <c r="R865" s="42"/>
    </row>
    <row r="866" spans="2:18" x14ac:dyDescent="0.35">
      <c r="B866" s="66">
        <v>43849</v>
      </c>
      <c r="C866">
        <f t="shared" si="52"/>
        <v>2020</v>
      </c>
      <c r="D866">
        <f t="shared" si="53"/>
        <v>1</v>
      </c>
      <c r="E866">
        <f t="shared" si="54"/>
        <v>19</v>
      </c>
      <c r="F866" s="36">
        <f>IF(VLOOKUP(B866,Temperature!$A$5:$F$2241,6,FALSE)=999,0,VLOOKUP(B866,Temperature!$A$5:$F$2241,6,FALSE))</f>
        <v>30.79167</v>
      </c>
      <c r="G866" s="94">
        <f t="shared" si="55"/>
        <v>286646.16448884457</v>
      </c>
      <c r="H866" s="94">
        <v>0</v>
      </c>
      <c r="I866" s="94">
        <f>VLOOKUP(B866,'Daily NLSL'!D843:E2668,2,FALSE)</f>
        <v>174549.10776650501</v>
      </c>
      <c r="J866" s="95">
        <v>133256.5194113171</v>
      </c>
      <c r="K866" s="95">
        <v>594451.79166666663</v>
      </c>
      <c r="R866" s="42"/>
    </row>
    <row r="867" spans="2:18" x14ac:dyDescent="0.35">
      <c r="B867" s="66">
        <v>43850</v>
      </c>
      <c r="C867">
        <f t="shared" si="52"/>
        <v>2020</v>
      </c>
      <c r="D867">
        <f t="shared" si="53"/>
        <v>1</v>
      </c>
      <c r="E867">
        <f t="shared" si="54"/>
        <v>20</v>
      </c>
      <c r="F867" s="36">
        <f>IF(VLOOKUP(B867,Temperature!$A$5:$F$2241,6,FALSE)=999,0,VLOOKUP(B867,Temperature!$A$5:$F$2241,6,FALSE))</f>
        <v>31.08333</v>
      </c>
      <c r="G867" s="94">
        <f t="shared" si="55"/>
        <v>300043.95615551132</v>
      </c>
      <c r="H867" s="94">
        <v>0</v>
      </c>
      <c r="I867" s="94">
        <f>VLOOKUP(B867,'Daily NLSL'!D844:E2669,2,FALSE)</f>
        <v>174549.10776650501</v>
      </c>
      <c r="J867" s="95">
        <v>133256.5194113171</v>
      </c>
      <c r="K867" s="95">
        <v>607849.58333333337</v>
      </c>
      <c r="R867" s="42"/>
    </row>
    <row r="868" spans="2:18" x14ac:dyDescent="0.35">
      <c r="B868" s="66">
        <v>43851</v>
      </c>
      <c r="C868">
        <f t="shared" si="52"/>
        <v>2020</v>
      </c>
      <c r="D868">
        <f t="shared" si="53"/>
        <v>1</v>
      </c>
      <c r="E868">
        <f t="shared" si="54"/>
        <v>21</v>
      </c>
      <c r="F868" s="36">
        <f>IF(VLOOKUP(B868,Temperature!$A$5:$F$2241,6,FALSE)=999,0,VLOOKUP(B868,Temperature!$A$5:$F$2241,6,FALSE))</f>
        <v>31.66667</v>
      </c>
      <c r="G868" s="94">
        <f t="shared" si="55"/>
        <v>310981.37282217795</v>
      </c>
      <c r="H868" s="94">
        <v>0</v>
      </c>
      <c r="I868" s="94">
        <f>VLOOKUP(B868,'Daily NLSL'!D845:E2670,2,FALSE)</f>
        <v>174549.10776650501</v>
      </c>
      <c r="J868" s="95">
        <v>133256.5194113171</v>
      </c>
      <c r="K868" s="95">
        <v>618787</v>
      </c>
      <c r="R868" s="42"/>
    </row>
    <row r="869" spans="2:18" x14ac:dyDescent="0.35">
      <c r="B869" s="66">
        <v>43852</v>
      </c>
      <c r="C869">
        <f t="shared" si="52"/>
        <v>2020</v>
      </c>
      <c r="D869">
        <f t="shared" si="53"/>
        <v>1</v>
      </c>
      <c r="E869">
        <f t="shared" si="54"/>
        <v>22</v>
      </c>
      <c r="F869" s="36">
        <f>IF(VLOOKUP(B869,Temperature!$A$5:$F$2241,6,FALSE)=999,0,VLOOKUP(B869,Temperature!$A$5:$F$2241,6,FALSE))</f>
        <v>31.29167</v>
      </c>
      <c r="G869" s="94">
        <f t="shared" si="55"/>
        <v>314532.74782217795</v>
      </c>
      <c r="H869" s="94">
        <v>0</v>
      </c>
      <c r="I869" s="94">
        <f>VLOOKUP(B869,'Daily NLSL'!D846:E2671,2,FALSE)</f>
        <v>174549.10776650501</v>
      </c>
      <c r="J869" s="95">
        <v>133256.5194113171</v>
      </c>
      <c r="K869" s="95">
        <v>622338.375</v>
      </c>
      <c r="R869" s="42"/>
    </row>
    <row r="870" spans="2:18" x14ac:dyDescent="0.35">
      <c r="B870" s="66">
        <v>43853</v>
      </c>
      <c r="C870">
        <f t="shared" si="52"/>
        <v>2020</v>
      </c>
      <c r="D870">
        <f t="shared" si="53"/>
        <v>1</v>
      </c>
      <c r="E870">
        <f t="shared" si="54"/>
        <v>23</v>
      </c>
      <c r="F870" s="36">
        <f>IF(VLOOKUP(B870,Temperature!$A$5:$F$2241,6,FALSE)=999,0,VLOOKUP(B870,Temperature!$A$5:$F$2241,6,FALSE))</f>
        <v>34.041670000000003</v>
      </c>
      <c r="G870" s="94">
        <f t="shared" si="55"/>
        <v>298489.37282217795</v>
      </c>
      <c r="H870" s="94">
        <v>0</v>
      </c>
      <c r="I870" s="94">
        <f>VLOOKUP(B870,'Daily NLSL'!D847:E2672,2,FALSE)</f>
        <v>174549.10776650501</v>
      </c>
      <c r="J870" s="95">
        <v>133256.5194113171</v>
      </c>
      <c r="K870" s="95">
        <v>606295</v>
      </c>
      <c r="R870" s="42"/>
    </row>
    <row r="871" spans="2:18" x14ac:dyDescent="0.35">
      <c r="B871" s="66">
        <v>43854</v>
      </c>
      <c r="C871">
        <f t="shared" si="52"/>
        <v>2020</v>
      </c>
      <c r="D871">
        <f t="shared" si="53"/>
        <v>1</v>
      </c>
      <c r="E871">
        <f t="shared" si="54"/>
        <v>24</v>
      </c>
      <c r="F871" s="36">
        <f>IF(VLOOKUP(B871,Temperature!$A$5:$F$2241,6,FALSE)=999,0,VLOOKUP(B871,Temperature!$A$5:$F$2241,6,FALSE))</f>
        <v>35.458329999999997</v>
      </c>
      <c r="G871" s="94">
        <f t="shared" si="55"/>
        <v>278720.70615551132</v>
      </c>
      <c r="H871" s="94">
        <v>0</v>
      </c>
      <c r="I871" s="94">
        <f>VLOOKUP(B871,'Daily NLSL'!D848:E2673,2,FALSE)</f>
        <v>174549.10776650501</v>
      </c>
      <c r="J871" s="95">
        <v>133256.5194113171</v>
      </c>
      <c r="K871" s="95">
        <v>586526.33333333337</v>
      </c>
      <c r="R871" s="42"/>
    </row>
    <row r="872" spans="2:18" x14ac:dyDescent="0.35">
      <c r="B872" s="66">
        <v>43855</v>
      </c>
      <c r="C872">
        <f t="shared" si="52"/>
        <v>2020</v>
      </c>
      <c r="D872">
        <f t="shared" si="53"/>
        <v>1</v>
      </c>
      <c r="E872">
        <f t="shared" si="54"/>
        <v>25</v>
      </c>
      <c r="F872" s="36">
        <f>IF(VLOOKUP(B872,Temperature!$A$5:$F$2241,6,FALSE)=999,0,VLOOKUP(B872,Temperature!$A$5:$F$2241,6,FALSE))</f>
        <v>34.041670000000003</v>
      </c>
      <c r="G872" s="94">
        <f t="shared" si="55"/>
        <v>273270.70615551132</v>
      </c>
      <c r="H872" s="94">
        <v>0</v>
      </c>
      <c r="I872" s="94">
        <f>VLOOKUP(B872,'Daily NLSL'!D849:E2674,2,FALSE)</f>
        <v>174549.10776650501</v>
      </c>
      <c r="J872" s="95">
        <v>133256.5194113171</v>
      </c>
      <c r="K872" s="95">
        <v>581076.33333333337</v>
      </c>
      <c r="R872" s="42"/>
    </row>
    <row r="873" spans="2:18" x14ac:dyDescent="0.35">
      <c r="B873" s="66">
        <v>43856</v>
      </c>
      <c r="C873">
        <f t="shared" si="52"/>
        <v>2020</v>
      </c>
      <c r="D873">
        <f t="shared" si="53"/>
        <v>1</v>
      </c>
      <c r="E873">
        <f t="shared" si="54"/>
        <v>26</v>
      </c>
      <c r="F873" s="36">
        <f>IF(VLOOKUP(B873,Temperature!$A$5:$F$2241,6,FALSE)=999,0,VLOOKUP(B873,Temperature!$A$5:$F$2241,6,FALSE))</f>
        <v>34.708329999999997</v>
      </c>
      <c r="G873" s="94">
        <f t="shared" si="55"/>
        <v>255919.08115551129</v>
      </c>
      <c r="H873" s="94">
        <v>0</v>
      </c>
      <c r="I873" s="94">
        <f>VLOOKUP(B873,'Daily NLSL'!D850:E2675,2,FALSE)</f>
        <v>174549.10776650501</v>
      </c>
      <c r="J873" s="95">
        <v>133256.5194113171</v>
      </c>
      <c r="K873" s="95">
        <v>563724.70833333337</v>
      </c>
      <c r="R873" s="42"/>
    </row>
    <row r="874" spans="2:18" x14ac:dyDescent="0.35">
      <c r="B874" s="66">
        <v>43857</v>
      </c>
      <c r="C874">
        <f t="shared" si="52"/>
        <v>2020</v>
      </c>
      <c r="D874">
        <f t="shared" si="53"/>
        <v>1</v>
      </c>
      <c r="E874">
        <f t="shared" si="54"/>
        <v>27</v>
      </c>
      <c r="F874" s="36">
        <f>IF(VLOOKUP(B874,Temperature!$A$5:$F$2241,6,FALSE)=999,0,VLOOKUP(B874,Temperature!$A$5:$F$2241,6,FALSE))</f>
        <v>35.333329999999997</v>
      </c>
      <c r="G874" s="94">
        <f t="shared" si="55"/>
        <v>273511.41448884457</v>
      </c>
      <c r="H874" s="94">
        <v>0</v>
      </c>
      <c r="I874" s="94">
        <f>VLOOKUP(B874,'Daily NLSL'!D851:E2676,2,FALSE)</f>
        <v>174549.10776650501</v>
      </c>
      <c r="J874" s="95">
        <v>133256.5194113171</v>
      </c>
      <c r="K874" s="95">
        <v>581317.04166666663</v>
      </c>
      <c r="R874" s="42"/>
    </row>
    <row r="875" spans="2:18" x14ac:dyDescent="0.35">
      <c r="B875" s="66">
        <v>43858</v>
      </c>
      <c r="C875">
        <f t="shared" si="52"/>
        <v>2020</v>
      </c>
      <c r="D875">
        <f t="shared" si="53"/>
        <v>1</v>
      </c>
      <c r="E875">
        <f t="shared" si="54"/>
        <v>28</v>
      </c>
      <c r="F875" s="36">
        <f>IF(VLOOKUP(B875,Temperature!$A$5:$F$2241,6,FALSE)=999,0,VLOOKUP(B875,Temperature!$A$5:$F$2241,6,FALSE))</f>
        <v>34.375</v>
      </c>
      <c r="G875" s="94">
        <f t="shared" si="55"/>
        <v>279320.74782217795</v>
      </c>
      <c r="H875" s="94">
        <v>0</v>
      </c>
      <c r="I875" s="94">
        <f>VLOOKUP(B875,'Daily NLSL'!D852:E2677,2,FALSE)</f>
        <v>174549.10776650501</v>
      </c>
      <c r="J875" s="95">
        <v>133256.5194113171</v>
      </c>
      <c r="K875" s="95">
        <v>587126.375</v>
      </c>
      <c r="R875" s="42"/>
    </row>
    <row r="876" spans="2:18" x14ac:dyDescent="0.35">
      <c r="B876" s="66">
        <v>43859</v>
      </c>
      <c r="C876">
        <f t="shared" si="52"/>
        <v>2020</v>
      </c>
      <c r="D876">
        <f t="shared" si="53"/>
        <v>1</v>
      </c>
      <c r="E876">
        <f t="shared" si="54"/>
        <v>29</v>
      </c>
      <c r="F876" s="36">
        <f>IF(VLOOKUP(B876,Temperature!$A$5:$F$2241,6,FALSE)=999,0,VLOOKUP(B876,Temperature!$A$5:$F$2241,6,FALSE))</f>
        <v>35.791670000000003</v>
      </c>
      <c r="G876" s="94">
        <f t="shared" si="55"/>
        <v>299494.41448884457</v>
      </c>
      <c r="H876" s="94">
        <v>0</v>
      </c>
      <c r="I876" s="94">
        <f>VLOOKUP(B876,'Daily NLSL'!D853:E2678,2,FALSE)</f>
        <v>174549.10776650501</v>
      </c>
      <c r="J876" s="95">
        <v>133256.5194113171</v>
      </c>
      <c r="K876" s="95">
        <v>607300.04166666663</v>
      </c>
      <c r="R876" s="42"/>
    </row>
    <row r="877" spans="2:18" x14ac:dyDescent="0.35">
      <c r="B877" s="66">
        <v>43860</v>
      </c>
      <c r="C877">
        <f t="shared" si="52"/>
        <v>2020</v>
      </c>
      <c r="D877">
        <f t="shared" si="53"/>
        <v>1</v>
      </c>
      <c r="E877">
        <f t="shared" si="54"/>
        <v>30</v>
      </c>
      <c r="F877" s="36">
        <f>IF(VLOOKUP(B877,Temperature!$A$5:$F$2241,6,FALSE)=999,0,VLOOKUP(B877,Temperature!$A$5:$F$2241,6,FALSE))</f>
        <v>34.625</v>
      </c>
      <c r="G877" s="94">
        <f t="shared" si="55"/>
        <v>314082.91448884457</v>
      </c>
      <c r="H877" s="94">
        <v>0</v>
      </c>
      <c r="I877" s="94">
        <f>VLOOKUP(B877,'Daily NLSL'!D854:E2679,2,FALSE)</f>
        <v>174549.10776650501</v>
      </c>
      <c r="J877" s="95">
        <v>133256.5194113171</v>
      </c>
      <c r="K877" s="95">
        <v>621888.54166666663</v>
      </c>
      <c r="R877" s="42"/>
    </row>
    <row r="878" spans="2:18" x14ac:dyDescent="0.35">
      <c r="B878" s="66">
        <v>43861</v>
      </c>
      <c r="C878">
        <f t="shared" si="52"/>
        <v>2020</v>
      </c>
      <c r="D878">
        <f t="shared" si="53"/>
        <v>1</v>
      </c>
      <c r="E878">
        <f t="shared" si="54"/>
        <v>31</v>
      </c>
      <c r="F878" s="36">
        <f>IF(VLOOKUP(B878,Temperature!$A$5:$F$2241,6,FALSE)=999,0,VLOOKUP(B878,Temperature!$A$5:$F$2241,6,FALSE))</f>
        <v>37.416670000000003</v>
      </c>
      <c r="G878" s="94">
        <f t="shared" si="55"/>
        <v>266943.70615551132</v>
      </c>
      <c r="H878" s="94">
        <v>0</v>
      </c>
      <c r="I878" s="94">
        <f>VLOOKUP(B878,'Daily NLSL'!D855:E2680,2,FALSE)</f>
        <v>174549.10776650501</v>
      </c>
      <c r="J878" s="95">
        <v>133256.5194113171</v>
      </c>
      <c r="K878" s="95">
        <v>574749.33333333337</v>
      </c>
      <c r="R878" s="42"/>
    </row>
    <row r="879" spans="2:18" x14ac:dyDescent="0.35">
      <c r="B879" s="66">
        <v>43862</v>
      </c>
      <c r="C879">
        <f t="shared" si="52"/>
        <v>2020</v>
      </c>
      <c r="D879">
        <f t="shared" si="53"/>
        <v>2</v>
      </c>
      <c r="E879">
        <f t="shared" si="54"/>
        <v>1</v>
      </c>
      <c r="F879" s="36">
        <f>IF(VLOOKUP(B879,Temperature!$A$5:$F$2241,6,FALSE)=999,0,VLOOKUP(B879,Temperature!$A$5:$F$2241,6,FALSE))</f>
        <v>46.583329999999997</v>
      </c>
      <c r="G879" s="94">
        <f t="shared" si="55"/>
        <v>236409.40891086045</v>
      </c>
      <c r="H879" s="94">
        <v>0</v>
      </c>
      <c r="I879" s="94">
        <f>VLOOKUP(B879,'Daily NLSL'!D856:E2681,2,FALSE)</f>
        <v>171279.08802183083</v>
      </c>
      <c r="J879" s="95">
        <v>131278.21140064209</v>
      </c>
      <c r="K879" s="95">
        <v>538966.70833333337</v>
      </c>
      <c r="R879" s="42"/>
    </row>
    <row r="880" spans="2:18" x14ac:dyDescent="0.35">
      <c r="B880" s="66">
        <v>43863</v>
      </c>
      <c r="C880">
        <f t="shared" si="52"/>
        <v>2020</v>
      </c>
      <c r="D880">
        <f t="shared" si="53"/>
        <v>2</v>
      </c>
      <c r="E880">
        <f t="shared" si="54"/>
        <v>2</v>
      </c>
      <c r="F880" s="36">
        <f>IF(VLOOKUP(B880,Temperature!$A$5:$F$2241,6,FALSE)=999,0,VLOOKUP(B880,Temperature!$A$5:$F$2241,6,FALSE))</f>
        <v>30.54167</v>
      </c>
      <c r="G880" s="94">
        <f t="shared" si="55"/>
        <v>274676.11724419368</v>
      </c>
      <c r="H880" s="94">
        <v>0</v>
      </c>
      <c r="I880" s="94">
        <f>VLOOKUP(B880,'Daily NLSL'!D857:E2682,2,FALSE)</f>
        <v>171279.08802183083</v>
      </c>
      <c r="J880" s="95">
        <v>131278.21140064209</v>
      </c>
      <c r="K880" s="95">
        <v>577233.41666666663</v>
      </c>
      <c r="R880" s="42"/>
    </row>
    <row r="881" spans="2:18" x14ac:dyDescent="0.35">
      <c r="B881" s="66">
        <v>43864</v>
      </c>
      <c r="C881">
        <f t="shared" si="52"/>
        <v>2020</v>
      </c>
      <c r="D881">
        <f t="shared" si="53"/>
        <v>2</v>
      </c>
      <c r="E881">
        <f t="shared" si="54"/>
        <v>3</v>
      </c>
      <c r="F881" s="36">
        <f>IF(VLOOKUP(B881,Temperature!$A$5:$F$2241,6,FALSE)=999,0,VLOOKUP(B881,Temperature!$A$5:$F$2241,6,FALSE))</f>
        <v>29.08333</v>
      </c>
      <c r="G881" s="94">
        <f t="shared" si="55"/>
        <v>318608.36724419368</v>
      </c>
      <c r="H881" s="94">
        <v>0</v>
      </c>
      <c r="I881" s="94">
        <f>VLOOKUP(B881,'Daily NLSL'!D858:E2683,2,FALSE)</f>
        <v>171279.08802183083</v>
      </c>
      <c r="J881" s="95">
        <v>131278.21140064209</v>
      </c>
      <c r="K881" s="95">
        <v>621165.66666666663</v>
      </c>
      <c r="R881" s="42"/>
    </row>
    <row r="882" spans="2:18" x14ac:dyDescent="0.35">
      <c r="B882" s="66">
        <v>43865</v>
      </c>
      <c r="C882">
        <f t="shared" si="52"/>
        <v>2020</v>
      </c>
      <c r="D882">
        <f t="shared" si="53"/>
        <v>2</v>
      </c>
      <c r="E882">
        <f t="shared" si="54"/>
        <v>4</v>
      </c>
      <c r="F882" s="36">
        <f>IF(VLOOKUP(B882,Temperature!$A$5:$F$2241,6,FALSE)=999,0,VLOOKUP(B882,Temperature!$A$5:$F$2241,6,FALSE))</f>
        <v>24.875</v>
      </c>
      <c r="G882" s="94">
        <f t="shared" si="55"/>
        <v>359076.78391086042</v>
      </c>
      <c r="H882" s="94">
        <v>0</v>
      </c>
      <c r="I882" s="94">
        <f>VLOOKUP(B882,'Daily NLSL'!D859:E2684,2,FALSE)</f>
        <v>171279.08802183083</v>
      </c>
      <c r="J882" s="95">
        <v>131278.21140064209</v>
      </c>
      <c r="K882" s="95">
        <v>661634.08333333337</v>
      </c>
      <c r="R882" s="42"/>
    </row>
    <row r="883" spans="2:18" x14ac:dyDescent="0.35">
      <c r="B883" s="66">
        <v>43866</v>
      </c>
      <c r="C883">
        <f t="shared" si="52"/>
        <v>2020</v>
      </c>
      <c r="D883">
        <f t="shared" si="53"/>
        <v>2</v>
      </c>
      <c r="E883">
        <f t="shared" si="54"/>
        <v>5</v>
      </c>
      <c r="F883" s="36">
        <f>IF(VLOOKUP(B883,Temperature!$A$5:$F$2241,6,FALSE)=999,0,VLOOKUP(B883,Temperature!$A$5:$F$2241,6,FALSE))</f>
        <v>29.375</v>
      </c>
      <c r="G883" s="94">
        <f t="shared" si="55"/>
        <v>302916.20057752705</v>
      </c>
      <c r="H883" s="94">
        <v>0</v>
      </c>
      <c r="I883" s="94">
        <f>VLOOKUP(B883,'Daily NLSL'!D860:E2685,2,FALSE)</f>
        <v>171279.08802183083</v>
      </c>
      <c r="J883" s="95">
        <v>131278.21140064209</v>
      </c>
      <c r="K883" s="95">
        <v>605473.5</v>
      </c>
      <c r="R883" s="42"/>
    </row>
    <row r="884" spans="2:18" x14ac:dyDescent="0.35">
      <c r="B884" s="66">
        <v>43867</v>
      </c>
      <c r="C884">
        <f t="shared" si="52"/>
        <v>2020</v>
      </c>
      <c r="D884">
        <f t="shared" si="53"/>
        <v>2</v>
      </c>
      <c r="E884">
        <f t="shared" si="54"/>
        <v>6</v>
      </c>
      <c r="F884" s="36">
        <f>IF(VLOOKUP(B884,Temperature!$A$5:$F$2241,6,FALSE)=999,0,VLOOKUP(B884,Temperature!$A$5:$F$2241,6,FALSE))</f>
        <v>31.75</v>
      </c>
      <c r="G884" s="94">
        <f t="shared" si="55"/>
        <v>307629.74224419368</v>
      </c>
      <c r="H884" s="94">
        <v>0</v>
      </c>
      <c r="I884" s="94">
        <f>VLOOKUP(B884,'Daily NLSL'!D861:E2686,2,FALSE)</f>
        <v>171279.08802183083</v>
      </c>
      <c r="J884" s="95">
        <v>131278.21140064209</v>
      </c>
      <c r="K884" s="95">
        <v>610187.04166666663</v>
      </c>
      <c r="R884" s="42"/>
    </row>
    <row r="885" spans="2:18" x14ac:dyDescent="0.35">
      <c r="B885" s="66">
        <v>43868</v>
      </c>
      <c r="C885">
        <f t="shared" si="52"/>
        <v>2020</v>
      </c>
      <c r="D885">
        <f t="shared" si="53"/>
        <v>2</v>
      </c>
      <c r="E885">
        <f t="shared" si="54"/>
        <v>7</v>
      </c>
      <c r="F885" s="36">
        <f>IF(VLOOKUP(B885,Temperature!$A$5:$F$2241,6,FALSE)=999,0,VLOOKUP(B885,Temperature!$A$5:$F$2241,6,FALSE))</f>
        <v>34.791670000000003</v>
      </c>
      <c r="G885" s="94">
        <f t="shared" si="55"/>
        <v>290684.65891086042</v>
      </c>
      <c r="H885" s="94">
        <v>0</v>
      </c>
      <c r="I885" s="94">
        <f>VLOOKUP(B885,'Daily NLSL'!D862:E2687,2,FALSE)</f>
        <v>171279.08802183083</v>
      </c>
      <c r="J885" s="95">
        <v>131278.21140064209</v>
      </c>
      <c r="K885" s="95">
        <v>593241.95833333337</v>
      </c>
      <c r="R885" s="42"/>
    </row>
    <row r="886" spans="2:18" x14ac:dyDescent="0.35">
      <c r="B886" s="66">
        <v>43869</v>
      </c>
      <c r="C886">
        <f t="shared" si="52"/>
        <v>2020</v>
      </c>
      <c r="D886">
        <f t="shared" si="53"/>
        <v>2</v>
      </c>
      <c r="E886">
        <f t="shared" si="54"/>
        <v>8</v>
      </c>
      <c r="F886" s="36">
        <f>IF(VLOOKUP(B886,Temperature!$A$5:$F$2241,6,FALSE)=999,0,VLOOKUP(B886,Temperature!$A$5:$F$2241,6,FALSE))</f>
        <v>36.958329999999997</v>
      </c>
      <c r="G886" s="94">
        <f t="shared" si="55"/>
        <v>270418.03391086042</v>
      </c>
      <c r="H886" s="94">
        <v>0</v>
      </c>
      <c r="I886" s="94">
        <f>VLOOKUP(B886,'Daily NLSL'!D863:E2688,2,FALSE)</f>
        <v>171279.08802183083</v>
      </c>
      <c r="J886" s="95">
        <v>131278.21140064209</v>
      </c>
      <c r="K886" s="95">
        <v>572975.33333333337</v>
      </c>
      <c r="R886" s="42"/>
    </row>
    <row r="887" spans="2:18" x14ac:dyDescent="0.35">
      <c r="B887" s="66">
        <v>43870</v>
      </c>
      <c r="C887">
        <f t="shared" si="52"/>
        <v>2020</v>
      </c>
      <c r="D887">
        <f t="shared" si="53"/>
        <v>2</v>
      </c>
      <c r="E887">
        <f t="shared" si="54"/>
        <v>9</v>
      </c>
      <c r="F887" s="36">
        <f>IF(VLOOKUP(B887,Temperature!$A$5:$F$2241,6,FALSE)=999,0,VLOOKUP(B887,Temperature!$A$5:$F$2241,6,FALSE))</f>
        <v>31.95833</v>
      </c>
      <c r="G887" s="94">
        <f t="shared" si="55"/>
        <v>277536.49224419368</v>
      </c>
      <c r="H887" s="94">
        <v>0</v>
      </c>
      <c r="I887" s="94">
        <f>VLOOKUP(B887,'Daily NLSL'!D864:E2689,2,FALSE)</f>
        <v>171279.08802183083</v>
      </c>
      <c r="J887" s="95">
        <v>131278.21140064209</v>
      </c>
      <c r="K887" s="95">
        <v>580093.79166666663</v>
      </c>
      <c r="R887" s="42"/>
    </row>
    <row r="888" spans="2:18" x14ac:dyDescent="0.35">
      <c r="B888" s="66">
        <v>43871</v>
      </c>
      <c r="C888">
        <f t="shared" si="52"/>
        <v>2020</v>
      </c>
      <c r="D888">
        <f t="shared" si="53"/>
        <v>2</v>
      </c>
      <c r="E888">
        <f t="shared" si="54"/>
        <v>10</v>
      </c>
      <c r="F888" s="36">
        <f>IF(VLOOKUP(B888,Temperature!$A$5:$F$2241,6,FALSE)=999,0,VLOOKUP(B888,Temperature!$A$5:$F$2241,6,FALSE))</f>
        <v>33.125</v>
      </c>
      <c r="G888" s="94">
        <f t="shared" si="55"/>
        <v>289922.45057752705</v>
      </c>
      <c r="H888" s="94">
        <v>0</v>
      </c>
      <c r="I888" s="94">
        <f>VLOOKUP(B888,'Daily NLSL'!D865:E2690,2,FALSE)</f>
        <v>171279.08802183083</v>
      </c>
      <c r="J888" s="95">
        <v>131278.21140064209</v>
      </c>
      <c r="K888" s="95">
        <v>592479.75</v>
      </c>
      <c r="R888" s="42"/>
    </row>
    <row r="889" spans="2:18" x14ac:dyDescent="0.35">
      <c r="B889" s="66">
        <v>43872</v>
      </c>
      <c r="C889">
        <f t="shared" si="52"/>
        <v>2020</v>
      </c>
      <c r="D889">
        <f t="shared" si="53"/>
        <v>2</v>
      </c>
      <c r="E889">
        <f t="shared" si="54"/>
        <v>11</v>
      </c>
      <c r="F889" s="36">
        <f>IF(VLOOKUP(B889,Temperature!$A$5:$F$2241,6,FALSE)=999,0,VLOOKUP(B889,Temperature!$A$5:$F$2241,6,FALSE))</f>
        <v>37.333329999999997</v>
      </c>
      <c r="G889" s="94">
        <f t="shared" si="55"/>
        <v>273585.36724419368</v>
      </c>
      <c r="H889" s="94">
        <v>0</v>
      </c>
      <c r="I889" s="94">
        <f>VLOOKUP(B889,'Daily NLSL'!D866:E2691,2,FALSE)</f>
        <v>171279.08802183083</v>
      </c>
      <c r="J889" s="95">
        <v>131278.21140064209</v>
      </c>
      <c r="K889" s="95">
        <v>576142.66666666663</v>
      </c>
      <c r="R889" s="42"/>
    </row>
    <row r="890" spans="2:18" x14ac:dyDescent="0.35">
      <c r="B890" s="66">
        <v>43873</v>
      </c>
      <c r="C890">
        <f t="shared" si="52"/>
        <v>2020</v>
      </c>
      <c r="D890">
        <f t="shared" si="53"/>
        <v>2</v>
      </c>
      <c r="E890">
        <f t="shared" si="54"/>
        <v>12</v>
      </c>
      <c r="F890" s="36">
        <f>IF(VLOOKUP(B890,Temperature!$A$5:$F$2241,6,FALSE)=999,0,VLOOKUP(B890,Temperature!$A$5:$F$2241,6,FALSE))</f>
        <v>36.916670000000003</v>
      </c>
      <c r="G890" s="94">
        <f t="shared" si="55"/>
        <v>264273.28391086042</v>
      </c>
      <c r="H890" s="94">
        <v>0</v>
      </c>
      <c r="I890" s="94">
        <f>VLOOKUP(B890,'Daily NLSL'!D867:E2692,2,FALSE)</f>
        <v>171279.08802183083</v>
      </c>
      <c r="J890" s="95">
        <v>131278.21140064209</v>
      </c>
      <c r="K890" s="95">
        <v>566830.58333333337</v>
      </c>
      <c r="R890" s="42"/>
    </row>
    <row r="891" spans="2:18" x14ac:dyDescent="0.35">
      <c r="B891" s="66">
        <v>43874</v>
      </c>
      <c r="C891">
        <f t="shared" si="52"/>
        <v>2020</v>
      </c>
      <c r="D891">
        <f t="shared" si="53"/>
        <v>2</v>
      </c>
      <c r="E891">
        <f t="shared" si="54"/>
        <v>13</v>
      </c>
      <c r="F891" s="36">
        <f>IF(VLOOKUP(B891,Temperature!$A$5:$F$2241,6,FALSE)=999,0,VLOOKUP(B891,Temperature!$A$5:$F$2241,6,FALSE))</f>
        <v>33.708329999999997</v>
      </c>
      <c r="G891" s="94">
        <f t="shared" si="55"/>
        <v>286534.11724419368</v>
      </c>
      <c r="H891" s="94">
        <v>0</v>
      </c>
      <c r="I891" s="94">
        <f>VLOOKUP(B891,'Daily NLSL'!D868:E2693,2,FALSE)</f>
        <v>171279.08802183083</v>
      </c>
      <c r="J891" s="95">
        <v>131278.21140064209</v>
      </c>
      <c r="K891" s="95">
        <v>589091.41666666663</v>
      </c>
      <c r="R891" s="42"/>
    </row>
    <row r="892" spans="2:18" x14ac:dyDescent="0.35">
      <c r="B892" s="66">
        <v>43875</v>
      </c>
      <c r="C892">
        <f t="shared" si="52"/>
        <v>2020</v>
      </c>
      <c r="D892">
        <f t="shared" si="53"/>
        <v>2</v>
      </c>
      <c r="E892">
        <f t="shared" si="54"/>
        <v>14</v>
      </c>
      <c r="F892" s="36">
        <f>IF(VLOOKUP(B892,Temperature!$A$5:$F$2241,6,FALSE)=999,0,VLOOKUP(B892,Temperature!$A$5:$F$2241,6,FALSE))</f>
        <v>37.25</v>
      </c>
      <c r="G892" s="94">
        <f t="shared" si="55"/>
        <v>273779.78391086042</v>
      </c>
      <c r="H892" s="94">
        <v>0</v>
      </c>
      <c r="I892" s="94">
        <f>VLOOKUP(B892,'Daily NLSL'!D869:E2694,2,FALSE)</f>
        <v>171279.08802183083</v>
      </c>
      <c r="J892" s="95">
        <v>131278.21140064209</v>
      </c>
      <c r="K892" s="95">
        <v>576337.08333333337</v>
      </c>
      <c r="R892" s="42"/>
    </row>
    <row r="893" spans="2:18" x14ac:dyDescent="0.35">
      <c r="B893" s="66">
        <v>43876</v>
      </c>
      <c r="C893">
        <f t="shared" si="52"/>
        <v>2020</v>
      </c>
      <c r="D893">
        <f t="shared" si="53"/>
        <v>2</v>
      </c>
      <c r="E893">
        <f t="shared" si="54"/>
        <v>15</v>
      </c>
      <c r="F893" s="36">
        <f>IF(VLOOKUP(B893,Temperature!$A$5:$F$2241,6,FALSE)=999,0,VLOOKUP(B893,Temperature!$A$5:$F$2241,6,FALSE))</f>
        <v>38.5</v>
      </c>
      <c r="G893" s="94">
        <f t="shared" si="55"/>
        <v>272285.15891086042</v>
      </c>
      <c r="H893" s="94">
        <v>0</v>
      </c>
      <c r="I893" s="94">
        <f>VLOOKUP(B893,'Daily NLSL'!D870:E2695,2,FALSE)</f>
        <v>171279.08802183083</v>
      </c>
      <c r="J893" s="95">
        <v>131278.21140064209</v>
      </c>
      <c r="K893" s="95">
        <v>574842.45833333337</v>
      </c>
      <c r="R893" s="42"/>
    </row>
    <row r="894" spans="2:18" x14ac:dyDescent="0.35">
      <c r="B894" s="66">
        <v>43877</v>
      </c>
      <c r="C894">
        <f t="shared" si="52"/>
        <v>2020</v>
      </c>
      <c r="D894">
        <f t="shared" si="53"/>
        <v>2</v>
      </c>
      <c r="E894">
        <f t="shared" si="54"/>
        <v>16</v>
      </c>
      <c r="F894" s="36">
        <f>IF(VLOOKUP(B894,Temperature!$A$5:$F$2241,6,FALSE)=999,0,VLOOKUP(B894,Temperature!$A$5:$F$2241,6,FALSE))</f>
        <v>34.666670000000003</v>
      </c>
      <c r="G894" s="94">
        <f t="shared" si="55"/>
        <v>252843.07557752708</v>
      </c>
      <c r="H894" s="94">
        <v>0</v>
      </c>
      <c r="I894" s="94">
        <f>VLOOKUP(B894,'Daily NLSL'!D871:E2696,2,FALSE)</f>
        <v>171279.08802183083</v>
      </c>
      <c r="J894" s="95">
        <v>131278.21140064209</v>
      </c>
      <c r="K894" s="95">
        <v>555400.375</v>
      </c>
      <c r="R894" s="42"/>
    </row>
    <row r="895" spans="2:18" x14ac:dyDescent="0.35">
      <c r="B895" s="66">
        <v>43878</v>
      </c>
      <c r="C895">
        <f t="shared" si="52"/>
        <v>2020</v>
      </c>
      <c r="D895">
        <f t="shared" si="53"/>
        <v>2</v>
      </c>
      <c r="E895">
        <f t="shared" si="54"/>
        <v>17</v>
      </c>
      <c r="F895" s="36">
        <f>IF(VLOOKUP(B895,Temperature!$A$5:$F$2241,6,FALSE)=999,0,VLOOKUP(B895,Temperature!$A$5:$F$2241,6,FALSE))</f>
        <v>34.791670000000003</v>
      </c>
      <c r="G895" s="94">
        <f t="shared" si="55"/>
        <v>264990.28391086042</v>
      </c>
      <c r="H895" s="94">
        <v>0</v>
      </c>
      <c r="I895" s="94">
        <f>VLOOKUP(B895,'Daily NLSL'!D872:E2697,2,FALSE)</f>
        <v>171279.08802183083</v>
      </c>
      <c r="J895" s="95">
        <v>131278.21140064209</v>
      </c>
      <c r="K895" s="95">
        <v>567547.58333333337</v>
      </c>
      <c r="R895" s="42"/>
    </row>
    <row r="896" spans="2:18" x14ac:dyDescent="0.35">
      <c r="B896" s="66">
        <v>43879</v>
      </c>
      <c r="C896">
        <f t="shared" si="52"/>
        <v>2020</v>
      </c>
      <c r="D896">
        <f t="shared" si="53"/>
        <v>2</v>
      </c>
      <c r="E896">
        <f t="shared" si="54"/>
        <v>18</v>
      </c>
      <c r="F896" s="36">
        <f>IF(VLOOKUP(B896,Temperature!$A$5:$F$2241,6,FALSE)=999,0,VLOOKUP(B896,Temperature!$A$5:$F$2241,6,FALSE))</f>
        <v>32.958329999999997</v>
      </c>
      <c r="G896" s="94">
        <f t="shared" si="55"/>
        <v>288329.20057752705</v>
      </c>
      <c r="H896" s="94">
        <v>0</v>
      </c>
      <c r="I896" s="94">
        <f>VLOOKUP(B896,'Daily NLSL'!D873:E2698,2,FALSE)</f>
        <v>171279.08802183083</v>
      </c>
      <c r="J896" s="95">
        <v>131278.21140064209</v>
      </c>
      <c r="K896" s="95">
        <v>590886.5</v>
      </c>
      <c r="R896" s="42"/>
    </row>
    <row r="897" spans="2:18" x14ac:dyDescent="0.35">
      <c r="B897" s="66">
        <v>43880</v>
      </c>
      <c r="C897">
        <f t="shared" si="52"/>
        <v>2020</v>
      </c>
      <c r="D897">
        <f t="shared" si="53"/>
        <v>2</v>
      </c>
      <c r="E897">
        <f t="shared" si="54"/>
        <v>19</v>
      </c>
      <c r="F897" s="36">
        <f>IF(VLOOKUP(B897,Temperature!$A$5:$F$2241,6,FALSE)=999,0,VLOOKUP(B897,Temperature!$A$5:$F$2241,6,FALSE))</f>
        <v>31.125</v>
      </c>
      <c r="G897" s="94">
        <f t="shared" si="55"/>
        <v>300664.45057752705</v>
      </c>
      <c r="H897" s="94">
        <v>0</v>
      </c>
      <c r="I897" s="94">
        <f>VLOOKUP(B897,'Daily NLSL'!D874:E2699,2,FALSE)</f>
        <v>171279.08802183083</v>
      </c>
      <c r="J897" s="95">
        <v>131278.21140064209</v>
      </c>
      <c r="K897" s="95">
        <v>603221.75</v>
      </c>
      <c r="R897" s="42"/>
    </row>
    <row r="898" spans="2:18" x14ac:dyDescent="0.35">
      <c r="B898" s="66">
        <v>43881</v>
      </c>
      <c r="C898">
        <f t="shared" si="52"/>
        <v>2020</v>
      </c>
      <c r="D898">
        <f t="shared" si="53"/>
        <v>2</v>
      </c>
      <c r="E898">
        <f t="shared" si="54"/>
        <v>20</v>
      </c>
      <c r="F898" s="36">
        <f>IF(VLOOKUP(B898,Temperature!$A$5:$F$2241,6,FALSE)=999,0,VLOOKUP(B898,Temperature!$A$5:$F$2241,6,FALSE))</f>
        <v>31.16667</v>
      </c>
      <c r="G898" s="94">
        <f t="shared" si="55"/>
        <v>298142.11724419368</v>
      </c>
      <c r="H898" s="94">
        <v>0</v>
      </c>
      <c r="I898" s="94">
        <f>VLOOKUP(B898,'Daily NLSL'!D875:E2700,2,FALSE)</f>
        <v>171279.08802183083</v>
      </c>
      <c r="J898" s="95">
        <v>131278.21140064209</v>
      </c>
      <c r="K898" s="95">
        <v>600699.41666666663</v>
      </c>
      <c r="R898" s="42"/>
    </row>
    <row r="899" spans="2:18" x14ac:dyDescent="0.35">
      <c r="B899" s="66">
        <v>43882</v>
      </c>
      <c r="C899">
        <f t="shared" si="52"/>
        <v>2020</v>
      </c>
      <c r="D899">
        <f t="shared" si="53"/>
        <v>2</v>
      </c>
      <c r="E899">
        <f t="shared" si="54"/>
        <v>21</v>
      </c>
      <c r="F899" s="36">
        <f>IF(VLOOKUP(B899,Temperature!$A$5:$F$2241,6,FALSE)=999,0,VLOOKUP(B899,Temperature!$A$5:$F$2241,6,FALSE))</f>
        <v>32.916670000000003</v>
      </c>
      <c r="G899" s="94">
        <f t="shared" si="55"/>
        <v>284433.82557752705</v>
      </c>
      <c r="H899" s="94">
        <v>0</v>
      </c>
      <c r="I899" s="94">
        <f>VLOOKUP(B899,'Daily NLSL'!D876:E2701,2,FALSE)</f>
        <v>171279.08802183083</v>
      </c>
      <c r="J899" s="95">
        <v>131278.21140064209</v>
      </c>
      <c r="K899" s="95">
        <v>586991.125</v>
      </c>
      <c r="R899" s="42"/>
    </row>
    <row r="900" spans="2:18" x14ac:dyDescent="0.35">
      <c r="B900" s="66">
        <v>43883</v>
      </c>
      <c r="C900">
        <f t="shared" si="52"/>
        <v>2020</v>
      </c>
      <c r="D900">
        <f t="shared" si="53"/>
        <v>2</v>
      </c>
      <c r="E900">
        <f t="shared" si="54"/>
        <v>22</v>
      </c>
      <c r="F900" s="36">
        <f>IF(VLOOKUP(B900,Temperature!$A$5:$F$2241,6,FALSE)=999,0,VLOOKUP(B900,Temperature!$A$5:$F$2241,6,FALSE))</f>
        <v>38.5</v>
      </c>
      <c r="G900" s="94">
        <f t="shared" si="55"/>
        <v>254725.11724419371</v>
      </c>
      <c r="H900" s="94">
        <v>0</v>
      </c>
      <c r="I900" s="94">
        <f>VLOOKUP(B900,'Daily NLSL'!D877:E2702,2,FALSE)</f>
        <v>171279.08802183083</v>
      </c>
      <c r="J900" s="95">
        <v>131278.21140064209</v>
      </c>
      <c r="K900" s="95">
        <v>557282.41666666663</v>
      </c>
      <c r="R900" s="42"/>
    </row>
    <row r="901" spans="2:18" x14ac:dyDescent="0.35">
      <c r="B901" s="66">
        <v>43884</v>
      </c>
      <c r="C901">
        <f t="shared" si="52"/>
        <v>2020</v>
      </c>
      <c r="D901">
        <f t="shared" si="53"/>
        <v>2</v>
      </c>
      <c r="E901">
        <f t="shared" si="54"/>
        <v>23</v>
      </c>
      <c r="F901" s="36">
        <f>IF(VLOOKUP(B901,Temperature!$A$5:$F$2241,6,FALSE)=999,0,VLOOKUP(B901,Temperature!$A$5:$F$2241,6,FALSE))</f>
        <v>38.125</v>
      </c>
      <c r="G901" s="94">
        <f t="shared" si="55"/>
        <v>251850.78391086045</v>
      </c>
      <c r="H901" s="94">
        <v>0</v>
      </c>
      <c r="I901" s="94">
        <f>VLOOKUP(B901,'Daily NLSL'!D878:E2703,2,FALSE)</f>
        <v>171279.08802183083</v>
      </c>
      <c r="J901" s="95">
        <v>131278.21140064209</v>
      </c>
      <c r="K901" s="95">
        <v>554408.08333333337</v>
      </c>
      <c r="R901" s="42"/>
    </row>
    <row r="902" spans="2:18" x14ac:dyDescent="0.35">
      <c r="B902" s="66">
        <v>43885</v>
      </c>
      <c r="C902">
        <f t="shared" si="52"/>
        <v>2020</v>
      </c>
      <c r="D902">
        <f t="shared" si="53"/>
        <v>2</v>
      </c>
      <c r="E902">
        <f t="shared" si="54"/>
        <v>24</v>
      </c>
      <c r="F902" s="36">
        <f>IF(VLOOKUP(B902,Temperature!$A$5:$F$2241,6,FALSE)=999,0,VLOOKUP(B902,Temperature!$A$5:$F$2241,6,FALSE))</f>
        <v>37.916670000000003</v>
      </c>
      <c r="G902" s="94">
        <f t="shared" si="55"/>
        <v>271729.40891086042</v>
      </c>
      <c r="H902" s="94">
        <v>0</v>
      </c>
      <c r="I902" s="94">
        <f>VLOOKUP(B902,'Daily NLSL'!D879:E2704,2,FALSE)</f>
        <v>171279.08802183083</v>
      </c>
      <c r="J902" s="95">
        <v>131278.21140064209</v>
      </c>
      <c r="K902" s="95">
        <v>574286.70833333337</v>
      </c>
      <c r="R902" s="42"/>
    </row>
    <row r="903" spans="2:18" x14ac:dyDescent="0.35">
      <c r="B903" s="66">
        <v>43886</v>
      </c>
      <c r="C903">
        <f t="shared" si="52"/>
        <v>2020</v>
      </c>
      <c r="D903">
        <f t="shared" si="53"/>
        <v>2</v>
      </c>
      <c r="E903">
        <f t="shared" si="54"/>
        <v>25</v>
      </c>
      <c r="F903" s="36">
        <f>IF(VLOOKUP(B903,Temperature!$A$5:$F$2241,6,FALSE)=999,0,VLOOKUP(B903,Temperature!$A$5:$F$2241,6,FALSE))</f>
        <v>35.666670000000003</v>
      </c>
      <c r="G903" s="94">
        <f t="shared" si="55"/>
        <v>278936.28391086042</v>
      </c>
      <c r="H903" s="94">
        <v>0</v>
      </c>
      <c r="I903" s="94">
        <f>VLOOKUP(B903,'Daily NLSL'!D880:E2705,2,FALSE)</f>
        <v>171279.08802183083</v>
      </c>
      <c r="J903" s="95">
        <v>131278.21140064209</v>
      </c>
      <c r="K903" s="95">
        <v>581493.58333333337</v>
      </c>
      <c r="R903" s="42"/>
    </row>
    <row r="904" spans="2:18" x14ac:dyDescent="0.35">
      <c r="B904" s="66">
        <v>43887</v>
      </c>
      <c r="C904">
        <f t="shared" si="52"/>
        <v>2020</v>
      </c>
      <c r="D904">
        <f t="shared" si="53"/>
        <v>2</v>
      </c>
      <c r="E904">
        <f t="shared" si="54"/>
        <v>26</v>
      </c>
      <c r="F904" s="36">
        <f>IF(VLOOKUP(B904,Temperature!$A$5:$F$2241,6,FALSE)=999,0,VLOOKUP(B904,Temperature!$A$5:$F$2241,6,FALSE))</f>
        <v>38.958329999999997</v>
      </c>
      <c r="G904" s="94">
        <f t="shared" si="55"/>
        <v>267069.07557752705</v>
      </c>
      <c r="H904" s="94">
        <v>0</v>
      </c>
      <c r="I904" s="94">
        <f>VLOOKUP(B904,'Daily NLSL'!D881:E2706,2,FALSE)</f>
        <v>171279.08802183083</v>
      </c>
      <c r="J904" s="95">
        <v>131278.21140064209</v>
      </c>
      <c r="K904" s="95">
        <v>569626.375</v>
      </c>
      <c r="R904" s="42"/>
    </row>
    <row r="905" spans="2:18" x14ac:dyDescent="0.35">
      <c r="B905" s="66">
        <v>43888</v>
      </c>
      <c r="C905">
        <f t="shared" si="52"/>
        <v>2020</v>
      </c>
      <c r="D905">
        <f t="shared" si="53"/>
        <v>2</v>
      </c>
      <c r="E905">
        <f t="shared" si="54"/>
        <v>27</v>
      </c>
      <c r="F905" s="36">
        <f>IF(VLOOKUP(B905,Temperature!$A$5:$F$2241,6,FALSE)=999,0,VLOOKUP(B905,Temperature!$A$5:$F$2241,6,FALSE))</f>
        <v>40.666670000000003</v>
      </c>
      <c r="G905" s="94">
        <f t="shared" si="55"/>
        <v>255300.45057752708</v>
      </c>
      <c r="H905" s="94">
        <v>0</v>
      </c>
      <c r="I905" s="94">
        <f>VLOOKUP(B905,'Daily NLSL'!D882:E2707,2,FALSE)</f>
        <v>171279.08802183083</v>
      </c>
      <c r="J905" s="95">
        <v>131278.21140064209</v>
      </c>
      <c r="K905" s="95">
        <v>557857.75</v>
      </c>
      <c r="R905" s="42"/>
    </row>
    <row r="906" spans="2:18" x14ac:dyDescent="0.35">
      <c r="B906" s="66">
        <v>43889</v>
      </c>
      <c r="C906">
        <f t="shared" si="52"/>
        <v>2020</v>
      </c>
      <c r="D906">
        <f t="shared" si="53"/>
        <v>2</v>
      </c>
      <c r="E906">
        <f t="shared" si="54"/>
        <v>28</v>
      </c>
      <c r="F906" s="36">
        <f>IF(VLOOKUP(B906,Temperature!$A$5:$F$2241,6,FALSE)=999,0,VLOOKUP(B906,Temperature!$A$5:$F$2241,6,FALSE))</f>
        <v>42.125</v>
      </c>
      <c r="G906" s="94">
        <f t="shared" si="55"/>
        <v>238886.61724419371</v>
      </c>
      <c r="H906" s="94">
        <v>0</v>
      </c>
      <c r="I906" s="94">
        <f>VLOOKUP(B906,'Daily NLSL'!D883:E2708,2,FALSE)</f>
        <v>171279.08802183083</v>
      </c>
      <c r="J906" s="95">
        <v>131278.21140064209</v>
      </c>
      <c r="K906" s="95">
        <v>541443.91666666663</v>
      </c>
      <c r="R906" s="42"/>
    </row>
    <row r="907" spans="2:18" x14ac:dyDescent="0.35">
      <c r="B907" s="66">
        <v>43890</v>
      </c>
      <c r="C907">
        <f t="shared" si="52"/>
        <v>2020</v>
      </c>
      <c r="D907">
        <f t="shared" si="53"/>
        <v>2</v>
      </c>
      <c r="E907">
        <f t="shared" si="54"/>
        <v>29</v>
      </c>
      <c r="F907" s="36">
        <f>IF(VLOOKUP(B907,Temperature!$A$5:$F$2241,6,FALSE)=999,0,VLOOKUP(B907,Temperature!$A$5:$F$2241,6,FALSE))</f>
        <v>42.416670000000003</v>
      </c>
      <c r="G907" s="94">
        <f t="shared" si="55"/>
        <v>238552.53391086045</v>
      </c>
      <c r="H907" s="94">
        <v>0</v>
      </c>
      <c r="I907" s="94">
        <f>VLOOKUP(B907,'Daily NLSL'!D884:E2709,2,FALSE)</f>
        <v>171279.08802183083</v>
      </c>
      <c r="J907" s="95">
        <v>131278.21140064209</v>
      </c>
      <c r="K907" s="95">
        <v>541109.83333333337</v>
      </c>
      <c r="R907" s="42"/>
    </row>
    <row r="908" spans="2:18" x14ac:dyDescent="0.35">
      <c r="B908" s="66">
        <v>43891</v>
      </c>
      <c r="C908">
        <f t="shared" si="52"/>
        <v>2020</v>
      </c>
      <c r="D908">
        <f t="shared" si="53"/>
        <v>3</v>
      </c>
      <c r="E908">
        <f t="shared" si="54"/>
        <v>1</v>
      </c>
      <c r="F908" s="36">
        <f>IF(VLOOKUP(B908,Temperature!$A$5:$F$2241,6,FALSE)=999,0,VLOOKUP(B908,Temperature!$A$5:$F$2241,6,FALSE))</f>
        <v>38.416670000000003</v>
      </c>
      <c r="G908" s="94">
        <f t="shared" si="55"/>
        <v>251060.00238790247</v>
      </c>
      <c r="H908" s="94">
        <v>0</v>
      </c>
      <c r="I908" s="94">
        <f>VLOOKUP(B908,'Daily NLSL'!D885:E2710,2,FALSE)</f>
        <v>172217.01324816668</v>
      </c>
      <c r="J908" s="95">
        <v>126910.77603059751</v>
      </c>
      <c r="K908" s="95">
        <v>550187.79166666663</v>
      </c>
      <c r="R908" s="42"/>
    </row>
    <row r="909" spans="2:18" x14ac:dyDescent="0.35">
      <c r="B909" s="66">
        <v>43892</v>
      </c>
      <c r="C909">
        <f t="shared" si="52"/>
        <v>2020</v>
      </c>
      <c r="D909">
        <f t="shared" si="53"/>
        <v>3</v>
      </c>
      <c r="E909">
        <f t="shared" si="54"/>
        <v>2</v>
      </c>
      <c r="F909" s="36">
        <f>IF(VLOOKUP(B909,Temperature!$A$5:$F$2241,6,FALSE)=999,0,VLOOKUP(B909,Temperature!$A$5:$F$2241,6,FALSE))</f>
        <v>41.583329999999997</v>
      </c>
      <c r="G909" s="94">
        <f t="shared" si="55"/>
        <v>253404.16905456921</v>
      </c>
      <c r="H909" s="94">
        <v>0</v>
      </c>
      <c r="I909" s="94">
        <f>VLOOKUP(B909,'Daily NLSL'!D886:E2711,2,FALSE)</f>
        <v>172217.01324816668</v>
      </c>
      <c r="J909" s="95">
        <v>126910.77603059751</v>
      </c>
      <c r="K909" s="95">
        <v>552531.95833333337</v>
      </c>
      <c r="R909" s="42"/>
    </row>
    <row r="910" spans="2:18" x14ac:dyDescent="0.35">
      <c r="B910" s="66">
        <v>43893</v>
      </c>
      <c r="C910">
        <f t="shared" si="52"/>
        <v>2020</v>
      </c>
      <c r="D910">
        <f t="shared" si="53"/>
        <v>3</v>
      </c>
      <c r="E910">
        <f t="shared" si="54"/>
        <v>3</v>
      </c>
      <c r="F910" s="36">
        <f>IF(VLOOKUP(B910,Temperature!$A$5:$F$2241,6,FALSE)=999,0,VLOOKUP(B910,Temperature!$A$5:$F$2241,6,FALSE))</f>
        <v>49.541670000000003</v>
      </c>
      <c r="G910" s="94">
        <f t="shared" si="55"/>
        <v>234269.08572123584</v>
      </c>
      <c r="H910" s="94">
        <v>0</v>
      </c>
      <c r="I910" s="94">
        <f>VLOOKUP(B910,'Daily NLSL'!D887:E2712,2,FALSE)</f>
        <v>172217.01324816668</v>
      </c>
      <c r="J910" s="95">
        <v>126910.77603059751</v>
      </c>
      <c r="K910" s="95">
        <v>533396.875</v>
      </c>
      <c r="R910" s="42"/>
    </row>
    <row r="911" spans="2:18" x14ac:dyDescent="0.35">
      <c r="B911" s="66">
        <v>43894</v>
      </c>
      <c r="C911">
        <f t="shared" si="52"/>
        <v>2020</v>
      </c>
      <c r="D911">
        <f t="shared" si="53"/>
        <v>3</v>
      </c>
      <c r="E911">
        <f t="shared" si="54"/>
        <v>4</v>
      </c>
      <c r="F911" s="36">
        <f>IF(VLOOKUP(B911,Temperature!$A$5:$F$2241,6,FALSE)=999,0,VLOOKUP(B911,Temperature!$A$5:$F$2241,6,FALSE))</f>
        <v>45.333329999999997</v>
      </c>
      <c r="G911" s="94">
        <f t="shared" si="55"/>
        <v>242808.00238790247</v>
      </c>
      <c r="H911" s="94">
        <v>0</v>
      </c>
      <c r="I911" s="94">
        <f>VLOOKUP(B911,'Daily NLSL'!D888:E2713,2,FALSE)</f>
        <v>172217.01324816668</v>
      </c>
      <c r="J911" s="95">
        <v>126910.77603059751</v>
      </c>
      <c r="K911" s="95">
        <v>541935.79166666663</v>
      </c>
      <c r="R911" s="42"/>
    </row>
    <row r="912" spans="2:18" x14ac:dyDescent="0.35">
      <c r="B912" s="66">
        <v>43895</v>
      </c>
      <c r="C912">
        <f t="shared" si="52"/>
        <v>2020</v>
      </c>
      <c r="D912">
        <f t="shared" si="53"/>
        <v>3</v>
      </c>
      <c r="E912">
        <f t="shared" si="54"/>
        <v>5</v>
      </c>
      <c r="F912" s="36">
        <f>IF(VLOOKUP(B912,Temperature!$A$5:$F$2241,6,FALSE)=999,0,VLOOKUP(B912,Temperature!$A$5:$F$2241,6,FALSE))</f>
        <v>42.083329999999997</v>
      </c>
      <c r="G912" s="94">
        <f t="shared" si="55"/>
        <v>260700.12738790247</v>
      </c>
      <c r="H912" s="94">
        <v>0</v>
      </c>
      <c r="I912" s="94">
        <f>VLOOKUP(B912,'Daily NLSL'!D889:E2714,2,FALSE)</f>
        <v>172217.01324816668</v>
      </c>
      <c r="J912" s="95">
        <v>126910.77603059751</v>
      </c>
      <c r="K912" s="95">
        <v>559827.91666666663</v>
      </c>
      <c r="R912" s="42"/>
    </row>
    <row r="913" spans="2:18" x14ac:dyDescent="0.35">
      <c r="B913" s="66">
        <v>43896</v>
      </c>
      <c r="C913">
        <f t="shared" si="52"/>
        <v>2020</v>
      </c>
      <c r="D913">
        <f t="shared" si="53"/>
        <v>3</v>
      </c>
      <c r="E913">
        <f t="shared" si="54"/>
        <v>6</v>
      </c>
      <c r="F913" s="36">
        <f>IF(VLOOKUP(B913,Temperature!$A$5:$F$2241,6,FALSE)=999,0,VLOOKUP(B913,Temperature!$A$5:$F$2241,6,FALSE))</f>
        <v>43.416670000000003</v>
      </c>
      <c r="G913" s="94">
        <f t="shared" si="55"/>
        <v>251496.75238790247</v>
      </c>
      <c r="H913" s="94">
        <v>0</v>
      </c>
      <c r="I913" s="94">
        <f>VLOOKUP(B913,'Daily NLSL'!D890:E2715,2,FALSE)</f>
        <v>172217.01324816668</v>
      </c>
      <c r="J913" s="95">
        <v>126910.77603059751</v>
      </c>
      <c r="K913" s="95">
        <v>550624.54166666663</v>
      </c>
      <c r="R913" s="42"/>
    </row>
    <row r="914" spans="2:18" x14ac:dyDescent="0.35">
      <c r="B914" s="66">
        <v>43897</v>
      </c>
      <c r="C914">
        <f t="shared" si="52"/>
        <v>2020</v>
      </c>
      <c r="D914">
        <f t="shared" si="53"/>
        <v>3</v>
      </c>
      <c r="E914">
        <f t="shared" si="54"/>
        <v>7</v>
      </c>
      <c r="F914" s="36">
        <f>IF(VLOOKUP(B914,Temperature!$A$5:$F$2241,6,FALSE)=999,0,VLOOKUP(B914,Temperature!$A$5:$F$2241,6,FALSE))</f>
        <v>40.375</v>
      </c>
      <c r="G914" s="94">
        <f t="shared" si="55"/>
        <v>237432.54405456921</v>
      </c>
      <c r="H914" s="94">
        <v>0</v>
      </c>
      <c r="I914" s="94">
        <f>VLOOKUP(B914,'Daily NLSL'!D891:E2716,2,FALSE)</f>
        <v>172217.01324816668</v>
      </c>
      <c r="J914" s="95">
        <v>126910.77603059751</v>
      </c>
      <c r="K914" s="95">
        <v>536560.33333333337</v>
      </c>
      <c r="R914" s="42"/>
    </row>
    <row r="915" spans="2:18" x14ac:dyDescent="0.35">
      <c r="B915" s="66">
        <v>43898</v>
      </c>
      <c r="C915">
        <f t="shared" si="52"/>
        <v>2020</v>
      </c>
      <c r="D915">
        <f t="shared" si="53"/>
        <v>3</v>
      </c>
      <c r="E915">
        <f t="shared" si="54"/>
        <v>8</v>
      </c>
      <c r="F915" s="36">
        <f>IF(VLOOKUP(B915,Temperature!$A$5:$F$2241,6,FALSE)=999,0,VLOOKUP(B915,Temperature!$A$5:$F$2241,6,FALSE))</f>
        <v>37.441670000000002</v>
      </c>
      <c r="G915" s="94">
        <f t="shared" si="55"/>
        <v>231733.56770911571</v>
      </c>
      <c r="H915" s="94">
        <v>0</v>
      </c>
      <c r="I915" s="94">
        <f>VLOOKUP(B915,'Daily NLSL'!D892:E2717,2,FALSE)</f>
        <v>180128.33805644783</v>
      </c>
      <c r="J915" s="95">
        <v>132005.00727791476</v>
      </c>
      <c r="K915" s="95">
        <v>543866.91304347827</v>
      </c>
      <c r="R915" s="42"/>
    </row>
    <row r="916" spans="2:18" x14ac:dyDescent="0.35">
      <c r="B916" s="66">
        <v>43899</v>
      </c>
      <c r="C916">
        <f t="shared" si="52"/>
        <v>2020</v>
      </c>
      <c r="D916">
        <f t="shared" si="53"/>
        <v>3</v>
      </c>
      <c r="E916">
        <f t="shared" si="54"/>
        <v>9</v>
      </c>
      <c r="F916" s="36">
        <f>IF(VLOOKUP(B916,Temperature!$A$5:$F$2241,6,FALSE)=999,0,VLOOKUP(B916,Temperature!$A$5:$F$2241,6,FALSE))</f>
        <v>35.875</v>
      </c>
      <c r="G916" s="94">
        <f t="shared" si="55"/>
        <v>263109.50238790247</v>
      </c>
      <c r="H916" s="94">
        <v>0</v>
      </c>
      <c r="I916" s="94">
        <f>VLOOKUP(B916,'Daily NLSL'!D893:E2718,2,FALSE)</f>
        <v>172217.01324816668</v>
      </c>
      <c r="J916" s="95">
        <v>126910.77603059751</v>
      </c>
      <c r="K916" s="95">
        <v>562237.29166666663</v>
      </c>
      <c r="R916" s="42"/>
    </row>
    <row r="917" spans="2:18" x14ac:dyDescent="0.35">
      <c r="B917" s="66">
        <v>43900</v>
      </c>
      <c r="C917">
        <f t="shared" si="52"/>
        <v>2020</v>
      </c>
      <c r="D917">
        <f t="shared" si="53"/>
        <v>3</v>
      </c>
      <c r="E917">
        <f t="shared" si="54"/>
        <v>10</v>
      </c>
      <c r="F917" s="36">
        <f>IF(VLOOKUP(B917,Temperature!$A$5:$F$2241,6,FALSE)=999,0,VLOOKUP(B917,Temperature!$A$5:$F$2241,6,FALSE))</f>
        <v>38.916670000000003</v>
      </c>
      <c r="G917" s="94">
        <f t="shared" si="55"/>
        <v>278133.33572123584</v>
      </c>
      <c r="H917" s="94">
        <v>0</v>
      </c>
      <c r="I917" s="94">
        <f>VLOOKUP(B917,'Daily NLSL'!D894:E2719,2,FALSE)</f>
        <v>172217.01324816668</v>
      </c>
      <c r="J917" s="95">
        <v>126910.77603059751</v>
      </c>
      <c r="K917" s="95">
        <v>577261.125</v>
      </c>
      <c r="R917" s="42"/>
    </row>
    <row r="918" spans="2:18" x14ac:dyDescent="0.35">
      <c r="B918" s="66">
        <v>43901</v>
      </c>
      <c r="C918">
        <f t="shared" si="52"/>
        <v>2020</v>
      </c>
      <c r="D918">
        <f t="shared" si="53"/>
        <v>3</v>
      </c>
      <c r="E918">
        <f t="shared" si="54"/>
        <v>11</v>
      </c>
      <c r="F918" s="36">
        <f>IF(VLOOKUP(B918,Temperature!$A$5:$F$2241,6,FALSE)=999,0,VLOOKUP(B918,Temperature!$A$5:$F$2241,6,FALSE))</f>
        <v>42.791670000000003</v>
      </c>
      <c r="G918" s="94">
        <f t="shared" si="55"/>
        <v>252433.37738790247</v>
      </c>
      <c r="H918" s="94">
        <v>0</v>
      </c>
      <c r="I918" s="94">
        <f>VLOOKUP(B918,'Daily NLSL'!D895:E2720,2,FALSE)</f>
        <v>172217.01324816668</v>
      </c>
      <c r="J918" s="95">
        <v>126910.77603059751</v>
      </c>
      <c r="K918" s="95">
        <v>551561.16666666663</v>
      </c>
      <c r="R918" s="42"/>
    </row>
    <row r="919" spans="2:18" x14ac:dyDescent="0.35">
      <c r="B919" s="66">
        <v>43902</v>
      </c>
      <c r="C919">
        <f t="shared" si="52"/>
        <v>2020</v>
      </c>
      <c r="D919">
        <f t="shared" si="53"/>
        <v>3</v>
      </c>
      <c r="E919">
        <f t="shared" si="54"/>
        <v>12</v>
      </c>
      <c r="F919" s="36">
        <f>IF(VLOOKUP(B919,Temperature!$A$5:$F$2241,6,FALSE)=999,0,VLOOKUP(B919,Temperature!$A$5:$F$2241,6,FALSE))</f>
        <v>37.166670000000003</v>
      </c>
      <c r="G919" s="94">
        <f t="shared" si="55"/>
        <v>272397.91905456921</v>
      </c>
      <c r="H919" s="94">
        <v>0</v>
      </c>
      <c r="I919" s="94">
        <f>VLOOKUP(B919,'Daily NLSL'!D896:E2721,2,FALSE)</f>
        <v>172217.01324816668</v>
      </c>
      <c r="J919" s="95">
        <v>126910.77603059751</v>
      </c>
      <c r="K919" s="95">
        <v>571525.70833333337</v>
      </c>
      <c r="R919" s="42"/>
    </row>
    <row r="920" spans="2:18" x14ac:dyDescent="0.35">
      <c r="B920" s="66">
        <v>43903</v>
      </c>
      <c r="C920">
        <f t="shared" si="52"/>
        <v>2020</v>
      </c>
      <c r="D920">
        <f t="shared" si="53"/>
        <v>3</v>
      </c>
      <c r="E920">
        <f t="shared" si="54"/>
        <v>13</v>
      </c>
      <c r="F920" s="36">
        <f>IF(VLOOKUP(B920,Temperature!$A$5:$F$2241,6,FALSE)=999,0,VLOOKUP(B920,Temperature!$A$5:$F$2241,6,FALSE))</f>
        <v>33.208329999999997</v>
      </c>
      <c r="G920" s="94">
        <f t="shared" si="55"/>
        <v>297088.71072123584</v>
      </c>
      <c r="H920" s="94">
        <v>0</v>
      </c>
      <c r="I920" s="94">
        <f>VLOOKUP(B920,'Daily NLSL'!D897:E2722,2,FALSE)</f>
        <v>172217.01324816668</v>
      </c>
      <c r="J920" s="95">
        <v>126910.77603059751</v>
      </c>
      <c r="K920" s="95">
        <v>596216.5</v>
      </c>
      <c r="R920" s="42"/>
    </row>
    <row r="921" spans="2:18" x14ac:dyDescent="0.35">
      <c r="B921" s="66">
        <v>43904</v>
      </c>
      <c r="C921">
        <f t="shared" si="52"/>
        <v>2020</v>
      </c>
      <c r="D921">
        <f t="shared" si="53"/>
        <v>3</v>
      </c>
      <c r="E921">
        <f t="shared" si="54"/>
        <v>14</v>
      </c>
      <c r="F921" s="36">
        <f>IF(VLOOKUP(B921,Temperature!$A$5:$F$2241,6,FALSE)=999,0,VLOOKUP(B921,Temperature!$A$5:$F$2241,6,FALSE))</f>
        <v>27.875</v>
      </c>
      <c r="G921" s="94">
        <f t="shared" si="55"/>
        <v>327403.54405456921</v>
      </c>
      <c r="H921" s="94">
        <v>0</v>
      </c>
      <c r="I921" s="94">
        <f>VLOOKUP(B921,'Daily NLSL'!D898:E2723,2,FALSE)</f>
        <v>172217.01324816668</v>
      </c>
      <c r="J921" s="95">
        <v>126910.77603059751</v>
      </c>
      <c r="K921" s="95">
        <v>626531.33333333337</v>
      </c>
      <c r="R921" s="42"/>
    </row>
    <row r="922" spans="2:18" x14ac:dyDescent="0.35">
      <c r="B922" s="66">
        <v>43905</v>
      </c>
      <c r="C922">
        <f t="shared" ref="C922:C985" si="56">YEAR(B922)</f>
        <v>2020</v>
      </c>
      <c r="D922">
        <f t="shared" ref="D922:D985" si="57">MONTH(B922)</f>
        <v>3</v>
      </c>
      <c r="E922">
        <f t="shared" ref="E922:E985" si="58">DAY(B922)</f>
        <v>15</v>
      </c>
      <c r="F922" s="36">
        <f>IF(VLOOKUP(B922,Temperature!$A$5:$F$2241,6,FALSE)=999,0,VLOOKUP(B922,Temperature!$A$5:$F$2241,6,FALSE))</f>
        <v>29.25</v>
      </c>
      <c r="G922" s="94">
        <f t="shared" si="55"/>
        <v>311971.00238790247</v>
      </c>
      <c r="H922" s="94">
        <v>0</v>
      </c>
      <c r="I922" s="94">
        <f>VLOOKUP(B922,'Daily NLSL'!D899:E2724,2,FALSE)</f>
        <v>172217.01324816668</v>
      </c>
      <c r="J922" s="95">
        <v>126910.77603059751</v>
      </c>
      <c r="K922" s="95">
        <v>611098.79166666663</v>
      </c>
      <c r="R922" s="42"/>
    </row>
    <row r="923" spans="2:18" x14ac:dyDescent="0.35">
      <c r="B923" s="66">
        <v>43906</v>
      </c>
      <c r="C923">
        <f t="shared" si="56"/>
        <v>2020</v>
      </c>
      <c r="D923">
        <f t="shared" si="57"/>
        <v>3</v>
      </c>
      <c r="E923">
        <f t="shared" si="58"/>
        <v>16</v>
      </c>
      <c r="F923" s="36">
        <f>IF(VLOOKUP(B923,Temperature!$A$5:$F$2241,6,FALSE)=999,0,VLOOKUP(B923,Temperature!$A$5:$F$2241,6,FALSE))</f>
        <v>37.333329999999997</v>
      </c>
      <c r="G923" s="94">
        <f t="shared" ref="G923:G986" si="59">K923-H923-I923-J923</f>
        <v>276437.54405456921</v>
      </c>
      <c r="H923" s="94">
        <v>0</v>
      </c>
      <c r="I923" s="94">
        <f>VLOOKUP(B923,'Daily NLSL'!D900:E2725,2,FALSE)</f>
        <v>172217.01324816668</v>
      </c>
      <c r="J923" s="95">
        <v>126910.77603059751</v>
      </c>
      <c r="K923" s="95">
        <v>575565.33333333337</v>
      </c>
      <c r="R923" s="42"/>
    </row>
    <row r="924" spans="2:18" x14ac:dyDescent="0.35">
      <c r="B924" s="66">
        <v>43907</v>
      </c>
      <c r="C924">
        <f t="shared" si="56"/>
        <v>2020</v>
      </c>
      <c r="D924">
        <f t="shared" si="57"/>
        <v>3</v>
      </c>
      <c r="E924">
        <f t="shared" si="58"/>
        <v>17</v>
      </c>
      <c r="F924" s="36">
        <f>IF(VLOOKUP(B924,Temperature!$A$5:$F$2241,6,FALSE)=999,0,VLOOKUP(B924,Temperature!$A$5:$F$2241,6,FALSE))</f>
        <v>39.958329999999997</v>
      </c>
      <c r="G924" s="94">
        <f t="shared" si="59"/>
        <v>253725.00238790247</v>
      </c>
      <c r="H924" s="94">
        <v>0</v>
      </c>
      <c r="I924" s="94">
        <f>VLOOKUP(B924,'Daily NLSL'!D901:E2726,2,FALSE)</f>
        <v>172217.01324816668</v>
      </c>
      <c r="J924" s="95">
        <v>126910.77603059751</v>
      </c>
      <c r="K924" s="95">
        <v>552852.79166666663</v>
      </c>
      <c r="R924" s="42"/>
    </row>
    <row r="925" spans="2:18" x14ac:dyDescent="0.35">
      <c r="B925" s="66">
        <v>43908</v>
      </c>
      <c r="C925">
        <f t="shared" si="56"/>
        <v>2020</v>
      </c>
      <c r="D925">
        <f t="shared" si="57"/>
        <v>3</v>
      </c>
      <c r="E925">
        <f t="shared" si="58"/>
        <v>18</v>
      </c>
      <c r="F925" s="36">
        <f>IF(VLOOKUP(B925,Temperature!$A$5:$F$2241,6,FALSE)=999,0,VLOOKUP(B925,Temperature!$A$5:$F$2241,6,FALSE))</f>
        <v>44.791670000000003</v>
      </c>
      <c r="G925" s="94">
        <f t="shared" si="59"/>
        <v>242145.79405456921</v>
      </c>
      <c r="H925" s="94">
        <v>0</v>
      </c>
      <c r="I925" s="94">
        <f>VLOOKUP(B925,'Daily NLSL'!D902:E2727,2,FALSE)</f>
        <v>172217.01324816668</v>
      </c>
      <c r="J925" s="95">
        <v>126910.77603059751</v>
      </c>
      <c r="K925" s="95">
        <v>541273.58333333337</v>
      </c>
      <c r="R925" s="42"/>
    </row>
    <row r="926" spans="2:18" x14ac:dyDescent="0.35">
      <c r="B926" s="66">
        <v>43909</v>
      </c>
      <c r="C926">
        <f t="shared" si="56"/>
        <v>2020</v>
      </c>
      <c r="D926">
        <f t="shared" si="57"/>
        <v>3</v>
      </c>
      <c r="E926">
        <f t="shared" si="58"/>
        <v>19</v>
      </c>
      <c r="F926" s="36">
        <f>IF(VLOOKUP(B926,Temperature!$A$5:$F$2241,6,FALSE)=999,0,VLOOKUP(B926,Temperature!$A$5:$F$2241,6,FALSE))</f>
        <v>45.375</v>
      </c>
      <c r="G926" s="94">
        <f t="shared" si="59"/>
        <v>234678.83572123584</v>
      </c>
      <c r="H926" s="94">
        <v>0</v>
      </c>
      <c r="I926" s="94">
        <f>VLOOKUP(B926,'Daily NLSL'!D903:E2728,2,FALSE)</f>
        <v>172217.01324816668</v>
      </c>
      <c r="J926" s="95">
        <v>126910.77603059751</v>
      </c>
      <c r="K926" s="95">
        <v>533806.625</v>
      </c>
      <c r="R926" s="42"/>
    </row>
    <row r="927" spans="2:18" x14ac:dyDescent="0.35">
      <c r="B927" s="66">
        <v>43910</v>
      </c>
      <c r="C927">
        <f t="shared" si="56"/>
        <v>2020</v>
      </c>
      <c r="D927">
        <f t="shared" si="57"/>
        <v>3</v>
      </c>
      <c r="E927">
        <f t="shared" si="58"/>
        <v>20</v>
      </c>
      <c r="F927" s="36">
        <f>IF(VLOOKUP(B927,Temperature!$A$5:$F$2241,6,FALSE)=999,0,VLOOKUP(B927,Temperature!$A$5:$F$2241,6,FALSE))</f>
        <v>46.958329999999997</v>
      </c>
      <c r="G927" s="94">
        <f t="shared" si="59"/>
        <v>225437.46072123584</v>
      </c>
      <c r="H927" s="94">
        <v>0</v>
      </c>
      <c r="I927" s="94">
        <f>VLOOKUP(B927,'Daily NLSL'!D904:E2729,2,FALSE)</f>
        <v>172217.01324816668</v>
      </c>
      <c r="J927" s="95">
        <v>126910.77603059751</v>
      </c>
      <c r="K927" s="95">
        <v>524565.25</v>
      </c>
      <c r="R927" s="42"/>
    </row>
    <row r="928" spans="2:18" x14ac:dyDescent="0.35">
      <c r="B928" s="66">
        <v>43911</v>
      </c>
      <c r="C928">
        <f t="shared" si="56"/>
        <v>2020</v>
      </c>
      <c r="D928">
        <f t="shared" si="57"/>
        <v>3</v>
      </c>
      <c r="E928">
        <f t="shared" si="58"/>
        <v>21</v>
      </c>
      <c r="F928" s="36">
        <f>IF(VLOOKUP(B928,Temperature!$A$5:$F$2241,6,FALSE)=999,0,VLOOKUP(B928,Temperature!$A$5:$F$2241,6,FALSE))</f>
        <v>48.416670000000003</v>
      </c>
      <c r="G928" s="94">
        <f t="shared" si="59"/>
        <v>208231.66905456909</v>
      </c>
      <c r="H928" s="94">
        <v>0</v>
      </c>
      <c r="I928" s="94">
        <f>VLOOKUP(B928,'Daily NLSL'!D905:E2730,2,FALSE)</f>
        <v>172217.01324816668</v>
      </c>
      <c r="J928" s="95">
        <v>126910.77603059751</v>
      </c>
      <c r="K928" s="95">
        <v>507359.45833333331</v>
      </c>
      <c r="R928" s="42"/>
    </row>
    <row r="929" spans="2:18" x14ac:dyDescent="0.35">
      <c r="B929" s="66">
        <v>43912</v>
      </c>
      <c r="C929">
        <f t="shared" si="56"/>
        <v>2020</v>
      </c>
      <c r="D929">
        <f t="shared" si="57"/>
        <v>3</v>
      </c>
      <c r="E929">
        <f t="shared" si="58"/>
        <v>22</v>
      </c>
      <c r="F929" s="36">
        <f>IF(VLOOKUP(B929,Temperature!$A$5:$F$2241,6,FALSE)=999,0,VLOOKUP(B929,Temperature!$A$5:$F$2241,6,FALSE))</f>
        <v>47.041670000000003</v>
      </c>
      <c r="G929" s="94">
        <f t="shared" si="59"/>
        <v>212213.16905456909</v>
      </c>
      <c r="H929" s="94">
        <v>1178.75</v>
      </c>
      <c r="I929" s="94">
        <f>VLOOKUP(B929,'Daily NLSL'!D906:E2731,2,FALSE)</f>
        <v>172217.01324816668</v>
      </c>
      <c r="J929" s="95">
        <v>126910.77603059751</v>
      </c>
      <c r="K929" s="95">
        <v>512519.70833333331</v>
      </c>
      <c r="R929" s="42"/>
    </row>
    <row r="930" spans="2:18" x14ac:dyDescent="0.35">
      <c r="B930" s="66">
        <v>43913</v>
      </c>
      <c r="C930">
        <f t="shared" si="56"/>
        <v>2020</v>
      </c>
      <c r="D930">
        <f t="shared" si="57"/>
        <v>3</v>
      </c>
      <c r="E930">
        <f t="shared" si="58"/>
        <v>23</v>
      </c>
      <c r="F930" s="36">
        <f>IF(VLOOKUP(B930,Temperature!$A$5:$F$2241,6,FALSE)=999,0,VLOOKUP(B930,Temperature!$A$5:$F$2241,6,FALSE))</f>
        <v>46.041670000000003</v>
      </c>
      <c r="G930" s="94">
        <f t="shared" si="59"/>
        <v>225459.54405456909</v>
      </c>
      <c r="H930" s="94">
        <v>2682.0833333333335</v>
      </c>
      <c r="I930" s="94">
        <f>VLOOKUP(B930,'Daily NLSL'!D907:E2732,2,FALSE)</f>
        <v>172217.01324816668</v>
      </c>
      <c r="J930" s="95">
        <v>126910.77603059751</v>
      </c>
      <c r="K930" s="95">
        <v>527269.41666666663</v>
      </c>
      <c r="R930" s="42"/>
    </row>
    <row r="931" spans="2:18" x14ac:dyDescent="0.35">
      <c r="B931" s="66">
        <v>43914</v>
      </c>
      <c r="C931">
        <f t="shared" si="56"/>
        <v>2020</v>
      </c>
      <c r="D931">
        <f t="shared" si="57"/>
        <v>3</v>
      </c>
      <c r="E931">
        <f t="shared" si="58"/>
        <v>24</v>
      </c>
      <c r="F931" s="36">
        <f>IF(VLOOKUP(B931,Temperature!$A$5:$F$2241,6,FALSE)=999,0,VLOOKUP(B931,Temperature!$A$5:$F$2241,6,FALSE))</f>
        <v>41.708329999999997</v>
      </c>
      <c r="G931" s="94">
        <f t="shared" si="59"/>
        <v>242177.33572123584</v>
      </c>
      <c r="H931" s="94">
        <v>4142.083333333333</v>
      </c>
      <c r="I931" s="94">
        <f>VLOOKUP(B931,'Daily NLSL'!D908:E2733,2,FALSE)</f>
        <v>172217.01324816668</v>
      </c>
      <c r="J931" s="95">
        <v>126910.77603059751</v>
      </c>
      <c r="K931" s="95">
        <v>545447.20833333337</v>
      </c>
      <c r="R931" s="42"/>
    </row>
    <row r="932" spans="2:18" x14ac:dyDescent="0.35">
      <c r="B932" s="66">
        <v>43915</v>
      </c>
      <c r="C932">
        <f t="shared" si="56"/>
        <v>2020</v>
      </c>
      <c r="D932">
        <f t="shared" si="57"/>
        <v>3</v>
      </c>
      <c r="E932">
        <f t="shared" si="58"/>
        <v>25</v>
      </c>
      <c r="F932" s="36">
        <f>IF(VLOOKUP(B932,Temperature!$A$5:$F$2241,6,FALSE)=999,0,VLOOKUP(B932,Temperature!$A$5:$F$2241,6,FALSE))</f>
        <v>41.625</v>
      </c>
      <c r="G932" s="94">
        <f t="shared" si="59"/>
        <v>259089.79405456909</v>
      </c>
      <c r="H932" s="94">
        <v>5659.583333333333</v>
      </c>
      <c r="I932" s="94">
        <f>VLOOKUP(B932,'Daily NLSL'!D909:E2734,2,FALSE)</f>
        <v>172217.01324816668</v>
      </c>
      <c r="J932" s="95">
        <v>126910.77603059751</v>
      </c>
      <c r="K932" s="95">
        <v>563877.16666666663</v>
      </c>
      <c r="R932" s="42"/>
    </row>
    <row r="933" spans="2:18" x14ac:dyDescent="0.35">
      <c r="B933" s="66">
        <v>43916</v>
      </c>
      <c r="C933">
        <f t="shared" si="56"/>
        <v>2020</v>
      </c>
      <c r="D933">
        <f t="shared" si="57"/>
        <v>3</v>
      </c>
      <c r="E933">
        <f t="shared" si="58"/>
        <v>26</v>
      </c>
      <c r="F933" s="36">
        <f>IF(VLOOKUP(B933,Temperature!$A$5:$F$2241,6,FALSE)=999,0,VLOOKUP(B933,Temperature!$A$5:$F$2241,6,FALSE))</f>
        <v>39.708329999999997</v>
      </c>
      <c r="G933" s="94">
        <f t="shared" si="59"/>
        <v>239442.16905456921</v>
      </c>
      <c r="H933" s="94">
        <v>7149.166666666667</v>
      </c>
      <c r="I933" s="94">
        <f>VLOOKUP(B933,'Daily NLSL'!D910:E2735,2,FALSE)</f>
        <v>172217.01324816668</v>
      </c>
      <c r="J933" s="95">
        <v>126910.77603059751</v>
      </c>
      <c r="K933" s="95">
        <v>545719.125</v>
      </c>
      <c r="R933" s="42"/>
    </row>
    <row r="934" spans="2:18" x14ac:dyDescent="0.35">
      <c r="B934" s="66">
        <v>43917</v>
      </c>
      <c r="C934">
        <f t="shared" si="56"/>
        <v>2020</v>
      </c>
      <c r="D934">
        <f t="shared" si="57"/>
        <v>3</v>
      </c>
      <c r="E934">
        <f t="shared" si="58"/>
        <v>27</v>
      </c>
      <c r="F934" s="36">
        <f>IF(VLOOKUP(B934,Temperature!$A$5:$F$2241,6,FALSE)=999,0,VLOOKUP(B934,Temperature!$A$5:$F$2241,6,FALSE))</f>
        <v>46.375</v>
      </c>
      <c r="G934" s="94">
        <f t="shared" si="59"/>
        <v>214223.91905456909</v>
      </c>
      <c r="H934" s="94">
        <v>8701.25</v>
      </c>
      <c r="I934" s="94">
        <f>VLOOKUP(B934,'Daily NLSL'!D911:E2736,2,FALSE)</f>
        <v>172217.01324816668</v>
      </c>
      <c r="J934" s="95">
        <v>126910.77603059751</v>
      </c>
      <c r="K934" s="95">
        <v>522052.95833333331</v>
      </c>
      <c r="R934" s="42"/>
    </row>
    <row r="935" spans="2:18" x14ac:dyDescent="0.35">
      <c r="B935" s="66">
        <v>43918</v>
      </c>
      <c r="C935">
        <f t="shared" si="56"/>
        <v>2020</v>
      </c>
      <c r="D935">
        <f t="shared" si="57"/>
        <v>3</v>
      </c>
      <c r="E935">
        <f t="shared" si="58"/>
        <v>28</v>
      </c>
      <c r="F935" s="36">
        <f>IF(VLOOKUP(B935,Temperature!$A$5:$F$2241,6,FALSE)=999,0,VLOOKUP(B935,Temperature!$A$5:$F$2241,6,FALSE))</f>
        <v>48.416670000000003</v>
      </c>
      <c r="G935" s="94">
        <f t="shared" si="59"/>
        <v>187870.66905456909</v>
      </c>
      <c r="H935" s="94">
        <v>10235</v>
      </c>
      <c r="I935" s="94">
        <f>VLOOKUP(B935,'Daily NLSL'!D912:E2737,2,FALSE)</f>
        <v>172217.01324816668</v>
      </c>
      <c r="J935" s="95">
        <v>126910.77603059751</v>
      </c>
      <c r="K935" s="95">
        <v>497233.45833333331</v>
      </c>
      <c r="R935" s="42"/>
    </row>
    <row r="936" spans="2:18" x14ac:dyDescent="0.35">
      <c r="B936" s="66">
        <v>43919</v>
      </c>
      <c r="C936">
        <f t="shared" si="56"/>
        <v>2020</v>
      </c>
      <c r="D936">
        <f t="shared" si="57"/>
        <v>3</v>
      </c>
      <c r="E936">
        <f t="shared" si="58"/>
        <v>29</v>
      </c>
      <c r="F936" s="36">
        <f>IF(VLOOKUP(B936,Temperature!$A$5:$F$2241,6,FALSE)=999,0,VLOOKUP(B936,Temperature!$A$5:$F$2241,6,FALSE))</f>
        <v>52.958329999999997</v>
      </c>
      <c r="G936" s="94">
        <f t="shared" si="59"/>
        <v>184567.04405456921</v>
      </c>
      <c r="H936" s="94">
        <v>11788.333333333334</v>
      </c>
      <c r="I936" s="94">
        <f>VLOOKUP(B936,'Daily NLSL'!D913:E2738,2,FALSE)</f>
        <v>172217.01324816668</v>
      </c>
      <c r="J936" s="95">
        <v>126910.77603059751</v>
      </c>
      <c r="K936" s="95">
        <v>495483.16666666669</v>
      </c>
      <c r="R936" s="42"/>
    </row>
    <row r="937" spans="2:18" x14ac:dyDescent="0.35">
      <c r="B937" s="66">
        <v>43920</v>
      </c>
      <c r="C937">
        <f t="shared" si="56"/>
        <v>2020</v>
      </c>
      <c r="D937">
        <f t="shared" si="57"/>
        <v>3</v>
      </c>
      <c r="E937">
        <f t="shared" si="58"/>
        <v>30</v>
      </c>
      <c r="F937" s="36">
        <f>IF(VLOOKUP(B937,Temperature!$A$5:$F$2241,6,FALSE)=999,0,VLOOKUP(B937,Temperature!$A$5:$F$2241,6,FALSE))</f>
        <v>49.125</v>
      </c>
      <c r="G937" s="94">
        <f t="shared" si="59"/>
        <v>216789.75238790247</v>
      </c>
      <c r="H937" s="94">
        <v>13305</v>
      </c>
      <c r="I937" s="94">
        <f>VLOOKUP(B937,'Daily NLSL'!D914:E2739,2,FALSE)</f>
        <v>172217.01324816668</v>
      </c>
      <c r="J937" s="95">
        <v>126910.77603059751</v>
      </c>
      <c r="K937" s="95">
        <v>529222.54166666663</v>
      </c>
      <c r="R937" s="42"/>
    </row>
    <row r="938" spans="2:18" x14ac:dyDescent="0.35">
      <c r="B938" s="66">
        <v>43921</v>
      </c>
      <c r="C938">
        <f t="shared" si="56"/>
        <v>2020</v>
      </c>
      <c r="D938">
        <f t="shared" si="57"/>
        <v>3</v>
      </c>
      <c r="E938">
        <f t="shared" si="58"/>
        <v>31</v>
      </c>
      <c r="F938" s="36">
        <f>IF(VLOOKUP(B938,Temperature!$A$5:$F$2241,6,FALSE)=999,0,VLOOKUP(B938,Temperature!$A$5:$F$2241,6,FALSE))</f>
        <v>41.833329999999997</v>
      </c>
      <c r="G938" s="94">
        <f t="shared" si="59"/>
        <v>235628.50238790247</v>
      </c>
      <c r="H938" s="94">
        <v>14821.25</v>
      </c>
      <c r="I938" s="94">
        <f>VLOOKUP(B938,'Daily NLSL'!D915:E2740,2,FALSE)</f>
        <v>172217.01324816668</v>
      </c>
      <c r="J938" s="95">
        <v>126910.77603059751</v>
      </c>
      <c r="K938" s="95">
        <v>549577.54166666663</v>
      </c>
      <c r="R938" s="42"/>
    </row>
    <row r="939" spans="2:18" x14ac:dyDescent="0.35">
      <c r="B939" s="66">
        <v>43922</v>
      </c>
      <c r="C939">
        <f t="shared" si="56"/>
        <v>2020</v>
      </c>
      <c r="D939">
        <f t="shared" si="57"/>
        <v>4</v>
      </c>
      <c r="E939">
        <f t="shared" si="58"/>
        <v>1</v>
      </c>
      <c r="F939" s="36">
        <f>IF(VLOOKUP(B939,Temperature!$A$5:$F$2241,6,FALSE)=999,0,VLOOKUP(B939,Temperature!$A$5:$F$2241,6,FALSE))</f>
        <v>38.833329999999997</v>
      </c>
      <c r="G939" s="94">
        <f t="shared" si="59"/>
        <v>244938.90692091966</v>
      </c>
      <c r="H939" s="94">
        <v>16257.5</v>
      </c>
      <c r="I939" s="94">
        <f>VLOOKUP(B939,'Daily NLSL'!D916:E2741,2,FALSE)</f>
        <v>174582.88858947708</v>
      </c>
      <c r="J939" s="95">
        <v>115816.28782293666</v>
      </c>
      <c r="K939" s="95">
        <v>551595.58333333337</v>
      </c>
      <c r="R939" s="42"/>
    </row>
    <row r="940" spans="2:18" x14ac:dyDescent="0.35">
      <c r="B940" s="66">
        <v>43923</v>
      </c>
      <c r="C940">
        <f t="shared" si="56"/>
        <v>2020</v>
      </c>
      <c r="D940">
        <f t="shared" si="57"/>
        <v>4</v>
      </c>
      <c r="E940">
        <f t="shared" si="58"/>
        <v>2</v>
      </c>
      <c r="F940" s="36">
        <f>IF(VLOOKUP(B940,Temperature!$A$5:$F$2241,6,FALSE)=999,0,VLOOKUP(B940,Temperature!$A$5:$F$2241,6,FALSE))</f>
        <v>37.416670000000003</v>
      </c>
      <c r="G940" s="94">
        <f t="shared" si="59"/>
        <v>260186.53192091954</v>
      </c>
      <c r="H940" s="94">
        <v>17767.083333333332</v>
      </c>
      <c r="I940" s="94">
        <f>VLOOKUP(B940,'Daily NLSL'!D917:E2742,2,FALSE)</f>
        <v>174582.88858947708</v>
      </c>
      <c r="J940" s="95">
        <v>115816.28782293666</v>
      </c>
      <c r="K940" s="95">
        <v>568352.79166666663</v>
      </c>
      <c r="R940" s="42"/>
    </row>
    <row r="941" spans="2:18" x14ac:dyDescent="0.35">
      <c r="B941" s="66">
        <v>43924</v>
      </c>
      <c r="C941">
        <f t="shared" si="56"/>
        <v>2020</v>
      </c>
      <c r="D941">
        <f t="shared" si="57"/>
        <v>4</v>
      </c>
      <c r="E941">
        <f t="shared" si="58"/>
        <v>3</v>
      </c>
      <c r="F941" s="36">
        <f>IF(VLOOKUP(B941,Temperature!$A$5:$F$2241,6,FALSE)=999,0,VLOOKUP(B941,Temperature!$A$5:$F$2241,6,FALSE))</f>
        <v>37.833329999999997</v>
      </c>
      <c r="G941" s="94">
        <f t="shared" si="59"/>
        <v>261358.19858758629</v>
      </c>
      <c r="H941" s="94">
        <v>19315</v>
      </c>
      <c r="I941" s="94">
        <f>VLOOKUP(B941,'Daily NLSL'!D918:E2743,2,FALSE)</f>
        <v>174582.88858947708</v>
      </c>
      <c r="J941" s="95">
        <v>115816.28782293666</v>
      </c>
      <c r="K941" s="95">
        <v>571072.375</v>
      </c>
      <c r="R941" s="42"/>
    </row>
    <row r="942" spans="2:18" x14ac:dyDescent="0.35">
      <c r="B942" s="66">
        <v>43925</v>
      </c>
      <c r="C942">
        <f t="shared" si="56"/>
        <v>2020</v>
      </c>
      <c r="D942">
        <f t="shared" si="57"/>
        <v>4</v>
      </c>
      <c r="E942">
        <f t="shared" si="58"/>
        <v>4</v>
      </c>
      <c r="F942" s="36">
        <f>IF(VLOOKUP(B942,Temperature!$A$5:$F$2241,6,FALSE)=999,0,VLOOKUP(B942,Temperature!$A$5:$F$2241,6,FALSE))</f>
        <v>39.541670000000003</v>
      </c>
      <c r="G942" s="94">
        <f t="shared" si="59"/>
        <v>238451.78192091966</v>
      </c>
      <c r="H942" s="94">
        <v>20841.666666666668</v>
      </c>
      <c r="I942" s="94">
        <f>VLOOKUP(B942,'Daily NLSL'!D919:E2744,2,FALSE)</f>
        <v>174582.88858947708</v>
      </c>
      <c r="J942" s="95">
        <v>115816.28782293666</v>
      </c>
      <c r="K942" s="95">
        <v>549692.625</v>
      </c>
      <c r="R942" s="42"/>
    </row>
    <row r="943" spans="2:18" x14ac:dyDescent="0.35">
      <c r="B943" s="66">
        <v>43926</v>
      </c>
      <c r="C943">
        <f t="shared" si="56"/>
        <v>2020</v>
      </c>
      <c r="D943">
        <f t="shared" si="57"/>
        <v>4</v>
      </c>
      <c r="E943">
        <f t="shared" si="58"/>
        <v>5</v>
      </c>
      <c r="F943" s="36">
        <f>IF(VLOOKUP(B943,Temperature!$A$5:$F$2241,6,FALSE)=999,0,VLOOKUP(B943,Temperature!$A$5:$F$2241,6,FALSE))</f>
        <v>44.583329999999997</v>
      </c>
      <c r="G943" s="94">
        <f t="shared" si="59"/>
        <v>201139.74025425292</v>
      </c>
      <c r="H943" s="94">
        <v>22456.666666666668</v>
      </c>
      <c r="I943" s="94">
        <f>VLOOKUP(B943,'Daily NLSL'!D920:E2745,2,FALSE)</f>
        <v>174582.88858947708</v>
      </c>
      <c r="J943" s="95">
        <v>115816.28782293666</v>
      </c>
      <c r="K943" s="95">
        <v>513995.58333333331</v>
      </c>
      <c r="R943" s="42"/>
    </row>
    <row r="944" spans="2:18" x14ac:dyDescent="0.35">
      <c r="B944" s="66">
        <v>43927</v>
      </c>
      <c r="C944">
        <f t="shared" si="56"/>
        <v>2020</v>
      </c>
      <c r="D944">
        <f t="shared" si="57"/>
        <v>4</v>
      </c>
      <c r="E944">
        <f t="shared" si="58"/>
        <v>6</v>
      </c>
      <c r="F944" s="36">
        <f>IF(VLOOKUP(B944,Temperature!$A$5:$F$2241,6,FALSE)=999,0,VLOOKUP(B944,Temperature!$A$5:$F$2241,6,FALSE))</f>
        <v>50.25</v>
      </c>
      <c r="G944" s="94">
        <f t="shared" si="59"/>
        <v>229798.82358758629</v>
      </c>
      <c r="H944" s="94">
        <v>24034.583333333332</v>
      </c>
      <c r="I944" s="94">
        <f>VLOOKUP(B944,'Daily NLSL'!D921:E2746,2,FALSE)</f>
        <v>174582.88858947708</v>
      </c>
      <c r="J944" s="95">
        <v>115816.28782293666</v>
      </c>
      <c r="K944" s="95">
        <v>544232.58333333337</v>
      </c>
      <c r="R944" s="42"/>
    </row>
    <row r="945" spans="2:18" x14ac:dyDescent="0.35">
      <c r="B945" s="66">
        <v>43928</v>
      </c>
      <c r="C945">
        <f t="shared" si="56"/>
        <v>2020</v>
      </c>
      <c r="D945">
        <f t="shared" si="57"/>
        <v>4</v>
      </c>
      <c r="E945">
        <f t="shared" si="58"/>
        <v>7</v>
      </c>
      <c r="F945" s="36">
        <f>IF(VLOOKUP(B945,Temperature!$A$5:$F$2241,6,FALSE)=999,0,VLOOKUP(B945,Temperature!$A$5:$F$2241,6,FALSE))</f>
        <v>50.708329999999997</v>
      </c>
      <c r="G945" s="94">
        <f t="shared" si="59"/>
        <v>228773.61525425292</v>
      </c>
      <c r="H945" s="94">
        <v>25617.5</v>
      </c>
      <c r="I945" s="94">
        <f>VLOOKUP(B945,'Daily NLSL'!D922:E2747,2,FALSE)</f>
        <v>174582.88858947708</v>
      </c>
      <c r="J945" s="95">
        <v>115816.28782293666</v>
      </c>
      <c r="K945" s="95">
        <v>544790.29166666663</v>
      </c>
      <c r="R945" s="42"/>
    </row>
    <row r="946" spans="2:18" x14ac:dyDescent="0.35">
      <c r="B946" s="66">
        <v>43929</v>
      </c>
      <c r="C946">
        <f t="shared" si="56"/>
        <v>2020</v>
      </c>
      <c r="D946">
        <f t="shared" si="57"/>
        <v>4</v>
      </c>
      <c r="E946">
        <f t="shared" si="58"/>
        <v>8</v>
      </c>
      <c r="F946" s="36">
        <f>IF(VLOOKUP(B946,Temperature!$A$5:$F$2241,6,FALSE)=999,0,VLOOKUP(B946,Temperature!$A$5:$F$2241,6,FALSE))</f>
        <v>54.125</v>
      </c>
      <c r="G946" s="94">
        <f t="shared" si="59"/>
        <v>233498.82358758629</v>
      </c>
      <c r="H946" s="94">
        <v>27178.75</v>
      </c>
      <c r="I946" s="94">
        <f>VLOOKUP(B946,'Daily NLSL'!D923:E2748,2,FALSE)</f>
        <v>174582.88858947708</v>
      </c>
      <c r="J946" s="95">
        <v>115816.28782293666</v>
      </c>
      <c r="K946" s="95">
        <v>551076.75</v>
      </c>
      <c r="R946" s="42"/>
    </row>
    <row r="947" spans="2:18" x14ac:dyDescent="0.35">
      <c r="B947" s="66">
        <v>43930</v>
      </c>
      <c r="C947">
        <f t="shared" si="56"/>
        <v>2020</v>
      </c>
      <c r="D947">
        <f t="shared" si="57"/>
        <v>4</v>
      </c>
      <c r="E947">
        <f t="shared" si="58"/>
        <v>9</v>
      </c>
      <c r="F947" s="36">
        <f>IF(VLOOKUP(B947,Temperature!$A$5:$F$2241,6,FALSE)=999,0,VLOOKUP(B947,Temperature!$A$5:$F$2241,6,FALSE))</f>
        <v>56.25</v>
      </c>
      <c r="G947" s="94">
        <f t="shared" si="59"/>
        <v>238056.24025425292</v>
      </c>
      <c r="H947" s="94">
        <v>28728.75</v>
      </c>
      <c r="I947" s="94">
        <f>VLOOKUP(B947,'Daily NLSL'!D924:E2749,2,FALSE)</f>
        <v>174582.88858947708</v>
      </c>
      <c r="J947" s="95">
        <v>115816.28782293666</v>
      </c>
      <c r="K947" s="95">
        <v>557184.16666666663</v>
      </c>
      <c r="R947" s="42"/>
    </row>
    <row r="948" spans="2:18" x14ac:dyDescent="0.35">
      <c r="B948" s="66">
        <v>43931</v>
      </c>
      <c r="C948">
        <f t="shared" si="56"/>
        <v>2020</v>
      </c>
      <c r="D948">
        <f t="shared" si="57"/>
        <v>4</v>
      </c>
      <c r="E948">
        <f t="shared" si="58"/>
        <v>10</v>
      </c>
      <c r="F948" s="36">
        <f>IF(VLOOKUP(B948,Temperature!$A$5:$F$2241,6,FALSE)=999,0,VLOOKUP(B948,Temperature!$A$5:$F$2241,6,FALSE))</f>
        <v>59</v>
      </c>
      <c r="G948" s="94">
        <f t="shared" si="59"/>
        <v>238493.78192091966</v>
      </c>
      <c r="H948" s="94">
        <v>30303.75</v>
      </c>
      <c r="I948" s="94">
        <f>VLOOKUP(B948,'Daily NLSL'!D925:E2750,2,FALSE)</f>
        <v>174582.88858947708</v>
      </c>
      <c r="J948" s="95">
        <v>115816.28782293666</v>
      </c>
      <c r="K948" s="95">
        <v>559196.70833333337</v>
      </c>
      <c r="R948" s="42"/>
    </row>
    <row r="949" spans="2:18" x14ac:dyDescent="0.35">
      <c r="B949" s="66">
        <v>43932</v>
      </c>
      <c r="C949">
        <f t="shared" si="56"/>
        <v>2020</v>
      </c>
      <c r="D949">
        <f t="shared" si="57"/>
        <v>4</v>
      </c>
      <c r="E949">
        <f t="shared" si="58"/>
        <v>11</v>
      </c>
      <c r="F949" s="36">
        <f>IF(VLOOKUP(B949,Temperature!$A$5:$F$2241,6,FALSE)=999,0,VLOOKUP(B949,Temperature!$A$5:$F$2241,6,FALSE))</f>
        <v>49.208329999999997</v>
      </c>
      <c r="G949" s="94">
        <f t="shared" si="59"/>
        <v>222034.57358758617</v>
      </c>
      <c r="H949" s="94">
        <v>31809.166666666668</v>
      </c>
      <c r="I949" s="94">
        <f>VLOOKUP(B949,'Daily NLSL'!D926:E2751,2,FALSE)</f>
        <v>174582.88858947708</v>
      </c>
      <c r="J949" s="95">
        <v>115816.28782293666</v>
      </c>
      <c r="K949" s="95">
        <v>544242.91666666663</v>
      </c>
      <c r="R949" s="42"/>
    </row>
    <row r="950" spans="2:18" x14ac:dyDescent="0.35">
      <c r="B950" s="66">
        <v>43933</v>
      </c>
      <c r="C950">
        <f t="shared" si="56"/>
        <v>2020</v>
      </c>
      <c r="D950">
        <f t="shared" si="57"/>
        <v>4</v>
      </c>
      <c r="E950">
        <f t="shared" si="58"/>
        <v>12</v>
      </c>
      <c r="F950" s="36">
        <f>IF(VLOOKUP(B950,Temperature!$A$5:$F$2241,6,FALSE)=999,0,VLOOKUP(B950,Temperature!$A$5:$F$2241,6,FALSE))</f>
        <v>42.875</v>
      </c>
      <c r="G950" s="94">
        <f t="shared" si="59"/>
        <v>216407.32358758629</v>
      </c>
      <c r="H950" s="94">
        <v>31782.083333333332</v>
      </c>
      <c r="I950" s="94">
        <f>VLOOKUP(B950,'Daily NLSL'!D927:E2752,2,FALSE)</f>
        <v>174582.88858947708</v>
      </c>
      <c r="J950" s="95">
        <v>115816.28782293666</v>
      </c>
      <c r="K950" s="95">
        <v>538588.58333333337</v>
      </c>
      <c r="R950" s="42"/>
    </row>
    <row r="951" spans="2:18" x14ac:dyDescent="0.35">
      <c r="B951" s="66">
        <v>43934</v>
      </c>
      <c r="C951">
        <f t="shared" si="56"/>
        <v>2020</v>
      </c>
      <c r="D951">
        <f t="shared" si="57"/>
        <v>4</v>
      </c>
      <c r="E951">
        <f t="shared" si="58"/>
        <v>13</v>
      </c>
      <c r="F951" s="36">
        <f>IF(VLOOKUP(B951,Temperature!$A$5:$F$2241,6,FALSE)=999,0,VLOOKUP(B951,Temperature!$A$5:$F$2241,6,FALSE))</f>
        <v>44.541670000000003</v>
      </c>
      <c r="G951" s="94">
        <f t="shared" si="59"/>
        <v>238141.99025425292</v>
      </c>
      <c r="H951" s="94">
        <v>31828.333333333332</v>
      </c>
      <c r="I951" s="94">
        <f>VLOOKUP(B951,'Daily NLSL'!D928:E2753,2,FALSE)</f>
        <v>174582.88858947708</v>
      </c>
      <c r="J951" s="95">
        <v>115816.28782293666</v>
      </c>
      <c r="K951" s="95">
        <v>560369.5</v>
      </c>
      <c r="R951" s="42"/>
    </row>
    <row r="952" spans="2:18" x14ac:dyDescent="0.35">
      <c r="B952" s="66">
        <v>43935</v>
      </c>
      <c r="C952">
        <f t="shared" si="56"/>
        <v>2020</v>
      </c>
      <c r="D952">
        <f t="shared" si="57"/>
        <v>4</v>
      </c>
      <c r="E952">
        <f t="shared" si="58"/>
        <v>14</v>
      </c>
      <c r="F952" s="36">
        <f>IF(VLOOKUP(B952,Temperature!$A$5:$F$2241,6,FALSE)=999,0,VLOOKUP(B952,Temperature!$A$5:$F$2241,6,FALSE))</f>
        <v>51.541670000000003</v>
      </c>
      <c r="G952" s="94">
        <f t="shared" si="59"/>
        <v>233256.03192091954</v>
      </c>
      <c r="H952" s="94">
        <v>31915.416666666668</v>
      </c>
      <c r="I952" s="94">
        <f>VLOOKUP(B952,'Daily NLSL'!D929:E2754,2,FALSE)</f>
        <v>174582.88858947708</v>
      </c>
      <c r="J952" s="95">
        <v>115816.28782293666</v>
      </c>
      <c r="K952" s="95">
        <v>555570.625</v>
      </c>
      <c r="R952" s="42"/>
    </row>
    <row r="953" spans="2:18" x14ac:dyDescent="0.35">
      <c r="B953" s="66">
        <v>43936</v>
      </c>
      <c r="C953">
        <f t="shared" si="56"/>
        <v>2020</v>
      </c>
      <c r="D953">
        <f t="shared" si="57"/>
        <v>4</v>
      </c>
      <c r="E953">
        <f t="shared" si="58"/>
        <v>15</v>
      </c>
      <c r="F953" s="36">
        <f>IF(VLOOKUP(B953,Temperature!$A$5:$F$2241,6,FALSE)=999,0,VLOOKUP(B953,Temperature!$A$5:$F$2241,6,FALSE))</f>
        <v>53.791670000000003</v>
      </c>
      <c r="G953" s="94">
        <f t="shared" si="59"/>
        <v>235427.11525425303</v>
      </c>
      <c r="H953" s="94">
        <v>31976.666666666668</v>
      </c>
      <c r="I953" s="94">
        <f>VLOOKUP(B953,'Daily NLSL'!D930:E2755,2,FALSE)</f>
        <v>174582.88858947708</v>
      </c>
      <c r="J953" s="95">
        <v>115816.28782293666</v>
      </c>
      <c r="K953" s="95">
        <v>557802.95833333337</v>
      </c>
      <c r="R953" s="42"/>
    </row>
    <row r="954" spans="2:18" x14ac:dyDescent="0.35">
      <c r="B954" s="66">
        <v>43937</v>
      </c>
      <c r="C954">
        <f t="shared" si="56"/>
        <v>2020</v>
      </c>
      <c r="D954">
        <f t="shared" si="57"/>
        <v>4</v>
      </c>
      <c r="E954">
        <f t="shared" si="58"/>
        <v>16</v>
      </c>
      <c r="F954" s="36">
        <f>IF(VLOOKUP(B954,Temperature!$A$5:$F$2241,6,FALSE)=999,0,VLOOKUP(B954,Temperature!$A$5:$F$2241,6,FALSE))</f>
        <v>49</v>
      </c>
      <c r="G954" s="94">
        <f t="shared" si="59"/>
        <v>241410.49025425292</v>
      </c>
      <c r="H954" s="94">
        <v>32002.083333333332</v>
      </c>
      <c r="I954" s="94">
        <f>VLOOKUP(B954,'Daily NLSL'!D931:E2756,2,FALSE)</f>
        <v>174582.88858947708</v>
      </c>
      <c r="J954" s="95">
        <v>115816.28782293666</v>
      </c>
      <c r="K954" s="95">
        <v>563811.75</v>
      </c>
      <c r="R954" s="42"/>
    </row>
    <row r="955" spans="2:18" x14ac:dyDescent="0.35">
      <c r="B955" s="66">
        <v>43938</v>
      </c>
      <c r="C955">
        <f t="shared" si="56"/>
        <v>2020</v>
      </c>
      <c r="D955">
        <f t="shared" si="57"/>
        <v>4</v>
      </c>
      <c r="E955">
        <f t="shared" si="58"/>
        <v>17</v>
      </c>
      <c r="F955" s="36">
        <f>IF(VLOOKUP(B955,Temperature!$A$5:$F$2241,6,FALSE)=999,0,VLOOKUP(B955,Temperature!$A$5:$F$2241,6,FALSE))</f>
        <v>51.25</v>
      </c>
      <c r="G955" s="94">
        <f t="shared" si="59"/>
        <v>245260.15692091966</v>
      </c>
      <c r="H955" s="94">
        <v>32075.416666666668</v>
      </c>
      <c r="I955" s="94">
        <f>VLOOKUP(B955,'Daily NLSL'!D932:E2757,2,FALSE)</f>
        <v>174582.88858947708</v>
      </c>
      <c r="J955" s="95">
        <v>115816.28782293666</v>
      </c>
      <c r="K955" s="95">
        <v>567734.75</v>
      </c>
      <c r="R955" s="42"/>
    </row>
    <row r="956" spans="2:18" x14ac:dyDescent="0.35">
      <c r="B956" s="66">
        <v>43939</v>
      </c>
      <c r="C956">
        <f t="shared" si="56"/>
        <v>2020</v>
      </c>
      <c r="D956">
        <f t="shared" si="57"/>
        <v>4</v>
      </c>
      <c r="E956">
        <f t="shared" si="58"/>
        <v>18</v>
      </c>
      <c r="F956" s="36">
        <f>IF(VLOOKUP(B956,Temperature!$A$5:$F$2241,6,FALSE)=999,0,VLOOKUP(B956,Temperature!$A$5:$F$2241,6,FALSE))</f>
        <v>58.041670000000003</v>
      </c>
      <c r="G956" s="94">
        <f t="shared" si="59"/>
        <v>200381.86525425292</v>
      </c>
      <c r="H956" s="94">
        <v>32205.833333333332</v>
      </c>
      <c r="I956" s="94">
        <f>VLOOKUP(B956,'Daily NLSL'!D933:E2758,2,FALSE)</f>
        <v>174582.88858947708</v>
      </c>
      <c r="J956" s="95">
        <v>115816.28782293666</v>
      </c>
      <c r="K956" s="95">
        <v>522986.875</v>
      </c>
      <c r="R956" s="42"/>
    </row>
    <row r="957" spans="2:18" x14ac:dyDescent="0.35">
      <c r="B957" s="66">
        <v>43940</v>
      </c>
      <c r="C957">
        <f t="shared" si="56"/>
        <v>2020</v>
      </c>
      <c r="D957">
        <f t="shared" si="57"/>
        <v>4</v>
      </c>
      <c r="E957">
        <f t="shared" si="58"/>
        <v>19</v>
      </c>
      <c r="F957" s="36">
        <f>IF(VLOOKUP(B957,Temperature!$A$5:$F$2241,6,FALSE)=999,0,VLOOKUP(B957,Temperature!$A$5:$F$2241,6,FALSE))</f>
        <v>56.625</v>
      </c>
      <c r="G957" s="94">
        <f t="shared" si="59"/>
        <v>189472.65692091966</v>
      </c>
      <c r="H957" s="94">
        <v>32245.833333333332</v>
      </c>
      <c r="I957" s="94">
        <f>VLOOKUP(B957,'Daily NLSL'!D934:E2759,2,FALSE)</f>
        <v>174582.88858947708</v>
      </c>
      <c r="J957" s="95">
        <v>115816.28782293666</v>
      </c>
      <c r="K957" s="95">
        <v>512117.66666666669</v>
      </c>
      <c r="R957" s="42"/>
    </row>
    <row r="958" spans="2:18" x14ac:dyDescent="0.35">
      <c r="B958" s="66">
        <v>43941</v>
      </c>
      <c r="C958">
        <f t="shared" si="56"/>
        <v>2020</v>
      </c>
      <c r="D958">
        <f t="shared" si="57"/>
        <v>4</v>
      </c>
      <c r="E958">
        <f t="shared" si="58"/>
        <v>20</v>
      </c>
      <c r="F958" s="36">
        <f>IF(VLOOKUP(B958,Temperature!$A$5:$F$2241,6,FALSE)=999,0,VLOOKUP(B958,Temperature!$A$5:$F$2241,6,FALSE))</f>
        <v>59.666670000000003</v>
      </c>
      <c r="G958" s="94">
        <f t="shared" si="59"/>
        <v>218418.90692091966</v>
      </c>
      <c r="H958" s="94">
        <v>32298.75</v>
      </c>
      <c r="I958" s="94">
        <f>VLOOKUP(B958,'Daily NLSL'!D935:E2760,2,FALSE)</f>
        <v>174582.88858947708</v>
      </c>
      <c r="J958" s="95">
        <v>115816.28782293666</v>
      </c>
      <c r="K958" s="95">
        <v>541116.83333333337</v>
      </c>
      <c r="R958" s="42"/>
    </row>
    <row r="959" spans="2:18" x14ac:dyDescent="0.35">
      <c r="B959" s="66">
        <v>43942</v>
      </c>
      <c r="C959">
        <f t="shared" si="56"/>
        <v>2020</v>
      </c>
      <c r="D959">
        <f t="shared" si="57"/>
        <v>4</v>
      </c>
      <c r="E959">
        <f t="shared" si="58"/>
        <v>21</v>
      </c>
      <c r="F959" s="36">
        <f>IF(VLOOKUP(B959,Temperature!$A$5:$F$2241,6,FALSE)=999,0,VLOOKUP(B959,Temperature!$A$5:$F$2241,6,FALSE))</f>
        <v>59.125</v>
      </c>
      <c r="G959" s="94">
        <f t="shared" si="59"/>
        <v>235310.28192091966</v>
      </c>
      <c r="H959" s="94">
        <v>32411.25</v>
      </c>
      <c r="I959" s="94">
        <f>VLOOKUP(B959,'Daily NLSL'!D936:E2761,2,FALSE)</f>
        <v>174582.88858947708</v>
      </c>
      <c r="J959" s="95">
        <v>115816.28782293666</v>
      </c>
      <c r="K959" s="95">
        <v>558120.70833333337</v>
      </c>
      <c r="R959" s="42"/>
    </row>
    <row r="960" spans="2:18" x14ac:dyDescent="0.35">
      <c r="B960" s="66">
        <v>43943</v>
      </c>
      <c r="C960">
        <f t="shared" si="56"/>
        <v>2020</v>
      </c>
      <c r="D960">
        <f t="shared" si="57"/>
        <v>4</v>
      </c>
      <c r="E960">
        <f t="shared" si="58"/>
        <v>22</v>
      </c>
      <c r="F960" s="36">
        <f>IF(VLOOKUP(B960,Temperature!$A$5:$F$2241,6,FALSE)=999,0,VLOOKUP(B960,Temperature!$A$5:$F$2241,6,FALSE))</f>
        <v>51.916670000000003</v>
      </c>
      <c r="G960" s="94">
        <f t="shared" si="59"/>
        <v>237728.44858758629</v>
      </c>
      <c r="H960" s="94">
        <v>32465.416666666668</v>
      </c>
      <c r="I960" s="94">
        <f>VLOOKUP(B960,'Daily NLSL'!D937:E2762,2,FALSE)</f>
        <v>174582.88858947708</v>
      </c>
      <c r="J960" s="95">
        <v>115816.28782293666</v>
      </c>
      <c r="K960" s="95">
        <v>560593.04166666663</v>
      </c>
      <c r="R960" s="42"/>
    </row>
    <row r="961" spans="2:18" x14ac:dyDescent="0.35">
      <c r="B961" s="66">
        <v>43944</v>
      </c>
      <c r="C961">
        <f t="shared" si="56"/>
        <v>2020</v>
      </c>
      <c r="D961">
        <f t="shared" si="57"/>
        <v>4</v>
      </c>
      <c r="E961">
        <f t="shared" si="58"/>
        <v>23</v>
      </c>
      <c r="F961" s="36">
        <f>IF(VLOOKUP(B961,Temperature!$A$5:$F$2241,6,FALSE)=999,0,VLOOKUP(B961,Temperature!$A$5:$F$2241,6,FALSE))</f>
        <v>54.583329999999997</v>
      </c>
      <c r="G961" s="94">
        <f t="shared" si="59"/>
        <v>227372.11525425292</v>
      </c>
      <c r="H961" s="94">
        <v>32569.583333333332</v>
      </c>
      <c r="I961" s="94">
        <f>VLOOKUP(B961,'Daily NLSL'!D938:E2763,2,FALSE)</f>
        <v>174582.88858947708</v>
      </c>
      <c r="J961" s="95">
        <v>115816.28782293666</v>
      </c>
      <c r="K961" s="95">
        <v>550340.875</v>
      </c>
      <c r="R961" s="42"/>
    </row>
    <row r="962" spans="2:18" x14ac:dyDescent="0.35">
      <c r="B962" s="66">
        <v>43945</v>
      </c>
      <c r="C962">
        <f t="shared" si="56"/>
        <v>2020</v>
      </c>
      <c r="D962">
        <f t="shared" si="57"/>
        <v>4</v>
      </c>
      <c r="E962">
        <f t="shared" si="58"/>
        <v>24</v>
      </c>
      <c r="F962" s="36">
        <f>IF(VLOOKUP(B962,Temperature!$A$5:$F$2241,6,FALSE)=999,0,VLOOKUP(B962,Temperature!$A$5:$F$2241,6,FALSE))</f>
        <v>54.083329999999997</v>
      </c>
      <c r="G962" s="94">
        <f t="shared" si="59"/>
        <v>223273.28192091954</v>
      </c>
      <c r="H962" s="94">
        <v>32899.166666666664</v>
      </c>
      <c r="I962" s="94">
        <f>VLOOKUP(B962,'Daily NLSL'!D939:E2764,2,FALSE)</f>
        <v>174582.88858947708</v>
      </c>
      <c r="J962" s="95">
        <v>115816.28782293666</v>
      </c>
      <c r="K962" s="95">
        <v>546571.625</v>
      </c>
      <c r="R962" s="42"/>
    </row>
    <row r="963" spans="2:18" x14ac:dyDescent="0.35">
      <c r="B963" s="66">
        <v>43946</v>
      </c>
      <c r="C963">
        <f t="shared" si="56"/>
        <v>2020</v>
      </c>
      <c r="D963">
        <f t="shared" si="57"/>
        <v>4</v>
      </c>
      <c r="E963">
        <f t="shared" si="58"/>
        <v>25</v>
      </c>
      <c r="F963" s="36">
        <f>IF(VLOOKUP(B963,Temperature!$A$5:$F$2241,6,FALSE)=999,0,VLOOKUP(B963,Temperature!$A$5:$F$2241,6,FALSE))</f>
        <v>55.541670000000003</v>
      </c>
      <c r="G963" s="94">
        <f t="shared" si="59"/>
        <v>203309.82358758629</v>
      </c>
      <c r="H963" s="94">
        <v>33403.75</v>
      </c>
      <c r="I963" s="94">
        <f>VLOOKUP(B963,'Daily NLSL'!D940:E2765,2,FALSE)</f>
        <v>174582.88858947708</v>
      </c>
      <c r="J963" s="95">
        <v>115816.28782293666</v>
      </c>
      <c r="K963" s="95">
        <v>527112.75</v>
      </c>
      <c r="R963" s="42"/>
    </row>
    <row r="964" spans="2:18" x14ac:dyDescent="0.35">
      <c r="B964" s="66">
        <v>43947</v>
      </c>
      <c r="C964">
        <f t="shared" si="56"/>
        <v>2020</v>
      </c>
      <c r="D964">
        <f t="shared" si="57"/>
        <v>4</v>
      </c>
      <c r="E964">
        <f t="shared" si="58"/>
        <v>26</v>
      </c>
      <c r="F964" s="36">
        <f>IF(VLOOKUP(B964,Temperature!$A$5:$F$2241,6,FALSE)=999,0,VLOOKUP(B964,Temperature!$A$5:$F$2241,6,FALSE))</f>
        <v>53.791670000000003</v>
      </c>
      <c r="G964" s="94">
        <f t="shared" si="59"/>
        <v>212060.69858758617</v>
      </c>
      <c r="H964" s="94">
        <v>33911.666666666664</v>
      </c>
      <c r="I964" s="94">
        <f>VLOOKUP(B964,'Daily NLSL'!D941:E2766,2,FALSE)</f>
        <v>174582.88858947708</v>
      </c>
      <c r="J964" s="95">
        <v>115816.28782293666</v>
      </c>
      <c r="K964" s="95">
        <v>536371.54166666663</v>
      </c>
      <c r="R964" s="42"/>
    </row>
    <row r="965" spans="2:18" x14ac:dyDescent="0.35">
      <c r="B965" s="66">
        <v>43948</v>
      </c>
      <c r="C965">
        <f t="shared" si="56"/>
        <v>2020</v>
      </c>
      <c r="D965">
        <f t="shared" si="57"/>
        <v>4</v>
      </c>
      <c r="E965">
        <f t="shared" si="58"/>
        <v>27</v>
      </c>
      <c r="F965" s="36">
        <f>IF(VLOOKUP(B965,Temperature!$A$5:$F$2241,6,FALSE)=999,0,VLOOKUP(B965,Temperature!$A$5:$F$2241,6,FALSE))</f>
        <v>59.375</v>
      </c>
      <c r="G965" s="94">
        <f t="shared" si="59"/>
        <v>224551.28192091954</v>
      </c>
      <c r="H965" s="94">
        <v>34779.583333333336</v>
      </c>
      <c r="I965" s="94">
        <f>VLOOKUP(B965,'Daily NLSL'!D942:E2767,2,FALSE)</f>
        <v>174582.88858947708</v>
      </c>
      <c r="J965" s="95">
        <v>115816.28782293666</v>
      </c>
      <c r="K965" s="95">
        <v>549730.04166666663</v>
      </c>
      <c r="R965" s="42"/>
    </row>
    <row r="966" spans="2:18" x14ac:dyDescent="0.35">
      <c r="B966" s="66">
        <v>43949</v>
      </c>
      <c r="C966">
        <f t="shared" si="56"/>
        <v>2020</v>
      </c>
      <c r="D966">
        <f t="shared" si="57"/>
        <v>4</v>
      </c>
      <c r="E966">
        <f t="shared" si="58"/>
        <v>28</v>
      </c>
      <c r="F966" s="36">
        <f>IF(VLOOKUP(B966,Temperature!$A$5:$F$2241,6,FALSE)=999,0,VLOOKUP(B966,Temperature!$A$5:$F$2241,6,FALSE))</f>
        <v>52.833329999999997</v>
      </c>
      <c r="G966" s="94">
        <f t="shared" si="59"/>
        <v>246232.94858758629</v>
      </c>
      <c r="H966" s="94">
        <v>35865.416666666664</v>
      </c>
      <c r="I966" s="94">
        <f>VLOOKUP(B966,'Daily NLSL'!D943:E2768,2,FALSE)</f>
        <v>174582.88858947708</v>
      </c>
      <c r="J966" s="95">
        <v>115816.28782293666</v>
      </c>
      <c r="K966" s="95">
        <v>572497.54166666663</v>
      </c>
      <c r="R966" s="42"/>
    </row>
    <row r="967" spans="2:18" x14ac:dyDescent="0.35">
      <c r="B967" s="66">
        <v>43950</v>
      </c>
      <c r="C967">
        <f t="shared" si="56"/>
        <v>2020</v>
      </c>
      <c r="D967">
        <f t="shared" si="57"/>
        <v>4</v>
      </c>
      <c r="E967">
        <f t="shared" si="58"/>
        <v>29</v>
      </c>
      <c r="F967" s="36">
        <f>IF(VLOOKUP(B967,Temperature!$A$5:$F$2241,6,FALSE)=999,0,VLOOKUP(B967,Temperature!$A$5:$F$2241,6,FALSE))</f>
        <v>60.041670000000003</v>
      </c>
      <c r="G967" s="94">
        <f t="shared" si="59"/>
        <v>257576.99025425292</v>
      </c>
      <c r="H967" s="94">
        <v>36981.25</v>
      </c>
      <c r="I967" s="94">
        <f>VLOOKUP(B967,'Daily NLSL'!D944:E2769,2,FALSE)</f>
        <v>174582.88858947708</v>
      </c>
      <c r="J967" s="95">
        <v>115816.28782293666</v>
      </c>
      <c r="K967" s="95">
        <v>584957.41666666663</v>
      </c>
      <c r="R967" s="42"/>
    </row>
    <row r="968" spans="2:18" x14ac:dyDescent="0.35">
      <c r="B968" s="66">
        <v>43951</v>
      </c>
      <c r="C968">
        <f t="shared" si="56"/>
        <v>2020</v>
      </c>
      <c r="D968">
        <f t="shared" si="57"/>
        <v>4</v>
      </c>
      <c r="E968">
        <f t="shared" si="58"/>
        <v>30</v>
      </c>
      <c r="F968" s="36">
        <f>IF(VLOOKUP(B968,Temperature!$A$5:$F$2241,6,FALSE)=999,0,VLOOKUP(B968,Temperature!$A$5:$F$2241,6,FALSE))</f>
        <v>62.291670000000003</v>
      </c>
      <c r="G968" s="94">
        <f t="shared" si="59"/>
        <v>253208.86525425303</v>
      </c>
      <c r="H968" s="94">
        <v>38139.166666666664</v>
      </c>
      <c r="I968" s="94">
        <f>VLOOKUP(B968,'Daily NLSL'!D945:E2770,2,FALSE)</f>
        <v>174582.88858947708</v>
      </c>
      <c r="J968" s="95">
        <v>115816.28782293666</v>
      </c>
      <c r="K968" s="95">
        <v>581747.20833333337</v>
      </c>
      <c r="R968" s="42"/>
    </row>
    <row r="969" spans="2:18" x14ac:dyDescent="0.35">
      <c r="B969" s="66">
        <v>43952</v>
      </c>
      <c r="C969">
        <f t="shared" si="56"/>
        <v>2020</v>
      </c>
      <c r="D969">
        <f t="shared" si="57"/>
        <v>5</v>
      </c>
      <c r="E969">
        <f t="shared" si="58"/>
        <v>1</v>
      </c>
      <c r="F969" s="36">
        <f>IF(VLOOKUP(B969,Temperature!$A$5:$F$2241,6,FALSE)=999,0,VLOOKUP(B969,Temperature!$A$5:$F$2241,6,FALSE))</f>
        <v>55</v>
      </c>
      <c r="G969" s="94">
        <f t="shared" si="59"/>
        <v>235096.15321864217</v>
      </c>
      <c r="H969" s="94">
        <v>39565.416666666664</v>
      </c>
      <c r="I969" s="94">
        <f>VLOOKUP(B969,'Daily NLSL'!D946:E2771,2,FALSE)</f>
        <v>173223.67275248541</v>
      </c>
      <c r="J969" s="95">
        <v>119522.38236220584</v>
      </c>
      <c r="K969" s="95">
        <v>567407.625</v>
      </c>
      <c r="R969" s="42"/>
    </row>
    <row r="970" spans="2:18" x14ac:dyDescent="0.35">
      <c r="B970" s="66">
        <v>43953</v>
      </c>
      <c r="C970">
        <f t="shared" si="56"/>
        <v>2020</v>
      </c>
      <c r="D970">
        <f t="shared" si="57"/>
        <v>5</v>
      </c>
      <c r="E970">
        <f t="shared" si="58"/>
        <v>2</v>
      </c>
      <c r="F970" s="36">
        <f>IF(VLOOKUP(B970,Temperature!$A$5:$F$2241,6,FALSE)=999,0,VLOOKUP(B970,Temperature!$A$5:$F$2241,6,FALSE))</f>
        <v>56.041670000000003</v>
      </c>
      <c r="G970" s="94">
        <f t="shared" si="59"/>
        <v>202714.56988530868</v>
      </c>
      <c r="H970" s="94">
        <v>42445.416666666664</v>
      </c>
      <c r="I970" s="94">
        <f>VLOOKUP(B970,'Daily NLSL'!D947:E2772,2,FALSE)</f>
        <v>173223.67275248541</v>
      </c>
      <c r="J970" s="95">
        <v>119522.38236220584</v>
      </c>
      <c r="K970" s="95">
        <v>537906.04166666663</v>
      </c>
      <c r="R970" s="42"/>
    </row>
    <row r="971" spans="2:18" x14ac:dyDescent="0.35">
      <c r="B971" s="66">
        <v>43954</v>
      </c>
      <c r="C971">
        <f t="shared" si="56"/>
        <v>2020</v>
      </c>
      <c r="D971">
        <f t="shared" si="57"/>
        <v>5</v>
      </c>
      <c r="E971">
        <f t="shared" si="58"/>
        <v>3</v>
      </c>
      <c r="F971" s="36">
        <f>IF(VLOOKUP(B971,Temperature!$A$5:$F$2241,6,FALSE)=999,0,VLOOKUP(B971,Temperature!$A$5:$F$2241,6,FALSE))</f>
        <v>52.458329999999997</v>
      </c>
      <c r="G971" s="94">
        <f t="shared" si="59"/>
        <v>180008.0698853088</v>
      </c>
      <c r="H971" s="94">
        <v>45864.583333333336</v>
      </c>
      <c r="I971" s="94">
        <f>VLOOKUP(B971,'Daily NLSL'!D948:E2773,2,FALSE)</f>
        <v>173223.67275248541</v>
      </c>
      <c r="J971" s="95">
        <v>119522.38236220584</v>
      </c>
      <c r="K971" s="95">
        <v>518618.70833333331</v>
      </c>
      <c r="R971" s="42"/>
    </row>
    <row r="972" spans="2:18" x14ac:dyDescent="0.35">
      <c r="B972" s="66">
        <v>43955</v>
      </c>
      <c r="C972">
        <f t="shared" si="56"/>
        <v>2020</v>
      </c>
      <c r="D972">
        <f t="shared" si="57"/>
        <v>5</v>
      </c>
      <c r="E972">
        <f t="shared" si="58"/>
        <v>4</v>
      </c>
      <c r="F972" s="36">
        <f>IF(VLOOKUP(B972,Temperature!$A$5:$F$2241,6,FALSE)=999,0,VLOOKUP(B972,Temperature!$A$5:$F$2241,6,FALSE))</f>
        <v>50.416670000000003</v>
      </c>
      <c r="G972" s="94">
        <f t="shared" si="59"/>
        <v>213181.44488530868</v>
      </c>
      <c r="H972" s="94">
        <v>49309.166666666664</v>
      </c>
      <c r="I972" s="94">
        <f>VLOOKUP(B972,'Daily NLSL'!D949:E2774,2,FALSE)</f>
        <v>173223.67275248541</v>
      </c>
      <c r="J972" s="95">
        <v>119522.38236220584</v>
      </c>
      <c r="K972" s="95">
        <v>555236.66666666663</v>
      </c>
      <c r="R972" s="42"/>
    </row>
    <row r="973" spans="2:18" x14ac:dyDescent="0.35">
      <c r="B973" s="66">
        <v>43956</v>
      </c>
      <c r="C973">
        <f t="shared" si="56"/>
        <v>2020</v>
      </c>
      <c r="D973">
        <f t="shared" si="57"/>
        <v>5</v>
      </c>
      <c r="E973">
        <f t="shared" si="58"/>
        <v>5</v>
      </c>
      <c r="F973" s="36">
        <f>IF(VLOOKUP(B973,Temperature!$A$5:$F$2241,6,FALSE)=999,0,VLOOKUP(B973,Temperature!$A$5:$F$2241,6,FALSE))</f>
        <v>59.666670000000003</v>
      </c>
      <c r="G973" s="94">
        <f t="shared" si="59"/>
        <v>224410.90321864217</v>
      </c>
      <c r="H973" s="94">
        <v>52995</v>
      </c>
      <c r="I973" s="94">
        <f>VLOOKUP(B973,'Daily NLSL'!D950:E2775,2,FALSE)</f>
        <v>173223.67275248541</v>
      </c>
      <c r="J973" s="95">
        <v>119522.38236220584</v>
      </c>
      <c r="K973" s="95">
        <v>570151.95833333337</v>
      </c>
      <c r="R973" s="42"/>
    </row>
    <row r="974" spans="2:18" x14ac:dyDescent="0.35">
      <c r="B974" s="66">
        <v>43957</v>
      </c>
      <c r="C974">
        <f t="shared" si="56"/>
        <v>2020</v>
      </c>
      <c r="D974">
        <f t="shared" si="57"/>
        <v>5</v>
      </c>
      <c r="E974">
        <f t="shared" si="58"/>
        <v>6</v>
      </c>
      <c r="F974" s="36">
        <f>IF(VLOOKUP(B974,Temperature!$A$5:$F$2241,6,FALSE)=999,0,VLOOKUP(B974,Temperature!$A$5:$F$2241,6,FALSE))</f>
        <v>53.958329999999997</v>
      </c>
      <c r="G974" s="94">
        <f t="shared" si="59"/>
        <v>208796.52821864217</v>
      </c>
      <c r="H974" s="94">
        <v>56520</v>
      </c>
      <c r="I974" s="94">
        <f>VLOOKUP(B974,'Daily NLSL'!D951:E2776,2,FALSE)</f>
        <v>173223.67275248541</v>
      </c>
      <c r="J974" s="95">
        <v>119522.38236220584</v>
      </c>
      <c r="K974" s="95">
        <v>558062.58333333337</v>
      </c>
      <c r="R974" s="42"/>
    </row>
    <row r="975" spans="2:18" x14ac:dyDescent="0.35">
      <c r="B975" s="66">
        <v>43958</v>
      </c>
      <c r="C975">
        <f t="shared" si="56"/>
        <v>2020</v>
      </c>
      <c r="D975">
        <f t="shared" si="57"/>
        <v>5</v>
      </c>
      <c r="E975">
        <f t="shared" si="58"/>
        <v>7</v>
      </c>
      <c r="F975" s="36">
        <f>IF(VLOOKUP(B975,Temperature!$A$5:$F$2241,6,FALSE)=999,0,VLOOKUP(B975,Temperature!$A$5:$F$2241,6,FALSE))</f>
        <v>54</v>
      </c>
      <c r="G975" s="94">
        <f t="shared" si="59"/>
        <v>204131.36155197542</v>
      </c>
      <c r="H975" s="94">
        <v>60030.416666666664</v>
      </c>
      <c r="I975" s="94">
        <f>VLOOKUP(B975,'Daily NLSL'!D952:E2777,2,FALSE)</f>
        <v>173223.67275248541</v>
      </c>
      <c r="J975" s="95">
        <v>119522.38236220584</v>
      </c>
      <c r="K975" s="95">
        <v>556907.83333333337</v>
      </c>
      <c r="R975" s="42"/>
    </row>
    <row r="976" spans="2:18" x14ac:dyDescent="0.35">
      <c r="B976" s="66">
        <v>43959</v>
      </c>
      <c r="C976">
        <f t="shared" si="56"/>
        <v>2020</v>
      </c>
      <c r="D976">
        <f t="shared" si="57"/>
        <v>5</v>
      </c>
      <c r="E976">
        <f t="shared" si="58"/>
        <v>8</v>
      </c>
      <c r="F976" s="36">
        <f>IF(VLOOKUP(B976,Temperature!$A$5:$F$2241,6,FALSE)=999,0,VLOOKUP(B976,Temperature!$A$5:$F$2241,6,FALSE))</f>
        <v>59.583329999999997</v>
      </c>
      <c r="G976" s="94">
        <f t="shared" si="59"/>
        <v>197915.65321864217</v>
      </c>
      <c r="H976" s="94">
        <v>63830</v>
      </c>
      <c r="I976" s="94">
        <f>VLOOKUP(B976,'Daily NLSL'!D953:E2778,2,FALSE)</f>
        <v>173223.67275248541</v>
      </c>
      <c r="J976" s="95">
        <v>119522.38236220584</v>
      </c>
      <c r="K976" s="95">
        <v>554491.70833333337</v>
      </c>
      <c r="R976" s="42"/>
    </row>
    <row r="977" spans="2:18" x14ac:dyDescent="0.35">
      <c r="B977" s="66">
        <v>43960</v>
      </c>
      <c r="C977">
        <f t="shared" si="56"/>
        <v>2020</v>
      </c>
      <c r="D977">
        <f t="shared" si="57"/>
        <v>5</v>
      </c>
      <c r="E977">
        <f t="shared" si="58"/>
        <v>9</v>
      </c>
      <c r="F977" s="36">
        <f>IF(VLOOKUP(B977,Temperature!$A$5:$F$2241,6,FALSE)=999,0,VLOOKUP(B977,Temperature!$A$5:$F$2241,6,FALSE))</f>
        <v>63.666670000000003</v>
      </c>
      <c r="G977" s="94">
        <f t="shared" si="59"/>
        <v>170543.02821864217</v>
      </c>
      <c r="H977" s="94">
        <v>67780</v>
      </c>
      <c r="I977" s="94">
        <f>VLOOKUP(B977,'Daily NLSL'!D954:E2779,2,FALSE)</f>
        <v>173223.67275248541</v>
      </c>
      <c r="J977" s="95">
        <v>119522.38236220584</v>
      </c>
      <c r="K977" s="95">
        <v>531069.08333333337</v>
      </c>
      <c r="R977" s="42"/>
    </row>
    <row r="978" spans="2:18" x14ac:dyDescent="0.35">
      <c r="B978" s="66">
        <v>43961</v>
      </c>
      <c r="C978">
        <f t="shared" si="56"/>
        <v>2020</v>
      </c>
      <c r="D978">
        <f t="shared" si="57"/>
        <v>5</v>
      </c>
      <c r="E978">
        <f t="shared" si="58"/>
        <v>10</v>
      </c>
      <c r="F978" s="36">
        <f>IF(VLOOKUP(B978,Temperature!$A$5:$F$2241,6,FALSE)=999,0,VLOOKUP(B978,Temperature!$A$5:$F$2241,6,FALSE))</f>
        <v>65.833340000000007</v>
      </c>
      <c r="G978" s="94">
        <f t="shared" si="59"/>
        <v>139056.19488530874</v>
      </c>
      <c r="H978" s="94">
        <v>71936.666666666672</v>
      </c>
      <c r="I978" s="94">
        <f>VLOOKUP(B978,'Daily NLSL'!D955:E2780,2,FALSE)</f>
        <v>173223.67275248541</v>
      </c>
      <c r="J978" s="95">
        <v>119522.38236220584</v>
      </c>
      <c r="K978" s="95">
        <v>503738.91666666669</v>
      </c>
      <c r="R978" s="42"/>
    </row>
    <row r="979" spans="2:18" x14ac:dyDescent="0.35">
      <c r="B979" s="66">
        <v>43962</v>
      </c>
      <c r="C979">
        <f t="shared" si="56"/>
        <v>2020</v>
      </c>
      <c r="D979">
        <f t="shared" si="57"/>
        <v>5</v>
      </c>
      <c r="E979">
        <f t="shared" si="58"/>
        <v>11</v>
      </c>
      <c r="F979" s="36">
        <f>IF(VLOOKUP(B979,Temperature!$A$5:$F$2241,6,FALSE)=999,0,VLOOKUP(B979,Temperature!$A$5:$F$2241,6,FALSE))</f>
        <v>65.083340000000007</v>
      </c>
      <c r="G979" s="94">
        <f t="shared" si="59"/>
        <v>146433.61155197542</v>
      </c>
      <c r="H979" s="94">
        <v>76113.75</v>
      </c>
      <c r="I979" s="94">
        <f>VLOOKUP(B979,'Daily NLSL'!D956:E2781,2,FALSE)</f>
        <v>173223.67275248541</v>
      </c>
      <c r="J979" s="95">
        <v>119522.38236220584</v>
      </c>
      <c r="K979" s="95">
        <v>515293.41666666669</v>
      </c>
      <c r="R979" s="42"/>
    </row>
    <row r="980" spans="2:18" x14ac:dyDescent="0.35">
      <c r="B980" s="66">
        <v>43963</v>
      </c>
      <c r="C980">
        <f t="shared" si="56"/>
        <v>2020</v>
      </c>
      <c r="D980">
        <f t="shared" si="57"/>
        <v>5</v>
      </c>
      <c r="E980">
        <f t="shared" si="58"/>
        <v>12</v>
      </c>
      <c r="F980" s="36">
        <f>IF(VLOOKUP(B980,Temperature!$A$5:$F$2241,6,FALSE)=999,0,VLOOKUP(B980,Temperature!$A$5:$F$2241,6,FALSE))</f>
        <v>58.083329999999997</v>
      </c>
      <c r="G980" s="94">
        <f t="shared" si="59"/>
        <v>160219.86155197542</v>
      </c>
      <c r="H980" s="94">
        <v>80405</v>
      </c>
      <c r="I980" s="94">
        <f>VLOOKUP(B980,'Daily NLSL'!D957:E2782,2,FALSE)</f>
        <v>173223.67275248541</v>
      </c>
      <c r="J980" s="95">
        <v>119522.38236220584</v>
      </c>
      <c r="K980" s="95">
        <v>533370.91666666663</v>
      </c>
      <c r="R980" s="42"/>
    </row>
    <row r="981" spans="2:18" x14ac:dyDescent="0.35">
      <c r="B981" s="66">
        <v>43964</v>
      </c>
      <c r="C981">
        <f t="shared" si="56"/>
        <v>2020</v>
      </c>
      <c r="D981">
        <f t="shared" si="57"/>
        <v>5</v>
      </c>
      <c r="E981">
        <f t="shared" si="58"/>
        <v>13</v>
      </c>
      <c r="F981" s="36">
        <f>IF(VLOOKUP(B981,Temperature!$A$5:$F$2241,6,FALSE)=999,0,VLOOKUP(B981,Temperature!$A$5:$F$2241,6,FALSE))</f>
        <v>56.833329999999997</v>
      </c>
      <c r="G981" s="94">
        <f t="shared" si="59"/>
        <v>153813.36155197542</v>
      </c>
      <c r="H981" s="94">
        <v>84670.416666666672</v>
      </c>
      <c r="I981" s="94">
        <f>VLOOKUP(B981,'Daily NLSL'!D958:E2783,2,FALSE)</f>
        <v>173223.67275248541</v>
      </c>
      <c r="J981" s="95">
        <v>119522.38236220584</v>
      </c>
      <c r="K981" s="95">
        <v>531229.83333333337</v>
      </c>
      <c r="R981" s="42"/>
    </row>
    <row r="982" spans="2:18" x14ac:dyDescent="0.35">
      <c r="B982" s="66">
        <v>43965</v>
      </c>
      <c r="C982">
        <f t="shared" si="56"/>
        <v>2020</v>
      </c>
      <c r="D982">
        <f t="shared" si="57"/>
        <v>5</v>
      </c>
      <c r="E982">
        <f t="shared" si="58"/>
        <v>14</v>
      </c>
      <c r="F982" s="36">
        <f>IF(VLOOKUP(B982,Temperature!$A$5:$F$2241,6,FALSE)=999,0,VLOOKUP(B982,Temperature!$A$5:$F$2241,6,FALSE))</f>
        <v>52.375</v>
      </c>
      <c r="G982" s="94">
        <f t="shared" si="59"/>
        <v>152526.77821864217</v>
      </c>
      <c r="H982" s="94">
        <v>88805</v>
      </c>
      <c r="I982" s="94">
        <f>VLOOKUP(B982,'Daily NLSL'!D959:E2784,2,FALSE)</f>
        <v>173223.67275248541</v>
      </c>
      <c r="J982" s="95">
        <v>119522.38236220584</v>
      </c>
      <c r="K982" s="95">
        <v>534077.83333333337</v>
      </c>
      <c r="R982" s="42"/>
    </row>
    <row r="983" spans="2:18" x14ac:dyDescent="0.35">
      <c r="B983" s="66">
        <v>43966</v>
      </c>
      <c r="C983">
        <f t="shared" si="56"/>
        <v>2020</v>
      </c>
      <c r="D983">
        <f t="shared" si="57"/>
        <v>5</v>
      </c>
      <c r="E983">
        <f t="shared" si="58"/>
        <v>15</v>
      </c>
      <c r="F983" s="36">
        <f>IF(VLOOKUP(B983,Temperature!$A$5:$F$2241,6,FALSE)=999,0,VLOOKUP(B983,Temperature!$A$5:$F$2241,6,FALSE))</f>
        <v>58.375</v>
      </c>
      <c r="G983" s="94">
        <f t="shared" si="59"/>
        <v>154292.23655197542</v>
      </c>
      <c r="H983" s="94">
        <v>93054.166666666672</v>
      </c>
      <c r="I983" s="94">
        <f>VLOOKUP(B983,'Daily NLSL'!D960:E2785,2,FALSE)</f>
        <v>173223.67275248541</v>
      </c>
      <c r="J983" s="95">
        <v>119522.38236220584</v>
      </c>
      <c r="K983" s="95">
        <v>540092.45833333337</v>
      </c>
      <c r="R983" s="42"/>
    </row>
    <row r="984" spans="2:18" x14ac:dyDescent="0.35">
      <c r="B984" s="66">
        <v>43967</v>
      </c>
      <c r="C984">
        <f t="shared" si="56"/>
        <v>2020</v>
      </c>
      <c r="D984">
        <f t="shared" si="57"/>
        <v>5</v>
      </c>
      <c r="E984">
        <f t="shared" si="58"/>
        <v>16</v>
      </c>
      <c r="F984" s="36">
        <f>IF(VLOOKUP(B984,Temperature!$A$5:$F$2241,6,FALSE)=999,0,VLOOKUP(B984,Temperature!$A$5:$F$2241,6,FALSE))</f>
        <v>56.958329999999997</v>
      </c>
      <c r="G984" s="94">
        <f t="shared" si="59"/>
        <v>137925.40321864205</v>
      </c>
      <c r="H984" s="94">
        <v>97449.583333333328</v>
      </c>
      <c r="I984" s="94">
        <f>VLOOKUP(B984,'Daily NLSL'!D961:E2786,2,FALSE)</f>
        <v>173223.67275248541</v>
      </c>
      <c r="J984" s="95">
        <v>119522.38236220584</v>
      </c>
      <c r="K984" s="95">
        <v>528121.04166666663</v>
      </c>
      <c r="R984" s="42"/>
    </row>
    <row r="985" spans="2:18" x14ac:dyDescent="0.35">
      <c r="B985" s="66">
        <v>43968</v>
      </c>
      <c r="C985">
        <f t="shared" si="56"/>
        <v>2020</v>
      </c>
      <c r="D985">
        <f t="shared" si="57"/>
        <v>5</v>
      </c>
      <c r="E985">
        <f t="shared" si="58"/>
        <v>17</v>
      </c>
      <c r="F985" s="36">
        <f>IF(VLOOKUP(B985,Temperature!$A$5:$F$2241,6,FALSE)=999,0,VLOOKUP(B985,Temperature!$A$5:$F$2241,6,FALSE))</f>
        <v>58.625</v>
      </c>
      <c r="G985" s="94">
        <f t="shared" si="59"/>
        <v>96211.694885308752</v>
      </c>
      <c r="H985" s="94">
        <v>102091.25</v>
      </c>
      <c r="I985" s="94">
        <f>VLOOKUP(B985,'Daily NLSL'!D962:E2787,2,FALSE)</f>
        <v>173223.67275248541</v>
      </c>
      <c r="J985" s="95">
        <v>119522.38236220584</v>
      </c>
      <c r="K985" s="95">
        <v>491049</v>
      </c>
      <c r="R985" s="42"/>
    </row>
    <row r="986" spans="2:18" x14ac:dyDescent="0.35">
      <c r="B986" s="66">
        <v>43969</v>
      </c>
      <c r="C986">
        <f t="shared" ref="C986:C1049" si="60">YEAR(B986)</f>
        <v>2020</v>
      </c>
      <c r="D986">
        <f t="shared" ref="D986:D1049" si="61">MONTH(B986)</f>
        <v>5</v>
      </c>
      <c r="E986">
        <f t="shared" ref="E986:E1049" si="62">DAY(B986)</f>
        <v>18</v>
      </c>
      <c r="F986" s="36">
        <f>IF(VLOOKUP(B986,Temperature!$A$5:$F$2241,6,FALSE)=999,0,VLOOKUP(B986,Temperature!$A$5:$F$2241,6,FALSE))</f>
        <v>59.833329999999997</v>
      </c>
      <c r="G986" s="94">
        <f t="shared" si="59"/>
        <v>112894.36155197544</v>
      </c>
      <c r="H986" s="94">
        <v>106772.08333333333</v>
      </c>
      <c r="I986" s="94">
        <f>VLOOKUP(B986,'Daily NLSL'!D963:E2788,2,FALSE)</f>
        <v>173223.67275248541</v>
      </c>
      <c r="J986" s="95">
        <v>119522.38236220584</v>
      </c>
      <c r="K986" s="95">
        <v>512412.5</v>
      </c>
      <c r="R986" s="42"/>
    </row>
    <row r="987" spans="2:18" x14ac:dyDescent="0.35">
      <c r="B987" s="66">
        <v>43970</v>
      </c>
      <c r="C987">
        <f t="shared" si="60"/>
        <v>2020</v>
      </c>
      <c r="D987">
        <f t="shared" si="61"/>
        <v>5</v>
      </c>
      <c r="E987">
        <f t="shared" si="62"/>
        <v>19</v>
      </c>
      <c r="F987" s="36">
        <f>IF(VLOOKUP(B987,Temperature!$A$5:$F$2241,6,FALSE)=999,0,VLOOKUP(B987,Temperature!$A$5:$F$2241,6,FALSE))</f>
        <v>59.916670000000003</v>
      </c>
      <c r="G987" s="94">
        <f t="shared" ref="G987:G1050" si="63">K987-H987-I987-J987</f>
        <v>112366.52821864207</v>
      </c>
      <c r="H987" s="94">
        <v>111305.41666666667</v>
      </c>
      <c r="I987" s="94">
        <f>VLOOKUP(B987,'Daily NLSL'!D964:E2789,2,FALSE)</f>
        <v>173223.67275248541</v>
      </c>
      <c r="J987" s="95">
        <v>119522.38236220584</v>
      </c>
      <c r="K987" s="95">
        <v>516418</v>
      </c>
      <c r="R987" s="42"/>
    </row>
    <row r="988" spans="2:18" x14ac:dyDescent="0.35">
      <c r="B988" s="66">
        <v>43971</v>
      </c>
      <c r="C988">
        <f t="shared" si="60"/>
        <v>2020</v>
      </c>
      <c r="D988">
        <f t="shared" si="61"/>
        <v>5</v>
      </c>
      <c r="E988">
        <f t="shared" si="62"/>
        <v>20</v>
      </c>
      <c r="F988" s="36">
        <f>IF(VLOOKUP(B988,Temperature!$A$5:$F$2241,6,FALSE)=999,0,VLOOKUP(B988,Temperature!$A$5:$F$2241,6,FALSE))</f>
        <v>64.291659999999993</v>
      </c>
      <c r="G988" s="94">
        <f t="shared" si="63"/>
        <v>96994.778218642066</v>
      </c>
      <c r="H988" s="94">
        <v>115852.5</v>
      </c>
      <c r="I988" s="94">
        <f>VLOOKUP(B988,'Daily NLSL'!D965:E2790,2,FALSE)</f>
        <v>173223.67275248541</v>
      </c>
      <c r="J988" s="95">
        <v>119522.38236220584</v>
      </c>
      <c r="K988" s="95">
        <v>505593.33333333331</v>
      </c>
      <c r="R988" s="42"/>
    </row>
    <row r="989" spans="2:18" x14ac:dyDescent="0.35">
      <c r="B989" s="66">
        <v>43972</v>
      </c>
      <c r="C989">
        <f t="shared" si="60"/>
        <v>2020</v>
      </c>
      <c r="D989">
        <f t="shared" si="61"/>
        <v>5</v>
      </c>
      <c r="E989">
        <f t="shared" si="62"/>
        <v>21</v>
      </c>
      <c r="F989" s="36">
        <f>IF(VLOOKUP(B989,Temperature!$A$5:$F$2241,6,FALSE)=999,0,VLOOKUP(B989,Temperature!$A$5:$F$2241,6,FALSE))</f>
        <v>55.625</v>
      </c>
      <c r="G989" s="94">
        <f t="shared" si="63"/>
        <v>93915.528218642066</v>
      </c>
      <c r="H989" s="94">
        <v>120231.66666666667</v>
      </c>
      <c r="I989" s="94">
        <f>VLOOKUP(B989,'Daily NLSL'!D966:E2791,2,FALSE)</f>
        <v>173223.67275248541</v>
      </c>
      <c r="J989" s="95">
        <v>119522.38236220584</v>
      </c>
      <c r="K989" s="95">
        <v>506893.25</v>
      </c>
      <c r="R989" s="42"/>
    </row>
    <row r="990" spans="2:18" x14ac:dyDescent="0.35">
      <c r="B990" s="66">
        <v>43973</v>
      </c>
      <c r="C990">
        <f t="shared" si="60"/>
        <v>2020</v>
      </c>
      <c r="D990">
        <f t="shared" si="61"/>
        <v>5</v>
      </c>
      <c r="E990">
        <f t="shared" si="62"/>
        <v>22</v>
      </c>
      <c r="F990" s="36">
        <f>IF(VLOOKUP(B990,Temperature!$A$5:$F$2241,6,FALSE)=999,0,VLOOKUP(B990,Temperature!$A$5:$F$2241,6,FALSE))</f>
        <v>56.583329999999997</v>
      </c>
      <c r="G990" s="94">
        <f t="shared" si="63"/>
        <v>103293.77821864207</v>
      </c>
      <c r="H990" s="94">
        <v>123111.66666666667</v>
      </c>
      <c r="I990" s="94">
        <f>VLOOKUP(B990,'Daily NLSL'!D967:E2792,2,FALSE)</f>
        <v>173223.67275248541</v>
      </c>
      <c r="J990" s="95">
        <v>119522.38236220584</v>
      </c>
      <c r="K990" s="95">
        <v>519151.5</v>
      </c>
      <c r="R990" s="42"/>
    </row>
    <row r="991" spans="2:18" x14ac:dyDescent="0.35">
      <c r="B991" s="66">
        <v>43974</v>
      </c>
      <c r="C991">
        <f t="shared" si="60"/>
        <v>2020</v>
      </c>
      <c r="D991">
        <f t="shared" si="61"/>
        <v>5</v>
      </c>
      <c r="E991">
        <f t="shared" si="62"/>
        <v>23</v>
      </c>
      <c r="F991" s="36">
        <f>IF(VLOOKUP(B991,Temperature!$A$5:$F$2241,6,FALSE)=999,0,VLOOKUP(B991,Temperature!$A$5:$F$2241,6,FALSE))</f>
        <v>59.791670000000003</v>
      </c>
      <c r="G991" s="94">
        <f t="shared" si="63"/>
        <v>84667.48655197538</v>
      </c>
      <c r="H991" s="94">
        <v>125919.16666666667</v>
      </c>
      <c r="I991" s="94">
        <f>VLOOKUP(B991,'Daily NLSL'!D968:E2793,2,FALSE)</f>
        <v>173223.67275248541</v>
      </c>
      <c r="J991" s="95">
        <v>119522.38236220584</v>
      </c>
      <c r="K991" s="95">
        <v>503332.70833333331</v>
      </c>
      <c r="R991" s="42"/>
    </row>
    <row r="992" spans="2:18" x14ac:dyDescent="0.35">
      <c r="B992" s="66">
        <v>43975</v>
      </c>
      <c r="C992">
        <f t="shared" si="60"/>
        <v>2020</v>
      </c>
      <c r="D992">
        <f t="shared" si="61"/>
        <v>5</v>
      </c>
      <c r="E992">
        <f t="shared" si="62"/>
        <v>24</v>
      </c>
      <c r="F992" s="36">
        <f>IF(VLOOKUP(B992,Temperature!$A$5:$F$2241,6,FALSE)=999,0,VLOOKUP(B992,Temperature!$A$5:$F$2241,6,FALSE))</f>
        <v>63.958329999999997</v>
      </c>
      <c r="G992" s="94">
        <f t="shared" si="63"/>
        <v>75053.194885308752</v>
      </c>
      <c r="H992" s="94">
        <v>128328.33333333333</v>
      </c>
      <c r="I992" s="94">
        <f>VLOOKUP(B992,'Daily NLSL'!D969:E2794,2,FALSE)</f>
        <v>173223.67275248541</v>
      </c>
      <c r="J992" s="95">
        <v>119522.38236220584</v>
      </c>
      <c r="K992" s="95">
        <v>496127.58333333331</v>
      </c>
      <c r="R992" s="42"/>
    </row>
    <row r="993" spans="2:18" x14ac:dyDescent="0.35">
      <c r="B993" s="66">
        <v>43976</v>
      </c>
      <c r="C993">
        <f t="shared" si="60"/>
        <v>2020</v>
      </c>
      <c r="D993">
        <f t="shared" si="61"/>
        <v>5</v>
      </c>
      <c r="E993">
        <f t="shared" si="62"/>
        <v>25</v>
      </c>
      <c r="F993" s="36">
        <f>IF(VLOOKUP(B993,Temperature!$A$5:$F$2241,6,FALSE)=999,0,VLOOKUP(B993,Temperature!$A$5:$F$2241,6,FALSE))</f>
        <v>61.291670000000003</v>
      </c>
      <c r="G993" s="94">
        <f t="shared" si="63"/>
        <v>87514.944885308752</v>
      </c>
      <c r="H993" s="94">
        <v>130549.16666666667</v>
      </c>
      <c r="I993" s="94">
        <f>VLOOKUP(B993,'Daily NLSL'!D970:E2795,2,FALSE)</f>
        <v>173223.67275248541</v>
      </c>
      <c r="J993" s="95">
        <v>119522.38236220584</v>
      </c>
      <c r="K993" s="95">
        <v>510810.16666666669</v>
      </c>
      <c r="R993" s="42"/>
    </row>
    <row r="994" spans="2:18" x14ac:dyDescent="0.35">
      <c r="B994" s="66">
        <v>43977</v>
      </c>
      <c r="C994">
        <f t="shared" si="60"/>
        <v>2020</v>
      </c>
      <c r="D994">
        <f t="shared" si="61"/>
        <v>5</v>
      </c>
      <c r="E994">
        <f t="shared" si="62"/>
        <v>26</v>
      </c>
      <c r="F994" s="36">
        <f>IF(VLOOKUP(B994,Temperature!$A$5:$F$2241,6,FALSE)=999,0,VLOOKUP(B994,Temperature!$A$5:$F$2241,6,FALSE))</f>
        <v>63.916670000000003</v>
      </c>
      <c r="G994" s="94">
        <f t="shared" si="63"/>
        <v>131075.44488530874</v>
      </c>
      <c r="H994" s="94">
        <v>132722.5</v>
      </c>
      <c r="I994" s="94">
        <f>VLOOKUP(B994,'Daily NLSL'!D971:E2796,2,FALSE)</f>
        <v>173223.67275248541</v>
      </c>
      <c r="J994" s="95">
        <v>119522.38236220584</v>
      </c>
      <c r="K994" s="95">
        <v>556544</v>
      </c>
      <c r="R994" s="42"/>
    </row>
    <row r="995" spans="2:18" x14ac:dyDescent="0.35">
      <c r="B995" s="66">
        <v>43978</v>
      </c>
      <c r="C995">
        <f t="shared" si="60"/>
        <v>2020</v>
      </c>
      <c r="D995">
        <f t="shared" si="61"/>
        <v>5</v>
      </c>
      <c r="E995">
        <f t="shared" si="62"/>
        <v>27</v>
      </c>
      <c r="F995" s="36">
        <f>IF(VLOOKUP(B995,Temperature!$A$5:$F$2241,6,FALSE)=999,0,VLOOKUP(B995,Temperature!$A$5:$F$2241,6,FALSE))</f>
        <v>65.541659999999993</v>
      </c>
      <c r="G995" s="94">
        <f t="shared" si="63"/>
        <v>165332.48655197542</v>
      </c>
      <c r="H995" s="94">
        <v>135002.5</v>
      </c>
      <c r="I995" s="94">
        <f>VLOOKUP(B995,'Daily NLSL'!D972:E2797,2,FALSE)</f>
        <v>173223.67275248541</v>
      </c>
      <c r="J995" s="95">
        <v>119522.38236220584</v>
      </c>
      <c r="K995" s="95">
        <v>593081.04166666663</v>
      </c>
      <c r="R995" s="42"/>
    </row>
    <row r="996" spans="2:18" x14ac:dyDescent="0.35">
      <c r="B996" s="66">
        <v>43979</v>
      </c>
      <c r="C996">
        <f t="shared" si="60"/>
        <v>2020</v>
      </c>
      <c r="D996">
        <f t="shared" si="61"/>
        <v>5</v>
      </c>
      <c r="E996">
        <f t="shared" si="62"/>
        <v>28</v>
      </c>
      <c r="F996" s="36">
        <f>IF(VLOOKUP(B996,Temperature!$A$5:$F$2241,6,FALSE)=999,0,VLOOKUP(B996,Temperature!$A$5:$F$2241,6,FALSE))</f>
        <v>69.208340000000007</v>
      </c>
      <c r="G996" s="94">
        <f t="shared" si="63"/>
        <v>189478.1948853088</v>
      </c>
      <c r="H996" s="94">
        <v>137164.16666666666</v>
      </c>
      <c r="I996" s="94">
        <f>VLOOKUP(B996,'Daily NLSL'!D973:E2798,2,FALSE)</f>
        <v>173223.67275248541</v>
      </c>
      <c r="J996" s="95">
        <v>119522.38236220584</v>
      </c>
      <c r="K996" s="95">
        <v>619388.41666666663</v>
      </c>
      <c r="R996" s="42"/>
    </row>
    <row r="997" spans="2:18" x14ac:dyDescent="0.35">
      <c r="B997" s="66">
        <v>43980</v>
      </c>
      <c r="C997">
        <f t="shared" si="60"/>
        <v>2020</v>
      </c>
      <c r="D997">
        <f t="shared" si="61"/>
        <v>5</v>
      </c>
      <c r="E997">
        <f t="shared" si="62"/>
        <v>29</v>
      </c>
      <c r="F997" s="36">
        <f>IF(VLOOKUP(B997,Temperature!$A$5:$F$2241,6,FALSE)=999,0,VLOOKUP(B997,Temperature!$A$5:$F$2241,6,FALSE))</f>
        <v>74.166659999999993</v>
      </c>
      <c r="G997" s="94">
        <f t="shared" si="63"/>
        <v>218049.98655197554</v>
      </c>
      <c r="H997" s="94">
        <v>139221.66666666666</v>
      </c>
      <c r="I997" s="94">
        <f>VLOOKUP(B997,'Daily NLSL'!D974:E2799,2,FALSE)</f>
        <v>173223.67275248541</v>
      </c>
      <c r="J997" s="95">
        <v>119522.38236220584</v>
      </c>
      <c r="K997" s="95">
        <v>650017.70833333337</v>
      </c>
      <c r="R997" s="42"/>
    </row>
    <row r="998" spans="2:18" x14ac:dyDescent="0.35">
      <c r="B998" s="66">
        <v>43981</v>
      </c>
      <c r="C998">
        <f t="shared" si="60"/>
        <v>2020</v>
      </c>
      <c r="D998">
        <f t="shared" si="61"/>
        <v>5</v>
      </c>
      <c r="E998">
        <f t="shared" si="62"/>
        <v>30</v>
      </c>
      <c r="F998" s="36">
        <f>IF(VLOOKUP(B998,Temperature!$A$5:$F$2241,6,FALSE)=999,0,VLOOKUP(B998,Temperature!$A$5:$F$2241,6,FALSE))</f>
        <v>70.333340000000007</v>
      </c>
      <c r="G998" s="94">
        <f t="shared" si="63"/>
        <v>110385.02821864212</v>
      </c>
      <c r="H998" s="94">
        <v>141782.5</v>
      </c>
      <c r="I998" s="94">
        <f>VLOOKUP(B998,'Daily NLSL'!D975:E2800,2,FALSE)</f>
        <v>173223.67275248541</v>
      </c>
      <c r="J998" s="95">
        <v>119522.38236220584</v>
      </c>
      <c r="K998" s="95">
        <v>544913.58333333337</v>
      </c>
      <c r="R998" s="42"/>
    </row>
    <row r="999" spans="2:18" x14ac:dyDescent="0.35">
      <c r="B999" s="66">
        <v>43982</v>
      </c>
      <c r="C999">
        <f t="shared" si="60"/>
        <v>2020</v>
      </c>
      <c r="D999">
        <f t="shared" si="61"/>
        <v>5</v>
      </c>
      <c r="E999">
        <f t="shared" si="62"/>
        <v>31</v>
      </c>
      <c r="F999" s="36">
        <f>IF(VLOOKUP(B999,Temperature!$A$5:$F$2241,6,FALSE)=999,0,VLOOKUP(B999,Temperature!$A$5:$F$2241,6,FALSE))</f>
        <v>61.5</v>
      </c>
      <c r="G999" s="94">
        <f t="shared" si="63"/>
        <v>79839.944885308752</v>
      </c>
      <c r="H999" s="94">
        <v>144066.66666666666</v>
      </c>
      <c r="I999" s="94">
        <f>VLOOKUP(B999,'Daily NLSL'!D976:E2801,2,FALSE)</f>
        <v>173223.67275248541</v>
      </c>
      <c r="J999" s="95">
        <v>119522.38236220584</v>
      </c>
      <c r="K999" s="95">
        <v>516652.66666666669</v>
      </c>
      <c r="R999" s="42"/>
    </row>
    <row r="1000" spans="2:18" x14ac:dyDescent="0.35">
      <c r="B1000" s="66">
        <v>43983</v>
      </c>
      <c r="C1000">
        <f t="shared" si="60"/>
        <v>2020</v>
      </c>
      <c r="D1000">
        <f t="shared" si="61"/>
        <v>6</v>
      </c>
      <c r="E1000">
        <f t="shared" si="62"/>
        <v>1</v>
      </c>
      <c r="F1000" s="36">
        <f>IF(VLOOKUP(B1000,Temperature!$A$5:$F$2241,6,FALSE)=999,0,VLOOKUP(B1000,Temperature!$A$5:$F$2241,6,FALSE))</f>
        <v>62.541670000000003</v>
      </c>
      <c r="G1000" s="94">
        <f t="shared" si="63"/>
        <v>121999.85793832087</v>
      </c>
      <c r="H1000" s="94">
        <v>146138.33333333334</v>
      </c>
      <c r="I1000" s="94">
        <f>VLOOKUP(B1000,'Daily NLSL'!D977:E2802,2,FALSE)</f>
        <v>176046.73928534079</v>
      </c>
      <c r="J1000" s="95">
        <v>129461.27777633833</v>
      </c>
      <c r="K1000" s="95">
        <v>573646.20833333337</v>
      </c>
      <c r="R1000" s="42"/>
    </row>
    <row r="1001" spans="2:18" x14ac:dyDescent="0.35">
      <c r="B1001" s="66">
        <v>43984</v>
      </c>
      <c r="C1001">
        <f t="shared" si="60"/>
        <v>2020</v>
      </c>
      <c r="D1001">
        <f t="shared" si="61"/>
        <v>6</v>
      </c>
      <c r="E1001">
        <f t="shared" si="62"/>
        <v>2</v>
      </c>
      <c r="F1001" s="36">
        <f>IF(VLOOKUP(B1001,Temperature!$A$5:$F$2241,6,FALSE)=999,0,VLOOKUP(B1001,Temperature!$A$5:$F$2241,6,FALSE))</f>
        <v>61.458329999999997</v>
      </c>
      <c r="G1001" s="94">
        <f t="shared" si="63"/>
        <v>145829.81627165416</v>
      </c>
      <c r="H1001" s="94">
        <v>148377.08333333334</v>
      </c>
      <c r="I1001" s="94">
        <f>VLOOKUP(B1001,'Daily NLSL'!D978:E2803,2,FALSE)</f>
        <v>176046.73928534079</v>
      </c>
      <c r="J1001" s="95">
        <v>129461.27777633833</v>
      </c>
      <c r="K1001" s="95">
        <v>599714.91666666663</v>
      </c>
      <c r="R1001" s="42"/>
    </row>
    <row r="1002" spans="2:18" x14ac:dyDescent="0.35">
      <c r="B1002" s="66">
        <v>43985</v>
      </c>
      <c r="C1002">
        <f t="shared" si="60"/>
        <v>2020</v>
      </c>
      <c r="D1002">
        <f t="shared" si="61"/>
        <v>6</v>
      </c>
      <c r="E1002">
        <f t="shared" si="62"/>
        <v>3</v>
      </c>
      <c r="F1002" s="36">
        <f>IF(VLOOKUP(B1002,Temperature!$A$5:$F$2241,6,FALSE)=999,0,VLOOKUP(B1002,Temperature!$A$5:$F$2241,6,FALSE))</f>
        <v>63.333329999999997</v>
      </c>
      <c r="G1002" s="94">
        <f t="shared" si="63"/>
        <v>160704.4829383209</v>
      </c>
      <c r="H1002" s="94">
        <v>150529.16666666666</v>
      </c>
      <c r="I1002" s="94">
        <f>VLOOKUP(B1002,'Daily NLSL'!D979:E2804,2,FALSE)</f>
        <v>176046.73928534079</v>
      </c>
      <c r="J1002" s="95">
        <v>129461.27777633833</v>
      </c>
      <c r="K1002" s="95">
        <v>616741.66666666663</v>
      </c>
      <c r="R1002" s="42"/>
    </row>
    <row r="1003" spans="2:18" x14ac:dyDescent="0.35">
      <c r="B1003" s="66">
        <v>43986</v>
      </c>
      <c r="C1003">
        <f t="shared" si="60"/>
        <v>2020</v>
      </c>
      <c r="D1003">
        <f t="shared" si="61"/>
        <v>6</v>
      </c>
      <c r="E1003">
        <f t="shared" si="62"/>
        <v>4</v>
      </c>
      <c r="F1003" s="36">
        <f>IF(VLOOKUP(B1003,Temperature!$A$5:$F$2241,6,FALSE)=999,0,VLOOKUP(B1003,Temperature!$A$5:$F$2241,6,FALSE))</f>
        <v>65.208340000000007</v>
      </c>
      <c r="G1003" s="94">
        <f t="shared" si="63"/>
        <v>159560.2329383209</v>
      </c>
      <c r="H1003" s="94">
        <v>152692.08333333334</v>
      </c>
      <c r="I1003" s="94">
        <f>VLOOKUP(B1003,'Daily NLSL'!D980:E2805,2,FALSE)</f>
        <v>176046.73928534079</v>
      </c>
      <c r="J1003" s="95">
        <v>129461.27777633833</v>
      </c>
      <c r="K1003" s="95">
        <v>617760.33333333337</v>
      </c>
      <c r="R1003" s="42"/>
    </row>
    <row r="1004" spans="2:18" x14ac:dyDescent="0.35">
      <c r="B1004" s="66">
        <v>43987</v>
      </c>
      <c r="C1004">
        <f t="shared" si="60"/>
        <v>2020</v>
      </c>
      <c r="D1004">
        <f t="shared" si="61"/>
        <v>6</v>
      </c>
      <c r="E1004">
        <f t="shared" si="62"/>
        <v>5</v>
      </c>
      <c r="F1004" s="36">
        <f>IF(VLOOKUP(B1004,Temperature!$A$5:$F$2241,6,FALSE)=999,0,VLOOKUP(B1004,Temperature!$A$5:$F$2241,6,FALSE))</f>
        <v>62.583329999999997</v>
      </c>
      <c r="G1004" s="94">
        <f t="shared" si="63"/>
        <v>140974.4829383209</v>
      </c>
      <c r="H1004" s="94">
        <v>154807.91666666666</v>
      </c>
      <c r="I1004" s="94">
        <f>VLOOKUP(B1004,'Daily NLSL'!D981:E2806,2,FALSE)</f>
        <v>176046.73928534079</v>
      </c>
      <c r="J1004" s="95">
        <v>129461.27777633833</v>
      </c>
      <c r="K1004" s="95">
        <v>601290.41666666663</v>
      </c>
      <c r="R1004" s="42"/>
    </row>
    <row r="1005" spans="2:18" x14ac:dyDescent="0.35">
      <c r="B1005" s="66">
        <v>43988</v>
      </c>
      <c r="C1005">
        <f t="shared" si="60"/>
        <v>2020</v>
      </c>
      <c r="D1005">
        <f t="shared" si="61"/>
        <v>6</v>
      </c>
      <c r="E1005">
        <f t="shared" si="62"/>
        <v>6</v>
      </c>
      <c r="F1005" s="36">
        <f>IF(VLOOKUP(B1005,Temperature!$A$5:$F$2241,6,FALSE)=999,0,VLOOKUP(B1005,Temperature!$A$5:$F$2241,6,FALSE))</f>
        <v>61.666670000000003</v>
      </c>
      <c r="G1005" s="94">
        <f t="shared" si="63"/>
        <v>110807.60793832087</v>
      </c>
      <c r="H1005" s="94">
        <v>156577.08333333334</v>
      </c>
      <c r="I1005" s="94">
        <f>VLOOKUP(B1005,'Daily NLSL'!D982:E2807,2,FALSE)</f>
        <v>176046.73928534079</v>
      </c>
      <c r="J1005" s="95">
        <v>129461.27777633833</v>
      </c>
      <c r="K1005" s="95">
        <v>572892.70833333337</v>
      </c>
      <c r="R1005" s="42"/>
    </row>
    <row r="1006" spans="2:18" x14ac:dyDescent="0.35">
      <c r="B1006" s="66">
        <v>43989</v>
      </c>
      <c r="C1006">
        <f t="shared" si="60"/>
        <v>2020</v>
      </c>
      <c r="D1006">
        <f t="shared" si="61"/>
        <v>6</v>
      </c>
      <c r="E1006">
        <f t="shared" si="62"/>
        <v>7</v>
      </c>
      <c r="F1006" s="36">
        <f>IF(VLOOKUP(B1006,Temperature!$A$5:$F$2241,6,FALSE)=999,0,VLOOKUP(B1006,Temperature!$A$5:$F$2241,6,FALSE))</f>
        <v>59.208329999999997</v>
      </c>
      <c r="G1006" s="94">
        <f t="shared" si="63"/>
        <v>88005.232938320871</v>
      </c>
      <c r="H1006" s="94">
        <v>158165.83333333334</v>
      </c>
      <c r="I1006" s="94">
        <f>VLOOKUP(B1006,'Daily NLSL'!D983:E2808,2,FALSE)</f>
        <v>176046.73928534079</v>
      </c>
      <c r="J1006" s="95">
        <v>129461.27777633833</v>
      </c>
      <c r="K1006" s="95">
        <v>551679.08333333337</v>
      </c>
      <c r="R1006" s="42"/>
    </row>
    <row r="1007" spans="2:18" x14ac:dyDescent="0.35">
      <c r="B1007" s="66">
        <v>43990</v>
      </c>
      <c r="C1007">
        <f t="shared" si="60"/>
        <v>2020</v>
      </c>
      <c r="D1007">
        <f t="shared" si="61"/>
        <v>6</v>
      </c>
      <c r="E1007">
        <f t="shared" si="62"/>
        <v>8</v>
      </c>
      <c r="F1007" s="36">
        <f>IF(VLOOKUP(B1007,Temperature!$A$5:$F$2241,6,FALSE)=999,0,VLOOKUP(B1007,Temperature!$A$5:$F$2241,6,FALSE))</f>
        <v>58.708329999999997</v>
      </c>
      <c r="G1007" s="94">
        <f t="shared" si="63"/>
        <v>120490.7746049875</v>
      </c>
      <c r="H1007" s="94">
        <v>159272.5</v>
      </c>
      <c r="I1007" s="94">
        <f>VLOOKUP(B1007,'Daily NLSL'!D984:E2809,2,FALSE)</f>
        <v>176046.73928534079</v>
      </c>
      <c r="J1007" s="95">
        <v>129461.27777633833</v>
      </c>
      <c r="K1007" s="95">
        <v>585271.29166666663</v>
      </c>
      <c r="R1007" s="42"/>
    </row>
    <row r="1008" spans="2:18" x14ac:dyDescent="0.35">
      <c r="B1008" s="66">
        <v>43991</v>
      </c>
      <c r="C1008">
        <f t="shared" si="60"/>
        <v>2020</v>
      </c>
      <c r="D1008">
        <f t="shared" si="61"/>
        <v>6</v>
      </c>
      <c r="E1008">
        <f t="shared" si="62"/>
        <v>9</v>
      </c>
      <c r="F1008" s="36">
        <f>IF(VLOOKUP(B1008,Temperature!$A$5:$F$2241,6,FALSE)=999,0,VLOOKUP(B1008,Temperature!$A$5:$F$2241,6,FALSE))</f>
        <v>54.708329999999997</v>
      </c>
      <c r="G1008" s="94">
        <f t="shared" si="63"/>
        <v>136025.06627165416</v>
      </c>
      <c r="H1008" s="94">
        <v>160373.33333333334</v>
      </c>
      <c r="I1008" s="94">
        <f>VLOOKUP(B1008,'Daily NLSL'!D985:E2810,2,FALSE)</f>
        <v>176046.73928534079</v>
      </c>
      <c r="J1008" s="95">
        <v>129461.27777633833</v>
      </c>
      <c r="K1008" s="95">
        <v>601906.41666666663</v>
      </c>
      <c r="R1008" s="42"/>
    </row>
    <row r="1009" spans="2:18" x14ac:dyDescent="0.35">
      <c r="B1009" s="66">
        <v>43992</v>
      </c>
      <c r="C1009">
        <f t="shared" si="60"/>
        <v>2020</v>
      </c>
      <c r="D1009">
        <f t="shared" si="61"/>
        <v>6</v>
      </c>
      <c r="E1009">
        <f t="shared" si="62"/>
        <v>10</v>
      </c>
      <c r="F1009" s="36">
        <f>IF(VLOOKUP(B1009,Temperature!$A$5:$F$2241,6,FALSE)=999,0,VLOOKUP(B1009,Temperature!$A$5:$F$2241,6,FALSE))</f>
        <v>65.958340000000007</v>
      </c>
      <c r="G1009" s="94">
        <f t="shared" si="63"/>
        <v>154444.8579383209</v>
      </c>
      <c r="H1009" s="94">
        <v>161579.16666666666</v>
      </c>
      <c r="I1009" s="94">
        <f>VLOOKUP(B1009,'Daily NLSL'!D986:E2811,2,FALSE)</f>
        <v>176046.73928534079</v>
      </c>
      <c r="J1009" s="95">
        <v>129461.27777633833</v>
      </c>
      <c r="K1009" s="95">
        <v>621532.04166666663</v>
      </c>
      <c r="R1009" s="42"/>
    </row>
    <row r="1010" spans="2:18" x14ac:dyDescent="0.35">
      <c r="B1010" s="66">
        <v>43993</v>
      </c>
      <c r="C1010">
        <f t="shared" si="60"/>
        <v>2020</v>
      </c>
      <c r="D1010">
        <f t="shared" si="61"/>
        <v>6</v>
      </c>
      <c r="E1010">
        <f t="shared" si="62"/>
        <v>11</v>
      </c>
      <c r="F1010" s="36">
        <f>IF(VLOOKUP(B1010,Temperature!$A$5:$F$2241,6,FALSE)=999,0,VLOOKUP(B1010,Temperature!$A$5:$F$2241,6,FALSE))</f>
        <v>68.125</v>
      </c>
      <c r="G1010" s="94">
        <f t="shared" si="63"/>
        <v>154594.27460498753</v>
      </c>
      <c r="H1010" s="94">
        <v>162825.83333333334</v>
      </c>
      <c r="I1010" s="94">
        <f>VLOOKUP(B1010,'Daily NLSL'!D987:E2812,2,FALSE)</f>
        <v>176046.73928534079</v>
      </c>
      <c r="J1010" s="95">
        <v>129461.27777633833</v>
      </c>
      <c r="K1010" s="95">
        <v>622928.125</v>
      </c>
      <c r="R1010" s="42"/>
    </row>
    <row r="1011" spans="2:18" x14ac:dyDescent="0.35">
      <c r="B1011" s="66">
        <v>43994</v>
      </c>
      <c r="C1011">
        <f t="shared" si="60"/>
        <v>2020</v>
      </c>
      <c r="D1011">
        <f t="shared" si="61"/>
        <v>6</v>
      </c>
      <c r="E1011">
        <f t="shared" si="62"/>
        <v>12</v>
      </c>
      <c r="F1011" s="36">
        <f>IF(VLOOKUP(B1011,Temperature!$A$5:$F$2241,6,FALSE)=999,0,VLOOKUP(B1011,Temperature!$A$5:$F$2241,6,FALSE))</f>
        <v>69.708340000000007</v>
      </c>
      <c r="G1011" s="94">
        <f t="shared" si="63"/>
        <v>128515.23293832087</v>
      </c>
      <c r="H1011" s="94">
        <v>164002.08333333334</v>
      </c>
      <c r="I1011" s="94">
        <f>VLOOKUP(B1011,'Daily NLSL'!D988:E2813,2,FALSE)</f>
        <v>176046.73928534079</v>
      </c>
      <c r="J1011" s="95">
        <v>129461.27777633833</v>
      </c>
      <c r="K1011" s="95">
        <v>598025.33333333337</v>
      </c>
      <c r="R1011" s="42"/>
    </row>
    <row r="1012" spans="2:18" x14ac:dyDescent="0.35">
      <c r="B1012" s="66">
        <v>43995</v>
      </c>
      <c r="C1012">
        <f t="shared" si="60"/>
        <v>2020</v>
      </c>
      <c r="D1012">
        <f t="shared" si="61"/>
        <v>6</v>
      </c>
      <c r="E1012">
        <f t="shared" si="62"/>
        <v>13</v>
      </c>
      <c r="F1012" s="36">
        <f>IF(VLOOKUP(B1012,Temperature!$A$5:$F$2241,6,FALSE)=999,0,VLOOKUP(B1012,Temperature!$A$5:$F$2241,6,FALSE))</f>
        <v>55.666670000000003</v>
      </c>
      <c r="G1012" s="94">
        <f t="shared" si="63"/>
        <v>60134.732938320871</v>
      </c>
      <c r="H1012" s="94">
        <v>165364.58333333334</v>
      </c>
      <c r="I1012" s="94">
        <f>VLOOKUP(B1012,'Daily NLSL'!D989:E2814,2,FALSE)</f>
        <v>176046.73928534079</v>
      </c>
      <c r="J1012" s="95">
        <v>129461.27777633833</v>
      </c>
      <c r="K1012" s="95">
        <v>531007.33333333337</v>
      </c>
      <c r="R1012" s="42"/>
    </row>
    <row r="1013" spans="2:18" x14ac:dyDescent="0.35">
      <c r="B1013" s="66">
        <v>43996</v>
      </c>
      <c r="C1013">
        <f t="shared" si="60"/>
        <v>2020</v>
      </c>
      <c r="D1013">
        <f t="shared" si="61"/>
        <v>6</v>
      </c>
      <c r="E1013">
        <f t="shared" si="62"/>
        <v>14</v>
      </c>
      <c r="F1013" s="36">
        <f>IF(VLOOKUP(B1013,Temperature!$A$5:$F$2241,6,FALSE)=999,0,VLOOKUP(B1013,Temperature!$A$5:$F$2241,6,FALSE))</f>
        <v>57.666670000000003</v>
      </c>
      <c r="G1013" s="94">
        <f t="shared" si="63"/>
        <v>34882.316271654185</v>
      </c>
      <c r="H1013" s="94">
        <v>166768.75</v>
      </c>
      <c r="I1013" s="94">
        <f>VLOOKUP(B1013,'Daily NLSL'!D990:E2815,2,FALSE)</f>
        <v>176046.73928534079</v>
      </c>
      <c r="J1013" s="95">
        <v>129461.27777633833</v>
      </c>
      <c r="K1013" s="95">
        <v>507159.08333333331</v>
      </c>
      <c r="R1013" s="42"/>
    </row>
    <row r="1014" spans="2:18" x14ac:dyDescent="0.35">
      <c r="B1014" s="66">
        <v>43997</v>
      </c>
      <c r="C1014">
        <f t="shared" si="60"/>
        <v>2020</v>
      </c>
      <c r="D1014">
        <f t="shared" si="61"/>
        <v>6</v>
      </c>
      <c r="E1014">
        <f t="shared" si="62"/>
        <v>15</v>
      </c>
      <c r="F1014" s="36">
        <f>IF(VLOOKUP(B1014,Temperature!$A$5:$F$2241,6,FALSE)=999,0,VLOOKUP(B1014,Temperature!$A$5:$F$2241,6,FALSE))</f>
        <v>55.291670000000003</v>
      </c>
      <c r="G1014" s="94">
        <f t="shared" si="63"/>
        <v>54856.107938320871</v>
      </c>
      <c r="H1014" s="94">
        <v>168248.33333333334</v>
      </c>
      <c r="I1014" s="94">
        <f>VLOOKUP(B1014,'Daily NLSL'!D991:E2816,2,FALSE)</f>
        <v>176046.73928534079</v>
      </c>
      <c r="J1014" s="95">
        <v>129461.27777633833</v>
      </c>
      <c r="K1014" s="95">
        <v>528612.45833333337</v>
      </c>
      <c r="R1014" s="42"/>
    </row>
    <row r="1015" spans="2:18" x14ac:dyDescent="0.35">
      <c r="B1015" s="66">
        <v>43998</v>
      </c>
      <c r="C1015">
        <f t="shared" si="60"/>
        <v>2020</v>
      </c>
      <c r="D1015">
        <f t="shared" si="61"/>
        <v>6</v>
      </c>
      <c r="E1015">
        <f t="shared" si="62"/>
        <v>16</v>
      </c>
      <c r="F1015" s="36">
        <f>IF(VLOOKUP(B1015,Temperature!$A$5:$F$2241,6,FALSE)=999,0,VLOOKUP(B1015,Temperature!$A$5:$F$2241,6,FALSE))</f>
        <v>58.291670000000003</v>
      </c>
      <c r="G1015" s="94">
        <f t="shared" si="63"/>
        <v>54944.941271654243</v>
      </c>
      <c r="H1015" s="94">
        <v>169904.16666666666</v>
      </c>
      <c r="I1015" s="94">
        <f>VLOOKUP(B1015,'Daily NLSL'!D992:E2817,2,FALSE)</f>
        <v>176046.73928534079</v>
      </c>
      <c r="J1015" s="95">
        <v>129461.27777633833</v>
      </c>
      <c r="K1015" s="95">
        <v>530357.125</v>
      </c>
      <c r="R1015" s="42"/>
    </row>
    <row r="1016" spans="2:18" x14ac:dyDescent="0.35">
      <c r="B1016" s="66">
        <v>43999</v>
      </c>
      <c r="C1016">
        <f t="shared" si="60"/>
        <v>2020</v>
      </c>
      <c r="D1016">
        <f t="shared" si="61"/>
        <v>6</v>
      </c>
      <c r="E1016">
        <f t="shared" si="62"/>
        <v>17</v>
      </c>
      <c r="F1016" s="36">
        <f>IF(VLOOKUP(B1016,Temperature!$A$5:$F$2241,6,FALSE)=999,0,VLOOKUP(B1016,Temperature!$A$5:$F$2241,6,FALSE))</f>
        <v>65.708340000000007</v>
      </c>
      <c r="G1016" s="94">
        <f t="shared" si="63"/>
        <v>82515.816271654126</v>
      </c>
      <c r="H1016" s="94">
        <v>171457.08333333334</v>
      </c>
      <c r="I1016" s="94">
        <f>VLOOKUP(B1016,'Daily NLSL'!D993:E2818,2,FALSE)</f>
        <v>176046.73928534079</v>
      </c>
      <c r="J1016" s="95">
        <v>129461.27777633833</v>
      </c>
      <c r="K1016" s="95">
        <v>559480.91666666663</v>
      </c>
      <c r="R1016" s="42"/>
    </row>
    <row r="1017" spans="2:18" x14ac:dyDescent="0.35">
      <c r="B1017" s="66">
        <v>44000</v>
      </c>
      <c r="C1017">
        <f t="shared" si="60"/>
        <v>2020</v>
      </c>
      <c r="D1017">
        <f t="shared" si="61"/>
        <v>6</v>
      </c>
      <c r="E1017">
        <f t="shared" si="62"/>
        <v>18</v>
      </c>
      <c r="F1017" s="36">
        <f>IF(VLOOKUP(B1017,Temperature!$A$5:$F$2241,6,FALSE)=999,0,VLOOKUP(B1017,Temperature!$A$5:$F$2241,6,FALSE))</f>
        <v>70.25</v>
      </c>
      <c r="G1017" s="94">
        <f t="shared" si="63"/>
        <v>133333.31627165416</v>
      </c>
      <c r="H1017" s="94">
        <v>172952.08333333334</v>
      </c>
      <c r="I1017" s="94">
        <f>VLOOKUP(B1017,'Daily NLSL'!D994:E2819,2,FALSE)</f>
        <v>176046.73928534079</v>
      </c>
      <c r="J1017" s="95">
        <v>129461.27777633833</v>
      </c>
      <c r="K1017" s="95">
        <v>611793.41666666663</v>
      </c>
      <c r="R1017" s="42"/>
    </row>
    <row r="1018" spans="2:18" x14ac:dyDescent="0.35">
      <c r="B1018" s="66">
        <v>44001</v>
      </c>
      <c r="C1018">
        <f t="shared" si="60"/>
        <v>2020</v>
      </c>
      <c r="D1018">
        <f t="shared" si="61"/>
        <v>6</v>
      </c>
      <c r="E1018">
        <f t="shared" si="62"/>
        <v>19</v>
      </c>
      <c r="F1018" s="36">
        <f>IF(VLOOKUP(B1018,Temperature!$A$5:$F$2241,6,FALSE)=999,0,VLOOKUP(B1018,Temperature!$A$5:$F$2241,6,FALSE))</f>
        <v>74.666659999999993</v>
      </c>
      <c r="G1018" s="94">
        <f t="shared" si="63"/>
        <v>165613.2329383209</v>
      </c>
      <c r="H1018" s="94">
        <v>174350.83333333334</v>
      </c>
      <c r="I1018" s="94">
        <f>VLOOKUP(B1018,'Daily NLSL'!D995:E2820,2,FALSE)</f>
        <v>176046.73928534079</v>
      </c>
      <c r="J1018" s="95">
        <v>129461.27777633833</v>
      </c>
      <c r="K1018" s="95">
        <v>645472.08333333337</v>
      </c>
      <c r="R1018" s="42"/>
    </row>
    <row r="1019" spans="2:18" x14ac:dyDescent="0.35">
      <c r="B1019" s="66">
        <v>44002</v>
      </c>
      <c r="C1019">
        <f t="shared" si="60"/>
        <v>2020</v>
      </c>
      <c r="D1019">
        <f t="shared" si="61"/>
        <v>6</v>
      </c>
      <c r="E1019">
        <f t="shared" si="62"/>
        <v>20</v>
      </c>
      <c r="F1019" s="36">
        <f>IF(VLOOKUP(B1019,Temperature!$A$5:$F$2241,6,FALSE)=999,0,VLOOKUP(B1019,Temperature!$A$5:$F$2241,6,FALSE))</f>
        <v>75</v>
      </c>
      <c r="G1019" s="94">
        <f t="shared" si="63"/>
        <v>148474.89960498753</v>
      </c>
      <c r="H1019" s="94">
        <v>175492.08333333334</v>
      </c>
      <c r="I1019" s="94">
        <f>VLOOKUP(B1019,'Daily NLSL'!D996:E2821,2,FALSE)</f>
        <v>176046.73928534079</v>
      </c>
      <c r="J1019" s="95">
        <v>129461.27777633833</v>
      </c>
      <c r="K1019" s="95">
        <v>629475</v>
      </c>
      <c r="R1019" s="42"/>
    </row>
    <row r="1020" spans="2:18" x14ac:dyDescent="0.35">
      <c r="B1020" s="66">
        <v>44003</v>
      </c>
      <c r="C1020">
        <f t="shared" si="60"/>
        <v>2020</v>
      </c>
      <c r="D1020">
        <f t="shared" si="61"/>
        <v>6</v>
      </c>
      <c r="E1020">
        <f t="shared" si="62"/>
        <v>21</v>
      </c>
      <c r="F1020" s="36">
        <f>IF(VLOOKUP(B1020,Temperature!$A$5:$F$2241,6,FALSE)=999,0,VLOOKUP(B1020,Temperature!$A$5:$F$2241,6,FALSE))</f>
        <v>73.958340000000007</v>
      </c>
      <c r="G1020" s="94">
        <f t="shared" si="63"/>
        <v>138847.06627165416</v>
      </c>
      <c r="H1020" s="94">
        <v>176482.08333333334</v>
      </c>
      <c r="I1020" s="94">
        <f>VLOOKUP(B1020,'Daily NLSL'!D997:E2822,2,FALSE)</f>
        <v>176046.73928534079</v>
      </c>
      <c r="J1020" s="95">
        <v>129461.27777633833</v>
      </c>
      <c r="K1020" s="95">
        <v>620837.16666666663</v>
      </c>
      <c r="R1020" s="42"/>
    </row>
    <row r="1021" spans="2:18" x14ac:dyDescent="0.35">
      <c r="B1021" s="66">
        <v>44004</v>
      </c>
      <c r="C1021">
        <f t="shared" si="60"/>
        <v>2020</v>
      </c>
      <c r="D1021">
        <f t="shared" si="61"/>
        <v>6</v>
      </c>
      <c r="E1021">
        <f t="shared" si="62"/>
        <v>22</v>
      </c>
      <c r="F1021" s="36">
        <f>IF(VLOOKUP(B1021,Temperature!$A$5:$F$2241,6,FALSE)=999,0,VLOOKUP(B1021,Temperature!$A$5:$F$2241,6,FALSE))</f>
        <v>75.5</v>
      </c>
      <c r="G1021" s="94">
        <f t="shared" si="63"/>
        <v>179325.3579383209</v>
      </c>
      <c r="H1021" s="94">
        <v>177491.25</v>
      </c>
      <c r="I1021" s="94">
        <f>VLOOKUP(B1021,'Daily NLSL'!D998:E2823,2,FALSE)</f>
        <v>176046.73928534079</v>
      </c>
      <c r="J1021" s="95">
        <v>129461.27777633833</v>
      </c>
      <c r="K1021" s="95">
        <v>662324.625</v>
      </c>
      <c r="R1021" s="42"/>
    </row>
    <row r="1022" spans="2:18" x14ac:dyDescent="0.35">
      <c r="B1022" s="66">
        <v>44005</v>
      </c>
      <c r="C1022">
        <f t="shared" si="60"/>
        <v>2020</v>
      </c>
      <c r="D1022">
        <f t="shared" si="61"/>
        <v>6</v>
      </c>
      <c r="E1022">
        <f t="shared" si="62"/>
        <v>23</v>
      </c>
      <c r="F1022" s="36">
        <f>IF(VLOOKUP(B1022,Temperature!$A$5:$F$2241,6,FALSE)=999,0,VLOOKUP(B1022,Temperature!$A$5:$F$2241,6,FALSE))</f>
        <v>76.5</v>
      </c>
      <c r="G1022" s="94">
        <f t="shared" si="63"/>
        <v>209254.31627165427</v>
      </c>
      <c r="H1022" s="94">
        <v>178446.25</v>
      </c>
      <c r="I1022" s="94">
        <f>VLOOKUP(B1022,'Daily NLSL'!D999:E2824,2,FALSE)</f>
        <v>176046.73928534079</v>
      </c>
      <c r="J1022" s="95">
        <v>129461.27777633833</v>
      </c>
      <c r="K1022" s="95">
        <v>693208.58333333337</v>
      </c>
      <c r="R1022" s="42"/>
    </row>
    <row r="1023" spans="2:18" x14ac:dyDescent="0.35">
      <c r="B1023" s="66">
        <v>44006</v>
      </c>
      <c r="C1023">
        <f t="shared" si="60"/>
        <v>2020</v>
      </c>
      <c r="D1023">
        <f t="shared" si="61"/>
        <v>6</v>
      </c>
      <c r="E1023">
        <f t="shared" si="62"/>
        <v>24</v>
      </c>
      <c r="F1023" s="36">
        <f>IF(VLOOKUP(B1023,Temperature!$A$5:$F$2241,6,FALSE)=999,0,VLOOKUP(B1023,Temperature!$A$5:$F$2241,6,FALSE))</f>
        <v>77.25</v>
      </c>
      <c r="G1023" s="94">
        <f t="shared" si="63"/>
        <v>221819.19127165427</v>
      </c>
      <c r="H1023" s="94">
        <v>179477.5</v>
      </c>
      <c r="I1023" s="94">
        <f>VLOOKUP(B1023,'Daily NLSL'!D1000:E2825,2,FALSE)</f>
        <v>176046.73928534079</v>
      </c>
      <c r="J1023" s="95">
        <v>129461.27777633833</v>
      </c>
      <c r="K1023" s="95">
        <v>706804.70833333337</v>
      </c>
      <c r="R1023" s="42"/>
    </row>
    <row r="1024" spans="2:18" x14ac:dyDescent="0.35">
      <c r="B1024" s="66">
        <v>44007</v>
      </c>
      <c r="C1024">
        <f t="shared" si="60"/>
        <v>2020</v>
      </c>
      <c r="D1024">
        <f t="shared" si="61"/>
        <v>6</v>
      </c>
      <c r="E1024">
        <f t="shared" si="62"/>
        <v>25</v>
      </c>
      <c r="F1024" s="36">
        <f>IF(VLOOKUP(B1024,Temperature!$A$5:$F$2241,6,FALSE)=999,0,VLOOKUP(B1024,Temperature!$A$5:$F$2241,6,FALSE))</f>
        <v>76.791659999999993</v>
      </c>
      <c r="G1024" s="94">
        <f t="shared" si="63"/>
        <v>224549.6079383209</v>
      </c>
      <c r="H1024" s="94">
        <v>180611.25</v>
      </c>
      <c r="I1024" s="94">
        <f>VLOOKUP(B1024,'Daily NLSL'!D1001:E2826,2,FALSE)</f>
        <v>176046.73928534079</v>
      </c>
      <c r="J1024" s="95">
        <v>129461.27777633833</v>
      </c>
      <c r="K1024" s="95">
        <v>710668.875</v>
      </c>
      <c r="R1024" s="42"/>
    </row>
    <row r="1025" spans="2:18" x14ac:dyDescent="0.35">
      <c r="B1025" s="66">
        <v>44008</v>
      </c>
      <c r="C1025">
        <f t="shared" si="60"/>
        <v>2020</v>
      </c>
      <c r="D1025">
        <f t="shared" si="61"/>
        <v>6</v>
      </c>
      <c r="E1025">
        <f t="shared" si="62"/>
        <v>26</v>
      </c>
      <c r="F1025" s="36">
        <f>IF(VLOOKUP(B1025,Temperature!$A$5:$F$2241,6,FALSE)=999,0,VLOOKUP(B1025,Temperature!$A$5:$F$2241,6,FALSE))</f>
        <v>76.833340000000007</v>
      </c>
      <c r="G1025" s="94">
        <f t="shared" si="63"/>
        <v>215824.64960498753</v>
      </c>
      <c r="H1025" s="94">
        <v>181690</v>
      </c>
      <c r="I1025" s="94">
        <f>VLOOKUP(B1025,'Daily NLSL'!D1002:E2827,2,FALSE)</f>
        <v>176046.73928534079</v>
      </c>
      <c r="J1025" s="95">
        <v>129461.27777633833</v>
      </c>
      <c r="K1025" s="95">
        <v>703022.66666666663</v>
      </c>
      <c r="R1025" s="42"/>
    </row>
    <row r="1026" spans="2:18" x14ac:dyDescent="0.35">
      <c r="B1026" s="66">
        <v>44009</v>
      </c>
      <c r="C1026">
        <f t="shared" si="60"/>
        <v>2020</v>
      </c>
      <c r="D1026">
        <f t="shared" si="61"/>
        <v>6</v>
      </c>
      <c r="E1026">
        <f t="shared" si="62"/>
        <v>27</v>
      </c>
      <c r="F1026" s="36">
        <f>IF(VLOOKUP(B1026,Temperature!$A$5:$F$2241,6,FALSE)=999,0,VLOOKUP(B1026,Temperature!$A$5:$F$2241,6,FALSE))</f>
        <v>70.25</v>
      </c>
      <c r="G1026" s="94">
        <f t="shared" si="63"/>
        <v>155583.64960498764</v>
      </c>
      <c r="H1026" s="94">
        <v>183211.66666666666</v>
      </c>
      <c r="I1026" s="94">
        <f>VLOOKUP(B1026,'Daily NLSL'!D1003:E2828,2,FALSE)</f>
        <v>176046.73928534079</v>
      </c>
      <c r="J1026" s="95">
        <v>129461.27777633833</v>
      </c>
      <c r="K1026" s="95">
        <v>644303.33333333337</v>
      </c>
      <c r="R1026" s="42"/>
    </row>
    <row r="1027" spans="2:18" x14ac:dyDescent="0.35">
      <c r="B1027" s="66">
        <v>44010</v>
      </c>
      <c r="C1027">
        <f t="shared" si="60"/>
        <v>2020</v>
      </c>
      <c r="D1027">
        <f t="shared" si="61"/>
        <v>6</v>
      </c>
      <c r="E1027">
        <f t="shared" si="62"/>
        <v>28</v>
      </c>
      <c r="F1027" s="36">
        <f>IF(VLOOKUP(B1027,Temperature!$A$5:$F$2241,6,FALSE)=999,0,VLOOKUP(B1027,Temperature!$A$5:$F$2241,6,FALSE))</f>
        <v>63.541670000000003</v>
      </c>
      <c r="G1027" s="94">
        <f t="shared" si="63"/>
        <v>105212.60793832087</v>
      </c>
      <c r="H1027" s="94">
        <v>184796.66666666666</v>
      </c>
      <c r="I1027" s="94">
        <f>VLOOKUP(B1027,'Daily NLSL'!D1004:E2829,2,FALSE)</f>
        <v>176046.73928534079</v>
      </c>
      <c r="J1027" s="95">
        <v>129461.27777633833</v>
      </c>
      <c r="K1027" s="95">
        <v>595517.29166666663</v>
      </c>
      <c r="R1027" s="42"/>
    </row>
    <row r="1028" spans="2:18" x14ac:dyDescent="0.35">
      <c r="B1028" s="66">
        <v>44011</v>
      </c>
      <c r="C1028">
        <f t="shared" si="60"/>
        <v>2020</v>
      </c>
      <c r="D1028">
        <f t="shared" si="61"/>
        <v>6</v>
      </c>
      <c r="E1028">
        <f t="shared" si="62"/>
        <v>29</v>
      </c>
      <c r="F1028" s="36">
        <f>IF(VLOOKUP(B1028,Temperature!$A$5:$F$2241,6,FALSE)=999,0,VLOOKUP(B1028,Temperature!$A$5:$F$2241,6,FALSE))</f>
        <v>72.166659999999993</v>
      </c>
      <c r="G1028" s="94">
        <f t="shared" si="63"/>
        <v>143420.19127165427</v>
      </c>
      <c r="H1028" s="94">
        <v>186302.91666666666</v>
      </c>
      <c r="I1028" s="94">
        <f>VLOOKUP(B1028,'Daily NLSL'!D1005:E2830,2,FALSE)</f>
        <v>176046.73928534079</v>
      </c>
      <c r="J1028" s="95">
        <v>129461.27777633833</v>
      </c>
      <c r="K1028" s="95">
        <v>635231.125</v>
      </c>
      <c r="R1028" s="42"/>
    </row>
    <row r="1029" spans="2:18" x14ac:dyDescent="0.35">
      <c r="B1029" s="66">
        <v>44012</v>
      </c>
      <c r="C1029">
        <f t="shared" si="60"/>
        <v>2020</v>
      </c>
      <c r="D1029">
        <f t="shared" si="61"/>
        <v>6</v>
      </c>
      <c r="E1029">
        <f t="shared" si="62"/>
        <v>30</v>
      </c>
      <c r="F1029" s="36">
        <f>IF(VLOOKUP(B1029,Temperature!$A$5:$F$2241,6,FALSE)=999,0,VLOOKUP(B1029,Temperature!$A$5:$F$2241,6,FALSE))</f>
        <v>66.583340000000007</v>
      </c>
      <c r="G1029" s="94">
        <f t="shared" si="63"/>
        <v>125413.85793832087</v>
      </c>
      <c r="H1029" s="94">
        <v>188040.83333333334</v>
      </c>
      <c r="I1029" s="94">
        <f>VLOOKUP(B1029,'Daily NLSL'!D1006:E2831,2,FALSE)</f>
        <v>176046.73928534079</v>
      </c>
      <c r="J1029" s="95">
        <v>129461.27777633833</v>
      </c>
      <c r="K1029" s="95">
        <v>618962.70833333337</v>
      </c>
      <c r="R1029" s="42"/>
    </row>
    <row r="1030" spans="2:18" x14ac:dyDescent="0.35">
      <c r="B1030" s="66">
        <v>44013</v>
      </c>
      <c r="C1030">
        <f t="shared" si="60"/>
        <v>2020</v>
      </c>
      <c r="D1030">
        <f t="shared" si="61"/>
        <v>7</v>
      </c>
      <c r="E1030">
        <f t="shared" si="62"/>
        <v>1</v>
      </c>
      <c r="F1030" s="36">
        <f>IF(VLOOKUP(B1030,Temperature!$A$5:$F$2241,6,FALSE)=999,0,VLOOKUP(B1030,Temperature!$A$5:$F$2241,6,FALSE))</f>
        <v>63.458329999999997</v>
      </c>
      <c r="G1030" s="94">
        <f t="shared" si="63"/>
        <v>127248.9173037346</v>
      </c>
      <c r="H1030" s="94">
        <v>189933.75</v>
      </c>
      <c r="I1030" s="94">
        <f>VLOOKUP(B1030,'Daily NLSL'!D1007:E2832,2,FALSE)</f>
        <v>160732.16485494209</v>
      </c>
      <c r="J1030" s="95">
        <v>132230.37617465667</v>
      </c>
      <c r="K1030" s="95">
        <v>610145.20833333337</v>
      </c>
      <c r="R1030" s="42"/>
    </row>
    <row r="1031" spans="2:18" x14ac:dyDescent="0.35">
      <c r="B1031" s="66">
        <v>44014</v>
      </c>
      <c r="C1031">
        <f t="shared" si="60"/>
        <v>2020</v>
      </c>
      <c r="D1031">
        <f t="shared" si="61"/>
        <v>7</v>
      </c>
      <c r="E1031">
        <f t="shared" si="62"/>
        <v>2</v>
      </c>
      <c r="F1031" s="36">
        <f>IF(VLOOKUP(B1031,Temperature!$A$5:$F$2241,6,FALSE)=999,0,VLOOKUP(B1031,Temperature!$A$5:$F$2241,6,FALSE))</f>
        <v>68.291659999999993</v>
      </c>
      <c r="G1031" s="94">
        <f t="shared" si="63"/>
        <v>146249.37563706795</v>
      </c>
      <c r="H1031" s="94">
        <v>191540.41666666666</v>
      </c>
      <c r="I1031" s="94">
        <f>VLOOKUP(B1031,'Daily NLSL'!D1008:E2833,2,FALSE)</f>
        <v>160732.16485494209</v>
      </c>
      <c r="J1031" s="95">
        <v>132230.37617465667</v>
      </c>
      <c r="K1031" s="95">
        <v>630752.33333333337</v>
      </c>
      <c r="R1031" s="42"/>
    </row>
    <row r="1032" spans="2:18" x14ac:dyDescent="0.35">
      <c r="B1032" s="66">
        <v>44015</v>
      </c>
      <c r="C1032">
        <f t="shared" si="60"/>
        <v>2020</v>
      </c>
      <c r="D1032">
        <f t="shared" si="61"/>
        <v>7</v>
      </c>
      <c r="E1032">
        <f t="shared" si="62"/>
        <v>3</v>
      </c>
      <c r="F1032" s="36">
        <f>IF(VLOOKUP(B1032,Temperature!$A$5:$F$2241,6,FALSE)=999,0,VLOOKUP(B1032,Temperature!$A$5:$F$2241,6,FALSE))</f>
        <v>66.583340000000007</v>
      </c>
      <c r="G1032" s="94">
        <f t="shared" si="63"/>
        <v>136740.7089704012</v>
      </c>
      <c r="H1032" s="94">
        <v>193236.25</v>
      </c>
      <c r="I1032" s="94">
        <f>VLOOKUP(B1032,'Daily NLSL'!D1009:E2834,2,FALSE)</f>
        <v>160732.16485494209</v>
      </c>
      <c r="J1032" s="95">
        <v>132230.37617465667</v>
      </c>
      <c r="K1032" s="95">
        <v>622939.5</v>
      </c>
      <c r="R1032" s="42"/>
    </row>
    <row r="1033" spans="2:18" x14ac:dyDescent="0.35">
      <c r="B1033" s="66">
        <v>44016</v>
      </c>
      <c r="C1033">
        <f t="shared" si="60"/>
        <v>2020</v>
      </c>
      <c r="D1033">
        <f t="shared" si="61"/>
        <v>7</v>
      </c>
      <c r="E1033">
        <f t="shared" si="62"/>
        <v>4</v>
      </c>
      <c r="F1033" s="36">
        <f>IF(VLOOKUP(B1033,Temperature!$A$5:$F$2241,6,FALSE)=999,0,VLOOKUP(B1033,Temperature!$A$5:$F$2241,6,FALSE))</f>
        <v>70.375</v>
      </c>
      <c r="G1033" s="94">
        <f t="shared" si="63"/>
        <v>113935.08397040123</v>
      </c>
      <c r="H1033" s="94">
        <v>195003.75</v>
      </c>
      <c r="I1033" s="94">
        <f>VLOOKUP(B1033,'Daily NLSL'!D1010:E2835,2,FALSE)</f>
        <v>160732.16485494209</v>
      </c>
      <c r="J1033" s="95">
        <v>132230.37617465667</v>
      </c>
      <c r="K1033" s="95">
        <v>601901.375</v>
      </c>
      <c r="R1033" s="42"/>
    </row>
    <row r="1034" spans="2:18" x14ac:dyDescent="0.35">
      <c r="B1034" s="66">
        <v>44017</v>
      </c>
      <c r="C1034">
        <f t="shared" si="60"/>
        <v>2020</v>
      </c>
      <c r="D1034">
        <f t="shared" si="61"/>
        <v>7</v>
      </c>
      <c r="E1034">
        <f t="shared" si="62"/>
        <v>5</v>
      </c>
      <c r="F1034" s="36">
        <f>IF(VLOOKUP(B1034,Temperature!$A$5:$F$2241,6,FALSE)=999,0,VLOOKUP(B1034,Temperature!$A$5:$F$2241,6,FALSE))</f>
        <v>72</v>
      </c>
      <c r="G1034" s="94">
        <f t="shared" si="63"/>
        <v>106802.5423037346</v>
      </c>
      <c r="H1034" s="94">
        <v>196613.75</v>
      </c>
      <c r="I1034" s="94">
        <f>VLOOKUP(B1034,'Daily NLSL'!D1011:E2836,2,FALSE)</f>
        <v>160732.16485494209</v>
      </c>
      <c r="J1034" s="95">
        <v>132230.37617465667</v>
      </c>
      <c r="K1034" s="95">
        <v>596378.83333333337</v>
      </c>
      <c r="R1034" s="42"/>
    </row>
    <row r="1035" spans="2:18" x14ac:dyDescent="0.35">
      <c r="B1035" s="66">
        <v>44018</v>
      </c>
      <c r="C1035">
        <f t="shared" si="60"/>
        <v>2020</v>
      </c>
      <c r="D1035">
        <f t="shared" si="61"/>
        <v>7</v>
      </c>
      <c r="E1035">
        <f t="shared" si="62"/>
        <v>6</v>
      </c>
      <c r="F1035" s="36">
        <f>IF(VLOOKUP(B1035,Temperature!$A$5:$F$2241,6,FALSE)=999,0,VLOOKUP(B1035,Temperature!$A$5:$F$2241,6,FALSE))</f>
        <v>73.041659999999993</v>
      </c>
      <c r="G1035" s="94">
        <f t="shared" si="63"/>
        <v>135900.62563706783</v>
      </c>
      <c r="H1035" s="94">
        <v>198080.83333333334</v>
      </c>
      <c r="I1035" s="94">
        <f>VLOOKUP(B1035,'Daily NLSL'!D1012:E2837,2,FALSE)</f>
        <v>160732.16485494209</v>
      </c>
      <c r="J1035" s="95">
        <v>132230.37617465667</v>
      </c>
      <c r="K1035" s="95">
        <v>626944</v>
      </c>
      <c r="R1035" s="42"/>
    </row>
    <row r="1036" spans="2:18" x14ac:dyDescent="0.35">
      <c r="B1036" s="66">
        <v>44019</v>
      </c>
      <c r="C1036">
        <f t="shared" si="60"/>
        <v>2020</v>
      </c>
      <c r="D1036">
        <f t="shared" si="61"/>
        <v>7</v>
      </c>
      <c r="E1036">
        <f t="shared" si="62"/>
        <v>7</v>
      </c>
      <c r="F1036" s="36">
        <f>IF(VLOOKUP(B1036,Temperature!$A$5:$F$2241,6,FALSE)=999,0,VLOOKUP(B1036,Temperature!$A$5:$F$2241,6,FALSE))</f>
        <v>69.416659999999993</v>
      </c>
      <c r="G1036" s="94">
        <f t="shared" si="63"/>
        <v>135546.50063706783</v>
      </c>
      <c r="H1036" s="94">
        <v>199673.75</v>
      </c>
      <c r="I1036" s="94">
        <f>VLOOKUP(B1036,'Daily NLSL'!D1013:E2838,2,FALSE)</f>
        <v>160732.16485494209</v>
      </c>
      <c r="J1036" s="95">
        <v>132230.37617465667</v>
      </c>
      <c r="K1036" s="95">
        <v>628182.79166666663</v>
      </c>
      <c r="R1036" s="42"/>
    </row>
    <row r="1037" spans="2:18" x14ac:dyDescent="0.35">
      <c r="B1037" s="66">
        <v>44020</v>
      </c>
      <c r="C1037">
        <f t="shared" si="60"/>
        <v>2020</v>
      </c>
      <c r="D1037">
        <f t="shared" si="61"/>
        <v>7</v>
      </c>
      <c r="E1037">
        <f t="shared" si="62"/>
        <v>8</v>
      </c>
      <c r="F1037" s="36">
        <f>IF(VLOOKUP(B1037,Temperature!$A$5:$F$2241,6,FALSE)=999,0,VLOOKUP(B1037,Temperature!$A$5:$F$2241,6,FALSE))</f>
        <v>68.75</v>
      </c>
      <c r="G1037" s="94">
        <f t="shared" si="63"/>
        <v>151028.25063706783</v>
      </c>
      <c r="H1037" s="94">
        <v>201064.58333333334</v>
      </c>
      <c r="I1037" s="94">
        <f>VLOOKUP(B1037,'Daily NLSL'!D1014:E2839,2,FALSE)</f>
        <v>160732.16485494209</v>
      </c>
      <c r="J1037" s="95">
        <v>132230.37617465667</v>
      </c>
      <c r="K1037" s="95">
        <v>645055.375</v>
      </c>
      <c r="R1037" s="42"/>
    </row>
    <row r="1038" spans="2:18" x14ac:dyDescent="0.35">
      <c r="B1038" s="66">
        <v>44021</v>
      </c>
      <c r="C1038">
        <f t="shared" si="60"/>
        <v>2020</v>
      </c>
      <c r="D1038">
        <f t="shared" si="61"/>
        <v>7</v>
      </c>
      <c r="E1038">
        <f t="shared" si="62"/>
        <v>9</v>
      </c>
      <c r="F1038" s="36">
        <f>IF(VLOOKUP(B1038,Temperature!$A$5:$F$2241,6,FALSE)=999,0,VLOOKUP(B1038,Temperature!$A$5:$F$2241,6,FALSE))</f>
        <v>68.041659999999993</v>
      </c>
      <c r="G1038" s="94">
        <f t="shared" si="63"/>
        <v>149164.4589704012</v>
      </c>
      <c r="H1038" s="94">
        <v>202520.41666666666</v>
      </c>
      <c r="I1038" s="94">
        <f>VLOOKUP(B1038,'Daily NLSL'!D1015:E2840,2,FALSE)</f>
        <v>160732.16485494209</v>
      </c>
      <c r="J1038" s="95">
        <v>132230.37617465667</v>
      </c>
      <c r="K1038" s="95">
        <v>644647.41666666663</v>
      </c>
      <c r="R1038" s="42"/>
    </row>
    <row r="1039" spans="2:18" x14ac:dyDescent="0.35">
      <c r="B1039" s="66">
        <v>44022</v>
      </c>
      <c r="C1039">
        <f t="shared" si="60"/>
        <v>2020</v>
      </c>
      <c r="D1039">
        <f t="shared" si="61"/>
        <v>7</v>
      </c>
      <c r="E1039">
        <f t="shared" si="62"/>
        <v>10</v>
      </c>
      <c r="F1039" s="36">
        <f>IF(VLOOKUP(B1039,Temperature!$A$5:$F$2241,6,FALSE)=999,0,VLOOKUP(B1039,Temperature!$A$5:$F$2241,6,FALSE))</f>
        <v>71.541659999999993</v>
      </c>
      <c r="G1039" s="94">
        <f t="shared" si="63"/>
        <v>167540.66730373458</v>
      </c>
      <c r="H1039" s="94">
        <v>203827.5</v>
      </c>
      <c r="I1039" s="94">
        <f>VLOOKUP(B1039,'Daily NLSL'!D1016:E2841,2,FALSE)</f>
        <v>160732.16485494209</v>
      </c>
      <c r="J1039" s="95">
        <v>132230.37617465667</v>
      </c>
      <c r="K1039" s="95">
        <v>664330.70833333337</v>
      </c>
      <c r="R1039" s="42"/>
    </row>
    <row r="1040" spans="2:18" x14ac:dyDescent="0.35">
      <c r="B1040" s="66">
        <v>44023</v>
      </c>
      <c r="C1040">
        <f t="shared" si="60"/>
        <v>2020</v>
      </c>
      <c r="D1040">
        <f t="shared" si="61"/>
        <v>7</v>
      </c>
      <c r="E1040">
        <f t="shared" si="62"/>
        <v>11</v>
      </c>
      <c r="F1040" s="36">
        <f>IF(VLOOKUP(B1040,Temperature!$A$5:$F$2241,6,FALSE)=999,0,VLOOKUP(B1040,Temperature!$A$5:$F$2241,6,FALSE))</f>
        <v>74.541659999999993</v>
      </c>
      <c r="G1040" s="94">
        <f t="shared" si="63"/>
        <v>150721.50063706783</v>
      </c>
      <c r="H1040" s="94">
        <v>205252.5</v>
      </c>
      <c r="I1040" s="94">
        <f>VLOOKUP(B1040,'Daily NLSL'!D1017:E2842,2,FALSE)</f>
        <v>160732.16485494209</v>
      </c>
      <c r="J1040" s="95">
        <v>132230.37617465667</v>
      </c>
      <c r="K1040" s="95">
        <v>648936.54166666663</v>
      </c>
      <c r="R1040" s="42"/>
    </row>
    <row r="1041" spans="2:18" x14ac:dyDescent="0.35">
      <c r="B1041" s="66">
        <v>44024</v>
      </c>
      <c r="C1041">
        <f t="shared" si="60"/>
        <v>2020</v>
      </c>
      <c r="D1041">
        <f t="shared" si="61"/>
        <v>7</v>
      </c>
      <c r="E1041">
        <f t="shared" si="62"/>
        <v>12</v>
      </c>
      <c r="F1041" s="36">
        <f>IF(VLOOKUP(B1041,Temperature!$A$5:$F$2241,6,FALSE)=999,0,VLOOKUP(B1041,Temperature!$A$5:$F$2241,6,FALSE))</f>
        <v>69.583340000000007</v>
      </c>
      <c r="G1041" s="94">
        <f t="shared" si="63"/>
        <v>112677.54230373449</v>
      </c>
      <c r="H1041" s="94">
        <v>206814.58333333334</v>
      </c>
      <c r="I1041" s="94">
        <f>VLOOKUP(B1041,'Daily NLSL'!D1018:E2843,2,FALSE)</f>
        <v>160732.16485494209</v>
      </c>
      <c r="J1041" s="95">
        <v>132230.37617465667</v>
      </c>
      <c r="K1041" s="95">
        <v>612454.66666666663</v>
      </c>
      <c r="R1041" s="42"/>
    </row>
    <row r="1042" spans="2:18" x14ac:dyDescent="0.35">
      <c r="B1042" s="66">
        <v>44025</v>
      </c>
      <c r="C1042">
        <f t="shared" si="60"/>
        <v>2020</v>
      </c>
      <c r="D1042">
        <f t="shared" si="61"/>
        <v>7</v>
      </c>
      <c r="E1042">
        <f t="shared" si="62"/>
        <v>13</v>
      </c>
      <c r="F1042" s="36">
        <f>IF(VLOOKUP(B1042,Temperature!$A$5:$F$2241,6,FALSE)=999,0,VLOOKUP(B1042,Temperature!$A$5:$F$2241,6,FALSE))</f>
        <v>66.5</v>
      </c>
      <c r="G1042" s="94">
        <f t="shared" si="63"/>
        <v>117133.2923037346</v>
      </c>
      <c r="H1042" s="94">
        <v>208052.5</v>
      </c>
      <c r="I1042" s="94">
        <f>VLOOKUP(B1042,'Daily NLSL'!D1019:E2844,2,FALSE)</f>
        <v>160732.16485494209</v>
      </c>
      <c r="J1042" s="95">
        <v>132230.37617465667</v>
      </c>
      <c r="K1042" s="95">
        <v>618148.33333333337</v>
      </c>
      <c r="R1042" s="42"/>
    </row>
    <row r="1043" spans="2:18" x14ac:dyDescent="0.35">
      <c r="B1043" s="66">
        <v>44026</v>
      </c>
      <c r="C1043">
        <f t="shared" si="60"/>
        <v>2020</v>
      </c>
      <c r="D1043">
        <f t="shared" si="61"/>
        <v>7</v>
      </c>
      <c r="E1043">
        <f t="shared" si="62"/>
        <v>14</v>
      </c>
      <c r="F1043" s="36">
        <f>IF(VLOOKUP(B1043,Temperature!$A$5:$F$2241,6,FALSE)=999,0,VLOOKUP(B1043,Temperature!$A$5:$F$2241,6,FALSE))</f>
        <v>72.333340000000007</v>
      </c>
      <c r="G1043" s="94">
        <f t="shared" si="63"/>
        <v>138173.00063706783</v>
      </c>
      <c r="H1043" s="94">
        <v>209148.75</v>
      </c>
      <c r="I1043" s="94">
        <f>VLOOKUP(B1043,'Daily NLSL'!D1020:E2845,2,FALSE)</f>
        <v>160732.16485494209</v>
      </c>
      <c r="J1043" s="95">
        <v>132230.37617465667</v>
      </c>
      <c r="K1043" s="95">
        <v>640284.29166666663</v>
      </c>
      <c r="R1043" s="42"/>
    </row>
    <row r="1044" spans="2:18" x14ac:dyDescent="0.35">
      <c r="B1044" s="66">
        <v>44027</v>
      </c>
      <c r="C1044">
        <f t="shared" si="60"/>
        <v>2020</v>
      </c>
      <c r="D1044">
        <f t="shared" si="61"/>
        <v>7</v>
      </c>
      <c r="E1044">
        <f t="shared" si="62"/>
        <v>15</v>
      </c>
      <c r="F1044" s="36">
        <f>IF(VLOOKUP(B1044,Temperature!$A$5:$F$2241,6,FALSE)=999,0,VLOOKUP(B1044,Temperature!$A$5:$F$2241,6,FALSE))</f>
        <v>76.333340000000007</v>
      </c>
      <c r="G1044" s="94">
        <f t="shared" si="63"/>
        <v>160024.50063706783</v>
      </c>
      <c r="H1044" s="94">
        <v>210192.5</v>
      </c>
      <c r="I1044" s="94">
        <f>VLOOKUP(B1044,'Daily NLSL'!D1021:E2846,2,FALSE)</f>
        <v>160732.16485494209</v>
      </c>
      <c r="J1044" s="95">
        <v>132230.37617465667</v>
      </c>
      <c r="K1044" s="95">
        <v>663179.54166666663</v>
      </c>
      <c r="R1044" s="42"/>
    </row>
    <row r="1045" spans="2:18" x14ac:dyDescent="0.35">
      <c r="B1045" s="66">
        <v>44028</v>
      </c>
      <c r="C1045">
        <f t="shared" si="60"/>
        <v>2020</v>
      </c>
      <c r="D1045">
        <f t="shared" si="61"/>
        <v>7</v>
      </c>
      <c r="E1045">
        <f t="shared" si="62"/>
        <v>16</v>
      </c>
      <c r="F1045" s="36">
        <f>IF(VLOOKUP(B1045,Temperature!$A$5:$F$2241,6,FALSE)=999,0,VLOOKUP(B1045,Temperature!$A$5:$F$2241,6,FALSE))</f>
        <v>79.208340000000007</v>
      </c>
      <c r="G1045" s="94">
        <f t="shared" si="63"/>
        <v>167678.12563706795</v>
      </c>
      <c r="H1045" s="94">
        <v>211266.66666666666</v>
      </c>
      <c r="I1045" s="94">
        <f>VLOOKUP(B1045,'Daily NLSL'!D1022:E2847,2,FALSE)</f>
        <v>160732.16485494209</v>
      </c>
      <c r="J1045" s="95">
        <v>132230.37617465667</v>
      </c>
      <c r="K1045" s="95">
        <v>671907.33333333337</v>
      </c>
      <c r="R1045" s="42"/>
    </row>
    <row r="1046" spans="2:18" x14ac:dyDescent="0.35">
      <c r="B1046" s="66">
        <v>44029</v>
      </c>
      <c r="C1046">
        <f t="shared" si="60"/>
        <v>2020</v>
      </c>
      <c r="D1046">
        <f t="shared" si="61"/>
        <v>7</v>
      </c>
      <c r="E1046">
        <f t="shared" si="62"/>
        <v>17</v>
      </c>
      <c r="F1046" s="36">
        <f>IF(VLOOKUP(B1046,Temperature!$A$5:$F$2241,6,FALSE)=999,0,VLOOKUP(B1046,Temperature!$A$5:$F$2241,6,FALSE))</f>
        <v>77.166659999999993</v>
      </c>
      <c r="G1046" s="94">
        <f t="shared" si="63"/>
        <v>143281.5839704012</v>
      </c>
      <c r="H1046" s="94">
        <v>212457.08333333334</v>
      </c>
      <c r="I1046" s="94">
        <f>VLOOKUP(B1046,'Daily NLSL'!D1023:E2848,2,FALSE)</f>
        <v>160732.16485494209</v>
      </c>
      <c r="J1046" s="95">
        <v>132230.37617465667</v>
      </c>
      <c r="K1046" s="95">
        <v>648701.20833333337</v>
      </c>
      <c r="R1046" s="42"/>
    </row>
    <row r="1047" spans="2:18" x14ac:dyDescent="0.35">
      <c r="B1047" s="66">
        <v>44030</v>
      </c>
      <c r="C1047">
        <f t="shared" si="60"/>
        <v>2020</v>
      </c>
      <c r="D1047">
        <f t="shared" si="61"/>
        <v>7</v>
      </c>
      <c r="E1047">
        <f t="shared" si="62"/>
        <v>18</v>
      </c>
      <c r="F1047" s="36">
        <f>IF(VLOOKUP(B1047,Temperature!$A$5:$F$2241,6,FALSE)=999,0,VLOOKUP(B1047,Temperature!$A$5:$F$2241,6,FALSE))</f>
        <v>78.25</v>
      </c>
      <c r="G1047" s="94">
        <f t="shared" si="63"/>
        <v>158304.62563706795</v>
      </c>
      <c r="H1047" s="94">
        <v>213351.66666666666</v>
      </c>
      <c r="I1047" s="94">
        <f>VLOOKUP(B1047,'Daily NLSL'!D1024:E2849,2,FALSE)</f>
        <v>160732.16485494209</v>
      </c>
      <c r="J1047" s="95">
        <v>132230.37617465667</v>
      </c>
      <c r="K1047" s="95">
        <v>664618.83333333337</v>
      </c>
      <c r="R1047" s="42"/>
    </row>
    <row r="1048" spans="2:18" x14ac:dyDescent="0.35">
      <c r="B1048" s="66">
        <v>44031</v>
      </c>
      <c r="C1048">
        <f t="shared" si="60"/>
        <v>2020</v>
      </c>
      <c r="D1048">
        <f t="shared" si="61"/>
        <v>7</v>
      </c>
      <c r="E1048">
        <f t="shared" si="62"/>
        <v>19</v>
      </c>
      <c r="F1048" s="36">
        <f>IF(VLOOKUP(B1048,Temperature!$A$5:$F$2241,6,FALSE)=999,0,VLOOKUP(B1048,Temperature!$A$5:$F$2241,6,FALSE))</f>
        <v>80.666659999999993</v>
      </c>
      <c r="G1048" s="94">
        <f t="shared" si="63"/>
        <v>161085.9589704012</v>
      </c>
      <c r="H1048" s="94">
        <v>214035</v>
      </c>
      <c r="I1048" s="94">
        <f>VLOOKUP(B1048,'Daily NLSL'!D1025:E2850,2,FALSE)</f>
        <v>160732.16485494209</v>
      </c>
      <c r="J1048" s="95">
        <v>132230.37617465667</v>
      </c>
      <c r="K1048" s="95">
        <v>668083.5</v>
      </c>
      <c r="R1048" s="42"/>
    </row>
    <row r="1049" spans="2:18" x14ac:dyDescent="0.35">
      <c r="B1049" s="66">
        <v>44032</v>
      </c>
      <c r="C1049">
        <f t="shared" si="60"/>
        <v>2020</v>
      </c>
      <c r="D1049">
        <f t="shared" si="61"/>
        <v>7</v>
      </c>
      <c r="E1049">
        <f t="shared" si="62"/>
        <v>20</v>
      </c>
      <c r="F1049" s="36">
        <f>IF(VLOOKUP(B1049,Temperature!$A$5:$F$2241,6,FALSE)=999,0,VLOOKUP(B1049,Temperature!$A$5:$F$2241,6,FALSE))</f>
        <v>82.416659999999993</v>
      </c>
      <c r="G1049" s="94">
        <f t="shared" si="63"/>
        <v>192980.87563706795</v>
      </c>
      <c r="H1049" s="94">
        <v>214279.16666666666</v>
      </c>
      <c r="I1049" s="94">
        <f>VLOOKUP(B1049,'Daily NLSL'!D1026:E2851,2,FALSE)</f>
        <v>160732.16485494209</v>
      </c>
      <c r="J1049" s="95">
        <v>132230.37617465667</v>
      </c>
      <c r="K1049" s="95">
        <v>700222.58333333337</v>
      </c>
      <c r="R1049" s="42"/>
    </row>
    <row r="1050" spans="2:18" x14ac:dyDescent="0.35">
      <c r="B1050" s="66">
        <v>44033</v>
      </c>
      <c r="C1050">
        <f t="shared" ref="C1050:C1113" si="64">YEAR(B1050)</f>
        <v>2020</v>
      </c>
      <c r="D1050">
        <f t="shared" ref="D1050:D1113" si="65">MONTH(B1050)</f>
        <v>7</v>
      </c>
      <c r="E1050">
        <f t="shared" ref="E1050:E1113" si="66">DAY(B1050)</f>
        <v>21</v>
      </c>
      <c r="F1050" s="36">
        <f>IF(VLOOKUP(B1050,Temperature!$A$5:$F$2241,6,FALSE)=999,0,VLOOKUP(B1050,Temperature!$A$5:$F$2241,6,FALSE))</f>
        <v>83.291659999999993</v>
      </c>
      <c r="G1050" s="94">
        <f t="shared" si="63"/>
        <v>200523.16730373446</v>
      </c>
      <c r="H1050" s="94">
        <v>214553.33333333334</v>
      </c>
      <c r="I1050" s="94">
        <f>VLOOKUP(B1050,'Daily NLSL'!D1027:E2852,2,FALSE)</f>
        <v>160732.16485494209</v>
      </c>
      <c r="J1050" s="95">
        <v>132230.37617465667</v>
      </c>
      <c r="K1050" s="95">
        <v>708039.04166666663</v>
      </c>
      <c r="R1050" s="42"/>
    </row>
    <row r="1051" spans="2:18" x14ac:dyDescent="0.35">
      <c r="B1051" s="66">
        <v>44034</v>
      </c>
      <c r="C1051">
        <f t="shared" si="64"/>
        <v>2020</v>
      </c>
      <c r="D1051">
        <f t="shared" si="65"/>
        <v>7</v>
      </c>
      <c r="E1051">
        <f t="shared" si="66"/>
        <v>22</v>
      </c>
      <c r="F1051" s="36">
        <f>IF(VLOOKUP(B1051,Temperature!$A$5:$F$2241,6,FALSE)=999,0,VLOOKUP(B1051,Temperature!$A$5:$F$2241,6,FALSE))</f>
        <v>84</v>
      </c>
      <c r="G1051" s="94">
        <f t="shared" ref="G1051:G1114" si="67">K1051-H1051-I1051-J1051</f>
        <v>206183.79230373458</v>
      </c>
      <c r="H1051" s="94">
        <v>214815.41666666666</v>
      </c>
      <c r="I1051" s="94">
        <f>VLOOKUP(B1051,'Daily NLSL'!D1028:E2853,2,FALSE)</f>
        <v>160732.16485494209</v>
      </c>
      <c r="J1051" s="95">
        <v>132230.37617465667</v>
      </c>
      <c r="K1051" s="95">
        <v>713961.75</v>
      </c>
      <c r="R1051" s="42"/>
    </row>
    <row r="1052" spans="2:18" x14ac:dyDescent="0.35">
      <c r="B1052" s="66">
        <v>44035</v>
      </c>
      <c r="C1052">
        <f t="shared" si="64"/>
        <v>2020</v>
      </c>
      <c r="D1052">
        <f t="shared" si="65"/>
        <v>7</v>
      </c>
      <c r="E1052">
        <f t="shared" si="66"/>
        <v>23</v>
      </c>
      <c r="F1052" s="36">
        <f>IF(VLOOKUP(B1052,Temperature!$A$5:$F$2241,6,FALSE)=999,0,VLOOKUP(B1052,Temperature!$A$5:$F$2241,6,FALSE))</f>
        <v>79.75</v>
      </c>
      <c r="G1052" s="94">
        <f t="shared" si="67"/>
        <v>189287.75063706783</v>
      </c>
      <c r="H1052" s="94">
        <v>215282.91666666666</v>
      </c>
      <c r="I1052" s="94">
        <f>VLOOKUP(B1052,'Daily NLSL'!D1029:E2854,2,FALSE)</f>
        <v>160732.16485494209</v>
      </c>
      <c r="J1052" s="95">
        <v>132230.37617465667</v>
      </c>
      <c r="K1052" s="95">
        <v>697533.20833333326</v>
      </c>
      <c r="R1052" s="42"/>
    </row>
    <row r="1053" spans="2:18" x14ac:dyDescent="0.35">
      <c r="B1053" s="66">
        <v>44036</v>
      </c>
      <c r="C1053">
        <f t="shared" si="64"/>
        <v>2020</v>
      </c>
      <c r="D1053">
        <f t="shared" si="65"/>
        <v>7</v>
      </c>
      <c r="E1053">
        <f t="shared" si="66"/>
        <v>24</v>
      </c>
      <c r="F1053" s="36">
        <f>IF(VLOOKUP(B1053,Temperature!$A$5:$F$2241,6,FALSE)=999,0,VLOOKUP(B1053,Temperature!$A$5:$F$2241,6,FALSE))</f>
        <v>74.083340000000007</v>
      </c>
      <c r="G1053" s="94">
        <f t="shared" si="67"/>
        <v>159283.3339704012</v>
      </c>
      <c r="H1053" s="94">
        <v>215610.41666666666</v>
      </c>
      <c r="I1053" s="94">
        <f>VLOOKUP(B1053,'Daily NLSL'!D1030:E2855,2,FALSE)</f>
        <v>160732.16485494209</v>
      </c>
      <c r="J1053" s="95">
        <v>132230.37617465667</v>
      </c>
      <c r="K1053" s="95">
        <v>667856.29166666663</v>
      </c>
      <c r="R1053" s="42"/>
    </row>
    <row r="1054" spans="2:18" x14ac:dyDescent="0.35">
      <c r="B1054" s="66">
        <v>44037</v>
      </c>
      <c r="C1054">
        <f t="shared" si="64"/>
        <v>2020</v>
      </c>
      <c r="D1054">
        <f t="shared" si="65"/>
        <v>7</v>
      </c>
      <c r="E1054">
        <f t="shared" si="66"/>
        <v>25</v>
      </c>
      <c r="F1054" s="36">
        <f>IF(VLOOKUP(B1054,Temperature!$A$5:$F$2241,6,FALSE)=999,0,VLOOKUP(B1054,Temperature!$A$5:$F$2241,6,FALSE))</f>
        <v>73.666659999999993</v>
      </c>
      <c r="G1054" s="94">
        <f t="shared" si="67"/>
        <v>146257.62563706783</v>
      </c>
      <c r="H1054" s="94">
        <v>215540</v>
      </c>
      <c r="I1054" s="94">
        <f>VLOOKUP(B1054,'Daily NLSL'!D1031:E2856,2,FALSE)</f>
        <v>160732.16485494209</v>
      </c>
      <c r="J1054" s="95">
        <v>132230.37617465667</v>
      </c>
      <c r="K1054" s="95">
        <v>654760.16666666663</v>
      </c>
      <c r="R1054" s="42"/>
    </row>
    <row r="1055" spans="2:18" x14ac:dyDescent="0.35">
      <c r="B1055" s="66">
        <v>44038</v>
      </c>
      <c r="C1055">
        <f t="shared" si="64"/>
        <v>2020</v>
      </c>
      <c r="D1055">
        <f t="shared" si="65"/>
        <v>7</v>
      </c>
      <c r="E1055">
        <f t="shared" si="66"/>
        <v>26</v>
      </c>
      <c r="F1055" s="36">
        <f>IF(VLOOKUP(B1055,Temperature!$A$5:$F$2241,6,FALSE)=999,0,VLOOKUP(B1055,Temperature!$A$5:$F$2241,6,FALSE))</f>
        <v>79.25</v>
      </c>
      <c r="G1055" s="94">
        <f t="shared" si="67"/>
        <v>161122.00063706783</v>
      </c>
      <c r="H1055" s="94">
        <v>215284.58333333334</v>
      </c>
      <c r="I1055" s="94">
        <f>VLOOKUP(B1055,'Daily NLSL'!D1032:E2857,2,FALSE)</f>
        <v>160732.16485494209</v>
      </c>
      <c r="J1055" s="95">
        <v>132230.37617465667</v>
      </c>
      <c r="K1055" s="95">
        <v>669369.125</v>
      </c>
      <c r="R1055" s="42"/>
    </row>
    <row r="1056" spans="2:18" x14ac:dyDescent="0.35">
      <c r="B1056" s="66">
        <v>44039</v>
      </c>
      <c r="C1056">
        <f t="shared" si="64"/>
        <v>2020</v>
      </c>
      <c r="D1056">
        <f t="shared" si="65"/>
        <v>7</v>
      </c>
      <c r="E1056">
        <f t="shared" si="66"/>
        <v>27</v>
      </c>
      <c r="F1056" s="36">
        <f>IF(VLOOKUP(B1056,Temperature!$A$5:$F$2241,6,FALSE)=999,0,VLOOKUP(B1056,Temperature!$A$5:$F$2241,6,FALSE))</f>
        <v>83.875</v>
      </c>
      <c r="G1056" s="94">
        <f t="shared" si="67"/>
        <v>195200.7089704012</v>
      </c>
      <c r="H1056" s="94">
        <v>215000.41666666666</v>
      </c>
      <c r="I1056" s="94">
        <f>VLOOKUP(B1056,'Daily NLSL'!D1033:E2858,2,FALSE)</f>
        <v>160732.16485494209</v>
      </c>
      <c r="J1056" s="95">
        <v>132230.37617465667</v>
      </c>
      <c r="K1056" s="95">
        <v>703163.66666666663</v>
      </c>
      <c r="R1056" s="42"/>
    </row>
    <row r="1057" spans="2:18" x14ac:dyDescent="0.35">
      <c r="B1057" s="66">
        <v>44040</v>
      </c>
      <c r="C1057">
        <f t="shared" si="64"/>
        <v>2020</v>
      </c>
      <c r="D1057">
        <f t="shared" si="65"/>
        <v>7</v>
      </c>
      <c r="E1057">
        <f t="shared" si="66"/>
        <v>28</v>
      </c>
      <c r="F1057" s="36">
        <f>IF(VLOOKUP(B1057,Temperature!$A$5:$F$2241,6,FALSE)=999,0,VLOOKUP(B1057,Temperature!$A$5:$F$2241,6,FALSE))</f>
        <v>84.041659999999993</v>
      </c>
      <c r="G1057" s="94">
        <f t="shared" si="67"/>
        <v>204454.87563706783</v>
      </c>
      <c r="H1057" s="94">
        <v>214710</v>
      </c>
      <c r="I1057" s="94">
        <f>VLOOKUP(B1057,'Daily NLSL'!D1034:E2859,2,FALSE)</f>
        <v>160732.16485494209</v>
      </c>
      <c r="J1057" s="95">
        <v>132230.37617465667</v>
      </c>
      <c r="K1057" s="95">
        <v>712127.41666666663</v>
      </c>
      <c r="R1057" s="42"/>
    </row>
    <row r="1058" spans="2:18" x14ac:dyDescent="0.35">
      <c r="B1058" s="66">
        <v>44041</v>
      </c>
      <c r="C1058">
        <f t="shared" si="64"/>
        <v>2020</v>
      </c>
      <c r="D1058">
        <f t="shared" si="65"/>
        <v>7</v>
      </c>
      <c r="E1058">
        <f t="shared" si="66"/>
        <v>29</v>
      </c>
      <c r="F1058" s="36">
        <f>IF(VLOOKUP(B1058,Temperature!$A$5:$F$2241,6,FALSE)=999,0,VLOOKUP(B1058,Temperature!$A$5:$F$2241,6,FALSE))</f>
        <v>83.5</v>
      </c>
      <c r="G1058" s="94">
        <f t="shared" si="67"/>
        <v>210133.12563706783</v>
      </c>
      <c r="H1058" s="94">
        <v>214554.58333333334</v>
      </c>
      <c r="I1058" s="94">
        <f>VLOOKUP(B1058,'Daily NLSL'!D1035:E2860,2,FALSE)</f>
        <v>160732.16485494209</v>
      </c>
      <c r="J1058" s="95">
        <v>132230.37617465667</v>
      </c>
      <c r="K1058" s="95">
        <v>717650.25</v>
      </c>
      <c r="R1058" s="42"/>
    </row>
    <row r="1059" spans="2:18" x14ac:dyDescent="0.35">
      <c r="B1059" s="66">
        <v>44042</v>
      </c>
      <c r="C1059">
        <f t="shared" si="64"/>
        <v>2020</v>
      </c>
      <c r="D1059">
        <f t="shared" si="65"/>
        <v>7</v>
      </c>
      <c r="E1059">
        <f t="shared" si="66"/>
        <v>30</v>
      </c>
      <c r="F1059" s="36">
        <f>IF(VLOOKUP(B1059,Temperature!$A$5:$F$2241,6,FALSE)=999,0,VLOOKUP(B1059,Temperature!$A$5:$F$2241,6,FALSE))</f>
        <v>87.166659999999993</v>
      </c>
      <c r="G1059" s="94">
        <f t="shared" si="67"/>
        <v>224752.8339704012</v>
      </c>
      <c r="H1059" s="94">
        <v>214250.41666666666</v>
      </c>
      <c r="I1059" s="94">
        <f>VLOOKUP(B1059,'Daily NLSL'!D1036:E2861,2,FALSE)</f>
        <v>160732.16485494209</v>
      </c>
      <c r="J1059" s="95">
        <v>132230.37617465667</v>
      </c>
      <c r="K1059" s="95">
        <v>731965.79166666663</v>
      </c>
      <c r="R1059" s="42"/>
    </row>
    <row r="1060" spans="2:18" x14ac:dyDescent="0.35">
      <c r="B1060" s="66">
        <v>44043</v>
      </c>
      <c r="C1060">
        <f t="shared" si="64"/>
        <v>2020</v>
      </c>
      <c r="D1060">
        <f t="shared" si="65"/>
        <v>7</v>
      </c>
      <c r="E1060">
        <f t="shared" si="66"/>
        <v>31</v>
      </c>
      <c r="F1060" s="36">
        <f>IF(VLOOKUP(B1060,Temperature!$A$5:$F$2241,6,FALSE)=999,0,VLOOKUP(B1060,Temperature!$A$5:$F$2241,6,FALSE))</f>
        <v>89.916659999999993</v>
      </c>
      <c r="G1060" s="94">
        <f t="shared" si="67"/>
        <v>221970.9589704012</v>
      </c>
      <c r="H1060" s="94">
        <v>213917.5</v>
      </c>
      <c r="I1060" s="94">
        <f>VLOOKUP(B1060,'Daily NLSL'!D1037:E2862,2,FALSE)</f>
        <v>160732.16485494209</v>
      </c>
      <c r="J1060" s="95">
        <v>132230.37617465667</v>
      </c>
      <c r="K1060" s="95">
        <v>728851</v>
      </c>
      <c r="R1060" s="42"/>
    </row>
    <row r="1061" spans="2:18" x14ac:dyDescent="0.35">
      <c r="B1061" s="66">
        <v>44044</v>
      </c>
      <c r="C1061">
        <f t="shared" si="64"/>
        <v>2020</v>
      </c>
      <c r="D1061">
        <f t="shared" si="65"/>
        <v>8</v>
      </c>
      <c r="E1061">
        <f t="shared" si="66"/>
        <v>1</v>
      </c>
      <c r="F1061" s="36">
        <f>IF(VLOOKUP(B1061,Temperature!$A$5:$F$2241,6,FALSE)=999,0,VLOOKUP(B1061,Temperature!$A$5:$F$2241,6,FALSE))</f>
        <v>85.583340000000007</v>
      </c>
      <c r="G1061" s="94">
        <f t="shared" si="67"/>
        <v>138029.71340969045</v>
      </c>
      <c r="H1061" s="94">
        <v>213467.5</v>
      </c>
      <c r="I1061" s="94">
        <f>VLOOKUP(B1061,'Daily NLSL'!D1038:E2863,2,FALSE)</f>
        <v>166870.08175735042</v>
      </c>
      <c r="J1061" s="95">
        <v>137925.03816629251</v>
      </c>
      <c r="K1061" s="95">
        <v>656292.33333333337</v>
      </c>
      <c r="R1061" s="42"/>
    </row>
    <row r="1062" spans="2:18" x14ac:dyDescent="0.35">
      <c r="B1062" s="66">
        <v>44045</v>
      </c>
      <c r="C1062">
        <f t="shared" si="64"/>
        <v>2020</v>
      </c>
      <c r="D1062">
        <f t="shared" si="65"/>
        <v>8</v>
      </c>
      <c r="E1062">
        <f t="shared" si="66"/>
        <v>2</v>
      </c>
      <c r="F1062" s="36">
        <f>IF(VLOOKUP(B1062,Temperature!$A$5:$F$2241,6,FALSE)=999,0,VLOOKUP(B1062,Temperature!$A$5:$F$2241,6,FALSE))</f>
        <v>80.416659999999993</v>
      </c>
      <c r="G1062" s="94">
        <f t="shared" si="67"/>
        <v>121599.71340969045</v>
      </c>
      <c r="H1062" s="94">
        <v>212770</v>
      </c>
      <c r="I1062" s="94">
        <f>VLOOKUP(B1062,'Daily NLSL'!D1039:E2864,2,FALSE)</f>
        <v>166870.08175735042</v>
      </c>
      <c r="J1062" s="95">
        <v>137925.03816629251</v>
      </c>
      <c r="K1062" s="95">
        <v>639164.83333333337</v>
      </c>
      <c r="R1062" s="42"/>
    </row>
    <row r="1063" spans="2:18" x14ac:dyDescent="0.35">
      <c r="B1063" s="66">
        <v>44046</v>
      </c>
      <c r="C1063">
        <f t="shared" si="64"/>
        <v>2020</v>
      </c>
      <c r="D1063">
        <f t="shared" si="65"/>
        <v>8</v>
      </c>
      <c r="E1063">
        <f t="shared" si="66"/>
        <v>3</v>
      </c>
      <c r="F1063" s="36">
        <f>IF(VLOOKUP(B1063,Temperature!$A$5:$F$2241,6,FALSE)=999,0,VLOOKUP(B1063,Temperature!$A$5:$F$2241,6,FALSE))</f>
        <v>80.125</v>
      </c>
      <c r="G1063" s="94">
        <f t="shared" si="67"/>
        <v>142384.71340969033</v>
      </c>
      <c r="H1063" s="94">
        <v>211817.08333333334</v>
      </c>
      <c r="I1063" s="94">
        <f>VLOOKUP(B1063,'Daily NLSL'!D1040:E2865,2,FALSE)</f>
        <v>166870.08175735042</v>
      </c>
      <c r="J1063" s="95">
        <v>137925.03816629251</v>
      </c>
      <c r="K1063" s="95">
        <v>658996.91666666663</v>
      </c>
      <c r="R1063" s="42"/>
    </row>
    <row r="1064" spans="2:18" x14ac:dyDescent="0.35">
      <c r="B1064" s="66">
        <v>44047</v>
      </c>
      <c r="C1064">
        <f t="shared" si="64"/>
        <v>2020</v>
      </c>
      <c r="D1064">
        <f t="shared" si="65"/>
        <v>8</v>
      </c>
      <c r="E1064">
        <f t="shared" si="66"/>
        <v>4</v>
      </c>
      <c r="F1064" s="36">
        <f>IF(VLOOKUP(B1064,Temperature!$A$5:$F$2241,6,FALSE)=999,0,VLOOKUP(B1064,Temperature!$A$5:$F$2241,6,FALSE))</f>
        <v>79.125</v>
      </c>
      <c r="G1064" s="94">
        <f t="shared" si="67"/>
        <v>146370.9217430237</v>
      </c>
      <c r="H1064" s="94">
        <v>210867.5</v>
      </c>
      <c r="I1064" s="94">
        <f>VLOOKUP(B1064,'Daily NLSL'!D1041:E2866,2,FALSE)</f>
        <v>166870.08175735042</v>
      </c>
      <c r="J1064" s="95">
        <v>137925.03816629251</v>
      </c>
      <c r="K1064" s="95">
        <v>662033.54166666663</v>
      </c>
      <c r="R1064" s="42"/>
    </row>
    <row r="1065" spans="2:18" x14ac:dyDescent="0.35">
      <c r="B1065" s="66">
        <v>44048</v>
      </c>
      <c r="C1065">
        <f t="shared" si="64"/>
        <v>2020</v>
      </c>
      <c r="D1065">
        <f t="shared" si="65"/>
        <v>8</v>
      </c>
      <c r="E1065">
        <f t="shared" si="66"/>
        <v>5</v>
      </c>
      <c r="F1065" s="36">
        <f>IF(VLOOKUP(B1065,Temperature!$A$5:$F$2241,6,FALSE)=999,0,VLOOKUP(B1065,Temperature!$A$5:$F$2241,6,FALSE))</f>
        <v>79.541659999999993</v>
      </c>
      <c r="G1065" s="94">
        <f t="shared" si="67"/>
        <v>155307.4217430237</v>
      </c>
      <c r="H1065" s="94">
        <v>209777.08333333334</v>
      </c>
      <c r="I1065" s="94">
        <f>VLOOKUP(B1065,'Daily NLSL'!D1042:E2867,2,FALSE)</f>
        <v>166870.08175735042</v>
      </c>
      <c r="J1065" s="95">
        <v>137925.03816629251</v>
      </c>
      <c r="K1065" s="95">
        <v>669879.625</v>
      </c>
      <c r="R1065" s="42"/>
    </row>
    <row r="1066" spans="2:18" x14ac:dyDescent="0.35">
      <c r="B1066" s="66">
        <v>44049</v>
      </c>
      <c r="C1066">
        <f t="shared" si="64"/>
        <v>2020</v>
      </c>
      <c r="D1066">
        <f t="shared" si="65"/>
        <v>8</v>
      </c>
      <c r="E1066">
        <f t="shared" si="66"/>
        <v>6</v>
      </c>
      <c r="F1066" s="36">
        <f>IF(VLOOKUP(B1066,Temperature!$A$5:$F$2241,6,FALSE)=999,0,VLOOKUP(B1066,Temperature!$A$5:$F$2241,6,FALSE))</f>
        <v>72.208340000000007</v>
      </c>
      <c r="G1066" s="94">
        <f t="shared" si="67"/>
        <v>115726.9217430237</v>
      </c>
      <c r="H1066" s="94">
        <v>209107.5</v>
      </c>
      <c r="I1066" s="94">
        <f>VLOOKUP(B1066,'Daily NLSL'!D1043:E2868,2,FALSE)</f>
        <v>166870.08175735042</v>
      </c>
      <c r="J1066" s="95">
        <v>137925.03816629251</v>
      </c>
      <c r="K1066" s="95">
        <v>629629.54166666663</v>
      </c>
      <c r="R1066" s="42"/>
    </row>
    <row r="1067" spans="2:18" x14ac:dyDescent="0.35">
      <c r="B1067" s="66">
        <v>44050</v>
      </c>
      <c r="C1067">
        <f t="shared" si="64"/>
        <v>2020</v>
      </c>
      <c r="D1067">
        <f t="shared" si="65"/>
        <v>8</v>
      </c>
      <c r="E1067">
        <f t="shared" si="66"/>
        <v>7</v>
      </c>
      <c r="F1067" s="36">
        <f>IF(VLOOKUP(B1067,Temperature!$A$5:$F$2241,6,FALSE)=999,0,VLOOKUP(B1067,Temperature!$A$5:$F$2241,6,FALSE))</f>
        <v>66.666659999999993</v>
      </c>
      <c r="G1067" s="94">
        <f t="shared" si="67"/>
        <v>106693.7967430237</v>
      </c>
      <c r="H1067" s="94">
        <v>208217.08333333334</v>
      </c>
      <c r="I1067" s="94">
        <f>VLOOKUP(B1067,'Daily NLSL'!D1044:E2869,2,FALSE)</f>
        <v>166870.08175735042</v>
      </c>
      <c r="J1067" s="95">
        <v>137925.03816629251</v>
      </c>
      <c r="K1067" s="95">
        <v>619706</v>
      </c>
      <c r="R1067" s="42"/>
    </row>
    <row r="1068" spans="2:18" x14ac:dyDescent="0.35">
      <c r="B1068" s="66">
        <v>44051</v>
      </c>
      <c r="C1068">
        <f t="shared" si="64"/>
        <v>2020</v>
      </c>
      <c r="D1068">
        <f t="shared" si="65"/>
        <v>8</v>
      </c>
      <c r="E1068">
        <f t="shared" si="66"/>
        <v>8</v>
      </c>
      <c r="F1068" s="36">
        <f>IF(VLOOKUP(B1068,Temperature!$A$5:$F$2241,6,FALSE)=999,0,VLOOKUP(B1068,Temperature!$A$5:$F$2241,6,FALSE))</f>
        <v>72.875</v>
      </c>
      <c r="G1068" s="94">
        <f t="shared" si="67"/>
        <v>98214.213409690448</v>
      </c>
      <c r="H1068" s="94">
        <v>207051.25</v>
      </c>
      <c r="I1068" s="94">
        <f>VLOOKUP(B1068,'Daily NLSL'!D1045:E2870,2,FALSE)</f>
        <v>166870.08175735042</v>
      </c>
      <c r="J1068" s="95">
        <v>137925.03816629251</v>
      </c>
      <c r="K1068" s="95">
        <v>610060.58333333337</v>
      </c>
      <c r="R1068" s="42"/>
    </row>
    <row r="1069" spans="2:18" x14ac:dyDescent="0.35">
      <c r="B1069" s="66">
        <v>44052</v>
      </c>
      <c r="C1069">
        <f t="shared" si="64"/>
        <v>2020</v>
      </c>
      <c r="D1069">
        <f t="shared" si="65"/>
        <v>8</v>
      </c>
      <c r="E1069">
        <f t="shared" si="66"/>
        <v>9</v>
      </c>
      <c r="F1069" s="36">
        <f>IF(VLOOKUP(B1069,Temperature!$A$5:$F$2241,6,FALSE)=999,0,VLOOKUP(B1069,Temperature!$A$5:$F$2241,6,FALSE))</f>
        <v>73.208340000000007</v>
      </c>
      <c r="G1069" s="94">
        <f t="shared" si="67"/>
        <v>92617.54674302382</v>
      </c>
      <c r="H1069" s="94">
        <v>205935.41666666666</v>
      </c>
      <c r="I1069" s="94">
        <f>VLOOKUP(B1069,'Daily NLSL'!D1046:E2871,2,FALSE)</f>
        <v>166870.08175735042</v>
      </c>
      <c r="J1069" s="95">
        <v>137925.03816629251</v>
      </c>
      <c r="K1069" s="95">
        <v>603348.08333333337</v>
      </c>
      <c r="R1069" s="42"/>
    </row>
    <row r="1070" spans="2:18" x14ac:dyDescent="0.35">
      <c r="B1070" s="66">
        <v>44053</v>
      </c>
      <c r="C1070">
        <f t="shared" si="64"/>
        <v>2020</v>
      </c>
      <c r="D1070">
        <f t="shared" si="65"/>
        <v>8</v>
      </c>
      <c r="E1070">
        <f t="shared" si="66"/>
        <v>10</v>
      </c>
      <c r="F1070" s="36">
        <f>IF(VLOOKUP(B1070,Temperature!$A$5:$F$2241,6,FALSE)=999,0,VLOOKUP(B1070,Temperature!$A$5:$F$2241,6,FALSE))</f>
        <v>74.875</v>
      </c>
      <c r="G1070" s="94">
        <f t="shared" si="67"/>
        <v>141311.04674302382</v>
      </c>
      <c r="H1070" s="94">
        <v>204607.91666666666</v>
      </c>
      <c r="I1070" s="94">
        <f>VLOOKUP(B1070,'Daily NLSL'!D1047:E2872,2,FALSE)</f>
        <v>166870.08175735042</v>
      </c>
      <c r="J1070" s="95">
        <v>137925.03816629251</v>
      </c>
      <c r="K1070" s="95">
        <v>650714.08333333337</v>
      </c>
      <c r="R1070" s="42"/>
    </row>
    <row r="1071" spans="2:18" x14ac:dyDescent="0.35">
      <c r="B1071" s="66">
        <v>44054</v>
      </c>
      <c r="C1071">
        <f t="shared" si="64"/>
        <v>2020</v>
      </c>
      <c r="D1071">
        <f t="shared" si="65"/>
        <v>8</v>
      </c>
      <c r="E1071">
        <f t="shared" si="66"/>
        <v>11</v>
      </c>
      <c r="F1071" s="36">
        <f>IF(VLOOKUP(B1071,Temperature!$A$5:$F$2241,6,FALSE)=999,0,VLOOKUP(B1071,Temperature!$A$5:$F$2241,6,FALSE))</f>
        <v>77.541659999999993</v>
      </c>
      <c r="G1071" s="94">
        <f t="shared" si="67"/>
        <v>145807.54674302382</v>
      </c>
      <c r="H1071" s="94">
        <v>203352.91666666666</v>
      </c>
      <c r="I1071" s="94">
        <f>VLOOKUP(B1071,'Daily NLSL'!D1048:E2873,2,FALSE)</f>
        <v>166870.08175735042</v>
      </c>
      <c r="J1071" s="95">
        <v>137925.03816629251</v>
      </c>
      <c r="K1071" s="95">
        <v>653955.58333333337</v>
      </c>
      <c r="R1071" s="42"/>
    </row>
    <row r="1072" spans="2:18" x14ac:dyDescent="0.35">
      <c r="B1072" s="66">
        <v>44055</v>
      </c>
      <c r="C1072">
        <f t="shared" si="64"/>
        <v>2020</v>
      </c>
      <c r="D1072">
        <f t="shared" si="65"/>
        <v>8</v>
      </c>
      <c r="E1072">
        <f t="shared" si="66"/>
        <v>12</v>
      </c>
      <c r="F1072" s="36">
        <f>IF(VLOOKUP(B1072,Temperature!$A$5:$F$2241,6,FALSE)=999,0,VLOOKUP(B1072,Temperature!$A$5:$F$2241,6,FALSE))</f>
        <v>72.416659999999993</v>
      </c>
      <c r="G1072" s="94">
        <f t="shared" si="67"/>
        <v>124952.2967430237</v>
      </c>
      <c r="H1072" s="94">
        <v>202340</v>
      </c>
      <c r="I1072" s="94">
        <f>VLOOKUP(B1072,'Daily NLSL'!D1049:E2874,2,FALSE)</f>
        <v>166870.08175735042</v>
      </c>
      <c r="J1072" s="95">
        <v>137925.03816629251</v>
      </c>
      <c r="K1072" s="95">
        <v>632087.41666666663</v>
      </c>
      <c r="R1072" s="42"/>
    </row>
    <row r="1073" spans="2:18" x14ac:dyDescent="0.35">
      <c r="B1073" s="66">
        <v>44056</v>
      </c>
      <c r="C1073">
        <f t="shared" si="64"/>
        <v>2020</v>
      </c>
      <c r="D1073">
        <f t="shared" si="65"/>
        <v>8</v>
      </c>
      <c r="E1073">
        <f t="shared" si="66"/>
        <v>13</v>
      </c>
      <c r="F1073" s="36">
        <f>IF(VLOOKUP(B1073,Temperature!$A$5:$F$2241,6,FALSE)=999,0,VLOOKUP(B1073,Temperature!$A$5:$F$2241,6,FALSE))</f>
        <v>66.5</v>
      </c>
      <c r="G1073" s="94">
        <f t="shared" si="67"/>
        <v>121402.50507635708</v>
      </c>
      <c r="H1073" s="94">
        <v>201113.33333333334</v>
      </c>
      <c r="I1073" s="94">
        <f>VLOOKUP(B1073,'Daily NLSL'!D1050:E2875,2,FALSE)</f>
        <v>166870.08175735042</v>
      </c>
      <c r="J1073" s="95">
        <v>137925.03816629251</v>
      </c>
      <c r="K1073" s="95">
        <v>627310.95833333337</v>
      </c>
      <c r="R1073" s="42"/>
    </row>
    <row r="1074" spans="2:18" x14ac:dyDescent="0.35">
      <c r="B1074" s="66">
        <v>44057</v>
      </c>
      <c r="C1074">
        <f t="shared" si="64"/>
        <v>2020</v>
      </c>
      <c r="D1074">
        <f t="shared" si="65"/>
        <v>8</v>
      </c>
      <c r="E1074">
        <f t="shared" si="66"/>
        <v>14</v>
      </c>
      <c r="F1074" s="36">
        <f>IF(VLOOKUP(B1074,Temperature!$A$5:$F$2241,6,FALSE)=999,0,VLOOKUP(B1074,Temperature!$A$5:$F$2241,6,FALSE))</f>
        <v>72.25</v>
      </c>
      <c r="G1074" s="94">
        <f t="shared" si="67"/>
        <v>139431.25507635708</v>
      </c>
      <c r="H1074" s="94">
        <v>199615.41666666666</v>
      </c>
      <c r="I1074" s="94">
        <f>VLOOKUP(B1074,'Daily NLSL'!D1051:E2876,2,FALSE)</f>
        <v>166870.08175735042</v>
      </c>
      <c r="J1074" s="95">
        <v>137925.03816629251</v>
      </c>
      <c r="K1074" s="95">
        <v>643841.79166666663</v>
      </c>
      <c r="R1074" s="42"/>
    </row>
    <row r="1075" spans="2:18" x14ac:dyDescent="0.35">
      <c r="B1075" s="66">
        <v>44058</v>
      </c>
      <c r="C1075">
        <f t="shared" si="64"/>
        <v>2020</v>
      </c>
      <c r="D1075">
        <f t="shared" si="65"/>
        <v>8</v>
      </c>
      <c r="E1075">
        <f t="shared" si="66"/>
        <v>15</v>
      </c>
      <c r="F1075" s="36">
        <f>IF(VLOOKUP(B1075,Temperature!$A$5:$F$2241,6,FALSE)=999,0,VLOOKUP(B1075,Temperature!$A$5:$F$2241,6,FALSE))</f>
        <v>78.708340000000007</v>
      </c>
      <c r="G1075" s="94">
        <f t="shared" si="67"/>
        <v>147572.50507635708</v>
      </c>
      <c r="H1075" s="94">
        <v>197976.66666666666</v>
      </c>
      <c r="I1075" s="94">
        <f>VLOOKUP(B1075,'Daily NLSL'!D1052:E2877,2,FALSE)</f>
        <v>166870.08175735042</v>
      </c>
      <c r="J1075" s="95">
        <v>137925.03816629251</v>
      </c>
      <c r="K1075" s="95">
        <v>650344.29166666663</v>
      </c>
      <c r="R1075" s="42"/>
    </row>
    <row r="1076" spans="2:18" x14ac:dyDescent="0.35">
      <c r="B1076" s="66">
        <v>44059</v>
      </c>
      <c r="C1076">
        <f t="shared" si="64"/>
        <v>2020</v>
      </c>
      <c r="D1076">
        <f t="shared" si="65"/>
        <v>8</v>
      </c>
      <c r="E1076">
        <f t="shared" si="66"/>
        <v>16</v>
      </c>
      <c r="F1076" s="36">
        <f>IF(VLOOKUP(B1076,Temperature!$A$5:$F$2241,6,FALSE)=999,0,VLOOKUP(B1076,Temperature!$A$5:$F$2241,6,FALSE))</f>
        <v>81.583340000000007</v>
      </c>
      <c r="G1076" s="94">
        <f t="shared" si="67"/>
        <v>152980.88007635708</v>
      </c>
      <c r="H1076" s="94">
        <v>196220.41666666666</v>
      </c>
      <c r="I1076" s="94">
        <f>VLOOKUP(B1076,'Daily NLSL'!D1053:E2878,2,FALSE)</f>
        <v>166870.08175735042</v>
      </c>
      <c r="J1076" s="95">
        <v>137925.03816629251</v>
      </c>
      <c r="K1076" s="95">
        <v>653996.41666666663</v>
      </c>
      <c r="R1076" s="42"/>
    </row>
    <row r="1077" spans="2:18" x14ac:dyDescent="0.35">
      <c r="B1077" s="66">
        <v>44060</v>
      </c>
      <c r="C1077">
        <f t="shared" si="64"/>
        <v>2020</v>
      </c>
      <c r="D1077">
        <f t="shared" si="65"/>
        <v>8</v>
      </c>
      <c r="E1077">
        <f t="shared" si="66"/>
        <v>17</v>
      </c>
      <c r="F1077" s="36">
        <f>IF(VLOOKUP(B1077,Temperature!$A$5:$F$2241,6,FALSE)=999,0,VLOOKUP(B1077,Temperature!$A$5:$F$2241,6,FALSE))</f>
        <v>89.75</v>
      </c>
      <c r="G1077" s="94">
        <f t="shared" si="67"/>
        <v>191208.5467430237</v>
      </c>
      <c r="H1077" s="94">
        <v>194141.25</v>
      </c>
      <c r="I1077" s="94">
        <f>VLOOKUP(B1077,'Daily NLSL'!D1054:E2879,2,FALSE)</f>
        <v>166870.08175735042</v>
      </c>
      <c r="J1077" s="95">
        <v>137925.03816629251</v>
      </c>
      <c r="K1077" s="95">
        <v>690144.91666666663</v>
      </c>
      <c r="R1077" s="42"/>
    </row>
    <row r="1078" spans="2:18" x14ac:dyDescent="0.35">
      <c r="B1078" s="66">
        <v>44061</v>
      </c>
      <c r="C1078">
        <f t="shared" si="64"/>
        <v>2020</v>
      </c>
      <c r="D1078">
        <f t="shared" si="65"/>
        <v>8</v>
      </c>
      <c r="E1078">
        <f t="shared" si="66"/>
        <v>18</v>
      </c>
      <c r="F1078" s="36">
        <f>IF(VLOOKUP(B1078,Temperature!$A$5:$F$2241,6,FALSE)=999,0,VLOOKUP(B1078,Temperature!$A$5:$F$2241,6,FALSE))</f>
        <v>84.958340000000007</v>
      </c>
      <c r="G1078" s="94">
        <f t="shared" si="67"/>
        <v>203770.58840969045</v>
      </c>
      <c r="H1078" s="94">
        <v>192136.25</v>
      </c>
      <c r="I1078" s="94">
        <f>VLOOKUP(B1078,'Daily NLSL'!D1055:E2880,2,FALSE)</f>
        <v>166870.08175735042</v>
      </c>
      <c r="J1078" s="95">
        <v>137925.03816629251</v>
      </c>
      <c r="K1078" s="95">
        <v>700701.95833333337</v>
      </c>
      <c r="R1078" s="42"/>
    </row>
    <row r="1079" spans="2:18" x14ac:dyDescent="0.35">
      <c r="B1079" s="66">
        <v>44062</v>
      </c>
      <c r="C1079">
        <f t="shared" si="64"/>
        <v>2020</v>
      </c>
      <c r="D1079">
        <f t="shared" si="65"/>
        <v>8</v>
      </c>
      <c r="E1079">
        <f t="shared" si="66"/>
        <v>19</v>
      </c>
      <c r="F1079" s="36">
        <f>IF(VLOOKUP(B1079,Temperature!$A$5:$F$2241,6,FALSE)=999,0,VLOOKUP(B1079,Temperature!$A$5:$F$2241,6,FALSE))</f>
        <v>79.5</v>
      </c>
      <c r="G1079" s="94">
        <f t="shared" si="67"/>
        <v>187564.63007635708</v>
      </c>
      <c r="H1079" s="94">
        <v>190212.91666666666</v>
      </c>
      <c r="I1079" s="94">
        <f>VLOOKUP(B1079,'Daily NLSL'!D1056:E2881,2,FALSE)</f>
        <v>166870.08175735042</v>
      </c>
      <c r="J1079" s="95">
        <v>137925.03816629251</v>
      </c>
      <c r="K1079" s="95">
        <v>682572.66666666663</v>
      </c>
      <c r="R1079" s="42"/>
    </row>
    <row r="1080" spans="2:18" x14ac:dyDescent="0.35">
      <c r="B1080" s="66">
        <v>44063</v>
      </c>
      <c r="C1080">
        <f t="shared" si="64"/>
        <v>2020</v>
      </c>
      <c r="D1080">
        <f t="shared" si="65"/>
        <v>8</v>
      </c>
      <c r="E1080">
        <f t="shared" si="66"/>
        <v>20</v>
      </c>
      <c r="F1080" s="36">
        <f>IF(VLOOKUP(B1080,Temperature!$A$5:$F$2241,6,FALSE)=999,0,VLOOKUP(B1080,Temperature!$A$5:$F$2241,6,FALSE))</f>
        <v>78.125</v>
      </c>
      <c r="G1080" s="94">
        <f t="shared" si="67"/>
        <v>179129.4217430237</v>
      </c>
      <c r="H1080" s="94">
        <v>188258.75</v>
      </c>
      <c r="I1080" s="94">
        <f>VLOOKUP(B1080,'Daily NLSL'!D1057:E2882,2,FALSE)</f>
        <v>166870.08175735042</v>
      </c>
      <c r="J1080" s="95">
        <v>137925.03816629251</v>
      </c>
      <c r="K1080" s="95">
        <v>672183.29166666663</v>
      </c>
      <c r="R1080" s="42"/>
    </row>
    <row r="1081" spans="2:18" x14ac:dyDescent="0.35">
      <c r="B1081" s="66">
        <v>44064</v>
      </c>
      <c r="C1081">
        <f t="shared" si="64"/>
        <v>2020</v>
      </c>
      <c r="D1081">
        <f t="shared" si="65"/>
        <v>8</v>
      </c>
      <c r="E1081">
        <f t="shared" si="66"/>
        <v>21</v>
      </c>
      <c r="F1081" s="36">
        <f>IF(VLOOKUP(B1081,Temperature!$A$5:$F$2241,6,FALSE)=999,0,VLOOKUP(B1081,Temperature!$A$5:$F$2241,6,FALSE))</f>
        <v>78.125</v>
      </c>
      <c r="G1081" s="94">
        <f t="shared" si="67"/>
        <v>164742.38007635708</v>
      </c>
      <c r="H1081" s="94">
        <v>186204.58333333334</v>
      </c>
      <c r="I1081" s="94">
        <f>VLOOKUP(B1081,'Daily NLSL'!D1058:E2883,2,FALSE)</f>
        <v>166870.08175735042</v>
      </c>
      <c r="J1081" s="95">
        <v>137925.03816629251</v>
      </c>
      <c r="K1081" s="95">
        <v>655742.08333333337</v>
      </c>
      <c r="R1081" s="42"/>
    </row>
    <row r="1082" spans="2:18" x14ac:dyDescent="0.35">
      <c r="B1082" s="66">
        <v>44065</v>
      </c>
      <c r="C1082">
        <f t="shared" si="64"/>
        <v>2020</v>
      </c>
      <c r="D1082">
        <f t="shared" si="65"/>
        <v>8</v>
      </c>
      <c r="E1082">
        <f t="shared" si="66"/>
        <v>22</v>
      </c>
      <c r="F1082" s="36">
        <f>IF(VLOOKUP(B1082,Temperature!$A$5:$F$2241,6,FALSE)=999,0,VLOOKUP(B1082,Temperature!$A$5:$F$2241,6,FALSE))</f>
        <v>72.541659999999993</v>
      </c>
      <c r="G1082" s="94">
        <f t="shared" si="67"/>
        <v>121640.33840969033</v>
      </c>
      <c r="H1082" s="94">
        <v>184742.08333333334</v>
      </c>
      <c r="I1082" s="94">
        <f>VLOOKUP(B1082,'Daily NLSL'!D1059:E2884,2,FALSE)</f>
        <v>166870.08175735042</v>
      </c>
      <c r="J1082" s="95">
        <v>137925.03816629251</v>
      </c>
      <c r="K1082" s="95">
        <v>611177.54166666663</v>
      </c>
      <c r="R1082" s="42"/>
    </row>
    <row r="1083" spans="2:18" x14ac:dyDescent="0.35">
      <c r="B1083" s="66">
        <v>44066</v>
      </c>
      <c r="C1083">
        <f t="shared" si="64"/>
        <v>2020</v>
      </c>
      <c r="D1083">
        <f t="shared" si="65"/>
        <v>8</v>
      </c>
      <c r="E1083">
        <f t="shared" si="66"/>
        <v>23</v>
      </c>
      <c r="F1083" s="36">
        <f>IF(VLOOKUP(B1083,Temperature!$A$5:$F$2241,6,FALSE)=999,0,VLOOKUP(B1083,Temperature!$A$5:$F$2241,6,FALSE))</f>
        <v>73.25</v>
      </c>
      <c r="G1083" s="94">
        <f t="shared" si="67"/>
        <v>113952.33840969045</v>
      </c>
      <c r="H1083" s="94">
        <v>183001.25</v>
      </c>
      <c r="I1083" s="94">
        <f>VLOOKUP(B1083,'Daily NLSL'!D1060:E2885,2,FALSE)</f>
        <v>166870.08175735042</v>
      </c>
      <c r="J1083" s="95">
        <v>137925.03816629251</v>
      </c>
      <c r="K1083" s="95">
        <v>601748.70833333337</v>
      </c>
      <c r="R1083" s="42"/>
    </row>
    <row r="1084" spans="2:18" x14ac:dyDescent="0.35">
      <c r="B1084" s="66">
        <v>44067</v>
      </c>
      <c r="C1084">
        <f t="shared" si="64"/>
        <v>2020</v>
      </c>
      <c r="D1084">
        <f t="shared" si="65"/>
        <v>8</v>
      </c>
      <c r="E1084">
        <f t="shared" si="66"/>
        <v>24</v>
      </c>
      <c r="F1084" s="36">
        <f>IF(VLOOKUP(B1084,Temperature!$A$5:$F$2241,6,FALSE)=999,0,VLOOKUP(B1084,Temperature!$A$5:$F$2241,6,FALSE))</f>
        <v>73.75</v>
      </c>
      <c r="G1084" s="94">
        <f t="shared" si="67"/>
        <v>150694.58840969045</v>
      </c>
      <c r="H1084" s="94">
        <v>181185.41666666666</v>
      </c>
      <c r="I1084" s="94">
        <f>VLOOKUP(B1084,'Daily NLSL'!D1061:E2886,2,FALSE)</f>
        <v>166870.08175735042</v>
      </c>
      <c r="J1084" s="95">
        <v>137925.03816629251</v>
      </c>
      <c r="K1084" s="95">
        <v>636675.125</v>
      </c>
      <c r="R1084" s="42"/>
    </row>
    <row r="1085" spans="2:18" x14ac:dyDescent="0.35">
      <c r="B1085" s="66">
        <v>44068</v>
      </c>
      <c r="C1085">
        <f t="shared" si="64"/>
        <v>2020</v>
      </c>
      <c r="D1085">
        <f t="shared" si="65"/>
        <v>8</v>
      </c>
      <c r="E1085">
        <f t="shared" si="66"/>
        <v>25</v>
      </c>
      <c r="F1085" s="36">
        <f>IF(VLOOKUP(B1085,Temperature!$A$5:$F$2241,6,FALSE)=999,0,VLOOKUP(B1085,Temperature!$A$5:$F$2241,6,FALSE))</f>
        <v>73.791659999999993</v>
      </c>
      <c r="G1085" s="94">
        <f t="shared" si="67"/>
        <v>153635.79674302382</v>
      </c>
      <c r="H1085" s="94">
        <v>179435.41666666666</v>
      </c>
      <c r="I1085" s="94">
        <f>VLOOKUP(B1085,'Daily NLSL'!D1062:E2887,2,FALSE)</f>
        <v>166870.08175735042</v>
      </c>
      <c r="J1085" s="95">
        <v>137925.03816629251</v>
      </c>
      <c r="K1085" s="95">
        <v>637866.33333333337</v>
      </c>
      <c r="R1085" s="42"/>
    </row>
    <row r="1086" spans="2:18" x14ac:dyDescent="0.35">
      <c r="B1086" s="66">
        <v>44069</v>
      </c>
      <c r="C1086">
        <f t="shared" si="64"/>
        <v>2020</v>
      </c>
      <c r="D1086">
        <f t="shared" si="65"/>
        <v>8</v>
      </c>
      <c r="E1086">
        <f t="shared" si="66"/>
        <v>26</v>
      </c>
      <c r="F1086" s="36">
        <f>IF(VLOOKUP(B1086,Temperature!$A$5:$F$2241,6,FALSE)=999,0,VLOOKUP(B1086,Temperature!$A$5:$F$2241,6,FALSE))</f>
        <v>73.791659999999993</v>
      </c>
      <c r="G1086" s="94">
        <f t="shared" si="67"/>
        <v>155321.83840969045</v>
      </c>
      <c r="H1086" s="94">
        <v>177817.91666666666</v>
      </c>
      <c r="I1086" s="94">
        <f>VLOOKUP(B1086,'Daily NLSL'!D1063:E2888,2,FALSE)</f>
        <v>166870.08175735042</v>
      </c>
      <c r="J1086" s="95">
        <v>137925.03816629251</v>
      </c>
      <c r="K1086" s="95">
        <v>637934.875</v>
      </c>
      <c r="R1086" s="42"/>
    </row>
    <row r="1087" spans="2:18" x14ac:dyDescent="0.35">
      <c r="B1087" s="66">
        <v>44070</v>
      </c>
      <c r="C1087">
        <f t="shared" si="64"/>
        <v>2020</v>
      </c>
      <c r="D1087">
        <f t="shared" si="65"/>
        <v>8</v>
      </c>
      <c r="E1087">
        <f t="shared" si="66"/>
        <v>27</v>
      </c>
      <c r="F1087" s="36">
        <f>IF(VLOOKUP(B1087,Temperature!$A$5:$F$2241,6,FALSE)=999,0,VLOOKUP(B1087,Temperature!$A$5:$F$2241,6,FALSE))</f>
        <v>75.125</v>
      </c>
      <c r="G1087" s="94">
        <f t="shared" si="67"/>
        <v>157070.63007635708</v>
      </c>
      <c r="H1087" s="94">
        <v>176069.58333333334</v>
      </c>
      <c r="I1087" s="94">
        <f>VLOOKUP(B1087,'Daily NLSL'!D1064:E2889,2,FALSE)</f>
        <v>166870.08175735042</v>
      </c>
      <c r="J1087" s="95">
        <v>137925.03816629251</v>
      </c>
      <c r="K1087" s="95">
        <v>637935.33333333337</v>
      </c>
      <c r="R1087" s="42"/>
    </row>
    <row r="1088" spans="2:18" x14ac:dyDescent="0.35">
      <c r="B1088" s="66">
        <v>44071</v>
      </c>
      <c r="C1088">
        <f t="shared" si="64"/>
        <v>2020</v>
      </c>
      <c r="D1088">
        <f t="shared" si="65"/>
        <v>8</v>
      </c>
      <c r="E1088">
        <f t="shared" si="66"/>
        <v>28</v>
      </c>
      <c r="F1088" s="36">
        <f>IF(VLOOKUP(B1088,Temperature!$A$5:$F$2241,6,FALSE)=999,0,VLOOKUP(B1088,Temperature!$A$5:$F$2241,6,FALSE))</f>
        <v>75.291659999999993</v>
      </c>
      <c r="G1088" s="94">
        <f t="shared" si="67"/>
        <v>158826.13007635708</v>
      </c>
      <c r="H1088" s="94">
        <v>174048.75</v>
      </c>
      <c r="I1088" s="94">
        <f>VLOOKUP(B1088,'Daily NLSL'!D1065:E2890,2,FALSE)</f>
        <v>166870.08175735042</v>
      </c>
      <c r="J1088" s="95">
        <v>137925.03816629251</v>
      </c>
      <c r="K1088" s="95">
        <v>637670</v>
      </c>
      <c r="R1088" s="42"/>
    </row>
    <row r="1089" spans="2:18" x14ac:dyDescent="0.35">
      <c r="B1089" s="66">
        <v>44072</v>
      </c>
      <c r="C1089">
        <f t="shared" si="64"/>
        <v>2020</v>
      </c>
      <c r="D1089">
        <f t="shared" si="65"/>
        <v>8</v>
      </c>
      <c r="E1089">
        <f t="shared" si="66"/>
        <v>29</v>
      </c>
      <c r="F1089" s="36">
        <f>IF(VLOOKUP(B1089,Temperature!$A$5:$F$2241,6,FALSE)=999,0,VLOOKUP(B1089,Temperature!$A$5:$F$2241,6,FALSE))</f>
        <v>69.708340000000007</v>
      </c>
      <c r="G1089" s="94">
        <f t="shared" si="67"/>
        <v>112935.67174302382</v>
      </c>
      <c r="H1089" s="94">
        <v>171874.16666666666</v>
      </c>
      <c r="I1089" s="94">
        <f>VLOOKUP(B1089,'Daily NLSL'!D1066:E2891,2,FALSE)</f>
        <v>166870.08175735042</v>
      </c>
      <c r="J1089" s="95">
        <v>137925.03816629251</v>
      </c>
      <c r="K1089" s="95">
        <v>589604.95833333337</v>
      </c>
      <c r="R1089" s="42"/>
    </row>
    <row r="1090" spans="2:18" x14ac:dyDescent="0.35">
      <c r="B1090" s="66">
        <v>44073</v>
      </c>
      <c r="C1090">
        <f t="shared" si="64"/>
        <v>2020</v>
      </c>
      <c r="D1090">
        <f t="shared" si="65"/>
        <v>8</v>
      </c>
      <c r="E1090">
        <f t="shared" si="66"/>
        <v>30</v>
      </c>
      <c r="F1090" s="36">
        <f>IF(VLOOKUP(B1090,Temperature!$A$5:$F$2241,6,FALSE)=999,0,VLOOKUP(B1090,Temperature!$A$5:$F$2241,6,FALSE))</f>
        <v>67.208340000000007</v>
      </c>
      <c r="G1090" s="94">
        <f t="shared" si="67"/>
        <v>82388.880076357076</v>
      </c>
      <c r="H1090" s="94">
        <v>168541.25</v>
      </c>
      <c r="I1090" s="94">
        <f>VLOOKUP(B1090,'Daily NLSL'!D1067:E2892,2,FALSE)</f>
        <v>166870.08175735042</v>
      </c>
      <c r="J1090" s="95">
        <v>137925.03816629251</v>
      </c>
      <c r="K1090" s="95">
        <v>555725.25</v>
      </c>
      <c r="R1090" s="42"/>
    </row>
    <row r="1091" spans="2:18" x14ac:dyDescent="0.35">
      <c r="B1091" s="66">
        <v>44074</v>
      </c>
      <c r="C1091">
        <f t="shared" si="64"/>
        <v>2020</v>
      </c>
      <c r="D1091">
        <f t="shared" si="65"/>
        <v>8</v>
      </c>
      <c r="E1091">
        <f t="shared" si="66"/>
        <v>31</v>
      </c>
      <c r="F1091" s="36">
        <f>IF(VLOOKUP(B1091,Temperature!$A$5:$F$2241,6,FALSE)=999,0,VLOOKUP(B1091,Temperature!$A$5:$F$2241,6,FALSE))</f>
        <v>66.625</v>
      </c>
      <c r="G1091" s="94">
        <f t="shared" si="67"/>
        <v>128645.25507635708</v>
      </c>
      <c r="H1091" s="94">
        <v>165081.66666666666</v>
      </c>
      <c r="I1091" s="94">
        <f>VLOOKUP(B1091,'Daily NLSL'!D1068:E2893,2,FALSE)</f>
        <v>166870.08175735042</v>
      </c>
      <c r="J1091" s="95">
        <v>137925.03816629251</v>
      </c>
      <c r="K1091" s="95">
        <v>598522.04166666663</v>
      </c>
      <c r="R1091" s="42"/>
    </row>
    <row r="1092" spans="2:18" x14ac:dyDescent="0.35">
      <c r="B1092" s="66">
        <v>44075</v>
      </c>
      <c r="C1092">
        <f t="shared" si="64"/>
        <v>2020</v>
      </c>
      <c r="D1092">
        <f t="shared" si="65"/>
        <v>9</v>
      </c>
      <c r="E1092">
        <f t="shared" si="66"/>
        <v>1</v>
      </c>
      <c r="F1092" s="36">
        <f>IF(VLOOKUP(B1092,Temperature!$A$5:$F$2241,6,FALSE)=999,0,VLOOKUP(B1092,Temperature!$A$5:$F$2241,6,FALSE))</f>
        <v>73.416659999999993</v>
      </c>
      <c r="G1092" s="94">
        <f t="shared" si="67"/>
        <v>206545.41046287582</v>
      </c>
      <c r="H1092" s="94">
        <v>161329.16666666666</v>
      </c>
      <c r="I1092" s="94">
        <f>VLOOKUP(B1092,'Daily NLSL'!D1069:E2894,2,FALSE)</f>
        <v>158226.34941013667</v>
      </c>
      <c r="J1092" s="95">
        <v>136184.36512698748</v>
      </c>
      <c r="K1092" s="95">
        <v>662285.29166666663</v>
      </c>
      <c r="R1092" s="42"/>
    </row>
    <row r="1093" spans="2:18" x14ac:dyDescent="0.35">
      <c r="B1093" s="66">
        <v>44076</v>
      </c>
      <c r="C1093">
        <f t="shared" si="64"/>
        <v>2020</v>
      </c>
      <c r="D1093">
        <f t="shared" si="65"/>
        <v>9</v>
      </c>
      <c r="E1093">
        <f t="shared" si="66"/>
        <v>2</v>
      </c>
      <c r="F1093" s="36">
        <f>IF(VLOOKUP(B1093,Temperature!$A$5:$F$2241,6,FALSE)=999,0,VLOOKUP(B1093,Temperature!$A$5:$F$2241,6,FALSE))</f>
        <v>78.25</v>
      </c>
      <c r="G1093" s="94">
        <f t="shared" si="67"/>
        <v>215911.95212954245</v>
      </c>
      <c r="H1093" s="94">
        <v>157391.25</v>
      </c>
      <c r="I1093" s="94">
        <f>VLOOKUP(B1093,'Daily NLSL'!D1070:E2895,2,FALSE)</f>
        <v>158226.34941013667</v>
      </c>
      <c r="J1093" s="95">
        <v>136184.36512698748</v>
      </c>
      <c r="K1093" s="95">
        <v>667713.91666666663</v>
      </c>
      <c r="R1093" s="42"/>
    </row>
    <row r="1094" spans="2:18" x14ac:dyDescent="0.35">
      <c r="B1094" s="66">
        <v>44077</v>
      </c>
      <c r="C1094">
        <f t="shared" si="64"/>
        <v>2020</v>
      </c>
      <c r="D1094">
        <f t="shared" si="65"/>
        <v>9</v>
      </c>
      <c r="E1094">
        <f t="shared" si="66"/>
        <v>3</v>
      </c>
      <c r="F1094" s="36">
        <f>IF(VLOOKUP(B1094,Temperature!$A$5:$F$2241,6,FALSE)=999,0,VLOOKUP(B1094,Temperature!$A$5:$F$2241,6,FALSE))</f>
        <v>74.583340000000007</v>
      </c>
      <c r="G1094" s="94">
        <f t="shared" si="67"/>
        <v>222826.53546287582</v>
      </c>
      <c r="H1094" s="94">
        <v>153505</v>
      </c>
      <c r="I1094" s="94">
        <f>VLOOKUP(B1094,'Daily NLSL'!D1071:E2896,2,FALSE)</f>
        <v>158226.34941013667</v>
      </c>
      <c r="J1094" s="95">
        <v>136184.36512698748</v>
      </c>
      <c r="K1094" s="95">
        <v>670742.25</v>
      </c>
      <c r="R1094" s="42"/>
    </row>
    <row r="1095" spans="2:18" x14ac:dyDescent="0.35">
      <c r="B1095" s="66">
        <v>44078</v>
      </c>
      <c r="C1095">
        <f t="shared" si="64"/>
        <v>2020</v>
      </c>
      <c r="D1095">
        <f t="shared" si="65"/>
        <v>9</v>
      </c>
      <c r="E1095">
        <f t="shared" si="66"/>
        <v>4</v>
      </c>
      <c r="F1095" s="36">
        <f>IF(VLOOKUP(B1095,Temperature!$A$5:$F$2241,6,FALSE)=999,0,VLOOKUP(B1095,Temperature!$A$5:$F$2241,6,FALSE))</f>
        <v>77.041659999999993</v>
      </c>
      <c r="G1095" s="94">
        <f t="shared" si="67"/>
        <v>218652.95212954245</v>
      </c>
      <c r="H1095" s="94">
        <v>149572.5</v>
      </c>
      <c r="I1095" s="94">
        <f>VLOOKUP(B1095,'Daily NLSL'!D1072:E2897,2,FALSE)</f>
        <v>158226.34941013667</v>
      </c>
      <c r="J1095" s="95">
        <v>136184.36512698748</v>
      </c>
      <c r="K1095" s="95">
        <v>662636.16666666663</v>
      </c>
      <c r="R1095" s="42"/>
    </row>
    <row r="1096" spans="2:18" x14ac:dyDescent="0.35">
      <c r="B1096" s="66">
        <v>44079</v>
      </c>
      <c r="C1096">
        <f t="shared" si="64"/>
        <v>2020</v>
      </c>
      <c r="D1096">
        <f t="shared" si="65"/>
        <v>9</v>
      </c>
      <c r="E1096">
        <f t="shared" si="66"/>
        <v>5</v>
      </c>
      <c r="F1096" s="36">
        <f>IF(VLOOKUP(B1096,Temperature!$A$5:$F$2241,6,FALSE)=999,0,VLOOKUP(B1096,Temperature!$A$5:$F$2241,6,FALSE))</f>
        <v>80.333340000000007</v>
      </c>
      <c r="G1096" s="94">
        <f t="shared" si="67"/>
        <v>187254.41046287582</v>
      </c>
      <c r="H1096" s="94">
        <v>145766.25</v>
      </c>
      <c r="I1096" s="94">
        <f>VLOOKUP(B1096,'Daily NLSL'!D1073:E2898,2,FALSE)</f>
        <v>158226.34941013667</v>
      </c>
      <c r="J1096" s="95">
        <v>136184.36512698748</v>
      </c>
      <c r="K1096" s="95">
        <v>627431.375</v>
      </c>
      <c r="R1096" s="42"/>
    </row>
    <row r="1097" spans="2:18" x14ac:dyDescent="0.35">
      <c r="B1097" s="66">
        <v>44080</v>
      </c>
      <c r="C1097">
        <f t="shared" si="64"/>
        <v>2020</v>
      </c>
      <c r="D1097">
        <f t="shared" si="65"/>
        <v>9</v>
      </c>
      <c r="E1097">
        <f t="shared" si="66"/>
        <v>6</v>
      </c>
      <c r="F1097" s="36">
        <f>IF(VLOOKUP(B1097,Temperature!$A$5:$F$2241,6,FALSE)=999,0,VLOOKUP(B1097,Temperature!$A$5:$F$2241,6,FALSE))</f>
        <v>80.125</v>
      </c>
      <c r="G1097" s="94">
        <f t="shared" si="67"/>
        <v>164036.91046287582</v>
      </c>
      <c r="H1097" s="94">
        <v>142061.66666666666</v>
      </c>
      <c r="I1097" s="94">
        <f>VLOOKUP(B1097,'Daily NLSL'!D1074:E2899,2,FALSE)</f>
        <v>158226.34941013667</v>
      </c>
      <c r="J1097" s="95">
        <v>136184.36512698748</v>
      </c>
      <c r="K1097" s="95">
        <v>600509.29166666663</v>
      </c>
      <c r="R1097" s="42"/>
    </row>
    <row r="1098" spans="2:18" x14ac:dyDescent="0.35">
      <c r="B1098" s="66">
        <v>44081</v>
      </c>
      <c r="C1098">
        <f t="shared" si="64"/>
        <v>2020</v>
      </c>
      <c r="D1098">
        <f t="shared" si="65"/>
        <v>9</v>
      </c>
      <c r="E1098">
        <f t="shared" si="66"/>
        <v>7</v>
      </c>
      <c r="F1098" s="36">
        <f>IF(VLOOKUP(B1098,Temperature!$A$5:$F$2241,6,FALSE)=999,0,VLOOKUP(B1098,Temperature!$A$5:$F$2241,6,FALSE))</f>
        <v>72.666659999999993</v>
      </c>
      <c r="G1098" s="94">
        <f t="shared" si="67"/>
        <v>125039.20212954259</v>
      </c>
      <c r="H1098" s="94">
        <v>138825.41666666666</v>
      </c>
      <c r="I1098" s="94">
        <f>VLOOKUP(B1098,'Daily NLSL'!D1075:E2900,2,FALSE)</f>
        <v>158226.34941013667</v>
      </c>
      <c r="J1098" s="95">
        <v>136184.36512698748</v>
      </c>
      <c r="K1098" s="95">
        <v>558275.33333333337</v>
      </c>
      <c r="R1098" s="42"/>
    </row>
    <row r="1099" spans="2:18" x14ac:dyDescent="0.35">
      <c r="B1099" s="66">
        <v>44082</v>
      </c>
      <c r="C1099">
        <f t="shared" si="64"/>
        <v>2020</v>
      </c>
      <c r="D1099">
        <f t="shared" si="65"/>
        <v>9</v>
      </c>
      <c r="E1099">
        <f t="shared" si="66"/>
        <v>8</v>
      </c>
      <c r="F1099" s="36">
        <f>IF(VLOOKUP(B1099,Temperature!$A$5:$F$2241,6,FALSE)=999,0,VLOOKUP(B1099,Temperature!$A$5:$F$2241,6,FALSE))</f>
        <v>59.333329999999997</v>
      </c>
      <c r="G1099" s="94">
        <f t="shared" si="67"/>
        <v>129209.20212954245</v>
      </c>
      <c r="H1099" s="94">
        <v>135600</v>
      </c>
      <c r="I1099" s="94">
        <f>VLOOKUP(B1099,'Daily NLSL'!D1076:E2901,2,FALSE)</f>
        <v>158226.34941013667</v>
      </c>
      <c r="J1099" s="95">
        <v>136184.36512698748</v>
      </c>
      <c r="K1099" s="95">
        <v>559219.91666666663</v>
      </c>
      <c r="R1099" s="42"/>
    </row>
    <row r="1100" spans="2:18" x14ac:dyDescent="0.35">
      <c r="B1100" s="66">
        <v>44083</v>
      </c>
      <c r="C1100">
        <f t="shared" si="64"/>
        <v>2020</v>
      </c>
      <c r="D1100">
        <f t="shared" si="65"/>
        <v>9</v>
      </c>
      <c r="E1100">
        <f t="shared" si="66"/>
        <v>9</v>
      </c>
      <c r="F1100" s="36">
        <f>IF(VLOOKUP(B1100,Temperature!$A$5:$F$2241,6,FALSE)=999,0,VLOOKUP(B1100,Temperature!$A$5:$F$2241,6,FALSE))</f>
        <v>65.166659999999993</v>
      </c>
      <c r="G1100" s="94">
        <f t="shared" si="67"/>
        <v>168319.99379620908</v>
      </c>
      <c r="H1100" s="94">
        <v>132185.83333333334</v>
      </c>
      <c r="I1100" s="94">
        <f>VLOOKUP(B1100,'Daily NLSL'!D1077:E2902,2,FALSE)</f>
        <v>158226.34941013667</v>
      </c>
      <c r="J1100" s="95">
        <v>136184.36512698748</v>
      </c>
      <c r="K1100" s="95">
        <v>594916.54166666663</v>
      </c>
      <c r="R1100" s="42"/>
    </row>
    <row r="1101" spans="2:18" x14ac:dyDescent="0.35">
      <c r="B1101" s="66">
        <v>44084</v>
      </c>
      <c r="C1101">
        <f t="shared" si="64"/>
        <v>2020</v>
      </c>
      <c r="D1101">
        <f t="shared" si="65"/>
        <v>9</v>
      </c>
      <c r="E1101">
        <f t="shared" si="66"/>
        <v>10</v>
      </c>
      <c r="F1101" s="36">
        <f>IF(VLOOKUP(B1101,Temperature!$A$5:$F$2241,6,FALSE)=999,0,VLOOKUP(B1101,Temperature!$A$5:$F$2241,6,FALSE))</f>
        <v>70.791659999999993</v>
      </c>
      <c r="G1101" s="94">
        <f t="shared" si="67"/>
        <v>193503.11879620919</v>
      </c>
      <c r="H1101" s="94">
        <v>128753.33333333333</v>
      </c>
      <c r="I1101" s="94">
        <f>VLOOKUP(B1101,'Daily NLSL'!D1078:E2903,2,FALSE)</f>
        <v>158226.34941013667</v>
      </c>
      <c r="J1101" s="95">
        <v>136184.36512698748</v>
      </c>
      <c r="K1101" s="95">
        <v>616667.16666666663</v>
      </c>
      <c r="R1101" s="42"/>
    </row>
    <row r="1102" spans="2:18" x14ac:dyDescent="0.35">
      <c r="B1102" s="66">
        <v>44085</v>
      </c>
      <c r="C1102">
        <f t="shared" si="64"/>
        <v>2020</v>
      </c>
      <c r="D1102">
        <f t="shared" si="65"/>
        <v>9</v>
      </c>
      <c r="E1102">
        <f t="shared" si="66"/>
        <v>11</v>
      </c>
      <c r="F1102" s="36">
        <f>IF(VLOOKUP(B1102,Temperature!$A$5:$F$2241,6,FALSE)=999,0,VLOOKUP(B1102,Temperature!$A$5:$F$2241,6,FALSE))</f>
        <v>71.416659999999993</v>
      </c>
      <c r="G1102" s="94">
        <f t="shared" si="67"/>
        <v>187168.82712954245</v>
      </c>
      <c r="H1102" s="94">
        <v>125333.75</v>
      </c>
      <c r="I1102" s="94">
        <f>VLOOKUP(B1102,'Daily NLSL'!D1079:E2904,2,FALSE)</f>
        <v>158226.34941013667</v>
      </c>
      <c r="J1102" s="95">
        <v>136184.36512698748</v>
      </c>
      <c r="K1102" s="95">
        <v>606913.29166666663</v>
      </c>
      <c r="R1102" s="42"/>
    </row>
    <row r="1103" spans="2:18" x14ac:dyDescent="0.35">
      <c r="B1103" s="66">
        <v>44086</v>
      </c>
      <c r="C1103">
        <f t="shared" si="64"/>
        <v>2020</v>
      </c>
      <c r="D1103">
        <f t="shared" si="65"/>
        <v>9</v>
      </c>
      <c r="E1103">
        <f t="shared" si="66"/>
        <v>12</v>
      </c>
      <c r="F1103" s="36">
        <f>IF(VLOOKUP(B1103,Temperature!$A$5:$F$2241,6,FALSE)=999,0,VLOOKUP(B1103,Temperature!$A$5:$F$2241,6,FALSE))</f>
        <v>66.041659999999993</v>
      </c>
      <c r="G1103" s="94">
        <f t="shared" si="67"/>
        <v>153353.41046287594</v>
      </c>
      <c r="H1103" s="94">
        <v>121990.83333333333</v>
      </c>
      <c r="I1103" s="94">
        <f>VLOOKUP(B1103,'Daily NLSL'!D1080:E2905,2,FALSE)</f>
        <v>158226.34941013667</v>
      </c>
      <c r="J1103" s="95">
        <v>136184.36512698748</v>
      </c>
      <c r="K1103" s="95">
        <v>569754.95833333337</v>
      </c>
      <c r="R1103" s="42"/>
    </row>
    <row r="1104" spans="2:18" x14ac:dyDescent="0.35">
      <c r="B1104" s="66">
        <v>44087</v>
      </c>
      <c r="C1104">
        <f t="shared" si="64"/>
        <v>2020</v>
      </c>
      <c r="D1104">
        <f t="shared" si="65"/>
        <v>9</v>
      </c>
      <c r="E1104">
        <f t="shared" si="66"/>
        <v>13</v>
      </c>
      <c r="F1104" s="36">
        <f>IF(VLOOKUP(B1104,Temperature!$A$5:$F$2241,6,FALSE)=999,0,VLOOKUP(B1104,Temperature!$A$5:$F$2241,6,FALSE))</f>
        <v>61.208329999999997</v>
      </c>
      <c r="G1104" s="94">
        <f t="shared" si="67"/>
        <v>120798.99379620916</v>
      </c>
      <c r="H1104" s="94">
        <v>118698.33333333333</v>
      </c>
      <c r="I1104" s="94">
        <f>VLOOKUP(B1104,'Daily NLSL'!D1081:E2906,2,FALSE)</f>
        <v>158226.34941013667</v>
      </c>
      <c r="J1104" s="95">
        <v>136184.36512698748</v>
      </c>
      <c r="K1104" s="95">
        <v>533908.04166666663</v>
      </c>
      <c r="R1104" s="42"/>
    </row>
    <row r="1105" spans="2:18" x14ac:dyDescent="0.35">
      <c r="B1105" s="66">
        <v>44088</v>
      </c>
      <c r="C1105">
        <f t="shared" si="64"/>
        <v>2020</v>
      </c>
      <c r="D1105">
        <f t="shared" si="65"/>
        <v>9</v>
      </c>
      <c r="E1105">
        <f t="shared" si="66"/>
        <v>14</v>
      </c>
      <c r="F1105" s="36">
        <f>IF(VLOOKUP(B1105,Temperature!$A$5:$F$2241,6,FALSE)=999,0,VLOOKUP(B1105,Temperature!$A$5:$F$2241,6,FALSE))</f>
        <v>64.708340000000007</v>
      </c>
      <c r="G1105" s="94">
        <f t="shared" si="67"/>
        <v>119797.03546287579</v>
      </c>
      <c r="H1105" s="94">
        <v>115354.16666666667</v>
      </c>
      <c r="I1105" s="94">
        <f>VLOOKUP(B1105,'Daily NLSL'!D1082:E2907,2,FALSE)</f>
        <v>158226.34941013667</v>
      </c>
      <c r="J1105" s="95">
        <v>136184.36512698748</v>
      </c>
      <c r="K1105" s="95">
        <v>529561.91666666663</v>
      </c>
      <c r="R1105" s="42"/>
    </row>
    <row r="1106" spans="2:18" x14ac:dyDescent="0.35">
      <c r="B1106" s="66">
        <v>44089</v>
      </c>
      <c r="C1106">
        <f t="shared" si="64"/>
        <v>2020</v>
      </c>
      <c r="D1106">
        <f t="shared" si="65"/>
        <v>9</v>
      </c>
      <c r="E1106">
        <f t="shared" si="66"/>
        <v>15</v>
      </c>
      <c r="F1106" s="36">
        <f>IF(VLOOKUP(B1106,Temperature!$A$5:$F$2241,6,FALSE)=999,0,VLOOKUP(B1106,Temperature!$A$5:$F$2241,6,FALSE))</f>
        <v>67.333340000000007</v>
      </c>
      <c r="G1106" s="94">
        <f t="shared" si="67"/>
        <v>125836.45212954254</v>
      </c>
      <c r="H1106" s="94">
        <v>111830.41666666667</v>
      </c>
      <c r="I1106" s="94">
        <f>VLOOKUP(B1106,'Daily NLSL'!D1083:E2908,2,FALSE)</f>
        <v>158226.34941013667</v>
      </c>
      <c r="J1106" s="95">
        <v>136184.36512698748</v>
      </c>
      <c r="K1106" s="95">
        <v>532077.58333333337</v>
      </c>
      <c r="R1106" s="42"/>
    </row>
    <row r="1107" spans="2:18" x14ac:dyDescent="0.35">
      <c r="B1107" s="66">
        <v>44090</v>
      </c>
      <c r="C1107">
        <f t="shared" si="64"/>
        <v>2020</v>
      </c>
      <c r="D1107">
        <f t="shared" si="65"/>
        <v>9</v>
      </c>
      <c r="E1107">
        <f t="shared" si="66"/>
        <v>16</v>
      </c>
      <c r="F1107" s="36">
        <f>IF(VLOOKUP(B1107,Temperature!$A$5:$F$2241,6,FALSE)=999,0,VLOOKUP(B1107,Temperature!$A$5:$F$2241,6,FALSE))</f>
        <v>69.083340000000007</v>
      </c>
      <c r="G1107" s="94">
        <f t="shared" si="67"/>
        <v>124537.36879620916</v>
      </c>
      <c r="H1107" s="94">
        <v>108369.16666666667</v>
      </c>
      <c r="I1107" s="94">
        <f>VLOOKUP(B1107,'Daily NLSL'!D1084:E2909,2,FALSE)</f>
        <v>158226.34941013667</v>
      </c>
      <c r="J1107" s="95">
        <v>136184.36512698748</v>
      </c>
      <c r="K1107" s="95">
        <v>527317.25</v>
      </c>
      <c r="R1107" s="42"/>
    </row>
    <row r="1108" spans="2:18" x14ac:dyDescent="0.35">
      <c r="B1108" s="66">
        <v>44091</v>
      </c>
      <c r="C1108">
        <f t="shared" si="64"/>
        <v>2020</v>
      </c>
      <c r="D1108">
        <f t="shared" si="65"/>
        <v>9</v>
      </c>
      <c r="E1108">
        <f t="shared" si="66"/>
        <v>17</v>
      </c>
      <c r="F1108" s="36">
        <f>IF(VLOOKUP(B1108,Temperature!$A$5:$F$2241,6,FALSE)=999,0,VLOOKUP(B1108,Temperature!$A$5:$F$2241,6,FALSE))</f>
        <v>68.333340000000007</v>
      </c>
      <c r="G1108" s="94">
        <f t="shared" si="67"/>
        <v>124593.91046287585</v>
      </c>
      <c r="H1108" s="94">
        <v>104925.83333333333</v>
      </c>
      <c r="I1108" s="94">
        <f>VLOOKUP(B1108,'Daily NLSL'!D1085:E2910,2,FALSE)</f>
        <v>158226.34941013667</v>
      </c>
      <c r="J1108" s="95">
        <v>136184.36512698748</v>
      </c>
      <c r="K1108" s="95">
        <v>523930.45833333331</v>
      </c>
      <c r="R1108" s="42"/>
    </row>
    <row r="1109" spans="2:18" x14ac:dyDescent="0.35">
      <c r="B1109" s="66">
        <v>44092</v>
      </c>
      <c r="C1109">
        <f t="shared" si="64"/>
        <v>2020</v>
      </c>
      <c r="D1109">
        <f t="shared" si="65"/>
        <v>9</v>
      </c>
      <c r="E1109">
        <f t="shared" si="66"/>
        <v>18</v>
      </c>
      <c r="F1109" s="36">
        <f>IF(VLOOKUP(B1109,Temperature!$A$5:$F$2241,6,FALSE)=999,0,VLOOKUP(B1109,Temperature!$A$5:$F$2241,6,FALSE))</f>
        <v>66.25</v>
      </c>
      <c r="G1109" s="94">
        <f t="shared" si="67"/>
        <v>109117.82712954254</v>
      </c>
      <c r="H1109" s="94">
        <v>101668.33333333333</v>
      </c>
      <c r="I1109" s="94">
        <f>VLOOKUP(B1109,'Daily NLSL'!D1086:E2911,2,FALSE)</f>
        <v>158226.34941013667</v>
      </c>
      <c r="J1109" s="95">
        <v>136184.36512698748</v>
      </c>
      <c r="K1109" s="95">
        <v>505196.875</v>
      </c>
      <c r="R1109" s="42"/>
    </row>
    <row r="1110" spans="2:18" x14ac:dyDescent="0.35">
      <c r="B1110" s="66">
        <v>44093</v>
      </c>
      <c r="C1110">
        <f t="shared" si="64"/>
        <v>2020</v>
      </c>
      <c r="D1110">
        <f t="shared" si="65"/>
        <v>9</v>
      </c>
      <c r="E1110">
        <f t="shared" si="66"/>
        <v>19</v>
      </c>
      <c r="F1110" s="36">
        <f>IF(VLOOKUP(B1110,Temperature!$A$5:$F$2241,6,FALSE)=999,0,VLOOKUP(B1110,Temperature!$A$5:$F$2241,6,FALSE))</f>
        <v>65.333340000000007</v>
      </c>
      <c r="G1110" s="94">
        <f t="shared" si="67"/>
        <v>101079.57712954254</v>
      </c>
      <c r="H1110" s="94">
        <v>98717.5</v>
      </c>
      <c r="I1110" s="94">
        <f>VLOOKUP(B1110,'Daily NLSL'!D1087:E2912,2,FALSE)</f>
        <v>158226.34941013667</v>
      </c>
      <c r="J1110" s="95">
        <v>136184.36512698748</v>
      </c>
      <c r="K1110" s="95">
        <v>494207.79166666669</v>
      </c>
      <c r="R1110" s="42"/>
    </row>
    <row r="1111" spans="2:18" x14ac:dyDescent="0.35">
      <c r="B1111" s="66">
        <v>44094</v>
      </c>
      <c r="C1111">
        <f t="shared" si="64"/>
        <v>2020</v>
      </c>
      <c r="D1111">
        <f t="shared" si="65"/>
        <v>9</v>
      </c>
      <c r="E1111">
        <f t="shared" si="66"/>
        <v>20</v>
      </c>
      <c r="F1111" s="36">
        <f>IF(VLOOKUP(B1111,Temperature!$A$5:$F$2241,6,FALSE)=999,0,VLOOKUP(B1111,Temperature!$A$5:$F$2241,6,FALSE))</f>
        <v>64.208340000000007</v>
      </c>
      <c r="G1111" s="94">
        <f t="shared" si="67"/>
        <v>99644.493796209223</v>
      </c>
      <c r="H1111" s="94">
        <v>96987.083333333328</v>
      </c>
      <c r="I1111" s="94">
        <f>VLOOKUP(B1111,'Daily NLSL'!D1088:E2913,2,FALSE)</f>
        <v>158226.34941013667</v>
      </c>
      <c r="J1111" s="95">
        <v>136184.36512698748</v>
      </c>
      <c r="K1111" s="95">
        <v>491042.29166666669</v>
      </c>
      <c r="R1111" s="42"/>
    </row>
    <row r="1112" spans="2:18" x14ac:dyDescent="0.35">
      <c r="B1112" s="66">
        <v>44095</v>
      </c>
      <c r="C1112">
        <f t="shared" si="64"/>
        <v>2020</v>
      </c>
      <c r="D1112">
        <f t="shared" si="65"/>
        <v>9</v>
      </c>
      <c r="E1112">
        <f t="shared" si="66"/>
        <v>21</v>
      </c>
      <c r="F1112" s="36">
        <f>IF(VLOOKUP(B1112,Temperature!$A$5:$F$2241,6,FALSE)=999,0,VLOOKUP(B1112,Temperature!$A$5:$F$2241,6,FALSE))</f>
        <v>61.958329999999997</v>
      </c>
      <c r="G1112" s="94">
        <f t="shared" si="67"/>
        <v>143495.11879620919</v>
      </c>
      <c r="H1112" s="94">
        <v>95365</v>
      </c>
      <c r="I1112" s="94">
        <f>VLOOKUP(B1112,'Daily NLSL'!D1089:E2914,2,FALSE)</f>
        <v>158226.34941013667</v>
      </c>
      <c r="J1112" s="95">
        <v>136184.36512698748</v>
      </c>
      <c r="K1112" s="95">
        <v>533270.83333333337</v>
      </c>
      <c r="R1112" s="42"/>
    </row>
    <row r="1113" spans="2:18" x14ac:dyDescent="0.35">
      <c r="B1113" s="66">
        <v>44096</v>
      </c>
      <c r="C1113">
        <f t="shared" si="64"/>
        <v>2020</v>
      </c>
      <c r="D1113">
        <f t="shared" si="65"/>
        <v>9</v>
      </c>
      <c r="E1113">
        <f t="shared" si="66"/>
        <v>22</v>
      </c>
      <c r="F1113" s="36">
        <f>IF(VLOOKUP(B1113,Temperature!$A$5:$F$2241,6,FALSE)=999,0,VLOOKUP(B1113,Temperature!$A$5:$F$2241,6,FALSE))</f>
        <v>68.75</v>
      </c>
      <c r="G1113" s="94">
        <f t="shared" si="67"/>
        <v>147052.41046287582</v>
      </c>
      <c r="H1113" s="94">
        <v>94034.166666666672</v>
      </c>
      <c r="I1113" s="94">
        <f>VLOOKUP(B1113,'Daily NLSL'!D1090:E2915,2,FALSE)</f>
        <v>158226.34941013667</v>
      </c>
      <c r="J1113" s="95">
        <v>136184.36512698748</v>
      </c>
      <c r="K1113" s="95">
        <v>535497.29166666663</v>
      </c>
      <c r="R1113" s="42"/>
    </row>
    <row r="1114" spans="2:18" x14ac:dyDescent="0.35">
      <c r="B1114" s="66">
        <v>44097</v>
      </c>
      <c r="C1114">
        <f t="shared" ref="C1114:C1177" si="68">YEAR(B1114)</f>
        <v>2020</v>
      </c>
      <c r="D1114">
        <f t="shared" ref="D1114:D1177" si="69">MONTH(B1114)</f>
        <v>9</v>
      </c>
      <c r="E1114">
        <f t="shared" ref="E1114:E1177" si="70">DAY(B1114)</f>
        <v>23</v>
      </c>
      <c r="F1114" s="36">
        <f>IF(VLOOKUP(B1114,Temperature!$A$5:$F$2241,6,FALSE)=999,0,VLOOKUP(B1114,Temperature!$A$5:$F$2241,6,FALSE))</f>
        <v>63.458329999999997</v>
      </c>
      <c r="G1114" s="94">
        <f t="shared" si="67"/>
        <v>137914.28546287582</v>
      </c>
      <c r="H1114" s="94">
        <v>92800</v>
      </c>
      <c r="I1114" s="94">
        <f>VLOOKUP(B1114,'Daily NLSL'!D1091:E2916,2,FALSE)</f>
        <v>158226.34941013667</v>
      </c>
      <c r="J1114" s="95">
        <v>136184.36512698748</v>
      </c>
      <c r="K1114" s="95">
        <v>525125</v>
      </c>
      <c r="R1114" s="42"/>
    </row>
    <row r="1115" spans="2:18" x14ac:dyDescent="0.35">
      <c r="B1115" s="66">
        <v>44098</v>
      </c>
      <c r="C1115">
        <f t="shared" si="68"/>
        <v>2020</v>
      </c>
      <c r="D1115">
        <f t="shared" si="69"/>
        <v>9</v>
      </c>
      <c r="E1115">
        <f t="shared" si="70"/>
        <v>24</v>
      </c>
      <c r="F1115" s="36">
        <f>IF(VLOOKUP(B1115,Temperature!$A$5:$F$2241,6,FALSE)=999,0,VLOOKUP(B1115,Temperature!$A$5:$F$2241,6,FALSE))</f>
        <v>60.958329999999997</v>
      </c>
      <c r="G1115" s="94">
        <f t="shared" ref="G1115:G1178" si="71">K1115-H1115-I1115-J1115</f>
        <v>123986.86879620916</v>
      </c>
      <c r="H1115" s="94">
        <v>91509.166666666672</v>
      </c>
      <c r="I1115" s="94">
        <f>VLOOKUP(B1115,'Daily NLSL'!D1092:E2917,2,FALSE)</f>
        <v>158226.34941013667</v>
      </c>
      <c r="J1115" s="95">
        <v>136184.36512698748</v>
      </c>
      <c r="K1115" s="95">
        <v>509906.75</v>
      </c>
      <c r="R1115" s="42"/>
    </row>
    <row r="1116" spans="2:18" x14ac:dyDescent="0.35">
      <c r="B1116" s="66">
        <v>44099</v>
      </c>
      <c r="C1116">
        <f t="shared" si="68"/>
        <v>2020</v>
      </c>
      <c r="D1116">
        <f t="shared" si="69"/>
        <v>9</v>
      </c>
      <c r="E1116">
        <f t="shared" si="70"/>
        <v>25</v>
      </c>
      <c r="F1116" s="36">
        <f>IF(VLOOKUP(B1116,Temperature!$A$5:$F$2241,6,FALSE)=999,0,VLOOKUP(B1116,Temperature!$A$5:$F$2241,6,FALSE))</f>
        <v>56.166670000000003</v>
      </c>
      <c r="G1116" s="94">
        <f t="shared" si="71"/>
        <v>113298.07712954254</v>
      </c>
      <c r="H1116" s="94">
        <v>90222.5</v>
      </c>
      <c r="I1116" s="94">
        <f>VLOOKUP(B1116,'Daily NLSL'!D1093:E2918,2,FALSE)</f>
        <v>158226.34941013667</v>
      </c>
      <c r="J1116" s="95">
        <v>136184.36512698748</v>
      </c>
      <c r="K1116" s="95">
        <v>497931.29166666669</v>
      </c>
      <c r="R1116" s="42"/>
    </row>
    <row r="1117" spans="2:18" x14ac:dyDescent="0.35">
      <c r="B1117" s="66">
        <v>44100</v>
      </c>
      <c r="C1117">
        <f t="shared" si="68"/>
        <v>2020</v>
      </c>
      <c r="D1117">
        <f t="shared" si="69"/>
        <v>9</v>
      </c>
      <c r="E1117">
        <f t="shared" si="70"/>
        <v>26</v>
      </c>
      <c r="F1117" s="36">
        <f>IF(VLOOKUP(B1117,Temperature!$A$5:$F$2241,6,FALSE)=999,0,VLOOKUP(B1117,Temperature!$A$5:$F$2241,6,FALSE))</f>
        <v>52.791670000000003</v>
      </c>
      <c r="G1117" s="94">
        <f t="shared" si="71"/>
        <v>94089.118796209164</v>
      </c>
      <c r="H1117" s="94">
        <v>88994.166666666672</v>
      </c>
      <c r="I1117" s="94">
        <f>VLOOKUP(B1117,'Daily NLSL'!D1094:E2919,2,FALSE)</f>
        <v>158226.34941013667</v>
      </c>
      <c r="J1117" s="95">
        <v>136184.36512698748</v>
      </c>
      <c r="K1117" s="95">
        <v>477494</v>
      </c>
      <c r="R1117" s="42"/>
    </row>
    <row r="1118" spans="2:18" x14ac:dyDescent="0.35">
      <c r="B1118" s="66">
        <v>44101</v>
      </c>
      <c r="C1118">
        <f t="shared" si="68"/>
        <v>2020</v>
      </c>
      <c r="D1118">
        <f t="shared" si="69"/>
        <v>9</v>
      </c>
      <c r="E1118">
        <f t="shared" si="70"/>
        <v>27</v>
      </c>
      <c r="F1118" s="36">
        <f>IF(VLOOKUP(B1118,Temperature!$A$5:$F$2241,6,FALSE)=999,0,VLOOKUP(B1118,Temperature!$A$5:$F$2241,6,FALSE))</f>
        <v>53.541670000000003</v>
      </c>
      <c r="G1118" s="94">
        <f t="shared" si="71"/>
        <v>99500.78546287585</v>
      </c>
      <c r="H1118" s="94">
        <v>87696.666666666672</v>
      </c>
      <c r="I1118" s="94">
        <f>VLOOKUP(B1118,'Daily NLSL'!D1095:E2920,2,FALSE)</f>
        <v>158226.34941013667</v>
      </c>
      <c r="J1118" s="95">
        <v>136184.36512698748</v>
      </c>
      <c r="K1118" s="95">
        <v>481608.16666666669</v>
      </c>
      <c r="R1118" s="42"/>
    </row>
    <row r="1119" spans="2:18" x14ac:dyDescent="0.35">
      <c r="B1119" s="66">
        <v>44102</v>
      </c>
      <c r="C1119">
        <f t="shared" si="68"/>
        <v>2020</v>
      </c>
      <c r="D1119">
        <f t="shared" si="69"/>
        <v>9</v>
      </c>
      <c r="E1119">
        <f t="shared" si="70"/>
        <v>28</v>
      </c>
      <c r="F1119" s="36">
        <f>IF(VLOOKUP(B1119,Temperature!$A$5:$F$2241,6,FALSE)=999,0,VLOOKUP(B1119,Temperature!$A$5:$F$2241,6,FALSE))</f>
        <v>58.583329999999997</v>
      </c>
      <c r="G1119" s="94">
        <f t="shared" si="71"/>
        <v>135786.03546287582</v>
      </c>
      <c r="H1119" s="94">
        <v>86325.000000000015</v>
      </c>
      <c r="I1119" s="94">
        <f>VLOOKUP(B1119,'Daily NLSL'!D1096:E2921,2,FALSE)</f>
        <v>158226.34941013667</v>
      </c>
      <c r="J1119" s="95">
        <v>136184.36512698748</v>
      </c>
      <c r="K1119" s="95">
        <v>516521.75</v>
      </c>
      <c r="R1119" s="42"/>
    </row>
    <row r="1120" spans="2:18" x14ac:dyDescent="0.35">
      <c r="B1120" s="66">
        <v>44103</v>
      </c>
      <c r="C1120">
        <f t="shared" si="68"/>
        <v>2020</v>
      </c>
      <c r="D1120">
        <f t="shared" si="69"/>
        <v>9</v>
      </c>
      <c r="E1120">
        <f t="shared" si="70"/>
        <v>29</v>
      </c>
      <c r="F1120" s="36">
        <f>IF(VLOOKUP(B1120,Temperature!$A$5:$F$2241,6,FALSE)=999,0,VLOOKUP(B1120,Temperature!$A$5:$F$2241,6,FALSE))</f>
        <v>59.958329999999997</v>
      </c>
      <c r="G1120" s="94">
        <f t="shared" si="71"/>
        <v>152104.66046287594</v>
      </c>
      <c r="H1120" s="94">
        <v>84478.333333333328</v>
      </c>
      <c r="I1120" s="94">
        <f>VLOOKUP(B1120,'Daily NLSL'!D1097:E2922,2,FALSE)</f>
        <v>158226.34941013667</v>
      </c>
      <c r="J1120" s="95">
        <v>136184.36512698748</v>
      </c>
      <c r="K1120" s="95">
        <v>530993.70833333337</v>
      </c>
      <c r="R1120" s="42"/>
    </row>
    <row r="1121" spans="2:18" x14ac:dyDescent="0.35">
      <c r="B1121" s="66">
        <v>44104</v>
      </c>
      <c r="C1121">
        <f t="shared" si="68"/>
        <v>2020</v>
      </c>
      <c r="D1121">
        <f t="shared" si="69"/>
        <v>9</v>
      </c>
      <c r="E1121">
        <f t="shared" si="70"/>
        <v>30</v>
      </c>
      <c r="F1121" s="36">
        <f>IF(VLOOKUP(B1121,Temperature!$A$5:$F$2241,6,FALSE)=999,0,VLOOKUP(B1121,Temperature!$A$5:$F$2241,6,FALSE))</f>
        <v>64.375</v>
      </c>
      <c r="G1121" s="94">
        <f t="shared" si="71"/>
        <v>165723.86879620919</v>
      </c>
      <c r="H1121" s="94">
        <v>82587.916666666672</v>
      </c>
      <c r="I1121" s="94">
        <f>VLOOKUP(B1121,'Daily NLSL'!D1098:E2923,2,FALSE)</f>
        <v>158226.34941013667</v>
      </c>
      <c r="J1121" s="95">
        <v>136184.36512698748</v>
      </c>
      <c r="K1121" s="95">
        <v>542722.5</v>
      </c>
      <c r="R1121" s="42"/>
    </row>
    <row r="1122" spans="2:18" x14ac:dyDescent="0.35">
      <c r="B1122" s="66">
        <v>44105</v>
      </c>
      <c r="C1122">
        <f t="shared" si="68"/>
        <v>2020</v>
      </c>
      <c r="D1122">
        <f t="shared" si="69"/>
        <v>10</v>
      </c>
      <c r="E1122">
        <f t="shared" si="70"/>
        <v>1</v>
      </c>
      <c r="F1122" s="36">
        <f>IF(VLOOKUP(B1122,Temperature!$A$5:$F$2241,6,FALSE)=999,0,VLOOKUP(B1122,Temperature!$A$5:$F$2241,6,FALSE))</f>
        <v>61.125</v>
      </c>
      <c r="G1122" s="94">
        <f t="shared" si="71"/>
        <v>161006.69285363247</v>
      </c>
      <c r="H1122" s="94">
        <v>81479.166666666672</v>
      </c>
      <c r="I1122" s="94">
        <f>VLOOKUP(B1122,'Daily NLSL'!D1099:E2924,2,FALSE)</f>
        <v>181866.87290515832</v>
      </c>
      <c r="J1122" s="95">
        <v>140819.18424120915</v>
      </c>
      <c r="K1122" s="95">
        <v>565171.91666666663</v>
      </c>
      <c r="R1122" s="42"/>
    </row>
    <row r="1123" spans="2:18" x14ac:dyDescent="0.35">
      <c r="B1123" s="66">
        <v>44106</v>
      </c>
      <c r="C1123">
        <f t="shared" si="68"/>
        <v>2020</v>
      </c>
      <c r="D1123">
        <f t="shared" si="69"/>
        <v>10</v>
      </c>
      <c r="E1123">
        <f t="shared" si="70"/>
        <v>2</v>
      </c>
      <c r="F1123" s="36">
        <f>IF(VLOOKUP(B1123,Temperature!$A$5:$F$2241,6,FALSE)=999,0,VLOOKUP(B1123,Temperature!$A$5:$F$2241,6,FALSE))</f>
        <v>64.708340000000007</v>
      </c>
      <c r="G1123" s="94">
        <f t="shared" si="71"/>
        <v>157873.77618696584</v>
      </c>
      <c r="H1123" s="94">
        <v>79487.083333333328</v>
      </c>
      <c r="I1123" s="94">
        <f>VLOOKUP(B1123,'Daily NLSL'!D1100:E2925,2,FALSE)</f>
        <v>181866.87290515832</v>
      </c>
      <c r="J1123" s="95">
        <v>140819.18424120915</v>
      </c>
      <c r="K1123" s="95">
        <v>560046.91666666663</v>
      </c>
      <c r="R1123" s="42"/>
    </row>
    <row r="1124" spans="2:18" x14ac:dyDescent="0.35">
      <c r="B1124" s="66">
        <v>44107</v>
      </c>
      <c r="C1124">
        <f t="shared" si="68"/>
        <v>2020</v>
      </c>
      <c r="D1124">
        <f t="shared" si="69"/>
        <v>10</v>
      </c>
      <c r="E1124">
        <f t="shared" si="70"/>
        <v>3</v>
      </c>
      <c r="F1124" s="36">
        <f>IF(VLOOKUP(B1124,Temperature!$A$5:$F$2241,6,FALSE)=999,0,VLOOKUP(B1124,Temperature!$A$5:$F$2241,6,FALSE))</f>
        <v>65.041659999999993</v>
      </c>
      <c r="G1124" s="94">
        <f t="shared" si="71"/>
        <v>152824.60952029916</v>
      </c>
      <c r="H1124" s="94">
        <v>77371.25</v>
      </c>
      <c r="I1124" s="94">
        <f>VLOOKUP(B1124,'Daily NLSL'!D1101:E2926,2,FALSE)</f>
        <v>181866.87290515832</v>
      </c>
      <c r="J1124" s="95">
        <v>140819.18424120915</v>
      </c>
      <c r="K1124" s="95">
        <v>552881.91666666663</v>
      </c>
      <c r="R1124" s="42"/>
    </row>
    <row r="1125" spans="2:18" x14ac:dyDescent="0.35">
      <c r="B1125" s="66">
        <v>44108</v>
      </c>
      <c r="C1125">
        <f t="shared" si="68"/>
        <v>2020</v>
      </c>
      <c r="D1125">
        <f t="shared" si="69"/>
        <v>10</v>
      </c>
      <c r="E1125">
        <f t="shared" si="70"/>
        <v>4</v>
      </c>
      <c r="F1125" s="36">
        <f>IF(VLOOKUP(B1125,Temperature!$A$5:$F$2241,6,FALSE)=999,0,VLOOKUP(B1125,Temperature!$A$5:$F$2241,6,FALSE))</f>
        <v>62.333329999999997</v>
      </c>
      <c r="G1125" s="94">
        <f t="shared" si="71"/>
        <v>141755.44285363259</v>
      </c>
      <c r="H1125" s="94">
        <v>75307.083333333328</v>
      </c>
      <c r="I1125" s="94">
        <f>VLOOKUP(B1125,'Daily NLSL'!D1102:E2927,2,FALSE)</f>
        <v>181866.87290515832</v>
      </c>
      <c r="J1125" s="95">
        <v>140819.18424120915</v>
      </c>
      <c r="K1125" s="95">
        <v>539748.58333333337</v>
      </c>
      <c r="R1125" s="42"/>
    </row>
    <row r="1126" spans="2:18" x14ac:dyDescent="0.35">
      <c r="B1126" s="66">
        <v>44109</v>
      </c>
      <c r="C1126">
        <f t="shared" si="68"/>
        <v>2020</v>
      </c>
      <c r="D1126">
        <f t="shared" si="69"/>
        <v>10</v>
      </c>
      <c r="E1126">
        <f t="shared" si="70"/>
        <v>5</v>
      </c>
      <c r="F1126" s="36">
        <f>IF(VLOOKUP(B1126,Temperature!$A$5:$F$2241,6,FALSE)=999,0,VLOOKUP(B1126,Temperature!$A$5:$F$2241,6,FALSE))</f>
        <v>66.166659999999993</v>
      </c>
      <c r="G1126" s="94">
        <f t="shared" si="71"/>
        <v>149756.06785363247</v>
      </c>
      <c r="H1126" s="94">
        <v>73366.666666666672</v>
      </c>
      <c r="I1126" s="94">
        <f>VLOOKUP(B1126,'Daily NLSL'!D1103:E2928,2,FALSE)</f>
        <v>181866.87290515832</v>
      </c>
      <c r="J1126" s="95">
        <v>140819.18424120915</v>
      </c>
      <c r="K1126" s="95">
        <v>545808.79166666663</v>
      </c>
      <c r="R1126" s="42"/>
    </row>
    <row r="1127" spans="2:18" x14ac:dyDescent="0.35">
      <c r="B1127" s="66">
        <v>44110</v>
      </c>
      <c r="C1127">
        <f t="shared" si="68"/>
        <v>2020</v>
      </c>
      <c r="D1127">
        <f t="shared" si="69"/>
        <v>10</v>
      </c>
      <c r="E1127">
        <f t="shared" si="70"/>
        <v>6</v>
      </c>
      <c r="F1127" s="36">
        <f>IF(VLOOKUP(B1127,Temperature!$A$5:$F$2241,6,FALSE)=999,0,VLOOKUP(B1127,Temperature!$A$5:$F$2241,6,FALSE))</f>
        <v>64.833340000000007</v>
      </c>
      <c r="G1127" s="94">
        <f t="shared" si="71"/>
        <v>165255.35952029921</v>
      </c>
      <c r="H1127" s="94">
        <v>71536.666666666672</v>
      </c>
      <c r="I1127" s="94">
        <f>VLOOKUP(B1127,'Daily NLSL'!D1104:E2929,2,FALSE)</f>
        <v>181866.87290515832</v>
      </c>
      <c r="J1127" s="95">
        <v>140819.18424120915</v>
      </c>
      <c r="K1127" s="95">
        <v>559478.08333333337</v>
      </c>
      <c r="R1127" s="42"/>
    </row>
    <row r="1128" spans="2:18" x14ac:dyDescent="0.35">
      <c r="B1128" s="66">
        <v>44111</v>
      </c>
      <c r="C1128">
        <f t="shared" si="68"/>
        <v>2020</v>
      </c>
      <c r="D1128">
        <f t="shared" si="69"/>
        <v>10</v>
      </c>
      <c r="E1128">
        <f t="shared" si="70"/>
        <v>7</v>
      </c>
      <c r="F1128" s="36">
        <f>IF(VLOOKUP(B1128,Temperature!$A$5:$F$2241,6,FALSE)=999,0,VLOOKUP(B1128,Temperature!$A$5:$F$2241,6,FALSE))</f>
        <v>67.458340000000007</v>
      </c>
      <c r="G1128" s="94">
        <f t="shared" si="71"/>
        <v>192559.48452029921</v>
      </c>
      <c r="H1128" s="94">
        <v>69706.666666666672</v>
      </c>
      <c r="I1128" s="94">
        <f>VLOOKUP(B1128,'Daily NLSL'!D1105:E2930,2,FALSE)</f>
        <v>181866.87290515832</v>
      </c>
      <c r="J1128" s="95">
        <v>140819.18424120915</v>
      </c>
      <c r="K1128" s="95">
        <v>584952.20833333337</v>
      </c>
      <c r="R1128" s="42"/>
    </row>
    <row r="1129" spans="2:18" x14ac:dyDescent="0.35">
      <c r="B1129" s="66">
        <v>44112</v>
      </c>
      <c r="C1129">
        <f t="shared" si="68"/>
        <v>2020</v>
      </c>
      <c r="D1129">
        <f t="shared" si="69"/>
        <v>10</v>
      </c>
      <c r="E1129">
        <f t="shared" si="70"/>
        <v>8</v>
      </c>
      <c r="F1129" s="36">
        <f>IF(VLOOKUP(B1129,Temperature!$A$5:$F$2241,6,FALSE)=999,0,VLOOKUP(B1129,Temperature!$A$5:$F$2241,6,FALSE))</f>
        <v>60.958329999999997</v>
      </c>
      <c r="G1129" s="94">
        <f t="shared" si="71"/>
        <v>196475.31785363253</v>
      </c>
      <c r="H1129" s="94">
        <v>67892.5</v>
      </c>
      <c r="I1129" s="94">
        <f>VLOOKUP(B1129,'Daily NLSL'!D1106:E2931,2,FALSE)</f>
        <v>181866.87290515832</v>
      </c>
      <c r="J1129" s="95">
        <v>140819.18424120915</v>
      </c>
      <c r="K1129" s="95">
        <v>587053.875</v>
      </c>
      <c r="R1129" s="42"/>
    </row>
    <row r="1130" spans="2:18" x14ac:dyDescent="0.35">
      <c r="B1130" s="66">
        <v>44113</v>
      </c>
      <c r="C1130">
        <f t="shared" si="68"/>
        <v>2020</v>
      </c>
      <c r="D1130">
        <f t="shared" si="69"/>
        <v>10</v>
      </c>
      <c r="E1130">
        <f t="shared" si="70"/>
        <v>9</v>
      </c>
      <c r="F1130" s="36">
        <f>IF(VLOOKUP(B1130,Temperature!$A$5:$F$2241,6,FALSE)=999,0,VLOOKUP(B1130,Temperature!$A$5:$F$2241,6,FALSE))</f>
        <v>63.041670000000003</v>
      </c>
      <c r="G1130" s="94">
        <f t="shared" si="71"/>
        <v>177374.98452029921</v>
      </c>
      <c r="H1130" s="94">
        <v>65973.333333333328</v>
      </c>
      <c r="I1130" s="94">
        <f>VLOOKUP(B1130,'Daily NLSL'!D1107:E2932,2,FALSE)</f>
        <v>181866.87290515832</v>
      </c>
      <c r="J1130" s="95">
        <v>140819.18424120915</v>
      </c>
      <c r="K1130" s="95">
        <v>566034.375</v>
      </c>
      <c r="R1130" s="42"/>
    </row>
    <row r="1131" spans="2:18" x14ac:dyDescent="0.35">
      <c r="B1131" s="66">
        <v>44114</v>
      </c>
      <c r="C1131">
        <f t="shared" si="68"/>
        <v>2020</v>
      </c>
      <c r="D1131">
        <f t="shared" si="69"/>
        <v>10</v>
      </c>
      <c r="E1131">
        <f t="shared" si="70"/>
        <v>10</v>
      </c>
      <c r="F1131" s="36">
        <f>IF(VLOOKUP(B1131,Temperature!$A$5:$F$2241,6,FALSE)=999,0,VLOOKUP(B1131,Temperature!$A$5:$F$2241,6,FALSE))</f>
        <v>59.708329999999997</v>
      </c>
      <c r="G1131" s="94">
        <f t="shared" si="71"/>
        <v>146439.40118696584</v>
      </c>
      <c r="H1131" s="94">
        <v>63777.083333333336</v>
      </c>
      <c r="I1131" s="94">
        <f>VLOOKUP(B1131,'Daily NLSL'!D1108:E2933,2,FALSE)</f>
        <v>181866.87290515832</v>
      </c>
      <c r="J1131" s="95">
        <v>140819.18424120915</v>
      </c>
      <c r="K1131" s="95">
        <v>532902.54166666663</v>
      </c>
      <c r="R1131" s="42"/>
    </row>
    <row r="1132" spans="2:18" x14ac:dyDescent="0.35">
      <c r="B1132" s="66">
        <v>44115</v>
      </c>
      <c r="C1132">
        <f t="shared" si="68"/>
        <v>2020</v>
      </c>
      <c r="D1132">
        <f t="shared" si="69"/>
        <v>10</v>
      </c>
      <c r="E1132">
        <f t="shared" si="70"/>
        <v>11</v>
      </c>
      <c r="F1132" s="36">
        <f>IF(VLOOKUP(B1132,Temperature!$A$5:$F$2241,6,FALSE)=999,0,VLOOKUP(B1132,Temperature!$A$5:$F$2241,6,FALSE))</f>
        <v>47.708329999999997</v>
      </c>
      <c r="G1132" s="94">
        <f t="shared" si="71"/>
        <v>144231.4011869659</v>
      </c>
      <c r="H1132" s="94">
        <v>61490</v>
      </c>
      <c r="I1132" s="94">
        <f>VLOOKUP(B1132,'Daily NLSL'!D1109:E2934,2,FALSE)</f>
        <v>181866.87290515832</v>
      </c>
      <c r="J1132" s="95">
        <v>140819.18424120915</v>
      </c>
      <c r="K1132" s="95">
        <v>528407.45833333337</v>
      </c>
      <c r="R1132" s="42"/>
    </row>
    <row r="1133" spans="2:18" x14ac:dyDescent="0.35">
      <c r="B1133" s="66">
        <v>44116</v>
      </c>
      <c r="C1133">
        <f t="shared" si="68"/>
        <v>2020</v>
      </c>
      <c r="D1133">
        <f t="shared" si="69"/>
        <v>10</v>
      </c>
      <c r="E1133">
        <f t="shared" si="70"/>
        <v>12</v>
      </c>
      <c r="F1133" s="36">
        <f>IF(VLOOKUP(B1133,Temperature!$A$5:$F$2241,6,FALSE)=999,0,VLOOKUP(B1133,Temperature!$A$5:$F$2241,6,FALSE))</f>
        <v>51.291670000000003</v>
      </c>
      <c r="G1133" s="94">
        <f t="shared" si="71"/>
        <v>165847.73452029921</v>
      </c>
      <c r="H1133" s="94">
        <v>59289.583333333336</v>
      </c>
      <c r="I1133" s="94">
        <f>VLOOKUP(B1133,'Daily NLSL'!D1110:E2935,2,FALSE)</f>
        <v>181866.87290515832</v>
      </c>
      <c r="J1133" s="95">
        <v>140819.18424120915</v>
      </c>
      <c r="K1133" s="95">
        <v>547823.375</v>
      </c>
      <c r="R1133" s="42"/>
    </row>
    <row r="1134" spans="2:18" x14ac:dyDescent="0.35">
      <c r="B1134" s="66">
        <v>44117</v>
      </c>
      <c r="C1134">
        <f t="shared" si="68"/>
        <v>2020</v>
      </c>
      <c r="D1134">
        <f t="shared" si="69"/>
        <v>10</v>
      </c>
      <c r="E1134">
        <f t="shared" si="70"/>
        <v>13</v>
      </c>
      <c r="F1134" s="36">
        <f>IF(VLOOKUP(B1134,Temperature!$A$5:$F$2241,6,FALSE)=999,0,VLOOKUP(B1134,Temperature!$A$5:$F$2241,6,FALSE))</f>
        <v>48.625</v>
      </c>
      <c r="G1134" s="94">
        <f t="shared" si="71"/>
        <v>167657.10952029921</v>
      </c>
      <c r="H1134" s="94">
        <v>57097.083333333336</v>
      </c>
      <c r="I1134" s="94">
        <f>VLOOKUP(B1134,'Daily NLSL'!D1111:E2936,2,FALSE)</f>
        <v>181866.87290515832</v>
      </c>
      <c r="J1134" s="95">
        <v>140819.18424120915</v>
      </c>
      <c r="K1134" s="95">
        <v>547440.25</v>
      </c>
      <c r="R1134" s="42"/>
    </row>
    <row r="1135" spans="2:18" x14ac:dyDescent="0.35">
      <c r="B1135" s="66">
        <v>44118</v>
      </c>
      <c r="C1135">
        <f t="shared" si="68"/>
        <v>2020</v>
      </c>
      <c r="D1135">
        <f t="shared" si="69"/>
        <v>10</v>
      </c>
      <c r="E1135">
        <f t="shared" si="70"/>
        <v>14</v>
      </c>
      <c r="F1135" s="36">
        <f>IF(VLOOKUP(B1135,Temperature!$A$5:$F$2241,6,FALSE)=999,0,VLOOKUP(B1135,Temperature!$A$5:$F$2241,6,FALSE))</f>
        <v>52.041670000000003</v>
      </c>
      <c r="G1135" s="94">
        <f t="shared" si="71"/>
        <v>175643.56785363253</v>
      </c>
      <c r="H1135" s="94">
        <v>54918.75</v>
      </c>
      <c r="I1135" s="94">
        <f>VLOOKUP(B1135,'Daily NLSL'!D1112:E2937,2,FALSE)</f>
        <v>181866.87290515832</v>
      </c>
      <c r="J1135" s="95">
        <v>140819.18424120915</v>
      </c>
      <c r="K1135" s="95">
        <v>553248.375</v>
      </c>
      <c r="R1135" s="42"/>
    </row>
    <row r="1136" spans="2:18" x14ac:dyDescent="0.35">
      <c r="B1136" s="66">
        <v>44119</v>
      </c>
      <c r="C1136">
        <f t="shared" si="68"/>
        <v>2020</v>
      </c>
      <c r="D1136">
        <f t="shared" si="69"/>
        <v>10</v>
      </c>
      <c r="E1136">
        <f t="shared" si="70"/>
        <v>15</v>
      </c>
      <c r="F1136" s="36">
        <f>IF(VLOOKUP(B1136,Temperature!$A$5:$F$2241,6,FALSE)=999,0,VLOOKUP(B1136,Temperature!$A$5:$F$2241,6,FALSE))</f>
        <v>47</v>
      </c>
      <c r="G1136" s="94">
        <f t="shared" si="71"/>
        <v>186773.02618696584</v>
      </c>
      <c r="H1136" s="94">
        <v>52720.416666666664</v>
      </c>
      <c r="I1136" s="94">
        <f>VLOOKUP(B1136,'Daily NLSL'!D1113:E2938,2,FALSE)</f>
        <v>181866.87290515832</v>
      </c>
      <c r="J1136" s="95">
        <v>140819.18424120915</v>
      </c>
      <c r="K1136" s="95">
        <v>562179.5</v>
      </c>
      <c r="R1136" s="42"/>
    </row>
    <row r="1137" spans="2:18" x14ac:dyDescent="0.35">
      <c r="B1137" s="66">
        <v>44120</v>
      </c>
      <c r="C1137">
        <f t="shared" si="68"/>
        <v>2020</v>
      </c>
      <c r="D1137">
        <f t="shared" si="69"/>
        <v>10</v>
      </c>
      <c r="E1137">
        <f t="shared" si="70"/>
        <v>16</v>
      </c>
      <c r="F1137" s="36">
        <f>IF(VLOOKUP(B1137,Temperature!$A$5:$F$2241,6,FALSE)=999,0,VLOOKUP(B1137,Temperature!$A$5:$F$2241,6,FALSE))</f>
        <v>55.833329999999997</v>
      </c>
      <c r="G1137" s="94">
        <f t="shared" si="71"/>
        <v>188491.94285363253</v>
      </c>
      <c r="H1137" s="94">
        <v>50572.5</v>
      </c>
      <c r="I1137" s="94">
        <f>VLOOKUP(B1137,'Daily NLSL'!D1114:E2939,2,FALSE)</f>
        <v>181866.87290515832</v>
      </c>
      <c r="J1137" s="95">
        <v>140819.18424120915</v>
      </c>
      <c r="K1137" s="95">
        <v>561750.5</v>
      </c>
      <c r="R1137" s="42"/>
    </row>
    <row r="1138" spans="2:18" x14ac:dyDescent="0.35">
      <c r="B1138" s="66">
        <v>44121</v>
      </c>
      <c r="C1138">
        <f t="shared" si="68"/>
        <v>2020</v>
      </c>
      <c r="D1138">
        <f t="shared" si="69"/>
        <v>10</v>
      </c>
      <c r="E1138">
        <f t="shared" si="70"/>
        <v>17</v>
      </c>
      <c r="F1138" s="36">
        <f>IF(VLOOKUP(B1138,Temperature!$A$5:$F$2241,6,FALSE)=999,0,VLOOKUP(B1138,Temperature!$A$5:$F$2241,6,FALSE))</f>
        <v>51.708329999999997</v>
      </c>
      <c r="G1138" s="94">
        <f t="shared" si="71"/>
        <v>170819.52618696584</v>
      </c>
      <c r="H1138" s="94">
        <v>48330.416666666664</v>
      </c>
      <c r="I1138" s="94">
        <f>VLOOKUP(B1138,'Daily NLSL'!D1115:E2940,2,FALSE)</f>
        <v>181866.87290515832</v>
      </c>
      <c r="J1138" s="95">
        <v>140819.18424120915</v>
      </c>
      <c r="K1138" s="95">
        <v>541836</v>
      </c>
      <c r="R1138" s="42"/>
    </row>
    <row r="1139" spans="2:18" x14ac:dyDescent="0.35">
      <c r="B1139" s="66">
        <v>44122</v>
      </c>
      <c r="C1139">
        <f t="shared" si="68"/>
        <v>2020</v>
      </c>
      <c r="D1139">
        <f t="shared" si="69"/>
        <v>10</v>
      </c>
      <c r="E1139">
        <f t="shared" si="70"/>
        <v>18</v>
      </c>
      <c r="F1139" s="36">
        <f>IF(VLOOKUP(B1139,Temperature!$A$5:$F$2241,6,FALSE)=999,0,VLOOKUP(B1139,Temperature!$A$5:$F$2241,6,FALSE))</f>
        <v>46.708329999999997</v>
      </c>
      <c r="G1139" s="94">
        <f t="shared" si="71"/>
        <v>171257.31785363253</v>
      </c>
      <c r="H1139" s="94">
        <v>46086.25</v>
      </c>
      <c r="I1139" s="94">
        <f>VLOOKUP(B1139,'Daily NLSL'!D1116:E2941,2,FALSE)</f>
        <v>181866.87290515832</v>
      </c>
      <c r="J1139" s="95">
        <v>140819.18424120915</v>
      </c>
      <c r="K1139" s="95">
        <v>540029.625</v>
      </c>
      <c r="R1139" s="42"/>
    </row>
    <row r="1140" spans="2:18" x14ac:dyDescent="0.35">
      <c r="B1140" s="66">
        <v>44123</v>
      </c>
      <c r="C1140">
        <f t="shared" si="68"/>
        <v>2020</v>
      </c>
      <c r="D1140">
        <f t="shared" si="69"/>
        <v>10</v>
      </c>
      <c r="E1140">
        <f t="shared" si="70"/>
        <v>19</v>
      </c>
      <c r="F1140" s="36">
        <f>IF(VLOOKUP(B1140,Temperature!$A$5:$F$2241,6,FALSE)=999,0,VLOOKUP(B1140,Temperature!$A$5:$F$2241,6,FALSE))</f>
        <v>47.083329999999997</v>
      </c>
      <c r="G1140" s="94">
        <f t="shared" si="71"/>
        <v>202854.0261869659</v>
      </c>
      <c r="H1140" s="94">
        <v>43995</v>
      </c>
      <c r="I1140" s="94">
        <f>VLOOKUP(B1140,'Daily NLSL'!D1117:E2942,2,FALSE)</f>
        <v>181866.87290515832</v>
      </c>
      <c r="J1140" s="95">
        <v>140819.18424120915</v>
      </c>
      <c r="K1140" s="95">
        <v>569535.08333333337</v>
      </c>
      <c r="R1140" s="42"/>
    </row>
    <row r="1141" spans="2:18" x14ac:dyDescent="0.35">
      <c r="B1141" s="66">
        <v>44124</v>
      </c>
      <c r="C1141">
        <f t="shared" si="68"/>
        <v>2020</v>
      </c>
      <c r="D1141">
        <f t="shared" si="69"/>
        <v>10</v>
      </c>
      <c r="E1141">
        <f t="shared" si="70"/>
        <v>20</v>
      </c>
      <c r="F1141" s="36">
        <f>IF(VLOOKUP(B1141,Temperature!$A$5:$F$2241,6,FALSE)=999,0,VLOOKUP(B1141,Temperature!$A$5:$F$2241,6,FALSE))</f>
        <v>46.791670000000003</v>
      </c>
      <c r="G1141" s="94">
        <f t="shared" si="71"/>
        <v>206626.27618696578</v>
      </c>
      <c r="H1141" s="94">
        <v>42537.083333333336</v>
      </c>
      <c r="I1141" s="94">
        <f>VLOOKUP(B1141,'Daily NLSL'!D1118:E2943,2,FALSE)</f>
        <v>181866.87290515832</v>
      </c>
      <c r="J1141" s="95">
        <v>140819.18424120915</v>
      </c>
      <c r="K1141" s="95">
        <v>571849.41666666663</v>
      </c>
      <c r="R1141" s="42"/>
    </row>
    <row r="1142" spans="2:18" x14ac:dyDescent="0.35">
      <c r="B1142" s="66">
        <v>44125</v>
      </c>
      <c r="C1142">
        <f t="shared" si="68"/>
        <v>2020</v>
      </c>
      <c r="D1142">
        <f t="shared" si="69"/>
        <v>10</v>
      </c>
      <c r="E1142">
        <f t="shared" si="70"/>
        <v>21</v>
      </c>
      <c r="F1142" s="36">
        <f>IF(VLOOKUP(B1142,Temperature!$A$5:$F$2241,6,FALSE)=999,0,VLOOKUP(B1142,Temperature!$A$5:$F$2241,6,FALSE))</f>
        <v>43.25</v>
      </c>
      <c r="G1142" s="94">
        <f t="shared" si="71"/>
        <v>225467.65118696578</v>
      </c>
      <c r="H1142" s="94">
        <v>40990.833333333336</v>
      </c>
      <c r="I1142" s="94">
        <f>VLOOKUP(B1142,'Daily NLSL'!D1119:E2944,2,FALSE)</f>
        <v>181866.87290515832</v>
      </c>
      <c r="J1142" s="95">
        <v>140819.18424120915</v>
      </c>
      <c r="K1142" s="95">
        <v>589144.54166666663</v>
      </c>
      <c r="R1142" s="42"/>
    </row>
    <row r="1143" spans="2:18" x14ac:dyDescent="0.35">
      <c r="B1143" s="66">
        <v>44126</v>
      </c>
      <c r="C1143">
        <f t="shared" si="68"/>
        <v>2020</v>
      </c>
      <c r="D1143">
        <f t="shared" si="69"/>
        <v>10</v>
      </c>
      <c r="E1143">
        <f t="shared" si="70"/>
        <v>22</v>
      </c>
      <c r="F1143" s="36">
        <f>IF(VLOOKUP(B1143,Temperature!$A$5:$F$2241,6,FALSE)=999,0,VLOOKUP(B1143,Temperature!$A$5:$F$2241,6,FALSE))</f>
        <v>38.541670000000003</v>
      </c>
      <c r="G1143" s="94">
        <f t="shared" si="71"/>
        <v>227560.98452029916</v>
      </c>
      <c r="H1143" s="94">
        <v>38086.25</v>
      </c>
      <c r="I1143" s="94">
        <f>VLOOKUP(B1143,'Daily NLSL'!D1120:E2945,2,FALSE)</f>
        <v>181866.87290515832</v>
      </c>
      <c r="J1143" s="95">
        <v>140819.18424120915</v>
      </c>
      <c r="K1143" s="95">
        <v>588333.29166666663</v>
      </c>
      <c r="R1143" s="42"/>
    </row>
    <row r="1144" spans="2:18" x14ac:dyDescent="0.35">
      <c r="B1144" s="66">
        <v>44127</v>
      </c>
      <c r="C1144">
        <f t="shared" si="68"/>
        <v>2020</v>
      </c>
      <c r="D1144">
        <f t="shared" si="69"/>
        <v>10</v>
      </c>
      <c r="E1144">
        <f t="shared" si="70"/>
        <v>23</v>
      </c>
      <c r="F1144" s="36">
        <f>IF(VLOOKUP(B1144,Temperature!$A$5:$F$2241,6,FALSE)=999,0,VLOOKUP(B1144,Temperature!$A$5:$F$2241,6,FALSE))</f>
        <v>33.166670000000003</v>
      </c>
      <c r="G1144" s="94">
        <f t="shared" si="71"/>
        <v>248288.9011869659</v>
      </c>
      <c r="H1144" s="94">
        <v>35308.75</v>
      </c>
      <c r="I1144" s="94">
        <f>VLOOKUP(B1144,'Daily NLSL'!D1121:E2946,2,FALSE)</f>
        <v>181866.87290515832</v>
      </c>
      <c r="J1144" s="95">
        <v>140819.18424120915</v>
      </c>
      <c r="K1144" s="95">
        <v>606283.70833333337</v>
      </c>
      <c r="R1144" s="42"/>
    </row>
    <row r="1145" spans="2:18" x14ac:dyDescent="0.35">
      <c r="B1145" s="66">
        <v>44128</v>
      </c>
      <c r="C1145">
        <f t="shared" si="68"/>
        <v>2020</v>
      </c>
      <c r="D1145">
        <f t="shared" si="69"/>
        <v>10</v>
      </c>
      <c r="E1145">
        <f t="shared" si="70"/>
        <v>24</v>
      </c>
      <c r="F1145" s="36">
        <f>IF(VLOOKUP(B1145,Temperature!$A$5:$F$2241,6,FALSE)=999,0,VLOOKUP(B1145,Temperature!$A$5:$F$2241,6,FALSE))</f>
        <v>33.666670000000003</v>
      </c>
      <c r="G1145" s="94">
        <f t="shared" si="71"/>
        <v>218356.6511869659</v>
      </c>
      <c r="H1145" s="94">
        <v>32842.916666666664</v>
      </c>
      <c r="I1145" s="94">
        <f>VLOOKUP(B1145,'Daily NLSL'!D1122:E2947,2,FALSE)</f>
        <v>181866.87290515832</v>
      </c>
      <c r="J1145" s="95">
        <v>140819.18424120915</v>
      </c>
      <c r="K1145" s="95">
        <v>573885.625</v>
      </c>
      <c r="R1145" s="42"/>
    </row>
    <row r="1146" spans="2:18" x14ac:dyDescent="0.35">
      <c r="B1146" s="66">
        <v>44129</v>
      </c>
      <c r="C1146">
        <f t="shared" si="68"/>
        <v>2020</v>
      </c>
      <c r="D1146">
        <f t="shared" si="69"/>
        <v>10</v>
      </c>
      <c r="E1146">
        <f t="shared" si="70"/>
        <v>25</v>
      </c>
      <c r="F1146" s="36">
        <f>IF(VLOOKUP(B1146,Temperature!$A$5:$F$2241,6,FALSE)=999,0,VLOOKUP(B1146,Temperature!$A$5:$F$2241,6,FALSE))</f>
        <v>27.75</v>
      </c>
      <c r="G1146" s="94">
        <f t="shared" si="71"/>
        <v>247544.85952029916</v>
      </c>
      <c r="H1146" s="94">
        <v>30343.75</v>
      </c>
      <c r="I1146" s="94">
        <f>VLOOKUP(B1146,'Daily NLSL'!D1123:E2948,2,FALSE)</f>
        <v>181866.87290515832</v>
      </c>
      <c r="J1146" s="95">
        <v>140819.18424120915</v>
      </c>
      <c r="K1146" s="95">
        <v>600574.66666666663</v>
      </c>
      <c r="R1146" s="42"/>
    </row>
    <row r="1147" spans="2:18" x14ac:dyDescent="0.35">
      <c r="B1147" s="66">
        <v>44130</v>
      </c>
      <c r="C1147">
        <f t="shared" si="68"/>
        <v>2020</v>
      </c>
      <c r="D1147">
        <f t="shared" si="69"/>
        <v>10</v>
      </c>
      <c r="E1147">
        <f t="shared" si="70"/>
        <v>26</v>
      </c>
      <c r="F1147" s="36">
        <f>IF(VLOOKUP(B1147,Temperature!$A$5:$F$2241,6,FALSE)=999,0,VLOOKUP(B1147,Temperature!$A$5:$F$2241,6,FALSE))</f>
        <v>28.83333</v>
      </c>
      <c r="G1147" s="94">
        <f t="shared" si="71"/>
        <v>262070.48452029927</v>
      </c>
      <c r="H1147" s="94">
        <v>27952.916666666668</v>
      </c>
      <c r="I1147" s="94">
        <f>VLOOKUP(B1147,'Daily NLSL'!D1124:E2949,2,FALSE)</f>
        <v>181866.87290515832</v>
      </c>
      <c r="J1147" s="95">
        <v>140819.18424120915</v>
      </c>
      <c r="K1147" s="95">
        <v>612709.45833333337</v>
      </c>
      <c r="R1147" s="42"/>
    </row>
    <row r="1148" spans="2:18" x14ac:dyDescent="0.35">
      <c r="B1148" s="66">
        <v>44131</v>
      </c>
      <c r="C1148">
        <f t="shared" si="68"/>
        <v>2020</v>
      </c>
      <c r="D1148">
        <f t="shared" si="69"/>
        <v>10</v>
      </c>
      <c r="E1148">
        <f t="shared" si="70"/>
        <v>27</v>
      </c>
      <c r="F1148" s="36">
        <f>IF(VLOOKUP(B1148,Temperature!$A$5:$F$2241,6,FALSE)=999,0,VLOOKUP(B1148,Temperature!$A$5:$F$2241,6,FALSE))</f>
        <v>29.33333</v>
      </c>
      <c r="G1148" s="94">
        <f t="shared" si="71"/>
        <v>257280.6511869659</v>
      </c>
      <c r="H1148" s="94">
        <v>25612.916666666668</v>
      </c>
      <c r="I1148" s="94">
        <f>VLOOKUP(B1148,'Daily NLSL'!D1125:E2950,2,FALSE)</f>
        <v>181866.87290515832</v>
      </c>
      <c r="J1148" s="95">
        <v>140819.18424120915</v>
      </c>
      <c r="K1148" s="95">
        <v>605579.625</v>
      </c>
      <c r="R1148" s="42"/>
    </row>
    <row r="1149" spans="2:18" x14ac:dyDescent="0.35">
      <c r="B1149" s="66">
        <v>44132</v>
      </c>
      <c r="C1149">
        <f t="shared" si="68"/>
        <v>2020</v>
      </c>
      <c r="D1149">
        <f t="shared" si="69"/>
        <v>10</v>
      </c>
      <c r="E1149">
        <f t="shared" si="70"/>
        <v>28</v>
      </c>
      <c r="F1149" s="36">
        <f>IF(VLOOKUP(B1149,Temperature!$A$5:$F$2241,6,FALSE)=999,0,VLOOKUP(B1149,Temperature!$A$5:$F$2241,6,FALSE))</f>
        <v>33.958329999999997</v>
      </c>
      <c r="G1149" s="94">
        <f t="shared" si="71"/>
        <v>240444.4011869659</v>
      </c>
      <c r="H1149" s="94">
        <v>23335</v>
      </c>
      <c r="I1149" s="94">
        <f>VLOOKUP(B1149,'Daily NLSL'!D1126:E2951,2,FALSE)</f>
        <v>181866.87290515832</v>
      </c>
      <c r="J1149" s="95">
        <v>140819.18424120915</v>
      </c>
      <c r="K1149" s="95">
        <v>586465.45833333337</v>
      </c>
      <c r="R1149" s="42"/>
    </row>
    <row r="1150" spans="2:18" x14ac:dyDescent="0.35">
      <c r="B1150" s="66">
        <v>44133</v>
      </c>
      <c r="C1150">
        <f t="shared" si="68"/>
        <v>2020</v>
      </c>
      <c r="D1150">
        <f t="shared" si="69"/>
        <v>10</v>
      </c>
      <c r="E1150">
        <f t="shared" si="70"/>
        <v>29</v>
      </c>
      <c r="F1150" s="36">
        <f>IF(VLOOKUP(B1150,Temperature!$A$5:$F$2241,6,FALSE)=999,0,VLOOKUP(B1150,Temperature!$A$5:$F$2241,6,FALSE))</f>
        <v>40.625</v>
      </c>
      <c r="G1150" s="94">
        <f t="shared" si="71"/>
        <v>211877.0261869659</v>
      </c>
      <c r="H1150" s="94">
        <v>21125</v>
      </c>
      <c r="I1150" s="94">
        <f>VLOOKUP(B1150,'Daily NLSL'!D1127:E2952,2,FALSE)</f>
        <v>181866.87290515832</v>
      </c>
      <c r="J1150" s="95">
        <v>140819.18424120915</v>
      </c>
      <c r="K1150" s="95">
        <v>555688.08333333337</v>
      </c>
      <c r="R1150" s="42"/>
    </row>
    <row r="1151" spans="2:18" x14ac:dyDescent="0.35">
      <c r="B1151" s="66">
        <v>44134</v>
      </c>
      <c r="C1151">
        <f t="shared" si="68"/>
        <v>2020</v>
      </c>
      <c r="D1151">
        <f t="shared" si="69"/>
        <v>10</v>
      </c>
      <c r="E1151">
        <f t="shared" si="70"/>
        <v>30</v>
      </c>
      <c r="F1151" s="36">
        <f>IF(VLOOKUP(B1151,Temperature!$A$5:$F$2241,6,FALSE)=999,0,VLOOKUP(B1151,Temperature!$A$5:$F$2241,6,FALSE))</f>
        <v>47.166670000000003</v>
      </c>
      <c r="G1151" s="94">
        <f t="shared" si="71"/>
        <v>211401.23452029927</v>
      </c>
      <c r="H1151" s="94">
        <v>19051.666666666668</v>
      </c>
      <c r="I1151" s="94">
        <f>VLOOKUP(B1151,'Daily NLSL'!D1128:E2953,2,FALSE)</f>
        <v>181866.87290515832</v>
      </c>
      <c r="J1151" s="95">
        <v>140819.18424120915</v>
      </c>
      <c r="K1151" s="95">
        <v>553138.95833333337</v>
      </c>
      <c r="R1151" s="42"/>
    </row>
    <row r="1152" spans="2:18" x14ac:dyDescent="0.35">
      <c r="B1152" s="66">
        <v>44135</v>
      </c>
      <c r="C1152">
        <f t="shared" si="68"/>
        <v>2020</v>
      </c>
      <c r="D1152">
        <f t="shared" si="69"/>
        <v>10</v>
      </c>
      <c r="E1152">
        <f t="shared" si="70"/>
        <v>31</v>
      </c>
      <c r="F1152" s="36">
        <f>IF(VLOOKUP(B1152,Temperature!$A$5:$F$2241,6,FALSE)=999,0,VLOOKUP(B1152,Temperature!$A$5:$F$2241,6,FALSE))</f>
        <v>42.583329999999997</v>
      </c>
      <c r="G1152" s="94">
        <f t="shared" si="71"/>
        <v>187528.44285363247</v>
      </c>
      <c r="H1152" s="94">
        <v>17097.916666666668</v>
      </c>
      <c r="I1152" s="94">
        <f>VLOOKUP(B1152,'Daily NLSL'!D1129:E2954,2,FALSE)</f>
        <v>181866.87290515832</v>
      </c>
      <c r="J1152" s="95">
        <v>140819.18424120915</v>
      </c>
      <c r="K1152" s="95">
        <v>527312.41666666663</v>
      </c>
      <c r="R1152" s="42"/>
    </row>
    <row r="1153" spans="2:18" x14ac:dyDescent="0.35">
      <c r="B1153" s="66">
        <v>44136</v>
      </c>
      <c r="C1153">
        <f t="shared" si="68"/>
        <v>2020</v>
      </c>
      <c r="D1153">
        <f t="shared" si="69"/>
        <v>11</v>
      </c>
      <c r="E1153">
        <f t="shared" si="70"/>
        <v>1</v>
      </c>
      <c r="F1153" s="36">
        <f>IF(VLOOKUP(B1153,Temperature!$A$5:$F$2241,6,FALSE)=999,0,VLOOKUP(B1153,Temperature!$A$5:$F$2241,6,FALSE))</f>
        <v>40.583329999999997</v>
      </c>
      <c r="G1153" s="94">
        <f t="shared" si="71"/>
        <v>214778.14770709435</v>
      </c>
      <c r="H1153" s="94">
        <v>15164.4</v>
      </c>
      <c r="I1153" s="94">
        <f>VLOOKUP(B1153,'Daily NLSL'!D1130:E2955,2,FALSE)</f>
        <v>185970.29347129681</v>
      </c>
      <c r="J1153" s="95">
        <v>136389.3588216088</v>
      </c>
      <c r="K1153" s="95">
        <v>552302.19999999995</v>
      </c>
      <c r="R1153" s="42"/>
    </row>
    <row r="1154" spans="2:18" x14ac:dyDescent="0.35">
      <c r="B1154" s="66">
        <v>44137</v>
      </c>
      <c r="C1154">
        <f t="shared" si="68"/>
        <v>2020</v>
      </c>
      <c r="D1154">
        <f t="shared" si="69"/>
        <v>11</v>
      </c>
      <c r="E1154">
        <f t="shared" si="70"/>
        <v>2</v>
      </c>
      <c r="F1154" s="36">
        <f>IF(VLOOKUP(B1154,Temperature!$A$5:$F$2241,6,FALSE)=999,0,VLOOKUP(B1154,Temperature!$A$5:$F$2241,6,FALSE))</f>
        <v>40.083329999999997</v>
      </c>
      <c r="G1154" s="94">
        <f t="shared" si="71"/>
        <v>224346.77886155664</v>
      </c>
      <c r="H1154" s="94">
        <v>13967.5</v>
      </c>
      <c r="I1154" s="94">
        <f>VLOOKUP(B1154,'Daily NLSL'!D1131:E2956,2,FALSE)</f>
        <v>194125.03308853004</v>
      </c>
      <c r="J1154" s="95">
        <v>141666.27138324667</v>
      </c>
      <c r="K1154" s="95">
        <v>574105.58333333337</v>
      </c>
      <c r="R1154" s="42"/>
    </row>
    <row r="1155" spans="2:18" x14ac:dyDescent="0.35">
      <c r="B1155" s="66">
        <v>44138</v>
      </c>
      <c r="C1155">
        <f t="shared" si="68"/>
        <v>2020</v>
      </c>
      <c r="D1155">
        <f t="shared" si="69"/>
        <v>11</v>
      </c>
      <c r="E1155">
        <f t="shared" si="70"/>
        <v>3</v>
      </c>
      <c r="F1155" s="36">
        <f>IF(VLOOKUP(B1155,Temperature!$A$5:$F$2241,6,FALSE)=999,0,VLOOKUP(B1155,Temperature!$A$5:$F$2241,6,FALSE))</f>
        <v>38.625</v>
      </c>
      <c r="G1155" s="94">
        <f t="shared" si="71"/>
        <v>246611.23719488989</v>
      </c>
      <c r="H1155" s="94">
        <v>12227.5</v>
      </c>
      <c r="I1155" s="94">
        <f>VLOOKUP(B1155,'Daily NLSL'!D1132:E2957,2,FALSE)</f>
        <v>194125.03308853004</v>
      </c>
      <c r="J1155" s="95">
        <v>141666.27138324667</v>
      </c>
      <c r="K1155" s="95">
        <v>594630.04166666663</v>
      </c>
      <c r="R1155" s="42"/>
    </row>
    <row r="1156" spans="2:18" x14ac:dyDescent="0.35">
      <c r="B1156" s="66">
        <v>44139</v>
      </c>
      <c r="C1156">
        <f t="shared" si="68"/>
        <v>2020</v>
      </c>
      <c r="D1156">
        <f t="shared" si="69"/>
        <v>11</v>
      </c>
      <c r="E1156">
        <f t="shared" si="70"/>
        <v>4</v>
      </c>
      <c r="F1156" s="36">
        <f>IF(VLOOKUP(B1156,Temperature!$A$5:$F$2241,6,FALSE)=999,0,VLOOKUP(B1156,Temperature!$A$5:$F$2241,6,FALSE))</f>
        <v>49.791670000000003</v>
      </c>
      <c r="G1156" s="94">
        <f t="shared" si="71"/>
        <v>209836.69552822327</v>
      </c>
      <c r="H1156" s="94">
        <v>10499.166666666666</v>
      </c>
      <c r="I1156" s="94">
        <f>VLOOKUP(B1156,'Daily NLSL'!D1133:E2958,2,FALSE)</f>
        <v>194125.03308853004</v>
      </c>
      <c r="J1156" s="95">
        <v>141666.27138324667</v>
      </c>
      <c r="K1156" s="95">
        <v>556127.16666666663</v>
      </c>
      <c r="R1156" s="42"/>
    </row>
    <row r="1157" spans="2:18" x14ac:dyDescent="0.35">
      <c r="B1157" s="66">
        <v>44140</v>
      </c>
      <c r="C1157">
        <f t="shared" si="68"/>
        <v>2020</v>
      </c>
      <c r="D1157">
        <f t="shared" si="69"/>
        <v>11</v>
      </c>
      <c r="E1157">
        <f t="shared" si="70"/>
        <v>5</v>
      </c>
      <c r="F1157" s="36">
        <f>IF(VLOOKUP(B1157,Temperature!$A$5:$F$2241,6,FALSE)=999,0,VLOOKUP(B1157,Temperature!$A$5:$F$2241,6,FALSE))</f>
        <v>55.083329999999997</v>
      </c>
      <c r="G1157" s="94">
        <f t="shared" si="71"/>
        <v>191100.48719489001</v>
      </c>
      <c r="H1157" s="94">
        <v>8765.4166666666661</v>
      </c>
      <c r="I1157" s="94">
        <f>VLOOKUP(B1157,'Daily NLSL'!D1134:E2959,2,FALSE)</f>
        <v>194125.03308853004</v>
      </c>
      <c r="J1157" s="95">
        <v>141666.27138324667</v>
      </c>
      <c r="K1157" s="95">
        <v>535657.20833333337</v>
      </c>
      <c r="R1157" s="42"/>
    </row>
    <row r="1158" spans="2:18" x14ac:dyDescent="0.35">
      <c r="B1158" s="66">
        <v>44141</v>
      </c>
      <c r="C1158">
        <f t="shared" si="68"/>
        <v>2020</v>
      </c>
      <c r="D1158">
        <f t="shared" si="69"/>
        <v>11</v>
      </c>
      <c r="E1158">
        <f t="shared" si="70"/>
        <v>6</v>
      </c>
      <c r="F1158" s="36">
        <f>IF(VLOOKUP(B1158,Temperature!$A$5:$F$2241,6,FALSE)=999,0,VLOOKUP(B1158,Temperature!$A$5:$F$2241,6,FALSE))</f>
        <v>45.041670000000003</v>
      </c>
      <c r="G1158" s="94">
        <f t="shared" si="71"/>
        <v>224653.94552822327</v>
      </c>
      <c r="H1158" s="94">
        <v>7123.75</v>
      </c>
      <c r="I1158" s="94">
        <f>VLOOKUP(B1158,'Daily NLSL'!D1135:E2960,2,FALSE)</f>
        <v>194125.03308853004</v>
      </c>
      <c r="J1158" s="95">
        <v>141666.27138324667</v>
      </c>
      <c r="K1158" s="95">
        <v>567569</v>
      </c>
      <c r="R1158" s="42"/>
    </row>
    <row r="1159" spans="2:18" x14ac:dyDescent="0.35">
      <c r="B1159" s="66">
        <v>44142</v>
      </c>
      <c r="C1159">
        <f t="shared" si="68"/>
        <v>2020</v>
      </c>
      <c r="D1159">
        <f t="shared" si="69"/>
        <v>11</v>
      </c>
      <c r="E1159">
        <f t="shared" si="70"/>
        <v>7</v>
      </c>
      <c r="F1159" s="36">
        <f>IF(VLOOKUP(B1159,Temperature!$A$5:$F$2241,6,FALSE)=999,0,VLOOKUP(B1159,Temperature!$A$5:$F$2241,6,FALSE))</f>
        <v>38.666670000000003</v>
      </c>
      <c r="G1159" s="94">
        <f t="shared" si="71"/>
        <v>238248.02886155652</v>
      </c>
      <c r="H1159" s="94">
        <v>5584.583333333333</v>
      </c>
      <c r="I1159" s="94">
        <f>VLOOKUP(B1159,'Daily NLSL'!D1136:E2961,2,FALSE)</f>
        <v>194125.03308853004</v>
      </c>
      <c r="J1159" s="95">
        <v>141666.27138324667</v>
      </c>
      <c r="K1159" s="95">
        <v>579623.91666666663</v>
      </c>
      <c r="R1159" s="42"/>
    </row>
    <row r="1160" spans="2:18" x14ac:dyDescent="0.35">
      <c r="B1160" s="66">
        <v>44143</v>
      </c>
      <c r="C1160">
        <f t="shared" si="68"/>
        <v>2020</v>
      </c>
      <c r="D1160">
        <f t="shared" si="69"/>
        <v>11</v>
      </c>
      <c r="E1160">
        <f t="shared" si="70"/>
        <v>8</v>
      </c>
      <c r="F1160" s="36">
        <f>IF(VLOOKUP(B1160,Temperature!$A$5:$F$2241,6,FALSE)=999,0,VLOOKUP(B1160,Temperature!$A$5:$F$2241,6,FALSE))</f>
        <v>36.916670000000003</v>
      </c>
      <c r="G1160" s="94">
        <f t="shared" si="71"/>
        <v>263822.27886155667</v>
      </c>
      <c r="H1160" s="94">
        <v>4171.25</v>
      </c>
      <c r="I1160" s="94">
        <f>VLOOKUP(B1160,'Daily NLSL'!D1137:E2962,2,FALSE)</f>
        <v>194125.03308853004</v>
      </c>
      <c r="J1160" s="95">
        <v>141666.27138324667</v>
      </c>
      <c r="K1160" s="95">
        <v>603784.83333333337</v>
      </c>
      <c r="R1160" s="42"/>
    </row>
    <row r="1161" spans="2:18" x14ac:dyDescent="0.35">
      <c r="B1161" s="66">
        <v>44144</v>
      </c>
      <c r="C1161">
        <f t="shared" si="68"/>
        <v>2020</v>
      </c>
      <c r="D1161">
        <f t="shared" si="69"/>
        <v>11</v>
      </c>
      <c r="E1161">
        <f t="shared" si="70"/>
        <v>9</v>
      </c>
      <c r="F1161" s="36">
        <f>IF(VLOOKUP(B1161,Temperature!$A$5:$F$2241,6,FALSE)=999,0,VLOOKUP(B1161,Temperature!$A$5:$F$2241,6,FALSE))</f>
        <v>29.875</v>
      </c>
      <c r="G1161" s="94">
        <f t="shared" si="71"/>
        <v>293113.90386155667</v>
      </c>
      <c r="H1161" s="94">
        <v>2756.6666666666665</v>
      </c>
      <c r="I1161" s="94">
        <f>VLOOKUP(B1161,'Daily NLSL'!D1138:E2963,2,FALSE)</f>
        <v>194125.03308853004</v>
      </c>
      <c r="J1161" s="95">
        <v>141666.27138324667</v>
      </c>
      <c r="K1161" s="95">
        <v>631661.875</v>
      </c>
      <c r="R1161" s="42"/>
    </row>
    <row r="1162" spans="2:18" x14ac:dyDescent="0.35">
      <c r="B1162" s="66">
        <v>44145</v>
      </c>
      <c r="C1162">
        <f t="shared" si="68"/>
        <v>2020</v>
      </c>
      <c r="D1162">
        <f t="shared" si="69"/>
        <v>11</v>
      </c>
      <c r="E1162">
        <f t="shared" si="70"/>
        <v>10</v>
      </c>
      <c r="F1162" s="36">
        <f>IF(VLOOKUP(B1162,Temperature!$A$5:$F$2241,6,FALSE)=999,0,VLOOKUP(B1162,Temperature!$A$5:$F$2241,6,FALSE))</f>
        <v>33.416670000000003</v>
      </c>
      <c r="G1162" s="94">
        <f t="shared" si="71"/>
        <v>251514.27886155664</v>
      </c>
      <c r="H1162" s="94">
        <v>1352.5</v>
      </c>
      <c r="I1162" s="94">
        <f>VLOOKUP(B1162,'Daily NLSL'!D1139:E2964,2,FALSE)</f>
        <v>194125.03308853004</v>
      </c>
      <c r="J1162" s="95">
        <v>141666.27138324667</v>
      </c>
      <c r="K1162" s="95">
        <v>588658.08333333337</v>
      </c>
      <c r="R1162" s="42"/>
    </row>
    <row r="1163" spans="2:18" x14ac:dyDescent="0.35">
      <c r="B1163" s="66">
        <v>44146</v>
      </c>
      <c r="C1163">
        <f t="shared" si="68"/>
        <v>2020</v>
      </c>
      <c r="D1163">
        <f t="shared" si="69"/>
        <v>11</v>
      </c>
      <c r="E1163">
        <f t="shared" si="70"/>
        <v>11</v>
      </c>
      <c r="F1163" s="36">
        <f>IF(VLOOKUP(B1163,Temperature!$A$5:$F$2241,6,FALSE)=999,0,VLOOKUP(B1163,Temperature!$A$5:$F$2241,6,FALSE))</f>
        <v>30.41667</v>
      </c>
      <c r="G1163" s="94">
        <f t="shared" si="71"/>
        <v>266898.9455282233</v>
      </c>
      <c r="H1163" s="94">
        <v>0</v>
      </c>
      <c r="I1163" s="94">
        <f>VLOOKUP(B1163,'Daily NLSL'!D1140:E2965,2,FALSE)</f>
        <v>194125.03308853004</v>
      </c>
      <c r="J1163" s="95">
        <v>141666.27138324667</v>
      </c>
      <c r="K1163" s="95">
        <v>602690.25</v>
      </c>
      <c r="R1163" s="42"/>
    </row>
    <row r="1164" spans="2:18" x14ac:dyDescent="0.35">
      <c r="B1164" s="66">
        <v>44147</v>
      </c>
      <c r="C1164">
        <f t="shared" si="68"/>
        <v>2020</v>
      </c>
      <c r="D1164">
        <f t="shared" si="69"/>
        <v>11</v>
      </c>
      <c r="E1164">
        <f t="shared" si="70"/>
        <v>12</v>
      </c>
      <c r="F1164" s="36">
        <f>IF(VLOOKUP(B1164,Temperature!$A$5:$F$2241,6,FALSE)=999,0,VLOOKUP(B1164,Temperature!$A$5:$F$2241,6,FALSE))</f>
        <v>33.25</v>
      </c>
      <c r="G1164" s="94">
        <f t="shared" si="71"/>
        <v>295798.6955282233</v>
      </c>
      <c r="H1164" s="94">
        <v>0</v>
      </c>
      <c r="I1164" s="94">
        <f>VLOOKUP(B1164,'Daily NLSL'!D1141:E2966,2,FALSE)</f>
        <v>194125.03308853004</v>
      </c>
      <c r="J1164" s="95">
        <v>141666.27138324667</v>
      </c>
      <c r="K1164" s="95">
        <v>631590</v>
      </c>
      <c r="R1164" s="42"/>
    </row>
    <row r="1165" spans="2:18" x14ac:dyDescent="0.35">
      <c r="B1165" s="66">
        <v>44148</v>
      </c>
      <c r="C1165">
        <f t="shared" si="68"/>
        <v>2020</v>
      </c>
      <c r="D1165">
        <f t="shared" si="69"/>
        <v>11</v>
      </c>
      <c r="E1165">
        <f t="shared" si="70"/>
        <v>13</v>
      </c>
      <c r="F1165" s="36">
        <f>IF(VLOOKUP(B1165,Temperature!$A$5:$F$2241,6,FALSE)=999,0,VLOOKUP(B1165,Temperature!$A$5:$F$2241,6,FALSE))</f>
        <v>36.833329999999997</v>
      </c>
      <c r="G1165" s="94">
        <f t="shared" si="71"/>
        <v>269786.1955282233</v>
      </c>
      <c r="H1165" s="94">
        <v>0</v>
      </c>
      <c r="I1165" s="94">
        <f>VLOOKUP(B1165,'Daily NLSL'!D1142:E2967,2,FALSE)</f>
        <v>194125.03308853004</v>
      </c>
      <c r="J1165" s="95">
        <v>141666.27138324667</v>
      </c>
      <c r="K1165" s="95">
        <v>605577.5</v>
      </c>
      <c r="R1165" s="42"/>
    </row>
    <row r="1166" spans="2:18" x14ac:dyDescent="0.35">
      <c r="B1166" s="66">
        <v>44149</v>
      </c>
      <c r="C1166">
        <f t="shared" si="68"/>
        <v>2020</v>
      </c>
      <c r="D1166">
        <f t="shared" si="69"/>
        <v>11</v>
      </c>
      <c r="E1166">
        <f t="shared" si="70"/>
        <v>14</v>
      </c>
      <c r="F1166" s="36">
        <f>IF(VLOOKUP(B1166,Temperature!$A$5:$F$2241,6,FALSE)=999,0,VLOOKUP(B1166,Temperature!$A$5:$F$2241,6,FALSE))</f>
        <v>36.833329999999997</v>
      </c>
      <c r="G1166" s="94">
        <f t="shared" si="71"/>
        <v>252162.69552822327</v>
      </c>
      <c r="H1166" s="94">
        <v>0</v>
      </c>
      <c r="I1166" s="94">
        <f>VLOOKUP(B1166,'Daily NLSL'!D1143:E2968,2,FALSE)</f>
        <v>194125.03308853004</v>
      </c>
      <c r="J1166" s="95">
        <v>141666.27138324667</v>
      </c>
      <c r="K1166" s="95">
        <v>587954</v>
      </c>
      <c r="R1166" s="42"/>
    </row>
    <row r="1167" spans="2:18" x14ac:dyDescent="0.35">
      <c r="B1167" s="66">
        <v>44150</v>
      </c>
      <c r="C1167">
        <f t="shared" si="68"/>
        <v>2020</v>
      </c>
      <c r="D1167">
        <f t="shared" si="69"/>
        <v>11</v>
      </c>
      <c r="E1167">
        <f t="shared" si="70"/>
        <v>15</v>
      </c>
      <c r="F1167" s="36">
        <f>IF(VLOOKUP(B1167,Temperature!$A$5:$F$2241,6,FALSE)=999,0,VLOOKUP(B1167,Temperature!$A$5:$F$2241,6,FALSE))</f>
        <v>39.666670000000003</v>
      </c>
      <c r="G1167" s="94">
        <f t="shared" si="71"/>
        <v>227543.98719488989</v>
      </c>
      <c r="H1167" s="94">
        <v>0</v>
      </c>
      <c r="I1167" s="94">
        <f>VLOOKUP(B1167,'Daily NLSL'!D1144:E2969,2,FALSE)</f>
        <v>194125.03308853004</v>
      </c>
      <c r="J1167" s="95">
        <v>141666.27138324667</v>
      </c>
      <c r="K1167" s="95">
        <v>563335.29166666663</v>
      </c>
      <c r="R1167" s="42"/>
    </row>
    <row r="1168" spans="2:18" x14ac:dyDescent="0.35">
      <c r="B1168" s="66">
        <v>44151</v>
      </c>
      <c r="C1168">
        <f t="shared" si="68"/>
        <v>2020</v>
      </c>
      <c r="D1168">
        <f t="shared" si="69"/>
        <v>11</v>
      </c>
      <c r="E1168">
        <f t="shared" si="70"/>
        <v>16</v>
      </c>
      <c r="F1168" s="36">
        <f>IF(VLOOKUP(B1168,Temperature!$A$5:$F$2241,6,FALSE)=999,0,VLOOKUP(B1168,Temperature!$A$5:$F$2241,6,FALSE))</f>
        <v>32.833329999999997</v>
      </c>
      <c r="G1168" s="94">
        <f t="shared" si="71"/>
        <v>263419.4455282233</v>
      </c>
      <c r="H1168" s="94">
        <v>0</v>
      </c>
      <c r="I1168" s="94">
        <f>VLOOKUP(B1168,'Daily NLSL'!D1145:E2970,2,FALSE)</f>
        <v>194125.03308853004</v>
      </c>
      <c r="J1168" s="95">
        <v>141666.27138324667</v>
      </c>
      <c r="K1168" s="95">
        <v>599210.75</v>
      </c>
      <c r="R1168" s="42"/>
    </row>
    <row r="1169" spans="2:18" x14ac:dyDescent="0.35">
      <c r="B1169" s="66">
        <v>44152</v>
      </c>
      <c r="C1169">
        <f t="shared" si="68"/>
        <v>2020</v>
      </c>
      <c r="D1169">
        <f t="shared" si="69"/>
        <v>11</v>
      </c>
      <c r="E1169">
        <f t="shared" si="70"/>
        <v>17</v>
      </c>
      <c r="F1169" s="36">
        <f>IF(VLOOKUP(B1169,Temperature!$A$5:$F$2241,6,FALSE)=999,0,VLOOKUP(B1169,Temperature!$A$5:$F$2241,6,FALSE))</f>
        <v>36.375</v>
      </c>
      <c r="G1169" s="94">
        <f t="shared" si="71"/>
        <v>256842.44552822327</v>
      </c>
      <c r="H1169" s="94">
        <v>0</v>
      </c>
      <c r="I1169" s="94">
        <f>VLOOKUP(B1169,'Daily NLSL'!D1146:E2971,2,FALSE)</f>
        <v>194125.03308853004</v>
      </c>
      <c r="J1169" s="95">
        <v>141666.27138324667</v>
      </c>
      <c r="K1169" s="95">
        <v>592633.75</v>
      </c>
      <c r="R1169" s="42"/>
    </row>
    <row r="1170" spans="2:18" x14ac:dyDescent="0.35">
      <c r="B1170" s="66">
        <v>44153</v>
      </c>
      <c r="C1170">
        <f t="shared" si="68"/>
        <v>2020</v>
      </c>
      <c r="D1170">
        <f t="shared" si="69"/>
        <v>11</v>
      </c>
      <c r="E1170">
        <f t="shared" si="70"/>
        <v>18</v>
      </c>
      <c r="F1170" s="36">
        <f>IF(VLOOKUP(B1170,Temperature!$A$5:$F$2241,6,FALSE)=999,0,VLOOKUP(B1170,Temperature!$A$5:$F$2241,6,FALSE))</f>
        <v>38.625</v>
      </c>
      <c r="G1170" s="94">
        <f t="shared" si="71"/>
        <v>256689.61219488989</v>
      </c>
      <c r="H1170" s="94">
        <v>0</v>
      </c>
      <c r="I1170" s="94">
        <f>VLOOKUP(B1170,'Daily NLSL'!D1147:E2972,2,FALSE)</f>
        <v>194125.03308853004</v>
      </c>
      <c r="J1170" s="95">
        <v>141666.27138324667</v>
      </c>
      <c r="K1170" s="95">
        <v>592480.91666666663</v>
      </c>
      <c r="R1170" s="42"/>
    </row>
    <row r="1171" spans="2:18" x14ac:dyDescent="0.35">
      <c r="B1171" s="66">
        <v>44154</v>
      </c>
      <c r="C1171">
        <f t="shared" si="68"/>
        <v>2020</v>
      </c>
      <c r="D1171">
        <f t="shared" si="69"/>
        <v>11</v>
      </c>
      <c r="E1171">
        <f t="shared" si="70"/>
        <v>19</v>
      </c>
      <c r="F1171" s="36">
        <f>IF(VLOOKUP(B1171,Temperature!$A$5:$F$2241,6,FALSE)=999,0,VLOOKUP(B1171,Temperature!$A$5:$F$2241,6,FALSE))</f>
        <v>36</v>
      </c>
      <c r="G1171" s="94">
        <f t="shared" si="71"/>
        <v>262066.36219488989</v>
      </c>
      <c r="H1171" s="94">
        <v>0</v>
      </c>
      <c r="I1171" s="94">
        <f>VLOOKUP(B1171,'Daily NLSL'!D1148:E2973,2,FALSE)</f>
        <v>194125.03308853004</v>
      </c>
      <c r="J1171" s="95">
        <v>141666.27138324667</v>
      </c>
      <c r="K1171" s="95">
        <v>597857.66666666663</v>
      </c>
      <c r="R1171" s="42"/>
    </row>
    <row r="1172" spans="2:18" x14ac:dyDescent="0.35">
      <c r="B1172" s="66">
        <v>44155</v>
      </c>
      <c r="C1172">
        <f t="shared" si="68"/>
        <v>2020</v>
      </c>
      <c r="D1172">
        <f t="shared" si="69"/>
        <v>11</v>
      </c>
      <c r="E1172">
        <f t="shared" si="70"/>
        <v>20</v>
      </c>
      <c r="F1172" s="36">
        <f>IF(VLOOKUP(B1172,Temperature!$A$5:$F$2241,6,FALSE)=999,0,VLOOKUP(B1172,Temperature!$A$5:$F$2241,6,FALSE))</f>
        <v>33.375</v>
      </c>
      <c r="G1172" s="94">
        <f t="shared" si="71"/>
        <v>275091.1955282233</v>
      </c>
      <c r="H1172" s="94">
        <v>0</v>
      </c>
      <c r="I1172" s="94">
        <f>VLOOKUP(B1172,'Daily NLSL'!D1149:E2974,2,FALSE)</f>
        <v>194125.03308853004</v>
      </c>
      <c r="J1172" s="95">
        <v>141666.27138324667</v>
      </c>
      <c r="K1172" s="95">
        <v>610882.5</v>
      </c>
      <c r="R1172" s="42"/>
    </row>
    <row r="1173" spans="2:18" x14ac:dyDescent="0.35">
      <c r="B1173" s="66">
        <v>44156</v>
      </c>
      <c r="C1173">
        <f t="shared" si="68"/>
        <v>2020</v>
      </c>
      <c r="D1173">
        <f t="shared" si="69"/>
        <v>11</v>
      </c>
      <c r="E1173">
        <f t="shared" si="70"/>
        <v>21</v>
      </c>
      <c r="F1173" s="36">
        <f>IF(VLOOKUP(B1173,Temperature!$A$5:$F$2241,6,FALSE)=999,0,VLOOKUP(B1173,Temperature!$A$5:$F$2241,6,FALSE))</f>
        <v>35.541670000000003</v>
      </c>
      <c r="G1173" s="94">
        <f t="shared" si="71"/>
        <v>267384.65386155667</v>
      </c>
      <c r="H1173" s="94">
        <v>0</v>
      </c>
      <c r="I1173" s="94">
        <f>VLOOKUP(B1173,'Daily NLSL'!D1150:E2975,2,FALSE)</f>
        <v>194125.03308853004</v>
      </c>
      <c r="J1173" s="95">
        <v>141666.27138324667</v>
      </c>
      <c r="K1173" s="95">
        <v>603175.95833333337</v>
      </c>
      <c r="R1173" s="42"/>
    </row>
    <row r="1174" spans="2:18" x14ac:dyDescent="0.35">
      <c r="B1174" s="66">
        <v>44157</v>
      </c>
      <c r="C1174">
        <f t="shared" si="68"/>
        <v>2020</v>
      </c>
      <c r="D1174">
        <f t="shared" si="69"/>
        <v>11</v>
      </c>
      <c r="E1174">
        <f t="shared" si="70"/>
        <v>22</v>
      </c>
      <c r="F1174" s="36">
        <f>IF(VLOOKUP(B1174,Temperature!$A$5:$F$2241,6,FALSE)=999,0,VLOOKUP(B1174,Temperature!$A$5:$F$2241,6,FALSE))</f>
        <v>34.333329999999997</v>
      </c>
      <c r="G1174" s="94">
        <f t="shared" si="71"/>
        <v>259167.90386155664</v>
      </c>
      <c r="H1174" s="94">
        <v>0</v>
      </c>
      <c r="I1174" s="94">
        <f>VLOOKUP(B1174,'Daily NLSL'!D1151:E2976,2,FALSE)</f>
        <v>194125.03308853004</v>
      </c>
      <c r="J1174" s="95">
        <v>141666.27138324667</v>
      </c>
      <c r="K1174" s="95">
        <v>594959.20833333337</v>
      </c>
      <c r="R1174" s="42"/>
    </row>
    <row r="1175" spans="2:18" x14ac:dyDescent="0.35">
      <c r="B1175" s="66">
        <v>44158</v>
      </c>
      <c r="C1175">
        <f t="shared" si="68"/>
        <v>2020</v>
      </c>
      <c r="D1175">
        <f t="shared" si="69"/>
        <v>11</v>
      </c>
      <c r="E1175">
        <f t="shared" si="70"/>
        <v>23</v>
      </c>
      <c r="F1175" s="36">
        <f>IF(VLOOKUP(B1175,Temperature!$A$5:$F$2241,6,FALSE)=999,0,VLOOKUP(B1175,Temperature!$A$5:$F$2241,6,FALSE))</f>
        <v>35.583329999999997</v>
      </c>
      <c r="G1175" s="94">
        <f t="shared" si="71"/>
        <v>280988.1955282233</v>
      </c>
      <c r="H1175" s="94">
        <v>0</v>
      </c>
      <c r="I1175" s="94">
        <f>VLOOKUP(B1175,'Daily NLSL'!D1152:E2977,2,FALSE)</f>
        <v>194125.03308853004</v>
      </c>
      <c r="J1175" s="95">
        <v>141666.27138324667</v>
      </c>
      <c r="K1175" s="95">
        <v>616779.5</v>
      </c>
      <c r="R1175" s="42"/>
    </row>
    <row r="1176" spans="2:18" x14ac:dyDescent="0.35">
      <c r="B1176" s="66">
        <v>44159</v>
      </c>
      <c r="C1176">
        <f t="shared" si="68"/>
        <v>2020</v>
      </c>
      <c r="D1176">
        <f t="shared" si="69"/>
        <v>11</v>
      </c>
      <c r="E1176">
        <f t="shared" si="70"/>
        <v>24</v>
      </c>
      <c r="F1176" s="36">
        <f>IF(VLOOKUP(B1176,Temperature!$A$5:$F$2241,6,FALSE)=999,0,VLOOKUP(B1176,Temperature!$A$5:$F$2241,6,FALSE))</f>
        <v>36.375</v>
      </c>
      <c r="G1176" s="94">
        <f t="shared" si="71"/>
        <v>275639.02886155667</v>
      </c>
      <c r="H1176" s="94">
        <v>0</v>
      </c>
      <c r="I1176" s="94">
        <f>VLOOKUP(B1176,'Daily NLSL'!D1153:E2978,2,FALSE)</f>
        <v>194125.03308853004</v>
      </c>
      <c r="J1176" s="95">
        <v>141666.27138324667</v>
      </c>
      <c r="K1176" s="95">
        <v>611430.33333333337</v>
      </c>
      <c r="R1176" s="42"/>
    </row>
    <row r="1177" spans="2:18" x14ac:dyDescent="0.35">
      <c r="B1177" s="66">
        <v>44160</v>
      </c>
      <c r="C1177">
        <f t="shared" si="68"/>
        <v>2020</v>
      </c>
      <c r="D1177">
        <f t="shared" si="69"/>
        <v>11</v>
      </c>
      <c r="E1177">
        <f t="shared" si="70"/>
        <v>25</v>
      </c>
      <c r="F1177" s="36">
        <f>IF(VLOOKUP(B1177,Temperature!$A$5:$F$2241,6,FALSE)=999,0,VLOOKUP(B1177,Temperature!$A$5:$F$2241,6,FALSE))</f>
        <v>33.25</v>
      </c>
      <c r="G1177" s="94">
        <f t="shared" si="71"/>
        <v>260402.40386155664</v>
      </c>
      <c r="H1177" s="94">
        <v>0</v>
      </c>
      <c r="I1177" s="94">
        <f>VLOOKUP(B1177,'Daily NLSL'!D1154:E2979,2,FALSE)</f>
        <v>194125.03308853004</v>
      </c>
      <c r="J1177" s="95">
        <v>141666.27138324667</v>
      </c>
      <c r="K1177" s="95">
        <v>596193.70833333337</v>
      </c>
      <c r="R1177" s="42"/>
    </row>
    <row r="1178" spans="2:18" x14ac:dyDescent="0.35">
      <c r="B1178" s="66">
        <v>44161</v>
      </c>
      <c r="C1178">
        <f t="shared" ref="C1178:C1241" si="72">YEAR(B1178)</f>
        <v>2020</v>
      </c>
      <c r="D1178">
        <f t="shared" ref="D1178:D1241" si="73">MONTH(B1178)</f>
        <v>11</v>
      </c>
      <c r="E1178">
        <f t="shared" ref="E1178:E1241" si="74">DAY(B1178)</f>
        <v>26</v>
      </c>
      <c r="F1178" s="36">
        <f>IF(VLOOKUP(B1178,Temperature!$A$5:$F$2241,6,FALSE)=999,0,VLOOKUP(B1178,Temperature!$A$5:$F$2241,6,FALSE))</f>
        <v>30.75</v>
      </c>
      <c r="G1178" s="94">
        <f t="shared" si="71"/>
        <v>260525.73719488989</v>
      </c>
      <c r="H1178" s="94">
        <v>0</v>
      </c>
      <c r="I1178" s="94">
        <f>VLOOKUP(B1178,'Daily NLSL'!D1155:E2980,2,FALSE)</f>
        <v>194125.03308853004</v>
      </c>
      <c r="J1178" s="95">
        <v>141666.27138324667</v>
      </c>
      <c r="K1178" s="95">
        <v>596317.04166666663</v>
      </c>
      <c r="R1178" s="42"/>
    </row>
    <row r="1179" spans="2:18" x14ac:dyDescent="0.35">
      <c r="B1179" s="66">
        <v>44162</v>
      </c>
      <c r="C1179">
        <f t="shared" si="72"/>
        <v>2020</v>
      </c>
      <c r="D1179">
        <f t="shared" si="73"/>
        <v>11</v>
      </c>
      <c r="E1179">
        <f t="shared" si="74"/>
        <v>27</v>
      </c>
      <c r="F1179" s="36">
        <f>IF(VLOOKUP(B1179,Temperature!$A$5:$F$2241,6,FALSE)=999,0,VLOOKUP(B1179,Temperature!$A$5:$F$2241,6,FALSE))</f>
        <v>34.791670000000003</v>
      </c>
      <c r="G1179" s="94">
        <f t="shared" ref="G1179:G1242" si="75">K1179-H1179-I1179-J1179</f>
        <v>269454.52886155667</v>
      </c>
      <c r="H1179" s="94">
        <v>0</v>
      </c>
      <c r="I1179" s="94">
        <f>VLOOKUP(B1179,'Daily NLSL'!D1156:E2981,2,FALSE)</f>
        <v>194125.03308853004</v>
      </c>
      <c r="J1179" s="95">
        <v>141666.27138324667</v>
      </c>
      <c r="K1179" s="95">
        <v>605245.83333333337</v>
      </c>
      <c r="R1179" s="42"/>
    </row>
    <row r="1180" spans="2:18" x14ac:dyDescent="0.35">
      <c r="B1180" s="66">
        <v>44163</v>
      </c>
      <c r="C1180">
        <f t="shared" si="72"/>
        <v>2020</v>
      </c>
      <c r="D1180">
        <f t="shared" si="73"/>
        <v>11</v>
      </c>
      <c r="E1180">
        <f t="shared" si="74"/>
        <v>28</v>
      </c>
      <c r="F1180" s="36">
        <f>IF(VLOOKUP(B1180,Temperature!$A$5:$F$2241,6,FALSE)=999,0,VLOOKUP(B1180,Temperature!$A$5:$F$2241,6,FALSE))</f>
        <v>34.833329999999997</v>
      </c>
      <c r="G1180" s="94">
        <f t="shared" si="75"/>
        <v>252955.69552822327</v>
      </c>
      <c r="H1180" s="94">
        <v>0</v>
      </c>
      <c r="I1180" s="94">
        <f>VLOOKUP(B1180,'Daily NLSL'!D1157:E2982,2,FALSE)</f>
        <v>194125.03308853004</v>
      </c>
      <c r="J1180" s="95">
        <v>141666.27138324667</v>
      </c>
      <c r="K1180" s="95">
        <v>588747</v>
      </c>
      <c r="R1180" s="42"/>
    </row>
    <row r="1181" spans="2:18" x14ac:dyDescent="0.35">
      <c r="B1181" s="66">
        <v>44164</v>
      </c>
      <c r="C1181">
        <f t="shared" si="72"/>
        <v>2020</v>
      </c>
      <c r="D1181">
        <f t="shared" si="73"/>
        <v>11</v>
      </c>
      <c r="E1181">
        <f t="shared" si="74"/>
        <v>29</v>
      </c>
      <c r="F1181" s="36">
        <f>IF(VLOOKUP(B1181,Temperature!$A$5:$F$2241,6,FALSE)=999,0,VLOOKUP(B1181,Temperature!$A$5:$F$2241,6,FALSE))</f>
        <v>31.95833</v>
      </c>
      <c r="G1181" s="94">
        <f t="shared" si="75"/>
        <v>269046.9455282233</v>
      </c>
      <c r="H1181" s="94">
        <v>0</v>
      </c>
      <c r="I1181" s="94">
        <f>VLOOKUP(B1181,'Daily NLSL'!D1158:E2983,2,FALSE)</f>
        <v>194125.03308853004</v>
      </c>
      <c r="J1181" s="95">
        <v>141666.27138324667</v>
      </c>
      <c r="K1181" s="95">
        <v>604838.25</v>
      </c>
      <c r="R1181" s="42"/>
    </row>
    <row r="1182" spans="2:18" x14ac:dyDescent="0.35">
      <c r="B1182" s="66">
        <v>44165</v>
      </c>
      <c r="C1182">
        <f t="shared" si="72"/>
        <v>2020</v>
      </c>
      <c r="D1182">
        <f t="shared" si="73"/>
        <v>11</v>
      </c>
      <c r="E1182">
        <f t="shared" si="74"/>
        <v>30</v>
      </c>
      <c r="F1182" s="36">
        <f>IF(VLOOKUP(B1182,Temperature!$A$5:$F$2241,6,FALSE)=999,0,VLOOKUP(B1182,Temperature!$A$5:$F$2241,6,FALSE))</f>
        <v>33.458329999999997</v>
      </c>
      <c r="G1182" s="94">
        <f t="shared" si="75"/>
        <v>292730.93191709631</v>
      </c>
      <c r="H1182" s="94">
        <v>0</v>
      </c>
      <c r="I1182" s="94">
        <f>VLOOKUP(B1182,'Daily NLSL'!D1159:E2984,2,FALSE)</f>
        <v>193449.56423640333</v>
      </c>
      <c r="J1182" s="95">
        <v>130157.71217983375</v>
      </c>
      <c r="K1182" s="95">
        <v>616338.20833333337</v>
      </c>
      <c r="R1182" s="42"/>
    </row>
    <row r="1183" spans="2:18" x14ac:dyDescent="0.35">
      <c r="B1183" s="66">
        <v>44166</v>
      </c>
      <c r="C1183">
        <f t="shared" si="72"/>
        <v>2020</v>
      </c>
      <c r="D1183">
        <f t="shared" si="73"/>
        <v>12</v>
      </c>
      <c r="E1183">
        <f t="shared" si="74"/>
        <v>1</v>
      </c>
      <c r="F1183" s="36">
        <f>IF(VLOOKUP(B1183,Temperature!$A$5:$F$2241,6,FALSE)=999,0,VLOOKUP(B1183,Temperature!$A$5:$F$2241,6,FALSE))</f>
        <v>30.75</v>
      </c>
      <c r="G1183" s="94">
        <f t="shared" si="75"/>
        <v>299226.3116482491</v>
      </c>
      <c r="H1183" s="94">
        <v>0</v>
      </c>
      <c r="I1183" s="94">
        <f>VLOOKUP(B1183,'Daily NLSL'!D1160:E2985,2,FALSE)</f>
        <v>195023.37173654709</v>
      </c>
      <c r="J1183" s="95">
        <v>127868.23328187043</v>
      </c>
      <c r="K1183" s="95">
        <v>622117.91666666663</v>
      </c>
      <c r="R1183" s="42"/>
    </row>
    <row r="1184" spans="2:18" x14ac:dyDescent="0.35">
      <c r="B1184" s="66">
        <v>44167</v>
      </c>
      <c r="C1184">
        <f t="shared" si="72"/>
        <v>2020</v>
      </c>
      <c r="D1184">
        <f t="shared" si="73"/>
        <v>12</v>
      </c>
      <c r="E1184">
        <f t="shared" si="74"/>
        <v>2</v>
      </c>
      <c r="F1184" s="36">
        <f>IF(VLOOKUP(B1184,Temperature!$A$5:$F$2241,6,FALSE)=999,0,VLOOKUP(B1184,Temperature!$A$5:$F$2241,6,FALSE))</f>
        <v>27.45833</v>
      </c>
      <c r="G1184" s="94">
        <f t="shared" si="75"/>
        <v>308763.97831491585</v>
      </c>
      <c r="H1184" s="94">
        <v>0</v>
      </c>
      <c r="I1184" s="94">
        <f>VLOOKUP(B1184,'Daily NLSL'!D1161:E2986,2,FALSE)</f>
        <v>195023.37173654709</v>
      </c>
      <c r="J1184" s="95">
        <v>127868.23328187043</v>
      </c>
      <c r="K1184" s="95">
        <v>631655.58333333337</v>
      </c>
      <c r="R1184" s="42"/>
    </row>
    <row r="1185" spans="2:18" x14ac:dyDescent="0.35">
      <c r="B1185" s="66">
        <v>44168</v>
      </c>
      <c r="C1185">
        <f t="shared" si="72"/>
        <v>2020</v>
      </c>
      <c r="D1185">
        <f t="shared" si="73"/>
        <v>12</v>
      </c>
      <c r="E1185">
        <f t="shared" si="74"/>
        <v>3</v>
      </c>
      <c r="F1185" s="36">
        <f>IF(VLOOKUP(B1185,Temperature!$A$5:$F$2241,6,FALSE)=999,0,VLOOKUP(B1185,Temperature!$A$5:$F$2241,6,FALSE))</f>
        <v>26.875</v>
      </c>
      <c r="G1185" s="94">
        <f t="shared" si="75"/>
        <v>304804.22831491585</v>
      </c>
      <c r="H1185" s="94">
        <v>0</v>
      </c>
      <c r="I1185" s="94">
        <f>VLOOKUP(B1185,'Daily NLSL'!D1162:E2987,2,FALSE)</f>
        <v>195023.37173654709</v>
      </c>
      <c r="J1185" s="95">
        <v>127868.23328187043</v>
      </c>
      <c r="K1185" s="95">
        <v>627695.83333333337</v>
      </c>
      <c r="R1185" s="42"/>
    </row>
    <row r="1186" spans="2:18" x14ac:dyDescent="0.35">
      <c r="B1186" s="66">
        <v>44169</v>
      </c>
      <c r="C1186">
        <f t="shared" si="72"/>
        <v>2020</v>
      </c>
      <c r="D1186">
        <f t="shared" si="73"/>
        <v>12</v>
      </c>
      <c r="E1186">
        <f t="shared" si="74"/>
        <v>4</v>
      </c>
      <c r="F1186" s="36">
        <f>IF(VLOOKUP(B1186,Temperature!$A$5:$F$2241,6,FALSE)=999,0,VLOOKUP(B1186,Temperature!$A$5:$F$2241,6,FALSE))</f>
        <v>25.75</v>
      </c>
      <c r="G1186" s="94">
        <f t="shared" si="75"/>
        <v>324324.10331491585</v>
      </c>
      <c r="H1186" s="94">
        <v>0</v>
      </c>
      <c r="I1186" s="94">
        <f>VLOOKUP(B1186,'Daily NLSL'!D1163:E2988,2,FALSE)</f>
        <v>195023.37173654709</v>
      </c>
      <c r="J1186" s="95">
        <v>127868.23328187043</v>
      </c>
      <c r="K1186" s="95">
        <v>647215.70833333337</v>
      </c>
      <c r="R1186" s="42"/>
    </row>
    <row r="1187" spans="2:18" x14ac:dyDescent="0.35">
      <c r="B1187" s="66">
        <v>44170</v>
      </c>
      <c r="C1187">
        <f t="shared" si="72"/>
        <v>2020</v>
      </c>
      <c r="D1187">
        <f t="shared" si="73"/>
        <v>12</v>
      </c>
      <c r="E1187">
        <f t="shared" si="74"/>
        <v>5</v>
      </c>
      <c r="F1187" s="36">
        <f>IF(VLOOKUP(B1187,Temperature!$A$5:$F$2241,6,FALSE)=999,0,VLOOKUP(B1187,Temperature!$A$5:$F$2241,6,FALSE))</f>
        <v>24.91667</v>
      </c>
      <c r="G1187" s="94">
        <f t="shared" si="75"/>
        <v>323455.85331491585</v>
      </c>
      <c r="H1187" s="94">
        <v>0</v>
      </c>
      <c r="I1187" s="94">
        <f>VLOOKUP(B1187,'Daily NLSL'!D1164:E2989,2,FALSE)</f>
        <v>195023.37173654709</v>
      </c>
      <c r="J1187" s="95">
        <v>127868.23328187043</v>
      </c>
      <c r="K1187" s="95">
        <v>646347.45833333337</v>
      </c>
      <c r="R1187" s="42"/>
    </row>
    <row r="1188" spans="2:18" x14ac:dyDescent="0.35">
      <c r="B1188" s="66">
        <v>44171</v>
      </c>
      <c r="C1188">
        <f t="shared" si="72"/>
        <v>2020</v>
      </c>
      <c r="D1188">
        <f t="shared" si="73"/>
        <v>12</v>
      </c>
      <c r="E1188">
        <f t="shared" si="74"/>
        <v>6</v>
      </c>
      <c r="F1188" s="36">
        <f>IF(VLOOKUP(B1188,Temperature!$A$5:$F$2241,6,FALSE)=999,0,VLOOKUP(B1188,Temperature!$A$5:$F$2241,6,FALSE))</f>
        <v>28.08333</v>
      </c>
      <c r="G1188" s="94">
        <f t="shared" si="75"/>
        <v>312740.39498158247</v>
      </c>
      <c r="H1188" s="94">
        <v>0</v>
      </c>
      <c r="I1188" s="94">
        <f>VLOOKUP(B1188,'Daily NLSL'!D1165:E2990,2,FALSE)</f>
        <v>195023.37173654709</v>
      </c>
      <c r="J1188" s="95">
        <v>127868.23328187043</v>
      </c>
      <c r="K1188" s="95">
        <v>635632</v>
      </c>
      <c r="R1188" s="42"/>
    </row>
    <row r="1189" spans="2:18" x14ac:dyDescent="0.35">
      <c r="B1189" s="66">
        <v>44172</v>
      </c>
      <c r="C1189">
        <f t="shared" si="72"/>
        <v>2020</v>
      </c>
      <c r="D1189">
        <f t="shared" si="73"/>
        <v>12</v>
      </c>
      <c r="E1189">
        <f t="shared" si="74"/>
        <v>7</v>
      </c>
      <c r="F1189" s="36">
        <f>IF(VLOOKUP(B1189,Temperature!$A$5:$F$2241,6,FALSE)=999,0,VLOOKUP(B1189,Temperature!$A$5:$F$2241,6,FALSE))</f>
        <v>30.45833</v>
      </c>
      <c r="G1189" s="94">
        <f t="shared" si="75"/>
        <v>322717.6866482491</v>
      </c>
      <c r="H1189" s="94">
        <v>0</v>
      </c>
      <c r="I1189" s="94">
        <f>VLOOKUP(B1189,'Daily NLSL'!D1166:E2991,2,FALSE)</f>
        <v>195023.37173654709</v>
      </c>
      <c r="J1189" s="95">
        <v>127868.23328187043</v>
      </c>
      <c r="K1189" s="95">
        <v>645609.29166666663</v>
      </c>
      <c r="R1189" s="42"/>
    </row>
    <row r="1190" spans="2:18" x14ac:dyDescent="0.35">
      <c r="B1190" s="66">
        <v>44173</v>
      </c>
      <c r="C1190">
        <f t="shared" si="72"/>
        <v>2020</v>
      </c>
      <c r="D1190">
        <f t="shared" si="73"/>
        <v>12</v>
      </c>
      <c r="E1190">
        <f t="shared" si="74"/>
        <v>8</v>
      </c>
      <c r="F1190" s="36">
        <f>IF(VLOOKUP(B1190,Temperature!$A$5:$F$2241,6,FALSE)=999,0,VLOOKUP(B1190,Temperature!$A$5:$F$2241,6,FALSE))</f>
        <v>33.375</v>
      </c>
      <c r="G1190" s="94">
        <f t="shared" si="75"/>
        <v>316071.35331491585</v>
      </c>
      <c r="H1190" s="94">
        <v>0</v>
      </c>
      <c r="I1190" s="94">
        <f>VLOOKUP(B1190,'Daily NLSL'!D1167:E2992,2,FALSE)</f>
        <v>195023.37173654709</v>
      </c>
      <c r="J1190" s="95">
        <v>127868.23328187043</v>
      </c>
      <c r="K1190" s="95">
        <v>638962.95833333337</v>
      </c>
      <c r="R1190" s="42"/>
    </row>
    <row r="1191" spans="2:18" x14ac:dyDescent="0.35">
      <c r="B1191" s="66">
        <v>44174</v>
      </c>
      <c r="C1191">
        <f t="shared" si="72"/>
        <v>2020</v>
      </c>
      <c r="D1191">
        <f t="shared" si="73"/>
        <v>12</v>
      </c>
      <c r="E1191">
        <f t="shared" si="74"/>
        <v>9</v>
      </c>
      <c r="F1191" s="36">
        <f>IF(VLOOKUP(B1191,Temperature!$A$5:$F$2241,6,FALSE)=999,0,VLOOKUP(B1191,Temperature!$A$5:$F$2241,6,FALSE))</f>
        <v>35.333329999999997</v>
      </c>
      <c r="G1191" s="94">
        <f t="shared" si="75"/>
        <v>297529.26998158247</v>
      </c>
      <c r="H1191" s="94">
        <v>0</v>
      </c>
      <c r="I1191" s="94">
        <f>VLOOKUP(B1191,'Daily NLSL'!D1168:E2993,2,FALSE)</f>
        <v>195023.37173654709</v>
      </c>
      <c r="J1191" s="95">
        <v>127868.23328187043</v>
      </c>
      <c r="K1191" s="95">
        <v>620420.875</v>
      </c>
      <c r="R1191" s="42"/>
    </row>
    <row r="1192" spans="2:18" x14ac:dyDescent="0.35">
      <c r="B1192" s="66">
        <v>44175</v>
      </c>
      <c r="C1192">
        <f t="shared" si="72"/>
        <v>2020</v>
      </c>
      <c r="D1192">
        <f t="shared" si="73"/>
        <v>12</v>
      </c>
      <c r="E1192">
        <f t="shared" si="74"/>
        <v>10</v>
      </c>
      <c r="F1192" s="36">
        <f>IF(VLOOKUP(B1192,Temperature!$A$5:$F$2241,6,FALSE)=999,0,VLOOKUP(B1192,Temperature!$A$5:$F$2241,6,FALSE))</f>
        <v>33.416670000000003</v>
      </c>
      <c r="G1192" s="94">
        <f t="shared" si="75"/>
        <v>302192.9366482491</v>
      </c>
      <c r="H1192" s="94">
        <v>0</v>
      </c>
      <c r="I1192" s="94">
        <f>VLOOKUP(B1192,'Daily NLSL'!D1169:E2994,2,FALSE)</f>
        <v>195023.37173654709</v>
      </c>
      <c r="J1192" s="95">
        <v>127868.23328187043</v>
      </c>
      <c r="K1192" s="95">
        <v>625084.54166666663</v>
      </c>
      <c r="R1192" s="42"/>
    </row>
    <row r="1193" spans="2:18" x14ac:dyDescent="0.35">
      <c r="B1193" s="66">
        <v>44176</v>
      </c>
      <c r="C1193">
        <f t="shared" si="72"/>
        <v>2020</v>
      </c>
      <c r="D1193">
        <f t="shared" si="73"/>
        <v>12</v>
      </c>
      <c r="E1193">
        <f t="shared" si="74"/>
        <v>11</v>
      </c>
      <c r="F1193" s="36">
        <f>IF(VLOOKUP(B1193,Temperature!$A$5:$F$2241,6,FALSE)=999,0,VLOOKUP(B1193,Temperature!$A$5:$F$2241,6,FALSE))</f>
        <v>33.208329999999997</v>
      </c>
      <c r="G1193" s="94">
        <f t="shared" si="75"/>
        <v>292189.1866482491</v>
      </c>
      <c r="H1193" s="94">
        <v>0</v>
      </c>
      <c r="I1193" s="94">
        <f>VLOOKUP(B1193,'Daily NLSL'!D1170:E2995,2,FALSE)</f>
        <v>195023.37173654709</v>
      </c>
      <c r="J1193" s="95">
        <v>127868.23328187043</v>
      </c>
      <c r="K1193" s="95">
        <v>615080.79166666663</v>
      </c>
      <c r="R1193" s="42"/>
    </row>
    <row r="1194" spans="2:18" x14ac:dyDescent="0.35">
      <c r="B1194" s="66">
        <v>44177</v>
      </c>
      <c r="C1194">
        <f t="shared" si="72"/>
        <v>2020</v>
      </c>
      <c r="D1194">
        <f t="shared" si="73"/>
        <v>12</v>
      </c>
      <c r="E1194">
        <f t="shared" si="74"/>
        <v>12</v>
      </c>
      <c r="F1194" s="36">
        <f>IF(VLOOKUP(B1194,Temperature!$A$5:$F$2241,6,FALSE)=999,0,VLOOKUP(B1194,Temperature!$A$5:$F$2241,6,FALSE))</f>
        <v>32.5</v>
      </c>
      <c r="G1194" s="94">
        <f t="shared" si="75"/>
        <v>302515.0616482491</v>
      </c>
      <c r="H1194" s="94">
        <v>0</v>
      </c>
      <c r="I1194" s="94">
        <f>VLOOKUP(B1194,'Daily NLSL'!D1171:E2996,2,FALSE)</f>
        <v>195023.37173654709</v>
      </c>
      <c r="J1194" s="95">
        <v>127868.23328187043</v>
      </c>
      <c r="K1194" s="95">
        <v>625406.66666666663</v>
      </c>
      <c r="R1194" s="42"/>
    </row>
    <row r="1195" spans="2:18" x14ac:dyDescent="0.35">
      <c r="B1195" s="66">
        <v>44178</v>
      </c>
      <c r="C1195">
        <f t="shared" si="72"/>
        <v>2020</v>
      </c>
      <c r="D1195">
        <f t="shared" si="73"/>
        <v>12</v>
      </c>
      <c r="E1195">
        <f t="shared" si="74"/>
        <v>13</v>
      </c>
      <c r="F1195" s="36">
        <f>IF(VLOOKUP(B1195,Temperature!$A$5:$F$2241,6,FALSE)=999,0,VLOOKUP(B1195,Temperature!$A$5:$F$2241,6,FALSE))</f>
        <v>30.79167</v>
      </c>
      <c r="G1195" s="94">
        <f t="shared" si="75"/>
        <v>301618.0616482491</v>
      </c>
      <c r="H1195" s="94">
        <v>0</v>
      </c>
      <c r="I1195" s="94">
        <f>VLOOKUP(B1195,'Daily NLSL'!D1172:E2997,2,FALSE)</f>
        <v>195023.37173654709</v>
      </c>
      <c r="J1195" s="95">
        <v>127868.23328187043</v>
      </c>
      <c r="K1195" s="95">
        <v>624509.66666666663</v>
      </c>
      <c r="R1195" s="42"/>
    </row>
    <row r="1196" spans="2:18" x14ac:dyDescent="0.35">
      <c r="B1196" s="66">
        <v>44179</v>
      </c>
      <c r="C1196">
        <f t="shared" si="72"/>
        <v>2020</v>
      </c>
      <c r="D1196">
        <f t="shared" si="73"/>
        <v>12</v>
      </c>
      <c r="E1196">
        <f t="shared" si="74"/>
        <v>14</v>
      </c>
      <c r="F1196" s="36">
        <f>IF(VLOOKUP(B1196,Temperature!$A$5:$F$2241,6,FALSE)=999,0,VLOOKUP(B1196,Temperature!$A$5:$F$2241,6,FALSE))</f>
        <v>30.875</v>
      </c>
      <c r="G1196" s="94">
        <f t="shared" si="75"/>
        <v>319078.8116482491</v>
      </c>
      <c r="H1196" s="94">
        <v>0</v>
      </c>
      <c r="I1196" s="94">
        <f>VLOOKUP(B1196,'Daily NLSL'!D1173:E2998,2,FALSE)</f>
        <v>195023.37173654709</v>
      </c>
      <c r="J1196" s="95">
        <v>127868.23328187043</v>
      </c>
      <c r="K1196" s="95">
        <v>641970.41666666663</v>
      </c>
      <c r="R1196" s="42"/>
    </row>
    <row r="1197" spans="2:18" x14ac:dyDescent="0.35">
      <c r="B1197" s="66">
        <v>44180</v>
      </c>
      <c r="C1197">
        <f t="shared" si="72"/>
        <v>2020</v>
      </c>
      <c r="D1197">
        <f t="shared" si="73"/>
        <v>12</v>
      </c>
      <c r="E1197">
        <f t="shared" si="74"/>
        <v>15</v>
      </c>
      <c r="F1197" s="36">
        <f>IF(VLOOKUP(B1197,Temperature!$A$5:$F$2241,6,FALSE)=999,0,VLOOKUP(B1197,Temperature!$A$5:$F$2241,6,FALSE))</f>
        <v>32</v>
      </c>
      <c r="G1197" s="94">
        <f t="shared" si="75"/>
        <v>307125.97831491585</v>
      </c>
      <c r="H1197" s="94">
        <v>0</v>
      </c>
      <c r="I1197" s="94">
        <f>VLOOKUP(B1197,'Daily NLSL'!D1174:E2999,2,FALSE)</f>
        <v>195023.37173654709</v>
      </c>
      <c r="J1197" s="95">
        <v>127868.23328187043</v>
      </c>
      <c r="K1197" s="95">
        <v>630017.58333333337</v>
      </c>
      <c r="R1197" s="42"/>
    </row>
    <row r="1198" spans="2:18" x14ac:dyDescent="0.35">
      <c r="B1198" s="66">
        <v>44181</v>
      </c>
      <c r="C1198">
        <f t="shared" si="72"/>
        <v>2020</v>
      </c>
      <c r="D1198">
        <f t="shared" si="73"/>
        <v>12</v>
      </c>
      <c r="E1198">
        <f t="shared" si="74"/>
        <v>16</v>
      </c>
      <c r="F1198" s="36">
        <f>IF(VLOOKUP(B1198,Temperature!$A$5:$F$2241,6,FALSE)=999,0,VLOOKUP(B1198,Temperature!$A$5:$F$2241,6,FALSE))</f>
        <v>32.666670000000003</v>
      </c>
      <c r="G1198" s="94">
        <f t="shared" si="75"/>
        <v>311926.22831491585</v>
      </c>
      <c r="H1198" s="94">
        <v>0</v>
      </c>
      <c r="I1198" s="94">
        <f>VLOOKUP(B1198,'Daily NLSL'!D1175:E3000,2,FALSE)</f>
        <v>195023.37173654709</v>
      </c>
      <c r="J1198" s="95">
        <v>127868.23328187043</v>
      </c>
      <c r="K1198" s="95">
        <v>634817.83333333337</v>
      </c>
      <c r="R1198" s="42"/>
    </row>
    <row r="1199" spans="2:18" x14ac:dyDescent="0.35">
      <c r="B1199" s="66">
        <v>44182</v>
      </c>
      <c r="C1199">
        <f t="shared" si="72"/>
        <v>2020</v>
      </c>
      <c r="D1199">
        <f t="shared" si="73"/>
        <v>12</v>
      </c>
      <c r="E1199">
        <f t="shared" si="74"/>
        <v>17</v>
      </c>
      <c r="F1199" s="36">
        <f>IF(VLOOKUP(B1199,Temperature!$A$5:$F$2241,6,FALSE)=999,0,VLOOKUP(B1199,Temperature!$A$5:$F$2241,6,FALSE))</f>
        <v>34.5</v>
      </c>
      <c r="G1199" s="94">
        <f t="shared" si="75"/>
        <v>281368.26998158247</v>
      </c>
      <c r="H1199" s="94">
        <v>0</v>
      </c>
      <c r="I1199" s="94">
        <f>VLOOKUP(B1199,'Daily NLSL'!D1176:E3001,2,FALSE)</f>
        <v>195023.37173654709</v>
      </c>
      <c r="J1199" s="95">
        <v>127868.23328187043</v>
      </c>
      <c r="K1199" s="95">
        <v>604259.875</v>
      </c>
      <c r="R1199" s="42"/>
    </row>
    <row r="1200" spans="2:18" x14ac:dyDescent="0.35">
      <c r="B1200" s="66">
        <v>44183</v>
      </c>
      <c r="C1200">
        <f t="shared" si="72"/>
        <v>2020</v>
      </c>
      <c r="D1200">
        <f t="shared" si="73"/>
        <v>12</v>
      </c>
      <c r="E1200">
        <f t="shared" si="74"/>
        <v>18</v>
      </c>
      <c r="F1200" s="36">
        <f>IF(VLOOKUP(B1200,Temperature!$A$5:$F$2241,6,FALSE)=999,0,VLOOKUP(B1200,Temperature!$A$5:$F$2241,6,FALSE))</f>
        <v>34.208329999999997</v>
      </c>
      <c r="G1200" s="94">
        <f t="shared" si="75"/>
        <v>285335.10331491585</v>
      </c>
      <c r="H1200" s="94">
        <v>0</v>
      </c>
      <c r="I1200" s="94">
        <f>VLOOKUP(B1200,'Daily NLSL'!D1177:E3002,2,FALSE)</f>
        <v>195023.37173654709</v>
      </c>
      <c r="J1200" s="95">
        <v>127868.23328187043</v>
      </c>
      <c r="K1200" s="95">
        <v>608226.70833333337</v>
      </c>
      <c r="R1200" s="42"/>
    </row>
    <row r="1201" spans="2:18" x14ac:dyDescent="0.35">
      <c r="B1201" s="66">
        <v>44184</v>
      </c>
      <c r="C1201">
        <f t="shared" si="72"/>
        <v>2020</v>
      </c>
      <c r="D1201">
        <f t="shared" si="73"/>
        <v>12</v>
      </c>
      <c r="E1201">
        <f t="shared" si="74"/>
        <v>19</v>
      </c>
      <c r="F1201" s="36">
        <f>IF(VLOOKUP(B1201,Temperature!$A$5:$F$2241,6,FALSE)=999,0,VLOOKUP(B1201,Temperature!$A$5:$F$2241,6,FALSE))</f>
        <v>37.958329999999997</v>
      </c>
      <c r="G1201" s="94">
        <f t="shared" si="75"/>
        <v>255936.14498158247</v>
      </c>
      <c r="H1201" s="94">
        <v>0</v>
      </c>
      <c r="I1201" s="94">
        <f>VLOOKUP(B1201,'Daily NLSL'!D1178:E3003,2,FALSE)</f>
        <v>195023.37173654709</v>
      </c>
      <c r="J1201" s="95">
        <v>127868.23328187043</v>
      </c>
      <c r="K1201" s="95">
        <v>578827.75</v>
      </c>
      <c r="R1201" s="42"/>
    </row>
    <row r="1202" spans="2:18" x14ac:dyDescent="0.35">
      <c r="B1202" s="66">
        <v>44185</v>
      </c>
      <c r="C1202">
        <f t="shared" si="72"/>
        <v>2020</v>
      </c>
      <c r="D1202">
        <f t="shared" si="73"/>
        <v>12</v>
      </c>
      <c r="E1202">
        <f t="shared" si="74"/>
        <v>20</v>
      </c>
      <c r="F1202" s="36">
        <f>IF(VLOOKUP(B1202,Temperature!$A$5:$F$2241,6,FALSE)=999,0,VLOOKUP(B1202,Temperature!$A$5:$F$2241,6,FALSE))</f>
        <v>42.375</v>
      </c>
      <c r="G1202" s="94">
        <f t="shared" si="75"/>
        <v>240367.85331491585</v>
      </c>
      <c r="H1202" s="94">
        <v>0</v>
      </c>
      <c r="I1202" s="94">
        <f>VLOOKUP(B1202,'Daily NLSL'!D1179:E3004,2,FALSE)</f>
        <v>195023.37173654709</v>
      </c>
      <c r="J1202" s="95">
        <v>127868.23328187043</v>
      </c>
      <c r="K1202" s="95">
        <v>563259.45833333337</v>
      </c>
      <c r="R1202" s="42"/>
    </row>
    <row r="1203" spans="2:18" x14ac:dyDescent="0.35">
      <c r="B1203" s="66">
        <v>44186</v>
      </c>
      <c r="C1203">
        <f t="shared" si="72"/>
        <v>2020</v>
      </c>
      <c r="D1203">
        <f t="shared" si="73"/>
        <v>12</v>
      </c>
      <c r="E1203">
        <f t="shared" si="74"/>
        <v>21</v>
      </c>
      <c r="F1203" s="36">
        <f>IF(VLOOKUP(B1203,Temperature!$A$5:$F$2241,6,FALSE)=999,0,VLOOKUP(B1203,Temperature!$A$5:$F$2241,6,FALSE))</f>
        <v>34.791670000000003</v>
      </c>
      <c r="G1203" s="94">
        <f t="shared" si="75"/>
        <v>253565.14498158247</v>
      </c>
      <c r="H1203" s="94">
        <v>0</v>
      </c>
      <c r="I1203" s="94">
        <f>VLOOKUP(B1203,'Daily NLSL'!D1180:E3005,2,FALSE)</f>
        <v>195023.37173654709</v>
      </c>
      <c r="J1203" s="95">
        <v>127868.23328187043</v>
      </c>
      <c r="K1203" s="95">
        <v>576456.75</v>
      </c>
      <c r="R1203" s="42"/>
    </row>
    <row r="1204" spans="2:18" x14ac:dyDescent="0.35">
      <c r="B1204" s="66">
        <v>44187</v>
      </c>
      <c r="C1204">
        <f t="shared" si="72"/>
        <v>2020</v>
      </c>
      <c r="D1204">
        <f t="shared" si="73"/>
        <v>12</v>
      </c>
      <c r="E1204">
        <f t="shared" si="74"/>
        <v>22</v>
      </c>
      <c r="F1204" s="36">
        <f>IF(VLOOKUP(B1204,Temperature!$A$5:$F$2241,6,FALSE)=999,0,VLOOKUP(B1204,Temperature!$A$5:$F$2241,6,FALSE))</f>
        <v>35.041670000000003</v>
      </c>
      <c r="G1204" s="94">
        <f t="shared" si="75"/>
        <v>260850.4366482491</v>
      </c>
      <c r="H1204" s="94">
        <v>0</v>
      </c>
      <c r="I1204" s="94">
        <f>VLOOKUP(B1204,'Daily NLSL'!D1181:E3006,2,FALSE)</f>
        <v>195023.37173654709</v>
      </c>
      <c r="J1204" s="95">
        <v>127868.23328187043</v>
      </c>
      <c r="K1204" s="95">
        <v>583742.04166666663</v>
      </c>
      <c r="R1204" s="42"/>
    </row>
    <row r="1205" spans="2:18" x14ac:dyDescent="0.35">
      <c r="B1205" s="66">
        <v>44188</v>
      </c>
      <c r="C1205">
        <f t="shared" si="72"/>
        <v>2020</v>
      </c>
      <c r="D1205">
        <f t="shared" si="73"/>
        <v>12</v>
      </c>
      <c r="E1205">
        <f t="shared" si="74"/>
        <v>23</v>
      </c>
      <c r="F1205" s="36">
        <f>IF(VLOOKUP(B1205,Temperature!$A$5:$F$2241,6,FALSE)=999,0,VLOOKUP(B1205,Temperature!$A$5:$F$2241,6,FALSE))</f>
        <v>24.625</v>
      </c>
      <c r="G1205" s="94">
        <f t="shared" si="75"/>
        <v>289075.14498158247</v>
      </c>
      <c r="H1205" s="94">
        <v>0</v>
      </c>
      <c r="I1205" s="94">
        <f>VLOOKUP(B1205,'Daily NLSL'!D1182:E3007,2,FALSE)</f>
        <v>195023.37173654709</v>
      </c>
      <c r="J1205" s="95">
        <v>127868.23328187043</v>
      </c>
      <c r="K1205" s="95">
        <v>611966.75</v>
      </c>
      <c r="R1205" s="42"/>
    </row>
    <row r="1206" spans="2:18" x14ac:dyDescent="0.35">
      <c r="B1206" s="66">
        <v>44189</v>
      </c>
      <c r="C1206">
        <f t="shared" si="72"/>
        <v>2020</v>
      </c>
      <c r="D1206">
        <f t="shared" si="73"/>
        <v>12</v>
      </c>
      <c r="E1206">
        <f t="shared" si="74"/>
        <v>24</v>
      </c>
      <c r="F1206" s="36">
        <f>IF(VLOOKUP(B1206,Temperature!$A$5:$F$2241,6,FALSE)=999,0,VLOOKUP(B1206,Temperature!$A$5:$F$2241,6,FALSE))</f>
        <v>22.95833</v>
      </c>
      <c r="G1206" s="94">
        <f t="shared" si="75"/>
        <v>276324.0616482491</v>
      </c>
      <c r="H1206" s="94">
        <v>0</v>
      </c>
      <c r="I1206" s="94">
        <f>VLOOKUP(B1206,'Daily NLSL'!D1183:E3008,2,FALSE)</f>
        <v>195023.37173654709</v>
      </c>
      <c r="J1206" s="95">
        <v>127868.23328187043</v>
      </c>
      <c r="K1206" s="95">
        <v>599215.66666666663</v>
      </c>
      <c r="R1206" s="42"/>
    </row>
    <row r="1207" spans="2:18" x14ac:dyDescent="0.35">
      <c r="B1207" s="66">
        <v>44190</v>
      </c>
      <c r="C1207">
        <f t="shared" si="72"/>
        <v>2020</v>
      </c>
      <c r="D1207">
        <f t="shared" si="73"/>
        <v>12</v>
      </c>
      <c r="E1207">
        <f t="shared" si="74"/>
        <v>25</v>
      </c>
      <c r="F1207" s="36">
        <f>IF(VLOOKUP(B1207,Temperature!$A$5:$F$2241,6,FALSE)=999,0,VLOOKUP(B1207,Temperature!$A$5:$F$2241,6,FALSE))</f>
        <v>25.16667</v>
      </c>
      <c r="G1207" s="94">
        <f t="shared" si="75"/>
        <v>265318.10331491585</v>
      </c>
      <c r="H1207" s="94">
        <v>0</v>
      </c>
      <c r="I1207" s="94">
        <f>VLOOKUP(B1207,'Daily NLSL'!D1184:E3009,2,FALSE)</f>
        <v>195023.37173654709</v>
      </c>
      <c r="J1207" s="95">
        <v>127868.23328187043</v>
      </c>
      <c r="K1207" s="95">
        <v>588209.70833333337</v>
      </c>
      <c r="R1207" s="42"/>
    </row>
    <row r="1208" spans="2:18" x14ac:dyDescent="0.35">
      <c r="B1208" s="66">
        <v>44191</v>
      </c>
      <c r="C1208">
        <f t="shared" si="72"/>
        <v>2020</v>
      </c>
      <c r="D1208">
        <f t="shared" si="73"/>
        <v>12</v>
      </c>
      <c r="E1208">
        <f t="shared" si="74"/>
        <v>26</v>
      </c>
      <c r="F1208" s="36">
        <f>IF(VLOOKUP(B1208,Temperature!$A$5:$F$2241,6,FALSE)=999,0,VLOOKUP(B1208,Temperature!$A$5:$F$2241,6,FALSE))</f>
        <v>30.66667</v>
      </c>
      <c r="G1208" s="94">
        <f t="shared" si="75"/>
        <v>257271.35331491585</v>
      </c>
      <c r="H1208" s="94">
        <v>0</v>
      </c>
      <c r="I1208" s="94">
        <f>VLOOKUP(B1208,'Daily NLSL'!D1185:E3010,2,FALSE)</f>
        <v>195023.37173654709</v>
      </c>
      <c r="J1208" s="95">
        <v>127868.23328187043</v>
      </c>
      <c r="K1208" s="95">
        <v>580162.95833333337</v>
      </c>
      <c r="R1208" s="42"/>
    </row>
    <row r="1209" spans="2:18" x14ac:dyDescent="0.35">
      <c r="B1209" s="66">
        <v>44192</v>
      </c>
      <c r="C1209">
        <f t="shared" si="72"/>
        <v>2020</v>
      </c>
      <c r="D1209">
        <f t="shared" si="73"/>
        <v>12</v>
      </c>
      <c r="E1209">
        <f t="shared" si="74"/>
        <v>27</v>
      </c>
      <c r="F1209" s="36">
        <f>IF(VLOOKUP(B1209,Temperature!$A$5:$F$2241,6,FALSE)=999,0,VLOOKUP(B1209,Temperature!$A$5:$F$2241,6,FALSE))</f>
        <v>31.54167</v>
      </c>
      <c r="G1209" s="94">
        <f t="shared" si="75"/>
        <v>269909.76998158247</v>
      </c>
      <c r="H1209" s="94">
        <v>0</v>
      </c>
      <c r="I1209" s="94">
        <f>VLOOKUP(B1209,'Daily NLSL'!D1186:E3011,2,FALSE)</f>
        <v>195023.37173654709</v>
      </c>
      <c r="J1209" s="95">
        <v>127868.23328187043</v>
      </c>
      <c r="K1209" s="95">
        <v>592801.375</v>
      </c>
      <c r="R1209" s="42"/>
    </row>
    <row r="1210" spans="2:18" x14ac:dyDescent="0.35">
      <c r="B1210" s="66">
        <v>44193</v>
      </c>
      <c r="C1210">
        <f t="shared" si="72"/>
        <v>2020</v>
      </c>
      <c r="D1210">
        <f t="shared" si="73"/>
        <v>12</v>
      </c>
      <c r="E1210">
        <f t="shared" si="74"/>
        <v>28</v>
      </c>
      <c r="F1210" s="36">
        <f>IF(VLOOKUP(B1210,Temperature!$A$5:$F$2241,6,FALSE)=999,0,VLOOKUP(B1210,Temperature!$A$5:$F$2241,6,FALSE))</f>
        <v>29.625</v>
      </c>
      <c r="G1210" s="94">
        <f t="shared" si="75"/>
        <v>301826.35331491585</v>
      </c>
      <c r="H1210" s="94">
        <v>0</v>
      </c>
      <c r="I1210" s="94">
        <f>VLOOKUP(B1210,'Daily NLSL'!D1187:E3012,2,FALSE)</f>
        <v>195023.37173654709</v>
      </c>
      <c r="J1210" s="95">
        <v>127868.23328187043</v>
      </c>
      <c r="K1210" s="95">
        <v>624717.95833333337</v>
      </c>
      <c r="R1210" s="42"/>
    </row>
    <row r="1211" spans="2:18" x14ac:dyDescent="0.35">
      <c r="B1211" s="66">
        <v>44194</v>
      </c>
      <c r="C1211">
        <f t="shared" si="72"/>
        <v>2020</v>
      </c>
      <c r="D1211">
        <f t="shared" si="73"/>
        <v>12</v>
      </c>
      <c r="E1211">
        <f t="shared" si="74"/>
        <v>29</v>
      </c>
      <c r="F1211" s="36">
        <f>IF(VLOOKUP(B1211,Temperature!$A$5:$F$2241,6,FALSE)=999,0,VLOOKUP(B1211,Temperature!$A$5:$F$2241,6,FALSE))</f>
        <v>28.58333</v>
      </c>
      <c r="G1211" s="94">
        <f t="shared" si="75"/>
        <v>298271.64498158247</v>
      </c>
      <c r="H1211" s="94">
        <v>0</v>
      </c>
      <c r="I1211" s="94">
        <f>VLOOKUP(B1211,'Daily NLSL'!D1188:E3013,2,FALSE)</f>
        <v>195023.37173654709</v>
      </c>
      <c r="J1211" s="95">
        <v>127868.23328187043</v>
      </c>
      <c r="K1211" s="95">
        <v>621163.25</v>
      </c>
      <c r="R1211" s="42"/>
    </row>
    <row r="1212" spans="2:18" x14ac:dyDescent="0.35">
      <c r="B1212" s="66">
        <v>44195</v>
      </c>
      <c r="C1212">
        <f t="shared" si="72"/>
        <v>2020</v>
      </c>
      <c r="D1212">
        <f t="shared" si="73"/>
        <v>12</v>
      </c>
      <c r="E1212">
        <f t="shared" si="74"/>
        <v>30</v>
      </c>
      <c r="F1212" s="36">
        <f>IF(VLOOKUP(B1212,Temperature!$A$5:$F$2241,6,FALSE)=999,0,VLOOKUP(B1212,Temperature!$A$5:$F$2241,6,FALSE))</f>
        <v>30.33333</v>
      </c>
      <c r="G1212" s="94">
        <f t="shared" si="75"/>
        <v>293433.22831491585</v>
      </c>
      <c r="H1212" s="94">
        <v>0</v>
      </c>
      <c r="I1212" s="94">
        <f>VLOOKUP(B1212,'Daily NLSL'!D1189:E3014,2,FALSE)</f>
        <v>195023.37173654709</v>
      </c>
      <c r="J1212" s="95">
        <v>127868.23328187043</v>
      </c>
      <c r="K1212" s="95">
        <v>616324.83333333337</v>
      </c>
      <c r="R1212" s="42"/>
    </row>
    <row r="1213" spans="2:18" x14ac:dyDescent="0.35">
      <c r="B1213" s="66">
        <v>44196</v>
      </c>
      <c r="C1213">
        <f t="shared" si="72"/>
        <v>2020</v>
      </c>
      <c r="D1213">
        <f t="shared" si="73"/>
        <v>12</v>
      </c>
      <c r="E1213">
        <f t="shared" si="74"/>
        <v>31</v>
      </c>
      <c r="F1213" s="36">
        <f>IF(VLOOKUP(B1213,Temperature!$A$5:$F$2241,6,FALSE)=999,0,VLOOKUP(B1213,Temperature!$A$5:$F$2241,6,FALSE))</f>
        <v>31.20833</v>
      </c>
      <c r="G1213" s="94">
        <f t="shared" si="75"/>
        <v>277866.81625741581</v>
      </c>
      <c r="H1213" s="94">
        <v>0</v>
      </c>
      <c r="I1213" s="94">
        <f>VLOOKUP(B1213,'Daily NLSL'!D1190:E3015,2,FALSE)</f>
        <v>190909.42283566916</v>
      </c>
      <c r="J1213" s="95">
        <v>128999.30257358168</v>
      </c>
      <c r="K1213" s="95">
        <v>597775.54166666663</v>
      </c>
      <c r="R1213" s="42"/>
    </row>
    <row r="1214" spans="2:18" x14ac:dyDescent="0.35">
      <c r="B1214" s="66">
        <v>44197</v>
      </c>
      <c r="C1214">
        <f t="shared" si="72"/>
        <v>2021</v>
      </c>
      <c r="D1214">
        <f t="shared" si="73"/>
        <v>1</v>
      </c>
      <c r="E1214">
        <f t="shared" si="74"/>
        <v>1</v>
      </c>
      <c r="F1214" s="36">
        <f>IF(VLOOKUP(B1214,Temperature!$A$5:$F$2241,6,FALSE)=999,0,VLOOKUP(B1214,Temperature!$A$5:$F$2241,6,FALSE))</f>
        <v>33.625</v>
      </c>
      <c r="G1214" s="94">
        <f t="shared" si="75"/>
        <v>287867.93321122875</v>
      </c>
      <c r="H1214" s="94">
        <v>982.5</v>
      </c>
      <c r="I1214" s="94">
        <f>VLOOKUP(B1214,'Daily NLSL'!D1191:E3016,2,FALSE)</f>
        <v>189488.84372671042</v>
      </c>
      <c r="J1214" s="95">
        <v>113462.97306206083</v>
      </c>
      <c r="K1214" s="95">
        <v>591802.25</v>
      </c>
      <c r="R1214" s="42"/>
    </row>
    <row r="1215" spans="2:18" x14ac:dyDescent="0.35">
      <c r="B1215" s="66">
        <v>44198</v>
      </c>
      <c r="C1215">
        <f t="shared" si="72"/>
        <v>2021</v>
      </c>
      <c r="D1215">
        <f t="shared" si="73"/>
        <v>1</v>
      </c>
      <c r="E1215">
        <f t="shared" si="74"/>
        <v>2</v>
      </c>
      <c r="F1215" s="36">
        <f>IF(VLOOKUP(B1215,Temperature!$A$5:$F$2241,6,FALSE)=999,0,VLOOKUP(B1215,Temperature!$A$5:$F$2241,6,FALSE))</f>
        <v>39.833329999999997</v>
      </c>
      <c r="G1215" s="94">
        <f t="shared" si="75"/>
        <v>271823.88285188051</v>
      </c>
      <c r="H1215" s="94">
        <v>965.41666666666663</v>
      </c>
      <c r="I1215" s="94">
        <f>VLOOKUP(B1215,'Daily NLSL'!D1192:E3017,2,FALSE)</f>
        <v>184855.51719266959</v>
      </c>
      <c r="J1215" s="95">
        <v>115904.76662211667</v>
      </c>
      <c r="K1215" s="95">
        <v>573549.58333333337</v>
      </c>
      <c r="R1215" s="42"/>
    </row>
    <row r="1216" spans="2:18" x14ac:dyDescent="0.35">
      <c r="B1216" s="66">
        <v>44199</v>
      </c>
      <c r="C1216">
        <f t="shared" si="72"/>
        <v>2021</v>
      </c>
      <c r="D1216">
        <f t="shared" si="73"/>
        <v>1</v>
      </c>
      <c r="E1216">
        <f t="shared" si="74"/>
        <v>3</v>
      </c>
      <c r="F1216" s="36">
        <f>IF(VLOOKUP(B1216,Temperature!$A$5:$F$2241,6,FALSE)=999,0,VLOOKUP(B1216,Temperature!$A$5:$F$2241,6,FALSE))</f>
        <v>39.458329999999997</v>
      </c>
      <c r="G1216" s="94">
        <f t="shared" si="75"/>
        <v>239758.25756146002</v>
      </c>
      <c r="H1216" s="94">
        <v>923.33333333333337</v>
      </c>
      <c r="I1216" s="94">
        <f>VLOOKUP(B1216,'Daily NLSL'!D1193:E3018,2,FALSE)</f>
        <v>184832.8388318033</v>
      </c>
      <c r="J1216" s="95">
        <v>115327.94527340333</v>
      </c>
      <c r="K1216" s="95">
        <v>540842.375</v>
      </c>
      <c r="R1216" s="42"/>
    </row>
    <row r="1217" spans="2:18" x14ac:dyDescent="0.35">
      <c r="B1217" s="66">
        <v>44200</v>
      </c>
      <c r="C1217">
        <f t="shared" si="72"/>
        <v>2021</v>
      </c>
      <c r="D1217">
        <f t="shared" si="73"/>
        <v>1</v>
      </c>
      <c r="E1217">
        <f t="shared" si="74"/>
        <v>4</v>
      </c>
      <c r="F1217" s="36">
        <f>IF(VLOOKUP(B1217,Temperature!$A$5:$F$2241,6,FALSE)=999,0,VLOOKUP(B1217,Temperature!$A$5:$F$2241,6,FALSE))</f>
        <v>33.666670000000003</v>
      </c>
      <c r="G1217" s="94">
        <f t="shared" si="75"/>
        <v>272199.00995477219</v>
      </c>
      <c r="H1217" s="94">
        <v>1062.9166666666667</v>
      </c>
      <c r="I1217" s="94">
        <f>VLOOKUP(B1217,'Daily NLSL'!D1194:E3019,2,FALSE)</f>
        <v>185120.4934629279</v>
      </c>
      <c r="J1217" s="95">
        <v>125252.95491563332</v>
      </c>
      <c r="K1217" s="95">
        <v>583635.375</v>
      </c>
      <c r="R1217" s="42"/>
    </row>
    <row r="1218" spans="2:18" x14ac:dyDescent="0.35">
      <c r="B1218" s="66">
        <v>44201</v>
      </c>
      <c r="C1218">
        <f t="shared" si="72"/>
        <v>2021</v>
      </c>
      <c r="D1218">
        <f t="shared" si="73"/>
        <v>1</v>
      </c>
      <c r="E1218">
        <f t="shared" si="74"/>
        <v>5</v>
      </c>
      <c r="F1218" s="36">
        <f>IF(VLOOKUP(B1218,Temperature!$A$5:$F$2241,6,FALSE)=999,0,VLOOKUP(B1218,Temperature!$A$5:$F$2241,6,FALSE))</f>
        <v>34.708329999999997</v>
      </c>
      <c r="G1218" s="94">
        <f t="shared" si="75"/>
        <v>286986.03169947129</v>
      </c>
      <c r="H1218" s="94">
        <v>1130.4166666666667</v>
      </c>
      <c r="I1218" s="94">
        <f>VLOOKUP(B1218,'Daily NLSL'!D1195:E3020,2,FALSE)</f>
        <v>186607.90502449041</v>
      </c>
      <c r="J1218" s="95">
        <v>122392.104942705</v>
      </c>
      <c r="K1218" s="95">
        <v>597116.45833333337</v>
      </c>
      <c r="R1218" s="42"/>
    </row>
    <row r="1219" spans="2:18" x14ac:dyDescent="0.35">
      <c r="B1219" s="66">
        <v>44202</v>
      </c>
      <c r="C1219">
        <f t="shared" si="72"/>
        <v>2021</v>
      </c>
      <c r="D1219">
        <f t="shared" si="73"/>
        <v>1</v>
      </c>
      <c r="E1219">
        <f t="shared" si="74"/>
        <v>6</v>
      </c>
      <c r="F1219" s="36">
        <f>IF(VLOOKUP(B1219,Temperature!$A$5:$F$2241,6,FALSE)=999,0,VLOOKUP(B1219,Temperature!$A$5:$F$2241,6,FALSE))</f>
        <v>36.625</v>
      </c>
      <c r="G1219" s="94">
        <f t="shared" si="75"/>
        <v>265910.28579325421</v>
      </c>
      <c r="H1219" s="94">
        <v>1076.6666666666667</v>
      </c>
      <c r="I1219" s="94">
        <f>VLOOKUP(B1219,'Daily NLSL'!D1196:E3021,2,FALSE)</f>
        <v>183228.8997215525</v>
      </c>
      <c r="J1219" s="95">
        <v>125030.48115186002</v>
      </c>
      <c r="K1219" s="95">
        <v>575246.33333333337</v>
      </c>
      <c r="R1219" s="42"/>
    </row>
    <row r="1220" spans="2:18" x14ac:dyDescent="0.35">
      <c r="B1220" s="66">
        <v>44203</v>
      </c>
      <c r="C1220">
        <f t="shared" si="72"/>
        <v>2021</v>
      </c>
      <c r="D1220">
        <f t="shared" si="73"/>
        <v>1</v>
      </c>
      <c r="E1220">
        <f t="shared" si="74"/>
        <v>7</v>
      </c>
      <c r="F1220" s="36">
        <f>IF(VLOOKUP(B1220,Temperature!$A$5:$F$2241,6,FALSE)=999,0,VLOOKUP(B1220,Temperature!$A$5:$F$2241,6,FALSE))</f>
        <v>32.75</v>
      </c>
      <c r="G1220" s="94">
        <f t="shared" si="75"/>
        <v>269206.01700675633</v>
      </c>
      <c r="H1220" s="94">
        <v>1086.6666666666667</v>
      </c>
      <c r="I1220" s="94">
        <f>VLOOKUP(B1220,'Daily NLSL'!D1197:E3022,2,FALSE)</f>
        <v>183012.20451888707</v>
      </c>
      <c r="J1220" s="95">
        <v>129378.32014102333</v>
      </c>
      <c r="K1220" s="95">
        <v>582683.20833333337</v>
      </c>
      <c r="R1220" s="42"/>
    </row>
    <row r="1221" spans="2:18" x14ac:dyDescent="0.35">
      <c r="B1221" s="66">
        <v>44204</v>
      </c>
      <c r="C1221">
        <f t="shared" si="72"/>
        <v>2021</v>
      </c>
      <c r="D1221">
        <f t="shared" si="73"/>
        <v>1</v>
      </c>
      <c r="E1221">
        <f t="shared" si="74"/>
        <v>8</v>
      </c>
      <c r="F1221" s="36">
        <f>IF(VLOOKUP(B1221,Temperature!$A$5:$F$2241,6,FALSE)=999,0,VLOOKUP(B1221,Temperature!$A$5:$F$2241,6,FALSE))</f>
        <v>34.041670000000003</v>
      </c>
      <c r="G1221" s="94">
        <f t="shared" si="75"/>
        <v>282995.36997460958</v>
      </c>
      <c r="H1221" s="94">
        <v>1062.9166666666667</v>
      </c>
      <c r="I1221" s="94">
        <f>VLOOKUP(B1221,'Daily NLSL'!D1198:E3023,2,FALSE)</f>
        <v>186668.57639281542</v>
      </c>
      <c r="J1221" s="95">
        <v>134050.803632575</v>
      </c>
      <c r="K1221" s="95">
        <v>604777.66666666663</v>
      </c>
      <c r="R1221" s="42"/>
    </row>
    <row r="1222" spans="2:18" x14ac:dyDescent="0.35">
      <c r="B1222" s="66">
        <v>44205</v>
      </c>
      <c r="C1222">
        <f t="shared" si="72"/>
        <v>2021</v>
      </c>
      <c r="D1222">
        <f t="shared" si="73"/>
        <v>1</v>
      </c>
      <c r="E1222">
        <f t="shared" si="74"/>
        <v>9</v>
      </c>
      <c r="F1222" s="36">
        <f>IF(VLOOKUP(B1222,Temperature!$A$5:$F$2241,6,FALSE)=999,0,VLOOKUP(B1222,Temperature!$A$5:$F$2241,6,FALSE))</f>
        <v>33.791670000000003</v>
      </c>
      <c r="G1222" s="94">
        <f t="shared" si="75"/>
        <v>283334.51442285255</v>
      </c>
      <c r="H1222" s="94">
        <v>1027.9166666666667</v>
      </c>
      <c r="I1222" s="94">
        <f>VLOOKUP(B1222,'Daily NLSL'!D1199:E3024,2,FALSE)</f>
        <v>185773.86749197208</v>
      </c>
      <c r="J1222" s="95">
        <v>130259.36808517542</v>
      </c>
      <c r="K1222" s="95">
        <v>600395.66666666663</v>
      </c>
      <c r="R1222" s="42"/>
    </row>
    <row r="1223" spans="2:18" x14ac:dyDescent="0.35">
      <c r="B1223" s="66">
        <v>44206</v>
      </c>
      <c r="C1223">
        <f t="shared" si="72"/>
        <v>2021</v>
      </c>
      <c r="D1223">
        <f t="shared" si="73"/>
        <v>1</v>
      </c>
      <c r="E1223">
        <f t="shared" si="74"/>
        <v>10</v>
      </c>
      <c r="F1223" s="36">
        <f>IF(VLOOKUP(B1223,Temperature!$A$5:$F$2241,6,FALSE)=999,0,VLOOKUP(B1223,Temperature!$A$5:$F$2241,6,FALSE))</f>
        <v>34.458329999999997</v>
      </c>
      <c r="G1223" s="94">
        <f t="shared" si="75"/>
        <v>265409.38201945042</v>
      </c>
      <c r="H1223" s="94">
        <v>991.66666666666663</v>
      </c>
      <c r="I1223" s="94">
        <f>VLOOKUP(B1223,'Daily NLSL'!D1200:E3025,2,FALSE)</f>
        <v>185752.31658975044</v>
      </c>
      <c r="J1223" s="95">
        <v>124609.21805746584</v>
      </c>
      <c r="K1223" s="95">
        <v>576762.58333333337</v>
      </c>
      <c r="R1223" s="42"/>
    </row>
    <row r="1224" spans="2:18" x14ac:dyDescent="0.35">
      <c r="B1224" s="66">
        <v>44207</v>
      </c>
      <c r="C1224">
        <f t="shared" si="72"/>
        <v>2021</v>
      </c>
      <c r="D1224">
        <f t="shared" si="73"/>
        <v>1</v>
      </c>
      <c r="E1224">
        <f t="shared" si="74"/>
        <v>11</v>
      </c>
      <c r="F1224" s="36">
        <f>IF(VLOOKUP(B1224,Temperature!$A$5:$F$2241,6,FALSE)=999,0,VLOOKUP(B1224,Temperature!$A$5:$F$2241,6,FALSE))</f>
        <v>35.708329999999997</v>
      </c>
      <c r="G1224" s="94">
        <f t="shared" si="75"/>
        <v>280827.49012743618</v>
      </c>
      <c r="H1224" s="94">
        <v>1042.0833333333333</v>
      </c>
      <c r="I1224" s="94">
        <f>VLOOKUP(B1224,'Daily NLSL'!D1201:E3026,2,FALSE)</f>
        <v>186281.61144605791</v>
      </c>
      <c r="J1224" s="95">
        <v>127052.48175983917</v>
      </c>
      <c r="K1224" s="95">
        <v>595203.66666666663</v>
      </c>
      <c r="R1224" s="42"/>
    </row>
    <row r="1225" spans="2:18" x14ac:dyDescent="0.35">
      <c r="B1225" s="66">
        <v>44208</v>
      </c>
      <c r="C1225">
        <f t="shared" si="72"/>
        <v>2021</v>
      </c>
      <c r="D1225">
        <f t="shared" si="73"/>
        <v>1</v>
      </c>
      <c r="E1225">
        <f t="shared" si="74"/>
        <v>12</v>
      </c>
      <c r="F1225" s="36">
        <f>IF(VLOOKUP(B1225,Temperature!$A$5:$F$2241,6,FALSE)=999,0,VLOOKUP(B1225,Temperature!$A$5:$F$2241,6,FALSE))</f>
        <v>35.291670000000003</v>
      </c>
      <c r="G1225" s="94">
        <f t="shared" si="75"/>
        <v>268781.38323578623</v>
      </c>
      <c r="H1225" s="94">
        <v>1024.5833333333333</v>
      </c>
      <c r="I1225" s="94">
        <f>VLOOKUP(B1225,'Daily NLSL'!D1202:E3027,2,FALSE)</f>
        <v>185066.95092165915</v>
      </c>
      <c r="J1225" s="95">
        <v>132446.20750922125</v>
      </c>
      <c r="K1225" s="95">
        <v>587319.125</v>
      </c>
      <c r="R1225" s="42"/>
    </row>
    <row r="1226" spans="2:18" x14ac:dyDescent="0.35">
      <c r="B1226" s="66">
        <v>44209</v>
      </c>
      <c r="C1226">
        <f t="shared" si="72"/>
        <v>2021</v>
      </c>
      <c r="D1226">
        <f t="shared" si="73"/>
        <v>1</v>
      </c>
      <c r="E1226">
        <f t="shared" si="74"/>
        <v>13</v>
      </c>
      <c r="F1226" s="36">
        <f>IF(VLOOKUP(B1226,Temperature!$A$5:$F$2241,6,FALSE)=999,0,VLOOKUP(B1226,Temperature!$A$5:$F$2241,6,FALSE))</f>
        <v>42.291670000000003</v>
      </c>
      <c r="G1226" s="94">
        <f t="shared" si="75"/>
        <v>263332.04702289752</v>
      </c>
      <c r="H1226" s="94">
        <v>1082.5</v>
      </c>
      <c r="I1226" s="94">
        <f>VLOOKUP(B1226,'Daily NLSL'!D1203:E3028,2,FALSE)</f>
        <v>182254.35265542168</v>
      </c>
      <c r="J1226" s="95">
        <v>130382.05865501416</v>
      </c>
      <c r="K1226" s="95">
        <v>577050.95833333337</v>
      </c>
      <c r="R1226" s="42"/>
    </row>
    <row r="1227" spans="2:18" x14ac:dyDescent="0.35">
      <c r="B1227" s="66">
        <v>44210</v>
      </c>
      <c r="C1227">
        <f t="shared" si="72"/>
        <v>2021</v>
      </c>
      <c r="D1227">
        <f t="shared" si="73"/>
        <v>1</v>
      </c>
      <c r="E1227">
        <f t="shared" si="74"/>
        <v>14</v>
      </c>
      <c r="F1227" s="36">
        <f>IF(VLOOKUP(B1227,Temperature!$A$5:$F$2241,6,FALSE)=999,0,VLOOKUP(B1227,Temperature!$A$5:$F$2241,6,FALSE))</f>
        <v>31.70833</v>
      </c>
      <c r="G1227" s="94">
        <f t="shared" si="75"/>
        <v>279922.02913640498</v>
      </c>
      <c r="H1227" s="94">
        <v>1002.0833333333334</v>
      </c>
      <c r="I1227" s="94">
        <f>VLOOKUP(B1227,'Daily NLSL'!D1204:E3029,2,FALSE)</f>
        <v>179842.23709531873</v>
      </c>
      <c r="J1227" s="95">
        <v>137178.15043494292</v>
      </c>
      <c r="K1227" s="95">
        <v>597944.5</v>
      </c>
      <c r="R1227" s="42"/>
    </row>
    <row r="1228" spans="2:18" x14ac:dyDescent="0.35">
      <c r="B1228" s="66">
        <v>44211</v>
      </c>
      <c r="C1228">
        <f t="shared" si="72"/>
        <v>2021</v>
      </c>
      <c r="D1228">
        <f t="shared" si="73"/>
        <v>1</v>
      </c>
      <c r="E1228">
        <f t="shared" si="74"/>
        <v>15</v>
      </c>
      <c r="F1228" s="36">
        <f>IF(VLOOKUP(B1228,Temperature!$A$5:$F$2241,6,FALSE)=999,0,VLOOKUP(B1228,Temperature!$A$5:$F$2241,6,FALSE))</f>
        <v>29.66667</v>
      </c>
      <c r="G1228" s="94">
        <f t="shared" si="75"/>
        <v>291511.45539485459</v>
      </c>
      <c r="H1228" s="94">
        <v>1034.5833333333333</v>
      </c>
      <c r="I1228" s="94">
        <f>VLOOKUP(B1228,'Daily NLSL'!D1205:E3030,2,FALSE)</f>
        <v>185880.08349180457</v>
      </c>
      <c r="J1228" s="95">
        <v>135098.87778000749</v>
      </c>
      <c r="K1228" s="95">
        <v>613525</v>
      </c>
      <c r="R1228" s="42"/>
    </row>
    <row r="1229" spans="2:18" x14ac:dyDescent="0.35">
      <c r="B1229" s="66">
        <v>44212</v>
      </c>
      <c r="C1229">
        <f t="shared" si="72"/>
        <v>2021</v>
      </c>
      <c r="D1229">
        <f t="shared" si="73"/>
        <v>1</v>
      </c>
      <c r="E1229">
        <f t="shared" si="74"/>
        <v>16</v>
      </c>
      <c r="F1229" s="36">
        <f>IF(VLOOKUP(B1229,Temperature!$A$5:$F$2241,6,FALSE)=999,0,VLOOKUP(B1229,Temperature!$A$5:$F$2241,6,FALSE))</f>
        <v>29.20833</v>
      </c>
      <c r="G1229" s="94">
        <f t="shared" si="75"/>
        <v>288485.63333667954</v>
      </c>
      <c r="H1229" s="94">
        <v>1006.25</v>
      </c>
      <c r="I1229" s="94">
        <f>VLOOKUP(B1229,'Daily NLSL'!D1206:E3031,2,FALSE)</f>
        <v>196184.32735524044</v>
      </c>
      <c r="J1229" s="95">
        <v>129766.41430808</v>
      </c>
      <c r="K1229" s="95">
        <v>615442.625</v>
      </c>
      <c r="R1229" s="42"/>
    </row>
    <row r="1230" spans="2:18" x14ac:dyDescent="0.35">
      <c r="B1230" s="66">
        <v>44213</v>
      </c>
      <c r="C1230">
        <f t="shared" si="72"/>
        <v>2021</v>
      </c>
      <c r="D1230">
        <f t="shared" si="73"/>
        <v>1</v>
      </c>
      <c r="E1230">
        <f t="shared" si="74"/>
        <v>17</v>
      </c>
      <c r="F1230" s="36">
        <f>IF(VLOOKUP(B1230,Temperature!$A$5:$F$2241,6,FALSE)=999,0,VLOOKUP(B1230,Temperature!$A$5:$F$2241,6,FALSE))</f>
        <v>32.791670000000003</v>
      </c>
      <c r="G1230" s="94">
        <f t="shared" si="75"/>
        <v>265854.12210270332</v>
      </c>
      <c r="H1230" s="94">
        <v>990</v>
      </c>
      <c r="I1230" s="94">
        <f>VLOOKUP(B1230,'Daily NLSL'!D1207:E3032,2,FALSE)</f>
        <v>195642.53649895292</v>
      </c>
      <c r="J1230" s="95">
        <v>126498.38306501042</v>
      </c>
      <c r="K1230" s="95">
        <v>588985.04166666663</v>
      </c>
      <c r="R1230" s="42"/>
    </row>
    <row r="1231" spans="2:18" x14ac:dyDescent="0.35">
      <c r="B1231" s="66">
        <v>44214</v>
      </c>
      <c r="C1231">
        <f t="shared" si="72"/>
        <v>2021</v>
      </c>
      <c r="D1231">
        <f t="shared" si="73"/>
        <v>1</v>
      </c>
      <c r="E1231">
        <f t="shared" si="74"/>
        <v>18</v>
      </c>
      <c r="F1231" s="36">
        <f>IF(VLOOKUP(B1231,Temperature!$A$5:$F$2241,6,FALSE)=999,0,VLOOKUP(B1231,Temperature!$A$5:$F$2241,6,FALSE))</f>
        <v>33.75</v>
      </c>
      <c r="G1231" s="94">
        <f t="shared" si="75"/>
        <v>283031.50062455621</v>
      </c>
      <c r="H1231" s="94">
        <v>1028.75</v>
      </c>
      <c r="I1231" s="94">
        <f>VLOOKUP(B1231,'Daily NLSL'!D1208:E3033,2,FALSE)</f>
        <v>193916.47952423335</v>
      </c>
      <c r="J1231" s="95">
        <v>132247.51985121041</v>
      </c>
      <c r="K1231" s="95">
        <v>610224.25</v>
      </c>
      <c r="R1231" s="42"/>
    </row>
    <row r="1232" spans="2:18" x14ac:dyDescent="0.35">
      <c r="B1232" s="66">
        <v>44215</v>
      </c>
      <c r="C1232">
        <f t="shared" si="72"/>
        <v>2021</v>
      </c>
      <c r="D1232">
        <f t="shared" si="73"/>
        <v>1</v>
      </c>
      <c r="E1232">
        <f t="shared" si="74"/>
        <v>19</v>
      </c>
      <c r="F1232" s="36">
        <f>IF(VLOOKUP(B1232,Temperature!$A$5:$F$2241,6,FALSE)=999,0,VLOOKUP(B1232,Temperature!$A$5:$F$2241,6,FALSE))</f>
        <v>32.625</v>
      </c>
      <c r="G1232" s="94">
        <f t="shared" si="75"/>
        <v>305081.96957831492</v>
      </c>
      <c r="H1232" s="94">
        <v>1082.5</v>
      </c>
      <c r="I1232" s="94">
        <f>VLOOKUP(B1232,'Daily NLSL'!D1209:E3034,2,FALSE)</f>
        <v>196342.6530843142</v>
      </c>
      <c r="J1232" s="95">
        <v>131238.91900403751</v>
      </c>
      <c r="K1232" s="95">
        <v>633746.04166666663</v>
      </c>
      <c r="R1232" s="42"/>
    </row>
    <row r="1233" spans="2:18" x14ac:dyDescent="0.35">
      <c r="B1233" s="66">
        <v>44216</v>
      </c>
      <c r="C1233">
        <f t="shared" si="72"/>
        <v>2021</v>
      </c>
      <c r="D1233">
        <f t="shared" si="73"/>
        <v>1</v>
      </c>
      <c r="E1233">
        <f t="shared" si="74"/>
        <v>20</v>
      </c>
      <c r="F1233" s="36">
        <f>IF(VLOOKUP(B1233,Temperature!$A$5:$F$2241,6,FALSE)=999,0,VLOOKUP(B1233,Temperature!$A$5:$F$2241,6,FALSE))</f>
        <v>33.208329999999997</v>
      </c>
      <c r="G1233" s="94">
        <f t="shared" si="75"/>
        <v>307980.35233056539</v>
      </c>
      <c r="H1233" s="94">
        <v>1082.5</v>
      </c>
      <c r="I1233" s="94">
        <f>VLOOKUP(B1233,'Daily NLSL'!D1210:E3035,2,FALSE)</f>
        <v>198383.64684049124</v>
      </c>
      <c r="J1233" s="95">
        <v>132563.29249561002</v>
      </c>
      <c r="K1233" s="95">
        <v>640009.79166666663</v>
      </c>
      <c r="R1233" s="42"/>
    </row>
    <row r="1234" spans="2:18" x14ac:dyDescent="0.35">
      <c r="B1234" s="66">
        <v>44217</v>
      </c>
      <c r="C1234">
        <f t="shared" si="72"/>
        <v>2021</v>
      </c>
      <c r="D1234">
        <f t="shared" si="73"/>
        <v>1</v>
      </c>
      <c r="E1234">
        <f t="shared" si="74"/>
        <v>21</v>
      </c>
      <c r="F1234" s="36">
        <f>IF(VLOOKUP(B1234,Temperature!$A$5:$F$2241,6,FALSE)=999,0,VLOOKUP(B1234,Temperature!$A$5:$F$2241,6,FALSE))</f>
        <v>33.208329999999997</v>
      </c>
      <c r="G1234" s="94">
        <f t="shared" si="75"/>
        <v>293804.09854396078</v>
      </c>
      <c r="H1234" s="94">
        <v>1107.0833333333333</v>
      </c>
      <c r="I1234" s="94">
        <f>VLOOKUP(B1234,'Daily NLSL'!D1211:E3036,2,FALSE)</f>
        <v>196770.80550469086</v>
      </c>
      <c r="J1234" s="95">
        <v>134156.387618015</v>
      </c>
      <c r="K1234" s="95">
        <v>625838.375</v>
      </c>
      <c r="R1234" s="42"/>
    </row>
    <row r="1235" spans="2:18" x14ac:dyDescent="0.35">
      <c r="B1235" s="66">
        <v>44218</v>
      </c>
      <c r="C1235">
        <f t="shared" si="72"/>
        <v>2021</v>
      </c>
      <c r="D1235">
        <f t="shared" si="73"/>
        <v>1</v>
      </c>
      <c r="E1235">
        <f t="shared" si="74"/>
        <v>22</v>
      </c>
      <c r="F1235" s="36">
        <f>IF(VLOOKUP(B1235,Temperature!$A$5:$F$2241,6,FALSE)=999,0,VLOOKUP(B1235,Temperature!$A$5:$F$2241,6,FALSE))</f>
        <v>28.33333</v>
      </c>
      <c r="G1235" s="94">
        <f t="shared" si="75"/>
        <v>294252.04160653334</v>
      </c>
      <c r="H1235" s="94">
        <v>1144.1666666666667</v>
      </c>
      <c r="I1235" s="94">
        <f>VLOOKUP(B1235,'Daily NLSL'!D1212:E3037,2,FALSE)</f>
        <v>199564.87116945419</v>
      </c>
      <c r="J1235" s="95">
        <v>130810.17055734583</v>
      </c>
      <c r="K1235" s="95">
        <v>625771.25</v>
      </c>
      <c r="R1235" s="42"/>
    </row>
    <row r="1236" spans="2:18" x14ac:dyDescent="0.35">
      <c r="B1236" s="66">
        <v>44219</v>
      </c>
      <c r="C1236">
        <f t="shared" si="72"/>
        <v>2021</v>
      </c>
      <c r="D1236">
        <f t="shared" si="73"/>
        <v>1</v>
      </c>
      <c r="E1236">
        <f t="shared" si="74"/>
        <v>23</v>
      </c>
      <c r="F1236" s="36">
        <f>IF(VLOOKUP(B1236,Temperature!$A$5:$F$2241,6,FALSE)=999,0,VLOOKUP(B1236,Temperature!$A$5:$F$2241,6,FALSE))</f>
        <v>26.25</v>
      </c>
      <c r="G1236" s="94">
        <f t="shared" si="75"/>
        <v>311505.18244064134</v>
      </c>
      <c r="H1236" s="94">
        <v>1084.1666666666667</v>
      </c>
      <c r="I1236" s="94">
        <f>VLOOKUP(B1236,'Daily NLSL'!D1213:E3038,2,FALSE)</f>
        <v>198845.66999765663</v>
      </c>
      <c r="J1236" s="95">
        <v>127550.85589503542</v>
      </c>
      <c r="K1236" s="95">
        <v>638985.875</v>
      </c>
      <c r="R1236" s="42"/>
    </row>
    <row r="1237" spans="2:18" x14ac:dyDescent="0.35">
      <c r="B1237" s="66">
        <v>44220</v>
      </c>
      <c r="C1237">
        <f t="shared" si="72"/>
        <v>2021</v>
      </c>
      <c r="D1237">
        <f t="shared" si="73"/>
        <v>1</v>
      </c>
      <c r="E1237">
        <f t="shared" si="74"/>
        <v>24</v>
      </c>
      <c r="F1237" s="36">
        <f>IF(VLOOKUP(B1237,Temperature!$A$5:$F$2241,6,FALSE)=999,0,VLOOKUP(B1237,Temperature!$A$5:$F$2241,6,FALSE))</f>
        <v>27.25</v>
      </c>
      <c r="G1237" s="94">
        <f t="shared" si="75"/>
        <v>311520.32132145087</v>
      </c>
      <c r="H1237" s="94">
        <v>1089.1666666666667</v>
      </c>
      <c r="I1237" s="94">
        <f>VLOOKUP(B1237,'Daily NLSL'!D1214:E3039,2,FALSE)</f>
        <v>198775.95547145081</v>
      </c>
      <c r="J1237" s="95">
        <v>125012.09820709833</v>
      </c>
      <c r="K1237" s="95">
        <v>636397.54166666663</v>
      </c>
      <c r="R1237" s="42"/>
    </row>
    <row r="1238" spans="2:18" x14ac:dyDescent="0.35">
      <c r="B1238" s="66">
        <v>44221</v>
      </c>
      <c r="C1238">
        <f t="shared" si="72"/>
        <v>2021</v>
      </c>
      <c r="D1238">
        <f t="shared" si="73"/>
        <v>1</v>
      </c>
      <c r="E1238">
        <f t="shared" si="74"/>
        <v>25</v>
      </c>
      <c r="F1238" s="36">
        <f>IF(VLOOKUP(B1238,Temperature!$A$5:$F$2241,6,FALSE)=999,0,VLOOKUP(B1238,Temperature!$A$5:$F$2241,6,FALSE))</f>
        <v>27.41667</v>
      </c>
      <c r="G1238" s="94">
        <f t="shared" si="75"/>
        <v>307596.25122781406</v>
      </c>
      <c r="H1238" s="94">
        <v>1117.0833333333333</v>
      </c>
      <c r="I1238" s="94">
        <f>VLOOKUP(B1238,'Daily NLSL'!D1215:E3040,2,FALSE)</f>
        <v>196978.41057203253</v>
      </c>
      <c r="J1238" s="95">
        <v>126236.62986681999</v>
      </c>
      <c r="K1238" s="95">
        <v>631928.375</v>
      </c>
      <c r="R1238" s="42"/>
    </row>
    <row r="1239" spans="2:18" x14ac:dyDescent="0.35">
      <c r="B1239" s="66">
        <v>44222</v>
      </c>
      <c r="C1239">
        <f t="shared" si="72"/>
        <v>2021</v>
      </c>
      <c r="D1239">
        <f t="shared" si="73"/>
        <v>1</v>
      </c>
      <c r="E1239">
        <f t="shared" si="74"/>
        <v>26</v>
      </c>
      <c r="F1239" s="36">
        <f>IF(VLOOKUP(B1239,Temperature!$A$5:$F$2241,6,FALSE)=999,0,VLOOKUP(B1239,Temperature!$A$5:$F$2241,6,FALSE))</f>
        <v>29.04167</v>
      </c>
      <c r="G1239" s="94">
        <f t="shared" si="75"/>
        <v>303795.45438823488</v>
      </c>
      <c r="H1239" s="94">
        <v>1115.8333333333333</v>
      </c>
      <c r="I1239" s="94">
        <f>VLOOKUP(B1239,'Daily NLSL'!D1216:E3041,2,FALSE)</f>
        <v>198881.61948632167</v>
      </c>
      <c r="J1239" s="95">
        <v>121396.63445877667</v>
      </c>
      <c r="K1239" s="95">
        <v>625189.54166666663</v>
      </c>
      <c r="R1239" s="42"/>
    </row>
    <row r="1240" spans="2:18" x14ac:dyDescent="0.35">
      <c r="B1240" s="66">
        <v>44223</v>
      </c>
      <c r="C1240">
        <f t="shared" si="72"/>
        <v>2021</v>
      </c>
      <c r="D1240">
        <f t="shared" si="73"/>
        <v>1</v>
      </c>
      <c r="E1240">
        <f t="shared" si="74"/>
        <v>27</v>
      </c>
      <c r="F1240" s="36">
        <f>IF(VLOOKUP(B1240,Temperature!$A$5:$F$2241,6,FALSE)=999,0,VLOOKUP(B1240,Temperature!$A$5:$F$2241,6,FALSE))</f>
        <v>31.45833</v>
      </c>
      <c r="G1240" s="94">
        <f t="shared" si="75"/>
        <v>293091.24536389415</v>
      </c>
      <c r="H1240" s="94">
        <v>1076.25</v>
      </c>
      <c r="I1240" s="94">
        <f>VLOOKUP(B1240,'Daily NLSL'!D1217:E3042,2,FALSE)</f>
        <v>199220.24464368206</v>
      </c>
      <c r="J1240" s="95">
        <v>127867.30165909043</v>
      </c>
      <c r="K1240" s="95">
        <v>621255.04166666663</v>
      </c>
      <c r="R1240" s="42"/>
    </row>
    <row r="1241" spans="2:18" x14ac:dyDescent="0.35">
      <c r="B1241" s="66">
        <v>44224</v>
      </c>
      <c r="C1241">
        <f t="shared" si="72"/>
        <v>2021</v>
      </c>
      <c r="D1241">
        <f t="shared" si="73"/>
        <v>1</v>
      </c>
      <c r="E1241">
        <f t="shared" si="74"/>
        <v>28</v>
      </c>
      <c r="F1241" s="36">
        <f>IF(VLOOKUP(B1241,Temperature!$A$5:$F$2241,6,FALSE)=999,0,VLOOKUP(B1241,Temperature!$A$5:$F$2241,6,FALSE))</f>
        <v>33.541670000000003</v>
      </c>
      <c r="G1241" s="94">
        <f t="shared" si="75"/>
        <v>280309.39915150712</v>
      </c>
      <c r="H1241" s="94">
        <v>1024.1666666666667</v>
      </c>
      <c r="I1241" s="94">
        <f>VLOOKUP(B1241,'Daily NLSL'!D1218:E3043,2,FALSE)</f>
        <v>198635.32849422915</v>
      </c>
      <c r="J1241" s="95">
        <v>129836.52235426375</v>
      </c>
      <c r="K1241" s="95">
        <v>609805.41666666663</v>
      </c>
      <c r="R1241" s="42"/>
    </row>
    <row r="1242" spans="2:18" x14ac:dyDescent="0.35">
      <c r="B1242" s="66">
        <v>44225</v>
      </c>
      <c r="C1242">
        <f t="shared" ref="C1242:C1305" si="76">YEAR(B1242)</f>
        <v>2021</v>
      </c>
      <c r="D1242">
        <f t="shared" ref="D1242:D1305" si="77">MONTH(B1242)</f>
        <v>1</v>
      </c>
      <c r="E1242">
        <f t="shared" ref="E1242:E1305" si="78">DAY(B1242)</f>
        <v>29</v>
      </c>
      <c r="F1242" s="36">
        <f>IF(VLOOKUP(B1242,Temperature!$A$5:$F$2241,6,FALSE)=999,0,VLOOKUP(B1242,Temperature!$A$5:$F$2241,6,FALSE))</f>
        <v>34.541670000000003</v>
      </c>
      <c r="G1242" s="94">
        <f t="shared" si="75"/>
        <v>286029.30432328378</v>
      </c>
      <c r="H1242" s="94">
        <v>1080.4166666666667</v>
      </c>
      <c r="I1242" s="94">
        <f>VLOOKUP(B1242,'Daily NLSL'!D1219:E3044,2,FALSE)</f>
        <v>199370.30234269332</v>
      </c>
      <c r="J1242" s="95">
        <v>129435.60166735626</v>
      </c>
      <c r="K1242" s="95">
        <v>615915.625</v>
      </c>
      <c r="R1242" s="42"/>
    </row>
    <row r="1243" spans="2:18" x14ac:dyDescent="0.35">
      <c r="B1243" s="66">
        <v>44226</v>
      </c>
      <c r="C1243">
        <f t="shared" si="76"/>
        <v>2021</v>
      </c>
      <c r="D1243">
        <f t="shared" si="77"/>
        <v>1</v>
      </c>
      <c r="E1243">
        <f t="shared" si="78"/>
        <v>30</v>
      </c>
      <c r="F1243" s="36">
        <f>IF(VLOOKUP(B1243,Temperature!$A$5:$F$2241,6,FALSE)=999,0,VLOOKUP(B1243,Temperature!$A$5:$F$2241,6,FALSE))</f>
        <v>34.333329999999997</v>
      </c>
      <c r="G1243" s="94">
        <f t="shared" ref="G1243:G1306" si="79">K1243-H1243-I1243-J1243</f>
        <v>267240.14465752762</v>
      </c>
      <c r="H1243" s="94">
        <v>951.66666666666663</v>
      </c>
      <c r="I1243" s="94">
        <f>VLOOKUP(B1243,'Daily NLSL'!D1220:E3045,2,FALSE)</f>
        <v>197706.27908216164</v>
      </c>
      <c r="J1243" s="95">
        <v>127207.40959364416</v>
      </c>
      <c r="K1243" s="95">
        <v>593105.5</v>
      </c>
      <c r="R1243" s="42"/>
    </row>
    <row r="1244" spans="2:18" x14ac:dyDescent="0.35">
      <c r="B1244" s="66">
        <v>44227</v>
      </c>
      <c r="C1244">
        <f t="shared" si="76"/>
        <v>2021</v>
      </c>
      <c r="D1244">
        <f t="shared" si="77"/>
        <v>1</v>
      </c>
      <c r="E1244">
        <f t="shared" si="78"/>
        <v>31</v>
      </c>
      <c r="F1244" s="36">
        <f>IF(VLOOKUP(B1244,Temperature!$A$5:$F$2241,6,FALSE)=999,0,VLOOKUP(B1244,Temperature!$A$5:$F$2241,6,FALSE))</f>
        <v>35.208329999999997</v>
      </c>
      <c r="G1244" s="94">
        <f t="shared" si="79"/>
        <v>252406.71841185243</v>
      </c>
      <c r="H1244" s="94">
        <v>913.33333333333337</v>
      </c>
      <c r="I1244" s="94">
        <f>VLOOKUP(B1244,'Daily NLSL'!D1221:E3046,2,FALSE)</f>
        <v>199459.230643305</v>
      </c>
      <c r="J1244" s="95">
        <v>125098.38427817584</v>
      </c>
      <c r="K1244" s="95">
        <v>577877.66666666663</v>
      </c>
      <c r="R1244" s="42"/>
    </row>
    <row r="1245" spans="2:18" x14ac:dyDescent="0.35">
      <c r="B1245" s="66">
        <v>44228</v>
      </c>
      <c r="C1245">
        <f t="shared" si="76"/>
        <v>2021</v>
      </c>
      <c r="D1245">
        <f t="shared" si="77"/>
        <v>2</v>
      </c>
      <c r="E1245">
        <f t="shared" si="78"/>
        <v>1</v>
      </c>
      <c r="F1245" s="36">
        <f>IF(VLOOKUP(B1245,Temperature!$A$5:$F$2241,6,FALSE)=999,0,VLOOKUP(B1245,Temperature!$A$5:$F$2241,6,FALSE))</f>
        <v>36.333329999999997</v>
      </c>
      <c r="G1245" s="94">
        <f t="shared" si="79"/>
        <v>249902.66531443654</v>
      </c>
      <c r="H1245" s="94">
        <v>307.08333333333331</v>
      </c>
      <c r="I1245" s="94">
        <f>VLOOKUP(B1245,'Daily NLSL'!D1222:E3047,2,FALSE)</f>
        <v>197297.57532340832</v>
      </c>
      <c r="J1245" s="95">
        <v>127400.09269548835</v>
      </c>
      <c r="K1245" s="95">
        <v>574907.41666666663</v>
      </c>
      <c r="R1245" s="42"/>
    </row>
    <row r="1246" spans="2:18" x14ac:dyDescent="0.35">
      <c r="B1246" s="66">
        <v>44229</v>
      </c>
      <c r="C1246">
        <f t="shared" si="76"/>
        <v>2021</v>
      </c>
      <c r="D1246">
        <f t="shared" si="77"/>
        <v>2</v>
      </c>
      <c r="E1246">
        <f t="shared" si="78"/>
        <v>2</v>
      </c>
      <c r="F1246" s="36">
        <f>IF(VLOOKUP(B1246,Temperature!$A$5:$F$2241,6,FALSE)=999,0,VLOOKUP(B1246,Temperature!$A$5:$F$2241,6,FALSE))</f>
        <v>37.958329999999997</v>
      </c>
      <c r="G1246" s="94">
        <f t="shared" si="79"/>
        <v>256943.25469690206</v>
      </c>
      <c r="H1246" s="94">
        <v>317.08333333333331</v>
      </c>
      <c r="I1246" s="94">
        <f>VLOOKUP(B1246,'Daily NLSL'!D1223:E3048,2,FALSE)</f>
        <v>198729.84711062166</v>
      </c>
      <c r="J1246" s="95">
        <v>127425.81485914292</v>
      </c>
      <c r="K1246" s="95">
        <v>583416</v>
      </c>
      <c r="R1246" s="42"/>
    </row>
    <row r="1247" spans="2:18" x14ac:dyDescent="0.35">
      <c r="B1247" s="66">
        <v>44230</v>
      </c>
      <c r="C1247">
        <f t="shared" si="76"/>
        <v>2021</v>
      </c>
      <c r="D1247">
        <f t="shared" si="77"/>
        <v>2</v>
      </c>
      <c r="E1247">
        <f t="shared" si="78"/>
        <v>3</v>
      </c>
      <c r="F1247" s="36">
        <f>IF(VLOOKUP(B1247,Temperature!$A$5:$F$2241,6,FALSE)=999,0,VLOOKUP(B1247,Temperature!$A$5:$F$2241,6,FALSE))</f>
        <v>32.916670000000003</v>
      </c>
      <c r="G1247" s="94">
        <f t="shared" si="79"/>
        <v>270260.92011397536</v>
      </c>
      <c r="H1247" s="94">
        <v>279.58333333333331</v>
      </c>
      <c r="I1247" s="94">
        <f>VLOOKUP(B1247,'Daily NLSL'!D1224:E3049,2,FALSE)</f>
        <v>198714.06268959376</v>
      </c>
      <c r="J1247" s="95">
        <v>129706.60052976415</v>
      </c>
      <c r="K1247" s="95">
        <v>598961.16666666663</v>
      </c>
      <c r="R1247" s="42"/>
    </row>
    <row r="1248" spans="2:18" x14ac:dyDescent="0.35">
      <c r="B1248" s="66">
        <v>44231</v>
      </c>
      <c r="C1248">
        <f t="shared" si="76"/>
        <v>2021</v>
      </c>
      <c r="D1248">
        <f t="shared" si="77"/>
        <v>2</v>
      </c>
      <c r="E1248">
        <f t="shared" si="78"/>
        <v>4</v>
      </c>
      <c r="F1248" s="36">
        <f>IF(VLOOKUP(B1248,Temperature!$A$5:$F$2241,6,FALSE)=999,0,VLOOKUP(B1248,Temperature!$A$5:$F$2241,6,FALSE))</f>
        <v>32.5</v>
      </c>
      <c r="G1248" s="94">
        <f t="shared" si="79"/>
        <v>263689.2142126034</v>
      </c>
      <c r="H1248" s="94">
        <v>271.66666666666669</v>
      </c>
      <c r="I1248" s="94">
        <f>VLOOKUP(B1248,'Daily NLSL'!D1225:E3050,2,FALSE)</f>
        <v>198416.22569758247</v>
      </c>
      <c r="J1248" s="95">
        <v>131517.0184231475</v>
      </c>
      <c r="K1248" s="95">
        <v>593894.125</v>
      </c>
      <c r="R1248" s="42"/>
    </row>
    <row r="1249" spans="2:18" x14ac:dyDescent="0.35">
      <c r="B1249" s="66">
        <v>44232</v>
      </c>
      <c r="C1249">
        <f t="shared" si="76"/>
        <v>2021</v>
      </c>
      <c r="D1249">
        <f t="shared" si="77"/>
        <v>2</v>
      </c>
      <c r="E1249">
        <f t="shared" si="78"/>
        <v>5</v>
      </c>
      <c r="F1249" s="36">
        <f>IF(VLOOKUP(B1249,Temperature!$A$5:$F$2241,6,FALSE)=999,0,VLOOKUP(B1249,Temperature!$A$5:$F$2241,6,FALSE))</f>
        <v>38.5</v>
      </c>
      <c r="G1249" s="94">
        <f t="shared" si="79"/>
        <v>232455.3094967588</v>
      </c>
      <c r="H1249" s="94">
        <v>632.5</v>
      </c>
      <c r="I1249" s="94">
        <f>VLOOKUP(B1249,'Daily NLSL'!D1226:E3051,2,FALSE)</f>
        <v>199924.80059745748</v>
      </c>
      <c r="J1249" s="95">
        <v>130609.01490578376</v>
      </c>
      <c r="K1249" s="95">
        <v>563621.625</v>
      </c>
      <c r="R1249" s="42"/>
    </row>
    <row r="1250" spans="2:18" x14ac:dyDescent="0.35">
      <c r="B1250" s="66">
        <v>44233</v>
      </c>
      <c r="C1250">
        <f t="shared" si="76"/>
        <v>2021</v>
      </c>
      <c r="D1250">
        <f t="shared" si="77"/>
        <v>2</v>
      </c>
      <c r="E1250">
        <f t="shared" si="78"/>
        <v>6</v>
      </c>
      <c r="F1250" s="36">
        <f>IF(VLOOKUP(B1250,Temperature!$A$5:$F$2241,6,FALSE)=999,0,VLOOKUP(B1250,Temperature!$A$5:$F$2241,6,FALSE))</f>
        <v>37.708329999999997</v>
      </c>
      <c r="G1250" s="94">
        <f t="shared" si="79"/>
        <v>234718.68641497707</v>
      </c>
      <c r="H1250" s="94">
        <v>1016.25</v>
      </c>
      <c r="I1250" s="94">
        <f>VLOOKUP(B1250,'Daily NLSL'!D1227:E3052,2,FALSE)</f>
        <v>198336.78684056501</v>
      </c>
      <c r="J1250" s="95">
        <v>125069.86007779125</v>
      </c>
      <c r="K1250" s="95">
        <v>559141.58333333337</v>
      </c>
      <c r="R1250" s="42"/>
    </row>
    <row r="1251" spans="2:18" x14ac:dyDescent="0.35">
      <c r="B1251" s="66">
        <v>44234</v>
      </c>
      <c r="C1251">
        <f t="shared" si="76"/>
        <v>2021</v>
      </c>
      <c r="D1251">
        <f t="shared" si="77"/>
        <v>2</v>
      </c>
      <c r="E1251">
        <f t="shared" si="78"/>
        <v>7</v>
      </c>
      <c r="F1251" s="36">
        <f>IF(VLOOKUP(B1251,Temperature!$A$5:$F$2241,6,FALSE)=999,0,VLOOKUP(B1251,Temperature!$A$5:$F$2241,6,FALSE))</f>
        <v>33.458329999999997</v>
      </c>
      <c r="G1251" s="94">
        <f t="shared" si="79"/>
        <v>245256.18590674509</v>
      </c>
      <c r="H1251" s="94">
        <v>397.91666666666669</v>
      </c>
      <c r="I1251" s="94">
        <f>VLOOKUP(B1251,'Daily NLSL'!D1228:E3053,2,FALSE)</f>
        <v>199203.52067378376</v>
      </c>
      <c r="J1251" s="95">
        <v>121278.71008613791</v>
      </c>
      <c r="K1251" s="95">
        <v>566136.33333333337</v>
      </c>
      <c r="R1251" s="42"/>
    </row>
    <row r="1252" spans="2:18" x14ac:dyDescent="0.35">
      <c r="B1252" s="66">
        <v>44235</v>
      </c>
      <c r="C1252">
        <f t="shared" si="76"/>
        <v>2021</v>
      </c>
      <c r="D1252">
        <f t="shared" si="77"/>
        <v>2</v>
      </c>
      <c r="E1252">
        <f t="shared" si="78"/>
        <v>8</v>
      </c>
      <c r="F1252" s="36">
        <f>IF(VLOOKUP(B1252,Temperature!$A$5:$F$2241,6,FALSE)=999,0,VLOOKUP(B1252,Temperature!$A$5:$F$2241,6,FALSE))</f>
        <v>26.79167</v>
      </c>
      <c r="G1252" s="94">
        <f t="shared" si="79"/>
        <v>291301.58364981209</v>
      </c>
      <c r="H1252" s="94">
        <v>178.75</v>
      </c>
      <c r="I1252" s="94">
        <f>VLOOKUP(B1252,'Daily NLSL'!D1229:E3054,2,FALSE)</f>
        <v>201367.11381322585</v>
      </c>
      <c r="J1252" s="95">
        <v>130771.88587029542</v>
      </c>
      <c r="K1252" s="95">
        <v>623619.33333333337</v>
      </c>
      <c r="R1252" s="42"/>
    </row>
    <row r="1253" spans="2:18" x14ac:dyDescent="0.35">
      <c r="B1253" s="66">
        <v>44236</v>
      </c>
      <c r="C1253">
        <f t="shared" si="76"/>
        <v>2021</v>
      </c>
      <c r="D1253">
        <f t="shared" si="77"/>
        <v>2</v>
      </c>
      <c r="E1253">
        <f t="shared" si="78"/>
        <v>9</v>
      </c>
      <c r="F1253" s="36">
        <f>IF(VLOOKUP(B1253,Temperature!$A$5:$F$2241,6,FALSE)=999,0,VLOOKUP(B1253,Temperature!$A$5:$F$2241,6,FALSE))</f>
        <v>18.83333</v>
      </c>
      <c r="G1253" s="94">
        <f t="shared" si="79"/>
        <v>335947.05746518879</v>
      </c>
      <c r="H1253" s="94">
        <v>103.75</v>
      </c>
      <c r="I1253" s="94">
        <f>VLOOKUP(B1253,'Daily NLSL'!D1230:E3055,2,FALSE)</f>
        <v>201882.29194775122</v>
      </c>
      <c r="J1253" s="95">
        <v>130834.65058706001</v>
      </c>
      <c r="K1253" s="95">
        <v>668767.75</v>
      </c>
      <c r="R1253" s="42"/>
    </row>
    <row r="1254" spans="2:18" x14ac:dyDescent="0.35">
      <c r="B1254" s="66">
        <v>44237</v>
      </c>
      <c r="C1254">
        <f t="shared" si="76"/>
        <v>2021</v>
      </c>
      <c r="D1254">
        <f t="shared" si="77"/>
        <v>2</v>
      </c>
      <c r="E1254">
        <f t="shared" si="78"/>
        <v>10</v>
      </c>
      <c r="F1254" s="36">
        <f>IF(VLOOKUP(B1254,Temperature!$A$5:$F$2241,6,FALSE)=999,0,VLOOKUP(B1254,Temperature!$A$5:$F$2241,6,FALSE))</f>
        <v>18.58333</v>
      </c>
      <c r="G1254" s="94">
        <f t="shared" si="79"/>
        <v>349123.57397589961</v>
      </c>
      <c r="H1254" s="94">
        <v>118.75</v>
      </c>
      <c r="I1254" s="94">
        <f>VLOOKUP(B1254,'Daily NLSL'!D1231:E3056,2,FALSE)</f>
        <v>202756.29554035666</v>
      </c>
      <c r="J1254" s="95">
        <v>135998.25548374376</v>
      </c>
      <c r="K1254" s="95">
        <v>687996.875</v>
      </c>
      <c r="R1254" s="42"/>
    </row>
    <row r="1255" spans="2:18" x14ac:dyDescent="0.35">
      <c r="B1255" s="66">
        <v>44238</v>
      </c>
      <c r="C1255">
        <f t="shared" si="76"/>
        <v>2021</v>
      </c>
      <c r="D1255">
        <f t="shared" si="77"/>
        <v>2</v>
      </c>
      <c r="E1255">
        <f t="shared" si="78"/>
        <v>11</v>
      </c>
      <c r="F1255" s="36">
        <f>IF(VLOOKUP(B1255,Temperature!$A$5:$F$2241,6,FALSE)=999,0,VLOOKUP(B1255,Temperature!$A$5:$F$2241,6,FALSE))</f>
        <v>13.91667</v>
      </c>
      <c r="G1255" s="94">
        <f t="shared" si="79"/>
        <v>389721.09472620161</v>
      </c>
      <c r="H1255" s="94">
        <v>42.083333333333336</v>
      </c>
      <c r="I1255" s="94">
        <f>VLOOKUP(B1255,'Daily NLSL'!D1232:E3057,2,FALSE)</f>
        <v>203032.21755495877</v>
      </c>
      <c r="J1255" s="95">
        <v>134858.93771883959</v>
      </c>
      <c r="K1255" s="95">
        <v>727654.33333333337</v>
      </c>
      <c r="R1255" s="42"/>
    </row>
    <row r="1256" spans="2:18" x14ac:dyDescent="0.35">
      <c r="B1256" s="66">
        <v>44239</v>
      </c>
      <c r="C1256">
        <f t="shared" si="76"/>
        <v>2021</v>
      </c>
      <c r="D1256">
        <f t="shared" si="77"/>
        <v>2</v>
      </c>
      <c r="E1256">
        <f t="shared" si="78"/>
        <v>12</v>
      </c>
      <c r="F1256" s="36">
        <f>IF(VLOOKUP(B1256,Temperature!$A$5:$F$2241,6,FALSE)=999,0,VLOOKUP(B1256,Temperature!$A$5:$F$2241,6,FALSE))</f>
        <v>14.54167</v>
      </c>
      <c r="G1256" s="94">
        <f t="shared" si="79"/>
        <v>395939.22130625707</v>
      </c>
      <c r="H1256" s="94">
        <v>162.08333333333334</v>
      </c>
      <c r="I1256" s="94">
        <f>VLOOKUP(B1256,'Daily NLSL'!D1233:E3058,2,FALSE)</f>
        <v>204494.27304137335</v>
      </c>
      <c r="J1256" s="95">
        <v>128110.38065236958</v>
      </c>
      <c r="K1256" s="95">
        <v>728705.95833333337</v>
      </c>
      <c r="R1256" s="42"/>
    </row>
    <row r="1257" spans="2:18" x14ac:dyDescent="0.35">
      <c r="B1257" s="66">
        <v>44240</v>
      </c>
      <c r="C1257">
        <f t="shared" si="76"/>
        <v>2021</v>
      </c>
      <c r="D1257">
        <f t="shared" si="77"/>
        <v>2</v>
      </c>
      <c r="E1257">
        <f t="shared" si="78"/>
        <v>13</v>
      </c>
      <c r="F1257" s="36">
        <f>IF(VLOOKUP(B1257,Temperature!$A$5:$F$2241,6,FALSE)=999,0,VLOOKUP(B1257,Temperature!$A$5:$F$2241,6,FALSE))</f>
        <v>18.20833</v>
      </c>
      <c r="G1257" s="94">
        <f t="shared" si="79"/>
        <v>362756.65508488298</v>
      </c>
      <c r="H1257" s="94">
        <v>172.08333333333334</v>
      </c>
      <c r="I1257" s="94">
        <f>VLOOKUP(B1257,'Daily NLSL'!D1234:E3059,2,FALSE)</f>
        <v>203051.37260756039</v>
      </c>
      <c r="J1257" s="95">
        <v>122271.72230755667</v>
      </c>
      <c r="K1257" s="95">
        <v>688251.83333333337</v>
      </c>
      <c r="R1257" s="42"/>
    </row>
    <row r="1258" spans="2:18" x14ac:dyDescent="0.35">
      <c r="B1258" s="66">
        <v>44241</v>
      </c>
      <c r="C1258">
        <f t="shared" si="76"/>
        <v>2021</v>
      </c>
      <c r="D1258">
        <f t="shared" si="77"/>
        <v>2</v>
      </c>
      <c r="E1258">
        <f t="shared" si="78"/>
        <v>14</v>
      </c>
      <c r="F1258" s="36">
        <f>IF(VLOOKUP(B1258,Temperature!$A$5:$F$2241,6,FALSE)=999,0,VLOOKUP(B1258,Temperature!$A$5:$F$2241,6,FALSE))</f>
        <v>21.58333</v>
      </c>
      <c r="G1258" s="94">
        <f t="shared" si="79"/>
        <v>340234.48666323372</v>
      </c>
      <c r="H1258" s="94">
        <v>112.08333333333333</v>
      </c>
      <c r="I1258" s="94">
        <f>VLOOKUP(B1258,'Daily NLSL'!D1235:E3060,2,FALSE)</f>
        <v>202238.5453907979</v>
      </c>
      <c r="J1258" s="95">
        <v>117080.38461263501</v>
      </c>
      <c r="K1258" s="95">
        <v>659665.5</v>
      </c>
      <c r="R1258" s="42"/>
    </row>
    <row r="1259" spans="2:18" x14ac:dyDescent="0.35">
      <c r="B1259" s="66">
        <v>44242</v>
      </c>
      <c r="C1259">
        <f t="shared" si="76"/>
        <v>2021</v>
      </c>
      <c r="D1259">
        <f t="shared" si="77"/>
        <v>2</v>
      </c>
      <c r="E1259">
        <f t="shared" si="78"/>
        <v>15</v>
      </c>
      <c r="F1259" s="36">
        <f>IF(VLOOKUP(B1259,Temperature!$A$5:$F$2241,6,FALSE)=999,0,VLOOKUP(B1259,Temperature!$A$5:$F$2241,6,FALSE))</f>
        <v>20.83333</v>
      </c>
      <c r="G1259" s="94">
        <f t="shared" si="79"/>
        <v>334348.30343787669</v>
      </c>
      <c r="H1259" s="94">
        <v>201.66666666666666</v>
      </c>
      <c r="I1259" s="94">
        <f>VLOOKUP(B1259,'Daily NLSL'!D1236:E3061,2,FALSE)</f>
        <v>202775.00430724458</v>
      </c>
      <c r="J1259" s="95">
        <v>119851.06725487876</v>
      </c>
      <c r="K1259" s="95">
        <v>657176.04166666663</v>
      </c>
      <c r="R1259" s="42"/>
    </row>
    <row r="1260" spans="2:18" x14ac:dyDescent="0.35">
      <c r="B1260" s="66">
        <v>44243</v>
      </c>
      <c r="C1260">
        <f t="shared" si="76"/>
        <v>2021</v>
      </c>
      <c r="D1260">
        <f t="shared" si="77"/>
        <v>2</v>
      </c>
      <c r="E1260">
        <f t="shared" si="78"/>
        <v>16</v>
      </c>
      <c r="F1260" s="36">
        <f>IF(VLOOKUP(B1260,Temperature!$A$5:$F$2241,6,FALSE)=999,0,VLOOKUP(B1260,Temperature!$A$5:$F$2241,6,FALSE))</f>
        <v>19.625</v>
      </c>
      <c r="G1260" s="94">
        <f t="shared" si="79"/>
        <v>346324.11699102208</v>
      </c>
      <c r="H1260" s="94">
        <v>250.41666666666666</v>
      </c>
      <c r="I1260" s="94">
        <f>VLOOKUP(B1260,'Daily NLSL'!D1237:E3062,2,FALSE)</f>
        <v>202213.788278055</v>
      </c>
      <c r="J1260" s="95">
        <v>120941.96973092291</v>
      </c>
      <c r="K1260" s="95">
        <v>669730.29166666663</v>
      </c>
      <c r="R1260" s="42"/>
    </row>
    <row r="1261" spans="2:18" x14ac:dyDescent="0.35">
      <c r="B1261" s="66">
        <v>44244</v>
      </c>
      <c r="C1261">
        <f t="shared" si="76"/>
        <v>2021</v>
      </c>
      <c r="D1261">
        <f t="shared" si="77"/>
        <v>2</v>
      </c>
      <c r="E1261">
        <f t="shared" si="78"/>
        <v>17</v>
      </c>
      <c r="F1261" s="36">
        <f>IF(VLOOKUP(B1261,Temperature!$A$5:$F$2241,6,FALSE)=999,0,VLOOKUP(B1261,Temperature!$A$5:$F$2241,6,FALSE))</f>
        <v>26.08333</v>
      </c>
      <c r="G1261" s="94">
        <f t="shared" si="79"/>
        <v>330107.2353075454</v>
      </c>
      <c r="H1261" s="94">
        <v>202.08333333333334</v>
      </c>
      <c r="I1261" s="94">
        <f>VLOOKUP(B1261,'Daily NLSL'!D1238:E3063,2,FALSE)</f>
        <v>202036.71854901125</v>
      </c>
      <c r="J1261" s="95">
        <v>126892.29614344332</v>
      </c>
      <c r="K1261" s="95">
        <v>659238.33333333337</v>
      </c>
      <c r="R1261" s="42"/>
    </row>
    <row r="1262" spans="2:18" x14ac:dyDescent="0.35">
      <c r="B1262" s="66">
        <v>44245</v>
      </c>
      <c r="C1262">
        <f t="shared" si="76"/>
        <v>2021</v>
      </c>
      <c r="D1262">
        <f t="shared" si="77"/>
        <v>2</v>
      </c>
      <c r="E1262">
        <f t="shared" si="78"/>
        <v>18</v>
      </c>
      <c r="F1262" s="36">
        <f>IF(VLOOKUP(B1262,Temperature!$A$5:$F$2241,6,FALSE)=999,0,VLOOKUP(B1262,Temperature!$A$5:$F$2241,6,FALSE))</f>
        <v>24.08333</v>
      </c>
      <c r="G1262" s="94">
        <f t="shared" si="79"/>
        <v>344211.96501365036</v>
      </c>
      <c r="H1262" s="94">
        <v>165</v>
      </c>
      <c r="I1262" s="94">
        <f>VLOOKUP(B1262,'Daily NLSL'!D1239:E3064,2,FALSE)</f>
        <v>202711.32638253292</v>
      </c>
      <c r="J1262" s="95">
        <v>130108.62527048332</v>
      </c>
      <c r="K1262" s="95">
        <v>677196.91666666663</v>
      </c>
      <c r="R1262" s="42"/>
    </row>
    <row r="1263" spans="2:18" x14ac:dyDescent="0.35">
      <c r="B1263" s="66">
        <v>44246</v>
      </c>
      <c r="C1263">
        <f t="shared" si="76"/>
        <v>2021</v>
      </c>
      <c r="D1263">
        <f t="shared" si="77"/>
        <v>2</v>
      </c>
      <c r="E1263">
        <f t="shared" si="78"/>
        <v>19</v>
      </c>
      <c r="F1263" s="36">
        <f>IF(VLOOKUP(B1263,Temperature!$A$5:$F$2241,6,FALSE)=999,0,VLOOKUP(B1263,Temperature!$A$5:$F$2241,6,FALSE))</f>
        <v>29.79167</v>
      </c>
      <c r="G1263" s="94">
        <f t="shared" si="79"/>
        <v>320598.39192957093</v>
      </c>
      <c r="H1263" s="94">
        <v>211.66666666666666</v>
      </c>
      <c r="I1263" s="94">
        <f>VLOOKUP(B1263,'Daily NLSL'!D1240:E3065,2,FALSE)</f>
        <v>202487.33793175872</v>
      </c>
      <c r="J1263" s="95">
        <v>128101.68680533709</v>
      </c>
      <c r="K1263" s="95">
        <v>651399.08333333337</v>
      </c>
      <c r="R1263" s="42"/>
    </row>
    <row r="1264" spans="2:18" x14ac:dyDescent="0.35">
      <c r="B1264" s="66">
        <v>44247</v>
      </c>
      <c r="C1264">
        <f t="shared" si="76"/>
        <v>2021</v>
      </c>
      <c r="D1264">
        <f t="shared" si="77"/>
        <v>2</v>
      </c>
      <c r="E1264">
        <f t="shared" si="78"/>
        <v>20</v>
      </c>
      <c r="F1264" s="36">
        <f>IF(VLOOKUP(B1264,Temperature!$A$5:$F$2241,6,FALSE)=999,0,VLOOKUP(B1264,Temperature!$A$5:$F$2241,6,FALSE))</f>
        <v>29.875</v>
      </c>
      <c r="G1264" s="94">
        <f t="shared" si="79"/>
        <v>295353.73172997928</v>
      </c>
      <c r="H1264" s="94">
        <v>177.91666666666666</v>
      </c>
      <c r="I1264" s="94">
        <f>VLOOKUP(B1264,'Daily NLSL'!D1241:E3066,2,FALSE)</f>
        <v>203198.8230584554</v>
      </c>
      <c r="J1264" s="95">
        <v>125470.9868782321</v>
      </c>
      <c r="K1264" s="95">
        <v>624201.45833333337</v>
      </c>
      <c r="R1264" s="42"/>
    </row>
    <row r="1265" spans="2:18" x14ac:dyDescent="0.35">
      <c r="B1265" s="66">
        <v>44248</v>
      </c>
      <c r="C1265">
        <f t="shared" si="76"/>
        <v>2021</v>
      </c>
      <c r="D1265">
        <f t="shared" si="77"/>
        <v>2</v>
      </c>
      <c r="E1265">
        <f t="shared" si="78"/>
        <v>21</v>
      </c>
      <c r="F1265" s="36">
        <f>IF(VLOOKUP(B1265,Temperature!$A$5:$F$2241,6,FALSE)=999,0,VLOOKUP(B1265,Temperature!$A$5:$F$2241,6,FALSE))</f>
        <v>39.666670000000003</v>
      </c>
      <c r="G1265" s="94">
        <f t="shared" si="79"/>
        <v>276656.60829967371</v>
      </c>
      <c r="H1265" s="94">
        <v>203.75</v>
      </c>
      <c r="I1265" s="94">
        <f>VLOOKUP(B1265,'Daily NLSL'!D1242:E3067,2,FALSE)</f>
        <v>203716.81983959253</v>
      </c>
      <c r="J1265" s="95">
        <v>123627.57186073375</v>
      </c>
      <c r="K1265" s="95">
        <v>604204.75</v>
      </c>
      <c r="R1265" s="42"/>
    </row>
    <row r="1266" spans="2:18" x14ac:dyDescent="0.35">
      <c r="B1266" s="66">
        <v>44249</v>
      </c>
      <c r="C1266">
        <f t="shared" si="76"/>
        <v>2021</v>
      </c>
      <c r="D1266">
        <f t="shared" si="77"/>
        <v>2</v>
      </c>
      <c r="E1266">
        <f t="shared" si="78"/>
        <v>22</v>
      </c>
      <c r="F1266" s="36">
        <f>IF(VLOOKUP(B1266,Temperature!$A$5:$F$2241,6,FALSE)=999,0,VLOOKUP(B1266,Temperature!$A$5:$F$2241,6,FALSE))</f>
        <v>44.833329999999997</v>
      </c>
      <c r="G1266" s="94">
        <f t="shared" si="79"/>
        <v>247721.11894772295</v>
      </c>
      <c r="H1266" s="94">
        <v>314.16666666666669</v>
      </c>
      <c r="I1266" s="94">
        <f>VLOOKUP(B1266,'Daily NLSL'!D1243:E3068,2,FALSE)</f>
        <v>202935.19738969835</v>
      </c>
      <c r="J1266" s="95">
        <v>129899.22532924543</v>
      </c>
      <c r="K1266" s="95">
        <v>580869.70833333337</v>
      </c>
      <c r="R1266" s="42"/>
    </row>
    <row r="1267" spans="2:18" x14ac:dyDescent="0.35">
      <c r="B1267" s="66">
        <v>44250</v>
      </c>
      <c r="C1267">
        <f t="shared" si="76"/>
        <v>2021</v>
      </c>
      <c r="D1267">
        <f t="shared" si="77"/>
        <v>2</v>
      </c>
      <c r="E1267">
        <f t="shared" si="78"/>
        <v>23</v>
      </c>
      <c r="F1267" s="36">
        <f>IF(VLOOKUP(B1267,Temperature!$A$5:$F$2241,6,FALSE)=999,0,VLOOKUP(B1267,Temperature!$A$5:$F$2241,6,FALSE))</f>
        <v>38.916670000000003</v>
      </c>
      <c r="G1267" s="94">
        <f t="shared" si="79"/>
        <v>263733.84507901338</v>
      </c>
      <c r="H1267" s="94">
        <v>311.25</v>
      </c>
      <c r="I1267" s="94">
        <f>VLOOKUP(B1267,'Daily NLSL'!D1244:E3069,2,FALSE)</f>
        <v>202907.39848748667</v>
      </c>
      <c r="J1267" s="95">
        <v>132716.00643350001</v>
      </c>
      <c r="K1267" s="95">
        <v>599668.5</v>
      </c>
      <c r="R1267" s="42"/>
    </row>
    <row r="1268" spans="2:18" x14ac:dyDescent="0.35">
      <c r="B1268" s="66">
        <v>44251</v>
      </c>
      <c r="C1268">
        <f t="shared" si="76"/>
        <v>2021</v>
      </c>
      <c r="D1268">
        <f t="shared" si="77"/>
        <v>2</v>
      </c>
      <c r="E1268">
        <f t="shared" si="78"/>
        <v>24</v>
      </c>
      <c r="F1268" s="36">
        <f>IF(VLOOKUP(B1268,Temperature!$A$5:$F$2241,6,FALSE)=999,0,VLOOKUP(B1268,Temperature!$A$5:$F$2241,6,FALSE))</f>
        <v>37.208329999999997</v>
      </c>
      <c r="G1268" s="94">
        <f t="shared" si="79"/>
        <v>267810.17079304211</v>
      </c>
      <c r="H1268" s="94">
        <v>299.16666666666669</v>
      </c>
      <c r="I1268" s="94">
        <f>VLOOKUP(B1268,'Daily NLSL'!D1245:E3070,2,FALSE)</f>
        <v>202378.98445824542</v>
      </c>
      <c r="J1268" s="95">
        <v>127818.55308204582</v>
      </c>
      <c r="K1268" s="95">
        <v>598306.875</v>
      </c>
      <c r="R1268" s="42"/>
    </row>
    <row r="1269" spans="2:18" x14ac:dyDescent="0.35">
      <c r="B1269" s="66">
        <v>44252</v>
      </c>
      <c r="C1269">
        <f t="shared" si="76"/>
        <v>2021</v>
      </c>
      <c r="D1269">
        <f t="shared" si="77"/>
        <v>2</v>
      </c>
      <c r="E1269">
        <f t="shared" si="78"/>
        <v>25</v>
      </c>
      <c r="F1269" s="36">
        <f>IF(VLOOKUP(B1269,Temperature!$A$5:$F$2241,6,FALSE)=999,0,VLOOKUP(B1269,Temperature!$A$5:$F$2241,6,FALSE))</f>
        <v>39.333329999999997</v>
      </c>
      <c r="G1269" s="94">
        <f t="shared" si="79"/>
        <v>266783.26599047746</v>
      </c>
      <c r="H1269" s="94">
        <v>733.33333333333337</v>
      </c>
      <c r="I1269" s="94">
        <f>VLOOKUP(B1269,'Daily NLSL'!D1246:E3071,2,FALSE)</f>
        <v>202347.21596205502</v>
      </c>
      <c r="J1269" s="95">
        <v>123594.14304746751</v>
      </c>
      <c r="K1269" s="95">
        <v>593457.95833333337</v>
      </c>
      <c r="R1269" s="42"/>
    </row>
    <row r="1270" spans="2:18" x14ac:dyDescent="0.35">
      <c r="B1270" s="66">
        <v>44253</v>
      </c>
      <c r="C1270">
        <f t="shared" si="76"/>
        <v>2021</v>
      </c>
      <c r="D1270">
        <f t="shared" si="77"/>
        <v>2</v>
      </c>
      <c r="E1270">
        <f t="shared" si="78"/>
        <v>26</v>
      </c>
      <c r="F1270" s="36">
        <f>IF(VLOOKUP(B1270,Temperature!$A$5:$F$2241,6,FALSE)=999,0,VLOOKUP(B1270,Temperature!$A$5:$F$2241,6,FALSE))</f>
        <v>38.5</v>
      </c>
      <c r="G1270" s="94">
        <f t="shared" si="79"/>
        <v>264416.28508963669</v>
      </c>
      <c r="H1270" s="94">
        <v>907.08333333333337</v>
      </c>
      <c r="I1270" s="94">
        <f>VLOOKUP(B1270,'Daily NLSL'!D1247:E3072,2,FALSE)</f>
        <v>204663.21567268542</v>
      </c>
      <c r="J1270" s="95">
        <v>121902.37423767791</v>
      </c>
      <c r="K1270" s="95">
        <v>591888.95833333337</v>
      </c>
      <c r="R1270" s="42"/>
    </row>
    <row r="1271" spans="2:18" x14ac:dyDescent="0.35">
      <c r="B1271" s="66">
        <v>44254</v>
      </c>
      <c r="C1271">
        <f t="shared" si="76"/>
        <v>2021</v>
      </c>
      <c r="D1271">
        <f t="shared" si="77"/>
        <v>2</v>
      </c>
      <c r="E1271">
        <f t="shared" si="78"/>
        <v>27</v>
      </c>
      <c r="F1271" s="36">
        <f>IF(VLOOKUP(B1271,Temperature!$A$5:$F$2241,6,FALSE)=999,0,VLOOKUP(B1271,Temperature!$A$5:$F$2241,6,FALSE))</f>
        <v>35.708329999999997</v>
      </c>
      <c r="G1271" s="94">
        <f t="shared" si="79"/>
        <v>244911.79680172115</v>
      </c>
      <c r="H1271" s="94">
        <v>432.91666666666669</v>
      </c>
      <c r="I1271" s="94">
        <f>VLOOKUP(B1271,'Daily NLSL'!D1248:E3073,2,FALSE)</f>
        <v>202717.71531485379</v>
      </c>
      <c r="J1271" s="95">
        <v>120547.61288342501</v>
      </c>
      <c r="K1271" s="95">
        <v>568610.04166666663</v>
      </c>
      <c r="R1271" s="42"/>
    </row>
    <row r="1272" spans="2:18" x14ac:dyDescent="0.35">
      <c r="B1272" s="66">
        <v>44255</v>
      </c>
      <c r="C1272">
        <f t="shared" si="76"/>
        <v>2021</v>
      </c>
      <c r="D1272">
        <f t="shared" si="77"/>
        <v>2</v>
      </c>
      <c r="E1272">
        <f t="shared" si="78"/>
        <v>28</v>
      </c>
      <c r="F1272" s="36">
        <f>IF(VLOOKUP(B1272,Temperature!$A$5:$F$2241,6,FALSE)=999,0,VLOOKUP(B1272,Temperature!$A$5:$F$2241,6,FALSE))</f>
        <v>39.791670000000003</v>
      </c>
      <c r="G1272" s="94">
        <f t="shared" si="79"/>
        <v>220168.33114728419</v>
      </c>
      <c r="H1272" s="94">
        <v>826.25</v>
      </c>
      <c r="I1272" s="94">
        <f>VLOOKUP(B1272,'Daily NLSL'!D1249:E3074,2,FALSE)</f>
        <v>200740.28203977915</v>
      </c>
      <c r="J1272" s="95">
        <v>117978.13681293667</v>
      </c>
      <c r="K1272" s="95">
        <v>539713</v>
      </c>
      <c r="R1272" s="42"/>
    </row>
    <row r="1273" spans="2:18" x14ac:dyDescent="0.35">
      <c r="B1273" s="66">
        <v>44256</v>
      </c>
      <c r="C1273">
        <f t="shared" si="76"/>
        <v>2021</v>
      </c>
      <c r="D1273">
        <f t="shared" si="77"/>
        <v>3</v>
      </c>
      <c r="E1273">
        <f t="shared" si="78"/>
        <v>1</v>
      </c>
      <c r="F1273" s="36">
        <f>IF(VLOOKUP(B1273,Temperature!$A$5:$F$2241,6,FALSE)=999,0,VLOOKUP(B1273,Temperature!$A$5:$F$2241,6,FALSE))</f>
        <v>41.708329999999997</v>
      </c>
      <c r="G1273" s="94">
        <f t="shared" si="79"/>
        <v>261550.29552918632</v>
      </c>
      <c r="H1273" s="94">
        <v>1366.6666666666667</v>
      </c>
      <c r="I1273" s="94">
        <f>VLOOKUP(B1273,'Daily NLSL'!D1250:E3075,2,FALSE)</f>
        <v>168828.53987961874</v>
      </c>
      <c r="J1273" s="95">
        <v>122452.83125786168</v>
      </c>
      <c r="K1273" s="95">
        <v>554198.33333333337</v>
      </c>
      <c r="R1273" s="42"/>
    </row>
    <row r="1274" spans="2:18" x14ac:dyDescent="0.35">
      <c r="B1274" s="66">
        <v>44257</v>
      </c>
      <c r="C1274">
        <f t="shared" si="76"/>
        <v>2021</v>
      </c>
      <c r="D1274">
        <f t="shared" si="77"/>
        <v>3</v>
      </c>
      <c r="E1274">
        <f t="shared" si="78"/>
        <v>2</v>
      </c>
      <c r="F1274" s="36">
        <f>IF(VLOOKUP(B1274,Temperature!$A$5:$F$2241,6,FALSE)=999,0,VLOOKUP(B1274,Temperature!$A$5:$F$2241,6,FALSE))</f>
        <v>40.5</v>
      </c>
      <c r="G1274" s="94">
        <f t="shared" si="79"/>
        <v>259057.79599285085</v>
      </c>
      <c r="H1274" s="94">
        <v>2211.6666666666665</v>
      </c>
      <c r="I1274" s="94">
        <f>VLOOKUP(B1274,'Daily NLSL'!D1251:E3076,2,FALSE)</f>
        <v>169053.51485670751</v>
      </c>
      <c r="J1274" s="95">
        <v>121142.397483775</v>
      </c>
      <c r="K1274" s="95">
        <v>551465.375</v>
      </c>
      <c r="R1274" s="42"/>
    </row>
    <row r="1275" spans="2:18" x14ac:dyDescent="0.35">
      <c r="B1275" s="66">
        <v>44258</v>
      </c>
      <c r="C1275">
        <f t="shared" si="76"/>
        <v>2021</v>
      </c>
      <c r="D1275">
        <f t="shared" si="77"/>
        <v>3</v>
      </c>
      <c r="E1275">
        <f t="shared" si="78"/>
        <v>3</v>
      </c>
      <c r="F1275" s="36">
        <f>IF(VLOOKUP(B1275,Temperature!$A$5:$F$2241,6,FALSE)=999,0,VLOOKUP(B1275,Temperature!$A$5:$F$2241,6,FALSE))</f>
        <v>40.375</v>
      </c>
      <c r="G1275" s="94">
        <f t="shared" si="79"/>
        <v>235076.19057856261</v>
      </c>
      <c r="H1275" s="94">
        <v>3676.6666666666665</v>
      </c>
      <c r="I1275" s="94">
        <f>VLOOKUP(B1275,'Daily NLSL'!D1252:E3077,2,FALSE)</f>
        <v>203599.34686985333</v>
      </c>
      <c r="J1275" s="95">
        <v>128086.12921825082</v>
      </c>
      <c r="K1275" s="95">
        <v>570438.33333333337</v>
      </c>
      <c r="R1275" s="42"/>
    </row>
    <row r="1276" spans="2:18" x14ac:dyDescent="0.35">
      <c r="B1276" s="66">
        <v>44259</v>
      </c>
      <c r="C1276">
        <f t="shared" si="76"/>
        <v>2021</v>
      </c>
      <c r="D1276">
        <f t="shared" si="77"/>
        <v>3</v>
      </c>
      <c r="E1276">
        <f t="shared" si="78"/>
        <v>4</v>
      </c>
      <c r="F1276" s="36">
        <f>IF(VLOOKUP(B1276,Temperature!$A$5:$F$2241,6,FALSE)=999,0,VLOOKUP(B1276,Temperature!$A$5:$F$2241,6,FALSE))</f>
        <v>41.875</v>
      </c>
      <c r="G1276" s="94">
        <f t="shared" si="79"/>
        <v>229344.41771634627</v>
      </c>
      <c r="H1276" s="94">
        <v>4122.916666666667</v>
      </c>
      <c r="I1276" s="94">
        <f>VLOOKUP(B1276,'Daily NLSL'!D1253:E3078,2,FALSE)</f>
        <v>203152.63248709959</v>
      </c>
      <c r="J1276" s="95">
        <v>127223.86646322084</v>
      </c>
      <c r="K1276" s="95">
        <v>563843.83333333337</v>
      </c>
      <c r="R1276" s="42"/>
    </row>
    <row r="1277" spans="2:18" x14ac:dyDescent="0.35">
      <c r="B1277" s="66">
        <v>44260</v>
      </c>
      <c r="C1277">
        <f t="shared" si="76"/>
        <v>2021</v>
      </c>
      <c r="D1277">
        <f t="shared" si="77"/>
        <v>3</v>
      </c>
      <c r="E1277">
        <f t="shared" si="78"/>
        <v>5</v>
      </c>
      <c r="F1277" s="36">
        <f>IF(VLOOKUP(B1277,Temperature!$A$5:$F$2241,6,FALSE)=999,0,VLOOKUP(B1277,Temperature!$A$5:$F$2241,6,FALSE))</f>
        <v>44.333329999999997</v>
      </c>
      <c r="G1277" s="94">
        <f t="shared" si="79"/>
        <v>222666.5041264341</v>
      </c>
      <c r="H1277" s="94">
        <v>4443.75</v>
      </c>
      <c r="I1277" s="94">
        <f>VLOOKUP(B1277,'Daily NLSL'!D1254:E3079,2,FALSE)</f>
        <v>204589.10288332877</v>
      </c>
      <c r="J1277" s="95">
        <v>122107.05965690374</v>
      </c>
      <c r="K1277" s="95">
        <v>553806.41666666663</v>
      </c>
      <c r="R1277" s="42"/>
    </row>
    <row r="1278" spans="2:18" x14ac:dyDescent="0.35">
      <c r="B1278" s="66">
        <v>44261</v>
      </c>
      <c r="C1278">
        <f t="shared" si="76"/>
        <v>2021</v>
      </c>
      <c r="D1278">
        <f t="shared" si="77"/>
        <v>3</v>
      </c>
      <c r="E1278">
        <f t="shared" si="78"/>
        <v>6</v>
      </c>
      <c r="F1278" s="36">
        <f>IF(VLOOKUP(B1278,Temperature!$A$5:$F$2241,6,FALSE)=999,0,VLOOKUP(B1278,Temperature!$A$5:$F$2241,6,FALSE))</f>
        <v>45.083329999999997</v>
      </c>
      <c r="G1278" s="94">
        <f t="shared" si="79"/>
        <v>206942.20095905452</v>
      </c>
      <c r="H1278" s="94">
        <v>3540.8333333333335</v>
      </c>
      <c r="I1278" s="94">
        <f>VLOOKUP(B1278,'Daily NLSL'!D1255:E3080,2,FALSE)</f>
        <v>204607.31838705958</v>
      </c>
      <c r="J1278" s="95">
        <v>117712.5223205525</v>
      </c>
      <c r="K1278" s="95">
        <v>532802.875</v>
      </c>
      <c r="R1278" s="42"/>
    </row>
    <row r="1279" spans="2:18" x14ac:dyDescent="0.35">
      <c r="B1279" s="66">
        <v>44262</v>
      </c>
      <c r="C1279">
        <f t="shared" si="76"/>
        <v>2021</v>
      </c>
      <c r="D1279">
        <f t="shared" si="77"/>
        <v>3</v>
      </c>
      <c r="E1279">
        <f t="shared" si="78"/>
        <v>7</v>
      </c>
      <c r="F1279" s="36">
        <f>IF(VLOOKUP(B1279,Temperature!$A$5:$F$2241,6,FALSE)=999,0,VLOOKUP(B1279,Temperature!$A$5:$F$2241,6,FALSE))</f>
        <v>39.458329999999997</v>
      </c>
      <c r="G1279" s="94">
        <f t="shared" si="79"/>
        <v>227280.84178627166</v>
      </c>
      <c r="H1279" s="94">
        <v>1890.4166666666667</v>
      </c>
      <c r="I1279" s="94">
        <f>VLOOKUP(B1279,'Daily NLSL'!D1256:E3081,2,FALSE)</f>
        <v>203427.84396786834</v>
      </c>
      <c r="J1279" s="95">
        <v>120120.93924585999</v>
      </c>
      <c r="K1279" s="95">
        <v>552720.04166666663</v>
      </c>
      <c r="R1279" s="42"/>
    </row>
    <row r="1280" spans="2:18" x14ac:dyDescent="0.35">
      <c r="B1280" s="66">
        <v>44263</v>
      </c>
      <c r="C1280">
        <f t="shared" si="76"/>
        <v>2021</v>
      </c>
      <c r="D1280">
        <f t="shared" si="77"/>
        <v>3</v>
      </c>
      <c r="E1280">
        <f t="shared" si="78"/>
        <v>8</v>
      </c>
      <c r="F1280" s="36">
        <f>IF(VLOOKUP(B1280,Temperature!$A$5:$F$2241,6,FALSE)=999,0,VLOOKUP(B1280,Temperature!$A$5:$F$2241,6,FALSE))</f>
        <v>36.875</v>
      </c>
      <c r="G1280" s="94">
        <f t="shared" si="79"/>
        <v>259195.60273444833</v>
      </c>
      <c r="H1280" s="94">
        <v>2468.3333333333335</v>
      </c>
      <c r="I1280" s="94">
        <f>VLOOKUP(B1280,'Daily NLSL'!D1257:E3082,2,FALSE)</f>
        <v>202721.77886371958</v>
      </c>
      <c r="J1280" s="95">
        <v>126466.03506849875</v>
      </c>
      <c r="K1280" s="95">
        <v>590851.75</v>
      </c>
      <c r="R1280" s="42"/>
    </row>
    <row r="1281" spans="2:18" x14ac:dyDescent="0.35">
      <c r="B1281" s="66">
        <v>44264</v>
      </c>
      <c r="C1281">
        <f t="shared" si="76"/>
        <v>2021</v>
      </c>
      <c r="D1281">
        <f t="shared" si="77"/>
        <v>3</v>
      </c>
      <c r="E1281">
        <f t="shared" si="78"/>
        <v>9</v>
      </c>
      <c r="F1281" s="36">
        <f>IF(VLOOKUP(B1281,Temperature!$A$5:$F$2241,6,FALSE)=999,0,VLOOKUP(B1281,Temperature!$A$5:$F$2241,6,FALSE))</f>
        <v>37.583329999999997</v>
      </c>
      <c r="G1281" s="94">
        <f t="shared" si="79"/>
        <v>241924.95889040787</v>
      </c>
      <c r="H1281" s="94">
        <v>3805</v>
      </c>
      <c r="I1281" s="94">
        <f>VLOOKUP(B1281,'Daily NLSL'!D1258:E3083,2,FALSE)</f>
        <v>201421.70160261376</v>
      </c>
      <c r="J1281" s="95">
        <v>125088.08950697833</v>
      </c>
      <c r="K1281" s="95">
        <v>572239.75</v>
      </c>
      <c r="R1281" s="42"/>
    </row>
    <row r="1282" spans="2:18" x14ac:dyDescent="0.35">
      <c r="B1282" s="66">
        <v>44265</v>
      </c>
      <c r="C1282">
        <f t="shared" si="76"/>
        <v>2021</v>
      </c>
      <c r="D1282">
        <f t="shared" si="77"/>
        <v>3</v>
      </c>
      <c r="E1282">
        <f t="shared" si="78"/>
        <v>10</v>
      </c>
      <c r="F1282" s="36">
        <f>IF(VLOOKUP(B1282,Temperature!$A$5:$F$2241,6,FALSE)=999,0,VLOOKUP(B1282,Temperature!$A$5:$F$2241,6,FALSE))</f>
        <v>38.583329999999997</v>
      </c>
      <c r="G1282" s="94">
        <f t="shared" si="79"/>
        <v>243549.84566526505</v>
      </c>
      <c r="H1282" s="94">
        <v>5350.416666666667</v>
      </c>
      <c r="I1282" s="94">
        <f>VLOOKUP(B1282,'Daily NLSL'!D1259:E3084,2,FALSE)</f>
        <v>203678.9149148404</v>
      </c>
      <c r="J1282" s="95">
        <v>124458.48941989458</v>
      </c>
      <c r="K1282" s="95">
        <v>577037.66666666663</v>
      </c>
      <c r="R1282" s="42"/>
    </row>
    <row r="1283" spans="2:18" x14ac:dyDescent="0.35">
      <c r="B1283" s="66">
        <v>44266</v>
      </c>
      <c r="C1283">
        <f t="shared" si="76"/>
        <v>2021</v>
      </c>
      <c r="D1283">
        <f t="shared" si="77"/>
        <v>3</v>
      </c>
      <c r="E1283">
        <f t="shared" si="78"/>
        <v>11</v>
      </c>
      <c r="F1283" s="36">
        <f>IF(VLOOKUP(B1283,Temperature!$A$5:$F$2241,6,FALSE)=999,0,VLOOKUP(B1283,Temperature!$A$5:$F$2241,6,FALSE))</f>
        <v>40.333329999999997</v>
      </c>
      <c r="G1283" s="94">
        <f t="shared" si="79"/>
        <v>232594.36143778951</v>
      </c>
      <c r="H1283" s="94">
        <v>6237.083333333333</v>
      </c>
      <c r="I1283" s="94">
        <f>VLOOKUP(B1283,'Daily NLSL'!D1260:E3085,2,FALSE)</f>
        <v>204982.28059699375</v>
      </c>
      <c r="J1283" s="95">
        <v>119130.94129854999</v>
      </c>
      <c r="K1283" s="95">
        <v>562944.66666666663</v>
      </c>
      <c r="R1283" s="42"/>
    </row>
    <row r="1284" spans="2:18" x14ac:dyDescent="0.35">
      <c r="B1284" s="66">
        <v>44267</v>
      </c>
      <c r="C1284">
        <f t="shared" si="76"/>
        <v>2021</v>
      </c>
      <c r="D1284">
        <f t="shared" si="77"/>
        <v>3</v>
      </c>
      <c r="E1284">
        <f t="shared" si="78"/>
        <v>12</v>
      </c>
      <c r="F1284" s="36">
        <f>IF(VLOOKUP(B1284,Temperature!$A$5:$F$2241,6,FALSE)=999,0,VLOOKUP(B1284,Temperature!$A$5:$F$2241,6,FALSE))</f>
        <v>39.083329999999997</v>
      </c>
      <c r="G1284" s="94">
        <f t="shared" si="79"/>
        <v>229679.88971292408</v>
      </c>
      <c r="H1284" s="94">
        <v>6834.583333333333</v>
      </c>
      <c r="I1284" s="94">
        <f>VLOOKUP(B1284,'Daily NLSL'!D1261:E3086,2,FALSE)</f>
        <v>204262.93262068587</v>
      </c>
      <c r="J1284" s="95">
        <v>126577.05266639001</v>
      </c>
      <c r="K1284" s="95">
        <v>567354.45833333337</v>
      </c>
      <c r="R1284" s="42"/>
    </row>
    <row r="1285" spans="2:18" x14ac:dyDescent="0.35">
      <c r="B1285" s="66">
        <v>44268</v>
      </c>
      <c r="C1285">
        <f t="shared" si="76"/>
        <v>2021</v>
      </c>
      <c r="D1285">
        <f t="shared" si="77"/>
        <v>3</v>
      </c>
      <c r="E1285">
        <f t="shared" si="78"/>
        <v>13</v>
      </c>
      <c r="F1285" s="36">
        <f>IF(VLOOKUP(B1285,Temperature!$A$5:$F$2241,6,FALSE)=999,0,VLOOKUP(B1285,Temperature!$A$5:$F$2241,6,FALSE))</f>
        <v>41.708329999999997</v>
      </c>
      <c r="G1285" s="94">
        <f t="shared" si="79"/>
        <v>209117.68725487625</v>
      </c>
      <c r="H1285" s="94">
        <v>7432.083333333333</v>
      </c>
      <c r="I1285" s="94">
        <f>VLOOKUP(B1285,'Daily NLSL'!D1262:E3087,2,FALSE)</f>
        <v>204195.279229815</v>
      </c>
      <c r="J1285" s="95">
        <v>122396.03351530875</v>
      </c>
      <c r="K1285" s="95">
        <v>543141.08333333337</v>
      </c>
      <c r="R1285" s="42"/>
    </row>
    <row r="1286" spans="2:18" x14ac:dyDescent="0.35">
      <c r="B1286" s="66">
        <v>44269</v>
      </c>
      <c r="C1286">
        <f t="shared" si="76"/>
        <v>2021</v>
      </c>
      <c r="D1286">
        <f t="shared" si="77"/>
        <v>3</v>
      </c>
      <c r="E1286">
        <f t="shared" si="78"/>
        <v>14</v>
      </c>
      <c r="F1286" s="36">
        <f>IF(VLOOKUP(B1286,Temperature!$A$5:$F$2241,6,FALSE)=999,0,VLOOKUP(B1286,Temperature!$A$5:$F$2241,6,FALSE))</f>
        <v>42.524999999999999</v>
      </c>
      <c r="G1286" s="94">
        <f t="shared" si="79"/>
        <v>225918.59762996389</v>
      </c>
      <c r="H1286" s="94">
        <v>6422.173913043478</v>
      </c>
      <c r="I1286" s="94">
        <f>VLOOKUP(B1286,'Daily NLSL'!D1263:E3088,2,FALSE)</f>
        <v>213611.7313656561</v>
      </c>
      <c r="J1286" s="95">
        <v>127376.45361307565</v>
      </c>
      <c r="K1286" s="95">
        <v>573328.95652173914</v>
      </c>
      <c r="R1286" s="42"/>
    </row>
    <row r="1287" spans="2:18" x14ac:dyDescent="0.35">
      <c r="B1287" s="66">
        <v>44270</v>
      </c>
      <c r="C1287">
        <f t="shared" si="76"/>
        <v>2021</v>
      </c>
      <c r="D1287">
        <f t="shared" si="77"/>
        <v>3</v>
      </c>
      <c r="E1287">
        <f t="shared" si="78"/>
        <v>15</v>
      </c>
      <c r="F1287" s="36">
        <f>IF(VLOOKUP(B1287,Temperature!$A$5:$F$2241,6,FALSE)=999,0,VLOOKUP(B1287,Temperature!$A$5:$F$2241,6,FALSE))</f>
        <v>45.416670000000003</v>
      </c>
      <c r="G1287" s="94">
        <f t="shared" si="79"/>
        <v>202347.04784887534</v>
      </c>
      <c r="H1287" s="94">
        <v>8646.25</v>
      </c>
      <c r="I1287" s="94">
        <f>VLOOKUP(B1287,'Daily NLSL'!D1264:E3089,2,FALSE)</f>
        <v>204277.68941013629</v>
      </c>
      <c r="J1287" s="95">
        <v>130761.63774098833</v>
      </c>
      <c r="K1287" s="95">
        <v>546032.625</v>
      </c>
      <c r="R1287" s="42"/>
    </row>
    <row r="1288" spans="2:18" x14ac:dyDescent="0.35">
      <c r="B1288" s="66">
        <v>44271</v>
      </c>
      <c r="C1288">
        <f t="shared" si="76"/>
        <v>2021</v>
      </c>
      <c r="D1288">
        <f t="shared" si="77"/>
        <v>3</v>
      </c>
      <c r="E1288">
        <f t="shared" si="78"/>
        <v>16</v>
      </c>
      <c r="F1288" s="36">
        <f>IF(VLOOKUP(B1288,Temperature!$A$5:$F$2241,6,FALSE)=999,0,VLOOKUP(B1288,Temperature!$A$5:$F$2241,6,FALSE))</f>
        <v>43.666670000000003</v>
      </c>
      <c r="G1288" s="94">
        <f t="shared" si="79"/>
        <v>223578.86250527846</v>
      </c>
      <c r="H1288" s="94">
        <v>11505.416666666666</v>
      </c>
      <c r="I1288" s="94">
        <f>VLOOKUP(B1288,'Daily NLSL'!D1265:E3090,2,FALSE)</f>
        <v>204880.51570993665</v>
      </c>
      <c r="J1288" s="95">
        <v>133591.91345145166</v>
      </c>
      <c r="K1288" s="95">
        <v>573556.70833333337</v>
      </c>
      <c r="R1288" s="42"/>
    </row>
    <row r="1289" spans="2:18" x14ac:dyDescent="0.35">
      <c r="B1289" s="66">
        <v>44272</v>
      </c>
      <c r="C1289">
        <f t="shared" si="76"/>
        <v>2021</v>
      </c>
      <c r="D1289">
        <f t="shared" si="77"/>
        <v>3</v>
      </c>
      <c r="E1289">
        <f t="shared" si="78"/>
        <v>17</v>
      </c>
      <c r="F1289" s="36">
        <f>IF(VLOOKUP(B1289,Temperature!$A$5:$F$2241,6,FALSE)=999,0,VLOOKUP(B1289,Temperature!$A$5:$F$2241,6,FALSE))</f>
        <v>42.041670000000003</v>
      </c>
      <c r="G1289" s="94">
        <f t="shared" si="79"/>
        <v>240384.07315792373</v>
      </c>
      <c r="H1289" s="94">
        <v>16337.916666666666</v>
      </c>
      <c r="I1289" s="94">
        <f>VLOOKUP(B1289,'Daily NLSL'!D1266:E3091,2,FALSE)</f>
        <v>203721.61741101378</v>
      </c>
      <c r="J1289" s="95">
        <v>132808.64276439583</v>
      </c>
      <c r="K1289" s="95">
        <v>593252.25</v>
      </c>
      <c r="R1289" s="42"/>
    </row>
    <row r="1290" spans="2:18" x14ac:dyDescent="0.35">
      <c r="B1290" s="66">
        <v>44273</v>
      </c>
      <c r="C1290">
        <f t="shared" si="76"/>
        <v>2021</v>
      </c>
      <c r="D1290">
        <f t="shared" si="77"/>
        <v>3</v>
      </c>
      <c r="E1290">
        <f t="shared" si="78"/>
        <v>18</v>
      </c>
      <c r="F1290" s="36">
        <f>IF(VLOOKUP(B1290,Temperature!$A$5:$F$2241,6,FALSE)=999,0,VLOOKUP(B1290,Temperature!$A$5:$F$2241,6,FALSE))</f>
        <v>46.708329999999997</v>
      </c>
      <c r="G1290" s="94">
        <f t="shared" si="79"/>
        <v>206036.2858961446</v>
      </c>
      <c r="H1290" s="94">
        <v>19363.75</v>
      </c>
      <c r="I1290" s="94">
        <f>VLOOKUP(B1290,'Daily NLSL'!D1267:E3092,2,FALSE)</f>
        <v>202551.62069105581</v>
      </c>
      <c r="J1290" s="95">
        <v>134217.01007946624</v>
      </c>
      <c r="K1290" s="95">
        <v>562168.66666666663</v>
      </c>
      <c r="R1290" s="42"/>
    </row>
    <row r="1291" spans="2:18" x14ac:dyDescent="0.35">
      <c r="B1291" s="66">
        <v>44274</v>
      </c>
      <c r="C1291">
        <f t="shared" si="76"/>
        <v>2021</v>
      </c>
      <c r="D1291">
        <f t="shared" si="77"/>
        <v>3</v>
      </c>
      <c r="E1291">
        <f t="shared" si="78"/>
        <v>19</v>
      </c>
      <c r="F1291" s="36">
        <f>IF(VLOOKUP(B1291,Temperature!$A$5:$F$2241,6,FALSE)=999,0,VLOOKUP(B1291,Temperature!$A$5:$F$2241,6,FALSE))</f>
        <v>48.25</v>
      </c>
      <c r="G1291" s="94">
        <f t="shared" si="79"/>
        <v>205351.83427792299</v>
      </c>
      <c r="H1291" s="94">
        <v>20032.916666666668</v>
      </c>
      <c r="I1291" s="94">
        <f>VLOOKUP(B1291,'Daily NLSL'!D1268:E3093,2,FALSE)</f>
        <v>202452.86236038455</v>
      </c>
      <c r="J1291" s="95">
        <v>132252.76169502584</v>
      </c>
      <c r="K1291" s="95">
        <v>560090.375</v>
      </c>
      <c r="R1291" s="42"/>
    </row>
    <row r="1292" spans="2:18" x14ac:dyDescent="0.35">
      <c r="B1292" s="66">
        <v>44275</v>
      </c>
      <c r="C1292">
        <f t="shared" si="76"/>
        <v>2021</v>
      </c>
      <c r="D1292">
        <f t="shared" si="77"/>
        <v>3</v>
      </c>
      <c r="E1292">
        <f t="shared" si="78"/>
        <v>20</v>
      </c>
      <c r="F1292" s="36">
        <f>IF(VLOOKUP(B1292,Temperature!$A$5:$F$2241,6,FALSE)=999,0,VLOOKUP(B1292,Temperature!$A$5:$F$2241,6,FALSE))</f>
        <v>47.375</v>
      </c>
      <c r="G1292" s="94">
        <f t="shared" si="79"/>
        <v>205400.39914665342</v>
      </c>
      <c r="H1292" s="94">
        <v>19071.666666666668</v>
      </c>
      <c r="I1292" s="94">
        <f>VLOOKUP(B1292,'Daily NLSL'!D1269:E3094,2,FALSE)</f>
        <v>203470.85181742455</v>
      </c>
      <c r="J1292" s="95">
        <v>128776.70736925543</v>
      </c>
      <c r="K1292" s="95">
        <v>556719.625</v>
      </c>
      <c r="R1292" s="42"/>
    </row>
    <row r="1293" spans="2:18" x14ac:dyDescent="0.35">
      <c r="B1293" s="66">
        <v>44276</v>
      </c>
      <c r="C1293">
        <f t="shared" si="76"/>
        <v>2021</v>
      </c>
      <c r="D1293">
        <f t="shared" si="77"/>
        <v>3</v>
      </c>
      <c r="E1293">
        <f t="shared" si="78"/>
        <v>21</v>
      </c>
      <c r="F1293" s="36">
        <f>IF(VLOOKUP(B1293,Temperature!$A$5:$F$2241,6,FALSE)=999,0,VLOOKUP(B1293,Temperature!$A$5:$F$2241,6,FALSE))</f>
        <v>42.958329999999997</v>
      </c>
      <c r="G1293" s="94">
        <f t="shared" si="79"/>
        <v>222476.71475374076</v>
      </c>
      <c r="H1293" s="94">
        <v>17907.5</v>
      </c>
      <c r="I1293" s="94">
        <f>VLOOKUP(B1293,'Daily NLSL'!D1270:E3095,2,FALSE)</f>
        <v>203297.77517108127</v>
      </c>
      <c r="J1293" s="95">
        <v>128449.80174184458</v>
      </c>
      <c r="K1293" s="95">
        <v>572131.79166666663</v>
      </c>
      <c r="R1293" s="42"/>
    </row>
    <row r="1294" spans="2:18" x14ac:dyDescent="0.35">
      <c r="B1294" s="66">
        <v>44277</v>
      </c>
      <c r="C1294">
        <f t="shared" si="76"/>
        <v>2021</v>
      </c>
      <c r="D1294">
        <f t="shared" si="77"/>
        <v>3</v>
      </c>
      <c r="E1294">
        <f t="shared" si="78"/>
        <v>22</v>
      </c>
      <c r="F1294" s="36">
        <f>IF(VLOOKUP(B1294,Temperature!$A$5:$F$2241,6,FALSE)=999,0,VLOOKUP(B1294,Temperature!$A$5:$F$2241,6,FALSE))</f>
        <v>43.416670000000003</v>
      </c>
      <c r="G1294" s="94">
        <f t="shared" si="79"/>
        <v>225015.41671798922</v>
      </c>
      <c r="H1294" s="94">
        <v>25458.333333333332</v>
      </c>
      <c r="I1294" s="94">
        <f>VLOOKUP(B1294,'Daily NLSL'!D1271:E3096,2,FALSE)</f>
        <v>203143.41903598621</v>
      </c>
      <c r="J1294" s="95">
        <v>135805.53924602459</v>
      </c>
      <c r="K1294" s="95">
        <v>589422.70833333337</v>
      </c>
      <c r="R1294" s="42"/>
    </row>
    <row r="1295" spans="2:18" x14ac:dyDescent="0.35">
      <c r="B1295" s="66">
        <v>44278</v>
      </c>
      <c r="C1295">
        <f t="shared" si="76"/>
        <v>2021</v>
      </c>
      <c r="D1295">
        <f t="shared" si="77"/>
        <v>3</v>
      </c>
      <c r="E1295">
        <f t="shared" si="78"/>
        <v>23</v>
      </c>
      <c r="F1295" s="36">
        <f>IF(VLOOKUP(B1295,Temperature!$A$5:$F$2241,6,FALSE)=999,0,VLOOKUP(B1295,Temperature!$A$5:$F$2241,6,FALSE))</f>
        <v>43.375</v>
      </c>
      <c r="G1295" s="94">
        <f t="shared" si="79"/>
        <v>218491.99783766709</v>
      </c>
      <c r="H1295" s="94">
        <v>31348.333333333332</v>
      </c>
      <c r="I1295" s="94">
        <f>VLOOKUP(B1295,'Daily NLSL'!D1272:E3097,2,FALSE)</f>
        <v>203522.25101283207</v>
      </c>
      <c r="J1295" s="95">
        <v>135531.29281616749</v>
      </c>
      <c r="K1295" s="95">
        <v>588893.875</v>
      </c>
      <c r="R1295" s="42"/>
    </row>
    <row r="1296" spans="2:18" x14ac:dyDescent="0.35">
      <c r="B1296" s="66">
        <v>44279</v>
      </c>
      <c r="C1296">
        <f t="shared" si="76"/>
        <v>2021</v>
      </c>
      <c r="D1296">
        <f t="shared" si="77"/>
        <v>3</v>
      </c>
      <c r="E1296">
        <f t="shared" si="78"/>
        <v>24</v>
      </c>
      <c r="F1296" s="36">
        <f>IF(VLOOKUP(B1296,Temperature!$A$5:$F$2241,6,FALSE)=999,0,VLOOKUP(B1296,Temperature!$A$5:$F$2241,6,FALSE))</f>
        <v>46.208329999999997</v>
      </c>
      <c r="G1296" s="94">
        <f t="shared" si="79"/>
        <v>222672.62651942874</v>
      </c>
      <c r="H1296" s="94">
        <v>37098.75</v>
      </c>
      <c r="I1296" s="94">
        <f>VLOOKUP(B1296,'Daily NLSL'!D1273:E3098,2,FALSE)</f>
        <v>203632.00206529043</v>
      </c>
      <c r="J1296" s="95">
        <v>135866.07974861417</v>
      </c>
      <c r="K1296" s="95">
        <v>599269.45833333337</v>
      </c>
      <c r="R1296" s="42"/>
    </row>
    <row r="1297" spans="2:18" x14ac:dyDescent="0.35">
      <c r="B1297" s="66">
        <v>44280</v>
      </c>
      <c r="C1297">
        <f t="shared" si="76"/>
        <v>2021</v>
      </c>
      <c r="D1297">
        <f t="shared" si="77"/>
        <v>3</v>
      </c>
      <c r="E1297">
        <f t="shared" si="78"/>
        <v>25</v>
      </c>
      <c r="F1297" s="36">
        <f>IF(VLOOKUP(B1297,Temperature!$A$5:$F$2241,6,FALSE)=999,0,VLOOKUP(B1297,Temperature!$A$5:$F$2241,6,FALSE))</f>
        <v>46.041670000000003</v>
      </c>
      <c r="G1297" s="94">
        <f t="shared" si="79"/>
        <v>210953.08928119575</v>
      </c>
      <c r="H1297" s="94">
        <v>43389.583333333328</v>
      </c>
      <c r="I1297" s="94">
        <f>VLOOKUP(B1297,'Daily NLSL'!D1274:E3099,2,FALSE)</f>
        <v>205287.26990478334</v>
      </c>
      <c r="J1297" s="95">
        <v>131083.84914735417</v>
      </c>
      <c r="K1297" s="95">
        <v>590713.79166666663</v>
      </c>
      <c r="R1297" s="42"/>
    </row>
    <row r="1298" spans="2:18" x14ac:dyDescent="0.35">
      <c r="B1298" s="66">
        <v>44281</v>
      </c>
      <c r="C1298">
        <f t="shared" si="76"/>
        <v>2021</v>
      </c>
      <c r="D1298">
        <f t="shared" si="77"/>
        <v>3</v>
      </c>
      <c r="E1298">
        <f t="shared" si="78"/>
        <v>26</v>
      </c>
      <c r="F1298" s="36">
        <f>IF(VLOOKUP(B1298,Temperature!$A$5:$F$2241,6,FALSE)=999,0,VLOOKUP(B1298,Temperature!$A$5:$F$2241,6,FALSE))</f>
        <v>46.333329999999997</v>
      </c>
      <c r="G1298" s="94">
        <f t="shared" si="79"/>
        <v>210613.65820943163</v>
      </c>
      <c r="H1298" s="94">
        <v>42590</v>
      </c>
      <c r="I1298" s="94">
        <f>VLOOKUP(B1298,'Daily NLSL'!D1275:E3100,2,FALSE)</f>
        <v>196258.9157912129</v>
      </c>
      <c r="J1298" s="95">
        <v>128443.59266602209</v>
      </c>
      <c r="K1298" s="95">
        <v>577906.16666666663</v>
      </c>
      <c r="R1298" s="42"/>
    </row>
    <row r="1299" spans="2:18" x14ac:dyDescent="0.35">
      <c r="B1299" s="66">
        <v>44282</v>
      </c>
      <c r="C1299">
        <f t="shared" si="76"/>
        <v>2021</v>
      </c>
      <c r="D1299">
        <f t="shared" si="77"/>
        <v>3</v>
      </c>
      <c r="E1299">
        <f t="shared" si="78"/>
        <v>27</v>
      </c>
      <c r="F1299" s="36">
        <f>IF(VLOOKUP(B1299,Temperature!$A$5:$F$2241,6,FALSE)=999,0,VLOOKUP(B1299,Temperature!$A$5:$F$2241,6,FALSE))</f>
        <v>50.375</v>
      </c>
      <c r="G1299" s="94">
        <f t="shared" si="79"/>
        <v>197393.12965107791</v>
      </c>
      <c r="H1299" s="94">
        <v>48731.666666666664</v>
      </c>
      <c r="I1299" s="94">
        <f>VLOOKUP(B1299,'Daily NLSL'!D1276:E3101,2,FALSE)</f>
        <v>190275.69241719751</v>
      </c>
      <c r="J1299" s="95">
        <v>125288.71959839125</v>
      </c>
      <c r="K1299" s="95">
        <v>561689.20833333337</v>
      </c>
      <c r="R1299" s="42"/>
    </row>
    <row r="1300" spans="2:18" x14ac:dyDescent="0.35">
      <c r="B1300" s="66">
        <v>44283</v>
      </c>
      <c r="C1300">
        <f t="shared" si="76"/>
        <v>2021</v>
      </c>
      <c r="D1300">
        <f t="shared" si="77"/>
        <v>3</v>
      </c>
      <c r="E1300">
        <f t="shared" si="78"/>
        <v>28</v>
      </c>
      <c r="F1300" s="36">
        <f>IF(VLOOKUP(B1300,Temperature!$A$5:$F$2241,6,FALSE)=999,0,VLOOKUP(B1300,Temperature!$A$5:$F$2241,6,FALSE))</f>
        <v>50.083329999999997</v>
      </c>
      <c r="G1300" s="94">
        <f t="shared" si="79"/>
        <v>206525.48472244368</v>
      </c>
      <c r="H1300" s="94">
        <v>50035</v>
      </c>
      <c r="I1300" s="94">
        <f>VLOOKUP(B1300,'Daily NLSL'!D1277:E3102,2,FALSE)</f>
        <v>202918.47341980002</v>
      </c>
      <c r="J1300" s="95">
        <v>120977.08352442291</v>
      </c>
      <c r="K1300" s="95">
        <v>580456.04166666663</v>
      </c>
      <c r="R1300" s="42"/>
    </row>
    <row r="1301" spans="2:18" x14ac:dyDescent="0.35">
      <c r="B1301" s="66">
        <v>44284</v>
      </c>
      <c r="C1301">
        <f t="shared" si="76"/>
        <v>2021</v>
      </c>
      <c r="D1301">
        <f t="shared" si="77"/>
        <v>3</v>
      </c>
      <c r="E1301">
        <f t="shared" si="78"/>
        <v>29</v>
      </c>
      <c r="F1301" s="36">
        <f>IF(VLOOKUP(B1301,Temperature!$A$5:$F$2241,6,FALSE)=999,0,VLOOKUP(B1301,Temperature!$A$5:$F$2241,6,FALSE))</f>
        <v>39.666670000000003</v>
      </c>
      <c r="G1301" s="94">
        <f t="shared" si="79"/>
        <v>241257.65728061658</v>
      </c>
      <c r="H1301" s="94">
        <v>45797.5</v>
      </c>
      <c r="I1301" s="94">
        <f>VLOOKUP(B1301,'Daily NLSL'!D1278:E3103,2,FALSE)</f>
        <v>202460.59014984625</v>
      </c>
      <c r="J1301" s="95">
        <v>127736.29423620376</v>
      </c>
      <c r="K1301" s="95">
        <v>617252.04166666663</v>
      </c>
      <c r="R1301" s="42"/>
    </row>
    <row r="1302" spans="2:18" x14ac:dyDescent="0.35">
      <c r="B1302" s="66">
        <v>44285</v>
      </c>
      <c r="C1302">
        <f t="shared" si="76"/>
        <v>2021</v>
      </c>
      <c r="D1302">
        <f t="shared" si="77"/>
        <v>3</v>
      </c>
      <c r="E1302">
        <f t="shared" si="78"/>
        <v>30</v>
      </c>
      <c r="F1302" s="36">
        <f>IF(VLOOKUP(B1302,Temperature!$A$5:$F$2241,6,FALSE)=999,0,VLOOKUP(B1302,Temperature!$A$5:$F$2241,6,FALSE))</f>
        <v>38.583329999999997</v>
      </c>
      <c r="G1302" s="94">
        <f t="shared" si="79"/>
        <v>216550.27312981337</v>
      </c>
      <c r="H1302" s="94">
        <v>50722.916666666664</v>
      </c>
      <c r="I1302" s="94">
        <f>VLOOKUP(B1302,'Daily NLSL'!D1279:E3104,2,FALSE)</f>
        <v>204148.630628385</v>
      </c>
      <c r="J1302" s="95">
        <v>131857.179575135</v>
      </c>
      <c r="K1302" s="95">
        <v>603279</v>
      </c>
      <c r="R1302" s="42"/>
    </row>
    <row r="1303" spans="2:18" x14ac:dyDescent="0.35">
      <c r="B1303" s="66">
        <v>44286</v>
      </c>
      <c r="C1303">
        <f t="shared" si="76"/>
        <v>2021</v>
      </c>
      <c r="D1303">
        <f t="shared" si="77"/>
        <v>3</v>
      </c>
      <c r="E1303">
        <f t="shared" si="78"/>
        <v>31</v>
      </c>
      <c r="F1303" s="36">
        <f>IF(VLOOKUP(B1303,Temperature!$A$5:$F$2241,6,FALSE)=999,0,VLOOKUP(B1303,Temperature!$A$5:$F$2241,6,FALSE))</f>
        <v>44.583329999999997</v>
      </c>
      <c r="G1303" s="94">
        <f t="shared" si="79"/>
        <v>202519.14143940833</v>
      </c>
      <c r="H1303" s="94">
        <v>66354.166666666672</v>
      </c>
      <c r="I1303" s="94">
        <f>VLOOKUP(B1303,'Daily NLSL'!D1280:E3105,2,FALSE)</f>
        <v>187670.42322582079</v>
      </c>
      <c r="J1303" s="95">
        <v>133113.26866810417</v>
      </c>
      <c r="K1303" s="95">
        <v>589657</v>
      </c>
      <c r="R1303" s="42"/>
    </row>
    <row r="1304" spans="2:18" x14ac:dyDescent="0.35">
      <c r="B1304" s="66">
        <v>44287</v>
      </c>
      <c r="C1304">
        <f t="shared" si="76"/>
        <v>2021</v>
      </c>
      <c r="D1304">
        <f t="shared" si="77"/>
        <v>4</v>
      </c>
      <c r="E1304">
        <f t="shared" si="78"/>
        <v>1</v>
      </c>
      <c r="F1304" s="36">
        <f>IF(VLOOKUP(B1304,Temperature!$A$5:$F$2241,6,FALSE)=999,0,VLOOKUP(B1304,Temperature!$A$5:$F$2241,6,FALSE))</f>
        <v>47.458329999999997</v>
      </c>
      <c r="G1304" s="94">
        <f t="shared" si="79"/>
        <v>231845.43333286338</v>
      </c>
      <c r="H1304" s="94">
        <v>74017.083333333328</v>
      </c>
      <c r="I1304" s="94">
        <f>VLOOKUP(B1304,'Daily NLSL'!D1281:E3106,2,FALSE)</f>
        <v>144350.77850471792</v>
      </c>
      <c r="J1304" s="95">
        <v>121811.28816241876</v>
      </c>
      <c r="K1304" s="95">
        <v>572024.58333333337</v>
      </c>
      <c r="R1304" s="42"/>
    </row>
    <row r="1305" spans="2:18" x14ac:dyDescent="0.35">
      <c r="B1305" s="66">
        <v>44288</v>
      </c>
      <c r="C1305">
        <f t="shared" si="76"/>
        <v>2021</v>
      </c>
      <c r="D1305">
        <f t="shared" si="77"/>
        <v>4</v>
      </c>
      <c r="E1305">
        <f t="shared" si="78"/>
        <v>2</v>
      </c>
      <c r="F1305" s="36">
        <f>IF(VLOOKUP(B1305,Temperature!$A$5:$F$2241,6,FALSE)=999,0,VLOOKUP(B1305,Temperature!$A$5:$F$2241,6,FALSE))</f>
        <v>49.541670000000003</v>
      </c>
      <c r="G1305" s="94">
        <f t="shared" si="79"/>
        <v>177012.48130125325</v>
      </c>
      <c r="H1305" s="94">
        <v>73447.083333333328</v>
      </c>
      <c r="I1305" s="94">
        <f>VLOOKUP(B1305,'Daily NLSL'!D1282:E3107,2,FALSE)</f>
        <v>157998.92377641043</v>
      </c>
      <c r="J1305" s="95">
        <v>122208.42825566958</v>
      </c>
      <c r="K1305" s="95">
        <v>530666.91666666663</v>
      </c>
      <c r="R1305" s="42"/>
    </row>
    <row r="1306" spans="2:18" x14ac:dyDescent="0.35">
      <c r="B1306" s="66">
        <v>44289</v>
      </c>
      <c r="C1306">
        <f t="shared" ref="C1306:C1369" si="80">YEAR(B1306)</f>
        <v>2021</v>
      </c>
      <c r="D1306">
        <f t="shared" ref="D1306:D1369" si="81">MONTH(B1306)</f>
        <v>4</v>
      </c>
      <c r="E1306">
        <f t="shared" ref="E1306:E1369" si="82">DAY(B1306)</f>
        <v>3</v>
      </c>
      <c r="F1306" s="36">
        <f>IF(VLOOKUP(B1306,Temperature!$A$5:$F$2241,6,FALSE)=999,0,VLOOKUP(B1306,Temperature!$A$5:$F$2241,6,FALSE))</f>
        <v>53.166670000000003</v>
      </c>
      <c r="G1306" s="94">
        <f t="shared" si="79"/>
        <v>168222.24668610166</v>
      </c>
      <c r="H1306" s="94">
        <v>66191.25</v>
      </c>
      <c r="I1306" s="94">
        <f>VLOOKUP(B1306,'Daily NLSL'!D1283:E3108,2,FALSE)</f>
        <v>154319.38615063875</v>
      </c>
      <c r="J1306" s="95">
        <v>111070.11716325959</v>
      </c>
      <c r="K1306" s="95">
        <v>499803</v>
      </c>
      <c r="R1306" s="42"/>
    </row>
    <row r="1307" spans="2:18" x14ac:dyDescent="0.35">
      <c r="B1307" s="66">
        <v>44290</v>
      </c>
      <c r="C1307">
        <f t="shared" si="80"/>
        <v>2021</v>
      </c>
      <c r="D1307">
        <f t="shared" si="81"/>
        <v>4</v>
      </c>
      <c r="E1307">
        <f t="shared" si="82"/>
        <v>4</v>
      </c>
      <c r="F1307" s="36">
        <f>IF(VLOOKUP(B1307,Temperature!$A$5:$F$2241,6,FALSE)=999,0,VLOOKUP(B1307,Temperature!$A$5:$F$2241,6,FALSE))</f>
        <v>50.916670000000003</v>
      </c>
      <c r="G1307" s="94">
        <f t="shared" ref="G1307:G1370" si="83">K1307-H1307-I1307-J1307</f>
        <v>169803.34391471423</v>
      </c>
      <c r="H1307" s="94">
        <v>60195.833333333336</v>
      </c>
      <c r="I1307" s="94">
        <f>VLOOKUP(B1307,'Daily NLSL'!D1284:E3109,2,FALSE)</f>
        <v>154071.08100065499</v>
      </c>
      <c r="J1307" s="95">
        <v>113386.32508463082</v>
      </c>
      <c r="K1307" s="95">
        <v>497456.58333333331</v>
      </c>
      <c r="R1307" s="42"/>
    </row>
    <row r="1308" spans="2:18" x14ac:dyDescent="0.35">
      <c r="B1308" s="66">
        <v>44291</v>
      </c>
      <c r="C1308">
        <f t="shared" si="80"/>
        <v>2021</v>
      </c>
      <c r="D1308">
        <f t="shared" si="81"/>
        <v>4</v>
      </c>
      <c r="E1308">
        <f t="shared" si="82"/>
        <v>5</v>
      </c>
      <c r="F1308" s="36">
        <f>IF(VLOOKUP(B1308,Temperature!$A$5:$F$2241,6,FALSE)=999,0,VLOOKUP(B1308,Temperature!$A$5:$F$2241,6,FALSE))</f>
        <v>48.208329999999997</v>
      </c>
      <c r="G1308" s="94">
        <f t="shared" si="83"/>
        <v>199645.2808157446</v>
      </c>
      <c r="H1308" s="94">
        <v>60636.25</v>
      </c>
      <c r="I1308" s="94">
        <f>VLOOKUP(B1308,'Daily NLSL'!D1285:E3110,2,FALSE)</f>
        <v>163731.3521959346</v>
      </c>
      <c r="J1308" s="95">
        <v>130761.70032165416</v>
      </c>
      <c r="K1308" s="95">
        <v>554774.58333333337</v>
      </c>
      <c r="R1308" s="42"/>
    </row>
    <row r="1309" spans="2:18" x14ac:dyDescent="0.35">
      <c r="B1309" s="66">
        <v>44292</v>
      </c>
      <c r="C1309">
        <f t="shared" si="80"/>
        <v>2021</v>
      </c>
      <c r="D1309">
        <f t="shared" si="81"/>
        <v>4</v>
      </c>
      <c r="E1309">
        <f t="shared" si="82"/>
        <v>6</v>
      </c>
      <c r="F1309" s="36">
        <f>IF(VLOOKUP(B1309,Temperature!$A$5:$F$2241,6,FALSE)=999,0,VLOOKUP(B1309,Temperature!$A$5:$F$2241,6,FALSE))</f>
        <v>49.5</v>
      </c>
      <c r="G1309" s="94">
        <f t="shared" si="83"/>
        <v>181083.03049141463</v>
      </c>
      <c r="H1309" s="94">
        <v>87392.5</v>
      </c>
      <c r="I1309" s="94">
        <f>VLOOKUP(B1309,'Daily NLSL'!D1286:E3111,2,FALSE)</f>
        <v>174682.36975759789</v>
      </c>
      <c r="J1309" s="95">
        <v>132638.43308432083</v>
      </c>
      <c r="K1309" s="95">
        <v>575796.33333333337</v>
      </c>
      <c r="R1309" s="42"/>
    </row>
    <row r="1310" spans="2:18" x14ac:dyDescent="0.35">
      <c r="B1310" s="66">
        <v>44293</v>
      </c>
      <c r="C1310">
        <f t="shared" si="80"/>
        <v>2021</v>
      </c>
      <c r="D1310">
        <f t="shared" si="81"/>
        <v>4</v>
      </c>
      <c r="E1310">
        <f t="shared" si="82"/>
        <v>7</v>
      </c>
      <c r="F1310" s="36">
        <f>IF(VLOOKUP(B1310,Temperature!$A$5:$F$2241,6,FALSE)=999,0,VLOOKUP(B1310,Temperature!$A$5:$F$2241,6,FALSE))</f>
        <v>48.125</v>
      </c>
      <c r="G1310" s="94">
        <f t="shared" si="83"/>
        <v>196305.30110404873</v>
      </c>
      <c r="H1310" s="94">
        <v>95188.75</v>
      </c>
      <c r="I1310" s="94">
        <f>VLOOKUP(B1310,'Daily NLSL'!D1287:E3112,2,FALSE)</f>
        <v>175270.88555366165</v>
      </c>
      <c r="J1310" s="95">
        <v>129619.73000895626</v>
      </c>
      <c r="K1310" s="95">
        <v>596384.66666666663</v>
      </c>
      <c r="R1310" s="42"/>
    </row>
    <row r="1311" spans="2:18" x14ac:dyDescent="0.35">
      <c r="B1311" s="66">
        <v>44294</v>
      </c>
      <c r="C1311">
        <f t="shared" si="80"/>
        <v>2021</v>
      </c>
      <c r="D1311">
        <f t="shared" si="81"/>
        <v>4</v>
      </c>
      <c r="E1311">
        <f t="shared" si="82"/>
        <v>8</v>
      </c>
      <c r="F1311" s="36">
        <f>IF(VLOOKUP(B1311,Temperature!$A$5:$F$2241,6,FALSE)=999,0,VLOOKUP(B1311,Temperature!$A$5:$F$2241,6,FALSE))</f>
        <v>47.25</v>
      </c>
      <c r="G1311" s="94">
        <f t="shared" si="83"/>
        <v>196367.59655583667</v>
      </c>
      <c r="H1311" s="94">
        <v>99215.833333333328</v>
      </c>
      <c r="I1311" s="94">
        <f>VLOOKUP(B1311,'Daily NLSL'!D1288:E3113,2,FALSE)</f>
        <v>175171.87471923127</v>
      </c>
      <c r="J1311" s="95">
        <v>131361.69539159874</v>
      </c>
      <c r="K1311" s="95">
        <v>602117</v>
      </c>
      <c r="R1311" s="42"/>
    </row>
    <row r="1312" spans="2:18" x14ac:dyDescent="0.35">
      <c r="B1312" s="66">
        <v>44295</v>
      </c>
      <c r="C1312">
        <f t="shared" si="80"/>
        <v>2021</v>
      </c>
      <c r="D1312">
        <f t="shared" si="81"/>
        <v>4</v>
      </c>
      <c r="E1312">
        <f t="shared" si="82"/>
        <v>9</v>
      </c>
      <c r="F1312" s="36">
        <f>IF(VLOOKUP(B1312,Temperature!$A$5:$F$2241,6,FALSE)=999,0,VLOOKUP(B1312,Temperature!$A$5:$F$2241,6,FALSE))</f>
        <v>45.416670000000003</v>
      </c>
      <c r="G1312" s="94">
        <f t="shared" si="83"/>
        <v>197701.51544973842</v>
      </c>
      <c r="H1312" s="94">
        <v>99650.833333333328</v>
      </c>
      <c r="I1312" s="94">
        <f>VLOOKUP(B1312,'Daily NLSL'!D1289:E3114,2,FALSE)</f>
        <v>181956.16333258417</v>
      </c>
      <c r="J1312" s="95">
        <v>130763.19621767751</v>
      </c>
      <c r="K1312" s="95">
        <v>610071.70833333337</v>
      </c>
      <c r="R1312" s="42"/>
    </row>
    <row r="1313" spans="2:18" x14ac:dyDescent="0.35">
      <c r="B1313" s="66">
        <v>44296</v>
      </c>
      <c r="C1313">
        <f t="shared" si="80"/>
        <v>2021</v>
      </c>
      <c r="D1313">
        <f t="shared" si="81"/>
        <v>4</v>
      </c>
      <c r="E1313">
        <f t="shared" si="82"/>
        <v>10</v>
      </c>
      <c r="F1313" s="36">
        <f>IF(VLOOKUP(B1313,Temperature!$A$5:$F$2241,6,FALSE)=999,0,VLOOKUP(B1313,Temperature!$A$5:$F$2241,6,FALSE))</f>
        <v>44.583329999999997</v>
      </c>
      <c r="G1313" s="94">
        <f t="shared" si="83"/>
        <v>200593.84543711122</v>
      </c>
      <c r="H1313" s="94">
        <v>81522.916666666672</v>
      </c>
      <c r="I1313" s="94">
        <f>VLOOKUP(B1313,'Daily NLSL'!D1290:E3115,2,FALSE)</f>
        <v>183092.89415033875</v>
      </c>
      <c r="J1313" s="95">
        <v>127977.92707921668</v>
      </c>
      <c r="K1313" s="95">
        <v>593187.58333333337</v>
      </c>
      <c r="R1313" s="42"/>
    </row>
    <row r="1314" spans="2:18" x14ac:dyDescent="0.35">
      <c r="B1314" s="66">
        <v>44297</v>
      </c>
      <c r="C1314">
        <f t="shared" si="80"/>
        <v>2021</v>
      </c>
      <c r="D1314">
        <f t="shared" si="81"/>
        <v>4</v>
      </c>
      <c r="E1314">
        <f t="shared" si="82"/>
        <v>11</v>
      </c>
      <c r="F1314" s="36">
        <f>IF(VLOOKUP(B1314,Temperature!$A$5:$F$2241,6,FALSE)=999,0,VLOOKUP(B1314,Temperature!$A$5:$F$2241,6,FALSE))</f>
        <v>40.875</v>
      </c>
      <c r="G1314" s="94">
        <f t="shared" si="83"/>
        <v>200843.20120735507</v>
      </c>
      <c r="H1314" s="94">
        <v>70807.916666666672</v>
      </c>
      <c r="I1314" s="94">
        <f>VLOOKUP(B1314,'Daily NLSL'!D1291:E3116,2,FALSE)</f>
        <v>183236.14599221791</v>
      </c>
      <c r="J1314" s="95">
        <v>124633.94446709374</v>
      </c>
      <c r="K1314" s="95">
        <v>579521.20833333337</v>
      </c>
      <c r="R1314" s="42"/>
    </row>
    <row r="1315" spans="2:18" x14ac:dyDescent="0.35">
      <c r="B1315" s="66">
        <v>44298</v>
      </c>
      <c r="C1315">
        <f t="shared" si="80"/>
        <v>2021</v>
      </c>
      <c r="D1315">
        <f t="shared" si="81"/>
        <v>4</v>
      </c>
      <c r="E1315">
        <f t="shared" si="82"/>
        <v>12</v>
      </c>
      <c r="F1315" s="36">
        <f>IF(VLOOKUP(B1315,Temperature!$A$5:$F$2241,6,FALSE)=999,0,VLOOKUP(B1315,Temperature!$A$5:$F$2241,6,FALSE))</f>
        <v>45.666670000000003</v>
      </c>
      <c r="G1315" s="94">
        <f t="shared" si="83"/>
        <v>216554.38884838464</v>
      </c>
      <c r="H1315" s="94">
        <v>87690.416666666672</v>
      </c>
      <c r="I1315" s="94">
        <f>VLOOKUP(B1315,'Daily NLSL'!D1292:E3117,2,FALSE)</f>
        <v>197255.74190994041</v>
      </c>
      <c r="J1315" s="95">
        <v>132481.70257500836</v>
      </c>
      <c r="K1315" s="95">
        <v>633982.25</v>
      </c>
      <c r="R1315" s="42"/>
    </row>
    <row r="1316" spans="2:18" x14ac:dyDescent="0.35">
      <c r="B1316" s="66">
        <v>44299</v>
      </c>
      <c r="C1316">
        <f t="shared" si="80"/>
        <v>2021</v>
      </c>
      <c r="D1316">
        <f t="shared" si="81"/>
        <v>4</v>
      </c>
      <c r="E1316">
        <f t="shared" si="82"/>
        <v>13</v>
      </c>
      <c r="F1316" s="36">
        <f>IF(VLOOKUP(B1316,Temperature!$A$5:$F$2241,6,FALSE)=999,0,VLOOKUP(B1316,Temperature!$A$5:$F$2241,6,FALSE))</f>
        <v>50.625</v>
      </c>
      <c r="G1316" s="94">
        <f t="shared" si="83"/>
        <v>211912.77002250703</v>
      </c>
      <c r="H1316" s="94">
        <v>105739.58333333333</v>
      </c>
      <c r="I1316" s="94">
        <f>VLOOKUP(B1316,'Daily NLSL'!D1293:E3118,2,FALSE)</f>
        <v>205869.00333243667</v>
      </c>
      <c r="J1316" s="95">
        <v>132290.39331172293</v>
      </c>
      <c r="K1316" s="95">
        <v>655811.75</v>
      </c>
      <c r="R1316" s="42"/>
    </row>
    <row r="1317" spans="2:18" x14ac:dyDescent="0.35">
      <c r="B1317" s="66">
        <v>44300</v>
      </c>
      <c r="C1317">
        <f t="shared" si="80"/>
        <v>2021</v>
      </c>
      <c r="D1317">
        <f t="shared" si="81"/>
        <v>4</v>
      </c>
      <c r="E1317">
        <f t="shared" si="82"/>
        <v>14</v>
      </c>
      <c r="F1317" s="36">
        <f>IF(VLOOKUP(B1317,Temperature!$A$5:$F$2241,6,FALSE)=999,0,VLOOKUP(B1317,Temperature!$A$5:$F$2241,6,FALSE))</f>
        <v>56.791670000000003</v>
      </c>
      <c r="G1317" s="94">
        <f t="shared" si="83"/>
        <v>193415.28702007543</v>
      </c>
      <c r="H1317" s="94">
        <v>113125</v>
      </c>
      <c r="I1317" s="94">
        <f>VLOOKUP(B1317,'Daily NLSL'!D1294:E3119,2,FALSE)</f>
        <v>202043.78865426334</v>
      </c>
      <c r="J1317" s="95">
        <v>131807.13265899458</v>
      </c>
      <c r="K1317" s="95">
        <v>640391.20833333337</v>
      </c>
      <c r="R1317" s="42"/>
    </row>
    <row r="1318" spans="2:18" x14ac:dyDescent="0.35">
      <c r="B1318" s="66">
        <v>44301</v>
      </c>
      <c r="C1318">
        <f t="shared" si="80"/>
        <v>2021</v>
      </c>
      <c r="D1318">
        <f t="shared" si="81"/>
        <v>4</v>
      </c>
      <c r="E1318">
        <f t="shared" si="82"/>
        <v>15</v>
      </c>
      <c r="F1318" s="36">
        <f>IF(VLOOKUP(B1318,Temperature!$A$5:$F$2241,6,FALSE)=999,0,VLOOKUP(B1318,Temperature!$A$5:$F$2241,6,FALSE))</f>
        <v>60.583329999999997</v>
      </c>
      <c r="G1318" s="94">
        <f t="shared" si="83"/>
        <v>167554.77672294585</v>
      </c>
      <c r="H1318" s="94">
        <v>117722.08333333333</v>
      </c>
      <c r="I1318" s="94">
        <f>VLOOKUP(B1318,'Daily NLSL'!D1295:E3120,2,FALSE)</f>
        <v>199977.17457481835</v>
      </c>
      <c r="J1318" s="95">
        <v>129045.67370223584</v>
      </c>
      <c r="K1318" s="95">
        <v>614299.70833333337</v>
      </c>
      <c r="R1318" s="42"/>
    </row>
    <row r="1319" spans="2:18" x14ac:dyDescent="0.35">
      <c r="B1319" s="66">
        <v>44302</v>
      </c>
      <c r="C1319">
        <f t="shared" si="80"/>
        <v>2021</v>
      </c>
      <c r="D1319">
        <f t="shared" si="81"/>
        <v>4</v>
      </c>
      <c r="E1319">
        <f t="shared" si="82"/>
        <v>16</v>
      </c>
      <c r="F1319" s="36">
        <f>IF(VLOOKUP(B1319,Temperature!$A$5:$F$2241,6,FALSE)=999,0,VLOOKUP(B1319,Temperature!$A$5:$F$2241,6,FALSE))</f>
        <v>57.25</v>
      </c>
      <c r="G1319" s="94">
        <f t="shared" si="83"/>
        <v>164325.78573910968</v>
      </c>
      <c r="H1319" s="94">
        <v>115745</v>
      </c>
      <c r="I1319" s="94">
        <f>VLOOKUP(B1319,'Daily NLSL'!D1296:E3121,2,FALSE)</f>
        <v>201063.95075355415</v>
      </c>
      <c r="J1319" s="95">
        <v>128037.22184066959</v>
      </c>
      <c r="K1319" s="95">
        <v>609171.95833333337</v>
      </c>
      <c r="R1319" s="42"/>
    </row>
    <row r="1320" spans="2:18" x14ac:dyDescent="0.35">
      <c r="B1320" s="66">
        <v>44303</v>
      </c>
      <c r="C1320">
        <f t="shared" si="80"/>
        <v>2021</v>
      </c>
      <c r="D1320">
        <f t="shared" si="81"/>
        <v>4</v>
      </c>
      <c r="E1320">
        <f t="shared" si="82"/>
        <v>17</v>
      </c>
      <c r="F1320" s="36">
        <f>IF(VLOOKUP(B1320,Temperature!$A$5:$F$2241,6,FALSE)=999,0,VLOOKUP(B1320,Temperature!$A$5:$F$2241,6,FALSE))</f>
        <v>59.083329999999997</v>
      </c>
      <c r="G1320" s="94">
        <f t="shared" si="83"/>
        <v>159180.22598530375</v>
      </c>
      <c r="H1320" s="94">
        <v>106595</v>
      </c>
      <c r="I1320" s="94">
        <f>VLOOKUP(B1320,'Daily NLSL'!D1297:E3122,2,FALSE)</f>
        <v>198966.6251703983</v>
      </c>
      <c r="J1320" s="95">
        <v>122426.31551096459</v>
      </c>
      <c r="K1320" s="95">
        <v>587168.16666666663</v>
      </c>
      <c r="R1320" s="42"/>
    </row>
    <row r="1321" spans="2:18" x14ac:dyDescent="0.35">
      <c r="B1321" s="66">
        <v>44304</v>
      </c>
      <c r="C1321">
        <f t="shared" si="80"/>
        <v>2021</v>
      </c>
      <c r="D1321">
        <f t="shared" si="81"/>
        <v>4</v>
      </c>
      <c r="E1321">
        <f t="shared" si="82"/>
        <v>18</v>
      </c>
      <c r="F1321" s="36">
        <f>IF(VLOOKUP(B1321,Temperature!$A$5:$F$2241,6,FALSE)=999,0,VLOOKUP(B1321,Temperature!$A$5:$F$2241,6,FALSE))</f>
        <v>61.208329999999997</v>
      </c>
      <c r="G1321" s="94">
        <f t="shared" si="83"/>
        <v>157396.33464537008</v>
      </c>
      <c r="H1321" s="94">
        <v>99368.333333333328</v>
      </c>
      <c r="I1321" s="94">
        <f>VLOOKUP(B1321,'Daily NLSL'!D1298:E3123,2,FALSE)</f>
        <v>199553.37344014875</v>
      </c>
      <c r="J1321" s="95">
        <v>123056.41691448125</v>
      </c>
      <c r="K1321" s="95">
        <v>579374.45833333337</v>
      </c>
      <c r="R1321" s="42"/>
    </row>
    <row r="1322" spans="2:18" x14ac:dyDescent="0.35">
      <c r="B1322" s="66">
        <v>44305</v>
      </c>
      <c r="C1322">
        <f t="shared" si="80"/>
        <v>2021</v>
      </c>
      <c r="D1322">
        <f t="shared" si="81"/>
        <v>4</v>
      </c>
      <c r="E1322">
        <f t="shared" si="82"/>
        <v>19</v>
      </c>
      <c r="F1322" s="36">
        <f>IF(VLOOKUP(B1322,Temperature!$A$5:$F$2241,6,FALSE)=999,0,VLOOKUP(B1322,Temperature!$A$5:$F$2241,6,FALSE))</f>
        <v>55.208329999999997</v>
      </c>
      <c r="G1322" s="94">
        <f t="shared" si="83"/>
        <v>167483.80244418466</v>
      </c>
      <c r="H1322" s="94">
        <v>104118.33333333333</v>
      </c>
      <c r="I1322" s="94">
        <f>VLOOKUP(B1322,'Daily NLSL'!D1299:E3124,2,FALSE)</f>
        <v>198249.56147228167</v>
      </c>
      <c r="J1322" s="95">
        <v>126875.88608353375</v>
      </c>
      <c r="K1322" s="95">
        <v>596727.58333333337</v>
      </c>
      <c r="R1322" s="42"/>
    </row>
    <row r="1323" spans="2:18" x14ac:dyDescent="0.35">
      <c r="B1323" s="66">
        <v>44306</v>
      </c>
      <c r="C1323">
        <f t="shared" si="80"/>
        <v>2021</v>
      </c>
      <c r="D1323">
        <f t="shared" si="81"/>
        <v>4</v>
      </c>
      <c r="E1323">
        <f t="shared" si="82"/>
        <v>20</v>
      </c>
      <c r="F1323" s="36">
        <f>IF(VLOOKUP(B1323,Temperature!$A$5:$F$2241,6,FALSE)=999,0,VLOOKUP(B1323,Temperature!$A$5:$F$2241,6,FALSE))</f>
        <v>51.375</v>
      </c>
      <c r="G1323" s="94">
        <f t="shared" si="83"/>
        <v>177704.82171777252</v>
      </c>
      <c r="H1323" s="94">
        <v>114963.75</v>
      </c>
      <c r="I1323" s="94">
        <f>VLOOKUP(B1323,'Daily NLSL'!D1300:E3125,2,FALSE)</f>
        <v>198791.62244887001</v>
      </c>
      <c r="J1323" s="95">
        <v>130855.47250002415</v>
      </c>
      <c r="K1323" s="95">
        <v>622315.66666666663</v>
      </c>
      <c r="R1323" s="42"/>
    </row>
    <row r="1324" spans="2:18" x14ac:dyDescent="0.35">
      <c r="B1324" s="66">
        <v>44307</v>
      </c>
      <c r="C1324">
        <f t="shared" si="80"/>
        <v>2021</v>
      </c>
      <c r="D1324">
        <f t="shared" si="81"/>
        <v>4</v>
      </c>
      <c r="E1324">
        <f t="shared" si="82"/>
        <v>21</v>
      </c>
      <c r="F1324" s="36">
        <f>IF(VLOOKUP(B1324,Temperature!$A$5:$F$2241,6,FALSE)=999,0,VLOOKUP(B1324,Temperature!$A$5:$F$2241,6,FALSE))</f>
        <v>56.166670000000003</v>
      </c>
      <c r="G1324" s="94">
        <f t="shared" si="83"/>
        <v>176121.53466455458</v>
      </c>
      <c r="H1324" s="94">
        <v>119646.66666666667</v>
      </c>
      <c r="I1324" s="94">
        <f>VLOOKUP(B1324,'Daily NLSL'!D1301:E3126,2,FALSE)</f>
        <v>198588.99699054289</v>
      </c>
      <c r="J1324" s="95">
        <v>127964.01001156917</v>
      </c>
      <c r="K1324" s="95">
        <v>622321.20833333337</v>
      </c>
      <c r="R1324" s="42"/>
    </row>
    <row r="1325" spans="2:18" x14ac:dyDescent="0.35">
      <c r="B1325" s="66">
        <v>44308</v>
      </c>
      <c r="C1325">
        <f t="shared" si="80"/>
        <v>2021</v>
      </c>
      <c r="D1325">
        <f t="shared" si="81"/>
        <v>4</v>
      </c>
      <c r="E1325">
        <f t="shared" si="82"/>
        <v>22</v>
      </c>
      <c r="F1325" s="36">
        <f>IF(VLOOKUP(B1325,Temperature!$A$5:$F$2241,6,FALSE)=999,0,VLOOKUP(B1325,Temperature!$A$5:$F$2241,6,FALSE))</f>
        <v>58.041670000000003</v>
      </c>
      <c r="G1325" s="94">
        <f t="shared" si="83"/>
        <v>139270.41423432087</v>
      </c>
      <c r="H1325" s="94">
        <v>128282.91666666667</v>
      </c>
      <c r="I1325" s="94">
        <f>VLOOKUP(B1325,'Daily NLSL'!D1302:E3127,2,FALSE)</f>
        <v>198970.31877189627</v>
      </c>
      <c r="J1325" s="95">
        <v>126665.80866044958</v>
      </c>
      <c r="K1325" s="95">
        <v>593189.45833333337</v>
      </c>
      <c r="R1325" s="42"/>
    </row>
    <row r="1326" spans="2:18" x14ac:dyDescent="0.35">
      <c r="B1326" s="66">
        <v>44309</v>
      </c>
      <c r="C1326">
        <f t="shared" si="80"/>
        <v>2021</v>
      </c>
      <c r="D1326">
        <f t="shared" si="81"/>
        <v>4</v>
      </c>
      <c r="E1326">
        <f t="shared" si="82"/>
        <v>23</v>
      </c>
      <c r="F1326" s="36">
        <f>IF(VLOOKUP(B1326,Temperature!$A$5:$F$2241,6,FALSE)=999,0,VLOOKUP(B1326,Temperature!$A$5:$F$2241,6,FALSE))</f>
        <v>54.666670000000003</v>
      </c>
      <c r="G1326" s="94">
        <f t="shared" si="83"/>
        <v>194772.18559710582</v>
      </c>
      <c r="H1326" s="94">
        <v>121555</v>
      </c>
      <c r="I1326" s="94">
        <f>VLOOKUP(B1326,'Daily NLSL'!D1303:E3128,2,FALSE)</f>
        <v>199169.40330541626</v>
      </c>
      <c r="J1326" s="95">
        <v>128612.20276414459</v>
      </c>
      <c r="K1326" s="95">
        <v>644108.79166666663</v>
      </c>
      <c r="R1326" s="42"/>
    </row>
    <row r="1327" spans="2:18" x14ac:dyDescent="0.35">
      <c r="B1327" s="66">
        <v>44310</v>
      </c>
      <c r="C1327">
        <f t="shared" si="80"/>
        <v>2021</v>
      </c>
      <c r="D1327">
        <f t="shared" si="81"/>
        <v>4</v>
      </c>
      <c r="E1327">
        <f t="shared" si="82"/>
        <v>24</v>
      </c>
      <c r="F1327" s="36">
        <f>IF(VLOOKUP(B1327,Temperature!$A$5:$F$2241,6,FALSE)=999,0,VLOOKUP(B1327,Temperature!$A$5:$F$2241,6,FALSE))</f>
        <v>51.916670000000003</v>
      </c>
      <c r="G1327" s="94">
        <f t="shared" si="83"/>
        <v>164915.888793363</v>
      </c>
      <c r="H1327" s="94">
        <v>91971.25</v>
      </c>
      <c r="I1327" s="94">
        <f>VLOOKUP(B1327,'Daily NLSL'!D1304:E3129,2,FALSE)</f>
        <v>198899.49440358664</v>
      </c>
      <c r="J1327" s="95">
        <v>127690.20013638376</v>
      </c>
      <c r="K1327" s="95">
        <v>583476.83333333337</v>
      </c>
      <c r="R1327" s="42"/>
    </row>
    <row r="1328" spans="2:18" x14ac:dyDescent="0.35">
      <c r="B1328" s="66">
        <v>44311</v>
      </c>
      <c r="C1328">
        <f t="shared" si="80"/>
        <v>2021</v>
      </c>
      <c r="D1328">
        <f t="shared" si="81"/>
        <v>4</v>
      </c>
      <c r="E1328">
        <f t="shared" si="82"/>
        <v>25</v>
      </c>
      <c r="F1328" s="36">
        <f>IF(VLOOKUP(B1328,Temperature!$A$5:$F$2241,6,FALSE)=999,0,VLOOKUP(B1328,Temperature!$A$5:$F$2241,6,FALSE))</f>
        <v>48.5</v>
      </c>
      <c r="G1328" s="94">
        <f t="shared" si="83"/>
        <v>172200.73840479745</v>
      </c>
      <c r="H1328" s="94">
        <v>71429.166666666672</v>
      </c>
      <c r="I1328" s="94">
        <f>VLOOKUP(B1328,'Daily NLSL'!D1305:E3130,2,FALSE)</f>
        <v>197709.97268365961</v>
      </c>
      <c r="J1328" s="95">
        <v>128321.16391154291</v>
      </c>
      <c r="K1328" s="95">
        <v>569661.04166666663</v>
      </c>
      <c r="R1328" s="42"/>
    </row>
    <row r="1329" spans="2:18" x14ac:dyDescent="0.35">
      <c r="B1329" s="66">
        <v>44312</v>
      </c>
      <c r="C1329">
        <f t="shared" si="80"/>
        <v>2021</v>
      </c>
      <c r="D1329">
        <f t="shared" si="81"/>
        <v>4</v>
      </c>
      <c r="E1329">
        <f t="shared" si="82"/>
        <v>26</v>
      </c>
      <c r="F1329" s="36">
        <f>IF(VLOOKUP(B1329,Temperature!$A$5:$F$2241,6,FALSE)=999,0,VLOOKUP(B1329,Temperature!$A$5:$F$2241,6,FALSE))</f>
        <v>51.416670000000003</v>
      </c>
      <c r="G1329" s="94">
        <f t="shared" si="83"/>
        <v>183592.32659984459</v>
      </c>
      <c r="H1329" s="94">
        <v>83970.833333333328</v>
      </c>
      <c r="I1329" s="94">
        <f>VLOOKUP(B1329,'Daily NLSL'!D1306:E3131,2,FALSE)</f>
        <v>198168.35508895127</v>
      </c>
      <c r="J1329" s="95">
        <v>135522.77664453749</v>
      </c>
      <c r="K1329" s="95">
        <v>601254.29166666663</v>
      </c>
      <c r="R1329" s="42"/>
    </row>
    <row r="1330" spans="2:18" x14ac:dyDescent="0.35">
      <c r="B1330" s="66">
        <v>44313</v>
      </c>
      <c r="C1330">
        <f t="shared" si="80"/>
        <v>2021</v>
      </c>
      <c r="D1330">
        <f t="shared" si="81"/>
        <v>4</v>
      </c>
      <c r="E1330">
        <f t="shared" si="82"/>
        <v>27</v>
      </c>
      <c r="F1330" s="36">
        <f>IF(VLOOKUP(B1330,Temperature!$A$5:$F$2241,6,FALSE)=999,0,VLOOKUP(B1330,Temperature!$A$5:$F$2241,6,FALSE))</f>
        <v>54.291670000000003</v>
      </c>
      <c r="G1330" s="94">
        <f t="shared" si="83"/>
        <v>174660.28209337298</v>
      </c>
      <c r="H1330" s="94">
        <v>107000.83333333333</v>
      </c>
      <c r="I1330" s="94">
        <f>VLOOKUP(B1330,'Daily NLSL'!D1307:E3132,2,FALSE)</f>
        <v>198628.66356942791</v>
      </c>
      <c r="J1330" s="95">
        <v>138470.80433719917</v>
      </c>
      <c r="K1330" s="95">
        <v>618760.58333333337</v>
      </c>
      <c r="R1330" s="42"/>
    </row>
    <row r="1331" spans="2:18" x14ac:dyDescent="0.35">
      <c r="B1331" s="66">
        <v>44314</v>
      </c>
      <c r="C1331">
        <f t="shared" si="80"/>
        <v>2021</v>
      </c>
      <c r="D1331">
        <f t="shared" si="81"/>
        <v>4</v>
      </c>
      <c r="E1331">
        <f t="shared" si="82"/>
        <v>28</v>
      </c>
      <c r="F1331" s="36">
        <f>IF(VLOOKUP(B1331,Temperature!$A$5:$F$2241,6,FALSE)=999,0,VLOOKUP(B1331,Temperature!$A$5:$F$2241,6,FALSE))</f>
        <v>56.125</v>
      </c>
      <c r="G1331" s="94">
        <f t="shared" si="83"/>
        <v>168006.36555394501</v>
      </c>
      <c r="H1331" s="94">
        <v>122477.91666666667</v>
      </c>
      <c r="I1331" s="94">
        <f>VLOOKUP(B1331,'Daily NLSL'!D1308:E3133,2,FALSE)</f>
        <v>197806.6874955371</v>
      </c>
      <c r="J1331" s="95">
        <v>131619.98861718457</v>
      </c>
      <c r="K1331" s="95">
        <v>619910.95833333337</v>
      </c>
      <c r="R1331" s="42"/>
    </row>
    <row r="1332" spans="2:18" x14ac:dyDescent="0.35">
      <c r="B1332" s="66">
        <v>44315</v>
      </c>
      <c r="C1332">
        <f t="shared" si="80"/>
        <v>2021</v>
      </c>
      <c r="D1332">
        <f t="shared" si="81"/>
        <v>4</v>
      </c>
      <c r="E1332">
        <f t="shared" si="82"/>
        <v>29</v>
      </c>
      <c r="F1332" s="36">
        <f>IF(VLOOKUP(B1332,Temperature!$A$5:$F$2241,6,FALSE)=999,0,VLOOKUP(B1332,Temperature!$A$5:$F$2241,6,FALSE))</f>
        <v>62.5</v>
      </c>
      <c r="G1332" s="94">
        <f t="shared" si="83"/>
        <v>171107.44683148336</v>
      </c>
      <c r="H1332" s="94">
        <v>129304.58333333333</v>
      </c>
      <c r="I1332" s="94">
        <f>VLOOKUP(B1332,'Daily NLSL'!D1309:E3134,2,FALSE)</f>
        <v>199714.00106395539</v>
      </c>
      <c r="J1332" s="95">
        <v>132971.3437712279</v>
      </c>
      <c r="K1332" s="95">
        <v>633097.375</v>
      </c>
      <c r="R1332" s="42"/>
    </row>
    <row r="1333" spans="2:18" x14ac:dyDescent="0.35">
      <c r="B1333" s="66">
        <v>44316</v>
      </c>
      <c r="C1333">
        <f t="shared" si="80"/>
        <v>2021</v>
      </c>
      <c r="D1333">
        <f t="shared" si="81"/>
        <v>4</v>
      </c>
      <c r="E1333">
        <f t="shared" si="82"/>
        <v>30</v>
      </c>
      <c r="F1333" s="36">
        <f>IF(VLOOKUP(B1333,Temperature!$A$5:$F$2241,6,FALSE)=999,0,VLOOKUP(B1333,Temperature!$A$5:$F$2241,6,FALSE))</f>
        <v>64.125</v>
      </c>
      <c r="G1333" s="94">
        <f t="shared" si="83"/>
        <v>153936.54856747616</v>
      </c>
      <c r="H1333" s="94">
        <v>143592.08333333334</v>
      </c>
      <c r="I1333" s="94">
        <f>VLOOKUP(B1333,'Daily NLSL'!D1310:E3135,2,FALSE)</f>
        <v>202087.4109782204</v>
      </c>
      <c r="J1333" s="95">
        <v>126701.37378763668</v>
      </c>
      <c r="K1333" s="95">
        <v>626317.41666666663</v>
      </c>
      <c r="R1333" s="42"/>
    </row>
    <row r="1334" spans="2:18" x14ac:dyDescent="0.35">
      <c r="B1334" s="66">
        <v>44317</v>
      </c>
      <c r="C1334">
        <f t="shared" si="80"/>
        <v>2021</v>
      </c>
      <c r="D1334">
        <f t="shared" si="81"/>
        <v>5</v>
      </c>
      <c r="E1334">
        <f t="shared" si="82"/>
        <v>1</v>
      </c>
      <c r="F1334" s="36">
        <f>IF(VLOOKUP(B1334,Temperature!$A$5:$F$2241,6,FALSE)=999,0,VLOOKUP(B1334,Temperature!$A$5:$F$2241,6,FALSE))</f>
        <v>57.708329999999997</v>
      </c>
      <c r="G1334" s="94">
        <f t="shared" si="83"/>
        <v>144284.86746508046</v>
      </c>
      <c r="H1334" s="94">
        <v>127522.08333333333</v>
      </c>
      <c r="I1334" s="94">
        <f>VLOOKUP(B1334,'Daily NLSL'!D1311:E3136,2,FALSE)</f>
        <v>204304.97152984457</v>
      </c>
      <c r="J1334" s="95">
        <v>122430.28600507502</v>
      </c>
      <c r="K1334" s="95">
        <v>598542.20833333337</v>
      </c>
      <c r="R1334" s="42"/>
    </row>
    <row r="1335" spans="2:18" x14ac:dyDescent="0.35">
      <c r="B1335" s="66">
        <v>44318</v>
      </c>
      <c r="C1335">
        <f t="shared" si="80"/>
        <v>2021</v>
      </c>
      <c r="D1335">
        <f t="shared" si="81"/>
        <v>5</v>
      </c>
      <c r="E1335">
        <f t="shared" si="82"/>
        <v>2</v>
      </c>
      <c r="F1335" s="36">
        <f>IF(VLOOKUP(B1335,Temperature!$A$5:$F$2241,6,FALSE)=999,0,VLOOKUP(B1335,Temperature!$A$5:$F$2241,6,FALSE))</f>
        <v>56.583329999999997</v>
      </c>
      <c r="G1335" s="94">
        <f t="shared" si="83"/>
        <v>150285.01704052836</v>
      </c>
      <c r="H1335" s="94">
        <v>105413.33333333333</v>
      </c>
      <c r="I1335" s="94">
        <f>VLOOKUP(B1335,'Daily NLSL'!D1312:E3137,2,FALSE)</f>
        <v>202601.6801834871</v>
      </c>
      <c r="J1335" s="95">
        <v>119258.96944265126</v>
      </c>
      <c r="K1335" s="95">
        <v>577559</v>
      </c>
      <c r="R1335" s="42"/>
    </row>
    <row r="1336" spans="2:18" x14ac:dyDescent="0.35">
      <c r="B1336" s="66">
        <v>44319</v>
      </c>
      <c r="C1336">
        <f t="shared" si="80"/>
        <v>2021</v>
      </c>
      <c r="D1336">
        <f t="shared" si="81"/>
        <v>5</v>
      </c>
      <c r="E1336">
        <f t="shared" si="82"/>
        <v>3</v>
      </c>
      <c r="F1336" s="36">
        <f>IF(VLOOKUP(B1336,Temperature!$A$5:$F$2241,6,FALSE)=999,0,VLOOKUP(B1336,Temperature!$A$5:$F$2241,6,FALSE))</f>
        <v>53.958329999999997</v>
      </c>
      <c r="G1336" s="94">
        <f t="shared" si="83"/>
        <v>156280.67568239465</v>
      </c>
      <c r="H1336" s="94">
        <v>126659.58333333333</v>
      </c>
      <c r="I1336" s="94">
        <f>VLOOKUP(B1336,'Daily NLSL'!D1313:E3138,2,FALSE)</f>
        <v>203384.46915442043</v>
      </c>
      <c r="J1336" s="95">
        <v>129878.48016318498</v>
      </c>
      <c r="K1336" s="95">
        <v>616203.20833333337</v>
      </c>
      <c r="R1336" s="42"/>
    </row>
    <row r="1337" spans="2:18" x14ac:dyDescent="0.35">
      <c r="B1337" s="66">
        <v>44320</v>
      </c>
      <c r="C1337">
        <f t="shared" si="80"/>
        <v>2021</v>
      </c>
      <c r="D1337">
        <f t="shared" si="81"/>
        <v>5</v>
      </c>
      <c r="E1337">
        <f t="shared" si="82"/>
        <v>4</v>
      </c>
      <c r="F1337" s="36">
        <f>IF(VLOOKUP(B1337,Temperature!$A$5:$F$2241,6,FALSE)=999,0,VLOOKUP(B1337,Temperature!$A$5:$F$2241,6,FALSE))</f>
        <v>57.208329999999997</v>
      </c>
      <c r="G1337" s="94">
        <f t="shared" si="83"/>
        <v>152066.36642665882</v>
      </c>
      <c r="H1337" s="94">
        <v>148259.16666666666</v>
      </c>
      <c r="I1337" s="94">
        <f>VLOOKUP(B1337,'Daily NLSL'!D1314:E3139,2,FALSE)</f>
        <v>204924.27150464166</v>
      </c>
      <c r="J1337" s="95">
        <v>127834.19540203291</v>
      </c>
      <c r="K1337" s="95">
        <v>633084</v>
      </c>
      <c r="R1337" s="42"/>
    </row>
    <row r="1338" spans="2:18" x14ac:dyDescent="0.35">
      <c r="B1338" s="66">
        <v>44321</v>
      </c>
      <c r="C1338">
        <f t="shared" si="80"/>
        <v>2021</v>
      </c>
      <c r="D1338">
        <f t="shared" si="81"/>
        <v>5</v>
      </c>
      <c r="E1338">
        <f t="shared" si="82"/>
        <v>5</v>
      </c>
      <c r="F1338" s="36">
        <f>IF(VLOOKUP(B1338,Temperature!$A$5:$F$2241,6,FALSE)=999,0,VLOOKUP(B1338,Temperature!$A$5:$F$2241,6,FALSE))</f>
        <v>59.333329999999997</v>
      </c>
      <c r="G1338" s="94">
        <f t="shared" si="83"/>
        <v>150801.51548298667</v>
      </c>
      <c r="H1338" s="94">
        <v>160695.83333333334</v>
      </c>
      <c r="I1338" s="94">
        <f>VLOOKUP(B1338,'Daily NLSL'!D1315:E3140,2,FALSE)</f>
        <v>204329.36492899331</v>
      </c>
      <c r="J1338" s="95">
        <v>131906.78625468668</v>
      </c>
      <c r="K1338" s="95">
        <v>647733.5</v>
      </c>
      <c r="R1338" s="42"/>
    </row>
    <row r="1339" spans="2:18" x14ac:dyDescent="0.35">
      <c r="B1339" s="66">
        <v>44322</v>
      </c>
      <c r="C1339">
        <f t="shared" si="80"/>
        <v>2021</v>
      </c>
      <c r="D1339">
        <f t="shared" si="81"/>
        <v>5</v>
      </c>
      <c r="E1339">
        <f t="shared" si="82"/>
        <v>6</v>
      </c>
      <c r="F1339" s="36">
        <f>IF(VLOOKUP(B1339,Temperature!$A$5:$F$2241,6,FALSE)=999,0,VLOOKUP(B1339,Temperature!$A$5:$F$2241,6,FALSE))</f>
        <v>65.541659999999993</v>
      </c>
      <c r="G1339" s="94">
        <f t="shared" si="83"/>
        <v>145458.04898793076</v>
      </c>
      <c r="H1339" s="94">
        <v>171032.08333333334</v>
      </c>
      <c r="I1339" s="94">
        <f>VLOOKUP(B1339,'Daily NLSL'!D1316:E3141,2,FALSE)</f>
        <v>203798.67352868209</v>
      </c>
      <c r="J1339" s="95">
        <v>136456.86081672041</v>
      </c>
      <c r="K1339" s="95">
        <v>656745.66666666663</v>
      </c>
      <c r="R1339" s="42"/>
    </row>
    <row r="1340" spans="2:18" x14ac:dyDescent="0.35">
      <c r="B1340" s="66">
        <v>44323</v>
      </c>
      <c r="C1340">
        <f t="shared" si="80"/>
        <v>2021</v>
      </c>
      <c r="D1340">
        <f t="shared" si="81"/>
        <v>5</v>
      </c>
      <c r="E1340">
        <f t="shared" si="82"/>
        <v>7</v>
      </c>
      <c r="F1340" s="36">
        <f>IF(VLOOKUP(B1340,Temperature!$A$5:$F$2241,6,FALSE)=999,0,VLOOKUP(B1340,Temperature!$A$5:$F$2241,6,FALSE))</f>
        <v>52.541670000000003</v>
      </c>
      <c r="G1340" s="94">
        <f t="shared" si="83"/>
        <v>143760.59490632699</v>
      </c>
      <c r="H1340" s="94">
        <v>168845</v>
      </c>
      <c r="I1340" s="94">
        <f>VLOOKUP(B1340,'Daily NLSL'!D1317:E3142,2,FALSE)</f>
        <v>204359.93290738584</v>
      </c>
      <c r="J1340" s="95">
        <v>132285.63885295377</v>
      </c>
      <c r="K1340" s="95">
        <v>649251.16666666663</v>
      </c>
      <c r="R1340" s="42"/>
    </row>
    <row r="1341" spans="2:18" x14ac:dyDescent="0.35">
      <c r="B1341" s="66">
        <v>44324</v>
      </c>
      <c r="C1341">
        <f t="shared" si="80"/>
        <v>2021</v>
      </c>
      <c r="D1341">
        <f t="shared" si="81"/>
        <v>5</v>
      </c>
      <c r="E1341">
        <f t="shared" si="82"/>
        <v>8</v>
      </c>
      <c r="F1341" s="36">
        <f>IF(VLOOKUP(B1341,Temperature!$A$5:$F$2241,6,FALSE)=999,0,VLOOKUP(B1341,Temperature!$A$5:$F$2241,6,FALSE))</f>
        <v>50.791670000000003</v>
      </c>
      <c r="G1341" s="94">
        <f t="shared" si="83"/>
        <v>143867.94875540002</v>
      </c>
      <c r="H1341" s="94">
        <v>135404.16666666666</v>
      </c>
      <c r="I1341" s="94">
        <f>VLOOKUP(B1341,'Daily NLSL'!D1318:E3143,2,FALSE)</f>
        <v>203774.85996213791</v>
      </c>
      <c r="J1341" s="95">
        <v>126908.6912824621</v>
      </c>
      <c r="K1341" s="95">
        <v>609955.66666666663</v>
      </c>
      <c r="R1341" s="42"/>
    </row>
    <row r="1342" spans="2:18" x14ac:dyDescent="0.35">
      <c r="B1342" s="66">
        <v>44325</v>
      </c>
      <c r="C1342">
        <f t="shared" si="80"/>
        <v>2021</v>
      </c>
      <c r="D1342">
        <f t="shared" si="81"/>
        <v>5</v>
      </c>
      <c r="E1342">
        <f t="shared" si="82"/>
        <v>9</v>
      </c>
      <c r="F1342" s="36">
        <f>IF(VLOOKUP(B1342,Temperature!$A$5:$F$2241,6,FALSE)=999,0,VLOOKUP(B1342,Temperature!$A$5:$F$2241,6,FALSE))</f>
        <v>55.166670000000003</v>
      </c>
      <c r="G1342" s="94">
        <f t="shared" si="83"/>
        <v>133095.64784410578</v>
      </c>
      <c r="H1342" s="94">
        <v>110429.16666666667</v>
      </c>
      <c r="I1342" s="94">
        <f>VLOOKUP(B1342,'Daily NLSL'!D1319:E3144,2,FALSE)</f>
        <v>192212.37863218624</v>
      </c>
      <c r="J1342" s="95">
        <v>127418.84852370793</v>
      </c>
      <c r="K1342" s="95">
        <v>563156.04166666663</v>
      </c>
      <c r="R1342" s="42"/>
    </row>
    <row r="1343" spans="2:18" x14ac:dyDescent="0.35">
      <c r="B1343" s="66">
        <v>44326</v>
      </c>
      <c r="C1343">
        <f t="shared" si="80"/>
        <v>2021</v>
      </c>
      <c r="D1343">
        <f t="shared" si="81"/>
        <v>5</v>
      </c>
      <c r="E1343">
        <f t="shared" si="82"/>
        <v>10</v>
      </c>
      <c r="F1343" s="36">
        <f>IF(VLOOKUP(B1343,Temperature!$A$5:$F$2241,6,FALSE)=999,0,VLOOKUP(B1343,Temperature!$A$5:$F$2241,6,FALSE))</f>
        <v>57.583329999999997</v>
      </c>
      <c r="G1343" s="94">
        <f t="shared" si="83"/>
        <v>154430.25997425758</v>
      </c>
      <c r="H1343" s="94">
        <v>134239.16666666666</v>
      </c>
      <c r="I1343" s="94">
        <f>VLOOKUP(B1343,'Daily NLSL'!D1320:E3145,2,FALSE)</f>
        <v>171114.5092594696</v>
      </c>
      <c r="J1343" s="95">
        <v>140557.14743293959</v>
      </c>
      <c r="K1343" s="95">
        <v>600341.08333333337</v>
      </c>
      <c r="R1343" s="42"/>
    </row>
    <row r="1344" spans="2:18" x14ac:dyDescent="0.35">
      <c r="B1344" s="66">
        <v>44327</v>
      </c>
      <c r="C1344">
        <f t="shared" si="80"/>
        <v>2021</v>
      </c>
      <c r="D1344">
        <f t="shared" si="81"/>
        <v>5</v>
      </c>
      <c r="E1344">
        <f t="shared" si="82"/>
        <v>11</v>
      </c>
      <c r="F1344" s="36">
        <f>IF(VLOOKUP(B1344,Temperature!$A$5:$F$2241,6,FALSE)=999,0,VLOOKUP(B1344,Temperature!$A$5:$F$2241,6,FALSE))</f>
        <v>61.25</v>
      </c>
      <c r="G1344" s="94">
        <f t="shared" si="83"/>
        <v>154661.56619610536</v>
      </c>
      <c r="H1344" s="94">
        <v>156811.25</v>
      </c>
      <c r="I1344" s="94">
        <f>VLOOKUP(B1344,'Daily NLSL'!D1321:E3146,2,FALSE)</f>
        <v>165437.00334361833</v>
      </c>
      <c r="J1344" s="95">
        <v>137074.72212694291</v>
      </c>
      <c r="K1344" s="95">
        <v>613984.54166666663</v>
      </c>
      <c r="R1344" s="42"/>
    </row>
    <row r="1345" spans="2:18" x14ac:dyDescent="0.35">
      <c r="B1345" s="66">
        <v>44328</v>
      </c>
      <c r="C1345">
        <f t="shared" si="80"/>
        <v>2021</v>
      </c>
      <c r="D1345">
        <f t="shared" si="81"/>
        <v>5</v>
      </c>
      <c r="E1345">
        <f t="shared" si="82"/>
        <v>12</v>
      </c>
      <c r="F1345" s="36">
        <f>IF(VLOOKUP(B1345,Temperature!$A$5:$F$2241,6,FALSE)=999,0,VLOOKUP(B1345,Temperature!$A$5:$F$2241,6,FALSE))</f>
        <v>61.25</v>
      </c>
      <c r="G1345" s="94">
        <f t="shared" si="83"/>
        <v>149691.02582555416</v>
      </c>
      <c r="H1345" s="94">
        <v>161437.08333333334</v>
      </c>
      <c r="I1345" s="94">
        <f>VLOOKUP(B1345,'Daily NLSL'!D1322:E3147,2,FALSE)</f>
        <v>165978.52407960582</v>
      </c>
      <c r="J1345" s="95">
        <v>135047.36676150665</v>
      </c>
      <c r="K1345" s="95">
        <v>612154</v>
      </c>
      <c r="R1345" s="42"/>
    </row>
    <row r="1346" spans="2:18" x14ac:dyDescent="0.35">
      <c r="B1346" s="66">
        <v>44329</v>
      </c>
      <c r="C1346">
        <f t="shared" si="80"/>
        <v>2021</v>
      </c>
      <c r="D1346">
        <f t="shared" si="81"/>
        <v>5</v>
      </c>
      <c r="E1346">
        <f t="shared" si="82"/>
        <v>13</v>
      </c>
      <c r="F1346" s="36">
        <f>IF(VLOOKUP(B1346,Temperature!$A$5:$F$2241,6,FALSE)=999,0,VLOOKUP(B1346,Temperature!$A$5:$F$2241,6,FALSE))</f>
        <v>63.208329999999997</v>
      </c>
      <c r="G1346" s="94">
        <f t="shared" si="83"/>
        <v>152945.26414560966</v>
      </c>
      <c r="H1346" s="94">
        <v>162155</v>
      </c>
      <c r="I1346" s="94">
        <f>VLOOKUP(B1346,'Daily NLSL'!D1323:E3148,2,FALSE)</f>
        <v>166841.78158200291</v>
      </c>
      <c r="J1346" s="95">
        <v>137386.28760572083</v>
      </c>
      <c r="K1346" s="95">
        <v>619328.33333333337</v>
      </c>
      <c r="R1346" s="42"/>
    </row>
    <row r="1347" spans="2:18" x14ac:dyDescent="0.35">
      <c r="B1347" s="66">
        <v>44330</v>
      </c>
      <c r="C1347">
        <f t="shared" si="80"/>
        <v>2021</v>
      </c>
      <c r="D1347">
        <f t="shared" si="81"/>
        <v>5</v>
      </c>
      <c r="E1347">
        <f t="shared" si="82"/>
        <v>14</v>
      </c>
      <c r="F1347" s="36">
        <f>IF(VLOOKUP(B1347,Temperature!$A$5:$F$2241,6,FALSE)=999,0,VLOOKUP(B1347,Temperature!$A$5:$F$2241,6,FALSE))</f>
        <v>66.25</v>
      </c>
      <c r="G1347" s="94">
        <f t="shared" si="83"/>
        <v>155883.48057974194</v>
      </c>
      <c r="H1347" s="94">
        <v>161340.83333333334</v>
      </c>
      <c r="I1347" s="94">
        <f>VLOOKUP(B1347,'Daily NLSL'!D1324:E3149,2,FALSE)</f>
        <v>179779.21098263629</v>
      </c>
      <c r="J1347" s="95">
        <v>134913.766770955</v>
      </c>
      <c r="K1347" s="95">
        <v>631917.29166666663</v>
      </c>
      <c r="R1347" s="42"/>
    </row>
    <row r="1348" spans="2:18" x14ac:dyDescent="0.35">
      <c r="B1348" s="66">
        <v>44331</v>
      </c>
      <c r="C1348">
        <f t="shared" si="80"/>
        <v>2021</v>
      </c>
      <c r="D1348">
        <f t="shared" si="81"/>
        <v>5</v>
      </c>
      <c r="E1348">
        <f t="shared" si="82"/>
        <v>15</v>
      </c>
      <c r="F1348" s="36">
        <f>IF(VLOOKUP(B1348,Temperature!$A$5:$F$2241,6,FALSE)=999,0,VLOOKUP(B1348,Temperature!$A$5:$F$2241,6,FALSE))</f>
        <v>69.291659999999993</v>
      </c>
      <c r="G1348" s="94">
        <f t="shared" si="83"/>
        <v>155147.14697295497</v>
      </c>
      <c r="H1348" s="94">
        <v>147074.58333333334</v>
      </c>
      <c r="I1348" s="94">
        <f>VLOOKUP(B1348,'Daily NLSL'!D1325:E3150,2,FALSE)</f>
        <v>198042.64167778709</v>
      </c>
      <c r="J1348" s="95">
        <v>127625.00301592458</v>
      </c>
      <c r="K1348" s="95">
        <v>627889.375</v>
      </c>
      <c r="R1348" s="42"/>
    </row>
    <row r="1349" spans="2:18" x14ac:dyDescent="0.35">
      <c r="B1349" s="66">
        <v>44332</v>
      </c>
      <c r="C1349">
        <f t="shared" si="80"/>
        <v>2021</v>
      </c>
      <c r="D1349">
        <f t="shared" si="81"/>
        <v>5</v>
      </c>
      <c r="E1349">
        <f t="shared" si="82"/>
        <v>16</v>
      </c>
      <c r="F1349" s="36">
        <f>IF(VLOOKUP(B1349,Temperature!$A$5:$F$2241,6,FALSE)=999,0,VLOOKUP(B1349,Temperature!$A$5:$F$2241,6,FALSE))</f>
        <v>70.416659999999993</v>
      </c>
      <c r="G1349" s="94">
        <f t="shared" si="83"/>
        <v>160409.45671109966</v>
      </c>
      <c r="H1349" s="94">
        <v>138172.5</v>
      </c>
      <c r="I1349" s="94">
        <f>VLOOKUP(B1349,'Daily NLSL'!D1326:E3151,2,FALSE)</f>
        <v>199827.57420871666</v>
      </c>
      <c r="J1349" s="95">
        <v>130351.17741351709</v>
      </c>
      <c r="K1349" s="95">
        <v>628760.70833333337</v>
      </c>
      <c r="R1349" s="42"/>
    </row>
    <row r="1350" spans="2:18" x14ac:dyDescent="0.35">
      <c r="B1350" s="66">
        <v>44333</v>
      </c>
      <c r="C1350">
        <f t="shared" si="80"/>
        <v>2021</v>
      </c>
      <c r="D1350">
        <f t="shared" si="81"/>
        <v>5</v>
      </c>
      <c r="E1350">
        <f t="shared" si="82"/>
        <v>17</v>
      </c>
      <c r="F1350" s="36">
        <f>IF(VLOOKUP(B1350,Temperature!$A$5:$F$2241,6,FALSE)=999,0,VLOOKUP(B1350,Temperature!$A$5:$F$2241,6,FALSE))</f>
        <v>67.166659999999993</v>
      </c>
      <c r="G1350" s="94">
        <f t="shared" si="83"/>
        <v>164276.84095267541</v>
      </c>
      <c r="H1350" s="94">
        <v>153026.25</v>
      </c>
      <c r="I1350" s="94">
        <f>VLOOKUP(B1350,'Daily NLSL'!D1327:E3152,2,FALSE)</f>
        <v>197503.32889637831</v>
      </c>
      <c r="J1350" s="95">
        <v>134428.49681761293</v>
      </c>
      <c r="K1350" s="95">
        <v>649234.91666666663</v>
      </c>
      <c r="R1350" s="42"/>
    </row>
    <row r="1351" spans="2:18" x14ac:dyDescent="0.35">
      <c r="B1351" s="66">
        <v>44334</v>
      </c>
      <c r="C1351">
        <f t="shared" si="80"/>
        <v>2021</v>
      </c>
      <c r="D1351">
        <f t="shared" si="81"/>
        <v>5</v>
      </c>
      <c r="E1351">
        <f t="shared" si="82"/>
        <v>18</v>
      </c>
      <c r="F1351" s="36">
        <f>IF(VLOOKUP(B1351,Temperature!$A$5:$F$2241,6,FALSE)=999,0,VLOOKUP(B1351,Temperature!$A$5:$F$2241,6,FALSE))</f>
        <v>58.166670000000003</v>
      </c>
      <c r="G1351" s="94">
        <f t="shared" si="83"/>
        <v>145529.53716752585</v>
      </c>
      <c r="H1351" s="94">
        <v>158014.16666666666</v>
      </c>
      <c r="I1351" s="94">
        <f>VLOOKUP(B1351,'Daily NLSL'!D1328:E3153,2,FALSE)</f>
        <v>198406.8474180442</v>
      </c>
      <c r="J1351" s="95">
        <v>136946.28208109667</v>
      </c>
      <c r="K1351" s="95">
        <v>638896.83333333337</v>
      </c>
      <c r="R1351" s="42"/>
    </row>
    <row r="1352" spans="2:18" x14ac:dyDescent="0.35">
      <c r="B1352" s="66">
        <v>44335</v>
      </c>
      <c r="C1352">
        <f t="shared" si="80"/>
        <v>2021</v>
      </c>
      <c r="D1352">
        <f t="shared" si="81"/>
        <v>5</v>
      </c>
      <c r="E1352">
        <f t="shared" si="82"/>
        <v>19</v>
      </c>
      <c r="F1352" s="36">
        <f>IF(VLOOKUP(B1352,Temperature!$A$5:$F$2241,6,FALSE)=999,0,VLOOKUP(B1352,Temperature!$A$5:$F$2241,6,FALSE))</f>
        <v>51.583329999999997</v>
      </c>
      <c r="G1352" s="94">
        <f t="shared" si="83"/>
        <v>150820.60933775001</v>
      </c>
      <c r="H1352" s="94">
        <v>154242.5</v>
      </c>
      <c r="I1352" s="94">
        <f>VLOOKUP(B1352,'Daily NLSL'!D1329:E3154,2,FALSE)</f>
        <v>201283.57376662709</v>
      </c>
      <c r="J1352" s="95">
        <v>136964.77522895625</v>
      </c>
      <c r="K1352" s="95">
        <v>643311.45833333337</v>
      </c>
      <c r="R1352" s="42"/>
    </row>
    <row r="1353" spans="2:18" x14ac:dyDescent="0.35">
      <c r="B1353" s="66">
        <v>44336</v>
      </c>
      <c r="C1353">
        <f t="shared" si="80"/>
        <v>2021</v>
      </c>
      <c r="D1353">
        <f t="shared" si="81"/>
        <v>5</v>
      </c>
      <c r="E1353">
        <f t="shared" si="82"/>
        <v>20</v>
      </c>
      <c r="F1353" s="36">
        <f>IF(VLOOKUP(B1353,Temperature!$A$5:$F$2241,6,FALSE)=999,0,VLOOKUP(B1353,Temperature!$A$5:$F$2241,6,FALSE))</f>
        <v>52.541670000000003</v>
      </c>
      <c r="G1353" s="94">
        <f t="shared" si="83"/>
        <v>160586.54805630009</v>
      </c>
      <c r="H1353" s="94">
        <v>147541.66666666666</v>
      </c>
      <c r="I1353" s="94">
        <f>VLOOKUP(B1353,'Daily NLSL'!D1330:E3155,2,FALSE)</f>
        <v>199499.61200356414</v>
      </c>
      <c r="J1353" s="95">
        <v>130447.92327346916</v>
      </c>
      <c r="K1353" s="95">
        <v>638075.75</v>
      </c>
      <c r="R1353" s="42"/>
    </row>
    <row r="1354" spans="2:18" x14ac:dyDescent="0.35">
      <c r="B1354" s="66">
        <v>44337</v>
      </c>
      <c r="C1354">
        <f t="shared" si="80"/>
        <v>2021</v>
      </c>
      <c r="D1354">
        <f t="shared" si="81"/>
        <v>5</v>
      </c>
      <c r="E1354">
        <f t="shared" si="82"/>
        <v>21</v>
      </c>
      <c r="F1354" s="36">
        <f>IF(VLOOKUP(B1354,Temperature!$A$5:$F$2241,6,FALSE)=999,0,VLOOKUP(B1354,Temperature!$A$5:$F$2241,6,FALSE))</f>
        <v>57.666670000000003</v>
      </c>
      <c r="G1354" s="94">
        <f t="shared" si="83"/>
        <v>155318.3266500154</v>
      </c>
      <c r="H1354" s="94">
        <v>136251.66666666666</v>
      </c>
      <c r="I1354" s="94">
        <f>VLOOKUP(B1354,'Daily NLSL'!D1331:E3156,2,FALSE)</f>
        <v>193756.25058938292</v>
      </c>
      <c r="J1354" s="95">
        <v>135459.42276060165</v>
      </c>
      <c r="K1354" s="95">
        <v>620785.66666666663</v>
      </c>
      <c r="R1354" s="42"/>
    </row>
    <row r="1355" spans="2:18" x14ac:dyDescent="0.35">
      <c r="B1355" s="66">
        <v>44338</v>
      </c>
      <c r="C1355">
        <f t="shared" si="80"/>
        <v>2021</v>
      </c>
      <c r="D1355">
        <f t="shared" si="81"/>
        <v>5</v>
      </c>
      <c r="E1355">
        <f t="shared" si="82"/>
        <v>22</v>
      </c>
      <c r="F1355" s="36">
        <f>IF(VLOOKUP(B1355,Temperature!$A$5:$F$2241,6,FALSE)=999,0,VLOOKUP(B1355,Temperature!$A$5:$F$2241,6,FALSE))</f>
        <v>57.541670000000003</v>
      </c>
      <c r="G1355" s="94">
        <f t="shared" si="83"/>
        <v>149624.74915047875</v>
      </c>
      <c r="H1355" s="94">
        <v>120376.25</v>
      </c>
      <c r="I1355" s="94">
        <f>VLOOKUP(B1355,'Daily NLSL'!D1332:E3157,2,FALSE)</f>
        <v>190657.31422438708</v>
      </c>
      <c r="J1355" s="95">
        <v>127689.22829180083</v>
      </c>
      <c r="K1355" s="95">
        <v>588347.54166666663</v>
      </c>
      <c r="R1355" s="42"/>
    </row>
    <row r="1356" spans="2:18" x14ac:dyDescent="0.35">
      <c r="B1356" s="66">
        <v>44339</v>
      </c>
      <c r="C1356">
        <f t="shared" si="80"/>
        <v>2021</v>
      </c>
      <c r="D1356">
        <f t="shared" si="81"/>
        <v>5</v>
      </c>
      <c r="E1356">
        <f t="shared" si="82"/>
        <v>23</v>
      </c>
      <c r="F1356" s="36">
        <f>IF(VLOOKUP(B1356,Temperature!$A$5:$F$2241,6,FALSE)=999,0,VLOOKUP(B1356,Temperature!$A$5:$F$2241,6,FALSE))</f>
        <v>60.041670000000003</v>
      </c>
      <c r="G1356" s="94">
        <f t="shared" si="83"/>
        <v>149546.36238883634</v>
      </c>
      <c r="H1356" s="94">
        <v>108627.5</v>
      </c>
      <c r="I1356" s="94">
        <f>VLOOKUP(B1356,'Daily NLSL'!D1333:E3158,2,FALSE)</f>
        <v>190767.18059105208</v>
      </c>
      <c r="J1356" s="95">
        <v>128748.41535344499</v>
      </c>
      <c r="K1356" s="95">
        <v>577689.45833333337</v>
      </c>
      <c r="R1356" s="42"/>
    </row>
    <row r="1357" spans="2:18" x14ac:dyDescent="0.35">
      <c r="B1357" s="66">
        <v>44340</v>
      </c>
      <c r="C1357">
        <f t="shared" si="80"/>
        <v>2021</v>
      </c>
      <c r="D1357">
        <f t="shared" si="81"/>
        <v>5</v>
      </c>
      <c r="E1357">
        <f t="shared" si="82"/>
        <v>24</v>
      </c>
      <c r="F1357" s="36">
        <f>IF(VLOOKUP(B1357,Temperature!$A$5:$F$2241,6,FALSE)=999,0,VLOOKUP(B1357,Temperature!$A$5:$F$2241,6,FALSE))</f>
        <v>65.416659999999993</v>
      </c>
      <c r="G1357" s="94">
        <f t="shared" si="83"/>
        <v>158498.4466314374</v>
      </c>
      <c r="H1357" s="94">
        <v>131169.58333333334</v>
      </c>
      <c r="I1357" s="94">
        <f>VLOOKUP(B1357,'Daily NLSL'!D1334:E3159,2,FALSE)</f>
        <v>192689.56576413041</v>
      </c>
      <c r="J1357" s="95">
        <v>133564.19593776541</v>
      </c>
      <c r="K1357" s="95">
        <v>615921.79166666663</v>
      </c>
      <c r="R1357" s="42"/>
    </row>
    <row r="1358" spans="2:18" x14ac:dyDescent="0.35">
      <c r="B1358" s="66">
        <v>44341</v>
      </c>
      <c r="C1358">
        <f t="shared" si="80"/>
        <v>2021</v>
      </c>
      <c r="D1358">
        <f t="shared" si="81"/>
        <v>5</v>
      </c>
      <c r="E1358">
        <f t="shared" si="82"/>
        <v>25</v>
      </c>
      <c r="F1358" s="36">
        <f>IF(VLOOKUP(B1358,Temperature!$A$5:$F$2241,6,FALSE)=999,0,VLOOKUP(B1358,Temperature!$A$5:$F$2241,6,FALSE))</f>
        <v>63.041670000000003</v>
      </c>
      <c r="G1358" s="94">
        <f t="shared" si="83"/>
        <v>158990.62585324826</v>
      </c>
      <c r="H1358" s="94">
        <v>150685.83333333334</v>
      </c>
      <c r="I1358" s="94">
        <f>VLOOKUP(B1358,'Daily NLSL'!D1335:E3160,2,FALSE)</f>
        <v>193029.24025625378</v>
      </c>
      <c r="J1358" s="95">
        <v>136790.34222383125</v>
      </c>
      <c r="K1358" s="95">
        <v>639496.04166666663</v>
      </c>
      <c r="R1358" s="42"/>
    </row>
    <row r="1359" spans="2:18" x14ac:dyDescent="0.35">
      <c r="B1359" s="66">
        <v>44342</v>
      </c>
      <c r="C1359">
        <f t="shared" si="80"/>
        <v>2021</v>
      </c>
      <c r="D1359">
        <f t="shared" si="81"/>
        <v>5</v>
      </c>
      <c r="E1359">
        <f t="shared" si="82"/>
        <v>26</v>
      </c>
      <c r="F1359" s="36">
        <f>IF(VLOOKUP(B1359,Temperature!$A$5:$F$2241,6,FALSE)=999,0,VLOOKUP(B1359,Temperature!$A$5:$F$2241,6,FALSE))</f>
        <v>63.583329999999997</v>
      </c>
      <c r="G1359" s="94">
        <f t="shared" si="83"/>
        <v>156384.69713526886</v>
      </c>
      <c r="H1359" s="94">
        <v>165339.16666666666</v>
      </c>
      <c r="I1359" s="94">
        <f>VLOOKUP(B1359,'Daily NLSL'!D1336:E3161,2,FALSE)</f>
        <v>177302.72890882919</v>
      </c>
      <c r="J1359" s="95">
        <v>141347.86562256873</v>
      </c>
      <c r="K1359" s="95">
        <v>640374.45833333337</v>
      </c>
      <c r="R1359" s="42"/>
    </row>
    <row r="1360" spans="2:18" x14ac:dyDescent="0.35">
      <c r="B1360" s="66">
        <v>44343</v>
      </c>
      <c r="C1360">
        <f t="shared" si="80"/>
        <v>2021</v>
      </c>
      <c r="D1360">
        <f t="shared" si="81"/>
        <v>5</v>
      </c>
      <c r="E1360">
        <f t="shared" si="82"/>
        <v>27</v>
      </c>
      <c r="F1360" s="36">
        <f>IF(VLOOKUP(B1360,Temperature!$A$5:$F$2241,6,FALSE)=999,0,VLOOKUP(B1360,Temperature!$A$5:$F$2241,6,FALSE))</f>
        <v>61.708329999999997</v>
      </c>
      <c r="G1360" s="94">
        <f t="shared" si="83"/>
        <v>154785.15422378492</v>
      </c>
      <c r="H1360" s="94">
        <v>165979.58333333334</v>
      </c>
      <c r="I1360" s="94">
        <f>VLOOKUP(B1360,'Daily NLSL'!D1337:E3162,2,FALSE)</f>
        <v>190762.38745778042</v>
      </c>
      <c r="J1360" s="95">
        <v>128222.41665176791</v>
      </c>
      <c r="K1360" s="95">
        <v>639749.54166666663</v>
      </c>
      <c r="R1360" s="42"/>
    </row>
    <row r="1361" spans="2:18" x14ac:dyDescent="0.35">
      <c r="B1361" s="66">
        <v>44344</v>
      </c>
      <c r="C1361">
        <f t="shared" si="80"/>
        <v>2021</v>
      </c>
      <c r="D1361">
        <f t="shared" si="81"/>
        <v>5</v>
      </c>
      <c r="E1361">
        <f t="shared" si="82"/>
        <v>28</v>
      </c>
      <c r="F1361" s="36">
        <f>IF(VLOOKUP(B1361,Temperature!$A$5:$F$2241,6,FALSE)=999,0,VLOOKUP(B1361,Temperature!$A$5:$F$2241,6,FALSE))</f>
        <v>60.75</v>
      </c>
      <c r="G1361" s="94">
        <f t="shared" si="83"/>
        <v>153733.48639466544</v>
      </c>
      <c r="H1361" s="94">
        <v>167145.41666666666</v>
      </c>
      <c r="I1361" s="94">
        <f>VLOOKUP(B1361,'Daily NLSL'!D1338:E3163,2,FALSE)</f>
        <v>192002.7111590975</v>
      </c>
      <c r="J1361" s="95">
        <v>129891.17744623708</v>
      </c>
      <c r="K1361" s="95">
        <v>642772.79166666663</v>
      </c>
      <c r="R1361" s="42"/>
    </row>
    <row r="1362" spans="2:18" x14ac:dyDescent="0.35">
      <c r="B1362" s="66">
        <v>44345</v>
      </c>
      <c r="C1362">
        <f t="shared" si="80"/>
        <v>2021</v>
      </c>
      <c r="D1362">
        <f t="shared" si="81"/>
        <v>5</v>
      </c>
      <c r="E1362">
        <f t="shared" si="82"/>
        <v>29</v>
      </c>
      <c r="F1362" s="36">
        <f>IF(VLOOKUP(B1362,Temperature!$A$5:$F$2241,6,FALSE)=999,0,VLOOKUP(B1362,Temperature!$A$5:$F$2241,6,FALSE))</f>
        <v>62.083329999999997</v>
      </c>
      <c r="G1362" s="94">
        <f t="shared" si="83"/>
        <v>149184.95047764404</v>
      </c>
      <c r="H1362" s="94">
        <v>169174.58333333334</v>
      </c>
      <c r="I1362" s="94">
        <f>VLOOKUP(B1362,'Daily NLSL'!D1339:E3164,2,FALSE)</f>
        <v>191860.79525896834</v>
      </c>
      <c r="J1362" s="95">
        <v>116250.96259672084</v>
      </c>
      <c r="K1362" s="95">
        <v>626471.29166666663</v>
      </c>
      <c r="R1362" s="42"/>
    </row>
    <row r="1363" spans="2:18" x14ac:dyDescent="0.35">
      <c r="B1363" s="66">
        <v>44346</v>
      </c>
      <c r="C1363">
        <f t="shared" si="80"/>
        <v>2021</v>
      </c>
      <c r="D1363">
        <f t="shared" si="81"/>
        <v>5</v>
      </c>
      <c r="E1363">
        <f t="shared" si="82"/>
        <v>30</v>
      </c>
      <c r="F1363" s="36">
        <f>IF(VLOOKUP(B1363,Temperature!$A$5:$F$2241,6,FALSE)=999,0,VLOOKUP(B1363,Temperature!$A$5:$F$2241,6,FALSE))</f>
        <v>65.583340000000007</v>
      </c>
      <c r="G1363" s="94">
        <f t="shared" si="83"/>
        <v>153692.92756348383</v>
      </c>
      <c r="H1363" s="94">
        <v>167047.91666666666</v>
      </c>
      <c r="I1363" s="94">
        <f>VLOOKUP(B1363,'Daily NLSL'!D1340:E3165,2,FALSE)</f>
        <v>192347.79506305917</v>
      </c>
      <c r="J1363" s="95">
        <v>117437.44404012374</v>
      </c>
      <c r="K1363" s="95">
        <v>630526.08333333337</v>
      </c>
      <c r="R1363" s="42"/>
    </row>
    <row r="1364" spans="2:18" x14ac:dyDescent="0.35">
      <c r="B1364" s="66">
        <v>44347</v>
      </c>
      <c r="C1364">
        <f t="shared" si="80"/>
        <v>2021</v>
      </c>
      <c r="D1364">
        <f t="shared" si="81"/>
        <v>5</v>
      </c>
      <c r="E1364">
        <f t="shared" si="82"/>
        <v>31</v>
      </c>
      <c r="F1364" s="36">
        <f>IF(VLOOKUP(B1364,Temperature!$A$5:$F$2241,6,FALSE)=999,0,VLOOKUP(B1364,Temperature!$A$5:$F$2241,6,FALSE))</f>
        <v>73.083340000000007</v>
      </c>
      <c r="G1364" s="94">
        <f t="shared" si="83"/>
        <v>172392.02297586383</v>
      </c>
      <c r="H1364" s="94">
        <v>186869.16666666666</v>
      </c>
      <c r="I1364" s="94">
        <f>VLOOKUP(B1364,'Daily NLSL'!D1341:E3166,2,FALSE)</f>
        <v>194178.51650583919</v>
      </c>
      <c r="J1364" s="95">
        <v>122145.00218496374</v>
      </c>
      <c r="K1364" s="95">
        <v>675584.70833333337</v>
      </c>
      <c r="R1364" s="42"/>
    </row>
    <row r="1365" spans="2:18" x14ac:dyDescent="0.35">
      <c r="B1365" s="66">
        <v>44348</v>
      </c>
      <c r="C1365">
        <f t="shared" si="80"/>
        <v>2021</v>
      </c>
      <c r="D1365">
        <f t="shared" si="81"/>
        <v>6</v>
      </c>
      <c r="E1365">
        <f t="shared" si="82"/>
        <v>1</v>
      </c>
      <c r="F1365" s="36">
        <f>IF(VLOOKUP(B1365,Temperature!$A$5:$F$2241,6,FALSE)=999,0,VLOOKUP(B1365,Temperature!$A$5:$F$2241,6,FALSE))</f>
        <v>78.25</v>
      </c>
      <c r="G1365" s="94">
        <f t="shared" si="83"/>
        <v>205631.86902415997</v>
      </c>
      <c r="H1365" s="94">
        <v>187020</v>
      </c>
      <c r="I1365" s="94">
        <f>VLOOKUP(B1365,'Daily NLSL'!D1342:E3167,2,FALSE)</f>
        <v>195482.63115334045</v>
      </c>
      <c r="J1365" s="95">
        <v>130566.37482249958</v>
      </c>
      <c r="K1365" s="95">
        <v>718700.875</v>
      </c>
      <c r="R1365" s="42"/>
    </row>
    <row r="1366" spans="2:18" x14ac:dyDescent="0.35">
      <c r="B1366" s="66">
        <v>44349</v>
      </c>
      <c r="C1366">
        <f t="shared" si="80"/>
        <v>2021</v>
      </c>
      <c r="D1366">
        <f t="shared" si="81"/>
        <v>6</v>
      </c>
      <c r="E1366">
        <f t="shared" si="82"/>
        <v>2</v>
      </c>
      <c r="F1366" s="36">
        <f>IF(VLOOKUP(B1366,Temperature!$A$5:$F$2241,6,FALSE)=999,0,VLOOKUP(B1366,Temperature!$A$5:$F$2241,6,FALSE))</f>
        <v>80.541659999999993</v>
      </c>
      <c r="G1366" s="94">
        <f t="shared" si="83"/>
        <v>212191.9047164871</v>
      </c>
      <c r="H1366" s="94">
        <v>200587.91666666666</v>
      </c>
      <c r="I1366" s="94">
        <f>VLOOKUP(B1366,'Daily NLSL'!D1343:E3168,2,FALSE)</f>
        <v>196813.97190311921</v>
      </c>
      <c r="J1366" s="95">
        <v>132018.54004706041</v>
      </c>
      <c r="K1366" s="95">
        <v>741612.33333333337</v>
      </c>
      <c r="R1366" s="42"/>
    </row>
    <row r="1367" spans="2:18" x14ac:dyDescent="0.35">
      <c r="B1367" s="66">
        <v>44350</v>
      </c>
      <c r="C1367">
        <f t="shared" si="80"/>
        <v>2021</v>
      </c>
      <c r="D1367">
        <f t="shared" si="81"/>
        <v>6</v>
      </c>
      <c r="E1367">
        <f t="shared" si="82"/>
        <v>3</v>
      </c>
      <c r="F1367" s="36">
        <f>IF(VLOOKUP(B1367,Temperature!$A$5:$F$2241,6,FALSE)=999,0,VLOOKUP(B1367,Temperature!$A$5:$F$2241,6,FALSE))</f>
        <v>80.958340000000007</v>
      </c>
      <c r="G1367" s="94">
        <f t="shared" si="83"/>
        <v>210449.27542341826</v>
      </c>
      <c r="H1367" s="94">
        <v>205036.25</v>
      </c>
      <c r="I1367" s="94">
        <f>VLOOKUP(B1367,'Daily NLSL'!D1344:E3169,2,FALSE)</f>
        <v>197509.96034562957</v>
      </c>
      <c r="J1367" s="95">
        <v>132651.55589761876</v>
      </c>
      <c r="K1367" s="95">
        <v>745647.04166666663</v>
      </c>
      <c r="R1367" s="42"/>
    </row>
    <row r="1368" spans="2:18" x14ac:dyDescent="0.35">
      <c r="B1368" s="66">
        <v>44351</v>
      </c>
      <c r="C1368">
        <f t="shared" si="80"/>
        <v>2021</v>
      </c>
      <c r="D1368">
        <f t="shared" si="81"/>
        <v>6</v>
      </c>
      <c r="E1368">
        <f t="shared" si="82"/>
        <v>4</v>
      </c>
      <c r="F1368" s="36">
        <f>IF(VLOOKUP(B1368,Temperature!$A$5:$F$2241,6,FALSE)=999,0,VLOOKUP(B1368,Temperature!$A$5:$F$2241,6,FALSE))</f>
        <v>75.625</v>
      </c>
      <c r="G1368" s="94">
        <f t="shared" si="83"/>
        <v>186549.66013468077</v>
      </c>
      <c r="H1368" s="94">
        <v>201194.58333333334</v>
      </c>
      <c r="I1368" s="94">
        <f>VLOOKUP(B1368,'Daily NLSL'!D1345:E3170,2,FALSE)</f>
        <v>195281.52658974833</v>
      </c>
      <c r="J1368" s="95">
        <v>131286.02160890415</v>
      </c>
      <c r="K1368" s="95">
        <v>714311.79166666663</v>
      </c>
      <c r="R1368" s="42"/>
    </row>
    <row r="1369" spans="2:18" x14ac:dyDescent="0.35">
      <c r="B1369" s="66">
        <v>44352</v>
      </c>
      <c r="C1369">
        <f t="shared" si="80"/>
        <v>2021</v>
      </c>
      <c r="D1369">
        <f t="shared" si="81"/>
        <v>6</v>
      </c>
      <c r="E1369">
        <f t="shared" si="82"/>
        <v>5</v>
      </c>
      <c r="F1369" s="36">
        <f>IF(VLOOKUP(B1369,Temperature!$A$5:$F$2241,6,FALSE)=999,0,VLOOKUP(B1369,Temperature!$A$5:$F$2241,6,FALSE))</f>
        <v>65.583340000000007</v>
      </c>
      <c r="G1369" s="94">
        <f t="shared" si="83"/>
        <v>155960.57286943292</v>
      </c>
      <c r="H1369" s="94">
        <v>182422.5</v>
      </c>
      <c r="I1369" s="94">
        <f>VLOOKUP(B1369,'Daily NLSL'!D1346:E3171,2,FALSE)</f>
        <v>194233.52609623582</v>
      </c>
      <c r="J1369" s="95">
        <v>125565.2343676646</v>
      </c>
      <c r="K1369" s="95">
        <v>658181.83333333337</v>
      </c>
      <c r="R1369" s="42"/>
    </row>
    <row r="1370" spans="2:18" x14ac:dyDescent="0.35">
      <c r="B1370" s="66">
        <v>44353</v>
      </c>
      <c r="C1370">
        <f t="shared" ref="C1370:C1433" si="84">YEAR(B1370)</f>
        <v>2021</v>
      </c>
      <c r="D1370">
        <f t="shared" ref="D1370:D1433" si="85">MONTH(B1370)</f>
        <v>6</v>
      </c>
      <c r="E1370">
        <f t="shared" ref="E1370:E1433" si="86">DAY(B1370)</f>
        <v>6</v>
      </c>
      <c r="F1370" s="36">
        <f>IF(VLOOKUP(B1370,Temperature!$A$5:$F$2241,6,FALSE)=999,0,VLOOKUP(B1370,Temperature!$A$5:$F$2241,6,FALSE))</f>
        <v>51.25</v>
      </c>
      <c r="G1370" s="94">
        <f t="shared" si="83"/>
        <v>148749.57413985167</v>
      </c>
      <c r="H1370" s="94">
        <v>163488.75</v>
      </c>
      <c r="I1370" s="94">
        <f>VLOOKUP(B1370,'Daily NLSL'!D1347:E3172,2,FALSE)</f>
        <v>193032.15683282583</v>
      </c>
      <c r="J1370" s="95">
        <v>120478.35236065583</v>
      </c>
      <c r="K1370" s="95">
        <v>625748.83333333337</v>
      </c>
      <c r="R1370" s="42"/>
    </row>
    <row r="1371" spans="2:18" x14ac:dyDescent="0.35">
      <c r="B1371" s="66">
        <v>44354</v>
      </c>
      <c r="C1371">
        <f t="shared" si="84"/>
        <v>2021</v>
      </c>
      <c r="D1371">
        <f t="shared" si="85"/>
        <v>6</v>
      </c>
      <c r="E1371">
        <f t="shared" si="86"/>
        <v>7</v>
      </c>
      <c r="F1371" s="36">
        <f>IF(VLOOKUP(B1371,Temperature!$A$5:$F$2241,6,FALSE)=999,0,VLOOKUP(B1371,Temperature!$A$5:$F$2241,6,FALSE))</f>
        <v>55.083329999999997</v>
      </c>
      <c r="G1371" s="94">
        <f t="shared" ref="G1371:G1434" si="87">K1371-H1371-I1371-J1371</f>
        <v>163144.35646436882</v>
      </c>
      <c r="H1371" s="94">
        <v>168947.91666666666</v>
      </c>
      <c r="I1371" s="94">
        <f>VLOOKUP(B1371,'Daily NLSL'!D1348:E3173,2,FALSE)</f>
        <v>194153.68373653374</v>
      </c>
      <c r="J1371" s="95">
        <v>125431.04313243083</v>
      </c>
      <c r="K1371" s="95">
        <v>651677</v>
      </c>
      <c r="R1371" s="42"/>
    </row>
    <row r="1372" spans="2:18" x14ac:dyDescent="0.35">
      <c r="B1372" s="66">
        <v>44355</v>
      </c>
      <c r="C1372">
        <f t="shared" si="84"/>
        <v>2021</v>
      </c>
      <c r="D1372">
        <f t="shared" si="85"/>
        <v>6</v>
      </c>
      <c r="E1372">
        <f t="shared" si="86"/>
        <v>8</v>
      </c>
      <c r="F1372" s="36">
        <f>IF(VLOOKUP(B1372,Temperature!$A$5:$F$2241,6,FALSE)=999,0,VLOOKUP(B1372,Temperature!$A$5:$F$2241,6,FALSE))</f>
        <v>59.791670000000003</v>
      </c>
      <c r="G1372" s="94">
        <f t="shared" si="87"/>
        <v>168702.82524805708</v>
      </c>
      <c r="H1372" s="94">
        <v>173575.83333333331</v>
      </c>
      <c r="I1372" s="94">
        <f>VLOOKUP(B1372,'Daily NLSL'!D1349:E3174,2,FALSE)</f>
        <v>196595.51252967209</v>
      </c>
      <c r="J1372" s="95">
        <v>128442.87055560417</v>
      </c>
      <c r="K1372" s="95">
        <v>667317.04166666663</v>
      </c>
      <c r="R1372" s="42"/>
    </row>
    <row r="1373" spans="2:18" x14ac:dyDescent="0.35">
      <c r="B1373" s="66">
        <v>44356</v>
      </c>
      <c r="C1373">
        <f t="shared" si="84"/>
        <v>2021</v>
      </c>
      <c r="D1373">
        <f t="shared" si="85"/>
        <v>6</v>
      </c>
      <c r="E1373">
        <f t="shared" si="86"/>
        <v>9</v>
      </c>
      <c r="F1373" s="36">
        <f>IF(VLOOKUP(B1373,Temperature!$A$5:$F$2241,6,FALSE)=999,0,VLOOKUP(B1373,Temperature!$A$5:$F$2241,6,FALSE))</f>
        <v>61.291670000000003</v>
      </c>
      <c r="G1373" s="94">
        <f t="shared" si="87"/>
        <v>167212.18605900079</v>
      </c>
      <c r="H1373" s="94">
        <v>182527.5</v>
      </c>
      <c r="I1373" s="94">
        <f>VLOOKUP(B1373,'Daily NLSL'!D1350:E3175,2,FALSE)</f>
        <v>197172.07759965374</v>
      </c>
      <c r="J1373" s="95">
        <v>126951.15300801209</v>
      </c>
      <c r="K1373" s="95">
        <v>673862.91666666663</v>
      </c>
      <c r="R1373" s="42"/>
    </row>
    <row r="1374" spans="2:18" x14ac:dyDescent="0.35">
      <c r="B1374" s="66">
        <v>44357</v>
      </c>
      <c r="C1374">
        <f t="shared" si="84"/>
        <v>2021</v>
      </c>
      <c r="D1374">
        <f t="shared" si="85"/>
        <v>6</v>
      </c>
      <c r="E1374">
        <f t="shared" si="86"/>
        <v>10</v>
      </c>
      <c r="F1374" s="36">
        <f>IF(VLOOKUP(B1374,Temperature!$A$5:$F$2241,6,FALSE)=999,0,VLOOKUP(B1374,Temperature!$A$5:$F$2241,6,FALSE))</f>
        <v>63.333329999999997</v>
      </c>
      <c r="G1374" s="94">
        <f t="shared" si="87"/>
        <v>163980.81609679168</v>
      </c>
      <c r="H1374" s="94">
        <v>185255.41666666666</v>
      </c>
      <c r="I1374" s="94">
        <f>VLOOKUP(B1374,'Daily NLSL'!D1351:E3176,2,FALSE)</f>
        <v>197662.55902100625</v>
      </c>
      <c r="J1374" s="95">
        <v>132891.8748822021</v>
      </c>
      <c r="K1374" s="95">
        <v>679790.66666666663</v>
      </c>
      <c r="R1374" s="42"/>
    </row>
    <row r="1375" spans="2:18" x14ac:dyDescent="0.35">
      <c r="B1375" s="66">
        <v>44358</v>
      </c>
      <c r="C1375">
        <f t="shared" si="84"/>
        <v>2021</v>
      </c>
      <c r="D1375">
        <f t="shared" si="85"/>
        <v>6</v>
      </c>
      <c r="E1375">
        <f t="shared" si="86"/>
        <v>11</v>
      </c>
      <c r="F1375" s="36">
        <f>IF(VLOOKUP(B1375,Temperature!$A$5:$F$2241,6,FALSE)=999,0,VLOOKUP(B1375,Temperature!$A$5:$F$2241,6,FALSE))</f>
        <v>58.916670000000003</v>
      </c>
      <c r="G1375" s="94">
        <f t="shared" si="87"/>
        <v>156838.01020199913</v>
      </c>
      <c r="H1375" s="94">
        <v>183184.58333333334</v>
      </c>
      <c r="I1375" s="94">
        <f>VLOOKUP(B1375,'Daily NLSL'!D1352:E3177,2,FALSE)</f>
        <v>199727.31916919749</v>
      </c>
      <c r="J1375" s="95">
        <v>131517.62896213666</v>
      </c>
      <c r="K1375" s="95">
        <v>671267.54166666663</v>
      </c>
      <c r="R1375" s="42"/>
    </row>
    <row r="1376" spans="2:18" x14ac:dyDescent="0.35">
      <c r="B1376" s="66">
        <v>44359</v>
      </c>
      <c r="C1376">
        <f t="shared" si="84"/>
        <v>2021</v>
      </c>
      <c r="D1376">
        <f t="shared" si="85"/>
        <v>6</v>
      </c>
      <c r="E1376">
        <f t="shared" si="86"/>
        <v>12</v>
      </c>
      <c r="F1376" s="36">
        <f>IF(VLOOKUP(B1376,Temperature!$A$5:$F$2241,6,FALSE)=999,0,VLOOKUP(B1376,Temperature!$A$5:$F$2241,6,FALSE))</f>
        <v>63.833329999999997</v>
      </c>
      <c r="G1376" s="94">
        <f t="shared" si="87"/>
        <v>161836.39565881545</v>
      </c>
      <c r="H1376" s="94">
        <v>165469.16666666666</v>
      </c>
      <c r="I1376" s="94">
        <f>VLOOKUP(B1376,'Daily NLSL'!D1353:E3178,2,FALSE)</f>
        <v>199018.69463325918</v>
      </c>
      <c r="J1376" s="95">
        <v>129478.70137459208</v>
      </c>
      <c r="K1376" s="95">
        <v>655802.95833333337</v>
      </c>
      <c r="R1376" s="42"/>
    </row>
    <row r="1377" spans="2:18" x14ac:dyDescent="0.35">
      <c r="B1377" s="66">
        <v>44360</v>
      </c>
      <c r="C1377">
        <f t="shared" si="84"/>
        <v>2021</v>
      </c>
      <c r="D1377">
        <f t="shared" si="85"/>
        <v>6</v>
      </c>
      <c r="E1377">
        <f t="shared" si="86"/>
        <v>13</v>
      </c>
      <c r="F1377" s="36">
        <f>IF(VLOOKUP(B1377,Temperature!$A$5:$F$2241,6,FALSE)=999,0,VLOOKUP(B1377,Temperature!$A$5:$F$2241,6,FALSE))</f>
        <v>71.375</v>
      </c>
      <c r="G1377" s="94">
        <f t="shared" si="87"/>
        <v>173659.08899711387</v>
      </c>
      <c r="H1377" s="94">
        <v>157542.5</v>
      </c>
      <c r="I1377" s="94">
        <f>VLOOKUP(B1377,'Daily NLSL'!D1354:E3179,2,FALSE)</f>
        <v>198973.13154632787</v>
      </c>
      <c r="J1377" s="95">
        <v>126998.98778989166</v>
      </c>
      <c r="K1377" s="95">
        <v>657173.70833333337</v>
      </c>
      <c r="R1377" s="42"/>
    </row>
    <row r="1378" spans="2:18" x14ac:dyDescent="0.35">
      <c r="B1378" s="66">
        <v>44361</v>
      </c>
      <c r="C1378">
        <f t="shared" si="84"/>
        <v>2021</v>
      </c>
      <c r="D1378">
        <f t="shared" si="85"/>
        <v>6</v>
      </c>
      <c r="E1378">
        <f t="shared" si="86"/>
        <v>14</v>
      </c>
      <c r="F1378" s="36">
        <f>IF(VLOOKUP(B1378,Temperature!$A$5:$F$2241,6,FALSE)=999,0,VLOOKUP(B1378,Temperature!$A$5:$F$2241,6,FALSE))</f>
        <v>70.041659999999993</v>
      </c>
      <c r="G1378" s="94">
        <f t="shared" si="87"/>
        <v>182024.74293761546</v>
      </c>
      <c r="H1378" s="94">
        <v>169375.41666666666</v>
      </c>
      <c r="I1378" s="94">
        <f>VLOOKUP(B1378,'Daily NLSL'!D1355:E3180,2,FALSE)</f>
        <v>204367.21667315249</v>
      </c>
      <c r="J1378" s="95">
        <v>134721.45705589876</v>
      </c>
      <c r="K1378" s="95">
        <v>690488.83333333337</v>
      </c>
      <c r="R1378" s="42"/>
    </row>
    <row r="1379" spans="2:18" x14ac:dyDescent="0.35">
      <c r="B1379" s="66">
        <v>44362</v>
      </c>
      <c r="C1379">
        <f t="shared" si="84"/>
        <v>2021</v>
      </c>
      <c r="D1379">
        <f t="shared" si="85"/>
        <v>6</v>
      </c>
      <c r="E1379">
        <f t="shared" si="86"/>
        <v>15</v>
      </c>
      <c r="F1379" s="36">
        <f>IF(VLOOKUP(B1379,Temperature!$A$5:$F$2241,6,FALSE)=999,0,VLOOKUP(B1379,Temperature!$A$5:$F$2241,6,FALSE))</f>
        <v>67</v>
      </c>
      <c r="G1379" s="94">
        <f t="shared" si="87"/>
        <v>167632.59771102542</v>
      </c>
      <c r="H1379" s="94">
        <v>170398.75</v>
      </c>
      <c r="I1379" s="94">
        <f>VLOOKUP(B1379,'Daily NLSL'!D1356:E3181,2,FALSE)</f>
        <v>208030.52359218293</v>
      </c>
      <c r="J1379" s="95">
        <v>136306.25369679168</v>
      </c>
      <c r="K1379" s="95">
        <v>682368.125</v>
      </c>
      <c r="R1379" s="42"/>
    </row>
    <row r="1380" spans="2:18" x14ac:dyDescent="0.35">
      <c r="B1380" s="66">
        <v>44363</v>
      </c>
      <c r="C1380">
        <f t="shared" si="84"/>
        <v>2021</v>
      </c>
      <c r="D1380">
        <f t="shared" si="85"/>
        <v>6</v>
      </c>
      <c r="E1380">
        <f t="shared" si="86"/>
        <v>16</v>
      </c>
      <c r="F1380" s="36">
        <f>IF(VLOOKUP(B1380,Temperature!$A$5:$F$2241,6,FALSE)=999,0,VLOOKUP(B1380,Temperature!$A$5:$F$2241,6,FALSE))</f>
        <v>63.958329999999997</v>
      </c>
      <c r="G1380" s="94">
        <f t="shared" si="87"/>
        <v>174811.65851042446</v>
      </c>
      <c r="H1380" s="94">
        <v>174127.91666666666</v>
      </c>
      <c r="I1380" s="94">
        <f>VLOOKUP(B1380,'Daily NLSL'!D1357:E3182,2,FALSE)</f>
        <v>208072.72695301878</v>
      </c>
      <c r="J1380" s="95">
        <v>134567.69786988999</v>
      </c>
      <c r="K1380" s="95">
        <v>691579.99999999988</v>
      </c>
      <c r="R1380" s="42"/>
    </row>
    <row r="1381" spans="2:18" x14ac:dyDescent="0.35">
      <c r="B1381" s="66">
        <v>44364</v>
      </c>
      <c r="C1381">
        <f t="shared" si="84"/>
        <v>2021</v>
      </c>
      <c r="D1381">
        <f t="shared" si="85"/>
        <v>6</v>
      </c>
      <c r="E1381">
        <f t="shared" si="86"/>
        <v>17</v>
      </c>
      <c r="F1381" s="36">
        <f>IF(VLOOKUP(B1381,Temperature!$A$5:$F$2241,6,FALSE)=999,0,VLOOKUP(B1381,Temperature!$A$5:$F$2241,6,FALSE))</f>
        <v>68.5</v>
      </c>
      <c r="G1381" s="94">
        <f t="shared" si="87"/>
        <v>187640.48190305039</v>
      </c>
      <c r="H1381" s="94">
        <v>182656.25</v>
      </c>
      <c r="I1381" s="94">
        <f>VLOOKUP(B1381,'Daily NLSL'!D1358:E3183,2,FALSE)</f>
        <v>206994.08542196042</v>
      </c>
      <c r="J1381" s="95">
        <v>134195.30767498916</v>
      </c>
      <c r="K1381" s="95">
        <v>711486.125</v>
      </c>
      <c r="R1381" s="42"/>
    </row>
    <row r="1382" spans="2:18" x14ac:dyDescent="0.35">
      <c r="B1382" s="66">
        <v>44365</v>
      </c>
      <c r="C1382">
        <f t="shared" si="84"/>
        <v>2021</v>
      </c>
      <c r="D1382">
        <f t="shared" si="85"/>
        <v>6</v>
      </c>
      <c r="E1382">
        <f t="shared" si="86"/>
        <v>18</v>
      </c>
      <c r="F1382" s="36">
        <f>IF(VLOOKUP(B1382,Temperature!$A$5:$F$2241,6,FALSE)=999,0,VLOOKUP(B1382,Temperature!$A$5:$F$2241,6,FALSE))</f>
        <v>73.958340000000007</v>
      </c>
      <c r="G1382" s="94">
        <f t="shared" si="87"/>
        <v>197546.05888200706</v>
      </c>
      <c r="H1382" s="94">
        <v>196818.75</v>
      </c>
      <c r="I1382" s="94">
        <f>VLOOKUP(B1382,'Daily NLSL'!D1359:E3184,2,FALSE)</f>
        <v>200819.80310732292</v>
      </c>
      <c r="J1382" s="95">
        <v>134341.30467733668</v>
      </c>
      <c r="K1382" s="95">
        <v>729525.91666666663</v>
      </c>
      <c r="R1382" s="42"/>
    </row>
    <row r="1383" spans="2:18" x14ac:dyDescent="0.35">
      <c r="B1383" s="66">
        <v>44366</v>
      </c>
      <c r="C1383">
        <f t="shared" si="84"/>
        <v>2021</v>
      </c>
      <c r="D1383">
        <f t="shared" si="85"/>
        <v>6</v>
      </c>
      <c r="E1383">
        <f t="shared" si="86"/>
        <v>19</v>
      </c>
      <c r="F1383" s="36">
        <f>IF(VLOOKUP(B1383,Temperature!$A$5:$F$2241,6,FALSE)=999,0,VLOOKUP(B1383,Temperature!$A$5:$F$2241,6,FALSE))</f>
        <v>75.916659999999993</v>
      </c>
      <c r="G1383" s="94">
        <f t="shared" si="87"/>
        <v>188980.0986414738</v>
      </c>
      <c r="H1383" s="94">
        <v>194707.5</v>
      </c>
      <c r="I1383" s="94">
        <f>VLOOKUP(B1383,'Daily NLSL'!D1360:E3185,2,FALSE)</f>
        <v>208491.50150122959</v>
      </c>
      <c r="J1383" s="95">
        <v>129525.48319063</v>
      </c>
      <c r="K1383" s="95">
        <v>721704.58333333337</v>
      </c>
      <c r="R1383" s="42"/>
    </row>
    <row r="1384" spans="2:18" x14ac:dyDescent="0.35">
      <c r="B1384" s="66">
        <v>44367</v>
      </c>
      <c r="C1384">
        <f t="shared" si="84"/>
        <v>2021</v>
      </c>
      <c r="D1384">
        <f t="shared" si="85"/>
        <v>6</v>
      </c>
      <c r="E1384">
        <f t="shared" si="86"/>
        <v>20</v>
      </c>
      <c r="F1384" s="36">
        <f>IF(VLOOKUP(B1384,Temperature!$A$5:$F$2241,6,FALSE)=999,0,VLOOKUP(B1384,Temperature!$A$5:$F$2241,6,FALSE))</f>
        <v>74.625</v>
      </c>
      <c r="G1384" s="94">
        <f t="shared" si="87"/>
        <v>191146.70166338221</v>
      </c>
      <c r="H1384" s="94">
        <v>185546.66666666666</v>
      </c>
      <c r="I1384" s="94">
        <f>VLOOKUP(B1384,'Daily NLSL'!D1361:E3186,2,FALSE)</f>
        <v>207323.1783526979</v>
      </c>
      <c r="J1384" s="95">
        <v>134684.41165058667</v>
      </c>
      <c r="K1384" s="95">
        <v>718700.95833333337</v>
      </c>
      <c r="R1384" s="42"/>
    </row>
    <row r="1385" spans="2:18" x14ac:dyDescent="0.35">
      <c r="B1385" s="66">
        <v>44368</v>
      </c>
      <c r="C1385">
        <f t="shared" si="84"/>
        <v>2021</v>
      </c>
      <c r="D1385">
        <f t="shared" si="85"/>
        <v>6</v>
      </c>
      <c r="E1385">
        <f t="shared" si="86"/>
        <v>21</v>
      </c>
      <c r="F1385" s="36">
        <f>IF(VLOOKUP(B1385,Temperature!$A$5:$F$2241,6,FALSE)=999,0,VLOOKUP(B1385,Temperature!$A$5:$F$2241,6,FALSE))</f>
        <v>77.583340000000007</v>
      </c>
      <c r="G1385" s="94">
        <f t="shared" si="87"/>
        <v>211965.40389439091</v>
      </c>
      <c r="H1385" s="94">
        <v>201039.16666666666</v>
      </c>
      <c r="I1385" s="94">
        <f>VLOOKUP(B1385,'Daily NLSL'!D1362:E3187,2,FALSE)</f>
        <v>207988.98378773709</v>
      </c>
      <c r="J1385" s="95">
        <v>133385.02898453875</v>
      </c>
      <c r="K1385" s="95">
        <v>754378.58333333337</v>
      </c>
      <c r="R1385" s="42"/>
    </row>
    <row r="1386" spans="2:18" x14ac:dyDescent="0.35">
      <c r="B1386" s="66">
        <v>44369</v>
      </c>
      <c r="C1386">
        <f t="shared" si="84"/>
        <v>2021</v>
      </c>
      <c r="D1386">
        <f t="shared" si="85"/>
        <v>6</v>
      </c>
      <c r="E1386">
        <f t="shared" si="86"/>
        <v>22</v>
      </c>
      <c r="F1386" s="36">
        <f>IF(VLOOKUP(B1386,Temperature!$A$5:$F$2241,6,FALSE)=999,0,VLOOKUP(B1386,Temperature!$A$5:$F$2241,6,FALSE))</f>
        <v>81.333340000000007</v>
      </c>
      <c r="G1386" s="94">
        <f t="shared" si="87"/>
        <v>219883.17616033787</v>
      </c>
      <c r="H1386" s="94">
        <v>210985</v>
      </c>
      <c r="I1386" s="94">
        <f>VLOOKUP(B1386,'Daily NLSL'!D1363:E3188,2,FALSE)</f>
        <v>208439.79108025876</v>
      </c>
      <c r="J1386" s="95">
        <v>129982.90775940334</v>
      </c>
      <c r="K1386" s="95">
        <v>769290.875</v>
      </c>
      <c r="R1386" s="42"/>
    </row>
    <row r="1387" spans="2:18" x14ac:dyDescent="0.35">
      <c r="B1387" s="66">
        <v>44370</v>
      </c>
      <c r="C1387">
        <f t="shared" si="84"/>
        <v>2021</v>
      </c>
      <c r="D1387">
        <f t="shared" si="85"/>
        <v>6</v>
      </c>
      <c r="E1387">
        <f t="shared" si="86"/>
        <v>23</v>
      </c>
      <c r="F1387" s="36">
        <f>IF(VLOOKUP(B1387,Temperature!$A$5:$F$2241,6,FALSE)=999,0,VLOOKUP(B1387,Temperature!$A$5:$F$2241,6,FALSE))</f>
        <v>81.625</v>
      </c>
      <c r="G1387" s="94">
        <f t="shared" si="87"/>
        <v>217980.24012092667</v>
      </c>
      <c r="H1387" s="94">
        <v>214775.83333333334</v>
      </c>
      <c r="I1387" s="94">
        <f>VLOOKUP(B1387,'Daily NLSL'!D1364:E3189,2,FALSE)</f>
        <v>209436.45865011416</v>
      </c>
      <c r="J1387" s="95">
        <v>139903.21789562583</v>
      </c>
      <c r="K1387" s="95">
        <v>782095.75</v>
      </c>
      <c r="R1387" s="42"/>
    </row>
    <row r="1388" spans="2:18" x14ac:dyDescent="0.35">
      <c r="B1388" s="66">
        <v>44371</v>
      </c>
      <c r="C1388">
        <f t="shared" si="84"/>
        <v>2021</v>
      </c>
      <c r="D1388">
        <f t="shared" si="85"/>
        <v>6</v>
      </c>
      <c r="E1388">
        <f t="shared" si="86"/>
        <v>24</v>
      </c>
      <c r="F1388" s="36">
        <f>IF(VLOOKUP(B1388,Temperature!$A$5:$F$2241,6,FALSE)=999,0,VLOOKUP(B1388,Temperature!$A$5:$F$2241,6,FALSE))</f>
        <v>83.208340000000007</v>
      </c>
      <c r="G1388" s="94">
        <f t="shared" si="87"/>
        <v>220447.16790984545</v>
      </c>
      <c r="H1388" s="94">
        <v>220642.5</v>
      </c>
      <c r="I1388" s="94">
        <f>VLOOKUP(B1388,'Daily NLSL'!D1365:E3190,2,FALSE)</f>
        <v>209002.41643275417</v>
      </c>
      <c r="J1388" s="95">
        <v>143978.41565740042</v>
      </c>
      <c r="K1388" s="95">
        <v>794070.5</v>
      </c>
      <c r="R1388" s="42"/>
    </row>
    <row r="1389" spans="2:18" x14ac:dyDescent="0.35">
      <c r="B1389" s="66">
        <v>44372</v>
      </c>
      <c r="C1389">
        <f t="shared" si="84"/>
        <v>2021</v>
      </c>
      <c r="D1389">
        <f t="shared" si="85"/>
        <v>6</v>
      </c>
      <c r="E1389">
        <f t="shared" si="86"/>
        <v>25</v>
      </c>
      <c r="F1389" s="36">
        <f>IF(VLOOKUP(B1389,Temperature!$A$5:$F$2241,6,FALSE)=999,0,VLOOKUP(B1389,Temperature!$A$5:$F$2241,6,FALSE))</f>
        <v>86.375</v>
      </c>
      <c r="G1389" s="94">
        <f t="shared" si="87"/>
        <v>228047.50575895418</v>
      </c>
      <c r="H1389" s="94">
        <v>222501.66666666666</v>
      </c>
      <c r="I1389" s="94">
        <f>VLOOKUP(B1389,'Daily NLSL'!D1366:E3191,2,FALSE)</f>
        <v>209487.89895078502</v>
      </c>
      <c r="J1389" s="95">
        <v>142712.76195692751</v>
      </c>
      <c r="K1389" s="95">
        <v>802749.83333333337</v>
      </c>
      <c r="R1389" s="42"/>
    </row>
    <row r="1390" spans="2:18" x14ac:dyDescent="0.35">
      <c r="B1390" s="66">
        <v>44373</v>
      </c>
      <c r="C1390">
        <f t="shared" si="84"/>
        <v>2021</v>
      </c>
      <c r="D1390">
        <f t="shared" si="85"/>
        <v>6</v>
      </c>
      <c r="E1390">
        <f t="shared" si="86"/>
        <v>26</v>
      </c>
      <c r="F1390" s="36">
        <f>IF(VLOOKUP(B1390,Temperature!$A$5:$F$2241,6,FALSE)=999,0,VLOOKUP(B1390,Temperature!$A$5:$F$2241,6,FALSE))</f>
        <v>89.666659999999993</v>
      </c>
      <c r="G1390" s="94">
        <f t="shared" si="87"/>
        <v>227531.33087160467</v>
      </c>
      <c r="H1390" s="94">
        <v>222703.75</v>
      </c>
      <c r="I1390" s="94">
        <f>VLOOKUP(B1390,'Daily NLSL'!D1367:E3192,2,FALSE)</f>
        <v>210211.95054362706</v>
      </c>
      <c r="J1390" s="95">
        <v>134782.05191810167</v>
      </c>
      <c r="K1390" s="95">
        <v>795229.08333333337</v>
      </c>
      <c r="R1390" s="42"/>
    </row>
    <row r="1391" spans="2:18" x14ac:dyDescent="0.35">
      <c r="B1391" s="66">
        <v>44374</v>
      </c>
      <c r="C1391">
        <f t="shared" si="84"/>
        <v>2021</v>
      </c>
      <c r="D1391">
        <f t="shared" si="85"/>
        <v>6</v>
      </c>
      <c r="E1391">
        <f t="shared" si="86"/>
        <v>27</v>
      </c>
      <c r="F1391" s="36">
        <f>IF(VLOOKUP(B1391,Temperature!$A$5:$F$2241,6,FALSE)=999,0,VLOOKUP(B1391,Temperature!$A$5:$F$2241,6,FALSE))</f>
        <v>90.875</v>
      </c>
      <c r="G1391" s="94">
        <f t="shared" si="87"/>
        <v>231269.3780000066</v>
      </c>
      <c r="H1391" s="94">
        <v>221025</v>
      </c>
      <c r="I1391" s="94">
        <f>VLOOKUP(B1391,'Daily NLSL'!D1368:E3193,2,FALSE)</f>
        <v>209985.85314119127</v>
      </c>
      <c r="J1391" s="95">
        <v>130568.14385880208</v>
      </c>
      <c r="K1391" s="95">
        <v>792848.375</v>
      </c>
      <c r="R1391" s="42"/>
    </row>
    <row r="1392" spans="2:18" x14ac:dyDescent="0.35">
      <c r="B1392" s="66">
        <v>44375</v>
      </c>
      <c r="C1392">
        <f t="shared" si="84"/>
        <v>2021</v>
      </c>
      <c r="D1392">
        <f t="shared" si="85"/>
        <v>6</v>
      </c>
      <c r="E1392">
        <f t="shared" si="86"/>
        <v>28</v>
      </c>
      <c r="F1392" s="36">
        <f>IF(VLOOKUP(B1392,Temperature!$A$5:$F$2241,6,FALSE)=999,0,VLOOKUP(B1392,Temperature!$A$5:$F$2241,6,FALSE))</f>
        <v>93.208340000000007</v>
      </c>
      <c r="G1392" s="94">
        <f t="shared" si="87"/>
        <v>250037.06901289753</v>
      </c>
      <c r="H1392" s="94">
        <v>223000.41666666666</v>
      </c>
      <c r="I1392" s="94">
        <f>VLOOKUP(B1392,'Daily NLSL'!D1369:E3194,2,FALSE)</f>
        <v>210672.09628081706</v>
      </c>
      <c r="J1392" s="95">
        <v>133693.83470628542</v>
      </c>
      <c r="K1392" s="95">
        <v>817403.41666666663</v>
      </c>
      <c r="R1392" s="42"/>
    </row>
    <row r="1393" spans="2:18" x14ac:dyDescent="0.35">
      <c r="B1393" s="66">
        <v>44376</v>
      </c>
      <c r="C1393">
        <f t="shared" si="84"/>
        <v>2021</v>
      </c>
      <c r="D1393">
        <f t="shared" si="85"/>
        <v>6</v>
      </c>
      <c r="E1393">
        <f t="shared" si="86"/>
        <v>29</v>
      </c>
      <c r="F1393" s="36">
        <f>IF(VLOOKUP(B1393,Temperature!$A$5:$F$2241,6,FALSE)=999,0,VLOOKUP(B1393,Temperature!$A$5:$F$2241,6,FALSE))</f>
        <v>95.958340000000007</v>
      </c>
      <c r="G1393" s="94">
        <f t="shared" si="87"/>
        <v>257253.00335277457</v>
      </c>
      <c r="H1393" s="94">
        <v>223312.08333333334</v>
      </c>
      <c r="I1393" s="94">
        <f>VLOOKUP(B1393,'Daily NLSL'!D1370:E3195,2,FALSE)</f>
        <v>209018.12032102168</v>
      </c>
      <c r="J1393" s="95">
        <v>137769.91799287041</v>
      </c>
      <c r="K1393" s="95">
        <v>827353.125</v>
      </c>
      <c r="R1393" s="42"/>
    </row>
    <row r="1394" spans="2:18" x14ac:dyDescent="0.35">
      <c r="B1394" s="66">
        <v>44377</v>
      </c>
      <c r="C1394">
        <f t="shared" si="84"/>
        <v>2021</v>
      </c>
      <c r="D1394">
        <f t="shared" si="85"/>
        <v>6</v>
      </c>
      <c r="E1394">
        <f t="shared" si="86"/>
        <v>30</v>
      </c>
      <c r="F1394" s="36">
        <f>IF(VLOOKUP(B1394,Temperature!$A$5:$F$2241,6,FALSE)=999,0,VLOOKUP(B1394,Temperature!$A$5:$F$2241,6,FALSE))</f>
        <v>95.875</v>
      </c>
      <c r="G1394" s="94">
        <f t="shared" si="87"/>
        <v>252128.71265036496</v>
      </c>
      <c r="H1394" s="94">
        <v>223622.91666666666</v>
      </c>
      <c r="I1394" s="94">
        <f>VLOOKUP(B1394,'Daily NLSL'!D1371:E3196,2,FALSE)</f>
        <v>208383.07168937087</v>
      </c>
      <c r="J1394" s="95">
        <v>138262.04899359751</v>
      </c>
      <c r="K1394" s="95">
        <v>822396.75</v>
      </c>
      <c r="R1394" s="42"/>
    </row>
    <row r="1395" spans="2:18" x14ac:dyDescent="0.35">
      <c r="B1395" s="66">
        <v>44378</v>
      </c>
      <c r="C1395">
        <f t="shared" si="84"/>
        <v>2021</v>
      </c>
      <c r="D1395">
        <f t="shared" si="85"/>
        <v>7</v>
      </c>
      <c r="E1395">
        <f t="shared" si="86"/>
        <v>1</v>
      </c>
      <c r="F1395" s="36">
        <f>IF(VLOOKUP(B1395,Temperature!$A$5:$F$2241,6,FALSE)=999,0,VLOOKUP(B1395,Temperature!$A$5:$F$2241,6,FALSE))</f>
        <v>90.625</v>
      </c>
      <c r="G1395" s="94">
        <f t="shared" si="87"/>
        <v>231112.76244457546</v>
      </c>
      <c r="H1395" s="94">
        <v>220930.41666666666</v>
      </c>
      <c r="I1395" s="94">
        <f>VLOOKUP(B1395,'Daily NLSL'!D1372:E3197,2,FALSE)</f>
        <v>208834.44858339542</v>
      </c>
      <c r="J1395" s="95">
        <v>139359.95563869583</v>
      </c>
      <c r="K1395" s="95">
        <v>800237.58333333337</v>
      </c>
      <c r="R1395" s="42"/>
    </row>
    <row r="1396" spans="2:18" x14ac:dyDescent="0.35">
      <c r="B1396" s="66">
        <v>44379</v>
      </c>
      <c r="C1396">
        <f t="shared" si="84"/>
        <v>2021</v>
      </c>
      <c r="D1396">
        <f t="shared" si="85"/>
        <v>7</v>
      </c>
      <c r="E1396">
        <f t="shared" si="86"/>
        <v>2</v>
      </c>
      <c r="F1396" s="36">
        <f>IF(VLOOKUP(B1396,Temperature!$A$5:$F$2241,6,FALSE)=999,0,VLOOKUP(B1396,Temperature!$A$5:$F$2241,6,FALSE))</f>
        <v>85.083340000000007</v>
      </c>
      <c r="G1396" s="94">
        <f t="shared" si="87"/>
        <v>218626.59897797002</v>
      </c>
      <c r="H1396" s="94">
        <v>218792.91666666666</v>
      </c>
      <c r="I1396" s="94">
        <f>VLOOKUP(B1396,'Daily NLSL'!D1373:E3198,2,FALSE)</f>
        <v>210862.1477230521</v>
      </c>
      <c r="J1396" s="95">
        <v>129340.50329897791</v>
      </c>
      <c r="K1396" s="95">
        <v>777622.16666666663</v>
      </c>
      <c r="R1396" s="42"/>
    </row>
    <row r="1397" spans="2:18" x14ac:dyDescent="0.35">
      <c r="B1397" s="66">
        <v>44380</v>
      </c>
      <c r="C1397">
        <f t="shared" si="84"/>
        <v>2021</v>
      </c>
      <c r="D1397">
        <f t="shared" si="85"/>
        <v>7</v>
      </c>
      <c r="E1397">
        <f t="shared" si="86"/>
        <v>3</v>
      </c>
      <c r="F1397" s="36">
        <f>IF(VLOOKUP(B1397,Temperature!$A$5:$F$2241,6,FALSE)=999,0,VLOOKUP(B1397,Temperature!$A$5:$F$2241,6,FALSE))</f>
        <v>85.833340000000007</v>
      </c>
      <c r="G1397" s="94">
        <f t="shared" si="87"/>
        <v>212957.18274451885</v>
      </c>
      <c r="H1397" s="94">
        <v>215534.16666666666</v>
      </c>
      <c r="I1397" s="94">
        <f>VLOOKUP(B1397,'Daily NLSL'!D1374:E3199,2,FALSE)</f>
        <v>209698.51057451291</v>
      </c>
      <c r="J1397" s="95">
        <v>120289.34834763501</v>
      </c>
      <c r="K1397" s="95">
        <v>758479.20833333337</v>
      </c>
      <c r="R1397" s="42"/>
    </row>
    <row r="1398" spans="2:18" x14ac:dyDescent="0.35">
      <c r="B1398" s="66">
        <v>44381</v>
      </c>
      <c r="C1398">
        <f t="shared" si="84"/>
        <v>2021</v>
      </c>
      <c r="D1398">
        <f t="shared" si="85"/>
        <v>7</v>
      </c>
      <c r="E1398">
        <f t="shared" si="86"/>
        <v>4</v>
      </c>
      <c r="F1398" s="36">
        <f>IF(VLOOKUP(B1398,Temperature!$A$5:$F$2241,6,FALSE)=999,0,VLOOKUP(B1398,Temperature!$A$5:$F$2241,6,FALSE))</f>
        <v>84.958340000000007</v>
      </c>
      <c r="G1398" s="94">
        <f t="shared" si="87"/>
        <v>208305.70276373456</v>
      </c>
      <c r="H1398" s="94">
        <v>209660.83333333334</v>
      </c>
      <c r="I1398" s="94">
        <f>VLOOKUP(B1398,'Daily NLSL'!D1375:E3200,2,FALSE)</f>
        <v>208647.5664408333</v>
      </c>
      <c r="J1398" s="95">
        <v>118906.18912876541</v>
      </c>
      <c r="K1398" s="95">
        <v>745520.29166666663</v>
      </c>
      <c r="R1398" s="42"/>
    </row>
    <row r="1399" spans="2:18" x14ac:dyDescent="0.35">
      <c r="B1399" s="66">
        <v>44382</v>
      </c>
      <c r="C1399">
        <f t="shared" si="84"/>
        <v>2021</v>
      </c>
      <c r="D1399">
        <f t="shared" si="85"/>
        <v>7</v>
      </c>
      <c r="E1399">
        <f t="shared" si="86"/>
        <v>5</v>
      </c>
      <c r="F1399" s="36">
        <f>IF(VLOOKUP(B1399,Temperature!$A$5:$F$2241,6,FALSE)=999,0,VLOOKUP(B1399,Temperature!$A$5:$F$2241,6,FALSE))</f>
        <v>84.916659999999993</v>
      </c>
      <c r="G1399" s="94">
        <f t="shared" si="87"/>
        <v>184446.47633697832</v>
      </c>
      <c r="H1399" s="94">
        <v>210555</v>
      </c>
      <c r="I1399" s="94">
        <f>VLOOKUP(B1399,'Daily NLSL'!D1376:E3201,2,FALSE)</f>
        <v>209790.33386008209</v>
      </c>
      <c r="J1399" s="95">
        <v>121454.0648029396</v>
      </c>
      <c r="K1399" s="95">
        <v>726245.875</v>
      </c>
      <c r="R1399" s="42"/>
    </row>
    <row r="1400" spans="2:18" x14ac:dyDescent="0.35">
      <c r="B1400" s="66">
        <v>44383</v>
      </c>
      <c r="C1400">
        <f t="shared" si="84"/>
        <v>2021</v>
      </c>
      <c r="D1400">
        <f t="shared" si="85"/>
        <v>7</v>
      </c>
      <c r="E1400">
        <f t="shared" si="86"/>
        <v>6</v>
      </c>
      <c r="F1400" s="36">
        <f>IF(VLOOKUP(B1400,Temperature!$A$5:$F$2241,6,FALSE)=999,0,VLOOKUP(B1400,Temperature!$A$5:$F$2241,6,FALSE))</f>
        <v>85.625</v>
      </c>
      <c r="G1400" s="94">
        <f t="shared" si="87"/>
        <v>220033.33143274422</v>
      </c>
      <c r="H1400" s="94">
        <v>211829.58333333334</v>
      </c>
      <c r="I1400" s="94">
        <f>VLOOKUP(B1400,'Daily NLSL'!D1377:E3202,2,FALSE)</f>
        <v>206227.07127923999</v>
      </c>
      <c r="J1400" s="95">
        <v>125669.34728801584</v>
      </c>
      <c r="K1400" s="95">
        <v>763759.33333333337</v>
      </c>
      <c r="R1400" s="42"/>
    </row>
    <row r="1401" spans="2:18" x14ac:dyDescent="0.35">
      <c r="B1401" s="66">
        <v>44384</v>
      </c>
      <c r="C1401">
        <f t="shared" si="84"/>
        <v>2021</v>
      </c>
      <c r="D1401">
        <f t="shared" si="85"/>
        <v>7</v>
      </c>
      <c r="E1401">
        <f t="shared" si="86"/>
        <v>7</v>
      </c>
      <c r="F1401" s="36">
        <f>IF(VLOOKUP(B1401,Temperature!$A$5:$F$2241,6,FALSE)=999,0,VLOOKUP(B1401,Temperature!$A$5:$F$2241,6,FALSE))</f>
        <v>74.666659999999993</v>
      </c>
      <c r="G1401" s="94">
        <f t="shared" si="87"/>
        <v>208166.13025323208</v>
      </c>
      <c r="H1401" s="94">
        <v>211077.08333333334</v>
      </c>
      <c r="I1401" s="94">
        <f>VLOOKUP(B1401,'Daily NLSL'!D1378:E3203,2,FALSE)</f>
        <v>209584.96944902083</v>
      </c>
      <c r="J1401" s="95">
        <v>128350.9002977471</v>
      </c>
      <c r="K1401" s="95">
        <v>757179.08333333337</v>
      </c>
      <c r="R1401" s="42"/>
    </row>
    <row r="1402" spans="2:18" x14ac:dyDescent="0.35">
      <c r="B1402" s="66">
        <v>44385</v>
      </c>
      <c r="C1402">
        <f t="shared" si="84"/>
        <v>2021</v>
      </c>
      <c r="D1402">
        <f t="shared" si="85"/>
        <v>7</v>
      </c>
      <c r="E1402">
        <f t="shared" si="86"/>
        <v>8</v>
      </c>
      <c r="F1402" s="36">
        <f>IF(VLOOKUP(B1402,Temperature!$A$5:$F$2241,6,FALSE)=999,0,VLOOKUP(B1402,Temperature!$A$5:$F$2241,6,FALSE))</f>
        <v>77.958340000000007</v>
      </c>
      <c r="G1402" s="94">
        <f t="shared" si="87"/>
        <v>204204.38982134245</v>
      </c>
      <c r="H1402" s="94">
        <v>211800.41666666666</v>
      </c>
      <c r="I1402" s="94">
        <f>VLOOKUP(B1402,'Daily NLSL'!D1379:E3204,2,FALSE)</f>
        <v>208284.90644892419</v>
      </c>
      <c r="J1402" s="95">
        <v>132176.20372973333</v>
      </c>
      <c r="K1402" s="95">
        <v>756465.91666666663</v>
      </c>
      <c r="R1402" s="42"/>
    </row>
    <row r="1403" spans="2:18" x14ac:dyDescent="0.35">
      <c r="B1403" s="66">
        <v>44386</v>
      </c>
      <c r="C1403">
        <f t="shared" si="84"/>
        <v>2021</v>
      </c>
      <c r="D1403">
        <f t="shared" si="85"/>
        <v>7</v>
      </c>
      <c r="E1403">
        <f t="shared" si="86"/>
        <v>9</v>
      </c>
      <c r="F1403" s="36">
        <f>IF(VLOOKUP(B1403,Temperature!$A$5:$F$2241,6,FALSE)=999,0,VLOOKUP(B1403,Temperature!$A$5:$F$2241,6,FALSE))</f>
        <v>82.5</v>
      </c>
      <c r="G1403" s="94">
        <f t="shared" si="87"/>
        <v>206170.79570805165</v>
      </c>
      <c r="H1403" s="94">
        <v>213937.5</v>
      </c>
      <c r="I1403" s="94">
        <f>VLOOKUP(B1403,'Daily NLSL'!D1380:E3205,2,FALSE)</f>
        <v>206882.08700215875</v>
      </c>
      <c r="J1403" s="95">
        <v>131033.53395645625</v>
      </c>
      <c r="K1403" s="95">
        <v>758023.91666666663</v>
      </c>
      <c r="R1403" s="42"/>
    </row>
    <row r="1404" spans="2:18" x14ac:dyDescent="0.35">
      <c r="B1404" s="66">
        <v>44387</v>
      </c>
      <c r="C1404">
        <f t="shared" si="84"/>
        <v>2021</v>
      </c>
      <c r="D1404">
        <f t="shared" si="85"/>
        <v>7</v>
      </c>
      <c r="E1404">
        <f t="shared" si="86"/>
        <v>10</v>
      </c>
      <c r="F1404" s="36">
        <f>IF(VLOOKUP(B1404,Temperature!$A$5:$F$2241,6,FALSE)=999,0,VLOOKUP(B1404,Temperature!$A$5:$F$2241,6,FALSE))</f>
        <v>83.375</v>
      </c>
      <c r="G1404" s="94">
        <f t="shared" si="87"/>
        <v>229599.71574370418</v>
      </c>
      <c r="H1404" s="94">
        <v>216861.25</v>
      </c>
      <c r="I1404" s="94">
        <f>VLOOKUP(B1404,'Daily NLSL'!D1381:E3206,2,FALSE)</f>
        <v>209308.20184043501</v>
      </c>
      <c r="J1404" s="95">
        <v>125698.54074919417</v>
      </c>
      <c r="K1404" s="95">
        <v>781467.70833333337</v>
      </c>
      <c r="R1404" s="42"/>
    </row>
    <row r="1405" spans="2:18" x14ac:dyDescent="0.35">
      <c r="B1405" s="66">
        <v>44388</v>
      </c>
      <c r="C1405">
        <f t="shared" si="84"/>
        <v>2021</v>
      </c>
      <c r="D1405">
        <f t="shared" si="85"/>
        <v>7</v>
      </c>
      <c r="E1405">
        <f t="shared" si="86"/>
        <v>11</v>
      </c>
      <c r="F1405" s="36">
        <f>IF(VLOOKUP(B1405,Temperature!$A$5:$F$2241,6,FALSE)=999,0,VLOOKUP(B1405,Temperature!$A$5:$F$2241,6,FALSE))</f>
        <v>86.041659999999993</v>
      </c>
      <c r="G1405" s="94">
        <f t="shared" si="87"/>
        <v>211138.29455306887</v>
      </c>
      <c r="H1405" s="94">
        <v>214379.16666666666</v>
      </c>
      <c r="I1405" s="94">
        <f>VLOOKUP(B1405,'Daily NLSL'!D1382:E3207,2,FALSE)</f>
        <v>207385.10720652042</v>
      </c>
      <c r="J1405" s="95">
        <v>123528.13990707749</v>
      </c>
      <c r="K1405" s="95">
        <v>756430.70833333337</v>
      </c>
      <c r="R1405" s="42"/>
    </row>
    <row r="1406" spans="2:18" x14ac:dyDescent="0.35">
      <c r="B1406" s="66">
        <v>44389</v>
      </c>
      <c r="C1406">
        <f t="shared" si="84"/>
        <v>2021</v>
      </c>
      <c r="D1406">
        <f t="shared" si="85"/>
        <v>7</v>
      </c>
      <c r="E1406">
        <f t="shared" si="86"/>
        <v>12</v>
      </c>
      <c r="F1406" s="36">
        <f>IF(VLOOKUP(B1406,Temperature!$A$5:$F$2241,6,FALSE)=999,0,VLOOKUP(B1406,Temperature!$A$5:$F$2241,6,FALSE))</f>
        <v>87.125</v>
      </c>
      <c r="G1406" s="94">
        <f t="shared" si="87"/>
        <v>226305.50371089991</v>
      </c>
      <c r="H1406" s="94">
        <v>218492.08333333334</v>
      </c>
      <c r="I1406" s="94">
        <f>VLOOKUP(B1406,'Daily NLSL'!D1383:E3208,2,FALSE)</f>
        <v>207163.31495123167</v>
      </c>
      <c r="J1406" s="95">
        <v>124072.88967120166</v>
      </c>
      <c r="K1406" s="95">
        <v>776033.79166666663</v>
      </c>
      <c r="R1406" s="42"/>
    </row>
    <row r="1407" spans="2:18" x14ac:dyDescent="0.35">
      <c r="B1407" s="66">
        <v>44390</v>
      </c>
      <c r="C1407">
        <f t="shared" si="84"/>
        <v>2021</v>
      </c>
      <c r="D1407">
        <f t="shared" si="85"/>
        <v>7</v>
      </c>
      <c r="E1407">
        <f t="shared" si="86"/>
        <v>13</v>
      </c>
      <c r="F1407" s="36">
        <f>IF(VLOOKUP(B1407,Temperature!$A$5:$F$2241,6,FALSE)=999,0,VLOOKUP(B1407,Temperature!$A$5:$F$2241,6,FALSE))</f>
        <v>86.791659999999993</v>
      </c>
      <c r="G1407" s="94">
        <f t="shared" si="87"/>
        <v>234301.91666029545</v>
      </c>
      <c r="H1407" s="94">
        <v>218772.91666666666</v>
      </c>
      <c r="I1407" s="94">
        <f>VLOOKUP(B1407,'Daily NLSL'!D1384:E3209,2,FALSE)</f>
        <v>209306.68010681748</v>
      </c>
      <c r="J1407" s="95">
        <v>125935.86156622041</v>
      </c>
      <c r="K1407" s="95">
        <v>788317.375</v>
      </c>
      <c r="R1407" s="42"/>
    </row>
    <row r="1408" spans="2:18" x14ac:dyDescent="0.35">
      <c r="B1408" s="66">
        <v>44391</v>
      </c>
      <c r="C1408">
        <f t="shared" si="84"/>
        <v>2021</v>
      </c>
      <c r="D1408">
        <f t="shared" si="85"/>
        <v>7</v>
      </c>
      <c r="E1408">
        <f t="shared" si="86"/>
        <v>14</v>
      </c>
      <c r="F1408" s="36">
        <f>IF(VLOOKUP(B1408,Temperature!$A$5:$F$2241,6,FALSE)=999,0,VLOOKUP(B1408,Temperature!$A$5:$F$2241,6,FALSE))</f>
        <v>85.375</v>
      </c>
      <c r="G1408" s="94">
        <f t="shared" si="87"/>
        <v>229939.90921899542</v>
      </c>
      <c r="H1408" s="94">
        <v>222410</v>
      </c>
      <c r="I1408" s="94">
        <f>VLOOKUP(B1408,'Daily NLSL'!D1385:E3210,2,FALSE)</f>
        <v>208495.01222625127</v>
      </c>
      <c r="J1408" s="95">
        <v>124263.53688808666</v>
      </c>
      <c r="K1408" s="95">
        <v>785108.45833333337</v>
      </c>
      <c r="R1408" s="42"/>
    </row>
    <row r="1409" spans="2:18" x14ac:dyDescent="0.35">
      <c r="B1409" s="66">
        <v>44392</v>
      </c>
      <c r="C1409">
        <f t="shared" si="84"/>
        <v>2021</v>
      </c>
      <c r="D1409">
        <f t="shared" si="85"/>
        <v>7</v>
      </c>
      <c r="E1409">
        <f t="shared" si="86"/>
        <v>15</v>
      </c>
      <c r="F1409" s="36">
        <f>IF(VLOOKUP(B1409,Temperature!$A$5:$F$2241,6,FALSE)=999,0,VLOOKUP(B1409,Temperature!$A$5:$F$2241,6,FALSE))</f>
        <v>82.458340000000007</v>
      </c>
      <c r="G1409" s="94">
        <f t="shared" si="87"/>
        <v>216257.12138359545</v>
      </c>
      <c r="H1409" s="94">
        <v>220714.58333333334</v>
      </c>
      <c r="I1409" s="94">
        <f>VLOOKUP(B1409,'Daily NLSL'!D1386:E3211,2,FALSE)</f>
        <v>207981.40112502081</v>
      </c>
      <c r="J1409" s="95">
        <v>125304.85249138375</v>
      </c>
      <c r="K1409" s="95">
        <v>770257.95833333337</v>
      </c>
      <c r="R1409" s="42"/>
    </row>
    <row r="1410" spans="2:18" x14ac:dyDescent="0.35">
      <c r="B1410" s="66">
        <v>44393</v>
      </c>
      <c r="C1410">
        <f t="shared" si="84"/>
        <v>2021</v>
      </c>
      <c r="D1410">
        <f t="shared" si="85"/>
        <v>7</v>
      </c>
      <c r="E1410">
        <f t="shared" si="86"/>
        <v>16</v>
      </c>
      <c r="F1410" s="36">
        <f>IF(VLOOKUP(B1410,Temperature!$A$5:$F$2241,6,FALSE)=999,0,VLOOKUP(B1410,Temperature!$A$5:$F$2241,6,FALSE))</f>
        <v>79</v>
      </c>
      <c r="G1410" s="94">
        <f t="shared" si="87"/>
        <v>199322.93405200704</v>
      </c>
      <c r="H1410" s="94">
        <v>219595</v>
      </c>
      <c r="I1410" s="94">
        <f>VLOOKUP(B1410,'Daily NLSL'!D1387:E3212,2,FALSE)</f>
        <v>208003.65165559793</v>
      </c>
      <c r="J1410" s="95">
        <v>122622.414292395</v>
      </c>
      <c r="K1410" s="95">
        <v>749544</v>
      </c>
      <c r="R1410" s="42"/>
    </row>
    <row r="1411" spans="2:18" x14ac:dyDescent="0.35">
      <c r="B1411" s="66">
        <v>44394</v>
      </c>
      <c r="C1411">
        <f t="shared" si="84"/>
        <v>2021</v>
      </c>
      <c r="D1411">
        <f t="shared" si="85"/>
        <v>7</v>
      </c>
      <c r="E1411">
        <f t="shared" si="86"/>
        <v>17</v>
      </c>
      <c r="F1411" s="36">
        <f>IF(VLOOKUP(B1411,Temperature!$A$5:$F$2241,6,FALSE)=999,0,VLOOKUP(B1411,Temperature!$A$5:$F$2241,6,FALSE))</f>
        <v>76.916659999999993</v>
      </c>
      <c r="G1411" s="94">
        <f t="shared" si="87"/>
        <v>191890.75565158675</v>
      </c>
      <c r="H1411" s="94">
        <v>214448.75</v>
      </c>
      <c r="I1411" s="94">
        <f>VLOOKUP(B1411,'Daily NLSL'!D1388:E3213,2,FALSE)</f>
        <v>207082.52633159541</v>
      </c>
      <c r="J1411" s="95">
        <v>117878.42635015125</v>
      </c>
      <c r="K1411" s="95">
        <v>731300.45833333337</v>
      </c>
      <c r="R1411" s="42"/>
    </row>
    <row r="1412" spans="2:18" x14ac:dyDescent="0.35">
      <c r="B1412" s="66">
        <v>44395</v>
      </c>
      <c r="C1412">
        <f t="shared" si="84"/>
        <v>2021</v>
      </c>
      <c r="D1412">
        <f t="shared" si="85"/>
        <v>7</v>
      </c>
      <c r="E1412">
        <f t="shared" si="86"/>
        <v>18</v>
      </c>
      <c r="F1412" s="36">
        <f>IF(VLOOKUP(B1412,Temperature!$A$5:$F$2241,6,FALSE)=999,0,VLOOKUP(B1412,Temperature!$A$5:$F$2241,6,FALSE))</f>
        <v>79.958340000000007</v>
      </c>
      <c r="G1412" s="94">
        <f t="shared" si="87"/>
        <v>195535.47655545617</v>
      </c>
      <c r="H1412" s="94">
        <v>211062.08333333334</v>
      </c>
      <c r="I1412" s="94">
        <f>VLOOKUP(B1412,'Daily NLSL'!D1389:E3214,2,FALSE)</f>
        <v>206794.76180680795</v>
      </c>
      <c r="J1412" s="95">
        <v>122863.71997106915</v>
      </c>
      <c r="K1412" s="95">
        <v>736256.04166666663</v>
      </c>
      <c r="R1412" s="42"/>
    </row>
    <row r="1413" spans="2:18" x14ac:dyDescent="0.35">
      <c r="B1413" s="66">
        <v>44396</v>
      </c>
      <c r="C1413">
        <f t="shared" si="84"/>
        <v>2021</v>
      </c>
      <c r="D1413">
        <f t="shared" si="85"/>
        <v>7</v>
      </c>
      <c r="E1413">
        <f t="shared" si="86"/>
        <v>19</v>
      </c>
      <c r="F1413" s="36">
        <f>IF(VLOOKUP(B1413,Temperature!$A$5:$F$2241,6,FALSE)=999,0,VLOOKUP(B1413,Temperature!$A$5:$F$2241,6,FALSE))</f>
        <v>84.208340000000007</v>
      </c>
      <c r="G1413" s="94">
        <f t="shared" si="87"/>
        <v>204913.66973441871</v>
      </c>
      <c r="H1413" s="94">
        <v>212222.08333333334</v>
      </c>
      <c r="I1413" s="94">
        <f>VLOOKUP(B1413,'Daily NLSL'!D1390:E3215,2,FALSE)</f>
        <v>201840.08439250125</v>
      </c>
      <c r="J1413" s="95">
        <v>133363.37087308001</v>
      </c>
      <c r="K1413" s="95">
        <v>752339.20833333337</v>
      </c>
      <c r="R1413" s="42"/>
    </row>
    <row r="1414" spans="2:18" x14ac:dyDescent="0.35">
      <c r="B1414" s="66">
        <v>44397</v>
      </c>
      <c r="C1414">
        <f t="shared" si="84"/>
        <v>2021</v>
      </c>
      <c r="D1414">
        <f t="shared" si="85"/>
        <v>7</v>
      </c>
      <c r="E1414">
        <f t="shared" si="86"/>
        <v>20</v>
      </c>
      <c r="F1414" s="36">
        <f>IF(VLOOKUP(B1414,Temperature!$A$5:$F$2241,6,FALSE)=999,0,VLOOKUP(B1414,Temperature!$A$5:$F$2241,6,FALSE))</f>
        <v>81.5</v>
      </c>
      <c r="G1414" s="94">
        <f t="shared" si="87"/>
        <v>199474.04495784955</v>
      </c>
      <c r="H1414" s="94">
        <v>213794.58333333334</v>
      </c>
      <c r="I1414" s="94">
        <f>VLOOKUP(B1414,'Daily NLSL'!D1391:E3216,2,FALSE)</f>
        <v>199803.80683610166</v>
      </c>
      <c r="J1414" s="95">
        <v>125835.9398727154</v>
      </c>
      <c r="K1414" s="95">
        <v>738908.375</v>
      </c>
      <c r="R1414" s="42"/>
    </row>
    <row r="1415" spans="2:18" x14ac:dyDescent="0.35">
      <c r="B1415" s="66">
        <v>44398</v>
      </c>
      <c r="C1415">
        <f t="shared" si="84"/>
        <v>2021</v>
      </c>
      <c r="D1415">
        <f t="shared" si="85"/>
        <v>7</v>
      </c>
      <c r="E1415">
        <f t="shared" si="86"/>
        <v>21</v>
      </c>
      <c r="F1415" s="36">
        <f>IF(VLOOKUP(B1415,Temperature!$A$5:$F$2241,6,FALSE)=999,0,VLOOKUP(B1415,Temperature!$A$5:$F$2241,6,FALSE))</f>
        <v>74.958340000000007</v>
      </c>
      <c r="G1415" s="94">
        <f t="shared" si="87"/>
        <v>183262.62164691207</v>
      </c>
      <c r="H1415" s="94">
        <v>209331.66666666666</v>
      </c>
      <c r="I1415" s="94">
        <f>VLOOKUP(B1415,'Daily NLSL'!D1392:E3217,2,FALSE)</f>
        <v>196219.86746904042</v>
      </c>
      <c r="J1415" s="95">
        <v>127684.59421738084</v>
      </c>
      <c r="K1415" s="95">
        <v>716498.75</v>
      </c>
      <c r="R1415" s="42"/>
    </row>
    <row r="1416" spans="2:18" x14ac:dyDescent="0.35">
      <c r="B1416" s="66">
        <v>44399</v>
      </c>
      <c r="C1416">
        <f t="shared" si="84"/>
        <v>2021</v>
      </c>
      <c r="D1416">
        <f t="shared" si="85"/>
        <v>7</v>
      </c>
      <c r="E1416">
        <f t="shared" si="86"/>
        <v>22</v>
      </c>
      <c r="F1416" s="36">
        <f>IF(VLOOKUP(B1416,Temperature!$A$5:$F$2241,6,FALSE)=999,0,VLOOKUP(B1416,Temperature!$A$5:$F$2241,6,FALSE))</f>
        <v>71.25</v>
      </c>
      <c r="G1416" s="94">
        <f t="shared" si="87"/>
        <v>185878.35790359078</v>
      </c>
      <c r="H1416" s="94">
        <v>203651.25</v>
      </c>
      <c r="I1416" s="94">
        <f>VLOOKUP(B1416,'Daily NLSL'!D1393:E3218,2,FALSE)</f>
        <v>196436.18651660459</v>
      </c>
      <c r="J1416" s="95">
        <v>130146.12224647125</v>
      </c>
      <c r="K1416" s="95">
        <v>716111.91666666663</v>
      </c>
      <c r="R1416" s="42"/>
    </row>
    <row r="1417" spans="2:18" x14ac:dyDescent="0.35">
      <c r="B1417" s="66">
        <v>44400</v>
      </c>
      <c r="C1417">
        <f t="shared" si="84"/>
        <v>2021</v>
      </c>
      <c r="D1417">
        <f t="shared" si="85"/>
        <v>7</v>
      </c>
      <c r="E1417">
        <f t="shared" si="86"/>
        <v>23</v>
      </c>
      <c r="F1417" s="36">
        <f>IF(VLOOKUP(B1417,Temperature!$A$5:$F$2241,6,FALSE)=999,0,VLOOKUP(B1417,Temperature!$A$5:$F$2241,6,FALSE))</f>
        <v>73.916659999999993</v>
      </c>
      <c r="G1417" s="94">
        <f t="shared" si="87"/>
        <v>190465.98607201883</v>
      </c>
      <c r="H1417" s="94">
        <v>209982.91666666666</v>
      </c>
      <c r="I1417" s="94">
        <f>VLOOKUP(B1417,'Daily NLSL'!D1394:E3219,2,FALSE)</f>
        <v>198583.99171171084</v>
      </c>
      <c r="J1417" s="95">
        <v>132698.4388829371</v>
      </c>
      <c r="K1417" s="95">
        <v>731731.33333333337</v>
      </c>
      <c r="R1417" s="42"/>
    </row>
    <row r="1418" spans="2:18" x14ac:dyDescent="0.35">
      <c r="B1418" s="66">
        <v>44401</v>
      </c>
      <c r="C1418">
        <f t="shared" si="84"/>
        <v>2021</v>
      </c>
      <c r="D1418">
        <f t="shared" si="85"/>
        <v>7</v>
      </c>
      <c r="E1418">
        <f t="shared" si="86"/>
        <v>24</v>
      </c>
      <c r="F1418" s="36">
        <f>IF(VLOOKUP(B1418,Temperature!$A$5:$F$2241,6,FALSE)=999,0,VLOOKUP(B1418,Temperature!$A$5:$F$2241,6,FALSE))</f>
        <v>79.041659999999993</v>
      </c>
      <c r="G1418" s="94">
        <f t="shared" si="87"/>
        <v>196766.40979490418</v>
      </c>
      <c r="H1418" s="94">
        <v>209271.66666666666</v>
      </c>
      <c r="I1418" s="94">
        <f>VLOOKUP(B1418,'Daily NLSL'!D1395:E3220,2,FALSE)</f>
        <v>198590.1588433875</v>
      </c>
      <c r="J1418" s="95">
        <v>127342.76469504168</v>
      </c>
      <c r="K1418" s="95">
        <v>731971</v>
      </c>
      <c r="R1418" s="42"/>
    </row>
    <row r="1419" spans="2:18" x14ac:dyDescent="0.35">
      <c r="B1419" s="66">
        <v>44402</v>
      </c>
      <c r="C1419">
        <f t="shared" si="84"/>
        <v>2021</v>
      </c>
      <c r="D1419">
        <f t="shared" si="85"/>
        <v>7</v>
      </c>
      <c r="E1419">
        <f t="shared" si="86"/>
        <v>25</v>
      </c>
      <c r="F1419" s="36">
        <f>IF(VLOOKUP(B1419,Temperature!$A$5:$F$2241,6,FALSE)=999,0,VLOOKUP(B1419,Temperature!$A$5:$F$2241,6,FALSE))</f>
        <v>83.25</v>
      </c>
      <c r="G1419" s="94">
        <f t="shared" si="87"/>
        <v>202974.28288179287</v>
      </c>
      <c r="H1419" s="94">
        <v>205667.08333333334</v>
      </c>
      <c r="I1419" s="94">
        <f>VLOOKUP(B1419,'Daily NLSL'!D1396:E3221,2,FALSE)</f>
        <v>198502.23804116333</v>
      </c>
      <c r="J1419" s="95">
        <v>126677.68741037708</v>
      </c>
      <c r="K1419" s="95">
        <v>733821.29166666663</v>
      </c>
      <c r="R1419" s="42"/>
    </row>
    <row r="1420" spans="2:18" x14ac:dyDescent="0.35">
      <c r="B1420" s="66">
        <v>44403</v>
      </c>
      <c r="C1420">
        <f t="shared" si="84"/>
        <v>2021</v>
      </c>
      <c r="D1420">
        <f t="shared" si="85"/>
        <v>7</v>
      </c>
      <c r="E1420">
        <f t="shared" si="86"/>
        <v>26</v>
      </c>
      <c r="F1420" s="36">
        <f>IF(VLOOKUP(B1420,Temperature!$A$5:$F$2241,6,FALSE)=999,0,VLOOKUP(B1420,Temperature!$A$5:$F$2241,6,FALSE))</f>
        <v>83.875</v>
      </c>
      <c r="G1420" s="94">
        <f t="shared" si="87"/>
        <v>209949.54125133748</v>
      </c>
      <c r="H1420" s="94">
        <v>209363.33333333334</v>
      </c>
      <c r="I1420" s="94">
        <f>VLOOKUP(B1420,'Daily NLSL'!D1397:E3222,2,FALSE)</f>
        <v>201186.13488977376</v>
      </c>
      <c r="J1420" s="95">
        <v>131193.57385888873</v>
      </c>
      <c r="K1420" s="95">
        <v>751692.58333333337</v>
      </c>
      <c r="R1420" s="42"/>
    </row>
    <row r="1421" spans="2:18" x14ac:dyDescent="0.35">
      <c r="B1421" s="66">
        <v>44404</v>
      </c>
      <c r="C1421">
        <f t="shared" si="84"/>
        <v>2021</v>
      </c>
      <c r="D1421">
        <f t="shared" si="85"/>
        <v>7</v>
      </c>
      <c r="E1421">
        <f t="shared" si="86"/>
        <v>27</v>
      </c>
      <c r="F1421" s="36">
        <f>IF(VLOOKUP(B1421,Temperature!$A$5:$F$2241,6,FALSE)=999,0,VLOOKUP(B1421,Temperature!$A$5:$F$2241,6,FALSE))</f>
        <v>83.166659999999993</v>
      </c>
      <c r="G1421" s="94">
        <f t="shared" si="87"/>
        <v>188228.68994962372</v>
      </c>
      <c r="H1421" s="94">
        <v>203009.16666666666</v>
      </c>
      <c r="I1421" s="94">
        <f>VLOOKUP(B1421,'Daily NLSL'!D1398:E3223,2,FALSE)</f>
        <v>200872.8867796346</v>
      </c>
      <c r="J1421" s="95">
        <v>127358.67327074167</v>
      </c>
      <c r="K1421" s="95">
        <v>719469.41666666663</v>
      </c>
      <c r="R1421" s="42"/>
    </row>
    <row r="1422" spans="2:18" x14ac:dyDescent="0.35">
      <c r="B1422" s="66">
        <v>44405</v>
      </c>
      <c r="C1422">
        <f t="shared" si="84"/>
        <v>2021</v>
      </c>
      <c r="D1422">
        <f t="shared" si="85"/>
        <v>7</v>
      </c>
      <c r="E1422">
        <f t="shared" si="86"/>
        <v>28</v>
      </c>
      <c r="F1422" s="36">
        <f>IF(VLOOKUP(B1422,Temperature!$A$5:$F$2241,6,FALSE)=999,0,VLOOKUP(B1422,Temperature!$A$5:$F$2241,6,FALSE))</f>
        <v>79.041659999999993</v>
      </c>
      <c r="G1422" s="94">
        <f t="shared" si="87"/>
        <v>205968.73972191042</v>
      </c>
      <c r="H1422" s="94">
        <v>204114.58333333334</v>
      </c>
      <c r="I1422" s="94">
        <f>VLOOKUP(B1422,'Daily NLSL'!D1399:E3224,2,FALSE)</f>
        <v>182203.77556527584</v>
      </c>
      <c r="J1422" s="95">
        <v>132914.90137948041</v>
      </c>
      <c r="K1422" s="95">
        <v>725202</v>
      </c>
      <c r="R1422" s="42"/>
    </row>
    <row r="1423" spans="2:18" x14ac:dyDescent="0.35">
      <c r="B1423" s="66">
        <v>44406</v>
      </c>
      <c r="C1423">
        <f t="shared" si="84"/>
        <v>2021</v>
      </c>
      <c r="D1423">
        <f t="shared" si="85"/>
        <v>7</v>
      </c>
      <c r="E1423">
        <f t="shared" si="86"/>
        <v>29</v>
      </c>
      <c r="F1423" s="36">
        <f>IF(VLOOKUP(B1423,Temperature!$A$5:$F$2241,6,FALSE)=999,0,VLOOKUP(B1423,Temperature!$A$5:$F$2241,6,FALSE))</f>
        <v>82.333340000000007</v>
      </c>
      <c r="G1423" s="94">
        <f t="shared" si="87"/>
        <v>213554.51575825879</v>
      </c>
      <c r="H1423" s="94">
        <v>204324.58333333334</v>
      </c>
      <c r="I1423" s="94">
        <f>VLOOKUP(B1423,'Daily NLSL'!D1400:E3225,2,FALSE)</f>
        <v>200297.72432189542</v>
      </c>
      <c r="J1423" s="95">
        <v>136943.75991984582</v>
      </c>
      <c r="K1423" s="95">
        <v>755120.58333333337</v>
      </c>
      <c r="R1423" s="42"/>
    </row>
    <row r="1424" spans="2:18" x14ac:dyDescent="0.35">
      <c r="B1424" s="66">
        <v>44407</v>
      </c>
      <c r="C1424">
        <f t="shared" si="84"/>
        <v>2021</v>
      </c>
      <c r="D1424">
        <f t="shared" si="85"/>
        <v>7</v>
      </c>
      <c r="E1424">
        <f t="shared" si="86"/>
        <v>30</v>
      </c>
      <c r="F1424" s="36">
        <f>IF(VLOOKUP(B1424,Temperature!$A$5:$F$2241,6,FALSE)=999,0,VLOOKUP(B1424,Temperature!$A$5:$F$2241,6,FALSE))</f>
        <v>86.333340000000007</v>
      </c>
      <c r="G1424" s="94">
        <f t="shared" si="87"/>
        <v>223838.11845832548</v>
      </c>
      <c r="H1424" s="94">
        <v>205586.25</v>
      </c>
      <c r="I1424" s="94">
        <f>VLOOKUP(B1424,'Daily NLSL'!D1401:E3226,2,FALSE)</f>
        <v>202060.83559408624</v>
      </c>
      <c r="J1424" s="95">
        <v>138058.62928092168</v>
      </c>
      <c r="K1424" s="95">
        <v>769543.83333333337</v>
      </c>
      <c r="R1424" s="42"/>
    </row>
    <row r="1425" spans="2:18" x14ac:dyDescent="0.35">
      <c r="B1425" s="66">
        <v>44408</v>
      </c>
      <c r="C1425">
        <f t="shared" si="84"/>
        <v>2021</v>
      </c>
      <c r="D1425">
        <f t="shared" si="85"/>
        <v>7</v>
      </c>
      <c r="E1425">
        <f t="shared" si="86"/>
        <v>31</v>
      </c>
      <c r="F1425" s="36">
        <f>IF(VLOOKUP(B1425,Temperature!$A$5:$F$2241,6,FALSE)=999,0,VLOOKUP(B1425,Temperature!$A$5:$F$2241,6,FALSE))</f>
        <v>90.875</v>
      </c>
      <c r="G1425" s="94">
        <f t="shared" si="87"/>
        <v>210348.44279092294</v>
      </c>
      <c r="H1425" s="94">
        <v>192865</v>
      </c>
      <c r="I1425" s="94">
        <f>VLOOKUP(B1425,'Daily NLSL'!D1402:E3227,2,FALSE)</f>
        <v>201601.07574303917</v>
      </c>
      <c r="J1425" s="95">
        <v>131700.10646603792</v>
      </c>
      <c r="K1425" s="95">
        <v>736514.625</v>
      </c>
      <c r="R1425" s="42"/>
    </row>
    <row r="1426" spans="2:18" x14ac:dyDescent="0.35">
      <c r="B1426" s="66">
        <v>44409</v>
      </c>
      <c r="C1426">
        <f t="shared" si="84"/>
        <v>2021</v>
      </c>
      <c r="D1426">
        <f t="shared" si="85"/>
        <v>8</v>
      </c>
      <c r="E1426">
        <f t="shared" si="86"/>
        <v>1</v>
      </c>
      <c r="F1426" s="36">
        <f>IF(VLOOKUP(B1426,Temperature!$A$5:$F$2241,6,FALSE)=999,0,VLOOKUP(B1426,Temperature!$A$5:$F$2241,6,FALSE))</f>
        <v>79.25</v>
      </c>
      <c r="G1426" s="94">
        <f t="shared" si="87"/>
        <v>189995.96641992958</v>
      </c>
      <c r="H1426" s="94">
        <v>171471.66666666666</v>
      </c>
      <c r="I1426" s="94">
        <f>VLOOKUP(B1426,'Daily NLSL'!D1403:E3228,2,FALSE)</f>
        <v>200290.42268495751</v>
      </c>
      <c r="J1426" s="95">
        <v>130836.48589511291</v>
      </c>
      <c r="K1426" s="95">
        <v>692594.54166666663</v>
      </c>
      <c r="R1426" s="42"/>
    </row>
    <row r="1427" spans="2:18" x14ac:dyDescent="0.35">
      <c r="B1427" s="66">
        <v>44410</v>
      </c>
      <c r="C1427">
        <f t="shared" si="84"/>
        <v>2021</v>
      </c>
      <c r="D1427">
        <f t="shared" si="85"/>
        <v>8</v>
      </c>
      <c r="E1427">
        <f t="shared" si="86"/>
        <v>2</v>
      </c>
      <c r="F1427" s="36">
        <f>IF(VLOOKUP(B1427,Temperature!$A$5:$F$2241,6,FALSE)=999,0,VLOOKUP(B1427,Temperature!$A$5:$F$2241,6,FALSE))</f>
        <v>79.291659999999993</v>
      </c>
      <c r="G1427" s="94">
        <f t="shared" si="87"/>
        <v>225930.26400632673</v>
      </c>
      <c r="H1427" s="94">
        <v>182452.5</v>
      </c>
      <c r="I1427" s="94">
        <f>VLOOKUP(B1427,'Daily NLSL'!D1404:E3229,2,FALSE)</f>
        <v>202345.09107161791</v>
      </c>
      <c r="J1427" s="95">
        <v>125244.47825538873</v>
      </c>
      <c r="K1427" s="95">
        <v>735972.33333333337</v>
      </c>
      <c r="R1427" s="42"/>
    </row>
    <row r="1428" spans="2:18" x14ac:dyDescent="0.35">
      <c r="B1428" s="66">
        <v>44411</v>
      </c>
      <c r="C1428">
        <f t="shared" si="84"/>
        <v>2021</v>
      </c>
      <c r="D1428">
        <f t="shared" si="85"/>
        <v>8</v>
      </c>
      <c r="E1428">
        <f t="shared" si="86"/>
        <v>3</v>
      </c>
      <c r="F1428" s="36">
        <f>IF(VLOOKUP(B1428,Temperature!$A$5:$F$2241,6,FALSE)=999,0,VLOOKUP(B1428,Temperature!$A$5:$F$2241,6,FALSE))</f>
        <v>83.291659999999993</v>
      </c>
      <c r="G1428" s="94">
        <f t="shared" si="87"/>
        <v>212170.24656364709</v>
      </c>
      <c r="H1428" s="94">
        <v>180221.66666666666</v>
      </c>
      <c r="I1428" s="94">
        <f>VLOOKUP(B1428,'Daily NLSL'!D1405:E3230,2,FALSE)</f>
        <v>200842.18953693335</v>
      </c>
      <c r="J1428" s="95">
        <v>141855.06389941959</v>
      </c>
      <c r="K1428" s="95">
        <v>735089.16666666663</v>
      </c>
      <c r="R1428" s="42"/>
    </row>
    <row r="1429" spans="2:18" x14ac:dyDescent="0.35">
      <c r="B1429" s="66">
        <v>44412</v>
      </c>
      <c r="C1429">
        <f t="shared" si="84"/>
        <v>2021</v>
      </c>
      <c r="D1429">
        <f t="shared" si="85"/>
        <v>8</v>
      </c>
      <c r="E1429">
        <f t="shared" si="86"/>
        <v>4</v>
      </c>
      <c r="F1429" s="36">
        <f>IF(VLOOKUP(B1429,Temperature!$A$5:$F$2241,6,FALSE)=999,0,VLOOKUP(B1429,Temperature!$A$5:$F$2241,6,FALSE))</f>
        <v>83.125</v>
      </c>
      <c r="G1429" s="94">
        <f t="shared" si="87"/>
        <v>217961.65531143991</v>
      </c>
      <c r="H1429" s="94">
        <v>182734.58333333334</v>
      </c>
      <c r="I1429" s="94">
        <f>VLOOKUP(B1429,'Daily NLSL'!D1406:E3231,2,FALSE)</f>
        <v>202392.83273749333</v>
      </c>
      <c r="J1429" s="95">
        <v>139121.47028440001</v>
      </c>
      <c r="K1429" s="95">
        <v>742210.54166666663</v>
      </c>
      <c r="R1429" s="42"/>
    </row>
    <row r="1430" spans="2:18" x14ac:dyDescent="0.35">
      <c r="B1430" s="66">
        <v>44413</v>
      </c>
      <c r="C1430">
        <f t="shared" si="84"/>
        <v>2021</v>
      </c>
      <c r="D1430">
        <f t="shared" si="85"/>
        <v>8</v>
      </c>
      <c r="E1430">
        <f t="shared" si="86"/>
        <v>5</v>
      </c>
      <c r="F1430" s="36">
        <f>IF(VLOOKUP(B1430,Temperature!$A$5:$F$2241,6,FALSE)=999,0,VLOOKUP(B1430,Temperature!$A$5:$F$2241,6,FALSE))</f>
        <v>78.791659999999993</v>
      </c>
      <c r="G1430" s="94">
        <f t="shared" si="87"/>
        <v>197142.47789172374</v>
      </c>
      <c r="H1430" s="94">
        <v>174473.33333333331</v>
      </c>
      <c r="I1430" s="94">
        <f>VLOOKUP(B1430,'Daily NLSL'!D1407:E3232,2,FALSE)</f>
        <v>202722.98014406124</v>
      </c>
      <c r="J1430" s="95">
        <v>134828.66696421499</v>
      </c>
      <c r="K1430" s="95">
        <v>709167.45833333337</v>
      </c>
      <c r="R1430" s="42"/>
    </row>
    <row r="1431" spans="2:18" x14ac:dyDescent="0.35">
      <c r="B1431" s="66">
        <v>44414</v>
      </c>
      <c r="C1431">
        <f t="shared" si="84"/>
        <v>2021</v>
      </c>
      <c r="D1431">
        <f t="shared" si="85"/>
        <v>8</v>
      </c>
      <c r="E1431">
        <f t="shared" si="86"/>
        <v>6</v>
      </c>
      <c r="F1431" s="36">
        <f>IF(VLOOKUP(B1431,Temperature!$A$5:$F$2241,6,FALSE)=999,0,VLOOKUP(B1431,Temperature!$A$5:$F$2241,6,FALSE))</f>
        <v>81.166659999999993</v>
      </c>
      <c r="G1431" s="94">
        <f t="shared" si="87"/>
        <v>201631.18874039155</v>
      </c>
      <c r="H1431" s="94">
        <v>171182.08333333334</v>
      </c>
      <c r="I1431" s="94">
        <f>VLOOKUP(B1431,'Daily NLSL'!D1408:E3233,2,FALSE)</f>
        <v>203930.67961798792</v>
      </c>
      <c r="J1431" s="95">
        <v>133741.33997495376</v>
      </c>
      <c r="K1431" s="95">
        <v>710485.29166666663</v>
      </c>
      <c r="R1431" s="42"/>
    </row>
    <row r="1432" spans="2:18" x14ac:dyDescent="0.35">
      <c r="B1432" s="66">
        <v>44415</v>
      </c>
      <c r="C1432">
        <f t="shared" si="84"/>
        <v>2021</v>
      </c>
      <c r="D1432">
        <f t="shared" si="85"/>
        <v>8</v>
      </c>
      <c r="E1432">
        <f t="shared" si="86"/>
        <v>7</v>
      </c>
      <c r="F1432" s="36">
        <f>IF(VLOOKUP(B1432,Temperature!$A$5:$F$2241,6,FALSE)=999,0,VLOOKUP(B1432,Temperature!$A$5:$F$2241,6,FALSE))</f>
        <v>76.916659999999993</v>
      </c>
      <c r="G1432" s="94">
        <f t="shared" si="87"/>
        <v>187099.85991113959</v>
      </c>
      <c r="H1432" s="94">
        <v>162722.5</v>
      </c>
      <c r="I1432" s="94">
        <f>VLOOKUP(B1432,'Daily NLSL'!D1409:E3234,2,FALSE)</f>
        <v>201372.9742493071</v>
      </c>
      <c r="J1432" s="95">
        <v>128699.20750621999</v>
      </c>
      <c r="K1432" s="95">
        <v>679894.54166666663</v>
      </c>
      <c r="R1432" s="42"/>
    </row>
    <row r="1433" spans="2:18" x14ac:dyDescent="0.35">
      <c r="B1433" s="66">
        <v>44416</v>
      </c>
      <c r="C1433">
        <f t="shared" si="84"/>
        <v>2021</v>
      </c>
      <c r="D1433">
        <f t="shared" si="85"/>
        <v>8</v>
      </c>
      <c r="E1433">
        <f t="shared" si="86"/>
        <v>8</v>
      </c>
      <c r="F1433" s="36">
        <f>IF(VLOOKUP(B1433,Temperature!$A$5:$F$2241,6,FALSE)=999,0,VLOOKUP(B1433,Temperature!$A$5:$F$2241,6,FALSE))</f>
        <v>66.625</v>
      </c>
      <c r="G1433" s="94">
        <f t="shared" si="87"/>
        <v>163723.104448853</v>
      </c>
      <c r="H1433" s="94">
        <v>144862.91666666666</v>
      </c>
      <c r="I1433" s="94">
        <f>VLOOKUP(B1433,'Daily NLSL'!D1410:E3235,2,FALSE)</f>
        <v>199157.57002294331</v>
      </c>
      <c r="J1433" s="95">
        <v>119761.11719487041</v>
      </c>
      <c r="K1433" s="95">
        <v>627504.70833333337</v>
      </c>
      <c r="R1433" s="42"/>
    </row>
    <row r="1434" spans="2:18" x14ac:dyDescent="0.35">
      <c r="B1434" s="66">
        <v>44417</v>
      </c>
      <c r="C1434">
        <f t="shared" ref="C1434:C1497" si="88">YEAR(B1434)</f>
        <v>2021</v>
      </c>
      <c r="D1434">
        <f t="shared" ref="D1434:D1497" si="89">MONTH(B1434)</f>
        <v>8</v>
      </c>
      <c r="E1434">
        <f t="shared" ref="E1434:E1497" si="90">DAY(B1434)</f>
        <v>9</v>
      </c>
      <c r="F1434" s="36">
        <f>IF(VLOOKUP(B1434,Temperature!$A$5:$F$2241,6,FALSE)=999,0,VLOOKUP(B1434,Temperature!$A$5:$F$2241,6,FALSE))</f>
        <v>69.708340000000007</v>
      </c>
      <c r="G1434" s="94">
        <f t="shared" si="87"/>
        <v>185208.47120792459</v>
      </c>
      <c r="H1434" s="94">
        <v>159210.83333333334</v>
      </c>
      <c r="I1434" s="94">
        <f>VLOOKUP(B1434,'Daily NLSL'!D1411:E3236,2,FALSE)</f>
        <v>184824.8493108704</v>
      </c>
      <c r="J1434" s="95">
        <v>130801.42948120499</v>
      </c>
      <c r="K1434" s="95">
        <v>660045.58333333337</v>
      </c>
      <c r="R1434" s="42"/>
    </row>
    <row r="1435" spans="2:18" x14ac:dyDescent="0.35">
      <c r="B1435" s="66">
        <v>44418</v>
      </c>
      <c r="C1435">
        <f t="shared" si="88"/>
        <v>2021</v>
      </c>
      <c r="D1435">
        <f t="shared" si="89"/>
        <v>8</v>
      </c>
      <c r="E1435">
        <f t="shared" si="90"/>
        <v>10</v>
      </c>
      <c r="F1435" s="36">
        <f>IF(VLOOKUP(B1435,Temperature!$A$5:$F$2241,6,FALSE)=999,0,VLOOKUP(B1435,Temperature!$A$5:$F$2241,6,FALSE))</f>
        <v>78.458340000000007</v>
      </c>
      <c r="G1435" s="94">
        <f t="shared" ref="G1435:G1498" si="91">K1435-H1435-I1435-J1435</f>
        <v>200718.53515970788</v>
      </c>
      <c r="H1435" s="94">
        <v>172251.24999999997</v>
      </c>
      <c r="I1435" s="94">
        <f>VLOOKUP(B1435,'Daily NLSL'!D1412:E3237,2,FALSE)</f>
        <v>183511.02695311583</v>
      </c>
      <c r="J1435" s="95">
        <v>129966.97955384292</v>
      </c>
      <c r="K1435" s="95">
        <v>686447.79166666663</v>
      </c>
      <c r="R1435" s="42"/>
    </row>
    <row r="1436" spans="2:18" x14ac:dyDescent="0.35">
      <c r="B1436" s="66">
        <v>44419</v>
      </c>
      <c r="C1436">
        <f t="shared" si="88"/>
        <v>2021</v>
      </c>
      <c r="D1436">
        <f t="shared" si="89"/>
        <v>8</v>
      </c>
      <c r="E1436">
        <f t="shared" si="90"/>
        <v>11</v>
      </c>
      <c r="F1436" s="36">
        <f>IF(VLOOKUP(B1436,Temperature!$A$5:$F$2241,6,FALSE)=999,0,VLOOKUP(B1436,Temperature!$A$5:$F$2241,6,FALSE))</f>
        <v>85.75</v>
      </c>
      <c r="G1436" s="94">
        <f t="shared" si="91"/>
        <v>224166.17682094703</v>
      </c>
      <c r="H1436" s="94">
        <v>179280.83333333334</v>
      </c>
      <c r="I1436" s="94">
        <f>VLOOKUP(B1436,'Daily NLSL'!D1413:E3238,2,FALSE)</f>
        <v>185640.43225802583</v>
      </c>
      <c r="J1436" s="95">
        <v>125941.43258769374</v>
      </c>
      <c r="K1436" s="95">
        <v>715028.875</v>
      </c>
      <c r="R1436" s="42"/>
    </row>
    <row r="1437" spans="2:18" x14ac:dyDescent="0.35">
      <c r="B1437" s="66">
        <v>44420</v>
      </c>
      <c r="C1437">
        <f t="shared" si="88"/>
        <v>2021</v>
      </c>
      <c r="D1437">
        <f t="shared" si="89"/>
        <v>8</v>
      </c>
      <c r="E1437">
        <f t="shared" si="90"/>
        <v>12</v>
      </c>
      <c r="F1437" s="36">
        <f>IF(VLOOKUP(B1437,Temperature!$A$5:$F$2241,6,FALSE)=999,0,VLOOKUP(B1437,Temperature!$A$5:$F$2241,6,FALSE))</f>
        <v>87.208340000000007</v>
      </c>
      <c r="G1437" s="94">
        <f t="shared" si="91"/>
        <v>222724.30493733461</v>
      </c>
      <c r="H1437" s="94">
        <v>184912.91666666666</v>
      </c>
      <c r="I1437" s="94">
        <f>VLOOKUP(B1437,'Daily NLSL'!D1414:E3239,2,FALSE)</f>
        <v>196774.39424582376</v>
      </c>
      <c r="J1437" s="95">
        <v>123364.55081684166</v>
      </c>
      <c r="K1437" s="95">
        <v>727776.16666666663</v>
      </c>
      <c r="R1437" s="42"/>
    </row>
    <row r="1438" spans="2:18" x14ac:dyDescent="0.35">
      <c r="B1438" s="66">
        <v>44421</v>
      </c>
      <c r="C1438">
        <f t="shared" si="88"/>
        <v>2021</v>
      </c>
      <c r="D1438">
        <f t="shared" si="89"/>
        <v>8</v>
      </c>
      <c r="E1438">
        <f t="shared" si="90"/>
        <v>13</v>
      </c>
      <c r="F1438" s="36">
        <f>IF(VLOOKUP(B1438,Temperature!$A$5:$F$2241,6,FALSE)=999,0,VLOOKUP(B1438,Temperature!$A$5:$F$2241,6,FALSE))</f>
        <v>82.291659999999993</v>
      </c>
      <c r="G1438" s="94">
        <f t="shared" si="91"/>
        <v>211706.28040579788</v>
      </c>
      <c r="H1438" s="94">
        <v>185768.75</v>
      </c>
      <c r="I1438" s="94">
        <f>VLOOKUP(B1438,'Daily NLSL'!D1415:E3240,2,FALSE)</f>
        <v>215151.51632100833</v>
      </c>
      <c r="J1438" s="95">
        <v>126950.61993986042</v>
      </c>
      <c r="K1438" s="95">
        <v>739577.16666666663</v>
      </c>
      <c r="R1438" s="42"/>
    </row>
    <row r="1439" spans="2:18" x14ac:dyDescent="0.35">
      <c r="B1439" s="66">
        <v>44422</v>
      </c>
      <c r="C1439">
        <f t="shared" si="88"/>
        <v>2021</v>
      </c>
      <c r="D1439">
        <f t="shared" si="89"/>
        <v>8</v>
      </c>
      <c r="E1439">
        <f t="shared" si="90"/>
        <v>14</v>
      </c>
      <c r="F1439" s="36">
        <f>IF(VLOOKUP(B1439,Temperature!$A$5:$F$2241,6,FALSE)=999,0,VLOOKUP(B1439,Temperature!$A$5:$F$2241,6,FALSE))</f>
        <v>81.583340000000007</v>
      </c>
      <c r="G1439" s="94">
        <f t="shared" si="91"/>
        <v>206196.90377827216</v>
      </c>
      <c r="H1439" s="94">
        <v>177273.75</v>
      </c>
      <c r="I1439" s="94">
        <f>VLOOKUP(B1439,'Daily NLSL'!D1416:E3241,2,FALSE)</f>
        <v>213574.6639013704</v>
      </c>
      <c r="J1439" s="95">
        <v>123598.26565369083</v>
      </c>
      <c r="K1439" s="95">
        <v>720643.58333333337</v>
      </c>
      <c r="R1439" s="42"/>
    </row>
    <row r="1440" spans="2:18" x14ac:dyDescent="0.35">
      <c r="B1440" s="66">
        <v>44423</v>
      </c>
      <c r="C1440">
        <f t="shared" si="88"/>
        <v>2021</v>
      </c>
      <c r="D1440">
        <f t="shared" si="89"/>
        <v>8</v>
      </c>
      <c r="E1440">
        <f t="shared" si="90"/>
        <v>15</v>
      </c>
      <c r="F1440" s="36">
        <f>IF(VLOOKUP(B1440,Temperature!$A$5:$F$2241,6,FALSE)=999,0,VLOOKUP(B1440,Temperature!$A$5:$F$2241,6,FALSE))</f>
        <v>85.125</v>
      </c>
      <c r="G1440" s="94">
        <f t="shared" si="91"/>
        <v>208260.14316947298</v>
      </c>
      <c r="H1440" s="94">
        <v>170951.25</v>
      </c>
      <c r="I1440" s="94">
        <f>VLOOKUP(B1440,'Daily NLSL'!D1417:E3242,2,FALSE)</f>
        <v>212720.87990379208</v>
      </c>
      <c r="J1440" s="95">
        <v>125954.68526006833</v>
      </c>
      <c r="K1440" s="95">
        <v>717886.95833333337</v>
      </c>
      <c r="R1440" s="42"/>
    </row>
    <row r="1441" spans="2:18" x14ac:dyDescent="0.35">
      <c r="B1441" s="66">
        <v>44424</v>
      </c>
      <c r="C1441">
        <f t="shared" si="88"/>
        <v>2021</v>
      </c>
      <c r="D1441">
        <f t="shared" si="89"/>
        <v>8</v>
      </c>
      <c r="E1441">
        <f t="shared" si="90"/>
        <v>16</v>
      </c>
      <c r="F1441" s="36">
        <f>IF(VLOOKUP(B1441,Temperature!$A$5:$F$2241,6,FALSE)=999,0,VLOOKUP(B1441,Temperature!$A$5:$F$2241,6,FALSE))</f>
        <v>80.375</v>
      </c>
      <c r="G1441" s="94">
        <f t="shared" si="91"/>
        <v>214600.25617597249</v>
      </c>
      <c r="H1441" s="94">
        <v>174836.25</v>
      </c>
      <c r="I1441" s="94">
        <f>VLOOKUP(B1441,'Daily NLSL'!D1418:E3243,2,FALSE)</f>
        <v>211822.96143689542</v>
      </c>
      <c r="J1441" s="95">
        <v>132014.15738713209</v>
      </c>
      <c r="K1441" s="95">
        <v>733273.625</v>
      </c>
      <c r="R1441" s="42"/>
    </row>
    <row r="1442" spans="2:18" x14ac:dyDescent="0.35">
      <c r="B1442" s="66">
        <v>44425</v>
      </c>
      <c r="C1442">
        <f t="shared" si="88"/>
        <v>2021</v>
      </c>
      <c r="D1442">
        <f t="shared" si="89"/>
        <v>8</v>
      </c>
      <c r="E1442">
        <f t="shared" si="90"/>
        <v>17</v>
      </c>
      <c r="F1442" s="36">
        <f>IF(VLOOKUP(B1442,Temperature!$A$5:$F$2241,6,FALSE)=999,0,VLOOKUP(B1442,Temperature!$A$5:$F$2241,6,FALSE))</f>
        <v>69.875</v>
      </c>
      <c r="G1442" s="94">
        <f t="shared" si="91"/>
        <v>173420.94063129911</v>
      </c>
      <c r="H1442" s="94">
        <v>168852.5</v>
      </c>
      <c r="I1442" s="94">
        <f>VLOOKUP(B1442,'Daily NLSL'!D1419:E3244,2,FALSE)</f>
        <v>209729.10882902957</v>
      </c>
      <c r="J1442" s="95">
        <v>127739.86720633792</v>
      </c>
      <c r="K1442" s="95">
        <v>679742.41666666663</v>
      </c>
      <c r="R1442" s="42"/>
    </row>
    <row r="1443" spans="2:18" x14ac:dyDescent="0.35">
      <c r="B1443" s="66">
        <v>44426</v>
      </c>
      <c r="C1443">
        <f t="shared" si="88"/>
        <v>2021</v>
      </c>
      <c r="D1443">
        <f t="shared" si="89"/>
        <v>8</v>
      </c>
      <c r="E1443">
        <f t="shared" si="90"/>
        <v>18</v>
      </c>
      <c r="F1443" s="36">
        <f>IF(VLOOKUP(B1443,Temperature!$A$5:$F$2241,6,FALSE)=999,0,VLOOKUP(B1443,Temperature!$A$5:$F$2241,6,FALSE))</f>
        <v>72.875</v>
      </c>
      <c r="G1443" s="94">
        <f t="shared" si="91"/>
        <v>181093.57847582005</v>
      </c>
      <c r="H1443" s="94">
        <v>164414.16666666666</v>
      </c>
      <c r="I1443" s="94">
        <f>VLOOKUP(B1443,'Daily NLSL'!D1420:E3245,2,FALSE)</f>
        <v>209833.32493197999</v>
      </c>
      <c r="J1443" s="95">
        <v>132387.30492553333</v>
      </c>
      <c r="K1443" s="95">
        <v>687728.375</v>
      </c>
      <c r="R1443" s="42"/>
    </row>
    <row r="1444" spans="2:18" x14ac:dyDescent="0.35">
      <c r="B1444" s="66">
        <v>44427</v>
      </c>
      <c r="C1444">
        <f t="shared" si="88"/>
        <v>2021</v>
      </c>
      <c r="D1444">
        <f t="shared" si="89"/>
        <v>8</v>
      </c>
      <c r="E1444">
        <f t="shared" si="90"/>
        <v>19</v>
      </c>
      <c r="F1444" s="36">
        <f>IF(VLOOKUP(B1444,Temperature!$A$5:$F$2241,6,FALSE)=999,0,VLOOKUP(B1444,Temperature!$A$5:$F$2241,6,FALSE))</f>
        <v>74.708340000000007</v>
      </c>
      <c r="G1444" s="94">
        <f t="shared" si="91"/>
        <v>182682.33947997287</v>
      </c>
      <c r="H1444" s="94">
        <v>166745.83333333334</v>
      </c>
      <c r="I1444" s="94">
        <f>VLOOKUP(B1444,'Daily NLSL'!D1421:E3246,2,FALSE)</f>
        <v>210851.20952865502</v>
      </c>
      <c r="J1444" s="95">
        <v>141441.57599137208</v>
      </c>
      <c r="K1444" s="95">
        <v>701720.95833333337</v>
      </c>
      <c r="R1444" s="42"/>
    </row>
    <row r="1445" spans="2:18" x14ac:dyDescent="0.35">
      <c r="B1445" s="66">
        <v>44428</v>
      </c>
      <c r="C1445">
        <f t="shared" si="88"/>
        <v>2021</v>
      </c>
      <c r="D1445">
        <f t="shared" si="89"/>
        <v>8</v>
      </c>
      <c r="E1445">
        <f t="shared" si="90"/>
        <v>20</v>
      </c>
      <c r="F1445" s="36">
        <f>IF(VLOOKUP(B1445,Temperature!$A$5:$F$2241,6,FALSE)=999,0,VLOOKUP(B1445,Temperature!$A$5:$F$2241,6,FALSE))</f>
        <v>70.833340000000007</v>
      </c>
      <c r="G1445" s="94">
        <f t="shared" si="91"/>
        <v>175074.79652275276</v>
      </c>
      <c r="H1445" s="94">
        <v>161569.58333333334</v>
      </c>
      <c r="I1445" s="94">
        <f>VLOOKUP(B1445,'Daily NLSL'!D1422:E3247,2,FALSE)</f>
        <v>212852.87897017878</v>
      </c>
      <c r="J1445" s="95">
        <v>140139.44950706835</v>
      </c>
      <c r="K1445" s="95">
        <v>689636.70833333326</v>
      </c>
      <c r="R1445" s="42"/>
    </row>
    <row r="1446" spans="2:18" x14ac:dyDescent="0.35">
      <c r="B1446" s="66">
        <v>44429</v>
      </c>
      <c r="C1446">
        <f t="shared" si="88"/>
        <v>2021</v>
      </c>
      <c r="D1446">
        <f t="shared" si="89"/>
        <v>8</v>
      </c>
      <c r="E1446">
        <f t="shared" si="90"/>
        <v>21</v>
      </c>
      <c r="F1446" s="36">
        <f>IF(VLOOKUP(B1446,Temperature!$A$5:$F$2241,6,FALSE)=999,0,VLOOKUP(B1446,Temperature!$A$5:$F$2241,6,FALSE))</f>
        <v>65.125</v>
      </c>
      <c r="G1446" s="94">
        <f t="shared" si="91"/>
        <v>166315.66785204914</v>
      </c>
      <c r="H1446" s="94">
        <v>141337.91666666666</v>
      </c>
      <c r="I1446" s="94">
        <f>VLOOKUP(B1446,'Daily NLSL'!D1423:E3248,2,FALSE)</f>
        <v>209377.84086717793</v>
      </c>
      <c r="J1446" s="95">
        <v>133797.36628077293</v>
      </c>
      <c r="K1446" s="95">
        <v>650828.79166666663</v>
      </c>
      <c r="R1446" s="42"/>
    </row>
    <row r="1447" spans="2:18" x14ac:dyDescent="0.35">
      <c r="B1447" s="66">
        <v>44430</v>
      </c>
      <c r="C1447">
        <f t="shared" si="88"/>
        <v>2021</v>
      </c>
      <c r="D1447">
        <f t="shared" si="89"/>
        <v>8</v>
      </c>
      <c r="E1447">
        <f t="shared" si="90"/>
        <v>22</v>
      </c>
      <c r="F1447" s="36">
        <f>IF(VLOOKUP(B1447,Temperature!$A$5:$F$2241,6,FALSE)=999,0,VLOOKUP(B1447,Temperature!$A$5:$F$2241,6,FALSE))</f>
        <v>66.791659999999993</v>
      </c>
      <c r="G1447" s="94">
        <f t="shared" si="91"/>
        <v>161074.39493288039</v>
      </c>
      <c r="H1447" s="94">
        <v>125477.08333333333</v>
      </c>
      <c r="I1447" s="94">
        <f>VLOOKUP(B1447,'Daily NLSL'!D1424:E3249,2,FALSE)</f>
        <v>207968.28770721125</v>
      </c>
      <c r="J1447" s="95">
        <v>134880.65069324165</v>
      </c>
      <c r="K1447" s="95">
        <v>629400.41666666663</v>
      </c>
      <c r="R1447" s="42"/>
    </row>
    <row r="1448" spans="2:18" x14ac:dyDescent="0.35">
      <c r="B1448" s="66">
        <v>44431</v>
      </c>
      <c r="C1448">
        <f t="shared" si="88"/>
        <v>2021</v>
      </c>
      <c r="D1448">
        <f t="shared" si="89"/>
        <v>8</v>
      </c>
      <c r="E1448">
        <f t="shared" si="90"/>
        <v>23</v>
      </c>
      <c r="F1448" s="36">
        <f>IF(VLOOKUP(B1448,Temperature!$A$5:$F$2241,6,FALSE)=999,0,VLOOKUP(B1448,Temperature!$A$5:$F$2241,6,FALSE))</f>
        <v>61.5</v>
      </c>
      <c r="G1448" s="94">
        <f t="shared" si="91"/>
        <v>170033.69861759889</v>
      </c>
      <c r="H1448" s="94">
        <v>141680.41666666666</v>
      </c>
      <c r="I1448" s="94">
        <f>VLOOKUP(B1448,'Daily NLSL'!D1425:E3250,2,FALSE)</f>
        <v>207637.23011267456</v>
      </c>
      <c r="J1448" s="95">
        <v>135170.36293639333</v>
      </c>
      <c r="K1448" s="95">
        <v>654521.70833333337</v>
      </c>
      <c r="R1448" s="42"/>
    </row>
    <row r="1449" spans="2:18" x14ac:dyDescent="0.35">
      <c r="B1449" s="66">
        <v>44432</v>
      </c>
      <c r="C1449">
        <f t="shared" si="88"/>
        <v>2021</v>
      </c>
      <c r="D1449">
        <f t="shared" si="89"/>
        <v>8</v>
      </c>
      <c r="E1449">
        <f t="shared" si="90"/>
        <v>24</v>
      </c>
      <c r="F1449" s="36">
        <f>IF(VLOOKUP(B1449,Temperature!$A$5:$F$2241,6,FALSE)=999,0,VLOOKUP(B1449,Temperature!$A$5:$F$2241,6,FALSE))</f>
        <v>64.041659999999993</v>
      </c>
      <c r="G1449" s="94">
        <f t="shared" si="91"/>
        <v>173861.66073542499</v>
      </c>
      <c r="H1449" s="94">
        <v>147220.41666666666</v>
      </c>
      <c r="I1449" s="94">
        <f>VLOOKUP(B1449,'Daily NLSL'!D1426:E3251,2,FALSE)</f>
        <v>207668.8073435596</v>
      </c>
      <c r="J1449" s="95">
        <v>137291.53192101544</v>
      </c>
      <c r="K1449" s="95">
        <v>666042.41666666663</v>
      </c>
      <c r="R1449" s="42"/>
    </row>
    <row r="1450" spans="2:18" x14ac:dyDescent="0.35">
      <c r="B1450" s="66">
        <v>44433</v>
      </c>
      <c r="C1450">
        <f t="shared" si="88"/>
        <v>2021</v>
      </c>
      <c r="D1450">
        <f t="shared" si="89"/>
        <v>8</v>
      </c>
      <c r="E1450">
        <f t="shared" si="90"/>
        <v>25</v>
      </c>
      <c r="F1450" s="36">
        <f>IF(VLOOKUP(B1450,Temperature!$A$5:$F$2241,6,FALSE)=999,0,VLOOKUP(B1450,Temperature!$A$5:$F$2241,6,FALSE))</f>
        <v>66.5</v>
      </c>
      <c r="G1450" s="94">
        <f t="shared" si="91"/>
        <v>174796.93566880745</v>
      </c>
      <c r="H1450" s="94">
        <v>153603.33333333334</v>
      </c>
      <c r="I1450" s="94">
        <f>VLOOKUP(B1450,'Daily NLSL'!D1427:E3252,2,FALSE)</f>
        <v>209978.82162455376</v>
      </c>
      <c r="J1450" s="95">
        <v>135193.90937330542</v>
      </c>
      <c r="K1450" s="95">
        <v>673573</v>
      </c>
      <c r="R1450" s="42"/>
    </row>
    <row r="1451" spans="2:18" x14ac:dyDescent="0.35">
      <c r="B1451" s="66">
        <v>44434</v>
      </c>
      <c r="C1451">
        <f t="shared" si="88"/>
        <v>2021</v>
      </c>
      <c r="D1451">
        <f t="shared" si="89"/>
        <v>8</v>
      </c>
      <c r="E1451">
        <f t="shared" si="90"/>
        <v>26</v>
      </c>
      <c r="F1451" s="36">
        <f>IF(VLOOKUP(B1451,Temperature!$A$5:$F$2241,6,FALSE)=999,0,VLOOKUP(B1451,Temperature!$A$5:$F$2241,6,FALSE))</f>
        <v>69.125</v>
      </c>
      <c r="G1451" s="94">
        <f t="shared" si="91"/>
        <v>175053.76941957293</v>
      </c>
      <c r="H1451" s="94">
        <v>153786.66666666666</v>
      </c>
      <c r="I1451" s="94">
        <f>VLOOKUP(B1451,'Daily NLSL'!D1428:E3253,2,FALSE)</f>
        <v>214569.72333266793</v>
      </c>
      <c r="J1451" s="95">
        <v>138835.21558109249</v>
      </c>
      <c r="K1451" s="95">
        <v>682245.375</v>
      </c>
      <c r="R1451" s="42"/>
    </row>
    <row r="1452" spans="2:18" x14ac:dyDescent="0.35">
      <c r="B1452" s="66">
        <v>44435</v>
      </c>
      <c r="C1452">
        <f t="shared" si="88"/>
        <v>2021</v>
      </c>
      <c r="D1452">
        <f t="shared" si="89"/>
        <v>8</v>
      </c>
      <c r="E1452">
        <f t="shared" si="90"/>
        <v>27</v>
      </c>
      <c r="F1452" s="36">
        <f>IF(VLOOKUP(B1452,Temperature!$A$5:$F$2241,6,FALSE)=999,0,VLOOKUP(B1452,Temperature!$A$5:$F$2241,6,FALSE))</f>
        <v>68.458340000000007</v>
      </c>
      <c r="G1452" s="94">
        <f t="shared" si="91"/>
        <v>176676.87193358171</v>
      </c>
      <c r="H1452" s="94">
        <v>149971.25</v>
      </c>
      <c r="I1452" s="94">
        <f>VLOOKUP(B1452,'Daily NLSL'!D1429:E3254,2,FALSE)</f>
        <v>213257.12826062541</v>
      </c>
      <c r="J1452" s="95">
        <v>135208.08313912625</v>
      </c>
      <c r="K1452" s="95">
        <v>675113.33333333337</v>
      </c>
      <c r="R1452" s="42"/>
    </row>
    <row r="1453" spans="2:18" x14ac:dyDescent="0.35">
      <c r="B1453" s="66">
        <v>44436</v>
      </c>
      <c r="C1453">
        <f t="shared" si="88"/>
        <v>2021</v>
      </c>
      <c r="D1453">
        <f t="shared" si="89"/>
        <v>8</v>
      </c>
      <c r="E1453">
        <f t="shared" si="90"/>
        <v>28</v>
      </c>
      <c r="F1453" s="36">
        <f>IF(VLOOKUP(B1453,Temperature!$A$5:$F$2241,6,FALSE)=999,0,VLOOKUP(B1453,Temperature!$A$5:$F$2241,6,FALSE))</f>
        <v>69</v>
      </c>
      <c r="G1453" s="94">
        <f t="shared" si="91"/>
        <v>170657.37797401572</v>
      </c>
      <c r="H1453" s="94">
        <v>135199.58333333334</v>
      </c>
      <c r="I1453" s="94">
        <f>VLOOKUP(B1453,'Daily NLSL'!D1430:E3255,2,FALSE)</f>
        <v>210802.11558351209</v>
      </c>
      <c r="J1453" s="95">
        <v>129254.58977580542</v>
      </c>
      <c r="K1453" s="95">
        <v>645913.66666666663</v>
      </c>
      <c r="R1453" s="42"/>
    </row>
    <row r="1454" spans="2:18" x14ac:dyDescent="0.35">
      <c r="B1454" s="66">
        <v>44437</v>
      </c>
      <c r="C1454">
        <f t="shared" si="88"/>
        <v>2021</v>
      </c>
      <c r="D1454">
        <f t="shared" si="89"/>
        <v>8</v>
      </c>
      <c r="E1454">
        <f t="shared" si="90"/>
        <v>29</v>
      </c>
      <c r="F1454" s="36">
        <f>IF(VLOOKUP(B1454,Temperature!$A$5:$F$2241,6,FALSE)=999,0,VLOOKUP(B1454,Temperature!$A$5:$F$2241,6,FALSE))</f>
        <v>70.916659999999993</v>
      </c>
      <c r="G1454" s="94">
        <f t="shared" si="91"/>
        <v>170582.38805325629</v>
      </c>
      <c r="H1454" s="94">
        <v>122289.58333333333</v>
      </c>
      <c r="I1454" s="94">
        <f>VLOOKUP(B1454,'Daily NLSL'!D1431:E3256,2,FALSE)</f>
        <v>210854.79659202168</v>
      </c>
      <c r="J1454" s="95">
        <v>131406.23202138874</v>
      </c>
      <c r="K1454" s="95">
        <v>635133</v>
      </c>
      <c r="R1454" s="42"/>
    </row>
    <row r="1455" spans="2:18" x14ac:dyDescent="0.35">
      <c r="B1455" s="66">
        <v>44438</v>
      </c>
      <c r="C1455">
        <f t="shared" si="88"/>
        <v>2021</v>
      </c>
      <c r="D1455">
        <f t="shared" si="89"/>
        <v>8</v>
      </c>
      <c r="E1455">
        <f t="shared" si="90"/>
        <v>30</v>
      </c>
      <c r="F1455" s="36">
        <f>IF(VLOOKUP(B1455,Temperature!$A$5:$F$2241,6,FALSE)=999,0,VLOOKUP(B1455,Temperature!$A$5:$F$2241,6,FALSE))</f>
        <v>68.791659999999993</v>
      </c>
      <c r="G1455" s="94">
        <f t="shared" si="91"/>
        <v>175236.20739286419</v>
      </c>
      <c r="H1455" s="94">
        <v>128134.58333333333</v>
      </c>
      <c r="I1455" s="94">
        <f>VLOOKUP(B1455,'Daily NLSL'!D1432:E3257,2,FALSE)</f>
        <v>211888.91357320372</v>
      </c>
      <c r="J1455" s="95">
        <v>138431.12903393208</v>
      </c>
      <c r="K1455" s="95">
        <v>653690.83333333337</v>
      </c>
      <c r="R1455" s="42"/>
    </row>
    <row r="1456" spans="2:18" x14ac:dyDescent="0.35">
      <c r="B1456" s="66">
        <v>44439</v>
      </c>
      <c r="C1456">
        <f t="shared" si="88"/>
        <v>2021</v>
      </c>
      <c r="D1456">
        <f t="shared" si="89"/>
        <v>8</v>
      </c>
      <c r="E1456">
        <f t="shared" si="90"/>
        <v>31</v>
      </c>
      <c r="F1456" s="36">
        <f>IF(VLOOKUP(B1456,Temperature!$A$5:$F$2241,6,FALSE)=999,0,VLOOKUP(B1456,Temperature!$A$5:$F$2241,6,FALSE))</f>
        <v>61.708329999999997</v>
      </c>
      <c r="G1456" s="94">
        <f t="shared" si="91"/>
        <v>166403.40424518197</v>
      </c>
      <c r="H1456" s="94">
        <v>135547.08333333334</v>
      </c>
      <c r="I1456" s="94">
        <f>VLOOKUP(B1456,'Daily NLSL'!D1433:E3258,2,FALSE)</f>
        <v>211219.75763978084</v>
      </c>
      <c r="J1456" s="95">
        <v>139219.29644837041</v>
      </c>
      <c r="K1456" s="95">
        <v>652389.54166666663</v>
      </c>
      <c r="R1456" s="42"/>
    </row>
    <row r="1457" spans="2:18" x14ac:dyDescent="0.35">
      <c r="B1457" s="66">
        <v>44440</v>
      </c>
      <c r="C1457">
        <f t="shared" si="88"/>
        <v>2021</v>
      </c>
      <c r="D1457">
        <f t="shared" si="89"/>
        <v>9</v>
      </c>
      <c r="E1457">
        <f t="shared" si="90"/>
        <v>1</v>
      </c>
      <c r="F1457" s="36">
        <f>IF(VLOOKUP(B1457,Temperature!$A$5:$F$2241,6,FALSE)=999,0,VLOOKUP(B1457,Temperature!$A$5:$F$2241,6,FALSE))</f>
        <v>60.208329999999997</v>
      </c>
      <c r="G1457" s="94">
        <f t="shared" si="91"/>
        <v>175338.5609979225</v>
      </c>
      <c r="H1457" s="94">
        <v>139950.41666666666</v>
      </c>
      <c r="I1457" s="94">
        <f>VLOOKUP(B1457,'Daily NLSL'!D1434:E3259,2,FALSE)</f>
        <v>213450.35319694792</v>
      </c>
      <c r="J1457" s="95">
        <v>138623.04413846292</v>
      </c>
      <c r="K1457" s="95">
        <v>667362.375</v>
      </c>
      <c r="R1457" s="42"/>
    </row>
    <row r="1458" spans="2:18" x14ac:dyDescent="0.35">
      <c r="B1458" s="66">
        <v>44441</v>
      </c>
      <c r="C1458">
        <f t="shared" si="88"/>
        <v>2021</v>
      </c>
      <c r="D1458">
        <f t="shared" si="89"/>
        <v>9</v>
      </c>
      <c r="E1458">
        <f t="shared" si="90"/>
        <v>2</v>
      </c>
      <c r="F1458" s="36">
        <f>IF(VLOOKUP(B1458,Temperature!$A$5:$F$2241,6,FALSE)=999,0,VLOOKUP(B1458,Temperature!$A$5:$F$2241,6,FALSE))</f>
        <v>65.5</v>
      </c>
      <c r="G1458" s="94">
        <f t="shared" si="91"/>
        <v>176173.19910194867</v>
      </c>
      <c r="H1458" s="94">
        <v>141301.25</v>
      </c>
      <c r="I1458" s="94">
        <f>VLOOKUP(B1458,'Daily NLSL'!D1435:E3260,2,FALSE)</f>
        <v>213877.46456362083</v>
      </c>
      <c r="J1458" s="95">
        <v>149026.87800109709</v>
      </c>
      <c r="K1458" s="95">
        <v>680378.79166666663</v>
      </c>
      <c r="R1458" s="42"/>
    </row>
    <row r="1459" spans="2:18" x14ac:dyDescent="0.35">
      <c r="B1459" s="66">
        <v>44442</v>
      </c>
      <c r="C1459">
        <f t="shared" si="88"/>
        <v>2021</v>
      </c>
      <c r="D1459">
        <f t="shared" si="89"/>
        <v>9</v>
      </c>
      <c r="E1459">
        <f t="shared" si="90"/>
        <v>3</v>
      </c>
      <c r="F1459" s="36">
        <f>IF(VLOOKUP(B1459,Temperature!$A$5:$F$2241,6,FALSE)=999,0,VLOOKUP(B1459,Temperature!$A$5:$F$2241,6,FALSE))</f>
        <v>68.083340000000007</v>
      </c>
      <c r="G1459" s="94">
        <f t="shared" si="91"/>
        <v>171323.07591867051</v>
      </c>
      <c r="H1459" s="94">
        <v>137642.91666666666</v>
      </c>
      <c r="I1459" s="94">
        <f>VLOOKUP(B1459,'Daily NLSL'!D1436:E3261,2,FALSE)</f>
        <v>214101.92698324498</v>
      </c>
      <c r="J1459" s="95">
        <v>128046.33043141791</v>
      </c>
      <c r="K1459" s="95">
        <v>651114.25</v>
      </c>
      <c r="R1459" s="42"/>
    </row>
    <row r="1460" spans="2:18" x14ac:dyDescent="0.35">
      <c r="B1460" s="66">
        <v>44443</v>
      </c>
      <c r="C1460">
        <f t="shared" si="88"/>
        <v>2021</v>
      </c>
      <c r="D1460">
        <f t="shared" si="89"/>
        <v>9</v>
      </c>
      <c r="E1460">
        <f t="shared" si="90"/>
        <v>4</v>
      </c>
      <c r="F1460" s="36">
        <f>IF(VLOOKUP(B1460,Temperature!$A$5:$F$2241,6,FALSE)=999,0,VLOOKUP(B1460,Temperature!$A$5:$F$2241,6,FALSE))</f>
        <v>69.5</v>
      </c>
      <c r="G1460" s="94">
        <f t="shared" si="91"/>
        <v>163905.32642506703</v>
      </c>
      <c r="H1460" s="94">
        <v>118416.66666666667</v>
      </c>
      <c r="I1460" s="94">
        <f>VLOOKUP(B1460,'Daily NLSL'!D1437:E3262,2,FALSE)</f>
        <v>210828.73585522085</v>
      </c>
      <c r="J1460" s="95">
        <v>123871.02105304541</v>
      </c>
      <c r="K1460" s="95">
        <v>617021.75</v>
      </c>
      <c r="R1460" s="42"/>
    </row>
    <row r="1461" spans="2:18" x14ac:dyDescent="0.35">
      <c r="B1461" s="66">
        <v>44444</v>
      </c>
      <c r="C1461">
        <f t="shared" si="88"/>
        <v>2021</v>
      </c>
      <c r="D1461">
        <f t="shared" si="89"/>
        <v>9</v>
      </c>
      <c r="E1461">
        <f t="shared" si="90"/>
        <v>5</v>
      </c>
      <c r="F1461" s="36">
        <f>IF(VLOOKUP(B1461,Temperature!$A$5:$F$2241,6,FALSE)=999,0,VLOOKUP(B1461,Temperature!$A$5:$F$2241,6,FALSE))</f>
        <v>70.5</v>
      </c>
      <c r="G1461" s="94">
        <f t="shared" si="91"/>
        <v>174449.98594849376</v>
      </c>
      <c r="H1461" s="94">
        <v>108797.08333333333</v>
      </c>
      <c r="I1461" s="94">
        <f>VLOOKUP(B1461,'Daily NLSL'!D1438:E3263,2,FALSE)</f>
        <v>210883.10050175167</v>
      </c>
      <c r="J1461" s="95">
        <v>131014.95521642124</v>
      </c>
      <c r="K1461" s="95">
        <v>625145.125</v>
      </c>
      <c r="R1461" s="42"/>
    </row>
    <row r="1462" spans="2:18" x14ac:dyDescent="0.35">
      <c r="B1462" s="66">
        <v>44445</v>
      </c>
      <c r="C1462">
        <f t="shared" si="88"/>
        <v>2021</v>
      </c>
      <c r="D1462">
        <f t="shared" si="89"/>
        <v>9</v>
      </c>
      <c r="E1462">
        <f t="shared" si="90"/>
        <v>6</v>
      </c>
      <c r="F1462" s="36">
        <f>IF(VLOOKUP(B1462,Temperature!$A$5:$F$2241,6,FALSE)=999,0,VLOOKUP(B1462,Temperature!$A$5:$F$2241,6,FALSE))</f>
        <v>70.875</v>
      </c>
      <c r="G1462" s="94">
        <f t="shared" si="91"/>
        <v>179100.65775495215</v>
      </c>
      <c r="H1462" s="94">
        <v>118670</v>
      </c>
      <c r="I1462" s="94">
        <f>VLOOKUP(B1462,'Daily NLSL'!D1439:E3264,2,FALSE)</f>
        <v>210823.39300990166</v>
      </c>
      <c r="J1462" s="95">
        <v>128724.0325684796</v>
      </c>
      <c r="K1462" s="95">
        <v>637318.08333333337</v>
      </c>
      <c r="R1462" s="42"/>
    </row>
    <row r="1463" spans="2:18" x14ac:dyDescent="0.35">
      <c r="B1463" s="66">
        <v>44446</v>
      </c>
      <c r="C1463">
        <f t="shared" si="88"/>
        <v>2021</v>
      </c>
      <c r="D1463">
        <f t="shared" si="89"/>
        <v>9</v>
      </c>
      <c r="E1463">
        <f t="shared" si="90"/>
        <v>7</v>
      </c>
      <c r="F1463" s="36">
        <f>IF(VLOOKUP(B1463,Temperature!$A$5:$F$2241,6,FALSE)=999,0,VLOOKUP(B1463,Temperature!$A$5:$F$2241,6,FALSE))</f>
        <v>71.166659999999993</v>
      </c>
      <c r="G1463" s="94">
        <f t="shared" si="91"/>
        <v>183149.81150033497</v>
      </c>
      <c r="H1463" s="94">
        <v>124507.5</v>
      </c>
      <c r="I1463" s="94">
        <f>VLOOKUP(B1463,'Daily NLSL'!D1440:E3265,2,FALSE)</f>
        <v>212149.978132405</v>
      </c>
      <c r="J1463" s="95">
        <v>136937.25203392669</v>
      </c>
      <c r="K1463" s="95">
        <v>656744.54166666663</v>
      </c>
      <c r="R1463" s="42"/>
    </row>
    <row r="1464" spans="2:18" x14ac:dyDescent="0.35">
      <c r="B1464" s="66">
        <v>44447</v>
      </c>
      <c r="C1464">
        <f t="shared" si="88"/>
        <v>2021</v>
      </c>
      <c r="D1464">
        <f t="shared" si="89"/>
        <v>9</v>
      </c>
      <c r="E1464">
        <f t="shared" si="90"/>
        <v>8</v>
      </c>
      <c r="F1464" s="36">
        <f>IF(VLOOKUP(B1464,Temperature!$A$5:$F$2241,6,FALSE)=999,0,VLOOKUP(B1464,Temperature!$A$5:$F$2241,6,FALSE))</f>
        <v>72.375</v>
      </c>
      <c r="G1464" s="94">
        <f t="shared" si="91"/>
        <v>188556.39774204415</v>
      </c>
      <c r="H1464" s="94">
        <v>128557.08333333333</v>
      </c>
      <c r="I1464" s="94">
        <f>VLOOKUP(B1464,'Daily NLSL'!D1441:E3266,2,FALSE)</f>
        <v>213798.4627646046</v>
      </c>
      <c r="J1464" s="95">
        <v>145019.51449335125</v>
      </c>
      <c r="K1464" s="95">
        <v>675931.45833333337</v>
      </c>
      <c r="R1464" s="42"/>
    </row>
    <row r="1465" spans="2:18" x14ac:dyDescent="0.35">
      <c r="B1465" s="66">
        <v>44448</v>
      </c>
      <c r="C1465">
        <f t="shared" si="88"/>
        <v>2021</v>
      </c>
      <c r="D1465">
        <f t="shared" si="89"/>
        <v>9</v>
      </c>
      <c r="E1465">
        <f t="shared" si="90"/>
        <v>9</v>
      </c>
      <c r="F1465" s="36">
        <f>IF(VLOOKUP(B1465,Temperature!$A$5:$F$2241,6,FALSE)=999,0,VLOOKUP(B1465,Temperature!$A$5:$F$2241,6,FALSE))</f>
        <v>72.583340000000007</v>
      </c>
      <c r="G1465" s="94">
        <f t="shared" si="91"/>
        <v>184863.20891165998</v>
      </c>
      <c r="H1465" s="94">
        <v>124870</v>
      </c>
      <c r="I1465" s="94">
        <f>VLOOKUP(B1465,'Daily NLSL'!D1442:E3267,2,FALSE)</f>
        <v>213754.61854877707</v>
      </c>
      <c r="J1465" s="95">
        <v>150130.71420622958</v>
      </c>
      <c r="K1465" s="95">
        <v>673618.54166666663</v>
      </c>
      <c r="R1465" s="42"/>
    </row>
    <row r="1466" spans="2:18" x14ac:dyDescent="0.35">
      <c r="B1466" s="66">
        <v>44449</v>
      </c>
      <c r="C1466">
        <f t="shared" si="88"/>
        <v>2021</v>
      </c>
      <c r="D1466">
        <f t="shared" si="89"/>
        <v>9</v>
      </c>
      <c r="E1466">
        <f t="shared" si="90"/>
        <v>10</v>
      </c>
      <c r="F1466" s="36">
        <f>IF(VLOOKUP(B1466,Temperature!$A$5:$F$2241,6,FALSE)=999,0,VLOOKUP(B1466,Temperature!$A$5:$F$2241,6,FALSE))</f>
        <v>64</v>
      </c>
      <c r="G1466" s="94">
        <f t="shared" si="91"/>
        <v>165217.78078270334</v>
      </c>
      <c r="H1466" s="94">
        <v>98909.166666666672</v>
      </c>
      <c r="I1466" s="94">
        <f>VLOOKUP(B1466,'Daily NLSL'!D1443:E3268,2,FALSE)</f>
        <v>212912.77604956875</v>
      </c>
      <c r="J1466" s="95">
        <v>148301.02650106125</v>
      </c>
      <c r="K1466" s="95">
        <v>625340.75</v>
      </c>
      <c r="R1466" s="42"/>
    </row>
    <row r="1467" spans="2:18" x14ac:dyDescent="0.35">
      <c r="B1467" s="66">
        <v>44450</v>
      </c>
      <c r="C1467">
        <f t="shared" si="88"/>
        <v>2021</v>
      </c>
      <c r="D1467">
        <f t="shared" si="89"/>
        <v>9</v>
      </c>
      <c r="E1467">
        <f t="shared" si="90"/>
        <v>11</v>
      </c>
      <c r="F1467" s="36">
        <f>IF(VLOOKUP(B1467,Temperature!$A$5:$F$2241,6,FALSE)=999,0,VLOOKUP(B1467,Temperature!$A$5:$F$2241,6,FALSE))</f>
        <v>66.416659999999993</v>
      </c>
      <c r="G1467" s="94">
        <f t="shared" si="91"/>
        <v>165368.58525739913</v>
      </c>
      <c r="H1467" s="94">
        <v>62991.666666666664</v>
      </c>
      <c r="I1467" s="94">
        <f>VLOOKUP(B1467,'Daily NLSL'!D1444:E3269,2,FALSE)</f>
        <v>211719.26879688748</v>
      </c>
      <c r="J1467" s="95">
        <v>139609.77094571333</v>
      </c>
      <c r="K1467" s="95">
        <v>579689.29166666663</v>
      </c>
      <c r="R1467" s="42"/>
    </row>
    <row r="1468" spans="2:18" x14ac:dyDescent="0.35">
      <c r="B1468" s="66">
        <v>44451</v>
      </c>
      <c r="C1468">
        <f t="shared" si="88"/>
        <v>2021</v>
      </c>
      <c r="D1468">
        <f t="shared" si="89"/>
        <v>9</v>
      </c>
      <c r="E1468">
        <f t="shared" si="90"/>
        <v>12</v>
      </c>
      <c r="F1468" s="36">
        <f>IF(VLOOKUP(B1468,Temperature!$A$5:$F$2241,6,FALSE)=999,0,VLOOKUP(B1468,Temperature!$A$5:$F$2241,6,FALSE))</f>
        <v>67.083340000000007</v>
      </c>
      <c r="G1468" s="94">
        <f t="shared" si="91"/>
        <v>166262.59030235923</v>
      </c>
      <c r="H1468" s="94">
        <v>54101.666666666664</v>
      </c>
      <c r="I1468" s="94">
        <f>VLOOKUP(B1468,'Daily NLSL'!D1445:E3270,2,FALSE)</f>
        <v>211970.17616169</v>
      </c>
      <c r="J1468" s="95">
        <v>135677.65020261749</v>
      </c>
      <c r="K1468" s="95">
        <v>568012.08333333337</v>
      </c>
      <c r="R1468" s="42"/>
    </row>
    <row r="1469" spans="2:18" x14ac:dyDescent="0.35">
      <c r="B1469" s="66">
        <v>44452</v>
      </c>
      <c r="C1469">
        <f t="shared" si="88"/>
        <v>2021</v>
      </c>
      <c r="D1469">
        <f t="shared" si="89"/>
        <v>9</v>
      </c>
      <c r="E1469">
        <f t="shared" si="90"/>
        <v>13</v>
      </c>
      <c r="F1469" s="36">
        <f>IF(VLOOKUP(B1469,Temperature!$A$5:$F$2241,6,FALSE)=999,0,VLOOKUP(B1469,Temperature!$A$5:$F$2241,6,FALSE))</f>
        <v>66.625</v>
      </c>
      <c r="G1469" s="94">
        <f t="shared" si="91"/>
        <v>179020.68337757714</v>
      </c>
      <c r="H1469" s="94">
        <v>60201.666666666664</v>
      </c>
      <c r="I1469" s="94">
        <f>VLOOKUP(B1469,'Daily NLSL'!D1446:E3271,2,FALSE)</f>
        <v>211809.09470222375</v>
      </c>
      <c r="J1469" s="95">
        <v>143071.63858686583</v>
      </c>
      <c r="K1469" s="95">
        <v>594103.08333333337</v>
      </c>
      <c r="R1469" s="42"/>
    </row>
    <row r="1470" spans="2:18" x14ac:dyDescent="0.35">
      <c r="B1470" s="66">
        <v>44453</v>
      </c>
      <c r="C1470">
        <f t="shared" si="88"/>
        <v>2021</v>
      </c>
      <c r="D1470">
        <f t="shared" si="89"/>
        <v>9</v>
      </c>
      <c r="E1470">
        <f t="shared" si="90"/>
        <v>14</v>
      </c>
      <c r="F1470" s="36">
        <f>IF(VLOOKUP(B1470,Temperature!$A$5:$F$2241,6,FALSE)=999,0,VLOOKUP(B1470,Temperature!$A$5:$F$2241,6,FALSE))</f>
        <v>63.083329999999997</v>
      </c>
      <c r="G1470" s="94">
        <f t="shared" si="91"/>
        <v>174907.72816569378</v>
      </c>
      <c r="H1470" s="94">
        <v>71382.5</v>
      </c>
      <c r="I1470" s="94">
        <f>VLOOKUP(B1470,'Daily NLSL'!D1447:E3272,2,FALSE)</f>
        <v>211365.94976629582</v>
      </c>
      <c r="J1470" s="95">
        <v>149143.03040134374</v>
      </c>
      <c r="K1470" s="95">
        <v>606799.20833333337</v>
      </c>
      <c r="R1470" s="42"/>
    </row>
    <row r="1471" spans="2:18" x14ac:dyDescent="0.35">
      <c r="B1471" s="66">
        <v>44454</v>
      </c>
      <c r="C1471">
        <f t="shared" si="88"/>
        <v>2021</v>
      </c>
      <c r="D1471">
        <f t="shared" si="89"/>
        <v>9</v>
      </c>
      <c r="E1471">
        <f t="shared" si="90"/>
        <v>15</v>
      </c>
      <c r="F1471" s="36">
        <f>IF(VLOOKUP(B1471,Temperature!$A$5:$F$2241,6,FALSE)=999,0,VLOOKUP(B1471,Temperature!$A$5:$F$2241,6,FALSE))</f>
        <v>60.708329999999997</v>
      </c>
      <c r="G1471" s="94">
        <f t="shared" si="91"/>
        <v>168567.65907404336</v>
      </c>
      <c r="H1471" s="94">
        <v>80063.75</v>
      </c>
      <c r="I1471" s="94">
        <f>VLOOKUP(B1471,'Daily NLSL'!D1448:E3273,2,FALSE)</f>
        <v>212386.89209121501</v>
      </c>
      <c r="J1471" s="95">
        <v>150621.90716807501</v>
      </c>
      <c r="K1471" s="95">
        <v>611640.20833333337</v>
      </c>
      <c r="R1471" s="42"/>
    </row>
    <row r="1472" spans="2:18" x14ac:dyDescent="0.35">
      <c r="B1472" s="66">
        <v>44455</v>
      </c>
      <c r="C1472">
        <f t="shared" si="88"/>
        <v>2021</v>
      </c>
      <c r="D1472">
        <f t="shared" si="89"/>
        <v>9</v>
      </c>
      <c r="E1472">
        <f t="shared" si="90"/>
        <v>16</v>
      </c>
      <c r="F1472" s="36">
        <f>IF(VLOOKUP(B1472,Temperature!$A$5:$F$2241,6,FALSE)=999,0,VLOOKUP(B1472,Temperature!$A$5:$F$2241,6,FALSE))</f>
        <v>54.833329999999997</v>
      </c>
      <c r="G1472" s="94">
        <f t="shared" si="91"/>
        <v>168463.85055439634</v>
      </c>
      <c r="H1472" s="94">
        <v>83841.666666666672</v>
      </c>
      <c r="I1472" s="94">
        <f>VLOOKUP(B1472,'Daily NLSL'!D1449:E3274,2,FALSE)</f>
        <v>210011.36440967958</v>
      </c>
      <c r="J1472" s="95">
        <v>149464.24336925749</v>
      </c>
      <c r="K1472" s="95">
        <v>611781.125</v>
      </c>
      <c r="R1472" s="42"/>
    </row>
    <row r="1473" spans="2:18" x14ac:dyDescent="0.35">
      <c r="B1473" s="66">
        <v>44456</v>
      </c>
      <c r="C1473">
        <f t="shared" si="88"/>
        <v>2021</v>
      </c>
      <c r="D1473">
        <f t="shared" si="89"/>
        <v>9</v>
      </c>
      <c r="E1473">
        <f t="shared" si="90"/>
        <v>17</v>
      </c>
      <c r="F1473" s="36">
        <f>IF(VLOOKUP(B1473,Temperature!$A$5:$F$2241,6,FALSE)=999,0,VLOOKUP(B1473,Temperature!$A$5:$F$2241,6,FALSE))</f>
        <v>57</v>
      </c>
      <c r="G1473" s="94">
        <f t="shared" si="91"/>
        <v>160896.37953759296</v>
      </c>
      <c r="H1473" s="94">
        <v>73558.333333333328</v>
      </c>
      <c r="I1473" s="94">
        <f>VLOOKUP(B1473,'Daily NLSL'!D1450:E3275,2,FALSE)</f>
        <v>211632.62561335042</v>
      </c>
      <c r="J1473" s="95">
        <v>142595.49484905667</v>
      </c>
      <c r="K1473" s="95">
        <v>588682.83333333337</v>
      </c>
      <c r="R1473" s="42"/>
    </row>
    <row r="1474" spans="2:18" x14ac:dyDescent="0.35">
      <c r="B1474" s="66">
        <v>44457</v>
      </c>
      <c r="C1474">
        <f t="shared" si="88"/>
        <v>2021</v>
      </c>
      <c r="D1474">
        <f t="shared" si="89"/>
        <v>9</v>
      </c>
      <c r="E1474">
        <f t="shared" si="90"/>
        <v>18</v>
      </c>
      <c r="F1474" s="36">
        <f>IF(VLOOKUP(B1474,Temperature!$A$5:$F$2241,6,FALSE)=999,0,VLOOKUP(B1474,Temperature!$A$5:$F$2241,6,FALSE))</f>
        <v>59.666670000000003</v>
      </c>
      <c r="G1474" s="94">
        <f t="shared" si="91"/>
        <v>161499.3759205887</v>
      </c>
      <c r="H1474" s="94">
        <v>48092.916666666664</v>
      </c>
      <c r="I1474" s="94">
        <f>VLOOKUP(B1474,'Daily NLSL'!D1451:E3276,2,FALSE)</f>
        <v>210802.10467803417</v>
      </c>
      <c r="J1474" s="95">
        <v>138777.3944013771</v>
      </c>
      <c r="K1474" s="95">
        <v>559171.79166666663</v>
      </c>
      <c r="R1474" s="42"/>
    </row>
    <row r="1475" spans="2:18" x14ac:dyDescent="0.35">
      <c r="B1475" s="66">
        <v>44458</v>
      </c>
      <c r="C1475">
        <f t="shared" si="88"/>
        <v>2021</v>
      </c>
      <c r="D1475">
        <f t="shared" si="89"/>
        <v>9</v>
      </c>
      <c r="E1475">
        <f t="shared" si="90"/>
        <v>19</v>
      </c>
      <c r="F1475" s="36">
        <f>IF(VLOOKUP(B1475,Temperature!$A$5:$F$2241,6,FALSE)=999,0,VLOOKUP(B1475,Temperature!$A$5:$F$2241,6,FALSE))</f>
        <v>56.958329999999997</v>
      </c>
      <c r="G1475" s="94">
        <f t="shared" si="91"/>
        <v>162127.58826091918</v>
      </c>
      <c r="H1475" s="94">
        <v>41425.416666666664</v>
      </c>
      <c r="I1475" s="94">
        <f>VLOOKUP(B1475,'Daily NLSL'!D1452:E3277,2,FALSE)</f>
        <v>209875.75395232125</v>
      </c>
      <c r="J1475" s="95">
        <v>135607.57445342626</v>
      </c>
      <c r="K1475" s="95">
        <v>549036.33333333337</v>
      </c>
      <c r="R1475" s="42"/>
    </row>
    <row r="1476" spans="2:18" x14ac:dyDescent="0.35">
      <c r="B1476" s="66">
        <v>44459</v>
      </c>
      <c r="C1476">
        <f t="shared" si="88"/>
        <v>2021</v>
      </c>
      <c r="D1476">
        <f t="shared" si="89"/>
        <v>9</v>
      </c>
      <c r="E1476">
        <f t="shared" si="90"/>
        <v>20</v>
      </c>
      <c r="F1476" s="36">
        <f>IF(VLOOKUP(B1476,Temperature!$A$5:$F$2241,6,FALSE)=999,0,VLOOKUP(B1476,Temperature!$A$5:$F$2241,6,FALSE))</f>
        <v>57.916670000000003</v>
      </c>
      <c r="G1476" s="94">
        <f t="shared" si="91"/>
        <v>167515.26760698878</v>
      </c>
      <c r="H1476" s="94">
        <v>60243.75</v>
      </c>
      <c r="I1476" s="94">
        <f>VLOOKUP(B1476,'Daily NLSL'!D1453:E3278,2,FALSE)</f>
        <v>209818.3500329704</v>
      </c>
      <c r="J1476" s="95">
        <v>132074.34069337416</v>
      </c>
      <c r="K1476" s="95">
        <v>569651.70833333337</v>
      </c>
      <c r="R1476" s="42"/>
    </row>
    <row r="1477" spans="2:18" x14ac:dyDescent="0.35">
      <c r="B1477" s="66">
        <v>44460</v>
      </c>
      <c r="C1477">
        <f t="shared" si="88"/>
        <v>2021</v>
      </c>
      <c r="D1477">
        <f t="shared" si="89"/>
        <v>9</v>
      </c>
      <c r="E1477">
        <f t="shared" si="90"/>
        <v>21</v>
      </c>
      <c r="F1477" s="36">
        <f>IF(VLOOKUP(B1477,Temperature!$A$5:$F$2241,6,FALSE)=999,0,VLOOKUP(B1477,Temperature!$A$5:$F$2241,6,FALSE))</f>
        <v>59.791670000000003</v>
      </c>
      <c r="G1477" s="94">
        <f t="shared" si="91"/>
        <v>169236.92624347957</v>
      </c>
      <c r="H1477" s="94">
        <v>79817.083333333328</v>
      </c>
      <c r="I1477" s="94">
        <f>VLOOKUP(B1477,'Daily NLSL'!D1454:E3279,2,FALSE)</f>
        <v>208304.82488498293</v>
      </c>
      <c r="J1477" s="95">
        <v>144231.29053820416</v>
      </c>
      <c r="K1477" s="95">
        <v>601590.125</v>
      </c>
      <c r="R1477" s="42"/>
    </row>
    <row r="1478" spans="2:18" x14ac:dyDescent="0.35">
      <c r="B1478" s="66">
        <v>44461</v>
      </c>
      <c r="C1478">
        <f t="shared" si="88"/>
        <v>2021</v>
      </c>
      <c r="D1478">
        <f t="shared" si="89"/>
        <v>9</v>
      </c>
      <c r="E1478">
        <f t="shared" si="90"/>
        <v>22</v>
      </c>
      <c r="F1478" s="36">
        <f>IF(VLOOKUP(B1478,Temperature!$A$5:$F$2241,6,FALSE)=999,0,VLOOKUP(B1478,Temperature!$A$5:$F$2241,6,FALSE))</f>
        <v>57.291670000000003</v>
      </c>
      <c r="G1478" s="94">
        <f t="shared" si="91"/>
        <v>167455.67276837217</v>
      </c>
      <c r="H1478" s="94">
        <v>84219.166666666672</v>
      </c>
      <c r="I1478" s="94">
        <f>VLOOKUP(B1478,'Daily NLSL'!D1455:E3280,2,FALSE)</f>
        <v>212220.49379179999</v>
      </c>
      <c r="J1478" s="95">
        <v>148669.75010649458</v>
      </c>
      <c r="K1478" s="95">
        <v>612565.08333333337</v>
      </c>
      <c r="R1478" s="42"/>
    </row>
    <row r="1479" spans="2:18" x14ac:dyDescent="0.35">
      <c r="B1479" s="66">
        <v>44462</v>
      </c>
      <c r="C1479">
        <f t="shared" si="88"/>
        <v>2021</v>
      </c>
      <c r="D1479">
        <f t="shared" si="89"/>
        <v>9</v>
      </c>
      <c r="E1479">
        <f t="shared" si="90"/>
        <v>23</v>
      </c>
      <c r="F1479" s="36">
        <f>IF(VLOOKUP(B1479,Temperature!$A$5:$F$2241,6,FALSE)=999,0,VLOOKUP(B1479,Temperature!$A$5:$F$2241,6,FALSE))</f>
        <v>62.083329999999997</v>
      </c>
      <c r="G1479" s="94">
        <f t="shared" si="91"/>
        <v>172944.84251159159</v>
      </c>
      <c r="H1479" s="94">
        <v>84274.583333333328</v>
      </c>
      <c r="I1479" s="94">
        <f>VLOOKUP(B1479,'Daily NLSL'!D1456:E3281,2,FALSE)</f>
        <v>211798.67829300251</v>
      </c>
      <c r="J1479" s="95">
        <v>152315.2708620725</v>
      </c>
      <c r="K1479" s="95">
        <v>621333.375</v>
      </c>
      <c r="R1479" s="42"/>
    </row>
    <row r="1480" spans="2:18" x14ac:dyDescent="0.35">
      <c r="B1480" s="66">
        <v>44463</v>
      </c>
      <c r="C1480">
        <f t="shared" si="88"/>
        <v>2021</v>
      </c>
      <c r="D1480">
        <f t="shared" si="89"/>
        <v>9</v>
      </c>
      <c r="E1480">
        <f t="shared" si="90"/>
        <v>24</v>
      </c>
      <c r="F1480" s="36">
        <f>IF(VLOOKUP(B1480,Temperature!$A$5:$F$2241,6,FALSE)=999,0,VLOOKUP(B1480,Temperature!$A$5:$F$2241,6,FALSE))</f>
        <v>63.375</v>
      </c>
      <c r="G1480" s="94">
        <f t="shared" si="91"/>
        <v>174816.42394148835</v>
      </c>
      <c r="H1480" s="94">
        <v>75997.5</v>
      </c>
      <c r="I1480" s="94">
        <f>VLOOKUP(B1480,'Daily NLSL'!D1457:E3282,2,FALSE)</f>
        <v>212818.90337302498</v>
      </c>
      <c r="J1480" s="95">
        <v>150592.13101882002</v>
      </c>
      <c r="K1480" s="95">
        <v>614224.95833333337</v>
      </c>
      <c r="R1480" s="42"/>
    </row>
    <row r="1481" spans="2:18" x14ac:dyDescent="0.35">
      <c r="B1481" s="66">
        <v>44464</v>
      </c>
      <c r="C1481">
        <f t="shared" si="88"/>
        <v>2021</v>
      </c>
      <c r="D1481">
        <f t="shared" si="89"/>
        <v>9</v>
      </c>
      <c r="E1481">
        <f t="shared" si="90"/>
        <v>25</v>
      </c>
      <c r="F1481" s="36">
        <f>IF(VLOOKUP(B1481,Temperature!$A$5:$F$2241,6,FALSE)=999,0,VLOOKUP(B1481,Temperature!$A$5:$F$2241,6,FALSE))</f>
        <v>65.875</v>
      </c>
      <c r="G1481" s="94">
        <f t="shared" si="91"/>
        <v>169453.34123992795</v>
      </c>
      <c r="H1481" s="94">
        <v>66502.083333333328</v>
      </c>
      <c r="I1481" s="94">
        <f>VLOOKUP(B1481,'Daily NLSL'!D1458:E3283,2,FALSE)</f>
        <v>212388.78041666831</v>
      </c>
      <c r="J1481" s="95">
        <v>139530.2950100704</v>
      </c>
      <c r="K1481" s="95">
        <v>587874.5</v>
      </c>
      <c r="R1481" s="42"/>
    </row>
    <row r="1482" spans="2:18" x14ac:dyDescent="0.35">
      <c r="B1482" s="66">
        <v>44465</v>
      </c>
      <c r="C1482">
        <f t="shared" si="88"/>
        <v>2021</v>
      </c>
      <c r="D1482">
        <f t="shared" si="89"/>
        <v>9</v>
      </c>
      <c r="E1482">
        <f t="shared" si="90"/>
        <v>26</v>
      </c>
      <c r="F1482" s="36">
        <f>IF(VLOOKUP(B1482,Temperature!$A$5:$F$2241,6,FALSE)=999,0,VLOOKUP(B1482,Temperature!$A$5:$F$2241,6,FALSE))</f>
        <v>65.458340000000007</v>
      </c>
      <c r="G1482" s="94">
        <f t="shared" si="91"/>
        <v>167180.39327971594</v>
      </c>
      <c r="H1482" s="94">
        <v>58247.083333333336</v>
      </c>
      <c r="I1482" s="94">
        <f>VLOOKUP(B1482,'Daily NLSL'!D1459:E3284,2,FALSE)</f>
        <v>210848.51168118333</v>
      </c>
      <c r="J1482" s="95">
        <v>139920.22003910082</v>
      </c>
      <c r="K1482" s="95">
        <v>576196.20833333337</v>
      </c>
      <c r="R1482" s="42"/>
    </row>
    <row r="1483" spans="2:18" x14ac:dyDescent="0.35">
      <c r="B1483" s="66">
        <v>44466</v>
      </c>
      <c r="C1483">
        <f t="shared" si="88"/>
        <v>2021</v>
      </c>
      <c r="D1483">
        <f t="shared" si="89"/>
        <v>9</v>
      </c>
      <c r="E1483">
        <f t="shared" si="90"/>
        <v>27</v>
      </c>
      <c r="F1483" s="36">
        <f>IF(VLOOKUP(B1483,Temperature!$A$5:$F$2241,6,FALSE)=999,0,VLOOKUP(B1483,Temperature!$A$5:$F$2241,6,FALSE))</f>
        <v>63.708329999999997</v>
      </c>
      <c r="G1483" s="94">
        <f t="shared" si="91"/>
        <v>173108.537624088</v>
      </c>
      <c r="H1483" s="94">
        <v>61382.916666666664</v>
      </c>
      <c r="I1483" s="94">
        <f>VLOOKUP(B1483,'Daily NLSL'!D1460:E3285,2,FALSE)</f>
        <v>210887.60614191624</v>
      </c>
      <c r="J1483" s="95">
        <v>149506.5229006625</v>
      </c>
      <c r="K1483" s="95">
        <v>594885.58333333337</v>
      </c>
      <c r="R1483" s="42"/>
    </row>
    <row r="1484" spans="2:18" x14ac:dyDescent="0.35">
      <c r="B1484" s="66">
        <v>44467</v>
      </c>
      <c r="C1484">
        <f t="shared" si="88"/>
        <v>2021</v>
      </c>
      <c r="D1484">
        <f t="shared" si="89"/>
        <v>9</v>
      </c>
      <c r="E1484">
        <f t="shared" si="90"/>
        <v>28</v>
      </c>
      <c r="F1484" s="36">
        <f>IF(VLOOKUP(B1484,Temperature!$A$5:$F$2241,6,FALSE)=999,0,VLOOKUP(B1484,Temperature!$A$5:$F$2241,6,FALSE))</f>
        <v>55.458329999999997</v>
      </c>
      <c r="G1484" s="94">
        <f t="shared" si="91"/>
        <v>172753.53050397875</v>
      </c>
      <c r="H1484" s="94">
        <v>57918.75</v>
      </c>
      <c r="I1484" s="94">
        <f>VLOOKUP(B1484,'Daily NLSL'!D1461:E3286,2,FALSE)</f>
        <v>191256.00428675665</v>
      </c>
      <c r="J1484" s="95">
        <v>142173.50687593126</v>
      </c>
      <c r="K1484" s="95">
        <v>564101.79166666663</v>
      </c>
      <c r="R1484" s="42"/>
    </row>
    <row r="1485" spans="2:18" x14ac:dyDescent="0.35">
      <c r="B1485" s="66">
        <v>44468</v>
      </c>
      <c r="C1485">
        <f t="shared" si="88"/>
        <v>2021</v>
      </c>
      <c r="D1485">
        <f t="shared" si="89"/>
        <v>9</v>
      </c>
      <c r="E1485">
        <f t="shared" si="90"/>
        <v>29</v>
      </c>
      <c r="F1485" s="36">
        <f>IF(VLOOKUP(B1485,Temperature!$A$5:$F$2241,6,FALSE)=999,0,VLOOKUP(B1485,Temperature!$A$5:$F$2241,6,FALSE))</f>
        <v>53.916670000000003</v>
      </c>
      <c r="G1485" s="94">
        <f t="shared" si="91"/>
        <v>176801.67549225411</v>
      </c>
      <c r="H1485" s="94">
        <v>59145.833333333336</v>
      </c>
      <c r="I1485" s="94">
        <f>VLOOKUP(B1485,'Daily NLSL'!D1462:E3287,2,FALSE)</f>
        <v>214377.73239312123</v>
      </c>
      <c r="J1485" s="95">
        <v>138800.05044795791</v>
      </c>
      <c r="K1485" s="95">
        <v>589125.29166666663</v>
      </c>
      <c r="R1485" s="42"/>
    </row>
    <row r="1486" spans="2:18" x14ac:dyDescent="0.35">
      <c r="B1486" s="66">
        <v>44469</v>
      </c>
      <c r="C1486">
        <f t="shared" si="88"/>
        <v>2021</v>
      </c>
      <c r="D1486">
        <f t="shared" si="89"/>
        <v>9</v>
      </c>
      <c r="E1486">
        <f t="shared" si="90"/>
        <v>30</v>
      </c>
      <c r="F1486" s="36">
        <f>IF(VLOOKUP(B1486,Temperature!$A$5:$F$2241,6,FALSE)=999,0,VLOOKUP(B1486,Temperature!$A$5:$F$2241,6,FALSE))</f>
        <v>58.5</v>
      </c>
      <c r="G1486" s="94">
        <f t="shared" si="91"/>
        <v>177346.27720858963</v>
      </c>
      <c r="H1486" s="94">
        <v>62957.5</v>
      </c>
      <c r="I1486" s="94">
        <f>VLOOKUP(B1486,'Daily NLSL'!D1463:E3288,2,FALSE)</f>
        <v>214135.65175440538</v>
      </c>
      <c r="J1486" s="95">
        <v>142064.82103700502</v>
      </c>
      <c r="K1486" s="95">
        <v>596504.25</v>
      </c>
      <c r="R1486" s="42"/>
    </row>
    <row r="1487" spans="2:18" x14ac:dyDescent="0.35">
      <c r="B1487" s="66">
        <v>44470</v>
      </c>
      <c r="C1487">
        <f t="shared" si="88"/>
        <v>2021</v>
      </c>
      <c r="D1487">
        <f t="shared" si="89"/>
        <v>10</v>
      </c>
      <c r="E1487">
        <f t="shared" si="90"/>
        <v>1</v>
      </c>
      <c r="F1487" s="36">
        <f>IF(VLOOKUP(B1487,Temperature!$A$5:$F$2241,6,FALSE)=999,0,VLOOKUP(B1487,Temperature!$A$5:$F$2241,6,FALSE))</f>
        <v>52.958329999999997</v>
      </c>
      <c r="G1487" s="94">
        <f t="shared" si="91"/>
        <v>174441.59275970212</v>
      </c>
      <c r="H1487" s="94">
        <v>60404.583333333336</v>
      </c>
      <c r="I1487" s="94">
        <f>VLOOKUP(B1487,'Daily NLSL'!D1464:E3289,2,FALSE)</f>
        <v>199365.75979168</v>
      </c>
      <c r="J1487" s="95">
        <v>143100.43911528459</v>
      </c>
      <c r="K1487" s="95">
        <v>577312.375</v>
      </c>
      <c r="R1487" s="42"/>
    </row>
    <row r="1488" spans="2:18" x14ac:dyDescent="0.35">
      <c r="B1488" s="66">
        <v>44471</v>
      </c>
      <c r="C1488">
        <f t="shared" si="88"/>
        <v>2021</v>
      </c>
      <c r="D1488">
        <f t="shared" si="89"/>
        <v>10</v>
      </c>
      <c r="E1488">
        <f t="shared" si="90"/>
        <v>2</v>
      </c>
      <c r="F1488" s="36">
        <f>IF(VLOOKUP(B1488,Temperature!$A$5:$F$2241,6,FALSE)=999,0,VLOOKUP(B1488,Temperature!$A$5:$F$2241,6,FALSE))</f>
        <v>52.958329999999997</v>
      </c>
      <c r="G1488" s="94">
        <f t="shared" si="91"/>
        <v>170312.23665027047</v>
      </c>
      <c r="H1488" s="94">
        <v>50477.083333333336</v>
      </c>
      <c r="I1488" s="94">
        <f>VLOOKUP(B1488,'Daily NLSL'!D1465:E3290,2,FALSE)</f>
        <v>189682.30103360125</v>
      </c>
      <c r="J1488" s="95">
        <v>146739.75398279499</v>
      </c>
      <c r="K1488" s="95">
        <v>557211.375</v>
      </c>
      <c r="R1488" s="42"/>
    </row>
    <row r="1489" spans="2:18" x14ac:dyDescent="0.35">
      <c r="B1489" s="66">
        <v>44472</v>
      </c>
      <c r="C1489">
        <f t="shared" si="88"/>
        <v>2021</v>
      </c>
      <c r="D1489">
        <f t="shared" si="89"/>
        <v>10</v>
      </c>
      <c r="E1489">
        <f t="shared" si="90"/>
        <v>3</v>
      </c>
      <c r="F1489" s="36">
        <f>IF(VLOOKUP(B1489,Temperature!$A$5:$F$2241,6,FALSE)=999,0,VLOOKUP(B1489,Temperature!$A$5:$F$2241,6,FALSE))</f>
        <v>60.708329999999997</v>
      </c>
      <c r="G1489" s="94">
        <f t="shared" si="91"/>
        <v>169777.11165370003</v>
      </c>
      <c r="H1489" s="94">
        <v>44897.5</v>
      </c>
      <c r="I1489" s="94">
        <f>VLOOKUP(B1489,'Daily NLSL'!D1466:E3291,2,FALSE)</f>
        <v>187863.48541885664</v>
      </c>
      <c r="J1489" s="95">
        <v>145605.02792744336</v>
      </c>
      <c r="K1489" s="95">
        <v>548143.125</v>
      </c>
      <c r="R1489" s="42"/>
    </row>
    <row r="1490" spans="2:18" x14ac:dyDescent="0.35">
      <c r="B1490" s="66">
        <v>44473</v>
      </c>
      <c r="C1490">
        <f t="shared" si="88"/>
        <v>2021</v>
      </c>
      <c r="D1490">
        <f t="shared" si="89"/>
        <v>10</v>
      </c>
      <c r="E1490">
        <f t="shared" si="90"/>
        <v>4</v>
      </c>
      <c r="F1490" s="36">
        <f>IF(VLOOKUP(B1490,Temperature!$A$5:$F$2241,6,FALSE)=999,0,VLOOKUP(B1490,Temperature!$A$5:$F$2241,6,FALSE))</f>
        <v>56.791670000000003</v>
      </c>
      <c r="G1490" s="94">
        <f t="shared" si="91"/>
        <v>179619.82506817926</v>
      </c>
      <c r="H1490" s="94">
        <v>55985.833333333336</v>
      </c>
      <c r="I1490" s="94">
        <f>VLOOKUP(B1490,'Daily NLSL'!D1467:E3292,2,FALSE)</f>
        <v>174720.64462971789</v>
      </c>
      <c r="J1490" s="95">
        <v>147504.90530210294</v>
      </c>
      <c r="K1490" s="95">
        <v>557831.20833333337</v>
      </c>
      <c r="R1490" s="42"/>
    </row>
    <row r="1491" spans="2:18" x14ac:dyDescent="0.35">
      <c r="B1491" s="66">
        <v>44474</v>
      </c>
      <c r="C1491">
        <f t="shared" si="88"/>
        <v>2021</v>
      </c>
      <c r="D1491">
        <f t="shared" si="89"/>
        <v>10</v>
      </c>
      <c r="E1491">
        <f t="shared" si="90"/>
        <v>5</v>
      </c>
      <c r="F1491" s="36">
        <f>IF(VLOOKUP(B1491,Temperature!$A$5:$F$2241,6,FALSE)=999,0,VLOOKUP(B1491,Temperature!$A$5:$F$2241,6,FALSE))</f>
        <v>59.75</v>
      </c>
      <c r="G1491" s="94">
        <f t="shared" si="91"/>
        <v>179739.01866481753</v>
      </c>
      <c r="H1491" s="94">
        <v>66525</v>
      </c>
      <c r="I1491" s="94">
        <f>VLOOKUP(B1491,'Daily NLSL'!D1468:E3293,2,FALSE)</f>
        <v>173467.9315371729</v>
      </c>
      <c r="J1491" s="95">
        <v>150529.46646467622</v>
      </c>
      <c r="K1491" s="95">
        <v>570261.41666666663</v>
      </c>
      <c r="R1491" s="42"/>
    </row>
    <row r="1492" spans="2:18" x14ac:dyDescent="0.35">
      <c r="B1492" s="66">
        <v>44475</v>
      </c>
      <c r="C1492">
        <f t="shared" si="88"/>
        <v>2021</v>
      </c>
      <c r="D1492">
        <f t="shared" si="89"/>
        <v>10</v>
      </c>
      <c r="E1492">
        <f t="shared" si="90"/>
        <v>6</v>
      </c>
      <c r="F1492" s="36">
        <f>IF(VLOOKUP(B1492,Temperature!$A$5:$F$2241,6,FALSE)=999,0,VLOOKUP(B1492,Temperature!$A$5:$F$2241,6,FALSE))</f>
        <v>55.333329999999997</v>
      </c>
      <c r="G1492" s="94">
        <f t="shared" si="91"/>
        <v>179311.79322536537</v>
      </c>
      <c r="H1492" s="94">
        <v>76225.416666666672</v>
      </c>
      <c r="I1492" s="94">
        <f>VLOOKUP(B1492,'Daily NLSL'!D1469:E3294,2,FALSE)</f>
        <v>173580.65894623249</v>
      </c>
      <c r="J1492" s="95">
        <v>152007.04782840211</v>
      </c>
      <c r="K1492" s="95">
        <v>581124.91666666663</v>
      </c>
      <c r="R1492" s="42"/>
    </row>
    <row r="1493" spans="2:18" x14ac:dyDescent="0.35">
      <c r="B1493" s="66">
        <v>44476</v>
      </c>
      <c r="C1493">
        <f t="shared" si="88"/>
        <v>2021</v>
      </c>
      <c r="D1493">
        <f t="shared" si="89"/>
        <v>10</v>
      </c>
      <c r="E1493">
        <f t="shared" si="90"/>
        <v>7</v>
      </c>
      <c r="F1493" s="36">
        <f>IF(VLOOKUP(B1493,Temperature!$A$5:$F$2241,6,FALSE)=999,0,VLOOKUP(B1493,Temperature!$A$5:$F$2241,6,FALSE))</f>
        <v>45.333329999999997</v>
      </c>
      <c r="G1493" s="94">
        <f t="shared" si="91"/>
        <v>189148.04820856292</v>
      </c>
      <c r="H1493" s="94">
        <v>80783.333333333328</v>
      </c>
      <c r="I1493" s="94">
        <f>VLOOKUP(B1493,'Daily NLSL'!D1470:E3295,2,FALSE)</f>
        <v>183333.20055167793</v>
      </c>
      <c r="J1493" s="95">
        <v>148531.70957309249</v>
      </c>
      <c r="K1493" s="95">
        <v>601796.29166666663</v>
      </c>
      <c r="R1493" s="42"/>
    </row>
    <row r="1494" spans="2:18" x14ac:dyDescent="0.35">
      <c r="B1494" s="66">
        <v>44477</v>
      </c>
      <c r="C1494">
        <f t="shared" si="88"/>
        <v>2021</v>
      </c>
      <c r="D1494">
        <f t="shared" si="89"/>
        <v>10</v>
      </c>
      <c r="E1494">
        <f t="shared" si="90"/>
        <v>8</v>
      </c>
      <c r="F1494" s="36">
        <f>IF(VLOOKUP(B1494,Temperature!$A$5:$F$2241,6,FALSE)=999,0,VLOOKUP(B1494,Temperature!$A$5:$F$2241,6,FALSE))</f>
        <v>45.208329999999997</v>
      </c>
      <c r="G1494" s="94">
        <f t="shared" si="91"/>
        <v>196428.52996314666</v>
      </c>
      <c r="H1494" s="94">
        <v>69672.916666666672</v>
      </c>
      <c r="I1494" s="94">
        <f>VLOOKUP(B1494,'Daily NLSL'!D1471:E3296,2,FALSE)</f>
        <v>205707.42105986667</v>
      </c>
      <c r="J1494" s="95">
        <v>148105.92397698667</v>
      </c>
      <c r="K1494" s="95">
        <v>619914.79166666663</v>
      </c>
      <c r="R1494" s="42"/>
    </row>
    <row r="1495" spans="2:18" x14ac:dyDescent="0.35">
      <c r="B1495" s="66">
        <v>44478</v>
      </c>
      <c r="C1495">
        <f t="shared" si="88"/>
        <v>2021</v>
      </c>
      <c r="D1495">
        <f t="shared" si="89"/>
        <v>10</v>
      </c>
      <c r="E1495">
        <f t="shared" si="90"/>
        <v>9</v>
      </c>
      <c r="F1495" s="36">
        <f>IF(VLOOKUP(B1495,Temperature!$A$5:$F$2241,6,FALSE)=999,0,VLOOKUP(B1495,Temperature!$A$5:$F$2241,6,FALSE))</f>
        <v>46.5</v>
      </c>
      <c r="G1495" s="94">
        <f t="shared" si="91"/>
        <v>187565.37797449241</v>
      </c>
      <c r="H1495" s="94">
        <v>59359.583333333336</v>
      </c>
      <c r="I1495" s="94">
        <f>VLOOKUP(B1495,'Daily NLSL'!D1472:E3297,2,FALSE)</f>
        <v>210494.13062481463</v>
      </c>
      <c r="J1495" s="95">
        <v>143657.03306735956</v>
      </c>
      <c r="K1495" s="95">
        <v>601076.125</v>
      </c>
      <c r="R1495" s="42"/>
    </row>
    <row r="1496" spans="2:18" x14ac:dyDescent="0.35">
      <c r="B1496" s="66">
        <v>44479</v>
      </c>
      <c r="C1496">
        <f t="shared" si="88"/>
        <v>2021</v>
      </c>
      <c r="D1496">
        <f t="shared" si="89"/>
        <v>10</v>
      </c>
      <c r="E1496">
        <f t="shared" si="90"/>
        <v>10</v>
      </c>
      <c r="F1496" s="36">
        <f>IF(VLOOKUP(B1496,Temperature!$A$5:$F$2241,6,FALSE)=999,0,VLOOKUP(B1496,Temperature!$A$5:$F$2241,6,FALSE))</f>
        <v>53.708329999999997</v>
      </c>
      <c r="G1496" s="94">
        <f t="shared" si="91"/>
        <v>179482.546949121</v>
      </c>
      <c r="H1496" s="94">
        <v>56011.666666666664</v>
      </c>
      <c r="I1496" s="94">
        <f>VLOOKUP(B1496,'Daily NLSL'!D1473:E3298,2,FALSE)</f>
        <v>209932.85084052329</v>
      </c>
      <c r="J1496" s="95">
        <v>138351.51887702249</v>
      </c>
      <c r="K1496" s="95">
        <v>583778.58333333337</v>
      </c>
      <c r="R1496" s="42"/>
    </row>
    <row r="1497" spans="2:18" x14ac:dyDescent="0.35">
      <c r="B1497" s="66">
        <v>44480</v>
      </c>
      <c r="C1497">
        <f t="shared" si="88"/>
        <v>2021</v>
      </c>
      <c r="D1497">
        <f t="shared" si="89"/>
        <v>10</v>
      </c>
      <c r="E1497">
        <f t="shared" si="90"/>
        <v>11</v>
      </c>
      <c r="F1497" s="36">
        <f>IF(VLOOKUP(B1497,Temperature!$A$5:$F$2241,6,FALSE)=999,0,VLOOKUP(B1497,Temperature!$A$5:$F$2241,6,FALSE))</f>
        <v>45.166670000000003</v>
      </c>
      <c r="G1497" s="94">
        <f t="shared" si="91"/>
        <v>207359.12032298831</v>
      </c>
      <c r="H1497" s="94">
        <v>62240</v>
      </c>
      <c r="I1497" s="94">
        <f>VLOOKUP(B1497,'Daily NLSL'!D1474:E3299,2,FALSE)</f>
        <v>209795.99128649625</v>
      </c>
      <c r="J1497" s="95">
        <v>142528.76339051541</v>
      </c>
      <c r="K1497" s="95">
        <v>621923.875</v>
      </c>
      <c r="R1497" s="42"/>
    </row>
    <row r="1498" spans="2:18" x14ac:dyDescent="0.35">
      <c r="B1498" s="66">
        <v>44481</v>
      </c>
      <c r="C1498">
        <f t="shared" ref="C1498:C1561" si="92">YEAR(B1498)</f>
        <v>2021</v>
      </c>
      <c r="D1498">
        <f t="shared" ref="D1498:D1561" si="93">MONTH(B1498)</f>
        <v>10</v>
      </c>
      <c r="E1498">
        <f t="shared" ref="E1498:E1561" si="94">DAY(B1498)</f>
        <v>12</v>
      </c>
      <c r="F1498" s="36">
        <f>IF(VLOOKUP(B1498,Temperature!$A$5:$F$2241,6,FALSE)=999,0,VLOOKUP(B1498,Temperature!$A$5:$F$2241,6,FALSE))</f>
        <v>42.25</v>
      </c>
      <c r="G1498" s="94">
        <f t="shared" si="91"/>
        <v>219873.2968773341</v>
      </c>
      <c r="H1498" s="94">
        <v>67955</v>
      </c>
      <c r="I1498" s="94">
        <f>VLOOKUP(B1498,'Daily NLSL'!D1475:E3300,2,FALSE)</f>
        <v>210847.47817742542</v>
      </c>
      <c r="J1498" s="95">
        <v>142450.01661190708</v>
      </c>
      <c r="K1498" s="95">
        <v>641125.79166666663</v>
      </c>
      <c r="R1498" s="42"/>
    </row>
    <row r="1499" spans="2:18" x14ac:dyDescent="0.35">
      <c r="B1499" s="66">
        <v>44482</v>
      </c>
      <c r="C1499">
        <f t="shared" si="92"/>
        <v>2021</v>
      </c>
      <c r="D1499">
        <f t="shared" si="93"/>
        <v>10</v>
      </c>
      <c r="E1499">
        <f t="shared" si="94"/>
        <v>13</v>
      </c>
      <c r="F1499" s="36">
        <f>IF(VLOOKUP(B1499,Temperature!$A$5:$F$2241,6,FALSE)=999,0,VLOOKUP(B1499,Temperature!$A$5:$F$2241,6,FALSE))</f>
        <v>43.5</v>
      </c>
      <c r="G1499" s="94">
        <f t="shared" ref="G1499:G1562" si="95">K1499-H1499-I1499-J1499</f>
        <v>221731.97515364244</v>
      </c>
      <c r="H1499" s="94">
        <v>74592.083333333328</v>
      </c>
      <c r="I1499" s="94">
        <f>VLOOKUP(B1499,'Daily NLSL'!D1476:E3301,2,FALSE)</f>
        <v>209305.96537856956</v>
      </c>
      <c r="J1499" s="95">
        <v>137578.39280112126</v>
      </c>
      <c r="K1499" s="95">
        <v>643208.41666666663</v>
      </c>
      <c r="R1499" s="42"/>
    </row>
    <row r="1500" spans="2:18" x14ac:dyDescent="0.35">
      <c r="B1500" s="66">
        <v>44483</v>
      </c>
      <c r="C1500">
        <f t="shared" si="92"/>
        <v>2021</v>
      </c>
      <c r="D1500">
        <f t="shared" si="93"/>
        <v>10</v>
      </c>
      <c r="E1500">
        <f t="shared" si="94"/>
        <v>14</v>
      </c>
      <c r="F1500" s="36">
        <f>IF(VLOOKUP(B1500,Temperature!$A$5:$F$2241,6,FALSE)=999,0,VLOOKUP(B1500,Temperature!$A$5:$F$2241,6,FALSE))</f>
        <v>43.791670000000003</v>
      </c>
      <c r="G1500" s="94">
        <f t="shared" si="95"/>
        <v>217065.20152900714</v>
      </c>
      <c r="H1500" s="94">
        <v>71697.5</v>
      </c>
      <c r="I1500" s="94">
        <f>VLOOKUP(B1500,'Daily NLSL'!D1477:E3302,2,FALSE)</f>
        <v>207496.56706348748</v>
      </c>
      <c r="J1500" s="95">
        <v>149095.31474083874</v>
      </c>
      <c r="K1500" s="95">
        <v>645354.58333333337</v>
      </c>
      <c r="R1500" s="42"/>
    </row>
    <row r="1501" spans="2:18" x14ac:dyDescent="0.35">
      <c r="B1501" s="66">
        <v>44484</v>
      </c>
      <c r="C1501">
        <f t="shared" si="92"/>
        <v>2021</v>
      </c>
      <c r="D1501">
        <f t="shared" si="93"/>
        <v>10</v>
      </c>
      <c r="E1501">
        <f t="shared" si="94"/>
        <v>15</v>
      </c>
      <c r="F1501" s="36">
        <f>IF(VLOOKUP(B1501,Temperature!$A$5:$F$2241,6,FALSE)=999,0,VLOOKUP(B1501,Temperature!$A$5:$F$2241,6,FALSE))</f>
        <v>52.291670000000003</v>
      </c>
      <c r="G1501" s="94">
        <f t="shared" si="95"/>
        <v>202623.03610495999</v>
      </c>
      <c r="H1501" s="94">
        <v>65737.916666666672</v>
      </c>
      <c r="I1501" s="94">
        <f>VLOOKUP(B1501,'Daily NLSL'!D1478:E3303,2,FALSE)</f>
        <v>211173.30785360292</v>
      </c>
      <c r="J1501" s="95">
        <v>146062.03104143709</v>
      </c>
      <c r="K1501" s="95">
        <v>625596.29166666663</v>
      </c>
      <c r="R1501" s="42"/>
    </row>
    <row r="1502" spans="2:18" x14ac:dyDescent="0.35">
      <c r="B1502" s="66">
        <v>44485</v>
      </c>
      <c r="C1502">
        <f t="shared" si="92"/>
        <v>2021</v>
      </c>
      <c r="D1502">
        <f t="shared" si="93"/>
        <v>10</v>
      </c>
      <c r="E1502">
        <f t="shared" si="94"/>
        <v>16</v>
      </c>
      <c r="F1502" s="36">
        <f>IF(VLOOKUP(B1502,Temperature!$A$5:$F$2241,6,FALSE)=999,0,VLOOKUP(B1502,Temperature!$A$5:$F$2241,6,FALSE))</f>
        <v>54.25</v>
      </c>
      <c r="G1502" s="94">
        <f t="shared" si="95"/>
        <v>191147.73092699624</v>
      </c>
      <c r="H1502" s="94">
        <v>59178.333333333336</v>
      </c>
      <c r="I1502" s="94">
        <f>VLOOKUP(B1502,'Daily NLSL'!D1479:E3304,2,FALSE)</f>
        <v>210406.26938327751</v>
      </c>
      <c r="J1502" s="95">
        <v>145410.74968972625</v>
      </c>
      <c r="K1502" s="95">
        <v>606143.08333333337</v>
      </c>
      <c r="R1502" s="42"/>
    </row>
    <row r="1503" spans="2:18" x14ac:dyDescent="0.35">
      <c r="B1503" s="66">
        <v>44486</v>
      </c>
      <c r="C1503">
        <f t="shared" si="92"/>
        <v>2021</v>
      </c>
      <c r="D1503">
        <f t="shared" si="93"/>
        <v>10</v>
      </c>
      <c r="E1503">
        <f t="shared" si="94"/>
        <v>17</v>
      </c>
      <c r="F1503" s="36">
        <f>IF(VLOOKUP(B1503,Temperature!$A$5:$F$2241,6,FALSE)=999,0,VLOOKUP(B1503,Temperature!$A$5:$F$2241,6,FALSE))</f>
        <v>49.708329999999997</v>
      </c>
      <c r="G1503" s="94">
        <f t="shared" si="95"/>
        <v>189051.62544981667</v>
      </c>
      <c r="H1503" s="94">
        <v>54446.25</v>
      </c>
      <c r="I1503" s="94">
        <f>VLOOKUP(B1503,'Daily NLSL'!D1480:E3305,2,FALSE)</f>
        <v>209774.82291488626</v>
      </c>
      <c r="J1503" s="95">
        <v>143600.63496863042</v>
      </c>
      <c r="K1503" s="95">
        <v>596873.33333333337</v>
      </c>
      <c r="R1503" s="42"/>
    </row>
    <row r="1504" spans="2:18" x14ac:dyDescent="0.35">
      <c r="B1504" s="66">
        <v>44487</v>
      </c>
      <c r="C1504">
        <f t="shared" si="92"/>
        <v>2021</v>
      </c>
      <c r="D1504">
        <f t="shared" si="93"/>
        <v>10</v>
      </c>
      <c r="E1504">
        <f t="shared" si="94"/>
        <v>18</v>
      </c>
      <c r="F1504" s="36">
        <f>IF(VLOOKUP(B1504,Temperature!$A$5:$F$2241,6,FALSE)=999,0,VLOOKUP(B1504,Temperature!$A$5:$F$2241,6,FALSE))</f>
        <v>53.541670000000003</v>
      </c>
      <c r="G1504" s="94">
        <f t="shared" si="95"/>
        <v>199914.81922456334</v>
      </c>
      <c r="H1504" s="94">
        <v>59270.416666666664</v>
      </c>
      <c r="I1504" s="94">
        <f>VLOOKUP(B1504,'Daily NLSL'!D1481:E3306,2,FALSE)</f>
        <v>211418.65090799544</v>
      </c>
      <c r="J1504" s="95">
        <v>148369.15486744125</v>
      </c>
      <c r="K1504" s="95">
        <v>618973.04166666663</v>
      </c>
      <c r="R1504" s="42"/>
    </row>
    <row r="1505" spans="2:18" x14ac:dyDescent="0.35">
      <c r="B1505" s="66">
        <v>44488</v>
      </c>
      <c r="C1505">
        <f t="shared" si="92"/>
        <v>2021</v>
      </c>
      <c r="D1505">
        <f t="shared" si="93"/>
        <v>10</v>
      </c>
      <c r="E1505">
        <f t="shared" si="94"/>
        <v>19</v>
      </c>
      <c r="F1505" s="36">
        <f>IF(VLOOKUP(B1505,Temperature!$A$5:$F$2241,6,FALSE)=999,0,VLOOKUP(B1505,Temperature!$A$5:$F$2241,6,FALSE))</f>
        <v>51.375</v>
      </c>
      <c r="G1505" s="94">
        <f t="shared" si="95"/>
        <v>203800.68556144499</v>
      </c>
      <c r="H1505" s="94">
        <v>61687.083333333336</v>
      </c>
      <c r="I1505" s="94">
        <f>VLOOKUP(B1505,'Daily NLSL'!D1482:E3307,2,FALSE)</f>
        <v>207727.43938750541</v>
      </c>
      <c r="J1505" s="95">
        <v>148410.5000510496</v>
      </c>
      <c r="K1505" s="95">
        <v>621625.70833333337</v>
      </c>
      <c r="R1505" s="42"/>
    </row>
    <row r="1506" spans="2:18" x14ac:dyDescent="0.35">
      <c r="B1506" s="66">
        <v>44489</v>
      </c>
      <c r="C1506">
        <f t="shared" si="92"/>
        <v>2021</v>
      </c>
      <c r="D1506">
        <f t="shared" si="93"/>
        <v>10</v>
      </c>
      <c r="E1506">
        <f t="shared" si="94"/>
        <v>20</v>
      </c>
      <c r="F1506" s="36">
        <f>IF(VLOOKUP(B1506,Temperature!$A$5:$F$2241,6,FALSE)=999,0,VLOOKUP(B1506,Temperature!$A$5:$F$2241,6,FALSE))</f>
        <v>49.458329999999997</v>
      </c>
      <c r="G1506" s="94">
        <f t="shared" si="95"/>
        <v>201932.67621725114</v>
      </c>
      <c r="H1506" s="94">
        <v>58996.25</v>
      </c>
      <c r="I1506" s="94">
        <f>VLOOKUP(B1506,'Daily NLSL'!D1483:E3308,2,FALSE)</f>
        <v>210300.74294520586</v>
      </c>
      <c r="J1506" s="95">
        <v>146442.3725042096</v>
      </c>
      <c r="K1506" s="95">
        <v>617672.04166666663</v>
      </c>
      <c r="R1506" s="42"/>
    </row>
    <row r="1507" spans="2:18" x14ac:dyDescent="0.35">
      <c r="B1507" s="66">
        <v>44490</v>
      </c>
      <c r="C1507">
        <f t="shared" si="92"/>
        <v>2021</v>
      </c>
      <c r="D1507">
        <f t="shared" si="93"/>
        <v>10</v>
      </c>
      <c r="E1507">
        <f t="shared" si="94"/>
        <v>21</v>
      </c>
      <c r="F1507" s="36">
        <f>IF(VLOOKUP(B1507,Temperature!$A$5:$F$2241,6,FALSE)=999,0,VLOOKUP(B1507,Temperature!$A$5:$F$2241,6,FALSE))</f>
        <v>50.458329999999997</v>
      </c>
      <c r="G1507" s="94">
        <f t="shared" si="95"/>
        <v>199666.3045183155</v>
      </c>
      <c r="H1507" s="94">
        <v>50839.166666666664</v>
      </c>
      <c r="I1507" s="94">
        <f>VLOOKUP(B1507,'Daily NLSL'!D1484:E3309,2,FALSE)</f>
        <v>210028.40463843875</v>
      </c>
      <c r="J1507" s="95">
        <v>146458.74917657915</v>
      </c>
      <c r="K1507" s="95">
        <v>606992.625</v>
      </c>
      <c r="R1507" s="42"/>
    </row>
    <row r="1508" spans="2:18" x14ac:dyDescent="0.35">
      <c r="B1508" s="66">
        <v>44491</v>
      </c>
      <c r="C1508">
        <f t="shared" si="92"/>
        <v>2021</v>
      </c>
      <c r="D1508">
        <f t="shared" si="93"/>
        <v>10</v>
      </c>
      <c r="E1508">
        <f t="shared" si="94"/>
        <v>22</v>
      </c>
      <c r="F1508" s="36">
        <f>IF(VLOOKUP(B1508,Temperature!$A$5:$F$2241,6,FALSE)=999,0,VLOOKUP(B1508,Temperature!$A$5:$F$2241,6,FALSE))</f>
        <v>51.583329999999997</v>
      </c>
      <c r="G1508" s="94">
        <f t="shared" si="95"/>
        <v>199458.95031243155</v>
      </c>
      <c r="H1508" s="94">
        <v>30205.833333333332</v>
      </c>
      <c r="I1508" s="94">
        <f>VLOOKUP(B1508,'Daily NLSL'!D1485:E3310,2,FALSE)</f>
        <v>211820.789569015</v>
      </c>
      <c r="J1508" s="95">
        <v>148424.59345188667</v>
      </c>
      <c r="K1508" s="95">
        <v>589910.16666666663</v>
      </c>
      <c r="R1508" s="42"/>
    </row>
    <row r="1509" spans="2:18" x14ac:dyDescent="0.35">
      <c r="B1509" s="66">
        <v>44492</v>
      </c>
      <c r="C1509">
        <f t="shared" si="92"/>
        <v>2021</v>
      </c>
      <c r="D1509">
        <f t="shared" si="93"/>
        <v>10</v>
      </c>
      <c r="E1509">
        <f t="shared" si="94"/>
        <v>23</v>
      </c>
      <c r="F1509" s="36">
        <f>IF(VLOOKUP(B1509,Temperature!$A$5:$F$2241,6,FALSE)=999,0,VLOOKUP(B1509,Temperature!$A$5:$F$2241,6,FALSE))</f>
        <v>50.541670000000003</v>
      </c>
      <c r="G1509" s="94">
        <f t="shared" si="95"/>
        <v>204238.88074903633</v>
      </c>
      <c r="H1509" s="94">
        <v>19152.916666666668</v>
      </c>
      <c r="I1509" s="94">
        <f>VLOOKUP(B1509,'Daily NLSL'!D1486:E3311,2,FALSE)</f>
        <v>210399.72945203123</v>
      </c>
      <c r="J1509" s="95">
        <v>144454.97313226585</v>
      </c>
      <c r="K1509" s="95">
        <v>578246.5</v>
      </c>
      <c r="R1509" s="42"/>
    </row>
    <row r="1510" spans="2:18" x14ac:dyDescent="0.35">
      <c r="B1510" s="66">
        <v>44493</v>
      </c>
      <c r="C1510">
        <f t="shared" si="92"/>
        <v>2021</v>
      </c>
      <c r="D1510">
        <f t="shared" si="93"/>
        <v>10</v>
      </c>
      <c r="E1510">
        <f t="shared" si="94"/>
        <v>24</v>
      </c>
      <c r="F1510" s="36">
        <f>IF(VLOOKUP(B1510,Temperature!$A$5:$F$2241,6,FALSE)=999,0,VLOOKUP(B1510,Temperature!$A$5:$F$2241,6,FALSE))</f>
        <v>50.125</v>
      </c>
      <c r="G1510" s="94">
        <f t="shared" si="95"/>
        <v>209493.88803069497</v>
      </c>
      <c r="H1510" s="94">
        <v>14536.666666666666</v>
      </c>
      <c r="I1510" s="94">
        <f>VLOOKUP(B1510,'Daily NLSL'!D1487:E3312,2,FALSE)</f>
        <v>210901.1666843225</v>
      </c>
      <c r="J1510" s="95">
        <v>141610.8202849825</v>
      </c>
      <c r="K1510" s="95">
        <v>576542.54166666663</v>
      </c>
      <c r="R1510" s="42"/>
    </row>
    <row r="1511" spans="2:18" x14ac:dyDescent="0.35">
      <c r="B1511" s="66">
        <v>44494</v>
      </c>
      <c r="C1511">
        <f t="shared" si="92"/>
        <v>2021</v>
      </c>
      <c r="D1511">
        <f t="shared" si="93"/>
        <v>10</v>
      </c>
      <c r="E1511">
        <f t="shared" si="94"/>
        <v>25</v>
      </c>
      <c r="F1511" s="36">
        <f>IF(VLOOKUP(B1511,Temperature!$A$5:$F$2241,6,FALSE)=999,0,VLOOKUP(B1511,Temperature!$A$5:$F$2241,6,FALSE))</f>
        <v>50.166670000000003</v>
      </c>
      <c r="G1511" s="94">
        <f t="shared" si="95"/>
        <v>210191.33842799705</v>
      </c>
      <c r="H1511" s="94">
        <v>11414.583333333334</v>
      </c>
      <c r="I1511" s="94">
        <f>VLOOKUP(B1511,'Daily NLSL'!D1488:E3313,2,FALSE)</f>
        <v>210011.10351709125</v>
      </c>
      <c r="J1511" s="95">
        <v>149184.84972157833</v>
      </c>
      <c r="K1511" s="95">
        <v>580801.875</v>
      </c>
      <c r="R1511" s="42"/>
    </row>
    <row r="1512" spans="2:18" x14ac:dyDescent="0.35">
      <c r="B1512" s="66">
        <v>44495</v>
      </c>
      <c r="C1512">
        <f t="shared" si="92"/>
        <v>2021</v>
      </c>
      <c r="D1512">
        <f t="shared" si="93"/>
        <v>10</v>
      </c>
      <c r="E1512">
        <f t="shared" si="94"/>
        <v>26</v>
      </c>
      <c r="F1512" s="36">
        <f>IF(VLOOKUP(B1512,Temperature!$A$5:$F$2241,6,FALSE)=999,0,VLOOKUP(B1512,Temperature!$A$5:$F$2241,6,FALSE))</f>
        <v>50.166670000000003</v>
      </c>
      <c r="G1512" s="94">
        <f t="shared" si="95"/>
        <v>211285.81538418037</v>
      </c>
      <c r="H1512" s="94">
        <v>12670.416666666666</v>
      </c>
      <c r="I1512" s="94">
        <f>VLOOKUP(B1512,'Daily NLSL'!D1489:E3314,2,FALSE)</f>
        <v>211346.4960713746</v>
      </c>
      <c r="J1512" s="95">
        <v>147354.813544445</v>
      </c>
      <c r="K1512" s="95">
        <v>582657.54166666663</v>
      </c>
      <c r="R1512" s="42"/>
    </row>
    <row r="1513" spans="2:18" x14ac:dyDescent="0.35">
      <c r="B1513" s="66">
        <v>44496</v>
      </c>
      <c r="C1513">
        <f t="shared" si="92"/>
        <v>2021</v>
      </c>
      <c r="D1513">
        <f t="shared" si="93"/>
        <v>10</v>
      </c>
      <c r="E1513">
        <f t="shared" si="94"/>
        <v>27</v>
      </c>
      <c r="F1513" s="36">
        <f>IF(VLOOKUP(B1513,Temperature!$A$5:$F$2241,6,FALSE)=999,0,VLOOKUP(B1513,Temperature!$A$5:$F$2241,6,FALSE))</f>
        <v>51.041670000000003</v>
      </c>
      <c r="G1513" s="94">
        <f t="shared" si="95"/>
        <v>209734.54580982405</v>
      </c>
      <c r="H1513" s="94">
        <v>11358.333333333334</v>
      </c>
      <c r="I1513" s="94">
        <f>VLOOKUP(B1513,'Daily NLSL'!D1490:E3315,2,FALSE)</f>
        <v>212286.18000222251</v>
      </c>
      <c r="J1513" s="95">
        <v>151955.73252128667</v>
      </c>
      <c r="K1513" s="95">
        <v>585334.79166666663</v>
      </c>
      <c r="R1513" s="42"/>
    </row>
    <row r="1514" spans="2:18" x14ac:dyDescent="0.35">
      <c r="B1514" s="66">
        <v>44497</v>
      </c>
      <c r="C1514">
        <f t="shared" si="92"/>
        <v>2021</v>
      </c>
      <c r="D1514">
        <f t="shared" si="93"/>
        <v>10</v>
      </c>
      <c r="E1514">
        <f t="shared" si="94"/>
        <v>28</v>
      </c>
      <c r="F1514" s="36">
        <f>IF(VLOOKUP(B1514,Temperature!$A$5:$F$2241,6,FALSE)=999,0,VLOOKUP(B1514,Temperature!$A$5:$F$2241,6,FALSE))</f>
        <v>46.416670000000003</v>
      </c>
      <c r="G1514" s="94">
        <f t="shared" si="95"/>
        <v>192290.59063378503</v>
      </c>
      <c r="H1514" s="94">
        <v>11861.25</v>
      </c>
      <c r="I1514" s="94">
        <f>VLOOKUP(B1514,'Daily NLSL'!D1491:E3316,2,FALSE)</f>
        <v>212164.77434935293</v>
      </c>
      <c r="J1514" s="95">
        <v>150448.96835019541</v>
      </c>
      <c r="K1514" s="95">
        <v>566765.58333333337</v>
      </c>
      <c r="R1514" s="42"/>
    </row>
    <row r="1515" spans="2:18" x14ac:dyDescent="0.35">
      <c r="B1515" s="66">
        <v>44498</v>
      </c>
      <c r="C1515">
        <f t="shared" si="92"/>
        <v>2021</v>
      </c>
      <c r="D1515">
        <f t="shared" si="93"/>
        <v>10</v>
      </c>
      <c r="E1515">
        <f t="shared" si="94"/>
        <v>29</v>
      </c>
      <c r="F1515" s="36">
        <f>IF(VLOOKUP(B1515,Temperature!$A$5:$F$2241,6,FALSE)=999,0,VLOOKUP(B1515,Temperature!$A$5:$F$2241,6,FALSE))</f>
        <v>48.375</v>
      </c>
      <c r="G1515" s="94">
        <f t="shared" si="95"/>
        <v>192629.5521388413</v>
      </c>
      <c r="H1515" s="94">
        <v>9764.1666666666661</v>
      </c>
      <c r="I1515" s="94">
        <f>VLOOKUP(B1515,'Daily NLSL'!D1492:E3317,2,FALSE)</f>
        <v>212914.68534709502</v>
      </c>
      <c r="J1515" s="95">
        <v>152947.92918073043</v>
      </c>
      <c r="K1515" s="95">
        <v>568256.33333333337</v>
      </c>
      <c r="R1515" s="42"/>
    </row>
    <row r="1516" spans="2:18" x14ac:dyDescent="0.35">
      <c r="B1516" s="66">
        <v>44499</v>
      </c>
      <c r="C1516">
        <f t="shared" si="92"/>
        <v>2021</v>
      </c>
      <c r="D1516">
        <f t="shared" si="93"/>
        <v>10</v>
      </c>
      <c r="E1516">
        <f t="shared" si="94"/>
        <v>30</v>
      </c>
      <c r="F1516" s="36">
        <f>IF(VLOOKUP(B1516,Temperature!$A$5:$F$2241,6,FALSE)=999,0,VLOOKUP(B1516,Temperature!$A$5:$F$2241,6,FALSE))</f>
        <v>41.75</v>
      </c>
      <c r="G1516" s="94">
        <f t="shared" si="95"/>
        <v>226843.63052051456</v>
      </c>
      <c r="H1516" s="94">
        <v>6995.833333333333</v>
      </c>
      <c r="I1516" s="94">
        <f>VLOOKUP(B1516,'Daily NLSL'!D1493:E3318,2,FALSE)</f>
        <v>210461.17594817502</v>
      </c>
      <c r="J1516" s="95">
        <v>148735.44353131042</v>
      </c>
      <c r="K1516" s="95">
        <v>593036.08333333337</v>
      </c>
      <c r="R1516" s="42"/>
    </row>
    <row r="1517" spans="2:18" x14ac:dyDescent="0.35">
      <c r="B1517" s="66">
        <v>44500</v>
      </c>
      <c r="C1517">
        <f t="shared" si="92"/>
        <v>2021</v>
      </c>
      <c r="D1517">
        <f t="shared" si="93"/>
        <v>10</v>
      </c>
      <c r="E1517">
        <f t="shared" si="94"/>
        <v>31</v>
      </c>
      <c r="F1517" s="36">
        <f>IF(VLOOKUP(B1517,Temperature!$A$5:$F$2241,6,FALSE)=999,0,VLOOKUP(B1517,Temperature!$A$5:$F$2241,6,FALSE))</f>
        <v>39.541670000000003</v>
      </c>
      <c r="G1517" s="94">
        <f t="shared" si="95"/>
        <v>229155.0881815099</v>
      </c>
      <c r="H1517" s="94">
        <v>6115.833333333333</v>
      </c>
      <c r="I1517" s="94">
        <f>VLOOKUP(B1517,'Daily NLSL'!D1494:E3319,2,FALSE)</f>
        <v>208963.16006761751</v>
      </c>
      <c r="J1517" s="95">
        <v>153002.91841753919</v>
      </c>
      <c r="K1517" s="95">
        <v>597237</v>
      </c>
      <c r="R1517" s="42"/>
    </row>
    <row r="1518" spans="2:18" x14ac:dyDescent="0.35">
      <c r="B1518" s="66">
        <v>44501</v>
      </c>
      <c r="C1518">
        <f t="shared" si="92"/>
        <v>2021</v>
      </c>
      <c r="D1518">
        <f t="shared" si="93"/>
        <v>11</v>
      </c>
      <c r="E1518">
        <f t="shared" si="94"/>
        <v>1</v>
      </c>
      <c r="F1518" s="36">
        <f>IF(VLOOKUP(B1518,Temperature!$A$5:$F$2241,6,FALSE)=999,0,VLOOKUP(B1518,Temperature!$A$5:$F$2241,6,FALSE))</f>
        <v>37.833329999999997</v>
      </c>
      <c r="G1518" s="94">
        <f t="shared" si="95"/>
        <v>240884.47822601374</v>
      </c>
      <c r="H1518" s="94">
        <v>9080</v>
      </c>
      <c r="I1518" s="94">
        <f>VLOOKUP(B1518,'Daily NLSL'!D1495:E3320,2,FALSE)</f>
        <v>210530.92822411211</v>
      </c>
      <c r="J1518" s="95">
        <v>158694.42688320749</v>
      </c>
      <c r="K1518" s="95">
        <v>619189.83333333337</v>
      </c>
      <c r="R1518" s="42"/>
    </row>
    <row r="1519" spans="2:18" x14ac:dyDescent="0.35">
      <c r="B1519" s="66">
        <v>44502</v>
      </c>
      <c r="C1519">
        <f t="shared" si="92"/>
        <v>2021</v>
      </c>
      <c r="D1519">
        <f t="shared" si="93"/>
        <v>11</v>
      </c>
      <c r="E1519">
        <f t="shared" si="94"/>
        <v>2</v>
      </c>
      <c r="F1519" s="36">
        <f>IF(VLOOKUP(B1519,Temperature!$A$5:$F$2241,6,FALSE)=999,0,VLOOKUP(B1519,Temperature!$A$5:$F$2241,6,FALSE))</f>
        <v>42.541670000000003</v>
      </c>
      <c r="G1519" s="94">
        <f t="shared" si="95"/>
        <v>243998.16917742588</v>
      </c>
      <c r="H1519" s="94">
        <v>9851.6666666666661</v>
      </c>
      <c r="I1519" s="94">
        <f>VLOOKUP(B1519,'Daily NLSL'!D1496:E3321,2,FALSE)</f>
        <v>210773.73281878792</v>
      </c>
      <c r="J1519" s="95">
        <v>158665.80633711957</v>
      </c>
      <c r="K1519" s="95">
        <v>623289.375</v>
      </c>
      <c r="R1519" s="42"/>
    </row>
    <row r="1520" spans="2:18" x14ac:dyDescent="0.35">
      <c r="B1520" s="66">
        <v>44503</v>
      </c>
      <c r="C1520">
        <f t="shared" si="92"/>
        <v>2021</v>
      </c>
      <c r="D1520">
        <f t="shared" si="93"/>
        <v>11</v>
      </c>
      <c r="E1520">
        <f t="shared" si="94"/>
        <v>3</v>
      </c>
      <c r="F1520" s="36">
        <f>IF(VLOOKUP(B1520,Temperature!$A$5:$F$2241,6,FALSE)=999,0,VLOOKUP(B1520,Temperature!$A$5:$F$2241,6,FALSE))</f>
        <v>44.041670000000003</v>
      </c>
      <c r="G1520" s="94">
        <f t="shared" si="95"/>
        <v>230761.40952676081</v>
      </c>
      <c r="H1520" s="94">
        <v>6692.916666666667</v>
      </c>
      <c r="I1520" s="94">
        <f>VLOOKUP(B1520,'Daily NLSL'!D1497:E3322,2,FALSE)</f>
        <v>211566.82615373374</v>
      </c>
      <c r="J1520" s="95">
        <v>150226.13931950543</v>
      </c>
      <c r="K1520" s="95">
        <v>599247.29166666663</v>
      </c>
      <c r="R1520" s="42"/>
    </row>
    <row r="1521" spans="2:18" x14ac:dyDescent="0.35">
      <c r="B1521" s="66">
        <v>44504</v>
      </c>
      <c r="C1521">
        <f t="shared" si="92"/>
        <v>2021</v>
      </c>
      <c r="D1521">
        <f t="shared" si="93"/>
        <v>11</v>
      </c>
      <c r="E1521">
        <f t="shared" si="94"/>
        <v>4</v>
      </c>
      <c r="F1521" s="36">
        <f>IF(VLOOKUP(B1521,Temperature!$A$5:$F$2241,6,FALSE)=999,0,VLOOKUP(B1521,Temperature!$A$5:$F$2241,6,FALSE))</f>
        <v>47.791670000000003</v>
      </c>
      <c r="G1521" s="94">
        <f t="shared" si="95"/>
        <v>225047.19716013627</v>
      </c>
      <c r="H1521" s="94">
        <v>4435.416666666667</v>
      </c>
      <c r="I1521" s="94">
        <f>VLOOKUP(B1521,'Daily NLSL'!D1498:E3323,2,FALSE)</f>
        <v>210883.33455008626</v>
      </c>
      <c r="J1521" s="95">
        <v>155813.38495644418</v>
      </c>
      <c r="K1521" s="95">
        <v>596179.33333333337</v>
      </c>
      <c r="R1521" s="42"/>
    </row>
    <row r="1522" spans="2:18" x14ac:dyDescent="0.35">
      <c r="B1522" s="66">
        <v>44505</v>
      </c>
      <c r="C1522">
        <f t="shared" si="92"/>
        <v>2021</v>
      </c>
      <c r="D1522">
        <f t="shared" si="93"/>
        <v>11</v>
      </c>
      <c r="E1522">
        <f t="shared" si="94"/>
        <v>5</v>
      </c>
      <c r="F1522" s="36">
        <f>IF(VLOOKUP(B1522,Temperature!$A$5:$F$2241,6,FALSE)=999,0,VLOOKUP(B1522,Temperature!$A$5:$F$2241,6,FALSE))</f>
        <v>44.75</v>
      </c>
      <c r="G1522" s="94">
        <f t="shared" si="95"/>
        <v>239684.5068421771</v>
      </c>
      <c r="H1522" s="94">
        <v>3905</v>
      </c>
      <c r="I1522" s="94">
        <f>VLOOKUP(B1522,'Daily NLSL'!D1499:E3324,2,FALSE)</f>
        <v>211507.45169840331</v>
      </c>
      <c r="J1522" s="95">
        <v>152408.24979275293</v>
      </c>
      <c r="K1522" s="95">
        <v>607505.20833333337</v>
      </c>
      <c r="R1522" s="42"/>
    </row>
    <row r="1523" spans="2:18" x14ac:dyDescent="0.35">
      <c r="B1523" s="66">
        <v>44506</v>
      </c>
      <c r="C1523">
        <f t="shared" si="92"/>
        <v>2021</v>
      </c>
      <c r="D1523">
        <f t="shared" si="93"/>
        <v>11</v>
      </c>
      <c r="E1523">
        <f t="shared" si="94"/>
        <v>6</v>
      </c>
      <c r="F1523" s="36">
        <f>IF(VLOOKUP(B1523,Temperature!$A$5:$F$2241,6,FALSE)=999,0,VLOOKUP(B1523,Temperature!$A$5:$F$2241,6,FALSE))</f>
        <v>36.875</v>
      </c>
      <c r="G1523" s="94">
        <f t="shared" si="95"/>
        <v>215943.64913340929</v>
      </c>
      <c r="H1523" s="94">
        <v>3041.6666666666665</v>
      </c>
      <c r="I1523" s="94">
        <f>VLOOKUP(B1523,'Daily NLSL'!D1500:E3325,2,FALSE)</f>
        <v>211071.89529737204</v>
      </c>
      <c r="J1523" s="95">
        <v>147084.28890255207</v>
      </c>
      <c r="K1523" s="95">
        <v>577141.5</v>
      </c>
      <c r="R1523" s="42"/>
    </row>
    <row r="1524" spans="2:18" x14ac:dyDescent="0.35">
      <c r="B1524" s="66">
        <v>44507</v>
      </c>
      <c r="C1524">
        <f t="shared" si="92"/>
        <v>2021</v>
      </c>
      <c r="D1524">
        <f t="shared" si="93"/>
        <v>11</v>
      </c>
      <c r="E1524">
        <f t="shared" si="94"/>
        <v>7</v>
      </c>
      <c r="F1524" s="36">
        <f>IF(VLOOKUP(B1524,Temperature!$A$5:$F$2241,6,FALSE)=999,0,VLOOKUP(B1524,Temperature!$A$5:$F$2241,6,FALSE))</f>
        <v>41.291670000000003</v>
      </c>
      <c r="G1524" s="94">
        <f t="shared" si="95"/>
        <v>253934.56148374881</v>
      </c>
      <c r="H1524" s="94">
        <v>2671.6</v>
      </c>
      <c r="I1524" s="94">
        <f>VLOOKUP(B1524,'Daily NLSL'!D1501:E3326,2,FALSE)</f>
        <v>200633.01663096884</v>
      </c>
      <c r="J1524" s="95">
        <v>142754.50188528243</v>
      </c>
      <c r="K1524" s="95">
        <v>599993.68000000005</v>
      </c>
      <c r="R1524" s="42"/>
    </row>
    <row r="1525" spans="2:18" x14ac:dyDescent="0.35">
      <c r="B1525" s="66">
        <v>44508</v>
      </c>
      <c r="C1525">
        <f t="shared" si="92"/>
        <v>2021</v>
      </c>
      <c r="D1525">
        <f t="shared" si="93"/>
        <v>11</v>
      </c>
      <c r="E1525">
        <f t="shared" si="94"/>
        <v>8</v>
      </c>
      <c r="F1525" s="36">
        <f>IF(VLOOKUP(B1525,Temperature!$A$5:$F$2241,6,FALSE)=999,0,VLOOKUP(B1525,Temperature!$A$5:$F$2241,6,FALSE))</f>
        <v>38.541670000000003</v>
      </c>
      <c r="G1525" s="94">
        <f t="shared" si="95"/>
        <v>250652.99988882497</v>
      </c>
      <c r="H1525" s="94">
        <v>2735.8333333333335</v>
      </c>
      <c r="I1525" s="94">
        <f>VLOOKUP(B1525,'Daily NLSL'!D1502:E3327,2,FALSE)</f>
        <v>205632.53817598915</v>
      </c>
      <c r="J1525" s="95">
        <v>154537.37860185248</v>
      </c>
      <c r="K1525" s="95">
        <v>613558.75</v>
      </c>
      <c r="R1525" s="42"/>
    </row>
    <row r="1526" spans="2:18" x14ac:dyDescent="0.35">
      <c r="B1526" s="66">
        <v>44509</v>
      </c>
      <c r="C1526">
        <f t="shared" si="92"/>
        <v>2021</v>
      </c>
      <c r="D1526">
        <f t="shared" si="93"/>
        <v>11</v>
      </c>
      <c r="E1526">
        <f t="shared" si="94"/>
        <v>9</v>
      </c>
      <c r="F1526" s="36">
        <f>IF(VLOOKUP(B1526,Temperature!$A$5:$F$2241,6,FALSE)=999,0,VLOOKUP(B1526,Temperature!$A$5:$F$2241,6,FALSE))</f>
        <v>39.083329999999997</v>
      </c>
      <c r="G1526" s="94">
        <f t="shared" si="95"/>
        <v>250602.28848470454</v>
      </c>
      <c r="H1526" s="94">
        <v>2590.8333333333335</v>
      </c>
      <c r="I1526" s="94">
        <f>VLOOKUP(B1526,'Daily NLSL'!D1503:E3328,2,FALSE)</f>
        <v>211923.19284597458</v>
      </c>
      <c r="J1526" s="95">
        <v>160335.68533598751</v>
      </c>
      <c r="K1526" s="95">
        <v>625452</v>
      </c>
      <c r="R1526" s="42"/>
    </row>
    <row r="1527" spans="2:18" x14ac:dyDescent="0.35">
      <c r="B1527" s="66">
        <v>44510</v>
      </c>
      <c r="C1527">
        <f t="shared" si="92"/>
        <v>2021</v>
      </c>
      <c r="D1527">
        <f t="shared" si="93"/>
        <v>11</v>
      </c>
      <c r="E1527">
        <f t="shared" si="94"/>
        <v>10</v>
      </c>
      <c r="F1527" s="36">
        <f>IF(VLOOKUP(B1527,Temperature!$A$5:$F$2241,6,FALSE)=999,0,VLOOKUP(B1527,Temperature!$A$5:$F$2241,6,FALSE))</f>
        <v>38.25</v>
      </c>
      <c r="G1527" s="94">
        <f t="shared" si="95"/>
        <v>256104.96051854541</v>
      </c>
      <c r="H1527" s="94">
        <v>2732.5</v>
      </c>
      <c r="I1527" s="94">
        <f>VLOOKUP(B1527,'Daily NLSL'!D1504:E3329,2,FALSE)</f>
        <v>212138.27823231625</v>
      </c>
      <c r="J1527" s="95">
        <v>160646.63624913833</v>
      </c>
      <c r="K1527" s="95">
        <v>631622.375</v>
      </c>
      <c r="R1527" s="42"/>
    </row>
    <row r="1528" spans="2:18" x14ac:dyDescent="0.35">
      <c r="B1528" s="66">
        <v>44511</v>
      </c>
      <c r="C1528">
        <f t="shared" si="92"/>
        <v>2021</v>
      </c>
      <c r="D1528">
        <f t="shared" si="93"/>
        <v>11</v>
      </c>
      <c r="E1528">
        <f t="shared" si="94"/>
        <v>11</v>
      </c>
      <c r="F1528" s="36">
        <f>IF(VLOOKUP(B1528,Temperature!$A$5:$F$2241,6,FALSE)=999,0,VLOOKUP(B1528,Temperature!$A$5:$F$2241,6,FALSE))</f>
        <v>39.208329999999997</v>
      </c>
      <c r="G1528" s="94">
        <f t="shared" si="95"/>
        <v>245914.08846466418</v>
      </c>
      <c r="H1528" s="94">
        <v>2595.4166666666665</v>
      </c>
      <c r="I1528" s="94">
        <f>VLOOKUP(B1528,'Daily NLSL'!D1505:E3330,2,FALSE)</f>
        <v>204974.05367219503</v>
      </c>
      <c r="J1528" s="95">
        <v>157854.1495298075</v>
      </c>
      <c r="K1528" s="95">
        <v>611337.70833333337</v>
      </c>
      <c r="R1528" s="42"/>
    </row>
    <row r="1529" spans="2:18" x14ac:dyDescent="0.35">
      <c r="B1529" s="66">
        <v>44512</v>
      </c>
      <c r="C1529">
        <f t="shared" si="92"/>
        <v>2021</v>
      </c>
      <c r="D1529">
        <f t="shared" si="93"/>
        <v>11</v>
      </c>
      <c r="E1529">
        <f t="shared" si="94"/>
        <v>12</v>
      </c>
      <c r="F1529" s="36">
        <f>IF(VLOOKUP(B1529,Temperature!$A$5:$F$2241,6,FALSE)=999,0,VLOOKUP(B1529,Temperature!$A$5:$F$2241,6,FALSE))</f>
        <v>42.625</v>
      </c>
      <c r="G1529" s="94">
        <f t="shared" si="95"/>
        <v>245677.62495989658</v>
      </c>
      <c r="H1529" s="94">
        <v>2265</v>
      </c>
      <c r="I1529" s="94">
        <f>VLOOKUP(B1529,'Daily NLSL'!D1506:E3331,2,FALSE)</f>
        <v>196276.09024123961</v>
      </c>
      <c r="J1529" s="95">
        <v>153391.07646553041</v>
      </c>
      <c r="K1529" s="95">
        <v>597609.79166666663</v>
      </c>
      <c r="R1529" s="42"/>
    </row>
    <row r="1530" spans="2:18" x14ac:dyDescent="0.35">
      <c r="B1530" s="66">
        <v>44513</v>
      </c>
      <c r="C1530">
        <f t="shared" si="92"/>
        <v>2021</v>
      </c>
      <c r="D1530">
        <f t="shared" si="93"/>
        <v>11</v>
      </c>
      <c r="E1530">
        <f t="shared" si="94"/>
        <v>13</v>
      </c>
      <c r="F1530" s="36">
        <f>IF(VLOOKUP(B1530,Temperature!$A$5:$F$2241,6,FALSE)=999,0,VLOOKUP(B1530,Temperature!$A$5:$F$2241,6,FALSE))</f>
        <v>40.5</v>
      </c>
      <c r="G1530" s="94">
        <f t="shared" si="95"/>
        <v>245221.83869304415</v>
      </c>
      <c r="H1530" s="94">
        <v>2067.0833333333335</v>
      </c>
      <c r="I1530" s="94">
        <f>VLOOKUP(B1530,'Daily NLSL'!D1507:E3332,2,FALSE)</f>
        <v>193478.25463663289</v>
      </c>
      <c r="J1530" s="95">
        <v>150808.36500365625</v>
      </c>
      <c r="K1530" s="95">
        <v>591575.54166666663</v>
      </c>
      <c r="R1530" s="42"/>
    </row>
    <row r="1531" spans="2:18" x14ac:dyDescent="0.35">
      <c r="B1531" s="66">
        <v>44514</v>
      </c>
      <c r="C1531">
        <f t="shared" si="92"/>
        <v>2021</v>
      </c>
      <c r="D1531">
        <f t="shared" si="93"/>
        <v>11</v>
      </c>
      <c r="E1531">
        <f t="shared" si="94"/>
        <v>14</v>
      </c>
      <c r="F1531" s="36">
        <f>IF(VLOOKUP(B1531,Temperature!$A$5:$F$2241,6,FALSE)=999,0,VLOOKUP(B1531,Temperature!$A$5:$F$2241,6,FALSE))</f>
        <v>46.666670000000003</v>
      </c>
      <c r="G1531" s="94">
        <f t="shared" si="95"/>
        <v>208730.18326870163</v>
      </c>
      <c r="H1531" s="94">
        <v>2492.5</v>
      </c>
      <c r="I1531" s="94">
        <f>VLOOKUP(B1531,'Daily NLSL'!D1508:E3333,2,FALSE)</f>
        <v>193861.14429016376</v>
      </c>
      <c r="J1531" s="95">
        <v>152605.71410780124</v>
      </c>
      <c r="K1531" s="95">
        <v>557689.54166666663</v>
      </c>
      <c r="R1531" s="42"/>
    </row>
    <row r="1532" spans="2:18" x14ac:dyDescent="0.35">
      <c r="B1532" s="66">
        <v>44515</v>
      </c>
      <c r="C1532">
        <f t="shared" si="92"/>
        <v>2021</v>
      </c>
      <c r="D1532">
        <f t="shared" si="93"/>
        <v>11</v>
      </c>
      <c r="E1532">
        <f t="shared" si="94"/>
        <v>15</v>
      </c>
      <c r="F1532" s="36">
        <f>IF(VLOOKUP(B1532,Temperature!$A$5:$F$2241,6,FALSE)=999,0,VLOOKUP(B1532,Temperature!$A$5:$F$2241,6,FALSE))</f>
        <v>50.958329999999997</v>
      </c>
      <c r="G1532" s="94">
        <f t="shared" si="95"/>
        <v>223657.18840091463</v>
      </c>
      <c r="H1532" s="94">
        <v>4367.5</v>
      </c>
      <c r="I1532" s="94">
        <f>VLOOKUP(B1532,'Daily NLSL'!D1509:E3334,2,FALSE)</f>
        <v>192925.57843557166</v>
      </c>
      <c r="J1532" s="95">
        <v>154158.48316351374</v>
      </c>
      <c r="K1532" s="95">
        <v>575108.75</v>
      </c>
      <c r="R1532" s="42"/>
    </row>
    <row r="1533" spans="2:18" x14ac:dyDescent="0.35">
      <c r="B1533" s="66">
        <v>44516</v>
      </c>
      <c r="C1533">
        <f t="shared" si="92"/>
        <v>2021</v>
      </c>
      <c r="D1533">
        <f t="shared" si="93"/>
        <v>11</v>
      </c>
      <c r="E1533">
        <f t="shared" si="94"/>
        <v>16</v>
      </c>
      <c r="F1533" s="36">
        <f>IF(VLOOKUP(B1533,Temperature!$A$5:$F$2241,6,FALSE)=999,0,VLOOKUP(B1533,Temperature!$A$5:$F$2241,6,FALSE))</f>
        <v>39.166670000000003</v>
      </c>
      <c r="G1533" s="94">
        <f t="shared" si="95"/>
        <v>268295.49272137869</v>
      </c>
      <c r="H1533" s="94">
        <v>4109.583333333333</v>
      </c>
      <c r="I1533" s="94">
        <f>VLOOKUP(B1533,'Daily NLSL'!D1510:E3335,2,FALSE)</f>
        <v>192988.51646554749</v>
      </c>
      <c r="J1533" s="95">
        <v>162853.3241464071</v>
      </c>
      <c r="K1533" s="95">
        <v>628246.91666666663</v>
      </c>
      <c r="R1533" s="42"/>
    </row>
    <row r="1534" spans="2:18" x14ac:dyDescent="0.35">
      <c r="B1534" s="66">
        <v>44517</v>
      </c>
      <c r="C1534">
        <f t="shared" si="92"/>
        <v>2021</v>
      </c>
      <c r="D1534">
        <f t="shared" si="93"/>
        <v>11</v>
      </c>
      <c r="E1534">
        <f t="shared" si="94"/>
        <v>17</v>
      </c>
      <c r="F1534" s="36">
        <f>IF(VLOOKUP(B1534,Temperature!$A$5:$F$2241,6,FALSE)=999,0,VLOOKUP(B1534,Temperature!$A$5:$F$2241,6,FALSE))</f>
        <v>30.125</v>
      </c>
      <c r="G1534" s="94">
        <f t="shared" si="95"/>
        <v>296207.96194880706</v>
      </c>
      <c r="H1534" s="94">
        <v>2890</v>
      </c>
      <c r="I1534" s="94">
        <f>VLOOKUP(B1534,'Daily NLSL'!D1511:E3336,2,FALSE)</f>
        <v>193181.87394537125</v>
      </c>
      <c r="J1534" s="95">
        <v>166336.83077248832</v>
      </c>
      <c r="K1534" s="95">
        <v>658616.66666666663</v>
      </c>
      <c r="R1534" s="42"/>
    </row>
    <row r="1535" spans="2:18" x14ac:dyDescent="0.35">
      <c r="B1535" s="66">
        <v>44518</v>
      </c>
      <c r="C1535">
        <f t="shared" si="92"/>
        <v>2021</v>
      </c>
      <c r="D1535">
        <f t="shared" si="93"/>
        <v>11</v>
      </c>
      <c r="E1535">
        <f t="shared" si="94"/>
        <v>18</v>
      </c>
      <c r="F1535" s="36">
        <f>IF(VLOOKUP(B1535,Temperature!$A$5:$F$2241,6,FALSE)=999,0,VLOOKUP(B1535,Temperature!$A$5:$F$2241,6,FALSE))</f>
        <v>32.25</v>
      </c>
      <c r="G1535" s="94">
        <f t="shared" si="95"/>
        <v>289300.89767304959</v>
      </c>
      <c r="H1535" s="94">
        <v>2891.25</v>
      </c>
      <c r="I1535" s="94">
        <f>VLOOKUP(B1535,'Daily NLSL'!D1512:E3337,2,FALSE)</f>
        <v>194700.03476037586</v>
      </c>
      <c r="J1535" s="95">
        <v>158786.44256657458</v>
      </c>
      <c r="K1535" s="95">
        <v>645678.625</v>
      </c>
      <c r="R1535" s="42"/>
    </row>
    <row r="1536" spans="2:18" x14ac:dyDescent="0.35">
      <c r="B1536" s="66">
        <v>44519</v>
      </c>
      <c r="C1536">
        <f t="shared" si="92"/>
        <v>2021</v>
      </c>
      <c r="D1536">
        <f t="shared" si="93"/>
        <v>11</v>
      </c>
      <c r="E1536">
        <f t="shared" si="94"/>
        <v>19</v>
      </c>
      <c r="F1536" s="36">
        <f>IF(VLOOKUP(B1536,Temperature!$A$5:$F$2241,6,FALSE)=999,0,VLOOKUP(B1536,Temperature!$A$5:$F$2241,6,FALSE))</f>
        <v>35.208329999999997</v>
      </c>
      <c r="G1536" s="94">
        <f t="shared" si="95"/>
        <v>278245.98703512945</v>
      </c>
      <c r="H1536" s="94">
        <v>2270</v>
      </c>
      <c r="I1536" s="94">
        <f>VLOOKUP(B1536,'Daily NLSL'!D1513:E3338,2,FALSE)</f>
        <v>196610.12419237752</v>
      </c>
      <c r="J1536" s="95">
        <v>152949.55543915959</v>
      </c>
      <c r="K1536" s="95">
        <v>630075.66666666663</v>
      </c>
      <c r="R1536" s="42"/>
    </row>
    <row r="1537" spans="2:18" x14ac:dyDescent="0.35">
      <c r="B1537" s="66">
        <v>44520</v>
      </c>
      <c r="C1537">
        <f t="shared" si="92"/>
        <v>2021</v>
      </c>
      <c r="D1537">
        <f t="shared" si="93"/>
        <v>11</v>
      </c>
      <c r="E1537">
        <f t="shared" si="94"/>
        <v>20</v>
      </c>
      <c r="F1537" s="36">
        <f>IF(VLOOKUP(B1537,Temperature!$A$5:$F$2241,6,FALSE)=999,0,VLOOKUP(B1537,Temperature!$A$5:$F$2241,6,FALSE))</f>
        <v>33.416670000000003</v>
      </c>
      <c r="G1537" s="94">
        <f t="shared" si="95"/>
        <v>284626.07792229916</v>
      </c>
      <c r="H1537" s="94">
        <v>1880</v>
      </c>
      <c r="I1537" s="94">
        <f>VLOOKUP(B1537,'Daily NLSL'!D1514:E3339,2,FALSE)</f>
        <v>196046.26903752083</v>
      </c>
      <c r="J1537" s="95">
        <v>159153.86137351333</v>
      </c>
      <c r="K1537" s="95">
        <v>641706.20833333337</v>
      </c>
      <c r="R1537" s="42"/>
    </row>
    <row r="1538" spans="2:18" x14ac:dyDescent="0.35">
      <c r="B1538" s="66">
        <v>44521</v>
      </c>
      <c r="C1538">
        <f t="shared" si="92"/>
        <v>2021</v>
      </c>
      <c r="D1538">
        <f t="shared" si="93"/>
        <v>11</v>
      </c>
      <c r="E1538">
        <f t="shared" si="94"/>
        <v>21</v>
      </c>
      <c r="F1538" s="36">
        <f>IF(VLOOKUP(B1538,Temperature!$A$5:$F$2241,6,FALSE)=999,0,VLOOKUP(B1538,Temperature!$A$5:$F$2241,6,FALSE))</f>
        <v>34.833329999999997</v>
      </c>
      <c r="G1538" s="94">
        <f t="shared" si="95"/>
        <v>286887.81752585911</v>
      </c>
      <c r="H1538" s="94">
        <v>1828.3333333333333</v>
      </c>
      <c r="I1538" s="94">
        <f>VLOOKUP(B1538,'Daily NLSL'!D1515:E3340,2,FALSE)</f>
        <v>195490.29686546582</v>
      </c>
      <c r="J1538" s="95">
        <v>156520.96894200836</v>
      </c>
      <c r="K1538" s="95">
        <v>640727.41666666663</v>
      </c>
      <c r="R1538" s="42"/>
    </row>
    <row r="1539" spans="2:18" x14ac:dyDescent="0.35">
      <c r="B1539" s="66">
        <v>44522</v>
      </c>
      <c r="C1539">
        <f t="shared" si="92"/>
        <v>2021</v>
      </c>
      <c r="D1539">
        <f t="shared" si="93"/>
        <v>11</v>
      </c>
      <c r="E1539">
        <f t="shared" si="94"/>
        <v>22</v>
      </c>
      <c r="F1539" s="36">
        <f>IF(VLOOKUP(B1539,Temperature!$A$5:$F$2241,6,FALSE)=999,0,VLOOKUP(B1539,Temperature!$A$5:$F$2241,6,FALSE))</f>
        <v>35.416670000000003</v>
      </c>
      <c r="G1539" s="94">
        <f t="shared" si="95"/>
        <v>302558.33935835422</v>
      </c>
      <c r="H1539" s="94">
        <v>1971.6666666666667</v>
      </c>
      <c r="I1539" s="94">
        <f>VLOOKUP(B1539,'Daily NLSL'!D1516:E3341,2,FALSE)</f>
        <v>195589.66170848833</v>
      </c>
      <c r="J1539" s="95">
        <v>159588.20726649082</v>
      </c>
      <c r="K1539" s="95">
        <v>659707.875</v>
      </c>
      <c r="R1539" s="42"/>
    </row>
    <row r="1540" spans="2:18" x14ac:dyDescent="0.35">
      <c r="B1540" s="66">
        <v>44523</v>
      </c>
      <c r="C1540">
        <f t="shared" si="92"/>
        <v>2021</v>
      </c>
      <c r="D1540">
        <f t="shared" si="93"/>
        <v>11</v>
      </c>
      <c r="E1540">
        <f t="shared" si="94"/>
        <v>23</v>
      </c>
      <c r="F1540" s="36">
        <f>IF(VLOOKUP(B1540,Temperature!$A$5:$F$2241,6,FALSE)=999,0,VLOOKUP(B1540,Temperature!$A$5:$F$2241,6,FALSE))</f>
        <v>33.791670000000003</v>
      </c>
      <c r="G1540" s="94">
        <f t="shared" si="95"/>
        <v>294870.13605928409</v>
      </c>
      <c r="H1540" s="94">
        <v>1933.3333333333333</v>
      </c>
      <c r="I1540" s="94">
        <f>VLOOKUP(B1540,'Daily NLSL'!D1517:E3342,2,FALSE)</f>
        <v>196136.14024253457</v>
      </c>
      <c r="J1540" s="95">
        <v>159426.80703151456</v>
      </c>
      <c r="K1540" s="95">
        <v>652366.41666666663</v>
      </c>
      <c r="R1540" s="42"/>
    </row>
    <row r="1541" spans="2:18" x14ac:dyDescent="0.35">
      <c r="B1541" s="66">
        <v>44524</v>
      </c>
      <c r="C1541">
        <f t="shared" si="92"/>
        <v>2021</v>
      </c>
      <c r="D1541">
        <f t="shared" si="93"/>
        <v>11</v>
      </c>
      <c r="E1541">
        <f t="shared" si="94"/>
        <v>24</v>
      </c>
      <c r="F1541" s="36">
        <f>IF(VLOOKUP(B1541,Temperature!$A$5:$F$2241,6,FALSE)=999,0,VLOOKUP(B1541,Temperature!$A$5:$F$2241,6,FALSE))</f>
        <v>32.958329999999997</v>
      </c>
      <c r="G1541" s="94">
        <f t="shared" si="95"/>
        <v>296689.15452377585</v>
      </c>
      <c r="H1541" s="94">
        <v>1905</v>
      </c>
      <c r="I1541" s="94">
        <f>VLOOKUP(B1541,'Daily NLSL'!D1518:E3343,2,FALSE)</f>
        <v>196140.68866572832</v>
      </c>
      <c r="J1541" s="95">
        <v>148380.28181049583</v>
      </c>
      <c r="K1541" s="95">
        <v>643115.125</v>
      </c>
      <c r="R1541" s="42"/>
    </row>
    <row r="1542" spans="2:18" x14ac:dyDescent="0.35">
      <c r="B1542" s="66">
        <v>44525</v>
      </c>
      <c r="C1542">
        <f t="shared" si="92"/>
        <v>2021</v>
      </c>
      <c r="D1542">
        <f t="shared" si="93"/>
        <v>11</v>
      </c>
      <c r="E1542">
        <f t="shared" si="94"/>
        <v>25</v>
      </c>
      <c r="F1542" s="36">
        <f>IF(VLOOKUP(B1542,Temperature!$A$5:$F$2241,6,FALSE)=999,0,VLOOKUP(B1542,Temperature!$A$5:$F$2241,6,FALSE))</f>
        <v>39.125</v>
      </c>
      <c r="G1542" s="94">
        <f t="shared" si="95"/>
        <v>266156.40336839505</v>
      </c>
      <c r="H1542" s="94">
        <v>1687.9166666666667</v>
      </c>
      <c r="I1542" s="94">
        <f>VLOOKUP(B1542,'Daily NLSL'!D1519:E3344,2,FALSE)</f>
        <v>195231.66171120165</v>
      </c>
      <c r="J1542" s="95">
        <v>135592.22658707001</v>
      </c>
      <c r="K1542" s="95">
        <v>598668.20833333337</v>
      </c>
      <c r="R1542" s="42"/>
    </row>
    <row r="1543" spans="2:18" x14ac:dyDescent="0.35">
      <c r="B1543" s="66">
        <v>44526</v>
      </c>
      <c r="C1543">
        <f t="shared" si="92"/>
        <v>2021</v>
      </c>
      <c r="D1543">
        <f t="shared" si="93"/>
        <v>11</v>
      </c>
      <c r="E1543">
        <f t="shared" si="94"/>
        <v>26</v>
      </c>
      <c r="F1543" s="36">
        <f>IF(VLOOKUP(B1543,Temperature!$A$5:$F$2241,6,FALSE)=999,0,VLOOKUP(B1543,Temperature!$A$5:$F$2241,6,FALSE))</f>
        <v>39.541670000000003</v>
      </c>
      <c r="G1543" s="94">
        <f t="shared" si="95"/>
        <v>238367.87742856247</v>
      </c>
      <c r="H1543" s="94">
        <v>1713.75</v>
      </c>
      <c r="I1543" s="94">
        <f>VLOOKUP(B1543,'Daily NLSL'!D1520:E3345,2,FALSE)</f>
        <v>196088.95895045003</v>
      </c>
      <c r="J1543" s="95">
        <v>138919.87195432084</v>
      </c>
      <c r="K1543" s="95">
        <v>575090.45833333337</v>
      </c>
      <c r="R1543" s="42"/>
    </row>
    <row r="1544" spans="2:18" x14ac:dyDescent="0.35">
      <c r="B1544" s="66">
        <v>44527</v>
      </c>
      <c r="C1544">
        <f t="shared" si="92"/>
        <v>2021</v>
      </c>
      <c r="D1544">
        <f t="shared" si="93"/>
        <v>11</v>
      </c>
      <c r="E1544">
        <f t="shared" si="94"/>
        <v>27</v>
      </c>
      <c r="F1544" s="36">
        <f>IF(VLOOKUP(B1544,Temperature!$A$5:$F$2241,6,FALSE)=999,0,VLOOKUP(B1544,Temperature!$A$5:$F$2241,6,FALSE))</f>
        <v>39.541670000000003</v>
      </c>
      <c r="G1544" s="94">
        <f t="shared" si="95"/>
        <v>244213.49643422622</v>
      </c>
      <c r="H1544" s="94">
        <v>1720.8333333333333</v>
      </c>
      <c r="I1544" s="94">
        <f>VLOOKUP(B1544,'Daily NLSL'!D1521:E3346,2,FALSE)</f>
        <v>193762.43713135083</v>
      </c>
      <c r="J1544" s="95">
        <v>142339.56643442292</v>
      </c>
      <c r="K1544" s="95">
        <v>582036.33333333337</v>
      </c>
      <c r="R1544" s="42"/>
    </row>
    <row r="1545" spans="2:18" x14ac:dyDescent="0.35">
      <c r="B1545" s="66">
        <v>44528</v>
      </c>
      <c r="C1545">
        <f t="shared" si="92"/>
        <v>2021</v>
      </c>
      <c r="D1545">
        <f t="shared" si="93"/>
        <v>11</v>
      </c>
      <c r="E1545">
        <f t="shared" si="94"/>
        <v>28</v>
      </c>
      <c r="F1545" s="36">
        <f>IF(VLOOKUP(B1545,Temperature!$A$5:$F$2241,6,FALSE)=999,0,VLOOKUP(B1545,Temperature!$A$5:$F$2241,6,FALSE))</f>
        <v>48.708329999999997</v>
      </c>
      <c r="G1545" s="94">
        <f t="shared" si="95"/>
        <v>221295.12256841219</v>
      </c>
      <c r="H1545" s="94">
        <v>1555.4166666666667</v>
      </c>
      <c r="I1545" s="94">
        <f>VLOOKUP(B1545,'Daily NLSL'!D1522:E3347,2,FALSE)</f>
        <v>194212.81575470002</v>
      </c>
      <c r="J1545" s="95">
        <v>146013.47834355457</v>
      </c>
      <c r="K1545" s="95">
        <v>563076.83333333337</v>
      </c>
      <c r="R1545" s="42"/>
    </row>
    <row r="1546" spans="2:18" x14ac:dyDescent="0.35">
      <c r="B1546" s="66">
        <v>44529</v>
      </c>
      <c r="C1546">
        <f t="shared" si="92"/>
        <v>2021</v>
      </c>
      <c r="D1546">
        <f t="shared" si="93"/>
        <v>11</v>
      </c>
      <c r="E1546">
        <f t="shared" si="94"/>
        <v>29</v>
      </c>
      <c r="F1546" s="36">
        <f>IF(VLOOKUP(B1546,Temperature!$A$5:$F$2241,6,FALSE)=999,0,VLOOKUP(B1546,Temperature!$A$5:$F$2241,6,FALSE))</f>
        <v>42.5</v>
      </c>
      <c r="G1546" s="94">
        <f t="shared" si="95"/>
        <v>221682.46948294379</v>
      </c>
      <c r="H1546" s="94">
        <v>1740.4166666666667</v>
      </c>
      <c r="I1546" s="94">
        <f>VLOOKUP(B1546,'Daily NLSL'!D1523:E3348,2,FALSE)</f>
        <v>193842.64188847458</v>
      </c>
      <c r="J1546" s="95">
        <v>152619.346961915</v>
      </c>
      <c r="K1546" s="95">
        <v>569884.875</v>
      </c>
      <c r="R1546" s="42"/>
    </row>
    <row r="1547" spans="2:18" x14ac:dyDescent="0.35">
      <c r="B1547" s="66">
        <v>44530</v>
      </c>
      <c r="C1547">
        <f t="shared" si="92"/>
        <v>2021</v>
      </c>
      <c r="D1547">
        <f t="shared" si="93"/>
        <v>11</v>
      </c>
      <c r="E1547">
        <f t="shared" si="94"/>
        <v>30</v>
      </c>
      <c r="F1547" s="36">
        <f>IF(VLOOKUP(B1547,Temperature!$A$5:$F$2241,6,FALSE)=999,0,VLOOKUP(B1547,Temperature!$A$5:$F$2241,6,FALSE))</f>
        <v>53.125</v>
      </c>
      <c r="G1547" s="94">
        <f t="shared" si="95"/>
        <v>232240.62780148</v>
      </c>
      <c r="H1547" s="94">
        <v>1709.5833333333333</v>
      </c>
      <c r="I1547" s="94">
        <f>VLOOKUP(B1547,'Daily NLSL'!D1524:E3349,2,FALSE)</f>
        <v>194737.5949042479</v>
      </c>
      <c r="J1547" s="95">
        <v>157094.40229427209</v>
      </c>
      <c r="K1547" s="95">
        <v>585782.20833333337</v>
      </c>
      <c r="R1547" s="42"/>
    </row>
    <row r="1548" spans="2:18" x14ac:dyDescent="0.35">
      <c r="B1548" s="66">
        <v>44531</v>
      </c>
      <c r="C1548">
        <f t="shared" si="92"/>
        <v>2021</v>
      </c>
      <c r="D1548">
        <f t="shared" si="93"/>
        <v>12</v>
      </c>
      <c r="E1548">
        <f t="shared" si="94"/>
        <v>1</v>
      </c>
      <c r="F1548" s="36">
        <f>IF(VLOOKUP(B1548,Temperature!$A$5:$F$2241,6,FALSE)=999,0,VLOOKUP(B1548,Temperature!$A$5:$F$2241,6,FALSE))</f>
        <v>59.541670000000003</v>
      </c>
      <c r="G1548" s="94">
        <f t="shared" si="95"/>
        <v>217901.89250990492</v>
      </c>
      <c r="H1548" s="94">
        <v>1691.25</v>
      </c>
      <c r="I1548" s="94">
        <f>VLOOKUP(B1548,'Daily NLSL'!D1525:E3350,2,FALSE)</f>
        <v>194979.33160096625</v>
      </c>
      <c r="J1548" s="95">
        <v>154318.81755579542</v>
      </c>
      <c r="K1548" s="95">
        <v>568891.29166666663</v>
      </c>
      <c r="R1548" s="42"/>
    </row>
    <row r="1549" spans="2:18" x14ac:dyDescent="0.35">
      <c r="B1549" s="66">
        <v>44532</v>
      </c>
      <c r="C1549">
        <f t="shared" si="92"/>
        <v>2021</v>
      </c>
      <c r="D1549">
        <f t="shared" si="93"/>
        <v>12</v>
      </c>
      <c r="E1549">
        <f t="shared" si="94"/>
        <v>2</v>
      </c>
      <c r="F1549" s="36">
        <f>IF(VLOOKUP(B1549,Temperature!$A$5:$F$2241,6,FALSE)=999,0,VLOOKUP(B1549,Temperature!$A$5:$F$2241,6,FALSE))</f>
        <v>47.708329999999997</v>
      </c>
      <c r="G1549" s="94">
        <f t="shared" si="95"/>
        <v>239947.4598943333</v>
      </c>
      <c r="H1549" s="94">
        <v>1748.75</v>
      </c>
      <c r="I1549" s="94">
        <f>VLOOKUP(B1549,'Daily NLSL'!D1526:E3351,2,FALSE)</f>
        <v>193606.18092644165</v>
      </c>
      <c r="J1549" s="95">
        <v>148548.02584589165</v>
      </c>
      <c r="K1549" s="95">
        <v>583850.41666666663</v>
      </c>
      <c r="R1549" s="42"/>
    </row>
    <row r="1550" spans="2:18" x14ac:dyDescent="0.35">
      <c r="B1550" s="66">
        <v>44533</v>
      </c>
      <c r="C1550">
        <f t="shared" si="92"/>
        <v>2021</v>
      </c>
      <c r="D1550">
        <f t="shared" si="93"/>
        <v>12</v>
      </c>
      <c r="E1550">
        <f t="shared" si="94"/>
        <v>3</v>
      </c>
      <c r="F1550" s="36">
        <f>IF(VLOOKUP(B1550,Temperature!$A$5:$F$2241,6,FALSE)=999,0,VLOOKUP(B1550,Temperature!$A$5:$F$2241,6,FALSE))</f>
        <v>37.125</v>
      </c>
      <c r="G1550" s="94">
        <f t="shared" si="95"/>
        <v>287813.67234698997</v>
      </c>
      <c r="H1550" s="94">
        <v>1805.8333333333333</v>
      </c>
      <c r="I1550" s="94">
        <f>VLOOKUP(B1550,'Daily NLSL'!D1527:E3352,2,FALSE)</f>
        <v>194477.12511303707</v>
      </c>
      <c r="J1550" s="95">
        <v>151141.20253997293</v>
      </c>
      <c r="K1550" s="95">
        <v>635237.83333333337</v>
      </c>
      <c r="R1550" s="42"/>
    </row>
    <row r="1551" spans="2:18" x14ac:dyDescent="0.35">
      <c r="B1551" s="66">
        <v>44534</v>
      </c>
      <c r="C1551">
        <f t="shared" si="92"/>
        <v>2021</v>
      </c>
      <c r="D1551">
        <f t="shared" si="93"/>
        <v>12</v>
      </c>
      <c r="E1551">
        <f t="shared" si="94"/>
        <v>4</v>
      </c>
      <c r="F1551" s="36">
        <f>IF(VLOOKUP(B1551,Temperature!$A$5:$F$2241,6,FALSE)=999,0,VLOOKUP(B1551,Temperature!$A$5:$F$2241,6,FALSE))</f>
        <v>33.916670000000003</v>
      </c>
      <c r="G1551" s="94">
        <f t="shared" si="95"/>
        <v>269687.17757820839</v>
      </c>
      <c r="H1551" s="94">
        <v>1620.4166666666667</v>
      </c>
      <c r="I1551" s="94">
        <f>VLOOKUP(B1551,'Daily NLSL'!D1528:E3353,2,FALSE)</f>
        <v>193013.31048913917</v>
      </c>
      <c r="J1551" s="95">
        <v>144436.80359931916</v>
      </c>
      <c r="K1551" s="95">
        <v>608757.70833333337</v>
      </c>
      <c r="R1551" s="42"/>
    </row>
    <row r="1552" spans="2:18" x14ac:dyDescent="0.35">
      <c r="B1552" s="66">
        <v>44535</v>
      </c>
      <c r="C1552">
        <f t="shared" si="92"/>
        <v>2021</v>
      </c>
      <c r="D1552">
        <f t="shared" si="93"/>
        <v>12</v>
      </c>
      <c r="E1552">
        <f t="shared" si="94"/>
        <v>5</v>
      </c>
      <c r="F1552" s="36">
        <f>IF(VLOOKUP(B1552,Temperature!$A$5:$F$2241,6,FALSE)=999,0,VLOOKUP(B1552,Temperature!$A$5:$F$2241,6,FALSE))</f>
        <v>30.375</v>
      </c>
      <c r="G1552" s="94">
        <f t="shared" si="95"/>
        <v>290268.55653874588</v>
      </c>
      <c r="H1552" s="94">
        <v>1427.9166666666667</v>
      </c>
      <c r="I1552" s="94">
        <f>VLOOKUP(B1552,'Daily NLSL'!D1529:E3354,2,FALSE)</f>
        <v>193388.92786663419</v>
      </c>
      <c r="J1552" s="95">
        <v>143285.43226128668</v>
      </c>
      <c r="K1552" s="95">
        <v>628370.83333333337</v>
      </c>
      <c r="R1552" s="42"/>
    </row>
    <row r="1553" spans="2:18" x14ac:dyDescent="0.35">
      <c r="B1553" s="66">
        <v>44536</v>
      </c>
      <c r="C1553">
        <f t="shared" si="92"/>
        <v>2021</v>
      </c>
      <c r="D1553">
        <f t="shared" si="93"/>
        <v>12</v>
      </c>
      <c r="E1553">
        <f t="shared" si="94"/>
        <v>6</v>
      </c>
      <c r="F1553" s="36">
        <f>IF(VLOOKUP(B1553,Temperature!$A$5:$F$2241,6,FALSE)=999,0,VLOOKUP(B1553,Temperature!$A$5:$F$2241,6,FALSE))</f>
        <v>28.75</v>
      </c>
      <c r="G1553" s="94">
        <f t="shared" si="95"/>
        <v>314905.87111704377</v>
      </c>
      <c r="H1553" s="94">
        <v>1657.0833333333333</v>
      </c>
      <c r="I1553" s="94">
        <f>VLOOKUP(B1553,'Daily NLSL'!D1530:E3355,2,FALSE)</f>
        <v>196183.10258617706</v>
      </c>
      <c r="J1553" s="95">
        <v>149335.44296344582</v>
      </c>
      <c r="K1553" s="95">
        <v>662081.5</v>
      </c>
      <c r="R1553" s="42"/>
    </row>
    <row r="1554" spans="2:18" x14ac:dyDescent="0.35">
      <c r="B1554" s="66">
        <v>44537</v>
      </c>
      <c r="C1554">
        <f t="shared" si="92"/>
        <v>2021</v>
      </c>
      <c r="D1554">
        <f t="shared" si="93"/>
        <v>12</v>
      </c>
      <c r="E1554">
        <f t="shared" si="94"/>
        <v>7</v>
      </c>
      <c r="F1554" s="36">
        <f>IF(VLOOKUP(B1554,Temperature!$A$5:$F$2241,6,FALSE)=999,0,VLOOKUP(B1554,Temperature!$A$5:$F$2241,6,FALSE))</f>
        <v>30.375</v>
      </c>
      <c r="G1554" s="94">
        <f t="shared" si="95"/>
        <v>312599.78810535418</v>
      </c>
      <c r="H1554" s="94">
        <v>1665</v>
      </c>
      <c r="I1554" s="94">
        <f>VLOOKUP(B1554,'Daily NLSL'!D1531:E3356,2,FALSE)</f>
        <v>194584.35364455415</v>
      </c>
      <c r="J1554" s="95">
        <v>151149.77491675832</v>
      </c>
      <c r="K1554" s="95">
        <v>659998.91666666663</v>
      </c>
      <c r="R1554" s="42"/>
    </row>
    <row r="1555" spans="2:18" x14ac:dyDescent="0.35">
      <c r="B1555" s="66">
        <v>44538</v>
      </c>
      <c r="C1555">
        <f t="shared" si="92"/>
        <v>2021</v>
      </c>
      <c r="D1555">
        <f t="shared" si="93"/>
        <v>12</v>
      </c>
      <c r="E1555">
        <f t="shared" si="94"/>
        <v>8</v>
      </c>
      <c r="F1555" s="36">
        <f>IF(VLOOKUP(B1555,Temperature!$A$5:$F$2241,6,FALSE)=999,0,VLOOKUP(B1555,Temperature!$A$5:$F$2241,6,FALSE))</f>
        <v>32.291670000000003</v>
      </c>
      <c r="G1555" s="94">
        <f t="shared" si="95"/>
        <v>291212.52165527421</v>
      </c>
      <c r="H1555" s="94">
        <v>9542.0833333333339</v>
      </c>
      <c r="I1555" s="94">
        <f>VLOOKUP(B1555,'Daily NLSL'!D1532:E3357,2,FALSE)</f>
        <v>195819.80252659999</v>
      </c>
      <c r="J1555" s="95">
        <v>148037.67581812583</v>
      </c>
      <c r="K1555" s="95">
        <v>644612.08333333337</v>
      </c>
      <c r="R1555" s="42"/>
    </row>
    <row r="1556" spans="2:18" x14ac:dyDescent="0.35">
      <c r="B1556" s="66">
        <v>44539</v>
      </c>
      <c r="C1556">
        <f t="shared" si="92"/>
        <v>2021</v>
      </c>
      <c r="D1556">
        <f t="shared" si="93"/>
        <v>12</v>
      </c>
      <c r="E1556">
        <f t="shared" si="94"/>
        <v>9</v>
      </c>
      <c r="F1556" s="36">
        <f>IF(VLOOKUP(B1556,Temperature!$A$5:$F$2241,6,FALSE)=999,0,VLOOKUP(B1556,Temperature!$A$5:$F$2241,6,FALSE))</f>
        <v>30.29167</v>
      </c>
      <c r="G1556" s="94">
        <f t="shared" si="95"/>
        <v>323389.66776042886</v>
      </c>
      <c r="H1556" s="94">
        <v>5514.166666666667</v>
      </c>
      <c r="I1556" s="94">
        <f>VLOOKUP(B1556,'Daily NLSL'!D1533:E3358,2,FALSE)</f>
        <v>195407.3145669933</v>
      </c>
      <c r="J1556" s="95">
        <v>149787.97600591127</v>
      </c>
      <c r="K1556" s="95">
        <v>674099.125</v>
      </c>
      <c r="R1556" s="42"/>
    </row>
    <row r="1557" spans="2:18" x14ac:dyDescent="0.35">
      <c r="B1557" s="66">
        <v>44540</v>
      </c>
      <c r="C1557">
        <f t="shared" si="92"/>
        <v>2021</v>
      </c>
      <c r="D1557">
        <f t="shared" si="93"/>
        <v>12</v>
      </c>
      <c r="E1557">
        <f t="shared" si="94"/>
        <v>10</v>
      </c>
      <c r="F1557" s="36">
        <f>IF(VLOOKUP(B1557,Temperature!$A$5:$F$2241,6,FALSE)=999,0,VLOOKUP(B1557,Temperature!$A$5:$F$2241,6,FALSE))</f>
        <v>29.70833</v>
      </c>
      <c r="G1557" s="94">
        <f t="shared" si="95"/>
        <v>324503.60960329452</v>
      </c>
      <c r="H1557" s="94">
        <v>1486.25</v>
      </c>
      <c r="I1557" s="94">
        <f>VLOOKUP(B1557,'Daily NLSL'!D1534:E3359,2,FALSE)</f>
        <v>197708.20431846377</v>
      </c>
      <c r="J1557" s="95">
        <v>145836.35274490833</v>
      </c>
      <c r="K1557" s="95">
        <v>669534.41666666663</v>
      </c>
      <c r="R1557" s="42"/>
    </row>
    <row r="1558" spans="2:18" x14ac:dyDescent="0.35">
      <c r="B1558" s="66">
        <v>44541</v>
      </c>
      <c r="C1558">
        <f t="shared" si="92"/>
        <v>2021</v>
      </c>
      <c r="D1558">
        <f t="shared" si="93"/>
        <v>12</v>
      </c>
      <c r="E1558">
        <f t="shared" si="94"/>
        <v>11</v>
      </c>
      <c r="F1558" s="36">
        <f>IF(VLOOKUP(B1558,Temperature!$A$5:$F$2241,6,FALSE)=999,0,VLOOKUP(B1558,Temperature!$A$5:$F$2241,6,FALSE))</f>
        <v>44.125</v>
      </c>
      <c r="G1558" s="94">
        <f t="shared" si="95"/>
        <v>278040.43252042215</v>
      </c>
      <c r="H1558" s="94">
        <v>1456.25</v>
      </c>
      <c r="I1558" s="94">
        <f>VLOOKUP(B1558,'Daily NLSL'!D1535:E3360,2,FALSE)</f>
        <v>194336.62229048749</v>
      </c>
      <c r="J1558" s="95">
        <v>137624.27852242373</v>
      </c>
      <c r="K1558" s="95">
        <v>611457.58333333337</v>
      </c>
      <c r="R1558" s="42"/>
    </row>
    <row r="1559" spans="2:18" x14ac:dyDescent="0.35">
      <c r="B1559" s="66">
        <v>44542</v>
      </c>
      <c r="C1559">
        <f t="shared" si="92"/>
        <v>2021</v>
      </c>
      <c r="D1559">
        <f t="shared" si="93"/>
        <v>12</v>
      </c>
      <c r="E1559">
        <f t="shared" si="94"/>
        <v>12</v>
      </c>
      <c r="F1559" s="36">
        <f>IF(VLOOKUP(B1559,Temperature!$A$5:$F$2241,6,FALSE)=999,0,VLOOKUP(B1559,Temperature!$A$5:$F$2241,6,FALSE))</f>
        <v>38.166670000000003</v>
      </c>
      <c r="G1559" s="94">
        <f t="shared" si="95"/>
        <v>292695.82893421175</v>
      </c>
      <c r="H1559" s="94">
        <v>1360.4166666666667</v>
      </c>
      <c r="I1559" s="94">
        <f>VLOOKUP(B1559,'Daily NLSL'!D1536:E3361,2,FALSE)</f>
        <v>193620.39411975999</v>
      </c>
      <c r="J1559" s="95">
        <v>137595.193612695</v>
      </c>
      <c r="K1559" s="95">
        <v>625271.83333333337</v>
      </c>
      <c r="R1559" s="42"/>
    </row>
    <row r="1560" spans="2:18" x14ac:dyDescent="0.35">
      <c r="B1560" s="66">
        <v>44543</v>
      </c>
      <c r="C1560">
        <f t="shared" si="92"/>
        <v>2021</v>
      </c>
      <c r="D1560">
        <f t="shared" si="93"/>
        <v>12</v>
      </c>
      <c r="E1560">
        <f t="shared" si="94"/>
        <v>13</v>
      </c>
      <c r="F1560" s="36">
        <f>IF(VLOOKUP(B1560,Temperature!$A$5:$F$2241,6,FALSE)=999,0,VLOOKUP(B1560,Temperature!$A$5:$F$2241,6,FALSE))</f>
        <v>34.125</v>
      </c>
      <c r="G1560" s="94">
        <f t="shared" si="95"/>
        <v>309460.88615840091</v>
      </c>
      <c r="H1560" s="94">
        <v>1355.4166666666667</v>
      </c>
      <c r="I1560" s="94">
        <f>VLOOKUP(B1560,'Daily NLSL'!D1537:E3362,2,FALSE)</f>
        <v>196068.18149828084</v>
      </c>
      <c r="J1560" s="95">
        <v>144756.84900998502</v>
      </c>
      <c r="K1560" s="95">
        <v>651641.33333333337</v>
      </c>
      <c r="R1560" s="42"/>
    </row>
    <row r="1561" spans="2:18" x14ac:dyDescent="0.35">
      <c r="B1561" s="66">
        <v>44544</v>
      </c>
      <c r="C1561">
        <f t="shared" si="92"/>
        <v>2021</v>
      </c>
      <c r="D1561">
        <f t="shared" si="93"/>
        <v>12</v>
      </c>
      <c r="E1561">
        <f t="shared" si="94"/>
        <v>14</v>
      </c>
      <c r="F1561" s="36">
        <f>IF(VLOOKUP(B1561,Temperature!$A$5:$F$2241,6,FALSE)=999,0,VLOOKUP(B1561,Temperature!$A$5:$F$2241,6,FALSE))</f>
        <v>32.5</v>
      </c>
      <c r="G1561" s="94">
        <f t="shared" si="95"/>
        <v>317419.72644601995</v>
      </c>
      <c r="H1561" s="94">
        <v>1397.5</v>
      </c>
      <c r="I1561" s="94">
        <f>VLOOKUP(B1561,'Daily NLSL'!D1538:E3363,2,FALSE)</f>
        <v>195865.69697228502</v>
      </c>
      <c r="J1561" s="95">
        <v>147890.53491502834</v>
      </c>
      <c r="K1561" s="95">
        <v>662573.45833333337</v>
      </c>
      <c r="R1561" s="42"/>
    </row>
    <row r="1562" spans="2:18" x14ac:dyDescent="0.35">
      <c r="B1562" s="66">
        <v>44545</v>
      </c>
      <c r="C1562">
        <f t="shared" ref="C1562:C1625" si="96">YEAR(B1562)</f>
        <v>2021</v>
      </c>
      <c r="D1562">
        <f t="shared" ref="D1562:D1625" si="97">MONTH(B1562)</f>
        <v>12</v>
      </c>
      <c r="E1562">
        <f t="shared" ref="E1562:E1625" si="98">DAY(B1562)</f>
        <v>15</v>
      </c>
      <c r="F1562" s="36">
        <f>IF(VLOOKUP(B1562,Temperature!$A$5:$F$2241,6,FALSE)=999,0,VLOOKUP(B1562,Temperature!$A$5:$F$2241,6,FALSE))</f>
        <v>28.125</v>
      </c>
      <c r="G1562" s="94">
        <f t="shared" si="95"/>
        <v>340418.64684017462</v>
      </c>
      <c r="H1562" s="94">
        <v>1412.9166666666667</v>
      </c>
      <c r="I1562" s="94">
        <f>VLOOKUP(B1562,'Daily NLSL'!D1539:E3364,2,FALSE)</f>
        <v>196787.87341658666</v>
      </c>
      <c r="J1562" s="95">
        <v>141903.56307657209</v>
      </c>
      <c r="K1562" s="95">
        <v>680523</v>
      </c>
      <c r="R1562" s="42"/>
    </row>
    <row r="1563" spans="2:18" x14ac:dyDescent="0.35">
      <c r="B1563" s="66">
        <v>44546</v>
      </c>
      <c r="C1563">
        <f t="shared" si="96"/>
        <v>2021</v>
      </c>
      <c r="D1563">
        <f t="shared" si="97"/>
        <v>12</v>
      </c>
      <c r="E1563">
        <f t="shared" si="98"/>
        <v>16</v>
      </c>
      <c r="F1563" s="36">
        <f>IF(VLOOKUP(B1563,Temperature!$A$5:$F$2241,6,FALSE)=999,0,VLOOKUP(B1563,Temperature!$A$5:$F$2241,6,FALSE))</f>
        <v>27.58333</v>
      </c>
      <c r="G1563" s="94">
        <f t="shared" ref="G1563:G1626" si="99">K1563-H1563-I1563-J1563</f>
        <v>326170.34771113633</v>
      </c>
      <c r="H1563" s="94">
        <v>1417.9166666666667</v>
      </c>
      <c r="I1563" s="94">
        <f>VLOOKUP(B1563,'Daily NLSL'!D1540:E3365,2,FALSE)</f>
        <v>194640.02778732334</v>
      </c>
      <c r="J1563" s="95">
        <v>140193.7911682071</v>
      </c>
      <c r="K1563" s="95">
        <v>662422.08333333337</v>
      </c>
      <c r="R1563" s="42"/>
    </row>
    <row r="1564" spans="2:18" x14ac:dyDescent="0.35">
      <c r="B1564" s="66">
        <v>44547</v>
      </c>
      <c r="C1564">
        <f t="shared" si="96"/>
        <v>2021</v>
      </c>
      <c r="D1564">
        <f t="shared" si="97"/>
        <v>12</v>
      </c>
      <c r="E1564">
        <f t="shared" si="98"/>
        <v>17</v>
      </c>
      <c r="F1564" s="36">
        <f>IF(VLOOKUP(B1564,Temperature!$A$5:$F$2241,6,FALSE)=999,0,VLOOKUP(B1564,Temperature!$A$5:$F$2241,6,FALSE))</f>
        <v>21.54167</v>
      </c>
      <c r="G1564" s="94">
        <f t="shared" si="99"/>
        <v>338132.63694974582</v>
      </c>
      <c r="H1564" s="94">
        <v>1481.6666666666667</v>
      </c>
      <c r="I1564" s="94">
        <f>VLOOKUP(B1564,'Daily NLSL'!D1541:E3366,2,FALSE)</f>
        <v>198904.42200186042</v>
      </c>
      <c r="J1564" s="95">
        <v>140157.06604839375</v>
      </c>
      <c r="K1564" s="95">
        <v>678675.79166666663</v>
      </c>
      <c r="R1564" s="42"/>
    </row>
    <row r="1565" spans="2:18" x14ac:dyDescent="0.35">
      <c r="B1565" s="66">
        <v>44548</v>
      </c>
      <c r="C1565">
        <f t="shared" si="96"/>
        <v>2021</v>
      </c>
      <c r="D1565">
        <f t="shared" si="97"/>
        <v>12</v>
      </c>
      <c r="E1565">
        <f t="shared" si="98"/>
        <v>18</v>
      </c>
      <c r="F1565" s="36">
        <f>IF(VLOOKUP(B1565,Temperature!$A$5:$F$2241,6,FALSE)=999,0,VLOOKUP(B1565,Temperature!$A$5:$F$2241,6,FALSE))</f>
        <v>23</v>
      </c>
      <c r="G1565" s="94">
        <f t="shared" si="99"/>
        <v>341633.17743107915</v>
      </c>
      <c r="H1565" s="94">
        <v>1452.5</v>
      </c>
      <c r="I1565" s="94">
        <f>VLOOKUP(B1565,'Daily NLSL'!D1542:E3367,2,FALSE)</f>
        <v>194602.46764345167</v>
      </c>
      <c r="J1565" s="95">
        <v>137827.02159213583</v>
      </c>
      <c r="K1565" s="95">
        <v>675515.16666666663</v>
      </c>
      <c r="R1565" s="42"/>
    </row>
    <row r="1566" spans="2:18" x14ac:dyDescent="0.35">
      <c r="B1566" s="66">
        <v>44549</v>
      </c>
      <c r="C1566">
        <f t="shared" si="96"/>
        <v>2021</v>
      </c>
      <c r="D1566">
        <f t="shared" si="97"/>
        <v>12</v>
      </c>
      <c r="E1566">
        <f t="shared" si="98"/>
        <v>19</v>
      </c>
      <c r="F1566" s="36">
        <f>IF(VLOOKUP(B1566,Temperature!$A$5:$F$2241,6,FALSE)=999,0,VLOOKUP(B1566,Temperature!$A$5:$F$2241,6,FALSE))</f>
        <v>24.16667</v>
      </c>
      <c r="G1566" s="94">
        <f t="shared" si="99"/>
        <v>349835.61885353544</v>
      </c>
      <c r="H1566" s="94">
        <v>1462.9166666666667</v>
      </c>
      <c r="I1566" s="94">
        <f>VLOOKUP(B1566,'Daily NLSL'!D1543:E3368,2,FALSE)</f>
        <v>194519.39558450624</v>
      </c>
      <c r="J1566" s="95">
        <v>141975.11056195834</v>
      </c>
      <c r="K1566" s="95">
        <v>687793.04166666663</v>
      </c>
      <c r="R1566" s="42"/>
    </row>
    <row r="1567" spans="2:18" x14ac:dyDescent="0.35">
      <c r="B1567" s="66">
        <v>44550</v>
      </c>
      <c r="C1567">
        <f t="shared" si="96"/>
        <v>2021</v>
      </c>
      <c r="D1567">
        <f t="shared" si="97"/>
        <v>12</v>
      </c>
      <c r="E1567">
        <f t="shared" si="98"/>
        <v>20</v>
      </c>
      <c r="F1567" s="36">
        <f>IF(VLOOKUP(B1567,Temperature!$A$5:$F$2241,6,FALSE)=999,0,VLOOKUP(B1567,Temperature!$A$5:$F$2241,6,FALSE))</f>
        <v>21.33333</v>
      </c>
      <c r="G1567" s="94">
        <f t="shared" si="99"/>
        <v>362871.9200220753</v>
      </c>
      <c r="H1567" s="94">
        <v>1464.5833333333333</v>
      </c>
      <c r="I1567" s="94">
        <f>VLOOKUP(B1567,'Daily NLSL'!D1544:E3369,2,FALSE)</f>
        <v>195113.50756853129</v>
      </c>
      <c r="J1567" s="95">
        <v>149033.36407606001</v>
      </c>
      <c r="K1567" s="95">
        <v>708483.375</v>
      </c>
      <c r="R1567" s="42"/>
    </row>
    <row r="1568" spans="2:18" x14ac:dyDescent="0.35">
      <c r="B1568" s="66">
        <v>44551</v>
      </c>
      <c r="C1568">
        <f t="shared" si="96"/>
        <v>2021</v>
      </c>
      <c r="D1568">
        <f t="shared" si="97"/>
        <v>12</v>
      </c>
      <c r="E1568">
        <f t="shared" si="98"/>
        <v>21</v>
      </c>
      <c r="F1568" s="36">
        <f>IF(VLOOKUP(B1568,Temperature!$A$5:$F$2241,6,FALSE)=999,0,VLOOKUP(B1568,Temperature!$A$5:$F$2241,6,FALSE))</f>
        <v>13.54167</v>
      </c>
      <c r="G1568" s="94">
        <f t="shared" si="99"/>
        <v>374324.8604750887</v>
      </c>
      <c r="H1568" s="94">
        <v>1497.9166666666667</v>
      </c>
      <c r="I1568" s="94">
        <f>VLOOKUP(B1568,'Daily NLSL'!D1545:E3370,2,FALSE)</f>
        <v>195787.84779840126</v>
      </c>
      <c r="J1568" s="95">
        <v>143746.16672651001</v>
      </c>
      <c r="K1568" s="95">
        <v>715356.79166666663</v>
      </c>
      <c r="R1568" s="42"/>
    </row>
    <row r="1569" spans="2:18" x14ac:dyDescent="0.35">
      <c r="B1569" s="66">
        <v>44552</v>
      </c>
      <c r="C1569">
        <f t="shared" si="96"/>
        <v>2021</v>
      </c>
      <c r="D1569">
        <f t="shared" si="97"/>
        <v>12</v>
      </c>
      <c r="E1569">
        <f t="shared" si="98"/>
        <v>22</v>
      </c>
      <c r="F1569" s="36">
        <f>IF(VLOOKUP(B1569,Temperature!$A$5:$F$2241,6,FALSE)=999,0,VLOOKUP(B1569,Temperature!$A$5:$F$2241,6,FALSE))</f>
        <v>24.45833</v>
      </c>
      <c r="G1569" s="94">
        <f t="shared" si="99"/>
        <v>350749.5005763279</v>
      </c>
      <c r="H1569" s="94">
        <v>1394.5833333333333</v>
      </c>
      <c r="I1569" s="94">
        <f>VLOOKUP(B1569,'Daily NLSL'!D1546:E3371,2,FALSE)</f>
        <v>197360.39247035541</v>
      </c>
      <c r="J1569" s="95">
        <v>132251.44028665</v>
      </c>
      <c r="K1569" s="95">
        <v>681755.91666666663</v>
      </c>
      <c r="R1569" s="42"/>
    </row>
    <row r="1570" spans="2:18" x14ac:dyDescent="0.35">
      <c r="B1570" s="66">
        <v>44553</v>
      </c>
      <c r="C1570">
        <f t="shared" si="96"/>
        <v>2021</v>
      </c>
      <c r="D1570">
        <f t="shared" si="97"/>
        <v>12</v>
      </c>
      <c r="E1570">
        <f t="shared" si="98"/>
        <v>23</v>
      </c>
      <c r="F1570" s="36">
        <f>IF(VLOOKUP(B1570,Temperature!$A$5:$F$2241,6,FALSE)=999,0,VLOOKUP(B1570,Temperature!$A$5:$F$2241,6,FALSE))</f>
        <v>29.75</v>
      </c>
      <c r="G1570" s="94">
        <f t="shared" si="99"/>
        <v>326524.60149885749</v>
      </c>
      <c r="H1570" s="94">
        <v>1314.5833333333333</v>
      </c>
      <c r="I1570" s="94">
        <f>VLOOKUP(B1570,'Daily NLSL'!D1547:E3372,2,FALSE)</f>
        <v>197618.84986532875</v>
      </c>
      <c r="J1570" s="95">
        <v>111514.04863581374</v>
      </c>
      <c r="K1570" s="95">
        <v>636972.08333333337</v>
      </c>
      <c r="R1570" s="42"/>
    </row>
    <row r="1571" spans="2:18" x14ac:dyDescent="0.35">
      <c r="B1571" s="66">
        <v>44554</v>
      </c>
      <c r="C1571">
        <f t="shared" si="96"/>
        <v>2021</v>
      </c>
      <c r="D1571">
        <f t="shared" si="97"/>
        <v>12</v>
      </c>
      <c r="E1571">
        <f t="shared" si="98"/>
        <v>24</v>
      </c>
      <c r="F1571" s="36">
        <f>IF(VLOOKUP(B1571,Temperature!$A$5:$F$2241,6,FALSE)=999,0,VLOOKUP(B1571,Temperature!$A$5:$F$2241,6,FALSE))</f>
        <v>26.75</v>
      </c>
      <c r="G1571" s="94">
        <f t="shared" si="99"/>
        <v>314106.24875743751</v>
      </c>
      <c r="H1571" s="94">
        <v>1276.25</v>
      </c>
      <c r="I1571" s="94">
        <f>VLOOKUP(B1571,'Daily NLSL'!D1548:E3373,2,FALSE)</f>
        <v>196271.74147218082</v>
      </c>
      <c r="J1571" s="95">
        <v>105423.42643704831</v>
      </c>
      <c r="K1571" s="95">
        <v>617077.66666666663</v>
      </c>
      <c r="R1571" s="42"/>
    </row>
    <row r="1572" spans="2:18" x14ac:dyDescent="0.35">
      <c r="B1572" s="66">
        <v>44555</v>
      </c>
      <c r="C1572">
        <f t="shared" si="96"/>
        <v>2021</v>
      </c>
      <c r="D1572">
        <f t="shared" si="97"/>
        <v>12</v>
      </c>
      <c r="E1572">
        <f t="shared" si="98"/>
        <v>25</v>
      </c>
      <c r="F1572" s="36">
        <f>IF(VLOOKUP(B1572,Temperature!$A$5:$F$2241,6,FALSE)=999,0,VLOOKUP(B1572,Temperature!$A$5:$F$2241,6,FALSE))</f>
        <v>20.83333</v>
      </c>
      <c r="G1572" s="94">
        <f t="shared" si="99"/>
        <v>315768.64999515127</v>
      </c>
      <c r="H1572" s="94">
        <v>1319.1666666666667</v>
      </c>
      <c r="I1572" s="94">
        <f>VLOOKUP(B1572,'Daily NLSL'!D1549:E3374,2,FALSE)</f>
        <v>194609.4865768454</v>
      </c>
      <c r="J1572" s="95">
        <v>104484.73842800333</v>
      </c>
      <c r="K1572" s="95">
        <v>616182.04166666663</v>
      </c>
      <c r="R1572" s="42"/>
    </row>
    <row r="1573" spans="2:18" x14ac:dyDescent="0.35">
      <c r="B1573" s="66">
        <v>44556</v>
      </c>
      <c r="C1573">
        <f t="shared" si="96"/>
        <v>2021</v>
      </c>
      <c r="D1573">
        <f t="shared" si="97"/>
        <v>12</v>
      </c>
      <c r="E1573">
        <f t="shared" si="98"/>
        <v>26</v>
      </c>
      <c r="F1573" s="36">
        <f>IF(VLOOKUP(B1573,Temperature!$A$5:$F$2241,6,FALSE)=999,0,VLOOKUP(B1573,Temperature!$A$5:$F$2241,6,FALSE))</f>
        <v>6.5833329999999997</v>
      </c>
      <c r="G1573" s="94">
        <f t="shared" si="99"/>
        <v>398171.81867180712</v>
      </c>
      <c r="H1573" s="94">
        <v>1472.5</v>
      </c>
      <c r="I1573" s="94">
        <f>VLOOKUP(B1573,'Daily NLSL'!D1550:E3375,2,FALSE)</f>
        <v>195196.13334176247</v>
      </c>
      <c r="J1573" s="95">
        <v>107550.17298643042</v>
      </c>
      <c r="K1573" s="95">
        <v>702390.625</v>
      </c>
      <c r="R1573" s="42"/>
    </row>
    <row r="1574" spans="2:18" x14ac:dyDescent="0.35">
      <c r="B1574" s="66">
        <v>44557</v>
      </c>
      <c r="C1574">
        <f t="shared" si="96"/>
        <v>2021</v>
      </c>
      <c r="D1574">
        <f t="shared" si="97"/>
        <v>12</v>
      </c>
      <c r="E1574">
        <f t="shared" si="98"/>
        <v>27</v>
      </c>
      <c r="F1574" s="36">
        <f>IF(VLOOKUP(B1574,Temperature!$A$5:$F$2241,6,FALSE)=999,0,VLOOKUP(B1574,Temperature!$A$5:$F$2241,6,FALSE))</f>
        <v>0.5</v>
      </c>
      <c r="G1574" s="94">
        <f t="shared" si="99"/>
        <v>460346.01946583705</v>
      </c>
      <c r="H1574" s="94">
        <v>1567.5</v>
      </c>
      <c r="I1574" s="94">
        <f>VLOOKUP(B1574,'Daily NLSL'!D1551:E3376,2,FALSE)</f>
        <v>198514.36577154169</v>
      </c>
      <c r="J1574" s="95">
        <v>119368.98976262125</v>
      </c>
      <c r="K1574" s="95">
        <v>779796.875</v>
      </c>
      <c r="R1574" s="42"/>
    </row>
    <row r="1575" spans="2:18" x14ac:dyDescent="0.35">
      <c r="B1575" s="66">
        <v>44558</v>
      </c>
      <c r="C1575">
        <f t="shared" si="96"/>
        <v>2021</v>
      </c>
      <c r="D1575">
        <f t="shared" si="97"/>
        <v>12</v>
      </c>
      <c r="E1575">
        <f t="shared" si="98"/>
        <v>28</v>
      </c>
      <c r="F1575" s="36">
        <f>IF(VLOOKUP(B1575,Temperature!$A$5:$F$2241,6,FALSE)=999,0,VLOOKUP(B1575,Temperature!$A$5:$F$2241,6,FALSE))</f>
        <v>5.5833329999999997</v>
      </c>
      <c r="G1575" s="94">
        <f t="shared" si="99"/>
        <v>463246.01453637175</v>
      </c>
      <c r="H1575" s="94">
        <v>1600.4166666666667</v>
      </c>
      <c r="I1575" s="94">
        <f>VLOOKUP(B1575,'Daily NLSL'!D1552:E3377,2,FALSE)</f>
        <v>197351.31416328042</v>
      </c>
      <c r="J1575" s="95">
        <v>129924.21296701458</v>
      </c>
      <c r="K1575" s="95">
        <v>792121.95833333337</v>
      </c>
      <c r="R1575" s="42"/>
    </row>
    <row r="1576" spans="2:18" x14ac:dyDescent="0.35">
      <c r="B1576" s="66">
        <v>44559</v>
      </c>
      <c r="C1576">
        <f t="shared" si="96"/>
        <v>2021</v>
      </c>
      <c r="D1576">
        <f t="shared" si="97"/>
        <v>12</v>
      </c>
      <c r="E1576">
        <f t="shared" si="98"/>
        <v>29</v>
      </c>
      <c r="F1576" s="36">
        <f>IF(VLOOKUP(B1576,Temperature!$A$5:$F$2241,6,FALSE)=999,0,VLOOKUP(B1576,Temperature!$A$5:$F$2241,6,FALSE))</f>
        <v>8.7916670000000003</v>
      </c>
      <c r="G1576" s="94">
        <f t="shared" si="99"/>
        <v>454163.29905183578</v>
      </c>
      <c r="H1576" s="94">
        <v>1603.3333333333333</v>
      </c>
      <c r="I1576" s="94">
        <f>VLOOKUP(B1576,'Daily NLSL'!D1553:E3378,2,FALSE)</f>
        <v>196833.18316087581</v>
      </c>
      <c r="J1576" s="95">
        <v>130463.10112062166</v>
      </c>
      <c r="K1576" s="95">
        <v>783062.91666666663</v>
      </c>
      <c r="R1576" s="42"/>
    </row>
    <row r="1577" spans="2:18" x14ac:dyDescent="0.35">
      <c r="B1577" s="66">
        <v>44560</v>
      </c>
      <c r="C1577">
        <f t="shared" si="96"/>
        <v>2021</v>
      </c>
      <c r="D1577">
        <f t="shared" si="97"/>
        <v>12</v>
      </c>
      <c r="E1577">
        <f t="shared" si="98"/>
        <v>30</v>
      </c>
      <c r="F1577" s="36">
        <f>IF(VLOOKUP(B1577,Temperature!$A$5:$F$2241,6,FALSE)=999,0,VLOOKUP(B1577,Temperature!$A$5:$F$2241,6,FALSE))</f>
        <v>11.625</v>
      </c>
      <c r="G1577" s="94">
        <f t="shared" si="99"/>
        <v>444766.5796787517</v>
      </c>
      <c r="H1577" s="94">
        <v>1605.4166666666667</v>
      </c>
      <c r="I1577" s="94">
        <f>VLOOKUP(B1577,'Daily NLSL'!D1554:E3379,2,FALSE)</f>
        <v>195268.43833842626</v>
      </c>
      <c r="J1577" s="95">
        <v>125307.77364948875</v>
      </c>
      <c r="K1577" s="95">
        <v>766948.20833333337</v>
      </c>
      <c r="R1577" s="42"/>
    </row>
    <row r="1578" spans="2:18" x14ac:dyDescent="0.35">
      <c r="B1578" s="66">
        <v>44561</v>
      </c>
      <c r="C1578">
        <f t="shared" si="96"/>
        <v>2021</v>
      </c>
      <c r="D1578">
        <f t="shared" si="97"/>
        <v>12</v>
      </c>
      <c r="E1578">
        <f t="shared" si="98"/>
        <v>31</v>
      </c>
      <c r="F1578" s="36">
        <f>IF(VLOOKUP(B1578,Temperature!$A$5:$F$2241,6,FALSE)=999,0,VLOOKUP(B1578,Temperature!$A$5:$F$2241,6,FALSE))</f>
        <v>11.45833</v>
      </c>
      <c r="G1578" s="94">
        <f t="shared" si="99"/>
        <v>437268.25753335463</v>
      </c>
      <c r="H1578" s="94">
        <v>1638.75</v>
      </c>
      <c r="I1578" s="94">
        <f>VLOOKUP(B1578,'Daily NLSL'!D1555:E3380,2,FALSE)</f>
        <v>196483.69614746413</v>
      </c>
      <c r="J1578" s="95">
        <v>120214.79631918126</v>
      </c>
      <c r="K1578" s="95">
        <v>755605.5</v>
      </c>
      <c r="R1578" s="42"/>
    </row>
    <row r="1579" spans="2:18" x14ac:dyDescent="0.35">
      <c r="B1579" s="66">
        <v>44562</v>
      </c>
      <c r="C1579">
        <f t="shared" si="96"/>
        <v>2022</v>
      </c>
      <c r="D1579">
        <f t="shared" si="97"/>
        <v>1</v>
      </c>
      <c r="E1579">
        <f t="shared" si="98"/>
        <v>1</v>
      </c>
      <c r="F1579" s="36">
        <f>IF(VLOOKUP(B1579,Temperature!$A$5:$F$2241,6,FALSE)=999,0,VLOOKUP(B1579,Temperature!$A$5:$F$2241,6,FALSE))</f>
        <v>7.4583329999999997</v>
      </c>
      <c r="G1579" s="94">
        <f t="shared" si="99"/>
        <v>465826.79018984042</v>
      </c>
      <c r="H1579" s="94">
        <v>1628.3333333333333</v>
      </c>
      <c r="I1579" s="94">
        <f>VLOOKUP(B1579,'Daily NLSL'!D1556:E3381,2,FALSE)</f>
        <v>197873.63370810624</v>
      </c>
      <c r="J1579" s="95">
        <v>120610.45110205334</v>
      </c>
      <c r="K1579" s="95">
        <v>785939.20833333337</v>
      </c>
      <c r="R1579" s="42"/>
    </row>
    <row r="1580" spans="2:18" x14ac:dyDescent="0.35">
      <c r="B1580" s="66">
        <v>44563</v>
      </c>
      <c r="C1580">
        <f t="shared" si="96"/>
        <v>2022</v>
      </c>
      <c r="D1580">
        <f t="shared" si="97"/>
        <v>1</v>
      </c>
      <c r="E1580">
        <f t="shared" si="98"/>
        <v>2</v>
      </c>
      <c r="F1580" s="36">
        <f>IF(VLOOKUP(B1580,Temperature!$A$5:$F$2241,6,FALSE)=999,0,VLOOKUP(B1580,Temperature!$A$5:$F$2241,6,FALSE))</f>
        <v>13.75</v>
      </c>
      <c r="G1580" s="94">
        <f t="shared" si="99"/>
        <v>439958.50607056887</v>
      </c>
      <c r="H1580" s="94">
        <v>1596.6666666666667</v>
      </c>
      <c r="I1580" s="94">
        <f>VLOOKUP(B1580,'Daily NLSL'!D1557:E3382,2,FALSE)</f>
        <v>199418.12705797752</v>
      </c>
      <c r="J1580" s="95">
        <v>120786.90853812041</v>
      </c>
      <c r="K1580" s="95">
        <v>761760.20833333337</v>
      </c>
      <c r="R1580" s="42"/>
    </row>
    <row r="1581" spans="2:18" x14ac:dyDescent="0.35">
      <c r="B1581" s="66">
        <v>44564</v>
      </c>
      <c r="C1581">
        <f t="shared" si="96"/>
        <v>2022</v>
      </c>
      <c r="D1581">
        <f t="shared" si="97"/>
        <v>1</v>
      </c>
      <c r="E1581">
        <f t="shared" si="98"/>
        <v>3</v>
      </c>
      <c r="F1581" s="36">
        <f>IF(VLOOKUP(B1581,Temperature!$A$5:$F$2241,6,FALSE)=999,0,VLOOKUP(B1581,Temperature!$A$5:$F$2241,6,FALSE))</f>
        <v>21.45833</v>
      </c>
      <c r="G1581" s="94">
        <f t="shared" si="99"/>
        <v>404184.67752344091</v>
      </c>
      <c r="H1581" s="94">
        <v>1564.1666666666667</v>
      </c>
      <c r="I1581" s="94">
        <f>VLOOKUP(B1581,'Daily NLSL'!D1558:E3383,2,FALSE)</f>
        <v>199668.05376864667</v>
      </c>
      <c r="J1581" s="95">
        <v>133427.06037457916</v>
      </c>
      <c r="K1581" s="95">
        <v>738843.95833333337</v>
      </c>
      <c r="R1581" s="42"/>
    </row>
    <row r="1582" spans="2:18" x14ac:dyDescent="0.35">
      <c r="B1582" s="66">
        <v>44565</v>
      </c>
      <c r="C1582">
        <f t="shared" si="96"/>
        <v>2022</v>
      </c>
      <c r="D1582">
        <f t="shared" si="97"/>
        <v>1</v>
      </c>
      <c r="E1582">
        <f t="shared" si="98"/>
        <v>4</v>
      </c>
      <c r="F1582" s="36">
        <f>IF(VLOOKUP(B1582,Temperature!$A$5:$F$2241,6,FALSE)=999,0,VLOOKUP(B1582,Temperature!$A$5:$F$2241,6,FALSE))</f>
        <v>21.5</v>
      </c>
      <c r="G1582" s="94">
        <f t="shared" si="99"/>
        <v>416386.0911216517</v>
      </c>
      <c r="H1582" s="94">
        <v>1536.6666666666667</v>
      </c>
      <c r="I1582" s="94">
        <f>VLOOKUP(B1582,'Daily NLSL'!D1559:E3384,2,FALSE)</f>
        <v>201597.74202231414</v>
      </c>
      <c r="J1582" s="95">
        <v>137177.66685603416</v>
      </c>
      <c r="K1582" s="95">
        <v>756698.16666666663</v>
      </c>
      <c r="R1582" s="42"/>
    </row>
    <row r="1583" spans="2:18" x14ac:dyDescent="0.35">
      <c r="B1583" s="66">
        <v>44566</v>
      </c>
      <c r="C1583">
        <f t="shared" si="96"/>
        <v>2022</v>
      </c>
      <c r="D1583">
        <f t="shared" si="97"/>
        <v>1</v>
      </c>
      <c r="E1583">
        <f t="shared" si="98"/>
        <v>5</v>
      </c>
      <c r="F1583" s="36">
        <f>IF(VLOOKUP(B1583,Temperature!$A$5:$F$2241,6,FALSE)=999,0,VLOOKUP(B1583,Temperature!$A$5:$F$2241,6,FALSE))</f>
        <v>19.66667</v>
      </c>
      <c r="G1583" s="94">
        <f t="shared" si="99"/>
        <v>393266.7659527713</v>
      </c>
      <c r="H1583" s="94">
        <v>1548.75</v>
      </c>
      <c r="I1583" s="94">
        <f>VLOOKUP(B1583,'Daily NLSL'!D1560:E3385,2,FALSE)</f>
        <v>200212.0324315904</v>
      </c>
      <c r="J1583" s="95">
        <v>138250.65994897168</v>
      </c>
      <c r="K1583" s="95">
        <v>733278.20833333337</v>
      </c>
      <c r="R1583" s="42"/>
    </row>
    <row r="1584" spans="2:18" x14ac:dyDescent="0.35">
      <c r="B1584" s="66">
        <v>44567</v>
      </c>
      <c r="C1584">
        <f t="shared" si="96"/>
        <v>2022</v>
      </c>
      <c r="D1584">
        <f t="shared" si="97"/>
        <v>1</v>
      </c>
      <c r="E1584">
        <f t="shared" si="98"/>
        <v>6</v>
      </c>
      <c r="F1584" s="36">
        <f>IF(VLOOKUP(B1584,Temperature!$A$5:$F$2241,6,FALSE)=999,0,VLOOKUP(B1584,Temperature!$A$5:$F$2241,6,FALSE))</f>
        <v>16.16667</v>
      </c>
      <c r="G1584" s="94">
        <f t="shared" si="99"/>
        <v>386763.77237282007</v>
      </c>
      <c r="H1584" s="94">
        <v>1442.5</v>
      </c>
      <c r="I1584" s="94">
        <f>VLOOKUP(B1584,'Daily NLSL'!D1561:E3386,2,FALSE)</f>
        <v>201287.44594117123</v>
      </c>
      <c r="J1584" s="95">
        <v>137727.36501934208</v>
      </c>
      <c r="K1584" s="95">
        <v>727221.08333333337</v>
      </c>
      <c r="R1584" s="42"/>
    </row>
    <row r="1585" spans="2:18" x14ac:dyDescent="0.35">
      <c r="B1585" s="66">
        <v>44568</v>
      </c>
      <c r="C1585">
        <f t="shared" si="96"/>
        <v>2022</v>
      </c>
      <c r="D1585">
        <f t="shared" si="97"/>
        <v>1</v>
      </c>
      <c r="E1585">
        <f t="shared" si="98"/>
        <v>7</v>
      </c>
      <c r="F1585" s="36">
        <f>IF(VLOOKUP(B1585,Temperature!$A$5:$F$2241,6,FALSE)=999,0,VLOOKUP(B1585,Temperature!$A$5:$F$2241,6,FALSE))</f>
        <v>23.79167</v>
      </c>
      <c r="G1585" s="94">
        <f t="shared" si="99"/>
        <v>345428.09343704302</v>
      </c>
      <c r="H1585" s="94">
        <v>1410.4166666666667</v>
      </c>
      <c r="I1585" s="94">
        <f>VLOOKUP(B1585,'Daily NLSL'!D1562:E3387,2,FALSE)</f>
        <v>202280.0633842879</v>
      </c>
      <c r="J1585" s="95">
        <v>133292.30151200251</v>
      </c>
      <c r="K1585" s="95">
        <v>682410.875</v>
      </c>
      <c r="R1585" s="42"/>
    </row>
    <row r="1586" spans="2:18" x14ac:dyDescent="0.35">
      <c r="B1586" s="66">
        <v>44569</v>
      </c>
      <c r="C1586">
        <f t="shared" si="96"/>
        <v>2022</v>
      </c>
      <c r="D1586">
        <f t="shared" si="97"/>
        <v>1</v>
      </c>
      <c r="E1586">
        <f t="shared" si="98"/>
        <v>8</v>
      </c>
      <c r="F1586" s="36">
        <f>IF(VLOOKUP(B1586,Temperature!$A$5:$F$2241,6,FALSE)=999,0,VLOOKUP(B1586,Temperature!$A$5:$F$2241,6,FALSE))</f>
        <v>16.29167</v>
      </c>
      <c r="G1586" s="94">
        <f t="shared" si="99"/>
        <v>349556.64826054708</v>
      </c>
      <c r="H1586" s="94">
        <v>1420</v>
      </c>
      <c r="I1586" s="94">
        <f>VLOOKUP(B1586,'Daily NLSL'!D1563:E3388,2,FALSE)</f>
        <v>200698.60298076874</v>
      </c>
      <c r="J1586" s="95">
        <v>128331.3320920175</v>
      </c>
      <c r="K1586" s="95">
        <v>680006.58333333337</v>
      </c>
      <c r="R1586" s="42"/>
    </row>
    <row r="1587" spans="2:18" x14ac:dyDescent="0.35">
      <c r="B1587" s="66">
        <v>44570</v>
      </c>
      <c r="C1587">
        <f t="shared" si="96"/>
        <v>2022</v>
      </c>
      <c r="D1587">
        <f t="shared" si="97"/>
        <v>1</v>
      </c>
      <c r="E1587">
        <f t="shared" si="98"/>
        <v>9</v>
      </c>
      <c r="F1587" s="36">
        <f>IF(VLOOKUP(B1587,Temperature!$A$5:$F$2241,6,FALSE)=999,0,VLOOKUP(B1587,Temperature!$A$5:$F$2241,6,FALSE))</f>
        <v>17.20833</v>
      </c>
      <c r="G1587" s="94">
        <f t="shared" si="99"/>
        <v>370972.55831240321</v>
      </c>
      <c r="H1587" s="94">
        <v>1452.0833333333333</v>
      </c>
      <c r="I1587" s="94">
        <f>VLOOKUP(B1587,'Daily NLSL'!D1564:E3389,2,FALSE)</f>
        <v>200474.52309175624</v>
      </c>
      <c r="J1587" s="95">
        <v>129340.62692917376</v>
      </c>
      <c r="K1587" s="95">
        <v>702239.79166666663</v>
      </c>
      <c r="R1587" s="42"/>
    </row>
    <row r="1588" spans="2:18" x14ac:dyDescent="0.35">
      <c r="B1588" s="66">
        <v>44571</v>
      </c>
      <c r="C1588">
        <f t="shared" si="96"/>
        <v>2022</v>
      </c>
      <c r="D1588">
        <f t="shared" si="97"/>
        <v>1</v>
      </c>
      <c r="E1588">
        <f t="shared" si="98"/>
        <v>10</v>
      </c>
      <c r="F1588" s="36">
        <f>IF(VLOOKUP(B1588,Temperature!$A$5:$F$2241,6,FALSE)=999,0,VLOOKUP(B1588,Temperature!$A$5:$F$2241,6,FALSE))</f>
        <v>15.16667</v>
      </c>
      <c r="G1588" s="94">
        <f t="shared" si="99"/>
        <v>407996.95998773287</v>
      </c>
      <c r="H1588" s="94">
        <v>1527.5</v>
      </c>
      <c r="I1588" s="94">
        <f>VLOOKUP(B1588,'Daily NLSL'!D1565:E3390,2,FALSE)</f>
        <v>202898.93835323583</v>
      </c>
      <c r="J1588" s="95">
        <v>138061.89332569792</v>
      </c>
      <c r="K1588" s="95">
        <v>750485.29166666663</v>
      </c>
      <c r="R1588" s="42"/>
    </row>
    <row r="1589" spans="2:18" x14ac:dyDescent="0.35">
      <c r="B1589" s="66">
        <v>44572</v>
      </c>
      <c r="C1589">
        <f t="shared" si="96"/>
        <v>2022</v>
      </c>
      <c r="D1589">
        <f t="shared" si="97"/>
        <v>1</v>
      </c>
      <c r="E1589">
        <f t="shared" si="98"/>
        <v>11</v>
      </c>
      <c r="F1589" s="36">
        <f>IF(VLOOKUP(B1589,Temperature!$A$5:$F$2241,6,FALSE)=999,0,VLOOKUP(B1589,Temperature!$A$5:$F$2241,6,FALSE))</f>
        <v>28.45833</v>
      </c>
      <c r="G1589" s="94">
        <f t="shared" si="99"/>
        <v>378871.43869460293</v>
      </c>
      <c r="H1589" s="94">
        <v>1468.75</v>
      </c>
      <c r="I1589" s="94">
        <f>VLOOKUP(B1589,'Daily NLSL'!D1566:E3391,2,FALSE)</f>
        <v>201801.87075883418</v>
      </c>
      <c r="J1589" s="95">
        <v>141958.31554656292</v>
      </c>
      <c r="K1589" s="95">
        <v>724100.375</v>
      </c>
      <c r="R1589" s="42"/>
    </row>
    <row r="1590" spans="2:18" x14ac:dyDescent="0.35">
      <c r="B1590" s="66">
        <v>44573</v>
      </c>
      <c r="C1590">
        <f t="shared" si="96"/>
        <v>2022</v>
      </c>
      <c r="D1590">
        <f t="shared" si="97"/>
        <v>1</v>
      </c>
      <c r="E1590">
        <f t="shared" si="98"/>
        <v>12</v>
      </c>
      <c r="F1590" s="36">
        <f>IF(VLOOKUP(B1590,Temperature!$A$5:$F$2241,6,FALSE)=999,0,VLOOKUP(B1590,Temperature!$A$5:$F$2241,6,FALSE))</f>
        <v>33.666670000000003</v>
      </c>
      <c r="G1590" s="94">
        <f t="shared" si="99"/>
        <v>355178.25230161543</v>
      </c>
      <c r="H1590" s="94">
        <v>1400</v>
      </c>
      <c r="I1590" s="94">
        <f>VLOOKUP(B1590,'Daily NLSL'!D1567:E3392,2,FALSE)</f>
        <v>200137.8030375079</v>
      </c>
      <c r="J1590" s="95">
        <v>144059.02799420999</v>
      </c>
      <c r="K1590" s="95">
        <v>700775.08333333337</v>
      </c>
      <c r="R1590" s="42"/>
    </row>
    <row r="1591" spans="2:18" x14ac:dyDescent="0.35">
      <c r="B1591" s="66">
        <v>44574</v>
      </c>
      <c r="C1591">
        <f t="shared" si="96"/>
        <v>2022</v>
      </c>
      <c r="D1591">
        <f t="shared" si="97"/>
        <v>1</v>
      </c>
      <c r="E1591">
        <f t="shared" si="98"/>
        <v>13</v>
      </c>
      <c r="F1591" s="36">
        <f>IF(VLOOKUP(B1591,Temperature!$A$5:$F$2241,6,FALSE)=999,0,VLOOKUP(B1591,Temperature!$A$5:$F$2241,6,FALSE))</f>
        <v>31.08333</v>
      </c>
      <c r="G1591" s="94">
        <f t="shared" si="99"/>
        <v>351463.13807046297</v>
      </c>
      <c r="H1591" s="94">
        <v>1399.5833333333333</v>
      </c>
      <c r="I1591" s="94">
        <f>VLOOKUP(B1591,'Daily NLSL'!D1568:E3393,2,FALSE)</f>
        <v>200281.44076553042</v>
      </c>
      <c r="J1591" s="95">
        <v>144047.33783067335</v>
      </c>
      <c r="K1591" s="95">
        <v>697191.50000000012</v>
      </c>
      <c r="R1591" s="42"/>
    </row>
    <row r="1592" spans="2:18" x14ac:dyDescent="0.35">
      <c r="B1592" s="66">
        <v>44575</v>
      </c>
      <c r="C1592">
        <f t="shared" si="96"/>
        <v>2022</v>
      </c>
      <c r="D1592">
        <f t="shared" si="97"/>
        <v>1</v>
      </c>
      <c r="E1592">
        <f t="shared" si="98"/>
        <v>14</v>
      </c>
      <c r="F1592" s="36">
        <f>IF(VLOOKUP(B1592,Temperature!$A$5:$F$2241,6,FALSE)=999,0,VLOOKUP(B1592,Temperature!$A$5:$F$2241,6,FALSE))</f>
        <v>32.958329999999997</v>
      </c>
      <c r="G1592" s="94">
        <f t="shared" si="99"/>
        <v>363152.44412127876</v>
      </c>
      <c r="H1592" s="94">
        <v>1350.8333333333333</v>
      </c>
      <c r="I1592" s="94">
        <f>VLOOKUP(B1592,'Daily NLSL'!D1569:E3394,2,FALSE)</f>
        <v>202127.07043393832</v>
      </c>
      <c r="J1592" s="95">
        <v>143326.90211144957</v>
      </c>
      <c r="K1592" s="95">
        <v>709957.25</v>
      </c>
      <c r="R1592" s="42"/>
    </row>
    <row r="1593" spans="2:18" x14ac:dyDescent="0.35">
      <c r="B1593" s="66">
        <v>44576</v>
      </c>
      <c r="C1593">
        <f t="shared" si="96"/>
        <v>2022</v>
      </c>
      <c r="D1593">
        <f t="shared" si="97"/>
        <v>1</v>
      </c>
      <c r="E1593">
        <f t="shared" si="98"/>
        <v>15</v>
      </c>
      <c r="F1593" s="36">
        <f>IF(VLOOKUP(B1593,Temperature!$A$5:$F$2241,6,FALSE)=999,0,VLOOKUP(B1593,Temperature!$A$5:$F$2241,6,FALSE))</f>
        <v>33.958329999999997</v>
      </c>
      <c r="G1593" s="94">
        <f t="shared" si="99"/>
        <v>332685.68125189166</v>
      </c>
      <c r="H1593" s="94">
        <v>1290.8333333333333</v>
      </c>
      <c r="I1593" s="94">
        <f>VLOOKUP(B1593,'Daily NLSL'!D1570:E3395,2,FALSE)</f>
        <v>199638.34473002539</v>
      </c>
      <c r="J1593" s="95">
        <v>140940.43235141624</v>
      </c>
      <c r="K1593" s="95">
        <v>674555.29166666663</v>
      </c>
      <c r="R1593" s="42"/>
    </row>
    <row r="1594" spans="2:18" x14ac:dyDescent="0.35">
      <c r="B1594" s="66">
        <v>44577</v>
      </c>
      <c r="C1594">
        <f t="shared" si="96"/>
        <v>2022</v>
      </c>
      <c r="D1594">
        <f t="shared" si="97"/>
        <v>1</v>
      </c>
      <c r="E1594">
        <f t="shared" si="98"/>
        <v>16</v>
      </c>
      <c r="F1594" s="36">
        <f>IF(VLOOKUP(B1594,Temperature!$A$5:$F$2241,6,FALSE)=999,0,VLOOKUP(B1594,Temperature!$A$5:$F$2241,6,FALSE))</f>
        <v>33.375</v>
      </c>
      <c r="G1594" s="94">
        <f t="shared" si="99"/>
        <v>328723.41601139749</v>
      </c>
      <c r="H1594" s="94">
        <v>1291.25</v>
      </c>
      <c r="I1594" s="94">
        <f>VLOOKUP(B1594,'Daily NLSL'!D1571:E3396,2,FALSE)</f>
        <v>199277.12342232501</v>
      </c>
      <c r="J1594" s="95">
        <v>136628.54389961084</v>
      </c>
      <c r="K1594" s="95">
        <v>665920.33333333337</v>
      </c>
      <c r="R1594" s="42"/>
    </row>
    <row r="1595" spans="2:18" x14ac:dyDescent="0.35">
      <c r="B1595" s="66">
        <v>44578</v>
      </c>
      <c r="C1595">
        <f t="shared" si="96"/>
        <v>2022</v>
      </c>
      <c r="D1595">
        <f t="shared" si="97"/>
        <v>1</v>
      </c>
      <c r="E1595">
        <f t="shared" si="98"/>
        <v>17</v>
      </c>
      <c r="F1595" s="36">
        <f>IF(VLOOKUP(B1595,Temperature!$A$5:$F$2241,6,FALSE)=999,0,VLOOKUP(B1595,Temperature!$A$5:$F$2241,6,FALSE))</f>
        <v>32</v>
      </c>
      <c r="G1595" s="94">
        <f t="shared" si="99"/>
        <v>352103.71102713747</v>
      </c>
      <c r="H1595" s="94">
        <v>1315.4166666666667</v>
      </c>
      <c r="I1595" s="94">
        <f>VLOOKUP(B1595,'Daily NLSL'!D1572:E3397,2,FALSE)</f>
        <v>199795.68644943333</v>
      </c>
      <c r="J1595" s="95">
        <v>142478.26919009583</v>
      </c>
      <c r="K1595" s="95">
        <v>695693.08333333326</v>
      </c>
      <c r="R1595" s="42"/>
    </row>
    <row r="1596" spans="2:18" x14ac:dyDescent="0.35">
      <c r="B1596" s="66">
        <v>44579</v>
      </c>
      <c r="C1596">
        <f t="shared" si="96"/>
        <v>2022</v>
      </c>
      <c r="D1596">
        <f t="shared" si="97"/>
        <v>1</v>
      </c>
      <c r="E1596">
        <f t="shared" si="98"/>
        <v>18</v>
      </c>
      <c r="F1596" s="36">
        <f>IF(VLOOKUP(B1596,Temperature!$A$5:$F$2241,6,FALSE)=999,0,VLOOKUP(B1596,Temperature!$A$5:$F$2241,6,FALSE))</f>
        <v>32.041670000000003</v>
      </c>
      <c r="G1596" s="94">
        <f t="shared" si="99"/>
        <v>352737.19140995305</v>
      </c>
      <c r="H1596" s="94">
        <v>1273.75</v>
      </c>
      <c r="I1596" s="94">
        <f>VLOOKUP(B1596,'Daily NLSL'!D1573:E3398,2,FALSE)</f>
        <v>201323.46589600167</v>
      </c>
      <c r="J1596" s="95">
        <v>141755.09269404542</v>
      </c>
      <c r="K1596" s="95">
        <v>697089.50000000012</v>
      </c>
      <c r="R1596" s="42"/>
    </row>
    <row r="1597" spans="2:18" x14ac:dyDescent="0.35">
      <c r="B1597" s="66">
        <v>44580</v>
      </c>
      <c r="C1597">
        <f t="shared" si="96"/>
        <v>2022</v>
      </c>
      <c r="D1597">
        <f t="shared" si="97"/>
        <v>1</v>
      </c>
      <c r="E1597">
        <f t="shared" si="98"/>
        <v>19</v>
      </c>
      <c r="F1597" s="36">
        <f>IF(VLOOKUP(B1597,Temperature!$A$5:$F$2241,6,FALSE)=999,0,VLOOKUP(B1597,Temperature!$A$5:$F$2241,6,FALSE))</f>
        <v>29.375</v>
      </c>
      <c r="G1597" s="94">
        <f t="shared" si="99"/>
        <v>348086.53287071874</v>
      </c>
      <c r="H1597" s="94">
        <v>1282.0833333333333</v>
      </c>
      <c r="I1597" s="94">
        <f>VLOOKUP(B1597,'Daily NLSL'!D1574:E3399,2,FALSE)</f>
        <v>201238.11543104498</v>
      </c>
      <c r="J1597" s="95">
        <v>144187.01836490291</v>
      </c>
      <c r="K1597" s="95">
        <v>694793.75</v>
      </c>
      <c r="R1597" s="42"/>
    </row>
    <row r="1598" spans="2:18" x14ac:dyDescent="0.35">
      <c r="B1598" s="66">
        <v>44581</v>
      </c>
      <c r="C1598">
        <f t="shared" si="96"/>
        <v>2022</v>
      </c>
      <c r="D1598">
        <f t="shared" si="97"/>
        <v>1</v>
      </c>
      <c r="E1598">
        <f t="shared" si="98"/>
        <v>20</v>
      </c>
      <c r="F1598" s="36">
        <f>IF(VLOOKUP(B1598,Temperature!$A$5:$F$2241,6,FALSE)=999,0,VLOOKUP(B1598,Temperature!$A$5:$F$2241,6,FALSE))</f>
        <v>33.541670000000003</v>
      </c>
      <c r="G1598" s="94">
        <f t="shared" si="99"/>
        <v>332658.15139711875</v>
      </c>
      <c r="H1598" s="94">
        <v>1261.25</v>
      </c>
      <c r="I1598" s="94">
        <f>VLOOKUP(B1598,'Daily NLSL'!D1575:E3400,2,FALSE)</f>
        <v>201862.62517656875</v>
      </c>
      <c r="J1598" s="95">
        <v>147287.8484263125</v>
      </c>
      <c r="K1598" s="95">
        <v>683069.875</v>
      </c>
      <c r="R1598" s="42"/>
    </row>
    <row r="1599" spans="2:18" x14ac:dyDescent="0.35">
      <c r="B1599" s="66">
        <v>44582</v>
      </c>
      <c r="C1599">
        <f t="shared" si="96"/>
        <v>2022</v>
      </c>
      <c r="D1599">
        <f t="shared" si="97"/>
        <v>1</v>
      </c>
      <c r="E1599">
        <f t="shared" si="98"/>
        <v>21</v>
      </c>
      <c r="F1599" s="36">
        <f>IF(VLOOKUP(B1599,Temperature!$A$5:$F$2241,6,FALSE)=999,0,VLOOKUP(B1599,Temperature!$A$5:$F$2241,6,FALSE))</f>
        <v>28.41667</v>
      </c>
      <c r="G1599" s="94">
        <f t="shared" si="99"/>
        <v>342514.34768236766</v>
      </c>
      <c r="H1599" s="94">
        <v>1336.6666666666667</v>
      </c>
      <c r="I1599" s="94">
        <f>VLOOKUP(B1599,'Daily NLSL'!D1576:E3401,2,FALSE)</f>
        <v>203315.18283055958</v>
      </c>
      <c r="J1599" s="95">
        <v>147703.80282040624</v>
      </c>
      <c r="K1599" s="95">
        <v>694870.00000000012</v>
      </c>
      <c r="R1599" s="42"/>
    </row>
    <row r="1600" spans="2:18" x14ac:dyDescent="0.35">
      <c r="B1600" s="66">
        <v>44583</v>
      </c>
      <c r="C1600">
        <f t="shared" si="96"/>
        <v>2022</v>
      </c>
      <c r="D1600">
        <f t="shared" si="97"/>
        <v>1</v>
      </c>
      <c r="E1600">
        <f t="shared" si="98"/>
        <v>22</v>
      </c>
      <c r="F1600" s="36">
        <f>IF(VLOOKUP(B1600,Temperature!$A$5:$F$2241,6,FALSE)=999,0,VLOOKUP(B1600,Temperature!$A$5:$F$2241,6,FALSE))</f>
        <v>23.79167</v>
      </c>
      <c r="G1600" s="94">
        <f t="shared" si="99"/>
        <v>357721.88941907173</v>
      </c>
      <c r="H1600" s="94">
        <v>1376.6666666666667</v>
      </c>
      <c r="I1600" s="94">
        <f>VLOOKUP(B1600,'Daily NLSL'!D1577:E3402,2,FALSE)</f>
        <v>201531.17834035706</v>
      </c>
      <c r="J1600" s="95">
        <v>143569.93224057124</v>
      </c>
      <c r="K1600" s="95">
        <v>704199.66666666663</v>
      </c>
      <c r="R1600" s="42"/>
    </row>
    <row r="1601" spans="2:18" x14ac:dyDescent="0.35">
      <c r="B1601" s="66">
        <v>44584</v>
      </c>
      <c r="C1601">
        <f t="shared" si="96"/>
        <v>2022</v>
      </c>
      <c r="D1601">
        <f t="shared" si="97"/>
        <v>1</v>
      </c>
      <c r="E1601">
        <f t="shared" si="98"/>
        <v>23</v>
      </c>
      <c r="F1601" s="36">
        <f>IF(VLOOKUP(B1601,Temperature!$A$5:$F$2241,6,FALSE)=999,0,VLOOKUP(B1601,Temperature!$A$5:$F$2241,6,FALSE))</f>
        <v>27.20833</v>
      </c>
      <c r="G1601" s="94">
        <f t="shared" si="99"/>
        <v>343342.38296764542</v>
      </c>
      <c r="H1601" s="94">
        <v>1289.1666666666667</v>
      </c>
      <c r="I1601" s="94">
        <f>VLOOKUP(B1601,'Daily NLSL'!D1578:E3403,2,FALSE)</f>
        <v>200076.93117616462</v>
      </c>
      <c r="J1601" s="95">
        <v>142144.01918952333</v>
      </c>
      <c r="K1601" s="95">
        <v>686852.5</v>
      </c>
      <c r="R1601" s="42"/>
    </row>
    <row r="1602" spans="2:18" x14ac:dyDescent="0.35">
      <c r="B1602" s="66">
        <v>44585</v>
      </c>
      <c r="C1602">
        <f t="shared" si="96"/>
        <v>2022</v>
      </c>
      <c r="D1602">
        <f t="shared" si="97"/>
        <v>1</v>
      </c>
      <c r="E1602">
        <f t="shared" si="98"/>
        <v>24</v>
      </c>
      <c r="F1602" s="36">
        <f>IF(VLOOKUP(B1602,Temperature!$A$5:$F$2241,6,FALSE)=999,0,VLOOKUP(B1602,Temperature!$A$5:$F$2241,6,FALSE))</f>
        <v>28.375</v>
      </c>
      <c r="G1602" s="94">
        <f t="shared" si="99"/>
        <v>354610.68976032827</v>
      </c>
      <c r="H1602" s="94">
        <v>1339.9999999999998</v>
      </c>
      <c r="I1602" s="94">
        <f>VLOOKUP(B1602,'Daily NLSL'!D1579:E3404,2,FALSE)</f>
        <v>202342.15749804582</v>
      </c>
      <c r="J1602" s="95">
        <v>146242.4444082925</v>
      </c>
      <c r="K1602" s="95">
        <v>704535.29166666663</v>
      </c>
      <c r="R1602" s="42"/>
    </row>
    <row r="1603" spans="2:18" x14ac:dyDescent="0.35">
      <c r="B1603" s="66">
        <v>44586</v>
      </c>
      <c r="C1603">
        <f t="shared" si="96"/>
        <v>2022</v>
      </c>
      <c r="D1603">
        <f t="shared" si="97"/>
        <v>1</v>
      </c>
      <c r="E1603">
        <f t="shared" si="98"/>
        <v>25</v>
      </c>
      <c r="F1603" s="36">
        <f>IF(VLOOKUP(B1603,Temperature!$A$5:$F$2241,6,FALSE)=999,0,VLOOKUP(B1603,Temperature!$A$5:$F$2241,6,FALSE))</f>
        <v>24.79167</v>
      </c>
      <c r="G1603" s="94">
        <f t="shared" si="99"/>
        <v>360270.66069884587</v>
      </c>
      <c r="H1603" s="94">
        <v>1416.25</v>
      </c>
      <c r="I1603" s="94">
        <f>VLOOKUP(B1603,'Daily NLSL'!D1580:E3405,2,FALSE)</f>
        <v>201758.2689801704</v>
      </c>
      <c r="J1603" s="95">
        <v>146749.11198765042</v>
      </c>
      <c r="K1603" s="95">
        <v>710194.29166666663</v>
      </c>
      <c r="R1603" s="42"/>
    </row>
    <row r="1604" spans="2:18" x14ac:dyDescent="0.35">
      <c r="B1604" s="66">
        <v>44587</v>
      </c>
      <c r="C1604">
        <f t="shared" si="96"/>
        <v>2022</v>
      </c>
      <c r="D1604">
        <f t="shared" si="97"/>
        <v>1</v>
      </c>
      <c r="E1604">
        <f t="shared" si="98"/>
        <v>26</v>
      </c>
      <c r="F1604" s="36">
        <f>IF(VLOOKUP(B1604,Temperature!$A$5:$F$2241,6,FALSE)=999,0,VLOOKUP(B1604,Temperature!$A$5:$F$2241,6,FALSE))</f>
        <v>27.79167</v>
      </c>
      <c r="G1604" s="94">
        <f t="shared" si="99"/>
        <v>358421.79259959585</v>
      </c>
      <c r="H1604" s="94">
        <v>1399.1666666666667</v>
      </c>
      <c r="I1604" s="94">
        <f>VLOOKUP(B1604,'Daily NLSL'!D1581:E3406,2,FALSE)</f>
        <v>201350.00395718418</v>
      </c>
      <c r="J1604" s="95">
        <v>142448.20344322</v>
      </c>
      <c r="K1604" s="95">
        <v>703619.16666666663</v>
      </c>
      <c r="R1604" s="42"/>
    </row>
    <row r="1605" spans="2:18" x14ac:dyDescent="0.35">
      <c r="B1605" s="66">
        <v>44588</v>
      </c>
      <c r="C1605">
        <f t="shared" si="96"/>
        <v>2022</v>
      </c>
      <c r="D1605">
        <f t="shared" si="97"/>
        <v>1</v>
      </c>
      <c r="E1605">
        <f t="shared" si="98"/>
        <v>27</v>
      </c>
      <c r="F1605" s="36">
        <f>IF(VLOOKUP(B1605,Temperature!$A$5:$F$2241,6,FALSE)=999,0,VLOOKUP(B1605,Temperature!$A$5:$F$2241,6,FALSE))</f>
        <v>26.41667</v>
      </c>
      <c r="G1605" s="94">
        <f t="shared" si="99"/>
        <v>361719.05139396549</v>
      </c>
      <c r="H1605" s="94">
        <v>1363.7499999999998</v>
      </c>
      <c r="I1605" s="94">
        <f>VLOOKUP(B1605,'Daily NLSL'!D1582:E3407,2,FALSE)</f>
        <v>201707.63987928376</v>
      </c>
      <c r="J1605" s="95">
        <v>146133.76706008418</v>
      </c>
      <c r="K1605" s="95">
        <v>710924.20833333337</v>
      </c>
      <c r="R1605" s="42"/>
    </row>
    <row r="1606" spans="2:18" x14ac:dyDescent="0.35">
      <c r="B1606" s="66">
        <v>44589</v>
      </c>
      <c r="C1606">
        <f t="shared" si="96"/>
        <v>2022</v>
      </c>
      <c r="D1606">
        <f t="shared" si="97"/>
        <v>1</v>
      </c>
      <c r="E1606">
        <f t="shared" si="98"/>
        <v>28</v>
      </c>
      <c r="F1606" s="36">
        <f>IF(VLOOKUP(B1606,Temperature!$A$5:$F$2241,6,FALSE)=999,0,VLOOKUP(B1606,Temperature!$A$5:$F$2241,6,FALSE))</f>
        <v>26.79167</v>
      </c>
      <c r="G1606" s="94">
        <f t="shared" si="99"/>
        <v>358791.99658780789</v>
      </c>
      <c r="H1606" s="94">
        <v>1310.8333333333333</v>
      </c>
      <c r="I1606" s="94">
        <f>VLOOKUP(B1606,'Daily NLSL'!D1583:E3408,2,FALSE)</f>
        <v>202224.52681831748</v>
      </c>
      <c r="J1606" s="95">
        <v>141385.18492720791</v>
      </c>
      <c r="K1606" s="95">
        <v>703712.54166666663</v>
      </c>
      <c r="R1606" s="42"/>
    </row>
    <row r="1607" spans="2:18" x14ac:dyDescent="0.35">
      <c r="B1607" s="66">
        <v>44590</v>
      </c>
      <c r="C1607">
        <f t="shared" si="96"/>
        <v>2022</v>
      </c>
      <c r="D1607">
        <f t="shared" si="97"/>
        <v>1</v>
      </c>
      <c r="E1607">
        <f t="shared" si="98"/>
        <v>29</v>
      </c>
      <c r="F1607" s="36">
        <f>IF(VLOOKUP(B1607,Temperature!$A$5:$F$2241,6,FALSE)=999,0,VLOOKUP(B1607,Temperature!$A$5:$F$2241,6,FALSE))</f>
        <v>27</v>
      </c>
      <c r="G1607" s="94">
        <f t="shared" si="99"/>
        <v>357461.27035020909</v>
      </c>
      <c r="H1607" s="94">
        <v>1320.8333333333333</v>
      </c>
      <c r="I1607" s="94">
        <f>VLOOKUP(B1607,'Daily NLSL'!D1584:E3409,2,FALSE)</f>
        <v>199901.72796161834</v>
      </c>
      <c r="J1607" s="95">
        <v>136995.87668817249</v>
      </c>
      <c r="K1607" s="95">
        <v>695679.70833333326</v>
      </c>
      <c r="R1607" s="42"/>
    </row>
    <row r="1608" spans="2:18" x14ac:dyDescent="0.35">
      <c r="B1608" s="66">
        <v>44591</v>
      </c>
      <c r="C1608">
        <f t="shared" si="96"/>
        <v>2022</v>
      </c>
      <c r="D1608">
        <f t="shared" si="97"/>
        <v>1</v>
      </c>
      <c r="E1608">
        <f t="shared" si="98"/>
        <v>30</v>
      </c>
      <c r="F1608" s="36">
        <f>IF(VLOOKUP(B1608,Temperature!$A$5:$F$2241,6,FALSE)=999,0,VLOOKUP(B1608,Temperature!$A$5:$F$2241,6,FALSE))</f>
        <v>27.41667</v>
      </c>
      <c r="G1608" s="94">
        <f t="shared" si="99"/>
        <v>350890.82777998416</v>
      </c>
      <c r="H1608" s="94">
        <v>1372.0833333333333</v>
      </c>
      <c r="I1608" s="94">
        <f>VLOOKUP(B1608,'Daily NLSL'!D1585:E3410,2,FALSE)</f>
        <v>197501.17724145416</v>
      </c>
      <c r="J1608" s="95">
        <v>135846.78664522833</v>
      </c>
      <c r="K1608" s="95">
        <v>685610.875</v>
      </c>
      <c r="R1608" s="42"/>
    </row>
    <row r="1609" spans="2:18" x14ac:dyDescent="0.35">
      <c r="B1609" s="66">
        <v>44592</v>
      </c>
      <c r="C1609">
        <f t="shared" si="96"/>
        <v>2022</v>
      </c>
      <c r="D1609">
        <f t="shared" si="97"/>
        <v>1</v>
      </c>
      <c r="E1609">
        <f t="shared" si="98"/>
        <v>31</v>
      </c>
      <c r="F1609" s="36">
        <f>IF(VLOOKUP(B1609,Temperature!$A$5:$F$2241,6,FALSE)=999,0,VLOOKUP(B1609,Temperature!$A$5:$F$2241,6,FALSE))</f>
        <v>23.91667</v>
      </c>
      <c r="G1609" s="94">
        <f t="shared" si="99"/>
        <v>340757.02603923739</v>
      </c>
      <c r="H1609" s="94">
        <v>1385.8333333333333</v>
      </c>
      <c r="I1609" s="94">
        <f>VLOOKUP(B1609,'Daily NLSL'!D1586:E3411,2,FALSE)</f>
        <v>199215.43616678333</v>
      </c>
      <c r="J1609" s="95">
        <v>142305.16279397917</v>
      </c>
      <c r="K1609" s="95">
        <v>683663.45833333326</v>
      </c>
      <c r="R1609" s="42"/>
    </row>
    <row r="1610" spans="2:18" x14ac:dyDescent="0.35">
      <c r="B1610" s="66">
        <v>44593</v>
      </c>
      <c r="C1610">
        <f t="shared" si="96"/>
        <v>2022</v>
      </c>
      <c r="D1610">
        <f t="shared" si="97"/>
        <v>2</v>
      </c>
      <c r="E1610">
        <f t="shared" si="98"/>
        <v>1</v>
      </c>
      <c r="F1610" s="36">
        <f>IF(VLOOKUP(B1610,Temperature!$A$5:$F$2241,6,FALSE)=999,0,VLOOKUP(B1610,Temperature!$A$5:$F$2241,6,FALSE))</f>
        <v>20.25</v>
      </c>
      <c r="G1610" s="94">
        <f t="shared" si="99"/>
        <v>358871.00340465712</v>
      </c>
      <c r="H1610" s="94">
        <v>1348.7499999999998</v>
      </c>
      <c r="I1610" s="94">
        <f>VLOOKUP(B1610,'Daily NLSL'!D1587:E3412,2,FALSE)</f>
        <v>200126.53935653751</v>
      </c>
      <c r="J1610" s="95">
        <v>147824.41557213877</v>
      </c>
      <c r="K1610" s="95">
        <v>708170.70833333337</v>
      </c>
      <c r="R1610" s="42"/>
    </row>
    <row r="1611" spans="2:18" x14ac:dyDescent="0.35">
      <c r="B1611" s="66">
        <v>44594</v>
      </c>
      <c r="C1611">
        <f t="shared" si="96"/>
        <v>2022</v>
      </c>
      <c r="D1611">
        <f t="shared" si="97"/>
        <v>2</v>
      </c>
      <c r="E1611">
        <f t="shared" si="98"/>
        <v>2</v>
      </c>
      <c r="F1611" s="36">
        <f>IF(VLOOKUP(B1611,Temperature!$A$5:$F$2241,6,FALSE)=999,0,VLOOKUP(B1611,Temperature!$A$5:$F$2241,6,FALSE))</f>
        <v>21.75</v>
      </c>
      <c r="G1611" s="94">
        <f t="shared" si="99"/>
        <v>370921.97217784217</v>
      </c>
      <c r="H1611" s="94">
        <v>1370.4166666666667</v>
      </c>
      <c r="I1611" s="94">
        <f>VLOOKUP(B1611,'Daily NLSL'!D1588:E3413,2,FALSE)</f>
        <v>202340.44533800581</v>
      </c>
      <c r="J1611" s="95">
        <v>150043.95748415208</v>
      </c>
      <c r="K1611" s="95">
        <v>724676.79166666663</v>
      </c>
      <c r="R1611" s="42"/>
    </row>
    <row r="1612" spans="2:18" x14ac:dyDescent="0.35">
      <c r="B1612" s="66">
        <v>44595</v>
      </c>
      <c r="C1612">
        <f t="shared" si="96"/>
        <v>2022</v>
      </c>
      <c r="D1612">
        <f t="shared" si="97"/>
        <v>2</v>
      </c>
      <c r="E1612">
        <f t="shared" si="98"/>
        <v>3</v>
      </c>
      <c r="F1612" s="36">
        <f>IF(VLOOKUP(B1612,Temperature!$A$5:$F$2241,6,FALSE)=999,0,VLOOKUP(B1612,Temperature!$A$5:$F$2241,6,FALSE))</f>
        <v>20.29167</v>
      </c>
      <c r="G1612" s="94">
        <f t="shared" si="99"/>
        <v>363986.06506476825</v>
      </c>
      <c r="H1612" s="94">
        <v>1629.5833333333333</v>
      </c>
      <c r="I1612" s="94">
        <f>VLOOKUP(B1612,'Daily NLSL'!D1589:E3414,2,FALSE)</f>
        <v>200509.90968998169</v>
      </c>
      <c r="J1612" s="95">
        <v>159249.44191191666</v>
      </c>
      <c r="K1612" s="95">
        <v>725375</v>
      </c>
      <c r="R1612" s="42"/>
    </row>
    <row r="1613" spans="2:18" x14ac:dyDescent="0.35">
      <c r="B1613" s="66">
        <v>44596</v>
      </c>
      <c r="C1613">
        <f t="shared" si="96"/>
        <v>2022</v>
      </c>
      <c r="D1613">
        <f t="shared" si="97"/>
        <v>2</v>
      </c>
      <c r="E1613">
        <f t="shared" si="98"/>
        <v>4</v>
      </c>
      <c r="F1613" s="36">
        <f>IF(VLOOKUP(B1613,Temperature!$A$5:$F$2241,6,FALSE)=999,0,VLOOKUP(B1613,Temperature!$A$5:$F$2241,6,FALSE))</f>
        <v>27.125</v>
      </c>
      <c r="G1613" s="94">
        <f t="shared" si="99"/>
        <v>363015.87192931294</v>
      </c>
      <c r="H1613" s="94">
        <v>1888.75</v>
      </c>
      <c r="I1613" s="94">
        <f>VLOOKUP(B1613,'Daily NLSL'!D1590:E3415,2,FALSE)</f>
        <v>203348.81217878792</v>
      </c>
      <c r="J1613" s="95">
        <v>157155.10755856583</v>
      </c>
      <c r="K1613" s="95">
        <v>725408.54166666663</v>
      </c>
      <c r="R1613" s="42"/>
    </row>
    <row r="1614" spans="2:18" x14ac:dyDescent="0.35">
      <c r="B1614" s="66">
        <v>44597</v>
      </c>
      <c r="C1614">
        <f t="shared" si="96"/>
        <v>2022</v>
      </c>
      <c r="D1614">
        <f t="shared" si="97"/>
        <v>2</v>
      </c>
      <c r="E1614">
        <f t="shared" si="98"/>
        <v>5</v>
      </c>
      <c r="F1614" s="36">
        <f>IF(VLOOKUP(B1614,Temperature!$A$5:$F$2241,6,FALSE)=999,0,VLOOKUP(B1614,Temperature!$A$5:$F$2241,6,FALSE))</f>
        <v>29.54167</v>
      </c>
      <c r="G1614" s="94">
        <f t="shared" si="99"/>
        <v>337588.62524975406</v>
      </c>
      <c r="H1614" s="94">
        <v>1832.0833333333333</v>
      </c>
      <c r="I1614" s="94">
        <f>VLOOKUP(B1614,'Daily NLSL'!D1591:E3416,2,FALSE)</f>
        <v>199118.81526784875</v>
      </c>
      <c r="J1614" s="95">
        <v>150925.14281573042</v>
      </c>
      <c r="K1614" s="95">
        <v>689464.66666666663</v>
      </c>
      <c r="R1614" s="42"/>
    </row>
    <row r="1615" spans="2:18" x14ac:dyDescent="0.35">
      <c r="B1615" s="66">
        <v>44598</v>
      </c>
      <c r="C1615">
        <f t="shared" si="96"/>
        <v>2022</v>
      </c>
      <c r="D1615">
        <f t="shared" si="97"/>
        <v>2</v>
      </c>
      <c r="E1615">
        <f t="shared" si="98"/>
        <v>6</v>
      </c>
      <c r="F1615" s="36">
        <f>IF(VLOOKUP(B1615,Temperature!$A$5:$F$2241,6,FALSE)=999,0,VLOOKUP(B1615,Temperature!$A$5:$F$2241,6,FALSE))</f>
        <v>28.45833</v>
      </c>
      <c r="G1615" s="94">
        <f t="shared" si="99"/>
        <v>320797.29659219761</v>
      </c>
      <c r="H1615" s="94">
        <v>1762.9166666666667</v>
      </c>
      <c r="I1615" s="94">
        <f>VLOOKUP(B1615,'Daily NLSL'!D1592:E3417,2,FALSE)</f>
        <v>199531.73487466204</v>
      </c>
      <c r="J1615" s="95">
        <v>150487.38519980709</v>
      </c>
      <c r="K1615" s="95">
        <v>672579.33333333337</v>
      </c>
      <c r="R1615" s="42"/>
    </row>
    <row r="1616" spans="2:18" x14ac:dyDescent="0.35">
      <c r="B1616" s="66">
        <v>44599</v>
      </c>
      <c r="C1616">
        <f t="shared" si="96"/>
        <v>2022</v>
      </c>
      <c r="D1616">
        <f t="shared" si="97"/>
        <v>2</v>
      </c>
      <c r="E1616">
        <f t="shared" si="98"/>
        <v>7</v>
      </c>
      <c r="F1616" s="36">
        <f>IF(VLOOKUP(B1616,Temperature!$A$5:$F$2241,6,FALSE)=999,0,VLOOKUP(B1616,Temperature!$A$5:$F$2241,6,FALSE))</f>
        <v>30.41667</v>
      </c>
      <c r="G1616" s="94">
        <f t="shared" si="99"/>
        <v>322601.30706686334</v>
      </c>
      <c r="H1616" s="94">
        <v>1792.9166666666667</v>
      </c>
      <c r="I1616" s="94">
        <f>VLOOKUP(B1616,'Daily NLSL'!D1593:E3418,2,FALSE)</f>
        <v>199779.55183673045</v>
      </c>
      <c r="J1616" s="95">
        <v>159234.09942973958</v>
      </c>
      <c r="K1616" s="95">
        <v>683407.875</v>
      </c>
      <c r="R1616" s="42"/>
    </row>
    <row r="1617" spans="2:18" x14ac:dyDescent="0.35">
      <c r="B1617" s="66">
        <v>44600</v>
      </c>
      <c r="C1617">
        <f t="shared" si="96"/>
        <v>2022</v>
      </c>
      <c r="D1617">
        <f t="shared" si="97"/>
        <v>2</v>
      </c>
      <c r="E1617">
        <f t="shared" si="98"/>
        <v>8</v>
      </c>
      <c r="F1617" s="36">
        <f>IF(VLOOKUP(B1617,Temperature!$A$5:$F$2241,6,FALSE)=999,0,VLOOKUP(B1617,Temperature!$A$5:$F$2241,6,FALSE))</f>
        <v>28.04167</v>
      </c>
      <c r="G1617" s="94">
        <f t="shared" si="99"/>
        <v>325693.61862160376</v>
      </c>
      <c r="H1617" s="94">
        <v>1302.5</v>
      </c>
      <c r="I1617" s="94">
        <f>VLOOKUP(B1617,'Daily NLSL'!D1594:E3419,2,FALSE)</f>
        <v>200484.40223841081</v>
      </c>
      <c r="J1617" s="95">
        <v>143911.14580665209</v>
      </c>
      <c r="K1617" s="95">
        <v>671391.66666666663</v>
      </c>
      <c r="R1617" s="42"/>
    </row>
    <row r="1618" spans="2:18" x14ac:dyDescent="0.35">
      <c r="B1618" s="66">
        <v>44601</v>
      </c>
      <c r="C1618">
        <f t="shared" si="96"/>
        <v>2022</v>
      </c>
      <c r="D1618">
        <f t="shared" si="97"/>
        <v>2</v>
      </c>
      <c r="E1618">
        <f t="shared" si="98"/>
        <v>9</v>
      </c>
      <c r="F1618" s="36">
        <f>IF(VLOOKUP(B1618,Temperature!$A$5:$F$2241,6,FALSE)=999,0,VLOOKUP(B1618,Temperature!$A$5:$F$2241,6,FALSE))</f>
        <v>28.08333</v>
      </c>
      <c r="G1618" s="94">
        <f t="shared" si="99"/>
        <v>305137.73267526459</v>
      </c>
      <c r="H1618" s="94">
        <v>1252.5</v>
      </c>
      <c r="I1618" s="94">
        <f>VLOOKUP(B1618,'Daily NLSL'!D1595:E3420,2,FALSE)</f>
        <v>201012.51112398997</v>
      </c>
      <c r="J1618" s="95">
        <v>143671.9228674121</v>
      </c>
      <c r="K1618" s="95">
        <v>651074.66666666663</v>
      </c>
      <c r="R1618" s="42"/>
    </row>
    <row r="1619" spans="2:18" x14ac:dyDescent="0.35">
      <c r="B1619" s="66">
        <v>44602</v>
      </c>
      <c r="C1619">
        <f t="shared" si="96"/>
        <v>2022</v>
      </c>
      <c r="D1619">
        <f t="shared" si="97"/>
        <v>2</v>
      </c>
      <c r="E1619">
        <f t="shared" si="98"/>
        <v>10</v>
      </c>
      <c r="F1619" s="36">
        <f>IF(VLOOKUP(B1619,Temperature!$A$5:$F$2241,6,FALSE)=999,0,VLOOKUP(B1619,Temperature!$A$5:$F$2241,6,FALSE))</f>
        <v>29</v>
      </c>
      <c r="G1619" s="94">
        <f t="shared" si="99"/>
        <v>302940.03225105174</v>
      </c>
      <c r="H1619" s="94">
        <v>1256.6666666666667</v>
      </c>
      <c r="I1619" s="94">
        <f>VLOOKUP(B1619,'Daily NLSL'!D1596:E3421,2,FALSE)</f>
        <v>201185.40925604792</v>
      </c>
      <c r="J1619" s="95">
        <v>146116.72515956708</v>
      </c>
      <c r="K1619" s="95">
        <v>651498.83333333337</v>
      </c>
      <c r="R1619" s="42"/>
    </row>
    <row r="1620" spans="2:18" x14ac:dyDescent="0.35">
      <c r="B1620" s="66">
        <v>44603</v>
      </c>
      <c r="C1620">
        <f t="shared" si="96"/>
        <v>2022</v>
      </c>
      <c r="D1620">
        <f t="shared" si="97"/>
        <v>2</v>
      </c>
      <c r="E1620">
        <f t="shared" si="98"/>
        <v>11</v>
      </c>
      <c r="F1620" s="36">
        <f>IF(VLOOKUP(B1620,Temperature!$A$5:$F$2241,6,FALSE)=999,0,VLOOKUP(B1620,Temperature!$A$5:$F$2241,6,FALSE))</f>
        <v>36.375</v>
      </c>
      <c r="G1620" s="94">
        <f t="shared" si="99"/>
        <v>294228.69332648546</v>
      </c>
      <c r="H1620" s="94">
        <v>1187.5</v>
      </c>
      <c r="I1620" s="94">
        <f>VLOOKUP(B1620,'Daily NLSL'!D1597:E3422,2,FALSE)</f>
        <v>202308.03425749834</v>
      </c>
      <c r="J1620" s="95">
        <v>149069.35574934958</v>
      </c>
      <c r="K1620" s="95">
        <v>646793.58333333337</v>
      </c>
      <c r="R1620" s="42"/>
    </row>
    <row r="1621" spans="2:18" x14ac:dyDescent="0.35">
      <c r="B1621" s="66">
        <v>44604</v>
      </c>
      <c r="C1621">
        <f t="shared" si="96"/>
        <v>2022</v>
      </c>
      <c r="D1621">
        <f t="shared" si="97"/>
        <v>2</v>
      </c>
      <c r="E1621">
        <f t="shared" si="98"/>
        <v>12</v>
      </c>
      <c r="F1621" s="36">
        <f>IF(VLOOKUP(B1621,Temperature!$A$5:$F$2241,6,FALSE)=999,0,VLOOKUP(B1621,Temperature!$A$5:$F$2241,6,FALSE))</f>
        <v>26.875</v>
      </c>
      <c r="G1621" s="94">
        <f t="shared" si="99"/>
        <v>302154.66447487124</v>
      </c>
      <c r="H1621" s="94">
        <v>1182.0833333333333</v>
      </c>
      <c r="I1621" s="94">
        <f>VLOOKUP(B1621,'Daily NLSL'!D1598:E3423,2,FALSE)</f>
        <v>200203.44478713581</v>
      </c>
      <c r="J1621" s="95">
        <v>145555.72407132623</v>
      </c>
      <c r="K1621" s="95">
        <v>649095.91666666663</v>
      </c>
      <c r="R1621" s="42"/>
    </row>
    <row r="1622" spans="2:18" x14ac:dyDescent="0.35">
      <c r="B1622" s="66">
        <v>44605</v>
      </c>
      <c r="C1622">
        <f t="shared" si="96"/>
        <v>2022</v>
      </c>
      <c r="D1622">
        <f t="shared" si="97"/>
        <v>2</v>
      </c>
      <c r="E1622">
        <f t="shared" si="98"/>
        <v>13</v>
      </c>
      <c r="F1622" s="36">
        <f>IF(VLOOKUP(B1622,Temperature!$A$5:$F$2241,6,FALSE)=999,0,VLOOKUP(B1622,Temperature!$A$5:$F$2241,6,FALSE))</f>
        <v>22.375</v>
      </c>
      <c r="G1622" s="94">
        <f t="shared" si="99"/>
        <v>302447.02097102406</v>
      </c>
      <c r="H1622" s="94">
        <v>1187.0833333333333</v>
      </c>
      <c r="I1622" s="94">
        <f>VLOOKUP(B1622,'Daily NLSL'!D1599:E3424,2,FALSE)</f>
        <v>201785.76420676499</v>
      </c>
      <c r="J1622" s="95">
        <v>138766.42315554418</v>
      </c>
      <c r="K1622" s="95">
        <v>644186.29166666663</v>
      </c>
      <c r="R1622" s="42"/>
    </row>
    <row r="1623" spans="2:18" x14ac:dyDescent="0.35">
      <c r="B1623" s="66">
        <v>44606</v>
      </c>
      <c r="C1623">
        <f t="shared" si="96"/>
        <v>2022</v>
      </c>
      <c r="D1623">
        <f t="shared" si="97"/>
        <v>2</v>
      </c>
      <c r="E1623">
        <f t="shared" si="98"/>
        <v>14</v>
      </c>
      <c r="F1623" s="36">
        <f>IF(VLOOKUP(B1623,Temperature!$A$5:$F$2241,6,FALSE)=999,0,VLOOKUP(B1623,Temperature!$A$5:$F$2241,6,FALSE))</f>
        <v>28.83333</v>
      </c>
      <c r="G1623" s="94">
        <f t="shared" si="99"/>
        <v>305575.77999101498</v>
      </c>
      <c r="H1623" s="94">
        <v>1295.4166666666667</v>
      </c>
      <c r="I1623" s="94">
        <f>VLOOKUP(B1623,'Daily NLSL'!D1600:E3425,2,FALSE)</f>
        <v>201177.52459548003</v>
      </c>
      <c r="J1623" s="95">
        <v>145600.69541350499</v>
      </c>
      <c r="K1623" s="95">
        <v>653649.41666666663</v>
      </c>
      <c r="R1623" s="42"/>
    </row>
    <row r="1624" spans="2:18" x14ac:dyDescent="0.35">
      <c r="B1624" s="66">
        <v>44607</v>
      </c>
      <c r="C1624">
        <f t="shared" si="96"/>
        <v>2022</v>
      </c>
      <c r="D1624">
        <f t="shared" si="97"/>
        <v>2</v>
      </c>
      <c r="E1624">
        <f t="shared" si="98"/>
        <v>15</v>
      </c>
      <c r="F1624" s="36">
        <f>IF(VLOOKUP(B1624,Temperature!$A$5:$F$2241,6,FALSE)=999,0,VLOOKUP(B1624,Temperature!$A$5:$F$2241,6,FALSE))</f>
        <v>31.375</v>
      </c>
      <c r="G1624" s="94">
        <f t="shared" si="99"/>
        <v>284207.12799500575</v>
      </c>
      <c r="H1624" s="94">
        <v>1418.3333333333333</v>
      </c>
      <c r="I1624" s="94">
        <f>VLOOKUP(B1624,'Daily NLSL'!D1601:E3426,2,FALSE)</f>
        <v>204589.6632571196</v>
      </c>
      <c r="J1624" s="95">
        <v>146354.29208120791</v>
      </c>
      <c r="K1624" s="95">
        <v>636569.41666666663</v>
      </c>
      <c r="R1624" s="42"/>
    </row>
    <row r="1625" spans="2:18" x14ac:dyDescent="0.35">
      <c r="B1625" s="66">
        <v>44608</v>
      </c>
      <c r="C1625">
        <f t="shared" si="96"/>
        <v>2022</v>
      </c>
      <c r="D1625">
        <f t="shared" si="97"/>
        <v>2</v>
      </c>
      <c r="E1625">
        <f t="shared" si="98"/>
        <v>16</v>
      </c>
      <c r="F1625" s="36">
        <f>IF(VLOOKUP(B1625,Temperature!$A$5:$F$2241,6,FALSE)=999,0,VLOOKUP(B1625,Temperature!$A$5:$F$2241,6,FALSE))</f>
        <v>37.958329999999997</v>
      </c>
      <c r="G1625" s="94">
        <f t="shared" si="99"/>
        <v>273011.27145519375</v>
      </c>
      <c r="H1625" s="94">
        <v>1352.9166666666667</v>
      </c>
      <c r="I1625" s="94">
        <f>VLOOKUP(B1625,'Daily NLSL'!D1602:E3427,2,FALSE)</f>
        <v>200836.5681824846</v>
      </c>
      <c r="J1625" s="95">
        <v>148206.91036232168</v>
      </c>
      <c r="K1625" s="95">
        <v>623407.66666666663</v>
      </c>
      <c r="R1625" s="42"/>
    </row>
    <row r="1626" spans="2:18" x14ac:dyDescent="0.35">
      <c r="B1626" s="66">
        <v>44609</v>
      </c>
      <c r="C1626">
        <f t="shared" ref="C1626:C1689" si="100">YEAR(B1626)</f>
        <v>2022</v>
      </c>
      <c r="D1626">
        <f t="shared" ref="D1626:D1689" si="101">MONTH(B1626)</f>
        <v>2</v>
      </c>
      <c r="E1626">
        <f t="shared" ref="E1626:E1689" si="102">DAY(B1626)</f>
        <v>17</v>
      </c>
      <c r="F1626" s="36">
        <f>IF(VLOOKUP(B1626,Temperature!$A$5:$F$2241,6,FALSE)=999,0,VLOOKUP(B1626,Temperature!$A$5:$F$2241,6,FALSE))</f>
        <v>29.875</v>
      </c>
      <c r="G1626" s="94">
        <f t="shared" si="99"/>
        <v>301651.84684313333</v>
      </c>
      <c r="H1626" s="94">
        <v>1387.9166666666667</v>
      </c>
      <c r="I1626" s="94">
        <f>VLOOKUP(B1626,'Daily NLSL'!D1603:E3428,2,FALSE)</f>
        <v>202806.93638560458</v>
      </c>
      <c r="J1626" s="95">
        <v>150609.46677126209</v>
      </c>
      <c r="K1626" s="95">
        <v>656456.16666666663</v>
      </c>
      <c r="R1626" s="42"/>
    </row>
    <row r="1627" spans="2:18" x14ac:dyDescent="0.35">
      <c r="B1627" s="66">
        <v>44610</v>
      </c>
      <c r="C1627">
        <f t="shared" si="100"/>
        <v>2022</v>
      </c>
      <c r="D1627">
        <f t="shared" si="101"/>
        <v>2</v>
      </c>
      <c r="E1627">
        <f t="shared" si="102"/>
        <v>18</v>
      </c>
      <c r="F1627" s="36">
        <f>IF(VLOOKUP(B1627,Temperature!$A$5:$F$2241,6,FALSE)=999,0,VLOOKUP(B1627,Temperature!$A$5:$F$2241,6,FALSE))</f>
        <v>31.33333</v>
      </c>
      <c r="G1627" s="94">
        <f t="shared" ref="G1627:G1690" si="103">K1627-H1627-I1627-J1627</f>
        <v>278732.62121972779</v>
      </c>
      <c r="H1627" s="94">
        <v>1349.5833333333333</v>
      </c>
      <c r="I1627" s="94">
        <f>VLOOKUP(B1627,'Daily NLSL'!D1604:E3429,2,FALSE)</f>
        <v>201285.06938585834</v>
      </c>
      <c r="J1627" s="95">
        <v>148261.76772774706</v>
      </c>
      <c r="K1627" s="95">
        <v>629629.04166666663</v>
      </c>
      <c r="R1627" s="42"/>
    </row>
    <row r="1628" spans="2:18" x14ac:dyDescent="0.35">
      <c r="B1628" s="66">
        <v>44611</v>
      </c>
      <c r="C1628">
        <f t="shared" si="100"/>
        <v>2022</v>
      </c>
      <c r="D1628">
        <f t="shared" si="101"/>
        <v>2</v>
      </c>
      <c r="E1628">
        <f t="shared" si="102"/>
        <v>19</v>
      </c>
      <c r="F1628" s="36">
        <f>IF(VLOOKUP(B1628,Temperature!$A$5:$F$2241,6,FALSE)=999,0,VLOOKUP(B1628,Temperature!$A$5:$F$2241,6,FALSE))</f>
        <v>34.333329999999997</v>
      </c>
      <c r="G1628" s="94">
        <f t="shared" si="103"/>
        <v>270879.11074045912</v>
      </c>
      <c r="H1628" s="94">
        <v>1288.75</v>
      </c>
      <c r="I1628" s="94">
        <f>VLOOKUP(B1628,'Daily NLSL'!D1605:E3430,2,FALSE)</f>
        <v>200447.9833528079</v>
      </c>
      <c r="J1628" s="95">
        <v>142701.44757339958</v>
      </c>
      <c r="K1628" s="95">
        <v>615317.29166666663</v>
      </c>
      <c r="R1628" s="42"/>
    </row>
    <row r="1629" spans="2:18" x14ac:dyDescent="0.35">
      <c r="B1629" s="66">
        <v>44612</v>
      </c>
      <c r="C1629">
        <f t="shared" si="100"/>
        <v>2022</v>
      </c>
      <c r="D1629">
        <f t="shared" si="101"/>
        <v>2</v>
      </c>
      <c r="E1629">
        <f t="shared" si="102"/>
        <v>20</v>
      </c>
      <c r="F1629" s="36">
        <f>IF(VLOOKUP(B1629,Temperature!$A$5:$F$2241,6,FALSE)=999,0,VLOOKUP(B1629,Temperature!$A$5:$F$2241,6,FALSE))</f>
        <v>34.625</v>
      </c>
      <c r="G1629" s="94">
        <f t="shared" si="103"/>
        <v>272853.43084053381</v>
      </c>
      <c r="H1629" s="94">
        <v>1261.6666666666667</v>
      </c>
      <c r="I1629" s="94">
        <f>VLOOKUP(B1629,'Daily NLSL'!D1606:E3431,2,FALSE)</f>
        <v>199789.39986082874</v>
      </c>
      <c r="J1629" s="95">
        <v>141902.21096530417</v>
      </c>
      <c r="K1629" s="95">
        <v>615806.70833333337</v>
      </c>
      <c r="R1629" s="42"/>
    </row>
    <row r="1630" spans="2:18" x14ac:dyDescent="0.35">
      <c r="B1630" s="66">
        <v>44613</v>
      </c>
      <c r="C1630">
        <f t="shared" si="100"/>
        <v>2022</v>
      </c>
      <c r="D1630">
        <f t="shared" si="101"/>
        <v>2</v>
      </c>
      <c r="E1630">
        <f t="shared" si="102"/>
        <v>21</v>
      </c>
      <c r="F1630" s="36">
        <f>IF(VLOOKUP(B1630,Temperature!$A$5:$F$2241,6,FALSE)=999,0,VLOOKUP(B1630,Temperature!$A$5:$F$2241,6,FALSE))</f>
        <v>29.66667</v>
      </c>
      <c r="G1630" s="94">
        <f t="shared" si="103"/>
        <v>336394.63731578714</v>
      </c>
      <c r="H1630" s="94">
        <v>1406.6666666666667</v>
      </c>
      <c r="I1630" s="94">
        <f>VLOOKUP(B1630,'Daily NLSL'!D1607:E3432,2,FALSE)</f>
        <v>202881.46106647499</v>
      </c>
      <c r="J1630" s="95">
        <v>136418.44328440458</v>
      </c>
      <c r="K1630" s="95">
        <v>677101.20833333337</v>
      </c>
      <c r="R1630" s="42"/>
    </row>
    <row r="1631" spans="2:18" x14ac:dyDescent="0.35">
      <c r="B1631" s="66">
        <v>44614</v>
      </c>
      <c r="C1631">
        <f t="shared" si="100"/>
        <v>2022</v>
      </c>
      <c r="D1631">
        <f t="shared" si="101"/>
        <v>2</v>
      </c>
      <c r="E1631">
        <f t="shared" si="102"/>
        <v>22</v>
      </c>
      <c r="F1631" s="36">
        <f>IF(VLOOKUP(B1631,Temperature!$A$5:$F$2241,6,FALSE)=999,0,VLOOKUP(B1631,Temperature!$A$5:$F$2241,6,FALSE))</f>
        <v>21.04167</v>
      </c>
      <c r="G1631" s="94">
        <f t="shared" si="103"/>
        <v>403275.37182250456</v>
      </c>
      <c r="H1631" s="94">
        <v>1550.4166666666667</v>
      </c>
      <c r="I1631" s="94">
        <f>VLOOKUP(B1631,'Daily NLSL'!D1608:E3433,2,FALSE)</f>
        <v>203560.64836185877</v>
      </c>
      <c r="J1631" s="95">
        <v>142865.10481563667</v>
      </c>
      <c r="K1631" s="95">
        <v>751251.54166666663</v>
      </c>
      <c r="R1631" s="42"/>
    </row>
    <row r="1632" spans="2:18" x14ac:dyDescent="0.35">
      <c r="B1632" s="66">
        <v>44615</v>
      </c>
      <c r="C1632">
        <f t="shared" si="100"/>
        <v>2022</v>
      </c>
      <c r="D1632">
        <f t="shared" si="101"/>
        <v>2</v>
      </c>
      <c r="E1632">
        <f t="shared" si="102"/>
        <v>23</v>
      </c>
      <c r="F1632" s="36">
        <f>IF(VLOOKUP(B1632,Temperature!$A$5:$F$2241,6,FALSE)=999,0,VLOOKUP(B1632,Temperature!$A$5:$F$2241,6,FALSE))</f>
        <v>18.41667</v>
      </c>
      <c r="G1632" s="94">
        <f t="shared" si="103"/>
        <v>390206.95388809917</v>
      </c>
      <c r="H1632" s="94">
        <v>1503.75</v>
      </c>
      <c r="I1632" s="94">
        <f>VLOOKUP(B1632,'Daily NLSL'!D1609:E3434,2,FALSE)</f>
        <v>203927.02628287001</v>
      </c>
      <c r="J1632" s="95">
        <v>151377.26982903082</v>
      </c>
      <c r="K1632" s="95">
        <v>747015</v>
      </c>
      <c r="R1632" s="42"/>
    </row>
    <row r="1633" spans="2:18" x14ac:dyDescent="0.35">
      <c r="B1633" s="66">
        <v>44616</v>
      </c>
      <c r="C1633">
        <f t="shared" si="100"/>
        <v>2022</v>
      </c>
      <c r="D1633">
        <f t="shared" si="101"/>
        <v>2</v>
      </c>
      <c r="E1633">
        <f t="shared" si="102"/>
        <v>24</v>
      </c>
      <c r="F1633" s="36">
        <f>IF(VLOOKUP(B1633,Temperature!$A$5:$F$2241,6,FALSE)=999,0,VLOOKUP(B1633,Temperature!$A$5:$F$2241,6,FALSE))</f>
        <v>23.04167</v>
      </c>
      <c r="G1633" s="94">
        <f t="shared" si="103"/>
        <v>368458.04584555211</v>
      </c>
      <c r="H1633" s="94">
        <v>1458.75</v>
      </c>
      <c r="I1633" s="94">
        <f>VLOOKUP(B1633,'Daily NLSL'!D1610:E3435,2,FALSE)</f>
        <v>205378.34826231957</v>
      </c>
      <c r="J1633" s="95">
        <v>154313.10589212834</v>
      </c>
      <c r="K1633" s="95">
        <v>729608.25</v>
      </c>
      <c r="R1633" s="42"/>
    </row>
    <row r="1634" spans="2:18" x14ac:dyDescent="0.35">
      <c r="B1634" s="66">
        <v>44617</v>
      </c>
      <c r="C1634">
        <f t="shared" si="100"/>
        <v>2022</v>
      </c>
      <c r="D1634">
        <f t="shared" si="101"/>
        <v>2</v>
      </c>
      <c r="E1634">
        <f t="shared" si="102"/>
        <v>25</v>
      </c>
      <c r="F1634" s="36">
        <f>IF(VLOOKUP(B1634,Temperature!$A$5:$F$2241,6,FALSE)=999,0,VLOOKUP(B1634,Temperature!$A$5:$F$2241,6,FALSE))</f>
        <v>19.41667</v>
      </c>
      <c r="G1634" s="94">
        <f t="shared" si="103"/>
        <v>382453.3706775438</v>
      </c>
      <c r="H1634" s="94">
        <v>1502.9166666666667</v>
      </c>
      <c r="I1634" s="94">
        <f>VLOOKUP(B1634,'Daily NLSL'!D1611:E3436,2,FALSE)</f>
        <v>205992.71842998583</v>
      </c>
      <c r="J1634" s="95">
        <v>154402.82755913711</v>
      </c>
      <c r="K1634" s="95">
        <v>744351.83333333337</v>
      </c>
      <c r="R1634" s="42"/>
    </row>
    <row r="1635" spans="2:18" x14ac:dyDescent="0.35">
      <c r="B1635" s="66">
        <v>44618</v>
      </c>
      <c r="C1635">
        <f t="shared" si="100"/>
        <v>2022</v>
      </c>
      <c r="D1635">
        <f t="shared" si="101"/>
        <v>2</v>
      </c>
      <c r="E1635">
        <f t="shared" si="102"/>
        <v>26</v>
      </c>
      <c r="F1635" s="36">
        <f>IF(VLOOKUP(B1635,Temperature!$A$5:$F$2241,6,FALSE)=999,0,VLOOKUP(B1635,Temperature!$A$5:$F$2241,6,FALSE))</f>
        <v>26.70833</v>
      </c>
      <c r="G1635" s="94">
        <f t="shared" si="103"/>
        <v>346030.34976686706</v>
      </c>
      <c r="H1635" s="94">
        <v>1419.1666666666667</v>
      </c>
      <c r="I1635" s="94">
        <f>VLOOKUP(B1635,'Daily NLSL'!D1612:E3437,2,FALSE)</f>
        <v>202710.80711400544</v>
      </c>
      <c r="J1635" s="95">
        <v>151014.3431191275</v>
      </c>
      <c r="K1635" s="95">
        <v>701174.66666666663</v>
      </c>
      <c r="R1635" s="42"/>
    </row>
    <row r="1636" spans="2:18" x14ac:dyDescent="0.35">
      <c r="B1636" s="66">
        <v>44619</v>
      </c>
      <c r="C1636">
        <f t="shared" si="100"/>
        <v>2022</v>
      </c>
      <c r="D1636">
        <f t="shared" si="101"/>
        <v>2</v>
      </c>
      <c r="E1636">
        <f t="shared" si="102"/>
        <v>27</v>
      </c>
      <c r="F1636" s="36">
        <f>IF(VLOOKUP(B1636,Temperature!$A$5:$F$2241,6,FALSE)=999,0,VLOOKUP(B1636,Temperature!$A$5:$F$2241,6,FALSE))</f>
        <v>32.708329999999997</v>
      </c>
      <c r="G1636" s="94">
        <f t="shared" si="103"/>
        <v>297274.48500426172</v>
      </c>
      <c r="H1636" s="94">
        <v>1292.5</v>
      </c>
      <c r="I1636" s="94">
        <f>VLOOKUP(B1636,'Daily NLSL'!D1613:E3438,2,FALSE)</f>
        <v>199607.78254747417</v>
      </c>
      <c r="J1636" s="95">
        <v>143848.73244826417</v>
      </c>
      <c r="K1636" s="95">
        <v>642023.5</v>
      </c>
      <c r="R1636" s="42"/>
    </row>
    <row r="1637" spans="2:18" x14ac:dyDescent="0.35">
      <c r="B1637" s="66">
        <v>44620</v>
      </c>
      <c r="C1637">
        <f t="shared" si="100"/>
        <v>2022</v>
      </c>
      <c r="D1637">
        <f t="shared" si="101"/>
        <v>2</v>
      </c>
      <c r="E1637">
        <f t="shared" si="102"/>
        <v>28</v>
      </c>
      <c r="F1637" s="36">
        <f>IF(VLOOKUP(B1637,Temperature!$A$5:$F$2241,6,FALSE)=999,0,VLOOKUP(B1637,Temperature!$A$5:$F$2241,6,FALSE))</f>
        <v>34.708329999999997</v>
      </c>
      <c r="G1637" s="94">
        <f t="shared" si="103"/>
        <v>284860.25097749423</v>
      </c>
      <c r="H1637" s="94">
        <v>1311.6666666666667</v>
      </c>
      <c r="I1637" s="94">
        <f>VLOOKUP(B1637,'Daily NLSL'!D1614:E3439,2,FALSE)</f>
        <v>203573.30207182793</v>
      </c>
      <c r="J1637" s="95">
        <v>147655.73861734458</v>
      </c>
      <c r="K1637" s="95">
        <v>637400.95833333337</v>
      </c>
      <c r="R1637" s="42"/>
    </row>
    <row r="1638" spans="2:18" x14ac:dyDescent="0.35">
      <c r="B1638" s="66">
        <v>44621</v>
      </c>
      <c r="C1638">
        <f t="shared" si="100"/>
        <v>2022</v>
      </c>
      <c r="D1638">
        <f t="shared" si="101"/>
        <v>3</v>
      </c>
      <c r="E1638">
        <f t="shared" si="102"/>
        <v>1</v>
      </c>
      <c r="F1638" s="36">
        <f>IF(VLOOKUP(B1638,Temperature!$A$5:$F$2241,6,FALSE)=999,0,VLOOKUP(B1638,Temperature!$A$5:$F$2241,6,FALSE))</f>
        <v>37.875</v>
      </c>
      <c r="G1638" s="94">
        <f t="shared" si="103"/>
        <v>252337.57787732047</v>
      </c>
      <c r="H1638" s="94">
        <v>1016.6666666666666</v>
      </c>
      <c r="I1638" s="94">
        <f>VLOOKUP(B1638,'Daily NLSL'!D1615:E3440,2,FALSE)</f>
        <v>201750.79033893626</v>
      </c>
      <c r="J1638" s="95">
        <v>145508.92345041002</v>
      </c>
      <c r="K1638" s="95">
        <v>600613.95833333337</v>
      </c>
      <c r="R1638" s="42"/>
    </row>
    <row r="1639" spans="2:18" x14ac:dyDescent="0.35">
      <c r="B1639" s="66">
        <v>44622</v>
      </c>
      <c r="C1639">
        <f t="shared" si="100"/>
        <v>2022</v>
      </c>
      <c r="D1639">
        <f t="shared" si="101"/>
        <v>3</v>
      </c>
      <c r="E1639">
        <f t="shared" si="102"/>
        <v>2</v>
      </c>
      <c r="F1639" s="36">
        <f>IF(VLOOKUP(B1639,Temperature!$A$5:$F$2241,6,FALSE)=999,0,VLOOKUP(B1639,Temperature!$A$5:$F$2241,6,FALSE))</f>
        <v>37</v>
      </c>
      <c r="G1639" s="94">
        <f t="shared" si="103"/>
        <v>255440.77506870497</v>
      </c>
      <c r="H1639" s="94">
        <v>1236.25</v>
      </c>
      <c r="I1639" s="94">
        <f>VLOOKUP(B1639,'Daily NLSL'!D1616:E3441,2,FALSE)</f>
        <v>207495.44212149165</v>
      </c>
      <c r="J1639" s="95">
        <v>143453.44947647001</v>
      </c>
      <c r="K1639" s="95">
        <v>607625.91666666663</v>
      </c>
      <c r="R1639" s="42"/>
    </row>
    <row r="1640" spans="2:18" x14ac:dyDescent="0.35">
      <c r="B1640" s="66">
        <v>44623</v>
      </c>
      <c r="C1640">
        <f t="shared" si="100"/>
        <v>2022</v>
      </c>
      <c r="D1640">
        <f t="shared" si="101"/>
        <v>3</v>
      </c>
      <c r="E1640">
        <f t="shared" si="102"/>
        <v>3</v>
      </c>
      <c r="F1640" s="36">
        <f>IF(VLOOKUP(B1640,Temperature!$A$5:$F$2241,6,FALSE)=999,0,VLOOKUP(B1640,Temperature!$A$5:$F$2241,6,FALSE))</f>
        <v>38.708329999999997</v>
      </c>
      <c r="G1640" s="94">
        <f t="shared" si="103"/>
        <v>251843.38322187963</v>
      </c>
      <c r="H1640" s="94">
        <v>1539.1666666666667</v>
      </c>
      <c r="I1640" s="94">
        <f>VLOOKUP(B1640,'Daily NLSL'!D1617:E3442,2,FALSE)</f>
        <v>217124.96406332872</v>
      </c>
      <c r="J1640" s="95">
        <v>145463.52771479168</v>
      </c>
      <c r="K1640" s="95">
        <v>615971.04166666663</v>
      </c>
      <c r="R1640" s="42"/>
    </row>
    <row r="1641" spans="2:18" x14ac:dyDescent="0.35">
      <c r="B1641" s="66">
        <v>44624</v>
      </c>
      <c r="C1641">
        <f t="shared" si="100"/>
        <v>2022</v>
      </c>
      <c r="D1641">
        <f t="shared" si="101"/>
        <v>3</v>
      </c>
      <c r="E1641">
        <f t="shared" si="102"/>
        <v>4</v>
      </c>
      <c r="F1641" s="36">
        <f>IF(VLOOKUP(B1641,Temperature!$A$5:$F$2241,6,FALSE)=999,0,VLOOKUP(B1641,Temperature!$A$5:$F$2241,6,FALSE))</f>
        <v>37.875</v>
      </c>
      <c r="G1641" s="94">
        <f t="shared" si="103"/>
        <v>271825.57587916707</v>
      </c>
      <c r="H1641" s="94">
        <v>1704.5833333333333</v>
      </c>
      <c r="I1641" s="94">
        <f>VLOOKUP(B1641,'Daily NLSL'!D1618:E3443,2,FALSE)</f>
        <v>216889.86544715831</v>
      </c>
      <c r="J1641" s="95">
        <v>146510.68367367456</v>
      </c>
      <c r="K1641" s="95">
        <v>636930.70833333337</v>
      </c>
      <c r="R1641" s="42"/>
    </row>
    <row r="1642" spans="2:18" x14ac:dyDescent="0.35">
      <c r="B1642" s="66">
        <v>44625</v>
      </c>
      <c r="C1642">
        <f t="shared" si="100"/>
        <v>2022</v>
      </c>
      <c r="D1642">
        <f t="shared" si="101"/>
        <v>3</v>
      </c>
      <c r="E1642">
        <f t="shared" si="102"/>
        <v>5</v>
      </c>
      <c r="F1642" s="36">
        <f>IF(VLOOKUP(B1642,Temperature!$A$5:$F$2241,6,FALSE)=999,0,VLOOKUP(B1642,Temperature!$A$5:$F$2241,6,FALSE))</f>
        <v>41.166670000000003</v>
      </c>
      <c r="G1642" s="94">
        <f t="shared" si="103"/>
        <v>263738.14768918749</v>
      </c>
      <c r="H1642" s="94">
        <v>1549.5833333333333</v>
      </c>
      <c r="I1642" s="94">
        <f>VLOOKUP(B1642,'Daily NLSL'!D1619:E3444,2,FALSE)</f>
        <v>213712.7071191975</v>
      </c>
      <c r="J1642" s="95">
        <v>136045.06185828167</v>
      </c>
      <c r="K1642" s="95">
        <v>615045.5</v>
      </c>
      <c r="R1642" s="42"/>
    </row>
    <row r="1643" spans="2:18" x14ac:dyDescent="0.35">
      <c r="B1643" s="66">
        <v>44626</v>
      </c>
      <c r="C1643">
        <f t="shared" si="100"/>
        <v>2022</v>
      </c>
      <c r="D1643">
        <f t="shared" si="101"/>
        <v>3</v>
      </c>
      <c r="E1643">
        <f t="shared" si="102"/>
        <v>6</v>
      </c>
      <c r="F1643" s="36">
        <f>IF(VLOOKUP(B1643,Temperature!$A$5:$F$2241,6,FALSE)=999,0,VLOOKUP(B1643,Temperature!$A$5:$F$2241,6,FALSE))</f>
        <v>42</v>
      </c>
      <c r="G1643" s="94">
        <f t="shared" si="103"/>
        <v>256985.89385806615</v>
      </c>
      <c r="H1643" s="94">
        <v>1515</v>
      </c>
      <c r="I1643" s="94">
        <f>VLOOKUP(B1643,'Daily NLSL'!D1620:E3445,2,FALSE)</f>
        <v>216308.98851896668</v>
      </c>
      <c r="J1643" s="95">
        <v>131836.28428963377</v>
      </c>
      <c r="K1643" s="95">
        <v>606646.16666666663</v>
      </c>
      <c r="R1643" s="42"/>
    </row>
    <row r="1644" spans="2:18" x14ac:dyDescent="0.35">
      <c r="B1644" s="66">
        <v>44627</v>
      </c>
      <c r="C1644">
        <f t="shared" si="100"/>
        <v>2022</v>
      </c>
      <c r="D1644">
        <f t="shared" si="101"/>
        <v>3</v>
      </c>
      <c r="E1644">
        <f t="shared" si="102"/>
        <v>7</v>
      </c>
      <c r="F1644" s="36">
        <f>IF(VLOOKUP(B1644,Temperature!$A$5:$F$2241,6,FALSE)=999,0,VLOOKUP(B1644,Temperature!$A$5:$F$2241,6,FALSE))</f>
        <v>41.291670000000003</v>
      </c>
      <c r="G1644" s="94">
        <f t="shared" si="103"/>
        <v>253930.3993672333</v>
      </c>
      <c r="H1644" s="94">
        <v>2005</v>
      </c>
      <c r="I1644" s="94">
        <f>VLOOKUP(B1644,'Daily NLSL'!D1621:E3446,2,FALSE)</f>
        <v>217459.01898653957</v>
      </c>
      <c r="J1644" s="95">
        <v>139422.24831289376</v>
      </c>
      <c r="K1644" s="95">
        <v>612816.66666666663</v>
      </c>
      <c r="R1644" s="42"/>
    </row>
    <row r="1645" spans="2:18" x14ac:dyDescent="0.35">
      <c r="B1645" s="66">
        <v>44628</v>
      </c>
      <c r="C1645">
        <f t="shared" si="100"/>
        <v>2022</v>
      </c>
      <c r="D1645">
        <f t="shared" si="101"/>
        <v>3</v>
      </c>
      <c r="E1645">
        <f t="shared" si="102"/>
        <v>8</v>
      </c>
      <c r="F1645" s="36">
        <f>IF(VLOOKUP(B1645,Temperature!$A$5:$F$2241,6,FALSE)=999,0,VLOOKUP(B1645,Temperature!$A$5:$F$2241,6,FALSE))</f>
        <v>42.375</v>
      </c>
      <c r="G1645" s="94">
        <f t="shared" si="103"/>
        <v>274134.70689322741</v>
      </c>
      <c r="H1645" s="94">
        <v>2187.0833333333335</v>
      </c>
      <c r="I1645" s="94">
        <f>VLOOKUP(B1645,'Daily NLSL'!D1622:E3447,2,FALSE)</f>
        <v>215282.42987289626</v>
      </c>
      <c r="J1645" s="95">
        <v>143106.07156720958</v>
      </c>
      <c r="K1645" s="95">
        <v>634710.29166666663</v>
      </c>
      <c r="R1645" s="42"/>
    </row>
    <row r="1646" spans="2:18" x14ac:dyDescent="0.35">
      <c r="B1646" s="66">
        <v>44629</v>
      </c>
      <c r="C1646">
        <f t="shared" si="100"/>
        <v>2022</v>
      </c>
      <c r="D1646">
        <f t="shared" si="101"/>
        <v>3</v>
      </c>
      <c r="E1646">
        <f t="shared" si="102"/>
        <v>9</v>
      </c>
      <c r="F1646" s="36">
        <f>IF(VLOOKUP(B1646,Temperature!$A$5:$F$2241,6,FALSE)=999,0,VLOOKUP(B1646,Temperature!$A$5:$F$2241,6,FALSE))</f>
        <v>32.291670000000003</v>
      </c>
      <c r="G1646" s="94">
        <f t="shared" si="103"/>
        <v>305120.4362574417</v>
      </c>
      <c r="H1646" s="94">
        <v>2514.1666666666665</v>
      </c>
      <c r="I1646" s="94">
        <f>VLOOKUP(B1646,'Daily NLSL'!D1623:E3448,2,FALSE)</f>
        <v>216375.84580994627</v>
      </c>
      <c r="J1646" s="95">
        <v>144613.25959927874</v>
      </c>
      <c r="K1646" s="95">
        <v>668623.70833333337</v>
      </c>
      <c r="R1646" s="42"/>
    </row>
    <row r="1647" spans="2:18" x14ac:dyDescent="0.35">
      <c r="B1647" s="66">
        <v>44630</v>
      </c>
      <c r="C1647">
        <f t="shared" si="100"/>
        <v>2022</v>
      </c>
      <c r="D1647">
        <f t="shared" si="101"/>
        <v>3</v>
      </c>
      <c r="E1647">
        <f t="shared" si="102"/>
        <v>10</v>
      </c>
      <c r="F1647" s="36">
        <f>IF(VLOOKUP(B1647,Temperature!$A$5:$F$2241,6,FALSE)=999,0,VLOOKUP(B1647,Temperature!$A$5:$F$2241,6,FALSE))</f>
        <v>30.20833</v>
      </c>
      <c r="G1647" s="94">
        <f t="shared" si="103"/>
        <v>316411.04216984287</v>
      </c>
      <c r="H1647" s="94">
        <v>2438.75</v>
      </c>
      <c r="I1647" s="94">
        <f>VLOOKUP(B1647,'Daily NLSL'!D1624:E3449,2,FALSE)</f>
        <v>218183.45478775914</v>
      </c>
      <c r="J1647" s="95">
        <v>146194.1280423979</v>
      </c>
      <c r="K1647" s="95">
        <v>683227.37499999988</v>
      </c>
      <c r="R1647" s="42"/>
    </row>
    <row r="1648" spans="2:18" x14ac:dyDescent="0.35">
      <c r="B1648" s="66">
        <v>44631</v>
      </c>
      <c r="C1648">
        <f t="shared" si="100"/>
        <v>2022</v>
      </c>
      <c r="D1648">
        <f t="shared" si="101"/>
        <v>3</v>
      </c>
      <c r="E1648">
        <f t="shared" si="102"/>
        <v>11</v>
      </c>
      <c r="F1648" s="36">
        <f>IF(VLOOKUP(B1648,Temperature!$A$5:$F$2241,6,FALSE)=999,0,VLOOKUP(B1648,Temperature!$A$5:$F$2241,6,FALSE))</f>
        <v>34.375</v>
      </c>
      <c r="G1648" s="94">
        <f t="shared" si="103"/>
        <v>298133.56036665454</v>
      </c>
      <c r="H1648" s="94">
        <v>2017.0833333333333</v>
      </c>
      <c r="I1648" s="94">
        <f>VLOOKUP(B1648,'Daily NLSL'!D1625:E3450,2,FALSE)</f>
        <v>218671.40613822418</v>
      </c>
      <c r="J1648" s="95">
        <v>136717.86682845457</v>
      </c>
      <c r="K1648" s="95">
        <v>655539.91666666663</v>
      </c>
      <c r="R1648" s="42"/>
    </row>
    <row r="1649" spans="2:18" x14ac:dyDescent="0.35">
      <c r="B1649" s="66">
        <v>44632</v>
      </c>
      <c r="C1649">
        <f t="shared" si="100"/>
        <v>2022</v>
      </c>
      <c r="D1649">
        <f t="shared" si="101"/>
        <v>3</v>
      </c>
      <c r="E1649">
        <f t="shared" si="102"/>
        <v>12</v>
      </c>
      <c r="F1649" s="36">
        <f>IF(VLOOKUP(B1649,Temperature!$A$5:$F$2241,6,FALSE)=999,0,VLOOKUP(B1649,Temperature!$A$5:$F$2241,6,FALSE))</f>
        <v>36.458329999999997</v>
      </c>
      <c r="G1649" s="94">
        <f t="shared" si="103"/>
        <v>258479.49496545419</v>
      </c>
      <c r="H1649" s="94">
        <v>1722.5</v>
      </c>
      <c r="I1649" s="94">
        <f>VLOOKUP(B1649,'Daily NLSL'!D1626:E3451,2,FALSE)</f>
        <v>216325.19070368877</v>
      </c>
      <c r="J1649" s="95">
        <v>133240.64766419042</v>
      </c>
      <c r="K1649" s="95">
        <v>609767.83333333337</v>
      </c>
      <c r="R1649" s="42"/>
    </row>
    <row r="1650" spans="2:18" x14ac:dyDescent="0.35">
      <c r="B1650" s="66">
        <v>44633</v>
      </c>
      <c r="C1650">
        <f t="shared" si="100"/>
        <v>2022</v>
      </c>
      <c r="D1650">
        <f t="shared" si="101"/>
        <v>3</v>
      </c>
      <c r="E1650">
        <f t="shared" si="102"/>
        <v>13</v>
      </c>
      <c r="F1650" s="36">
        <f>IF(VLOOKUP(B1650,Temperature!$A$5:$F$2241,6,FALSE)=999,0,VLOOKUP(B1650,Temperature!$A$5:$F$2241,6,FALSE))</f>
        <v>45.358330000000002</v>
      </c>
      <c r="G1650" s="94">
        <f t="shared" si="103"/>
        <v>234163.50623167513</v>
      </c>
      <c r="H1650" s="94">
        <v>1386.5217391304348</v>
      </c>
      <c r="I1650" s="94">
        <f>VLOOKUP(B1650,'Daily NLSL'!D1627:E3452,2,FALSE)</f>
        <v>225846.9204576326</v>
      </c>
      <c r="J1650" s="95">
        <v>135189.26896286607</v>
      </c>
      <c r="K1650" s="95">
        <v>596586.21739130432</v>
      </c>
      <c r="R1650" s="42"/>
    </row>
    <row r="1651" spans="2:18" x14ac:dyDescent="0.35">
      <c r="B1651" s="66">
        <v>44634</v>
      </c>
      <c r="C1651">
        <f t="shared" si="100"/>
        <v>2022</v>
      </c>
      <c r="D1651">
        <f t="shared" si="101"/>
        <v>3</v>
      </c>
      <c r="E1651">
        <f t="shared" si="102"/>
        <v>14</v>
      </c>
      <c r="F1651" s="36">
        <f>IF(VLOOKUP(B1651,Temperature!$A$5:$F$2241,6,FALSE)=999,0,VLOOKUP(B1651,Temperature!$A$5:$F$2241,6,FALSE))</f>
        <v>48.458329999999997</v>
      </c>
      <c r="G1651" s="94">
        <f t="shared" si="103"/>
        <v>237468.35398145419</v>
      </c>
      <c r="H1651" s="94">
        <v>3228.75</v>
      </c>
      <c r="I1651" s="94">
        <f>VLOOKUP(B1651,'Daily NLSL'!D1628:E3453,2,FALSE)</f>
        <v>216851.81287901208</v>
      </c>
      <c r="J1651" s="95">
        <v>136784.7914728671</v>
      </c>
      <c r="K1651" s="95">
        <v>594333.70833333337</v>
      </c>
      <c r="R1651" s="42"/>
    </row>
    <row r="1652" spans="2:18" x14ac:dyDescent="0.35">
      <c r="B1652" s="66">
        <v>44635</v>
      </c>
      <c r="C1652">
        <f t="shared" si="100"/>
        <v>2022</v>
      </c>
      <c r="D1652">
        <f t="shared" si="101"/>
        <v>3</v>
      </c>
      <c r="E1652">
        <f t="shared" si="102"/>
        <v>15</v>
      </c>
      <c r="F1652" s="36">
        <f>IF(VLOOKUP(B1652,Temperature!$A$5:$F$2241,6,FALSE)=999,0,VLOOKUP(B1652,Temperature!$A$5:$F$2241,6,FALSE))</f>
        <v>47.208329999999997</v>
      </c>
      <c r="G1652" s="94">
        <f t="shared" si="103"/>
        <v>238704.61385639588</v>
      </c>
      <c r="H1652" s="94">
        <v>6105</v>
      </c>
      <c r="I1652" s="94">
        <f>VLOOKUP(B1652,'Daily NLSL'!D1629:E3454,2,FALSE)</f>
        <v>218515.28583234831</v>
      </c>
      <c r="J1652" s="95">
        <v>137359.22531125584</v>
      </c>
      <c r="K1652" s="95">
        <v>600684.125</v>
      </c>
      <c r="R1652" s="42"/>
    </row>
    <row r="1653" spans="2:18" x14ac:dyDescent="0.35">
      <c r="B1653" s="66">
        <v>44636</v>
      </c>
      <c r="C1653">
        <f t="shared" si="100"/>
        <v>2022</v>
      </c>
      <c r="D1653">
        <f t="shared" si="101"/>
        <v>3</v>
      </c>
      <c r="E1653">
        <f t="shared" si="102"/>
        <v>16</v>
      </c>
      <c r="F1653" s="36">
        <f>IF(VLOOKUP(B1653,Temperature!$A$5:$F$2241,6,FALSE)=999,0,VLOOKUP(B1653,Temperature!$A$5:$F$2241,6,FALSE))</f>
        <v>43.791670000000003</v>
      </c>
      <c r="G1653" s="94">
        <f t="shared" si="103"/>
        <v>242406.59795941637</v>
      </c>
      <c r="H1653" s="94">
        <v>6324.166666666667</v>
      </c>
      <c r="I1653" s="94">
        <f>VLOOKUP(B1653,'Daily NLSL'!D1630:E3455,2,FALSE)</f>
        <v>208679.95738815042</v>
      </c>
      <c r="J1653" s="95">
        <v>141149.86131909999</v>
      </c>
      <c r="K1653" s="95">
        <v>598560.58333333337</v>
      </c>
      <c r="R1653" s="42"/>
    </row>
    <row r="1654" spans="2:18" x14ac:dyDescent="0.35">
      <c r="B1654" s="66">
        <v>44637</v>
      </c>
      <c r="C1654">
        <f t="shared" si="100"/>
        <v>2022</v>
      </c>
      <c r="D1654">
        <f t="shared" si="101"/>
        <v>3</v>
      </c>
      <c r="E1654">
        <f t="shared" si="102"/>
        <v>17</v>
      </c>
      <c r="F1654" s="36">
        <f>IF(VLOOKUP(B1654,Temperature!$A$5:$F$2241,6,FALSE)=999,0,VLOOKUP(B1654,Temperature!$A$5:$F$2241,6,FALSE))</f>
        <v>42.958329999999997</v>
      </c>
      <c r="G1654" s="94">
        <f t="shared" si="103"/>
        <v>259486.83439047346</v>
      </c>
      <c r="H1654" s="94">
        <v>7430.416666666667</v>
      </c>
      <c r="I1654" s="94">
        <f>VLOOKUP(B1654,'Daily NLSL'!D1631:E3456,2,FALSE)</f>
        <v>202841.23830821415</v>
      </c>
      <c r="J1654" s="95">
        <v>143223.59396797916</v>
      </c>
      <c r="K1654" s="95">
        <v>612982.08333333337</v>
      </c>
      <c r="R1654" s="42"/>
    </row>
    <row r="1655" spans="2:18" x14ac:dyDescent="0.35">
      <c r="B1655" s="66">
        <v>44638</v>
      </c>
      <c r="C1655">
        <f t="shared" si="100"/>
        <v>2022</v>
      </c>
      <c r="D1655">
        <f t="shared" si="101"/>
        <v>3</v>
      </c>
      <c r="E1655">
        <f t="shared" si="102"/>
        <v>18</v>
      </c>
      <c r="F1655" s="36">
        <f>IF(VLOOKUP(B1655,Temperature!$A$5:$F$2241,6,FALSE)=999,0,VLOOKUP(B1655,Temperature!$A$5:$F$2241,6,FALSE))</f>
        <v>46.125</v>
      </c>
      <c r="G1655" s="94">
        <f t="shared" si="103"/>
        <v>236924.34643065164</v>
      </c>
      <c r="H1655" s="94">
        <v>8678.75</v>
      </c>
      <c r="I1655" s="94">
        <f>VLOOKUP(B1655,'Daily NLSL'!D1632:E3457,2,FALSE)</f>
        <v>206183.03076480876</v>
      </c>
      <c r="J1655" s="95">
        <v>144999.28947120623</v>
      </c>
      <c r="K1655" s="95">
        <v>596785.41666666663</v>
      </c>
      <c r="R1655" s="42"/>
    </row>
    <row r="1656" spans="2:18" x14ac:dyDescent="0.35">
      <c r="B1656" s="66">
        <v>44639</v>
      </c>
      <c r="C1656">
        <f t="shared" si="100"/>
        <v>2022</v>
      </c>
      <c r="D1656">
        <f t="shared" si="101"/>
        <v>3</v>
      </c>
      <c r="E1656">
        <f t="shared" si="102"/>
        <v>19</v>
      </c>
      <c r="F1656" s="36">
        <f>IF(VLOOKUP(B1656,Temperature!$A$5:$F$2241,6,FALSE)=999,0,VLOOKUP(B1656,Temperature!$A$5:$F$2241,6,FALSE))</f>
        <v>45.666670000000003</v>
      </c>
      <c r="G1656" s="94">
        <f t="shared" si="103"/>
        <v>230089.16582227999</v>
      </c>
      <c r="H1656" s="94">
        <v>9464.1666666666661</v>
      </c>
      <c r="I1656" s="94">
        <f>VLOOKUP(B1656,'Daily NLSL'!D1633:E3458,2,FALSE)</f>
        <v>203812.49946994669</v>
      </c>
      <c r="J1656" s="95">
        <v>141470.16804110666</v>
      </c>
      <c r="K1656" s="95">
        <v>584836</v>
      </c>
      <c r="R1656" s="42"/>
    </row>
    <row r="1657" spans="2:18" x14ac:dyDescent="0.35">
      <c r="B1657" s="66">
        <v>44640</v>
      </c>
      <c r="C1657">
        <f t="shared" si="100"/>
        <v>2022</v>
      </c>
      <c r="D1657">
        <f t="shared" si="101"/>
        <v>3</v>
      </c>
      <c r="E1657">
        <f t="shared" si="102"/>
        <v>20</v>
      </c>
      <c r="F1657" s="36">
        <f>IF(VLOOKUP(B1657,Temperature!$A$5:$F$2241,6,FALSE)=999,0,VLOOKUP(B1657,Temperature!$A$5:$F$2241,6,FALSE))</f>
        <v>40.875</v>
      </c>
      <c r="G1657" s="94">
        <f t="shared" si="103"/>
        <v>242145.24845676034</v>
      </c>
      <c r="H1657" s="94">
        <v>8192.5</v>
      </c>
      <c r="I1657" s="94">
        <f>VLOOKUP(B1657,'Daily NLSL'!D1634:E3459,2,FALSE)</f>
        <v>202526.12452246001</v>
      </c>
      <c r="J1657" s="95">
        <v>140933.16868744625</v>
      </c>
      <c r="K1657" s="95">
        <v>593797.04166666663</v>
      </c>
      <c r="R1657" s="42"/>
    </row>
    <row r="1658" spans="2:18" x14ac:dyDescent="0.35">
      <c r="B1658" s="66">
        <v>44641</v>
      </c>
      <c r="C1658">
        <f t="shared" si="100"/>
        <v>2022</v>
      </c>
      <c r="D1658">
        <f t="shared" si="101"/>
        <v>3</v>
      </c>
      <c r="E1658">
        <f t="shared" si="102"/>
        <v>21</v>
      </c>
      <c r="F1658" s="36">
        <f>IF(VLOOKUP(B1658,Temperature!$A$5:$F$2241,6,FALSE)=999,0,VLOOKUP(B1658,Temperature!$A$5:$F$2241,6,FALSE))</f>
        <v>44.5</v>
      </c>
      <c r="G1658" s="94">
        <f t="shared" si="103"/>
        <v>243861.59941338337</v>
      </c>
      <c r="H1658" s="94">
        <v>6854.166666666667</v>
      </c>
      <c r="I1658" s="94">
        <f>VLOOKUP(B1658,'Daily NLSL'!D1635:E3460,2,FALSE)</f>
        <v>203543.96801387207</v>
      </c>
      <c r="J1658" s="95">
        <v>145127.93257274458</v>
      </c>
      <c r="K1658" s="95">
        <v>599387.66666666663</v>
      </c>
      <c r="R1658" s="42"/>
    </row>
    <row r="1659" spans="2:18" x14ac:dyDescent="0.35">
      <c r="B1659" s="66">
        <v>44642</v>
      </c>
      <c r="C1659">
        <f t="shared" si="100"/>
        <v>2022</v>
      </c>
      <c r="D1659">
        <f t="shared" si="101"/>
        <v>3</v>
      </c>
      <c r="E1659">
        <f t="shared" si="102"/>
        <v>22</v>
      </c>
      <c r="F1659" s="36">
        <f>IF(VLOOKUP(B1659,Temperature!$A$5:$F$2241,6,FALSE)=999,0,VLOOKUP(B1659,Temperature!$A$5:$F$2241,6,FALSE))</f>
        <v>47.625</v>
      </c>
      <c r="G1659" s="94">
        <f t="shared" si="103"/>
        <v>218672.60599740743</v>
      </c>
      <c r="H1659" s="94">
        <v>10692.083333333334</v>
      </c>
      <c r="I1659" s="94">
        <f>VLOOKUP(B1659,'Daily NLSL'!D1636:E3461,2,FALSE)</f>
        <v>204049.42265646832</v>
      </c>
      <c r="J1659" s="95">
        <v>142550.26301279085</v>
      </c>
      <c r="K1659" s="95">
        <v>575964.375</v>
      </c>
      <c r="R1659" s="42"/>
    </row>
    <row r="1660" spans="2:18" x14ac:dyDescent="0.35">
      <c r="B1660" s="66">
        <v>44643</v>
      </c>
      <c r="C1660">
        <f t="shared" si="100"/>
        <v>2022</v>
      </c>
      <c r="D1660">
        <f t="shared" si="101"/>
        <v>3</v>
      </c>
      <c r="E1660">
        <f t="shared" si="102"/>
        <v>23</v>
      </c>
      <c r="F1660" s="36">
        <f>IF(VLOOKUP(B1660,Temperature!$A$5:$F$2241,6,FALSE)=999,0,VLOOKUP(B1660,Temperature!$A$5:$F$2241,6,FALSE))</f>
        <v>52.625</v>
      </c>
      <c r="G1660" s="94">
        <f t="shared" si="103"/>
        <v>211149.08746511213</v>
      </c>
      <c r="H1660" s="94">
        <v>17950.416666666668</v>
      </c>
      <c r="I1660" s="94">
        <f>VLOOKUP(B1660,'Daily NLSL'!D1637:E3462,2,FALSE)</f>
        <v>201676.56597815128</v>
      </c>
      <c r="J1660" s="95">
        <v>138311.51322340334</v>
      </c>
      <c r="K1660" s="95">
        <v>569087.58333333337</v>
      </c>
      <c r="R1660" s="42"/>
    </row>
    <row r="1661" spans="2:18" x14ac:dyDescent="0.35">
      <c r="B1661" s="66">
        <v>44644</v>
      </c>
      <c r="C1661">
        <f t="shared" si="100"/>
        <v>2022</v>
      </c>
      <c r="D1661">
        <f t="shared" si="101"/>
        <v>3</v>
      </c>
      <c r="E1661">
        <f t="shared" si="102"/>
        <v>24</v>
      </c>
      <c r="F1661" s="36">
        <f>IF(VLOOKUP(B1661,Temperature!$A$5:$F$2241,6,FALSE)=999,0,VLOOKUP(B1661,Temperature!$A$5:$F$2241,6,FALSE))</f>
        <v>48.041670000000003</v>
      </c>
      <c r="G1661" s="94">
        <f t="shared" si="103"/>
        <v>224250.26133141134</v>
      </c>
      <c r="H1661" s="94">
        <v>22681.666666666668</v>
      </c>
      <c r="I1661" s="94">
        <f>VLOOKUP(B1661,'Daily NLSL'!D1638:E3463,2,FALSE)</f>
        <v>201603.18133916915</v>
      </c>
      <c r="J1661" s="95">
        <v>143021.47399608625</v>
      </c>
      <c r="K1661" s="95">
        <v>591556.58333333337</v>
      </c>
      <c r="R1661" s="42"/>
    </row>
    <row r="1662" spans="2:18" x14ac:dyDescent="0.35">
      <c r="B1662" s="66">
        <v>44645</v>
      </c>
      <c r="C1662">
        <f t="shared" si="100"/>
        <v>2022</v>
      </c>
      <c r="D1662">
        <f t="shared" si="101"/>
        <v>3</v>
      </c>
      <c r="E1662">
        <f t="shared" si="102"/>
        <v>25</v>
      </c>
      <c r="F1662" s="36">
        <f>IF(VLOOKUP(B1662,Temperature!$A$5:$F$2241,6,FALSE)=999,0,VLOOKUP(B1662,Temperature!$A$5:$F$2241,6,FALSE))</f>
        <v>45.958329999999997</v>
      </c>
      <c r="G1662" s="94">
        <f t="shared" si="103"/>
        <v>219017.75765864292</v>
      </c>
      <c r="H1662" s="94">
        <v>25107.5</v>
      </c>
      <c r="I1662" s="94">
        <f>VLOOKUP(B1662,'Daily NLSL'!D1639:E3464,2,FALSE)</f>
        <v>202750.66747484461</v>
      </c>
      <c r="J1662" s="95">
        <v>144877.78319984584</v>
      </c>
      <c r="K1662" s="95">
        <v>591753.70833333337</v>
      </c>
      <c r="R1662" s="42"/>
    </row>
    <row r="1663" spans="2:18" x14ac:dyDescent="0.35">
      <c r="B1663" s="66">
        <v>44646</v>
      </c>
      <c r="C1663">
        <f t="shared" si="100"/>
        <v>2022</v>
      </c>
      <c r="D1663">
        <f t="shared" si="101"/>
        <v>3</v>
      </c>
      <c r="E1663">
        <f t="shared" si="102"/>
        <v>26</v>
      </c>
      <c r="F1663" s="36">
        <f>IF(VLOOKUP(B1663,Temperature!$A$5:$F$2241,6,FALSE)=999,0,VLOOKUP(B1663,Temperature!$A$5:$F$2241,6,FALSE))</f>
        <v>51.75</v>
      </c>
      <c r="G1663" s="94">
        <f t="shared" si="103"/>
        <v>196293.92653723666</v>
      </c>
      <c r="H1663" s="94">
        <v>22080</v>
      </c>
      <c r="I1663" s="94">
        <f>VLOOKUP(B1663,'Daily NLSL'!D1640:E3465,2,FALSE)</f>
        <v>201072.04765150044</v>
      </c>
      <c r="J1663" s="95">
        <v>141489.35914459627</v>
      </c>
      <c r="K1663" s="95">
        <v>560935.33333333337</v>
      </c>
      <c r="R1663" s="42"/>
    </row>
    <row r="1664" spans="2:18" x14ac:dyDescent="0.35">
      <c r="B1664" s="66">
        <v>44647</v>
      </c>
      <c r="C1664">
        <f t="shared" si="100"/>
        <v>2022</v>
      </c>
      <c r="D1664">
        <f t="shared" si="101"/>
        <v>3</v>
      </c>
      <c r="E1664">
        <f t="shared" si="102"/>
        <v>27</v>
      </c>
      <c r="F1664" s="36">
        <f>IF(VLOOKUP(B1664,Temperature!$A$5:$F$2241,6,FALSE)=999,0,VLOOKUP(B1664,Temperature!$A$5:$F$2241,6,FALSE))</f>
        <v>55.708329999999997</v>
      </c>
      <c r="G1664" s="94">
        <f t="shared" si="103"/>
        <v>188602.47877797173</v>
      </c>
      <c r="H1664" s="94">
        <v>18110.416666666668</v>
      </c>
      <c r="I1664" s="94">
        <f>VLOOKUP(B1664,'Daily NLSL'!D1641:E3466,2,FALSE)</f>
        <v>200817.81914921664</v>
      </c>
      <c r="J1664" s="95">
        <v>135749.66040614501</v>
      </c>
      <c r="K1664" s="95">
        <v>543280.375</v>
      </c>
      <c r="R1664" s="42"/>
    </row>
    <row r="1665" spans="2:18" x14ac:dyDescent="0.35">
      <c r="B1665" s="66">
        <v>44648</v>
      </c>
      <c r="C1665">
        <f t="shared" si="100"/>
        <v>2022</v>
      </c>
      <c r="D1665">
        <f t="shared" si="101"/>
        <v>3</v>
      </c>
      <c r="E1665">
        <f t="shared" si="102"/>
        <v>28</v>
      </c>
      <c r="F1665" s="36">
        <f>IF(VLOOKUP(B1665,Temperature!$A$5:$F$2241,6,FALSE)=999,0,VLOOKUP(B1665,Temperature!$A$5:$F$2241,6,FALSE))</f>
        <v>56.541670000000003</v>
      </c>
      <c r="G1665" s="94">
        <f t="shared" si="103"/>
        <v>171041.08198374047</v>
      </c>
      <c r="H1665" s="94">
        <v>29752.083333333332</v>
      </c>
      <c r="I1665" s="94">
        <f>VLOOKUP(B1665,'Daily NLSL'!D1642:E3467,2,FALSE)</f>
        <v>202459.73784479918</v>
      </c>
      <c r="J1665" s="95">
        <v>145250.05517146041</v>
      </c>
      <c r="K1665" s="95">
        <v>548502.95833333337</v>
      </c>
      <c r="R1665" s="42"/>
    </row>
    <row r="1666" spans="2:18" x14ac:dyDescent="0.35">
      <c r="B1666" s="66">
        <v>44649</v>
      </c>
      <c r="C1666">
        <f t="shared" si="100"/>
        <v>2022</v>
      </c>
      <c r="D1666">
        <f t="shared" si="101"/>
        <v>3</v>
      </c>
      <c r="E1666">
        <f t="shared" si="102"/>
        <v>29</v>
      </c>
      <c r="F1666" s="36">
        <f>IF(VLOOKUP(B1666,Temperature!$A$5:$F$2241,6,FALSE)=999,0,VLOOKUP(B1666,Temperature!$A$5:$F$2241,6,FALSE))</f>
        <v>54.708329999999997</v>
      </c>
      <c r="G1666" s="94">
        <f t="shared" si="103"/>
        <v>194697.6131402521</v>
      </c>
      <c r="H1666" s="94">
        <v>47820.416666666664</v>
      </c>
      <c r="I1666" s="94">
        <f>VLOOKUP(B1666,'Daily NLSL'!D1643:E3468,2,FALSE)</f>
        <v>202187.85421257501</v>
      </c>
      <c r="J1666" s="95">
        <v>145486.74098050626</v>
      </c>
      <c r="K1666" s="95">
        <v>590192.625</v>
      </c>
      <c r="R1666" s="42"/>
    </row>
    <row r="1667" spans="2:18" x14ac:dyDescent="0.35">
      <c r="B1667" s="66">
        <v>44650</v>
      </c>
      <c r="C1667">
        <f t="shared" si="100"/>
        <v>2022</v>
      </c>
      <c r="D1667">
        <f t="shared" si="101"/>
        <v>3</v>
      </c>
      <c r="E1667">
        <f t="shared" si="102"/>
        <v>30</v>
      </c>
      <c r="F1667" s="36">
        <f>IF(VLOOKUP(B1667,Temperature!$A$5:$F$2241,6,FALSE)=999,0,VLOOKUP(B1667,Temperature!$A$5:$F$2241,6,FALSE))</f>
        <v>51.291670000000003</v>
      </c>
      <c r="G1667" s="94">
        <f t="shared" si="103"/>
        <v>201304.55347513047</v>
      </c>
      <c r="H1667" s="94">
        <v>62095</v>
      </c>
      <c r="I1667" s="94">
        <f>VLOOKUP(B1667,'Daily NLSL'!D1644:E3469,2,FALSE)</f>
        <v>202413.87611554834</v>
      </c>
      <c r="J1667" s="95">
        <v>146026.1537426546</v>
      </c>
      <c r="K1667" s="95">
        <v>611839.58333333337</v>
      </c>
      <c r="R1667" s="42"/>
    </row>
    <row r="1668" spans="2:18" x14ac:dyDescent="0.35">
      <c r="B1668" s="66">
        <v>44651</v>
      </c>
      <c r="C1668">
        <f t="shared" si="100"/>
        <v>2022</v>
      </c>
      <c r="D1668">
        <f t="shared" si="101"/>
        <v>3</v>
      </c>
      <c r="E1668">
        <f t="shared" si="102"/>
        <v>31</v>
      </c>
      <c r="F1668" s="36">
        <f>IF(VLOOKUP(B1668,Temperature!$A$5:$F$2241,6,FALSE)=999,0,VLOOKUP(B1668,Temperature!$A$5:$F$2241,6,FALSE))</f>
        <v>44</v>
      </c>
      <c r="G1668" s="94">
        <f t="shared" si="103"/>
        <v>217484.73968672089</v>
      </c>
      <c r="H1668" s="94">
        <v>65210.416666666664</v>
      </c>
      <c r="I1668" s="94">
        <f>VLOOKUP(B1668,'Daily NLSL'!D1645:E3470,2,FALSE)</f>
        <v>200851.47764862623</v>
      </c>
      <c r="J1668" s="95">
        <v>147389.53266465291</v>
      </c>
      <c r="K1668" s="95">
        <v>630936.16666666663</v>
      </c>
      <c r="R1668" s="42"/>
    </row>
    <row r="1669" spans="2:18" x14ac:dyDescent="0.35">
      <c r="B1669" s="66">
        <v>44652</v>
      </c>
      <c r="C1669">
        <f t="shared" si="100"/>
        <v>2022</v>
      </c>
      <c r="D1669">
        <f t="shared" si="101"/>
        <v>4</v>
      </c>
      <c r="E1669">
        <f t="shared" si="102"/>
        <v>1</v>
      </c>
      <c r="F1669" s="36">
        <f>IF(VLOOKUP(B1669,Temperature!$A$5:$F$2241,6,FALSE)=999,0,VLOOKUP(B1669,Temperature!$A$5:$F$2241,6,FALSE))</f>
        <v>45.375</v>
      </c>
      <c r="G1669" s="94">
        <f t="shared" si="103"/>
        <v>220152.02565318157</v>
      </c>
      <c r="H1669" s="94">
        <v>74450.833333333328</v>
      </c>
      <c r="I1669" s="94">
        <f>VLOOKUP(B1669,'Daily NLSL'!D1646:E3471,2,FALSE)</f>
        <v>202205.21992790754</v>
      </c>
      <c r="J1669" s="95">
        <v>148339.17108557749</v>
      </c>
      <c r="K1669" s="95">
        <v>645147.25</v>
      </c>
      <c r="R1669" s="42"/>
    </row>
    <row r="1670" spans="2:18" x14ac:dyDescent="0.35">
      <c r="B1670" s="66">
        <v>44653</v>
      </c>
      <c r="C1670">
        <f t="shared" si="100"/>
        <v>2022</v>
      </c>
      <c r="D1670">
        <f t="shared" si="101"/>
        <v>4</v>
      </c>
      <c r="E1670">
        <f t="shared" si="102"/>
        <v>2</v>
      </c>
      <c r="F1670" s="36">
        <f>IF(VLOOKUP(B1670,Temperature!$A$5:$F$2241,6,FALSE)=999,0,VLOOKUP(B1670,Temperature!$A$5:$F$2241,6,FALSE))</f>
        <v>49.375</v>
      </c>
      <c r="G1670" s="94">
        <f t="shared" si="103"/>
        <v>198784.82714680335</v>
      </c>
      <c r="H1670" s="94">
        <v>77386.25</v>
      </c>
      <c r="I1670" s="94">
        <f>VLOOKUP(B1670,'Daily NLSL'!D1647:E3472,2,FALSE)</f>
        <v>200643.11926442248</v>
      </c>
      <c r="J1670" s="95">
        <v>141277.09525544083</v>
      </c>
      <c r="K1670" s="95">
        <v>618091.29166666663</v>
      </c>
      <c r="R1670" s="42"/>
    </row>
    <row r="1671" spans="2:18" x14ac:dyDescent="0.35">
      <c r="B1671" s="66">
        <v>44654</v>
      </c>
      <c r="C1671">
        <f t="shared" si="100"/>
        <v>2022</v>
      </c>
      <c r="D1671">
        <f t="shared" si="101"/>
        <v>4</v>
      </c>
      <c r="E1671">
        <f t="shared" si="102"/>
        <v>3</v>
      </c>
      <c r="F1671" s="36">
        <f>IF(VLOOKUP(B1671,Temperature!$A$5:$F$2241,6,FALSE)=999,0,VLOOKUP(B1671,Temperature!$A$5:$F$2241,6,FALSE))</f>
        <v>49.208329999999997</v>
      </c>
      <c r="G1671" s="94">
        <f t="shared" si="103"/>
        <v>205834.7230694879</v>
      </c>
      <c r="H1671" s="94">
        <v>78617.5</v>
      </c>
      <c r="I1671" s="94">
        <f>VLOOKUP(B1671,'Daily NLSL'!D1648:E3473,2,FALSE)</f>
        <v>200098.33779052374</v>
      </c>
      <c r="J1671" s="95">
        <v>141691.68913998833</v>
      </c>
      <c r="K1671" s="95">
        <v>626242.25</v>
      </c>
      <c r="R1671" s="42"/>
    </row>
    <row r="1672" spans="2:18" x14ac:dyDescent="0.35">
      <c r="B1672" s="66">
        <v>44655</v>
      </c>
      <c r="C1672">
        <f t="shared" si="100"/>
        <v>2022</v>
      </c>
      <c r="D1672">
        <f t="shared" si="101"/>
        <v>4</v>
      </c>
      <c r="E1672">
        <f t="shared" si="102"/>
        <v>4</v>
      </c>
      <c r="F1672" s="36">
        <f>IF(VLOOKUP(B1672,Temperature!$A$5:$F$2241,6,FALSE)=999,0,VLOOKUP(B1672,Temperature!$A$5:$F$2241,6,FALSE))</f>
        <v>49.208329999999997</v>
      </c>
      <c r="G1672" s="94">
        <f t="shared" si="103"/>
        <v>232678.48317351911</v>
      </c>
      <c r="H1672" s="94">
        <v>85208.333333333328</v>
      </c>
      <c r="I1672" s="94">
        <f>VLOOKUP(B1672,'Daily NLSL'!D1649:E3474,2,FALSE)</f>
        <v>194580.67430406585</v>
      </c>
      <c r="J1672" s="95">
        <v>141769.84252241501</v>
      </c>
      <c r="K1672" s="95">
        <v>654237.33333333337</v>
      </c>
      <c r="R1672" s="42"/>
    </row>
    <row r="1673" spans="2:18" x14ac:dyDescent="0.35">
      <c r="B1673" s="66">
        <v>44656</v>
      </c>
      <c r="C1673">
        <f t="shared" si="100"/>
        <v>2022</v>
      </c>
      <c r="D1673">
        <f t="shared" si="101"/>
        <v>4</v>
      </c>
      <c r="E1673">
        <f t="shared" si="102"/>
        <v>5</v>
      </c>
      <c r="F1673" s="36">
        <f>IF(VLOOKUP(B1673,Temperature!$A$5:$F$2241,6,FALSE)=999,0,VLOOKUP(B1673,Temperature!$A$5:$F$2241,6,FALSE))</f>
        <v>45.791670000000003</v>
      </c>
      <c r="G1673" s="94">
        <f t="shared" si="103"/>
        <v>233979.22054545002</v>
      </c>
      <c r="H1673" s="94">
        <v>84314.583333333328</v>
      </c>
      <c r="I1673" s="94">
        <f>VLOOKUP(B1673,'Daily NLSL'!D1650:E3475,2,FALSE)</f>
        <v>201743.33770307247</v>
      </c>
      <c r="J1673" s="95">
        <v>148141.69175147751</v>
      </c>
      <c r="K1673" s="95">
        <v>668178.83333333337</v>
      </c>
      <c r="R1673" s="42"/>
    </row>
    <row r="1674" spans="2:18" x14ac:dyDescent="0.35">
      <c r="B1674" s="66">
        <v>44657</v>
      </c>
      <c r="C1674">
        <f t="shared" si="100"/>
        <v>2022</v>
      </c>
      <c r="D1674">
        <f t="shared" si="101"/>
        <v>4</v>
      </c>
      <c r="E1674">
        <f t="shared" si="102"/>
        <v>6</v>
      </c>
      <c r="F1674" s="36">
        <f>IF(VLOOKUP(B1674,Temperature!$A$5:$F$2241,6,FALSE)=999,0,VLOOKUP(B1674,Temperature!$A$5:$F$2241,6,FALSE))</f>
        <v>44.291670000000003</v>
      </c>
      <c r="G1674" s="94">
        <f t="shared" si="103"/>
        <v>223102.63637041042</v>
      </c>
      <c r="H1674" s="94">
        <v>90414.166666666672</v>
      </c>
      <c r="I1674" s="94">
        <f>VLOOKUP(B1674,'Daily NLSL'!D1651:E3476,2,FALSE)</f>
        <v>202048.64075307417</v>
      </c>
      <c r="J1674" s="95">
        <v>149714.68120984876</v>
      </c>
      <c r="K1674" s="95">
        <v>665280.125</v>
      </c>
      <c r="R1674" s="42"/>
    </row>
    <row r="1675" spans="2:18" x14ac:dyDescent="0.35">
      <c r="B1675" s="66">
        <v>44658</v>
      </c>
      <c r="C1675">
        <f t="shared" si="100"/>
        <v>2022</v>
      </c>
      <c r="D1675">
        <f t="shared" si="101"/>
        <v>4</v>
      </c>
      <c r="E1675">
        <f t="shared" si="102"/>
        <v>7</v>
      </c>
      <c r="F1675" s="36">
        <f>IF(VLOOKUP(B1675,Temperature!$A$5:$F$2241,6,FALSE)=999,0,VLOOKUP(B1675,Temperature!$A$5:$F$2241,6,FALSE))</f>
        <v>50.625</v>
      </c>
      <c r="G1675" s="94">
        <f t="shared" si="103"/>
        <v>210791.55324519504</v>
      </c>
      <c r="H1675" s="94">
        <v>96669.166666666672</v>
      </c>
      <c r="I1675" s="94">
        <f>VLOOKUP(B1675,'Daily NLSL'!D1652:E3477,2,FALSE)</f>
        <v>201906.7378349308</v>
      </c>
      <c r="J1675" s="95">
        <v>148416.08391987419</v>
      </c>
      <c r="K1675" s="95">
        <v>657783.54166666663</v>
      </c>
      <c r="R1675" s="42"/>
    </row>
    <row r="1676" spans="2:18" x14ac:dyDescent="0.35">
      <c r="B1676" s="66">
        <v>44659</v>
      </c>
      <c r="C1676">
        <f t="shared" si="100"/>
        <v>2022</v>
      </c>
      <c r="D1676">
        <f t="shared" si="101"/>
        <v>4</v>
      </c>
      <c r="E1676">
        <f t="shared" si="102"/>
        <v>8</v>
      </c>
      <c r="F1676" s="36">
        <f>IF(VLOOKUP(B1676,Temperature!$A$5:$F$2241,6,FALSE)=999,0,VLOOKUP(B1676,Temperature!$A$5:$F$2241,6,FALSE))</f>
        <v>51.791670000000003</v>
      </c>
      <c r="G1676" s="94">
        <f t="shared" si="103"/>
        <v>201982.22700483329</v>
      </c>
      <c r="H1676" s="94">
        <v>107611.25</v>
      </c>
      <c r="I1676" s="94">
        <f>VLOOKUP(B1676,'Daily NLSL'!D1653:E3478,2,FALSE)</f>
        <v>202853.84168520835</v>
      </c>
      <c r="J1676" s="95">
        <v>146358.05630995834</v>
      </c>
      <c r="K1676" s="95">
        <v>658805.375</v>
      </c>
      <c r="R1676" s="42"/>
    </row>
    <row r="1677" spans="2:18" x14ac:dyDescent="0.35">
      <c r="B1677" s="66">
        <v>44660</v>
      </c>
      <c r="C1677">
        <f t="shared" si="100"/>
        <v>2022</v>
      </c>
      <c r="D1677">
        <f t="shared" si="101"/>
        <v>4</v>
      </c>
      <c r="E1677">
        <f t="shared" si="102"/>
        <v>9</v>
      </c>
      <c r="F1677" s="36">
        <f>IF(VLOOKUP(B1677,Temperature!$A$5:$F$2241,6,FALSE)=999,0,VLOOKUP(B1677,Temperature!$A$5:$F$2241,6,FALSE))</f>
        <v>43.083329999999997</v>
      </c>
      <c r="G1677" s="94">
        <f t="shared" si="103"/>
        <v>221426.0840832121</v>
      </c>
      <c r="H1677" s="94">
        <v>95348.333333333328</v>
      </c>
      <c r="I1677" s="94">
        <f>VLOOKUP(B1677,'Daily NLSL'!D1654:E3479,2,FALSE)</f>
        <v>200419.41687272376</v>
      </c>
      <c r="J1677" s="95">
        <v>147934.74904406417</v>
      </c>
      <c r="K1677" s="95">
        <v>665128.58333333337</v>
      </c>
      <c r="R1677" s="42"/>
    </row>
    <row r="1678" spans="2:18" x14ac:dyDescent="0.35">
      <c r="B1678" s="66">
        <v>44661</v>
      </c>
      <c r="C1678">
        <f t="shared" si="100"/>
        <v>2022</v>
      </c>
      <c r="D1678">
        <f t="shared" si="101"/>
        <v>4</v>
      </c>
      <c r="E1678">
        <f t="shared" si="102"/>
        <v>10</v>
      </c>
      <c r="F1678" s="36">
        <f>IF(VLOOKUP(B1678,Temperature!$A$5:$F$2241,6,FALSE)=999,0,VLOOKUP(B1678,Temperature!$A$5:$F$2241,6,FALSE))</f>
        <v>39</v>
      </c>
      <c r="G1678" s="94">
        <f t="shared" si="103"/>
        <v>226203.39125519709</v>
      </c>
      <c r="H1678" s="94">
        <v>72142.916666666672</v>
      </c>
      <c r="I1678" s="94">
        <f>VLOOKUP(B1678,'Daily NLSL'!D1655:E3480,2,FALSE)</f>
        <v>201315.0670002042</v>
      </c>
      <c r="J1678" s="95">
        <v>143760.20841126543</v>
      </c>
      <c r="K1678" s="95">
        <v>643421.58333333337</v>
      </c>
      <c r="R1678" s="42"/>
    </row>
    <row r="1679" spans="2:18" x14ac:dyDescent="0.35">
      <c r="B1679" s="66">
        <v>44662</v>
      </c>
      <c r="C1679">
        <f t="shared" si="100"/>
        <v>2022</v>
      </c>
      <c r="D1679">
        <f t="shared" si="101"/>
        <v>4</v>
      </c>
      <c r="E1679">
        <f t="shared" si="102"/>
        <v>11</v>
      </c>
      <c r="F1679" s="36">
        <f>IF(VLOOKUP(B1679,Temperature!$A$5:$F$2241,6,FALSE)=999,0,VLOOKUP(B1679,Temperature!$A$5:$F$2241,6,FALSE))</f>
        <v>41.291670000000003</v>
      </c>
      <c r="G1679" s="94">
        <f t="shared" si="103"/>
        <v>284398.13833624928</v>
      </c>
      <c r="H1679" s="94">
        <v>54139.166666666664</v>
      </c>
      <c r="I1679" s="94">
        <f>VLOOKUP(B1679,'Daily NLSL'!D1656:E3481,2,FALSE)</f>
        <v>203252.2573838275</v>
      </c>
      <c r="J1679" s="95">
        <v>149449.18761325665</v>
      </c>
      <c r="K1679" s="95">
        <v>691238.75</v>
      </c>
      <c r="R1679" s="42"/>
    </row>
    <row r="1680" spans="2:18" x14ac:dyDescent="0.35">
      <c r="B1680" s="66">
        <v>44663</v>
      </c>
      <c r="C1680">
        <f t="shared" si="100"/>
        <v>2022</v>
      </c>
      <c r="D1680">
        <f t="shared" si="101"/>
        <v>4</v>
      </c>
      <c r="E1680">
        <f t="shared" si="102"/>
        <v>12</v>
      </c>
      <c r="F1680" s="36">
        <f>IF(VLOOKUP(B1680,Temperature!$A$5:$F$2241,6,FALSE)=999,0,VLOOKUP(B1680,Temperature!$A$5:$F$2241,6,FALSE))</f>
        <v>38.166670000000003</v>
      </c>
      <c r="G1680" s="94">
        <f t="shared" si="103"/>
        <v>270306.60831738584</v>
      </c>
      <c r="H1680" s="94">
        <v>45121.25</v>
      </c>
      <c r="I1680" s="94">
        <f>VLOOKUP(B1680,'Daily NLSL'!D1657:E3482,2,FALSE)</f>
        <v>204823.22168424833</v>
      </c>
      <c r="J1680" s="95">
        <v>148989.08666503249</v>
      </c>
      <c r="K1680" s="95">
        <v>669240.16666666663</v>
      </c>
      <c r="R1680" s="42"/>
    </row>
    <row r="1681" spans="2:18" x14ac:dyDescent="0.35">
      <c r="B1681" s="66">
        <v>44664</v>
      </c>
      <c r="C1681">
        <f t="shared" si="100"/>
        <v>2022</v>
      </c>
      <c r="D1681">
        <f t="shared" si="101"/>
        <v>4</v>
      </c>
      <c r="E1681">
        <f t="shared" si="102"/>
        <v>13</v>
      </c>
      <c r="F1681" s="36">
        <f>IF(VLOOKUP(B1681,Temperature!$A$5:$F$2241,6,FALSE)=999,0,VLOOKUP(B1681,Temperature!$A$5:$F$2241,6,FALSE))</f>
        <v>39.708329999999997</v>
      </c>
      <c r="G1681" s="94">
        <f t="shared" si="103"/>
        <v>272156.26565693918</v>
      </c>
      <c r="H1681" s="94">
        <v>47319.583333333336</v>
      </c>
      <c r="I1681" s="94">
        <f>VLOOKUP(B1681,'Daily NLSL'!D1658:E3483,2,FALSE)</f>
        <v>204454.92691576414</v>
      </c>
      <c r="J1681" s="95">
        <v>151116.84909396333</v>
      </c>
      <c r="K1681" s="95">
        <v>675047.625</v>
      </c>
      <c r="R1681" s="42"/>
    </row>
    <row r="1682" spans="2:18" x14ac:dyDescent="0.35">
      <c r="B1682" s="66">
        <v>44665</v>
      </c>
      <c r="C1682">
        <f t="shared" si="100"/>
        <v>2022</v>
      </c>
      <c r="D1682">
        <f t="shared" si="101"/>
        <v>4</v>
      </c>
      <c r="E1682">
        <f t="shared" si="102"/>
        <v>14</v>
      </c>
      <c r="F1682" s="36">
        <f>IF(VLOOKUP(B1682,Temperature!$A$5:$F$2241,6,FALSE)=999,0,VLOOKUP(B1682,Temperature!$A$5:$F$2241,6,FALSE))</f>
        <v>40.458329999999997</v>
      </c>
      <c r="G1682" s="94">
        <f t="shared" si="103"/>
        <v>273348.17485716718</v>
      </c>
      <c r="H1682" s="94">
        <v>49827.916666666664</v>
      </c>
      <c r="I1682" s="94">
        <f>VLOOKUP(B1682,'Daily NLSL'!D1659:E3484,2,FALSE)</f>
        <v>204319.70737784624</v>
      </c>
      <c r="J1682" s="95">
        <v>151877.15943165333</v>
      </c>
      <c r="K1682" s="95">
        <v>679372.95833333337</v>
      </c>
      <c r="R1682" s="42"/>
    </row>
    <row r="1683" spans="2:18" x14ac:dyDescent="0.35">
      <c r="B1683" s="66">
        <v>44666</v>
      </c>
      <c r="C1683">
        <f t="shared" si="100"/>
        <v>2022</v>
      </c>
      <c r="D1683">
        <f t="shared" si="101"/>
        <v>4</v>
      </c>
      <c r="E1683">
        <f t="shared" si="102"/>
        <v>15</v>
      </c>
      <c r="F1683" s="36">
        <f>IF(VLOOKUP(B1683,Temperature!$A$5:$F$2241,6,FALSE)=999,0,VLOOKUP(B1683,Temperature!$A$5:$F$2241,6,FALSE))</f>
        <v>37.875</v>
      </c>
      <c r="G1683" s="94">
        <f t="shared" si="103"/>
        <v>261771.55110802513</v>
      </c>
      <c r="H1683" s="94">
        <v>43756.666666666664</v>
      </c>
      <c r="I1683" s="94">
        <f>VLOOKUP(B1683,'Daily NLSL'!D1660:E3485,2,FALSE)</f>
        <v>206190.2099248404</v>
      </c>
      <c r="J1683" s="95">
        <v>143318.90563380125</v>
      </c>
      <c r="K1683" s="95">
        <v>655037.33333333337</v>
      </c>
      <c r="R1683" s="42"/>
    </row>
    <row r="1684" spans="2:18" x14ac:dyDescent="0.35">
      <c r="B1684" s="66">
        <v>44667</v>
      </c>
      <c r="C1684">
        <f t="shared" si="100"/>
        <v>2022</v>
      </c>
      <c r="D1684">
        <f t="shared" si="101"/>
        <v>4</v>
      </c>
      <c r="E1684">
        <f t="shared" si="102"/>
        <v>16</v>
      </c>
      <c r="F1684" s="36">
        <f>IF(VLOOKUP(B1684,Temperature!$A$5:$F$2241,6,FALSE)=999,0,VLOOKUP(B1684,Temperature!$A$5:$F$2241,6,FALSE))</f>
        <v>40.708329999999997</v>
      </c>
      <c r="G1684" s="94">
        <f t="shared" si="103"/>
        <v>266045.78080262674</v>
      </c>
      <c r="H1684" s="94">
        <v>38962.916666666664</v>
      </c>
      <c r="I1684" s="94">
        <f>VLOOKUP(B1684,'Daily NLSL'!D1661:E3486,2,FALSE)</f>
        <v>204109.17964241083</v>
      </c>
      <c r="J1684" s="95">
        <v>137555.45622162917</v>
      </c>
      <c r="K1684" s="95">
        <v>646673.33333333337</v>
      </c>
      <c r="R1684" s="42"/>
    </row>
    <row r="1685" spans="2:18" x14ac:dyDescent="0.35">
      <c r="B1685" s="66">
        <v>44668</v>
      </c>
      <c r="C1685">
        <f t="shared" si="100"/>
        <v>2022</v>
      </c>
      <c r="D1685">
        <f t="shared" si="101"/>
        <v>4</v>
      </c>
      <c r="E1685">
        <f t="shared" si="102"/>
        <v>17</v>
      </c>
      <c r="F1685" s="36">
        <f>IF(VLOOKUP(B1685,Temperature!$A$5:$F$2241,6,FALSE)=999,0,VLOOKUP(B1685,Temperature!$A$5:$F$2241,6,FALSE))</f>
        <v>43.708329999999997</v>
      </c>
      <c r="G1685" s="94">
        <f t="shared" si="103"/>
        <v>234536.29988810749</v>
      </c>
      <c r="H1685" s="94">
        <v>32506.666666666668</v>
      </c>
      <c r="I1685" s="94">
        <f>VLOOKUP(B1685,'Daily NLSL'!D1662:E3487,2,FALSE)</f>
        <v>202592.72343750004</v>
      </c>
      <c r="J1685" s="95">
        <v>136720.56000772581</v>
      </c>
      <c r="K1685" s="95">
        <v>606356.25</v>
      </c>
      <c r="R1685" s="42"/>
    </row>
    <row r="1686" spans="2:18" x14ac:dyDescent="0.35">
      <c r="B1686" s="66">
        <v>44669</v>
      </c>
      <c r="C1686">
        <f t="shared" si="100"/>
        <v>2022</v>
      </c>
      <c r="D1686">
        <f t="shared" si="101"/>
        <v>4</v>
      </c>
      <c r="E1686">
        <f t="shared" si="102"/>
        <v>18</v>
      </c>
      <c r="F1686" s="36">
        <f>IF(VLOOKUP(B1686,Temperature!$A$5:$F$2241,6,FALSE)=999,0,VLOOKUP(B1686,Temperature!$A$5:$F$2241,6,FALSE))</f>
        <v>41.625</v>
      </c>
      <c r="G1686" s="94">
        <f t="shared" si="103"/>
        <v>232692.08465017113</v>
      </c>
      <c r="H1686" s="94">
        <v>31355.833333333332</v>
      </c>
      <c r="I1686" s="94">
        <f>VLOOKUP(B1686,'Daily NLSL'!D1663:E3488,2,FALSE)</f>
        <v>202806.18558539086</v>
      </c>
      <c r="J1686" s="95">
        <v>140073.5214311046</v>
      </c>
      <c r="K1686" s="95">
        <v>606927.625</v>
      </c>
      <c r="R1686" s="42"/>
    </row>
    <row r="1687" spans="2:18" x14ac:dyDescent="0.35">
      <c r="B1687" s="66">
        <v>44670</v>
      </c>
      <c r="C1687">
        <f t="shared" si="100"/>
        <v>2022</v>
      </c>
      <c r="D1687">
        <f t="shared" si="101"/>
        <v>4</v>
      </c>
      <c r="E1687">
        <f t="shared" si="102"/>
        <v>19</v>
      </c>
      <c r="F1687" s="36">
        <f>IF(VLOOKUP(B1687,Temperature!$A$5:$F$2241,6,FALSE)=999,0,VLOOKUP(B1687,Temperature!$A$5:$F$2241,6,FALSE))</f>
        <v>45.5</v>
      </c>
      <c r="G1687" s="94">
        <f t="shared" si="103"/>
        <v>230424.94671135035</v>
      </c>
      <c r="H1687" s="94">
        <v>54700.833333333336</v>
      </c>
      <c r="I1687" s="94">
        <f>VLOOKUP(B1687,'Daily NLSL'!D1664:E3489,2,FALSE)</f>
        <v>203615.66230376958</v>
      </c>
      <c r="J1687" s="95">
        <v>140434.55765154667</v>
      </c>
      <c r="K1687" s="95">
        <v>629176</v>
      </c>
      <c r="R1687" s="42"/>
    </row>
    <row r="1688" spans="2:18" x14ac:dyDescent="0.35">
      <c r="B1688" s="66">
        <v>44671</v>
      </c>
      <c r="C1688">
        <f t="shared" si="100"/>
        <v>2022</v>
      </c>
      <c r="D1688">
        <f t="shared" si="101"/>
        <v>4</v>
      </c>
      <c r="E1688">
        <f t="shared" si="102"/>
        <v>20</v>
      </c>
      <c r="F1688" s="36">
        <f>IF(VLOOKUP(B1688,Temperature!$A$5:$F$2241,6,FALSE)=999,0,VLOOKUP(B1688,Temperature!$A$5:$F$2241,6,FALSE))</f>
        <v>42.666670000000003</v>
      </c>
      <c r="G1688" s="94">
        <f t="shared" si="103"/>
        <v>237607.80623280955</v>
      </c>
      <c r="H1688" s="94">
        <v>76428.75</v>
      </c>
      <c r="I1688" s="94">
        <f>VLOOKUP(B1688,'Daily NLSL'!D1665:E3490,2,FALSE)</f>
        <v>202932.42572053001</v>
      </c>
      <c r="J1688" s="95">
        <v>141927.80971332709</v>
      </c>
      <c r="K1688" s="95">
        <v>658896.79166666663</v>
      </c>
      <c r="R1688" s="42"/>
    </row>
    <row r="1689" spans="2:18" x14ac:dyDescent="0.35">
      <c r="B1689" s="66">
        <v>44672</v>
      </c>
      <c r="C1689">
        <f t="shared" si="100"/>
        <v>2022</v>
      </c>
      <c r="D1689">
        <f t="shared" si="101"/>
        <v>4</v>
      </c>
      <c r="E1689">
        <f t="shared" si="102"/>
        <v>21</v>
      </c>
      <c r="F1689" s="36">
        <f>IF(VLOOKUP(B1689,Temperature!$A$5:$F$2241,6,FALSE)=999,0,VLOOKUP(B1689,Temperature!$A$5:$F$2241,6,FALSE))</f>
        <v>46.083329999999997</v>
      </c>
      <c r="G1689" s="94">
        <f t="shared" si="103"/>
        <v>216827.37674039081</v>
      </c>
      <c r="H1689" s="94">
        <v>67762.916666666672</v>
      </c>
      <c r="I1689" s="94">
        <f>VLOOKUP(B1689,'Daily NLSL'!D1666:E3491,2,FALSE)</f>
        <v>201811.74441080584</v>
      </c>
      <c r="J1689" s="95">
        <v>142471.50384880332</v>
      </c>
      <c r="K1689" s="95">
        <v>628873.54166666663</v>
      </c>
      <c r="R1689" s="42"/>
    </row>
    <row r="1690" spans="2:18" x14ac:dyDescent="0.35">
      <c r="B1690" s="66">
        <v>44673</v>
      </c>
      <c r="C1690">
        <f t="shared" ref="C1690:C1753" si="104">YEAR(B1690)</f>
        <v>2022</v>
      </c>
      <c r="D1690">
        <f t="shared" ref="D1690:D1753" si="105">MONTH(B1690)</f>
        <v>4</v>
      </c>
      <c r="E1690">
        <f t="shared" ref="E1690:E1753" si="106">DAY(B1690)</f>
        <v>22</v>
      </c>
      <c r="F1690" s="36">
        <f>IF(VLOOKUP(B1690,Temperature!$A$5:$F$2241,6,FALSE)=999,0,VLOOKUP(B1690,Temperature!$A$5:$F$2241,6,FALSE))</f>
        <v>47.416670000000003</v>
      </c>
      <c r="G1690" s="94">
        <f t="shared" si="103"/>
        <v>210843.09603630789</v>
      </c>
      <c r="H1690" s="94">
        <v>64722.083333333336</v>
      </c>
      <c r="I1690" s="94">
        <f>VLOOKUP(B1690,'Daily NLSL'!D1667:E3492,2,FALSE)</f>
        <v>204429.62117359124</v>
      </c>
      <c r="J1690" s="95">
        <v>140974.0744567675</v>
      </c>
      <c r="K1690" s="95">
        <v>620968.875</v>
      </c>
      <c r="R1690" s="42"/>
    </row>
    <row r="1691" spans="2:18" x14ac:dyDescent="0.35">
      <c r="B1691" s="66">
        <v>44674</v>
      </c>
      <c r="C1691">
        <f t="shared" si="104"/>
        <v>2022</v>
      </c>
      <c r="D1691">
        <f t="shared" si="105"/>
        <v>4</v>
      </c>
      <c r="E1691">
        <f t="shared" si="106"/>
        <v>23</v>
      </c>
      <c r="F1691" s="36">
        <f>IF(VLOOKUP(B1691,Temperature!$A$5:$F$2241,6,FALSE)=999,0,VLOOKUP(B1691,Temperature!$A$5:$F$2241,6,FALSE))</f>
        <v>51.583329999999997</v>
      </c>
      <c r="G1691" s="94">
        <f t="shared" ref="G1691:G1754" si="107">K1691-H1691-I1691-J1691</f>
        <v>193424.76696280736</v>
      </c>
      <c r="H1691" s="94">
        <v>58080.833333333336</v>
      </c>
      <c r="I1691" s="94">
        <f>VLOOKUP(B1691,'Daily NLSL'!D1668:E3493,2,FALSE)</f>
        <v>201794.94997474211</v>
      </c>
      <c r="J1691" s="95">
        <v>136254.24139578376</v>
      </c>
      <c r="K1691" s="95">
        <v>589554.79166666663</v>
      </c>
      <c r="R1691" s="42"/>
    </row>
    <row r="1692" spans="2:18" x14ac:dyDescent="0.35">
      <c r="B1692" s="66">
        <v>44675</v>
      </c>
      <c r="C1692">
        <f t="shared" si="104"/>
        <v>2022</v>
      </c>
      <c r="D1692">
        <f t="shared" si="105"/>
        <v>4</v>
      </c>
      <c r="E1692">
        <f t="shared" si="106"/>
        <v>24</v>
      </c>
      <c r="F1692" s="36">
        <f>IF(VLOOKUP(B1692,Temperature!$A$5:$F$2241,6,FALSE)=999,0,VLOOKUP(B1692,Temperature!$A$5:$F$2241,6,FALSE))</f>
        <v>52.833329999999997</v>
      </c>
      <c r="G1692" s="94">
        <f t="shared" si="107"/>
        <v>186255.60196039706</v>
      </c>
      <c r="H1692" s="94">
        <v>54163.333333333336</v>
      </c>
      <c r="I1692" s="94">
        <f>VLOOKUP(B1692,'Daily NLSL'!D1669:E3494,2,FALSE)</f>
        <v>196401.71799184708</v>
      </c>
      <c r="J1692" s="95">
        <v>137736.13838108917</v>
      </c>
      <c r="K1692" s="95">
        <v>574556.79166666663</v>
      </c>
      <c r="R1692" s="42"/>
    </row>
    <row r="1693" spans="2:18" x14ac:dyDescent="0.35">
      <c r="B1693" s="66">
        <v>44676</v>
      </c>
      <c r="C1693">
        <f t="shared" si="104"/>
        <v>2022</v>
      </c>
      <c r="D1693">
        <f t="shared" si="105"/>
        <v>4</v>
      </c>
      <c r="E1693">
        <f t="shared" si="106"/>
        <v>25</v>
      </c>
      <c r="F1693" s="36">
        <f>IF(VLOOKUP(B1693,Temperature!$A$5:$F$2241,6,FALSE)=999,0,VLOOKUP(B1693,Temperature!$A$5:$F$2241,6,FALSE))</f>
        <v>55.666670000000003</v>
      </c>
      <c r="G1693" s="94">
        <f t="shared" si="107"/>
        <v>193280.4143168396</v>
      </c>
      <c r="H1693" s="94">
        <v>71156.25</v>
      </c>
      <c r="I1693" s="94">
        <f>VLOOKUP(B1693,'Daily NLSL'!D1670:E3495,2,FALSE)</f>
        <v>183537.28147187165</v>
      </c>
      <c r="J1693" s="95">
        <v>144046.05421128875</v>
      </c>
      <c r="K1693" s="95">
        <v>592020</v>
      </c>
      <c r="R1693" s="42"/>
    </row>
    <row r="1694" spans="2:18" x14ac:dyDescent="0.35">
      <c r="B1694" s="66">
        <v>44677</v>
      </c>
      <c r="C1694">
        <f t="shared" si="104"/>
        <v>2022</v>
      </c>
      <c r="D1694">
        <f t="shared" si="105"/>
        <v>4</v>
      </c>
      <c r="E1694">
        <f t="shared" si="106"/>
        <v>26</v>
      </c>
      <c r="F1694" s="36">
        <f>IF(VLOOKUP(B1694,Temperature!$A$5:$F$2241,6,FALSE)=999,0,VLOOKUP(B1694,Temperature!$A$5:$F$2241,6,FALSE))</f>
        <v>48.375</v>
      </c>
      <c r="G1694" s="94">
        <f t="shared" si="107"/>
        <v>196953.86850779175</v>
      </c>
      <c r="H1694" s="94">
        <v>95014.166666666672</v>
      </c>
      <c r="I1694" s="94">
        <f>VLOOKUP(B1694,'Daily NLSL'!D1671:E3496,2,FALSE)</f>
        <v>181566.3117896975</v>
      </c>
      <c r="J1694" s="95">
        <v>146331.2363691775</v>
      </c>
      <c r="K1694" s="95">
        <v>619865.58333333337</v>
      </c>
      <c r="R1694" s="42"/>
    </row>
    <row r="1695" spans="2:18" x14ac:dyDescent="0.35">
      <c r="B1695" s="66">
        <v>44678</v>
      </c>
      <c r="C1695">
        <f t="shared" si="104"/>
        <v>2022</v>
      </c>
      <c r="D1695">
        <f t="shared" si="105"/>
        <v>4</v>
      </c>
      <c r="E1695">
        <f t="shared" si="106"/>
        <v>27</v>
      </c>
      <c r="F1695" s="36">
        <f>IF(VLOOKUP(B1695,Temperature!$A$5:$F$2241,6,FALSE)=999,0,VLOOKUP(B1695,Temperature!$A$5:$F$2241,6,FALSE))</f>
        <v>44.333329999999997</v>
      </c>
      <c r="G1695" s="94">
        <f t="shared" si="107"/>
        <v>207192.52159305004</v>
      </c>
      <c r="H1695" s="94">
        <v>99367.5</v>
      </c>
      <c r="I1695" s="94">
        <f>VLOOKUP(B1695,'Daily NLSL'!D1672:E3497,2,FALSE)</f>
        <v>180800.10716899499</v>
      </c>
      <c r="J1695" s="95">
        <v>147748.496237955</v>
      </c>
      <c r="K1695" s="95">
        <v>635108.625</v>
      </c>
      <c r="R1695" s="42"/>
    </row>
    <row r="1696" spans="2:18" x14ac:dyDescent="0.35">
      <c r="B1696" s="66">
        <v>44679</v>
      </c>
      <c r="C1696">
        <f t="shared" si="104"/>
        <v>2022</v>
      </c>
      <c r="D1696">
        <f t="shared" si="105"/>
        <v>4</v>
      </c>
      <c r="E1696">
        <f t="shared" si="106"/>
        <v>28</v>
      </c>
      <c r="F1696" s="36">
        <f>IF(VLOOKUP(B1696,Temperature!$A$5:$F$2241,6,FALSE)=999,0,VLOOKUP(B1696,Temperature!$A$5:$F$2241,6,FALSE))</f>
        <v>47.166670000000003</v>
      </c>
      <c r="G1696" s="94">
        <f t="shared" si="107"/>
        <v>209763.88641375469</v>
      </c>
      <c r="H1696" s="94">
        <v>99657.916666666672</v>
      </c>
      <c r="I1696" s="94">
        <f>VLOOKUP(B1696,'Daily NLSL'!D1673:E3498,2,FALSE)</f>
        <v>182205.48772531623</v>
      </c>
      <c r="J1696" s="95">
        <v>149572.45919426248</v>
      </c>
      <c r="K1696" s="95">
        <v>641199.75</v>
      </c>
      <c r="R1696" s="42"/>
    </row>
    <row r="1697" spans="2:18" x14ac:dyDescent="0.35">
      <c r="B1697" s="66">
        <v>44680</v>
      </c>
      <c r="C1697">
        <f t="shared" si="104"/>
        <v>2022</v>
      </c>
      <c r="D1697">
        <f t="shared" si="105"/>
        <v>4</v>
      </c>
      <c r="E1697">
        <f t="shared" si="106"/>
        <v>29</v>
      </c>
      <c r="F1697" s="36">
        <f>IF(VLOOKUP(B1697,Temperature!$A$5:$F$2241,6,FALSE)=999,0,VLOOKUP(B1697,Temperature!$A$5:$F$2241,6,FALSE))</f>
        <v>54.833329999999997</v>
      </c>
      <c r="G1697" s="94">
        <f t="shared" si="107"/>
        <v>199332.00830626662</v>
      </c>
      <c r="H1697" s="94">
        <v>95803.333333333328</v>
      </c>
      <c r="I1697" s="94">
        <f>VLOOKUP(B1697,'Daily NLSL'!D1674:E3499,2,FALSE)</f>
        <v>191292.92855737498</v>
      </c>
      <c r="J1697" s="95">
        <v>147018.89646969165</v>
      </c>
      <c r="K1697" s="95">
        <v>633447.16666666663</v>
      </c>
      <c r="R1697" s="42"/>
    </row>
    <row r="1698" spans="2:18" x14ac:dyDescent="0.35">
      <c r="B1698" s="66">
        <v>44681</v>
      </c>
      <c r="C1698">
        <f t="shared" si="104"/>
        <v>2022</v>
      </c>
      <c r="D1698">
        <f t="shared" si="105"/>
        <v>4</v>
      </c>
      <c r="E1698">
        <f t="shared" si="106"/>
        <v>30</v>
      </c>
      <c r="F1698" s="36">
        <f>IF(VLOOKUP(B1698,Temperature!$A$5:$F$2241,6,FALSE)=999,0,VLOOKUP(B1698,Temperature!$A$5:$F$2241,6,FALSE))</f>
        <v>49.958329999999997</v>
      </c>
      <c r="G1698" s="94">
        <f t="shared" si="107"/>
        <v>194865.12996302076</v>
      </c>
      <c r="H1698" s="94">
        <v>71710</v>
      </c>
      <c r="I1698" s="94">
        <f>VLOOKUP(B1698,'Daily NLSL'!D1675:E3500,2,FALSE)</f>
        <v>203217.11993382918</v>
      </c>
      <c r="J1698" s="95">
        <v>142433.54176981669</v>
      </c>
      <c r="K1698" s="95">
        <v>612225.79166666663</v>
      </c>
      <c r="R1698" s="42"/>
    </row>
    <row r="1699" spans="2:18" x14ac:dyDescent="0.35">
      <c r="B1699" s="66">
        <v>44682</v>
      </c>
      <c r="C1699">
        <f t="shared" si="104"/>
        <v>2022</v>
      </c>
      <c r="D1699">
        <f t="shared" si="105"/>
        <v>5</v>
      </c>
      <c r="E1699">
        <f t="shared" si="106"/>
        <v>1</v>
      </c>
      <c r="F1699" s="36">
        <f>IF(VLOOKUP(B1699,Temperature!$A$5:$F$2241,6,FALSE)=999,0,VLOOKUP(B1699,Temperature!$A$5:$F$2241,6,FALSE))</f>
        <v>55.083329999999997</v>
      </c>
      <c r="G1699" s="94">
        <f t="shared" si="107"/>
        <v>186623.09410757208</v>
      </c>
      <c r="H1699" s="94">
        <v>56590.833333333336</v>
      </c>
      <c r="I1699" s="94">
        <f>VLOOKUP(B1699,'Daily NLSL'!D1676:E3501,2,FALSE)</f>
        <v>211713.76824157918</v>
      </c>
      <c r="J1699" s="95">
        <v>138696.13765084874</v>
      </c>
      <c r="K1699" s="95">
        <v>593623.83333333337</v>
      </c>
      <c r="R1699" s="42"/>
    </row>
    <row r="1700" spans="2:18" x14ac:dyDescent="0.35">
      <c r="B1700" s="66">
        <v>44683</v>
      </c>
      <c r="C1700">
        <f t="shared" si="104"/>
        <v>2022</v>
      </c>
      <c r="D1700">
        <f t="shared" si="105"/>
        <v>5</v>
      </c>
      <c r="E1700">
        <f t="shared" si="106"/>
        <v>2</v>
      </c>
      <c r="F1700" s="36">
        <f>IF(VLOOKUP(B1700,Temperature!$A$5:$F$2241,6,FALSE)=999,0,VLOOKUP(B1700,Temperature!$A$5:$F$2241,6,FALSE))</f>
        <v>58.375</v>
      </c>
      <c r="G1700" s="94">
        <f t="shared" si="107"/>
        <v>192667.29747704702</v>
      </c>
      <c r="H1700" s="94">
        <v>61168.333333333336</v>
      </c>
      <c r="I1700" s="94">
        <f>VLOOKUP(B1700,'Daily NLSL'!D1677:E3502,2,FALSE)</f>
        <v>216948.60822365002</v>
      </c>
      <c r="J1700" s="95">
        <v>145596.88596596959</v>
      </c>
      <c r="K1700" s="95">
        <v>616381.125</v>
      </c>
      <c r="R1700" s="42"/>
    </row>
    <row r="1701" spans="2:18" x14ac:dyDescent="0.35">
      <c r="B1701" s="66">
        <v>44684</v>
      </c>
      <c r="C1701">
        <f t="shared" si="104"/>
        <v>2022</v>
      </c>
      <c r="D1701">
        <f t="shared" si="105"/>
        <v>5</v>
      </c>
      <c r="E1701">
        <f t="shared" si="106"/>
        <v>3</v>
      </c>
      <c r="F1701" s="36">
        <f>IF(VLOOKUP(B1701,Temperature!$A$5:$F$2241,6,FALSE)=999,0,VLOOKUP(B1701,Temperature!$A$5:$F$2241,6,FALSE))</f>
        <v>60.083329999999997</v>
      </c>
      <c r="G1701" s="94">
        <f t="shared" si="107"/>
        <v>192018.99532992041</v>
      </c>
      <c r="H1701" s="94">
        <v>70675</v>
      </c>
      <c r="I1701" s="94">
        <f>VLOOKUP(B1701,'Daily NLSL'!D1678:E3503,2,FALSE)</f>
        <v>219336.79632621791</v>
      </c>
      <c r="J1701" s="95">
        <v>143762.95834386165</v>
      </c>
      <c r="K1701" s="95">
        <v>625793.75</v>
      </c>
      <c r="R1701" s="42"/>
    </row>
    <row r="1702" spans="2:18" x14ac:dyDescent="0.35">
      <c r="B1702" s="66">
        <v>44685</v>
      </c>
      <c r="C1702">
        <f t="shared" si="104"/>
        <v>2022</v>
      </c>
      <c r="D1702">
        <f t="shared" si="105"/>
        <v>5</v>
      </c>
      <c r="E1702">
        <f t="shared" si="106"/>
        <v>4</v>
      </c>
      <c r="F1702" s="36">
        <f>IF(VLOOKUP(B1702,Temperature!$A$5:$F$2241,6,FALSE)=999,0,VLOOKUP(B1702,Temperature!$A$5:$F$2241,6,FALSE))</f>
        <v>62.458329999999997</v>
      </c>
      <c r="G1702" s="94">
        <f t="shared" si="107"/>
        <v>182504.388558987</v>
      </c>
      <c r="H1702" s="94">
        <v>89284.583333333328</v>
      </c>
      <c r="I1702" s="94">
        <f>VLOOKUP(B1702,'Daily NLSL'!D1679:E3504,2,FALSE)</f>
        <v>219311.93183646127</v>
      </c>
      <c r="J1702" s="95">
        <v>144401.47127121832</v>
      </c>
      <c r="K1702" s="95">
        <v>635502.375</v>
      </c>
      <c r="R1702" s="42"/>
    </row>
    <row r="1703" spans="2:18" x14ac:dyDescent="0.35">
      <c r="B1703" s="66">
        <v>44686</v>
      </c>
      <c r="C1703">
        <f t="shared" si="104"/>
        <v>2022</v>
      </c>
      <c r="D1703">
        <f t="shared" si="105"/>
        <v>5</v>
      </c>
      <c r="E1703">
        <f t="shared" si="106"/>
        <v>5</v>
      </c>
      <c r="F1703" s="36">
        <f>IF(VLOOKUP(B1703,Temperature!$A$5:$F$2241,6,FALSE)=999,0,VLOOKUP(B1703,Temperature!$A$5:$F$2241,6,FALSE))</f>
        <v>56.875</v>
      </c>
      <c r="G1703" s="94">
        <f t="shared" si="107"/>
        <v>186674.54329144786</v>
      </c>
      <c r="H1703" s="94">
        <v>97647.5</v>
      </c>
      <c r="I1703" s="94">
        <f>VLOOKUP(B1703,'Daily NLSL'!D1680:E3505,2,FALSE)</f>
        <v>219625.05327527958</v>
      </c>
      <c r="J1703" s="95">
        <v>148293.32009993918</v>
      </c>
      <c r="K1703" s="95">
        <v>652240.41666666663</v>
      </c>
      <c r="R1703" s="42"/>
    </row>
    <row r="1704" spans="2:18" x14ac:dyDescent="0.35">
      <c r="B1704" s="66">
        <v>44687</v>
      </c>
      <c r="C1704">
        <f t="shared" si="104"/>
        <v>2022</v>
      </c>
      <c r="D1704">
        <f t="shared" si="105"/>
        <v>5</v>
      </c>
      <c r="E1704">
        <f t="shared" si="106"/>
        <v>6</v>
      </c>
      <c r="F1704" s="36">
        <f>IF(VLOOKUP(B1704,Temperature!$A$5:$F$2241,6,FALSE)=999,0,VLOOKUP(B1704,Temperature!$A$5:$F$2241,6,FALSE))</f>
        <v>50.083329999999997</v>
      </c>
      <c r="G1704" s="94">
        <f t="shared" si="107"/>
        <v>195062.55871747626</v>
      </c>
      <c r="H1704" s="94">
        <v>88099.583333333328</v>
      </c>
      <c r="I1704" s="94">
        <f>VLOOKUP(B1704,'Daily NLSL'!D1681:E3506,2,FALSE)</f>
        <v>219864.39160572915</v>
      </c>
      <c r="J1704" s="95">
        <v>146397.09134346124</v>
      </c>
      <c r="K1704" s="95">
        <v>649423.625</v>
      </c>
      <c r="R1704" s="42"/>
    </row>
    <row r="1705" spans="2:18" x14ac:dyDescent="0.35">
      <c r="B1705" s="66">
        <v>44688</v>
      </c>
      <c r="C1705">
        <f t="shared" si="104"/>
        <v>2022</v>
      </c>
      <c r="D1705">
        <f t="shared" si="105"/>
        <v>5</v>
      </c>
      <c r="E1705">
        <f t="shared" si="106"/>
        <v>7</v>
      </c>
      <c r="F1705" s="36">
        <f>IF(VLOOKUP(B1705,Temperature!$A$5:$F$2241,6,FALSE)=999,0,VLOOKUP(B1705,Temperature!$A$5:$F$2241,6,FALSE))</f>
        <v>50.791670000000003</v>
      </c>
      <c r="G1705" s="94">
        <f t="shared" si="107"/>
        <v>186520.41927748124</v>
      </c>
      <c r="H1705" s="94">
        <v>72357.083333333328</v>
      </c>
      <c r="I1705" s="94">
        <f>VLOOKUP(B1705,'Daily NLSL'!D1682:E3507,2,FALSE)</f>
        <v>217668.09881005459</v>
      </c>
      <c r="J1705" s="95">
        <v>138394.98191246417</v>
      </c>
      <c r="K1705" s="95">
        <v>614940.58333333337</v>
      </c>
      <c r="R1705" s="42"/>
    </row>
    <row r="1706" spans="2:18" x14ac:dyDescent="0.35">
      <c r="B1706" s="66">
        <v>44689</v>
      </c>
      <c r="C1706">
        <f t="shared" si="104"/>
        <v>2022</v>
      </c>
      <c r="D1706">
        <f t="shared" si="105"/>
        <v>5</v>
      </c>
      <c r="E1706">
        <f t="shared" si="106"/>
        <v>8</v>
      </c>
      <c r="F1706" s="36">
        <f>IF(VLOOKUP(B1706,Temperature!$A$5:$F$2241,6,FALSE)=999,0,VLOOKUP(B1706,Temperature!$A$5:$F$2241,6,FALSE))</f>
        <v>46.375</v>
      </c>
      <c r="G1706" s="94">
        <f t="shared" si="107"/>
        <v>194421.22417331793</v>
      </c>
      <c r="H1706" s="94">
        <v>53359.583333333336</v>
      </c>
      <c r="I1706" s="94">
        <f>VLOOKUP(B1706,'Daily NLSL'!D1683:E3508,2,FALSE)</f>
        <v>217605.61126020705</v>
      </c>
      <c r="J1706" s="95">
        <v>141062.49789980831</v>
      </c>
      <c r="K1706" s="95">
        <v>606448.91666666663</v>
      </c>
      <c r="R1706" s="42"/>
    </row>
    <row r="1707" spans="2:18" x14ac:dyDescent="0.35">
      <c r="B1707" s="66">
        <v>44690</v>
      </c>
      <c r="C1707">
        <f t="shared" si="104"/>
        <v>2022</v>
      </c>
      <c r="D1707">
        <f t="shared" si="105"/>
        <v>5</v>
      </c>
      <c r="E1707">
        <f t="shared" si="106"/>
        <v>9</v>
      </c>
      <c r="F1707" s="36">
        <f>IF(VLOOKUP(B1707,Temperature!$A$5:$F$2241,6,FALSE)=999,0,VLOOKUP(B1707,Temperature!$A$5:$F$2241,6,FALSE))</f>
        <v>49.416670000000003</v>
      </c>
      <c r="G1707" s="94">
        <f t="shared" si="107"/>
        <v>200771.30104493006</v>
      </c>
      <c r="H1707" s="94">
        <v>70187.916666666672</v>
      </c>
      <c r="I1707" s="94">
        <f>VLOOKUP(B1707,'Daily NLSL'!D1684:E3509,2,FALSE)</f>
        <v>219995.26908565126</v>
      </c>
      <c r="J1707" s="95">
        <v>148282.59653608542</v>
      </c>
      <c r="K1707" s="95">
        <v>639237.08333333337</v>
      </c>
      <c r="R1707" s="42"/>
    </row>
    <row r="1708" spans="2:18" x14ac:dyDescent="0.35">
      <c r="B1708" s="66">
        <v>44691</v>
      </c>
      <c r="C1708">
        <f t="shared" si="104"/>
        <v>2022</v>
      </c>
      <c r="D1708">
        <f t="shared" si="105"/>
        <v>5</v>
      </c>
      <c r="E1708">
        <f t="shared" si="106"/>
        <v>10</v>
      </c>
      <c r="F1708" s="36">
        <f>IF(VLOOKUP(B1708,Temperature!$A$5:$F$2241,6,FALSE)=999,0,VLOOKUP(B1708,Temperature!$A$5:$F$2241,6,FALSE))</f>
        <v>50.333329999999997</v>
      </c>
      <c r="G1708" s="94">
        <f t="shared" si="107"/>
        <v>198785.06896024095</v>
      </c>
      <c r="H1708" s="94">
        <v>92342.916666666672</v>
      </c>
      <c r="I1708" s="94">
        <f>VLOOKUP(B1708,'Daily NLSL'!D1685:E3510,2,FALSE)</f>
        <v>217926.79016947458</v>
      </c>
      <c r="J1708" s="95">
        <v>148558.68253695124</v>
      </c>
      <c r="K1708" s="95">
        <v>657613.45833333337</v>
      </c>
      <c r="R1708" s="42"/>
    </row>
    <row r="1709" spans="2:18" x14ac:dyDescent="0.35">
      <c r="B1709" s="66">
        <v>44692</v>
      </c>
      <c r="C1709">
        <f t="shared" si="104"/>
        <v>2022</v>
      </c>
      <c r="D1709">
        <f t="shared" si="105"/>
        <v>5</v>
      </c>
      <c r="E1709">
        <f t="shared" si="106"/>
        <v>11</v>
      </c>
      <c r="F1709" s="36">
        <f>IF(VLOOKUP(B1709,Temperature!$A$5:$F$2241,6,FALSE)=999,0,VLOOKUP(B1709,Temperature!$A$5:$F$2241,6,FALSE))</f>
        <v>52.625</v>
      </c>
      <c r="G1709" s="94">
        <f t="shared" si="107"/>
        <v>190950.05947986626</v>
      </c>
      <c r="H1709" s="94">
        <v>114931.25</v>
      </c>
      <c r="I1709" s="94">
        <f>VLOOKUP(B1709,'Daily NLSL'!D1686:E3511,2,FALSE)</f>
        <v>218177.14471043288</v>
      </c>
      <c r="J1709" s="95">
        <v>148389.46247636751</v>
      </c>
      <c r="K1709" s="95">
        <v>672447.91666666663</v>
      </c>
      <c r="R1709" s="42"/>
    </row>
    <row r="1710" spans="2:18" x14ac:dyDescent="0.35">
      <c r="B1710" s="66">
        <v>44693</v>
      </c>
      <c r="C1710">
        <f t="shared" si="104"/>
        <v>2022</v>
      </c>
      <c r="D1710">
        <f t="shared" si="105"/>
        <v>5</v>
      </c>
      <c r="E1710">
        <f t="shared" si="106"/>
        <v>12</v>
      </c>
      <c r="F1710" s="36">
        <f>IF(VLOOKUP(B1710,Temperature!$A$5:$F$2241,6,FALSE)=999,0,VLOOKUP(B1710,Temperature!$A$5:$F$2241,6,FALSE))</f>
        <v>51.25</v>
      </c>
      <c r="G1710" s="94">
        <f t="shared" si="107"/>
        <v>196240.7670168246</v>
      </c>
      <c r="H1710" s="94">
        <v>128892.5</v>
      </c>
      <c r="I1710" s="94">
        <f>VLOOKUP(B1710,'Daily NLSL'!D1687:E3512,2,FALSE)</f>
        <v>218924.75297455917</v>
      </c>
      <c r="J1710" s="95">
        <v>149466.43834194957</v>
      </c>
      <c r="K1710" s="95">
        <v>693524.45833333337</v>
      </c>
      <c r="R1710" s="42"/>
    </row>
    <row r="1711" spans="2:18" x14ac:dyDescent="0.35">
      <c r="B1711" s="66">
        <v>44694</v>
      </c>
      <c r="C1711">
        <f t="shared" si="104"/>
        <v>2022</v>
      </c>
      <c r="D1711">
        <f t="shared" si="105"/>
        <v>5</v>
      </c>
      <c r="E1711">
        <f t="shared" si="106"/>
        <v>13</v>
      </c>
      <c r="F1711" s="36">
        <f>IF(VLOOKUP(B1711,Temperature!$A$5:$F$2241,6,FALSE)=999,0,VLOOKUP(B1711,Temperature!$A$5:$F$2241,6,FALSE))</f>
        <v>49.333329999999997</v>
      </c>
      <c r="G1711" s="94">
        <f t="shared" si="107"/>
        <v>199800.19637854837</v>
      </c>
      <c r="H1711" s="94">
        <v>122905</v>
      </c>
      <c r="I1711" s="94">
        <f>VLOOKUP(B1711,'Daily NLSL'!D1688:E3513,2,FALSE)</f>
        <v>219036.31349747625</v>
      </c>
      <c r="J1711" s="95">
        <v>142224.5317906421</v>
      </c>
      <c r="K1711" s="95">
        <v>683966.04166666674</v>
      </c>
      <c r="R1711" s="42"/>
    </row>
    <row r="1712" spans="2:18" x14ac:dyDescent="0.35">
      <c r="B1712" s="66">
        <v>44695</v>
      </c>
      <c r="C1712">
        <f t="shared" si="104"/>
        <v>2022</v>
      </c>
      <c r="D1712">
        <f t="shared" si="105"/>
        <v>5</v>
      </c>
      <c r="E1712">
        <f t="shared" si="106"/>
        <v>14</v>
      </c>
      <c r="F1712" s="36">
        <f>IF(VLOOKUP(B1712,Temperature!$A$5:$F$2241,6,FALSE)=999,0,VLOOKUP(B1712,Temperature!$A$5:$F$2241,6,FALSE))</f>
        <v>49.666670000000003</v>
      </c>
      <c r="G1712" s="94">
        <f t="shared" si="107"/>
        <v>185821.90967376539</v>
      </c>
      <c r="H1712" s="94">
        <v>94217.5</v>
      </c>
      <c r="I1712" s="94">
        <f>VLOOKUP(B1712,'Daily NLSL'!D1689:E3514,2,FALSE)</f>
        <v>218571.91965717834</v>
      </c>
      <c r="J1712" s="95">
        <v>143257.8373357229</v>
      </c>
      <c r="K1712" s="95">
        <v>641869.16666666663</v>
      </c>
      <c r="R1712" s="42"/>
    </row>
    <row r="1713" spans="2:18" x14ac:dyDescent="0.35">
      <c r="B1713" s="66">
        <v>44696</v>
      </c>
      <c r="C1713">
        <f t="shared" si="104"/>
        <v>2022</v>
      </c>
      <c r="D1713">
        <f t="shared" si="105"/>
        <v>5</v>
      </c>
      <c r="E1713">
        <f t="shared" si="106"/>
        <v>15</v>
      </c>
      <c r="F1713" s="36">
        <f>IF(VLOOKUP(B1713,Temperature!$A$5:$F$2241,6,FALSE)=999,0,VLOOKUP(B1713,Temperature!$A$5:$F$2241,6,FALSE))</f>
        <v>52.958329999999997</v>
      </c>
      <c r="G1713" s="94">
        <f t="shared" si="107"/>
        <v>174035.79029344162</v>
      </c>
      <c r="H1713" s="94">
        <v>74307.5</v>
      </c>
      <c r="I1713" s="94">
        <f>VLOOKUP(B1713,'Daily NLSL'!D1690:E3515,2,FALSE)</f>
        <v>218066.42307043585</v>
      </c>
      <c r="J1713" s="95">
        <v>144490.6616361225</v>
      </c>
      <c r="K1713" s="95">
        <v>610900.375</v>
      </c>
      <c r="R1713" s="42"/>
    </row>
    <row r="1714" spans="2:18" x14ac:dyDescent="0.35">
      <c r="B1714" s="66">
        <v>44697</v>
      </c>
      <c r="C1714">
        <f t="shared" si="104"/>
        <v>2022</v>
      </c>
      <c r="D1714">
        <f t="shared" si="105"/>
        <v>5</v>
      </c>
      <c r="E1714">
        <f t="shared" si="106"/>
        <v>16</v>
      </c>
      <c r="F1714" s="36">
        <f>IF(VLOOKUP(B1714,Temperature!$A$5:$F$2241,6,FALSE)=999,0,VLOOKUP(B1714,Temperature!$A$5:$F$2241,6,FALSE))</f>
        <v>59.541670000000003</v>
      </c>
      <c r="G1714" s="94">
        <f t="shared" si="107"/>
        <v>172157.16766164539</v>
      </c>
      <c r="H1714" s="94">
        <v>89667.083333333328</v>
      </c>
      <c r="I1714" s="94">
        <f>VLOOKUP(B1714,'Daily NLSL'!D1691:E3516,2,FALSE)</f>
        <v>219119.03322559499</v>
      </c>
      <c r="J1714" s="95">
        <v>150430.42411275959</v>
      </c>
      <c r="K1714" s="95">
        <v>631373.70833333337</v>
      </c>
      <c r="R1714" s="42"/>
    </row>
    <row r="1715" spans="2:18" x14ac:dyDescent="0.35">
      <c r="B1715" s="66">
        <v>44698</v>
      </c>
      <c r="C1715">
        <f t="shared" si="104"/>
        <v>2022</v>
      </c>
      <c r="D1715">
        <f t="shared" si="105"/>
        <v>5</v>
      </c>
      <c r="E1715">
        <f t="shared" si="106"/>
        <v>17</v>
      </c>
      <c r="F1715" s="36">
        <f>IF(VLOOKUP(B1715,Temperature!$A$5:$F$2241,6,FALSE)=999,0,VLOOKUP(B1715,Temperature!$A$5:$F$2241,6,FALSE))</f>
        <v>55.625</v>
      </c>
      <c r="G1715" s="94">
        <f t="shared" si="107"/>
        <v>174526.07798381877</v>
      </c>
      <c r="H1715" s="94">
        <v>113255.83333333333</v>
      </c>
      <c r="I1715" s="94">
        <f>VLOOKUP(B1715,'Daily NLSL'!D1692:E3517,2,FALSE)</f>
        <v>219242.72902883709</v>
      </c>
      <c r="J1715" s="95">
        <v>151604.19298734417</v>
      </c>
      <c r="K1715" s="95">
        <v>658628.83333333337</v>
      </c>
      <c r="R1715" s="42"/>
    </row>
    <row r="1716" spans="2:18" x14ac:dyDescent="0.35">
      <c r="B1716" s="66">
        <v>44699</v>
      </c>
      <c r="C1716">
        <f t="shared" si="104"/>
        <v>2022</v>
      </c>
      <c r="D1716">
        <f t="shared" si="105"/>
        <v>5</v>
      </c>
      <c r="E1716">
        <f t="shared" si="106"/>
        <v>18</v>
      </c>
      <c r="F1716" s="36">
        <f>IF(VLOOKUP(B1716,Temperature!$A$5:$F$2241,6,FALSE)=999,0,VLOOKUP(B1716,Temperature!$A$5:$F$2241,6,FALSE))</f>
        <v>56.166670000000003</v>
      </c>
      <c r="G1716" s="94">
        <f t="shared" si="107"/>
        <v>176406.22155676287</v>
      </c>
      <c r="H1716" s="94">
        <v>130473.75</v>
      </c>
      <c r="I1716" s="94">
        <f>VLOOKUP(B1716,'Daily NLSL'!D1693:E3518,2,FALSE)</f>
        <v>214482.62966900293</v>
      </c>
      <c r="J1716" s="95">
        <v>151499.89877423417</v>
      </c>
      <c r="K1716" s="95">
        <v>672862.5</v>
      </c>
      <c r="R1716" s="42"/>
    </row>
    <row r="1717" spans="2:18" x14ac:dyDescent="0.35">
      <c r="B1717" s="66">
        <v>44700</v>
      </c>
      <c r="C1717">
        <f t="shared" si="104"/>
        <v>2022</v>
      </c>
      <c r="D1717">
        <f t="shared" si="105"/>
        <v>5</v>
      </c>
      <c r="E1717">
        <f t="shared" si="106"/>
        <v>19</v>
      </c>
      <c r="F1717" s="36">
        <f>IF(VLOOKUP(B1717,Temperature!$A$5:$F$2241,6,FALSE)=999,0,VLOOKUP(B1717,Temperature!$A$5:$F$2241,6,FALSE))</f>
        <v>52.041670000000003</v>
      </c>
      <c r="G1717" s="94">
        <f t="shared" si="107"/>
        <v>184451.4078226503</v>
      </c>
      <c r="H1717" s="94">
        <v>130382.5</v>
      </c>
      <c r="I1717" s="94">
        <f>VLOOKUP(B1717,'Daily NLSL'!D1694:E3519,2,FALSE)</f>
        <v>218801.93883726627</v>
      </c>
      <c r="J1717" s="95">
        <v>151338.61167341666</v>
      </c>
      <c r="K1717" s="95">
        <v>684974.45833333326</v>
      </c>
      <c r="R1717" s="42"/>
    </row>
    <row r="1718" spans="2:18" x14ac:dyDescent="0.35">
      <c r="B1718" s="66">
        <v>44701</v>
      </c>
      <c r="C1718">
        <f t="shared" si="104"/>
        <v>2022</v>
      </c>
      <c r="D1718">
        <f t="shared" si="105"/>
        <v>5</v>
      </c>
      <c r="E1718">
        <f t="shared" si="106"/>
        <v>20</v>
      </c>
      <c r="F1718" s="36">
        <f>IF(VLOOKUP(B1718,Temperature!$A$5:$F$2241,6,FALSE)=999,0,VLOOKUP(B1718,Temperature!$A$5:$F$2241,6,FALSE))</f>
        <v>54.208329999999997</v>
      </c>
      <c r="G1718" s="94">
        <f t="shared" si="107"/>
        <v>182574.52412354297</v>
      </c>
      <c r="H1718" s="94">
        <v>124169.16666666667</v>
      </c>
      <c r="I1718" s="94">
        <f>VLOOKUP(B1718,'Daily NLSL'!D1695:E3520,2,FALSE)</f>
        <v>220360.97086702916</v>
      </c>
      <c r="J1718" s="95">
        <v>149662.58834276124</v>
      </c>
      <c r="K1718" s="95">
        <v>676767.25</v>
      </c>
      <c r="R1718" s="42"/>
    </row>
    <row r="1719" spans="2:18" x14ac:dyDescent="0.35">
      <c r="B1719" s="66">
        <v>44702</v>
      </c>
      <c r="C1719">
        <f t="shared" si="104"/>
        <v>2022</v>
      </c>
      <c r="D1719">
        <f t="shared" si="105"/>
        <v>5</v>
      </c>
      <c r="E1719">
        <f t="shared" si="106"/>
        <v>21</v>
      </c>
      <c r="F1719" s="36">
        <f>IF(VLOOKUP(B1719,Temperature!$A$5:$F$2241,6,FALSE)=999,0,VLOOKUP(B1719,Temperature!$A$5:$F$2241,6,FALSE))</f>
        <v>51.916670000000003</v>
      </c>
      <c r="G1719" s="94">
        <f t="shared" si="107"/>
        <v>173922.46463507699</v>
      </c>
      <c r="H1719" s="94">
        <v>105245</v>
      </c>
      <c r="I1719" s="94">
        <f>VLOOKUP(B1719,'Daily NLSL'!D1696:E3521,2,FALSE)</f>
        <v>217906.33149281502</v>
      </c>
      <c r="J1719" s="95">
        <v>148400.12053877459</v>
      </c>
      <c r="K1719" s="95">
        <v>645473.91666666663</v>
      </c>
      <c r="R1719" s="42"/>
    </row>
    <row r="1720" spans="2:18" x14ac:dyDescent="0.35">
      <c r="B1720" s="66">
        <v>44703</v>
      </c>
      <c r="C1720">
        <f t="shared" si="104"/>
        <v>2022</v>
      </c>
      <c r="D1720">
        <f t="shared" si="105"/>
        <v>5</v>
      </c>
      <c r="E1720">
        <f t="shared" si="106"/>
        <v>22</v>
      </c>
      <c r="F1720" s="36">
        <f>IF(VLOOKUP(B1720,Temperature!$A$5:$F$2241,6,FALSE)=999,0,VLOOKUP(B1720,Temperature!$A$5:$F$2241,6,FALSE))</f>
        <v>56.875</v>
      </c>
      <c r="G1720" s="94">
        <f t="shared" si="107"/>
        <v>172729.29058789369</v>
      </c>
      <c r="H1720" s="94">
        <v>92440</v>
      </c>
      <c r="I1720" s="94">
        <f>VLOOKUP(B1720,'Daily NLSL'!D1697:E3522,2,FALSE)</f>
        <v>216812.79391774209</v>
      </c>
      <c r="J1720" s="95">
        <v>143455.20716103085</v>
      </c>
      <c r="K1720" s="95">
        <v>625437.29166666663</v>
      </c>
      <c r="R1720" s="42"/>
    </row>
    <row r="1721" spans="2:18" x14ac:dyDescent="0.35">
      <c r="B1721" s="66">
        <v>44704</v>
      </c>
      <c r="C1721">
        <f t="shared" si="104"/>
        <v>2022</v>
      </c>
      <c r="D1721">
        <f t="shared" si="105"/>
        <v>5</v>
      </c>
      <c r="E1721">
        <f t="shared" si="106"/>
        <v>23</v>
      </c>
      <c r="F1721" s="36">
        <f>IF(VLOOKUP(B1721,Temperature!$A$5:$F$2241,6,FALSE)=999,0,VLOOKUP(B1721,Temperature!$A$5:$F$2241,6,FALSE))</f>
        <v>57.291670000000003</v>
      </c>
      <c r="G1721" s="94">
        <f t="shared" si="107"/>
        <v>197997.19477767745</v>
      </c>
      <c r="H1721" s="94">
        <v>113663.33333333333</v>
      </c>
      <c r="I1721" s="94">
        <f>VLOOKUP(B1721,'Daily NLSL'!D1698:E3523,2,FALSE)</f>
        <v>218406.0238486325</v>
      </c>
      <c r="J1721" s="95">
        <v>151344.48970702334</v>
      </c>
      <c r="K1721" s="95">
        <v>681411.04166666663</v>
      </c>
      <c r="R1721" s="42"/>
    </row>
    <row r="1722" spans="2:18" x14ac:dyDescent="0.35">
      <c r="B1722" s="66">
        <v>44705</v>
      </c>
      <c r="C1722">
        <f t="shared" si="104"/>
        <v>2022</v>
      </c>
      <c r="D1722">
        <f t="shared" si="105"/>
        <v>5</v>
      </c>
      <c r="E1722">
        <f t="shared" si="106"/>
        <v>24</v>
      </c>
      <c r="F1722" s="36">
        <f>IF(VLOOKUP(B1722,Temperature!$A$5:$F$2241,6,FALSE)=999,0,VLOOKUP(B1722,Temperature!$A$5:$F$2241,6,FALSE))</f>
        <v>55.708329999999997</v>
      </c>
      <c r="G1722" s="94">
        <f t="shared" si="107"/>
        <v>169738.49638274868</v>
      </c>
      <c r="H1722" s="94">
        <v>124405</v>
      </c>
      <c r="I1722" s="94">
        <f>VLOOKUP(B1722,'Daily NLSL'!D1699:E3524,2,FALSE)</f>
        <v>218899.2500949</v>
      </c>
      <c r="J1722" s="95">
        <v>153228.67018901792</v>
      </c>
      <c r="K1722" s="95">
        <v>666271.41666666663</v>
      </c>
      <c r="R1722" s="42"/>
    </row>
    <row r="1723" spans="2:18" x14ac:dyDescent="0.35">
      <c r="B1723" s="66">
        <v>44706</v>
      </c>
      <c r="C1723">
        <f t="shared" si="104"/>
        <v>2022</v>
      </c>
      <c r="D1723">
        <f t="shared" si="105"/>
        <v>5</v>
      </c>
      <c r="E1723">
        <f t="shared" si="106"/>
        <v>25</v>
      </c>
      <c r="F1723" s="36">
        <f>IF(VLOOKUP(B1723,Temperature!$A$5:$F$2241,6,FALSE)=999,0,VLOOKUP(B1723,Temperature!$A$5:$F$2241,6,FALSE))</f>
        <v>62.25</v>
      </c>
      <c r="G1723" s="94">
        <f t="shared" si="107"/>
        <v>171956.13434229707</v>
      </c>
      <c r="H1723" s="94">
        <v>126798.33333333333</v>
      </c>
      <c r="I1723" s="94">
        <f>VLOOKUP(B1723,'Daily NLSL'!D1700:E3525,2,FALSE)</f>
        <v>218361.65784762835</v>
      </c>
      <c r="J1723" s="95">
        <v>149671.95781007459</v>
      </c>
      <c r="K1723" s="95">
        <v>666788.08333333337</v>
      </c>
      <c r="R1723" s="42"/>
    </row>
    <row r="1724" spans="2:18" x14ac:dyDescent="0.35">
      <c r="B1724" s="66">
        <v>44707</v>
      </c>
      <c r="C1724">
        <f t="shared" si="104"/>
        <v>2022</v>
      </c>
      <c r="D1724">
        <f t="shared" si="105"/>
        <v>5</v>
      </c>
      <c r="E1724">
        <f t="shared" si="106"/>
        <v>26</v>
      </c>
      <c r="F1724" s="36">
        <f>IF(VLOOKUP(B1724,Temperature!$A$5:$F$2241,6,FALSE)=999,0,VLOOKUP(B1724,Temperature!$A$5:$F$2241,6,FALSE))</f>
        <v>64</v>
      </c>
      <c r="G1724" s="94">
        <f t="shared" si="107"/>
        <v>174575.64646595501</v>
      </c>
      <c r="H1724" s="94">
        <v>130654.58333333333</v>
      </c>
      <c r="I1724" s="94">
        <f>VLOOKUP(B1724,'Daily NLSL'!D1701:E3526,2,FALSE)</f>
        <v>216184.44796062415</v>
      </c>
      <c r="J1724" s="95">
        <v>150199.44724008749</v>
      </c>
      <c r="K1724" s="95">
        <v>671614.125</v>
      </c>
      <c r="R1724" s="42"/>
    </row>
    <row r="1725" spans="2:18" x14ac:dyDescent="0.35">
      <c r="B1725" s="66">
        <v>44708</v>
      </c>
      <c r="C1725">
        <f t="shared" si="104"/>
        <v>2022</v>
      </c>
      <c r="D1725">
        <f t="shared" si="105"/>
        <v>5</v>
      </c>
      <c r="E1725">
        <f t="shared" si="106"/>
        <v>27</v>
      </c>
      <c r="F1725" s="36">
        <f>IF(VLOOKUP(B1725,Temperature!$A$5:$F$2241,6,FALSE)=999,0,VLOOKUP(B1725,Temperature!$A$5:$F$2241,6,FALSE))</f>
        <v>63.625</v>
      </c>
      <c r="G1725" s="94">
        <f t="shared" si="107"/>
        <v>168013.3601054904</v>
      </c>
      <c r="H1725" s="94">
        <v>127380.41666666667</v>
      </c>
      <c r="I1725" s="94">
        <f>VLOOKUP(B1725,'Daily NLSL'!D1702:E3527,2,FALSE)</f>
        <v>216646.42581811207</v>
      </c>
      <c r="J1725" s="95">
        <v>150835.7140763975</v>
      </c>
      <c r="K1725" s="95">
        <v>662875.91666666663</v>
      </c>
      <c r="R1725" s="42"/>
    </row>
    <row r="1726" spans="2:18" x14ac:dyDescent="0.35">
      <c r="B1726" s="66">
        <v>44709</v>
      </c>
      <c r="C1726">
        <f t="shared" si="104"/>
        <v>2022</v>
      </c>
      <c r="D1726">
        <f t="shared" si="105"/>
        <v>5</v>
      </c>
      <c r="E1726">
        <f t="shared" si="106"/>
        <v>28</v>
      </c>
      <c r="F1726" s="36">
        <f>IF(VLOOKUP(B1726,Temperature!$A$5:$F$2241,6,FALSE)=999,0,VLOOKUP(B1726,Temperature!$A$5:$F$2241,6,FALSE))</f>
        <v>56.416670000000003</v>
      </c>
      <c r="G1726" s="94">
        <f t="shared" si="107"/>
        <v>164865.19638064367</v>
      </c>
      <c r="H1726" s="94">
        <v>97683.75</v>
      </c>
      <c r="I1726" s="94">
        <f>VLOOKUP(B1726,'Daily NLSL'!D1703:E3528,2,FALSE)</f>
        <v>216653.51102325667</v>
      </c>
      <c r="J1726" s="95">
        <v>140150.08426276626</v>
      </c>
      <c r="K1726" s="95">
        <v>619352.54166666663</v>
      </c>
      <c r="R1726" s="42"/>
    </row>
    <row r="1727" spans="2:18" x14ac:dyDescent="0.35">
      <c r="B1727" s="66">
        <v>44710</v>
      </c>
      <c r="C1727">
        <f t="shared" si="104"/>
        <v>2022</v>
      </c>
      <c r="D1727">
        <f t="shared" si="105"/>
        <v>5</v>
      </c>
      <c r="E1727">
        <f t="shared" si="106"/>
        <v>29</v>
      </c>
      <c r="F1727" s="36">
        <f>IF(VLOOKUP(B1727,Temperature!$A$5:$F$2241,6,FALSE)=999,0,VLOOKUP(B1727,Temperature!$A$5:$F$2241,6,FALSE))</f>
        <v>58.666670000000003</v>
      </c>
      <c r="G1727" s="94">
        <f t="shared" si="107"/>
        <v>163585.71022916376</v>
      </c>
      <c r="H1727" s="94">
        <v>80525.833333333328</v>
      </c>
      <c r="I1727" s="94">
        <f>VLOOKUP(B1727,'Daily NLSL'!D1704:E3529,2,FALSE)</f>
        <v>216754.64003706045</v>
      </c>
      <c r="J1727" s="95">
        <v>132904.06640044251</v>
      </c>
      <c r="K1727" s="95">
        <v>593770.25</v>
      </c>
      <c r="R1727" s="42"/>
    </row>
    <row r="1728" spans="2:18" x14ac:dyDescent="0.35">
      <c r="B1728" s="66">
        <v>44711</v>
      </c>
      <c r="C1728">
        <f t="shared" si="104"/>
        <v>2022</v>
      </c>
      <c r="D1728">
        <f t="shared" si="105"/>
        <v>5</v>
      </c>
      <c r="E1728">
        <f t="shared" si="106"/>
        <v>30</v>
      </c>
      <c r="F1728" s="36">
        <f>IF(VLOOKUP(B1728,Temperature!$A$5:$F$2241,6,FALSE)=999,0,VLOOKUP(B1728,Temperature!$A$5:$F$2241,6,FALSE))</f>
        <v>57.916670000000003</v>
      </c>
      <c r="G1728" s="94">
        <f t="shared" si="107"/>
        <v>176514.52560802252</v>
      </c>
      <c r="H1728" s="94">
        <v>87786.25</v>
      </c>
      <c r="I1728" s="94">
        <f>VLOOKUP(B1728,'Daily NLSL'!D1705:E3530,2,FALSE)</f>
        <v>218614.80670759373</v>
      </c>
      <c r="J1728" s="95">
        <v>135642.91768438375</v>
      </c>
      <c r="K1728" s="95">
        <v>618558.5</v>
      </c>
      <c r="R1728" s="42"/>
    </row>
    <row r="1729" spans="2:18" x14ac:dyDescent="0.35">
      <c r="B1729" s="66">
        <v>44712</v>
      </c>
      <c r="C1729">
        <f t="shared" si="104"/>
        <v>2022</v>
      </c>
      <c r="D1729">
        <f t="shared" si="105"/>
        <v>5</v>
      </c>
      <c r="E1729">
        <f t="shared" si="106"/>
        <v>31</v>
      </c>
      <c r="F1729" s="36">
        <f>IF(VLOOKUP(B1729,Temperature!$A$5:$F$2241,6,FALSE)=999,0,VLOOKUP(B1729,Temperature!$A$5:$F$2241,6,FALSE))</f>
        <v>63</v>
      </c>
      <c r="G1729" s="94">
        <f t="shared" si="107"/>
        <v>184352.02933160041</v>
      </c>
      <c r="H1729" s="94">
        <v>107999.16666666667</v>
      </c>
      <c r="I1729" s="94">
        <f>VLOOKUP(B1729,'Daily NLSL'!D1706:E3531,2,FALSE)</f>
        <v>219005.78319247626</v>
      </c>
      <c r="J1729" s="95">
        <v>147529.81247592333</v>
      </c>
      <c r="K1729" s="95">
        <v>658886.79166666663</v>
      </c>
      <c r="R1729" s="42"/>
    </row>
    <row r="1730" spans="2:18" x14ac:dyDescent="0.35">
      <c r="B1730" s="66">
        <v>44713</v>
      </c>
      <c r="C1730">
        <f t="shared" si="104"/>
        <v>2022</v>
      </c>
      <c r="D1730">
        <f t="shared" si="105"/>
        <v>6</v>
      </c>
      <c r="E1730">
        <f t="shared" si="106"/>
        <v>1</v>
      </c>
      <c r="F1730" s="36">
        <f>IF(VLOOKUP(B1730,Temperature!$A$5:$F$2241,6,FALSE)=999,0,VLOOKUP(B1730,Temperature!$A$5:$F$2241,6,FALSE))</f>
        <v>65.708340000000007</v>
      </c>
      <c r="G1730" s="94">
        <f t="shared" si="107"/>
        <v>181500.58386277588</v>
      </c>
      <c r="H1730" s="94">
        <v>126387.5</v>
      </c>
      <c r="I1730" s="94">
        <f>VLOOKUP(B1730,'Daily NLSL'!D1707:E3532,2,FALSE)</f>
        <v>219583.2265728754</v>
      </c>
      <c r="J1730" s="95">
        <v>153594.02289768209</v>
      </c>
      <c r="K1730" s="95">
        <v>681065.33333333337</v>
      </c>
      <c r="R1730" s="42"/>
    </row>
    <row r="1731" spans="2:18" x14ac:dyDescent="0.35">
      <c r="B1731" s="66">
        <v>44714</v>
      </c>
      <c r="C1731">
        <f t="shared" si="104"/>
        <v>2022</v>
      </c>
      <c r="D1731">
        <f t="shared" si="105"/>
        <v>6</v>
      </c>
      <c r="E1731">
        <f t="shared" si="106"/>
        <v>2</v>
      </c>
      <c r="F1731" s="36">
        <f>IF(VLOOKUP(B1731,Temperature!$A$5:$F$2241,6,FALSE)=999,0,VLOOKUP(B1731,Temperature!$A$5:$F$2241,6,FALSE))</f>
        <v>67.083340000000007</v>
      </c>
      <c r="G1731" s="94">
        <f t="shared" si="107"/>
        <v>185929.76700542626</v>
      </c>
      <c r="H1731" s="94">
        <v>135572.08333333334</v>
      </c>
      <c r="I1731" s="94">
        <f>VLOOKUP(B1731,'Daily NLSL'!D1708:E3533,2,FALSE)</f>
        <v>220586.69748321417</v>
      </c>
      <c r="J1731" s="95">
        <v>151596.24384469292</v>
      </c>
      <c r="K1731" s="95">
        <v>693684.79166666674</v>
      </c>
      <c r="R1731" s="42"/>
    </row>
    <row r="1732" spans="2:18" x14ac:dyDescent="0.35">
      <c r="B1732" s="66">
        <v>44715</v>
      </c>
      <c r="C1732">
        <f t="shared" si="104"/>
        <v>2022</v>
      </c>
      <c r="D1732">
        <f t="shared" si="105"/>
        <v>6</v>
      </c>
      <c r="E1732">
        <f t="shared" si="106"/>
        <v>3</v>
      </c>
      <c r="F1732" s="36">
        <f>IF(VLOOKUP(B1732,Temperature!$A$5:$F$2241,6,FALSE)=999,0,VLOOKUP(B1732,Temperature!$A$5:$F$2241,6,FALSE))</f>
        <v>63.041670000000003</v>
      </c>
      <c r="G1732" s="94">
        <f t="shared" si="107"/>
        <v>180195.11156500751</v>
      </c>
      <c r="H1732" s="94">
        <v>120234.58333333333</v>
      </c>
      <c r="I1732" s="94">
        <f>VLOOKUP(B1732,'Daily NLSL'!D1709:E3534,2,FALSE)</f>
        <v>221592.00974156291</v>
      </c>
      <c r="J1732" s="95">
        <v>148645.67036009624</v>
      </c>
      <c r="K1732" s="95">
        <v>670667.375</v>
      </c>
      <c r="R1732" s="42"/>
    </row>
    <row r="1733" spans="2:18" x14ac:dyDescent="0.35">
      <c r="B1733" s="66">
        <v>44716</v>
      </c>
      <c r="C1733">
        <f t="shared" si="104"/>
        <v>2022</v>
      </c>
      <c r="D1733">
        <f t="shared" si="105"/>
        <v>6</v>
      </c>
      <c r="E1733">
        <f t="shared" si="106"/>
        <v>4</v>
      </c>
      <c r="F1733" s="36">
        <f>IF(VLOOKUP(B1733,Temperature!$A$5:$F$2241,6,FALSE)=999,0,VLOOKUP(B1733,Temperature!$A$5:$F$2241,6,FALSE))</f>
        <v>60</v>
      </c>
      <c r="G1733" s="94">
        <f t="shared" si="107"/>
        <v>171929.21875775472</v>
      </c>
      <c r="H1733" s="94">
        <v>83676.666666666672</v>
      </c>
      <c r="I1733" s="94">
        <f>VLOOKUP(B1733,'Daily NLSL'!D1710:E3535,2,FALSE)</f>
        <v>218688.96815215997</v>
      </c>
      <c r="J1733" s="95">
        <v>144104.72975675209</v>
      </c>
      <c r="K1733" s="95">
        <v>618399.58333333337</v>
      </c>
      <c r="R1733" s="42"/>
    </row>
    <row r="1734" spans="2:18" x14ac:dyDescent="0.35">
      <c r="B1734" s="66">
        <v>44717</v>
      </c>
      <c r="C1734">
        <f t="shared" si="104"/>
        <v>2022</v>
      </c>
      <c r="D1734">
        <f t="shared" si="105"/>
        <v>6</v>
      </c>
      <c r="E1734">
        <f t="shared" si="106"/>
        <v>5</v>
      </c>
      <c r="F1734" s="36">
        <f>IF(VLOOKUP(B1734,Temperature!$A$5:$F$2241,6,FALSE)=999,0,VLOOKUP(B1734,Temperature!$A$5:$F$2241,6,FALSE))</f>
        <v>60.666670000000003</v>
      </c>
      <c r="G1734" s="94">
        <f t="shared" si="107"/>
        <v>171088.20766723505</v>
      </c>
      <c r="H1734" s="94">
        <v>59328.75</v>
      </c>
      <c r="I1734" s="94">
        <f>VLOOKUP(B1734,'Daily NLSL'!D1711:E3536,2,FALSE)</f>
        <v>218825.77569544583</v>
      </c>
      <c r="J1734" s="95">
        <v>142920.22497065249</v>
      </c>
      <c r="K1734" s="95">
        <v>592162.95833333337</v>
      </c>
      <c r="R1734" s="42"/>
    </row>
    <row r="1735" spans="2:18" x14ac:dyDescent="0.35">
      <c r="B1735" s="66">
        <v>44718</v>
      </c>
      <c r="C1735">
        <f t="shared" si="104"/>
        <v>2022</v>
      </c>
      <c r="D1735">
        <f t="shared" si="105"/>
        <v>6</v>
      </c>
      <c r="E1735">
        <f t="shared" si="106"/>
        <v>6</v>
      </c>
      <c r="F1735" s="36">
        <f>IF(VLOOKUP(B1735,Temperature!$A$5:$F$2241,6,FALSE)=999,0,VLOOKUP(B1735,Temperature!$A$5:$F$2241,6,FALSE))</f>
        <v>62</v>
      </c>
      <c r="G1735" s="94">
        <f t="shared" si="107"/>
        <v>178662.8262746346</v>
      </c>
      <c r="H1735" s="94">
        <v>72228.75</v>
      </c>
      <c r="I1735" s="94">
        <f>VLOOKUP(B1735,'Daily NLSL'!D1712:E3537,2,FALSE)</f>
        <v>218690.02850017126</v>
      </c>
      <c r="J1735" s="95">
        <v>148365.10355852751</v>
      </c>
      <c r="K1735" s="95">
        <v>617946.70833333337</v>
      </c>
      <c r="R1735" s="42"/>
    </row>
    <row r="1736" spans="2:18" x14ac:dyDescent="0.35">
      <c r="B1736" s="66">
        <v>44719</v>
      </c>
      <c r="C1736">
        <f t="shared" si="104"/>
        <v>2022</v>
      </c>
      <c r="D1736">
        <f t="shared" si="105"/>
        <v>6</v>
      </c>
      <c r="E1736">
        <f t="shared" si="106"/>
        <v>7</v>
      </c>
      <c r="F1736" s="36">
        <f>IF(VLOOKUP(B1736,Temperature!$A$5:$F$2241,6,FALSE)=999,0,VLOOKUP(B1736,Temperature!$A$5:$F$2241,6,FALSE))</f>
        <v>64.625</v>
      </c>
      <c r="G1736" s="94">
        <f t="shared" si="107"/>
        <v>180028.07237963873</v>
      </c>
      <c r="H1736" s="94">
        <v>99460.416666666672</v>
      </c>
      <c r="I1736" s="94">
        <f>VLOOKUP(B1736,'Daily NLSL'!D1713:E3538,2,FALSE)</f>
        <v>219973.04539932753</v>
      </c>
      <c r="J1736" s="95">
        <v>147891.75722103374</v>
      </c>
      <c r="K1736" s="95">
        <v>647353.29166666663</v>
      </c>
      <c r="R1736" s="42"/>
    </row>
    <row r="1737" spans="2:18" x14ac:dyDescent="0.35">
      <c r="B1737" s="66">
        <v>44720</v>
      </c>
      <c r="C1737">
        <f t="shared" si="104"/>
        <v>2022</v>
      </c>
      <c r="D1737">
        <f t="shared" si="105"/>
        <v>6</v>
      </c>
      <c r="E1737">
        <f t="shared" si="106"/>
        <v>8</v>
      </c>
      <c r="F1737" s="36">
        <f>IF(VLOOKUP(B1737,Temperature!$A$5:$F$2241,6,FALSE)=999,0,VLOOKUP(B1737,Temperature!$A$5:$F$2241,6,FALSE))</f>
        <v>68.333340000000007</v>
      </c>
      <c r="G1737" s="94">
        <f t="shared" si="107"/>
        <v>181866.6163088434</v>
      </c>
      <c r="H1737" s="94">
        <v>123866.66666666667</v>
      </c>
      <c r="I1737" s="94">
        <f>VLOOKUP(B1737,'Daily NLSL'!D1714:E3539,2,FALSE)</f>
        <v>221118.05263597376</v>
      </c>
      <c r="J1737" s="95">
        <v>145261.87272184956</v>
      </c>
      <c r="K1737" s="95">
        <v>672113.20833333337</v>
      </c>
      <c r="R1737" s="42"/>
    </row>
    <row r="1738" spans="2:18" x14ac:dyDescent="0.35">
      <c r="B1738" s="66">
        <v>44721</v>
      </c>
      <c r="C1738">
        <f t="shared" si="104"/>
        <v>2022</v>
      </c>
      <c r="D1738">
        <f t="shared" si="105"/>
        <v>6</v>
      </c>
      <c r="E1738">
        <f t="shared" si="106"/>
        <v>9</v>
      </c>
      <c r="F1738" s="36">
        <f>IF(VLOOKUP(B1738,Temperature!$A$5:$F$2241,6,FALSE)=999,0,VLOOKUP(B1738,Temperature!$A$5:$F$2241,6,FALSE))</f>
        <v>57.75</v>
      </c>
      <c r="G1738" s="94">
        <f t="shared" si="107"/>
        <v>172693.3700807312</v>
      </c>
      <c r="H1738" s="94">
        <v>135950</v>
      </c>
      <c r="I1738" s="94">
        <f>VLOOKUP(B1738,'Daily NLSL'!D1715:E3540,2,FALSE)</f>
        <v>221517.77531418295</v>
      </c>
      <c r="J1738" s="95">
        <v>147509.47960508583</v>
      </c>
      <c r="K1738" s="95">
        <v>677670.625</v>
      </c>
      <c r="R1738" s="42"/>
    </row>
    <row r="1739" spans="2:18" x14ac:dyDescent="0.35">
      <c r="B1739" s="66">
        <v>44722</v>
      </c>
      <c r="C1739">
        <f t="shared" si="104"/>
        <v>2022</v>
      </c>
      <c r="D1739">
        <f t="shared" si="105"/>
        <v>6</v>
      </c>
      <c r="E1739">
        <f t="shared" si="106"/>
        <v>10</v>
      </c>
      <c r="F1739" s="36">
        <f>IF(VLOOKUP(B1739,Temperature!$A$5:$F$2241,6,FALSE)=999,0,VLOOKUP(B1739,Temperature!$A$5:$F$2241,6,FALSE))</f>
        <v>63.375</v>
      </c>
      <c r="G1739" s="94">
        <f t="shared" si="107"/>
        <v>172678.52784829636</v>
      </c>
      <c r="H1739" s="94">
        <v>129870.41666666667</v>
      </c>
      <c r="I1739" s="94">
        <f>VLOOKUP(B1739,'Daily NLSL'!D1716:E3541,2,FALSE)</f>
        <v>223661.80738169039</v>
      </c>
      <c r="J1739" s="95">
        <v>151275.37310334665</v>
      </c>
      <c r="K1739" s="95">
        <v>677486.125</v>
      </c>
      <c r="R1739" s="42"/>
    </row>
    <row r="1740" spans="2:18" x14ac:dyDescent="0.35">
      <c r="B1740" s="66">
        <v>44723</v>
      </c>
      <c r="C1740">
        <f t="shared" si="104"/>
        <v>2022</v>
      </c>
      <c r="D1740">
        <f t="shared" si="105"/>
        <v>6</v>
      </c>
      <c r="E1740">
        <f t="shared" si="106"/>
        <v>11</v>
      </c>
      <c r="F1740" s="36">
        <f>IF(VLOOKUP(B1740,Temperature!$A$5:$F$2241,6,FALSE)=999,0,VLOOKUP(B1740,Temperature!$A$5:$F$2241,6,FALSE))</f>
        <v>66.791659999999993</v>
      </c>
      <c r="G1740" s="94">
        <f t="shared" si="107"/>
        <v>170911.51811905255</v>
      </c>
      <c r="H1740" s="94">
        <v>101502.91666666667</v>
      </c>
      <c r="I1740" s="94">
        <f>VLOOKUP(B1740,'Daily NLSL'!D1717:E3542,2,FALSE)</f>
        <v>221013.87931605251</v>
      </c>
      <c r="J1740" s="95">
        <v>148626.01923156166</v>
      </c>
      <c r="K1740" s="95">
        <v>642054.33333333337</v>
      </c>
      <c r="R1740" s="42"/>
    </row>
    <row r="1741" spans="2:18" x14ac:dyDescent="0.35">
      <c r="B1741" s="66">
        <v>44724</v>
      </c>
      <c r="C1741">
        <f t="shared" si="104"/>
        <v>2022</v>
      </c>
      <c r="D1741">
        <f t="shared" si="105"/>
        <v>6</v>
      </c>
      <c r="E1741">
        <f t="shared" si="106"/>
        <v>12</v>
      </c>
      <c r="F1741" s="36">
        <f>IF(VLOOKUP(B1741,Temperature!$A$5:$F$2241,6,FALSE)=999,0,VLOOKUP(B1741,Temperature!$A$5:$F$2241,6,FALSE))</f>
        <v>63.5</v>
      </c>
      <c r="G1741" s="94">
        <f t="shared" si="107"/>
        <v>163920.91805075045</v>
      </c>
      <c r="H1741" s="94">
        <v>90067.916666666672</v>
      </c>
      <c r="I1741" s="94">
        <f>VLOOKUP(B1741,'Daily NLSL'!D1718:E3543,2,FALSE)</f>
        <v>217601.96715280123</v>
      </c>
      <c r="J1741" s="95">
        <v>149089.48979644832</v>
      </c>
      <c r="K1741" s="95">
        <v>620680.29166666663</v>
      </c>
      <c r="R1741" s="42"/>
    </row>
    <row r="1742" spans="2:18" x14ac:dyDescent="0.35">
      <c r="B1742" s="66">
        <v>44725</v>
      </c>
      <c r="C1742">
        <f t="shared" si="104"/>
        <v>2022</v>
      </c>
      <c r="D1742">
        <f t="shared" si="105"/>
        <v>6</v>
      </c>
      <c r="E1742">
        <f t="shared" si="106"/>
        <v>13</v>
      </c>
      <c r="F1742" s="36">
        <f>IF(VLOOKUP(B1742,Temperature!$A$5:$F$2241,6,FALSE)=999,0,VLOOKUP(B1742,Temperature!$A$5:$F$2241,6,FALSE))</f>
        <v>57.416670000000003</v>
      </c>
      <c r="G1742" s="94">
        <f t="shared" si="107"/>
        <v>181919.03513596454</v>
      </c>
      <c r="H1742" s="94">
        <v>65606.666666666672</v>
      </c>
      <c r="I1742" s="94">
        <f>VLOOKUP(B1742,'Daily NLSL'!D1719:E3544,2,FALSE)</f>
        <v>196874.30771827625</v>
      </c>
      <c r="J1742" s="95">
        <v>158953.78214575918</v>
      </c>
      <c r="K1742" s="95">
        <v>603353.79166666663</v>
      </c>
      <c r="R1742" s="42"/>
    </row>
    <row r="1743" spans="2:18" x14ac:dyDescent="0.35">
      <c r="B1743" s="66">
        <v>44726</v>
      </c>
      <c r="C1743">
        <f t="shared" si="104"/>
        <v>2022</v>
      </c>
      <c r="D1743">
        <f t="shared" si="105"/>
        <v>6</v>
      </c>
      <c r="E1743">
        <f t="shared" si="106"/>
        <v>14</v>
      </c>
      <c r="F1743" s="36">
        <f>IF(VLOOKUP(B1743,Temperature!$A$5:$F$2241,6,FALSE)=999,0,VLOOKUP(B1743,Temperature!$A$5:$F$2241,6,FALSE))</f>
        <v>56.541670000000003</v>
      </c>
      <c r="G1743" s="94">
        <f t="shared" si="107"/>
        <v>187554.72104132333</v>
      </c>
      <c r="H1743" s="94">
        <v>59127.916666666664</v>
      </c>
      <c r="I1743" s="94">
        <f>VLOOKUP(B1743,'Daily NLSL'!D1720:E3545,2,FALSE)</f>
        <v>193855.32831487793</v>
      </c>
      <c r="J1743" s="95">
        <v>156922.32564379874</v>
      </c>
      <c r="K1743" s="95">
        <v>597460.29166666663</v>
      </c>
      <c r="R1743" s="42"/>
    </row>
    <row r="1744" spans="2:18" x14ac:dyDescent="0.35">
      <c r="B1744" s="66">
        <v>44727</v>
      </c>
      <c r="C1744">
        <f t="shared" si="104"/>
        <v>2022</v>
      </c>
      <c r="D1744">
        <f t="shared" si="105"/>
        <v>6</v>
      </c>
      <c r="E1744">
        <f t="shared" si="106"/>
        <v>15</v>
      </c>
      <c r="F1744" s="36">
        <f>IF(VLOOKUP(B1744,Temperature!$A$5:$F$2241,6,FALSE)=999,0,VLOOKUP(B1744,Temperature!$A$5:$F$2241,6,FALSE))</f>
        <v>58.958329999999997</v>
      </c>
      <c r="G1744" s="94">
        <f t="shared" si="107"/>
        <v>189321.43239687962</v>
      </c>
      <c r="H1744" s="94">
        <v>75426.666666666672</v>
      </c>
      <c r="I1744" s="94">
        <f>VLOOKUP(B1744,'Daily NLSL'!D1721:E3546,2,FALSE)</f>
        <v>194501.67586058169</v>
      </c>
      <c r="J1744" s="95">
        <v>156542.72507587206</v>
      </c>
      <c r="K1744" s="95">
        <v>615792.5</v>
      </c>
      <c r="R1744" s="42"/>
    </row>
    <row r="1745" spans="2:18" x14ac:dyDescent="0.35">
      <c r="B1745" s="66">
        <v>44728</v>
      </c>
      <c r="C1745">
        <f t="shared" si="104"/>
        <v>2022</v>
      </c>
      <c r="D1745">
        <f t="shared" si="105"/>
        <v>6</v>
      </c>
      <c r="E1745">
        <f t="shared" si="106"/>
        <v>16</v>
      </c>
      <c r="F1745" s="36">
        <f>IF(VLOOKUP(B1745,Temperature!$A$5:$F$2241,6,FALSE)=999,0,VLOOKUP(B1745,Temperature!$A$5:$F$2241,6,FALSE))</f>
        <v>61.625</v>
      </c>
      <c r="G1745" s="94">
        <f t="shared" si="107"/>
        <v>188606.88710706498</v>
      </c>
      <c r="H1745" s="94">
        <v>100804.16666666667</v>
      </c>
      <c r="I1745" s="94">
        <f>VLOOKUP(B1745,'Daily NLSL'!D1722:E3547,2,FALSE)</f>
        <v>194617.64135771335</v>
      </c>
      <c r="J1745" s="95">
        <v>159060.34653522164</v>
      </c>
      <c r="K1745" s="95">
        <v>643089.04166666663</v>
      </c>
      <c r="R1745" s="42"/>
    </row>
    <row r="1746" spans="2:18" x14ac:dyDescent="0.35">
      <c r="B1746" s="66">
        <v>44729</v>
      </c>
      <c r="C1746">
        <f t="shared" si="104"/>
        <v>2022</v>
      </c>
      <c r="D1746">
        <f t="shared" si="105"/>
        <v>6</v>
      </c>
      <c r="E1746">
        <f t="shared" si="106"/>
        <v>17</v>
      </c>
      <c r="F1746" s="36">
        <f>IF(VLOOKUP(B1746,Temperature!$A$5:$F$2241,6,FALSE)=999,0,VLOOKUP(B1746,Temperature!$A$5:$F$2241,6,FALSE))</f>
        <v>61.5</v>
      </c>
      <c r="G1746" s="94">
        <f t="shared" si="107"/>
        <v>176369.81058685365</v>
      </c>
      <c r="H1746" s="94">
        <v>113510.83333333333</v>
      </c>
      <c r="I1746" s="94">
        <f>VLOOKUP(B1746,'Daily NLSL'!D1723:E3548,2,FALSE)</f>
        <v>194116.72255506669</v>
      </c>
      <c r="J1746" s="95">
        <v>155893.80019141291</v>
      </c>
      <c r="K1746" s="95">
        <v>639891.16666666663</v>
      </c>
      <c r="R1746" s="42"/>
    </row>
    <row r="1747" spans="2:18" x14ac:dyDescent="0.35">
      <c r="B1747" s="66">
        <v>44730</v>
      </c>
      <c r="C1747">
        <f t="shared" si="104"/>
        <v>2022</v>
      </c>
      <c r="D1747">
        <f t="shared" si="105"/>
        <v>6</v>
      </c>
      <c r="E1747">
        <f t="shared" si="106"/>
        <v>18</v>
      </c>
      <c r="F1747" s="36">
        <f>IF(VLOOKUP(B1747,Temperature!$A$5:$F$2241,6,FALSE)=999,0,VLOOKUP(B1747,Temperature!$A$5:$F$2241,6,FALSE))</f>
        <v>60.166670000000003</v>
      </c>
      <c r="G1747" s="94">
        <f t="shared" si="107"/>
        <v>164906.14794377293</v>
      </c>
      <c r="H1747" s="94">
        <v>111424.16666666667</v>
      </c>
      <c r="I1747" s="94">
        <f>VLOOKUP(B1747,'Daily NLSL'!D1724:E3549,2,FALSE)</f>
        <v>191833.24549637208</v>
      </c>
      <c r="J1747" s="95">
        <v>150218.43989318833</v>
      </c>
      <c r="K1747" s="95">
        <v>618382</v>
      </c>
      <c r="R1747" s="42"/>
    </row>
    <row r="1748" spans="2:18" x14ac:dyDescent="0.35">
      <c r="B1748" s="66">
        <v>44731</v>
      </c>
      <c r="C1748">
        <f t="shared" si="104"/>
        <v>2022</v>
      </c>
      <c r="D1748">
        <f t="shared" si="105"/>
        <v>6</v>
      </c>
      <c r="E1748">
        <f t="shared" si="106"/>
        <v>19</v>
      </c>
      <c r="F1748" s="36">
        <f>IF(VLOOKUP(B1748,Temperature!$A$5:$F$2241,6,FALSE)=999,0,VLOOKUP(B1748,Temperature!$A$5:$F$2241,6,FALSE))</f>
        <v>60.25</v>
      </c>
      <c r="G1748" s="94">
        <f t="shared" si="107"/>
        <v>165242.14723331874</v>
      </c>
      <c r="H1748" s="94">
        <v>99450.833333333328</v>
      </c>
      <c r="I1748" s="94">
        <f>VLOOKUP(B1748,'Daily NLSL'!D1725:E3550,2,FALSE)</f>
        <v>191116.02408826665</v>
      </c>
      <c r="J1748" s="95">
        <v>151517.03701174792</v>
      </c>
      <c r="K1748" s="95">
        <v>607326.04166666663</v>
      </c>
      <c r="R1748" s="42"/>
    </row>
    <row r="1749" spans="2:18" x14ac:dyDescent="0.35">
      <c r="B1749" s="66">
        <v>44732</v>
      </c>
      <c r="C1749">
        <f t="shared" si="104"/>
        <v>2022</v>
      </c>
      <c r="D1749">
        <f t="shared" si="105"/>
        <v>6</v>
      </c>
      <c r="E1749">
        <f t="shared" si="106"/>
        <v>20</v>
      </c>
      <c r="F1749" s="36">
        <f>IF(VLOOKUP(B1749,Temperature!$A$5:$F$2241,6,FALSE)=999,0,VLOOKUP(B1749,Temperature!$A$5:$F$2241,6,FALSE))</f>
        <v>65.833340000000007</v>
      </c>
      <c r="G1749" s="94">
        <f t="shared" si="107"/>
        <v>187122.59064747163</v>
      </c>
      <c r="H1749" s="94">
        <v>121443.33333333333</v>
      </c>
      <c r="I1749" s="94">
        <f>VLOOKUP(B1749,'Daily NLSL'!D1726:E3551,2,FALSE)</f>
        <v>204553.4100928375</v>
      </c>
      <c r="J1749" s="95">
        <v>160391.62425969084</v>
      </c>
      <c r="K1749" s="95">
        <v>673510.95833333337</v>
      </c>
      <c r="R1749" s="42"/>
    </row>
    <row r="1750" spans="2:18" x14ac:dyDescent="0.35">
      <c r="B1750" s="66">
        <v>44733</v>
      </c>
      <c r="C1750">
        <f t="shared" si="104"/>
        <v>2022</v>
      </c>
      <c r="D1750">
        <f t="shared" si="105"/>
        <v>6</v>
      </c>
      <c r="E1750">
        <f t="shared" si="106"/>
        <v>21</v>
      </c>
      <c r="F1750" s="36">
        <f>IF(VLOOKUP(B1750,Temperature!$A$5:$F$2241,6,FALSE)=999,0,VLOOKUP(B1750,Temperature!$A$5:$F$2241,6,FALSE))</f>
        <v>68.541659999999993</v>
      </c>
      <c r="G1750" s="94">
        <f t="shared" si="107"/>
        <v>218466.42474283959</v>
      </c>
      <c r="H1750" s="94">
        <v>148892.5</v>
      </c>
      <c r="I1750" s="94">
        <f>VLOOKUP(B1750,'Daily NLSL'!D1727:E3552,2,FALSE)</f>
        <v>197656.58030243372</v>
      </c>
      <c r="J1750" s="95">
        <v>161240.03662139334</v>
      </c>
      <c r="K1750" s="95">
        <v>726255.54166666663</v>
      </c>
      <c r="R1750" s="42"/>
    </row>
    <row r="1751" spans="2:18" x14ac:dyDescent="0.35">
      <c r="B1751" s="66">
        <v>44734</v>
      </c>
      <c r="C1751">
        <f t="shared" si="104"/>
        <v>2022</v>
      </c>
      <c r="D1751">
        <f t="shared" si="105"/>
        <v>6</v>
      </c>
      <c r="E1751">
        <f t="shared" si="106"/>
        <v>22</v>
      </c>
      <c r="F1751" s="36">
        <f>IF(VLOOKUP(B1751,Temperature!$A$5:$F$2241,6,FALSE)=999,0,VLOOKUP(B1751,Temperature!$A$5:$F$2241,6,FALSE))</f>
        <v>72.458340000000007</v>
      </c>
      <c r="G1751" s="94">
        <f t="shared" si="107"/>
        <v>225681.381173962</v>
      </c>
      <c r="H1751" s="94">
        <v>163184.58333333334</v>
      </c>
      <c r="I1751" s="94">
        <f>VLOOKUP(B1751,'Daily NLSL'!D1728:E3553,2,FALSE)</f>
        <v>198175.72886982045</v>
      </c>
      <c r="J1751" s="95">
        <v>167824.80662288415</v>
      </c>
      <c r="K1751" s="95">
        <v>754866.5</v>
      </c>
      <c r="R1751" s="42"/>
    </row>
    <row r="1752" spans="2:18" x14ac:dyDescent="0.35">
      <c r="B1752" s="66">
        <v>44735</v>
      </c>
      <c r="C1752">
        <f t="shared" si="104"/>
        <v>2022</v>
      </c>
      <c r="D1752">
        <f t="shared" si="105"/>
        <v>6</v>
      </c>
      <c r="E1752">
        <f t="shared" si="106"/>
        <v>23</v>
      </c>
      <c r="F1752" s="36">
        <f>IF(VLOOKUP(B1752,Temperature!$A$5:$F$2241,6,FALSE)=999,0,VLOOKUP(B1752,Temperature!$A$5:$F$2241,6,FALSE))</f>
        <v>65.416659999999993</v>
      </c>
      <c r="G1752" s="94">
        <f t="shared" si="107"/>
        <v>216147.36392628457</v>
      </c>
      <c r="H1752" s="94">
        <v>177272.91666666666</v>
      </c>
      <c r="I1752" s="94">
        <f>VLOOKUP(B1752,'Daily NLSL'!D1729:E3554,2,FALSE)</f>
        <v>194481.7660230725</v>
      </c>
      <c r="J1752" s="95">
        <v>166962.9950506429</v>
      </c>
      <c r="K1752" s="95">
        <v>754865.04166666663</v>
      </c>
      <c r="R1752" s="42"/>
    </row>
    <row r="1753" spans="2:18" x14ac:dyDescent="0.35">
      <c r="B1753" s="66">
        <v>44736</v>
      </c>
      <c r="C1753">
        <f t="shared" si="104"/>
        <v>2022</v>
      </c>
      <c r="D1753">
        <f t="shared" si="105"/>
        <v>6</v>
      </c>
      <c r="E1753">
        <f t="shared" si="106"/>
        <v>24</v>
      </c>
      <c r="F1753" s="36">
        <f>IF(VLOOKUP(B1753,Temperature!$A$5:$F$2241,6,FALSE)=999,0,VLOOKUP(B1753,Temperature!$A$5:$F$2241,6,FALSE))</f>
        <v>66.458340000000007</v>
      </c>
      <c r="G1753" s="94">
        <f t="shared" si="107"/>
        <v>219326.25380609292</v>
      </c>
      <c r="H1753" s="94">
        <v>183676.25</v>
      </c>
      <c r="I1753" s="94">
        <f>VLOOKUP(B1753,'Daily NLSL'!D1730:E3555,2,FALSE)</f>
        <v>193415.52464962125</v>
      </c>
      <c r="J1753" s="95">
        <v>163528.76321095249</v>
      </c>
      <c r="K1753" s="95">
        <v>759946.79166666663</v>
      </c>
      <c r="R1753" s="42"/>
    </row>
    <row r="1754" spans="2:18" x14ac:dyDescent="0.35">
      <c r="B1754" s="66">
        <v>44737</v>
      </c>
      <c r="C1754">
        <f t="shared" ref="C1754:C1817" si="108">YEAR(B1754)</f>
        <v>2022</v>
      </c>
      <c r="D1754">
        <f t="shared" ref="D1754:D1822" si="109">MONTH(B1754)</f>
        <v>6</v>
      </c>
      <c r="E1754">
        <f t="shared" ref="E1754:E1822" si="110">DAY(B1754)</f>
        <v>25</v>
      </c>
      <c r="F1754" s="36">
        <f>IF(VLOOKUP(B1754,Temperature!$A$5:$F$2241,6,FALSE)=999,0,VLOOKUP(B1754,Temperature!$A$5:$F$2241,6,FALSE))</f>
        <v>70.833340000000007</v>
      </c>
      <c r="G1754" s="94">
        <f t="shared" si="107"/>
        <v>216556.47373557038</v>
      </c>
      <c r="H1754" s="94">
        <v>182795</v>
      </c>
      <c r="I1754" s="94">
        <f>VLOOKUP(B1754,'Daily NLSL'!D1731:E3556,2,FALSE)</f>
        <v>192495.12160381294</v>
      </c>
      <c r="J1754" s="95">
        <v>159859.69632728334</v>
      </c>
      <c r="K1754" s="95">
        <v>751706.29166666663</v>
      </c>
      <c r="R1754" s="42"/>
    </row>
    <row r="1755" spans="2:18" x14ac:dyDescent="0.35">
      <c r="B1755" s="66">
        <v>44738</v>
      </c>
      <c r="C1755">
        <f t="shared" si="108"/>
        <v>2022</v>
      </c>
      <c r="D1755">
        <f t="shared" si="109"/>
        <v>6</v>
      </c>
      <c r="E1755">
        <f t="shared" si="110"/>
        <v>26</v>
      </c>
      <c r="F1755" s="36">
        <f>IF(VLOOKUP(B1755,Temperature!$A$5:$F$2241,6,FALSE)=999,0,VLOOKUP(B1755,Temperature!$A$5:$F$2241,6,FALSE))</f>
        <v>72.458340000000007</v>
      </c>
      <c r="G1755" s="94">
        <f t="shared" ref="G1755:G1818" si="111">K1755-H1755-I1755-J1755</f>
        <v>229247.98332781004</v>
      </c>
      <c r="H1755" s="94">
        <v>181242.5</v>
      </c>
      <c r="I1755" s="94">
        <f>VLOOKUP(B1755,'Daily NLSL'!D1732:E3557,2,FALSE)</f>
        <v>193093.2015040504</v>
      </c>
      <c r="J1755" s="95">
        <v>162867.89850147293</v>
      </c>
      <c r="K1755" s="95">
        <v>766451.58333333337</v>
      </c>
      <c r="R1755" s="42"/>
    </row>
    <row r="1756" spans="2:18" x14ac:dyDescent="0.35">
      <c r="B1756" s="66">
        <v>44739</v>
      </c>
      <c r="C1756">
        <f t="shared" si="108"/>
        <v>2022</v>
      </c>
      <c r="D1756">
        <f t="shared" si="109"/>
        <v>6</v>
      </c>
      <c r="E1756">
        <f t="shared" si="110"/>
        <v>27</v>
      </c>
      <c r="F1756" s="36">
        <f>IF(VLOOKUP(B1756,Temperature!$A$5:$F$2241,6,FALSE)=999,0,VLOOKUP(B1756,Temperature!$A$5:$F$2241,6,FALSE))</f>
        <v>75.666659999999993</v>
      </c>
      <c r="G1756" s="94">
        <f t="shared" si="111"/>
        <v>253003.72591139219</v>
      </c>
      <c r="H1756" s="94">
        <v>196486.66666666666</v>
      </c>
      <c r="I1756" s="94">
        <f>VLOOKUP(B1756,'Daily NLSL'!D1733:E3558,2,FALSE)</f>
        <v>194608.07977018788</v>
      </c>
      <c r="J1756" s="95">
        <v>169799.40265175333</v>
      </c>
      <c r="K1756" s="95">
        <v>813897.875</v>
      </c>
      <c r="R1756" s="42"/>
    </row>
    <row r="1757" spans="2:18" x14ac:dyDescent="0.35">
      <c r="B1757" s="66">
        <v>44740</v>
      </c>
      <c r="C1757">
        <f t="shared" si="108"/>
        <v>2022</v>
      </c>
      <c r="D1757">
        <f t="shared" si="109"/>
        <v>6</v>
      </c>
      <c r="E1757">
        <f t="shared" si="110"/>
        <v>28</v>
      </c>
      <c r="F1757" s="36">
        <f>IF(VLOOKUP(B1757,Temperature!$A$5:$F$2241,6,FALSE)=999,0,VLOOKUP(B1757,Temperature!$A$5:$F$2241,6,FALSE))</f>
        <v>75.5</v>
      </c>
      <c r="G1757" s="94">
        <f t="shared" si="111"/>
        <v>237954.59582299666</v>
      </c>
      <c r="H1757" s="94">
        <v>195387.08333333334</v>
      </c>
      <c r="I1757" s="94">
        <f>VLOOKUP(B1757,'Daily NLSL'!D1734:E3559,2,FALSE)</f>
        <v>194036.26697194998</v>
      </c>
      <c r="J1757" s="95">
        <v>170521.17887172001</v>
      </c>
      <c r="K1757" s="95">
        <v>797899.125</v>
      </c>
      <c r="R1757" s="42"/>
    </row>
    <row r="1758" spans="2:18" x14ac:dyDescent="0.35">
      <c r="B1758" s="66">
        <v>44741</v>
      </c>
      <c r="C1758">
        <f t="shared" si="108"/>
        <v>2022</v>
      </c>
      <c r="D1758">
        <f t="shared" si="109"/>
        <v>6</v>
      </c>
      <c r="E1758">
        <f t="shared" si="110"/>
        <v>29</v>
      </c>
      <c r="F1758" s="36">
        <f>IF(VLOOKUP(B1758,Temperature!$A$5:$F$2241,6,FALSE)=999,0,VLOOKUP(B1758,Temperature!$A$5:$F$2241,6,FALSE))</f>
        <v>66.916659999999993</v>
      </c>
      <c r="G1758" s="94">
        <f t="shared" si="111"/>
        <v>231318.1282205391</v>
      </c>
      <c r="H1758" s="94">
        <v>198259.16666666666</v>
      </c>
      <c r="I1758" s="94">
        <f>VLOOKUP(B1758,'Daily NLSL'!D1735:E3560,2,FALSE)</f>
        <v>195145.90606579461</v>
      </c>
      <c r="J1758" s="95">
        <v>167256.59071366626</v>
      </c>
      <c r="K1758" s="95">
        <v>791979.79166666663</v>
      </c>
      <c r="R1758" s="42"/>
    </row>
    <row r="1759" spans="2:18" x14ac:dyDescent="0.35">
      <c r="B1759" s="66">
        <v>44742</v>
      </c>
      <c r="C1759">
        <f t="shared" si="108"/>
        <v>2022</v>
      </c>
      <c r="D1759">
        <f t="shared" si="109"/>
        <v>6</v>
      </c>
      <c r="E1759">
        <f t="shared" si="110"/>
        <v>30</v>
      </c>
      <c r="F1759" s="36">
        <f>IF(VLOOKUP(B1759,Temperature!$A$5:$F$2241,6,FALSE)=999,0,VLOOKUP(B1759,Temperature!$A$5:$F$2241,6,FALSE))</f>
        <v>71.583340000000007</v>
      </c>
      <c r="G1759" s="94">
        <f t="shared" si="111"/>
        <v>234702.63700425249</v>
      </c>
      <c r="H1759" s="94">
        <v>206880.41666666666</v>
      </c>
      <c r="I1759" s="94">
        <f>VLOOKUP(B1759,'Daily NLSL'!D1736:E3561,2,FALSE)</f>
        <v>191828.15012151457</v>
      </c>
      <c r="J1759" s="95">
        <v>169130.96287423294</v>
      </c>
      <c r="K1759" s="95">
        <v>802542.16666666663</v>
      </c>
      <c r="R1759" s="42"/>
    </row>
    <row r="1760" spans="2:18" x14ac:dyDescent="0.35">
      <c r="B1760" s="66">
        <v>44743</v>
      </c>
      <c r="C1760">
        <f t="shared" si="108"/>
        <v>2022</v>
      </c>
      <c r="D1760">
        <f t="shared" si="109"/>
        <v>7</v>
      </c>
      <c r="E1760">
        <f t="shared" si="110"/>
        <v>1</v>
      </c>
      <c r="F1760" s="36">
        <f>IF(VLOOKUP(B1760,Temperature!$A$5:$F$2241,6,FALSE)=999,0,VLOOKUP(B1760,Temperature!$A$5:$F$2241,6,FALSE))</f>
        <v>74.458340000000007</v>
      </c>
      <c r="G1760" s="94">
        <f t="shared" si="111"/>
        <v>236930.90325560453</v>
      </c>
      <c r="H1760" s="94">
        <v>212112.08333333334</v>
      </c>
      <c r="I1760" s="94">
        <f>VLOOKUP(B1760,'Daily NLSL'!D1737:E3562,2,FALSE)</f>
        <v>194257.16078363126</v>
      </c>
      <c r="J1760" s="95">
        <v>166727.97762743084</v>
      </c>
      <c r="K1760" s="95">
        <v>810028.125</v>
      </c>
      <c r="R1760" s="42"/>
    </row>
    <row r="1761" spans="2:18" x14ac:dyDescent="0.35">
      <c r="B1761" s="66">
        <v>44744</v>
      </c>
      <c r="C1761">
        <f t="shared" si="108"/>
        <v>2022</v>
      </c>
      <c r="D1761">
        <f t="shared" si="109"/>
        <v>7</v>
      </c>
      <c r="E1761">
        <f t="shared" si="110"/>
        <v>2</v>
      </c>
      <c r="F1761" s="36">
        <f>IF(VLOOKUP(B1761,Temperature!$A$5:$F$2241,6,FALSE)=999,0,VLOOKUP(B1761,Temperature!$A$5:$F$2241,6,FALSE))</f>
        <v>74.75</v>
      </c>
      <c r="G1761" s="94">
        <f t="shared" si="111"/>
        <v>227751.88146505135</v>
      </c>
      <c r="H1761" s="94">
        <v>200291.66666666666</v>
      </c>
      <c r="I1761" s="94">
        <f>VLOOKUP(B1761,'Daily NLSL'!D1738:E3563,2,FALSE)</f>
        <v>194095.92329194167</v>
      </c>
      <c r="J1761" s="95">
        <v>149388.73690967375</v>
      </c>
      <c r="K1761" s="95">
        <v>771528.20833333337</v>
      </c>
      <c r="R1761" s="42"/>
    </row>
    <row r="1762" spans="2:18" x14ac:dyDescent="0.35">
      <c r="B1762" s="66">
        <v>44745</v>
      </c>
      <c r="C1762">
        <f t="shared" si="108"/>
        <v>2022</v>
      </c>
      <c r="D1762">
        <f t="shared" si="109"/>
        <v>7</v>
      </c>
      <c r="E1762">
        <f t="shared" si="110"/>
        <v>3</v>
      </c>
      <c r="F1762" s="36">
        <f>IF(VLOOKUP(B1762,Temperature!$A$5:$F$2241,6,FALSE)=999,0,VLOOKUP(B1762,Temperature!$A$5:$F$2241,6,FALSE))</f>
        <v>68.875</v>
      </c>
      <c r="G1762" s="94">
        <f t="shared" si="111"/>
        <v>204529.86331959712</v>
      </c>
      <c r="H1762" s="94">
        <v>175830</v>
      </c>
      <c r="I1762" s="94">
        <f>VLOOKUP(B1762,'Daily NLSL'!D1739:E3564,2,FALSE)</f>
        <v>193640.69089201582</v>
      </c>
      <c r="J1762" s="95">
        <v>133734.27912172044</v>
      </c>
      <c r="K1762" s="95">
        <v>707734.83333333337</v>
      </c>
      <c r="R1762" s="42"/>
    </row>
    <row r="1763" spans="2:18" x14ac:dyDescent="0.35">
      <c r="B1763" s="66">
        <v>44746</v>
      </c>
      <c r="C1763">
        <f t="shared" si="108"/>
        <v>2022</v>
      </c>
      <c r="D1763">
        <f t="shared" si="109"/>
        <v>7</v>
      </c>
      <c r="E1763">
        <f t="shared" si="110"/>
        <v>4</v>
      </c>
      <c r="F1763" s="36">
        <f>IF(VLOOKUP(B1763,Temperature!$A$5:$F$2241,6,FALSE)=999,0,VLOOKUP(B1763,Temperature!$A$5:$F$2241,6,FALSE))</f>
        <v>60.166670000000003</v>
      </c>
      <c r="G1763" s="94">
        <f t="shared" si="111"/>
        <v>200225.05470570538</v>
      </c>
      <c r="H1763" s="94">
        <v>178420</v>
      </c>
      <c r="I1763" s="94">
        <f>VLOOKUP(B1763,'Daily NLSL'!D1740:E3565,2,FALSE)</f>
        <v>193598.24257736708</v>
      </c>
      <c r="J1763" s="95">
        <v>128564.3277169275</v>
      </c>
      <c r="K1763" s="95">
        <v>700807.625</v>
      </c>
      <c r="R1763" s="42"/>
    </row>
    <row r="1764" spans="2:18" x14ac:dyDescent="0.35">
      <c r="B1764" s="66">
        <v>44747</v>
      </c>
      <c r="C1764">
        <f t="shared" si="108"/>
        <v>2022</v>
      </c>
      <c r="D1764">
        <f t="shared" si="109"/>
        <v>7</v>
      </c>
      <c r="E1764">
        <f t="shared" si="110"/>
        <v>5</v>
      </c>
      <c r="F1764" s="36">
        <f>IF(VLOOKUP(B1764,Temperature!$A$5:$F$2241,6,FALSE)=999,0,VLOOKUP(B1764,Temperature!$A$5:$F$2241,6,FALSE))</f>
        <v>64.375</v>
      </c>
      <c r="G1764" s="94">
        <f t="shared" si="111"/>
        <v>221511.34216891497</v>
      </c>
      <c r="H1764" s="94">
        <v>182473.75</v>
      </c>
      <c r="I1764" s="94">
        <f>VLOOKUP(B1764,'Daily NLSL'!D1741:E3566,2,FALSE)</f>
        <v>193541.2530661792</v>
      </c>
      <c r="J1764" s="95">
        <v>128002.36309823918</v>
      </c>
      <c r="K1764" s="95">
        <v>725528.70833333337</v>
      </c>
      <c r="R1764" s="42"/>
    </row>
    <row r="1765" spans="2:18" x14ac:dyDescent="0.35">
      <c r="B1765" s="66">
        <v>44748</v>
      </c>
      <c r="C1765">
        <f t="shared" si="108"/>
        <v>2022</v>
      </c>
      <c r="D1765">
        <f t="shared" si="109"/>
        <v>7</v>
      </c>
      <c r="E1765">
        <f t="shared" si="110"/>
        <v>6</v>
      </c>
      <c r="F1765" s="36">
        <f>IF(VLOOKUP(B1765,Temperature!$A$5:$F$2241,6,FALSE)=999,0,VLOOKUP(B1765,Temperature!$A$5:$F$2241,6,FALSE))</f>
        <v>70.291659999999993</v>
      </c>
      <c r="G1765" s="94">
        <f t="shared" si="111"/>
        <v>229508.68712445252</v>
      </c>
      <c r="H1765" s="94">
        <v>182343.75</v>
      </c>
      <c r="I1765" s="94">
        <f>VLOOKUP(B1765,'Daily NLSL'!D1742:E3567,2,FALSE)</f>
        <v>194228.73188034623</v>
      </c>
      <c r="J1765" s="95">
        <v>139338.99766186791</v>
      </c>
      <c r="K1765" s="95">
        <v>745420.16666666663</v>
      </c>
      <c r="R1765" s="42"/>
    </row>
    <row r="1766" spans="2:18" x14ac:dyDescent="0.35">
      <c r="B1766" s="66">
        <v>44749</v>
      </c>
      <c r="C1766">
        <f t="shared" si="108"/>
        <v>2022</v>
      </c>
      <c r="D1766">
        <f t="shared" si="109"/>
        <v>7</v>
      </c>
      <c r="E1766">
        <f t="shared" si="110"/>
        <v>7</v>
      </c>
      <c r="F1766" s="36">
        <f>IF(VLOOKUP(B1766,Temperature!$A$5:$F$2241,6,FALSE)=999,0,VLOOKUP(B1766,Temperature!$A$5:$F$2241,6,FALSE))</f>
        <v>70.958340000000007</v>
      </c>
      <c r="G1766" s="94">
        <f t="shared" si="111"/>
        <v>220944.20807636876</v>
      </c>
      <c r="H1766" s="94">
        <v>156754.16666666666</v>
      </c>
      <c r="I1766" s="94">
        <f>VLOOKUP(B1766,'Daily NLSL'!D1743:E3568,2,FALSE)</f>
        <v>194295.32324544</v>
      </c>
      <c r="J1766" s="95">
        <v>144932.92701152459</v>
      </c>
      <c r="K1766" s="95">
        <v>716926.625</v>
      </c>
      <c r="R1766" s="42"/>
    </row>
    <row r="1767" spans="2:18" x14ac:dyDescent="0.35">
      <c r="B1767" s="66">
        <v>44750</v>
      </c>
      <c r="C1767">
        <f t="shared" si="108"/>
        <v>2022</v>
      </c>
      <c r="D1767">
        <f t="shared" si="109"/>
        <v>7</v>
      </c>
      <c r="E1767">
        <f t="shared" si="110"/>
        <v>8</v>
      </c>
      <c r="F1767" s="36">
        <f>IF(VLOOKUP(B1767,Temperature!$A$5:$F$2241,6,FALSE)=999,0,VLOOKUP(B1767,Temperature!$A$5:$F$2241,6,FALSE))</f>
        <v>71.875</v>
      </c>
      <c r="G1767" s="94">
        <f t="shared" si="111"/>
        <v>225127.25070575575</v>
      </c>
      <c r="H1767" s="94">
        <v>148047.08333333334</v>
      </c>
      <c r="I1767" s="94">
        <f>VLOOKUP(B1767,'Daily NLSL'!D1744:E3569,2,FALSE)</f>
        <v>196464.82379840707</v>
      </c>
      <c r="J1767" s="95">
        <v>145694.21716250377</v>
      </c>
      <c r="K1767" s="95">
        <v>715333.375</v>
      </c>
      <c r="R1767" s="42"/>
    </row>
    <row r="1768" spans="2:18" x14ac:dyDescent="0.35">
      <c r="B1768" s="66">
        <v>44751</v>
      </c>
      <c r="C1768">
        <f t="shared" si="108"/>
        <v>2022</v>
      </c>
      <c r="D1768">
        <f t="shared" si="109"/>
        <v>7</v>
      </c>
      <c r="E1768">
        <f t="shared" si="110"/>
        <v>9</v>
      </c>
      <c r="F1768" s="36">
        <f>IF(VLOOKUP(B1768,Temperature!$A$5:$F$2241,6,FALSE)=999,0,VLOOKUP(B1768,Temperature!$A$5:$F$2241,6,FALSE))</f>
        <v>72.125</v>
      </c>
      <c r="G1768" s="94">
        <f t="shared" si="111"/>
        <v>213866.13760357289</v>
      </c>
      <c r="H1768" s="94">
        <v>151275.41666666666</v>
      </c>
      <c r="I1768" s="94">
        <f>VLOOKUP(B1768,'Daily NLSL'!D1745:E3570,2,FALSE)</f>
        <v>193504.19625205916</v>
      </c>
      <c r="J1768" s="95">
        <v>145620.16614436792</v>
      </c>
      <c r="K1768" s="95">
        <v>704265.91666666663</v>
      </c>
      <c r="R1768" s="42"/>
    </row>
    <row r="1769" spans="2:18" x14ac:dyDescent="0.35">
      <c r="B1769" s="66">
        <v>44752</v>
      </c>
      <c r="C1769">
        <f t="shared" si="108"/>
        <v>2022</v>
      </c>
      <c r="D1769">
        <f t="shared" si="109"/>
        <v>7</v>
      </c>
      <c r="E1769">
        <f t="shared" si="110"/>
        <v>10</v>
      </c>
      <c r="F1769" s="36">
        <f>IF(VLOOKUP(B1769,Temperature!$A$5:$F$2241,6,FALSE)=999,0,VLOOKUP(B1769,Temperature!$A$5:$F$2241,6,FALSE))</f>
        <v>74.041659999999993</v>
      </c>
      <c r="G1769" s="94">
        <f t="shared" si="111"/>
        <v>217890.2649997288</v>
      </c>
      <c r="H1769" s="94">
        <v>156867.91666666666</v>
      </c>
      <c r="I1769" s="94">
        <f>VLOOKUP(B1769,'Daily NLSL'!D1746:E3571,2,FALSE)</f>
        <v>193328.88901603082</v>
      </c>
      <c r="J1769" s="95">
        <v>148975.30431757375</v>
      </c>
      <c r="K1769" s="95">
        <v>717062.375</v>
      </c>
      <c r="R1769" s="42"/>
    </row>
    <row r="1770" spans="2:18" x14ac:dyDescent="0.35">
      <c r="B1770" s="66">
        <v>44753</v>
      </c>
      <c r="C1770">
        <f t="shared" si="108"/>
        <v>2022</v>
      </c>
      <c r="D1770">
        <f t="shared" si="109"/>
        <v>7</v>
      </c>
      <c r="E1770">
        <f t="shared" si="110"/>
        <v>11</v>
      </c>
      <c r="F1770" s="36">
        <f>IF(VLOOKUP(B1770,Temperature!$A$5:$F$2241,6,FALSE)=999,0,VLOOKUP(B1770,Temperature!$A$5:$F$2241,6,FALSE))</f>
        <v>77.416659999999993</v>
      </c>
      <c r="G1770" s="94">
        <f t="shared" si="111"/>
        <v>240774.2304018421</v>
      </c>
      <c r="H1770" s="94">
        <v>185576.25</v>
      </c>
      <c r="I1770" s="94">
        <f>VLOOKUP(B1770,'Daily NLSL'!D1747:E3572,2,FALSE)</f>
        <v>195554.56284710459</v>
      </c>
      <c r="J1770" s="95">
        <v>158824.41508438665</v>
      </c>
      <c r="K1770" s="95">
        <v>780729.45833333337</v>
      </c>
      <c r="R1770" s="42"/>
    </row>
    <row r="1771" spans="2:18" x14ac:dyDescent="0.35">
      <c r="B1771" s="66">
        <v>44754</v>
      </c>
      <c r="C1771">
        <f t="shared" si="108"/>
        <v>2022</v>
      </c>
      <c r="D1771">
        <f t="shared" si="109"/>
        <v>7</v>
      </c>
      <c r="E1771">
        <f t="shared" si="110"/>
        <v>12</v>
      </c>
      <c r="F1771" s="36">
        <f>IF(VLOOKUP(B1771,Temperature!$A$5:$F$2241,6,FALSE)=999,0,VLOOKUP(B1771,Temperature!$A$5:$F$2241,6,FALSE))</f>
        <v>80.416659999999993</v>
      </c>
      <c r="G1771" s="94">
        <f t="shared" si="111"/>
        <v>263931.9840383454</v>
      </c>
      <c r="H1771" s="94">
        <v>193556.25</v>
      </c>
      <c r="I1771" s="94">
        <f>VLOOKUP(B1771,'Daily NLSL'!D1748:E3573,2,FALSE)</f>
        <v>190120.06705224459</v>
      </c>
      <c r="J1771" s="95">
        <v>155676.74057607667</v>
      </c>
      <c r="K1771" s="95">
        <v>803285.04166666663</v>
      </c>
      <c r="R1771" s="42"/>
    </row>
    <row r="1772" spans="2:18" x14ac:dyDescent="0.35">
      <c r="B1772" s="66">
        <v>44755</v>
      </c>
      <c r="C1772">
        <f t="shared" si="108"/>
        <v>2022</v>
      </c>
      <c r="D1772">
        <f t="shared" si="109"/>
        <v>7</v>
      </c>
      <c r="E1772">
        <f t="shared" si="110"/>
        <v>13</v>
      </c>
      <c r="F1772" s="36">
        <f>IF(VLOOKUP(B1772,Temperature!$A$5:$F$2241,6,FALSE)=999,0,VLOOKUP(B1772,Temperature!$A$5:$F$2241,6,FALSE))</f>
        <v>77.5</v>
      </c>
      <c r="G1772" s="94">
        <f t="shared" si="111"/>
        <v>226831.4474784183</v>
      </c>
      <c r="H1772" s="94">
        <v>202648.33333333334</v>
      </c>
      <c r="I1772" s="94">
        <f>VLOOKUP(B1772,'Daily NLSL'!D1749:E3574,2,FALSE)</f>
        <v>206561.67902629499</v>
      </c>
      <c r="J1772" s="95">
        <v>163977.20682861999</v>
      </c>
      <c r="K1772" s="95">
        <v>800018.66666666663</v>
      </c>
      <c r="R1772" s="42"/>
    </row>
    <row r="1773" spans="2:18" x14ac:dyDescent="0.35">
      <c r="B1773" s="66">
        <v>44756</v>
      </c>
      <c r="C1773">
        <f t="shared" si="108"/>
        <v>2022</v>
      </c>
      <c r="D1773">
        <f t="shared" si="109"/>
        <v>7</v>
      </c>
      <c r="E1773">
        <f t="shared" si="110"/>
        <v>14</v>
      </c>
      <c r="F1773" s="36">
        <f>IF(VLOOKUP(B1773,Temperature!$A$5:$F$2241,6,FALSE)=999,0,VLOOKUP(B1773,Temperature!$A$5:$F$2241,6,FALSE))</f>
        <v>76.208340000000007</v>
      </c>
      <c r="G1773" s="94">
        <f t="shared" si="111"/>
        <v>238338.80275881707</v>
      </c>
      <c r="H1773" s="94">
        <v>202519.58333333334</v>
      </c>
      <c r="I1773" s="94">
        <f>VLOOKUP(B1773,'Daily NLSL'!D1750:E3575,2,FALSE)</f>
        <v>194913.85595015666</v>
      </c>
      <c r="J1773" s="95">
        <v>165716.21629102624</v>
      </c>
      <c r="K1773" s="95">
        <v>801488.45833333337</v>
      </c>
      <c r="R1773" s="42"/>
    </row>
    <row r="1774" spans="2:18" x14ac:dyDescent="0.35">
      <c r="B1774" s="66">
        <v>44757</v>
      </c>
      <c r="C1774">
        <f t="shared" si="108"/>
        <v>2022</v>
      </c>
      <c r="D1774">
        <f t="shared" si="109"/>
        <v>7</v>
      </c>
      <c r="E1774">
        <f t="shared" si="110"/>
        <v>15</v>
      </c>
      <c r="F1774" s="36">
        <f>IF(VLOOKUP(B1774,Temperature!$A$5:$F$2241,6,FALSE)=999,0,VLOOKUP(B1774,Temperature!$A$5:$F$2241,6,FALSE))</f>
        <v>76.875</v>
      </c>
      <c r="G1774" s="94">
        <f t="shared" si="111"/>
        <v>241435.54218213123</v>
      </c>
      <c r="H1774" s="94">
        <v>200827.5</v>
      </c>
      <c r="I1774" s="94">
        <f>VLOOKUP(B1774,'Daily NLSL'!D1751:E3576,2,FALSE)</f>
        <v>194919.63585347708</v>
      </c>
      <c r="J1774" s="95">
        <v>162772.36363105834</v>
      </c>
      <c r="K1774" s="95">
        <v>799955.04166666663</v>
      </c>
      <c r="R1774" s="42"/>
    </row>
    <row r="1775" spans="2:18" x14ac:dyDescent="0.35">
      <c r="B1775" s="66">
        <v>44758</v>
      </c>
      <c r="C1775">
        <f t="shared" si="108"/>
        <v>2022</v>
      </c>
      <c r="D1775">
        <f t="shared" si="109"/>
        <v>7</v>
      </c>
      <c r="E1775">
        <f t="shared" si="110"/>
        <v>16</v>
      </c>
      <c r="F1775" s="36">
        <f>IF(VLOOKUP(B1775,Temperature!$A$5:$F$2241,6,FALSE)=999,0,VLOOKUP(B1775,Temperature!$A$5:$F$2241,6,FALSE))</f>
        <v>77.416659999999993</v>
      </c>
      <c r="G1775" s="94">
        <f t="shared" si="111"/>
        <v>237793.5775526817</v>
      </c>
      <c r="H1775" s="94">
        <v>194479.16666666666</v>
      </c>
      <c r="I1775" s="94">
        <f>VLOOKUP(B1775,'Daily NLSL'!D1752:E3577,2,FALSE)</f>
        <v>194618.71764449999</v>
      </c>
      <c r="J1775" s="95">
        <v>159523.57980281833</v>
      </c>
      <c r="K1775" s="95">
        <v>786415.04166666663</v>
      </c>
      <c r="R1775" s="42"/>
    </row>
    <row r="1776" spans="2:18" x14ac:dyDescent="0.35">
      <c r="B1776" s="66">
        <v>44759</v>
      </c>
      <c r="C1776">
        <f t="shared" si="108"/>
        <v>2022</v>
      </c>
      <c r="D1776">
        <f t="shared" si="109"/>
        <v>7</v>
      </c>
      <c r="E1776">
        <f t="shared" si="110"/>
        <v>17</v>
      </c>
      <c r="F1776" s="36">
        <f>IF(VLOOKUP(B1776,Temperature!$A$5:$F$2241,6,FALSE)=999,0,VLOOKUP(B1776,Temperature!$A$5:$F$2241,6,FALSE))</f>
        <v>75.708340000000007</v>
      </c>
      <c r="G1776" s="94">
        <f t="shared" si="111"/>
        <v>221384.14429601454</v>
      </c>
      <c r="H1776" s="94">
        <v>180453.75</v>
      </c>
      <c r="I1776" s="94">
        <f>VLOOKUP(B1776,'Daily NLSL'!D1753:E3578,2,FALSE)</f>
        <v>192048.14297293962</v>
      </c>
      <c r="J1776" s="95">
        <v>155244.29606437919</v>
      </c>
      <c r="K1776" s="95">
        <v>749130.33333333337</v>
      </c>
      <c r="R1776" s="42"/>
    </row>
    <row r="1777" spans="2:18" x14ac:dyDescent="0.35">
      <c r="B1777" s="66">
        <v>44760</v>
      </c>
      <c r="C1777">
        <f t="shared" si="108"/>
        <v>2022</v>
      </c>
      <c r="D1777">
        <f t="shared" si="109"/>
        <v>7</v>
      </c>
      <c r="E1777">
        <f t="shared" si="110"/>
        <v>18</v>
      </c>
      <c r="F1777" s="36">
        <f>IF(VLOOKUP(B1777,Temperature!$A$5:$F$2241,6,FALSE)=999,0,VLOOKUP(B1777,Temperature!$A$5:$F$2241,6,FALSE))</f>
        <v>70.666659999999993</v>
      </c>
      <c r="G1777" s="94">
        <f t="shared" si="111"/>
        <v>214953.20188958794</v>
      </c>
      <c r="H1777" s="94">
        <v>186248.75</v>
      </c>
      <c r="I1777" s="94">
        <f>VLOOKUP(B1777,'Daily NLSL'!D1754:E3579,2,FALSE)</f>
        <v>204999.00456689249</v>
      </c>
      <c r="J1777" s="95">
        <v>166970.75187685291</v>
      </c>
      <c r="K1777" s="95">
        <v>773171.70833333337</v>
      </c>
      <c r="R1777" s="42"/>
    </row>
    <row r="1778" spans="2:18" x14ac:dyDescent="0.35">
      <c r="B1778" s="66">
        <v>44761</v>
      </c>
      <c r="C1778">
        <f t="shared" si="108"/>
        <v>2022</v>
      </c>
      <c r="D1778">
        <f t="shared" si="109"/>
        <v>7</v>
      </c>
      <c r="E1778">
        <f t="shared" si="110"/>
        <v>19</v>
      </c>
      <c r="F1778" s="36">
        <f>IF(VLOOKUP(B1778,Temperature!$A$5:$F$2241,6,FALSE)=999,0,VLOOKUP(B1778,Temperature!$A$5:$F$2241,6,FALSE))</f>
        <v>76.125</v>
      </c>
      <c r="G1778" s="94">
        <f t="shared" si="111"/>
        <v>209691.3198937421</v>
      </c>
      <c r="H1778" s="94">
        <v>195742.91666666666</v>
      </c>
      <c r="I1778" s="94">
        <f>VLOOKUP(B1778,'Daily NLSL'!D1755:E3580,2,FALSE)</f>
        <v>222135.30639269293</v>
      </c>
      <c r="J1778" s="95">
        <v>167856.20704689831</v>
      </c>
      <c r="K1778" s="95">
        <v>795425.75</v>
      </c>
      <c r="R1778" s="42"/>
    </row>
    <row r="1779" spans="2:18" x14ac:dyDescent="0.35">
      <c r="B1779" s="66">
        <v>44762</v>
      </c>
      <c r="C1779">
        <f t="shared" si="108"/>
        <v>2022</v>
      </c>
      <c r="D1779">
        <f t="shared" si="109"/>
        <v>7</v>
      </c>
      <c r="E1779">
        <f t="shared" si="110"/>
        <v>20</v>
      </c>
      <c r="F1779" s="36">
        <f>IF(VLOOKUP(B1779,Temperature!$A$5:$F$2241,6,FALSE)=999,0,VLOOKUP(B1779,Temperature!$A$5:$F$2241,6,FALSE))</f>
        <v>78.5</v>
      </c>
      <c r="G1779" s="94">
        <f t="shared" si="111"/>
        <v>218698.55564877627</v>
      </c>
      <c r="H1779" s="94">
        <v>197474.16666666666</v>
      </c>
      <c r="I1779" s="94">
        <f>VLOOKUP(B1779,'Daily NLSL'!D1756:E3581,2,FALSE)</f>
        <v>228689.04313530293</v>
      </c>
      <c r="J1779" s="95">
        <v>161977.10954925415</v>
      </c>
      <c r="K1779" s="95">
        <v>806838.875</v>
      </c>
      <c r="R1779" s="42"/>
    </row>
    <row r="1780" spans="2:18" x14ac:dyDescent="0.35">
      <c r="B1780" s="66">
        <v>44763</v>
      </c>
      <c r="C1780">
        <f t="shared" si="108"/>
        <v>2022</v>
      </c>
      <c r="D1780">
        <f t="shared" si="109"/>
        <v>7</v>
      </c>
      <c r="E1780">
        <f t="shared" si="110"/>
        <v>21</v>
      </c>
      <c r="F1780" s="36">
        <f>IF(VLOOKUP(B1780,Temperature!$A$5:$F$2241,6,FALSE)=999,0,VLOOKUP(B1780,Temperature!$A$5:$F$2241,6,FALSE))</f>
        <v>78.166659999999993</v>
      </c>
      <c r="G1780" s="94">
        <f t="shared" si="111"/>
        <v>214244.53704359455</v>
      </c>
      <c r="H1780" s="94">
        <v>198147.08333333334</v>
      </c>
      <c r="I1780" s="94">
        <f>VLOOKUP(B1780,'Daily NLSL'!D1757:E3582,2,FALSE)</f>
        <v>228210.16136753</v>
      </c>
      <c r="J1780" s="95">
        <v>160014.59325554207</v>
      </c>
      <c r="K1780" s="95">
        <v>800616.375</v>
      </c>
      <c r="R1780" s="42"/>
    </row>
    <row r="1781" spans="2:18" x14ac:dyDescent="0.35">
      <c r="B1781" s="66">
        <v>44764</v>
      </c>
      <c r="C1781">
        <f t="shared" si="108"/>
        <v>2022</v>
      </c>
      <c r="D1781">
        <f t="shared" si="109"/>
        <v>7</v>
      </c>
      <c r="E1781">
        <f t="shared" si="110"/>
        <v>22</v>
      </c>
      <c r="F1781" s="36">
        <f>IF(VLOOKUP(B1781,Temperature!$A$5:$F$2241,6,FALSE)=999,0,VLOOKUP(B1781,Temperature!$A$5:$F$2241,6,FALSE))</f>
        <v>80.083340000000007</v>
      </c>
      <c r="G1781" s="94">
        <f t="shared" si="111"/>
        <v>211160.84886077198</v>
      </c>
      <c r="H1781" s="94">
        <v>199973.33333333334</v>
      </c>
      <c r="I1781" s="94">
        <f>VLOOKUP(B1781,'Daily NLSL'!D1758:E3583,2,FALSE)</f>
        <v>229882.61061977793</v>
      </c>
      <c r="J1781" s="95">
        <v>158311.12385278335</v>
      </c>
      <c r="K1781" s="95">
        <v>799327.91666666663</v>
      </c>
      <c r="R1781" s="42"/>
    </row>
    <row r="1782" spans="2:18" x14ac:dyDescent="0.35">
      <c r="B1782" s="66">
        <v>44765</v>
      </c>
      <c r="C1782">
        <f t="shared" si="108"/>
        <v>2022</v>
      </c>
      <c r="D1782">
        <f t="shared" si="109"/>
        <v>7</v>
      </c>
      <c r="E1782">
        <f t="shared" si="110"/>
        <v>23</v>
      </c>
      <c r="F1782" s="36">
        <f>IF(VLOOKUP(B1782,Temperature!$A$5:$F$2241,6,FALSE)=999,0,VLOOKUP(B1782,Temperature!$A$5:$F$2241,6,FALSE))</f>
        <v>78.416659999999993</v>
      </c>
      <c r="G1782" s="94">
        <f t="shared" si="111"/>
        <v>203827.85609518908</v>
      </c>
      <c r="H1782" s="94">
        <v>197993.33333333334</v>
      </c>
      <c r="I1782" s="94">
        <f>VLOOKUP(B1782,'Daily NLSL'!D1759:E3584,2,FALSE)</f>
        <v>226969.47051583626</v>
      </c>
      <c r="J1782" s="95">
        <v>152051.75672230791</v>
      </c>
      <c r="K1782" s="95">
        <v>780842.41666666663</v>
      </c>
      <c r="R1782" s="42"/>
    </row>
    <row r="1783" spans="2:18" x14ac:dyDescent="0.35">
      <c r="B1783" s="66">
        <v>44766</v>
      </c>
      <c r="C1783">
        <f t="shared" si="108"/>
        <v>2022</v>
      </c>
      <c r="D1783">
        <f t="shared" si="109"/>
        <v>7</v>
      </c>
      <c r="E1783">
        <f t="shared" si="110"/>
        <v>24</v>
      </c>
      <c r="F1783" s="36">
        <f>IF(VLOOKUP(B1783,Temperature!$A$5:$F$2241,6,FALSE)=999,0,VLOOKUP(B1783,Temperature!$A$5:$F$2241,6,FALSE))</f>
        <v>80.875</v>
      </c>
      <c r="G1783" s="94">
        <f t="shared" si="111"/>
        <v>212836.97095879875</v>
      </c>
      <c r="H1783" s="94">
        <v>196748.33333333334</v>
      </c>
      <c r="I1783" s="94">
        <f>VLOOKUP(B1783,'Daily NLSL'!D1760:E3585,2,FALSE)</f>
        <v>228959.38179685248</v>
      </c>
      <c r="J1783" s="95">
        <v>149290.18891101543</v>
      </c>
      <c r="K1783" s="95">
        <v>787834.875</v>
      </c>
      <c r="R1783" s="42"/>
    </row>
    <row r="1784" spans="2:18" x14ac:dyDescent="0.35">
      <c r="B1784" s="66">
        <v>44767</v>
      </c>
      <c r="C1784">
        <f t="shared" si="108"/>
        <v>2022</v>
      </c>
      <c r="D1784">
        <f t="shared" si="109"/>
        <v>7</v>
      </c>
      <c r="E1784">
        <f t="shared" si="110"/>
        <v>25</v>
      </c>
      <c r="F1784" s="36">
        <f>IF(VLOOKUP(B1784,Temperature!$A$5:$F$2241,6,FALSE)=999,0,VLOOKUP(B1784,Temperature!$A$5:$F$2241,6,FALSE))</f>
        <v>85.375</v>
      </c>
      <c r="G1784" s="94">
        <f t="shared" si="111"/>
        <v>208659.14980565745</v>
      </c>
      <c r="H1784" s="94">
        <v>228758.33333333334</v>
      </c>
      <c r="I1784" s="94">
        <f>VLOOKUP(B1784,'Daily NLSL'!D1761:E3586,2,FALSE)</f>
        <v>230196.10469038915</v>
      </c>
      <c r="J1784" s="95">
        <v>158561.20383728668</v>
      </c>
      <c r="K1784" s="95">
        <v>826174.79166666663</v>
      </c>
      <c r="R1784" s="42"/>
    </row>
    <row r="1785" spans="2:18" x14ac:dyDescent="0.35">
      <c r="B1785" s="66">
        <v>44768</v>
      </c>
      <c r="C1785">
        <f t="shared" si="108"/>
        <v>2022</v>
      </c>
      <c r="D1785">
        <f t="shared" si="109"/>
        <v>7</v>
      </c>
      <c r="E1785">
        <f t="shared" si="110"/>
        <v>26</v>
      </c>
      <c r="F1785" s="36">
        <f>IF(VLOOKUP(B1785,Temperature!$A$5:$F$2241,6,FALSE)=999,0,VLOOKUP(B1785,Temperature!$A$5:$F$2241,6,FALSE))</f>
        <v>86.333340000000007</v>
      </c>
      <c r="G1785" s="94">
        <f t="shared" si="111"/>
        <v>240118.33464365083</v>
      </c>
      <c r="H1785" s="94">
        <v>207264.16666666666</v>
      </c>
      <c r="I1785" s="94">
        <f>VLOOKUP(B1785,'Daily NLSL'!D1762:E3587,2,FALSE)</f>
        <v>230601.34805709668</v>
      </c>
      <c r="J1785" s="95">
        <v>161546.02563258584</v>
      </c>
      <c r="K1785" s="95">
        <v>839529.875</v>
      </c>
      <c r="R1785" s="42"/>
    </row>
    <row r="1786" spans="2:18" x14ac:dyDescent="0.35">
      <c r="B1786" s="66">
        <v>44769</v>
      </c>
      <c r="C1786">
        <f t="shared" si="108"/>
        <v>2022</v>
      </c>
      <c r="D1786">
        <f t="shared" si="109"/>
        <v>7</v>
      </c>
      <c r="E1786">
        <f t="shared" si="110"/>
        <v>27</v>
      </c>
      <c r="F1786" s="36">
        <f>IF(VLOOKUP(B1786,Temperature!$A$5:$F$2241,6,FALSE)=999,0,VLOOKUP(B1786,Temperature!$A$5:$F$2241,6,FALSE))</f>
        <v>89.166659999999993</v>
      </c>
      <c r="G1786" s="94">
        <f t="shared" si="111"/>
        <v>243969.50502725539</v>
      </c>
      <c r="H1786" s="94">
        <v>210377.5</v>
      </c>
      <c r="I1786" s="94">
        <f>VLOOKUP(B1786,'Daily NLSL'!D1763:E3588,2,FALSE)</f>
        <v>230681.32883248082</v>
      </c>
      <c r="J1786" s="95">
        <v>165939.08280693041</v>
      </c>
      <c r="K1786" s="95">
        <v>850967.41666666663</v>
      </c>
      <c r="R1786" s="42"/>
    </row>
    <row r="1787" spans="2:18" x14ac:dyDescent="0.35">
      <c r="B1787" s="66">
        <v>44770</v>
      </c>
      <c r="C1787">
        <f t="shared" si="108"/>
        <v>2022</v>
      </c>
      <c r="D1787">
        <f t="shared" si="109"/>
        <v>7</v>
      </c>
      <c r="E1787">
        <f t="shared" si="110"/>
        <v>28</v>
      </c>
      <c r="F1787" s="36">
        <f>IF(VLOOKUP(B1787,Temperature!$A$5:$F$2241,6,FALSE)=999,0,VLOOKUP(B1787,Temperature!$A$5:$F$2241,6,FALSE))</f>
        <v>90.75</v>
      </c>
      <c r="G1787" s="94">
        <f t="shared" si="111"/>
        <v>246886.75226694797</v>
      </c>
      <c r="H1787" s="94">
        <v>211448.33333333334</v>
      </c>
      <c r="I1787" s="94">
        <f>VLOOKUP(B1787,'Daily NLSL'!D1764:E3589,2,FALSE)</f>
        <v>231886.53934078247</v>
      </c>
      <c r="J1787" s="95">
        <v>172394.87505893622</v>
      </c>
      <c r="K1787" s="95">
        <v>862616.5</v>
      </c>
      <c r="R1787" s="42"/>
    </row>
    <row r="1788" spans="2:18" x14ac:dyDescent="0.35">
      <c r="B1788" s="66">
        <v>44771</v>
      </c>
      <c r="C1788">
        <f t="shared" si="108"/>
        <v>2022</v>
      </c>
      <c r="D1788">
        <f t="shared" si="109"/>
        <v>7</v>
      </c>
      <c r="E1788">
        <f t="shared" si="110"/>
        <v>29</v>
      </c>
      <c r="F1788" s="36">
        <f>IF(VLOOKUP(B1788,Temperature!$A$5:$F$2241,6,FALSE)=999,0,VLOOKUP(B1788,Temperature!$A$5:$F$2241,6,FALSE))</f>
        <v>87.708340000000007</v>
      </c>
      <c r="G1788" s="94">
        <f t="shared" si="111"/>
        <v>241392.92933060465</v>
      </c>
      <c r="H1788" s="94">
        <v>215002.91666666666</v>
      </c>
      <c r="I1788" s="94">
        <f>VLOOKUP(B1788,'Daily NLSL'!D1765:E3590,2,FALSE)</f>
        <v>233507.24436507749</v>
      </c>
      <c r="J1788" s="95">
        <v>174495.53463765126</v>
      </c>
      <c r="K1788" s="95">
        <v>864398.625</v>
      </c>
      <c r="R1788" s="42"/>
    </row>
    <row r="1789" spans="2:18" x14ac:dyDescent="0.35">
      <c r="B1789" s="66">
        <v>44772</v>
      </c>
      <c r="C1789">
        <f t="shared" si="108"/>
        <v>2022</v>
      </c>
      <c r="D1789">
        <f t="shared" si="109"/>
        <v>7</v>
      </c>
      <c r="E1789">
        <f t="shared" si="110"/>
        <v>30</v>
      </c>
      <c r="F1789" s="36">
        <f>IF(VLOOKUP(B1789,Temperature!$A$5:$F$2241,6,FALSE)=999,0,VLOOKUP(B1789,Temperature!$A$5:$F$2241,6,FALSE))</f>
        <v>86.375</v>
      </c>
      <c r="G1789" s="94">
        <f t="shared" si="111"/>
        <v>230516.22036164292</v>
      </c>
      <c r="H1789" s="94">
        <v>212326.25</v>
      </c>
      <c r="I1789" s="94">
        <f>VLOOKUP(B1789,'Daily NLSL'!D1766:E3591,2,FALSE)</f>
        <v>230551.86151474749</v>
      </c>
      <c r="J1789" s="95">
        <v>165454.54312360959</v>
      </c>
      <c r="K1789" s="95">
        <v>838848.875</v>
      </c>
      <c r="R1789" s="42"/>
    </row>
    <row r="1790" spans="2:18" x14ac:dyDescent="0.35">
      <c r="B1790" s="66">
        <v>44773</v>
      </c>
      <c r="C1790">
        <f t="shared" si="108"/>
        <v>2022</v>
      </c>
      <c r="D1790">
        <f t="shared" si="109"/>
        <v>7</v>
      </c>
      <c r="E1790">
        <f t="shared" si="110"/>
        <v>31</v>
      </c>
      <c r="F1790" s="36">
        <f>IF(VLOOKUP(B1790,Temperature!$A$5:$F$2241,6,FALSE)=999,0,VLOOKUP(B1790,Temperature!$A$5:$F$2241,6,FALSE))</f>
        <v>84.916659999999993</v>
      </c>
      <c r="G1790" s="94">
        <f t="shared" si="111"/>
        <v>225302.76095035797</v>
      </c>
      <c r="H1790" s="94">
        <v>208372.91666666666</v>
      </c>
      <c r="I1790" s="94">
        <f>VLOOKUP(B1790,'Daily NLSL'!D1767:E3592,2,FALSE)</f>
        <v>227072.6684246425</v>
      </c>
      <c r="J1790" s="95">
        <v>166343.73729166624</v>
      </c>
      <c r="K1790" s="95">
        <v>827092.08333333337</v>
      </c>
      <c r="R1790" s="42"/>
    </row>
    <row r="1791" spans="2:18" x14ac:dyDescent="0.35">
      <c r="B1791" s="66">
        <v>44774</v>
      </c>
      <c r="C1791">
        <f t="shared" si="108"/>
        <v>2022</v>
      </c>
      <c r="D1791">
        <f t="shared" si="109"/>
        <v>8</v>
      </c>
      <c r="E1791">
        <f t="shared" si="110"/>
        <v>1</v>
      </c>
      <c r="F1791" s="36">
        <f>IF(VLOOKUP(B1791,Temperature!$A$5:$F$2241,6,FALSE)=999,0,VLOOKUP(B1791,Temperature!$A$5:$F$2241,6,FALSE))</f>
        <v>82.583340000000007</v>
      </c>
      <c r="G1791" s="94">
        <f t="shared" si="111"/>
        <v>218638.30368703551</v>
      </c>
      <c r="H1791" s="94">
        <v>204619.16666666666</v>
      </c>
      <c r="I1791" s="94">
        <f>VLOOKUP(B1791,'Daily NLSL'!D1768:E3593,2,FALSE)</f>
        <v>217560.91557821541</v>
      </c>
      <c r="J1791" s="95">
        <v>172711.19740141585</v>
      </c>
      <c r="K1791" s="95">
        <v>813529.58333333337</v>
      </c>
      <c r="R1791" s="42"/>
    </row>
    <row r="1792" spans="2:18" x14ac:dyDescent="0.35">
      <c r="B1792" s="66">
        <v>44775</v>
      </c>
      <c r="C1792">
        <f t="shared" si="108"/>
        <v>2022</v>
      </c>
      <c r="D1792">
        <f t="shared" si="109"/>
        <v>8</v>
      </c>
      <c r="E1792">
        <f t="shared" si="110"/>
        <v>2</v>
      </c>
      <c r="F1792" s="36">
        <f>IF(VLOOKUP(B1792,Temperature!$A$5:$F$2241,6,FALSE)=999,0,VLOOKUP(B1792,Temperature!$A$5:$F$2241,6,FALSE))</f>
        <v>80.083340000000007</v>
      </c>
      <c r="G1792" s="94">
        <f t="shared" si="111"/>
        <v>211154.92492297635</v>
      </c>
      <c r="H1792" s="94">
        <v>205730.41666666666</v>
      </c>
      <c r="I1792" s="94">
        <f>VLOOKUP(B1792,'Daily NLSL'!D1769:E3594,2,FALSE)</f>
        <v>216158.27900792623</v>
      </c>
      <c r="J1792" s="95">
        <v>172248.71273576416</v>
      </c>
      <c r="K1792" s="95">
        <v>805292.33333333337</v>
      </c>
      <c r="R1792" s="42"/>
    </row>
    <row r="1793" spans="2:18" x14ac:dyDescent="0.35">
      <c r="B1793" s="66">
        <v>44776</v>
      </c>
      <c r="C1793">
        <f t="shared" si="108"/>
        <v>2022</v>
      </c>
      <c r="D1793">
        <f t="shared" si="109"/>
        <v>8</v>
      </c>
      <c r="E1793">
        <f t="shared" si="110"/>
        <v>3</v>
      </c>
      <c r="F1793" s="36">
        <f>IF(VLOOKUP(B1793,Temperature!$A$5:$F$2241,6,FALSE)=999,0,VLOOKUP(B1793,Temperature!$A$5:$F$2241,6,FALSE))</f>
        <v>78.458340000000007</v>
      </c>
      <c r="G1793" s="94">
        <f t="shared" si="111"/>
        <v>206082.18038005239</v>
      </c>
      <c r="H1793" s="94">
        <v>208598.33333333334</v>
      </c>
      <c r="I1793" s="94">
        <f>VLOOKUP(B1793,'Daily NLSL'!D1770:E3595,2,FALSE)</f>
        <v>215599.22394113961</v>
      </c>
      <c r="J1793" s="95">
        <v>171666.76234547459</v>
      </c>
      <c r="K1793" s="95">
        <v>801946.5</v>
      </c>
      <c r="R1793" s="42"/>
    </row>
    <row r="1794" spans="2:18" x14ac:dyDescent="0.35">
      <c r="B1794" s="66">
        <v>44777</v>
      </c>
      <c r="C1794">
        <f t="shared" si="108"/>
        <v>2022</v>
      </c>
      <c r="D1794">
        <f t="shared" si="109"/>
        <v>8</v>
      </c>
      <c r="E1794">
        <f t="shared" si="110"/>
        <v>4</v>
      </c>
      <c r="F1794" s="36">
        <f>IF(VLOOKUP(B1794,Temperature!$A$5:$F$2241,6,FALSE)=999,0,VLOOKUP(B1794,Temperature!$A$5:$F$2241,6,FALSE))</f>
        <v>75.625</v>
      </c>
      <c r="G1794" s="94">
        <f t="shared" si="111"/>
        <v>189137.7700763125</v>
      </c>
      <c r="H1794" s="94">
        <v>196218.33333333334</v>
      </c>
      <c r="I1794" s="94">
        <f>VLOOKUP(B1794,'Daily NLSL'!D1771:E3596,2,FALSE)</f>
        <v>214984.52493136874</v>
      </c>
      <c r="J1794" s="95">
        <v>164335.20499231873</v>
      </c>
      <c r="K1794" s="95">
        <v>764675.83333333337</v>
      </c>
      <c r="R1794" s="42"/>
    </row>
    <row r="1795" spans="2:18" x14ac:dyDescent="0.35">
      <c r="B1795" s="66">
        <v>44778</v>
      </c>
      <c r="C1795">
        <f t="shared" si="108"/>
        <v>2022</v>
      </c>
      <c r="D1795">
        <f t="shared" si="109"/>
        <v>8</v>
      </c>
      <c r="E1795">
        <f t="shared" si="110"/>
        <v>5</v>
      </c>
      <c r="F1795" s="36">
        <f>IF(VLOOKUP(B1795,Temperature!$A$5:$F$2241,6,FALSE)=999,0,VLOOKUP(B1795,Temperature!$A$5:$F$2241,6,FALSE))</f>
        <v>70.75</v>
      </c>
      <c r="G1795" s="94">
        <f t="shared" si="111"/>
        <v>187244.18897116921</v>
      </c>
      <c r="H1795" s="94">
        <v>194445.41666666666</v>
      </c>
      <c r="I1795" s="94">
        <f>VLOOKUP(B1795,'Daily NLSL'!D1772:E3597,2,FALSE)</f>
        <v>214881.26431606419</v>
      </c>
      <c r="J1795" s="95">
        <v>161240.46337943335</v>
      </c>
      <c r="K1795" s="95">
        <v>757811.33333333337</v>
      </c>
      <c r="R1795" s="42"/>
    </row>
    <row r="1796" spans="2:18" x14ac:dyDescent="0.35">
      <c r="B1796" s="66">
        <v>44779</v>
      </c>
      <c r="C1796">
        <f t="shared" si="108"/>
        <v>2022</v>
      </c>
      <c r="D1796">
        <f t="shared" si="109"/>
        <v>8</v>
      </c>
      <c r="E1796">
        <f t="shared" si="110"/>
        <v>6</v>
      </c>
      <c r="F1796" s="36">
        <f>IF(VLOOKUP(B1796,Temperature!$A$5:$F$2241,6,FALSE)=999,0,VLOOKUP(B1796,Temperature!$A$5:$F$2241,6,FALSE))</f>
        <v>74.666659999999993</v>
      </c>
      <c r="G1796" s="94">
        <f t="shared" si="111"/>
        <v>185621.00699338206</v>
      </c>
      <c r="H1796" s="94">
        <v>197525.83333333334</v>
      </c>
      <c r="I1796" s="94">
        <f>VLOOKUP(B1796,'Daily NLSL'!D1773:E3598,2,FALSE)</f>
        <v>209525.9397745704</v>
      </c>
      <c r="J1796" s="95">
        <v>159498.21989871416</v>
      </c>
      <c r="K1796" s="95">
        <v>752171</v>
      </c>
      <c r="R1796" s="42"/>
    </row>
    <row r="1797" spans="2:18" x14ac:dyDescent="0.35">
      <c r="B1797" s="66">
        <v>44780</v>
      </c>
      <c r="C1797">
        <f t="shared" si="108"/>
        <v>2022</v>
      </c>
      <c r="D1797">
        <f t="shared" si="109"/>
        <v>8</v>
      </c>
      <c r="E1797">
        <f t="shared" si="110"/>
        <v>7</v>
      </c>
      <c r="F1797" s="36">
        <f>IF(VLOOKUP(B1797,Temperature!$A$5:$F$2241,6,FALSE)=999,0,VLOOKUP(B1797,Temperature!$A$5:$F$2241,6,FALSE))</f>
        <v>79.125</v>
      </c>
      <c r="G1797" s="94">
        <f t="shared" si="111"/>
        <v>188651.13175112839</v>
      </c>
      <c r="H1797" s="94">
        <v>194024.58333333334</v>
      </c>
      <c r="I1797" s="94">
        <f>VLOOKUP(B1797,'Daily NLSL'!D1774:E3599,2,FALSE)</f>
        <v>206968.19917280707</v>
      </c>
      <c r="J1797" s="95">
        <v>160631.29407606457</v>
      </c>
      <c r="K1797" s="95">
        <v>750275.20833333337</v>
      </c>
      <c r="R1797" s="42"/>
    </row>
    <row r="1798" spans="2:18" x14ac:dyDescent="0.35">
      <c r="B1798" s="66">
        <v>44781</v>
      </c>
      <c r="C1798">
        <f t="shared" si="108"/>
        <v>2022</v>
      </c>
      <c r="D1798">
        <f t="shared" si="109"/>
        <v>8</v>
      </c>
      <c r="E1798">
        <f t="shared" si="110"/>
        <v>8</v>
      </c>
      <c r="F1798" s="36">
        <f>IF(VLOOKUP(B1798,Temperature!$A$5:$F$2241,6,FALSE)=999,0,VLOOKUP(B1798,Temperature!$A$5:$F$2241,6,FALSE))</f>
        <v>81.208340000000007</v>
      </c>
      <c r="G1798" s="94">
        <f t="shared" si="111"/>
        <v>212210.93381908044</v>
      </c>
      <c r="H1798" s="94">
        <v>197890</v>
      </c>
      <c r="I1798" s="94">
        <f>VLOOKUP(B1798,'Daily NLSL'!D1775:E3600,2,FALSE)</f>
        <v>211603.8905178</v>
      </c>
      <c r="J1798" s="95">
        <v>164005.25899645293</v>
      </c>
      <c r="K1798" s="95">
        <v>785710.08333333337</v>
      </c>
      <c r="R1798" s="42"/>
    </row>
    <row r="1799" spans="2:18" x14ac:dyDescent="0.35">
      <c r="B1799" s="66">
        <v>44782</v>
      </c>
      <c r="C1799">
        <f t="shared" si="108"/>
        <v>2022</v>
      </c>
      <c r="D1799">
        <f t="shared" si="109"/>
        <v>8</v>
      </c>
      <c r="E1799">
        <f t="shared" si="110"/>
        <v>9</v>
      </c>
      <c r="F1799" s="36">
        <f>IF(VLOOKUP(B1799,Temperature!$A$5:$F$2241,6,FALSE)=999,0,VLOOKUP(B1799,Temperature!$A$5:$F$2241,6,FALSE))</f>
        <v>77.875</v>
      </c>
      <c r="G1799" s="94">
        <f t="shared" si="111"/>
        <v>206122.00940448206</v>
      </c>
      <c r="H1799" s="94">
        <v>196094.58333333334</v>
      </c>
      <c r="I1799" s="94">
        <f>VLOOKUP(B1799,'Daily NLSL'!D1776:E3601,2,FALSE)</f>
        <v>219315.81250885039</v>
      </c>
      <c r="J1799" s="95">
        <v>170936.13642000084</v>
      </c>
      <c r="K1799" s="95">
        <v>792468.54166666663</v>
      </c>
      <c r="R1799" s="42"/>
    </row>
    <row r="1800" spans="2:18" x14ac:dyDescent="0.35">
      <c r="B1800" s="66">
        <v>44783</v>
      </c>
      <c r="C1800">
        <f t="shared" si="108"/>
        <v>2022</v>
      </c>
      <c r="D1800">
        <f t="shared" si="109"/>
        <v>8</v>
      </c>
      <c r="E1800">
        <f t="shared" si="110"/>
        <v>10</v>
      </c>
      <c r="F1800" s="36">
        <f>IF(VLOOKUP(B1800,Temperature!$A$5:$F$2241,6,FALSE)=999,0,VLOOKUP(B1800,Temperature!$A$5:$F$2241,6,FALSE))</f>
        <v>84.541659999999993</v>
      </c>
      <c r="G1800" s="94">
        <f t="shared" si="111"/>
        <v>222458.4462165779</v>
      </c>
      <c r="H1800" s="94">
        <v>194344.16666666666</v>
      </c>
      <c r="I1800" s="94">
        <f>VLOOKUP(B1800,'Daily NLSL'!D1777:E3602,2,FALSE)</f>
        <v>219261.58963353335</v>
      </c>
      <c r="J1800" s="95">
        <v>170153.04748322209</v>
      </c>
      <c r="K1800" s="95">
        <v>806217.25</v>
      </c>
      <c r="R1800" s="42"/>
    </row>
    <row r="1801" spans="2:18" x14ac:dyDescent="0.35">
      <c r="B1801" s="66">
        <v>44784</v>
      </c>
      <c r="C1801">
        <f t="shared" si="108"/>
        <v>2022</v>
      </c>
      <c r="D1801">
        <f t="shared" si="109"/>
        <v>8</v>
      </c>
      <c r="E1801">
        <f t="shared" si="110"/>
        <v>11</v>
      </c>
      <c r="F1801" s="36">
        <f>IF(VLOOKUP(B1801,Temperature!$A$5:$F$2241,6,FALSE)=999,0,VLOOKUP(B1801,Temperature!$A$5:$F$2241,6,FALSE))</f>
        <v>81.75</v>
      </c>
      <c r="G1801" s="94">
        <f t="shared" si="111"/>
        <v>211113.88123674961</v>
      </c>
      <c r="H1801" s="94">
        <v>194421.66666666666</v>
      </c>
      <c r="I1801" s="94">
        <f>VLOOKUP(B1801,'Daily NLSL'!D1778:E3603,2,FALSE)</f>
        <v>216342.47085296331</v>
      </c>
      <c r="J1801" s="95">
        <v>174912.64791028711</v>
      </c>
      <c r="K1801" s="95">
        <v>796790.66666666663</v>
      </c>
      <c r="R1801" s="42"/>
    </row>
    <row r="1802" spans="2:18" x14ac:dyDescent="0.35">
      <c r="B1802" s="66">
        <v>44785</v>
      </c>
      <c r="C1802">
        <f t="shared" si="108"/>
        <v>2022</v>
      </c>
      <c r="D1802">
        <f t="shared" si="109"/>
        <v>8</v>
      </c>
      <c r="E1802">
        <f t="shared" si="110"/>
        <v>12</v>
      </c>
      <c r="F1802" s="36">
        <f>IF(VLOOKUP(B1802,Temperature!$A$5:$F$2241,6,FALSE)=999,0,VLOOKUP(B1802,Temperature!$A$5:$F$2241,6,FALSE))</f>
        <v>83.666659999999993</v>
      </c>
      <c r="G1802" s="94">
        <f t="shared" si="111"/>
        <v>214703.08758578869</v>
      </c>
      <c r="H1802" s="94">
        <v>198430.83333333334</v>
      </c>
      <c r="I1802" s="94">
        <f>VLOOKUP(B1802,'Daily NLSL'!D1779:E3604,2,FALSE)</f>
        <v>220656.8650061971</v>
      </c>
      <c r="J1802" s="95">
        <v>177594.54740801419</v>
      </c>
      <c r="K1802" s="95">
        <v>811385.33333333337</v>
      </c>
      <c r="R1802" s="42"/>
    </row>
    <row r="1803" spans="2:18" x14ac:dyDescent="0.35">
      <c r="B1803" s="66">
        <v>44786</v>
      </c>
      <c r="C1803">
        <f t="shared" si="108"/>
        <v>2022</v>
      </c>
      <c r="D1803">
        <f t="shared" si="109"/>
        <v>8</v>
      </c>
      <c r="E1803">
        <f t="shared" si="110"/>
        <v>13</v>
      </c>
      <c r="F1803" s="36">
        <f>IF(VLOOKUP(B1803,Temperature!$A$5:$F$2241,6,FALSE)=999,0,VLOOKUP(B1803,Temperature!$A$5:$F$2241,6,FALSE))</f>
        <v>80.041659999999993</v>
      </c>
      <c r="G1803" s="94">
        <f t="shared" si="111"/>
        <v>189276.32234936263</v>
      </c>
      <c r="H1803" s="94">
        <v>184054.16666666666</v>
      </c>
      <c r="I1803" s="94">
        <f>VLOOKUP(B1803,'Daily NLSL'!D1780:E3605,2,FALSE)</f>
        <v>215912.25394171957</v>
      </c>
      <c r="J1803" s="95">
        <v>166105.46537558458</v>
      </c>
      <c r="K1803" s="95">
        <v>755348.20833333337</v>
      </c>
      <c r="R1803" s="42"/>
    </row>
    <row r="1804" spans="2:18" x14ac:dyDescent="0.35">
      <c r="B1804" s="66">
        <v>44787</v>
      </c>
      <c r="C1804">
        <f t="shared" si="108"/>
        <v>2022</v>
      </c>
      <c r="D1804">
        <f t="shared" si="109"/>
        <v>8</v>
      </c>
      <c r="E1804">
        <f t="shared" si="110"/>
        <v>14</v>
      </c>
      <c r="F1804" s="36">
        <f>IF(VLOOKUP(B1804,Temperature!$A$5:$F$2241,6,FALSE)=999,0,VLOOKUP(B1804,Temperature!$A$5:$F$2241,6,FALSE))</f>
        <v>76.875</v>
      </c>
      <c r="G1804" s="94">
        <f t="shared" si="111"/>
        <v>186650.53658388203</v>
      </c>
      <c r="H1804" s="94">
        <v>175753.33333333334</v>
      </c>
      <c r="I1804" s="94">
        <f>VLOOKUP(B1804,'Daily NLSL'!D1781:E3606,2,FALSE)</f>
        <v>215614.56375421956</v>
      </c>
      <c r="J1804" s="95">
        <v>163845.85799523166</v>
      </c>
      <c r="K1804" s="95">
        <v>741864.29166666663</v>
      </c>
      <c r="R1804" s="42"/>
    </row>
    <row r="1805" spans="2:18" x14ac:dyDescent="0.35">
      <c r="B1805" s="66">
        <v>44788</v>
      </c>
      <c r="C1805">
        <f t="shared" si="108"/>
        <v>2022</v>
      </c>
      <c r="D1805">
        <f t="shared" si="109"/>
        <v>8</v>
      </c>
      <c r="E1805">
        <f t="shared" si="110"/>
        <v>15</v>
      </c>
      <c r="F1805" s="36">
        <f>IF(VLOOKUP(B1805,Temperature!$A$5:$F$2241,6,FALSE)=999,0,VLOOKUP(B1805,Temperature!$A$5:$F$2241,6,FALSE))</f>
        <v>79.375</v>
      </c>
      <c r="G1805" s="94">
        <f t="shared" si="111"/>
        <v>208720.54092826453</v>
      </c>
      <c r="H1805" s="94">
        <v>186136.25</v>
      </c>
      <c r="I1805" s="94">
        <f>VLOOKUP(B1805,'Daily NLSL'!D1782:E3607,2,FALSE)</f>
        <v>218994.01282622208</v>
      </c>
      <c r="J1805" s="95">
        <v>170629.48791217999</v>
      </c>
      <c r="K1805" s="95">
        <v>784480.29166666663</v>
      </c>
      <c r="R1805" s="42"/>
    </row>
    <row r="1806" spans="2:18" x14ac:dyDescent="0.35">
      <c r="B1806" s="66">
        <v>44789</v>
      </c>
      <c r="C1806">
        <f t="shared" si="108"/>
        <v>2022</v>
      </c>
      <c r="D1806">
        <f t="shared" si="109"/>
        <v>8</v>
      </c>
      <c r="E1806">
        <f t="shared" si="110"/>
        <v>16</v>
      </c>
      <c r="F1806" s="36">
        <f>IF(VLOOKUP(B1806,Temperature!$A$5:$F$2241,6,FALSE)=999,0,VLOOKUP(B1806,Temperature!$A$5:$F$2241,6,FALSE))</f>
        <v>80.166659999999993</v>
      </c>
      <c r="G1806" s="94">
        <f t="shared" si="111"/>
        <v>215078.76296135789</v>
      </c>
      <c r="H1806" s="94">
        <v>190509.16666666666</v>
      </c>
      <c r="I1806" s="94">
        <f>VLOOKUP(B1806,'Daily NLSL'!D1783:E3608,2,FALSE)</f>
        <v>216971.65485411833</v>
      </c>
      <c r="J1806" s="95">
        <v>172031.45718452375</v>
      </c>
      <c r="K1806" s="95">
        <v>794591.04166666663</v>
      </c>
      <c r="R1806" s="42"/>
    </row>
    <row r="1807" spans="2:18" x14ac:dyDescent="0.35">
      <c r="B1807" s="66">
        <v>44790</v>
      </c>
      <c r="C1807">
        <f t="shared" si="108"/>
        <v>2022</v>
      </c>
      <c r="D1807">
        <f t="shared" si="109"/>
        <v>8</v>
      </c>
      <c r="E1807">
        <f t="shared" si="110"/>
        <v>17</v>
      </c>
      <c r="F1807" s="36">
        <f>IF(VLOOKUP(B1807,Temperature!$A$5:$F$2241,6,FALSE)=999,0,VLOOKUP(B1807,Temperature!$A$5:$F$2241,6,FALSE))</f>
        <v>84.958340000000007</v>
      </c>
      <c r="G1807" s="94">
        <f t="shared" si="111"/>
        <v>226227.06689801696</v>
      </c>
      <c r="H1807" s="94">
        <v>194480.83333333334</v>
      </c>
      <c r="I1807" s="94">
        <f>VLOOKUP(B1807,'Daily NLSL'!D1784:E3609,2,FALSE)</f>
        <v>220258.42749662171</v>
      </c>
      <c r="J1807" s="95">
        <v>175143.79727202794</v>
      </c>
      <c r="K1807" s="95">
        <v>816110.125</v>
      </c>
      <c r="R1807" s="42"/>
    </row>
    <row r="1808" spans="2:18" x14ac:dyDescent="0.35">
      <c r="B1808" s="66">
        <v>44791</v>
      </c>
      <c r="C1808">
        <f t="shared" si="108"/>
        <v>2022</v>
      </c>
      <c r="D1808">
        <f t="shared" si="109"/>
        <v>8</v>
      </c>
      <c r="E1808">
        <f t="shared" si="110"/>
        <v>18</v>
      </c>
      <c r="F1808" s="36">
        <f>IF(VLOOKUP(B1808,Temperature!$A$5:$F$2241,6,FALSE)=999,0,VLOOKUP(B1808,Temperature!$A$5:$F$2241,6,FALSE))</f>
        <v>85.541659999999993</v>
      </c>
      <c r="G1808" s="94">
        <f t="shared" si="111"/>
        <v>233134.73198459542</v>
      </c>
      <c r="H1808" s="94">
        <v>194932.5</v>
      </c>
      <c r="I1808" s="94">
        <f>VLOOKUP(B1808,'Daily NLSL'!D1785:E3610,2,FALSE)</f>
        <v>220744.94687394207</v>
      </c>
      <c r="J1808" s="95">
        <v>181262.23780812917</v>
      </c>
      <c r="K1808" s="95">
        <v>830074.41666666663</v>
      </c>
      <c r="R1808" s="42"/>
    </row>
    <row r="1809" spans="2:18" x14ac:dyDescent="0.35">
      <c r="B1809" s="66">
        <v>44792</v>
      </c>
      <c r="C1809">
        <f t="shared" si="108"/>
        <v>2022</v>
      </c>
      <c r="D1809">
        <f t="shared" si="109"/>
        <v>8</v>
      </c>
      <c r="E1809">
        <f t="shared" si="110"/>
        <v>19</v>
      </c>
      <c r="F1809" s="36">
        <f>IF(VLOOKUP(B1809,Temperature!$A$5:$F$2241,6,FALSE)=999,0,VLOOKUP(B1809,Temperature!$A$5:$F$2241,6,FALSE))</f>
        <v>82.333340000000007</v>
      </c>
      <c r="G1809" s="94">
        <f t="shared" si="111"/>
        <v>228087.20721634544</v>
      </c>
      <c r="H1809" s="94">
        <v>189147.91666666666</v>
      </c>
      <c r="I1809" s="94">
        <f>VLOOKUP(B1809,'Daily NLSL'!D1786:E3611,2,FALSE)</f>
        <v>221896.4764252929</v>
      </c>
      <c r="J1809" s="95">
        <v>179446.31635836166</v>
      </c>
      <c r="K1809" s="95">
        <v>818577.91666666663</v>
      </c>
      <c r="R1809" s="42"/>
    </row>
    <row r="1810" spans="2:18" x14ac:dyDescent="0.35">
      <c r="B1810" s="66">
        <v>44793</v>
      </c>
      <c r="C1810">
        <f t="shared" si="108"/>
        <v>2022</v>
      </c>
      <c r="D1810">
        <f t="shared" si="109"/>
        <v>8</v>
      </c>
      <c r="E1810">
        <f t="shared" si="110"/>
        <v>20</v>
      </c>
      <c r="F1810" s="36">
        <f>IF(VLOOKUP(B1810,Temperature!$A$5:$F$2241,6,FALSE)=999,0,VLOOKUP(B1810,Temperature!$A$5:$F$2241,6,FALSE))</f>
        <v>79.916659999999993</v>
      </c>
      <c r="G1810" s="94">
        <f t="shared" si="111"/>
        <v>217937.27376521946</v>
      </c>
      <c r="H1810" s="94">
        <v>182193.33333333334</v>
      </c>
      <c r="I1810" s="94">
        <f>VLOOKUP(B1810,'Daily NLSL'!D1787:E3612,2,FALSE)</f>
        <v>220693.79850452751</v>
      </c>
      <c r="J1810" s="95">
        <v>176345.88606358625</v>
      </c>
      <c r="K1810" s="95">
        <v>797170.29166666663</v>
      </c>
      <c r="R1810" s="42"/>
    </row>
    <row r="1811" spans="2:18" x14ac:dyDescent="0.35">
      <c r="B1811" s="66">
        <v>44794</v>
      </c>
      <c r="C1811">
        <f t="shared" si="108"/>
        <v>2022</v>
      </c>
      <c r="D1811">
        <f t="shared" si="109"/>
        <v>8</v>
      </c>
      <c r="E1811">
        <f t="shared" si="110"/>
        <v>21</v>
      </c>
      <c r="F1811" s="36">
        <f>IF(VLOOKUP(B1811,Temperature!$A$5:$F$2241,6,FALSE)=999,0,VLOOKUP(B1811,Temperature!$A$5:$F$2241,6,FALSE))</f>
        <v>83.458340000000007</v>
      </c>
      <c r="G1811" s="94">
        <f t="shared" si="111"/>
        <v>204808.98863288332</v>
      </c>
      <c r="H1811" s="94">
        <v>172062.5</v>
      </c>
      <c r="I1811" s="94">
        <f>VLOOKUP(B1811,'Daily NLSL'!D1788:E3613,2,FALSE)</f>
        <v>218796.77047959459</v>
      </c>
      <c r="J1811" s="95">
        <v>172549.11588752209</v>
      </c>
      <c r="K1811" s="95">
        <v>768217.375</v>
      </c>
      <c r="R1811" s="42"/>
    </row>
    <row r="1812" spans="2:18" x14ac:dyDescent="0.35">
      <c r="B1812" s="66">
        <v>44795</v>
      </c>
      <c r="C1812">
        <f t="shared" si="108"/>
        <v>2022</v>
      </c>
      <c r="D1812">
        <f t="shared" si="109"/>
        <v>8</v>
      </c>
      <c r="E1812">
        <f t="shared" si="110"/>
        <v>22</v>
      </c>
      <c r="F1812" s="36">
        <f>IF(VLOOKUP(B1812,Temperature!$A$5:$F$2241,6,FALSE)=999,0,VLOOKUP(B1812,Temperature!$A$5:$F$2241,6,FALSE))</f>
        <v>79.791659999999993</v>
      </c>
      <c r="G1812" s="94">
        <f t="shared" si="111"/>
        <v>215251.22840295252</v>
      </c>
      <c r="H1812" s="94">
        <v>176395</v>
      </c>
      <c r="I1812" s="94">
        <f>VLOOKUP(B1812,'Daily NLSL'!D1789:E3614,2,FALSE)</f>
        <v>219498.30897150541</v>
      </c>
      <c r="J1812" s="95">
        <v>179118.00429220873</v>
      </c>
      <c r="K1812" s="95">
        <v>790262.54166666663</v>
      </c>
      <c r="R1812" s="42"/>
    </row>
    <row r="1813" spans="2:18" x14ac:dyDescent="0.35">
      <c r="B1813" s="66">
        <v>44796</v>
      </c>
      <c r="C1813">
        <f t="shared" si="108"/>
        <v>2022</v>
      </c>
      <c r="D1813">
        <f t="shared" si="109"/>
        <v>8</v>
      </c>
      <c r="E1813">
        <f t="shared" si="110"/>
        <v>23</v>
      </c>
      <c r="F1813" s="36">
        <f>IF(VLOOKUP(B1813,Temperature!$A$5:$F$2241,6,FALSE)=999,0,VLOOKUP(B1813,Temperature!$A$5:$F$2241,6,FALSE))</f>
        <v>78.833340000000007</v>
      </c>
      <c r="G1813" s="94">
        <f t="shared" si="111"/>
        <v>216132.97584652129</v>
      </c>
      <c r="H1813" s="94">
        <v>182365.41666666666</v>
      </c>
      <c r="I1813" s="94">
        <f>VLOOKUP(B1813,'Daily NLSL'!D1790:E3615,2,FALSE)</f>
        <v>218240.13223450084</v>
      </c>
      <c r="J1813" s="95">
        <v>180427.22525231124</v>
      </c>
      <c r="K1813" s="95">
        <v>797165.75</v>
      </c>
      <c r="R1813" s="42"/>
    </row>
    <row r="1814" spans="2:18" x14ac:dyDescent="0.35">
      <c r="B1814" s="66">
        <v>44797</v>
      </c>
      <c r="C1814">
        <f t="shared" si="108"/>
        <v>2022</v>
      </c>
      <c r="D1814">
        <f t="shared" si="109"/>
        <v>8</v>
      </c>
      <c r="E1814">
        <f t="shared" si="110"/>
        <v>24</v>
      </c>
      <c r="F1814" s="36">
        <f>IF(VLOOKUP(B1814,Temperature!$A$5:$F$2241,6,FALSE)=999,0,VLOOKUP(B1814,Temperature!$A$5:$F$2241,6,FALSE))</f>
        <v>79.125</v>
      </c>
      <c r="G1814" s="94">
        <f t="shared" si="111"/>
        <v>216432.71906873214</v>
      </c>
      <c r="H1814" s="94">
        <v>182389.16666666666</v>
      </c>
      <c r="I1814" s="94">
        <f>VLOOKUP(B1814,'Daily NLSL'!D1791:E3616,2,FALSE)</f>
        <v>220390.77302165458</v>
      </c>
      <c r="J1814" s="95">
        <v>181847.59124294666</v>
      </c>
      <c r="K1814" s="95">
        <v>801060.25</v>
      </c>
      <c r="R1814" s="42"/>
    </row>
    <row r="1815" spans="2:18" x14ac:dyDescent="0.35">
      <c r="B1815" s="66">
        <v>44798</v>
      </c>
      <c r="C1815">
        <f t="shared" si="108"/>
        <v>2022</v>
      </c>
      <c r="D1815">
        <f t="shared" si="109"/>
        <v>8</v>
      </c>
      <c r="E1815">
        <f t="shared" si="110"/>
        <v>25</v>
      </c>
      <c r="F1815" s="36">
        <f>IF(VLOOKUP(B1815,Temperature!$A$5:$F$2241,6,FALSE)=999,0,VLOOKUP(B1815,Temperature!$A$5:$F$2241,6,FALSE))</f>
        <v>76.125</v>
      </c>
      <c r="G1815" s="94">
        <f t="shared" si="111"/>
        <v>220218.63615240171</v>
      </c>
      <c r="H1815" s="94">
        <v>181955.41666666666</v>
      </c>
      <c r="I1815" s="94">
        <f>VLOOKUP(B1815,'Daily NLSL'!D1792:E3617,2,FALSE)</f>
        <v>221353.39788372294</v>
      </c>
      <c r="J1815" s="95">
        <v>182060.50763054212</v>
      </c>
      <c r="K1815" s="95">
        <v>805587.95833333337</v>
      </c>
      <c r="R1815" s="42"/>
    </row>
    <row r="1816" spans="2:18" x14ac:dyDescent="0.35">
      <c r="B1816" s="66">
        <v>44799</v>
      </c>
      <c r="C1816">
        <f t="shared" si="108"/>
        <v>2022</v>
      </c>
      <c r="D1816">
        <f t="shared" si="109"/>
        <v>8</v>
      </c>
      <c r="E1816">
        <f t="shared" si="110"/>
        <v>26</v>
      </c>
      <c r="F1816" s="36">
        <f>IF(VLOOKUP(B1816,Temperature!$A$5:$F$2241,6,FALSE)=999,0,VLOOKUP(B1816,Temperature!$A$5:$F$2241,6,FALSE))</f>
        <v>78.041659999999993</v>
      </c>
      <c r="G1816" s="94">
        <f t="shared" si="111"/>
        <v>210468.23835930164</v>
      </c>
      <c r="H1816" s="94">
        <v>182038.75</v>
      </c>
      <c r="I1816" s="94">
        <f>VLOOKUP(B1816,'Daily NLSL'!D1793:E3618,2,FALSE)</f>
        <v>210244.48242327501</v>
      </c>
      <c r="J1816" s="95">
        <v>173210.02921742335</v>
      </c>
      <c r="K1816" s="95">
        <v>775961.5</v>
      </c>
      <c r="R1816" s="42"/>
    </row>
    <row r="1817" spans="2:18" x14ac:dyDescent="0.35">
      <c r="B1817" s="66">
        <v>44800</v>
      </c>
      <c r="C1817">
        <f t="shared" si="108"/>
        <v>2022</v>
      </c>
      <c r="D1817">
        <f t="shared" si="109"/>
        <v>8</v>
      </c>
      <c r="E1817">
        <f t="shared" si="110"/>
        <v>27</v>
      </c>
      <c r="F1817" s="36">
        <f>IF(VLOOKUP(B1817,Temperature!$A$5:$F$2241,6,FALSE)=999,0,VLOOKUP(B1817,Temperature!$A$5:$F$2241,6,FALSE))</f>
        <v>71.833340000000007</v>
      </c>
      <c r="G1817" s="94">
        <f>K1817-H1817-I1817-J1817</f>
        <v>173194.81368372674</v>
      </c>
      <c r="H1817" s="94">
        <v>157877.91666666666</v>
      </c>
      <c r="I1817" s="94">
        <f>VLOOKUP(B1817,'Daily NLSL'!D1794:E3619,2,FALSE)</f>
        <v>214865.20222478997</v>
      </c>
      <c r="J1817" s="95">
        <v>163969.65075815</v>
      </c>
      <c r="K1817" s="95">
        <v>709907.58333333337</v>
      </c>
      <c r="R1817" s="42"/>
    </row>
    <row r="1818" spans="2:18" x14ac:dyDescent="0.35">
      <c r="B1818" s="66">
        <v>44801</v>
      </c>
      <c r="C1818">
        <f>YEAR(B1818)</f>
        <v>2022</v>
      </c>
      <c r="D1818">
        <f t="shared" si="109"/>
        <v>8</v>
      </c>
      <c r="E1818">
        <f t="shared" si="110"/>
        <v>28</v>
      </c>
      <c r="F1818" s="36">
        <f>IF(VLOOKUP(B1818,Temperature!$A$5:$F$2241,6,FALSE)=999,0,VLOOKUP(B1818,Temperature!$A$5:$F$2241,6,FALSE))</f>
        <v>67.666659999999993</v>
      </c>
      <c r="G1818" s="94">
        <f t="shared" si="111"/>
        <v>170591.18259286243</v>
      </c>
      <c r="H1818" s="94">
        <v>146332.5</v>
      </c>
      <c r="I1818" s="94">
        <f>VLOOKUP(B1818,'Daily NLSL'!D1795:E3620,2,FALSE)</f>
        <v>215499.61833871875</v>
      </c>
      <c r="J1818" s="95">
        <v>161995.74073508542</v>
      </c>
      <c r="K1818" s="95">
        <v>694419.04166666663</v>
      </c>
      <c r="R1818" s="42"/>
    </row>
    <row r="1819" spans="2:18" x14ac:dyDescent="0.35">
      <c r="B1819" s="66">
        <v>44802</v>
      </c>
      <c r="C1819">
        <f>YEAR(B1819)</f>
        <v>2022</v>
      </c>
      <c r="D1819">
        <f t="shared" si="109"/>
        <v>8</v>
      </c>
      <c r="E1819">
        <f t="shared" si="110"/>
        <v>29</v>
      </c>
      <c r="F1819" s="36">
        <f>IF(VLOOKUP(B1819,Temperature!$A$5:$F$2241,6,FALSE)=999,0,VLOOKUP(B1819,Temperature!$A$5:$F$2241,6,FALSE))</f>
        <v>72.458340000000007</v>
      </c>
      <c r="G1819" s="94">
        <f t="shared" ref="G1819:G1851" si="112">K1819-H1819-I1819-J1819</f>
        <v>193758.95090924003</v>
      </c>
      <c r="H1819" s="94">
        <v>165651.66666666666</v>
      </c>
      <c r="I1819" s="94">
        <f>VLOOKUP(B1819,'Daily NLSL'!D1796:E3621,2,FALSE)</f>
        <v>217679.23078640667</v>
      </c>
      <c r="J1819" s="95">
        <v>173864.40163768668</v>
      </c>
      <c r="K1819" s="95">
        <v>750954.25</v>
      </c>
      <c r="R1819" s="42"/>
    </row>
    <row r="1820" spans="2:18" x14ac:dyDescent="0.35">
      <c r="B1820" s="66">
        <v>44803</v>
      </c>
      <c r="C1820">
        <f>YEAR(B1820)</f>
        <v>2022</v>
      </c>
      <c r="D1820">
        <f t="shared" si="109"/>
        <v>8</v>
      </c>
      <c r="E1820">
        <f t="shared" si="110"/>
        <v>30</v>
      </c>
      <c r="F1820" s="36">
        <f>IF(VLOOKUP(B1820,Temperature!$A$5:$F$2241,6,FALSE)=999,0,VLOOKUP(B1820,Temperature!$A$5:$F$2241,6,FALSE))</f>
        <v>76.291659999999993</v>
      </c>
      <c r="G1820" s="94">
        <f t="shared" si="112"/>
        <v>206130.24382303259</v>
      </c>
      <c r="H1820" s="94">
        <v>174731.66666666669</v>
      </c>
      <c r="I1820" s="94">
        <f>VLOOKUP(B1820,'Daily NLSL'!D1797:E3622,2,FALSE)</f>
        <v>216934.20040949457</v>
      </c>
      <c r="J1820" s="95">
        <v>176383.09743413958</v>
      </c>
      <c r="K1820" s="95">
        <v>774179.20833333337</v>
      </c>
      <c r="R1820" s="42"/>
    </row>
    <row r="1821" spans="2:18" x14ac:dyDescent="0.35">
      <c r="B1821" s="66">
        <v>44804</v>
      </c>
      <c r="C1821">
        <f>YEAR(B1821)</f>
        <v>2022</v>
      </c>
      <c r="D1821">
        <f t="shared" si="109"/>
        <v>8</v>
      </c>
      <c r="E1821">
        <f t="shared" si="110"/>
        <v>31</v>
      </c>
      <c r="F1821" s="36">
        <f>IF(VLOOKUP(B1821,Temperature!$A$5:$F$2241,6,FALSE)=999,0,VLOOKUP(B1821,Temperature!$A$5:$F$2241,6,FALSE))</f>
        <v>78.083340000000007</v>
      </c>
      <c r="G1821" s="94">
        <f t="shared" si="112"/>
        <v>213169.90190473793</v>
      </c>
      <c r="H1821" s="94">
        <v>173507.50000000003</v>
      </c>
      <c r="I1821" s="94">
        <f>VLOOKUP(B1821,'Daily NLSL'!D1798:E3623,2,FALSE)</f>
        <v>217491.58609927</v>
      </c>
      <c r="J1821" s="95">
        <v>174341.84532932541</v>
      </c>
      <c r="K1821" s="95">
        <v>778510.83333333337</v>
      </c>
      <c r="R1821" s="42"/>
    </row>
    <row r="1822" spans="2:18" x14ac:dyDescent="0.35">
      <c r="B1822" s="66">
        <v>44805</v>
      </c>
      <c r="C1822">
        <f>YEAR(B1822)</f>
        <v>2022</v>
      </c>
      <c r="D1822">
        <f t="shared" si="109"/>
        <v>9</v>
      </c>
      <c r="E1822">
        <f t="shared" si="110"/>
        <v>1</v>
      </c>
      <c r="F1822" s="36">
        <f>IF(VLOOKUP(B1822,Temperature!$A$5:$F$2241,6,FALSE)=999,0,VLOOKUP(B1822,Temperature!$A$5:$F$2241,6,FALSE))</f>
        <v>80.375</v>
      </c>
      <c r="G1822" s="94">
        <f t="shared" si="112"/>
        <v>217080.5407805345</v>
      </c>
      <c r="H1822" s="94">
        <v>173927.91666666669</v>
      </c>
      <c r="I1822" s="94">
        <f>VLOOKUP(B1822,'Daily NLSL'!D1799:E3624,2,FALSE)</f>
        <v>217996.42332403711</v>
      </c>
      <c r="J1822" s="95">
        <v>177951.61922876164</v>
      </c>
      <c r="K1822" s="95">
        <v>786956.5</v>
      </c>
      <c r="R1822" s="42"/>
    </row>
    <row r="1823" spans="2:18" x14ac:dyDescent="0.35">
      <c r="B1823" s="66">
        <v>44806</v>
      </c>
      <c r="C1823">
        <f t="shared" ref="C1823:C1848" si="113">YEAR(B1823)</f>
        <v>2022</v>
      </c>
      <c r="D1823">
        <f t="shared" ref="D1823:D1851" si="114">MONTH(B1823)</f>
        <v>9</v>
      </c>
      <c r="E1823">
        <f t="shared" ref="E1823:E1851" si="115">DAY(B1823)</f>
        <v>2</v>
      </c>
      <c r="F1823" s="36">
        <f>IF(VLOOKUP(B1823,Temperature!$A$5:$F$2241,6,FALSE)=999,0,VLOOKUP(B1823,Temperature!$A$5:$F$2241,6,FALSE))</f>
        <v>77.75</v>
      </c>
      <c r="G1823" s="94">
        <f t="shared" si="112"/>
        <v>205203.39280077873</v>
      </c>
      <c r="H1823" s="94">
        <v>166935</v>
      </c>
      <c r="I1823" s="94">
        <f>VLOOKUP(B1823,'Daily NLSL'!D1800:E3625,2,FALSE)</f>
        <v>217911.19449710377</v>
      </c>
      <c r="J1823" s="95">
        <v>177037.87103545084</v>
      </c>
      <c r="K1823" s="95">
        <v>767087.45833333337</v>
      </c>
      <c r="R1823" s="42"/>
    </row>
    <row r="1824" spans="2:18" x14ac:dyDescent="0.35">
      <c r="B1824" s="66">
        <v>44807</v>
      </c>
      <c r="C1824">
        <f t="shared" si="113"/>
        <v>2022</v>
      </c>
      <c r="D1824">
        <f t="shared" si="114"/>
        <v>9</v>
      </c>
      <c r="E1824">
        <f t="shared" si="115"/>
        <v>3</v>
      </c>
      <c r="F1824" s="36">
        <f>IF(VLOOKUP(B1824,Temperature!$A$5:$F$2241,6,FALSE)=999,0,VLOOKUP(B1824,Temperature!$A$5:$F$2241,6,FALSE))</f>
        <v>74.833340000000007</v>
      </c>
      <c r="G1824" s="94">
        <f t="shared" si="112"/>
        <v>179076.84311474286</v>
      </c>
      <c r="H1824" s="94">
        <v>148845.83333333334</v>
      </c>
      <c r="I1824" s="94">
        <f>VLOOKUP(B1824,'Daily NLSL'!D1801:E3626,2,FALSE)</f>
        <v>215052.9878442575</v>
      </c>
      <c r="J1824" s="95">
        <v>167267.58570766627</v>
      </c>
      <c r="K1824" s="95">
        <v>710243.25</v>
      </c>
      <c r="R1824" s="42"/>
    </row>
    <row r="1825" spans="2:18" x14ac:dyDescent="0.35">
      <c r="B1825" s="66">
        <v>44808</v>
      </c>
      <c r="C1825">
        <f t="shared" si="113"/>
        <v>2022</v>
      </c>
      <c r="D1825">
        <f t="shared" si="114"/>
        <v>9</v>
      </c>
      <c r="E1825">
        <f t="shared" si="115"/>
        <v>4</v>
      </c>
      <c r="F1825" s="36">
        <f>IF(VLOOKUP(B1825,Temperature!$A$5:$F$2241,6,FALSE)=999,0,VLOOKUP(B1825,Temperature!$A$5:$F$2241,6,FALSE))</f>
        <v>72.5</v>
      </c>
      <c r="G1825" s="94">
        <f t="shared" si="112"/>
        <v>180916.95592610331</v>
      </c>
      <c r="H1825" s="94">
        <v>134638.75</v>
      </c>
      <c r="I1825" s="94">
        <f>VLOOKUP(B1825,'Daily NLSL'!D1802:E3627,2,FALSE)</f>
        <v>214097.47922600165</v>
      </c>
      <c r="J1825" s="95">
        <v>164165.85651456166</v>
      </c>
      <c r="K1825" s="95">
        <v>693819.04166666663</v>
      </c>
      <c r="R1825" s="42"/>
    </row>
    <row r="1826" spans="2:18" x14ac:dyDescent="0.35">
      <c r="B1826" s="66">
        <v>44809</v>
      </c>
      <c r="C1826">
        <f t="shared" si="113"/>
        <v>2022</v>
      </c>
      <c r="D1826">
        <f t="shared" si="114"/>
        <v>9</v>
      </c>
      <c r="E1826">
        <f t="shared" si="115"/>
        <v>5</v>
      </c>
      <c r="F1826" s="36">
        <f>IF(VLOOKUP(B1826,Temperature!$A$5:$F$2241,6,FALSE)=999,0,VLOOKUP(B1826,Temperature!$A$5:$F$2241,6,FALSE))</f>
        <v>70.875</v>
      </c>
      <c r="G1826" s="94">
        <f t="shared" si="112"/>
        <v>182469.68197177246</v>
      </c>
      <c r="H1826" s="94">
        <v>137369.16666666666</v>
      </c>
      <c r="I1826" s="94">
        <f>VLOOKUP(B1826,'Daily NLSL'!D1803:E3628,2,FALSE)</f>
        <v>196007.90356604542</v>
      </c>
      <c r="J1826" s="95">
        <v>161733.28946218209</v>
      </c>
      <c r="K1826" s="95">
        <v>677580.04166666663</v>
      </c>
      <c r="R1826" s="42"/>
    </row>
    <row r="1827" spans="2:18" x14ac:dyDescent="0.35">
      <c r="B1827" s="66">
        <v>44810</v>
      </c>
      <c r="C1827">
        <f t="shared" si="113"/>
        <v>2022</v>
      </c>
      <c r="D1827">
        <f t="shared" si="114"/>
        <v>9</v>
      </c>
      <c r="E1827">
        <f t="shared" si="115"/>
        <v>6</v>
      </c>
      <c r="F1827" s="36">
        <f>IF(VLOOKUP(B1827,Temperature!$A$5:$F$2241,6,FALSE)=999,0,VLOOKUP(B1827,Temperature!$A$5:$F$2241,6,FALSE))</f>
        <v>71.958340000000007</v>
      </c>
      <c r="G1827" s="94">
        <f t="shared" si="112"/>
        <v>191862.23133359125</v>
      </c>
      <c r="H1827" s="94">
        <v>149312.5</v>
      </c>
      <c r="I1827" s="94">
        <f>VLOOKUP(B1827,'Daily NLSL'!D1804:E3629,2,FALSE)</f>
        <v>187934.43561960373</v>
      </c>
      <c r="J1827" s="95">
        <v>169656.37471347165</v>
      </c>
      <c r="K1827" s="95">
        <v>698765.54166666663</v>
      </c>
      <c r="R1827" s="42"/>
    </row>
    <row r="1828" spans="2:18" x14ac:dyDescent="0.35">
      <c r="B1828" s="66">
        <v>44811</v>
      </c>
      <c r="C1828">
        <f t="shared" si="113"/>
        <v>2022</v>
      </c>
      <c r="D1828">
        <f t="shared" si="114"/>
        <v>9</v>
      </c>
      <c r="E1828">
        <f t="shared" si="115"/>
        <v>7</v>
      </c>
      <c r="F1828" s="36">
        <f>IF(VLOOKUP(B1828,Temperature!$A$5:$F$2241,6,FALSE)=999,0,VLOOKUP(B1828,Temperature!$A$5:$F$2241,6,FALSE))</f>
        <v>67.25</v>
      </c>
      <c r="G1828" s="94">
        <f t="shared" si="112"/>
        <v>189379.19333700917</v>
      </c>
      <c r="H1828" s="94">
        <v>149936.25</v>
      </c>
      <c r="I1828" s="94">
        <f>VLOOKUP(B1828,'Daily NLSL'!D1805:E3630,2,FALSE)</f>
        <v>187881.75461109413</v>
      </c>
      <c r="J1828" s="95">
        <v>174938.46871856332</v>
      </c>
      <c r="K1828" s="95">
        <v>702135.66666666663</v>
      </c>
      <c r="R1828" s="42"/>
    </row>
    <row r="1829" spans="2:18" x14ac:dyDescent="0.35">
      <c r="B1829" s="66">
        <v>44812</v>
      </c>
      <c r="C1829">
        <f t="shared" si="113"/>
        <v>2022</v>
      </c>
      <c r="D1829">
        <f t="shared" si="114"/>
        <v>9</v>
      </c>
      <c r="E1829">
        <f t="shared" si="115"/>
        <v>8</v>
      </c>
      <c r="F1829" s="36">
        <f>IF(VLOOKUP(B1829,Temperature!$A$5:$F$2241,6,FALSE)=999,0,VLOOKUP(B1829,Temperature!$A$5:$F$2241,6,FALSE))</f>
        <v>69.125</v>
      </c>
      <c r="G1829" s="94">
        <f t="shared" si="112"/>
        <v>176057.34221352582</v>
      </c>
      <c r="H1829" s="94">
        <v>142763.75</v>
      </c>
      <c r="I1829" s="94">
        <f>VLOOKUP(B1829,'Daily NLSL'!D1806:E3631,2,FALSE)</f>
        <v>187663.13752765834</v>
      </c>
      <c r="J1829" s="95">
        <v>175739.60359214919</v>
      </c>
      <c r="K1829" s="95">
        <v>682223.83333333337</v>
      </c>
      <c r="R1829" s="42"/>
    </row>
    <row r="1830" spans="2:18" x14ac:dyDescent="0.35">
      <c r="B1830" s="66">
        <v>44813</v>
      </c>
      <c r="C1830">
        <f t="shared" si="113"/>
        <v>2022</v>
      </c>
      <c r="D1830">
        <f t="shared" si="114"/>
        <v>9</v>
      </c>
      <c r="E1830">
        <f t="shared" si="115"/>
        <v>9</v>
      </c>
      <c r="F1830" s="36">
        <f>IF(VLOOKUP(B1830,Temperature!$A$5:$F$2241,6,FALSE)=999,0,VLOOKUP(B1830,Temperature!$A$5:$F$2241,6,FALSE))</f>
        <v>68.541659999999993</v>
      </c>
      <c r="G1830" s="94">
        <f t="shared" si="112"/>
        <v>177150.38512188446</v>
      </c>
      <c r="H1830" s="94">
        <v>131435.83333333334</v>
      </c>
      <c r="I1830" s="94">
        <f>VLOOKUP(B1830,'Daily NLSL'!D1807:E3632,2,FALSE)</f>
        <v>187276.29086339253</v>
      </c>
      <c r="J1830" s="95">
        <v>172978.28234805627</v>
      </c>
      <c r="K1830" s="95">
        <v>668840.79166666663</v>
      </c>
      <c r="R1830" s="42"/>
    </row>
    <row r="1831" spans="2:18" x14ac:dyDescent="0.35">
      <c r="B1831" s="66">
        <v>44814</v>
      </c>
      <c r="C1831">
        <f t="shared" si="113"/>
        <v>2022</v>
      </c>
      <c r="D1831">
        <f t="shared" si="114"/>
        <v>9</v>
      </c>
      <c r="E1831">
        <f t="shared" si="115"/>
        <v>10</v>
      </c>
      <c r="F1831" s="36">
        <f>IF(VLOOKUP(B1831,Temperature!$A$5:$F$2241,6,FALSE)=999,0,VLOOKUP(B1831,Temperature!$A$5:$F$2241,6,FALSE))</f>
        <v>67.041659999999993</v>
      </c>
      <c r="G1831" s="94">
        <f t="shared" si="112"/>
        <v>171927.88290356752</v>
      </c>
      <c r="H1831" s="94">
        <v>114979.16666666667</v>
      </c>
      <c r="I1831" s="94">
        <f>VLOOKUP(B1831,'Daily NLSL'!D1808:E3633,2,FALSE)</f>
        <v>185984.78950238042</v>
      </c>
      <c r="J1831" s="95">
        <v>165193.24426071875</v>
      </c>
      <c r="K1831" s="95">
        <v>638085.08333333337</v>
      </c>
      <c r="R1831" s="42"/>
    </row>
    <row r="1832" spans="2:18" x14ac:dyDescent="0.35">
      <c r="B1832" s="66">
        <v>44815</v>
      </c>
      <c r="C1832">
        <f t="shared" si="113"/>
        <v>2022</v>
      </c>
      <c r="D1832">
        <f t="shared" si="114"/>
        <v>9</v>
      </c>
      <c r="E1832">
        <f t="shared" si="115"/>
        <v>11</v>
      </c>
      <c r="F1832" s="36">
        <f>IF(VLOOKUP(B1832,Temperature!$A$5:$F$2241,6,FALSE)=999,0,VLOOKUP(B1832,Temperature!$A$5:$F$2241,6,FALSE))</f>
        <v>62.916670000000003</v>
      </c>
      <c r="G1832" s="94">
        <f t="shared" si="112"/>
        <v>166591.49229358748</v>
      </c>
      <c r="H1832" s="94">
        <v>101524.58333333333</v>
      </c>
      <c r="I1832" s="94">
        <f>VLOOKUP(B1832,'Daily NLSL'!D1809:E3634,2,FALSE)</f>
        <v>186240.93988543458</v>
      </c>
      <c r="J1832" s="95">
        <v>169043.27615431126</v>
      </c>
      <c r="K1832" s="95">
        <v>623400.29166666663</v>
      </c>
      <c r="R1832" s="42"/>
    </row>
    <row r="1833" spans="2:18" x14ac:dyDescent="0.35">
      <c r="B1833" s="66">
        <v>44816</v>
      </c>
      <c r="C1833">
        <f t="shared" si="113"/>
        <v>2022</v>
      </c>
      <c r="D1833">
        <f t="shared" si="114"/>
        <v>9</v>
      </c>
      <c r="E1833">
        <f t="shared" si="115"/>
        <v>12</v>
      </c>
      <c r="F1833" s="36">
        <f>IF(VLOOKUP(B1833,Temperature!$A$5:$F$2241,6,FALSE)=999,0,VLOOKUP(B1833,Temperature!$A$5:$F$2241,6,FALSE))</f>
        <v>64.916659999999993</v>
      </c>
      <c r="G1833" s="94">
        <f t="shared" si="112"/>
        <v>177602.61971734033</v>
      </c>
      <c r="H1833" s="94">
        <v>108948.33333333333</v>
      </c>
      <c r="I1833" s="94">
        <f>VLOOKUP(B1833,'Daily NLSL'!D1810:E3635,2,FALSE)</f>
        <v>206974.133430585</v>
      </c>
      <c r="J1833" s="95">
        <v>175449.91351874126</v>
      </c>
      <c r="K1833" s="95">
        <v>668975</v>
      </c>
      <c r="R1833" s="42"/>
    </row>
    <row r="1834" spans="2:18" x14ac:dyDescent="0.35">
      <c r="B1834" s="66">
        <v>44817</v>
      </c>
      <c r="C1834">
        <f t="shared" si="113"/>
        <v>2022</v>
      </c>
      <c r="D1834">
        <f t="shared" si="114"/>
        <v>9</v>
      </c>
      <c r="E1834">
        <f t="shared" si="115"/>
        <v>13</v>
      </c>
      <c r="F1834" s="36">
        <f>IF(VLOOKUP(B1834,Temperature!$A$5:$F$2241,6,FALSE)=999,0,VLOOKUP(B1834,Temperature!$A$5:$F$2241,6,FALSE))</f>
        <v>65.958340000000007</v>
      </c>
      <c r="G1834" s="94">
        <f t="shared" si="112"/>
        <v>181970.95986847451</v>
      </c>
      <c r="H1834" s="94">
        <v>108828.33333333333</v>
      </c>
      <c r="I1834" s="94">
        <f>VLOOKUP(B1834,'Daily NLSL'!D1811:E3636,2,FALSE)</f>
        <v>216738.06538832164</v>
      </c>
      <c r="J1834" s="95">
        <v>171451.5580765371</v>
      </c>
      <c r="K1834" s="95">
        <v>678988.91666666663</v>
      </c>
      <c r="R1834" s="42"/>
    </row>
    <row r="1835" spans="2:18" x14ac:dyDescent="0.35">
      <c r="B1835" s="66">
        <v>44818</v>
      </c>
      <c r="C1835">
        <f t="shared" si="113"/>
        <v>2022</v>
      </c>
      <c r="D1835">
        <f t="shared" si="114"/>
        <v>9</v>
      </c>
      <c r="E1835">
        <f t="shared" si="115"/>
        <v>14</v>
      </c>
      <c r="F1835" s="36">
        <f>IF(VLOOKUP(B1835,Temperature!$A$5:$F$2241,6,FALSE)=999,0,VLOOKUP(B1835,Temperature!$A$5:$F$2241,6,FALSE))</f>
        <v>63.75</v>
      </c>
      <c r="G1835" s="94">
        <f t="shared" si="112"/>
        <v>179228.62571921994</v>
      </c>
      <c r="H1835" s="94">
        <v>104851.66666666667</v>
      </c>
      <c r="I1835" s="94">
        <f>VLOOKUP(B1835,'Daily NLSL'!D1812:E3637,2,FALSE)</f>
        <v>216794.60441938168</v>
      </c>
      <c r="J1835" s="95">
        <v>170171.89486139835</v>
      </c>
      <c r="K1835" s="95">
        <v>671046.79166666663</v>
      </c>
      <c r="R1835" s="42"/>
    </row>
    <row r="1836" spans="2:18" x14ac:dyDescent="0.35">
      <c r="B1836" s="66">
        <v>44819</v>
      </c>
      <c r="C1836">
        <f t="shared" si="113"/>
        <v>2022</v>
      </c>
      <c r="D1836">
        <f t="shared" si="114"/>
        <v>9</v>
      </c>
      <c r="E1836">
        <f t="shared" si="115"/>
        <v>15</v>
      </c>
      <c r="F1836" s="36">
        <f>IF(VLOOKUP(B1836,Temperature!$A$5:$F$2241,6,FALSE)=999,0,VLOOKUP(B1836,Temperature!$A$5:$F$2241,6,FALSE))</f>
        <v>64.708340000000007</v>
      </c>
      <c r="G1836" s="94">
        <f t="shared" si="112"/>
        <v>172188.52221880088</v>
      </c>
      <c r="H1836" s="94">
        <v>104316.66666666667</v>
      </c>
      <c r="I1836" s="94">
        <f>VLOOKUP(B1836,'Daily NLSL'!D1813:E3638,2,FALSE)</f>
        <v>216647.27812315876</v>
      </c>
      <c r="J1836" s="95">
        <v>168919.53299137377</v>
      </c>
      <c r="K1836" s="95">
        <v>662072</v>
      </c>
      <c r="R1836" s="42"/>
    </row>
    <row r="1837" spans="2:18" x14ac:dyDescent="0.35">
      <c r="B1837" s="66">
        <v>44820</v>
      </c>
      <c r="C1837">
        <f t="shared" si="113"/>
        <v>2022</v>
      </c>
      <c r="D1837">
        <f t="shared" si="114"/>
        <v>9</v>
      </c>
      <c r="E1837">
        <f t="shared" si="115"/>
        <v>16</v>
      </c>
      <c r="F1837" s="36">
        <f>IF(VLOOKUP(B1837,Temperature!$A$5:$F$2241,6,FALSE)=999,0,VLOOKUP(B1837,Temperature!$A$5:$F$2241,6,FALSE))</f>
        <v>63.708329999999997</v>
      </c>
      <c r="G1837" s="94">
        <f t="shared" si="112"/>
        <v>160936.80433751331</v>
      </c>
      <c r="H1837" s="94">
        <v>95713.75</v>
      </c>
      <c r="I1837" s="94">
        <f>VLOOKUP(B1837,'Daily NLSL'!D1814:E3639,2,FALSE)</f>
        <v>208623.77404344836</v>
      </c>
      <c r="J1837" s="95">
        <v>161101.62995237167</v>
      </c>
      <c r="K1837" s="95">
        <v>626375.95833333337</v>
      </c>
      <c r="R1837" s="42"/>
    </row>
    <row r="1838" spans="2:18" x14ac:dyDescent="0.35">
      <c r="B1838" s="66">
        <v>44821</v>
      </c>
      <c r="C1838">
        <f t="shared" si="113"/>
        <v>2022</v>
      </c>
      <c r="D1838">
        <f t="shared" si="114"/>
        <v>9</v>
      </c>
      <c r="E1838">
        <f t="shared" si="115"/>
        <v>17</v>
      </c>
      <c r="F1838" s="36">
        <f>IF(VLOOKUP(B1838,Temperature!$A$5:$F$2241,6,FALSE)=999,0,VLOOKUP(B1838,Temperature!$A$5:$F$2241,6,FALSE))</f>
        <v>60.833329999999997</v>
      </c>
      <c r="G1838" s="94">
        <f t="shared" si="112"/>
        <v>147025.70706832208</v>
      </c>
      <c r="H1838" s="94">
        <v>79717.916666666672</v>
      </c>
      <c r="I1838" s="94">
        <f>VLOOKUP(B1838,'Daily NLSL'!D1815:E3640,2,FALSE)</f>
        <v>206577.31160951417</v>
      </c>
      <c r="J1838" s="95">
        <v>154817.52298883043</v>
      </c>
      <c r="K1838" s="95">
        <v>588138.45833333337</v>
      </c>
      <c r="R1838" s="42"/>
    </row>
    <row r="1839" spans="2:18" x14ac:dyDescent="0.35">
      <c r="B1839" s="66">
        <v>44822</v>
      </c>
      <c r="C1839">
        <f t="shared" si="113"/>
        <v>2022</v>
      </c>
      <c r="D1839">
        <f t="shared" si="114"/>
        <v>9</v>
      </c>
      <c r="E1839">
        <f t="shared" si="115"/>
        <v>18</v>
      </c>
      <c r="F1839" s="36">
        <f>IF(VLOOKUP(B1839,Temperature!$A$5:$F$2241,6,FALSE)=999,0,VLOOKUP(B1839,Temperature!$A$5:$F$2241,6,FALSE))</f>
        <v>64.375</v>
      </c>
      <c r="G1839" s="94">
        <f t="shared" si="112"/>
        <v>149057.95000767836</v>
      </c>
      <c r="H1839" s="94">
        <v>64963.75</v>
      </c>
      <c r="I1839" s="94">
        <f>VLOOKUP(B1839,'Daily NLSL'!D1816:E3641,2,FALSE)</f>
        <v>214426.90603214121</v>
      </c>
      <c r="J1839" s="95">
        <v>161929.31062684709</v>
      </c>
      <c r="K1839" s="95">
        <v>590377.91666666663</v>
      </c>
      <c r="R1839" s="42"/>
    </row>
    <row r="1840" spans="2:18" x14ac:dyDescent="0.35">
      <c r="B1840" s="66">
        <v>44823</v>
      </c>
      <c r="C1840">
        <f t="shared" si="113"/>
        <v>2022</v>
      </c>
      <c r="D1840">
        <f t="shared" si="114"/>
        <v>9</v>
      </c>
      <c r="E1840">
        <f t="shared" si="115"/>
        <v>19</v>
      </c>
      <c r="F1840" s="36">
        <f>IF(VLOOKUP(B1840,Temperature!$A$5:$F$2241,6,FALSE)=999,0,VLOOKUP(B1840,Temperature!$A$5:$F$2241,6,FALSE))</f>
        <v>62.75</v>
      </c>
      <c r="G1840" s="94">
        <f t="shared" si="112"/>
        <v>162132.17870037575</v>
      </c>
      <c r="H1840" s="94">
        <v>78187.5</v>
      </c>
      <c r="I1840" s="94">
        <f>VLOOKUP(B1840,'Daily NLSL'!D1817:E3642,2,FALSE)</f>
        <v>215450.7013978725</v>
      </c>
      <c r="J1840" s="95">
        <v>162628.66156841835</v>
      </c>
      <c r="K1840" s="95">
        <v>618399.04166666663</v>
      </c>
      <c r="R1840" s="42"/>
    </row>
    <row r="1841" spans="2:18" x14ac:dyDescent="0.35">
      <c r="B1841" s="66">
        <v>44824</v>
      </c>
      <c r="C1841">
        <f t="shared" si="113"/>
        <v>2022</v>
      </c>
      <c r="D1841">
        <f t="shared" si="114"/>
        <v>9</v>
      </c>
      <c r="E1841">
        <f t="shared" si="115"/>
        <v>20</v>
      </c>
      <c r="F1841" s="36">
        <f>IF(VLOOKUP(B1841,Temperature!$A$5:$F$2241,6,FALSE)=999,0,VLOOKUP(B1841,Temperature!$A$5:$F$2241,6,FALSE))</f>
        <v>64.208340000000007</v>
      </c>
      <c r="G1841" s="94">
        <f t="shared" si="112"/>
        <v>160651.73966954034</v>
      </c>
      <c r="H1841" s="94">
        <v>89040.833333333328</v>
      </c>
      <c r="I1841" s="94">
        <f>VLOOKUP(B1841,'Daily NLSL'!D1818:E3643,2,FALSE)</f>
        <v>215953.44141533875</v>
      </c>
      <c r="J1841" s="95">
        <v>166846.48558178751</v>
      </c>
      <c r="K1841" s="95">
        <v>632492.5</v>
      </c>
      <c r="R1841" s="42"/>
    </row>
    <row r="1842" spans="2:18" x14ac:dyDescent="0.35">
      <c r="B1842" s="66">
        <v>44825</v>
      </c>
      <c r="C1842">
        <f t="shared" si="113"/>
        <v>2022</v>
      </c>
      <c r="D1842">
        <f t="shared" si="114"/>
        <v>9</v>
      </c>
      <c r="E1842">
        <f t="shared" si="115"/>
        <v>21</v>
      </c>
      <c r="F1842" s="36">
        <f>IF(VLOOKUP(B1842,Temperature!$A$5:$F$2241,6,FALSE)=999,0,VLOOKUP(B1842,Temperature!$A$5:$F$2241,6,FALSE))</f>
        <v>64.208340000000007</v>
      </c>
      <c r="G1842" s="94">
        <f t="shared" si="112"/>
        <v>157094.50557472621</v>
      </c>
      <c r="H1842" s="94">
        <v>91265</v>
      </c>
      <c r="I1842" s="94">
        <f>VLOOKUP(B1842,'Daily NLSL'!D1819:E3644,2,FALSE)</f>
        <v>216706.48564078833</v>
      </c>
      <c r="J1842" s="95">
        <v>160359.30045115208</v>
      </c>
      <c r="K1842" s="95">
        <v>625425.29166666663</v>
      </c>
      <c r="R1842" s="42"/>
    </row>
    <row r="1843" spans="2:18" x14ac:dyDescent="0.35">
      <c r="B1843" s="66">
        <v>44826</v>
      </c>
      <c r="C1843">
        <f t="shared" si="113"/>
        <v>2022</v>
      </c>
      <c r="D1843">
        <f t="shared" si="114"/>
        <v>9</v>
      </c>
      <c r="E1843">
        <f t="shared" si="115"/>
        <v>22</v>
      </c>
      <c r="F1843" s="36">
        <f>IF(VLOOKUP(B1843,Temperature!$A$5:$F$2241,6,FALSE)=999,0,VLOOKUP(B1843,Temperature!$A$5:$F$2241,6,FALSE))</f>
        <v>63.208329999999997</v>
      </c>
      <c r="G1843" s="94">
        <f t="shared" si="112"/>
        <v>160652.57557000159</v>
      </c>
      <c r="H1843" s="94">
        <v>95062.083333333328</v>
      </c>
      <c r="I1843" s="94">
        <f>VLOOKUP(B1843,'Daily NLSL'!D1820:E3645,2,FALSE)</f>
        <v>215707.15545654375</v>
      </c>
      <c r="J1843" s="95">
        <v>156678.68564012126</v>
      </c>
      <c r="K1843" s="95">
        <v>628100.5</v>
      </c>
      <c r="R1843" s="42"/>
    </row>
    <row r="1844" spans="2:18" x14ac:dyDescent="0.35">
      <c r="B1844" s="66">
        <v>44827</v>
      </c>
      <c r="C1844">
        <f t="shared" si="113"/>
        <v>2022</v>
      </c>
      <c r="D1844">
        <f t="shared" si="114"/>
        <v>9</v>
      </c>
      <c r="E1844">
        <f t="shared" si="115"/>
        <v>23</v>
      </c>
      <c r="F1844" s="36">
        <f>IF(VLOOKUP(B1844,Temperature!$A$5:$F$2241,6,FALSE)=999,0,VLOOKUP(B1844,Temperature!$A$5:$F$2241,6,FALSE))</f>
        <v>61.75</v>
      </c>
      <c r="G1844" s="94">
        <f t="shared" si="112"/>
        <v>159048.76840122294</v>
      </c>
      <c r="H1844" s="94">
        <v>88759.583333333328</v>
      </c>
      <c r="I1844" s="94">
        <f>VLOOKUP(B1844,'Daily NLSL'!D1821:E3646,2,FALSE)</f>
        <v>216524.65944558664</v>
      </c>
      <c r="J1844" s="95">
        <v>160197.36381985707</v>
      </c>
      <c r="K1844" s="95">
        <v>624530.375</v>
      </c>
      <c r="R1844" s="42"/>
    </row>
    <row r="1845" spans="2:18" x14ac:dyDescent="0.35">
      <c r="B1845" s="66">
        <v>44828</v>
      </c>
      <c r="C1845">
        <f t="shared" si="113"/>
        <v>2022</v>
      </c>
      <c r="D1845">
        <f t="shared" si="114"/>
        <v>9</v>
      </c>
      <c r="E1845">
        <f t="shared" si="115"/>
        <v>24</v>
      </c>
      <c r="F1845" s="36">
        <f>IF(VLOOKUP(B1845,Temperature!$A$5:$F$2241,6,FALSE)=999,0,VLOOKUP(B1845,Temperature!$A$5:$F$2241,6,FALSE))</f>
        <v>64.458340000000007</v>
      </c>
      <c r="G1845" s="94">
        <f t="shared" si="112"/>
        <v>153804.5290936013</v>
      </c>
      <c r="H1845" s="94">
        <v>77065.416666666672</v>
      </c>
      <c r="I1845" s="94">
        <f>VLOOKUP(B1845,'Daily NLSL'!D1822:E3647,2,FALSE)</f>
        <v>213577.89192284751</v>
      </c>
      <c r="J1845" s="95">
        <v>158961.28731688458</v>
      </c>
      <c r="K1845" s="95">
        <v>603409.125</v>
      </c>
      <c r="R1845" s="42"/>
    </row>
    <row r="1846" spans="2:18" x14ac:dyDescent="0.35">
      <c r="B1846" s="66">
        <v>44829</v>
      </c>
      <c r="C1846">
        <f t="shared" si="113"/>
        <v>2022</v>
      </c>
      <c r="D1846">
        <f t="shared" si="114"/>
        <v>9</v>
      </c>
      <c r="E1846">
        <f t="shared" si="115"/>
        <v>25</v>
      </c>
      <c r="F1846" s="36">
        <f>IF(VLOOKUP(B1846,Temperature!$A$5:$F$2241,6,FALSE)=999,0,VLOOKUP(B1846,Temperature!$A$5:$F$2241,6,FALSE))</f>
        <v>65.375</v>
      </c>
      <c r="G1846" s="94">
        <f t="shared" si="112"/>
        <v>141066.14814027373</v>
      </c>
      <c r="H1846" s="94">
        <v>85237.5</v>
      </c>
      <c r="I1846" s="94">
        <f>VLOOKUP(B1846,'Daily NLSL'!D1823:E3648,2,FALSE)</f>
        <v>214462.17518675793</v>
      </c>
      <c r="J1846" s="95">
        <v>158779.67667296834</v>
      </c>
      <c r="K1846" s="95">
        <v>599545.5</v>
      </c>
      <c r="R1846" s="42"/>
    </row>
    <row r="1847" spans="2:18" x14ac:dyDescent="0.35">
      <c r="B1847" s="66">
        <v>44830</v>
      </c>
      <c r="C1847">
        <f t="shared" si="113"/>
        <v>2022</v>
      </c>
      <c r="D1847">
        <f t="shared" si="114"/>
        <v>9</v>
      </c>
      <c r="E1847">
        <f t="shared" si="115"/>
        <v>26</v>
      </c>
      <c r="F1847" s="36">
        <f>IF(VLOOKUP(B1847,Temperature!$A$5:$F$2241,6,FALSE)=999,0,VLOOKUP(B1847,Temperature!$A$5:$F$2241,6,FALSE))</f>
        <v>64.791659999999993</v>
      </c>
      <c r="G1847" s="94">
        <f t="shared" si="112"/>
        <v>173938.01601573286</v>
      </c>
      <c r="H1847" s="94">
        <v>83020.416666666672</v>
      </c>
      <c r="I1847" s="94">
        <f>VLOOKUP(B1847,'Daily NLSL'!D1824:E3649,2,FALSE)</f>
        <v>216589.24755826671</v>
      </c>
      <c r="J1847" s="95">
        <v>167122.94475933377</v>
      </c>
      <c r="K1847" s="95">
        <v>640670.625</v>
      </c>
      <c r="R1847" s="42"/>
    </row>
    <row r="1848" spans="2:18" x14ac:dyDescent="0.35">
      <c r="B1848" s="66">
        <v>44831</v>
      </c>
      <c r="C1848">
        <f t="shared" si="113"/>
        <v>2022</v>
      </c>
      <c r="D1848">
        <f t="shared" si="114"/>
        <v>9</v>
      </c>
      <c r="E1848">
        <f t="shared" si="115"/>
        <v>27</v>
      </c>
      <c r="F1848" s="36">
        <f>IF(VLOOKUP(B1848,Temperature!$A$5:$F$2241,6,FALSE)=999,0,VLOOKUP(B1848,Temperature!$A$5:$F$2241,6,FALSE))</f>
        <v>68.041659999999993</v>
      </c>
      <c r="G1848" s="94">
        <f t="shared" si="112"/>
        <v>174481.12171589117</v>
      </c>
      <c r="H1848" s="94">
        <v>98765.833333333328</v>
      </c>
      <c r="I1848" s="94">
        <f>VLOOKUP(B1848,'Daily NLSL'!D1825:E3650,2,FALSE)</f>
        <v>217944.94275698625</v>
      </c>
      <c r="J1848" s="95">
        <v>169516.51886045584</v>
      </c>
      <c r="K1848" s="95">
        <v>660708.41666666663</v>
      </c>
      <c r="R1848" s="42"/>
    </row>
    <row r="1849" spans="2:18" x14ac:dyDescent="0.35">
      <c r="B1849" s="66">
        <v>44832</v>
      </c>
      <c r="C1849">
        <f>YEAR(B1849)</f>
        <v>2022</v>
      </c>
      <c r="D1849">
        <f t="shared" si="114"/>
        <v>9</v>
      </c>
      <c r="E1849">
        <f t="shared" si="115"/>
        <v>28</v>
      </c>
      <c r="F1849" s="36">
        <f>IF(VLOOKUP(B1849,Temperature!$A$5:$F$2241,6,FALSE)=999,0,VLOOKUP(B1849,Temperature!$A$5:$F$2241,6,FALSE))</f>
        <v>65.375</v>
      </c>
      <c r="G1849" s="94">
        <f t="shared" si="112"/>
        <v>171282.66386564329</v>
      </c>
      <c r="H1849" s="94">
        <v>94886.25</v>
      </c>
      <c r="I1849" s="94">
        <f>VLOOKUP(B1849,'Daily NLSL'!D1826:E3651,2,FALSE)</f>
        <v>217283.96425427005</v>
      </c>
      <c r="J1849" s="95">
        <v>167833.58021342001</v>
      </c>
      <c r="K1849" s="95">
        <v>651286.45833333337</v>
      </c>
      <c r="R1849" s="42"/>
    </row>
    <row r="1850" spans="2:18" x14ac:dyDescent="0.35">
      <c r="B1850" s="66">
        <v>44833</v>
      </c>
      <c r="C1850">
        <f>YEAR(B1850)</f>
        <v>2022</v>
      </c>
      <c r="D1850">
        <f t="shared" si="114"/>
        <v>9</v>
      </c>
      <c r="E1850">
        <f t="shared" si="115"/>
        <v>29</v>
      </c>
      <c r="F1850" s="36">
        <f>IF(VLOOKUP(B1850,Temperature!$A$5:$F$2241,6,FALSE)=999,0,VLOOKUP(B1850,Temperature!$A$5:$F$2241,6,FALSE))</f>
        <v>64.333340000000007</v>
      </c>
      <c r="G1850" s="94">
        <f t="shared" si="112"/>
        <v>177459.18869632916</v>
      </c>
      <c r="H1850" s="94">
        <v>91007.083333333328</v>
      </c>
      <c r="I1850" s="94">
        <f>VLOOKUP(B1850,'Daily NLSL'!D1827:E3652,2,FALSE)</f>
        <v>210150.80940086665</v>
      </c>
      <c r="J1850" s="95">
        <v>165224.04356947084</v>
      </c>
      <c r="K1850" s="95">
        <v>643841.125</v>
      </c>
      <c r="R1850" s="42"/>
    </row>
    <row r="1851" spans="2:18" x14ac:dyDescent="0.35">
      <c r="B1851" s="67">
        <v>44834</v>
      </c>
      <c r="C1851" s="68">
        <f>YEAR(B1851)</f>
        <v>2022</v>
      </c>
      <c r="D1851" s="68">
        <f t="shared" si="114"/>
        <v>9</v>
      </c>
      <c r="E1851" s="68">
        <f t="shared" si="115"/>
        <v>30</v>
      </c>
      <c r="F1851" s="69">
        <f>IF(VLOOKUP(B1851,Temperature!$A$5:$F$2241,6,FALSE)=999,0,VLOOKUP(B1851,Temperature!$A$5:$F$2241,6,FALSE))</f>
        <v>61.791670000000003</v>
      </c>
      <c r="G1851" s="94">
        <f t="shared" si="112"/>
        <v>162762.81954619251</v>
      </c>
      <c r="H1851" s="96">
        <v>80138.75</v>
      </c>
      <c r="I1851" s="94">
        <f>VLOOKUP(B1851,'Daily NLSL'!D1828:E3653,2,FALSE)</f>
        <v>218240.25722805623</v>
      </c>
      <c r="J1851" s="97">
        <v>174133.21489241792</v>
      </c>
      <c r="K1851" s="95">
        <v>635275.04166666663</v>
      </c>
      <c r="R1851" s="42"/>
    </row>
    <row r="1852" spans="2:18" x14ac:dyDescent="0.35">
      <c r="J1852">
        <v>168995.40575082292</v>
      </c>
      <c r="K1852" s="95">
        <v>627118.45833333337</v>
      </c>
    </row>
  </sheetData>
  <mergeCells count="2">
    <mergeCell ref="B23:J23"/>
    <mergeCell ref="B24:J24"/>
  </mergeCells>
  <phoneticPr fontId="3" type="noConversion"/>
  <pageMargins left="0.75" right="0.75" top="1" bottom="1" header="0.5" footer="0.5"/>
  <pageSetup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05710-CE6A-4082-9261-D6E21F0BFD0E}">
  <sheetPr codeName="Sheet3"/>
  <dimension ref="A1:AJ5634"/>
  <sheetViews>
    <sheetView topLeftCell="A7" zoomScaleNormal="100" workbookViewId="0">
      <selection activeCell="C42" sqref="C42"/>
    </sheetView>
  </sheetViews>
  <sheetFormatPr defaultRowHeight="12.75" x14ac:dyDescent="0.35"/>
  <cols>
    <col min="1" max="1" width="10.1328125" customWidth="1"/>
    <col min="2" max="2" width="18.6640625" customWidth="1"/>
    <col min="3" max="14" width="12.46484375" customWidth="1"/>
    <col min="15" max="15" width="12.53125" customWidth="1"/>
    <col min="16" max="16" width="12.86328125" bestFit="1" customWidth="1"/>
    <col min="17" max="17" width="9.53125" bestFit="1" customWidth="1"/>
    <col min="22" max="22" width="15.53125" customWidth="1"/>
    <col min="26" max="26" width="13.1328125" bestFit="1" customWidth="1"/>
    <col min="27" max="27" width="10.1328125" bestFit="1" customWidth="1"/>
    <col min="28" max="28" width="11.86328125" bestFit="1" customWidth="1"/>
    <col min="35" max="35" width="9.46484375" bestFit="1" customWidth="1"/>
    <col min="36" max="36" width="12.53125" bestFit="1" customWidth="1"/>
  </cols>
  <sheetData>
    <row r="1" spans="1:36" ht="13.15" x14ac:dyDescent="0.4">
      <c r="A1" s="1" t="s">
        <v>139</v>
      </c>
      <c r="U1" t="s">
        <v>142</v>
      </c>
      <c r="V1" t="s">
        <v>4</v>
      </c>
      <c r="W1" t="s">
        <v>0</v>
      </c>
      <c r="X1" t="s">
        <v>143</v>
      </c>
      <c r="Y1" t="s">
        <v>144</v>
      </c>
      <c r="Z1" t="s">
        <v>145</v>
      </c>
      <c r="AA1" t="s">
        <v>146</v>
      </c>
      <c r="AB1" t="s">
        <v>147</v>
      </c>
      <c r="AE1" t="s">
        <v>228</v>
      </c>
      <c r="AJ1" t="s">
        <v>228</v>
      </c>
    </row>
    <row r="2" spans="1:36" ht="13.15" x14ac:dyDescent="0.4">
      <c r="A2" s="74">
        <v>10190</v>
      </c>
      <c r="U2">
        <v>2015</v>
      </c>
      <c r="V2" s="15">
        <v>42046</v>
      </c>
      <c r="W2" t="s">
        <v>229</v>
      </c>
      <c r="X2" t="s">
        <v>230</v>
      </c>
      <c r="Y2" t="s">
        <v>225</v>
      </c>
      <c r="Z2">
        <v>0</v>
      </c>
      <c r="AA2">
        <v>0</v>
      </c>
      <c r="AB2">
        <v>0</v>
      </c>
      <c r="AE2">
        <v>0</v>
      </c>
      <c r="AI2" s="15">
        <v>41275</v>
      </c>
      <c r="AJ2" s="4">
        <v>0</v>
      </c>
    </row>
    <row r="3" spans="1:36" x14ac:dyDescent="0.35">
      <c r="U3">
        <v>2015</v>
      </c>
      <c r="V3" s="15">
        <v>42047</v>
      </c>
      <c r="W3" t="s">
        <v>229</v>
      </c>
      <c r="X3" t="s">
        <v>230</v>
      </c>
      <c r="Y3" t="s">
        <v>225</v>
      </c>
      <c r="Z3">
        <v>0</v>
      </c>
      <c r="AA3">
        <v>0</v>
      </c>
      <c r="AB3">
        <v>0</v>
      </c>
      <c r="AE3">
        <v>0</v>
      </c>
      <c r="AI3" s="15">
        <v>44958</v>
      </c>
      <c r="AJ3" s="4">
        <v>1001450</v>
      </c>
    </row>
    <row r="4" spans="1:36" x14ac:dyDescent="0.35">
      <c r="U4">
        <v>2015</v>
      </c>
      <c r="V4" s="15">
        <v>42048</v>
      </c>
      <c r="W4" t="s">
        <v>229</v>
      </c>
      <c r="X4" t="s">
        <v>230</v>
      </c>
      <c r="Y4" t="s">
        <v>225</v>
      </c>
      <c r="Z4">
        <v>0</v>
      </c>
      <c r="AA4">
        <v>0</v>
      </c>
      <c r="AB4">
        <v>0</v>
      </c>
      <c r="AE4">
        <v>0</v>
      </c>
      <c r="AI4" s="15">
        <v>41334</v>
      </c>
      <c r="AJ4" s="4">
        <v>0</v>
      </c>
    </row>
    <row r="5" spans="1:36" x14ac:dyDescent="0.35">
      <c r="U5">
        <v>2015</v>
      </c>
      <c r="V5" s="15">
        <v>42049</v>
      </c>
      <c r="W5" t="s">
        <v>229</v>
      </c>
      <c r="X5" t="s">
        <v>230</v>
      </c>
      <c r="Y5" t="s">
        <v>225</v>
      </c>
      <c r="Z5">
        <v>0</v>
      </c>
      <c r="AA5">
        <v>0</v>
      </c>
      <c r="AB5">
        <v>0</v>
      </c>
      <c r="AE5">
        <v>0</v>
      </c>
      <c r="AI5" s="15">
        <v>41365</v>
      </c>
      <c r="AJ5" s="4">
        <v>0</v>
      </c>
    </row>
    <row r="6" spans="1:36" x14ac:dyDescent="0.35">
      <c r="U6">
        <v>2015</v>
      </c>
      <c r="V6" s="15">
        <v>42050</v>
      </c>
      <c r="W6" t="s">
        <v>229</v>
      </c>
      <c r="X6" t="s">
        <v>230</v>
      </c>
      <c r="Y6" t="s">
        <v>225</v>
      </c>
      <c r="Z6">
        <v>0</v>
      </c>
      <c r="AA6">
        <v>0</v>
      </c>
      <c r="AB6">
        <v>0</v>
      </c>
      <c r="AE6">
        <v>0</v>
      </c>
      <c r="AI6" s="15">
        <v>41395</v>
      </c>
      <c r="AJ6" s="4">
        <v>0</v>
      </c>
    </row>
    <row r="7" spans="1:36" x14ac:dyDescent="0.35">
      <c r="U7">
        <v>2015</v>
      </c>
      <c r="V7" s="15">
        <v>42051</v>
      </c>
      <c r="W7" t="s">
        <v>229</v>
      </c>
      <c r="X7" t="s">
        <v>230</v>
      </c>
      <c r="Y7" t="s">
        <v>225</v>
      </c>
      <c r="Z7">
        <v>0</v>
      </c>
      <c r="AA7">
        <v>0</v>
      </c>
      <c r="AB7">
        <v>0</v>
      </c>
      <c r="AE7">
        <v>0</v>
      </c>
      <c r="AI7" s="15">
        <v>41426</v>
      </c>
      <c r="AJ7" s="4">
        <v>0</v>
      </c>
    </row>
    <row r="8" spans="1:36" x14ac:dyDescent="0.35">
      <c r="U8">
        <v>2015</v>
      </c>
      <c r="V8" s="15">
        <v>42052</v>
      </c>
      <c r="W8" t="s">
        <v>229</v>
      </c>
      <c r="X8" t="s">
        <v>230</v>
      </c>
      <c r="Y8" t="s">
        <v>225</v>
      </c>
      <c r="Z8">
        <v>0</v>
      </c>
      <c r="AA8">
        <v>0</v>
      </c>
      <c r="AB8">
        <v>0</v>
      </c>
      <c r="AE8">
        <v>0</v>
      </c>
      <c r="AI8" s="15">
        <v>41456</v>
      </c>
      <c r="AJ8" s="4">
        <v>0</v>
      </c>
    </row>
    <row r="9" spans="1:36" x14ac:dyDescent="0.35">
      <c r="U9">
        <v>2015</v>
      </c>
      <c r="V9" s="15">
        <v>42053</v>
      </c>
      <c r="W9" t="s">
        <v>229</v>
      </c>
      <c r="X9" t="s">
        <v>230</v>
      </c>
      <c r="Y9" t="s">
        <v>225</v>
      </c>
      <c r="Z9">
        <v>0</v>
      </c>
      <c r="AA9">
        <v>0</v>
      </c>
      <c r="AB9">
        <v>0</v>
      </c>
      <c r="AE9">
        <v>0</v>
      </c>
      <c r="AI9" s="15">
        <v>41487</v>
      </c>
      <c r="AJ9" s="4">
        <v>0</v>
      </c>
    </row>
    <row r="10" spans="1:36" x14ac:dyDescent="0.35">
      <c r="U10">
        <v>2015</v>
      </c>
      <c r="V10" s="15">
        <v>42054</v>
      </c>
      <c r="W10" t="s">
        <v>229</v>
      </c>
      <c r="X10" t="s">
        <v>230</v>
      </c>
      <c r="Y10" t="s">
        <v>225</v>
      </c>
      <c r="Z10">
        <v>0</v>
      </c>
      <c r="AA10">
        <v>0</v>
      </c>
      <c r="AB10">
        <v>0</v>
      </c>
      <c r="AE10">
        <v>0</v>
      </c>
      <c r="AI10" s="15">
        <v>41518</v>
      </c>
      <c r="AJ10" s="4">
        <v>0</v>
      </c>
    </row>
    <row r="11" spans="1:36" x14ac:dyDescent="0.35">
      <c r="U11">
        <v>2015</v>
      </c>
      <c r="V11" s="15">
        <v>42055</v>
      </c>
      <c r="W11" t="s">
        <v>229</v>
      </c>
      <c r="X11" t="s">
        <v>230</v>
      </c>
      <c r="Y11" t="s">
        <v>225</v>
      </c>
      <c r="Z11">
        <v>0</v>
      </c>
      <c r="AA11">
        <v>0</v>
      </c>
      <c r="AB11">
        <v>0</v>
      </c>
      <c r="AE11">
        <v>0</v>
      </c>
      <c r="AI11" s="15">
        <v>41548</v>
      </c>
      <c r="AJ11" s="4">
        <v>0</v>
      </c>
    </row>
    <row r="12" spans="1:36" x14ac:dyDescent="0.35">
      <c r="U12">
        <v>2015</v>
      </c>
      <c r="V12" s="15">
        <v>42056</v>
      </c>
      <c r="W12" t="s">
        <v>229</v>
      </c>
      <c r="X12" t="s">
        <v>230</v>
      </c>
      <c r="Y12" t="s">
        <v>225</v>
      </c>
      <c r="Z12">
        <v>0</v>
      </c>
      <c r="AA12">
        <v>0</v>
      </c>
      <c r="AB12">
        <v>0</v>
      </c>
      <c r="AE12">
        <v>0</v>
      </c>
      <c r="AI12" s="15">
        <v>41579</v>
      </c>
      <c r="AJ12" s="4">
        <v>0</v>
      </c>
    </row>
    <row r="13" spans="1:36" x14ac:dyDescent="0.35">
      <c r="U13">
        <v>2015</v>
      </c>
      <c r="V13" s="15">
        <v>42057</v>
      </c>
      <c r="W13" t="s">
        <v>229</v>
      </c>
      <c r="X13" t="s">
        <v>230</v>
      </c>
      <c r="Y13" t="s">
        <v>225</v>
      </c>
      <c r="Z13">
        <v>0</v>
      </c>
      <c r="AA13">
        <v>0</v>
      </c>
      <c r="AB13">
        <v>0</v>
      </c>
      <c r="AE13">
        <v>0</v>
      </c>
      <c r="AI13" s="15">
        <v>41609</v>
      </c>
      <c r="AJ13" s="4">
        <v>0</v>
      </c>
    </row>
    <row r="14" spans="1:36" x14ac:dyDescent="0.35">
      <c r="U14">
        <v>2015</v>
      </c>
      <c r="V14" s="15">
        <v>42058</v>
      </c>
      <c r="W14" t="s">
        <v>229</v>
      </c>
      <c r="X14" t="s">
        <v>230</v>
      </c>
      <c r="Y14" t="s">
        <v>225</v>
      </c>
      <c r="Z14">
        <v>0</v>
      </c>
      <c r="AA14">
        <v>0</v>
      </c>
      <c r="AB14">
        <v>0</v>
      </c>
      <c r="AE14">
        <v>0</v>
      </c>
      <c r="AI14" s="15" t="s">
        <v>231</v>
      </c>
      <c r="AJ14" s="4">
        <v>0</v>
      </c>
    </row>
    <row r="15" spans="1:36" x14ac:dyDescent="0.35">
      <c r="U15">
        <v>2015</v>
      </c>
      <c r="V15" s="15">
        <v>42059</v>
      </c>
      <c r="W15" t="s">
        <v>229</v>
      </c>
      <c r="X15" t="s">
        <v>230</v>
      </c>
      <c r="Y15" t="s">
        <v>225</v>
      </c>
      <c r="Z15">
        <v>0</v>
      </c>
      <c r="AA15">
        <v>0</v>
      </c>
      <c r="AB15">
        <v>0</v>
      </c>
      <c r="AE15">
        <v>0</v>
      </c>
      <c r="AI15" s="15" t="s">
        <v>232</v>
      </c>
      <c r="AJ15" s="4">
        <v>0</v>
      </c>
    </row>
    <row r="16" spans="1:36" x14ac:dyDescent="0.35">
      <c r="U16">
        <v>2015</v>
      </c>
      <c r="V16" s="15">
        <v>42060</v>
      </c>
      <c r="W16" t="s">
        <v>229</v>
      </c>
      <c r="X16" t="s">
        <v>230</v>
      </c>
      <c r="Y16" t="s">
        <v>225</v>
      </c>
      <c r="Z16">
        <v>0</v>
      </c>
      <c r="AA16">
        <v>0</v>
      </c>
      <c r="AB16">
        <v>0</v>
      </c>
      <c r="AE16">
        <v>0</v>
      </c>
      <c r="AI16" s="15" t="s">
        <v>233</v>
      </c>
      <c r="AJ16" s="4">
        <v>0</v>
      </c>
    </row>
    <row r="17" spans="2:36" x14ac:dyDescent="0.35">
      <c r="U17">
        <v>2015</v>
      </c>
      <c r="V17" s="15">
        <v>42061</v>
      </c>
      <c r="W17" t="s">
        <v>229</v>
      </c>
      <c r="X17" t="s">
        <v>230</v>
      </c>
      <c r="Y17" t="s">
        <v>225</v>
      </c>
      <c r="Z17">
        <v>0</v>
      </c>
      <c r="AA17">
        <v>0</v>
      </c>
      <c r="AB17">
        <v>0</v>
      </c>
      <c r="AE17">
        <v>0</v>
      </c>
      <c r="AI17" s="15" t="s">
        <v>234</v>
      </c>
      <c r="AJ17" s="4">
        <v>0</v>
      </c>
    </row>
    <row r="18" spans="2:36" x14ac:dyDescent="0.35">
      <c r="U18">
        <v>2015</v>
      </c>
      <c r="V18" s="15">
        <v>42062</v>
      </c>
      <c r="W18" t="s">
        <v>229</v>
      </c>
      <c r="X18" t="s">
        <v>230</v>
      </c>
      <c r="Y18" t="s">
        <v>225</v>
      </c>
      <c r="Z18">
        <v>0</v>
      </c>
      <c r="AA18">
        <v>0</v>
      </c>
      <c r="AB18">
        <v>0</v>
      </c>
      <c r="AE18">
        <v>0</v>
      </c>
      <c r="AI18" s="15" t="s">
        <v>235</v>
      </c>
      <c r="AJ18" s="4">
        <v>0</v>
      </c>
    </row>
    <row r="19" spans="2:36" x14ac:dyDescent="0.35">
      <c r="U19">
        <v>2015</v>
      </c>
      <c r="V19" s="15">
        <v>42063</v>
      </c>
      <c r="W19" t="s">
        <v>229</v>
      </c>
      <c r="X19" t="s">
        <v>230</v>
      </c>
      <c r="Y19" t="s">
        <v>225</v>
      </c>
      <c r="Z19">
        <v>0</v>
      </c>
      <c r="AA19">
        <v>0</v>
      </c>
      <c r="AB19">
        <v>0</v>
      </c>
      <c r="AE19">
        <v>0</v>
      </c>
      <c r="AI19" s="15" t="s">
        <v>236</v>
      </c>
      <c r="AJ19" s="4">
        <v>0</v>
      </c>
    </row>
    <row r="20" spans="2:36" x14ac:dyDescent="0.35">
      <c r="U20">
        <v>2015</v>
      </c>
      <c r="V20" s="15">
        <v>42064</v>
      </c>
      <c r="W20" t="s">
        <v>237</v>
      </c>
      <c r="X20" t="s">
        <v>230</v>
      </c>
      <c r="Y20" t="s">
        <v>225</v>
      </c>
      <c r="Z20">
        <v>0</v>
      </c>
      <c r="AA20">
        <v>0</v>
      </c>
      <c r="AB20">
        <v>0</v>
      </c>
      <c r="AE20">
        <v>0</v>
      </c>
      <c r="AI20" s="15" t="s">
        <v>238</v>
      </c>
      <c r="AJ20" s="4">
        <v>0</v>
      </c>
    </row>
    <row r="21" spans="2:36" x14ac:dyDescent="0.35">
      <c r="U21">
        <v>2015</v>
      </c>
      <c r="V21" s="15">
        <v>42065</v>
      </c>
      <c r="W21" t="s">
        <v>237</v>
      </c>
      <c r="X21" t="s">
        <v>230</v>
      </c>
      <c r="Y21" t="s">
        <v>225</v>
      </c>
      <c r="Z21">
        <v>0</v>
      </c>
      <c r="AA21">
        <v>0</v>
      </c>
      <c r="AB21">
        <v>0</v>
      </c>
      <c r="AE21">
        <v>0</v>
      </c>
      <c r="AI21" s="15" t="s">
        <v>239</v>
      </c>
      <c r="AJ21" s="4">
        <v>0</v>
      </c>
    </row>
    <row r="22" spans="2:36" x14ac:dyDescent="0.35">
      <c r="U22">
        <v>2015</v>
      </c>
      <c r="V22" s="15">
        <v>42066</v>
      </c>
      <c r="W22" t="s">
        <v>237</v>
      </c>
      <c r="X22" t="s">
        <v>230</v>
      </c>
      <c r="Y22" t="s">
        <v>225</v>
      </c>
      <c r="Z22">
        <v>0</v>
      </c>
      <c r="AA22">
        <v>0</v>
      </c>
      <c r="AB22">
        <v>0</v>
      </c>
      <c r="AE22">
        <v>0</v>
      </c>
      <c r="AI22" s="15" t="s">
        <v>240</v>
      </c>
      <c r="AJ22" s="4">
        <v>0</v>
      </c>
    </row>
    <row r="23" spans="2:36" ht="18.75" customHeight="1" x14ac:dyDescent="0.35">
      <c r="B23" s="127" t="s">
        <v>113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U23">
        <v>2015</v>
      </c>
      <c r="V23" s="15">
        <v>42067</v>
      </c>
      <c r="W23" t="s">
        <v>237</v>
      </c>
      <c r="X23" t="s">
        <v>230</v>
      </c>
      <c r="Y23" t="s">
        <v>225</v>
      </c>
      <c r="Z23">
        <v>0</v>
      </c>
      <c r="AA23">
        <v>0</v>
      </c>
      <c r="AB23">
        <v>0</v>
      </c>
      <c r="AE23">
        <v>0</v>
      </c>
      <c r="AI23" s="15" t="s">
        <v>241</v>
      </c>
      <c r="AJ23" s="4">
        <v>0</v>
      </c>
    </row>
    <row r="24" spans="2:36" ht="13.15" x14ac:dyDescent="0.4">
      <c r="B24" s="73"/>
      <c r="C24" s="77" t="s">
        <v>37</v>
      </c>
      <c r="D24" s="77" t="s">
        <v>38</v>
      </c>
      <c r="E24" s="77" t="s">
        <v>39</v>
      </c>
      <c r="F24" s="77" t="s">
        <v>40</v>
      </c>
      <c r="G24" s="77" t="s">
        <v>41</v>
      </c>
      <c r="H24" s="77" t="s">
        <v>42</v>
      </c>
      <c r="I24" s="77" t="s">
        <v>43</v>
      </c>
      <c r="J24" s="77" t="s">
        <v>44</v>
      </c>
      <c r="K24" s="77" t="s">
        <v>45</v>
      </c>
      <c r="L24" s="77" t="s">
        <v>46</v>
      </c>
      <c r="M24" s="77" t="s">
        <v>47</v>
      </c>
      <c r="N24" s="77" t="s">
        <v>48</v>
      </c>
      <c r="O24" s="1"/>
      <c r="U24">
        <v>2015</v>
      </c>
      <c r="V24" s="15">
        <v>42068</v>
      </c>
      <c r="W24" t="s">
        <v>237</v>
      </c>
      <c r="X24" t="s">
        <v>230</v>
      </c>
      <c r="Y24" t="s">
        <v>225</v>
      </c>
      <c r="Z24">
        <v>0</v>
      </c>
      <c r="AA24">
        <v>0</v>
      </c>
      <c r="AB24">
        <v>0</v>
      </c>
      <c r="AE24">
        <v>0</v>
      </c>
      <c r="AI24" s="15" t="s">
        <v>242</v>
      </c>
      <c r="AJ24" s="4">
        <v>0</v>
      </c>
    </row>
    <row r="25" spans="2:36" s="2" customFormat="1" ht="13.15" x14ac:dyDescent="0.4">
      <c r="B25" s="77" t="s">
        <v>114</v>
      </c>
      <c r="C25" s="77">
        <v>1</v>
      </c>
      <c r="D25" s="77">
        <v>2</v>
      </c>
      <c r="E25" s="77">
        <v>3</v>
      </c>
      <c r="F25" s="77">
        <v>4</v>
      </c>
      <c r="G25" s="77">
        <v>5</v>
      </c>
      <c r="H25" s="77">
        <v>6</v>
      </c>
      <c r="I25" s="77">
        <v>7</v>
      </c>
      <c r="J25" s="77">
        <v>8</v>
      </c>
      <c r="K25" s="77">
        <v>9</v>
      </c>
      <c r="L25" s="77">
        <v>10</v>
      </c>
      <c r="M25" s="77">
        <v>11</v>
      </c>
      <c r="N25" s="77">
        <v>12</v>
      </c>
      <c r="O25" s="31" t="s">
        <v>100</v>
      </c>
      <c r="U25">
        <v>2015</v>
      </c>
      <c r="V25" s="15">
        <v>42069</v>
      </c>
      <c r="W25" t="s">
        <v>237</v>
      </c>
      <c r="X25" t="s">
        <v>230</v>
      </c>
      <c r="Y25" t="s">
        <v>225</v>
      </c>
      <c r="Z25">
        <v>0</v>
      </c>
      <c r="AA25">
        <v>0</v>
      </c>
      <c r="AB25">
        <v>0</v>
      </c>
      <c r="AC25"/>
      <c r="AD25"/>
      <c r="AE25">
        <v>0</v>
      </c>
      <c r="AF25"/>
      <c r="AG25"/>
      <c r="AH25"/>
      <c r="AI25" s="15" t="s">
        <v>243</v>
      </c>
      <c r="AJ25" s="4">
        <v>0</v>
      </c>
    </row>
    <row r="26" spans="2:36" s="2" customFormat="1" ht="13.15" x14ac:dyDescent="0.4">
      <c r="B26" s="78">
        <v>2013</v>
      </c>
      <c r="C26" s="107">
        <v>0</v>
      </c>
      <c r="D26" s="107">
        <v>1001450</v>
      </c>
      <c r="E26" s="107">
        <v>0</v>
      </c>
      <c r="F26" s="107">
        <v>0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0</v>
      </c>
      <c r="O26" s="63">
        <f>SUM(C26:N26)</f>
        <v>1001450</v>
      </c>
      <c r="U26">
        <v>2015</v>
      </c>
      <c r="V26" s="15">
        <v>42070</v>
      </c>
      <c r="W26" t="s">
        <v>237</v>
      </c>
      <c r="X26" t="s">
        <v>230</v>
      </c>
      <c r="Y26" t="s">
        <v>225</v>
      </c>
      <c r="Z26">
        <v>0</v>
      </c>
      <c r="AA26">
        <v>0</v>
      </c>
      <c r="AB26">
        <v>0</v>
      </c>
      <c r="AC26"/>
      <c r="AD26"/>
      <c r="AE26">
        <v>0</v>
      </c>
      <c r="AF26"/>
      <c r="AG26"/>
      <c r="AH26"/>
      <c r="AI26" s="15" t="s">
        <v>244</v>
      </c>
      <c r="AJ26" s="4">
        <v>0</v>
      </c>
    </row>
    <row r="27" spans="2:36" s="2" customFormat="1" x14ac:dyDescent="0.35">
      <c r="B27" s="79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63"/>
      <c r="U27">
        <v>2015</v>
      </c>
      <c r="V27" s="15">
        <v>42071</v>
      </c>
      <c r="W27" t="s">
        <v>237</v>
      </c>
      <c r="X27" t="s">
        <v>230</v>
      </c>
      <c r="Y27" t="s">
        <v>225</v>
      </c>
      <c r="Z27">
        <v>0</v>
      </c>
      <c r="AA27">
        <v>0</v>
      </c>
      <c r="AB27">
        <v>0</v>
      </c>
      <c r="AC27"/>
      <c r="AD27"/>
      <c r="AE27">
        <v>0</v>
      </c>
      <c r="AF27"/>
      <c r="AG27"/>
      <c r="AH27"/>
      <c r="AI27" s="15" t="s">
        <v>229</v>
      </c>
      <c r="AJ27" s="4">
        <v>0</v>
      </c>
    </row>
    <row r="28" spans="2:36" s="2" customFormat="1" ht="13.15" x14ac:dyDescent="0.4">
      <c r="B28" s="78">
        <v>2014</v>
      </c>
      <c r="C28" s="107">
        <v>0</v>
      </c>
      <c r="D28" s="107">
        <v>0</v>
      </c>
      <c r="E28" s="107">
        <v>0</v>
      </c>
      <c r="F28" s="107">
        <v>0</v>
      </c>
      <c r="G28" s="107">
        <v>0</v>
      </c>
      <c r="H28" s="107">
        <v>0</v>
      </c>
      <c r="I28" s="107">
        <v>0</v>
      </c>
      <c r="J28" s="107">
        <v>0</v>
      </c>
      <c r="K28" s="107">
        <v>0</v>
      </c>
      <c r="L28" s="107">
        <v>0</v>
      </c>
      <c r="M28" s="107">
        <v>0</v>
      </c>
      <c r="N28" s="107">
        <v>0</v>
      </c>
      <c r="O28" s="63">
        <f t="shared" ref="O28:O46" si="0">SUM(C28:N28)</f>
        <v>0</v>
      </c>
      <c r="U28">
        <v>2015</v>
      </c>
      <c r="V28" s="15">
        <v>42072</v>
      </c>
      <c r="W28" t="s">
        <v>237</v>
      </c>
      <c r="X28" t="s">
        <v>230</v>
      </c>
      <c r="Y28" t="s">
        <v>225</v>
      </c>
      <c r="Z28">
        <v>0</v>
      </c>
      <c r="AA28">
        <v>0</v>
      </c>
      <c r="AB28">
        <v>0</v>
      </c>
      <c r="AC28"/>
      <c r="AD28"/>
      <c r="AE28">
        <v>0</v>
      </c>
      <c r="AF28"/>
      <c r="AG28"/>
      <c r="AH28"/>
      <c r="AI28" s="15" t="s">
        <v>237</v>
      </c>
      <c r="AJ28" s="4">
        <v>3370150</v>
      </c>
    </row>
    <row r="29" spans="2:36" s="2" customFormat="1" x14ac:dyDescent="0.35">
      <c r="B29" s="79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63"/>
      <c r="U29">
        <v>2015</v>
      </c>
      <c r="V29" s="15">
        <v>42073</v>
      </c>
      <c r="W29" t="s">
        <v>237</v>
      </c>
      <c r="X29" t="s">
        <v>230</v>
      </c>
      <c r="Y29" t="s">
        <v>225</v>
      </c>
      <c r="Z29">
        <v>0</v>
      </c>
      <c r="AA29">
        <v>0</v>
      </c>
      <c r="AB29">
        <v>0</v>
      </c>
      <c r="AC29"/>
      <c r="AD29"/>
      <c r="AE29">
        <v>0</v>
      </c>
      <c r="AF29"/>
      <c r="AG29"/>
      <c r="AH29"/>
      <c r="AI29" s="15" t="s">
        <v>245</v>
      </c>
      <c r="AJ29" s="4">
        <v>37530250</v>
      </c>
    </row>
    <row r="30" spans="2:36" s="2" customFormat="1" ht="13.15" x14ac:dyDescent="0.4">
      <c r="B30" s="78">
        <v>2015</v>
      </c>
      <c r="C30" s="107">
        <v>0</v>
      </c>
      <c r="D30" s="107">
        <v>0</v>
      </c>
      <c r="E30" s="107">
        <v>3370150</v>
      </c>
      <c r="F30" s="107">
        <v>37530250</v>
      </c>
      <c r="G30" s="107">
        <v>88121500</v>
      </c>
      <c r="H30" s="107">
        <v>147320240</v>
      </c>
      <c r="I30" s="107">
        <v>157571080</v>
      </c>
      <c r="J30" s="107">
        <v>131337690</v>
      </c>
      <c r="K30" s="107">
        <v>75775340</v>
      </c>
      <c r="L30" s="107">
        <v>44576340</v>
      </c>
      <c r="M30" s="107">
        <v>2806450</v>
      </c>
      <c r="N30" s="107">
        <v>0</v>
      </c>
      <c r="O30" s="63">
        <f t="shared" si="0"/>
        <v>688409040</v>
      </c>
      <c r="U30">
        <v>2015</v>
      </c>
      <c r="V30" s="15">
        <v>42074</v>
      </c>
      <c r="W30" t="s">
        <v>237</v>
      </c>
      <c r="X30" t="s">
        <v>230</v>
      </c>
      <c r="Y30" t="s">
        <v>225</v>
      </c>
      <c r="Z30">
        <v>0</v>
      </c>
      <c r="AA30">
        <v>0</v>
      </c>
      <c r="AB30">
        <v>0</v>
      </c>
      <c r="AC30"/>
      <c r="AD30"/>
      <c r="AE30">
        <v>0</v>
      </c>
      <c r="AF30"/>
      <c r="AG30"/>
      <c r="AH30"/>
      <c r="AI30" s="15" t="s">
        <v>246</v>
      </c>
      <c r="AJ30" s="4">
        <v>88121500</v>
      </c>
    </row>
    <row r="31" spans="2:36" s="2" customFormat="1" x14ac:dyDescent="0.35">
      <c r="B31" s="79"/>
      <c r="C31" s="115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5"/>
      <c r="O31" s="63"/>
      <c r="U31">
        <v>2015</v>
      </c>
      <c r="V31" s="15">
        <v>42075</v>
      </c>
      <c r="W31" t="s">
        <v>237</v>
      </c>
      <c r="X31" t="s">
        <v>230</v>
      </c>
      <c r="Y31" t="s">
        <v>225</v>
      </c>
      <c r="Z31">
        <v>0</v>
      </c>
      <c r="AA31">
        <v>0</v>
      </c>
      <c r="AB31">
        <v>0</v>
      </c>
      <c r="AC31"/>
      <c r="AD31"/>
      <c r="AE31">
        <v>0</v>
      </c>
      <c r="AF31"/>
      <c r="AG31"/>
      <c r="AH31"/>
      <c r="AI31" s="15" t="s">
        <v>247</v>
      </c>
      <c r="AJ31" s="4">
        <v>147320240</v>
      </c>
    </row>
    <row r="32" spans="2:36" s="2" customFormat="1" ht="13.15" x14ac:dyDescent="0.4">
      <c r="B32" s="78">
        <v>2016</v>
      </c>
      <c r="C32" s="107">
        <v>0</v>
      </c>
      <c r="D32" s="107">
        <v>0</v>
      </c>
      <c r="E32" s="107">
        <v>1477870</v>
      </c>
      <c r="F32" s="107">
        <v>19284580</v>
      </c>
      <c r="G32" s="107">
        <v>84150960</v>
      </c>
      <c r="H32" s="107">
        <v>119760780</v>
      </c>
      <c r="I32" s="107">
        <v>139460890</v>
      </c>
      <c r="J32" s="107">
        <v>130054590</v>
      </c>
      <c r="K32" s="107">
        <v>77292720</v>
      </c>
      <c r="L32" s="107">
        <v>26972380</v>
      </c>
      <c r="M32" s="107">
        <v>1153300</v>
      </c>
      <c r="N32" s="116">
        <v>-540</v>
      </c>
      <c r="O32" s="63">
        <f t="shared" si="0"/>
        <v>599607530</v>
      </c>
      <c r="U32">
        <v>2015</v>
      </c>
      <c r="V32" s="15">
        <v>42076</v>
      </c>
      <c r="W32" t="s">
        <v>237</v>
      </c>
      <c r="X32" t="s">
        <v>230</v>
      </c>
      <c r="Y32" t="s">
        <v>225</v>
      </c>
      <c r="Z32">
        <v>0</v>
      </c>
      <c r="AA32">
        <v>0</v>
      </c>
      <c r="AB32">
        <v>0</v>
      </c>
      <c r="AC32"/>
      <c r="AD32"/>
      <c r="AE32">
        <v>0</v>
      </c>
      <c r="AF32"/>
      <c r="AG32"/>
      <c r="AH32"/>
      <c r="AI32" s="15" t="s">
        <v>248</v>
      </c>
      <c r="AJ32" s="4">
        <v>157571080</v>
      </c>
    </row>
    <row r="33" spans="2:36" s="2" customFormat="1" x14ac:dyDescent="0.35">
      <c r="B33" s="79"/>
      <c r="C33" s="1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63"/>
      <c r="U33">
        <v>2015</v>
      </c>
      <c r="V33" s="15">
        <v>42077</v>
      </c>
      <c r="W33" t="s">
        <v>237</v>
      </c>
      <c r="X33" t="s">
        <v>230</v>
      </c>
      <c r="Y33" t="s">
        <v>225</v>
      </c>
      <c r="Z33">
        <v>0</v>
      </c>
      <c r="AA33">
        <v>0</v>
      </c>
      <c r="AB33">
        <v>0</v>
      </c>
      <c r="AC33"/>
      <c r="AD33"/>
      <c r="AE33">
        <v>0</v>
      </c>
      <c r="AF33"/>
      <c r="AG33"/>
      <c r="AH33"/>
      <c r="AI33" s="15" t="s">
        <v>249</v>
      </c>
      <c r="AJ33" s="4">
        <v>131337690</v>
      </c>
    </row>
    <row r="34" spans="2:36" s="1" customFormat="1" ht="13.15" x14ac:dyDescent="0.4">
      <c r="B34" s="78">
        <v>2017</v>
      </c>
      <c r="C34" s="107">
        <v>0</v>
      </c>
      <c r="D34" s="107">
        <v>0</v>
      </c>
      <c r="E34" s="107">
        <v>560490</v>
      </c>
      <c r="F34" s="107">
        <v>9679010</v>
      </c>
      <c r="G34" s="107">
        <v>68404200</v>
      </c>
      <c r="H34" s="107">
        <v>119137780</v>
      </c>
      <c r="I34" s="107">
        <v>154396000</v>
      </c>
      <c r="J34" s="107">
        <v>127123060</v>
      </c>
      <c r="K34" s="107">
        <v>75936770</v>
      </c>
      <c r="L34" s="107">
        <v>36638010</v>
      </c>
      <c r="M34" s="107">
        <v>2283710</v>
      </c>
      <c r="N34" s="116">
        <v>-430</v>
      </c>
      <c r="O34" s="63">
        <f>SUM(C34:N34)</f>
        <v>594158600</v>
      </c>
      <c r="U34">
        <v>2015</v>
      </c>
      <c r="V34" s="15">
        <v>42078</v>
      </c>
      <c r="W34" t="s">
        <v>237</v>
      </c>
      <c r="X34" t="s">
        <v>230</v>
      </c>
      <c r="Y34" t="s">
        <v>225</v>
      </c>
      <c r="Z34">
        <v>0</v>
      </c>
      <c r="AA34">
        <v>0</v>
      </c>
      <c r="AB34">
        <v>0</v>
      </c>
      <c r="AC34"/>
      <c r="AD34"/>
      <c r="AE34">
        <v>0</v>
      </c>
      <c r="AF34"/>
      <c r="AG34"/>
      <c r="AH34"/>
      <c r="AI34" s="15" t="s">
        <v>250</v>
      </c>
      <c r="AJ34" s="4">
        <v>75775340</v>
      </c>
    </row>
    <row r="35" spans="2:36" x14ac:dyDescent="0.35">
      <c r="B35" s="79"/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63"/>
      <c r="P35" s="40"/>
      <c r="U35">
        <v>2015</v>
      </c>
      <c r="V35" s="15">
        <v>42079</v>
      </c>
      <c r="W35" t="s">
        <v>237</v>
      </c>
      <c r="X35" t="s">
        <v>230</v>
      </c>
      <c r="Y35" t="s">
        <v>225</v>
      </c>
      <c r="Z35">
        <v>0</v>
      </c>
      <c r="AA35">
        <v>0</v>
      </c>
      <c r="AB35">
        <v>0</v>
      </c>
      <c r="AE35">
        <v>0</v>
      </c>
      <c r="AI35" s="15" t="s">
        <v>251</v>
      </c>
      <c r="AJ35" s="4">
        <v>44576340</v>
      </c>
    </row>
    <row r="36" spans="2:36" s="1" customFormat="1" ht="13.15" x14ac:dyDescent="0.4">
      <c r="B36" s="78">
        <v>2018</v>
      </c>
      <c r="C36" s="107">
        <v>0</v>
      </c>
      <c r="D36" s="107">
        <v>0</v>
      </c>
      <c r="E36" s="107">
        <v>1040580</v>
      </c>
      <c r="F36" s="107">
        <v>13326340</v>
      </c>
      <c r="G36" s="107">
        <v>73062520</v>
      </c>
      <c r="H36" s="107">
        <v>124675830</v>
      </c>
      <c r="I36" s="107">
        <v>155363240</v>
      </c>
      <c r="J36" s="107">
        <v>124070110</v>
      </c>
      <c r="K36" s="107">
        <v>75886070</v>
      </c>
      <c r="L36" s="107">
        <v>29437730</v>
      </c>
      <c r="M36" s="107">
        <v>970990</v>
      </c>
      <c r="N36" s="116">
        <v>-440</v>
      </c>
      <c r="O36" s="63">
        <f t="shared" si="0"/>
        <v>597832970</v>
      </c>
      <c r="Q36" s="52"/>
      <c r="U36">
        <v>2015</v>
      </c>
      <c r="V36" s="15">
        <v>42080</v>
      </c>
      <c r="W36" t="s">
        <v>237</v>
      </c>
      <c r="X36" t="s">
        <v>230</v>
      </c>
      <c r="Y36" t="s">
        <v>225</v>
      </c>
      <c r="Z36">
        <v>0</v>
      </c>
      <c r="AA36">
        <v>0</v>
      </c>
      <c r="AB36">
        <v>0</v>
      </c>
      <c r="AC36"/>
      <c r="AD36"/>
      <c r="AE36">
        <v>0</v>
      </c>
      <c r="AF36"/>
      <c r="AG36"/>
      <c r="AH36"/>
      <c r="AI36" s="15" t="s">
        <v>252</v>
      </c>
      <c r="AJ36" s="4">
        <v>2806450</v>
      </c>
    </row>
    <row r="37" spans="2:36" x14ac:dyDescent="0.35">
      <c r="B37" s="79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63"/>
      <c r="U37">
        <v>2015</v>
      </c>
      <c r="V37" s="15">
        <v>42081</v>
      </c>
      <c r="W37" t="s">
        <v>237</v>
      </c>
      <c r="X37" t="s">
        <v>230</v>
      </c>
      <c r="Y37" t="s">
        <v>225</v>
      </c>
      <c r="Z37">
        <v>0</v>
      </c>
      <c r="AA37">
        <v>0</v>
      </c>
      <c r="AB37">
        <v>0</v>
      </c>
      <c r="AE37">
        <v>0</v>
      </c>
      <c r="AI37" s="15" t="s">
        <v>253</v>
      </c>
      <c r="AJ37" s="4">
        <v>0</v>
      </c>
    </row>
    <row r="38" spans="2:36" s="1" customFormat="1" ht="13.15" x14ac:dyDescent="0.4">
      <c r="B38" s="78">
        <v>2019</v>
      </c>
      <c r="C38" s="107">
        <v>0</v>
      </c>
      <c r="D38" s="107">
        <v>0</v>
      </c>
      <c r="E38" s="107">
        <v>1111090</v>
      </c>
      <c r="F38" s="107">
        <v>13460270</v>
      </c>
      <c r="G38" s="107">
        <v>72493430</v>
      </c>
      <c r="H38" s="107">
        <v>129389560</v>
      </c>
      <c r="I38" s="107">
        <v>145477260</v>
      </c>
      <c r="J38" s="107">
        <v>125470940</v>
      </c>
      <c r="K38" s="107">
        <v>73846670</v>
      </c>
      <c r="L38" s="107">
        <v>31415710</v>
      </c>
      <c r="M38" s="107">
        <v>1722730</v>
      </c>
      <c r="N38" s="116">
        <v>-430</v>
      </c>
      <c r="O38" s="63">
        <f t="shared" si="0"/>
        <v>594387230</v>
      </c>
      <c r="U38">
        <v>2015</v>
      </c>
      <c r="V38" s="15">
        <v>42082</v>
      </c>
      <c r="W38" t="s">
        <v>237</v>
      </c>
      <c r="X38" t="s">
        <v>230</v>
      </c>
      <c r="Y38" t="s">
        <v>225</v>
      </c>
      <c r="Z38">
        <v>0</v>
      </c>
      <c r="AA38">
        <v>0</v>
      </c>
      <c r="AB38">
        <v>0</v>
      </c>
      <c r="AC38"/>
      <c r="AD38"/>
      <c r="AE38">
        <v>0</v>
      </c>
      <c r="AF38"/>
      <c r="AG38"/>
      <c r="AH38"/>
      <c r="AI38" s="15" t="s">
        <v>254</v>
      </c>
      <c r="AJ38" s="4">
        <v>0</v>
      </c>
    </row>
    <row r="39" spans="2:36" x14ac:dyDescent="0.35">
      <c r="B39" s="79"/>
      <c r="C39" s="115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63"/>
      <c r="U39">
        <v>2015</v>
      </c>
      <c r="V39" s="15">
        <v>42083</v>
      </c>
      <c r="W39" t="s">
        <v>237</v>
      </c>
      <c r="X39" t="s">
        <v>230</v>
      </c>
      <c r="Y39" t="s">
        <v>225</v>
      </c>
      <c r="Z39">
        <v>0</v>
      </c>
      <c r="AA39">
        <v>0</v>
      </c>
      <c r="AB39">
        <v>0</v>
      </c>
      <c r="AE39">
        <v>0</v>
      </c>
      <c r="AI39" s="15" t="s">
        <v>255</v>
      </c>
      <c r="AJ39" s="4">
        <v>0</v>
      </c>
    </row>
    <row r="40" spans="2:36" s="1" customFormat="1" ht="13.15" x14ac:dyDescent="0.4">
      <c r="B40" s="78">
        <v>2020</v>
      </c>
      <c r="C40" s="107">
        <v>0</v>
      </c>
      <c r="D40" s="107">
        <v>0</v>
      </c>
      <c r="E40" s="107">
        <v>1911900</v>
      </c>
      <c r="F40" s="107">
        <v>21505610</v>
      </c>
      <c r="G40" s="107">
        <v>71157500</v>
      </c>
      <c r="H40" s="107">
        <v>121354290</v>
      </c>
      <c r="I40" s="107">
        <v>154556760</v>
      </c>
      <c r="J40" s="107">
        <v>144167720</v>
      </c>
      <c r="K40" s="107">
        <v>82629090</v>
      </c>
      <c r="L40" s="107">
        <v>37312380</v>
      </c>
      <c r="M40" s="107">
        <v>1973870</v>
      </c>
      <c r="N40" s="107">
        <v>0</v>
      </c>
      <c r="O40" s="63">
        <f t="shared" si="0"/>
        <v>636569120</v>
      </c>
      <c r="U40">
        <v>2015</v>
      </c>
      <c r="V40" s="15">
        <v>42084</v>
      </c>
      <c r="W40" t="s">
        <v>237</v>
      </c>
      <c r="X40" t="s">
        <v>230</v>
      </c>
      <c r="Y40" t="s">
        <v>225</v>
      </c>
      <c r="Z40">
        <v>0</v>
      </c>
      <c r="AA40">
        <v>0</v>
      </c>
      <c r="AB40">
        <v>0</v>
      </c>
      <c r="AC40"/>
      <c r="AD40"/>
      <c r="AE40">
        <v>0</v>
      </c>
      <c r="AF40"/>
      <c r="AG40"/>
      <c r="AH40"/>
      <c r="AI40" s="15" t="s">
        <v>256</v>
      </c>
      <c r="AJ40" s="4">
        <v>1477870</v>
      </c>
    </row>
    <row r="41" spans="2:36" x14ac:dyDescent="0.35">
      <c r="B41" s="79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63"/>
      <c r="U41">
        <v>2015</v>
      </c>
      <c r="V41" s="15">
        <v>42085</v>
      </c>
      <c r="W41" t="s">
        <v>237</v>
      </c>
      <c r="X41" t="s">
        <v>230</v>
      </c>
      <c r="Y41" t="s">
        <v>225</v>
      </c>
      <c r="Z41">
        <v>48.87</v>
      </c>
      <c r="AA41">
        <v>53.98</v>
      </c>
      <c r="AB41">
        <v>5.12</v>
      </c>
      <c r="AE41">
        <v>53980</v>
      </c>
      <c r="AI41" s="15" t="s">
        <v>257</v>
      </c>
      <c r="AJ41" s="4">
        <v>19284580</v>
      </c>
    </row>
    <row r="42" spans="2:36" s="1" customFormat="1" ht="13.15" x14ac:dyDescent="0.4">
      <c r="B42" s="78">
        <v>2021</v>
      </c>
      <c r="C42" s="107">
        <v>777350</v>
      </c>
      <c r="D42" s="107">
        <v>224360</v>
      </c>
      <c r="E42" s="107">
        <v>14734240</v>
      </c>
      <c r="F42" s="107">
        <v>70861560</v>
      </c>
      <c r="G42" s="107">
        <v>110327570</v>
      </c>
      <c r="H42" s="107">
        <v>139523820</v>
      </c>
      <c r="I42" s="107">
        <v>157536910</v>
      </c>
      <c r="J42" s="107">
        <v>119290490</v>
      </c>
      <c r="K42" s="107">
        <v>61631710</v>
      </c>
      <c r="L42" s="107">
        <v>34585410</v>
      </c>
      <c r="M42" s="107">
        <v>2242640</v>
      </c>
      <c r="N42" s="107">
        <v>1409070</v>
      </c>
      <c r="O42" s="63">
        <f t="shared" si="0"/>
        <v>713145130</v>
      </c>
      <c r="U42">
        <v>2015</v>
      </c>
      <c r="V42" s="15">
        <v>42086</v>
      </c>
      <c r="W42" t="s">
        <v>237</v>
      </c>
      <c r="X42" t="s">
        <v>230</v>
      </c>
      <c r="Y42" t="s">
        <v>225</v>
      </c>
      <c r="Z42">
        <v>105.89</v>
      </c>
      <c r="AA42">
        <v>116.98</v>
      </c>
      <c r="AB42">
        <v>11.09</v>
      </c>
      <c r="AC42"/>
      <c r="AD42"/>
      <c r="AE42">
        <v>116980</v>
      </c>
      <c r="AF42"/>
      <c r="AG42"/>
      <c r="AH42"/>
      <c r="AI42" s="15" t="s">
        <v>258</v>
      </c>
      <c r="AJ42" s="4">
        <v>84150960</v>
      </c>
    </row>
    <row r="43" spans="2:36" x14ac:dyDescent="0.35">
      <c r="B43" s="79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63"/>
      <c r="U43">
        <v>2015</v>
      </c>
      <c r="V43" s="15">
        <v>42087</v>
      </c>
      <c r="W43" t="s">
        <v>237</v>
      </c>
      <c r="X43" t="s">
        <v>230</v>
      </c>
      <c r="Y43" t="s">
        <v>225</v>
      </c>
      <c r="Z43">
        <v>162.1</v>
      </c>
      <c r="AA43">
        <v>179.08</v>
      </c>
      <c r="AB43">
        <v>16.97</v>
      </c>
      <c r="AE43">
        <v>179080</v>
      </c>
      <c r="AI43" s="15" t="s">
        <v>259</v>
      </c>
      <c r="AJ43" s="4">
        <v>119760780</v>
      </c>
    </row>
    <row r="44" spans="2:36" s="1" customFormat="1" ht="13.15" x14ac:dyDescent="0.4">
      <c r="B44" s="78">
        <v>2022</v>
      </c>
      <c r="C44" s="107">
        <v>1040930</v>
      </c>
      <c r="D44" s="107">
        <v>955060</v>
      </c>
      <c r="E44" s="107">
        <v>9613260</v>
      </c>
      <c r="F44" s="107">
        <v>50729310</v>
      </c>
      <c r="G44" s="107">
        <v>73667930</v>
      </c>
      <c r="H44" s="107">
        <v>92616440</v>
      </c>
      <c r="I44" s="107">
        <v>143288520</v>
      </c>
      <c r="J44" s="107">
        <v>138596600</v>
      </c>
      <c r="K44" s="107">
        <v>78514690</v>
      </c>
      <c r="L44" s="107">
        <v>46060900</v>
      </c>
      <c r="M44" s="107">
        <v>2023330</v>
      </c>
      <c r="N44" s="107">
        <v>958030</v>
      </c>
      <c r="O44" s="63">
        <f t="shared" si="0"/>
        <v>638065000</v>
      </c>
      <c r="U44">
        <v>2015</v>
      </c>
      <c r="V44" s="15">
        <v>42088</v>
      </c>
      <c r="W44" t="s">
        <v>237</v>
      </c>
      <c r="X44" t="s">
        <v>230</v>
      </c>
      <c r="Y44" t="s">
        <v>225</v>
      </c>
      <c r="Z44">
        <v>217.91</v>
      </c>
      <c r="AA44">
        <v>240.73</v>
      </c>
      <c r="AB44">
        <v>22.82</v>
      </c>
      <c r="AC44"/>
      <c r="AD44"/>
      <c r="AE44">
        <v>240730</v>
      </c>
      <c r="AF44"/>
      <c r="AG44"/>
      <c r="AH44"/>
      <c r="AI44" s="15" t="s">
        <v>260</v>
      </c>
      <c r="AJ44" s="4">
        <v>139460890</v>
      </c>
    </row>
    <row r="45" spans="2:36" x14ac:dyDescent="0.35">
      <c r="B45" s="79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63"/>
      <c r="U45">
        <v>2015</v>
      </c>
      <c r="V45" s="15">
        <v>42089</v>
      </c>
      <c r="W45" t="s">
        <v>237</v>
      </c>
      <c r="X45" t="s">
        <v>230</v>
      </c>
      <c r="Y45" t="s">
        <v>225</v>
      </c>
      <c r="Z45">
        <v>276.14999999999998</v>
      </c>
      <c r="AA45">
        <v>305.06</v>
      </c>
      <c r="AB45">
        <v>28.92</v>
      </c>
      <c r="AE45">
        <v>305060</v>
      </c>
      <c r="AI45" s="15" t="s">
        <v>261</v>
      </c>
      <c r="AJ45" s="4">
        <v>130054590</v>
      </c>
    </row>
    <row r="46" spans="2:36" s="1" customFormat="1" ht="13.15" x14ac:dyDescent="0.4">
      <c r="B46" s="78">
        <v>2023</v>
      </c>
      <c r="C46" s="107">
        <v>1092280</v>
      </c>
      <c r="D46" s="107">
        <v>1001450</v>
      </c>
      <c r="E46" s="107">
        <v>4864970</v>
      </c>
      <c r="F46" s="107">
        <v>33590360</v>
      </c>
      <c r="G46" s="107">
        <v>92898670</v>
      </c>
      <c r="H46" s="107">
        <v>135492220</v>
      </c>
      <c r="I46" s="107">
        <v>149945830</v>
      </c>
      <c r="J46" s="107">
        <v>113698920</v>
      </c>
      <c r="K46" s="107">
        <v>63290500</v>
      </c>
      <c r="L46" s="107">
        <v>0</v>
      </c>
      <c r="M46" s="107">
        <v>0</v>
      </c>
      <c r="N46" s="107">
        <v>0</v>
      </c>
      <c r="O46" s="63">
        <f t="shared" si="0"/>
        <v>595875200</v>
      </c>
      <c r="U46">
        <v>2015</v>
      </c>
      <c r="V46" s="15">
        <v>42090</v>
      </c>
      <c r="W46" t="s">
        <v>237</v>
      </c>
      <c r="X46" t="s">
        <v>230</v>
      </c>
      <c r="Y46" t="s">
        <v>225</v>
      </c>
      <c r="Z46">
        <v>333.51</v>
      </c>
      <c r="AA46">
        <v>368.43</v>
      </c>
      <c r="AB46">
        <v>34.92</v>
      </c>
      <c r="AC46"/>
      <c r="AD46"/>
      <c r="AE46">
        <v>368430</v>
      </c>
      <c r="AF46"/>
      <c r="AG46"/>
      <c r="AH46"/>
      <c r="AI46" s="15" t="s">
        <v>262</v>
      </c>
      <c r="AJ46" s="4">
        <v>77292720</v>
      </c>
    </row>
    <row r="47" spans="2:36" x14ac:dyDescent="0.35">
      <c r="B47" s="80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60"/>
      <c r="U47">
        <v>2015</v>
      </c>
      <c r="V47" s="15">
        <v>42091</v>
      </c>
      <c r="W47" t="s">
        <v>237</v>
      </c>
      <c r="X47" t="s">
        <v>230</v>
      </c>
      <c r="Y47" t="s">
        <v>225</v>
      </c>
      <c r="Z47">
        <v>390.92</v>
      </c>
      <c r="AA47">
        <v>431.85</v>
      </c>
      <c r="AB47">
        <v>40.94</v>
      </c>
      <c r="AE47">
        <v>431850</v>
      </c>
      <c r="AI47" s="15" t="s">
        <v>263</v>
      </c>
      <c r="AJ47" s="4">
        <v>26972380</v>
      </c>
    </row>
    <row r="48" spans="2:36" x14ac:dyDescent="0.35">
      <c r="U48">
        <v>2015</v>
      </c>
      <c r="V48" s="15">
        <v>42092</v>
      </c>
      <c r="W48" t="s">
        <v>237</v>
      </c>
      <c r="X48" t="s">
        <v>230</v>
      </c>
      <c r="Y48" t="s">
        <v>225</v>
      </c>
      <c r="Z48">
        <v>447.72</v>
      </c>
      <c r="AA48">
        <v>494.61</v>
      </c>
      <c r="AB48">
        <v>46.88</v>
      </c>
      <c r="AE48">
        <v>494610</v>
      </c>
      <c r="AI48" s="15" t="s">
        <v>264</v>
      </c>
      <c r="AJ48" s="4">
        <v>1153300</v>
      </c>
    </row>
    <row r="49" spans="2:36" x14ac:dyDescent="0.35"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U49">
        <v>2015</v>
      </c>
      <c r="V49" s="15">
        <v>42093</v>
      </c>
      <c r="W49" t="s">
        <v>237</v>
      </c>
      <c r="X49" t="s">
        <v>230</v>
      </c>
      <c r="Y49" t="s">
        <v>225</v>
      </c>
      <c r="Z49">
        <v>505.34</v>
      </c>
      <c r="AA49">
        <v>558.25</v>
      </c>
      <c r="AB49">
        <v>52.92</v>
      </c>
      <c r="AE49">
        <v>558250</v>
      </c>
      <c r="AI49" s="15" t="s">
        <v>265</v>
      </c>
      <c r="AJ49" s="4">
        <v>-540</v>
      </c>
    </row>
    <row r="50" spans="2:36" x14ac:dyDescent="0.35"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U50">
        <v>2015</v>
      </c>
      <c r="V50" s="15">
        <v>42094</v>
      </c>
      <c r="W50" t="s">
        <v>237</v>
      </c>
      <c r="X50" t="s">
        <v>230</v>
      </c>
      <c r="Y50" t="s">
        <v>225</v>
      </c>
      <c r="Z50">
        <v>562.29</v>
      </c>
      <c r="AA50">
        <v>621.17999999999995</v>
      </c>
      <c r="AB50">
        <v>58.88</v>
      </c>
      <c r="AE50">
        <v>621180</v>
      </c>
      <c r="AI50" s="15" t="s">
        <v>266</v>
      </c>
      <c r="AJ50" s="4">
        <v>0</v>
      </c>
    </row>
    <row r="51" spans="2:36" x14ac:dyDescent="0.35"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U51">
        <v>2015</v>
      </c>
      <c r="V51" s="15">
        <v>42095</v>
      </c>
      <c r="W51" t="s">
        <v>245</v>
      </c>
      <c r="X51" t="s">
        <v>230</v>
      </c>
      <c r="Y51" t="s">
        <v>225</v>
      </c>
      <c r="Z51">
        <v>617.23</v>
      </c>
      <c r="AA51">
        <v>681.87</v>
      </c>
      <c r="AB51">
        <v>64.63</v>
      </c>
      <c r="AE51">
        <v>681870</v>
      </c>
      <c r="AI51" s="15" t="s">
        <v>267</v>
      </c>
      <c r="AJ51" s="4">
        <v>0</v>
      </c>
    </row>
    <row r="52" spans="2:36" x14ac:dyDescent="0.35"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U52">
        <v>2015</v>
      </c>
      <c r="V52" s="15">
        <v>42096</v>
      </c>
      <c r="W52" t="s">
        <v>245</v>
      </c>
      <c r="X52" t="s">
        <v>230</v>
      </c>
      <c r="Y52" t="s">
        <v>225</v>
      </c>
      <c r="Z52">
        <v>674.3</v>
      </c>
      <c r="AA52">
        <v>744.91</v>
      </c>
      <c r="AB52">
        <v>70.61</v>
      </c>
      <c r="AE52">
        <v>744910</v>
      </c>
      <c r="AI52" s="15" t="s">
        <v>268</v>
      </c>
      <c r="AJ52" s="4">
        <v>560490</v>
      </c>
    </row>
    <row r="53" spans="2:36" x14ac:dyDescent="0.35">
      <c r="B53" s="81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U53">
        <v>2015</v>
      </c>
      <c r="V53" s="15">
        <v>42097</v>
      </c>
      <c r="W53" t="s">
        <v>245</v>
      </c>
      <c r="X53" t="s">
        <v>230</v>
      </c>
      <c r="Y53" t="s">
        <v>225</v>
      </c>
      <c r="Z53">
        <v>731.85</v>
      </c>
      <c r="AA53">
        <v>808.48</v>
      </c>
      <c r="AB53">
        <v>76.64</v>
      </c>
      <c r="AE53">
        <v>808480</v>
      </c>
      <c r="AI53" s="15" t="s">
        <v>269</v>
      </c>
      <c r="AJ53" s="4">
        <v>9679010</v>
      </c>
    </row>
    <row r="54" spans="2:36" x14ac:dyDescent="0.35"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U54">
        <v>2015</v>
      </c>
      <c r="V54" s="15">
        <v>42098</v>
      </c>
      <c r="W54" t="s">
        <v>245</v>
      </c>
      <c r="X54" t="s">
        <v>230</v>
      </c>
      <c r="Y54" t="s">
        <v>225</v>
      </c>
      <c r="Z54">
        <v>789.11</v>
      </c>
      <c r="AA54">
        <v>871.74</v>
      </c>
      <c r="AB54">
        <v>82.63</v>
      </c>
      <c r="AE54">
        <v>871740</v>
      </c>
      <c r="AI54" s="15" t="s">
        <v>270</v>
      </c>
      <c r="AJ54" s="4">
        <v>68404200</v>
      </c>
    </row>
    <row r="55" spans="2:36" x14ac:dyDescent="0.35">
      <c r="B55" s="81"/>
      <c r="C55" s="81"/>
      <c r="D55" s="81"/>
      <c r="E55" s="82"/>
      <c r="F55" s="73"/>
      <c r="G55" s="73"/>
      <c r="H55" s="73"/>
      <c r="I55" s="73"/>
      <c r="J55" s="73"/>
      <c r="K55" s="73"/>
      <c r="L55" s="73"/>
      <c r="M55" s="73"/>
      <c r="N55" s="73"/>
      <c r="U55">
        <v>2015</v>
      </c>
      <c r="V55" s="15">
        <v>42099</v>
      </c>
      <c r="W55" t="s">
        <v>245</v>
      </c>
      <c r="X55" t="s">
        <v>230</v>
      </c>
      <c r="Y55" t="s">
        <v>225</v>
      </c>
      <c r="Z55">
        <v>846.2</v>
      </c>
      <c r="AA55">
        <v>934.81</v>
      </c>
      <c r="AB55">
        <v>88.61</v>
      </c>
      <c r="AE55">
        <v>934810</v>
      </c>
      <c r="AI55" s="15" t="s">
        <v>271</v>
      </c>
      <c r="AJ55" s="4">
        <v>119137780</v>
      </c>
    </row>
    <row r="56" spans="2:36" x14ac:dyDescent="0.35">
      <c r="B56" s="83"/>
      <c r="C56" s="84"/>
      <c r="D56" s="85"/>
      <c r="E56" s="73"/>
      <c r="F56" s="73"/>
      <c r="G56" s="73"/>
      <c r="H56" s="73"/>
      <c r="I56" s="73"/>
      <c r="J56" s="73"/>
      <c r="K56" s="73"/>
      <c r="L56" s="73"/>
      <c r="M56" s="73"/>
      <c r="N56" s="73"/>
      <c r="U56">
        <v>2015</v>
      </c>
      <c r="V56" s="15">
        <v>42100</v>
      </c>
      <c r="W56" t="s">
        <v>245</v>
      </c>
      <c r="X56" t="s">
        <v>230</v>
      </c>
      <c r="Y56" t="s">
        <v>225</v>
      </c>
      <c r="Z56">
        <v>903.17</v>
      </c>
      <c r="AA56">
        <v>997.74</v>
      </c>
      <c r="AB56">
        <v>94.58</v>
      </c>
      <c r="AE56">
        <v>997740</v>
      </c>
      <c r="AI56" s="15" t="s">
        <v>272</v>
      </c>
      <c r="AJ56" s="4">
        <v>154396000</v>
      </c>
    </row>
    <row r="57" spans="2:36" x14ac:dyDescent="0.35">
      <c r="B57" s="83"/>
      <c r="C57" s="84"/>
      <c r="D57" s="85"/>
      <c r="E57" s="73"/>
      <c r="F57" s="73"/>
      <c r="G57" s="73"/>
      <c r="H57" s="73"/>
      <c r="I57" s="73"/>
      <c r="J57" s="73"/>
      <c r="K57" s="73"/>
      <c r="L57" s="73"/>
      <c r="M57" s="73"/>
      <c r="N57" s="73"/>
      <c r="U57">
        <v>2015</v>
      </c>
      <c r="V57" s="15">
        <v>42101</v>
      </c>
      <c r="W57" t="s">
        <v>245</v>
      </c>
      <c r="X57" t="s">
        <v>230</v>
      </c>
      <c r="Y57" t="s">
        <v>225</v>
      </c>
      <c r="Z57">
        <v>961.47</v>
      </c>
      <c r="AA57">
        <v>1062.1500000000001</v>
      </c>
      <c r="AB57">
        <v>100.68</v>
      </c>
      <c r="AE57">
        <v>1062150</v>
      </c>
      <c r="AI57" s="15" t="s">
        <v>273</v>
      </c>
      <c r="AJ57" s="4">
        <v>127123060</v>
      </c>
    </row>
    <row r="58" spans="2:36" x14ac:dyDescent="0.35">
      <c r="B58" s="83"/>
      <c r="C58" s="84"/>
      <c r="D58" s="85"/>
      <c r="E58" s="73"/>
      <c r="F58" s="73"/>
      <c r="G58" s="73"/>
      <c r="H58" s="73"/>
      <c r="I58" s="73"/>
      <c r="J58" s="73"/>
      <c r="K58" s="73"/>
      <c r="L58" s="73"/>
      <c r="M58" s="73"/>
      <c r="N58" s="73"/>
      <c r="U58">
        <v>2015</v>
      </c>
      <c r="V58" s="15">
        <v>42102</v>
      </c>
      <c r="W58" t="s">
        <v>245</v>
      </c>
      <c r="X58" t="s">
        <v>230</v>
      </c>
      <c r="Y58" t="s">
        <v>225</v>
      </c>
      <c r="Z58">
        <v>1020.46</v>
      </c>
      <c r="AA58">
        <v>1127.32</v>
      </c>
      <c r="AB58">
        <v>106.86</v>
      </c>
      <c r="AE58">
        <v>1127320</v>
      </c>
      <c r="AI58" s="15" t="s">
        <v>274</v>
      </c>
      <c r="AJ58" s="4">
        <v>75936770</v>
      </c>
    </row>
    <row r="59" spans="2:36" x14ac:dyDescent="0.35">
      <c r="B59" s="83"/>
      <c r="C59" s="84"/>
      <c r="D59" s="85"/>
      <c r="E59" s="73"/>
      <c r="F59" s="73"/>
      <c r="G59" s="73"/>
      <c r="H59" s="73"/>
      <c r="I59" s="73"/>
      <c r="J59" s="73"/>
      <c r="K59" s="73"/>
      <c r="L59" s="73"/>
      <c r="M59" s="73"/>
      <c r="N59" s="73"/>
      <c r="U59">
        <v>2015</v>
      </c>
      <c r="V59" s="15">
        <v>42103</v>
      </c>
      <c r="W59" t="s">
        <v>245</v>
      </c>
      <c r="X59" t="s">
        <v>230</v>
      </c>
      <c r="Y59" t="s">
        <v>225</v>
      </c>
      <c r="Z59">
        <v>1078.42</v>
      </c>
      <c r="AA59">
        <v>1191.3499999999999</v>
      </c>
      <c r="AB59">
        <v>112.93</v>
      </c>
      <c r="AE59">
        <v>1191350</v>
      </c>
      <c r="AI59" s="15" t="s">
        <v>152</v>
      </c>
      <c r="AJ59" s="4">
        <v>36638010</v>
      </c>
    </row>
    <row r="60" spans="2:36" x14ac:dyDescent="0.35">
      <c r="B60" s="83"/>
      <c r="C60" s="84"/>
      <c r="D60" s="85"/>
      <c r="E60" s="73"/>
      <c r="F60" s="73"/>
      <c r="G60" s="73"/>
      <c r="H60" s="73"/>
      <c r="I60" s="73"/>
      <c r="J60" s="73"/>
      <c r="K60" s="73"/>
      <c r="L60" s="73"/>
      <c r="M60" s="73"/>
      <c r="N60" s="73"/>
      <c r="U60">
        <v>2015</v>
      </c>
      <c r="V60" s="15">
        <v>42104</v>
      </c>
      <c r="W60" t="s">
        <v>245</v>
      </c>
      <c r="X60" t="s">
        <v>230</v>
      </c>
      <c r="Y60" t="s">
        <v>225</v>
      </c>
      <c r="Z60">
        <v>1136.22</v>
      </c>
      <c r="AA60">
        <v>1255.2</v>
      </c>
      <c r="AB60">
        <v>118.98</v>
      </c>
      <c r="AE60">
        <v>1255200</v>
      </c>
      <c r="AI60" s="15" t="s">
        <v>153</v>
      </c>
      <c r="AJ60" s="4">
        <v>2283710</v>
      </c>
    </row>
    <row r="61" spans="2:36" x14ac:dyDescent="0.35">
      <c r="B61" s="83"/>
      <c r="C61" s="84"/>
      <c r="D61" s="85"/>
      <c r="E61" s="73"/>
      <c r="F61" s="73"/>
      <c r="G61" s="73"/>
      <c r="H61" s="73"/>
      <c r="I61" s="73"/>
      <c r="J61" s="73"/>
      <c r="K61" s="73"/>
      <c r="L61" s="73"/>
      <c r="M61" s="73"/>
      <c r="N61" s="73"/>
      <c r="U61">
        <v>2015</v>
      </c>
      <c r="V61" s="15">
        <v>42105</v>
      </c>
      <c r="W61" t="s">
        <v>245</v>
      </c>
      <c r="X61" t="s">
        <v>230</v>
      </c>
      <c r="Y61" t="s">
        <v>225</v>
      </c>
      <c r="Z61">
        <v>1194.08</v>
      </c>
      <c r="AA61">
        <v>1319.12</v>
      </c>
      <c r="AB61">
        <v>125.04</v>
      </c>
      <c r="AE61">
        <v>1319120</v>
      </c>
      <c r="AI61" s="15" t="s">
        <v>154</v>
      </c>
      <c r="AJ61" s="4">
        <v>-430</v>
      </c>
    </row>
    <row r="62" spans="2:36" x14ac:dyDescent="0.35">
      <c r="B62" s="83"/>
      <c r="C62" s="84"/>
      <c r="D62" s="85"/>
      <c r="E62" s="73"/>
      <c r="F62" s="73"/>
      <c r="G62" s="73"/>
      <c r="H62" s="73"/>
      <c r="I62" s="73"/>
      <c r="J62" s="73"/>
      <c r="K62" s="73"/>
      <c r="L62" s="73"/>
      <c r="M62" s="73"/>
      <c r="N62" s="73"/>
      <c r="U62">
        <v>2015</v>
      </c>
      <c r="V62" s="15">
        <v>42106</v>
      </c>
      <c r="W62" t="s">
        <v>245</v>
      </c>
      <c r="X62" t="s">
        <v>230</v>
      </c>
      <c r="Y62" t="s">
        <v>225</v>
      </c>
      <c r="Z62">
        <v>1194.9100000000001</v>
      </c>
      <c r="AA62">
        <v>1320.04</v>
      </c>
      <c r="AB62">
        <v>125.13</v>
      </c>
      <c r="AE62">
        <v>1320040</v>
      </c>
      <c r="AI62" s="15" t="s">
        <v>155</v>
      </c>
      <c r="AJ62" s="4">
        <v>0</v>
      </c>
    </row>
    <row r="63" spans="2:36" x14ac:dyDescent="0.35">
      <c r="B63" s="83"/>
      <c r="C63" s="84"/>
      <c r="D63" s="85"/>
      <c r="E63" s="73"/>
      <c r="F63" s="73"/>
      <c r="G63" s="73"/>
      <c r="H63" s="73"/>
      <c r="I63" s="73"/>
      <c r="J63" s="73"/>
      <c r="K63" s="73"/>
      <c r="L63" s="73"/>
      <c r="M63" s="73"/>
      <c r="N63" s="73"/>
      <c r="U63">
        <v>2015</v>
      </c>
      <c r="V63" s="15">
        <v>42107</v>
      </c>
      <c r="W63" t="s">
        <v>245</v>
      </c>
      <c r="X63" t="s">
        <v>230</v>
      </c>
      <c r="Y63" t="s">
        <v>225</v>
      </c>
      <c r="Z63">
        <v>1196.3800000000001</v>
      </c>
      <c r="AA63">
        <v>1321.66</v>
      </c>
      <c r="AB63">
        <v>125.28</v>
      </c>
      <c r="AE63">
        <v>1321660</v>
      </c>
      <c r="AI63" s="15" t="s">
        <v>156</v>
      </c>
      <c r="AJ63" s="4">
        <v>0</v>
      </c>
    </row>
    <row r="64" spans="2:36" x14ac:dyDescent="0.35">
      <c r="B64" s="83"/>
      <c r="C64" s="84"/>
      <c r="D64" s="85"/>
      <c r="E64" s="73"/>
      <c r="F64" s="73"/>
      <c r="G64" s="73"/>
      <c r="H64" s="73"/>
      <c r="I64" s="73"/>
      <c r="J64" s="73"/>
      <c r="K64" s="73"/>
      <c r="L64" s="73"/>
      <c r="M64" s="73"/>
      <c r="N64" s="73"/>
      <c r="U64">
        <v>2015</v>
      </c>
      <c r="V64" s="15">
        <v>42108</v>
      </c>
      <c r="W64" t="s">
        <v>245</v>
      </c>
      <c r="X64" t="s">
        <v>230</v>
      </c>
      <c r="Y64" t="s">
        <v>225</v>
      </c>
      <c r="Z64">
        <v>1198.3900000000001</v>
      </c>
      <c r="AA64">
        <v>1323.89</v>
      </c>
      <c r="AB64">
        <v>125.49</v>
      </c>
      <c r="AE64">
        <v>1323890</v>
      </c>
      <c r="AI64" s="15" t="s">
        <v>157</v>
      </c>
      <c r="AJ64" s="4">
        <v>1040580</v>
      </c>
    </row>
    <row r="65" spans="2:36" x14ac:dyDescent="0.35">
      <c r="B65" s="83"/>
      <c r="C65" s="84"/>
      <c r="D65" s="85"/>
      <c r="E65" s="73"/>
      <c r="F65" s="73"/>
      <c r="G65" s="73"/>
      <c r="H65" s="73"/>
      <c r="I65" s="73"/>
      <c r="J65" s="73"/>
      <c r="K65" s="73"/>
      <c r="L65" s="73"/>
      <c r="M65" s="73"/>
      <c r="N65" s="73"/>
      <c r="U65">
        <v>2015</v>
      </c>
      <c r="V65" s="15">
        <v>42109</v>
      </c>
      <c r="W65" t="s">
        <v>245</v>
      </c>
      <c r="X65" t="s">
        <v>230</v>
      </c>
      <c r="Y65" t="s">
        <v>225</v>
      </c>
      <c r="Z65">
        <v>1199.6199999999999</v>
      </c>
      <c r="AA65">
        <v>1325.24</v>
      </c>
      <c r="AB65">
        <v>125.62</v>
      </c>
      <c r="AE65">
        <v>1325240</v>
      </c>
      <c r="AI65" s="15" t="s">
        <v>158</v>
      </c>
      <c r="AJ65" s="4">
        <v>13326340</v>
      </c>
    </row>
    <row r="66" spans="2:36" x14ac:dyDescent="0.35">
      <c r="B66" s="83"/>
      <c r="C66" s="84"/>
      <c r="D66" s="85"/>
      <c r="E66" s="73"/>
      <c r="F66" s="73"/>
      <c r="G66" s="73"/>
      <c r="H66" s="73"/>
      <c r="I66" s="73"/>
      <c r="J66" s="73"/>
      <c r="K66" s="73"/>
      <c r="L66" s="73"/>
      <c r="M66" s="73"/>
      <c r="N66" s="73"/>
      <c r="U66">
        <v>2015</v>
      </c>
      <c r="V66" s="15">
        <v>42110</v>
      </c>
      <c r="W66" t="s">
        <v>245</v>
      </c>
      <c r="X66" t="s">
        <v>230</v>
      </c>
      <c r="Y66" t="s">
        <v>225</v>
      </c>
      <c r="Z66">
        <v>1201.9000000000001</v>
      </c>
      <c r="AA66">
        <v>1327.75</v>
      </c>
      <c r="AB66">
        <v>125.86</v>
      </c>
      <c r="AE66">
        <v>1327750</v>
      </c>
      <c r="AI66" s="15" t="s">
        <v>159</v>
      </c>
      <c r="AJ66" s="4">
        <v>73062520</v>
      </c>
    </row>
    <row r="67" spans="2:36" x14ac:dyDescent="0.35">
      <c r="B67" s="83"/>
      <c r="C67" s="84"/>
      <c r="D67" s="85"/>
      <c r="E67" s="73"/>
      <c r="F67" s="73"/>
      <c r="G67" s="73"/>
      <c r="H67" s="73"/>
      <c r="I67" s="73"/>
      <c r="J67" s="73"/>
      <c r="K67" s="73"/>
      <c r="L67" s="73"/>
      <c r="M67" s="73"/>
      <c r="N67" s="73"/>
      <c r="U67">
        <v>2015</v>
      </c>
      <c r="V67" s="15">
        <v>42111</v>
      </c>
      <c r="W67" t="s">
        <v>245</v>
      </c>
      <c r="X67" t="s">
        <v>230</v>
      </c>
      <c r="Y67" t="s">
        <v>225</v>
      </c>
      <c r="Z67">
        <v>1203.72</v>
      </c>
      <c r="AA67">
        <v>1329.77</v>
      </c>
      <c r="AB67">
        <v>126.05</v>
      </c>
      <c r="AE67">
        <v>1329770</v>
      </c>
      <c r="AI67" s="15" t="s">
        <v>160</v>
      </c>
      <c r="AJ67" s="4">
        <v>124675830</v>
      </c>
    </row>
    <row r="68" spans="2:36" x14ac:dyDescent="0.35">
      <c r="B68" s="83"/>
      <c r="C68" s="84"/>
      <c r="D68" s="85"/>
      <c r="E68" s="73"/>
      <c r="F68" s="73"/>
      <c r="G68" s="73"/>
      <c r="H68" s="73"/>
      <c r="I68" s="73"/>
      <c r="J68" s="73"/>
      <c r="K68" s="73"/>
      <c r="L68" s="73"/>
      <c r="M68" s="73"/>
      <c r="N68" s="73"/>
      <c r="U68">
        <v>2015</v>
      </c>
      <c r="V68" s="15">
        <v>42112</v>
      </c>
      <c r="W68" t="s">
        <v>245</v>
      </c>
      <c r="X68" t="s">
        <v>230</v>
      </c>
      <c r="Y68" t="s">
        <v>225</v>
      </c>
      <c r="Z68">
        <v>1205.24</v>
      </c>
      <c r="AA68">
        <v>1331.45</v>
      </c>
      <c r="AB68">
        <v>126.21</v>
      </c>
      <c r="AE68">
        <v>1331450</v>
      </c>
      <c r="AI68" s="15" t="s">
        <v>161</v>
      </c>
      <c r="AJ68" s="4">
        <v>155363240</v>
      </c>
    </row>
    <row r="69" spans="2:36" x14ac:dyDescent="0.35">
      <c r="B69" s="83"/>
      <c r="C69" s="84"/>
      <c r="D69" s="85"/>
      <c r="E69" s="73"/>
      <c r="F69" s="73"/>
      <c r="G69" s="73"/>
      <c r="H69" s="73"/>
      <c r="I69" s="73"/>
      <c r="J69" s="73"/>
      <c r="K69" s="73"/>
      <c r="L69" s="73"/>
      <c r="M69" s="73"/>
      <c r="N69" s="73"/>
      <c r="U69">
        <v>2015</v>
      </c>
      <c r="V69" s="15">
        <v>42113</v>
      </c>
      <c r="W69" t="s">
        <v>245</v>
      </c>
      <c r="X69" t="s">
        <v>230</v>
      </c>
      <c r="Y69" t="s">
        <v>225</v>
      </c>
      <c r="Z69">
        <v>1206.02</v>
      </c>
      <c r="AA69">
        <v>1332.31</v>
      </c>
      <c r="AB69">
        <v>126.29</v>
      </c>
      <c r="AE69">
        <v>1332310</v>
      </c>
      <c r="AI69" s="15" t="s">
        <v>162</v>
      </c>
      <c r="AJ69" s="4">
        <v>124070110</v>
      </c>
    </row>
    <row r="70" spans="2:36" x14ac:dyDescent="0.35">
      <c r="B70" s="83"/>
      <c r="C70" s="84"/>
      <c r="D70" s="85"/>
      <c r="E70" s="73"/>
      <c r="F70" s="73"/>
      <c r="G70" s="73"/>
      <c r="H70" s="73"/>
      <c r="I70" s="73"/>
      <c r="J70" s="73"/>
      <c r="K70" s="73"/>
      <c r="L70" s="73"/>
      <c r="M70" s="73"/>
      <c r="N70" s="73"/>
      <c r="U70">
        <v>2015</v>
      </c>
      <c r="V70" s="15">
        <v>42114</v>
      </c>
      <c r="W70" t="s">
        <v>245</v>
      </c>
      <c r="X70" t="s">
        <v>230</v>
      </c>
      <c r="Y70" t="s">
        <v>225</v>
      </c>
      <c r="Z70">
        <v>1208.0999999999999</v>
      </c>
      <c r="AA70">
        <v>1334.61</v>
      </c>
      <c r="AB70">
        <v>126.51</v>
      </c>
      <c r="AE70">
        <v>1334610</v>
      </c>
      <c r="AI70" s="15" t="s">
        <v>163</v>
      </c>
      <c r="AJ70" s="4">
        <v>75886070</v>
      </c>
    </row>
    <row r="71" spans="2:36" x14ac:dyDescent="0.35">
      <c r="B71" s="83"/>
      <c r="C71" s="84"/>
      <c r="D71" s="85"/>
      <c r="E71" s="73"/>
      <c r="F71" s="73"/>
      <c r="G71" s="73"/>
      <c r="H71" s="73"/>
      <c r="I71" s="73"/>
      <c r="J71" s="73"/>
      <c r="K71" s="73"/>
      <c r="L71" s="73"/>
      <c r="M71" s="73"/>
      <c r="N71" s="73"/>
      <c r="U71">
        <v>2015</v>
      </c>
      <c r="V71" s="15">
        <v>42115</v>
      </c>
      <c r="W71" t="s">
        <v>245</v>
      </c>
      <c r="X71" t="s">
        <v>230</v>
      </c>
      <c r="Y71" t="s">
        <v>225</v>
      </c>
      <c r="Z71">
        <v>1213.8900000000001</v>
      </c>
      <c r="AA71">
        <v>1341</v>
      </c>
      <c r="AB71">
        <v>127.11</v>
      </c>
      <c r="AE71">
        <v>1341000</v>
      </c>
      <c r="AI71" s="15" t="s">
        <v>164</v>
      </c>
      <c r="AJ71" s="4">
        <v>29437730</v>
      </c>
    </row>
    <row r="72" spans="2:36" x14ac:dyDescent="0.35">
      <c r="B72" s="83"/>
      <c r="C72" s="84"/>
      <c r="D72" s="85"/>
      <c r="E72" s="73"/>
      <c r="F72" s="73"/>
      <c r="G72" s="73"/>
      <c r="H72" s="73"/>
      <c r="I72" s="73"/>
      <c r="J72" s="73"/>
      <c r="K72" s="73"/>
      <c r="L72" s="73"/>
      <c r="M72" s="73"/>
      <c r="N72" s="73"/>
      <c r="U72">
        <v>2015</v>
      </c>
      <c r="V72" s="15">
        <v>42116</v>
      </c>
      <c r="W72" t="s">
        <v>245</v>
      </c>
      <c r="X72" t="s">
        <v>230</v>
      </c>
      <c r="Y72" t="s">
        <v>225</v>
      </c>
      <c r="Z72">
        <v>1219.2</v>
      </c>
      <c r="AA72">
        <v>1346.87</v>
      </c>
      <c r="AB72">
        <v>127.67</v>
      </c>
      <c r="AE72">
        <v>1346870</v>
      </c>
      <c r="AI72" s="15" t="s">
        <v>165</v>
      </c>
      <c r="AJ72" s="4">
        <v>970990</v>
      </c>
    </row>
    <row r="73" spans="2:36" x14ac:dyDescent="0.35">
      <c r="B73" s="83"/>
      <c r="C73" s="84"/>
      <c r="D73" s="85"/>
      <c r="E73" s="73"/>
      <c r="F73" s="73"/>
      <c r="G73" s="73"/>
      <c r="H73" s="73"/>
      <c r="I73" s="73"/>
      <c r="J73" s="73"/>
      <c r="K73" s="73"/>
      <c r="L73" s="73"/>
      <c r="M73" s="73"/>
      <c r="N73" s="73"/>
      <c r="U73">
        <v>2015</v>
      </c>
      <c r="V73" s="15">
        <v>42117</v>
      </c>
      <c r="W73" t="s">
        <v>245</v>
      </c>
      <c r="X73" t="s">
        <v>230</v>
      </c>
      <c r="Y73" t="s">
        <v>225</v>
      </c>
      <c r="Z73">
        <v>1223.6099999999999</v>
      </c>
      <c r="AA73">
        <v>1351.74</v>
      </c>
      <c r="AB73">
        <v>128.13</v>
      </c>
      <c r="AE73">
        <v>1351740</v>
      </c>
      <c r="AI73" s="15" t="s">
        <v>166</v>
      </c>
      <c r="AJ73" s="4">
        <v>-440</v>
      </c>
    </row>
    <row r="74" spans="2:36" x14ac:dyDescent="0.35">
      <c r="B74" s="83"/>
      <c r="C74" s="84"/>
      <c r="D74" s="85"/>
      <c r="E74" s="73"/>
      <c r="F74" s="73"/>
      <c r="G74" s="73"/>
      <c r="H74" s="73"/>
      <c r="I74" s="73"/>
      <c r="J74" s="73"/>
      <c r="K74" s="73"/>
      <c r="L74" s="73"/>
      <c r="M74" s="73"/>
      <c r="N74" s="73"/>
      <c r="U74">
        <v>2015</v>
      </c>
      <c r="V74" s="15">
        <v>42118</v>
      </c>
      <c r="W74" t="s">
        <v>245</v>
      </c>
      <c r="X74" t="s">
        <v>230</v>
      </c>
      <c r="Y74" t="s">
        <v>225</v>
      </c>
      <c r="Z74">
        <v>1231.67</v>
      </c>
      <c r="AA74">
        <v>1360.65</v>
      </c>
      <c r="AB74">
        <v>128.97999999999999</v>
      </c>
      <c r="AE74">
        <v>1360650</v>
      </c>
      <c r="AI74" s="15" t="s">
        <v>167</v>
      </c>
      <c r="AJ74" s="4">
        <v>0</v>
      </c>
    </row>
    <row r="75" spans="2:36" x14ac:dyDescent="0.35">
      <c r="B75" s="83"/>
      <c r="C75" s="84"/>
      <c r="D75" s="85"/>
      <c r="E75" s="73"/>
      <c r="F75" s="73"/>
      <c r="G75" s="73"/>
      <c r="H75" s="73"/>
      <c r="I75" s="73"/>
      <c r="J75" s="73"/>
      <c r="K75" s="73"/>
      <c r="L75" s="73"/>
      <c r="M75" s="73"/>
      <c r="N75" s="73"/>
      <c r="U75">
        <v>2015</v>
      </c>
      <c r="V75" s="15">
        <v>42119</v>
      </c>
      <c r="W75" t="s">
        <v>245</v>
      </c>
      <c r="X75" t="s">
        <v>230</v>
      </c>
      <c r="Y75" t="s">
        <v>225</v>
      </c>
      <c r="Z75">
        <v>1269.6199999999999</v>
      </c>
      <c r="AA75">
        <v>1402.57</v>
      </c>
      <c r="AB75">
        <v>132.94999999999999</v>
      </c>
      <c r="AE75">
        <v>1402570</v>
      </c>
      <c r="AI75" s="15" t="s">
        <v>168</v>
      </c>
      <c r="AJ75" s="4">
        <v>0</v>
      </c>
    </row>
    <row r="76" spans="2:36" x14ac:dyDescent="0.35">
      <c r="B76" s="83"/>
      <c r="C76" s="84"/>
      <c r="D76" s="85"/>
      <c r="E76" s="73"/>
      <c r="F76" s="73"/>
      <c r="G76" s="73"/>
      <c r="H76" s="73"/>
      <c r="I76" s="73"/>
      <c r="J76" s="73"/>
      <c r="K76" s="73"/>
      <c r="L76" s="73"/>
      <c r="M76" s="73"/>
      <c r="N76" s="73"/>
      <c r="U76">
        <v>2015</v>
      </c>
      <c r="V76" s="15">
        <v>42120</v>
      </c>
      <c r="W76" t="s">
        <v>245</v>
      </c>
      <c r="X76" t="s">
        <v>230</v>
      </c>
      <c r="Y76" t="s">
        <v>225</v>
      </c>
      <c r="Z76">
        <v>1312.79</v>
      </c>
      <c r="AA76">
        <v>1450.26</v>
      </c>
      <c r="AB76">
        <v>137.47</v>
      </c>
      <c r="AE76">
        <v>1450260</v>
      </c>
      <c r="AI76" s="15" t="s">
        <v>169</v>
      </c>
      <c r="AJ76" s="4">
        <v>1111090</v>
      </c>
    </row>
    <row r="77" spans="2:36" x14ac:dyDescent="0.35">
      <c r="B77" s="83"/>
      <c r="C77" s="84"/>
      <c r="D77" s="85"/>
      <c r="E77" s="73"/>
      <c r="F77" s="73"/>
      <c r="G77" s="73"/>
      <c r="H77" s="73"/>
      <c r="I77" s="73"/>
      <c r="J77" s="73"/>
      <c r="K77" s="73"/>
      <c r="L77" s="73"/>
      <c r="M77" s="73"/>
      <c r="N77" s="73"/>
      <c r="U77">
        <v>2015</v>
      </c>
      <c r="V77" s="15">
        <v>42121</v>
      </c>
      <c r="W77" t="s">
        <v>245</v>
      </c>
      <c r="X77" t="s">
        <v>230</v>
      </c>
      <c r="Y77" t="s">
        <v>225</v>
      </c>
      <c r="Z77">
        <v>1361.43</v>
      </c>
      <c r="AA77">
        <v>1504</v>
      </c>
      <c r="AB77">
        <v>142.56</v>
      </c>
      <c r="AE77">
        <v>1504000</v>
      </c>
      <c r="AI77" s="15" t="s">
        <v>170</v>
      </c>
      <c r="AJ77" s="4">
        <v>13460270</v>
      </c>
    </row>
    <row r="78" spans="2:36" x14ac:dyDescent="0.35">
      <c r="B78" s="83"/>
      <c r="C78" s="84"/>
      <c r="D78" s="85"/>
      <c r="E78" s="73"/>
      <c r="F78" s="73"/>
      <c r="G78" s="73"/>
      <c r="H78" s="73"/>
      <c r="I78" s="73"/>
      <c r="J78" s="73"/>
      <c r="K78" s="73"/>
      <c r="L78" s="73"/>
      <c r="M78" s="73"/>
      <c r="N78" s="73"/>
      <c r="U78">
        <v>2015</v>
      </c>
      <c r="V78" s="15">
        <v>42122</v>
      </c>
      <c r="W78" t="s">
        <v>245</v>
      </c>
      <c r="X78" t="s">
        <v>230</v>
      </c>
      <c r="Y78" t="s">
        <v>225</v>
      </c>
      <c r="Z78">
        <v>1410.04</v>
      </c>
      <c r="AA78">
        <v>1557.69</v>
      </c>
      <c r="AB78">
        <v>147.65</v>
      </c>
      <c r="AE78">
        <v>1557690</v>
      </c>
      <c r="AI78" s="15" t="s">
        <v>171</v>
      </c>
      <c r="AJ78" s="4">
        <v>72493430</v>
      </c>
    </row>
    <row r="79" spans="2:36" x14ac:dyDescent="0.35">
      <c r="B79" s="83"/>
      <c r="C79" s="84"/>
      <c r="D79" s="85"/>
      <c r="E79" s="73"/>
      <c r="F79" s="73"/>
      <c r="G79" s="73"/>
      <c r="H79" s="73"/>
      <c r="I79" s="73"/>
      <c r="J79" s="73"/>
      <c r="K79" s="73"/>
      <c r="L79" s="73"/>
      <c r="M79" s="73"/>
      <c r="N79" s="73"/>
      <c r="U79">
        <v>2015</v>
      </c>
      <c r="V79" s="15">
        <v>42123</v>
      </c>
      <c r="W79" t="s">
        <v>245</v>
      </c>
      <c r="X79" t="s">
        <v>230</v>
      </c>
      <c r="Y79" t="s">
        <v>225</v>
      </c>
      <c r="Z79">
        <v>1458.08</v>
      </c>
      <c r="AA79">
        <v>1610.77</v>
      </c>
      <c r="AB79">
        <v>152.68</v>
      </c>
      <c r="AE79">
        <v>1610770</v>
      </c>
      <c r="AI79" s="15" t="s">
        <v>172</v>
      </c>
      <c r="AJ79" s="4">
        <v>129389560</v>
      </c>
    </row>
    <row r="80" spans="2:36" x14ac:dyDescent="0.35">
      <c r="B80" s="83"/>
      <c r="C80" s="84"/>
      <c r="D80" s="85"/>
      <c r="E80" s="73"/>
      <c r="F80" s="73"/>
      <c r="G80" s="73"/>
      <c r="H80" s="73"/>
      <c r="I80" s="73"/>
      <c r="J80" s="73"/>
      <c r="K80" s="73"/>
      <c r="L80" s="73"/>
      <c r="M80" s="73"/>
      <c r="N80" s="73"/>
      <c r="U80">
        <v>2015</v>
      </c>
      <c r="V80" s="15">
        <v>42124</v>
      </c>
      <c r="W80" t="s">
        <v>245</v>
      </c>
      <c r="X80" t="s">
        <v>230</v>
      </c>
      <c r="Y80" t="s">
        <v>225</v>
      </c>
      <c r="Z80">
        <v>1505.63</v>
      </c>
      <c r="AA80">
        <v>1663.29</v>
      </c>
      <c r="AB80">
        <v>157.66</v>
      </c>
      <c r="AE80">
        <v>1663290</v>
      </c>
      <c r="AI80" s="15" t="s">
        <v>173</v>
      </c>
      <c r="AJ80" s="4">
        <v>145477260</v>
      </c>
    </row>
    <row r="81" spans="2:36" x14ac:dyDescent="0.35">
      <c r="B81" s="83"/>
      <c r="C81" s="84"/>
      <c r="D81" s="85"/>
      <c r="E81" s="73"/>
      <c r="F81" s="73"/>
      <c r="G81" s="73"/>
      <c r="H81" s="73"/>
      <c r="I81" s="73"/>
      <c r="J81" s="73"/>
      <c r="K81" s="73"/>
      <c r="L81" s="73"/>
      <c r="M81" s="73"/>
      <c r="N81" s="73"/>
      <c r="U81">
        <v>2015</v>
      </c>
      <c r="V81" s="15">
        <v>42125</v>
      </c>
      <c r="W81" t="s">
        <v>246</v>
      </c>
      <c r="X81" t="s">
        <v>230</v>
      </c>
      <c r="Y81" t="s">
        <v>225</v>
      </c>
      <c r="Z81">
        <v>1532.75</v>
      </c>
      <c r="AA81">
        <v>1693.25</v>
      </c>
      <c r="AB81">
        <v>160.5</v>
      </c>
      <c r="AE81">
        <v>1693250</v>
      </c>
      <c r="AI81" s="15" t="s">
        <v>174</v>
      </c>
      <c r="AJ81" s="4">
        <v>125470940</v>
      </c>
    </row>
    <row r="82" spans="2:36" x14ac:dyDescent="0.35">
      <c r="B82" s="83"/>
      <c r="C82" s="84"/>
      <c r="D82" s="85"/>
      <c r="E82" s="73"/>
      <c r="F82" s="73"/>
      <c r="G82" s="73"/>
      <c r="H82" s="73"/>
      <c r="I82" s="73"/>
      <c r="J82" s="73"/>
      <c r="K82" s="73"/>
      <c r="L82" s="73"/>
      <c r="M82" s="73"/>
      <c r="N82" s="73"/>
      <c r="U82">
        <v>2015</v>
      </c>
      <c r="V82" s="15">
        <v>42126</v>
      </c>
      <c r="W82" t="s">
        <v>246</v>
      </c>
      <c r="X82" t="s">
        <v>230</v>
      </c>
      <c r="Y82" t="s">
        <v>225</v>
      </c>
      <c r="Z82">
        <v>1593.79</v>
      </c>
      <c r="AA82">
        <v>1760.68</v>
      </c>
      <c r="AB82">
        <v>166.89</v>
      </c>
      <c r="AE82">
        <v>1760680</v>
      </c>
      <c r="AI82" s="15" t="s">
        <v>175</v>
      </c>
      <c r="AJ82" s="4">
        <v>73846670</v>
      </c>
    </row>
    <row r="83" spans="2:36" x14ac:dyDescent="0.35">
      <c r="B83" s="83"/>
      <c r="C83" s="84"/>
      <c r="D83" s="85"/>
      <c r="E83" s="73"/>
      <c r="F83" s="73"/>
      <c r="G83" s="73"/>
      <c r="H83" s="73"/>
      <c r="I83" s="73"/>
      <c r="J83" s="73"/>
      <c r="K83" s="73"/>
      <c r="L83" s="73"/>
      <c r="M83" s="73"/>
      <c r="N83" s="73"/>
      <c r="U83">
        <v>2015</v>
      </c>
      <c r="V83" s="15">
        <v>42127</v>
      </c>
      <c r="W83" t="s">
        <v>246</v>
      </c>
      <c r="X83" t="s">
        <v>230</v>
      </c>
      <c r="Y83" t="s">
        <v>225</v>
      </c>
      <c r="Z83">
        <v>1654.89</v>
      </c>
      <c r="AA83">
        <v>1828.18</v>
      </c>
      <c r="AB83">
        <v>173.29</v>
      </c>
      <c r="AE83">
        <v>1828180</v>
      </c>
      <c r="AI83" s="15" t="s">
        <v>176</v>
      </c>
      <c r="AJ83" s="4">
        <v>31415710</v>
      </c>
    </row>
    <row r="84" spans="2:36" x14ac:dyDescent="0.35">
      <c r="B84" s="83"/>
      <c r="C84" s="84"/>
      <c r="D84" s="85"/>
      <c r="E84" s="73"/>
      <c r="F84" s="73"/>
      <c r="G84" s="73"/>
      <c r="H84" s="73"/>
      <c r="I84" s="73"/>
      <c r="J84" s="73"/>
      <c r="K84" s="73"/>
      <c r="L84" s="73"/>
      <c r="M84" s="73"/>
      <c r="N84" s="73"/>
      <c r="U84">
        <v>2015</v>
      </c>
      <c r="V84" s="15">
        <v>42128</v>
      </c>
      <c r="W84" t="s">
        <v>246</v>
      </c>
      <c r="X84" t="s">
        <v>230</v>
      </c>
      <c r="Y84" t="s">
        <v>225</v>
      </c>
      <c r="Z84">
        <v>1718.8</v>
      </c>
      <c r="AA84">
        <v>1898.79</v>
      </c>
      <c r="AB84">
        <v>179.99</v>
      </c>
      <c r="AE84">
        <v>1898790</v>
      </c>
      <c r="AI84" s="15" t="s">
        <v>177</v>
      </c>
      <c r="AJ84" s="4">
        <v>1722730</v>
      </c>
    </row>
    <row r="85" spans="2:36" x14ac:dyDescent="0.35">
      <c r="B85" s="83"/>
      <c r="C85" s="84"/>
      <c r="D85" s="85"/>
      <c r="E85" s="73"/>
      <c r="F85" s="73"/>
      <c r="G85" s="73"/>
      <c r="H85" s="73"/>
      <c r="I85" s="73"/>
      <c r="J85" s="73"/>
      <c r="K85" s="73"/>
      <c r="L85" s="73"/>
      <c r="M85" s="73"/>
      <c r="N85" s="73"/>
      <c r="U85">
        <v>2015</v>
      </c>
      <c r="V85" s="15">
        <v>42129</v>
      </c>
      <c r="W85" t="s">
        <v>246</v>
      </c>
      <c r="X85" t="s">
        <v>230</v>
      </c>
      <c r="Y85" t="s">
        <v>225</v>
      </c>
      <c r="Z85">
        <v>1784.51</v>
      </c>
      <c r="AA85">
        <v>1971.38</v>
      </c>
      <c r="AB85">
        <v>186.87</v>
      </c>
      <c r="AE85">
        <v>1971380</v>
      </c>
      <c r="AI85" s="15" t="s">
        <v>178</v>
      </c>
      <c r="AJ85" s="4">
        <v>-430</v>
      </c>
    </row>
    <row r="86" spans="2:36" x14ac:dyDescent="0.35">
      <c r="B86" s="83"/>
      <c r="C86" s="84"/>
      <c r="D86" s="85"/>
      <c r="E86" s="73"/>
      <c r="F86" s="73"/>
      <c r="G86" s="73"/>
      <c r="H86" s="73"/>
      <c r="I86" s="73"/>
      <c r="J86" s="73"/>
      <c r="K86" s="73"/>
      <c r="L86" s="73"/>
      <c r="M86" s="73"/>
      <c r="N86" s="73"/>
      <c r="U86">
        <v>2015</v>
      </c>
      <c r="V86" s="15">
        <v>42130</v>
      </c>
      <c r="W86" t="s">
        <v>246</v>
      </c>
      <c r="X86" t="s">
        <v>230</v>
      </c>
      <c r="Y86" t="s">
        <v>225</v>
      </c>
      <c r="Z86">
        <v>1847.62</v>
      </c>
      <c r="AA86">
        <v>2041.09</v>
      </c>
      <c r="AB86">
        <v>193.47</v>
      </c>
      <c r="AE86">
        <v>2041090</v>
      </c>
      <c r="AI86" s="15" t="s">
        <v>179</v>
      </c>
      <c r="AJ86" s="4">
        <v>0</v>
      </c>
    </row>
    <row r="87" spans="2:36" x14ac:dyDescent="0.35">
      <c r="B87" s="83"/>
      <c r="C87" s="84"/>
      <c r="D87" s="85"/>
      <c r="E87" s="73"/>
      <c r="F87" s="73"/>
      <c r="G87" s="73"/>
      <c r="H87" s="73"/>
      <c r="I87" s="73"/>
      <c r="J87" s="73"/>
      <c r="K87" s="73"/>
      <c r="L87" s="73"/>
      <c r="M87" s="73"/>
      <c r="N87" s="73"/>
      <c r="U87">
        <v>2015</v>
      </c>
      <c r="V87" s="15">
        <v>42131</v>
      </c>
      <c r="W87" t="s">
        <v>246</v>
      </c>
      <c r="X87" t="s">
        <v>230</v>
      </c>
      <c r="Y87" t="s">
        <v>225</v>
      </c>
      <c r="Z87">
        <v>1913.41</v>
      </c>
      <c r="AA87">
        <v>2113.7800000000002</v>
      </c>
      <c r="AB87">
        <v>200.36</v>
      </c>
      <c r="AE87">
        <v>2113780</v>
      </c>
      <c r="AI87" s="15" t="s">
        <v>180</v>
      </c>
      <c r="AJ87" s="4">
        <v>0</v>
      </c>
    </row>
    <row r="88" spans="2:36" x14ac:dyDescent="0.35">
      <c r="B88" s="83"/>
      <c r="C88" s="84"/>
      <c r="D88" s="85"/>
      <c r="E88" s="73"/>
      <c r="F88" s="73"/>
      <c r="G88" s="73"/>
      <c r="H88" s="73"/>
      <c r="I88" s="73"/>
      <c r="J88" s="73"/>
      <c r="K88" s="73"/>
      <c r="L88" s="73"/>
      <c r="M88" s="73"/>
      <c r="N88" s="73"/>
      <c r="U88">
        <v>2015</v>
      </c>
      <c r="V88" s="15">
        <v>42132</v>
      </c>
      <c r="W88" t="s">
        <v>246</v>
      </c>
      <c r="X88" t="s">
        <v>230</v>
      </c>
      <c r="Y88" t="s">
        <v>225</v>
      </c>
      <c r="Z88">
        <v>1987.98</v>
      </c>
      <c r="AA88">
        <v>2196.15</v>
      </c>
      <c r="AB88">
        <v>208.17</v>
      </c>
      <c r="AE88">
        <v>2196150</v>
      </c>
      <c r="AI88" s="15" t="s">
        <v>181</v>
      </c>
      <c r="AJ88" s="4">
        <v>1911900</v>
      </c>
    </row>
    <row r="89" spans="2:36" x14ac:dyDescent="0.35">
      <c r="B89" s="83"/>
      <c r="C89" s="84"/>
      <c r="D89" s="85"/>
      <c r="E89" s="73"/>
      <c r="F89" s="73"/>
      <c r="G89" s="73"/>
      <c r="H89" s="73"/>
      <c r="I89" s="73"/>
      <c r="J89" s="73"/>
      <c r="K89" s="73"/>
      <c r="L89" s="73"/>
      <c r="M89" s="73"/>
      <c r="N89" s="73"/>
      <c r="U89">
        <v>2015</v>
      </c>
      <c r="V89" s="15">
        <v>42133</v>
      </c>
      <c r="W89" t="s">
        <v>246</v>
      </c>
      <c r="X89" t="s">
        <v>230</v>
      </c>
      <c r="Y89" t="s">
        <v>225</v>
      </c>
      <c r="Z89">
        <v>2068.08</v>
      </c>
      <c r="AA89">
        <v>2284.64</v>
      </c>
      <c r="AB89">
        <v>216.56</v>
      </c>
      <c r="AE89">
        <v>2284640</v>
      </c>
      <c r="AI89" s="15" t="s">
        <v>182</v>
      </c>
      <c r="AJ89" s="4">
        <v>21505610</v>
      </c>
    </row>
    <row r="90" spans="2:36" x14ac:dyDescent="0.35">
      <c r="B90" s="83"/>
      <c r="C90" s="84"/>
      <c r="D90" s="85"/>
      <c r="E90" s="73"/>
      <c r="F90" s="73"/>
      <c r="G90" s="73"/>
      <c r="H90" s="73"/>
      <c r="I90" s="73"/>
      <c r="J90" s="73"/>
      <c r="K90" s="73"/>
      <c r="L90" s="73"/>
      <c r="M90" s="73"/>
      <c r="N90" s="73"/>
      <c r="U90">
        <v>2015</v>
      </c>
      <c r="V90" s="15">
        <v>42134</v>
      </c>
      <c r="W90" t="s">
        <v>246</v>
      </c>
      <c r="X90" t="s">
        <v>230</v>
      </c>
      <c r="Y90" t="s">
        <v>225</v>
      </c>
      <c r="Z90">
        <v>2148.29</v>
      </c>
      <c r="AA90">
        <v>2373.2399999999998</v>
      </c>
      <c r="AB90">
        <v>224.96</v>
      </c>
      <c r="AE90">
        <v>2373240</v>
      </c>
      <c r="AI90" s="15" t="s">
        <v>183</v>
      </c>
      <c r="AJ90" s="4">
        <v>71157500</v>
      </c>
    </row>
    <row r="91" spans="2:36" x14ac:dyDescent="0.35">
      <c r="B91" s="83"/>
      <c r="C91" s="84"/>
      <c r="D91" s="85"/>
      <c r="E91" s="73"/>
      <c r="F91" s="73"/>
      <c r="G91" s="73"/>
      <c r="H91" s="73"/>
      <c r="I91" s="73"/>
      <c r="J91" s="73"/>
      <c r="K91" s="73"/>
      <c r="L91" s="73"/>
      <c r="M91" s="73"/>
      <c r="N91" s="73"/>
      <c r="U91">
        <v>2015</v>
      </c>
      <c r="V91" s="15">
        <v>42135</v>
      </c>
      <c r="W91" t="s">
        <v>246</v>
      </c>
      <c r="X91" t="s">
        <v>230</v>
      </c>
      <c r="Y91" t="s">
        <v>225</v>
      </c>
      <c r="Z91">
        <v>2232.62</v>
      </c>
      <c r="AA91">
        <v>2466.41</v>
      </c>
      <c r="AB91">
        <v>233.79</v>
      </c>
      <c r="AE91">
        <v>2466410</v>
      </c>
      <c r="AI91" s="15" t="s">
        <v>184</v>
      </c>
      <c r="AJ91" s="4">
        <v>121354290</v>
      </c>
    </row>
    <row r="92" spans="2:36" x14ac:dyDescent="0.35">
      <c r="B92" s="83"/>
      <c r="C92" s="84"/>
      <c r="D92" s="85"/>
      <c r="E92" s="73"/>
      <c r="F92" s="73"/>
      <c r="G92" s="73"/>
      <c r="H92" s="73"/>
      <c r="I92" s="73"/>
      <c r="J92" s="73"/>
      <c r="K92" s="73"/>
      <c r="L92" s="73"/>
      <c r="M92" s="73"/>
      <c r="N92" s="73"/>
      <c r="U92">
        <v>2015</v>
      </c>
      <c r="V92" s="15">
        <v>42136</v>
      </c>
      <c r="W92" t="s">
        <v>246</v>
      </c>
      <c r="X92" t="s">
        <v>230</v>
      </c>
      <c r="Y92" t="s">
        <v>225</v>
      </c>
      <c r="Z92">
        <v>2312.8000000000002</v>
      </c>
      <c r="AA92">
        <v>2554.98</v>
      </c>
      <c r="AB92">
        <v>242.19</v>
      </c>
      <c r="AE92">
        <v>2554980</v>
      </c>
      <c r="AI92" s="15" t="s">
        <v>185</v>
      </c>
      <c r="AJ92" s="4">
        <v>154556760</v>
      </c>
    </row>
    <row r="93" spans="2:36" x14ac:dyDescent="0.35">
      <c r="B93" s="83"/>
      <c r="C93" s="84"/>
      <c r="D93" s="85"/>
      <c r="E93" s="73"/>
      <c r="F93" s="73"/>
      <c r="G93" s="73"/>
      <c r="H93" s="73"/>
      <c r="I93" s="73"/>
      <c r="J93" s="73"/>
      <c r="K93" s="73"/>
      <c r="L93" s="73"/>
      <c r="M93" s="73"/>
      <c r="N93" s="73"/>
      <c r="U93">
        <v>2015</v>
      </c>
      <c r="V93" s="15">
        <v>42137</v>
      </c>
      <c r="W93" t="s">
        <v>246</v>
      </c>
      <c r="X93" t="s">
        <v>230</v>
      </c>
      <c r="Y93" t="s">
        <v>225</v>
      </c>
      <c r="Z93">
        <v>2387.65</v>
      </c>
      <c r="AA93">
        <v>2637.67</v>
      </c>
      <c r="AB93">
        <v>250.02</v>
      </c>
      <c r="AE93">
        <v>2637670</v>
      </c>
      <c r="AI93" s="15" t="s">
        <v>186</v>
      </c>
      <c r="AJ93" s="4">
        <v>144167720</v>
      </c>
    </row>
    <row r="94" spans="2:36" x14ac:dyDescent="0.35">
      <c r="B94" s="83"/>
      <c r="C94" s="84"/>
      <c r="D94" s="85"/>
      <c r="E94" s="73"/>
      <c r="F94" s="73"/>
      <c r="G94" s="73"/>
      <c r="H94" s="73"/>
      <c r="I94" s="73"/>
      <c r="J94" s="73"/>
      <c r="K94" s="73"/>
      <c r="L94" s="73"/>
      <c r="M94" s="73"/>
      <c r="N94" s="73"/>
      <c r="U94">
        <v>2015</v>
      </c>
      <c r="V94" s="15">
        <v>42138</v>
      </c>
      <c r="W94" t="s">
        <v>246</v>
      </c>
      <c r="X94" t="s">
        <v>230</v>
      </c>
      <c r="Y94" t="s">
        <v>225</v>
      </c>
      <c r="Z94">
        <v>2469.5700000000002</v>
      </c>
      <c r="AA94">
        <v>2728.17</v>
      </c>
      <c r="AB94">
        <v>258.60000000000002</v>
      </c>
      <c r="AE94">
        <v>2728170</v>
      </c>
      <c r="AI94" s="15" t="s">
        <v>187</v>
      </c>
      <c r="AJ94" s="4">
        <v>82629090</v>
      </c>
    </row>
    <row r="95" spans="2:36" x14ac:dyDescent="0.35">
      <c r="B95" s="83"/>
      <c r="C95" s="84"/>
      <c r="D95" s="85"/>
      <c r="E95" s="73"/>
      <c r="F95" s="73"/>
      <c r="G95" s="73"/>
      <c r="H95" s="73"/>
      <c r="I95" s="73"/>
      <c r="J95" s="73"/>
      <c r="K95" s="73"/>
      <c r="L95" s="73"/>
      <c r="M95" s="73"/>
      <c r="N95" s="73"/>
      <c r="U95">
        <v>2015</v>
      </c>
      <c r="V95" s="15">
        <v>42139</v>
      </c>
      <c r="W95" t="s">
        <v>246</v>
      </c>
      <c r="X95" t="s">
        <v>230</v>
      </c>
      <c r="Y95" t="s">
        <v>225</v>
      </c>
      <c r="Z95">
        <v>2547.2600000000002</v>
      </c>
      <c r="AA95">
        <v>2814</v>
      </c>
      <c r="AB95">
        <v>266.74</v>
      </c>
      <c r="AE95">
        <v>2814000</v>
      </c>
      <c r="AI95" s="15" t="s">
        <v>188</v>
      </c>
      <c r="AJ95" s="4">
        <v>37312380</v>
      </c>
    </row>
    <row r="96" spans="2:36" x14ac:dyDescent="0.35">
      <c r="B96" s="83"/>
      <c r="C96" s="84"/>
      <c r="D96" s="85"/>
      <c r="E96" s="73"/>
      <c r="F96" s="73"/>
      <c r="G96" s="73"/>
      <c r="H96" s="73"/>
      <c r="I96" s="73"/>
      <c r="J96" s="73"/>
      <c r="K96" s="73"/>
      <c r="L96" s="73"/>
      <c r="M96" s="73"/>
      <c r="N96" s="73"/>
      <c r="U96">
        <v>2015</v>
      </c>
      <c r="V96" s="15">
        <v>42140</v>
      </c>
      <c r="W96" t="s">
        <v>246</v>
      </c>
      <c r="X96" t="s">
        <v>230</v>
      </c>
      <c r="Y96" t="s">
        <v>225</v>
      </c>
      <c r="Z96">
        <v>2598.31</v>
      </c>
      <c r="AA96">
        <v>2870.39</v>
      </c>
      <c r="AB96">
        <v>272.08</v>
      </c>
      <c r="AE96">
        <v>2870390</v>
      </c>
      <c r="AI96" s="15" t="s">
        <v>189</v>
      </c>
      <c r="AJ96" s="4">
        <v>1973870</v>
      </c>
    </row>
    <row r="97" spans="2:36" x14ac:dyDescent="0.35">
      <c r="B97" s="83"/>
      <c r="C97" s="84"/>
      <c r="D97" s="85"/>
      <c r="E97" s="73"/>
      <c r="F97" s="73"/>
      <c r="G97" s="73"/>
      <c r="H97" s="73"/>
      <c r="I97" s="73"/>
      <c r="J97" s="73"/>
      <c r="K97" s="73"/>
      <c r="L97" s="73"/>
      <c r="M97" s="73"/>
      <c r="N97" s="73"/>
      <c r="U97">
        <v>2015</v>
      </c>
      <c r="V97" s="15">
        <v>42141</v>
      </c>
      <c r="W97" t="s">
        <v>246</v>
      </c>
      <c r="X97" t="s">
        <v>230</v>
      </c>
      <c r="Y97" t="s">
        <v>225</v>
      </c>
      <c r="Z97">
        <v>2653</v>
      </c>
      <c r="AA97">
        <v>2930.81</v>
      </c>
      <c r="AB97">
        <v>277.81</v>
      </c>
      <c r="AE97">
        <v>2930810</v>
      </c>
      <c r="AI97" s="15" t="s">
        <v>190</v>
      </c>
      <c r="AJ97" s="4">
        <v>0</v>
      </c>
    </row>
    <row r="98" spans="2:36" x14ac:dyDescent="0.35">
      <c r="B98" s="83"/>
      <c r="C98" s="84"/>
      <c r="D98" s="85"/>
      <c r="E98" s="73"/>
      <c r="F98" s="73"/>
      <c r="G98" s="73"/>
      <c r="H98" s="73"/>
      <c r="I98" s="73"/>
      <c r="J98" s="73"/>
      <c r="K98" s="73"/>
      <c r="L98" s="73"/>
      <c r="M98" s="73"/>
      <c r="N98" s="73"/>
      <c r="U98">
        <v>2015</v>
      </c>
      <c r="V98" s="15">
        <v>42142</v>
      </c>
      <c r="W98" t="s">
        <v>246</v>
      </c>
      <c r="X98" t="s">
        <v>230</v>
      </c>
      <c r="Y98" t="s">
        <v>225</v>
      </c>
      <c r="Z98">
        <v>2708.17</v>
      </c>
      <c r="AA98">
        <v>2991.75</v>
      </c>
      <c r="AB98">
        <v>283.58999999999997</v>
      </c>
      <c r="AE98">
        <v>2991750</v>
      </c>
      <c r="AI98" s="15" t="s">
        <v>191</v>
      </c>
      <c r="AJ98" s="4">
        <v>777350</v>
      </c>
    </row>
    <row r="99" spans="2:36" x14ac:dyDescent="0.35">
      <c r="B99" s="83"/>
      <c r="C99" s="84"/>
      <c r="D99" s="85"/>
      <c r="E99" s="73"/>
      <c r="F99" s="73"/>
      <c r="G99" s="73"/>
      <c r="H99" s="73"/>
      <c r="I99" s="73"/>
      <c r="J99" s="73"/>
      <c r="K99" s="73"/>
      <c r="L99" s="73"/>
      <c r="M99" s="73"/>
      <c r="N99" s="73"/>
      <c r="U99">
        <v>2015</v>
      </c>
      <c r="V99" s="15">
        <v>42143</v>
      </c>
      <c r="W99" t="s">
        <v>246</v>
      </c>
      <c r="X99" t="s">
        <v>230</v>
      </c>
      <c r="Y99" t="s">
        <v>225</v>
      </c>
      <c r="Z99">
        <v>2773.58</v>
      </c>
      <c r="AA99">
        <v>3064.02</v>
      </c>
      <c r="AB99">
        <v>290.44</v>
      </c>
      <c r="AE99">
        <v>3064020</v>
      </c>
      <c r="AI99" s="15" t="s">
        <v>192</v>
      </c>
      <c r="AJ99" s="4">
        <v>224360</v>
      </c>
    </row>
    <row r="100" spans="2:36" x14ac:dyDescent="0.35">
      <c r="B100" s="83"/>
      <c r="C100" s="84"/>
      <c r="D100" s="85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U100">
        <v>2015</v>
      </c>
      <c r="V100" s="15">
        <v>42144</v>
      </c>
      <c r="W100" t="s">
        <v>246</v>
      </c>
      <c r="X100" t="s">
        <v>230</v>
      </c>
      <c r="Y100" t="s">
        <v>225</v>
      </c>
      <c r="Z100">
        <v>2839.16</v>
      </c>
      <c r="AA100">
        <v>3136.46</v>
      </c>
      <c r="AB100">
        <v>297.3</v>
      </c>
      <c r="AE100">
        <v>3136460</v>
      </c>
      <c r="AI100" s="15" t="s">
        <v>193</v>
      </c>
      <c r="AJ100" s="4">
        <v>14734240</v>
      </c>
    </row>
    <row r="101" spans="2:36" x14ac:dyDescent="0.35">
      <c r="B101" s="83"/>
      <c r="C101" s="84"/>
      <c r="D101" s="85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U101">
        <v>2015</v>
      </c>
      <c r="V101" s="15">
        <v>42145</v>
      </c>
      <c r="W101" t="s">
        <v>246</v>
      </c>
      <c r="X101" t="s">
        <v>230</v>
      </c>
      <c r="Y101" t="s">
        <v>225</v>
      </c>
      <c r="Z101">
        <v>2903.14</v>
      </c>
      <c r="AA101">
        <v>3207.14</v>
      </c>
      <c r="AB101">
        <v>304</v>
      </c>
      <c r="AE101">
        <v>3207140</v>
      </c>
      <c r="AI101" s="15" t="s">
        <v>194</v>
      </c>
      <c r="AJ101" s="4">
        <v>70861560</v>
      </c>
    </row>
    <row r="102" spans="2:36" x14ac:dyDescent="0.35">
      <c r="B102" s="83"/>
      <c r="C102" s="84"/>
      <c r="D102" s="85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U102">
        <v>2015</v>
      </c>
      <c r="V102" s="15">
        <v>42146</v>
      </c>
      <c r="W102" t="s">
        <v>246</v>
      </c>
      <c r="X102" t="s">
        <v>230</v>
      </c>
      <c r="Y102" t="s">
        <v>225</v>
      </c>
      <c r="Z102">
        <v>2962.66</v>
      </c>
      <c r="AA102">
        <v>3272.9</v>
      </c>
      <c r="AB102">
        <v>310.24</v>
      </c>
      <c r="AE102">
        <v>3272900</v>
      </c>
      <c r="AI102" s="15" t="s">
        <v>195</v>
      </c>
      <c r="AJ102" s="4">
        <v>110327570</v>
      </c>
    </row>
    <row r="103" spans="2:36" x14ac:dyDescent="0.35">
      <c r="B103" s="83"/>
      <c r="C103" s="84"/>
      <c r="D103" s="85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U103">
        <v>2015</v>
      </c>
      <c r="V103" s="15">
        <v>42147</v>
      </c>
      <c r="W103" t="s">
        <v>246</v>
      </c>
      <c r="X103" t="s">
        <v>230</v>
      </c>
      <c r="Y103" t="s">
        <v>225</v>
      </c>
      <c r="Z103">
        <v>3021.57</v>
      </c>
      <c r="AA103">
        <v>3337.98</v>
      </c>
      <c r="AB103">
        <v>316.41000000000003</v>
      </c>
      <c r="AE103">
        <v>3337980</v>
      </c>
      <c r="AI103" s="15" t="s">
        <v>196</v>
      </c>
      <c r="AJ103" s="4">
        <v>139523820</v>
      </c>
    </row>
    <row r="104" spans="2:36" x14ac:dyDescent="0.35">
      <c r="B104" s="83"/>
      <c r="C104" s="84"/>
      <c r="D104" s="85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U104">
        <v>2015</v>
      </c>
      <c r="V104" s="15">
        <v>42148</v>
      </c>
      <c r="W104" t="s">
        <v>246</v>
      </c>
      <c r="X104" t="s">
        <v>230</v>
      </c>
      <c r="Y104" t="s">
        <v>225</v>
      </c>
      <c r="Z104">
        <v>3103.72</v>
      </c>
      <c r="AA104">
        <v>3428.73</v>
      </c>
      <c r="AB104">
        <v>325.01</v>
      </c>
      <c r="AE104">
        <v>3428730</v>
      </c>
      <c r="AI104" s="15" t="s">
        <v>197</v>
      </c>
      <c r="AJ104" s="4">
        <v>157536910</v>
      </c>
    </row>
    <row r="105" spans="2:36" x14ac:dyDescent="0.35">
      <c r="B105" s="83"/>
      <c r="C105" s="84"/>
      <c r="D105" s="85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U105">
        <v>2015</v>
      </c>
      <c r="V105" s="15">
        <v>42149</v>
      </c>
      <c r="W105" t="s">
        <v>246</v>
      </c>
      <c r="X105" t="s">
        <v>230</v>
      </c>
      <c r="Y105" t="s">
        <v>225</v>
      </c>
      <c r="Z105">
        <v>3185.68</v>
      </c>
      <c r="AA105">
        <v>3519.27</v>
      </c>
      <c r="AB105">
        <v>333.59</v>
      </c>
      <c r="AE105">
        <v>3519270</v>
      </c>
      <c r="AI105" s="15" t="s">
        <v>198</v>
      </c>
      <c r="AJ105" s="4">
        <v>119290490</v>
      </c>
    </row>
    <row r="106" spans="2:36" x14ac:dyDescent="0.35">
      <c r="B106" s="83"/>
      <c r="C106" s="84"/>
      <c r="D106" s="85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U106">
        <v>2015</v>
      </c>
      <c r="V106" s="15">
        <v>42150</v>
      </c>
      <c r="W106" t="s">
        <v>246</v>
      </c>
      <c r="X106" t="s">
        <v>230</v>
      </c>
      <c r="Y106" t="s">
        <v>225</v>
      </c>
      <c r="Z106">
        <v>3270.74</v>
      </c>
      <c r="AA106">
        <v>3613.23</v>
      </c>
      <c r="AB106">
        <v>342.5</v>
      </c>
      <c r="AE106">
        <v>3613230</v>
      </c>
      <c r="AI106" s="15" t="s">
        <v>199</v>
      </c>
      <c r="AJ106" s="4">
        <v>61631710</v>
      </c>
    </row>
    <row r="107" spans="2:36" x14ac:dyDescent="0.35">
      <c r="B107" s="83"/>
      <c r="C107" s="84"/>
      <c r="D107" s="85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U107">
        <v>2015</v>
      </c>
      <c r="V107" s="15">
        <v>42151</v>
      </c>
      <c r="W107" t="s">
        <v>246</v>
      </c>
      <c r="X107" t="s">
        <v>230</v>
      </c>
      <c r="Y107" t="s">
        <v>225</v>
      </c>
      <c r="Z107">
        <v>3352.91</v>
      </c>
      <c r="AA107">
        <v>3704.01</v>
      </c>
      <c r="AB107">
        <v>351.1</v>
      </c>
      <c r="AE107">
        <v>3704010</v>
      </c>
      <c r="AI107" s="15" t="s">
        <v>200</v>
      </c>
      <c r="AJ107" s="4">
        <v>34585410</v>
      </c>
    </row>
    <row r="108" spans="2:36" x14ac:dyDescent="0.35">
      <c r="B108" s="83"/>
      <c r="C108" s="84"/>
      <c r="D108" s="85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U108">
        <v>2015</v>
      </c>
      <c r="V108" s="15">
        <v>42152</v>
      </c>
      <c r="W108" t="s">
        <v>246</v>
      </c>
      <c r="X108" t="s">
        <v>230</v>
      </c>
      <c r="Y108" t="s">
        <v>225</v>
      </c>
      <c r="Z108">
        <v>3433.6</v>
      </c>
      <c r="AA108">
        <v>3793.15</v>
      </c>
      <c r="AB108">
        <v>359.55</v>
      </c>
      <c r="AE108">
        <v>3793150</v>
      </c>
      <c r="AI108" s="15" t="s">
        <v>201</v>
      </c>
      <c r="AJ108" s="4">
        <v>2242640</v>
      </c>
    </row>
    <row r="109" spans="2:36" x14ac:dyDescent="0.35">
      <c r="B109" s="83"/>
      <c r="C109" s="84"/>
      <c r="D109" s="85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U109">
        <v>2015</v>
      </c>
      <c r="V109" s="15">
        <v>42153</v>
      </c>
      <c r="W109" t="s">
        <v>246</v>
      </c>
      <c r="X109" t="s">
        <v>230</v>
      </c>
      <c r="Y109" t="s">
        <v>225</v>
      </c>
      <c r="Z109">
        <v>3513.57</v>
      </c>
      <c r="AA109">
        <v>3881.49</v>
      </c>
      <c r="AB109">
        <v>367.92</v>
      </c>
      <c r="AE109">
        <v>3881490</v>
      </c>
      <c r="AI109" s="15" t="s">
        <v>202</v>
      </c>
      <c r="AJ109" s="4">
        <v>1409070</v>
      </c>
    </row>
    <row r="110" spans="2:36" x14ac:dyDescent="0.35">
      <c r="B110" s="83"/>
      <c r="C110" s="84"/>
      <c r="D110" s="85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U110">
        <v>2015</v>
      </c>
      <c r="V110" s="15">
        <v>42154</v>
      </c>
      <c r="W110" t="s">
        <v>246</v>
      </c>
      <c r="X110" t="s">
        <v>230</v>
      </c>
      <c r="Y110" t="s">
        <v>225</v>
      </c>
      <c r="Z110">
        <v>3586.65</v>
      </c>
      <c r="AA110">
        <v>3962.23</v>
      </c>
      <c r="AB110">
        <v>375.58</v>
      </c>
      <c r="AE110">
        <v>3962230</v>
      </c>
      <c r="AI110" s="15" t="s">
        <v>203</v>
      </c>
      <c r="AJ110" s="4">
        <v>1040930</v>
      </c>
    </row>
    <row r="111" spans="2:36" x14ac:dyDescent="0.35">
      <c r="B111" s="83"/>
      <c r="C111" s="84"/>
      <c r="D111" s="85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U111">
        <v>2015</v>
      </c>
      <c r="V111" s="15">
        <v>42155</v>
      </c>
      <c r="W111" t="s">
        <v>246</v>
      </c>
      <c r="X111" t="s">
        <v>230</v>
      </c>
      <c r="Y111" t="s">
        <v>225</v>
      </c>
      <c r="Z111">
        <v>3662.06</v>
      </c>
      <c r="AA111">
        <v>4045.53</v>
      </c>
      <c r="AB111">
        <v>383.47</v>
      </c>
      <c r="AE111">
        <v>4045530</v>
      </c>
      <c r="AI111" s="15" t="s">
        <v>204</v>
      </c>
      <c r="AJ111" s="4">
        <v>955060</v>
      </c>
    </row>
    <row r="112" spans="2:36" x14ac:dyDescent="0.35">
      <c r="B112" s="83"/>
      <c r="C112" s="84"/>
      <c r="D112" s="85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U112">
        <v>2015</v>
      </c>
      <c r="V112" s="15">
        <v>42156</v>
      </c>
      <c r="W112" t="s">
        <v>247</v>
      </c>
      <c r="X112" t="s">
        <v>230</v>
      </c>
      <c r="Y112" t="s">
        <v>225</v>
      </c>
      <c r="Z112">
        <v>3736.84</v>
      </c>
      <c r="AA112">
        <v>4128.1400000000003</v>
      </c>
      <c r="AB112">
        <v>391.3</v>
      </c>
      <c r="AE112">
        <v>4128140.0000000005</v>
      </c>
      <c r="AI112" s="15" t="s">
        <v>205</v>
      </c>
      <c r="AJ112" s="4">
        <v>9613260</v>
      </c>
    </row>
    <row r="113" spans="2:36" x14ac:dyDescent="0.35">
      <c r="B113" s="83"/>
      <c r="C113" s="84"/>
      <c r="D113" s="85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U113">
        <v>2015</v>
      </c>
      <c r="V113" s="15">
        <v>42157</v>
      </c>
      <c r="W113" t="s">
        <v>247</v>
      </c>
      <c r="X113" t="s">
        <v>230</v>
      </c>
      <c r="Y113" t="s">
        <v>225</v>
      </c>
      <c r="Z113">
        <v>3819.73</v>
      </c>
      <c r="AA113">
        <v>4219.71</v>
      </c>
      <c r="AB113">
        <v>399.98</v>
      </c>
      <c r="AE113">
        <v>4219710</v>
      </c>
      <c r="AI113" s="15" t="s">
        <v>206</v>
      </c>
      <c r="AJ113" s="4">
        <v>50729310</v>
      </c>
    </row>
    <row r="114" spans="2:36" x14ac:dyDescent="0.35">
      <c r="B114" s="83"/>
      <c r="C114" s="84"/>
      <c r="D114" s="85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U114">
        <v>2015</v>
      </c>
      <c r="V114" s="15">
        <v>42158</v>
      </c>
      <c r="W114" t="s">
        <v>247</v>
      </c>
      <c r="X114" t="s">
        <v>230</v>
      </c>
      <c r="Y114" t="s">
        <v>225</v>
      </c>
      <c r="Z114">
        <v>3898.67</v>
      </c>
      <c r="AA114">
        <v>4306.92</v>
      </c>
      <c r="AB114">
        <v>408.25</v>
      </c>
      <c r="AE114">
        <v>4306920</v>
      </c>
      <c r="AI114" s="15" t="s">
        <v>207</v>
      </c>
      <c r="AJ114" s="4">
        <v>73667930</v>
      </c>
    </row>
    <row r="115" spans="2:36" x14ac:dyDescent="0.35">
      <c r="B115" s="83"/>
      <c r="C115" s="84"/>
      <c r="D115" s="85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U115">
        <v>2015</v>
      </c>
      <c r="V115" s="15">
        <v>42159</v>
      </c>
      <c r="W115" t="s">
        <v>247</v>
      </c>
      <c r="X115" t="s">
        <v>230</v>
      </c>
      <c r="Y115" t="s">
        <v>225</v>
      </c>
      <c r="Z115">
        <v>3975.02</v>
      </c>
      <c r="AA115">
        <v>4391.26</v>
      </c>
      <c r="AB115">
        <v>416.25</v>
      </c>
      <c r="AE115">
        <v>4391260</v>
      </c>
      <c r="AI115" s="15" t="s">
        <v>208</v>
      </c>
      <c r="AJ115" s="4">
        <v>92616440</v>
      </c>
    </row>
    <row r="116" spans="2:36" x14ac:dyDescent="0.35">
      <c r="B116" s="83"/>
      <c r="C116" s="84"/>
      <c r="D116" s="85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U116">
        <v>2015</v>
      </c>
      <c r="V116" s="15">
        <v>42160</v>
      </c>
      <c r="W116" t="s">
        <v>247</v>
      </c>
      <c r="X116" t="s">
        <v>230</v>
      </c>
      <c r="Y116" t="s">
        <v>225</v>
      </c>
      <c r="Z116">
        <v>4051.41</v>
      </c>
      <c r="AA116">
        <v>4475.6499999999996</v>
      </c>
      <c r="AB116">
        <v>424.24</v>
      </c>
      <c r="AE116">
        <v>4475650</v>
      </c>
      <c r="AI116" s="15" t="s">
        <v>209</v>
      </c>
      <c r="AJ116" s="4">
        <v>143288520</v>
      </c>
    </row>
    <row r="117" spans="2:36" x14ac:dyDescent="0.35">
      <c r="B117" s="83"/>
      <c r="C117" s="84"/>
      <c r="D117" s="85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U117">
        <v>2015</v>
      </c>
      <c r="V117" s="15">
        <v>42161</v>
      </c>
      <c r="W117" t="s">
        <v>247</v>
      </c>
      <c r="X117" t="s">
        <v>230</v>
      </c>
      <c r="Y117" t="s">
        <v>225</v>
      </c>
      <c r="Z117">
        <v>4124.37</v>
      </c>
      <c r="AA117">
        <v>4556.26</v>
      </c>
      <c r="AB117">
        <v>431.89</v>
      </c>
      <c r="AE117">
        <v>4556260</v>
      </c>
      <c r="AI117" s="15" t="s">
        <v>210</v>
      </c>
      <c r="AJ117" s="4">
        <v>138596600</v>
      </c>
    </row>
    <row r="118" spans="2:36" x14ac:dyDescent="0.35">
      <c r="B118" s="83"/>
      <c r="C118" s="84"/>
      <c r="D118" s="85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U118">
        <v>2015</v>
      </c>
      <c r="V118" s="15">
        <v>42162</v>
      </c>
      <c r="W118" t="s">
        <v>247</v>
      </c>
      <c r="X118" t="s">
        <v>230</v>
      </c>
      <c r="Y118" t="s">
        <v>225</v>
      </c>
      <c r="Z118">
        <v>4190.38</v>
      </c>
      <c r="AA118">
        <v>4629.18</v>
      </c>
      <c r="AB118">
        <v>438.8</v>
      </c>
      <c r="AE118">
        <v>4629180</v>
      </c>
      <c r="AI118" s="15" t="s">
        <v>211</v>
      </c>
      <c r="AJ118" s="4">
        <v>78514690</v>
      </c>
    </row>
    <row r="119" spans="2:36" x14ac:dyDescent="0.35">
      <c r="B119" s="83"/>
      <c r="C119" s="84"/>
      <c r="D119" s="85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U119">
        <v>2015</v>
      </c>
      <c r="V119" s="15">
        <v>42163</v>
      </c>
      <c r="W119" t="s">
        <v>247</v>
      </c>
      <c r="X119" t="s">
        <v>230</v>
      </c>
      <c r="Y119" t="s">
        <v>225</v>
      </c>
      <c r="Z119">
        <v>4248.6099999999997</v>
      </c>
      <c r="AA119">
        <v>4693.5</v>
      </c>
      <c r="AB119">
        <v>444.89</v>
      </c>
      <c r="AE119">
        <v>4693500</v>
      </c>
      <c r="AI119" s="15" t="s">
        <v>212</v>
      </c>
      <c r="AJ119" s="4">
        <v>46060900</v>
      </c>
    </row>
    <row r="120" spans="2:36" x14ac:dyDescent="0.35">
      <c r="B120" s="83"/>
      <c r="C120" s="84"/>
      <c r="D120" s="85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U120">
        <v>2015</v>
      </c>
      <c r="V120" s="15">
        <v>42164</v>
      </c>
      <c r="W120" t="s">
        <v>247</v>
      </c>
      <c r="X120" t="s">
        <v>230</v>
      </c>
      <c r="Y120" t="s">
        <v>225</v>
      </c>
      <c r="Z120">
        <v>4302.83</v>
      </c>
      <c r="AA120">
        <v>4753.3999999999996</v>
      </c>
      <c r="AB120">
        <v>450.57</v>
      </c>
      <c r="AE120">
        <v>4753400</v>
      </c>
      <c r="AI120" s="15" t="s">
        <v>213</v>
      </c>
      <c r="AJ120" s="4">
        <v>2023330</v>
      </c>
    </row>
    <row r="121" spans="2:36" x14ac:dyDescent="0.35">
      <c r="B121" s="83"/>
      <c r="C121" s="84"/>
      <c r="D121" s="85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U121">
        <v>2015</v>
      </c>
      <c r="V121" s="15">
        <v>42165</v>
      </c>
      <c r="W121" t="s">
        <v>247</v>
      </c>
      <c r="X121" t="s">
        <v>230</v>
      </c>
      <c r="Y121" t="s">
        <v>225</v>
      </c>
      <c r="Z121">
        <v>4355.8599999999997</v>
      </c>
      <c r="AA121">
        <v>4811.99</v>
      </c>
      <c r="AB121">
        <v>456.13</v>
      </c>
      <c r="AE121">
        <v>4811990</v>
      </c>
      <c r="AI121" s="15" t="s">
        <v>214</v>
      </c>
      <c r="AJ121" s="4">
        <v>958030</v>
      </c>
    </row>
    <row r="122" spans="2:36" x14ac:dyDescent="0.35">
      <c r="B122" s="83"/>
      <c r="C122" s="84"/>
      <c r="D122" s="85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U122">
        <v>2015</v>
      </c>
      <c r="V122" s="15">
        <v>42166</v>
      </c>
      <c r="W122" t="s">
        <v>247</v>
      </c>
      <c r="X122" t="s">
        <v>230</v>
      </c>
      <c r="Y122" t="s">
        <v>225</v>
      </c>
      <c r="Z122">
        <v>4410.76</v>
      </c>
      <c r="AA122">
        <v>4872.6400000000003</v>
      </c>
      <c r="AB122">
        <v>461.87</v>
      </c>
      <c r="AE122">
        <v>4872640</v>
      </c>
      <c r="AI122" s="15" t="s">
        <v>215</v>
      </c>
      <c r="AJ122" s="4">
        <v>1092280</v>
      </c>
    </row>
    <row r="123" spans="2:36" x14ac:dyDescent="0.35">
      <c r="B123" s="83"/>
      <c r="C123" s="84"/>
      <c r="D123" s="85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U123">
        <v>2015</v>
      </c>
      <c r="V123" s="15">
        <v>42167</v>
      </c>
      <c r="W123" t="s">
        <v>247</v>
      </c>
      <c r="X123" t="s">
        <v>230</v>
      </c>
      <c r="Y123" t="s">
        <v>225</v>
      </c>
      <c r="Z123">
        <v>4470.58</v>
      </c>
      <c r="AA123">
        <v>4938.72</v>
      </c>
      <c r="AB123">
        <v>468.14</v>
      </c>
      <c r="AE123">
        <v>4938720</v>
      </c>
      <c r="AI123" s="15" t="s">
        <v>216</v>
      </c>
      <c r="AJ123" s="4">
        <v>1001450</v>
      </c>
    </row>
    <row r="124" spans="2:36" x14ac:dyDescent="0.35">
      <c r="B124" s="83"/>
      <c r="C124" s="84"/>
      <c r="D124" s="85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U124">
        <v>2015</v>
      </c>
      <c r="V124" s="15">
        <v>42168</v>
      </c>
      <c r="W124" t="s">
        <v>247</v>
      </c>
      <c r="X124" t="s">
        <v>230</v>
      </c>
      <c r="Y124" t="s">
        <v>225</v>
      </c>
      <c r="Z124">
        <v>4523.29</v>
      </c>
      <c r="AA124">
        <v>4996.95</v>
      </c>
      <c r="AB124">
        <v>473.66</v>
      </c>
      <c r="AE124">
        <v>4996950</v>
      </c>
      <c r="AI124" s="15" t="s">
        <v>217</v>
      </c>
      <c r="AJ124" s="4">
        <v>4864970</v>
      </c>
    </row>
    <row r="125" spans="2:36" x14ac:dyDescent="0.35">
      <c r="B125" s="83"/>
      <c r="C125" s="84"/>
      <c r="D125" s="85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U125">
        <v>2015</v>
      </c>
      <c r="V125" s="15">
        <v>42169</v>
      </c>
      <c r="W125" t="s">
        <v>247</v>
      </c>
      <c r="X125" t="s">
        <v>230</v>
      </c>
      <c r="Y125" t="s">
        <v>225</v>
      </c>
      <c r="Z125">
        <v>4547.03</v>
      </c>
      <c r="AA125">
        <v>5023.17</v>
      </c>
      <c r="AB125">
        <v>476.14</v>
      </c>
      <c r="AE125">
        <v>5023170</v>
      </c>
      <c r="AI125" s="15" t="s">
        <v>218</v>
      </c>
      <c r="AJ125" s="4">
        <v>33590360</v>
      </c>
    </row>
    <row r="126" spans="2:36" x14ac:dyDescent="0.35">
      <c r="B126" s="83"/>
      <c r="C126" s="84"/>
      <c r="D126" s="85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U126">
        <v>2015</v>
      </c>
      <c r="V126" s="15">
        <v>42170</v>
      </c>
      <c r="W126" t="s">
        <v>247</v>
      </c>
      <c r="X126" t="s">
        <v>230</v>
      </c>
      <c r="Y126" t="s">
        <v>225</v>
      </c>
      <c r="Z126">
        <v>4569.54</v>
      </c>
      <c r="AA126">
        <v>5048.04</v>
      </c>
      <c r="AB126">
        <v>478.5</v>
      </c>
      <c r="AE126">
        <v>5048040</v>
      </c>
      <c r="AI126" s="15" t="s">
        <v>219</v>
      </c>
      <c r="AJ126" s="4">
        <v>92898670</v>
      </c>
    </row>
    <row r="127" spans="2:36" x14ac:dyDescent="0.35">
      <c r="B127" s="83"/>
      <c r="C127" s="84"/>
      <c r="D127" s="85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U127">
        <v>2015</v>
      </c>
      <c r="V127" s="15">
        <v>42171</v>
      </c>
      <c r="W127" t="s">
        <v>247</v>
      </c>
      <c r="X127" t="s">
        <v>230</v>
      </c>
      <c r="Y127" t="s">
        <v>225</v>
      </c>
      <c r="Z127">
        <v>4588.8</v>
      </c>
      <c r="AA127">
        <v>5069.32</v>
      </c>
      <c r="AB127">
        <v>480.52</v>
      </c>
      <c r="AE127">
        <v>5069320</v>
      </c>
      <c r="AI127" s="15" t="s">
        <v>220</v>
      </c>
      <c r="AJ127" s="4">
        <v>135492220</v>
      </c>
    </row>
    <row r="128" spans="2:36" x14ac:dyDescent="0.35">
      <c r="B128" s="83"/>
      <c r="C128" s="84"/>
      <c r="D128" s="85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U128">
        <v>2015</v>
      </c>
      <c r="V128" s="15">
        <v>42172</v>
      </c>
      <c r="W128" t="s">
        <v>247</v>
      </c>
      <c r="X128" t="s">
        <v>230</v>
      </c>
      <c r="Y128" t="s">
        <v>225</v>
      </c>
      <c r="Z128">
        <v>4606.74</v>
      </c>
      <c r="AA128">
        <v>5089.1400000000003</v>
      </c>
      <c r="AB128">
        <v>482.4</v>
      </c>
      <c r="AE128">
        <v>5089140</v>
      </c>
      <c r="AI128" s="15" t="s">
        <v>221</v>
      </c>
      <c r="AJ128" s="4">
        <v>149945830</v>
      </c>
    </row>
    <row r="129" spans="2:36" x14ac:dyDescent="0.35">
      <c r="B129" s="83"/>
      <c r="C129" s="84"/>
      <c r="D129" s="85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U129">
        <v>2015</v>
      </c>
      <c r="V129" s="15">
        <v>42173</v>
      </c>
      <c r="W129" t="s">
        <v>247</v>
      </c>
      <c r="X129" t="s">
        <v>230</v>
      </c>
      <c r="Y129" t="s">
        <v>225</v>
      </c>
      <c r="Z129">
        <v>4629.34</v>
      </c>
      <c r="AA129">
        <v>5114.1099999999997</v>
      </c>
      <c r="AB129">
        <v>484.76</v>
      </c>
      <c r="AE129">
        <v>5114110</v>
      </c>
      <c r="AI129" s="15" t="s">
        <v>222</v>
      </c>
      <c r="AJ129" s="4">
        <v>113698920</v>
      </c>
    </row>
    <row r="130" spans="2:36" x14ac:dyDescent="0.35">
      <c r="B130" s="83"/>
      <c r="C130" s="84"/>
      <c r="D130" s="85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U130">
        <v>2015</v>
      </c>
      <c r="V130" s="15">
        <v>42174</v>
      </c>
      <c r="W130" t="s">
        <v>247</v>
      </c>
      <c r="X130" t="s">
        <v>230</v>
      </c>
      <c r="Y130" t="s">
        <v>225</v>
      </c>
      <c r="Z130">
        <v>4650.6499999999996</v>
      </c>
      <c r="AA130">
        <v>5137.6499999999996</v>
      </c>
      <c r="AB130">
        <v>486.99</v>
      </c>
      <c r="AE130">
        <v>5137650</v>
      </c>
      <c r="AI130" s="15" t="s">
        <v>223</v>
      </c>
      <c r="AJ130" s="4">
        <v>63290500</v>
      </c>
    </row>
    <row r="131" spans="2:36" x14ac:dyDescent="0.35">
      <c r="B131" s="83"/>
      <c r="C131" s="84"/>
      <c r="D131" s="85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U131">
        <v>2015</v>
      </c>
      <c r="V131" s="15">
        <v>42175</v>
      </c>
      <c r="W131" t="s">
        <v>247</v>
      </c>
      <c r="X131" t="s">
        <v>230</v>
      </c>
      <c r="Y131" t="s">
        <v>225</v>
      </c>
      <c r="Z131">
        <v>4671.32</v>
      </c>
      <c r="AA131">
        <v>5160.4799999999996</v>
      </c>
      <c r="AB131">
        <v>489.16</v>
      </c>
      <c r="AE131">
        <v>5160480</v>
      </c>
      <c r="AI131" s="15" t="s">
        <v>275</v>
      </c>
      <c r="AJ131" s="4">
        <v>0</v>
      </c>
    </row>
    <row r="132" spans="2:36" x14ac:dyDescent="0.35">
      <c r="B132" s="83"/>
      <c r="C132" s="84"/>
      <c r="D132" s="85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U132">
        <v>2015</v>
      </c>
      <c r="V132" s="15">
        <v>42176</v>
      </c>
      <c r="W132" t="s">
        <v>247</v>
      </c>
      <c r="X132" t="s">
        <v>230</v>
      </c>
      <c r="Y132" t="s">
        <v>225</v>
      </c>
      <c r="Z132">
        <v>4689.3999999999996</v>
      </c>
      <c r="AA132">
        <v>5180.45</v>
      </c>
      <c r="AB132">
        <v>491.05</v>
      </c>
      <c r="AE132">
        <v>5180450</v>
      </c>
      <c r="AI132" s="15" t="s">
        <v>276</v>
      </c>
      <c r="AJ132" s="4">
        <v>0</v>
      </c>
    </row>
    <row r="133" spans="2:36" x14ac:dyDescent="0.35">
      <c r="B133" s="83"/>
      <c r="C133" s="84"/>
      <c r="D133" s="85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U133">
        <v>2015</v>
      </c>
      <c r="V133" s="15">
        <v>42177</v>
      </c>
      <c r="W133" t="s">
        <v>247</v>
      </c>
      <c r="X133" t="s">
        <v>230</v>
      </c>
      <c r="Y133" t="s">
        <v>225</v>
      </c>
      <c r="Z133">
        <v>4693.8599999999997</v>
      </c>
      <c r="AA133">
        <v>5185.38</v>
      </c>
      <c r="AB133">
        <v>491.52</v>
      </c>
      <c r="AE133">
        <v>5185380</v>
      </c>
      <c r="AI133" s="15" t="s">
        <v>277</v>
      </c>
      <c r="AJ133" s="4">
        <v>0</v>
      </c>
    </row>
    <row r="134" spans="2:36" x14ac:dyDescent="0.35">
      <c r="B134" s="83"/>
      <c r="C134" s="84"/>
      <c r="D134" s="85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U134">
        <v>2015</v>
      </c>
      <c r="V134" s="15">
        <v>42178</v>
      </c>
      <c r="W134" t="s">
        <v>247</v>
      </c>
      <c r="X134" t="s">
        <v>230</v>
      </c>
      <c r="Y134" t="s">
        <v>225</v>
      </c>
      <c r="Z134">
        <v>4696.1000000000004</v>
      </c>
      <c r="AA134">
        <v>5187.8500000000004</v>
      </c>
      <c r="AB134">
        <v>491.75</v>
      </c>
      <c r="AE134">
        <v>5187850</v>
      </c>
    </row>
    <row r="135" spans="2:36" x14ac:dyDescent="0.35">
      <c r="B135" s="83"/>
      <c r="C135" s="84"/>
      <c r="D135" s="85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U135">
        <v>2015</v>
      </c>
      <c r="V135" s="15">
        <v>42179</v>
      </c>
      <c r="W135" t="s">
        <v>247</v>
      </c>
      <c r="X135" t="s">
        <v>230</v>
      </c>
      <c r="Y135" t="s">
        <v>225</v>
      </c>
      <c r="Z135">
        <v>4701.63</v>
      </c>
      <c r="AA135">
        <v>5193.96</v>
      </c>
      <c r="AB135">
        <v>492.33</v>
      </c>
      <c r="AE135">
        <v>5193960</v>
      </c>
    </row>
    <row r="136" spans="2:36" x14ac:dyDescent="0.35">
      <c r="B136" s="83"/>
      <c r="C136" s="84"/>
      <c r="D136" s="85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U136">
        <v>2015</v>
      </c>
      <c r="V136" s="15">
        <v>42180</v>
      </c>
      <c r="W136" t="s">
        <v>247</v>
      </c>
      <c r="X136" t="s">
        <v>230</v>
      </c>
      <c r="Y136" t="s">
        <v>225</v>
      </c>
      <c r="Z136">
        <v>4701.1099999999997</v>
      </c>
      <c r="AA136">
        <v>5193.3900000000003</v>
      </c>
      <c r="AB136">
        <v>492.28</v>
      </c>
      <c r="AE136">
        <v>5193390</v>
      </c>
    </row>
    <row r="137" spans="2:36" x14ac:dyDescent="0.35">
      <c r="B137" s="83"/>
      <c r="C137" s="84"/>
      <c r="D137" s="85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U137">
        <v>2015</v>
      </c>
      <c r="V137" s="15">
        <v>42181</v>
      </c>
      <c r="W137" t="s">
        <v>247</v>
      </c>
      <c r="X137" t="s">
        <v>230</v>
      </c>
      <c r="Y137" t="s">
        <v>225</v>
      </c>
      <c r="Z137">
        <v>4699.22</v>
      </c>
      <c r="AA137">
        <v>5191.3</v>
      </c>
      <c r="AB137">
        <v>492.08</v>
      </c>
      <c r="AE137">
        <v>5191300</v>
      </c>
    </row>
    <row r="138" spans="2:36" x14ac:dyDescent="0.35">
      <c r="B138" s="83"/>
      <c r="C138" s="84"/>
      <c r="D138" s="85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U138">
        <v>2015</v>
      </c>
      <c r="V138" s="15">
        <v>42182</v>
      </c>
      <c r="W138" t="s">
        <v>247</v>
      </c>
      <c r="X138" t="s">
        <v>230</v>
      </c>
      <c r="Y138" t="s">
        <v>225</v>
      </c>
      <c r="Z138">
        <v>4698.41</v>
      </c>
      <c r="AA138">
        <v>5190.41</v>
      </c>
      <c r="AB138">
        <v>492</v>
      </c>
      <c r="AE138">
        <v>5190410</v>
      </c>
    </row>
    <row r="139" spans="2:36" x14ac:dyDescent="0.35">
      <c r="B139" s="83"/>
      <c r="C139" s="84"/>
      <c r="D139" s="85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U139">
        <v>2015</v>
      </c>
      <c r="V139" s="15">
        <v>42183</v>
      </c>
      <c r="W139" t="s">
        <v>247</v>
      </c>
      <c r="X139" t="s">
        <v>230</v>
      </c>
      <c r="Y139" t="s">
        <v>225</v>
      </c>
      <c r="Z139">
        <v>4698.3900000000003</v>
      </c>
      <c r="AA139">
        <v>5190.38</v>
      </c>
      <c r="AB139">
        <v>491.99</v>
      </c>
      <c r="AE139">
        <v>5190380</v>
      </c>
    </row>
    <row r="140" spans="2:36" x14ac:dyDescent="0.35">
      <c r="B140" s="83"/>
      <c r="C140" s="84"/>
      <c r="D140" s="85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U140">
        <v>2015</v>
      </c>
      <c r="V140" s="15">
        <v>42184</v>
      </c>
      <c r="W140" t="s">
        <v>247</v>
      </c>
      <c r="X140" t="s">
        <v>230</v>
      </c>
      <c r="Y140" t="s">
        <v>225</v>
      </c>
      <c r="Z140">
        <v>4702.0200000000004</v>
      </c>
      <c r="AA140">
        <v>5194.3999999999996</v>
      </c>
      <c r="AB140">
        <v>492.37</v>
      </c>
      <c r="AE140">
        <v>5194400</v>
      </c>
    </row>
    <row r="141" spans="2:36" x14ac:dyDescent="0.35">
      <c r="B141" s="83"/>
      <c r="C141" s="84"/>
      <c r="D141" s="85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U141">
        <v>2015</v>
      </c>
      <c r="V141" s="15">
        <v>42185</v>
      </c>
      <c r="W141" t="s">
        <v>247</v>
      </c>
      <c r="X141" t="s">
        <v>230</v>
      </c>
      <c r="Y141" t="s">
        <v>225</v>
      </c>
      <c r="Z141">
        <v>4703.91</v>
      </c>
      <c r="AA141">
        <v>5196.49</v>
      </c>
      <c r="AB141">
        <v>492.57</v>
      </c>
      <c r="AE141">
        <v>5196490</v>
      </c>
    </row>
    <row r="142" spans="2:36" x14ac:dyDescent="0.35">
      <c r="B142" s="83"/>
      <c r="C142" s="84"/>
      <c r="D142" s="85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U142">
        <v>2015</v>
      </c>
      <c r="V142" s="15">
        <v>42186</v>
      </c>
      <c r="W142" t="s">
        <v>248</v>
      </c>
      <c r="X142" t="s">
        <v>230</v>
      </c>
      <c r="Y142" t="s">
        <v>225</v>
      </c>
      <c r="Z142">
        <v>4707.8599999999997</v>
      </c>
      <c r="AA142">
        <v>5200.8500000000004</v>
      </c>
      <c r="AB142">
        <v>492.99</v>
      </c>
      <c r="AE142">
        <v>5200850</v>
      </c>
    </row>
    <row r="143" spans="2:36" x14ac:dyDescent="0.35">
      <c r="B143" s="83"/>
      <c r="C143" s="84"/>
      <c r="D143" s="85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U143">
        <v>2015</v>
      </c>
      <c r="V143" s="15">
        <v>42187</v>
      </c>
      <c r="W143" t="s">
        <v>248</v>
      </c>
      <c r="X143" t="s">
        <v>230</v>
      </c>
      <c r="Y143" t="s">
        <v>225</v>
      </c>
      <c r="Z143">
        <v>4706.3</v>
      </c>
      <c r="AA143">
        <v>5199.12</v>
      </c>
      <c r="AB143">
        <v>492.82</v>
      </c>
      <c r="AE143">
        <v>5199120</v>
      </c>
    </row>
    <row r="144" spans="2:36" x14ac:dyDescent="0.35">
      <c r="B144" s="83"/>
      <c r="C144" s="84"/>
      <c r="D144" s="85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U144">
        <v>2015</v>
      </c>
      <c r="V144" s="15">
        <v>42188</v>
      </c>
      <c r="W144" t="s">
        <v>248</v>
      </c>
      <c r="X144" t="s">
        <v>230</v>
      </c>
      <c r="Y144" t="s">
        <v>225</v>
      </c>
      <c r="Z144">
        <v>4702.2</v>
      </c>
      <c r="AA144">
        <v>5194.6000000000004</v>
      </c>
      <c r="AB144">
        <v>492.39</v>
      </c>
      <c r="AE144">
        <v>5194600</v>
      </c>
    </row>
    <row r="145" spans="2:31" x14ac:dyDescent="0.35">
      <c r="B145" s="83"/>
      <c r="C145" s="84"/>
      <c r="D145" s="85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U145">
        <v>2015</v>
      </c>
      <c r="V145" s="15">
        <v>42189</v>
      </c>
      <c r="W145" t="s">
        <v>248</v>
      </c>
      <c r="X145" t="s">
        <v>230</v>
      </c>
      <c r="Y145" t="s">
        <v>225</v>
      </c>
      <c r="Z145">
        <v>4697.6899999999996</v>
      </c>
      <c r="AA145">
        <v>5189.6099999999997</v>
      </c>
      <c r="AB145">
        <v>491.92</v>
      </c>
      <c r="AE145">
        <v>5189610</v>
      </c>
    </row>
    <row r="146" spans="2:31" x14ac:dyDescent="0.35">
      <c r="B146" s="83"/>
      <c r="C146" s="84"/>
      <c r="D146" s="85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U146">
        <v>2015</v>
      </c>
      <c r="V146" s="15">
        <v>42190</v>
      </c>
      <c r="W146" t="s">
        <v>248</v>
      </c>
      <c r="X146" t="s">
        <v>230</v>
      </c>
      <c r="Y146" t="s">
        <v>225</v>
      </c>
      <c r="Z146">
        <v>4698.95</v>
      </c>
      <c r="AA146">
        <v>5191</v>
      </c>
      <c r="AB146">
        <v>492.05</v>
      </c>
      <c r="AE146">
        <v>5191000</v>
      </c>
    </row>
    <row r="147" spans="2:31" x14ac:dyDescent="0.35">
      <c r="B147" s="83"/>
      <c r="C147" s="84"/>
      <c r="D147" s="85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U147">
        <v>2015</v>
      </c>
      <c r="V147" s="15">
        <v>42191</v>
      </c>
      <c r="W147" t="s">
        <v>248</v>
      </c>
      <c r="X147" t="s">
        <v>230</v>
      </c>
      <c r="Y147" t="s">
        <v>225</v>
      </c>
      <c r="Z147">
        <v>4695.8599999999997</v>
      </c>
      <c r="AA147">
        <v>5187.59</v>
      </c>
      <c r="AB147">
        <v>491.73</v>
      </c>
      <c r="AE147">
        <v>5187590</v>
      </c>
    </row>
    <row r="148" spans="2:31" x14ac:dyDescent="0.35">
      <c r="B148" s="83"/>
      <c r="C148" s="84"/>
      <c r="D148" s="85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U148">
        <v>2015</v>
      </c>
      <c r="V148" s="15">
        <v>42192</v>
      </c>
      <c r="W148" t="s">
        <v>248</v>
      </c>
      <c r="X148" t="s">
        <v>230</v>
      </c>
      <c r="Y148" t="s">
        <v>225</v>
      </c>
      <c r="Z148">
        <v>4690.9799999999996</v>
      </c>
      <c r="AA148">
        <v>5182.2</v>
      </c>
      <c r="AB148">
        <v>491.22</v>
      </c>
      <c r="AE148">
        <v>5182200</v>
      </c>
    </row>
    <row r="149" spans="2:31" x14ac:dyDescent="0.35">
      <c r="B149" s="83"/>
      <c r="C149" s="84"/>
      <c r="D149" s="85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U149">
        <v>2015</v>
      </c>
      <c r="V149" s="15">
        <v>42193</v>
      </c>
      <c r="W149" t="s">
        <v>248</v>
      </c>
      <c r="X149" t="s">
        <v>230</v>
      </c>
      <c r="Y149" t="s">
        <v>225</v>
      </c>
      <c r="Z149">
        <v>4684.58</v>
      </c>
      <c r="AA149">
        <v>5175.13</v>
      </c>
      <c r="AB149">
        <v>490.55</v>
      </c>
      <c r="AE149">
        <v>5175130</v>
      </c>
    </row>
    <row r="150" spans="2:31" x14ac:dyDescent="0.35">
      <c r="B150" s="83"/>
      <c r="C150" s="84"/>
      <c r="D150" s="85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U150">
        <v>2015</v>
      </c>
      <c r="V150" s="15">
        <v>42194</v>
      </c>
      <c r="W150" t="s">
        <v>248</v>
      </c>
      <c r="X150" t="s">
        <v>230</v>
      </c>
      <c r="Y150" t="s">
        <v>225</v>
      </c>
      <c r="Z150">
        <v>4678.34</v>
      </c>
      <c r="AA150">
        <v>5168.24</v>
      </c>
      <c r="AB150">
        <v>489.89</v>
      </c>
      <c r="AE150">
        <v>5168240</v>
      </c>
    </row>
    <row r="151" spans="2:31" x14ac:dyDescent="0.35">
      <c r="B151" s="83"/>
      <c r="C151" s="84"/>
      <c r="D151" s="85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U151">
        <v>2015</v>
      </c>
      <c r="V151" s="15">
        <v>42195</v>
      </c>
      <c r="W151" t="s">
        <v>248</v>
      </c>
      <c r="X151" t="s">
        <v>230</v>
      </c>
      <c r="Y151" t="s">
        <v>225</v>
      </c>
      <c r="Z151">
        <v>4673.3900000000003</v>
      </c>
      <c r="AA151">
        <v>5162.7700000000004</v>
      </c>
      <c r="AB151">
        <v>489.38</v>
      </c>
      <c r="AE151">
        <v>5162770</v>
      </c>
    </row>
    <row r="152" spans="2:31" x14ac:dyDescent="0.35">
      <c r="B152" s="83"/>
      <c r="C152" s="84"/>
      <c r="D152" s="85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U152">
        <v>2015</v>
      </c>
      <c r="V152" s="15">
        <v>42196</v>
      </c>
      <c r="W152" t="s">
        <v>248</v>
      </c>
      <c r="X152" t="s">
        <v>230</v>
      </c>
      <c r="Y152" t="s">
        <v>225</v>
      </c>
      <c r="Z152">
        <v>4668.79</v>
      </c>
      <c r="AA152">
        <v>5157.68</v>
      </c>
      <c r="AB152">
        <v>488.89</v>
      </c>
      <c r="AE152">
        <v>5157680</v>
      </c>
    </row>
    <row r="153" spans="2:31" x14ac:dyDescent="0.35">
      <c r="B153" s="83"/>
      <c r="C153" s="84"/>
      <c r="D153" s="85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U153">
        <v>2015</v>
      </c>
      <c r="V153" s="15">
        <v>42197</v>
      </c>
      <c r="W153" t="s">
        <v>248</v>
      </c>
      <c r="X153" t="s">
        <v>230</v>
      </c>
      <c r="Y153" t="s">
        <v>225</v>
      </c>
      <c r="Z153">
        <v>4659.16</v>
      </c>
      <c r="AA153">
        <v>5147.04</v>
      </c>
      <c r="AB153">
        <v>487.89</v>
      </c>
      <c r="AE153">
        <v>5147040</v>
      </c>
    </row>
    <row r="154" spans="2:31" x14ac:dyDescent="0.35">
      <c r="B154" s="83"/>
      <c r="C154" s="84"/>
      <c r="D154" s="85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U154">
        <v>2015</v>
      </c>
      <c r="V154" s="15">
        <v>42198</v>
      </c>
      <c r="W154" t="s">
        <v>248</v>
      </c>
      <c r="X154" t="s">
        <v>230</v>
      </c>
      <c r="Y154" t="s">
        <v>225</v>
      </c>
      <c r="Z154">
        <v>4651.96</v>
      </c>
      <c r="AA154">
        <v>5139.09</v>
      </c>
      <c r="AB154">
        <v>487.13</v>
      </c>
      <c r="AE154">
        <v>5139090</v>
      </c>
    </row>
    <row r="155" spans="2:31" x14ac:dyDescent="0.35">
      <c r="B155" s="83"/>
      <c r="C155" s="84"/>
      <c r="D155" s="85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U155">
        <v>2015</v>
      </c>
      <c r="V155" s="15">
        <v>42199</v>
      </c>
      <c r="W155" t="s">
        <v>248</v>
      </c>
      <c r="X155" t="s">
        <v>230</v>
      </c>
      <c r="Y155" t="s">
        <v>225</v>
      </c>
      <c r="Z155">
        <v>4645.88</v>
      </c>
      <c r="AA155">
        <v>5132.38</v>
      </c>
      <c r="AB155">
        <v>486.5</v>
      </c>
      <c r="AE155">
        <v>5132380</v>
      </c>
    </row>
    <row r="156" spans="2:31" x14ac:dyDescent="0.35">
      <c r="B156" s="83"/>
      <c r="C156" s="84"/>
      <c r="D156" s="85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U156">
        <v>2015</v>
      </c>
      <c r="V156" s="15">
        <v>42200</v>
      </c>
      <c r="W156" t="s">
        <v>248</v>
      </c>
      <c r="X156" t="s">
        <v>230</v>
      </c>
      <c r="Y156" t="s">
        <v>225</v>
      </c>
      <c r="Z156">
        <v>4638.3</v>
      </c>
      <c r="AA156">
        <v>5124</v>
      </c>
      <c r="AB156">
        <v>485.7</v>
      </c>
      <c r="AE156">
        <v>5124000</v>
      </c>
    </row>
    <row r="157" spans="2:31" x14ac:dyDescent="0.35">
      <c r="B157" s="83"/>
      <c r="C157" s="84"/>
      <c r="D157" s="85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U157">
        <v>2015</v>
      </c>
      <c r="V157" s="15">
        <v>42201</v>
      </c>
      <c r="W157" t="s">
        <v>248</v>
      </c>
      <c r="X157" t="s">
        <v>230</v>
      </c>
      <c r="Y157" t="s">
        <v>225</v>
      </c>
      <c r="Z157">
        <v>4634.57</v>
      </c>
      <c r="AA157">
        <v>5119.88</v>
      </c>
      <c r="AB157">
        <v>485.31</v>
      </c>
      <c r="AE157">
        <v>5119880</v>
      </c>
    </row>
    <row r="158" spans="2:31" x14ac:dyDescent="0.35">
      <c r="B158" s="83"/>
      <c r="C158" s="84"/>
      <c r="D158" s="85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U158">
        <v>2015</v>
      </c>
      <c r="V158" s="15">
        <v>42202</v>
      </c>
      <c r="W158" t="s">
        <v>248</v>
      </c>
      <c r="X158" t="s">
        <v>230</v>
      </c>
      <c r="Y158" t="s">
        <v>225</v>
      </c>
      <c r="Z158">
        <v>4624.5</v>
      </c>
      <c r="AA158">
        <v>5108.75</v>
      </c>
      <c r="AB158">
        <v>484.26</v>
      </c>
      <c r="AE158">
        <v>5108750</v>
      </c>
    </row>
    <row r="159" spans="2:31" x14ac:dyDescent="0.35">
      <c r="B159" s="83"/>
      <c r="C159" s="84"/>
      <c r="D159" s="85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U159">
        <v>2015</v>
      </c>
      <c r="V159" s="15">
        <v>42203</v>
      </c>
      <c r="W159" t="s">
        <v>248</v>
      </c>
      <c r="X159" t="s">
        <v>230</v>
      </c>
      <c r="Y159" t="s">
        <v>225</v>
      </c>
      <c r="Z159">
        <v>4611.6400000000003</v>
      </c>
      <c r="AA159">
        <v>5094.55</v>
      </c>
      <c r="AB159">
        <v>482.91</v>
      </c>
      <c r="AE159">
        <v>5094550</v>
      </c>
    </row>
    <row r="160" spans="2:31" x14ac:dyDescent="0.35">
      <c r="B160" s="83"/>
      <c r="C160" s="84"/>
      <c r="D160" s="85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U160">
        <v>2015</v>
      </c>
      <c r="V160" s="15">
        <v>42204</v>
      </c>
      <c r="W160" t="s">
        <v>248</v>
      </c>
      <c r="X160" t="s">
        <v>230</v>
      </c>
      <c r="Y160" t="s">
        <v>225</v>
      </c>
      <c r="Z160">
        <v>4596.43</v>
      </c>
      <c r="AA160">
        <v>5077.75</v>
      </c>
      <c r="AB160">
        <v>481.32</v>
      </c>
      <c r="AE160">
        <v>5077750</v>
      </c>
    </row>
    <row r="161" spans="2:31" x14ac:dyDescent="0.35">
      <c r="B161" s="83"/>
      <c r="C161" s="84"/>
      <c r="D161" s="85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U161">
        <v>2015</v>
      </c>
      <c r="V161" s="15">
        <v>42205</v>
      </c>
      <c r="W161" t="s">
        <v>248</v>
      </c>
      <c r="X161" t="s">
        <v>230</v>
      </c>
      <c r="Y161" t="s">
        <v>225</v>
      </c>
      <c r="Z161">
        <v>4582.0600000000004</v>
      </c>
      <c r="AA161">
        <v>5061.88</v>
      </c>
      <c r="AB161">
        <v>479.81</v>
      </c>
      <c r="AE161">
        <v>5061880</v>
      </c>
    </row>
    <row r="162" spans="2:31" x14ac:dyDescent="0.35">
      <c r="B162" s="83"/>
      <c r="C162" s="84"/>
      <c r="D162" s="85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U162">
        <v>2015</v>
      </c>
      <c r="V162" s="15">
        <v>42206</v>
      </c>
      <c r="W162" t="s">
        <v>248</v>
      </c>
      <c r="X162" t="s">
        <v>230</v>
      </c>
      <c r="Y162" t="s">
        <v>225</v>
      </c>
      <c r="Z162">
        <v>4573.5600000000004</v>
      </c>
      <c r="AA162">
        <v>5052.4799999999996</v>
      </c>
      <c r="AB162">
        <v>478.92</v>
      </c>
      <c r="AE162">
        <v>5052480</v>
      </c>
    </row>
    <row r="163" spans="2:31" x14ac:dyDescent="0.35">
      <c r="B163" s="83"/>
      <c r="C163" s="84"/>
      <c r="D163" s="85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U163">
        <v>2015</v>
      </c>
      <c r="V163" s="15">
        <v>42207</v>
      </c>
      <c r="W163" t="s">
        <v>248</v>
      </c>
      <c r="X163" t="s">
        <v>230</v>
      </c>
      <c r="Y163" t="s">
        <v>225</v>
      </c>
      <c r="Z163">
        <v>4561.29</v>
      </c>
      <c r="AA163">
        <v>5038.93</v>
      </c>
      <c r="AB163">
        <v>477.64</v>
      </c>
      <c r="AE163">
        <v>5038930</v>
      </c>
    </row>
    <row r="164" spans="2:31" x14ac:dyDescent="0.35">
      <c r="B164" s="83"/>
      <c r="C164" s="84"/>
      <c r="D164" s="85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U164">
        <v>2015</v>
      </c>
      <c r="V164" s="15">
        <v>42208</v>
      </c>
      <c r="W164" t="s">
        <v>248</v>
      </c>
      <c r="X164" t="s">
        <v>230</v>
      </c>
      <c r="Y164" t="s">
        <v>225</v>
      </c>
      <c r="Z164">
        <v>4547.08</v>
      </c>
      <c r="AA164">
        <v>5023.2299999999996</v>
      </c>
      <c r="AB164">
        <v>476.15</v>
      </c>
      <c r="AE164">
        <v>5023230</v>
      </c>
    </row>
    <row r="165" spans="2:31" x14ac:dyDescent="0.35">
      <c r="B165" s="83"/>
      <c r="C165" s="84"/>
      <c r="D165" s="85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U165">
        <v>2015</v>
      </c>
      <c r="V165" s="15">
        <v>42209</v>
      </c>
      <c r="W165" t="s">
        <v>248</v>
      </c>
      <c r="X165" t="s">
        <v>230</v>
      </c>
      <c r="Y165" t="s">
        <v>225</v>
      </c>
      <c r="Z165">
        <v>4531.78</v>
      </c>
      <c r="AA165">
        <v>5006.32</v>
      </c>
      <c r="AB165">
        <v>474.55</v>
      </c>
      <c r="AE165">
        <v>5006320</v>
      </c>
    </row>
    <row r="166" spans="2:31" x14ac:dyDescent="0.35">
      <c r="B166" s="83"/>
      <c r="C166" s="84"/>
      <c r="D166" s="85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U166">
        <v>2015</v>
      </c>
      <c r="V166" s="15">
        <v>42210</v>
      </c>
      <c r="W166" t="s">
        <v>248</v>
      </c>
      <c r="X166" t="s">
        <v>230</v>
      </c>
      <c r="Y166" t="s">
        <v>225</v>
      </c>
      <c r="Z166">
        <v>4518.79</v>
      </c>
      <c r="AA166">
        <v>4991.9799999999996</v>
      </c>
      <c r="AB166">
        <v>473.19</v>
      </c>
      <c r="AE166">
        <v>4991980</v>
      </c>
    </row>
    <row r="167" spans="2:31" x14ac:dyDescent="0.35">
      <c r="B167" s="83"/>
      <c r="C167" s="84"/>
      <c r="D167" s="85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U167">
        <v>2015</v>
      </c>
      <c r="V167" s="15">
        <v>42211</v>
      </c>
      <c r="W167" t="s">
        <v>248</v>
      </c>
      <c r="X167" t="s">
        <v>230</v>
      </c>
      <c r="Y167" t="s">
        <v>225</v>
      </c>
      <c r="Z167">
        <v>4501.87</v>
      </c>
      <c r="AA167">
        <v>4973.28</v>
      </c>
      <c r="AB167">
        <v>471.42</v>
      </c>
      <c r="AE167">
        <v>4973280</v>
      </c>
    </row>
    <row r="168" spans="2:31" x14ac:dyDescent="0.35">
      <c r="B168" s="83"/>
      <c r="C168" s="84"/>
      <c r="D168" s="85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U168">
        <v>2015</v>
      </c>
      <c r="V168" s="15">
        <v>42212</v>
      </c>
      <c r="W168" t="s">
        <v>248</v>
      </c>
      <c r="X168" t="s">
        <v>230</v>
      </c>
      <c r="Y168" t="s">
        <v>225</v>
      </c>
      <c r="Z168">
        <v>4479.38</v>
      </c>
      <c r="AA168">
        <v>4948.4399999999996</v>
      </c>
      <c r="AB168">
        <v>469.06</v>
      </c>
      <c r="AE168">
        <v>4948440</v>
      </c>
    </row>
    <row r="169" spans="2:31" x14ac:dyDescent="0.35">
      <c r="B169" s="83"/>
      <c r="C169" s="84"/>
      <c r="D169" s="85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U169">
        <v>2015</v>
      </c>
      <c r="V169" s="15">
        <v>42213</v>
      </c>
      <c r="W169" t="s">
        <v>248</v>
      </c>
      <c r="X169" t="s">
        <v>230</v>
      </c>
      <c r="Y169" t="s">
        <v>225</v>
      </c>
      <c r="Z169">
        <v>4456.1000000000004</v>
      </c>
      <c r="AA169">
        <v>4922.72</v>
      </c>
      <c r="AB169">
        <v>466.62</v>
      </c>
      <c r="AE169">
        <v>4922720</v>
      </c>
    </row>
    <row r="170" spans="2:31" x14ac:dyDescent="0.35">
      <c r="B170" s="83"/>
      <c r="C170" s="84"/>
      <c r="D170" s="85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U170">
        <v>2015</v>
      </c>
      <c r="V170" s="15">
        <v>42214</v>
      </c>
      <c r="W170" t="s">
        <v>248</v>
      </c>
      <c r="X170" t="s">
        <v>230</v>
      </c>
      <c r="Y170" t="s">
        <v>225</v>
      </c>
      <c r="Z170">
        <v>4431.37</v>
      </c>
      <c r="AA170">
        <v>4895.3999999999996</v>
      </c>
      <c r="AB170">
        <v>464.03</v>
      </c>
      <c r="AE170">
        <v>4895400</v>
      </c>
    </row>
    <row r="171" spans="2:31" x14ac:dyDescent="0.35">
      <c r="B171" s="83"/>
      <c r="C171" s="84"/>
      <c r="D171" s="85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U171">
        <v>2015</v>
      </c>
      <c r="V171" s="15">
        <v>42215</v>
      </c>
      <c r="W171" t="s">
        <v>248</v>
      </c>
      <c r="X171" t="s">
        <v>230</v>
      </c>
      <c r="Y171" t="s">
        <v>225</v>
      </c>
      <c r="Z171">
        <v>4405.7299999999996</v>
      </c>
      <c r="AA171">
        <v>4867.08</v>
      </c>
      <c r="AB171">
        <v>461.35</v>
      </c>
      <c r="AE171">
        <v>4867080</v>
      </c>
    </row>
    <row r="172" spans="2:31" x14ac:dyDescent="0.35">
      <c r="B172" s="83"/>
      <c r="C172" s="84"/>
      <c r="D172" s="85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U172">
        <v>2015</v>
      </c>
      <c r="V172" s="15">
        <v>42216</v>
      </c>
      <c r="W172" t="s">
        <v>248</v>
      </c>
      <c r="X172" t="s">
        <v>230</v>
      </c>
      <c r="Y172" t="s">
        <v>225</v>
      </c>
      <c r="Z172">
        <v>4378.6000000000004</v>
      </c>
      <c r="AA172">
        <v>4837.1099999999997</v>
      </c>
      <c r="AB172">
        <v>458.51</v>
      </c>
      <c r="AE172">
        <v>4837110</v>
      </c>
    </row>
    <row r="173" spans="2:31" x14ac:dyDescent="0.35">
      <c r="B173" s="83"/>
      <c r="C173" s="84"/>
      <c r="D173" s="85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U173">
        <v>2015</v>
      </c>
      <c r="V173" s="15">
        <v>42217</v>
      </c>
      <c r="W173" t="s">
        <v>249</v>
      </c>
      <c r="X173" t="s">
        <v>230</v>
      </c>
      <c r="Y173" t="s">
        <v>225</v>
      </c>
      <c r="Z173">
        <v>4354.46</v>
      </c>
      <c r="AA173">
        <v>4810.4399999999996</v>
      </c>
      <c r="AB173">
        <v>455.98</v>
      </c>
      <c r="AE173">
        <v>4810440</v>
      </c>
    </row>
    <row r="174" spans="2:31" x14ac:dyDescent="0.35">
      <c r="B174" s="83"/>
      <c r="C174" s="84"/>
      <c r="D174" s="85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U174">
        <v>2015</v>
      </c>
      <c r="V174" s="15">
        <v>42218</v>
      </c>
      <c r="W174" t="s">
        <v>249</v>
      </c>
      <c r="X174" t="s">
        <v>230</v>
      </c>
      <c r="Y174" t="s">
        <v>225</v>
      </c>
      <c r="Z174">
        <v>4327.1499999999996</v>
      </c>
      <c r="AA174">
        <v>4780.2700000000004</v>
      </c>
      <c r="AB174">
        <v>453.12</v>
      </c>
      <c r="AE174">
        <v>4780270</v>
      </c>
    </row>
    <row r="175" spans="2:31" x14ac:dyDescent="0.35">
      <c r="B175" s="83"/>
      <c r="C175" s="84"/>
      <c r="D175" s="85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U175">
        <v>2015</v>
      </c>
      <c r="V175" s="15">
        <v>42219</v>
      </c>
      <c r="W175" t="s">
        <v>249</v>
      </c>
      <c r="X175" t="s">
        <v>230</v>
      </c>
      <c r="Y175" t="s">
        <v>225</v>
      </c>
      <c r="Z175">
        <v>4300.93</v>
      </c>
      <c r="AA175">
        <v>4751.3</v>
      </c>
      <c r="AB175">
        <v>450.37</v>
      </c>
      <c r="AE175">
        <v>4751300</v>
      </c>
    </row>
    <row r="176" spans="2:31" x14ac:dyDescent="0.35">
      <c r="B176" s="83"/>
      <c r="C176" s="84"/>
      <c r="D176" s="85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U176">
        <v>2015</v>
      </c>
      <c r="V176" s="15">
        <v>42220</v>
      </c>
      <c r="W176" t="s">
        <v>249</v>
      </c>
      <c r="X176" t="s">
        <v>230</v>
      </c>
      <c r="Y176" t="s">
        <v>225</v>
      </c>
      <c r="Z176">
        <v>4273.2</v>
      </c>
      <c r="AA176">
        <v>4720.67</v>
      </c>
      <c r="AB176">
        <v>447.47</v>
      </c>
      <c r="AE176">
        <v>4720670</v>
      </c>
    </row>
    <row r="177" spans="2:31" x14ac:dyDescent="0.35">
      <c r="B177" s="83"/>
      <c r="C177" s="84"/>
      <c r="D177" s="85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U177">
        <v>2015</v>
      </c>
      <c r="V177" s="15">
        <v>42221</v>
      </c>
      <c r="W177" t="s">
        <v>249</v>
      </c>
      <c r="X177" t="s">
        <v>230</v>
      </c>
      <c r="Y177" t="s">
        <v>225</v>
      </c>
      <c r="Z177">
        <v>4248.4399999999996</v>
      </c>
      <c r="AA177">
        <v>4693.32</v>
      </c>
      <c r="AB177">
        <v>444.88</v>
      </c>
      <c r="AE177">
        <v>4693320</v>
      </c>
    </row>
    <row r="178" spans="2:31" x14ac:dyDescent="0.35">
      <c r="B178" s="83"/>
      <c r="C178" s="84"/>
      <c r="D178" s="85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U178">
        <v>2015</v>
      </c>
      <c r="V178" s="15">
        <v>42222</v>
      </c>
      <c r="W178" t="s">
        <v>249</v>
      </c>
      <c r="X178" t="s">
        <v>230</v>
      </c>
      <c r="Y178" t="s">
        <v>225</v>
      </c>
      <c r="Z178">
        <v>4222.04</v>
      </c>
      <c r="AA178">
        <v>4664.1499999999996</v>
      </c>
      <c r="AB178">
        <v>442.11</v>
      </c>
      <c r="AE178">
        <v>4664150</v>
      </c>
    </row>
    <row r="179" spans="2:31" x14ac:dyDescent="0.35">
      <c r="B179" s="83"/>
      <c r="C179" s="84"/>
      <c r="D179" s="85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U179">
        <v>2015</v>
      </c>
      <c r="V179" s="15">
        <v>42223</v>
      </c>
      <c r="W179" t="s">
        <v>249</v>
      </c>
      <c r="X179" t="s">
        <v>230</v>
      </c>
      <c r="Y179" t="s">
        <v>225</v>
      </c>
      <c r="Z179">
        <v>4192.6000000000004</v>
      </c>
      <c r="AA179">
        <v>4631.63</v>
      </c>
      <c r="AB179">
        <v>439.03</v>
      </c>
      <c r="AE179">
        <v>4631630</v>
      </c>
    </row>
    <row r="180" spans="2:31" x14ac:dyDescent="0.35">
      <c r="B180" s="83"/>
      <c r="C180" s="84"/>
      <c r="D180" s="85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U180">
        <v>2015</v>
      </c>
      <c r="V180" s="15">
        <v>42224</v>
      </c>
      <c r="W180" t="s">
        <v>249</v>
      </c>
      <c r="X180" t="s">
        <v>230</v>
      </c>
      <c r="Y180" t="s">
        <v>225</v>
      </c>
      <c r="Z180">
        <v>4160.1400000000003</v>
      </c>
      <c r="AA180">
        <v>4595.7700000000004</v>
      </c>
      <c r="AB180">
        <v>435.63</v>
      </c>
      <c r="AE180">
        <v>4595770</v>
      </c>
    </row>
    <row r="181" spans="2:31" x14ac:dyDescent="0.35">
      <c r="B181" s="83"/>
      <c r="C181" s="84"/>
      <c r="D181" s="85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U181">
        <v>2015</v>
      </c>
      <c r="V181" s="15">
        <v>42225</v>
      </c>
      <c r="W181" t="s">
        <v>249</v>
      </c>
      <c r="X181" t="s">
        <v>230</v>
      </c>
      <c r="Y181" t="s">
        <v>225</v>
      </c>
      <c r="Z181">
        <v>4130.8900000000003</v>
      </c>
      <c r="AA181">
        <v>4563.45</v>
      </c>
      <c r="AB181">
        <v>432.57</v>
      </c>
      <c r="AE181">
        <v>4563450</v>
      </c>
    </row>
    <row r="182" spans="2:31" x14ac:dyDescent="0.35">
      <c r="B182" s="83"/>
      <c r="C182" s="84"/>
      <c r="D182" s="85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U182">
        <v>2015</v>
      </c>
      <c r="V182" s="15">
        <v>42226</v>
      </c>
      <c r="W182" t="s">
        <v>249</v>
      </c>
      <c r="X182" t="s">
        <v>230</v>
      </c>
      <c r="Y182" t="s">
        <v>225</v>
      </c>
      <c r="Z182">
        <v>4096.09</v>
      </c>
      <c r="AA182">
        <v>4525.01</v>
      </c>
      <c r="AB182">
        <v>428.92</v>
      </c>
      <c r="AE182">
        <v>4525010</v>
      </c>
    </row>
    <row r="183" spans="2:31" x14ac:dyDescent="0.35">
      <c r="B183" s="83"/>
      <c r="C183" s="84"/>
      <c r="D183" s="85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U183">
        <v>2015</v>
      </c>
      <c r="V183" s="15">
        <v>42227</v>
      </c>
      <c r="W183" t="s">
        <v>249</v>
      </c>
      <c r="X183" t="s">
        <v>230</v>
      </c>
      <c r="Y183" t="s">
        <v>225</v>
      </c>
      <c r="Z183">
        <v>4065.39</v>
      </c>
      <c r="AA183">
        <v>4491.1000000000004</v>
      </c>
      <c r="AB183">
        <v>425.71</v>
      </c>
      <c r="AE183">
        <v>4491100</v>
      </c>
    </row>
    <row r="184" spans="2:31" x14ac:dyDescent="0.35">
      <c r="B184" s="83"/>
      <c r="C184" s="84"/>
      <c r="D184" s="85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U184">
        <v>2015</v>
      </c>
      <c r="V184" s="15">
        <v>42228</v>
      </c>
      <c r="W184" t="s">
        <v>249</v>
      </c>
      <c r="X184" t="s">
        <v>230</v>
      </c>
      <c r="Y184" t="s">
        <v>225</v>
      </c>
      <c r="Z184">
        <v>4033.98</v>
      </c>
      <c r="AA184">
        <v>4456.3999999999996</v>
      </c>
      <c r="AB184">
        <v>422.42</v>
      </c>
      <c r="AE184">
        <v>4456400</v>
      </c>
    </row>
    <row r="185" spans="2:31" x14ac:dyDescent="0.35">
      <c r="B185" s="83"/>
      <c r="C185" s="84"/>
      <c r="D185" s="85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U185">
        <v>2015</v>
      </c>
      <c r="V185" s="15">
        <v>42229</v>
      </c>
      <c r="W185" t="s">
        <v>249</v>
      </c>
      <c r="X185" t="s">
        <v>230</v>
      </c>
      <c r="Y185" t="s">
        <v>225</v>
      </c>
      <c r="Z185">
        <v>4004.89</v>
      </c>
      <c r="AA185">
        <v>4424.26</v>
      </c>
      <c r="AB185">
        <v>419.37</v>
      </c>
      <c r="AE185">
        <v>4424260</v>
      </c>
    </row>
    <row r="186" spans="2:31" x14ac:dyDescent="0.35">
      <c r="B186" s="83"/>
      <c r="C186" s="84"/>
      <c r="D186" s="85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U186">
        <v>2015</v>
      </c>
      <c r="V186" s="15">
        <v>42230</v>
      </c>
      <c r="W186" t="s">
        <v>249</v>
      </c>
      <c r="X186" t="s">
        <v>230</v>
      </c>
      <c r="Y186" t="s">
        <v>225</v>
      </c>
      <c r="Z186">
        <v>3978.48</v>
      </c>
      <c r="AA186">
        <v>4395.09</v>
      </c>
      <c r="AB186">
        <v>416.61</v>
      </c>
      <c r="AE186">
        <v>4395090</v>
      </c>
    </row>
    <row r="187" spans="2:31" x14ac:dyDescent="0.35">
      <c r="B187" s="83"/>
      <c r="C187" s="84"/>
      <c r="D187" s="85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U187">
        <v>2015</v>
      </c>
      <c r="V187" s="15">
        <v>42231</v>
      </c>
      <c r="W187" t="s">
        <v>249</v>
      </c>
      <c r="X187" t="s">
        <v>230</v>
      </c>
      <c r="Y187" t="s">
        <v>225</v>
      </c>
      <c r="Z187">
        <v>3953.89</v>
      </c>
      <c r="AA187">
        <v>4367.92</v>
      </c>
      <c r="AB187">
        <v>414.03</v>
      </c>
      <c r="AE187">
        <v>4367920</v>
      </c>
    </row>
    <row r="188" spans="2:31" x14ac:dyDescent="0.35">
      <c r="B188" s="83"/>
      <c r="C188" s="84"/>
      <c r="D188" s="85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U188">
        <v>2015</v>
      </c>
      <c r="V188" s="15">
        <v>42232</v>
      </c>
      <c r="W188" t="s">
        <v>249</v>
      </c>
      <c r="X188" t="s">
        <v>230</v>
      </c>
      <c r="Y188" t="s">
        <v>225</v>
      </c>
      <c r="Z188">
        <v>3920.05</v>
      </c>
      <c r="AA188">
        <v>4330.54</v>
      </c>
      <c r="AB188">
        <v>410.49</v>
      </c>
      <c r="AE188">
        <v>4330540</v>
      </c>
    </row>
    <row r="189" spans="2:31" x14ac:dyDescent="0.35">
      <c r="B189" s="83"/>
      <c r="C189" s="84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U189">
        <v>2015</v>
      </c>
      <c r="V189" s="15">
        <v>42233</v>
      </c>
      <c r="W189" t="s">
        <v>249</v>
      </c>
      <c r="X189" t="s">
        <v>230</v>
      </c>
      <c r="Y189" t="s">
        <v>225</v>
      </c>
      <c r="Z189">
        <v>3879.6</v>
      </c>
      <c r="AA189">
        <v>4285.8599999999997</v>
      </c>
      <c r="AB189">
        <v>406.25</v>
      </c>
      <c r="AE189">
        <v>4285860</v>
      </c>
    </row>
    <row r="190" spans="2:31" x14ac:dyDescent="0.35">
      <c r="B190" s="83"/>
      <c r="C190" s="84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U190">
        <v>2015</v>
      </c>
      <c r="V190" s="15">
        <v>42234</v>
      </c>
      <c r="W190" t="s">
        <v>249</v>
      </c>
      <c r="X190" t="s">
        <v>230</v>
      </c>
      <c r="Y190" t="s">
        <v>225</v>
      </c>
      <c r="Z190">
        <v>3839.48</v>
      </c>
      <c r="AA190">
        <v>4241.54</v>
      </c>
      <c r="AB190">
        <v>402.05</v>
      </c>
      <c r="AE190">
        <v>4241540</v>
      </c>
    </row>
    <row r="191" spans="2:31" x14ac:dyDescent="0.35">
      <c r="B191" s="83"/>
      <c r="C191" s="84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U191">
        <v>2015</v>
      </c>
      <c r="V191" s="15">
        <v>42235</v>
      </c>
      <c r="W191" t="s">
        <v>249</v>
      </c>
      <c r="X191" t="s">
        <v>230</v>
      </c>
      <c r="Y191" t="s">
        <v>225</v>
      </c>
      <c r="Z191">
        <v>3798.56</v>
      </c>
      <c r="AA191">
        <v>4196.33</v>
      </c>
      <c r="AB191">
        <v>397.77</v>
      </c>
      <c r="AE191">
        <v>4196330</v>
      </c>
    </row>
    <row r="192" spans="2:31" x14ac:dyDescent="0.35">
      <c r="B192" s="83"/>
      <c r="C192" s="84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U192">
        <v>2015</v>
      </c>
      <c r="V192" s="15">
        <v>42236</v>
      </c>
      <c r="W192" t="s">
        <v>249</v>
      </c>
      <c r="X192" t="s">
        <v>230</v>
      </c>
      <c r="Y192" t="s">
        <v>225</v>
      </c>
      <c r="Z192">
        <v>3760.25</v>
      </c>
      <c r="AA192">
        <v>4154</v>
      </c>
      <c r="AB192">
        <v>393.76</v>
      </c>
      <c r="AE192">
        <v>4154000</v>
      </c>
    </row>
    <row r="193" spans="2:31" x14ac:dyDescent="0.35">
      <c r="B193" s="83"/>
      <c r="C193" s="84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U193">
        <v>2015</v>
      </c>
      <c r="V193" s="15">
        <v>42237</v>
      </c>
      <c r="W193" t="s">
        <v>249</v>
      </c>
      <c r="X193" t="s">
        <v>230</v>
      </c>
      <c r="Y193" t="s">
        <v>225</v>
      </c>
      <c r="Z193">
        <v>3723.1</v>
      </c>
      <c r="AA193">
        <v>4112.97</v>
      </c>
      <c r="AB193">
        <v>389.87</v>
      </c>
      <c r="AE193">
        <v>4112970.0000000005</v>
      </c>
    </row>
    <row r="194" spans="2:31" x14ac:dyDescent="0.35">
      <c r="B194" s="83"/>
      <c r="C194" s="84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U194">
        <v>2015</v>
      </c>
      <c r="V194" s="15">
        <v>42238</v>
      </c>
      <c r="W194" t="s">
        <v>249</v>
      </c>
      <c r="X194" t="s">
        <v>230</v>
      </c>
      <c r="Y194" t="s">
        <v>225</v>
      </c>
      <c r="Z194">
        <v>3684.88</v>
      </c>
      <c r="AA194">
        <v>4070.75</v>
      </c>
      <c r="AB194">
        <v>385.86</v>
      </c>
      <c r="AE194">
        <v>4070750</v>
      </c>
    </row>
    <row r="195" spans="2:31" x14ac:dyDescent="0.35">
      <c r="B195" s="83"/>
      <c r="C195" s="84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U195">
        <v>2015</v>
      </c>
      <c r="V195" s="15">
        <v>42239</v>
      </c>
      <c r="W195" t="s">
        <v>249</v>
      </c>
      <c r="X195" t="s">
        <v>230</v>
      </c>
      <c r="Y195" t="s">
        <v>225</v>
      </c>
      <c r="Z195">
        <v>3618.52</v>
      </c>
      <c r="AA195">
        <v>3997.44</v>
      </c>
      <c r="AB195">
        <v>378.92</v>
      </c>
      <c r="AE195">
        <v>3997440</v>
      </c>
    </row>
    <row r="196" spans="2:31" x14ac:dyDescent="0.35">
      <c r="B196" s="83"/>
      <c r="C196" s="84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U196">
        <v>2015</v>
      </c>
      <c r="V196" s="15">
        <v>42240</v>
      </c>
      <c r="W196" t="s">
        <v>249</v>
      </c>
      <c r="X196" t="s">
        <v>230</v>
      </c>
      <c r="Y196" t="s">
        <v>225</v>
      </c>
      <c r="Z196">
        <v>3543.85</v>
      </c>
      <c r="AA196">
        <v>3914.95</v>
      </c>
      <c r="AB196">
        <v>371.1</v>
      </c>
      <c r="AE196">
        <v>3914950</v>
      </c>
    </row>
    <row r="197" spans="2:31" x14ac:dyDescent="0.35">
      <c r="B197" s="83"/>
      <c r="C197" s="84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U197">
        <v>2015</v>
      </c>
      <c r="V197" s="15">
        <v>42241</v>
      </c>
      <c r="W197" t="s">
        <v>249</v>
      </c>
      <c r="X197" t="s">
        <v>230</v>
      </c>
      <c r="Y197" t="s">
        <v>225</v>
      </c>
      <c r="Z197">
        <v>3468.34</v>
      </c>
      <c r="AA197">
        <v>3831.53</v>
      </c>
      <c r="AB197">
        <v>363.19</v>
      </c>
      <c r="AE197">
        <v>3831530</v>
      </c>
    </row>
    <row r="198" spans="2:31" x14ac:dyDescent="0.35">
      <c r="B198" s="83"/>
      <c r="C198" s="84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U198">
        <v>2015</v>
      </c>
      <c r="V198" s="15">
        <v>42242</v>
      </c>
      <c r="W198" t="s">
        <v>249</v>
      </c>
      <c r="X198" t="s">
        <v>230</v>
      </c>
      <c r="Y198" t="s">
        <v>225</v>
      </c>
      <c r="Z198">
        <v>3394.69</v>
      </c>
      <c r="AA198">
        <v>3750.16</v>
      </c>
      <c r="AB198">
        <v>355.48</v>
      </c>
      <c r="AE198">
        <v>3750160</v>
      </c>
    </row>
    <row r="199" spans="2:31" x14ac:dyDescent="0.35">
      <c r="B199" s="83"/>
      <c r="C199" s="84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U199">
        <v>2015</v>
      </c>
      <c r="V199" s="15">
        <v>42243</v>
      </c>
      <c r="W199" t="s">
        <v>249</v>
      </c>
      <c r="X199" t="s">
        <v>230</v>
      </c>
      <c r="Y199" t="s">
        <v>225</v>
      </c>
      <c r="Z199">
        <v>3319.55</v>
      </c>
      <c r="AA199">
        <v>3667.16</v>
      </c>
      <c r="AB199">
        <v>347.61</v>
      </c>
      <c r="AE199">
        <v>3667160</v>
      </c>
    </row>
    <row r="200" spans="2:31" x14ac:dyDescent="0.35">
      <c r="B200" s="83"/>
      <c r="C200" s="84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U200">
        <v>2015</v>
      </c>
      <c r="V200" s="15">
        <v>42244</v>
      </c>
      <c r="W200" t="s">
        <v>249</v>
      </c>
      <c r="X200" t="s">
        <v>230</v>
      </c>
      <c r="Y200" t="s">
        <v>225</v>
      </c>
      <c r="Z200">
        <v>3249.62</v>
      </c>
      <c r="AA200">
        <v>3589.9</v>
      </c>
      <c r="AB200">
        <v>340.28</v>
      </c>
      <c r="AE200">
        <v>3589900</v>
      </c>
    </row>
    <row r="201" spans="2:31" x14ac:dyDescent="0.35">
      <c r="B201" s="83"/>
      <c r="C201" s="84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U201">
        <v>2015</v>
      </c>
      <c r="V201" s="15">
        <v>42245</v>
      </c>
      <c r="W201" t="s">
        <v>249</v>
      </c>
      <c r="X201" t="s">
        <v>230</v>
      </c>
      <c r="Y201" t="s">
        <v>225</v>
      </c>
      <c r="Z201">
        <v>3183.41</v>
      </c>
      <c r="AA201">
        <v>3516.77</v>
      </c>
      <c r="AB201">
        <v>333.35</v>
      </c>
      <c r="AE201">
        <v>3516770</v>
      </c>
    </row>
    <row r="202" spans="2:31" x14ac:dyDescent="0.35">
      <c r="B202" s="83"/>
      <c r="C202" s="84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U202">
        <v>2015</v>
      </c>
      <c r="V202" s="15">
        <v>42246</v>
      </c>
      <c r="W202" t="s">
        <v>249</v>
      </c>
      <c r="X202" t="s">
        <v>230</v>
      </c>
      <c r="Y202" t="s">
        <v>225</v>
      </c>
      <c r="Z202">
        <v>3117.36</v>
      </c>
      <c r="AA202">
        <v>3443.8</v>
      </c>
      <c r="AB202">
        <v>326.44</v>
      </c>
      <c r="AE202">
        <v>3443800</v>
      </c>
    </row>
    <row r="203" spans="2:31" x14ac:dyDescent="0.35">
      <c r="B203" s="83"/>
      <c r="C203" s="84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U203">
        <v>2015</v>
      </c>
      <c r="V203" s="15">
        <v>42247</v>
      </c>
      <c r="W203" t="s">
        <v>249</v>
      </c>
      <c r="X203" t="s">
        <v>230</v>
      </c>
      <c r="Y203" t="s">
        <v>225</v>
      </c>
      <c r="Z203">
        <v>3044.41</v>
      </c>
      <c r="AA203">
        <v>3363.21</v>
      </c>
      <c r="AB203">
        <v>318.8</v>
      </c>
      <c r="AE203">
        <v>3363210</v>
      </c>
    </row>
    <row r="204" spans="2:31" x14ac:dyDescent="0.35">
      <c r="B204" s="83"/>
      <c r="C204" s="84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U204">
        <v>2015</v>
      </c>
      <c r="V204" s="15">
        <v>42248</v>
      </c>
      <c r="W204" t="s">
        <v>250</v>
      </c>
      <c r="X204" t="s">
        <v>230</v>
      </c>
      <c r="Y204" t="s">
        <v>225</v>
      </c>
      <c r="Z204">
        <v>2974.8</v>
      </c>
      <c r="AA204">
        <v>3286.31</v>
      </c>
      <c r="AB204">
        <v>311.51</v>
      </c>
      <c r="AE204">
        <v>3286310</v>
      </c>
    </row>
    <row r="205" spans="2:31" x14ac:dyDescent="0.35">
      <c r="B205" s="83"/>
      <c r="C205" s="84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U205">
        <v>2015</v>
      </c>
      <c r="V205" s="15">
        <v>42249</v>
      </c>
      <c r="W205" t="s">
        <v>250</v>
      </c>
      <c r="X205" t="s">
        <v>230</v>
      </c>
      <c r="Y205" t="s">
        <v>225</v>
      </c>
      <c r="Z205">
        <v>2900.38</v>
      </c>
      <c r="AA205">
        <v>3204.1</v>
      </c>
      <c r="AB205">
        <v>303.70999999999998</v>
      </c>
      <c r="AE205">
        <v>3204100</v>
      </c>
    </row>
    <row r="206" spans="2:31" x14ac:dyDescent="0.35">
      <c r="B206" s="83"/>
      <c r="C206" s="84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U206">
        <v>2015</v>
      </c>
      <c r="V206" s="15">
        <v>42250</v>
      </c>
      <c r="W206" t="s">
        <v>250</v>
      </c>
      <c r="X206" t="s">
        <v>230</v>
      </c>
      <c r="Y206" t="s">
        <v>225</v>
      </c>
      <c r="Z206">
        <v>2826.52</v>
      </c>
      <c r="AA206">
        <v>3122.5</v>
      </c>
      <c r="AB206">
        <v>295.98</v>
      </c>
      <c r="AE206">
        <v>3122500</v>
      </c>
    </row>
    <row r="207" spans="2:31" x14ac:dyDescent="0.35">
      <c r="B207" s="83"/>
      <c r="C207" s="84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U207">
        <v>2015</v>
      </c>
      <c r="V207" s="15">
        <v>42251</v>
      </c>
      <c r="W207" t="s">
        <v>250</v>
      </c>
      <c r="X207" t="s">
        <v>230</v>
      </c>
      <c r="Y207" t="s">
        <v>225</v>
      </c>
      <c r="Z207">
        <v>2754.97</v>
      </c>
      <c r="AA207">
        <v>3043.46</v>
      </c>
      <c r="AB207">
        <v>288.49</v>
      </c>
      <c r="AE207">
        <v>3043460</v>
      </c>
    </row>
    <row r="208" spans="2:31" x14ac:dyDescent="0.35">
      <c r="B208" s="83"/>
      <c r="C208" s="84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U208">
        <v>2015</v>
      </c>
      <c r="V208" s="15">
        <v>42252</v>
      </c>
      <c r="W208" t="s">
        <v>250</v>
      </c>
      <c r="X208" t="s">
        <v>230</v>
      </c>
      <c r="Y208" t="s">
        <v>225</v>
      </c>
      <c r="Z208">
        <v>2686.35</v>
      </c>
      <c r="AA208">
        <v>2967.65</v>
      </c>
      <c r="AB208">
        <v>281.3</v>
      </c>
      <c r="AE208">
        <v>2967650</v>
      </c>
    </row>
    <row r="209" spans="2:31" x14ac:dyDescent="0.35">
      <c r="B209" s="83"/>
      <c r="C209" s="84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U209">
        <v>2015</v>
      </c>
      <c r="V209" s="15">
        <v>42253</v>
      </c>
      <c r="W209" t="s">
        <v>250</v>
      </c>
      <c r="X209" t="s">
        <v>230</v>
      </c>
      <c r="Y209" t="s">
        <v>225</v>
      </c>
      <c r="Z209">
        <v>2620.21</v>
      </c>
      <c r="AA209">
        <v>2894.59</v>
      </c>
      <c r="AB209">
        <v>274.38</v>
      </c>
      <c r="AE209">
        <v>2894590</v>
      </c>
    </row>
    <row r="210" spans="2:31" x14ac:dyDescent="0.35">
      <c r="B210" s="83"/>
      <c r="C210" s="84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U210">
        <v>2015</v>
      </c>
      <c r="V210" s="15">
        <v>42254</v>
      </c>
      <c r="W210" t="s">
        <v>250</v>
      </c>
      <c r="X210" t="s">
        <v>230</v>
      </c>
      <c r="Y210" t="s">
        <v>225</v>
      </c>
      <c r="Z210">
        <v>2561.25</v>
      </c>
      <c r="AA210">
        <v>2829.45</v>
      </c>
      <c r="AB210">
        <v>268.2</v>
      </c>
      <c r="AE210">
        <v>2829450</v>
      </c>
    </row>
    <row r="211" spans="2:31" x14ac:dyDescent="0.35">
      <c r="B211" s="83"/>
      <c r="C211" s="84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U211">
        <v>2015</v>
      </c>
      <c r="V211" s="15">
        <v>42255</v>
      </c>
      <c r="W211" t="s">
        <v>250</v>
      </c>
      <c r="X211" t="s">
        <v>230</v>
      </c>
      <c r="Y211" t="s">
        <v>225</v>
      </c>
      <c r="Z211">
        <v>2502.88</v>
      </c>
      <c r="AA211">
        <v>2764.97</v>
      </c>
      <c r="AB211">
        <v>262.08999999999997</v>
      </c>
      <c r="AE211">
        <v>2764970</v>
      </c>
    </row>
    <row r="212" spans="2:31" x14ac:dyDescent="0.35">
      <c r="B212" s="83"/>
      <c r="C212" s="84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U212">
        <v>2015</v>
      </c>
      <c r="V212" s="15">
        <v>42256</v>
      </c>
      <c r="W212" t="s">
        <v>250</v>
      </c>
      <c r="X212" t="s">
        <v>230</v>
      </c>
      <c r="Y212" t="s">
        <v>225</v>
      </c>
      <c r="Z212">
        <v>2442.16</v>
      </c>
      <c r="AA212">
        <v>2697.89</v>
      </c>
      <c r="AB212">
        <v>255.73</v>
      </c>
      <c r="AE212">
        <v>2697890</v>
      </c>
    </row>
    <row r="213" spans="2:31" x14ac:dyDescent="0.35">
      <c r="B213" s="83"/>
      <c r="C213" s="84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U213">
        <v>2015</v>
      </c>
      <c r="V213" s="15">
        <v>42257</v>
      </c>
      <c r="W213" t="s">
        <v>250</v>
      </c>
      <c r="X213" t="s">
        <v>230</v>
      </c>
      <c r="Y213" t="s">
        <v>225</v>
      </c>
      <c r="Z213">
        <v>2380.9299999999998</v>
      </c>
      <c r="AA213">
        <v>2630.25</v>
      </c>
      <c r="AB213">
        <v>249.32</v>
      </c>
      <c r="AE213">
        <v>2630250</v>
      </c>
    </row>
    <row r="214" spans="2:31" x14ac:dyDescent="0.35">
      <c r="B214" s="83"/>
      <c r="C214" s="84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U214">
        <v>2015</v>
      </c>
      <c r="V214" s="15">
        <v>42258</v>
      </c>
      <c r="W214" t="s">
        <v>250</v>
      </c>
      <c r="X214" t="s">
        <v>230</v>
      </c>
      <c r="Y214" t="s">
        <v>225</v>
      </c>
      <c r="Z214">
        <v>2323.9</v>
      </c>
      <c r="AA214">
        <v>2567.25</v>
      </c>
      <c r="AB214">
        <v>243.35</v>
      </c>
      <c r="AE214">
        <v>2567250</v>
      </c>
    </row>
    <row r="215" spans="2:31" x14ac:dyDescent="0.35">
      <c r="B215" s="83"/>
      <c r="C215" s="84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U215">
        <v>2015</v>
      </c>
      <c r="V215" s="15">
        <v>42259</v>
      </c>
      <c r="W215" t="s">
        <v>250</v>
      </c>
      <c r="X215" t="s">
        <v>230</v>
      </c>
      <c r="Y215" t="s">
        <v>225</v>
      </c>
      <c r="Z215">
        <v>2269.35</v>
      </c>
      <c r="AA215">
        <v>2506.98</v>
      </c>
      <c r="AB215">
        <v>237.64</v>
      </c>
      <c r="AE215">
        <v>2506980</v>
      </c>
    </row>
    <row r="216" spans="2:31" x14ac:dyDescent="0.35">
      <c r="B216" s="83"/>
      <c r="C216" s="84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U216">
        <v>2015</v>
      </c>
      <c r="V216" s="15">
        <v>42260</v>
      </c>
      <c r="W216" t="s">
        <v>250</v>
      </c>
      <c r="X216" t="s">
        <v>230</v>
      </c>
      <c r="Y216" t="s">
        <v>225</v>
      </c>
      <c r="Z216">
        <v>2247.0500000000002</v>
      </c>
      <c r="AA216">
        <v>2482.35</v>
      </c>
      <c r="AB216">
        <v>235.3</v>
      </c>
      <c r="AE216">
        <v>2482350</v>
      </c>
    </row>
    <row r="217" spans="2:31" x14ac:dyDescent="0.35">
      <c r="B217" s="83"/>
      <c r="C217" s="84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U217">
        <v>2015</v>
      </c>
      <c r="V217" s="15">
        <v>42261</v>
      </c>
      <c r="W217" t="s">
        <v>250</v>
      </c>
      <c r="X217" t="s">
        <v>230</v>
      </c>
      <c r="Y217" t="s">
        <v>225</v>
      </c>
      <c r="Z217">
        <v>2227.42</v>
      </c>
      <c r="AA217">
        <v>2460.67</v>
      </c>
      <c r="AB217">
        <v>233.25</v>
      </c>
      <c r="AE217">
        <v>2460670</v>
      </c>
    </row>
    <row r="218" spans="2:31" x14ac:dyDescent="0.35">
      <c r="B218" s="83"/>
      <c r="C218" s="84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U218">
        <v>2015</v>
      </c>
      <c r="V218" s="15">
        <v>42262</v>
      </c>
      <c r="W218" t="s">
        <v>250</v>
      </c>
      <c r="X218" t="s">
        <v>230</v>
      </c>
      <c r="Y218" t="s">
        <v>225</v>
      </c>
      <c r="Z218">
        <v>2208.15</v>
      </c>
      <c r="AA218">
        <v>2439.38</v>
      </c>
      <c r="AB218">
        <v>231.23</v>
      </c>
      <c r="AE218">
        <v>2439380</v>
      </c>
    </row>
    <row r="219" spans="2:31" x14ac:dyDescent="0.35">
      <c r="B219" s="83"/>
      <c r="C219" s="84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U219">
        <v>2015</v>
      </c>
      <c r="V219" s="15">
        <v>42263</v>
      </c>
      <c r="W219" t="s">
        <v>250</v>
      </c>
      <c r="X219" t="s">
        <v>230</v>
      </c>
      <c r="Y219" t="s">
        <v>225</v>
      </c>
      <c r="Z219">
        <v>2190.66</v>
      </c>
      <c r="AA219">
        <v>2420.06</v>
      </c>
      <c r="AB219">
        <v>229.4</v>
      </c>
      <c r="AE219">
        <v>2420060</v>
      </c>
    </row>
    <row r="220" spans="2:31" x14ac:dyDescent="0.35">
      <c r="B220" s="83"/>
      <c r="C220" s="84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U220">
        <v>2015</v>
      </c>
      <c r="V220" s="15">
        <v>42264</v>
      </c>
      <c r="W220" t="s">
        <v>250</v>
      </c>
      <c r="X220" t="s">
        <v>230</v>
      </c>
      <c r="Y220" t="s">
        <v>225</v>
      </c>
      <c r="Z220">
        <v>2171.2399999999998</v>
      </c>
      <c r="AA220">
        <v>2398.61</v>
      </c>
      <c r="AB220">
        <v>227.36</v>
      </c>
      <c r="AE220">
        <v>2398610</v>
      </c>
    </row>
    <row r="221" spans="2:31" x14ac:dyDescent="0.35">
      <c r="B221" s="83"/>
      <c r="C221" s="84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U221">
        <v>2015</v>
      </c>
      <c r="V221" s="15">
        <v>42265</v>
      </c>
      <c r="W221" t="s">
        <v>250</v>
      </c>
      <c r="X221" t="s">
        <v>230</v>
      </c>
      <c r="Y221" t="s">
        <v>225</v>
      </c>
      <c r="Z221">
        <v>2154.21</v>
      </c>
      <c r="AA221">
        <v>2379.79</v>
      </c>
      <c r="AB221">
        <v>225.58</v>
      </c>
      <c r="AE221">
        <v>2379790</v>
      </c>
    </row>
    <row r="222" spans="2:31" x14ac:dyDescent="0.35">
      <c r="B222" s="83"/>
      <c r="C222" s="84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U222">
        <v>2015</v>
      </c>
      <c r="V222" s="15">
        <v>42266</v>
      </c>
      <c r="W222" t="s">
        <v>250</v>
      </c>
      <c r="X222" t="s">
        <v>230</v>
      </c>
      <c r="Y222" t="s">
        <v>225</v>
      </c>
      <c r="Z222">
        <v>2135.6</v>
      </c>
      <c r="AA222">
        <v>2359.23</v>
      </c>
      <c r="AB222">
        <v>223.63</v>
      </c>
      <c r="AE222">
        <v>2359230</v>
      </c>
    </row>
    <row r="223" spans="2:31" x14ac:dyDescent="0.35">
      <c r="B223" s="83"/>
      <c r="C223" s="84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U223">
        <v>2015</v>
      </c>
      <c r="V223" s="15">
        <v>42267</v>
      </c>
      <c r="W223" t="s">
        <v>250</v>
      </c>
      <c r="X223" t="s">
        <v>230</v>
      </c>
      <c r="Y223" t="s">
        <v>225</v>
      </c>
      <c r="Z223">
        <v>2116.19</v>
      </c>
      <c r="AA223">
        <v>2337.79</v>
      </c>
      <c r="AB223">
        <v>221.6</v>
      </c>
      <c r="AE223">
        <v>2337790</v>
      </c>
    </row>
    <row r="224" spans="2:31" x14ac:dyDescent="0.35">
      <c r="B224" s="83"/>
      <c r="C224" s="84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U224">
        <v>2015</v>
      </c>
      <c r="V224" s="15">
        <v>42268</v>
      </c>
      <c r="W224" t="s">
        <v>250</v>
      </c>
      <c r="X224" t="s">
        <v>230</v>
      </c>
      <c r="Y224" t="s">
        <v>225</v>
      </c>
      <c r="Z224">
        <v>2102.73</v>
      </c>
      <c r="AA224">
        <v>2322.92</v>
      </c>
      <c r="AB224">
        <v>220.19</v>
      </c>
      <c r="AE224">
        <v>2322920</v>
      </c>
    </row>
    <row r="225" spans="2:31" x14ac:dyDescent="0.35">
      <c r="B225" s="83"/>
      <c r="C225" s="84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U225">
        <v>2015</v>
      </c>
      <c r="V225" s="15">
        <v>42269</v>
      </c>
      <c r="W225" t="s">
        <v>250</v>
      </c>
      <c r="X225" t="s">
        <v>230</v>
      </c>
      <c r="Y225" t="s">
        <v>225</v>
      </c>
      <c r="Z225">
        <v>2078.61</v>
      </c>
      <c r="AA225">
        <v>2296.27</v>
      </c>
      <c r="AB225">
        <v>217.66</v>
      </c>
      <c r="AE225">
        <v>2296270</v>
      </c>
    </row>
    <row r="226" spans="2:31" x14ac:dyDescent="0.35">
      <c r="B226" s="83"/>
      <c r="C226" s="84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U226">
        <v>2015</v>
      </c>
      <c r="V226" s="15">
        <v>42270</v>
      </c>
      <c r="W226" t="s">
        <v>250</v>
      </c>
      <c r="X226" t="s">
        <v>230</v>
      </c>
      <c r="Y226" t="s">
        <v>225</v>
      </c>
      <c r="Z226">
        <v>2054.84</v>
      </c>
      <c r="AA226">
        <v>2270.0100000000002</v>
      </c>
      <c r="AB226">
        <v>215.17</v>
      </c>
      <c r="AE226">
        <v>2270010</v>
      </c>
    </row>
    <row r="227" spans="2:31" x14ac:dyDescent="0.35">
      <c r="B227" s="83"/>
      <c r="C227" s="84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U227">
        <v>2015</v>
      </c>
      <c r="V227" s="15">
        <v>42271</v>
      </c>
      <c r="W227" t="s">
        <v>250</v>
      </c>
      <c r="X227" t="s">
        <v>230</v>
      </c>
      <c r="Y227" t="s">
        <v>225</v>
      </c>
      <c r="Z227">
        <v>2031.09</v>
      </c>
      <c r="AA227">
        <v>2243.7800000000002</v>
      </c>
      <c r="AB227">
        <v>212.69</v>
      </c>
      <c r="AE227">
        <v>2243780</v>
      </c>
    </row>
    <row r="228" spans="2:31" x14ac:dyDescent="0.35">
      <c r="B228" s="83"/>
      <c r="C228" s="84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U228">
        <v>2015</v>
      </c>
      <c r="V228" s="15">
        <v>42272</v>
      </c>
      <c r="W228" t="s">
        <v>250</v>
      </c>
      <c r="X228" t="s">
        <v>230</v>
      </c>
      <c r="Y228" t="s">
        <v>225</v>
      </c>
      <c r="Z228">
        <v>2005.92</v>
      </c>
      <c r="AA228">
        <v>2215.9699999999998</v>
      </c>
      <c r="AB228">
        <v>210.05</v>
      </c>
      <c r="AE228">
        <v>2215970</v>
      </c>
    </row>
    <row r="229" spans="2:31" x14ac:dyDescent="0.35">
      <c r="B229" s="83"/>
      <c r="C229" s="84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U229">
        <v>2015</v>
      </c>
      <c r="V229" s="15">
        <v>42273</v>
      </c>
      <c r="W229" t="s">
        <v>250</v>
      </c>
      <c r="X229" t="s">
        <v>230</v>
      </c>
      <c r="Y229" t="s">
        <v>225</v>
      </c>
      <c r="Z229">
        <v>1979.77</v>
      </c>
      <c r="AA229">
        <v>2187.08</v>
      </c>
      <c r="AB229">
        <v>207.31</v>
      </c>
      <c r="AE229">
        <v>2187080</v>
      </c>
    </row>
    <row r="230" spans="2:31" x14ac:dyDescent="0.35">
      <c r="B230" s="83"/>
      <c r="C230" s="84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U230">
        <v>2015</v>
      </c>
      <c r="V230" s="15">
        <v>42274</v>
      </c>
      <c r="W230" t="s">
        <v>250</v>
      </c>
      <c r="X230" t="s">
        <v>230</v>
      </c>
      <c r="Y230" t="s">
        <v>225</v>
      </c>
      <c r="Z230">
        <v>1953.04</v>
      </c>
      <c r="AA230">
        <v>2157.56</v>
      </c>
      <c r="AB230">
        <v>204.51</v>
      </c>
      <c r="AE230">
        <v>2157560</v>
      </c>
    </row>
    <row r="231" spans="2:31" x14ac:dyDescent="0.35">
      <c r="B231" s="83"/>
      <c r="C231" s="84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U231">
        <v>2015</v>
      </c>
      <c r="V231" s="15">
        <v>42275</v>
      </c>
      <c r="W231" t="s">
        <v>250</v>
      </c>
      <c r="X231" t="s">
        <v>230</v>
      </c>
      <c r="Y231" t="s">
        <v>225</v>
      </c>
      <c r="Z231">
        <v>1925.48</v>
      </c>
      <c r="AA231">
        <v>2127.11</v>
      </c>
      <c r="AB231">
        <v>201.63</v>
      </c>
      <c r="AE231">
        <v>2127110</v>
      </c>
    </row>
    <row r="232" spans="2:31" x14ac:dyDescent="0.35">
      <c r="B232" s="83"/>
      <c r="C232" s="84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U232">
        <v>2015</v>
      </c>
      <c r="V232" s="15">
        <v>42276</v>
      </c>
      <c r="W232" t="s">
        <v>250</v>
      </c>
      <c r="X232" t="s">
        <v>230</v>
      </c>
      <c r="Y232" t="s">
        <v>225</v>
      </c>
      <c r="Z232">
        <v>1897.08</v>
      </c>
      <c r="AA232">
        <v>2095.7399999999998</v>
      </c>
      <c r="AB232">
        <v>198.65</v>
      </c>
      <c r="AE232">
        <v>2095739.9999999998</v>
      </c>
    </row>
    <row r="233" spans="2:31" x14ac:dyDescent="0.35">
      <c r="B233" s="83"/>
      <c r="C233" s="84"/>
      <c r="D233" s="73"/>
      <c r="E233" s="73"/>
      <c r="F233" s="73"/>
      <c r="G233" s="73"/>
      <c r="H233" s="73"/>
      <c r="I233" s="73"/>
      <c r="J233" s="73"/>
      <c r="K233" s="73"/>
      <c r="L233" s="73"/>
      <c r="M233" s="73"/>
      <c r="N233" s="73"/>
      <c r="U233">
        <v>2015</v>
      </c>
      <c r="V233" s="15">
        <v>42277</v>
      </c>
      <c r="W233" t="s">
        <v>250</v>
      </c>
      <c r="X233" t="s">
        <v>230</v>
      </c>
      <c r="Y233" t="s">
        <v>225</v>
      </c>
      <c r="Z233">
        <v>1869.82</v>
      </c>
      <c r="AA233">
        <v>2065.62</v>
      </c>
      <c r="AB233">
        <v>195.8</v>
      </c>
      <c r="AE233">
        <v>2065620</v>
      </c>
    </row>
    <row r="234" spans="2:31" x14ac:dyDescent="0.35">
      <c r="B234" s="83"/>
      <c r="C234" s="84"/>
      <c r="D234" s="73"/>
      <c r="E234" s="73"/>
      <c r="F234" s="73"/>
      <c r="G234" s="73"/>
      <c r="H234" s="73"/>
      <c r="I234" s="73"/>
      <c r="J234" s="73"/>
      <c r="K234" s="73"/>
      <c r="L234" s="73"/>
      <c r="M234" s="73"/>
      <c r="N234" s="73"/>
      <c r="U234">
        <v>2016</v>
      </c>
      <c r="V234" s="15">
        <v>42278</v>
      </c>
      <c r="W234" t="s">
        <v>251</v>
      </c>
      <c r="X234" t="s">
        <v>230</v>
      </c>
      <c r="Y234" t="s">
        <v>225</v>
      </c>
      <c r="Z234">
        <v>1860.26</v>
      </c>
      <c r="AA234">
        <v>2055.0500000000002</v>
      </c>
      <c r="AB234">
        <v>194.8</v>
      </c>
      <c r="AE234">
        <v>2055050.0000000002</v>
      </c>
    </row>
    <row r="235" spans="2:31" x14ac:dyDescent="0.35">
      <c r="B235" s="83"/>
      <c r="C235" s="84"/>
      <c r="D235" s="73"/>
      <c r="E235" s="73"/>
      <c r="F235" s="73"/>
      <c r="G235" s="73"/>
      <c r="H235" s="73"/>
      <c r="I235" s="73"/>
      <c r="J235" s="73"/>
      <c r="K235" s="73"/>
      <c r="L235" s="73"/>
      <c r="M235" s="73"/>
      <c r="N235" s="73"/>
      <c r="U235">
        <v>2016</v>
      </c>
      <c r="V235" s="15">
        <v>42279</v>
      </c>
      <c r="W235" t="s">
        <v>251</v>
      </c>
      <c r="X235" t="s">
        <v>230</v>
      </c>
      <c r="Y235" t="s">
        <v>225</v>
      </c>
      <c r="Z235">
        <v>1832.54</v>
      </c>
      <c r="AA235">
        <v>2024.44</v>
      </c>
      <c r="AB235">
        <v>191.9</v>
      </c>
      <c r="AE235">
        <v>2024440</v>
      </c>
    </row>
    <row r="236" spans="2:31" x14ac:dyDescent="0.35">
      <c r="B236" s="83"/>
      <c r="C236" s="84"/>
      <c r="D236" s="73"/>
      <c r="E236" s="73"/>
      <c r="F236" s="73"/>
      <c r="G236" s="73"/>
      <c r="H236" s="73"/>
      <c r="I236" s="73"/>
      <c r="J236" s="73"/>
      <c r="K236" s="73"/>
      <c r="L236" s="73"/>
      <c r="M236" s="73"/>
      <c r="N236" s="73"/>
      <c r="U236">
        <v>2016</v>
      </c>
      <c r="V236" s="15">
        <v>42280</v>
      </c>
      <c r="W236" t="s">
        <v>251</v>
      </c>
      <c r="X236" t="s">
        <v>230</v>
      </c>
      <c r="Y236" t="s">
        <v>225</v>
      </c>
      <c r="Z236">
        <v>1804.78</v>
      </c>
      <c r="AA236">
        <v>1993.77</v>
      </c>
      <c r="AB236">
        <v>188.99</v>
      </c>
      <c r="AE236">
        <v>1993770</v>
      </c>
    </row>
    <row r="237" spans="2:31" x14ac:dyDescent="0.35">
      <c r="B237" s="83"/>
      <c r="C237" s="84"/>
      <c r="D237" s="73"/>
      <c r="E237" s="73"/>
      <c r="F237" s="73"/>
      <c r="G237" s="73"/>
      <c r="H237" s="73"/>
      <c r="I237" s="73"/>
      <c r="J237" s="73"/>
      <c r="K237" s="73"/>
      <c r="L237" s="73"/>
      <c r="M237" s="73"/>
      <c r="N237" s="73"/>
      <c r="U237">
        <v>2016</v>
      </c>
      <c r="V237" s="15">
        <v>42281</v>
      </c>
      <c r="W237" t="s">
        <v>251</v>
      </c>
      <c r="X237" t="s">
        <v>230</v>
      </c>
      <c r="Y237" t="s">
        <v>225</v>
      </c>
      <c r="Z237">
        <v>1776.61</v>
      </c>
      <c r="AA237">
        <v>1962.65</v>
      </c>
      <c r="AB237">
        <v>186.04</v>
      </c>
      <c r="AE237">
        <v>1962650</v>
      </c>
    </row>
    <row r="238" spans="2:31" x14ac:dyDescent="0.35">
      <c r="B238" s="83"/>
      <c r="C238" s="84"/>
      <c r="D238" s="73"/>
      <c r="E238" s="73"/>
      <c r="F238" s="73"/>
      <c r="G238" s="73"/>
      <c r="H238" s="73"/>
      <c r="I238" s="73"/>
      <c r="J238" s="73"/>
      <c r="K238" s="73"/>
      <c r="L238" s="73"/>
      <c r="M238" s="73"/>
      <c r="N238" s="73"/>
      <c r="U238">
        <v>2016</v>
      </c>
      <c r="V238" s="15">
        <v>42282</v>
      </c>
      <c r="W238" t="s">
        <v>251</v>
      </c>
      <c r="X238" t="s">
        <v>230</v>
      </c>
      <c r="Y238" t="s">
        <v>225</v>
      </c>
      <c r="Z238">
        <v>1742.68</v>
      </c>
      <c r="AA238">
        <v>1925.17</v>
      </c>
      <c r="AB238">
        <v>182.49</v>
      </c>
      <c r="AE238">
        <v>1925170</v>
      </c>
    </row>
    <row r="239" spans="2:31" x14ac:dyDescent="0.35">
      <c r="B239" s="83"/>
      <c r="C239" s="84"/>
      <c r="D239" s="73"/>
      <c r="E239" s="73"/>
      <c r="F239" s="73"/>
      <c r="G239" s="73"/>
      <c r="H239" s="73"/>
      <c r="I239" s="73"/>
      <c r="J239" s="73"/>
      <c r="K239" s="73"/>
      <c r="L239" s="73"/>
      <c r="M239" s="73"/>
      <c r="N239" s="73"/>
      <c r="U239">
        <v>2016</v>
      </c>
      <c r="V239" s="15">
        <v>42283</v>
      </c>
      <c r="W239" t="s">
        <v>251</v>
      </c>
      <c r="X239" t="s">
        <v>230</v>
      </c>
      <c r="Y239" t="s">
        <v>225</v>
      </c>
      <c r="Z239">
        <v>1705.83</v>
      </c>
      <c r="AA239">
        <v>1884.46</v>
      </c>
      <c r="AB239">
        <v>178.63</v>
      </c>
      <c r="AE239">
        <v>1884460</v>
      </c>
    </row>
    <row r="240" spans="2:31" x14ac:dyDescent="0.35">
      <c r="B240" s="83"/>
      <c r="C240" s="84"/>
      <c r="D240" s="73"/>
      <c r="E240" s="73"/>
      <c r="F240" s="73"/>
      <c r="G240" s="73"/>
      <c r="H240" s="73"/>
      <c r="I240" s="73"/>
      <c r="J240" s="73"/>
      <c r="K240" s="73"/>
      <c r="L240" s="73"/>
      <c r="M240" s="73"/>
      <c r="N240" s="73"/>
      <c r="U240">
        <v>2016</v>
      </c>
      <c r="V240" s="15">
        <v>42284</v>
      </c>
      <c r="W240" t="s">
        <v>251</v>
      </c>
      <c r="X240" t="s">
        <v>230</v>
      </c>
      <c r="Y240" t="s">
        <v>225</v>
      </c>
      <c r="Z240">
        <v>1668.73</v>
      </c>
      <c r="AA240">
        <v>1843.47</v>
      </c>
      <c r="AB240">
        <v>174.74</v>
      </c>
      <c r="AE240">
        <v>1843470</v>
      </c>
    </row>
    <row r="241" spans="2:31" x14ac:dyDescent="0.35">
      <c r="B241" s="83"/>
      <c r="C241" s="84"/>
      <c r="D241" s="73"/>
      <c r="E241" s="73"/>
      <c r="F241" s="73"/>
      <c r="G241" s="73"/>
      <c r="H241" s="73"/>
      <c r="I241" s="73"/>
      <c r="J241" s="73"/>
      <c r="K241" s="73"/>
      <c r="L241" s="73"/>
      <c r="M241" s="73"/>
      <c r="N241" s="73"/>
      <c r="U241">
        <v>2016</v>
      </c>
      <c r="V241" s="15">
        <v>42285</v>
      </c>
      <c r="W241" t="s">
        <v>251</v>
      </c>
      <c r="X241" t="s">
        <v>230</v>
      </c>
      <c r="Y241" t="s">
        <v>225</v>
      </c>
      <c r="Z241">
        <v>1631.92</v>
      </c>
      <c r="AA241">
        <v>1802.81</v>
      </c>
      <c r="AB241">
        <v>170.89</v>
      </c>
      <c r="AE241">
        <v>1802810</v>
      </c>
    </row>
    <row r="242" spans="2:31" x14ac:dyDescent="0.35">
      <c r="B242" s="83"/>
      <c r="C242" s="84"/>
      <c r="D242" s="73"/>
      <c r="E242" s="73"/>
      <c r="F242" s="73"/>
      <c r="G242" s="73"/>
      <c r="H242" s="73"/>
      <c r="I242" s="73"/>
      <c r="J242" s="73"/>
      <c r="K242" s="73"/>
      <c r="L242" s="73"/>
      <c r="M242" s="73"/>
      <c r="N242" s="73"/>
      <c r="U242">
        <v>2016</v>
      </c>
      <c r="V242" s="15">
        <v>42286</v>
      </c>
      <c r="W242" t="s">
        <v>251</v>
      </c>
      <c r="X242" t="s">
        <v>230</v>
      </c>
      <c r="Y242" t="s">
        <v>225</v>
      </c>
      <c r="Z242">
        <v>1595.18</v>
      </c>
      <c r="AA242">
        <v>1762.22</v>
      </c>
      <c r="AB242">
        <v>167.04</v>
      </c>
      <c r="AE242">
        <v>1762220</v>
      </c>
    </row>
    <row r="243" spans="2:31" x14ac:dyDescent="0.35">
      <c r="B243" s="83"/>
      <c r="C243" s="84"/>
      <c r="D243" s="73"/>
      <c r="E243" s="73"/>
      <c r="F243" s="73"/>
      <c r="G243" s="73"/>
      <c r="H243" s="73"/>
      <c r="I243" s="73"/>
      <c r="J243" s="73"/>
      <c r="K243" s="73"/>
      <c r="L243" s="73"/>
      <c r="M243" s="73"/>
      <c r="N243" s="73"/>
      <c r="U243">
        <v>2016</v>
      </c>
      <c r="V243" s="15">
        <v>42287</v>
      </c>
      <c r="W243" t="s">
        <v>251</v>
      </c>
      <c r="X243" t="s">
        <v>230</v>
      </c>
      <c r="Y243" t="s">
        <v>225</v>
      </c>
      <c r="Z243">
        <v>1558.24</v>
      </c>
      <c r="AA243">
        <v>1721.41</v>
      </c>
      <c r="AB243">
        <v>163.16999999999999</v>
      </c>
      <c r="AE243">
        <v>1721410</v>
      </c>
    </row>
    <row r="244" spans="2:31" x14ac:dyDescent="0.35">
      <c r="B244" s="83"/>
      <c r="C244" s="84"/>
      <c r="D244" s="73"/>
      <c r="E244" s="73"/>
      <c r="F244" s="73"/>
      <c r="G244" s="73"/>
      <c r="H244" s="73"/>
      <c r="I244" s="73"/>
      <c r="J244" s="73"/>
      <c r="K244" s="73"/>
      <c r="L244" s="73"/>
      <c r="M244" s="73"/>
      <c r="N244" s="73"/>
      <c r="U244">
        <v>2016</v>
      </c>
      <c r="V244" s="15">
        <v>42288</v>
      </c>
      <c r="W244" t="s">
        <v>251</v>
      </c>
      <c r="X244" t="s">
        <v>230</v>
      </c>
      <c r="Y244" t="s">
        <v>225</v>
      </c>
      <c r="Z244">
        <v>1519.58</v>
      </c>
      <c r="AA244">
        <v>1678.71</v>
      </c>
      <c r="AB244">
        <v>159.12</v>
      </c>
      <c r="AE244">
        <v>1678710</v>
      </c>
    </row>
    <row r="245" spans="2:31" x14ac:dyDescent="0.35">
      <c r="B245" s="83"/>
      <c r="C245" s="84"/>
      <c r="D245" s="73"/>
      <c r="E245" s="73"/>
      <c r="F245" s="73"/>
      <c r="G245" s="73"/>
      <c r="H245" s="73"/>
      <c r="I245" s="73"/>
      <c r="J245" s="73"/>
      <c r="K245" s="73"/>
      <c r="L245" s="73"/>
      <c r="M245" s="73"/>
      <c r="N245" s="73"/>
      <c r="U245">
        <v>2016</v>
      </c>
      <c r="V245" s="15">
        <v>42289</v>
      </c>
      <c r="W245" t="s">
        <v>251</v>
      </c>
      <c r="X245" t="s">
        <v>230</v>
      </c>
      <c r="Y245" t="s">
        <v>225</v>
      </c>
      <c r="Z245">
        <v>1479.23</v>
      </c>
      <c r="AA245">
        <v>1634.12</v>
      </c>
      <c r="AB245">
        <v>154.9</v>
      </c>
      <c r="AE245">
        <v>1634120</v>
      </c>
    </row>
    <row r="246" spans="2:31" x14ac:dyDescent="0.35">
      <c r="B246" s="83"/>
      <c r="C246" s="84"/>
      <c r="D246" s="73"/>
      <c r="E246" s="73"/>
      <c r="F246" s="73"/>
      <c r="G246" s="73"/>
      <c r="H246" s="73"/>
      <c r="I246" s="73"/>
      <c r="J246" s="73"/>
      <c r="K246" s="73"/>
      <c r="L246" s="73"/>
      <c r="M246" s="73"/>
      <c r="N246" s="73"/>
      <c r="U246">
        <v>2016</v>
      </c>
      <c r="V246" s="15">
        <v>42290</v>
      </c>
      <c r="W246" t="s">
        <v>251</v>
      </c>
      <c r="X246" t="s">
        <v>230</v>
      </c>
      <c r="Y246" t="s">
        <v>225</v>
      </c>
      <c r="Z246">
        <v>1451.27</v>
      </c>
      <c r="AA246">
        <v>1603.24</v>
      </c>
      <c r="AB246">
        <v>151.97</v>
      </c>
      <c r="AE246">
        <v>1603240</v>
      </c>
    </row>
    <row r="247" spans="2:31" x14ac:dyDescent="0.35">
      <c r="B247" s="83"/>
      <c r="C247" s="84"/>
      <c r="D247" s="73"/>
      <c r="E247" s="73"/>
      <c r="F247" s="73"/>
      <c r="G247" s="73"/>
      <c r="H247" s="73"/>
      <c r="I247" s="73"/>
      <c r="J247" s="73"/>
      <c r="K247" s="73"/>
      <c r="L247" s="73"/>
      <c r="M247" s="73"/>
      <c r="N247" s="73"/>
      <c r="U247">
        <v>2016</v>
      </c>
      <c r="V247" s="15">
        <v>42291</v>
      </c>
      <c r="W247" t="s">
        <v>251</v>
      </c>
      <c r="X247" t="s">
        <v>230</v>
      </c>
      <c r="Y247" t="s">
        <v>225</v>
      </c>
      <c r="Z247">
        <v>1422.66</v>
      </c>
      <c r="AA247">
        <v>1571.64</v>
      </c>
      <c r="AB247">
        <v>148.97</v>
      </c>
      <c r="AE247">
        <v>1571640</v>
      </c>
    </row>
    <row r="248" spans="2:31" x14ac:dyDescent="0.35">
      <c r="B248" s="83"/>
      <c r="C248" s="84"/>
      <c r="D248" s="73"/>
      <c r="E248" s="73"/>
      <c r="F248" s="73"/>
      <c r="G248" s="73"/>
      <c r="H248" s="73"/>
      <c r="I248" s="73"/>
      <c r="J248" s="73"/>
      <c r="K248" s="73"/>
      <c r="L248" s="73"/>
      <c r="M248" s="73"/>
      <c r="N248" s="73"/>
      <c r="U248">
        <v>2016</v>
      </c>
      <c r="V248" s="15">
        <v>42292</v>
      </c>
      <c r="W248" t="s">
        <v>251</v>
      </c>
      <c r="X248" t="s">
        <v>230</v>
      </c>
      <c r="Y248" t="s">
        <v>225</v>
      </c>
      <c r="Z248">
        <v>1393.95</v>
      </c>
      <c r="AA248">
        <v>1539.92</v>
      </c>
      <c r="AB248">
        <v>145.97</v>
      </c>
      <c r="AE248">
        <v>1539920</v>
      </c>
    </row>
    <row r="249" spans="2:31" x14ac:dyDescent="0.35">
      <c r="B249" s="83"/>
      <c r="C249" s="84"/>
      <c r="D249" s="73"/>
      <c r="E249" s="73"/>
      <c r="F249" s="73"/>
      <c r="G249" s="73"/>
      <c r="H249" s="73"/>
      <c r="I249" s="73"/>
      <c r="J249" s="73"/>
      <c r="K249" s="73"/>
      <c r="L249" s="73"/>
      <c r="M249" s="73"/>
      <c r="N249" s="73"/>
      <c r="U249">
        <v>2016</v>
      </c>
      <c r="V249" s="15">
        <v>42293</v>
      </c>
      <c r="W249" t="s">
        <v>251</v>
      </c>
      <c r="X249" t="s">
        <v>230</v>
      </c>
      <c r="Y249" t="s">
        <v>225</v>
      </c>
      <c r="Z249">
        <v>1363.99</v>
      </c>
      <c r="AA249">
        <v>1506.83</v>
      </c>
      <c r="AB249">
        <v>142.83000000000001</v>
      </c>
      <c r="AE249">
        <v>1506830</v>
      </c>
    </row>
    <row r="250" spans="2:31" x14ac:dyDescent="0.35">
      <c r="B250" s="83"/>
      <c r="C250" s="84"/>
      <c r="D250" s="73"/>
      <c r="E250" s="73"/>
      <c r="F250" s="73"/>
      <c r="G250" s="73"/>
      <c r="H250" s="73"/>
      <c r="I250" s="73"/>
      <c r="J250" s="73"/>
      <c r="K250" s="73"/>
      <c r="L250" s="73"/>
      <c r="M250" s="73"/>
      <c r="N250" s="73"/>
      <c r="U250">
        <v>2016</v>
      </c>
      <c r="V250" s="15">
        <v>42294</v>
      </c>
      <c r="W250" t="s">
        <v>251</v>
      </c>
      <c r="X250" t="s">
        <v>230</v>
      </c>
      <c r="Y250" t="s">
        <v>225</v>
      </c>
      <c r="Z250">
        <v>1333.02</v>
      </c>
      <c r="AA250">
        <v>1472.61</v>
      </c>
      <c r="AB250">
        <v>139.59</v>
      </c>
      <c r="AE250">
        <v>1472610</v>
      </c>
    </row>
    <row r="251" spans="2:31" x14ac:dyDescent="0.35">
      <c r="B251" s="83"/>
      <c r="C251" s="84"/>
      <c r="D251" s="73"/>
      <c r="E251" s="73"/>
      <c r="F251" s="73"/>
      <c r="G251" s="73"/>
      <c r="H251" s="73"/>
      <c r="I251" s="73"/>
      <c r="J251" s="73"/>
      <c r="K251" s="73"/>
      <c r="L251" s="73"/>
      <c r="M251" s="73"/>
      <c r="N251" s="73"/>
      <c r="U251">
        <v>2016</v>
      </c>
      <c r="V251" s="15">
        <v>42295</v>
      </c>
      <c r="W251" t="s">
        <v>251</v>
      </c>
      <c r="X251" t="s">
        <v>230</v>
      </c>
      <c r="Y251" t="s">
        <v>225</v>
      </c>
      <c r="Z251">
        <v>1299.93</v>
      </c>
      <c r="AA251">
        <v>1436.05</v>
      </c>
      <c r="AB251">
        <v>136.12</v>
      </c>
      <c r="AE251">
        <v>1436050</v>
      </c>
    </row>
    <row r="252" spans="2:31" x14ac:dyDescent="0.35">
      <c r="B252" s="83"/>
      <c r="C252" s="84"/>
      <c r="D252" s="73"/>
      <c r="E252" s="73"/>
      <c r="F252" s="73"/>
      <c r="G252" s="73"/>
      <c r="H252" s="73"/>
      <c r="I252" s="73"/>
      <c r="J252" s="73"/>
      <c r="K252" s="73"/>
      <c r="L252" s="73"/>
      <c r="M252" s="73"/>
      <c r="N252" s="73"/>
      <c r="U252">
        <v>2016</v>
      </c>
      <c r="V252" s="15">
        <v>42296</v>
      </c>
      <c r="W252" t="s">
        <v>251</v>
      </c>
      <c r="X252" t="s">
        <v>230</v>
      </c>
      <c r="Y252" t="s">
        <v>225</v>
      </c>
      <c r="Z252">
        <v>1266.77</v>
      </c>
      <c r="AA252">
        <v>1399.42</v>
      </c>
      <c r="AB252">
        <v>132.65</v>
      </c>
      <c r="AE252">
        <v>1399420</v>
      </c>
    </row>
    <row r="253" spans="2:31" x14ac:dyDescent="0.35">
      <c r="B253" s="83"/>
      <c r="C253" s="84"/>
      <c r="D253" s="73"/>
      <c r="E253" s="73"/>
      <c r="F253" s="73"/>
      <c r="G253" s="73"/>
      <c r="H253" s="73"/>
      <c r="I253" s="73"/>
      <c r="J253" s="73"/>
      <c r="K253" s="73"/>
      <c r="L253" s="73"/>
      <c r="M253" s="73"/>
      <c r="N253" s="73"/>
      <c r="U253">
        <v>2016</v>
      </c>
      <c r="V253" s="15">
        <v>42297</v>
      </c>
      <c r="W253" t="s">
        <v>251</v>
      </c>
      <c r="X253" t="s">
        <v>230</v>
      </c>
      <c r="Y253" t="s">
        <v>225</v>
      </c>
      <c r="Z253">
        <v>1234.3900000000001</v>
      </c>
      <c r="AA253">
        <v>1363.65</v>
      </c>
      <c r="AB253">
        <v>129.26</v>
      </c>
      <c r="AE253">
        <v>1363650</v>
      </c>
    </row>
    <row r="254" spans="2:31" x14ac:dyDescent="0.35">
      <c r="B254" s="83"/>
      <c r="C254" s="84"/>
      <c r="D254" s="73"/>
      <c r="E254" s="73"/>
      <c r="F254" s="73"/>
      <c r="G254" s="73"/>
      <c r="H254" s="73"/>
      <c r="I254" s="73"/>
      <c r="J254" s="73"/>
      <c r="K254" s="73"/>
      <c r="L254" s="73"/>
      <c r="M254" s="73"/>
      <c r="N254" s="73"/>
      <c r="U254">
        <v>2016</v>
      </c>
      <c r="V254" s="15">
        <v>42298</v>
      </c>
      <c r="W254" t="s">
        <v>251</v>
      </c>
      <c r="X254" t="s">
        <v>230</v>
      </c>
      <c r="Y254" t="s">
        <v>225</v>
      </c>
      <c r="Z254">
        <v>1201.51</v>
      </c>
      <c r="AA254">
        <v>1327.33</v>
      </c>
      <c r="AB254">
        <v>125.82</v>
      </c>
      <c r="AE254">
        <v>1327330</v>
      </c>
    </row>
    <row r="255" spans="2:31" x14ac:dyDescent="0.35">
      <c r="B255" s="83"/>
      <c r="C255" s="84"/>
      <c r="D255" s="73"/>
      <c r="E255" s="73"/>
      <c r="F255" s="73"/>
      <c r="G255" s="73"/>
      <c r="H255" s="73"/>
      <c r="I255" s="73"/>
      <c r="J255" s="73"/>
      <c r="K255" s="73"/>
      <c r="L255" s="73"/>
      <c r="M255" s="73"/>
      <c r="N255" s="73"/>
      <c r="U255">
        <v>2016</v>
      </c>
      <c r="V255" s="15">
        <v>42299</v>
      </c>
      <c r="W255" t="s">
        <v>251</v>
      </c>
      <c r="X255" t="s">
        <v>230</v>
      </c>
      <c r="Y255" t="s">
        <v>225</v>
      </c>
      <c r="Z255">
        <v>1127.03</v>
      </c>
      <c r="AA255">
        <v>1245.04</v>
      </c>
      <c r="AB255">
        <v>118.02</v>
      </c>
      <c r="AE255">
        <v>1245040</v>
      </c>
    </row>
    <row r="256" spans="2:31" x14ac:dyDescent="0.35">
      <c r="B256" s="83"/>
      <c r="C256" s="84"/>
      <c r="D256" s="73"/>
      <c r="E256" s="73"/>
      <c r="F256" s="73"/>
      <c r="G256" s="73"/>
      <c r="H256" s="73"/>
      <c r="I256" s="73"/>
      <c r="J256" s="73"/>
      <c r="K256" s="73"/>
      <c r="L256" s="73"/>
      <c r="M256" s="73"/>
      <c r="N256" s="73"/>
      <c r="U256">
        <v>2016</v>
      </c>
      <c r="V256" s="15">
        <v>42300</v>
      </c>
      <c r="W256" t="s">
        <v>251</v>
      </c>
      <c r="X256" t="s">
        <v>230</v>
      </c>
      <c r="Y256" t="s">
        <v>225</v>
      </c>
      <c r="Z256">
        <v>1052.8900000000001</v>
      </c>
      <c r="AA256">
        <v>1163.1500000000001</v>
      </c>
      <c r="AB256">
        <v>110.25</v>
      </c>
      <c r="AE256">
        <v>1163150</v>
      </c>
    </row>
    <row r="257" spans="2:31" x14ac:dyDescent="0.35">
      <c r="B257" s="83"/>
      <c r="C257" s="84"/>
      <c r="D257" s="73"/>
      <c r="E257" s="73"/>
      <c r="F257" s="73"/>
      <c r="G257" s="73"/>
      <c r="H257" s="73"/>
      <c r="I257" s="73"/>
      <c r="J257" s="73"/>
      <c r="K257" s="73"/>
      <c r="L257" s="73"/>
      <c r="M257" s="73"/>
      <c r="N257" s="73"/>
      <c r="U257">
        <v>2016</v>
      </c>
      <c r="V257" s="15">
        <v>42301</v>
      </c>
      <c r="W257" t="s">
        <v>251</v>
      </c>
      <c r="X257" t="s">
        <v>230</v>
      </c>
      <c r="Y257" t="s">
        <v>225</v>
      </c>
      <c r="Z257">
        <v>979.5</v>
      </c>
      <c r="AA257">
        <v>1082.07</v>
      </c>
      <c r="AB257">
        <v>102.57</v>
      </c>
      <c r="AE257">
        <v>1082070</v>
      </c>
    </row>
    <row r="258" spans="2:31" x14ac:dyDescent="0.35">
      <c r="B258" s="83"/>
      <c r="C258" s="84"/>
      <c r="D258" s="73"/>
      <c r="E258" s="73"/>
      <c r="F258" s="73"/>
      <c r="G258" s="73"/>
      <c r="H258" s="73"/>
      <c r="I258" s="73"/>
      <c r="J258" s="73"/>
      <c r="K258" s="73"/>
      <c r="L258" s="73"/>
      <c r="M258" s="73"/>
      <c r="N258" s="73"/>
      <c r="U258">
        <v>2016</v>
      </c>
      <c r="V258" s="15">
        <v>42302</v>
      </c>
      <c r="W258" t="s">
        <v>251</v>
      </c>
      <c r="X258" t="s">
        <v>230</v>
      </c>
      <c r="Y258" t="s">
        <v>225</v>
      </c>
      <c r="Z258">
        <v>908.17</v>
      </c>
      <c r="AA258">
        <v>1003.27</v>
      </c>
      <c r="AB258">
        <v>95.1</v>
      </c>
      <c r="AE258">
        <v>1003270</v>
      </c>
    </row>
    <row r="259" spans="2:31" x14ac:dyDescent="0.35">
      <c r="B259" s="83"/>
      <c r="C259" s="84"/>
      <c r="D259" s="73"/>
      <c r="E259" s="73"/>
      <c r="F259" s="73"/>
      <c r="G259" s="73"/>
      <c r="H259" s="73"/>
      <c r="I259" s="73"/>
      <c r="J259" s="73"/>
      <c r="K259" s="73"/>
      <c r="L259" s="73"/>
      <c r="M259" s="73"/>
      <c r="N259" s="73"/>
      <c r="U259">
        <v>2016</v>
      </c>
      <c r="V259" s="15">
        <v>42303</v>
      </c>
      <c r="W259" t="s">
        <v>251</v>
      </c>
      <c r="X259" t="s">
        <v>230</v>
      </c>
      <c r="Y259" t="s">
        <v>225</v>
      </c>
      <c r="Z259">
        <v>843.87</v>
      </c>
      <c r="AA259">
        <v>932.23</v>
      </c>
      <c r="AB259">
        <v>88.37</v>
      </c>
      <c r="AE259">
        <v>932230</v>
      </c>
    </row>
    <row r="260" spans="2:31" x14ac:dyDescent="0.35">
      <c r="B260" s="83"/>
      <c r="C260" s="84"/>
      <c r="D260" s="73"/>
      <c r="E260" s="73"/>
      <c r="F260" s="73"/>
      <c r="G260" s="73"/>
      <c r="H260" s="73"/>
      <c r="I260" s="73"/>
      <c r="J260" s="73"/>
      <c r="K260" s="73"/>
      <c r="L260" s="73"/>
      <c r="M260" s="73"/>
      <c r="N260" s="73"/>
      <c r="U260">
        <v>2016</v>
      </c>
      <c r="V260" s="15">
        <v>42304</v>
      </c>
      <c r="W260" t="s">
        <v>251</v>
      </c>
      <c r="X260" t="s">
        <v>230</v>
      </c>
      <c r="Y260" t="s">
        <v>225</v>
      </c>
      <c r="Z260">
        <v>781.82</v>
      </c>
      <c r="AA260">
        <v>863.69</v>
      </c>
      <c r="AB260">
        <v>81.87</v>
      </c>
      <c r="AE260">
        <v>863690</v>
      </c>
    </row>
    <row r="261" spans="2:31" x14ac:dyDescent="0.35">
      <c r="B261" s="83"/>
      <c r="C261" s="84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U261">
        <v>2016</v>
      </c>
      <c r="V261" s="15">
        <v>42305</v>
      </c>
      <c r="W261" t="s">
        <v>251</v>
      </c>
      <c r="X261" t="s">
        <v>230</v>
      </c>
      <c r="Y261" t="s">
        <v>225</v>
      </c>
      <c r="Z261">
        <v>719.79</v>
      </c>
      <c r="AA261">
        <v>795.16</v>
      </c>
      <c r="AB261">
        <v>75.37</v>
      </c>
      <c r="AE261">
        <v>795160</v>
      </c>
    </row>
    <row r="262" spans="2:31" x14ac:dyDescent="0.35">
      <c r="B262" s="83"/>
      <c r="C262" s="84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U262">
        <v>2016</v>
      </c>
      <c r="V262" s="15">
        <v>42306</v>
      </c>
      <c r="W262" t="s">
        <v>251</v>
      </c>
      <c r="X262" t="s">
        <v>230</v>
      </c>
      <c r="Y262" t="s">
        <v>225</v>
      </c>
      <c r="Z262">
        <v>658.55</v>
      </c>
      <c r="AA262">
        <v>727.51</v>
      </c>
      <c r="AB262">
        <v>68.959999999999994</v>
      </c>
      <c r="AE262">
        <v>727510</v>
      </c>
    </row>
    <row r="263" spans="2:31" x14ac:dyDescent="0.35">
      <c r="B263" s="83"/>
      <c r="C263" s="84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U263">
        <v>2016</v>
      </c>
      <c r="V263" s="15">
        <v>42307</v>
      </c>
      <c r="W263" t="s">
        <v>251</v>
      </c>
      <c r="X263" t="s">
        <v>230</v>
      </c>
      <c r="Y263" t="s">
        <v>225</v>
      </c>
      <c r="Z263">
        <v>598.20000000000005</v>
      </c>
      <c r="AA263">
        <v>660.84</v>
      </c>
      <c r="AB263">
        <v>62.64</v>
      </c>
      <c r="AE263">
        <v>660840</v>
      </c>
    </row>
    <row r="264" spans="2:31" x14ac:dyDescent="0.35">
      <c r="B264" s="83"/>
      <c r="C264" s="84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U264">
        <v>2016</v>
      </c>
      <c r="V264" s="15">
        <v>42308</v>
      </c>
      <c r="W264" t="s">
        <v>251</v>
      </c>
      <c r="X264" t="s">
        <v>230</v>
      </c>
      <c r="Y264" t="s">
        <v>225</v>
      </c>
      <c r="Z264">
        <v>538.07000000000005</v>
      </c>
      <c r="AA264">
        <v>594.41</v>
      </c>
      <c r="AB264">
        <v>56.34</v>
      </c>
      <c r="AE264">
        <v>594410</v>
      </c>
    </row>
    <row r="265" spans="2:31" x14ac:dyDescent="0.35">
      <c r="B265" s="83"/>
      <c r="C265" s="84"/>
      <c r="D265" s="73"/>
      <c r="E265" s="73"/>
      <c r="F265" s="73"/>
      <c r="G265" s="73"/>
      <c r="H265" s="73"/>
      <c r="I265" s="73"/>
      <c r="J265" s="73"/>
      <c r="K265" s="73"/>
      <c r="L265" s="73"/>
      <c r="M265" s="73"/>
      <c r="N265" s="73"/>
      <c r="U265">
        <v>2016</v>
      </c>
      <c r="V265" s="15">
        <v>42309</v>
      </c>
      <c r="W265" t="s">
        <v>252</v>
      </c>
      <c r="X265" t="s">
        <v>230</v>
      </c>
      <c r="Y265" t="s">
        <v>225</v>
      </c>
      <c r="Z265">
        <v>489.42</v>
      </c>
      <c r="AA265">
        <v>540.66999999999996</v>
      </c>
      <c r="AB265">
        <v>51.25</v>
      </c>
      <c r="AE265">
        <v>540670</v>
      </c>
    </row>
    <row r="266" spans="2:31" x14ac:dyDescent="0.35">
      <c r="B266" s="83"/>
      <c r="C266" s="84"/>
      <c r="D266" s="73"/>
      <c r="E266" s="73"/>
      <c r="F266" s="73"/>
      <c r="G266" s="73"/>
      <c r="H266" s="73"/>
      <c r="I266" s="73"/>
      <c r="J266" s="73"/>
      <c r="K266" s="73"/>
      <c r="L266" s="73"/>
      <c r="M266" s="73"/>
      <c r="N266" s="73"/>
      <c r="U266">
        <v>2016</v>
      </c>
      <c r="V266" s="15">
        <v>42310</v>
      </c>
      <c r="W266" t="s">
        <v>252</v>
      </c>
      <c r="X266" t="s">
        <v>230</v>
      </c>
      <c r="Y266" t="s">
        <v>225</v>
      </c>
      <c r="Z266">
        <v>434.61</v>
      </c>
      <c r="AA266">
        <v>480.12</v>
      </c>
      <c r="AB266">
        <v>45.51</v>
      </c>
      <c r="AE266">
        <v>480120</v>
      </c>
    </row>
    <row r="267" spans="2:31" x14ac:dyDescent="0.35">
      <c r="B267" s="83"/>
      <c r="C267" s="84"/>
      <c r="D267" s="73"/>
      <c r="E267" s="73"/>
      <c r="F267" s="73"/>
      <c r="G267" s="73"/>
      <c r="H267" s="73"/>
      <c r="I267" s="73"/>
      <c r="J267" s="73"/>
      <c r="K267" s="73"/>
      <c r="L267" s="73"/>
      <c r="M267" s="73"/>
      <c r="N267" s="73"/>
      <c r="U267">
        <v>2016</v>
      </c>
      <c r="V267" s="15">
        <v>42311</v>
      </c>
      <c r="W267" t="s">
        <v>252</v>
      </c>
      <c r="X267" t="s">
        <v>230</v>
      </c>
      <c r="Y267" t="s">
        <v>225</v>
      </c>
      <c r="Z267">
        <v>379.76</v>
      </c>
      <c r="AA267">
        <v>419.52</v>
      </c>
      <c r="AB267">
        <v>39.770000000000003</v>
      </c>
      <c r="AE267">
        <v>419520</v>
      </c>
    </row>
    <row r="268" spans="2:31" x14ac:dyDescent="0.35">
      <c r="B268" s="83"/>
      <c r="C268" s="84"/>
      <c r="D268" s="73"/>
      <c r="E268" s="73"/>
      <c r="F268" s="73"/>
      <c r="G268" s="73"/>
      <c r="H268" s="73"/>
      <c r="I268" s="73"/>
      <c r="J268" s="73"/>
      <c r="K268" s="73"/>
      <c r="L268" s="73"/>
      <c r="M268" s="73"/>
      <c r="N268" s="73"/>
      <c r="U268">
        <v>2016</v>
      </c>
      <c r="V268" s="15">
        <v>42312</v>
      </c>
      <c r="W268" t="s">
        <v>252</v>
      </c>
      <c r="X268" t="s">
        <v>230</v>
      </c>
      <c r="Y268" t="s">
        <v>225</v>
      </c>
      <c r="Z268">
        <v>324.92</v>
      </c>
      <c r="AA268">
        <v>358.95</v>
      </c>
      <c r="AB268">
        <v>34.020000000000003</v>
      </c>
      <c r="AE268">
        <v>358950</v>
      </c>
    </row>
    <row r="269" spans="2:31" x14ac:dyDescent="0.35">
      <c r="B269" s="83"/>
      <c r="C269" s="84"/>
      <c r="D269" s="73"/>
      <c r="E269" s="73"/>
      <c r="F269" s="73"/>
      <c r="G269" s="73"/>
      <c r="H269" s="73"/>
      <c r="I269" s="73"/>
      <c r="J269" s="73"/>
      <c r="K269" s="73"/>
      <c r="L269" s="73"/>
      <c r="M269" s="73"/>
      <c r="N269" s="73"/>
      <c r="U269">
        <v>2016</v>
      </c>
      <c r="V269" s="15">
        <v>42313</v>
      </c>
      <c r="W269" t="s">
        <v>252</v>
      </c>
      <c r="X269" t="s">
        <v>230</v>
      </c>
      <c r="Y269" t="s">
        <v>225</v>
      </c>
      <c r="Z269">
        <v>270.16000000000003</v>
      </c>
      <c r="AA269">
        <v>298.45</v>
      </c>
      <c r="AB269">
        <v>28.29</v>
      </c>
      <c r="AE269">
        <v>298450</v>
      </c>
    </row>
    <row r="270" spans="2:31" x14ac:dyDescent="0.35">
      <c r="B270" s="83"/>
      <c r="C270" s="84"/>
      <c r="D270" s="73"/>
      <c r="E270" s="73"/>
      <c r="F270" s="73"/>
      <c r="G270" s="73"/>
      <c r="H270" s="73"/>
      <c r="I270" s="73"/>
      <c r="J270" s="73"/>
      <c r="K270" s="73"/>
      <c r="L270" s="73"/>
      <c r="M270" s="73"/>
      <c r="N270" s="73"/>
      <c r="U270">
        <v>2016</v>
      </c>
      <c r="V270" s="15">
        <v>42314</v>
      </c>
      <c r="W270" t="s">
        <v>252</v>
      </c>
      <c r="X270" t="s">
        <v>230</v>
      </c>
      <c r="Y270" t="s">
        <v>225</v>
      </c>
      <c r="Z270">
        <v>219.49</v>
      </c>
      <c r="AA270">
        <v>242.47</v>
      </c>
      <c r="AB270">
        <v>22.98</v>
      </c>
      <c r="AE270">
        <v>242470</v>
      </c>
    </row>
    <row r="271" spans="2:31" x14ac:dyDescent="0.35">
      <c r="B271" s="83"/>
      <c r="C271" s="84"/>
      <c r="D271" s="73"/>
      <c r="E271" s="73"/>
      <c r="F271" s="73"/>
      <c r="G271" s="73"/>
      <c r="H271" s="73"/>
      <c r="I271" s="73"/>
      <c r="J271" s="73"/>
      <c r="K271" s="73"/>
      <c r="L271" s="73"/>
      <c r="M271" s="73"/>
      <c r="N271" s="73"/>
      <c r="U271">
        <v>2016</v>
      </c>
      <c r="V271" s="15">
        <v>42315</v>
      </c>
      <c r="W271" t="s">
        <v>252</v>
      </c>
      <c r="X271" t="s">
        <v>230</v>
      </c>
      <c r="Y271" t="s">
        <v>225</v>
      </c>
      <c r="Z271">
        <v>172.01</v>
      </c>
      <c r="AA271">
        <v>190.03</v>
      </c>
      <c r="AB271">
        <v>18.010000000000002</v>
      </c>
      <c r="AE271">
        <v>190030</v>
      </c>
    </row>
    <row r="272" spans="2:31" x14ac:dyDescent="0.35">
      <c r="B272" s="83"/>
      <c r="C272" s="84"/>
      <c r="D272" s="73"/>
      <c r="E272" s="73"/>
      <c r="F272" s="73"/>
      <c r="G272" s="73"/>
      <c r="H272" s="73"/>
      <c r="I272" s="73"/>
      <c r="J272" s="73"/>
      <c r="K272" s="73"/>
      <c r="L272" s="73"/>
      <c r="M272" s="73"/>
      <c r="N272" s="73"/>
      <c r="U272">
        <v>2016</v>
      </c>
      <c r="V272" s="15">
        <v>42316</v>
      </c>
      <c r="W272" t="s">
        <v>252</v>
      </c>
      <c r="X272" t="s">
        <v>230</v>
      </c>
      <c r="Y272" t="s">
        <v>225</v>
      </c>
      <c r="Z272">
        <v>126.29</v>
      </c>
      <c r="AA272">
        <v>139.51</v>
      </c>
      <c r="AB272">
        <v>13.22</v>
      </c>
      <c r="AE272">
        <v>139510</v>
      </c>
    </row>
    <row r="273" spans="2:31" x14ac:dyDescent="0.35">
      <c r="B273" s="83"/>
      <c r="C273" s="84"/>
      <c r="D273" s="73"/>
      <c r="E273" s="73"/>
      <c r="F273" s="73"/>
      <c r="G273" s="73"/>
      <c r="H273" s="73"/>
      <c r="I273" s="73"/>
      <c r="J273" s="73"/>
      <c r="K273" s="73"/>
      <c r="L273" s="73"/>
      <c r="M273" s="73"/>
      <c r="N273" s="73"/>
      <c r="U273">
        <v>2016</v>
      </c>
      <c r="V273" s="15">
        <v>42317</v>
      </c>
      <c r="W273" t="s">
        <v>252</v>
      </c>
      <c r="X273" t="s">
        <v>230</v>
      </c>
      <c r="Y273" t="s">
        <v>225</v>
      </c>
      <c r="Z273">
        <v>82.91</v>
      </c>
      <c r="AA273">
        <v>91.6</v>
      </c>
      <c r="AB273">
        <v>8.68</v>
      </c>
      <c r="AE273">
        <v>91600</v>
      </c>
    </row>
    <row r="274" spans="2:31" x14ac:dyDescent="0.35">
      <c r="B274" s="83"/>
      <c r="C274" s="84"/>
      <c r="D274" s="73"/>
      <c r="E274" s="73"/>
      <c r="F274" s="73"/>
      <c r="G274" s="73"/>
      <c r="H274" s="73"/>
      <c r="I274" s="73"/>
      <c r="J274" s="73"/>
      <c r="K274" s="73"/>
      <c r="L274" s="73"/>
      <c r="M274" s="73"/>
      <c r="N274" s="73"/>
      <c r="U274">
        <v>2016</v>
      </c>
      <c r="V274" s="15">
        <v>42318</v>
      </c>
      <c r="W274" t="s">
        <v>252</v>
      </c>
      <c r="X274" t="s">
        <v>230</v>
      </c>
      <c r="Y274" t="s">
        <v>225</v>
      </c>
      <c r="Z274">
        <v>40.85</v>
      </c>
      <c r="AA274">
        <v>45.13</v>
      </c>
      <c r="AB274">
        <v>4.28</v>
      </c>
      <c r="AE274">
        <v>45130</v>
      </c>
    </row>
    <row r="275" spans="2:31" x14ac:dyDescent="0.35">
      <c r="B275" s="83"/>
      <c r="C275" s="84"/>
      <c r="D275" s="73"/>
      <c r="E275" s="73"/>
      <c r="F275" s="73"/>
      <c r="G275" s="73"/>
      <c r="H275" s="73"/>
      <c r="I275" s="73"/>
      <c r="J275" s="73"/>
      <c r="K275" s="73"/>
      <c r="L275" s="73"/>
      <c r="M275" s="73"/>
      <c r="N275" s="73"/>
      <c r="U275">
        <v>2016</v>
      </c>
      <c r="V275" s="15">
        <v>42319</v>
      </c>
      <c r="W275" t="s">
        <v>252</v>
      </c>
      <c r="X275" t="s">
        <v>230</v>
      </c>
      <c r="Y275" t="s">
        <v>225</v>
      </c>
      <c r="Z275">
        <v>0</v>
      </c>
      <c r="AA275">
        <v>0</v>
      </c>
      <c r="AB275">
        <v>0</v>
      </c>
      <c r="AE275">
        <v>0</v>
      </c>
    </row>
    <row r="276" spans="2:31" x14ac:dyDescent="0.35">
      <c r="B276" s="83"/>
      <c r="C276" s="84"/>
      <c r="D276" s="73"/>
      <c r="E276" s="73"/>
      <c r="F276" s="73"/>
      <c r="G276" s="73"/>
      <c r="H276" s="73"/>
      <c r="I276" s="73"/>
      <c r="J276" s="73"/>
      <c r="K276" s="73"/>
      <c r="L276" s="73"/>
      <c r="M276" s="73"/>
      <c r="N276" s="73"/>
      <c r="U276">
        <v>2016</v>
      </c>
      <c r="V276" s="15">
        <v>42320</v>
      </c>
      <c r="W276" t="s">
        <v>252</v>
      </c>
      <c r="X276" t="s">
        <v>230</v>
      </c>
      <c r="Y276" t="s">
        <v>225</v>
      </c>
      <c r="Z276">
        <v>0</v>
      </c>
      <c r="AA276">
        <v>0</v>
      </c>
      <c r="AB276">
        <v>0</v>
      </c>
      <c r="AE276">
        <v>0</v>
      </c>
    </row>
    <row r="277" spans="2:31" x14ac:dyDescent="0.35">
      <c r="B277" s="83"/>
      <c r="C277" s="84"/>
      <c r="D277" s="73"/>
      <c r="E277" s="73"/>
      <c r="F277" s="73"/>
      <c r="G277" s="73"/>
      <c r="H277" s="73"/>
      <c r="I277" s="73"/>
      <c r="J277" s="73"/>
      <c r="K277" s="73"/>
      <c r="L277" s="73"/>
      <c r="M277" s="73"/>
      <c r="N277" s="73"/>
      <c r="U277">
        <v>2016</v>
      </c>
      <c r="V277" s="15">
        <v>42321</v>
      </c>
      <c r="W277" t="s">
        <v>252</v>
      </c>
      <c r="X277" t="s">
        <v>230</v>
      </c>
      <c r="Y277" t="s">
        <v>225</v>
      </c>
      <c r="Z277">
        <v>0</v>
      </c>
      <c r="AA277">
        <v>0</v>
      </c>
      <c r="AB277">
        <v>0</v>
      </c>
      <c r="AE277">
        <v>0</v>
      </c>
    </row>
    <row r="278" spans="2:31" x14ac:dyDescent="0.35">
      <c r="B278" s="83"/>
      <c r="C278" s="84"/>
      <c r="D278" s="73"/>
      <c r="E278" s="73"/>
      <c r="F278" s="73"/>
      <c r="G278" s="73"/>
      <c r="H278" s="73"/>
      <c r="I278" s="73"/>
      <c r="J278" s="73"/>
      <c r="K278" s="73"/>
      <c r="L278" s="73"/>
      <c r="M278" s="73"/>
      <c r="N278" s="73"/>
      <c r="U278">
        <v>2016</v>
      </c>
      <c r="V278" s="15">
        <v>42322</v>
      </c>
      <c r="W278" t="s">
        <v>252</v>
      </c>
      <c r="X278" t="s">
        <v>230</v>
      </c>
      <c r="Y278" t="s">
        <v>225</v>
      </c>
      <c r="Z278">
        <v>0</v>
      </c>
      <c r="AA278">
        <v>0</v>
      </c>
      <c r="AB278">
        <v>0</v>
      </c>
      <c r="AE278">
        <v>0</v>
      </c>
    </row>
    <row r="279" spans="2:31" x14ac:dyDescent="0.35">
      <c r="B279" s="83"/>
      <c r="C279" s="84"/>
      <c r="D279" s="73"/>
      <c r="E279" s="73"/>
      <c r="F279" s="73"/>
      <c r="G279" s="73"/>
      <c r="H279" s="73"/>
      <c r="I279" s="73"/>
      <c r="J279" s="73"/>
      <c r="K279" s="73"/>
      <c r="L279" s="73"/>
      <c r="M279" s="73"/>
      <c r="N279" s="73"/>
      <c r="U279">
        <v>2016</v>
      </c>
      <c r="V279" s="15">
        <v>42323</v>
      </c>
      <c r="W279" t="s">
        <v>252</v>
      </c>
      <c r="X279" t="s">
        <v>230</v>
      </c>
      <c r="Y279" t="s">
        <v>225</v>
      </c>
      <c r="Z279">
        <v>0</v>
      </c>
      <c r="AA279">
        <v>0</v>
      </c>
      <c r="AB279">
        <v>0</v>
      </c>
      <c r="AE279">
        <v>0</v>
      </c>
    </row>
    <row r="280" spans="2:31" x14ac:dyDescent="0.35">
      <c r="B280" s="83"/>
      <c r="C280" s="84"/>
      <c r="D280" s="73"/>
      <c r="E280" s="73"/>
      <c r="F280" s="73"/>
      <c r="G280" s="73"/>
      <c r="H280" s="73"/>
      <c r="I280" s="73"/>
      <c r="J280" s="73"/>
      <c r="K280" s="73"/>
      <c r="L280" s="73"/>
      <c r="M280" s="73"/>
      <c r="N280" s="73"/>
      <c r="U280">
        <v>2016</v>
      </c>
      <c r="V280" s="15">
        <v>42324</v>
      </c>
      <c r="W280" t="s">
        <v>252</v>
      </c>
      <c r="X280" t="s">
        <v>230</v>
      </c>
      <c r="Y280" t="s">
        <v>225</v>
      </c>
      <c r="Z280">
        <v>0</v>
      </c>
      <c r="AA280">
        <v>0</v>
      </c>
      <c r="AB280">
        <v>0</v>
      </c>
      <c r="AE280">
        <v>0</v>
      </c>
    </row>
    <row r="281" spans="2:31" x14ac:dyDescent="0.35">
      <c r="B281" s="83"/>
      <c r="C281" s="84"/>
      <c r="D281" s="73"/>
      <c r="E281" s="73"/>
      <c r="F281" s="73"/>
      <c r="G281" s="73"/>
      <c r="H281" s="73"/>
      <c r="I281" s="73"/>
      <c r="J281" s="73"/>
      <c r="K281" s="73"/>
      <c r="L281" s="73"/>
      <c r="M281" s="73"/>
      <c r="N281" s="73"/>
      <c r="U281">
        <v>2016</v>
      </c>
      <c r="V281" s="15">
        <v>42325</v>
      </c>
      <c r="W281" t="s">
        <v>252</v>
      </c>
      <c r="X281" t="s">
        <v>230</v>
      </c>
      <c r="Y281" t="s">
        <v>225</v>
      </c>
      <c r="Z281">
        <v>0</v>
      </c>
      <c r="AA281">
        <v>0</v>
      </c>
      <c r="AB281">
        <v>0</v>
      </c>
      <c r="AE281">
        <v>0</v>
      </c>
    </row>
    <row r="282" spans="2:31" x14ac:dyDescent="0.35">
      <c r="B282" s="83"/>
      <c r="C282" s="84"/>
      <c r="D282" s="73"/>
      <c r="E282" s="73"/>
      <c r="F282" s="73"/>
      <c r="G282" s="73"/>
      <c r="H282" s="73"/>
      <c r="I282" s="73"/>
      <c r="J282" s="73"/>
      <c r="K282" s="73"/>
      <c r="L282" s="73"/>
      <c r="M282" s="73"/>
      <c r="N282" s="73"/>
      <c r="U282">
        <v>2016</v>
      </c>
      <c r="V282" s="15">
        <v>42326</v>
      </c>
      <c r="W282" t="s">
        <v>252</v>
      </c>
      <c r="X282" t="s">
        <v>230</v>
      </c>
      <c r="Y282" t="s">
        <v>225</v>
      </c>
      <c r="Z282">
        <v>0</v>
      </c>
      <c r="AA282">
        <v>0</v>
      </c>
      <c r="AB282">
        <v>0</v>
      </c>
      <c r="AE282">
        <v>0</v>
      </c>
    </row>
    <row r="283" spans="2:31" x14ac:dyDescent="0.35">
      <c r="B283" s="83"/>
      <c r="C283" s="84"/>
      <c r="D283" s="73"/>
      <c r="E283" s="73"/>
      <c r="F283" s="73"/>
      <c r="G283" s="73"/>
      <c r="H283" s="73"/>
      <c r="I283" s="73"/>
      <c r="J283" s="73"/>
      <c r="K283" s="73"/>
      <c r="L283" s="73"/>
      <c r="M283" s="73"/>
      <c r="N283" s="73"/>
      <c r="U283">
        <v>2016</v>
      </c>
      <c r="V283" s="15">
        <v>42327</v>
      </c>
      <c r="W283" t="s">
        <v>252</v>
      </c>
      <c r="X283" t="s">
        <v>230</v>
      </c>
      <c r="Y283" t="s">
        <v>225</v>
      </c>
      <c r="Z283">
        <v>0</v>
      </c>
      <c r="AA283">
        <v>0</v>
      </c>
      <c r="AB283">
        <v>0</v>
      </c>
      <c r="AE283">
        <v>0</v>
      </c>
    </row>
    <row r="284" spans="2:31" x14ac:dyDescent="0.35">
      <c r="B284" s="83"/>
      <c r="C284" s="84"/>
      <c r="D284" s="73"/>
      <c r="E284" s="73"/>
      <c r="F284" s="73"/>
      <c r="G284" s="73"/>
      <c r="H284" s="73"/>
      <c r="I284" s="73"/>
      <c r="J284" s="73"/>
      <c r="K284" s="73"/>
      <c r="L284" s="73"/>
      <c r="M284" s="73"/>
      <c r="N284" s="73"/>
      <c r="U284">
        <v>2016</v>
      </c>
      <c r="V284" s="15">
        <v>42328</v>
      </c>
      <c r="W284" t="s">
        <v>252</v>
      </c>
      <c r="X284" t="s">
        <v>230</v>
      </c>
      <c r="Y284" t="s">
        <v>225</v>
      </c>
      <c r="Z284">
        <v>0</v>
      </c>
      <c r="AA284">
        <v>0</v>
      </c>
      <c r="AB284">
        <v>0</v>
      </c>
      <c r="AE284">
        <v>0</v>
      </c>
    </row>
    <row r="285" spans="2:31" x14ac:dyDescent="0.35">
      <c r="B285" s="83"/>
      <c r="C285" s="84"/>
      <c r="D285" s="73"/>
      <c r="E285" s="73"/>
      <c r="F285" s="73"/>
      <c r="G285" s="73"/>
      <c r="H285" s="73"/>
      <c r="I285" s="73"/>
      <c r="J285" s="73"/>
      <c r="K285" s="73"/>
      <c r="L285" s="73"/>
      <c r="M285" s="73"/>
      <c r="N285" s="73"/>
      <c r="U285">
        <v>2016</v>
      </c>
      <c r="V285" s="15">
        <v>42329</v>
      </c>
      <c r="W285" t="s">
        <v>252</v>
      </c>
      <c r="X285" t="s">
        <v>230</v>
      </c>
      <c r="Y285" t="s">
        <v>225</v>
      </c>
      <c r="Z285">
        <v>0</v>
      </c>
      <c r="AA285">
        <v>0</v>
      </c>
      <c r="AB285">
        <v>0</v>
      </c>
      <c r="AE285">
        <v>0</v>
      </c>
    </row>
    <row r="286" spans="2:31" x14ac:dyDescent="0.35">
      <c r="B286" s="83"/>
      <c r="C286" s="84"/>
      <c r="D286" s="73"/>
      <c r="E286" s="73"/>
      <c r="F286" s="73"/>
      <c r="G286" s="73"/>
      <c r="H286" s="73"/>
      <c r="I286" s="73"/>
      <c r="J286" s="73"/>
      <c r="K286" s="73"/>
      <c r="L286" s="73"/>
      <c r="M286" s="73"/>
      <c r="N286" s="73"/>
      <c r="U286">
        <v>2016</v>
      </c>
      <c r="V286" s="15">
        <v>42330</v>
      </c>
      <c r="W286" t="s">
        <v>252</v>
      </c>
      <c r="X286" t="s">
        <v>230</v>
      </c>
      <c r="Y286" t="s">
        <v>225</v>
      </c>
      <c r="Z286">
        <v>0</v>
      </c>
      <c r="AA286">
        <v>0</v>
      </c>
      <c r="AB286">
        <v>0</v>
      </c>
      <c r="AE286">
        <v>0</v>
      </c>
    </row>
    <row r="287" spans="2:31" x14ac:dyDescent="0.35">
      <c r="B287" s="83"/>
      <c r="C287" s="84"/>
      <c r="D287" s="73"/>
      <c r="E287" s="73"/>
      <c r="F287" s="73"/>
      <c r="G287" s="73"/>
      <c r="H287" s="73"/>
      <c r="I287" s="73"/>
      <c r="J287" s="73"/>
      <c r="K287" s="73"/>
      <c r="L287" s="73"/>
      <c r="M287" s="73"/>
      <c r="N287" s="73"/>
      <c r="U287">
        <v>2016</v>
      </c>
      <c r="V287" s="15">
        <v>42331</v>
      </c>
      <c r="W287" t="s">
        <v>252</v>
      </c>
      <c r="X287" t="s">
        <v>230</v>
      </c>
      <c r="Y287" t="s">
        <v>225</v>
      </c>
      <c r="Z287">
        <v>0</v>
      </c>
      <c r="AA287">
        <v>0</v>
      </c>
      <c r="AB287">
        <v>0</v>
      </c>
      <c r="AE287">
        <v>0</v>
      </c>
    </row>
    <row r="288" spans="2:31" x14ac:dyDescent="0.35">
      <c r="B288" s="83"/>
      <c r="C288" s="84"/>
      <c r="D288" s="73"/>
      <c r="E288" s="73"/>
      <c r="F288" s="73"/>
      <c r="G288" s="73"/>
      <c r="H288" s="73"/>
      <c r="I288" s="73"/>
      <c r="J288" s="73"/>
      <c r="K288" s="73"/>
      <c r="L288" s="73"/>
      <c r="M288" s="73"/>
      <c r="N288" s="73"/>
      <c r="U288">
        <v>2016</v>
      </c>
      <c r="V288" s="15">
        <v>42332</v>
      </c>
      <c r="W288" t="s">
        <v>252</v>
      </c>
      <c r="X288" t="s">
        <v>230</v>
      </c>
      <c r="Y288" t="s">
        <v>225</v>
      </c>
      <c r="Z288">
        <v>0</v>
      </c>
      <c r="AA288">
        <v>0</v>
      </c>
      <c r="AB288">
        <v>0</v>
      </c>
      <c r="AE288">
        <v>0</v>
      </c>
    </row>
    <row r="289" spans="2:31" x14ac:dyDescent="0.35">
      <c r="B289" s="83"/>
      <c r="C289" s="84"/>
      <c r="D289" s="73"/>
      <c r="E289" s="73"/>
      <c r="F289" s="73"/>
      <c r="G289" s="73"/>
      <c r="H289" s="73"/>
      <c r="I289" s="73"/>
      <c r="J289" s="73"/>
      <c r="K289" s="73"/>
      <c r="L289" s="73"/>
      <c r="M289" s="73"/>
      <c r="N289" s="73"/>
      <c r="U289">
        <v>2016</v>
      </c>
      <c r="V289" s="15">
        <v>42333</v>
      </c>
      <c r="W289" t="s">
        <v>252</v>
      </c>
      <c r="X289" t="s">
        <v>230</v>
      </c>
      <c r="Y289" t="s">
        <v>225</v>
      </c>
      <c r="Z289">
        <v>0</v>
      </c>
      <c r="AA289">
        <v>0</v>
      </c>
      <c r="AB289">
        <v>0</v>
      </c>
      <c r="AE289">
        <v>0</v>
      </c>
    </row>
    <row r="290" spans="2:31" x14ac:dyDescent="0.35">
      <c r="B290" s="83"/>
      <c r="C290" s="84"/>
      <c r="D290" s="73"/>
      <c r="E290" s="73"/>
      <c r="F290" s="73"/>
      <c r="G290" s="73"/>
      <c r="H290" s="73"/>
      <c r="I290" s="73"/>
      <c r="J290" s="73"/>
      <c r="K290" s="73"/>
      <c r="L290" s="73"/>
      <c r="M290" s="73"/>
      <c r="N290" s="73"/>
      <c r="U290">
        <v>2016</v>
      </c>
      <c r="V290" s="15">
        <v>42334</v>
      </c>
      <c r="W290" t="s">
        <v>252</v>
      </c>
      <c r="X290" t="s">
        <v>230</v>
      </c>
      <c r="Y290" t="s">
        <v>225</v>
      </c>
      <c r="Z290">
        <v>0</v>
      </c>
      <c r="AA290">
        <v>0</v>
      </c>
      <c r="AB290">
        <v>0</v>
      </c>
      <c r="AE290">
        <v>0</v>
      </c>
    </row>
    <row r="291" spans="2:31" x14ac:dyDescent="0.35">
      <c r="B291" s="83"/>
      <c r="C291" s="84"/>
      <c r="D291" s="73"/>
      <c r="E291" s="73"/>
      <c r="F291" s="73"/>
      <c r="G291" s="73"/>
      <c r="H291" s="73"/>
      <c r="I291" s="73"/>
      <c r="J291" s="73"/>
      <c r="K291" s="73"/>
      <c r="L291" s="73"/>
      <c r="M291" s="73"/>
      <c r="N291" s="73"/>
      <c r="U291">
        <v>2016</v>
      </c>
      <c r="V291" s="15">
        <v>42335</v>
      </c>
      <c r="W291" t="s">
        <v>252</v>
      </c>
      <c r="X291" t="s">
        <v>230</v>
      </c>
      <c r="Y291" t="s">
        <v>225</v>
      </c>
      <c r="Z291">
        <v>0</v>
      </c>
      <c r="AA291">
        <v>0</v>
      </c>
      <c r="AB291">
        <v>0</v>
      </c>
      <c r="AE291">
        <v>0</v>
      </c>
    </row>
    <row r="292" spans="2:31" x14ac:dyDescent="0.35">
      <c r="B292" s="83"/>
      <c r="C292" s="84"/>
      <c r="D292" s="73"/>
      <c r="E292" s="73"/>
      <c r="F292" s="73"/>
      <c r="G292" s="73"/>
      <c r="H292" s="73"/>
      <c r="I292" s="73"/>
      <c r="J292" s="73"/>
      <c r="K292" s="73"/>
      <c r="L292" s="73"/>
      <c r="M292" s="73"/>
      <c r="N292" s="73"/>
      <c r="U292">
        <v>2016</v>
      </c>
      <c r="V292" s="15">
        <v>42336</v>
      </c>
      <c r="W292" t="s">
        <v>252</v>
      </c>
      <c r="X292" t="s">
        <v>230</v>
      </c>
      <c r="Y292" t="s">
        <v>225</v>
      </c>
      <c r="Z292">
        <v>0</v>
      </c>
      <c r="AA292">
        <v>0</v>
      </c>
      <c r="AB292">
        <v>0</v>
      </c>
      <c r="AE292">
        <v>0</v>
      </c>
    </row>
    <row r="293" spans="2:31" x14ac:dyDescent="0.35">
      <c r="B293" s="83"/>
      <c r="C293" s="84"/>
      <c r="D293" s="73"/>
      <c r="E293" s="73"/>
      <c r="F293" s="73"/>
      <c r="G293" s="73"/>
      <c r="H293" s="73"/>
      <c r="I293" s="73"/>
      <c r="J293" s="73"/>
      <c r="K293" s="73"/>
      <c r="L293" s="73"/>
      <c r="M293" s="73"/>
      <c r="N293" s="73"/>
      <c r="U293">
        <v>2016</v>
      </c>
      <c r="V293" s="15">
        <v>42337</v>
      </c>
      <c r="W293" t="s">
        <v>252</v>
      </c>
      <c r="X293" t="s">
        <v>230</v>
      </c>
      <c r="Y293" t="s">
        <v>225</v>
      </c>
      <c r="Z293">
        <v>0</v>
      </c>
      <c r="AA293">
        <v>0</v>
      </c>
      <c r="AB293">
        <v>0</v>
      </c>
      <c r="AE293">
        <v>0</v>
      </c>
    </row>
    <row r="294" spans="2:31" x14ac:dyDescent="0.35">
      <c r="B294" s="83"/>
      <c r="C294" s="84"/>
      <c r="D294" s="73"/>
      <c r="E294" s="73"/>
      <c r="F294" s="73"/>
      <c r="G294" s="73"/>
      <c r="H294" s="73"/>
      <c r="I294" s="73"/>
      <c r="J294" s="73"/>
      <c r="K294" s="73"/>
      <c r="L294" s="73"/>
      <c r="M294" s="73"/>
      <c r="N294" s="73"/>
      <c r="U294">
        <v>2016</v>
      </c>
      <c r="V294" s="15">
        <v>42338</v>
      </c>
      <c r="W294" t="s">
        <v>252</v>
      </c>
      <c r="X294" t="s">
        <v>230</v>
      </c>
      <c r="Y294" t="s">
        <v>225</v>
      </c>
      <c r="Z294">
        <v>0</v>
      </c>
      <c r="AA294">
        <v>0</v>
      </c>
      <c r="AB294">
        <v>0</v>
      </c>
      <c r="AE294">
        <v>0</v>
      </c>
    </row>
    <row r="295" spans="2:31" x14ac:dyDescent="0.35">
      <c r="B295" s="83"/>
      <c r="C295" s="84"/>
      <c r="D295" s="73"/>
      <c r="E295" s="73"/>
      <c r="F295" s="73"/>
      <c r="G295" s="73"/>
      <c r="H295" s="73"/>
      <c r="I295" s="73"/>
      <c r="J295" s="73"/>
      <c r="K295" s="73"/>
      <c r="L295" s="73"/>
      <c r="M295" s="73"/>
      <c r="N295" s="73"/>
      <c r="U295">
        <v>2016</v>
      </c>
      <c r="V295" s="15">
        <v>42339</v>
      </c>
      <c r="W295" t="s">
        <v>253</v>
      </c>
      <c r="X295" t="s">
        <v>230</v>
      </c>
      <c r="Y295" t="s">
        <v>225</v>
      </c>
      <c r="Z295">
        <v>0</v>
      </c>
      <c r="AA295">
        <v>0</v>
      </c>
      <c r="AB295">
        <v>0</v>
      </c>
      <c r="AE295">
        <v>0</v>
      </c>
    </row>
    <row r="296" spans="2:31" x14ac:dyDescent="0.35">
      <c r="B296" s="83"/>
      <c r="C296" s="84"/>
      <c r="D296" s="73"/>
      <c r="E296" s="73"/>
      <c r="F296" s="73"/>
      <c r="G296" s="73"/>
      <c r="H296" s="73"/>
      <c r="I296" s="73"/>
      <c r="J296" s="73"/>
      <c r="K296" s="73"/>
      <c r="L296" s="73"/>
      <c r="M296" s="73"/>
      <c r="N296" s="73"/>
      <c r="U296">
        <v>2016</v>
      </c>
      <c r="V296" s="15">
        <v>42340</v>
      </c>
      <c r="W296" t="s">
        <v>253</v>
      </c>
      <c r="X296" t="s">
        <v>230</v>
      </c>
      <c r="Y296" t="s">
        <v>225</v>
      </c>
      <c r="Z296">
        <v>0</v>
      </c>
      <c r="AA296">
        <v>0</v>
      </c>
      <c r="AB296">
        <v>0</v>
      </c>
      <c r="AE296">
        <v>0</v>
      </c>
    </row>
    <row r="297" spans="2:31" x14ac:dyDescent="0.35">
      <c r="B297" s="83"/>
      <c r="C297" s="84"/>
      <c r="D297" s="73"/>
      <c r="E297" s="73"/>
      <c r="F297" s="73"/>
      <c r="G297" s="73"/>
      <c r="H297" s="73"/>
      <c r="I297" s="73"/>
      <c r="J297" s="73"/>
      <c r="K297" s="73"/>
      <c r="L297" s="73"/>
      <c r="M297" s="73"/>
      <c r="N297" s="73"/>
      <c r="U297">
        <v>2016</v>
      </c>
      <c r="V297" s="15">
        <v>42341</v>
      </c>
      <c r="W297" t="s">
        <v>253</v>
      </c>
      <c r="X297" t="s">
        <v>230</v>
      </c>
      <c r="Y297" t="s">
        <v>225</v>
      </c>
      <c r="Z297">
        <v>0</v>
      </c>
      <c r="AA297">
        <v>0</v>
      </c>
      <c r="AB297">
        <v>0</v>
      </c>
      <c r="AE297">
        <v>0</v>
      </c>
    </row>
    <row r="298" spans="2:31" x14ac:dyDescent="0.35">
      <c r="B298" s="83"/>
      <c r="C298" s="84"/>
      <c r="D298" s="73"/>
      <c r="E298" s="73"/>
      <c r="F298" s="73"/>
      <c r="G298" s="73"/>
      <c r="H298" s="73"/>
      <c r="I298" s="73"/>
      <c r="J298" s="73"/>
      <c r="K298" s="73"/>
      <c r="L298" s="73"/>
      <c r="M298" s="73"/>
      <c r="N298" s="73"/>
      <c r="U298">
        <v>2016</v>
      </c>
      <c r="V298" s="15">
        <v>42342</v>
      </c>
      <c r="W298" t="s">
        <v>253</v>
      </c>
      <c r="X298" t="s">
        <v>230</v>
      </c>
      <c r="Y298" t="s">
        <v>225</v>
      </c>
      <c r="Z298">
        <v>0</v>
      </c>
      <c r="AA298">
        <v>0</v>
      </c>
      <c r="AB298">
        <v>0</v>
      </c>
      <c r="AE298">
        <v>0</v>
      </c>
    </row>
    <row r="299" spans="2:31" x14ac:dyDescent="0.35">
      <c r="B299" s="83"/>
      <c r="C299" s="84"/>
      <c r="D299" s="73"/>
      <c r="E299" s="73"/>
      <c r="F299" s="73"/>
      <c r="G299" s="73"/>
      <c r="H299" s="73"/>
      <c r="I299" s="73"/>
      <c r="J299" s="73"/>
      <c r="K299" s="73"/>
      <c r="L299" s="73"/>
      <c r="M299" s="73"/>
      <c r="N299" s="73"/>
      <c r="U299">
        <v>2016</v>
      </c>
      <c r="V299" s="15">
        <v>42343</v>
      </c>
      <c r="W299" t="s">
        <v>253</v>
      </c>
      <c r="X299" t="s">
        <v>230</v>
      </c>
      <c r="Y299" t="s">
        <v>225</v>
      </c>
      <c r="Z299">
        <v>0</v>
      </c>
      <c r="AA299">
        <v>0</v>
      </c>
      <c r="AB299">
        <v>0</v>
      </c>
      <c r="AE299">
        <v>0</v>
      </c>
    </row>
    <row r="300" spans="2:31" x14ac:dyDescent="0.35">
      <c r="B300" s="83"/>
      <c r="C300" s="84"/>
      <c r="D300" s="73"/>
      <c r="E300" s="73"/>
      <c r="F300" s="73"/>
      <c r="G300" s="73"/>
      <c r="H300" s="73"/>
      <c r="I300" s="73"/>
      <c r="J300" s="73"/>
      <c r="K300" s="73"/>
      <c r="L300" s="73"/>
      <c r="M300" s="73"/>
      <c r="N300" s="73"/>
      <c r="U300">
        <v>2016</v>
      </c>
      <c r="V300" s="15">
        <v>42344</v>
      </c>
      <c r="W300" t="s">
        <v>253</v>
      </c>
      <c r="X300" t="s">
        <v>230</v>
      </c>
      <c r="Y300" t="s">
        <v>225</v>
      </c>
      <c r="Z300">
        <v>0</v>
      </c>
      <c r="AA300">
        <v>0</v>
      </c>
      <c r="AB300">
        <v>0</v>
      </c>
      <c r="AE300">
        <v>0</v>
      </c>
    </row>
    <row r="301" spans="2:31" x14ac:dyDescent="0.35">
      <c r="B301" s="83"/>
      <c r="C301" s="84"/>
      <c r="D301" s="73"/>
      <c r="E301" s="73"/>
      <c r="F301" s="73"/>
      <c r="G301" s="73"/>
      <c r="H301" s="73"/>
      <c r="I301" s="73"/>
      <c r="J301" s="73"/>
      <c r="K301" s="73"/>
      <c r="L301" s="73"/>
      <c r="M301" s="73"/>
      <c r="N301" s="73"/>
      <c r="U301">
        <v>2016</v>
      </c>
      <c r="V301" s="15">
        <v>42345</v>
      </c>
      <c r="W301" t="s">
        <v>253</v>
      </c>
      <c r="X301" t="s">
        <v>230</v>
      </c>
      <c r="Y301" t="s">
        <v>225</v>
      </c>
      <c r="Z301">
        <v>0</v>
      </c>
      <c r="AA301">
        <v>0</v>
      </c>
      <c r="AB301">
        <v>0</v>
      </c>
      <c r="AE301">
        <v>0</v>
      </c>
    </row>
    <row r="302" spans="2:31" x14ac:dyDescent="0.35">
      <c r="B302" s="83"/>
      <c r="C302" s="84"/>
      <c r="D302" s="73"/>
      <c r="E302" s="73"/>
      <c r="F302" s="73"/>
      <c r="G302" s="73"/>
      <c r="H302" s="73"/>
      <c r="I302" s="73"/>
      <c r="J302" s="73"/>
      <c r="K302" s="73"/>
      <c r="L302" s="73"/>
      <c r="M302" s="73"/>
      <c r="N302" s="73"/>
      <c r="U302">
        <v>2016</v>
      </c>
      <c r="V302" s="15">
        <v>42346</v>
      </c>
      <c r="W302" t="s">
        <v>253</v>
      </c>
      <c r="X302" t="s">
        <v>230</v>
      </c>
      <c r="Y302" t="s">
        <v>225</v>
      </c>
      <c r="Z302">
        <v>0</v>
      </c>
      <c r="AA302">
        <v>0</v>
      </c>
      <c r="AB302">
        <v>0</v>
      </c>
      <c r="AE302">
        <v>0</v>
      </c>
    </row>
    <row r="303" spans="2:31" x14ac:dyDescent="0.35">
      <c r="B303" s="83"/>
      <c r="C303" s="84"/>
      <c r="D303" s="73"/>
      <c r="E303" s="73"/>
      <c r="F303" s="73"/>
      <c r="G303" s="73"/>
      <c r="H303" s="73"/>
      <c r="I303" s="73"/>
      <c r="J303" s="73"/>
      <c r="K303" s="73"/>
      <c r="L303" s="73"/>
      <c r="M303" s="73"/>
      <c r="N303" s="73"/>
      <c r="U303">
        <v>2016</v>
      </c>
      <c r="V303" s="15">
        <v>42347</v>
      </c>
      <c r="W303" t="s">
        <v>253</v>
      </c>
      <c r="X303" t="s">
        <v>230</v>
      </c>
      <c r="Y303" t="s">
        <v>225</v>
      </c>
      <c r="Z303">
        <v>0</v>
      </c>
      <c r="AA303">
        <v>0</v>
      </c>
      <c r="AB303">
        <v>0</v>
      </c>
      <c r="AE303">
        <v>0</v>
      </c>
    </row>
    <row r="304" spans="2:31" x14ac:dyDescent="0.35">
      <c r="B304" s="83"/>
      <c r="C304" s="84"/>
      <c r="D304" s="73"/>
      <c r="E304" s="73"/>
      <c r="F304" s="73"/>
      <c r="G304" s="73"/>
      <c r="H304" s="73"/>
      <c r="I304" s="73"/>
      <c r="J304" s="73"/>
      <c r="K304" s="73"/>
      <c r="L304" s="73"/>
      <c r="M304" s="73"/>
      <c r="N304" s="73"/>
      <c r="U304">
        <v>2016</v>
      </c>
      <c r="V304" s="15">
        <v>42348</v>
      </c>
      <c r="W304" t="s">
        <v>253</v>
      </c>
      <c r="X304" t="s">
        <v>230</v>
      </c>
      <c r="Y304" t="s">
        <v>225</v>
      </c>
      <c r="Z304">
        <v>0</v>
      </c>
      <c r="AA304">
        <v>0</v>
      </c>
      <c r="AB304">
        <v>0</v>
      </c>
      <c r="AE304">
        <v>0</v>
      </c>
    </row>
    <row r="305" spans="2:31" x14ac:dyDescent="0.35">
      <c r="B305" s="83"/>
      <c r="C305" s="84"/>
      <c r="D305" s="73"/>
      <c r="E305" s="73"/>
      <c r="F305" s="73"/>
      <c r="G305" s="73"/>
      <c r="H305" s="73"/>
      <c r="I305" s="73"/>
      <c r="J305" s="73"/>
      <c r="K305" s="73"/>
      <c r="L305" s="73"/>
      <c r="M305" s="73"/>
      <c r="N305" s="73"/>
      <c r="U305">
        <v>2016</v>
      </c>
      <c r="V305" s="15">
        <v>42349</v>
      </c>
      <c r="W305" t="s">
        <v>253</v>
      </c>
      <c r="X305" t="s">
        <v>230</v>
      </c>
      <c r="Y305" t="s">
        <v>225</v>
      </c>
      <c r="Z305">
        <v>0</v>
      </c>
      <c r="AA305">
        <v>0</v>
      </c>
      <c r="AB305">
        <v>0</v>
      </c>
      <c r="AE305">
        <v>0</v>
      </c>
    </row>
    <row r="306" spans="2:31" x14ac:dyDescent="0.35">
      <c r="B306" s="83"/>
      <c r="C306" s="84"/>
      <c r="D306" s="73"/>
      <c r="E306" s="73"/>
      <c r="F306" s="73"/>
      <c r="G306" s="73"/>
      <c r="H306" s="73"/>
      <c r="I306" s="73"/>
      <c r="J306" s="73"/>
      <c r="K306" s="73"/>
      <c r="L306" s="73"/>
      <c r="M306" s="73"/>
      <c r="N306" s="73"/>
      <c r="U306">
        <v>2016</v>
      </c>
      <c r="V306" s="15">
        <v>42350</v>
      </c>
      <c r="W306" t="s">
        <v>253</v>
      </c>
      <c r="X306" t="s">
        <v>230</v>
      </c>
      <c r="Y306" t="s">
        <v>225</v>
      </c>
      <c r="Z306">
        <v>0</v>
      </c>
      <c r="AA306">
        <v>0</v>
      </c>
      <c r="AB306">
        <v>0</v>
      </c>
      <c r="AE306">
        <v>0</v>
      </c>
    </row>
    <row r="307" spans="2:31" x14ac:dyDescent="0.35">
      <c r="B307" s="83"/>
      <c r="C307" s="84"/>
      <c r="D307" s="73"/>
      <c r="E307" s="73"/>
      <c r="F307" s="73"/>
      <c r="G307" s="73"/>
      <c r="H307" s="73"/>
      <c r="I307" s="73"/>
      <c r="J307" s="73"/>
      <c r="K307" s="73"/>
      <c r="L307" s="73"/>
      <c r="M307" s="73"/>
      <c r="N307" s="73"/>
      <c r="U307">
        <v>2016</v>
      </c>
      <c r="V307" s="15">
        <v>42351</v>
      </c>
      <c r="W307" t="s">
        <v>253</v>
      </c>
      <c r="X307" t="s">
        <v>230</v>
      </c>
      <c r="Y307" t="s">
        <v>225</v>
      </c>
      <c r="Z307">
        <v>0</v>
      </c>
      <c r="AA307">
        <v>0</v>
      </c>
      <c r="AB307">
        <v>0</v>
      </c>
      <c r="AE307">
        <v>0</v>
      </c>
    </row>
    <row r="308" spans="2:31" x14ac:dyDescent="0.35">
      <c r="B308" s="83"/>
      <c r="C308" s="84"/>
      <c r="D308" s="73"/>
      <c r="E308" s="73"/>
      <c r="F308" s="73"/>
      <c r="G308" s="73"/>
      <c r="H308" s="73"/>
      <c r="I308" s="73"/>
      <c r="J308" s="73"/>
      <c r="K308" s="73"/>
      <c r="L308" s="73"/>
      <c r="M308" s="73"/>
      <c r="N308" s="73"/>
      <c r="U308">
        <v>2016</v>
      </c>
      <c r="V308" s="15">
        <v>42352</v>
      </c>
      <c r="W308" t="s">
        <v>253</v>
      </c>
      <c r="X308" t="s">
        <v>230</v>
      </c>
      <c r="Y308" t="s">
        <v>225</v>
      </c>
      <c r="Z308">
        <v>0</v>
      </c>
      <c r="AA308">
        <v>0</v>
      </c>
      <c r="AB308">
        <v>0</v>
      </c>
      <c r="AE308">
        <v>0</v>
      </c>
    </row>
    <row r="309" spans="2:31" x14ac:dyDescent="0.35">
      <c r="B309" s="83"/>
      <c r="C309" s="84"/>
      <c r="D309" s="73"/>
      <c r="E309" s="73"/>
      <c r="F309" s="73"/>
      <c r="G309" s="73"/>
      <c r="H309" s="73"/>
      <c r="I309" s="73"/>
      <c r="J309" s="73"/>
      <c r="K309" s="73"/>
      <c r="L309" s="73"/>
      <c r="M309" s="73"/>
      <c r="N309" s="73"/>
      <c r="U309">
        <v>2016</v>
      </c>
      <c r="V309" s="15">
        <v>42353</v>
      </c>
      <c r="W309" t="s">
        <v>253</v>
      </c>
      <c r="X309" t="s">
        <v>230</v>
      </c>
      <c r="Y309" t="s">
        <v>225</v>
      </c>
      <c r="Z309">
        <v>0</v>
      </c>
      <c r="AA309">
        <v>0</v>
      </c>
      <c r="AB309">
        <v>0</v>
      </c>
      <c r="AE309">
        <v>0</v>
      </c>
    </row>
    <row r="310" spans="2:31" x14ac:dyDescent="0.35">
      <c r="B310" s="83"/>
      <c r="C310" s="84"/>
      <c r="D310" s="73"/>
      <c r="E310" s="73"/>
      <c r="F310" s="73"/>
      <c r="G310" s="73"/>
      <c r="H310" s="73"/>
      <c r="I310" s="73"/>
      <c r="J310" s="73"/>
      <c r="K310" s="73"/>
      <c r="L310" s="73"/>
      <c r="M310" s="73"/>
      <c r="N310" s="73"/>
      <c r="U310">
        <v>2016</v>
      </c>
      <c r="V310" s="15">
        <v>42354</v>
      </c>
      <c r="W310" t="s">
        <v>253</v>
      </c>
      <c r="X310" t="s">
        <v>230</v>
      </c>
      <c r="Y310" t="s">
        <v>225</v>
      </c>
      <c r="Z310">
        <v>0</v>
      </c>
      <c r="AA310">
        <v>0</v>
      </c>
      <c r="AB310">
        <v>0</v>
      </c>
      <c r="AE310">
        <v>0</v>
      </c>
    </row>
    <row r="311" spans="2:31" x14ac:dyDescent="0.35">
      <c r="B311" s="83"/>
      <c r="C311" s="84"/>
      <c r="D311" s="73"/>
      <c r="E311" s="73"/>
      <c r="F311" s="73"/>
      <c r="G311" s="73"/>
      <c r="H311" s="73"/>
      <c r="I311" s="73"/>
      <c r="J311" s="73"/>
      <c r="K311" s="73"/>
      <c r="L311" s="73"/>
      <c r="M311" s="73"/>
      <c r="N311" s="73"/>
      <c r="U311">
        <v>2016</v>
      </c>
      <c r="V311" s="15">
        <v>42355</v>
      </c>
      <c r="W311" t="s">
        <v>253</v>
      </c>
      <c r="X311" t="s">
        <v>230</v>
      </c>
      <c r="Y311" t="s">
        <v>225</v>
      </c>
      <c r="Z311">
        <v>0</v>
      </c>
      <c r="AA311">
        <v>0</v>
      </c>
      <c r="AB311">
        <v>0</v>
      </c>
      <c r="AE311">
        <v>0</v>
      </c>
    </row>
    <row r="312" spans="2:31" x14ac:dyDescent="0.35">
      <c r="B312" s="83"/>
      <c r="C312" s="84"/>
      <c r="D312" s="73"/>
      <c r="E312" s="73"/>
      <c r="F312" s="73"/>
      <c r="G312" s="73"/>
      <c r="H312" s="73"/>
      <c r="I312" s="73"/>
      <c r="J312" s="73"/>
      <c r="K312" s="73"/>
      <c r="L312" s="73"/>
      <c r="M312" s="73"/>
      <c r="N312" s="73"/>
      <c r="U312">
        <v>2016</v>
      </c>
      <c r="V312" s="15">
        <v>42356</v>
      </c>
      <c r="W312" t="s">
        <v>253</v>
      </c>
      <c r="X312" t="s">
        <v>230</v>
      </c>
      <c r="Y312" t="s">
        <v>225</v>
      </c>
      <c r="Z312">
        <v>0</v>
      </c>
      <c r="AA312">
        <v>0</v>
      </c>
      <c r="AB312">
        <v>0</v>
      </c>
      <c r="AE312">
        <v>0</v>
      </c>
    </row>
    <row r="313" spans="2:31" x14ac:dyDescent="0.35">
      <c r="B313" s="83"/>
      <c r="C313" s="84"/>
      <c r="D313" s="73"/>
      <c r="E313" s="73"/>
      <c r="F313" s="73"/>
      <c r="G313" s="73"/>
      <c r="H313" s="73"/>
      <c r="I313" s="73"/>
      <c r="J313" s="73"/>
      <c r="K313" s="73"/>
      <c r="L313" s="73"/>
      <c r="M313" s="73"/>
      <c r="N313" s="73"/>
      <c r="U313">
        <v>2016</v>
      </c>
      <c r="V313" s="15">
        <v>42357</v>
      </c>
      <c r="W313" t="s">
        <v>253</v>
      </c>
      <c r="X313" t="s">
        <v>230</v>
      </c>
      <c r="Y313" t="s">
        <v>225</v>
      </c>
      <c r="Z313">
        <v>0</v>
      </c>
      <c r="AA313">
        <v>0</v>
      </c>
      <c r="AB313">
        <v>0</v>
      </c>
      <c r="AE313">
        <v>0</v>
      </c>
    </row>
    <row r="314" spans="2:31" x14ac:dyDescent="0.35">
      <c r="B314" s="83"/>
      <c r="C314" s="84"/>
      <c r="D314" s="73"/>
      <c r="E314" s="73"/>
      <c r="F314" s="73"/>
      <c r="G314" s="73"/>
      <c r="H314" s="73"/>
      <c r="I314" s="73"/>
      <c r="J314" s="73"/>
      <c r="K314" s="73"/>
      <c r="L314" s="73"/>
      <c r="M314" s="73"/>
      <c r="N314" s="73"/>
      <c r="U314">
        <v>2016</v>
      </c>
      <c r="V314" s="15">
        <v>42358</v>
      </c>
      <c r="W314" t="s">
        <v>253</v>
      </c>
      <c r="X314" t="s">
        <v>230</v>
      </c>
      <c r="Y314" t="s">
        <v>225</v>
      </c>
      <c r="Z314">
        <v>0</v>
      </c>
      <c r="AA314">
        <v>0</v>
      </c>
      <c r="AB314">
        <v>0</v>
      </c>
      <c r="AE314">
        <v>0</v>
      </c>
    </row>
    <row r="315" spans="2:31" x14ac:dyDescent="0.35">
      <c r="B315" s="83"/>
      <c r="C315" s="84"/>
      <c r="D315" s="73"/>
      <c r="E315" s="73"/>
      <c r="F315" s="73"/>
      <c r="G315" s="73"/>
      <c r="H315" s="73"/>
      <c r="I315" s="73"/>
      <c r="J315" s="73"/>
      <c r="K315" s="73"/>
      <c r="L315" s="73"/>
      <c r="M315" s="73"/>
      <c r="N315" s="73"/>
      <c r="U315">
        <v>2016</v>
      </c>
      <c r="V315" s="15">
        <v>42359</v>
      </c>
      <c r="W315" t="s">
        <v>253</v>
      </c>
      <c r="X315" t="s">
        <v>230</v>
      </c>
      <c r="Y315" t="s">
        <v>225</v>
      </c>
      <c r="Z315">
        <v>0</v>
      </c>
      <c r="AA315">
        <v>0</v>
      </c>
      <c r="AB315">
        <v>0</v>
      </c>
      <c r="AE315">
        <v>0</v>
      </c>
    </row>
    <row r="316" spans="2:31" x14ac:dyDescent="0.35">
      <c r="B316" s="83"/>
      <c r="C316" s="84"/>
      <c r="D316" s="73"/>
      <c r="E316" s="73"/>
      <c r="F316" s="73"/>
      <c r="G316" s="73"/>
      <c r="H316" s="73"/>
      <c r="I316" s="73"/>
      <c r="J316" s="73"/>
      <c r="K316" s="73"/>
      <c r="L316" s="73"/>
      <c r="M316" s="73"/>
      <c r="N316" s="73"/>
      <c r="U316">
        <v>2016</v>
      </c>
      <c r="V316" s="15">
        <v>42360</v>
      </c>
      <c r="W316" t="s">
        <v>253</v>
      </c>
      <c r="X316" t="s">
        <v>230</v>
      </c>
      <c r="Y316" t="s">
        <v>225</v>
      </c>
      <c r="Z316">
        <v>0</v>
      </c>
      <c r="AA316">
        <v>0</v>
      </c>
      <c r="AB316">
        <v>0</v>
      </c>
      <c r="AE316">
        <v>0</v>
      </c>
    </row>
    <row r="317" spans="2:31" x14ac:dyDescent="0.35">
      <c r="B317" s="83"/>
      <c r="C317" s="84"/>
      <c r="D317" s="73"/>
      <c r="E317" s="73"/>
      <c r="F317" s="73"/>
      <c r="G317" s="73"/>
      <c r="H317" s="73"/>
      <c r="I317" s="73"/>
      <c r="J317" s="73"/>
      <c r="K317" s="73"/>
      <c r="L317" s="73"/>
      <c r="M317" s="73"/>
      <c r="N317" s="73"/>
      <c r="U317">
        <v>2016</v>
      </c>
      <c r="V317" s="15">
        <v>42361</v>
      </c>
      <c r="W317" t="s">
        <v>253</v>
      </c>
      <c r="X317" t="s">
        <v>230</v>
      </c>
      <c r="Y317" t="s">
        <v>225</v>
      </c>
      <c r="Z317">
        <v>0</v>
      </c>
      <c r="AA317">
        <v>0</v>
      </c>
      <c r="AB317">
        <v>0</v>
      </c>
      <c r="AE317">
        <v>0</v>
      </c>
    </row>
    <row r="318" spans="2:31" x14ac:dyDescent="0.35">
      <c r="B318" s="83"/>
      <c r="C318" s="84"/>
      <c r="D318" s="73"/>
      <c r="E318" s="73"/>
      <c r="F318" s="73"/>
      <c r="G318" s="73"/>
      <c r="H318" s="73"/>
      <c r="I318" s="73"/>
      <c r="J318" s="73"/>
      <c r="K318" s="73"/>
      <c r="L318" s="73"/>
      <c r="M318" s="73"/>
      <c r="N318" s="73"/>
      <c r="U318">
        <v>2016</v>
      </c>
      <c r="V318" s="15">
        <v>42362</v>
      </c>
      <c r="W318" t="s">
        <v>253</v>
      </c>
      <c r="X318" t="s">
        <v>230</v>
      </c>
      <c r="Y318" t="s">
        <v>225</v>
      </c>
      <c r="Z318">
        <v>0</v>
      </c>
      <c r="AA318">
        <v>0</v>
      </c>
      <c r="AB318">
        <v>0</v>
      </c>
      <c r="AE318">
        <v>0</v>
      </c>
    </row>
    <row r="319" spans="2:31" x14ac:dyDescent="0.35">
      <c r="B319" s="83"/>
      <c r="C319" s="84"/>
      <c r="D319" s="73"/>
      <c r="E319" s="73"/>
      <c r="F319" s="73"/>
      <c r="G319" s="73"/>
      <c r="H319" s="73"/>
      <c r="I319" s="73"/>
      <c r="J319" s="73"/>
      <c r="K319" s="73"/>
      <c r="L319" s="73"/>
      <c r="M319" s="73"/>
      <c r="N319" s="73"/>
      <c r="U319">
        <v>2016</v>
      </c>
      <c r="V319" s="15">
        <v>42363</v>
      </c>
      <c r="W319" t="s">
        <v>253</v>
      </c>
      <c r="X319" t="s">
        <v>230</v>
      </c>
      <c r="Y319" t="s">
        <v>225</v>
      </c>
      <c r="Z319">
        <v>0</v>
      </c>
      <c r="AA319">
        <v>0</v>
      </c>
      <c r="AB319">
        <v>0</v>
      </c>
      <c r="AE319">
        <v>0</v>
      </c>
    </row>
    <row r="320" spans="2:31" x14ac:dyDescent="0.35">
      <c r="B320" s="83"/>
      <c r="C320" s="84"/>
      <c r="D320" s="73"/>
      <c r="E320" s="73"/>
      <c r="F320" s="73"/>
      <c r="G320" s="73"/>
      <c r="H320" s="73"/>
      <c r="I320" s="73"/>
      <c r="J320" s="73"/>
      <c r="K320" s="73"/>
      <c r="L320" s="73"/>
      <c r="M320" s="73"/>
      <c r="N320" s="73"/>
      <c r="U320">
        <v>2016</v>
      </c>
      <c r="V320" s="15">
        <v>42364</v>
      </c>
      <c r="W320" t="s">
        <v>253</v>
      </c>
      <c r="X320" t="s">
        <v>230</v>
      </c>
      <c r="Y320" t="s">
        <v>225</v>
      </c>
      <c r="Z320">
        <v>0</v>
      </c>
      <c r="AA320">
        <v>0</v>
      </c>
      <c r="AB320">
        <v>0</v>
      </c>
      <c r="AE320">
        <v>0</v>
      </c>
    </row>
    <row r="321" spans="2:31" x14ac:dyDescent="0.35">
      <c r="B321" s="83"/>
      <c r="C321" s="84"/>
      <c r="D321" s="73"/>
      <c r="E321" s="73"/>
      <c r="F321" s="73"/>
      <c r="G321" s="73"/>
      <c r="H321" s="73"/>
      <c r="I321" s="73"/>
      <c r="J321" s="73"/>
      <c r="K321" s="73"/>
      <c r="L321" s="73"/>
      <c r="M321" s="73"/>
      <c r="N321" s="73"/>
      <c r="U321">
        <v>2016</v>
      </c>
      <c r="V321" s="15">
        <v>42365</v>
      </c>
      <c r="W321" t="s">
        <v>253</v>
      </c>
      <c r="X321" t="s">
        <v>230</v>
      </c>
      <c r="Y321" t="s">
        <v>225</v>
      </c>
      <c r="Z321">
        <v>0</v>
      </c>
      <c r="AA321">
        <v>0</v>
      </c>
      <c r="AB321">
        <v>0</v>
      </c>
      <c r="AE321">
        <v>0</v>
      </c>
    </row>
    <row r="322" spans="2:31" x14ac:dyDescent="0.35">
      <c r="B322" s="83"/>
      <c r="C322" s="84"/>
      <c r="D322" s="73"/>
      <c r="E322" s="73"/>
      <c r="F322" s="73"/>
      <c r="G322" s="73"/>
      <c r="H322" s="73"/>
      <c r="I322" s="73"/>
      <c r="J322" s="73"/>
      <c r="K322" s="73"/>
      <c r="L322" s="73"/>
      <c r="M322" s="73"/>
      <c r="N322" s="73"/>
      <c r="U322">
        <v>2016</v>
      </c>
      <c r="V322" s="15">
        <v>42366</v>
      </c>
      <c r="W322" t="s">
        <v>253</v>
      </c>
      <c r="X322" t="s">
        <v>230</v>
      </c>
      <c r="Y322" t="s">
        <v>225</v>
      </c>
      <c r="Z322">
        <v>0</v>
      </c>
      <c r="AA322">
        <v>0</v>
      </c>
      <c r="AB322">
        <v>0</v>
      </c>
      <c r="AE322">
        <v>0</v>
      </c>
    </row>
    <row r="323" spans="2:31" x14ac:dyDescent="0.35">
      <c r="B323" s="83"/>
      <c r="C323" s="84"/>
      <c r="D323" s="73"/>
      <c r="E323" s="73"/>
      <c r="F323" s="73"/>
      <c r="G323" s="73"/>
      <c r="H323" s="73"/>
      <c r="I323" s="73"/>
      <c r="J323" s="73"/>
      <c r="K323" s="73"/>
      <c r="L323" s="73"/>
      <c r="M323" s="73"/>
      <c r="N323" s="73"/>
      <c r="U323">
        <v>2016</v>
      </c>
      <c r="V323" s="15">
        <v>42367</v>
      </c>
      <c r="W323" t="s">
        <v>253</v>
      </c>
      <c r="X323" t="s">
        <v>230</v>
      </c>
      <c r="Y323" t="s">
        <v>225</v>
      </c>
      <c r="Z323">
        <v>0</v>
      </c>
      <c r="AA323">
        <v>0</v>
      </c>
      <c r="AB323">
        <v>0</v>
      </c>
      <c r="AE323">
        <v>0</v>
      </c>
    </row>
    <row r="324" spans="2:31" x14ac:dyDescent="0.35">
      <c r="B324" s="83"/>
      <c r="C324" s="84"/>
      <c r="D324" s="73"/>
      <c r="E324" s="73"/>
      <c r="F324" s="73"/>
      <c r="G324" s="73"/>
      <c r="H324" s="73"/>
      <c r="I324" s="73"/>
      <c r="J324" s="73"/>
      <c r="K324" s="73"/>
      <c r="L324" s="73"/>
      <c r="M324" s="73"/>
      <c r="N324" s="73"/>
      <c r="U324">
        <v>2016</v>
      </c>
      <c r="V324" s="15">
        <v>42368</v>
      </c>
      <c r="W324" t="s">
        <v>253</v>
      </c>
      <c r="X324" t="s">
        <v>230</v>
      </c>
      <c r="Y324" t="s">
        <v>225</v>
      </c>
      <c r="Z324">
        <v>0</v>
      </c>
      <c r="AA324">
        <v>0</v>
      </c>
      <c r="AB324">
        <v>0</v>
      </c>
      <c r="AE324">
        <v>0</v>
      </c>
    </row>
    <row r="325" spans="2:31" x14ac:dyDescent="0.35">
      <c r="B325" s="83"/>
      <c r="C325" s="84"/>
      <c r="D325" s="73"/>
      <c r="E325" s="73"/>
      <c r="F325" s="73"/>
      <c r="G325" s="73"/>
      <c r="H325" s="73"/>
      <c r="I325" s="73"/>
      <c r="J325" s="73"/>
      <c r="K325" s="73"/>
      <c r="L325" s="73"/>
      <c r="M325" s="73"/>
      <c r="N325" s="73"/>
      <c r="U325">
        <v>2016</v>
      </c>
      <c r="V325" s="15">
        <v>42369</v>
      </c>
      <c r="W325" t="s">
        <v>253</v>
      </c>
      <c r="X325" t="s">
        <v>230</v>
      </c>
      <c r="Y325" t="s">
        <v>225</v>
      </c>
      <c r="Z325">
        <v>0</v>
      </c>
      <c r="AA325">
        <v>0</v>
      </c>
      <c r="AB325">
        <v>0</v>
      </c>
      <c r="AE325">
        <v>0</v>
      </c>
    </row>
    <row r="326" spans="2:31" x14ac:dyDescent="0.35">
      <c r="B326" s="83"/>
      <c r="C326" s="84"/>
      <c r="D326" s="73"/>
      <c r="E326" s="73"/>
      <c r="F326" s="73"/>
      <c r="G326" s="73"/>
      <c r="H326" s="73"/>
      <c r="I326" s="73"/>
      <c r="J326" s="73"/>
      <c r="K326" s="73"/>
      <c r="L326" s="73"/>
      <c r="M326" s="73"/>
      <c r="N326" s="73"/>
      <c r="U326">
        <v>2016</v>
      </c>
      <c r="V326" s="15">
        <v>42370</v>
      </c>
      <c r="W326" t="s">
        <v>254</v>
      </c>
      <c r="X326" t="s">
        <v>230</v>
      </c>
      <c r="Y326" t="s">
        <v>225</v>
      </c>
      <c r="Z326">
        <v>0</v>
      </c>
      <c r="AA326">
        <v>0</v>
      </c>
      <c r="AB326">
        <v>0</v>
      </c>
      <c r="AE326">
        <v>0</v>
      </c>
    </row>
    <row r="327" spans="2:31" x14ac:dyDescent="0.35">
      <c r="B327" s="83"/>
      <c r="C327" s="84"/>
      <c r="D327" s="73"/>
      <c r="E327" s="73"/>
      <c r="F327" s="73"/>
      <c r="G327" s="73"/>
      <c r="H327" s="73"/>
      <c r="I327" s="73"/>
      <c r="J327" s="73"/>
      <c r="K327" s="73"/>
      <c r="L327" s="73"/>
      <c r="M327" s="73"/>
      <c r="N327" s="73"/>
      <c r="U327">
        <v>2016</v>
      </c>
      <c r="V327" s="15">
        <v>42371</v>
      </c>
      <c r="W327" t="s">
        <v>254</v>
      </c>
      <c r="X327" t="s">
        <v>230</v>
      </c>
      <c r="Y327" t="s">
        <v>225</v>
      </c>
      <c r="Z327">
        <v>0</v>
      </c>
      <c r="AA327">
        <v>0</v>
      </c>
      <c r="AB327">
        <v>0</v>
      </c>
      <c r="AE327">
        <v>0</v>
      </c>
    </row>
    <row r="328" spans="2:31" x14ac:dyDescent="0.35">
      <c r="B328" s="83"/>
      <c r="C328" s="84"/>
      <c r="D328" s="73"/>
      <c r="E328" s="73"/>
      <c r="F328" s="73"/>
      <c r="G328" s="73"/>
      <c r="H328" s="73"/>
      <c r="I328" s="73"/>
      <c r="J328" s="73"/>
      <c r="K328" s="73"/>
      <c r="L328" s="73"/>
      <c r="M328" s="73"/>
      <c r="N328" s="73"/>
      <c r="U328">
        <v>2016</v>
      </c>
      <c r="V328" s="15">
        <v>42372</v>
      </c>
      <c r="W328" t="s">
        <v>254</v>
      </c>
      <c r="X328" t="s">
        <v>230</v>
      </c>
      <c r="Y328" t="s">
        <v>225</v>
      </c>
      <c r="Z328">
        <v>0</v>
      </c>
      <c r="AA328">
        <v>0</v>
      </c>
      <c r="AB328">
        <v>0</v>
      </c>
      <c r="AE328">
        <v>0</v>
      </c>
    </row>
    <row r="329" spans="2:31" x14ac:dyDescent="0.35">
      <c r="B329" s="83"/>
      <c r="C329" s="84"/>
      <c r="D329" s="73"/>
      <c r="E329" s="73"/>
      <c r="F329" s="73"/>
      <c r="G329" s="73"/>
      <c r="H329" s="73"/>
      <c r="I329" s="73"/>
      <c r="J329" s="73"/>
      <c r="K329" s="73"/>
      <c r="L329" s="73"/>
      <c r="M329" s="73"/>
      <c r="N329" s="73"/>
      <c r="U329">
        <v>2016</v>
      </c>
      <c r="V329" s="15">
        <v>42373</v>
      </c>
      <c r="W329" t="s">
        <v>254</v>
      </c>
      <c r="X329" t="s">
        <v>230</v>
      </c>
      <c r="Y329" t="s">
        <v>225</v>
      </c>
      <c r="Z329">
        <v>0</v>
      </c>
      <c r="AA329">
        <v>0</v>
      </c>
      <c r="AB329">
        <v>0</v>
      </c>
      <c r="AE329">
        <v>0</v>
      </c>
    </row>
    <row r="330" spans="2:31" x14ac:dyDescent="0.35">
      <c r="B330" s="83"/>
      <c r="C330" s="84"/>
      <c r="D330" s="73"/>
      <c r="E330" s="73"/>
      <c r="F330" s="73"/>
      <c r="G330" s="73"/>
      <c r="H330" s="73"/>
      <c r="I330" s="73"/>
      <c r="J330" s="73"/>
      <c r="K330" s="73"/>
      <c r="L330" s="73"/>
      <c r="M330" s="73"/>
      <c r="N330" s="73"/>
      <c r="U330">
        <v>2016</v>
      </c>
      <c r="V330" s="15">
        <v>42374</v>
      </c>
      <c r="W330" t="s">
        <v>254</v>
      </c>
      <c r="X330" t="s">
        <v>230</v>
      </c>
      <c r="Y330" t="s">
        <v>225</v>
      </c>
      <c r="Z330">
        <v>0</v>
      </c>
      <c r="AA330">
        <v>0</v>
      </c>
      <c r="AB330">
        <v>0</v>
      </c>
      <c r="AE330">
        <v>0</v>
      </c>
    </row>
    <row r="331" spans="2:31" x14ac:dyDescent="0.35">
      <c r="B331" s="83"/>
      <c r="C331" s="84"/>
      <c r="D331" s="73"/>
      <c r="E331" s="73"/>
      <c r="F331" s="73"/>
      <c r="G331" s="73"/>
      <c r="H331" s="73"/>
      <c r="I331" s="73"/>
      <c r="J331" s="73"/>
      <c r="K331" s="73"/>
      <c r="L331" s="73"/>
      <c r="M331" s="73"/>
      <c r="N331" s="73"/>
      <c r="U331">
        <v>2016</v>
      </c>
      <c r="V331" s="15">
        <v>42375</v>
      </c>
      <c r="W331" t="s">
        <v>254</v>
      </c>
      <c r="X331" t="s">
        <v>230</v>
      </c>
      <c r="Y331" t="s">
        <v>225</v>
      </c>
      <c r="Z331">
        <v>0</v>
      </c>
      <c r="AA331">
        <v>0</v>
      </c>
      <c r="AB331">
        <v>0</v>
      </c>
      <c r="AE331">
        <v>0</v>
      </c>
    </row>
    <row r="332" spans="2:31" x14ac:dyDescent="0.35">
      <c r="B332" s="83"/>
      <c r="C332" s="84"/>
      <c r="D332" s="73"/>
      <c r="E332" s="73"/>
      <c r="F332" s="73"/>
      <c r="G332" s="73"/>
      <c r="H332" s="73"/>
      <c r="I332" s="73"/>
      <c r="J332" s="73"/>
      <c r="K332" s="73"/>
      <c r="L332" s="73"/>
      <c r="M332" s="73"/>
      <c r="N332" s="73"/>
      <c r="U332">
        <v>2016</v>
      </c>
      <c r="V332" s="15">
        <v>42376</v>
      </c>
      <c r="W332" t="s">
        <v>254</v>
      </c>
      <c r="X332" t="s">
        <v>230</v>
      </c>
      <c r="Y332" t="s">
        <v>225</v>
      </c>
      <c r="Z332">
        <v>0</v>
      </c>
      <c r="AA332">
        <v>0</v>
      </c>
      <c r="AB332">
        <v>0</v>
      </c>
      <c r="AE332">
        <v>0</v>
      </c>
    </row>
    <row r="333" spans="2:31" x14ac:dyDescent="0.35">
      <c r="B333" s="83"/>
      <c r="C333" s="84"/>
      <c r="D333" s="73"/>
      <c r="E333" s="73"/>
      <c r="F333" s="73"/>
      <c r="G333" s="73"/>
      <c r="H333" s="73"/>
      <c r="I333" s="73"/>
      <c r="J333" s="73"/>
      <c r="K333" s="73"/>
      <c r="L333" s="73"/>
      <c r="M333" s="73"/>
      <c r="N333" s="73"/>
      <c r="U333">
        <v>2016</v>
      </c>
      <c r="V333" s="15">
        <v>42377</v>
      </c>
      <c r="W333" t="s">
        <v>254</v>
      </c>
      <c r="X333" t="s">
        <v>230</v>
      </c>
      <c r="Y333" t="s">
        <v>225</v>
      </c>
      <c r="Z333">
        <v>0</v>
      </c>
      <c r="AA333">
        <v>0</v>
      </c>
      <c r="AB333">
        <v>0</v>
      </c>
      <c r="AE333">
        <v>0</v>
      </c>
    </row>
    <row r="334" spans="2:31" x14ac:dyDescent="0.35">
      <c r="B334" s="83"/>
      <c r="C334" s="84"/>
      <c r="D334" s="73"/>
      <c r="E334" s="73"/>
      <c r="F334" s="73"/>
      <c r="G334" s="73"/>
      <c r="H334" s="73"/>
      <c r="I334" s="73"/>
      <c r="J334" s="73"/>
      <c r="K334" s="73"/>
      <c r="L334" s="73"/>
      <c r="M334" s="73"/>
      <c r="N334" s="73"/>
      <c r="U334">
        <v>2016</v>
      </c>
      <c r="V334" s="15">
        <v>42378</v>
      </c>
      <c r="W334" t="s">
        <v>254</v>
      </c>
      <c r="X334" t="s">
        <v>230</v>
      </c>
      <c r="Y334" t="s">
        <v>225</v>
      </c>
      <c r="Z334">
        <v>0</v>
      </c>
      <c r="AA334">
        <v>0</v>
      </c>
      <c r="AB334">
        <v>0</v>
      </c>
      <c r="AE334">
        <v>0</v>
      </c>
    </row>
    <row r="335" spans="2:31" x14ac:dyDescent="0.35">
      <c r="B335" s="83"/>
      <c r="C335" s="84"/>
      <c r="D335" s="73"/>
      <c r="E335" s="73"/>
      <c r="F335" s="73"/>
      <c r="G335" s="73"/>
      <c r="H335" s="73"/>
      <c r="I335" s="73"/>
      <c r="J335" s="73"/>
      <c r="K335" s="73"/>
      <c r="L335" s="73"/>
      <c r="M335" s="73"/>
      <c r="N335" s="73"/>
      <c r="U335">
        <v>2016</v>
      </c>
      <c r="V335" s="15">
        <v>42379</v>
      </c>
      <c r="W335" t="s">
        <v>254</v>
      </c>
      <c r="X335" t="s">
        <v>230</v>
      </c>
      <c r="Y335" t="s">
        <v>225</v>
      </c>
      <c r="Z335">
        <v>0</v>
      </c>
      <c r="AA335">
        <v>0</v>
      </c>
      <c r="AB335">
        <v>0</v>
      </c>
      <c r="AE335">
        <v>0</v>
      </c>
    </row>
    <row r="336" spans="2:31" x14ac:dyDescent="0.35">
      <c r="B336" s="83"/>
      <c r="C336" s="84"/>
      <c r="D336" s="73"/>
      <c r="E336" s="73"/>
      <c r="F336" s="73"/>
      <c r="G336" s="73"/>
      <c r="H336" s="73"/>
      <c r="I336" s="73"/>
      <c r="J336" s="73"/>
      <c r="K336" s="73"/>
      <c r="L336" s="73"/>
      <c r="M336" s="73"/>
      <c r="N336" s="73"/>
      <c r="U336">
        <v>2016</v>
      </c>
      <c r="V336" s="15">
        <v>42380</v>
      </c>
      <c r="W336" t="s">
        <v>254</v>
      </c>
      <c r="X336" t="s">
        <v>230</v>
      </c>
      <c r="Y336" t="s">
        <v>225</v>
      </c>
      <c r="Z336">
        <v>0</v>
      </c>
      <c r="AA336">
        <v>0</v>
      </c>
      <c r="AB336">
        <v>0</v>
      </c>
      <c r="AE336">
        <v>0</v>
      </c>
    </row>
    <row r="337" spans="2:31" x14ac:dyDescent="0.35">
      <c r="B337" s="83"/>
      <c r="C337" s="84"/>
      <c r="D337" s="73"/>
      <c r="E337" s="73"/>
      <c r="F337" s="73"/>
      <c r="G337" s="73"/>
      <c r="H337" s="73"/>
      <c r="I337" s="73"/>
      <c r="J337" s="73"/>
      <c r="K337" s="73"/>
      <c r="L337" s="73"/>
      <c r="M337" s="73"/>
      <c r="N337" s="73"/>
      <c r="U337">
        <v>2016</v>
      </c>
      <c r="V337" s="15">
        <v>42381</v>
      </c>
      <c r="W337" t="s">
        <v>254</v>
      </c>
      <c r="X337" t="s">
        <v>230</v>
      </c>
      <c r="Y337" t="s">
        <v>225</v>
      </c>
      <c r="Z337">
        <v>0</v>
      </c>
      <c r="AA337">
        <v>0</v>
      </c>
      <c r="AB337">
        <v>0</v>
      </c>
      <c r="AE337">
        <v>0</v>
      </c>
    </row>
    <row r="338" spans="2:31" x14ac:dyDescent="0.35">
      <c r="B338" s="83"/>
      <c r="C338" s="84"/>
      <c r="D338" s="73"/>
      <c r="E338" s="73"/>
      <c r="F338" s="73"/>
      <c r="G338" s="73"/>
      <c r="H338" s="73"/>
      <c r="I338" s="73"/>
      <c r="J338" s="73"/>
      <c r="K338" s="73"/>
      <c r="L338" s="73"/>
      <c r="M338" s="73"/>
      <c r="N338" s="73"/>
      <c r="U338">
        <v>2016</v>
      </c>
      <c r="V338" s="15">
        <v>42382</v>
      </c>
      <c r="W338" t="s">
        <v>254</v>
      </c>
      <c r="X338" t="s">
        <v>230</v>
      </c>
      <c r="Y338" t="s">
        <v>225</v>
      </c>
      <c r="Z338">
        <v>0</v>
      </c>
      <c r="AA338">
        <v>0</v>
      </c>
      <c r="AB338">
        <v>0</v>
      </c>
      <c r="AE338">
        <v>0</v>
      </c>
    </row>
    <row r="339" spans="2:31" x14ac:dyDescent="0.35">
      <c r="B339" s="83"/>
      <c r="C339" s="84"/>
      <c r="D339" s="73"/>
      <c r="E339" s="73"/>
      <c r="F339" s="73"/>
      <c r="G339" s="73"/>
      <c r="H339" s="73"/>
      <c r="I339" s="73"/>
      <c r="J339" s="73"/>
      <c r="K339" s="73"/>
      <c r="L339" s="73"/>
      <c r="M339" s="73"/>
      <c r="N339" s="73"/>
      <c r="U339">
        <v>2016</v>
      </c>
      <c r="V339" s="15">
        <v>42383</v>
      </c>
      <c r="W339" t="s">
        <v>254</v>
      </c>
      <c r="X339" t="s">
        <v>230</v>
      </c>
      <c r="Y339" t="s">
        <v>225</v>
      </c>
      <c r="Z339">
        <v>0</v>
      </c>
      <c r="AA339">
        <v>0</v>
      </c>
      <c r="AB339">
        <v>0</v>
      </c>
      <c r="AE339">
        <v>0</v>
      </c>
    </row>
    <row r="340" spans="2:31" x14ac:dyDescent="0.35">
      <c r="B340" s="83"/>
      <c r="C340" s="84"/>
      <c r="D340" s="73"/>
      <c r="E340" s="73"/>
      <c r="F340" s="73"/>
      <c r="G340" s="73"/>
      <c r="H340" s="73"/>
      <c r="I340" s="73"/>
      <c r="J340" s="73"/>
      <c r="K340" s="73"/>
      <c r="L340" s="73"/>
      <c r="M340" s="73"/>
      <c r="N340" s="73"/>
      <c r="U340">
        <v>2016</v>
      </c>
      <c r="V340" s="15">
        <v>42384</v>
      </c>
      <c r="W340" t="s">
        <v>254</v>
      </c>
      <c r="X340" t="s">
        <v>230</v>
      </c>
      <c r="Y340" t="s">
        <v>225</v>
      </c>
      <c r="Z340">
        <v>0</v>
      </c>
      <c r="AA340">
        <v>0</v>
      </c>
      <c r="AB340">
        <v>0</v>
      </c>
      <c r="AE340">
        <v>0</v>
      </c>
    </row>
    <row r="341" spans="2:31" x14ac:dyDescent="0.35">
      <c r="B341" s="83"/>
      <c r="C341" s="84"/>
      <c r="D341" s="73"/>
      <c r="E341" s="73"/>
      <c r="F341" s="73"/>
      <c r="G341" s="73"/>
      <c r="H341" s="73"/>
      <c r="I341" s="73"/>
      <c r="J341" s="73"/>
      <c r="K341" s="73"/>
      <c r="L341" s="73"/>
      <c r="M341" s="73"/>
      <c r="N341" s="73"/>
      <c r="U341">
        <v>2016</v>
      </c>
      <c r="V341" s="15">
        <v>42385</v>
      </c>
      <c r="W341" t="s">
        <v>254</v>
      </c>
      <c r="X341" t="s">
        <v>230</v>
      </c>
      <c r="Y341" t="s">
        <v>225</v>
      </c>
      <c r="Z341">
        <v>0</v>
      </c>
      <c r="AA341">
        <v>0</v>
      </c>
      <c r="AB341">
        <v>0</v>
      </c>
      <c r="AE341">
        <v>0</v>
      </c>
    </row>
    <row r="342" spans="2:31" x14ac:dyDescent="0.35">
      <c r="B342" s="83"/>
      <c r="C342" s="84"/>
      <c r="D342" s="73"/>
      <c r="E342" s="73"/>
      <c r="F342" s="73"/>
      <c r="G342" s="73"/>
      <c r="H342" s="73"/>
      <c r="I342" s="73"/>
      <c r="J342" s="73"/>
      <c r="K342" s="73"/>
      <c r="L342" s="73"/>
      <c r="M342" s="73"/>
      <c r="N342" s="73"/>
      <c r="U342">
        <v>2016</v>
      </c>
      <c r="V342" s="15">
        <v>42386</v>
      </c>
      <c r="W342" t="s">
        <v>254</v>
      </c>
      <c r="X342" t="s">
        <v>230</v>
      </c>
      <c r="Y342" t="s">
        <v>225</v>
      </c>
      <c r="Z342">
        <v>0</v>
      </c>
      <c r="AA342">
        <v>0</v>
      </c>
      <c r="AB342">
        <v>0</v>
      </c>
      <c r="AE342">
        <v>0</v>
      </c>
    </row>
    <row r="343" spans="2:31" x14ac:dyDescent="0.35">
      <c r="B343" s="83"/>
      <c r="C343" s="84"/>
      <c r="D343" s="73"/>
      <c r="E343" s="73"/>
      <c r="F343" s="73"/>
      <c r="G343" s="73"/>
      <c r="H343" s="73"/>
      <c r="I343" s="73"/>
      <c r="J343" s="73"/>
      <c r="K343" s="73"/>
      <c r="L343" s="73"/>
      <c r="M343" s="73"/>
      <c r="N343" s="73"/>
      <c r="U343">
        <v>2016</v>
      </c>
      <c r="V343" s="15">
        <v>42387</v>
      </c>
      <c r="W343" t="s">
        <v>254</v>
      </c>
      <c r="X343" t="s">
        <v>230</v>
      </c>
      <c r="Y343" t="s">
        <v>225</v>
      </c>
      <c r="Z343">
        <v>0</v>
      </c>
      <c r="AA343">
        <v>0</v>
      </c>
      <c r="AB343">
        <v>0</v>
      </c>
      <c r="AE343">
        <v>0</v>
      </c>
    </row>
    <row r="344" spans="2:31" x14ac:dyDescent="0.35">
      <c r="B344" s="83"/>
      <c r="C344" s="84"/>
      <c r="D344" s="73"/>
      <c r="E344" s="73"/>
      <c r="F344" s="73"/>
      <c r="G344" s="73"/>
      <c r="H344" s="73"/>
      <c r="I344" s="73"/>
      <c r="J344" s="73"/>
      <c r="K344" s="73"/>
      <c r="L344" s="73"/>
      <c r="M344" s="73"/>
      <c r="N344" s="73"/>
      <c r="U344">
        <v>2016</v>
      </c>
      <c r="V344" s="15">
        <v>42388</v>
      </c>
      <c r="W344" t="s">
        <v>254</v>
      </c>
      <c r="X344" t="s">
        <v>230</v>
      </c>
      <c r="Y344" t="s">
        <v>225</v>
      </c>
      <c r="Z344">
        <v>0</v>
      </c>
      <c r="AA344">
        <v>0</v>
      </c>
      <c r="AB344">
        <v>0</v>
      </c>
      <c r="AE344">
        <v>0</v>
      </c>
    </row>
    <row r="345" spans="2:31" x14ac:dyDescent="0.35">
      <c r="B345" s="83"/>
      <c r="C345" s="84"/>
      <c r="D345" s="73"/>
      <c r="E345" s="73"/>
      <c r="F345" s="73"/>
      <c r="G345" s="73"/>
      <c r="H345" s="73"/>
      <c r="I345" s="73"/>
      <c r="J345" s="73"/>
      <c r="K345" s="73"/>
      <c r="L345" s="73"/>
      <c r="M345" s="73"/>
      <c r="N345" s="73"/>
      <c r="U345">
        <v>2016</v>
      </c>
      <c r="V345" s="15">
        <v>42389</v>
      </c>
      <c r="W345" t="s">
        <v>254</v>
      </c>
      <c r="X345" t="s">
        <v>230</v>
      </c>
      <c r="Y345" t="s">
        <v>225</v>
      </c>
      <c r="Z345">
        <v>0</v>
      </c>
      <c r="AA345">
        <v>0</v>
      </c>
      <c r="AB345">
        <v>0</v>
      </c>
      <c r="AE345">
        <v>0</v>
      </c>
    </row>
    <row r="346" spans="2:31" x14ac:dyDescent="0.35">
      <c r="B346" s="83"/>
      <c r="C346" s="84"/>
      <c r="D346" s="73"/>
      <c r="E346" s="73"/>
      <c r="F346" s="73"/>
      <c r="G346" s="73"/>
      <c r="H346" s="73"/>
      <c r="I346" s="73"/>
      <c r="J346" s="73"/>
      <c r="K346" s="73"/>
      <c r="L346" s="73"/>
      <c r="M346" s="73"/>
      <c r="N346" s="73"/>
      <c r="U346">
        <v>2016</v>
      </c>
      <c r="V346" s="15">
        <v>42390</v>
      </c>
      <c r="W346" t="s">
        <v>254</v>
      </c>
      <c r="X346" t="s">
        <v>230</v>
      </c>
      <c r="Y346" t="s">
        <v>225</v>
      </c>
      <c r="Z346">
        <v>0</v>
      </c>
      <c r="AA346">
        <v>0</v>
      </c>
      <c r="AB346">
        <v>0</v>
      </c>
      <c r="AE346">
        <v>0</v>
      </c>
    </row>
    <row r="347" spans="2:31" x14ac:dyDescent="0.35">
      <c r="B347" s="83"/>
      <c r="C347" s="84"/>
      <c r="D347" s="73"/>
      <c r="E347" s="73"/>
      <c r="F347" s="73"/>
      <c r="G347" s="73"/>
      <c r="H347" s="73"/>
      <c r="I347" s="73"/>
      <c r="J347" s="73"/>
      <c r="K347" s="73"/>
      <c r="L347" s="73"/>
      <c r="M347" s="73"/>
      <c r="N347" s="73"/>
      <c r="U347">
        <v>2016</v>
      </c>
      <c r="V347" s="15">
        <v>42391</v>
      </c>
      <c r="W347" t="s">
        <v>254</v>
      </c>
      <c r="X347" t="s">
        <v>230</v>
      </c>
      <c r="Y347" t="s">
        <v>225</v>
      </c>
      <c r="Z347">
        <v>0</v>
      </c>
      <c r="AA347">
        <v>0</v>
      </c>
      <c r="AB347">
        <v>0</v>
      </c>
      <c r="AE347">
        <v>0</v>
      </c>
    </row>
    <row r="348" spans="2:31" x14ac:dyDescent="0.35">
      <c r="B348" s="83"/>
      <c r="C348" s="84"/>
      <c r="D348" s="73"/>
      <c r="E348" s="73"/>
      <c r="F348" s="73"/>
      <c r="G348" s="73"/>
      <c r="H348" s="73"/>
      <c r="I348" s="73"/>
      <c r="J348" s="73"/>
      <c r="K348" s="73"/>
      <c r="L348" s="73"/>
      <c r="M348" s="73"/>
      <c r="N348" s="73"/>
      <c r="U348">
        <v>2016</v>
      </c>
      <c r="V348" s="15">
        <v>42392</v>
      </c>
      <c r="W348" t="s">
        <v>254</v>
      </c>
      <c r="X348" t="s">
        <v>230</v>
      </c>
      <c r="Y348" t="s">
        <v>225</v>
      </c>
      <c r="Z348">
        <v>0</v>
      </c>
      <c r="AA348">
        <v>0</v>
      </c>
      <c r="AB348">
        <v>0</v>
      </c>
      <c r="AE348">
        <v>0</v>
      </c>
    </row>
    <row r="349" spans="2:31" x14ac:dyDescent="0.35">
      <c r="B349" s="83"/>
      <c r="C349" s="84"/>
      <c r="D349" s="73"/>
      <c r="E349" s="73"/>
      <c r="F349" s="73"/>
      <c r="G349" s="73"/>
      <c r="H349" s="73"/>
      <c r="I349" s="73"/>
      <c r="J349" s="73"/>
      <c r="K349" s="73"/>
      <c r="L349" s="73"/>
      <c r="M349" s="73"/>
      <c r="N349" s="73"/>
      <c r="U349">
        <v>2016</v>
      </c>
      <c r="V349" s="15">
        <v>42393</v>
      </c>
      <c r="W349" t="s">
        <v>254</v>
      </c>
      <c r="X349" t="s">
        <v>230</v>
      </c>
      <c r="Y349" t="s">
        <v>225</v>
      </c>
      <c r="Z349">
        <v>0</v>
      </c>
      <c r="AA349">
        <v>0</v>
      </c>
      <c r="AB349">
        <v>0</v>
      </c>
      <c r="AE349">
        <v>0</v>
      </c>
    </row>
    <row r="350" spans="2:31" x14ac:dyDescent="0.35">
      <c r="B350" s="83"/>
      <c r="C350" s="84"/>
      <c r="D350" s="73"/>
      <c r="E350" s="73"/>
      <c r="F350" s="73"/>
      <c r="G350" s="73"/>
      <c r="H350" s="73"/>
      <c r="I350" s="73"/>
      <c r="J350" s="73"/>
      <c r="K350" s="73"/>
      <c r="L350" s="73"/>
      <c r="M350" s="73"/>
      <c r="N350" s="73"/>
      <c r="U350">
        <v>2016</v>
      </c>
      <c r="V350" s="15">
        <v>42394</v>
      </c>
      <c r="W350" t="s">
        <v>254</v>
      </c>
      <c r="X350" t="s">
        <v>230</v>
      </c>
      <c r="Y350" t="s">
        <v>225</v>
      </c>
      <c r="Z350">
        <v>0</v>
      </c>
      <c r="AA350">
        <v>0</v>
      </c>
      <c r="AB350">
        <v>0</v>
      </c>
      <c r="AE350">
        <v>0</v>
      </c>
    </row>
    <row r="351" spans="2:31" x14ac:dyDescent="0.35">
      <c r="B351" s="83"/>
      <c r="C351" s="84"/>
      <c r="D351" s="73"/>
      <c r="E351" s="73"/>
      <c r="F351" s="73"/>
      <c r="G351" s="73"/>
      <c r="H351" s="73"/>
      <c r="I351" s="73"/>
      <c r="J351" s="73"/>
      <c r="K351" s="73"/>
      <c r="L351" s="73"/>
      <c r="M351" s="73"/>
      <c r="N351" s="73"/>
      <c r="U351">
        <v>2016</v>
      </c>
      <c r="V351" s="15">
        <v>42395</v>
      </c>
      <c r="W351" t="s">
        <v>254</v>
      </c>
      <c r="X351" t="s">
        <v>230</v>
      </c>
      <c r="Y351" t="s">
        <v>225</v>
      </c>
      <c r="Z351">
        <v>0</v>
      </c>
      <c r="AA351">
        <v>0</v>
      </c>
      <c r="AB351">
        <v>0</v>
      </c>
      <c r="AE351">
        <v>0</v>
      </c>
    </row>
    <row r="352" spans="2:31" x14ac:dyDescent="0.35">
      <c r="B352" s="83"/>
      <c r="C352" s="84"/>
      <c r="D352" s="73"/>
      <c r="E352" s="73"/>
      <c r="F352" s="73"/>
      <c r="G352" s="73"/>
      <c r="H352" s="73"/>
      <c r="I352" s="73"/>
      <c r="J352" s="73"/>
      <c r="K352" s="73"/>
      <c r="L352" s="73"/>
      <c r="M352" s="73"/>
      <c r="N352" s="73"/>
      <c r="U352">
        <v>2016</v>
      </c>
      <c r="V352" s="15">
        <v>42396</v>
      </c>
      <c r="W352" t="s">
        <v>254</v>
      </c>
      <c r="X352" t="s">
        <v>230</v>
      </c>
      <c r="Y352" t="s">
        <v>225</v>
      </c>
      <c r="Z352">
        <v>0</v>
      </c>
      <c r="AA352">
        <v>0</v>
      </c>
      <c r="AB352">
        <v>0</v>
      </c>
      <c r="AE352">
        <v>0</v>
      </c>
    </row>
    <row r="353" spans="2:31" x14ac:dyDescent="0.35">
      <c r="B353" s="83"/>
      <c r="C353" s="84"/>
      <c r="D353" s="73"/>
      <c r="E353" s="73"/>
      <c r="F353" s="73"/>
      <c r="G353" s="73"/>
      <c r="H353" s="73"/>
      <c r="I353" s="73"/>
      <c r="J353" s="73"/>
      <c r="K353" s="73"/>
      <c r="L353" s="73"/>
      <c r="M353" s="73"/>
      <c r="N353" s="73"/>
      <c r="U353">
        <v>2016</v>
      </c>
      <c r="V353" s="15">
        <v>42397</v>
      </c>
      <c r="W353" t="s">
        <v>254</v>
      </c>
      <c r="X353" t="s">
        <v>230</v>
      </c>
      <c r="Y353" t="s">
        <v>225</v>
      </c>
      <c r="Z353">
        <v>0</v>
      </c>
      <c r="AA353">
        <v>0</v>
      </c>
      <c r="AB353">
        <v>0</v>
      </c>
      <c r="AE353">
        <v>0</v>
      </c>
    </row>
    <row r="354" spans="2:31" x14ac:dyDescent="0.35">
      <c r="B354" s="83"/>
      <c r="C354" s="84"/>
      <c r="D354" s="73"/>
      <c r="E354" s="73"/>
      <c r="F354" s="73"/>
      <c r="G354" s="73"/>
      <c r="H354" s="73"/>
      <c r="I354" s="73"/>
      <c r="J354" s="73"/>
      <c r="K354" s="73"/>
      <c r="L354" s="73"/>
      <c r="M354" s="73"/>
      <c r="N354" s="73"/>
      <c r="U354">
        <v>2016</v>
      </c>
      <c r="V354" s="15">
        <v>42398</v>
      </c>
      <c r="W354" t="s">
        <v>254</v>
      </c>
      <c r="X354" t="s">
        <v>230</v>
      </c>
      <c r="Y354" t="s">
        <v>225</v>
      </c>
      <c r="Z354">
        <v>0</v>
      </c>
      <c r="AA354">
        <v>0</v>
      </c>
      <c r="AB354">
        <v>0</v>
      </c>
      <c r="AE354">
        <v>0</v>
      </c>
    </row>
    <row r="355" spans="2:31" x14ac:dyDescent="0.35">
      <c r="B355" s="83"/>
      <c r="C355" s="84"/>
      <c r="D355" s="73"/>
      <c r="E355" s="73"/>
      <c r="F355" s="73"/>
      <c r="G355" s="73"/>
      <c r="H355" s="73"/>
      <c r="I355" s="73"/>
      <c r="J355" s="73"/>
      <c r="K355" s="73"/>
      <c r="L355" s="73"/>
      <c r="M355" s="73"/>
      <c r="N355" s="73"/>
      <c r="U355">
        <v>2016</v>
      </c>
      <c r="V355" s="15">
        <v>42399</v>
      </c>
      <c r="W355" t="s">
        <v>254</v>
      </c>
      <c r="X355" t="s">
        <v>230</v>
      </c>
      <c r="Y355" t="s">
        <v>225</v>
      </c>
      <c r="Z355">
        <v>0</v>
      </c>
      <c r="AA355">
        <v>0</v>
      </c>
      <c r="AB355">
        <v>0</v>
      </c>
      <c r="AE355">
        <v>0</v>
      </c>
    </row>
    <row r="356" spans="2:31" x14ac:dyDescent="0.35">
      <c r="B356" s="83"/>
      <c r="C356" s="84"/>
      <c r="D356" s="73"/>
      <c r="E356" s="73"/>
      <c r="F356" s="73"/>
      <c r="G356" s="73"/>
      <c r="H356" s="73"/>
      <c r="I356" s="73"/>
      <c r="J356" s="73"/>
      <c r="K356" s="73"/>
      <c r="L356" s="73"/>
      <c r="M356" s="73"/>
      <c r="N356" s="73"/>
      <c r="U356">
        <v>2016</v>
      </c>
      <c r="V356" s="15">
        <v>42400</v>
      </c>
      <c r="W356" t="s">
        <v>254</v>
      </c>
      <c r="X356" t="s">
        <v>230</v>
      </c>
      <c r="Y356" t="s">
        <v>225</v>
      </c>
      <c r="Z356">
        <v>0</v>
      </c>
      <c r="AA356">
        <v>0</v>
      </c>
      <c r="AB356">
        <v>0</v>
      </c>
      <c r="AE356">
        <v>0</v>
      </c>
    </row>
    <row r="357" spans="2:31" x14ac:dyDescent="0.35">
      <c r="B357" s="83"/>
      <c r="C357" s="84"/>
      <c r="D357" s="73"/>
      <c r="E357" s="73"/>
      <c r="F357" s="73"/>
      <c r="G357" s="73"/>
      <c r="H357" s="73"/>
      <c r="I357" s="73"/>
      <c r="J357" s="73"/>
      <c r="K357" s="73"/>
      <c r="L357" s="73"/>
      <c r="M357" s="73"/>
      <c r="N357" s="73"/>
      <c r="U357">
        <v>2016</v>
      </c>
      <c r="V357" s="15">
        <v>42401</v>
      </c>
      <c r="W357" t="s">
        <v>255</v>
      </c>
      <c r="X357" t="s">
        <v>230</v>
      </c>
      <c r="Y357" t="s">
        <v>225</v>
      </c>
      <c r="Z357">
        <v>0</v>
      </c>
      <c r="AA357">
        <v>0</v>
      </c>
      <c r="AB357">
        <v>0</v>
      </c>
      <c r="AE357">
        <v>0</v>
      </c>
    </row>
    <row r="358" spans="2:31" x14ac:dyDescent="0.35">
      <c r="B358" s="83"/>
      <c r="C358" s="84"/>
      <c r="D358" s="73"/>
      <c r="E358" s="73"/>
      <c r="F358" s="73"/>
      <c r="G358" s="73"/>
      <c r="H358" s="73"/>
      <c r="I358" s="73"/>
      <c r="J358" s="73"/>
      <c r="K358" s="73"/>
      <c r="L358" s="73"/>
      <c r="M358" s="73"/>
      <c r="N358" s="73"/>
      <c r="U358">
        <v>2016</v>
      </c>
      <c r="V358" s="15">
        <v>42402</v>
      </c>
      <c r="W358" t="s">
        <v>255</v>
      </c>
      <c r="X358" t="s">
        <v>230</v>
      </c>
      <c r="Y358" t="s">
        <v>225</v>
      </c>
      <c r="Z358">
        <v>0</v>
      </c>
      <c r="AA358">
        <v>0</v>
      </c>
      <c r="AB358">
        <v>0</v>
      </c>
      <c r="AE358">
        <v>0</v>
      </c>
    </row>
    <row r="359" spans="2:31" x14ac:dyDescent="0.35">
      <c r="B359" s="83"/>
      <c r="C359" s="84"/>
      <c r="D359" s="73"/>
      <c r="E359" s="73"/>
      <c r="F359" s="73"/>
      <c r="G359" s="73"/>
      <c r="H359" s="73"/>
      <c r="I359" s="73"/>
      <c r="J359" s="73"/>
      <c r="K359" s="73"/>
      <c r="L359" s="73"/>
      <c r="M359" s="73"/>
      <c r="N359" s="73"/>
      <c r="U359">
        <v>2016</v>
      </c>
      <c r="V359" s="15">
        <v>42403</v>
      </c>
      <c r="W359" t="s">
        <v>255</v>
      </c>
      <c r="X359" t="s">
        <v>230</v>
      </c>
      <c r="Y359" t="s">
        <v>225</v>
      </c>
      <c r="Z359">
        <v>0</v>
      </c>
      <c r="AA359">
        <v>0</v>
      </c>
      <c r="AB359">
        <v>0</v>
      </c>
      <c r="AE359">
        <v>0</v>
      </c>
    </row>
    <row r="360" spans="2:31" x14ac:dyDescent="0.35">
      <c r="B360" s="83"/>
      <c r="C360" s="84"/>
      <c r="D360" s="73"/>
      <c r="E360" s="73"/>
      <c r="F360" s="73"/>
      <c r="G360" s="73"/>
      <c r="H360" s="73"/>
      <c r="I360" s="73"/>
      <c r="J360" s="73"/>
      <c r="K360" s="73"/>
      <c r="L360" s="73"/>
      <c r="M360" s="73"/>
      <c r="N360" s="73"/>
      <c r="U360">
        <v>2016</v>
      </c>
      <c r="V360" s="15">
        <v>42404</v>
      </c>
      <c r="W360" t="s">
        <v>255</v>
      </c>
      <c r="X360" t="s">
        <v>230</v>
      </c>
      <c r="Y360" t="s">
        <v>225</v>
      </c>
      <c r="Z360">
        <v>0</v>
      </c>
      <c r="AA360">
        <v>0</v>
      </c>
      <c r="AB360">
        <v>0</v>
      </c>
      <c r="AE360">
        <v>0</v>
      </c>
    </row>
    <row r="361" spans="2:31" x14ac:dyDescent="0.35">
      <c r="B361" s="83"/>
      <c r="C361" s="84"/>
      <c r="D361" s="73"/>
      <c r="E361" s="73"/>
      <c r="F361" s="73"/>
      <c r="G361" s="73"/>
      <c r="H361" s="73"/>
      <c r="I361" s="73"/>
      <c r="J361" s="73"/>
      <c r="K361" s="73"/>
      <c r="L361" s="73"/>
      <c r="M361" s="73"/>
      <c r="N361" s="73"/>
      <c r="U361">
        <v>2016</v>
      </c>
      <c r="V361" s="15">
        <v>42405</v>
      </c>
      <c r="W361" t="s">
        <v>255</v>
      </c>
      <c r="X361" t="s">
        <v>230</v>
      </c>
      <c r="Y361" t="s">
        <v>225</v>
      </c>
      <c r="Z361">
        <v>0</v>
      </c>
      <c r="AA361">
        <v>0</v>
      </c>
      <c r="AB361">
        <v>0</v>
      </c>
      <c r="AE361">
        <v>0</v>
      </c>
    </row>
    <row r="362" spans="2:31" x14ac:dyDescent="0.35">
      <c r="B362" s="83"/>
      <c r="C362" s="84"/>
      <c r="D362" s="73"/>
      <c r="E362" s="73"/>
      <c r="F362" s="73"/>
      <c r="G362" s="73"/>
      <c r="H362" s="73"/>
      <c r="I362" s="73"/>
      <c r="J362" s="73"/>
      <c r="K362" s="73"/>
      <c r="L362" s="73"/>
      <c r="M362" s="73"/>
      <c r="N362" s="73"/>
      <c r="U362">
        <v>2016</v>
      </c>
      <c r="V362" s="15">
        <v>42406</v>
      </c>
      <c r="W362" t="s">
        <v>255</v>
      </c>
      <c r="X362" t="s">
        <v>230</v>
      </c>
      <c r="Y362" t="s">
        <v>225</v>
      </c>
      <c r="Z362">
        <v>0</v>
      </c>
      <c r="AA362">
        <v>0</v>
      </c>
      <c r="AB362">
        <v>0</v>
      </c>
      <c r="AE362">
        <v>0</v>
      </c>
    </row>
    <row r="363" spans="2:31" x14ac:dyDescent="0.35">
      <c r="B363" s="83"/>
      <c r="C363" s="84"/>
      <c r="D363" s="73"/>
      <c r="E363" s="73"/>
      <c r="F363" s="73"/>
      <c r="G363" s="73"/>
      <c r="H363" s="73"/>
      <c r="I363" s="73"/>
      <c r="J363" s="73"/>
      <c r="K363" s="73"/>
      <c r="L363" s="73"/>
      <c r="M363" s="73"/>
      <c r="N363" s="73"/>
      <c r="U363">
        <v>2016</v>
      </c>
      <c r="V363" s="15">
        <v>42407</v>
      </c>
      <c r="W363" t="s">
        <v>255</v>
      </c>
      <c r="X363" t="s">
        <v>230</v>
      </c>
      <c r="Y363" t="s">
        <v>225</v>
      </c>
      <c r="Z363">
        <v>0</v>
      </c>
      <c r="AA363">
        <v>0</v>
      </c>
      <c r="AB363">
        <v>0</v>
      </c>
      <c r="AE363">
        <v>0</v>
      </c>
    </row>
    <row r="364" spans="2:31" x14ac:dyDescent="0.35">
      <c r="B364" s="83"/>
      <c r="C364" s="84"/>
      <c r="D364" s="73"/>
      <c r="E364" s="73"/>
      <c r="F364" s="73"/>
      <c r="G364" s="73"/>
      <c r="H364" s="73"/>
      <c r="I364" s="73"/>
      <c r="J364" s="73"/>
      <c r="K364" s="73"/>
      <c r="L364" s="73"/>
      <c r="M364" s="73"/>
      <c r="N364" s="73"/>
      <c r="U364">
        <v>2016</v>
      </c>
      <c r="V364" s="15">
        <v>42408</v>
      </c>
      <c r="W364" t="s">
        <v>255</v>
      </c>
      <c r="X364" t="s">
        <v>230</v>
      </c>
      <c r="Y364" t="s">
        <v>225</v>
      </c>
      <c r="Z364">
        <v>0</v>
      </c>
      <c r="AA364">
        <v>0</v>
      </c>
      <c r="AB364">
        <v>0</v>
      </c>
      <c r="AE364">
        <v>0</v>
      </c>
    </row>
    <row r="365" spans="2:31" x14ac:dyDescent="0.35">
      <c r="B365" s="83"/>
      <c r="C365" s="84"/>
      <c r="D365" s="73"/>
      <c r="E365" s="73"/>
      <c r="F365" s="73"/>
      <c r="G365" s="73"/>
      <c r="H365" s="73"/>
      <c r="I365" s="73"/>
      <c r="J365" s="73"/>
      <c r="K365" s="73"/>
      <c r="L365" s="73"/>
      <c r="M365" s="73"/>
      <c r="N365" s="73"/>
      <c r="U365">
        <v>2016</v>
      </c>
      <c r="V365" s="15">
        <v>42409</v>
      </c>
      <c r="W365" t="s">
        <v>255</v>
      </c>
      <c r="X365" t="s">
        <v>230</v>
      </c>
      <c r="Y365" t="s">
        <v>225</v>
      </c>
      <c r="Z365">
        <v>0</v>
      </c>
      <c r="AA365">
        <v>0</v>
      </c>
      <c r="AB365">
        <v>0</v>
      </c>
      <c r="AE365">
        <v>0</v>
      </c>
    </row>
    <row r="366" spans="2:31" x14ac:dyDescent="0.35">
      <c r="B366" s="83"/>
      <c r="C366" s="84"/>
      <c r="D366" s="73"/>
      <c r="E366" s="73"/>
      <c r="F366" s="73"/>
      <c r="G366" s="73"/>
      <c r="H366" s="73"/>
      <c r="I366" s="73"/>
      <c r="J366" s="73"/>
      <c r="K366" s="73"/>
      <c r="L366" s="73"/>
      <c r="M366" s="73"/>
      <c r="N366" s="73"/>
      <c r="U366">
        <v>2016</v>
      </c>
      <c r="V366" s="15">
        <v>42410</v>
      </c>
      <c r="W366" t="s">
        <v>255</v>
      </c>
      <c r="X366" t="s">
        <v>230</v>
      </c>
      <c r="Y366" t="s">
        <v>225</v>
      </c>
      <c r="Z366">
        <v>0</v>
      </c>
      <c r="AA366">
        <v>0</v>
      </c>
      <c r="AB366">
        <v>0</v>
      </c>
      <c r="AE366">
        <v>0</v>
      </c>
    </row>
    <row r="367" spans="2:31" x14ac:dyDescent="0.35">
      <c r="B367" s="83"/>
      <c r="C367" s="84"/>
      <c r="D367" s="73"/>
      <c r="E367" s="73"/>
      <c r="F367" s="73"/>
      <c r="G367" s="73"/>
      <c r="H367" s="73"/>
      <c r="I367" s="73"/>
      <c r="J367" s="73"/>
      <c r="K367" s="73"/>
      <c r="L367" s="73"/>
      <c r="M367" s="73"/>
      <c r="N367" s="73"/>
      <c r="U367">
        <v>2016</v>
      </c>
      <c r="V367" s="15">
        <v>42411</v>
      </c>
      <c r="W367" t="s">
        <v>255</v>
      </c>
      <c r="X367" t="s">
        <v>230</v>
      </c>
      <c r="Y367" t="s">
        <v>225</v>
      </c>
      <c r="Z367">
        <v>0</v>
      </c>
      <c r="AA367">
        <v>0</v>
      </c>
      <c r="AB367">
        <v>0</v>
      </c>
      <c r="AE367">
        <v>0</v>
      </c>
    </row>
    <row r="368" spans="2:31" x14ac:dyDescent="0.35">
      <c r="B368" s="83"/>
      <c r="C368" s="84"/>
      <c r="D368" s="73"/>
      <c r="E368" s="73"/>
      <c r="F368" s="73"/>
      <c r="G368" s="73"/>
      <c r="H368" s="73"/>
      <c r="I368" s="73"/>
      <c r="J368" s="73"/>
      <c r="K368" s="73"/>
      <c r="L368" s="73"/>
      <c r="M368" s="73"/>
      <c r="N368" s="73"/>
      <c r="U368">
        <v>2016</v>
      </c>
      <c r="V368" s="15">
        <v>42412</v>
      </c>
      <c r="W368" t="s">
        <v>255</v>
      </c>
      <c r="X368" t="s">
        <v>230</v>
      </c>
      <c r="Y368" t="s">
        <v>225</v>
      </c>
      <c r="Z368">
        <v>0</v>
      </c>
      <c r="AA368">
        <v>0</v>
      </c>
      <c r="AB368">
        <v>0</v>
      </c>
      <c r="AE368">
        <v>0</v>
      </c>
    </row>
    <row r="369" spans="2:31" x14ac:dyDescent="0.35">
      <c r="B369" s="83"/>
      <c r="C369" s="84"/>
      <c r="D369" s="73"/>
      <c r="E369" s="73"/>
      <c r="F369" s="73"/>
      <c r="G369" s="73"/>
      <c r="H369" s="73"/>
      <c r="I369" s="73"/>
      <c r="J369" s="73"/>
      <c r="K369" s="73"/>
      <c r="L369" s="73"/>
      <c r="M369" s="73"/>
      <c r="N369" s="73"/>
      <c r="U369">
        <v>2016</v>
      </c>
      <c r="V369" s="15">
        <v>42413</v>
      </c>
      <c r="W369" t="s">
        <v>255</v>
      </c>
      <c r="X369" t="s">
        <v>230</v>
      </c>
      <c r="Y369" t="s">
        <v>225</v>
      </c>
      <c r="Z369">
        <v>0</v>
      </c>
      <c r="AA369">
        <v>0</v>
      </c>
      <c r="AB369">
        <v>0</v>
      </c>
      <c r="AE369">
        <v>0</v>
      </c>
    </row>
    <row r="370" spans="2:31" x14ac:dyDescent="0.35">
      <c r="B370" s="83"/>
      <c r="C370" s="84"/>
      <c r="D370" s="73"/>
      <c r="E370" s="73"/>
      <c r="F370" s="73"/>
      <c r="G370" s="73"/>
      <c r="H370" s="73"/>
      <c r="I370" s="73"/>
      <c r="J370" s="73"/>
      <c r="K370" s="73"/>
      <c r="L370" s="73"/>
      <c r="M370" s="73"/>
      <c r="N370" s="73"/>
      <c r="U370">
        <v>2016</v>
      </c>
      <c r="V370" s="15">
        <v>42414</v>
      </c>
      <c r="W370" t="s">
        <v>255</v>
      </c>
      <c r="X370" t="s">
        <v>230</v>
      </c>
      <c r="Y370" t="s">
        <v>225</v>
      </c>
      <c r="Z370">
        <v>0</v>
      </c>
      <c r="AA370">
        <v>0</v>
      </c>
      <c r="AB370">
        <v>0</v>
      </c>
      <c r="AE370">
        <v>0</v>
      </c>
    </row>
    <row r="371" spans="2:31" x14ac:dyDescent="0.35">
      <c r="B371" s="83"/>
      <c r="C371" s="84"/>
      <c r="D371" s="73"/>
      <c r="E371" s="73"/>
      <c r="F371" s="73"/>
      <c r="G371" s="73"/>
      <c r="H371" s="73"/>
      <c r="I371" s="73"/>
      <c r="J371" s="73"/>
      <c r="K371" s="73"/>
      <c r="L371" s="73"/>
      <c r="M371" s="73"/>
      <c r="N371" s="73"/>
      <c r="U371">
        <v>2016</v>
      </c>
      <c r="V371" s="15">
        <v>42415</v>
      </c>
      <c r="W371" t="s">
        <v>255</v>
      </c>
      <c r="X371" t="s">
        <v>230</v>
      </c>
      <c r="Y371" t="s">
        <v>225</v>
      </c>
      <c r="Z371">
        <v>0</v>
      </c>
      <c r="AA371">
        <v>0</v>
      </c>
      <c r="AB371">
        <v>0</v>
      </c>
      <c r="AE371">
        <v>0</v>
      </c>
    </row>
    <row r="372" spans="2:31" x14ac:dyDescent="0.35">
      <c r="B372" s="83"/>
      <c r="C372" s="84"/>
      <c r="D372" s="73"/>
      <c r="E372" s="73"/>
      <c r="F372" s="73"/>
      <c r="G372" s="73"/>
      <c r="H372" s="73"/>
      <c r="I372" s="73"/>
      <c r="J372" s="73"/>
      <c r="K372" s="73"/>
      <c r="L372" s="73"/>
      <c r="M372" s="73"/>
      <c r="N372" s="73"/>
      <c r="U372">
        <v>2016</v>
      </c>
      <c r="V372" s="15">
        <v>42416</v>
      </c>
      <c r="W372" t="s">
        <v>255</v>
      </c>
      <c r="X372" t="s">
        <v>230</v>
      </c>
      <c r="Y372" t="s">
        <v>225</v>
      </c>
      <c r="Z372">
        <v>0</v>
      </c>
      <c r="AA372">
        <v>0</v>
      </c>
      <c r="AB372">
        <v>0</v>
      </c>
      <c r="AE372">
        <v>0</v>
      </c>
    </row>
    <row r="373" spans="2:31" x14ac:dyDescent="0.35">
      <c r="B373" s="83"/>
      <c r="C373" s="84"/>
      <c r="D373" s="73"/>
      <c r="E373" s="73"/>
      <c r="F373" s="73"/>
      <c r="G373" s="73"/>
      <c r="H373" s="73"/>
      <c r="I373" s="73"/>
      <c r="J373" s="73"/>
      <c r="K373" s="73"/>
      <c r="L373" s="73"/>
      <c r="M373" s="73"/>
      <c r="N373" s="73"/>
      <c r="U373">
        <v>2016</v>
      </c>
      <c r="V373" s="15">
        <v>42417</v>
      </c>
      <c r="W373" t="s">
        <v>255</v>
      </c>
      <c r="X373" t="s">
        <v>230</v>
      </c>
      <c r="Y373" t="s">
        <v>225</v>
      </c>
      <c r="Z373">
        <v>0</v>
      </c>
      <c r="AA373">
        <v>0</v>
      </c>
      <c r="AB373">
        <v>0</v>
      </c>
      <c r="AE373">
        <v>0</v>
      </c>
    </row>
    <row r="374" spans="2:31" x14ac:dyDescent="0.35">
      <c r="B374" s="83"/>
      <c r="C374" s="84"/>
      <c r="D374" s="73"/>
      <c r="E374" s="73"/>
      <c r="F374" s="73"/>
      <c r="G374" s="73"/>
      <c r="H374" s="73"/>
      <c r="I374" s="73"/>
      <c r="J374" s="73"/>
      <c r="K374" s="73"/>
      <c r="L374" s="73"/>
      <c r="M374" s="73"/>
      <c r="N374" s="73"/>
      <c r="U374">
        <v>2016</v>
      </c>
      <c r="V374" s="15">
        <v>42418</v>
      </c>
      <c r="W374" t="s">
        <v>255</v>
      </c>
      <c r="X374" t="s">
        <v>230</v>
      </c>
      <c r="Y374" t="s">
        <v>225</v>
      </c>
      <c r="Z374">
        <v>0</v>
      </c>
      <c r="AA374">
        <v>0</v>
      </c>
      <c r="AB374">
        <v>0</v>
      </c>
      <c r="AE374">
        <v>0</v>
      </c>
    </row>
    <row r="375" spans="2:31" x14ac:dyDescent="0.35">
      <c r="B375" s="83"/>
      <c r="C375" s="84"/>
      <c r="D375" s="73"/>
      <c r="E375" s="73"/>
      <c r="F375" s="73"/>
      <c r="G375" s="73"/>
      <c r="H375" s="73"/>
      <c r="I375" s="73"/>
      <c r="J375" s="73"/>
      <c r="K375" s="73"/>
      <c r="L375" s="73"/>
      <c r="M375" s="73"/>
      <c r="N375" s="73"/>
      <c r="U375">
        <v>2016</v>
      </c>
      <c r="V375" s="15">
        <v>42419</v>
      </c>
      <c r="W375" t="s">
        <v>255</v>
      </c>
      <c r="X375" t="s">
        <v>230</v>
      </c>
      <c r="Y375" t="s">
        <v>225</v>
      </c>
      <c r="Z375">
        <v>0</v>
      </c>
      <c r="AA375">
        <v>0</v>
      </c>
      <c r="AB375">
        <v>0</v>
      </c>
      <c r="AE375">
        <v>0</v>
      </c>
    </row>
    <row r="376" spans="2:31" x14ac:dyDescent="0.35">
      <c r="B376" s="83"/>
      <c r="C376" s="84"/>
      <c r="D376" s="73"/>
      <c r="E376" s="73"/>
      <c r="F376" s="73"/>
      <c r="G376" s="73"/>
      <c r="H376" s="73"/>
      <c r="I376" s="73"/>
      <c r="J376" s="73"/>
      <c r="K376" s="73"/>
      <c r="L376" s="73"/>
      <c r="M376" s="73"/>
      <c r="N376" s="73"/>
      <c r="U376">
        <v>2016</v>
      </c>
      <c r="V376" s="15">
        <v>42420</v>
      </c>
      <c r="W376" t="s">
        <v>255</v>
      </c>
      <c r="X376" t="s">
        <v>230</v>
      </c>
      <c r="Y376" t="s">
        <v>225</v>
      </c>
      <c r="Z376">
        <v>0</v>
      </c>
      <c r="AA376">
        <v>0</v>
      </c>
      <c r="AB376">
        <v>0</v>
      </c>
      <c r="AE376">
        <v>0</v>
      </c>
    </row>
    <row r="377" spans="2:31" x14ac:dyDescent="0.35">
      <c r="B377" s="83"/>
      <c r="C377" s="84"/>
      <c r="D377" s="73"/>
      <c r="E377" s="73"/>
      <c r="F377" s="73"/>
      <c r="G377" s="73"/>
      <c r="H377" s="73"/>
      <c r="I377" s="73"/>
      <c r="J377" s="73"/>
      <c r="K377" s="73"/>
      <c r="L377" s="73"/>
      <c r="M377" s="73"/>
      <c r="N377" s="73"/>
      <c r="U377">
        <v>2016</v>
      </c>
      <c r="V377" s="15">
        <v>42421</v>
      </c>
      <c r="W377" t="s">
        <v>255</v>
      </c>
      <c r="X377" t="s">
        <v>230</v>
      </c>
      <c r="Y377" t="s">
        <v>225</v>
      </c>
      <c r="Z377">
        <v>0</v>
      </c>
      <c r="AA377">
        <v>0</v>
      </c>
      <c r="AB377">
        <v>0</v>
      </c>
      <c r="AE377">
        <v>0</v>
      </c>
    </row>
    <row r="378" spans="2:31" x14ac:dyDescent="0.35">
      <c r="B378" s="83"/>
      <c r="C378" s="84"/>
      <c r="D378" s="73"/>
      <c r="E378" s="73"/>
      <c r="F378" s="73"/>
      <c r="G378" s="73"/>
      <c r="H378" s="73"/>
      <c r="I378" s="73"/>
      <c r="J378" s="73"/>
      <c r="K378" s="73"/>
      <c r="L378" s="73"/>
      <c r="M378" s="73"/>
      <c r="N378" s="73"/>
      <c r="U378">
        <v>2016</v>
      </c>
      <c r="V378" s="15">
        <v>42422</v>
      </c>
      <c r="W378" t="s">
        <v>255</v>
      </c>
      <c r="X378" t="s">
        <v>230</v>
      </c>
      <c r="Y378" t="s">
        <v>225</v>
      </c>
      <c r="Z378">
        <v>0</v>
      </c>
      <c r="AA378">
        <v>0</v>
      </c>
      <c r="AB378">
        <v>0</v>
      </c>
      <c r="AE378">
        <v>0</v>
      </c>
    </row>
    <row r="379" spans="2:31" x14ac:dyDescent="0.35">
      <c r="B379" s="83"/>
      <c r="C379" s="84"/>
      <c r="D379" s="73"/>
      <c r="E379" s="73"/>
      <c r="F379" s="73"/>
      <c r="G379" s="73"/>
      <c r="H379" s="73"/>
      <c r="I379" s="73"/>
      <c r="J379" s="73"/>
      <c r="K379" s="73"/>
      <c r="L379" s="73"/>
      <c r="M379" s="73"/>
      <c r="N379" s="73"/>
      <c r="U379">
        <v>2016</v>
      </c>
      <c r="V379" s="15">
        <v>42423</v>
      </c>
      <c r="W379" t="s">
        <v>255</v>
      </c>
      <c r="X379" t="s">
        <v>230</v>
      </c>
      <c r="Y379" t="s">
        <v>225</v>
      </c>
      <c r="Z379">
        <v>0</v>
      </c>
      <c r="AA379">
        <v>0</v>
      </c>
      <c r="AB379">
        <v>0</v>
      </c>
      <c r="AE379">
        <v>0</v>
      </c>
    </row>
    <row r="380" spans="2:31" x14ac:dyDescent="0.35">
      <c r="B380" s="83"/>
      <c r="C380" s="84"/>
      <c r="D380" s="73"/>
      <c r="E380" s="73"/>
      <c r="F380" s="73"/>
      <c r="G380" s="73"/>
      <c r="H380" s="73"/>
      <c r="I380" s="73"/>
      <c r="J380" s="73"/>
      <c r="K380" s="73"/>
      <c r="L380" s="73"/>
      <c r="M380" s="73"/>
      <c r="N380" s="73"/>
      <c r="U380">
        <v>2016</v>
      </c>
      <c r="V380" s="15">
        <v>42424</v>
      </c>
      <c r="W380" t="s">
        <v>255</v>
      </c>
      <c r="X380" t="s">
        <v>230</v>
      </c>
      <c r="Y380" t="s">
        <v>225</v>
      </c>
      <c r="Z380">
        <v>0</v>
      </c>
      <c r="AA380">
        <v>0</v>
      </c>
      <c r="AB380">
        <v>0</v>
      </c>
      <c r="AE380">
        <v>0</v>
      </c>
    </row>
    <row r="381" spans="2:31" x14ac:dyDescent="0.35">
      <c r="B381" s="83"/>
      <c r="C381" s="84"/>
      <c r="D381" s="73"/>
      <c r="E381" s="73"/>
      <c r="F381" s="73"/>
      <c r="G381" s="73"/>
      <c r="H381" s="73"/>
      <c r="I381" s="73"/>
      <c r="J381" s="73"/>
      <c r="K381" s="73"/>
      <c r="L381" s="73"/>
      <c r="M381" s="73"/>
      <c r="N381" s="73"/>
      <c r="U381">
        <v>2016</v>
      </c>
      <c r="V381" s="15">
        <v>42425</v>
      </c>
      <c r="W381" t="s">
        <v>255</v>
      </c>
      <c r="X381" t="s">
        <v>230</v>
      </c>
      <c r="Y381" t="s">
        <v>225</v>
      </c>
      <c r="Z381">
        <v>0</v>
      </c>
      <c r="AA381">
        <v>0</v>
      </c>
      <c r="AB381">
        <v>0</v>
      </c>
      <c r="AE381">
        <v>0</v>
      </c>
    </row>
    <row r="382" spans="2:31" x14ac:dyDescent="0.35">
      <c r="B382" s="83"/>
      <c r="C382" s="84"/>
      <c r="D382" s="73"/>
      <c r="E382" s="73"/>
      <c r="F382" s="73"/>
      <c r="G382" s="73"/>
      <c r="H382" s="73"/>
      <c r="I382" s="73"/>
      <c r="J382" s="73"/>
      <c r="K382" s="73"/>
      <c r="L382" s="73"/>
      <c r="M382" s="73"/>
      <c r="N382" s="73"/>
      <c r="U382">
        <v>2016</v>
      </c>
      <c r="V382" s="15">
        <v>42426</v>
      </c>
      <c r="W382" t="s">
        <v>255</v>
      </c>
      <c r="X382" t="s">
        <v>230</v>
      </c>
      <c r="Y382" t="s">
        <v>225</v>
      </c>
      <c r="Z382">
        <v>0</v>
      </c>
      <c r="AA382">
        <v>0</v>
      </c>
      <c r="AB382">
        <v>0</v>
      </c>
      <c r="AE382">
        <v>0</v>
      </c>
    </row>
    <row r="383" spans="2:31" x14ac:dyDescent="0.35">
      <c r="B383" s="83"/>
      <c r="C383" s="84"/>
      <c r="D383" s="73"/>
      <c r="E383" s="73"/>
      <c r="F383" s="73"/>
      <c r="G383" s="73"/>
      <c r="H383" s="73"/>
      <c r="I383" s="73"/>
      <c r="J383" s="73"/>
      <c r="K383" s="73"/>
      <c r="L383" s="73"/>
      <c r="M383" s="73"/>
      <c r="N383" s="73"/>
      <c r="U383">
        <v>2016</v>
      </c>
      <c r="V383" s="15">
        <v>42427</v>
      </c>
      <c r="W383" t="s">
        <v>255</v>
      </c>
      <c r="X383" t="s">
        <v>230</v>
      </c>
      <c r="Y383" t="s">
        <v>225</v>
      </c>
      <c r="Z383">
        <v>0</v>
      </c>
      <c r="AA383">
        <v>0</v>
      </c>
      <c r="AB383">
        <v>0</v>
      </c>
      <c r="AE383">
        <v>0</v>
      </c>
    </row>
    <row r="384" spans="2:31" x14ac:dyDescent="0.35">
      <c r="B384" s="83"/>
      <c r="C384" s="84"/>
      <c r="D384" s="73"/>
      <c r="E384" s="73"/>
      <c r="F384" s="73"/>
      <c r="G384" s="73"/>
      <c r="H384" s="73"/>
      <c r="I384" s="73"/>
      <c r="J384" s="73"/>
      <c r="K384" s="73"/>
      <c r="L384" s="73"/>
      <c r="M384" s="73"/>
      <c r="N384" s="73"/>
      <c r="U384">
        <v>2016</v>
      </c>
      <c r="V384" s="15">
        <v>42428</v>
      </c>
      <c r="W384" t="s">
        <v>255</v>
      </c>
      <c r="X384" t="s">
        <v>230</v>
      </c>
      <c r="Y384" t="s">
        <v>225</v>
      </c>
      <c r="Z384">
        <v>0</v>
      </c>
      <c r="AA384">
        <v>0</v>
      </c>
      <c r="AB384">
        <v>0</v>
      </c>
      <c r="AE384">
        <v>0</v>
      </c>
    </row>
    <row r="385" spans="2:31" x14ac:dyDescent="0.35">
      <c r="B385" s="83"/>
      <c r="C385" s="84"/>
      <c r="D385" s="73"/>
      <c r="E385" s="73"/>
      <c r="F385" s="73"/>
      <c r="G385" s="73"/>
      <c r="H385" s="73"/>
      <c r="I385" s="73"/>
      <c r="J385" s="73"/>
      <c r="K385" s="73"/>
      <c r="L385" s="73"/>
      <c r="M385" s="73"/>
      <c r="N385" s="73"/>
      <c r="U385">
        <v>2016</v>
      </c>
      <c r="V385" s="15">
        <v>42429</v>
      </c>
      <c r="W385" t="s">
        <v>255</v>
      </c>
      <c r="X385" t="s">
        <v>230</v>
      </c>
      <c r="Y385" t="s">
        <v>225</v>
      </c>
      <c r="Z385">
        <v>0</v>
      </c>
      <c r="AA385">
        <v>0</v>
      </c>
      <c r="AB385">
        <v>0</v>
      </c>
      <c r="AE385">
        <v>0</v>
      </c>
    </row>
    <row r="386" spans="2:31" x14ac:dyDescent="0.35">
      <c r="B386" s="83"/>
      <c r="C386" s="84"/>
      <c r="D386" s="73"/>
      <c r="E386" s="73"/>
      <c r="F386" s="73"/>
      <c r="G386" s="73"/>
      <c r="H386" s="73"/>
      <c r="I386" s="73"/>
      <c r="J386" s="73"/>
      <c r="K386" s="73"/>
      <c r="L386" s="73"/>
      <c r="M386" s="73"/>
      <c r="N386" s="73"/>
      <c r="U386">
        <v>2016</v>
      </c>
      <c r="V386" s="15">
        <v>42430</v>
      </c>
      <c r="W386" t="s">
        <v>256</v>
      </c>
      <c r="X386" t="s">
        <v>230</v>
      </c>
      <c r="Y386" t="s">
        <v>225</v>
      </c>
      <c r="Z386">
        <v>0</v>
      </c>
      <c r="AA386">
        <v>0</v>
      </c>
      <c r="AB386">
        <v>0</v>
      </c>
      <c r="AE386">
        <v>0</v>
      </c>
    </row>
    <row r="387" spans="2:31" x14ac:dyDescent="0.35">
      <c r="B387" s="83"/>
      <c r="C387" s="84"/>
      <c r="D387" s="73"/>
      <c r="E387" s="73"/>
      <c r="F387" s="73"/>
      <c r="G387" s="73"/>
      <c r="H387" s="73"/>
      <c r="I387" s="73"/>
      <c r="J387" s="73"/>
      <c r="K387" s="73"/>
      <c r="L387" s="73"/>
      <c r="M387" s="73"/>
      <c r="N387" s="73"/>
      <c r="U387">
        <v>2016</v>
      </c>
      <c r="V387" s="15">
        <v>42431</v>
      </c>
      <c r="W387" t="s">
        <v>256</v>
      </c>
      <c r="X387" t="s">
        <v>230</v>
      </c>
      <c r="Y387" t="s">
        <v>225</v>
      </c>
      <c r="Z387">
        <v>0</v>
      </c>
      <c r="AA387">
        <v>0</v>
      </c>
      <c r="AB387">
        <v>0</v>
      </c>
      <c r="AE387">
        <v>0</v>
      </c>
    </row>
    <row r="388" spans="2:31" x14ac:dyDescent="0.35">
      <c r="B388" s="83"/>
      <c r="C388" s="84"/>
      <c r="D388" s="73"/>
      <c r="E388" s="73"/>
      <c r="F388" s="73"/>
      <c r="G388" s="73"/>
      <c r="H388" s="73"/>
      <c r="I388" s="73"/>
      <c r="J388" s="73"/>
      <c r="K388" s="73"/>
      <c r="L388" s="73"/>
      <c r="M388" s="73"/>
      <c r="N388" s="73"/>
      <c r="U388">
        <v>2016</v>
      </c>
      <c r="V388" s="15">
        <v>42432</v>
      </c>
      <c r="W388" t="s">
        <v>256</v>
      </c>
      <c r="X388" t="s">
        <v>230</v>
      </c>
      <c r="Y388" t="s">
        <v>225</v>
      </c>
      <c r="Z388">
        <v>0</v>
      </c>
      <c r="AA388">
        <v>0</v>
      </c>
      <c r="AB388">
        <v>0</v>
      </c>
      <c r="AE388">
        <v>0</v>
      </c>
    </row>
    <row r="389" spans="2:31" x14ac:dyDescent="0.35">
      <c r="B389" s="83"/>
      <c r="C389" s="84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U389">
        <v>2016</v>
      </c>
      <c r="V389" s="15">
        <v>42433</v>
      </c>
      <c r="W389" t="s">
        <v>256</v>
      </c>
      <c r="X389" t="s">
        <v>230</v>
      </c>
      <c r="Y389" t="s">
        <v>225</v>
      </c>
      <c r="Z389">
        <v>0</v>
      </c>
      <c r="AA389">
        <v>0</v>
      </c>
      <c r="AB389">
        <v>0</v>
      </c>
      <c r="AE389">
        <v>0</v>
      </c>
    </row>
    <row r="390" spans="2:31" x14ac:dyDescent="0.35">
      <c r="B390" s="83"/>
      <c r="C390" s="84"/>
      <c r="D390" s="73"/>
      <c r="E390" s="73"/>
      <c r="F390" s="73"/>
      <c r="G390" s="73"/>
      <c r="H390" s="73"/>
      <c r="I390" s="73"/>
      <c r="J390" s="73"/>
      <c r="K390" s="73"/>
      <c r="L390" s="73"/>
      <c r="M390" s="73"/>
      <c r="N390" s="73"/>
      <c r="U390">
        <v>2016</v>
      </c>
      <c r="V390" s="15">
        <v>42434</v>
      </c>
      <c r="W390" t="s">
        <v>256</v>
      </c>
      <c r="X390" t="s">
        <v>230</v>
      </c>
      <c r="Y390" t="s">
        <v>225</v>
      </c>
      <c r="Z390">
        <v>0</v>
      </c>
      <c r="AA390">
        <v>0</v>
      </c>
      <c r="AB390">
        <v>0</v>
      </c>
      <c r="AE390">
        <v>0</v>
      </c>
    </row>
    <row r="391" spans="2:31" x14ac:dyDescent="0.35">
      <c r="B391" s="83"/>
      <c r="C391" s="84"/>
      <c r="D391" s="73"/>
      <c r="E391" s="73"/>
      <c r="F391" s="73"/>
      <c r="G391" s="73"/>
      <c r="H391" s="73"/>
      <c r="I391" s="73"/>
      <c r="J391" s="73"/>
      <c r="K391" s="73"/>
      <c r="L391" s="73"/>
      <c r="M391" s="73"/>
      <c r="N391" s="73"/>
      <c r="U391">
        <v>2016</v>
      </c>
      <c r="V391" s="15">
        <v>42435</v>
      </c>
      <c r="W391" t="s">
        <v>256</v>
      </c>
      <c r="X391" t="s">
        <v>230</v>
      </c>
      <c r="Y391" t="s">
        <v>225</v>
      </c>
      <c r="Z391">
        <v>0</v>
      </c>
      <c r="AA391">
        <v>0</v>
      </c>
      <c r="AB391">
        <v>0</v>
      </c>
      <c r="AE391">
        <v>0</v>
      </c>
    </row>
    <row r="392" spans="2:31" x14ac:dyDescent="0.35">
      <c r="B392" s="83"/>
      <c r="C392" s="84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U392">
        <v>2016</v>
      </c>
      <c r="V392" s="15">
        <v>42436</v>
      </c>
      <c r="W392" t="s">
        <v>256</v>
      </c>
      <c r="X392" t="s">
        <v>230</v>
      </c>
      <c r="Y392" t="s">
        <v>225</v>
      </c>
      <c r="Z392">
        <v>0</v>
      </c>
      <c r="AA392">
        <v>0</v>
      </c>
      <c r="AB392">
        <v>0</v>
      </c>
      <c r="AE392">
        <v>0</v>
      </c>
    </row>
    <row r="393" spans="2:31" x14ac:dyDescent="0.35">
      <c r="B393" s="83"/>
      <c r="C393" s="84"/>
      <c r="D393" s="73"/>
      <c r="E393" s="73"/>
      <c r="F393" s="73"/>
      <c r="G393" s="73"/>
      <c r="H393" s="73"/>
      <c r="I393" s="73"/>
      <c r="J393" s="73"/>
      <c r="K393" s="73"/>
      <c r="L393" s="73"/>
      <c r="M393" s="73"/>
      <c r="N393" s="73"/>
      <c r="U393">
        <v>2016</v>
      </c>
      <c r="V393" s="15">
        <v>42437</v>
      </c>
      <c r="W393" t="s">
        <v>256</v>
      </c>
      <c r="X393" t="s">
        <v>230</v>
      </c>
      <c r="Y393" t="s">
        <v>225</v>
      </c>
      <c r="Z393">
        <v>0</v>
      </c>
      <c r="AA393">
        <v>0</v>
      </c>
      <c r="AB393">
        <v>0</v>
      </c>
      <c r="AE393">
        <v>0</v>
      </c>
    </row>
    <row r="394" spans="2:31" x14ac:dyDescent="0.35">
      <c r="B394" s="83"/>
      <c r="C394" s="84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U394">
        <v>2016</v>
      </c>
      <c r="V394" s="15">
        <v>42438</v>
      </c>
      <c r="W394" t="s">
        <v>256</v>
      </c>
      <c r="X394" t="s">
        <v>230</v>
      </c>
      <c r="Y394" t="s">
        <v>225</v>
      </c>
      <c r="Z394">
        <v>0</v>
      </c>
      <c r="AA394">
        <v>0</v>
      </c>
      <c r="AB394">
        <v>0</v>
      </c>
      <c r="AE394">
        <v>0</v>
      </c>
    </row>
    <row r="395" spans="2:31" x14ac:dyDescent="0.35">
      <c r="B395" s="83"/>
      <c r="C395" s="84"/>
      <c r="D395" s="73"/>
      <c r="E395" s="73"/>
      <c r="F395" s="73"/>
      <c r="G395" s="73"/>
      <c r="H395" s="73"/>
      <c r="I395" s="73"/>
      <c r="J395" s="73"/>
      <c r="K395" s="73"/>
      <c r="L395" s="73"/>
      <c r="M395" s="73"/>
      <c r="N395" s="73"/>
      <c r="U395">
        <v>2016</v>
      </c>
      <c r="V395" s="15">
        <v>42439</v>
      </c>
      <c r="W395" t="s">
        <v>256</v>
      </c>
      <c r="X395" t="s">
        <v>230</v>
      </c>
      <c r="Y395" t="s">
        <v>225</v>
      </c>
      <c r="Z395">
        <v>0</v>
      </c>
      <c r="AA395">
        <v>0</v>
      </c>
      <c r="AB395">
        <v>0</v>
      </c>
      <c r="AE395">
        <v>0</v>
      </c>
    </row>
    <row r="396" spans="2:31" x14ac:dyDescent="0.35">
      <c r="B396" s="83"/>
      <c r="C396" s="84"/>
      <c r="D396" s="73"/>
      <c r="E396" s="73"/>
      <c r="F396" s="73"/>
      <c r="G396" s="73"/>
      <c r="H396" s="73"/>
      <c r="I396" s="73"/>
      <c r="J396" s="73"/>
      <c r="K396" s="73"/>
      <c r="L396" s="73"/>
      <c r="M396" s="73"/>
      <c r="N396" s="73"/>
      <c r="U396">
        <v>2016</v>
      </c>
      <c r="V396" s="15">
        <v>42440</v>
      </c>
      <c r="W396" t="s">
        <v>256</v>
      </c>
      <c r="X396" t="s">
        <v>230</v>
      </c>
      <c r="Y396" t="s">
        <v>225</v>
      </c>
      <c r="Z396">
        <v>0</v>
      </c>
      <c r="AA396">
        <v>0</v>
      </c>
      <c r="AB396">
        <v>0</v>
      </c>
      <c r="AE396">
        <v>0</v>
      </c>
    </row>
    <row r="397" spans="2:31" x14ac:dyDescent="0.35">
      <c r="B397" s="83"/>
      <c r="C397" s="84"/>
      <c r="D397" s="73"/>
      <c r="E397" s="73"/>
      <c r="F397" s="73"/>
      <c r="G397" s="73"/>
      <c r="H397" s="73"/>
      <c r="I397" s="73"/>
      <c r="J397" s="73"/>
      <c r="K397" s="73"/>
      <c r="L397" s="73"/>
      <c r="M397" s="73"/>
      <c r="N397" s="73"/>
      <c r="U397">
        <v>2016</v>
      </c>
      <c r="V397" s="15">
        <v>42441</v>
      </c>
      <c r="W397" t="s">
        <v>256</v>
      </c>
      <c r="X397" t="s">
        <v>230</v>
      </c>
      <c r="Y397" t="s">
        <v>225</v>
      </c>
      <c r="Z397">
        <v>0</v>
      </c>
      <c r="AA397">
        <v>0</v>
      </c>
      <c r="AB397">
        <v>0</v>
      </c>
      <c r="AE397">
        <v>0</v>
      </c>
    </row>
    <row r="398" spans="2:31" x14ac:dyDescent="0.35">
      <c r="B398" s="83"/>
      <c r="C398" s="84"/>
      <c r="D398" s="73"/>
      <c r="E398" s="73"/>
      <c r="F398" s="73"/>
      <c r="G398" s="73"/>
      <c r="H398" s="73"/>
      <c r="I398" s="73"/>
      <c r="J398" s="73"/>
      <c r="K398" s="73"/>
      <c r="L398" s="73"/>
      <c r="M398" s="73"/>
      <c r="N398" s="73"/>
      <c r="U398">
        <v>2016</v>
      </c>
      <c r="V398" s="15">
        <v>42442</v>
      </c>
      <c r="W398" t="s">
        <v>256</v>
      </c>
      <c r="X398" t="s">
        <v>230</v>
      </c>
      <c r="Y398" t="s">
        <v>225</v>
      </c>
      <c r="Z398">
        <v>0</v>
      </c>
      <c r="AA398">
        <v>0</v>
      </c>
      <c r="AB398">
        <v>0</v>
      </c>
      <c r="AE398">
        <v>0</v>
      </c>
    </row>
    <row r="399" spans="2:31" x14ac:dyDescent="0.35">
      <c r="B399" s="83"/>
      <c r="C399" s="84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U399">
        <v>2016</v>
      </c>
      <c r="V399" s="15">
        <v>42443</v>
      </c>
      <c r="W399" t="s">
        <v>256</v>
      </c>
      <c r="X399" t="s">
        <v>230</v>
      </c>
      <c r="Y399" t="s">
        <v>225</v>
      </c>
      <c r="Z399">
        <v>0</v>
      </c>
      <c r="AA399">
        <v>0</v>
      </c>
      <c r="AB399">
        <v>0</v>
      </c>
      <c r="AE399">
        <v>0</v>
      </c>
    </row>
    <row r="400" spans="2:31" x14ac:dyDescent="0.35">
      <c r="B400" s="83"/>
      <c r="C400" s="84"/>
      <c r="D400" s="73"/>
      <c r="E400" s="73"/>
      <c r="F400" s="73"/>
      <c r="G400" s="73"/>
      <c r="H400" s="73"/>
      <c r="I400" s="73"/>
      <c r="J400" s="73"/>
      <c r="K400" s="73"/>
      <c r="L400" s="73"/>
      <c r="M400" s="73"/>
      <c r="N400" s="73"/>
      <c r="U400">
        <v>2016</v>
      </c>
      <c r="V400" s="15">
        <v>42444</v>
      </c>
      <c r="W400" t="s">
        <v>256</v>
      </c>
      <c r="X400" t="s">
        <v>230</v>
      </c>
      <c r="Y400" t="s">
        <v>225</v>
      </c>
      <c r="Z400">
        <v>0</v>
      </c>
      <c r="AA400">
        <v>0</v>
      </c>
      <c r="AB400">
        <v>0</v>
      </c>
      <c r="AE400">
        <v>0</v>
      </c>
    </row>
    <row r="401" spans="2:31" x14ac:dyDescent="0.35">
      <c r="B401" s="83"/>
      <c r="C401" s="84"/>
      <c r="D401" s="73"/>
      <c r="E401" s="73"/>
      <c r="F401" s="73"/>
      <c r="G401" s="73"/>
      <c r="H401" s="73"/>
      <c r="I401" s="73"/>
      <c r="J401" s="73"/>
      <c r="K401" s="73"/>
      <c r="L401" s="73"/>
      <c r="M401" s="73"/>
      <c r="N401" s="73"/>
      <c r="U401">
        <v>2016</v>
      </c>
      <c r="V401" s="15">
        <v>42445</v>
      </c>
      <c r="W401" t="s">
        <v>256</v>
      </c>
      <c r="X401" t="s">
        <v>230</v>
      </c>
      <c r="Y401" t="s">
        <v>225</v>
      </c>
      <c r="Z401">
        <v>0</v>
      </c>
      <c r="AA401">
        <v>0</v>
      </c>
      <c r="AB401">
        <v>0</v>
      </c>
      <c r="AE401">
        <v>0</v>
      </c>
    </row>
    <row r="402" spans="2:31" x14ac:dyDescent="0.35">
      <c r="B402" s="83"/>
      <c r="C402" s="84"/>
      <c r="D402" s="73"/>
      <c r="E402" s="73"/>
      <c r="F402" s="73"/>
      <c r="G402" s="73"/>
      <c r="H402" s="73"/>
      <c r="I402" s="73"/>
      <c r="J402" s="73"/>
      <c r="K402" s="73"/>
      <c r="L402" s="73"/>
      <c r="M402" s="73"/>
      <c r="N402" s="73"/>
      <c r="U402">
        <v>2016</v>
      </c>
      <c r="V402" s="15">
        <v>42446</v>
      </c>
      <c r="W402" t="s">
        <v>256</v>
      </c>
      <c r="X402" t="s">
        <v>230</v>
      </c>
      <c r="Y402" t="s">
        <v>225</v>
      </c>
      <c r="Z402">
        <v>0</v>
      </c>
      <c r="AA402">
        <v>0</v>
      </c>
      <c r="AB402">
        <v>0</v>
      </c>
      <c r="AE402">
        <v>0</v>
      </c>
    </row>
    <row r="403" spans="2:31" x14ac:dyDescent="0.35">
      <c r="B403" s="83"/>
      <c r="C403" s="84"/>
      <c r="D403" s="73"/>
      <c r="E403" s="73"/>
      <c r="F403" s="73"/>
      <c r="G403" s="73"/>
      <c r="H403" s="73"/>
      <c r="I403" s="73"/>
      <c r="J403" s="73"/>
      <c r="K403" s="73"/>
      <c r="L403" s="73"/>
      <c r="M403" s="73"/>
      <c r="N403" s="73"/>
      <c r="U403">
        <v>2016</v>
      </c>
      <c r="V403" s="15">
        <v>42447</v>
      </c>
      <c r="W403" t="s">
        <v>256</v>
      </c>
      <c r="X403" t="s">
        <v>230</v>
      </c>
      <c r="Y403" t="s">
        <v>225</v>
      </c>
      <c r="Z403">
        <v>0</v>
      </c>
      <c r="AA403">
        <v>0</v>
      </c>
      <c r="AB403">
        <v>0</v>
      </c>
      <c r="AE403">
        <v>0</v>
      </c>
    </row>
    <row r="404" spans="2:31" x14ac:dyDescent="0.35">
      <c r="B404" s="83"/>
      <c r="C404" s="84"/>
      <c r="D404" s="73"/>
      <c r="E404" s="73"/>
      <c r="F404" s="73"/>
      <c r="G404" s="73"/>
      <c r="H404" s="73"/>
      <c r="I404" s="73"/>
      <c r="J404" s="73"/>
      <c r="K404" s="73"/>
      <c r="L404" s="73"/>
      <c r="M404" s="73"/>
      <c r="N404" s="73"/>
      <c r="U404">
        <v>2016</v>
      </c>
      <c r="V404" s="15">
        <v>42448</v>
      </c>
      <c r="W404" t="s">
        <v>256</v>
      </c>
      <c r="X404" t="s">
        <v>230</v>
      </c>
      <c r="Y404" t="s">
        <v>225</v>
      </c>
      <c r="Z404">
        <v>0</v>
      </c>
      <c r="AA404">
        <v>0</v>
      </c>
      <c r="AB404">
        <v>0</v>
      </c>
      <c r="AE404">
        <v>0</v>
      </c>
    </row>
    <row r="405" spans="2:31" x14ac:dyDescent="0.35">
      <c r="B405" s="83"/>
      <c r="C405" s="84"/>
      <c r="D405" s="73"/>
      <c r="E405" s="73"/>
      <c r="F405" s="73"/>
      <c r="G405" s="73"/>
      <c r="H405" s="73"/>
      <c r="I405" s="73"/>
      <c r="J405" s="73"/>
      <c r="K405" s="73"/>
      <c r="L405" s="73"/>
      <c r="M405" s="73"/>
      <c r="N405" s="73"/>
      <c r="U405">
        <v>2016</v>
      </c>
      <c r="V405" s="15">
        <v>42449</v>
      </c>
      <c r="W405" t="s">
        <v>256</v>
      </c>
      <c r="X405" t="s">
        <v>230</v>
      </c>
      <c r="Y405" t="s">
        <v>225</v>
      </c>
      <c r="Z405">
        <v>0</v>
      </c>
      <c r="AA405">
        <v>0</v>
      </c>
      <c r="AB405">
        <v>0</v>
      </c>
      <c r="AE405">
        <v>0</v>
      </c>
    </row>
    <row r="406" spans="2:31" x14ac:dyDescent="0.35">
      <c r="B406" s="83"/>
      <c r="C406" s="84"/>
      <c r="D406" s="73"/>
      <c r="E406" s="73"/>
      <c r="F406" s="73"/>
      <c r="G406" s="73"/>
      <c r="H406" s="73"/>
      <c r="I406" s="73"/>
      <c r="J406" s="73"/>
      <c r="K406" s="73"/>
      <c r="L406" s="73"/>
      <c r="M406" s="73"/>
      <c r="N406" s="73"/>
      <c r="U406">
        <v>2016</v>
      </c>
      <c r="V406" s="15">
        <v>42450</v>
      </c>
      <c r="W406" t="s">
        <v>256</v>
      </c>
      <c r="X406" t="s">
        <v>230</v>
      </c>
      <c r="Y406" t="s">
        <v>225</v>
      </c>
      <c r="Z406">
        <v>0</v>
      </c>
      <c r="AA406">
        <v>0</v>
      </c>
      <c r="AB406">
        <v>0</v>
      </c>
      <c r="AE406">
        <v>0</v>
      </c>
    </row>
    <row r="407" spans="2:31" x14ac:dyDescent="0.35">
      <c r="B407" s="83"/>
      <c r="C407" s="84"/>
      <c r="D407" s="73"/>
      <c r="E407" s="73"/>
      <c r="F407" s="73"/>
      <c r="G407" s="73"/>
      <c r="H407" s="73"/>
      <c r="I407" s="73"/>
      <c r="J407" s="73"/>
      <c r="K407" s="73"/>
      <c r="L407" s="73"/>
      <c r="M407" s="73"/>
      <c r="N407" s="73"/>
      <c r="U407">
        <v>2016</v>
      </c>
      <c r="V407" s="15">
        <v>42451</v>
      </c>
      <c r="W407" t="s">
        <v>256</v>
      </c>
      <c r="X407" t="s">
        <v>230</v>
      </c>
      <c r="Y407" t="s">
        <v>225</v>
      </c>
      <c r="Z407">
        <v>18.37</v>
      </c>
      <c r="AA407">
        <v>20.3</v>
      </c>
      <c r="AB407">
        <v>1.92</v>
      </c>
      <c r="AE407">
        <v>20300</v>
      </c>
    </row>
    <row r="408" spans="2:31" x14ac:dyDescent="0.35">
      <c r="B408" s="83"/>
      <c r="C408" s="84"/>
      <c r="D408" s="73"/>
      <c r="E408" s="73"/>
      <c r="F408" s="73"/>
      <c r="G408" s="73"/>
      <c r="H408" s="73"/>
      <c r="I408" s="73"/>
      <c r="J408" s="73"/>
      <c r="K408" s="73"/>
      <c r="L408" s="73"/>
      <c r="M408" s="73"/>
      <c r="N408" s="73"/>
      <c r="U408">
        <v>2016</v>
      </c>
      <c r="V408" s="15">
        <v>42452</v>
      </c>
      <c r="W408" t="s">
        <v>256</v>
      </c>
      <c r="X408" t="s">
        <v>230</v>
      </c>
      <c r="Y408" t="s">
        <v>225</v>
      </c>
      <c r="Z408">
        <v>43.63</v>
      </c>
      <c r="AA408">
        <v>48.2</v>
      </c>
      <c r="AB408">
        <v>4.57</v>
      </c>
      <c r="AE408">
        <v>48200</v>
      </c>
    </row>
    <row r="409" spans="2:31" x14ac:dyDescent="0.35">
      <c r="B409" s="83"/>
      <c r="C409" s="84"/>
      <c r="D409" s="73"/>
      <c r="E409" s="73"/>
      <c r="F409" s="73"/>
      <c r="G409" s="73"/>
      <c r="H409" s="73"/>
      <c r="I409" s="73"/>
      <c r="J409" s="73"/>
      <c r="K409" s="73"/>
      <c r="L409" s="73"/>
      <c r="M409" s="73"/>
      <c r="N409" s="73"/>
      <c r="U409">
        <v>2016</v>
      </c>
      <c r="V409" s="15">
        <v>42453</v>
      </c>
      <c r="W409" t="s">
        <v>256</v>
      </c>
      <c r="X409" t="s">
        <v>230</v>
      </c>
      <c r="Y409" t="s">
        <v>225</v>
      </c>
      <c r="Z409">
        <v>69.180000000000007</v>
      </c>
      <c r="AA409">
        <v>76.430000000000007</v>
      </c>
      <c r="AB409">
        <v>7.24</v>
      </c>
      <c r="AE409">
        <v>76430</v>
      </c>
    </row>
    <row r="410" spans="2:31" x14ac:dyDescent="0.35">
      <c r="B410" s="83"/>
      <c r="C410" s="84"/>
      <c r="D410" s="73"/>
      <c r="E410" s="73"/>
      <c r="F410" s="73"/>
      <c r="G410" s="73"/>
      <c r="H410" s="73"/>
      <c r="I410" s="73"/>
      <c r="J410" s="73"/>
      <c r="K410" s="73"/>
      <c r="L410" s="73"/>
      <c r="M410" s="73"/>
      <c r="N410" s="73"/>
      <c r="U410">
        <v>2016</v>
      </c>
      <c r="V410" s="15">
        <v>42454</v>
      </c>
      <c r="W410" t="s">
        <v>256</v>
      </c>
      <c r="X410" t="s">
        <v>230</v>
      </c>
      <c r="Y410" t="s">
        <v>225</v>
      </c>
      <c r="Z410">
        <v>94.65</v>
      </c>
      <c r="AA410">
        <v>104.57</v>
      </c>
      <c r="AB410">
        <v>9.91</v>
      </c>
      <c r="AE410">
        <v>104570</v>
      </c>
    </row>
    <row r="411" spans="2:31" x14ac:dyDescent="0.35">
      <c r="B411" s="83"/>
      <c r="C411" s="84"/>
      <c r="D411" s="73"/>
      <c r="E411" s="73"/>
      <c r="F411" s="73"/>
      <c r="G411" s="73"/>
      <c r="H411" s="73"/>
      <c r="I411" s="73"/>
      <c r="J411" s="73"/>
      <c r="K411" s="73"/>
      <c r="L411" s="73"/>
      <c r="M411" s="73"/>
      <c r="N411" s="73"/>
      <c r="U411">
        <v>2016</v>
      </c>
      <c r="V411" s="15">
        <v>42455</v>
      </c>
      <c r="W411" t="s">
        <v>256</v>
      </c>
      <c r="X411" t="s">
        <v>230</v>
      </c>
      <c r="Y411" t="s">
        <v>225</v>
      </c>
      <c r="Z411">
        <v>120.03</v>
      </c>
      <c r="AA411">
        <v>132.6</v>
      </c>
      <c r="AB411">
        <v>12.57</v>
      </c>
      <c r="AE411">
        <v>132600</v>
      </c>
    </row>
    <row r="412" spans="2:31" x14ac:dyDescent="0.35">
      <c r="B412" s="83"/>
      <c r="C412" s="84"/>
      <c r="D412" s="73"/>
      <c r="E412" s="73"/>
      <c r="F412" s="73"/>
      <c r="G412" s="73"/>
      <c r="H412" s="73"/>
      <c r="I412" s="73"/>
      <c r="J412" s="73"/>
      <c r="K412" s="73"/>
      <c r="L412" s="73"/>
      <c r="M412" s="73"/>
      <c r="N412" s="73"/>
      <c r="U412">
        <v>2016</v>
      </c>
      <c r="V412" s="15">
        <v>42456</v>
      </c>
      <c r="W412" t="s">
        <v>256</v>
      </c>
      <c r="X412" t="s">
        <v>230</v>
      </c>
      <c r="Y412" t="s">
        <v>225</v>
      </c>
      <c r="Z412">
        <v>145.88999999999999</v>
      </c>
      <c r="AA412">
        <v>161.16</v>
      </c>
      <c r="AB412">
        <v>15.28</v>
      </c>
      <c r="AE412">
        <v>161160</v>
      </c>
    </row>
    <row r="413" spans="2:31" x14ac:dyDescent="0.35">
      <c r="B413" s="83"/>
      <c r="C413" s="84"/>
      <c r="D413" s="73"/>
      <c r="E413" s="73"/>
      <c r="F413" s="73"/>
      <c r="G413" s="73"/>
      <c r="H413" s="73"/>
      <c r="I413" s="73"/>
      <c r="J413" s="73"/>
      <c r="K413" s="73"/>
      <c r="L413" s="73"/>
      <c r="M413" s="73"/>
      <c r="N413" s="73"/>
      <c r="U413">
        <v>2016</v>
      </c>
      <c r="V413" s="15">
        <v>42457</v>
      </c>
      <c r="W413" t="s">
        <v>256</v>
      </c>
      <c r="X413" t="s">
        <v>230</v>
      </c>
      <c r="Y413" t="s">
        <v>225</v>
      </c>
      <c r="Z413">
        <v>171.37</v>
      </c>
      <c r="AA413">
        <v>189.31</v>
      </c>
      <c r="AB413">
        <v>17.940000000000001</v>
      </c>
      <c r="AE413">
        <v>189310</v>
      </c>
    </row>
    <row r="414" spans="2:31" x14ac:dyDescent="0.35">
      <c r="B414" s="83"/>
      <c r="C414" s="84"/>
      <c r="D414" s="73"/>
      <c r="E414" s="73"/>
      <c r="F414" s="73"/>
      <c r="G414" s="73"/>
      <c r="H414" s="73"/>
      <c r="I414" s="73"/>
      <c r="J414" s="73"/>
      <c r="K414" s="73"/>
      <c r="L414" s="73"/>
      <c r="M414" s="73"/>
      <c r="N414" s="73"/>
      <c r="U414">
        <v>2016</v>
      </c>
      <c r="V414" s="15">
        <v>42458</v>
      </c>
      <c r="W414" t="s">
        <v>256</v>
      </c>
      <c r="X414" t="s">
        <v>230</v>
      </c>
      <c r="Y414" t="s">
        <v>225</v>
      </c>
      <c r="Z414">
        <v>198.38</v>
      </c>
      <c r="AA414">
        <v>219.16</v>
      </c>
      <c r="AB414">
        <v>20.77</v>
      </c>
      <c r="AE414">
        <v>219160</v>
      </c>
    </row>
    <row r="415" spans="2:31" x14ac:dyDescent="0.35">
      <c r="B415" s="83"/>
      <c r="C415" s="84"/>
      <c r="D415" s="73"/>
      <c r="E415" s="73"/>
      <c r="F415" s="73"/>
      <c r="G415" s="73"/>
      <c r="H415" s="73"/>
      <c r="I415" s="73"/>
      <c r="J415" s="73"/>
      <c r="K415" s="73"/>
      <c r="L415" s="73"/>
      <c r="M415" s="73"/>
      <c r="N415" s="73"/>
      <c r="U415">
        <v>2016</v>
      </c>
      <c r="V415" s="15">
        <v>42459</v>
      </c>
      <c r="W415" t="s">
        <v>256</v>
      </c>
      <c r="X415" t="s">
        <v>230</v>
      </c>
      <c r="Y415" t="s">
        <v>225</v>
      </c>
      <c r="Z415">
        <v>224.91</v>
      </c>
      <c r="AA415">
        <v>248.46</v>
      </c>
      <c r="AB415">
        <v>23.55</v>
      </c>
      <c r="AE415">
        <v>248460</v>
      </c>
    </row>
    <row r="416" spans="2:31" x14ac:dyDescent="0.35">
      <c r="B416" s="83"/>
      <c r="C416" s="84"/>
      <c r="D416" s="73"/>
      <c r="E416" s="73"/>
      <c r="F416" s="73"/>
      <c r="G416" s="73"/>
      <c r="H416" s="73"/>
      <c r="I416" s="73"/>
      <c r="J416" s="73"/>
      <c r="K416" s="73"/>
      <c r="L416" s="73"/>
      <c r="M416" s="73"/>
      <c r="N416" s="73"/>
      <c r="U416">
        <v>2016</v>
      </c>
      <c r="V416" s="15">
        <v>42460</v>
      </c>
      <c r="W416" t="s">
        <v>256</v>
      </c>
      <c r="X416" t="s">
        <v>230</v>
      </c>
      <c r="Y416" t="s">
        <v>225</v>
      </c>
      <c r="Z416">
        <v>251.36</v>
      </c>
      <c r="AA416">
        <v>277.68</v>
      </c>
      <c r="AB416">
        <v>26.32</v>
      </c>
      <c r="AE416">
        <v>277680</v>
      </c>
    </row>
    <row r="417" spans="2:31" x14ac:dyDescent="0.35">
      <c r="B417" s="83"/>
      <c r="C417" s="84"/>
      <c r="D417" s="73"/>
      <c r="E417" s="73"/>
      <c r="F417" s="73"/>
      <c r="G417" s="73"/>
      <c r="H417" s="73"/>
      <c r="I417" s="73"/>
      <c r="J417" s="73"/>
      <c r="K417" s="73"/>
      <c r="L417" s="73"/>
      <c r="M417" s="73"/>
      <c r="N417" s="73"/>
      <c r="U417">
        <v>2016</v>
      </c>
      <c r="V417" s="15">
        <v>42461</v>
      </c>
      <c r="W417" t="s">
        <v>257</v>
      </c>
      <c r="X417" t="s">
        <v>230</v>
      </c>
      <c r="Y417" t="s">
        <v>225</v>
      </c>
      <c r="Z417">
        <v>276.56</v>
      </c>
      <c r="AA417">
        <v>305.52</v>
      </c>
      <c r="AB417">
        <v>28.96</v>
      </c>
      <c r="AE417">
        <v>305520</v>
      </c>
    </row>
    <row r="418" spans="2:31" x14ac:dyDescent="0.35">
      <c r="B418" s="83"/>
      <c r="C418" s="84"/>
      <c r="D418" s="73"/>
      <c r="E418" s="73"/>
      <c r="F418" s="73"/>
      <c r="G418" s="73"/>
      <c r="H418" s="73"/>
      <c r="I418" s="73"/>
      <c r="J418" s="73"/>
      <c r="K418" s="73"/>
      <c r="L418" s="73"/>
      <c r="M418" s="73"/>
      <c r="N418" s="73"/>
      <c r="U418">
        <v>2016</v>
      </c>
      <c r="V418" s="15">
        <v>42462</v>
      </c>
      <c r="W418" t="s">
        <v>257</v>
      </c>
      <c r="X418" t="s">
        <v>230</v>
      </c>
      <c r="Y418" t="s">
        <v>225</v>
      </c>
      <c r="Z418">
        <v>302.89999999999998</v>
      </c>
      <c r="AA418">
        <v>334.62</v>
      </c>
      <c r="AB418">
        <v>31.72</v>
      </c>
      <c r="AE418">
        <v>334620</v>
      </c>
    </row>
    <row r="419" spans="2:31" x14ac:dyDescent="0.35">
      <c r="B419" s="83"/>
      <c r="C419" s="84"/>
      <c r="D419" s="73"/>
      <c r="E419" s="73"/>
      <c r="F419" s="73"/>
      <c r="G419" s="73"/>
      <c r="H419" s="73"/>
      <c r="I419" s="73"/>
      <c r="J419" s="73"/>
      <c r="K419" s="73"/>
      <c r="L419" s="73"/>
      <c r="M419" s="73"/>
      <c r="N419" s="73"/>
      <c r="U419">
        <v>2016</v>
      </c>
      <c r="V419" s="15">
        <v>42463</v>
      </c>
      <c r="W419" t="s">
        <v>257</v>
      </c>
      <c r="X419" t="s">
        <v>230</v>
      </c>
      <c r="Y419" t="s">
        <v>225</v>
      </c>
      <c r="Z419">
        <v>328.81</v>
      </c>
      <c r="AA419">
        <v>363.24</v>
      </c>
      <c r="AB419">
        <v>34.43</v>
      </c>
      <c r="AE419">
        <v>363240</v>
      </c>
    </row>
    <row r="420" spans="2:31" x14ac:dyDescent="0.35">
      <c r="B420" s="83"/>
      <c r="C420" s="84"/>
      <c r="D420" s="73"/>
      <c r="E420" s="73"/>
      <c r="F420" s="73"/>
      <c r="G420" s="73"/>
      <c r="H420" s="73"/>
      <c r="I420" s="73"/>
      <c r="J420" s="73"/>
      <c r="K420" s="73"/>
      <c r="L420" s="73"/>
      <c r="M420" s="73"/>
      <c r="N420" s="73"/>
      <c r="U420">
        <v>2016</v>
      </c>
      <c r="V420" s="15">
        <v>42464</v>
      </c>
      <c r="W420" t="s">
        <v>257</v>
      </c>
      <c r="X420" t="s">
        <v>230</v>
      </c>
      <c r="Y420" t="s">
        <v>225</v>
      </c>
      <c r="Z420">
        <v>353.85</v>
      </c>
      <c r="AA420">
        <v>390.9</v>
      </c>
      <c r="AB420">
        <v>37.049999999999997</v>
      </c>
      <c r="AE420">
        <v>390900</v>
      </c>
    </row>
    <row r="421" spans="2:31" x14ac:dyDescent="0.35">
      <c r="B421" s="83"/>
      <c r="C421" s="84"/>
      <c r="D421" s="73"/>
      <c r="E421" s="73"/>
      <c r="F421" s="73"/>
      <c r="G421" s="73"/>
      <c r="H421" s="73"/>
      <c r="I421" s="73"/>
      <c r="J421" s="73"/>
      <c r="K421" s="73"/>
      <c r="L421" s="73"/>
      <c r="M421" s="73"/>
      <c r="N421" s="73"/>
      <c r="U421">
        <v>2016</v>
      </c>
      <c r="V421" s="15">
        <v>42465</v>
      </c>
      <c r="W421" t="s">
        <v>257</v>
      </c>
      <c r="X421" t="s">
        <v>230</v>
      </c>
      <c r="Y421" t="s">
        <v>225</v>
      </c>
      <c r="Z421">
        <v>379.09</v>
      </c>
      <c r="AA421">
        <v>418.79</v>
      </c>
      <c r="AB421">
        <v>39.700000000000003</v>
      </c>
      <c r="AE421">
        <v>418790</v>
      </c>
    </row>
    <row r="422" spans="2:31" x14ac:dyDescent="0.35">
      <c r="B422" s="83"/>
      <c r="C422" s="84"/>
      <c r="D422" s="73"/>
      <c r="E422" s="73"/>
      <c r="F422" s="73"/>
      <c r="G422" s="73"/>
      <c r="H422" s="73"/>
      <c r="I422" s="73"/>
      <c r="J422" s="73"/>
      <c r="K422" s="73"/>
      <c r="L422" s="73"/>
      <c r="M422" s="73"/>
      <c r="N422" s="73"/>
      <c r="U422">
        <v>2016</v>
      </c>
      <c r="V422" s="15">
        <v>42466</v>
      </c>
      <c r="W422" t="s">
        <v>257</v>
      </c>
      <c r="X422" t="s">
        <v>230</v>
      </c>
      <c r="Y422" t="s">
        <v>225</v>
      </c>
      <c r="Z422">
        <v>405.86</v>
      </c>
      <c r="AA422">
        <v>448.36</v>
      </c>
      <c r="AB422">
        <v>42.5</v>
      </c>
      <c r="AE422">
        <v>448360</v>
      </c>
    </row>
    <row r="423" spans="2:31" x14ac:dyDescent="0.35">
      <c r="B423" s="83"/>
      <c r="C423" s="84"/>
      <c r="D423" s="73"/>
      <c r="E423" s="73"/>
      <c r="F423" s="73"/>
      <c r="G423" s="73"/>
      <c r="H423" s="73"/>
      <c r="I423" s="73"/>
      <c r="J423" s="73"/>
      <c r="K423" s="73"/>
      <c r="L423" s="73"/>
      <c r="M423" s="73"/>
      <c r="N423" s="73"/>
      <c r="U423">
        <v>2016</v>
      </c>
      <c r="V423" s="15">
        <v>42467</v>
      </c>
      <c r="W423" t="s">
        <v>257</v>
      </c>
      <c r="X423" t="s">
        <v>230</v>
      </c>
      <c r="Y423" t="s">
        <v>225</v>
      </c>
      <c r="Z423">
        <v>432.79</v>
      </c>
      <c r="AA423">
        <v>478.11</v>
      </c>
      <c r="AB423">
        <v>45.32</v>
      </c>
      <c r="AE423">
        <v>478110</v>
      </c>
    </row>
    <row r="424" spans="2:31" x14ac:dyDescent="0.35">
      <c r="B424" s="83"/>
      <c r="C424" s="84"/>
      <c r="D424" s="73"/>
      <c r="E424" s="73"/>
      <c r="F424" s="73"/>
      <c r="G424" s="73"/>
      <c r="H424" s="73"/>
      <c r="I424" s="73"/>
      <c r="J424" s="73"/>
      <c r="K424" s="73"/>
      <c r="L424" s="73"/>
      <c r="M424" s="73"/>
      <c r="N424" s="73"/>
      <c r="U424">
        <v>2016</v>
      </c>
      <c r="V424" s="15">
        <v>42468</v>
      </c>
      <c r="W424" t="s">
        <v>257</v>
      </c>
      <c r="X424" t="s">
        <v>230</v>
      </c>
      <c r="Y424" t="s">
        <v>225</v>
      </c>
      <c r="Z424">
        <v>459.45</v>
      </c>
      <c r="AA424">
        <v>507.56</v>
      </c>
      <c r="AB424">
        <v>48.11</v>
      </c>
      <c r="AE424">
        <v>507560</v>
      </c>
    </row>
    <row r="425" spans="2:31" x14ac:dyDescent="0.35">
      <c r="B425" s="83"/>
      <c r="C425" s="84"/>
      <c r="D425" s="73"/>
      <c r="E425" s="73"/>
      <c r="F425" s="73"/>
      <c r="G425" s="73"/>
      <c r="H425" s="73"/>
      <c r="I425" s="73"/>
      <c r="J425" s="73"/>
      <c r="K425" s="73"/>
      <c r="L425" s="73"/>
      <c r="M425" s="73"/>
      <c r="N425" s="73"/>
      <c r="U425">
        <v>2016</v>
      </c>
      <c r="V425" s="15">
        <v>42469</v>
      </c>
      <c r="W425" t="s">
        <v>257</v>
      </c>
      <c r="X425" t="s">
        <v>230</v>
      </c>
      <c r="Y425" t="s">
        <v>225</v>
      </c>
      <c r="Z425">
        <v>486.02</v>
      </c>
      <c r="AA425">
        <v>536.91</v>
      </c>
      <c r="AB425">
        <v>50.89</v>
      </c>
      <c r="AE425">
        <v>536910</v>
      </c>
    </row>
    <row r="426" spans="2:31" x14ac:dyDescent="0.35">
      <c r="B426" s="83"/>
      <c r="C426" s="84"/>
      <c r="D426" s="73"/>
      <c r="E426" s="73"/>
      <c r="F426" s="73"/>
      <c r="G426" s="73"/>
      <c r="H426" s="73"/>
      <c r="I426" s="73"/>
      <c r="J426" s="73"/>
      <c r="K426" s="73"/>
      <c r="L426" s="73"/>
      <c r="M426" s="73"/>
      <c r="N426" s="73"/>
      <c r="U426">
        <v>2016</v>
      </c>
      <c r="V426" s="15">
        <v>42470</v>
      </c>
      <c r="W426" t="s">
        <v>257</v>
      </c>
      <c r="X426" t="s">
        <v>230</v>
      </c>
      <c r="Y426" t="s">
        <v>225</v>
      </c>
      <c r="Z426">
        <v>512.1</v>
      </c>
      <c r="AA426">
        <v>565.72</v>
      </c>
      <c r="AB426">
        <v>53.62</v>
      </c>
      <c r="AE426">
        <v>565720</v>
      </c>
    </row>
    <row r="427" spans="2:31" x14ac:dyDescent="0.35">
      <c r="B427" s="83"/>
      <c r="C427" s="84"/>
      <c r="D427" s="73"/>
      <c r="E427" s="73"/>
      <c r="F427" s="73"/>
      <c r="G427" s="73"/>
      <c r="H427" s="73"/>
      <c r="I427" s="73"/>
      <c r="J427" s="73"/>
      <c r="K427" s="73"/>
      <c r="L427" s="73"/>
      <c r="M427" s="73"/>
      <c r="N427" s="73"/>
      <c r="U427">
        <v>2016</v>
      </c>
      <c r="V427" s="15">
        <v>42471</v>
      </c>
      <c r="W427" t="s">
        <v>257</v>
      </c>
      <c r="X427" t="s">
        <v>230</v>
      </c>
      <c r="Y427" t="s">
        <v>225</v>
      </c>
      <c r="Z427">
        <v>538.26</v>
      </c>
      <c r="AA427">
        <v>594.62</v>
      </c>
      <c r="AB427">
        <v>56.36</v>
      </c>
      <c r="AE427">
        <v>594620</v>
      </c>
    </row>
    <row r="428" spans="2:31" x14ac:dyDescent="0.35">
      <c r="B428" s="83"/>
      <c r="C428" s="84"/>
      <c r="D428" s="73"/>
      <c r="E428" s="73"/>
      <c r="F428" s="73"/>
      <c r="G428" s="73"/>
      <c r="H428" s="73"/>
      <c r="I428" s="73"/>
      <c r="J428" s="73"/>
      <c r="K428" s="73"/>
      <c r="L428" s="73"/>
      <c r="M428" s="73"/>
      <c r="N428" s="73"/>
      <c r="U428">
        <v>2016</v>
      </c>
      <c r="V428" s="15">
        <v>42472</v>
      </c>
      <c r="W428" t="s">
        <v>257</v>
      </c>
      <c r="X428" t="s">
        <v>230</v>
      </c>
      <c r="Y428" t="s">
        <v>225</v>
      </c>
      <c r="Z428">
        <v>539.12</v>
      </c>
      <c r="AA428">
        <v>595.57000000000005</v>
      </c>
      <c r="AB428">
        <v>56.45</v>
      </c>
      <c r="AE428">
        <v>595570</v>
      </c>
    </row>
    <row r="429" spans="2:31" x14ac:dyDescent="0.35">
      <c r="B429" s="83"/>
      <c r="C429" s="84"/>
      <c r="D429" s="73"/>
      <c r="E429" s="73"/>
      <c r="F429" s="73"/>
      <c r="G429" s="73"/>
      <c r="H429" s="73"/>
      <c r="I429" s="73"/>
      <c r="J429" s="73"/>
      <c r="K429" s="73"/>
      <c r="L429" s="73"/>
      <c r="M429" s="73"/>
      <c r="N429" s="73"/>
      <c r="U429">
        <v>2016</v>
      </c>
      <c r="V429" s="15">
        <v>42473</v>
      </c>
      <c r="W429" t="s">
        <v>257</v>
      </c>
      <c r="X429" t="s">
        <v>230</v>
      </c>
      <c r="Y429" t="s">
        <v>225</v>
      </c>
      <c r="Z429">
        <v>539.48</v>
      </c>
      <c r="AA429">
        <v>595.97</v>
      </c>
      <c r="AB429">
        <v>56.49</v>
      </c>
      <c r="AE429">
        <v>595970</v>
      </c>
    </row>
    <row r="430" spans="2:31" x14ac:dyDescent="0.35">
      <c r="B430" s="83"/>
      <c r="C430" s="84"/>
      <c r="D430" s="73"/>
      <c r="E430" s="73"/>
      <c r="F430" s="73"/>
      <c r="G430" s="73"/>
      <c r="H430" s="73"/>
      <c r="I430" s="73"/>
      <c r="J430" s="73"/>
      <c r="K430" s="73"/>
      <c r="L430" s="73"/>
      <c r="M430" s="73"/>
      <c r="N430" s="73"/>
      <c r="U430">
        <v>2016</v>
      </c>
      <c r="V430" s="15">
        <v>42474</v>
      </c>
      <c r="W430" t="s">
        <v>257</v>
      </c>
      <c r="X430" t="s">
        <v>230</v>
      </c>
      <c r="Y430" t="s">
        <v>225</v>
      </c>
      <c r="Z430">
        <v>539.17999999999995</v>
      </c>
      <c r="AA430">
        <v>595.64</v>
      </c>
      <c r="AB430">
        <v>56.46</v>
      </c>
      <c r="AE430">
        <v>595640</v>
      </c>
    </row>
    <row r="431" spans="2:31" x14ac:dyDescent="0.35">
      <c r="B431" s="83"/>
      <c r="C431" s="84"/>
      <c r="D431" s="73"/>
      <c r="E431" s="73"/>
      <c r="F431" s="73"/>
      <c r="G431" s="73"/>
      <c r="H431" s="73"/>
      <c r="I431" s="73"/>
      <c r="J431" s="73"/>
      <c r="K431" s="73"/>
      <c r="L431" s="73"/>
      <c r="M431" s="73"/>
      <c r="N431" s="73"/>
      <c r="U431">
        <v>2016</v>
      </c>
      <c r="V431" s="15">
        <v>42475</v>
      </c>
      <c r="W431" t="s">
        <v>257</v>
      </c>
      <c r="X431" t="s">
        <v>230</v>
      </c>
      <c r="Y431" t="s">
        <v>225</v>
      </c>
      <c r="Z431">
        <v>540.29999999999995</v>
      </c>
      <c r="AA431">
        <v>596.88</v>
      </c>
      <c r="AB431">
        <v>56.58</v>
      </c>
      <c r="AE431">
        <v>596880</v>
      </c>
    </row>
    <row r="432" spans="2:31" x14ac:dyDescent="0.35">
      <c r="B432" s="83"/>
      <c r="C432" s="84"/>
      <c r="D432" s="73"/>
      <c r="E432" s="73"/>
      <c r="F432" s="73"/>
      <c r="G432" s="73"/>
      <c r="H432" s="73"/>
      <c r="I432" s="73"/>
      <c r="J432" s="73"/>
      <c r="K432" s="73"/>
      <c r="L432" s="73"/>
      <c r="M432" s="73"/>
      <c r="N432" s="73"/>
      <c r="U432">
        <v>2016</v>
      </c>
      <c r="V432" s="15">
        <v>42476</v>
      </c>
      <c r="W432" t="s">
        <v>257</v>
      </c>
      <c r="X432" t="s">
        <v>230</v>
      </c>
      <c r="Y432" t="s">
        <v>225</v>
      </c>
      <c r="Z432">
        <v>542.24</v>
      </c>
      <c r="AA432">
        <v>599.02</v>
      </c>
      <c r="AB432">
        <v>56.78</v>
      </c>
      <c r="AE432">
        <v>599020</v>
      </c>
    </row>
    <row r="433" spans="2:31" x14ac:dyDescent="0.35">
      <c r="B433" s="83"/>
      <c r="C433" s="84"/>
      <c r="D433" s="73"/>
      <c r="E433" s="73"/>
      <c r="F433" s="73"/>
      <c r="G433" s="73"/>
      <c r="H433" s="73"/>
      <c r="I433" s="73"/>
      <c r="J433" s="73"/>
      <c r="K433" s="73"/>
      <c r="L433" s="73"/>
      <c r="M433" s="73"/>
      <c r="N433" s="73"/>
      <c r="U433">
        <v>2016</v>
      </c>
      <c r="V433" s="15">
        <v>42477</v>
      </c>
      <c r="W433" t="s">
        <v>257</v>
      </c>
      <c r="X433" t="s">
        <v>230</v>
      </c>
      <c r="Y433" t="s">
        <v>225</v>
      </c>
      <c r="Z433">
        <v>545.03</v>
      </c>
      <c r="AA433">
        <v>602.11</v>
      </c>
      <c r="AB433">
        <v>57.07</v>
      </c>
      <c r="AE433">
        <v>602110</v>
      </c>
    </row>
    <row r="434" spans="2:31" x14ac:dyDescent="0.35">
      <c r="B434" s="83"/>
      <c r="C434" s="84"/>
      <c r="D434" s="73"/>
      <c r="E434" s="73"/>
      <c r="F434" s="73"/>
      <c r="G434" s="73"/>
      <c r="H434" s="73"/>
      <c r="I434" s="73"/>
      <c r="J434" s="73"/>
      <c r="K434" s="73"/>
      <c r="L434" s="73"/>
      <c r="M434" s="73"/>
      <c r="N434" s="73"/>
      <c r="U434">
        <v>2016</v>
      </c>
      <c r="V434" s="15">
        <v>42478</v>
      </c>
      <c r="W434" t="s">
        <v>257</v>
      </c>
      <c r="X434" t="s">
        <v>230</v>
      </c>
      <c r="Y434" t="s">
        <v>225</v>
      </c>
      <c r="Z434">
        <v>552.99</v>
      </c>
      <c r="AA434">
        <v>610.9</v>
      </c>
      <c r="AB434">
        <v>57.91</v>
      </c>
      <c r="AE434">
        <v>610900</v>
      </c>
    </row>
    <row r="435" spans="2:31" x14ac:dyDescent="0.35">
      <c r="B435" s="83"/>
      <c r="C435" s="84"/>
      <c r="D435" s="73"/>
      <c r="E435" s="73"/>
      <c r="F435" s="73"/>
      <c r="G435" s="73"/>
      <c r="H435" s="73"/>
      <c r="I435" s="73"/>
      <c r="J435" s="73"/>
      <c r="K435" s="73"/>
      <c r="L435" s="73"/>
      <c r="M435" s="73"/>
      <c r="N435" s="73"/>
      <c r="U435">
        <v>2016</v>
      </c>
      <c r="V435" s="15">
        <v>42479</v>
      </c>
      <c r="W435" t="s">
        <v>257</v>
      </c>
      <c r="X435" t="s">
        <v>230</v>
      </c>
      <c r="Y435" t="s">
        <v>225</v>
      </c>
      <c r="Z435">
        <v>560.82000000000005</v>
      </c>
      <c r="AA435">
        <v>619.54</v>
      </c>
      <c r="AB435">
        <v>58.73</v>
      </c>
      <c r="AE435">
        <v>619540</v>
      </c>
    </row>
    <row r="436" spans="2:31" x14ac:dyDescent="0.35">
      <c r="B436" s="83"/>
      <c r="C436" s="84"/>
      <c r="D436" s="73"/>
      <c r="E436" s="73"/>
      <c r="F436" s="73"/>
      <c r="G436" s="73"/>
      <c r="H436" s="73"/>
      <c r="I436" s="73"/>
      <c r="J436" s="73"/>
      <c r="K436" s="73"/>
      <c r="L436" s="73"/>
      <c r="M436" s="73"/>
      <c r="N436" s="73"/>
      <c r="U436">
        <v>2016</v>
      </c>
      <c r="V436" s="15">
        <v>42480</v>
      </c>
      <c r="W436" t="s">
        <v>257</v>
      </c>
      <c r="X436" t="s">
        <v>230</v>
      </c>
      <c r="Y436" t="s">
        <v>225</v>
      </c>
      <c r="Z436">
        <v>568.61</v>
      </c>
      <c r="AA436">
        <v>628.15</v>
      </c>
      <c r="AB436">
        <v>59.54</v>
      </c>
      <c r="AE436">
        <v>628150</v>
      </c>
    </row>
    <row r="437" spans="2:31" x14ac:dyDescent="0.35">
      <c r="B437" s="83"/>
      <c r="C437" s="84"/>
      <c r="D437" s="73"/>
      <c r="E437" s="73"/>
      <c r="F437" s="73"/>
      <c r="G437" s="73"/>
      <c r="H437" s="73"/>
      <c r="I437" s="73"/>
      <c r="J437" s="73"/>
      <c r="K437" s="73"/>
      <c r="L437" s="73"/>
      <c r="M437" s="73"/>
      <c r="N437" s="73"/>
      <c r="U437">
        <v>2016</v>
      </c>
      <c r="V437" s="15">
        <v>42481</v>
      </c>
      <c r="W437" t="s">
        <v>257</v>
      </c>
      <c r="X437" t="s">
        <v>230</v>
      </c>
      <c r="Y437" t="s">
        <v>225</v>
      </c>
      <c r="Z437">
        <v>576.62</v>
      </c>
      <c r="AA437">
        <v>637</v>
      </c>
      <c r="AB437">
        <v>60.38</v>
      </c>
      <c r="AE437">
        <v>637000</v>
      </c>
    </row>
    <row r="438" spans="2:31" x14ac:dyDescent="0.35">
      <c r="B438" s="83"/>
      <c r="C438" s="84"/>
      <c r="D438" s="73"/>
      <c r="E438" s="73"/>
      <c r="F438" s="73"/>
      <c r="G438" s="73"/>
      <c r="H438" s="73"/>
      <c r="I438" s="73"/>
      <c r="J438" s="73"/>
      <c r="K438" s="73"/>
      <c r="L438" s="73"/>
      <c r="M438" s="73"/>
      <c r="N438" s="73"/>
      <c r="U438">
        <v>2016</v>
      </c>
      <c r="V438" s="15">
        <v>42482</v>
      </c>
      <c r="W438" t="s">
        <v>257</v>
      </c>
      <c r="X438" t="s">
        <v>230</v>
      </c>
      <c r="Y438" t="s">
        <v>225</v>
      </c>
      <c r="Z438">
        <v>589.12</v>
      </c>
      <c r="AA438">
        <v>650.80999999999995</v>
      </c>
      <c r="AB438">
        <v>61.69</v>
      </c>
      <c r="AE438">
        <v>650810</v>
      </c>
    </row>
    <row r="439" spans="2:31" x14ac:dyDescent="0.35">
      <c r="B439" s="83"/>
      <c r="C439" s="84"/>
      <c r="D439" s="73"/>
      <c r="E439" s="73"/>
      <c r="F439" s="73"/>
      <c r="G439" s="73"/>
      <c r="H439" s="73"/>
      <c r="I439" s="73"/>
      <c r="J439" s="73"/>
      <c r="K439" s="73"/>
      <c r="L439" s="73"/>
      <c r="M439" s="73"/>
      <c r="N439" s="73"/>
      <c r="U439">
        <v>2016</v>
      </c>
      <c r="V439" s="15">
        <v>42483</v>
      </c>
      <c r="W439" t="s">
        <v>257</v>
      </c>
      <c r="X439" t="s">
        <v>230</v>
      </c>
      <c r="Y439" t="s">
        <v>225</v>
      </c>
      <c r="Z439">
        <v>638.66</v>
      </c>
      <c r="AA439">
        <v>705.54</v>
      </c>
      <c r="AB439">
        <v>66.88</v>
      </c>
      <c r="AE439">
        <v>705540</v>
      </c>
    </row>
    <row r="440" spans="2:31" x14ac:dyDescent="0.35">
      <c r="B440" s="83"/>
      <c r="C440" s="84"/>
      <c r="D440" s="73"/>
      <c r="E440" s="73"/>
      <c r="F440" s="73"/>
      <c r="G440" s="73"/>
      <c r="H440" s="73"/>
      <c r="I440" s="73"/>
      <c r="J440" s="73"/>
      <c r="K440" s="73"/>
      <c r="L440" s="73"/>
      <c r="M440" s="73"/>
      <c r="N440" s="73"/>
      <c r="U440">
        <v>2016</v>
      </c>
      <c r="V440" s="15">
        <v>42484</v>
      </c>
      <c r="W440" t="s">
        <v>257</v>
      </c>
      <c r="X440" t="s">
        <v>230</v>
      </c>
      <c r="Y440" t="s">
        <v>225</v>
      </c>
      <c r="Z440">
        <v>695.59</v>
      </c>
      <c r="AA440">
        <v>768.43</v>
      </c>
      <c r="AB440">
        <v>72.84</v>
      </c>
      <c r="AE440">
        <v>768430</v>
      </c>
    </row>
    <row r="441" spans="2:31" x14ac:dyDescent="0.35">
      <c r="B441" s="83"/>
      <c r="C441" s="84"/>
      <c r="D441" s="73"/>
      <c r="E441" s="73"/>
      <c r="F441" s="73"/>
      <c r="G441" s="73"/>
      <c r="H441" s="73"/>
      <c r="I441" s="73"/>
      <c r="J441" s="73"/>
      <c r="K441" s="73"/>
      <c r="L441" s="73"/>
      <c r="M441" s="73"/>
      <c r="N441" s="73"/>
      <c r="U441">
        <v>2016</v>
      </c>
      <c r="V441" s="15">
        <v>42485</v>
      </c>
      <c r="W441" t="s">
        <v>257</v>
      </c>
      <c r="X441" t="s">
        <v>230</v>
      </c>
      <c r="Y441" t="s">
        <v>225</v>
      </c>
      <c r="Z441">
        <v>758.79</v>
      </c>
      <c r="AA441">
        <v>838.25</v>
      </c>
      <c r="AB441">
        <v>79.459999999999994</v>
      </c>
      <c r="AE441">
        <v>838250</v>
      </c>
    </row>
    <row r="442" spans="2:31" x14ac:dyDescent="0.35">
      <c r="B442" s="83"/>
      <c r="C442" s="84"/>
      <c r="D442" s="73"/>
      <c r="E442" s="73"/>
      <c r="F442" s="73"/>
      <c r="G442" s="73"/>
      <c r="H442" s="73"/>
      <c r="I442" s="73"/>
      <c r="J442" s="73"/>
      <c r="K442" s="73"/>
      <c r="L442" s="73"/>
      <c r="M442" s="73"/>
      <c r="N442" s="73"/>
      <c r="U442">
        <v>2016</v>
      </c>
      <c r="V442" s="15">
        <v>42486</v>
      </c>
      <c r="W442" t="s">
        <v>257</v>
      </c>
      <c r="X442" t="s">
        <v>230</v>
      </c>
      <c r="Y442" t="s">
        <v>225</v>
      </c>
      <c r="Z442">
        <v>823.61</v>
      </c>
      <c r="AA442">
        <v>909.85</v>
      </c>
      <c r="AB442">
        <v>86.24</v>
      </c>
      <c r="AE442">
        <v>909850</v>
      </c>
    </row>
    <row r="443" spans="2:31" x14ac:dyDescent="0.35">
      <c r="B443" s="83"/>
      <c r="C443" s="84"/>
      <c r="D443" s="73"/>
      <c r="E443" s="73"/>
      <c r="F443" s="73"/>
      <c r="G443" s="73"/>
      <c r="H443" s="73"/>
      <c r="I443" s="73"/>
      <c r="J443" s="73"/>
      <c r="K443" s="73"/>
      <c r="L443" s="73"/>
      <c r="M443" s="73"/>
      <c r="N443" s="73"/>
      <c r="U443">
        <v>2016</v>
      </c>
      <c r="V443" s="15">
        <v>42487</v>
      </c>
      <c r="W443" t="s">
        <v>257</v>
      </c>
      <c r="X443" t="s">
        <v>230</v>
      </c>
      <c r="Y443" t="s">
        <v>225</v>
      </c>
      <c r="Z443">
        <v>888.36</v>
      </c>
      <c r="AA443">
        <v>981.39</v>
      </c>
      <c r="AB443">
        <v>93.03</v>
      </c>
      <c r="AE443">
        <v>981390</v>
      </c>
    </row>
    <row r="444" spans="2:31" x14ac:dyDescent="0.35">
      <c r="B444" s="83"/>
      <c r="C444" s="84"/>
      <c r="D444" s="73"/>
      <c r="E444" s="73"/>
      <c r="F444" s="73"/>
      <c r="G444" s="73"/>
      <c r="H444" s="73"/>
      <c r="I444" s="73"/>
      <c r="J444" s="73"/>
      <c r="K444" s="73"/>
      <c r="L444" s="73"/>
      <c r="M444" s="73"/>
      <c r="N444" s="73"/>
      <c r="U444">
        <v>2016</v>
      </c>
      <c r="V444" s="15">
        <v>42488</v>
      </c>
      <c r="W444" t="s">
        <v>257</v>
      </c>
      <c r="X444" t="s">
        <v>230</v>
      </c>
      <c r="Y444" t="s">
        <v>225</v>
      </c>
      <c r="Z444">
        <v>952.61</v>
      </c>
      <c r="AA444">
        <v>1052.3699999999999</v>
      </c>
      <c r="AB444">
        <v>99.75</v>
      </c>
      <c r="AE444">
        <v>1052370</v>
      </c>
    </row>
    <row r="445" spans="2:31" x14ac:dyDescent="0.35">
      <c r="B445" s="83"/>
      <c r="C445" s="84"/>
      <c r="D445" s="73"/>
      <c r="E445" s="73"/>
      <c r="F445" s="73"/>
      <c r="G445" s="73"/>
      <c r="H445" s="73"/>
      <c r="I445" s="73"/>
      <c r="J445" s="73"/>
      <c r="K445" s="73"/>
      <c r="L445" s="73"/>
      <c r="M445" s="73"/>
      <c r="N445" s="73"/>
      <c r="U445">
        <v>2016</v>
      </c>
      <c r="V445" s="15">
        <v>42489</v>
      </c>
      <c r="W445" t="s">
        <v>257</v>
      </c>
      <c r="X445" t="s">
        <v>230</v>
      </c>
      <c r="Y445" t="s">
        <v>225</v>
      </c>
      <c r="Z445">
        <v>1024.1300000000001</v>
      </c>
      <c r="AA445">
        <v>1131.3699999999999</v>
      </c>
      <c r="AB445">
        <v>107.24</v>
      </c>
      <c r="AE445">
        <v>1131370</v>
      </c>
    </row>
    <row r="446" spans="2:31" x14ac:dyDescent="0.35">
      <c r="B446" s="83"/>
      <c r="C446" s="84"/>
      <c r="D446" s="73"/>
      <c r="E446" s="73"/>
      <c r="F446" s="73"/>
      <c r="G446" s="73"/>
      <c r="H446" s="73"/>
      <c r="I446" s="73"/>
      <c r="J446" s="73"/>
      <c r="K446" s="73"/>
      <c r="L446" s="73"/>
      <c r="M446" s="73"/>
      <c r="N446" s="73"/>
      <c r="U446">
        <v>2016</v>
      </c>
      <c r="V446" s="15">
        <v>42490</v>
      </c>
      <c r="W446" t="s">
        <v>257</v>
      </c>
      <c r="X446" t="s">
        <v>230</v>
      </c>
      <c r="Y446" t="s">
        <v>225</v>
      </c>
      <c r="Z446">
        <v>1105.6600000000001</v>
      </c>
      <c r="AA446">
        <v>1221.44</v>
      </c>
      <c r="AB446">
        <v>115.78</v>
      </c>
      <c r="AE446">
        <v>1221440</v>
      </c>
    </row>
    <row r="447" spans="2:31" x14ac:dyDescent="0.35">
      <c r="B447" s="83"/>
      <c r="C447" s="84"/>
      <c r="D447" s="73"/>
      <c r="E447" s="73"/>
      <c r="F447" s="73"/>
      <c r="G447" s="73"/>
      <c r="H447" s="73"/>
      <c r="I447" s="73"/>
      <c r="J447" s="73"/>
      <c r="K447" s="73"/>
      <c r="L447" s="73"/>
      <c r="M447" s="73"/>
      <c r="N447" s="73"/>
      <c r="U447">
        <v>2016</v>
      </c>
      <c r="V447" s="15">
        <v>42491</v>
      </c>
      <c r="W447" t="s">
        <v>258</v>
      </c>
      <c r="X447" t="s">
        <v>230</v>
      </c>
      <c r="Y447" t="s">
        <v>225</v>
      </c>
      <c r="Z447">
        <v>1165.04</v>
      </c>
      <c r="AA447">
        <v>1287.04</v>
      </c>
      <c r="AB447">
        <v>122</v>
      </c>
      <c r="AE447">
        <v>1287040</v>
      </c>
    </row>
    <row r="448" spans="2:31" x14ac:dyDescent="0.35">
      <c r="B448" s="83"/>
      <c r="C448" s="84"/>
      <c r="D448" s="73"/>
      <c r="E448" s="73"/>
      <c r="F448" s="73"/>
      <c r="G448" s="73"/>
      <c r="H448" s="73"/>
      <c r="I448" s="73"/>
      <c r="J448" s="73"/>
      <c r="K448" s="73"/>
      <c r="L448" s="73"/>
      <c r="M448" s="73"/>
      <c r="N448" s="73"/>
      <c r="U448">
        <v>2016</v>
      </c>
      <c r="V448" s="15">
        <v>42492</v>
      </c>
      <c r="W448" t="s">
        <v>258</v>
      </c>
      <c r="X448" t="s">
        <v>230</v>
      </c>
      <c r="Y448" t="s">
        <v>225</v>
      </c>
      <c r="Z448">
        <v>1251.2</v>
      </c>
      <c r="AA448">
        <v>1382.22</v>
      </c>
      <c r="AB448">
        <v>131.02000000000001</v>
      </c>
      <c r="AE448">
        <v>1382220</v>
      </c>
    </row>
    <row r="449" spans="2:31" x14ac:dyDescent="0.35">
      <c r="B449" s="83"/>
      <c r="C449" s="84"/>
      <c r="D449" s="73"/>
      <c r="E449" s="73"/>
      <c r="F449" s="73"/>
      <c r="G449" s="73"/>
      <c r="H449" s="73"/>
      <c r="I449" s="73"/>
      <c r="J449" s="73"/>
      <c r="K449" s="73"/>
      <c r="L449" s="73"/>
      <c r="M449" s="73"/>
      <c r="N449" s="73"/>
      <c r="U449">
        <v>2016</v>
      </c>
      <c r="V449" s="15">
        <v>42493</v>
      </c>
      <c r="W449" t="s">
        <v>258</v>
      </c>
      <c r="X449" t="s">
        <v>230</v>
      </c>
      <c r="Y449" t="s">
        <v>225</v>
      </c>
      <c r="Z449">
        <v>1340.12</v>
      </c>
      <c r="AA449">
        <v>1480.45</v>
      </c>
      <c r="AB449">
        <v>140.33000000000001</v>
      </c>
      <c r="AE449">
        <v>1480450</v>
      </c>
    </row>
    <row r="450" spans="2:31" x14ac:dyDescent="0.35">
      <c r="B450" s="83"/>
      <c r="C450" s="84"/>
      <c r="D450" s="73"/>
      <c r="E450" s="73"/>
      <c r="F450" s="73"/>
      <c r="G450" s="73"/>
      <c r="H450" s="73"/>
      <c r="I450" s="73"/>
      <c r="J450" s="73"/>
      <c r="K450" s="73"/>
      <c r="L450" s="73"/>
      <c r="M450" s="73"/>
      <c r="N450" s="73"/>
      <c r="U450">
        <v>2016</v>
      </c>
      <c r="V450" s="15">
        <v>42494</v>
      </c>
      <c r="W450" t="s">
        <v>258</v>
      </c>
      <c r="X450" t="s">
        <v>230</v>
      </c>
      <c r="Y450" t="s">
        <v>225</v>
      </c>
      <c r="Z450">
        <v>1430.81</v>
      </c>
      <c r="AA450">
        <v>1580.63</v>
      </c>
      <c r="AB450">
        <v>149.83000000000001</v>
      </c>
      <c r="AE450">
        <v>1580630</v>
      </c>
    </row>
    <row r="451" spans="2:31" x14ac:dyDescent="0.35">
      <c r="B451" s="83"/>
      <c r="C451" s="84"/>
      <c r="D451" s="73"/>
      <c r="E451" s="73"/>
      <c r="F451" s="73"/>
      <c r="G451" s="73"/>
      <c r="H451" s="73"/>
      <c r="I451" s="73"/>
      <c r="J451" s="73"/>
      <c r="K451" s="73"/>
      <c r="L451" s="73"/>
      <c r="M451" s="73"/>
      <c r="N451" s="73"/>
      <c r="U451">
        <v>2016</v>
      </c>
      <c r="V451" s="15">
        <v>42495</v>
      </c>
      <c r="W451" t="s">
        <v>258</v>
      </c>
      <c r="X451" t="s">
        <v>230</v>
      </c>
      <c r="Y451" t="s">
        <v>225</v>
      </c>
      <c r="Z451">
        <v>1521.05</v>
      </c>
      <c r="AA451">
        <v>1680.32</v>
      </c>
      <c r="AB451">
        <v>159.28</v>
      </c>
      <c r="AE451">
        <v>1680320</v>
      </c>
    </row>
    <row r="452" spans="2:31" x14ac:dyDescent="0.35">
      <c r="B452" s="83"/>
      <c r="C452" s="84"/>
      <c r="D452" s="73"/>
      <c r="E452" s="73"/>
      <c r="F452" s="73"/>
      <c r="G452" s="73"/>
      <c r="H452" s="73"/>
      <c r="I452" s="73"/>
      <c r="J452" s="73"/>
      <c r="K452" s="73"/>
      <c r="L452" s="73"/>
      <c r="M452" s="73"/>
      <c r="N452" s="73"/>
      <c r="U452">
        <v>2016</v>
      </c>
      <c r="V452" s="15">
        <v>42496</v>
      </c>
      <c r="W452" t="s">
        <v>258</v>
      </c>
      <c r="X452" t="s">
        <v>230</v>
      </c>
      <c r="Y452" t="s">
        <v>225</v>
      </c>
      <c r="Z452">
        <v>1615.04</v>
      </c>
      <c r="AA452">
        <v>1784.16</v>
      </c>
      <c r="AB452">
        <v>169.12</v>
      </c>
      <c r="AE452">
        <v>1784160</v>
      </c>
    </row>
    <row r="453" spans="2:31" x14ac:dyDescent="0.35">
      <c r="B453" s="83"/>
      <c r="C453" s="84"/>
      <c r="D453" s="73"/>
      <c r="E453" s="73"/>
      <c r="F453" s="73"/>
      <c r="G453" s="73"/>
      <c r="H453" s="73"/>
      <c r="I453" s="73"/>
      <c r="J453" s="73"/>
      <c r="K453" s="73"/>
      <c r="L453" s="73"/>
      <c r="M453" s="73"/>
      <c r="N453" s="73"/>
      <c r="U453">
        <v>2016</v>
      </c>
      <c r="V453" s="15">
        <v>42497</v>
      </c>
      <c r="W453" t="s">
        <v>258</v>
      </c>
      <c r="X453" t="s">
        <v>230</v>
      </c>
      <c r="Y453" t="s">
        <v>225</v>
      </c>
      <c r="Z453">
        <v>1718.01</v>
      </c>
      <c r="AA453">
        <v>1897.91</v>
      </c>
      <c r="AB453">
        <v>179.9</v>
      </c>
      <c r="AE453">
        <v>1897910</v>
      </c>
    </row>
    <row r="454" spans="2:31" x14ac:dyDescent="0.35">
      <c r="B454" s="83"/>
      <c r="C454" s="84"/>
      <c r="D454" s="73"/>
      <c r="E454" s="73"/>
      <c r="F454" s="73"/>
      <c r="G454" s="73"/>
      <c r="H454" s="73"/>
      <c r="I454" s="73"/>
      <c r="J454" s="73"/>
      <c r="K454" s="73"/>
      <c r="L454" s="73"/>
      <c r="M454" s="73"/>
      <c r="N454" s="73"/>
      <c r="U454">
        <v>2016</v>
      </c>
      <c r="V454" s="15">
        <v>42498</v>
      </c>
      <c r="W454" t="s">
        <v>258</v>
      </c>
      <c r="X454" t="s">
        <v>230</v>
      </c>
      <c r="Y454" t="s">
        <v>225</v>
      </c>
      <c r="Z454">
        <v>1825.23</v>
      </c>
      <c r="AA454">
        <v>2016.36</v>
      </c>
      <c r="AB454">
        <v>191.13</v>
      </c>
      <c r="AE454">
        <v>2016360</v>
      </c>
    </row>
    <row r="455" spans="2:31" x14ac:dyDescent="0.35">
      <c r="B455" s="83"/>
      <c r="C455" s="84"/>
      <c r="D455" s="73"/>
      <c r="E455" s="73"/>
      <c r="F455" s="73"/>
      <c r="G455" s="73"/>
      <c r="H455" s="73"/>
      <c r="I455" s="73"/>
      <c r="J455" s="73"/>
      <c r="K455" s="73"/>
      <c r="L455" s="73"/>
      <c r="M455" s="73"/>
      <c r="N455" s="73"/>
      <c r="U455">
        <v>2016</v>
      </c>
      <c r="V455" s="15">
        <v>42499</v>
      </c>
      <c r="W455" t="s">
        <v>258</v>
      </c>
      <c r="X455" t="s">
        <v>230</v>
      </c>
      <c r="Y455" t="s">
        <v>225</v>
      </c>
      <c r="Z455">
        <v>1928.88</v>
      </c>
      <c r="AA455">
        <v>2130.86</v>
      </c>
      <c r="AB455">
        <v>201.98</v>
      </c>
      <c r="AE455">
        <v>2130860</v>
      </c>
    </row>
    <row r="456" spans="2:31" x14ac:dyDescent="0.35">
      <c r="B456" s="83"/>
      <c r="C456" s="84"/>
      <c r="D456" s="73"/>
      <c r="E456" s="73"/>
      <c r="F456" s="73"/>
      <c r="G456" s="73"/>
      <c r="H456" s="73"/>
      <c r="I456" s="73"/>
      <c r="J456" s="73"/>
      <c r="K456" s="73"/>
      <c r="L456" s="73"/>
      <c r="M456" s="73"/>
      <c r="N456" s="73"/>
      <c r="U456">
        <v>2016</v>
      </c>
      <c r="V456" s="15">
        <v>42500</v>
      </c>
      <c r="W456" t="s">
        <v>258</v>
      </c>
      <c r="X456" t="s">
        <v>230</v>
      </c>
      <c r="Y456" t="s">
        <v>225</v>
      </c>
      <c r="Z456">
        <v>2035.2</v>
      </c>
      <c r="AA456">
        <v>2248.3200000000002</v>
      </c>
      <c r="AB456">
        <v>213.12</v>
      </c>
      <c r="AE456">
        <v>2248320</v>
      </c>
    </row>
    <row r="457" spans="2:31" x14ac:dyDescent="0.35">
      <c r="B457" s="83"/>
      <c r="C457" s="84"/>
      <c r="D457" s="73"/>
      <c r="E457" s="73"/>
      <c r="F457" s="73"/>
      <c r="G457" s="73"/>
      <c r="H457" s="73"/>
      <c r="I457" s="73"/>
      <c r="J457" s="73"/>
      <c r="K457" s="73"/>
      <c r="L457" s="73"/>
      <c r="M457" s="73"/>
      <c r="N457" s="73"/>
      <c r="U457">
        <v>2016</v>
      </c>
      <c r="V457" s="15">
        <v>42501</v>
      </c>
      <c r="W457" t="s">
        <v>258</v>
      </c>
      <c r="X457" t="s">
        <v>230</v>
      </c>
      <c r="Y457" t="s">
        <v>225</v>
      </c>
      <c r="Z457">
        <v>2142.61</v>
      </c>
      <c r="AA457">
        <v>2366.98</v>
      </c>
      <c r="AB457">
        <v>224.36</v>
      </c>
      <c r="AE457">
        <v>2366980</v>
      </c>
    </row>
    <row r="458" spans="2:31" x14ac:dyDescent="0.35">
      <c r="B458" s="83"/>
      <c r="C458" s="84"/>
      <c r="D458" s="73"/>
      <c r="E458" s="73"/>
      <c r="F458" s="73"/>
      <c r="G458" s="73"/>
      <c r="H458" s="73"/>
      <c r="I458" s="73"/>
      <c r="J458" s="73"/>
      <c r="K458" s="73"/>
      <c r="L458" s="73"/>
      <c r="M458" s="73"/>
      <c r="N458" s="73"/>
      <c r="U458">
        <v>2016</v>
      </c>
      <c r="V458" s="15">
        <v>42502</v>
      </c>
      <c r="W458" t="s">
        <v>258</v>
      </c>
      <c r="X458" t="s">
        <v>230</v>
      </c>
      <c r="Y458" t="s">
        <v>225</v>
      </c>
      <c r="Z458">
        <v>2248.7600000000002</v>
      </c>
      <c r="AA458">
        <v>2484.2399999999998</v>
      </c>
      <c r="AB458">
        <v>235.48</v>
      </c>
      <c r="AE458">
        <v>2484240</v>
      </c>
    </row>
    <row r="459" spans="2:31" x14ac:dyDescent="0.35">
      <c r="B459" s="83"/>
      <c r="C459" s="84"/>
      <c r="D459" s="73"/>
      <c r="E459" s="73"/>
      <c r="F459" s="73"/>
      <c r="G459" s="73"/>
      <c r="H459" s="73"/>
      <c r="I459" s="73"/>
      <c r="J459" s="73"/>
      <c r="K459" s="73"/>
      <c r="L459" s="73"/>
      <c r="M459" s="73"/>
      <c r="N459" s="73"/>
      <c r="U459">
        <v>2016</v>
      </c>
      <c r="V459" s="15">
        <v>42503</v>
      </c>
      <c r="W459" t="s">
        <v>258</v>
      </c>
      <c r="X459" t="s">
        <v>230</v>
      </c>
      <c r="Y459" t="s">
        <v>225</v>
      </c>
      <c r="Z459">
        <v>2358.2399999999998</v>
      </c>
      <c r="AA459">
        <v>2605.1799999999998</v>
      </c>
      <c r="AB459">
        <v>246.94</v>
      </c>
      <c r="AE459">
        <v>2605180</v>
      </c>
    </row>
    <row r="460" spans="2:31" x14ac:dyDescent="0.35">
      <c r="B460" s="83"/>
      <c r="C460" s="84"/>
      <c r="D460" s="73"/>
      <c r="E460" s="73"/>
      <c r="F460" s="73"/>
      <c r="G460" s="73"/>
      <c r="H460" s="73"/>
      <c r="I460" s="73"/>
      <c r="J460" s="73"/>
      <c r="K460" s="73"/>
      <c r="L460" s="73"/>
      <c r="M460" s="73"/>
      <c r="N460" s="73"/>
      <c r="U460">
        <v>2016</v>
      </c>
      <c r="V460" s="15">
        <v>42504</v>
      </c>
      <c r="W460" t="s">
        <v>258</v>
      </c>
      <c r="X460" t="s">
        <v>230</v>
      </c>
      <c r="Y460" t="s">
        <v>225</v>
      </c>
      <c r="Z460">
        <v>2438.5100000000002</v>
      </c>
      <c r="AA460">
        <v>2693.86</v>
      </c>
      <c r="AB460">
        <v>255.35</v>
      </c>
      <c r="AE460">
        <v>2693860</v>
      </c>
    </row>
    <row r="461" spans="2:31" x14ac:dyDescent="0.35">
      <c r="B461" s="83"/>
      <c r="C461" s="84"/>
      <c r="D461" s="73"/>
      <c r="E461" s="73"/>
      <c r="F461" s="73"/>
      <c r="G461" s="73"/>
      <c r="H461" s="73"/>
      <c r="I461" s="73"/>
      <c r="J461" s="73"/>
      <c r="K461" s="73"/>
      <c r="L461" s="73"/>
      <c r="M461" s="73"/>
      <c r="N461" s="73"/>
      <c r="U461">
        <v>2016</v>
      </c>
      <c r="V461" s="15">
        <v>42505</v>
      </c>
      <c r="W461" t="s">
        <v>258</v>
      </c>
      <c r="X461" t="s">
        <v>230</v>
      </c>
      <c r="Y461" t="s">
        <v>225</v>
      </c>
      <c r="Z461">
        <v>2516.33</v>
      </c>
      <c r="AA461">
        <v>2779.82</v>
      </c>
      <c r="AB461">
        <v>263.5</v>
      </c>
      <c r="AE461">
        <v>2779820</v>
      </c>
    </row>
    <row r="462" spans="2:31" x14ac:dyDescent="0.35">
      <c r="B462" s="83"/>
      <c r="C462" s="84"/>
      <c r="D462" s="73"/>
      <c r="E462" s="73"/>
      <c r="F462" s="73"/>
      <c r="G462" s="73"/>
      <c r="H462" s="73"/>
      <c r="I462" s="73"/>
      <c r="J462" s="73"/>
      <c r="K462" s="73"/>
      <c r="L462" s="73"/>
      <c r="M462" s="73"/>
      <c r="N462" s="73"/>
      <c r="U462">
        <v>2016</v>
      </c>
      <c r="V462" s="15">
        <v>42506</v>
      </c>
      <c r="W462" t="s">
        <v>258</v>
      </c>
      <c r="X462" t="s">
        <v>230</v>
      </c>
      <c r="Y462" t="s">
        <v>225</v>
      </c>
      <c r="Z462">
        <v>2588.27</v>
      </c>
      <c r="AA462">
        <v>2859.3</v>
      </c>
      <c r="AB462">
        <v>271.02999999999997</v>
      </c>
      <c r="AE462">
        <v>2859300</v>
      </c>
    </row>
    <row r="463" spans="2:31" x14ac:dyDescent="0.35">
      <c r="B463" s="83"/>
      <c r="C463" s="84"/>
      <c r="D463" s="73"/>
      <c r="E463" s="73"/>
      <c r="F463" s="73"/>
      <c r="G463" s="73"/>
      <c r="H463" s="73"/>
      <c r="I463" s="73"/>
      <c r="J463" s="73"/>
      <c r="K463" s="73"/>
      <c r="L463" s="73"/>
      <c r="M463" s="73"/>
      <c r="N463" s="73"/>
      <c r="U463">
        <v>2016</v>
      </c>
      <c r="V463" s="15">
        <v>42507</v>
      </c>
      <c r="W463" t="s">
        <v>258</v>
      </c>
      <c r="X463" t="s">
        <v>230</v>
      </c>
      <c r="Y463" t="s">
        <v>225</v>
      </c>
      <c r="Z463">
        <v>2661.23</v>
      </c>
      <c r="AA463">
        <v>2939.9</v>
      </c>
      <c r="AB463">
        <v>278.67</v>
      </c>
      <c r="AE463">
        <v>2939900</v>
      </c>
    </row>
    <row r="464" spans="2:31" x14ac:dyDescent="0.35">
      <c r="B464" s="83"/>
      <c r="C464" s="84"/>
      <c r="D464" s="73"/>
      <c r="E464" s="73"/>
      <c r="F464" s="73"/>
      <c r="G464" s="73"/>
      <c r="H464" s="73"/>
      <c r="I464" s="73"/>
      <c r="J464" s="73"/>
      <c r="K464" s="73"/>
      <c r="L464" s="73"/>
      <c r="M464" s="73"/>
      <c r="N464" s="73"/>
      <c r="U464">
        <v>2016</v>
      </c>
      <c r="V464" s="15">
        <v>42508</v>
      </c>
      <c r="W464" t="s">
        <v>258</v>
      </c>
      <c r="X464" t="s">
        <v>230</v>
      </c>
      <c r="Y464" t="s">
        <v>225</v>
      </c>
      <c r="Z464">
        <v>2733.26</v>
      </c>
      <c r="AA464">
        <v>3019.48</v>
      </c>
      <c r="AB464">
        <v>286.20999999999998</v>
      </c>
      <c r="AE464">
        <v>3019480</v>
      </c>
    </row>
    <row r="465" spans="2:31" x14ac:dyDescent="0.35">
      <c r="B465" s="83"/>
      <c r="C465" s="84"/>
      <c r="D465" s="73"/>
      <c r="E465" s="73"/>
      <c r="F465" s="73"/>
      <c r="G465" s="73"/>
      <c r="H465" s="73"/>
      <c r="I465" s="73"/>
      <c r="J465" s="73"/>
      <c r="K465" s="73"/>
      <c r="L465" s="73"/>
      <c r="M465" s="73"/>
      <c r="N465" s="73"/>
      <c r="U465">
        <v>2016</v>
      </c>
      <c r="V465" s="15">
        <v>42509</v>
      </c>
      <c r="W465" t="s">
        <v>258</v>
      </c>
      <c r="X465" t="s">
        <v>230</v>
      </c>
      <c r="Y465" t="s">
        <v>225</v>
      </c>
      <c r="Z465">
        <v>2803.82</v>
      </c>
      <c r="AA465">
        <v>3097.42</v>
      </c>
      <c r="AB465">
        <v>293.60000000000002</v>
      </c>
      <c r="AE465">
        <v>3097420</v>
      </c>
    </row>
    <row r="466" spans="2:31" x14ac:dyDescent="0.35">
      <c r="B466" s="83"/>
      <c r="C466" s="84"/>
      <c r="D466" s="73"/>
      <c r="E466" s="73"/>
      <c r="F466" s="73"/>
      <c r="G466" s="73"/>
      <c r="H466" s="73"/>
      <c r="I466" s="73"/>
      <c r="J466" s="73"/>
      <c r="K466" s="73"/>
      <c r="L466" s="73"/>
      <c r="M466" s="73"/>
      <c r="N466" s="73"/>
      <c r="U466">
        <v>2016</v>
      </c>
      <c r="V466" s="15">
        <v>42510</v>
      </c>
      <c r="W466" t="s">
        <v>258</v>
      </c>
      <c r="X466" t="s">
        <v>230</v>
      </c>
      <c r="Y466" t="s">
        <v>225</v>
      </c>
      <c r="Z466">
        <v>2868.99</v>
      </c>
      <c r="AA466">
        <v>3169.42</v>
      </c>
      <c r="AB466">
        <v>300.43</v>
      </c>
      <c r="AE466">
        <v>3169420</v>
      </c>
    </row>
    <row r="467" spans="2:31" x14ac:dyDescent="0.35">
      <c r="B467" s="83"/>
      <c r="C467" s="84"/>
      <c r="D467" s="73"/>
      <c r="E467" s="73"/>
      <c r="F467" s="73"/>
      <c r="G467" s="73"/>
      <c r="H467" s="73"/>
      <c r="I467" s="73"/>
      <c r="J467" s="73"/>
      <c r="K467" s="73"/>
      <c r="L467" s="73"/>
      <c r="M467" s="73"/>
      <c r="N467" s="73"/>
      <c r="U467">
        <v>2016</v>
      </c>
      <c r="V467" s="15">
        <v>42511</v>
      </c>
      <c r="W467" t="s">
        <v>258</v>
      </c>
      <c r="X467" t="s">
        <v>230</v>
      </c>
      <c r="Y467" t="s">
        <v>225</v>
      </c>
      <c r="Z467">
        <v>2927.96</v>
      </c>
      <c r="AA467">
        <v>3234.56</v>
      </c>
      <c r="AB467">
        <v>306.60000000000002</v>
      </c>
      <c r="AE467">
        <v>3234560</v>
      </c>
    </row>
    <row r="468" spans="2:31" x14ac:dyDescent="0.35">
      <c r="B468" s="83"/>
      <c r="C468" s="84"/>
      <c r="D468" s="73"/>
      <c r="E468" s="73"/>
      <c r="F468" s="73"/>
      <c r="G468" s="73"/>
      <c r="H468" s="73"/>
      <c r="I468" s="73"/>
      <c r="J468" s="73"/>
      <c r="K468" s="73"/>
      <c r="L468" s="73"/>
      <c r="M468" s="73"/>
      <c r="N468" s="73"/>
      <c r="U468">
        <v>2016</v>
      </c>
      <c r="V468" s="15">
        <v>42512</v>
      </c>
      <c r="W468" t="s">
        <v>258</v>
      </c>
      <c r="X468" t="s">
        <v>230</v>
      </c>
      <c r="Y468" t="s">
        <v>225</v>
      </c>
      <c r="Z468">
        <v>2981.58</v>
      </c>
      <c r="AA468">
        <v>3293.8</v>
      </c>
      <c r="AB468">
        <v>312.22000000000003</v>
      </c>
      <c r="AE468">
        <v>3293800</v>
      </c>
    </row>
    <row r="469" spans="2:31" x14ac:dyDescent="0.35">
      <c r="B469" s="83"/>
      <c r="C469" s="84"/>
      <c r="D469" s="73"/>
      <c r="E469" s="73"/>
      <c r="F469" s="73"/>
      <c r="G469" s="73"/>
      <c r="H469" s="73"/>
      <c r="I469" s="73"/>
      <c r="J469" s="73"/>
      <c r="K469" s="73"/>
      <c r="L469" s="73"/>
      <c r="M469" s="73"/>
      <c r="N469" s="73"/>
      <c r="U469">
        <v>2016</v>
      </c>
      <c r="V469" s="15">
        <v>42513</v>
      </c>
      <c r="W469" t="s">
        <v>258</v>
      </c>
      <c r="X469" t="s">
        <v>230</v>
      </c>
      <c r="Y469" t="s">
        <v>225</v>
      </c>
      <c r="Z469">
        <v>3035.58</v>
      </c>
      <c r="AA469">
        <v>3353.45</v>
      </c>
      <c r="AB469">
        <v>317.87</v>
      </c>
      <c r="AE469">
        <v>3353450</v>
      </c>
    </row>
    <row r="470" spans="2:31" x14ac:dyDescent="0.35">
      <c r="B470" s="83"/>
      <c r="C470" s="84"/>
      <c r="D470" s="73"/>
      <c r="E470" s="73"/>
      <c r="F470" s="73"/>
      <c r="G470" s="73"/>
      <c r="H470" s="73"/>
      <c r="I470" s="73"/>
      <c r="J470" s="73"/>
      <c r="K470" s="73"/>
      <c r="L470" s="73"/>
      <c r="M470" s="73"/>
      <c r="N470" s="73"/>
      <c r="U470">
        <v>2016</v>
      </c>
      <c r="V470" s="15">
        <v>42514</v>
      </c>
      <c r="W470" t="s">
        <v>258</v>
      </c>
      <c r="X470" t="s">
        <v>230</v>
      </c>
      <c r="Y470" t="s">
        <v>225</v>
      </c>
      <c r="Z470">
        <v>3091.27</v>
      </c>
      <c r="AA470">
        <v>3414.97</v>
      </c>
      <c r="AB470">
        <v>323.7</v>
      </c>
      <c r="AE470">
        <v>3414970</v>
      </c>
    </row>
    <row r="471" spans="2:31" x14ac:dyDescent="0.35">
      <c r="B471" s="83"/>
      <c r="C471" s="84"/>
      <c r="D471" s="73"/>
      <c r="E471" s="73"/>
      <c r="F471" s="73"/>
      <c r="G471" s="73"/>
      <c r="H471" s="73"/>
      <c r="I471" s="73"/>
      <c r="J471" s="73"/>
      <c r="K471" s="73"/>
      <c r="L471" s="73"/>
      <c r="M471" s="73"/>
      <c r="N471" s="73"/>
      <c r="U471">
        <v>2016</v>
      </c>
      <c r="V471" s="15">
        <v>42515</v>
      </c>
      <c r="W471" t="s">
        <v>258</v>
      </c>
      <c r="X471" t="s">
        <v>230</v>
      </c>
      <c r="Y471" t="s">
        <v>225</v>
      </c>
      <c r="Z471">
        <v>3144.39</v>
      </c>
      <c r="AA471">
        <v>3473.65</v>
      </c>
      <c r="AB471">
        <v>329.27</v>
      </c>
      <c r="AE471">
        <v>3473650</v>
      </c>
    </row>
    <row r="472" spans="2:31" x14ac:dyDescent="0.35">
      <c r="B472" s="83"/>
      <c r="C472" s="84"/>
      <c r="D472" s="73"/>
      <c r="E472" s="73"/>
      <c r="F472" s="73"/>
      <c r="G472" s="73"/>
      <c r="H472" s="73"/>
      <c r="I472" s="73"/>
      <c r="J472" s="73"/>
      <c r="K472" s="73"/>
      <c r="L472" s="73"/>
      <c r="M472" s="73"/>
      <c r="N472" s="73"/>
      <c r="U472">
        <v>2016</v>
      </c>
      <c r="V472" s="15">
        <v>42516</v>
      </c>
      <c r="W472" t="s">
        <v>258</v>
      </c>
      <c r="X472" t="s">
        <v>230</v>
      </c>
      <c r="Y472" t="s">
        <v>225</v>
      </c>
      <c r="Z472">
        <v>3199.04</v>
      </c>
      <c r="AA472">
        <v>3534.02</v>
      </c>
      <c r="AB472">
        <v>334.99</v>
      </c>
      <c r="AE472">
        <v>3534020</v>
      </c>
    </row>
    <row r="473" spans="2:31" x14ac:dyDescent="0.35">
      <c r="B473" s="83"/>
      <c r="C473" s="84"/>
      <c r="D473" s="73"/>
      <c r="E473" s="73"/>
      <c r="F473" s="73"/>
      <c r="G473" s="73"/>
      <c r="H473" s="73"/>
      <c r="I473" s="73"/>
      <c r="J473" s="73"/>
      <c r="K473" s="73"/>
      <c r="L473" s="73"/>
      <c r="M473" s="73"/>
      <c r="N473" s="73"/>
      <c r="U473">
        <v>2016</v>
      </c>
      <c r="V473" s="15">
        <v>42517</v>
      </c>
      <c r="W473" t="s">
        <v>258</v>
      </c>
      <c r="X473" t="s">
        <v>230</v>
      </c>
      <c r="Y473" t="s">
        <v>225</v>
      </c>
      <c r="Z473">
        <v>3245.63</v>
      </c>
      <c r="AA473">
        <v>3585.49</v>
      </c>
      <c r="AB473">
        <v>339.87</v>
      </c>
      <c r="AE473">
        <v>3585490</v>
      </c>
    </row>
    <row r="474" spans="2:31" x14ac:dyDescent="0.35">
      <c r="B474" s="83"/>
      <c r="C474" s="84"/>
      <c r="D474" s="73"/>
      <c r="E474" s="73"/>
      <c r="F474" s="73"/>
      <c r="G474" s="73"/>
      <c r="H474" s="73"/>
      <c r="I474" s="73"/>
      <c r="J474" s="73"/>
      <c r="K474" s="73"/>
      <c r="L474" s="73"/>
      <c r="M474" s="73"/>
      <c r="N474" s="73"/>
      <c r="U474">
        <v>2016</v>
      </c>
      <c r="V474" s="15">
        <v>42518</v>
      </c>
      <c r="W474" t="s">
        <v>258</v>
      </c>
      <c r="X474" t="s">
        <v>230</v>
      </c>
      <c r="Y474" t="s">
        <v>225</v>
      </c>
      <c r="Z474">
        <v>3284.82</v>
      </c>
      <c r="AA474">
        <v>3628.8</v>
      </c>
      <c r="AB474">
        <v>343.97</v>
      </c>
      <c r="AE474">
        <v>3628800</v>
      </c>
    </row>
    <row r="475" spans="2:31" x14ac:dyDescent="0.35">
      <c r="B475" s="83"/>
      <c r="C475" s="84"/>
      <c r="D475" s="73"/>
      <c r="E475" s="73"/>
      <c r="F475" s="73"/>
      <c r="G475" s="73"/>
      <c r="H475" s="73"/>
      <c r="I475" s="73"/>
      <c r="J475" s="73"/>
      <c r="K475" s="73"/>
      <c r="L475" s="73"/>
      <c r="M475" s="73"/>
      <c r="N475" s="73"/>
      <c r="U475">
        <v>2016</v>
      </c>
      <c r="V475" s="15">
        <v>42519</v>
      </c>
      <c r="W475" t="s">
        <v>258</v>
      </c>
      <c r="X475" t="s">
        <v>230</v>
      </c>
      <c r="Y475" t="s">
        <v>225</v>
      </c>
      <c r="Z475">
        <v>3323.34</v>
      </c>
      <c r="AA475">
        <v>3671.34</v>
      </c>
      <c r="AB475">
        <v>348</v>
      </c>
      <c r="AE475">
        <v>3671340</v>
      </c>
    </row>
    <row r="476" spans="2:31" x14ac:dyDescent="0.35">
      <c r="B476" s="83"/>
      <c r="C476" s="84"/>
      <c r="D476" s="73"/>
      <c r="E476" s="73"/>
      <c r="F476" s="73"/>
      <c r="G476" s="73"/>
      <c r="H476" s="73"/>
      <c r="I476" s="73"/>
      <c r="J476" s="73"/>
      <c r="K476" s="73"/>
      <c r="L476" s="73"/>
      <c r="M476" s="73"/>
      <c r="N476" s="73"/>
      <c r="U476">
        <v>2016</v>
      </c>
      <c r="V476" s="15">
        <v>42520</v>
      </c>
      <c r="W476" t="s">
        <v>258</v>
      </c>
      <c r="X476" t="s">
        <v>230</v>
      </c>
      <c r="Y476" t="s">
        <v>225</v>
      </c>
      <c r="Z476">
        <v>3358.57</v>
      </c>
      <c r="AA476">
        <v>3710.26</v>
      </c>
      <c r="AB476">
        <v>351.69</v>
      </c>
      <c r="AE476">
        <v>3710260</v>
      </c>
    </row>
    <row r="477" spans="2:31" x14ac:dyDescent="0.35">
      <c r="B477" s="83"/>
      <c r="C477" s="84"/>
      <c r="D477" s="73"/>
      <c r="E477" s="73"/>
      <c r="F477" s="73"/>
      <c r="G477" s="73"/>
      <c r="H477" s="73"/>
      <c r="I477" s="73"/>
      <c r="J477" s="73"/>
      <c r="K477" s="73"/>
      <c r="L477" s="73"/>
      <c r="M477" s="73"/>
      <c r="N477" s="73"/>
      <c r="U477">
        <v>2016</v>
      </c>
      <c r="V477" s="15">
        <v>42521</v>
      </c>
      <c r="W477" t="s">
        <v>258</v>
      </c>
      <c r="X477" t="s">
        <v>230</v>
      </c>
      <c r="Y477" t="s">
        <v>225</v>
      </c>
      <c r="Z477">
        <v>3391.6</v>
      </c>
      <c r="AA477">
        <v>3746.75</v>
      </c>
      <c r="AB477">
        <v>355.15</v>
      </c>
      <c r="AE477">
        <v>3746750</v>
      </c>
    </row>
    <row r="478" spans="2:31" x14ac:dyDescent="0.35">
      <c r="B478" s="83"/>
      <c r="C478" s="84"/>
      <c r="D478" s="73"/>
      <c r="E478" s="73"/>
      <c r="F478" s="73"/>
      <c r="G478" s="73"/>
      <c r="H478" s="73"/>
      <c r="I478" s="73"/>
      <c r="J478" s="73"/>
      <c r="K478" s="73"/>
      <c r="L478" s="73"/>
      <c r="M478" s="73"/>
      <c r="N478" s="73"/>
      <c r="U478">
        <v>2016</v>
      </c>
      <c r="V478" s="15">
        <v>42522</v>
      </c>
      <c r="W478" t="s">
        <v>259</v>
      </c>
      <c r="X478" t="s">
        <v>230</v>
      </c>
      <c r="Y478" t="s">
        <v>225</v>
      </c>
      <c r="Z478">
        <v>3421.61</v>
      </c>
      <c r="AA478">
        <v>3779.91</v>
      </c>
      <c r="AB478">
        <v>358.3</v>
      </c>
      <c r="AE478">
        <v>3779910</v>
      </c>
    </row>
    <row r="479" spans="2:31" x14ac:dyDescent="0.35">
      <c r="B479" s="83"/>
      <c r="C479" s="84"/>
      <c r="D479" s="73"/>
      <c r="E479" s="73"/>
      <c r="F479" s="73"/>
      <c r="G479" s="73"/>
      <c r="H479" s="73"/>
      <c r="I479" s="73"/>
      <c r="J479" s="73"/>
      <c r="K479" s="73"/>
      <c r="L479" s="73"/>
      <c r="M479" s="73"/>
      <c r="N479" s="73"/>
      <c r="U479">
        <v>2016</v>
      </c>
      <c r="V479" s="15">
        <v>42523</v>
      </c>
      <c r="W479" t="s">
        <v>259</v>
      </c>
      <c r="X479" t="s">
        <v>230</v>
      </c>
      <c r="Y479" t="s">
        <v>225</v>
      </c>
      <c r="Z479">
        <v>3456.3</v>
      </c>
      <c r="AA479">
        <v>3818.22</v>
      </c>
      <c r="AB479">
        <v>361.93</v>
      </c>
      <c r="AE479">
        <v>3818220</v>
      </c>
    </row>
    <row r="480" spans="2:31" x14ac:dyDescent="0.35">
      <c r="B480" s="83"/>
      <c r="C480" s="84"/>
      <c r="D480" s="73"/>
      <c r="E480" s="73"/>
      <c r="F480" s="73"/>
      <c r="G480" s="73"/>
      <c r="H480" s="73"/>
      <c r="I480" s="73"/>
      <c r="J480" s="73"/>
      <c r="K480" s="73"/>
      <c r="L480" s="73"/>
      <c r="M480" s="73"/>
      <c r="N480" s="73"/>
      <c r="U480">
        <v>2016</v>
      </c>
      <c r="V480" s="15">
        <v>42524</v>
      </c>
      <c r="W480" t="s">
        <v>259</v>
      </c>
      <c r="X480" t="s">
        <v>230</v>
      </c>
      <c r="Y480" t="s">
        <v>225</v>
      </c>
      <c r="Z480">
        <v>3479.56</v>
      </c>
      <c r="AA480">
        <v>3843.92</v>
      </c>
      <c r="AB480">
        <v>364.36</v>
      </c>
      <c r="AE480">
        <v>3843920</v>
      </c>
    </row>
    <row r="481" spans="2:31" x14ac:dyDescent="0.35">
      <c r="B481" s="83"/>
      <c r="C481" s="84"/>
      <c r="D481" s="73"/>
      <c r="E481" s="73"/>
      <c r="F481" s="73"/>
      <c r="G481" s="73"/>
      <c r="H481" s="73"/>
      <c r="I481" s="73"/>
      <c r="J481" s="73"/>
      <c r="K481" s="73"/>
      <c r="L481" s="73"/>
      <c r="M481" s="73"/>
      <c r="N481" s="73"/>
      <c r="U481">
        <v>2016</v>
      </c>
      <c r="V481" s="15">
        <v>42525</v>
      </c>
      <c r="W481" t="s">
        <v>259</v>
      </c>
      <c r="X481" t="s">
        <v>230</v>
      </c>
      <c r="Y481" t="s">
        <v>225</v>
      </c>
      <c r="Z481">
        <v>3496.28</v>
      </c>
      <c r="AA481">
        <v>3862.4</v>
      </c>
      <c r="AB481">
        <v>366.11</v>
      </c>
      <c r="AE481">
        <v>3862400</v>
      </c>
    </row>
    <row r="482" spans="2:31" x14ac:dyDescent="0.35">
      <c r="B482" s="83"/>
      <c r="C482" s="84"/>
      <c r="D482" s="73"/>
      <c r="E482" s="73"/>
      <c r="F482" s="73"/>
      <c r="G482" s="73"/>
      <c r="H482" s="73"/>
      <c r="I482" s="73"/>
      <c r="J482" s="73"/>
      <c r="K482" s="73"/>
      <c r="L482" s="73"/>
      <c r="M482" s="73"/>
      <c r="N482" s="73"/>
      <c r="U482">
        <v>2016</v>
      </c>
      <c r="V482" s="15">
        <v>42526</v>
      </c>
      <c r="W482" t="s">
        <v>259</v>
      </c>
      <c r="X482" t="s">
        <v>230</v>
      </c>
      <c r="Y482" t="s">
        <v>225</v>
      </c>
      <c r="Z482">
        <v>3505.52</v>
      </c>
      <c r="AA482">
        <v>3872.6</v>
      </c>
      <c r="AB482">
        <v>367.08</v>
      </c>
      <c r="AE482">
        <v>3872600</v>
      </c>
    </row>
    <row r="483" spans="2:31" x14ac:dyDescent="0.35">
      <c r="B483" s="83"/>
      <c r="C483" s="84"/>
      <c r="D483" s="73"/>
      <c r="E483" s="73"/>
      <c r="F483" s="73"/>
      <c r="G483" s="73"/>
      <c r="H483" s="73"/>
      <c r="I483" s="73"/>
      <c r="J483" s="73"/>
      <c r="K483" s="73"/>
      <c r="L483" s="73"/>
      <c r="M483" s="73"/>
      <c r="N483" s="73"/>
      <c r="U483">
        <v>2016</v>
      </c>
      <c r="V483" s="15">
        <v>42527</v>
      </c>
      <c r="W483" t="s">
        <v>259</v>
      </c>
      <c r="X483" t="s">
        <v>230</v>
      </c>
      <c r="Y483" t="s">
        <v>225</v>
      </c>
      <c r="Z483">
        <v>3512.93</v>
      </c>
      <c r="AA483">
        <v>3880.79</v>
      </c>
      <c r="AB483">
        <v>367.86</v>
      </c>
      <c r="AE483">
        <v>3880790</v>
      </c>
    </row>
    <row r="484" spans="2:31" x14ac:dyDescent="0.35">
      <c r="B484" s="83"/>
      <c r="C484" s="84"/>
      <c r="D484" s="73"/>
      <c r="E484" s="73"/>
      <c r="F484" s="73"/>
      <c r="G484" s="73"/>
      <c r="H484" s="73"/>
      <c r="I484" s="73"/>
      <c r="J484" s="73"/>
      <c r="K484" s="73"/>
      <c r="L484" s="73"/>
      <c r="M484" s="73"/>
      <c r="N484" s="73"/>
      <c r="U484">
        <v>2016</v>
      </c>
      <c r="V484" s="15">
        <v>42528</v>
      </c>
      <c r="W484" t="s">
        <v>259</v>
      </c>
      <c r="X484" t="s">
        <v>230</v>
      </c>
      <c r="Y484" t="s">
        <v>225</v>
      </c>
      <c r="Z484">
        <v>3525.17</v>
      </c>
      <c r="AA484">
        <v>3894.31</v>
      </c>
      <c r="AB484">
        <v>369.14</v>
      </c>
      <c r="AE484">
        <v>3894310</v>
      </c>
    </row>
    <row r="485" spans="2:31" x14ac:dyDescent="0.35">
      <c r="B485" s="83"/>
      <c r="C485" s="84"/>
      <c r="D485" s="73"/>
      <c r="E485" s="73"/>
      <c r="F485" s="73"/>
      <c r="G485" s="73"/>
      <c r="H485" s="73"/>
      <c r="I485" s="73"/>
      <c r="J485" s="73"/>
      <c r="K485" s="73"/>
      <c r="L485" s="73"/>
      <c r="M485" s="73"/>
      <c r="N485" s="73"/>
      <c r="U485">
        <v>2016</v>
      </c>
      <c r="V485" s="15">
        <v>42529</v>
      </c>
      <c r="W485" t="s">
        <v>259</v>
      </c>
      <c r="X485" t="s">
        <v>230</v>
      </c>
      <c r="Y485" t="s">
        <v>225</v>
      </c>
      <c r="Z485">
        <v>3545.81</v>
      </c>
      <c r="AA485">
        <v>3917.12</v>
      </c>
      <c r="AB485">
        <v>371.3</v>
      </c>
      <c r="AE485">
        <v>3917120</v>
      </c>
    </row>
    <row r="486" spans="2:31" x14ac:dyDescent="0.35">
      <c r="B486" s="83"/>
      <c r="C486" s="84"/>
      <c r="D486" s="73"/>
      <c r="E486" s="73"/>
      <c r="F486" s="73"/>
      <c r="G486" s="73"/>
      <c r="H486" s="73"/>
      <c r="I486" s="73"/>
      <c r="J486" s="73"/>
      <c r="K486" s="73"/>
      <c r="L486" s="73"/>
      <c r="M486" s="73"/>
      <c r="N486" s="73"/>
      <c r="U486">
        <v>2016</v>
      </c>
      <c r="V486" s="15">
        <v>42530</v>
      </c>
      <c r="W486" t="s">
        <v>259</v>
      </c>
      <c r="X486" t="s">
        <v>230</v>
      </c>
      <c r="Y486" t="s">
        <v>225</v>
      </c>
      <c r="Z486">
        <v>3559.05</v>
      </c>
      <c r="AA486">
        <v>3931.73</v>
      </c>
      <c r="AB486">
        <v>372.69</v>
      </c>
      <c r="AE486">
        <v>3931730</v>
      </c>
    </row>
    <row r="487" spans="2:31" x14ac:dyDescent="0.35">
      <c r="B487" s="83"/>
      <c r="C487" s="84"/>
      <c r="D487" s="73"/>
      <c r="E487" s="73"/>
      <c r="F487" s="73"/>
      <c r="G487" s="73"/>
      <c r="H487" s="73"/>
      <c r="I487" s="73"/>
      <c r="J487" s="73"/>
      <c r="K487" s="73"/>
      <c r="L487" s="73"/>
      <c r="M487" s="73"/>
      <c r="N487" s="73"/>
      <c r="U487">
        <v>2016</v>
      </c>
      <c r="V487" s="15">
        <v>42531</v>
      </c>
      <c r="W487" t="s">
        <v>259</v>
      </c>
      <c r="X487" t="s">
        <v>230</v>
      </c>
      <c r="Y487" t="s">
        <v>225</v>
      </c>
      <c r="Z487">
        <v>3573.45</v>
      </c>
      <c r="AA487">
        <v>3947.65</v>
      </c>
      <c r="AB487">
        <v>374.2</v>
      </c>
      <c r="AE487">
        <v>3947650</v>
      </c>
    </row>
    <row r="488" spans="2:31" x14ac:dyDescent="0.35">
      <c r="B488" s="83"/>
      <c r="C488" s="84"/>
      <c r="D488" s="73"/>
      <c r="E488" s="73"/>
      <c r="F488" s="73"/>
      <c r="G488" s="73"/>
      <c r="H488" s="73"/>
      <c r="I488" s="73"/>
      <c r="J488" s="73"/>
      <c r="K488" s="73"/>
      <c r="L488" s="73"/>
      <c r="M488" s="73"/>
      <c r="N488" s="73"/>
      <c r="U488">
        <v>2016</v>
      </c>
      <c r="V488" s="15">
        <v>42532</v>
      </c>
      <c r="W488" t="s">
        <v>259</v>
      </c>
      <c r="X488" t="s">
        <v>230</v>
      </c>
      <c r="Y488" t="s">
        <v>225</v>
      </c>
      <c r="Z488">
        <v>3585.55</v>
      </c>
      <c r="AA488">
        <v>3961.01</v>
      </c>
      <c r="AB488">
        <v>375.46</v>
      </c>
      <c r="AE488">
        <v>3961010</v>
      </c>
    </row>
    <row r="489" spans="2:31" x14ac:dyDescent="0.35">
      <c r="B489" s="83"/>
      <c r="C489" s="84"/>
      <c r="D489" s="73"/>
      <c r="E489" s="73"/>
      <c r="F489" s="73"/>
      <c r="G489" s="73"/>
      <c r="H489" s="73"/>
      <c r="I489" s="73"/>
      <c r="J489" s="73"/>
      <c r="K489" s="73"/>
      <c r="L489" s="73"/>
      <c r="M489" s="73"/>
      <c r="N489" s="73"/>
      <c r="U489">
        <v>2016</v>
      </c>
      <c r="V489" s="15">
        <v>42533</v>
      </c>
      <c r="W489" t="s">
        <v>259</v>
      </c>
      <c r="X489" t="s">
        <v>230</v>
      </c>
      <c r="Y489" t="s">
        <v>225</v>
      </c>
      <c r="Z489">
        <v>3595.31</v>
      </c>
      <c r="AA489">
        <v>3971.8</v>
      </c>
      <c r="AB489">
        <v>376.48</v>
      </c>
      <c r="AE489">
        <v>3971800</v>
      </c>
    </row>
    <row r="490" spans="2:31" x14ac:dyDescent="0.35">
      <c r="B490" s="83"/>
      <c r="C490" s="84"/>
      <c r="D490" s="73"/>
      <c r="E490" s="73"/>
      <c r="F490" s="73"/>
      <c r="G490" s="73"/>
      <c r="H490" s="73"/>
      <c r="I490" s="73"/>
      <c r="J490" s="73"/>
      <c r="K490" s="73"/>
      <c r="L490" s="73"/>
      <c r="M490" s="73"/>
      <c r="N490" s="73"/>
      <c r="U490">
        <v>2016</v>
      </c>
      <c r="V490" s="15">
        <v>42534</v>
      </c>
      <c r="W490" t="s">
        <v>259</v>
      </c>
      <c r="X490" t="s">
        <v>230</v>
      </c>
      <c r="Y490" t="s">
        <v>225</v>
      </c>
      <c r="Z490">
        <v>3604.91</v>
      </c>
      <c r="AA490">
        <v>3982.39</v>
      </c>
      <c r="AB490">
        <v>377.49</v>
      </c>
      <c r="AE490">
        <v>3982390</v>
      </c>
    </row>
    <row r="491" spans="2:31" x14ac:dyDescent="0.35">
      <c r="B491" s="83"/>
      <c r="C491" s="84"/>
      <c r="D491" s="73"/>
      <c r="E491" s="73"/>
      <c r="F491" s="73"/>
      <c r="G491" s="73"/>
      <c r="H491" s="73"/>
      <c r="I491" s="73"/>
      <c r="J491" s="73"/>
      <c r="K491" s="73"/>
      <c r="L491" s="73"/>
      <c r="M491" s="73"/>
      <c r="N491" s="73"/>
      <c r="U491">
        <v>2016</v>
      </c>
      <c r="V491" s="15">
        <v>42535</v>
      </c>
      <c r="W491" t="s">
        <v>259</v>
      </c>
      <c r="X491" t="s">
        <v>230</v>
      </c>
      <c r="Y491" t="s">
        <v>225</v>
      </c>
      <c r="Z491">
        <v>3612.49</v>
      </c>
      <c r="AA491">
        <v>3990.77</v>
      </c>
      <c r="AB491">
        <v>378.28</v>
      </c>
      <c r="AE491">
        <v>3990770</v>
      </c>
    </row>
    <row r="492" spans="2:31" x14ac:dyDescent="0.35">
      <c r="B492" s="83"/>
      <c r="C492" s="84"/>
      <c r="D492" s="73"/>
      <c r="E492" s="73"/>
      <c r="F492" s="73"/>
      <c r="G492" s="73"/>
      <c r="H492" s="73"/>
      <c r="I492" s="73"/>
      <c r="J492" s="73"/>
      <c r="K492" s="73"/>
      <c r="L492" s="73"/>
      <c r="M492" s="73"/>
      <c r="N492" s="73"/>
      <c r="U492">
        <v>2016</v>
      </c>
      <c r="V492" s="15">
        <v>42536</v>
      </c>
      <c r="W492" t="s">
        <v>259</v>
      </c>
      <c r="X492" t="s">
        <v>230</v>
      </c>
      <c r="Y492" t="s">
        <v>225</v>
      </c>
      <c r="Z492">
        <v>3618.53</v>
      </c>
      <c r="AA492">
        <v>3997.45</v>
      </c>
      <c r="AB492">
        <v>378.92</v>
      </c>
      <c r="AE492">
        <v>3997450</v>
      </c>
    </row>
    <row r="493" spans="2:31" x14ac:dyDescent="0.35">
      <c r="B493" s="83"/>
      <c r="C493" s="84"/>
      <c r="D493" s="73"/>
      <c r="E493" s="73"/>
      <c r="F493" s="73"/>
      <c r="G493" s="73"/>
      <c r="H493" s="73"/>
      <c r="I493" s="73"/>
      <c r="J493" s="73"/>
      <c r="K493" s="73"/>
      <c r="L493" s="73"/>
      <c r="M493" s="73"/>
      <c r="N493" s="73"/>
      <c r="U493">
        <v>2016</v>
      </c>
      <c r="V493" s="15">
        <v>42537</v>
      </c>
      <c r="W493" t="s">
        <v>259</v>
      </c>
      <c r="X493" t="s">
        <v>230</v>
      </c>
      <c r="Y493" t="s">
        <v>225</v>
      </c>
      <c r="Z493">
        <v>3626.79</v>
      </c>
      <c r="AA493">
        <v>4006.57</v>
      </c>
      <c r="AB493">
        <v>379.78</v>
      </c>
      <c r="AE493">
        <v>4006570</v>
      </c>
    </row>
    <row r="494" spans="2:31" x14ac:dyDescent="0.35">
      <c r="B494" s="83"/>
      <c r="C494" s="84"/>
      <c r="D494" s="73"/>
      <c r="E494" s="73"/>
      <c r="F494" s="73"/>
      <c r="G494" s="73"/>
      <c r="H494" s="73"/>
      <c r="I494" s="73"/>
      <c r="J494" s="73"/>
      <c r="K494" s="73"/>
      <c r="L494" s="73"/>
      <c r="M494" s="73"/>
      <c r="N494" s="73"/>
      <c r="U494">
        <v>2016</v>
      </c>
      <c r="V494" s="15">
        <v>42538</v>
      </c>
      <c r="W494" t="s">
        <v>259</v>
      </c>
      <c r="X494" t="s">
        <v>230</v>
      </c>
      <c r="Y494" t="s">
        <v>225</v>
      </c>
      <c r="Z494">
        <v>3632.94</v>
      </c>
      <c r="AA494">
        <v>4013.37</v>
      </c>
      <c r="AB494">
        <v>380.42</v>
      </c>
      <c r="AE494">
        <v>4013370</v>
      </c>
    </row>
    <row r="495" spans="2:31" x14ac:dyDescent="0.35">
      <c r="B495" s="83"/>
      <c r="C495" s="84"/>
      <c r="D495" s="73"/>
      <c r="E495" s="73"/>
      <c r="F495" s="73"/>
      <c r="G495" s="73"/>
      <c r="H495" s="73"/>
      <c r="I495" s="73"/>
      <c r="J495" s="73"/>
      <c r="K495" s="73"/>
      <c r="L495" s="73"/>
      <c r="M495" s="73"/>
      <c r="N495" s="73"/>
      <c r="U495">
        <v>2016</v>
      </c>
      <c r="V495" s="15">
        <v>42539</v>
      </c>
      <c r="W495" t="s">
        <v>259</v>
      </c>
      <c r="X495" t="s">
        <v>230</v>
      </c>
      <c r="Y495" t="s">
        <v>225</v>
      </c>
      <c r="Z495">
        <v>3641.14</v>
      </c>
      <c r="AA495">
        <v>4022.42</v>
      </c>
      <c r="AB495">
        <v>381.28</v>
      </c>
      <c r="AE495">
        <v>4022420</v>
      </c>
    </row>
    <row r="496" spans="2:31" x14ac:dyDescent="0.35">
      <c r="B496" s="83"/>
      <c r="C496" s="84"/>
      <c r="D496" s="73"/>
      <c r="E496" s="73"/>
      <c r="F496" s="73"/>
      <c r="G496" s="73"/>
      <c r="H496" s="73"/>
      <c r="I496" s="73"/>
      <c r="J496" s="73"/>
      <c r="K496" s="73"/>
      <c r="L496" s="73"/>
      <c r="M496" s="73"/>
      <c r="N496" s="73"/>
      <c r="U496">
        <v>2016</v>
      </c>
      <c r="V496" s="15">
        <v>42540</v>
      </c>
      <c r="W496" t="s">
        <v>259</v>
      </c>
      <c r="X496" t="s">
        <v>230</v>
      </c>
      <c r="Y496" t="s">
        <v>225</v>
      </c>
      <c r="Z496">
        <v>3649.33</v>
      </c>
      <c r="AA496">
        <v>4031.47</v>
      </c>
      <c r="AB496">
        <v>382.14</v>
      </c>
      <c r="AE496">
        <v>4031470</v>
      </c>
    </row>
    <row r="497" spans="2:31" x14ac:dyDescent="0.35">
      <c r="B497" s="83"/>
      <c r="C497" s="84"/>
      <c r="D497" s="73"/>
      <c r="E497" s="73"/>
      <c r="F497" s="73"/>
      <c r="G497" s="73"/>
      <c r="H497" s="73"/>
      <c r="I497" s="73"/>
      <c r="J497" s="73"/>
      <c r="K497" s="73"/>
      <c r="L497" s="73"/>
      <c r="M497" s="73"/>
      <c r="N497" s="73"/>
      <c r="U497">
        <v>2016</v>
      </c>
      <c r="V497" s="15">
        <v>42541</v>
      </c>
      <c r="W497" t="s">
        <v>259</v>
      </c>
      <c r="X497" t="s">
        <v>230</v>
      </c>
      <c r="Y497" t="s">
        <v>225</v>
      </c>
      <c r="Z497">
        <v>3656.04</v>
      </c>
      <c r="AA497">
        <v>4038.88</v>
      </c>
      <c r="AB497">
        <v>382.84</v>
      </c>
      <c r="AE497">
        <v>4038880</v>
      </c>
    </row>
    <row r="498" spans="2:31" x14ac:dyDescent="0.35">
      <c r="B498" s="83"/>
      <c r="C498" s="84"/>
      <c r="D498" s="73"/>
      <c r="E498" s="73"/>
      <c r="F498" s="73"/>
      <c r="G498" s="73"/>
      <c r="H498" s="73"/>
      <c r="I498" s="73"/>
      <c r="J498" s="73"/>
      <c r="K498" s="73"/>
      <c r="L498" s="73"/>
      <c r="M498" s="73"/>
      <c r="N498" s="73"/>
      <c r="U498">
        <v>2016</v>
      </c>
      <c r="V498" s="15">
        <v>42542</v>
      </c>
      <c r="W498" t="s">
        <v>259</v>
      </c>
      <c r="X498" t="s">
        <v>230</v>
      </c>
      <c r="Y498" t="s">
        <v>225</v>
      </c>
      <c r="Z498">
        <v>3663.95</v>
      </c>
      <c r="AA498">
        <v>4047.62</v>
      </c>
      <c r="AB498">
        <v>383.67</v>
      </c>
      <c r="AE498">
        <v>4047620</v>
      </c>
    </row>
    <row r="499" spans="2:31" x14ac:dyDescent="0.35">
      <c r="B499" s="83"/>
      <c r="C499" s="84"/>
      <c r="D499" s="73"/>
      <c r="E499" s="73"/>
      <c r="F499" s="73"/>
      <c r="G499" s="73"/>
      <c r="H499" s="73"/>
      <c r="I499" s="73"/>
      <c r="J499" s="73"/>
      <c r="K499" s="73"/>
      <c r="L499" s="73"/>
      <c r="M499" s="73"/>
      <c r="N499" s="73"/>
      <c r="U499">
        <v>2016</v>
      </c>
      <c r="V499" s="15">
        <v>42543</v>
      </c>
      <c r="W499" t="s">
        <v>259</v>
      </c>
      <c r="X499" t="s">
        <v>230</v>
      </c>
      <c r="Y499" t="s">
        <v>225</v>
      </c>
      <c r="Z499">
        <v>3670.27</v>
      </c>
      <c r="AA499">
        <v>4054.6</v>
      </c>
      <c r="AB499">
        <v>384.33</v>
      </c>
      <c r="AE499">
        <v>4054600</v>
      </c>
    </row>
    <row r="500" spans="2:31" x14ac:dyDescent="0.35">
      <c r="B500" s="83"/>
      <c r="C500" s="84"/>
      <c r="D500" s="73"/>
      <c r="E500" s="73"/>
      <c r="F500" s="73"/>
      <c r="G500" s="73"/>
      <c r="H500" s="73"/>
      <c r="I500" s="73"/>
      <c r="J500" s="73"/>
      <c r="K500" s="73"/>
      <c r="L500" s="73"/>
      <c r="M500" s="73"/>
      <c r="N500" s="73"/>
      <c r="U500">
        <v>2016</v>
      </c>
      <c r="V500" s="15">
        <v>42544</v>
      </c>
      <c r="W500" t="s">
        <v>259</v>
      </c>
      <c r="X500" t="s">
        <v>230</v>
      </c>
      <c r="Y500" t="s">
        <v>225</v>
      </c>
      <c r="Z500">
        <v>3679.3</v>
      </c>
      <c r="AA500">
        <v>4064.58</v>
      </c>
      <c r="AB500">
        <v>385.28</v>
      </c>
      <c r="AE500">
        <v>4064580</v>
      </c>
    </row>
    <row r="501" spans="2:31" x14ac:dyDescent="0.35">
      <c r="B501" s="83"/>
      <c r="C501" s="84"/>
      <c r="D501" s="73"/>
      <c r="E501" s="73"/>
      <c r="F501" s="73"/>
      <c r="G501" s="73"/>
      <c r="H501" s="73"/>
      <c r="I501" s="73"/>
      <c r="J501" s="73"/>
      <c r="K501" s="73"/>
      <c r="L501" s="73"/>
      <c r="M501" s="73"/>
      <c r="N501" s="73"/>
      <c r="U501">
        <v>2016</v>
      </c>
      <c r="V501" s="15">
        <v>42545</v>
      </c>
      <c r="W501" t="s">
        <v>259</v>
      </c>
      <c r="X501" t="s">
        <v>230</v>
      </c>
      <c r="Y501" t="s">
        <v>225</v>
      </c>
      <c r="Z501">
        <v>3689.32</v>
      </c>
      <c r="AA501">
        <v>4075.65</v>
      </c>
      <c r="AB501">
        <v>386.33</v>
      </c>
      <c r="AE501">
        <v>4075650</v>
      </c>
    </row>
    <row r="502" spans="2:31" x14ac:dyDescent="0.35">
      <c r="B502" s="83"/>
      <c r="C502" s="84"/>
      <c r="D502" s="73"/>
      <c r="E502" s="73"/>
      <c r="F502" s="73"/>
      <c r="G502" s="73"/>
      <c r="H502" s="73"/>
      <c r="I502" s="73"/>
      <c r="J502" s="73"/>
      <c r="K502" s="73"/>
      <c r="L502" s="73"/>
      <c r="M502" s="73"/>
      <c r="N502" s="73"/>
      <c r="U502">
        <v>2016</v>
      </c>
      <c r="V502" s="15">
        <v>42546</v>
      </c>
      <c r="W502" t="s">
        <v>259</v>
      </c>
      <c r="X502" t="s">
        <v>230</v>
      </c>
      <c r="Y502" t="s">
        <v>225</v>
      </c>
      <c r="Z502">
        <v>3694.72</v>
      </c>
      <c r="AA502">
        <v>4081.61</v>
      </c>
      <c r="AB502">
        <v>386.89</v>
      </c>
      <c r="AE502">
        <v>4081610</v>
      </c>
    </row>
    <row r="503" spans="2:31" x14ac:dyDescent="0.35">
      <c r="B503" s="83"/>
      <c r="C503" s="84"/>
      <c r="D503" s="73"/>
      <c r="E503" s="73"/>
      <c r="F503" s="73"/>
      <c r="G503" s="73"/>
      <c r="H503" s="73"/>
      <c r="I503" s="73"/>
      <c r="J503" s="73"/>
      <c r="K503" s="73"/>
      <c r="L503" s="73"/>
      <c r="M503" s="73"/>
      <c r="N503" s="73"/>
      <c r="U503">
        <v>2016</v>
      </c>
      <c r="V503" s="15">
        <v>42547</v>
      </c>
      <c r="W503" t="s">
        <v>259</v>
      </c>
      <c r="X503" t="s">
        <v>230</v>
      </c>
      <c r="Y503" t="s">
        <v>225</v>
      </c>
      <c r="Z503">
        <v>3698.49</v>
      </c>
      <c r="AA503">
        <v>4085.77</v>
      </c>
      <c r="AB503">
        <v>387.29</v>
      </c>
      <c r="AE503">
        <v>4085770</v>
      </c>
    </row>
    <row r="504" spans="2:31" x14ac:dyDescent="0.35">
      <c r="B504" s="83"/>
      <c r="C504" s="84"/>
      <c r="D504" s="73"/>
      <c r="E504" s="73"/>
      <c r="F504" s="73"/>
      <c r="G504" s="73"/>
      <c r="H504" s="73"/>
      <c r="I504" s="73"/>
      <c r="J504" s="73"/>
      <c r="K504" s="73"/>
      <c r="L504" s="73"/>
      <c r="M504" s="73"/>
      <c r="N504" s="73"/>
      <c r="U504">
        <v>2016</v>
      </c>
      <c r="V504" s="15">
        <v>42548</v>
      </c>
      <c r="W504" t="s">
        <v>259</v>
      </c>
      <c r="X504" t="s">
        <v>230</v>
      </c>
      <c r="Y504" t="s">
        <v>225</v>
      </c>
      <c r="Z504">
        <v>3719.56</v>
      </c>
      <c r="AA504">
        <v>4109.0600000000004</v>
      </c>
      <c r="AB504">
        <v>389.5</v>
      </c>
      <c r="AE504">
        <v>4109060.0000000005</v>
      </c>
    </row>
    <row r="505" spans="2:31" x14ac:dyDescent="0.35">
      <c r="B505" s="83"/>
      <c r="C505" s="84"/>
      <c r="D505" s="73"/>
      <c r="E505" s="73"/>
      <c r="F505" s="73"/>
      <c r="G505" s="73"/>
      <c r="H505" s="73"/>
      <c r="I505" s="73"/>
      <c r="J505" s="73"/>
      <c r="K505" s="73"/>
      <c r="L505" s="73"/>
      <c r="M505" s="73"/>
      <c r="N505" s="73"/>
      <c r="U505">
        <v>2016</v>
      </c>
      <c r="V505" s="15">
        <v>42549</v>
      </c>
      <c r="W505" t="s">
        <v>259</v>
      </c>
      <c r="X505" t="s">
        <v>230</v>
      </c>
      <c r="Y505" t="s">
        <v>225</v>
      </c>
      <c r="Z505">
        <v>3740.95</v>
      </c>
      <c r="AA505">
        <v>4132.6899999999996</v>
      </c>
      <c r="AB505">
        <v>391.74</v>
      </c>
      <c r="AE505">
        <v>4132689.9999999995</v>
      </c>
    </row>
    <row r="506" spans="2:31" x14ac:dyDescent="0.35">
      <c r="B506" s="83"/>
      <c r="C506" s="84"/>
      <c r="D506" s="73"/>
      <c r="E506" s="73"/>
      <c r="F506" s="73"/>
      <c r="G506" s="73"/>
      <c r="H506" s="73"/>
      <c r="I506" s="73"/>
      <c r="J506" s="73"/>
      <c r="K506" s="73"/>
      <c r="L506" s="73"/>
      <c r="M506" s="73"/>
      <c r="N506" s="73"/>
      <c r="U506">
        <v>2016</v>
      </c>
      <c r="V506" s="15">
        <v>42550</v>
      </c>
      <c r="W506" t="s">
        <v>259</v>
      </c>
      <c r="X506" t="s">
        <v>230</v>
      </c>
      <c r="Y506" t="s">
        <v>225</v>
      </c>
      <c r="Z506">
        <v>3764.27</v>
      </c>
      <c r="AA506">
        <v>4158.4399999999996</v>
      </c>
      <c r="AB506">
        <v>394.18</v>
      </c>
      <c r="AE506">
        <v>4158439.9999999995</v>
      </c>
    </row>
    <row r="507" spans="2:31" x14ac:dyDescent="0.35">
      <c r="B507" s="83"/>
      <c r="C507" s="84"/>
      <c r="D507" s="73"/>
      <c r="E507" s="73"/>
      <c r="F507" s="73"/>
      <c r="G507" s="73"/>
      <c r="H507" s="73"/>
      <c r="I507" s="73"/>
      <c r="J507" s="73"/>
      <c r="K507" s="73"/>
      <c r="L507" s="73"/>
      <c r="M507" s="73"/>
      <c r="N507" s="73"/>
      <c r="U507">
        <v>2016</v>
      </c>
      <c r="V507" s="15">
        <v>42551</v>
      </c>
      <c r="W507" t="s">
        <v>259</v>
      </c>
      <c r="X507" t="s">
        <v>230</v>
      </c>
      <c r="Y507" t="s">
        <v>225</v>
      </c>
      <c r="Z507">
        <v>3789.2</v>
      </c>
      <c r="AA507">
        <v>4185.9799999999996</v>
      </c>
      <c r="AB507">
        <v>396.79</v>
      </c>
      <c r="AE507">
        <v>4185979.9999999995</v>
      </c>
    </row>
    <row r="508" spans="2:31" x14ac:dyDescent="0.35">
      <c r="B508" s="83"/>
      <c r="C508" s="84"/>
      <c r="D508" s="73"/>
      <c r="E508" s="73"/>
      <c r="F508" s="73"/>
      <c r="G508" s="73"/>
      <c r="H508" s="73"/>
      <c r="I508" s="73"/>
      <c r="J508" s="73"/>
      <c r="K508" s="73"/>
      <c r="L508" s="73"/>
      <c r="M508" s="73"/>
      <c r="N508" s="73"/>
      <c r="U508">
        <v>2016</v>
      </c>
      <c r="V508" s="15">
        <v>42552</v>
      </c>
      <c r="W508" t="s">
        <v>260</v>
      </c>
      <c r="X508" t="s">
        <v>230</v>
      </c>
      <c r="Y508" t="s">
        <v>225</v>
      </c>
      <c r="Z508">
        <v>3821.02</v>
      </c>
      <c r="AA508">
        <v>4221.1400000000003</v>
      </c>
      <c r="AB508">
        <v>400.12</v>
      </c>
      <c r="AE508">
        <v>4221140</v>
      </c>
    </row>
    <row r="509" spans="2:31" x14ac:dyDescent="0.35">
      <c r="B509" s="83"/>
      <c r="C509" s="84"/>
      <c r="D509" s="73"/>
      <c r="E509" s="73"/>
      <c r="F509" s="73"/>
      <c r="G509" s="73"/>
      <c r="H509" s="73"/>
      <c r="I509" s="73"/>
      <c r="J509" s="73"/>
      <c r="K509" s="73"/>
      <c r="L509" s="73"/>
      <c r="M509" s="73"/>
      <c r="N509" s="73"/>
      <c r="U509">
        <v>2016</v>
      </c>
      <c r="V509" s="15">
        <v>42553</v>
      </c>
      <c r="W509" t="s">
        <v>260</v>
      </c>
      <c r="X509" t="s">
        <v>230</v>
      </c>
      <c r="Y509" t="s">
        <v>225</v>
      </c>
      <c r="Z509">
        <v>3846.79</v>
      </c>
      <c r="AA509">
        <v>4249.6099999999997</v>
      </c>
      <c r="AB509">
        <v>402.82</v>
      </c>
      <c r="AE509">
        <v>4249610</v>
      </c>
    </row>
    <row r="510" spans="2:31" x14ac:dyDescent="0.35">
      <c r="B510" s="83"/>
      <c r="C510" s="84"/>
      <c r="D510" s="73"/>
      <c r="E510" s="73"/>
      <c r="F510" s="73"/>
      <c r="G510" s="73"/>
      <c r="H510" s="73"/>
      <c r="I510" s="73"/>
      <c r="J510" s="73"/>
      <c r="K510" s="73"/>
      <c r="L510" s="73"/>
      <c r="M510" s="73"/>
      <c r="N510" s="73"/>
      <c r="U510">
        <v>2016</v>
      </c>
      <c r="V510" s="15">
        <v>42554</v>
      </c>
      <c r="W510" t="s">
        <v>260</v>
      </c>
      <c r="X510" t="s">
        <v>230</v>
      </c>
      <c r="Y510" t="s">
        <v>225</v>
      </c>
      <c r="Z510">
        <v>3873.38</v>
      </c>
      <c r="AA510">
        <v>4278.9799999999996</v>
      </c>
      <c r="AB510">
        <v>405.6</v>
      </c>
      <c r="AE510">
        <v>4278980</v>
      </c>
    </row>
    <row r="511" spans="2:31" x14ac:dyDescent="0.35">
      <c r="B511" s="83"/>
      <c r="C511" s="84"/>
      <c r="D511" s="73"/>
      <c r="E511" s="73"/>
      <c r="F511" s="73"/>
      <c r="G511" s="73"/>
      <c r="H511" s="73"/>
      <c r="I511" s="73"/>
      <c r="J511" s="73"/>
      <c r="K511" s="73"/>
      <c r="L511" s="73"/>
      <c r="M511" s="73"/>
      <c r="N511" s="73"/>
      <c r="U511">
        <v>2016</v>
      </c>
      <c r="V511" s="15">
        <v>42555</v>
      </c>
      <c r="W511" t="s">
        <v>260</v>
      </c>
      <c r="X511" t="s">
        <v>230</v>
      </c>
      <c r="Y511" t="s">
        <v>225</v>
      </c>
      <c r="Z511">
        <v>3902.85</v>
      </c>
      <c r="AA511">
        <v>4311.54</v>
      </c>
      <c r="AB511">
        <v>408.69</v>
      </c>
      <c r="AE511">
        <v>4311540</v>
      </c>
    </row>
    <row r="512" spans="2:31" x14ac:dyDescent="0.35">
      <c r="B512" s="83"/>
      <c r="C512" s="84"/>
      <c r="D512" s="73"/>
      <c r="E512" s="73"/>
      <c r="F512" s="73"/>
      <c r="G512" s="73"/>
      <c r="H512" s="73"/>
      <c r="I512" s="73"/>
      <c r="J512" s="73"/>
      <c r="K512" s="73"/>
      <c r="L512" s="73"/>
      <c r="M512" s="73"/>
      <c r="N512" s="73"/>
      <c r="U512">
        <v>2016</v>
      </c>
      <c r="V512" s="15">
        <v>42556</v>
      </c>
      <c r="W512" t="s">
        <v>260</v>
      </c>
      <c r="X512" t="s">
        <v>230</v>
      </c>
      <c r="Y512" t="s">
        <v>225</v>
      </c>
      <c r="Z512">
        <v>3929.78</v>
      </c>
      <c r="AA512">
        <v>4341.29</v>
      </c>
      <c r="AB512">
        <v>411.51</v>
      </c>
      <c r="AE512">
        <v>4341290</v>
      </c>
    </row>
    <row r="513" spans="2:31" x14ac:dyDescent="0.35">
      <c r="B513" s="83"/>
      <c r="C513" s="84"/>
      <c r="D513" s="73"/>
      <c r="E513" s="73"/>
      <c r="F513" s="73"/>
      <c r="G513" s="73"/>
      <c r="H513" s="73"/>
      <c r="I513" s="73"/>
      <c r="J513" s="73"/>
      <c r="K513" s="73"/>
      <c r="L513" s="73"/>
      <c r="M513" s="73"/>
      <c r="N513" s="73"/>
      <c r="U513">
        <v>2016</v>
      </c>
      <c r="V513" s="15">
        <v>42557</v>
      </c>
      <c r="W513" t="s">
        <v>260</v>
      </c>
      <c r="X513" t="s">
        <v>230</v>
      </c>
      <c r="Y513" t="s">
        <v>225</v>
      </c>
      <c r="Z513">
        <v>3952.21</v>
      </c>
      <c r="AA513">
        <v>4366.0600000000004</v>
      </c>
      <c r="AB513">
        <v>413.86</v>
      </c>
      <c r="AE513">
        <v>4366060</v>
      </c>
    </row>
    <row r="514" spans="2:31" x14ac:dyDescent="0.35">
      <c r="B514" s="83"/>
      <c r="C514" s="84"/>
      <c r="D514" s="73"/>
      <c r="E514" s="73"/>
      <c r="F514" s="73"/>
      <c r="G514" s="73"/>
      <c r="H514" s="73"/>
      <c r="I514" s="73"/>
      <c r="J514" s="73"/>
      <c r="K514" s="73"/>
      <c r="L514" s="73"/>
      <c r="M514" s="73"/>
      <c r="N514" s="73"/>
      <c r="U514">
        <v>2016</v>
      </c>
      <c r="V514" s="15">
        <v>42558</v>
      </c>
      <c r="W514" t="s">
        <v>260</v>
      </c>
      <c r="X514" t="s">
        <v>230</v>
      </c>
      <c r="Y514" t="s">
        <v>225</v>
      </c>
      <c r="Z514">
        <v>3977.44</v>
      </c>
      <c r="AA514">
        <v>4393.9399999999996</v>
      </c>
      <c r="AB514">
        <v>416.5</v>
      </c>
      <c r="AE514">
        <v>4393940</v>
      </c>
    </row>
    <row r="515" spans="2:31" x14ac:dyDescent="0.35">
      <c r="B515" s="83"/>
      <c r="C515" s="84"/>
      <c r="D515" s="73"/>
      <c r="E515" s="73"/>
      <c r="F515" s="73"/>
      <c r="G515" s="73"/>
      <c r="H515" s="73"/>
      <c r="I515" s="73"/>
      <c r="J515" s="73"/>
      <c r="K515" s="73"/>
      <c r="L515" s="73"/>
      <c r="M515" s="73"/>
      <c r="N515" s="73"/>
      <c r="U515">
        <v>2016</v>
      </c>
      <c r="V515" s="15">
        <v>42559</v>
      </c>
      <c r="W515" t="s">
        <v>260</v>
      </c>
      <c r="X515" t="s">
        <v>230</v>
      </c>
      <c r="Y515" t="s">
        <v>225</v>
      </c>
      <c r="Z515">
        <v>3998.96</v>
      </c>
      <c r="AA515">
        <v>4417.71</v>
      </c>
      <c r="AB515">
        <v>418.75</v>
      </c>
      <c r="AE515">
        <v>4417710</v>
      </c>
    </row>
    <row r="516" spans="2:31" x14ac:dyDescent="0.35">
      <c r="B516" s="83"/>
      <c r="C516" s="84"/>
      <c r="D516" s="73"/>
      <c r="E516" s="73"/>
      <c r="F516" s="73"/>
      <c r="G516" s="73"/>
      <c r="H516" s="73"/>
      <c r="I516" s="73"/>
      <c r="J516" s="73"/>
      <c r="K516" s="73"/>
      <c r="L516" s="73"/>
      <c r="M516" s="73"/>
      <c r="N516" s="73"/>
      <c r="U516">
        <v>2016</v>
      </c>
      <c r="V516" s="15">
        <v>42560</v>
      </c>
      <c r="W516" t="s">
        <v>260</v>
      </c>
      <c r="X516" t="s">
        <v>230</v>
      </c>
      <c r="Y516" t="s">
        <v>225</v>
      </c>
      <c r="Z516">
        <v>4019.69</v>
      </c>
      <c r="AA516">
        <v>4440.6099999999997</v>
      </c>
      <c r="AB516">
        <v>420.92</v>
      </c>
      <c r="AE516">
        <v>4440610</v>
      </c>
    </row>
    <row r="517" spans="2:31" x14ac:dyDescent="0.35">
      <c r="B517" s="83"/>
      <c r="C517" s="84"/>
      <c r="D517" s="73"/>
      <c r="E517" s="73"/>
      <c r="F517" s="73"/>
      <c r="G517" s="73"/>
      <c r="H517" s="73"/>
      <c r="I517" s="73"/>
      <c r="J517" s="73"/>
      <c r="K517" s="73"/>
      <c r="L517" s="73"/>
      <c r="M517" s="73"/>
      <c r="N517" s="73"/>
      <c r="U517">
        <v>2016</v>
      </c>
      <c r="V517" s="15">
        <v>42561</v>
      </c>
      <c r="W517" t="s">
        <v>260</v>
      </c>
      <c r="X517" t="s">
        <v>230</v>
      </c>
      <c r="Y517" t="s">
        <v>225</v>
      </c>
      <c r="Z517">
        <v>4040.42</v>
      </c>
      <c r="AA517">
        <v>4463.5200000000004</v>
      </c>
      <c r="AB517">
        <v>423.09</v>
      </c>
      <c r="AE517">
        <v>4463520</v>
      </c>
    </row>
    <row r="518" spans="2:31" x14ac:dyDescent="0.35">
      <c r="B518" s="83"/>
      <c r="C518" s="84"/>
      <c r="D518" s="73"/>
      <c r="E518" s="73"/>
      <c r="F518" s="73"/>
      <c r="G518" s="73"/>
      <c r="H518" s="73"/>
      <c r="I518" s="73"/>
      <c r="J518" s="73"/>
      <c r="K518" s="73"/>
      <c r="L518" s="73"/>
      <c r="M518" s="73"/>
      <c r="N518" s="73"/>
      <c r="U518">
        <v>2016</v>
      </c>
      <c r="V518" s="15">
        <v>42562</v>
      </c>
      <c r="W518" t="s">
        <v>260</v>
      </c>
      <c r="X518" t="s">
        <v>230</v>
      </c>
      <c r="Y518" t="s">
        <v>225</v>
      </c>
      <c r="Z518">
        <v>4055.32</v>
      </c>
      <c r="AA518">
        <v>4479.9799999999996</v>
      </c>
      <c r="AB518">
        <v>424.65</v>
      </c>
      <c r="AE518">
        <v>4479980</v>
      </c>
    </row>
    <row r="519" spans="2:31" x14ac:dyDescent="0.35">
      <c r="B519" s="83"/>
      <c r="C519" s="84"/>
      <c r="D519" s="73"/>
      <c r="E519" s="73"/>
      <c r="F519" s="73"/>
      <c r="G519" s="73"/>
      <c r="H519" s="73"/>
      <c r="I519" s="73"/>
      <c r="J519" s="73"/>
      <c r="K519" s="73"/>
      <c r="L519" s="73"/>
      <c r="M519" s="73"/>
      <c r="N519" s="73"/>
      <c r="U519">
        <v>2016</v>
      </c>
      <c r="V519" s="15">
        <v>42563</v>
      </c>
      <c r="W519" t="s">
        <v>260</v>
      </c>
      <c r="X519" t="s">
        <v>230</v>
      </c>
      <c r="Y519" t="s">
        <v>225</v>
      </c>
      <c r="Z519">
        <v>4076.1</v>
      </c>
      <c r="AA519">
        <v>4502.93</v>
      </c>
      <c r="AB519">
        <v>426.83</v>
      </c>
      <c r="AE519">
        <v>4502930</v>
      </c>
    </row>
    <row r="520" spans="2:31" x14ac:dyDescent="0.35">
      <c r="B520" s="83"/>
      <c r="C520" s="84"/>
      <c r="D520" s="73"/>
      <c r="E520" s="73"/>
      <c r="F520" s="73"/>
      <c r="G520" s="73"/>
      <c r="H520" s="73"/>
      <c r="I520" s="73"/>
      <c r="J520" s="73"/>
      <c r="K520" s="73"/>
      <c r="L520" s="73"/>
      <c r="M520" s="73"/>
      <c r="N520" s="73"/>
      <c r="U520">
        <v>2016</v>
      </c>
      <c r="V520" s="15">
        <v>42564</v>
      </c>
      <c r="W520" t="s">
        <v>260</v>
      </c>
      <c r="X520" t="s">
        <v>230</v>
      </c>
      <c r="Y520" t="s">
        <v>225</v>
      </c>
      <c r="Z520">
        <v>4091.86</v>
      </c>
      <c r="AA520">
        <v>4520.34</v>
      </c>
      <c r="AB520">
        <v>428.48</v>
      </c>
      <c r="AE520">
        <v>4520340</v>
      </c>
    </row>
    <row r="521" spans="2:31" x14ac:dyDescent="0.35">
      <c r="B521" s="83"/>
      <c r="C521" s="84"/>
      <c r="D521" s="73"/>
      <c r="E521" s="73"/>
      <c r="F521" s="73"/>
      <c r="G521" s="73"/>
      <c r="H521" s="73"/>
      <c r="I521" s="73"/>
      <c r="J521" s="73"/>
      <c r="K521" s="73"/>
      <c r="L521" s="73"/>
      <c r="M521" s="73"/>
      <c r="N521" s="73"/>
      <c r="U521">
        <v>2016</v>
      </c>
      <c r="V521" s="15">
        <v>42565</v>
      </c>
      <c r="W521" t="s">
        <v>260</v>
      </c>
      <c r="X521" t="s">
        <v>230</v>
      </c>
      <c r="Y521" t="s">
        <v>225</v>
      </c>
      <c r="Z521">
        <v>4107.5</v>
      </c>
      <c r="AA521">
        <v>4537.62</v>
      </c>
      <c r="AB521">
        <v>430.12</v>
      </c>
      <c r="AE521">
        <v>4537620</v>
      </c>
    </row>
    <row r="522" spans="2:31" x14ac:dyDescent="0.35">
      <c r="B522" s="83"/>
      <c r="C522" s="84"/>
      <c r="D522" s="73"/>
      <c r="E522" s="73"/>
      <c r="F522" s="73"/>
      <c r="G522" s="73"/>
      <c r="H522" s="73"/>
      <c r="I522" s="73"/>
      <c r="J522" s="73"/>
      <c r="K522" s="73"/>
      <c r="L522" s="73"/>
      <c r="M522" s="73"/>
      <c r="N522" s="73"/>
      <c r="U522">
        <v>2016</v>
      </c>
      <c r="V522" s="15">
        <v>42566</v>
      </c>
      <c r="W522" t="s">
        <v>260</v>
      </c>
      <c r="X522" t="s">
        <v>230</v>
      </c>
      <c r="Y522" t="s">
        <v>225</v>
      </c>
      <c r="Z522">
        <v>4127.54</v>
      </c>
      <c r="AA522">
        <v>4559.76</v>
      </c>
      <c r="AB522">
        <v>432.22</v>
      </c>
      <c r="AE522">
        <v>4559760</v>
      </c>
    </row>
    <row r="523" spans="2:31" x14ac:dyDescent="0.35">
      <c r="B523" s="83"/>
      <c r="C523" s="84"/>
      <c r="D523" s="73"/>
      <c r="E523" s="73"/>
      <c r="F523" s="73"/>
      <c r="G523" s="73"/>
      <c r="H523" s="73"/>
      <c r="I523" s="73"/>
      <c r="J523" s="73"/>
      <c r="K523" s="73"/>
      <c r="L523" s="73"/>
      <c r="M523" s="73"/>
      <c r="N523" s="73"/>
      <c r="U523">
        <v>2016</v>
      </c>
      <c r="V523" s="15">
        <v>42567</v>
      </c>
      <c r="W523" t="s">
        <v>260</v>
      </c>
      <c r="X523" t="s">
        <v>230</v>
      </c>
      <c r="Y523" t="s">
        <v>225</v>
      </c>
      <c r="Z523">
        <v>4149.51</v>
      </c>
      <c r="AA523">
        <v>4584.03</v>
      </c>
      <c r="AB523">
        <v>434.52</v>
      </c>
      <c r="AE523">
        <v>4584030</v>
      </c>
    </row>
    <row r="524" spans="2:31" x14ac:dyDescent="0.35">
      <c r="B524" s="83"/>
      <c r="C524" s="84"/>
      <c r="D524" s="73"/>
      <c r="E524" s="73"/>
      <c r="F524" s="73"/>
      <c r="G524" s="73"/>
      <c r="H524" s="73"/>
      <c r="I524" s="73"/>
      <c r="J524" s="73"/>
      <c r="K524" s="73"/>
      <c r="L524" s="73"/>
      <c r="M524" s="73"/>
      <c r="N524" s="73"/>
      <c r="U524">
        <v>2016</v>
      </c>
      <c r="V524" s="15">
        <v>42568</v>
      </c>
      <c r="W524" t="s">
        <v>260</v>
      </c>
      <c r="X524" t="s">
        <v>230</v>
      </c>
      <c r="Y524" t="s">
        <v>225</v>
      </c>
      <c r="Z524">
        <v>4169.75</v>
      </c>
      <c r="AA524">
        <v>4606.3900000000003</v>
      </c>
      <c r="AB524">
        <v>436.64</v>
      </c>
      <c r="AE524">
        <v>4606390</v>
      </c>
    </row>
    <row r="525" spans="2:31" x14ac:dyDescent="0.35">
      <c r="B525" s="83"/>
      <c r="C525" s="84"/>
      <c r="D525" s="73"/>
      <c r="E525" s="73"/>
      <c r="F525" s="73"/>
      <c r="G525" s="73"/>
      <c r="H525" s="73"/>
      <c r="I525" s="73"/>
      <c r="J525" s="73"/>
      <c r="K525" s="73"/>
      <c r="L525" s="73"/>
      <c r="M525" s="73"/>
      <c r="N525" s="73"/>
      <c r="U525">
        <v>2016</v>
      </c>
      <c r="V525" s="15">
        <v>42569</v>
      </c>
      <c r="W525" t="s">
        <v>260</v>
      </c>
      <c r="X525" t="s">
        <v>230</v>
      </c>
      <c r="Y525" t="s">
        <v>225</v>
      </c>
      <c r="Z525">
        <v>4173.8</v>
      </c>
      <c r="AA525">
        <v>4610.8599999999997</v>
      </c>
      <c r="AB525">
        <v>437.06</v>
      </c>
      <c r="AE525">
        <v>4610860</v>
      </c>
    </row>
    <row r="526" spans="2:31" x14ac:dyDescent="0.35">
      <c r="B526" s="83"/>
      <c r="C526" s="84"/>
      <c r="D526" s="73"/>
      <c r="E526" s="73"/>
      <c r="F526" s="73"/>
      <c r="G526" s="73"/>
      <c r="H526" s="73"/>
      <c r="I526" s="73"/>
      <c r="J526" s="73"/>
      <c r="K526" s="73"/>
      <c r="L526" s="73"/>
      <c r="M526" s="73"/>
      <c r="N526" s="73"/>
      <c r="U526">
        <v>2016</v>
      </c>
      <c r="V526" s="15">
        <v>42570</v>
      </c>
      <c r="W526" t="s">
        <v>260</v>
      </c>
      <c r="X526" t="s">
        <v>230</v>
      </c>
      <c r="Y526" t="s">
        <v>225</v>
      </c>
      <c r="Z526">
        <v>4175</v>
      </c>
      <c r="AA526">
        <v>4612.1899999999996</v>
      </c>
      <c r="AB526">
        <v>437.19</v>
      </c>
      <c r="AE526">
        <v>4612190</v>
      </c>
    </row>
    <row r="527" spans="2:31" x14ac:dyDescent="0.35">
      <c r="B527" s="83"/>
      <c r="C527" s="84"/>
      <c r="D527" s="73"/>
      <c r="E527" s="73"/>
      <c r="F527" s="73"/>
      <c r="G527" s="73"/>
      <c r="H527" s="73"/>
      <c r="I527" s="73"/>
      <c r="J527" s="73"/>
      <c r="K527" s="73"/>
      <c r="L527" s="73"/>
      <c r="M527" s="73"/>
      <c r="N527" s="73"/>
      <c r="U527">
        <v>2016</v>
      </c>
      <c r="V527" s="15">
        <v>42571</v>
      </c>
      <c r="W527" t="s">
        <v>260</v>
      </c>
      <c r="X527" t="s">
        <v>230</v>
      </c>
      <c r="Y527" t="s">
        <v>225</v>
      </c>
      <c r="Z527">
        <v>4174.0600000000004</v>
      </c>
      <c r="AA527">
        <v>4611.1499999999996</v>
      </c>
      <c r="AB527">
        <v>437.09</v>
      </c>
      <c r="AE527">
        <v>4611150</v>
      </c>
    </row>
    <row r="528" spans="2:31" x14ac:dyDescent="0.35">
      <c r="B528" s="83"/>
      <c r="C528" s="84"/>
      <c r="D528" s="73"/>
      <c r="E528" s="73"/>
      <c r="F528" s="73"/>
      <c r="G528" s="73"/>
      <c r="H528" s="73"/>
      <c r="I528" s="73"/>
      <c r="J528" s="73"/>
      <c r="K528" s="73"/>
      <c r="L528" s="73"/>
      <c r="M528" s="73"/>
      <c r="N528" s="73"/>
      <c r="U528">
        <v>2016</v>
      </c>
      <c r="V528" s="15">
        <v>42572</v>
      </c>
      <c r="W528" t="s">
        <v>260</v>
      </c>
      <c r="X528" t="s">
        <v>230</v>
      </c>
      <c r="Y528" t="s">
        <v>225</v>
      </c>
      <c r="Z528">
        <v>4172.3</v>
      </c>
      <c r="AA528">
        <v>4609.2</v>
      </c>
      <c r="AB528">
        <v>436.9</v>
      </c>
      <c r="AE528">
        <v>4609200</v>
      </c>
    </row>
    <row r="529" spans="2:31" x14ac:dyDescent="0.35">
      <c r="B529" s="83"/>
      <c r="C529" s="84"/>
      <c r="D529" s="73"/>
      <c r="E529" s="73"/>
      <c r="F529" s="73"/>
      <c r="G529" s="73"/>
      <c r="H529" s="73"/>
      <c r="I529" s="73"/>
      <c r="J529" s="73"/>
      <c r="K529" s="73"/>
      <c r="L529" s="73"/>
      <c r="M529" s="73"/>
      <c r="N529" s="73"/>
      <c r="U529">
        <v>2016</v>
      </c>
      <c r="V529" s="15">
        <v>42573</v>
      </c>
      <c r="W529" t="s">
        <v>260</v>
      </c>
      <c r="X529" t="s">
        <v>230</v>
      </c>
      <c r="Y529" t="s">
        <v>225</v>
      </c>
      <c r="Z529">
        <v>4177.78</v>
      </c>
      <c r="AA529">
        <v>4615.25</v>
      </c>
      <c r="AB529">
        <v>437.48</v>
      </c>
      <c r="AE529">
        <v>4615250</v>
      </c>
    </row>
    <row r="530" spans="2:31" x14ac:dyDescent="0.35">
      <c r="B530" s="83"/>
      <c r="C530" s="84"/>
      <c r="D530" s="73"/>
      <c r="E530" s="73"/>
      <c r="F530" s="73"/>
      <c r="G530" s="73"/>
      <c r="H530" s="73"/>
      <c r="I530" s="73"/>
      <c r="J530" s="73"/>
      <c r="K530" s="73"/>
      <c r="L530" s="73"/>
      <c r="M530" s="73"/>
      <c r="N530" s="73"/>
      <c r="U530">
        <v>2016</v>
      </c>
      <c r="V530" s="15">
        <v>42574</v>
      </c>
      <c r="W530" t="s">
        <v>260</v>
      </c>
      <c r="X530" t="s">
        <v>230</v>
      </c>
      <c r="Y530" t="s">
        <v>225</v>
      </c>
      <c r="Z530">
        <v>4168.53</v>
      </c>
      <c r="AA530">
        <v>4605.04</v>
      </c>
      <c r="AB530">
        <v>436.51</v>
      </c>
      <c r="AE530">
        <v>4605040</v>
      </c>
    </row>
    <row r="531" spans="2:31" x14ac:dyDescent="0.35">
      <c r="B531" s="83"/>
      <c r="C531" s="84"/>
      <c r="D531" s="73"/>
      <c r="E531" s="73"/>
      <c r="F531" s="73"/>
      <c r="G531" s="73"/>
      <c r="H531" s="73"/>
      <c r="I531" s="73"/>
      <c r="J531" s="73"/>
      <c r="K531" s="73"/>
      <c r="L531" s="73"/>
      <c r="M531" s="73"/>
      <c r="N531" s="73"/>
      <c r="U531">
        <v>2016</v>
      </c>
      <c r="V531" s="15">
        <v>42575</v>
      </c>
      <c r="W531" t="s">
        <v>260</v>
      </c>
      <c r="X531" t="s">
        <v>230</v>
      </c>
      <c r="Y531" t="s">
        <v>225</v>
      </c>
      <c r="Z531">
        <v>4158.2700000000004</v>
      </c>
      <c r="AA531">
        <v>4593.71</v>
      </c>
      <c r="AB531">
        <v>435.44</v>
      </c>
      <c r="AE531">
        <v>4593710</v>
      </c>
    </row>
    <row r="532" spans="2:31" x14ac:dyDescent="0.35">
      <c r="B532" s="83"/>
      <c r="C532" s="84"/>
      <c r="D532" s="73"/>
      <c r="E532" s="73"/>
      <c r="F532" s="73"/>
      <c r="G532" s="73"/>
      <c r="H532" s="73"/>
      <c r="I532" s="73"/>
      <c r="J532" s="73"/>
      <c r="K532" s="73"/>
      <c r="L532" s="73"/>
      <c r="M532" s="73"/>
      <c r="N532" s="73"/>
      <c r="U532">
        <v>2016</v>
      </c>
      <c r="V532" s="15">
        <v>42576</v>
      </c>
      <c r="W532" t="s">
        <v>260</v>
      </c>
      <c r="X532" t="s">
        <v>230</v>
      </c>
      <c r="Y532" t="s">
        <v>225</v>
      </c>
      <c r="Z532">
        <v>4147.87</v>
      </c>
      <c r="AA532">
        <v>4582.21</v>
      </c>
      <c r="AB532">
        <v>434.35</v>
      </c>
      <c r="AE532">
        <v>4582210</v>
      </c>
    </row>
    <row r="533" spans="2:31" x14ac:dyDescent="0.35">
      <c r="B533" s="83"/>
      <c r="C533" s="84"/>
      <c r="D533" s="73"/>
      <c r="E533" s="73"/>
      <c r="F533" s="73"/>
      <c r="G533" s="73"/>
      <c r="H533" s="73"/>
      <c r="I533" s="73"/>
      <c r="J533" s="73"/>
      <c r="K533" s="73"/>
      <c r="L533" s="73"/>
      <c r="M533" s="73"/>
      <c r="N533" s="73"/>
      <c r="U533">
        <v>2016</v>
      </c>
      <c r="V533" s="15">
        <v>42577</v>
      </c>
      <c r="W533" t="s">
        <v>260</v>
      </c>
      <c r="X533" t="s">
        <v>230</v>
      </c>
      <c r="Y533" t="s">
        <v>225</v>
      </c>
      <c r="Z533">
        <v>4141.78</v>
      </c>
      <c r="AA533">
        <v>4575.4799999999996</v>
      </c>
      <c r="AB533">
        <v>433.71</v>
      </c>
      <c r="AE533">
        <v>4575480</v>
      </c>
    </row>
    <row r="534" spans="2:31" x14ac:dyDescent="0.35">
      <c r="B534" s="83"/>
      <c r="C534" s="84"/>
      <c r="D534" s="73"/>
      <c r="E534" s="73"/>
      <c r="F534" s="73"/>
      <c r="G534" s="73"/>
      <c r="H534" s="73"/>
      <c r="I534" s="73"/>
      <c r="J534" s="73"/>
      <c r="K534" s="73"/>
      <c r="L534" s="73"/>
      <c r="M534" s="73"/>
      <c r="N534" s="73"/>
      <c r="U534">
        <v>2016</v>
      </c>
      <c r="V534" s="15">
        <v>42578</v>
      </c>
      <c r="W534" t="s">
        <v>260</v>
      </c>
      <c r="X534" t="s">
        <v>230</v>
      </c>
      <c r="Y534" t="s">
        <v>225</v>
      </c>
      <c r="Z534">
        <v>4134.46</v>
      </c>
      <c r="AA534">
        <v>4567.41</v>
      </c>
      <c r="AB534">
        <v>432.94</v>
      </c>
      <c r="AE534">
        <v>4567410</v>
      </c>
    </row>
    <row r="535" spans="2:31" x14ac:dyDescent="0.35">
      <c r="B535" s="83"/>
      <c r="C535" s="84"/>
      <c r="D535" s="73"/>
      <c r="E535" s="73"/>
      <c r="F535" s="73"/>
      <c r="G535" s="73"/>
      <c r="H535" s="73"/>
      <c r="I535" s="73"/>
      <c r="J535" s="73"/>
      <c r="K535" s="73"/>
      <c r="L535" s="73"/>
      <c r="M535" s="73"/>
      <c r="N535" s="73"/>
      <c r="U535">
        <v>2016</v>
      </c>
      <c r="V535" s="15">
        <v>42579</v>
      </c>
      <c r="W535" t="s">
        <v>260</v>
      </c>
      <c r="X535" t="s">
        <v>230</v>
      </c>
      <c r="Y535" t="s">
        <v>225</v>
      </c>
      <c r="Z535">
        <v>4126.0200000000004</v>
      </c>
      <c r="AA535">
        <v>4558.07</v>
      </c>
      <c r="AB535">
        <v>432.06</v>
      </c>
      <c r="AE535">
        <v>4558070</v>
      </c>
    </row>
    <row r="536" spans="2:31" x14ac:dyDescent="0.35">
      <c r="B536" s="83"/>
      <c r="C536" s="84"/>
      <c r="D536" s="73"/>
      <c r="E536" s="73"/>
      <c r="F536" s="73"/>
      <c r="G536" s="73"/>
      <c r="H536" s="73"/>
      <c r="I536" s="73"/>
      <c r="J536" s="73"/>
      <c r="K536" s="73"/>
      <c r="L536" s="73"/>
      <c r="M536" s="73"/>
      <c r="N536" s="73"/>
      <c r="U536">
        <v>2016</v>
      </c>
      <c r="V536" s="15">
        <v>42580</v>
      </c>
      <c r="W536" t="s">
        <v>260</v>
      </c>
      <c r="X536" t="s">
        <v>230</v>
      </c>
      <c r="Y536" t="s">
        <v>225</v>
      </c>
      <c r="Z536">
        <v>4119.99</v>
      </c>
      <c r="AA536">
        <v>4551.42</v>
      </c>
      <c r="AB536">
        <v>431.43</v>
      </c>
      <c r="AE536">
        <v>4551420</v>
      </c>
    </row>
    <row r="537" spans="2:31" x14ac:dyDescent="0.35">
      <c r="B537" s="83"/>
      <c r="C537" s="84"/>
      <c r="D537" s="73"/>
      <c r="E537" s="73"/>
      <c r="F537" s="73"/>
      <c r="G537" s="73"/>
      <c r="H537" s="73"/>
      <c r="I537" s="73"/>
      <c r="J537" s="73"/>
      <c r="K537" s="73"/>
      <c r="L537" s="73"/>
      <c r="M537" s="73"/>
      <c r="N537" s="73"/>
      <c r="U537">
        <v>2016</v>
      </c>
      <c r="V537" s="15">
        <v>42581</v>
      </c>
      <c r="W537" t="s">
        <v>260</v>
      </c>
      <c r="X537" t="s">
        <v>230</v>
      </c>
      <c r="Y537" t="s">
        <v>225</v>
      </c>
      <c r="Z537">
        <v>4116.1400000000003</v>
      </c>
      <c r="AA537">
        <v>4547.16</v>
      </c>
      <c r="AB537">
        <v>431.02</v>
      </c>
      <c r="AE537">
        <v>4547160</v>
      </c>
    </row>
    <row r="538" spans="2:31" x14ac:dyDescent="0.35">
      <c r="B538" s="83"/>
      <c r="C538" s="84"/>
      <c r="D538" s="73"/>
      <c r="E538" s="73"/>
      <c r="F538" s="73"/>
      <c r="G538" s="73"/>
      <c r="H538" s="73"/>
      <c r="I538" s="73"/>
      <c r="J538" s="73"/>
      <c r="K538" s="73"/>
      <c r="L538" s="73"/>
      <c r="M538" s="73"/>
      <c r="N538" s="73"/>
      <c r="U538">
        <v>2016</v>
      </c>
      <c r="V538" s="15">
        <v>42582</v>
      </c>
      <c r="W538" t="s">
        <v>260</v>
      </c>
      <c r="X538" t="s">
        <v>230</v>
      </c>
      <c r="Y538" t="s">
        <v>225</v>
      </c>
      <c r="Z538">
        <v>4115.3500000000004</v>
      </c>
      <c r="AA538">
        <v>4546.29</v>
      </c>
      <c r="AB538">
        <v>430.94</v>
      </c>
      <c r="AE538">
        <v>4546290</v>
      </c>
    </row>
    <row r="539" spans="2:31" x14ac:dyDescent="0.35">
      <c r="B539" s="83"/>
      <c r="C539" s="84"/>
      <c r="D539" s="73"/>
      <c r="E539" s="73"/>
      <c r="F539" s="73"/>
      <c r="G539" s="73"/>
      <c r="H539" s="73"/>
      <c r="I539" s="73"/>
      <c r="J539" s="73"/>
      <c r="K539" s="73"/>
      <c r="L539" s="73"/>
      <c r="M539" s="73"/>
      <c r="N539" s="73"/>
      <c r="U539">
        <v>2016</v>
      </c>
      <c r="V539" s="15">
        <v>42583</v>
      </c>
      <c r="W539" t="s">
        <v>261</v>
      </c>
      <c r="X539" t="s">
        <v>230</v>
      </c>
      <c r="Y539" t="s">
        <v>225</v>
      </c>
      <c r="Z539">
        <v>4109.33</v>
      </c>
      <c r="AA539">
        <v>4539.6499999999996</v>
      </c>
      <c r="AB539">
        <v>430.31</v>
      </c>
      <c r="AE539">
        <v>4539650</v>
      </c>
    </row>
    <row r="540" spans="2:31" x14ac:dyDescent="0.35">
      <c r="B540" s="83"/>
      <c r="C540" s="84"/>
      <c r="D540" s="73"/>
      <c r="E540" s="73"/>
      <c r="F540" s="73"/>
      <c r="G540" s="73"/>
      <c r="H540" s="73"/>
      <c r="I540" s="73"/>
      <c r="J540" s="73"/>
      <c r="K540" s="73"/>
      <c r="L540" s="73"/>
      <c r="M540" s="73"/>
      <c r="N540" s="73"/>
      <c r="U540">
        <v>2016</v>
      </c>
      <c r="V540" s="15">
        <v>42584</v>
      </c>
      <c r="W540" t="s">
        <v>261</v>
      </c>
      <c r="X540" t="s">
        <v>230</v>
      </c>
      <c r="Y540" t="s">
        <v>225</v>
      </c>
      <c r="Z540">
        <v>4105.0600000000004</v>
      </c>
      <c r="AA540">
        <v>4534.92</v>
      </c>
      <c r="AB540">
        <v>429.86</v>
      </c>
      <c r="AE540">
        <v>4534920</v>
      </c>
    </row>
    <row r="541" spans="2:31" x14ac:dyDescent="0.35">
      <c r="B541" s="83"/>
      <c r="C541" s="84"/>
      <c r="D541" s="73"/>
      <c r="E541" s="73"/>
      <c r="F541" s="73"/>
      <c r="G541" s="73"/>
      <c r="H541" s="73"/>
      <c r="I541" s="73"/>
      <c r="J541" s="73"/>
      <c r="K541" s="73"/>
      <c r="L541" s="73"/>
      <c r="M541" s="73"/>
      <c r="N541" s="73"/>
      <c r="U541">
        <v>2016</v>
      </c>
      <c r="V541" s="15">
        <v>42585</v>
      </c>
      <c r="W541" t="s">
        <v>261</v>
      </c>
      <c r="X541" t="s">
        <v>230</v>
      </c>
      <c r="Y541" t="s">
        <v>225</v>
      </c>
      <c r="Z541">
        <v>4097.13</v>
      </c>
      <c r="AA541">
        <v>4526.16</v>
      </c>
      <c r="AB541">
        <v>429.03</v>
      </c>
      <c r="AE541">
        <v>4526160</v>
      </c>
    </row>
    <row r="542" spans="2:31" x14ac:dyDescent="0.35">
      <c r="B542" s="83"/>
      <c r="C542" s="84"/>
      <c r="D542" s="73"/>
      <c r="E542" s="73"/>
      <c r="F542" s="73"/>
      <c r="G542" s="73"/>
      <c r="H542" s="73"/>
      <c r="I542" s="73"/>
      <c r="J542" s="73"/>
      <c r="K542" s="73"/>
      <c r="L542" s="73"/>
      <c r="M542" s="73"/>
      <c r="N542" s="73"/>
      <c r="U542">
        <v>2016</v>
      </c>
      <c r="V542" s="15">
        <v>42586</v>
      </c>
      <c r="W542" t="s">
        <v>261</v>
      </c>
      <c r="X542" t="s">
        <v>230</v>
      </c>
      <c r="Y542" t="s">
        <v>225</v>
      </c>
      <c r="Z542">
        <v>4085.89</v>
      </c>
      <c r="AA542">
        <v>4513.75</v>
      </c>
      <c r="AB542">
        <v>427.86</v>
      </c>
      <c r="AE542">
        <v>4513750</v>
      </c>
    </row>
    <row r="543" spans="2:31" x14ac:dyDescent="0.35">
      <c r="B543" s="83"/>
      <c r="C543" s="84"/>
      <c r="D543" s="73"/>
      <c r="E543" s="73"/>
      <c r="F543" s="73"/>
      <c r="G543" s="73"/>
      <c r="H543" s="73"/>
      <c r="I543" s="73"/>
      <c r="J543" s="73"/>
      <c r="K543" s="73"/>
      <c r="L543" s="73"/>
      <c r="M543" s="73"/>
      <c r="N543" s="73"/>
      <c r="U543">
        <v>2016</v>
      </c>
      <c r="V543" s="15">
        <v>42587</v>
      </c>
      <c r="W543" t="s">
        <v>261</v>
      </c>
      <c r="X543" t="s">
        <v>230</v>
      </c>
      <c r="Y543" t="s">
        <v>225</v>
      </c>
      <c r="Z543">
        <v>4074.71</v>
      </c>
      <c r="AA543">
        <v>4501.3900000000003</v>
      </c>
      <c r="AB543">
        <v>426.68</v>
      </c>
      <c r="AE543">
        <v>4501390</v>
      </c>
    </row>
    <row r="544" spans="2:31" x14ac:dyDescent="0.35">
      <c r="B544" s="83"/>
      <c r="C544" s="84"/>
      <c r="D544" s="73"/>
      <c r="E544" s="73"/>
      <c r="F544" s="73"/>
      <c r="G544" s="73"/>
      <c r="H544" s="73"/>
      <c r="I544" s="73"/>
      <c r="J544" s="73"/>
      <c r="K544" s="73"/>
      <c r="L544" s="73"/>
      <c r="M544" s="73"/>
      <c r="N544" s="73"/>
      <c r="U544">
        <v>2016</v>
      </c>
      <c r="V544" s="15">
        <v>42588</v>
      </c>
      <c r="W544" t="s">
        <v>261</v>
      </c>
      <c r="X544" t="s">
        <v>230</v>
      </c>
      <c r="Y544" t="s">
        <v>225</v>
      </c>
      <c r="Z544">
        <v>4069.12</v>
      </c>
      <c r="AA544">
        <v>4495.22</v>
      </c>
      <c r="AB544">
        <v>426.1</v>
      </c>
      <c r="AE544">
        <v>4495220</v>
      </c>
    </row>
    <row r="545" spans="2:31" x14ac:dyDescent="0.35">
      <c r="B545" s="83"/>
      <c r="C545" s="84"/>
      <c r="D545" s="73"/>
      <c r="E545" s="73"/>
      <c r="F545" s="73"/>
      <c r="G545" s="73"/>
      <c r="H545" s="73"/>
      <c r="I545" s="73"/>
      <c r="J545" s="73"/>
      <c r="K545" s="73"/>
      <c r="L545" s="73"/>
      <c r="M545" s="73"/>
      <c r="N545" s="73"/>
      <c r="U545">
        <v>2016</v>
      </c>
      <c r="V545" s="15">
        <v>42589</v>
      </c>
      <c r="W545" t="s">
        <v>261</v>
      </c>
      <c r="X545" t="s">
        <v>230</v>
      </c>
      <c r="Y545" t="s">
        <v>225</v>
      </c>
      <c r="Z545">
        <v>4061.63</v>
      </c>
      <c r="AA545">
        <v>4486.9399999999996</v>
      </c>
      <c r="AB545">
        <v>425.31</v>
      </c>
      <c r="AE545">
        <v>4486940</v>
      </c>
    </row>
    <row r="546" spans="2:31" x14ac:dyDescent="0.35">
      <c r="B546" s="83"/>
      <c r="C546" s="84"/>
      <c r="D546" s="73"/>
      <c r="E546" s="73"/>
      <c r="F546" s="73"/>
      <c r="G546" s="73"/>
      <c r="H546" s="73"/>
      <c r="I546" s="73"/>
      <c r="J546" s="73"/>
      <c r="K546" s="73"/>
      <c r="L546" s="73"/>
      <c r="M546" s="73"/>
      <c r="N546" s="73"/>
      <c r="U546">
        <v>2016</v>
      </c>
      <c r="V546" s="15">
        <v>42590</v>
      </c>
      <c r="W546" t="s">
        <v>261</v>
      </c>
      <c r="X546" t="s">
        <v>230</v>
      </c>
      <c r="Y546" t="s">
        <v>225</v>
      </c>
      <c r="Z546">
        <v>4051.9</v>
      </c>
      <c r="AA546">
        <v>4476.1899999999996</v>
      </c>
      <c r="AB546">
        <v>424.3</v>
      </c>
      <c r="AE546">
        <v>4476190</v>
      </c>
    </row>
    <row r="547" spans="2:31" x14ac:dyDescent="0.35">
      <c r="B547" s="83"/>
      <c r="C547" s="84"/>
      <c r="D547" s="73"/>
      <c r="E547" s="73"/>
      <c r="F547" s="73"/>
      <c r="G547" s="73"/>
      <c r="H547" s="73"/>
      <c r="I547" s="73"/>
      <c r="J547" s="73"/>
      <c r="K547" s="73"/>
      <c r="L547" s="73"/>
      <c r="M547" s="73"/>
      <c r="N547" s="73"/>
      <c r="U547">
        <v>2016</v>
      </c>
      <c r="V547" s="15">
        <v>42591</v>
      </c>
      <c r="W547" t="s">
        <v>261</v>
      </c>
      <c r="X547" t="s">
        <v>230</v>
      </c>
      <c r="Y547" t="s">
        <v>225</v>
      </c>
      <c r="Z547">
        <v>4038.98</v>
      </c>
      <c r="AA547">
        <v>4461.92</v>
      </c>
      <c r="AB547">
        <v>422.94</v>
      </c>
      <c r="AE547">
        <v>4461920</v>
      </c>
    </row>
    <row r="548" spans="2:31" x14ac:dyDescent="0.35">
      <c r="B548" s="83"/>
      <c r="C548" s="84"/>
      <c r="D548" s="73"/>
      <c r="E548" s="73"/>
      <c r="F548" s="73"/>
      <c r="G548" s="73"/>
      <c r="H548" s="73"/>
      <c r="I548" s="73"/>
      <c r="J548" s="73"/>
      <c r="K548" s="73"/>
      <c r="L548" s="73"/>
      <c r="M548" s="73"/>
      <c r="N548" s="73"/>
      <c r="U548">
        <v>2016</v>
      </c>
      <c r="V548" s="15">
        <v>42592</v>
      </c>
      <c r="W548" t="s">
        <v>261</v>
      </c>
      <c r="X548" t="s">
        <v>230</v>
      </c>
      <c r="Y548" t="s">
        <v>225</v>
      </c>
      <c r="Z548">
        <v>4019.89</v>
      </c>
      <c r="AA548">
        <v>4440.83</v>
      </c>
      <c r="AB548">
        <v>420.94</v>
      </c>
      <c r="AE548">
        <v>4440830</v>
      </c>
    </row>
    <row r="549" spans="2:31" x14ac:dyDescent="0.35">
      <c r="B549" s="83"/>
      <c r="C549" s="84"/>
      <c r="D549" s="73"/>
      <c r="E549" s="73"/>
      <c r="F549" s="73"/>
      <c r="G549" s="73"/>
      <c r="H549" s="73"/>
      <c r="I549" s="73"/>
      <c r="J549" s="73"/>
      <c r="K549" s="73"/>
      <c r="L549" s="73"/>
      <c r="M549" s="73"/>
      <c r="N549" s="73"/>
      <c r="U549">
        <v>2016</v>
      </c>
      <c r="V549" s="15">
        <v>42593</v>
      </c>
      <c r="W549" t="s">
        <v>261</v>
      </c>
      <c r="X549" t="s">
        <v>230</v>
      </c>
      <c r="Y549" t="s">
        <v>225</v>
      </c>
      <c r="Z549">
        <v>4000.46</v>
      </c>
      <c r="AA549">
        <v>4419.37</v>
      </c>
      <c r="AB549">
        <v>418.91</v>
      </c>
      <c r="AE549">
        <v>4419370</v>
      </c>
    </row>
    <row r="550" spans="2:31" x14ac:dyDescent="0.35">
      <c r="B550" s="83"/>
      <c r="C550" s="84"/>
      <c r="D550" s="73"/>
      <c r="E550" s="73"/>
      <c r="F550" s="73"/>
      <c r="G550" s="73"/>
      <c r="H550" s="73"/>
      <c r="I550" s="73"/>
      <c r="J550" s="73"/>
      <c r="K550" s="73"/>
      <c r="L550" s="73"/>
      <c r="M550" s="73"/>
      <c r="N550" s="73"/>
      <c r="U550">
        <v>2016</v>
      </c>
      <c r="V550" s="15">
        <v>42594</v>
      </c>
      <c r="W550" t="s">
        <v>261</v>
      </c>
      <c r="X550" t="s">
        <v>230</v>
      </c>
      <c r="Y550" t="s">
        <v>225</v>
      </c>
      <c r="Z550">
        <v>3979.16</v>
      </c>
      <c r="AA550">
        <v>4395.83</v>
      </c>
      <c r="AB550">
        <v>416.68</v>
      </c>
      <c r="AE550">
        <v>4395830</v>
      </c>
    </row>
    <row r="551" spans="2:31" x14ac:dyDescent="0.35">
      <c r="B551" s="83"/>
      <c r="C551" s="84"/>
      <c r="D551" s="73"/>
      <c r="E551" s="73"/>
      <c r="F551" s="73"/>
      <c r="G551" s="73"/>
      <c r="H551" s="73"/>
      <c r="I551" s="73"/>
      <c r="J551" s="73"/>
      <c r="K551" s="73"/>
      <c r="L551" s="73"/>
      <c r="M551" s="73"/>
      <c r="N551" s="73"/>
      <c r="U551">
        <v>2016</v>
      </c>
      <c r="V551" s="15">
        <v>42595</v>
      </c>
      <c r="W551" t="s">
        <v>261</v>
      </c>
      <c r="X551" t="s">
        <v>230</v>
      </c>
      <c r="Y551" t="s">
        <v>225</v>
      </c>
      <c r="Z551">
        <v>3965.65</v>
      </c>
      <c r="AA551">
        <v>4380.91</v>
      </c>
      <c r="AB551">
        <v>415.26</v>
      </c>
      <c r="AE551">
        <v>4380910</v>
      </c>
    </row>
    <row r="552" spans="2:31" x14ac:dyDescent="0.35">
      <c r="B552" s="83"/>
      <c r="C552" s="84"/>
      <c r="D552" s="73"/>
      <c r="E552" s="73"/>
      <c r="F552" s="73"/>
      <c r="G552" s="73"/>
      <c r="H552" s="73"/>
      <c r="I552" s="73"/>
      <c r="J552" s="73"/>
      <c r="K552" s="73"/>
      <c r="L552" s="73"/>
      <c r="M552" s="73"/>
      <c r="N552" s="73"/>
      <c r="U552">
        <v>2016</v>
      </c>
      <c r="V552" s="15">
        <v>42596</v>
      </c>
      <c r="W552" t="s">
        <v>261</v>
      </c>
      <c r="X552" t="s">
        <v>230</v>
      </c>
      <c r="Y552" t="s">
        <v>225</v>
      </c>
      <c r="Z552">
        <v>3946.24</v>
      </c>
      <c r="AA552">
        <v>4359.47</v>
      </c>
      <c r="AB552">
        <v>413.23</v>
      </c>
      <c r="AE552">
        <v>4359470</v>
      </c>
    </row>
    <row r="553" spans="2:31" x14ac:dyDescent="0.35">
      <c r="B553" s="83"/>
      <c r="C553" s="84"/>
      <c r="D553" s="73"/>
      <c r="E553" s="73"/>
      <c r="F553" s="73"/>
      <c r="G553" s="73"/>
      <c r="H553" s="73"/>
      <c r="I553" s="73"/>
      <c r="J553" s="73"/>
      <c r="K553" s="73"/>
      <c r="L553" s="73"/>
      <c r="M553" s="73"/>
      <c r="N553" s="73"/>
      <c r="U553">
        <v>2016</v>
      </c>
      <c r="V553" s="15">
        <v>42597</v>
      </c>
      <c r="W553" t="s">
        <v>261</v>
      </c>
      <c r="X553" t="s">
        <v>230</v>
      </c>
      <c r="Y553" t="s">
        <v>225</v>
      </c>
      <c r="Z553">
        <v>3924.41</v>
      </c>
      <c r="AA553">
        <v>4335.3500000000004</v>
      </c>
      <c r="AB553">
        <v>410.95</v>
      </c>
      <c r="AE553">
        <v>4335350</v>
      </c>
    </row>
    <row r="554" spans="2:31" x14ac:dyDescent="0.35">
      <c r="B554" s="83"/>
      <c r="C554" s="84"/>
      <c r="D554" s="73"/>
      <c r="E554" s="73"/>
      <c r="F554" s="73"/>
      <c r="G554" s="73"/>
      <c r="H554" s="73"/>
      <c r="I554" s="73"/>
      <c r="J554" s="73"/>
      <c r="K554" s="73"/>
      <c r="L554" s="73"/>
      <c r="M554" s="73"/>
      <c r="N554" s="73"/>
      <c r="U554">
        <v>2016</v>
      </c>
      <c r="V554" s="15">
        <v>42598</v>
      </c>
      <c r="W554" t="s">
        <v>261</v>
      </c>
      <c r="X554" t="s">
        <v>230</v>
      </c>
      <c r="Y554" t="s">
        <v>225</v>
      </c>
      <c r="Z554">
        <v>3898.36</v>
      </c>
      <c r="AA554">
        <v>4306.58</v>
      </c>
      <c r="AB554">
        <v>408.22</v>
      </c>
      <c r="AE554">
        <v>4306580</v>
      </c>
    </row>
    <row r="555" spans="2:31" x14ac:dyDescent="0.35">
      <c r="B555" s="83"/>
      <c r="C555" s="84"/>
      <c r="D555" s="73"/>
      <c r="E555" s="73"/>
      <c r="F555" s="73"/>
      <c r="G555" s="73"/>
      <c r="H555" s="73"/>
      <c r="I555" s="73"/>
      <c r="J555" s="73"/>
      <c r="K555" s="73"/>
      <c r="L555" s="73"/>
      <c r="M555" s="73"/>
      <c r="N555" s="73"/>
      <c r="U555">
        <v>2016</v>
      </c>
      <c r="V555" s="15">
        <v>42599</v>
      </c>
      <c r="W555" t="s">
        <v>261</v>
      </c>
      <c r="X555" t="s">
        <v>230</v>
      </c>
      <c r="Y555" t="s">
        <v>225</v>
      </c>
      <c r="Z555">
        <v>3870.7</v>
      </c>
      <c r="AA555">
        <v>4276.0200000000004</v>
      </c>
      <c r="AB555">
        <v>405.32</v>
      </c>
      <c r="AE555">
        <v>4276020</v>
      </c>
    </row>
    <row r="556" spans="2:31" x14ac:dyDescent="0.35">
      <c r="B556" s="83"/>
      <c r="C556" s="84"/>
      <c r="D556" s="73"/>
      <c r="E556" s="73"/>
      <c r="F556" s="73"/>
      <c r="G556" s="73"/>
      <c r="H556" s="73"/>
      <c r="I556" s="73"/>
      <c r="J556" s="73"/>
      <c r="K556" s="73"/>
      <c r="L556" s="73"/>
      <c r="M556" s="73"/>
      <c r="N556" s="73"/>
      <c r="U556">
        <v>2016</v>
      </c>
      <c r="V556" s="15">
        <v>42600</v>
      </c>
      <c r="W556" t="s">
        <v>261</v>
      </c>
      <c r="X556" t="s">
        <v>230</v>
      </c>
      <c r="Y556" t="s">
        <v>225</v>
      </c>
      <c r="Z556">
        <v>3844.4</v>
      </c>
      <c r="AA556">
        <v>4246.96</v>
      </c>
      <c r="AB556">
        <v>402.57</v>
      </c>
      <c r="AE556">
        <v>4246960</v>
      </c>
    </row>
    <row r="557" spans="2:31" x14ac:dyDescent="0.35">
      <c r="B557" s="83"/>
      <c r="C557" s="84"/>
      <c r="D557" s="73"/>
      <c r="E557" s="73"/>
      <c r="F557" s="73"/>
      <c r="G557" s="73"/>
      <c r="H557" s="73"/>
      <c r="I557" s="73"/>
      <c r="J557" s="73"/>
      <c r="K557" s="73"/>
      <c r="L557" s="73"/>
      <c r="M557" s="73"/>
      <c r="N557" s="73"/>
      <c r="U557">
        <v>2016</v>
      </c>
      <c r="V557" s="15">
        <v>42601</v>
      </c>
      <c r="W557" t="s">
        <v>261</v>
      </c>
      <c r="X557" t="s">
        <v>230</v>
      </c>
      <c r="Y557" t="s">
        <v>225</v>
      </c>
      <c r="Z557">
        <v>3818.26</v>
      </c>
      <c r="AA557">
        <v>4218.09</v>
      </c>
      <c r="AB557">
        <v>399.83</v>
      </c>
      <c r="AE557">
        <v>4218090</v>
      </c>
    </row>
    <row r="558" spans="2:31" x14ac:dyDescent="0.35">
      <c r="B558" s="83"/>
      <c r="C558" s="84"/>
      <c r="D558" s="73"/>
      <c r="E558" s="73"/>
      <c r="F558" s="73"/>
      <c r="G558" s="73"/>
      <c r="H558" s="73"/>
      <c r="I558" s="73"/>
      <c r="J558" s="73"/>
      <c r="K558" s="73"/>
      <c r="L558" s="73"/>
      <c r="M558" s="73"/>
      <c r="N558" s="73"/>
      <c r="U558">
        <v>2016</v>
      </c>
      <c r="V558" s="15">
        <v>42602</v>
      </c>
      <c r="W558" t="s">
        <v>261</v>
      </c>
      <c r="X558" t="s">
        <v>230</v>
      </c>
      <c r="Y558" t="s">
        <v>225</v>
      </c>
      <c r="Z558">
        <v>3790.24</v>
      </c>
      <c r="AA558">
        <v>4187.1400000000003</v>
      </c>
      <c r="AB558">
        <v>396.9</v>
      </c>
      <c r="AE558">
        <v>4187140.0000000005</v>
      </c>
    </row>
    <row r="559" spans="2:31" x14ac:dyDescent="0.35">
      <c r="B559" s="83"/>
      <c r="C559" s="84"/>
      <c r="D559" s="73"/>
      <c r="E559" s="73"/>
      <c r="F559" s="73"/>
      <c r="G559" s="73"/>
      <c r="H559" s="73"/>
      <c r="I559" s="73"/>
      <c r="J559" s="73"/>
      <c r="K559" s="73"/>
      <c r="L559" s="73"/>
      <c r="M559" s="73"/>
      <c r="N559" s="73"/>
      <c r="U559">
        <v>2016</v>
      </c>
      <c r="V559" s="15">
        <v>42603</v>
      </c>
      <c r="W559" t="s">
        <v>261</v>
      </c>
      <c r="X559" t="s">
        <v>230</v>
      </c>
      <c r="Y559" t="s">
        <v>225</v>
      </c>
      <c r="Z559">
        <v>3762.3</v>
      </c>
      <c r="AA559">
        <v>4156.2700000000004</v>
      </c>
      <c r="AB559">
        <v>393.97</v>
      </c>
      <c r="AE559">
        <v>4156270.0000000005</v>
      </c>
    </row>
    <row r="560" spans="2:31" x14ac:dyDescent="0.35">
      <c r="B560" s="83"/>
      <c r="C560" s="84"/>
      <c r="D560" s="73"/>
      <c r="E560" s="73"/>
      <c r="F560" s="73"/>
      <c r="G560" s="73"/>
      <c r="H560" s="73"/>
      <c r="I560" s="73"/>
      <c r="J560" s="73"/>
      <c r="K560" s="73"/>
      <c r="L560" s="73"/>
      <c r="M560" s="73"/>
      <c r="N560" s="73"/>
      <c r="U560">
        <v>2016</v>
      </c>
      <c r="V560" s="15">
        <v>42604</v>
      </c>
      <c r="W560" t="s">
        <v>261</v>
      </c>
      <c r="X560" t="s">
        <v>230</v>
      </c>
      <c r="Y560" t="s">
        <v>225</v>
      </c>
      <c r="Z560">
        <v>3707.9</v>
      </c>
      <c r="AA560">
        <v>4096.18</v>
      </c>
      <c r="AB560">
        <v>388.27</v>
      </c>
      <c r="AE560">
        <v>4096180.0000000005</v>
      </c>
    </row>
    <row r="561" spans="2:31" x14ac:dyDescent="0.35">
      <c r="B561" s="83"/>
      <c r="C561" s="84"/>
      <c r="D561" s="73"/>
      <c r="E561" s="73"/>
      <c r="F561" s="73"/>
      <c r="G561" s="73"/>
      <c r="H561" s="73"/>
      <c r="I561" s="73"/>
      <c r="J561" s="73"/>
      <c r="K561" s="73"/>
      <c r="L561" s="73"/>
      <c r="M561" s="73"/>
      <c r="N561" s="73"/>
      <c r="U561">
        <v>2016</v>
      </c>
      <c r="V561" s="15">
        <v>42605</v>
      </c>
      <c r="W561" t="s">
        <v>261</v>
      </c>
      <c r="X561" t="s">
        <v>230</v>
      </c>
      <c r="Y561" t="s">
        <v>225</v>
      </c>
      <c r="Z561">
        <v>3644.54</v>
      </c>
      <c r="AA561">
        <v>4026.17</v>
      </c>
      <c r="AB561">
        <v>381.64</v>
      </c>
      <c r="AE561">
        <v>4026170</v>
      </c>
    </row>
    <row r="562" spans="2:31" x14ac:dyDescent="0.35">
      <c r="B562" s="83"/>
      <c r="C562" s="84"/>
      <c r="D562" s="73"/>
      <c r="E562" s="73"/>
      <c r="F562" s="73"/>
      <c r="G562" s="73"/>
      <c r="H562" s="73"/>
      <c r="I562" s="73"/>
      <c r="J562" s="73"/>
      <c r="K562" s="73"/>
      <c r="L562" s="73"/>
      <c r="M562" s="73"/>
      <c r="N562" s="73"/>
      <c r="U562">
        <v>2016</v>
      </c>
      <c r="V562" s="15">
        <v>42606</v>
      </c>
      <c r="W562" t="s">
        <v>261</v>
      </c>
      <c r="X562" t="s">
        <v>230</v>
      </c>
      <c r="Y562" t="s">
        <v>225</v>
      </c>
      <c r="Z562">
        <v>3580.72</v>
      </c>
      <c r="AA562">
        <v>3955.67</v>
      </c>
      <c r="AB562">
        <v>374.96</v>
      </c>
      <c r="AE562">
        <v>3955670</v>
      </c>
    </row>
    <row r="563" spans="2:31" x14ac:dyDescent="0.35">
      <c r="B563" s="83"/>
      <c r="C563" s="84"/>
      <c r="D563" s="73"/>
      <c r="E563" s="73"/>
      <c r="F563" s="73"/>
      <c r="G563" s="73"/>
      <c r="H563" s="73"/>
      <c r="I563" s="73"/>
      <c r="J563" s="73"/>
      <c r="K563" s="73"/>
      <c r="L563" s="73"/>
      <c r="M563" s="73"/>
      <c r="N563" s="73"/>
      <c r="U563">
        <v>2016</v>
      </c>
      <c r="V563" s="15">
        <v>42607</v>
      </c>
      <c r="W563" t="s">
        <v>261</v>
      </c>
      <c r="X563" t="s">
        <v>230</v>
      </c>
      <c r="Y563" t="s">
        <v>225</v>
      </c>
      <c r="Z563">
        <v>3517.06</v>
      </c>
      <c r="AA563">
        <v>3885.35</v>
      </c>
      <c r="AB563">
        <v>368.29</v>
      </c>
      <c r="AE563">
        <v>3885350</v>
      </c>
    </row>
    <row r="564" spans="2:31" x14ac:dyDescent="0.35">
      <c r="B564" s="83"/>
      <c r="C564" s="84"/>
      <c r="D564" s="73"/>
      <c r="E564" s="73"/>
      <c r="F564" s="73"/>
      <c r="G564" s="73"/>
      <c r="H564" s="73"/>
      <c r="I564" s="73"/>
      <c r="J564" s="73"/>
      <c r="K564" s="73"/>
      <c r="L564" s="73"/>
      <c r="M564" s="73"/>
      <c r="N564" s="73"/>
      <c r="U564">
        <v>2016</v>
      </c>
      <c r="V564" s="15">
        <v>42608</v>
      </c>
      <c r="W564" t="s">
        <v>261</v>
      </c>
      <c r="X564" t="s">
        <v>230</v>
      </c>
      <c r="Y564" t="s">
        <v>225</v>
      </c>
      <c r="Z564">
        <v>3453.35</v>
      </c>
      <c r="AA564">
        <v>3814.97</v>
      </c>
      <c r="AB564">
        <v>361.62</v>
      </c>
      <c r="AE564">
        <v>3814970</v>
      </c>
    </row>
    <row r="565" spans="2:31" x14ac:dyDescent="0.35">
      <c r="B565" s="83"/>
      <c r="C565" s="84"/>
      <c r="D565" s="73"/>
      <c r="E565" s="73"/>
      <c r="F565" s="73"/>
      <c r="G565" s="73"/>
      <c r="H565" s="73"/>
      <c r="I565" s="73"/>
      <c r="J565" s="73"/>
      <c r="K565" s="73"/>
      <c r="L565" s="73"/>
      <c r="M565" s="73"/>
      <c r="N565" s="73"/>
      <c r="U565">
        <v>2016</v>
      </c>
      <c r="V565" s="15">
        <v>42609</v>
      </c>
      <c r="W565" t="s">
        <v>261</v>
      </c>
      <c r="X565" t="s">
        <v>230</v>
      </c>
      <c r="Y565" t="s">
        <v>225</v>
      </c>
      <c r="Z565">
        <v>3396.31</v>
      </c>
      <c r="AA565">
        <v>3751.96</v>
      </c>
      <c r="AB565">
        <v>355.65</v>
      </c>
      <c r="AE565">
        <v>3751960</v>
      </c>
    </row>
    <row r="566" spans="2:31" x14ac:dyDescent="0.35">
      <c r="B566" s="83"/>
      <c r="C566" s="84"/>
      <c r="D566" s="73"/>
      <c r="E566" s="73"/>
      <c r="F566" s="73"/>
      <c r="G566" s="73"/>
      <c r="H566" s="73"/>
      <c r="I566" s="73"/>
      <c r="J566" s="73"/>
      <c r="K566" s="73"/>
      <c r="L566" s="73"/>
      <c r="M566" s="73"/>
      <c r="N566" s="73"/>
      <c r="U566">
        <v>2016</v>
      </c>
      <c r="V566" s="15">
        <v>42610</v>
      </c>
      <c r="W566" t="s">
        <v>261</v>
      </c>
      <c r="X566" t="s">
        <v>230</v>
      </c>
      <c r="Y566" t="s">
        <v>225</v>
      </c>
      <c r="Z566">
        <v>3333.07</v>
      </c>
      <c r="AA566">
        <v>3682.09</v>
      </c>
      <c r="AB566">
        <v>349.02</v>
      </c>
      <c r="AE566">
        <v>3682090</v>
      </c>
    </row>
    <row r="567" spans="2:31" x14ac:dyDescent="0.35">
      <c r="B567" s="83"/>
      <c r="C567" s="84"/>
      <c r="D567" s="73"/>
      <c r="E567" s="73"/>
      <c r="F567" s="73"/>
      <c r="G567" s="73"/>
      <c r="H567" s="73"/>
      <c r="I567" s="73"/>
      <c r="J567" s="73"/>
      <c r="K567" s="73"/>
      <c r="L567" s="73"/>
      <c r="M567" s="73"/>
      <c r="N567" s="73"/>
      <c r="U567">
        <v>2016</v>
      </c>
      <c r="V567" s="15">
        <v>42611</v>
      </c>
      <c r="W567" t="s">
        <v>261</v>
      </c>
      <c r="X567" t="s">
        <v>230</v>
      </c>
      <c r="Y567" t="s">
        <v>225</v>
      </c>
      <c r="Z567">
        <v>3261.07</v>
      </c>
      <c r="AA567">
        <v>3602.55</v>
      </c>
      <c r="AB567">
        <v>341.48</v>
      </c>
      <c r="AE567">
        <v>3602550</v>
      </c>
    </row>
    <row r="568" spans="2:31" x14ac:dyDescent="0.35">
      <c r="B568" s="83"/>
      <c r="C568" s="84"/>
      <c r="D568" s="73"/>
      <c r="E568" s="73"/>
      <c r="F568" s="73"/>
      <c r="G568" s="73"/>
      <c r="H568" s="73"/>
      <c r="I568" s="73"/>
      <c r="J568" s="73"/>
      <c r="K568" s="73"/>
      <c r="L568" s="73"/>
      <c r="M568" s="73"/>
      <c r="N568" s="73"/>
      <c r="U568">
        <v>2016</v>
      </c>
      <c r="V568" s="15">
        <v>42612</v>
      </c>
      <c r="W568" t="s">
        <v>261</v>
      </c>
      <c r="X568" t="s">
        <v>230</v>
      </c>
      <c r="Y568" t="s">
        <v>225</v>
      </c>
      <c r="Z568">
        <v>3194.33</v>
      </c>
      <c r="AA568">
        <v>3528.82</v>
      </c>
      <c r="AB568">
        <v>334.5</v>
      </c>
      <c r="AE568">
        <v>3528820</v>
      </c>
    </row>
    <row r="569" spans="2:31" x14ac:dyDescent="0.35">
      <c r="B569" s="83"/>
      <c r="C569" s="84"/>
      <c r="D569" s="73"/>
      <c r="E569" s="73"/>
      <c r="F569" s="73"/>
      <c r="G569" s="73"/>
      <c r="H569" s="73"/>
      <c r="I569" s="73"/>
      <c r="J569" s="73"/>
      <c r="K569" s="73"/>
      <c r="L569" s="73"/>
      <c r="M569" s="73"/>
      <c r="N569" s="73"/>
      <c r="U569">
        <v>2016</v>
      </c>
      <c r="V569" s="15">
        <v>42613</v>
      </c>
      <c r="W569" t="s">
        <v>261</v>
      </c>
      <c r="X569" t="s">
        <v>230</v>
      </c>
      <c r="Y569" t="s">
        <v>225</v>
      </c>
      <c r="Z569">
        <v>3124.67</v>
      </c>
      <c r="AA569">
        <v>3451.87</v>
      </c>
      <c r="AB569">
        <v>327.2</v>
      </c>
      <c r="AE569">
        <v>3451870</v>
      </c>
    </row>
    <row r="570" spans="2:31" x14ac:dyDescent="0.35">
      <c r="B570" s="83"/>
      <c r="C570" s="84"/>
      <c r="D570" s="73"/>
      <c r="E570" s="73"/>
      <c r="F570" s="73"/>
      <c r="G570" s="73"/>
      <c r="H570" s="73"/>
      <c r="I570" s="73"/>
      <c r="J570" s="73"/>
      <c r="K570" s="73"/>
      <c r="L570" s="73"/>
      <c r="M570" s="73"/>
      <c r="N570" s="73"/>
      <c r="U570">
        <v>2016</v>
      </c>
      <c r="V570" s="15">
        <v>42614</v>
      </c>
      <c r="W570" t="s">
        <v>262</v>
      </c>
      <c r="X570" t="s">
        <v>230</v>
      </c>
      <c r="Y570" t="s">
        <v>225</v>
      </c>
      <c r="Z570">
        <v>3064.45</v>
      </c>
      <c r="AA570">
        <v>3385.35</v>
      </c>
      <c r="AB570">
        <v>320.89999999999998</v>
      </c>
      <c r="AE570">
        <v>3385350</v>
      </c>
    </row>
    <row r="571" spans="2:31" x14ac:dyDescent="0.35">
      <c r="B571" s="83"/>
      <c r="C571" s="84"/>
      <c r="D571" s="73"/>
      <c r="E571" s="73"/>
      <c r="F571" s="73"/>
      <c r="G571" s="73"/>
      <c r="H571" s="73"/>
      <c r="I571" s="73"/>
      <c r="J571" s="73"/>
      <c r="K571" s="73"/>
      <c r="L571" s="73"/>
      <c r="M571" s="73"/>
      <c r="N571" s="73"/>
      <c r="U571">
        <v>2016</v>
      </c>
      <c r="V571" s="15">
        <v>42615</v>
      </c>
      <c r="W571" t="s">
        <v>262</v>
      </c>
      <c r="X571" t="s">
        <v>230</v>
      </c>
      <c r="Y571" t="s">
        <v>225</v>
      </c>
      <c r="Z571">
        <v>2998.68</v>
      </c>
      <c r="AA571">
        <v>3312.68</v>
      </c>
      <c r="AB571">
        <v>314.01</v>
      </c>
      <c r="AE571">
        <v>3312680</v>
      </c>
    </row>
    <row r="572" spans="2:31" x14ac:dyDescent="0.35">
      <c r="B572" s="83"/>
      <c r="C572" s="84"/>
      <c r="D572" s="73"/>
      <c r="E572" s="73"/>
      <c r="F572" s="73"/>
      <c r="G572" s="73"/>
      <c r="H572" s="73"/>
      <c r="I572" s="73"/>
      <c r="J572" s="73"/>
      <c r="K572" s="73"/>
      <c r="L572" s="73"/>
      <c r="M572" s="73"/>
      <c r="N572" s="73"/>
      <c r="U572">
        <v>2016</v>
      </c>
      <c r="V572" s="15">
        <v>42616</v>
      </c>
      <c r="W572" t="s">
        <v>262</v>
      </c>
      <c r="X572" t="s">
        <v>230</v>
      </c>
      <c r="Y572" t="s">
        <v>225</v>
      </c>
      <c r="Z572">
        <v>2934.51</v>
      </c>
      <c r="AA572">
        <v>3241.8</v>
      </c>
      <c r="AB572">
        <v>307.29000000000002</v>
      </c>
      <c r="AE572">
        <v>3241800</v>
      </c>
    </row>
    <row r="573" spans="2:31" x14ac:dyDescent="0.35">
      <c r="B573" s="83"/>
      <c r="C573" s="84"/>
      <c r="D573" s="73"/>
      <c r="E573" s="73"/>
      <c r="F573" s="73"/>
      <c r="G573" s="73"/>
      <c r="H573" s="73"/>
      <c r="I573" s="73"/>
      <c r="J573" s="73"/>
      <c r="K573" s="73"/>
      <c r="L573" s="73"/>
      <c r="M573" s="73"/>
      <c r="N573" s="73"/>
      <c r="U573">
        <v>2016</v>
      </c>
      <c r="V573" s="15">
        <v>42617</v>
      </c>
      <c r="W573" t="s">
        <v>262</v>
      </c>
      <c r="X573" t="s">
        <v>230</v>
      </c>
      <c r="Y573" t="s">
        <v>225</v>
      </c>
      <c r="Z573">
        <v>2873.49</v>
      </c>
      <c r="AA573">
        <v>3174.39</v>
      </c>
      <c r="AB573">
        <v>300.89999999999998</v>
      </c>
      <c r="AE573">
        <v>3174390</v>
      </c>
    </row>
    <row r="574" spans="2:31" x14ac:dyDescent="0.35">
      <c r="B574" s="83"/>
      <c r="C574" s="84"/>
      <c r="D574" s="73"/>
      <c r="E574" s="73"/>
      <c r="F574" s="73"/>
      <c r="G574" s="73"/>
      <c r="H574" s="73"/>
      <c r="I574" s="73"/>
      <c r="J574" s="73"/>
      <c r="K574" s="73"/>
      <c r="L574" s="73"/>
      <c r="M574" s="73"/>
      <c r="N574" s="73"/>
      <c r="U574">
        <v>2016</v>
      </c>
      <c r="V574" s="15">
        <v>42618</v>
      </c>
      <c r="W574" t="s">
        <v>262</v>
      </c>
      <c r="X574" t="s">
        <v>230</v>
      </c>
      <c r="Y574" t="s">
        <v>225</v>
      </c>
      <c r="Z574">
        <v>2810.94</v>
      </c>
      <c r="AA574">
        <v>3105.29</v>
      </c>
      <c r="AB574">
        <v>294.35000000000002</v>
      </c>
      <c r="AE574">
        <v>3105290</v>
      </c>
    </row>
    <row r="575" spans="2:31" x14ac:dyDescent="0.35">
      <c r="B575" s="83"/>
      <c r="C575" s="84"/>
      <c r="D575" s="73"/>
      <c r="E575" s="73"/>
      <c r="F575" s="73"/>
      <c r="G575" s="73"/>
      <c r="H575" s="73"/>
      <c r="I575" s="73"/>
      <c r="J575" s="73"/>
      <c r="K575" s="73"/>
      <c r="L575" s="73"/>
      <c r="M575" s="73"/>
      <c r="N575" s="73"/>
      <c r="U575">
        <v>2016</v>
      </c>
      <c r="V575" s="15">
        <v>42619</v>
      </c>
      <c r="W575" t="s">
        <v>262</v>
      </c>
      <c r="X575" t="s">
        <v>230</v>
      </c>
      <c r="Y575" t="s">
        <v>225</v>
      </c>
      <c r="Z575">
        <v>2753.29</v>
      </c>
      <c r="AA575">
        <v>3041.6</v>
      </c>
      <c r="AB575">
        <v>288.31</v>
      </c>
      <c r="AE575">
        <v>3041600</v>
      </c>
    </row>
    <row r="576" spans="2:31" x14ac:dyDescent="0.35">
      <c r="B576" s="83"/>
      <c r="C576" s="84"/>
      <c r="D576" s="73"/>
      <c r="E576" s="73"/>
      <c r="F576" s="73"/>
      <c r="G576" s="73"/>
      <c r="H576" s="73"/>
      <c r="I576" s="73"/>
      <c r="J576" s="73"/>
      <c r="K576" s="73"/>
      <c r="L576" s="73"/>
      <c r="M576" s="73"/>
      <c r="N576" s="73"/>
      <c r="U576">
        <v>2016</v>
      </c>
      <c r="V576" s="15">
        <v>42620</v>
      </c>
      <c r="W576" t="s">
        <v>262</v>
      </c>
      <c r="X576" t="s">
        <v>230</v>
      </c>
      <c r="Y576" t="s">
        <v>225</v>
      </c>
      <c r="Z576">
        <v>2694.22</v>
      </c>
      <c r="AA576">
        <v>2976.35</v>
      </c>
      <c r="AB576">
        <v>282.13</v>
      </c>
      <c r="AE576">
        <v>2976350</v>
      </c>
    </row>
    <row r="577" spans="2:31" x14ac:dyDescent="0.35">
      <c r="B577" s="83"/>
      <c r="C577" s="84"/>
      <c r="D577" s="73"/>
      <c r="E577" s="73"/>
      <c r="F577" s="73"/>
      <c r="G577" s="73"/>
      <c r="H577" s="73"/>
      <c r="I577" s="73"/>
      <c r="J577" s="73"/>
      <c r="K577" s="73"/>
      <c r="L577" s="73"/>
      <c r="M577" s="73"/>
      <c r="N577" s="73"/>
      <c r="U577">
        <v>2016</v>
      </c>
      <c r="V577" s="15">
        <v>42621</v>
      </c>
      <c r="W577" t="s">
        <v>262</v>
      </c>
      <c r="X577" t="s">
        <v>230</v>
      </c>
      <c r="Y577" t="s">
        <v>225</v>
      </c>
      <c r="Z577">
        <v>2634.49</v>
      </c>
      <c r="AA577">
        <v>2910.36</v>
      </c>
      <c r="AB577">
        <v>275.87</v>
      </c>
      <c r="AE577">
        <v>2910360</v>
      </c>
    </row>
    <row r="578" spans="2:31" x14ac:dyDescent="0.35">
      <c r="B578" s="83"/>
      <c r="C578" s="84"/>
      <c r="D578" s="73"/>
      <c r="E578" s="73"/>
      <c r="F578" s="73"/>
      <c r="G578" s="73"/>
      <c r="H578" s="73"/>
      <c r="I578" s="73"/>
      <c r="J578" s="73"/>
      <c r="K578" s="73"/>
      <c r="L578" s="73"/>
      <c r="M578" s="73"/>
      <c r="N578" s="73"/>
      <c r="U578">
        <v>2016</v>
      </c>
      <c r="V578" s="15">
        <v>42622</v>
      </c>
      <c r="W578" t="s">
        <v>262</v>
      </c>
      <c r="X578" t="s">
        <v>230</v>
      </c>
      <c r="Y578" t="s">
        <v>225</v>
      </c>
      <c r="Z578">
        <v>2577.4899999999998</v>
      </c>
      <c r="AA578">
        <v>2847.4</v>
      </c>
      <c r="AB578">
        <v>269.89999999999998</v>
      </c>
      <c r="AE578">
        <v>2847400</v>
      </c>
    </row>
    <row r="579" spans="2:31" x14ac:dyDescent="0.35">
      <c r="B579" s="83"/>
      <c r="C579" s="84"/>
      <c r="D579" s="73"/>
      <c r="E579" s="73"/>
      <c r="F579" s="73"/>
      <c r="G579" s="73"/>
      <c r="H579" s="73"/>
      <c r="I579" s="73"/>
      <c r="J579" s="73"/>
      <c r="K579" s="73"/>
      <c r="L579" s="73"/>
      <c r="M579" s="73"/>
      <c r="N579" s="73"/>
      <c r="U579">
        <v>2016</v>
      </c>
      <c r="V579" s="15">
        <v>42623</v>
      </c>
      <c r="W579" t="s">
        <v>262</v>
      </c>
      <c r="X579" t="s">
        <v>230</v>
      </c>
      <c r="Y579" t="s">
        <v>225</v>
      </c>
      <c r="Z579">
        <v>2517.21</v>
      </c>
      <c r="AA579">
        <v>2780.8</v>
      </c>
      <c r="AB579">
        <v>263.58999999999997</v>
      </c>
      <c r="AE579">
        <v>2780800</v>
      </c>
    </row>
    <row r="580" spans="2:31" x14ac:dyDescent="0.35">
      <c r="B580" s="83"/>
      <c r="C580" s="84"/>
      <c r="D580" s="73"/>
      <c r="E580" s="73"/>
      <c r="F580" s="73"/>
      <c r="G580" s="73"/>
      <c r="H580" s="73"/>
      <c r="I580" s="73"/>
      <c r="J580" s="73"/>
      <c r="K580" s="73"/>
      <c r="L580" s="73"/>
      <c r="M580" s="73"/>
      <c r="N580" s="73"/>
      <c r="U580">
        <v>2016</v>
      </c>
      <c r="V580" s="15">
        <v>42624</v>
      </c>
      <c r="W580" t="s">
        <v>262</v>
      </c>
      <c r="X580" t="s">
        <v>230</v>
      </c>
      <c r="Y580" t="s">
        <v>225</v>
      </c>
      <c r="Z580">
        <v>2456.98</v>
      </c>
      <c r="AA580">
        <v>2714.26</v>
      </c>
      <c r="AB580">
        <v>257.27999999999997</v>
      </c>
      <c r="AE580">
        <v>2714260</v>
      </c>
    </row>
    <row r="581" spans="2:31" x14ac:dyDescent="0.35">
      <c r="B581" s="83"/>
      <c r="C581" s="84"/>
      <c r="D581" s="73"/>
      <c r="E581" s="73"/>
      <c r="F581" s="73"/>
      <c r="G581" s="73"/>
      <c r="H581" s="73"/>
      <c r="I581" s="73"/>
      <c r="J581" s="73"/>
      <c r="K581" s="73"/>
      <c r="L581" s="73"/>
      <c r="M581" s="73"/>
      <c r="N581" s="73"/>
      <c r="U581">
        <v>2016</v>
      </c>
      <c r="V581" s="15">
        <v>42625</v>
      </c>
      <c r="W581" t="s">
        <v>262</v>
      </c>
      <c r="X581" t="s">
        <v>230</v>
      </c>
      <c r="Y581" t="s">
        <v>225</v>
      </c>
      <c r="Z581">
        <v>2421.79</v>
      </c>
      <c r="AA581">
        <v>2675.39</v>
      </c>
      <c r="AB581">
        <v>253.6</v>
      </c>
      <c r="AE581">
        <v>2675390</v>
      </c>
    </row>
    <row r="582" spans="2:31" x14ac:dyDescent="0.35">
      <c r="B582" s="83"/>
      <c r="C582" s="84"/>
      <c r="D582" s="73"/>
      <c r="E582" s="73"/>
      <c r="F582" s="73"/>
      <c r="G582" s="73"/>
      <c r="H582" s="73"/>
      <c r="I582" s="73"/>
      <c r="J582" s="73"/>
      <c r="K582" s="73"/>
      <c r="L582" s="73"/>
      <c r="M582" s="73"/>
      <c r="N582" s="73"/>
      <c r="U582">
        <v>2016</v>
      </c>
      <c r="V582" s="15">
        <v>42626</v>
      </c>
      <c r="W582" t="s">
        <v>262</v>
      </c>
      <c r="X582" t="s">
        <v>230</v>
      </c>
      <c r="Y582" t="s">
        <v>225</v>
      </c>
      <c r="Z582">
        <v>2391.5100000000002</v>
      </c>
      <c r="AA582">
        <v>2641.93</v>
      </c>
      <c r="AB582">
        <v>250.43</v>
      </c>
      <c r="AE582">
        <v>2641930</v>
      </c>
    </row>
    <row r="583" spans="2:31" x14ac:dyDescent="0.35">
      <c r="B583" s="83"/>
      <c r="C583" s="84"/>
      <c r="D583" s="73"/>
      <c r="E583" s="73"/>
      <c r="F583" s="73"/>
      <c r="G583" s="73"/>
      <c r="H583" s="73"/>
      <c r="I583" s="73"/>
      <c r="J583" s="73"/>
      <c r="K583" s="73"/>
      <c r="L583" s="73"/>
      <c r="M583" s="73"/>
      <c r="N583" s="73"/>
      <c r="U583">
        <v>2016</v>
      </c>
      <c r="V583" s="15">
        <v>42627</v>
      </c>
      <c r="W583" t="s">
        <v>262</v>
      </c>
      <c r="X583" t="s">
        <v>230</v>
      </c>
      <c r="Y583" t="s">
        <v>225</v>
      </c>
      <c r="Z583">
        <v>2361.15</v>
      </c>
      <c r="AA583">
        <v>2608.4</v>
      </c>
      <c r="AB583">
        <v>247.25</v>
      </c>
      <c r="AE583">
        <v>2608400</v>
      </c>
    </row>
    <row r="584" spans="2:31" x14ac:dyDescent="0.35">
      <c r="B584" s="83"/>
      <c r="C584" s="84"/>
      <c r="D584" s="73"/>
      <c r="E584" s="73"/>
      <c r="F584" s="73"/>
      <c r="G584" s="73"/>
      <c r="H584" s="73"/>
      <c r="I584" s="73"/>
      <c r="J584" s="73"/>
      <c r="K584" s="73"/>
      <c r="L584" s="73"/>
      <c r="M584" s="73"/>
      <c r="N584" s="73"/>
      <c r="U584">
        <v>2016</v>
      </c>
      <c r="V584" s="15">
        <v>42628</v>
      </c>
      <c r="W584" t="s">
        <v>262</v>
      </c>
      <c r="X584" t="s">
        <v>230</v>
      </c>
      <c r="Y584" t="s">
        <v>225</v>
      </c>
      <c r="Z584">
        <v>2331.0500000000002</v>
      </c>
      <c r="AA584">
        <v>2575.15</v>
      </c>
      <c r="AB584">
        <v>244.1</v>
      </c>
      <c r="AE584">
        <v>2575150</v>
      </c>
    </row>
    <row r="585" spans="2:31" x14ac:dyDescent="0.35">
      <c r="B585" s="83"/>
      <c r="C585" s="84"/>
      <c r="D585" s="73"/>
      <c r="E585" s="73"/>
      <c r="F585" s="73"/>
      <c r="G585" s="73"/>
      <c r="H585" s="73"/>
      <c r="I585" s="73"/>
      <c r="J585" s="73"/>
      <c r="K585" s="73"/>
      <c r="L585" s="73"/>
      <c r="M585" s="73"/>
      <c r="N585" s="73"/>
      <c r="U585">
        <v>2016</v>
      </c>
      <c r="V585" s="15">
        <v>42629</v>
      </c>
      <c r="W585" t="s">
        <v>262</v>
      </c>
      <c r="X585" t="s">
        <v>230</v>
      </c>
      <c r="Y585" t="s">
        <v>225</v>
      </c>
      <c r="Z585">
        <v>2296.48</v>
      </c>
      <c r="AA585">
        <v>2536.9499999999998</v>
      </c>
      <c r="AB585">
        <v>240.48</v>
      </c>
      <c r="AE585">
        <v>2536950</v>
      </c>
    </row>
    <row r="586" spans="2:31" x14ac:dyDescent="0.35">
      <c r="B586" s="83"/>
      <c r="C586" s="84"/>
      <c r="D586" s="73"/>
      <c r="E586" s="73"/>
      <c r="F586" s="73"/>
      <c r="G586" s="73"/>
      <c r="H586" s="73"/>
      <c r="I586" s="73"/>
      <c r="J586" s="73"/>
      <c r="K586" s="73"/>
      <c r="L586" s="73"/>
      <c r="M586" s="73"/>
      <c r="N586" s="73"/>
      <c r="U586">
        <v>2016</v>
      </c>
      <c r="V586" s="15">
        <v>42630</v>
      </c>
      <c r="W586" t="s">
        <v>262</v>
      </c>
      <c r="X586" t="s">
        <v>230</v>
      </c>
      <c r="Y586" t="s">
        <v>225</v>
      </c>
      <c r="Z586">
        <v>2263.48</v>
      </c>
      <c r="AA586">
        <v>2500.5</v>
      </c>
      <c r="AB586">
        <v>237.02</v>
      </c>
      <c r="AE586">
        <v>2500500</v>
      </c>
    </row>
    <row r="587" spans="2:31" x14ac:dyDescent="0.35">
      <c r="B587" s="83"/>
      <c r="C587" s="84"/>
      <c r="D587" s="73"/>
      <c r="E587" s="73"/>
      <c r="F587" s="73"/>
      <c r="G587" s="73"/>
      <c r="H587" s="73"/>
      <c r="I587" s="73"/>
      <c r="J587" s="73"/>
      <c r="K587" s="73"/>
      <c r="L587" s="73"/>
      <c r="M587" s="73"/>
      <c r="N587" s="73"/>
      <c r="U587">
        <v>2016</v>
      </c>
      <c r="V587" s="15">
        <v>42631</v>
      </c>
      <c r="W587" t="s">
        <v>262</v>
      </c>
      <c r="X587" t="s">
        <v>230</v>
      </c>
      <c r="Y587" t="s">
        <v>225</v>
      </c>
      <c r="Z587">
        <v>2226.5</v>
      </c>
      <c r="AA587">
        <v>2459.65</v>
      </c>
      <c r="AB587">
        <v>233.15</v>
      </c>
      <c r="AE587">
        <v>2459650</v>
      </c>
    </row>
    <row r="588" spans="2:31" x14ac:dyDescent="0.35">
      <c r="B588" s="83"/>
      <c r="C588" s="84"/>
      <c r="D588" s="73"/>
      <c r="E588" s="73"/>
      <c r="F588" s="73"/>
      <c r="G588" s="73"/>
      <c r="H588" s="73"/>
      <c r="I588" s="73"/>
      <c r="J588" s="73"/>
      <c r="K588" s="73"/>
      <c r="L588" s="73"/>
      <c r="M588" s="73"/>
      <c r="N588" s="73"/>
      <c r="U588">
        <v>2016</v>
      </c>
      <c r="V588" s="15">
        <v>42632</v>
      </c>
      <c r="W588" t="s">
        <v>262</v>
      </c>
      <c r="X588" t="s">
        <v>230</v>
      </c>
      <c r="Y588" t="s">
        <v>225</v>
      </c>
      <c r="Z588">
        <v>2195.73</v>
      </c>
      <c r="AA588">
        <v>2425.66</v>
      </c>
      <c r="AB588">
        <v>229.93</v>
      </c>
      <c r="AE588">
        <v>2425660</v>
      </c>
    </row>
    <row r="589" spans="2:31" x14ac:dyDescent="0.35">
      <c r="B589" s="83"/>
      <c r="C589" s="84"/>
      <c r="D589" s="73"/>
      <c r="E589" s="73"/>
      <c r="F589" s="73"/>
      <c r="G589" s="73"/>
      <c r="H589" s="73"/>
      <c r="I589" s="73"/>
      <c r="J589" s="73"/>
      <c r="K589" s="73"/>
      <c r="L589" s="73"/>
      <c r="M589" s="73"/>
      <c r="N589" s="73"/>
      <c r="U589">
        <v>2016</v>
      </c>
      <c r="V589" s="15">
        <v>42633</v>
      </c>
      <c r="W589" t="s">
        <v>262</v>
      </c>
      <c r="X589" t="s">
        <v>230</v>
      </c>
      <c r="Y589" t="s">
        <v>225</v>
      </c>
      <c r="Z589">
        <v>2165.91</v>
      </c>
      <c r="AA589">
        <v>2392.7199999999998</v>
      </c>
      <c r="AB589">
        <v>226.8</v>
      </c>
      <c r="AE589">
        <v>2392720</v>
      </c>
    </row>
    <row r="590" spans="2:31" x14ac:dyDescent="0.35">
      <c r="B590" s="83"/>
      <c r="C590" s="84"/>
      <c r="D590" s="73"/>
      <c r="E590" s="73"/>
      <c r="F590" s="73"/>
      <c r="G590" s="73"/>
      <c r="H590" s="73"/>
      <c r="I590" s="73"/>
      <c r="J590" s="73"/>
      <c r="K590" s="73"/>
      <c r="L590" s="73"/>
      <c r="M590" s="73"/>
      <c r="N590" s="73"/>
      <c r="U590">
        <v>2016</v>
      </c>
      <c r="V590" s="15">
        <v>42634</v>
      </c>
      <c r="W590" t="s">
        <v>262</v>
      </c>
      <c r="X590" t="s">
        <v>230</v>
      </c>
      <c r="Y590" t="s">
        <v>225</v>
      </c>
      <c r="Z590">
        <v>2136.14</v>
      </c>
      <c r="AA590">
        <v>2359.83</v>
      </c>
      <c r="AB590">
        <v>223.69</v>
      </c>
      <c r="AE590">
        <v>2359830</v>
      </c>
    </row>
    <row r="591" spans="2:31" x14ac:dyDescent="0.35">
      <c r="B591" s="83"/>
      <c r="C591" s="84"/>
      <c r="D591" s="73"/>
      <c r="E591" s="73"/>
      <c r="F591" s="73"/>
      <c r="G591" s="73"/>
      <c r="H591" s="73"/>
      <c r="I591" s="73"/>
      <c r="J591" s="73"/>
      <c r="K591" s="73"/>
      <c r="L591" s="73"/>
      <c r="M591" s="73"/>
      <c r="N591" s="73"/>
      <c r="U591">
        <v>2016</v>
      </c>
      <c r="V591" s="15">
        <v>42635</v>
      </c>
      <c r="W591" t="s">
        <v>262</v>
      </c>
      <c r="X591" t="s">
        <v>230</v>
      </c>
      <c r="Y591" t="s">
        <v>225</v>
      </c>
      <c r="Z591">
        <v>2106.7800000000002</v>
      </c>
      <c r="AA591">
        <v>2327.4</v>
      </c>
      <c r="AB591">
        <v>220.61</v>
      </c>
      <c r="AE591">
        <v>2327400</v>
      </c>
    </row>
    <row r="592" spans="2:31" x14ac:dyDescent="0.35">
      <c r="B592" s="83"/>
      <c r="C592" s="84"/>
      <c r="D592" s="73"/>
      <c r="E592" s="73"/>
      <c r="F592" s="73"/>
      <c r="G592" s="73"/>
      <c r="H592" s="73"/>
      <c r="I592" s="73"/>
      <c r="J592" s="73"/>
      <c r="K592" s="73"/>
      <c r="L592" s="73"/>
      <c r="M592" s="73"/>
      <c r="N592" s="73"/>
      <c r="U592">
        <v>2016</v>
      </c>
      <c r="V592" s="15">
        <v>42636</v>
      </c>
      <c r="W592" t="s">
        <v>262</v>
      </c>
      <c r="X592" t="s">
        <v>230</v>
      </c>
      <c r="Y592" t="s">
        <v>225</v>
      </c>
      <c r="Z592">
        <v>2051.44</v>
      </c>
      <c r="AA592">
        <v>2266.2600000000002</v>
      </c>
      <c r="AB592">
        <v>214.82</v>
      </c>
      <c r="AE592">
        <v>2266260</v>
      </c>
    </row>
    <row r="593" spans="2:31" x14ac:dyDescent="0.35">
      <c r="B593" s="83"/>
      <c r="C593" s="84"/>
      <c r="D593" s="73"/>
      <c r="E593" s="73"/>
      <c r="F593" s="73"/>
      <c r="G593" s="73"/>
      <c r="H593" s="73"/>
      <c r="I593" s="73"/>
      <c r="J593" s="73"/>
      <c r="K593" s="73"/>
      <c r="L593" s="73"/>
      <c r="M593" s="73"/>
      <c r="N593" s="73"/>
      <c r="U593">
        <v>2016</v>
      </c>
      <c r="V593" s="15">
        <v>42637</v>
      </c>
      <c r="W593" t="s">
        <v>262</v>
      </c>
      <c r="X593" t="s">
        <v>230</v>
      </c>
      <c r="Y593" t="s">
        <v>225</v>
      </c>
      <c r="Z593">
        <v>1993.69</v>
      </c>
      <c r="AA593">
        <v>2202.46</v>
      </c>
      <c r="AB593">
        <v>208.77</v>
      </c>
      <c r="AE593">
        <v>2202460</v>
      </c>
    </row>
    <row r="594" spans="2:31" x14ac:dyDescent="0.35">
      <c r="B594" s="83"/>
      <c r="C594" s="84"/>
      <c r="D594" s="73"/>
      <c r="E594" s="73"/>
      <c r="F594" s="73"/>
      <c r="G594" s="73"/>
      <c r="H594" s="73"/>
      <c r="I594" s="73"/>
      <c r="J594" s="73"/>
      <c r="K594" s="73"/>
      <c r="L594" s="73"/>
      <c r="M594" s="73"/>
      <c r="N594" s="73"/>
      <c r="U594">
        <v>2016</v>
      </c>
      <c r="V594" s="15">
        <v>42638</v>
      </c>
      <c r="W594" t="s">
        <v>262</v>
      </c>
      <c r="X594" t="s">
        <v>230</v>
      </c>
      <c r="Y594" t="s">
        <v>225</v>
      </c>
      <c r="Z594">
        <v>1938.62</v>
      </c>
      <c r="AA594">
        <v>2141.62</v>
      </c>
      <c r="AB594">
        <v>203</v>
      </c>
      <c r="AE594">
        <v>2141620</v>
      </c>
    </row>
    <row r="595" spans="2:31" x14ac:dyDescent="0.35">
      <c r="B595" s="83"/>
      <c r="C595" s="84"/>
      <c r="D595" s="73"/>
      <c r="E595" s="73"/>
      <c r="F595" s="73"/>
      <c r="G595" s="73"/>
      <c r="H595" s="73"/>
      <c r="I595" s="73"/>
      <c r="J595" s="73"/>
      <c r="K595" s="73"/>
      <c r="L595" s="73"/>
      <c r="M595" s="73"/>
      <c r="N595" s="73"/>
      <c r="U595">
        <v>2016</v>
      </c>
      <c r="V595" s="15">
        <v>42639</v>
      </c>
      <c r="W595" t="s">
        <v>262</v>
      </c>
      <c r="X595" t="s">
        <v>230</v>
      </c>
      <c r="Y595" t="s">
        <v>225</v>
      </c>
      <c r="Z595">
        <v>1879.28</v>
      </c>
      <c r="AA595">
        <v>2076.0700000000002</v>
      </c>
      <c r="AB595">
        <v>196.79</v>
      </c>
      <c r="AE595">
        <v>2076070.0000000002</v>
      </c>
    </row>
    <row r="596" spans="2:31" x14ac:dyDescent="0.35">
      <c r="B596" s="83"/>
      <c r="C596" s="84"/>
      <c r="D596" s="73"/>
      <c r="E596" s="73"/>
      <c r="F596" s="73"/>
      <c r="G596" s="73"/>
      <c r="H596" s="73"/>
      <c r="I596" s="73"/>
      <c r="J596" s="73"/>
      <c r="K596" s="73"/>
      <c r="L596" s="73"/>
      <c r="M596" s="73"/>
      <c r="N596" s="73"/>
      <c r="U596">
        <v>2016</v>
      </c>
      <c r="V596" s="15">
        <v>42640</v>
      </c>
      <c r="W596" t="s">
        <v>262</v>
      </c>
      <c r="X596" t="s">
        <v>230</v>
      </c>
      <c r="Y596" t="s">
        <v>225</v>
      </c>
      <c r="Z596">
        <v>1816.49</v>
      </c>
      <c r="AA596">
        <v>2006.71</v>
      </c>
      <c r="AB596">
        <v>190.21</v>
      </c>
      <c r="AE596">
        <v>2006710</v>
      </c>
    </row>
    <row r="597" spans="2:31" x14ac:dyDescent="0.35">
      <c r="B597" s="83"/>
      <c r="C597" s="84"/>
      <c r="D597" s="73"/>
      <c r="E597" s="73"/>
      <c r="F597" s="73"/>
      <c r="G597" s="73"/>
      <c r="H597" s="73"/>
      <c r="I597" s="73"/>
      <c r="J597" s="73"/>
      <c r="K597" s="73"/>
      <c r="L597" s="73"/>
      <c r="M597" s="73"/>
      <c r="N597" s="73"/>
      <c r="U597">
        <v>2016</v>
      </c>
      <c r="V597" s="15">
        <v>42641</v>
      </c>
      <c r="W597" t="s">
        <v>262</v>
      </c>
      <c r="X597" t="s">
        <v>230</v>
      </c>
      <c r="Y597" t="s">
        <v>225</v>
      </c>
      <c r="Z597">
        <v>1753.77</v>
      </c>
      <c r="AA597">
        <v>1937.42</v>
      </c>
      <c r="AB597">
        <v>183.65</v>
      </c>
      <c r="AE597">
        <v>1937420</v>
      </c>
    </row>
    <row r="598" spans="2:31" x14ac:dyDescent="0.35">
      <c r="B598" s="83"/>
      <c r="C598" s="84"/>
      <c r="D598" s="73"/>
      <c r="E598" s="73"/>
      <c r="F598" s="73"/>
      <c r="G598" s="73"/>
      <c r="H598" s="73"/>
      <c r="I598" s="73"/>
      <c r="J598" s="73"/>
      <c r="K598" s="73"/>
      <c r="L598" s="73"/>
      <c r="M598" s="73"/>
      <c r="N598" s="73"/>
      <c r="U598">
        <v>2016</v>
      </c>
      <c r="V598" s="15">
        <v>42642</v>
      </c>
      <c r="W598" t="s">
        <v>262</v>
      </c>
      <c r="X598" t="s">
        <v>230</v>
      </c>
      <c r="Y598" t="s">
        <v>225</v>
      </c>
      <c r="Z598">
        <v>1691.21</v>
      </c>
      <c r="AA598">
        <v>1868.3</v>
      </c>
      <c r="AB598">
        <v>177.1</v>
      </c>
      <c r="AE598">
        <v>1868300</v>
      </c>
    </row>
    <row r="599" spans="2:31" x14ac:dyDescent="0.35">
      <c r="B599" s="83"/>
      <c r="C599" s="84"/>
      <c r="D599" s="73"/>
      <c r="E599" s="73"/>
      <c r="F599" s="73"/>
      <c r="G599" s="73"/>
      <c r="H599" s="73"/>
      <c r="I599" s="73"/>
      <c r="J599" s="73"/>
      <c r="K599" s="73"/>
      <c r="L599" s="73"/>
      <c r="M599" s="73"/>
      <c r="N599" s="73"/>
      <c r="U599">
        <v>2016</v>
      </c>
      <c r="V599" s="15">
        <v>42643</v>
      </c>
      <c r="W599" t="s">
        <v>262</v>
      </c>
      <c r="X599" t="s">
        <v>230</v>
      </c>
      <c r="Y599" t="s">
        <v>225</v>
      </c>
      <c r="Z599">
        <v>1629.4</v>
      </c>
      <c r="AA599">
        <v>1800.02</v>
      </c>
      <c r="AB599">
        <v>170.62</v>
      </c>
      <c r="AE599">
        <v>1800020</v>
      </c>
    </row>
    <row r="600" spans="2:31" x14ac:dyDescent="0.35">
      <c r="B600" s="83"/>
      <c r="C600" s="84"/>
      <c r="D600" s="73"/>
      <c r="E600" s="73"/>
      <c r="F600" s="73"/>
      <c r="G600" s="73"/>
      <c r="H600" s="73"/>
      <c r="I600" s="73"/>
      <c r="J600" s="73"/>
      <c r="K600" s="73"/>
      <c r="L600" s="73"/>
      <c r="M600" s="73"/>
      <c r="N600" s="73"/>
      <c r="U600">
        <v>2017</v>
      </c>
      <c r="V600" s="15">
        <v>42644</v>
      </c>
      <c r="W600" t="s">
        <v>263</v>
      </c>
      <c r="X600" t="s">
        <v>230</v>
      </c>
      <c r="Y600" t="s">
        <v>225</v>
      </c>
      <c r="Z600">
        <v>1584.32</v>
      </c>
      <c r="AA600">
        <v>1750.22</v>
      </c>
      <c r="AB600">
        <v>165.9</v>
      </c>
      <c r="AE600">
        <v>1750220</v>
      </c>
    </row>
    <row r="601" spans="2:31" x14ac:dyDescent="0.35">
      <c r="B601" s="83"/>
      <c r="C601" s="84"/>
      <c r="D601" s="73"/>
      <c r="E601" s="73"/>
      <c r="F601" s="73"/>
      <c r="G601" s="73"/>
      <c r="H601" s="73"/>
      <c r="I601" s="73"/>
      <c r="J601" s="73"/>
      <c r="K601" s="73"/>
      <c r="L601" s="73"/>
      <c r="M601" s="73"/>
      <c r="N601" s="73"/>
      <c r="U601">
        <v>2017</v>
      </c>
      <c r="V601" s="15">
        <v>42645</v>
      </c>
      <c r="W601" t="s">
        <v>263</v>
      </c>
      <c r="X601" t="s">
        <v>230</v>
      </c>
      <c r="Y601" t="s">
        <v>225</v>
      </c>
      <c r="Z601">
        <v>1523.71</v>
      </c>
      <c r="AA601">
        <v>1683.27</v>
      </c>
      <c r="AB601">
        <v>159.56</v>
      </c>
      <c r="AE601">
        <v>1683270</v>
      </c>
    </row>
    <row r="602" spans="2:31" x14ac:dyDescent="0.35">
      <c r="B602" s="83"/>
      <c r="C602" s="84"/>
      <c r="D602" s="73"/>
      <c r="E602" s="73"/>
      <c r="F602" s="73"/>
      <c r="G602" s="73"/>
      <c r="H602" s="73"/>
      <c r="I602" s="73"/>
      <c r="J602" s="73"/>
      <c r="K602" s="73"/>
      <c r="L602" s="73"/>
      <c r="M602" s="73"/>
      <c r="N602" s="73"/>
      <c r="U602">
        <v>2017</v>
      </c>
      <c r="V602" s="15">
        <v>42646</v>
      </c>
      <c r="W602" t="s">
        <v>263</v>
      </c>
      <c r="X602" t="s">
        <v>230</v>
      </c>
      <c r="Y602" t="s">
        <v>225</v>
      </c>
      <c r="Z602">
        <v>1461.23</v>
      </c>
      <c r="AA602">
        <v>1614.24</v>
      </c>
      <c r="AB602">
        <v>153.01</v>
      </c>
      <c r="AE602">
        <v>1614240</v>
      </c>
    </row>
    <row r="603" spans="2:31" x14ac:dyDescent="0.35">
      <c r="B603" s="83"/>
      <c r="C603" s="84"/>
      <c r="D603" s="73"/>
      <c r="E603" s="73"/>
      <c r="F603" s="73"/>
      <c r="G603" s="73"/>
      <c r="H603" s="73"/>
      <c r="I603" s="73"/>
      <c r="J603" s="73"/>
      <c r="K603" s="73"/>
      <c r="L603" s="73"/>
      <c r="M603" s="73"/>
      <c r="N603" s="73"/>
      <c r="U603">
        <v>2017</v>
      </c>
      <c r="V603" s="15">
        <v>42647</v>
      </c>
      <c r="W603" t="s">
        <v>263</v>
      </c>
      <c r="X603" t="s">
        <v>230</v>
      </c>
      <c r="Y603" t="s">
        <v>225</v>
      </c>
      <c r="Z603">
        <v>1393.7</v>
      </c>
      <c r="AA603">
        <v>1539.65</v>
      </c>
      <c r="AB603">
        <v>145.94</v>
      </c>
      <c r="AE603">
        <v>1539650</v>
      </c>
    </row>
    <row r="604" spans="2:31" x14ac:dyDescent="0.35">
      <c r="B604" s="83"/>
      <c r="C604" s="84"/>
      <c r="D604" s="73"/>
      <c r="E604" s="73"/>
      <c r="F604" s="73"/>
      <c r="G604" s="73"/>
      <c r="H604" s="73"/>
      <c r="I604" s="73"/>
      <c r="J604" s="73"/>
      <c r="K604" s="73"/>
      <c r="L604" s="73"/>
      <c r="M604" s="73"/>
      <c r="N604" s="73"/>
      <c r="U604">
        <v>2017</v>
      </c>
      <c r="V604" s="15">
        <v>42648</v>
      </c>
      <c r="W604" t="s">
        <v>263</v>
      </c>
      <c r="X604" t="s">
        <v>230</v>
      </c>
      <c r="Y604" t="s">
        <v>225</v>
      </c>
      <c r="Z604">
        <v>1326.11</v>
      </c>
      <c r="AA604">
        <v>1464.97</v>
      </c>
      <c r="AB604">
        <v>138.86000000000001</v>
      </c>
      <c r="AE604">
        <v>1464970</v>
      </c>
    </row>
    <row r="605" spans="2:31" x14ac:dyDescent="0.35">
      <c r="B605" s="83"/>
      <c r="C605" s="84"/>
      <c r="D605" s="73"/>
      <c r="E605" s="73"/>
      <c r="F605" s="73"/>
      <c r="G605" s="73"/>
      <c r="H605" s="73"/>
      <c r="I605" s="73"/>
      <c r="J605" s="73"/>
      <c r="K605" s="73"/>
      <c r="L605" s="73"/>
      <c r="M605" s="73"/>
      <c r="N605" s="73"/>
      <c r="U605">
        <v>2017</v>
      </c>
      <c r="V605" s="15">
        <v>42649</v>
      </c>
      <c r="W605" t="s">
        <v>263</v>
      </c>
      <c r="X605" t="s">
        <v>230</v>
      </c>
      <c r="Y605" t="s">
        <v>225</v>
      </c>
      <c r="Z605">
        <v>1258.31</v>
      </c>
      <c r="AA605">
        <v>1390.07</v>
      </c>
      <c r="AB605">
        <v>131.76</v>
      </c>
      <c r="AE605">
        <v>1390070</v>
      </c>
    </row>
    <row r="606" spans="2:31" x14ac:dyDescent="0.35">
      <c r="B606" s="83"/>
      <c r="C606" s="84"/>
      <c r="D606" s="73"/>
      <c r="E606" s="73"/>
      <c r="F606" s="73"/>
      <c r="G606" s="73"/>
      <c r="H606" s="73"/>
      <c r="I606" s="73"/>
      <c r="J606" s="73"/>
      <c r="K606" s="73"/>
      <c r="L606" s="73"/>
      <c r="M606" s="73"/>
      <c r="N606" s="73"/>
      <c r="U606">
        <v>2017</v>
      </c>
      <c r="V606" s="15">
        <v>42650</v>
      </c>
      <c r="W606" t="s">
        <v>263</v>
      </c>
      <c r="X606" t="s">
        <v>230</v>
      </c>
      <c r="Y606" t="s">
        <v>225</v>
      </c>
      <c r="Z606">
        <v>1195.08</v>
      </c>
      <c r="AA606">
        <v>1320.22</v>
      </c>
      <c r="AB606">
        <v>125.14</v>
      </c>
      <c r="AE606">
        <v>1320220</v>
      </c>
    </row>
    <row r="607" spans="2:31" x14ac:dyDescent="0.35">
      <c r="B607" s="83"/>
      <c r="C607" s="84"/>
      <c r="D607" s="73"/>
      <c r="E607" s="73"/>
      <c r="F607" s="73"/>
      <c r="G607" s="73"/>
      <c r="H607" s="73"/>
      <c r="I607" s="73"/>
      <c r="J607" s="73"/>
      <c r="K607" s="73"/>
      <c r="L607" s="73"/>
      <c r="M607" s="73"/>
      <c r="N607" s="73"/>
      <c r="U607">
        <v>2017</v>
      </c>
      <c r="V607" s="15">
        <v>42651</v>
      </c>
      <c r="W607" t="s">
        <v>263</v>
      </c>
      <c r="X607" t="s">
        <v>230</v>
      </c>
      <c r="Y607" t="s">
        <v>225</v>
      </c>
      <c r="Z607">
        <v>1130.81</v>
      </c>
      <c r="AA607">
        <v>1249.22</v>
      </c>
      <c r="AB607">
        <v>118.41</v>
      </c>
      <c r="AE607">
        <v>1249220</v>
      </c>
    </row>
    <row r="608" spans="2:31" x14ac:dyDescent="0.35">
      <c r="B608" s="83"/>
      <c r="C608" s="84"/>
      <c r="D608" s="73"/>
      <c r="E608" s="73"/>
      <c r="F608" s="73"/>
      <c r="G608" s="73"/>
      <c r="H608" s="73"/>
      <c r="I608" s="73"/>
      <c r="J608" s="73"/>
      <c r="K608" s="73"/>
      <c r="L608" s="73"/>
      <c r="M608" s="73"/>
      <c r="N608" s="73"/>
      <c r="U608">
        <v>2017</v>
      </c>
      <c r="V608" s="15">
        <v>42652</v>
      </c>
      <c r="W608" t="s">
        <v>263</v>
      </c>
      <c r="X608" t="s">
        <v>230</v>
      </c>
      <c r="Y608" t="s">
        <v>225</v>
      </c>
      <c r="Z608">
        <v>1069.3599999999999</v>
      </c>
      <c r="AA608">
        <v>1181.3399999999999</v>
      </c>
      <c r="AB608">
        <v>111.98</v>
      </c>
      <c r="AE608">
        <v>1181340</v>
      </c>
    </row>
    <row r="609" spans="2:31" x14ac:dyDescent="0.35">
      <c r="B609" s="83"/>
      <c r="C609" s="84"/>
      <c r="D609" s="73"/>
      <c r="E609" s="73"/>
      <c r="F609" s="73"/>
      <c r="G609" s="73"/>
      <c r="H609" s="73"/>
      <c r="I609" s="73"/>
      <c r="J609" s="73"/>
      <c r="K609" s="73"/>
      <c r="L609" s="73"/>
      <c r="M609" s="73"/>
      <c r="N609" s="73"/>
      <c r="U609">
        <v>2017</v>
      </c>
      <c r="V609" s="15">
        <v>42653</v>
      </c>
      <c r="W609" t="s">
        <v>263</v>
      </c>
      <c r="X609" t="s">
        <v>230</v>
      </c>
      <c r="Y609" t="s">
        <v>225</v>
      </c>
      <c r="Z609">
        <v>1005.86</v>
      </c>
      <c r="AA609">
        <v>1111.19</v>
      </c>
      <c r="AB609">
        <v>105.33</v>
      </c>
      <c r="AE609">
        <v>1111190</v>
      </c>
    </row>
    <row r="610" spans="2:31" x14ac:dyDescent="0.35">
      <c r="B610" s="83"/>
      <c r="C610" s="84"/>
      <c r="D610" s="73"/>
      <c r="E610" s="73"/>
      <c r="F610" s="73"/>
      <c r="G610" s="73"/>
      <c r="H610" s="73"/>
      <c r="I610" s="73"/>
      <c r="J610" s="73"/>
      <c r="K610" s="73"/>
      <c r="L610" s="73"/>
      <c r="M610" s="73"/>
      <c r="N610" s="73"/>
      <c r="U610">
        <v>2017</v>
      </c>
      <c r="V610" s="15">
        <v>42654</v>
      </c>
      <c r="W610" t="s">
        <v>263</v>
      </c>
      <c r="X610" t="s">
        <v>230</v>
      </c>
      <c r="Y610" t="s">
        <v>225</v>
      </c>
      <c r="Z610">
        <v>940.7</v>
      </c>
      <c r="AA610">
        <v>1039.21</v>
      </c>
      <c r="AB610">
        <v>98.51</v>
      </c>
      <c r="AE610">
        <v>1039210</v>
      </c>
    </row>
    <row r="611" spans="2:31" x14ac:dyDescent="0.35">
      <c r="B611" s="83"/>
      <c r="C611" s="84"/>
      <c r="D611" s="73"/>
      <c r="E611" s="73"/>
      <c r="F611" s="73"/>
      <c r="G611" s="73"/>
      <c r="H611" s="73"/>
      <c r="I611" s="73"/>
      <c r="J611" s="73"/>
      <c r="K611" s="73"/>
      <c r="L611" s="73"/>
      <c r="M611" s="73"/>
      <c r="N611" s="73"/>
      <c r="U611">
        <v>2017</v>
      </c>
      <c r="V611" s="15">
        <v>42655</v>
      </c>
      <c r="W611" t="s">
        <v>263</v>
      </c>
      <c r="X611" t="s">
        <v>230</v>
      </c>
      <c r="Y611" t="s">
        <v>225</v>
      </c>
      <c r="Z611">
        <v>876.79</v>
      </c>
      <c r="AA611">
        <v>968.61</v>
      </c>
      <c r="AB611">
        <v>91.81</v>
      </c>
      <c r="AE611">
        <v>968610</v>
      </c>
    </row>
    <row r="612" spans="2:31" x14ac:dyDescent="0.35">
      <c r="B612" s="83"/>
      <c r="C612" s="84"/>
      <c r="D612" s="73"/>
      <c r="E612" s="73"/>
      <c r="F612" s="73"/>
      <c r="G612" s="73"/>
      <c r="H612" s="73"/>
      <c r="I612" s="73"/>
      <c r="J612" s="73"/>
      <c r="K612" s="73"/>
      <c r="L612" s="73"/>
      <c r="M612" s="73"/>
      <c r="N612" s="73"/>
      <c r="U612">
        <v>2017</v>
      </c>
      <c r="V612" s="15">
        <v>42656</v>
      </c>
      <c r="W612" t="s">
        <v>263</v>
      </c>
      <c r="X612" t="s">
        <v>230</v>
      </c>
      <c r="Y612" t="s">
        <v>225</v>
      </c>
      <c r="Z612">
        <v>813.38</v>
      </c>
      <c r="AA612">
        <v>898.56</v>
      </c>
      <c r="AB612">
        <v>85.17</v>
      </c>
      <c r="AE612">
        <v>898560</v>
      </c>
    </row>
    <row r="613" spans="2:31" x14ac:dyDescent="0.35">
      <c r="B613" s="83"/>
      <c r="C613" s="84"/>
      <c r="D613" s="73"/>
      <c r="E613" s="73"/>
      <c r="F613" s="73"/>
      <c r="G613" s="73"/>
      <c r="H613" s="73"/>
      <c r="I613" s="73"/>
      <c r="J613" s="73"/>
      <c r="K613" s="73"/>
      <c r="L613" s="73"/>
      <c r="M613" s="73"/>
      <c r="N613" s="73"/>
      <c r="U613">
        <v>2017</v>
      </c>
      <c r="V613" s="15">
        <v>42657</v>
      </c>
      <c r="W613" t="s">
        <v>263</v>
      </c>
      <c r="X613" t="s">
        <v>230</v>
      </c>
      <c r="Y613" t="s">
        <v>225</v>
      </c>
      <c r="Z613">
        <v>776.01</v>
      </c>
      <c r="AA613">
        <v>857.28</v>
      </c>
      <c r="AB613">
        <v>81.260000000000005</v>
      </c>
      <c r="AE613">
        <v>857280</v>
      </c>
    </row>
    <row r="614" spans="2:31" x14ac:dyDescent="0.35">
      <c r="B614" s="83"/>
      <c r="C614" s="84"/>
      <c r="D614" s="73"/>
      <c r="E614" s="73"/>
      <c r="F614" s="73"/>
      <c r="G614" s="73"/>
      <c r="H614" s="73"/>
      <c r="I614" s="73"/>
      <c r="J614" s="73"/>
      <c r="K614" s="73"/>
      <c r="L614" s="73"/>
      <c r="M614" s="73"/>
      <c r="N614" s="73"/>
      <c r="U614">
        <v>2017</v>
      </c>
      <c r="V614" s="15">
        <v>42658</v>
      </c>
      <c r="W614" t="s">
        <v>263</v>
      </c>
      <c r="X614" t="s">
        <v>230</v>
      </c>
      <c r="Y614" t="s">
        <v>225</v>
      </c>
      <c r="Z614">
        <v>739.44</v>
      </c>
      <c r="AA614">
        <v>816.87</v>
      </c>
      <c r="AB614">
        <v>77.430000000000007</v>
      </c>
      <c r="AE614">
        <v>816870</v>
      </c>
    </row>
    <row r="615" spans="2:31" x14ac:dyDescent="0.35">
      <c r="B615" s="83"/>
      <c r="C615" s="84"/>
      <c r="D615" s="73"/>
      <c r="E615" s="73"/>
      <c r="F615" s="73"/>
      <c r="G615" s="73"/>
      <c r="H615" s="73"/>
      <c r="I615" s="73"/>
      <c r="J615" s="73"/>
      <c r="K615" s="73"/>
      <c r="L615" s="73"/>
      <c r="M615" s="73"/>
      <c r="N615" s="73"/>
      <c r="U615">
        <v>2017</v>
      </c>
      <c r="V615" s="15">
        <v>42659</v>
      </c>
      <c r="W615" t="s">
        <v>263</v>
      </c>
      <c r="X615" t="s">
        <v>230</v>
      </c>
      <c r="Y615" t="s">
        <v>225</v>
      </c>
      <c r="Z615">
        <v>703.82</v>
      </c>
      <c r="AA615">
        <v>777.52</v>
      </c>
      <c r="AB615">
        <v>73.7</v>
      </c>
      <c r="AE615">
        <v>777520</v>
      </c>
    </row>
    <row r="616" spans="2:31" x14ac:dyDescent="0.35">
      <c r="B616" s="83"/>
      <c r="C616" s="84"/>
      <c r="D616" s="73"/>
      <c r="E616" s="73"/>
      <c r="F616" s="73"/>
      <c r="G616" s="73"/>
      <c r="H616" s="73"/>
      <c r="I616" s="73"/>
      <c r="J616" s="73"/>
      <c r="K616" s="73"/>
      <c r="L616" s="73"/>
      <c r="M616" s="73"/>
      <c r="N616" s="73"/>
      <c r="U616">
        <v>2017</v>
      </c>
      <c r="V616" s="15">
        <v>42660</v>
      </c>
      <c r="W616" t="s">
        <v>263</v>
      </c>
      <c r="X616" t="s">
        <v>230</v>
      </c>
      <c r="Y616" t="s">
        <v>225</v>
      </c>
      <c r="Z616">
        <v>670.55</v>
      </c>
      <c r="AA616">
        <v>740.77</v>
      </c>
      <c r="AB616">
        <v>70.22</v>
      </c>
      <c r="AE616">
        <v>740770</v>
      </c>
    </row>
    <row r="617" spans="2:31" x14ac:dyDescent="0.35">
      <c r="B617" s="83"/>
      <c r="C617" s="84"/>
      <c r="D617" s="73"/>
      <c r="E617" s="73"/>
      <c r="F617" s="73"/>
      <c r="G617" s="73"/>
      <c r="H617" s="73"/>
      <c r="I617" s="73"/>
      <c r="J617" s="73"/>
      <c r="K617" s="73"/>
      <c r="L617" s="73"/>
      <c r="M617" s="73"/>
      <c r="N617" s="73"/>
      <c r="U617">
        <v>2017</v>
      </c>
      <c r="V617" s="15">
        <v>42661</v>
      </c>
      <c r="W617" t="s">
        <v>263</v>
      </c>
      <c r="X617" t="s">
        <v>230</v>
      </c>
      <c r="Y617" t="s">
        <v>225</v>
      </c>
      <c r="Z617">
        <v>640.95000000000005</v>
      </c>
      <c r="AA617">
        <v>708.07</v>
      </c>
      <c r="AB617">
        <v>67.12</v>
      </c>
      <c r="AE617">
        <v>708070</v>
      </c>
    </row>
    <row r="618" spans="2:31" x14ac:dyDescent="0.35">
      <c r="B618" s="83"/>
      <c r="C618" s="84"/>
      <c r="D618" s="73"/>
      <c r="E618" s="73"/>
      <c r="F618" s="73"/>
      <c r="G618" s="73"/>
      <c r="H618" s="73"/>
      <c r="I618" s="73"/>
      <c r="J618" s="73"/>
      <c r="K618" s="73"/>
      <c r="L618" s="73"/>
      <c r="M618" s="73"/>
      <c r="N618" s="73"/>
      <c r="U618">
        <v>2017</v>
      </c>
      <c r="V618" s="15">
        <v>42662</v>
      </c>
      <c r="W618" t="s">
        <v>263</v>
      </c>
      <c r="X618" t="s">
        <v>230</v>
      </c>
      <c r="Y618" t="s">
        <v>225</v>
      </c>
      <c r="Z618">
        <v>611.44000000000005</v>
      </c>
      <c r="AA618">
        <v>675.47</v>
      </c>
      <c r="AB618">
        <v>64.03</v>
      </c>
      <c r="AE618">
        <v>675470</v>
      </c>
    </row>
    <row r="619" spans="2:31" x14ac:dyDescent="0.35">
      <c r="B619" s="83"/>
      <c r="C619" s="84"/>
      <c r="D619" s="73"/>
      <c r="E619" s="73"/>
      <c r="F619" s="73"/>
      <c r="G619" s="73"/>
      <c r="H619" s="73"/>
      <c r="I619" s="73"/>
      <c r="J619" s="73"/>
      <c r="K619" s="73"/>
      <c r="L619" s="73"/>
      <c r="M619" s="73"/>
      <c r="N619" s="73"/>
      <c r="U619">
        <v>2017</v>
      </c>
      <c r="V619" s="15">
        <v>42663</v>
      </c>
      <c r="W619" t="s">
        <v>263</v>
      </c>
      <c r="X619" t="s">
        <v>230</v>
      </c>
      <c r="Y619" t="s">
        <v>225</v>
      </c>
      <c r="Z619">
        <v>582.45000000000005</v>
      </c>
      <c r="AA619">
        <v>643.44000000000005</v>
      </c>
      <c r="AB619">
        <v>60.99</v>
      </c>
      <c r="AE619">
        <v>643440</v>
      </c>
    </row>
    <row r="620" spans="2:31" x14ac:dyDescent="0.35">
      <c r="B620" s="83"/>
      <c r="C620" s="84"/>
      <c r="D620" s="73"/>
      <c r="E620" s="73"/>
      <c r="F620" s="73"/>
      <c r="G620" s="73"/>
      <c r="H620" s="73"/>
      <c r="I620" s="73"/>
      <c r="J620" s="73"/>
      <c r="K620" s="73"/>
      <c r="L620" s="73"/>
      <c r="M620" s="73"/>
      <c r="N620" s="73"/>
      <c r="U620">
        <v>2017</v>
      </c>
      <c r="V620" s="15">
        <v>42664</v>
      </c>
      <c r="W620" t="s">
        <v>263</v>
      </c>
      <c r="X620" t="s">
        <v>230</v>
      </c>
      <c r="Y620" t="s">
        <v>225</v>
      </c>
      <c r="Z620">
        <v>555.30999999999995</v>
      </c>
      <c r="AA620">
        <v>613.46</v>
      </c>
      <c r="AB620">
        <v>58.15</v>
      </c>
      <c r="AE620">
        <v>613460</v>
      </c>
    </row>
    <row r="621" spans="2:31" x14ac:dyDescent="0.35">
      <c r="B621" s="83"/>
      <c r="C621" s="84"/>
      <c r="D621" s="73"/>
      <c r="E621" s="73"/>
      <c r="F621" s="73"/>
      <c r="G621" s="73"/>
      <c r="H621" s="73"/>
      <c r="I621" s="73"/>
      <c r="J621" s="73"/>
      <c r="K621" s="73"/>
      <c r="L621" s="73"/>
      <c r="M621" s="73"/>
      <c r="N621" s="73"/>
      <c r="U621">
        <v>2017</v>
      </c>
      <c r="V621" s="15">
        <v>42665</v>
      </c>
      <c r="W621" t="s">
        <v>263</v>
      </c>
      <c r="X621" t="s">
        <v>230</v>
      </c>
      <c r="Y621" t="s">
        <v>225</v>
      </c>
      <c r="Z621">
        <v>511.39</v>
      </c>
      <c r="AA621">
        <v>564.94000000000005</v>
      </c>
      <c r="AB621">
        <v>53.55</v>
      </c>
      <c r="AE621">
        <v>564940</v>
      </c>
    </row>
    <row r="622" spans="2:31" x14ac:dyDescent="0.35">
      <c r="B622" s="83"/>
      <c r="C622" s="84"/>
      <c r="D622" s="73"/>
      <c r="E622" s="73"/>
      <c r="F622" s="73"/>
      <c r="G622" s="73"/>
      <c r="H622" s="73"/>
      <c r="I622" s="73"/>
      <c r="J622" s="73"/>
      <c r="K622" s="73"/>
      <c r="L622" s="73"/>
      <c r="M622" s="73"/>
      <c r="N622" s="73"/>
      <c r="U622">
        <v>2017</v>
      </c>
      <c r="V622" s="15">
        <v>42666</v>
      </c>
      <c r="W622" t="s">
        <v>263</v>
      </c>
      <c r="X622" t="s">
        <v>230</v>
      </c>
      <c r="Y622" t="s">
        <v>225</v>
      </c>
      <c r="Z622">
        <v>468.04</v>
      </c>
      <c r="AA622">
        <v>517.04999999999995</v>
      </c>
      <c r="AB622">
        <v>49.01</v>
      </c>
      <c r="AE622">
        <v>517049.99999999994</v>
      </c>
    </row>
    <row r="623" spans="2:31" x14ac:dyDescent="0.35">
      <c r="B623" s="83"/>
      <c r="C623" s="84"/>
      <c r="D623" s="73"/>
      <c r="E623" s="73"/>
      <c r="F623" s="73"/>
      <c r="G623" s="73"/>
      <c r="H623" s="73"/>
      <c r="I623" s="73"/>
      <c r="J623" s="73"/>
      <c r="K623" s="73"/>
      <c r="L623" s="73"/>
      <c r="M623" s="73"/>
      <c r="N623" s="73"/>
      <c r="U623">
        <v>2017</v>
      </c>
      <c r="V623" s="15">
        <v>42667</v>
      </c>
      <c r="W623" t="s">
        <v>263</v>
      </c>
      <c r="X623" t="s">
        <v>230</v>
      </c>
      <c r="Y623" t="s">
        <v>225</v>
      </c>
      <c r="Z623">
        <v>432.12</v>
      </c>
      <c r="AA623">
        <v>477.37</v>
      </c>
      <c r="AB623">
        <v>45.25</v>
      </c>
      <c r="AE623">
        <v>477370</v>
      </c>
    </row>
    <row r="624" spans="2:31" x14ac:dyDescent="0.35">
      <c r="B624" s="83"/>
      <c r="C624" s="84"/>
      <c r="D624" s="73"/>
      <c r="E624" s="73"/>
      <c r="F624" s="73"/>
      <c r="G624" s="73"/>
      <c r="H624" s="73"/>
      <c r="I624" s="73"/>
      <c r="J624" s="73"/>
      <c r="K624" s="73"/>
      <c r="L624" s="73"/>
      <c r="M624" s="73"/>
      <c r="N624" s="73"/>
      <c r="U624">
        <v>2017</v>
      </c>
      <c r="V624" s="15">
        <v>42668</v>
      </c>
      <c r="W624" t="s">
        <v>263</v>
      </c>
      <c r="X624" t="s">
        <v>230</v>
      </c>
      <c r="Y624" t="s">
        <v>225</v>
      </c>
      <c r="Z624">
        <v>400.7</v>
      </c>
      <c r="AA624">
        <v>442.66</v>
      </c>
      <c r="AB624">
        <v>41.96</v>
      </c>
      <c r="AE624">
        <v>442660</v>
      </c>
    </row>
    <row r="625" spans="2:31" x14ac:dyDescent="0.35">
      <c r="B625" s="83"/>
      <c r="C625" s="84"/>
      <c r="D625" s="73"/>
      <c r="E625" s="73"/>
      <c r="F625" s="73"/>
      <c r="G625" s="73"/>
      <c r="H625" s="73"/>
      <c r="I625" s="73"/>
      <c r="J625" s="73"/>
      <c r="K625" s="73"/>
      <c r="L625" s="73"/>
      <c r="M625" s="73"/>
      <c r="N625" s="73"/>
      <c r="U625">
        <v>2017</v>
      </c>
      <c r="V625" s="15">
        <v>42669</v>
      </c>
      <c r="W625" t="s">
        <v>263</v>
      </c>
      <c r="X625" t="s">
        <v>230</v>
      </c>
      <c r="Y625" t="s">
        <v>225</v>
      </c>
      <c r="Z625">
        <v>367.14</v>
      </c>
      <c r="AA625">
        <v>405.58</v>
      </c>
      <c r="AB625">
        <v>38.450000000000003</v>
      </c>
      <c r="AE625">
        <v>405580</v>
      </c>
    </row>
    <row r="626" spans="2:31" x14ac:dyDescent="0.35">
      <c r="B626" s="83"/>
      <c r="C626" s="84"/>
      <c r="D626" s="73"/>
      <c r="E626" s="73"/>
      <c r="F626" s="73"/>
      <c r="G626" s="73"/>
      <c r="H626" s="73"/>
      <c r="I626" s="73"/>
      <c r="J626" s="73"/>
      <c r="K626" s="73"/>
      <c r="L626" s="73"/>
      <c r="M626" s="73"/>
      <c r="N626" s="73"/>
      <c r="U626">
        <v>2017</v>
      </c>
      <c r="V626" s="15">
        <v>42670</v>
      </c>
      <c r="W626" t="s">
        <v>263</v>
      </c>
      <c r="X626" t="s">
        <v>230</v>
      </c>
      <c r="Y626" t="s">
        <v>225</v>
      </c>
      <c r="Z626">
        <v>335.66</v>
      </c>
      <c r="AA626">
        <v>370.8</v>
      </c>
      <c r="AB626">
        <v>35.15</v>
      </c>
      <c r="AE626">
        <v>370800</v>
      </c>
    </row>
    <row r="627" spans="2:31" x14ac:dyDescent="0.35">
      <c r="B627" s="83"/>
      <c r="C627" s="84"/>
      <c r="D627" s="73"/>
      <c r="E627" s="73"/>
      <c r="F627" s="73"/>
      <c r="G627" s="73"/>
      <c r="H627" s="73"/>
      <c r="I627" s="73"/>
      <c r="J627" s="73"/>
      <c r="K627" s="73"/>
      <c r="L627" s="73"/>
      <c r="M627" s="73"/>
      <c r="N627" s="73"/>
      <c r="U627">
        <v>2017</v>
      </c>
      <c r="V627" s="15">
        <v>42671</v>
      </c>
      <c r="W627" t="s">
        <v>263</v>
      </c>
      <c r="X627" t="s">
        <v>230</v>
      </c>
      <c r="Y627" t="s">
        <v>225</v>
      </c>
      <c r="Z627">
        <v>303.95</v>
      </c>
      <c r="AA627">
        <v>335.78</v>
      </c>
      <c r="AB627">
        <v>31.83</v>
      </c>
      <c r="AE627">
        <v>335780</v>
      </c>
    </row>
    <row r="628" spans="2:31" x14ac:dyDescent="0.35">
      <c r="B628" s="83"/>
      <c r="C628" s="84"/>
      <c r="D628" s="73"/>
      <c r="E628" s="73"/>
      <c r="F628" s="73"/>
      <c r="G628" s="73"/>
      <c r="H628" s="73"/>
      <c r="I628" s="73"/>
      <c r="J628" s="73"/>
      <c r="K628" s="73"/>
      <c r="L628" s="73"/>
      <c r="M628" s="73"/>
      <c r="N628" s="73"/>
      <c r="U628">
        <v>2017</v>
      </c>
      <c r="V628" s="15">
        <v>42672</v>
      </c>
      <c r="W628" t="s">
        <v>263</v>
      </c>
      <c r="X628" t="s">
        <v>230</v>
      </c>
      <c r="Y628" t="s">
        <v>225</v>
      </c>
      <c r="Z628">
        <v>272.67</v>
      </c>
      <c r="AA628">
        <v>301.22000000000003</v>
      </c>
      <c r="AB628">
        <v>28.55</v>
      </c>
      <c r="AE628">
        <v>301220</v>
      </c>
    </row>
    <row r="629" spans="2:31" x14ac:dyDescent="0.35">
      <c r="B629" s="83"/>
      <c r="C629" s="84"/>
      <c r="D629" s="73"/>
      <c r="E629" s="73"/>
      <c r="F629" s="73"/>
      <c r="G629" s="73"/>
      <c r="H629" s="73"/>
      <c r="I629" s="73"/>
      <c r="J629" s="73"/>
      <c r="K629" s="73"/>
      <c r="L629" s="73"/>
      <c r="M629" s="73"/>
      <c r="N629" s="73"/>
      <c r="U629">
        <v>2017</v>
      </c>
      <c r="V629" s="15">
        <v>42673</v>
      </c>
      <c r="W629" t="s">
        <v>263</v>
      </c>
      <c r="X629" t="s">
        <v>230</v>
      </c>
      <c r="Y629" t="s">
        <v>225</v>
      </c>
      <c r="Z629">
        <v>245.79</v>
      </c>
      <c r="AA629">
        <v>271.52</v>
      </c>
      <c r="AB629">
        <v>25.74</v>
      </c>
      <c r="AE629">
        <v>271520</v>
      </c>
    </row>
    <row r="630" spans="2:31" x14ac:dyDescent="0.35">
      <c r="B630" s="83"/>
      <c r="C630" s="84"/>
      <c r="D630" s="73"/>
      <c r="E630" s="73"/>
      <c r="F630" s="73"/>
      <c r="G630" s="73"/>
      <c r="H630" s="73"/>
      <c r="I630" s="73"/>
      <c r="J630" s="73"/>
      <c r="K630" s="73"/>
      <c r="L630" s="73"/>
      <c r="M630" s="73"/>
      <c r="N630" s="73"/>
      <c r="U630">
        <v>2017</v>
      </c>
      <c r="V630" s="15">
        <v>42674</v>
      </c>
      <c r="W630" t="s">
        <v>263</v>
      </c>
      <c r="X630" t="s">
        <v>230</v>
      </c>
      <c r="Y630" t="s">
        <v>225</v>
      </c>
      <c r="Z630">
        <v>218.89</v>
      </c>
      <c r="AA630">
        <v>241.81</v>
      </c>
      <c r="AB630">
        <v>22.92</v>
      </c>
      <c r="AE630">
        <v>241810</v>
      </c>
    </row>
    <row r="631" spans="2:31" x14ac:dyDescent="0.35">
      <c r="B631" s="83"/>
      <c r="C631" s="84"/>
      <c r="D631" s="73"/>
      <c r="E631" s="73"/>
      <c r="F631" s="73"/>
      <c r="G631" s="73"/>
      <c r="H631" s="73"/>
      <c r="I631" s="73"/>
      <c r="J631" s="73"/>
      <c r="K631" s="73"/>
      <c r="L631" s="73"/>
      <c r="M631" s="73"/>
      <c r="N631" s="73"/>
      <c r="U631">
        <v>2017</v>
      </c>
      <c r="V631" s="15">
        <v>42675</v>
      </c>
      <c r="W631" t="s">
        <v>264</v>
      </c>
      <c r="X631" t="s">
        <v>230</v>
      </c>
      <c r="Y631" t="s">
        <v>225</v>
      </c>
      <c r="Z631">
        <v>205.92</v>
      </c>
      <c r="AA631">
        <v>227.48</v>
      </c>
      <c r="AB631">
        <v>21.56</v>
      </c>
      <c r="AE631">
        <v>227480</v>
      </c>
    </row>
    <row r="632" spans="2:31" x14ac:dyDescent="0.35">
      <c r="B632" s="83"/>
      <c r="C632" s="84"/>
      <c r="D632" s="73"/>
      <c r="E632" s="73"/>
      <c r="F632" s="73"/>
      <c r="G632" s="73"/>
      <c r="H632" s="73"/>
      <c r="I632" s="73"/>
      <c r="J632" s="73"/>
      <c r="K632" s="73"/>
      <c r="L632" s="73"/>
      <c r="M632" s="73"/>
      <c r="N632" s="73"/>
      <c r="U632">
        <v>2017</v>
      </c>
      <c r="V632" s="15">
        <v>42676</v>
      </c>
      <c r="W632" t="s">
        <v>264</v>
      </c>
      <c r="X632" t="s">
        <v>230</v>
      </c>
      <c r="Y632" t="s">
        <v>225</v>
      </c>
      <c r="Z632">
        <v>182.2</v>
      </c>
      <c r="AA632">
        <v>201.28</v>
      </c>
      <c r="AB632">
        <v>19.079999999999998</v>
      </c>
      <c r="AE632">
        <v>201280</v>
      </c>
    </row>
    <row r="633" spans="2:31" x14ac:dyDescent="0.35">
      <c r="B633" s="83"/>
      <c r="C633" s="84"/>
      <c r="D633" s="73"/>
      <c r="E633" s="73"/>
      <c r="F633" s="73"/>
      <c r="G633" s="73"/>
      <c r="H633" s="73"/>
      <c r="I633" s="73"/>
      <c r="J633" s="73"/>
      <c r="K633" s="73"/>
      <c r="L633" s="73"/>
      <c r="M633" s="73"/>
      <c r="N633" s="73"/>
      <c r="U633">
        <v>2017</v>
      </c>
      <c r="V633" s="15">
        <v>42677</v>
      </c>
      <c r="W633" t="s">
        <v>264</v>
      </c>
      <c r="X633" t="s">
        <v>230</v>
      </c>
      <c r="Y633" t="s">
        <v>225</v>
      </c>
      <c r="Z633">
        <v>158.55000000000001</v>
      </c>
      <c r="AA633">
        <v>175.15</v>
      </c>
      <c r="AB633">
        <v>16.600000000000001</v>
      </c>
      <c r="AE633">
        <v>175150</v>
      </c>
    </row>
    <row r="634" spans="2:31" x14ac:dyDescent="0.35">
      <c r="B634" s="83"/>
      <c r="C634" s="84"/>
      <c r="D634" s="73"/>
      <c r="E634" s="73"/>
      <c r="F634" s="73"/>
      <c r="G634" s="73"/>
      <c r="H634" s="73"/>
      <c r="I634" s="73"/>
      <c r="J634" s="73"/>
      <c r="K634" s="73"/>
      <c r="L634" s="73"/>
      <c r="M634" s="73"/>
      <c r="N634" s="73"/>
      <c r="U634">
        <v>2017</v>
      </c>
      <c r="V634" s="15">
        <v>42678</v>
      </c>
      <c r="W634" t="s">
        <v>264</v>
      </c>
      <c r="X634" t="s">
        <v>230</v>
      </c>
      <c r="Y634" t="s">
        <v>225</v>
      </c>
      <c r="Z634">
        <v>134.77000000000001</v>
      </c>
      <c r="AA634">
        <v>148.88999999999999</v>
      </c>
      <c r="AB634">
        <v>14.11</v>
      </c>
      <c r="AE634">
        <v>148890</v>
      </c>
    </row>
    <row r="635" spans="2:31" x14ac:dyDescent="0.35">
      <c r="B635" s="83"/>
      <c r="C635" s="84"/>
      <c r="D635" s="73"/>
      <c r="E635" s="73"/>
      <c r="F635" s="73"/>
      <c r="G635" s="73"/>
      <c r="H635" s="73"/>
      <c r="I635" s="73"/>
      <c r="J635" s="73"/>
      <c r="K635" s="73"/>
      <c r="L635" s="73"/>
      <c r="M635" s="73"/>
      <c r="N635" s="73"/>
      <c r="U635">
        <v>2017</v>
      </c>
      <c r="V635" s="15">
        <v>42679</v>
      </c>
      <c r="W635" t="s">
        <v>264</v>
      </c>
      <c r="X635" t="s">
        <v>230</v>
      </c>
      <c r="Y635" t="s">
        <v>225</v>
      </c>
      <c r="Z635">
        <v>112.76</v>
      </c>
      <c r="AA635">
        <v>124.57</v>
      </c>
      <c r="AB635">
        <v>11.81</v>
      </c>
      <c r="AE635">
        <v>124570</v>
      </c>
    </row>
    <row r="636" spans="2:31" x14ac:dyDescent="0.35">
      <c r="B636" s="83"/>
      <c r="C636" s="84"/>
      <c r="D636" s="73"/>
      <c r="E636" s="73"/>
      <c r="F636" s="73"/>
      <c r="G636" s="73"/>
      <c r="H636" s="73"/>
      <c r="I636" s="73"/>
      <c r="J636" s="73"/>
      <c r="K636" s="73"/>
      <c r="L636" s="73"/>
      <c r="M636" s="73"/>
      <c r="N636" s="73"/>
      <c r="U636">
        <v>2017</v>
      </c>
      <c r="V636" s="15">
        <v>42680</v>
      </c>
      <c r="W636" t="s">
        <v>264</v>
      </c>
      <c r="X636" t="s">
        <v>230</v>
      </c>
      <c r="Y636" t="s">
        <v>225</v>
      </c>
      <c r="Z636">
        <v>91.19</v>
      </c>
      <c r="AA636">
        <v>100.73</v>
      </c>
      <c r="AB636">
        <v>9.5500000000000007</v>
      </c>
      <c r="AE636">
        <v>100730</v>
      </c>
    </row>
    <row r="637" spans="2:31" x14ac:dyDescent="0.35">
      <c r="B637" s="83"/>
      <c r="C637" s="84"/>
      <c r="D637" s="73"/>
      <c r="E637" s="73"/>
      <c r="F637" s="73"/>
      <c r="G637" s="73"/>
      <c r="H637" s="73"/>
      <c r="I637" s="73"/>
      <c r="J637" s="73"/>
      <c r="K637" s="73"/>
      <c r="L637" s="73"/>
      <c r="M637" s="73"/>
      <c r="N637" s="73"/>
      <c r="U637">
        <v>2017</v>
      </c>
      <c r="V637" s="15">
        <v>42681</v>
      </c>
      <c r="W637" t="s">
        <v>264</v>
      </c>
      <c r="X637" t="s">
        <v>230</v>
      </c>
      <c r="Y637" t="s">
        <v>225</v>
      </c>
      <c r="Z637">
        <v>71.650000000000006</v>
      </c>
      <c r="AA637">
        <v>79.16</v>
      </c>
      <c r="AB637">
        <v>7.5</v>
      </c>
      <c r="AE637">
        <v>79160</v>
      </c>
    </row>
    <row r="638" spans="2:31" x14ac:dyDescent="0.35">
      <c r="B638" s="83"/>
      <c r="C638" s="84"/>
      <c r="D638" s="73"/>
      <c r="E638" s="73"/>
      <c r="F638" s="73"/>
      <c r="G638" s="73"/>
      <c r="H638" s="73"/>
      <c r="I638" s="73"/>
      <c r="J638" s="73"/>
      <c r="K638" s="73"/>
      <c r="L638" s="73"/>
      <c r="M638" s="73"/>
      <c r="N638" s="73"/>
      <c r="U638">
        <v>2017</v>
      </c>
      <c r="V638" s="15">
        <v>42682</v>
      </c>
      <c r="W638" t="s">
        <v>264</v>
      </c>
      <c r="X638" t="s">
        <v>230</v>
      </c>
      <c r="Y638" t="s">
        <v>225</v>
      </c>
      <c r="Z638">
        <v>53.52</v>
      </c>
      <c r="AA638">
        <v>59.12</v>
      </c>
      <c r="AB638">
        <v>5.6</v>
      </c>
      <c r="AE638">
        <v>59120</v>
      </c>
    </row>
    <row r="639" spans="2:31" x14ac:dyDescent="0.35">
      <c r="B639" s="83"/>
      <c r="C639" s="84"/>
      <c r="D639" s="73"/>
      <c r="E639" s="73"/>
      <c r="F639" s="73"/>
      <c r="G639" s="73"/>
      <c r="H639" s="73"/>
      <c r="I639" s="73"/>
      <c r="J639" s="73"/>
      <c r="K639" s="73"/>
      <c r="L639" s="73"/>
      <c r="M639" s="73"/>
      <c r="N639" s="73"/>
      <c r="U639">
        <v>2017</v>
      </c>
      <c r="V639" s="15">
        <v>42683</v>
      </c>
      <c r="W639" t="s">
        <v>264</v>
      </c>
      <c r="X639" t="s">
        <v>230</v>
      </c>
      <c r="Y639" t="s">
        <v>225</v>
      </c>
      <c r="Z639">
        <v>35.36</v>
      </c>
      <c r="AA639">
        <v>39.07</v>
      </c>
      <c r="AB639">
        <v>3.7</v>
      </c>
      <c r="AE639">
        <v>39070</v>
      </c>
    </row>
    <row r="640" spans="2:31" x14ac:dyDescent="0.35">
      <c r="B640" s="83"/>
      <c r="C640" s="84"/>
      <c r="D640" s="73"/>
      <c r="E640" s="73"/>
      <c r="F640" s="73"/>
      <c r="G640" s="73"/>
      <c r="H640" s="73"/>
      <c r="I640" s="73"/>
      <c r="J640" s="73"/>
      <c r="K640" s="73"/>
      <c r="L640" s="73"/>
      <c r="M640" s="73"/>
      <c r="N640" s="73"/>
      <c r="U640">
        <v>2017</v>
      </c>
      <c r="V640" s="15">
        <v>42684</v>
      </c>
      <c r="W640" t="s">
        <v>264</v>
      </c>
      <c r="X640" t="s">
        <v>230</v>
      </c>
      <c r="Y640" t="s">
        <v>225</v>
      </c>
      <c r="Z640">
        <v>17.18</v>
      </c>
      <c r="AA640">
        <v>18.98</v>
      </c>
      <c r="AB640">
        <v>1.8</v>
      </c>
      <c r="AE640">
        <v>18980</v>
      </c>
    </row>
    <row r="641" spans="2:31" x14ac:dyDescent="0.35">
      <c r="B641" s="83"/>
      <c r="C641" s="84"/>
      <c r="D641" s="73"/>
      <c r="E641" s="73"/>
      <c r="F641" s="73"/>
      <c r="G641" s="73"/>
      <c r="H641" s="73"/>
      <c r="I641" s="73"/>
      <c r="J641" s="73"/>
      <c r="K641" s="73"/>
      <c r="L641" s="73"/>
      <c r="M641" s="73"/>
      <c r="N641" s="73"/>
      <c r="U641">
        <v>2017</v>
      </c>
      <c r="V641" s="15">
        <v>42685</v>
      </c>
      <c r="W641" t="s">
        <v>264</v>
      </c>
      <c r="X641" t="s">
        <v>230</v>
      </c>
      <c r="Y641" t="s">
        <v>225</v>
      </c>
      <c r="Z641">
        <v>-0.77</v>
      </c>
      <c r="AA641">
        <v>-0.85</v>
      </c>
      <c r="AB641">
        <v>-0.08</v>
      </c>
      <c r="AE641">
        <v>-850</v>
      </c>
    </row>
    <row r="642" spans="2:31" x14ac:dyDescent="0.35">
      <c r="B642" s="83"/>
      <c r="C642" s="84"/>
      <c r="D642" s="73"/>
      <c r="E642" s="73"/>
      <c r="F642" s="73"/>
      <c r="G642" s="73"/>
      <c r="H642" s="73"/>
      <c r="I642" s="73"/>
      <c r="J642" s="73"/>
      <c r="K642" s="73"/>
      <c r="L642" s="73"/>
      <c r="M642" s="73"/>
      <c r="N642" s="73"/>
      <c r="U642">
        <v>2017</v>
      </c>
      <c r="V642" s="15">
        <v>42686</v>
      </c>
      <c r="W642" t="s">
        <v>264</v>
      </c>
      <c r="X642" t="s">
        <v>230</v>
      </c>
      <c r="Y642" t="s">
        <v>225</v>
      </c>
      <c r="Z642">
        <v>-0.73</v>
      </c>
      <c r="AA642">
        <v>-0.8</v>
      </c>
      <c r="AB642">
        <v>-0.08</v>
      </c>
      <c r="AE642">
        <v>-800</v>
      </c>
    </row>
    <row r="643" spans="2:31" x14ac:dyDescent="0.35">
      <c r="B643" s="83"/>
      <c r="C643" s="84"/>
      <c r="D643" s="73"/>
      <c r="E643" s="73"/>
      <c r="F643" s="73"/>
      <c r="G643" s="73"/>
      <c r="H643" s="73"/>
      <c r="I643" s="73"/>
      <c r="J643" s="73"/>
      <c r="K643" s="73"/>
      <c r="L643" s="73"/>
      <c r="M643" s="73"/>
      <c r="N643" s="73"/>
      <c r="U643">
        <v>2017</v>
      </c>
      <c r="V643" s="15">
        <v>42687</v>
      </c>
      <c r="W643" t="s">
        <v>264</v>
      </c>
      <c r="X643" t="s">
        <v>230</v>
      </c>
      <c r="Y643" t="s">
        <v>225</v>
      </c>
      <c r="Z643">
        <v>-0.83</v>
      </c>
      <c r="AA643">
        <v>-0.92</v>
      </c>
      <c r="AB643">
        <v>-0.09</v>
      </c>
      <c r="AE643">
        <v>-920</v>
      </c>
    </row>
    <row r="644" spans="2:31" x14ac:dyDescent="0.35">
      <c r="B644" s="83"/>
      <c r="C644" s="84"/>
      <c r="D644" s="73"/>
      <c r="E644" s="73"/>
      <c r="F644" s="73"/>
      <c r="G644" s="73"/>
      <c r="H644" s="73"/>
      <c r="I644" s="73"/>
      <c r="J644" s="73"/>
      <c r="K644" s="73"/>
      <c r="L644" s="73"/>
      <c r="M644" s="73"/>
      <c r="N644" s="73"/>
      <c r="U644">
        <v>2017</v>
      </c>
      <c r="V644" s="15">
        <v>42688</v>
      </c>
      <c r="W644" t="s">
        <v>264</v>
      </c>
      <c r="X644" t="s">
        <v>230</v>
      </c>
      <c r="Y644" t="s">
        <v>225</v>
      </c>
      <c r="Z644">
        <v>-0.77</v>
      </c>
      <c r="AA644">
        <v>-0.86</v>
      </c>
      <c r="AB644">
        <v>-0.08</v>
      </c>
      <c r="AE644">
        <v>-860</v>
      </c>
    </row>
    <row r="645" spans="2:31" x14ac:dyDescent="0.35">
      <c r="B645" s="83"/>
      <c r="C645" s="84"/>
      <c r="D645" s="73"/>
      <c r="E645" s="73"/>
      <c r="F645" s="73"/>
      <c r="G645" s="73"/>
      <c r="H645" s="73"/>
      <c r="I645" s="73"/>
      <c r="J645" s="73"/>
      <c r="K645" s="73"/>
      <c r="L645" s="73"/>
      <c r="M645" s="73"/>
      <c r="N645" s="73"/>
      <c r="U645">
        <v>2017</v>
      </c>
      <c r="V645" s="15">
        <v>42689</v>
      </c>
      <c r="W645" t="s">
        <v>264</v>
      </c>
      <c r="X645" t="s">
        <v>230</v>
      </c>
      <c r="Y645" t="s">
        <v>225</v>
      </c>
      <c r="Z645">
        <v>-0.8</v>
      </c>
      <c r="AA645">
        <v>-0.88</v>
      </c>
      <c r="AB645">
        <v>-0.08</v>
      </c>
      <c r="AE645">
        <v>-880</v>
      </c>
    </row>
    <row r="646" spans="2:31" x14ac:dyDescent="0.35">
      <c r="B646" s="83"/>
      <c r="C646" s="84"/>
      <c r="D646" s="73"/>
      <c r="E646" s="73"/>
      <c r="F646" s="73"/>
      <c r="G646" s="73"/>
      <c r="H646" s="73"/>
      <c r="I646" s="73"/>
      <c r="J646" s="73"/>
      <c r="K646" s="73"/>
      <c r="L646" s="73"/>
      <c r="M646" s="73"/>
      <c r="N646" s="73"/>
      <c r="U646">
        <v>2017</v>
      </c>
      <c r="V646" s="15">
        <v>42690</v>
      </c>
      <c r="W646" t="s">
        <v>264</v>
      </c>
      <c r="X646" t="s">
        <v>230</v>
      </c>
      <c r="Y646" t="s">
        <v>225</v>
      </c>
      <c r="Z646">
        <v>-0.9</v>
      </c>
      <c r="AA646">
        <v>-1</v>
      </c>
      <c r="AB646">
        <v>-0.09</v>
      </c>
      <c r="AE646">
        <v>-1000</v>
      </c>
    </row>
    <row r="647" spans="2:31" x14ac:dyDescent="0.35">
      <c r="B647" s="83"/>
      <c r="C647" s="84"/>
      <c r="D647" s="73"/>
      <c r="E647" s="73"/>
      <c r="F647" s="73"/>
      <c r="G647" s="73"/>
      <c r="H647" s="73"/>
      <c r="I647" s="73"/>
      <c r="J647" s="73"/>
      <c r="K647" s="73"/>
      <c r="L647" s="73"/>
      <c r="M647" s="73"/>
      <c r="N647" s="73"/>
      <c r="U647">
        <v>2017</v>
      </c>
      <c r="V647" s="15">
        <v>42691</v>
      </c>
      <c r="W647" t="s">
        <v>264</v>
      </c>
      <c r="X647" t="s">
        <v>230</v>
      </c>
      <c r="Y647" t="s">
        <v>225</v>
      </c>
      <c r="Z647">
        <v>-1.06</v>
      </c>
      <c r="AA647">
        <v>-1.17</v>
      </c>
      <c r="AB647">
        <v>-0.11</v>
      </c>
      <c r="AE647">
        <v>-1170</v>
      </c>
    </row>
    <row r="648" spans="2:31" x14ac:dyDescent="0.35">
      <c r="B648" s="83"/>
      <c r="C648" s="84"/>
      <c r="D648" s="73"/>
      <c r="E648" s="73"/>
      <c r="F648" s="73"/>
      <c r="G648" s="73"/>
      <c r="H648" s="73"/>
      <c r="I648" s="73"/>
      <c r="J648" s="73"/>
      <c r="K648" s="73"/>
      <c r="L648" s="73"/>
      <c r="M648" s="73"/>
      <c r="N648" s="73"/>
      <c r="U648">
        <v>2017</v>
      </c>
      <c r="V648" s="15">
        <v>42692</v>
      </c>
      <c r="W648" t="s">
        <v>264</v>
      </c>
      <c r="X648" t="s">
        <v>230</v>
      </c>
      <c r="Y648" t="s">
        <v>225</v>
      </c>
      <c r="Z648">
        <v>-1.08</v>
      </c>
      <c r="AA648">
        <v>-1.2</v>
      </c>
      <c r="AB648">
        <v>-0.11</v>
      </c>
      <c r="AE648">
        <v>-1200</v>
      </c>
    </row>
    <row r="649" spans="2:31" x14ac:dyDescent="0.35">
      <c r="B649" s="83"/>
      <c r="C649" s="84"/>
      <c r="D649" s="73"/>
      <c r="E649" s="73"/>
      <c r="F649" s="73"/>
      <c r="G649" s="73"/>
      <c r="H649" s="73"/>
      <c r="I649" s="73"/>
      <c r="J649" s="73"/>
      <c r="K649" s="73"/>
      <c r="L649" s="73"/>
      <c r="M649" s="73"/>
      <c r="N649" s="73"/>
      <c r="U649">
        <v>2017</v>
      </c>
      <c r="V649" s="15">
        <v>42693</v>
      </c>
      <c r="W649" t="s">
        <v>264</v>
      </c>
      <c r="X649" t="s">
        <v>230</v>
      </c>
      <c r="Y649" t="s">
        <v>225</v>
      </c>
      <c r="Z649">
        <v>-1.08</v>
      </c>
      <c r="AA649">
        <v>-1.19</v>
      </c>
      <c r="AB649">
        <v>-0.11</v>
      </c>
      <c r="AE649">
        <v>-1190</v>
      </c>
    </row>
    <row r="650" spans="2:31" x14ac:dyDescent="0.35">
      <c r="B650" s="83"/>
      <c r="C650" s="84"/>
      <c r="D650" s="73"/>
      <c r="E650" s="73"/>
      <c r="F650" s="73"/>
      <c r="G650" s="73"/>
      <c r="H650" s="73"/>
      <c r="I650" s="73"/>
      <c r="J650" s="73"/>
      <c r="K650" s="73"/>
      <c r="L650" s="73"/>
      <c r="M650" s="73"/>
      <c r="N650" s="73"/>
      <c r="U650">
        <v>2017</v>
      </c>
      <c r="V650" s="15">
        <v>42694</v>
      </c>
      <c r="W650" t="s">
        <v>264</v>
      </c>
      <c r="X650" t="s">
        <v>230</v>
      </c>
      <c r="Y650" t="s">
        <v>225</v>
      </c>
      <c r="Z650">
        <v>-0.96</v>
      </c>
      <c r="AA650">
        <v>-1.06</v>
      </c>
      <c r="AB650">
        <v>-0.1</v>
      </c>
      <c r="AE650">
        <v>-1060</v>
      </c>
    </row>
    <row r="651" spans="2:31" x14ac:dyDescent="0.35">
      <c r="B651" s="83"/>
      <c r="C651" s="84"/>
      <c r="D651" s="73"/>
      <c r="E651" s="73"/>
      <c r="F651" s="73"/>
      <c r="G651" s="73"/>
      <c r="H651" s="73"/>
      <c r="I651" s="73"/>
      <c r="J651" s="73"/>
      <c r="K651" s="73"/>
      <c r="L651" s="73"/>
      <c r="M651" s="73"/>
      <c r="N651" s="73"/>
      <c r="U651">
        <v>2017</v>
      </c>
      <c r="V651" s="15">
        <v>42695</v>
      </c>
      <c r="W651" t="s">
        <v>264</v>
      </c>
      <c r="X651" t="s">
        <v>230</v>
      </c>
      <c r="Y651" t="s">
        <v>225</v>
      </c>
      <c r="Z651">
        <v>-0.97</v>
      </c>
      <c r="AA651">
        <v>-1.07</v>
      </c>
      <c r="AB651">
        <v>-0.1</v>
      </c>
      <c r="AE651">
        <v>-1070</v>
      </c>
    </row>
    <row r="652" spans="2:31" x14ac:dyDescent="0.35">
      <c r="B652" s="83"/>
      <c r="C652" s="84"/>
      <c r="D652" s="73"/>
      <c r="E652" s="73"/>
      <c r="F652" s="73"/>
      <c r="G652" s="73"/>
      <c r="H652" s="73"/>
      <c r="I652" s="73"/>
      <c r="J652" s="73"/>
      <c r="K652" s="73"/>
      <c r="L652" s="73"/>
      <c r="M652" s="73"/>
      <c r="N652" s="73"/>
      <c r="U652">
        <v>2017</v>
      </c>
      <c r="V652" s="15">
        <v>42696</v>
      </c>
      <c r="W652" t="s">
        <v>264</v>
      </c>
      <c r="X652" t="s">
        <v>230</v>
      </c>
      <c r="Y652" t="s">
        <v>225</v>
      </c>
      <c r="Z652">
        <v>-1.01</v>
      </c>
      <c r="AA652">
        <v>-1.1100000000000001</v>
      </c>
      <c r="AB652">
        <v>-0.11</v>
      </c>
      <c r="AE652">
        <v>-1110</v>
      </c>
    </row>
    <row r="653" spans="2:31" x14ac:dyDescent="0.35">
      <c r="B653" s="83"/>
      <c r="C653" s="84"/>
      <c r="D653" s="73"/>
      <c r="E653" s="73"/>
      <c r="F653" s="73"/>
      <c r="G653" s="73"/>
      <c r="H653" s="73"/>
      <c r="I653" s="73"/>
      <c r="J653" s="73"/>
      <c r="K653" s="73"/>
      <c r="L653" s="73"/>
      <c r="M653" s="73"/>
      <c r="N653" s="73"/>
      <c r="U653">
        <v>2017</v>
      </c>
      <c r="V653" s="15">
        <v>42697</v>
      </c>
      <c r="W653" t="s">
        <v>264</v>
      </c>
      <c r="X653" t="s">
        <v>230</v>
      </c>
      <c r="Y653" t="s">
        <v>225</v>
      </c>
      <c r="Z653">
        <v>-0.99</v>
      </c>
      <c r="AA653">
        <v>-1.0900000000000001</v>
      </c>
      <c r="AB653">
        <v>-0.1</v>
      </c>
      <c r="AE653">
        <v>-1090</v>
      </c>
    </row>
    <row r="654" spans="2:31" x14ac:dyDescent="0.35">
      <c r="B654" s="83"/>
      <c r="C654" s="84"/>
      <c r="D654" s="73"/>
      <c r="E654" s="73"/>
      <c r="F654" s="73"/>
      <c r="G654" s="73"/>
      <c r="H654" s="73"/>
      <c r="I654" s="73"/>
      <c r="J654" s="73"/>
      <c r="K654" s="73"/>
      <c r="L654" s="73"/>
      <c r="M654" s="73"/>
      <c r="N654" s="73"/>
      <c r="U654">
        <v>2017</v>
      </c>
      <c r="V654" s="15">
        <v>42698</v>
      </c>
      <c r="W654" t="s">
        <v>264</v>
      </c>
      <c r="X654" t="s">
        <v>230</v>
      </c>
      <c r="Y654" t="s">
        <v>225</v>
      </c>
      <c r="Z654">
        <v>-1.05</v>
      </c>
      <c r="AA654">
        <v>-1.1599999999999999</v>
      </c>
      <c r="AB654">
        <v>-0.11</v>
      </c>
      <c r="AE654">
        <v>-1160</v>
      </c>
    </row>
    <row r="655" spans="2:31" x14ac:dyDescent="0.35">
      <c r="B655" s="83"/>
      <c r="C655" s="84"/>
      <c r="D655" s="73"/>
      <c r="E655" s="73"/>
      <c r="F655" s="73"/>
      <c r="G655" s="73"/>
      <c r="H655" s="73"/>
      <c r="I655" s="73"/>
      <c r="J655" s="73"/>
      <c r="K655" s="73"/>
      <c r="L655" s="73"/>
      <c r="M655" s="73"/>
      <c r="N655" s="73"/>
      <c r="U655">
        <v>2017</v>
      </c>
      <c r="V655" s="15">
        <v>42699</v>
      </c>
      <c r="W655" t="s">
        <v>264</v>
      </c>
      <c r="X655" t="s">
        <v>230</v>
      </c>
      <c r="Y655" t="s">
        <v>225</v>
      </c>
      <c r="Z655">
        <v>-0.94</v>
      </c>
      <c r="AA655">
        <v>-1.04</v>
      </c>
      <c r="AB655">
        <v>-0.1</v>
      </c>
      <c r="AE655">
        <v>-1040</v>
      </c>
    </row>
    <row r="656" spans="2:31" x14ac:dyDescent="0.35">
      <c r="B656" s="83"/>
      <c r="C656" s="84"/>
      <c r="D656" s="73"/>
      <c r="E656" s="73"/>
      <c r="F656" s="73"/>
      <c r="G656" s="73"/>
      <c r="H656" s="73"/>
      <c r="I656" s="73"/>
      <c r="J656" s="73"/>
      <c r="K656" s="73"/>
      <c r="L656" s="73"/>
      <c r="M656" s="73"/>
      <c r="N656" s="73"/>
      <c r="U656">
        <v>2017</v>
      </c>
      <c r="V656" s="15">
        <v>42700</v>
      </c>
      <c r="W656" t="s">
        <v>264</v>
      </c>
      <c r="X656" t="s">
        <v>230</v>
      </c>
      <c r="Y656" t="s">
        <v>225</v>
      </c>
      <c r="Z656">
        <v>-0.89</v>
      </c>
      <c r="AA656">
        <v>-0.98</v>
      </c>
      <c r="AB656">
        <v>-0.09</v>
      </c>
      <c r="AE656">
        <v>-980</v>
      </c>
    </row>
    <row r="657" spans="2:31" x14ac:dyDescent="0.35">
      <c r="B657" s="83"/>
      <c r="C657" s="84"/>
      <c r="D657" s="73"/>
      <c r="E657" s="73"/>
      <c r="F657" s="73"/>
      <c r="G657" s="73"/>
      <c r="H657" s="73"/>
      <c r="I657" s="73"/>
      <c r="J657" s="73"/>
      <c r="K657" s="73"/>
      <c r="L657" s="73"/>
      <c r="M657" s="73"/>
      <c r="N657" s="73"/>
      <c r="U657">
        <v>2017</v>
      </c>
      <c r="V657" s="15">
        <v>42701</v>
      </c>
      <c r="W657" t="s">
        <v>264</v>
      </c>
      <c r="X657" t="s">
        <v>230</v>
      </c>
      <c r="Y657" t="s">
        <v>225</v>
      </c>
      <c r="Z657">
        <v>-0.94</v>
      </c>
      <c r="AA657">
        <v>-1.03</v>
      </c>
      <c r="AB657">
        <v>-0.1</v>
      </c>
      <c r="AE657">
        <v>-1030</v>
      </c>
    </row>
    <row r="658" spans="2:31" x14ac:dyDescent="0.35">
      <c r="B658" s="83"/>
      <c r="C658" s="84"/>
      <c r="D658" s="73"/>
      <c r="E658" s="73"/>
      <c r="F658" s="73"/>
      <c r="G658" s="73"/>
      <c r="H658" s="73"/>
      <c r="I658" s="73"/>
      <c r="J658" s="73"/>
      <c r="K658" s="73"/>
      <c r="L658" s="73"/>
      <c r="M658" s="73"/>
      <c r="N658" s="73"/>
      <c r="U658">
        <v>2017</v>
      </c>
      <c r="V658" s="15">
        <v>42702</v>
      </c>
      <c r="W658" t="s">
        <v>264</v>
      </c>
      <c r="X658" t="s">
        <v>230</v>
      </c>
      <c r="Y658" t="s">
        <v>225</v>
      </c>
      <c r="Z658">
        <v>-0.99</v>
      </c>
      <c r="AA658">
        <v>-1.1000000000000001</v>
      </c>
      <c r="AB658">
        <v>-0.1</v>
      </c>
      <c r="AE658">
        <v>-1100</v>
      </c>
    </row>
    <row r="659" spans="2:31" x14ac:dyDescent="0.35">
      <c r="B659" s="83"/>
      <c r="C659" s="84"/>
      <c r="D659" s="73"/>
      <c r="E659" s="73"/>
      <c r="F659" s="73"/>
      <c r="G659" s="73"/>
      <c r="H659" s="73"/>
      <c r="I659" s="73"/>
      <c r="J659" s="73"/>
      <c r="K659" s="73"/>
      <c r="L659" s="73"/>
      <c r="M659" s="73"/>
      <c r="N659" s="73"/>
      <c r="U659">
        <v>2017</v>
      </c>
      <c r="V659" s="15">
        <v>42703</v>
      </c>
      <c r="W659" t="s">
        <v>264</v>
      </c>
      <c r="X659" t="s">
        <v>230</v>
      </c>
      <c r="Y659" t="s">
        <v>225</v>
      </c>
      <c r="Z659">
        <v>-1.22</v>
      </c>
      <c r="AA659">
        <v>-1.34</v>
      </c>
      <c r="AB659">
        <v>-0.13</v>
      </c>
      <c r="AE659">
        <v>-1340</v>
      </c>
    </row>
    <row r="660" spans="2:31" x14ac:dyDescent="0.35">
      <c r="B660" s="83"/>
      <c r="C660" s="84"/>
      <c r="D660" s="73"/>
      <c r="E660" s="73"/>
      <c r="F660" s="73"/>
      <c r="G660" s="73"/>
      <c r="H660" s="73"/>
      <c r="I660" s="73"/>
      <c r="J660" s="73"/>
      <c r="K660" s="73"/>
      <c r="L660" s="73"/>
      <c r="M660" s="73"/>
      <c r="N660" s="73"/>
      <c r="U660">
        <v>2017</v>
      </c>
      <c r="V660" s="15">
        <v>42704</v>
      </c>
      <c r="W660" t="s">
        <v>264</v>
      </c>
      <c r="X660" t="s">
        <v>230</v>
      </c>
      <c r="Y660" t="s">
        <v>225</v>
      </c>
      <c r="Z660">
        <v>-1.1599999999999999</v>
      </c>
      <c r="AA660">
        <v>-1.28</v>
      </c>
      <c r="AB660">
        <v>-0.12</v>
      </c>
      <c r="AE660">
        <v>-1280</v>
      </c>
    </row>
    <row r="661" spans="2:31" x14ac:dyDescent="0.35">
      <c r="B661" s="83"/>
      <c r="C661" s="84"/>
      <c r="D661" s="73"/>
      <c r="E661" s="73"/>
      <c r="F661" s="73"/>
      <c r="G661" s="73"/>
      <c r="H661" s="73"/>
      <c r="I661" s="73"/>
      <c r="J661" s="73"/>
      <c r="K661" s="73"/>
      <c r="L661" s="73"/>
      <c r="M661" s="73"/>
      <c r="N661" s="73"/>
      <c r="U661">
        <v>2017</v>
      </c>
      <c r="V661" s="15">
        <v>42705</v>
      </c>
      <c r="W661" t="s">
        <v>265</v>
      </c>
      <c r="X661" t="s">
        <v>230</v>
      </c>
      <c r="Y661" t="s">
        <v>225</v>
      </c>
      <c r="Z661">
        <v>-0.02</v>
      </c>
      <c r="AA661">
        <v>-0.02</v>
      </c>
      <c r="AB661">
        <v>0</v>
      </c>
      <c r="AE661">
        <v>-20</v>
      </c>
    </row>
    <row r="662" spans="2:31" x14ac:dyDescent="0.35">
      <c r="B662" s="83"/>
      <c r="C662" s="84"/>
      <c r="D662" s="73"/>
      <c r="E662" s="73"/>
      <c r="F662" s="73"/>
      <c r="G662" s="73"/>
      <c r="H662" s="73"/>
      <c r="I662" s="73"/>
      <c r="J662" s="73"/>
      <c r="K662" s="73"/>
      <c r="L662" s="73"/>
      <c r="M662" s="73"/>
      <c r="N662" s="73"/>
      <c r="U662">
        <v>2017</v>
      </c>
      <c r="V662" s="15">
        <v>42706</v>
      </c>
      <c r="W662" t="s">
        <v>265</v>
      </c>
      <c r="X662" t="s">
        <v>230</v>
      </c>
      <c r="Y662" t="s">
        <v>225</v>
      </c>
      <c r="Z662">
        <v>-0.02</v>
      </c>
      <c r="AA662">
        <v>-0.02</v>
      </c>
      <c r="AB662">
        <v>0</v>
      </c>
      <c r="AE662">
        <v>-20</v>
      </c>
    </row>
    <row r="663" spans="2:31" x14ac:dyDescent="0.35">
      <c r="B663" s="83"/>
      <c r="C663" s="84"/>
      <c r="D663" s="73"/>
      <c r="E663" s="73"/>
      <c r="F663" s="73"/>
      <c r="G663" s="73"/>
      <c r="H663" s="73"/>
      <c r="I663" s="73"/>
      <c r="J663" s="73"/>
      <c r="K663" s="73"/>
      <c r="L663" s="73"/>
      <c r="M663" s="73"/>
      <c r="N663" s="73"/>
      <c r="U663">
        <v>2017</v>
      </c>
      <c r="V663" s="15">
        <v>42707</v>
      </c>
      <c r="W663" t="s">
        <v>265</v>
      </c>
      <c r="X663" t="s">
        <v>230</v>
      </c>
      <c r="Y663" t="s">
        <v>225</v>
      </c>
      <c r="Z663">
        <v>-0.02</v>
      </c>
      <c r="AA663">
        <v>-0.02</v>
      </c>
      <c r="AB663">
        <v>0</v>
      </c>
      <c r="AE663">
        <v>-20</v>
      </c>
    </row>
    <row r="664" spans="2:31" x14ac:dyDescent="0.35">
      <c r="B664" s="83"/>
      <c r="C664" s="84"/>
      <c r="D664" s="73"/>
      <c r="E664" s="73"/>
      <c r="F664" s="73"/>
      <c r="G664" s="73"/>
      <c r="H664" s="73"/>
      <c r="I664" s="73"/>
      <c r="J664" s="73"/>
      <c r="K664" s="73"/>
      <c r="L664" s="73"/>
      <c r="M664" s="73"/>
      <c r="N664" s="73"/>
      <c r="U664">
        <v>2017</v>
      </c>
      <c r="V664" s="15">
        <v>42708</v>
      </c>
      <c r="W664" t="s">
        <v>265</v>
      </c>
      <c r="X664" t="s">
        <v>230</v>
      </c>
      <c r="Y664" t="s">
        <v>225</v>
      </c>
      <c r="Z664">
        <v>-0.02</v>
      </c>
      <c r="AA664">
        <v>-0.02</v>
      </c>
      <c r="AB664">
        <v>0</v>
      </c>
      <c r="AE664">
        <v>-20</v>
      </c>
    </row>
    <row r="665" spans="2:31" x14ac:dyDescent="0.35">
      <c r="B665" s="83"/>
      <c r="C665" s="84"/>
      <c r="D665" s="73"/>
      <c r="E665" s="73"/>
      <c r="F665" s="73"/>
      <c r="G665" s="73"/>
      <c r="H665" s="73"/>
      <c r="I665" s="73"/>
      <c r="J665" s="73"/>
      <c r="K665" s="73"/>
      <c r="L665" s="73"/>
      <c r="M665" s="73"/>
      <c r="N665" s="73"/>
      <c r="U665">
        <v>2017</v>
      </c>
      <c r="V665" s="15">
        <v>42709</v>
      </c>
      <c r="W665" t="s">
        <v>265</v>
      </c>
      <c r="X665" t="s">
        <v>230</v>
      </c>
      <c r="Y665" t="s">
        <v>225</v>
      </c>
      <c r="Z665">
        <v>-0.02</v>
      </c>
      <c r="AA665">
        <v>-0.02</v>
      </c>
      <c r="AB665">
        <v>0</v>
      </c>
      <c r="AE665">
        <v>-20</v>
      </c>
    </row>
    <row r="666" spans="2:31" x14ac:dyDescent="0.35">
      <c r="B666" s="83"/>
      <c r="C666" s="84"/>
      <c r="D666" s="73"/>
      <c r="E666" s="73"/>
      <c r="F666" s="73"/>
      <c r="G666" s="73"/>
      <c r="H666" s="73"/>
      <c r="I666" s="73"/>
      <c r="J666" s="73"/>
      <c r="K666" s="73"/>
      <c r="L666" s="73"/>
      <c r="M666" s="73"/>
      <c r="N666" s="73"/>
      <c r="U666">
        <v>2017</v>
      </c>
      <c r="V666" s="15">
        <v>42710</v>
      </c>
      <c r="W666" t="s">
        <v>265</v>
      </c>
      <c r="X666" t="s">
        <v>230</v>
      </c>
      <c r="Y666" t="s">
        <v>225</v>
      </c>
      <c r="Z666">
        <v>-0.02</v>
      </c>
      <c r="AA666">
        <v>-0.02</v>
      </c>
      <c r="AB666">
        <v>0</v>
      </c>
      <c r="AE666">
        <v>-20</v>
      </c>
    </row>
    <row r="667" spans="2:31" x14ac:dyDescent="0.35">
      <c r="B667" s="83"/>
      <c r="C667" s="84"/>
      <c r="D667" s="73"/>
      <c r="E667" s="73"/>
      <c r="F667" s="73"/>
      <c r="G667" s="73"/>
      <c r="H667" s="73"/>
      <c r="I667" s="73"/>
      <c r="J667" s="73"/>
      <c r="K667" s="73"/>
      <c r="L667" s="73"/>
      <c r="M667" s="73"/>
      <c r="N667" s="73"/>
      <c r="U667">
        <v>2017</v>
      </c>
      <c r="V667" s="15">
        <v>42711</v>
      </c>
      <c r="W667" t="s">
        <v>265</v>
      </c>
      <c r="X667" t="s">
        <v>230</v>
      </c>
      <c r="Y667" t="s">
        <v>225</v>
      </c>
      <c r="Z667">
        <v>-0.02</v>
      </c>
      <c r="AA667">
        <v>-0.03</v>
      </c>
      <c r="AB667">
        <v>0</v>
      </c>
      <c r="AE667">
        <v>-30</v>
      </c>
    </row>
    <row r="668" spans="2:31" x14ac:dyDescent="0.35">
      <c r="B668" s="83"/>
      <c r="C668" s="84"/>
      <c r="D668" s="73"/>
      <c r="E668" s="73"/>
      <c r="F668" s="73"/>
      <c r="G668" s="73"/>
      <c r="H668" s="73"/>
      <c r="I668" s="73"/>
      <c r="J668" s="73"/>
      <c r="K668" s="73"/>
      <c r="L668" s="73"/>
      <c r="M668" s="73"/>
      <c r="N668" s="73"/>
      <c r="U668">
        <v>2017</v>
      </c>
      <c r="V668" s="15">
        <v>42712</v>
      </c>
      <c r="W668" t="s">
        <v>265</v>
      </c>
      <c r="X668" t="s">
        <v>230</v>
      </c>
      <c r="Y668" t="s">
        <v>225</v>
      </c>
      <c r="Z668">
        <v>-0.03</v>
      </c>
      <c r="AA668">
        <v>-0.03</v>
      </c>
      <c r="AB668">
        <v>0</v>
      </c>
      <c r="AE668">
        <v>-30</v>
      </c>
    </row>
    <row r="669" spans="2:31" x14ac:dyDescent="0.35">
      <c r="B669" s="83"/>
      <c r="C669" s="84"/>
      <c r="D669" s="73"/>
      <c r="E669" s="73"/>
      <c r="F669" s="73"/>
      <c r="G669" s="73"/>
      <c r="H669" s="73"/>
      <c r="I669" s="73"/>
      <c r="J669" s="73"/>
      <c r="K669" s="73"/>
      <c r="L669" s="73"/>
      <c r="M669" s="73"/>
      <c r="N669" s="73"/>
      <c r="U669">
        <v>2017</v>
      </c>
      <c r="V669" s="15">
        <v>42713</v>
      </c>
      <c r="W669" t="s">
        <v>265</v>
      </c>
      <c r="X669" t="s">
        <v>230</v>
      </c>
      <c r="Y669" t="s">
        <v>225</v>
      </c>
      <c r="Z669">
        <v>-0.02</v>
      </c>
      <c r="AA669">
        <v>-0.03</v>
      </c>
      <c r="AB669">
        <v>0</v>
      </c>
      <c r="AE669">
        <v>-30</v>
      </c>
    </row>
    <row r="670" spans="2:31" x14ac:dyDescent="0.35">
      <c r="B670" s="83"/>
      <c r="C670" s="84"/>
      <c r="D670" s="73"/>
      <c r="E670" s="73"/>
      <c r="F670" s="73"/>
      <c r="G670" s="73"/>
      <c r="H670" s="73"/>
      <c r="I670" s="73"/>
      <c r="J670" s="73"/>
      <c r="K670" s="73"/>
      <c r="L670" s="73"/>
      <c r="M670" s="73"/>
      <c r="N670" s="73"/>
      <c r="U670">
        <v>2017</v>
      </c>
      <c r="V670" s="15">
        <v>42714</v>
      </c>
      <c r="W670" t="s">
        <v>265</v>
      </c>
      <c r="X670" t="s">
        <v>230</v>
      </c>
      <c r="Y670" t="s">
        <v>225</v>
      </c>
      <c r="Z670">
        <v>-0.02</v>
      </c>
      <c r="AA670">
        <v>-0.03</v>
      </c>
      <c r="AB670">
        <v>0</v>
      </c>
      <c r="AE670">
        <v>-30</v>
      </c>
    </row>
    <row r="671" spans="2:31" x14ac:dyDescent="0.35">
      <c r="B671" s="83"/>
      <c r="C671" s="84"/>
      <c r="D671" s="73"/>
      <c r="E671" s="73"/>
      <c r="F671" s="73"/>
      <c r="G671" s="73"/>
      <c r="H671" s="73"/>
      <c r="I671" s="73"/>
      <c r="J671" s="73"/>
      <c r="K671" s="73"/>
      <c r="L671" s="73"/>
      <c r="M671" s="73"/>
      <c r="N671" s="73"/>
      <c r="U671">
        <v>2017</v>
      </c>
      <c r="V671" s="15">
        <v>42715</v>
      </c>
      <c r="W671" t="s">
        <v>265</v>
      </c>
      <c r="X671" t="s">
        <v>230</v>
      </c>
      <c r="Y671" t="s">
        <v>225</v>
      </c>
      <c r="Z671">
        <v>-0.02</v>
      </c>
      <c r="AA671">
        <v>-0.02</v>
      </c>
      <c r="AB671">
        <v>0</v>
      </c>
      <c r="AE671">
        <v>-20</v>
      </c>
    </row>
    <row r="672" spans="2:31" x14ac:dyDescent="0.35">
      <c r="B672" s="83"/>
      <c r="C672" s="84"/>
      <c r="D672" s="73"/>
      <c r="E672" s="73"/>
      <c r="F672" s="73"/>
      <c r="G672" s="73"/>
      <c r="H672" s="73"/>
      <c r="I672" s="73"/>
      <c r="J672" s="73"/>
      <c r="K672" s="73"/>
      <c r="L672" s="73"/>
      <c r="M672" s="73"/>
      <c r="N672" s="73"/>
      <c r="U672">
        <v>2017</v>
      </c>
      <c r="V672" s="15">
        <v>42716</v>
      </c>
      <c r="W672" t="s">
        <v>265</v>
      </c>
      <c r="X672" t="s">
        <v>230</v>
      </c>
      <c r="Y672" t="s">
        <v>225</v>
      </c>
      <c r="Z672">
        <v>-0.02</v>
      </c>
      <c r="AA672">
        <v>-0.02</v>
      </c>
      <c r="AB672">
        <v>0</v>
      </c>
      <c r="AE672">
        <v>-20</v>
      </c>
    </row>
    <row r="673" spans="2:31" x14ac:dyDescent="0.35">
      <c r="B673" s="83"/>
      <c r="C673" s="84"/>
      <c r="D673" s="73"/>
      <c r="E673" s="73"/>
      <c r="F673" s="73"/>
      <c r="G673" s="73"/>
      <c r="H673" s="73"/>
      <c r="I673" s="73"/>
      <c r="J673" s="73"/>
      <c r="K673" s="73"/>
      <c r="L673" s="73"/>
      <c r="M673" s="73"/>
      <c r="N673" s="73"/>
      <c r="U673">
        <v>2017</v>
      </c>
      <c r="V673" s="15">
        <v>42717</v>
      </c>
      <c r="W673" t="s">
        <v>265</v>
      </c>
      <c r="X673" t="s">
        <v>230</v>
      </c>
      <c r="Y673" t="s">
        <v>225</v>
      </c>
      <c r="Z673">
        <v>-0.03</v>
      </c>
      <c r="AA673">
        <v>-0.03</v>
      </c>
      <c r="AB673">
        <v>0</v>
      </c>
      <c r="AE673">
        <v>-30</v>
      </c>
    </row>
    <row r="674" spans="2:31" x14ac:dyDescent="0.35">
      <c r="B674" s="83"/>
      <c r="C674" s="84"/>
      <c r="D674" s="73"/>
      <c r="E674" s="73"/>
      <c r="F674" s="73"/>
      <c r="G674" s="73"/>
      <c r="H674" s="73"/>
      <c r="I674" s="73"/>
      <c r="J674" s="73"/>
      <c r="K674" s="73"/>
      <c r="L674" s="73"/>
      <c r="M674" s="73"/>
      <c r="N674" s="73"/>
      <c r="U674">
        <v>2017</v>
      </c>
      <c r="V674" s="15">
        <v>42718</v>
      </c>
      <c r="W674" t="s">
        <v>265</v>
      </c>
      <c r="X674" t="s">
        <v>230</v>
      </c>
      <c r="Y674" t="s">
        <v>225</v>
      </c>
      <c r="Z674">
        <v>-0.03</v>
      </c>
      <c r="AA674">
        <v>-0.03</v>
      </c>
      <c r="AB674">
        <v>0</v>
      </c>
      <c r="AE674">
        <v>-30</v>
      </c>
    </row>
    <row r="675" spans="2:31" x14ac:dyDescent="0.35">
      <c r="B675" s="83"/>
      <c r="C675" s="84"/>
      <c r="D675" s="73"/>
      <c r="E675" s="73"/>
      <c r="F675" s="73"/>
      <c r="G675" s="73"/>
      <c r="H675" s="73"/>
      <c r="I675" s="73"/>
      <c r="J675" s="73"/>
      <c r="K675" s="73"/>
      <c r="L675" s="73"/>
      <c r="M675" s="73"/>
      <c r="N675" s="73"/>
      <c r="U675">
        <v>2017</v>
      </c>
      <c r="V675" s="15">
        <v>42719</v>
      </c>
      <c r="W675" t="s">
        <v>265</v>
      </c>
      <c r="X675" t="s">
        <v>230</v>
      </c>
      <c r="Y675" t="s">
        <v>225</v>
      </c>
      <c r="Z675">
        <v>-0.03</v>
      </c>
      <c r="AA675">
        <v>-0.03</v>
      </c>
      <c r="AB675">
        <v>0</v>
      </c>
      <c r="AE675">
        <v>-30</v>
      </c>
    </row>
    <row r="676" spans="2:31" x14ac:dyDescent="0.35">
      <c r="B676" s="83"/>
      <c r="C676" s="84"/>
      <c r="D676" s="73"/>
      <c r="E676" s="73"/>
      <c r="F676" s="73"/>
      <c r="G676" s="73"/>
      <c r="H676" s="73"/>
      <c r="I676" s="73"/>
      <c r="J676" s="73"/>
      <c r="K676" s="73"/>
      <c r="L676" s="73"/>
      <c r="M676" s="73"/>
      <c r="N676" s="73"/>
      <c r="U676">
        <v>2017</v>
      </c>
      <c r="V676" s="15">
        <v>42720</v>
      </c>
      <c r="W676" t="s">
        <v>265</v>
      </c>
      <c r="X676" t="s">
        <v>230</v>
      </c>
      <c r="Y676" t="s">
        <v>225</v>
      </c>
      <c r="Z676">
        <v>-0.03</v>
      </c>
      <c r="AA676">
        <v>-0.03</v>
      </c>
      <c r="AB676">
        <v>0</v>
      </c>
      <c r="AE676">
        <v>-30</v>
      </c>
    </row>
    <row r="677" spans="2:31" x14ac:dyDescent="0.35">
      <c r="B677" s="83"/>
      <c r="C677" s="84"/>
      <c r="D677" s="73"/>
      <c r="E677" s="73"/>
      <c r="F677" s="73"/>
      <c r="G677" s="73"/>
      <c r="H677" s="73"/>
      <c r="I677" s="73"/>
      <c r="J677" s="73"/>
      <c r="K677" s="73"/>
      <c r="L677" s="73"/>
      <c r="M677" s="73"/>
      <c r="N677" s="73"/>
      <c r="U677">
        <v>2017</v>
      </c>
      <c r="V677" s="15">
        <v>42721</v>
      </c>
      <c r="W677" t="s">
        <v>265</v>
      </c>
      <c r="X677" t="s">
        <v>230</v>
      </c>
      <c r="Y677" t="s">
        <v>225</v>
      </c>
      <c r="Z677">
        <v>-0.03</v>
      </c>
      <c r="AA677">
        <v>-0.03</v>
      </c>
      <c r="AB677">
        <v>0</v>
      </c>
      <c r="AE677">
        <v>-30</v>
      </c>
    </row>
    <row r="678" spans="2:31" x14ac:dyDescent="0.35">
      <c r="B678" s="83"/>
      <c r="C678" s="84"/>
      <c r="D678" s="73"/>
      <c r="E678" s="73"/>
      <c r="F678" s="73"/>
      <c r="G678" s="73"/>
      <c r="H678" s="73"/>
      <c r="I678" s="73"/>
      <c r="J678" s="73"/>
      <c r="K678" s="73"/>
      <c r="L678" s="73"/>
      <c r="M678" s="73"/>
      <c r="N678" s="73"/>
      <c r="U678">
        <v>2017</v>
      </c>
      <c r="V678" s="15">
        <v>42722</v>
      </c>
      <c r="W678" t="s">
        <v>265</v>
      </c>
      <c r="X678" t="s">
        <v>230</v>
      </c>
      <c r="Y678" t="s">
        <v>225</v>
      </c>
      <c r="Z678">
        <v>-0.03</v>
      </c>
      <c r="AA678">
        <v>-0.03</v>
      </c>
      <c r="AB678">
        <v>0</v>
      </c>
      <c r="AE678">
        <v>-30</v>
      </c>
    </row>
    <row r="679" spans="2:31" x14ac:dyDescent="0.35">
      <c r="B679" s="83"/>
      <c r="C679" s="84"/>
      <c r="D679" s="73"/>
      <c r="E679" s="73"/>
      <c r="F679" s="73"/>
      <c r="G679" s="73"/>
      <c r="H679" s="73"/>
      <c r="I679" s="73"/>
      <c r="J679" s="73"/>
      <c r="K679" s="73"/>
      <c r="L679" s="73"/>
      <c r="M679" s="73"/>
      <c r="N679" s="73"/>
      <c r="U679">
        <v>2017</v>
      </c>
      <c r="V679" s="15">
        <v>42723</v>
      </c>
      <c r="W679" t="s">
        <v>265</v>
      </c>
      <c r="X679" t="s">
        <v>230</v>
      </c>
      <c r="Y679" t="s">
        <v>225</v>
      </c>
      <c r="Z679">
        <v>-0.03</v>
      </c>
      <c r="AA679">
        <v>-0.03</v>
      </c>
      <c r="AB679">
        <v>0</v>
      </c>
      <c r="AE679">
        <v>-30</v>
      </c>
    </row>
    <row r="680" spans="2:31" x14ac:dyDescent="0.35">
      <c r="B680" s="83"/>
      <c r="C680" s="84"/>
      <c r="D680" s="73"/>
      <c r="E680" s="73"/>
      <c r="F680" s="73"/>
      <c r="G680" s="73"/>
      <c r="H680" s="73"/>
      <c r="I680" s="73"/>
      <c r="J680" s="73"/>
      <c r="K680" s="73"/>
      <c r="L680" s="73"/>
      <c r="M680" s="73"/>
      <c r="N680" s="73"/>
      <c r="U680">
        <v>2017</v>
      </c>
      <c r="V680" s="15">
        <v>42724</v>
      </c>
      <c r="W680" t="s">
        <v>265</v>
      </c>
      <c r="X680" t="s">
        <v>230</v>
      </c>
      <c r="Y680" t="s">
        <v>225</v>
      </c>
      <c r="Z680">
        <v>-0.02</v>
      </c>
      <c r="AA680">
        <v>-0.02</v>
      </c>
      <c r="AB680">
        <v>0</v>
      </c>
      <c r="AE680">
        <v>-20</v>
      </c>
    </row>
    <row r="681" spans="2:31" x14ac:dyDescent="0.35">
      <c r="B681" s="83"/>
      <c r="C681" s="84"/>
      <c r="D681" s="73"/>
      <c r="E681" s="73"/>
      <c r="F681" s="73"/>
      <c r="G681" s="73"/>
      <c r="H681" s="73"/>
      <c r="I681" s="73"/>
      <c r="J681" s="73"/>
      <c r="K681" s="73"/>
      <c r="L681" s="73"/>
      <c r="M681" s="73"/>
      <c r="N681" s="73"/>
      <c r="U681">
        <v>2017</v>
      </c>
      <c r="V681" s="15">
        <v>42725</v>
      </c>
      <c r="W681" t="s">
        <v>265</v>
      </c>
      <c r="X681" t="s">
        <v>230</v>
      </c>
      <c r="Y681" t="s">
        <v>225</v>
      </c>
      <c r="Z681">
        <v>-0.02</v>
      </c>
      <c r="AA681">
        <v>-0.03</v>
      </c>
      <c r="AB681">
        <v>0</v>
      </c>
      <c r="AE681">
        <v>-30</v>
      </c>
    </row>
    <row r="682" spans="2:31" x14ac:dyDescent="0.35">
      <c r="B682" s="83"/>
      <c r="C682" s="84"/>
      <c r="D682" s="73"/>
      <c r="E682" s="73"/>
      <c r="F682" s="73"/>
      <c r="G682" s="73"/>
      <c r="H682" s="73"/>
      <c r="I682" s="73"/>
      <c r="J682" s="73"/>
      <c r="K682" s="73"/>
      <c r="L682" s="73"/>
      <c r="M682" s="73"/>
      <c r="N682" s="73"/>
      <c r="U682">
        <v>2017</v>
      </c>
      <c r="V682" s="15">
        <v>42726</v>
      </c>
      <c r="W682" t="s">
        <v>265</v>
      </c>
      <c r="X682" t="s">
        <v>230</v>
      </c>
      <c r="Y682" t="s">
        <v>225</v>
      </c>
      <c r="Z682">
        <v>0</v>
      </c>
      <c r="AA682">
        <v>0</v>
      </c>
      <c r="AB682">
        <v>0</v>
      </c>
      <c r="AE682">
        <v>0</v>
      </c>
    </row>
    <row r="683" spans="2:31" x14ac:dyDescent="0.35">
      <c r="B683" s="83"/>
      <c r="C683" s="84"/>
      <c r="D683" s="73"/>
      <c r="E683" s="73"/>
      <c r="F683" s="73"/>
      <c r="G683" s="73"/>
      <c r="H683" s="73"/>
      <c r="I683" s="73"/>
      <c r="J683" s="73"/>
      <c r="K683" s="73"/>
      <c r="L683" s="73"/>
      <c r="M683" s="73"/>
      <c r="N683" s="73"/>
      <c r="U683">
        <v>2017</v>
      </c>
      <c r="V683" s="15">
        <v>42727</v>
      </c>
      <c r="W683" t="s">
        <v>265</v>
      </c>
      <c r="X683" t="s">
        <v>230</v>
      </c>
      <c r="Y683" t="s">
        <v>225</v>
      </c>
      <c r="Z683">
        <v>0</v>
      </c>
      <c r="AA683">
        <v>0</v>
      </c>
      <c r="AB683">
        <v>0</v>
      </c>
      <c r="AE683">
        <v>0</v>
      </c>
    </row>
    <row r="684" spans="2:31" x14ac:dyDescent="0.35">
      <c r="B684" s="83"/>
      <c r="C684" s="84"/>
      <c r="D684" s="73"/>
      <c r="E684" s="73"/>
      <c r="F684" s="73"/>
      <c r="G684" s="73"/>
      <c r="H684" s="73"/>
      <c r="I684" s="73"/>
      <c r="J684" s="73"/>
      <c r="K684" s="73"/>
      <c r="L684" s="73"/>
      <c r="M684" s="73"/>
      <c r="N684" s="73"/>
      <c r="U684">
        <v>2017</v>
      </c>
      <c r="V684" s="15">
        <v>42728</v>
      </c>
      <c r="W684" t="s">
        <v>265</v>
      </c>
      <c r="X684" t="s">
        <v>230</v>
      </c>
      <c r="Y684" t="s">
        <v>225</v>
      </c>
      <c r="Z684">
        <v>0</v>
      </c>
      <c r="AA684">
        <v>0</v>
      </c>
      <c r="AB684">
        <v>0</v>
      </c>
      <c r="AE684">
        <v>0</v>
      </c>
    </row>
    <row r="685" spans="2:31" x14ac:dyDescent="0.35">
      <c r="B685" s="83"/>
      <c r="C685" s="84"/>
      <c r="D685" s="73"/>
      <c r="E685" s="73"/>
      <c r="F685" s="73"/>
      <c r="G685" s="73"/>
      <c r="H685" s="73"/>
      <c r="I685" s="73"/>
      <c r="J685" s="73"/>
      <c r="K685" s="73"/>
      <c r="L685" s="73"/>
      <c r="M685" s="73"/>
      <c r="N685" s="73"/>
      <c r="U685">
        <v>2017</v>
      </c>
      <c r="V685" s="15">
        <v>42729</v>
      </c>
      <c r="W685" t="s">
        <v>265</v>
      </c>
      <c r="X685" t="s">
        <v>230</v>
      </c>
      <c r="Y685" t="s">
        <v>225</v>
      </c>
      <c r="Z685">
        <v>0</v>
      </c>
      <c r="AA685">
        <v>0</v>
      </c>
      <c r="AB685">
        <v>0</v>
      </c>
      <c r="AE685">
        <v>0</v>
      </c>
    </row>
    <row r="686" spans="2:31" x14ac:dyDescent="0.35">
      <c r="B686" s="83"/>
      <c r="C686" s="84"/>
      <c r="D686" s="73"/>
      <c r="E686" s="73"/>
      <c r="F686" s="73"/>
      <c r="G686" s="73"/>
      <c r="H686" s="73"/>
      <c r="I686" s="73"/>
      <c r="J686" s="73"/>
      <c r="K686" s="73"/>
      <c r="L686" s="73"/>
      <c r="M686" s="73"/>
      <c r="N686" s="73"/>
      <c r="U686">
        <v>2017</v>
      </c>
      <c r="V686" s="15">
        <v>42730</v>
      </c>
      <c r="W686" t="s">
        <v>265</v>
      </c>
      <c r="X686" t="s">
        <v>230</v>
      </c>
      <c r="Y686" t="s">
        <v>225</v>
      </c>
      <c r="Z686">
        <v>0</v>
      </c>
      <c r="AA686">
        <v>0</v>
      </c>
      <c r="AB686">
        <v>0</v>
      </c>
      <c r="AE686">
        <v>0</v>
      </c>
    </row>
    <row r="687" spans="2:31" x14ac:dyDescent="0.35">
      <c r="B687" s="83"/>
      <c r="C687" s="84"/>
      <c r="D687" s="73"/>
      <c r="E687" s="73"/>
      <c r="F687" s="73"/>
      <c r="G687" s="73"/>
      <c r="H687" s="73"/>
      <c r="I687" s="73"/>
      <c r="J687" s="73"/>
      <c r="K687" s="73"/>
      <c r="L687" s="73"/>
      <c r="M687" s="73"/>
      <c r="N687" s="73"/>
      <c r="U687">
        <v>2017</v>
      </c>
      <c r="V687" s="15">
        <v>42731</v>
      </c>
      <c r="W687" t="s">
        <v>265</v>
      </c>
      <c r="X687" t="s">
        <v>230</v>
      </c>
      <c r="Y687" t="s">
        <v>225</v>
      </c>
      <c r="Z687">
        <v>0</v>
      </c>
      <c r="AA687">
        <v>0</v>
      </c>
      <c r="AB687">
        <v>0</v>
      </c>
      <c r="AE687">
        <v>0</v>
      </c>
    </row>
    <row r="688" spans="2:31" x14ac:dyDescent="0.35">
      <c r="B688" s="83"/>
      <c r="C688" s="84"/>
      <c r="D688" s="73"/>
      <c r="E688" s="73"/>
      <c r="F688" s="73"/>
      <c r="G688" s="73"/>
      <c r="H688" s="73"/>
      <c r="I688" s="73"/>
      <c r="J688" s="73"/>
      <c r="K688" s="73"/>
      <c r="L688" s="73"/>
      <c r="M688" s="73"/>
      <c r="N688" s="73"/>
      <c r="U688">
        <v>2017</v>
      </c>
      <c r="V688" s="15">
        <v>42732</v>
      </c>
      <c r="W688" t="s">
        <v>265</v>
      </c>
      <c r="X688" t="s">
        <v>230</v>
      </c>
      <c r="Y688" t="s">
        <v>225</v>
      </c>
      <c r="Z688">
        <v>0</v>
      </c>
      <c r="AA688">
        <v>0</v>
      </c>
      <c r="AB688">
        <v>0</v>
      </c>
      <c r="AE688">
        <v>0</v>
      </c>
    </row>
    <row r="689" spans="2:31" x14ac:dyDescent="0.35">
      <c r="B689" s="83"/>
      <c r="C689" s="84"/>
      <c r="D689" s="73"/>
      <c r="E689" s="73"/>
      <c r="F689" s="73"/>
      <c r="G689" s="73"/>
      <c r="H689" s="73"/>
      <c r="I689" s="73"/>
      <c r="J689" s="73"/>
      <c r="K689" s="73"/>
      <c r="L689" s="73"/>
      <c r="M689" s="73"/>
      <c r="N689" s="73"/>
      <c r="U689">
        <v>2017</v>
      </c>
      <c r="V689" s="15">
        <v>42733</v>
      </c>
      <c r="W689" t="s">
        <v>265</v>
      </c>
      <c r="X689" t="s">
        <v>230</v>
      </c>
      <c r="Y689" t="s">
        <v>225</v>
      </c>
      <c r="Z689">
        <v>0</v>
      </c>
      <c r="AA689">
        <v>0</v>
      </c>
      <c r="AB689">
        <v>0</v>
      </c>
      <c r="AE689">
        <v>0</v>
      </c>
    </row>
    <row r="690" spans="2:31" x14ac:dyDescent="0.35">
      <c r="B690" s="83"/>
      <c r="C690" s="84"/>
      <c r="D690" s="73"/>
      <c r="E690" s="73"/>
      <c r="F690" s="73"/>
      <c r="G690" s="73"/>
      <c r="H690" s="73"/>
      <c r="I690" s="73"/>
      <c r="J690" s="73"/>
      <c r="K690" s="73"/>
      <c r="L690" s="73"/>
      <c r="M690" s="73"/>
      <c r="N690" s="73"/>
      <c r="U690">
        <v>2017</v>
      </c>
      <c r="V690" s="15">
        <v>42734</v>
      </c>
      <c r="W690" t="s">
        <v>265</v>
      </c>
      <c r="X690" t="s">
        <v>230</v>
      </c>
      <c r="Y690" t="s">
        <v>225</v>
      </c>
      <c r="Z690">
        <v>0</v>
      </c>
      <c r="AA690">
        <v>0</v>
      </c>
      <c r="AB690">
        <v>0</v>
      </c>
      <c r="AE690">
        <v>0</v>
      </c>
    </row>
    <row r="691" spans="2:31" x14ac:dyDescent="0.35">
      <c r="B691" s="83"/>
      <c r="C691" s="84"/>
      <c r="D691" s="73"/>
      <c r="E691" s="73"/>
      <c r="F691" s="73"/>
      <c r="G691" s="73"/>
      <c r="H691" s="73"/>
      <c r="I691" s="73"/>
      <c r="J691" s="73"/>
      <c r="K691" s="73"/>
      <c r="L691" s="73"/>
      <c r="M691" s="73"/>
      <c r="N691" s="73"/>
      <c r="U691">
        <v>2017</v>
      </c>
      <c r="V691" s="15">
        <v>42735</v>
      </c>
      <c r="W691" t="s">
        <v>265</v>
      </c>
      <c r="X691" t="s">
        <v>230</v>
      </c>
      <c r="Y691" t="s">
        <v>225</v>
      </c>
      <c r="Z691">
        <v>0</v>
      </c>
      <c r="AA691">
        <v>0</v>
      </c>
      <c r="AB691">
        <v>0</v>
      </c>
      <c r="AE691">
        <v>0</v>
      </c>
    </row>
    <row r="692" spans="2:31" x14ac:dyDescent="0.35">
      <c r="B692" s="83"/>
      <c r="C692" s="84"/>
      <c r="D692" s="73"/>
      <c r="E692" s="73"/>
      <c r="F692" s="73"/>
      <c r="G692" s="73"/>
      <c r="H692" s="73"/>
      <c r="I692" s="73"/>
      <c r="J692" s="73"/>
      <c r="K692" s="73"/>
      <c r="L692" s="73"/>
      <c r="M692" s="73"/>
      <c r="N692" s="73"/>
      <c r="U692">
        <v>2017</v>
      </c>
      <c r="V692" s="15">
        <v>42736</v>
      </c>
      <c r="W692" t="s">
        <v>266</v>
      </c>
      <c r="X692" t="s">
        <v>230</v>
      </c>
      <c r="Y692" t="s">
        <v>225</v>
      </c>
      <c r="Z692">
        <v>0</v>
      </c>
      <c r="AA692">
        <v>0</v>
      </c>
      <c r="AB692">
        <v>0</v>
      </c>
      <c r="AE692">
        <v>0</v>
      </c>
    </row>
    <row r="693" spans="2:31" x14ac:dyDescent="0.35">
      <c r="B693" s="83"/>
      <c r="C693" s="84"/>
      <c r="D693" s="73"/>
      <c r="E693" s="73"/>
      <c r="F693" s="73"/>
      <c r="G693" s="73"/>
      <c r="H693" s="73"/>
      <c r="I693" s="73"/>
      <c r="J693" s="73"/>
      <c r="K693" s="73"/>
      <c r="L693" s="73"/>
      <c r="M693" s="73"/>
      <c r="N693" s="73"/>
      <c r="U693">
        <v>2017</v>
      </c>
      <c r="V693" s="15">
        <v>42737</v>
      </c>
      <c r="W693" t="s">
        <v>266</v>
      </c>
      <c r="X693" t="s">
        <v>230</v>
      </c>
      <c r="Y693" t="s">
        <v>225</v>
      </c>
      <c r="Z693">
        <v>0</v>
      </c>
      <c r="AA693">
        <v>0</v>
      </c>
      <c r="AB693">
        <v>0</v>
      </c>
      <c r="AE693">
        <v>0</v>
      </c>
    </row>
    <row r="694" spans="2:31" x14ac:dyDescent="0.35">
      <c r="B694" s="83"/>
      <c r="C694" s="84"/>
      <c r="D694" s="73"/>
      <c r="E694" s="73"/>
      <c r="F694" s="73"/>
      <c r="G694" s="73"/>
      <c r="H694" s="73"/>
      <c r="I694" s="73"/>
      <c r="J694" s="73"/>
      <c r="K694" s="73"/>
      <c r="L694" s="73"/>
      <c r="M694" s="73"/>
      <c r="N694" s="73"/>
      <c r="U694">
        <v>2017</v>
      </c>
      <c r="V694" s="15">
        <v>42738</v>
      </c>
      <c r="W694" t="s">
        <v>266</v>
      </c>
      <c r="X694" t="s">
        <v>230</v>
      </c>
      <c r="Y694" t="s">
        <v>225</v>
      </c>
      <c r="Z694">
        <v>0</v>
      </c>
      <c r="AA694">
        <v>0</v>
      </c>
      <c r="AB694">
        <v>0</v>
      </c>
      <c r="AE694">
        <v>0</v>
      </c>
    </row>
    <row r="695" spans="2:31" x14ac:dyDescent="0.35">
      <c r="B695" s="83"/>
      <c r="C695" s="84"/>
      <c r="D695" s="73"/>
      <c r="E695" s="73"/>
      <c r="F695" s="73"/>
      <c r="G695" s="73"/>
      <c r="H695" s="73"/>
      <c r="I695" s="73"/>
      <c r="J695" s="73"/>
      <c r="K695" s="73"/>
      <c r="L695" s="73"/>
      <c r="M695" s="73"/>
      <c r="N695" s="73"/>
      <c r="U695">
        <v>2017</v>
      </c>
      <c r="V695" s="15">
        <v>42739</v>
      </c>
      <c r="W695" t="s">
        <v>266</v>
      </c>
      <c r="X695" t="s">
        <v>230</v>
      </c>
      <c r="Y695" t="s">
        <v>225</v>
      </c>
      <c r="Z695">
        <v>0</v>
      </c>
      <c r="AA695">
        <v>0</v>
      </c>
      <c r="AB695">
        <v>0</v>
      </c>
      <c r="AE695">
        <v>0</v>
      </c>
    </row>
    <row r="696" spans="2:31" x14ac:dyDescent="0.35">
      <c r="B696" s="83"/>
      <c r="C696" s="84"/>
      <c r="D696" s="73"/>
      <c r="E696" s="73"/>
      <c r="F696" s="73"/>
      <c r="G696" s="73"/>
      <c r="H696" s="73"/>
      <c r="I696" s="73"/>
      <c r="J696" s="73"/>
      <c r="K696" s="73"/>
      <c r="L696" s="73"/>
      <c r="M696" s="73"/>
      <c r="N696" s="73"/>
      <c r="U696">
        <v>2017</v>
      </c>
      <c r="V696" s="15">
        <v>42740</v>
      </c>
      <c r="W696" t="s">
        <v>266</v>
      </c>
      <c r="X696" t="s">
        <v>230</v>
      </c>
      <c r="Y696" t="s">
        <v>225</v>
      </c>
      <c r="Z696">
        <v>0</v>
      </c>
      <c r="AA696">
        <v>0</v>
      </c>
      <c r="AB696">
        <v>0</v>
      </c>
      <c r="AE696">
        <v>0</v>
      </c>
    </row>
    <row r="697" spans="2:31" x14ac:dyDescent="0.35">
      <c r="B697" s="83"/>
      <c r="C697" s="84"/>
      <c r="D697" s="73"/>
      <c r="E697" s="73"/>
      <c r="F697" s="73"/>
      <c r="G697" s="73"/>
      <c r="H697" s="73"/>
      <c r="I697" s="73"/>
      <c r="J697" s="73"/>
      <c r="K697" s="73"/>
      <c r="L697" s="73"/>
      <c r="M697" s="73"/>
      <c r="N697" s="73"/>
      <c r="U697">
        <v>2017</v>
      </c>
      <c r="V697" s="15">
        <v>42741</v>
      </c>
      <c r="W697" t="s">
        <v>266</v>
      </c>
      <c r="X697" t="s">
        <v>230</v>
      </c>
      <c r="Y697" t="s">
        <v>225</v>
      </c>
      <c r="Z697">
        <v>0</v>
      </c>
      <c r="AA697">
        <v>0</v>
      </c>
      <c r="AB697">
        <v>0</v>
      </c>
      <c r="AE697">
        <v>0</v>
      </c>
    </row>
    <row r="698" spans="2:31" x14ac:dyDescent="0.35">
      <c r="B698" s="83"/>
      <c r="C698" s="84"/>
      <c r="D698" s="73"/>
      <c r="E698" s="73"/>
      <c r="F698" s="73"/>
      <c r="G698" s="73"/>
      <c r="H698" s="73"/>
      <c r="I698" s="73"/>
      <c r="J698" s="73"/>
      <c r="K698" s="73"/>
      <c r="L698" s="73"/>
      <c r="M698" s="73"/>
      <c r="N698" s="73"/>
      <c r="U698">
        <v>2017</v>
      </c>
      <c r="V698" s="15">
        <v>42742</v>
      </c>
      <c r="W698" t="s">
        <v>266</v>
      </c>
      <c r="X698" t="s">
        <v>230</v>
      </c>
      <c r="Y698" t="s">
        <v>225</v>
      </c>
      <c r="Z698">
        <v>0</v>
      </c>
      <c r="AA698">
        <v>0</v>
      </c>
      <c r="AB698">
        <v>0</v>
      </c>
      <c r="AE698">
        <v>0</v>
      </c>
    </row>
    <row r="699" spans="2:31" x14ac:dyDescent="0.35">
      <c r="B699" s="83"/>
      <c r="C699" s="84"/>
      <c r="D699" s="73"/>
      <c r="E699" s="73"/>
      <c r="F699" s="73"/>
      <c r="G699" s="73"/>
      <c r="H699" s="73"/>
      <c r="I699" s="73"/>
      <c r="J699" s="73"/>
      <c r="K699" s="73"/>
      <c r="L699" s="73"/>
      <c r="M699" s="73"/>
      <c r="N699" s="73"/>
      <c r="U699">
        <v>2017</v>
      </c>
      <c r="V699" s="15">
        <v>42743</v>
      </c>
      <c r="W699" t="s">
        <v>266</v>
      </c>
      <c r="X699" t="s">
        <v>230</v>
      </c>
      <c r="Y699" t="s">
        <v>225</v>
      </c>
      <c r="Z699">
        <v>0</v>
      </c>
      <c r="AA699">
        <v>0</v>
      </c>
      <c r="AB699">
        <v>0</v>
      </c>
      <c r="AE699">
        <v>0</v>
      </c>
    </row>
    <row r="700" spans="2:31" x14ac:dyDescent="0.35">
      <c r="B700" s="83"/>
      <c r="C700" s="84"/>
      <c r="D700" s="73"/>
      <c r="E700" s="73"/>
      <c r="F700" s="73"/>
      <c r="G700" s="73"/>
      <c r="H700" s="73"/>
      <c r="I700" s="73"/>
      <c r="J700" s="73"/>
      <c r="K700" s="73"/>
      <c r="L700" s="73"/>
      <c r="M700" s="73"/>
      <c r="N700" s="73"/>
      <c r="U700">
        <v>2017</v>
      </c>
      <c r="V700" s="15">
        <v>42744</v>
      </c>
      <c r="W700" t="s">
        <v>266</v>
      </c>
      <c r="X700" t="s">
        <v>230</v>
      </c>
      <c r="Y700" t="s">
        <v>225</v>
      </c>
      <c r="Z700">
        <v>0</v>
      </c>
      <c r="AA700">
        <v>0</v>
      </c>
      <c r="AB700">
        <v>0</v>
      </c>
      <c r="AE700">
        <v>0</v>
      </c>
    </row>
    <row r="701" spans="2:31" x14ac:dyDescent="0.35">
      <c r="B701" s="83"/>
      <c r="C701" s="84"/>
      <c r="D701" s="73"/>
      <c r="E701" s="73"/>
      <c r="F701" s="73"/>
      <c r="G701" s="73"/>
      <c r="H701" s="73"/>
      <c r="I701" s="73"/>
      <c r="J701" s="73"/>
      <c r="K701" s="73"/>
      <c r="L701" s="73"/>
      <c r="M701" s="73"/>
      <c r="N701" s="73"/>
      <c r="U701">
        <v>2017</v>
      </c>
      <c r="V701" s="15">
        <v>42745</v>
      </c>
      <c r="W701" t="s">
        <v>266</v>
      </c>
      <c r="X701" t="s">
        <v>230</v>
      </c>
      <c r="Y701" t="s">
        <v>225</v>
      </c>
      <c r="Z701">
        <v>0</v>
      </c>
      <c r="AA701">
        <v>0</v>
      </c>
      <c r="AB701">
        <v>0</v>
      </c>
      <c r="AE701">
        <v>0</v>
      </c>
    </row>
    <row r="702" spans="2:31" x14ac:dyDescent="0.35">
      <c r="B702" s="83"/>
      <c r="C702" s="84"/>
      <c r="D702" s="73"/>
      <c r="E702" s="73"/>
      <c r="F702" s="73"/>
      <c r="G702" s="73"/>
      <c r="H702" s="73"/>
      <c r="I702" s="73"/>
      <c r="J702" s="73"/>
      <c r="K702" s="73"/>
      <c r="L702" s="73"/>
      <c r="M702" s="73"/>
      <c r="N702" s="73"/>
      <c r="U702">
        <v>2017</v>
      </c>
      <c r="V702" s="15">
        <v>42746</v>
      </c>
      <c r="W702" t="s">
        <v>266</v>
      </c>
      <c r="X702" t="s">
        <v>230</v>
      </c>
      <c r="Y702" t="s">
        <v>225</v>
      </c>
      <c r="Z702">
        <v>0</v>
      </c>
      <c r="AA702">
        <v>0</v>
      </c>
      <c r="AB702">
        <v>0</v>
      </c>
      <c r="AE702">
        <v>0</v>
      </c>
    </row>
    <row r="703" spans="2:31" x14ac:dyDescent="0.35">
      <c r="B703" s="83"/>
      <c r="C703" s="84"/>
      <c r="D703" s="73"/>
      <c r="E703" s="73"/>
      <c r="F703" s="73"/>
      <c r="G703" s="73"/>
      <c r="H703" s="73"/>
      <c r="I703" s="73"/>
      <c r="J703" s="73"/>
      <c r="K703" s="73"/>
      <c r="L703" s="73"/>
      <c r="M703" s="73"/>
      <c r="N703" s="73"/>
      <c r="U703">
        <v>2017</v>
      </c>
      <c r="V703" s="15">
        <v>42747</v>
      </c>
      <c r="W703" t="s">
        <v>266</v>
      </c>
      <c r="X703" t="s">
        <v>230</v>
      </c>
      <c r="Y703" t="s">
        <v>225</v>
      </c>
      <c r="Z703">
        <v>0</v>
      </c>
      <c r="AA703">
        <v>0</v>
      </c>
      <c r="AB703">
        <v>0</v>
      </c>
      <c r="AE703">
        <v>0</v>
      </c>
    </row>
    <row r="704" spans="2:31" x14ac:dyDescent="0.35">
      <c r="B704" s="83"/>
      <c r="C704" s="84"/>
      <c r="D704" s="73"/>
      <c r="E704" s="73"/>
      <c r="F704" s="73"/>
      <c r="G704" s="73"/>
      <c r="H704" s="73"/>
      <c r="I704" s="73"/>
      <c r="J704" s="73"/>
      <c r="K704" s="73"/>
      <c r="L704" s="73"/>
      <c r="M704" s="73"/>
      <c r="N704" s="73"/>
      <c r="U704">
        <v>2017</v>
      </c>
      <c r="V704" s="15">
        <v>42748</v>
      </c>
      <c r="W704" t="s">
        <v>266</v>
      </c>
      <c r="X704" t="s">
        <v>230</v>
      </c>
      <c r="Y704" t="s">
        <v>225</v>
      </c>
      <c r="Z704">
        <v>0</v>
      </c>
      <c r="AA704">
        <v>0</v>
      </c>
      <c r="AB704">
        <v>0</v>
      </c>
      <c r="AE704">
        <v>0</v>
      </c>
    </row>
    <row r="705" spans="2:31" x14ac:dyDescent="0.35">
      <c r="B705" s="83"/>
      <c r="C705" s="84"/>
      <c r="D705" s="73"/>
      <c r="E705" s="73"/>
      <c r="F705" s="73"/>
      <c r="G705" s="73"/>
      <c r="H705" s="73"/>
      <c r="I705" s="73"/>
      <c r="J705" s="73"/>
      <c r="K705" s="73"/>
      <c r="L705" s="73"/>
      <c r="M705" s="73"/>
      <c r="N705" s="73"/>
      <c r="U705">
        <v>2017</v>
      </c>
      <c r="V705" s="15">
        <v>42749</v>
      </c>
      <c r="W705" t="s">
        <v>266</v>
      </c>
      <c r="X705" t="s">
        <v>230</v>
      </c>
      <c r="Y705" t="s">
        <v>225</v>
      </c>
      <c r="Z705">
        <v>0</v>
      </c>
      <c r="AA705">
        <v>0</v>
      </c>
      <c r="AB705">
        <v>0</v>
      </c>
      <c r="AE705">
        <v>0</v>
      </c>
    </row>
    <row r="706" spans="2:31" x14ac:dyDescent="0.35">
      <c r="B706" s="83"/>
      <c r="C706" s="84"/>
      <c r="D706" s="73"/>
      <c r="E706" s="73"/>
      <c r="F706" s="73"/>
      <c r="G706" s="73"/>
      <c r="H706" s="73"/>
      <c r="I706" s="73"/>
      <c r="J706" s="73"/>
      <c r="K706" s="73"/>
      <c r="L706" s="73"/>
      <c r="M706" s="73"/>
      <c r="N706" s="73"/>
      <c r="U706">
        <v>2017</v>
      </c>
      <c r="V706" s="15">
        <v>42750</v>
      </c>
      <c r="W706" t="s">
        <v>266</v>
      </c>
      <c r="X706" t="s">
        <v>230</v>
      </c>
      <c r="Y706" t="s">
        <v>225</v>
      </c>
      <c r="Z706">
        <v>0</v>
      </c>
      <c r="AA706">
        <v>0</v>
      </c>
      <c r="AB706">
        <v>0</v>
      </c>
      <c r="AE706">
        <v>0</v>
      </c>
    </row>
    <row r="707" spans="2:31" x14ac:dyDescent="0.35">
      <c r="B707" s="83"/>
      <c r="C707" s="84"/>
      <c r="D707" s="73"/>
      <c r="E707" s="73"/>
      <c r="F707" s="73"/>
      <c r="G707" s="73"/>
      <c r="H707" s="73"/>
      <c r="I707" s="73"/>
      <c r="J707" s="73"/>
      <c r="K707" s="73"/>
      <c r="L707" s="73"/>
      <c r="M707" s="73"/>
      <c r="N707" s="73"/>
      <c r="U707">
        <v>2017</v>
      </c>
      <c r="V707" s="15">
        <v>42751</v>
      </c>
      <c r="W707" t="s">
        <v>266</v>
      </c>
      <c r="X707" t="s">
        <v>230</v>
      </c>
      <c r="Y707" t="s">
        <v>225</v>
      </c>
      <c r="Z707">
        <v>0</v>
      </c>
      <c r="AA707">
        <v>0</v>
      </c>
      <c r="AB707">
        <v>0</v>
      </c>
      <c r="AE707">
        <v>0</v>
      </c>
    </row>
    <row r="708" spans="2:31" x14ac:dyDescent="0.35">
      <c r="B708" s="83"/>
      <c r="C708" s="84"/>
      <c r="D708" s="73"/>
      <c r="E708" s="73"/>
      <c r="F708" s="73"/>
      <c r="G708" s="73"/>
      <c r="H708" s="73"/>
      <c r="I708" s="73"/>
      <c r="J708" s="73"/>
      <c r="K708" s="73"/>
      <c r="L708" s="73"/>
      <c r="M708" s="73"/>
      <c r="N708" s="73"/>
      <c r="U708">
        <v>2017</v>
      </c>
      <c r="V708" s="15">
        <v>42752</v>
      </c>
      <c r="W708" t="s">
        <v>266</v>
      </c>
      <c r="X708" t="s">
        <v>230</v>
      </c>
      <c r="Y708" t="s">
        <v>225</v>
      </c>
      <c r="Z708">
        <v>0</v>
      </c>
      <c r="AA708">
        <v>0</v>
      </c>
      <c r="AB708">
        <v>0</v>
      </c>
      <c r="AE708">
        <v>0</v>
      </c>
    </row>
    <row r="709" spans="2:31" x14ac:dyDescent="0.35">
      <c r="B709" s="83"/>
      <c r="C709" s="84"/>
      <c r="D709" s="73"/>
      <c r="E709" s="73"/>
      <c r="F709" s="73"/>
      <c r="G709" s="73"/>
      <c r="H709" s="73"/>
      <c r="I709" s="73"/>
      <c r="J709" s="73"/>
      <c r="K709" s="73"/>
      <c r="L709" s="73"/>
      <c r="M709" s="73"/>
      <c r="N709" s="73"/>
      <c r="U709">
        <v>2017</v>
      </c>
      <c r="V709" s="15">
        <v>42753</v>
      </c>
      <c r="W709" t="s">
        <v>266</v>
      </c>
      <c r="X709" t="s">
        <v>230</v>
      </c>
      <c r="Y709" t="s">
        <v>225</v>
      </c>
      <c r="Z709">
        <v>0</v>
      </c>
      <c r="AA709">
        <v>0</v>
      </c>
      <c r="AB709">
        <v>0</v>
      </c>
      <c r="AE709">
        <v>0</v>
      </c>
    </row>
    <row r="710" spans="2:31" x14ac:dyDescent="0.35">
      <c r="B710" s="83"/>
      <c r="C710" s="84"/>
      <c r="D710" s="73"/>
      <c r="E710" s="73"/>
      <c r="F710" s="73"/>
      <c r="G710" s="73"/>
      <c r="H710" s="73"/>
      <c r="I710" s="73"/>
      <c r="J710" s="73"/>
      <c r="K710" s="73"/>
      <c r="L710" s="73"/>
      <c r="M710" s="73"/>
      <c r="N710" s="73"/>
      <c r="U710">
        <v>2017</v>
      </c>
      <c r="V710" s="15">
        <v>42754</v>
      </c>
      <c r="W710" t="s">
        <v>266</v>
      </c>
      <c r="X710" t="s">
        <v>230</v>
      </c>
      <c r="Y710" t="s">
        <v>225</v>
      </c>
      <c r="Z710">
        <v>0</v>
      </c>
      <c r="AA710">
        <v>0</v>
      </c>
      <c r="AB710">
        <v>0</v>
      </c>
      <c r="AE710">
        <v>0</v>
      </c>
    </row>
    <row r="711" spans="2:31" x14ac:dyDescent="0.35">
      <c r="B711" s="83"/>
      <c r="C711" s="84"/>
      <c r="D711" s="73"/>
      <c r="E711" s="73"/>
      <c r="F711" s="73"/>
      <c r="G711" s="73"/>
      <c r="H711" s="73"/>
      <c r="I711" s="73"/>
      <c r="J711" s="73"/>
      <c r="K711" s="73"/>
      <c r="L711" s="73"/>
      <c r="M711" s="73"/>
      <c r="N711" s="73"/>
      <c r="U711">
        <v>2017</v>
      </c>
      <c r="V711" s="15">
        <v>42755</v>
      </c>
      <c r="W711" t="s">
        <v>266</v>
      </c>
      <c r="X711" t="s">
        <v>230</v>
      </c>
      <c r="Y711" t="s">
        <v>225</v>
      </c>
      <c r="Z711">
        <v>0</v>
      </c>
      <c r="AA711">
        <v>0</v>
      </c>
      <c r="AB711">
        <v>0</v>
      </c>
      <c r="AE711">
        <v>0</v>
      </c>
    </row>
    <row r="712" spans="2:31" x14ac:dyDescent="0.35">
      <c r="B712" s="83"/>
      <c r="C712" s="84"/>
      <c r="D712" s="73"/>
      <c r="E712" s="73"/>
      <c r="F712" s="73"/>
      <c r="G712" s="73"/>
      <c r="H712" s="73"/>
      <c r="I712" s="73"/>
      <c r="J712" s="73"/>
      <c r="K712" s="73"/>
      <c r="L712" s="73"/>
      <c r="M712" s="73"/>
      <c r="N712" s="73"/>
      <c r="U712">
        <v>2017</v>
      </c>
      <c r="V712" s="15">
        <v>42756</v>
      </c>
      <c r="W712" t="s">
        <v>266</v>
      </c>
      <c r="X712" t="s">
        <v>230</v>
      </c>
      <c r="Y712" t="s">
        <v>225</v>
      </c>
      <c r="Z712">
        <v>0</v>
      </c>
      <c r="AA712">
        <v>0</v>
      </c>
      <c r="AB712">
        <v>0</v>
      </c>
      <c r="AE712">
        <v>0</v>
      </c>
    </row>
    <row r="713" spans="2:31" x14ac:dyDescent="0.35">
      <c r="B713" s="83"/>
      <c r="C713" s="84"/>
      <c r="D713" s="73"/>
      <c r="E713" s="73"/>
      <c r="F713" s="73"/>
      <c r="G713" s="73"/>
      <c r="H713" s="73"/>
      <c r="I713" s="73"/>
      <c r="J713" s="73"/>
      <c r="K713" s="73"/>
      <c r="L713" s="73"/>
      <c r="M713" s="73"/>
      <c r="N713" s="73"/>
      <c r="U713">
        <v>2017</v>
      </c>
      <c r="V713" s="15">
        <v>42757</v>
      </c>
      <c r="W713" t="s">
        <v>266</v>
      </c>
      <c r="X713" t="s">
        <v>230</v>
      </c>
      <c r="Y713" t="s">
        <v>225</v>
      </c>
      <c r="Z713">
        <v>0</v>
      </c>
      <c r="AA713">
        <v>0</v>
      </c>
      <c r="AB713">
        <v>0</v>
      </c>
      <c r="AE713">
        <v>0</v>
      </c>
    </row>
    <row r="714" spans="2:31" x14ac:dyDescent="0.35">
      <c r="B714" s="83"/>
      <c r="C714" s="84"/>
      <c r="D714" s="73"/>
      <c r="E714" s="73"/>
      <c r="F714" s="73"/>
      <c r="G714" s="73"/>
      <c r="H714" s="73"/>
      <c r="I714" s="73"/>
      <c r="J714" s="73"/>
      <c r="K714" s="73"/>
      <c r="L714" s="73"/>
      <c r="M714" s="73"/>
      <c r="N714" s="73"/>
      <c r="U714">
        <v>2017</v>
      </c>
      <c r="V714" s="15">
        <v>42758</v>
      </c>
      <c r="W714" t="s">
        <v>266</v>
      </c>
      <c r="X714" t="s">
        <v>230</v>
      </c>
      <c r="Y714" t="s">
        <v>225</v>
      </c>
      <c r="Z714">
        <v>0</v>
      </c>
      <c r="AA714">
        <v>0</v>
      </c>
      <c r="AB714">
        <v>0</v>
      </c>
      <c r="AE714">
        <v>0</v>
      </c>
    </row>
    <row r="715" spans="2:31" x14ac:dyDescent="0.35">
      <c r="B715" s="83"/>
      <c r="C715" s="84"/>
      <c r="D715" s="73"/>
      <c r="E715" s="73"/>
      <c r="F715" s="73"/>
      <c r="G715" s="73"/>
      <c r="H715" s="73"/>
      <c r="I715" s="73"/>
      <c r="J715" s="73"/>
      <c r="K715" s="73"/>
      <c r="L715" s="73"/>
      <c r="M715" s="73"/>
      <c r="N715" s="73"/>
      <c r="U715">
        <v>2017</v>
      </c>
      <c r="V715" s="15">
        <v>42759</v>
      </c>
      <c r="W715" t="s">
        <v>266</v>
      </c>
      <c r="X715" t="s">
        <v>230</v>
      </c>
      <c r="Y715" t="s">
        <v>225</v>
      </c>
      <c r="Z715">
        <v>0</v>
      </c>
      <c r="AA715">
        <v>0</v>
      </c>
      <c r="AB715">
        <v>0</v>
      </c>
      <c r="AE715">
        <v>0</v>
      </c>
    </row>
    <row r="716" spans="2:31" x14ac:dyDescent="0.35">
      <c r="B716" s="83"/>
      <c r="C716" s="84"/>
      <c r="D716" s="73"/>
      <c r="E716" s="73"/>
      <c r="F716" s="73"/>
      <c r="G716" s="73"/>
      <c r="H716" s="73"/>
      <c r="I716" s="73"/>
      <c r="J716" s="73"/>
      <c r="K716" s="73"/>
      <c r="L716" s="73"/>
      <c r="M716" s="73"/>
      <c r="N716" s="73"/>
      <c r="U716">
        <v>2017</v>
      </c>
      <c r="V716" s="15">
        <v>42760</v>
      </c>
      <c r="W716" t="s">
        <v>266</v>
      </c>
      <c r="X716" t="s">
        <v>230</v>
      </c>
      <c r="Y716" t="s">
        <v>225</v>
      </c>
      <c r="Z716">
        <v>0</v>
      </c>
      <c r="AA716">
        <v>0</v>
      </c>
      <c r="AB716">
        <v>0</v>
      </c>
      <c r="AE716">
        <v>0</v>
      </c>
    </row>
    <row r="717" spans="2:31" x14ac:dyDescent="0.35">
      <c r="B717" s="83"/>
      <c r="C717" s="84"/>
      <c r="D717" s="73"/>
      <c r="E717" s="73"/>
      <c r="F717" s="73"/>
      <c r="G717" s="73"/>
      <c r="H717" s="73"/>
      <c r="I717" s="73"/>
      <c r="J717" s="73"/>
      <c r="K717" s="73"/>
      <c r="L717" s="73"/>
      <c r="M717" s="73"/>
      <c r="N717" s="73"/>
      <c r="U717">
        <v>2017</v>
      </c>
      <c r="V717" s="15">
        <v>42761</v>
      </c>
      <c r="W717" t="s">
        <v>266</v>
      </c>
      <c r="X717" t="s">
        <v>230</v>
      </c>
      <c r="Y717" t="s">
        <v>225</v>
      </c>
      <c r="Z717">
        <v>0</v>
      </c>
      <c r="AA717">
        <v>0</v>
      </c>
      <c r="AB717">
        <v>0</v>
      </c>
      <c r="AE717">
        <v>0</v>
      </c>
    </row>
    <row r="718" spans="2:31" x14ac:dyDescent="0.35">
      <c r="B718" s="83"/>
      <c r="C718" s="84"/>
      <c r="D718" s="73"/>
      <c r="E718" s="73"/>
      <c r="F718" s="73"/>
      <c r="G718" s="73"/>
      <c r="H718" s="73"/>
      <c r="I718" s="73"/>
      <c r="J718" s="73"/>
      <c r="K718" s="73"/>
      <c r="L718" s="73"/>
      <c r="M718" s="73"/>
      <c r="N718" s="73"/>
      <c r="U718">
        <v>2017</v>
      </c>
      <c r="V718" s="15">
        <v>42762</v>
      </c>
      <c r="W718" t="s">
        <v>266</v>
      </c>
      <c r="X718" t="s">
        <v>230</v>
      </c>
      <c r="Y718" t="s">
        <v>225</v>
      </c>
      <c r="Z718">
        <v>0</v>
      </c>
      <c r="AA718">
        <v>0</v>
      </c>
      <c r="AB718">
        <v>0</v>
      </c>
      <c r="AE718">
        <v>0</v>
      </c>
    </row>
    <row r="719" spans="2:31" x14ac:dyDescent="0.35">
      <c r="B719" s="83"/>
      <c r="C719" s="84"/>
      <c r="D719" s="73"/>
      <c r="E719" s="73"/>
      <c r="F719" s="73"/>
      <c r="G719" s="73"/>
      <c r="H719" s="73"/>
      <c r="I719" s="73"/>
      <c r="J719" s="73"/>
      <c r="K719" s="73"/>
      <c r="L719" s="73"/>
      <c r="M719" s="73"/>
      <c r="N719" s="73"/>
      <c r="U719">
        <v>2017</v>
      </c>
      <c r="V719" s="15">
        <v>42763</v>
      </c>
      <c r="W719" t="s">
        <v>266</v>
      </c>
      <c r="X719" t="s">
        <v>230</v>
      </c>
      <c r="Y719" t="s">
        <v>225</v>
      </c>
      <c r="Z719">
        <v>0</v>
      </c>
      <c r="AA719">
        <v>0</v>
      </c>
      <c r="AB719">
        <v>0</v>
      </c>
      <c r="AE719">
        <v>0</v>
      </c>
    </row>
    <row r="720" spans="2:31" x14ac:dyDescent="0.35">
      <c r="B720" s="83"/>
      <c r="C720" s="84"/>
      <c r="D720" s="73"/>
      <c r="E720" s="73"/>
      <c r="F720" s="73"/>
      <c r="G720" s="73"/>
      <c r="H720" s="73"/>
      <c r="I720" s="73"/>
      <c r="J720" s="73"/>
      <c r="K720" s="73"/>
      <c r="L720" s="73"/>
      <c r="M720" s="73"/>
      <c r="N720" s="73"/>
      <c r="U720">
        <v>2017</v>
      </c>
      <c r="V720" s="15">
        <v>42764</v>
      </c>
      <c r="W720" t="s">
        <v>266</v>
      </c>
      <c r="X720" t="s">
        <v>230</v>
      </c>
      <c r="Y720" t="s">
        <v>225</v>
      </c>
      <c r="Z720">
        <v>0</v>
      </c>
      <c r="AA720">
        <v>0</v>
      </c>
      <c r="AB720">
        <v>0</v>
      </c>
      <c r="AE720">
        <v>0</v>
      </c>
    </row>
    <row r="721" spans="2:31" x14ac:dyDescent="0.35">
      <c r="B721" s="83"/>
      <c r="C721" s="84"/>
      <c r="D721" s="73"/>
      <c r="E721" s="73"/>
      <c r="F721" s="73"/>
      <c r="G721" s="73"/>
      <c r="H721" s="73"/>
      <c r="I721" s="73"/>
      <c r="J721" s="73"/>
      <c r="K721" s="73"/>
      <c r="L721" s="73"/>
      <c r="M721" s="73"/>
      <c r="N721" s="73"/>
      <c r="U721">
        <v>2017</v>
      </c>
      <c r="V721" s="15">
        <v>42765</v>
      </c>
      <c r="W721" t="s">
        <v>266</v>
      </c>
      <c r="X721" t="s">
        <v>230</v>
      </c>
      <c r="Y721" t="s">
        <v>225</v>
      </c>
      <c r="Z721">
        <v>0</v>
      </c>
      <c r="AA721">
        <v>0</v>
      </c>
      <c r="AB721">
        <v>0</v>
      </c>
      <c r="AE721">
        <v>0</v>
      </c>
    </row>
    <row r="722" spans="2:31" x14ac:dyDescent="0.35">
      <c r="B722" s="83"/>
      <c r="C722" s="84"/>
      <c r="D722" s="73"/>
      <c r="E722" s="73"/>
      <c r="F722" s="73"/>
      <c r="G722" s="73"/>
      <c r="H722" s="73"/>
      <c r="I722" s="73"/>
      <c r="J722" s="73"/>
      <c r="K722" s="73"/>
      <c r="L722" s="73"/>
      <c r="M722" s="73"/>
      <c r="N722" s="73"/>
      <c r="U722">
        <v>2017</v>
      </c>
      <c r="V722" s="15">
        <v>42766</v>
      </c>
      <c r="W722" t="s">
        <v>266</v>
      </c>
      <c r="X722" t="s">
        <v>230</v>
      </c>
      <c r="Y722" t="s">
        <v>225</v>
      </c>
      <c r="Z722">
        <v>0</v>
      </c>
      <c r="AA722">
        <v>0</v>
      </c>
      <c r="AB722">
        <v>0</v>
      </c>
      <c r="AE722">
        <v>0</v>
      </c>
    </row>
    <row r="723" spans="2:31" x14ac:dyDescent="0.35">
      <c r="B723" s="83"/>
      <c r="C723" s="84"/>
      <c r="D723" s="73"/>
      <c r="E723" s="73"/>
      <c r="F723" s="73"/>
      <c r="G723" s="73"/>
      <c r="H723" s="73"/>
      <c r="I723" s="73"/>
      <c r="J723" s="73"/>
      <c r="K723" s="73"/>
      <c r="L723" s="73"/>
      <c r="M723" s="73"/>
      <c r="N723" s="73"/>
      <c r="U723">
        <v>2017</v>
      </c>
      <c r="V723" s="15">
        <v>42767</v>
      </c>
      <c r="W723" t="s">
        <v>267</v>
      </c>
      <c r="X723" t="s">
        <v>230</v>
      </c>
      <c r="Y723" t="s">
        <v>225</v>
      </c>
      <c r="Z723">
        <v>0</v>
      </c>
      <c r="AA723">
        <v>0</v>
      </c>
      <c r="AB723">
        <v>0</v>
      </c>
      <c r="AE723">
        <v>0</v>
      </c>
    </row>
    <row r="724" spans="2:31" x14ac:dyDescent="0.35">
      <c r="B724" s="83"/>
      <c r="C724" s="84"/>
      <c r="D724" s="73"/>
      <c r="E724" s="73"/>
      <c r="F724" s="73"/>
      <c r="G724" s="73"/>
      <c r="H724" s="73"/>
      <c r="I724" s="73"/>
      <c r="J724" s="73"/>
      <c r="K724" s="73"/>
      <c r="L724" s="73"/>
      <c r="M724" s="73"/>
      <c r="N724" s="73"/>
      <c r="U724">
        <v>2017</v>
      </c>
      <c r="V724" s="15">
        <v>42768</v>
      </c>
      <c r="W724" t="s">
        <v>267</v>
      </c>
      <c r="X724" t="s">
        <v>230</v>
      </c>
      <c r="Y724" t="s">
        <v>225</v>
      </c>
      <c r="Z724">
        <v>0</v>
      </c>
      <c r="AA724">
        <v>0</v>
      </c>
      <c r="AB724">
        <v>0</v>
      </c>
      <c r="AE724">
        <v>0</v>
      </c>
    </row>
    <row r="725" spans="2:31" x14ac:dyDescent="0.35">
      <c r="B725" s="83"/>
      <c r="C725" s="84"/>
      <c r="D725" s="73"/>
      <c r="E725" s="73"/>
      <c r="F725" s="73"/>
      <c r="G725" s="73"/>
      <c r="H725" s="73"/>
      <c r="I725" s="73"/>
      <c r="J725" s="73"/>
      <c r="K725" s="73"/>
      <c r="L725" s="73"/>
      <c r="M725" s="73"/>
      <c r="N725" s="73"/>
      <c r="U725">
        <v>2017</v>
      </c>
      <c r="V725" s="15">
        <v>42769</v>
      </c>
      <c r="W725" t="s">
        <v>267</v>
      </c>
      <c r="X725" t="s">
        <v>230</v>
      </c>
      <c r="Y725" t="s">
        <v>225</v>
      </c>
      <c r="Z725">
        <v>0</v>
      </c>
      <c r="AA725">
        <v>0</v>
      </c>
      <c r="AB725">
        <v>0</v>
      </c>
      <c r="AE725">
        <v>0</v>
      </c>
    </row>
    <row r="726" spans="2:31" x14ac:dyDescent="0.35">
      <c r="B726" s="83"/>
      <c r="C726" s="84"/>
      <c r="D726" s="73"/>
      <c r="E726" s="73"/>
      <c r="F726" s="73"/>
      <c r="G726" s="73"/>
      <c r="H726" s="73"/>
      <c r="I726" s="73"/>
      <c r="J726" s="73"/>
      <c r="K726" s="73"/>
      <c r="L726" s="73"/>
      <c r="M726" s="73"/>
      <c r="N726" s="73"/>
      <c r="U726">
        <v>2017</v>
      </c>
      <c r="V726" s="15">
        <v>42770</v>
      </c>
      <c r="W726" t="s">
        <v>267</v>
      </c>
      <c r="X726" t="s">
        <v>230</v>
      </c>
      <c r="Y726" t="s">
        <v>225</v>
      </c>
      <c r="Z726">
        <v>0</v>
      </c>
      <c r="AA726">
        <v>0</v>
      </c>
      <c r="AB726">
        <v>0</v>
      </c>
      <c r="AE726">
        <v>0</v>
      </c>
    </row>
    <row r="727" spans="2:31" x14ac:dyDescent="0.35">
      <c r="B727" s="83"/>
      <c r="C727" s="84"/>
      <c r="D727" s="73"/>
      <c r="E727" s="73"/>
      <c r="F727" s="73"/>
      <c r="G727" s="73"/>
      <c r="H727" s="73"/>
      <c r="I727" s="73"/>
      <c r="J727" s="73"/>
      <c r="K727" s="73"/>
      <c r="L727" s="73"/>
      <c r="M727" s="73"/>
      <c r="N727" s="73"/>
      <c r="U727">
        <v>2017</v>
      </c>
      <c r="V727" s="15">
        <v>42771</v>
      </c>
      <c r="W727" t="s">
        <v>267</v>
      </c>
      <c r="X727" t="s">
        <v>230</v>
      </c>
      <c r="Y727" t="s">
        <v>225</v>
      </c>
      <c r="Z727">
        <v>0</v>
      </c>
      <c r="AA727">
        <v>0</v>
      </c>
      <c r="AB727">
        <v>0</v>
      </c>
      <c r="AE727">
        <v>0</v>
      </c>
    </row>
    <row r="728" spans="2:31" x14ac:dyDescent="0.35">
      <c r="B728" s="83"/>
      <c r="C728" s="84"/>
      <c r="D728" s="73"/>
      <c r="E728" s="73"/>
      <c r="F728" s="73"/>
      <c r="G728" s="73"/>
      <c r="H728" s="73"/>
      <c r="I728" s="73"/>
      <c r="J728" s="73"/>
      <c r="K728" s="73"/>
      <c r="L728" s="73"/>
      <c r="M728" s="73"/>
      <c r="N728" s="73"/>
      <c r="U728">
        <v>2017</v>
      </c>
      <c r="V728" s="15">
        <v>42772</v>
      </c>
      <c r="W728" t="s">
        <v>267</v>
      </c>
      <c r="X728" t="s">
        <v>230</v>
      </c>
      <c r="Y728" t="s">
        <v>225</v>
      </c>
      <c r="Z728">
        <v>0</v>
      </c>
      <c r="AA728">
        <v>0</v>
      </c>
      <c r="AB728">
        <v>0</v>
      </c>
      <c r="AE728">
        <v>0</v>
      </c>
    </row>
    <row r="729" spans="2:31" x14ac:dyDescent="0.35">
      <c r="B729" s="83"/>
      <c r="C729" s="84"/>
      <c r="D729" s="73"/>
      <c r="E729" s="73"/>
      <c r="F729" s="73"/>
      <c r="G729" s="73"/>
      <c r="H729" s="73"/>
      <c r="I729" s="73"/>
      <c r="J729" s="73"/>
      <c r="K729" s="73"/>
      <c r="L729" s="73"/>
      <c r="M729" s="73"/>
      <c r="N729" s="73"/>
      <c r="U729">
        <v>2017</v>
      </c>
      <c r="V729" s="15">
        <v>42773</v>
      </c>
      <c r="W729" t="s">
        <v>267</v>
      </c>
      <c r="X729" t="s">
        <v>230</v>
      </c>
      <c r="Y729" t="s">
        <v>225</v>
      </c>
      <c r="Z729">
        <v>0</v>
      </c>
      <c r="AA729">
        <v>0</v>
      </c>
      <c r="AB729">
        <v>0</v>
      </c>
      <c r="AE729">
        <v>0</v>
      </c>
    </row>
    <row r="730" spans="2:31" x14ac:dyDescent="0.35">
      <c r="B730" s="83"/>
      <c r="C730" s="84"/>
      <c r="D730" s="73"/>
      <c r="E730" s="73"/>
      <c r="F730" s="73"/>
      <c r="G730" s="73"/>
      <c r="H730" s="73"/>
      <c r="I730" s="73"/>
      <c r="J730" s="73"/>
      <c r="K730" s="73"/>
      <c r="L730" s="73"/>
      <c r="M730" s="73"/>
      <c r="N730" s="73"/>
      <c r="U730">
        <v>2017</v>
      </c>
      <c r="V730" s="15">
        <v>42774</v>
      </c>
      <c r="W730" t="s">
        <v>267</v>
      </c>
      <c r="X730" t="s">
        <v>230</v>
      </c>
      <c r="Y730" t="s">
        <v>225</v>
      </c>
      <c r="Z730">
        <v>0</v>
      </c>
      <c r="AA730">
        <v>0</v>
      </c>
      <c r="AB730">
        <v>0</v>
      </c>
      <c r="AE730">
        <v>0</v>
      </c>
    </row>
    <row r="731" spans="2:31" x14ac:dyDescent="0.35">
      <c r="B731" s="83"/>
      <c r="C731" s="84"/>
      <c r="D731" s="73"/>
      <c r="E731" s="73"/>
      <c r="F731" s="73"/>
      <c r="G731" s="73"/>
      <c r="H731" s="73"/>
      <c r="I731" s="73"/>
      <c r="J731" s="73"/>
      <c r="K731" s="73"/>
      <c r="L731" s="73"/>
      <c r="M731" s="73"/>
      <c r="N731" s="73"/>
      <c r="U731">
        <v>2017</v>
      </c>
      <c r="V731" s="15">
        <v>42775</v>
      </c>
      <c r="W731" t="s">
        <v>267</v>
      </c>
      <c r="X731" t="s">
        <v>230</v>
      </c>
      <c r="Y731" t="s">
        <v>225</v>
      </c>
      <c r="Z731">
        <v>0</v>
      </c>
      <c r="AA731">
        <v>0</v>
      </c>
      <c r="AB731">
        <v>0</v>
      </c>
      <c r="AE731">
        <v>0</v>
      </c>
    </row>
    <row r="732" spans="2:31" x14ac:dyDescent="0.35">
      <c r="B732" s="83"/>
      <c r="C732" s="84"/>
      <c r="D732" s="73"/>
      <c r="E732" s="73"/>
      <c r="F732" s="73"/>
      <c r="G732" s="73"/>
      <c r="H732" s="73"/>
      <c r="I732" s="73"/>
      <c r="J732" s="73"/>
      <c r="K732" s="73"/>
      <c r="L732" s="73"/>
      <c r="M732" s="73"/>
      <c r="N732" s="73"/>
      <c r="U732">
        <v>2017</v>
      </c>
      <c r="V732" s="15">
        <v>42776</v>
      </c>
      <c r="W732" t="s">
        <v>267</v>
      </c>
      <c r="X732" t="s">
        <v>230</v>
      </c>
      <c r="Y732" t="s">
        <v>225</v>
      </c>
      <c r="Z732">
        <v>0</v>
      </c>
      <c r="AA732">
        <v>0</v>
      </c>
      <c r="AB732">
        <v>0</v>
      </c>
      <c r="AE732">
        <v>0</v>
      </c>
    </row>
    <row r="733" spans="2:31" x14ac:dyDescent="0.35">
      <c r="B733" s="83"/>
      <c r="C733" s="84"/>
      <c r="D733" s="73"/>
      <c r="E733" s="73"/>
      <c r="F733" s="73"/>
      <c r="G733" s="73"/>
      <c r="H733" s="73"/>
      <c r="I733" s="73"/>
      <c r="J733" s="73"/>
      <c r="K733" s="73"/>
      <c r="L733" s="73"/>
      <c r="M733" s="73"/>
      <c r="N733" s="73"/>
      <c r="U733">
        <v>2017</v>
      </c>
      <c r="V733" s="15">
        <v>42777</v>
      </c>
      <c r="W733" t="s">
        <v>267</v>
      </c>
      <c r="X733" t="s">
        <v>230</v>
      </c>
      <c r="Y733" t="s">
        <v>225</v>
      </c>
      <c r="Z733">
        <v>0</v>
      </c>
      <c r="AA733">
        <v>0</v>
      </c>
      <c r="AB733">
        <v>0</v>
      </c>
      <c r="AE733">
        <v>0</v>
      </c>
    </row>
    <row r="734" spans="2:31" x14ac:dyDescent="0.35">
      <c r="B734" s="83"/>
      <c r="C734" s="84"/>
      <c r="D734" s="73"/>
      <c r="E734" s="73"/>
      <c r="F734" s="73"/>
      <c r="G734" s="73"/>
      <c r="H734" s="73"/>
      <c r="I734" s="73"/>
      <c r="J734" s="73"/>
      <c r="K734" s="73"/>
      <c r="L734" s="73"/>
      <c r="M734" s="73"/>
      <c r="N734" s="73"/>
      <c r="U734">
        <v>2017</v>
      </c>
      <c r="V734" s="15">
        <v>42778</v>
      </c>
      <c r="W734" t="s">
        <v>267</v>
      </c>
      <c r="X734" t="s">
        <v>230</v>
      </c>
      <c r="Y734" t="s">
        <v>225</v>
      </c>
      <c r="Z734">
        <v>0</v>
      </c>
      <c r="AA734">
        <v>0</v>
      </c>
      <c r="AB734">
        <v>0</v>
      </c>
      <c r="AE734">
        <v>0</v>
      </c>
    </row>
    <row r="735" spans="2:31" x14ac:dyDescent="0.35">
      <c r="B735" s="83"/>
      <c r="C735" s="84"/>
      <c r="D735" s="73"/>
      <c r="E735" s="73"/>
      <c r="F735" s="73"/>
      <c r="G735" s="73"/>
      <c r="H735" s="73"/>
      <c r="I735" s="73"/>
      <c r="J735" s="73"/>
      <c r="K735" s="73"/>
      <c r="L735" s="73"/>
      <c r="M735" s="73"/>
      <c r="N735" s="73"/>
      <c r="U735">
        <v>2017</v>
      </c>
      <c r="V735" s="15">
        <v>42779</v>
      </c>
      <c r="W735" t="s">
        <v>267</v>
      </c>
      <c r="X735" t="s">
        <v>230</v>
      </c>
      <c r="Y735" t="s">
        <v>225</v>
      </c>
      <c r="Z735">
        <v>0</v>
      </c>
      <c r="AA735">
        <v>0</v>
      </c>
      <c r="AB735">
        <v>0</v>
      </c>
      <c r="AE735">
        <v>0</v>
      </c>
    </row>
    <row r="736" spans="2:31" x14ac:dyDescent="0.35">
      <c r="B736" s="83"/>
      <c r="C736" s="84"/>
      <c r="D736" s="73"/>
      <c r="E736" s="73"/>
      <c r="F736" s="73"/>
      <c r="G736" s="73"/>
      <c r="H736" s="73"/>
      <c r="I736" s="73"/>
      <c r="J736" s="73"/>
      <c r="K736" s="73"/>
      <c r="L736" s="73"/>
      <c r="M736" s="73"/>
      <c r="N736" s="73"/>
      <c r="U736">
        <v>2017</v>
      </c>
      <c r="V736" s="15">
        <v>42780</v>
      </c>
      <c r="W736" t="s">
        <v>267</v>
      </c>
      <c r="X736" t="s">
        <v>230</v>
      </c>
      <c r="Y736" t="s">
        <v>225</v>
      </c>
      <c r="Z736">
        <v>0</v>
      </c>
      <c r="AA736">
        <v>0</v>
      </c>
      <c r="AB736">
        <v>0</v>
      </c>
      <c r="AE736">
        <v>0</v>
      </c>
    </row>
    <row r="737" spans="2:31" x14ac:dyDescent="0.35">
      <c r="B737" s="83"/>
      <c r="C737" s="84"/>
      <c r="D737" s="73"/>
      <c r="E737" s="73"/>
      <c r="F737" s="73"/>
      <c r="G737" s="73"/>
      <c r="H737" s="73"/>
      <c r="I737" s="73"/>
      <c r="J737" s="73"/>
      <c r="K737" s="73"/>
      <c r="L737" s="73"/>
      <c r="M737" s="73"/>
      <c r="N737" s="73"/>
      <c r="U737">
        <v>2017</v>
      </c>
      <c r="V737" s="15">
        <v>42781</v>
      </c>
      <c r="W737" t="s">
        <v>267</v>
      </c>
      <c r="X737" t="s">
        <v>230</v>
      </c>
      <c r="Y737" t="s">
        <v>225</v>
      </c>
      <c r="Z737">
        <v>0</v>
      </c>
      <c r="AA737">
        <v>0</v>
      </c>
      <c r="AB737">
        <v>0</v>
      </c>
      <c r="AE737">
        <v>0</v>
      </c>
    </row>
    <row r="738" spans="2:31" x14ac:dyDescent="0.35">
      <c r="B738" s="83"/>
      <c r="C738" s="84"/>
      <c r="D738" s="73"/>
      <c r="E738" s="73"/>
      <c r="F738" s="73"/>
      <c r="G738" s="73"/>
      <c r="H738" s="73"/>
      <c r="I738" s="73"/>
      <c r="J738" s="73"/>
      <c r="K738" s="73"/>
      <c r="L738" s="73"/>
      <c r="M738" s="73"/>
      <c r="N738" s="73"/>
      <c r="U738">
        <v>2017</v>
      </c>
      <c r="V738" s="15">
        <v>42782</v>
      </c>
      <c r="W738" t="s">
        <v>267</v>
      </c>
      <c r="X738" t="s">
        <v>230</v>
      </c>
      <c r="Y738" t="s">
        <v>225</v>
      </c>
      <c r="Z738">
        <v>0</v>
      </c>
      <c r="AA738">
        <v>0</v>
      </c>
      <c r="AB738">
        <v>0</v>
      </c>
      <c r="AE738">
        <v>0</v>
      </c>
    </row>
    <row r="739" spans="2:31" x14ac:dyDescent="0.35">
      <c r="B739" s="83"/>
      <c r="C739" s="84"/>
      <c r="D739" s="73"/>
      <c r="E739" s="73"/>
      <c r="F739" s="73"/>
      <c r="G739" s="73"/>
      <c r="H739" s="73"/>
      <c r="I739" s="73"/>
      <c r="J739" s="73"/>
      <c r="K739" s="73"/>
      <c r="L739" s="73"/>
      <c r="M739" s="73"/>
      <c r="N739" s="73"/>
      <c r="U739">
        <v>2017</v>
      </c>
      <c r="V739" s="15">
        <v>42783</v>
      </c>
      <c r="W739" t="s">
        <v>267</v>
      </c>
      <c r="X739" t="s">
        <v>230</v>
      </c>
      <c r="Y739" t="s">
        <v>225</v>
      </c>
      <c r="Z739">
        <v>0</v>
      </c>
      <c r="AA739">
        <v>0</v>
      </c>
      <c r="AB739">
        <v>0</v>
      </c>
      <c r="AE739">
        <v>0</v>
      </c>
    </row>
    <row r="740" spans="2:31" x14ac:dyDescent="0.35">
      <c r="B740" s="83"/>
      <c r="C740" s="84"/>
      <c r="D740" s="73"/>
      <c r="E740" s="73"/>
      <c r="F740" s="73"/>
      <c r="G740" s="73"/>
      <c r="H740" s="73"/>
      <c r="I740" s="73"/>
      <c r="J740" s="73"/>
      <c r="K740" s="73"/>
      <c r="L740" s="73"/>
      <c r="M740" s="73"/>
      <c r="N740" s="73"/>
      <c r="U740">
        <v>2017</v>
      </c>
      <c r="V740" s="15">
        <v>42784</v>
      </c>
      <c r="W740" t="s">
        <v>267</v>
      </c>
      <c r="X740" t="s">
        <v>230</v>
      </c>
      <c r="Y740" t="s">
        <v>225</v>
      </c>
      <c r="Z740">
        <v>0</v>
      </c>
      <c r="AA740">
        <v>0</v>
      </c>
      <c r="AB740">
        <v>0</v>
      </c>
      <c r="AE740">
        <v>0</v>
      </c>
    </row>
    <row r="741" spans="2:31" x14ac:dyDescent="0.35">
      <c r="B741" s="83"/>
      <c r="C741" s="84"/>
      <c r="D741" s="73"/>
      <c r="E741" s="73"/>
      <c r="F741" s="73"/>
      <c r="G741" s="73"/>
      <c r="H741" s="73"/>
      <c r="I741" s="73"/>
      <c r="J741" s="73"/>
      <c r="K741" s="73"/>
      <c r="L741" s="73"/>
      <c r="M741" s="73"/>
      <c r="N741" s="73"/>
      <c r="U741">
        <v>2017</v>
      </c>
      <c r="V741" s="15">
        <v>42785</v>
      </c>
      <c r="W741" t="s">
        <v>267</v>
      </c>
      <c r="X741" t="s">
        <v>230</v>
      </c>
      <c r="Y741" t="s">
        <v>225</v>
      </c>
      <c r="Z741">
        <v>0</v>
      </c>
      <c r="AA741">
        <v>0</v>
      </c>
      <c r="AB741">
        <v>0</v>
      </c>
      <c r="AE741">
        <v>0</v>
      </c>
    </row>
    <row r="742" spans="2:31" x14ac:dyDescent="0.35">
      <c r="B742" s="83"/>
      <c r="C742" s="84"/>
      <c r="D742" s="73"/>
      <c r="E742" s="73"/>
      <c r="F742" s="73"/>
      <c r="G742" s="73"/>
      <c r="H742" s="73"/>
      <c r="I742" s="73"/>
      <c r="J742" s="73"/>
      <c r="K742" s="73"/>
      <c r="L742" s="73"/>
      <c r="M742" s="73"/>
      <c r="N742" s="73"/>
      <c r="U742">
        <v>2017</v>
      </c>
      <c r="V742" s="15">
        <v>42786</v>
      </c>
      <c r="W742" t="s">
        <v>267</v>
      </c>
      <c r="X742" t="s">
        <v>230</v>
      </c>
      <c r="Y742" t="s">
        <v>225</v>
      </c>
      <c r="Z742">
        <v>0</v>
      </c>
      <c r="AA742">
        <v>0</v>
      </c>
      <c r="AB742">
        <v>0</v>
      </c>
      <c r="AE742">
        <v>0</v>
      </c>
    </row>
    <row r="743" spans="2:31" x14ac:dyDescent="0.35">
      <c r="B743" s="83"/>
      <c r="C743" s="84"/>
      <c r="D743" s="73"/>
      <c r="E743" s="73"/>
      <c r="F743" s="73"/>
      <c r="G743" s="73"/>
      <c r="H743" s="73"/>
      <c r="I743" s="73"/>
      <c r="J743" s="73"/>
      <c r="K743" s="73"/>
      <c r="L743" s="73"/>
      <c r="M743" s="73"/>
      <c r="N743" s="73"/>
      <c r="U743">
        <v>2017</v>
      </c>
      <c r="V743" s="15">
        <v>42787</v>
      </c>
      <c r="W743" t="s">
        <v>267</v>
      </c>
      <c r="X743" t="s">
        <v>230</v>
      </c>
      <c r="Y743" t="s">
        <v>225</v>
      </c>
      <c r="Z743">
        <v>0</v>
      </c>
      <c r="AA743">
        <v>0</v>
      </c>
      <c r="AB743">
        <v>0</v>
      </c>
      <c r="AE743">
        <v>0</v>
      </c>
    </row>
    <row r="744" spans="2:31" x14ac:dyDescent="0.35">
      <c r="B744" s="83"/>
      <c r="C744" s="84"/>
      <c r="D744" s="73"/>
      <c r="E744" s="73"/>
      <c r="F744" s="73"/>
      <c r="G744" s="73"/>
      <c r="H744" s="73"/>
      <c r="I744" s="73"/>
      <c r="J744" s="73"/>
      <c r="K744" s="73"/>
      <c r="L744" s="73"/>
      <c r="M744" s="73"/>
      <c r="N744" s="73"/>
      <c r="U744">
        <v>2017</v>
      </c>
      <c r="V744" s="15">
        <v>42788</v>
      </c>
      <c r="W744" t="s">
        <v>267</v>
      </c>
      <c r="X744" t="s">
        <v>230</v>
      </c>
      <c r="Y744" t="s">
        <v>225</v>
      </c>
      <c r="Z744">
        <v>0</v>
      </c>
      <c r="AA744">
        <v>0</v>
      </c>
      <c r="AB744">
        <v>0</v>
      </c>
      <c r="AE744">
        <v>0</v>
      </c>
    </row>
    <row r="745" spans="2:31" x14ac:dyDescent="0.35">
      <c r="B745" s="83"/>
      <c r="C745" s="84"/>
      <c r="D745" s="73"/>
      <c r="E745" s="73"/>
      <c r="F745" s="73"/>
      <c r="G745" s="73"/>
      <c r="H745" s="73"/>
      <c r="I745" s="73"/>
      <c r="J745" s="73"/>
      <c r="K745" s="73"/>
      <c r="L745" s="73"/>
      <c r="M745" s="73"/>
      <c r="N745" s="73"/>
      <c r="U745">
        <v>2017</v>
      </c>
      <c r="V745" s="15">
        <v>42789</v>
      </c>
      <c r="W745" t="s">
        <v>267</v>
      </c>
      <c r="X745" t="s">
        <v>230</v>
      </c>
      <c r="Y745" t="s">
        <v>225</v>
      </c>
      <c r="Z745">
        <v>0</v>
      </c>
      <c r="AA745">
        <v>0</v>
      </c>
      <c r="AB745">
        <v>0</v>
      </c>
      <c r="AE745">
        <v>0</v>
      </c>
    </row>
    <row r="746" spans="2:31" x14ac:dyDescent="0.35">
      <c r="B746" s="83"/>
      <c r="C746" s="84"/>
      <c r="D746" s="73"/>
      <c r="E746" s="73"/>
      <c r="F746" s="73"/>
      <c r="G746" s="73"/>
      <c r="H746" s="73"/>
      <c r="I746" s="73"/>
      <c r="J746" s="73"/>
      <c r="K746" s="73"/>
      <c r="L746" s="73"/>
      <c r="M746" s="73"/>
      <c r="N746" s="73"/>
      <c r="U746">
        <v>2017</v>
      </c>
      <c r="V746" s="15">
        <v>42790</v>
      </c>
      <c r="W746" t="s">
        <v>267</v>
      </c>
      <c r="X746" t="s">
        <v>230</v>
      </c>
      <c r="Y746" t="s">
        <v>225</v>
      </c>
      <c r="Z746">
        <v>0</v>
      </c>
      <c r="AA746">
        <v>0</v>
      </c>
      <c r="AB746">
        <v>0</v>
      </c>
      <c r="AE746">
        <v>0</v>
      </c>
    </row>
    <row r="747" spans="2:31" x14ac:dyDescent="0.35">
      <c r="B747" s="83"/>
      <c r="C747" s="84"/>
      <c r="D747" s="73"/>
      <c r="E747" s="73"/>
      <c r="F747" s="73"/>
      <c r="G747" s="73"/>
      <c r="H747" s="73"/>
      <c r="I747" s="73"/>
      <c r="J747" s="73"/>
      <c r="K747" s="73"/>
      <c r="L747" s="73"/>
      <c r="M747" s="73"/>
      <c r="N747" s="73"/>
      <c r="U747">
        <v>2017</v>
      </c>
      <c r="V747" s="15">
        <v>42791</v>
      </c>
      <c r="W747" t="s">
        <v>267</v>
      </c>
      <c r="X747" t="s">
        <v>230</v>
      </c>
      <c r="Y747" t="s">
        <v>225</v>
      </c>
      <c r="Z747">
        <v>0</v>
      </c>
      <c r="AA747">
        <v>0</v>
      </c>
      <c r="AB747">
        <v>0</v>
      </c>
      <c r="AE747">
        <v>0</v>
      </c>
    </row>
    <row r="748" spans="2:31" x14ac:dyDescent="0.35">
      <c r="B748" s="83"/>
      <c r="C748" s="84"/>
      <c r="D748" s="73"/>
      <c r="E748" s="73"/>
      <c r="F748" s="73"/>
      <c r="G748" s="73"/>
      <c r="H748" s="73"/>
      <c r="I748" s="73"/>
      <c r="J748" s="73"/>
      <c r="K748" s="73"/>
      <c r="L748" s="73"/>
      <c r="M748" s="73"/>
      <c r="N748" s="73"/>
      <c r="U748">
        <v>2017</v>
      </c>
      <c r="V748" s="15">
        <v>42792</v>
      </c>
      <c r="W748" t="s">
        <v>267</v>
      </c>
      <c r="X748" t="s">
        <v>230</v>
      </c>
      <c r="Y748" t="s">
        <v>225</v>
      </c>
      <c r="Z748">
        <v>0</v>
      </c>
      <c r="AA748">
        <v>0</v>
      </c>
      <c r="AB748">
        <v>0</v>
      </c>
      <c r="AE748">
        <v>0</v>
      </c>
    </row>
    <row r="749" spans="2:31" x14ac:dyDescent="0.35">
      <c r="B749" s="83"/>
      <c r="C749" s="84"/>
      <c r="D749" s="73"/>
      <c r="E749" s="73"/>
      <c r="F749" s="73"/>
      <c r="G749" s="73"/>
      <c r="H749" s="73"/>
      <c r="I749" s="73"/>
      <c r="J749" s="73"/>
      <c r="K749" s="73"/>
      <c r="L749" s="73"/>
      <c r="M749" s="73"/>
      <c r="N749" s="73"/>
      <c r="U749">
        <v>2017</v>
      </c>
      <c r="V749" s="15">
        <v>42793</v>
      </c>
      <c r="W749" t="s">
        <v>267</v>
      </c>
      <c r="X749" t="s">
        <v>230</v>
      </c>
      <c r="Y749" t="s">
        <v>225</v>
      </c>
      <c r="Z749">
        <v>0</v>
      </c>
      <c r="AA749">
        <v>0</v>
      </c>
      <c r="AB749">
        <v>0</v>
      </c>
      <c r="AE749">
        <v>0</v>
      </c>
    </row>
    <row r="750" spans="2:31" x14ac:dyDescent="0.35">
      <c r="B750" s="83"/>
      <c r="C750" s="84"/>
      <c r="D750" s="73"/>
      <c r="E750" s="73"/>
      <c r="F750" s="73"/>
      <c r="G750" s="73"/>
      <c r="H750" s="73"/>
      <c r="I750" s="73"/>
      <c r="J750" s="73"/>
      <c r="K750" s="73"/>
      <c r="L750" s="73"/>
      <c r="M750" s="73"/>
      <c r="N750" s="73"/>
      <c r="U750">
        <v>2017</v>
      </c>
      <c r="V750" s="15">
        <v>42794</v>
      </c>
      <c r="W750" t="s">
        <v>267</v>
      </c>
      <c r="X750" t="s">
        <v>230</v>
      </c>
      <c r="Y750" t="s">
        <v>225</v>
      </c>
      <c r="Z750">
        <v>0</v>
      </c>
      <c r="AA750">
        <v>0</v>
      </c>
      <c r="AB750">
        <v>0</v>
      </c>
      <c r="AE750">
        <v>0</v>
      </c>
    </row>
    <row r="751" spans="2:31" x14ac:dyDescent="0.35">
      <c r="B751" s="83"/>
      <c r="C751" s="84"/>
      <c r="D751" s="73"/>
      <c r="E751" s="73"/>
      <c r="F751" s="73"/>
      <c r="G751" s="73"/>
      <c r="H751" s="73"/>
      <c r="I751" s="73"/>
      <c r="J751" s="73"/>
      <c r="K751" s="73"/>
      <c r="L751" s="73"/>
      <c r="M751" s="73"/>
      <c r="N751" s="73"/>
      <c r="U751">
        <v>2017</v>
      </c>
      <c r="V751" s="15">
        <v>42795</v>
      </c>
      <c r="W751" t="s">
        <v>268</v>
      </c>
      <c r="X751" t="s">
        <v>230</v>
      </c>
      <c r="Y751" t="s">
        <v>225</v>
      </c>
      <c r="Z751">
        <v>0</v>
      </c>
      <c r="AA751">
        <v>0</v>
      </c>
      <c r="AB751">
        <v>0</v>
      </c>
      <c r="AE751">
        <v>0</v>
      </c>
    </row>
    <row r="752" spans="2:31" x14ac:dyDescent="0.35">
      <c r="B752" s="83"/>
      <c r="C752" s="84"/>
      <c r="D752" s="73"/>
      <c r="E752" s="73"/>
      <c r="F752" s="73"/>
      <c r="G752" s="73"/>
      <c r="H752" s="73"/>
      <c r="I752" s="73"/>
      <c r="J752" s="73"/>
      <c r="K752" s="73"/>
      <c r="L752" s="73"/>
      <c r="M752" s="73"/>
      <c r="N752" s="73"/>
      <c r="U752">
        <v>2017</v>
      </c>
      <c r="V752" s="15">
        <v>42796</v>
      </c>
      <c r="W752" t="s">
        <v>268</v>
      </c>
      <c r="X752" t="s">
        <v>230</v>
      </c>
      <c r="Y752" t="s">
        <v>225</v>
      </c>
      <c r="Z752">
        <v>0</v>
      </c>
      <c r="AA752">
        <v>0</v>
      </c>
      <c r="AB752">
        <v>0</v>
      </c>
      <c r="AE752">
        <v>0</v>
      </c>
    </row>
    <row r="753" spans="2:31" x14ac:dyDescent="0.35">
      <c r="B753" s="83"/>
      <c r="C753" s="84"/>
      <c r="D753" s="73"/>
      <c r="E753" s="73"/>
      <c r="F753" s="73"/>
      <c r="G753" s="73"/>
      <c r="H753" s="73"/>
      <c r="I753" s="73"/>
      <c r="J753" s="73"/>
      <c r="K753" s="73"/>
      <c r="L753" s="73"/>
      <c r="M753" s="73"/>
      <c r="N753" s="73"/>
      <c r="U753">
        <v>2017</v>
      </c>
      <c r="V753" s="15">
        <v>42797</v>
      </c>
      <c r="W753" t="s">
        <v>268</v>
      </c>
      <c r="X753" t="s">
        <v>230</v>
      </c>
      <c r="Y753" t="s">
        <v>225</v>
      </c>
      <c r="Z753">
        <v>0</v>
      </c>
      <c r="AA753">
        <v>0</v>
      </c>
      <c r="AB753">
        <v>0</v>
      </c>
      <c r="AE753">
        <v>0</v>
      </c>
    </row>
    <row r="754" spans="2:31" x14ac:dyDescent="0.35">
      <c r="B754" s="83"/>
      <c r="C754" s="84"/>
      <c r="D754" s="73"/>
      <c r="E754" s="73"/>
      <c r="F754" s="73"/>
      <c r="G754" s="73"/>
      <c r="H754" s="73"/>
      <c r="I754" s="73"/>
      <c r="J754" s="73"/>
      <c r="K754" s="73"/>
      <c r="L754" s="73"/>
      <c r="M754" s="73"/>
      <c r="N754" s="73"/>
      <c r="U754">
        <v>2017</v>
      </c>
      <c r="V754" s="15">
        <v>42798</v>
      </c>
      <c r="W754" t="s">
        <v>268</v>
      </c>
      <c r="X754" t="s">
        <v>230</v>
      </c>
      <c r="Y754" t="s">
        <v>225</v>
      </c>
      <c r="Z754">
        <v>0</v>
      </c>
      <c r="AA754">
        <v>0</v>
      </c>
      <c r="AB754">
        <v>0</v>
      </c>
      <c r="AE754">
        <v>0</v>
      </c>
    </row>
    <row r="755" spans="2:31" x14ac:dyDescent="0.35">
      <c r="B755" s="83"/>
      <c r="C755" s="84"/>
      <c r="D755" s="73"/>
      <c r="E755" s="73"/>
      <c r="F755" s="73"/>
      <c r="G755" s="73"/>
      <c r="H755" s="73"/>
      <c r="I755" s="73"/>
      <c r="J755" s="73"/>
      <c r="K755" s="73"/>
      <c r="L755" s="73"/>
      <c r="M755" s="73"/>
      <c r="N755" s="73"/>
      <c r="U755">
        <v>2017</v>
      </c>
      <c r="V755" s="15">
        <v>42799</v>
      </c>
      <c r="W755" t="s">
        <v>268</v>
      </c>
      <c r="X755" t="s">
        <v>230</v>
      </c>
      <c r="Y755" t="s">
        <v>225</v>
      </c>
      <c r="Z755">
        <v>0</v>
      </c>
      <c r="AA755">
        <v>0</v>
      </c>
      <c r="AB755">
        <v>0</v>
      </c>
      <c r="AE755">
        <v>0</v>
      </c>
    </row>
    <row r="756" spans="2:31" x14ac:dyDescent="0.35">
      <c r="B756" s="83"/>
      <c r="C756" s="84"/>
      <c r="D756" s="73"/>
      <c r="E756" s="73"/>
      <c r="F756" s="73"/>
      <c r="G756" s="73"/>
      <c r="H756" s="73"/>
      <c r="I756" s="73"/>
      <c r="J756" s="73"/>
      <c r="K756" s="73"/>
      <c r="L756" s="73"/>
      <c r="M756" s="73"/>
      <c r="N756" s="73"/>
      <c r="U756">
        <v>2017</v>
      </c>
      <c r="V756" s="15">
        <v>42800</v>
      </c>
      <c r="W756" t="s">
        <v>268</v>
      </c>
      <c r="X756" t="s">
        <v>230</v>
      </c>
      <c r="Y756" t="s">
        <v>225</v>
      </c>
      <c r="Z756">
        <v>0</v>
      </c>
      <c r="AA756">
        <v>0</v>
      </c>
      <c r="AB756">
        <v>0</v>
      </c>
      <c r="AE756">
        <v>0</v>
      </c>
    </row>
    <row r="757" spans="2:31" x14ac:dyDescent="0.35">
      <c r="B757" s="83"/>
      <c r="C757" s="84"/>
      <c r="D757" s="73"/>
      <c r="E757" s="73"/>
      <c r="F757" s="73"/>
      <c r="G757" s="73"/>
      <c r="H757" s="73"/>
      <c r="I757" s="73"/>
      <c r="J757" s="73"/>
      <c r="K757" s="73"/>
      <c r="L757" s="73"/>
      <c r="M757" s="73"/>
      <c r="N757" s="73"/>
      <c r="U757">
        <v>2017</v>
      </c>
      <c r="V757" s="15">
        <v>42801</v>
      </c>
      <c r="W757" t="s">
        <v>268</v>
      </c>
      <c r="X757" t="s">
        <v>230</v>
      </c>
      <c r="Y757" t="s">
        <v>225</v>
      </c>
      <c r="Z757">
        <v>0</v>
      </c>
      <c r="AA757">
        <v>0</v>
      </c>
      <c r="AB757">
        <v>0</v>
      </c>
      <c r="AE757">
        <v>0</v>
      </c>
    </row>
    <row r="758" spans="2:31" x14ac:dyDescent="0.35">
      <c r="B758" s="83"/>
      <c r="C758" s="84"/>
      <c r="D758" s="73"/>
      <c r="E758" s="73"/>
      <c r="F758" s="73"/>
      <c r="G758" s="73"/>
      <c r="H758" s="73"/>
      <c r="I758" s="73"/>
      <c r="J758" s="73"/>
      <c r="K758" s="73"/>
      <c r="L758" s="73"/>
      <c r="M758" s="73"/>
      <c r="N758" s="73"/>
      <c r="U758">
        <v>2017</v>
      </c>
      <c r="V758" s="15">
        <v>42802</v>
      </c>
      <c r="W758" t="s">
        <v>268</v>
      </c>
      <c r="X758" t="s">
        <v>230</v>
      </c>
      <c r="Y758" t="s">
        <v>225</v>
      </c>
      <c r="Z758">
        <v>0</v>
      </c>
      <c r="AA758">
        <v>0</v>
      </c>
      <c r="AB758">
        <v>0</v>
      </c>
      <c r="AE758">
        <v>0</v>
      </c>
    </row>
    <row r="759" spans="2:31" x14ac:dyDescent="0.35">
      <c r="B759" s="83"/>
      <c r="C759" s="84"/>
      <c r="D759" s="73"/>
      <c r="E759" s="73"/>
      <c r="F759" s="73"/>
      <c r="G759" s="73"/>
      <c r="H759" s="73"/>
      <c r="I759" s="73"/>
      <c r="J759" s="73"/>
      <c r="K759" s="73"/>
      <c r="L759" s="73"/>
      <c r="M759" s="73"/>
      <c r="N759" s="73"/>
      <c r="U759">
        <v>2017</v>
      </c>
      <c r="V759" s="15">
        <v>42803</v>
      </c>
      <c r="W759" t="s">
        <v>268</v>
      </c>
      <c r="X759" t="s">
        <v>230</v>
      </c>
      <c r="Y759" t="s">
        <v>225</v>
      </c>
      <c r="Z759">
        <v>0</v>
      </c>
      <c r="AA759">
        <v>0</v>
      </c>
      <c r="AB759">
        <v>0</v>
      </c>
      <c r="AE759">
        <v>0</v>
      </c>
    </row>
    <row r="760" spans="2:31" x14ac:dyDescent="0.35">
      <c r="B760" s="83"/>
      <c r="C760" s="84"/>
      <c r="D760" s="73"/>
      <c r="E760" s="73"/>
      <c r="F760" s="73"/>
      <c r="G760" s="73"/>
      <c r="H760" s="73"/>
      <c r="I760" s="73"/>
      <c r="J760" s="73"/>
      <c r="K760" s="73"/>
      <c r="L760" s="73"/>
      <c r="M760" s="73"/>
      <c r="N760" s="73"/>
      <c r="U760">
        <v>2017</v>
      </c>
      <c r="V760" s="15">
        <v>42804</v>
      </c>
      <c r="W760" t="s">
        <v>268</v>
      </c>
      <c r="X760" t="s">
        <v>230</v>
      </c>
      <c r="Y760" t="s">
        <v>225</v>
      </c>
      <c r="Z760">
        <v>0</v>
      </c>
      <c r="AA760">
        <v>0</v>
      </c>
      <c r="AB760">
        <v>0</v>
      </c>
      <c r="AE760">
        <v>0</v>
      </c>
    </row>
    <row r="761" spans="2:31" x14ac:dyDescent="0.35">
      <c r="B761" s="83"/>
      <c r="C761" s="84"/>
      <c r="D761" s="73"/>
      <c r="E761" s="73"/>
      <c r="F761" s="73"/>
      <c r="G761" s="73"/>
      <c r="H761" s="73"/>
      <c r="I761" s="73"/>
      <c r="J761" s="73"/>
      <c r="K761" s="73"/>
      <c r="L761" s="73"/>
      <c r="M761" s="73"/>
      <c r="N761" s="73"/>
      <c r="U761">
        <v>2017</v>
      </c>
      <c r="V761" s="15">
        <v>42805</v>
      </c>
      <c r="W761" t="s">
        <v>268</v>
      </c>
      <c r="X761" t="s">
        <v>230</v>
      </c>
      <c r="Y761" t="s">
        <v>225</v>
      </c>
      <c r="Z761">
        <v>0</v>
      </c>
      <c r="AA761">
        <v>0</v>
      </c>
      <c r="AB761">
        <v>0</v>
      </c>
      <c r="AE761">
        <v>0</v>
      </c>
    </row>
    <row r="762" spans="2:31" x14ac:dyDescent="0.35">
      <c r="B762" s="83"/>
      <c r="C762" s="84"/>
      <c r="D762" s="73"/>
      <c r="E762" s="73"/>
      <c r="F762" s="73"/>
      <c r="G762" s="73"/>
      <c r="H762" s="73"/>
      <c r="I762" s="73"/>
      <c r="J762" s="73"/>
      <c r="K762" s="73"/>
      <c r="L762" s="73"/>
      <c r="M762" s="73"/>
      <c r="N762" s="73"/>
      <c r="U762">
        <v>2017</v>
      </c>
      <c r="V762" s="15">
        <v>42806</v>
      </c>
      <c r="W762" t="s">
        <v>268</v>
      </c>
      <c r="X762" t="s">
        <v>230</v>
      </c>
      <c r="Y762" t="s">
        <v>225</v>
      </c>
      <c r="Z762">
        <v>0</v>
      </c>
      <c r="AA762">
        <v>0</v>
      </c>
      <c r="AB762">
        <v>0</v>
      </c>
      <c r="AE762">
        <v>0</v>
      </c>
    </row>
    <row r="763" spans="2:31" x14ac:dyDescent="0.35">
      <c r="B763" s="83"/>
      <c r="C763" s="84"/>
      <c r="D763" s="73"/>
      <c r="E763" s="73"/>
      <c r="F763" s="73"/>
      <c r="G763" s="73"/>
      <c r="H763" s="73"/>
      <c r="I763" s="73"/>
      <c r="J763" s="73"/>
      <c r="K763" s="73"/>
      <c r="L763" s="73"/>
      <c r="M763" s="73"/>
      <c r="N763" s="73"/>
      <c r="U763">
        <v>2017</v>
      </c>
      <c r="V763" s="15">
        <v>42807</v>
      </c>
      <c r="W763" t="s">
        <v>268</v>
      </c>
      <c r="X763" t="s">
        <v>230</v>
      </c>
      <c r="Y763" t="s">
        <v>225</v>
      </c>
      <c r="Z763">
        <v>0</v>
      </c>
      <c r="AA763">
        <v>0</v>
      </c>
      <c r="AB763">
        <v>0</v>
      </c>
      <c r="AE763">
        <v>0</v>
      </c>
    </row>
    <row r="764" spans="2:31" x14ac:dyDescent="0.35">
      <c r="B764" s="83"/>
      <c r="C764" s="84"/>
      <c r="D764" s="73"/>
      <c r="E764" s="73"/>
      <c r="F764" s="73"/>
      <c r="G764" s="73"/>
      <c r="H764" s="73"/>
      <c r="I764" s="73"/>
      <c r="J764" s="73"/>
      <c r="K764" s="73"/>
      <c r="L764" s="73"/>
      <c r="M764" s="73"/>
      <c r="N764" s="73"/>
      <c r="U764">
        <v>2017</v>
      </c>
      <c r="V764" s="15">
        <v>42808</v>
      </c>
      <c r="W764" t="s">
        <v>268</v>
      </c>
      <c r="X764" t="s">
        <v>230</v>
      </c>
      <c r="Y764" t="s">
        <v>225</v>
      </c>
      <c r="Z764">
        <v>0</v>
      </c>
      <c r="AA764">
        <v>0</v>
      </c>
      <c r="AB764">
        <v>0</v>
      </c>
      <c r="AE764">
        <v>0</v>
      </c>
    </row>
    <row r="765" spans="2:31" x14ac:dyDescent="0.35">
      <c r="B765" s="83"/>
      <c r="C765" s="84"/>
      <c r="D765" s="73"/>
      <c r="E765" s="73"/>
      <c r="F765" s="73"/>
      <c r="G765" s="73"/>
      <c r="H765" s="73"/>
      <c r="I765" s="73"/>
      <c r="J765" s="73"/>
      <c r="K765" s="73"/>
      <c r="L765" s="73"/>
      <c r="M765" s="73"/>
      <c r="N765" s="73"/>
      <c r="U765">
        <v>2017</v>
      </c>
      <c r="V765" s="15">
        <v>42809</v>
      </c>
      <c r="W765" t="s">
        <v>268</v>
      </c>
      <c r="X765" t="s">
        <v>230</v>
      </c>
      <c r="Y765" t="s">
        <v>225</v>
      </c>
      <c r="Z765">
        <v>0</v>
      </c>
      <c r="AA765">
        <v>0</v>
      </c>
      <c r="AB765">
        <v>0</v>
      </c>
      <c r="AE765">
        <v>0</v>
      </c>
    </row>
    <row r="766" spans="2:31" x14ac:dyDescent="0.35">
      <c r="B766" s="83"/>
      <c r="C766" s="84"/>
      <c r="D766" s="73"/>
      <c r="E766" s="73"/>
      <c r="F766" s="73"/>
      <c r="G766" s="73"/>
      <c r="H766" s="73"/>
      <c r="I766" s="73"/>
      <c r="J766" s="73"/>
      <c r="K766" s="73"/>
      <c r="L766" s="73"/>
      <c r="M766" s="73"/>
      <c r="N766" s="73"/>
      <c r="U766">
        <v>2017</v>
      </c>
      <c r="V766" s="15">
        <v>42810</v>
      </c>
      <c r="W766" t="s">
        <v>268</v>
      </c>
      <c r="X766" t="s">
        <v>230</v>
      </c>
      <c r="Y766" t="s">
        <v>225</v>
      </c>
      <c r="Z766">
        <v>0</v>
      </c>
      <c r="AA766">
        <v>0</v>
      </c>
      <c r="AB766">
        <v>0</v>
      </c>
      <c r="AE766">
        <v>0</v>
      </c>
    </row>
    <row r="767" spans="2:31" x14ac:dyDescent="0.35">
      <c r="B767" s="83"/>
      <c r="C767" s="84"/>
      <c r="D767" s="73"/>
      <c r="E767" s="73"/>
      <c r="F767" s="73"/>
      <c r="G767" s="73"/>
      <c r="H767" s="73"/>
      <c r="I767" s="73"/>
      <c r="J767" s="73"/>
      <c r="K767" s="73"/>
      <c r="L767" s="73"/>
      <c r="M767" s="73"/>
      <c r="N767" s="73"/>
      <c r="U767">
        <v>2017</v>
      </c>
      <c r="V767" s="15">
        <v>42811</v>
      </c>
      <c r="W767" t="s">
        <v>268</v>
      </c>
      <c r="X767" t="s">
        <v>230</v>
      </c>
      <c r="Y767" t="s">
        <v>225</v>
      </c>
      <c r="Z767">
        <v>0</v>
      </c>
      <c r="AA767">
        <v>0</v>
      </c>
      <c r="AB767">
        <v>0</v>
      </c>
      <c r="AE767">
        <v>0</v>
      </c>
    </row>
    <row r="768" spans="2:31" x14ac:dyDescent="0.35">
      <c r="B768" s="83"/>
      <c r="C768" s="84"/>
      <c r="D768" s="73"/>
      <c r="E768" s="73"/>
      <c r="F768" s="73"/>
      <c r="G768" s="73"/>
      <c r="H768" s="73"/>
      <c r="I768" s="73"/>
      <c r="J768" s="73"/>
      <c r="K768" s="73"/>
      <c r="L768" s="73"/>
      <c r="M768" s="73"/>
      <c r="N768" s="73"/>
      <c r="U768">
        <v>2017</v>
      </c>
      <c r="V768" s="15">
        <v>42812</v>
      </c>
      <c r="W768" t="s">
        <v>268</v>
      </c>
      <c r="X768" t="s">
        <v>230</v>
      </c>
      <c r="Y768" t="s">
        <v>225</v>
      </c>
      <c r="Z768">
        <v>0</v>
      </c>
      <c r="AA768">
        <v>0</v>
      </c>
      <c r="AB768">
        <v>0</v>
      </c>
      <c r="AE768">
        <v>0</v>
      </c>
    </row>
    <row r="769" spans="2:31" x14ac:dyDescent="0.35">
      <c r="B769" s="83"/>
      <c r="C769" s="84"/>
      <c r="D769" s="73"/>
      <c r="E769" s="73"/>
      <c r="F769" s="73"/>
      <c r="G769" s="73"/>
      <c r="H769" s="73"/>
      <c r="I769" s="73"/>
      <c r="J769" s="73"/>
      <c r="K769" s="73"/>
      <c r="L769" s="73"/>
      <c r="M769" s="73"/>
      <c r="N769" s="73"/>
      <c r="U769">
        <v>2017</v>
      </c>
      <c r="V769" s="15">
        <v>42813</v>
      </c>
      <c r="W769" t="s">
        <v>268</v>
      </c>
      <c r="X769" t="s">
        <v>230</v>
      </c>
      <c r="Y769" t="s">
        <v>225</v>
      </c>
      <c r="Z769">
        <v>0</v>
      </c>
      <c r="AA769">
        <v>0</v>
      </c>
      <c r="AB769">
        <v>0</v>
      </c>
      <c r="AE769">
        <v>0</v>
      </c>
    </row>
    <row r="770" spans="2:31" x14ac:dyDescent="0.35">
      <c r="B770" s="83"/>
      <c r="C770" s="84"/>
      <c r="D770" s="73"/>
      <c r="E770" s="73"/>
      <c r="F770" s="73"/>
      <c r="G770" s="73"/>
      <c r="H770" s="73"/>
      <c r="I770" s="73"/>
      <c r="J770" s="73"/>
      <c r="K770" s="73"/>
      <c r="L770" s="73"/>
      <c r="M770" s="73"/>
      <c r="N770" s="73"/>
      <c r="U770">
        <v>2017</v>
      </c>
      <c r="V770" s="15">
        <v>42814</v>
      </c>
      <c r="W770" t="s">
        <v>268</v>
      </c>
      <c r="X770" t="s">
        <v>230</v>
      </c>
      <c r="Y770" t="s">
        <v>225</v>
      </c>
      <c r="Z770">
        <v>0</v>
      </c>
      <c r="AA770">
        <v>0</v>
      </c>
      <c r="AB770">
        <v>0</v>
      </c>
      <c r="AE770">
        <v>0</v>
      </c>
    </row>
    <row r="771" spans="2:31" x14ac:dyDescent="0.35">
      <c r="B771" s="83"/>
      <c r="C771" s="84"/>
      <c r="D771" s="73"/>
      <c r="E771" s="73"/>
      <c r="F771" s="73"/>
      <c r="G771" s="73"/>
      <c r="H771" s="73"/>
      <c r="I771" s="73"/>
      <c r="J771" s="73"/>
      <c r="K771" s="73"/>
      <c r="L771" s="73"/>
      <c r="M771" s="73"/>
      <c r="N771" s="73"/>
      <c r="U771">
        <v>2017</v>
      </c>
      <c r="V771" s="15">
        <v>42815</v>
      </c>
      <c r="W771" t="s">
        <v>268</v>
      </c>
      <c r="X771" t="s">
        <v>230</v>
      </c>
      <c r="Y771" t="s">
        <v>225</v>
      </c>
      <c r="Z771">
        <v>0</v>
      </c>
      <c r="AA771">
        <v>0</v>
      </c>
      <c r="AB771">
        <v>0</v>
      </c>
      <c r="AE771">
        <v>0</v>
      </c>
    </row>
    <row r="772" spans="2:31" x14ac:dyDescent="0.35">
      <c r="B772" s="83"/>
      <c r="C772" s="84"/>
      <c r="D772" s="73"/>
      <c r="E772" s="73"/>
      <c r="F772" s="73"/>
      <c r="G772" s="73"/>
      <c r="H772" s="73"/>
      <c r="I772" s="73"/>
      <c r="J772" s="73"/>
      <c r="K772" s="73"/>
      <c r="L772" s="73"/>
      <c r="M772" s="73"/>
      <c r="N772" s="73"/>
      <c r="U772">
        <v>2017</v>
      </c>
      <c r="V772" s="15">
        <v>42816</v>
      </c>
      <c r="W772" t="s">
        <v>268</v>
      </c>
      <c r="X772" t="s">
        <v>230</v>
      </c>
      <c r="Y772" t="s">
        <v>225</v>
      </c>
      <c r="Z772">
        <v>2.4700000000000002</v>
      </c>
      <c r="AA772">
        <v>2.73</v>
      </c>
      <c r="AB772">
        <v>0.26</v>
      </c>
      <c r="AE772">
        <v>2730</v>
      </c>
    </row>
    <row r="773" spans="2:31" x14ac:dyDescent="0.35">
      <c r="B773" s="83"/>
      <c r="C773" s="84"/>
      <c r="D773" s="73"/>
      <c r="E773" s="73"/>
      <c r="F773" s="73"/>
      <c r="G773" s="73"/>
      <c r="H773" s="73"/>
      <c r="I773" s="73"/>
      <c r="J773" s="73"/>
      <c r="K773" s="73"/>
      <c r="L773" s="73"/>
      <c r="M773" s="73"/>
      <c r="N773" s="73"/>
      <c r="U773">
        <v>2017</v>
      </c>
      <c r="V773" s="15">
        <v>42817</v>
      </c>
      <c r="W773" t="s">
        <v>268</v>
      </c>
      <c r="X773" t="s">
        <v>230</v>
      </c>
      <c r="Y773" t="s">
        <v>225</v>
      </c>
      <c r="Z773">
        <v>12.97</v>
      </c>
      <c r="AA773">
        <v>14.33</v>
      </c>
      <c r="AB773">
        <v>1.36</v>
      </c>
      <c r="AE773">
        <v>14330</v>
      </c>
    </row>
    <row r="774" spans="2:31" x14ac:dyDescent="0.35">
      <c r="B774" s="83"/>
      <c r="C774" s="84"/>
      <c r="D774" s="73"/>
      <c r="E774" s="73"/>
      <c r="F774" s="73"/>
      <c r="G774" s="73"/>
      <c r="H774" s="73"/>
      <c r="I774" s="73"/>
      <c r="J774" s="73"/>
      <c r="K774" s="73"/>
      <c r="L774" s="73"/>
      <c r="M774" s="73"/>
      <c r="N774" s="73"/>
      <c r="U774">
        <v>2017</v>
      </c>
      <c r="V774" s="15">
        <v>42818</v>
      </c>
      <c r="W774" t="s">
        <v>268</v>
      </c>
      <c r="X774" t="s">
        <v>230</v>
      </c>
      <c r="Y774" t="s">
        <v>225</v>
      </c>
      <c r="Z774">
        <v>23.02</v>
      </c>
      <c r="AA774">
        <v>25.43</v>
      </c>
      <c r="AB774">
        <v>2.41</v>
      </c>
      <c r="AE774">
        <v>25430</v>
      </c>
    </row>
    <row r="775" spans="2:31" x14ac:dyDescent="0.35">
      <c r="B775" s="83"/>
      <c r="C775" s="84"/>
      <c r="D775" s="73"/>
      <c r="E775" s="73"/>
      <c r="F775" s="73"/>
      <c r="G775" s="73"/>
      <c r="H775" s="73"/>
      <c r="I775" s="73"/>
      <c r="J775" s="73"/>
      <c r="K775" s="73"/>
      <c r="L775" s="73"/>
      <c r="M775" s="73"/>
      <c r="N775" s="73"/>
      <c r="U775">
        <v>2017</v>
      </c>
      <c r="V775" s="15">
        <v>42819</v>
      </c>
      <c r="W775" t="s">
        <v>268</v>
      </c>
      <c r="X775" t="s">
        <v>230</v>
      </c>
      <c r="Y775" t="s">
        <v>225</v>
      </c>
      <c r="Z775">
        <v>34.840000000000003</v>
      </c>
      <c r="AA775">
        <v>38.49</v>
      </c>
      <c r="AB775">
        <v>3.65</v>
      </c>
      <c r="AE775">
        <v>38490</v>
      </c>
    </row>
    <row r="776" spans="2:31" x14ac:dyDescent="0.35">
      <c r="B776" s="83"/>
      <c r="C776" s="84"/>
      <c r="D776" s="73"/>
      <c r="E776" s="73"/>
      <c r="F776" s="73"/>
      <c r="G776" s="73"/>
      <c r="H776" s="73"/>
      <c r="I776" s="73"/>
      <c r="J776" s="73"/>
      <c r="K776" s="73"/>
      <c r="L776" s="73"/>
      <c r="M776" s="73"/>
      <c r="N776" s="73"/>
      <c r="U776">
        <v>2017</v>
      </c>
      <c r="V776" s="15">
        <v>42820</v>
      </c>
      <c r="W776" t="s">
        <v>268</v>
      </c>
      <c r="X776" t="s">
        <v>230</v>
      </c>
      <c r="Y776" t="s">
        <v>225</v>
      </c>
      <c r="Z776">
        <v>44.4</v>
      </c>
      <c r="AA776">
        <v>49.04</v>
      </c>
      <c r="AB776">
        <v>4.6500000000000004</v>
      </c>
      <c r="AE776">
        <v>49040</v>
      </c>
    </row>
    <row r="777" spans="2:31" x14ac:dyDescent="0.35">
      <c r="B777" s="83"/>
      <c r="C777" s="84"/>
      <c r="D777" s="73"/>
      <c r="E777" s="73"/>
      <c r="F777" s="73"/>
      <c r="G777" s="73"/>
      <c r="H777" s="73"/>
      <c r="I777" s="73"/>
      <c r="J777" s="73"/>
      <c r="K777" s="73"/>
      <c r="L777" s="73"/>
      <c r="M777" s="73"/>
      <c r="N777" s="73"/>
      <c r="U777">
        <v>2017</v>
      </c>
      <c r="V777" s="15">
        <v>42821</v>
      </c>
      <c r="W777" t="s">
        <v>268</v>
      </c>
      <c r="X777" t="s">
        <v>230</v>
      </c>
      <c r="Y777" t="s">
        <v>225</v>
      </c>
      <c r="Z777">
        <v>56.62</v>
      </c>
      <c r="AA777">
        <v>62.55</v>
      </c>
      <c r="AB777">
        <v>5.93</v>
      </c>
      <c r="AE777">
        <v>62550</v>
      </c>
    </row>
    <row r="778" spans="2:31" x14ac:dyDescent="0.35">
      <c r="B778" s="83"/>
      <c r="C778" s="84"/>
      <c r="D778" s="73"/>
      <c r="E778" s="73"/>
      <c r="F778" s="73"/>
      <c r="G778" s="73"/>
      <c r="H778" s="73"/>
      <c r="I778" s="73"/>
      <c r="J778" s="73"/>
      <c r="K778" s="73"/>
      <c r="L778" s="73"/>
      <c r="M778" s="73"/>
      <c r="N778" s="73"/>
      <c r="U778">
        <v>2017</v>
      </c>
      <c r="V778" s="15">
        <v>42822</v>
      </c>
      <c r="W778" t="s">
        <v>268</v>
      </c>
      <c r="X778" t="s">
        <v>230</v>
      </c>
      <c r="Y778" t="s">
        <v>225</v>
      </c>
      <c r="Z778">
        <v>66.77</v>
      </c>
      <c r="AA778">
        <v>73.77</v>
      </c>
      <c r="AB778">
        <v>6.99</v>
      </c>
      <c r="AE778">
        <v>73770</v>
      </c>
    </row>
    <row r="779" spans="2:31" x14ac:dyDescent="0.35">
      <c r="B779" s="83"/>
      <c r="C779" s="84"/>
      <c r="D779" s="73"/>
      <c r="E779" s="73"/>
      <c r="F779" s="73"/>
      <c r="G779" s="73"/>
      <c r="H779" s="73"/>
      <c r="I779" s="73"/>
      <c r="J779" s="73"/>
      <c r="K779" s="73"/>
      <c r="L779" s="73"/>
      <c r="M779" s="73"/>
      <c r="N779" s="73"/>
      <c r="U779">
        <v>2017</v>
      </c>
      <c r="V779" s="15">
        <v>42823</v>
      </c>
      <c r="W779" t="s">
        <v>268</v>
      </c>
      <c r="X779" t="s">
        <v>230</v>
      </c>
      <c r="Y779" t="s">
        <v>225</v>
      </c>
      <c r="Z779">
        <v>77.599999999999994</v>
      </c>
      <c r="AA779">
        <v>85.72</v>
      </c>
      <c r="AB779">
        <v>8.1300000000000008</v>
      </c>
      <c r="AE779">
        <v>85720</v>
      </c>
    </row>
    <row r="780" spans="2:31" x14ac:dyDescent="0.35">
      <c r="B780" s="83"/>
      <c r="C780" s="84"/>
      <c r="D780" s="73"/>
      <c r="E780" s="73"/>
      <c r="F780" s="73"/>
      <c r="G780" s="73"/>
      <c r="H780" s="73"/>
      <c r="I780" s="73"/>
      <c r="J780" s="73"/>
      <c r="K780" s="73"/>
      <c r="L780" s="73"/>
      <c r="M780" s="73"/>
      <c r="N780" s="73"/>
      <c r="U780">
        <v>2017</v>
      </c>
      <c r="V780" s="15">
        <v>42824</v>
      </c>
      <c r="W780" t="s">
        <v>268</v>
      </c>
      <c r="X780" t="s">
        <v>230</v>
      </c>
      <c r="Y780" t="s">
        <v>225</v>
      </c>
      <c r="Z780">
        <v>88.6</v>
      </c>
      <c r="AA780">
        <v>97.88</v>
      </c>
      <c r="AB780">
        <v>9.2799999999999994</v>
      </c>
      <c r="AE780">
        <v>97880</v>
      </c>
    </row>
    <row r="781" spans="2:31" x14ac:dyDescent="0.35">
      <c r="B781" s="83"/>
      <c r="C781" s="84"/>
      <c r="D781" s="73"/>
      <c r="E781" s="73"/>
      <c r="F781" s="73"/>
      <c r="G781" s="73"/>
      <c r="H781" s="73"/>
      <c r="I781" s="73"/>
      <c r="J781" s="73"/>
      <c r="K781" s="73"/>
      <c r="L781" s="73"/>
      <c r="M781" s="73"/>
      <c r="N781" s="73"/>
      <c r="U781">
        <v>2017</v>
      </c>
      <c r="V781" s="15">
        <v>42825</v>
      </c>
      <c r="W781" t="s">
        <v>268</v>
      </c>
      <c r="X781" t="s">
        <v>230</v>
      </c>
      <c r="Y781" t="s">
        <v>225</v>
      </c>
      <c r="Z781">
        <v>100.07</v>
      </c>
      <c r="AA781">
        <v>110.55</v>
      </c>
      <c r="AB781">
        <v>10.48</v>
      </c>
      <c r="AE781">
        <v>110550</v>
      </c>
    </row>
    <row r="782" spans="2:31" x14ac:dyDescent="0.35">
      <c r="B782" s="83"/>
      <c r="C782" s="84"/>
      <c r="D782" s="73"/>
      <c r="E782" s="73"/>
      <c r="F782" s="73"/>
      <c r="G782" s="73"/>
      <c r="H782" s="73"/>
      <c r="I782" s="73"/>
      <c r="J782" s="73"/>
      <c r="K782" s="73"/>
      <c r="L782" s="73"/>
      <c r="M782" s="73"/>
      <c r="N782" s="73"/>
      <c r="U782">
        <v>2017</v>
      </c>
      <c r="V782" s="15">
        <v>42826</v>
      </c>
      <c r="W782" t="s">
        <v>269</v>
      </c>
      <c r="X782" t="s">
        <v>230</v>
      </c>
      <c r="Y782" t="s">
        <v>225</v>
      </c>
      <c r="Z782">
        <v>109.93</v>
      </c>
      <c r="AA782">
        <v>121.44</v>
      </c>
      <c r="AB782">
        <v>11.51</v>
      </c>
      <c r="AE782">
        <v>121440</v>
      </c>
    </row>
    <row r="783" spans="2:31" x14ac:dyDescent="0.35">
      <c r="B783" s="83"/>
      <c r="C783" s="84"/>
      <c r="D783" s="73"/>
      <c r="E783" s="73"/>
      <c r="F783" s="73"/>
      <c r="G783" s="73"/>
      <c r="H783" s="73"/>
      <c r="I783" s="73"/>
      <c r="J783" s="73"/>
      <c r="K783" s="73"/>
      <c r="L783" s="73"/>
      <c r="M783" s="73"/>
      <c r="N783" s="73"/>
      <c r="U783">
        <v>2017</v>
      </c>
      <c r="V783" s="15">
        <v>42827</v>
      </c>
      <c r="W783" t="s">
        <v>269</v>
      </c>
      <c r="X783" t="s">
        <v>230</v>
      </c>
      <c r="Y783" t="s">
        <v>225</v>
      </c>
      <c r="Z783">
        <v>120.07</v>
      </c>
      <c r="AA783">
        <v>132.63999999999999</v>
      </c>
      <c r="AB783">
        <v>12.57</v>
      </c>
      <c r="AE783">
        <v>132640</v>
      </c>
    </row>
    <row r="784" spans="2:31" x14ac:dyDescent="0.35">
      <c r="B784" s="83"/>
      <c r="C784" s="84"/>
      <c r="D784" s="73"/>
      <c r="E784" s="73"/>
      <c r="F784" s="73"/>
      <c r="G784" s="73"/>
      <c r="H784" s="73"/>
      <c r="I784" s="73"/>
      <c r="J784" s="73"/>
      <c r="K784" s="73"/>
      <c r="L784" s="73"/>
      <c r="M784" s="73"/>
      <c r="N784" s="73"/>
      <c r="U784">
        <v>2017</v>
      </c>
      <c r="V784" s="15">
        <v>42828</v>
      </c>
      <c r="W784" t="s">
        <v>269</v>
      </c>
      <c r="X784" t="s">
        <v>230</v>
      </c>
      <c r="Y784" t="s">
        <v>225</v>
      </c>
      <c r="Z784">
        <v>130.46</v>
      </c>
      <c r="AA784">
        <v>144.12</v>
      </c>
      <c r="AB784">
        <v>13.66</v>
      </c>
      <c r="AE784">
        <v>144120</v>
      </c>
    </row>
    <row r="785" spans="2:31" x14ac:dyDescent="0.35">
      <c r="B785" s="83"/>
      <c r="C785" s="84"/>
      <c r="D785" s="73"/>
      <c r="E785" s="73"/>
      <c r="F785" s="73"/>
      <c r="G785" s="73"/>
      <c r="H785" s="73"/>
      <c r="I785" s="73"/>
      <c r="J785" s="73"/>
      <c r="K785" s="73"/>
      <c r="L785" s="73"/>
      <c r="M785" s="73"/>
      <c r="N785" s="73"/>
      <c r="U785">
        <v>2017</v>
      </c>
      <c r="V785" s="15">
        <v>42829</v>
      </c>
      <c r="W785" t="s">
        <v>269</v>
      </c>
      <c r="X785" t="s">
        <v>230</v>
      </c>
      <c r="Y785" t="s">
        <v>225</v>
      </c>
      <c r="Z785">
        <v>140.77000000000001</v>
      </c>
      <c r="AA785">
        <v>155.51</v>
      </c>
      <c r="AB785">
        <v>14.74</v>
      </c>
      <c r="AE785">
        <v>155510</v>
      </c>
    </row>
    <row r="786" spans="2:31" x14ac:dyDescent="0.35">
      <c r="B786" s="83"/>
      <c r="C786" s="84"/>
      <c r="D786" s="73"/>
      <c r="E786" s="73"/>
      <c r="F786" s="73"/>
      <c r="G786" s="73"/>
      <c r="H786" s="73"/>
      <c r="I786" s="73"/>
      <c r="J786" s="73"/>
      <c r="K786" s="73"/>
      <c r="L786" s="73"/>
      <c r="M786" s="73"/>
      <c r="N786" s="73"/>
      <c r="U786">
        <v>2017</v>
      </c>
      <c r="V786" s="15">
        <v>42830</v>
      </c>
      <c r="W786" t="s">
        <v>269</v>
      </c>
      <c r="X786" t="s">
        <v>230</v>
      </c>
      <c r="Y786" t="s">
        <v>225</v>
      </c>
      <c r="Z786">
        <v>152.81</v>
      </c>
      <c r="AA786">
        <v>168.82</v>
      </c>
      <c r="AB786">
        <v>16</v>
      </c>
      <c r="AE786">
        <v>168820</v>
      </c>
    </row>
    <row r="787" spans="2:31" x14ac:dyDescent="0.35">
      <c r="B787" s="83"/>
      <c r="C787" s="84"/>
      <c r="D787" s="73"/>
      <c r="E787" s="73"/>
      <c r="F787" s="73"/>
      <c r="G787" s="73"/>
      <c r="H787" s="73"/>
      <c r="I787" s="73"/>
      <c r="J787" s="73"/>
      <c r="K787" s="73"/>
      <c r="L787" s="73"/>
      <c r="M787" s="73"/>
      <c r="N787" s="73"/>
      <c r="U787">
        <v>2017</v>
      </c>
      <c r="V787" s="15">
        <v>42831</v>
      </c>
      <c r="W787" t="s">
        <v>269</v>
      </c>
      <c r="X787" t="s">
        <v>230</v>
      </c>
      <c r="Y787" t="s">
        <v>225</v>
      </c>
      <c r="Z787">
        <v>164.01</v>
      </c>
      <c r="AA787">
        <v>181.18</v>
      </c>
      <c r="AB787">
        <v>17.170000000000002</v>
      </c>
      <c r="AE787">
        <v>181180</v>
      </c>
    </row>
    <row r="788" spans="2:31" x14ac:dyDescent="0.35">
      <c r="B788" s="83"/>
      <c r="C788" s="84"/>
      <c r="D788" s="73"/>
      <c r="E788" s="73"/>
      <c r="F788" s="73"/>
      <c r="G788" s="73"/>
      <c r="H788" s="73"/>
      <c r="I788" s="73"/>
      <c r="J788" s="73"/>
      <c r="K788" s="73"/>
      <c r="L788" s="73"/>
      <c r="M788" s="73"/>
      <c r="N788" s="73"/>
      <c r="U788">
        <v>2017</v>
      </c>
      <c r="V788" s="15">
        <v>42832</v>
      </c>
      <c r="W788" t="s">
        <v>269</v>
      </c>
      <c r="X788" t="s">
        <v>230</v>
      </c>
      <c r="Y788" t="s">
        <v>225</v>
      </c>
      <c r="Z788">
        <v>174.46</v>
      </c>
      <c r="AA788">
        <v>192.73</v>
      </c>
      <c r="AB788">
        <v>18.27</v>
      </c>
      <c r="AE788">
        <v>192730</v>
      </c>
    </row>
    <row r="789" spans="2:31" x14ac:dyDescent="0.35">
      <c r="B789" s="83"/>
      <c r="C789" s="84"/>
      <c r="D789" s="73"/>
      <c r="E789" s="73"/>
      <c r="F789" s="73"/>
      <c r="G789" s="73"/>
      <c r="H789" s="73"/>
      <c r="I789" s="73"/>
      <c r="J789" s="73"/>
      <c r="K789" s="73"/>
      <c r="L789" s="73"/>
      <c r="M789" s="73"/>
      <c r="N789" s="73"/>
      <c r="U789">
        <v>2017</v>
      </c>
      <c r="V789" s="15">
        <v>42833</v>
      </c>
      <c r="W789" t="s">
        <v>269</v>
      </c>
      <c r="X789" t="s">
        <v>230</v>
      </c>
      <c r="Y789" t="s">
        <v>225</v>
      </c>
      <c r="Z789">
        <v>183.87</v>
      </c>
      <c r="AA789">
        <v>203.13</v>
      </c>
      <c r="AB789">
        <v>19.25</v>
      </c>
      <c r="AE789">
        <v>203130</v>
      </c>
    </row>
    <row r="790" spans="2:31" x14ac:dyDescent="0.35">
      <c r="B790" s="83"/>
      <c r="C790" s="84"/>
      <c r="D790" s="73"/>
      <c r="E790" s="73"/>
      <c r="F790" s="73"/>
      <c r="G790" s="73"/>
      <c r="H790" s="73"/>
      <c r="I790" s="73"/>
      <c r="J790" s="73"/>
      <c r="K790" s="73"/>
      <c r="L790" s="73"/>
      <c r="M790" s="73"/>
      <c r="N790" s="73"/>
      <c r="U790">
        <v>2017</v>
      </c>
      <c r="V790" s="15">
        <v>42834</v>
      </c>
      <c r="W790" t="s">
        <v>269</v>
      </c>
      <c r="X790" t="s">
        <v>230</v>
      </c>
      <c r="Y790" t="s">
        <v>225</v>
      </c>
      <c r="Z790">
        <v>195.04</v>
      </c>
      <c r="AA790">
        <v>215.47</v>
      </c>
      <c r="AB790">
        <v>20.420000000000002</v>
      </c>
      <c r="AE790">
        <v>215470</v>
      </c>
    </row>
    <row r="791" spans="2:31" x14ac:dyDescent="0.35">
      <c r="B791" s="83"/>
      <c r="C791" s="84"/>
      <c r="D791" s="73"/>
      <c r="E791" s="73"/>
      <c r="F791" s="73"/>
      <c r="G791" s="73"/>
      <c r="H791" s="73"/>
      <c r="I791" s="73"/>
      <c r="J791" s="73"/>
      <c r="K791" s="73"/>
      <c r="L791" s="73"/>
      <c r="M791" s="73"/>
      <c r="N791" s="73"/>
      <c r="U791">
        <v>2017</v>
      </c>
      <c r="V791" s="15">
        <v>42835</v>
      </c>
      <c r="W791" t="s">
        <v>269</v>
      </c>
      <c r="X791" t="s">
        <v>230</v>
      </c>
      <c r="Y791" t="s">
        <v>225</v>
      </c>
      <c r="Z791">
        <v>205.22</v>
      </c>
      <c r="AA791">
        <v>226.71</v>
      </c>
      <c r="AB791">
        <v>21.49</v>
      </c>
      <c r="AE791">
        <v>226710</v>
      </c>
    </row>
    <row r="792" spans="2:31" x14ac:dyDescent="0.35">
      <c r="B792" s="83"/>
      <c r="C792" s="84"/>
      <c r="D792" s="73"/>
      <c r="E792" s="73"/>
      <c r="F792" s="73"/>
      <c r="G792" s="73"/>
      <c r="H792" s="73"/>
      <c r="I792" s="73"/>
      <c r="J792" s="73"/>
      <c r="K792" s="73"/>
      <c r="L792" s="73"/>
      <c r="M792" s="73"/>
      <c r="N792" s="73"/>
      <c r="U792">
        <v>2017</v>
      </c>
      <c r="V792" s="15">
        <v>42836</v>
      </c>
      <c r="W792" t="s">
        <v>269</v>
      </c>
      <c r="X792" t="s">
        <v>230</v>
      </c>
      <c r="Y792" t="s">
        <v>225</v>
      </c>
      <c r="Z792">
        <v>216.6</v>
      </c>
      <c r="AA792">
        <v>239.28</v>
      </c>
      <c r="AB792">
        <v>22.68</v>
      </c>
      <c r="AE792">
        <v>239280</v>
      </c>
    </row>
    <row r="793" spans="2:31" x14ac:dyDescent="0.35">
      <c r="B793" s="83"/>
      <c r="C793" s="84"/>
      <c r="D793" s="73"/>
      <c r="E793" s="73"/>
      <c r="F793" s="73"/>
      <c r="G793" s="73"/>
      <c r="H793" s="73"/>
      <c r="I793" s="73"/>
      <c r="J793" s="73"/>
      <c r="K793" s="73"/>
      <c r="L793" s="73"/>
      <c r="M793" s="73"/>
      <c r="N793" s="73"/>
      <c r="U793">
        <v>2017</v>
      </c>
      <c r="V793" s="15">
        <v>42837</v>
      </c>
      <c r="W793" t="s">
        <v>269</v>
      </c>
      <c r="X793" t="s">
        <v>230</v>
      </c>
      <c r="Y793" t="s">
        <v>225</v>
      </c>
      <c r="Z793">
        <v>217.67</v>
      </c>
      <c r="AA793">
        <v>240.46</v>
      </c>
      <c r="AB793">
        <v>22.79</v>
      </c>
      <c r="AE793">
        <v>240460</v>
      </c>
    </row>
    <row r="794" spans="2:31" x14ac:dyDescent="0.35">
      <c r="B794" s="83"/>
      <c r="C794" s="84"/>
      <c r="D794" s="73"/>
      <c r="E794" s="73"/>
      <c r="F794" s="73"/>
      <c r="G794" s="73"/>
      <c r="H794" s="73"/>
      <c r="I794" s="73"/>
      <c r="J794" s="73"/>
      <c r="K794" s="73"/>
      <c r="L794" s="73"/>
      <c r="M794" s="73"/>
      <c r="N794" s="73"/>
      <c r="U794">
        <v>2017</v>
      </c>
      <c r="V794" s="15">
        <v>42838</v>
      </c>
      <c r="W794" t="s">
        <v>269</v>
      </c>
      <c r="X794" t="s">
        <v>230</v>
      </c>
      <c r="Y794" t="s">
        <v>225</v>
      </c>
      <c r="Z794">
        <v>218.52</v>
      </c>
      <c r="AA794">
        <v>241.4</v>
      </c>
      <c r="AB794">
        <v>22.88</v>
      </c>
      <c r="AE794">
        <v>241400</v>
      </c>
    </row>
    <row r="795" spans="2:31" x14ac:dyDescent="0.35">
      <c r="B795" s="83"/>
      <c r="C795" s="84"/>
      <c r="D795" s="73"/>
      <c r="E795" s="73"/>
      <c r="F795" s="73"/>
      <c r="G795" s="73"/>
      <c r="H795" s="73"/>
      <c r="I795" s="73"/>
      <c r="J795" s="73"/>
      <c r="K795" s="73"/>
      <c r="L795" s="73"/>
      <c r="M795" s="73"/>
      <c r="N795" s="73"/>
      <c r="U795">
        <v>2017</v>
      </c>
      <c r="V795" s="15">
        <v>42839</v>
      </c>
      <c r="W795" t="s">
        <v>269</v>
      </c>
      <c r="X795" t="s">
        <v>230</v>
      </c>
      <c r="Y795" t="s">
        <v>225</v>
      </c>
      <c r="Z795">
        <v>218.2</v>
      </c>
      <c r="AA795">
        <v>241.05</v>
      </c>
      <c r="AB795">
        <v>22.85</v>
      </c>
      <c r="AE795">
        <v>241050</v>
      </c>
    </row>
    <row r="796" spans="2:31" x14ac:dyDescent="0.35">
      <c r="B796" s="83"/>
      <c r="C796" s="84"/>
      <c r="D796" s="73"/>
      <c r="E796" s="73"/>
      <c r="F796" s="73"/>
      <c r="G796" s="73"/>
      <c r="H796" s="73"/>
      <c r="I796" s="73"/>
      <c r="J796" s="73"/>
      <c r="K796" s="73"/>
      <c r="L796" s="73"/>
      <c r="M796" s="73"/>
      <c r="N796" s="73"/>
      <c r="U796">
        <v>2017</v>
      </c>
      <c r="V796" s="15">
        <v>42840</v>
      </c>
      <c r="W796" t="s">
        <v>269</v>
      </c>
      <c r="X796" t="s">
        <v>230</v>
      </c>
      <c r="Y796" t="s">
        <v>225</v>
      </c>
      <c r="Z796">
        <v>219.37</v>
      </c>
      <c r="AA796">
        <v>242.35</v>
      </c>
      <c r="AB796">
        <v>22.97</v>
      </c>
      <c r="AE796">
        <v>242350</v>
      </c>
    </row>
    <row r="797" spans="2:31" x14ac:dyDescent="0.35">
      <c r="B797" s="83"/>
      <c r="C797" s="84"/>
      <c r="D797" s="73"/>
      <c r="E797" s="73"/>
      <c r="F797" s="73"/>
      <c r="G797" s="73"/>
      <c r="H797" s="73"/>
      <c r="I797" s="73"/>
      <c r="J797" s="73"/>
      <c r="K797" s="73"/>
      <c r="L797" s="73"/>
      <c r="M797" s="73"/>
      <c r="N797" s="73"/>
      <c r="U797">
        <v>2017</v>
      </c>
      <c r="V797" s="15">
        <v>42841</v>
      </c>
      <c r="W797" t="s">
        <v>269</v>
      </c>
      <c r="X797" t="s">
        <v>230</v>
      </c>
      <c r="Y797" t="s">
        <v>225</v>
      </c>
      <c r="Z797">
        <v>221.79</v>
      </c>
      <c r="AA797">
        <v>245.01</v>
      </c>
      <c r="AB797">
        <v>23.22</v>
      </c>
      <c r="AE797">
        <v>245010</v>
      </c>
    </row>
    <row r="798" spans="2:31" x14ac:dyDescent="0.35">
      <c r="B798" s="83"/>
      <c r="C798" s="84"/>
      <c r="D798" s="73"/>
      <c r="E798" s="73"/>
      <c r="F798" s="73"/>
      <c r="G798" s="73"/>
      <c r="H798" s="73"/>
      <c r="I798" s="73"/>
      <c r="J798" s="73"/>
      <c r="K798" s="73"/>
      <c r="L798" s="73"/>
      <c r="M798" s="73"/>
      <c r="N798" s="73"/>
      <c r="U798">
        <v>2017</v>
      </c>
      <c r="V798" s="15">
        <v>42842</v>
      </c>
      <c r="W798" t="s">
        <v>269</v>
      </c>
      <c r="X798" t="s">
        <v>230</v>
      </c>
      <c r="Y798" t="s">
        <v>225</v>
      </c>
      <c r="Z798">
        <v>229.14</v>
      </c>
      <c r="AA798">
        <v>253.14</v>
      </c>
      <c r="AB798">
        <v>23.99</v>
      </c>
      <c r="AE798">
        <v>253140</v>
      </c>
    </row>
    <row r="799" spans="2:31" x14ac:dyDescent="0.35">
      <c r="B799" s="83"/>
      <c r="C799" s="84"/>
      <c r="D799" s="73"/>
      <c r="E799" s="73"/>
      <c r="F799" s="73"/>
      <c r="G799" s="73"/>
      <c r="H799" s="73"/>
      <c r="I799" s="73"/>
      <c r="J799" s="73"/>
      <c r="K799" s="73"/>
      <c r="L799" s="73"/>
      <c r="M799" s="73"/>
      <c r="N799" s="73"/>
      <c r="U799">
        <v>2017</v>
      </c>
      <c r="V799" s="15">
        <v>42843</v>
      </c>
      <c r="W799" t="s">
        <v>269</v>
      </c>
      <c r="X799" t="s">
        <v>230</v>
      </c>
      <c r="Y799" t="s">
        <v>225</v>
      </c>
      <c r="Z799">
        <v>235.54</v>
      </c>
      <c r="AA799">
        <v>260.2</v>
      </c>
      <c r="AB799">
        <v>24.66</v>
      </c>
      <c r="AE799">
        <v>260200</v>
      </c>
    </row>
    <row r="800" spans="2:31" x14ac:dyDescent="0.35">
      <c r="B800" s="83"/>
      <c r="C800" s="84"/>
      <c r="D800" s="73"/>
      <c r="E800" s="73"/>
      <c r="F800" s="73"/>
      <c r="G800" s="73"/>
      <c r="H800" s="73"/>
      <c r="I800" s="73"/>
      <c r="J800" s="73"/>
      <c r="K800" s="73"/>
      <c r="L800" s="73"/>
      <c r="M800" s="73"/>
      <c r="N800" s="73"/>
      <c r="U800">
        <v>2017</v>
      </c>
      <c r="V800" s="15">
        <v>42844</v>
      </c>
      <c r="W800" t="s">
        <v>269</v>
      </c>
      <c r="X800" t="s">
        <v>230</v>
      </c>
      <c r="Y800" t="s">
        <v>225</v>
      </c>
      <c r="Z800">
        <v>241.67</v>
      </c>
      <c r="AA800">
        <v>266.97000000000003</v>
      </c>
      <c r="AB800">
        <v>25.31</v>
      </c>
      <c r="AE800">
        <v>266970</v>
      </c>
    </row>
    <row r="801" spans="2:31" x14ac:dyDescent="0.35">
      <c r="B801" s="83"/>
      <c r="C801" s="84"/>
      <c r="D801" s="73"/>
      <c r="E801" s="73"/>
      <c r="F801" s="73"/>
      <c r="G801" s="73"/>
      <c r="H801" s="73"/>
      <c r="I801" s="73"/>
      <c r="J801" s="73"/>
      <c r="K801" s="73"/>
      <c r="L801" s="73"/>
      <c r="M801" s="73"/>
      <c r="N801" s="73"/>
      <c r="U801">
        <v>2017</v>
      </c>
      <c r="V801" s="15">
        <v>42845</v>
      </c>
      <c r="W801" t="s">
        <v>269</v>
      </c>
      <c r="X801" t="s">
        <v>230</v>
      </c>
      <c r="Y801" t="s">
        <v>225</v>
      </c>
      <c r="Z801">
        <v>249.02</v>
      </c>
      <c r="AA801">
        <v>275.08999999999997</v>
      </c>
      <c r="AB801">
        <v>26.08</v>
      </c>
      <c r="AE801">
        <v>275090</v>
      </c>
    </row>
    <row r="802" spans="2:31" x14ac:dyDescent="0.35">
      <c r="B802" s="83"/>
      <c r="C802" s="84"/>
      <c r="D802" s="73"/>
      <c r="E802" s="73"/>
      <c r="F802" s="73"/>
      <c r="G802" s="73"/>
      <c r="H802" s="73"/>
      <c r="I802" s="73"/>
      <c r="J802" s="73"/>
      <c r="K802" s="73"/>
      <c r="L802" s="73"/>
      <c r="M802" s="73"/>
      <c r="N802" s="73"/>
      <c r="U802">
        <v>2017</v>
      </c>
      <c r="V802" s="15">
        <v>42846</v>
      </c>
      <c r="W802" t="s">
        <v>269</v>
      </c>
      <c r="X802" t="s">
        <v>230</v>
      </c>
      <c r="Y802" t="s">
        <v>225</v>
      </c>
      <c r="Z802">
        <v>259.64</v>
      </c>
      <c r="AA802">
        <v>286.82</v>
      </c>
      <c r="AB802">
        <v>27.19</v>
      </c>
      <c r="AE802">
        <v>286820</v>
      </c>
    </row>
    <row r="803" spans="2:31" x14ac:dyDescent="0.35">
      <c r="B803" s="83"/>
      <c r="C803" s="84"/>
      <c r="D803" s="73"/>
      <c r="E803" s="73"/>
      <c r="F803" s="73"/>
      <c r="G803" s="73"/>
      <c r="H803" s="73"/>
      <c r="I803" s="73"/>
      <c r="J803" s="73"/>
      <c r="K803" s="73"/>
      <c r="L803" s="73"/>
      <c r="M803" s="73"/>
      <c r="N803" s="73"/>
      <c r="U803">
        <v>2017</v>
      </c>
      <c r="V803" s="15">
        <v>42847</v>
      </c>
      <c r="W803" t="s">
        <v>269</v>
      </c>
      <c r="X803" t="s">
        <v>230</v>
      </c>
      <c r="Y803" t="s">
        <v>225</v>
      </c>
      <c r="Z803">
        <v>301.01</v>
      </c>
      <c r="AA803">
        <v>332.53</v>
      </c>
      <c r="AB803">
        <v>31.52</v>
      </c>
      <c r="AE803">
        <v>332530</v>
      </c>
    </row>
    <row r="804" spans="2:31" x14ac:dyDescent="0.35">
      <c r="B804" s="83"/>
      <c r="C804" s="84"/>
      <c r="D804" s="73"/>
      <c r="E804" s="73"/>
      <c r="F804" s="73"/>
      <c r="G804" s="73"/>
      <c r="H804" s="73"/>
      <c r="I804" s="73"/>
      <c r="J804" s="73"/>
      <c r="K804" s="73"/>
      <c r="L804" s="73"/>
      <c r="M804" s="73"/>
      <c r="N804" s="73"/>
      <c r="U804">
        <v>2017</v>
      </c>
      <c r="V804" s="15">
        <v>42848</v>
      </c>
      <c r="W804" t="s">
        <v>269</v>
      </c>
      <c r="X804" t="s">
        <v>230</v>
      </c>
      <c r="Y804" t="s">
        <v>225</v>
      </c>
      <c r="Z804">
        <v>348</v>
      </c>
      <c r="AA804">
        <v>384.44</v>
      </c>
      <c r="AB804">
        <v>36.44</v>
      </c>
      <c r="AE804">
        <v>384440</v>
      </c>
    </row>
    <row r="805" spans="2:31" x14ac:dyDescent="0.35">
      <c r="B805" s="83"/>
      <c r="C805" s="84"/>
      <c r="D805" s="73"/>
      <c r="E805" s="73"/>
      <c r="F805" s="73"/>
      <c r="G805" s="73"/>
      <c r="H805" s="73"/>
      <c r="I805" s="73"/>
      <c r="J805" s="73"/>
      <c r="K805" s="73"/>
      <c r="L805" s="73"/>
      <c r="M805" s="73"/>
      <c r="N805" s="73"/>
      <c r="U805">
        <v>2017</v>
      </c>
      <c r="V805" s="15">
        <v>42849</v>
      </c>
      <c r="W805" t="s">
        <v>269</v>
      </c>
      <c r="X805" t="s">
        <v>230</v>
      </c>
      <c r="Y805" t="s">
        <v>225</v>
      </c>
      <c r="Z805">
        <v>400.84</v>
      </c>
      <c r="AA805">
        <v>442.82</v>
      </c>
      <c r="AB805">
        <v>41.97</v>
      </c>
      <c r="AE805">
        <v>442820</v>
      </c>
    </row>
    <row r="806" spans="2:31" x14ac:dyDescent="0.35">
      <c r="B806" s="83"/>
      <c r="C806" s="84"/>
      <c r="D806" s="73"/>
      <c r="E806" s="73"/>
      <c r="F806" s="73"/>
      <c r="G806" s="73"/>
      <c r="H806" s="73"/>
      <c r="I806" s="73"/>
      <c r="J806" s="73"/>
      <c r="K806" s="73"/>
      <c r="L806" s="73"/>
      <c r="M806" s="73"/>
      <c r="N806" s="73"/>
      <c r="U806">
        <v>2017</v>
      </c>
      <c r="V806" s="15">
        <v>42850</v>
      </c>
      <c r="W806" t="s">
        <v>269</v>
      </c>
      <c r="X806" t="s">
        <v>230</v>
      </c>
      <c r="Y806" t="s">
        <v>225</v>
      </c>
      <c r="Z806">
        <v>454.55</v>
      </c>
      <c r="AA806">
        <v>502.15</v>
      </c>
      <c r="AB806">
        <v>47.6</v>
      </c>
      <c r="AE806">
        <v>502150</v>
      </c>
    </row>
    <row r="807" spans="2:31" x14ac:dyDescent="0.35">
      <c r="B807" s="83"/>
      <c r="C807" s="84"/>
      <c r="D807" s="73"/>
      <c r="E807" s="73"/>
      <c r="F807" s="73"/>
      <c r="G807" s="73"/>
      <c r="H807" s="73"/>
      <c r="I807" s="73"/>
      <c r="J807" s="73"/>
      <c r="K807" s="73"/>
      <c r="L807" s="73"/>
      <c r="M807" s="73"/>
      <c r="N807" s="73"/>
      <c r="U807">
        <v>2017</v>
      </c>
      <c r="V807" s="15">
        <v>42851</v>
      </c>
      <c r="W807" t="s">
        <v>269</v>
      </c>
      <c r="X807" t="s">
        <v>230</v>
      </c>
      <c r="Y807" t="s">
        <v>225</v>
      </c>
      <c r="Z807">
        <v>508.78</v>
      </c>
      <c r="AA807">
        <v>562.04999999999995</v>
      </c>
      <c r="AB807">
        <v>53.28</v>
      </c>
      <c r="AE807">
        <v>562050</v>
      </c>
    </row>
    <row r="808" spans="2:31" x14ac:dyDescent="0.35">
      <c r="B808" s="83"/>
      <c r="C808" s="84"/>
      <c r="D808" s="73"/>
      <c r="E808" s="73"/>
      <c r="F808" s="73"/>
      <c r="G808" s="73"/>
      <c r="H808" s="73"/>
      <c r="I808" s="73"/>
      <c r="J808" s="73"/>
      <c r="K808" s="73"/>
      <c r="L808" s="73"/>
      <c r="M808" s="73"/>
      <c r="N808" s="73"/>
      <c r="U808">
        <v>2017</v>
      </c>
      <c r="V808" s="15">
        <v>42852</v>
      </c>
      <c r="W808" t="s">
        <v>269</v>
      </c>
      <c r="X808" t="s">
        <v>230</v>
      </c>
      <c r="Y808" t="s">
        <v>225</v>
      </c>
      <c r="Z808">
        <v>562.36</v>
      </c>
      <c r="AA808">
        <v>621.24</v>
      </c>
      <c r="AB808">
        <v>58.89</v>
      </c>
      <c r="AE808">
        <v>621240</v>
      </c>
    </row>
    <row r="809" spans="2:31" x14ac:dyDescent="0.35">
      <c r="B809" s="83"/>
      <c r="C809" s="84"/>
      <c r="D809" s="73"/>
      <c r="E809" s="73"/>
      <c r="F809" s="73"/>
      <c r="G809" s="73"/>
      <c r="H809" s="73"/>
      <c r="I809" s="73"/>
      <c r="J809" s="73"/>
      <c r="K809" s="73"/>
      <c r="L809" s="73"/>
      <c r="M809" s="73"/>
      <c r="N809" s="73"/>
      <c r="U809">
        <v>2017</v>
      </c>
      <c r="V809" s="15">
        <v>42853</v>
      </c>
      <c r="W809" t="s">
        <v>269</v>
      </c>
      <c r="X809" t="s">
        <v>230</v>
      </c>
      <c r="Y809" t="s">
        <v>225</v>
      </c>
      <c r="Z809">
        <v>623.47</v>
      </c>
      <c r="AA809">
        <v>688.76</v>
      </c>
      <c r="AB809">
        <v>65.290000000000006</v>
      </c>
      <c r="AE809">
        <v>688760</v>
      </c>
    </row>
    <row r="810" spans="2:31" x14ac:dyDescent="0.35">
      <c r="B810" s="83"/>
      <c r="C810" s="84"/>
      <c r="D810" s="73"/>
      <c r="E810" s="73"/>
      <c r="F810" s="73"/>
      <c r="G810" s="73"/>
      <c r="H810" s="73"/>
      <c r="I810" s="73"/>
      <c r="J810" s="73"/>
      <c r="K810" s="73"/>
      <c r="L810" s="73"/>
      <c r="M810" s="73"/>
      <c r="N810" s="73"/>
      <c r="U810">
        <v>2017</v>
      </c>
      <c r="V810" s="15">
        <v>42854</v>
      </c>
      <c r="W810" t="s">
        <v>269</v>
      </c>
      <c r="X810" t="s">
        <v>230</v>
      </c>
      <c r="Y810" t="s">
        <v>225</v>
      </c>
      <c r="Z810">
        <v>693</v>
      </c>
      <c r="AA810">
        <v>765.56</v>
      </c>
      <c r="AB810">
        <v>72.569999999999993</v>
      </c>
      <c r="AE810">
        <v>765560</v>
      </c>
    </row>
    <row r="811" spans="2:31" x14ac:dyDescent="0.35">
      <c r="B811" s="83"/>
      <c r="C811" s="84"/>
      <c r="D811" s="73"/>
      <c r="E811" s="73"/>
      <c r="F811" s="73"/>
      <c r="G811" s="73"/>
      <c r="H811" s="73"/>
      <c r="I811" s="73"/>
      <c r="J811" s="73"/>
      <c r="K811" s="73"/>
      <c r="L811" s="73"/>
      <c r="M811" s="73"/>
      <c r="N811" s="73"/>
      <c r="U811">
        <v>2017</v>
      </c>
      <c r="V811" s="15">
        <v>42855</v>
      </c>
      <c r="W811" t="s">
        <v>269</v>
      </c>
      <c r="X811" t="s">
        <v>230</v>
      </c>
      <c r="Y811" t="s">
        <v>225</v>
      </c>
      <c r="Z811">
        <v>765.75</v>
      </c>
      <c r="AA811">
        <v>845.94</v>
      </c>
      <c r="AB811">
        <v>80.19</v>
      </c>
      <c r="AE811">
        <v>845940</v>
      </c>
    </row>
    <row r="812" spans="2:31" x14ac:dyDescent="0.35">
      <c r="B812" s="83"/>
      <c r="C812" s="84"/>
      <c r="D812" s="73"/>
      <c r="E812" s="73"/>
      <c r="F812" s="73"/>
      <c r="G812" s="73"/>
      <c r="H812" s="73"/>
      <c r="I812" s="73"/>
      <c r="J812" s="73"/>
      <c r="K812" s="73"/>
      <c r="L812" s="73"/>
      <c r="M812" s="73"/>
      <c r="N812" s="73"/>
      <c r="U812">
        <v>2017</v>
      </c>
      <c r="V812" s="15">
        <v>42856</v>
      </c>
      <c r="W812" t="s">
        <v>270</v>
      </c>
      <c r="X812" t="s">
        <v>230</v>
      </c>
      <c r="Y812" t="s">
        <v>225</v>
      </c>
      <c r="Z812">
        <v>805.47</v>
      </c>
      <c r="AA812">
        <v>889.81</v>
      </c>
      <c r="AB812">
        <v>84.35</v>
      </c>
      <c r="AE812">
        <v>889810</v>
      </c>
    </row>
    <row r="813" spans="2:31" x14ac:dyDescent="0.35">
      <c r="B813" s="83"/>
      <c r="C813" s="84"/>
      <c r="D813" s="73"/>
      <c r="E813" s="73"/>
      <c r="F813" s="73"/>
      <c r="G813" s="73"/>
      <c r="H813" s="73"/>
      <c r="I813" s="73"/>
      <c r="J813" s="73"/>
      <c r="K813" s="73"/>
      <c r="L813" s="73"/>
      <c r="M813" s="73"/>
      <c r="N813" s="73"/>
      <c r="U813">
        <v>2017</v>
      </c>
      <c r="V813" s="15">
        <v>42857</v>
      </c>
      <c r="W813" t="s">
        <v>270</v>
      </c>
      <c r="X813" t="s">
        <v>230</v>
      </c>
      <c r="Y813" t="s">
        <v>225</v>
      </c>
      <c r="Z813">
        <v>883.92</v>
      </c>
      <c r="AA813">
        <v>976.48</v>
      </c>
      <c r="AB813">
        <v>92.56</v>
      </c>
      <c r="AE813">
        <v>976480</v>
      </c>
    </row>
    <row r="814" spans="2:31" x14ac:dyDescent="0.35">
      <c r="B814" s="83"/>
      <c r="C814" s="84"/>
      <c r="D814" s="73"/>
      <c r="E814" s="73"/>
      <c r="F814" s="73"/>
      <c r="G814" s="73"/>
      <c r="H814" s="73"/>
      <c r="I814" s="73"/>
      <c r="J814" s="73"/>
      <c r="K814" s="73"/>
      <c r="L814" s="73"/>
      <c r="M814" s="73"/>
      <c r="N814" s="73"/>
      <c r="U814">
        <v>2017</v>
      </c>
      <c r="V814" s="15">
        <v>42858</v>
      </c>
      <c r="W814" t="s">
        <v>270</v>
      </c>
      <c r="X814" t="s">
        <v>230</v>
      </c>
      <c r="Y814" t="s">
        <v>225</v>
      </c>
      <c r="Z814">
        <v>966.05</v>
      </c>
      <c r="AA814">
        <v>1067.21</v>
      </c>
      <c r="AB814">
        <v>101.16</v>
      </c>
      <c r="AE814">
        <v>1067210</v>
      </c>
    </row>
    <row r="815" spans="2:31" x14ac:dyDescent="0.35">
      <c r="B815" s="83"/>
      <c r="C815" s="84"/>
      <c r="D815" s="73"/>
      <c r="E815" s="73"/>
      <c r="F815" s="73"/>
      <c r="G815" s="73"/>
      <c r="H815" s="73"/>
      <c r="I815" s="73"/>
      <c r="J815" s="73"/>
      <c r="K815" s="73"/>
      <c r="L815" s="73"/>
      <c r="M815" s="73"/>
      <c r="N815" s="73"/>
      <c r="U815">
        <v>2017</v>
      </c>
      <c r="V815" s="15">
        <v>42859</v>
      </c>
      <c r="W815" t="s">
        <v>270</v>
      </c>
      <c r="X815" t="s">
        <v>230</v>
      </c>
      <c r="Y815" t="s">
        <v>225</v>
      </c>
      <c r="Z815">
        <v>1044.03</v>
      </c>
      <c r="AA815">
        <v>1153.3599999999999</v>
      </c>
      <c r="AB815">
        <v>109.33</v>
      </c>
      <c r="AE815">
        <v>1153360</v>
      </c>
    </row>
    <row r="816" spans="2:31" x14ac:dyDescent="0.35">
      <c r="B816" s="83"/>
      <c r="C816" s="84"/>
      <c r="D816" s="73"/>
      <c r="E816" s="73"/>
      <c r="F816" s="73"/>
      <c r="G816" s="73"/>
      <c r="H816" s="73"/>
      <c r="I816" s="73"/>
      <c r="J816" s="73"/>
      <c r="K816" s="73"/>
      <c r="L816" s="73"/>
      <c r="M816" s="73"/>
      <c r="N816" s="73"/>
      <c r="U816">
        <v>2017</v>
      </c>
      <c r="V816" s="15">
        <v>42860</v>
      </c>
      <c r="W816" t="s">
        <v>270</v>
      </c>
      <c r="X816" t="s">
        <v>230</v>
      </c>
      <c r="Y816" t="s">
        <v>225</v>
      </c>
      <c r="Z816">
        <v>1131</v>
      </c>
      <c r="AA816">
        <v>1249.43</v>
      </c>
      <c r="AB816">
        <v>118.43</v>
      </c>
      <c r="AE816">
        <v>1249430</v>
      </c>
    </row>
    <row r="817" spans="2:31" x14ac:dyDescent="0.35">
      <c r="B817" s="83"/>
      <c r="C817" s="84"/>
      <c r="D817" s="73"/>
      <c r="E817" s="73"/>
      <c r="F817" s="73"/>
      <c r="G817" s="73"/>
      <c r="H817" s="73"/>
      <c r="I817" s="73"/>
      <c r="J817" s="73"/>
      <c r="K817" s="73"/>
      <c r="L817" s="73"/>
      <c r="M817" s="73"/>
      <c r="N817" s="73"/>
      <c r="U817">
        <v>2017</v>
      </c>
      <c r="V817" s="15">
        <v>42861</v>
      </c>
      <c r="W817" t="s">
        <v>270</v>
      </c>
      <c r="X817" t="s">
        <v>230</v>
      </c>
      <c r="Y817" t="s">
        <v>225</v>
      </c>
      <c r="Z817">
        <v>1219.1099999999999</v>
      </c>
      <c r="AA817">
        <v>1346.77</v>
      </c>
      <c r="AB817">
        <v>127.66</v>
      </c>
      <c r="AE817">
        <v>1346770</v>
      </c>
    </row>
    <row r="818" spans="2:31" x14ac:dyDescent="0.35">
      <c r="B818" s="83"/>
      <c r="C818" s="84"/>
      <c r="D818" s="73"/>
      <c r="E818" s="73"/>
      <c r="F818" s="73"/>
      <c r="G818" s="73"/>
      <c r="H818" s="73"/>
      <c r="I818" s="73"/>
      <c r="J818" s="73"/>
      <c r="K818" s="73"/>
      <c r="L818" s="73"/>
      <c r="M818" s="73"/>
      <c r="N818" s="73"/>
      <c r="U818">
        <v>2017</v>
      </c>
      <c r="V818" s="15">
        <v>42862</v>
      </c>
      <c r="W818" t="s">
        <v>270</v>
      </c>
      <c r="X818" t="s">
        <v>230</v>
      </c>
      <c r="Y818" t="s">
        <v>225</v>
      </c>
      <c r="Z818">
        <v>1310.33</v>
      </c>
      <c r="AA818">
        <v>1447.54</v>
      </c>
      <c r="AB818">
        <v>137.21</v>
      </c>
      <c r="AE818">
        <v>1447540</v>
      </c>
    </row>
    <row r="819" spans="2:31" x14ac:dyDescent="0.35">
      <c r="B819" s="83"/>
      <c r="C819" s="84"/>
      <c r="D819" s="73"/>
      <c r="E819" s="73"/>
      <c r="F819" s="73"/>
      <c r="G819" s="73"/>
      <c r="H819" s="73"/>
      <c r="I819" s="73"/>
      <c r="J819" s="73"/>
      <c r="K819" s="73"/>
      <c r="L819" s="73"/>
      <c r="M819" s="73"/>
      <c r="N819" s="73"/>
      <c r="U819">
        <v>2017</v>
      </c>
      <c r="V819" s="15">
        <v>42863</v>
      </c>
      <c r="W819" t="s">
        <v>270</v>
      </c>
      <c r="X819" t="s">
        <v>230</v>
      </c>
      <c r="Y819" t="s">
        <v>225</v>
      </c>
      <c r="Z819">
        <v>1399.37</v>
      </c>
      <c r="AA819">
        <v>1545.91</v>
      </c>
      <c r="AB819">
        <v>146.54</v>
      </c>
      <c r="AE819">
        <v>1545910</v>
      </c>
    </row>
    <row r="820" spans="2:31" x14ac:dyDescent="0.35">
      <c r="B820" s="83"/>
      <c r="C820" s="84"/>
      <c r="D820" s="73"/>
      <c r="E820" s="73"/>
      <c r="F820" s="73"/>
      <c r="G820" s="73"/>
      <c r="H820" s="73"/>
      <c r="I820" s="73"/>
      <c r="J820" s="73"/>
      <c r="K820" s="73"/>
      <c r="L820" s="73"/>
      <c r="M820" s="73"/>
      <c r="N820" s="73"/>
      <c r="U820">
        <v>2017</v>
      </c>
      <c r="V820" s="15">
        <v>42864</v>
      </c>
      <c r="W820" t="s">
        <v>270</v>
      </c>
      <c r="X820" t="s">
        <v>230</v>
      </c>
      <c r="Y820" t="s">
        <v>225</v>
      </c>
      <c r="Z820">
        <v>1496.36</v>
      </c>
      <c r="AA820">
        <v>1653.05</v>
      </c>
      <c r="AB820">
        <v>156.69</v>
      </c>
      <c r="AE820">
        <v>1653050</v>
      </c>
    </row>
    <row r="821" spans="2:31" x14ac:dyDescent="0.35">
      <c r="B821" s="83"/>
      <c r="C821" s="84"/>
      <c r="D821" s="73"/>
      <c r="E821" s="73"/>
      <c r="F821" s="73"/>
      <c r="G821" s="73"/>
      <c r="H821" s="73"/>
      <c r="I821" s="73"/>
      <c r="J821" s="73"/>
      <c r="K821" s="73"/>
      <c r="L821" s="73"/>
      <c r="M821" s="73"/>
      <c r="N821" s="73"/>
      <c r="U821">
        <v>2017</v>
      </c>
      <c r="V821" s="15">
        <v>42865</v>
      </c>
      <c r="W821" t="s">
        <v>270</v>
      </c>
      <c r="X821" t="s">
        <v>230</v>
      </c>
      <c r="Y821" t="s">
        <v>225</v>
      </c>
      <c r="Z821">
        <v>1591.56</v>
      </c>
      <c r="AA821">
        <v>1758.22</v>
      </c>
      <c r="AB821">
        <v>166.66</v>
      </c>
      <c r="AE821">
        <v>1758220</v>
      </c>
    </row>
    <row r="822" spans="2:31" x14ac:dyDescent="0.35">
      <c r="B822" s="83"/>
      <c r="C822" s="84"/>
      <c r="D822" s="73"/>
      <c r="E822" s="73"/>
      <c r="F822" s="73"/>
      <c r="G822" s="73"/>
      <c r="H822" s="73"/>
      <c r="I822" s="73"/>
      <c r="J822" s="73"/>
      <c r="K822" s="73"/>
      <c r="L822" s="73"/>
      <c r="M822" s="73"/>
      <c r="N822" s="73"/>
      <c r="U822">
        <v>2017</v>
      </c>
      <c r="V822" s="15">
        <v>42866</v>
      </c>
      <c r="W822" t="s">
        <v>270</v>
      </c>
      <c r="X822" t="s">
        <v>230</v>
      </c>
      <c r="Y822" t="s">
        <v>225</v>
      </c>
      <c r="Z822">
        <v>1687.26</v>
      </c>
      <c r="AA822">
        <v>1863.94</v>
      </c>
      <c r="AB822">
        <v>176.68</v>
      </c>
      <c r="AE822">
        <v>1863940</v>
      </c>
    </row>
    <row r="823" spans="2:31" x14ac:dyDescent="0.35">
      <c r="B823" s="83"/>
      <c r="C823" s="84"/>
      <c r="D823" s="73"/>
      <c r="E823" s="73"/>
      <c r="F823" s="73"/>
      <c r="G823" s="73"/>
      <c r="H823" s="73"/>
      <c r="I823" s="73"/>
      <c r="J823" s="73"/>
      <c r="K823" s="73"/>
      <c r="L823" s="73"/>
      <c r="M823" s="73"/>
      <c r="N823" s="73"/>
      <c r="U823">
        <v>2017</v>
      </c>
      <c r="V823" s="15">
        <v>42867</v>
      </c>
      <c r="W823" t="s">
        <v>270</v>
      </c>
      <c r="X823" t="s">
        <v>230</v>
      </c>
      <c r="Y823" t="s">
        <v>225</v>
      </c>
      <c r="Z823">
        <v>1779.65</v>
      </c>
      <c r="AA823">
        <v>1966.01</v>
      </c>
      <c r="AB823">
        <v>186.36</v>
      </c>
      <c r="AE823">
        <v>1966010</v>
      </c>
    </row>
    <row r="824" spans="2:31" x14ac:dyDescent="0.35">
      <c r="B824" s="83"/>
      <c r="C824" s="84"/>
      <c r="D824" s="73"/>
      <c r="E824" s="73"/>
      <c r="F824" s="73"/>
      <c r="G824" s="73"/>
      <c r="H824" s="73"/>
      <c r="I824" s="73"/>
      <c r="J824" s="73"/>
      <c r="K824" s="73"/>
      <c r="L824" s="73"/>
      <c r="M824" s="73"/>
      <c r="N824" s="73"/>
      <c r="U824">
        <v>2017</v>
      </c>
      <c r="V824" s="15">
        <v>42868</v>
      </c>
      <c r="W824" t="s">
        <v>270</v>
      </c>
      <c r="X824" t="s">
        <v>230</v>
      </c>
      <c r="Y824" t="s">
        <v>225</v>
      </c>
      <c r="Z824">
        <v>1850.22</v>
      </c>
      <c r="AA824">
        <v>2043.97</v>
      </c>
      <c r="AB824">
        <v>193.75</v>
      </c>
      <c r="AE824">
        <v>2043970</v>
      </c>
    </row>
    <row r="825" spans="2:31" x14ac:dyDescent="0.35">
      <c r="B825" s="83"/>
      <c r="C825" s="84"/>
      <c r="D825" s="73"/>
      <c r="E825" s="73"/>
      <c r="F825" s="73"/>
      <c r="G825" s="73"/>
      <c r="H825" s="73"/>
      <c r="I825" s="73"/>
      <c r="J825" s="73"/>
      <c r="K825" s="73"/>
      <c r="L825" s="73"/>
      <c r="M825" s="73"/>
      <c r="N825" s="73"/>
      <c r="U825">
        <v>2017</v>
      </c>
      <c r="V825" s="15">
        <v>42869</v>
      </c>
      <c r="W825" t="s">
        <v>270</v>
      </c>
      <c r="X825" t="s">
        <v>230</v>
      </c>
      <c r="Y825" t="s">
        <v>225</v>
      </c>
      <c r="Z825">
        <v>1923.91</v>
      </c>
      <c r="AA825">
        <v>2125.37</v>
      </c>
      <c r="AB825">
        <v>201.46</v>
      </c>
      <c r="AE825">
        <v>2125370</v>
      </c>
    </row>
    <row r="826" spans="2:31" x14ac:dyDescent="0.35">
      <c r="B826" s="83"/>
      <c r="C826" s="84"/>
      <c r="D826" s="73"/>
      <c r="E826" s="73"/>
      <c r="F826" s="73"/>
      <c r="G826" s="73"/>
      <c r="H826" s="73"/>
      <c r="I826" s="73"/>
      <c r="J826" s="73"/>
      <c r="K826" s="73"/>
      <c r="L826" s="73"/>
      <c r="M826" s="73"/>
      <c r="N826" s="73"/>
      <c r="U826">
        <v>2017</v>
      </c>
      <c r="V826" s="15">
        <v>42870</v>
      </c>
      <c r="W826" t="s">
        <v>270</v>
      </c>
      <c r="X826" t="s">
        <v>230</v>
      </c>
      <c r="Y826" t="s">
        <v>225</v>
      </c>
      <c r="Z826">
        <v>1993.22</v>
      </c>
      <c r="AA826">
        <v>2201.94</v>
      </c>
      <c r="AB826">
        <v>208.72</v>
      </c>
      <c r="AE826">
        <v>2201940</v>
      </c>
    </row>
    <row r="827" spans="2:31" x14ac:dyDescent="0.35">
      <c r="B827" s="83"/>
      <c r="C827" s="84"/>
      <c r="D827" s="73"/>
      <c r="E827" s="73"/>
      <c r="F827" s="73"/>
      <c r="G827" s="73"/>
      <c r="H827" s="73"/>
      <c r="I827" s="73"/>
      <c r="J827" s="73"/>
      <c r="K827" s="73"/>
      <c r="L827" s="73"/>
      <c r="M827" s="73"/>
      <c r="N827" s="73"/>
      <c r="U827">
        <v>2017</v>
      </c>
      <c r="V827" s="15">
        <v>42871</v>
      </c>
      <c r="W827" t="s">
        <v>270</v>
      </c>
      <c r="X827" t="s">
        <v>230</v>
      </c>
      <c r="Y827" t="s">
        <v>225</v>
      </c>
      <c r="Z827">
        <v>2063.54</v>
      </c>
      <c r="AA827">
        <v>2279.63</v>
      </c>
      <c r="AB827">
        <v>216.08</v>
      </c>
      <c r="AE827">
        <v>2279630</v>
      </c>
    </row>
    <row r="828" spans="2:31" x14ac:dyDescent="0.35">
      <c r="B828" s="83"/>
      <c r="C828" s="84"/>
      <c r="D828" s="73"/>
      <c r="E828" s="73"/>
      <c r="F828" s="73"/>
      <c r="G828" s="73"/>
      <c r="H828" s="73"/>
      <c r="I828" s="73"/>
      <c r="J828" s="73"/>
      <c r="K828" s="73"/>
      <c r="L828" s="73"/>
      <c r="M828" s="73"/>
      <c r="N828" s="73"/>
      <c r="U828">
        <v>2017</v>
      </c>
      <c r="V828" s="15">
        <v>42872</v>
      </c>
      <c r="W828" t="s">
        <v>270</v>
      </c>
      <c r="X828" t="s">
        <v>230</v>
      </c>
      <c r="Y828" t="s">
        <v>225</v>
      </c>
      <c r="Z828">
        <v>2141.23</v>
      </c>
      <c r="AA828">
        <v>2365.4499999999998</v>
      </c>
      <c r="AB828">
        <v>224.22</v>
      </c>
      <c r="AE828">
        <v>2365450</v>
      </c>
    </row>
    <row r="829" spans="2:31" x14ac:dyDescent="0.35">
      <c r="B829" s="83"/>
      <c r="C829" s="84"/>
      <c r="D829" s="73"/>
      <c r="E829" s="73"/>
      <c r="F829" s="73"/>
      <c r="G829" s="73"/>
      <c r="H829" s="73"/>
      <c r="I829" s="73"/>
      <c r="J829" s="73"/>
      <c r="K829" s="73"/>
      <c r="L829" s="73"/>
      <c r="M829" s="73"/>
      <c r="N829" s="73"/>
      <c r="U829">
        <v>2017</v>
      </c>
      <c r="V829" s="15">
        <v>42873</v>
      </c>
      <c r="W829" t="s">
        <v>270</v>
      </c>
      <c r="X829" t="s">
        <v>230</v>
      </c>
      <c r="Y829" t="s">
        <v>225</v>
      </c>
      <c r="Z829">
        <v>2217.09</v>
      </c>
      <c r="AA829">
        <v>2449.25</v>
      </c>
      <c r="AB829">
        <v>232.16</v>
      </c>
      <c r="AE829">
        <v>2449250</v>
      </c>
    </row>
    <row r="830" spans="2:31" x14ac:dyDescent="0.35">
      <c r="B830" s="83"/>
      <c r="C830" s="84"/>
      <c r="D830" s="73"/>
      <c r="E830" s="73"/>
      <c r="F830" s="73"/>
      <c r="G830" s="73"/>
      <c r="H830" s="73"/>
      <c r="I830" s="73"/>
      <c r="J830" s="73"/>
      <c r="K830" s="73"/>
      <c r="L830" s="73"/>
      <c r="M830" s="73"/>
      <c r="N830" s="73"/>
      <c r="U830">
        <v>2017</v>
      </c>
      <c r="V830" s="15">
        <v>42874</v>
      </c>
      <c r="W830" t="s">
        <v>270</v>
      </c>
      <c r="X830" t="s">
        <v>230</v>
      </c>
      <c r="Y830" t="s">
        <v>225</v>
      </c>
      <c r="Z830">
        <v>2283.9899999999998</v>
      </c>
      <c r="AA830">
        <v>2523.16</v>
      </c>
      <c r="AB830">
        <v>239.17</v>
      </c>
      <c r="AE830">
        <v>2523160</v>
      </c>
    </row>
    <row r="831" spans="2:31" x14ac:dyDescent="0.35">
      <c r="B831" s="83"/>
      <c r="C831" s="84"/>
      <c r="D831" s="73"/>
      <c r="E831" s="73"/>
      <c r="F831" s="73"/>
      <c r="G831" s="73"/>
      <c r="H831" s="73"/>
      <c r="I831" s="73"/>
      <c r="J831" s="73"/>
      <c r="K831" s="73"/>
      <c r="L831" s="73"/>
      <c r="M831" s="73"/>
      <c r="N831" s="73"/>
      <c r="U831">
        <v>2017</v>
      </c>
      <c r="V831" s="15">
        <v>42875</v>
      </c>
      <c r="W831" t="s">
        <v>270</v>
      </c>
      <c r="X831" t="s">
        <v>230</v>
      </c>
      <c r="Y831" t="s">
        <v>225</v>
      </c>
      <c r="Z831">
        <v>2342.89</v>
      </c>
      <c r="AA831">
        <v>2588.23</v>
      </c>
      <c r="AB831">
        <v>245.34</v>
      </c>
      <c r="AE831">
        <v>2588230</v>
      </c>
    </row>
    <row r="832" spans="2:31" x14ac:dyDescent="0.35">
      <c r="B832" s="83"/>
      <c r="C832" s="84"/>
      <c r="D832" s="73"/>
      <c r="E832" s="73"/>
      <c r="F832" s="73"/>
      <c r="G832" s="73"/>
      <c r="H832" s="73"/>
      <c r="I832" s="73"/>
      <c r="J832" s="73"/>
      <c r="K832" s="73"/>
      <c r="L832" s="73"/>
      <c r="M832" s="73"/>
      <c r="N832" s="73"/>
      <c r="U832">
        <v>2017</v>
      </c>
      <c r="V832" s="15">
        <v>42876</v>
      </c>
      <c r="W832" t="s">
        <v>270</v>
      </c>
      <c r="X832" t="s">
        <v>230</v>
      </c>
      <c r="Y832" t="s">
        <v>225</v>
      </c>
      <c r="Z832">
        <v>2396.59</v>
      </c>
      <c r="AA832">
        <v>2647.55</v>
      </c>
      <c r="AB832">
        <v>250.96</v>
      </c>
      <c r="AE832">
        <v>2647550</v>
      </c>
    </row>
    <row r="833" spans="2:31" x14ac:dyDescent="0.35">
      <c r="B833" s="83"/>
      <c r="C833" s="84"/>
      <c r="D833" s="73"/>
      <c r="E833" s="73"/>
      <c r="F833" s="73"/>
      <c r="G833" s="73"/>
      <c r="H833" s="73"/>
      <c r="I833" s="73"/>
      <c r="J833" s="73"/>
      <c r="K833" s="73"/>
      <c r="L833" s="73"/>
      <c r="M833" s="73"/>
      <c r="N833" s="73"/>
      <c r="U833">
        <v>2017</v>
      </c>
      <c r="V833" s="15">
        <v>42877</v>
      </c>
      <c r="W833" t="s">
        <v>270</v>
      </c>
      <c r="X833" t="s">
        <v>230</v>
      </c>
      <c r="Y833" t="s">
        <v>225</v>
      </c>
      <c r="Z833">
        <v>2459.92</v>
      </c>
      <c r="AA833">
        <v>2717.51</v>
      </c>
      <c r="AB833">
        <v>257.58999999999997</v>
      </c>
      <c r="AE833">
        <v>2717510</v>
      </c>
    </row>
    <row r="834" spans="2:31" x14ac:dyDescent="0.35">
      <c r="B834" s="83"/>
      <c r="C834" s="84"/>
      <c r="D834" s="73"/>
      <c r="E834" s="73"/>
      <c r="F834" s="73"/>
      <c r="G834" s="73"/>
      <c r="H834" s="73"/>
      <c r="I834" s="73"/>
      <c r="J834" s="73"/>
      <c r="K834" s="73"/>
      <c r="L834" s="73"/>
      <c r="M834" s="73"/>
      <c r="N834" s="73"/>
      <c r="U834">
        <v>2017</v>
      </c>
      <c r="V834" s="15">
        <v>42878</v>
      </c>
      <c r="W834" t="s">
        <v>270</v>
      </c>
      <c r="X834" t="s">
        <v>230</v>
      </c>
      <c r="Y834" t="s">
        <v>225</v>
      </c>
      <c r="Z834">
        <v>2527.2199999999998</v>
      </c>
      <c r="AA834">
        <v>2791.86</v>
      </c>
      <c r="AB834">
        <v>264.64</v>
      </c>
      <c r="AE834">
        <v>2791860</v>
      </c>
    </row>
    <row r="835" spans="2:31" x14ac:dyDescent="0.35">
      <c r="B835" s="83"/>
      <c r="C835" s="84"/>
      <c r="D835" s="73"/>
      <c r="E835" s="73"/>
      <c r="F835" s="73"/>
      <c r="G835" s="73"/>
      <c r="H835" s="73"/>
      <c r="I835" s="73"/>
      <c r="J835" s="73"/>
      <c r="K835" s="73"/>
      <c r="L835" s="73"/>
      <c r="M835" s="73"/>
      <c r="N835" s="73"/>
      <c r="U835">
        <v>2017</v>
      </c>
      <c r="V835" s="15">
        <v>42879</v>
      </c>
      <c r="W835" t="s">
        <v>270</v>
      </c>
      <c r="X835" t="s">
        <v>230</v>
      </c>
      <c r="Y835" t="s">
        <v>225</v>
      </c>
      <c r="Z835">
        <v>2597.4699999999998</v>
      </c>
      <c r="AA835">
        <v>2869.47</v>
      </c>
      <c r="AB835">
        <v>272</v>
      </c>
      <c r="AE835">
        <v>2869470</v>
      </c>
    </row>
    <row r="836" spans="2:31" x14ac:dyDescent="0.35">
      <c r="B836" s="83"/>
      <c r="C836" s="84"/>
      <c r="D836" s="73"/>
      <c r="E836" s="73"/>
      <c r="F836" s="73"/>
      <c r="G836" s="73"/>
      <c r="H836" s="73"/>
      <c r="I836" s="73"/>
      <c r="J836" s="73"/>
      <c r="K836" s="73"/>
      <c r="L836" s="73"/>
      <c r="M836" s="73"/>
      <c r="N836" s="73"/>
      <c r="U836">
        <v>2017</v>
      </c>
      <c r="V836" s="15">
        <v>42880</v>
      </c>
      <c r="W836" t="s">
        <v>270</v>
      </c>
      <c r="X836" t="s">
        <v>230</v>
      </c>
      <c r="Y836" t="s">
        <v>225</v>
      </c>
      <c r="Z836">
        <v>2665.13</v>
      </c>
      <c r="AA836">
        <v>2944.21</v>
      </c>
      <c r="AB836">
        <v>279.08</v>
      </c>
      <c r="AE836">
        <v>2944210</v>
      </c>
    </row>
    <row r="837" spans="2:31" x14ac:dyDescent="0.35">
      <c r="B837" s="83"/>
      <c r="C837" s="84"/>
      <c r="D837" s="73"/>
      <c r="E837" s="73"/>
      <c r="F837" s="73"/>
      <c r="G837" s="73"/>
      <c r="H837" s="73"/>
      <c r="I837" s="73"/>
      <c r="J837" s="73"/>
      <c r="K837" s="73"/>
      <c r="L837" s="73"/>
      <c r="M837" s="73"/>
      <c r="N837" s="73"/>
      <c r="U837">
        <v>2017</v>
      </c>
      <c r="V837" s="15">
        <v>42881</v>
      </c>
      <c r="W837" t="s">
        <v>270</v>
      </c>
      <c r="X837" t="s">
        <v>230</v>
      </c>
      <c r="Y837" t="s">
        <v>225</v>
      </c>
      <c r="Z837">
        <v>2723.73</v>
      </c>
      <c r="AA837">
        <v>3008.94</v>
      </c>
      <c r="AB837">
        <v>285.22000000000003</v>
      </c>
      <c r="AE837">
        <v>3008940</v>
      </c>
    </row>
    <row r="838" spans="2:31" x14ac:dyDescent="0.35">
      <c r="B838" s="83"/>
      <c r="C838" s="84"/>
      <c r="D838" s="73"/>
      <c r="E838" s="73"/>
      <c r="F838" s="73"/>
      <c r="G838" s="73"/>
      <c r="H838" s="73"/>
      <c r="I838" s="73"/>
      <c r="J838" s="73"/>
      <c r="K838" s="73"/>
      <c r="L838" s="73"/>
      <c r="M838" s="73"/>
      <c r="N838" s="73"/>
      <c r="U838">
        <v>2017</v>
      </c>
      <c r="V838" s="15">
        <v>42882</v>
      </c>
      <c r="W838" t="s">
        <v>270</v>
      </c>
      <c r="X838" t="s">
        <v>230</v>
      </c>
      <c r="Y838" t="s">
        <v>225</v>
      </c>
      <c r="Z838">
        <v>2776.93</v>
      </c>
      <c r="AA838">
        <v>3067.72</v>
      </c>
      <c r="AB838">
        <v>290.79000000000002</v>
      </c>
      <c r="AE838">
        <v>3067720</v>
      </c>
    </row>
    <row r="839" spans="2:31" x14ac:dyDescent="0.35">
      <c r="B839" s="83"/>
      <c r="C839" s="84"/>
      <c r="D839" s="73"/>
      <c r="E839" s="73"/>
      <c r="F839" s="73"/>
      <c r="G839" s="73"/>
      <c r="H839" s="73"/>
      <c r="I839" s="73"/>
      <c r="J839" s="73"/>
      <c r="K839" s="73"/>
      <c r="L839" s="73"/>
      <c r="M839" s="73"/>
      <c r="N839" s="73"/>
      <c r="U839">
        <v>2017</v>
      </c>
      <c r="V839" s="15">
        <v>42883</v>
      </c>
      <c r="W839" t="s">
        <v>270</v>
      </c>
      <c r="X839" t="s">
        <v>230</v>
      </c>
      <c r="Y839" t="s">
        <v>225</v>
      </c>
      <c r="Z839">
        <v>2829.36</v>
      </c>
      <c r="AA839">
        <v>3125.63</v>
      </c>
      <c r="AB839">
        <v>296.27999999999997</v>
      </c>
      <c r="AE839">
        <v>3125630</v>
      </c>
    </row>
    <row r="840" spans="2:31" x14ac:dyDescent="0.35">
      <c r="B840" s="83"/>
      <c r="C840" s="84"/>
      <c r="D840" s="73"/>
      <c r="E840" s="73"/>
      <c r="F840" s="73"/>
      <c r="G840" s="73"/>
      <c r="H840" s="73"/>
      <c r="I840" s="73"/>
      <c r="J840" s="73"/>
      <c r="K840" s="73"/>
      <c r="L840" s="73"/>
      <c r="M840" s="73"/>
      <c r="N840" s="73"/>
      <c r="U840">
        <v>2017</v>
      </c>
      <c r="V840" s="15">
        <v>42884</v>
      </c>
      <c r="W840" t="s">
        <v>270</v>
      </c>
      <c r="X840" t="s">
        <v>230</v>
      </c>
      <c r="Y840" t="s">
        <v>225</v>
      </c>
      <c r="Z840">
        <v>2882.88</v>
      </c>
      <c r="AA840">
        <v>3184.76</v>
      </c>
      <c r="AB840">
        <v>301.88</v>
      </c>
      <c r="AE840">
        <v>3184760</v>
      </c>
    </row>
    <row r="841" spans="2:31" x14ac:dyDescent="0.35">
      <c r="B841" s="83"/>
      <c r="C841" s="84"/>
      <c r="D841" s="73"/>
      <c r="E841" s="73"/>
      <c r="F841" s="73"/>
      <c r="G841" s="73"/>
      <c r="H841" s="73"/>
      <c r="I841" s="73"/>
      <c r="J841" s="73"/>
      <c r="K841" s="73"/>
      <c r="L841" s="73"/>
      <c r="M841" s="73"/>
      <c r="N841" s="73"/>
      <c r="U841">
        <v>2017</v>
      </c>
      <c r="V841" s="15">
        <v>42885</v>
      </c>
      <c r="W841" t="s">
        <v>270</v>
      </c>
      <c r="X841" t="s">
        <v>230</v>
      </c>
      <c r="Y841" t="s">
        <v>225</v>
      </c>
      <c r="Z841">
        <v>2936.96</v>
      </c>
      <c r="AA841">
        <v>3244.51</v>
      </c>
      <c r="AB841">
        <v>307.55</v>
      </c>
      <c r="AE841">
        <v>3244510</v>
      </c>
    </row>
    <row r="842" spans="2:31" x14ac:dyDescent="0.35">
      <c r="B842" s="83"/>
      <c r="C842" s="84"/>
      <c r="D842" s="73"/>
      <c r="E842" s="73"/>
      <c r="F842" s="73"/>
      <c r="G842" s="73"/>
      <c r="H842" s="73"/>
      <c r="I842" s="73"/>
      <c r="J842" s="73"/>
      <c r="K842" s="73"/>
      <c r="L842" s="73"/>
      <c r="M842" s="73"/>
      <c r="N842" s="73"/>
      <c r="U842">
        <v>2017</v>
      </c>
      <c r="V842" s="15">
        <v>42886</v>
      </c>
      <c r="W842" t="s">
        <v>270</v>
      </c>
      <c r="X842" t="s">
        <v>230</v>
      </c>
      <c r="Y842" t="s">
        <v>225</v>
      </c>
      <c r="Z842">
        <v>2993.81</v>
      </c>
      <c r="AA842">
        <v>3307.31</v>
      </c>
      <c r="AB842">
        <v>313.5</v>
      </c>
      <c r="AE842">
        <v>3307310</v>
      </c>
    </row>
    <row r="843" spans="2:31" x14ac:dyDescent="0.35">
      <c r="B843" s="83"/>
      <c r="C843" s="84"/>
      <c r="D843" s="73"/>
      <c r="E843" s="73"/>
      <c r="F843" s="73"/>
      <c r="G843" s="73"/>
      <c r="H843" s="73"/>
      <c r="I843" s="73"/>
      <c r="J843" s="73"/>
      <c r="K843" s="73"/>
      <c r="L843" s="73"/>
      <c r="M843" s="73"/>
      <c r="N843" s="73"/>
      <c r="U843">
        <v>2017</v>
      </c>
      <c r="V843" s="15">
        <v>42887</v>
      </c>
      <c r="W843" t="s">
        <v>271</v>
      </c>
      <c r="X843" t="s">
        <v>230</v>
      </c>
      <c r="Y843" t="s">
        <v>225</v>
      </c>
      <c r="Z843">
        <v>3045.44</v>
      </c>
      <c r="AA843">
        <v>3364.34</v>
      </c>
      <c r="AB843">
        <v>318.89999999999998</v>
      </c>
      <c r="AE843">
        <v>3364340</v>
      </c>
    </row>
    <row r="844" spans="2:31" x14ac:dyDescent="0.35">
      <c r="B844" s="83"/>
      <c r="C844" s="84"/>
      <c r="D844" s="73"/>
      <c r="E844" s="73"/>
      <c r="F844" s="73"/>
      <c r="G844" s="73"/>
      <c r="H844" s="73"/>
      <c r="I844" s="73"/>
      <c r="J844" s="73"/>
      <c r="K844" s="73"/>
      <c r="L844" s="73"/>
      <c r="M844" s="73"/>
      <c r="N844" s="73"/>
      <c r="U844">
        <v>2017</v>
      </c>
      <c r="V844" s="15">
        <v>42888</v>
      </c>
      <c r="W844" t="s">
        <v>271</v>
      </c>
      <c r="X844" t="s">
        <v>230</v>
      </c>
      <c r="Y844" t="s">
        <v>225</v>
      </c>
      <c r="Z844">
        <v>3091.84</v>
      </c>
      <c r="AA844">
        <v>3415.6</v>
      </c>
      <c r="AB844">
        <v>323.76</v>
      </c>
      <c r="AE844">
        <v>3415600</v>
      </c>
    </row>
    <row r="845" spans="2:31" x14ac:dyDescent="0.35">
      <c r="B845" s="83"/>
      <c r="C845" s="84"/>
      <c r="D845" s="73"/>
      <c r="E845" s="73"/>
      <c r="F845" s="73"/>
      <c r="G845" s="73"/>
      <c r="H845" s="73"/>
      <c r="I845" s="73"/>
      <c r="J845" s="73"/>
      <c r="K845" s="73"/>
      <c r="L845" s="73"/>
      <c r="M845" s="73"/>
      <c r="N845" s="73"/>
      <c r="U845">
        <v>2017</v>
      </c>
      <c r="V845" s="15">
        <v>42889</v>
      </c>
      <c r="W845" t="s">
        <v>271</v>
      </c>
      <c r="X845" t="s">
        <v>230</v>
      </c>
      <c r="Y845" t="s">
        <v>225</v>
      </c>
      <c r="Z845">
        <v>3133.14</v>
      </c>
      <c r="AA845">
        <v>3461.23</v>
      </c>
      <c r="AB845">
        <v>328.09</v>
      </c>
      <c r="AE845">
        <v>3461230</v>
      </c>
    </row>
    <row r="846" spans="2:31" x14ac:dyDescent="0.35">
      <c r="B846" s="83"/>
      <c r="C846" s="84"/>
      <c r="D846" s="73"/>
      <c r="E846" s="73"/>
      <c r="F846" s="73"/>
      <c r="G846" s="73"/>
      <c r="H846" s="73"/>
      <c r="I846" s="73"/>
      <c r="J846" s="73"/>
      <c r="K846" s="73"/>
      <c r="L846" s="73"/>
      <c r="M846" s="73"/>
      <c r="N846" s="73"/>
      <c r="U846">
        <v>2017</v>
      </c>
      <c r="V846" s="15">
        <v>42890</v>
      </c>
      <c r="W846" t="s">
        <v>271</v>
      </c>
      <c r="X846" t="s">
        <v>230</v>
      </c>
      <c r="Y846" t="s">
        <v>225</v>
      </c>
      <c r="Z846">
        <v>3168.37</v>
      </c>
      <c r="AA846">
        <v>3500.14</v>
      </c>
      <c r="AB846">
        <v>331.78</v>
      </c>
      <c r="AE846">
        <v>3500140</v>
      </c>
    </row>
    <row r="847" spans="2:31" x14ac:dyDescent="0.35">
      <c r="B847" s="83"/>
      <c r="C847" s="84"/>
      <c r="D847" s="73"/>
      <c r="E847" s="73"/>
      <c r="F847" s="73"/>
      <c r="G847" s="73"/>
      <c r="H847" s="73"/>
      <c r="I847" s="73"/>
      <c r="J847" s="73"/>
      <c r="K847" s="73"/>
      <c r="L847" s="73"/>
      <c r="M847" s="73"/>
      <c r="N847" s="73"/>
      <c r="U847">
        <v>2017</v>
      </c>
      <c r="V847" s="15">
        <v>42891</v>
      </c>
      <c r="W847" t="s">
        <v>271</v>
      </c>
      <c r="X847" t="s">
        <v>230</v>
      </c>
      <c r="Y847" t="s">
        <v>225</v>
      </c>
      <c r="Z847">
        <v>3202.13</v>
      </c>
      <c r="AA847">
        <v>3537.45</v>
      </c>
      <c r="AB847">
        <v>335.31</v>
      </c>
      <c r="AE847">
        <v>3537450</v>
      </c>
    </row>
    <row r="848" spans="2:31" x14ac:dyDescent="0.35">
      <c r="B848" s="83"/>
      <c r="C848" s="84"/>
      <c r="D848" s="73"/>
      <c r="E848" s="73"/>
      <c r="F848" s="73"/>
      <c r="G848" s="73"/>
      <c r="H848" s="73"/>
      <c r="I848" s="73"/>
      <c r="J848" s="73"/>
      <c r="K848" s="73"/>
      <c r="L848" s="73"/>
      <c r="M848" s="73"/>
      <c r="N848" s="73"/>
      <c r="U848">
        <v>2017</v>
      </c>
      <c r="V848" s="15">
        <v>42892</v>
      </c>
      <c r="W848" t="s">
        <v>271</v>
      </c>
      <c r="X848" t="s">
        <v>230</v>
      </c>
      <c r="Y848" t="s">
        <v>225</v>
      </c>
      <c r="Z848">
        <v>3234.62</v>
      </c>
      <c r="AA848">
        <v>3573.33</v>
      </c>
      <c r="AB848">
        <v>338.71</v>
      </c>
      <c r="AE848">
        <v>3573330</v>
      </c>
    </row>
    <row r="849" spans="2:31" x14ac:dyDescent="0.35">
      <c r="B849" s="83"/>
      <c r="C849" s="84"/>
      <c r="D849" s="73"/>
      <c r="E849" s="73"/>
      <c r="F849" s="73"/>
      <c r="G849" s="73"/>
      <c r="H849" s="73"/>
      <c r="I849" s="73"/>
      <c r="J849" s="73"/>
      <c r="K849" s="73"/>
      <c r="L849" s="73"/>
      <c r="M849" s="73"/>
      <c r="N849" s="73"/>
      <c r="U849">
        <v>2017</v>
      </c>
      <c r="V849" s="15">
        <v>42893</v>
      </c>
      <c r="W849" t="s">
        <v>271</v>
      </c>
      <c r="X849" t="s">
        <v>230</v>
      </c>
      <c r="Y849" t="s">
        <v>225</v>
      </c>
      <c r="Z849">
        <v>3266.37</v>
      </c>
      <c r="AA849">
        <v>3608.41</v>
      </c>
      <c r="AB849">
        <v>342.04</v>
      </c>
      <c r="AE849">
        <v>3608410</v>
      </c>
    </row>
    <row r="850" spans="2:31" x14ac:dyDescent="0.35">
      <c r="B850" s="83"/>
      <c r="C850" s="84"/>
      <c r="D850" s="73"/>
      <c r="E850" s="73"/>
      <c r="F850" s="73"/>
      <c r="G850" s="73"/>
      <c r="H850" s="73"/>
      <c r="I850" s="73"/>
      <c r="J850" s="73"/>
      <c r="K850" s="73"/>
      <c r="L850" s="73"/>
      <c r="M850" s="73"/>
      <c r="N850" s="73"/>
      <c r="U850">
        <v>2017</v>
      </c>
      <c r="V850" s="15">
        <v>42894</v>
      </c>
      <c r="W850" t="s">
        <v>271</v>
      </c>
      <c r="X850" t="s">
        <v>230</v>
      </c>
      <c r="Y850" t="s">
        <v>225</v>
      </c>
      <c r="Z850">
        <v>3304.74</v>
      </c>
      <c r="AA850">
        <v>3650.79</v>
      </c>
      <c r="AB850">
        <v>346.06</v>
      </c>
      <c r="AE850">
        <v>3650790</v>
      </c>
    </row>
    <row r="851" spans="2:31" x14ac:dyDescent="0.35">
      <c r="B851" s="83"/>
      <c r="C851" s="84"/>
      <c r="D851" s="73"/>
      <c r="E851" s="73"/>
      <c r="F851" s="73"/>
      <c r="G851" s="73"/>
      <c r="H851" s="73"/>
      <c r="I851" s="73"/>
      <c r="J851" s="73"/>
      <c r="K851" s="73"/>
      <c r="L851" s="73"/>
      <c r="M851" s="73"/>
      <c r="N851" s="73"/>
      <c r="U851">
        <v>2017</v>
      </c>
      <c r="V851" s="15">
        <v>42895</v>
      </c>
      <c r="W851" t="s">
        <v>271</v>
      </c>
      <c r="X851" t="s">
        <v>230</v>
      </c>
      <c r="Y851" t="s">
        <v>225</v>
      </c>
      <c r="Z851">
        <v>3340.25</v>
      </c>
      <c r="AA851">
        <v>3690.03</v>
      </c>
      <c r="AB851">
        <v>349.78</v>
      </c>
      <c r="AE851">
        <v>3690030</v>
      </c>
    </row>
    <row r="852" spans="2:31" x14ac:dyDescent="0.35">
      <c r="B852" s="83"/>
      <c r="C852" s="84"/>
      <c r="D852" s="73"/>
      <c r="E852" s="73"/>
      <c r="F852" s="73"/>
      <c r="G852" s="73"/>
      <c r="H852" s="73"/>
      <c r="I852" s="73"/>
      <c r="J852" s="73"/>
      <c r="K852" s="73"/>
      <c r="L852" s="73"/>
      <c r="M852" s="73"/>
      <c r="N852" s="73"/>
      <c r="U852">
        <v>2017</v>
      </c>
      <c r="V852" s="15">
        <v>42896</v>
      </c>
      <c r="W852" t="s">
        <v>271</v>
      </c>
      <c r="X852" t="s">
        <v>230</v>
      </c>
      <c r="Y852" t="s">
        <v>225</v>
      </c>
      <c r="Z852">
        <v>3377.37</v>
      </c>
      <c r="AA852">
        <v>3731.04</v>
      </c>
      <c r="AB852">
        <v>353.66</v>
      </c>
      <c r="AE852">
        <v>3731040</v>
      </c>
    </row>
    <row r="853" spans="2:31" x14ac:dyDescent="0.35">
      <c r="B853" s="83"/>
      <c r="C853" s="84"/>
      <c r="D853" s="73"/>
      <c r="E853" s="73"/>
      <c r="F853" s="73"/>
      <c r="G853" s="73"/>
      <c r="H853" s="73"/>
      <c r="I853" s="73"/>
      <c r="J853" s="73"/>
      <c r="K853" s="73"/>
      <c r="L853" s="73"/>
      <c r="M853" s="73"/>
      <c r="N853" s="73"/>
      <c r="U853">
        <v>2017</v>
      </c>
      <c r="V853" s="15">
        <v>42897</v>
      </c>
      <c r="W853" t="s">
        <v>271</v>
      </c>
      <c r="X853" t="s">
        <v>230</v>
      </c>
      <c r="Y853" t="s">
        <v>225</v>
      </c>
      <c r="Z853">
        <v>3416.26</v>
      </c>
      <c r="AA853">
        <v>3774</v>
      </c>
      <c r="AB853">
        <v>357.74</v>
      </c>
      <c r="AE853">
        <v>3774000</v>
      </c>
    </row>
    <row r="854" spans="2:31" x14ac:dyDescent="0.35">
      <c r="B854" s="83"/>
      <c r="C854" s="84"/>
      <c r="D854" s="73"/>
      <c r="E854" s="73"/>
      <c r="F854" s="73"/>
      <c r="G854" s="73"/>
      <c r="H854" s="73"/>
      <c r="I854" s="73"/>
      <c r="J854" s="73"/>
      <c r="K854" s="73"/>
      <c r="L854" s="73"/>
      <c r="M854" s="73"/>
      <c r="N854" s="73"/>
      <c r="U854">
        <v>2017</v>
      </c>
      <c r="V854" s="15">
        <v>42898</v>
      </c>
      <c r="W854" t="s">
        <v>271</v>
      </c>
      <c r="X854" t="s">
        <v>230</v>
      </c>
      <c r="Y854" t="s">
        <v>225</v>
      </c>
      <c r="Z854">
        <v>3447.24</v>
      </c>
      <c r="AA854">
        <v>3808.21</v>
      </c>
      <c r="AB854">
        <v>360.98</v>
      </c>
      <c r="AE854">
        <v>3808210</v>
      </c>
    </row>
    <row r="855" spans="2:31" x14ac:dyDescent="0.35">
      <c r="B855" s="83"/>
      <c r="C855" s="84"/>
      <c r="D855" s="73"/>
      <c r="E855" s="73"/>
      <c r="F855" s="73"/>
      <c r="G855" s="73"/>
      <c r="H855" s="73"/>
      <c r="I855" s="73"/>
      <c r="J855" s="73"/>
      <c r="K855" s="73"/>
      <c r="L855" s="73"/>
      <c r="M855" s="73"/>
      <c r="N855" s="73"/>
      <c r="U855">
        <v>2017</v>
      </c>
      <c r="V855" s="15">
        <v>42899</v>
      </c>
      <c r="W855" t="s">
        <v>271</v>
      </c>
      <c r="X855" t="s">
        <v>230</v>
      </c>
      <c r="Y855" t="s">
        <v>225</v>
      </c>
      <c r="Z855">
        <v>3477.28</v>
      </c>
      <c r="AA855">
        <v>3841.4</v>
      </c>
      <c r="AB855">
        <v>364.12</v>
      </c>
      <c r="AE855">
        <v>3841400</v>
      </c>
    </row>
    <row r="856" spans="2:31" x14ac:dyDescent="0.35">
      <c r="B856" s="83"/>
      <c r="C856" s="84"/>
      <c r="D856" s="73"/>
      <c r="E856" s="73"/>
      <c r="F856" s="73"/>
      <c r="G856" s="73"/>
      <c r="H856" s="73"/>
      <c r="I856" s="73"/>
      <c r="J856" s="73"/>
      <c r="K856" s="73"/>
      <c r="L856" s="73"/>
      <c r="M856" s="73"/>
      <c r="N856" s="73"/>
      <c r="U856">
        <v>2017</v>
      </c>
      <c r="V856" s="15">
        <v>42900</v>
      </c>
      <c r="W856" t="s">
        <v>271</v>
      </c>
      <c r="X856" t="s">
        <v>230</v>
      </c>
      <c r="Y856" t="s">
        <v>225</v>
      </c>
      <c r="Z856">
        <v>3507.91</v>
      </c>
      <c r="AA856">
        <v>3875.24</v>
      </c>
      <c r="AB856">
        <v>367.33</v>
      </c>
      <c r="AE856">
        <v>3875240</v>
      </c>
    </row>
    <row r="857" spans="2:31" x14ac:dyDescent="0.35">
      <c r="B857" s="83"/>
      <c r="C857" s="84"/>
      <c r="D857" s="73"/>
      <c r="E857" s="73"/>
      <c r="F857" s="73"/>
      <c r="G857" s="73"/>
      <c r="H857" s="73"/>
      <c r="I857" s="73"/>
      <c r="J857" s="73"/>
      <c r="K857" s="73"/>
      <c r="L857" s="73"/>
      <c r="M857" s="73"/>
      <c r="N857" s="73"/>
      <c r="U857">
        <v>2017</v>
      </c>
      <c r="V857" s="15">
        <v>42901</v>
      </c>
      <c r="W857" t="s">
        <v>271</v>
      </c>
      <c r="X857" t="s">
        <v>230</v>
      </c>
      <c r="Y857" t="s">
        <v>225</v>
      </c>
      <c r="Z857">
        <v>3538.17</v>
      </c>
      <c r="AA857">
        <v>3908.67</v>
      </c>
      <c r="AB857">
        <v>370.5</v>
      </c>
      <c r="AE857">
        <v>3908670</v>
      </c>
    </row>
    <row r="858" spans="2:31" x14ac:dyDescent="0.35">
      <c r="B858" s="83"/>
      <c r="C858" s="84"/>
      <c r="D858" s="73"/>
      <c r="E858" s="73"/>
      <c r="F858" s="73"/>
      <c r="G858" s="73"/>
      <c r="H858" s="73"/>
      <c r="I858" s="73"/>
      <c r="J858" s="73"/>
      <c r="K858" s="73"/>
      <c r="L858" s="73"/>
      <c r="M858" s="73"/>
      <c r="N858" s="73"/>
      <c r="U858">
        <v>2017</v>
      </c>
      <c r="V858" s="15">
        <v>42902</v>
      </c>
      <c r="W858" t="s">
        <v>271</v>
      </c>
      <c r="X858" t="s">
        <v>230</v>
      </c>
      <c r="Y858" t="s">
        <v>225</v>
      </c>
      <c r="Z858">
        <v>3567.29</v>
      </c>
      <c r="AA858">
        <v>3940.84</v>
      </c>
      <c r="AB858">
        <v>373.55</v>
      </c>
      <c r="AE858">
        <v>3940840</v>
      </c>
    </row>
    <row r="859" spans="2:31" x14ac:dyDescent="0.35">
      <c r="B859" s="83"/>
      <c r="C859" s="84"/>
      <c r="D859" s="73"/>
      <c r="E859" s="73"/>
      <c r="F859" s="73"/>
      <c r="G859" s="73"/>
      <c r="H859" s="73"/>
      <c r="I859" s="73"/>
      <c r="J859" s="73"/>
      <c r="K859" s="73"/>
      <c r="L859" s="73"/>
      <c r="M859" s="73"/>
      <c r="N859" s="73"/>
      <c r="U859">
        <v>2017</v>
      </c>
      <c r="V859" s="15">
        <v>42903</v>
      </c>
      <c r="W859" t="s">
        <v>271</v>
      </c>
      <c r="X859" t="s">
        <v>230</v>
      </c>
      <c r="Y859" t="s">
        <v>225</v>
      </c>
      <c r="Z859">
        <v>3598.31</v>
      </c>
      <c r="AA859">
        <v>3975.11</v>
      </c>
      <c r="AB859">
        <v>376.8</v>
      </c>
      <c r="AE859">
        <v>3975110</v>
      </c>
    </row>
    <row r="860" spans="2:31" x14ac:dyDescent="0.35">
      <c r="B860" s="83"/>
      <c r="C860" s="84"/>
      <c r="D860" s="73"/>
      <c r="E860" s="73"/>
      <c r="F860" s="73"/>
      <c r="G860" s="73"/>
      <c r="H860" s="73"/>
      <c r="I860" s="73"/>
      <c r="J860" s="73"/>
      <c r="K860" s="73"/>
      <c r="L860" s="73"/>
      <c r="M860" s="73"/>
      <c r="N860" s="73"/>
      <c r="U860">
        <v>2017</v>
      </c>
      <c r="V860" s="15">
        <v>42904</v>
      </c>
      <c r="W860" t="s">
        <v>271</v>
      </c>
      <c r="X860" t="s">
        <v>230</v>
      </c>
      <c r="Y860" t="s">
        <v>225</v>
      </c>
      <c r="Z860">
        <v>3625.55</v>
      </c>
      <c r="AA860">
        <v>4005.2</v>
      </c>
      <c r="AB860">
        <v>379.65</v>
      </c>
      <c r="AE860">
        <v>4005200</v>
      </c>
    </row>
    <row r="861" spans="2:31" x14ac:dyDescent="0.35">
      <c r="B861" s="83"/>
      <c r="C861" s="84"/>
      <c r="D861" s="73"/>
      <c r="E861" s="73"/>
      <c r="F861" s="73"/>
      <c r="G861" s="73"/>
      <c r="H861" s="73"/>
      <c r="I861" s="73"/>
      <c r="J861" s="73"/>
      <c r="K861" s="73"/>
      <c r="L861" s="73"/>
      <c r="M861" s="73"/>
      <c r="N861" s="73"/>
      <c r="U861">
        <v>2017</v>
      </c>
      <c r="V861" s="15">
        <v>42905</v>
      </c>
      <c r="W861" t="s">
        <v>271</v>
      </c>
      <c r="X861" t="s">
        <v>230</v>
      </c>
      <c r="Y861" t="s">
        <v>225</v>
      </c>
      <c r="Z861">
        <v>3677.23</v>
      </c>
      <c r="AA861">
        <v>4062.29</v>
      </c>
      <c r="AB861">
        <v>385.06</v>
      </c>
      <c r="AE861">
        <v>4062290</v>
      </c>
    </row>
    <row r="862" spans="2:31" x14ac:dyDescent="0.35">
      <c r="B862" s="83"/>
      <c r="C862" s="84"/>
      <c r="D862" s="73"/>
      <c r="E862" s="73"/>
      <c r="F862" s="73"/>
      <c r="G862" s="73"/>
      <c r="H862" s="73"/>
      <c r="I862" s="73"/>
      <c r="J862" s="73"/>
      <c r="K862" s="73"/>
      <c r="L862" s="73"/>
      <c r="M862" s="73"/>
      <c r="N862" s="73"/>
      <c r="U862">
        <v>2017</v>
      </c>
      <c r="V862" s="15">
        <v>42906</v>
      </c>
      <c r="W862" t="s">
        <v>271</v>
      </c>
      <c r="X862" t="s">
        <v>230</v>
      </c>
      <c r="Y862" t="s">
        <v>225</v>
      </c>
      <c r="Z862">
        <v>3727.57</v>
      </c>
      <c r="AA862">
        <v>4117.91</v>
      </c>
      <c r="AB862">
        <v>390.33</v>
      </c>
      <c r="AE862">
        <v>4117910</v>
      </c>
    </row>
    <row r="863" spans="2:31" x14ac:dyDescent="0.35">
      <c r="B863" s="83"/>
      <c r="C863" s="84"/>
      <c r="D863" s="73"/>
      <c r="E863" s="73"/>
      <c r="F863" s="73"/>
      <c r="G863" s="73"/>
      <c r="H863" s="73"/>
      <c r="I863" s="73"/>
      <c r="J863" s="73"/>
      <c r="K863" s="73"/>
      <c r="L863" s="73"/>
      <c r="M863" s="73"/>
      <c r="N863" s="73"/>
      <c r="U863">
        <v>2017</v>
      </c>
      <c r="V863" s="15">
        <v>42907</v>
      </c>
      <c r="W863" t="s">
        <v>271</v>
      </c>
      <c r="X863" t="s">
        <v>230</v>
      </c>
      <c r="Y863" t="s">
        <v>225</v>
      </c>
      <c r="Z863">
        <v>3784.35</v>
      </c>
      <c r="AA863">
        <v>4180.63</v>
      </c>
      <c r="AB863">
        <v>396.28</v>
      </c>
      <c r="AE863">
        <v>4180630</v>
      </c>
    </row>
    <row r="864" spans="2:31" x14ac:dyDescent="0.35">
      <c r="B864" s="83"/>
      <c r="C864" s="84"/>
      <c r="D864" s="73"/>
      <c r="E864" s="73"/>
      <c r="F864" s="73"/>
      <c r="G864" s="73"/>
      <c r="H864" s="73"/>
      <c r="I864" s="73"/>
      <c r="J864" s="73"/>
      <c r="K864" s="73"/>
      <c r="L864" s="73"/>
      <c r="M864" s="73"/>
      <c r="N864" s="73"/>
      <c r="U864">
        <v>2017</v>
      </c>
      <c r="V864" s="15">
        <v>42908</v>
      </c>
      <c r="W864" t="s">
        <v>271</v>
      </c>
      <c r="X864" t="s">
        <v>230</v>
      </c>
      <c r="Y864" t="s">
        <v>225</v>
      </c>
      <c r="Z864">
        <v>3838.35</v>
      </c>
      <c r="AA864">
        <v>4240.29</v>
      </c>
      <c r="AB864">
        <v>401.93</v>
      </c>
      <c r="AE864">
        <v>4240290</v>
      </c>
    </row>
    <row r="865" spans="2:31" x14ac:dyDescent="0.35">
      <c r="B865" s="83"/>
      <c r="C865" s="84"/>
      <c r="D865" s="73"/>
      <c r="E865" s="73"/>
      <c r="F865" s="73"/>
      <c r="G865" s="73"/>
      <c r="H865" s="73"/>
      <c r="I865" s="73"/>
      <c r="J865" s="73"/>
      <c r="K865" s="73"/>
      <c r="L865" s="73"/>
      <c r="M865" s="73"/>
      <c r="N865" s="73"/>
      <c r="U865">
        <v>2017</v>
      </c>
      <c r="V865" s="15">
        <v>42909</v>
      </c>
      <c r="W865" t="s">
        <v>271</v>
      </c>
      <c r="X865" t="s">
        <v>230</v>
      </c>
      <c r="Y865" t="s">
        <v>225</v>
      </c>
      <c r="Z865">
        <v>3886.23</v>
      </c>
      <c r="AA865">
        <v>4293.18</v>
      </c>
      <c r="AB865">
        <v>406.95</v>
      </c>
      <c r="AE865">
        <v>4293180</v>
      </c>
    </row>
    <row r="866" spans="2:31" x14ac:dyDescent="0.35">
      <c r="B866" s="83"/>
      <c r="C866" s="84"/>
      <c r="D866" s="73"/>
      <c r="E866" s="73"/>
      <c r="F866" s="73"/>
      <c r="G866" s="73"/>
      <c r="H866" s="73"/>
      <c r="I866" s="73"/>
      <c r="J866" s="73"/>
      <c r="K866" s="73"/>
      <c r="L866" s="73"/>
      <c r="M866" s="73"/>
      <c r="N866" s="73"/>
      <c r="U866">
        <v>2017</v>
      </c>
      <c r="V866" s="15">
        <v>42910</v>
      </c>
      <c r="W866" t="s">
        <v>271</v>
      </c>
      <c r="X866" t="s">
        <v>230</v>
      </c>
      <c r="Y866" t="s">
        <v>225</v>
      </c>
      <c r="Z866">
        <v>3934.1</v>
      </c>
      <c r="AA866">
        <v>4346.0600000000004</v>
      </c>
      <c r="AB866">
        <v>411.96</v>
      </c>
      <c r="AE866">
        <v>4346060</v>
      </c>
    </row>
    <row r="867" spans="2:31" x14ac:dyDescent="0.35">
      <c r="B867" s="83"/>
      <c r="C867" s="84"/>
      <c r="D867" s="73"/>
      <c r="E867" s="73"/>
      <c r="F867" s="73"/>
      <c r="G867" s="73"/>
      <c r="H867" s="73"/>
      <c r="I867" s="73"/>
      <c r="J867" s="73"/>
      <c r="K867" s="73"/>
      <c r="L867" s="73"/>
      <c r="M867" s="73"/>
      <c r="N867" s="73"/>
      <c r="U867">
        <v>2017</v>
      </c>
      <c r="V867" s="15">
        <v>42911</v>
      </c>
      <c r="W867" t="s">
        <v>271</v>
      </c>
      <c r="X867" t="s">
        <v>230</v>
      </c>
      <c r="Y867" t="s">
        <v>225</v>
      </c>
      <c r="Z867">
        <v>3984.5</v>
      </c>
      <c r="AA867">
        <v>4401.74</v>
      </c>
      <c r="AB867">
        <v>417.24</v>
      </c>
      <c r="AE867">
        <v>4401740</v>
      </c>
    </row>
    <row r="868" spans="2:31" x14ac:dyDescent="0.35">
      <c r="B868" s="83"/>
      <c r="C868" s="84"/>
      <c r="D868" s="73"/>
      <c r="E868" s="73"/>
      <c r="F868" s="73"/>
      <c r="G868" s="73"/>
      <c r="H868" s="73"/>
      <c r="I868" s="73"/>
      <c r="J868" s="73"/>
      <c r="K868" s="73"/>
      <c r="L868" s="73"/>
      <c r="M868" s="73"/>
      <c r="N868" s="73"/>
      <c r="U868">
        <v>2017</v>
      </c>
      <c r="V868" s="15">
        <v>42912</v>
      </c>
      <c r="W868" t="s">
        <v>271</v>
      </c>
      <c r="X868" t="s">
        <v>230</v>
      </c>
      <c r="Y868" t="s">
        <v>225</v>
      </c>
      <c r="Z868">
        <v>4034.21</v>
      </c>
      <c r="AA868">
        <v>4456.66</v>
      </c>
      <c r="AB868">
        <v>422.44</v>
      </c>
      <c r="AE868">
        <v>4456660</v>
      </c>
    </row>
    <row r="869" spans="2:31" x14ac:dyDescent="0.35">
      <c r="B869" s="83"/>
      <c r="C869" s="84"/>
      <c r="D869" s="73"/>
      <c r="E869" s="73"/>
      <c r="F869" s="73"/>
      <c r="G869" s="73"/>
      <c r="H869" s="73"/>
      <c r="I869" s="73"/>
      <c r="J869" s="73"/>
      <c r="K869" s="73"/>
      <c r="L869" s="73"/>
      <c r="M869" s="73"/>
      <c r="N869" s="73"/>
      <c r="U869">
        <v>2017</v>
      </c>
      <c r="V869" s="15">
        <v>42913</v>
      </c>
      <c r="W869" t="s">
        <v>271</v>
      </c>
      <c r="X869" t="s">
        <v>230</v>
      </c>
      <c r="Y869" t="s">
        <v>225</v>
      </c>
      <c r="Z869">
        <v>4084.05</v>
      </c>
      <c r="AA869">
        <v>4511.71</v>
      </c>
      <c r="AB869">
        <v>427.66</v>
      </c>
      <c r="AE869">
        <v>4511710</v>
      </c>
    </row>
    <row r="870" spans="2:31" x14ac:dyDescent="0.35">
      <c r="B870" s="83"/>
      <c r="C870" s="84"/>
      <c r="D870" s="73"/>
      <c r="E870" s="73"/>
      <c r="F870" s="73"/>
      <c r="G870" s="73"/>
      <c r="H870" s="73"/>
      <c r="I870" s="73"/>
      <c r="J870" s="73"/>
      <c r="K870" s="73"/>
      <c r="L870" s="73"/>
      <c r="M870" s="73"/>
      <c r="N870" s="73"/>
      <c r="U870">
        <v>2017</v>
      </c>
      <c r="V870" s="15">
        <v>42914</v>
      </c>
      <c r="W870" t="s">
        <v>271</v>
      </c>
      <c r="X870" t="s">
        <v>230</v>
      </c>
      <c r="Y870" t="s">
        <v>225</v>
      </c>
      <c r="Z870">
        <v>4135.96</v>
      </c>
      <c r="AA870">
        <v>4569.0600000000004</v>
      </c>
      <c r="AB870">
        <v>433.1</v>
      </c>
      <c r="AE870">
        <v>4569060</v>
      </c>
    </row>
    <row r="871" spans="2:31" x14ac:dyDescent="0.35">
      <c r="B871" s="83"/>
      <c r="C871" s="84"/>
      <c r="D871" s="73"/>
      <c r="E871" s="73"/>
      <c r="F871" s="73"/>
      <c r="G871" s="73"/>
      <c r="H871" s="73"/>
      <c r="I871" s="73"/>
      <c r="J871" s="73"/>
      <c r="K871" s="73"/>
      <c r="L871" s="73"/>
      <c r="M871" s="73"/>
      <c r="N871" s="73"/>
      <c r="U871">
        <v>2017</v>
      </c>
      <c r="V871" s="15">
        <v>42915</v>
      </c>
      <c r="W871" t="s">
        <v>271</v>
      </c>
      <c r="X871" t="s">
        <v>230</v>
      </c>
      <c r="Y871" t="s">
        <v>225</v>
      </c>
      <c r="Z871">
        <v>4184.3</v>
      </c>
      <c r="AA871">
        <v>4622.46</v>
      </c>
      <c r="AB871">
        <v>438.16</v>
      </c>
      <c r="AE871">
        <v>4622460</v>
      </c>
    </row>
    <row r="872" spans="2:31" x14ac:dyDescent="0.35">
      <c r="B872" s="83"/>
      <c r="C872" s="84"/>
      <c r="D872" s="73"/>
      <c r="E872" s="73"/>
      <c r="F872" s="73"/>
      <c r="G872" s="73"/>
      <c r="H872" s="73"/>
      <c r="I872" s="73"/>
      <c r="J872" s="73"/>
      <c r="K872" s="73"/>
      <c r="L872" s="73"/>
      <c r="M872" s="73"/>
      <c r="N872" s="73"/>
      <c r="U872">
        <v>2017</v>
      </c>
      <c r="V872" s="15">
        <v>42916</v>
      </c>
      <c r="W872" t="s">
        <v>271</v>
      </c>
      <c r="X872" t="s">
        <v>230</v>
      </c>
      <c r="Y872" t="s">
        <v>225</v>
      </c>
      <c r="Z872">
        <v>4231.6400000000003</v>
      </c>
      <c r="AA872">
        <v>4674.76</v>
      </c>
      <c r="AB872">
        <v>443.12</v>
      </c>
      <c r="AE872">
        <v>4674760</v>
      </c>
    </row>
    <row r="873" spans="2:31" x14ac:dyDescent="0.35">
      <c r="B873" s="83"/>
      <c r="C873" s="84"/>
      <c r="D873" s="73"/>
      <c r="E873" s="73"/>
      <c r="F873" s="73"/>
      <c r="G873" s="73"/>
      <c r="H873" s="73"/>
      <c r="I873" s="73"/>
      <c r="J873" s="73"/>
      <c r="K873" s="73"/>
      <c r="L873" s="73"/>
      <c r="M873" s="73"/>
      <c r="N873" s="73"/>
      <c r="U873">
        <v>2017</v>
      </c>
      <c r="V873" s="15">
        <v>42917</v>
      </c>
      <c r="W873" t="s">
        <v>272</v>
      </c>
      <c r="X873" t="s">
        <v>230</v>
      </c>
      <c r="Y873" t="s">
        <v>225</v>
      </c>
      <c r="Z873">
        <v>4281.26</v>
      </c>
      <c r="AA873">
        <v>4729.58</v>
      </c>
      <c r="AB873">
        <v>448.31</v>
      </c>
      <c r="AE873">
        <v>4729580</v>
      </c>
    </row>
    <row r="874" spans="2:31" x14ac:dyDescent="0.35">
      <c r="B874" s="83"/>
      <c r="C874" s="84"/>
      <c r="D874" s="73"/>
      <c r="E874" s="73"/>
      <c r="F874" s="73"/>
      <c r="G874" s="73"/>
      <c r="H874" s="73"/>
      <c r="I874" s="73"/>
      <c r="J874" s="73"/>
      <c r="K874" s="73"/>
      <c r="L874" s="73"/>
      <c r="M874" s="73"/>
      <c r="N874" s="73"/>
      <c r="U874">
        <v>2017</v>
      </c>
      <c r="V874" s="15">
        <v>42918</v>
      </c>
      <c r="W874" t="s">
        <v>272</v>
      </c>
      <c r="X874" t="s">
        <v>230</v>
      </c>
      <c r="Y874" t="s">
        <v>225</v>
      </c>
      <c r="Z874">
        <v>4325</v>
      </c>
      <c r="AA874">
        <v>4777.8900000000003</v>
      </c>
      <c r="AB874">
        <v>452.89</v>
      </c>
      <c r="AE874">
        <v>4777890</v>
      </c>
    </row>
    <row r="875" spans="2:31" x14ac:dyDescent="0.35">
      <c r="B875" s="83"/>
      <c r="C875" s="84"/>
      <c r="D875" s="73"/>
      <c r="E875" s="73"/>
      <c r="F875" s="73"/>
      <c r="G875" s="73"/>
      <c r="H875" s="73"/>
      <c r="I875" s="73"/>
      <c r="J875" s="73"/>
      <c r="K875" s="73"/>
      <c r="L875" s="73"/>
      <c r="M875" s="73"/>
      <c r="N875" s="73"/>
      <c r="U875">
        <v>2017</v>
      </c>
      <c r="V875" s="15">
        <v>42919</v>
      </c>
      <c r="W875" t="s">
        <v>272</v>
      </c>
      <c r="X875" t="s">
        <v>230</v>
      </c>
      <c r="Y875" t="s">
        <v>225</v>
      </c>
      <c r="Z875">
        <v>4368.1099999999997</v>
      </c>
      <c r="AA875">
        <v>4825.5200000000004</v>
      </c>
      <c r="AB875">
        <v>457.41</v>
      </c>
      <c r="AE875">
        <v>4825520</v>
      </c>
    </row>
    <row r="876" spans="2:31" x14ac:dyDescent="0.35">
      <c r="B876" s="83"/>
      <c r="C876" s="84"/>
      <c r="D876" s="73"/>
      <c r="E876" s="73"/>
      <c r="F876" s="73"/>
      <c r="G876" s="73"/>
      <c r="H876" s="73"/>
      <c r="I876" s="73"/>
      <c r="J876" s="73"/>
      <c r="K876" s="73"/>
      <c r="L876" s="73"/>
      <c r="M876" s="73"/>
      <c r="N876" s="73"/>
      <c r="U876">
        <v>2017</v>
      </c>
      <c r="V876" s="15">
        <v>42920</v>
      </c>
      <c r="W876" t="s">
        <v>272</v>
      </c>
      <c r="X876" t="s">
        <v>230</v>
      </c>
      <c r="Y876" t="s">
        <v>225</v>
      </c>
      <c r="Z876">
        <v>4411.13</v>
      </c>
      <c r="AA876">
        <v>4873.04</v>
      </c>
      <c r="AB876">
        <v>461.91</v>
      </c>
      <c r="AE876">
        <v>4873040</v>
      </c>
    </row>
    <row r="877" spans="2:31" x14ac:dyDescent="0.35">
      <c r="B877" s="83"/>
      <c r="C877" s="84"/>
      <c r="D877" s="73"/>
      <c r="E877" s="73"/>
      <c r="F877" s="73"/>
      <c r="G877" s="73"/>
      <c r="H877" s="73"/>
      <c r="I877" s="73"/>
      <c r="J877" s="73"/>
      <c r="K877" s="73"/>
      <c r="L877" s="73"/>
      <c r="M877" s="73"/>
      <c r="N877" s="73"/>
      <c r="U877">
        <v>2017</v>
      </c>
      <c r="V877" s="15">
        <v>42921</v>
      </c>
      <c r="W877" t="s">
        <v>272</v>
      </c>
      <c r="X877" t="s">
        <v>230</v>
      </c>
      <c r="Y877" t="s">
        <v>225</v>
      </c>
      <c r="Z877">
        <v>4447.62</v>
      </c>
      <c r="AA877">
        <v>4913.3500000000004</v>
      </c>
      <c r="AB877">
        <v>465.73</v>
      </c>
      <c r="AE877">
        <v>4913350</v>
      </c>
    </row>
    <row r="878" spans="2:31" x14ac:dyDescent="0.35">
      <c r="B878" s="83"/>
      <c r="C878" s="84"/>
      <c r="D878" s="73"/>
      <c r="E878" s="73"/>
      <c r="F878" s="73"/>
      <c r="G878" s="73"/>
      <c r="H878" s="73"/>
      <c r="I878" s="73"/>
      <c r="J878" s="73"/>
      <c r="K878" s="73"/>
      <c r="L878" s="73"/>
      <c r="M878" s="73"/>
      <c r="N878" s="73"/>
      <c r="U878">
        <v>2017</v>
      </c>
      <c r="V878" s="15">
        <v>42922</v>
      </c>
      <c r="W878" t="s">
        <v>272</v>
      </c>
      <c r="X878" t="s">
        <v>230</v>
      </c>
      <c r="Y878" t="s">
        <v>225</v>
      </c>
      <c r="Z878">
        <v>4483.49</v>
      </c>
      <c r="AA878">
        <v>4952.99</v>
      </c>
      <c r="AB878">
        <v>469.49</v>
      </c>
      <c r="AE878">
        <v>4952990</v>
      </c>
    </row>
    <row r="879" spans="2:31" x14ac:dyDescent="0.35">
      <c r="B879" s="83"/>
      <c r="C879" s="84"/>
      <c r="D879" s="73"/>
      <c r="E879" s="73"/>
      <c r="F879" s="73"/>
      <c r="G879" s="73"/>
      <c r="H879" s="73"/>
      <c r="I879" s="73"/>
      <c r="J879" s="73"/>
      <c r="K879" s="73"/>
      <c r="L879" s="73"/>
      <c r="M879" s="73"/>
      <c r="N879" s="73"/>
      <c r="U879">
        <v>2017</v>
      </c>
      <c r="V879" s="15">
        <v>42923</v>
      </c>
      <c r="W879" t="s">
        <v>272</v>
      </c>
      <c r="X879" t="s">
        <v>230</v>
      </c>
      <c r="Y879" t="s">
        <v>225</v>
      </c>
      <c r="Z879">
        <v>4521.54</v>
      </c>
      <c r="AA879">
        <v>4995.01</v>
      </c>
      <c r="AB879">
        <v>473.47</v>
      </c>
      <c r="AE879">
        <v>4995010</v>
      </c>
    </row>
    <row r="880" spans="2:31" x14ac:dyDescent="0.35">
      <c r="B880" s="83"/>
      <c r="C880" s="84"/>
      <c r="D880" s="73"/>
      <c r="E880" s="73"/>
      <c r="F880" s="73"/>
      <c r="G880" s="73"/>
      <c r="H880" s="73"/>
      <c r="I880" s="73"/>
      <c r="J880" s="73"/>
      <c r="K880" s="73"/>
      <c r="L880" s="73"/>
      <c r="M880" s="73"/>
      <c r="N880" s="73"/>
      <c r="U880">
        <v>2017</v>
      </c>
      <c r="V880" s="15">
        <v>42924</v>
      </c>
      <c r="W880" t="s">
        <v>272</v>
      </c>
      <c r="X880" t="s">
        <v>230</v>
      </c>
      <c r="Y880" t="s">
        <v>225</v>
      </c>
      <c r="Z880">
        <v>4559.0200000000004</v>
      </c>
      <c r="AA880">
        <v>5036.42</v>
      </c>
      <c r="AB880">
        <v>477.4</v>
      </c>
      <c r="AE880">
        <v>5036420</v>
      </c>
    </row>
    <row r="881" spans="2:31" x14ac:dyDescent="0.35">
      <c r="B881" s="83"/>
      <c r="C881" s="84"/>
      <c r="D881" s="73"/>
      <c r="E881" s="73"/>
      <c r="F881" s="73"/>
      <c r="G881" s="73"/>
      <c r="H881" s="73"/>
      <c r="I881" s="73"/>
      <c r="J881" s="73"/>
      <c r="K881" s="73"/>
      <c r="L881" s="73"/>
      <c r="M881" s="73"/>
      <c r="N881" s="73"/>
      <c r="U881">
        <v>2017</v>
      </c>
      <c r="V881" s="15">
        <v>42925</v>
      </c>
      <c r="W881" t="s">
        <v>272</v>
      </c>
      <c r="X881" t="s">
        <v>230</v>
      </c>
      <c r="Y881" t="s">
        <v>225</v>
      </c>
      <c r="Z881">
        <v>4595.1899999999996</v>
      </c>
      <c r="AA881">
        <v>5076.38</v>
      </c>
      <c r="AB881">
        <v>481.19</v>
      </c>
      <c r="AE881">
        <v>5076380</v>
      </c>
    </row>
    <row r="882" spans="2:31" x14ac:dyDescent="0.35">
      <c r="B882" s="83"/>
      <c r="C882" s="84"/>
      <c r="D882" s="73"/>
      <c r="E882" s="73"/>
      <c r="F882" s="73"/>
      <c r="G882" s="73"/>
      <c r="H882" s="73"/>
      <c r="I882" s="73"/>
      <c r="J882" s="73"/>
      <c r="K882" s="73"/>
      <c r="L882" s="73"/>
      <c r="M882" s="73"/>
      <c r="N882" s="73"/>
      <c r="U882">
        <v>2017</v>
      </c>
      <c r="V882" s="15">
        <v>42926</v>
      </c>
      <c r="W882" t="s">
        <v>272</v>
      </c>
      <c r="X882" t="s">
        <v>230</v>
      </c>
      <c r="Y882" t="s">
        <v>225</v>
      </c>
      <c r="Z882">
        <v>4600.24</v>
      </c>
      <c r="AA882">
        <v>5081.96</v>
      </c>
      <c r="AB882">
        <v>481.72</v>
      </c>
      <c r="AE882">
        <v>5081960</v>
      </c>
    </row>
    <row r="883" spans="2:31" x14ac:dyDescent="0.35">
      <c r="B883" s="83"/>
      <c r="C883" s="84"/>
      <c r="D883" s="73"/>
      <c r="E883" s="73"/>
      <c r="F883" s="73"/>
      <c r="G883" s="73"/>
      <c r="H883" s="73"/>
      <c r="I883" s="73"/>
      <c r="J883" s="73"/>
      <c r="K883" s="73"/>
      <c r="L883" s="73"/>
      <c r="M883" s="73"/>
      <c r="N883" s="73"/>
      <c r="U883">
        <v>2017</v>
      </c>
      <c r="V883" s="15">
        <v>42927</v>
      </c>
      <c r="W883" t="s">
        <v>272</v>
      </c>
      <c r="X883" t="s">
        <v>230</v>
      </c>
      <c r="Y883" t="s">
        <v>225</v>
      </c>
      <c r="Z883">
        <v>4604.49</v>
      </c>
      <c r="AA883">
        <v>5086.6499999999996</v>
      </c>
      <c r="AB883">
        <v>482.16</v>
      </c>
      <c r="AE883">
        <v>5086650</v>
      </c>
    </row>
    <row r="884" spans="2:31" x14ac:dyDescent="0.35">
      <c r="B884" s="83"/>
      <c r="C884" s="84"/>
      <c r="D884" s="73"/>
      <c r="E884" s="73"/>
      <c r="F884" s="73"/>
      <c r="G884" s="73"/>
      <c r="H884" s="73"/>
      <c r="I884" s="73"/>
      <c r="J884" s="73"/>
      <c r="K884" s="73"/>
      <c r="L884" s="73"/>
      <c r="M884" s="73"/>
      <c r="N884" s="73"/>
      <c r="U884">
        <v>2017</v>
      </c>
      <c r="V884" s="15">
        <v>42928</v>
      </c>
      <c r="W884" t="s">
        <v>272</v>
      </c>
      <c r="X884" t="s">
        <v>230</v>
      </c>
      <c r="Y884" t="s">
        <v>225</v>
      </c>
      <c r="Z884">
        <v>4605.66</v>
      </c>
      <c r="AA884">
        <v>5087.9399999999996</v>
      </c>
      <c r="AB884">
        <v>482.28</v>
      </c>
      <c r="AE884">
        <v>5087940</v>
      </c>
    </row>
    <row r="885" spans="2:31" x14ac:dyDescent="0.35">
      <c r="B885" s="83"/>
      <c r="C885" s="84"/>
      <c r="D885" s="73"/>
      <c r="E885" s="73"/>
      <c r="F885" s="73"/>
      <c r="G885" s="73"/>
      <c r="H885" s="73"/>
      <c r="I885" s="73"/>
      <c r="J885" s="73"/>
      <c r="K885" s="73"/>
      <c r="L885" s="73"/>
      <c r="M885" s="73"/>
      <c r="N885" s="73"/>
      <c r="U885">
        <v>2017</v>
      </c>
      <c r="V885" s="15">
        <v>42929</v>
      </c>
      <c r="W885" t="s">
        <v>272</v>
      </c>
      <c r="X885" t="s">
        <v>230</v>
      </c>
      <c r="Y885" t="s">
        <v>225</v>
      </c>
      <c r="Z885">
        <v>4607.54</v>
      </c>
      <c r="AA885">
        <v>5090.0200000000004</v>
      </c>
      <c r="AB885">
        <v>482.48</v>
      </c>
      <c r="AE885">
        <v>5090020</v>
      </c>
    </row>
    <row r="886" spans="2:31" x14ac:dyDescent="0.35">
      <c r="B886" s="83"/>
      <c r="C886" s="84"/>
      <c r="D886" s="73"/>
      <c r="E886" s="73"/>
      <c r="F886" s="73"/>
      <c r="G886" s="73"/>
      <c r="H886" s="73"/>
      <c r="I886" s="73"/>
      <c r="J886" s="73"/>
      <c r="K886" s="73"/>
      <c r="L886" s="73"/>
      <c r="M886" s="73"/>
      <c r="N886" s="73"/>
      <c r="U886">
        <v>2017</v>
      </c>
      <c r="V886" s="15">
        <v>42930</v>
      </c>
      <c r="W886" t="s">
        <v>272</v>
      </c>
      <c r="X886" t="s">
        <v>230</v>
      </c>
      <c r="Y886" t="s">
        <v>225</v>
      </c>
      <c r="Z886">
        <v>4611.03</v>
      </c>
      <c r="AA886">
        <v>5093.88</v>
      </c>
      <c r="AB886">
        <v>482.85</v>
      </c>
      <c r="AE886">
        <v>5093880</v>
      </c>
    </row>
    <row r="887" spans="2:31" x14ac:dyDescent="0.35">
      <c r="B887" s="83"/>
      <c r="C887" s="84"/>
      <c r="D887" s="73"/>
      <c r="E887" s="73"/>
      <c r="F887" s="73"/>
      <c r="G887" s="73"/>
      <c r="H887" s="73"/>
      <c r="I887" s="73"/>
      <c r="J887" s="73"/>
      <c r="K887" s="73"/>
      <c r="L887" s="73"/>
      <c r="M887" s="73"/>
      <c r="N887" s="73"/>
      <c r="U887">
        <v>2017</v>
      </c>
      <c r="V887" s="15">
        <v>42931</v>
      </c>
      <c r="W887" t="s">
        <v>272</v>
      </c>
      <c r="X887" t="s">
        <v>230</v>
      </c>
      <c r="Y887" t="s">
        <v>225</v>
      </c>
      <c r="Z887">
        <v>4611.71</v>
      </c>
      <c r="AA887">
        <v>5094.63</v>
      </c>
      <c r="AB887">
        <v>482.92</v>
      </c>
      <c r="AE887">
        <v>5094630</v>
      </c>
    </row>
    <row r="888" spans="2:31" x14ac:dyDescent="0.35">
      <c r="B888" s="83"/>
      <c r="C888" s="84"/>
      <c r="D888" s="73"/>
      <c r="E888" s="73"/>
      <c r="F888" s="73"/>
      <c r="G888" s="73"/>
      <c r="H888" s="73"/>
      <c r="I888" s="73"/>
      <c r="J888" s="73"/>
      <c r="K888" s="73"/>
      <c r="L888" s="73"/>
      <c r="M888" s="73"/>
      <c r="N888" s="73"/>
      <c r="U888">
        <v>2017</v>
      </c>
      <c r="V888" s="15">
        <v>42932</v>
      </c>
      <c r="W888" t="s">
        <v>272</v>
      </c>
      <c r="X888" t="s">
        <v>230</v>
      </c>
      <c r="Y888" t="s">
        <v>225</v>
      </c>
      <c r="Z888">
        <v>4618.12</v>
      </c>
      <c r="AA888">
        <v>5101.71</v>
      </c>
      <c r="AB888">
        <v>483.59</v>
      </c>
      <c r="AE888">
        <v>5101710</v>
      </c>
    </row>
    <row r="889" spans="2:31" x14ac:dyDescent="0.35">
      <c r="B889" s="83"/>
      <c r="C889" s="84"/>
      <c r="D889" s="73"/>
      <c r="E889" s="73"/>
      <c r="F889" s="73"/>
      <c r="G889" s="73"/>
      <c r="H889" s="73"/>
      <c r="I889" s="73"/>
      <c r="J889" s="73"/>
      <c r="K889" s="73"/>
      <c r="L889" s="73"/>
      <c r="M889" s="73"/>
      <c r="N889" s="73"/>
      <c r="U889">
        <v>2017</v>
      </c>
      <c r="V889" s="15">
        <v>42933</v>
      </c>
      <c r="W889" t="s">
        <v>272</v>
      </c>
      <c r="X889" t="s">
        <v>230</v>
      </c>
      <c r="Y889" t="s">
        <v>225</v>
      </c>
      <c r="Z889">
        <v>4618.8999999999996</v>
      </c>
      <c r="AA889">
        <v>5102.57</v>
      </c>
      <c r="AB889">
        <v>483.67</v>
      </c>
      <c r="AE889">
        <v>5102570</v>
      </c>
    </row>
    <row r="890" spans="2:31" x14ac:dyDescent="0.35">
      <c r="B890" s="83"/>
      <c r="C890" s="84"/>
      <c r="D890" s="73"/>
      <c r="E890" s="73"/>
      <c r="F890" s="73"/>
      <c r="G890" s="73"/>
      <c r="H890" s="73"/>
      <c r="I890" s="73"/>
      <c r="J890" s="73"/>
      <c r="K890" s="73"/>
      <c r="L890" s="73"/>
      <c r="M890" s="73"/>
      <c r="N890" s="73"/>
      <c r="U890">
        <v>2017</v>
      </c>
      <c r="V890" s="15">
        <v>42934</v>
      </c>
      <c r="W890" t="s">
        <v>272</v>
      </c>
      <c r="X890" t="s">
        <v>230</v>
      </c>
      <c r="Y890" t="s">
        <v>225</v>
      </c>
      <c r="Z890">
        <v>4617.47</v>
      </c>
      <c r="AA890">
        <v>5100.99</v>
      </c>
      <c r="AB890">
        <v>483.52</v>
      </c>
      <c r="AE890">
        <v>5100990</v>
      </c>
    </row>
    <row r="891" spans="2:31" x14ac:dyDescent="0.35">
      <c r="B891" s="83"/>
      <c r="C891" s="84"/>
      <c r="D891" s="73"/>
      <c r="E891" s="73"/>
      <c r="F891" s="73"/>
      <c r="G891" s="73"/>
      <c r="H891" s="73"/>
      <c r="I891" s="73"/>
      <c r="J891" s="73"/>
      <c r="K891" s="73"/>
      <c r="L891" s="73"/>
      <c r="M891" s="73"/>
      <c r="N891" s="73"/>
      <c r="U891">
        <v>2017</v>
      </c>
      <c r="V891" s="15">
        <v>42935</v>
      </c>
      <c r="W891" t="s">
        <v>272</v>
      </c>
      <c r="X891" t="s">
        <v>230</v>
      </c>
      <c r="Y891" t="s">
        <v>225</v>
      </c>
      <c r="Z891">
        <v>4615.95</v>
      </c>
      <c r="AA891">
        <v>5099.32</v>
      </c>
      <c r="AB891">
        <v>483.36</v>
      </c>
      <c r="AE891">
        <v>5099320</v>
      </c>
    </row>
    <row r="892" spans="2:31" x14ac:dyDescent="0.35">
      <c r="B892" s="83"/>
      <c r="C892" s="84"/>
      <c r="D892" s="73"/>
      <c r="E892" s="73"/>
      <c r="F892" s="73"/>
      <c r="G892" s="73"/>
      <c r="H892" s="73"/>
      <c r="I892" s="73"/>
      <c r="J892" s="73"/>
      <c r="K892" s="73"/>
      <c r="L892" s="73"/>
      <c r="M892" s="73"/>
      <c r="N892" s="73"/>
      <c r="U892">
        <v>2017</v>
      </c>
      <c r="V892" s="15">
        <v>42936</v>
      </c>
      <c r="W892" t="s">
        <v>272</v>
      </c>
      <c r="X892" t="s">
        <v>230</v>
      </c>
      <c r="Y892" t="s">
        <v>225</v>
      </c>
      <c r="Z892">
        <v>4618.88</v>
      </c>
      <c r="AA892">
        <v>5102.55</v>
      </c>
      <c r="AB892">
        <v>483.67</v>
      </c>
      <c r="AE892">
        <v>5102550</v>
      </c>
    </row>
    <row r="893" spans="2:31" x14ac:dyDescent="0.35">
      <c r="B893" s="83"/>
      <c r="C893" s="84"/>
      <c r="D893" s="73"/>
      <c r="E893" s="73"/>
      <c r="F893" s="73"/>
      <c r="G893" s="73"/>
      <c r="H893" s="73"/>
      <c r="I893" s="73"/>
      <c r="J893" s="73"/>
      <c r="K893" s="73"/>
      <c r="L893" s="73"/>
      <c r="M893" s="73"/>
      <c r="N893" s="73"/>
      <c r="U893">
        <v>2017</v>
      </c>
      <c r="V893" s="15">
        <v>42937</v>
      </c>
      <c r="W893" t="s">
        <v>272</v>
      </c>
      <c r="X893" t="s">
        <v>230</v>
      </c>
      <c r="Y893" t="s">
        <v>225</v>
      </c>
      <c r="Z893">
        <v>4618.34</v>
      </c>
      <c r="AA893">
        <v>5101.96</v>
      </c>
      <c r="AB893">
        <v>483.61</v>
      </c>
      <c r="AE893">
        <v>5101960</v>
      </c>
    </row>
    <row r="894" spans="2:31" x14ac:dyDescent="0.35">
      <c r="B894" s="83"/>
      <c r="C894" s="84"/>
      <c r="D894" s="73"/>
      <c r="E894" s="73"/>
      <c r="F894" s="73"/>
      <c r="G894" s="73"/>
      <c r="H894" s="73"/>
      <c r="I894" s="73"/>
      <c r="J894" s="73"/>
      <c r="K894" s="73"/>
      <c r="L894" s="73"/>
      <c r="M894" s="73"/>
      <c r="N894" s="73"/>
      <c r="U894">
        <v>2017</v>
      </c>
      <c r="V894" s="15">
        <v>42938</v>
      </c>
      <c r="W894" t="s">
        <v>272</v>
      </c>
      <c r="X894" t="s">
        <v>230</v>
      </c>
      <c r="Y894" t="s">
        <v>225</v>
      </c>
      <c r="Z894">
        <v>4585.54</v>
      </c>
      <c r="AA894">
        <v>5065.72</v>
      </c>
      <c r="AB894">
        <v>480.18</v>
      </c>
      <c r="AE894">
        <v>5065720</v>
      </c>
    </row>
    <row r="895" spans="2:31" x14ac:dyDescent="0.35">
      <c r="B895" s="83"/>
      <c r="C895" s="84"/>
      <c r="D895" s="73"/>
      <c r="E895" s="73"/>
      <c r="F895" s="73"/>
      <c r="G895" s="73"/>
      <c r="H895" s="73"/>
      <c r="I895" s="73"/>
      <c r="J895" s="73"/>
      <c r="K895" s="73"/>
      <c r="L895" s="73"/>
      <c r="M895" s="73"/>
      <c r="N895" s="73"/>
      <c r="U895">
        <v>2017</v>
      </c>
      <c r="V895" s="15">
        <v>42939</v>
      </c>
      <c r="W895" t="s">
        <v>272</v>
      </c>
      <c r="X895" t="s">
        <v>230</v>
      </c>
      <c r="Y895" t="s">
        <v>225</v>
      </c>
      <c r="Z895">
        <v>4554.03</v>
      </c>
      <c r="AA895">
        <v>5030.8999999999996</v>
      </c>
      <c r="AB895">
        <v>476.88</v>
      </c>
      <c r="AE895">
        <v>5030900</v>
      </c>
    </row>
    <row r="896" spans="2:31" x14ac:dyDescent="0.35">
      <c r="B896" s="83"/>
      <c r="C896" s="84"/>
      <c r="D896" s="73"/>
      <c r="E896" s="73"/>
      <c r="F896" s="73"/>
      <c r="G896" s="73"/>
      <c r="H896" s="73"/>
      <c r="I896" s="73"/>
      <c r="J896" s="73"/>
      <c r="K896" s="73"/>
      <c r="L896" s="73"/>
      <c r="M896" s="73"/>
      <c r="N896" s="73"/>
      <c r="U896">
        <v>2017</v>
      </c>
      <c r="V896" s="15">
        <v>42940</v>
      </c>
      <c r="W896" t="s">
        <v>272</v>
      </c>
      <c r="X896" t="s">
        <v>230</v>
      </c>
      <c r="Y896" t="s">
        <v>225</v>
      </c>
      <c r="Z896">
        <v>4525.8</v>
      </c>
      <c r="AA896">
        <v>4999.72</v>
      </c>
      <c r="AB896">
        <v>473.92</v>
      </c>
      <c r="AE896">
        <v>4999720</v>
      </c>
    </row>
    <row r="897" spans="2:31" x14ac:dyDescent="0.35">
      <c r="B897" s="83"/>
      <c r="C897" s="84"/>
      <c r="D897" s="73"/>
      <c r="E897" s="73"/>
      <c r="F897" s="73"/>
      <c r="G897" s="73"/>
      <c r="H897" s="73"/>
      <c r="I897" s="73"/>
      <c r="J897" s="73"/>
      <c r="K897" s="73"/>
      <c r="L897" s="73"/>
      <c r="M897" s="73"/>
      <c r="N897" s="73"/>
      <c r="U897">
        <v>2017</v>
      </c>
      <c r="V897" s="15">
        <v>42941</v>
      </c>
      <c r="W897" t="s">
        <v>272</v>
      </c>
      <c r="X897" t="s">
        <v>230</v>
      </c>
      <c r="Y897" t="s">
        <v>225</v>
      </c>
      <c r="Z897">
        <v>4493.03</v>
      </c>
      <c r="AA897">
        <v>4963.5200000000004</v>
      </c>
      <c r="AB897">
        <v>470.49</v>
      </c>
      <c r="AE897">
        <v>4963520</v>
      </c>
    </row>
    <row r="898" spans="2:31" x14ac:dyDescent="0.35">
      <c r="B898" s="83"/>
      <c r="C898" s="84"/>
      <c r="D898" s="73"/>
      <c r="E898" s="73"/>
      <c r="F898" s="73"/>
      <c r="G898" s="73"/>
      <c r="H898" s="73"/>
      <c r="I898" s="73"/>
      <c r="J898" s="73"/>
      <c r="K898" s="73"/>
      <c r="L898" s="73"/>
      <c r="M898" s="73"/>
      <c r="N898" s="73"/>
      <c r="U898">
        <v>2017</v>
      </c>
      <c r="V898" s="15">
        <v>42942</v>
      </c>
      <c r="W898" t="s">
        <v>272</v>
      </c>
      <c r="X898" t="s">
        <v>230</v>
      </c>
      <c r="Y898" t="s">
        <v>225</v>
      </c>
      <c r="Z898">
        <v>4459.26</v>
      </c>
      <c r="AA898">
        <v>4926.21</v>
      </c>
      <c r="AB898">
        <v>466.95</v>
      </c>
      <c r="AE898">
        <v>4926210</v>
      </c>
    </row>
    <row r="899" spans="2:31" x14ac:dyDescent="0.35">
      <c r="B899" s="83"/>
      <c r="C899" s="84"/>
      <c r="D899" s="73"/>
      <c r="E899" s="73"/>
      <c r="F899" s="73"/>
      <c r="G899" s="73"/>
      <c r="H899" s="73"/>
      <c r="I899" s="73"/>
      <c r="J899" s="73"/>
      <c r="K899" s="73"/>
      <c r="L899" s="73"/>
      <c r="M899" s="73"/>
      <c r="N899" s="73"/>
      <c r="U899">
        <v>2017</v>
      </c>
      <c r="V899" s="15">
        <v>42943</v>
      </c>
      <c r="W899" t="s">
        <v>272</v>
      </c>
      <c r="X899" t="s">
        <v>230</v>
      </c>
      <c r="Y899" t="s">
        <v>225</v>
      </c>
      <c r="Z899">
        <v>4426.4799999999996</v>
      </c>
      <c r="AA899">
        <v>4890</v>
      </c>
      <c r="AB899">
        <v>463.52</v>
      </c>
      <c r="AE899">
        <v>4890000</v>
      </c>
    </row>
    <row r="900" spans="2:31" x14ac:dyDescent="0.35">
      <c r="B900" s="83"/>
      <c r="C900" s="84"/>
      <c r="D900" s="73"/>
      <c r="E900" s="73"/>
      <c r="F900" s="73"/>
      <c r="G900" s="73"/>
      <c r="H900" s="73"/>
      <c r="I900" s="73"/>
      <c r="J900" s="73"/>
      <c r="K900" s="73"/>
      <c r="L900" s="73"/>
      <c r="M900" s="73"/>
      <c r="N900" s="73"/>
      <c r="U900">
        <v>2017</v>
      </c>
      <c r="V900" s="15">
        <v>42944</v>
      </c>
      <c r="W900" t="s">
        <v>272</v>
      </c>
      <c r="X900" t="s">
        <v>230</v>
      </c>
      <c r="Y900" t="s">
        <v>225</v>
      </c>
      <c r="Z900">
        <v>4397.16</v>
      </c>
      <c r="AA900">
        <v>4857.6099999999997</v>
      </c>
      <c r="AB900">
        <v>460.45</v>
      </c>
      <c r="AE900">
        <v>4857610</v>
      </c>
    </row>
    <row r="901" spans="2:31" x14ac:dyDescent="0.35">
      <c r="B901" s="83"/>
      <c r="C901" s="84"/>
      <c r="D901" s="73"/>
      <c r="E901" s="73"/>
      <c r="F901" s="73"/>
      <c r="G901" s="73"/>
      <c r="H901" s="73"/>
      <c r="I901" s="73"/>
      <c r="J901" s="73"/>
      <c r="K901" s="73"/>
      <c r="L901" s="73"/>
      <c r="M901" s="73"/>
      <c r="N901" s="73"/>
      <c r="U901">
        <v>2017</v>
      </c>
      <c r="V901" s="15">
        <v>42945</v>
      </c>
      <c r="W901" t="s">
        <v>272</v>
      </c>
      <c r="X901" t="s">
        <v>230</v>
      </c>
      <c r="Y901" t="s">
        <v>225</v>
      </c>
      <c r="Z901">
        <v>4362.5200000000004</v>
      </c>
      <c r="AA901">
        <v>4819.34</v>
      </c>
      <c r="AB901">
        <v>456.82</v>
      </c>
      <c r="AE901">
        <v>4819340</v>
      </c>
    </row>
    <row r="902" spans="2:31" x14ac:dyDescent="0.35">
      <c r="B902" s="83"/>
      <c r="C902" s="84"/>
      <c r="D902" s="73"/>
      <c r="E902" s="73"/>
      <c r="F902" s="73"/>
      <c r="G902" s="73"/>
      <c r="H902" s="73"/>
      <c r="I902" s="73"/>
      <c r="J902" s="73"/>
      <c r="K902" s="73"/>
      <c r="L902" s="73"/>
      <c r="M902" s="73"/>
      <c r="N902" s="73"/>
      <c r="U902">
        <v>2017</v>
      </c>
      <c r="V902" s="15">
        <v>42946</v>
      </c>
      <c r="W902" t="s">
        <v>272</v>
      </c>
      <c r="X902" t="s">
        <v>230</v>
      </c>
      <c r="Y902" t="s">
        <v>225</v>
      </c>
      <c r="Z902">
        <v>4325.54</v>
      </c>
      <c r="AA902">
        <v>4778.49</v>
      </c>
      <c r="AB902">
        <v>452.95</v>
      </c>
      <c r="AE902">
        <v>4778490</v>
      </c>
    </row>
    <row r="903" spans="2:31" x14ac:dyDescent="0.35">
      <c r="B903" s="83"/>
      <c r="C903" s="84"/>
      <c r="D903" s="73"/>
      <c r="E903" s="73"/>
      <c r="F903" s="73"/>
      <c r="G903" s="73"/>
      <c r="H903" s="73"/>
      <c r="I903" s="73"/>
      <c r="J903" s="73"/>
      <c r="K903" s="73"/>
      <c r="L903" s="73"/>
      <c r="M903" s="73"/>
      <c r="N903" s="73"/>
      <c r="U903">
        <v>2017</v>
      </c>
      <c r="V903" s="15">
        <v>42947</v>
      </c>
      <c r="W903" t="s">
        <v>272</v>
      </c>
      <c r="X903" t="s">
        <v>230</v>
      </c>
      <c r="Y903" t="s">
        <v>225</v>
      </c>
      <c r="Z903">
        <v>4290.8100000000004</v>
      </c>
      <c r="AA903">
        <v>4740.13</v>
      </c>
      <c r="AB903">
        <v>449.31</v>
      </c>
      <c r="AE903">
        <v>4740130</v>
      </c>
    </row>
    <row r="904" spans="2:31" x14ac:dyDescent="0.35">
      <c r="B904" s="83"/>
      <c r="C904" s="84"/>
      <c r="D904" s="73"/>
      <c r="E904" s="73"/>
      <c r="F904" s="73"/>
      <c r="G904" s="73"/>
      <c r="H904" s="73"/>
      <c r="I904" s="73"/>
      <c r="J904" s="73"/>
      <c r="K904" s="73"/>
      <c r="L904" s="73"/>
      <c r="M904" s="73"/>
      <c r="N904" s="73"/>
      <c r="U904">
        <v>2017</v>
      </c>
      <c r="V904" s="15">
        <v>42948</v>
      </c>
      <c r="W904" t="s">
        <v>273</v>
      </c>
      <c r="X904" t="s">
        <v>230</v>
      </c>
      <c r="Y904" t="s">
        <v>225</v>
      </c>
      <c r="Z904">
        <v>4255.42</v>
      </c>
      <c r="AA904">
        <v>4701.03</v>
      </c>
      <c r="AB904">
        <v>445.61</v>
      </c>
      <c r="AE904">
        <v>4701030</v>
      </c>
    </row>
    <row r="905" spans="2:31" x14ac:dyDescent="0.35">
      <c r="B905" s="83"/>
      <c r="C905" s="84"/>
      <c r="D905" s="73"/>
      <c r="E905" s="73"/>
      <c r="F905" s="73"/>
      <c r="G905" s="73"/>
      <c r="H905" s="73"/>
      <c r="I905" s="73"/>
      <c r="J905" s="73"/>
      <c r="K905" s="73"/>
      <c r="L905" s="73"/>
      <c r="M905" s="73"/>
      <c r="N905" s="73"/>
      <c r="U905">
        <v>2017</v>
      </c>
      <c r="V905" s="15">
        <v>42949</v>
      </c>
      <c r="W905" t="s">
        <v>273</v>
      </c>
      <c r="X905" t="s">
        <v>230</v>
      </c>
      <c r="Y905" t="s">
        <v>225</v>
      </c>
      <c r="Z905">
        <v>4219.99</v>
      </c>
      <c r="AA905">
        <v>4661.8900000000003</v>
      </c>
      <c r="AB905">
        <v>441.9</v>
      </c>
      <c r="AE905">
        <v>4661890</v>
      </c>
    </row>
    <row r="906" spans="2:31" x14ac:dyDescent="0.35">
      <c r="B906" s="83"/>
      <c r="C906" s="84"/>
      <c r="D906" s="73"/>
      <c r="E906" s="73"/>
      <c r="F906" s="73"/>
      <c r="G906" s="73"/>
      <c r="H906" s="73"/>
      <c r="I906" s="73"/>
      <c r="J906" s="73"/>
      <c r="K906" s="73"/>
      <c r="L906" s="73"/>
      <c r="M906" s="73"/>
      <c r="N906" s="73"/>
      <c r="U906">
        <v>2017</v>
      </c>
      <c r="V906" s="15">
        <v>42950</v>
      </c>
      <c r="W906" t="s">
        <v>273</v>
      </c>
      <c r="X906" t="s">
        <v>230</v>
      </c>
      <c r="Y906" t="s">
        <v>225</v>
      </c>
      <c r="Z906">
        <v>4185.01</v>
      </c>
      <c r="AA906">
        <v>4623.24</v>
      </c>
      <c r="AB906">
        <v>438.23</v>
      </c>
      <c r="AE906">
        <v>4623240</v>
      </c>
    </row>
    <row r="907" spans="2:31" x14ac:dyDescent="0.35">
      <c r="B907" s="83"/>
      <c r="C907" s="84"/>
      <c r="D907" s="73"/>
      <c r="E907" s="73"/>
      <c r="F907" s="73"/>
      <c r="G907" s="73"/>
      <c r="H907" s="73"/>
      <c r="I907" s="73"/>
      <c r="J907" s="73"/>
      <c r="K907" s="73"/>
      <c r="L907" s="73"/>
      <c r="M907" s="73"/>
      <c r="N907" s="73"/>
      <c r="U907">
        <v>2017</v>
      </c>
      <c r="V907" s="15">
        <v>42951</v>
      </c>
      <c r="W907" t="s">
        <v>273</v>
      </c>
      <c r="X907" t="s">
        <v>230</v>
      </c>
      <c r="Y907" t="s">
        <v>225</v>
      </c>
      <c r="Z907">
        <v>4152.68</v>
      </c>
      <c r="AA907">
        <v>4587.53</v>
      </c>
      <c r="AB907">
        <v>434.85</v>
      </c>
      <c r="AE907">
        <v>4587530</v>
      </c>
    </row>
    <row r="908" spans="2:31" x14ac:dyDescent="0.35">
      <c r="B908" s="83"/>
      <c r="C908" s="84"/>
      <c r="D908" s="73"/>
      <c r="E908" s="73"/>
      <c r="F908" s="73"/>
      <c r="G908" s="73"/>
      <c r="H908" s="73"/>
      <c r="I908" s="73"/>
      <c r="J908" s="73"/>
      <c r="K908" s="73"/>
      <c r="L908" s="73"/>
      <c r="M908" s="73"/>
      <c r="N908" s="73"/>
      <c r="U908">
        <v>2017</v>
      </c>
      <c r="V908" s="15">
        <v>42952</v>
      </c>
      <c r="W908" t="s">
        <v>273</v>
      </c>
      <c r="X908" t="s">
        <v>230</v>
      </c>
      <c r="Y908" t="s">
        <v>225</v>
      </c>
      <c r="Z908">
        <v>4117.88</v>
      </c>
      <c r="AA908">
        <v>4549.08</v>
      </c>
      <c r="AB908">
        <v>431.2</v>
      </c>
      <c r="AE908">
        <v>4549080</v>
      </c>
    </row>
    <row r="909" spans="2:31" x14ac:dyDescent="0.35">
      <c r="B909" s="83"/>
      <c r="C909" s="84"/>
      <c r="D909" s="73"/>
      <c r="E909" s="73"/>
      <c r="F909" s="73"/>
      <c r="G909" s="73"/>
      <c r="H909" s="73"/>
      <c r="I909" s="73"/>
      <c r="J909" s="73"/>
      <c r="K909" s="73"/>
      <c r="L909" s="73"/>
      <c r="M909" s="73"/>
      <c r="N909" s="73"/>
      <c r="U909">
        <v>2017</v>
      </c>
      <c r="V909" s="15">
        <v>42953</v>
      </c>
      <c r="W909" t="s">
        <v>273</v>
      </c>
      <c r="X909" t="s">
        <v>230</v>
      </c>
      <c r="Y909" t="s">
        <v>225</v>
      </c>
      <c r="Z909">
        <v>4080.25</v>
      </c>
      <c r="AA909">
        <v>4507.5200000000004</v>
      </c>
      <c r="AB909">
        <v>427.27</v>
      </c>
      <c r="AE909">
        <v>4507520</v>
      </c>
    </row>
    <row r="910" spans="2:31" x14ac:dyDescent="0.35">
      <c r="B910" s="83"/>
      <c r="C910" s="84"/>
      <c r="D910" s="73"/>
      <c r="E910" s="73"/>
      <c r="F910" s="73"/>
      <c r="G910" s="73"/>
      <c r="H910" s="73"/>
      <c r="I910" s="73"/>
      <c r="J910" s="73"/>
      <c r="K910" s="73"/>
      <c r="L910" s="73"/>
      <c r="M910" s="73"/>
      <c r="N910" s="73"/>
      <c r="U910">
        <v>2017</v>
      </c>
      <c r="V910" s="15">
        <v>42954</v>
      </c>
      <c r="W910" t="s">
        <v>273</v>
      </c>
      <c r="X910" t="s">
        <v>230</v>
      </c>
      <c r="Y910" t="s">
        <v>225</v>
      </c>
      <c r="Z910">
        <v>4038.58</v>
      </c>
      <c r="AA910">
        <v>4461.4799999999996</v>
      </c>
      <c r="AB910">
        <v>422.9</v>
      </c>
      <c r="AE910">
        <v>4461480</v>
      </c>
    </row>
    <row r="911" spans="2:31" x14ac:dyDescent="0.35">
      <c r="B911" s="83"/>
      <c r="C911" s="84"/>
      <c r="D911" s="73"/>
      <c r="E911" s="73"/>
      <c r="F911" s="73"/>
      <c r="G911" s="73"/>
      <c r="H911" s="73"/>
      <c r="I911" s="73"/>
      <c r="J911" s="73"/>
      <c r="K911" s="73"/>
      <c r="L911" s="73"/>
      <c r="M911" s="73"/>
      <c r="N911" s="73"/>
      <c r="U911">
        <v>2017</v>
      </c>
      <c r="V911" s="15">
        <v>42955</v>
      </c>
      <c r="W911" t="s">
        <v>273</v>
      </c>
      <c r="X911" t="s">
        <v>230</v>
      </c>
      <c r="Y911" t="s">
        <v>225</v>
      </c>
      <c r="Z911">
        <v>3996</v>
      </c>
      <c r="AA911">
        <v>4414.4399999999996</v>
      </c>
      <c r="AB911">
        <v>418.44</v>
      </c>
      <c r="AE911">
        <v>4414440</v>
      </c>
    </row>
    <row r="912" spans="2:31" x14ac:dyDescent="0.35">
      <c r="B912" s="83"/>
      <c r="C912" s="84"/>
      <c r="D912" s="73"/>
      <c r="E912" s="73"/>
      <c r="F912" s="73"/>
      <c r="G912" s="73"/>
      <c r="H912" s="73"/>
      <c r="I912" s="73"/>
      <c r="J912" s="73"/>
      <c r="K912" s="73"/>
      <c r="L912" s="73"/>
      <c r="M912" s="73"/>
      <c r="N912" s="73"/>
      <c r="U912">
        <v>2017</v>
      </c>
      <c r="V912" s="15">
        <v>42956</v>
      </c>
      <c r="W912" t="s">
        <v>273</v>
      </c>
      <c r="X912" t="s">
        <v>230</v>
      </c>
      <c r="Y912" t="s">
        <v>225</v>
      </c>
      <c r="Z912">
        <v>3953.86</v>
      </c>
      <c r="AA912">
        <v>4367.8900000000003</v>
      </c>
      <c r="AB912">
        <v>414.03</v>
      </c>
      <c r="AE912">
        <v>4367890</v>
      </c>
    </row>
    <row r="913" spans="2:31" x14ac:dyDescent="0.35">
      <c r="B913" s="83"/>
      <c r="C913" s="84"/>
      <c r="D913" s="73"/>
      <c r="E913" s="73"/>
      <c r="F913" s="73"/>
      <c r="G913" s="73"/>
      <c r="H913" s="73"/>
      <c r="I913" s="73"/>
      <c r="J913" s="73"/>
      <c r="K913" s="73"/>
      <c r="L913" s="73"/>
      <c r="M913" s="73"/>
      <c r="N913" s="73"/>
      <c r="U913">
        <v>2017</v>
      </c>
      <c r="V913" s="15">
        <v>42957</v>
      </c>
      <c r="W913" t="s">
        <v>273</v>
      </c>
      <c r="X913" t="s">
        <v>230</v>
      </c>
      <c r="Y913" t="s">
        <v>225</v>
      </c>
      <c r="Z913">
        <v>3911.04</v>
      </c>
      <c r="AA913">
        <v>4320.58</v>
      </c>
      <c r="AB913">
        <v>409.55</v>
      </c>
      <c r="AE913">
        <v>4320580</v>
      </c>
    </row>
    <row r="914" spans="2:31" x14ac:dyDescent="0.35">
      <c r="B914" s="83"/>
      <c r="C914" s="84"/>
      <c r="D914" s="73"/>
      <c r="E914" s="73"/>
      <c r="F914" s="73"/>
      <c r="G914" s="73"/>
      <c r="H914" s="73"/>
      <c r="I914" s="73"/>
      <c r="J914" s="73"/>
      <c r="K914" s="73"/>
      <c r="L914" s="73"/>
      <c r="M914" s="73"/>
      <c r="N914" s="73"/>
      <c r="U914">
        <v>2017</v>
      </c>
      <c r="V914" s="15">
        <v>42958</v>
      </c>
      <c r="W914" t="s">
        <v>273</v>
      </c>
      <c r="X914" t="s">
        <v>230</v>
      </c>
      <c r="Y914" t="s">
        <v>225</v>
      </c>
      <c r="Z914">
        <v>3863.97</v>
      </c>
      <c r="AA914">
        <v>4268.58</v>
      </c>
      <c r="AB914">
        <v>404.62</v>
      </c>
      <c r="AE914">
        <v>4268580</v>
      </c>
    </row>
    <row r="915" spans="2:31" x14ac:dyDescent="0.35">
      <c r="B915" s="83"/>
      <c r="C915" s="84"/>
      <c r="D915" s="73"/>
      <c r="E915" s="73"/>
      <c r="F915" s="73"/>
      <c r="G915" s="73"/>
      <c r="H915" s="73"/>
      <c r="I915" s="73"/>
      <c r="J915" s="73"/>
      <c r="K915" s="73"/>
      <c r="L915" s="73"/>
      <c r="M915" s="73"/>
      <c r="N915" s="73"/>
      <c r="U915">
        <v>2017</v>
      </c>
      <c r="V915" s="15">
        <v>42959</v>
      </c>
      <c r="W915" t="s">
        <v>273</v>
      </c>
      <c r="X915" t="s">
        <v>230</v>
      </c>
      <c r="Y915" t="s">
        <v>225</v>
      </c>
      <c r="Z915">
        <v>3845.18</v>
      </c>
      <c r="AA915">
        <v>4247.83</v>
      </c>
      <c r="AB915">
        <v>402.65</v>
      </c>
      <c r="AE915">
        <v>4247830</v>
      </c>
    </row>
    <row r="916" spans="2:31" x14ac:dyDescent="0.35">
      <c r="B916" s="83"/>
      <c r="C916" s="84"/>
      <c r="D916" s="73"/>
      <c r="E916" s="73"/>
      <c r="F916" s="73"/>
      <c r="G916" s="73"/>
      <c r="H916" s="73"/>
      <c r="I916" s="73"/>
      <c r="J916" s="73"/>
      <c r="K916" s="73"/>
      <c r="L916" s="73"/>
      <c r="M916" s="73"/>
      <c r="N916" s="73"/>
      <c r="U916">
        <v>2017</v>
      </c>
      <c r="V916" s="15">
        <v>42960</v>
      </c>
      <c r="W916" t="s">
        <v>273</v>
      </c>
      <c r="X916" t="s">
        <v>230</v>
      </c>
      <c r="Y916" t="s">
        <v>225</v>
      </c>
      <c r="Z916">
        <v>3818.82</v>
      </c>
      <c r="AA916">
        <v>4218.71</v>
      </c>
      <c r="AB916">
        <v>399.89</v>
      </c>
      <c r="AE916">
        <v>4218710</v>
      </c>
    </row>
    <row r="917" spans="2:31" x14ac:dyDescent="0.35">
      <c r="B917" s="83"/>
      <c r="C917" s="84"/>
      <c r="D917" s="73"/>
      <c r="E917" s="73"/>
      <c r="F917" s="73"/>
      <c r="G917" s="73"/>
      <c r="H917" s="73"/>
      <c r="I917" s="73"/>
      <c r="J917" s="73"/>
      <c r="K917" s="73"/>
      <c r="L917" s="73"/>
      <c r="M917" s="73"/>
      <c r="N917" s="73"/>
      <c r="U917">
        <v>2017</v>
      </c>
      <c r="V917" s="15">
        <v>42961</v>
      </c>
      <c r="W917" t="s">
        <v>273</v>
      </c>
      <c r="X917" t="s">
        <v>230</v>
      </c>
      <c r="Y917" t="s">
        <v>225</v>
      </c>
      <c r="Z917">
        <v>3794.56</v>
      </c>
      <c r="AA917">
        <v>4191.91</v>
      </c>
      <c r="AB917">
        <v>397.35</v>
      </c>
      <c r="AE917">
        <v>4191910</v>
      </c>
    </row>
    <row r="918" spans="2:31" x14ac:dyDescent="0.35">
      <c r="B918" s="83"/>
      <c r="C918" s="84"/>
      <c r="D918" s="73"/>
      <c r="E918" s="73"/>
      <c r="F918" s="73"/>
      <c r="G918" s="73"/>
      <c r="H918" s="73"/>
      <c r="I918" s="73"/>
      <c r="J918" s="73"/>
      <c r="K918" s="73"/>
      <c r="L918" s="73"/>
      <c r="M918" s="73"/>
      <c r="N918" s="73"/>
      <c r="U918">
        <v>2017</v>
      </c>
      <c r="V918" s="15">
        <v>42962</v>
      </c>
      <c r="W918" t="s">
        <v>273</v>
      </c>
      <c r="X918" t="s">
        <v>230</v>
      </c>
      <c r="Y918" t="s">
        <v>225</v>
      </c>
      <c r="Z918">
        <v>3766.93</v>
      </c>
      <c r="AA918">
        <v>4161.38</v>
      </c>
      <c r="AB918">
        <v>394.46</v>
      </c>
      <c r="AE918">
        <v>4161380</v>
      </c>
    </row>
    <row r="919" spans="2:31" x14ac:dyDescent="0.35">
      <c r="B919" s="83"/>
      <c r="C919" s="84"/>
      <c r="D919" s="73"/>
      <c r="E919" s="73"/>
      <c r="F919" s="73"/>
      <c r="G919" s="73"/>
      <c r="H919" s="73"/>
      <c r="I919" s="73"/>
      <c r="J919" s="73"/>
      <c r="K919" s="73"/>
      <c r="L919" s="73"/>
      <c r="M919" s="73"/>
      <c r="N919" s="73"/>
      <c r="U919">
        <v>2017</v>
      </c>
      <c r="V919" s="15">
        <v>42963</v>
      </c>
      <c r="W919" t="s">
        <v>273</v>
      </c>
      <c r="X919" t="s">
        <v>230</v>
      </c>
      <c r="Y919" t="s">
        <v>225</v>
      </c>
      <c r="Z919">
        <v>3736.93</v>
      </c>
      <c r="AA919">
        <v>4128.25</v>
      </c>
      <c r="AB919">
        <v>391.31</v>
      </c>
      <c r="AE919">
        <v>4128250</v>
      </c>
    </row>
    <row r="920" spans="2:31" x14ac:dyDescent="0.35">
      <c r="B920" s="83"/>
      <c r="C920" s="84"/>
      <c r="D920" s="73"/>
      <c r="E920" s="73"/>
      <c r="F920" s="73"/>
      <c r="G920" s="73"/>
      <c r="H920" s="73"/>
      <c r="I920" s="73"/>
      <c r="J920" s="73"/>
      <c r="K920" s="73"/>
      <c r="L920" s="73"/>
      <c r="M920" s="73"/>
      <c r="N920" s="73"/>
      <c r="U920">
        <v>2017</v>
      </c>
      <c r="V920" s="15">
        <v>42964</v>
      </c>
      <c r="W920" t="s">
        <v>273</v>
      </c>
      <c r="X920" t="s">
        <v>230</v>
      </c>
      <c r="Y920" t="s">
        <v>225</v>
      </c>
      <c r="Z920">
        <v>3708.77</v>
      </c>
      <c r="AA920">
        <v>4097.13</v>
      </c>
      <c r="AB920">
        <v>388.37</v>
      </c>
      <c r="AE920">
        <v>4097130</v>
      </c>
    </row>
    <row r="921" spans="2:31" x14ac:dyDescent="0.35">
      <c r="B921" s="83"/>
      <c r="C921" s="84"/>
      <c r="D921" s="73"/>
      <c r="E921" s="73"/>
      <c r="F921" s="73"/>
      <c r="G921" s="73"/>
      <c r="H921" s="73"/>
      <c r="I921" s="73"/>
      <c r="J921" s="73"/>
      <c r="K921" s="73"/>
      <c r="L921" s="73"/>
      <c r="M921" s="73"/>
      <c r="N921" s="73"/>
      <c r="U921">
        <v>2017</v>
      </c>
      <c r="V921" s="15">
        <v>42965</v>
      </c>
      <c r="W921" t="s">
        <v>273</v>
      </c>
      <c r="X921" t="s">
        <v>230</v>
      </c>
      <c r="Y921" t="s">
        <v>225</v>
      </c>
      <c r="Z921">
        <v>3677.34</v>
      </c>
      <c r="AA921">
        <v>4062.41</v>
      </c>
      <c r="AB921">
        <v>385.07</v>
      </c>
      <c r="AE921">
        <v>4062410</v>
      </c>
    </row>
    <row r="922" spans="2:31" x14ac:dyDescent="0.35">
      <c r="B922" s="83"/>
      <c r="C922" s="84"/>
      <c r="D922" s="73"/>
      <c r="E922" s="73"/>
      <c r="F922" s="73"/>
      <c r="G922" s="73"/>
      <c r="H922" s="73"/>
      <c r="I922" s="73"/>
      <c r="J922" s="73"/>
      <c r="K922" s="73"/>
      <c r="L922" s="73"/>
      <c r="M922" s="73"/>
      <c r="N922" s="73"/>
      <c r="U922">
        <v>2017</v>
      </c>
      <c r="V922" s="15">
        <v>42966</v>
      </c>
      <c r="W922" t="s">
        <v>273</v>
      </c>
      <c r="X922" t="s">
        <v>230</v>
      </c>
      <c r="Y922" t="s">
        <v>225</v>
      </c>
      <c r="Z922">
        <v>3645.53</v>
      </c>
      <c r="AA922">
        <v>4027.27</v>
      </c>
      <c r="AB922">
        <v>381.74</v>
      </c>
      <c r="AE922">
        <v>4027270</v>
      </c>
    </row>
    <row r="923" spans="2:31" x14ac:dyDescent="0.35">
      <c r="B923" s="83"/>
      <c r="C923" s="84"/>
      <c r="D923" s="73"/>
      <c r="E923" s="73"/>
      <c r="F923" s="73"/>
      <c r="G923" s="73"/>
      <c r="H923" s="73"/>
      <c r="I923" s="73"/>
      <c r="J923" s="73"/>
      <c r="K923" s="73"/>
      <c r="L923" s="73"/>
      <c r="M923" s="73"/>
      <c r="N923" s="73"/>
      <c r="U923">
        <v>2017</v>
      </c>
      <c r="V923" s="15">
        <v>42967</v>
      </c>
      <c r="W923" t="s">
        <v>273</v>
      </c>
      <c r="X923" t="s">
        <v>230</v>
      </c>
      <c r="Y923" t="s">
        <v>225</v>
      </c>
      <c r="Z923">
        <v>3613.98</v>
      </c>
      <c r="AA923">
        <v>3992.42</v>
      </c>
      <c r="AB923">
        <v>378.44</v>
      </c>
      <c r="AE923">
        <v>3992420</v>
      </c>
    </row>
    <row r="924" spans="2:31" x14ac:dyDescent="0.35">
      <c r="B924" s="83"/>
      <c r="C924" s="84"/>
      <c r="D924" s="73"/>
      <c r="E924" s="73"/>
      <c r="F924" s="73"/>
      <c r="G924" s="73"/>
      <c r="H924" s="73"/>
      <c r="I924" s="73"/>
      <c r="J924" s="73"/>
      <c r="K924" s="73"/>
      <c r="L924" s="73"/>
      <c r="M924" s="73"/>
      <c r="N924" s="73"/>
      <c r="U924">
        <v>2017</v>
      </c>
      <c r="V924" s="15">
        <v>42968</v>
      </c>
      <c r="W924" t="s">
        <v>273</v>
      </c>
      <c r="X924" t="s">
        <v>230</v>
      </c>
      <c r="Y924" t="s">
        <v>225</v>
      </c>
      <c r="Z924">
        <v>3575.74</v>
      </c>
      <c r="AA924">
        <v>3950.18</v>
      </c>
      <c r="AB924">
        <v>374.44</v>
      </c>
      <c r="AE924">
        <v>3950180</v>
      </c>
    </row>
    <row r="925" spans="2:31" x14ac:dyDescent="0.35">
      <c r="B925" s="83"/>
      <c r="C925" s="84"/>
      <c r="D925" s="73"/>
      <c r="E925" s="73"/>
      <c r="F925" s="73"/>
      <c r="G925" s="73"/>
      <c r="H925" s="73"/>
      <c r="I925" s="73"/>
      <c r="J925" s="73"/>
      <c r="K925" s="73"/>
      <c r="L925" s="73"/>
      <c r="M925" s="73"/>
      <c r="N925" s="73"/>
      <c r="U925">
        <v>2017</v>
      </c>
      <c r="V925" s="15">
        <v>42969</v>
      </c>
      <c r="W925" t="s">
        <v>273</v>
      </c>
      <c r="X925" t="s">
        <v>230</v>
      </c>
      <c r="Y925" t="s">
        <v>225</v>
      </c>
      <c r="Z925">
        <v>3531.59</v>
      </c>
      <c r="AA925">
        <v>3901.4</v>
      </c>
      <c r="AB925">
        <v>369.81</v>
      </c>
      <c r="AE925">
        <v>3901400</v>
      </c>
    </row>
    <row r="926" spans="2:31" x14ac:dyDescent="0.35">
      <c r="B926" s="83"/>
      <c r="C926" s="84"/>
      <c r="D926" s="73"/>
      <c r="E926" s="73"/>
      <c r="F926" s="73"/>
      <c r="G926" s="73"/>
      <c r="H926" s="73"/>
      <c r="I926" s="73"/>
      <c r="J926" s="73"/>
      <c r="K926" s="73"/>
      <c r="L926" s="73"/>
      <c r="M926" s="73"/>
      <c r="N926" s="73"/>
      <c r="U926">
        <v>2017</v>
      </c>
      <c r="V926" s="15">
        <v>42970</v>
      </c>
      <c r="W926" t="s">
        <v>273</v>
      </c>
      <c r="X926" t="s">
        <v>230</v>
      </c>
      <c r="Y926" t="s">
        <v>225</v>
      </c>
      <c r="Z926">
        <v>3489.33</v>
      </c>
      <c r="AA926">
        <v>3854.72</v>
      </c>
      <c r="AB926">
        <v>365.39</v>
      </c>
      <c r="AE926">
        <v>3854720</v>
      </c>
    </row>
    <row r="927" spans="2:31" x14ac:dyDescent="0.35">
      <c r="B927" s="83"/>
      <c r="C927" s="84"/>
      <c r="D927" s="73"/>
      <c r="E927" s="73"/>
      <c r="F927" s="73"/>
      <c r="G927" s="73"/>
      <c r="H927" s="73"/>
      <c r="I927" s="73"/>
      <c r="J927" s="73"/>
      <c r="K927" s="73"/>
      <c r="L927" s="73"/>
      <c r="M927" s="73"/>
      <c r="N927" s="73"/>
      <c r="U927">
        <v>2017</v>
      </c>
      <c r="V927" s="15">
        <v>42971</v>
      </c>
      <c r="W927" t="s">
        <v>273</v>
      </c>
      <c r="X927" t="s">
        <v>230</v>
      </c>
      <c r="Y927" t="s">
        <v>225</v>
      </c>
      <c r="Z927">
        <v>3449.52</v>
      </c>
      <c r="AA927">
        <v>3810.74</v>
      </c>
      <c r="AB927">
        <v>361.22</v>
      </c>
      <c r="AE927">
        <v>3810740</v>
      </c>
    </row>
    <row r="928" spans="2:31" x14ac:dyDescent="0.35">
      <c r="B928" s="83"/>
      <c r="C928" s="84"/>
      <c r="D928" s="73"/>
      <c r="E928" s="73"/>
      <c r="F928" s="73"/>
      <c r="G928" s="73"/>
      <c r="H928" s="73"/>
      <c r="I928" s="73"/>
      <c r="J928" s="73"/>
      <c r="K928" s="73"/>
      <c r="L928" s="73"/>
      <c r="M928" s="73"/>
      <c r="N928" s="73"/>
      <c r="U928">
        <v>2017</v>
      </c>
      <c r="V928" s="15">
        <v>42972</v>
      </c>
      <c r="W928" t="s">
        <v>273</v>
      </c>
      <c r="X928" t="s">
        <v>230</v>
      </c>
      <c r="Y928" t="s">
        <v>225</v>
      </c>
      <c r="Z928">
        <v>3411.85</v>
      </c>
      <c r="AA928">
        <v>3769.13</v>
      </c>
      <c r="AB928">
        <v>357.27</v>
      </c>
      <c r="AE928">
        <v>3769130</v>
      </c>
    </row>
    <row r="929" spans="2:31" x14ac:dyDescent="0.35">
      <c r="B929" s="83"/>
      <c r="C929" s="84"/>
      <c r="D929" s="73"/>
      <c r="E929" s="73"/>
      <c r="F929" s="73"/>
      <c r="G929" s="73"/>
      <c r="H929" s="73"/>
      <c r="I929" s="73"/>
      <c r="J929" s="73"/>
      <c r="K929" s="73"/>
      <c r="L929" s="73"/>
      <c r="M929" s="73"/>
      <c r="N929" s="73"/>
      <c r="U929">
        <v>2017</v>
      </c>
      <c r="V929" s="15">
        <v>42973</v>
      </c>
      <c r="W929" t="s">
        <v>273</v>
      </c>
      <c r="X929" t="s">
        <v>230</v>
      </c>
      <c r="Y929" t="s">
        <v>225</v>
      </c>
      <c r="Z929">
        <v>3357.64</v>
      </c>
      <c r="AA929">
        <v>3709.24</v>
      </c>
      <c r="AB929">
        <v>351.6</v>
      </c>
      <c r="AE929">
        <v>3709240</v>
      </c>
    </row>
    <row r="930" spans="2:31" x14ac:dyDescent="0.35">
      <c r="B930" s="83"/>
      <c r="C930" s="84"/>
      <c r="D930" s="73"/>
      <c r="E930" s="73"/>
      <c r="F930" s="73"/>
      <c r="G930" s="73"/>
      <c r="H930" s="73"/>
      <c r="I930" s="73"/>
      <c r="J930" s="73"/>
      <c r="K930" s="73"/>
      <c r="L930" s="73"/>
      <c r="M930" s="73"/>
      <c r="N930" s="73"/>
      <c r="U930">
        <v>2017</v>
      </c>
      <c r="V930" s="15">
        <v>42974</v>
      </c>
      <c r="W930" t="s">
        <v>273</v>
      </c>
      <c r="X930" t="s">
        <v>230</v>
      </c>
      <c r="Y930" t="s">
        <v>225</v>
      </c>
      <c r="Z930">
        <v>3298.31</v>
      </c>
      <c r="AA930">
        <v>3643.69</v>
      </c>
      <c r="AB930">
        <v>345.38</v>
      </c>
      <c r="AE930">
        <v>3643690</v>
      </c>
    </row>
    <row r="931" spans="2:31" x14ac:dyDescent="0.35">
      <c r="B931" s="83"/>
      <c r="C931" s="84"/>
      <c r="D931" s="73"/>
      <c r="E931" s="73"/>
      <c r="F931" s="73"/>
      <c r="G931" s="73"/>
      <c r="H931" s="73"/>
      <c r="I931" s="73"/>
      <c r="J931" s="73"/>
      <c r="K931" s="73"/>
      <c r="L931" s="73"/>
      <c r="M931" s="73"/>
      <c r="N931" s="73"/>
      <c r="U931">
        <v>2017</v>
      </c>
      <c r="V931" s="15">
        <v>42975</v>
      </c>
      <c r="W931" t="s">
        <v>273</v>
      </c>
      <c r="X931" t="s">
        <v>230</v>
      </c>
      <c r="Y931" t="s">
        <v>225</v>
      </c>
      <c r="Z931">
        <v>3238</v>
      </c>
      <c r="AA931">
        <v>3577.06</v>
      </c>
      <c r="AB931">
        <v>339.07</v>
      </c>
      <c r="AE931">
        <v>3577060</v>
      </c>
    </row>
    <row r="932" spans="2:31" x14ac:dyDescent="0.35">
      <c r="B932" s="83"/>
      <c r="C932" s="84"/>
      <c r="D932" s="73"/>
      <c r="E932" s="73"/>
      <c r="F932" s="73"/>
      <c r="G932" s="73"/>
      <c r="H932" s="73"/>
      <c r="I932" s="73"/>
      <c r="J932" s="73"/>
      <c r="K932" s="73"/>
      <c r="L932" s="73"/>
      <c r="M932" s="73"/>
      <c r="N932" s="73"/>
      <c r="U932">
        <v>2017</v>
      </c>
      <c r="V932" s="15">
        <v>42976</v>
      </c>
      <c r="W932" t="s">
        <v>273</v>
      </c>
      <c r="X932" t="s">
        <v>230</v>
      </c>
      <c r="Y932" t="s">
        <v>225</v>
      </c>
      <c r="Z932">
        <v>3173.9</v>
      </c>
      <c r="AA932">
        <v>3506.26</v>
      </c>
      <c r="AB932">
        <v>332.36</v>
      </c>
      <c r="AE932">
        <v>3506260</v>
      </c>
    </row>
    <row r="933" spans="2:31" x14ac:dyDescent="0.35">
      <c r="B933" s="83"/>
      <c r="C933" s="84"/>
      <c r="D933" s="73"/>
      <c r="E933" s="73"/>
      <c r="F933" s="73"/>
      <c r="G933" s="73"/>
      <c r="H933" s="73"/>
      <c r="I933" s="73"/>
      <c r="J933" s="73"/>
      <c r="K933" s="73"/>
      <c r="L933" s="73"/>
      <c r="M933" s="73"/>
      <c r="N933" s="73"/>
      <c r="U933">
        <v>2017</v>
      </c>
      <c r="V933" s="15">
        <v>42977</v>
      </c>
      <c r="W933" t="s">
        <v>273</v>
      </c>
      <c r="X933" t="s">
        <v>230</v>
      </c>
      <c r="Y933" t="s">
        <v>225</v>
      </c>
      <c r="Z933">
        <v>3112.73</v>
      </c>
      <c r="AA933">
        <v>3438.68</v>
      </c>
      <c r="AB933">
        <v>325.95</v>
      </c>
      <c r="AE933">
        <v>3438680</v>
      </c>
    </row>
    <row r="934" spans="2:31" x14ac:dyDescent="0.35">
      <c r="B934" s="83"/>
      <c r="C934" s="84"/>
      <c r="D934" s="73"/>
      <c r="E934" s="73"/>
      <c r="F934" s="73"/>
      <c r="G934" s="73"/>
      <c r="H934" s="73"/>
      <c r="I934" s="73"/>
      <c r="J934" s="73"/>
      <c r="K934" s="73"/>
      <c r="L934" s="73"/>
      <c r="M934" s="73"/>
      <c r="N934" s="73"/>
      <c r="U934">
        <v>2017</v>
      </c>
      <c r="V934" s="15">
        <v>42978</v>
      </c>
      <c r="W934" t="s">
        <v>273</v>
      </c>
      <c r="X934" t="s">
        <v>230</v>
      </c>
      <c r="Y934" t="s">
        <v>225</v>
      </c>
      <c r="Z934">
        <v>3051.82</v>
      </c>
      <c r="AA934">
        <v>3371.39</v>
      </c>
      <c r="AB934">
        <v>319.57</v>
      </c>
      <c r="AE934">
        <v>3371390</v>
      </c>
    </row>
    <row r="935" spans="2:31" x14ac:dyDescent="0.35">
      <c r="B935" s="83"/>
      <c r="C935" s="84"/>
      <c r="D935" s="73"/>
      <c r="E935" s="73"/>
      <c r="F935" s="73"/>
      <c r="G935" s="73"/>
      <c r="H935" s="73"/>
      <c r="I935" s="73"/>
      <c r="J935" s="73"/>
      <c r="K935" s="73"/>
      <c r="L935" s="73"/>
      <c r="M935" s="73"/>
      <c r="N935" s="73"/>
      <c r="U935">
        <v>2017</v>
      </c>
      <c r="V935" s="15">
        <v>42979</v>
      </c>
      <c r="W935" t="s">
        <v>274</v>
      </c>
      <c r="X935" t="s">
        <v>230</v>
      </c>
      <c r="Y935" t="s">
        <v>225</v>
      </c>
      <c r="Z935">
        <v>2998.37</v>
      </c>
      <c r="AA935">
        <v>3312.34</v>
      </c>
      <c r="AB935">
        <v>313.98</v>
      </c>
      <c r="AE935">
        <v>3312340</v>
      </c>
    </row>
    <row r="936" spans="2:31" x14ac:dyDescent="0.35">
      <c r="B936" s="83"/>
      <c r="C936" s="84"/>
      <c r="D936" s="73"/>
      <c r="E936" s="73"/>
      <c r="F936" s="73"/>
      <c r="G936" s="73"/>
      <c r="H936" s="73"/>
      <c r="I936" s="73"/>
      <c r="J936" s="73"/>
      <c r="K936" s="73"/>
      <c r="L936" s="73"/>
      <c r="M936" s="73"/>
      <c r="N936" s="73"/>
      <c r="U936">
        <v>2017</v>
      </c>
      <c r="V936" s="15">
        <v>42980</v>
      </c>
      <c r="W936" t="s">
        <v>274</v>
      </c>
      <c r="X936" t="s">
        <v>230</v>
      </c>
      <c r="Y936" t="s">
        <v>225</v>
      </c>
      <c r="Z936">
        <v>2940.34</v>
      </c>
      <c r="AA936">
        <v>3248.24</v>
      </c>
      <c r="AB936">
        <v>307.89999999999998</v>
      </c>
      <c r="AE936">
        <v>3248240</v>
      </c>
    </row>
    <row r="937" spans="2:31" x14ac:dyDescent="0.35">
      <c r="B937" s="83"/>
      <c r="C937" s="84"/>
      <c r="D937" s="73"/>
      <c r="E937" s="73"/>
      <c r="F937" s="73"/>
      <c r="G937" s="73"/>
      <c r="H937" s="73"/>
      <c r="I937" s="73"/>
      <c r="J937" s="73"/>
      <c r="K937" s="73"/>
      <c r="L937" s="73"/>
      <c r="M937" s="73"/>
      <c r="N937" s="73"/>
      <c r="U937">
        <v>2017</v>
      </c>
      <c r="V937" s="15">
        <v>42981</v>
      </c>
      <c r="W937" t="s">
        <v>274</v>
      </c>
      <c r="X937" t="s">
        <v>230</v>
      </c>
      <c r="Y937" t="s">
        <v>225</v>
      </c>
      <c r="Z937">
        <v>2886.58</v>
      </c>
      <c r="AA937">
        <v>3188.85</v>
      </c>
      <c r="AB937">
        <v>302.27</v>
      </c>
      <c r="AE937">
        <v>3188850</v>
      </c>
    </row>
    <row r="938" spans="2:31" x14ac:dyDescent="0.35">
      <c r="B938" s="83"/>
      <c r="C938" s="84"/>
      <c r="D938" s="73"/>
      <c r="E938" s="73"/>
      <c r="F938" s="73"/>
      <c r="G938" s="73"/>
      <c r="H938" s="73"/>
      <c r="I938" s="73"/>
      <c r="J938" s="73"/>
      <c r="K938" s="73"/>
      <c r="L938" s="73"/>
      <c r="M938" s="73"/>
      <c r="N938" s="73"/>
      <c r="U938">
        <v>2017</v>
      </c>
      <c r="V938" s="15">
        <v>42982</v>
      </c>
      <c r="W938" t="s">
        <v>274</v>
      </c>
      <c r="X938" t="s">
        <v>230</v>
      </c>
      <c r="Y938" t="s">
        <v>225</v>
      </c>
      <c r="Z938">
        <v>2829.42</v>
      </c>
      <c r="AA938">
        <v>3125.7</v>
      </c>
      <c r="AB938">
        <v>296.27999999999997</v>
      </c>
      <c r="AE938">
        <v>3125700</v>
      </c>
    </row>
    <row r="939" spans="2:31" x14ac:dyDescent="0.35">
      <c r="B939" s="83"/>
      <c r="C939" s="84"/>
      <c r="D939" s="73"/>
      <c r="E939" s="73"/>
      <c r="F939" s="73"/>
      <c r="G939" s="73"/>
      <c r="H939" s="73"/>
      <c r="I939" s="73"/>
      <c r="J939" s="73"/>
      <c r="K939" s="73"/>
      <c r="L939" s="73"/>
      <c r="M939" s="73"/>
      <c r="N939" s="73"/>
      <c r="U939">
        <v>2017</v>
      </c>
      <c r="V939" s="15">
        <v>42983</v>
      </c>
      <c r="W939" t="s">
        <v>274</v>
      </c>
      <c r="X939" t="s">
        <v>230</v>
      </c>
      <c r="Y939" t="s">
        <v>225</v>
      </c>
      <c r="Z939">
        <v>2774.89</v>
      </c>
      <c r="AA939">
        <v>3065.47</v>
      </c>
      <c r="AB939">
        <v>290.57</v>
      </c>
      <c r="AE939">
        <v>3065470</v>
      </c>
    </row>
    <row r="940" spans="2:31" x14ac:dyDescent="0.35">
      <c r="B940" s="83"/>
      <c r="C940" s="84"/>
      <c r="D940" s="73"/>
      <c r="E940" s="73"/>
      <c r="F940" s="73"/>
      <c r="G940" s="73"/>
      <c r="H940" s="73"/>
      <c r="I940" s="73"/>
      <c r="J940" s="73"/>
      <c r="K940" s="73"/>
      <c r="L940" s="73"/>
      <c r="M940" s="73"/>
      <c r="N940" s="73"/>
      <c r="U940">
        <v>2017</v>
      </c>
      <c r="V940" s="15">
        <v>42984</v>
      </c>
      <c r="W940" t="s">
        <v>274</v>
      </c>
      <c r="X940" t="s">
        <v>230</v>
      </c>
      <c r="Y940" t="s">
        <v>225</v>
      </c>
      <c r="Z940">
        <v>2718.43</v>
      </c>
      <c r="AA940">
        <v>3003.1</v>
      </c>
      <c r="AB940">
        <v>284.66000000000003</v>
      </c>
      <c r="AE940">
        <v>3003100</v>
      </c>
    </row>
    <row r="941" spans="2:31" x14ac:dyDescent="0.35">
      <c r="B941" s="83"/>
      <c r="C941" s="84"/>
      <c r="D941" s="73"/>
      <c r="E941" s="73"/>
      <c r="F941" s="73"/>
      <c r="G941" s="73"/>
      <c r="H941" s="73"/>
      <c r="I941" s="73"/>
      <c r="J941" s="73"/>
      <c r="K941" s="73"/>
      <c r="L941" s="73"/>
      <c r="M941" s="73"/>
      <c r="N941" s="73"/>
      <c r="U941">
        <v>2017</v>
      </c>
      <c r="V941" s="15">
        <v>42985</v>
      </c>
      <c r="W941" t="s">
        <v>274</v>
      </c>
      <c r="X941" t="s">
        <v>230</v>
      </c>
      <c r="Y941" t="s">
        <v>225</v>
      </c>
      <c r="Z941">
        <v>2661.72</v>
      </c>
      <c r="AA941">
        <v>2940.44</v>
      </c>
      <c r="AB941">
        <v>278.72000000000003</v>
      </c>
      <c r="AE941">
        <v>2940440</v>
      </c>
    </row>
    <row r="942" spans="2:31" x14ac:dyDescent="0.35">
      <c r="B942" s="83"/>
      <c r="C942" s="84"/>
      <c r="D942" s="73"/>
      <c r="E942" s="73"/>
      <c r="F942" s="73"/>
      <c r="G942" s="73"/>
      <c r="H942" s="73"/>
      <c r="I942" s="73"/>
      <c r="J942" s="73"/>
      <c r="K942" s="73"/>
      <c r="L942" s="73"/>
      <c r="M942" s="73"/>
      <c r="N942" s="73"/>
      <c r="U942">
        <v>2017</v>
      </c>
      <c r="V942" s="15">
        <v>42986</v>
      </c>
      <c r="W942" t="s">
        <v>274</v>
      </c>
      <c r="X942" t="s">
        <v>230</v>
      </c>
      <c r="Y942" t="s">
        <v>225</v>
      </c>
      <c r="Z942">
        <v>2605.81</v>
      </c>
      <c r="AA942">
        <v>2878.68</v>
      </c>
      <c r="AB942">
        <v>272.87</v>
      </c>
      <c r="AE942">
        <v>2878680</v>
      </c>
    </row>
    <row r="943" spans="2:31" x14ac:dyDescent="0.35">
      <c r="B943" s="83"/>
      <c r="C943" s="84"/>
      <c r="D943" s="73"/>
      <c r="E943" s="73"/>
      <c r="F943" s="73"/>
      <c r="G943" s="73"/>
      <c r="H943" s="73"/>
      <c r="I943" s="73"/>
      <c r="J943" s="73"/>
      <c r="K943" s="73"/>
      <c r="L943" s="73"/>
      <c r="M943" s="73"/>
      <c r="N943" s="73"/>
      <c r="U943">
        <v>2017</v>
      </c>
      <c r="V943" s="15">
        <v>42987</v>
      </c>
      <c r="W943" t="s">
        <v>274</v>
      </c>
      <c r="X943" t="s">
        <v>230</v>
      </c>
      <c r="Y943" t="s">
        <v>225</v>
      </c>
      <c r="Z943">
        <v>2555.84</v>
      </c>
      <c r="AA943">
        <v>2823.48</v>
      </c>
      <c r="AB943">
        <v>267.64</v>
      </c>
      <c r="AE943">
        <v>2823480</v>
      </c>
    </row>
    <row r="944" spans="2:31" x14ac:dyDescent="0.35">
      <c r="B944" s="83"/>
      <c r="C944" s="84"/>
      <c r="D944" s="73"/>
      <c r="E944" s="73"/>
      <c r="F944" s="73"/>
      <c r="G944" s="73"/>
      <c r="H944" s="73"/>
      <c r="I944" s="73"/>
      <c r="J944" s="73"/>
      <c r="K944" s="73"/>
      <c r="L944" s="73"/>
      <c r="M944" s="73"/>
      <c r="N944" s="73"/>
      <c r="U944">
        <v>2017</v>
      </c>
      <c r="V944" s="15">
        <v>42988</v>
      </c>
      <c r="W944" t="s">
        <v>274</v>
      </c>
      <c r="X944" t="s">
        <v>230</v>
      </c>
      <c r="Y944" t="s">
        <v>225</v>
      </c>
      <c r="Z944">
        <v>2501.65</v>
      </c>
      <c r="AA944">
        <v>2763.61</v>
      </c>
      <c r="AB944">
        <v>261.95999999999998</v>
      </c>
      <c r="AE944">
        <v>2763610</v>
      </c>
    </row>
    <row r="945" spans="2:31" x14ac:dyDescent="0.35">
      <c r="B945" s="83"/>
      <c r="C945" s="84"/>
      <c r="D945" s="73"/>
      <c r="E945" s="73"/>
      <c r="F945" s="73"/>
      <c r="G945" s="73"/>
      <c r="H945" s="73"/>
      <c r="I945" s="73"/>
      <c r="J945" s="73"/>
      <c r="K945" s="73"/>
      <c r="L945" s="73"/>
      <c r="M945" s="73"/>
      <c r="N945" s="73"/>
      <c r="U945">
        <v>2017</v>
      </c>
      <c r="V945" s="15">
        <v>42989</v>
      </c>
      <c r="W945" t="s">
        <v>274</v>
      </c>
      <c r="X945" t="s">
        <v>230</v>
      </c>
      <c r="Y945" t="s">
        <v>225</v>
      </c>
      <c r="Z945">
        <v>2448.4</v>
      </c>
      <c r="AA945">
        <v>2704.78</v>
      </c>
      <c r="AB945">
        <v>256.38</v>
      </c>
      <c r="AE945">
        <v>2704780</v>
      </c>
    </row>
    <row r="946" spans="2:31" x14ac:dyDescent="0.35">
      <c r="B946" s="83"/>
      <c r="C946" s="84"/>
      <c r="D946" s="73"/>
      <c r="E946" s="73"/>
      <c r="F946" s="73"/>
      <c r="G946" s="73"/>
      <c r="H946" s="73"/>
      <c r="I946" s="73"/>
      <c r="J946" s="73"/>
      <c r="K946" s="73"/>
      <c r="L946" s="73"/>
      <c r="M946" s="73"/>
      <c r="N946" s="73"/>
      <c r="U946">
        <v>2017</v>
      </c>
      <c r="V946" s="15">
        <v>42990</v>
      </c>
      <c r="W946" t="s">
        <v>274</v>
      </c>
      <c r="X946" t="s">
        <v>230</v>
      </c>
      <c r="Y946" t="s">
        <v>225</v>
      </c>
      <c r="Z946">
        <v>2397.0100000000002</v>
      </c>
      <c r="AA946">
        <v>2648.02</v>
      </c>
      <c r="AB946">
        <v>251</v>
      </c>
      <c r="AE946">
        <v>2648020</v>
      </c>
    </row>
    <row r="947" spans="2:31" x14ac:dyDescent="0.35">
      <c r="B947" s="83"/>
      <c r="C947" s="84"/>
      <c r="D947" s="73"/>
      <c r="E947" s="73"/>
      <c r="F947" s="73"/>
      <c r="G947" s="73"/>
      <c r="H947" s="73"/>
      <c r="I947" s="73"/>
      <c r="J947" s="73"/>
      <c r="K947" s="73"/>
      <c r="L947" s="73"/>
      <c r="M947" s="73"/>
      <c r="N947" s="73"/>
      <c r="U947">
        <v>2017</v>
      </c>
      <c r="V947" s="15">
        <v>42991</v>
      </c>
      <c r="W947" t="s">
        <v>274</v>
      </c>
      <c r="X947" t="s">
        <v>230</v>
      </c>
      <c r="Y947" t="s">
        <v>225</v>
      </c>
      <c r="Z947">
        <v>2347.16</v>
      </c>
      <c r="AA947">
        <v>2592.94</v>
      </c>
      <c r="AB947">
        <v>245.78</v>
      </c>
      <c r="AE947">
        <v>2592940</v>
      </c>
    </row>
    <row r="948" spans="2:31" x14ac:dyDescent="0.35">
      <c r="B948" s="83"/>
      <c r="C948" s="84"/>
      <c r="D948" s="73"/>
      <c r="E948" s="73"/>
      <c r="F948" s="73"/>
      <c r="G948" s="73"/>
      <c r="H948" s="73"/>
      <c r="I948" s="73"/>
      <c r="J948" s="73"/>
      <c r="K948" s="73"/>
      <c r="L948" s="73"/>
      <c r="M948" s="73"/>
      <c r="N948" s="73"/>
      <c r="U948">
        <v>2017</v>
      </c>
      <c r="V948" s="15">
        <v>42992</v>
      </c>
      <c r="W948" t="s">
        <v>274</v>
      </c>
      <c r="X948" t="s">
        <v>230</v>
      </c>
      <c r="Y948" t="s">
        <v>225</v>
      </c>
      <c r="Z948">
        <v>2298.0100000000002</v>
      </c>
      <c r="AA948">
        <v>2538.64</v>
      </c>
      <c r="AB948">
        <v>240.64</v>
      </c>
      <c r="AE948">
        <v>2538640</v>
      </c>
    </row>
    <row r="949" spans="2:31" x14ac:dyDescent="0.35">
      <c r="B949" s="83"/>
      <c r="C949" s="84"/>
      <c r="D949" s="73"/>
      <c r="E949" s="73"/>
      <c r="F949" s="73"/>
      <c r="G949" s="73"/>
      <c r="H949" s="73"/>
      <c r="I949" s="73"/>
      <c r="J949" s="73"/>
      <c r="K949" s="73"/>
      <c r="L949" s="73"/>
      <c r="M949" s="73"/>
      <c r="N949" s="73"/>
      <c r="U949">
        <v>2017</v>
      </c>
      <c r="V949" s="15">
        <v>42993</v>
      </c>
      <c r="W949" t="s">
        <v>274</v>
      </c>
      <c r="X949" t="s">
        <v>230</v>
      </c>
      <c r="Y949" t="s">
        <v>225</v>
      </c>
      <c r="Z949">
        <v>2247.5500000000002</v>
      </c>
      <c r="AA949">
        <v>2482.9</v>
      </c>
      <c r="AB949">
        <v>235.35</v>
      </c>
      <c r="AE949">
        <v>2482900</v>
      </c>
    </row>
    <row r="950" spans="2:31" x14ac:dyDescent="0.35">
      <c r="B950" s="83"/>
      <c r="C950" s="84"/>
      <c r="D950" s="73"/>
      <c r="E950" s="73"/>
      <c r="F950" s="73"/>
      <c r="G950" s="73"/>
      <c r="H950" s="73"/>
      <c r="I950" s="73"/>
      <c r="J950" s="73"/>
      <c r="K950" s="73"/>
      <c r="L950" s="73"/>
      <c r="M950" s="73"/>
      <c r="N950" s="73"/>
      <c r="U950">
        <v>2017</v>
      </c>
      <c r="V950" s="15">
        <v>42994</v>
      </c>
      <c r="W950" t="s">
        <v>274</v>
      </c>
      <c r="X950" t="s">
        <v>230</v>
      </c>
      <c r="Y950" t="s">
        <v>225</v>
      </c>
      <c r="Z950">
        <v>2210.16</v>
      </c>
      <c r="AA950">
        <v>2441.6</v>
      </c>
      <c r="AB950">
        <v>231.44</v>
      </c>
      <c r="AE950">
        <v>2441600</v>
      </c>
    </row>
    <row r="951" spans="2:31" x14ac:dyDescent="0.35">
      <c r="B951" s="83"/>
      <c r="C951" s="84"/>
      <c r="D951" s="73"/>
      <c r="E951" s="73"/>
      <c r="F951" s="73"/>
      <c r="G951" s="73"/>
      <c r="H951" s="73"/>
      <c r="I951" s="73"/>
      <c r="J951" s="73"/>
      <c r="K951" s="73"/>
      <c r="L951" s="73"/>
      <c r="M951" s="73"/>
      <c r="N951" s="73"/>
      <c r="U951">
        <v>2017</v>
      </c>
      <c r="V951" s="15">
        <v>42995</v>
      </c>
      <c r="W951" t="s">
        <v>274</v>
      </c>
      <c r="X951" t="s">
        <v>230</v>
      </c>
      <c r="Y951" t="s">
        <v>225</v>
      </c>
      <c r="Z951">
        <v>2171.9499999999998</v>
      </c>
      <c r="AA951">
        <v>2399.39</v>
      </c>
      <c r="AB951">
        <v>227.44</v>
      </c>
      <c r="AE951">
        <v>2399390</v>
      </c>
    </row>
    <row r="952" spans="2:31" x14ac:dyDescent="0.35">
      <c r="B952" s="83"/>
      <c r="C952" s="84"/>
      <c r="D952" s="73"/>
      <c r="E952" s="73"/>
      <c r="F952" s="73"/>
      <c r="G952" s="73"/>
      <c r="H952" s="73"/>
      <c r="I952" s="73"/>
      <c r="J952" s="73"/>
      <c r="K952" s="73"/>
      <c r="L952" s="73"/>
      <c r="M952" s="73"/>
      <c r="N952" s="73"/>
      <c r="U952">
        <v>2017</v>
      </c>
      <c r="V952" s="15">
        <v>42996</v>
      </c>
      <c r="W952" t="s">
        <v>274</v>
      </c>
      <c r="X952" t="s">
        <v>230</v>
      </c>
      <c r="Y952" t="s">
        <v>225</v>
      </c>
      <c r="Z952">
        <v>2141.5700000000002</v>
      </c>
      <c r="AA952">
        <v>2365.8200000000002</v>
      </c>
      <c r="AB952">
        <v>224.25</v>
      </c>
      <c r="AE952">
        <v>2365820</v>
      </c>
    </row>
    <row r="953" spans="2:31" x14ac:dyDescent="0.35">
      <c r="B953" s="83"/>
      <c r="C953" s="84"/>
      <c r="D953" s="73"/>
      <c r="E953" s="73"/>
      <c r="F953" s="73"/>
      <c r="G953" s="73"/>
      <c r="H953" s="73"/>
      <c r="I953" s="73"/>
      <c r="J953" s="73"/>
      <c r="K953" s="73"/>
      <c r="L953" s="73"/>
      <c r="M953" s="73"/>
      <c r="N953" s="73"/>
      <c r="U953">
        <v>2017</v>
      </c>
      <c r="V953" s="15">
        <v>42997</v>
      </c>
      <c r="W953" t="s">
        <v>274</v>
      </c>
      <c r="X953" t="s">
        <v>230</v>
      </c>
      <c r="Y953" t="s">
        <v>225</v>
      </c>
      <c r="Z953">
        <v>2111.17</v>
      </c>
      <c r="AA953">
        <v>2332.2399999999998</v>
      </c>
      <c r="AB953">
        <v>221.07</v>
      </c>
      <c r="AE953">
        <v>2332240</v>
      </c>
    </row>
    <row r="954" spans="2:31" x14ac:dyDescent="0.35">
      <c r="B954" s="83"/>
      <c r="C954" s="84"/>
      <c r="D954" s="73"/>
      <c r="E954" s="73"/>
      <c r="F954" s="73"/>
      <c r="G954" s="73"/>
      <c r="H954" s="73"/>
      <c r="I954" s="73"/>
      <c r="J954" s="73"/>
      <c r="K954" s="73"/>
      <c r="L954" s="73"/>
      <c r="M954" s="73"/>
      <c r="N954" s="73"/>
      <c r="U954">
        <v>2017</v>
      </c>
      <c r="V954" s="15">
        <v>42998</v>
      </c>
      <c r="W954" t="s">
        <v>274</v>
      </c>
      <c r="X954" t="s">
        <v>230</v>
      </c>
      <c r="Y954" t="s">
        <v>225</v>
      </c>
      <c r="Z954">
        <v>2080.67</v>
      </c>
      <c r="AA954">
        <v>2298.5500000000002</v>
      </c>
      <c r="AB954">
        <v>217.88</v>
      </c>
      <c r="AE954">
        <v>2298550</v>
      </c>
    </row>
    <row r="955" spans="2:31" x14ac:dyDescent="0.35">
      <c r="B955" s="83"/>
      <c r="C955" s="84"/>
      <c r="D955" s="73"/>
      <c r="E955" s="73"/>
      <c r="F955" s="73"/>
      <c r="G955" s="73"/>
      <c r="H955" s="73"/>
      <c r="I955" s="73"/>
      <c r="J955" s="73"/>
      <c r="K955" s="73"/>
      <c r="L955" s="73"/>
      <c r="M955" s="73"/>
      <c r="N955" s="73"/>
      <c r="U955">
        <v>2017</v>
      </c>
      <c r="V955" s="15">
        <v>42999</v>
      </c>
      <c r="W955" t="s">
        <v>274</v>
      </c>
      <c r="X955" t="s">
        <v>230</v>
      </c>
      <c r="Y955" t="s">
        <v>225</v>
      </c>
      <c r="Z955">
        <v>2052.89</v>
      </c>
      <c r="AA955">
        <v>2267.86</v>
      </c>
      <c r="AB955">
        <v>214.97</v>
      </c>
      <c r="AE955">
        <v>2267860</v>
      </c>
    </row>
    <row r="956" spans="2:31" x14ac:dyDescent="0.35">
      <c r="B956" s="83"/>
      <c r="C956" s="84"/>
      <c r="D956" s="73"/>
      <c r="E956" s="73"/>
      <c r="F956" s="73"/>
      <c r="G956" s="73"/>
      <c r="H956" s="73"/>
      <c r="I956" s="73"/>
      <c r="J956" s="73"/>
      <c r="K956" s="73"/>
      <c r="L956" s="73"/>
      <c r="M956" s="73"/>
      <c r="N956" s="73"/>
      <c r="U956">
        <v>2017</v>
      </c>
      <c r="V956" s="15">
        <v>43000</v>
      </c>
      <c r="W956" t="s">
        <v>274</v>
      </c>
      <c r="X956" t="s">
        <v>230</v>
      </c>
      <c r="Y956" t="s">
        <v>225</v>
      </c>
      <c r="Z956">
        <v>2023.7</v>
      </c>
      <c r="AA956">
        <v>2235.61</v>
      </c>
      <c r="AB956">
        <v>211.91</v>
      </c>
      <c r="AE956">
        <v>2235610</v>
      </c>
    </row>
    <row r="957" spans="2:31" x14ac:dyDescent="0.35">
      <c r="B957" s="83"/>
      <c r="C957" s="84"/>
      <c r="D957" s="73"/>
      <c r="E957" s="73"/>
      <c r="F957" s="73"/>
      <c r="G957" s="73"/>
      <c r="H957" s="73"/>
      <c r="I957" s="73"/>
      <c r="J957" s="73"/>
      <c r="K957" s="73"/>
      <c r="L957" s="73"/>
      <c r="M957" s="73"/>
      <c r="N957" s="73"/>
      <c r="U957">
        <v>2017</v>
      </c>
      <c r="V957" s="15">
        <v>43001</v>
      </c>
      <c r="W957" t="s">
        <v>274</v>
      </c>
      <c r="X957" t="s">
        <v>230</v>
      </c>
      <c r="Y957" t="s">
        <v>225</v>
      </c>
      <c r="Z957">
        <v>1996.08</v>
      </c>
      <c r="AA957">
        <v>2205.1</v>
      </c>
      <c r="AB957">
        <v>209.02</v>
      </c>
      <c r="AE957">
        <v>2205100</v>
      </c>
    </row>
    <row r="958" spans="2:31" x14ac:dyDescent="0.35">
      <c r="B958" s="83"/>
      <c r="C958" s="84"/>
      <c r="D958" s="73"/>
      <c r="E958" s="73"/>
      <c r="F958" s="73"/>
      <c r="G958" s="73"/>
      <c r="H958" s="73"/>
      <c r="I958" s="73"/>
      <c r="J958" s="73"/>
      <c r="K958" s="73"/>
      <c r="L958" s="73"/>
      <c r="M958" s="73"/>
      <c r="N958" s="73"/>
      <c r="U958">
        <v>2017</v>
      </c>
      <c r="V958" s="15">
        <v>43002</v>
      </c>
      <c r="W958" t="s">
        <v>274</v>
      </c>
      <c r="X958" t="s">
        <v>230</v>
      </c>
      <c r="Y958" t="s">
        <v>225</v>
      </c>
      <c r="Z958">
        <v>1954.23</v>
      </c>
      <c r="AA958">
        <v>2158.87</v>
      </c>
      <c r="AB958">
        <v>204.64</v>
      </c>
      <c r="AE958">
        <v>2158870</v>
      </c>
    </row>
    <row r="959" spans="2:31" x14ac:dyDescent="0.35">
      <c r="B959" s="83"/>
      <c r="C959" s="84"/>
      <c r="D959" s="73"/>
      <c r="E959" s="73"/>
      <c r="F959" s="73"/>
      <c r="G959" s="73"/>
      <c r="H959" s="73"/>
      <c r="I959" s="73"/>
      <c r="J959" s="73"/>
      <c r="K959" s="73"/>
      <c r="L959" s="73"/>
      <c r="M959" s="73"/>
      <c r="N959" s="73"/>
      <c r="U959">
        <v>2017</v>
      </c>
      <c r="V959" s="15">
        <v>43003</v>
      </c>
      <c r="W959" t="s">
        <v>274</v>
      </c>
      <c r="X959" t="s">
        <v>230</v>
      </c>
      <c r="Y959" t="s">
        <v>225</v>
      </c>
      <c r="Z959">
        <v>1910.86</v>
      </c>
      <c r="AA959">
        <v>2110.9499999999998</v>
      </c>
      <c r="AB959">
        <v>200.1</v>
      </c>
      <c r="AE959">
        <v>2110950</v>
      </c>
    </row>
    <row r="960" spans="2:31" x14ac:dyDescent="0.35">
      <c r="B960" s="83"/>
      <c r="C960" s="84"/>
      <c r="D960" s="73"/>
      <c r="E960" s="73"/>
      <c r="F960" s="73"/>
      <c r="G960" s="73"/>
      <c r="H960" s="73"/>
      <c r="I960" s="73"/>
      <c r="J960" s="73"/>
      <c r="K960" s="73"/>
      <c r="L960" s="73"/>
      <c r="M960" s="73"/>
      <c r="N960" s="73"/>
      <c r="U960">
        <v>2017</v>
      </c>
      <c r="V960" s="15">
        <v>43004</v>
      </c>
      <c r="W960" t="s">
        <v>274</v>
      </c>
      <c r="X960" t="s">
        <v>230</v>
      </c>
      <c r="Y960" t="s">
        <v>225</v>
      </c>
      <c r="Z960">
        <v>1865.44</v>
      </c>
      <c r="AA960">
        <v>2060.7800000000002</v>
      </c>
      <c r="AB960">
        <v>195.34</v>
      </c>
      <c r="AE960">
        <v>2060780.0000000002</v>
      </c>
    </row>
    <row r="961" spans="2:31" x14ac:dyDescent="0.35">
      <c r="B961" s="83"/>
      <c r="C961" s="84"/>
      <c r="D961" s="73"/>
      <c r="E961" s="73"/>
      <c r="F961" s="73"/>
      <c r="G961" s="73"/>
      <c r="H961" s="73"/>
      <c r="I961" s="73"/>
      <c r="J961" s="73"/>
      <c r="K961" s="73"/>
      <c r="L961" s="73"/>
      <c r="M961" s="73"/>
      <c r="N961" s="73"/>
      <c r="U961">
        <v>2017</v>
      </c>
      <c r="V961" s="15">
        <v>43005</v>
      </c>
      <c r="W961" t="s">
        <v>274</v>
      </c>
      <c r="X961" t="s">
        <v>230</v>
      </c>
      <c r="Y961" t="s">
        <v>225</v>
      </c>
      <c r="Z961">
        <v>1819.33</v>
      </c>
      <c r="AA961">
        <v>2009.85</v>
      </c>
      <c r="AB961">
        <v>190.51</v>
      </c>
      <c r="AE961">
        <v>2009850</v>
      </c>
    </row>
    <row r="962" spans="2:31" x14ac:dyDescent="0.35">
      <c r="B962" s="83"/>
      <c r="C962" s="84"/>
      <c r="D962" s="73"/>
      <c r="E962" s="73"/>
      <c r="F962" s="73"/>
      <c r="G962" s="73"/>
      <c r="H962" s="73"/>
      <c r="I962" s="73"/>
      <c r="J962" s="73"/>
      <c r="K962" s="73"/>
      <c r="L962" s="73"/>
      <c r="M962" s="73"/>
      <c r="N962" s="73"/>
      <c r="U962">
        <v>2017</v>
      </c>
      <c r="V962" s="15">
        <v>43006</v>
      </c>
      <c r="W962" t="s">
        <v>274</v>
      </c>
      <c r="X962" t="s">
        <v>230</v>
      </c>
      <c r="Y962" t="s">
        <v>225</v>
      </c>
      <c r="Z962">
        <v>1773.67</v>
      </c>
      <c r="AA962">
        <v>1959.4</v>
      </c>
      <c r="AB962">
        <v>185.73</v>
      </c>
      <c r="AE962">
        <v>1959400</v>
      </c>
    </row>
    <row r="963" spans="2:31" x14ac:dyDescent="0.35">
      <c r="B963" s="83"/>
      <c r="C963" s="84"/>
      <c r="D963" s="73"/>
      <c r="E963" s="73"/>
      <c r="F963" s="73"/>
      <c r="G963" s="73"/>
      <c r="H963" s="73"/>
      <c r="I963" s="73"/>
      <c r="J963" s="73"/>
      <c r="K963" s="73"/>
      <c r="L963" s="73"/>
      <c r="M963" s="73"/>
      <c r="N963" s="73"/>
      <c r="U963">
        <v>2017</v>
      </c>
      <c r="V963" s="15">
        <v>43007</v>
      </c>
      <c r="W963" t="s">
        <v>274</v>
      </c>
      <c r="X963" t="s">
        <v>230</v>
      </c>
      <c r="Y963" t="s">
        <v>225</v>
      </c>
      <c r="Z963">
        <v>1729.39</v>
      </c>
      <c r="AA963">
        <v>1910.48</v>
      </c>
      <c r="AB963">
        <v>181.09</v>
      </c>
      <c r="AE963">
        <v>1910480</v>
      </c>
    </row>
    <row r="964" spans="2:31" x14ac:dyDescent="0.35">
      <c r="B964" s="83"/>
      <c r="C964" s="84"/>
      <c r="D964" s="73"/>
      <c r="E964" s="73"/>
      <c r="F964" s="73"/>
      <c r="G964" s="73"/>
      <c r="H964" s="73"/>
      <c r="I964" s="73"/>
      <c r="J964" s="73"/>
      <c r="K964" s="73"/>
      <c r="L964" s="73"/>
      <c r="M964" s="73"/>
      <c r="N964" s="73"/>
      <c r="U964">
        <v>2017</v>
      </c>
      <c r="V964" s="15">
        <v>43008</v>
      </c>
      <c r="W964" t="s">
        <v>274</v>
      </c>
      <c r="X964" t="s">
        <v>230</v>
      </c>
      <c r="Y964" t="s">
        <v>225</v>
      </c>
      <c r="Z964">
        <v>1686.48</v>
      </c>
      <c r="AA964">
        <v>1863.08</v>
      </c>
      <c r="AB964">
        <v>176.6</v>
      </c>
      <c r="AE964">
        <v>1863080</v>
      </c>
    </row>
    <row r="965" spans="2:31" x14ac:dyDescent="0.35">
      <c r="B965" s="83"/>
      <c r="C965" s="84"/>
      <c r="D965" s="73"/>
      <c r="E965" s="73"/>
      <c r="F965" s="73"/>
      <c r="G965" s="73"/>
      <c r="H965" s="73"/>
      <c r="I965" s="73"/>
      <c r="J965" s="73"/>
      <c r="K965" s="73"/>
      <c r="L965" s="73"/>
      <c r="M965" s="73"/>
      <c r="N965" s="73"/>
      <c r="U965">
        <v>2018</v>
      </c>
      <c r="V965" s="15">
        <v>43009</v>
      </c>
      <c r="W965" t="s">
        <v>152</v>
      </c>
      <c r="X965" t="s">
        <v>230</v>
      </c>
      <c r="Y965" t="s">
        <v>225</v>
      </c>
      <c r="Z965">
        <v>1661.21</v>
      </c>
      <c r="AA965">
        <v>1835.16</v>
      </c>
      <c r="AB965">
        <v>173.95</v>
      </c>
      <c r="AC965">
        <v>24</v>
      </c>
      <c r="AD965">
        <v>69217.083333333328</v>
      </c>
      <c r="AE965">
        <v>1835160</v>
      </c>
    </row>
    <row r="966" spans="2:31" x14ac:dyDescent="0.35">
      <c r="B966" s="83"/>
      <c r="C966" s="84"/>
      <c r="D966" s="73"/>
      <c r="E966" s="73"/>
      <c r="F966" s="73"/>
      <c r="G966" s="73"/>
      <c r="H966" s="73"/>
      <c r="I966" s="73"/>
      <c r="J966" s="73"/>
      <c r="K966" s="73"/>
      <c r="L966" s="73"/>
      <c r="M966" s="73"/>
      <c r="N966" s="73"/>
      <c r="U966">
        <v>2018</v>
      </c>
      <c r="V966" s="15">
        <v>43010</v>
      </c>
      <c r="W966" t="s">
        <v>152</v>
      </c>
      <c r="X966" t="s">
        <v>230</v>
      </c>
      <c r="Y966" t="s">
        <v>225</v>
      </c>
      <c r="Z966">
        <v>1618.68</v>
      </c>
      <c r="AA966">
        <v>1788.18</v>
      </c>
      <c r="AB966">
        <v>169.5</v>
      </c>
      <c r="AC966">
        <v>24</v>
      </c>
      <c r="AD966">
        <v>67445</v>
      </c>
      <c r="AE966">
        <v>1788180</v>
      </c>
    </row>
    <row r="967" spans="2:31" x14ac:dyDescent="0.35">
      <c r="B967" s="83"/>
      <c r="C967" s="84"/>
      <c r="D967" s="73"/>
      <c r="E967" s="73"/>
      <c r="F967" s="73"/>
      <c r="G967" s="73"/>
      <c r="H967" s="73"/>
      <c r="I967" s="73"/>
      <c r="J967" s="73"/>
      <c r="K967" s="73"/>
      <c r="L967" s="73"/>
      <c r="M967" s="73"/>
      <c r="N967" s="73"/>
      <c r="U967">
        <v>2018</v>
      </c>
      <c r="V967" s="15">
        <v>43011</v>
      </c>
      <c r="W967" t="s">
        <v>152</v>
      </c>
      <c r="X967" t="s">
        <v>230</v>
      </c>
      <c r="Y967" t="s">
        <v>225</v>
      </c>
      <c r="Z967">
        <v>1578.55</v>
      </c>
      <c r="AA967">
        <v>1743.85</v>
      </c>
      <c r="AB967">
        <v>165.3</v>
      </c>
      <c r="AC967">
        <v>24</v>
      </c>
      <c r="AD967">
        <v>65772.916666666672</v>
      </c>
      <c r="AE967">
        <v>1743850</v>
      </c>
    </row>
    <row r="968" spans="2:31" x14ac:dyDescent="0.35">
      <c r="B968" s="83"/>
      <c r="C968" s="84"/>
      <c r="D968" s="73"/>
      <c r="E968" s="73"/>
      <c r="F968" s="73"/>
      <c r="G968" s="73"/>
      <c r="H968" s="73"/>
      <c r="I968" s="73"/>
      <c r="J968" s="73"/>
      <c r="K968" s="73"/>
      <c r="L968" s="73"/>
      <c r="M968" s="73"/>
      <c r="N968" s="73"/>
      <c r="U968">
        <v>2018</v>
      </c>
      <c r="V968" s="15">
        <v>43012</v>
      </c>
      <c r="W968" t="s">
        <v>152</v>
      </c>
      <c r="X968" t="s">
        <v>230</v>
      </c>
      <c r="Y968" t="s">
        <v>225</v>
      </c>
      <c r="Z968">
        <v>1537.71</v>
      </c>
      <c r="AA968">
        <v>1698.73</v>
      </c>
      <c r="AB968">
        <v>161.02000000000001</v>
      </c>
      <c r="AC968">
        <v>24</v>
      </c>
      <c r="AD968">
        <v>64071.25</v>
      </c>
      <c r="AE968">
        <v>1698730</v>
      </c>
    </row>
    <row r="969" spans="2:31" x14ac:dyDescent="0.35">
      <c r="B969" s="83"/>
      <c r="C969" s="84"/>
      <c r="D969" s="73"/>
      <c r="E969" s="73"/>
      <c r="F969" s="73"/>
      <c r="G969" s="73"/>
      <c r="H969" s="73"/>
      <c r="I969" s="73"/>
      <c r="J969" s="73"/>
      <c r="K969" s="73"/>
      <c r="L969" s="73"/>
      <c r="M969" s="73"/>
      <c r="N969" s="73"/>
      <c r="U969">
        <v>2018</v>
      </c>
      <c r="V969" s="15">
        <v>43013</v>
      </c>
      <c r="W969" t="s">
        <v>152</v>
      </c>
      <c r="X969" t="s">
        <v>230</v>
      </c>
      <c r="Y969" t="s">
        <v>225</v>
      </c>
      <c r="Z969">
        <v>1497.95</v>
      </c>
      <c r="AA969">
        <v>1654.81</v>
      </c>
      <c r="AB969">
        <v>156.86000000000001</v>
      </c>
      <c r="AC969">
        <v>24</v>
      </c>
      <c r="AD969">
        <v>62414.583333333336</v>
      </c>
      <c r="AE969">
        <v>1654810</v>
      </c>
    </row>
    <row r="970" spans="2:31" x14ac:dyDescent="0.35">
      <c r="B970" s="83"/>
      <c r="C970" s="84"/>
      <c r="D970" s="73"/>
      <c r="E970" s="73"/>
      <c r="F970" s="73"/>
      <c r="G970" s="73"/>
      <c r="H970" s="73"/>
      <c r="I970" s="73"/>
      <c r="J970" s="73"/>
      <c r="K970" s="73"/>
      <c r="L970" s="73"/>
      <c r="M970" s="73"/>
      <c r="N970" s="73"/>
      <c r="U970">
        <v>2018</v>
      </c>
      <c r="V970" s="15">
        <v>43014</v>
      </c>
      <c r="W970" t="s">
        <v>152</v>
      </c>
      <c r="X970" t="s">
        <v>230</v>
      </c>
      <c r="Y970" t="s">
        <v>225</v>
      </c>
      <c r="Z970">
        <v>1457.08</v>
      </c>
      <c r="AA970">
        <v>1609.66</v>
      </c>
      <c r="AB970">
        <v>152.58000000000001</v>
      </c>
      <c r="AC970">
        <v>24</v>
      </c>
      <c r="AD970">
        <v>60711.666666666664</v>
      </c>
      <c r="AE970">
        <v>1609660</v>
      </c>
    </row>
    <row r="971" spans="2:31" x14ac:dyDescent="0.35">
      <c r="B971" s="83"/>
      <c r="C971" s="84"/>
      <c r="D971" s="73"/>
      <c r="E971" s="73"/>
      <c r="F971" s="73"/>
      <c r="G971" s="73"/>
      <c r="H971" s="73"/>
      <c r="I971" s="73"/>
      <c r="J971" s="73"/>
      <c r="K971" s="73"/>
      <c r="L971" s="73"/>
      <c r="M971" s="73"/>
      <c r="N971" s="73"/>
      <c r="U971">
        <v>2018</v>
      </c>
      <c r="V971" s="15">
        <v>43015</v>
      </c>
      <c r="W971" t="s">
        <v>152</v>
      </c>
      <c r="X971" t="s">
        <v>230</v>
      </c>
      <c r="Y971" t="s">
        <v>225</v>
      </c>
      <c r="Z971">
        <v>1416.09</v>
      </c>
      <c r="AA971">
        <v>1564.38</v>
      </c>
      <c r="AB971">
        <v>148.29</v>
      </c>
      <c r="AC971">
        <v>24</v>
      </c>
      <c r="AD971">
        <v>59003.75</v>
      </c>
      <c r="AE971">
        <v>1564380</v>
      </c>
    </row>
    <row r="972" spans="2:31" x14ac:dyDescent="0.35">
      <c r="B972" s="83"/>
      <c r="C972" s="84"/>
      <c r="D972" s="73"/>
      <c r="E972" s="73"/>
      <c r="F972" s="73"/>
      <c r="G972" s="73"/>
      <c r="H972" s="73"/>
      <c r="I972" s="73"/>
      <c r="J972" s="73"/>
      <c r="K972" s="73"/>
      <c r="L972" s="73"/>
      <c r="M972" s="73"/>
      <c r="N972" s="73"/>
      <c r="U972">
        <v>2018</v>
      </c>
      <c r="V972" s="15">
        <v>43016</v>
      </c>
      <c r="W972" t="s">
        <v>152</v>
      </c>
      <c r="X972" t="s">
        <v>230</v>
      </c>
      <c r="Y972" t="s">
        <v>225</v>
      </c>
      <c r="Z972">
        <v>1374.59</v>
      </c>
      <c r="AA972">
        <v>1518.53</v>
      </c>
      <c r="AB972">
        <v>143.94</v>
      </c>
      <c r="AC972">
        <v>24</v>
      </c>
      <c r="AD972">
        <v>57274.583333333336</v>
      </c>
      <c r="AE972">
        <v>1518530</v>
      </c>
    </row>
    <row r="973" spans="2:31" x14ac:dyDescent="0.35">
      <c r="B973" s="83"/>
      <c r="C973" s="84"/>
      <c r="D973" s="73"/>
      <c r="E973" s="73"/>
      <c r="F973" s="73"/>
      <c r="G973" s="73"/>
      <c r="H973" s="73"/>
      <c r="I973" s="73"/>
      <c r="J973" s="73"/>
      <c r="K973" s="73"/>
      <c r="L973" s="73"/>
      <c r="M973" s="73"/>
      <c r="N973" s="73"/>
      <c r="U973">
        <v>2018</v>
      </c>
      <c r="V973" s="15">
        <v>43017</v>
      </c>
      <c r="W973" t="s">
        <v>152</v>
      </c>
      <c r="X973" t="s">
        <v>230</v>
      </c>
      <c r="Y973" t="s">
        <v>225</v>
      </c>
      <c r="Z973">
        <v>1332.23</v>
      </c>
      <c r="AA973">
        <v>1471.73</v>
      </c>
      <c r="AB973">
        <v>139.5</v>
      </c>
      <c r="AC973">
        <v>24</v>
      </c>
      <c r="AD973">
        <v>55509.583333333336</v>
      </c>
      <c r="AE973">
        <v>1471730</v>
      </c>
    </row>
    <row r="974" spans="2:31" x14ac:dyDescent="0.35">
      <c r="B974" s="83"/>
      <c r="C974" s="84"/>
      <c r="D974" s="73"/>
      <c r="E974" s="73"/>
      <c r="F974" s="73"/>
      <c r="G974" s="73"/>
      <c r="H974" s="73"/>
      <c r="I974" s="73"/>
      <c r="J974" s="73"/>
      <c r="K974" s="73"/>
      <c r="L974" s="73"/>
      <c r="M974" s="73"/>
      <c r="N974" s="73"/>
      <c r="U974">
        <v>2018</v>
      </c>
      <c r="V974" s="15">
        <v>43018</v>
      </c>
      <c r="W974" t="s">
        <v>152</v>
      </c>
      <c r="X974" t="s">
        <v>230</v>
      </c>
      <c r="Y974" t="s">
        <v>225</v>
      </c>
      <c r="Z974">
        <v>1289.94</v>
      </c>
      <c r="AA974">
        <v>1425.02</v>
      </c>
      <c r="AB974">
        <v>135.08000000000001</v>
      </c>
      <c r="AC974">
        <v>24</v>
      </c>
      <c r="AD974">
        <v>53747.5</v>
      </c>
      <c r="AE974">
        <v>1425020</v>
      </c>
    </row>
    <row r="975" spans="2:31" x14ac:dyDescent="0.35">
      <c r="B975" s="83"/>
      <c r="C975" s="84"/>
      <c r="D975" s="73"/>
      <c r="E975" s="73"/>
      <c r="F975" s="73"/>
      <c r="G975" s="73"/>
      <c r="H975" s="73"/>
      <c r="I975" s="73"/>
      <c r="J975" s="73"/>
      <c r="K975" s="73"/>
      <c r="L975" s="73"/>
      <c r="M975" s="73"/>
      <c r="N975" s="73"/>
      <c r="U975">
        <v>2018</v>
      </c>
      <c r="V975" s="15">
        <v>43019</v>
      </c>
      <c r="W975" t="s">
        <v>152</v>
      </c>
      <c r="X975" t="s">
        <v>230</v>
      </c>
      <c r="Y975" t="s">
        <v>225</v>
      </c>
      <c r="Z975">
        <v>1246</v>
      </c>
      <c r="AA975">
        <v>1376.48</v>
      </c>
      <c r="AB975">
        <v>130.47999999999999</v>
      </c>
      <c r="AC975">
        <v>24</v>
      </c>
      <c r="AD975">
        <v>51916.666666666664</v>
      </c>
      <c r="AE975">
        <v>1376480</v>
      </c>
    </row>
    <row r="976" spans="2:31" x14ac:dyDescent="0.35">
      <c r="B976" s="83"/>
      <c r="C976" s="84"/>
      <c r="D976" s="73"/>
      <c r="E976" s="73"/>
      <c r="F976" s="73"/>
      <c r="G976" s="73"/>
      <c r="H976" s="73"/>
      <c r="I976" s="73"/>
      <c r="J976" s="73"/>
      <c r="K976" s="73"/>
      <c r="L976" s="73"/>
      <c r="M976" s="73"/>
      <c r="N976" s="73"/>
      <c r="U976">
        <v>2018</v>
      </c>
      <c r="V976" s="15">
        <v>43020</v>
      </c>
      <c r="W976" t="s">
        <v>152</v>
      </c>
      <c r="X976" t="s">
        <v>230</v>
      </c>
      <c r="Y976" t="s">
        <v>225</v>
      </c>
      <c r="Z976">
        <v>1200.71</v>
      </c>
      <c r="AA976">
        <v>1326.44</v>
      </c>
      <c r="AB976">
        <v>125.73</v>
      </c>
      <c r="AC976">
        <v>24</v>
      </c>
      <c r="AD976">
        <v>50029.583333333336</v>
      </c>
      <c r="AE976">
        <v>1326440</v>
      </c>
    </row>
    <row r="977" spans="2:31" x14ac:dyDescent="0.35">
      <c r="B977" s="83"/>
      <c r="C977" s="84"/>
      <c r="D977" s="73"/>
      <c r="E977" s="73"/>
      <c r="F977" s="73"/>
      <c r="G977" s="73"/>
      <c r="H977" s="73"/>
      <c r="I977" s="73"/>
      <c r="J977" s="73"/>
      <c r="K977" s="73"/>
      <c r="L977" s="73"/>
      <c r="M977" s="73"/>
      <c r="N977" s="73"/>
      <c r="U977">
        <v>2018</v>
      </c>
      <c r="V977" s="15">
        <v>43021</v>
      </c>
      <c r="W977" t="s">
        <v>152</v>
      </c>
      <c r="X977" t="s">
        <v>230</v>
      </c>
      <c r="Y977" t="s">
        <v>225</v>
      </c>
      <c r="Z977">
        <v>1158.45</v>
      </c>
      <c r="AA977">
        <v>1279.76</v>
      </c>
      <c r="AB977">
        <v>121.31</v>
      </c>
      <c r="AC977">
        <v>24</v>
      </c>
      <c r="AD977">
        <v>48268.75</v>
      </c>
      <c r="AE977">
        <v>1279760</v>
      </c>
    </row>
    <row r="978" spans="2:31" x14ac:dyDescent="0.35">
      <c r="B978" s="83"/>
      <c r="C978" s="84"/>
      <c r="D978" s="73"/>
      <c r="E978" s="73"/>
      <c r="F978" s="73"/>
      <c r="G978" s="73"/>
      <c r="H978" s="73"/>
      <c r="I978" s="73"/>
      <c r="J978" s="73"/>
      <c r="K978" s="73"/>
      <c r="L978" s="73"/>
      <c r="M978" s="73"/>
      <c r="N978" s="73"/>
      <c r="U978">
        <v>2018</v>
      </c>
      <c r="V978" s="15">
        <v>43022</v>
      </c>
      <c r="W978" t="s">
        <v>152</v>
      </c>
      <c r="X978" t="s">
        <v>230</v>
      </c>
      <c r="Y978" t="s">
        <v>225</v>
      </c>
      <c r="Z978">
        <v>1117.25</v>
      </c>
      <c r="AA978">
        <v>1234.24</v>
      </c>
      <c r="AB978">
        <v>116.99</v>
      </c>
      <c r="AC978">
        <v>24</v>
      </c>
      <c r="AD978">
        <v>46552.083333333336</v>
      </c>
      <c r="AE978">
        <v>1234240</v>
      </c>
    </row>
    <row r="979" spans="2:31" x14ac:dyDescent="0.35">
      <c r="B979" s="83"/>
      <c r="C979" s="84"/>
      <c r="D979" s="73"/>
      <c r="E979" s="73"/>
      <c r="F979" s="73"/>
      <c r="G979" s="73"/>
      <c r="H979" s="73"/>
      <c r="I979" s="73"/>
      <c r="J979" s="73"/>
      <c r="K979" s="73"/>
      <c r="L979" s="73"/>
      <c r="M979" s="73"/>
      <c r="N979" s="73"/>
      <c r="U979">
        <v>2018</v>
      </c>
      <c r="V979" s="15">
        <v>43023</v>
      </c>
      <c r="W979" t="s">
        <v>152</v>
      </c>
      <c r="X979" t="s">
        <v>230</v>
      </c>
      <c r="Y979" t="s">
        <v>225</v>
      </c>
      <c r="Z979">
        <v>1092.1199999999999</v>
      </c>
      <c r="AA979">
        <v>1206.48</v>
      </c>
      <c r="AB979">
        <v>114.36</v>
      </c>
      <c r="AC979">
        <v>24</v>
      </c>
      <c r="AD979">
        <v>45505</v>
      </c>
      <c r="AE979">
        <v>1206480</v>
      </c>
    </row>
    <row r="980" spans="2:31" x14ac:dyDescent="0.35">
      <c r="B980" s="83"/>
      <c r="C980" s="84"/>
      <c r="D980" s="73"/>
      <c r="E980" s="73"/>
      <c r="F980" s="73"/>
      <c r="G980" s="73"/>
      <c r="H980" s="73"/>
      <c r="I980" s="73"/>
      <c r="J980" s="73"/>
      <c r="K980" s="73"/>
      <c r="L980" s="73"/>
      <c r="M980" s="73"/>
      <c r="N980" s="73"/>
      <c r="U980">
        <v>2018</v>
      </c>
      <c r="V980" s="15">
        <v>43024</v>
      </c>
      <c r="W980" t="s">
        <v>152</v>
      </c>
      <c r="X980" t="s">
        <v>230</v>
      </c>
      <c r="Y980" t="s">
        <v>225</v>
      </c>
      <c r="Z980">
        <v>1067.78</v>
      </c>
      <c r="AA980">
        <v>1179.5899999999999</v>
      </c>
      <c r="AB980">
        <v>111.81</v>
      </c>
      <c r="AC980">
        <v>24</v>
      </c>
      <c r="AD980">
        <v>44490.833333333336</v>
      </c>
      <c r="AE980">
        <v>1179590</v>
      </c>
    </row>
    <row r="981" spans="2:31" x14ac:dyDescent="0.35">
      <c r="B981" s="83"/>
      <c r="C981" s="84"/>
      <c r="D981" s="73"/>
      <c r="E981" s="73"/>
      <c r="F981" s="73"/>
      <c r="G981" s="73"/>
      <c r="H981" s="73"/>
      <c r="I981" s="73"/>
      <c r="J981" s="73"/>
      <c r="K981" s="73"/>
      <c r="L981" s="73"/>
      <c r="M981" s="73"/>
      <c r="N981" s="73"/>
      <c r="U981">
        <v>2018</v>
      </c>
      <c r="V981" s="15">
        <v>43025</v>
      </c>
      <c r="W981" t="s">
        <v>152</v>
      </c>
      <c r="X981" t="s">
        <v>230</v>
      </c>
      <c r="Y981" t="s">
        <v>225</v>
      </c>
      <c r="Z981">
        <v>1044.5</v>
      </c>
      <c r="AA981">
        <v>1153.8699999999999</v>
      </c>
      <c r="AB981">
        <v>109.37</v>
      </c>
      <c r="AC981">
        <v>24</v>
      </c>
      <c r="AD981">
        <v>43520.833333333336</v>
      </c>
      <c r="AE981">
        <v>1153870</v>
      </c>
    </row>
    <row r="982" spans="2:31" x14ac:dyDescent="0.35">
      <c r="B982" s="83"/>
      <c r="C982" s="84"/>
      <c r="D982" s="73"/>
      <c r="E982" s="73"/>
      <c r="F982" s="73"/>
      <c r="G982" s="73"/>
      <c r="H982" s="73"/>
      <c r="I982" s="73"/>
      <c r="J982" s="73"/>
      <c r="K982" s="73"/>
      <c r="L982" s="73"/>
      <c r="M982" s="73"/>
      <c r="N982" s="73"/>
      <c r="U982">
        <v>2018</v>
      </c>
      <c r="V982" s="15">
        <v>43026</v>
      </c>
      <c r="W982" t="s">
        <v>152</v>
      </c>
      <c r="X982" t="s">
        <v>230</v>
      </c>
      <c r="Y982" t="s">
        <v>225</v>
      </c>
      <c r="Z982">
        <v>1019.92</v>
      </c>
      <c r="AA982">
        <v>1126.72</v>
      </c>
      <c r="AB982">
        <v>106.8</v>
      </c>
      <c r="AC982">
        <v>24</v>
      </c>
      <c r="AD982">
        <v>42496.666666666664</v>
      </c>
      <c r="AE982">
        <v>1126720</v>
      </c>
    </row>
    <row r="983" spans="2:31" x14ac:dyDescent="0.35">
      <c r="B983" s="83"/>
      <c r="C983" s="84"/>
      <c r="D983" s="73"/>
      <c r="E983" s="73"/>
      <c r="F983" s="73"/>
      <c r="G983" s="73"/>
      <c r="H983" s="73"/>
      <c r="I983" s="73"/>
      <c r="J983" s="73"/>
      <c r="K983" s="73"/>
      <c r="L983" s="73"/>
      <c r="M983" s="73"/>
      <c r="N983" s="73"/>
      <c r="U983">
        <v>2018</v>
      </c>
      <c r="V983" s="15">
        <v>43027</v>
      </c>
      <c r="W983" t="s">
        <v>152</v>
      </c>
      <c r="X983" t="s">
        <v>230</v>
      </c>
      <c r="Y983" t="s">
        <v>225</v>
      </c>
      <c r="Z983">
        <v>997.57</v>
      </c>
      <c r="AA983">
        <v>1102.03</v>
      </c>
      <c r="AB983">
        <v>104.46</v>
      </c>
      <c r="AC983">
        <v>24</v>
      </c>
      <c r="AD983">
        <v>41565.416666666664</v>
      </c>
      <c r="AE983">
        <v>1102030</v>
      </c>
    </row>
    <row r="984" spans="2:31" x14ac:dyDescent="0.35">
      <c r="B984" s="83"/>
      <c r="C984" s="84"/>
      <c r="D984" s="73"/>
      <c r="E984" s="73"/>
      <c r="F984" s="73"/>
      <c r="G984" s="73"/>
      <c r="H984" s="73"/>
      <c r="I984" s="73"/>
      <c r="J984" s="73"/>
      <c r="K984" s="73"/>
      <c r="L984" s="73"/>
      <c r="M984" s="73"/>
      <c r="N984" s="73"/>
      <c r="U984">
        <v>2018</v>
      </c>
      <c r="V984" s="15">
        <v>43028</v>
      </c>
      <c r="W984" t="s">
        <v>152</v>
      </c>
      <c r="X984" t="s">
        <v>230</v>
      </c>
      <c r="Y984" t="s">
        <v>225</v>
      </c>
      <c r="Z984">
        <v>972.99</v>
      </c>
      <c r="AA984">
        <v>1074.8699999999999</v>
      </c>
      <c r="AB984">
        <v>101.89</v>
      </c>
      <c r="AC984">
        <v>24</v>
      </c>
      <c r="AD984">
        <v>40541.25</v>
      </c>
      <c r="AE984">
        <v>1074870</v>
      </c>
    </row>
    <row r="985" spans="2:31" x14ac:dyDescent="0.35">
      <c r="B985" s="83"/>
      <c r="C985" s="84"/>
      <c r="D985" s="73"/>
      <c r="E985" s="73"/>
      <c r="F985" s="73"/>
      <c r="G985" s="73"/>
      <c r="H985" s="73"/>
      <c r="I985" s="73"/>
      <c r="J985" s="73"/>
      <c r="K985" s="73"/>
      <c r="L985" s="73"/>
      <c r="M985" s="73"/>
      <c r="N985" s="73"/>
      <c r="U985">
        <v>2018</v>
      </c>
      <c r="V985" s="15">
        <v>43029</v>
      </c>
      <c r="W985" t="s">
        <v>152</v>
      </c>
      <c r="X985" t="s">
        <v>230</v>
      </c>
      <c r="Y985" t="s">
        <v>225</v>
      </c>
      <c r="Z985">
        <v>943.53</v>
      </c>
      <c r="AA985">
        <v>1042.3399999999999</v>
      </c>
      <c r="AB985">
        <v>98.8</v>
      </c>
      <c r="AC985">
        <v>24</v>
      </c>
      <c r="AD985">
        <v>39313.75</v>
      </c>
      <c r="AE985">
        <v>1042339.9999999999</v>
      </c>
    </row>
    <row r="986" spans="2:31" x14ac:dyDescent="0.35">
      <c r="B986" s="83"/>
      <c r="C986" s="84"/>
      <c r="D986" s="73"/>
      <c r="E986" s="73"/>
      <c r="F986" s="73"/>
      <c r="G986" s="73"/>
      <c r="H986" s="73"/>
      <c r="I986" s="73"/>
      <c r="J986" s="73"/>
      <c r="K986" s="73"/>
      <c r="L986" s="73"/>
      <c r="M986" s="73"/>
      <c r="N986" s="73"/>
      <c r="U986">
        <v>2018</v>
      </c>
      <c r="V986" s="15">
        <v>43030</v>
      </c>
      <c r="W986" t="s">
        <v>152</v>
      </c>
      <c r="X986" t="s">
        <v>230</v>
      </c>
      <c r="Y986" t="s">
        <v>225</v>
      </c>
      <c r="Z986">
        <v>886.35</v>
      </c>
      <c r="AA986">
        <v>979.17</v>
      </c>
      <c r="AB986">
        <v>92.81</v>
      </c>
      <c r="AC986">
        <v>24</v>
      </c>
      <c r="AD986">
        <v>36931.25</v>
      </c>
      <c r="AE986">
        <v>979170</v>
      </c>
    </row>
    <row r="987" spans="2:31" x14ac:dyDescent="0.35">
      <c r="B987" s="83"/>
      <c r="C987" s="84"/>
      <c r="D987" s="73"/>
      <c r="E987" s="73"/>
      <c r="F987" s="73"/>
      <c r="G987" s="73"/>
      <c r="H987" s="73"/>
      <c r="I987" s="73"/>
      <c r="J987" s="73"/>
      <c r="K987" s="73"/>
      <c r="L987" s="73"/>
      <c r="M987" s="73"/>
      <c r="N987" s="73"/>
      <c r="U987">
        <v>2018</v>
      </c>
      <c r="V987" s="15">
        <v>43031</v>
      </c>
      <c r="W987" t="s">
        <v>152</v>
      </c>
      <c r="X987" t="s">
        <v>230</v>
      </c>
      <c r="Y987" t="s">
        <v>225</v>
      </c>
      <c r="Z987">
        <v>832.2</v>
      </c>
      <c r="AA987">
        <v>919.34</v>
      </c>
      <c r="AB987">
        <v>87.14</v>
      </c>
      <c r="AC987">
        <v>24</v>
      </c>
      <c r="AD987">
        <v>34675</v>
      </c>
      <c r="AE987">
        <v>919340</v>
      </c>
    </row>
    <row r="988" spans="2:31" x14ac:dyDescent="0.35">
      <c r="B988" s="83"/>
      <c r="C988" s="84"/>
      <c r="D988" s="73"/>
      <c r="E988" s="73"/>
      <c r="F988" s="73"/>
      <c r="G988" s="73"/>
      <c r="H988" s="73"/>
      <c r="I988" s="73"/>
      <c r="J988" s="73"/>
      <c r="K988" s="73"/>
      <c r="L988" s="73"/>
      <c r="M988" s="73"/>
      <c r="N988" s="73"/>
      <c r="U988">
        <v>2018</v>
      </c>
      <c r="V988" s="15">
        <v>43032</v>
      </c>
      <c r="W988" t="s">
        <v>152</v>
      </c>
      <c r="X988" t="s">
        <v>230</v>
      </c>
      <c r="Y988" t="s">
        <v>225</v>
      </c>
      <c r="Z988">
        <v>780.07</v>
      </c>
      <c r="AA988">
        <v>861.76</v>
      </c>
      <c r="AB988">
        <v>81.69</v>
      </c>
      <c r="AC988">
        <v>24</v>
      </c>
      <c r="AD988">
        <v>32502.916666666668</v>
      </c>
      <c r="AE988">
        <v>861760</v>
      </c>
    </row>
    <row r="989" spans="2:31" x14ac:dyDescent="0.35">
      <c r="B989" s="83"/>
      <c r="C989" s="84"/>
      <c r="D989" s="73"/>
      <c r="E989" s="73"/>
      <c r="F989" s="73"/>
      <c r="G989" s="73"/>
      <c r="H989" s="73"/>
      <c r="I989" s="73"/>
      <c r="J989" s="73"/>
      <c r="K989" s="73"/>
      <c r="L989" s="73"/>
      <c r="M989" s="73"/>
      <c r="N989" s="73"/>
      <c r="U989">
        <v>2018</v>
      </c>
      <c r="V989" s="15">
        <v>43033</v>
      </c>
      <c r="W989" t="s">
        <v>152</v>
      </c>
      <c r="X989" t="s">
        <v>230</v>
      </c>
      <c r="Y989" t="s">
        <v>225</v>
      </c>
      <c r="Z989">
        <v>727.66</v>
      </c>
      <c r="AA989">
        <v>803.85</v>
      </c>
      <c r="AB989">
        <v>76.2</v>
      </c>
      <c r="AC989">
        <v>24</v>
      </c>
      <c r="AD989">
        <v>30319.166666666668</v>
      </c>
      <c r="AE989">
        <v>803850</v>
      </c>
    </row>
    <row r="990" spans="2:31" x14ac:dyDescent="0.35">
      <c r="B990" s="83"/>
      <c r="C990" s="84"/>
      <c r="D990" s="73"/>
      <c r="E990" s="73"/>
      <c r="F990" s="73"/>
      <c r="G990" s="73"/>
      <c r="H990" s="73"/>
      <c r="I990" s="73"/>
      <c r="J990" s="73"/>
      <c r="K990" s="73"/>
      <c r="L990" s="73"/>
      <c r="M990" s="73"/>
      <c r="N990" s="73"/>
      <c r="U990">
        <v>2018</v>
      </c>
      <c r="V990" s="15">
        <v>43034</v>
      </c>
      <c r="W990" t="s">
        <v>152</v>
      </c>
      <c r="X990" t="s">
        <v>230</v>
      </c>
      <c r="Y990" t="s">
        <v>225</v>
      </c>
      <c r="Z990">
        <v>676.72</v>
      </c>
      <c r="AA990">
        <v>747.58</v>
      </c>
      <c r="AB990">
        <v>70.86</v>
      </c>
      <c r="AC990">
        <v>24</v>
      </c>
      <c r="AD990">
        <v>28196.666666666668</v>
      </c>
      <c r="AE990">
        <v>747580</v>
      </c>
    </row>
    <row r="991" spans="2:31" x14ac:dyDescent="0.35">
      <c r="B991" s="83"/>
      <c r="C991" s="84"/>
      <c r="D991" s="73"/>
      <c r="E991" s="73"/>
      <c r="F991" s="73"/>
      <c r="G991" s="73"/>
      <c r="H991" s="73"/>
      <c r="I991" s="73"/>
      <c r="J991" s="73"/>
      <c r="K991" s="73"/>
      <c r="L991" s="73"/>
      <c r="M991" s="73"/>
      <c r="N991" s="73"/>
      <c r="U991">
        <v>2018</v>
      </c>
      <c r="V991" s="15">
        <v>43035</v>
      </c>
      <c r="W991" t="s">
        <v>152</v>
      </c>
      <c r="X991" t="s">
        <v>230</v>
      </c>
      <c r="Y991" t="s">
        <v>225</v>
      </c>
      <c r="Z991">
        <v>625.66</v>
      </c>
      <c r="AA991">
        <v>691.18</v>
      </c>
      <c r="AB991">
        <v>65.52</v>
      </c>
      <c r="AC991">
        <v>24</v>
      </c>
      <c r="AD991">
        <v>26069.166666666668</v>
      </c>
      <c r="AE991">
        <v>691180</v>
      </c>
    </row>
    <row r="992" spans="2:31" x14ac:dyDescent="0.35">
      <c r="B992" s="83"/>
      <c r="C992" s="84"/>
      <c r="D992" s="73"/>
      <c r="E992" s="73"/>
      <c r="F992" s="73"/>
      <c r="G992" s="73"/>
      <c r="H992" s="73"/>
      <c r="I992" s="73"/>
      <c r="J992" s="73"/>
      <c r="K992" s="73"/>
      <c r="L992" s="73"/>
      <c r="M992" s="73"/>
      <c r="N992" s="73"/>
      <c r="U992">
        <v>2018</v>
      </c>
      <c r="V992" s="15">
        <v>43036</v>
      </c>
      <c r="W992" t="s">
        <v>152</v>
      </c>
      <c r="X992" t="s">
        <v>230</v>
      </c>
      <c r="Y992" t="s">
        <v>225</v>
      </c>
      <c r="Z992">
        <v>575.38</v>
      </c>
      <c r="AA992">
        <v>635.63</v>
      </c>
      <c r="AB992">
        <v>60.25</v>
      </c>
      <c r="AC992">
        <v>24</v>
      </c>
      <c r="AD992">
        <v>23974.166666666668</v>
      </c>
      <c r="AE992">
        <v>635630</v>
      </c>
    </row>
    <row r="993" spans="2:31" x14ac:dyDescent="0.35">
      <c r="B993" s="83"/>
      <c r="C993" s="84"/>
      <c r="D993" s="73"/>
      <c r="E993" s="73"/>
      <c r="F993" s="73"/>
      <c r="G993" s="73"/>
      <c r="H993" s="73"/>
      <c r="I993" s="73"/>
      <c r="J993" s="73"/>
      <c r="K993" s="73"/>
      <c r="L993" s="73"/>
      <c r="M993" s="73"/>
      <c r="N993" s="73"/>
      <c r="U993">
        <v>2018</v>
      </c>
      <c r="V993" s="15">
        <v>43037</v>
      </c>
      <c r="W993" t="s">
        <v>152</v>
      </c>
      <c r="X993" t="s">
        <v>230</v>
      </c>
      <c r="Y993" t="s">
        <v>225</v>
      </c>
      <c r="Z993">
        <v>526.49</v>
      </c>
      <c r="AA993">
        <v>581.62</v>
      </c>
      <c r="AB993">
        <v>55.13</v>
      </c>
      <c r="AC993">
        <v>24</v>
      </c>
      <c r="AD993">
        <v>21937.083333333332</v>
      </c>
      <c r="AE993">
        <v>581620</v>
      </c>
    </row>
    <row r="994" spans="2:31" x14ac:dyDescent="0.35">
      <c r="B994" s="83"/>
      <c r="C994" s="84"/>
      <c r="D994" s="73"/>
      <c r="E994" s="73"/>
      <c r="F994" s="73"/>
      <c r="G994" s="73"/>
      <c r="H994" s="73"/>
      <c r="I994" s="73"/>
      <c r="J994" s="73"/>
      <c r="K994" s="73"/>
      <c r="L994" s="73"/>
      <c r="M994" s="73"/>
      <c r="N994" s="73"/>
      <c r="U994">
        <v>2018</v>
      </c>
      <c r="V994" s="15">
        <v>43038</v>
      </c>
      <c r="W994" t="s">
        <v>152</v>
      </c>
      <c r="X994" t="s">
        <v>230</v>
      </c>
      <c r="Y994" t="s">
        <v>225</v>
      </c>
      <c r="Z994">
        <v>478.22</v>
      </c>
      <c r="AA994">
        <v>528.29999999999995</v>
      </c>
      <c r="AB994">
        <v>50.08</v>
      </c>
      <c r="AC994">
        <v>24</v>
      </c>
      <c r="AD994">
        <v>19925.833333333332</v>
      </c>
      <c r="AE994">
        <v>528300</v>
      </c>
    </row>
    <row r="995" spans="2:31" x14ac:dyDescent="0.35">
      <c r="B995" s="83"/>
      <c r="C995" s="84"/>
      <c r="D995" s="73"/>
      <c r="E995" s="73"/>
      <c r="F995" s="73"/>
      <c r="G995" s="73"/>
      <c r="H995" s="73"/>
      <c r="I995" s="73"/>
      <c r="J995" s="73"/>
      <c r="K995" s="73"/>
      <c r="L995" s="73"/>
      <c r="M995" s="73"/>
      <c r="N995" s="73"/>
      <c r="U995">
        <v>2018</v>
      </c>
      <c r="V995" s="15">
        <v>43039</v>
      </c>
      <c r="W995" t="s">
        <v>152</v>
      </c>
      <c r="X995" t="s">
        <v>230</v>
      </c>
      <c r="Y995" t="s">
        <v>225</v>
      </c>
      <c r="Z995">
        <v>431.52</v>
      </c>
      <c r="AA995">
        <v>476.71</v>
      </c>
      <c r="AB995">
        <v>45.19</v>
      </c>
      <c r="AC995">
        <v>24</v>
      </c>
      <c r="AD995">
        <v>17980</v>
      </c>
      <c r="AE995">
        <v>476710</v>
      </c>
    </row>
    <row r="996" spans="2:31" x14ac:dyDescent="0.35">
      <c r="B996" s="83"/>
      <c r="C996" s="84"/>
      <c r="D996" s="73"/>
      <c r="E996" s="73"/>
      <c r="F996" s="73"/>
      <c r="G996" s="73"/>
      <c r="H996" s="73"/>
      <c r="I996" s="73"/>
      <c r="J996" s="73"/>
      <c r="K996" s="73"/>
      <c r="L996" s="73"/>
      <c r="M996" s="73"/>
      <c r="N996" s="73"/>
      <c r="U996">
        <v>2018</v>
      </c>
      <c r="V996" s="15">
        <v>43040</v>
      </c>
      <c r="W996" t="s">
        <v>153</v>
      </c>
      <c r="X996" t="s">
        <v>230</v>
      </c>
      <c r="Y996" t="s">
        <v>225</v>
      </c>
      <c r="Z996">
        <v>398.66</v>
      </c>
      <c r="AA996">
        <v>440.4</v>
      </c>
      <c r="AB996">
        <v>41.75</v>
      </c>
      <c r="AC996">
        <v>24</v>
      </c>
      <c r="AD996">
        <v>16610.833333333332</v>
      </c>
      <c r="AE996">
        <v>440400</v>
      </c>
    </row>
    <row r="997" spans="2:31" x14ac:dyDescent="0.35">
      <c r="B997" s="83"/>
      <c r="C997" s="84"/>
      <c r="D997" s="73"/>
      <c r="E997" s="73"/>
      <c r="F997" s="73"/>
      <c r="G997" s="73"/>
      <c r="H997" s="73"/>
      <c r="I997" s="73"/>
      <c r="J997" s="73"/>
      <c r="K997" s="73"/>
      <c r="L997" s="73"/>
      <c r="M997" s="73"/>
      <c r="N997" s="73"/>
      <c r="U997">
        <v>2018</v>
      </c>
      <c r="V997" s="15">
        <v>43041</v>
      </c>
      <c r="W997" t="s">
        <v>153</v>
      </c>
      <c r="X997" t="s">
        <v>230</v>
      </c>
      <c r="Y997" t="s">
        <v>225</v>
      </c>
      <c r="Z997">
        <v>353.16</v>
      </c>
      <c r="AA997">
        <v>390.14</v>
      </c>
      <c r="AB997">
        <v>36.979999999999997</v>
      </c>
      <c r="AC997">
        <v>24</v>
      </c>
      <c r="AD997">
        <v>14715</v>
      </c>
      <c r="AE997">
        <v>390140</v>
      </c>
    </row>
    <row r="998" spans="2:31" x14ac:dyDescent="0.35">
      <c r="B998" s="83"/>
      <c r="C998" s="84"/>
      <c r="D998" s="73"/>
      <c r="E998" s="73"/>
      <c r="F998" s="73"/>
      <c r="G998" s="73"/>
      <c r="H998" s="73"/>
      <c r="I998" s="73"/>
      <c r="J998" s="73"/>
      <c r="K998" s="73"/>
      <c r="L998" s="73"/>
      <c r="M998" s="73"/>
      <c r="N998" s="73"/>
      <c r="U998">
        <v>2018</v>
      </c>
      <c r="V998" s="15">
        <v>43042</v>
      </c>
      <c r="W998" t="s">
        <v>153</v>
      </c>
      <c r="X998" t="s">
        <v>230</v>
      </c>
      <c r="Y998" t="s">
        <v>225</v>
      </c>
      <c r="Z998">
        <v>309.63</v>
      </c>
      <c r="AA998">
        <v>342.05</v>
      </c>
      <c r="AB998">
        <v>32.42</v>
      </c>
      <c r="AC998">
        <v>24</v>
      </c>
      <c r="AD998">
        <v>12901.25</v>
      </c>
      <c r="AE998">
        <v>342050</v>
      </c>
    </row>
    <row r="999" spans="2:31" x14ac:dyDescent="0.35">
      <c r="B999" s="83"/>
      <c r="C999" s="84"/>
      <c r="D999" s="73"/>
      <c r="E999" s="73"/>
      <c r="F999" s="73"/>
      <c r="G999" s="73"/>
      <c r="H999" s="73"/>
      <c r="I999" s="73"/>
      <c r="J999" s="73"/>
      <c r="K999" s="73"/>
      <c r="L999" s="73"/>
      <c r="M999" s="73"/>
      <c r="N999" s="73"/>
      <c r="U999">
        <v>2018</v>
      </c>
      <c r="V999" s="15">
        <v>43043</v>
      </c>
      <c r="W999" t="s">
        <v>153</v>
      </c>
      <c r="X999" t="s">
        <v>230</v>
      </c>
      <c r="Y999" t="s">
        <v>225</v>
      </c>
      <c r="Z999">
        <v>265.95999999999998</v>
      </c>
      <c r="AA999">
        <v>293.81</v>
      </c>
      <c r="AB999">
        <v>27.85</v>
      </c>
      <c r="AC999">
        <v>24</v>
      </c>
      <c r="AD999">
        <v>11081.666666666666</v>
      </c>
      <c r="AE999">
        <v>293810</v>
      </c>
    </row>
    <row r="1000" spans="2:31" x14ac:dyDescent="0.35">
      <c r="B1000" s="83"/>
      <c r="C1000" s="84"/>
      <c r="D1000" s="73"/>
      <c r="E1000" s="73"/>
      <c r="F1000" s="73"/>
      <c r="G1000" s="73"/>
      <c r="H1000" s="73"/>
      <c r="I1000" s="73"/>
      <c r="J1000" s="73"/>
      <c r="K1000" s="73"/>
      <c r="L1000" s="73"/>
      <c r="M1000" s="73"/>
      <c r="N1000" s="73"/>
      <c r="U1000">
        <v>2018</v>
      </c>
      <c r="V1000" s="15">
        <v>43044</v>
      </c>
      <c r="W1000" t="s">
        <v>153</v>
      </c>
      <c r="X1000" t="s">
        <v>230</v>
      </c>
      <c r="Y1000" t="s">
        <v>225</v>
      </c>
      <c r="Z1000">
        <v>223</v>
      </c>
      <c r="AA1000">
        <v>246.36</v>
      </c>
      <c r="AB1000">
        <v>23.35</v>
      </c>
      <c r="AC1000">
        <v>25</v>
      </c>
      <c r="AD1000">
        <v>8920</v>
      </c>
      <c r="AE1000">
        <v>246360</v>
      </c>
    </row>
    <row r="1001" spans="2:31" x14ac:dyDescent="0.35">
      <c r="B1001" s="83"/>
      <c r="C1001" s="84"/>
      <c r="D1001" s="73"/>
      <c r="E1001" s="73"/>
      <c r="F1001" s="73"/>
      <c r="G1001" s="73"/>
      <c r="H1001" s="73"/>
      <c r="I1001" s="73"/>
      <c r="J1001" s="73"/>
      <c r="K1001" s="73"/>
      <c r="L1001" s="73"/>
      <c r="M1001" s="73"/>
      <c r="N1001" s="73"/>
      <c r="U1001">
        <v>2018</v>
      </c>
      <c r="V1001" s="15">
        <v>43045</v>
      </c>
      <c r="W1001" t="s">
        <v>153</v>
      </c>
      <c r="X1001" t="s">
        <v>230</v>
      </c>
      <c r="Y1001" t="s">
        <v>225</v>
      </c>
      <c r="Z1001">
        <v>182.9</v>
      </c>
      <c r="AA1001">
        <v>202.06</v>
      </c>
      <c r="AB1001">
        <v>19.149999999999999</v>
      </c>
      <c r="AC1001">
        <v>24</v>
      </c>
      <c r="AD1001">
        <v>7620.833333333333</v>
      </c>
      <c r="AE1001">
        <v>202060</v>
      </c>
    </row>
    <row r="1002" spans="2:31" x14ac:dyDescent="0.35">
      <c r="B1002" s="83"/>
      <c r="C1002" s="84"/>
      <c r="D1002" s="73"/>
      <c r="E1002" s="73"/>
      <c r="F1002" s="73"/>
      <c r="G1002" s="73"/>
      <c r="H1002" s="73"/>
      <c r="I1002" s="73"/>
      <c r="J1002" s="73"/>
      <c r="K1002" s="73"/>
      <c r="L1002" s="73"/>
      <c r="M1002" s="73"/>
      <c r="N1002" s="73"/>
      <c r="U1002">
        <v>2018</v>
      </c>
      <c r="V1002" s="15">
        <v>43046</v>
      </c>
      <c r="W1002" t="s">
        <v>153</v>
      </c>
      <c r="X1002" t="s">
        <v>230</v>
      </c>
      <c r="Y1002" t="s">
        <v>225</v>
      </c>
      <c r="Z1002">
        <v>145.13</v>
      </c>
      <c r="AA1002">
        <v>160.33000000000001</v>
      </c>
      <c r="AB1002">
        <v>15.2</v>
      </c>
      <c r="AC1002">
        <v>24</v>
      </c>
      <c r="AD1002">
        <v>6047.083333333333</v>
      </c>
      <c r="AE1002">
        <v>160330</v>
      </c>
    </row>
    <row r="1003" spans="2:31" x14ac:dyDescent="0.35">
      <c r="B1003" s="83"/>
      <c r="C1003" s="84"/>
      <c r="D1003" s="73"/>
      <c r="E1003" s="73"/>
      <c r="F1003" s="73"/>
      <c r="G1003" s="73"/>
      <c r="H1003" s="73"/>
      <c r="I1003" s="73"/>
      <c r="J1003" s="73"/>
      <c r="K1003" s="73"/>
      <c r="L1003" s="73"/>
      <c r="M1003" s="73"/>
      <c r="N1003" s="73"/>
      <c r="U1003">
        <v>2018</v>
      </c>
      <c r="V1003" s="15">
        <v>43047</v>
      </c>
      <c r="W1003" t="s">
        <v>153</v>
      </c>
      <c r="X1003" t="s">
        <v>230</v>
      </c>
      <c r="Y1003" t="s">
        <v>225</v>
      </c>
      <c r="Z1003">
        <v>107.52</v>
      </c>
      <c r="AA1003">
        <v>118.78</v>
      </c>
      <c r="AB1003">
        <v>11.26</v>
      </c>
      <c r="AC1003">
        <v>24</v>
      </c>
      <c r="AD1003">
        <v>4480</v>
      </c>
      <c r="AE1003">
        <v>118780</v>
      </c>
    </row>
    <row r="1004" spans="2:31" x14ac:dyDescent="0.35">
      <c r="B1004" s="83"/>
      <c r="C1004" s="84"/>
      <c r="D1004" s="73"/>
      <c r="E1004" s="73"/>
      <c r="F1004" s="73"/>
      <c r="G1004" s="73"/>
      <c r="H1004" s="73"/>
      <c r="I1004" s="73"/>
      <c r="J1004" s="73"/>
      <c r="K1004" s="73"/>
      <c r="L1004" s="73"/>
      <c r="M1004" s="73"/>
      <c r="N1004" s="73"/>
      <c r="U1004">
        <v>2018</v>
      </c>
      <c r="V1004" s="15">
        <v>43048</v>
      </c>
      <c r="W1004" t="s">
        <v>153</v>
      </c>
      <c r="X1004" t="s">
        <v>230</v>
      </c>
      <c r="Y1004" t="s">
        <v>225</v>
      </c>
      <c r="Z1004">
        <v>69.84</v>
      </c>
      <c r="AA1004">
        <v>77.16</v>
      </c>
      <c r="AB1004">
        <v>7.31</v>
      </c>
      <c r="AC1004">
        <v>24</v>
      </c>
      <c r="AD1004">
        <v>2910</v>
      </c>
      <c r="AE1004">
        <v>77160</v>
      </c>
    </row>
    <row r="1005" spans="2:31" x14ac:dyDescent="0.35">
      <c r="B1005" s="83"/>
      <c r="C1005" s="84"/>
      <c r="D1005" s="73"/>
      <c r="E1005" s="73"/>
      <c r="F1005" s="73"/>
      <c r="G1005" s="73"/>
      <c r="H1005" s="73"/>
      <c r="I1005" s="73"/>
      <c r="J1005" s="73"/>
      <c r="K1005" s="73"/>
      <c r="L1005" s="73"/>
      <c r="M1005" s="73"/>
      <c r="N1005" s="73"/>
      <c r="U1005">
        <v>2018</v>
      </c>
      <c r="V1005" s="15">
        <v>43049</v>
      </c>
      <c r="W1005" t="s">
        <v>153</v>
      </c>
      <c r="X1005" t="s">
        <v>230</v>
      </c>
      <c r="Y1005" t="s">
        <v>225</v>
      </c>
      <c r="Z1005">
        <v>32.46</v>
      </c>
      <c r="AA1005">
        <v>35.86</v>
      </c>
      <c r="AB1005">
        <v>3.4</v>
      </c>
      <c r="AC1005">
        <v>24</v>
      </c>
      <c r="AD1005">
        <v>1352.5</v>
      </c>
      <c r="AE1005">
        <v>35860</v>
      </c>
    </row>
    <row r="1006" spans="2:31" x14ac:dyDescent="0.35">
      <c r="B1006" s="83"/>
      <c r="C1006" s="84"/>
      <c r="D1006" s="73"/>
      <c r="E1006" s="73"/>
      <c r="F1006" s="73"/>
      <c r="G1006" s="73"/>
      <c r="H1006" s="73"/>
      <c r="I1006" s="73"/>
      <c r="J1006" s="73"/>
      <c r="K1006" s="73"/>
      <c r="L1006" s="73"/>
      <c r="M1006" s="73"/>
      <c r="N1006" s="73"/>
      <c r="U1006">
        <v>2018</v>
      </c>
      <c r="V1006" s="15">
        <v>43050</v>
      </c>
      <c r="W1006" t="s">
        <v>153</v>
      </c>
      <c r="X1006" t="s">
        <v>230</v>
      </c>
      <c r="Y1006" t="s">
        <v>225</v>
      </c>
      <c r="Z1006">
        <v>-1.08</v>
      </c>
      <c r="AA1006">
        <v>-1.19</v>
      </c>
      <c r="AB1006">
        <v>-0.11</v>
      </c>
      <c r="AC1006">
        <v>24</v>
      </c>
      <c r="AD1006">
        <v>-45</v>
      </c>
      <c r="AE1006">
        <v>-1190</v>
      </c>
    </row>
    <row r="1007" spans="2:31" x14ac:dyDescent="0.35">
      <c r="B1007" s="83"/>
      <c r="C1007" s="84"/>
      <c r="D1007" s="73"/>
      <c r="E1007" s="73"/>
      <c r="F1007" s="73"/>
      <c r="G1007" s="73"/>
      <c r="H1007" s="73"/>
      <c r="I1007" s="73"/>
      <c r="J1007" s="73"/>
      <c r="K1007" s="73"/>
      <c r="L1007" s="73"/>
      <c r="M1007" s="73"/>
      <c r="N1007" s="73"/>
      <c r="U1007">
        <v>2018</v>
      </c>
      <c r="V1007" s="15">
        <v>43051</v>
      </c>
      <c r="W1007" t="s">
        <v>153</v>
      </c>
      <c r="X1007" t="s">
        <v>230</v>
      </c>
      <c r="Y1007" t="s">
        <v>225</v>
      </c>
      <c r="Z1007">
        <v>-0.99</v>
      </c>
      <c r="AA1007">
        <v>-1.0900000000000001</v>
      </c>
      <c r="AB1007">
        <v>-0.1</v>
      </c>
      <c r="AC1007">
        <v>24</v>
      </c>
      <c r="AD1007">
        <v>-41.25</v>
      </c>
      <c r="AE1007">
        <v>-1090</v>
      </c>
    </row>
    <row r="1008" spans="2:31" x14ac:dyDescent="0.35">
      <c r="B1008" s="83"/>
      <c r="C1008" s="84"/>
      <c r="D1008" s="73"/>
      <c r="E1008" s="73"/>
      <c r="F1008" s="73"/>
      <c r="G1008" s="73"/>
      <c r="H1008" s="73"/>
      <c r="I1008" s="73"/>
      <c r="J1008" s="73"/>
      <c r="K1008" s="73"/>
      <c r="L1008" s="73"/>
      <c r="M1008" s="73"/>
      <c r="N1008" s="73"/>
      <c r="U1008">
        <v>2018</v>
      </c>
      <c r="V1008" s="15">
        <v>43052</v>
      </c>
      <c r="W1008" t="s">
        <v>153</v>
      </c>
      <c r="X1008" t="s">
        <v>230</v>
      </c>
      <c r="Y1008" t="s">
        <v>225</v>
      </c>
      <c r="Z1008">
        <v>-1</v>
      </c>
      <c r="AA1008">
        <v>-1.1100000000000001</v>
      </c>
      <c r="AB1008">
        <v>-0.1</v>
      </c>
      <c r="AC1008">
        <v>24</v>
      </c>
      <c r="AD1008">
        <v>-41.666666666666664</v>
      </c>
      <c r="AE1008">
        <v>-1110</v>
      </c>
    </row>
    <row r="1009" spans="2:31" x14ac:dyDescent="0.35">
      <c r="B1009" s="83"/>
      <c r="C1009" s="84"/>
      <c r="D1009" s="73"/>
      <c r="E1009" s="73"/>
      <c r="F1009" s="73"/>
      <c r="G1009" s="73"/>
      <c r="H1009" s="73"/>
      <c r="I1009" s="73"/>
      <c r="J1009" s="73"/>
      <c r="K1009" s="73"/>
      <c r="L1009" s="73"/>
      <c r="M1009" s="73"/>
      <c r="N1009" s="73"/>
      <c r="U1009">
        <v>2018</v>
      </c>
      <c r="V1009" s="15">
        <v>43053</v>
      </c>
      <c r="W1009" t="s">
        <v>153</v>
      </c>
      <c r="X1009" t="s">
        <v>230</v>
      </c>
      <c r="Y1009" t="s">
        <v>225</v>
      </c>
      <c r="Z1009">
        <v>-0.99</v>
      </c>
      <c r="AA1009">
        <v>-1.0900000000000001</v>
      </c>
      <c r="AB1009">
        <v>-0.1</v>
      </c>
      <c r="AC1009">
        <v>24</v>
      </c>
      <c r="AD1009">
        <v>-41.25</v>
      </c>
      <c r="AE1009">
        <v>-1090</v>
      </c>
    </row>
    <row r="1010" spans="2:31" x14ac:dyDescent="0.35">
      <c r="B1010" s="83"/>
      <c r="C1010" s="84"/>
      <c r="D1010" s="73"/>
      <c r="E1010" s="73"/>
      <c r="F1010" s="73"/>
      <c r="G1010" s="73"/>
      <c r="H1010" s="73"/>
      <c r="I1010" s="73"/>
      <c r="J1010" s="73"/>
      <c r="K1010" s="73"/>
      <c r="L1010" s="73"/>
      <c r="M1010" s="73"/>
      <c r="N1010" s="73"/>
      <c r="U1010">
        <v>2018</v>
      </c>
      <c r="V1010" s="15">
        <v>43054</v>
      </c>
      <c r="W1010" t="s">
        <v>153</v>
      </c>
      <c r="X1010" t="s">
        <v>230</v>
      </c>
      <c r="Y1010" t="s">
        <v>225</v>
      </c>
      <c r="Z1010">
        <v>-1.03</v>
      </c>
      <c r="AA1010">
        <v>-1.1399999999999999</v>
      </c>
      <c r="AB1010">
        <v>-0.11</v>
      </c>
      <c r="AC1010">
        <v>24</v>
      </c>
      <c r="AD1010">
        <v>-42.916666666666664</v>
      </c>
      <c r="AE1010">
        <v>-1140</v>
      </c>
    </row>
    <row r="1011" spans="2:31" x14ac:dyDescent="0.35">
      <c r="B1011" s="83"/>
      <c r="C1011" s="84"/>
      <c r="D1011" s="73"/>
      <c r="E1011" s="73"/>
      <c r="F1011" s="73"/>
      <c r="G1011" s="73"/>
      <c r="H1011" s="73"/>
      <c r="I1011" s="73"/>
      <c r="J1011" s="73"/>
      <c r="K1011" s="73"/>
      <c r="L1011" s="73"/>
      <c r="M1011" s="73"/>
      <c r="N1011" s="73"/>
      <c r="U1011">
        <v>2018</v>
      </c>
      <c r="V1011" s="15">
        <v>43055</v>
      </c>
      <c r="W1011" t="s">
        <v>153</v>
      </c>
      <c r="X1011" t="s">
        <v>230</v>
      </c>
      <c r="Y1011" t="s">
        <v>225</v>
      </c>
      <c r="Z1011">
        <v>-1.04</v>
      </c>
      <c r="AA1011">
        <v>-1.1499999999999999</v>
      </c>
      <c r="AB1011">
        <v>-0.11</v>
      </c>
      <c r="AC1011">
        <v>24</v>
      </c>
      <c r="AD1011">
        <v>-43.333333333333336</v>
      </c>
      <c r="AE1011">
        <v>-1150</v>
      </c>
    </row>
    <row r="1012" spans="2:31" x14ac:dyDescent="0.35">
      <c r="B1012" s="83"/>
      <c r="C1012" s="84"/>
      <c r="D1012" s="73"/>
      <c r="E1012" s="73"/>
      <c r="F1012" s="73"/>
      <c r="G1012" s="73"/>
      <c r="H1012" s="73"/>
      <c r="I1012" s="73"/>
      <c r="J1012" s="73"/>
      <c r="K1012" s="73"/>
      <c r="L1012" s="73"/>
      <c r="M1012" s="73"/>
      <c r="N1012" s="73"/>
      <c r="U1012">
        <v>2018</v>
      </c>
      <c r="V1012" s="15">
        <v>43056</v>
      </c>
      <c r="W1012" t="s">
        <v>153</v>
      </c>
      <c r="X1012" t="s">
        <v>230</v>
      </c>
      <c r="Y1012" t="s">
        <v>225</v>
      </c>
      <c r="Z1012">
        <v>-1.08</v>
      </c>
      <c r="AA1012">
        <v>-1.2</v>
      </c>
      <c r="AB1012">
        <v>-0.11</v>
      </c>
      <c r="AC1012">
        <v>24</v>
      </c>
      <c r="AD1012">
        <v>-45</v>
      </c>
      <c r="AE1012">
        <v>-1200</v>
      </c>
    </row>
    <row r="1013" spans="2:31" x14ac:dyDescent="0.35">
      <c r="B1013" s="83"/>
      <c r="C1013" s="84"/>
      <c r="D1013" s="73"/>
      <c r="E1013" s="73"/>
      <c r="F1013" s="73"/>
      <c r="G1013" s="73"/>
      <c r="H1013" s="73"/>
      <c r="I1013" s="73"/>
      <c r="J1013" s="73"/>
      <c r="K1013" s="73"/>
      <c r="L1013" s="73"/>
      <c r="M1013" s="73"/>
      <c r="N1013" s="73"/>
      <c r="U1013">
        <v>2018</v>
      </c>
      <c r="V1013" s="15">
        <v>43057</v>
      </c>
      <c r="W1013" t="s">
        <v>153</v>
      </c>
      <c r="X1013" t="s">
        <v>230</v>
      </c>
      <c r="Y1013" t="s">
        <v>225</v>
      </c>
      <c r="Z1013">
        <v>-1.05</v>
      </c>
      <c r="AA1013">
        <v>-1.1599999999999999</v>
      </c>
      <c r="AB1013">
        <v>-0.11</v>
      </c>
      <c r="AC1013">
        <v>24</v>
      </c>
      <c r="AD1013">
        <v>-43.75</v>
      </c>
      <c r="AE1013">
        <v>-1160</v>
      </c>
    </row>
    <row r="1014" spans="2:31" x14ac:dyDescent="0.35">
      <c r="B1014" s="83"/>
      <c r="C1014" s="84"/>
      <c r="D1014" s="73"/>
      <c r="E1014" s="73"/>
      <c r="F1014" s="73"/>
      <c r="G1014" s="73"/>
      <c r="H1014" s="73"/>
      <c r="I1014" s="73"/>
      <c r="J1014" s="73"/>
      <c r="K1014" s="73"/>
      <c r="L1014" s="73"/>
      <c r="M1014" s="73"/>
      <c r="N1014" s="73"/>
      <c r="U1014">
        <v>2018</v>
      </c>
      <c r="V1014" s="15">
        <v>43058</v>
      </c>
      <c r="W1014" t="s">
        <v>153</v>
      </c>
      <c r="X1014" t="s">
        <v>230</v>
      </c>
      <c r="Y1014" t="s">
        <v>225</v>
      </c>
      <c r="Z1014">
        <v>-1.1399999999999999</v>
      </c>
      <c r="AA1014">
        <v>-1.26</v>
      </c>
      <c r="AB1014">
        <v>-0.12</v>
      </c>
      <c r="AC1014">
        <v>24</v>
      </c>
      <c r="AD1014">
        <v>-47.5</v>
      </c>
      <c r="AE1014">
        <v>-1260</v>
      </c>
    </row>
    <row r="1015" spans="2:31" x14ac:dyDescent="0.35">
      <c r="B1015" s="83"/>
      <c r="C1015" s="84"/>
      <c r="D1015" s="73"/>
      <c r="E1015" s="73"/>
      <c r="F1015" s="73"/>
      <c r="G1015" s="73"/>
      <c r="H1015" s="73"/>
      <c r="I1015" s="73"/>
      <c r="J1015" s="73"/>
      <c r="K1015" s="73"/>
      <c r="L1015" s="73"/>
      <c r="M1015" s="73"/>
      <c r="N1015" s="73"/>
      <c r="U1015">
        <v>2018</v>
      </c>
      <c r="V1015" s="15">
        <v>43059</v>
      </c>
      <c r="W1015" t="s">
        <v>153</v>
      </c>
      <c r="X1015" t="s">
        <v>230</v>
      </c>
      <c r="Y1015" t="s">
        <v>225</v>
      </c>
      <c r="Z1015">
        <v>-1.07</v>
      </c>
      <c r="AA1015">
        <v>-1.19</v>
      </c>
      <c r="AB1015">
        <v>-0.11</v>
      </c>
      <c r="AC1015">
        <v>24</v>
      </c>
      <c r="AD1015">
        <v>-44.583333333333336</v>
      </c>
      <c r="AE1015">
        <v>-1190</v>
      </c>
    </row>
    <row r="1016" spans="2:31" x14ac:dyDescent="0.35">
      <c r="B1016" s="83"/>
      <c r="C1016" s="84"/>
      <c r="D1016" s="73"/>
      <c r="E1016" s="73"/>
      <c r="F1016" s="73"/>
      <c r="G1016" s="73"/>
      <c r="H1016" s="73"/>
      <c r="I1016" s="73"/>
      <c r="J1016" s="73"/>
      <c r="K1016" s="73"/>
      <c r="L1016" s="73"/>
      <c r="M1016" s="73"/>
      <c r="N1016" s="73"/>
      <c r="U1016">
        <v>2018</v>
      </c>
      <c r="V1016" s="15">
        <v>43060</v>
      </c>
      <c r="W1016" t="s">
        <v>153</v>
      </c>
      <c r="X1016" t="s">
        <v>230</v>
      </c>
      <c r="Y1016" t="s">
        <v>225</v>
      </c>
      <c r="Z1016">
        <v>-1.07</v>
      </c>
      <c r="AA1016">
        <v>-1.18</v>
      </c>
      <c r="AB1016">
        <v>-0.11</v>
      </c>
      <c r="AC1016">
        <v>24</v>
      </c>
      <c r="AD1016">
        <v>-44.583333333333336</v>
      </c>
      <c r="AE1016">
        <v>-1180</v>
      </c>
    </row>
    <row r="1017" spans="2:31" x14ac:dyDescent="0.35">
      <c r="B1017" s="83"/>
      <c r="C1017" s="84"/>
      <c r="D1017" s="85"/>
      <c r="E1017" s="73"/>
      <c r="F1017" s="73"/>
      <c r="G1017" s="73"/>
      <c r="H1017" s="73"/>
      <c r="I1017" s="73"/>
      <c r="J1017" s="73"/>
      <c r="K1017" s="73"/>
      <c r="L1017" s="73"/>
      <c r="M1017" s="73"/>
      <c r="N1017" s="73"/>
      <c r="U1017">
        <v>2018</v>
      </c>
      <c r="V1017" s="15">
        <v>43061</v>
      </c>
      <c r="W1017" t="s">
        <v>153</v>
      </c>
      <c r="X1017" t="s">
        <v>230</v>
      </c>
      <c r="Y1017" t="s">
        <v>225</v>
      </c>
      <c r="Z1017">
        <v>-0.95</v>
      </c>
      <c r="AA1017">
        <v>-1.05</v>
      </c>
      <c r="AB1017">
        <v>-0.1</v>
      </c>
      <c r="AC1017">
        <v>24</v>
      </c>
      <c r="AD1017">
        <v>-39.583333333333336</v>
      </c>
      <c r="AE1017">
        <v>-1050</v>
      </c>
    </row>
    <row r="1018" spans="2:31" x14ac:dyDescent="0.35">
      <c r="B1018" s="83"/>
      <c r="C1018" s="84"/>
      <c r="D1018" s="85"/>
      <c r="E1018" s="73"/>
      <c r="F1018" s="73"/>
      <c r="G1018" s="73"/>
      <c r="H1018" s="73"/>
      <c r="I1018" s="73"/>
      <c r="J1018" s="73"/>
      <c r="K1018" s="73"/>
      <c r="L1018" s="73"/>
      <c r="M1018" s="73"/>
      <c r="N1018" s="73"/>
      <c r="U1018">
        <v>2018</v>
      </c>
      <c r="V1018" s="15">
        <v>43062</v>
      </c>
      <c r="W1018" t="s">
        <v>153</v>
      </c>
      <c r="X1018" t="s">
        <v>230</v>
      </c>
      <c r="Y1018" t="s">
        <v>225</v>
      </c>
      <c r="Z1018">
        <v>-0.85</v>
      </c>
      <c r="AA1018">
        <v>-0.94</v>
      </c>
      <c r="AB1018">
        <v>-0.09</v>
      </c>
      <c r="AC1018">
        <v>24</v>
      </c>
      <c r="AD1018">
        <v>-35.416666666666664</v>
      </c>
      <c r="AE1018">
        <v>-940</v>
      </c>
    </row>
    <row r="1019" spans="2:31" x14ac:dyDescent="0.35">
      <c r="B1019" s="83"/>
      <c r="C1019" s="84"/>
      <c r="D1019" s="85"/>
      <c r="E1019" s="73"/>
      <c r="F1019" s="73"/>
      <c r="G1019" s="73"/>
      <c r="H1019" s="73"/>
      <c r="I1019" s="73"/>
      <c r="J1019" s="73"/>
      <c r="K1019" s="73"/>
      <c r="L1019" s="73"/>
      <c r="M1019" s="73"/>
      <c r="N1019" s="73"/>
      <c r="U1019">
        <v>2018</v>
      </c>
      <c r="V1019" s="15">
        <v>43063</v>
      </c>
      <c r="W1019" t="s">
        <v>153</v>
      </c>
      <c r="X1019" t="s">
        <v>230</v>
      </c>
      <c r="Y1019" t="s">
        <v>225</v>
      </c>
      <c r="Z1019">
        <v>-0.98</v>
      </c>
      <c r="AA1019">
        <v>-1.08</v>
      </c>
      <c r="AB1019">
        <v>-0.1</v>
      </c>
      <c r="AC1019">
        <v>24</v>
      </c>
      <c r="AD1019">
        <v>-40.833333333333336</v>
      </c>
      <c r="AE1019">
        <v>-1080</v>
      </c>
    </row>
    <row r="1020" spans="2:31" x14ac:dyDescent="0.35">
      <c r="B1020" s="83"/>
      <c r="C1020" s="84"/>
      <c r="D1020" s="85"/>
      <c r="E1020" s="73"/>
      <c r="F1020" s="73"/>
      <c r="G1020" s="73"/>
      <c r="H1020" s="73"/>
      <c r="I1020" s="73"/>
      <c r="J1020" s="73"/>
      <c r="K1020" s="73"/>
      <c r="L1020" s="73"/>
      <c r="M1020" s="73"/>
      <c r="N1020" s="73"/>
      <c r="U1020">
        <v>2018</v>
      </c>
      <c r="V1020" s="15">
        <v>43064</v>
      </c>
      <c r="W1020" t="s">
        <v>153</v>
      </c>
      <c r="X1020" t="s">
        <v>230</v>
      </c>
      <c r="Y1020" t="s">
        <v>225</v>
      </c>
      <c r="Z1020">
        <v>-1.03</v>
      </c>
      <c r="AA1020">
        <v>-1.1299999999999999</v>
      </c>
      <c r="AB1020">
        <v>-0.11</v>
      </c>
      <c r="AC1020">
        <v>24</v>
      </c>
      <c r="AD1020">
        <v>-42.916666666666664</v>
      </c>
      <c r="AE1020">
        <v>-1130</v>
      </c>
    </row>
    <row r="1021" spans="2:31" x14ac:dyDescent="0.35">
      <c r="B1021" s="83"/>
      <c r="C1021" s="84"/>
      <c r="D1021" s="85"/>
      <c r="E1021" s="73"/>
      <c r="F1021" s="73"/>
      <c r="G1021" s="73"/>
      <c r="H1021" s="73"/>
      <c r="I1021" s="73"/>
      <c r="J1021" s="73"/>
      <c r="K1021" s="73"/>
      <c r="L1021" s="73"/>
      <c r="M1021" s="73"/>
      <c r="N1021" s="73"/>
      <c r="U1021">
        <v>2018</v>
      </c>
      <c r="V1021" s="15">
        <v>43065</v>
      </c>
      <c r="W1021" t="s">
        <v>153</v>
      </c>
      <c r="X1021" t="s">
        <v>230</v>
      </c>
      <c r="Y1021" t="s">
        <v>225</v>
      </c>
      <c r="Z1021">
        <v>-1</v>
      </c>
      <c r="AA1021">
        <v>-1.1100000000000001</v>
      </c>
      <c r="AB1021">
        <v>-0.1</v>
      </c>
      <c r="AC1021">
        <v>24</v>
      </c>
      <c r="AD1021">
        <v>-41.666666666666664</v>
      </c>
      <c r="AE1021">
        <v>-1110</v>
      </c>
    </row>
    <row r="1022" spans="2:31" x14ac:dyDescent="0.35">
      <c r="B1022" s="83"/>
      <c r="C1022" s="84"/>
      <c r="D1022" s="85"/>
      <c r="E1022" s="73"/>
      <c r="F1022" s="73"/>
      <c r="G1022" s="73"/>
      <c r="H1022" s="73"/>
      <c r="I1022" s="73"/>
      <c r="J1022" s="73"/>
      <c r="K1022" s="73"/>
      <c r="L1022" s="73"/>
      <c r="M1022" s="73"/>
      <c r="N1022" s="73"/>
      <c r="U1022">
        <v>2018</v>
      </c>
      <c r="V1022" s="15">
        <v>43066</v>
      </c>
      <c r="W1022" t="s">
        <v>153</v>
      </c>
      <c r="X1022" t="s">
        <v>230</v>
      </c>
      <c r="Y1022" t="s">
        <v>225</v>
      </c>
      <c r="Z1022">
        <v>-1.08</v>
      </c>
      <c r="AA1022">
        <v>-1.2</v>
      </c>
      <c r="AB1022">
        <v>-0.11</v>
      </c>
      <c r="AC1022">
        <v>24</v>
      </c>
      <c r="AD1022">
        <v>-45</v>
      </c>
      <c r="AE1022">
        <v>-1200</v>
      </c>
    </row>
    <row r="1023" spans="2:31" x14ac:dyDescent="0.35">
      <c r="B1023" s="83"/>
      <c r="C1023" s="84"/>
      <c r="D1023" s="85"/>
      <c r="E1023" s="73"/>
      <c r="F1023" s="73"/>
      <c r="G1023" s="73"/>
      <c r="H1023" s="73"/>
      <c r="I1023" s="73"/>
      <c r="J1023" s="73"/>
      <c r="K1023" s="73"/>
      <c r="L1023" s="73"/>
      <c r="M1023" s="73"/>
      <c r="N1023" s="73"/>
      <c r="U1023">
        <v>2018</v>
      </c>
      <c r="V1023" s="15">
        <v>43067</v>
      </c>
      <c r="W1023" t="s">
        <v>153</v>
      </c>
      <c r="X1023" t="s">
        <v>230</v>
      </c>
      <c r="Y1023" t="s">
        <v>225</v>
      </c>
      <c r="Z1023">
        <v>-1.17</v>
      </c>
      <c r="AA1023">
        <v>-1.29</v>
      </c>
      <c r="AB1023">
        <v>-0.12</v>
      </c>
      <c r="AC1023">
        <v>24</v>
      </c>
      <c r="AD1023">
        <v>-48.75</v>
      </c>
      <c r="AE1023">
        <v>-1290</v>
      </c>
    </row>
    <row r="1024" spans="2:31" x14ac:dyDescent="0.35">
      <c r="B1024" s="83"/>
      <c r="C1024" s="84"/>
      <c r="D1024" s="85"/>
      <c r="E1024" s="73"/>
      <c r="F1024" s="73"/>
      <c r="G1024" s="73"/>
      <c r="H1024" s="73"/>
      <c r="I1024" s="73"/>
      <c r="J1024" s="73"/>
      <c r="K1024" s="73"/>
      <c r="L1024" s="73"/>
      <c r="M1024" s="73"/>
      <c r="N1024" s="73"/>
      <c r="U1024">
        <v>2018</v>
      </c>
      <c r="V1024" s="15">
        <v>43068</v>
      </c>
      <c r="W1024" t="s">
        <v>153</v>
      </c>
      <c r="X1024" t="s">
        <v>230</v>
      </c>
      <c r="Y1024" t="s">
        <v>225</v>
      </c>
      <c r="Z1024">
        <v>-1.24</v>
      </c>
      <c r="AA1024">
        <v>-1.37</v>
      </c>
      <c r="AB1024">
        <v>-0.13</v>
      </c>
      <c r="AC1024">
        <v>24</v>
      </c>
      <c r="AD1024">
        <v>-51.666666666666664</v>
      </c>
      <c r="AE1024">
        <v>-1370</v>
      </c>
    </row>
    <row r="1025" spans="2:31" x14ac:dyDescent="0.35">
      <c r="B1025" s="83"/>
      <c r="C1025" s="84"/>
      <c r="D1025" s="85"/>
      <c r="E1025" s="73"/>
      <c r="F1025" s="73"/>
      <c r="G1025" s="73"/>
      <c r="H1025" s="73"/>
      <c r="I1025" s="73"/>
      <c r="J1025" s="73"/>
      <c r="K1025" s="73"/>
      <c r="L1025" s="73"/>
      <c r="M1025" s="73"/>
      <c r="N1025" s="73"/>
      <c r="U1025">
        <v>2018</v>
      </c>
      <c r="V1025" s="15">
        <v>43069</v>
      </c>
      <c r="W1025" t="s">
        <v>153</v>
      </c>
      <c r="X1025" t="s">
        <v>230</v>
      </c>
      <c r="Y1025" t="s">
        <v>225</v>
      </c>
      <c r="Z1025">
        <v>-1.19</v>
      </c>
      <c r="AA1025">
        <v>-1.31</v>
      </c>
      <c r="AB1025">
        <v>-0.12</v>
      </c>
      <c r="AC1025">
        <v>24</v>
      </c>
      <c r="AD1025">
        <v>-49.583333333333336</v>
      </c>
      <c r="AE1025">
        <v>-1310</v>
      </c>
    </row>
    <row r="1026" spans="2:31" x14ac:dyDescent="0.35">
      <c r="B1026" s="83"/>
      <c r="C1026" s="84"/>
      <c r="D1026" s="85"/>
      <c r="E1026" s="73"/>
      <c r="F1026" s="73"/>
      <c r="G1026" s="73"/>
      <c r="H1026" s="73"/>
      <c r="I1026" s="73"/>
      <c r="J1026" s="73"/>
      <c r="K1026" s="73"/>
      <c r="L1026" s="73"/>
      <c r="M1026" s="73"/>
      <c r="N1026" s="73"/>
      <c r="U1026">
        <v>2018</v>
      </c>
      <c r="V1026" s="15">
        <v>43070</v>
      </c>
      <c r="W1026" t="s">
        <v>154</v>
      </c>
      <c r="X1026" t="s">
        <v>230</v>
      </c>
      <c r="Y1026" t="s">
        <v>225</v>
      </c>
      <c r="Z1026">
        <v>-0.02</v>
      </c>
      <c r="AA1026">
        <v>-0.02</v>
      </c>
      <c r="AB1026">
        <v>0</v>
      </c>
      <c r="AC1026">
        <v>24</v>
      </c>
      <c r="AD1026">
        <v>-0.83333333333333337</v>
      </c>
      <c r="AE1026">
        <v>-20</v>
      </c>
    </row>
    <row r="1027" spans="2:31" x14ac:dyDescent="0.35">
      <c r="B1027" s="83"/>
      <c r="C1027" s="84"/>
      <c r="D1027" s="85"/>
      <c r="E1027" s="73"/>
      <c r="F1027" s="73"/>
      <c r="G1027" s="73"/>
      <c r="H1027" s="73"/>
      <c r="I1027" s="73"/>
      <c r="J1027" s="73"/>
      <c r="K1027" s="73"/>
      <c r="L1027" s="73"/>
      <c r="M1027" s="73"/>
      <c r="N1027" s="73"/>
      <c r="U1027">
        <v>2018</v>
      </c>
      <c r="V1027" s="15">
        <v>43071</v>
      </c>
      <c r="W1027" t="s">
        <v>154</v>
      </c>
      <c r="X1027" t="s">
        <v>230</v>
      </c>
      <c r="Y1027" t="s">
        <v>225</v>
      </c>
      <c r="Z1027">
        <v>-0.02</v>
      </c>
      <c r="AA1027">
        <v>-0.02</v>
      </c>
      <c r="AB1027">
        <v>0</v>
      </c>
      <c r="AC1027">
        <v>24</v>
      </c>
      <c r="AD1027">
        <v>-0.83333333333333337</v>
      </c>
      <c r="AE1027">
        <v>-20</v>
      </c>
    </row>
    <row r="1028" spans="2:31" x14ac:dyDescent="0.35">
      <c r="B1028" s="83"/>
      <c r="C1028" s="84"/>
      <c r="D1028" s="85"/>
      <c r="E1028" s="73"/>
      <c r="F1028" s="73"/>
      <c r="G1028" s="73"/>
      <c r="H1028" s="73"/>
      <c r="I1028" s="73"/>
      <c r="J1028" s="73"/>
      <c r="K1028" s="73"/>
      <c r="L1028" s="73"/>
      <c r="M1028" s="73"/>
      <c r="N1028" s="73"/>
      <c r="U1028">
        <v>2018</v>
      </c>
      <c r="V1028" s="15">
        <v>43072</v>
      </c>
      <c r="W1028" t="s">
        <v>154</v>
      </c>
      <c r="X1028" t="s">
        <v>230</v>
      </c>
      <c r="Y1028" t="s">
        <v>225</v>
      </c>
      <c r="Z1028">
        <v>-0.02</v>
      </c>
      <c r="AA1028">
        <v>-0.02</v>
      </c>
      <c r="AB1028">
        <v>0</v>
      </c>
      <c r="AC1028">
        <v>24</v>
      </c>
      <c r="AD1028">
        <v>-0.83333333333333337</v>
      </c>
      <c r="AE1028">
        <v>-20</v>
      </c>
    </row>
    <row r="1029" spans="2:31" x14ac:dyDescent="0.35">
      <c r="B1029" s="83"/>
      <c r="C1029" s="84"/>
      <c r="D1029" s="85"/>
      <c r="E1029" s="73"/>
      <c r="F1029" s="73"/>
      <c r="G1029" s="73"/>
      <c r="H1029" s="73"/>
      <c r="I1029" s="73"/>
      <c r="J1029" s="73"/>
      <c r="K1029" s="73"/>
      <c r="L1029" s="73"/>
      <c r="M1029" s="73"/>
      <c r="N1029" s="73"/>
      <c r="U1029">
        <v>2018</v>
      </c>
      <c r="V1029" s="15">
        <v>43073</v>
      </c>
      <c r="W1029" t="s">
        <v>154</v>
      </c>
      <c r="X1029" t="s">
        <v>230</v>
      </c>
      <c r="Y1029" t="s">
        <v>225</v>
      </c>
      <c r="Z1029">
        <v>-0.02</v>
      </c>
      <c r="AA1029">
        <v>-0.02</v>
      </c>
      <c r="AB1029">
        <v>0</v>
      </c>
      <c r="AC1029">
        <v>24</v>
      </c>
      <c r="AD1029">
        <v>-0.83333333333333337</v>
      </c>
      <c r="AE1029">
        <v>-20</v>
      </c>
    </row>
    <row r="1030" spans="2:31" x14ac:dyDescent="0.35">
      <c r="B1030" s="83"/>
      <c r="C1030" s="84"/>
      <c r="D1030" s="85"/>
      <c r="E1030" s="73"/>
      <c r="F1030" s="73"/>
      <c r="G1030" s="73"/>
      <c r="H1030" s="73"/>
      <c r="I1030" s="73"/>
      <c r="J1030" s="73"/>
      <c r="K1030" s="73"/>
      <c r="L1030" s="73"/>
      <c r="M1030" s="73"/>
      <c r="N1030" s="73"/>
      <c r="U1030">
        <v>2018</v>
      </c>
      <c r="V1030" s="15">
        <v>43074</v>
      </c>
      <c r="W1030" t="s">
        <v>154</v>
      </c>
      <c r="X1030" t="s">
        <v>230</v>
      </c>
      <c r="Y1030" t="s">
        <v>225</v>
      </c>
      <c r="Z1030">
        <v>-0.02</v>
      </c>
      <c r="AA1030">
        <v>-0.02</v>
      </c>
      <c r="AB1030">
        <v>0</v>
      </c>
      <c r="AC1030">
        <v>24</v>
      </c>
      <c r="AD1030">
        <v>-0.83333333333333337</v>
      </c>
      <c r="AE1030">
        <v>-20</v>
      </c>
    </row>
    <row r="1031" spans="2:31" x14ac:dyDescent="0.35">
      <c r="B1031" s="83"/>
      <c r="C1031" s="84"/>
      <c r="D1031" s="85"/>
      <c r="E1031" s="73"/>
      <c r="F1031" s="73"/>
      <c r="G1031" s="73"/>
      <c r="H1031" s="73"/>
      <c r="I1031" s="73"/>
      <c r="J1031" s="73"/>
      <c r="K1031" s="73"/>
      <c r="L1031" s="73"/>
      <c r="M1031" s="73"/>
      <c r="N1031" s="73"/>
      <c r="U1031">
        <v>2018</v>
      </c>
      <c r="V1031" s="15">
        <v>43075</v>
      </c>
      <c r="W1031" t="s">
        <v>154</v>
      </c>
      <c r="X1031" t="s">
        <v>230</v>
      </c>
      <c r="Y1031" t="s">
        <v>225</v>
      </c>
      <c r="Z1031">
        <v>-0.02</v>
      </c>
      <c r="AA1031">
        <v>-0.02</v>
      </c>
      <c r="AB1031">
        <v>0</v>
      </c>
      <c r="AC1031">
        <v>24</v>
      </c>
      <c r="AD1031">
        <v>-0.83333333333333337</v>
      </c>
      <c r="AE1031">
        <v>-20</v>
      </c>
    </row>
    <row r="1032" spans="2:31" x14ac:dyDescent="0.35">
      <c r="B1032" s="83"/>
      <c r="C1032" s="84"/>
      <c r="D1032" s="85"/>
      <c r="E1032" s="73"/>
      <c r="F1032" s="73"/>
      <c r="G1032" s="73"/>
      <c r="H1032" s="73"/>
      <c r="I1032" s="73"/>
      <c r="J1032" s="73"/>
      <c r="K1032" s="73"/>
      <c r="L1032" s="73"/>
      <c r="M1032" s="73"/>
      <c r="N1032" s="73"/>
      <c r="U1032">
        <v>2018</v>
      </c>
      <c r="V1032" s="15">
        <v>43076</v>
      </c>
      <c r="W1032" t="s">
        <v>154</v>
      </c>
      <c r="X1032" t="s">
        <v>230</v>
      </c>
      <c r="Y1032" t="s">
        <v>225</v>
      </c>
      <c r="Z1032">
        <v>-0.02</v>
      </c>
      <c r="AA1032">
        <v>-0.02</v>
      </c>
      <c r="AB1032">
        <v>0</v>
      </c>
      <c r="AC1032">
        <v>24</v>
      </c>
      <c r="AD1032">
        <v>-0.83333333333333337</v>
      </c>
      <c r="AE1032">
        <v>-20</v>
      </c>
    </row>
    <row r="1033" spans="2:31" x14ac:dyDescent="0.35">
      <c r="B1033" s="83"/>
      <c r="C1033" s="84"/>
      <c r="D1033" s="85"/>
      <c r="E1033" s="73"/>
      <c r="F1033" s="73"/>
      <c r="G1033" s="73"/>
      <c r="H1033" s="73"/>
      <c r="I1033" s="73"/>
      <c r="J1033" s="73"/>
      <c r="K1033" s="73"/>
      <c r="L1033" s="73"/>
      <c r="M1033" s="73"/>
      <c r="N1033" s="73"/>
      <c r="U1033">
        <v>2018</v>
      </c>
      <c r="V1033" s="15">
        <v>43077</v>
      </c>
      <c r="W1033" t="s">
        <v>154</v>
      </c>
      <c r="X1033" t="s">
        <v>230</v>
      </c>
      <c r="Y1033" t="s">
        <v>225</v>
      </c>
      <c r="Z1033">
        <v>-0.02</v>
      </c>
      <c r="AA1033">
        <v>-0.02</v>
      </c>
      <c r="AB1033">
        <v>0</v>
      </c>
      <c r="AC1033">
        <v>24</v>
      </c>
      <c r="AD1033">
        <v>-0.83333333333333337</v>
      </c>
      <c r="AE1033">
        <v>-20</v>
      </c>
    </row>
    <row r="1034" spans="2:31" x14ac:dyDescent="0.35">
      <c r="B1034" s="83"/>
      <c r="C1034" s="84"/>
      <c r="D1034" s="85"/>
      <c r="E1034" s="73"/>
      <c r="F1034" s="73"/>
      <c r="G1034" s="73"/>
      <c r="H1034" s="73"/>
      <c r="I1034" s="73"/>
      <c r="J1034" s="73"/>
      <c r="K1034" s="73"/>
      <c r="L1034" s="73"/>
      <c r="M1034" s="73"/>
      <c r="N1034" s="73"/>
      <c r="U1034">
        <v>2018</v>
      </c>
      <c r="V1034" s="15">
        <v>43078</v>
      </c>
      <c r="W1034" t="s">
        <v>154</v>
      </c>
      <c r="X1034" t="s">
        <v>230</v>
      </c>
      <c r="Y1034" t="s">
        <v>225</v>
      </c>
      <c r="Z1034">
        <v>-0.02</v>
      </c>
      <c r="AA1034">
        <v>-0.02</v>
      </c>
      <c r="AB1034">
        <v>0</v>
      </c>
      <c r="AC1034">
        <v>24</v>
      </c>
      <c r="AD1034">
        <v>-0.83333333333333337</v>
      </c>
      <c r="AE1034">
        <v>-20</v>
      </c>
    </row>
    <row r="1035" spans="2:31" x14ac:dyDescent="0.35">
      <c r="B1035" s="83"/>
      <c r="C1035" s="84"/>
      <c r="D1035" s="85"/>
      <c r="E1035" s="73"/>
      <c r="F1035" s="73"/>
      <c r="G1035" s="73"/>
      <c r="H1035" s="73"/>
      <c r="I1035" s="73"/>
      <c r="J1035" s="73"/>
      <c r="K1035" s="73"/>
      <c r="L1035" s="73"/>
      <c r="M1035" s="73"/>
      <c r="N1035" s="73"/>
      <c r="U1035">
        <v>2018</v>
      </c>
      <c r="V1035" s="15">
        <v>43079</v>
      </c>
      <c r="W1035" t="s">
        <v>154</v>
      </c>
      <c r="X1035" t="s">
        <v>230</v>
      </c>
      <c r="Y1035" t="s">
        <v>225</v>
      </c>
      <c r="Z1035">
        <v>-0.02</v>
      </c>
      <c r="AA1035">
        <v>-0.02</v>
      </c>
      <c r="AB1035">
        <v>0</v>
      </c>
      <c r="AC1035">
        <v>24</v>
      </c>
      <c r="AD1035">
        <v>-0.83333333333333337</v>
      </c>
      <c r="AE1035">
        <v>-20</v>
      </c>
    </row>
    <row r="1036" spans="2:31" x14ac:dyDescent="0.35">
      <c r="B1036" s="83"/>
      <c r="C1036" s="84"/>
      <c r="D1036" s="85"/>
      <c r="E1036" s="73"/>
      <c r="F1036" s="73"/>
      <c r="G1036" s="73"/>
      <c r="H1036" s="73"/>
      <c r="I1036" s="73"/>
      <c r="J1036" s="73"/>
      <c r="K1036" s="73"/>
      <c r="L1036" s="73"/>
      <c r="M1036" s="73"/>
      <c r="N1036" s="73"/>
      <c r="U1036">
        <v>2018</v>
      </c>
      <c r="V1036" s="15">
        <v>43080</v>
      </c>
      <c r="W1036" t="s">
        <v>154</v>
      </c>
      <c r="X1036" t="s">
        <v>230</v>
      </c>
      <c r="Y1036" t="s">
        <v>225</v>
      </c>
      <c r="Z1036">
        <v>-0.02</v>
      </c>
      <c r="AA1036">
        <v>-0.02</v>
      </c>
      <c r="AB1036">
        <v>0</v>
      </c>
      <c r="AC1036">
        <v>24</v>
      </c>
      <c r="AD1036">
        <v>-0.83333333333333337</v>
      </c>
      <c r="AE1036">
        <v>-20</v>
      </c>
    </row>
    <row r="1037" spans="2:31" x14ac:dyDescent="0.35">
      <c r="B1037" s="83"/>
      <c r="C1037" s="84"/>
      <c r="D1037" s="85"/>
      <c r="E1037" s="73"/>
      <c r="F1037" s="73"/>
      <c r="G1037" s="73"/>
      <c r="H1037" s="73"/>
      <c r="I1037" s="73"/>
      <c r="J1037" s="73"/>
      <c r="K1037" s="73"/>
      <c r="L1037" s="73"/>
      <c r="M1037" s="73"/>
      <c r="N1037" s="73"/>
      <c r="U1037">
        <v>2018</v>
      </c>
      <c r="V1037" s="15">
        <v>43081</v>
      </c>
      <c r="W1037" t="s">
        <v>154</v>
      </c>
      <c r="X1037" t="s">
        <v>230</v>
      </c>
      <c r="Y1037" t="s">
        <v>225</v>
      </c>
      <c r="Z1037">
        <v>-0.02</v>
      </c>
      <c r="AA1037">
        <v>-0.02</v>
      </c>
      <c r="AB1037">
        <v>0</v>
      </c>
      <c r="AC1037">
        <v>24</v>
      </c>
      <c r="AD1037">
        <v>-0.83333333333333337</v>
      </c>
      <c r="AE1037">
        <v>-20</v>
      </c>
    </row>
    <row r="1038" spans="2:31" x14ac:dyDescent="0.35">
      <c r="B1038" s="83"/>
      <c r="C1038" s="84"/>
      <c r="D1038" s="85"/>
      <c r="E1038" s="73"/>
      <c r="F1038" s="73"/>
      <c r="G1038" s="73"/>
      <c r="H1038" s="73"/>
      <c r="I1038" s="73"/>
      <c r="J1038" s="73"/>
      <c r="K1038" s="73"/>
      <c r="L1038" s="73"/>
      <c r="M1038" s="73"/>
      <c r="N1038" s="73"/>
      <c r="U1038">
        <v>2018</v>
      </c>
      <c r="V1038" s="15">
        <v>43082</v>
      </c>
      <c r="W1038" t="s">
        <v>154</v>
      </c>
      <c r="X1038" t="s">
        <v>230</v>
      </c>
      <c r="Y1038" t="s">
        <v>225</v>
      </c>
      <c r="Z1038">
        <v>-0.02</v>
      </c>
      <c r="AA1038">
        <v>-0.02</v>
      </c>
      <c r="AB1038">
        <v>0</v>
      </c>
      <c r="AC1038">
        <v>24</v>
      </c>
      <c r="AD1038">
        <v>-0.83333333333333337</v>
      </c>
      <c r="AE1038">
        <v>-20</v>
      </c>
    </row>
    <row r="1039" spans="2:31" x14ac:dyDescent="0.35">
      <c r="B1039" s="83"/>
      <c r="C1039" s="84"/>
      <c r="D1039" s="85"/>
      <c r="E1039" s="73"/>
      <c r="F1039" s="73"/>
      <c r="G1039" s="73"/>
      <c r="H1039" s="73"/>
      <c r="I1039" s="73"/>
      <c r="J1039" s="73"/>
      <c r="K1039" s="73"/>
      <c r="L1039" s="73"/>
      <c r="M1039" s="73"/>
      <c r="N1039" s="73"/>
      <c r="U1039">
        <v>2018</v>
      </c>
      <c r="V1039" s="15">
        <v>43083</v>
      </c>
      <c r="W1039" t="s">
        <v>154</v>
      </c>
      <c r="X1039" t="s">
        <v>230</v>
      </c>
      <c r="Y1039" t="s">
        <v>225</v>
      </c>
      <c r="Z1039">
        <v>-0.02</v>
      </c>
      <c r="AA1039">
        <v>-0.02</v>
      </c>
      <c r="AB1039">
        <v>0</v>
      </c>
      <c r="AC1039">
        <v>24</v>
      </c>
      <c r="AD1039">
        <v>-0.83333333333333337</v>
      </c>
      <c r="AE1039">
        <v>-20</v>
      </c>
    </row>
    <row r="1040" spans="2:31" x14ac:dyDescent="0.35">
      <c r="B1040" s="83"/>
      <c r="C1040" s="84"/>
      <c r="D1040" s="85"/>
      <c r="E1040" s="73"/>
      <c r="F1040" s="73"/>
      <c r="G1040" s="73"/>
      <c r="H1040" s="73"/>
      <c r="I1040" s="73"/>
      <c r="J1040" s="73"/>
      <c r="K1040" s="73"/>
      <c r="L1040" s="73"/>
      <c r="M1040" s="73"/>
      <c r="N1040" s="73"/>
      <c r="U1040">
        <v>2018</v>
      </c>
      <c r="V1040" s="15">
        <v>43084</v>
      </c>
      <c r="W1040" t="s">
        <v>154</v>
      </c>
      <c r="X1040" t="s">
        <v>230</v>
      </c>
      <c r="Y1040" t="s">
        <v>225</v>
      </c>
      <c r="Z1040">
        <v>-0.02</v>
      </c>
      <c r="AA1040">
        <v>-0.02</v>
      </c>
      <c r="AB1040">
        <v>0</v>
      </c>
      <c r="AC1040">
        <v>24</v>
      </c>
      <c r="AD1040">
        <v>-0.83333333333333337</v>
      </c>
      <c r="AE1040">
        <v>-20</v>
      </c>
    </row>
    <row r="1041" spans="2:31" x14ac:dyDescent="0.35">
      <c r="B1041" s="83"/>
      <c r="C1041" s="84"/>
      <c r="D1041" s="85"/>
      <c r="E1041" s="73"/>
      <c r="F1041" s="73"/>
      <c r="G1041" s="73"/>
      <c r="H1041" s="73"/>
      <c r="I1041" s="73"/>
      <c r="J1041" s="73"/>
      <c r="K1041" s="73"/>
      <c r="L1041" s="73"/>
      <c r="M1041" s="73"/>
      <c r="N1041" s="73"/>
      <c r="U1041">
        <v>2018</v>
      </c>
      <c r="V1041" s="15">
        <v>43085</v>
      </c>
      <c r="W1041" t="s">
        <v>154</v>
      </c>
      <c r="X1041" t="s">
        <v>230</v>
      </c>
      <c r="Y1041" t="s">
        <v>225</v>
      </c>
      <c r="Z1041">
        <v>-0.02</v>
      </c>
      <c r="AA1041">
        <v>-0.02</v>
      </c>
      <c r="AB1041">
        <v>0</v>
      </c>
      <c r="AC1041">
        <v>24</v>
      </c>
      <c r="AD1041">
        <v>-0.83333333333333337</v>
      </c>
      <c r="AE1041">
        <v>-20</v>
      </c>
    </row>
    <row r="1042" spans="2:31" x14ac:dyDescent="0.35">
      <c r="B1042" s="83"/>
      <c r="C1042" s="84"/>
      <c r="D1042" s="85"/>
      <c r="E1042" s="73"/>
      <c r="F1042" s="73"/>
      <c r="G1042" s="73"/>
      <c r="H1042" s="73"/>
      <c r="I1042" s="73"/>
      <c r="J1042" s="73"/>
      <c r="K1042" s="73"/>
      <c r="L1042" s="73"/>
      <c r="M1042" s="73"/>
      <c r="N1042" s="73"/>
      <c r="U1042">
        <v>2018</v>
      </c>
      <c r="V1042" s="15">
        <v>43086</v>
      </c>
      <c r="W1042" t="s">
        <v>154</v>
      </c>
      <c r="X1042" t="s">
        <v>230</v>
      </c>
      <c r="Y1042" t="s">
        <v>225</v>
      </c>
      <c r="Z1042">
        <v>-0.02</v>
      </c>
      <c r="AA1042">
        <v>-0.02</v>
      </c>
      <c r="AB1042">
        <v>0</v>
      </c>
      <c r="AC1042">
        <v>24</v>
      </c>
      <c r="AD1042">
        <v>-0.83333333333333337</v>
      </c>
      <c r="AE1042">
        <v>-20</v>
      </c>
    </row>
    <row r="1043" spans="2:31" x14ac:dyDescent="0.35">
      <c r="B1043" s="83"/>
      <c r="C1043" s="84"/>
      <c r="D1043" s="85"/>
      <c r="E1043" s="73"/>
      <c r="F1043" s="73"/>
      <c r="G1043" s="73"/>
      <c r="H1043" s="73"/>
      <c r="I1043" s="73"/>
      <c r="J1043" s="73"/>
      <c r="K1043" s="73"/>
      <c r="L1043" s="73"/>
      <c r="M1043" s="73"/>
      <c r="N1043" s="73"/>
      <c r="U1043">
        <v>2018</v>
      </c>
      <c r="V1043" s="15">
        <v>43087</v>
      </c>
      <c r="W1043" t="s">
        <v>154</v>
      </c>
      <c r="X1043" t="s">
        <v>230</v>
      </c>
      <c r="Y1043" t="s">
        <v>225</v>
      </c>
      <c r="Z1043">
        <v>-0.02</v>
      </c>
      <c r="AA1043">
        <v>-0.02</v>
      </c>
      <c r="AB1043">
        <v>0</v>
      </c>
      <c r="AC1043">
        <v>24</v>
      </c>
      <c r="AD1043">
        <v>-0.83333333333333337</v>
      </c>
      <c r="AE1043">
        <v>-20</v>
      </c>
    </row>
    <row r="1044" spans="2:31" x14ac:dyDescent="0.35">
      <c r="B1044" s="83"/>
      <c r="C1044" s="84"/>
      <c r="D1044" s="85"/>
      <c r="E1044" s="73"/>
      <c r="F1044" s="73"/>
      <c r="G1044" s="73"/>
      <c r="H1044" s="73"/>
      <c r="I1044" s="73"/>
      <c r="J1044" s="73"/>
      <c r="K1044" s="73"/>
      <c r="L1044" s="73"/>
      <c r="M1044" s="73"/>
      <c r="N1044" s="73"/>
      <c r="U1044">
        <v>2018</v>
      </c>
      <c r="V1044" s="15">
        <v>43088</v>
      </c>
      <c r="W1044" t="s">
        <v>154</v>
      </c>
      <c r="X1044" t="s">
        <v>230</v>
      </c>
      <c r="Y1044" t="s">
        <v>225</v>
      </c>
      <c r="Z1044">
        <v>-0.02</v>
      </c>
      <c r="AA1044">
        <v>-0.02</v>
      </c>
      <c r="AB1044">
        <v>0</v>
      </c>
      <c r="AC1044">
        <v>24</v>
      </c>
      <c r="AD1044">
        <v>-0.83333333333333337</v>
      </c>
      <c r="AE1044">
        <v>-20</v>
      </c>
    </row>
    <row r="1045" spans="2:31" x14ac:dyDescent="0.35">
      <c r="B1045" s="83"/>
      <c r="C1045" s="84"/>
      <c r="D1045" s="85"/>
      <c r="E1045" s="73"/>
      <c r="F1045" s="73"/>
      <c r="G1045" s="73"/>
      <c r="H1045" s="73"/>
      <c r="I1045" s="73"/>
      <c r="J1045" s="73"/>
      <c r="K1045" s="73"/>
      <c r="L1045" s="73"/>
      <c r="M1045" s="73"/>
      <c r="N1045" s="73"/>
      <c r="U1045">
        <v>2018</v>
      </c>
      <c r="V1045" s="15">
        <v>43089</v>
      </c>
      <c r="W1045" t="s">
        <v>154</v>
      </c>
      <c r="X1045" t="s">
        <v>230</v>
      </c>
      <c r="Y1045" t="s">
        <v>225</v>
      </c>
      <c r="Z1045">
        <v>-0.02</v>
      </c>
      <c r="AA1045">
        <v>-0.02</v>
      </c>
      <c r="AB1045">
        <v>0</v>
      </c>
      <c r="AC1045">
        <v>24</v>
      </c>
      <c r="AD1045">
        <v>-0.83333333333333337</v>
      </c>
      <c r="AE1045">
        <v>-20</v>
      </c>
    </row>
    <row r="1046" spans="2:31" x14ac:dyDescent="0.35">
      <c r="B1046" s="83"/>
      <c r="C1046" s="84"/>
      <c r="D1046" s="85"/>
      <c r="E1046" s="73"/>
      <c r="F1046" s="73"/>
      <c r="G1046" s="73"/>
      <c r="H1046" s="73"/>
      <c r="I1046" s="73"/>
      <c r="J1046" s="73"/>
      <c r="K1046" s="73"/>
      <c r="L1046" s="73"/>
      <c r="M1046" s="73"/>
      <c r="N1046" s="73"/>
      <c r="U1046">
        <v>2018</v>
      </c>
      <c r="V1046" s="15">
        <v>43090</v>
      </c>
      <c r="W1046" t="s">
        <v>154</v>
      </c>
      <c r="X1046" t="s">
        <v>230</v>
      </c>
      <c r="Y1046" t="s">
        <v>225</v>
      </c>
      <c r="Z1046">
        <v>-0.02</v>
      </c>
      <c r="AA1046">
        <v>-0.03</v>
      </c>
      <c r="AB1046">
        <v>0</v>
      </c>
      <c r="AC1046">
        <v>24</v>
      </c>
      <c r="AD1046">
        <v>-0.83333333333333337</v>
      </c>
      <c r="AE1046">
        <v>-30</v>
      </c>
    </row>
    <row r="1047" spans="2:31" x14ac:dyDescent="0.35">
      <c r="B1047" s="83"/>
      <c r="C1047" s="84"/>
      <c r="D1047" s="85"/>
      <c r="E1047" s="73"/>
      <c r="F1047" s="73"/>
      <c r="G1047" s="73"/>
      <c r="H1047" s="73"/>
      <c r="I1047" s="73"/>
      <c r="J1047" s="73"/>
      <c r="K1047" s="73"/>
      <c r="L1047" s="73"/>
      <c r="M1047" s="73"/>
      <c r="N1047" s="73"/>
      <c r="U1047">
        <v>2018</v>
      </c>
      <c r="V1047" s="15">
        <v>43091</v>
      </c>
      <c r="W1047" t="s">
        <v>154</v>
      </c>
      <c r="X1047" t="s">
        <v>230</v>
      </c>
      <c r="Y1047" t="s">
        <v>225</v>
      </c>
      <c r="Z1047">
        <v>0</v>
      </c>
      <c r="AA1047">
        <v>0</v>
      </c>
      <c r="AB1047">
        <v>0</v>
      </c>
      <c r="AC1047">
        <v>24</v>
      </c>
      <c r="AD1047">
        <v>0</v>
      </c>
      <c r="AE1047">
        <v>0</v>
      </c>
    </row>
    <row r="1048" spans="2:31" x14ac:dyDescent="0.35">
      <c r="B1048" s="83"/>
      <c r="C1048" s="84"/>
      <c r="D1048" s="85"/>
      <c r="E1048" s="73"/>
      <c r="F1048" s="73"/>
      <c r="G1048" s="73"/>
      <c r="H1048" s="73"/>
      <c r="I1048" s="73"/>
      <c r="J1048" s="73"/>
      <c r="K1048" s="73"/>
      <c r="L1048" s="73"/>
      <c r="M1048" s="73"/>
      <c r="N1048" s="73"/>
      <c r="U1048">
        <v>2018</v>
      </c>
      <c r="V1048" s="15">
        <v>43092</v>
      </c>
      <c r="W1048" t="s">
        <v>154</v>
      </c>
      <c r="X1048" t="s">
        <v>230</v>
      </c>
      <c r="Y1048" t="s">
        <v>225</v>
      </c>
      <c r="Z1048">
        <v>0</v>
      </c>
      <c r="AA1048">
        <v>0</v>
      </c>
      <c r="AB1048">
        <v>0</v>
      </c>
      <c r="AC1048">
        <v>24</v>
      </c>
      <c r="AD1048">
        <v>0</v>
      </c>
      <c r="AE1048">
        <v>0</v>
      </c>
    </row>
    <row r="1049" spans="2:31" x14ac:dyDescent="0.35">
      <c r="B1049" s="83"/>
      <c r="C1049" s="84"/>
      <c r="D1049" s="85"/>
      <c r="E1049" s="73"/>
      <c r="F1049" s="73"/>
      <c r="G1049" s="73"/>
      <c r="H1049" s="73"/>
      <c r="I1049" s="73"/>
      <c r="J1049" s="73"/>
      <c r="K1049" s="73"/>
      <c r="L1049" s="73"/>
      <c r="M1049" s="73"/>
      <c r="N1049" s="73"/>
      <c r="U1049">
        <v>2018</v>
      </c>
      <c r="V1049" s="15">
        <v>43093</v>
      </c>
      <c r="W1049" t="s">
        <v>154</v>
      </c>
      <c r="X1049" t="s">
        <v>230</v>
      </c>
      <c r="Y1049" t="s">
        <v>225</v>
      </c>
      <c r="Z1049">
        <v>0</v>
      </c>
      <c r="AA1049">
        <v>0</v>
      </c>
      <c r="AB1049">
        <v>0</v>
      </c>
      <c r="AC1049">
        <v>24</v>
      </c>
      <c r="AD1049">
        <v>0</v>
      </c>
      <c r="AE1049">
        <v>0</v>
      </c>
    </row>
    <row r="1050" spans="2:31" x14ac:dyDescent="0.35">
      <c r="B1050" s="83"/>
      <c r="C1050" s="84"/>
      <c r="D1050" s="85"/>
      <c r="E1050" s="73"/>
      <c r="F1050" s="73"/>
      <c r="G1050" s="73"/>
      <c r="H1050" s="73"/>
      <c r="I1050" s="73"/>
      <c r="J1050" s="73"/>
      <c r="K1050" s="73"/>
      <c r="L1050" s="73"/>
      <c r="M1050" s="73"/>
      <c r="N1050" s="73"/>
      <c r="U1050">
        <v>2018</v>
      </c>
      <c r="V1050" s="15">
        <v>43094</v>
      </c>
      <c r="W1050" t="s">
        <v>154</v>
      </c>
      <c r="X1050" t="s">
        <v>230</v>
      </c>
      <c r="Y1050" t="s">
        <v>225</v>
      </c>
      <c r="Z1050">
        <v>0</v>
      </c>
      <c r="AA1050">
        <v>0</v>
      </c>
      <c r="AB1050">
        <v>0</v>
      </c>
      <c r="AC1050">
        <v>24</v>
      </c>
      <c r="AD1050">
        <v>0</v>
      </c>
      <c r="AE1050">
        <v>0</v>
      </c>
    </row>
    <row r="1051" spans="2:31" x14ac:dyDescent="0.35">
      <c r="B1051" s="83"/>
      <c r="C1051" s="84"/>
      <c r="D1051" s="85"/>
      <c r="E1051" s="73"/>
      <c r="F1051" s="73"/>
      <c r="G1051" s="73"/>
      <c r="H1051" s="73"/>
      <c r="I1051" s="73"/>
      <c r="J1051" s="73"/>
      <c r="K1051" s="73"/>
      <c r="L1051" s="73"/>
      <c r="M1051" s="73"/>
      <c r="N1051" s="73"/>
      <c r="U1051">
        <v>2018</v>
      </c>
      <c r="V1051" s="15">
        <v>43095</v>
      </c>
      <c r="W1051" t="s">
        <v>154</v>
      </c>
      <c r="X1051" t="s">
        <v>230</v>
      </c>
      <c r="Y1051" t="s">
        <v>225</v>
      </c>
      <c r="Z1051">
        <v>0</v>
      </c>
      <c r="AA1051">
        <v>0</v>
      </c>
      <c r="AB1051">
        <v>0</v>
      </c>
      <c r="AC1051">
        <v>24</v>
      </c>
      <c r="AD1051">
        <v>0</v>
      </c>
      <c r="AE1051">
        <v>0</v>
      </c>
    </row>
    <row r="1052" spans="2:31" x14ac:dyDescent="0.35">
      <c r="B1052" s="83"/>
      <c r="C1052" s="84"/>
      <c r="D1052" s="85"/>
      <c r="E1052" s="73"/>
      <c r="F1052" s="73"/>
      <c r="G1052" s="73"/>
      <c r="H1052" s="73"/>
      <c r="I1052" s="73"/>
      <c r="J1052" s="73"/>
      <c r="K1052" s="73"/>
      <c r="L1052" s="73"/>
      <c r="M1052" s="73"/>
      <c r="N1052" s="73"/>
      <c r="U1052">
        <v>2018</v>
      </c>
      <c r="V1052" s="15">
        <v>43096</v>
      </c>
      <c r="W1052" t="s">
        <v>154</v>
      </c>
      <c r="X1052" t="s">
        <v>230</v>
      </c>
      <c r="Y1052" t="s">
        <v>225</v>
      </c>
      <c r="Z1052">
        <v>0</v>
      </c>
      <c r="AA1052">
        <v>0</v>
      </c>
      <c r="AB1052">
        <v>0</v>
      </c>
      <c r="AC1052">
        <v>24</v>
      </c>
      <c r="AD1052">
        <v>0</v>
      </c>
      <c r="AE1052">
        <v>0</v>
      </c>
    </row>
    <row r="1053" spans="2:31" x14ac:dyDescent="0.35">
      <c r="B1053" s="83"/>
      <c r="C1053" s="84"/>
      <c r="D1053" s="85"/>
      <c r="E1053" s="73"/>
      <c r="F1053" s="73"/>
      <c r="G1053" s="73"/>
      <c r="H1053" s="73"/>
      <c r="I1053" s="73"/>
      <c r="J1053" s="73"/>
      <c r="K1053" s="73"/>
      <c r="L1053" s="73"/>
      <c r="M1053" s="73"/>
      <c r="N1053" s="73"/>
      <c r="U1053">
        <v>2018</v>
      </c>
      <c r="V1053" s="15">
        <v>43097</v>
      </c>
      <c r="W1053" t="s">
        <v>154</v>
      </c>
      <c r="X1053" t="s">
        <v>230</v>
      </c>
      <c r="Y1053" t="s">
        <v>225</v>
      </c>
      <c r="Z1053">
        <v>0</v>
      </c>
      <c r="AA1053">
        <v>0</v>
      </c>
      <c r="AB1053">
        <v>0</v>
      </c>
      <c r="AC1053">
        <v>24</v>
      </c>
      <c r="AD1053">
        <v>0</v>
      </c>
      <c r="AE1053">
        <v>0</v>
      </c>
    </row>
    <row r="1054" spans="2:31" x14ac:dyDescent="0.35">
      <c r="B1054" s="83"/>
      <c r="C1054" s="84"/>
      <c r="D1054" s="85"/>
      <c r="E1054" s="73"/>
      <c r="F1054" s="73"/>
      <c r="G1054" s="73"/>
      <c r="H1054" s="73"/>
      <c r="I1054" s="73"/>
      <c r="J1054" s="73"/>
      <c r="K1054" s="73"/>
      <c r="L1054" s="73"/>
      <c r="M1054" s="73"/>
      <c r="N1054" s="73"/>
      <c r="U1054">
        <v>2018</v>
      </c>
      <c r="V1054" s="15">
        <v>43098</v>
      </c>
      <c r="W1054" t="s">
        <v>154</v>
      </c>
      <c r="X1054" t="s">
        <v>230</v>
      </c>
      <c r="Y1054" t="s">
        <v>225</v>
      </c>
      <c r="Z1054">
        <v>0</v>
      </c>
      <c r="AA1054">
        <v>0</v>
      </c>
      <c r="AB1054">
        <v>0</v>
      </c>
      <c r="AC1054">
        <v>24</v>
      </c>
      <c r="AD1054">
        <v>0</v>
      </c>
      <c r="AE1054">
        <v>0</v>
      </c>
    </row>
    <row r="1055" spans="2:31" x14ac:dyDescent="0.35">
      <c r="B1055" s="83"/>
      <c r="C1055" s="84"/>
      <c r="D1055" s="85"/>
      <c r="E1055" s="73"/>
      <c r="F1055" s="73"/>
      <c r="G1055" s="73"/>
      <c r="H1055" s="73"/>
      <c r="I1055" s="73"/>
      <c r="J1055" s="73"/>
      <c r="K1055" s="73"/>
      <c r="L1055" s="73"/>
      <c r="M1055" s="73"/>
      <c r="N1055" s="73"/>
      <c r="U1055">
        <v>2018</v>
      </c>
      <c r="V1055" s="15">
        <v>43099</v>
      </c>
      <c r="W1055" t="s">
        <v>154</v>
      </c>
      <c r="X1055" t="s">
        <v>230</v>
      </c>
      <c r="Y1055" t="s">
        <v>225</v>
      </c>
      <c r="Z1055">
        <v>0</v>
      </c>
      <c r="AA1055">
        <v>0</v>
      </c>
      <c r="AB1055">
        <v>0</v>
      </c>
      <c r="AC1055">
        <v>24</v>
      </c>
      <c r="AD1055">
        <v>0</v>
      </c>
      <c r="AE1055">
        <v>0</v>
      </c>
    </row>
    <row r="1056" spans="2:31" x14ac:dyDescent="0.35">
      <c r="B1056" s="83"/>
      <c r="C1056" s="84"/>
      <c r="D1056" s="85"/>
      <c r="E1056" s="73"/>
      <c r="F1056" s="73"/>
      <c r="G1056" s="73"/>
      <c r="H1056" s="73"/>
      <c r="I1056" s="73"/>
      <c r="J1056" s="73"/>
      <c r="K1056" s="73"/>
      <c r="L1056" s="73"/>
      <c r="M1056" s="73"/>
      <c r="N1056" s="73"/>
      <c r="U1056">
        <v>2018</v>
      </c>
      <c r="V1056" s="15">
        <v>43100</v>
      </c>
      <c r="W1056" t="s">
        <v>154</v>
      </c>
      <c r="X1056" t="s">
        <v>230</v>
      </c>
      <c r="Y1056" t="s">
        <v>225</v>
      </c>
      <c r="Z1056">
        <v>0</v>
      </c>
      <c r="AA1056">
        <v>0</v>
      </c>
      <c r="AB1056">
        <v>0</v>
      </c>
      <c r="AC1056">
        <v>24</v>
      </c>
      <c r="AD1056">
        <v>0</v>
      </c>
      <c r="AE1056">
        <v>0</v>
      </c>
    </row>
    <row r="1057" spans="2:31" x14ac:dyDescent="0.35">
      <c r="B1057" s="83"/>
      <c r="C1057" s="84"/>
      <c r="D1057" s="85"/>
      <c r="E1057" s="73"/>
      <c r="F1057" s="73"/>
      <c r="G1057" s="73"/>
      <c r="H1057" s="73"/>
      <c r="I1057" s="73"/>
      <c r="J1057" s="73"/>
      <c r="K1057" s="73"/>
      <c r="L1057" s="73"/>
      <c r="M1057" s="73"/>
      <c r="N1057" s="73"/>
      <c r="U1057">
        <v>2018</v>
      </c>
      <c r="V1057" s="15">
        <v>43101</v>
      </c>
      <c r="W1057" t="s">
        <v>155</v>
      </c>
      <c r="X1057" t="s">
        <v>230</v>
      </c>
      <c r="Y1057" t="s">
        <v>225</v>
      </c>
      <c r="Z1057">
        <v>0</v>
      </c>
      <c r="AA1057">
        <v>0</v>
      </c>
      <c r="AB1057">
        <v>0</v>
      </c>
      <c r="AC1057">
        <v>24</v>
      </c>
      <c r="AD1057">
        <v>0</v>
      </c>
      <c r="AE1057">
        <v>0</v>
      </c>
    </row>
    <row r="1058" spans="2:31" x14ac:dyDescent="0.35">
      <c r="B1058" s="83"/>
      <c r="C1058" s="84"/>
      <c r="D1058" s="85"/>
      <c r="E1058" s="73"/>
      <c r="F1058" s="73"/>
      <c r="G1058" s="73"/>
      <c r="H1058" s="73"/>
      <c r="I1058" s="73"/>
      <c r="J1058" s="73"/>
      <c r="K1058" s="73"/>
      <c r="L1058" s="73"/>
      <c r="M1058" s="73"/>
      <c r="N1058" s="73"/>
      <c r="U1058">
        <v>2018</v>
      </c>
      <c r="V1058" s="15">
        <v>43102</v>
      </c>
      <c r="W1058" t="s">
        <v>155</v>
      </c>
      <c r="X1058" t="s">
        <v>230</v>
      </c>
      <c r="Y1058" t="s">
        <v>225</v>
      </c>
      <c r="Z1058">
        <v>0</v>
      </c>
      <c r="AA1058">
        <v>0</v>
      </c>
      <c r="AB1058">
        <v>0</v>
      </c>
      <c r="AC1058">
        <v>24</v>
      </c>
      <c r="AD1058">
        <v>0</v>
      </c>
      <c r="AE1058">
        <v>0</v>
      </c>
    </row>
    <row r="1059" spans="2:31" x14ac:dyDescent="0.35">
      <c r="B1059" s="83"/>
      <c r="C1059" s="84"/>
      <c r="D1059" s="85"/>
      <c r="E1059" s="73"/>
      <c r="F1059" s="73"/>
      <c r="G1059" s="73"/>
      <c r="H1059" s="73"/>
      <c r="I1059" s="73"/>
      <c r="J1059" s="73"/>
      <c r="K1059" s="73"/>
      <c r="L1059" s="73"/>
      <c r="M1059" s="73"/>
      <c r="N1059" s="73"/>
      <c r="U1059">
        <v>2018</v>
      </c>
      <c r="V1059" s="15">
        <v>43103</v>
      </c>
      <c r="W1059" t="s">
        <v>155</v>
      </c>
      <c r="X1059" t="s">
        <v>230</v>
      </c>
      <c r="Y1059" t="s">
        <v>225</v>
      </c>
      <c r="Z1059">
        <v>0</v>
      </c>
      <c r="AA1059">
        <v>0</v>
      </c>
      <c r="AB1059">
        <v>0</v>
      </c>
      <c r="AC1059">
        <v>24</v>
      </c>
      <c r="AD1059">
        <v>0</v>
      </c>
      <c r="AE1059">
        <v>0</v>
      </c>
    </row>
    <row r="1060" spans="2:31" x14ac:dyDescent="0.35">
      <c r="B1060" s="83"/>
      <c r="C1060" s="84"/>
      <c r="D1060" s="85"/>
      <c r="E1060" s="73"/>
      <c r="F1060" s="73"/>
      <c r="G1060" s="73"/>
      <c r="H1060" s="73"/>
      <c r="I1060" s="73"/>
      <c r="J1060" s="73"/>
      <c r="K1060" s="73"/>
      <c r="L1060" s="73"/>
      <c r="M1060" s="73"/>
      <c r="N1060" s="73"/>
      <c r="U1060">
        <v>2018</v>
      </c>
      <c r="V1060" s="15">
        <v>43104</v>
      </c>
      <c r="W1060" t="s">
        <v>155</v>
      </c>
      <c r="X1060" t="s">
        <v>230</v>
      </c>
      <c r="Y1060" t="s">
        <v>225</v>
      </c>
      <c r="Z1060">
        <v>0</v>
      </c>
      <c r="AA1060">
        <v>0</v>
      </c>
      <c r="AB1060">
        <v>0</v>
      </c>
      <c r="AC1060">
        <v>24</v>
      </c>
      <c r="AD1060">
        <v>0</v>
      </c>
      <c r="AE1060">
        <v>0</v>
      </c>
    </row>
    <row r="1061" spans="2:31" x14ac:dyDescent="0.35">
      <c r="B1061" s="83"/>
      <c r="C1061" s="84"/>
      <c r="D1061" s="85"/>
      <c r="E1061" s="73"/>
      <c r="F1061" s="73"/>
      <c r="G1061" s="73"/>
      <c r="H1061" s="73"/>
      <c r="I1061" s="73"/>
      <c r="J1061" s="73"/>
      <c r="K1061" s="73"/>
      <c r="L1061" s="73"/>
      <c r="M1061" s="73"/>
      <c r="N1061" s="73"/>
      <c r="U1061">
        <v>2018</v>
      </c>
      <c r="V1061" s="15">
        <v>43105</v>
      </c>
      <c r="W1061" t="s">
        <v>155</v>
      </c>
      <c r="X1061" t="s">
        <v>230</v>
      </c>
      <c r="Y1061" t="s">
        <v>225</v>
      </c>
      <c r="Z1061">
        <v>0</v>
      </c>
      <c r="AA1061">
        <v>0</v>
      </c>
      <c r="AB1061">
        <v>0</v>
      </c>
      <c r="AC1061">
        <v>24</v>
      </c>
      <c r="AD1061">
        <v>0</v>
      </c>
      <c r="AE1061">
        <v>0</v>
      </c>
    </row>
    <row r="1062" spans="2:31" x14ac:dyDescent="0.35">
      <c r="B1062" s="83"/>
      <c r="C1062" s="84"/>
      <c r="D1062" s="85"/>
      <c r="E1062" s="73"/>
      <c r="F1062" s="73"/>
      <c r="G1062" s="73"/>
      <c r="H1062" s="73"/>
      <c r="I1062" s="73"/>
      <c r="J1062" s="73"/>
      <c r="K1062" s="73"/>
      <c r="L1062" s="73"/>
      <c r="M1062" s="73"/>
      <c r="N1062" s="73"/>
      <c r="U1062">
        <v>2018</v>
      </c>
      <c r="V1062" s="15">
        <v>43106</v>
      </c>
      <c r="W1062" t="s">
        <v>155</v>
      </c>
      <c r="X1062" t="s">
        <v>230</v>
      </c>
      <c r="Y1062" t="s">
        <v>225</v>
      </c>
      <c r="Z1062">
        <v>0</v>
      </c>
      <c r="AA1062">
        <v>0</v>
      </c>
      <c r="AB1062">
        <v>0</v>
      </c>
      <c r="AC1062">
        <v>24</v>
      </c>
      <c r="AD1062">
        <v>0</v>
      </c>
      <c r="AE1062">
        <v>0</v>
      </c>
    </row>
    <row r="1063" spans="2:31" x14ac:dyDescent="0.35">
      <c r="B1063" s="83"/>
      <c r="C1063" s="84"/>
      <c r="D1063" s="85"/>
      <c r="E1063" s="73"/>
      <c r="F1063" s="73"/>
      <c r="G1063" s="73"/>
      <c r="H1063" s="73"/>
      <c r="I1063" s="73"/>
      <c r="J1063" s="73"/>
      <c r="K1063" s="73"/>
      <c r="L1063" s="73"/>
      <c r="M1063" s="73"/>
      <c r="N1063" s="73"/>
      <c r="U1063">
        <v>2018</v>
      </c>
      <c r="V1063" s="15">
        <v>43107</v>
      </c>
      <c r="W1063" t="s">
        <v>155</v>
      </c>
      <c r="X1063" t="s">
        <v>230</v>
      </c>
      <c r="Y1063" t="s">
        <v>225</v>
      </c>
      <c r="Z1063">
        <v>0</v>
      </c>
      <c r="AA1063">
        <v>0</v>
      </c>
      <c r="AB1063">
        <v>0</v>
      </c>
      <c r="AC1063">
        <v>24</v>
      </c>
      <c r="AD1063">
        <v>0</v>
      </c>
      <c r="AE1063">
        <v>0</v>
      </c>
    </row>
    <row r="1064" spans="2:31" x14ac:dyDescent="0.35">
      <c r="B1064" s="83"/>
      <c r="C1064" s="84"/>
      <c r="D1064" s="85"/>
      <c r="E1064" s="73"/>
      <c r="F1064" s="73"/>
      <c r="G1064" s="73"/>
      <c r="H1064" s="73"/>
      <c r="I1064" s="73"/>
      <c r="J1064" s="73"/>
      <c r="K1064" s="73"/>
      <c r="L1064" s="73"/>
      <c r="M1064" s="73"/>
      <c r="N1064" s="73"/>
      <c r="U1064">
        <v>2018</v>
      </c>
      <c r="V1064" s="15">
        <v>43108</v>
      </c>
      <c r="W1064" t="s">
        <v>155</v>
      </c>
      <c r="X1064" t="s">
        <v>230</v>
      </c>
      <c r="Y1064" t="s">
        <v>225</v>
      </c>
      <c r="Z1064">
        <v>0</v>
      </c>
      <c r="AA1064">
        <v>0</v>
      </c>
      <c r="AB1064">
        <v>0</v>
      </c>
      <c r="AC1064">
        <v>24</v>
      </c>
      <c r="AD1064">
        <v>0</v>
      </c>
      <c r="AE1064">
        <v>0</v>
      </c>
    </row>
    <row r="1065" spans="2:31" x14ac:dyDescent="0.35">
      <c r="B1065" s="83"/>
      <c r="C1065" s="84"/>
      <c r="D1065" s="85"/>
      <c r="E1065" s="73"/>
      <c r="F1065" s="73"/>
      <c r="G1065" s="73"/>
      <c r="H1065" s="73"/>
      <c r="I1065" s="73"/>
      <c r="J1065" s="73"/>
      <c r="K1065" s="73"/>
      <c r="L1065" s="73"/>
      <c r="M1065" s="73"/>
      <c r="N1065" s="73"/>
      <c r="U1065">
        <v>2018</v>
      </c>
      <c r="V1065" s="15">
        <v>43109</v>
      </c>
      <c r="W1065" t="s">
        <v>155</v>
      </c>
      <c r="X1065" t="s">
        <v>230</v>
      </c>
      <c r="Y1065" t="s">
        <v>225</v>
      </c>
      <c r="Z1065">
        <v>0</v>
      </c>
      <c r="AA1065">
        <v>0</v>
      </c>
      <c r="AB1065">
        <v>0</v>
      </c>
      <c r="AC1065">
        <v>24</v>
      </c>
      <c r="AD1065">
        <v>0</v>
      </c>
      <c r="AE1065">
        <v>0</v>
      </c>
    </row>
    <row r="1066" spans="2:31" x14ac:dyDescent="0.35">
      <c r="B1066" s="83"/>
      <c r="C1066" s="84"/>
      <c r="D1066" s="85"/>
      <c r="E1066" s="73"/>
      <c r="F1066" s="73"/>
      <c r="G1066" s="73"/>
      <c r="H1066" s="73"/>
      <c r="I1066" s="73"/>
      <c r="J1066" s="73"/>
      <c r="K1066" s="73"/>
      <c r="L1066" s="73"/>
      <c r="M1066" s="73"/>
      <c r="N1066" s="73"/>
      <c r="U1066">
        <v>2018</v>
      </c>
      <c r="V1066" s="15">
        <v>43110</v>
      </c>
      <c r="W1066" t="s">
        <v>155</v>
      </c>
      <c r="X1066" t="s">
        <v>230</v>
      </c>
      <c r="Y1066" t="s">
        <v>225</v>
      </c>
      <c r="Z1066">
        <v>0</v>
      </c>
      <c r="AA1066">
        <v>0</v>
      </c>
      <c r="AB1066">
        <v>0</v>
      </c>
      <c r="AC1066">
        <v>24</v>
      </c>
      <c r="AD1066">
        <v>0</v>
      </c>
      <c r="AE1066">
        <v>0</v>
      </c>
    </row>
    <row r="1067" spans="2:31" x14ac:dyDescent="0.35">
      <c r="B1067" s="83"/>
      <c r="C1067" s="84"/>
      <c r="D1067" s="85"/>
      <c r="E1067" s="73"/>
      <c r="F1067" s="73"/>
      <c r="G1067" s="73"/>
      <c r="H1067" s="73"/>
      <c r="I1067" s="73"/>
      <c r="J1067" s="73"/>
      <c r="K1067" s="73"/>
      <c r="L1067" s="73"/>
      <c r="M1067" s="73"/>
      <c r="N1067" s="73"/>
      <c r="U1067">
        <v>2018</v>
      </c>
      <c r="V1067" s="15">
        <v>43111</v>
      </c>
      <c r="W1067" t="s">
        <v>155</v>
      </c>
      <c r="X1067" t="s">
        <v>230</v>
      </c>
      <c r="Y1067" t="s">
        <v>225</v>
      </c>
      <c r="Z1067">
        <v>0</v>
      </c>
      <c r="AA1067">
        <v>0</v>
      </c>
      <c r="AB1067">
        <v>0</v>
      </c>
      <c r="AC1067">
        <v>24</v>
      </c>
      <c r="AD1067">
        <v>0</v>
      </c>
      <c r="AE1067">
        <v>0</v>
      </c>
    </row>
    <row r="1068" spans="2:31" x14ac:dyDescent="0.35">
      <c r="B1068" s="83"/>
      <c r="C1068" s="84"/>
      <c r="D1068" s="85"/>
      <c r="E1068" s="73"/>
      <c r="F1068" s="73"/>
      <c r="G1068" s="73"/>
      <c r="H1068" s="73"/>
      <c r="I1068" s="73"/>
      <c r="J1068" s="73"/>
      <c r="K1068" s="73"/>
      <c r="L1068" s="73"/>
      <c r="M1068" s="73"/>
      <c r="N1068" s="73"/>
      <c r="U1068">
        <v>2018</v>
      </c>
      <c r="V1068" s="15">
        <v>43112</v>
      </c>
      <c r="W1068" t="s">
        <v>155</v>
      </c>
      <c r="X1068" t="s">
        <v>230</v>
      </c>
      <c r="Y1068" t="s">
        <v>225</v>
      </c>
      <c r="Z1068">
        <v>0</v>
      </c>
      <c r="AA1068">
        <v>0</v>
      </c>
      <c r="AB1068">
        <v>0</v>
      </c>
      <c r="AC1068">
        <v>24</v>
      </c>
      <c r="AD1068">
        <v>0</v>
      </c>
      <c r="AE1068">
        <v>0</v>
      </c>
    </row>
    <row r="1069" spans="2:31" x14ac:dyDescent="0.35">
      <c r="B1069" s="83"/>
      <c r="C1069" s="84"/>
      <c r="D1069" s="85"/>
      <c r="E1069" s="73"/>
      <c r="F1069" s="73"/>
      <c r="G1069" s="73"/>
      <c r="H1069" s="73"/>
      <c r="I1069" s="73"/>
      <c r="J1069" s="73"/>
      <c r="K1069" s="73"/>
      <c r="L1069" s="73"/>
      <c r="M1069" s="73"/>
      <c r="N1069" s="73"/>
      <c r="U1069">
        <v>2018</v>
      </c>
      <c r="V1069" s="15">
        <v>43113</v>
      </c>
      <c r="W1069" t="s">
        <v>155</v>
      </c>
      <c r="X1069" t="s">
        <v>230</v>
      </c>
      <c r="Y1069" t="s">
        <v>225</v>
      </c>
      <c r="Z1069">
        <v>0</v>
      </c>
      <c r="AA1069">
        <v>0</v>
      </c>
      <c r="AB1069">
        <v>0</v>
      </c>
      <c r="AC1069">
        <v>24</v>
      </c>
      <c r="AD1069">
        <v>0</v>
      </c>
      <c r="AE1069">
        <v>0</v>
      </c>
    </row>
    <row r="1070" spans="2:31" x14ac:dyDescent="0.35">
      <c r="B1070" s="83"/>
      <c r="C1070" s="84"/>
      <c r="D1070" s="85"/>
      <c r="E1070" s="73"/>
      <c r="F1070" s="73"/>
      <c r="G1070" s="73"/>
      <c r="H1070" s="73"/>
      <c r="I1070" s="73"/>
      <c r="J1070" s="73"/>
      <c r="K1070" s="73"/>
      <c r="L1070" s="73"/>
      <c r="M1070" s="73"/>
      <c r="N1070" s="73"/>
      <c r="U1070">
        <v>2018</v>
      </c>
      <c r="V1070" s="15">
        <v>43114</v>
      </c>
      <c r="W1070" t="s">
        <v>155</v>
      </c>
      <c r="X1070" t="s">
        <v>230</v>
      </c>
      <c r="Y1070" t="s">
        <v>225</v>
      </c>
      <c r="Z1070">
        <v>0</v>
      </c>
      <c r="AA1070">
        <v>0</v>
      </c>
      <c r="AB1070">
        <v>0</v>
      </c>
      <c r="AC1070">
        <v>24</v>
      </c>
      <c r="AD1070">
        <v>0</v>
      </c>
      <c r="AE1070">
        <v>0</v>
      </c>
    </row>
    <row r="1071" spans="2:31" x14ac:dyDescent="0.35">
      <c r="B1071" s="83"/>
      <c r="C1071" s="84"/>
      <c r="D1071" s="85"/>
      <c r="E1071" s="73"/>
      <c r="F1071" s="73"/>
      <c r="G1071" s="73"/>
      <c r="H1071" s="73"/>
      <c r="I1071" s="73"/>
      <c r="J1071" s="73"/>
      <c r="K1071" s="73"/>
      <c r="L1071" s="73"/>
      <c r="M1071" s="73"/>
      <c r="N1071" s="73"/>
      <c r="U1071">
        <v>2018</v>
      </c>
      <c r="V1071" s="15">
        <v>43115</v>
      </c>
      <c r="W1071" t="s">
        <v>155</v>
      </c>
      <c r="X1071" t="s">
        <v>230</v>
      </c>
      <c r="Y1071" t="s">
        <v>225</v>
      </c>
      <c r="Z1071">
        <v>0</v>
      </c>
      <c r="AA1071">
        <v>0</v>
      </c>
      <c r="AB1071">
        <v>0</v>
      </c>
      <c r="AC1071">
        <v>24</v>
      </c>
      <c r="AD1071">
        <v>0</v>
      </c>
      <c r="AE1071">
        <v>0</v>
      </c>
    </row>
    <row r="1072" spans="2:31" x14ac:dyDescent="0.35">
      <c r="B1072" s="83"/>
      <c r="C1072" s="84"/>
      <c r="D1072" s="85"/>
      <c r="E1072" s="73"/>
      <c r="F1072" s="73"/>
      <c r="G1072" s="73"/>
      <c r="H1072" s="73"/>
      <c r="I1072" s="73"/>
      <c r="J1072" s="73"/>
      <c r="K1072" s="73"/>
      <c r="L1072" s="73"/>
      <c r="M1072" s="73"/>
      <c r="N1072" s="73"/>
      <c r="U1072">
        <v>2018</v>
      </c>
      <c r="V1072" s="15">
        <v>43116</v>
      </c>
      <c r="W1072" t="s">
        <v>155</v>
      </c>
      <c r="X1072" t="s">
        <v>230</v>
      </c>
      <c r="Y1072" t="s">
        <v>225</v>
      </c>
      <c r="Z1072">
        <v>0</v>
      </c>
      <c r="AA1072">
        <v>0</v>
      </c>
      <c r="AB1072">
        <v>0</v>
      </c>
      <c r="AC1072">
        <v>24</v>
      </c>
      <c r="AD1072">
        <v>0</v>
      </c>
      <c r="AE1072">
        <v>0</v>
      </c>
    </row>
    <row r="1073" spans="2:31" x14ac:dyDescent="0.35">
      <c r="B1073" s="83"/>
      <c r="C1073" s="84"/>
      <c r="D1073" s="85"/>
      <c r="E1073" s="73"/>
      <c r="F1073" s="73"/>
      <c r="G1073" s="73"/>
      <c r="H1073" s="73"/>
      <c r="I1073" s="73"/>
      <c r="J1073" s="73"/>
      <c r="K1073" s="73"/>
      <c r="L1073" s="73"/>
      <c r="M1073" s="73"/>
      <c r="N1073" s="73"/>
      <c r="U1073">
        <v>2018</v>
      </c>
      <c r="V1073" s="15">
        <v>43117</v>
      </c>
      <c r="W1073" t="s">
        <v>155</v>
      </c>
      <c r="X1073" t="s">
        <v>230</v>
      </c>
      <c r="Y1073" t="s">
        <v>225</v>
      </c>
      <c r="Z1073">
        <v>0</v>
      </c>
      <c r="AA1073">
        <v>0</v>
      </c>
      <c r="AB1073">
        <v>0</v>
      </c>
      <c r="AC1073">
        <v>24</v>
      </c>
      <c r="AD1073">
        <v>0</v>
      </c>
      <c r="AE1073">
        <v>0</v>
      </c>
    </row>
    <row r="1074" spans="2:31" x14ac:dyDescent="0.35">
      <c r="B1074" s="83"/>
      <c r="C1074" s="84"/>
      <c r="D1074" s="85"/>
      <c r="E1074" s="73"/>
      <c r="F1074" s="73"/>
      <c r="G1074" s="73"/>
      <c r="H1074" s="73"/>
      <c r="I1074" s="73"/>
      <c r="J1074" s="73"/>
      <c r="K1074" s="73"/>
      <c r="L1074" s="73"/>
      <c r="M1074" s="73"/>
      <c r="N1074" s="73"/>
      <c r="U1074">
        <v>2018</v>
      </c>
      <c r="V1074" s="15">
        <v>43118</v>
      </c>
      <c r="W1074" t="s">
        <v>155</v>
      </c>
      <c r="X1074" t="s">
        <v>230</v>
      </c>
      <c r="Y1074" t="s">
        <v>225</v>
      </c>
      <c r="Z1074">
        <v>0</v>
      </c>
      <c r="AA1074">
        <v>0</v>
      </c>
      <c r="AB1074">
        <v>0</v>
      </c>
      <c r="AC1074">
        <v>24</v>
      </c>
      <c r="AD1074">
        <v>0</v>
      </c>
      <c r="AE1074">
        <v>0</v>
      </c>
    </row>
    <row r="1075" spans="2:31" x14ac:dyDescent="0.35">
      <c r="B1075" s="83"/>
      <c r="C1075" s="84"/>
      <c r="D1075" s="85"/>
      <c r="E1075" s="73"/>
      <c r="F1075" s="73"/>
      <c r="G1075" s="73"/>
      <c r="H1075" s="73"/>
      <c r="I1075" s="73"/>
      <c r="J1075" s="73"/>
      <c r="K1075" s="73"/>
      <c r="L1075" s="73"/>
      <c r="M1075" s="73"/>
      <c r="N1075" s="73"/>
      <c r="U1075">
        <v>2018</v>
      </c>
      <c r="V1075" s="15">
        <v>43119</v>
      </c>
      <c r="W1075" t="s">
        <v>155</v>
      </c>
      <c r="X1075" t="s">
        <v>230</v>
      </c>
      <c r="Y1075" t="s">
        <v>225</v>
      </c>
      <c r="Z1075">
        <v>0</v>
      </c>
      <c r="AA1075">
        <v>0</v>
      </c>
      <c r="AB1075">
        <v>0</v>
      </c>
      <c r="AC1075">
        <v>24</v>
      </c>
      <c r="AD1075">
        <v>0</v>
      </c>
      <c r="AE1075">
        <v>0</v>
      </c>
    </row>
    <row r="1076" spans="2:31" x14ac:dyDescent="0.35">
      <c r="B1076" s="83"/>
      <c r="C1076" s="84"/>
      <c r="D1076" s="85"/>
      <c r="E1076" s="73"/>
      <c r="F1076" s="73"/>
      <c r="G1076" s="73"/>
      <c r="H1076" s="73"/>
      <c r="I1076" s="73"/>
      <c r="J1076" s="73"/>
      <c r="K1076" s="73"/>
      <c r="L1076" s="73"/>
      <c r="M1076" s="73"/>
      <c r="N1076" s="73"/>
      <c r="U1076">
        <v>2018</v>
      </c>
      <c r="V1076" s="15">
        <v>43120</v>
      </c>
      <c r="W1076" t="s">
        <v>155</v>
      </c>
      <c r="X1076" t="s">
        <v>230</v>
      </c>
      <c r="Y1076" t="s">
        <v>225</v>
      </c>
      <c r="Z1076">
        <v>0</v>
      </c>
      <c r="AA1076">
        <v>0</v>
      </c>
      <c r="AB1076">
        <v>0</v>
      </c>
      <c r="AC1076">
        <v>24</v>
      </c>
      <c r="AD1076">
        <v>0</v>
      </c>
      <c r="AE1076">
        <v>0</v>
      </c>
    </row>
    <row r="1077" spans="2:31" x14ac:dyDescent="0.35">
      <c r="B1077" s="83"/>
      <c r="C1077" s="84"/>
      <c r="D1077" s="85"/>
      <c r="E1077" s="73"/>
      <c r="F1077" s="73"/>
      <c r="G1077" s="73"/>
      <c r="H1077" s="73"/>
      <c r="I1077" s="73"/>
      <c r="J1077" s="73"/>
      <c r="K1077" s="73"/>
      <c r="L1077" s="73"/>
      <c r="M1077" s="73"/>
      <c r="N1077" s="73"/>
      <c r="U1077">
        <v>2018</v>
      </c>
      <c r="V1077" s="15">
        <v>43121</v>
      </c>
      <c r="W1077" t="s">
        <v>155</v>
      </c>
      <c r="X1077" t="s">
        <v>230</v>
      </c>
      <c r="Y1077" t="s">
        <v>225</v>
      </c>
      <c r="Z1077">
        <v>0</v>
      </c>
      <c r="AA1077">
        <v>0</v>
      </c>
      <c r="AB1077">
        <v>0</v>
      </c>
      <c r="AC1077">
        <v>24</v>
      </c>
      <c r="AD1077">
        <v>0</v>
      </c>
      <c r="AE1077">
        <v>0</v>
      </c>
    </row>
    <row r="1078" spans="2:31" x14ac:dyDescent="0.35">
      <c r="B1078" s="83"/>
      <c r="C1078" s="84"/>
      <c r="D1078" s="85"/>
      <c r="E1078" s="73"/>
      <c r="F1078" s="73"/>
      <c r="G1078" s="73"/>
      <c r="H1078" s="73"/>
      <c r="I1078" s="73"/>
      <c r="J1078" s="73"/>
      <c r="K1078" s="73"/>
      <c r="L1078" s="73"/>
      <c r="M1078" s="73"/>
      <c r="N1078" s="73"/>
      <c r="U1078">
        <v>2018</v>
      </c>
      <c r="V1078" s="15">
        <v>43122</v>
      </c>
      <c r="W1078" t="s">
        <v>155</v>
      </c>
      <c r="X1078" t="s">
        <v>230</v>
      </c>
      <c r="Y1078" t="s">
        <v>225</v>
      </c>
      <c r="Z1078">
        <v>0</v>
      </c>
      <c r="AA1078">
        <v>0</v>
      </c>
      <c r="AB1078">
        <v>0</v>
      </c>
      <c r="AC1078">
        <v>24</v>
      </c>
      <c r="AD1078">
        <v>0</v>
      </c>
      <c r="AE1078">
        <v>0</v>
      </c>
    </row>
    <row r="1079" spans="2:31" x14ac:dyDescent="0.35">
      <c r="B1079" s="83"/>
      <c r="C1079" s="84"/>
      <c r="D1079" s="85"/>
      <c r="E1079" s="73"/>
      <c r="F1079" s="73"/>
      <c r="G1079" s="73"/>
      <c r="H1079" s="73"/>
      <c r="I1079" s="73"/>
      <c r="J1079" s="73"/>
      <c r="K1079" s="73"/>
      <c r="L1079" s="73"/>
      <c r="M1079" s="73"/>
      <c r="N1079" s="73"/>
      <c r="U1079">
        <v>2018</v>
      </c>
      <c r="V1079" s="15">
        <v>43123</v>
      </c>
      <c r="W1079" t="s">
        <v>155</v>
      </c>
      <c r="X1079" t="s">
        <v>230</v>
      </c>
      <c r="Y1079" t="s">
        <v>225</v>
      </c>
      <c r="Z1079">
        <v>0</v>
      </c>
      <c r="AA1079">
        <v>0</v>
      </c>
      <c r="AB1079">
        <v>0</v>
      </c>
      <c r="AC1079">
        <v>24</v>
      </c>
      <c r="AD1079">
        <v>0</v>
      </c>
      <c r="AE1079">
        <v>0</v>
      </c>
    </row>
    <row r="1080" spans="2:31" x14ac:dyDescent="0.35">
      <c r="B1080" s="83"/>
      <c r="C1080" s="84"/>
      <c r="D1080" s="85"/>
      <c r="E1080" s="73"/>
      <c r="F1080" s="73"/>
      <c r="G1080" s="73"/>
      <c r="H1080" s="73"/>
      <c r="I1080" s="73"/>
      <c r="J1080" s="73"/>
      <c r="K1080" s="73"/>
      <c r="L1080" s="73"/>
      <c r="M1080" s="73"/>
      <c r="N1080" s="73"/>
      <c r="U1080">
        <v>2018</v>
      </c>
      <c r="V1080" s="15">
        <v>43124</v>
      </c>
      <c r="W1080" t="s">
        <v>155</v>
      </c>
      <c r="X1080" t="s">
        <v>230</v>
      </c>
      <c r="Y1080" t="s">
        <v>225</v>
      </c>
      <c r="Z1080">
        <v>0</v>
      </c>
      <c r="AA1080">
        <v>0</v>
      </c>
      <c r="AB1080">
        <v>0</v>
      </c>
      <c r="AC1080">
        <v>24</v>
      </c>
      <c r="AD1080">
        <v>0</v>
      </c>
      <c r="AE1080">
        <v>0</v>
      </c>
    </row>
    <row r="1081" spans="2:31" x14ac:dyDescent="0.35">
      <c r="B1081" s="83"/>
      <c r="C1081" s="84"/>
      <c r="D1081" s="85"/>
      <c r="E1081" s="73"/>
      <c r="F1081" s="73"/>
      <c r="G1081" s="73"/>
      <c r="H1081" s="73"/>
      <c r="I1081" s="73"/>
      <c r="J1081" s="73"/>
      <c r="K1081" s="73"/>
      <c r="L1081" s="73"/>
      <c r="M1081" s="73"/>
      <c r="N1081" s="73"/>
      <c r="U1081">
        <v>2018</v>
      </c>
      <c r="V1081" s="15">
        <v>43125</v>
      </c>
      <c r="W1081" t="s">
        <v>155</v>
      </c>
      <c r="X1081" t="s">
        <v>230</v>
      </c>
      <c r="Y1081" t="s">
        <v>225</v>
      </c>
      <c r="Z1081">
        <v>0</v>
      </c>
      <c r="AA1081">
        <v>0</v>
      </c>
      <c r="AB1081">
        <v>0</v>
      </c>
      <c r="AC1081">
        <v>24</v>
      </c>
      <c r="AD1081">
        <v>0</v>
      </c>
      <c r="AE1081">
        <v>0</v>
      </c>
    </row>
    <row r="1082" spans="2:31" x14ac:dyDescent="0.35">
      <c r="B1082" s="83"/>
      <c r="C1082" s="84"/>
      <c r="D1082" s="85"/>
      <c r="E1082" s="73"/>
      <c r="F1082" s="73"/>
      <c r="G1082" s="73"/>
      <c r="H1082" s="73"/>
      <c r="I1082" s="73"/>
      <c r="J1082" s="73"/>
      <c r="K1082" s="73"/>
      <c r="L1082" s="73"/>
      <c r="M1082" s="73"/>
      <c r="N1082" s="73"/>
      <c r="U1082">
        <v>2018</v>
      </c>
      <c r="V1082" s="15">
        <v>43126</v>
      </c>
      <c r="W1082" t="s">
        <v>155</v>
      </c>
      <c r="X1082" t="s">
        <v>230</v>
      </c>
      <c r="Y1082" t="s">
        <v>225</v>
      </c>
      <c r="Z1082">
        <v>0</v>
      </c>
      <c r="AA1082">
        <v>0</v>
      </c>
      <c r="AB1082">
        <v>0</v>
      </c>
      <c r="AC1082">
        <v>24</v>
      </c>
      <c r="AD1082">
        <v>0</v>
      </c>
      <c r="AE1082">
        <v>0</v>
      </c>
    </row>
    <row r="1083" spans="2:31" x14ac:dyDescent="0.35">
      <c r="B1083" s="83"/>
      <c r="C1083" s="84"/>
      <c r="D1083" s="85"/>
      <c r="E1083" s="73"/>
      <c r="F1083" s="73"/>
      <c r="G1083" s="73"/>
      <c r="H1083" s="73"/>
      <c r="I1083" s="73"/>
      <c r="J1083" s="73"/>
      <c r="K1083" s="73"/>
      <c r="L1083" s="73"/>
      <c r="M1083" s="73"/>
      <c r="N1083" s="73"/>
      <c r="U1083">
        <v>2018</v>
      </c>
      <c r="V1083" s="15">
        <v>43127</v>
      </c>
      <c r="W1083" t="s">
        <v>155</v>
      </c>
      <c r="X1083" t="s">
        <v>230</v>
      </c>
      <c r="Y1083" t="s">
        <v>225</v>
      </c>
      <c r="Z1083">
        <v>0</v>
      </c>
      <c r="AA1083">
        <v>0</v>
      </c>
      <c r="AB1083">
        <v>0</v>
      </c>
      <c r="AC1083">
        <v>24</v>
      </c>
      <c r="AD1083">
        <v>0</v>
      </c>
      <c r="AE1083">
        <v>0</v>
      </c>
    </row>
    <row r="1084" spans="2:31" x14ac:dyDescent="0.35">
      <c r="B1084" s="83"/>
      <c r="C1084" s="84"/>
      <c r="D1084" s="85"/>
      <c r="E1084" s="73"/>
      <c r="F1084" s="73"/>
      <c r="G1084" s="73"/>
      <c r="H1084" s="73"/>
      <c r="I1084" s="73"/>
      <c r="J1084" s="73"/>
      <c r="K1084" s="73"/>
      <c r="L1084" s="73"/>
      <c r="M1084" s="73"/>
      <c r="N1084" s="73"/>
      <c r="U1084">
        <v>2018</v>
      </c>
      <c r="V1084" s="15">
        <v>43128</v>
      </c>
      <c r="W1084" t="s">
        <v>155</v>
      </c>
      <c r="X1084" t="s">
        <v>230</v>
      </c>
      <c r="Y1084" t="s">
        <v>225</v>
      </c>
      <c r="Z1084">
        <v>0</v>
      </c>
      <c r="AA1084">
        <v>0</v>
      </c>
      <c r="AB1084">
        <v>0</v>
      </c>
      <c r="AC1084">
        <v>24</v>
      </c>
      <c r="AD1084">
        <v>0</v>
      </c>
      <c r="AE1084">
        <v>0</v>
      </c>
    </row>
    <row r="1085" spans="2:31" x14ac:dyDescent="0.35">
      <c r="B1085" s="83"/>
      <c r="C1085" s="84"/>
      <c r="D1085" s="85"/>
      <c r="E1085" s="73"/>
      <c r="F1085" s="73"/>
      <c r="G1085" s="73"/>
      <c r="H1085" s="73"/>
      <c r="I1085" s="73"/>
      <c r="J1085" s="73"/>
      <c r="K1085" s="73"/>
      <c r="L1085" s="73"/>
      <c r="M1085" s="73"/>
      <c r="N1085" s="73"/>
      <c r="U1085">
        <v>2018</v>
      </c>
      <c r="V1085" s="15">
        <v>43129</v>
      </c>
      <c r="W1085" t="s">
        <v>155</v>
      </c>
      <c r="X1085" t="s">
        <v>230</v>
      </c>
      <c r="Y1085" t="s">
        <v>225</v>
      </c>
      <c r="Z1085">
        <v>0</v>
      </c>
      <c r="AA1085">
        <v>0</v>
      </c>
      <c r="AB1085">
        <v>0</v>
      </c>
      <c r="AC1085">
        <v>24</v>
      </c>
      <c r="AD1085">
        <v>0</v>
      </c>
      <c r="AE1085">
        <v>0</v>
      </c>
    </row>
    <row r="1086" spans="2:31" x14ac:dyDescent="0.35">
      <c r="B1086" s="83"/>
      <c r="C1086" s="84"/>
      <c r="D1086" s="85"/>
      <c r="E1086" s="73"/>
      <c r="F1086" s="73"/>
      <c r="G1086" s="73"/>
      <c r="H1086" s="73"/>
      <c r="I1086" s="73"/>
      <c r="J1086" s="73"/>
      <c r="K1086" s="73"/>
      <c r="L1086" s="73"/>
      <c r="M1086" s="73"/>
      <c r="N1086" s="73"/>
      <c r="U1086">
        <v>2018</v>
      </c>
      <c r="V1086" s="15">
        <v>43130</v>
      </c>
      <c r="W1086" t="s">
        <v>155</v>
      </c>
      <c r="X1086" t="s">
        <v>230</v>
      </c>
      <c r="Y1086" t="s">
        <v>225</v>
      </c>
      <c r="Z1086">
        <v>0</v>
      </c>
      <c r="AA1086">
        <v>0</v>
      </c>
      <c r="AB1086">
        <v>0</v>
      </c>
      <c r="AC1086">
        <v>24</v>
      </c>
      <c r="AD1086">
        <v>0</v>
      </c>
      <c r="AE1086">
        <v>0</v>
      </c>
    </row>
    <row r="1087" spans="2:31" x14ac:dyDescent="0.35">
      <c r="B1087" s="83"/>
      <c r="C1087" s="84"/>
      <c r="D1087" s="85"/>
      <c r="E1087" s="73"/>
      <c r="F1087" s="73"/>
      <c r="G1087" s="73"/>
      <c r="H1087" s="73"/>
      <c r="I1087" s="73"/>
      <c r="J1087" s="73"/>
      <c r="K1087" s="73"/>
      <c r="L1087" s="73"/>
      <c r="M1087" s="73"/>
      <c r="N1087" s="73"/>
      <c r="U1087">
        <v>2018</v>
      </c>
      <c r="V1087" s="15">
        <v>43131</v>
      </c>
      <c r="W1087" t="s">
        <v>155</v>
      </c>
      <c r="X1087" t="s">
        <v>230</v>
      </c>
      <c r="Y1087" t="s">
        <v>225</v>
      </c>
      <c r="Z1087">
        <v>0</v>
      </c>
      <c r="AA1087">
        <v>0</v>
      </c>
      <c r="AB1087">
        <v>0</v>
      </c>
      <c r="AC1087">
        <v>24</v>
      </c>
      <c r="AD1087">
        <v>0</v>
      </c>
      <c r="AE1087">
        <v>0</v>
      </c>
    </row>
    <row r="1088" spans="2:31" x14ac:dyDescent="0.35">
      <c r="B1088" s="83"/>
      <c r="C1088" s="84"/>
      <c r="D1088" s="85"/>
      <c r="E1088" s="73"/>
      <c r="F1088" s="73"/>
      <c r="G1088" s="73"/>
      <c r="H1088" s="73"/>
      <c r="I1088" s="73"/>
      <c r="J1088" s="73"/>
      <c r="K1088" s="73"/>
      <c r="L1088" s="73"/>
      <c r="M1088" s="73"/>
      <c r="N1088" s="73"/>
      <c r="U1088">
        <v>2018</v>
      </c>
      <c r="V1088" s="15">
        <v>43132</v>
      </c>
      <c r="W1088" t="s">
        <v>156</v>
      </c>
      <c r="X1088" t="s">
        <v>230</v>
      </c>
      <c r="Y1088" t="s">
        <v>225</v>
      </c>
      <c r="Z1088">
        <v>0</v>
      </c>
      <c r="AA1088">
        <v>0</v>
      </c>
      <c r="AB1088">
        <v>0</v>
      </c>
      <c r="AC1088">
        <v>24</v>
      </c>
      <c r="AD1088">
        <v>0</v>
      </c>
      <c r="AE1088">
        <v>0</v>
      </c>
    </row>
    <row r="1089" spans="2:31" x14ac:dyDescent="0.35">
      <c r="B1089" s="83"/>
      <c r="C1089" s="84"/>
      <c r="D1089" s="85"/>
      <c r="E1089" s="73"/>
      <c r="F1089" s="73"/>
      <c r="G1089" s="73"/>
      <c r="H1089" s="73"/>
      <c r="I1089" s="73"/>
      <c r="J1089" s="73"/>
      <c r="K1089" s="73"/>
      <c r="L1089" s="73"/>
      <c r="M1089" s="73"/>
      <c r="N1089" s="73"/>
      <c r="U1089">
        <v>2018</v>
      </c>
      <c r="V1089" s="15">
        <v>43133</v>
      </c>
      <c r="W1089" t="s">
        <v>156</v>
      </c>
      <c r="X1089" t="s">
        <v>230</v>
      </c>
      <c r="Y1089" t="s">
        <v>225</v>
      </c>
      <c r="Z1089">
        <v>0</v>
      </c>
      <c r="AA1089">
        <v>0</v>
      </c>
      <c r="AB1089">
        <v>0</v>
      </c>
      <c r="AC1089">
        <v>24</v>
      </c>
      <c r="AD1089">
        <v>0</v>
      </c>
      <c r="AE1089">
        <v>0</v>
      </c>
    </row>
    <row r="1090" spans="2:31" x14ac:dyDescent="0.35">
      <c r="B1090" s="83"/>
      <c r="C1090" s="84"/>
      <c r="D1090" s="85"/>
      <c r="E1090" s="73"/>
      <c r="F1090" s="73"/>
      <c r="G1090" s="73"/>
      <c r="H1090" s="73"/>
      <c r="I1090" s="73"/>
      <c r="J1090" s="73"/>
      <c r="K1090" s="73"/>
      <c r="L1090" s="73"/>
      <c r="M1090" s="73"/>
      <c r="N1090" s="73"/>
      <c r="U1090">
        <v>2018</v>
      </c>
      <c r="V1090" s="15">
        <v>43134</v>
      </c>
      <c r="W1090" t="s">
        <v>156</v>
      </c>
      <c r="X1090" t="s">
        <v>230</v>
      </c>
      <c r="Y1090" t="s">
        <v>225</v>
      </c>
      <c r="Z1090">
        <v>0</v>
      </c>
      <c r="AA1090">
        <v>0</v>
      </c>
      <c r="AB1090">
        <v>0</v>
      </c>
      <c r="AC1090">
        <v>24</v>
      </c>
      <c r="AD1090">
        <v>0</v>
      </c>
      <c r="AE1090">
        <v>0</v>
      </c>
    </row>
    <row r="1091" spans="2:31" x14ac:dyDescent="0.35">
      <c r="B1091" s="83"/>
      <c r="C1091" s="84"/>
      <c r="D1091" s="85"/>
      <c r="E1091" s="73"/>
      <c r="F1091" s="73"/>
      <c r="G1091" s="73"/>
      <c r="H1091" s="73"/>
      <c r="I1091" s="73"/>
      <c r="J1091" s="73"/>
      <c r="K1091" s="73"/>
      <c r="L1091" s="73"/>
      <c r="M1091" s="73"/>
      <c r="N1091" s="73"/>
      <c r="U1091">
        <v>2018</v>
      </c>
      <c r="V1091" s="15">
        <v>43135</v>
      </c>
      <c r="W1091" t="s">
        <v>156</v>
      </c>
      <c r="X1091" t="s">
        <v>230</v>
      </c>
      <c r="Y1091" t="s">
        <v>225</v>
      </c>
      <c r="Z1091">
        <v>0</v>
      </c>
      <c r="AA1091">
        <v>0</v>
      </c>
      <c r="AB1091">
        <v>0</v>
      </c>
      <c r="AC1091">
        <v>24</v>
      </c>
      <c r="AD1091">
        <v>0</v>
      </c>
      <c r="AE1091">
        <v>0</v>
      </c>
    </row>
    <row r="1092" spans="2:31" x14ac:dyDescent="0.35">
      <c r="B1092" s="83"/>
      <c r="C1092" s="84"/>
      <c r="D1092" s="85"/>
      <c r="E1092" s="73"/>
      <c r="F1092" s="73"/>
      <c r="G1092" s="73"/>
      <c r="H1092" s="73"/>
      <c r="I1092" s="73"/>
      <c r="J1092" s="73"/>
      <c r="K1092" s="73"/>
      <c r="L1092" s="73"/>
      <c r="M1092" s="73"/>
      <c r="N1092" s="73"/>
      <c r="U1092">
        <v>2018</v>
      </c>
      <c r="V1092" s="15">
        <v>43136</v>
      </c>
      <c r="W1092" t="s">
        <v>156</v>
      </c>
      <c r="X1092" t="s">
        <v>230</v>
      </c>
      <c r="Y1092" t="s">
        <v>225</v>
      </c>
      <c r="Z1092">
        <v>0</v>
      </c>
      <c r="AA1092">
        <v>0</v>
      </c>
      <c r="AB1092">
        <v>0</v>
      </c>
      <c r="AC1092">
        <v>24</v>
      </c>
      <c r="AD1092">
        <v>0</v>
      </c>
      <c r="AE1092">
        <v>0</v>
      </c>
    </row>
    <row r="1093" spans="2:31" x14ac:dyDescent="0.35">
      <c r="B1093" s="83"/>
      <c r="C1093" s="84"/>
      <c r="D1093" s="85"/>
      <c r="E1093" s="73"/>
      <c r="F1093" s="73"/>
      <c r="G1093" s="73"/>
      <c r="H1093" s="73"/>
      <c r="I1093" s="73"/>
      <c r="J1093" s="73"/>
      <c r="K1093" s="73"/>
      <c r="L1093" s="73"/>
      <c r="M1093" s="73"/>
      <c r="N1093" s="73"/>
      <c r="U1093">
        <v>2018</v>
      </c>
      <c r="V1093" s="15">
        <v>43137</v>
      </c>
      <c r="W1093" t="s">
        <v>156</v>
      </c>
      <c r="X1093" t="s">
        <v>230</v>
      </c>
      <c r="Y1093" t="s">
        <v>225</v>
      </c>
      <c r="Z1093">
        <v>0</v>
      </c>
      <c r="AA1093">
        <v>0</v>
      </c>
      <c r="AB1093">
        <v>0</v>
      </c>
      <c r="AC1093">
        <v>24</v>
      </c>
      <c r="AD1093">
        <v>0</v>
      </c>
      <c r="AE1093">
        <v>0</v>
      </c>
    </row>
    <row r="1094" spans="2:31" x14ac:dyDescent="0.35">
      <c r="B1094" s="83"/>
      <c r="C1094" s="84"/>
      <c r="D1094" s="85"/>
      <c r="E1094" s="73"/>
      <c r="F1094" s="73"/>
      <c r="G1094" s="73"/>
      <c r="H1094" s="73"/>
      <c r="I1094" s="73"/>
      <c r="J1094" s="73"/>
      <c r="K1094" s="73"/>
      <c r="L1094" s="73"/>
      <c r="M1094" s="73"/>
      <c r="N1094" s="73"/>
      <c r="U1094">
        <v>2018</v>
      </c>
      <c r="V1094" s="15">
        <v>43138</v>
      </c>
      <c r="W1094" t="s">
        <v>156</v>
      </c>
      <c r="X1094" t="s">
        <v>230</v>
      </c>
      <c r="Y1094" t="s">
        <v>225</v>
      </c>
      <c r="Z1094">
        <v>0</v>
      </c>
      <c r="AA1094">
        <v>0</v>
      </c>
      <c r="AB1094">
        <v>0</v>
      </c>
      <c r="AC1094">
        <v>24</v>
      </c>
      <c r="AD1094">
        <v>0</v>
      </c>
      <c r="AE1094">
        <v>0</v>
      </c>
    </row>
    <row r="1095" spans="2:31" x14ac:dyDescent="0.35">
      <c r="B1095" s="83"/>
      <c r="C1095" s="84"/>
      <c r="D1095" s="85"/>
      <c r="E1095" s="73"/>
      <c r="F1095" s="73"/>
      <c r="G1095" s="73"/>
      <c r="H1095" s="73"/>
      <c r="I1095" s="73"/>
      <c r="J1095" s="73"/>
      <c r="K1095" s="73"/>
      <c r="L1095" s="73"/>
      <c r="M1095" s="73"/>
      <c r="N1095" s="73"/>
      <c r="U1095">
        <v>2018</v>
      </c>
      <c r="V1095" s="15">
        <v>43139</v>
      </c>
      <c r="W1095" t="s">
        <v>156</v>
      </c>
      <c r="X1095" t="s">
        <v>230</v>
      </c>
      <c r="Y1095" t="s">
        <v>225</v>
      </c>
      <c r="Z1095">
        <v>0</v>
      </c>
      <c r="AA1095">
        <v>0</v>
      </c>
      <c r="AB1095">
        <v>0</v>
      </c>
      <c r="AC1095">
        <v>24</v>
      </c>
      <c r="AD1095">
        <v>0</v>
      </c>
      <c r="AE1095">
        <v>0</v>
      </c>
    </row>
    <row r="1096" spans="2:31" x14ac:dyDescent="0.35">
      <c r="B1096" s="83"/>
      <c r="C1096" s="84"/>
      <c r="D1096" s="85"/>
      <c r="E1096" s="73"/>
      <c r="F1096" s="73"/>
      <c r="G1096" s="73"/>
      <c r="H1096" s="73"/>
      <c r="I1096" s="73"/>
      <c r="J1096" s="73"/>
      <c r="K1096" s="73"/>
      <c r="L1096" s="73"/>
      <c r="M1096" s="73"/>
      <c r="N1096" s="73"/>
      <c r="U1096">
        <v>2018</v>
      </c>
      <c r="V1096" s="15">
        <v>43140</v>
      </c>
      <c r="W1096" t="s">
        <v>156</v>
      </c>
      <c r="X1096" t="s">
        <v>230</v>
      </c>
      <c r="Y1096" t="s">
        <v>225</v>
      </c>
      <c r="Z1096">
        <v>0</v>
      </c>
      <c r="AA1096">
        <v>0</v>
      </c>
      <c r="AB1096">
        <v>0</v>
      </c>
      <c r="AC1096">
        <v>24</v>
      </c>
      <c r="AD1096">
        <v>0</v>
      </c>
      <c r="AE1096">
        <v>0</v>
      </c>
    </row>
    <row r="1097" spans="2:31" x14ac:dyDescent="0.35">
      <c r="B1097" s="83"/>
      <c r="C1097" s="84"/>
      <c r="D1097" s="85"/>
      <c r="E1097" s="73"/>
      <c r="F1097" s="73"/>
      <c r="G1097" s="73"/>
      <c r="H1097" s="73"/>
      <c r="I1097" s="73"/>
      <c r="J1097" s="73"/>
      <c r="K1097" s="73"/>
      <c r="L1097" s="73"/>
      <c r="M1097" s="73"/>
      <c r="N1097" s="73"/>
      <c r="U1097">
        <v>2018</v>
      </c>
      <c r="V1097" s="15">
        <v>43141</v>
      </c>
      <c r="W1097" t="s">
        <v>156</v>
      </c>
      <c r="X1097" t="s">
        <v>230</v>
      </c>
      <c r="Y1097" t="s">
        <v>225</v>
      </c>
      <c r="Z1097">
        <v>0</v>
      </c>
      <c r="AA1097">
        <v>0</v>
      </c>
      <c r="AB1097">
        <v>0</v>
      </c>
      <c r="AC1097">
        <v>24</v>
      </c>
      <c r="AD1097">
        <v>0</v>
      </c>
      <c r="AE1097">
        <v>0</v>
      </c>
    </row>
    <row r="1098" spans="2:31" x14ac:dyDescent="0.35">
      <c r="B1098" s="83"/>
      <c r="C1098" s="84"/>
      <c r="D1098" s="85"/>
      <c r="E1098" s="73"/>
      <c r="F1098" s="73"/>
      <c r="G1098" s="73"/>
      <c r="H1098" s="73"/>
      <c r="I1098" s="73"/>
      <c r="J1098" s="73"/>
      <c r="K1098" s="73"/>
      <c r="L1098" s="73"/>
      <c r="M1098" s="73"/>
      <c r="N1098" s="73"/>
      <c r="U1098">
        <v>2018</v>
      </c>
      <c r="V1098" s="15">
        <v>43142</v>
      </c>
      <c r="W1098" t="s">
        <v>156</v>
      </c>
      <c r="X1098" t="s">
        <v>230</v>
      </c>
      <c r="Y1098" t="s">
        <v>225</v>
      </c>
      <c r="Z1098">
        <v>0</v>
      </c>
      <c r="AA1098">
        <v>0</v>
      </c>
      <c r="AB1098">
        <v>0</v>
      </c>
      <c r="AC1098">
        <v>24</v>
      </c>
      <c r="AD1098">
        <v>0</v>
      </c>
      <c r="AE1098">
        <v>0</v>
      </c>
    </row>
    <row r="1099" spans="2:31" x14ac:dyDescent="0.35">
      <c r="B1099" s="83"/>
      <c r="C1099" s="84"/>
      <c r="D1099" s="85"/>
      <c r="E1099" s="73"/>
      <c r="F1099" s="73"/>
      <c r="G1099" s="73"/>
      <c r="H1099" s="73"/>
      <c r="I1099" s="73"/>
      <c r="J1099" s="73"/>
      <c r="K1099" s="73"/>
      <c r="L1099" s="73"/>
      <c r="M1099" s="73"/>
      <c r="N1099" s="73"/>
      <c r="U1099">
        <v>2018</v>
      </c>
      <c r="V1099" s="15">
        <v>43143</v>
      </c>
      <c r="W1099" t="s">
        <v>156</v>
      </c>
      <c r="X1099" t="s">
        <v>230</v>
      </c>
      <c r="Y1099" t="s">
        <v>225</v>
      </c>
      <c r="Z1099">
        <v>0</v>
      </c>
      <c r="AA1099">
        <v>0</v>
      </c>
      <c r="AB1099">
        <v>0</v>
      </c>
      <c r="AC1099">
        <v>24</v>
      </c>
      <c r="AD1099">
        <v>0</v>
      </c>
      <c r="AE1099">
        <v>0</v>
      </c>
    </row>
    <row r="1100" spans="2:31" x14ac:dyDescent="0.35">
      <c r="B1100" s="83"/>
      <c r="C1100" s="84"/>
      <c r="D1100" s="85"/>
      <c r="E1100" s="73"/>
      <c r="F1100" s="73"/>
      <c r="G1100" s="73"/>
      <c r="H1100" s="73"/>
      <c r="I1100" s="73"/>
      <c r="J1100" s="73"/>
      <c r="K1100" s="73"/>
      <c r="L1100" s="73"/>
      <c r="M1100" s="73"/>
      <c r="N1100" s="73"/>
      <c r="U1100">
        <v>2018</v>
      </c>
      <c r="V1100" s="15">
        <v>43144</v>
      </c>
      <c r="W1100" t="s">
        <v>156</v>
      </c>
      <c r="X1100" t="s">
        <v>230</v>
      </c>
      <c r="Y1100" t="s">
        <v>225</v>
      </c>
      <c r="Z1100">
        <v>0</v>
      </c>
      <c r="AA1100">
        <v>0</v>
      </c>
      <c r="AB1100">
        <v>0</v>
      </c>
      <c r="AC1100">
        <v>24</v>
      </c>
      <c r="AD1100">
        <v>0</v>
      </c>
      <c r="AE1100">
        <v>0</v>
      </c>
    </row>
    <row r="1101" spans="2:31" x14ac:dyDescent="0.35">
      <c r="B1101" s="83"/>
      <c r="C1101" s="84"/>
      <c r="D1101" s="85"/>
      <c r="E1101" s="73"/>
      <c r="F1101" s="73"/>
      <c r="G1101" s="73"/>
      <c r="H1101" s="73"/>
      <c r="I1101" s="73"/>
      <c r="J1101" s="73"/>
      <c r="K1101" s="73"/>
      <c r="L1101" s="73"/>
      <c r="M1101" s="73"/>
      <c r="N1101" s="73"/>
      <c r="U1101">
        <v>2018</v>
      </c>
      <c r="V1101" s="15">
        <v>43145</v>
      </c>
      <c r="W1101" t="s">
        <v>156</v>
      </c>
      <c r="X1101" t="s">
        <v>230</v>
      </c>
      <c r="Y1101" t="s">
        <v>225</v>
      </c>
      <c r="Z1101">
        <v>0</v>
      </c>
      <c r="AA1101">
        <v>0</v>
      </c>
      <c r="AB1101">
        <v>0</v>
      </c>
      <c r="AC1101">
        <v>24</v>
      </c>
      <c r="AD1101">
        <v>0</v>
      </c>
      <c r="AE1101">
        <v>0</v>
      </c>
    </row>
    <row r="1102" spans="2:31" x14ac:dyDescent="0.35">
      <c r="B1102" s="83"/>
      <c r="C1102" s="84"/>
      <c r="D1102" s="85"/>
      <c r="E1102" s="73"/>
      <c r="F1102" s="73"/>
      <c r="G1102" s="73"/>
      <c r="H1102" s="73"/>
      <c r="I1102" s="73"/>
      <c r="J1102" s="73"/>
      <c r="K1102" s="73"/>
      <c r="L1102" s="73"/>
      <c r="M1102" s="73"/>
      <c r="N1102" s="73"/>
      <c r="U1102">
        <v>2018</v>
      </c>
      <c r="V1102" s="15">
        <v>43146</v>
      </c>
      <c r="W1102" t="s">
        <v>156</v>
      </c>
      <c r="X1102" t="s">
        <v>230</v>
      </c>
      <c r="Y1102" t="s">
        <v>225</v>
      </c>
      <c r="Z1102">
        <v>0</v>
      </c>
      <c r="AA1102">
        <v>0</v>
      </c>
      <c r="AB1102">
        <v>0</v>
      </c>
      <c r="AC1102">
        <v>24</v>
      </c>
      <c r="AD1102">
        <v>0</v>
      </c>
      <c r="AE1102">
        <v>0</v>
      </c>
    </row>
    <row r="1103" spans="2:31" x14ac:dyDescent="0.35">
      <c r="B1103" s="83"/>
      <c r="C1103" s="84"/>
      <c r="D1103" s="85"/>
      <c r="E1103" s="73"/>
      <c r="F1103" s="73"/>
      <c r="G1103" s="73"/>
      <c r="H1103" s="73"/>
      <c r="I1103" s="73"/>
      <c r="J1103" s="73"/>
      <c r="K1103" s="73"/>
      <c r="L1103" s="73"/>
      <c r="M1103" s="73"/>
      <c r="N1103" s="73"/>
      <c r="U1103">
        <v>2018</v>
      </c>
      <c r="V1103" s="15">
        <v>43147</v>
      </c>
      <c r="W1103" t="s">
        <v>156</v>
      </c>
      <c r="X1103" t="s">
        <v>230</v>
      </c>
      <c r="Y1103" t="s">
        <v>225</v>
      </c>
      <c r="Z1103">
        <v>0</v>
      </c>
      <c r="AA1103">
        <v>0</v>
      </c>
      <c r="AB1103">
        <v>0</v>
      </c>
      <c r="AC1103">
        <v>24</v>
      </c>
      <c r="AD1103">
        <v>0</v>
      </c>
      <c r="AE1103">
        <v>0</v>
      </c>
    </row>
    <row r="1104" spans="2:31" x14ac:dyDescent="0.35">
      <c r="B1104" s="83"/>
      <c r="C1104" s="84"/>
      <c r="D1104" s="85"/>
      <c r="E1104" s="73"/>
      <c r="F1104" s="73"/>
      <c r="G1104" s="73"/>
      <c r="H1104" s="73"/>
      <c r="I1104" s="73"/>
      <c r="J1104" s="73"/>
      <c r="K1104" s="73"/>
      <c r="L1104" s="73"/>
      <c r="M1104" s="73"/>
      <c r="N1104" s="73"/>
      <c r="U1104">
        <v>2018</v>
      </c>
      <c r="V1104" s="15">
        <v>43148</v>
      </c>
      <c r="W1104" t="s">
        <v>156</v>
      </c>
      <c r="X1104" t="s">
        <v>230</v>
      </c>
      <c r="Y1104" t="s">
        <v>225</v>
      </c>
      <c r="Z1104">
        <v>0</v>
      </c>
      <c r="AA1104">
        <v>0</v>
      </c>
      <c r="AB1104">
        <v>0</v>
      </c>
      <c r="AC1104">
        <v>24</v>
      </c>
      <c r="AD1104">
        <v>0</v>
      </c>
      <c r="AE1104">
        <v>0</v>
      </c>
    </row>
    <row r="1105" spans="2:31" x14ac:dyDescent="0.35">
      <c r="B1105" s="83"/>
      <c r="C1105" s="84"/>
      <c r="D1105" s="85"/>
      <c r="E1105" s="73"/>
      <c r="F1105" s="73"/>
      <c r="G1105" s="73"/>
      <c r="H1105" s="73"/>
      <c r="I1105" s="73"/>
      <c r="J1105" s="73"/>
      <c r="K1105" s="73"/>
      <c r="L1105" s="73"/>
      <c r="M1105" s="73"/>
      <c r="N1105" s="73"/>
      <c r="U1105">
        <v>2018</v>
      </c>
      <c r="V1105" s="15">
        <v>43149</v>
      </c>
      <c r="W1105" t="s">
        <v>156</v>
      </c>
      <c r="X1105" t="s">
        <v>230</v>
      </c>
      <c r="Y1105" t="s">
        <v>225</v>
      </c>
      <c r="Z1105">
        <v>0</v>
      </c>
      <c r="AA1105">
        <v>0</v>
      </c>
      <c r="AB1105">
        <v>0</v>
      </c>
      <c r="AC1105">
        <v>24</v>
      </c>
      <c r="AD1105">
        <v>0</v>
      </c>
      <c r="AE1105">
        <v>0</v>
      </c>
    </row>
    <row r="1106" spans="2:31" x14ac:dyDescent="0.35">
      <c r="B1106" s="83"/>
      <c r="C1106" s="84"/>
      <c r="D1106" s="85"/>
      <c r="E1106" s="73"/>
      <c r="F1106" s="73"/>
      <c r="G1106" s="73"/>
      <c r="H1106" s="73"/>
      <c r="I1106" s="73"/>
      <c r="J1106" s="73"/>
      <c r="K1106" s="73"/>
      <c r="L1106" s="73"/>
      <c r="M1106" s="73"/>
      <c r="N1106" s="73"/>
      <c r="U1106">
        <v>2018</v>
      </c>
      <c r="V1106" s="15">
        <v>43150</v>
      </c>
      <c r="W1106" t="s">
        <v>156</v>
      </c>
      <c r="X1106" t="s">
        <v>230</v>
      </c>
      <c r="Y1106" t="s">
        <v>225</v>
      </c>
      <c r="Z1106">
        <v>0</v>
      </c>
      <c r="AA1106">
        <v>0</v>
      </c>
      <c r="AB1106">
        <v>0</v>
      </c>
      <c r="AC1106">
        <v>24</v>
      </c>
      <c r="AD1106">
        <v>0</v>
      </c>
      <c r="AE1106">
        <v>0</v>
      </c>
    </row>
    <row r="1107" spans="2:31" x14ac:dyDescent="0.35">
      <c r="B1107" s="83"/>
      <c r="C1107" s="84"/>
      <c r="D1107" s="85"/>
      <c r="E1107" s="73"/>
      <c r="F1107" s="73"/>
      <c r="G1107" s="73"/>
      <c r="H1107" s="73"/>
      <c r="I1107" s="73"/>
      <c r="J1107" s="73"/>
      <c r="K1107" s="73"/>
      <c r="L1107" s="73"/>
      <c r="M1107" s="73"/>
      <c r="N1107" s="73"/>
      <c r="U1107">
        <v>2018</v>
      </c>
      <c r="V1107" s="15">
        <v>43151</v>
      </c>
      <c r="W1107" t="s">
        <v>156</v>
      </c>
      <c r="X1107" t="s">
        <v>230</v>
      </c>
      <c r="Y1107" t="s">
        <v>225</v>
      </c>
      <c r="Z1107">
        <v>0</v>
      </c>
      <c r="AA1107">
        <v>0</v>
      </c>
      <c r="AB1107">
        <v>0</v>
      </c>
      <c r="AC1107">
        <v>24</v>
      </c>
      <c r="AD1107">
        <v>0</v>
      </c>
      <c r="AE1107">
        <v>0</v>
      </c>
    </row>
    <row r="1108" spans="2:31" x14ac:dyDescent="0.35">
      <c r="B1108" s="83"/>
      <c r="C1108" s="84"/>
      <c r="D1108" s="85"/>
      <c r="E1108" s="73"/>
      <c r="F1108" s="73"/>
      <c r="G1108" s="73"/>
      <c r="H1108" s="73"/>
      <c r="I1108" s="73"/>
      <c r="J1108" s="73"/>
      <c r="K1108" s="73"/>
      <c r="L1108" s="73"/>
      <c r="M1108" s="73"/>
      <c r="N1108" s="73"/>
      <c r="U1108">
        <v>2018</v>
      </c>
      <c r="V1108" s="15">
        <v>43152</v>
      </c>
      <c r="W1108" t="s">
        <v>156</v>
      </c>
      <c r="X1108" t="s">
        <v>230</v>
      </c>
      <c r="Y1108" t="s">
        <v>225</v>
      </c>
      <c r="Z1108">
        <v>0</v>
      </c>
      <c r="AA1108">
        <v>0</v>
      </c>
      <c r="AB1108">
        <v>0</v>
      </c>
      <c r="AC1108">
        <v>24</v>
      </c>
      <c r="AD1108">
        <v>0</v>
      </c>
      <c r="AE1108">
        <v>0</v>
      </c>
    </row>
    <row r="1109" spans="2:31" x14ac:dyDescent="0.35">
      <c r="B1109" s="83"/>
      <c r="C1109" s="84"/>
      <c r="D1109" s="85"/>
      <c r="E1109" s="73"/>
      <c r="F1109" s="73"/>
      <c r="G1109" s="73"/>
      <c r="H1109" s="73"/>
      <c r="I1109" s="73"/>
      <c r="J1109" s="73"/>
      <c r="K1109" s="73"/>
      <c r="L1109" s="73"/>
      <c r="M1109" s="73"/>
      <c r="N1109" s="73"/>
      <c r="U1109">
        <v>2018</v>
      </c>
      <c r="V1109" s="15">
        <v>43153</v>
      </c>
      <c r="W1109" t="s">
        <v>156</v>
      </c>
      <c r="X1109" t="s">
        <v>230</v>
      </c>
      <c r="Y1109" t="s">
        <v>225</v>
      </c>
      <c r="Z1109">
        <v>0</v>
      </c>
      <c r="AA1109">
        <v>0</v>
      </c>
      <c r="AB1109">
        <v>0</v>
      </c>
      <c r="AC1109">
        <v>24</v>
      </c>
      <c r="AD1109">
        <v>0</v>
      </c>
      <c r="AE1109">
        <v>0</v>
      </c>
    </row>
    <row r="1110" spans="2:31" x14ac:dyDescent="0.35">
      <c r="B1110" s="83"/>
      <c r="C1110" s="84"/>
      <c r="D1110" s="85"/>
      <c r="E1110" s="73"/>
      <c r="F1110" s="73"/>
      <c r="G1110" s="73"/>
      <c r="H1110" s="73"/>
      <c r="I1110" s="73"/>
      <c r="J1110" s="73"/>
      <c r="K1110" s="73"/>
      <c r="L1110" s="73"/>
      <c r="M1110" s="73"/>
      <c r="N1110" s="73"/>
      <c r="U1110">
        <v>2018</v>
      </c>
      <c r="V1110" s="15">
        <v>43154</v>
      </c>
      <c r="W1110" t="s">
        <v>156</v>
      </c>
      <c r="X1110" t="s">
        <v>230</v>
      </c>
      <c r="Y1110" t="s">
        <v>225</v>
      </c>
      <c r="Z1110">
        <v>0</v>
      </c>
      <c r="AA1110">
        <v>0</v>
      </c>
      <c r="AB1110">
        <v>0</v>
      </c>
      <c r="AC1110">
        <v>24</v>
      </c>
      <c r="AD1110">
        <v>0</v>
      </c>
      <c r="AE1110">
        <v>0</v>
      </c>
    </row>
    <row r="1111" spans="2:31" x14ac:dyDescent="0.35">
      <c r="B1111" s="83"/>
      <c r="C1111" s="84"/>
      <c r="D1111" s="85"/>
      <c r="E1111" s="73"/>
      <c r="F1111" s="73"/>
      <c r="G1111" s="73"/>
      <c r="H1111" s="73"/>
      <c r="I1111" s="73"/>
      <c r="J1111" s="73"/>
      <c r="K1111" s="73"/>
      <c r="L1111" s="73"/>
      <c r="M1111" s="73"/>
      <c r="N1111" s="73"/>
      <c r="U1111">
        <v>2018</v>
      </c>
      <c r="V1111" s="15">
        <v>43155</v>
      </c>
      <c r="W1111" t="s">
        <v>156</v>
      </c>
      <c r="X1111" t="s">
        <v>230</v>
      </c>
      <c r="Y1111" t="s">
        <v>225</v>
      </c>
      <c r="Z1111">
        <v>0</v>
      </c>
      <c r="AA1111">
        <v>0</v>
      </c>
      <c r="AB1111">
        <v>0</v>
      </c>
      <c r="AC1111">
        <v>24</v>
      </c>
      <c r="AD1111">
        <v>0</v>
      </c>
      <c r="AE1111">
        <v>0</v>
      </c>
    </row>
    <row r="1112" spans="2:31" x14ac:dyDescent="0.35">
      <c r="B1112" s="83"/>
      <c r="C1112" s="84"/>
      <c r="D1112" s="85"/>
      <c r="E1112" s="73"/>
      <c r="F1112" s="73"/>
      <c r="G1112" s="73"/>
      <c r="H1112" s="73"/>
      <c r="I1112" s="73"/>
      <c r="J1112" s="73"/>
      <c r="K1112" s="73"/>
      <c r="L1112" s="73"/>
      <c r="M1112" s="73"/>
      <c r="N1112" s="73"/>
      <c r="U1112">
        <v>2018</v>
      </c>
      <c r="V1112" s="15">
        <v>43156</v>
      </c>
      <c r="W1112" t="s">
        <v>156</v>
      </c>
      <c r="X1112" t="s">
        <v>230</v>
      </c>
      <c r="Y1112" t="s">
        <v>225</v>
      </c>
      <c r="Z1112">
        <v>0</v>
      </c>
      <c r="AA1112">
        <v>0</v>
      </c>
      <c r="AB1112">
        <v>0</v>
      </c>
      <c r="AC1112">
        <v>24</v>
      </c>
      <c r="AD1112">
        <v>0</v>
      </c>
      <c r="AE1112">
        <v>0</v>
      </c>
    </row>
    <row r="1113" spans="2:31" x14ac:dyDescent="0.35">
      <c r="B1113" s="83"/>
      <c r="C1113" s="84"/>
      <c r="D1113" s="85"/>
      <c r="E1113" s="73"/>
      <c r="F1113" s="73"/>
      <c r="G1113" s="73"/>
      <c r="H1113" s="73"/>
      <c r="I1113" s="73"/>
      <c r="J1113" s="73"/>
      <c r="K1113" s="73"/>
      <c r="L1113" s="73"/>
      <c r="M1113" s="73"/>
      <c r="N1113" s="73"/>
      <c r="U1113">
        <v>2018</v>
      </c>
      <c r="V1113" s="15">
        <v>43157</v>
      </c>
      <c r="W1113" t="s">
        <v>156</v>
      </c>
      <c r="X1113" t="s">
        <v>230</v>
      </c>
      <c r="Y1113" t="s">
        <v>225</v>
      </c>
      <c r="Z1113">
        <v>0</v>
      </c>
      <c r="AA1113">
        <v>0</v>
      </c>
      <c r="AB1113">
        <v>0</v>
      </c>
      <c r="AC1113">
        <v>24</v>
      </c>
      <c r="AD1113">
        <v>0</v>
      </c>
      <c r="AE1113">
        <v>0</v>
      </c>
    </row>
    <row r="1114" spans="2:31" x14ac:dyDescent="0.35">
      <c r="B1114" s="83"/>
      <c r="C1114" s="84"/>
      <c r="D1114" s="85"/>
      <c r="E1114" s="73"/>
      <c r="F1114" s="73"/>
      <c r="G1114" s="73"/>
      <c r="H1114" s="73"/>
      <c r="I1114" s="73"/>
      <c r="J1114" s="73"/>
      <c r="K1114" s="73"/>
      <c r="L1114" s="73"/>
      <c r="M1114" s="73"/>
      <c r="N1114" s="73"/>
      <c r="U1114">
        <v>2018</v>
      </c>
      <c r="V1114" s="15">
        <v>43158</v>
      </c>
      <c r="W1114" t="s">
        <v>156</v>
      </c>
      <c r="X1114" t="s">
        <v>230</v>
      </c>
      <c r="Y1114" t="s">
        <v>225</v>
      </c>
      <c r="Z1114">
        <v>0</v>
      </c>
      <c r="AA1114">
        <v>0</v>
      </c>
      <c r="AB1114">
        <v>0</v>
      </c>
      <c r="AC1114">
        <v>24</v>
      </c>
      <c r="AD1114">
        <v>0</v>
      </c>
      <c r="AE1114">
        <v>0</v>
      </c>
    </row>
    <row r="1115" spans="2:31" x14ac:dyDescent="0.35">
      <c r="B1115" s="83"/>
      <c r="C1115" s="84"/>
      <c r="D1115" s="85"/>
      <c r="E1115" s="73"/>
      <c r="F1115" s="73"/>
      <c r="G1115" s="73"/>
      <c r="H1115" s="73"/>
      <c r="I1115" s="73"/>
      <c r="J1115" s="73"/>
      <c r="K1115" s="73"/>
      <c r="L1115" s="73"/>
      <c r="M1115" s="73"/>
      <c r="N1115" s="73"/>
      <c r="U1115">
        <v>2018</v>
      </c>
      <c r="V1115" s="15">
        <v>43159</v>
      </c>
      <c r="W1115" t="s">
        <v>156</v>
      </c>
      <c r="X1115" t="s">
        <v>230</v>
      </c>
      <c r="Y1115" t="s">
        <v>225</v>
      </c>
      <c r="Z1115">
        <v>0</v>
      </c>
      <c r="AA1115">
        <v>0</v>
      </c>
      <c r="AB1115">
        <v>0</v>
      </c>
      <c r="AC1115">
        <v>24</v>
      </c>
      <c r="AD1115">
        <v>0</v>
      </c>
      <c r="AE1115">
        <v>0</v>
      </c>
    </row>
    <row r="1116" spans="2:31" x14ac:dyDescent="0.35">
      <c r="B1116" s="83"/>
      <c r="C1116" s="84"/>
      <c r="D1116" s="85"/>
      <c r="E1116" s="73"/>
      <c r="F1116" s="73"/>
      <c r="G1116" s="73"/>
      <c r="H1116" s="73"/>
      <c r="I1116" s="73"/>
      <c r="J1116" s="73"/>
      <c r="K1116" s="73"/>
      <c r="L1116" s="73"/>
      <c r="M1116" s="73"/>
      <c r="N1116" s="73"/>
      <c r="U1116">
        <v>2018</v>
      </c>
      <c r="V1116" s="15">
        <v>43160</v>
      </c>
      <c r="W1116" t="s">
        <v>157</v>
      </c>
      <c r="X1116" t="s">
        <v>230</v>
      </c>
      <c r="Y1116" t="s">
        <v>225</v>
      </c>
      <c r="Z1116">
        <v>0</v>
      </c>
      <c r="AA1116">
        <v>0</v>
      </c>
      <c r="AB1116">
        <v>0</v>
      </c>
      <c r="AC1116">
        <v>24</v>
      </c>
      <c r="AD1116">
        <v>0</v>
      </c>
      <c r="AE1116">
        <v>0</v>
      </c>
    </row>
    <row r="1117" spans="2:31" x14ac:dyDescent="0.35">
      <c r="B1117" s="83"/>
      <c r="C1117" s="84"/>
      <c r="D1117" s="85"/>
      <c r="E1117" s="73"/>
      <c r="F1117" s="73"/>
      <c r="G1117" s="73"/>
      <c r="H1117" s="73"/>
      <c r="I1117" s="73"/>
      <c r="J1117" s="73"/>
      <c r="K1117" s="73"/>
      <c r="L1117" s="73"/>
      <c r="M1117" s="73"/>
      <c r="N1117" s="73"/>
      <c r="U1117">
        <v>2018</v>
      </c>
      <c r="V1117" s="15">
        <v>43161</v>
      </c>
      <c r="W1117" t="s">
        <v>157</v>
      </c>
      <c r="X1117" t="s">
        <v>230</v>
      </c>
      <c r="Y1117" t="s">
        <v>225</v>
      </c>
      <c r="Z1117">
        <v>0</v>
      </c>
      <c r="AA1117">
        <v>0</v>
      </c>
      <c r="AB1117">
        <v>0</v>
      </c>
      <c r="AC1117">
        <v>24</v>
      </c>
      <c r="AD1117">
        <v>0</v>
      </c>
      <c r="AE1117">
        <v>0</v>
      </c>
    </row>
    <row r="1118" spans="2:31" x14ac:dyDescent="0.35">
      <c r="B1118" s="83"/>
      <c r="C1118" s="84"/>
      <c r="D1118" s="85"/>
      <c r="E1118" s="73"/>
      <c r="F1118" s="73"/>
      <c r="G1118" s="73"/>
      <c r="H1118" s="73"/>
      <c r="I1118" s="73"/>
      <c r="J1118" s="73"/>
      <c r="K1118" s="73"/>
      <c r="L1118" s="73"/>
      <c r="M1118" s="73"/>
      <c r="N1118" s="73"/>
      <c r="U1118">
        <v>2018</v>
      </c>
      <c r="V1118" s="15">
        <v>43162</v>
      </c>
      <c r="W1118" t="s">
        <v>157</v>
      </c>
      <c r="X1118" t="s">
        <v>230</v>
      </c>
      <c r="Y1118" t="s">
        <v>225</v>
      </c>
      <c r="Z1118">
        <v>0</v>
      </c>
      <c r="AA1118">
        <v>0</v>
      </c>
      <c r="AB1118">
        <v>0</v>
      </c>
      <c r="AC1118">
        <v>24</v>
      </c>
      <c r="AD1118">
        <v>0</v>
      </c>
      <c r="AE1118">
        <v>0</v>
      </c>
    </row>
    <row r="1119" spans="2:31" x14ac:dyDescent="0.35">
      <c r="B1119" s="83"/>
      <c r="C1119" s="84"/>
      <c r="D1119" s="85"/>
      <c r="E1119" s="73"/>
      <c r="F1119" s="73"/>
      <c r="G1119" s="73"/>
      <c r="H1119" s="73"/>
      <c r="I1119" s="73"/>
      <c r="J1119" s="73"/>
      <c r="K1119" s="73"/>
      <c r="L1119" s="73"/>
      <c r="M1119" s="73"/>
      <c r="N1119" s="73"/>
      <c r="U1119">
        <v>2018</v>
      </c>
      <c r="V1119" s="15">
        <v>43163</v>
      </c>
      <c r="W1119" t="s">
        <v>157</v>
      </c>
      <c r="X1119" t="s">
        <v>230</v>
      </c>
      <c r="Y1119" t="s">
        <v>225</v>
      </c>
      <c r="Z1119">
        <v>0</v>
      </c>
      <c r="AA1119">
        <v>0</v>
      </c>
      <c r="AB1119">
        <v>0</v>
      </c>
      <c r="AC1119">
        <v>24</v>
      </c>
      <c r="AD1119">
        <v>0</v>
      </c>
      <c r="AE1119">
        <v>0</v>
      </c>
    </row>
    <row r="1120" spans="2:31" x14ac:dyDescent="0.35">
      <c r="B1120" s="83"/>
      <c r="C1120" s="84"/>
      <c r="D1120" s="85"/>
      <c r="E1120" s="73"/>
      <c r="F1120" s="73"/>
      <c r="G1120" s="73"/>
      <c r="H1120" s="73"/>
      <c r="I1120" s="73"/>
      <c r="J1120" s="73"/>
      <c r="K1120" s="73"/>
      <c r="L1120" s="73"/>
      <c r="M1120" s="73"/>
      <c r="N1120" s="73"/>
      <c r="U1120">
        <v>2018</v>
      </c>
      <c r="V1120" s="15">
        <v>43164</v>
      </c>
      <c r="W1120" t="s">
        <v>157</v>
      </c>
      <c r="X1120" t="s">
        <v>230</v>
      </c>
      <c r="Y1120" t="s">
        <v>225</v>
      </c>
      <c r="Z1120">
        <v>0</v>
      </c>
      <c r="AA1120">
        <v>0</v>
      </c>
      <c r="AB1120">
        <v>0</v>
      </c>
      <c r="AC1120">
        <v>24</v>
      </c>
      <c r="AD1120">
        <v>0</v>
      </c>
      <c r="AE1120">
        <v>0</v>
      </c>
    </row>
    <row r="1121" spans="2:31" x14ac:dyDescent="0.35">
      <c r="B1121" s="83"/>
      <c r="C1121" s="84"/>
      <c r="D1121" s="85"/>
      <c r="E1121" s="73"/>
      <c r="F1121" s="73"/>
      <c r="G1121" s="73"/>
      <c r="H1121" s="73"/>
      <c r="I1121" s="73"/>
      <c r="J1121" s="73"/>
      <c r="K1121" s="73"/>
      <c r="L1121" s="73"/>
      <c r="M1121" s="73"/>
      <c r="N1121" s="73"/>
      <c r="U1121">
        <v>2018</v>
      </c>
      <c r="V1121" s="15">
        <v>43165</v>
      </c>
      <c r="W1121" t="s">
        <v>157</v>
      </c>
      <c r="X1121" t="s">
        <v>230</v>
      </c>
      <c r="Y1121" t="s">
        <v>225</v>
      </c>
      <c r="Z1121">
        <v>0</v>
      </c>
      <c r="AA1121">
        <v>0</v>
      </c>
      <c r="AB1121">
        <v>0</v>
      </c>
      <c r="AC1121">
        <v>24</v>
      </c>
      <c r="AD1121">
        <v>0</v>
      </c>
      <c r="AE1121">
        <v>0</v>
      </c>
    </row>
    <row r="1122" spans="2:31" x14ac:dyDescent="0.35">
      <c r="B1122" s="83"/>
      <c r="C1122" s="84"/>
      <c r="D1122" s="85"/>
      <c r="E1122" s="73"/>
      <c r="F1122" s="73"/>
      <c r="G1122" s="73"/>
      <c r="H1122" s="73"/>
      <c r="I1122" s="73"/>
      <c r="J1122" s="73"/>
      <c r="K1122" s="73"/>
      <c r="L1122" s="73"/>
      <c r="M1122" s="73"/>
      <c r="N1122" s="73"/>
      <c r="U1122">
        <v>2018</v>
      </c>
      <c r="V1122" s="15">
        <v>43166</v>
      </c>
      <c r="W1122" t="s">
        <v>157</v>
      </c>
      <c r="X1122" t="s">
        <v>230</v>
      </c>
      <c r="Y1122" t="s">
        <v>225</v>
      </c>
      <c r="Z1122">
        <v>0</v>
      </c>
      <c r="AA1122">
        <v>0</v>
      </c>
      <c r="AB1122">
        <v>0</v>
      </c>
      <c r="AC1122">
        <v>24</v>
      </c>
      <c r="AD1122">
        <v>0</v>
      </c>
      <c r="AE1122">
        <v>0</v>
      </c>
    </row>
    <row r="1123" spans="2:31" x14ac:dyDescent="0.35">
      <c r="B1123" s="83"/>
      <c r="C1123" s="84"/>
      <c r="D1123" s="85"/>
      <c r="E1123" s="73"/>
      <c r="F1123" s="73"/>
      <c r="G1123" s="73"/>
      <c r="H1123" s="73"/>
      <c r="I1123" s="73"/>
      <c r="J1123" s="73"/>
      <c r="K1123" s="73"/>
      <c r="L1123" s="73"/>
      <c r="M1123" s="73"/>
      <c r="N1123" s="73"/>
      <c r="U1123">
        <v>2018</v>
      </c>
      <c r="V1123" s="15">
        <v>43167</v>
      </c>
      <c r="W1123" t="s">
        <v>157</v>
      </c>
      <c r="X1123" t="s">
        <v>230</v>
      </c>
      <c r="Y1123" t="s">
        <v>225</v>
      </c>
      <c r="Z1123">
        <v>0</v>
      </c>
      <c r="AA1123">
        <v>0</v>
      </c>
      <c r="AB1123">
        <v>0</v>
      </c>
      <c r="AC1123">
        <v>24</v>
      </c>
      <c r="AD1123">
        <v>0</v>
      </c>
      <c r="AE1123">
        <v>0</v>
      </c>
    </row>
    <row r="1124" spans="2:31" x14ac:dyDescent="0.35">
      <c r="B1124" s="83"/>
      <c r="C1124" s="84"/>
      <c r="D1124" s="85"/>
      <c r="E1124" s="73"/>
      <c r="F1124" s="73"/>
      <c r="G1124" s="73"/>
      <c r="H1124" s="73"/>
      <c r="I1124" s="73"/>
      <c r="J1124" s="73"/>
      <c r="K1124" s="73"/>
      <c r="L1124" s="73"/>
      <c r="M1124" s="73"/>
      <c r="N1124" s="73"/>
      <c r="U1124">
        <v>2018</v>
      </c>
      <c r="V1124" s="15">
        <v>43168</v>
      </c>
      <c r="W1124" t="s">
        <v>157</v>
      </c>
      <c r="X1124" t="s">
        <v>230</v>
      </c>
      <c r="Y1124" t="s">
        <v>225</v>
      </c>
      <c r="Z1124">
        <v>0</v>
      </c>
      <c r="AA1124">
        <v>0</v>
      </c>
      <c r="AB1124">
        <v>0</v>
      </c>
      <c r="AC1124">
        <v>24</v>
      </c>
      <c r="AD1124">
        <v>0</v>
      </c>
      <c r="AE1124">
        <v>0</v>
      </c>
    </row>
    <row r="1125" spans="2:31" x14ac:dyDescent="0.35">
      <c r="B1125" s="83"/>
      <c r="C1125" s="84"/>
      <c r="D1125" s="85"/>
      <c r="E1125" s="73"/>
      <c r="F1125" s="73"/>
      <c r="G1125" s="73"/>
      <c r="H1125" s="73"/>
      <c r="I1125" s="73"/>
      <c r="J1125" s="73"/>
      <c r="K1125" s="73"/>
      <c r="L1125" s="73"/>
      <c r="M1125" s="73"/>
      <c r="N1125" s="73"/>
      <c r="U1125">
        <v>2018</v>
      </c>
      <c r="V1125" s="15">
        <v>43169</v>
      </c>
      <c r="W1125" t="s">
        <v>157</v>
      </c>
      <c r="X1125" t="s">
        <v>230</v>
      </c>
      <c r="Y1125" t="s">
        <v>225</v>
      </c>
      <c r="Z1125">
        <v>0</v>
      </c>
      <c r="AA1125">
        <v>0</v>
      </c>
      <c r="AB1125">
        <v>0</v>
      </c>
      <c r="AC1125">
        <v>24</v>
      </c>
      <c r="AD1125">
        <v>0</v>
      </c>
      <c r="AE1125">
        <v>0</v>
      </c>
    </row>
    <row r="1126" spans="2:31" x14ac:dyDescent="0.35">
      <c r="B1126" s="83"/>
      <c r="C1126" s="84"/>
      <c r="D1126" s="85"/>
      <c r="E1126" s="73"/>
      <c r="F1126" s="73"/>
      <c r="G1126" s="73"/>
      <c r="H1126" s="73"/>
      <c r="I1126" s="73"/>
      <c r="J1126" s="73"/>
      <c r="K1126" s="73"/>
      <c r="L1126" s="73"/>
      <c r="M1126" s="73"/>
      <c r="N1126" s="73"/>
      <c r="U1126">
        <v>2018</v>
      </c>
      <c r="V1126" s="15">
        <v>43170</v>
      </c>
      <c r="W1126" t="s">
        <v>157</v>
      </c>
      <c r="X1126" t="s">
        <v>230</v>
      </c>
      <c r="Y1126" t="s">
        <v>225</v>
      </c>
      <c r="Z1126">
        <v>0</v>
      </c>
      <c r="AA1126">
        <v>0</v>
      </c>
      <c r="AB1126">
        <v>0</v>
      </c>
      <c r="AC1126">
        <v>23</v>
      </c>
      <c r="AD1126">
        <v>0</v>
      </c>
      <c r="AE1126">
        <v>0</v>
      </c>
    </row>
    <row r="1127" spans="2:31" x14ac:dyDescent="0.35">
      <c r="B1127" s="83"/>
      <c r="C1127" s="84"/>
      <c r="D1127" s="85"/>
      <c r="E1127" s="73"/>
      <c r="F1127" s="73"/>
      <c r="G1127" s="73"/>
      <c r="H1127" s="73"/>
      <c r="I1127" s="73"/>
      <c r="J1127" s="73"/>
      <c r="K1127" s="73"/>
      <c r="L1127" s="73"/>
      <c r="M1127" s="73"/>
      <c r="N1127" s="73"/>
      <c r="U1127">
        <v>2018</v>
      </c>
      <c r="V1127" s="15">
        <v>43171</v>
      </c>
      <c r="W1127" t="s">
        <v>157</v>
      </c>
      <c r="X1127" t="s">
        <v>230</v>
      </c>
      <c r="Y1127" t="s">
        <v>225</v>
      </c>
      <c r="Z1127">
        <v>0</v>
      </c>
      <c r="AA1127">
        <v>0</v>
      </c>
      <c r="AB1127">
        <v>0</v>
      </c>
      <c r="AC1127">
        <v>24</v>
      </c>
      <c r="AD1127">
        <v>0</v>
      </c>
      <c r="AE1127">
        <v>0</v>
      </c>
    </row>
    <row r="1128" spans="2:31" x14ac:dyDescent="0.35">
      <c r="B1128" s="83"/>
      <c r="C1128" s="84"/>
      <c r="D1128" s="85"/>
      <c r="E1128" s="73"/>
      <c r="F1128" s="73"/>
      <c r="G1128" s="73"/>
      <c r="H1128" s="73"/>
      <c r="I1128" s="73"/>
      <c r="J1128" s="73"/>
      <c r="K1128" s="73"/>
      <c r="L1128" s="73"/>
      <c r="M1128" s="73"/>
      <c r="N1128" s="73"/>
      <c r="U1128">
        <v>2018</v>
      </c>
      <c r="V1128" s="15">
        <v>43172</v>
      </c>
      <c r="W1128" t="s">
        <v>157</v>
      </c>
      <c r="X1128" t="s">
        <v>230</v>
      </c>
      <c r="Y1128" t="s">
        <v>225</v>
      </c>
      <c r="Z1128">
        <v>0</v>
      </c>
      <c r="AA1128">
        <v>0</v>
      </c>
      <c r="AB1128">
        <v>0</v>
      </c>
      <c r="AC1128">
        <v>24</v>
      </c>
      <c r="AD1128">
        <v>0</v>
      </c>
      <c r="AE1128">
        <v>0</v>
      </c>
    </row>
    <row r="1129" spans="2:31" x14ac:dyDescent="0.35">
      <c r="B1129" s="83"/>
      <c r="C1129" s="84"/>
      <c r="D1129" s="85"/>
      <c r="E1129" s="73"/>
      <c r="F1129" s="73"/>
      <c r="G1129" s="73"/>
      <c r="H1129" s="73"/>
      <c r="I1129" s="73"/>
      <c r="J1129" s="73"/>
      <c r="K1129" s="73"/>
      <c r="L1129" s="73"/>
      <c r="M1129" s="73"/>
      <c r="N1129" s="73"/>
      <c r="U1129">
        <v>2018</v>
      </c>
      <c r="V1129" s="15">
        <v>43173</v>
      </c>
      <c r="W1129" t="s">
        <v>157</v>
      </c>
      <c r="X1129" t="s">
        <v>230</v>
      </c>
      <c r="Y1129" t="s">
        <v>225</v>
      </c>
      <c r="Z1129">
        <v>0</v>
      </c>
      <c r="AA1129">
        <v>0</v>
      </c>
      <c r="AB1129">
        <v>0</v>
      </c>
      <c r="AC1129">
        <v>24</v>
      </c>
      <c r="AD1129">
        <v>0</v>
      </c>
      <c r="AE1129">
        <v>0</v>
      </c>
    </row>
    <row r="1130" spans="2:31" x14ac:dyDescent="0.35">
      <c r="B1130" s="83"/>
      <c r="C1130" s="84"/>
      <c r="D1130" s="85"/>
      <c r="E1130" s="73"/>
      <c r="F1130" s="73"/>
      <c r="G1130" s="73"/>
      <c r="H1130" s="73"/>
      <c r="I1130" s="73"/>
      <c r="J1130" s="73"/>
      <c r="K1130" s="73"/>
      <c r="L1130" s="73"/>
      <c r="M1130" s="73"/>
      <c r="N1130" s="73"/>
      <c r="U1130">
        <v>2018</v>
      </c>
      <c r="V1130" s="15">
        <v>43174</v>
      </c>
      <c r="W1130" t="s">
        <v>157</v>
      </c>
      <c r="X1130" t="s">
        <v>230</v>
      </c>
      <c r="Y1130" t="s">
        <v>225</v>
      </c>
      <c r="Z1130">
        <v>0</v>
      </c>
      <c r="AA1130">
        <v>0</v>
      </c>
      <c r="AB1130">
        <v>0</v>
      </c>
      <c r="AC1130">
        <v>24</v>
      </c>
      <c r="AD1130">
        <v>0</v>
      </c>
      <c r="AE1130">
        <v>0</v>
      </c>
    </row>
    <row r="1131" spans="2:31" x14ac:dyDescent="0.35">
      <c r="B1131" s="83"/>
      <c r="C1131" s="84"/>
      <c r="D1131" s="85"/>
      <c r="E1131" s="73"/>
      <c r="F1131" s="73"/>
      <c r="G1131" s="73"/>
      <c r="H1131" s="73"/>
      <c r="I1131" s="73"/>
      <c r="J1131" s="73"/>
      <c r="K1131" s="73"/>
      <c r="L1131" s="73"/>
      <c r="M1131" s="73"/>
      <c r="N1131" s="73"/>
      <c r="U1131">
        <v>2018</v>
      </c>
      <c r="V1131" s="15">
        <v>43175</v>
      </c>
      <c r="W1131" t="s">
        <v>157</v>
      </c>
      <c r="X1131" t="s">
        <v>230</v>
      </c>
      <c r="Y1131" t="s">
        <v>225</v>
      </c>
      <c r="Z1131">
        <v>0</v>
      </c>
      <c r="AA1131">
        <v>0</v>
      </c>
      <c r="AB1131">
        <v>0</v>
      </c>
      <c r="AC1131">
        <v>24</v>
      </c>
      <c r="AD1131">
        <v>0</v>
      </c>
      <c r="AE1131">
        <v>0</v>
      </c>
    </row>
    <row r="1132" spans="2:31" x14ac:dyDescent="0.35">
      <c r="B1132" s="83"/>
      <c r="C1132" s="84"/>
      <c r="D1132" s="85"/>
      <c r="E1132" s="73"/>
      <c r="F1132" s="73"/>
      <c r="G1132" s="73"/>
      <c r="H1132" s="73"/>
      <c r="I1132" s="73"/>
      <c r="J1132" s="73"/>
      <c r="K1132" s="73"/>
      <c r="L1132" s="73"/>
      <c r="M1132" s="73"/>
      <c r="N1132" s="73"/>
      <c r="U1132">
        <v>2018</v>
      </c>
      <c r="V1132" s="15">
        <v>43176</v>
      </c>
      <c r="W1132" t="s">
        <v>157</v>
      </c>
      <c r="X1132" t="s">
        <v>230</v>
      </c>
      <c r="Y1132" t="s">
        <v>225</v>
      </c>
      <c r="Z1132">
        <v>0</v>
      </c>
      <c r="AA1132">
        <v>0</v>
      </c>
      <c r="AB1132">
        <v>0</v>
      </c>
      <c r="AC1132">
        <v>24</v>
      </c>
      <c r="AD1132">
        <v>0</v>
      </c>
      <c r="AE1132">
        <v>0</v>
      </c>
    </row>
    <row r="1133" spans="2:31" x14ac:dyDescent="0.35">
      <c r="B1133" s="83"/>
      <c r="C1133" s="84"/>
      <c r="D1133" s="85"/>
      <c r="E1133" s="73"/>
      <c r="F1133" s="73"/>
      <c r="G1133" s="73"/>
      <c r="H1133" s="73"/>
      <c r="I1133" s="73"/>
      <c r="J1133" s="73"/>
      <c r="K1133" s="73"/>
      <c r="L1133" s="73"/>
      <c r="M1133" s="73"/>
      <c r="N1133" s="73"/>
      <c r="U1133">
        <v>2018</v>
      </c>
      <c r="V1133" s="15">
        <v>43177</v>
      </c>
      <c r="W1133" t="s">
        <v>157</v>
      </c>
      <c r="X1133" t="s">
        <v>230</v>
      </c>
      <c r="Y1133" t="s">
        <v>225</v>
      </c>
      <c r="Z1133">
        <v>0</v>
      </c>
      <c r="AA1133">
        <v>0</v>
      </c>
      <c r="AB1133">
        <v>0</v>
      </c>
      <c r="AC1133">
        <v>24</v>
      </c>
      <c r="AD1133">
        <v>0</v>
      </c>
      <c r="AE1133">
        <v>0</v>
      </c>
    </row>
    <row r="1134" spans="2:31" x14ac:dyDescent="0.35">
      <c r="B1134" s="83"/>
      <c r="C1134" s="84"/>
      <c r="D1134" s="85"/>
      <c r="E1134" s="73"/>
      <c r="F1134" s="73"/>
      <c r="G1134" s="73"/>
      <c r="H1134" s="73"/>
      <c r="I1134" s="73"/>
      <c r="J1134" s="73"/>
      <c r="K1134" s="73"/>
      <c r="L1134" s="73"/>
      <c r="M1134" s="73"/>
      <c r="N1134" s="73"/>
      <c r="U1134">
        <v>2018</v>
      </c>
      <c r="V1134" s="15">
        <v>43178</v>
      </c>
      <c r="W1134" t="s">
        <v>157</v>
      </c>
      <c r="X1134" t="s">
        <v>230</v>
      </c>
      <c r="Y1134" t="s">
        <v>225</v>
      </c>
      <c r="Z1134">
        <v>0</v>
      </c>
      <c r="AA1134">
        <v>0</v>
      </c>
      <c r="AB1134">
        <v>0</v>
      </c>
      <c r="AC1134">
        <v>24</v>
      </c>
      <c r="AD1134">
        <v>0</v>
      </c>
      <c r="AE1134">
        <v>0</v>
      </c>
    </row>
    <row r="1135" spans="2:31" x14ac:dyDescent="0.35">
      <c r="B1135" s="83"/>
      <c r="C1135" s="84"/>
      <c r="D1135" s="85"/>
      <c r="E1135" s="73"/>
      <c r="F1135" s="73"/>
      <c r="G1135" s="73"/>
      <c r="H1135" s="73"/>
      <c r="I1135" s="73"/>
      <c r="J1135" s="73"/>
      <c r="K1135" s="73"/>
      <c r="L1135" s="73"/>
      <c r="M1135" s="73"/>
      <c r="N1135" s="73"/>
      <c r="U1135">
        <v>2018</v>
      </c>
      <c r="V1135" s="15">
        <v>43179</v>
      </c>
      <c r="W1135" t="s">
        <v>157</v>
      </c>
      <c r="X1135" t="s">
        <v>230</v>
      </c>
      <c r="Y1135" t="s">
        <v>225</v>
      </c>
      <c r="Z1135">
        <v>0</v>
      </c>
      <c r="AA1135">
        <v>0</v>
      </c>
      <c r="AB1135">
        <v>0</v>
      </c>
      <c r="AC1135">
        <v>24</v>
      </c>
      <c r="AD1135">
        <v>0</v>
      </c>
      <c r="AE1135">
        <v>0</v>
      </c>
    </row>
    <row r="1136" spans="2:31" x14ac:dyDescent="0.35">
      <c r="B1136" s="83"/>
      <c r="C1136" s="84"/>
      <c r="D1136" s="85"/>
      <c r="E1136" s="73"/>
      <c r="F1136" s="73"/>
      <c r="G1136" s="73"/>
      <c r="H1136" s="73"/>
      <c r="I1136" s="73"/>
      <c r="J1136" s="73"/>
      <c r="K1136" s="73"/>
      <c r="L1136" s="73"/>
      <c r="M1136" s="73"/>
      <c r="N1136" s="73"/>
      <c r="U1136">
        <v>2018</v>
      </c>
      <c r="V1136" s="15">
        <v>43180</v>
      </c>
      <c r="W1136" t="s">
        <v>157</v>
      </c>
      <c r="X1136" t="s">
        <v>230</v>
      </c>
      <c r="Y1136" t="s">
        <v>225</v>
      </c>
      <c r="Z1136">
        <v>0</v>
      </c>
      <c r="AA1136">
        <v>0</v>
      </c>
      <c r="AB1136">
        <v>0</v>
      </c>
      <c r="AC1136">
        <v>24</v>
      </c>
      <c r="AD1136">
        <v>0</v>
      </c>
      <c r="AE1136">
        <v>0</v>
      </c>
    </row>
    <row r="1137" spans="2:31" x14ac:dyDescent="0.35">
      <c r="B1137" s="83"/>
      <c r="C1137" s="84"/>
      <c r="D1137" s="85"/>
      <c r="E1137" s="73"/>
      <c r="F1137" s="73"/>
      <c r="G1137" s="73"/>
      <c r="H1137" s="73"/>
      <c r="I1137" s="73"/>
      <c r="J1137" s="73"/>
      <c r="K1137" s="73"/>
      <c r="L1137" s="73"/>
      <c r="M1137" s="73"/>
      <c r="N1137" s="73"/>
      <c r="U1137">
        <v>2018</v>
      </c>
      <c r="V1137" s="15">
        <v>43181</v>
      </c>
      <c r="W1137" t="s">
        <v>157</v>
      </c>
      <c r="X1137" t="s">
        <v>230</v>
      </c>
      <c r="Y1137" t="s">
        <v>225</v>
      </c>
      <c r="Z1137">
        <v>10.7</v>
      </c>
      <c r="AA1137">
        <v>11.83</v>
      </c>
      <c r="AB1137">
        <v>1.1200000000000001</v>
      </c>
      <c r="AC1137">
        <v>24</v>
      </c>
      <c r="AD1137">
        <v>445.83333333333331</v>
      </c>
      <c r="AE1137">
        <v>11830</v>
      </c>
    </row>
    <row r="1138" spans="2:31" x14ac:dyDescent="0.35">
      <c r="B1138" s="83"/>
      <c r="C1138" s="84"/>
      <c r="D1138" s="85"/>
      <c r="E1138" s="73"/>
      <c r="F1138" s="73"/>
      <c r="G1138" s="73"/>
      <c r="H1138" s="73"/>
      <c r="I1138" s="73"/>
      <c r="J1138" s="73"/>
      <c r="K1138" s="73"/>
      <c r="L1138" s="73"/>
      <c r="M1138" s="73"/>
      <c r="N1138" s="73"/>
      <c r="U1138">
        <v>2018</v>
      </c>
      <c r="V1138" s="15">
        <v>43182</v>
      </c>
      <c r="W1138" t="s">
        <v>157</v>
      </c>
      <c r="X1138" t="s">
        <v>230</v>
      </c>
      <c r="Y1138" t="s">
        <v>225</v>
      </c>
      <c r="Z1138">
        <v>27.35</v>
      </c>
      <c r="AA1138">
        <v>30.21</v>
      </c>
      <c r="AB1138">
        <v>2.86</v>
      </c>
      <c r="AC1138">
        <v>24</v>
      </c>
      <c r="AD1138">
        <v>1139.5833333333333</v>
      </c>
      <c r="AE1138">
        <v>30210</v>
      </c>
    </row>
    <row r="1139" spans="2:31" x14ac:dyDescent="0.35">
      <c r="B1139" s="83"/>
      <c r="C1139" s="84"/>
      <c r="D1139" s="85"/>
      <c r="E1139" s="73"/>
      <c r="F1139" s="73"/>
      <c r="G1139" s="73"/>
      <c r="H1139" s="73"/>
      <c r="I1139" s="73"/>
      <c r="J1139" s="73"/>
      <c r="K1139" s="73"/>
      <c r="L1139" s="73"/>
      <c r="M1139" s="73"/>
      <c r="N1139" s="73"/>
      <c r="U1139">
        <v>2018</v>
      </c>
      <c r="V1139" s="15">
        <v>43183</v>
      </c>
      <c r="W1139" t="s">
        <v>157</v>
      </c>
      <c r="X1139" t="s">
        <v>230</v>
      </c>
      <c r="Y1139" t="s">
        <v>225</v>
      </c>
      <c r="Z1139">
        <v>46.24</v>
      </c>
      <c r="AA1139">
        <v>51.09</v>
      </c>
      <c r="AB1139">
        <v>4.84</v>
      </c>
      <c r="AC1139">
        <v>24</v>
      </c>
      <c r="AD1139">
        <v>1926.6666666666667</v>
      </c>
      <c r="AE1139">
        <v>51090</v>
      </c>
    </row>
    <row r="1140" spans="2:31" x14ac:dyDescent="0.35">
      <c r="B1140" s="83"/>
      <c r="C1140" s="84"/>
      <c r="D1140" s="85"/>
      <c r="E1140" s="73"/>
      <c r="F1140" s="73"/>
      <c r="G1140" s="73"/>
      <c r="H1140" s="73"/>
      <c r="I1140" s="73"/>
      <c r="J1140" s="73"/>
      <c r="K1140" s="73"/>
      <c r="L1140" s="73"/>
      <c r="M1140" s="73"/>
      <c r="N1140" s="73"/>
      <c r="U1140">
        <v>2018</v>
      </c>
      <c r="V1140" s="15">
        <v>43184</v>
      </c>
      <c r="W1140" t="s">
        <v>157</v>
      </c>
      <c r="X1140" t="s">
        <v>230</v>
      </c>
      <c r="Y1140" t="s">
        <v>225</v>
      </c>
      <c r="Z1140">
        <v>65.599999999999994</v>
      </c>
      <c r="AA1140">
        <v>72.47</v>
      </c>
      <c r="AB1140">
        <v>6.87</v>
      </c>
      <c r="AC1140">
        <v>24</v>
      </c>
      <c r="AD1140">
        <v>2733.3333333333335</v>
      </c>
      <c r="AE1140">
        <v>72470</v>
      </c>
    </row>
    <row r="1141" spans="2:31" x14ac:dyDescent="0.35">
      <c r="B1141" s="83"/>
      <c r="C1141" s="84"/>
      <c r="D1141" s="85"/>
      <c r="E1141" s="73"/>
      <c r="F1141" s="73"/>
      <c r="G1141" s="73"/>
      <c r="H1141" s="73"/>
      <c r="I1141" s="73"/>
      <c r="J1141" s="73"/>
      <c r="K1141" s="73"/>
      <c r="L1141" s="73"/>
      <c r="M1141" s="73"/>
      <c r="N1141" s="73"/>
      <c r="U1141">
        <v>2018</v>
      </c>
      <c r="V1141" s="15">
        <v>43185</v>
      </c>
      <c r="W1141" t="s">
        <v>157</v>
      </c>
      <c r="X1141" t="s">
        <v>230</v>
      </c>
      <c r="Y1141" t="s">
        <v>225</v>
      </c>
      <c r="Z1141">
        <v>83.22</v>
      </c>
      <c r="AA1141">
        <v>91.93</v>
      </c>
      <c r="AB1141">
        <v>8.7100000000000009</v>
      </c>
      <c r="AC1141">
        <v>24</v>
      </c>
      <c r="AD1141">
        <v>3467.5</v>
      </c>
      <c r="AE1141">
        <v>91930</v>
      </c>
    </row>
    <row r="1142" spans="2:31" x14ac:dyDescent="0.35">
      <c r="B1142" s="83"/>
      <c r="C1142" s="84"/>
      <c r="D1142" s="85"/>
      <c r="E1142" s="73"/>
      <c r="F1142" s="73"/>
      <c r="G1142" s="73"/>
      <c r="H1142" s="73"/>
      <c r="I1142" s="73"/>
      <c r="J1142" s="73"/>
      <c r="K1142" s="73"/>
      <c r="L1142" s="73"/>
      <c r="M1142" s="73"/>
      <c r="N1142" s="73"/>
      <c r="U1142">
        <v>2018</v>
      </c>
      <c r="V1142" s="15">
        <v>43186</v>
      </c>
      <c r="W1142" t="s">
        <v>157</v>
      </c>
      <c r="X1142" t="s">
        <v>230</v>
      </c>
      <c r="Y1142" t="s">
        <v>225</v>
      </c>
      <c r="Z1142">
        <v>103.79</v>
      </c>
      <c r="AA1142">
        <v>114.65</v>
      </c>
      <c r="AB1142">
        <v>10.87</v>
      </c>
      <c r="AC1142">
        <v>24</v>
      </c>
      <c r="AD1142">
        <v>4324.583333333333</v>
      </c>
      <c r="AE1142">
        <v>114650</v>
      </c>
    </row>
    <row r="1143" spans="2:31" x14ac:dyDescent="0.35">
      <c r="B1143" s="83"/>
      <c r="C1143" s="84"/>
      <c r="D1143" s="85"/>
      <c r="E1143" s="73"/>
      <c r="F1143" s="73"/>
      <c r="G1143" s="73"/>
      <c r="H1143" s="73"/>
      <c r="I1143" s="73"/>
      <c r="J1143" s="73"/>
      <c r="K1143" s="73"/>
      <c r="L1143" s="73"/>
      <c r="M1143" s="73"/>
      <c r="N1143" s="73"/>
      <c r="U1143">
        <v>2018</v>
      </c>
      <c r="V1143" s="15">
        <v>43187</v>
      </c>
      <c r="W1143" t="s">
        <v>157</v>
      </c>
      <c r="X1143" t="s">
        <v>230</v>
      </c>
      <c r="Y1143" t="s">
        <v>225</v>
      </c>
      <c r="Z1143">
        <v>123.07</v>
      </c>
      <c r="AA1143">
        <v>135.96</v>
      </c>
      <c r="AB1143">
        <v>12.89</v>
      </c>
      <c r="AC1143">
        <v>24</v>
      </c>
      <c r="AD1143">
        <v>5127.916666666667</v>
      </c>
      <c r="AE1143">
        <v>135960</v>
      </c>
    </row>
    <row r="1144" spans="2:31" x14ac:dyDescent="0.35">
      <c r="B1144" s="83"/>
      <c r="C1144" s="84"/>
      <c r="D1144" s="85"/>
      <c r="E1144" s="73"/>
      <c r="F1144" s="73"/>
      <c r="G1144" s="73"/>
      <c r="H1144" s="73"/>
      <c r="I1144" s="73"/>
      <c r="J1144" s="73"/>
      <c r="K1144" s="73"/>
      <c r="L1144" s="73"/>
      <c r="M1144" s="73"/>
      <c r="N1144" s="73"/>
      <c r="U1144">
        <v>2018</v>
      </c>
      <c r="V1144" s="15">
        <v>43188</v>
      </c>
      <c r="W1144" t="s">
        <v>157</v>
      </c>
      <c r="X1144" t="s">
        <v>230</v>
      </c>
      <c r="Y1144" t="s">
        <v>225</v>
      </c>
      <c r="Z1144">
        <v>141.47999999999999</v>
      </c>
      <c r="AA1144">
        <v>156.29</v>
      </c>
      <c r="AB1144">
        <v>14.81</v>
      </c>
      <c r="AC1144">
        <v>24</v>
      </c>
      <c r="AD1144">
        <v>5895</v>
      </c>
      <c r="AE1144">
        <v>156290</v>
      </c>
    </row>
    <row r="1145" spans="2:31" x14ac:dyDescent="0.35">
      <c r="B1145" s="83"/>
      <c r="C1145" s="84"/>
      <c r="D1145" s="85"/>
      <c r="E1145" s="73"/>
      <c r="F1145" s="73"/>
      <c r="G1145" s="73"/>
      <c r="H1145" s="73"/>
      <c r="I1145" s="73"/>
      <c r="J1145" s="73"/>
      <c r="K1145" s="73"/>
      <c r="L1145" s="73"/>
      <c r="M1145" s="73"/>
      <c r="N1145" s="73"/>
      <c r="U1145">
        <v>2018</v>
      </c>
      <c r="V1145" s="15">
        <v>43189</v>
      </c>
      <c r="W1145" t="s">
        <v>157</v>
      </c>
      <c r="X1145" t="s">
        <v>230</v>
      </c>
      <c r="Y1145" t="s">
        <v>225</v>
      </c>
      <c r="Z1145">
        <v>161.21</v>
      </c>
      <c r="AA1145">
        <v>178.09</v>
      </c>
      <c r="AB1145">
        <v>16.88</v>
      </c>
      <c r="AC1145">
        <v>24</v>
      </c>
      <c r="AD1145">
        <v>6717.083333333333</v>
      </c>
      <c r="AE1145">
        <v>178090</v>
      </c>
    </row>
    <row r="1146" spans="2:31" x14ac:dyDescent="0.35">
      <c r="B1146" s="83"/>
      <c r="C1146" s="84"/>
      <c r="D1146" s="85"/>
      <c r="E1146" s="73"/>
      <c r="F1146" s="73"/>
      <c r="G1146" s="73"/>
      <c r="H1146" s="73"/>
      <c r="I1146" s="73"/>
      <c r="J1146" s="73"/>
      <c r="K1146" s="73"/>
      <c r="L1146" s="73"/>
      <c r="M1146" s="73"/>
      <c r="N1146" s="73"/>
      <c r="U1146">
        <v>2018</v>
      </c>
      <c r="V1146" s="15">
        <v>43190</v>
      </c>
      <c r="W1146" t="s">
        <v>157</v>
      </c>
      <c r="X1146" t="s">
        <v>230</v>
      </c>
      <c r="Y1146" t="s">
        <v>225</v>
      </c>
      <c r="Z1146">
        <v>179.29</v>
      </c>
      <c r="AA1146">
        <v>198.06</v>
      </c>
      <c r="AB1146">
        <v>18.77</v>
      </c>
      <c r="AC1146">
        <v>24</v>
      </c>
      <c r="AD1146">
        <v>7470.416666666667</v>
      </c>
      <c r="AE1146">
        <v>198060</v>
      </c>
    </row>
    <row r="1147" spans="2:31" x14ac:dyDescent="0.35">
      <c r="B1147" s="83"/>
      <c r="C1147" s="84"/>
      <c r="D1147" s="85"/>
      <c r="E1147" s="73"/>
      <c r="F1147" s="73"/>
      <c r="G1147" s="73"/>
      <c r="H1147" s="73"/>
      <c r="I1147" s="73"/>
      <c r="J1147" s="73"/>
      <c r="K1147" s="73"/>
      <c r="L1147" s="73"/>
      <c r="M1147" s="73"/>
      <c r="N1147" s="73"/>
      <c r="U1147">
        <v>2018</v>
      </c>
      <c r="V1147" s="15">
        <v>43191</v>
      </c>
      <c r="W1147" t="s">
        <v>158</v>
      </c>
      <c r="X1147" t="s">
        <v>230</v>
      </c>
      <c r="Y1147" t="s">
        <v>225</v>
      </c>
      <c r="Z1147">
        <v>195.79</v>
      </c>
      <c r="AA1147">
        <v>216.3</v>
      </c>
      <c r="AB1147">
        <v>20.5</v>
      </c>
      <c r="AC1147">
        <v>24</v>
      </c>
      <c r="AD1147">
        <v>8157.916666666667</v>
      </c>
      <c r="AE1147">
        <v>216300</v>
      </c>
    </row>
    <row r="1148" spans="2:31" x14ac:dyDescent="0.35">
      <c r="B1148" s="83"/>
      <c r="C1148" s="84"/>
      <c r="D1148" s="85"/>
      <c r="E1148" s="73"/>
      <c r="F1148" s="73"/>
      <c r="G1148" s="73"/>
      <c r="H1148" s="73"/>
      <c r="I1148" s="73"/>
      <c r="J1148" s="73"/>
      <c r="K1148" s="73"/>
      <c r="L1148" s="73"/>
      <c r="M1148" s="73"/>
      <c r="N1148" s="73"/>
      <c r="U1148">
        <v>2018</v>
      </c>
      <c r="V1148" s="15">
        <v>43192</v>
      </c>
      <c r="W1148" t="s">
        <v>158</v>
      </c>
      <c r="X1148" t="s">
        <v>230</v>
      </c>
      <c r="Y1148" t="s">
        <v>225</v>
      </c>
      <c r="Z1148">
        <v>213.48</v>
      </c>
      <c r="AA1148">
        <v>235.83</v>
      </c>
      <c r="AB1148">
        <v>22.35</v>
      </c>
      <c r="AC1148">
        <v>24</v>
      </c>
      <c r="AD1148">
        <v>8895</v>
      </c>
      <c r="AE1148">
        <v>235830</v>
      </c>
    </row>
    <row r="1149" spans="2:31" x14ac:dyDescent="0.35">
      <c r="B1149" s="83"/>
      <c r="C1149" s="84"/>
      <c r="D1149" s="85"/>
      <c r="E1149" s="73"/>
      <c r="F1149" s="73"/>
      <c r="G1149" s="73"/>
      <c r="H1149" s="73"/>
      <c r="I1149" s="73"/>
      <c r="J1149" s="73"/>
      <c r="K1149" s="73"/>
      <c r="L1149" s="73"/>
      <c r="M1149" s="73"/>
      <c r="N1149" s="73"/>
      <c r="U1149">
        <v>2018</v>
      </c>
      <c r="V1149" s="15">
        <v>43193</v>
      </c>
      <c r="W1149" t="s">
        <v>158</v>
      </c>
      <c r="X1149" t="s">
        <v>230</v>
      </c>
      <c r="Y1149" t="s">
        <v>225</v>
      </c>
      <c r="Z1149">
        <v>232.02</v>
      </c>
      <c r="AA1149">
        <v>256.32</v>
      </c>
      <c r="AB1149">
        <v>24.3</v>
      </c>
      <c r="AC1149">
        <v>24</v>
      </c>
      <c r="AD1149">
        <v>9667.5</v>
      </c>
      <c r="AE1149">
        <v>256320</v>
      </c>
    </row>
    <row r="1150" spans="2:31" x14ac:dyDescent="0.35">
      <c r="B1150" s="83"/>
      <c r="C1150" s="84"/>
      <c r="D1150" s="73"/>
      <c r="E1150" s="73"/>
      <c r="F1150" s="73"/>
      <c r="G1150" s="73"/>
      <c r="H1150" s="73"/>
      <c r="I1150" s="73"/>
      <c r="J1150" s="73"/>
      <c r="K1150" s="73"/>
      <c r="L1150" s="73"/>
      <c r="M1150" s="73"/>
      <c r="N1150" s="73"/>
      <c r="U1150">
        <v>2018</v>
      </c>
      <c r="V1150" s="15">
        <v>43194</v>
      </c>
      <c r="W1150" t="s">
        <v>158</v>
      </c>
      <c r="X1150" t="s">
        <v>230</v>
      </c>
      <c r="Y1150" t="s">
        <v>225</v>
      </c>
      <c r="Z1150">
        <v>251.51</v>
      </c>
      <c r="AA1150">
        <v>277.85000000000002</v>
      </c>
      <c r="AB1150">
        <v>26.34</v>
      </c>
      <c r="AC1150">
        <v>24</v>
      </c>
      <c r="AD1150">
        <v>10479.583333333334</v>
      </c>
      <c r="AE1150">
        <v>277850</v>
      </c>
    </row>
    <row r="1151" spans="2:31" x14ac:dyDescent="0.35">
      <c r="B1151" s="83"/>
      <c r="C1151" s="84"/>
      <c r="D1151" s="73"/>
      <c r="E1151" s="73"/>
      <c r="F1151" s="73"/>
      <c r="G1151" s="73"/>
      <c r="H1151" s="73"/>
      <c r="I1151" s="73"/>
      <c r="J1151" s="73"/>
      <c r="K1151" s="73"/>
      <c r="L1151" s="73"/>
      <c r="M1151" s="73"/>
      <c r="N1151" s="73"/>
      <c r="U1151">
        <v>2018</v>
      </c>
      <c r="V1151" s="15">
        <v>43195</v>
      </c>
      <c r="W1151" t="s">
        <v>158</v>
      </c>
      <c r="X1151" t="s">
        <v>230</v>
      </c>
      <c r="Y1151" t="s">
        <v>225</v>
      </c>
      <c r="Z1151">
        <v>270.49</v>
      </c>
      <c r="AA1151">
        <v>298.81</v>
      </c>
      <c r="AB1151">
        <v>28.32</v>
      </c>
      <c r="AC1151">
        <v>24</v>
      </c>
      <c r="AD1151">
        <v>11270.416666666666</v>
      </c>
      <c r="AE1151">
        <v>298810</v>
      </c>
    </row>
    <row r="1152" spans="2:31" x14ac:dyDescent="0.35">
      <c r="B1152" s="83"/>
      <c r="C1152" s="84"/>
      <c r="D1152" s="73"/>
      <c r="E1152" s="73"/>
      <c r="F1152" s="73"/>
      <c r="G1152" s="73"/>
      <c r="H1152" s="73"/>
      <c r="I1152" s="73"/>
      <c r="J1152" s="73"/>
      <c r="K1152" s="73"/>
      <c r="L1152" s="73"/>
      <c r="M1152" s="73"/>
      <c r="N1152" s="73"/>
      <c r="U1152">
        <v>2018</v>
      </c>
      <c r="V1152" s="15">
        <v>43196</v>
      </c>
      <c r="W1152" t="s">
        <v>158</v>
      </c>
      <c r="X1152" t="s">
        <v>230</v>
      </c>
      <c r="Y1152" t="s">
        <v>225</v>
      </c>
      <c r="Z1152">
        <v>289.92</v>
      </c>
      <c r="AA1152">
        <v>320.27999999999997</v>
      </c>
      <c r="AB1152">
        <v>30.36</v>
      </c>
      <c r="AC1152">
        <v>24</v>
      </c>
      <c r="AD1152">
        <v>12080</v>
      </c>
      <c r="AE1152">
        <v>320280</v>
      </c>
    </row>
    <row r="1153" spans="2:31" x14ac:dyDescent="0.35">
      <c r="B1153" s="83"/>
      <c r="C1153" s="84"/>
      <c r="D1153" s="73"/>
      <c r="E1153" s="73"/>
      <c r="F1153" s="73"/>
      <c r="G1153" s="73"/>
      <c r="H1153" s="73"/>
      <c r="I1153" s="73"/>
      <c r="J1153" s="73"/>
      <c r="K1153" s="73"/>
      <c r="L1153" s="73"/>
      <c r="M1153" s="73"/>
      <c r="N1153" s="73"/>
      <c r="U1153">
        <v>2018</v>
      </c>
      <c r="V1153" s="15">
        <v>43197</v>
      </c>
      <c r="W1153" t="s">
        <v>158</v>
      </c>
      <c r="X1153" t="s">
        <v>230</v>
      </c>
      <c r="Y1153" t="s">
        <v>225</v>
      </c>
      <c r="Z1153">
        <v>308.58</v>
      </c>
      <c r="AA1153">
        <v>340.89</v>
      </c>
      <c r="AB1153">
        <v>32.31</v>
      </c>
      <c r="AC1153">
        <v>24</v>
      </c>
      <c r="AD1153">
        <v>12857.5</v>
      </c>
      <c r="AE1153">
        <v>340890</v>
      </c>
    </row>
    <row r="1154" spans="2:31" x14ac:dyDescent="0.35">
      <c r="B1154" s="83"/>
      <c r="C1154" s="84"/>
      <c r="D1154" s="73"/>
      <c r="E1154" s="73"/>
      <c r="F1154" s="73"/>
      <c r="G1154" s="73"/>
      <c r="H1154" s="73"/>
      <c r="I1154" s="73"/>
      <c r="J1154" s="73"/>
      <c r="K1154" s="73"/>
      <c r="L1154" s="73"/>
      <c r="M1154" s="73"/>
      <c r="N1154" s="73"/>
      <c r="U1154">
        <v>2018</v>
      </c>
      <c r="V1154" s="15">
        <v>43198</v>
      </c>
      <c r="W1154" t="s">
        <v>158</v>
      </c>
      <c r="X1154" t="s">
        <v>230</v>
      </c>
      <c r="Y1154" t="s">
        <v>225</v>
      </c>
      <c r="Z1154">
        <v>328.24</v>
      </c>
      <c r="AA1154">
        <v>362.61</v>
      </c>
      <c r="AB1154">
        <v>34.369999999999997</v>
      </c>
      <c r="AC1154">
        <v>24</v>
      </c>
      <c r="AD1154">
        <v>13676.666666666666</v>
      </c>
      <c r="AE1154">
        <v>362610</v>
      </c>
    </row>
    <row r="1155" spans="2:31" x14ac:dyDescent="0.35">
      <c r="B1155" s="83"/>
      <c r="C1155" s="84"/>
      <c r="D1155" s="73"/>
      <c r="E1155" s="73"/>
      <c r="F1155" s="73"/>
      <c r="G1155" s="73"/>
      <c r="H1155" s="73"/>
      <c r="I1155" s="73"/>
      <c r="J1155" s="73"/>
      <c r="K1155" s="73"/>
      <c r="L1155" s="73"/>
      <c r="M1155" s="73"/>
      <c r="N1155" s="73"/>
      <c r="U1155">
        <v>2018</v>
      </c>
      <c r="V1155" s="15">
        <v>43199</v>
      </c>
      <c r="W1155" t="s">
        <v>158</v>
      </c>
      <c r="X1155" t="s">
        <v>230</v>
      </c>
      <c r="Y1155" t="s">
        <v>225</v>
      </c>
      <c r="Z1155">
        <v>347.57</v>
      </c>
      <c r="AA1155">
        <v>383.96</v>
      </c>
      <c r="AB1155">
        <v>36.4</v>
      </c>
      <c r="AC1155">
        <v>24</v>
      </c>
      <c r="AD1155">
        <v>14482.083333333334</v>
      </c>
      <c r="AE1155">
        <v>383960</v>
      </c>
    </row>
    <row r="1156" spans="2:31" x14ac:dyDescent="0.35">
      <c r="B1156" s="83"/>
      <c r="C1156" s="84"/>
      <c r="D1156" s="73"/>
      <c r="E1156" s="73"/>
      <c r="F1156" s="73"/>
      <c r="G1156" s="73"/>
      <c r="H1156" s="73"/>
      <c r="I1156" s="73"/>
      <c r="J1156" s="73"/>
      <c r="K1156" s="73"/>
      <c r="L1156" s="73"/>
      <c r="M1156" s="73"/>
      <c r="N1156" s="73"/>
      <c r="U1156">
        <v>2018</v>
      </c>
      <c r="V1156" s="15">
        <v>43200</v>
      </c>
      <c r="W1156" t="s">
        <v>158</v>
      </c>
      <c r="X1156" t="s">
        <v>230</v>
      </c>
      <c r="Y1156" t="s">
        <v>225</v>
      </c>
      <c r="Z1156">
        <v>366.39</v>
      </c>
      <c r="AA1156">
        <v>404.76</v>
      </c>
      <c r="AB1156">
        <v>38.369999999999997</v>
      </c>
      <c r="AC1156">
        <v>24</v>
      </c>
      <c r="AD1156">
        <v>15266.25</v>
      </c>
      <c r="AE1156">
        <v>404760</v>
      </c>
    </row>
    <row r="1157" spans="2:31" x14ac:dyDescent="0.35">
      <c r="B1157" s="83"/>
      <c r="C1157" s="84"/>
      <c r="D1157" s="73"/>
      <c r="E1157" s="73"/>
      <c r="F1157" s="73"/>
      <c r="G1157" s="73"/>
      <c r="H1157" s="73"/>
      <c r="I1157" s="73"/>
      <c r="J1157" s="73"/>
      <c r="K1157" s="73"/>
      <c r="L1157" s="73"/>
      <c r="M1157" s="73"/>
      <c r="N1157" s="73"/>
      <c r="U1157">
        <v>2018</v>
      </c>
      <c r="V1157" s="15">
        <v>43201</v>
      </c>
      <c r="W1157" t="s">
        <v>158</v>
      </c>
      <c r="X1157" t="s">
        <v>230</v>
      </c>
      <c r="Y1157" t="s">
        <v>225</v>
      </c>
      <c r="Z1157">
        <v>385.16</v>
      </c>
      <c r="AA1157">
        <v>425.49</v>
      </c>
      <c r="AB1157">
        <v>40.33</v>
      </c>
      <c r="AC1157">
        <v>24</v>
      </c>
      <c r="AD1157">
        <v>16048.333333333334</v>
      </c>
      <c r="AE1157">
        <v>425490</v>
      </c>
    </row>
    <row r="1158" spans="2:31" x14ac:dyDescent="0.35">
      <c r="B1158" s="83"/>
      <c r="C1158" s="84"/>
      <c r="D1158" s="73"/>
      <c r="E1158" s="73"/>
      <c r="F1158" s="73"/>
      <c r="G1158" s="73"/>
      <c r="H1158" s="73"/>
      <c r="I1158" s="73"/>
      <c r="J1158" s="73"/>
      <c r="K1158" s="73"/>
      <c r="L1158" s="73"/>
      <c r="M1158" s="73"/>
      <c r="N1158" s="73"/>
      <c r="U1158">
        <v>2018</v>
      </c>
      <c r="V1158" s="15">
        <v>43202</v>
      </c>
      <c r="W1158" t="s">
        <v>158</v>
      </c>
      <c r="X1158" t="s">
        <v>230</v>
      </c>
      <c r="Y1158" t="s">
        <v>225</v>
      </c>
      <c r="Z1158">
        <v>385.54</v>
      </c>
      <c r="AA1158">
        <v>425.91</v>
      </c>
      <c r="AB1158">
        <v>40.369999999999997</v>
      </c>
      <c r="AC1158">
        <v>24</v>
      </c>
      <c r="AD1158">
        <v>16064.166666666666</v>
      </c>
      <c r="AE1158">
        <v>425910</v>
      </c>
    </row>
    <row r="1159" spans="2:31" x14ac:dyDescent="0.35">
      <c r="B1159" s="83"/>
      <c r="C1159" s="84"/>
      <c r="D1159" s="73"/>
      <c r="E1159" s="73"/>
      <c r="F1159" s="73"/>
      <c r="G1159" s="73"/>
      <c r="H1159" s="73"/>
      <c r="I1159" s="73"/>
      <c r="J1159" s="73"/>
      <c r="K1159" s="73"/>
      <c r="L1159" s="73"/>
      <c r="M1159" s="73"/>
      <c r="N1159" s="73"/>
      <c r="U1159">
        <v>2018</v>
      </c>
      <c r="V1159" s="15">
        <v>43203</v>
      </c>
      <c r="W1159" t="s">
        <v>158</v>
      </c>
      <c r="X1159" t="s">
        <v>230</v>
      </c>
      <c r="Y1159" t="s">
        <v>225</v>
      </c>
      <c r="Z1159">
        <v>384.95</v>
      </c>
      <c r="AA1159">
        <v>425.26</v>
      </c>
      <c r="AB1159">
        <v>40.31</v>
      </c>
      <c r="AC1159">
        <v>24</v>
      </c>
      <c r="AD1159">
        <v>16039.583333333334</v>
      </c>
      <c r="AE1159">
        <v>425260</v>
      </c>
    </row>
    <row r="1160" spans="2:31" x14ac:dyDescent="0.35">
      <c r="B1160" s="83"/>
      <c r="C1160" s="84"/>
      <c r="D1160" s="73"/>
      <c r="E1160" s="73"/>
      <c r="F1160" s="73"/>
      <c r="G1160" s="73"/>
      <c r="H1160" s="73"/>
      <c r="I1160" s="73"/>
      <c r="J1160" s="73"/>
      <c r="K1160" s="73"/>
      <c r="L1160" s="73"/>
      <c r="M1160" s="73"/>
      <c r="N1160" s="73"/>
      <c r="U1160">
        <v>2018</v>
      </c>
      <c r="V1160" s="15">
        <v>43204</v>
      </c>
      <c r="W1160" t="s">
        <v>158</v>
      </c>
      <c r="X1160" t="s">
        <v>230</v>
      </c>
      <c r="Y1160" t="s">
        <v>225</v>
      </c>
      <c r="Z1160">
        <v>387.01</v>
      </c>
      <c r="AA1160">
        <v>427.53</v>
      </c>
      <c r="AB1160">
        <v>40.53</v>
      </c>
      <c r="AC1160">
        <v>24</v>
      </c>
      <c r="AD1160">
        <v>16125.416666666666</v>
      </c>
      <c r="AE1160">
        <v>427530</v>
      </c>
    </row>
    <row r="1161" spans="2:31" x14ac:dyDescent="0.35">
      <c r="B1161" s="83"/>
      <c r="C1161" s="84"/>
      <c r="D1161" s="73"/>
      <c r="E1161" s="73"/>
      <c r="F1161" s="73"/>
      <c r="G1161" s="73"/>
      <c r="H1161" s="73"/>
      <c r="I1161" s="73"/>
      <c r="J1161" s="73"/>
      <c r="K1161" s="73"/>
      <c r="L1161" s="73"/>
      <c r="M1161" s="73"/>
      <c r="N1161" s="73"/>
      <c r="U1161">
        <v>2018</v>
      </c>
      <c r="V1161" s="15">
        <v>43205</v>
      </c>
      <c r="W1161" t="s">
        <v>158</v>
      </c>
      <c r="X1161" t="s">
        <v>230</v>
      </c>
      <c r="Y1161" t="s">
        <v>225</v>
      </c>
      <c r="Z1161">
        <v>390.05</v>
      </c>
      <c r="AA1161">
        <v>430.89</v>
      </c>
      <c r="AB1161">
        <v>40.840000000000003</v>
      </c>
      <c r="AC1161">
        <v>24</v>
      </c>
      <c r="AD1161">
        <v>16252.083333333334</v>
      </c>
      <c r="AE1161">
        <v>430890</v>
      </c>
    </row>
    <row r="1162" spans="2:31" x14ac:dyDescent="0.35">
      <c r="B1162" s="83"/>
      <c r="C1162" s="84"/>
      <c r="D1162" s="73"/>
      <c r="E1162" s="73"/>
      <c r="F1162" s="73"/>
      <c r="G1162" s="73"/>
      <c r="H1162" s="73"/>
      <c r="I1162" s="73"/>
      <c r="J1162" s="73"/>
      <c r="K1162" s="73"/>
      <c r="L1162" s="73"/>
      <c r="M1162" s="73"/>
      <c r="N1162" s="73"/>
      <c r="U1162">
        <v>2018</v>
      </c>
      <c r="V1162" s="15">
        <v>43206</v>
      </c>
      <c r="W1162" t="s">
        <v>158</v>
      </c>
      <c r="X1162" t="s">
        <v>230</v>
      </c>
      <c r="Y1162" t="s">
        <v>225</v>
      </c>
      <c r="Z1162">
        <v>391.75</v>
      </c>
      <c r="AA1162">
        <v>432.77</v>
      </c>
      <c r="AB1162">
        <v>41.02</v>
      </c>
      <c r="AC1162">
        <v>24</v>
      </c>
      <c r="AD1162">
        <v>16322.916666666666</v>
      </c>
      <c r="AE1162">
        <v>432770</v>
      </c>
    </row>
    <row r="1163" spans="2:31" x14ac:dyDescent="0.35">
      <c r="B1163" s="83"/>
      <c r="C1163" s="84"/>
      <c r="D1163" s="73"/>
      <c r="E1163" s="73"/>
      <c r="F1163" s="73"/>
      <c r="G1163" s="73"/>
      <c r="H1163" s="73"/>
      <c r="I1163" s="73"/>
      <c r="J1163" s="73"/>
      <c r="K1163" s="73"/>
      <c r="L1163" s="73"/>
      <c r="M1163" s="73"/>
      <c r="N1163" s="73"/>
      <c r="U1163">
        <v>2018</v>
      </c>
      <c r="V1163" s="15">
        <v>43207</v>
      </c>
      <c r="W1163" t="s">
        <v>158</v>
      </c>
      <c r="X1163" t="s">
        <v>230</v>
      </c>
      <c r="Y1163" t="s">
        <v>225</v>
      </c>
      <c r="Z1163">
        <v>395.45</v>
      </c>
      <c r="AA1163">
        <v>436.86</v>
      </c>
      <c r="AB1163">
        <v>41.41</v>
      </c>
      <c r="AC1163">
        <v>24</v>
      </c>
      <c r="AD1163">
        <v>16477.083333333332</v>
      </c>
      <c r="AE1163">
        <v>436860</v>
      </c>
    </row>
    <row r="1164" spans="2:31" x14ac:dyDescent="0.35">
      <c r="B1164" s="83"/>
      <c r="C1164" s="84"/>
      <c r="D1164" s="73"/>
      <c r="E1164" s="73"/>
      <c r="F1164" s="73"/>
      <c r="G1164" s="73"/>
      <c r="H1164" s="73"/>
      <c r="I1164" s="73"/>
      <c r="J1164" s="73"/>
      <c r="K1164" s="73"/>
      <c r="L1164" s="73"/>
      <c r="M1164" s="73"/>
      <c r="N1164" s="73"/>
      <c r="U1164">
        <v>2018</v>
      </c>
      <c r="V1164" s="15">
        <v>43208</v>
      </c>
      <c r="W1164" t="s">
        <v>158</v>
      </c>
      <c r="X1164" t="s">
        <v>230</v>
      </c>
      <c r="Y1164" t="s">
        <v>225</v>
      </c>
      <c r="Z1164">
        <v>397.94</v>
      </c>
      <c r="AA1164">
        <v>439.61</v>
      </c>
      <c r="AB1164">
        <v>41.67</v>
      </c>
      <c r="AC1164">
        <v>24</v>
      </c>
      <c r="AD1164">
        <v>16580.833333333332</v>
      </c>
      <c r="AE1164">
        <v>439610</v>
      </c>
    </row>
    <row r="1165" spans="2:31" x14ac:dyDescent="0.35">
      <c r="B1165" s="83"/>
      <c r="C1165" s="84"/>
      <c r="D1165" s="73"/>
      <c r="E1165" s="73"/>
      <c r="F1165" s="73"/>
      <c r="G1165" s="73"/>
      <c r="H1165" s="73"/>
      <c r="I1165" s="73"/>
      <c r="J1165" s="73"/>
      <c r="K1165" s="73"/>
      <c r="L1165" s="73"/>
      <c r="M1165" s="73"/>
      <c r="N1165" s="73"/>
      <c r="U1165">
        <v>2018</v>
      </c>
      <c r="V1165" s="15">
        <v>43209</v>
      </c>
      <c r="W1165" t="s">
        <v>158</v>
      </c>
      <c r="X1165" t="s">
        <v>230</v>
      </c>
      <c r="Y1165" t="s">
        <v>225</v>
      </c>
      <c r="Z1165">
        <v>402.04</v>
      </c>
      <c r="AA1165">
        <v>444.14</v>
      </c>
      <c r="AB1165">
        <v>42.1</v>
      </c>
      <c r="AC1165">
        <v>24</v>
      </c>
      <c r="AD1165">
        <v>16751.666666666668</v>
      </c>
      <c r="AE1165">
        <v>444140</v>
      </c>
    </row>
    <row r="1166" spans="2:31" x14ac:dyDescent="0.35">
      <c r="B1166" s="83"/>
      <c r="C1166" s="84"/>
      <c r="D1166" s="73"/>
      <c r="E1166" s="73"/>
      <c r="F1166" s="73"/>
      <c r="G1166" s="73"/>
      <c r="H1166" s="73"/>
      <c r="I1166" s="73"/>
      <c r="J1166" s="73"/>
      <c r="K1166" s="73"/>
      <c r="L1166" s="73"/>
      <c r="M1166" s="73"/>
      <c r="N1166" s="73"/>
      <c r="U1166">
        <v>2018</v>
      </c>
      <c r="V1166" s="15">
        <v>43210</v>
      </c>
      <c r="W1166" t="s">
        <v>158</v>
      </c>
      <c r="X1166" t="s">
        <v>230</v>
      </c>
      <c r="Y1166" t="s">
        <v>225</v>
      </c>
      <c r="Z1166">
        <v>406.9</v>
      </c>
      <c r="AA1166">
        <v>449.51</v>
      </c>
      <c r="AB1166">
        <v>42.61</v>
      </c>
      <c r="AC1166">
        <v>24</v>
      </c>
      <c r="AD1166">
        <v>16954.166666666668</v>
      </c>
      <c r="AE1166">
        <v>449510</v>
      </c>
    </row>
    <row r="1167" spans="2:31" x14ac:dyDescent="0.35">
      <c r="B1167" s="83"/>
      <c r="C1167" s="84"/>
      <c r="D1167" s="73"/>
      <c r="E1167" s="73"/>
      <c r="F1167" s="73"/>
      <c r="G1167" s="73"/>
      <c r="H1167" s="73"/>
      <c r="I1167" s="73"/>
      <c r="J1167" s="73"/>
      <c r="K1167" s="73"/>
      <c r="L1167" s="73"/>
      <c r="M1167" s="73"/>
      <c r="N1167" s="73"/>
      <c r="U1167">
        <v>2018</v>
      </c>
      <c r="V1167" s="15">
        <v>43211</v>
      </c>
      <c r="W1167" t="s">
        <v>158</v>
      </c>
      <c r="X1167" t="s">
        <v>230</v>
      </c>
      <c r="Y1167" t="s">
        <v>225</v>
      </c>
      <c r="Z1167">
        <v>415.83</v>
      </c>
      <c r="AA1167">
        <v>459.37</v>
      </c>
      <c r="AB1167">
        <v>43.54</v>
      </c>
      <c r="AC1167">
        <v>24</v>
      </c>
      <c r="AD1167">
        <v>17326.25</v>
      </c>
      <c r="AE1167">
        <v>459370</v>
      </c>
    </row>
    <row r="1168" spans="2:31" x14ac:dyDescent="0.35">
      <c r="B1168" s="83"/>
      <c r="C1168" s="84"/>
      <c r="D1168" s="73"/>
      <c r="E1168" s="73"/>
      <c r="F1168" s="73"/>
      <c r="G1168" s="73"/>
      <c r="H1168" s="73"/>
      <c r="I1168" s="73"/>
      <c r="J1168" s="73"/>
      <c r="K1168" s="73"/>
      <c r="L1168" s="73"/>
      <c r="M1168" s="73"/>
      <c r="N1168" s="73"/>
      <c r="U1168">
        <v>2018</v>
      </c>
      <c r="V1168" s="15">
        <v>43212</v>
      </c>
      <c r="W1168" t="s">
        <v>158</v>
      </c>
      <c r="X1168" t="s">
        <v>230</v>
      </c>
      <c r="Y1168" t="s">
        <v>225</v>
      </c>
      <c r="Z1168">
        <v>427.55</v>
      </c>
      <c r="AA1168">
        <v>472.32</v>
      </c>
      <c r="AB1168">
        <v>44.77</v>
      </c>
      <c r="AC1168">
        <v>24</v>
      </c>
      <c r="AD1168">
        <v>17814.583333333332</v>
      </c>
      <c r="AE1168">
        <v>472320</v>
      </c>
    </row>
    <row r="1169" spans="2:31" x14ac:dyDescent="0.35">
      <c r="B1169" s="83"/>
      <c r="C1169" s="84"/>
      <c r="D1169" s="73"/>
      <c r="E1169" s="73"/>
      <c r="F1169" s="73"/>
      <c r="G1169" s="73"/>
      <c r="H1169" s="73"/>
      <c r="I1169" s="73"/>
      <c r="J1169" s="73"/>
      <c r="K1169" s="73"/>
      <c r="L1169" s="73"/>
      <c r="M1169" s="73"/>
      <c r="N1169" s="73"/>
      <c r="U1169">
        <v>2018</v>
      </c>
      <c r="V1169" s="15">
        <v>43213</v>
      </c>
      <c r="W1169" t="s">
        <v>158</v>
      </c>
      <c r="X1169" t="s">
        <v>230</v>
      </c>
      <c r="Y1169" t="s">
        <v>225</v>
      </c>
      <c r="Z1169">
        <v>441.15</v>
      </c>
      <c r="AA1169">
        <v>487.34</v>
      </c>
      <c r="AB1169">
        <v>46.2</v>
      </c>
      <c r="AC1169">
        <v>24</v>
      </c>
      <c r="AD1169">
        <v>18381.25</v>
      </c>
      <c r="AE1169">
        <v>487340</v>
      </c>
    </row>
    <row r="1170" spans="2:31" x14ac:dyDescent="0.35">
      <c r="B1170" s="83"/>
      <c r="C1170" s="84"/>
      <c r="D1170" s="73"/>
      <c r="E1170" s="73"/>
      <c r="F1170" s="73"/>
      <c r="G1170" s="73"/>
      <c r="H1170" s="73"/>
      <c r="I1170" s="73"/>
      <c r="J1170" s="73"/>
      <c r="K1170" s="73"/>
      <c r="L1170" s="73"/>
      <c r="M1170" s="73"/>
      <c r="N1170" s="73"/>
      <c r="U1170">
        <v>2018</v>
      </c>
      <c r="V1170" s="15">
        <v>43214</v>
      </c>
      <c r="W1170" t="s">
        <v>158</v>
      </c>
      <c r="X1170" t="s">
        <v>230</v>
      </c>
      <c r="Y1170" t="s">
        <v>225</v>
      </c>
      <c r="Z1170">
        <v>464.11</v>
      </c>
      <c r="AA1170">
        <v>512.71</v>
      </c>
      <c r="AB1170">
        <v>48.6</v>
      </c>
      <c r="AC1170">
        <v>24</v>
      </c>
      <c r="AD1170">
        <v>19337.916666666668</v>
      </c>
      <c r="AE1170">
        <v>512710.00000000006</v>
      </c>
    </row>
    <row r="1171" spans="2:31" x14ac:dyDescent="0.35">
      <c r="B1171" s="83"/>
      <c r="C1171" s="84"/>
      <c r="D1171" s="73"/>
      <c r="E1171" s="73"/>
      <c r="F1171" s="73"/>
      <c r="G1171" s="73"/>
      <c r="H1171" s="73"/>
      <c r="I1171" s="73"/>
      <c r="J1171" s="73"/>
      <c r="K1171" s="73"/>
      <c r="L1171" s="73"/>
      <c r="M1171" s="73"/>
      <c r="N1171" s="73"/>
      <c r="U1171">
        <v>2018</v>
      </c>
      <c r="V1171" s="15">
        <v>43215</v>
      </c>
      <c r="W1171" t="s">
        <v>158</v>
      </c>
      <c r="X1171" t="s">
        <v>230</v>
      </c>
      <c r="Y1171" t="s">
        <v>225</v>
      </c>
      <c r="Z1171">
        <v>486.93</v>
      </c>
      <c r="AA1171">
        <v>537.91999999999996</v>
      </c>
      <c r="AB1171">
        <v>50.99</v>
      </c>
      <c r="AC1171">
        <v>24</v>
      </c>
      <c r="AD1171">
        <v>20288.75</v>
      </c>
      <c r="AE1171">
        <v>537920</v>
      </c>
    </row>
    <row r="1172" spans="2:31" x14ac:dyDescent="0.35">
      <c r="B1172" s="83"/>
      <c r="C1172" s="84"/>
      <c r="D1172" s="73"/>
      <c r="E1172" s="73"/>
      <c r="F1172" s="73"/>
      <c r="G1172" s="73"/>
      <c r="H1172" s="73"/>
      <c r="I1172" s="73"/>
      <c r="J1172" s="73"/>
      <c r="K1172" s="73"/>
      <c r="L1172" s="73"/>
      <c r="M1172" s="73"/>
      <c r="N1172" s="73"/>
      <c r="U1172">
        <v>2018</v>
      </c>
      <c r="V1172" s="15">
        <v>43216</v>
      </c>
      <c r="W1172" t="s">
        <v>158</v>
      </c>
      <c r="X1172" t="s">
        <v>230</v>
      </c>
      <c r="Y1172" t="s">
        <v>225</v>
      </c>
      <c r="Z1172">
        <v>509.5</v>
      </c>
      <c r="AA1172">
        <v>562.85</v>
      </c>
      <c r="AB1172">
        <v>53.35</v>
      </c>
      <c r="AC1172">
        <v>24</v>
      </c>
      <c r="AD1172">
        <v>21229.166666666668</v>
      </c>
      <c r="AE1172">
        <v>562850</v>
      </c>
    </row>
    <row r="1173" spans="2:31" x14ac:dyDescent="0.35">
      <c r="B1173" s="83"/>
      <c r="C1173" s="84"/>
      <c r="D1173" s="73"/>
      <c r="E1173" s="73"/>
      <c r="F1173" s="73"/>
      <c r="G1173" s="73"/>
      <c r="H1173" s="73"/>
      <c r="I1173" s="73"/>
      <c r="J1173" s="73"/>
      <c r="K1173" s="73"/>
      <c r="L1173" s="73"/>
      <c r="M1173" s="73"/>
      <c r="N1173" s="73"/>
      <c r="U1173">
        <v>2018</v>
      </c>
      <c r="V1173" s="15">
        <v>43217</v>
      </c>
      <c r="W1173" t="s">
        <v>158</v>
      </c>
      <c r="X1173" t="s">
        <v>230</v>
      </c>
      <c r="Y1173" t="s">
        <v>225</v>
      </c>
      <c r="Z1173">
        <v>542.95000000000005</v>
      </c>
      <c r="AA1173">
        <v>599.80999999999995</v>
      </c>
      <c r="AB1173">
        <v>56.86</v>
      </c>
      <c r="AC1173">
        <v>24</v>
      </c>
      <c r="AD1173">
        <v>22622.916666666668</v>
      </c>
      <c r="AE1173">
        <v>599810</v>
      </c>
    </row>
    <row r="1174" spans="2:31" x14ac:dyDescent="0.35">
      <c r="B1174" s="83"/>
      <c r="C1174" s="84"/>
      <c r="D1174" s="73"/>
      <c r="E1174" s="73"/>
      <c r="F1174" s="73"/>
      <c r="G1174" s="73"/>
      <c r="H1174" s="73"/>
      <c r="I1174" s="73"/>
      <c r="J1174" s="73"/>
      <c r="K1174" s="73"/>
      <c r="L1174" s="73"/>
      <c r="M1174" s="73"/>
      <c r="N1174" s="73"/>
      <c r="U1174">
        <v>2018</v>
      </c>
      <c r="V1174" s="15">
        <v>43218</v>
      </c>
      <c r="W1174" t="s">
        <v>158</v>
      </c>
      <c r="X1174" t="s">
        <v>230</v>
      </c>
      <c r="Y1174" t="s">
        <v>225</v>
      </c>
      <c r="Z1174">
        <v>606.87</v>
      </c>
      <c r="AA1174">
        <v>670.42</v>
      </c>
      <c r="AB1174">
        <v>63.55</v>
      </c>
      <c r="AC1174">
        <v>24</v>
      </c>
      <c r="AD1174">
        <v>25286.25</v>
      </c>
      <c r="AE1174">
        <v>670420</v>
      </c>
    </row>
    <row r="1175" spans="2:31" x14ac:dyDescent="0.35">
      <c r="B1175" s="83"/>
      <c r="C1175" s="84"/>
      <c r="D1175" s="73"/>
      <c r="E1175" s="73"/>
      <c r="F1175" s="73"/>
      <c r="G1175" s="73"/>
      <c r="H1175" s="73"/>
      <c r="I1175" s="73"/>
      <c r="J1175" s="73"/>
      <c r="K1175" s="73"/>
      <c r="L1175" s="73"/>
      <c r="M1175" s="73"/>
      <c r="N1175" s="73"/>
      <c r="U1175">
        <v>2018</v>
      </c>
      <c r="V1175" s="15">
        <v>43219</v>
      </c>
      <c r="W1175" t="s">
        <v>158</v>
      </c>
      <c r="X1175" t="s">
        <v>230</v>
      </c>
      <c r="Y1175" t="s">
        <v>225</v>
      </c>
      <c r="Z1175">
        <v>678.46</v>
      </c>
      <c r="AA1175">
        <v>749.5</v>
      </c>
      <c r="AB1175">
        <v>71.040000000000006</v>
      </c>
      <c r="AC1175">
        <v>24</v>
      </c>
      <c r="AD1175">
        <v>28269.166666666668</v>
      </c>
      <c r="AE1175">
        <v>749500</v>
      </c>
    </row>
    <row r="1176" spans="2:31" x14ac:dyDescent="0.35">
      <c r="B1176" s="83"/>
      <c r="C1176" s="84"/>
      <c r="D1176" s="73"/>
      <c r="E1176" s="73"/>
      <c r="F1176" s="73"/>
      <c r="G1176" s="73"/>
      <c r="H1176" s="73"/>
      <c r="I1176" s="73"/>
      <c r="J1176" s="73"/>
      <c r="K1176" s="73"/>
      <c r="L1176" s="73"/>
      <c r="M1176" s="73"/>
      <c r="N1176" s="73"/>
      <c r="U1176">
        <v>2018</v>
      </c>
      <c r="V1176" s="15">
        <v>43220</v>
      </c>
      <c r="W1176" t="s">
        <v>158</v>
      </c>
      <c r="X1176" t="s">
        <v>230</v>
      </c>
      <c r="Y1176" t="s">
        <v>225</v>
      </c>
      <c r="Z1176">
        <v>759.04</v>
      </c>
      <c r="AA1176">
        <v>838.52</v>
      </c>
      <c r="AB1176">
        <v>79.48</v>
      </c>
      <c r="AC1176">
        <v>24</v>
      </c>
      <c r="AD1176">
        <v>31626.666666666668</v>
      </c>
      <c r="AE1176">
        <v>838520</v>
      </c>
    </row>
    <row r="1177" spans="2:31" x14ac:dyDescent="0.35">
      <c r="B1177" s="83"/>
      <c r="C1177" s="84"/>
      <c r="D1177" s="73"/>
      <c r="E1177" s="73"/>
      <c r="F1177" s="73"/>
      <c r="G1177" s="73"/>
      <c r="H1177" s="73"/>
      <c r="I1177" s="73"/>
      <c r="J1177" s="73"/>
      <c r="K1177" s="73"/>
      <c r="L1177" s="73"/>
      <c r="M1177" s="73"/>
      <c r="N1177" s="73"/>
      <c r="U1177">
        <v>2018</v>
      </c>
      <c r="V1177" s="15">
        <v>43221</v>
      </c>
      <c r="W1177" t="s">
        <v>159</v>
      </c>
      <c r="X1177" t="s">
        <v>230</v>
      </c>
      <c r="Y1177" t="s">
        <v>225</v>
      </c>
      <c r="Z1177">
        <v>818.32</v>
      </c>
      <c r="AA1177">
        <v>904.01</v>
      </c>
      <c r="AB1177">
        <v>85.69</v>
      </c>
      <c r="AC1177">
        <v>24</v>
      </c>
      <c r="AD1177">
        <v>34096.666666666664</v>
      </c>
      <c r="AE1177">
        <v>904010</v>
      </c>
    </row>
    <row r="1178" spans="2:31" x14ac:dyDescent="0.35">
      <c r="B1178" s="83"/>
      <c r="C1178" s="84"/>
      <c r="D1178" s="73"/>
      <c r="E1178" s="73"/>
      <c r="F1178" s="73"/>
      <c r="G1178" s="73"/>
      <c r="H1178" s="73"/>
      <c r="I1178" s="73"/>
      <c r="J1178" s="73"/>
      <c r="K1178" s="73"/>
      <c r="L1178" s="73"/>
      <c r="M1178" s="73"/>
      <c r="N1178" s="73"/>
      <c r="U1178">
        <v>2018</v>
      </c>
      <c r="V1178" s="15">
        <v>43222</v>
      </c>
      <c r="W1178" t="s">
        <v>159</v>
      </c>
      <c r="X1178" t="s">
        <v>230</v>
      </c>
      <c r="Y1178" t="s">
        <v>225</v>
      </c>
      <c r="Z1178">
        <v>902.3</v>
      </c>
      <c r="AA1178">
        <v>996.78</v>
      </c>
      <c r="AB1178">
        <v>94.48</v>
      </c>
      <c r="AC1178">
        <v>24</v>
      </c>
      <c r="AD1178">
        <v>37595.833333333336</v>
      </c>
      <c r="AE1178">
        <v>996780</v>
      </c>
    </row>
    <row r="1179" spans="2:31" x14ac:dyDescent="0.35">
      <c r="B1179" s="83"/>
      <c r="C1179" s="84"/>
      <c r="D1179" s="73"/>
      <c r="E1179" s="73"/>
      <c r="F1179" s="73"/>
      <c r="G1179" s="73"/>
      <c r="H1179" s="73"/>
      <c r="I1179" s="73"/>
      <c r="J1179" s="73"/>
      <c r="K1179" s="73"/>
      <c r="L1179" s="73"/>
      <c r="M1179" s="73"/>
      <c r="N1179" s="73"/>
      <c r="U1179">
        <v>2018</v>
      </c>
      <c r="V1179" s="15">
        <v>43223</v>
      </c>
      <c r="W1179" t="s">
        <v>159</v>
      </c>
      <c r="X1179" t="s">
        <v>230</v>
      </c>
      <c r="Y1179" t="s">
        <v>225</v>
      </c>
      <c r="Z1179">
        <v>988.99</v>
      </c>
      <c r="AA1179">
        <v>1092.55</v>
      </c>
      <c r="AB1179">
        <v>103.56</v>
      </c>
      <c r="AC1179">
        <v>24</v>
      </c>
      <c r="AD1179">
        <v>41207.916666666664</v>
      </c>
      <c r="AE1179">
        <v>1092550</v>
      </c>
    </row>
    <row r="1180" spans="2:31" x14ac:dyDescent="0.35">
      <c r="B1180" s="83"/>
      <c r="C1180" s="84"/>
      <c r="D1180" s="73"/>
      <c r="E1180" s="73"/>
      <c r="F1180" s="73"/>
      <c r="G1180" s="73"/>
      <c r="H1180" s="73"/>
      <c r="I1180" s="73"/>
      <c r="J1180" s="73"/>
      <c r="K1180" s="73"/>
      <c r="L1180" s="73"/>
      <c r="M1180" s="73"/>
      <c r="N1180" s="73"/>
      <c r="U1180">
        <v>2018</v>
      </c>
      <c r="V1180" s="15">
        <v>43224</v>
      </c>
      <c r="W1180" t="s">
        <v>159</v>
      </c>
      <c r="X1180" t="s">
        <v>230</v>
      </c>
      <c r="Y1180" t="s">
        <v>225</v>
      </c>
      <c r="Z1180">
        <v>1074.75</v>
      </c>
      <c r="AA1180">
        <v>1187.3</v>
      </c>
      <c r="AB1180">
        <v>112.54</v>
      </c>
      <c r="AC1180">
        <v>24</v>
      </c>
      <c r="AD1180">
        <v>44781.25</v>
      </c>
      <c r="AE1180">
        <v>1187300</v>
      </c>
    </row>
    <row r="1181" spans="2:31" x14ac:dyDescent="0.35">
      <c r="B1181" s="83"/>
      <c r="C1181" s="84"/>
      <c r="D1181" s="73"/>
      <c r="E1181" s="73"/>
      <c r="F1181" s="73"/>
      <c r="G1181" s="73"/>
      <c r="H1181" s="73"/>
      <c r="I1181" s="73"/>
      <c r="J1181" s="73"/>
      <c r="K1181" s="73"/>
      <c r="L1181" s="73"/>
      <c r="M1181" s="73"/>
      <c r="N1181" s="73"/>
      <c r="U1181">
        <v>2018</v>
      </c>
      <c r="V1181" s="15">
        <v>43225</v>
      </c>
      <c r="W1181" t="s">
        <v>159</v>
      </c>
      <c r="X1181" t="s">
        <v>230</v>
      </c>
      <c r="Y1181" t="s">
        <v>225</v>
      </c>
      <c r="Z1181">
        <v>1162.48</v>
      </c>
      <c r="AA1181">
        <v>1284.21</v>
      </c>
      <c r="AB1181">
        <v>121.73</v>
      </c>
      <c r="AC1181">
        <v>24</v>
      </c>
      <c r="AD1181">
        <v>48436.666666666664</v>
      </c>
      <c r="AE1181">
        <v>1284210</v>
      </c>
    </row>
    <row r="1182" spans="2:31" x14ac:dyDescent="0.35">
      <c r="B1182" s="83"/>
      <c r="C1182" s="84"/>
      <c r="D1182" s="73"/>
      <c r="E1182" s="73"/>
      <c r="F1182" s="73"/>
      <c r="G1182" s="73"/>
      <c r="H1182" s="73"/>
      <c r="I1182" s="73"/>
      <c r="J1182" s="73"/>
      <c r="K1182" s="73"/>
      <c r="L1182" s="73"/>
      <c r="M1182" s="73"/>
      <c r="N1182" s="73"/>
      <c r="U1182">
        <v>2018</v>
      </c>
      <c r="V1182" s="15">
        <v>43226</v>
      </c>
      <c r="W1182" t="s">
        <v>159</v>
      </c>
      <c r="X1182" t="s">
        <v>230</v>
      </c>
      <c r="Y1182" t="s">
        <v>225</v>
      </c>
      <c r="Z1182">
        <v>1253.69</v>
      </c>
      <c r="AA1182">
        <v>1384.97</v>
      </c>
      <c r="AB1182">
        <v>131.28</v>
      </c>
      <c r="AC1182">
        <v>24</v>
      </c>
      <c r="AD1182">
        <v>52237.083333333336</v>
      </c>
      <c r="AE1182">
        <v>1384970</v>
      </c>
    </row>
    <row r="1183" spans="2:31" x14ac:dyDescent="0.35">
      <c r="B1183" s="83"/>
      <c r="C1183" s="84"/>
      <c r="D1183" s="73"/>
      <c r="E1183" s="73"/>
      <c r="F1183" s="73"/>
      <c r="G1183" s="73"/>
      <c r="H1183" s="73"/>
      <c r="I1183" s="73"/>
      <c r="J1183" s="73"/>
      <c r="K1183" s="73"/>
      <c r="L1183" s="73"/>
      <c r="M1183" s="73"/>
      <c r="N1183" s="73"/>
      <c r="U1183">
        <v>2018</v>
      </c>
      <c r="V1183" s="15">
        <v>43227</v>
      </c>
      <c r="W1183" t="s">
        <v>159</v>
      </c>
      <c r="X1183" t="s">
        <v>230</v>
      </c>
      <c r="Y1183" t="s">
        <v>225</v>
      </c>
      <c r="Z1183">
        <v>1351.02</v>
      </c>
      <c r="AA1183">
        <v>1492.49</v>
      </c>
      <c r="AB1183">
        <v>141.47</v>
      </c>
      <c r="AC1183">
        <v>24</v>
      </c>
      <c r="AD1183">
        <v>56292.5</v>
      </c>
      <c r="AE1183">
        <v>1492490</v>
      </c>
    </row>
    <row r="1184" spans="2:31" x14ac:dyDescent="0.35">
      <c r="B1184" s="83"/>
      <c r="C1184" s="84"/>
      <c r="D1184" s="73"/>
      <c r="E1184" s="73"/>
      <c r="F1184" s="73"/>
      <c r="G1184" s="73"/>
      <c r="H1184" s="73"/>
      <c r="I1184" s="73"/>
      <c r="J1184" s="73"/>
      <c r="K1184" s="73"/>
      <c r="L1184" s="73"/>
      <c r="M1184" s="73"/>
      <c r="N1184" s="73"/>
      <c r="U1184">
        <v>2018</v>
      </c>
      <c r="V1184" s="15">
        <v>43228</v>
      </c>
      <c r="W1184" t="s">
        <v>159</v>
      </c>
      <c r="X1184" t="s">
        <v>230</v>
      </c>
      <c r="Y1184" t="s">
        <v>225</v>
      </c>
      <c r="Z1184">
        <v>1448.34</v>
      </c>
      <c r="AA1184">
        <v>1600</v>
      </c>
      <c r="AB1184">
        <v>151.66</v>
      </c>
      <c r="AC1184">
        <v>24</v>
      </c>
      <c r="AD1184">
        <v>60347.5</v>
      </c>
      <c r="AE1184">
        <v>1600000</v>
      </c>
    </row>
    <row r="1185" spans="2:31" x14ac:dyDescent="0.35">
      <c r="B1185" s="83"/>
      <c r="C1185" s="84"/>
      <c r="D1185" s="73"/>
      <c r="E1185" s="73"/>
      <c r="F1185" s="73"/>
      <c r="G1185" s="73"/>
      <c r="H1185" s="73"/>
      <c r="I1185" s="73"/>
      <c r="J1185" s="73"/>
      <c r="K1185" s="73"/>
      <c r="L1185" s="73"/>
      <c r="M1185" s="73"/>
      <c r="N1185" s="73"/>
      <c r="U1185">
        <v>2018</v>
      </c>
      <c r="V1185" s="15">
        <v>43229</v>
      </c>
      <c r="W1185" t="s">
        <v>159</v>
      </c>
      <c r="X1185" t="s">
        <v>230</v>
      </c>
      <c r="Y1185" t="s">
        <v>225</v>
      </c>
      <c r="Z1185">
        <v>1547.25</v>
      </c>
      <c r="AA1185">
        <v>1709.27</v>
      </c>
      <c r="AB1185">
        <v>162.02000000000001</v>
      </c>
      <c r="AC1185">
        <v>24</v>
      </c>
      <c r="AD1185">
        <v>64468.75</v>
      </c>
      <c r="AE1185">
        <v>1709270</v>
      </c>
    </row>
    <row r="1186" spans="2:31" x14ac:dyDescent="0.35">
      <c r="B1186" s="83"/>
      <c r="C1186" s="84"/>
      <c r="D1186" s="73"/>
      <c r="E1186" s="73"/>
      <c r="F1186" s="73"/>
      <c r="G1186" s="73"/>
      <c r="H1186" s="73"/>
      <c r="I1186" s="73"/>
      <c r="J1186" s="73"/>
      <c r="K1186" s="73"/>
      <c r="L1186" s="73"/>
      <c r="M1186" s="73"/>
      <c r="N1186" s="73"/>
      <c r="U1186">
        <v>2018</v>
      </c>
      <c r="V1186" s="15">
        <v>43230</v>
      </c>
      <c r="W1186" t="s">
        <v>159</v>
      </c>
      <c r="X1186" t="s">
        <v>230</v>
      </c>
      <c r="Y1186" t="s">
        <v>225</v>
      </c>
      <c r="Z1186">
        <v>1643.88</v>
      </c>
      <c r="AA1186">
        <v>1816.02</v>
      </c>
      <c r="AB1186">
        <v>172.14</v>
      </c>
      <c r="AC1186">
        <v>24</v>
      </c>
      <c r="AD1186">
        <v>68495</v>
      </c>
      <c r="AE1186">
        <v>1816020</v>
      </c>
    </row>
    <row r="1187" spans="2:31" x14ac:dyDescent="0.35">
      <c r="B1187" s="83"/>
      <c r="C1187" s="84"/>
      <c r="D1187" s="73"/>
      <c r="E1187" s="73"/>
      <c r="F1187" s="73"/>
      <c r="G1187" s="73"/>
      <c r="H1187" s="73"/>
      <c r="I1187" s="73"/>
      <c r="J1187" s="73"/>
      <c r="K1187" s="73"/>
      <c r="L1187" s="73"/>
      <c r="M1187" s="73"/>
      <c r="N1187" s="73"/>
      <c r="U1187">
        <v>2018</v>
      </c>
      <c r="V1187" s="15">
        <v>43231</v>
      </c>
      <c r="W1187" t="s">
        <v>159</v>
      </c>
      <c r="X1187" t="s">
        <v>230</v>
      </c>
      <c r="Y1187" t="s">
        <v>225</v>
      </c>
      <c r="Z1187">
        <v>1744.8</v>
      </c>
      <c r="AA1187">
        <v>1927.51</v>
      </c>
      <c r="AB1187">
        <v>182.71</v>
      </c>
      <c r="AC1187">
        <v>24</v>
      </c>
      <c r="AD1187">
        <v>72700</v>
      </c>
      <c r="AE1187">
        <v>1927510</v>
      </c>
    </row>
    <row r="1188" spans="2:31" x14ac:dyDescent="0.35">
      <c r="B1188" s="83"/>
      <c r="C1188" s="84"/>
      <c r="D1188" s="73"/>
      <c r="E1188" s="73"/>
      <c r="F1188" s="73"/>
      <c r="G1188" s="73"/>
      <c r="H1188" s="73"/>
      <c r="I1188" s="73"/>
      <c r="J1188" s="73"/>
      <c r="K1188" s="73"/>
      <c r="L1188" s="73"/>
      <c r="M1188" s="73"/>
      <c r="N1188" s="73"/>
      <c r="U1188">
        <v>2018</v>
      </c>
      <c r="V1188" s="15">
        <v>43232</v>
      </c>
      <c r="W1188" t="s">
        <v>159</v>
      </c>
      <c r="X1188" t="s">
        <v>230</v>
      </c>
      <c r="Y1188" t="s">
        <v>225</v>
      </c>
      <c r="Z1188">
        <v>1844.2</v>
      </c>
      <c r="AA1188">
        <v>2037.32</v>
      </c>
      <c r="AB1188">
        <v>193.12</v>
      </c>
      <c r="AC1188">
        <v>24</v>
      </c>
      <c r="AD1188">
        <v>76841.666666666672</v>
      </c>
      <c r="AE1188">
        <v>2037320</v>
      </c>
    </row>
    <row r="1189" spans="2:31" x14ac:dyDescent="0.35">
      <c r="B1189" s="83"/>
      <c r="C1189" s="84"/>
      <c r="D1189" s="73"/>
      <c r="E1189" s="73"/>
      <c r="F1189" s="73"/>
      <c r="G1189" s="73"/>
      <c r="H1189" s="73"/>
      <c r="I1189" s="73"/>
      <c r="J1189" s="73"/>
      <c r="K1189" s="73"/>
      <c r="L1189" s="73"/>
      <c r="M1189" s="73"/>
      <c r="N1189" s="73"/>
      <c r="U1189">
        <v>2018</v>
      </c>
      <c r="V1189" s="15">
        <v>43233</v>
      </c>
      <c r="W1189" t="s">
        <v>159</v>
      </c>
      <c r="X1189" t="s">
        <v>230</v>
      </c>
      <c r="Y1189" t="s">
        <v>225</v>
      </c>
      <c r="Z1189">
        <v>1947.55</v>
      </c>
      <c r="AA1189">
        <v>2151.4899999999998</v>
      </c>
      <c r="AB1189">
        <v>203.94</v>
      </c>
      <c r="AC1189">
        <v>24</v>
      </c>
      <c r="AD1189">
        <v>81147.916666666672</v>
      </c>
      <c r="AE1189">
        <v>2151490</v>
      </c>
    </row>
    <row r="1190" spans="2:31" x14ac:dyDescent="0.35">
      <c r="B1190" s="83"/>
      <c r="C1190" s="84"/>
      <c r="D1190" s="73"/>
      <c r="E1190" s="73"/>
      <c r="F1190" s="73"/>
      <c r="G1190" s="73"/>
      <c r="H1190" s="73"/>
      <c r="I1190" s="73"/>
      <c r="J1190" s="73"/>
      <c r="K1190" s="73"/>
      <c r="L1190" s="73"/>
      <c r="M1190" s="73"/>
      <c r="N1190" s="73"/>
      <c r="U1190">
        <v>2018</v>
      </c>
      <c r="V1190" s="15">
        <v>43234</v>
      </c>
      <c r="W1190" t="s">
        <v>159</v>
      </c>
      <c r="X1190" t="s">
        <v>230</v>
      </c>
      <c r="Y1190" t="s">
        <v>225</v>
      </c>
      <c r="Z1190">
        <v>2055.0500000000002</v>
      </c>
      <c r="AA1190">
        <v>2270.25</v>
      </c>
      <c r="AB1190">
        <v>215.2</v>
      </c>
      <c r="AC1190">
        <v>24</v>
      </c>
      <c r="AD1190">
        <v>85627.083333333343</v>
      </c>
      <c r="AE1190">
        <v>2270250</v>
      </c>
    </row>
    <row r="1191" spans="2:31" x14ac:dyDescent="0.35">
      <c r="B1191" s="83"/>
      <c r="C1191" s="84"/>
      <c r="D1191" s="73"/>
      <c r="E1191" s="73"/>
      <c r="F1191" s="73"/>
      <c r="G1191" s="73"/>
      <c r="H1191" s="73"/>
      <c r="I1191" s="73"/>
      <c r="J1191" s="73"/>
      <c r="K1191" s="73"/>
      <c r="L1191" s="73"/>
      <c r="M1191" s="73"/>
      <c r="N1191" s="73"/>
      <c r="U1191">
        <v>2018</v>
      </c>
      <c r="V1191" s="15">
        <v>43235</v>
      </c>
      <c r="W1191" t="s">
        <v>159</v>
      </c>
      <c r="X1191" t="s">
        <v>230</v>
      </c>
      <c r="Y1191" t="s">
        <v>225</v>
      </c>
      <c r="Z1191">
        <v>2159.98</v>
      </c>
      <c r="AA1191">
        <v>2386.16</v>
      </c>
      <c r="AB1191">
        <v>226.18</v>
      </c>
      <c r="AC1191">
        <v>24</v>
      </c>
      <c r="AD1191">
        <v>89999.166666666672</v>
      </c>
      <c r="AE1191">
        <v>2386160</v>
      </c>
    </row>
    <row r="1192" spans="2:31" x14ac:dyDescent="0.35">
      <c r="B1192" s="83"/>
      <c r="C1192" s="84"/>
      <c r="D1192" s="73"/>
      <c r="E1192" s="73"/>
      <c r="F1192" s="73"/>
      <c r="G1192" s="73"/>
      <c r="H1192" s="73"/>
      <c r="I1192" s="73"/>
      <c r="J1192" s="73"/>
      <c r="K1192" s="73"/>
      <c r="L1192" s="73"/>
      <c r="M1192" s="73"/>
      <c r="N1192" s="73"/>
      <c r="U1192">
        <v>2018</v>
      </c>
      <c r="V1192" s="15">
        <v>43236</v>
      </c>
      <c r="W1192" t="s">
        <v>159</v>
      </c>
      <c r="X1192" t="s">
        <v>230</v>
      </c>
      <c r="Y1192" t="s">
        <v>225</v>
      </c>
      <c r="Z1192">
        <v>2265.62</v>
      </c>
      <c r="AA1192">
        <v>2502.87</v>
      </c>
      <c r="AB1192">
        <v>237.25</v>
      </c>
      <c r="AC1192">
        <v>24</v>
      </c>
      <c r="AD1192">
        <v>94400.833333333328</v>
      </c>
      <c r="AE1192">
        <v>2502870</v>
      </c>
    </row>
    <row r="1193" spans="2:31" x14ac:dyDescent="0.35">
      <c r="B1193" s="83"/>
      <c r="C1193" s="84"/>
      <c r="D1193" s="73"/>
      <c r="E1193" s="73"/>
      <c r="F1193" s="73"/>
      <c r="G1193" s="73"/>
      <c r="H1193" s="73"/>
      <c r="I1193" s="73"/>
      <c r="J1193" s="73"/>
      <c r="K1193" s="73"/>
      <c r="L1193" s="73"/>
      <c r="M1193" s="73"/>
      <c r="N1193" s="73"/>
      <c r="U1193">
        <v>2018</v>
      </c>
      <c r="V1193" s="15">
        <v>43237</v>
      </c>
      <c r="W1193" t="s">
        <v>159</v>
      </c>
      <c r="X1193" t="s">
        <v>230</v>
      </c>
      <c r="Y1193" t="s">
        <v>225</v>
      </c>
      <c r="Z1193">
        <v>2374.36</v>
      </c>
      <c r="AA1193">
        <v>2623</v>
      </c>
      <c r="AB1193">
        <v>248.63</v>
      </c>
      <c r="AC1193">
        <v>24</v>
      </c>
      <c r="AD1193">
        <v>98931.666666666672</v>
      </c>
      <c r="AE1193">
        <v>2623000</v>
      </c>
    </row>
    <row r="1194" spans="2:31" x14ac:dyDescent="0.35">
      <c r="B1194" s="83"/>
      <c r="C1194" s="84"/>
      <c r="D1194" s="73"/>
      <c r="E1194" s="73"/>
      <c r="F1194" s="73"/>
      <c r="G1194" s="73"/>
      <c r="H1194" s="73"/>
      <c r="I1194" s="73"/>
      <c r="J1194" s="73"/>
      <c r="K1194" s="73"/>
      <c r="L1194" s="73"/>
      <c r="M1194" s="73"/>
      <c r="N1194" s="73"/>
      <c r="U1194">
        <v>2018</v>
      </c>
      <c r="V1194" s="15">
        <v>43238</v>
      </c>
      <c r="W1194" t="s">
        <v>159</v>
      </c>
      <c r="X1194" t="s">
        <v>230</v>
      </c>
      <c r="Y1194" t="s">
        <v>225</v>
      </c>
      <c r="Z1194">
        <v>2468.9299999999998</v>
      </c>
      <c r="AA1194">
        <v>2727.47</v>
      </c>
      <c r="AB1194">
        <v>258.54000000000002</v>
      </c>
      <c r="AC1194">
        <v>24</v>
      </c>
      <c r="AD1194">
        <v>102872.08333333333</v>
      </c>
      <c r="AE1194">
        <v>2727470</v>
      </c>
    </row>
    <row r="1195" spans="2:31" x14ac:dyDescent="0.35">
      <c r="B1195" s="83"/>
      <c r="C1195" s="84"/>
      <c r="D1195" s="73"/>
      <c r="E1195" s="73"/>
      <c r="F1195" s="73"/>
      <c r="G1195" s="73"/>
      <c r="H1195" s="73"/>
      <c r="I1195" s="73"/>
      <c r="J1195" s="73"/>
      <c r="K1195" s="73"/>
      <c r="L1195" s="73"/>
      <c r="M1195" s="73"/>
      <c r="N1195" s="73"/>
      <c r="U1195">
        <v>2018</v>
      </c>
      <c r="V1195" s="15">
        <v>43239</v>
      </c>
      <c r="W1195" t="s">
        <v>159</v>
      </c>
      <c r="X1195" t="s">
        <v>230</v>
      </c>
      <c r="Y1195" t="s">
        <v>225</v>
      </c>
      <c r="Z1195">
        <v>2537.35</v>
      </c>
      <c r="AA1195">
        <v>2803.05</v>
      </c>
      <c r="AB1195">
        <v>265.7</v>
      </c>
      <c r="AC1195">
        <v>24</v>
      </c>
      <c r="AD1195">
        <v>105722.91666666667</v>
      </c>
      <c r="AE1195">
        <v>2803050</v>
      </c>
    </row>
    <row r="1196" spans="2:31" x14ac:dyDescent="0.35">
      <c r="B1196" s="83"/>
      <c r="C1196" s="84"/>
      <c r="D1196" s="73"/>
      <c r="E1196" s="73"/>
      <c r="F1196" s="73"/>
      <c r="G1196" s="73"/>
      <c r="H1196" s="73"/>
      <c r="I1196" s="73"/>
      <c r="J1196" s="73"/>
      <c r="K1196" s="73"/>
      <c r="L1196" s="73"/>
      <c r="M1196" s="73"/>
      <c r="N1196" s="73"/>
      <c r="U1196">
        <v>2018</v>
      </c>
      <c r="V1196" s="15">
        <v>43240</v>
      </c>
      <c r="W1196" t="s">
        <v>159</v>
      </c>
      <c r="X1196" t="s">
        <v>230</v>
      </c>
      <c r="Y1196" t="s">
        <v>225</v>
      </c>
      <c r="Z1196">
        <v>2597.4699999999998</v>
      </c>
      <c r="AA1196">
        <v>2869.47</v>
      </c>
      <c r="AB1196">
        <v>272</v>
      </c>
      <c r="AC1196">
        <v>24</v>
      </c>
      <c r="AD1196">
        <v>108227.91666666667</v>
      </c>
      <c r="AE1196">
        <v>2869470</v>
      </c>
    </row>
    <row r="1197" spans="2:31" x14ac:dyDescent="0.35">
      <c r="B1197" s="83"/>
      <c r="C1197" s="84"/>
      <c r="D1197" s="73"/>
      <c r="E1197" s="73"/>
      <c r="F1197" s="73"/>
      <c r="G1197" s="73"/>
      <c r="H1197" s="73"/>
      <c r="I1197" s="73"/>
      <c r="J1197" s="73"/>
      <c r="K1197" s="73"/>
      <c r="L1197" s="73"/>
      <c r="M1197" s="73"/>
      <c r="N1197" s="73"/>
      <c r="U1197">
        <v>2018</v>
      </c>
      <c r="V1197" s="15">
        <v>43241</v>
      </c>
      <c r="W1197" t="s">
        <v>159</v>
      </c>
      <c r="X1197" t="s">
        <v>230</v>
      </c>
      <c r="Y1197" t="s">
        <v>225</v>
      </c>
      <c r="Z1197">
        <v>2650.34</v>
      </c>
      <c r="AA1197">
        <v>2927.87</v>
      </c>
      <c r="AB1197">
        <v>277.52999999999997</v>
      </c>
      <c r="AC1197">
        <v>24</v>
      </c>
      <c r="AD1197">
        <v>110430.83333333333</v>
      </c>
      <c r="AE1197">
        <v>2927870</v>
      </c>
    </row>
    <row r="1198" spans="2:31" x14ac:dyDescent="0.35">
      <c r="B1198" s="83"/>
      <c r="C1198" s="84"/>
      <c r="D1198" s="73"/>
      <c r="E1198" s="73"/>
      <c r="F1198" s="73"/>
      <c r="G1198" s="73"/>
      <c r="H1198" s="73"/>
      <c r="I1198" s="73"/>
      <c r="J1198" s="73"/>
      <c r="K1198" s="73"/>
      <c r="L1198" s="73"/>
      <c r="M1198" s="73"/>
      <c r="N1198" s="73"/>
      <c r="U1198">
        <v>2018</v>
      </c>
      <c r="V1198" s="15">
        <v>43242</v>
      </c>
      <c r="W1198" t="s">
        <v>159</v>
      </c>
      <c r="X1198" t="s">
        <v>230</v>
      </c>
      <c r="Y1198" t="s">
        <v>225</v>
      </c>
      <c r="Z1198">
        <v>2701.32</v>
      </c>
      <c r="AA1198">
        <v>2984.19</v>
      </c>
      <c r="AB1198">
        <v>282.87</v>
      </c>
      <c r="AC1198">
        <v>24</v>
      </c>
      <c r="AD1198">
        <v>112555</v>
      </c>
      <c r="AE1198">
        <v>2984190</v>
      </c>
    </row>
    <row r="1199" spans="2:31" x14ac:dyDescent="0.35">
      <c r="B1199" s="83"/>
      <c r="C1199" s="84"/>
      <c r="D1199" s="73"/>
      <c r="E1199" s="73"/>
      <c r="F1199" s="73"/>
      <c r="G1199" s="73"/>
      <c r="H1199" s="73"/>
      <c r="I1199" s="73"/>
      <c r="J1199" s="73"/>
      <c r="K1199" s="73"/>
      <c r="L1199" s="73"/>
      <c r="M1199" s="73"/>
      <c r="N1199" s="73"/>
      <c r="U1199">
        <v>2018</v>
      </c>
      <c r="V1199" s="15">
        <v>43243</v>
      </c>
      <c r="W1199" t="s">
        <v>159</v>
      </c>
      <c r="X1199" t="s">
        <v>230</v>
      </c>
      <c r="Y1199" t="s">
        <v>225</v>
      </c>
      <c r="Z1199">
        <v>2751.76</v>
      </c>
      <c r="AA1199">
        <v>3039.91</v>
      </c>
      <c r="AB1199">
        <v>288.14999999999998</v>
      </c>
      <c r="AC1199">
        <v>24</v>
      </c>
      <c r="AD1199">
        <v>114656.66666666667</v>
      </c>
      <c r="AE1199">
        <v>3039910</v>
      </c>
    </row>
    <row r="1200" spans="2:31" x14ac:dyDescent="0.35">
      <c r="B1200" s="83"/>
      <c r="C1200" s="84"/>
      <c r="D1200" s="73"/>
      <c r="E1200" s="73"/>
      <c r="F1200" s="73"/>
      <c r="G1200" s="73"/>
      <c r="H1200" s="73"/>
      <c r="I1200" s="73"/>
      <c r="J1200" s="73"/>
      <c r="K1200" s="73"/>
      <c r="L1200" s="73"/>
      <c r="M1200" s="73"/>
      <c r="N1200" s="73"/>
      <c r="U1200">
        <v>2018</v>
      </c>
      <c r="V1200" s="15">
        <v>43244</v>
      </c>
      <c r="W1200" t="s">
        <v>159</v>
      </c>
      <c r="X1200" t="s">
        <v>230</v>
      </c>
      <c r="Y1200" t="s">
        <v>225</v>
      </c>
      <c r="Z1200">
        <v>2804</v>
      </c>
      <c r="AA1200">
        <v>3097.62</v>
      </c>
      <c r="AB1200">
        <v>293.62</v>
      </c>
      <c r="AC1200">
        <v>24</v>
      </c>
      <c r="AD1200">
        <v>116833.33333333333</v>
      </c>
      <c r="AE1200">
        <v>3097620</v>
      </c>
    </row>
    <row r="1201" spans="2:31" x14ac:dyDescent="0.35">
      <c r="B1201" s="83"/>
      <c r="C1201" s="84"/>
      <c r="D1201" s="73"/>
      <c r="E1201" s="73"/>
      <c r="F1201" s="73"/>
      <c r="G1201" s="73"/>
      <c r="H1201" s="73"/>
      <c r="I1201" s="73"/>
      <c r="J1201" s="73"/>
      <c r="K1201" s="73"/>
      <c r="L1201" s="73"/>
      <c r="M1201" s="73"/>
      <c r="N1201" s="73"/>
      <c r="U1201">
        <v>2018</v>
      </c>
      <c r="V1201" s="15">
        <v>43245</v>
      </c>
      <c r="W1201" t="s">
        <v>159</v>
      </c>
      <c r="X1201" t="s">
        <v>230</v>
      </c>
      <c r="Y1201" t="s">
        <v>225</v>
      </c>
      <c r="Z1201">
        <v>2855.7</v>
      </c>
      <c r="AA1201">
        <v>3154.74</v>
      </c>
      <c r="AB1201">
        <v>299.04000000000002</v>
      </c>
      <c r="AC1201">
        <v>24</v>
      </c>
      <c r="AD1201">
        <v>118987.5</v>
      </c>
      <c r="AE1201">
        <v>3154740</v>
      </c>
    </row>
    <row r="1202" spans="2:31" x14ac:dyDescent="0.35">
      <c r="B1202" s="83"/>
      <c r="C1202" s="84"/>
      <c r="D1202" s="73"/>
      <c r="E1202" s="73"/>
      <c r="F1202" s="73"/>
      <c r="G1202" s="73"/>
      <c r="H1202" s="73"/>
      <c r="I1202" s="73"/>
      <c r="J1202" s="73"/>
      <c r="K1202" s="73"/>
      <c r="L1202" s="73"/>
      <c r="M1202" s="73"/>
      <c r="N1202" s="73"/>
      <c r="U1202">
        <v>2018</v>
      </c>
      <c r="V1202" s="15">
        <v>43246</v>
      </c>
      <c r="W1202" t="s">
        <v>159</v>
      </c>
      <c r="X1202" t="s">
        <v>230</v>
      </c>
      <c r="Y1202" t="s">
        <v>225</v>
      </c>
      <c r="Z1202">
        <v>2906.29</v>
      </c>
      <c r="AA1202">
        <v>3210.62</v>
      </c>
      <c r="AB1202">
        <v>304.33</v>
      </c>
      <c r="AC1202">
        <v>24</v>
      </c>
      <c r="AD1202">
        <v>121095.41666666667</v>
      </c>
      <c r="AE1202">
        <v>3210620</v>
      </c>
    </row>
    <row r="1203" spans="2:31" x14ac:dyDescent="0.35">
      <c r="B1203" s="83"/>
      <c r="C1203" s="84"/>
      <c r="D1203" s="73"/>
      <c r="E1203" s="73"/>
      <c r="F1203" s="73"/>
      <c r="G1203" s="73"/>
      <c r="H1203" s="73"/>
      <c r="I1203" s="73"/>
      <c r="J1203" s="73"/>
      <c r="K1203" s="73"/>
      <c r="L1203" s="73"/>
      <c r="M1203" s="73"/>
      <c r="N1203" s="73"/>
      <c r="U1203">
        <v>2018</v>
      </c>
      <c r="V1203" s="15">
        <v>43247</v>
      </c>
      <c r="W1203" t="s">
        <v>159</v>
      </c>
      <c r="X1203" t="s">
        <v>230</v>
      </c>
      <c r="Y1203" t="s">
        <v>225</v>
      </c>
      <c r="Z1203">
        <v>2950.08</v>
      </c>
      <c r="AA1203">
        <v>3259</v>
      </c>
      <c r="AB1203">
        <v>308.92</v>
      </c>
      <c r="AC1203">
        <v>24</v>
      </c>
      <c r="AD1203">
        <v>122920</v>
      </c>
      <c r="AE1203">
        <v>3259000</v>
      </c>
    </row>
    <row r="1204" spans="2:31" x14ac:dyDescent="0.35">
      <c r="B1204" s="83"/>
      <c r="C1204" s="84"/>
      <c r="D1204" s="73"/>
      <c r="E1204" s="73"/>
      <c r="F1204" s="73"/>
      <c r="G1204" s="73"/>
      <c r="H1204" s="73"/>
      <c r="I1204" s="73"/>
      <c r="J1204" s="73"/>
      <c r="K1204" s="73"/>
      <c r="L1204" s="73"/>
      <c r="M1204" s="73"/>
      <c r="N1204" s="73"/>
      <c r="U1204">
        <v>2018</v>
      </c>
      <c r="V1204" s="15">
        <v>43248</v>
      </c>
      <c r="W1204" t="s">
        <v>159</v>
      </c>
      <c r="X1204" t="s">
        <v>230</v>
      </c>
      <c r="Y1204" t="s">
        <v>225</v>
      </c>
      <c r="Z1204">
        <v>2992.04</v>
      </c>
      <c r="AA1204">
        <v>3305.35</v>
      </c>
      <c r="AB1204">
        <v>313.31</v>
      </c>
      <c r="AC1204">
        <v>24</v>
      </c>
      <c r="AD1204">
        <v>124668.33333333333</v>
      </c>
      <c r="AE1204">
        <v>3305350</v>
      </c>
    </row>
    <row r="1205" spans="2:31" x14ac:dyDescent="0.35">
      <c r="B1205" s="83"/>
      <c r="C1205" s="84"/>
      <c r="D1205" s="73"/>
      <c r="E1205" s="73"/>
      <c r="F1205" s="73"/>
      <c r="G1205" s="73"/>
      <c r="H1205" s="73"/>
      <c r="I1205" s="73"/>
      <c r="J1205" s="73"/>
      <c r="K1205" s="73"/>
      <c r="L1205" s="73"/>
      <c r="M1205" s="73"/>
      <c r="N1205" s="73"/>
      <c r="U1205">
        <v>2018</v>
      </c>
      <c r="V1205" s="15">
        <v>43249</v>
      </c>
      <c r="W1205" t="s">
        <v>159</v>
      </c>
      <c r="X1205" t="s">
        <v>230</v>
      </c>
      <c r="Y1205" t="s">
        <v>225</v>
      </c>
      <c r="Z1205">
        <v>3054.92</v>
      </c>
      <c r="AA1205">
        <v>3374.82</v>
      </c>
      <c r="AB1205">
        <v>319.89999999999998</v>
      </c>
      <c r="AC1205">
        <v>24</v>
      </c>
      <c r="AD1205">
        <v>127288.33333333333</v>
      </c>
      <c r="AE1205">
        <v>3374820</v>
      </c>
    </row>
    <row r="1206" spans="2:31" x14ac:dyDescent="0.35">
      <c r="B1206" s="83"/>
      <c r="C1206" s="84"/>
      <c r="D1206" s="73"/>
      <c r="E1206" s="73"/>
      <c r="F1206" s="73"/>
      <c r="G1206" s="73"/>
      <c r="H1206" s="73"/>
      <c r="I1206" s="73"/>
      <c r="J1206" s="73"/>
      <c r="K1206" s="73"/>
      <c r="L1206" s="73"/>
      <c r="M1206" s="73"/>
      <c r="N1206" s="73"/>
      <c r="U1206">
        <v>2018</v>
      </c>
      <c r="V1206" s="15">
        <v>43250</v>
      </c>
      <c r="W1206" t="s">
        <v>159</v>
      </c>
      <c r="X1206" t="s">
        <v>230</v>
      </c>
      <c r="Y1206" t="s">
        <v>225</v>
      </c>
      <c r="Z1206">
        <v>3112.67</v>
      </c>
      <c r="AA1206">
        <v>3438.62</v>
      </c>
      <c r="AB1206">
        <v>325.94</v>
      </c>
      <c r="AC1206">
        <v>24</v>
      </c>
      <c r="AD1206">
        <v>129694.58333333333</v>
      </c>
      <c r="AE1206">
        <v>3438620</v>
      </c>
    </row>
    <row r="1207" spans="2:31" x14ac:dyDescent="0.35">
      <c r="B1207" s="83"/>
      <c r="C1207" s="84"/>
      <c r="D1207" s="73"/>
      <c r="E1207" s="73"/>
      <c r="F1207" s="73"/>
      <c r="G1207" s="73"/>
      <c r="H1207" s="73"/>
      <c r="I1207" s="73"/>
      <c r="J1207" s="73"/>
      <c r="K1207" s="73"/>
      <c r="L1207" s="73"/>
      <c r="M1207" s="73"/>
      <c r="N1207" s="73"/>
      <c r="U1207">
        <v>2018</v>
      </c>
      <c r="V1207" s="15">
        <v>43251</v>
      </c>
      <c r="W1207" t="s">
        <v>159</v>
      </c>
      <c r="X1207" t="s">
        <v>230</v>
      </c>
      <c r="Y1207" t="s">
        <v>225</v>
      </c>
      <c r="Z1207">
        <v>3171.49</v>
      </c>
      <c r="AA1207">
        <v>3503.59</v>
      </c>
      <c r="AB1207">
        <v>332.1</v>
      </c>
      <c r="AC1207">
        <v>24</v>
      </c>
      <c r="AD1207">
        <v>132145.41666666666</v>
      </c>
      <c r="AE1207">
        <v>3503590</v>
      </c>
    </row>
    <row r="1208" spans="2:31" x14ac:dyDescent="0.35">
      <c r="B1208" s="83"/>
      <c r="C1208" s="84"/>
      <c r="D1208" s="73"/>
      <c r="E1208" s="73"/>
      <c r="F1208" s="73"/>
      <c r="G1208" s="73"/>
      <c r="H1208" s="73"/>
      <c r="I1208" s="73"/>
      <c r="J1208" s="73"/>
      <c r="K1208" s="73"/>
      <c r="L1208" s="73"/>
      <c r="M1208" s="73"/>
      <c r="N1208" s="73"/>
      <c r="U1208">
        <v>2018</v>
      </c>
      <c r="V1208" s="15">
        <v>43252</v>
      </c>
      <c r="W1208" t="s">
        <v>160</v>
      </c>
      <c r="X1208" t="s">
        <v>230</v>
      </c>
      <c r="Y1208" t="s">
        <v>225</v>
      </c>
      <c r="Z1208">
        <v>3224.88</v>
      </c>
      <c r="AA1208">
        <v>3562.58</v>
      </c>
      <c r="AB1208">
        <v>337.69</v>
      </c>
      <c r="AC1208">
        <v>24</v>
      </c>
      <c r="AD1208">
        <v>134370</v>
      </c>
      <c r="AE1208">
        <v>3562580</v>
      </c>
    </row>
    <row r="1209" spans="2:31" x14ac:dyDescent="0.35">
      <c r="B1209" s="83"/>
      <c r="C1209" s="84"/>
      <c r="D1209" s="73"/>
      <c r="E1209" s="73"/>
      <c r="F1209" s="73"/>
      <c r="G1209" s="73"/>
      <c r="H1209" s="73"/>
      <c r="I1209" s="73"/>
      <c r="J1209" s="73"/>
      <c r="K1209" s="73"/>
      <c r="L1209" s="73"/>
      <c r="M1209" s="73"/>
      <c r="N1209" s="73"/>
      <c r="U1209">
        <v>2018</v>
      </c>
      <c r="V1209" s="15">
        <v>43253</v>
      </c>
      <c r="W1209" t="s">
        <v>160</v>
      </c>
      <c r="X1209" t="s">
        <v>230</v>
      </c>
      <c r="Y1209" t="s">
        <v>225</v>
      </c>
      <c r="Z1209">
        <v>3277.49</v>
      </c>
      <c r="AA1209">
        <v>3620.69</v>
      </c>
      <c r="AB1209">
        <v>343.2</v>
      </c>
      <c r="AC1209">
        <v>24</v>
      </c>
      <c r="AD1209">
        <v>136562.08333333334</v>
      </c>
      <c r="AE1209">
        <v>3620690</v>
      </c>
    </row>
    <row r="1210" spans="2:31" x14ac:dyDescent="0.35">
      <c r="B1210" s="83"/>
      <c r="C1210" s="84"/>
      <c r="D1210" s="73"/>
      <c r="E1210" s="73"/>
      <c r="F1210" s="73"/>
      <c r="G1210" s="73"/>
      <c r="H1210" s="73"/>
      <c r="I1210" s="73"/>
      <c r="J1210" s="73"/>
      <c r="K1210" s="73"/>
      <c r="L1210" s="73"/>
      <c r="M1210" s="73"/>
      <c r="N1210" s="73"/>
      <c r="U1210">
        <v>2018</v>
      </c>
      <c r="V1210" s="15">
        <v>43254</v>
      </c>
      <c r="W1210" t="s">
        <v>160</v>
      </c>
      <c r="X1210" t="s">
        <v>230</v>
      </c>
      <c r="Y1210" t="s">
        <v>225</v>
      </c>
      <c r="Z1210">
        <v>3324.39</v>
      </c>
      <c r="AA1210">
        <v>3672.51</v>
      </c>
      <c r="AB1210">
        <v>348.12</v>
      </c>
      <c r="AC1210">
        <v>24</v>
      </c>
      <c r="AD1210">
        <v>138516.25</v>
      </c>
      <c r="AE1210">
        <v>3672510</v>
      </c>
    </row>
    <row r="1211" spans="2:31" x14ac:dyDescent="0.35">
      <c r="B1211" s="83"/>
      <c r="C1211" s="84"/>
      <c r="D1211" s="73"/>
      <c r="E1211" s="73"/>
      <c r="F1211" s="73"/>
      <c r="G1211" s="73"/>
      <c r="H1211" s="73"/>
      <c r="I1211" s="73"/>
      <c r="J1211" s="73"/>
      <c r="K1211" s="73"/>
      <c r="L1211" s="73"/>
      <c r="M1211" s="73"/>
      <c r="N1211" s="73"/>
      <c r="U1211">
        <v>2018</v>
      </c>
      <c r="V1211" s="15">
        <v>43255</v>
      </c>
      <c r="W1211" t="s">
        <v>160</v>
      </c>
      <c r="X1211" t="s">
        <v>230</v>
      </c>
      <c r="Y1211" t="s">
        <v>225</v>
      </c>
      <c r="Z1211">
        <v>3368.9</v>
      </c>
      <c r="AA1211">
        <v>3721.68</v>
      </c>
      <c r="AB1211">
        <v>352.78</v>
      </c>
      <c r="AC1211">
        <v>24</v>
      </c>
      <c r="AD1211">
        <v>140370.83333333334</v>
      </c>
      <c r="AE1211">
        <v>3721680</v>
      </c>
    </row>
    <row r="1212" spans="2:31" x14ac:dyDescent="0.35">
      <c r="B1212" s="83"/>
      <c r="C1212" s="84"/>
      <c r="D1212" s="73"/>
      <c r="E1212" s="73"/>
      <c r="F1212" s="73"/>
      <c r="G1212" s="73"/>
      <c r="H1212" s="73"/>
      <c r="I1212" s="73"/>
      <c r="J1212" s="73"/>
      <c r="K1212" s="73"/>
      <c r="L1212" s="73"/>
      <c r="M1212" s="73"/>
      <c r="N1212" s="73"/>
      <c r="U1212">
        <v>2018</v>
      </c>
      <c r="V1212" s="15">
        <v>43256</v>
      </c>
      <c r="W1212" t="s">
        <v>160</v>
      </c>
      <c r="X1212" t="s">
        <v>230</v>
      </c>
      <c r="Y1212" t="s">
        <v>225</v>
      </c>
      <c r="Z1212">
        <v>3407.96</v>
      </c>
      <c r="AA1212">
        <v>3764.82</v>
      </c>
      <c r="AB1212">
        <v>356.87</v>
      </c>
      <c r="AC1212">
        <v>24</v>
      </c>
      <c r="AD1212">
        <v>141998.33333333334</v>
      </c>
      <c r="AE1212">
        <v>3764820</v>
      </c>
    </row>
    <row r="1213" spans="2:31" x14ac:dyDescent="0.35">
      <c r="B1213" s="83"/>
      <c r="C1213" s="84"/>
      <c r="D1213" s="73"/>
      <c r="E1213" s="73"/>
      <c r="F1213" s="73"/>
      <c r="G1213" s="73"/>
      <c r="H1213" s="73"/>
      <c r="I1213" s="73"/>
      <c r="J1213" s="73"/>
      <c r="K1213" s="73"/>
      <c r="L1213" s="73"/>
      <c r="M1213" s="73"/>
      <c r="N1213" s="73"/>
      <c r="U1213">
        <v>2018</v>
      </c>
      <c r="V1213" s="15">
        <v>43257</v>
      </c>
      <c r="W1213" t="s">
        <v>160</v>
      </c>
      <c r="X1213" t="s">
        <v>230</v>
      </c>
      <c r="Y1213" t="s">
        <v>225</v>
      </c>
      <c r="Z1213">
        <v>3444.35</v>
      </c>
      <c r="AA1213">
        <v>3805.03</v>
      </c>
      <c r="AB1213">
        <v>360.68</v>
      </c>
      <c r="AC1213">
        <v>24</v>
      </c>
      <c r="AD1213">
        <v>143514.58333333334</v>
      </c>
      <c r="AE1213">
        <v>3805030</v>
      </c>
    </row>
    <row r="1214" spans="2:31" x14ac:dyDescent="0.35">
      <c r="B1214" s="83"/>
      <c r="C1214" s="84"/>
      <c r="D1214" s="73"/>
      <c r="E1214" s="73"/>
      <c r="F1214" s="73"/>
      <c r="G1214" s="73"/>
      <c r="H1214" s="73"/>
      <c r="I1214" s="73"/>
      <c r="J1214" s="73"/>
      <c r="K1214" s="73"/>
      <c r="L1214" s="73"/>
      <c r="M1214" s="73"/>
      <c r="N1214" s="73"/>
      <c r="U1214">
        <v>2018</v>
      </c>
      <c r="V1214" s="15">
        <v>43258</v>
      </c>
      <c r="W1214" t="s">
        <v>160</v>
      </c>
      <c r="X1214" t="s">
        <v>230</v>
      </c>
      <c r="Y1214" t="s">
        <v>225</v>
      </c>
      <c r="Z1214">
        <v>3479.84</v>
      </c>
      <c r="AA1214">
        <v>3844.24</v>
      </c>
      <c r="AB1214">
        <v>364.39</v>
      </c>
      <c r="AC1214">
        <v>24</v>
      </c>
      <c r="AD1214">
        <v>144993.33333333334</v>
      </c>
      <c r="AE1214">
        <v>3844240</v>
      </c>
    </row>
    <row r="1215" spans="2:31" x14ac:dyDescent="0.35">
      <c r="B1215" s="83"/>
      <c r="C1215" s="84"/>
      <c r="D1215" s="73"/>
      <c r="E1215" s="73"/>
      <c r="F1215" s="73"/>
      <c r="G1215" s="73"/>
      <c r="H1215" s="73"/>
      <c r="I1215" s="73"/>
      <c r="J1215" s="73"/>
      <c r="K1215" s="73"/>
      <c r="L1215" s="73"/>
      <c r="M1215" s="73"/>
      <c r="N1215" s="73"/>
      <c r="U1215">
        <v>2018</v>
      </c>
      <c r="V1215" s="15">
        <v>43259</v>
      </c>
      <c r="W1215" t="s">
        <v>160</v>
      </c>
      <c r="X1215" t="s">
        <v>230</v>
      </c>
      <c r="Y1215" t="s">
        <v>225</v>
      </c>
      <c r="Z1215">
        <v>3519.8</v>
      </c>
      <c r="AA1215">
        <v>3888.38</v>
      </c>
      <c r="AB1215">
        <v>368.58</v>
      </c>
      <c r="AC1215">
        <v>24</v>
      </c>
      <c r="AD1215">
        <v>146658.33333333334</v>
      </c>
      <c r="AE1215">
        <v>3888380</v>
      </c>
    </row>
    <row r="1216" spans="2:31" x14ac:dyDescent="0.35">
      <c r="B1216" s="83"/>
      <c r="C1216" s="84"/>
      <c r="D1216" s="73"/>
      <c r="E1216" s="73"/>
      <c r="F1216" s="73"/>
      <c r="G1216" s="73"/>
      <c r="H1216" s="73"/>
      <c r="I1216" s="73"/>
      <c r="J1216" s="73"/>
      <c r="K1216" s="73"/>
      <c r="L1216" s="73"/>
      <c r="M1216" s="73"/>
      <c r="N1216" s="73"/>
      <c r="U1216">
        <v>2018</v>
      </c>
      <c r="V1216" s="15">
        <v>43260</v>
      </c>
      <c r="W1216" t="s">
        <v>160</v>
      </c>
      <c r="X1216" t="s">
        <v>230</v>
      </c>
      <c r="Y1216" t="s">
        <v>225</v>
      </c>
      <c r="Z1216">
        <v>3557.25</v>
      </c>
      <c r="AA1216">
        <v>3929.75</v>
      </c>
      <c r="AB1216">
        <v>372.5</v>
      </c>
      <c r="AC1216">
        <v>24</v>
      </c>
      <c r="AD1216">
        <v>148218.75</v>
      </c>
      <c r="AE1216">
        <v>3929750</v>
      </c>
    </row>
    <row r="1217" spans="2:31" x14ac:dyDescent="0.35">
      <c r="B1217" s="83"/>
      <c r="C1217" s="84"/>
      <c r="D1217" s="73"/>
      <c r="E1217" s="73"/>
      <c r="F1217" s="73"/>
      <c r="G1217" s="73"/>
      <c r="H1217" s="73"/>
      <c r="I1217" s="73"/>
      <c r="J1217" s="73"/>
      <c r="K1217" s="73"/>
      <c r="L1217" s="73"/>
      <c r="M1217" s="73"/>
      <c r="N1217" s="73"/>
      <c r="U1217">
        <v>2018</v>
      </c>
      <c r="V1217" s="15">
        <v>43261</v>
      </c>
      <c r="W1217" t="s">
        <v>160</v>
      </c>
      <c r="X1217" t="s">
        <v>230</v>
      </c>
      <c r="Y1217" t="s">
        <v>225</v>
      </c>
      <c r="Z1217">
        <v>3590.88</v>
      </c>
      <c r="AA1217">
        <v>3966.9</v>
      </c>
      <c r="AB1217">
        <v>376.02</v>
      </c>
      <c r="AC1217">
        <v>24</v>
      </c>
      <c r="AD1217">
        <v>149620</v>
      </c>
      <c r="AE1217">
        <v>3966900</v>
      </c>
    </row>
    <row r="1218" spans="2:31" x14ac:dyDescent="0.35">
      <c r="B1218" s="83"/>
      <c r="C1218" s="84"/>
      <c r="D1218" s="73"/>
      <c r="E1218" s="73"/>
      <c r="F1218" s="73"/>
      <c r="G1218" s="73"/>
      <c r="H1218" s="73"/>
      <c r="I1218" s="73"/>
      <c r="J1218" s="73"/>
      <c r="K1218" s="73"/>
      <c r="L1218" s="73"/>
      <c r="M1218" s="73"/>
      <c r="N1218" s="73"/>
      <c r="U1218">
        <v>2018</v>
      </c>
      <c r="V1218" s="15">
        <v>43262</v>
      </c>
      <c r="W1218" t="s">
        <v>160</v>
      </c>
      <c r="X1218" t="s">
        <v>230</v>
      </c>
      <c r="Y1218" t="s">
        <v>225</v>
      </c>
      <c r="Z1218">
        <v>3625.56</v>
      </c>
      <c r="AA1218">
        <v>4005.22</v>
      </c>
      <c r="AB1218">
        <v>379.65</v>
      </c>
      <c r="AC1218">
        <v>24</v>
      </c>
      <c r="AD1218">
        <v>151065</v>
      </c>
      <c r="AE1218">
        <v>4005220</v>
      </c>
    </row>
    <row r="1219" spans="2:31" x14ac:dyDescent="0.35">
      <c r="B1219" s="83"/>
      <c r="C1219" s="84"/>
      <c r="D1219" s="73"/>
      <c r="E1219" s="73"/>
      <c r="F1219" s="73"/>
      <c r="G1219" s="73"/>
      <c r="H1219" s="73"/>
      <c r="I1219" s="73"/>
      <c r="J1219" s="73"/>
      <c r="K1219" s="73"/>
      <c r="L1219" s="73"/>
      <c r="M1219" s="73"/>
      <c r="N1219" s="73"/>
      <c r="U1219">
        <v>2018</v>
      </c>
      <c r="V1219" s="15">
        <v>43263</v>
      </c>
      <c r="W1219" t="s">
        <v>160</v>
      </c>
      <c r="X1219" t="s">
        <v>230</v>
      </c>
      <c r="Y1219" t="s">
        <v>225</v>
      </c>
      <c r="Z1219">
        <v>3661.21</v>
      </c>
      <c r="AA1219">
        <v>4044.59</v>
      </c>
      <c r="AB1219">
        <v>383.38</v>
      </c>
      <c r="AC1219">
        <v>24</v>
      </c>
      <c r="AD1219">
        <v>152550.41666666666</v>
      </c>
      <c r="AE1219">
        <v>4044590</v>
      </c>
    </row>
    <row r="1220" spans="2:31" x14ac:dyDescent="0.35">
      <c r="B1220" s="83"/>
      <c r="C1220" s="84"/>
      <c r="D1220" s="73"/>
      <c r="E1220" s="73"/>
      <c r="F1220" s="73"/>
      <c r="G1220" s="73"/>
      <c r="H1220" s="73"/>
      <c r="I1220" s="73"/>
      <c r="J1220" s="73"/>
      <c r="K1220" s="73"/>
      <c r="L1220" s="73"/>
      <c r="M1220" s="73"/>
      <c r="N1220" s="73"/>
      <c r="U1220">
        <v>2018</v>
      </c>
      <c r="V1220" s="15">
        <v>43264</v>
      </c>
      <c r="W1220" t="s">
        <v>160</v>
      </c>
      <c r="X1220" t="s">
        <v>230</v>
      </c>
      <c r="Y1220" t="s">
        <v>225</v>
      </c>
      <c r="Z1220">
        <v>3695.18</v>
      </c>
      <c r="AA1220">
        <v>4082.12</v>
      </c>
      <c r="AB1220">
        <v>386.94</v>
      </c>
      <c r="AC1220">
        <v>24</v>
      </c>
      <c r="AD1220">
        <v>153965.83333333334</v>
      </c>
      <c r="AE1220">
        <v>4082120</v>
      </c>
    </row>
    <row r="1221" spans="2:31" x14ac:dyDescent="0.35">
      <c r="B1221" s="83"/>
      <c r="C1221" s="84"/>
      <c r="D1221" s="73"/>
      <c r="E1221" s="73"/>
      <c r="F1221" s="73"/>
      <c r="G1221" s="73"/>
      <c r="H1221" s="73"/>
      <c r="I1221" s="73"/>
      <c r="J1221" s="73"/>
      <c r="K1221" s="73"/>
      <c r="L1221" s="73"/>
      <c r="M1221" s="73"/>
      <c r="N1221" s="73"/>
      <c r="U1221">
        <v>2018</v>
      </c>
      <c r="V1221" s="15">
        <v>43265</v>
      </c>
      <c r="W1221" t="s">
        <v>160</v>
      </c>
      <c r="X1221" t="s">
        <v>230</v>
      </c>
      <c r="Y1221" t="s">
        <v>225</v>
      </c>
      <c r="Z1221">
        <v>3728.22</v>
      </c>
      <c r="AA1221">
        <v>4118.62</v>
      </c>
      <c r="AB1221">
        <v>390.4</v>
      </c>
      <c r="AC1221">
        <v>24</v>
      </c>
      <c r="AD1221">
        <v>155342.5</v>
      </c>
      <c r="AE1221">
        <v>4118620</v>
      </c>
    </row>
    <row r="1222" spans="2:31" x14ac:dyDescent="0.35">
      <c r="B1222" s="83"/>
      <c r="C1222" s="84"/>
      <c r="D1222" s="73"/>
      <c r="E1222" s="73"/>
      <c r="F1222" s="73"/>
      <c r="G1222" s="73"/>
      <c r="H1222" s="73"/>
      <c r="I1222" s="73"/>
      <c r="J1222" s="73"/>
      <c r="K1222" s="73"/>
      <c r="L1222" s="73"/>
      <c r="M1222" s="73"/>
      <c r="N1222" s="73"/>
      <c r="U1222">
        <v>2018</v>
      </c>
      <c r="V1222" s="15">
        <v>43266</v>
      </c>
      <c r="W1222" t="s">
        <v>160</v>
      </c>
      <c r="X1222" t="s">
        <v>230</v>
      </c>
      <c r="Y1222" t="s">
        <v>225</v>
      </c>
      <c r="Z1222">
        <v>3764.72</v>
      </c>
      <c r="AA1222">
        <v>4158.9399999999996</v>
      </c>
      <c r="AB1222">
        <v>394.22</v>
      </c>
      <c r="AC1222">
        <v>24</v>
      </c>
      <c r="AD1222">
        <v>156863.33333333334</v>
      </c>
      <c r="AE1222">
        <v>4158939.9999999995</v>
      </c>
    </row>
    <row r="1223" spans="2:31" x14ac:dyDescent="0.35">
      <c r="B1223" s="83"/>
      <c r="C1223" s="84"/>
      <c r="D1223" s="73"/>
      <c r="E1223" s="73"/>
      <c r="F1223" s="73"/>
      <c r="G1223" s="73"/>
      <c r="H1223" s="73"/>
      <c r="I1223" s="73"/>
      <c r="J1223" s="73"/>
      <c r="K1223" s="73"/>
      <c r="L1223" s="73"/>
      <c r="M1223" s="73"/>
      <c r="N1223" s="73"/>
      <c r="U1223">
        <v>2018</v>
      </c>
      <c r="V1223" s="15">
        <v>43267</v>
      </c>
      <c r="W1223" t="s">
        <v>160</v>
      </c>
      <c r="X1223" t="s">
        <v>230</v>
      </c>
      <c r="Y1223" t="s">
        <v>225</v>
      </c>
      <c r="Z1223">
        <v>3806.4</v>
      </c>
      <c r="AA1223">
        <v>4204.9799999999996</v>
      </c>
      <c r="AB1223">
        <v>398.59</v>
      </c>
      <c r="AC1223">
        <v>24</v>
      </c>
      <c r="AD1223">
        <v>158600</v>
      </c>
      <c r="AE1223">
        <v>4204980</v>
      </c>
    </row>
    <row r="1224" spans="2:31" x14ac:dyDescent="0.35">
      <c r="B1224" s="83"/>
      <c r="C1224" s="84"/>
      <c r="D1224" s="73"/>
      <c r="E1224" s="73"/>
      <c r="F1224" s="73"/>
      <c r="G1224" s="73"/>
      <c r="H1224" s="73"/>
      <c r="I1224" s="73"/>
      <c r="J1224" s="73"/>
      <c r="K1224" s="73"/>
      <c r="L1224" s="73"/>
      <c r="M1224" s="73"/>
      <c r="N1224" s="73"/>
      <c r="U1224">
        <v>2018</v>
      </c>
      <c r="V1224" s="15">
        <v>43268</v>
      </c>
      <c r="W1224" t="s">
        <v>160</v>
      </c>
      <c r="X1224" t="s">
        <v>230</v>
      </c>
      <c r="Y1224" t="s">
        <v>225</v>
      </c>
      <c r="Z1224">
        <v>3847.73</v>
      </c>
      <c r="AA1224">
        <v>4250.6400000000003</v>
      </c>
      <c r="AB1224">
        <v>402.92</v>
      </c>
      <c r="AC1224">
        <v>24</v>
      </c>
      <c r="AD1224">
        <v>160322.08333333334</v>
      </c>
      <c r="AE1224">
        <v>4250640</v>
      </c>
    </row>
    <row r="1225" spans="2:31" x14ac:dyDescent="0.35">
      <c r="B1225" s="83"/>
      <c r="C1225" s="84"/>
      <c r="D1225" s="73"/>
      <c r="E1225" s="73"/>
      <c r="F1225" s="73"/>
      <c r="G1225" s="73"/>
      <c r="H1225" s="73"/>
      <c r="I1225" s="73"/>
      <c r="J1225" s="73"/>
      <c r="K1225" s="73"/>
      <c r="L1225" s="73"/>
      <c r="M1225" s="73"/>
      <c r="N1225" s="73"/>
      <c r="U1225">
        <v>2018</v>
      </c>
      <c r="V1225" s="15">
        <v>43269</v>
      </c>
      <c r="W1225" t="s">
        <v>160</v>
      </c>
      <c r="X1225" t="s">
        <v>230</v>
      </c>
      <c r="Y1225" t="s">
        <v>225</v>
      </c>
      <c r="Z1225">
        <v>3887.65</v>
      </c>
      <c r="AA1225">
        <v>4294.74</v>
      </c>
      <c r="AB1225">
        <v>407.1</v>
      </c>
      <c r="AC1225">
        <v>24</v>
      </c>
      <c r="AD1225">
        <v>161985.41666666666</v>
      </c>
      <c r="AE1225">
        <v>4294740</v>
      </c>
    </row>
    <row r="1226" spans="2:31" x14ac:dyDescent="0.35">
      <c r="B1226" s="83"/>
      <c r="C1226" s="84"/>
      <c r="D1226" s="73"/>
      <c r="E1226" s="73"/>
      <c r="F1226" s="73"/>
      <c r="G1226" s="73"/>
      <c r="H1226" s="73"/>
      <c r="I1226" s="73"/>
      <c r="J1226" s="73"/>
      <c r="K1226" s="73"/>
      <c r="L1226" s="73"/>
      <c r="M1226" s="73"/>
      <c r="N1226" s="73"/>
      <c r="U1226">
        <v>2018</v>
      </c>
      <c r="V1226" s="15">
        <v>43270</v>
      </c>
      <c r="W1226" t="s">
        <v>160</v>
      </c>
      <c r="X1226" t="s">
        <v>230</v>
      </c>
      <c r="Y1226" t="s">
        <v>225</v>
      </c>
      <c r="Z1226">
        <v>3909.8</v>
      </c>
      <c r="AA1226">
        <v>4319.22</v>
      </c>
      <c r="AB1226">
        <v>409.42</v>
      </c>
      <c r="AC1226">
        <v>24</v>
      </c>
      <c r="AD1226">
        <v>162908.33333333334</v>
      </c>
      <c r="AE1226">
        <v>4319220</v>
      </c>
    </row>
    <row r="1227" spans="2:31" x14ac:dyDescent="0.35">
      <c r="B1227" s="83"/>
      <c r="C1227" s="84"/>
      <c r="D1227" s="73"/>
      <c r="E1227" s="73"/>
      <c r="F1227" s="73"/>
      <c r="G1227" s="73"/>
      <c r="H1227" s="73"/>
      <c r="I1227" s="73"/>
      <c r="J1227" s="73"/>
      <c r="K1227" s="73"/>
      <c r="L1227" s="73"/>
      <c r="M1227" s="73"/>
      <c r="N1227" s="73"/>
      <c r="U1227">
        <v>2018</v>
      </c>
      <c r="V1227" s="15">
        <v>43271</v>
      </c>
      <c r="W1227" t="s">
        <v>160</v>
      </c>
      <c r="X1227" t="s">
        <v>230</v>
      </c>
      <c r="Y1227" t="s">
        <v>225</v>
      </c>
      <c r="Z1227">
        <v>3933.5</v>
      </c>
      <c r="AA1227">
        <v>4345.3999999999996</v>
      </c>
      <c r="AB1227">
        <v>411.9</v>
      </c>
      <c r="AC1227">
        <v>24</v>
      </c>
      <c r="AD1227">
        <v>163895.83333333334</v>
      </c>
      <c r="AE1227">
        <v>4345400</v>
      </c>
    </row>
    <row r="1228" spans="2:31" x14ac:dyDescent="0.35">
      <c r="B1228" s="83"/>
      <c r="C1228" s="84"/>
      <c r="D1228" s="73"/>
      <c r="E1228" s="73"/>
      <c r="F1228" s="73"/>
      <c r="G1228" s="73"/>
      <c r="H1228" s="73"/>
      <c r="I1228" s="73"/>
      <c r="J1228" s="73"/>
      <c r="K1228" s="73"/>
      <c r="L1228" s="73"/>
      <c r="M1228" s="73"/>
      <c r="N1228" s="73"/>
      <c r="U1228">
        <v>2018</v>
      </c>
      <c r="V1228" s="15">
        <v>43272</v>
      </c>
      <c r="W1228" t="s">
        <v>160</v>
      </c>
      <c r="X1228" t="s">
        <v>230</v>
      </c>
      <c r="Y1228" t="s">
        <v>225</v>
      </c>
      <c r="Z1228">
        <v>3958.31</v>
      </c>
      <c r="AA1228">
        <v>4372.8100000000004</v>
      </c>
      <c r="AB1228">
        <v>414.5</v>
      </c>
      <c r="AC1228">
        <v>24</v>
      </c>
      <c r="AD1228">
        <v>164929.58333333334</v>
      </c>
      <c r="AE1228">
        <v>4372810</v>
      </c>
    </row>
    <row r="1229" spans="2:31" x14ac:dyDescent="0.35">
      <c r="B1229" s="83"/>
      <c r="C1229" s="84"/>
      <c r="D1229" s="73"/>
      <c r="E1229" s="73"/>
      <c r="F1229" s="73"/>
      <c r="G1229" s="73"/>
      <c r="H1229" s="73"/>
      <c r="I1229" s="73"/>
      <c r="J1229" s="73"/>
      <c r="K1229" s="73"/>
      <c r="L1229" s="73"/>
      <c r="M1229" s="73"/>
      <c r="N1229" s="73"/>
      <c r="U1229">
        <v>2018</v>
      </c>
      <c r="V1229" s="15">
        <v>43273</v>
      </c>
      <c r="W1229" t="s">
        <v>160</v>
      </c>
      <c r="X1229" t="s">
        <v>230</v>
      </c>
      <c r="Y1229" t="s">
        <v>225</v>
      </c>
      <c r="Z1229">
        <v>3986.35</v>
      </c>
      <c r="AA1229">
        <v>4403.78</v>
      </c>
      <c r="AB1229">
        <v>417.43</v>
      </c>
      <c r="AC1229">
        <v>24</v>
      </c>
      <c r="AD1229">
        <v>166097.91666666666</v>
      </c>
      <c r="AE1229">
        <v>4403780</v>
      </c>
    </row>
    <row r="1230" spans="2:31" x14ac:dyDescent="0.35">
      <c r="B1230" s="83"/>
      <c r="C1230" s="84"/>
      <c r="D1230" s="73"/>
      <c r="E1230" s="73"/>
      <c r="F1230" s="73"/>
      <c r="G1230" s="73"/>
      <c r="H1230" s="73"/>
      <c r="I1230" s="73"/>
      <c r="J1230" s="73"/>
      <c r="K1230" s="73"/>
      <c r="L1230" s="73"/>
      <c r="M1230" s="73"/>
      <c r="N1230" s="73"/>
      <c r="U1230">
        <v>2018</v>
      </c>
      <c r="V1230" s="15">
        <v>43274</v>
      </c>
      <c r="W1230" t="s">
        <v>160</v>
      </c>
      <c r="X1230" t="s">
        <v>230</v>
      </c>
      <c r="Y1230" t="s">
        <v>225</v>
      </c>
      <c r="Z1230">
        <v>4014.84</v>
      </c>
      <c r="AA1230">
        <v>4435.25</v>
      </c>
      <c r="AB1230">
        <v>420.42</v>
      </c>
      <c r="AC1230">
        <v>24</v>
      </c>
      <c r="AD1230">
        <v>167285</v>
      </c>
      <c r="AE1230">
        <v>4435250</v>
      </c>
    </row>
    <row r="1231" spans="2:31" x14ac:dyDescent="0.35">
      <c r="B1231" s="83"/>
      <c r="C1231" s="84"/>
      <c r="D1231" s="73"/>
      <c r="E1231" s="73"/>
      <c r="F1231" s="73"/>
      <c r="G1231" s="73"/>
      <c r="H1231" s="73"/>
      <c r="I1231" s="73"/>
      <c r="J1231" s="73"/>
      <c r="K1231" s="73"/>
      <c r="L1231" s="73"/>
      <c r="M1231" s="73"/>
      <c r="N1231" s="73"/>
      <c r="U1231">
        <v>2018</v>
      </c>
      <c r="V1231" s="15">
        <v>43275</v>
      </c>
      <c r="W1231" t="s">
        <v>160</v>
      </c>
      <c r="X1231" t="s">
        <v>230</v>
      </c>
      <c r="Y1231" t="s">
        <v>225</v>
      </c>
      <c r="Z1231">
        <v>4037.61</v>
      </c>
      <c r="AA1231">
        <v>4460.41</v>
      </c>
      <c r="AB1231">
        <v>422.8</v>
      </c>
      <c r="AC1231">
        <v>24</v>
      </c>
      <c r="AD1231">
        <v>168233.75</v>
      </c>
      <c r="AE1231">
        <v>4460410</v>
      </c>
    </row>
    <row r="1232" spans="2:31" x14ac:dyDescent="0.35">
      <c r="B1232" s="83"/>
      <c r="C1232" s="84"/>
      <c r="D1232" s="73"/>
      <c r="E1232" s="73"/>
      <c r="F1232" s="73"/>
      <c r="G1232" s="73"/>
      <c r="H1232" s="73"/>
      <c r="I1232" s="73"/>
      <c r="J1232" s="73"/>
      <c r="K1232" s="73"/>
      <c r="L1232" s="73"/>
      <c r="M1232" s="73"/>
      <c r="N1232" s="73"/>
      <c r="U1232">
        <v>2018</v>
      </c>
      <c r="V1232" s="15">
        <v>43276</v>
      </c>
      <c r="W1232" t="s">
        <v>160</v>
      </c>
      <c r="X1232" t="s">
        <v>230</v>
      </c>
      <c r="Y1232" t="s">
        <v>225</v>
      </c>
      <c r="Z1232">
        <v>4067.77</v>
      </c>
      <c r="AA1232">
        <v>4493.72</v>
      </c>
      <c r="AB1232">
        <v>425.96</v>
      </c>
      <c r="AC1232">
        <v>24</v>
      </c>
      <c r="AD1232">
        <v>169490.41666666666</v>
      </c>
      <c r="AE1232">
        <v>4493720</v>
      </c>
    </row>
    <row r="1233" spans="2:31" x14ac:dyDescent="0.35">
      <c r="B1233" s="83"/>
      <c r="C1233" s="84"/>
      <c r="D1233" s="73"/>
      <c r="E1233" s="73"/>
      <c r="F1233" s="73"/>
      <c r="G1233" s="73"/>
      <c r="H1233" s="73"/>
      <c r="I1233" s="73"/>
      <c r="J1233" s="73"/>
      <c r="K1233" s="73"/>
      <c r="L1233" s="73"/>
      <c r="M1233" s="73"/>
      <c r="N1233" s="73"/>
      <c r="U1233">
        <v>2018</v>
      </c>
      <c r="V1233" s="15">
        <v>43277</v>
      </c>
      <c r="W1233" t="s">
        <v>160</v>
      </c>
      <c r="X1233" t="s">
        <v>230</v>
      </c>
      <c r="Y1233" t="s">
        <v>225</v>
      </c>
      <c r="Z1233">
        <v>4095.05</v>
      </c>
      <c r="AA1233">
        <v>4523.8599999999997</v>
      </c>
      <c r="AB1233">
        <v>428.81</v>
      </c>
      <c r="AC1233">
        <v>24</v>
      </c>
      <c r="AD1233">
        <v>170627.08333333334</v>
      </c>
      <c r="AE1233">
        <v>4523860</v>
      </c>
    </row>
    <row r="1234" spans="2:31" x14ac:dyDescent="0.35">
      <c r="B1234" s="83"/>
      <c r="C1234" s="84"/>
      <c r="D1234" s="73"/>
      <c r="E1234" s="73"/>
      <c r="F1234" s="73"/>
      <c r="G1234" s="73"/>
      <c r="H1234" s="73"/>
      <c r="I1234" s="73"/>
      <c r="J1234" s="73"/>
      <c r="K1234" s="73"/>
      <c r="L1234" s="73"/>
      <c r="M1234" s="73"/>
      <c r="N1234" s="73"/>
      <c r="U1234">
        <v>2018</v>
      </c>
      <c r="V1234" s="15">
        <v>43278</v>
      </c>
      <c r="W1234" t="s">
        <v>160</v>
      </c>
      <c r="X1234" t="s">
        <v>230</v>
      </c>
      <c r="Y1234" t="s">
        <v>225</v>
      </c>
      <c r="Z1234">
        <v>4120.5200000000004</v>
      </c>
      <c r="AA1234">
        <v>4552</v>
      </c>
      <c r="AB1234">
        <v>431.48</v>
      </c>
      <c r="AC1234">
        <v>24</v>
      </c>
      <c r="AD1234">
        <v>171688.33333333334</v>
      </c>
      <c r="AE1234">
        <v>4552000</v>
      </c>
    </row>
    <row r="1235" spans="2:31" x14ac:dyDescent="0.35">
      <c r="B1235" s="83"/>
      <c r="C1235" s="84"/>
      <c r="D1235" s="73"/>
      <c r="E1235" s="73"/>
      <c r="F1235" s="73"/>
      <c r="G1235" s="73"/>
      <c r="H1235" s="73"/>
      <c r="I1235" s="73"/>
      <c r="J1235" s="73"/>
      <c r="K1235" s="73"/>
      <c r="L1235" s="73"/>
      <c r="M1235" s="73"/>
      <c r="N1235" s="73"/>
      <c r="U1235">
        <v>2018</v>
      </c>
      <c r="V1235" s="15">
        <v>43279</v>
      </c>
      <c r="W1235" t="s">
        <v>160</v>
      </c>
      <c r="X1235" t="s">
        <v>230</v>
      </c>
      <c r="Y1235" t="s">
        <v>225</v>
      </c>
      <c r="Z1235">
        <v>4145.8100000000004</v>
      </c>
      <c r="AA1235">
        <v>4579.95</v>
      </c>
      <c r="AB1235">
        <v>434.13</v>
      </c>
      <c r="AC1235">
        <v>24</v>
      </c>
      <c r="AD1235">
        <v>172742.08333333334</v>
      </c>
      <c r="AE1235">
        <v>4579950</v>
      </c>
    </row>
    <row r="1236" spans="2:31" x14ac:dyDescent="0.35">
      <c r="B1236" s="83"/>
      <c r="C1236" s="84"/>
      <c r="D1236" s="73"/>
      <c r="E1236" s="73"/>
      <c r="F1236" s="73"/>
      <c r="G1236" s="73"/>
      <c r="H1236" s="73"/>
      <c r="I1236" s="73"/>
      <c r="J1236" s="73"/>
      <c r="K1236" s="73"/>
      <c r="L1236" s="73"/>
      <c r="M1236" s="73"/>
      <c r="N1236" s="73"/>
      <c r="U1236">
        <v>2018</v>
      </c>
      <c r="V1236" s="15">
        <v>43280</v>
      </c>
      <c r="W1236" t="s">
        <v>160</v>
      </c>
      <c r="X1236" t="s">
        <v>230</v>
      </c>
      <c r="Y1236" t="s">
        <v>225</v>
      </c>
      <c r="Z1236">
        <v>4172.1400000000003</v>
      </c>
      <c r="AA1236">
        <v>4609.0200000000004</v>
      </c>
      <c r="AB1236">
        <v>436.89</v>
      </c>
      <c r="AC1236">
        <v>24</v>
      </c>
      <c r="AD1236">
        <v>173839.16666666669</v>
      </c>
      <c r="AE1236">
        <v>4609020</v>
      </c>
    </row>
    <row r="1237" spans="2:31" x14ac:dyDescent="0.35">
      <c r="B1237" s="83"/>
      <c r="C1237" s="84"/>
      <c r="D1237" s="73"/>
      <c r="E1237" s="73"/>
      <c r="F1237" s="73"/>
      <c r="G1237" s="73"/>
      <c r="H1237" s="73"/>
      <c r="I1237" s="73"/>
      <c r="J1237" s="73"/>
      <c r="K1237" s="73"/>
      <c r="L1237" s="73"/>
      <c r="M1237" s="73"/>
      <c r="N1237" s="73"/>
      <c r="U1237">
        <v>2018</v>
      </c>
      <c r="V1237" s="15">
        <v>43281</v>
      </c>
      <c r="W1237" t="s">
        <v>160</v>
      </c>
      <c r="X1237" t="s">
        <v>230</v>
      </c>
      <c r="Y1237" t="s">
        <v>225</v>
      </c>
      <c r="Z1237">
        <v>4203.78</v>
      </c>
      <c r="AA1237">
        <v>4643.9799999999996</v>
      </c>
      <c r="AB1237">
        <v>440.2</v>
      </c>
      <c r="AC1237">
        <v>24</v>
      </c>
      <c r="AD1237">
        <v>175157.5</v>
      </c>
      <c r="AE1237">
        <v>4643980</v>
      </c>
    </row>
    <row r="1238" spans="2:31" x14ac:dyDescent="0.35">
      <c r="B1238" s="83"/>
      <c r="C1238" s="84"/>
      <c r="D1238" s="73"/>
      <c r="E1238" s="73"/>
      <c r="F1238" s="73"/>
      <c r="G1238" s="73"/>
      <c r="H1238" s="73"/>
      <c r="I1238" s="73"/>
      <c r="J1238" s="73"/>
      <c r="K1238" s="73"/>
      <c r="L1238" s="73"/>
      <c r="M1238" s="73"/>
      <c r="N1238" s="73"/>
      <c r="U1238">
        <v>2018</v>
      </c>
      <c r="V1238" s="15">
        <v>43282</v>
      </c>
      <c r="W1238" t="s">
        <v>161</v>
      </c>
      <c r="X1238" t="s">
        <v>230</v>
      </c>
      <c r="Y1238" t="s">
        <v>225</v>
      </c>
      <c r="Z1238">
        <v>4243.33</v>
      </c>
      <c r="AA1238">
        <v>4687.68</v>
      </c>
      <c r="AB1238">
        <v>444.34</v>
      </c>
      <c r="AC1238">
        <v>24</v>
      </c>
      <c r="AD1238">
        <v>176805.41666666666</v>
      </c>
      <c r="AE1238">
        <v>4687680</v>
      </c>
    </row>
    <row r="1239" spans="2:31" x14ac:dyDescent="0.35">
      <c r="B1239" s="83"/>
      <c r="C1239" s="84"/>
      <c r="D1239" s="73"/>
      <c r="E1239" s="73"/>
      <c r="F1239" s="73"/>
      <c r="G1239" s="73"/>
      <c r="H1239" s="73"/>
      <c r="I1239" s="73"/>
      <c r="J1239" s="73"/>
      <c r="K1239" s="73"/>
      <c r="L1239" s="73"/>
      <c r="M1239" s="73"/>
      <c r="N1239" s="73"/>
      <c r="U1239">
        <v>2018</v>
      </c>
      <c r="V1239" s="15">
        <v>43283</v>
      </c>
      <c r="W1239" t="s">
        <v>161</v>
      </c>
      <c r="X1239" t="s">
        <v>230</v>
      </c>
      <c r="Y1239" t="s">
        <v>225</v>
      </c>
      <c r="Z1239">
        <v>4282.6400000000003</v>
      </c>
      <c r="AA1239">
        <v>4731.1000000000004</v>
      </c>
      <c r="AB1239">
        <v>448.46</v>
      </c>
      <c r="AC1239">
        <v>24</v>
      </c>
      <c r="AD1239">
        <v>178443.33333333334</v>
      </c>
      <c r="AE1239">
        <v>4731100</v>
      </c>
    </row>
    <row r="1240" spans="2:31" x14ac:dyDescent="0.35">
      <c r="B1240" s="83"/>
      <c r="C1240" s="84"/>
      <c r="D1240" s="73"/>
      <c r="E1240" s="73"/>
      <c r="F1240" s="73"/>
      <c r="G1240" s="73"/>
      <c r="H1240" s="73"/>
      <c r="I1240" s="73"/>
      <c r="J1240" s="73"/>
      <c r="K1240" s="73"/>
      <c r="L1240" s="73"/>
      <c r="M1240" s="73"/>
      <c r="N1240" s="73"/>
      <c r="U1240">
        <v>2018</v>
      </c>
      <c r="V1240" s="15">
        <v>43284</v>
      </c>
      <c r="W1240" t="s">
        <v>161</v>
      </c>
      <c r="X1240" t="s">
        <v>230</v>
      </c>
      <c r="Y1240" t="s">
        <v>225</v>
      </c>
      <c r="Z1240">
        <v>4318.8900000000003</v>
      </c>
      <c r="AA1240">
        <v>4771.1499999999996</v>
      </c>
      <c r="AB1240">
        <v>452.25</v>
      </c>
      <c r="AC1240">
        <v>24</v>
      </c>
      <c r="AD1240">
        <v>179953.75</v>
      </c>
      <c r="AE1240">
        <v>4771150</v>
      </c>
    </row>
    <row r="1241" spans="2:31" x14ac:dyDescent="0.35">
      <c r="B1241" s="83"/>
      <c r="C1241" s="84"/>
      <c r="D1241" s="73"/>
      <c r="E1241" s="73"/>
      <c r="F1241" s="73"/>
      <c r="G1241" s="73"/>
      <c r="H1241" s="73"/>
      <c r="I1241" s="73"/>
      <c r="J1241" s="73"/>
      <c r="K1241" s="73"/>
      <c r="L1241" s="73"/>
      <c r="M1241" s="73"/>
      <c r="N1241" s="73"/>
      <c r="U1241">
        <v>2018</v>
      </c>
      <c r="V1241" s="15">
        <v>43285</v>
      </c>
      <c r="W1241" t="s">
        <v>161</v>
      </c>
      <c r="X1241" t="s">
        <v>230</v>
      </c>
      <c r="Y1241" t="s">
        <v>225</v>
      </c>
      <c r="Z1241">
        <v>4353.58</v>
      </c>
      <c r="AA1241">
        <v>4809.46</v>
      </c>
      <c r="AB1241">
        <v>455.89</v>
      </c>
      <c r="AC1241">
        <v>24</v>
      </c>
      <c r="AD1241">
        <v>181399.16666666666</v>
      </c>
      <c r="AE1241">
        <v>4809460</v>
      </c>
    </row>
    <row r="1242" spans="2:31" x14ac:dyDescent="0.35">
      <c r="B1242" s="83"/>
      <c r="C1242" s="84"/>
      <c r="D1242" s="73"/>
      <c r="E1242" s="73"/>
      <c r="F1242" s="73"/>
      <c r="G1242" s="73"/>
      <c r="H1242" s="73"/>
      <c r="I1242" s="73"/>
      <c r="J1242" s="73"/>
      <c r="K1242" s="73"/>
      <c r="L1242" s="73"/>
      <c r="M1242" s="73"/>
      <c r="N1242" s="73"/>
      <c r="U1242">
        <v>2018</v>
      </c>
      <c r="V1242" s="15">
        <v>43286</v>
      </c>
      <c r="W1242" t="s">
        <v>161</v>
      </c>
      <c r="X1242" t="s">
        <v>230</v>
      </c>
      <c r="Y1242" t="s">
        <v>225</v>
      </c>
      <c r="Z1242">
        <v>4383.25</v>
      </c>
      <c r="AA1242">
        <v>4842.24</v>
      </c>
      <c r="AB1242">
        <v>458.99</v>
      </c>
      <c r="AC1242">
        <v>24</v>
      </c>
      <c r="AD1242">
        <v>182635.41666666666</v>
      </c>
      <c r="AE1242">
        <v>4842240</v>
      </c>
    </row>
    <row r="1243" spans="2:31" x14ac:dyDescent="0.35">
      <c r="B1243" s="83"/>
      <c r="C1243" s="84"/>
      <c r="D1243" s="73"/>
      <c r="E1243" s="73"/>
      <c r="F1243" s="73"/>
      <c r="G1243" s="73"/>
      <c r="H1243" s="73"/>
      <c r="I1243" s="73"/>
      <c r="J1243" s="73"/>
      <c r="K1243" s="73"/>
      <c r="L1243" s="73"/>
      <c r="M1243" s="73"/>
      <c r="N1243" s="73"/>
      <c r="U1243">
        <v>2018</v>
      </c>
      <c r="V1243" s="15">
        <v>43287</v>
      </c>
      <c r="W1243" t="s">
        <v>161</v>
      </c>
      <c r="X1243" t="s">
        <v>230</v>
      </c>
      <c r="Y1243" t="s">
        <v>225</v>
      </c>
      <c r="Z1243">
        <v>4416.6099999999997</v>
      </c>
      <c r="AA1243">
        <v>4879.1000000000004</v>
      </c>
      <c r="AB1243">
        <v>462.49</v>
      </c>
      <c r="AC1243">
        <v>24</v>
      </c>
      <c r="AD1243">
        <v>184025.41666666666</v>
      </c>
      <c r="AE1243">
        <v>4879100</v>
      </c>
    </row>
    <row r="1244" spans="2:31" x14ac:dyDescent="0.35">
      <c r="B1244" s="83"/>
      <c r="C1244" s="84"/>
      <c r="D1244" s="73"/>
      <c r="E1244" s="73"/>
      <c r="F1244" s="73"/>
      <c r="G1244" s="73"/>
      <c r="H1244" s="73"/>
      <c r="I1244" s="73"/>
      <c r="J1244" s="73"/>
      <c r="K1244" s="73"/>
      <c r="L1244" s="73"/>
      <c r="M1244" s="73"/>
      <c r="N1244" s="73"/>
      <c r="U1244">
        <v>2018</v>
      </c>
      <c r="V1244" s="15">
        <v>43288</v>
      </c>
      <c r="W1244" t="s">
        <v>161</v>
      </c>
      <c r="X1244" t="s">
        <v>230</v>
      </c>
      <c r="Y1244" t="s">
        <v>225</v>
      </c>
      <c r="Z1244">
        <v>4450.0200000000004</v>
      </c>
      <c r="AA1244">
        <v>4916.01</v>
      </c>
      <c r="AB1244">
        <v>465.99</v>
      </c>
      <c r="AC1244">
        <v>24</v>
      </c>
      <c r="AD1244">
        <v>185417.5</v>
      </c>
      <c r="AE1244">
        <v>4916010</v>
      </c>
    </row>
    <row r="1245" spans="2:31" x14ac:dyDescent="0.35">
      <c r="B1245" s="83"/>
      <c r="C1245" s="84"/>
      <c r="D1245" s="73"/>
      <c r="E1245" s="73"/>
      <c r="F1245" s="73"/>
      <c r="G1245" s="73"/>
      <c r="H1245" s="73"/>
      <c r="I1245" s="73"/>
      <c r="J1245" s="73"/>
      <c r="K1245" s="73"/>
      <c r="L1245" s="73"/>
      <c r="M1245" s="73"/>
      <c r="N1245" s="73"/>
      <c r="U1245">
        <v>2018</v>
      </c>
      <c r="V1245" s="15">
        <v>43289</v>
      </c>
      <c r="W1245" t="s">
        <v>161</v>
      </c>
      <c r="X1245" t="s">
        <v>230</v>
      </c>
      <c r="Y1245" t="s">
        <v>225</v>
      </c>
      <c r="Z1245">
        <v>4475.55</v>
      </c>
      <c r="AA1245">
        <v>4944.21</v>
      </c>
      <c r="AB1245">
        <v>468.66</v>
      </c>
      <c r="AC1245">
        <v>24</v>
      </c>
      <c r="AD1245">
        <v>186481.25</v>
      </c>
      <c r="AE1245">
        <v>4944210</v>
      </c>
    </row>
    <row r="1246" spans="2:31" x14ac:dyDescent="0.35">
      <c r="B1246" s="83"/>
      <c r="C1246" s="84"/>
      <c r="D1246" s="73"/>
      <c r="E1246" s="73"/>
      <c r="F1246" s="73"/>
      <c r="G1246" s="73"/>
      <c r="H1246" s="73"/>
      <c r="I1246" s="73"/>
      <c r="J1246" s="73"/>
      <c r="K1246" s="73"/>
      <c r="L1246" s="73"/>
      <c r="M1246" s="73"/>
      <c r="N1246" s="73"/>
      <c r="U1246">
        <v>2018</v>
      </c>
      <c r="V1246" s="15">
        <v>43290</v>
      </c>
      <c r="W1246" t="s">
        <v>161</v>
      </c>
      <c r="X1246" t="s">
        <v>230</v>
      </c>
      <c r="Y1246" t="s">
        <v>225</v>
      </c>
      <c r="Z1246">
        <v>4497.43</v>
      </c>
      <c r="AA1246">
        <v>4968.38</v>
      </c>
      <c r="AB1246">
        <v>470.95</v>
      </c>
      <c r="AC1246">
        <v>24</v>
      </c>
      <c r="AD1246">
        <v>187392.91666666666</v>
      </c>
      <c r="AE1246">
        <v>4968380</v>
      </c>
    </row>
    <row r="1247" spans="2:31" x14ac:dyDescent="0.35">
      <c r="B1247" s="83"/>
      <c r="C1247" s="84"/>
      <c r="D1247" s="73"/>
      <c r="E1247" s="73"/>
      <c r="F1247" s="73"/>
      <c r="G1247" s="73"/>
      <c r="H1247" s="73"/>
      <c r="I1247" s="73"/>
      <c r="J1247" s="73"/>
      <c r="K1247" s="73"/>
      <c r="L1247" s="73"/>
      <c r="M1247" s="73"/>
      <c r="N1247" s="73"/>
      <c r="U1247">
        <v>2018</v>
      </c>
      <c r="V1247" s="15">
        <v>43291</v>
      </c>
      <c r="W1247" t="s">
        <v>161</v>
      </c>
      <c r="X1247" t="s">
        <v>230</v>
      </c>
      <c r="Y1247" t="s">
        <v>225</v>
      </c>
      <c r="Z1247">
        <v>4525.7</v>
      </c>
      <c r="AA1247">
        <v>4999.6099999999997</v>
      </c>
      <c r="AB1247">
        <v>473.91</v>
      </c>
      <c r="AC1247">
        <v>24</v>
      </c>
      <c r="AD1247">
        <v>188570.83333333334</v>
      </c>
      <c r="AE1247">
        <v>4999610</v>
      </c>
    </row>
    <row r="1248" spans="2:31" x14ac:dyDescent="0.35">
      <c r="B1248" s="83"/>
      <c r="C1248" s="84"/>
      <c r="D1248" s="73"/>
      <c r="E1248" s="73"/>
      <c r="F1248" s="73"/>
      <c r="G1248" s="73"/>
      <c r="H1248" s="73"/>
      <c r="I1248" s="73"/>
      <c r="J1248" s="73"/>
      <c r="K1248" s="73"/>
      <c r="L1248" s="73"/>
      <c r="M1248" s="73"/>
      <c r="N1248" s="73"/>
      <c r="U1248">
        <v>2018</v>
      </c>
      <c r="V1248" s="15">
        <v>43292</v>
      </c>
      <c r="W1248" t="s">
        <v>161</v>
      </c>
      <c r="X1248" t="s">
        <v>230</v>
      </c>
      <c r="Y1248" t="s">
        <v>225</v>
      </c>
      <c r="Z1248">
        <v>4548.3900000000003</v>
      </c>
      <c r="AA1248">
        <v>5024.68</v>
      </c>
      <c r="AB1248">
        <v>476.29</v>
      </c>
      <c r="AC1248">
        <v>24</v>
      </c>
      <c r="AD1248">
        <v>189516.25</v>
      </c>
      <c r="AE1248">
        <v>5024680</v>
      </c>
    </row>
    <row r="1249" spans="2:31" x14ac:dyDescent="0.35">
      <c r="B1249" s="83"/>
      <c r="C1249" s="84"/>
      <c r="D1249" s="73"/>
      <c r="E1249" s="73"/>
      <c r="F1249" s="73"/>
      <c r="G1249" s="73"/>
      <c r="H1249" s="73"/>
      <c r="I1249" s="73"/>
      <c r="J1249" s="73"/>
      <c r="K1249" s="73"/>
      <c r="L1249" s="73"/>
      <c r="M1249" s="73"/>
      <c r="N1249" s="73"/>
      <c r="U1249">
        <v>2018</v>
      </c>
      <c r="V1249" s="15">
        <v>43293</v>
      </c>
      <c r="W1249" t="s">
        <v>161</v>
      </c>
      <c r="X1249" t="s">
        <v>230</v>
      </c>
      <c r="Y1249" t="s">
        <v>225</v>
      </c>
      <c r="Z1249">
        <v>4570.18</v>
      </c>
      <c r="AA1249">
        <v>5048.75</v>
      </c>
      <c r="AB1249">
        <v>478.57</v>
      </c>
      <c r="AC1249">
        <v>24</v>
      </c>
      <c r="AD1249">
        <v>190424.16666666666</v>
      </c>
      <c r="AE1249">
        <v>5048750</v>
      </c>
    </row>
    <row r="1250" spans="2:31" x14ac:dyDescent="0.35">
      <c r="B1250" s="83"/>
      <c r="C1250" s="84"/>
      <c r="D1250" s="73"/>
      <c r="E1250" s="73"/>
      <c r="F1250" s="73"/>
      <c r="G1250" s="73"/>
      <c r="H1250" s="73"/>
      <c r="I1250" s="73"/>
      <c r="J1250" s="73"/>
      <c r="K1250" s="73"/>
      <c r="L1250" s="73"/>
      <c r="M1250" s="73"/>
      <c r="N1250" s="73"/>
      <c r="U1250">
        <v>2018</v>
      </c>
      <c r="V1250" s="15">
        <v>43294</v>
      </c>
      <c r="W1250" t="s">
        <v>161</v>
      </c>
      <c r="X1250" t="s">
        <v>230</v>
      </c>
      <c r="Y1250" t="s">
        <v>225</v>
      </c>
      <c r="Z1250">
        <v>4588.2</v>
      </c>
      <c r="AA1250">
        <v>5068.66</v>
      </c>
      <c r="AB1250">
        <v>480.46</v>
      </c>
      <c r="AC1250">
        <v>24</v>
      </c>
      <c r="AD1250">
        <v>191175</v>
      </c>
      <c r="AE1250">
        <v>5068660</v>
      </c>
    </row>
    <row r="1251" spans="2:31" x14ac:dyDescent="0.35">
      <c r="B1251" s="83"/>
      <c r="C1251" s="84"/>
      <c r="D1251" s="73"/>
      <c r="E1251" s="73"/>
      <c r="F1251" s="73"/>
      <c r="G1251" s="73"/>
      <c r="H1251" s="73"/>
      <c r="I1251" s="73"/>
      <c r="J1251" s="73"/>
      <c r="K1251" s="73"/>
      <c r="L1251" s="73"/>
      <c r="M1251" s="73"/>
      <c r="N1251" s="73"/>
      <c r="U1251">
        <v>2018</v>
      </c>
      <c r="V1251" s="15">
        <v>43295</v>
      </c>
      <c r="W1251" t="s">
        <v>161</v>
      </c>
      <c r="X1251" t="s">
        <v>230</v>
      </c>
      <c r="Y1251" t="s">
        <v>225</v>
      </c>
      <c r="Z1251">
        <v>4608.84</v>
      </c>
      <c r="AA1251">
        <v>5091.46</v>
      </c>
      <c r="AB1251">
        <v>482.62</v>
      </c>
      <c r="AC1251">
        <v>24</v>
      </c>
      <c r="AD1251">
        <v>192035</v>
      </c>
      <c r="AE1251">
        <v>5091460</v>
      </c>
    </row>
    <row r="1252" spans="2:31" x14ac:dyDescent="0.35">
      <c r="B1252" s="83"/>
      <c r="C1252" s="84"/>
      <c r="D1252" s="73"/>
      <c r="E1252" s="73"/>
      <c r="F1252" s="73"/>
      <c r="G1252" s="73"/>
      <c r="H1252" s="73"/>
      <c r="I1252" s="73"/>
      <c r="J1252" s="73"/>
      <c r="K1252" s="73"/>
      <c r="L1252" s="73"/>
      <c r="M1252" s="73"/>
      <c r="N1252" s="73"/>
      <c r="U1252">
        <v>2018</v>
      </c>
      <c r="V1252" s="15">
        <v>43296</v>
      </c>
      <c r="W1252" t="s">
        <v>161</v>
      </c>
      <c r="X1252" t="s">
        <v>230</v>
      </c>
      <c r="Y1252" t="s">
        <v>225</v>
      </c>
      <c r="Z1252">
        <v>4625.1899999999996</v>
      </c>
      <c r="AA1252">
        <v>5109.5200000000004</v>
      </c>
      <c r="AB1252">
        <v>484.33</v>
      </c>
      <c r="AC1252">
        <v>24</v>
      </c>
      <c r="AD1252">
        <v>192716.25</v>
      </c>
      <c r="AE1252">
        <v>5109520</v>
      </c>
    </row>
    <row r="1253" spans="2:31" x14ac:dyDescent="0.35">
      <c r="B1253" s="83"/>
      <c r="C1253" s="84"/>
      <c r="D1253" s="73"/>
      <c r="E1253" s="73"/>
      <c r="F1253" s="73"/>
      <c r="G1253" s="73"/>
      <c r="H1253" s="73"/>
      <c r="I1253" s="73"/>
      <c r="J1253" s="73"/>
      <c r="K1253" s="73"/>
      <c r="L1253" s="73"/>
      <c r="M1253" s="73"/>
      <c r="N1253" s="73"/>
      <c r="U1253">
        <v>2018</v>
      </c>
      <c r="V1253" s="15">
        <v>43297</v>
      </c>
      <c r="W1253" t="s">
        <v>161</v>
      </c>
      <c r="X1253" t="s">
        <v>230</v>
      </c>
      <c r="Y1253" t="s">
        <v>225</v>
      </c>
      <c r="Z1253">
        <v>4634.6000000000004</v>
      </c>
      <c r="AA1253">
        <v>5119.91</v>
      </c>
      <c r="AB1253">
        <v>485.31</v>
      </c>
      <c r="AC1253">
        <v>24</v>
      </c>
      <c r="AD1253">
        <v>193108.33333333334</v>
      </c>
      <c r="AE1253">
        <v>5119910</v>
      </c>
    </row>
    <row r="1254" spans="2:31" x14ac:dyDescent="0.35">
      <c r="B1254" s="83"/>
      <c r="C1254" s="84"/>
      <c r="D1254" s="73"/>
      <c r="E1254" s="73"/>
      <c r="F1254" s="73"/>
      <c r="G1254" s="73"/>
      <c r="H1254" s="73"/>
      <c r="I1254" s="73"/>
      <c r="J1254" s="73"/>
      <c r="K1254" s="73"/>
      <c r="L1254" s="73"/>
      <c r="M1254" s="73"/>
      <c r="N1254" s="73"/>
      <c r="U1254">
        <v>2018</v>
      </c>
      <c r="V1254" s="15">
        <v>43298</v>
      </c>
      <c r="W1254" t="s">
        <v>161</v>
      </c>
      <c r="X1254" t="s">
        <v>230</v>
      </c>
      <c r="Y1254" t="s">
        <v>225</v>
      </c>
      <c r="Z1254">
        <v>4642.5600000000004</v>
      </c>
      <c r="AA1254">
        <v>5128.71</v>
      </c>
      <c r="AB1254">
        <v>486.15</v>
      </c>
      <c r="AC1254">
        <v>24</v>
      </c>
      <c r="AD1254">
        <v>193440</v>
      </c>
      <c r="AE1254">
        <v>5128710</v>
      </c>
    </row>
    <row r="1255" spans="2:31" x14ac:dyDescent="0.35">
      <c r="B1255" s="83"/>
      <c r="C1255" s="84"/>
      <c r="D1255" s="73"/>
      <c r="E1255" s="73"/>
      <c r="F1255" s="73"/>
      <c r="G1255" s="73"/>
      <c r="H1255" s="73"/>
      <c r="I1255" s="73"/>
      <c r="J1255" s="73"/>
      <c r="K1255" s="73"/>
      <c r="L1255" s="73"/>
      <c r="M1255" s="73"/>
      <c r="N1255" s="73"/>
      <c r="U1255">
        <v>2018</v>
      </c>
      <c r="V1255" s="15">
        <v>43299</v>
      </c>
      <c r="W1255" t="s">
        <v>161</v>
      </c>
      <c r="X1255" t="s">
        <v>230</v>
      </c>
      <c r="Y1255" t="s">
        <v>225</v>
      </c>
      <c r="Z1255">
        <v>4651.46</v>
      </c>
      <c r="AA1255">
        <v>5138.54</v>
      </c>
      <c r="AB1255">
        <v>487.08</v>
      </c>
      <c r="AC1255">
        <v>24</v>
      </c>
      <c r="AD1255">
        <v>193810.83333333334</v>
      </c>
      <c r="AE1255">
        <v>5138540</v>
      </c>
    </row>
    <row r="1256" spans="2:31" x14ac:dyDescent="0.35">
      <c r="B1256" s="83"/>
      <c r="C1256" s="84"/>
      <c r="D1256" s="73"/>
      <c r="E1256" s="73"/>
      <c r="F1256" s="73"/>
      <c r="G1256" s="73"/>
      <c r="H1256" s="73"/>
      <c r="I1256" s="73"/>
      <c r="J1256" s="73"/>
      <c r="K1256" s="73"/>
      <c r="L1256" s="73"/>
      <c r="M1256" s="73"/>
      <c r="N1256" s="73"/>
      <c r="U1256">
        <v>2018</v>
      </c>
      <c r="V1256" s="15">
        <v>43300</v>
      </c>
      <c r="W1256" t="s">
        <v>161</v>
      </c>
      <c r="X1256" t="s">
        <v>230</v>
      </c>
      <c r="Y1256" t="s">
        <v>225</v>
      </c>
      <c r="Z1256">
        <v>4663.99</v>
      </c>
      <c r="AA1256">
        <v>5152.38</v>
      </c>
      <c r="AB1256">
        <v>488.39</v>
      </c>
      <c r="AC1256">
        <v>24</v>
      </c>
      <c r="AD1256">
        <v>194332.91666666666</v>
      </c>
      <c r="AE1256">
        <v>5152380</v>
      </c>
    </row>
    <row r="1257" spans="2:31" x14ac:dyDescent="0.35">
      <c r="B1257" s="83"/>
      <c r="C1257" s="84"/>
      <c r="D1257" s="73"/>
      <c r="E1257" s="73"/>
      <c r="F1257" s="73"/>
      <c r="G1257" s="73"/>
      <c r="H1257" s="73"/>
      <c r="I1257" s="73"/>
      <c r="J1257" s="73"/>
      <c r="K1257" s="73"/>
      <c r="L1257" s="73"/>
      <c r="M1257" s="73"/>
      <c r="N1257" s="73"/>
      <c r="U1257">
        <v>2018</v>
      </c>
      <c r="V1257" s="15">
        <v>43301</v>
      </c>
      <c r="W1257" t="s">
        <v>161</v>
      </c>
      <c r="X1257" t="s">
        <v>230</v>
      </c>
      <c r="Y1257" t="s">
        <v>225</v>
      </c>
      <c r="Z1257">
        <v>4674.03</v>
      </c>
      <c r="AA1257">
        <v>5163.47</v>
      </c>
      <c r="AB1257">
        <v>489.44</v>
      </c>
      <c r="AC1257">
        <v>24</v>
      </c>
      <c r="AD1257">
        <v>194751.25</v>
      </c>
      <c r="AE1257">
        <v>5163470</v>
      </c>
    </row>
    <row r="1258" spans="2:31" x14ac:dyDescent="0.35">
      <c r="B1258" s="83"/>
      <c r="C1258" s="84"/>
      <c r="D1258" s="73"/>
      <c r="E1258" s="73"/>
      <c r="F1258" s="73"/>
      <c r="G1258" s="73"/>
      <c r="H1258" s="73"/>
      <c r="I1258" s="73"/>
      <c r="J1258" s="73"/>
      <c r="K1258" s="73"/>
      <c r="L1258" s="73"/>
      <c r="M1258" s="73"/>
      <c r="N1258" s="73"/>
      <c r="U1258">
        <v>2018</v>
      </c>
      <c r="V1258" s="15">
        <v>43302</v>
      </c>
      <c r="W1258" t="s">
        <v>161</v>
      </c>
      <c r="X1258" t="s">
        <v>230</v>
      </c>
      <c r="Y1258" t="s">
        <v>225</v>
      </c>
      <c r="Z1258">
        <v>4678.9799999999996</v>
      </c>
      <c r="AA1258">
        <v>5168.9399999999996</v>
      </c>
      <c r="AB1258">
        <v>489.96</v>
      </c>
      <c r="AC1258">
        <v>24</v>
      </c>
      <c r="AD1258">
        <v>194957.5</v>
      </c>
      <c r="AE1258">
        <v>5168940</v>
      </c>
    </row>
    <row r="1259" spans="2:31" x14ac:dyDescent="0.35">
      <c r="B1259" s="83"/>
      <c r="C1259" s="84"/>
      <c r="D1259" s="73"/>
      <c r="E1259" s="73"/>
      <c r="F1259" s="73"/>
      <c r="G1259" s="73"/>
      <c r="H1259" s="73"/>
      <c r="I1259" s="73"/>
      <c r="J1259" s="73"/>
      <c r="K1259" s="73"/>
      <c r="L1259" s="73"/>
      <c r="M1259" s="73"/>
      <c r="N1259" s="73"/>
      <c r="U1259">
        <v>2018</v>
      </c>
      <c r="V1259" s="15">
        <v>43303</v>
      </c>
      <c r="W1259" t="s">
        <v>161</v>
      </c>
      <c r="X1259" t="s">
        <v>230</v>
      </c>
      <c r="Y1259" t="s">
        <v>225</v>
      </c>
      <c r="Z1259">
        <v>4667.99</v>
      </c>
      <c r="AA1259">
        <v>5156.8</v>
      </c>
      <c r="AB1259">
        <v>488.81</v>
      </c>
      <c r="AC1259">
        <v>24</v>
      </c>
      <c r="AD1259">
        <v>194499.58333333334</v>
      </c>
      <c r="AE1259">
        <v>5156800</v>
      </c>
    </row>
    <row r="1260" spans="2:31" x14ac:dyDescent="0.35">
      <c r="B1260" s="83"/>
      <c r="C1260" s="84"/>
      <c r="D1260" s="73"/>
      <c r="E1260" s="73"/>
      <c r="F1260" s="73"/>
      <c r="G1260" s="73"/>
      <c r="H1260" s="73"/>
      <c r="I1260" s="73"/>
      <c r="J1260" s="73"/>
      <c r="K1260" s="73"/>
      <c r="L1260" s="73"/>
      <c r="M1260" s="73"/>
      <c r="N1260" s="73"/>
      <c r="U1260">
        <v>2018</v>
      </c>
      <c r="V1260" s="15">
        <v>43304</v>
      </c>
      <c r="W1260" t="s">
        <v>161</v>
      </c>
      <c r="X1260" t="s">
        <v>230</v>
      </c>
      <c r="Y1260" t="s">
        <v>225</v>
      </c>
      <c r="Z1260">
        <v>4653.3900000000003</v>
      </c>
      <c r="AA1260">
        <v>5140.67</v>
      </c>
      <c r="AB1260">
        <v>487.28</v>
      </c>
      <c r="AC1260">
        <v>24</v>
      </c>
      <c r="AD1260">
        <v>193891.25</v>
      </c>
      <c r="AE1260">
        <v>5140670</v>
      </c>
    </row>
    <row r="1261" spans="2:31" x14ac:dyDescent="0.35">
      <c r="B1261" s="83"/>
      <c r="C1261" s="84"/>
      <c r="D1261" s="73"/>
      <c r="E1261" s="73"/>
      <c r="F1261" s="73"/>
      <c r="G1261" s="73"/>
      <c r="H1261" s="73"/>
      <c r="I1261" s="73"/>
      <c r="J1261" s="73"/>
      <c r="K1261" s="73"/>
      <c r="L1261" s="73"/>
      <c r="M1261" s="73"/>
      <c r="N1261" s="73"/>
      <c r="U1261">
        <v>2018</v>
      </c>
      <c r="V1261" s="15">
        <v>43305</v>
      </c>
      <c r="W1261" t="s">
        <v>161</v>
      </c>
      <c r="X1261" t="s">
        <v>230</v>
      </c>
      <c r="Y1261" t="s">
        <v>225</v>
      </c>
      <c r="Z1261">
        <v>4639.04</v>
      </c>
      <c r="AA1261">
        <v>5124.82</v>
      </c>
      <c r="AB1261">
        <v>485.78</v>
      </c>
      <c r="AC1261">
        <v>24</v>
      </c>
      <c r="AD1261">
        <v>193293.33333333334</v>
      </c>
      <c r="AE1261">
        <v>5124820</v>
      </c>
    </row>
    <row r="1262" spans="2:31" x14ac:dyDescent="0.35">
      <c r="B1262" s="83"/>
      <c r="C1262" s="84"/>
      <c r="D1262" s="73"/>
      <c r="E1262" s="73"/>
      <c r="F1262" s="73"/>
      <c r="G1262" s="73"/>
      <c r="H1262" s="73"/>
      <c r="I1262" s="73"/>
      <c r="J1262" s="73"/>
      <c r="K1262" s="73"/>
      <c r="L1262" s="73"/>
      <c r="M1262" s="73"/>
      <c r="N1262" s="73"/>
      <c r="U1262">
        <v>2018</v>
      </c>
      <c r="V1262" s="15">
        <v>43306</v>
      </c>
      <c r="W1262" t="s">
        <v>161</v>
      </c>
      <c r="X1262" t="s">
        <v>230</v>
      </c>
      <c r="Y1262" t="s">
        <v>225</v>
      </c>
      <c r="Z1262">
        <v>4623.87</v>
      </c>
      <c r="AA1262">
        <v>5108.0600000000004</v>
      </c>
      <c r="AB1262">
        <v>484.19</v>
      </c>
      <c r="AC1262">
        <v>24</v>
      </c>
      <c r="AD1262">
        <v>192661.25</v>
      </c>
      <c r="AE1262">
        <v>5108060</v>
      </c>
    </row>
    <row r="1263" spans="2:31" x14ac:dyDescent="0.35">
      <c r="B1263" s="83"/>
      <c r="C1263" s="84"/>
      <c r="D1263" s="73"/>
      <c r="E1263" s="73"/>
      <c r="F1263" s="73"/>
      <c r="G1263" s="73"/>
      <c r="H1263" s="73"/>
      <c r="I1263" s="73"/>
      <c r="J1263" s="73"/>
      <c r="K1263" s="73"/>
      <c r="L1263" s="73"/>
      <c r="M1263" s="73"/>
      <c r="N1263" s="73"/>
      <c r="U1263">
        <v>2018</v>
      </c>
      <c r="V1263" s="15">
        <v>43307</v>
      </c>
      <c r="W1263" t="s">
        <v>161</v>
      </c>
      <c r="X1263" t="s">
        <v>230</v>
      </c>
      <c r="Y1263" t="s">
        <v>225</v>
      </c>
      <c r="Z1263">
        <v>4612.62</v>
      </c>
      <c r="AA1263">
        <v>5095.63</v>
      </c>
      <c r="AB1263">
        <v>483.01</v>
      </c>
      <c r="AC1263">
        <v>24</v>
      </c>
      <c r="AD1263">
        <v>192192.5</v>
      </c>
      <c r="AE1263">
        <v>5095630</v>
      </c>
    </row>
    <row r="1264" spans="2:31" x14ac:dyDescent="0.35">
      <c r="B1264" s="83"/>
      <c r="C1264" s="84"/>
      <c r="D1264" s="73"/>
      <c r="E1264" s="73"/>
      <c r="F1264" s="73"/>
      <c r="G1264" s="73"/>
      <c r="H1264" s="73"/>
      <c r="I1264" s="73"/>
      <c r="J1264" s="73"/>
      <c r="K1264" s="73"/>
      <c r="L1264" s="73"/>
      <c r="M1264" s="73"/>
      <c r="N1264" s="73"/>
      <c r="U1264">
        <v>2018</v>
      </c>
      <c r="V1264" s="15">
        <v>43308</v>
      </c>
      <c r="W1264" t="s">
        <v>161</v>
      </c>
      <c r="X1264" t="s">
        <v>230</v>
      </c>
      <c r="Y1264" t="s">
        <v>225</v>
      </c>
      <c r="Z1264">
        <v>4598.25</v>
      </c>
      <c r="AA1264">
        <v>5079.75</v>
      </c>
      <c r="AB1264">
        <v>481.51</v>
      </c>
      <c r="AC1264">
        <v>24</v>
      </c>
      <c r="AD1264">
        <v>191593.75</v>
      </c>
      <c r="AE1264">
        <v>5079750</v>
      </c>
    </row>
    <row r="1265" spans="2:31" x14ac:dyDescent="0.35">
      <c r="B1265" s="83"/>
      <c r="C1265" s="84"/>
      <c r="D1265" s="73"/>
      <c r="E1265" s="73"/>
      <c r="F1265" s="73"/>
      <c r="G1265" s="73"/>
      <c r="H1265" s="73"/>
      <c r="I1265" s="73"/>
      <c r="J1265" s="73"/>
      <c r="K1265" s="73"/>
      <c r="L1265" s="73"/>
      <c r="M1265" s="73"/>
      <c r="N1265" s="73"/>
      <c r="U1265">
        <v>2018</v>
      </c>
      <c r="V1265" s="15">
        <v>43309</v>
      </c>
      <c r="W1265" t="s">
        <v>161</v>
      </c>
      <c r="X1265" t="s">
        <v>230</v>
      </c>
      <c r="Y1265" t="s">
        <v>225</v>
      </c>
      <c r="Z1265">
        <v>4566.78</v>
      </c>
      <c r="AA1265">
        <v>5044.99</v>
      </c>
      <c r="AB1265">
        <v>478.21</v>
      </c>
      <c r="AC1265">
        <v>24</v>
      </c>
      <c r="AD1265">
        <v>190282.5</v>
      </c>
      <c r="AE1265">
        <v>5044990</v>
      </c>
    </row>
    <row r="1266" spans="2:31" x14ac:dyDescent="0.35">
      <c r="B1266" s="83"/>
      <c r="C1266" s="84"/>
      <c r="D1266" s="73"/>
      <c r="E1266" s="73"/>
      <c r="F1266" s="73"/>
      <c r="G1266" s="73"/>
      <c r="H1266" s="73"/>
      <c r="I1266" s="73"/>
      <c r="J1266" s="73"/>
      <c r="K1266" s="73"/>
      <c r="L1266" s="73"/>
      <c r="M1266" s="73"/>
      <c r="N1266" s="73"/>
      <c r="U1266">
        <v>2018</v>
      </c>
      <c r="V1266" s="15">
        <v>43310</v>
      </c>
      <c r="W1266" t="s">
        <v>161</v>
      </c>
      <c r="X1266" t="s">
        <v>230</v>
      </c>
      <c r="Y1266" t="s">
        <v>225</v>
      </c>
      <c r="Z1266">
        <v>4525.92</v>
      </c>
      <c r="AA1266">
        <v>4999.8599999999997</v>
      </c>
      <c r="AB1266">
        <v>473.93</v>
      </c>
      <c r="AC1266">
        <v>24</v>
      </c>
      <c r="AD1266">
        <v>188580</v>
      </c>
      <c r="AE1266">
        <v>4999860</v>
      </c>
    </row>
    <row r="1267" spans="2:31" x14ac:dyDescent="0.35">
      <c r="B1267" s="83"/>
      <c r="C1267" s="84"/>
      <c r="D1267" s="73"/>
      <c r="E1267" s="73"/>
      <c r="F1267" s="73"/>
      <c r="G1267" s="73"/>
      <c r="H1267" s="73"/>
      <c r="I1267" s="73"/>
      <c r="J1267" s="73"/>
      <c r="K1267" s="73"/>
      <c r="L1267" s="73"/>
      <c r="M1267" s="73"/>
      <c r="N1267" s="73"/>
      <c r="U1267">
        <v>2018</v>
      </c>
      <c r="V1267" s="15">
        <v>43311</v>
      </c>
      <c r="W1267" t="s">
        <v>161</v>
      </c>
      <c r="X1267" t="s">
        <v>230</v>
      </c>
      <c r="Y1267" t="s">
        <v>225</v>
      </c>
      <c r="Z1267">
        <v>4481.83</v>
      </c>
      <c r="AA1267">
        <v>4951.1400000000003</v>
      </c>
      <c r="AB1267">
        <v>469.32</v>
      </c>
      <c r="AC1267">
        <v>24</v>
      </c>
      <c r="AD1267">
        <v>186742.91666666666</v>
      </c>
      <c r="AE1267">
        <v>4951140</v>
      </c>
    </row>
    <row r="1268" spans="2:31" x14ac:dyDescent="0.35">
      <c r="B1268" s="83"/>
      <c r="C1268" s="84"/>
      <c r="D1268" s="73"/>
      <c r="E1268" s="73"/>
      <c r="F1268" s="73"/>
      <c r="G1268" s="73"/>
      <c r="H1268" s="73"/>
      <c r="I1268" s="73"/>
      <c r="J1268" s="73"/>
      <c r="K1268" s="73"/>
      <c r="L1268" s="73"/>
      <c r="M1268" s="73"/>
      <c r="N1268" s="73"/>
      <c r="U1268">
        <v>2018</v>
      </c>
      <c r="V1268" s="15">
        <v>43312</v>
      </c>
      <c r="W1268" t="s">
        <v>161</v>
      </c>
      <c r="X1268" t="s">
        <v>230</v>
      </c>
      <c r="Y1268" t="s">
        <v>225</v>
      </c>
      <c r="Z1268">
        <v>4433.32</v>
      </c>
      <c r="AA1268">
        <v>4897.5600000000004</v>
      </c>
      <c r="AB1268">
        <v>464.24</v>
      </c>
      <c r="AC1268">
        <v>24</v>
      </c>
      <c r="AD1268">
        <v>184721.66666666666</v>
      </c>
      <c r="AE1268">
        <v>4897560</v>
      </c>
    </row>
    <row r="1269" spans="2:31" x14ac:dyDescent="0.35">
      <c r="B1269" s="83"/>
      <c r="C1269" s="84"/>
      <c r="D1269" s="73"/>
      <c r="E1269" s="73"/>
      <c r="F1269" s="73"/>
      <c r="G1269" s="73"/>
      <c r="H1269" s="73"/>
      <c r="I1269" s="73"/>
      <c r="J1269" s="73"/>
      <c r="K1269" s="73"/>
      <c r="L1269" s="73"/>
      <c r="M1269" s="73"/>
      <c r="N1269" s="73"/>
      <c r="U1269">
        <v>2018</v>
      </c>
      <c r="V1269" s="15">
        <v>43313</v>
      </c>
      <c r="W1269" t="s">
        <v>162</v>
      </c>
      <c r="X1269" t="s">
        <v>230</v>
      </c>
      <c r="Y1269" t="s">
        <v>225</v>
      </c>
      <c r="Z1269">
        <v>4383.87</v>
      </c>
      <c r="AA1269">
        <v>4842.93</v>
      </c>
      <c r="AB1269">
        <v>459.06</v>
      </c>
      <c r="AC1269">
        <v>24</v>
      </c>
      <c r="AD1269">
        <v>182661.25</v>
      </c>
      <c r="AE1269">
        <v>4842930</v>
      </c>
    </row>
    <row r="1270" spans="2:31" x14ac:dyDescent="0.35">
      <c r="B1270" s="83"/>
      <c r="C1270" s="84"/>
      <c r="D1270" s="73"/>
      <c r="E1270" s="73"/>
      <c r="F1270" s="73"/>
      <c r="G1270" s="73"/>
      <c r="H1270" s="73"/>
      <c r="I1270" s="73"/>
      <c r="J1270" s="73"/>
      <c r="K1270" s="73"/>
      <c r="L1270" s="73"/>
      <c r="M1270" s="73"/>
      <c r="N1270" s="73"/>
      <c r="U1270">
        <v>2018</v>
      </c>
      <c r="V1270" s="15">
        <v>43314</v>
      </c>
      <c r="W1270" t="s">
        <v>162</v>
      </c>
      <c r="X1270" t="s">
        <v>230</v>
      </c>
      <c r="Y1270" t="s">
        <v>225</v>
      </c>
      <c r="Z1270">
        <v>4338.74</v>
      </c>
      <c r="AA1270">
        <v>4793.07</v>
      </c>
      <c r="AB1270">
        <v>454.33</v>
      </c>
      <c r="AC1270">
        <v>24</v>
      </c>
      <c r="AD1270">
        <v>180780.83333333334</v>
      </c>
      <c r="AE1270">
        <v>4793070</v>
      </c>
    </row>
    <row r="1271" spans="2:31" x14ac:dyDescent="0.35">
      <c r="B1271" s="83"/>
      <c r="C1271" s="84"/>
      <c r="D1271" s="73"/>
      <c r="E1271" s="73"/>
      <c r="F1271" s="73"/>
      <c r="G1271" s="73"/>
      <c r="H1271" s="73"/>
      <c r="I1271" s="73"/>
      <c r="J1271" s="73"/>
      <c r="K1271" s="73"/>
      <c r="L1271" s="73"/>
      <c r="M1271" s="73"/>
      <c r="N1271" s="73"/>
      <c r="U1271">
        <v>2018</v>
      </c>
      <c r="V1271" s="15">
        <v>43315</v>
      </c>
      <c r="W1271" t="s">
        <v>162</v>
      </c>
      <c r="X1271" t="s">
        <v>230</v>
      </c>
      <c r="Y1271" t="s">
        <v>225</v>
      </c>
      <c r="Z1271">
        <v>4290.67</v>
      </c>
      <c r="AA1271">
        <v>4739.96</v>
      </c>
      <c r="AB1271">
        <v>449.3</v>
      </c>
      <c r="AC1271">
        <v>24</v>
      </c>
      <c r="AD1271">
        <v>178777.91666666666</v>
      </c>
      <c r="AE1271">
        <v>4739960</v>
      </c>
    </row>
    <row r="1272" spans="2:31" x14ac:dyDescent="0.35">
      <c r="B1272" s="83"/>
      <c r="C1272" s="84"/>
      <c r="D1272" s="73"/>
      <c r="E1272" s="73"/>
      <c r="F1272" s="73"/>
      <c r="G1272" s="73"/>
      <c r="H1272" s="73"/>
      <c r="I1272" s="73"/>
      <c r="J1272" s="73"/>
      <c r="K1272" s="73"/>
      <c r="L1272" s="73"/>
      <c r="M1272" s="73"/>
      <c r="N1272" s="73"/>
      <c r="U1272">
        <v>2018</v>
      </c>
      <c r="V1272" s="15">
        <v>43316</v>
      </c>
      <c r="W1272" t="s">
        <v>162</v>
      </c>
      <c r="X1272" t="s">
        <v>230</v>
      </c>
      <c r="Y1272" t="s">
        <v>225</v>
      </c>
      <c r="Z1272">
        <v>4238.62</v>
      </c>
      <c r="AA1272">
        <v>4682.47</v>
      </c>
      <c r="AB1272">
        <v>443.85</v>
      </c>
      <c r="AC1272">
        <v>24</v>
      </c>
      <c r="AD1272">
        <v>176609.16666666666</v>
      </c>
      <c r="AE1272">
        <v>4682470</v>
      </c>
    </row>
    <row r="1273" spans="2:31" x14ac:dyDescent="0.35">
      <c r="B1273" s="83"/>
      <c r="C1273" s="84"/>
      <c r="D1273" s="73"/>
      <c r="E1273" s="73"/>
      <c r="F1273" s="73"/>
      <c r="G1273" s="73"/>
      <c r="H1273" s="73"/>
      <c r="I1273" s="73"/>
      <c r="J1273" s="73"/>
      <c r="K1273" s="73"/>
      <c r="L1273" s="73"/>
      <c r="M1273" s="73"/>
      <c r="N1273" s="73"/>
      <c r="U1273">
        <v>2018</v>
      </c>
      <c r="V1273" s="15">
        <v>43317</v>
      </c>
      <c r="W1273" t="s">
        <v>162</v>
      </c>
      <c r="X1273" t="s">
        <v>230</v>
      </c>
      <c r="Y1273" t="s">
        <v>225</v>
      </c>
      <c r="Z1273">
        <v>4183.88</v>
      </c>
      <c r="AA1273">
        <v>4621.99</v>
      </c>
      <c r="AB1273">
        <v>438.12</v>
      </c>
      <c r="AC1273">
        <v>24</v>
      </c>
      <c r="AD1273">
        <v>174328.33333333334</v>
      </c>
      <c r="AE1273">
        <v>4621990</v>
      </c>
    </row>
    <row r="1274" spans="2:31" x14ac:dyDescent="0.35">
      <c r="B1274" s="83"/>
      <c r="C1274" s="84"/>
      <c r="D1274" s="73"/>
      <c r="E1274" s="73"/>
      <c r="F1274" s="73"/>
      <c r="G1274" s="73"/>
      <c r="H1274" s="73"/>
      <c r="I1274" s="73"/>
      <c r="J1274" s="73"/>
      <c r="K1274" s="73"/>
      <c r="L1274" s="73"/>
      <c r="M1274" s="73"/>
      <c r="N1274" s="73"/>
      <c r="U1274">
        <v>2018</v>
      </c>
      <c r="V1274" s="15">
        <v>43318</v>
      </c>
      <c r="W1274" t="s">
        <v>162</v>
      </c>
      <c r="X1274" t="s">
        <v>230</v>
      </c>
      <c r="Y1274" t="s">
        <v>225</v>
      </c>
      <c r="Z1274">
        <v>4129.78</v>
      </c>
      <c r="AA1274">
        <v>4562.2299999999996</v>
      </c>
      <c r="AB1274">
        <v>432.45</v>
      </c>
      <c r="AC1274">
        <v>24</v>
      </c>
      <c r="AD1274">
        <v>172074.16666666666</v>
      </c>
      <c r="AE1274">
        <v>4562230</v>
      </c>
    </row>
    <row r="1275" spans="2:31" x14ac:dyDescent="0.35">
      <c r="B1275" s="83"/>
      <c r="C1275" s="84"/>
      <c r="D1275" s="73"/>
      <c r="E1275" s="73"/>
      <c r="F1275" s="73"/>
      <c r="G1275" s="73"/>
      <c r="H1275" s="73"/>
      <c r="I1275" s="73"/>
      <c r="J1275" s="73"/>
      <c r="K1275" s="73"/>
      <c r="L1275" s="73"/>
      <c r="M1275" s="73"/>
      <c r="N1275" s="73"/>
      <c r="U1275">
        <v>2018</v>
      </c>
      <c r="V1275" s="15">
        <v>43319</v>
      </c>
      <c r="W1275" t="s">
        <v>162</v>
      </c>
      <c r="X1275" t="s">
        <v>230</v>
      </c>
      <c r="Y1275" t="s">
        <v>225</v>
      </c>
      <c r="Z1275">
        <v>4078.17</v>
      </c>
      <c r="AA1275">
        <v>4505.22</v>
      </c>
      <c r="AB1275">
        <v>427.05</v>
      </c>
      <c r="AC1275">
        <v>24</v>
      </c>
      <c r="AD1275">
        <v>169923.75</v>
      </c>
      <c r="AE1275">
        <v>4505220</v>
      </c>
    </row>
    <row r="1276" spans="2:31" x14ac:dyDescent="0.35">
      <c r="B1276" s="83"/>
      <c r="C1276" s="84"/>
      <c r="D1276" s="73"/>
      <c r="E1276" s="73"/>
      <c r="F1276" s="73"/>
      <c r="G1276" s="73"/>
      <c r="H1276" s="73"/>
      <c r="I1276" s="73"/>
      <c r="J1276" s="73"/>
      <c r="K1276" s="73"/>
      <c r="L1276" s="73"/>
      <c r="M1276" s="73"/>
      <c r="N1276" s="73"/>
      <c r="U1276">
        <v>2018</v>
      </c>
      <c r="V1276" s="15">
        <v>43320</v>
      </c>
      <c r="W1276" t="s">
        <v>162</v>
      </c>
      <c r="X1276" t="s">
        <v>230</v>
      </c>
      <c r="Y1276" t="s">
        <v>225</v>
      </c>
      <c r="Z1276">
        <v>4023.37</v>
      </c>
      <c r="AA1276">
        <v>4444.68</v>
      </c>
      <c r="AB1276">
        <v>421.31</v>
      </c>
      <c r="AC1276">
        <v>24</v>
      </c>
      <c r="AD1276">
        <v>167640.41666666666</v>
      </c>
      <c r="AE1276">
        <v>4444680</v>
      </c>
    </row>
    <row r="1277" spans="2:31" x14ac:dyDescent="0.35">
      <c r="B1277" s="83"/>
      <c r="C1277" s="84"/>
      <c r="D1277" s="73"/>
      <c r="E1277" s="73"/>
      <c r="F1277" s="73"/>
      <c r="G1277" s="73"/>
      <c r="H1277" s="73"/>
      <c r="I1277" s="73"/>
      <c r="J1277" s="73"/>
      <c r="K1277" s="73"/>
      <c r="L1277" s="73"/>
      <c r="M1277" s="73"/>
      <c r="N1277" s="73"/>
      <c r="U1277">
        <v>2018</v>
      </c>
      <c r="V1277" s="15">
        <v>43321</v>
      </c>
      <c r="W1277" t="s">
        <v>162</v>
      </c>
      <c r="X1277" t="s">
        <v>230</v>
      </c>
      <c r="Y1277" t="s">
        <v>225</v>
      </c>
      <c r="Z1277">
        <v>3967.63</v>
      </c>
      <c r="AA1277">
        <v>4383.1000000000004</v>
      </c>
      <c r="AB1277">
        <v>415.47</v>
      </c>
      <c r="AC1277">
        <v>24</v>
      </c>
      <c r="AD1277">
        <v>165317.91666666666</v>
      </c>
      <c r="AE1277">
        <v>4383100</v>
      </c>
    </row>
    <row r="1278" spans="2:31" x14ac:dyDescent="0.35">
      <c r="B1278" s="83"/>
      <c r="C1278" s="84"/>
      <c r="D1278" s="73"/>
      <c r="E1278" s="73"/>
      <c r="F1278" s="73"/>
      <c r="G1278" s="73"/>
      <c r="H1278" s="73"/>
      <c r="I1278" s="73"/>
      <c r="J1278" s="73"/>
      <c r="K1278" s="73"/>
      <c r="L1278" s="73"/>
      <c r="M1278" s="73"/>
      <c r="N1278" s="73"/>
      <c r="U1278">
        <v>2018</v>
      </c>
      <c r="V1278" s="15">
        <v>43322</v>
      </c>
      <c r="W1278" t="s">
        <v>162</v>
      </c>
      <c r="X1278" t="s">
        <v>230</v>
      </c>
      <c r="Y1278" t="s">
        <v>225</v>
      </c>
      <c r="Z1278">
        <v>3912.67</v>
      </c>
      <c r="AA1278">
        <v>4322.3900000000003</v>
      </c>
      <c r="AB1278">
        <v>409.72</v>
      </c>
      <c r="AC1278">
        <v>24</v>
      </c>
      <c r="AD1278">
        <v>163027.91666666666</v>
      </c>
      <c r="AE1278">
        <v>4322390</v>
      </c>
    </row>
    <row r="1279" spans="2:31" x14ac:dyDescent="0.35">
      <c r="B1279" s="83"/>
      <c r="C1279" s="84"/>
      <c r="D1279" s="73"/>
      <c r="E1279" s="73"/>
      <c r="F1279" s="73"/>
      <c r="G1279" s="73"/>
      <c r="H1279" s="73"/>
      <c r="I1279" s="73"/>
      <c r="J1279" s="73"/>
      <c r="K1279" s="73"/>
      <c r="L1279" s="73"/>
      <c r="M1279" s="73"/>
      <c r="N1279" s="73"/>
      <c r="U1279">
        <v>2018</v>
      </c>
      <c r="V1279" s="15">
        <v>43323</v>
      </c>
      <c r="W1279" t="s">
        <v>162</v>
      </c>
      <c r="X1279" t="s">
        <v>230</v>
      </c>
      <c r="Y1279" t="s">
        <v>225</v>
      </c>
      <c r="Z1279">
        <v>3862.94</v>
      </c>
      <c r="AA1279">
        <v>4267.45</v>
      </c>
      <c r="AB1279">
        <v>404.51</v>
      </c>
      <c r="AC1279">
        <v>24</v>
      </c>
      <c r="AD1279">
        <v>160955.83333333334</v>
      </c>
      <c r="AE1279">
        <v>4267450</v>
      </c>
    </row>
    <row r="1280" spans="2:31" x14ac:dyDescent="0.35">
      <c r="B1280" s="83"/>
      <c r="C1280" s="84"/>
      <c r="D1280" s="73"/>
      <c r="E1280" s="73"/>
      <c r="F1280" s="73"/>
      <c r="G1280" s="73"/>
      <c r="H1280" s="73"/>
      <c r="I1280" s="73"/>
      <c r="J1280" s="73"/>
      <c r="K1280" s="73"/>
      <c r="L1280" s="73"/>
      <c r="M1280" s="73"/>
      <c r="N1280" s="73"/>
      <c r="U1280">
        <v>2018</v>
      </c>
      <c r="V1280" s="15">
        <v>43324</v>
      </c>
      <c r="W1280" t="s">
        <v>162</v>
      </c>
      <c r="X1280" t="s">
        <v>230</v>
      </c>
      <c r="Y1280" t="s">
        <v>225</v>
      </c>
      <c r="Z1280">
        <v>3811.59</v>
      </c>
      <c r="AA1280">
        <v>4210.7299999999996</v>
      </c>
      <c r="AB1280">
        <v>399.13</v>
      </c>
      <c r="AC1280">
        <v>24</v>
      </c>
      <c r="AD1280">
        <v>158816.25</v>
      </c>
      <c r="AE1280">
        <v>4210730</v>
      </c>
    </row>
    <row r="1281" spans="2:31" x14ac:dyDescent="0.35">
      <c r="B1281" s="83"/>
      <c r="C1281" s="84"/>
      <c r="D1281" s="73"/>
      <c r="E1281" s="73"/>
      <c r="F1281" s="73"/>
      <c r="G1281" s="73"/>
      <c r="H1281" s="73"/>
      <c r="I1281" s="73"/>
      <c r="J1281" s="73"/>
      <c r="K1281" s="73"/>
      <c r="L1281" s="73"/>
      <c r="M1281" s="73"/>
      <c r="N1281" s="73"/>
      <c r="U1281">
        <v>2018</v>
      </c>
      <c r="V1281" s="15">
        <v>43325</v>
      </c>
      <c r="W1281" t="s">
        <v>162</v>
      </c>
      <c r="X1281" t="s">
        <v>230</v>
      </c>
      <c r="Y1281" t="s">
        <v>225</v>
      </c>
      <c r="Z1281">
        <v>3751.59</v>
      </c>
      <c r="AA1281">
        <v>4144.4399999999996</v>
      </c>
      <c r="AB1281">
        <v>392.85</v>
      </c>
      <c r="AC1281">
        <v>24</v>
      </c>
      <c r="AD1281">
        <v>156316.25</v>
      </c>
      <c r="AE1281">
        <v>4144439.9999999995</v>
      </c>
    </row>
    <row r="1282" spans="2:31" x14ac:dyDescent="0.35">
      <c r="B1282" s="83"/>
      <c r="C1282" s="84"/>
      <c r="D1282" s="73"/>
      <c r="E1282" s="73"/>
      <c r="F1282" s="73"/>
      <c r="G1282" s="73"/>
      <c r="H1282" s="73"/>
      <c r="I1282" s="73"/>
      <c r="J1282" s="73"/>
      <c r="K1282" s="73"/>
      <c r="L1282" s="73"/>
      <c r="M1282" s="73"/>
      <c r="N1282" s="73"/>
      <c r="U1282">
        <v>2018</v>
      </c>
      <c r="V1282" s="15">
        <v>43326</v>
      </c>
      <c r="W1282" t="s">
        <v>162</v>
      </c>
      <c r="X1282" t="s">
        <v>230</v>
      </c>
      <c r="Y1282" t="s">
        <v>225</v>
      </c>
      <c r="Z1282">
        <v>3687.86</v>
      </c>
      <c r="AA1282">
        <v>4074.03</v>
      </c>
      <c r="AB1282">
        <v>386.18</v>
      </c>
      <c r="AC1282">
        <v>24</v>
      </c>
      <c r="AD1282">
        <v>153660.83333333334</v>
      </c>
      <c r="AE1282">
        <v>4074030</v>
      </c>
    </row>
    <row r="1283" spans="2:31" x14ac:dyDescent="0.35">
      <c r="B1283" s="83"/>
      <c r="C1283" s="84"/>
      <c r="D1283" s="73"/>
      <c r="E1283" s="73"/>
      <c r="F1283" s="73"/>
      <c r="G1283" s="73"/>
      <c r="H1283" s="73"/>
      <c r="I1283" s="73"/>
      <c r="J1283" s="73"/>
      <c r="K1283" s="73"/>
      <c r="L1283" s="73"/>
      <c r="M1283" s="73"/>
      <c r="N1283" s="73"/>
      <c r="U1283">
        <v>2018</v>
      </c>
      <c r="V1283" s="15">
        <v>43327</v>
      </c>
      <c r="W1283" t="s">
        <v>162</v>
      </c>
      <c r="X1283" t="s">
        <v>230</v>
      </c>
      <c r="Y1283" t="s">
        <v>225</v>
      </c>
      <c r="Z1283">
        <v>3624.16</v>
      </c>
      <c r="AA1283">
        <v>4003.67</v>
      </c>
      <c r="AB1283">
        <v>379.51</v>
      </c>
      <c r="AC1283">
        <v>24</v>
      </c>
      <c r="AD1283">
        <v>151006.66666666666</v>
      </c>
      <c r="AE1283">
        <v>4003670</v>
      </c>
    </row>
    <row r="1284" spans="2:31" x14ac:dyDescent="0.35">
      <c r="B1284" s="83"/>
      <c r="C1284" s="84"/>
      <c r="D1284" s="73"/>
      <c r="E1284" s="73"/>
      <c r="F1284" s="73"/>
      <c r="G1284" s="73"/>
      <c r="H1284" s="73"/>
      <c r="I1284" s="73"/>
      <c r="J1284" s="73"/>
      <c r="K1284" s="73"/>
      <c r="L1284" s="73"/>
      <c r="M1284" s="73"/>
      <c r="N1284" s="73"/>
      <c r="U1284">
        <v>2018</v>
      </c>
      <c r="V1284" s="15">
        <v>43328</v>
      </c>
      <c r="W1284" t="s">
        <v>162</v>
      </c>
      <c r="X1284" t="s">
        <v>230</v>
      </c>
      <c r="Y1284" t="s">
        <v>225</v>
      </c>
      <c r="Z1284">
        <v>3561.06</v>
      </c>
      <c r="AA1284">
        <v>3933.96</v>
      </c>
      <c r="AB1284">
        <v>372.9</v>
      </c>
      <c r="AC1284">
        <v>24</v>
      </c>
      <c r="AD1284">
        <v>148377.5</v>
      </c>
      <c r="AE1284">
        <v>3933960</v>
      </c>
    </row>
    <row r="1285" spans="2:31" x14ac:dyDescent="0.35">
      <c r="B1285" s="83"/>
      <c r="C1285" s="84"/>
      <c r="D1285" s="73"/>
      <c r="E1285" s="73"/>
      <c r="F1285" s="73"/>
      <c r="G1285" s="73"/>
      <c r="H1285" s="73"/>
      <c r="I1285" s="73"/>
      <c r="J1285" s="73"/>
      <c r="K1285" s="73"/>
      <c r="L1285" s="73"/>
      <c r="M1285" s="73"/>
      <c r="N1285" s="73"/>
      <c r="U1285">
        <v>2018</v>
      </c>
      <c r="V1285" s="15">
        <v>43329</v>
      </c>
      <c r="W1285" t="s">
        <v>162</v>
      </c>
      <c r="X1285" t="s">
        <v>230</v>
      </c>
      <c r="Y1285" t="s">
        <v>225</v>
      </c>
      <c r="Z1285">
        <v>3496.73</v>
      </c>
      <c r="AA1285">
        <v>3862.89</v>
      </c>
      <c r="AB1285">
        <v>366.16</v>
      </c>
      <c r="AC1285">
        <v>24</v>
      </c>
      <c r="AD1285">
        <v>145697.08333333334</v>
      </c>
      <c r="AE1285">
        <v>3862890</v>
      </c>
    </row>
    <row r="1286" spans="2:31" x14ac:dyDescent="0.35">
      <c r="B1286" s="83"/>
      <c r="C1286" s="84"/>
      <c r="D1286" s="73"/>
      <c r="E1286" s="73"/>
      <c r="F1286" s="73"/>
      <c r="G1286" s="73"/>
      <c r="H1286" s="73"/>
      <c r="I1286" s="73"/>
      <c r="J1286" s="73"/>
      <c r="K1286" s="73"/>
      <c r="L1286" s="73"/>
      <c r="M1286" s="73"/>
      <c r="N1286" s="73"/>
      <c r="U1286">
        <v>2018</v>
      </c>
      <c r="V1286" s="15">
        <v>43330</v>
      </c>
      <c r="W1286" t="s">
        <v>162</v>
      </c>
      <c r="X1286" t="s">
        <v>230</v>
      </c>
      <c r="Y1286" t="s">
        <v>225</v>
      </c>
      <c r="Z1286">
        <v>3452.75</v>
      </c>
      <c r="AA1286">
        <v>3814.31</v>
      </c>
      <c r="AB1286">
        <v>361.56</v>
      </c>
      <c r="AC1286">
        <v>24</v>
      </c>
      <c r="AD1286">
        <v>143864.58333333334</v>
      </c>
      <c r="AE1286">
        <v>3814310</v>
      </c>
    </row>
    <row r="1287" spans="2:31" x14ac:dyDescent="0.35">
      <c r="B1287" s="83"/>
      <c r="C1287" s="84"/>
      <c r="D1287" s="73"/>
      <c r="E1287" s="73"/>
      <c r="F1287" s="73"/>
      <c r="G1287" s="73"/>
      <c r="H1287" s="73"/>
      <c r="I1287" s="73"/>
      <c r="J1287" s="73"/>
      <c r="K1287" s="73"/>
      <c r="L1287" s="73"/>
      <c r="M1287" s="73"/>
      <c r="N1287" s="73"/>
      <c r="U1287">
        <v>2018</v>
      </c>
      <c r="V1287" s="15">
        <v>43331</v>
      </c>
      <c r="W1287" t="s">
        <v>162</v>
      </c>
      <c r="X1287" t="s">
        <v>230</v>
      </c>
      <c r="Y1287" t="s">
        <v>225</v>
      </c>
      <c r="Z1287">
        <v>3414.67</v>
      </c>
      <c r="AA1287">
        <v>3772.24</v>
      </c>
      <c r="AB1287">
        <v>357.57</v>
      </c>
      <c r="AC1287">
        <v>24</v>
      </c>
      <c r="AD1287">
        <v>142277.91666666666</v>
      </c>
      <c r="AE1287">
        <v>3772240</v>
      </c>
    </row>
    <row r="1288" spans="2:31" x14ac:dyDescent="0.35">
      <c r="B1288" s="83"/>
      <c r="C1288" s="84"/>
      <c r="D1288" s="73"/>
      <c r="E1288" s="73"/>
      <c r="F1288" s="73"/>
      <c r="G1288" s="73"/>
      <c r="H1288" s="73"/>
      <c r="I1288" s="73"/>
      <c r="J1288" s="73"/>
      <c r="K1288" s="73"/>
      <c r="L1288" s="73"/>
      <c r="M1288" s="73"/>
      <c r="N1288" s="73"/>
      <c r="U1288">
        <v>2018</v>
      </c>
      <c r="V1288" s="15">
        <v>43332</v>
      </c>
      <c r="W1288" t="s">
        <v>162</v>
      </c>
      <c r="X1288" t="s">
        <v>230</v>
      </c>
      <c r="Y1288" t="s">
        <v>225</v>
      </c>
      <c r="Z1288">
        <v>3370.38</v>
      </c>
      <c r="AA1288">
        <v>3723.31</v>
      </c>
      <c r="AB1288">
        <v>352.93</v>
      </c>
      <c r="AC1288">
        <v>24</v>
      </c>
      <c r="AD1288">
        <v>140432.5</v>
      </c>
      <c r="AE1288">
        <v>3723310</v>
      </c>
    </row>
    <row r="1289" spans="2:31" x14ac:dyDescent="0.35">
      <c r="B1289" s="83"/>
      <c r="C1289" s="84"/>
      <c r="D1289" s="73"/>
      <c r="E1289" s="73"/>
      <c r="F1289" s="73"/>
      <c r="G1289" s="73"/>
      <c r="H1289" s="73"/>
      <c r="I1289" s="73"/>
      <c r="J1289" s="73"/>
      <c r="K1289" s="73"/>
      <c r="L1289" s="73"/>
      <c r="M1289" s="73"/>
      <c r="N1289" s="73"/>
      <c r="U1289">
        <v>2018</v>
      </c>
      <c r="V1289" s="15">
        <v>43333</v>
      </c>
      <c r="W1289" t="s">
        <v>162</v>
      </c>
      <c r="X1289" t="s">
        <v>230</v>
      </c>
      <c r="Y1289" t="s">
        <v>225</v>
      </c>
      <c r="Z1289">
        <v>3332.85</v>
      </c>
      <c r="AA1289">
        <v>3681.85</v>
      </c>
      <c r="AB1289">
        <v>349</v>
      </c>
      <c r="AC1289">
        <v>24</v>
      </c>
      <c r="AD1289">
        <v>138868.75</v>
      </c>
      <c r="AE1289">
        <v>3681850</v>
      </c>
    </row>
    <row r="1290" spans="2:31" x14ac:dyDescent="0.35">
      <c r="B1290" s="83"/>
      <c r="C1290" s="84"/>
      <c r="D1290" s="73"/>
      <c r="E1290" s="73"/>
      <c r="F1290" s="73"/>
      <c r="G1290" s="73"/>
      <c r="H1290" s="73"/>
      <c r="I1290" s="73"/>
      <c r="J1290" s="73"/>
      <c r="K1290" s="73"/>
      <c r="L1290" s="73"/>
      <c r="M1290" s="73"/>
      <c r="N1290" s="73"/>
      <c r="U1290">
        <v>2018</v>
      </c>
      <c r="V1290" s="15">
        <v>43334</v>
      </c>
      <c r="W1290" t="s">
        <v>162</v>
      </c>
      <c r="X1290" t="s">
        <v>230</v>
      </c>
      <c r="Y1290" t="s">
        <v>225</v>
      </c>
      <c r="Z1290">
        <v>3296.06</v>
      </c>
      <c r="AA1290">
        <v>3641.21</v>
      </c>
      <c r="AB1290">
        <v>345.15</v>
      </c>
      <c r="AC1290">
        <v>24</v>
      </c>
      <c r="AD1290">
        <v>137335.83333333334</v>
      </c>
      <c r="AE1290">
        <v>3641210</v>
      </c>
    </row>
    <row r="1291" spans="2:31" x14ac:dyDescent="0.35">
      <c r="B1291" s="83"/>
      <c r="C1291" s="84"/>
      <c r="D1291" s="73"/>
      <c r="E1291" s="73"/>
      <c r="F1291" s="73"/>
      <c r="G1291" s="73"/>
      <c r="H1291" s="73"/>
      <c r="I1291" s="73"/>
      <c r="J1291" s="73"/>
      <c r="K1291" s="73"/>
      <c r="L1291" s="73"/>
      <c r="M1291" s="73"/>
      <c r="N1291" s="73"/>
      <c r="U1291">
        <v>2018</v>
      </c>
      <c r="V1291" s="15">
        <v>43335</v>
      </c>
      <c r="W1291" t="s">
        <v>162</v>
      </c>
      <c r="X1291" t="s">
        <v>230</v>
      </c>
      <c r="Y1291" t="s">
        <v>225</v>
      </c>
      <c r="Z1291">
        <v>3261.63</v>
      </c>
      <c r="AA1291">
        <v>3603.17</v>
      </c>
      <c r="AB1291">
        <v>341.54</v>
      </c>
      <c r="AC1291">
        <v>24</v>
      </c>
      <c r="AD1291">
        <v>135901.25</v>
      </c>
      <c r="AE1291">
        <v>3603170</v>
      </c>
    </row>
    <row r="1292" spans="2:31" x14ac:dyDescent="0.35">
      <c r="B1292" s="83"/>
      <c r="C1292" s="84"/>
      <c r="D1292" s="73"/>
      <c r="E1292" s="73"/>
      <c r="F1292" s="73"/>
      <c r="G1292" s="73"/>
      <c r="H1292" s="73"/>
      <c r="I1292" s="73"/>
      <c r="J1292" s="73"/>
      <c r="K1292" s="73"/>
      <c r="L1292" s="73"/>
      <c r="M1292" s="73"/>
      <c r="N1292" s="73"/>
      <c r="U1292">
        <v>2018</v>
      </c>
      <c r="V1292" s="15">
        <v>43336</v>
      </c>
      <c r="W1292" t="s">
        <v>162</v>
      </c>
      <c r="X1292" t="s">
        <v>230</v>
      </c>
      <c r="Y1292" t="s">
        <v>225</v>
      </c>
      <c r="Z1292">
        <v>3229.63</v>
      </c>
      <c r="AA1292">
        <v>3567.82</v>
      </c>
      <c r="AB1292">
        <v>338.19</v>
      </c>
      <c r="AC1292">
        <v>24</v>
      </c>
      <c r="AD1292">
        <v>134567.91666666666</v>
      </c>
      <c r="AE1292">
        <v>3567820</v>
      </c>
    </row>
    <row r="1293" spans="2:31" x14ac:dyDescent="0.35">
      <c r="B1293" s="83"/>
      <c r="C1293" s="84"/>
      <c r="D1293" s="73"/>
      <c r="E1293" s="73"/>
      <c r="F1293" s="73"/>
      <c r="G1293" s="73"/>
      <c r="H1293" s="73"/>
      <c r="I1293" s="73"/>
      <c r="J1293" s="73"/>
      <c r="K1293" s="73"/>
      <c r="L1293" s="73"/>
      <c r="M1293" s="73"/>
      <c r="N1293" s="73"/>
      <c r="U1293">
        <v>2018</v>
      </c>
      <c r="V1293" s="15">
        <v>43337</v>
      </c>
      <c r="W1293" t="s">
        <v>162</v>
      </c>
      <c r="X1293" t="s">
        <v>230</v>
      </c>
      <c r="Y1293" t="s">
        <v>225</v>
      </c>
      <c r="Z1293">
        <v>3198.99</v>
      </c>
      <c r="AA1293">
        <v>3533.98</v>
      </c>
      <c r="AB1293">
        <v>334.98</v>
      </c>
      <c r="AC1293">
        <v>24</v>
      </c>
      <c r="AD1293">
        <v>133291.25</v>
      </c>
      <c r="AE1293">
        <v>3533980</v>
      </c>
    </row>
    <row r="1294" spans="2:31" x14ac:dyDescent="0.35">
      <c r="B1294" s="83"/>
      <c r="C1294" s="84"/>
      <c r="D1294" s="73"/>
      <c r="E1294" s="73"/>
      <c r="F1294" s="73"/>
      <c r="G1294" s="73"/>
      <c r="H1294" s="73"/>
      <c r="I1294" s="73"/>
      <c r="J1294" s="73"/>
      <c r="K1294" s="73"/>
      <c r="L1294" s="73"/>
      <c r="M1294" s="73"/>
      <c r="N1294" s="73"/>
      <c r="U1294">
        <v>2018</v>
      </c>
      <c r="V1294" s="15">
        <v>43338</v>
      </c>
      <c r="W1294" t="s">
        <v>162</v>
      </c>
      <c r="X1294" t="s">
        <v>230</v>
      </c>
      <c r="Y1294" t="s">
        <v>225</v>
      </c>
      <c r="Z1294">
        <v>3167.1</v>
      </c>
      <c r="AA1294">
        <v>3498.74</v>
      </c>
      <c r="AB1294">
        <v>331.64</v>
      </c>
      <c r="AC1294">
        <v>24</v>
      </c>
      <c r="AD1294">
        <v>131962.5</v>
      </c>
      <c r="AE1294">
        <v>3498740</v>
      </c>
    </row>
    <row r="1295" spans="2:31" x14ac:dyDescent="0.35">
      <c r="B1295" s="83"/>
      <c r="C1295" s="84"/>
      <c r="D1295" s="73"/>
      <c r="E1295" s="73"/>
      <c r="F1295" s="73"/>
      <c r="G1295" s="73"/>
      <c r="H1295" s="73"/>
      <c r="I1295" s="73"/>
      <c r="J1295" s="73"/>
      <c r="K1295" s="73"/>
      <c r="L1295" s="73"/>
      <c r="M1295" s="73"/>
      <c r="N1295" s="73"/>
      <c r="U1295">
        <v>2018</v>
      </c>
      <c r="V1295" s="15">
        <v>43339</v>
      </c>
      <c r="W1295" t="s">
        <v>162</v>
      </c>
      <c r="X1295" t="s">
        <v>230</v>
      </c>
      <c r="Y1295" t="s">
        <v>225</v>
      </c>
      <c r="Z1295">
        <v>3130.91</v>
      </c>
      <c r="AA1295">
        <v>3458.76</v>
      </c>
      <c r="AB1295">
        <v>327.85</v>
      </c>
      <c r="AC1295">
        <v>24</v>
      </c>
      <c r="AD1295">
        <v>130454.58333333333</v>
      </c>
      <c r="AE1295">
        <v>3458760</v>
      </c>
    </row>
    <row r="1296" spans="2:31" x14ac:dyDescent="0.35">
      <c r="B1296" s="83"/>
      <c r="C1296" s="84"/>
      <c r="D1296" s="73"/>
      <c r="E1296" s="73"/>
      <c r="F1296" s="73"/>
      <c r="G1296" s="73"/>
      <c r="H1296" s="73"/>
      <c r="I1296" s="73"/>
      <c r="J1296" s="73"/>
      <c r="K1296" s="73"/>
      <c r="L1296" s="73"/>
      <c r="M1296" s="73"/>
      <c r="N1296" s="73"/>
      <c r="U1296">
        <v>2018</v>
      </c>
      <c r="V1296" s="15">
        <v>43340</v>
      </c>
      <c r="W1296" t="s">
        <v>162</v>
      </c>
      <c r="X1296" t="s">
        <v>230</v>
      </c>
      <c r="Y1296" t="s">
        <v>225</v>
      </c>
      <c r="Z1296">
        <v>3090.92</v>
      </c>
      <c r="AA1296">
        <v>3414.59</v>
      </c>
      <c r="AB1296">
        <v>323.67</v>
      </c>
      <c r="AC1296">
        <v>24</v>
      </c>
      <c r="AD1296">
        <v>128788.33333333333</v>
      </c>
      <c r="AE1296">
        <v>3414590</v>
      </c>
    </row>
    <row r="1297" spans="2:31" x14ac:dyDescent="0.35">
      <c r="B1297" s="83"/>
      <c r="C1297" s="84"/>
      <c r="D1297" s="73"/>
      <c r="E1297" s="73"/>
      <c r="F1297" s="73"/>
      <c r="G1297" s="73"/>
      <c r="H1297" s="73"/>
      <c r="I1297" s="73"/>
      <c r="J1297" s="73"/>
      <c r="K1297" s="73"/>
      <c r="L1297" s="73"/>
      <c r="M1297" s="73"/>
      <c r="N1297" s="73"/>
      <c r="U1297">
        <v>2018</v>
      </c>
      <c r="V1297" s="15">
        <v>43341</v>
      </c>
      <c r="W1297" t="s">
        <v>162</v>
      </c>
      <c r="X1297" t="s">
        <v>230</v>
      </c>
      <c r="Y1297" t="s">
        <v>225</v>
      </c>
      <c r="Z1297">
        <v>3050.63</v>
      </c>
      <c r="AA1297">
        <v>3370.08</v>
      </c>
      <c r="AB1297">
        <v>319.45</v>
      </c>
      <c r="AC1297">
        <v>24</v>
      </c>
      <c r="AD1297">
        <v>127109.58333333333</v>
      </c>
      <c r="AE1297">
        <v>3370080</v>
      </c>
    </row>
    <row r="1298" spans="2:31" x14ac:dyDescent="0.35">
      <c r="B1298" s="83"/>
      <c r="C1298" s="84"/>
      <c r="D1298" s="73"/>
      <c r="E1298" s="73"/>
      <c r="F1298" s="73"/>
      <c r="G1298" s="73"/>
      <c r="H1298" s="73"/>
      <c r="I1298" s="73"/>
      <c r="J1298" s="73"/>
      <c r="K1298" s="73"/>
      <c r="L1298" s="73"/>
      <c r="M1298" s="73"/>
      <c r="N1298" s="73"/>
      <c r="U1298">
        <v>2018</v>
      </c>
      <c r="V1298" s="15">
        <v>43342</v>
      </c>
      <c r="W1298" t="s">
        <v>162</v>
      </c>
      <c r="X1298" t="s">
        <v>230</v>
      </c>
      <c r="Y1298" t="s">
        <v>225</v>
      </c>
      <c r="Z1298">
        <v>3010.31</v>
      </c>
      <c r="AA1298">
        <v>3325.54</v>
      </c>
      <c r="AB1298">
        <v>315.23</v>
      </c>
      <c r="AC1298">
        <v>24</v>
      </c>
      <c r="AD1298">
        <v>125429.58333333333</v>
      </c>
      <c r="AE1298">
        <v>3325540</v>
      </c>
    </row>
    <row r="1299" spans="2:31" x14ac:dyDescent="0.35">
      <c r="B1299" s="83"/>
      <c r="C1299" s="84"/>
      <c r="D1299" s="73"/>
      <c r="E1299" s="73"/>
      <c r="F1299" s="73"/>
      <c r="G1299" s="73"/>
      <c r="H1299" s="73"/>
      <c r="I1299" s="73"/>
      <c r="J1299" s="73"/>
      <c r="K1299" s="73"/>
      <c r="L1299" s="73"/>
      <c r="M1299" s="73"/>
      <c r="N1299" s="73"/>
      <c r="U1299">
        <v>2018</v>
      </c>
      <c r="V1299" s="15">
        <v>43343</v>
      </c>
      <c r="W1299" t="s">
        <v>162</v>
      </c>
      <c r="X1299" t="s">
        <v>230</v>
      </c>
      <c r="Y1299" t="s">
        <v>225</v>
      </c>
      <c r="Z1299">
        <v>2959.4</v>
      </c>
      <c r="AA1299">
        <v>3269.3</v>
      </c>
      <c r="AB1299">
        <v>309.89999999999998</v>
      </c>
      <c r="AC1299">
        <v>24</v>
      </c>
      <c r="AD1299">
        <v>123308.33333333333</v>
      </c>
      <c r="AE1299">
        <v>3269300</v>
      </c>
    </row>
    <row r="1300" spans="2:31" x14ac:dyDescent="0.35">
      <c r="B1300" s="83"/>
      <c r="C1300" s="84"/>
      <c r="D1300" s="73"/>
      <c r="E1300" s="73"/>
      <c r="F1300" s="73"/>
      <c r="G1300" s="73"/>
      <c r="H1300" s="73"/>
      <c r="I1300" s="73"/>
      <c r="J1300" s="73"/>
      <c r="K1300" s="73"/>
      <c r="L1300" s="73"/>
      <c r="M1300" s="73"/>
      <c r="N1300" s="73"/>
      <c r="U1300">
        <v>2018</v>
      </c>
      <c r="V1300" s="15">
        <v>43344</v>
      </c>
      <c r="W1300" t="s">
        <v>163</v>
      </c>
      <c r="X1300" t="s">
        <v>230</v>
      </c>
      <c r="Y1300" t="s">
        <v>225</v>
      </c>
      <c r="Z1300">
        <v>2913.73</v>
      </c>
      <c r="AA1300">
        <v>3218.84</v>
      </c>
      <c r="AB1300">
        <v>305.11</v>
      </c>
      <c r="AC1300">
        <v>24</v>
      </c>
      <c r="AD1300">
        <v>121405.41666666667</v>
      </c>
      <c r="AE1300">
        <v>3218840</v>
      </c>
    </row>
    <row r="1301" spans="2:31" x14ac:dyDescent="0.35">
      <c r="B1301" s="83"/>
      <c r="C1301" s="84"/>
      <c r="D1301" s="73"/>
      <c r="E1301" s="73"/>
      <c r="F1301" s="73"/>
      <c r="G1301" s="73"/>
      <c r="H1301" s="73"/>
      <c r="I1301" s="73"/>
      <c r="J1301" s="73"/>
      <c r="K1301" s="73"/>
      <c r="L1301" s="73"/>
      <c r="M1301" s="73"/>
      <c r="N1301" s="73"/>
      <c r="U1301">
        <v>2018</v>
      </c>
      <c r="V1301" s="15">
        <v>43345</v>
      </c>
      <c r="W1301" t="s">
        <v>163</v>
      </c>
      <c r="X1301" t="s">
        <v>230</v>
      </c>
      <c r="Y1301" t="s">
        <v>225</v>
      </c>
      <c r="Z1301">
        <v>2860.54</v>
      </c>
      <c r="AA1301">
        <v>3160.09</v>
      </c>
      <c r="AB1301">
        <v>299.54000000000002</v>
      </c>
      <c r="AC1301">
        <v>24</v>
      </c>
      <c r="AD1301">
        <v>119189.16666666667</v>
      </c>
      <c r="AE1301">
        <v>3160090</v>
      </c>
    </row>
    <row r="1302" spans="2:31" x14ac:dyDescent="0.35">
      <c r="B1302" s="83"/>
      <c r="C1302" s="84"/>
      <c r="D1302" s="73"/>
      <c r="E1302" s="73"/>
      <c r="F1302" s="73"/>
      <c r="G1302" s="73"/>
      <c r="H1302" s="73"/>
      <c r="I1302" s="73"/>
      <c r="J1302" s="73"/>
      <c r="K1302" s="73"/>
      <c r="L1302" s="73"/>
      <c r="M1302" s="73"/>
      <c r="N1302" s="73"/>
      <c r="U1302">
        <v>2018</v>
      </c>
      <c r="V1302" s="15">
        <v>43346</v>
      </c>
      <c r="W1302" t="s">
        <v>163</v>
      </c>
      <c r="X1302" t="s">
        <v>230</v>
      </c>
      <c r="Y1302" t="s">
        <v>225</v>
      </c>
      <c r="Z1302">
        <v>2808.67</v>
      </c>
      <c r="AA1302">
        <v>3102.78</v>
      </c>
      <c r="AB1302">
        <v>294.11</v>
      </c>
      <c r="AC1302">
        <v>24</v>
      </c>
      <c r="AD1302">
        <v>117027.91666666667</v>
      </c>
      <c r="AE1302">
        <v>3102780</v>
      </c>
    </row>
    <row r="1303" spans="2:31" x14ac:dyDescent="0.35">
      <c r="B1303" s="83"/>
      <c r="C1303" s="84"/>
      <c r="D1303" s="73"/>
      <c r="E1303" s="73"/>
      <c r="F1303" s="73"/>
      <c r="G1303" s="73"/>
      <c r="H1303" s="73"/>
      <c r="I1303" s="73"/>
      <c r="J1303" s="73"/>
      <c r="K1303" s="73"/>
      <c r="L1303" s="73"/>
      <c r="M1303" s="73"/>
      <c r="N1303" s="73"/>
      <c r="U1303">
        <v>2018</v>
      </c>
      <c r="V1303" s="15">
        <v>43347</v>
      </c>
      <c r="W1303" t="s">
        <v>163</v>
      </c>
      <c r="X1303" t="s">
        <v>230</v>
      </c>
      <c r="Y1303" t="s">
        <v>225</v>
      </c>
      <c r="Z1303">
        <v>2761.63</v>
      </c>
      <c r="AA1303">
        <v>3050.81</v>
      </c>
      <c r="AB1303">
        <v>289.18</v>
      </c>
      <c r="AC1303">
        <v>24</v>
      </c>
      <c r="AD1303">
        <v>115067.91666666667</v>
      </c>
      <c r="AE1303">
        <v>3050810</v>
      </c>
    </row>
    <row r="1304" spans="2:31" x14ac:dyDescent="0.35">
      <c r="B1304" s="83"/>
      <c r="C1304" s="84"/>
      <c r="D1304" s="73"/>
      <c r="E1304" s="73"/>
      <c r="F1304" s="73"/>
      <c r="G1304" s="73"/>
      <c r="H1304" s="73"/>
      <c r="I1304" s="73"/>
      <c r="J1304" s="73"/>
      <c r="K1304" s="73"/>
      <c r="L1304" s="73"/>
      <c r="M1304" s="73"/>
      <c r="N1304" s="73"/>
      <c r="U1304">
        <v>2018</v>
      </c>
      <c r="V1304" s="15">
        <v>43348</v>
      </c>
      <c r="W1304" t="s">
        <v>163</v>
      </c>
      <c r="X1304" t="s">
        <v>230</v>
      </c>
      <c r="Y1304" t="s">
        <v>225</v>
      </c>
      <c r="Z1304">
        <v>2712.71</v>
      </c>
      <c r="AA1304">
        <v>2996.77</v>
      </c>
      <c r="AB1304">
        <v>284.06</v>
      </c>
      <c r="AC1304">
        <v>24</v>
      </c>
      <c r="AD1304">
        <v>113029.58333333333</v>
      </c>
      <c r="AE1304">
        <v>2996770</v>
      </c>
    </row>
    <row r="1305" spans="2:31" x14ac:dyDescent="0.35">
      <c r="B1305" s="83"/>
      <c r="C1305" s="84"/>
      <c r="D1305" s="73"/>
      <c r="E1305" s="73"/>
      <c r="F1305" s="73"/>
      <c r="G1305" s="73"/>
      <c r="H1305" s="73"/>
      <c r="I1305" s="73"/>
      <c r="J1305" s="73"/>
      <c r="K1305" s="73"/>
      <c r="L1305" s="73"/>
      <c r="M1305" s="73"/>
      <c r="N1305" s="73"/>
      <c r="U1305">
        <v>2018</v>
      </c>
      <c r="V1305" s="15">
        <v>43349</v>
      </c>
      <c r="W1305" t="s">
        <v>163</v>
      </c>
      <c r="X1305" t="s">
        <v>230</v>
      </c>
      <c r="Y1305" t="s">
        <v>225</v>
      </c>
      <c r="Z1305">
        <v>2664.17</v>
      </c>
      <c r="AA1305">
        <v>2943.15</v>
      </c>
      <c r="AB1305">
        <v>278.98</v>
      </c>
      <c r="AC1305">
        <v>24</v>
      </c>
      <c r="AD1305">
        <v>111007.08333333333</v>
      </c>
      <c r="AE1305">
        <v>2943150</v>
      </c>
    </row>
    <row r="1306" spans="2:31" x14ac:dyDescent="0.35">
      <c r="B1306" s="83"/>
      <c r="C1306" s="84"/>
      <c r="D1306" s="73"/>
      <c r="E1306" s="73"/>
      <c r="F1306" s="73"/>
      <c r="G1306" s="73"/>
      <c r="H1306" s="73"/>
      <c r="I1306" s="73"/>
      <c r="J1306" s="73"/>
      <c r="K1306" s="73"/>
      <c r="L1306" s="73"/>
      <c r="M1306" s="73"/>
      <c r="N1306" s="73"/>
      <c r="U1306">
        <v>2018</v>
      </c>
      <c r="V1306" s="15">
        <v>43350</v>
      </c>
      <c r="W1306" t="s">
        <v>163</v>
      </c>
      <c r="X1306" t="s">
        <v>230</v>
      </c>
      <c r="Y1306" t="s">
        <v>225</v>
      </c>
      <c r="Z1306">
        <v>2618.65</v>
      </c>
      <c r="AA1306">
        <v>2892.86</v>
      </c>
      <c r="AB1306">
        <v>274.20999999999998</v>
      </c>
      <c r="AC1306">
        <v>24</v>
      </c>
      <c r="AD1306">
        <v>109110.41666666667</v>
      </c>
      <c r="AE1306">
        <v>2892860</v>
      </c>
    </row>
    <row r="1307" spans="2:31" x14ac:dyDescent="0.35">
      <c r="B1307" s="83"/>
      <c r="C1307" s="84"/>
      <c r="D1307" s="73"/>
      <c r="E1307" s="73"/>
      <c r="F1307" s="73"/>
      <c r="G1307" s="73"/>
      <c r="H1307" s="73"/>
      <c r="I1307" s="73"/>
      <c r="J1307" s="73"/>
      <c r="K1307" s="73"/>
      <c r="L1307" s="73"/>
      <c r="M1307" s="73"/>
      <c r="N1307" s="73"/>
      <c r="U1307">
        <v>2018</v>
      </c>
      <c r="V1307" s="15">
        <v>43351</v>
      </c>
      <c r="W1307" t="s">
        <v>163</v>
      </c>
      <c r="X1307" t="s">
        <v>230</v>
      </c>
      <c r="Y1307" t="s">
        <v>225</v>
      </c>
      <c r="Z1307">
        <v>2576.79</v>
      </c>
      <c r="AA1307">
        <v>2846.62</v>
      </c>
      <c r="AB1307">
        <v>269.83</v>
      </c>
      <c r="AC1307">
        <v>24</v>
      </c>
      <c r="AD1307">
        <v>107366.25</v>
      </c>
      <c r="AE1307">
        <v>2846620</v>
      </c>
    </row>
    <row r="1308" spans="2:31" x14ac:dyDescent="0.35">
      <c r="B1308" s="83"/>
      <c r="C1308" s="84"/>
      <c r="D1308" s="73"/>
      <c r="E1308" s="73"/>
      <c r="F1308" s="73"/>
      <c r="G1308" s="73"/>
      <c r="H1308" s="73"/>
      <c r="I1308" s="73"/>
      <c r="J1308" s="73"/>
      <c r="K1308" s="73"/>
      <c r="L1308" s="73"/>
      <c r="M1308" s="73"/>
      <c r="N1308" s="73"/>
      <c r="U1308">
        <v>2018</v>
      </c>
      <c r="V1308" s="15">
        <v>43352</v>
      </c>
      <c r="W1308" t="s">
        <v>163</v>
      </c>
      <c r="X1308" t="s">
        <v>230</v>
      </c>
      <c r="Y1308" t="s">
        <v>225</v>
      </c>
      <c r="Z1308">
        <v>2531.73</v>
      </c>
      <c r="AA1308">
        <v>2796.84</v>
      </c>
      <c r="AB1308">
        <v>265.11</v>
      </c>
      <c r="AC1308">
        <v>24</v>
      </c>
      <c r="AD1308">
        <v>105488.75</v>
      </c>
      <c r="AE1308">
        <v>2796840</v>
      </c>
    </row>
    <row r="1309" spans="2:31" x14ac:dyDescent="0.35">
      <c r="B1309" s="83"/>
      <c r="C1309" s="84"/>
      <c r="D1309" s="73"/>
      <c r="E1309" s="73"/>
      <c r="F1309" s="73"/>
      <c r="G1309" s="73"/>
      <c r="H1309" s="73"/>
      <c r="I1309" s="73"/>
      <c r="J1309" s="73"/>
      <c r="K1309" s="73"/>
      <c r="L1309" s="73"/>
      <c r="M1309" s="73"/>
      <c r="N1309" s="73"/>
      <c r="U1309">
        <v>2018</v>
      </c>
      <c r="V1309" s="15">
        <v>43353</v>
      </c>
      <c r="W1309" t="s">
        <v>163</v>
      </c>
      <c r="X1309" t="s">
        <v>230</v>
      </c>
      <c r="Y1309" t="s">
        <v>225</v>
      </c>
      <c r="Z1309">
        <v>2490.5500000000002</v>
      </c>
      <c r="AA1309">
        <v>2751.35</v>
      </c>
      <c r="AB1309">
        <v>260.8</v>
      </c>
      <c r="AC1309">
        <v>24</v>
      </c>
      <c r="AD1309">
        <v>103772.91666666667</v>
      </c>
      <c r="AE1309">
        <v>2751350</v>
      </c>
    </row>
    <row r="1310" spans="2:31" x14ac:dyDescent="0.35">
      <c r="B1310" s="83"/>
      <c r="C1310" s="84"/>
      <c r="D1310" s="73"/>
      <c r="E1310" s="73"/>
      <c r="F1310" s="73"/>
      <c r="G1310" s="73"/>
      <c r="H1310" s="73"/>
      <c r="I1310" s="73"/>
      <c r="J1310" s="73"/>
      <c r="K1310" s="73"/>
      <c r="L1310" s="73"/>
      <c r="M1310" s="73"/>
      <c r="N1310" s="73"/>
      <c r="U1310">
        <v>2018</v>
      </c>
      <c r="V1310" s="15">
        <v>43354</v>
      </c>
      <c r="W1310" t="s">
        <v>163</v>
      </c>
      <c r="X1310" t="s">
        <v>230</v>
      </c>
      <c r="Y1310" t="s">
        <v>225</v>
      </c>
      <c r="Z1310">
        <v>2448.11</v>
      </c>
      <c r="AA1310">
        <v>2704.46</v>
      </c>
      <c r="AB1310">
        <v>256.35000000000002</v>
      </c>
      <c r="AC1310">
        <v>24</v>
      </c>
      <c r="AD1310">
        <v>102004.58333333333</v>
      </c>
      <c r="AE1310">
        <v>2704460</v>
      </c>
    </row>
    <row r="1311" spans="2:31" x14ac:dyDescent="0.35">
      <c r="B1311" s="83"/>
      <c r="C1311" s="84"/>
      <c r="D1311" s="73"/>
      <c r="E1311" s="73"/>
      <c r="F1311" s="73"/>
      <c r="G1311" s="73"/>
      <c r="H1311" s="73"/>
      <c r="I1311" s="73"/>
      <c r="J1311" s="73"/>
      <c r="K1311" s="73"/>
      <c r="L1311" s="73"/>
      <c r="M1311" s="73"/>
      <c r="N1311" s="73"/>
      <c r="U1311">
        <v>2018</v>
      </c>
      <c r="V1311" s="15">
        <v>43355</v>
      </c>
      <c r="W1311" t="s">
        <v>163</v>
      </c>
      <c r="X1311" t="s">
        <v>230</v>
      </c>
      <c r="Y1311" t="s">
        <v>225</v>
      </c>
      <c r="Z1311">
        <v>2403.9699999999998</v>
      </c>
      <c r="AA1311">
        <v>2655.71</v>
      </c>
      <c r="AB1311">
        <v>251.73</v>
      </c>
      <c r="AC1311">
        <v>24</v>
      </c>
      <c r="AD1311">
        <v>100165.41666666667</v>
      </c>
      <c r="AE1311">
        <v>2655710</v>
      </c>
    </row>
    <row r="1312" spans="2:31" x14ac:dyDescent="0.35">
      <c r="B1312" s="83"/>
      <c r="C1312" s="84"/>
      <c r="D1312" s="73"/>
      <c r="E1312" s="73"/>
      <c r="F1312" s="73"/>
      <c r="G1312" s="73"/>
      <c r="H1312" s="73"/>
      <c r="I1312" s="73"/>
      <c r="J1312" s="73"/>
      <c r="K1312" s="73"/>
      <c r="L1312" s="73"/>
      <c r="M1312" s="73"/>
      <c r="N1312" s="73"/>
      <c r="U1312">
        <v>2018</v>
      </c>
      <c r="V1312" s="15">
        <v>43356</v>
      </c>
      <c r="W1312" t="s">
        <v>163</v>
      </c>
      <c r="X1312" t="s">
        <v>230</v>
      </c>
      <c r="Y1312" t="s">
        <v>225</v>
      </c>
      <c r="Z1312">
        <v>2360.4899999999998</v>
      </c>
      <c r="AA1312">
        <v>2607.67</v>
      </c>
      <c r="AB1312">
        <v>247.18</v>
      </c>
      <c r="AC1312">
        <v>24</v>
      </c>
      <c r="AD1312">
        <v>98353.75</v>
      </c>
      <c r="AE1312">
        <v>2607670</v>
      </c>
    </row>
    <row r="1313" spans="2:31" x14ac:dyDescent="0.35">
      <c r="B1313" s="83"/>
      <c r="C1313" s="84"/>
      <c r="D1313" s="73"/>
      <c r="E1313" s="73"/>
      <c r="F1313" s="73"/>
      <c r="G1313" s="73"/>
      <c r="H1313" s="73"/>
      <c r="I1313" s="73"/>
      <c r="J1313" s="73"/>
      <c r="K1313" s="73"/>
      <c r="L1313" s="73"/>
      <c r="M1313" s="73"/>
      <c r="N1313" s="73"/>
      <c r="U1313">
        <v>2018</v>
      </c>
      <c r="V1313" s="15">
        <v>43357</v>
      </c>
      <c r="W1313" t="s">
        <v>163</v>
      </c>
      <c r="X1313" t="s">
        <v>230</v>
      </c>
      <c r="Y1313" t="s">
        <v>225</v>
      </c>
      <c r="Z1313">
        <v>2315.9699999999998</v>
      </c>
      <c r="AA1313">
        <v>2558.4899999999998</v>
      </c>
      <c r="AB1313">
        <v>242.52</v>
      </c>
      <c r="AC1313">
        <v>24</v>
      </c>
      <c r="AD1313">
        <v>96498.75</v>
      </c>
      <c r="AE1313">
        <v>2558490</v>
      </c>
    </row>
    <row r="1314" spans="2:31" x14ac:dyDescent="0.35">
      <c r="B1314" s="83"/>
      <c r="C1314" s="84"/>
      <c r="D1314" s="73"/>
      <c r="E1314" s="73"/>
      <c r="F1314" s="73"/>
      <c r="G1314" s="73"/>
      <c r="H1314" s="73"/>
      <c r="I1314" s="73"/>
      <c r="J1314" s="73"/>
      <c r="K1314" s="73"/>
      <c r="L1314" s="73"/>
      <c r="M1314" s="73"/>
      <c r="N1314" s="73"/>
      <c r="U1314">
        <v>2018</v>
      </c>
      <c r="V1314" s="15">
        <v>43358</v>
      </c>
      <c r="W1314" t="s">
        <v>163</v>
      </c>
      <c r="X1314" t="s">
        <v>230</v>
      </c>
      <c r="Y1314" t="s">
        <v>225</v>
      </c>
      <c r="Z1314">
        <v>2272.17</v>
      </c>
      <c r="AA1314">
        <v>2510.11</v>
      </c>
      <c r="AB1314">
        <v>237.93</v>
      </c>
      <c r="AC1314">
        <v>24</v>
      </c>
      <c r="AD1314">
        <v>94673.75</v>
      </c>
      <c r="AE1314">
        <v>2510110</v>
      </c>
    </row>
    <row r="1315" spans="2:31" x14ac:dyDescent="0.35">
      <c r="B1315" s="83"/>
      <c r="C1315" s="84"/>
      <c r="D1315" s="73"/>
      <c r="E1315" s="73"/>
      <c r="F1315" s="73"/>
      <c r="G1315" s="73"/>
      <c r="H1315" s="73"/>
      <c r="I1315" s="73"/>
      <c r="J1315" s="73"/>
      <c r="K1315" s="73"/>
      <c r="L1315" s="73"/>
      <c r="M1315" s="73"/>
      <c r="N1315" s="73"/>
      <c r="U1315">
        <v>2018</v>
      </c>
      <c r="V1315" s="15">
        <v>43359</v>
      </c>
      <c r="W1315" t="s">
        <v>163</v>
      </c>
      <c r="X1315" t="s">
        <v>230</v>
      </c>
      <c r="Y1315" t="s">
        <v>225</v>
      </c>
      <c r="Z1315">
        <v>2225.17</v>
      </c>
      <c r="AA1315">
        <v>2458.1799999999998</v>
      </c>
      <c r="AB1315">
        <v>233.01</v>
      </c>
      <c r="AC1315">
        <v>24</v>
      </c>
      <c r="AD1315">
        <v>92715.416666666672</v>
      </c>
      <c r="AE1315">
        <v>2458180</v>
      </c>
    </row>
    <row r="1316" spans="2:31" x14ac:dyDescent="0.35">
      <c r="B1316" s="83"/>
      <c r="C1316" s="84"/>
      <c r="D1316" s="73"/>
      <c r="E1316" s="73"/>
      <c r="F1316" s="73"/>
      <c r="G1316" s="73"/>
      <c r="H1316" s="73"/>
      <c r="I1316" s="73"/>
      <c r="J1316" s="73"/>
      <c r="K1316" s="73"/>
      <c r="L1316" s="73"/>
      <c r="M1316" s="73"/>
      <c r="N1316" s="73"/>
      <c r="U1316">
        <v>2018</v>
      </c>
      <c r="V1316" s="15">
        <v>43360</v>
      </c>
      <c r="W1316" t="s">
        <v>163</v>
      </c>
      <c r="X1316" t="s">
        <v>230</v>
      </c>
      <c r="Y1316" t="s">
        <v>225</v>
      </c>
      <c r="Z1316">
        <v>2179.41</v>
      </c>
      <c r="AA1316">
        <v>2407.63</v>
      </c>
      <c r="AB1316">
        <v>228.22</v>
      </c>
      <c r="AC1316">
        <v>24</v>
      </c>
      <c r="AD1316">
        <v>90808.75</v>
      </c>
      <c r="AE1316">
        <v>2407630</v>
      </c>
    </row>
    <row r="1317" spans="2:31" x14ac:dyDescent="0.35">
      <c r="B1317" s="83"/>
      <c r="C1317" s="84"/>
      <c r="D1317" s="73"/>
      <c r="E1317" s="73"/>
      <c r="F1317" s="73"/>
      <c r="G1317" s="73"/>
      <c r="H1317" s="73"/>
      <c r="I1317" s="73"/>
      <c r="J1317" s="73"/>
      <c r="K1317" s="73"/>
      <c r="L1317" s="73"/>
      <c r="M1317" s="73"/>
      <c r="N1317" s="73"/>
      <c r="U1317">
        <v>2018</v>
      </c>
      <c r="V1317" s="15">
        <v>43361</v>
      </c>
      <c r="W1317" t="s">
        <v>163</v>
      </c>
      <c r="X1317" t="s">
        <v>230</v>
      </c>
      <c r="Y1317" t="s">
        <v>225</v>
      </c>
      <c r="Z1317">
        <v>2142.6799999999998</v>
      </c>
      <c r="AA1317">
        <v>2367.0500000000002</v>
      </c>
      <c r="AB1317">
        <v>224.37</v>
      </c>
      <c r="AC1317">
        <v>24</v>
      </c>
      <c r="AD1317">
        <v>89278.333333333328</v>
      </c>
      <c r="AE1317">
        <v>2367050</v>
      </c>
    </row>
    <row r="1318" spans="2:31" x14ac:dyDescent="0.35">
      <c r="B1318" s="83"/>
      <c r="C1318" s="84"/>
      <c r="D1318" s="73"/>
      <c r="E1318" s="73"/>
      <c r="F1318" s="73"/>
      <c r="G1318" s="73"/>
      <c r="H1318" s="73"/>
      <c r="I1318" s="73"/>
      <c r="J1318" s="73"/>
      <c r="K1318" s="73"/>
      <c r="L1318" s="73"/>
      <c r="M1318" s="73"/>
      <c r="N1318" s="73"/>
      <c r="U1318">
        <v>2018</v>
      </c>
      <c r="V1318" s="15">
        <v>43362</v>
      </c>
      <c r="W1318" t="s">
        <v>163</v>
      </c>
      <c r="X1318" t="s">
        <v>230</v>
      </c>
      <c r="Y1318" t="s">
        <v>225</v>
      </c>
      <c r="Z1318">
        <v>2106.52</v>
      </c>
      <c r="AA1318">
        <v>2327.11</v>
      </c>
      <c r="AB1318">
        <v>220.59</v>
      </c>
      <c r="AC1318">
        <v>24</v>
      </c>
      <c r="AD1318">
        <v>87771.666666666672</v>
      </c>
      <c r="AE1318">
        <v>2327110</v>
      </c>
    </row>
    <row r="1319" spans="2:31" x14ac:dyDescent="0.35">
      <c r="B1319" s="83"/>
      <c r="C1319" s="84"/>
      <c r="D1319" s="73"/>
      <c r="E1319" s="73"/>
      <c r="F1319" s="73"/>
      <c r="G1319" s="73"/>
      <c r="H1319" s="73"/>
      <c r="I1319" s="73"/>
      <c r="J1319" s="73"/>
      <c r="K1319" s="73"/>
      <c r="L1319" s="73"/>
      <c r="M1319" s="73"/>
      <c r="N1319" s="73"/>
      <c r="U1319">
        <v>2018</v>
      </c>
      <c r="V1319" s="15">
        <v>43363</v>
      </c>
      <c r="W1319" t="s">
        <v>163</v>
      </c>
      <c r="X1319" t="s">
        <v>230</v>
      </c>
      <c r="Y1319" t="s">
        <v>225</v>
      </c>
      <c r="Z1319">
        <v>2070.39</v>
      </c>
      <c r="AA1319">
        <v>2287.1999999999998</v>
      </c>
      <c r="AB1319">
        <v>216.8</v>
      </c>
      <c r="AC1319">
        <v>24</v>
      </c>
      <c r="AD1319">
        <v>86266.249999999985</v>
      </c>
      <c r="AE1319">
        <v>2287200</v>
      </c>
    </row>
    <row r="1320" spans="2:31" x14ac:dyDescent="0.35">
      <c r="B1320" s="83"/>
      <c r="C1320" s="84"/>
      <c r="D1320" s="73"/>
      <c r="E1320" s="73"/>
      <c r="F1320" s="73"/>
      <c r="G1320" s="73"/>
      <c r="H1320" s="73"/>
      <c r="I1320" s="73"/>
      <c r="J1320" s="73"/>
      <c r="K1320" s="73"/>
      <c r="L1320" s="73"/>
      <c r="M1320" s="73"/>
      <c r="N1320" s="73"/>
      <c r="U1320">
        <v>2018</v>
      </c>
      <c r="V1320" s="15">
        <v>43364</v>
      </c>
      <c r="W1320" t="s">
        <v>163</v>
      </c>
      <c r="X1320" t="s">
        <v>230</v>
      </c>
      <c r="Y1320" t="s">
        <v>225</v>
      </c>
      <c r="Z1320">
        <v>2046.98</v>
      </c>
      <c r="AA1320">
        <v>2261.33</v>
      </c>
      <c r="AB1320">
        <v>214.35</v>
      </c>
      <c r="AC1320">
        <v>24</v>
      </c>
      <c r="AD1320">
        <v>85290.833333333328</v>
      </c>
      <c r="AE1320">
        <v>2261330</v>
      </c>
    </row>
    <row r="1321" spans="2:31" x14ac:dyDescent="0.35">
      <c r="B1321" s="83"/>
      <c r="C1321" s="84"/>
      <c r="D1321" s="73"/>
      <c r="E1321" s="73"/>
      <c r="F1321" s="73"/>
      <c r="G1321" s="73"/>
      <c r="H1321" s="73"/>
      <c r="I1321" s="73"/>
      <c r="J1321" s="73"/>
      <c r="K1321" s="73"/>
      <c r="L1321" s="73"/>
      <c r="M1321" s="73"/>
      <c r="N1321" s="73"/>
      <c r="U1321">
        <v>2018</v>
      </c>
      <c r="V1321" s="15">
        <v>43365</v>
      </c>
      <c r="W1321" t="s">
        <v>163</v>
      </c>
      <c r="X1321" t="s">
        <v>230</v>
      </c>
      <c r="Y1321" t="s">
        <v>225</v>
      </c>
      <c r="Z1321">
        <v>2021.2</v>
      </c>
      <c r="AA1321">
        <v>2232.85</v>
      </c>
      <c r="AB1321">
        <v>211.65</v>
      </c>
      <c r="AC1321">
        <v>24</v>
      </c>
      <c r="AD1321">
        <v>84216.666666666672</v>
      </c>
      <c r="AE1321">
        <v>2232850</v>
      </c>
    </row>
    <row r="1322" spans="2:31" x14ac:dyDescent="0.35">
      <c r="B1322" s="83"/>
      <c r="C1322" s="84"/>
      <c r="D1322" s="73"/>
      <c r="E1322" s="73"/>
      <c r="F1322" s="73"/>
      <c r="G1322" s="73"/>
      <c r="H1322" s="73"/>
      <c r="I1322" s="73"/>
      <c r="J1322" s="73"/>
      <c r="K1322" s="73"/>
      <c r="L1322" s="73"/>
      <c r="M1322" s="73"/>
      <c r="N1322" s="73"/>
      <c r="U1322">
        <v>2018</v>
      </c>
      <c r="V1322" s="15">
        <v>43366</v>
      </c>
      <c r="W1322" t="s">
        <v>163</v>
      </c>
      <c r="X1322" t="s">
        <v>230</v>
      </c>
      <c r="Y1322" t="s">
        <v>225</v>
      </c>
      <c r="Z1322">
        <v>1997.28</v>
      </c>
      <c r="AA1322">
        <v>2206.4299999999998</v>
      </c>
      <c r="AB1322">
        <v>209.15</v>
      </c>
      <c r="AC1322">
        <v>24</v>
      </c>
      <c r="AD1322">
        <v>83220</v>
      </c>
      <c r="AE1322">
        <v>2206430</v>
      </c>
    </row>
    <row r="1323" spans="2:31" x14ac:dyDescent="0.35">
      <c r="B1323" s="83"/>
      <c r="C1323" s="84"/>
      <c r="D1323" s="73"/>
      <c r="E1323" s="73"/>
      <c r="F1323" s="73"/>
      <c r="G1323" s="73"/>
      <c r="H1323" s="73"/>
      <c r="I1323" s="73"/>
      <c r="J1323" s="73"/>
      <c r="K1323" s="73"/>
      <c r="L1323" s="73"/>
      <c r="M1323" s="73"/>
      <c r="N1323" s="73"/>
      <c r="U1323">
        <v>2018</v>
      </c>
      <c r="V1323" s="15">
        <v>43367</v>
      </c>
      <c r="W1323" t="s">
        <v>163</v>
      </c>
      <c r="X1323" t="s">
        <v>230</v>
      </c>
      <c r="Y1323" t="s">
        <v>225</v>
      </c>
      <c r="Z1323">
        <v>1973.62</v>
      </c>
      <c r="AA1323">
        <v>2180.29</v>
      </c>
      <c r="AB1323">
        <v>206.67</v>
      </c>
      <c r="AC1323">
        <v>24</v>
      </c>
      <c r="AD1323">
        <v>82234.166666666672</v>
      </c>
      <c r="AE1323">
        <v>2180290</v>
      </c>
    </row>
    <row r="1324" spans="2:31" x14ac:dyDescent="0.35">
      <c r="B1324" s="83"/>
      <c r="C1324" s="84"/>
      <c r="D1324" s="73"/>
      <c r="E1324" s="73"/>
      <c r="F1324" s="73"/>
      <c r="G1324" s="73"/>
      <c r="H1324" s="73"/>
      <c r="I1324" s="73"/>
      <c r="J1324" s="73"/>
      <c r="K1324" s="73"/>
      <c r="L1324" s="73"/>
      <c r="M1324" s="73"/>
      <c r="N1324" s="73"/>
      <c r="U1324">
        <v>2018</v>
      </c>
      <c r="V1324" s="15">
        <v>43368</v>
      </c>
      <c r="W1324" t="s">
        <v>163</v>
      </c>
      <c r="X1324" t="s">
        <v>230</v>
      </c>
      <c r="Y1324" t="s">
        <v>225</v>
      </c>
      <c r="Z1324">
        <v>1946.82</v>
      </c>
      <c r="AA1324">
        <v>2150.6799999999998</v>
      </c>
      <c r="AB1324">
        <v>203.86</v>
      </c>
      <c r="AC1324">
        <v>24</v>
      </c>
      <c r="AD1324">
        <v>81117.5</v>
      </c>
      <c r="AE1324">
        <v>2150680</v>
      </c>
    </row>
    <row r="1325" spans="2:31" x14ac:dyDescent="0.35">
      <c r="B1325" s="83"/>
      <c r="C1325" s="84"/>
      <c r="D1325" s="73"/>
      <c r="E1325" s="73"/>
      <c r="F1325" s="73"/>
      <c r="G1325" s="73"/>
      <c r="H1325" s="73"/>
      <c r="I1325" s="73"/>
      <c r="J1325" s="73"/>
      <c r="K1325" s="73"/>
      <c r="L1325" s="73"/>
      <c r="M1325" s="73"/>
      <c r="N1325" s="73"/>
      <c r="U1325">
        <v>2018</v>
      </c>
      <c r="V1325" s="15">
        <v>43369</v>
      </c>
      <c r="W1325" t="s">
        <v>163</v>
      </c>
      <c r="X1325" t="s">
        <v>230</v>
      </c>
      <c r="Y1325" t="s">
        <v>225</v>
      </c>
      <c r="Z1325">
        <v>1919.26</v>
      </c>
      <c r="AA1325">
        <v>2120.23</v>
      </c>
      <c r="AB1325">
        <v>200.98</v>
      </c>
      <c r="AC1325">
        <v>24</v>
      </c>
      <c r="AD1325">
        <v>79969.166666666672</v>
      </c>
      <c r="AE1325">
        <v>2120230</v>
      </c>
    </row>
    <row r="1326" spans="2:31" x14ac:dyDescent="0.35">
      <c r="B1326" s="83"/>
      <c r="C1326" s="84"/>
      <c r="D1326" s="73"/>
      <c r="E1326" s="73"/>
      <c r="F1326" s="73"/>
      <c r="G1326" s="73"/>
      <c r="H1326" s="73"/>
      <c r="I1326" s="73"/>
      <c r="J1326" s="73"/>
      <c r="K1326" s="73"/>
      <c r="L1326" s="73"/>
      <c r="M1326" s="73"/>
      <c r="N1326" s="73"/>
      <c r="U1326">
        <v>2018</v>
      </c>
      <c r="V1326" s="15">
        <v>43370</v>
      </c>
      <c r="W1326" t="s">
        <v>163</v>
      </c>
      <c r="X1326" t="s">
        <v>230</v>
      </c>
      <c r="Y1326" t="s">
        <v>225</v>
      </c>
      <c r="Z1326">
        <v>1892.45</v>
      </c>
      <c r="AA1326">
        <v>2090.62</v>
      </c>
      <c r="AB1326">
        <v>198.17</v>
      </c>
      <c r="AC1326">
        <v>24</v>
      </c>
      <c r="AD1326">
        <v>78852.083333333328</v>
      </c>
      <c r="AE1326">
        <v>2090620</v>
      </c>
    </row>
    <row r="1327" spans="2:31" x14ac:dyDescent="0.35">
      <c r="B1327" s="83"/>
      <c r="C1327" s="84"/>
      <c r="D1327" s="73"/>
      <c r="E1327" s="73"/>
      <c r="F1327" s="73"/>
      <c r="G1327" s="73"/>
      <c r="H1327" s="73"/>
      <c r="I1327" s="73"/>
      <c r="J1327" s="73"/>
      <c r="K1327" s="73"/>
      <c r="L1327" s="73"/>
      <c r="M1327" s="73"/>
      <c r="N1327" s="73"/>
      <c r="U1327">
        <v>2018</v>
      </c>
      <c r="V1327" s="15">
        <v>43371</v>
      </c>
      <c r="W1327" t="s">
        <v>163</v>
      </c>
      <c r="X1327" t="s">
        <v>230</v>
      </c>
      <c r="Y1327" t="s">
        <v>225</v>
      </c>
      <c r="Z1327">
        <v>1863.24</v>
      </c>
      <c r="AA1327">
        <v>2058.35</v>
      </c>
      <c r="AB1327">
        <v>195.11</v>
      </c>
      <c r="AC1327">
        <v>24</v>
      </c>
      <c r="AD1327">
        <v>77635</v>
      </c>
      <c r="AE1327">
        <v>2058350</v>
      </c>
    </row>
    <row r="1328" spans="2:31" x14ac:dyDescent="0.35">
      <c r="B1328" s="83"/>
      <c r="C1328" s="84"/>
      <c r="D1328" s="73"/>
      <c r="E1328" s="73"/>
      <c r="F1328" s="73"/>
      <c r="G1328" s="73"/>
      <c r="H1328" s="73"/>
      <c r="I1328" s="73"/>
      <c r="J1328" s="73"/>
      <c r="K1328" s="73"/>
      <c r="L1328" s="73"/>
      <c r="M1328" s="73"/>
      <c r="N1328" s="73"/>
      <c r="U1328">
        <v>2018</v>
      </c>
      <c r="V1328" s="15">
        <v>43372</v>
      </c>
      <c r="W1328" t="s">
        <v>163</v>
      </c>
      <c r="X1328" t="s">
        <v>230</v>
      </c>
      <c r="Y1328" t="s">
        <v>225</v>
      </c>
      <c r="Z1328">
        <v>1812.79</v>
      </c>
      <c r="AA1328">
        <v>2002.61</v>
      </c>
      <c r="AB1328">
        <v>189.83</v>
      </c>
      <c r="AC1328">
        <v>24</v>
      </c>
      <c r="AD1328">
        <v>75532.916666666672</v>
      </c>
      <c r="AE1328">
        <v>2002610</v>
      </c>
    </row>
    <row r="1329" spans="2:31" x14ac:dyDescent="0.35">
      <c r="B1329" s="83"/>
      <c r="C1329" s="84"/>
      <c r="D1329" s="73"/>
      <c r="E1329" s="73"/>
      <c r="F1329" s="73"/>
      <c r="G1329" s="73"/>
      <c r="H1329" s="73"/>
      <c r="I1329" s="73"/>
      <c r="J1329" s="73"/>
      <c r="K1329" s="73"/>
      <c r="L1329" s="73"/>
      <c r="M1329" s="73"/>
      <c r="N1329" s="73"/>
      <c r="U1329">
        <v>2018</v>
      </c>
      <c r="V1329" s="15">
        <v>43373</v>
      </c>
      <c r="W1329" t="s">
        <v>163</v>
      </c>
      <c r="X1329" t="s">
        <v>230</v>
      </c>
      <c r="Y1329" t="s">
        <v>225</v>
      </c>
      <c r="Z1329">
        <v>1755.16</v>
      </c>
      <c r="AA1329">
        <v>1938.96</v>
      </c>
      <c r="AB1329">
        <v>183.79</v>
      </c>
      <c r="AC1329">
        <v>24</v>
      </c>
      <c r="AD1329">
        <v>73131.666666666672</v>
      </c>
      <c r="AE1329">
        <v>1938960</v>
      </c>
    </row>
    <row r="1330" spans="2:31" x14ac:dyDescent="0.35">
      <c r="B1330" s="83"/>
      <c r="C1330" s="84"/>
      <c r="D1330" s="73"/>
      <c r="E1330" s="73"/>
      <c r="F1330" s="73"/>
      <c r="G1330" s="73"/>
      <c r="H1330" s="73"/>
      <c r="I1330" s="73"/>
      <c r="J1330" s="73"/>
      <c r="K1330" s="73"/>
      <c r="L1330" s="73"/>
      <c r="M1330" s="73"/>
      <c r="N1330" s="73"/>
      <c r="U1330">
        <v>2019</v>
      </c>
      <c r="V1330" s="15">
        <v>43374</v>
      </c>
      <c r="W1330" t="s">
        <v>164</v>
      </c>
      <c r="X1330" t="s">
        <v>230</v>
      </c>
      <c r="Y1330" t="s">
        <v>225</v>
      </c>
      <c r="Z1330">
        <v>1714.45</v>
      </c>
      <c r="AA1330">
        <v>1893.98</v>
      </c>
      <c r="AB1330">
        <v>179.53</v>
      </c>
      <c r="AC1330">
        <v>24</v>
      </c>
      <c r="AD1330">
        <v>71435.416666666672</v>
      </c>
      <c r="AE1330">
        <v>1893980</v>
      </c>
    </row>
    <row r="1331" spans="2:31" x14ac:dyDescent="0.35">
      <c r="B1331" s="83"/>
      <c r="C1331" s="84"/>
      <c r="D1331" s="73"/>
      <c r="E1331" s="73"/>
      <c r="F1331" s="73"/>
      <c r="G1331" s="73"/>
      <c r="H1331" s="73"/>
      <c r="I1331" s="73"/>
      <c r="J1331" s="73"/>
      <c r="K1331" s="73"/>
      <c r="L1331" s="73"/>
      <c r="M1331" s="73"/>
      <c r="N1331" s="73"/>
      <c r="U1331">
        <v>2019</v>
      </c>
      <c r="V1331" s="15">
        <v>43375</v>
      </c>
      <c r="W1331" t="s">
        <v>164</v>
      </c>
      <c r="X1331" t="s">
        <v>230</v>
      </c>
      <c r="Y1331" t="s">
        <v>225</v>
      </c>
      <c r="Z1331">
        <v>1655.33</v>
      </c>
      <c r="AA1331">
        <v>1828.67</v>
      </c>
      <c r="AB1331">
        <v>173.34</v>
      </c>
      <c r="AC1331">
        <v>24</v>
      </c>
      <c r="AD1331">
        <v>68972.083333333328</v>
      </c>
      <c r="AE1331">
        <v>1828670</v>
      </c>
    </row>
    <row r="1332" spans="2:31" x14ac:dyDescent="0.35">
      <c r="B1332" s="83"/>
      <c r="C1332" s="84"/>
      <c r="D1332" s="73"/>
      <c r="E1332" s="73"/>
      <c r="F1332" s="73"/>
      <c r="G1332" s="73"/>
      <c r="H1332" s="73"/>
      <c r="I1332" s="73"/>
      <c r="J1332" s="73"/>
      <c r="K1332" s="73"/>
      <c r="L1332" s="73"/>
      <c r="M1332" s="73"/>
      <c r="N1332" s="73"/>
      <c r="U1332">
        <v>2019</v>
      </c>
      <c r="V1332" s="15">
        <v>43376</v>
      </c>
      <c r="W1332" t="s">
        <v>164</v>
      </c>
      <c r="X1332" t="s">
        <v>230</v>
      </c>
      <c r="Y1332" t="s">
        <v>225</v>
      </c>
      <c r="Z1332">
        <v>1593.99</v>
      </c>
      <c r="AA1332">
        <v>1760.9</v>
      </c>
      <c r="AB1332">
        <v>166.92</v>
      </c>
      <c r="AC1332">
        <v>24</v>
      </c>
      <c r="AD1332">
        <v>66416.25</v>
      </c>
      <c r="AE1332">
        <v>1760900</v>
      </c>
    </row>
    <row r="1333" spans="2:31" x14ac:dyDescent="0.35">
      <c r="B1333" s="83"/>
      <c r="C1333" s="84"/>
      <c r="D1333" s="73"/>
      <c r="E1333" s="73"/>
      <c r="F1333" s="73"/>
      <c r="G1333" s="73"/>
      <c r="H1333" s="73"/>
      <c r="I1333" s="73"/>
      <c r="J1333" s="73"/>
      <c r="K1333" s="73"/>
      <c r="L1333" s="73"/>
      <c r="M1333" s="73"/>
      <c r="N1333" s="73"/>
      <c r="U1333">
        <v>2019</v>
      </c>
      <c r="V1333" s="15">
        <v>43377</v>
      </c>
      <c r="W1333" t="s">
        <v>164</v>
      </c>
      <c r="X1333" t="s">
        <v>230</v>
      </c>
      <c r="Y1333" t="s">
        <v>225</v>
      </c>
      <c r="Z1333">
        <v>1534.98</v>
      </c>
      <c r="AA1333">
        <v>1695.71</v>
      </c>
      <c r="AB1333">
        <v>160.74</v>
      </c>
      <c r="AC1333">
        <v>24</v>
      </c>
      <c r="AD1333">
        <v>63957.5</v>
      </c>
      <c r="AE1333">
        <v>1695710</v>
      </c>
    </row>
    <row r="1334" spans="2:31" x14ac:dyDescent="0.35">
      <c r="B1334" s="83"/>
      <c r="C1334" s="84"/>
      <c r="D1334" s="73"/>
      <c r="E1334" s="73"/>
      <c r="F1334" s="73"/>
      <c r="G1334" s="73"/>
      <c r="H1334" s="73"/>
      <c r="I1334" s="73"/>
      <c r="J1334" s="73"/>
      <c r="K1334" s="73"/>
      <c r="L1334" s="73"/>
      <c r="M1334" s="73"/>
      <c r="N1334" s="73"/>
      <c r="U1334">
        <v>2019</v>
      </c>
      <c r="V1334" s="15">
        <v>43378</v>
      </c>
      <c r="W1334" t="s">
        <v>164</v>
      </c>
      <c r="X1334" t="s">
        <v>230</v>
      </c>
      <c r="Y1334" t="s">
        <v>225</v>
      </c>
      <c r="Z1334">
        <v>1475.35</v>
      </c>
      <c r="AA1334">
        <v>1629.84</v>
      </c>
      <c r="AB1334">
        <v>154.49</v>
      </c>
      <c r="AC1334">
        <v>24</v>
      </c>
      <c r="AD1334">
        <v>61472.916666666664</v>
      </c>
      <c r="AE1334">
        <v>1629840</v>
      </c>
    </row>
    <row r="1335" spans="2:31" x14ac:dyDescent="0.35">
      <c r="B1335" s="83"/>
      <c r="C1335" s="84"/>
      <c r="D1335" s="73"/>
      <c r="E1335" s="73"/>
      <c r="F1335" s="73"/>
      <c r="G1335" s="73"/>
      <c r="H1335" s="73"/>
      <c r="I1335" s="73"/>
      <c r="J1335" s="73"/>
      <c r="K1335" s="73"/>
      <c r="L1335" s="73"/>
      <c r="M1335" s="73"/>
      <c r="N1335" s="73"/>
      <c r="U1335">
        <v>2019</v>
      </c>
      <c r="V1335" s="15">
        <v>43379</v>
      </c>
      <c r="W1335" t="s">
        <v>164</v>
      </c>
      <c r="X1335" t="s">
        <v>230</v>
      </c>
      <c r="Y1335" t="s">
        <v>225</v>
      </c>
      <c r="Z1335">
        <v>1418.64</v>
      </c>
      <c r="AA1335">
        <v>1567.19</v>
      </c>
      <c r="AB1335">
        <v>148.55000000000001</v>
      </c>
      <c r="AC1335">
        <v>24</v>
      </c>
      <c r="AD1335">
        <v>59110</v>
      </c>
      <c r="AE1335">
        <v>1567190</v>
      </c>
    </row>
    <row r="1336" spans="2:31" x14ac:dyDescent="0.35">
      <c r="B1336" s="83"/>
      <c r="C1336" s="84"/>
      <c r="D1336" s="73"/>
      <c r="E1336" s="73"/>
      <c r="F1336" s="73"/>
      <c r="G1336" s="73"/>
      <c r="H1336" s="73"/>
      <c r="I1336" s="73"/>
      <c r="J1336" s="73"/>
      <c r="K1336" s="73"/>
      <c r="L1336" s="73"/>
      <c r="M1336" s="73"/>
      <c r="N1336" s="73"/>
      <c r="U1336">
        <v>2019</v>
      </c>
      <c r="V1336" s="15">
        <v>43380</v>
      </c>
      <c r="W1336" t="s">
        <v>164</v>
      </c>
      <c r="X1336" t="s">
        <v>230</v>
      </c>
      <c r="Y1336" t="s">
        <v>225</v>
      </c>
      <c r="Z1336">
        <v>1357.4</v>
      </c>
      <c r="AA1336">
        <v>1499.54</v>
      </c>
      <c r="AB1336">
        <v>142.13999999999999</v>
      </c>
      <c r="AC1336">
        <v>24</v>
      </c>
      <c r="AD1336">
        <v>56558.333333333336</v>
      </c>
      <c r="AE1336">
        <v>1499540</v>
      </c>
    </row>
    <row r="1337" spans="2:31" x14ac:dyDescent="0.35">
      <c r="B1337" s="83"/>
      <c r="C1337" s="84"/>
      <c r="D1337" s="73"/>
      <c r="E1337" s="73"/>
      <c r="F1337" s="73"/>
      <c r="G1337" s="73"/>
      <c r="H1337" s="73"/>
      <c r="I1337" s="73"/>
      <c r="J1337" s="73"/>
      <c r="K1337" s="73"/>
      <c r="L1337" s="73"/>
      <c r="M1337" s="73"/>
      <c r="N1337" s="73"/>
      <c r="U1337">
        <v>2019</v>
      </c>
      <c r="V1337" s="15">
        <v>43381</v>
      </c>
      <c r="W1337" t="s">
        <v>164</v>
      </c>
      <c r="X1337" t="s">
        <v>230</v>
      </c>
      <c r="Y1337" t="s">
        <v>225</v>
      </c>
      <c r="Z1337">
        <v>1294.33</v>
      </c>
      <c r="AA1337">
        <v>1429.86</v>
      </c>
      <c r="AB1337">
        <v>135.54</v>
      </c>
      <c r="AC1337">
        <v>24</v>
      </c>
      <c r="AD1337">
        <v>53930.416666666664</v>
      </c>
      <c r="AE1337">
        <v>1429860</v>
      </c>
    </row>
    <row r="1338" spans="2:31" x14ac:dyDescent="0.35">
      <c r="B1338" s="83"/>
      <c r="C1338" s="84"/>
      <c r="D1338" s="73"/>
      <c r="E1338" s="73"/>
      <c r="F1338" s="73"/>
      <c r="G1338" s="73"/>
      <c r="H1338" s="73"/>
      <c r="I1338" s="73"/>
      <c r="J1338" s="73"/>
      <c r="K1338" s="73"/>
      <c r="L1338" s="73"/>
      <c r="M1338" s="73"/>
      <c r="N1338" s="73"/>
      <c r="U1338">
        <v>2019</v>
      </c>
      <c r="V1338" s="15">
        <v>43382</v>
      </c>
      <c r="W1338" t="s">
        <v>164</v>
      </c>
      <c r="X1338" t="s">
        <v>230</v>
      </c>
      <c r="Y1338" t="s">
        <v>225</v>
      </c>
      <c r="Z1338">
        <v>1230.82</v>
      </c>
      <c r="AA1338">
        <v>1359.71</v>
      </c>
      <c r="AB1338">
        <v>128.88999999999999</v>
      </c>
      <c r="AC1338">
        <v>24</v>
      </c>
      <c r="AD1338">
        <v>51284.166666666664</v>
      </c>
      <c r="AE1338">
        <v>1359710</v>
      </c>
    </row>
    <row r="1339" spans="2:31" x14ac:dyDescent="0.35">
      <c r="B1339" s="83"/>
      <c r="C1339" s="84"/>
      <c r="D1339" s="73"/>
      <c r="E1339" s="73"/>
      <c r="F1339" s="73"/>
      <c r="G1339" s="73"/>
      <c r="H1339" s="73"/>
      <c r="I1339" s="73"/>
      <c r="J1339" s="73"/>
      <c r="K1339" s="73"/>
      <c r="L1339" s="73"/>
      <c r="M1339" s="73"/>
      <c r="N1339" s="73"/>
      <c r="U1339">
        <v>2019</v>
      </c>
      <c r="V1339" s="15">
        <v>43383</v>
      </c>
      <c r="W1339" t="s">
        <v>164</v>
      </c>
      <c r="X1339" t="s">
        <v>230</v>
      </c>
      <c r="Y1339" t="s">
        <v>225</v>
      </c>
      <c r="Z1339">
        <v>1167.75</v>
      </c>
      <c r="AA1339">
        <v>1290.03</v>
      </c>
      <c r="AB1339">
        <v>122.28</v>
      </c>
      <c r="AC1339">
        <v>24</v>
      </c>
      <c r="AD1339">
        <v>48656.25</v>
      </c>
      <c r="AE1339">
        <v>1290030</v>
      </c>
    </row>
    <row r="1340" spans="2:31" x14ac:dyDescent="0.35">
      <c r="B1340" s="83"/>
      <c r="C1340" s="84"/>
      <c r="D1340" s="73"/>
      <c r="E1340" s="73"/>
      <c r="F1340" s="73"/>
      <c r="G1340" s="73"/>
      <c r="H1340" s="73"/>
      <c r="I1340" s="73"/>
      <c r="J1340" s="73"/>
      <c r="K1340" s="73"/>
      <c r="L1340" s="73"/>
      <c r="M1340" s="73"/>
      <c r="N1340" s="73"/>
      <c r="U1340">
        <v>2019</v>
      </c>
      <c r="V1340" s="15">
        <v>43384</v>
      </c>
      <c r="W1340" t="s">
        <v>164</v>
      </c>
      <c r="X1340" t="s">
        <v>230</v>
      </c>
      <c r="Y1340" t="s">
        <v>225</v>
      </c>
      <c r="Z1340">
        <v>1103.28</v>
      </c>
      <c r="AA1340">
        <v>1218.81</v>
      </c>
      <c r="AB1340">
        <v>115.53</v>
      </c>
      <c r="AC1340">
        <v>24</v>
      </c>
      <c r="AD1340">
        <v>45970</v>
      </c>
      <c r="AE1340">
        <v>1218810</v>
      </c>
    </row>
    <row r="1341" spans="2:31" x14ac:dyDescent="0.35">
      <c r="B1341" s="83"/>
      <c r="C1341" s="84"/>
      <c r="D1341" s="73"/>
      <c r="E1341" s="73"/>
      <c r="F1341" s="73"/>
      <c r="G1341" s="73"/>
      <c r="H1341" s="73"/>
      <c r="I1341" s="73"/>
      <c r="J1341" s="73"/>
      <c r="K1341" s="73"/>
      <c r="L1341" s="73"/>
      <c r="M1341" s="73"/>
      <c r="N1341" s="73"/>
      <c r="U1341">
        <v>2019</v>
      </c>
      <c r="V1341" s="15">
        <v>43385</v>
      </c>
      <c r="W1341" t="s">
        <v>164</v>
      </c>
      <c r="X1341" t="s">
        <v>230</v>
      </c>
      <c r="Y1341" t="s">
        <v>225</v>
      </c>
      <c r="Z1341">
        <v>1039.96</v>
      </c>
      <c r="AA1341">
        <v>1148.8599999999999</v>
      </c>
      <c r="AB1341">
        <v>108.9</v>
      </c>
      <c r="AC1341">
        <v>24</v>
      </c>
      <c r="AD1341">
        <v>43331.666666666664</v>
      </c>
      <c r="AE1341">
        <v>1148860</v>
      </c>
    </row>
    <row r="1342" spans="2:31" x14ac:dyDescent="0.35">
      <c r="B1342" s="83"/>
      <c r="C1342" s="84"/>
      <c r="D1342" s="73"/>
      <c r="E1342" s="73"/>
      <c r="F1342" s="73"/>
      <c r="G1342" s="73"/>
      <c r="H1342" s="73"/>
      <c r="I1342" s="73"/>
      <c r="J1342" s="73"/>
      <c r="K1342" s="73"/>
      <c r="L1342" s="73"/>
      <c r="M1342" s="73"/>
      <c r="N1342" s="73"/>
      <c r="U1342">
        <v>2019</v>
      </c>
      <c r="V1342" s="15">
        <v>43386</v>
      </c>
      <c r="W1342" t="s">
        <v>164</v>
      </c>
      <c r="X1342" t="s">
        <v>230</v>
      </c>
      <c r="Y1342" t="s">
        <v>225</v>
      </c>
      <c r="Z1342">
        <v>977.93</v>
      </c>
      <c r="AA1342">
        <v>1080.3399999999999</v>
      </c>
      <c r="AB1342">
        <v>102.4</v>
      </c>
      <c r="AC1342">
        <v>24</v>
      </c>
      <c r="AD1342">
        <v>40747.083333333336</v>
      </c>
      <c r="AE1342">
        <v>1080340</v>
      </c>
    </row>
    <row r="1343" spans="2:31" x14ac:dyDescent="0.35">
      <c r="B1343" s="83"/>
      <c r="C1343" s="84"/>
      <c r="D1343" s="73"/>
      <c r="E1343" s="73"/>
      <c r="F1343" s="73"/>
      <c r="G1343" s="73"/>
      <c r="H1343" s="73"/>
      <c r="I1343" s="73"/>
      <c r="J1343" s="73"/>
      <c r="K1343" s="73"/>
      <c r="L1343" s="73"/>
      <c r="M1343" s="73"/>
      <c r="N1343" s="73"/>
      <c r="U1343">
        <v>2019</v>
      </c>
      <c r="V1343" s="15">
        <v>43387</v>
      </c>
      <c r="W1343" t="s">
        <v>164</v>
      </c>
      <c r="X1343" t="s">
        <v>230</v>
      </c>
      <c r="Y1343" t="s">
        <v>225</v>
      </c>
      <c r="Z1343">
        <v>914.94</v>
      </c>
      <c r="AA1343">
        <v>1010.75</v>
      </c>
      <c r="AB1343">
        <v>95.81</v>
      </c>
      <c r="AC1343">
        <v>24</v>
      </c>
      <c r="AD1343">
        <v>38122.5</v>
      </c>
      <c r="AE1343">
        <v>1010750</v>
      </c>
    </row>
    <row r="1344" spans="2:31" x14ac:dyDescent="0.35">
      <c r="B1344" s="83"/>
      <c r="C1344" s="84"/>
      <c r="D1344" s="73"/>
      <c r="E1344" s="73"/>
      <c r="F1344" s="73"/>
      <c r="G1344" s="73"/>
      <c r="H1344" s="73"/>
      <c r="I1344" s="73"/>
      <c r="J1344" s="73"/>
      <c r="K1344" s="73"/>
      <c r="L1344" s="73"/>
      <c r="M1344" s="73"/>
      <c r="N1344" s="73"/>
      <c r="U1344">
        <v>2019</v>
      </c>
      <c r="V1344" s="15">
        <v>43388</v>
      </c>
      <c r="W1344" t="s">
        <v>164</v>
      </c>
      <c r="X1344" t="s">
        <v>230</v>
      </c>
      <c r="Y1344" t="s">
        <v>225</v>
      </c>
      <c r="Z1344">
        <v>850.82</v>
      </c>
      <c r="AA1344">
        <v>939.91</v>
      </c>
      <c r="AB1344">
        <v>89.09</v>
      </c>
      <c r="AC1344">
        <v>24</v>
      </c>
      <c r="AD1344">
        <v>35450.833333333336</v>
      </c>
      <c r="AE1344">
        <v>939910</v>
      </c>
    </row>
    <row r="1345" spans="2:31" x14ac:dyDescent="0.35">
      <c r="B1345" s="83"/>
      <c r="C1345" s="84"/>
      <c r="D1345" s="73"/>
      <c r="E1345" s="73"/>
      <c r="F1345" s="73"/>
      <c r="G1345" s="73"/>
      <c r="H1345" s="73"/>
      <c r="I1345" s="73"/>
      <c r="J1345" s="73"/>
      <c r="K1345" s="73"/>
      <c r="L1345" s="73"/>
      <c r="M1345" s="73"/>
      <c r="N1345" s="73"/>
      <c r="U1345">
        <v>2019</v>
      </c>
      <c r="V1345" s="15">
        <v>43389</v>
      </c>
      <c r="W1345" t="s">
        <v>164</v>
      </c>
      <c r="X1345" t="s">
        <v>230</v>
      </c>
      <c r="Y1345" t="s">
        <v>225</v>
      </c>
      <c r="Z1345">
        <v>789.79</v>
      </c>
      <c r="AA1345">
        <v>872.49</v>
      </c>
      <c r="AB1345">
        <v>82.7</v>
      </c>
      <c r="AC1345">
        <v>24</v>
      </c>
      <c r="AD1345">
        <v>32907.916666666664</v>
      </c>
      <c r="AE1345">
        <v>872490</v>
      </c>
    </row>
    <row r="1346" spans="2:31" x14ac:dyDescent="0.35">
      <c r="B1346" s="83"/>
      <c r="C1346" s="84"/>
      <c r="D1346" s="73"/>
      <c r="E1346" s="73"/>
      <c r="F1346" s="73"/>
      <c r="G1346" s="73"/>
      <c r="H1346" s="73"/>
      <c r="I1346" s="73"/>
      <c r="J1346" s="73"/>
      <c r="K1346" s="73"/>
      <c r="L1346" s="73"/>
      <c r="M1346" s="73"/>
      <c r="N1346" s="73"/>
      <c r="U1346">
        <v>2019</v>
      </c>
      <c r="V1346" s="15">
        <v>43390</v>
      </c>
      <c r="W1346" t="s">
        <v>164</v>
      </c>
      <c r="X1346" t="s">
        <v>230</v>
      </c>
      <c r="Y1346" t="s">
        <v>225</v>
      </c>
      <c r="Z1346">
        <v>728.94</v>
      </c>
      <c r="AA1346">
        <v>805.27</v>
      </c>
      <c r="AB1346">
        <v>76.33</v>
      </c>
      <c r="AC1346">
        <v>24</v>
      </c>
      <c r="AD1346">
        <v>30372.5</v>
      </c>
      <c r="AE1346">
        <v>805270</v>
      </c>
    </row>
    <row r="1347" spans="2:31" x14ac:dyDescent="0.35">
      <c r="B1347" s="83"/>
      <c r="C1347" s="84"/>
      <c r="D1347" s="73"/>
      <c r="E1347" s="73"/>
      <c r="F1347" s="73"/>
      <c r="G1347" s="73"/>
      <c r="H1347" s="73"/>
      <c r="I1347" s="73"/>
      <c r="J1347" s="73"/>
      <c r="K1347" s="73"/>
      <c r="L1347" s="73"/>
      <c r="M1347" s="73"/>
      <c r="N1347" s="73"/>
      <c r="U1347">
        <v>2019</v>
      </c>
      <c r="V1347" s="15">
        <v>43391</v>
      </c>
      <c r="W1347" t="s">
        <v>164</v>
      </c>
      <c r="X1347" t="s">
        <v>230</v>
      </c>
      <c r="Y1347" t="s">
        <v>225</v>
      </c>
      <c r="Z1347">
        <v>668.12</v>
      </c>
      <c r="AA1347">
        <v>738.08</v>
      </c>
      <c r="AB1347">
        <v>69.959999999999994</v>
      </c>
      <c r="AC1347">
        <v>24</v>
      </c>
      <c r="AD1347">
        <v>27838.333333333332</v>
      </c>
      <c r="AE1347">
        <v>738080</v>
      </c>
    </row>
    <row r="1348" spans="2:31" x14ac:dyDescent="0.35">
      <c r="B1348" s="83"/>
      <c r="C1348" s="84"/>
      <c r="D1348" s="73"/>
      <c r="E1348" s="73"/>
      <c r="F1348" s="73"/>
      <c r="G1348" s="73"/>
      <c r="H1348" s="73"/>
      <c r="I1348" s="73"/>
      <c r="J1348" s="73"/>
      <c r="K1348" s="73"/>
      <c r="L1348" s="73"/>
      <c r="M1348" s="73"/>
      <c r="N1348" s="73"/>
      <c r="U1348">
        <v>2019</v>
      </c>
      <c r="V1348" s="15">
        <v>43392</v>
      </c>
      <c r="W1348" t="s">
        <v>164</v>
      </c>
      <c r="X1348" t="s">
        <v>230</v>
      </c>
      <c r="Y1348" t="s">
        <v>225</v>
      </c>
      <c r="Z1348">
        <v>611.04999999999995</v>
      </c>
      <c r="AA1348">
        <v>675.03</v>
      </c>
      <c r="AB1348">
        <v>63.99</v>
      </c>
      <c r="AC1348">
        <v>24</v>
      </c>
      <c r="AD1348">
        <v>25460.416666666668</v>
      </c>
      <c r="AE1348">
        <v>675030</v>
      </c>
    </row>
    <row r="1349" spans="2:31" x14ac:dyDescent="0.35">
      <c r="B1349" s="83"/>
      <c r="C1349" s="84"/>
      <c r="D1349" s="73"/>
      <c r="E1349" s="73"/>
      <c r="F1349" s="73"/>
      <c r="G1349" s="73"/>
      <c r="H1349" s="73"/>
      <c r="I1349" s="73"/>
      <c r="J1349" s="73"/>
      <c r="K1349" s="73"/>
      <c r="L1349" s="73"/>
      <c r="M1349" s="73"/>
      <c r="N1349" s="73"/>
      <c r="U1349">
        <v>2019</v>
      </c>
      <c r="V1349" s="15">
        <v>43393</v>
      </c>
      <c r="W1349" t="s">
        <v>164</v>
      </c>
      <c r="X1349" t="s">
        <v>230</v>
      </c>
      <c r="Y1349" t="s">
        <v>225</v>
      </c>
      <c r="Z1349">
        <v>576.24</v>
      </c>
      <c r="AA1349">
        <v>636.58000000000004</v>
      </c>
      <c r="AB1349">
        <v>60.34</v>
      </c>
      <c r="AC1349">
        <v>24</v>
      </c>
      <c r="AD1349">
        <v>24010</v>
      </c>
      <c r="AE1349">
        <v>636580</v>
      </c>
    </row>
    <row r="1350" spans="2:31" x14ac:dyDescent="0.35">
      <c r="B1350" s="83"/>
      <c r="C1350" s="84"/>
      <c r="D1350" s="73"/>
      <c r="E1350" s="73"/>
      <c r="F1350" s="73"/>
      <c r="G1350" s="73"/>
      <c r="H1350" s="73"/>
      <c r="I1350" s="73"/>
      <c r="J1350" s="73"/>
      <c r="K1350" s="73"/>
      <c r="L1350" s="73"/>
      <c r="M1350" s="73"/>
      <c r="N1350" s="73"/>
      <c r="U1350">
        <v>2019</v>
      </c>
      <c r="V1350" s="15">
        <v>43394</v>
      </c>
      <c r="W1350" t="s">
        <v>164</v>
      </c>
      <c r="X1350" t="s">
        <v>230</v>
      </c>
      <c r="Y1350" t="s">
        <v>225</v>
      </c>
      <c r="Z1350">
        <v>546.37</v>
      </c>
      <c r="AA1350">
        <v>603.58000000000004</v>
      </c>
      <c r="AB1350">
        <v>57.21</v>
      </c>
      <c r="AC1350">
        <v>24</v>
      </c>
      <c r="AD1350">
        <v>22765.416666666668</v>
      </c>
      <c r="AE1350">
        <v>603580</v>
      </c>
    </row>
    <row r="1351" spans="2:31" x14ac:dyDescent="0.35">
      <c r="B1351" s="83"/>
      <c r="C1351" s="84"/>
      <c r="D1351" s="73"/>
      <c r="E1351" s="73"/>
      <c r="F1351" s="73"/>
      <c r="G1351" s="73"/>
      <c r="H1351" s="73"/>
      <c r="I1351" s="73"/>
      <c r="J1351" s="73"/>
      <c r="K1351" s="73"/>
      <c r="L1351" s="73"/>
      <c r="M1351" s="73"/>
      <c r="N1351" s="73"/>
      <c r="U1351">
        <v>2019</v>
      </c>
      <c r="V1351" s="15">
        <v>43395</v>
      </c>
      <c r="W1351" t="s">
        <v>164</v>
      </c>
      <c r="X1351" t="s">
        <v>230</v>
      </c>
      <c r="Y1351" t="s">
        <v>225</v>
      </c>
      <c r="Z1351">
        <v>505.26</v>
      </c>
      <c r="AA1351">
        <v>558.16999999999996</v>
      </c>
      <c r="AB1351">
        <v>52.91</v>
      </c>
      <c r="AC1351">
        <v>24</v>
      </c>
      <c r="AD1351">
        <v>21052.5</v>
      </c>
      <c r="AE1351">
        <v>558170</v>
      </c>
    </row>
    <row r="1352" spans="2:31" x14ac:dyDescent="0.35">
      <c r="B1352" s="83"/>
      <c r="C1352" s="84"/>
      <c r="D1352" s="73"/>
      <c r="E1352" s="73"/>
      <c r="F1352" s="73"/>
      <c r="G1352" s="73"/>
      <c r="H1352" s="73"/>
      <c r="I1352" s="73"/>
      <c r="J1352" s="73"/>
      <c r="K1352" s="73"/>
      <c r="L1352" s="73"/>
      <c r="M1352" s="73"/>
      <c r="N1352" s="73"/>
      <c r="U1352">
        <v>2019</v>
      </c>
      <c r="V1352" s="15">
        <v>43396</v>
      </c>
      <c r="W1352" t="s">
        <v>164</v>
      </c>
      <c r="X1352" t="s">
        <v>230</v>
      </c>
      <c r="Y1352" t="s">
        <v>225</v>
      </c>
      <c r="Z1352">
        <v>466.17</v>
      </c>
      <c r="AA1352">
        <v>514.99</v>
      </c>
      <c r="AB1352">
        <v>48.82</v>
      </c>
      <c r="AC1352">
        <v>24</v>
      </c>
      <c r="AD1352">
        <v>19423.75</v>
      </c>
      <c r="AE1352">
        <v>514990</v>
      </c>
    </row>
    <row r="1353" spans="2:31" x14ac:dyDescent="0.35">
      <c r="B1353" s="83"/>
      <c r="C1353" s="84"/>
      <c r="D1353" s="73"/>
      <c r="E1353" s="73"/>
      <c r="F1353" s="73"/>
      <c r="G1353" s="73"/>
      <c r="H1353" s="73"/>
      <c r="I1353" s="73"/>
      <c r="J1353" s="73"/>
      <c r="K1353" s="73"/>
      <c r="L1353" s="73"/>
      <c r="M1353" s="73"/>
      <c r="N1353" s="73"/>
      <c r="U1353">
        <v>2019</v>
      </c>
      <c r="V1353" s="15">
        <v>43397</v>
      </c>
      <c r="W1353" t="s">
        <v>164</v>
      </c>
      <c r="X1353" t="s">
        <v>230</v>
      </c>
      <c r="Y1353" t="s">
        <v>225</v>
      </c>
      <c r="Z1353">
        <v>427.51</v>
      </c>
      <c r="AA1353">
        <v>472.28</v>
      </c>
      <c r="AB1353">
        <v>44.77</v>
      </c>
      <c r="AC1353">
        <v>24</v>
      </c>
      <c r="AD1353">
        <v>17812.916666666668</v>
      </c>
      <c r="AE1353">
        <v>472280</v>
      </c>
    </row>
    <row r="1354" spans="2:31" x14ac:dyDescent="0.35">
      <c r="B1354" s="83"/>
      <c r="C1354" s="84"/>
      <c r="D1354" s="73"/>
      <c r="E1354" s="73"/>
      <c r="F1354" s="73"/>
      <c r="G1354" s="73"/>
      <c r="H1354" s="73"/>
      <c r="I1354" s="73"/>
      <c r="J1354" s="73"/>
      <c r="K1354" s="73"/>
      <c r="L1354" s="73"/>
      <c r="M1354" s="73"/>
      <c r="N1354" s="73"/>
      <c r="U1354">
        <v>2019</v>
      </c>
      <c r="V1354" s="15">
        <v>43398</v>
      </c>
      <c r="W1354" t="s">
        <v>164</v>
      </c>
      <c r="X1354" t="s">
        <v>230</v>
      </c>
      <c r="Y1354" t="s">
        <v>225</v>
      </c>
      <c r="Z1354">
        <v>387.63</v>
      </c>
      <c r="AA1354">
        <v>428.22</v>
      </c>
      <c r="AB1354">
        <v>40.590000000000003</v>
      </c>
      <c r="AC1354">
        <v>24</v>
      </c>
      <c r="AD1354">
        <v>16151.25</v>
      </c>
      <c r="AE1354">
        <v>428220</v>
      </c>
    </row>
    <row r="1355" spans="2:31" x14ac:dyDescent="0.35">
      <c r="B1355" s="83"/>
      <c r="C1355" s="84"/>
      <c r="D1355" s="73"/>
      <c r="E1355" s="73"/>
      <c r="F1355" s="73"/>
      <c r="G1355" s="73"/>
      <c r="H1355" s="73"/>
      <c r="I1355" s="73"/>
      <c r="J1355" s="73"/>
      <c r="K1355" s="73"/>
      <c r="L1355" s="73"/>
      <c r="M1355" s="73"/>
      <c r="N1355" s="73"/>
      <c r="U1355">
        <v>2019</v>
      </c>
      <c r="V1355" s="15">
        <v>43399</v>
      </c>
      <c r="W1355" t="s">
        <v>164</v>
      </c>
      <c r="X1355" t="s">
        <v>230</v>
      </c>
      <c r="Y1355" t="s">
        <v>225</v>
      </c>
      <c r="Z1355">
        <v>349.86</v>
      </c>
      <c r="AA1355">
        <v>386.5</v>
      </c>
      <c r="AB1355">
        <v>36.64</v>
      </c>
      <c r="AC1355">
        <v>24</v>
      </c>
      <c r="AD1355">
        <v>14577.5</v>
      </c>
      <c r="AE1355">
        <v>386500</v>
      </c>
    </row>
    <row r="1356" spans="2:31" x14ac:dyDescent="0.35">
      <c r="B1356" s="83"/>
      <c r="C1356" s="84"/>
      <c r="D1356" s="73"/>
      <c r="E1356" s="73"/>
      <c r="F1356" s="73"/>
      <c r="G1356" s="73"/>
      <c r="H1356" s="73"/>
      <c r="I1356" s="73"/>
      <c r="J1356" s="73"/>
      <c r="K1356" s="73"/>
      <c r="L1356" s="73"/>
      <c r="M1356" s="73"/>
      <c r="N1356" s="73"/>
      <c r="U1356">
        <v>2019</v>
      </c>
      <c r="V1356" s="15">
        <v>43400</v>
      </c>
      <c r="W1356" t="s">
        <v>164</v>
      </c>
      <c r="X1356" t="s">
        <v>230</v>
      </c>
      <c r="Y1356" t="s">
        <v>225</v>
      </c>
      <c r="Z1356">
        <v>311.67</v>
      </c>
      <c r="AA1356">
        <v>344.31</v>
      </c>
      <c r="AB1356">
        <v>32.64</v>
      </c>
      <c r="AC1356">
        <v>24</v>
      </c>
      <c r="AD1356">
        <v>12986.25</v>
      </c>
      <c r="AE1356">
        <v>344310</v>
      </c>
    </row>
    <row r="1357" spans="2:31" x14ac:dyDescent="0.35">
      <c r="B1357" s="83"/>
      <c r="C1357" s="84"/>
      <c r="D1357" s="73"/>
      <c r="E1357" s="73"/>
      <c r="F1357" s="73"/>
      <c r="G1357" s="73"/>
      <c r="H1357" s="73"/>
      <c r="I1357" s="73"/>
      <c r="J1357" s="73"/>
      <c r="K1357" s="73"/>
      <c r="L1357" s="73"/>
      <c r="M1357" s="73"/>
      <c r="N1357" s="73"/>
      <c r="U1357">
        <v>2019</v>
      </c>
      <c r="V1357" s="15">
        <v>43401</v>
      </c>
      <c r="W1357" t="s">
        <v>164</v>
      </c>
      <c r="X1357" t="s">
        <v>230</v>
      </c>
      <c r="Y1357" t="s">
        <v>225</v>
      </c>
      <c r="Z1357">
        <v>279.23</v>
      </c>
      <c r="AA1357">
        <v>308.47000000000003</v>
      </c>
      <c r="AB1357">
        <v>29.24</v>
      </c>
      <c r="AC1357">
        <v>24</v>
      </c>
      <c r="AD1357">
        <v>11634.583333333334</v>
      </c>
      <c r="AE1357">
        <v>308470</v>
      </c>
    </row>
    <row r="1358" spans="2:31" x14ac:dyDescent="0.35">
      <c r="B1358" s="83"/>
      <c r="C1358" s="84"/>
      <c r="D1358" s="73"/>
      <c r="E1358" s="73"/>
      <c r="F1358" s="73"/>
      <c r="G1358" s="73"/>
      <c r="H1358" s="73"/>
      <c r="I1358" s="73"/>
      <c r="J1358" s="73"/>
      <c r="K1358" s="73"/>
      <c r="L1358" s="73"/>
      <c r="M1358" s="73"/>
      <c r="N1358" s="73"/>
      <c r="U1358">
        <v>2019</v>
      </c>
      <c r="V1358" s="15">
        <v>43402</v>
      </c>
      <c r="W1358" t="s">
        <v>164</v>
      </c>
      <c r="X1358" t="s">
        <v>230</v>
      </c>
      <c r="Y1358" t="s">
        <v>225</v>
      </c>
      <c r="Z1358">
        <v>250.51</v>
      </c>
      <c r="AA1358">
        <v>276.74</v>
      </c>
      <c r="AB1358">
        <v>26.23</v>
      </c>
      <c r="AC1358">
        <v>24</v>
      </c>
      <c r="AD1358">
        <v>10437.916666666666</v>
      </c>
      <c r="AE1358">
        <v>276740</v>
      </c>
    </row>
    <row r="1359" spans="2:31" x14ac:dyDescent="0.35">
      <c r="B1359" s="83"/>
      <c r="C1359" s="84"/>
      <c r="D1359" s="73"/>
      <c r="E1359" s="73"/>
      <c r="F1359" s="73"/>
      <c r="G1359" s="73"/>
      <c r="H1359" s="73"/>
      <c r="I1359" s="73"/>
      <c r="J1359" s="73"/>
      <c r="K1359" s="73"/>
      <c r="L1359" s="73"/>
      <c r="M1359" s="73"/>
      <c r="N1359" s="73"/>
      <c r="U1359">
        <v>2019</v>
      </c>
      <c r="V1359" s="15">
        <v>43403</v>
      </c>
      <c r="W1359" t="s">
        <v>164</v>
      </c>
      <c r="X1359" t="s">
        <v>230</v>
      </c>
      <c r="Y1359" t="s">
        <v>225</v>
      </c>
      <c r="Z1359">
        <v>222.62</v>
      </c>
      <c r="AA1359">
        <v>245.94</v>
      </c>
      <c r="AB1359">
        <v>23.31</v>
      </c>
      <c r="AC1359">
        <v>24</v>
      </c>
      <c r="AD1359">
        <v>9275.8333333333339</v>
      </c>
      <c r="AE1359">
        <v>245940</v>
      </c>
    </row>
    <row r="1360" spans="2:31" x14ac:dyDescent="0.35">
      <c r="B1360" s="83"/>
      <c r="C1360" s="84"/>
      <c r="D1360" s="73"/>
      <c r="E1360" s="73"/>
      <c r="F1360" s="73"/>
      <c r="G1360" s="73"/>
      <c r="H1360" s="73"/>
      <c r="I1360" s="73"/>
      <c r="J1360" s="73"/>
      <c r="K1360" s="73"/>
      <c r="L1360" s="73"/>
      <c r="M1360" s="73"/>
      <c r="N1360" s="73"/>
      <c r="U1360">
        <v>2019</v>
      </c>
      <c r="V1360" s="15">
        <v>43404</v>
      </c>
      <c r="W1360" t="s">
        <v>164</v>
      </c>
      <c r="X1360" t="s">
        <v>230</v>
      </c>
      <c r="Y1360" t="s">
        <v>225</v>
      </c>
      <c r="Z1360">
        <v>196.41</v>
      </c>
      <c r="AA1360">
        <v>216.98</v>
      </c>
      <c r="AB1360">
        <v>20.57</v>
      </c>
      <c r="AC1360">
        <v>24</v>
      </c>
      <c r="AD1360">
        <v>8183.75</v>
      </c>
      <c r="AE1360">
        <v>216980</v>
      </c>
    </row>
    <row r="1361" spans="2:31" x14ac:dyDescent="0.35">
      <c r="B1361" s="83"/>
      <c r="C1361" s="84"/>
      <c r="D1361" s="73"/>
      <c r="E1361" s="73"/>
      <c r="F1361" s="73"/>
      <c r="G1361" s="73"/>
      <c r="H1361" s="73"/>
      <c r="I1361" s="73"/>
      <c r="J1361" s="73"/>
      <c r="K1361" s="73"/>
      <c r="L1361" s="73"/>
      <c r="M1361" s="73"/>
      <c r="N1361" s="73"/>
      <c r="U1361">
        <v>2019</v>
      </c>
      <c r="V1361" s="15">
        <v>43405</v>
      </c>
      <c r="W1361" t="s">
        <v>165</v>
      </c>
      <c r="X1361" t="s">
        <v>230</v>
      </c>
      <c r="Y1361" t="s">
        <v>225</v>
      </c>
      <c r="Z1361">
        <v>181.07</v>
      </c>
      <c r="AA1361">
        <v>200.03</v>
      </c>
      <c r="AB1361">
        <v>18.96</v>
      </c>
      <c r="AC1361">
        <v>24</v>
      </c>
      <c r="AD1361">
        <v>7544.583333333333</v>
      </c>
      <c r="AE1361">
        <v>200030</v>
      </c>
    </row>
    <row r="1362" spans="2:31" x14ac:dyDescent="0.35">
      <c r="B1362" s="83"/>
      <c r="C1362" s="84"/>
      <c r="D1362" s="73"/>
      <c r="E1362" s="73"/>
      <c r="F1362" s="73"/>
      <c r="G1362" s="73"/>
      <c r="H1362" s="73"/>
      <c r="I1362" s="73"/>
      <c r="J1362" s="73"/>
      <c r="K1362" s="73"/>
      <c r="L1362" s="73"/>
      <c r="M1362" s="73"/>
      <c r="N1362" s="73"/>
      <c r="U1362">
        <v>2019</v>
      </c>
      <c r="V1362" s="15">
        <v>43406</v>
      </c>
      <c r="W1362" t="s">
        <v>165</v>
      </c>
      <c r="X1362" t="s">
        <v>230</v>
      </c>
      <c r="Y1362" t="s">
        <v>225</v>
      </c>
      <c r="Z1362">
        <v>155.35</v>
      </c>
      <c r="AA1362">
        <v>171.62</v>
      </c>
      <c r="AB1362">
        <v>16.27</v>
      </c>
      <c r="AC1362">
        <v>24</v>
      </c>
      <c r="AD1362">
        <v>6472.916666666667</v>
      </c>
      <c r="AE1362">
        <v>171620</v>
      </c>
    </row>
    <row r="1363" spans="2:31" x14ac:dyDescent="0.35">
      <c r="B1363" s="83"/>
      <c r="C1363" s="84"/>
      <c r="D1363" s="73"/>
      <c r="E1363" s="73"/>
      <c r="F1363" s="73"/>
      <c r="G1363" s="73"/>
      <c r="H1363" s="73"/>
      <c r="I1363" s="73"/>
      <c r="J1363" s="73"/>
      <c r="K1363" s="73"/>
      <c r="L1363" s="73"/>
      <c r="M1363" s="73"/>
      <c r="N1363" s="73"/>
      <c r="U1363">
        <v>2019</v>
      </c>
      <c r="V1363" s="15">
        <v>43407</v>
      </c>
      <c r="W1363" t="s">
        <v>165</v>
      </c>
      <c r="X1363" t="s">
        <v>230</v>
      </c>
      <c r="Y1363" t="s">
        <v>225</v>
      </c>
      <c r="Z1363">
        <v>131.65</v>
      </c>
      <c r="AA1363">
        <v>145.43</v>
      </c>
      <c r="AB1363">
        <v>13.79</v>
      </c>
      <c r="AC1363">
        <v>24</v>
      </c>
      <c r="AD1363">
        <v>5485.416666666667</v>
      </c>
      <c r="AE1363">
        <v>145430</v>
      </c>
    </row>
    <row r="1364" spans="2:31" x14ac:dyDescent="0.35">
      <c r="B1364" s="83"/>
      <c r="C1364" s="84"/>
      <c r="D1364" s="73"/>
      <c r="E1364" s="73"/>
      <c r="F1364" s="73"/>
      <c r="G1364" s="73"/>
      <c r="H1364" s="73"/>
      <c r="I1364" s="73"/>
      <c r="J1364" s="73"/>
      <c r="K1364" s="73"/>
      <c r="L1364" s="73"/>
      <c r="M1364" s="73"/>
      <c r="N1364" s="73"/>
      <c r="U1364">
        <v>2019</v>
      </c>
      <c r="V1364" s="15">
        <v>43408</v>
      </c>
      <c r="W1364" t="s">
        <v>165</v>
      </c>
      <c r="X1364" t="s">
        <v>230</v>
      </c>
      <c r="Y1364" t="s">
        <v>225</v>
      </c>
      <c r="Z1364">
        <v>110.92</v>
      </c>
      <c r="AA1364">
        <v>122.54</v>
      </c>
      <c r="AB1364">
        <v>11.62</v>
      </c>
      <c r="AC1364">
        <v>25</v>
      </c>
      <c r="AD1364">
        <v>4436.8</v>
      </c>
      <c r="AE1364">
        <v>122540</v>
      </c>
    </row>
    <row r="1365" spans="2:31" x14ac:dyDescent="0.35">
      <c r="B1365" s="83"/>
      <c r="C1365" s="84"/>
      <c r="D1365" s="73"/>
      <c r="E1365" s="73"/>
      <c r="F1365" s="73"/>
      <c r="G1365" s="73"/>
      <c r="H1365" s="73"/>
      <c r="I1365" s="73"/>
      <c r="J1365" s="73"/>
      <c r="K1365" s="73"/>
      <c r="L1365" s="73"/>
      <c r="M1365" s="73"/>
      <c r="N1365" s="73"/>
      <c r="U1365">
        <v>2019</v>
      </c>
      <c r="V1365" s="15">
        <v>43409</v>
      </c>
      <c r="W1365" t="s">
        <v>165</v>
      </c>
      <c r="X1365" t="s">
        <v>230</v>
      </c>
      <c r="Y1365" t="s">
        <v>225</v>
      </c>
      <c r="Z1365">
        <v>92.65</v>
      </c>
      <c r="AA1365">
        <v>102.36</v>
      </c>
      <c r="AB1365">
        <v>9.6999999999999993</v>
      </c>
      <c r="AC1365">
        <v>24</v>
      </c>
      <c r="AD1365">
        <v>3860.4166666666665</v>
      </c>
      <c r="AE1365">
        <v>102360</v>
      </c>
    </row>
    <row r="1366" spans="2:31" x14ac:dyDescent="0.35">
      <c r="B1366" s="83"/>
      <c r="C1366" s="84"/>
      <c r="D1366" s="73"/>
      <c r="E1366" s="73"/>
      <c r="F1366" s="73"/>
      <c r="G1366" s="73"/>
      <c r="H1366" s="73"/>
      <c r="I1366" s="73"/>
      <c r="J1366" s="73"/>
      <c r="K1366" s="73"/>
      <c r="L1366" s="73"/>
      <c r="M1366" s="73"/>
      <c r="N1366" s="73"/>
      <c r="U1366">
        <v>2019</v>
      </c>
      <c r="V1366" s="15">
        <v>43410</v>
      </c>
      <c r="W1366" t="s">
        <v>165</v>
      </c>
      <c r="X1366" t="s">
        <v>230</v>
      </c>
      <c r="Y1366" t="s">
        <v>225</v>
      </c>
      <c r="Z1366">
        <v>77.22</v>
      </c>
      <c r="AA1366">
        <v>85.31</v>
      </c>
      <c r="AB1366">
        <v>8.09</v>
      </c>
      <c r="AC1366">
        <v>24</v>
      </c>
      <c r="AD1366">
        <v>3217.5</v>
      </c>
      <c r="AE1366">
        <v>85310</v>
      </c>
    </row>
    <row r="1367" spans="2:31" x14ac:dyDescent="0.35">
      <c r="B1367" s="83"/>
      <c r="C1367" s="84"/>
      <c r="D1367" s="73"/>
      <c r="E1367" s="73"/>
      <c r="F1367" s="73"/>
      <c r="G1367" s="73"/>
      <c r="H1367" s="73"/>
      <c r="I1367" s="73"/>
      <c r="J1367" s="73"/>
      <c r="K1367" s="73"/>
      <c r="L1367" s="73"/>
      <c r="M1367" s="73"/>
      <c r="N1367" s="73"/>
      <c r="U1367">
        <v>2019</v>
      </c>
      <c r="V1367" s="15">
        <v>43411</v>
      </c>
      <c r="W1367" t="s">
        <v>165</v>
      </c>
      <c r="X1367" t="s">
        <v>230</v>
      </c>
      <c r="Y1367" t="s">
        <v>225</v>
      </c>
      <c r="Z1367">
        <v>61.78</v>
      </c>
      <c r="AA1367">
        <v>68.25</v>
      </c>
      <c r="AB1367">
        <v>6.47</v>
      </c>
      <c r="AC1367">
        <v>24</v>
      </c>
      <c r="AD1367">
        <v>2574.1666666666665</v>
      </c>
      <c r="AE1367">
        <v>68250</v>
      </c>
    </row>
    <row r="1368" spans="2:31" x14ac:dyDescent="0.35">
      <c r="B1368" s="83"/>
      <c r="C1368" s="84"/>
      <c r="D1368" s="73"/>
      <c r="E1368" s="73"/>
      <c r="F1368" s="73"/>
      <c r="G1368" s="73"/>
      <c r="H1368" s="73"/>
      <c r="I1368" s="73"/>
      <c r="J1368" s="73"/>
      <c r="K1368" s="73"/>
      <c r="L1368" s="73"/>
      <c r="M1368" s="73"/>
      <c r="N1368" s="73"/>
      <c r="U1368">
        <v>2019</v>
      </c>
      <c r="V1368" s="15">
        <v>43412</v>
      </c>
      <c r="W1368" t="s">
        <v>165</v>
      </c>
      <c r="X1368" t="s">
        <v>230</v>
      </c>
      <c r="Y1368" t="s">
        <v>225</v>
      </c>
      <c r="Z1368">
        <v>46.32</v>
      </c>
      <c r="AA1368">
        <v>51.17</v>
      </c>
      <c r="AB1368">
        <v>4.8499999999999996</v>
      </c>
      <c r="AC1368">
        <v>24</v>
      </c>
      <c r="AD1368">
        <v>1930</v>
      </c>
      <c r="AE1368">
        <v>51170</v>
      </c>
    </row>
    <row r="1369" spans="2:31" x14ac:dyDescent="0.35">
      <c r="B1369" s="83"/>
      <c r="C1369" s="84"/>
      <c r="D1369" s="73"/>
      <c r="E1369" s="73"/>
      <c r="F1369" s="73"/>
      <c r="G1369" s="73"/>
      <c r="H1369" s="73"/>
      <c r="I1369" s="73"/>
      <c r="J1369" s="73"/>
      <c r="K1369" s="73"/>
      <c r="L1369" s="73"/>
      <c r="M1369" s="73"/>
      <c r="N1369" s="73"/>
      <c r="U1369">
        <v>2019</v>
      </c>
      <c r="V1369" s="15">
        <v>43413</v>
      </c>
      <c r="W1369" t="s">
        <v>165</v>
      </c>
      <c r="X1369" t="s">
        <v>230</v>
      </c>
      <c r="Y1369" t="s">
        <v>225</v>
      </c>
      <c r="Z1369">
        <v>30.83</v>
      </c>
      <c r="AA1369">
        <v>34.06</v>
      </c>
      <c r="AB1369">
        <v>3.23</v>
      </c>
      <c r="AC1369">
        <v>24</v>
      </c>
      <c r="AD1369">
        <v>1284.5833333333333</v>
      </c>
      <c r="AE1369">
        <v>34060</v>
      </c>
    </row>
    <row r="1370" spans="2:31" x14ac:dyDescent="0.35">
      <c r="B1370" s="83"/>
      <c r="C1370" s="84"/>
      <c r="D1370" s="73"/>
      <c r="E1370" s="73"/>
      <c r="F1370" s="73"/>
      <c r="G1370" s="73"/>
      <c r="H1370" s="73"/>
      <c r="I1370" s="73"/>
      <c r="J1370" s="73"/>
      <c r="K1370" s="73"/>
      <c r="L1370" s="73"/>
      <c r="M1370" s="73"/>
      <c r="N1370" s="73"/>
      <c r="U1370">
        <v>2019</v>
      </c>
      <c r="V1370" s="15">
        <v>43414</v>
      </c>
      <c r="W1370" t="s">
        <v>165</v>
      </c>
      <c r="X1370" t="s">
        <v>230</v>
      </c>
      <c r="Y1370" t="s">
        <v>225</v>
      </c>
      <c r="Z1370">
        <v>14.75</v>
      </c>
      <c r="AA1370">
        <v>16.3</v>
      </c>
      <c r="AB1370">
        <v>1.54</v>
      </c>
      <c r="AC1370">
        <v>24</v>
      </c>
      <c r="AD1370">
        <v>614.58333333333337</v>
      </c>
      <c r="AE1370">
        <v>16300</v>
      </c>
    </row>
    <row r="1371" spans="2:31" x14ac:dyDescent="0.35">
      <c r="B1371" s="83"/>
      <c r="C1371" s="84"/>
      <c r="D1371" s="73"/>
      <c r="E1371" s="73"/>
      <c r="F1371" s="73"/>
      <c r="G1371" s="73"/>
      <c r="H1371" s="73"/>
      <c r="I1371" s="73"/>
      <c r="J1371" s="73"/>
      <c r="K1371" s="73"/>
      <c r="L1371" s="73"/>
      <c r="M1371" s="73"/>
      <c r="N1371" s="73"/>
      <c r="U1371">
        <v>2019</v>
      </c>
      <c r="V1371" s="15">
        <v>43415</v>
      </c>
      <c r="W1371" t="s">
        <v>165</v>
      </c>
      <c r="X1371" t="s">
        <v>230</v>
      </c>
      <c r="Y1371" t="s">
        <v>225</v>
      </c>
      <c r="Z1371">
        <v>-1.17</v>
      </c>
      <c r="AA1371">
        <v>-1.29</v>
      </c>
      <c r="AB1371">
        <v>-0.12</v>
      </c>
      <c r="AC1371">
        <v>24</v>
      </c>
      <c r="AD1371">
        <v>-48.75</v>
      </c>
      <c r="AE1371">
        <v>-1290</v>
      </c>
    </row>
    <row r="1372" spans="2:31" x14ac:dyDescent="0.35">
      <c r="B1372" s="83"/>
      <c r="C1372" s="84"/>
      <c r="D1372" s="73"/>
      <c r="E1372" s="73"/>
      <c r="F1372" s="73"/>
      <c r="G1372" s="73"/>
      <c r="H1372" s="73"/>
      <c r="I1372" s="73"/>
      <c r="J1372" s="73"/>
      <c r="K1372" s="73"/>
      <c r="L1372" s="73"/>
      <c r="M1372" s="73"/>
      <c r="N1372" s="73"/>
      <c r="U1372">
        <v>2019</v>
      </c>
      <c r="V1372" s="15">
        <v>43416</v>
      </c>
      <c r="W1372" t="s">
        <v>165</v>
      </c>
      <c r="X1372" t="s">
        <v>230</v>
      </c>
      <c r="Y1372" t="s">
        <v>225</v>
      </c>
      <c r="Z1372">
        <v>-1.22</v>
      </c>
      <c r="AA1372">
        <v>-1.35</v>
      </c>
      <c r="AB1372">
        <v>-0.13</v>
      </c>
      <c r="AC1372">
        <v>24</v>
      </c>
      <c r="AD1372">
        <v>-50.833333333333336</v>
      </c>
      <c r="AE1372">
        <v>-1350</v>
      </c>
    </row>
    <row r="1373" spans="2:31" x14ac:dyDescent="0.35">
      <c r="B1373" s="83"/>
      <c r="C1373" s="84"/>
      <c r="D1373" s="73"/>
      <c r="E1373" s="73"/>
      <c r="F1373" s="73"/>
      <c r="G1373" s="73"/>
      <c r="H1373" s="73"/>
      <c r="I1373" s="73"/>
      <c r="J1373" s="73"/>
      <c r="K1373" s="73"/>
      <c r="L1373" s="73"/>
      <c r="M1373" s="73"/>
      <c r="N1373" s="73"/>
      <c r="U1373">
        <v>2019</v>
      </c>
      <c r="V1373" s="15">
        <v>43417</v>
      </c>
      <c r="W1373" t="s">
        <v>165</v>
      </c>
      <c r="X1373" t="s">
        <v>230</v>
      </c>
      <c r="Y1373" t="s">
        <v>225</v>
      </c>
      <c r="Z1373">
        <v>-1.22</v>
      </c>
      <c r="AA1373">
        <v>-1.35</v>
      </c>
      <c r="AB1373">
        <v>-0.13</v>
      </c>
      <c r="AC1373">
        <v>24</v>
      </c>
      <c r="AD1373">
        <v>-50.833333333333336</v>
      </c>
      <c r="AE1373">
        <v>-1350</v>
      </c>
    </row>
    <row r="1374" spans="2:31" x14ac:dyDescent="0.35">
      <c r="B1374" s="83"/>
      <c r="C1374" s="84"/>
      <c r="D1374" s="73"/>
      <c r="E1374" s="73"/>
      <c r="F1374" s="73"/>
      <c r="G1374" s="73"/>
      <c r="H1374" s="73"/>
      <c r="I1374" s="73"/>
      <c r="J1374" s="73"/>
      <c r="K1374" s="73"/>
      <c r="L1374" s="73"/>
      <c r="M1374" s="73"/>
      <c r="N1374" s="73"/>
      <c r="U1374">
        <v>2019</v>
      </c>
      <c r="V1374" s="15">
        <v>43418</v>
      </c>
      <c r="W1374" t="s">
        <v>165</v>
      </c>
      <c r="X1374" t="s">
        <v>230</v>
      </c>
      <c r="Y1374" t="s">
        <v>225</v>
      </c>
      <c r="Z1374">
        <v>-1.39</v>
      </c>
      <c r="AA1374">
        <v>-1.53</v>
      </c>
      <c r="AB1374">
        <v>-0.15</v>
      </c>
      <c r="AC1374">
        <v>24</v>
      </c>
      <c r="AD1374">
        <v>-57.916666666666664</v>
      </c>
      <c r="AE1374">
        <v>-1530</v>
      </c>
    </row>
    <row r="1375" spans="2:31" x14ac:dyDescent="0.35">
      <c r="B1375" s="83"/>
      <c r="C1375" s="84"/>
      <c r="D1375" s="73"/>
      <c r="E1375" s="73"/>
      <c r="F1375" s="73"/>
      <c r="G1375" s="73"/>
      <c r="H1375" s="73"/>
      <c r="I1375" s="73"/>
      <c r="J1375" s="73"/>
      <c r="K1375" s="73"/>
      <c r="L1375" s="73"/>
      <c r="M1375" s="73"/>
      <c r="N1375" s="73"/>
      <c r="U1375">
        <v>2019</v>
      </c>
      <c r="V1375" s="15">
        <v>43419</v>
      </c>
      <c r="W1375" t="s">
        <v>165</v>
      </c>
      <c r="X1375" t="s">
        <v>230</v>
      </c>
      <c r="Y1375" t="s">
        <v>225</v>
      </c>
      <c r="Z1375">
        <v>-1.19</v>
      </c>
      <c r="AA1375">
        <v>-1.31</v>
      </c>
      <c r="AB1375">
        <v>-0.12</v>
      </c>
      <c r="AC1375">
        <v>24</v>
      </c>
      <c r="AD1375">
        <v>-49.583333333333336</v>
      </c>
      <c r="AE1375">
        <v>-1310</v>
      </c>
    </row>
    <row r="1376" spans="2:31" x14ac:dyDescent="0.35">
      <c r="B1376" s="83"/>
      <c r="C1376" s="84"/>
      <c r="D1376" s="73"/>
      <c r="E1376" s="73"/>
      <c r="F1376" s="73"/>
      <c r="G1376" s="73"/>
      <c r="H1376" s="73"/>
      <c r="I1376" s="73"/>
      <c r="J1376" s="73"/>
      <c r="K1376" s="73"/>
      <c r="L1376" s="73"/>
      <c r="M1376" s="73"/>
      <c r="N1376" s="73"/>
      <c r="U1376">
        <v>2019</v>
      </c>
      <c r="V1376" s="15">
        <v>43420</v>
      </c>
      <c r="W1376" t="s">
        <v>165</v>
      </c>
      <c r="X1376" t="s">
        <v>230</v>
      </c>
      <c r="Y1376" t="s">
        <v>225</v>
      </c>
      <c r="Z1376">
        <v>-1.07</v>
      </c>
      <c r="AA1376">
        <v>-1.19</v>
      </c>
      <c r="AB1376">
        <v>-0.11</v>
      </c>
      <c r="AC1376">
        <v>24</v>
      </c>
      <c r="AD1376">
        <v>-44.583333333333336</v>
      </c>
      <c r="AE1376">
        <v>-1190</v>
      </c>
    </row>
    <row r="1377" spans="2:31" x14ac:dyDescent="0.35">
      <c r="B1377" s="83"/>
      <c r="C1377" s="84"/>
      <c r="D1377" s="73"/>
      <c r="E1377" s="73"/>
      <c r="F1377" s="73"/>
      <c r="G1377" s="73"/>
      <c r="H1377" s="73"/>
      <c r="I1377" s="73"/>
      <c r="J1377" s="73"/>
      <c r="K1377" s="73"/>
      <c r="L1377" s="73"/>
      <c r="M1377" s="73"/>
      <c r="N1377" s="73"/>
      <c r="U1377">
        <v>2019</v>
      </c>
      <c r="V1377" s="15">
        <v>43421</v>
      </c>
      <c r="W1377" t="s">
        <v>165</v>
      </c>
      <c r="X1377" t="s">
        <v>230</v>
      </c>
      <c r="Y1377" t="s">
        <v>225</v>
      </c>
      <c r="Z1377">
        <v>-1.1599999999999999</v>
      </c>
      <c r="AA1377">
        <v>-1.28</v>
      </c>
      <c r="AB1377">
        <v>-0.12</v>
      </c>
      <c r="AC1377">
        <v>24</v>
      </c>
      <c r="AD1377">
        <v>-48.333333333333336</v>
      </c>
      <c r="AE1377">
        <v>-1280</v>
      </c>
    </row>
    <row r="1378" spans="2:31" x14ac:dyDescent="0.35">
      <c r="B1378" s="83"/>
      <c r="C1378" s="84"/>
      <c r="D1378" s="73"/>
      <c r="E1378" s="73"/>
      <c r="F1378" s="73"/>
      <c r="G1378" s="73"/>
      <c r="H1378" s="73"/>
      <c r="I1378" s="73"/>
      <c r="J1378" s="73"/>
      <c r="K1378" s="73"/>
      <c r="L1378" s="73"/>
      <c r="M1378" s="73"/>
      <c r="N1378" s="73"/>
      <c r="U1378">
        <v>2019</v>
      </c>
      <c r="V1378" s="15">
        <v>43422</v>
      </c>
      <c r="W1378" t="s">
        <v>165</v>
      </c>
      <c r="X1378" t="s">
        <v>230</v>
      </c>
      <c r="Y1378" t="s">
        <v>225</v>
      </c>
      <c r="Z1378">
        <v>-1.28</v>
      </c>
      <c r="AA1378">
        <v>-1.41</v>
      </c>
      <c r="AB1378">
        <v>-0.13</v>
      </c>
      <c r="AC1378">
        <v>24</v>
      </c>
      <c r="AD1378">
        <v>-53.333333333333336</v>
      </c>
      <c r="AE1378">
        <v>-1410</v>
      </c>
    </row>
    <row r="1379" spans="2:31" x14ac:dyDescent="0.35">
      <c r="B1379" s="83"/>
      <c r="C1379" s="84"/>
      <c r="D1379" s="73"/>
      <c r="E1379" s="73"/>
      <c r="F1379" s="73"/>
      <c r="G1379" s="73"/>
      <c r="H1379" s="73"/>
      <c r="I1379" s="73"/>
      <c r="J1379" s="73"/>
      <c r="K1379" s="73"/>
      <c r="L1379" s="73"/>
      <c r="M1379" s="73"/>
      <c r="N1379" s="73"/>
      <c r="U1379">
        <v>2019</v>
      </c>
      <c r="V1379" s="15">
        <v>43423</v>
      </c>
      <c r="W1379" t="s">
        <v>165</v>
      </c>
      <c r="X1379" t="s">
        <v>230</v>
      </c>
      <c r="Y1379" t="s">
        <v>225</v>
      </c>
      <c r="Z1379">
        <v>-1.29</v>
      </c>
      <c r="AA1379">
        <v>-1.42</v>
      </c>
      <c r="AB1379">
        <v>-0.13</v>
      </c>
      <c r="AC1379">
        <v>24</v>
      </c>
      <c r="AD1379">
        <v>-53.75</v>
      </c>
      <c r="AE1379">
        <v>-1420</v>
      </c>
    </row>
    <row r="1380" spans="2:31" x14ac:dyDescent="0.35">
      <c r="B1380" s="83"/>
      <c r="C1380" s="84"/>
      <c r="D1380" s="73"/>
      <c r="E1380" s="73"/>
      <c r="F1380" s="73"/>
      <c r="G1380" s="73"/>
      <c r="H1380" s="73"/>
      <c r="I1380" s="73"/>
      <c r="J1380" s="73"/>
      <c r="K1380" s="73"/>
      <c r="L1380" s="73"/>
      <c r="M1380" s="73"/>
      <c r="N1380" s="73"/>
      <c r="U1380">
        <v>2019</v>
      </c>
      <c r="V1380" s="15">
        <v>43424</v>
      </c>
      <c r="W1380" t="s">
        <v>165</v>
      </c>
      <c r="X1380" t="s">
        <v>230</v>
      </c>
      <c r="Y1380" t="s">
        <v>225</v>
      </c>
      <c r="Z1380">
        <v>-1.33</v>
      </c>
      <c r="AA1380">
        <v>-1.46</v>
      </c>
      <c r="AB1380">
        <v>-0.14000000000000001</v>
      </c>
      <c r="AC1380">
        <v>24</v>
      </c>
      <c r="AD1380">
        <v>-55.416666666666664</v>
      </c>
      <c r="AE1380">
        <v>-1460</v>
      </c>
    </row>
    <row r="1381" spans="2:31" x14ac:dyDescent="0.35">
      <c r="B1381" s="83"/>
      <c r="C1381" s="84"/>
      <c r="D1381" s="73"/>
      <c r="E1381" s="73"/>
      <c r="F1381" s="73"/>
      <c r="G1381" s="73"/>
      <c r="H1381" s="73"/>
      <c r="I1381" s="73"/>
      <c r="J1381" s="73"/>
      <c r="K1381" s="73"/>
      <c r="L1381" s="73"/>
      <c r="M1381" s="73"/>
      <c r="N1381" s="73"/>
      <c r="U1381">
        <v>2019</v>
      </c>
      <c r="V1381" s="15">
        <v>43425</v>
      </c>
      <c r="W1381" t="s">
        <v>165</v>
      </c>
      <c r="X1381" t="s">
        <v>230</v>
      </c>
      <c r="Y1381" t="s">
        <v>225</v>
      </c>
      <c r="Z1381">
        <v>-1.32</v>
      </c>
      <c r="AA1381">
        <v>-1.46</v>
      </c>
      <c r="AB1381">
        <v>-0.14000000000000001</v>
      </c>
      <c r="AC1381">
        <v>24</v>
      </c>
      <c r="AD1381">
        <v>-55</v>
      </c>
      <c r="AE1381">
        <v>-1460</v>
      </c>
    </row>
    <row r="1382" spans="2:31" x14ac:dyDescent="0.35">
      <c r="B1382" s="83"/>
      <c r="C1382" s="84"/>
      <c r="D1382" s="73"/>
      <c r="E1382" s="73"/>
      <c r="F1382" s="73"/>
      <c r="G1382" s="73"/>
      <c r="H1382" s="73"/>
      <c r="I1382" s="73"/>
      <c r="J1382" s="73"/>
      <c r="K1382" s="73"/>
      <c r="L1382" s="73"/>
      <c r="M1382" s="73"/>
      <c r="N1382" s="73"/>
      <c r="U1382">
        <v>2019</v>
      </c>
      <c r="V1382" s="15">
        <v>43426</v>
      </c>
      <c r="W1382" t="s">
        <v>165</v>
      </c>
      <c r="X1382" t="s">
        <v>230</v>
      </c>
      <c r="Y1382" t="s">
        <v>225</v>
      </c>
      <c r="Z1382">
        <v>-1.1299999999999999</v>
      </c>
      <c r="AA1382">
        <v>-1.25</v>
      </c>
      <c r="AB1382">
        <v>-0.12</v>
      </c>
      <c r="AC1382">
        <v>24</v>
      </c>
      <c r="AD1382">
        <v>-47.083333333333336</v>
      </c>
      <c r="AE1382">
        <v>-1250</v>
      </c>
    </row>
    <row r="1383" spans="2:31" x14ac:dyDescent="0.35">
      <c r="B1383" s="83"/>
      <c r="C1383" s="84"/>
      <c r="D1383" s="73"/>
      <c r="E1383" s="73"/>
      <c r="F1383" s="73"/>
      <c r="G1383" s="73"/>
      <c r="H1383" s="73"/>
      <c r="I1383" s="73"/>
      <c r="J1383" s="73"/>
      <c r="K1383" s="73"/>
      <c r="L1383" s="73"/>
      <c r="M1383" s="73"/>
      <c r="N1383" s="73"/>
      <c r="U1383">
        <v>2019</v>
      </c>
      <c r="V1383" s="15">
        <v>43427</v>
      </c>
      <c r="W1383" t="s">
        <v>165</v>
      </c>
      <c r="X1383" t="s">
        <v>230</v>
      </c>
      <c r="Y1383" t="s">
        <v>225</v>
      </c>
      <c r="Z1383">
        <v>-1.1399999999999999</v>
      </c>
      <c r="AA1383">
        <v>-1.26</v>
      </c>
      <c r="AB1383">
        <v>-0.12</v>
      </c>
      <c r="AC1383">
        <v>24</v>
      </c>
      <c r="AD1383">
        <v>-47.5</v>
      </c>
      <c r="AE1383">
        <v>-1260</v>
      </c>
    </row>
    <row r="1384" spans="2:31" x14ac:dyDescent="0.35">
      <c r="B1384" s="83"/>
      <c r="C1384" s="84"/>
      <c r="D1384" s="73"/>
      <c r="E1384" s="73"/>
      <c r="F1384" s="73"/>
      <c r="G1384" s="73"/>
      <c r="H1384" s="73"/>
      <c r="I1384" s="73"/>
      <c r="J1384" s="73"/>
      <c r="K1384" s="73"/>
      <c r="L1384" s="73"/>
      <c r="M1384" s="73"/>
      <c r="N1384" s="73"/>
      <c r="U1384">
        <v>2019</v>
      </c>
      <c r="V1384" s="15">
        <v>43428</v>
      </c>
      <c r="W1384" t="s">
        <v>165</v>
      </c>
      <c r="X1384" t="s">
        <v>230</v>
      </c>
      <c r="Y1384" t="s">
        <v>225</v>
      </c>
      <c r="Z1384">
        <v>-1.1299999999999999</v>
      </c>
      <c r="AA1384">
        <v>-1.25</v>
      </c>
      <c r="AB1384">
        <v>-0.12</v>
      </c>
      <c r="AC1384">
        <v>24</v>
      </c>
      <c r="AD1384">
        <v>-47.083333333333336</v>
      </c>
      <c r="AE1384">
        <v>-1250</v>
      </c>
    </row>
    <row r="1385" spans="2:31" x14ac:dyDescent="0.35">
      <c r="B1385" s="83"/>
      <c r="C1385" s="84"/>
      <c r="D1385" s="73"/>
      <c r="E1385" s="73"/>
      <c r="F1385" s="73"/>
      <c r="G1385" s="73"/>
      <c r="H1385" s="73"/>
      <c r="I1385" s="73"/>
      <c r="J1385" s="73"/>
      <c r="K1385" s="73"/>
      <c r="L1385" s="73"/>
      <c r="M1385" s="73"/>
      <c r="N1385" s="73"/>
      <c r="U1385">
        <v>2019</v>
      </c>
      <c r="V1385" s="15">
        <v>43429</v>
      </c>
      <c r="W1385" t="s">
        <v>165</v>
      </c>
      <c r="X1385" t="s">
        <v>230</v>
      </c>
      <c r="Y1385" t="s">
        <v>225</v>
      </c>
      <c r="Z1385">
        <v>-1.1599999999999999</v>
      </c>
      <c r="AA1385">
        <v>-1.28</v>
      </c>
      <c r="AB1385">
        <v>-0.12</v>
      </c>
      <c r="AC1385">
        <v>24</v>
      </c>
      <c r="AD1385">
        <v>-48.333333333333336</v>
      </c>
      <c r="AE1385">
        <v>-1280</v>
      </c>
    </row>
    <row r="1386" spans="2:31" x14ac:dyDescent="0.35">
      <c r="B1386" s="83"/>
      <c r="C1386" s="84"/>
      <c r="D1386" s="73"/>
      <c r="E1386" s="73"/>
      <c r="F1386" s="73"/>
      <c r="G1386" s="73"/>
      <c r="H1386" s="73"/>
      <c r="I1386" s="73"/>
      <c r="J1386" s="73"/>
      <c r="K1386" s="73"/>
      <c r="L1386" s="73"/>
      <c r="M1386" s="73"/>
      <c r="N1386" s="73"/>
      <c r="U1386">
        <v>2019</v>
      </c>
      <c r="V1386" s="15">
        <v>43430</v>
      </c>
      <c r="W1386" t="s">
        <v>165</v>
      </c>
      <c r="X1386" t="s">
        <v>230</v>
      </c>
      <c r="Y1386" t="s">
        <v>225</v>
      </c>
      <c r="Z1386">
        <v>-1.21</v>
      </c>
      <c r="AA1386">
        <v>-1.33</v>
      </c>
      <c r="AB1386">
        <v>-0.13</v>
      </c>
      <c r="AC1386">
        <v>24</v>
      </c>
      <c r="AD1386">
        <v>-50.416666666666664</v>
      </c>
      <c r="AE1386">
        <v>-1330</v>
      </c>
    </row>
    <row r="1387" spans="2:31" x14ac:dyDescent="0.35">
      <c r="B1387" s="83"/>
      <c r="C1387" s="84"/>
      <c r="D1387" s="73"/>
      <c r="E1387" s="73"/>
      <c r="F1387" s="73"/>
      <c r="G1387" s="73"/>
      <c r="H1387" s="73"/>
      <c r="I1387" s="73"/>
      <c r="J1387" s="73"/>
      <c r="K1387" s="73"/>
      <c r="L1387" s="73"/>
      <c r="M1387" s="73"/>
      <c r="N1387" s="73"/>
      <c r="U1387">
        <v>2019</v>
      </c>
      <c r="V1387" s="15">
        <v>43431</v>
      </c>
      <c r="W1387" t="s">
        <v>165</v>
      </c>
      <c r="X1387" t="s">
        <v>230</v>
      </c>
      <c r="Y1387" t="s">
        <v>225</v>
      </c>
      <c r="Z1387">
        <v>-1.07</v>
      </c>
      <c r="AA1387">
        <v>-1.18</v>
      </c>
      <c r="AB1387">
        <v>-0.11</v>
      </c>
      <c r="AC1387">
        <v>24</v>
      </c>
      <c r="AD1387">
        <v>-44.583333333333336</v>
      </c>
      <c r="AE1387">
        <v>-1180</v>
      </c>
    </row>
    <row r="1388" spans="2:31" x14ac:dyDescent="0.35">
      <c r="B1388" s="83"/>
      <c r="C1388" s="84"/>
      <c r="D1388" s="73"/>
      <c r="E1388" s="73"/>
      <c r="F1388" s="73"/>
      <c r="G1388" s="73"/>
      <c r="H1388" s="73"/>
      <c r="I1388" s="73"/>
      <c r="J1388" s="73"/>
      <c r="K1388" s="73"/>
      <c r="L1388" s="73"/>
      <c r="M1388" s="73"/>
      <c r="N1388" s="73"/>
      <c r="U1388">
        <v>2019</v>
      </c>
      <c r="V1388" s="15">
        <v>43432</v>
      </c>
      <c r="W1388" t="s">
        <v>165</v>
      </c>
      <c r="X1388" t="s">
        <v>230</v>
      </c>
      <c r="Y1388" t="s">
        <v>225</v>
      </c>
      <c r="Z1388">
        <v>-1.05</v>
      </c>
      <c r="AA1388">
        <v>-1.1599999999999999</v>
      </c>
      <c r="AB1388">
        <v>-0.11</v>
      </c>
      <c r="AC1388">
        <v>24</v>
      </c>
      <c r="AD1388">
        <v>-43.75</v>
      </c>
      <c r="AE1388">
        <v>-1160</v>
      </c>
    </row>
    <row r="1389" spans="2:31" x14ac:dyDescent="0.35">
      <c r="B1389" s="83"/>
      <c r="C1389" s="84"/>
      <c r="D1389" s="73"/>
      <c r="E1389" s="73"/>
      <c r="F1389" s="73"/>
      <c r="G1389" s="73"/>
      <c r="H1389" s="73"/>
      <c r="I1389" s="73"/>
      <c r="J1389" s="73"/>
      <c r="K1389" s="73"/>
      <c r="L1389" s="73"/>
      <c r="M1389" s="73"/>
      <c r="N1389" s="73"/>
      <c r="U1389">
        <v>2019</v>
      </c>
      <c r="V1389" s="15">
        <v>43433</v>
      </c>
      <c r="W1389" t="s">
        <v>165</v>
      </c>
      <c r="X1389" t="s">
        <v>230</v>
      </c>
      <c r="Y1389" t="s">
        <v>225</v>
      </c>
      <c r="Z1389">
        <v>-1.04</v>
      </c>
      <c r="AA1389">
        <v>-1.1499999999999999</v>
      </c>
      <c r="AB1389">
        <v>-0.11</v>
      </c>
      <c r="AC1389">
        <v>24</v>
      </c>
      <c r="AD1389">
        <v>-43.333333333333336</v>
      </c>
      <c r="AE1389">
        <v>-1150</v>
      </c>
    </row>
    <row r="1390" spans="2:31" x14ac:dyDescent="0.35">
      <c r="B1390" s="83"/>
      <c r="C1390" s="84"/>
      <c r="D1390" s="73"/>
      <c r="E1390" s="73"/>
      <c r="F1390" s="73"/>
      <c r="G1390" s="73"/>
      <c r="H1390" s="73"/>
      <c r="I1390" s="73"/>
      <c r="J1390" s="73"/>
      <c r="K1390" s="73"/>
      <c r="L1390" s="73"/>
      <c r="M1390" s="73"/>
      <c r="N1390" s="73"/>
      <c r="U1390">
        <v>2019</v>
      </c>
      <c r="V1390" s="15">
        <v>43434</v>
      </c>
      <c r="W1390" t="s">
        <v>165</v>
      </c>
      <c r="X1390" t="s">
        <v>230</v>
      </c>
      <c r="Y1390" t="s">
        <v>225</v>
      </c>
      <c r="Z1390">
        <v>-1.06</v>
      </c>
      <c r="AA1390">
        <v>-1.17</v>
      </c>
      <c r="AB1390">
        <v>-0.11</v>
      </c>
      <c r="AC1390">
        <v>24</v>
      </c>
      <c r="AD1390">
        <v>-44.166666666666664</v>
      </c>
      <c r="AE1390">
        <v>-1170</v>
      </c>
    </row>
    <row r="1391" spans="2:31" x14ac:dyDescent="0.35">
      <c r="B1391" s="83"/>
      <c r="C1391" s="84"/>
      <c r="D1391" s="73"/>
      <c r="E1391" s="73"/>
      <c r="F1391" s="73"/>
      <c r="G1391" s="73"/>
      <c r="H1391" s="73"/>
      <c r="I1391" s="73"/>
      <c r="J1391" s="73"/>
      <c r="K1391" s="73"/>
      <c r="L1391" s="73"/>
      <c r="M1391" s="73"/>
      <c r="N1391" s="73"/>
      <c r="U1391">
        <v>2019</v>
      </c>
      <c r="V1391" s="15">
        <v>43435</v>
      </c>
      <c r="W1391" t="s">
        <v>166</v>
      </c>
      <c r="X1391" t="s">
        <v>230</v>
      </c>
      <c r="Y1391" t="s">
        <v>225</v>
      </c>
      <c r="Z1391">
        <v>-0.02</v>
      </c>
      <c r="AA1391">
        <v>-0.02</v>
      </c>
      <c r="AB1391">
        <v>0</v>
      </c>
      <c r="AC1391">
        <v>24</v>
      </c>
      <c r="AD1391">
        <v>-0.83333333333333337</v>
      </c>
      <c r="AE1391">
        <v>-20</v>
      </c>
    </row>
    <row r="1392" spans="2:31" x14ac:dyDescent="0.35">
      <c r="B1392" s="83"/>
      <c r="C1392" s="84"/>
      <c r="D1392" s="73"/>
      <c r="E1392" s="73"/>
      <c r="F1392" s="73"/>
      <c r="G1392" s="73"/>
      <c r="H1392" s="73"/>
      <c r="I1392" s="73"/>
      <c r="J1392" s="73"/>
      <c r="K1392" s="73"/>
      <c r="L1392" s="73"/>
      <c r="M1392" s="73"/>
      <c r="N1392" s="73"/>
      <c r="U1392">
        <v>2019</v>
      </c>
      <c r="V1392" s="15">
        <v>43436</v>
      </c>
      <c r="W1392" t="s">
        <v>166</v>
      </c>
      <c r="X1392" t="s">
        <v>230</v>
      </c>
      <c r="Y1392" t="s">
        <v>225</v>
      </c>
      <c r="Z1392">
        <v>-0.02</v>
      </c>
      <c r="AA1392">
        <v>-0.02</v>
      </c>
      <c r="AB1392">
        <v>0</v>
      </c>
      <c r="AC1392">
        <v>24</v>
      </c>
      <c r="AD1392">
        <v>-0.83333333333333337</v>
      </c>
      <c r="AE1392">
        <v>-20</v>
      </c>
    </row>
    <row r="1393" spans="2:31" x14ac:dyDescent="0.35">
      <c r="B1393" s="83"/>
      <c r="C1393" s="84"/>
      <c r="D1393" s="73"/>
      <c r="E1393" s="73"/>
      <c r="F1393" s="73"/>
      <c r="G1393" s="73"/>
      <c r="H1393" s="73"/>
      <c r="I1393" s="73"/>
      <c r="J1393" s="73"/>
      <c r="K1393" s="73"/>
      <c r="L1393" s="73"/>
      <c r="M1393" s="73"/>
      <c r="N1393" s="73"/>
      <c r="U1393">
        <v>2019</v>
      </c>
      <c r="V1393" s="15">
        <v>43437</v>
      </c>
      <c r="W1393" t="s">
        <v>166</v>
      </c>
      <c r="X1393" t="s">
        <v>230</v>
      </c>
      <c r="Y1393" t="s">
        <v>225</v>
      </c>
      <c r="Z1393">
        <v>-0.02</v>
      </c>
      <c r="AA1393">
        <v>-0.02</v>
      </c>
      <c r="AB1393">
        <v>0</v>
      </c>
      <c r="AC1393">
        <v>24</v>
      </c>
      <c r="AD1393">
        <v>-0.83333333333333337</v>
      </c>
      <c r="AE1393">
        <v>-20</v>
      </c>
    </row>
    <row r="1394" spans="2:31" x14ac:dyDescent="0.35">
      <c r="B1394" s="83"/>
      <c r="C1394" s="84"/>
      <c r="D1394" s="73"/>
      <c r="E1394" s="73"/>
      <c r="F1394" s="73"/>
      <c r="G1394" s="73"/>
      <c r="H1394" s="73"/>
      <c r="I1394" s="73"/>
      <c r="J1394" s="73"/>
      <c r="K1394" s="73"/>
      <c r="L1394" s="73"/>
      <c r="M1394" s="73"/>
      <c r="N1394" s="73"/>
      <c r="U1394">
        <v>2019</v>
      </c>
      <c r="V1394" s="15">
        <v>43438</v>
      </c>
      <c r="W1394" t="s">
        <v>166</v>
      </c>
      <c r="X1394" t="s">
        <v>230</v>
      </c>
      <c r="Y1394" t="s">
        <v>225</v>
      </c>
      <c r="Z1394">
        <v>-0.02</v>
      </c>
      <c r="AA1394">
        <v>-0.02</v>
      </c>
      <c r="AB1394">
        <v>0</v>
      </c>
      <c r="AC1394">
        <v>24</v>
      </c>
      <c r="AD1394">
        <v>-0.83333333333333337</v>
      </c>
      <c r="AE1394">
        <v>-20</v>
      </c>
    </row>
    <row r="1395" spans="2:31" x14ac:dyDescent="0.35">
      <c r="B1395" s="83"/>
      <c r="C1395" s="84"/>
      <c r="D1395" s="73"/>
      <c r="E1395" s="73"/>
      <c r="F1395" s="73"/>
      <c r="G1395" s="73"/>
      <c r="H1395" s="73"/>
      <c r="I1395" s="73"/>
      <c r="J1395" s="73"/>
      <c r="K1395" s="73"/>
      <c r="L1395" s="73"/>
      <c r="M1395" s="73"/>
      <c r="N1395" s="73"/>
      <c r="U1395">
        <v>2019</v>
      </c>
      <c r="V1395" s="15">
        <v>43439</v>
      </c>
      <c r="W1395" t="s">
        <v>166</v>
      </c>
      <c r="X1395" t="s">
        <v>230</v>
      </c>
      <c r="Y1395" t="s">
        <v>225</v>
      </c>
      <c r="Z1395">
        <v>-0.02</v>
      </c>
      <c r="AA1395">
        <v>-0.02</v>
      </c>
      <c r="AB1395">
        <v>0</v>
      </c>
      <c r="AC1395">
        <v>24</v>
      </c>
      <c r="AD1395">
        <v>-0.83333333333333337</v>
      </c>
      <c r="AE1395">
        <v>-20</v>
      </c>
    </row>
    <row r="1396" spans="2:31" x14ac:dyDescent="0.35">
      <c r="B1396" s="83"/>
      <c r="C1396" s="84"/>
      <c r="D1396" s="73"/>
      <c r="E1396" s="73"/>
      <c r="F1396" s="73"/>
      <c r="G1396" s="73"/>
      <c r="H1396" s="73"/>
      <c r="I1396" s="73"/>
      <c r="J1396" s="73"/>
      <c r="K1396" s="73"/>
      <c r="L1396" s="73"/>
      <c r="M1396" s="73"/>
      <c r="N1396" s="73"/>
      <c r="U1396">
        <v>2019</v>
      </c>
      <c r="V1396" s="15">
        <v>43440</v>
      </c>
      <c r="W1396" t="s">
        <v>166</v>
      </c>
      <c r="X1396" t="s">
        <v>230</v>
      </c>
      <c r="Y1396" t="s">
        <v>225</v>
      </c>
      <c r="Z1396">
        <v>-0.02</v>
      </c>
      <c r="AA1396">
        <v>-0.03</v>
      </c>
      <c r="AB1396">
        <v>0</v>
      </c>
      <c r="AC1396">
        <v>24</v>
      </c>
      <c r="AD1396">
        <v>-0.83333333333333337</v>
      </c>
      <c r="AE1396">
        <v>-30</v>
      </c>
    </row>
    <row r="1397" spans="2:31" x14ac:dyDescent="0.35">
      <c r="B1397" s="83"/>
      <c r="C1397" s="84"/>
      <c r="D1397" s="73"/>
      <c r="E1397" s="73"/>
      <c r="F1397" s="73"/>
      <c r="G1397" s="73"/>
      <c r="H1397" s="73"/>
      <c r="I1397" s="73"/>
      <c r="J1397" s="73"/>
      <c r="K1397" s="73"/>
      <c r="L1397" s="73"/>
      <c r="M1397" s="73"/>
      <c r="N1397" s="73"/>
      <c r="U1397">
        <v>2019</v>
      </c>
      <c r="V1397" s="15">
        <v>43441</v>
      </c>
      <c r="W1397" t="s">
        <v>166</v>
      </c>
      <c r="X1397" t="s">
        <v>230</v>
      </c>
      <c r="Y1397" t="s">
        <v>225</v>
      </c>
      <c r="Z1397">
        <v>-0.02</v>
      </c>
      <c r="AA1397">
        <v>-0.03</v>
      </c>
      <c r="AB1397">
        <v>0</v>
      </c>
      <c r="AC1397">
        <v>24</v>
      </c>
      <c r="AD1397">
        <v>-0.83333333333333337</v>
      </c>
      <c r="AE1397">
        <v>-30</v>
      </c>
    </row>
    <row r="1398" spans="2:31" x14ac:dyDescent="0.35">
      <c r="B1398" s="83"/>
      <c r="C1398" s="84"/>
      <c r="D1398" s="73"/>
      <c r="E1398" s="73"/>
      <c r="F1398" s="73"/>
      <c r="G1398" s="73"/>
      <c r="H1398" s="73"/>
      <c r="I1398" s="73"/>
      <c r="J1398" s="73"/>
      <c r="K1398" s="73"/>
      <c r="L1398" s="73"/>
      <c r="M1398" s="73"/>
      <c r="N1398" s="73"/>
      <c r="U1398">
        <v>2019</v>
      </c>
      <c r="V1398" s="15">
        <v>43442</v>
      </c>
      <c r="W1398" t="s">
        <v>166</v>
      </c>
      <c r="X1398" t="s">
        <v>230</v>
      </c>
      <c r="Y1398" t="s">
        <v>225</v>
      </c>
      <c r="Z1398">
        <v>-0.02</v>
      </c>
      <c r="AA1398">
        <v>-0.02</v>
      </c>
      <c r="AB1398">
        <v>0</v>
      </c>
      <c r="AC1398">
        <v>24</v>
      </c>
      <c r="AD1398">
        <v>-0.83333333333333337</v>
      </c>
      <c r="AE1398">
        <v>-20</v>
      </c>
    </row>
    <row r="1399" spans="2:31" x14ac:dyDescent="0.35">
      <c r="B1399" s="83"/>
      <c r="C1399" s="84"/>
      <c r="D1399" s="73"/>
      <c r="E1399" s="73"/>
      <c r="F1399" s="73"/>
      <c r="G1399" s="73"/>
      <c r="H1399" s="73"/>
      <c r="I1399" s="73"/>
      <c r="J1399" s="73"/>
      <c r="K1399" s="73"/>
      <c r="L1399" s="73"/>
      <c r="M1399" s="73"/>
      <c r="N1399" s="73"/>
      <c r="U1399">
        <v>2019</v>
      </c>
      <c r="V1399" s="15">
        <v>43443</v>
      </c>
      <c r="W1399" t="s">
        <v>166</v>
      </c>
      <c r="X1399" t="s">
        <v>230</v>
      </c>
      <c r="Y1399" t="s">
        <v>225</v>
      </c>
      <c r="Z1399">
        <v>-0.02</v>
      </c>
      <c r="AA1399">
        <v>-0.02</v>
      </c>
      <c r="AB1399">
        <v>0</v>
      </c>
      <c r="AC1399">
        <v>24</v>
      </c>
      <c r="AD1399">
        <v>-0.83333333333333337</v>
      </c>
      <c r="AE1399">
        <v>-20</v>
      </c>
    </row>
    <row r="1400" spans="2:31" x14ac:dyDescent="0.35">
      <c r="B1400" s="83"/>
      <c r="C1400" s="84"/>
      <c r="D1400" s="73"/>
      <c r="E1400" s="73"/>
      <c r="F1400" s="73"/>
      <c r="G1400" s="73"/>
      <c r="H1400" s="73"/>
      <c r="I1400" s="73"/>
      <c r="J1400" s="73"/>
      <c r="K1400" s="73"/>
      <c r="L1400" s="73"/>
      <c r="M1400" s="73"/>
      <c r="N1400" s="73"/>
      <c r="U1400">
        <v>2019</v>
      </c>
      <c r="V1400" s="15">
        <v>43444</v>
      </c>
      <c r="W1400" t="s">
        <v>166</v>
      </c>
      <c r="X1400" t="s">
        <v>230</v>
      </c>
      <c r="Y1400" t="s">
        <v>225</v>
      </c>
      <c r="Z1400">
        <v>-0.02</v>
      </c>
      <c r="AA1400">
        <v>-0.02</v>
      </c>
      <c r="AB1400">
        <v>0</v>
      </c>
      <c r="AC1400">
        <v>24</v>
      </c>
      <c r="AD1400">
        <v>-0.83333333333333337</v>
      </c>
      <c r="AE1400">
        <v>-20</v>
      </c>
    </row>
    <row r="1401" spans="2:31" x14ac:dyDescent="0.35">
      <c r="B1401" s="83"/>
      <c r="C1401" s="84"/>
      <c r="D1401" s="73"/>
      <c r="E1401" s="73"/>
      <c r="F1401" s="73"/>
      <c r="G1401" s="73"/>
      <c r="H1401" s="73"/>
      <c r="I1401" s="73"/>
      <c r="J1401" s="73"/>
      <c r="K1401" s="73"/>
      <c r="L1401" s="73"/>
      <c r="M1401" s="73"/>
      <c r="N1401" s="73"/>
      <c r="U1401">
        <v>2019</v>
      </c>
      <c r="V1401" s="15">
        <v>43445</v>
      </c>
      <c r="W1401" t="s">
        <v>166</v>
      </c>
      <c r="X1401" t="s">
        <v>230</v>
      </c>
      <c r="Y1401" t="s">
        <v>225</v>
      </c>
      <c r="Z1401">
        <v>-0.02</v>
      </c>
      <c r="AA1401">
        <v>-0.02</v>
      </c>
      <c r="AB1401">
        <v>0</v>
      </c>
      <c r="AC1401">
        <v>24</v>
      </c>
      <c r="AD1401">
        <v>-0.83333333333333337</v>
      </c>
      <c r="AE1401">
        <v>-20</v>
      </c>
    </row>
    <row r="1402" spans="2:31" x14ac:dyDescent="0.35">
      <c r="B1402" s="83"/>
      <c r="C1402" s="84"/>
      <c r="D1402" s="73"/>
      <c r="E1402" s="73"/>
      <c r="F1402" s="73"/>
      <c r="G1402" s="73"/>
      <c r="H1402" s="73"/>
      <c r="I1402" s="73"/>
      <c r="J1402" s="73"/>
      <c r="K1402" s="73"/>
      <c r="L1402" s="73"/>
      <c r="M1402" s="73"/>
      <c r="N1402" s="73"/>
      <c r="U1402">
        <v>2019</v>
      </c>
      <c r="V1402" s="15">
        <v>43446</v>
      </c>
      <c r="W1402" t="s">
        <v>166</v>
      </c>
      <c r="X1402" t="s">
        <v>230</v>
      </c>
      <c r="Y1402" t="s">
        <v>225</v>
      </c>
      <c r="Z1402">
        <v>-0.02</v>
      </c>
      <c r="AA1402">
        <v>-0.02</v>
      </c>
      <c r="AB1402">
        <v>0</v>
      </c>
      <c r="AC1402">
        <v>24</v>
      </c>
      <c r="AD1402">
        <v>-0.83333333333333337</v>
      </c>
      <c r="AE1402">
        <v>-20</v>
      </c>
    </row>
    <row r="1403" spans="2:31" x14ac:dyDescent="0.35">
      <c r="B1403" s="83"/>
      <c r="C1403" s="84"/>
      <c r="D1403" s="73"/>
      <c r="E1403" s="73"/>
      <c r="F1403" s="73"/>
      <c r="G1403" s="73"/>
      <c r="H1403" s="73"/>
      <c r="I1403" s="73"/>
      <c r="J1403" s="73"/>
      <c r="K1403" s="73"/>
      <c r="L1403" s="73"/>
      <c r="M1403" s="73"/>
      <c r="N1403" s="73"/>
      <c r="U1403">
        <v>2019</v>
      </c>
      <c r="V1403" s="15">
        <v>43447</v>
      </c>
      <c r="W1403" t="s">
        <v>166</v>
      </c>
      <c r="X1403" t="s">
        <v>230</v>
      </c>
      <c r="Y1403" t="s">
        <v>225</v>
      </c>
      <c r="Z1403">
        <v>-0.02</v>
      </c>
      <c r="AA1403">
        <v>-0.02</v>
      </c>
      <c r="AB1403">
        <v>0</v>
      </c>
      <c r="AC1403">
        <v>24</v>
      </c>
      <c r="AD1403">
        <v>-0.83333333333333337</v>
      </c>
      <c r="AE1403">
        <v>-20</v>
      </c>
    </row>
    <row r="1404" spans="2:31" x14ac:dyDescent="0.35">
      <c r="B1404" s="83"/>
      <c r="C1404" s="84"/>
      <c r="D1404" s="73"/>
      <c r="E1404" s="73"/>
      <c r="F1404" s="73"/>
      <c r="G1404" s="73"/>
      <c r="H1404" s="73"/>
      <c r="I1404" s="73"/>
      <c r="J1404" s="73"/>
      <c r="K1404" s="73"/>
      <c r="L1404" s="73"/>
      <c r="M1404" s="73"/>
      <c r="N1404" s="73"/>
      <c r="U1404">
        <v>2019</v>
      </c>
      <c r="V1404" s="15">
        <v>43448</v>
      </c>
      <c r="W1404" t="s">
        <v>166</v>
      </c>
      <c r="X1404" t="s">
        <v>230</v>
      </c>
      <c r="Y1404" t="s">
        <v>225</v>
      </c>
      <c r="Z1404">
        <v>-0.02</v>
      </c>
      <c r="AA1404">
        <v>-0.02</v>
      </c>
      <c r="AB1404">
        <v>0</v>
      </c>
      <c r="AC1404">
        <v>24</v>
      </c>
      <c r="AD1404">
        <v>-0.83333333333333337</v>
      </c>
      <c r="AE1404">
        <v>-20</v>
      </c>
    </row>
    <row r="1405" spans="2:31" x14ac:dyDescent="0.35">
      <c r="B1405" s="83"/>
      <c r="C1405" s="84"/>
      <c r="D1405" s="73"/>
      <c r="E1405" s="73"/>
      <c r="F1405" s="73"/>
      <c r="G1405" s="73"/>
      <c r="H1405" s="73"/>
      <c r="I1405" s="73"/>
      <c r="J1405" s="73"/>
      <c r="K1405" s="73"/>
      <c r="L1405" s="73"/>
      <c r="M1405" s="73"/>
      <c r="N1405" s="73"/>
      <c r="U1405">
        <v>2019</v>
      </c>
      <c r="V1405" s="15">
        <v>43449</v>
      </c>
      <c r="W1405" t="s">
        <v>166</v>
      </c>
      <c r="X1405" t="s">
        <v>230</v>
      </c>
      <c r="Y1405" t="s">
        <v>225</v>
      </c>
      <c r="Z1405">
        <v>-0.02</v>
      </c>
      <c r="AA1405">
        <v>-0.02</v>
      </c>
      <c r="AB1405">
        <v>0</v>
      </c>
      <c r="AC1405">
        <v>24</v>
      </c>
      <c r="AD1405">
        <v>-0.83333333333333337</v>
      </c>
      <c r="AE1405">
        <v>-20</v>
      </c>
    </row>
    <row r="1406" spans="2:31" x14ac:dyDescent="0.35">
      <c r="B1406" s="83"/>
      <c r="C1406" s="84"/>
      <c r="D1406" s="73"/>
      <c r="E1406" s="73"/>
      <c r="F1406" s="73"/>
      <c r="G1406" s="73"/>
      <c r="H1406" s="73"/>
      <c r="I1406" s="73"/>
      <c r="J1406" s="73"/>
      <c r="K1406" s="73"/>
      <c r="L1406" s="73"/>
      <c r="M1406" s="73"/>
      <c r="N1406" s="73"/>
      <c r="U1406">
        <v>2019</v>
      </c>
      <c r="V1406" s="15">
        <v>43450</v>
      </c>
      <c r="W1406" t="s">
        <v>166</v>
      </c>
      <c r="X1406" t="s">
        <v>230</v>
      </c>
      <c r="Y1406" t="s">
        <v>225</v>
      </c>
      <c r="Z1406">
        <v>-0.02</v>
      </c>
      <c r="AA1406">
        <v>-0.02</v>
      </c>
      <c r="AB1406">
        <v>0</v>
      </c>
      <c r="AC1406">
        <v>24</v>
      </c>
      <c r="AD1406">
        <v>-0.83333333333333337</v>
      </c>
      <c r="AE1406">
        <v>-20</v>
      </c>
    </row>
    <row r="1407" spans="2:31" x14ac:dyDescent="0.35">
      <c r="B1407" s="83"/>
      <c r="C1407" s="84"/>
      <c r="D1407" s="73"/>
      <c r="E1407" s="73"/>
      <c r="F1407" s="73"/>
      <c r="G1407" s="73"/>
      <c r="H1407" s="73"/>
      <c r="I1407" s="73"/>
      <c r="J1407" s="73"/>
      <c r="K1407" s="73"/>
      <c r="L1407" s="73"/>
      <c r="M1407" s="73"/>
      <c r="N1407" s="73"/>
      <c r="U1407">
        <v>2019</v>
      </c>
      <c r="V1407" s="15">
        <v>43451</v>
      </c>
      <c r="W1407" t="s">
        <v>166</v>
      </c>
      <c r="X1407" t="s">
        <v>230</v>
      </c>
      <c r="Y1407" t="s">
        <v>225</v>
      </c>
      <c r="Z1407">
        <v>-0.02</v>
      </c>
      <c r="AA1407">
        <v>-0.02</v>
      </c>
      <c r="AB1407">
        <v>0</v>
      </c>
      <c r="AC1407">
        <v>24</v>
      </c>
      <c r="AD1407">
        <v>-0.83333333333333337</v>
      </c>
      <c r="AE1407">
        <v>-20</v>
      </c>
    </row>
    <row r="1408" spans="2:31" x14ac:dyDescent="0.35">
      <c r="B1408" s="83"/>
      <c r="C1408" s="84"/>
      <c r="D1408" s="73"/>
      <c r="E1408" s="73"/>
      <c r="F1408" s="73"/>
      <c r="G1408" s="73"/>
      <c r="H1408" s="73"/>
      <c r="I1408" s="73"/>
      <c r="J1408" s="73"/>
      <c r="K1408" s="73"/>
      <c r="L1408" s="73"/>
      <c r="M1408" s="73"/>
      <c r="N1408" s="73"/>
      <c r="U1408">
        <v>2019</v>
      </c>
      <c r="V1408" s="15">
        <v>43452</v>
      </c>
      <c r="W1408" t="s">
        <v>166</v>
      </c>
      <c r="X1408" t="s">
        <v>230</v>
      </c>
      <c r="Y1408" t="s">
        <v>225</v>
      </c>
      <c r="Z1408">
        <v>-0.02</v>
      </c>
      <c r="AA1408">
        <v>-0.02</v>
      </c>
      <c r="AB1408">
        <v>0</v>
      </c>
      <c r="AC1408">
        <v>24</v>
      </c>
      <c r="AD1408">
        <v>-0.83333333333333337</v>
      </c>
      <c r="AE1408">
        <v>-20</v>
      </c>
    </row>
    <row r="1409" spans="2:31" x14ac:dyDescent="0.35">
      <c r="B1409" s="83"/>
      <c r="C1409" s="84"/>
      <c r="D1409" s="73"/>
      <c r="E1409" s="73"/>
      <c r="F1409" s="73"/>
      <c r="G1409" s="73"/>
      <c r="H1409" s="73"/>
      <c r="I1409" s="73"/>
      <c r="J1409" s="73"/>
      <c r="K1409" s="73"/>
      <c r="L1409" s="73"/>
      <c r="M1409" s="73"/>
      <c r="N1409" s="73"/>
      <c r="U1409">
        <v>2019</v>
      </c>
      <c r="V1409" s="15">
        <v>43453</v>
      </c>
      <c r="W1409" t="s">
        <v>166</v>
      </c>
      <c r="X1409" t="s">
        <v>230</v>
      </c>
      <c r="Y1409" t="s">
        <v>225</v>
      </c>
      <c r="Z1409">
        <v>-0.02</v>
      </c>
      <c r="AA1409">
        <v>-0.02</v>
      </c>
      <c r="AB1409">
        <v>0</v>
      </c>
      <c r="AC1409">
        <v>24</v>
      </c>
      <c r="AD1409">
        <v>-0.83333333333333337</v>
      </c>
      <c r="AE1409">
        <v>-20</v>
      </c>
    </row>
    <row r="1410" spans="2:31" x14ac:dyDescent="0.35">
      <c r="B1410" s="83"/>
      <c r="C1410" s="84"/>
      <c r="D1410" s="73"/>
      <c r="E1410" s="73"/>
      <c r="F1410" s="73"/>
      <c r="G1410" s="73"/>
      <c r="H1410" s="73"/>
      <c r="I1410" s="73"/>
      <c r="J1410" s="73"/>
      <c r="K1410" s="73"/>
      <c r="L1410" s="73"/>
      <c r="M1410" s="73"/>
      <c r="N1410" s="73"/>
      <c r="U1410">
        <v>2019</v>
      </c>
      <c r="V1410" s="15">
        <v>43454</v>
      </c>
      <c r="W1410" t="s">
        <v>166</v>
      </c>
      <c r="X1410" t="s">
        <v>230</v>
      </c>
      <c r="Y1410" t="s">
        <v>225</v>
      </c>
      <c r="Z1410">
        <v>-0.02</v>
      </c>
      <c r="AA1410">
        <v>-0.02</v>
      </c>
      <c r="AB1410">
        <v>0</v>
      </c>
      <c r="AC1410">
        <v>24</v>
      </c>
      <c r="AD1410">
        <v>-0.83333333333333337</v>
      </c>
      <c r="AE1410">
        <v>-20</v>
      </c>
    </row>
    <row r="1411" spans="2:31" x14ac:dyDescent="0.35">
      <c r="B1411" s="83"/>
      <c r="C1411" s="84"/>
      <c r="D1411" s="73"/>
      <c r="E1411" s="73"/>
      <c r="F1411" s="73"/>
      <c r="G1411" s="73"/>
      <c r="H1411" s="73"/>
      <c r="I1411" s="73"/>
      <c r="J1411" s="73"/>
      <c r="K1411" s="73"/>
      <c r="L1411" s="73"/>
      <c r="M1411" s="73"/>
      <c r="N1411" s="73"/>
      <c r="U1411">
        <v>2019</v>
      </c>
      <c r="V1411" s="15">
        <v>43455</v>
      </c>
      <c r="W1411" t="s">
        <v>166</v>
      </c>
      <c r="X1411" t="s">
        <v>230</v>
      </c>
      <c r="Y1411" t="s">
        <v>225</v>
      </c>
      <c r="Z1411">
        <v>-0.02</v>
      </c>
      <c r="AA1411">
        <v>-0.02</v>
      </c>
      <c r="AB1411">
        <v>0</v>
      </c>
      <c r="AC1411">
        <v>24</v>
      </c>
      <c r="AD1411">
        <v>-0.83333333333333337</v>
      </c>
      <c r="AE1411">
        <v>-20</v>
      </c>
    </row>
    <row r="1412" spans="2:31" x14ac:dyDescent="0.35">
      <c r="B1412" s="83"/>
      <c r="C1412" s="84"/>
      <c r="D1412" s="73"/>
      <c r="E1412" s="73"/>
      <c r="F1412" s="73"/>
      <c r="G1412" s="73"/>
      <c r="H1412" s="73"/>
      <c r="I1412" s="73"/>
      <c r="J1412" s="73"/>
      <c r="K1412" s="73"/>
      <c r="L1412" s="73"/>
      <c r="M1412" s="73"/>
      <c r="N1412" s="73"/>
      <c r="U1412">
        <v>2019</v>
      </c>
      <c r="V1412" s="15">
        <v>43456</v>
      </c>
      <c r="W1412" t="s">
        <v>166</v>
      </c>
      <c r="X1412" t="s">
        <v>230</v>
      </c>
      <c r="Y1412" t="s">
        <v>225</v>
      </c>
      <c r="Z1412">
        <v>0</v>
      </c>
      <c r="AA1412">
        <v>0</v>
      </c>
      <c r="AB1412">
        <v>0</v>
      </c>
      <c r="AC1412">
        <v>24</v>
      </c>
      <c r="AD1412">
        <v>0</v>
      </c>
      <c r="AE1412">
        <v>0</v>
      </c>
    </row>
    <row r="1413" spans="2:31" x14ac:dyDescent="0.35">
      <c r="B1413" s="83"/>
      <c r="C1413" s="84"/>
      <c r="D1413" s="73"/>
      <c r="E1413" s="73"/>
      <c r="F1413" s="73"/>
      <c r="G1413" s="73"/>
      <c r="H1413" s="73"/>
      <c r="I1413" s="73"/>
      <c r="J1413" s="73"/>
      <c r="K1413" s="73"/>
      <c r="L1413" s="73"/>
      <c r="M1413" s="73"/>
      <c r="N1413" s="73"/>
      <c r="U1413">
        <v>2019</v>
      </c>
      <c r="V1413" s="15">
        <v>43457</v>
      </c>
      <c r="W1413" t="s">
        <v>166</v>
      </c>
      <c r="X1413" t="s">
        <v>230</v>
      </c>
      <c r="Y1413" t="s">
        <v>225</v>
      </c>
      <c r="Z1413">
        <v>0</v>
      </c>
      <c r="AA1413">
        <v>0</v>
      </c>
      <c r="AB1413">
        <v>0</v>
      </c>
      <c r="AC1413">
        <v>24</v>
      </c>
      <c r="AD1413">
        <v>0</v>
      </c>
      <c r="AE1413">
        <v>0</v>
      </c>
    </row>
    <row r="1414" spans="2:31" x14ac:dyDescent="0.35">
      <c r="B1414" s="83"/>
      <c r="C1414" s="84"/>
      <c r="D1414" s="73"/>
      <c r="E1414" s="73"/>
      <c r="F1414" s="73"/>
      <c r="G1414" s="73"/>
      <c r="H1414" s="73"/>
      <c r="I1414" s="73"/>
      <c r="J1414" s="73"/>
      <c r="K1414" s="73"/>
      <c r="L1414" s="73"/>
      <c r="M1414" s="73"/>
      <c r="N1414" s="73"/>
      <c r="U1414">
        <v>2019</v>
      </c>
      <c r="V1414" s="15">
        <v>43458</v>
      </c>
      <c r="W1414" t="s">
        <v>166</v>
      </c>
      <c r="X1414" t="s">
        <v>230</v>
      </c>
      <c r="Y1414" t="s">
        <v>225</v>
      </c>
      <c r="Z1414">
        <v>0</v>
      </c>
      <c r="AA1414">
        <v>0</v>
      </c>
      <c r="AB1414">
        <v>0</v>
      </c>
      <c r="AC1414">
        <v>24</v>
      </c>
      <c r="AD1414">
        <v>0</v>
      </c>
      <c r="AE1414">
        <v>0</v>
      </c>
    </row>
    <row r="1415" spans="2:31" x14ac:dyDescent="0.35">
      <c r="B1415" s="83"/>
      <c r="C1415" s="84"/>
      <c r="D1415" s="73"/>
      <c r="E1415" s="73"/>
      <c r="F1415" s="73"/>
      <c r="G1415" s="73"/>
      <c r="H1415" s="73"/>
      <c r="I1415" s="73"/>
      <c r="J1415" s="73"/>
      <c r="K1415" s="73"/>
      <c r="L1415" s="73"/>
      <c r="M1415" s="73"/>
      <c r="N1415" s="73"/>
      <c r="U1415">
        <v>2019</v>
      </c>
      <c r="V1415" s="15">
        <v>43459</v>
      </c>
      <c r="W1415" t="s">
        <v>166</v>
      </c>
      <c r="X1415" t="s">
        <v>230</v>
      </c>
      <c r="Y1415" t="s">
        <v>225</v>
      </c>
      <c r="Z1415">
        <v>0</v>
      </c>
      <c r="AA1415">
        <v>0</v>
      </c>
      <c r="AB1415">
        <v>0</v>
      </c>
      <c r="AC1415">
        <v>24</v>
      </c>
      <c r="AD1415">
        <v>0</v>
      </c>
      <c r="AE1415">
        <v>0</v>
      </c>
    </row>
    <row r="1416" spans="2:31" x14ac:dyDescent="0.35">
      <c r="B1416" s="83"/>
      <c r="C1416" s="84"/>
      <c r="D1416" s="73"/>
      <c r="E1416" s="73"/>
      <c r="F1416" s="73"/>
      <c r="G1416" s="73"/>
      <c r="H1416" s="73"/>
      <c r="I1416" s="73"/>
      <c r="J1416" s="73"/>
      <c r="K1416" s="73"/>
      <c r="L1416" s="73"/>
      <c r="M1416" s="73"/>
      <c r="N1416" s="73"/>
      <c r="U1416">
        <v>2019</v>
      </c>
      <c r="V1416" s="15">
        <v>43460</v>
      </c>
      <c r="W1416" t="s">
        <v>166</v>
      </c>
      <c r="X1416" t="s">
        <v>230</v>
      </c>
      <c r="Y1416" t="s">
        <v>225</v>
      </c>
      <c r="Z1416">
        <v>0</v>
      </c>
      <c r="AA1416">
        <v>0</v>
      </c>
      <c r="AB1416">
        <v>0</v>
      </c>
      <c r="AC1416">
        <v>24</v>
      </c>
      <c r="AD1416">
        <v>0</v>
      </c>
      <c r="AE1416">
        <v>0</v>
      </c>
    </row>
    <row r="1417" spans="2:31" x14ac:dyDescent="0.35">
      <c r="B1417" s="83"/>
      <c r="C1417" s="84"/>
      <c r="D1417" s="73"/>
      <c r="E1417" s="73"/>
      <c r="F1417" s="73"/>
      <c r="G1417" s="73"/>
      <c r="H1417" s="73"/>
      <c r="I1417" s="73"/>
      <c r="J1417" s="73"/>
      <c r="K1417" s="73"/>
      <c r="L1417" s="73"/>
      <c r="M1417" s="73"/>
      <c r="N1417" s="73"/>
      <c r="U1417">
        <v>2019</v>
      </c>
      <c r="V1417" s="15">
        <v>43461</v>
      </c>
      <c r="W1417" t="s">
        <v>166</v>
      </c>
      <c r="X1417" t="s">
        <v>230</v>
      </c>
      <c r="Y1417" t="s">
        <v>225</v>
      </c>
      <c r="Z1417">
        <v>0</v>
      </c>
      <c r="AA1417">
        <v>0</v>
      </c>
      <c r="AB1417">
        <v>0</v>
      </c>
      <c r="AC1417">
        <v>24</v>
      </c>
      <c r="AD1417">
        <v>0</v>
      </c>
      <c r="AE1417">
        <v>0</v>
      </c>
    </row>
    <row r="1418" spans="2:31" x14ac:dyDescent="0.35">
      <c r="B1418" s="83"/>
      <c r="C1418" s="84"/>
      <c r="D1418" s="73"/>
      <c r="E1418" s="73"/>
      <c r="F1418" s="73"/>
      <c r="G1418" s="73"/>
      <c r="H1418" s="73"/>
      <c r="I1418" s="73"/>
      <c r="J1418" s="73"/>
      <c r="K1418" s="73"/>
      <c r="L1418" s="73"/>
      <c r="M1418" s="73"/>
      <c r="N1418" s="73"/>
      <c r="U1418">
        <v>2019</v>
      </c>
      <c r="V1418" s="15">
        <v>43462</v>
      </c>
      <c r="W1418" t="s">
        <v>166</v>
      </c>
      <c r="X1418" t="s">
        <v>230</v>
      </c>
      <c r="Y1418" t="s">
        <v>225</v>
      </c>
      <c r="Z1418">
        <v>0</v>
      </c>
      <c r="AA1418">
        <v>0</v>
      </c>
      <c r="AB1418">
        <v>0</v>
      </c>
      <c r="AC1418">
        <v>24</v>
      </c>
      <c r="AD1418">
        <v>0</v>
      </c>
      <c r="AE1418">
        <v>0</v>
      </c>
    </row>
    <row r="1419" spans="2:31" x14ac:dyDescent="0.35">
      <c r="B1419" s="83"/>
      <c r="C1419" s="84"/>
      <c r="D1419" s="73"/>
      <c r="E1419" s="73"/>
      <c r="F1419" s="73"/>
      <c r="G1419" s="73"/>
      <c r="H1419" s="73"/>
      <c r="I1419" s="73"/>
      <c r="J1419" s="73"/>
      <c r="K1419" s="73"/>
      <c r="L1419" s="73"/>
      <c r="M1419" s="73"/>
      <c r="N1419" s="73"/>
      <c r="U1419">
        <v>2019</v>
      </c>
      <c r="V1419" s="15">
        <v>43463</v>
      </c>
      <c r="W1419" t="s">
        <v>166</v>
      </c>
      <c r="X1419" t="s">
        <v>230</v>
      </c>
      <c r="Y1419" t="s">
        <v>225</v>
      </c>
      <c r="Z1419">
        <v>0</v>
      </c>
      <c r="AA1419">
        <v>0</v>
      </c>
      <c r="AB1419">
        <v>0</v>
      </c>
      <c r="AC1419">
        <v>24</v>
      </c>
      <c r="AD1419">
        <v>0</v>
      </c>
      <c r="AE1419">
        <v>0</v>
      </c>
    </row>
    <row r="1420" spans="2:31" x14ac:dyDescent="0.35">
      <c r="B1420" s="83"/>
      <c r="C1420" s="84"/>
      <c r="D1420" s="73"/>
      <c r="E1420" s="73"/>
      <c r="F1420" s="73"/>
      <c r="G1420" s="73"/>
      <c r="H1420" s="73"/>
      <c r="I1420" s="73"/>
      <c r="J1420" s="73"/>
      <c r="K1420" s="73"/>
      <c r="L1420" s="73"/>
      <c r="M1420" s="73"/>
      <c r="N1420" s="73"/>
      <c r="U1420">
        <v>2019</v>
      </c>
      <c r="V1420" s="15">
        <v>43464</v>
      </c>
      <c r="W1420" t="s">
        <v>166</v>
      </c>
      <c r="X1420" t="s">
        <v>230</v>
      </c>
      <c r="Y1420" t="s">
        <v>225</v>
      </c>
      <c r="Z1420">
        <v>0</v>
      </c>
      <c r="AA1420">
        <v>0</v>
      </c>
      <c r="AB1420">
        <v>0</v>
      </c>
      <c r="AC1420">
        <v>24</v>
      </c>
      <c r="AD1420">
        <v>0</v>
      </c>
      <c r="AE1420">
        <v>0</v>
      </c>
    </row>
    <row r="1421" spans="2:31" x14ac:dyDescent="0.35">
      <c r="B1421" s="83"/>
      <c r="C1421" s="84"/>
      <c r="D1421" s="73"/>
      <c r="E1421" s="73"/>
      <c r="F1421" s="73"/>
      <c r="G1421" s="73"/>
      <c r="H1421" s="73"/>
      <c r="I1421" s="73"/>
      <c r="J1421" s="73"/>
      <c r="K1421" s="73"/>
      <c r="L1421" s="73"/>
      <c r="M1421" s="73"/>
      <c r="N1421" s="73"/>
      <c r="U1421">
        <v>2019</v>
      </c>
      <c r="V1421" s="15">
        <v>43465</v>
      </c>
      <c r="W1421" t="s">
        <v>166</v>
      </c>
      <c r="X1421" t="s">
        <v>230</v>
      </c>
      <c r="Y1421" t="s">
        <v>225</v>
      </c>
      <c r="Z1421">
        <v>0</v>
      </c>
      <c r="AA1421">
        <v>0</v>
      </c>
      <c r="AB1421">
        <v>0</v>
      </c>
      <c r="AC1421">
        <v>24</v>
      </c>
      <c r="AD1421">
        <v>0</v>
      </c>
      <c r="AE1421">
        <v>0</v>
      </c>
    </row>
    <row r="1422" spans="2:31" x14ac:dyDescent="0.35">
      <c r="B1422" s="83"/>
      <c r="C1422" s="84"/>
      <c r="D1422" s="73"/>
      <c r="E1422" s="73"/>
      <c r="F1422" s="73"/>
      <c r="G1422" s="73"/>
      <c r="H1422" s="73"/>
      <c r="I1422" s="73"/>
      <c r="J1422" s="73"/>
      <c r="K1422" s="73"/>
      <c r="L1422" s="73"/>
      <c r="M1422" s="73"/>
      <c r="N1422" s="73"/>
      <c r="U1422">
        <v>2019</v>
      </c>
      <c r="V1422" s="15">
        <v>43466</v>
      </c>
      <c r="W1422" t="s">
        <v>167</v>
      </c>
      <c r="X1422" t="s">
        <v>230</v>
      </c>
      <c r="Y1422" t="s">
        <v>225</v>
      </c>
      <c r="Z1422">
        <v>0</v>
      </c>
      <c r="AA1422">
        <v>0</v>
      </c>
      <c r="AB1422">
        <v>0</v>
      </c>
      <c r="AC1422">
        <v>24</v>
      </c>
      <c r="AD1422">
        <v>0</v>
      </c>
      <c r="AE1422">
        <v>0</v>
      </c>
    </row>
    <row r="1423" spans="2:31" x14ac:dyDescent="0.35">
      <c r="B1423" s="83"/>
      <c r="C1423" s="84"/>
      <c r="D1423" s="73"/>
      <c r="E1423" s="73"/>
      <c r="F1423" s="73"/>
      <c r="G1423" s="73"/>
      <c r="H1423" s="73"/>
      <c r="I1423" s="73"/>
      <c r="J1423" s="73"/>
      <c r="K1423" s="73"/>
      <c r="L1423" s="73"/>
      <c r="M1423" s="73"/>
      <c r="N1423" s="73"/>
      <c r="U1423">
        <v>2019</v>
      </c>
      <c r="V1423" s="15">
        <v>43467</v>
      </c>
      <c r="W1423" t="s">
        <v>167</v>
      </c>
      <c r="X1423" t="s">
        <v>230</v>
      </c>
      <c r="Y1423" t="s">
        <v>225</v>
      </c>
      <c r="Z1423">
        <v>0</v>
      </c>
      <c r="AA1423">
        <v>0</v>
      </c>
      <c r="AB1423">
        <v>0</v>
      </c>
      <c r="AC1423">
        <v>24</v>
      </c>
      <c r="AD1423">
        <v>0</v>
      </c>
      <c r="AE1423">
        <v>0</v>
      </c>
    </row>
    <row r="1424" spans="2:31" x14ac:dyDescent="0.35">
      <c r="B1424" s="83"/>
      <c r="C1424" s="84"/>
      <c r="D1424" s="73"/>
      <c r="E1424" s="73"/>
      <c r="F1424" s="73"/>
      <c r="G1424" s="73"/>
      <c r="H1424" s="73"/>
      <c r="I1424" s="73"/>
      <c r="J1424" s="73"/>
      <c r="K1424" s="73"/>
      <c r="L1424" s="73"/>
      <c r="M1424" s="73"/>
      <c r="N1424" s="73"/>
      <c r="U1424">
        <v>2019</v>
      </c>
      <c r="V1424" s="15">
        <v>43468</v>
      </c>
      <c r="W1424" t="s">
        <v>167</v>
      </c>
      <c r="X1424" t="s">
        <v>230</v>
      </c>
      <c r="Y1424" t="s">
        <v>225</v>
      </c>
      <c r="Z1424">
        <v>0</v>
      </c>
      <c r="AA1424">
        <v>0</v>
      </c>
      <c r="AB1424">
        <v>0</v>
      </c>
      <c r="AC1424">
        <v>24</v>
      </c>
      <c r="AD1424">
        <v>0</v>
      </c>
      <c r="AE1424">
        <v>0</v>
      </c>
    </row>
    <row r="1425" spans="2:31" x14ac:dyDescent="0.35">
      <c r="B1425" s="83"/>
      <c r="C1425" s="84"/>
      <c r="D1425" s="73"/>
      <c r="E1425" s="73"/>
      <c r="F1425" s="73"/>
      <c r="G1425" s="73"/>
      <c r="H1425" s="73"/>
      <c r="I1425" s="73"/>
      <c r="J1425" s="73"/>
      <c r="K1425" s="73"/>
      <c r="L1425" s="73"/>
      <c r="M1425" s="73"/>
      <c r="N1425" s="73"/>
      <c r="U1425">
        <v>2019</v>
      </c>
      <c r="V1425" s="15">
        <v>43469</v>
      </c>
      <c r="W1425" t="s">
        <v>167</v>
      </c>
      <c r="X1425" t="s">
        <v>230</v>
      </c>
      <c r="Y1425" t="s">
        <v>225</v>
      </c>
      <c r="Z1425">
        <v>0</v>
      </c>
      <c r="AA1425">
        <v>0</v>
      </c>
      <c r="AB1425">
        <v>0</v>
      </c>
      <c r="AC1425">
        <v>24</v>
      </c>
      <c r="AD1425">
        <v>0</v>
      </c>
      <c r="AE1425">
        <v>0</v>
      </c>
    </row>
    <row r="1426" spans="2:31" x14ac:dyDescent="0.35">
      <c r="B1426" s="83"/>
      <c r="C1426" s="84"/>
      <c r="D1426" s="73"/>
      <c r="E1426" s="73"/>
      <c r="F1426" s="73"/>
      <c r="G1426" s="73"/>
      <c r="H1426" s="73"/>
      <c r="I1426" s="73"/>
      <c r="J1426" s="73"/>
      <c r="K1426" s="73"/>
      <c r="L1426" s="73"/>
      <c r="M1426" s="73"/>
      <c r="N1426" s="73"/>
      <c r="U1426">
        <v>2019</v>
      </c>
      <c r="V1426" s="15">
        <v>43470</v>
      </c>
      <c r="W1426" t="s">
        <v>167</v>
      </c>
      <c r="X1426" t="s">
        <v>230</v>
      </c>
      <c r="Y1426" t="s">
        <v>225</v>
      </c>
      <c r="Z1426">
        <v>0</v>
      </c>
      <c r="AA1426">
        <v>0</v>
      </c>
      <c r="AB1426">
        <v>0</v>
      </c>
      <c r="AC1426">
        <v>24</v>
      </c>
      <c r="AD1426">
        <v>0</v>
      </c>
      <c r="AE1426">
        <v>0</v>
      </c>
    </row>
    <row r="1427" spans="2:31" x14ac:dyDescent="0.35">
      <c r="B1427" s="83"/>
      <c r="C1427" s="84"/>
      <c r="D1427" s="73"/>
      <c r="E1427" s="73"/>
      <c r="F1427" s="73"/>
      <c r="G1427" s="73"/>
      <c r="H1427" s="73"/>
      <c r="I1427" s="73"/>
      <c r="J1427" s="73"/>
      <c r="K1427" s="73"/>
      <c r="L1427" s="73"/>
      <c r="M1427" s="73"/>
      <c r="N1427" s="73"/>
      <c r="U1427">
        <v>2019</v>
      </c>
      <c r="V1427" s="15">
        <v>43471</v>
      </c>
      <c r="W1427" t="s">
        <v>167</v>
      </c>
      <c r="X1427" t="s">
        <v>230</v>
      </c>
      <c r="Y1427" t="s">
        <v>225</v>
      </c>
      <c r="Z1427">
        <v>0</v>
      </c>
      <c r="AA1427">
        <v>0</v>
      </c>
      <c r="AB1427">
        <v>0</v>
      </c>
      <c r="AC1427">
        <v>24</v>
      </c>
      <c r="AD1427">
        <v>0</v>
      </c>
      <c r="AE1427">
        <v>0</v>
      </c>
    </row>
    <row r="1428" spans="2:31" x14ac:dyDescent="0.35">
      <c r="B1428" s="83"/>
      <c r="C1428" s="84"/>
      <c r="D1428" s="73"/>
      <c r="E1428" s="73"/>
      <c r="F1428" s="73"/>
      <c r="G1428" s="73"/>
      <c r="H1428" s="73"/>
      <c r="I1428" s="73"/>
      <c r="J1428" s="73"/>
      <c r="K1428" s="73"/>
      <c r="L1428" s="73"/>
      <c r="M1428" s="73"/>
      <c r="N1428" s="73"/>
      <c r="U1428">
        <v>2019</v>
      </c>
      <c r="V1428" s="15">
        <v>43472</v>
      </c>
      <c r="W1428" t="s">
        <v>167</v>
      </c>
      <c r="X1428" t="s">
        <v>230</v>
      </c>
      <c r="Y1428" t="s">
        <v>225</v>
      </c>
      <c r="Z1428">
        <v>0</v>
      </c>
      <c r="AA1428">
        <v>0</v>
      </c>
      <c r="AB1428">
        <v>0</v>
      </c>
      <c r="AC1428">
        <v>24</v>
      </c>
      <c r="AD1428">
        <v>0</v>
      </c>
      <c r="AE1428">
        <v>0</v>
      </c>
    </row>
    <row r="1429" spans="2:31" x14ac:dyDescent="0.35">
      <c r="B1429" s="83"/>
      <c r="C1429" s="84"/>
      <c r="D1429" s="73"/>
      <c r="E1429" s="73"/>
      <c r="F1429" s="73"/>
      <c r="G1429" s="73"/>
      <c r="H1429" s="73"/>
      <c r="I1429" s="73"/>
      <c r="J1429" s="73"/>
      <c r="K1429" s="73"/>
      <c r="L1429" s="73"/>
      <c r="M1429" s="73"/>
      <c r="N1429" s="73"/>
      <c r="U1429">
        <v>2019</v>
      </c>
      <c r="V1429" s="15">
        <v>43473</v>
      </c>
      <c r="W1429" t="s">
        <v>167</v>
      </c>
      <c r="X1429" t="s">
        <v>230</v>
      </c>
      <c r="Y1429" t="s">
        <v>225</v>
      </c>
      <c r="Z1429">
        <v>0</v>
      </c>
      <c r="AA1429">
        <v>0</v>
      </c>
      <c r="AB1429">
        <v>0</v>
      </c>
      <c r="AC1429">
        <v>24</v>
      </c>
      <c r="AD1429">
        <v>0</v>
      </c>
      <c r="AE1429">
        <v>0</v>
      </c>
    </row>
    <row r="1430" spans="2:31" x14ac:dyDescent="0.35">
      <c r="B1430" s="83"/>
      <c r="C1430" s="84"/>
      <c r="D1430" s="73"/>
      <c r="E1430" s="73"/>
      <c r="F1430" s="73"/>
      <c r="G1430" s="73"/>
      <c r="H1430" s="73"/>
      <c r="I1430" s="73"/>
      <c r="J1430" s="73"/>
      <c r="K1430" s="73"/>
      <c r="L1430" s="73"/>
      <c r="M1430" s="73"/>
      <c r="N1430" s="73"/>
      <c r="U1430">
        <v>2019</v>
      </c>
      <c r="V1430" s="15">
        <v>43474</v>
      </c>
      <c r="W1430" t="s">
        <v>167</v>
      </c>
      <c r="X1430" t="s">
        <v>230</v>
      </c>
      <c r="Y1430" t="s">
        <v>225</v>
      </c>
      <c r="Z1430">
        <v>0</v>
      </c>
      <c r="AA1430">
        <v>0</v>
      </c>
      <c r="AB1430">
        <v>0</v>
      </c>
      <c r="AC1430">
        <v>24</v>
      </c>
      <c r="AD1430">
        <v>0</v>
      </c>
      <c r="AE1430">
        <v>0</v>
      </c>
    </row>
    <row r="1431" spans="2:31" x14ac:dyDescent="0.35">
      <c r="B1431" s="83"/>
      <c r="C1431" s="84"/>
      <c r="D1431" s="73"/>
      <c r="E1431" s="73"/>
      <c r="F1431" s="73"/>
      <c r="G1431" s="73"/>
      <c r="H1431" s="73"/>
      <c r="I1431" s="73"/>
      <c r="J1431" s="73"/>
      <c r="K1431" s="73"/>
      <c r="L1431" s="73"/>
      <c r="M1431" s="73"/>
      <c r="N1431" s="73"/>
      <c r="U1431">
        <v>2019</v>
      </c>
      <c r="V1431" s="15">
        <v>43475</v>
      </c>
      <c r="W1431" t="s">
        <v>167</v>
      </c>
      <c r="X1431" t="s">
        <v>230</v>
      </c>
      <c r="Y1431" t="s">
        <v>225</v>
      </c>
      <c r="Z1431">
        <v>0</v>
      </c>
      <c r="AA1431">
        <v>0</v>
      </c>
      <c r="AB1431">
        <v>0</v>
      </c>
      <c r="AC1431">
        <v>24</v>
      </c>
      <c r="AD1431">
        <v>0</v>
      </c>
      <c r="AE1431">
        <v>0</v>
      </c>
    </row>
    <row r="1432" spans="2:31" x14ac:dyDescent="0.35">
      <c r="B1432" s="83"/>
      <c r="C1432" s="84"/>
      <c r="D1432" s="73"/>
      <c r="E1432" s="73"/>
      <c r="F1432" s="73"/>
      <c r="G1432" s="73"/>
      <c r="H1432" s="73"/>
      <c r="I1432" s="73"/>
      <c r="J1432" s="73"/>
      <c r="K1432" s="73"/>
      <c r="L1432" s="73"/>
      <c r="M1432" s="73"/>
      <c r="N1432" s="73"/>
      <c r="U1432">
        <v>2019</v>
      </c>
      <c r="V1432" s="15">
        <v>43476</v>
      </c>
      <c r="W1432" t="s">
        <v>167</v>
      </c>
      <c r="X1432" t="s">
        <v>230</v>
      </c>
      <c r="Y1432" t="s">
        <v>225</v>
      </c>
      <c r="Z1432">
        <v>0</v>
      </c>
      <c r="AA1432">
        <v>0</v>
      </c>
      <c r="AB1432">
        <v>0</v>
      </c>
      <c r="AC1432">
        <v>24</v>
      </c>
      <c r="AD1432">
        <v>0</v>
      </c>
      <c r="AE1432">
        <v>0</v>
      </c>
    </row>
    <row r="1433" spans="2:31" x14ac:dyDescent="0.35">
      <c r="B1433" s="83"/>
      <c r="C1433" s="84"/>
      <c r="D1433" s="73"/>
      <c r="E1433" s="73"/>
      <c r="F1433" s="73"/>
      <c r="G1433" s="73"/>
      <c r="H1433" s="73"/>
      <c r="I1433" s="73"/>
      <c r="J1433" s="73"/>
      <c r="K1433" s="73"/>
      <c r="L1433" s="73"/>
      <c r="M1433" s="73"/>
      <c r="N1433" s="73"/>
      <c r="U1433">
        <v>2019</v>
      </c>
      <c r="V1433" s="15">
        <v>43477</v>
      </c>
      <c r="W1433" t="s">
        <v>167</v>
      </c>
      <c r="X1433" t="s">
        <v>230</v>
      </c>
      <c r="Y1433" t="s">
        <v>225</v>
      </c>
      <c r="Z1433">
        <v>0</v>
      </c>
      <c r="AA1433">
        <v>0</v>
      </c>
      <c r="AB1433">
        <v>0</v>
      </c>
      <c r="AC1433">
        <v>24</v>
      </c>
      <c r="AD1433">
        <v>0</v>
      </c>
      <c r="AE1433">
        <v>0</v>
      </c>
    </row>
    <row r="1434" spans="2:31" x14ac:dyDescent="0.35">
      <c r="B1434" s="83"/>
      <c r="C1434" s="84"/>
      <c r="D1434" s="73"/>
      <c r="E1434" s="73"/>
      <c r="F1434" s="73"/>
      <c r="G1434" s="73"/>
      <c r="H1434" s="73"/>
      <c r="I1434" s="73"/>
      <c r="J1434" s="73"/>
      <c r="K1434" s="73"/>
      <c r="L1434" s="73"/>
      <c r="M1434" s="73"/>
      <c r="N1434" s="73"/>
      <c r="U1434">
        <v>2019</v>
      </c>
      <c r="V1434" s="15">
        <v>43478</v>
      </c>
      <c r="W1434" t="s">
        <v>167</v>
      </c>
      <c r="X1434" t="s">
        <v>230</v>
      </c>
      <c r="Y1434" t="s">
        <v>225</v>
      </c>
      <c r="Z1434">
        <v>0</v>
      </c>
      <c r="AA1434">
        <v>0</v>
      </c>
      <c r="AB1434">
        <v>0</v>
      </c>
      <c r="AC1434">
        <v>24</v>
      </c>
      <c r="AD1434">
        <v>0</v>
      </c>
      <c r="AE1434">
        <v>0</v>
      </c>
    </row>
    <row r="1435" spans="2:31" x14ac:dyDescent="0.35">
      <c r="B1435" s="83"/>
      <c r="C1435" s="84"/>
      <c r="D1435" s="73"/>
      <c r="E1435" s="73"/>
      <c r="F1435" s="73"/>
      <c r="G1435" s="73"/>
      <c r="H1435" s="73"/>
      <c r="I1435" s="73"/>
      <c r="J1435" s="73"/>
      <c r="K1435" s="73"/>
      <c r="L1435" s="73"/>
      <c r="M1435" s="73"/>
      <c r="N1435" s="73"/>
      <c r="U1435">
        <v>2019</v>
      </c>
      <c r="V1435" s="15">
        <v>43479</v>
      </c>
      <c r="W1435" t="s">
        <v>167</v>
      </c>
      <c r="X1435" t="s">
        <v>230</v>
      </c>
      <c r="Y1435" t="s">
        <v>225</v>
      </c>
      <c r="Z1435">
        <v>0</v>
      </c>
      <c r="AA1435">
        <v>0</v>
      </c>
      <c r="AB1435">
        <v>0</v>
      </c>
      <c r="AC1435">
        <v>24</v>
      </c>
      <c r="AD1435">
        <v>0</v>
      </c>
      <c r="AE1435">
        <v>0</v>
      </c>
    </row>
    <row r="1436" spans="2:31" x14ac:dyDescent="0.35">
      <c r="B1436" s="83"/>
      <c r="C1436" s="84"/>
      <c r="D1436" s="73"/>
      <c r="E1436" s="73"/>
      <c r="F1436" s="73"/>
      <c r="G1436" s="73"/>
      <c r="H1436" s="73"/>
      <c r="I1436" s="73"/>
      <c r="J1436" s="73"/>
      <c r="K1436" s="73"/>
      <c r="L1436" s="73"/>
      <c r="M1436" s="73"/>
      <c r="N1436" s="73"/>
      <c r="U1436">
        <v>2019</v>
      </c>
      <c r="V1436" s="15">
        <v>43480</v>
      </c>
      <c r="W1436" t="s">
        <v>167</v>
      </c>
      <c r="X1436" t="s">
        <v>230</v>
      </c>
      <c r="Y1436" t="s">
        <v>225</v>
      </c>
      <c r="Z1436">
        <v>0</v>
      </c>
      <c r="AA1436">
        <v>0</v>
      </c>
      <c r="AB1436">
        <v>0</v>
      </c>
      <c r="AC1436">
        <v>24</v>
      </c>
      <c r="AD1436">
        <v>0</v>
      </c>
      <c r="AE1436">
        <v>0</v>
      </c>
    </row>
    <row r="1437" spans="2:31" x14ac:dyDescent="0.35">
      <c r="B1437" s="83"/>
      <c r="C1437" s="84"/>
      <c r="D1437" s="73"/>
      <c r="E1437" s="73"/>
      <c r="F1437" s="73"/>
      <c r="G1437" s="73"/>
      <c r="H1437" s="73"/>
      <c r="I1437" s="73"/>
      <c r="J1437" s="73"/>
      <c r="K1437" s="73"/>
      <c r="L1437" s="73"/>
      <c r="M1437" s="73"/>
      <c r="N1437" s="73"/>
      <c r="U1437">
        <v>2019</v>
      </c>
      <c r="V1437" s="15">
        <v>43481</v>
      </c>
      <c r="W1437" t="s">
        <v>167</v>
      </c>
      <c r="X1437" t="s">
        <v>230</v>
      </c>
      <c r="Y1437" t="s">
        <v>225</v>
      </c>
      <c r="Z1437">
        <v>0</v>
      </c>
      <c r="AA1437">
        <v>0</v>
      </c>
      <c r="AB1437">
        <v>0</v>
      </c>
      <c r="AC1437">
        <v>24</v>
      </c>
      <c r="AD1437">
        <v>0</v>
      </c>
      <c r="AE1437">
        <v>0</v>
      </c>
    </row>
    <row r="1438" spans="2:31" x14ac:dyDescent="0.35">
      <c r="B1438" s="83"/>
      <c r="C1438" s="84"/>
      <c r="D1438" s="73"/>
      <c r="E1438" s="73"/>
      <c r="F1438" s="73"/>
      <c r="G1438" s="73"/>
      <c r="H1438" s="73"/>
      <c r="I1438" s="73"/>
      <c r="J1438" s="73"/>
      <c r="K1438" s="73"/>
      <c r="L1438" s="73"/>
      <c r="M1438" s="73"/>
      <c r="N1438" s="73"/>
      <c r="U1438">
        <v>2019</v>
      </c>
      <c r="V1438" s="15">
        <v>43482</v>
      </c>
      <c r="W1438" t="s">
        <v>167</v>
      </c>
      <c r="X1438" t="s">
        <v>230</v>
      </c>
      <c r="Y1438" t="s">
        <v>225</v>
      </c>
      <c r="Z1438">
        <v>0</v>
      </c>
      <c r="AA1438">
        <v>0</v>
      </c>
      <c r="AB1438">
        <v>0</v>
      </c>
      <c r="AC1438">
        <v>24</v>
      </c>
      <c r="AD1438">
        <v>0</v>
      </c>
      <c r="AE1438">
        <v>0</v>
      </c>
    </row>
    <row r="1439" spans="2:31" x14ac:dyDescent="0.35">
      <c r="B1439" s="83"/>
      <c r="C1439" s="84"/>
      <c r="D1439" s="73"/>
      <c r="E1439" s="73"/>
      <c r="F1439" s="73"/>
      <c r="G1439" s="73"/>
      <c r="H1439" s="73"/>
      <c r="I1439" s="73"/>
      <c r="J1439" s="73"/>
      <c r="K1439" s="73"/>
      <c r="L1439" s="73"/>
      <c r="M1439" s="73"/>
      <c r="N1439" s="73"/>
      <c r="U1439">
        <v>2019</v>
      </c>
      <c r="V1439" s="15">
        <v>43483</v>
      </c>
      <c r="W1439" t="s">
        <v>167</v>
      </c>
      <c r="X1439" t="s">
        <v>230</v>
      </c>
      <c r="Y1439" t="s">
        <v>225</v>
      </c>
      <c r="Z1439">
        <v>0</v>
      </c>
      <c r="AA1439">
        <v>0</v>
      </c>
      <c r="AB1439">
        <v>0</v>
      </c>
      <c r="AC1439">
        <v>24</v>
      </c>
      <c r="AD1439">
        <v>0</v>
      </c>
      <c r="AE1439">
        <v>0</v>
      </c>
    </row>
    <row r="1440" spans="2:31" x14ac:dyDescent="0.35">
      <c r="B1440" s="83"/>
      <c r="C1440" s="84"/>
      <c r="D1440" s="73"/>
      <c r="E1440" s="73"/>
      <c r="F1440" s="73"/>
      <c r="G1440" s="73"/>
      <c r="H1440" s="73"/>
      <c r="I1440" s="73"/>
      <c r="J1440" s="73"/>
      <c r="K1440" s="73"/>
      <c r="L1440" s="73"/>
      <c r="M1440" s="73"/>
      <c r="N1440" s="73"/>
      <c r="U1440">
        <v>2019</v>
      </c>
      <c r="V1440" s="15">
        <v>43484</v>
      </c>
      <c r="W1440" t="s">
        <v>167</v>
      </c>
      <c r="X1440" t="s">
        <v>230</v>
      </c>
      <c r="Y1440" t="s">
        <v>225</v>
      </c>
      <c r="Z1440">
        <v>0</v>
      </c>
      <c r="AA1440">
        <v>0</v>
      </c>
      <c r="AB1440">
        <v>0</v>
      </c>
      <c r="AC1440">
        <v>24</v>
      </c>
      <c r="AD1440">
        <v>0</v>
      </c>
      <c r="AE1440">
        <v>0</v>
      </c>
    </row>
    <row r="1441" spans="2:31" x14ac:dyDescent="0.35">
      <c r="B1441" s="83"/>
      <c r="C1441" s="84"/>
      <c r="D1441" s="73"/>
      <c r="E1441" s="73"/>
      <c r="F1441" s="73"/>
      <c r="G1441" s="73"/>
      <c r="H1441" s="73"/>
      <c r="I1441" s="73"/>
      <c r="J1441" s="73"/>
      <c r="K1441" s="73"/>
      <c r="L1441" s="73"/>
      <c r="M1441" s="73"/>
      <c r="N1441" s="73"/>
      <c r="U1441">
        <v>2019</v>
      </c>
      <c r="V1441" s="15">
        <v>43485</v>
      </c>
      <c r="W1441" t="s">
        <v>167</v>
      </c>
      <c r="X1441" t="s">
        <v>230</v>
      </c>
      <c r="Y1441" t="s">
        <v>225</v>
      </c>
      <c r="Z1441">
        <v>0</v>
      </c>
      <c r="AA1441">
        <v>0</v>
      </c>
      <c r="AB1441">
        <v>0</v>
      </c>
      <c r="AC1441">
        <v>24</v>
      </c>
      <c r="AD1441">
        <v>0</v>
      </c>
      <c r="AE1441">
        <v>0</v>
      </c>
    </row>
    <row r="1442" spans="2:31" x14ac:dyDescent="0.35">
      <c r="B1442" s="83"/>
      <c r="C1442" s="84"/>
      <c r="D1442" s="73"/>
      <c r="E1442" s="73"/>
      <c r="F1442" s="73"/>
      <c r="G1442" s="73"/>
      <c r="H1442" s="73"/>
      <c r="I1442" s="73"/>
      <c r="J1442" s="73"/>
      <c r="K1442" s="73"/>
      <c r="L1442" s="73"/>
      <c r="M1442" s="73"/>
      <c r="N1442" s="73"/>
      <c r="U1442">
        <v>2019</v>
      </c>
      <c r="V1442" s="15">
        <v>43486</v>
      </c>
      <c r="W1442" t="s">
        <v>167</v>
      </c>
      <c r="X1442" t="s">
        <v>230</v>
      </c>
      <c r="Y1442" t="s">
        <v>225</v>
      </c>
      <c r="Z1442">
        <v>0</v>
      </c>
      <c r="AA1442">
        <v>0</v>
      </c>
      <c r="AB1442">
        <v>0</v>
      </c>
      <c r="AC1442">
        <v>24</v>
      </c>
      <c r="AD1442">
        <v>0</v>
      </c>
      <c r="AE1442">
        <v>0</v>
      </c>
    </row>
    <row r="1443" spans="2:31" x14ac:dyDescent="0.35">
      <c r="B1443" s="83"/>
      <c r="C1443" s="84"/>
      <c r="D1443" s="73"/>
      <c r="E1443" s="73"/>
      <c r="F1443" s="73"/>
      <c r="G1443" s="73"/>
      <c r="H1443" s="73"/>
      <c r="I1443" s="73"/>
      <c r="J1443" s="73"/>
      <c r="K1443" s="73"/>
      <c r="L1443" s="73"/>
      <c r="M1443" s="73"/>
      <c r="N1443" s="73"/>
      <c r="U1443">
        <v>2019</v>
      </c>
      <c r="V1443" s="15">
        <v>43487</v>
      </c>
      <c r="W1443" t="s">
        <v>167</v>
      </c>
      <c r="X1443" t="s">
        <v>230</v>
      </c>
      <c r="Y1443" t="s">
        <v>225</v>
      </c>
      <c r="Z1443">
        <v>0</v>
      </c>
      <c r="AA1443">
        <v>0</v>
      </c>
      <c r="AB1443">
        <v>0</v>
      </c>
      <c r="AC1443">
        <v>24</v>
      </c>
      <c r="AD1443">
        <v>0</v>
      </c>
      <c r="AE1443">
        <v>0</v>
      </c>
    </row>
    <row r="1444" spans="2:31" x14ac:dyDescent="0.35">
      <c r="B1444" s="83"/>
      <c r="C1444" s="84"/>
      <c r="D1444" s="73"/>
      <c r="E1444" s="73"/>
      <c r="F1444" s="73"/>
      <c r="G1444" s="73"/>
      <c r="H1444" s="73"/>
      <c r="I1444" s="73"/>
      <c r="J1444" s="73"/>
      <c r="K1444" s="73"/>
      <c r="L1444" s="73"/>
      <c r="M1444" s="73"/>
      <c r="N1444" s="73"/>
      <c r="U1444">
        <v>2019</v>
      </c>
      <c r="V1444" s="15">
        <v>43488</v>
      </c>
      <c r="W1444" t="s">
        <v>167</v>
      </c>
      <c r="X1444" t="s">
        <v>230</v>
      </c>
      <c r="Y1444" t="s">
        <v>225</v>
      </c>
      <c r="Z1444">
        <v>0</v>
      </c>
      <c r="AA1444">
        <v>0</v>
      </c>
      <c r="AB1444">
        <v>0</v>
      </c>
      <c r="AC1444">
        <v>24</v>
      </c>
      <c r="AD1444">
        <v>0</v>
      </c>
      <c r="AE1444">
        <v>0</v>
      </c>
    </row>
    <row r="1445" spans="2:31" x14ac:dyDescent="0.35">
      <c r="B1445" s="83"/>
      <c r="C1445" s="84"/>
      <c r="D1445" s="73"/>
      <c r="E1445" s="73"/>
      <c r="F1445" s="73"/>
      <c r="G1445" s="73"/>
      <c r="H1445" s="73"/>
      <c r="I1445" s="73"/>
      <c r="J1445" s="73"/>
      <c r="K1445" s="73"/>
      <c r="L1445" s="73"/>
      <c r="M1445" s="73"/>
      <c r="N1445" s="73"/>
      <c r="U1445">
        <v>2019</v>
      </c>
      <c r="V1445" s="15">
        <v>43489</v>
      </c>
      <c r="W1445" t="s">
        <v>167</v>
      </c>
      <c r="X1445" t="s">
        <v>230</v>
      </c>
      <c r="Y1445" t="s">
        <v>225</v>
      </c>
      <c r="Z1445">
        <v>0</v>
      </c>
      <c r="AA1445">
        <v>0</v>
      </c>
      <c r="AB1445">
        <v>0</v>
      </c>
      <c r="AC1445">
        <v>24</v>
      </c>
      <c r="AD1445">
        <v>0</v>
      </c>
      <c r="AE1445">
        <v>0</v>
      </c>
    </row>
    <row r="1446" spans="2:31" x14ac:dyDescent="0.35">
      <c r="B1446" s="83"/>
      <c r="C1446" s="84"/>
      <c r="D1446" s="73"/>
      <c r="E1446" s="73"/>
      <c r="F1446" s="73"/>
      <c r="G1446" s="73"/>
      <c r="H1446" s="73"/>
      <c r="I1446" s="73"/>
      <c r="J1446" s="73"/>
      <c r="K1446" s="73"/>
      <c r="L1446" s="73"/>
      <c r="M1446" s="73"/>
      <c r="N1446" s="73"/>
      <c r="U1446">
        <v>2019</v>
      </c>
      <c r="V1446" s="15">
        <v>43490</v>
      </c>
      <c r="W1446" t="s">
        <v>167</v>
      </c>
      <c r="X1446" t="s">
        <v>230</v>
      </c>
      <c r="Y1446" t="s">
        <v>225</v>
      </c>
      <c r="Z1446">
        <v>0</v>
      </c>
      <c r="AA1446">
        <v>0</v>
      </c>
      <c r="AB1446">
        <v>0</v>
      </c>
      <c r="AC1446">
        <v>24</v>
      </c>
      <c r="AD1446">
        <v>0</v>
      </c>
      <c r="AE1446">
        <v>0</v>
      </c>
    </row>
    <row r="1447" spans="2:31" x14ac:dyDescent="0.35">
      <c r="B1447" s="83"/>
      <c r="C1447" s="84"/>
      <c r="D1447" s="73"/>
      <c r="E1447" s="73"/>
      <c r="F1447" s="73"/>
      <c r="G1447" s="73"/>
      <c r="H1447" s="73"/>
      <c r="I1447" s="73"/>
      <c r="J1447" s="73"/>
      <c r="K1447" s="73"/>
      <c r="L1447" s="73"/>
      <c r="M1447" s="73"/>
      <c r="N1447" s="73"/>
      <c r="U1447">
        <v>2019</v>
      </c>
      <c r="V1447" s="15">
        <v>43491</v>
      </c>
      <c r="W1447" t="s">
        <v>167</v>
      </c>
      <c r="X1447" t="s">
        <v>230</v>
      </c>
      <c r="Y1447" t="s">
        <v>225</v>
      </c>
      <c r="Z1447">
        <v>0</v>
      </c>
      <c r="AA1447">
        <v>0</v>
      </c>
      <c r="AB1447">
        <v>0</v>
      </c>
      <c r="AC1447">
        <v>24</v>
      </c>
      <c r="AD1447">
        <v>0</v>
      </c>
      <c r="AE1447">
        <v>0</v>
      </c>
    </row>
    <row r="1448" spans="2:31" x14ac:dyDescent="0.35">
      <c r="B1448" s="83"/>
      <c r="C1448" s="84"/>
      <c r="D1448" s="73"/>
      <c r="E1448" s="73"/>
      <c r="F1448" s="73"/>
      <c r="G1448" s="73"/>
      <c r="H1448" s="73"/>
      <c r="I1448" s="73"/>
      <c r="J1448" s="73"/>
      <c r="K1448" s="73"/>
      <c r="L1448" s="73"/>
      <c r="M1448" s="73"/>
      <c r="N1448" s="73"/>
      <c r="U1448">
        <v>2019</v>
      </c>
      <c r="V1448" s="15">
        <v>43492</v>
      </c>
      <c r="W1448" t="s">
        <v>167</v>
      </c>
      <c r="X1448" t="s">
        <v>230</v>
      </c>
      <c r="Y1448" t="s">
        <v>225</v>
      </c>
      <c r="Z1448">
        <v>0</v>
      </c>
      <c r="AA1448">
        <v>0</v>
      </c>
      <c r="AB1448">
        <v>0</v>
      </c>
      <c r="AC1448">
        <v>24</v>
      </c>
      <c r="AD1448">
        <v>0</v>
      </c>
      <c r="AE1448">
        <v>0</v>
      </c>
    </row>
    <row r="1449" spans="2:31" x14ac:dyDescent="0.35">
      <c r="B1449" s="83"/>
      <c r="C1449" s="84"/>
      <c r="D1449" s="73"/>
      <c r="E1449" s="73"/>
      <c r="F1449" s="73"/>
      <c r="G1449" s="73"/>
      <c r="H1449" s="73"/>
      <c r="I1449" s="73"/>
      <c r="J1449" s="73"/>
      <c r="K1449" s="73"/>
      <c r="L1449" s="73"/>
      <c r="M1449" s="73"/>
      <c r="N1449" s="73"/>
      <c r="U1449">
        <v>2019</v>
      </c>
      <c r="V1449" s="15">
        <v>43493</v>
      </c>
      <c r="W1449" t="s">
        <v>167</v>
      </c>
      <c r="X1449" t="s">
        <v>230</v>
      </c>
      <c r="Y1449" t="s">
        <v>225</v>
      </c>
      <c r="Z1449">
        <v>0</v>
      </c>
      <c r="AA1449">
        <v>0</v>
      </c>
      <c r="AB1449">
        <v>0</v>
      </c>
      <c r="AC1449">
        <v>24</v>
      </c>
      <c r="AD1449">
        <v>0</v>
      </c>
      <c r="AE1449">
        <v>0</v>
      </c>
    </row>
    <row r="1450" spans="2:31" x14ac:dyDescent="0.35">
      <c r="B1450" s="83"/>
      <c r="C1450" s="84"/>
      <c r="D1450" s="73"/>
      <c r="E1450" s="73"/>
      <c r="F1450" s="73"/>
      <c r="G1450" s="73"/>
      <c r="H1450" s="73"/>
      <c r="I1450" s="73"/>
      <c r="J1450" s="73"/>
      <c r="K1450" s="73"/>
      <c r="L1450" s="73"/>
      <c r="M1450" s="73"/>
      <c r="N1450" s="73"/>
      <c r="U1450">
        <v>2019</v>
      </c>
      <c r="V1450" s="15">
        <v>43494</v>
      </c>
      <c r="W1450" t="s">
        <v>167</v>
      </c>
      <c r="X1450" t="s">
        <v>230</v>
      </c>
      <c r="Y1450" t="s">
        <v>225</v>
      </c>
      <c r="Z1450">
        <v>0</v>
      </c>
      <c r="AA1450">
        <v>0</v>
      </c>
      <c r="AB1450">
        <v>0</v>
      </c>
      <c r="AC1450">
        <v>24</v>
      </c>
      <c r="AD1450">
        <v>0</v>
      </c>
      <c r="AE1450">
        <v>0</v>
      </c>
    </row>
    <row r="1451" spans="2:31" x14ac:dyDescent="0.35">
      <c r="B1451" s="83"/>
      <c r="C1451" s="84"/>
      <c r="D1451" s="73"/>
      <c r="E1451" s="73"/>
      <c r="F1451" s="73"/>
      <c r="G1451" s="73"/>
      <c r="H1451" s="73"/>
      <c r="I1451" s="73"/>
      <c r="J1451" s="73"/>
      <c r="K1451" s="73"/>
      <c r="L1451" s="73"/>
      <c r="M1451" s="73"/>
      <c r="N1451" s="73"/>
      <c r="U1451">
        <v>2019</v>
      </c>
      <c r="V1451" s="15">
        <v>43495</v>
      </c>
      <c r="W1451" t="s">
        <v>167</v>
      </c>
      <c r="X1451" t="s">
        <v>230</v>
      </c>
      <c r="Y1451" t="s">
        <v>225</v>
      </c>
      <c r="Z1451">
        <v>0</v>
      </c>
      <c r="AA1451">
        <v>0</v>
      </c>
      <c r="AB1451">
        <v>0</v>
      </c>
      <c r="AC1451">
        <v>24</v>
      </c>
      <c r="AD1451">
        <v>0</v>
      </c>
      <c r="AE1451">
        <v>0</v>
      </c>
    </row>
    <row r="1452" spans="2:31" x14ac:dyDescent="0.35">
      <c r="B1452" s="83"/>
      <c r="C1452" s="84"/>
      <c r="D1452" s="73"/>
      <c r="E1452" s="73"/>
      <c r="F1452" s="73"/>
      <c r="G1452" s="73"/>
      <c r="H1452" s="73"/>
      <c r="I1452" s="73"/>
      <c r="J1452" s="73"/>
      <c r="K1452" s="73"/>
      <c r="L1452" s="73"/>
      <c r="M1452" s="73"/>
      <c r="N1452" s="73"/>
      <c r="U1452">
        <v>2019</v>
      </c>
      <c r="V1452" s="15">
        <v>43496</v>
      </c>
      <c r="W1452" t="s">
        <v>167</v>
      </c>
      <c r="X1452" t="s">
        <v>230</v>
      </c>
      <c r="Y1452" t="s">
        <v>225</v>
      </c>
      <c r="Z1452">
        <v>0</v>
      </c>
      <c r="AA1452">
        <v>0</v>
      </c>
      <c r="AB1452">
        <v>0</v>
      </c>
      <c r="AC1452">
        <v>24</v>
      </c>
      <c r="AD1452">
        <v>0</v>
      </c>
      <c r="AE1452">
        <v>0</v>
      </c>
    </row>
    <row r="1453" spans="2:31" x14ac:dyDescent="0.35">
      <c r="B1453" s="83"/>
      <c r="C1453" s="84"/>
      <c r="D1453" s="73"/>
      <c r="E1453" s="73"/>
      <c r="F1453" s="73"/>
      <c r="G1453" s="73"/>
      <c r="H1453" s="73"/>
      <c r="I1453" s="73"/>
      <c r="J1453" s="73"/>
      <c r="K1453" s="73"/>
      <c r="L1453" s="73"/>
      <c r="M1453" s="73"/>
      <c r="N1453" s="73"/>
      <c r="U1453">
        <v>2019</v>
      </c>
      <c r="V1453" s="15">
        <v>43497</v>
      </c>
      <c r="W1453" t="s">
        <v>168</v>
      </c>
      <c r="X1453" t="s">
        <v>230</v>
      </c>
      <c r="Y1453" t="s">
        <v>225</v>
      </c>
      <c r="Z1453">
        <v>0</v>
      </c>
      <c r="AA1453">
        <v>0</v>
      </c>
      <c r="AB1453">
        <v>0</v>
      </c>
      <c r="AC1453">
        <v>24</v>
      </c>
      <c r="AD1453">
        <v>0</v>
      </c>
      <c r="AE1453">
        <v>0</v>
      </c>
    </row>
    <row r="1454" spans="2:31" x14ac:dyDescent="0.35">
      <c r="B1454" s="83"/>
      <c r="C1454" s="84"/>
      <c r="D1454" s="73"/>
      <c r="E1454" s="73"/>
      <c r="F1454" s="73"/>
      <c r="G1454" s="73"/>
      <c r="H1454" s="73"/>
      <c r="I1454" s="73"/>
      <c r="J1454" s="73"/>
      <c r="K1454" s="73"/>
      <c r="L1454" s="73"/>
      <c r="M1454" s="73"/>
      <c r="N1454" s="73"/>
      <c r="U1454">
        <v>2019</v>
      </c>
      <c r="V1454" s="15">
        <v>43498</v>
      </c>
      <c r="W1454" t="s">
        <v>168</v>
      </c>
      <c r="X1454" t="s">
        <v>230</v>
      </c>
      <c r="Y1454" t="s">
        <v>225</v>
      </c>
      <c r="Z1454">
        <v>0</v>
      </c>
      <c r="AA1454">
        <v>0</v>
      </c>
      <c r="AB1454">
        <v>0</v>
      </c>
      <c r="AC1454">
        <v>24</v>
      </c>
      <c r="AD1454">
        <v>0</v>
      </c>
      <c r="AE1454">
        <v>0</v>
      </c>
    </row>
    <row r="1455" spans="2:31" x14ac:dyDescent="0.35">
      <c r="B1455" s="83"/>
      <c r="C1455" s="84"/>
      <c r="D1455" s="73"/>
      <c r="E1455" s="73"/>
      <c r="F1455" s="73"/>
      <c r="G1455" s="73"/>
      <c r="H1455" s="73"/>
      <c r="I1455" s="73"/>
      <c r="J1455" s="73"/>
      <c r="K1455" s="73"/>
      <c r="L1455" s="73"/>
      <c r="M1455" s="73"/>
      <c r="N1455" s="73"/>
      <c r="U1455">
        <v>2019</v>
      </c>
      <c r="V1455" s="15">
        <v>43499</v>
      </c>
      <c r="W1455" t="s">
        <v>168</v>
      </c>
      <c r="X1455" t="s">
        <v>230</v>
      </c>
      <c r="Y1455" t="s">
        <v>225</v>
      </c>
      <c r="Z1455">
        <v>0</v>
      </c>
      <c r="AA1455">
        <v>0</v>
      </c>
      <c r="AB1455">
        <v>0</v>
      </c>
      <c r="AC1455">
        <v>24</v>
      </c>
      <c r="AD1455">
        <v>0</v>
      </c>
      <c r="AE1455">
        <v>0</v>
      </c>
    </row>
    <row r="1456" spans="2:31" x14ac:dyDescent="0.35">
      <c r="B1456" s="83"/>
      <c r="C1456" s="84"/>
      <c r="D1456" s="73"/>
      <c r="E1456" s="73"/>
      <c r="F1456" s="73"/>
      <c r="G1456" s="73"/>
      <c r="H1456" s="73"/>
      <c r="I1456" s="73"/>
      <c r="J1456" s="73"/>
      <c r="K1456" s="73"/>
      <c r="L1456" s="73"/>
      <c r="M1456" s="73"/>
      <c r="N1456" s="73"/>
      <c r="U1456">
        <v>2019</v>
      </c>
      <c r="V1456" s="15">
        <v>43500</v>
      </c>
      <c r="W1456" t="s">
        <v>168</v>
      </c>
      <c r="X1456" t="s">
        <v>230</v>
      </c>
      <c r="Y1456" t="s">
        <v>225</v>
      </c>
      <c r="Z1456">
        <v>0</v>
      </c>
      <c r="AA1456">
        <v>0</v>
      </c>
      <c r="AB1456">
        <v>0</v>
      </c>
      <c r="AC1456">
        <v>24</v>
      </c>
      <c r="AD1456">
        <v>0</v>
      </c>
      <c r="AE1456">
        <v>0</v>
      </c>
    </row>
    <row r="1457" spans="2:31" x14ac:dyDescent="0.35">
      <c r="B1457" s="83"/>
      <c r="C1457" s="84"/>
      <c r="D1457" s="73"/>
      <c r="E1457" s="73"/>
      <c r="F1457" s="73"/>
      <c r="G1457" s="73"/>
      <c r="H1457" s="73"/>
      <c r="I1457" s="73"/>
      <c r="J1457" s="73"/>
      <c r="K1457" s="73"/>
      <c r="L1457" s="73"/>
      <c r="M1457" s="73"/>
      <c r="N1457" s="73"/>
      <c r="U1457">
        <v>2019</v>
      </c>
      <c r="V1457" s="15">
        <v>43501</v>
      </c>
      <c r="W1457" t="s">
        <v>168</v>
      </c>
      <c r="X1457" t="s">
        <v>230</v>
      </c>
      <c r="Y1457" t="s">
        <v>225</v>
      </c>
      <c r="Z1457">
        <v>0</v>
      </c>
      <c r="AA1457">
        <v>0</v>
      </c>
      <c r="AB1457">
        <v>0</v>
      </c>
      <c r="AC1457">
        <v>24</v>
      </c>
      <c r="AD1457">
        <v>0</v>
      </c>
      <c r="AE1457">
        <v>0</v>
      </c>
    </row>
    <row r="1458" spans="2:31" x14ac:dyDescent="0.35">
      <c r="B1458" s="83"/>
      <c r="C1458" s="84"/>
      <c r="D1458" s="73"/>
      <c r="E1458" s="73"/>
      <c r="F1458" s="73"/>
      <c r="G1458" s="73"/>
      <c r="H1458" s="73"/>
      <c r="I1458" s="73"/>
      <c r="J1458" s="73"/>
      <c r="K1458" s="73"/>
      <c r="L1458" s="73"/>
      <c r="M1458" s="73"/>
      <c r="N1458" s="73"/>
      <c r="U1458">
        <v>2019</v>
      </c>
      <c r="V1458" s="15">
        <v>43502</v>
      </c>
      <c r="W1458" t="s">
        <v>168</v>
      </c>
      <c r="X1458" t="s">
        <v>230</v>
      </c>
      <c r="Y1458" t="s">
        <v>225</v>
      </c>
      <c r="Z1458">
        <v>0</v>
      </c>
      <c r="AA1458">
        <v>0</v>
      </c>
      <c r="AB1458">
        <v>0</v>
      </c>
      <c r="AC1458">
        <v>24</v>
      </c>
      <c r="AD1458">
        <v>0</v>
      </c>
      <c r="AE1458">
        <v>0</v>
      </c>
    </row>
    <row r="1459" spans="2:31" x14ac:dyDescent="0.35">
      <c r="B1459" s="83"/>
      <c r="C1459" s="84"/>
      <c r="D1459" s="73"/>
      <c r="E1459" s="73"/>
      <c r="F1459" s="73"/>
      <c r="G1459" s="73"/>
      <c r="H1459" s="73"/>
      <c r="I1459" s="73"/>
      <c r="J1459" s="73"/>
      <c r="K1459" s="73"/>
      <c r="L1459" s="73"/>
      <c r="M1459" s="73"/>
      <c r="N1459" s="73"/>
      <c r="U1459">
        <v>2019</v>
      </c>
      <c r="V1459" s="15">
        <v>43503</v>
      </c>
      <c r="W1459" t="s">
        <v>168</v>
      </c>
      <c r="X1459" t="s">
        <v>230</v>
      </c>
      <c r="Y1459" t="s">
        <v>225</v>
      </c>
      <c r="Z1459">
        <v>0</v>
      </c>
      <c r="AA1459">
        <v>0</v>
      </c>
      <c r="AB1459">
        <v>0</v>
      </c>
      <c r="AC1459">
        <v>24</v>
      </c>
      <c r="AD1459">
        <v>0</v>
      </c>
      <c r="AE1459">
        <v>0</v>
      </c>
    </row>
    <row r="1460" spans="2:31" x14ac:dyDescent="0.35">
      <c r="B1460" s="83"/>
      <c r="C1460" s="84"/>
      <c r="D1460" s="73"/>
      <c r="E1460" s="73"/>
      <c r="F1460" s="73"/>
      <c r="G1460" s="73"/>
      <c r="H1460" s="73"/>
      <c r="I1460" s="73"/>
      <c r="J1460" s="73"/>
      <c r="K1460" s="73"/>
      <c r="L1460" s="73"/>
      <c r="M1460" s="73"/>
      <c r="N1460" s="73"/>
      <c r="U1460">
        <v>2019</v>
      </c>
      <c r="V1460" s="15">
        <v>43504</v>
      </c>
      <c r="W1460" t="s">
        <v>168</v>
      </c>
      <c r="X1460" t="s">
        <v>230</v>
      </c>
      <c r="Y1460" t="s">
        <v>225</v>
      </c>
      <c r="Z1460">
        <v>0</v>
      </c>
      <c r="AA1460">
        <v>0</v>
      </c>
      <c r="AB1460">
        <v>0</v>
      </c>
      <c r="AC1460">
        <v>24</v>
      </c>
      <c r="AD1460">
        <v>0</v>
      </c>
      <c r="AE1460">
        <v>0</v>
      </c>
    </row>
    <row r="1461" spans="2:31" x14ac:dyDescent="0.35">
      <c r="B1461" s="83"/>
      <c r="C1461" s="84"/>
      <c r="D1461" s="73"/>
      <c r="E1461" s="73"/>
      <c r="F1461" s="73"/>
      <c r="G1461" s="73"/>
      <c r="H1461" s="73"/>
      <c r="I1461" s="73"/>
      <c r="J1461" s="73"/>
      <c r="K1461" s="73"/>
      <c r="L1461" s="73"/>
      <c r="M1461" s="73"/>
      <c r="N1461" s="73"/>
      <c r="U1461">
        <v>2019</v>
      </c>
      <c r="V1461" s="15">
        <v>43505</v>
      </c>
      <c r="W1461" t="s">
        <v>168</v>
      </c>
      <c r="X1461" t="s">
        <v>230</v>
      </c>
      <c r="Y1461" t="s">
        <v>225</v>
      </c>
      <c r="Z1461">
        <v>0</v>
      </c>
      <c r="AA1461">
        <v>0</v>
      </c>
      <c r="AB1461">
        <v>0</v>
      </c>
      <c r="AC1461">
        <v>24</v>
      </c>
      <c r="AD1461">
        <v>0</v>
      </c>
      <c r="AE1461">
        <v>0</v>
      </c>
    </row>
    <row r="1462" spans="2:31" x14ac:dyDescent="0.35">
      <c r="B1462" s="83"/>
      <c r="C1462" s="84"/>
      <c r="D1462" s="73"/>
      <c r="E1462" s="73"/>
      <c r="F1462" s="73"/>
      <c r="G1462" s="73"/>
      <c r="H1462" s="73"/>
      <c r="I1462" s="73"/>
      <c r="J1462" s="73"/>
      <c r="K1462" s="73"/>
      <c r="L1462" s="73"/>
      <c r="M1462" s="73"/>
      <c r="N1462" s="73"/>
      <c r="U1462">
        <v>2019</v>
      </c>
      <c r="V1462" s="15">
        <v>43506</v>
      </c>
      <c r="W1462" t="s">
        <v>168</v>
      </c>
      <c r="X1462" t="s">
        <v>230</v>
      </c>
      <c r="Y1462" t="s">
        <v>225</v>
      </c>
      <c r="Z1462">
        <v>0</v>
      </c>
      <c r="AA1462">
        <v>0</v>
      </c>
      <c r="AB1462">
        <v>0</v>
      </c>
      <c r="AC1462">
        <v>24</v>
      </c>
      <c r="AD1462">
        <v>0</v>
      </c>
      <c r="AE1462">
        <v>0</v>
      </c>
    </row>
    <row r="1463" spans="2:31" x14ac:dyDescent="0.35">
      <c r="B1463" s="83"/>
      <c r="C1463" s="84"/>
      <c r="D1463" s="73"/>
      <c r="E1463" s="73"/>
      <c r="F1463" s="73"/>
      <c r="G1463" s="73"/>
      <c r="H1463" s="73"/>
      <c r="I1463" s="73"/>
      <c r="J1463" s="73"/>
      <c r="K1463" s="73"/>
      <c r="L1463" s="73"/>
      <c r="M1463" s="73"/>
      <c r="N1463" s="73"/>
      <c r="U1463">
        <v>2019</v>
      </c>
      <c r="V1463" s="15">
        <v>43507</v>
      </c>
      <c r="W1463" t="s">
        <v>168</v>
      </c>
      <c r="X1463" t="s">
        <v>230</v>
      </c>
      <c r="Y1463" t="s">
        <v>225</v>
      </c>
      <c r="Z1463">
        <v>0</v>
      </c>
      <c r="AA1463">
        <v>0</v>
      </c>
      <c r="AB1463">
        <v>0</v>
      </c>
      <c r="AC1463">
        <v>24</v>
      </c>
      <c r="AD1463">
        <v>0</v>
      </c>
      <c r="AE1463">
        <v>0</v>
      </c>
    </row>
    <row r="1464" spans="2:31" x14ac:dyDescent="0.35">
      <c r="B1464" s="83"/>
      <c r="C1464" s="84"/>
      <c r="D1464" s="73"/>
      <c r="E1464" s="73"/>
      <c r="F1464" s="73"/>
      <c r="G1464" s="73"/>
      <c r="H1464" s="73"/>
      <c r="I1464" s="73"/>
      <c r="J1464" s="73"/>
      <c r="K1464" s="73"/>
      <c r="L1464" s="73"/>
      <c r="M1464" s="73"/>
      <c r="N1464" s="73"/>
      <c r="U1464">
        <v>2019</v>
      </c>
      <c r="V1464" s="15">
        <v>43508</v>
      </c>
      <c r="W1464" t="s">
        <v>168</v>
      </c>
      <c r="X1464" t="s">
        <v>230</v>
      </c>
      <c r="Y1464" t="s">
        <v>225</v>
      </c>
      <c r="Z1464">
        <v>0</v>
      </c>
      <c r="AA1464">
        <v>0</v>
      </c>
      <c r="AB1464">
        <v>0</v>
      </c>
      <c r="AC1464">
        <v>24</v>
      </c>
      <c r="AD1464">
        <v>0</v>
      </c>
      <c r="AE1464">
        <v>0</v>
      </c>
    </row>
    <row r="1465" spans="2:31" x14ac:dyDescent="0.35">
      <c r="B1465" s="83"/>
      <c r="C1465" s="84"/>
      <c r="D1465" s="73"/>
      <c r="E1465" s="73"/>
      <c r="F1465" s="73"/>
      <c r="G1465" s="73"/>
      <c r="H1465" s="73"/>
      <c r="I1465" s="73"/>
      <c r="J1465" s="73"/>
      <c r="K1465" s="73"/>
      <c r="L1465" s="73"/>
      <c r="M1465" s="73"/>
      <c r="N1465" s="73"/>
      <c r="U1465">
        <v>2019</v>
      </c>
      <c r="V1465" s="15">
        <v>43509</v>
      </c>
      <c r="W1465" t="s">
        <v>168</v>
      </c>
      <c r="X1465" t="s">
        <v>230</v>
      </c>
      <c r="Y1465" t="s">
        <v>225</v>
      </c>
      <c r="Z1465">
        <v>0</v>
      </c>
      <c r="AA1465">
        <v>0</v>
      </c>
      <c r="AB1465">
        <v>0</v>
      </c>
      <c r="AC1465">
        <v>24</v>
      </c>
      <c r="AD1465">
        <v>0</v>
      </c>
      <c r="AE1465">
        <v>0</v>
      </c>
    </row>
    <row r="1466" spans="2:31" x14ac:dyDescent="0.35">
      <c r="B1466" s="83"/>
      <c r="C1466" s="84"/>
      <c r="D1466" s="73"/>
      <c r="E1466" s="73"/>
      <c r="F1466" s="73"/>
      <c r="G1466" s="73"/>
      <c r="H1466" s="73"/>
      <c r="I1466" s="73"/>
      <c r="J1466" s="73"/>
      <c r="K1466" s="73"/>
      <c r="L1466" s="73"/>
      <c r="M1466" s="73"/>
      <c r="N1466" s="73"/>
      <c r="U1466">
        <v>2019</v>
      </c>
      <c r="V1466" s="15">
        <v>43510</v>
      </c>
      <c r="W1466" t="s">
        <v>168</v>
      </c>
      <c r="X1466" t="s">
        <v>230</v>
      </c>
      <c r="Y1466" t="s">
        <v>225</v>
      </c>
      <c r="Z1466">
        <v>0</v>
      </c>
      <c r="AA1466">
        <v>0</v>
      </c>
      <c r="AB1466">
        <v>0</v>
      </c>
      <c r="AC1466">
        <v>24</v>
      </c>
      <c r="AD1466">
        <v>0</v>
      </c>
      <c r="AE1466">
        <v>0</v>
      </c>
    </row>
    <row r="1467" spans="2:31" x14ac:dyDescent="0.35">
      <c r="B1467" s="83"/>
      <c r="C1467" s="84"/>
      <c r="D1467" s="73"/>
      <c r="E1467" s="73"/>
      <c r="F1467" s="73"/>
      <c r="G1467" s="73"/>
      <c r="H1467" s="73"/>
      <c r="I1467" s="73"/>
      <c r="J1467" s="73"/>
      <c r="K1467" s="73"/>
      <c r="L1467" s="73"/>
      <c r="M1467" s="73"/>
      <c r="N1467" s="73"/>
      <c r="U1467">
        <v>2019</v>
      </c>
      <c r="V1467" s="15">
        <v>43511</v>
      </c>
      <c r="W1467" t="s">
        <v>168</v>
      </c>
      <c r="X1467" t="s">
        <v>230</v>
      </c>
      <c r="Y1467" t="s">
        <v>225</v>
      </c>
      <c r="Z1467">
        <v>0</v>
      </c>
      <c r="AA1467">
        <v>0</v>
      </c>
      <c r="AB1467">
        <v>0</v>
      </c>
      <c r="AC1467">
        <v>24</v>
      </c>
      <c r="AD1467">
        <v>0</v>
      </c>
      <c r="AE1467">
        <v>0</v>
      </c>
    </row>
    <row r="1468" spans="2:31" x14ac:dyDescent="0.35">
      <c r="B1468" s="83"/>
      <c r="C1468" s="84"/>
      <c r="D1468" s="73"/>
      <c r="E1468" s="73"/>
      <c r="F1468" s="73"/>
      <c r="G1468" s="73"/>
      <c r="H1468" s="73"/>
      <c r="I1468" s="73"/>
      <c r="J1468" s="73"/>
      <c r="K1468" s="73"/>
      <c r="L1468" s="73"/>
      <c r="M1468" s="73"/>
      <c r="N1468" s="73"/>
      <c r="U1468">
        <v>2019</v>
      </c>
      <c r="V1468" s="15">
        <v>43512</v>
      </c>
      <c r="W1468" t="s">
        <v>168</v>
      </c>
      <c r="X1468" t="s">
        <v>230</v>
      </c>
      <c r="Y1468" t="s">
        <v>225</v>
      </c>
      <c r="Z1468">
        <v>0</v>
      </c>
      <c r="AA1468">
        <v>0</v>
      </c>
      <c r="AB1468">
        <v>0</v>
      </c>
      <c r="AC1468">
        <v>24</v>
      </c>
      <c r="AD1468">
        <v>0</v>
      </c>
      <c r="AE1468">
        <v>0</v>
      </c>
    </row>
    <row r="1469" spans="2:31" x14ac:dyDescent="0.35">
      <c r="B1469" s="83"/>
      <c r="C1469" s="84"/>
      <c r="D1469" s="73"/>
      <c r="E1469" s="73"/>
      <c r="F1469" s="73"/>
      <c r="G1469" s="73"/>
      <c r="H1469" s="73"/>
      <c r="I1469" s="73"/>
      <c r="J1469" s="73"/>
      <c r="K1469" s="73"/>
      <c r="L1469" s="73"/>
      <c r="M1469" s="73"/>
      <c r="N1469" s="73"/>
      <c r="U1469">
        <v>2019</v>
      </c>
      <c r="V1469" s="15">
        <v>43513</v>
      </c>
      <c r="W1469" t="s">
        <v>168</v>
      </c>
      <c r="X1469" t="s">
        <v>230</v>
      </c>
      <c r="Y1469" t="s">
        <v>225</v>
      </c>
      <c r="Z1469">
        <v>0</v>
      </c>
      <c r="AA1469">
        <v>0</v>
      </c>
      <c r="AB1469">
        <v>0</v>
      </c>
      <c r="AC1469">
        <v>24</v>
      </c>
      <c r="AD1469">
        <v>0</v>
      </c>
      <c r="AE1469">
        <v>0</v>
      </c>
    </row>
    <row r="1470" spans="2:31" x14ac:dyDescent="0.35">
      <c r="B1470" s="83"/>
      <c r="C1470" s="84"/>
      <c r="D1470" s="73"/>
      <c r="E1470" s="73"/>
      <c r="F1470" s="73"/>
      <c r="G1470" s="73"/>
      <c r="H1470" s="73"/>
      <c r="I1470" s="73"/>
      <c r="J1470" s="73"/>
      <c r="K1470" s="73"/>
      <c r="L1470" s="73"/>
      <c r="M1470" s="73"/>
      <c r="N1470" s="73"/>
      <c r="U1470">
        <v>2019</v>
      </c>
      <c r="V1470" s="15">
        <v>43514</v>
      </c>
      <c r="W1470" t="s">
        <v>168</v>
      </c>
      <c r="X1470" t="s">
        <v>230</v>
      </c>
      <c r="Y1470" t="s">
        <v>225</v>
      </c>
      <c r="Z1470">
        <v>0</v>
      </c>
      <c r="AA1470">
        <v>0</v>
      </c>
      <c r="AB1470">
        <v>0</v>
      </c>
      <c r="AC1470">
        <v>24</v>
      </c>
      <c r="AD1470">
        <v>0</v>
      </c>
      <c r="AE1470">
        <v>0</v>
      </c>
    </row>
    <row r="1471" spans="2:31" x14ac:dyDescent="0.35">
      <c r="B1471" s="83"/>
      <c r="C1471" s="84"/>
      <c r="D1471" s="73"/>
      <c r="E1471" s="73"/>
      <c r="F1471" s="73"/>
      <c r="G1471" s="73"/>
      <c r="H1471" s="73"/>
      <c r="I1471" s="73"/>
      <c r="J1471" s="73"/>
      <c r="K1471" s="73"/>
      <c r="L1471" s="73"/>
      <c r="M1471" s="73"/>
      <c r="N1471" s="73"/>
      <c r="U1471">
        <v>2019</v>
      </c>
      <c r="V1471" s="15">
        <v>43515</v>
      </c>
      <c r="W1471" t="s">
        <v>168</v>
      </c>
      <c r="X1471" t="s">
        <v>230</v>
      </c>
      <c r="Y1471" t="s">
        <v>225</v>
      </c>
      <c r="Z1471">
        <v>0</v>
      </c>
      <c r="AA1471">
        <v>0</v>
      </c>
      <c r="AB1471">
        <v>0</v>
      </c>
      <c r="AC1471">
        <v>24</v>
      </c>
      <c r="AD1471">
        <v>0</v>
      </c>
      <c r="AE1471">
        <v>0</v>
      </c>
    </row>
    <row r="1472" spans="2:31" x14ac:dyDescent="0.35">
      <c r="B1472" s="83"/>
      <c r="C1472" s="84"/>
      <c r="D1472" s="73"/>
      <c r="E1472" s="73"/>
      <c r="F1472" s="73"/>
      <c r="G1472" s="73"/>
      <c r="H1472" s="73"/>
      <c r="I1472" s="73"/>
      <c r="J1472" s="73"/>
      <c r="K1472" s="73"/>
      <c r="L1472" s="73"/>
      <c r="M1472" s="73"/>
      <c r="N1472" s="73"/>
      <c r="U1472">
        <v>2019</v>
      </c>
      <c r="V1472" s="15">
        <v>43516</v>
      </c>
      <c r="W1472" t="s">
        <v>168</v>
      </c>
      <c r="X1472" t="s">
        <v>230</v>
      </c>
      <c r="Y1472" t="s">
        <v>225</v>
      </c>
      <c r="Z1472">
        <v>0</v>
      </c>
      <c r="AA1472">
        <v>0</v>
      </c>
      <c r="AB1472">
        <v>0</v>
      </c>
      <c r="AC1472">
        <v>24</v>
      </c>
      <c r="AD1472">
        <v>0</v>
      </c>
      <c r="AE1472">
        <v>0</v>
      </c>
    </row>
    <row r="1473" spans="2:31" x14ac:dyDescent="0.35">
      <c r="B1473" s="83"/>
      <c r="C1473" s="84"/>
      <c r="D1473" s="73"/>
      <c r="E1473" s="73"/>
      <c r="F1473" s="73"/>
      <c r="G1473" s="73"/>
      <c r="H1473" s="73"/>
      <c r="I1473" s="73"/>
      <c r="J1473" s="73"/>
      <c r="K1473" s="73"/>
      <c r="L1473" s="73"/>
      <c r="M1473" s="73"/>
      <c r="N1473" s="73"/>
      <c r="U1473">
        <v>2019</v>
      </c>
      <c r="V1473" s="15">
        <v>43517</v>
      </c>
      <c r="W1473" t="s">
        <v>168</v>
      </c>
      <c r="X1473" t="s">
        <v>230</v>
      </c>
      <c r="Y1473" t="s">
        <v>225</v>
      </c>
      <c r="Z1473">
        <v>0</v>
      </c>
      <c r="AA1473">
        <v>0</v>
      </c>
      <c r="AB1473">
        <v>0</v>
      </c>
      <c r="AC1473">
        <v>24</v>
      </c>
      <c r="AD1473">
        <v>0</v>
      </c>
      <c r="AE1473">
        <v>0</v>
      </c>
    </row>
    <row r="1474" spans="2:31" x14ac:dyDescent="0.35">
      <c r="B1474" s="83"/>
      <c r="C1474" s="84"/>
      <c r="D1474" s="73"/>
      <c r="E1474" s="73"/>
      <c r="F1474" s="73"/>
      <c r="G1474" s="73"/>
      <c r="H1474" s="73"/>
      <c r="I1474" s="73"/>
      <c r="J1474" s="73"/>
      <c r="K1474" s="73"/>
      <c r="L1474" s="73"/>
      <c r="M1474" s="73"/>
      <c r="N1474" s="73"/>
      <c r="U1474">
        <v>2019</v>
      </c>
      <c r="V1474" s="15">
        <v>43518</v>
      </c>
      <c r="W1474" t="s">
        <v>168</v>
      </c>
      <c r="X1474" t="s">
        <v>230</v>
      </c>
      <c r="Y1474" t="s">
        <v>225</v>
      </c>
      <c r="Z1474">
        <v>0</v>
      </c>
      <c r="AA1474">
        <v>0</v>
      </c>
      <c r="AB1474">
        <v>0</v>
      </c>
      <c r="AC1474">
        <v>24</v>
      </c>
      <c r="AD1474">
        <v>0</v>
      </c>
      <c r="AE1474">
        <v>0</v>
      </c>
    </row>
    <row r="1475" spans="2:31" x14ac:dyDescent="0.35">
      <c r="B1475" s="83"/>
      <c r="C1475" s="84"/>
      <c r="D1475" s="73"/>
      <c r="E1475" s="73"/>
      <c r="F1475" s="73"/>
      <c r="G1475" s="73"/>
      <c r="H1475" s="73"/>
      <c r="I1475" s="73"/>
      <c r="J1475" s="73"/>
      <c r="K1475" s="73"/>
      <c r="L1475" s="73"/>
      <c r="M1475" s="73"/>
      <c r="N1475" s="73"/>
      <c r="U1475">
        <v>2019</v>
      </c>
      <c r="V1475" s="15">
        <v>43519</v>
      </c>
      <c r="W1475" t="s">
        <v>168</v>
      </c>
      <c r="X1475" t="s">
        <v>230</v>
      </c>
      <c r="Y1475" t="s">
        <v>225</v>
      </c>
      <c r="Z1475">
        <v>0</v>
      </c>
      <c r="AA1475">
        <v>0</v>
      </c>
      <c r="AB1475">
        <v>0</v>
      </c>
      <c r="AC1475">
        <v>24</v>
      </c>
      <c r="AD1475">
        <v>0</v>
      </c>
      <c r="AE1475">
        <v>0</v>
      </c>
    </row>
    <row r="1476" spans="2:31" x14ac:dyDescent="0.35">
      <c r="B1476" s="83"/>
      <c r="C1476" s="84"/>
      <c r="D1476" s="73"/>
      <c r="E1476" s="73"/>
      <c r="F1476" s="73"/>
      <c r="G1476" s="73"/>
      <c r="H1476" s="73"/>
      <c r="I1476" s="73"/>
      <c r="J1476" s="73"/>
      <c r="K1476" s="73"/>
      <c r="L1476" s="73"/>
      <c r="M1476" s="73"/>
      <c r="N1476" s="73"/>
      <c r="U1476">
        <v>2019</v>
      </c>
      <c r="V1476" s="15">
        <v>43520</v>
      </c>
      <c r="W1476" t="s">
        <v>168</v>
      </c>
      <c r="X1476" t="s">
        <v>230</v>
      </c>
      <c r="Y1476" t="s">
        <v>225</v>
      </c>
      <c r="Z1476">
        <v>0</v>
      </c>
      <c r="AA1476">
        <v>0</v>
      </c>
      <c r="AB1476">
        <v>0</v>
      </c>
      <c r="AC1476">
        <v>24</v>
      </c>
      <c r="AD1476">
        <v>0</v>
      </c>
      <c r="AE1476">
        <v>0</v>
      </c>
    </row>
    <row r="1477" spans="2:31" x14ac:dyDescent="0.35">
      <c r="B1477" s="83"/>
      <c r="C1477" s="84"/>
      <c r="D1477" s="73"/>
      <c r="E1477" s="73"/>
      <c r="F1477" s="73"/>
      <c r="G1477" s="73"/>
      <c r="H1477" s="73"/>
      <c r="I1477" s="73"/>
      <c r="J1477" s="73"/>
      <c r="K1477" s="73"/>
      <c r="L1477" s="73"/>
      <c r="M1477" s="73"/>
      <c r="N1477" s="73"/>
      <c r="U1477">
        <v>2019</v>
      </c>
      <c r="V1477" s="15">
        <v>43521</v>
      </c>
      <c r="W1477" t="s">
        <v>168</v>
      </c>
      <c r="X1477" t="s">
        <v>230</v>
      </c>
      <c r="Y1477" t="s">
        <v>225</v>
      </c>
      <c r="Z1477">
        <v>0</v>
      </c>
      <c r="AA1477">
        <v>0</v>
      </c>
      <c r="AB1477">
        <v>0</v>
      </c>
      <c r="AC1477">
        <v>24</v>
      </c>
      <c r="AD1477">
        <v>0</v>
      </c>
      <c r="AE1477">
        <v>0</v>
      </c>
    </row>
    <row r="1478" spans="2:31" x14ac:dyDescent="0.35">
      <c r="B1478" s="83"/>
      <c r="C1478" s="84"/>
      <c r="D1478" s="73"/>
      <c r="E1478" s="73"/>
      <c r="F1478" s="73"/>
      <c r="G1478" s="73"/>
      <c r="H1478" s="73"/>
      <c r="I1478" s="73"/>
      <c r="J1478" s="73"/>
      <c r="K1478" s="73"/>
      <c r="L1478" s="73"/>
      <c r="M1478" s="73"/>
      <c r="N1478" s="73"/>
      <c r="U1478">
        <v>2019</v>
      </c>
      <c r="V1478" s="15">
        <v>43522</v>
      </c>
      <c r="W1478" t="s">
        <v>168</v>
      </c>
      <c r="X1478" t="s">
        <v>230</v>
      </c>
      <c r="Y1478" t="s">
        <v>225</v>
      </c>
      <c r="Z1478">
        <v>0</v>
      </c>
      <c r="AA1478">
        <v>0</v>
      </c>
      <c r="AB1478">
        <v>0</v>
      </c>
      <c r="AC1478">
        <v>24</v>
      </c>
      <c r="AD1478">
        <v>0</v>
      </c>
      <c r="AE1478">
        <v>0</v>
      </c>
    </row>
    <row r="1479" spans="2:31" x14ac:dyDescent="0.35">
      <c r="B1479" s="83"/>
      <c r="C1479" s="84"/>
      <c r="D1479" s="73"/>
      <c r="E1479" s="73"/>
      <c r="F1479" s="73"/>
      <c r="G1479" s="73"/>
      <c r="H1479" s="73"/>
      <c r="I1479" s="73"/>
      <c r="J1479" s="73"/>
      <c r="K1479" s="73"/>
      <c r="L1479" s="73"/>
      <c r="M1479" s="73"/>
      <c r="N1479" s="73"/>
      <c r="U1479">
        <v>2019</v>
      </c>
      <c r="V1479" s="15">
        <v>43523</v>
      </c>
      <c r="W1479" t="s">
        <v>168</v>
      </c>
      <c r="X1479" t="s">
        <v>230</v>
      </c>
      <c r="Y1479" t="s">
        <v>225</v>
      </c>
      <c r="Z1479">
        <v>0</v>
      </c>
      <c r="AA1479">
        <v>0</v>
      </c>
      <c r="AB1479">
        <v>0</v>
      </c>
      <c r="AC1479">
        <v>24</v>
      </c>
      <c r="AD1479">
        <v>0</v>
      </c>
      <c r="AE1479">
        <v>0</v>
      </c>
    </row>
    <row r="1480" spans="2:31" x14ac:dyDescent="0.35">
      <c r="B1480" s="83"/>
      <c r="C1480" s="84"/>
      <c r="D1480" s="73"/>
      <c r="E1480" s="73"/>
      <c r="F1480" s="73"/>
      <c r="G1480" s="73"/>
      <c r="H1480" s="73"/>
      <c r="I1480" s="73"/>
      <c r="J1480" s="73"/>
      <c r="K1480" s="73"/>
      <c r="L1480" s="73"/>
      <c r="M1480" s="73"/>
      <c r="N1480" s="73"/>
      <c r="U1480">
        <v>2019</v>
      </c>
      <c r="V1480" s="15">
        <v>43524</v>
      </c>
      <c r="W1480" t="s">
        <v>168</v>
      </c>
      <c r="X1480" t="s">
        <v>230</v>
      </c>
      <c r="Y1480" t="s">
        <v>225</v>
      </c>
      <c r="Z1480">
        <v>0</v>
      </c>
      <c r="AA1480">
        <v>0</v>
      </c>
      <c r="AB1480">
        <v>0</v>
      </c>
      <c r="AC1480">
        <v>24</v>
      </c>
      <c r="AD1480">
        <v>0</v>
      </c>
      <c r="AE1480">
        <v>0</v>
      </c>
    </row>
    <row r="1481" spans="2:31" x14ac:dyDescent="0.35">
      <c r="B1481" s="83"/>
      <c r="C1481" s="84"/>
      <c r="D1481" s="73"/>
      <c r="E1481" s="73"/>
      <c r="F1481" s="73"/>
      <c r="G1481" s="73"/>
      <c r="H1481" s="73"/>
      <c r="I1481" s="73"/>
      <c r="J1481" s="73"/>
      <c r="K1481" s="73"/>
      <c r="L1481" s="73"/>
      <c r="M1481" s="73"/>
      <c r="N1481" s="73"/>
      <c r="U1481">
        <v>2019</v>
      </c>
      <c r="V1481" s="15">
        <v>43525</v>
      </c>
      <c r="W1481" t="s">
        <v>169</v>
      </c>
      <c r="X1481" t="s">
        <v>230</v>
      </c>
      <c r="Y1481" t="s">
        <v>225</v>
      </c>
      <c r="Z1481">
        <v>0</v>
      </c>
      <c r="AA1481">
        <v>0</v>
      </c>
      <c r="AB1481">
        <v>0</v>
      </c>
      <c r="AC1481">
        <v>24</v>
      </c>
      <c r="AD1481">
        <v>0</v>
      </c>
      <c r="AE1481">
        <v>0</v>
      </c>
    </row>
    <row r="1482" spans="2:31" x14ac:dyDescent="0.35">
      <c r="B1482" s="83"/>
      <c r="C1482" s="84"/>
      <c r="D1482" s="73"/>
      <c r="E1482" s="73"/>
      <c r="F1482" s="73"/>
      <c r="G1482" s="73"/>
      <c r="H1482" s="73"/>
      <c r="I1482" s="73"/>
      <c r="J1482" s="73"/>
      <c r="K1482" s="73"/>
      <c r="L1482" s="73"/>
      <c r="M1482" s="73"/>
      <c r="N1482" s="73"/>
      <c r="U1482">
        <v>2019</v>
      </c>
      <c r="V1482" s="15">
        <v>43526</v>
      </c>
      <c r="W1482" t="s">
        <v>169</v>
      </c>
      <c r="X1482" t="s">
        <v>230</v>
      </c>
      <c r="Y1482" t="s">
        <v>225</v>
      </c>
      <c r="Z1482">
        <v>0</v>
      </c>
      <c r="AA1482">
        <v>0</v>
      </c>
      <c r="AB1482">
        <v>0</v>
      </c>
      <c r="AC1482">
        <v>24</v>
      </c>
      <c r="AD1482">
        <v>0</v>
      </c>
      <c r="AE1482">
        <v>0</v>
      </c>
    </row>
    <row r="1483" spans="2:31" x14ac:dyDescent="0.35">
      <c r="B1483" s="83"/>
      <c r="C1483" s="84"/>
      <c r="D1483" s="73"/>
      <c r="E1483" s="73"/>
      <c r="F1483" s="73"/>
      <c r="G1483" s="73"/>
      <c r="H1483" s="73"/>
      <c r="I1483" s="73"/>
      <c r="J1483" s="73"/>
      <c r="K1483" s="73"/>
      <c r="L1483" s="73"/>
      <c r="M1483" s="73"/>
      <c r="N1483" s="73"/>
      <c r="U1483">
        <v>2019</v>
      </c>
      <c r="V1483" s="15">
        <v>43527</v>
      </c>
      <c r="W1483" t="s">
        <v>169</v>
      </c>
      <c r="X1483" t="s">
        <v>230</v>
      </c>
      <c r="Y1483" t="s">
        <v>225</v>
      </c>
      <c r="Z1483">
        <v>0</v>
      </c>
      <c r="AA1483">
        <v>0</v>
      </c>
      <c r="AB1483">
        <v>0</v>
      </c>
      <c r="AC1483">
        <v>24</v>
      </c>
      <c r="AD1483">
        <v>0</v>
      </c>
      <c r="AE1483">
        <v>0</v>
      </c>
    </row>
    <row r="1484" spans="2:31" x14ac:dyDescent="0.35">
      <c r="B1484" s="83"/>
      <c r="C1484" s="84"/>
      <c r="D1484" s="73"/>
      <c r="E1484" s="73"/>
      <c r="F1484" s="73"/>
      <c r="G1484" s="73"/>
      <c r="H1484" s="73"/>
      <c r="I1484" s="73"/>
      <c r="J1484" s="73"/>
      <c r="K1484" s="73"/>
      <c r="L1484" s="73"/>
      <c r="M1484" s="73"/>
      <c r="N1484" s="73"/>
      <c r="U1484">
        <v>2019</v>
      </c>
      <c r="V1484" s="15">
        <v>43528</v>
      </c>
      <c r="W1484" t="s">
        <v>169</v>
      </c>
      <c r="X1484" t="s">
        <v>230</v>
      </c>
      <c r="Y1484" t="s">
        <v>225</v>
      </c>
      <c r="Z1484">
        <v>0</v>
      </c>
      <c r="AA1484">
        <v>0</v>
      </c>
      <c r="AB1484">
        <v>0</v>
      </c>
      <c r="AC1484">
        <v>24</v>
      </c>
      <c r="AD1484">
        <v>0</v>
      </c>
      <c r="AE1484">
        <v>0</v>
      </c>
    </row>
    <row r="1485" spans="2:31" x14ac:dyDescent="0.35">
      <c r="B1485" s="83"/>
      <c r="C1485" s="84"/>
      <c r="D1485" s="73"/>
      <c r="E1485" s="73"/>
      <c r="F1485" s="73"/>
      <c r="G1485" s="73"/>
      <c r="H1485" s="73"/>
      <c r="I1485" s="73"/>
      <c r="J1485" s="73"/>
      <c r="K1485" s="73"/>
      <c r="L1485" s="73"/>
      <c r="M1485" s="73"/>
      <c r="N1485" s="73"/>
      <c r="U1485">
        <v>2019</v>
      </c>
      <c r="V1485" s="15">
        <v>43529</v>
      </c>
      <c r="W1485" t="s">
        <v>169</v>
      </c>
      <c r="X1485" t="s">
        <v>230</v>
      </c>
      <c r="Y1485" t="s">
        <v>225</v>
      </c>
      <c r="Z1485">
        <v>0</v>
      </c>
      <c r="AA1485">
        <v>0</v>
      </c>
      <c r="AB1485">
        <v>0</v>
      </c>
      <c r="AC1485">
        <v>24</v>
      </c>
      <c r="AD1485">
        <v>0</v>
      </c>
      <c r="AE1485">
        <v>0</v>
      </c>
    </row>
    <row r="1486" spans="2:31" x14ac:dyDescent="0.35">
      <c r="B1486" s="83"/>
      <c r="C1486" s="84"/>
      <c r="D1486" s="73"/>
      <c r="E1486" s="73"/>
      <c r="F1486" s="73"/>
      <c r="G1486" s="73"/>
      <c r="H1486" s="73"/>
      <c r="I1486" s="73"/>
      <c r="J1486" s="73"/>
      <c r="K1486" s="73"/>
      <c r="L1486" s="73"/>
      <c r="M1486" s="73"/>
      <c r="N1486" s="73"/>
      <c r="U1486">
        <v>2019</v>
      </c>
      <c r="V1486" s="15">
        <v>43530</v>
      </c>
      <c r="W1486" t="s">
        <v>169</v>
      </c>
      <c r="X1486" t="s">
        <v>230</v>
      </c>
      <c r="Y1486" t="s">
        <v>225</v>
      </c>
      <c r="Z1486">
        <v>0</v>
      </c>
      <c r="AA1486">
        <v>0</v>
      </c>
      <c r="AB1486">
        <v>0</v>
      </c>
      <c r="AC1486">
        <v>24</v>
      </c>
      <c r="AD1486">
        <v>0</v>
      </c>
      <c r="AE1486">
        <v>0</v>
      </c>
    </row>
    <row r="1487" spans="2:31" x14ac:dyDescent="0.35">
      <c r="B1487" s="83"/>
      <c r="C1487" s="84"/>
      <c r="D1487" s="73"/>
      <c r="E1487" s="73"/>
      <c r="F1487" s="73"/>
      <c r="G1487" s="73"/>
      <c r="H1487" s="73"/>
      <c r="I1487" s="73"/>
      <c r="J1487" s="73"/>
      <c r="K1487" s="73"/>
      <c r="L1487" s="73"/>
      <c r="M1487" s="73"/>
      <c r="N1487" s="73"/>
      <c r="U1487">
        <v>2019</v>
      </c>
      <c r="V1487" s="15">
        <v>43531</v>
      </c>
      <c r="W1487" t="s">
        <v>169</v>
      </c>
      <c r="X1487" t="s">
        <v>230</v>
      </c>
      <c r="Y1487" t="s">
        <v>225</v>
      </c>
      <c r="Z1487">
        <v>0</v>
      </c>
      <c r="AA1487">
        <v>0</v>
      </c>
      <c r="AB1487">
        <v>0</v>
      </c>
      <c r="AC1487">
        <v>24</v>
      </c>
      <c r="AD1487">
        <v>0</v>
      </c>
      <c r="AE1487">
        <v>0</v>
      </c>
    </row>
    <row r="1488" spans="2:31" x14ac:dyDescent="0.35">
      <c r="B1488" s="83"/>
      <c r="C1488" s="84"/>
      <c r="D1488" s="73"/>
      <c r="E1488" s="73"/>
      <c r="F1488" s="73"/>
      <c r="G1488" s="73"/>
      <c r="H1488" s="73"/>
      <c r="I1488" s="73"/>
      <c r="J1488" s="73"/>
      <c r="K1488" s="73"/>
      <c r="L1488" s="73"/>
      <c r="M1488" s="73"/>
      <c r="N1488" s="73"/>
      <c r="U1488">
        <v>2019</v>
      </c>
      <c r="V1488" s="15">
        <v>43532</v>
      </c>
      <c r="W1488" t="s">
        <v>169</v>
      </c>
      <c r="X1488" t="s">
        <v>230</v>
      </c>
      <c r="Y1488" t="s">
        <v>225</v>
      </c>
      <c r="Z1488">
        <v>0</v>
      </c>
      <c r="AA1488">
        <v>0</v>
      </c>
      <c r="AB1488">
        <v>0</v>
      </c>
      <c r="AC1488">
        <v>24</v>
      </c>
      <c r="AD1488">
        <v>0</v>
      </c>
      <c r="AE1488">
        <v>0</v>
      </c>
    </row>
    <row r="1489" spans="2:31" x14ac:dyDescent="0.35">
      <c r="B1489" s="83"/>
      <c r="C1489" s="84"/>
      <c r="D1489" s="73"/>
      <c r="E1489" s="73"/>
      <c r="F1489" s="73"/>
      <c r="G1489" s="73"/>
      <c r="H1489" s="73"/>
      <c r="I1489" s="73"/>
      <c r="J1489" s="73"/>
      <c r="K1489" s="73"/>
      <c r="L1489" s="73"/>
      <c r="M1489" s="73"/>
      <c r="N1489" s="73"/>
      <c r="U1489">
        <v>2019</v>
      </c>
      <c r="V1489" s="15">
        <v>43533</v>
      </c>
      <c r="W1489" t="s">
        <v>169</v>
      </c>
      <c r="X1489" t="s">
        <v>230</v>
      </c>
      <c r="Y1489" t="s">
        <v>225</v>
      </c>
      <c r="Z1489">
        <v>0</v>
      </c>
      <c r="AA1489">
        <v>0</v>
      </c>
      <c r="AB1489">
        <v>0</v>
      </c>
      <c r="AC1489">
        <v>24</v>
      </c>
      <c r="AD1489">
        <v>0</v>
      </c>
      <c r="AE1489">
        <v>0</v>
      </c>
    </row>
    <row r="1490" spans="2:31" x14ac:dyDescent="0.35">
      <c r="B1490" s="83"/>
      <c r="C1490" s="84"/>
      <c r="D1490" s="73"/>
      <c r="E1490" s="73"/>
      <c r="F1490" s="73"/>
      <c r="G1490" s="73"/>
      <c r="H1490" s="73"/>
      <c r="I1490" s="73"/>
      <c r="J1490" s="73"/>
      <c r="K1490" s="73"/>
      <c r="L1490" s="73"/>
      <c r="M1490" s="73"/>
      <c r="N1490" s="73"/>
      <c r="U1490">
        <v>2019</v>
      </c>
      <c r="V1490" s="15">
        <v>43534</v>
      </c>
      <c r="W1490" t="s">
        <v>169</v>
      </c>
      <c r="X1490" t="s">
        <v>230</v>
      </c>
      <c r="Y1490" t="s">
        <v>225</v>
      </c>
      <c r="Z1490">
        <v>0</v>
      </c>
      <c r="AA1490">
        <v>0</v>
      </c>
      <c r="AB1490">
        <v>0</v>
      </c>
      <c r="AC1490">
        <v>23</v>
      </c>
      <c r="AD1490">
        <v>0</v>
      </c>
      <c r="AE1490">
        <v>0</v>
      </c>
    </row>
    <row r="1491" spans="2:31" x14ac:dyDescent="0.35">
      <c r="B1491" s="83"/>
      <c r="C1491" s="84"/>
      <c r="D1491" s="73"/>
      <c r="E1491" s="73"/>
      <c r="F1491" s="73"/>
      <c r="G1491" s="73"/>
      <c r="H1491" s="73"/>
      <c r="I1491" s="73"/>
      <c r="J1491" s="73"/>
      <c r="K1491" s="73"/>
      <c r="L1491" s="73"/>
      <c r="M1491" s="73"/>
      <c r="N1491" s="73"/>
      <c r="U1491">
        <v>2019</v>
      </c>
      <c r="V1491" s="15">
        <v>43535</v>
      </c>
      <c r="W1491" t="s">
        <v>169</v>
      </c>
      <c r="X1491" t="s">
        <v>230</v>
      </c>
      <c r="Y1491" t="s">
        <v>225</v>
      </c>
      <c r="Z1491">
        <v>0</v>
      </c>
      <c r="AA1491">
        <v>0</v>
      </c>
      <c r="AB1491">
        <v>0</v>
      </c>
      <c r="AC1491">
        <v>24</v>
      </c>
      <c r="AD1491">
        <v>0</v>
      </c>
      <c r="AE1491">
        <v>0</v>
      </c>
    </row>
    <row r="1492" spans="2:31" x14ac:dyDescent="0.35">
      <c r="B1492" s="83"/>
      <c r="C1492" s="84"/>
      <c r="D1492" s="73"/>
      <c r="E1492" s="73"/>
      <c r="F1492" s="73"/>
      <c r="G1492" s="73"/>
      <c r="H1492" s="73"/>
      <c r="I1492" s="73"/>
      <c r="J1492" s="73"/>
      <c r="K1492" s="73"/>
      <c r="L1492" s="73"/>
      <c r="M1492" s="73"/>
      <c r="N1492" s="73"/>
      <c r="U1492">
        <v>2019</v>
      </c>
      <c r="V1492" s="15">
        <v>43536</v>
      </c>
      <c r="W1492" t="s">
        <v>169</v>
      </c>
      <c r="X1492" t="s">
        <v>230</v>
      </c>
      <c r="Y1492" t="s">
        <v>225</v>
      </c>
      <c r="Z1492">
        <v>0</v>
      </c>
      <c r="AA1492">
        <v>0</v>
      </c>
      <c r="AB1492">
        <v>0</v>
      </c>
      <c r="AC1492">
        <v>24</v>
      </c>
      <c r="AD1492">
        <v>0</v>
      </c>
      <c r="AE1492">
        <v>0</v>
      </c>
    </row>
    <row r="1493" spans="2:31" x14ac:dyDescent="0.35">
      <c r="B1493" s="83"/>
      <c r="C1493" s="84"/>
      <c r="D1493" s="73"/>
      <c r="E1493" s="73"/>
      <c r="F1493" s="73"/>
      <c r="G1493" s="73"/>
      <c r="H1493" s="73"/>
      <c r="I1493" s="73"/>
      <c r="J1493" s="73"/>
      <c r="K1493" s="73"/>
      <c r="L1493" s="73"/>
      <c r="M1493" s="73"/>
      <c r="N1493" s="73"/>
      <c r="U1493">
        <v>2019</v>
      </c>
      <c r="V1493" s="15">
        <v>43537</v>
      </c>
      <c r="W1493" t="s">
        <v>169</v>
      </c>
      <c r="X1493" t="s">
        <v>230</v>
      </c>
      <c r="Y1493" t="s">
        <v>225</v>
      </c>
      <c r="Z1493">
        <v>0</v>
      </c>
      <c r="AA1493">
        <v>0</v>
      </c>
      <c r="AB1493">
        <v>0</v>
      </c>
      <c r="AC1493">
        <v>24</v>
      </c>
      <c r="AD1493">
        <v>0</v>
      </c>
      <c r="AE1493">
        <v>0</v>
      </c>
    </row>
    <row r="1494" spans="2:31" x14ac:dyDescent="0.35">
      <c r="B1494" s="83"/>
      <c r="C1494" s="84"/>
      <c r="D1494" s="73"/>
      <c r="E1494" s="73"/>
      <c r="F1494" s="73"/>
      <c r="G1494" s="73"/>
      <c r="H1494" s="73"/>
      <c r="I1494" s="73"/>
      <c r="J1494" s="73"/>
      <c r="K1494" s="73"/>
      <c r="L1494" s="73"/>
      <c r="M1494" s="73"/>
      <c r="N1494" s="73"/>
      <c r="U1494">
        <v>2019</v>
      </c>
      <c r="V1494" s="15">
        <v>43538</v>
      </c>
      <c r="W1494" t="s">
        <v>169</v>
      </c>
      <c r="X1494" t="s">
        <v>230</v>
      </c>
      <c r="Y1494" t="s">
        <v>225</v>
      </c>
      <c r="Z1494">
        <v>0</v>
      </c>
      <c r="AA1494">
        <v>0</v>
      </c>
      <c r="AB1494">
        <v>0</v>
      </c>
      <c r="AC1494">
        <v>24</v>
      </c>
      <c r="AD1494">
        <v>0</v>
      </c>
      <c r="AE1494">
        <v>0</v>
      </c>
    </row>
    <row r="1495" spans="2:31" x14ac:dyDescent="0.35">
      <c r="B1495" s="83"/>
      <c r="C1495" s="84"/>
      <c r="D1495" s="73"/>
      <c r="E1495" s="73"/>
      <c r="F1495" s="73"/>
      <c r="G1495" s="73"/>
      <c r="H1495" s="73"/>
      <c r="I1495" s="73"/>
      <c r="J1495" s="73"/>
      <c r="K1495" s="73"/>
      <c r="L1495" s="73"/>
      <c r="M1495" s="73"/>
      <c r="N1495" s="73"/>
      <c r="U1495">
        <v>2019</v>
      </c>
      <c r="V1495" s="15">
        <v>43539</v>
      </c>
      <c r="W1495" t="s">
        <v>169</v>
      </c>
      <c r="X1495" t="s">
        <v>230</v>
      </c>
      <c r="Y1495" t="s">
        <v>225</v>
      </c>
      <c r="Z1495">
        <v>0</v>
      </c>
      <c r="AA1495">
        <v>0</v>
      </c>
      <c r="AB1495">
        <v>0</v>
      </c>
      <c r="AC1495">
        <v>24</v>
      </c>
      <c r="AD1495">
        <v>0</v>
      </c>
      <c r="AE1495">
        <v>0</v>
      </c>
    </row>
    <row r="1496" spans="2:31" x14ac:dyDescent="0.35">
      <c r="B1496" s="83"/>
      <c r="C1496" s="84"/>
      <c r="D1496" s="73"/>
      <c r="E1496" s="73"/>
      <c r="F1496" s="73"/>
      <c r="G1496" s="73"/>
      <c r="H1496" s="73"/>
      <c r="I1496" s="73"/>
      <c r="J1496" s="73"/>
      <c r="K1496" s="73"/>
      <c r="L1496" s="73"/>
      <c r="M1496" s="73"/>
      <c r="N1496" s="73"/>
      <c r="U1496">
        <v>2019</v>
      </c>
      <c r="V1496" s="15">
        <v>43540</v>
      </c>
      <c r="W1496" t="s">
        <v>169</v>
      </c>
      <c r="X1496" t="s">
        <v>230</v>
      </c>
      <c r="Y1496" t="s">
        <v>225</v>
      </c>
      <c r="Z1496">
        <v>0</v>
      </c>
      <c r="AA1496">
        <v>0</v>
      </c>
      <c r="AB1496">
        <v>0</v>
      </c>
      <c r="AC1496">
        <v>24</v>
      </c>
      <c r="AD1496">
        <v>0</v>
      </c>
      <c r="AE1496">
        <v>0</v>
      </c>
    </row>
    <row r="1497" spans="2:31" x14ac:dyDescent="0.35">
      <c r="B1497" s="83"/>
      <c r="C1497" s="84"/>
      <c r="D1497" s="73"/>
      <c r="E1497" s="73"/>
      <c r="F1497" s="73"/>
      <c r="G1497" s="73"/>
      <c r="H1497" s="73"/>
      <c r="I1497" s="73"/>
      <c r="J1497" s="73"/>
      <c r="K1497" s="73"/>
      <c r="L1497" s="73"/>
      <c r="M1497" s="73"/>
      <c r="N1497" s="73"/>
      <c r="U1497">
        <v>2019</v>
      </c>
      <c r="V1497" s="15">
        <v>43541</v>
      </c>
      <c r="W1497" t="s">
        <v>169</v>
      </c>
      <c r="X1497" t="s">
        <v>230</v>
      </c>
      <c r="Y1497" t="s">
        <v>225</v>
      </c>
      <c r="Z1497">
        <v>0</v>
      </c>
      <c r="AA1497">
        <v>0</v>
      </c>
      <c r="AB1497">
        <v>0</v>
      </c>
      <c r="AC1497">
        <v>24</v>
      </c>
      <c r="AD1497">
        <v>0</v>
      </c>
      <c r="AE1497">
        <v>0</v>
      </c>
    </row>
    <row r="1498" spans="2:31" x14ac:dyDescent="0.35">
      <c r="B1498" s="83"/>
      <c r="C1498" s="84"/>
      <c r="D1498" s="73"/>
      <c r="E1498" s="73"/>
      <c r="F1498" s="73"/>
      <c r="G1498" s="73"/>
      <c r="H1498" s="73"/>
      <c r="I1498" s="73"/>
      <c r="J1498" s="73"/>
      <c r="K1498" s="73"/>
      <c r="L1498" s="73"/>
      <c r="M1498" s="73"/>
      <c r="N1498" s="73"/>
      <c r="U1498">
        <v>2019</v>
      </c>
      <c r="V1498" s="15">
        <v>43542</v>
      </c>
      <c r="W1498" t="s">
        <v>169</v>
      </c>
      <c r="X1498" t="s">
        <v>230</v>
      </c>
      <c r="Y1498" t="s">
        <v>225</v>
      </c>
      <c r="Z1498">
        <v>0</v>
      </c>
      <c r="AA1498">
        <v>0</v>
      </c>
      <c r="AB1498">
        <v>0</v>
      </c>
      <c r="AC1498">
        <v>24</v>
      </c>
      <c r="AD1498">
        <v>0</v>
      </c>
      <c r="AE1498">
        <v>0</v>
      </c>
    </row>
    <row r="1499" spans="2:31" x14ac:dyDescent="0.35">
      <c r="B1499" s="83"/>
      <c r="C1499" s="84"/>
      <c r="D1499" s="73"/>
      <c r="E1499" s="73"/>
      <c r="F1499" s="73"/>
      <c r="G1499" s="73"/>
      <c r="H1499" s="73"/>
      <c r="I1499" s="73"/>
      <c r="J1499" s="73"/>
      <c r="K1499" s="73"/>
      <c r="L1499" s="73"/>
      <c r="M1499" s="73"/>
      <c r="N1499" s="73"/>
      <c r="U1499">
        <v>2019</v>
      </c>
      <c r="V1499" s="15">
        <v>43543</v>
      </c>
      <c r="W1499" t="s">
        <v>169</v>
      </c>
      <c r="X1499" t="s">
        <v>230</v>
      </c>
      <c r="Y1499" t="s">
        <v>225</v>
      </c>
      <c r="Z1499">
        <v>0</v>
      </c>
      <c r="AA1499">
        <v>0</v>
      </c>
      <c r="AB1499">
        <v>0</v>
      </c>
      <c r="AC1499">
        <v>24</v>
      </c>
      <c r="AD1499">
        <v>0</v>
      </c>
      <c r="AE1499">
        <v>0</v>
      </c>
    </row>
    <row r="1500" spans="2:31" x14ac:dyDescent="0.35">
      <c r="B1500" s="83"/>
      <c r="C1500" s="84"/>
      <c r="D1500" s="73"/>
      <c r="E1500" s="73"/>
      <c r="F1500" s="73"/>
      <c r="G1500" s="73"/>
      <c r="H1500" s="73"/>
      <c r="I1500" s="73"/>
      <c r="J1500" s="73"/>
      <c r="K1500" s="73"/>
      <c r="L1500" s="73"/>
      <c r="M1500" s="73"/>
      <c r="N1500" s="73"/>
      <c r="U1500">
        <v>2019</v>
      </c>
      <c r="V1500" s="15">
        <v>43544</v>
      </c>
      <c r="W1500" t="s">
        <v>169</v>
      </c>
      <c r="X1500" t="s">
        <v>230</v>
      </c>
      <c r="Y1500" t="s">
        <v>225</v>
      </c>
      <c r="Z1500">
        <v>0</v>
      </c>
      <c r="AA1500">
        <v>0</v>
      </c>
      <c r="AB1500">
        <v>0</v>
      </c>
      <c r="AC1500">
        <v>24</v>
      </c>
      <c r="AD1500">
        <v>0</v>
      </c>
      <c r="AE1500">
        <v>0</v>
      </c>
    </row>
    <row r="1501" spans="2:31" x14ac:dyDescent="0.35">
      <c r="B1501" s="83"/>
      <c r="C1501" s="84"/>
      <c r="D1501" s="73"/>
      <c r="E1501" s="73"/>
      <c r="F1501" s="73"/>
      <c r="G1501" s="73"/>
      <c r="H1501" s="73"/>
      <c r="I1501" s="73"/>
      <c r="J1501" s="73"/>
      <c r="K1501" s="73"/>
      <c r="L1501" s="73"/>
      <c r="M1501" s="73"/>
      <c r="N1501" s="73"/>
      <c r="U1501">
        <v>2019</v>
      </c>
      <c r="V1501" s="15">
        <v>43545</v>
      </c>
      <c r="W1501" t="s">
        <v>169</v>
      </c>
      <c r="X1501" t="s">
        <v>230</v>
      </c>
      <c r="Y1501" t="s">
        <v>225</v>
      </c>
      <c r="Z1501">
        <v>0</v>
      </c>
      <c r="AA1501">
        <v>0</v>
      </c>
      <c r="AB1501">
        <v>0</v>
      </c>
      <c r="AC1501">
        <v>24</v>
      </c>
      <c r="AD1501">
        <v>0</v>
      </c>
      <c r="AE1501">
        <v>0</v>
      </c>
    </row>
    <row r="1502" spans="2:31" x14ac:dyDescent="0.35">
      <c r="B1502" s="83"/>
      <c r="C1502" s="84"/>
      <c r="D1502" s="73"/>
      <c r="E1502" s="73"/>
      <c r="F1502" s="73"/>
      <c r="G1502" s="73"/>
      <c r="H1502" s="73"/>
      <c r="I1502" s="73"/>
      <c r="J1502" s="73"/>
      <c r="K1502" s="73"/>
      <c r="L1502" s="73"/>
      <c r="M1502" s="73"/>
      <c r="N1502" s="73"/>
      <c r="U1502">
        <v>2019</v>
      </c>
      <c r="V1502" s="15">
        <v>43546</v>
      </c>
      <c r="W1502" t="s">
        <v>169</v>
      </c>
      <c r="X1502" t="s">
        <v>230</v>
      </c>
      <c r="Y1502" t="s">
        <v>225</v>
      </c>
      <c r="Z1502">
        <v>11.81</v>
      </c>
      <c r="AA1502">
        <v>13.05</v>
      </c>
      <c r="AB1502">
        <v>1.24</v>
      </c>
      <c r="AC1502">
        <v>24</v>
      </c>
      <c r="AD1502">
        <v>492.08333333333331</v>
      </c>
      <c r="AE1502">
        <v>13050</v>
      </c>
    </row>
    <row r="1503" spans="2:31" x14ac:dyDescent="0.35">
      <c r="B1503" s="83"/>
      <c r="C1503" s="84"/>
      <c r="D1503" s="73"/>
      <c r="E1503" s="73"/>
      <c r="F1503" s="73"/>
      <c r="G1503" s="73"/>
      <c r="H1503" s="73"/>
      <c r="I1503" s="73"/>
      <c r="J1503" s="73"/>
      <c r="K1503" s="73"/>
      <c r="L1503" s="73"/>
      <c r="M1503" s="73"/>
      <c r="N1503" s="73"/>
      <c r="U1503">
        <v>2019</v>
      </c>
      <c r="V1503" s="15">
        <v>43547</v>
      </c>
      <c r="W1503" t="s">
        <v>169</v>
      </c>
      <c r="X1503" t="s">
        <v>230</v>
      </c>
      <c r="Y1503" t="s">
        <v>225</v>
      </c>
      <c r="Z1503">
        <v>32.21</v>
      </c>
      <c r="AA1503">
        <v>35.58</v>
      </c>
      <c r="AB1503">
        <v>3.37</v>
      </c>
      <c r="AC1503">
        <v>24</v>
      </c>
      <c r="AD1503">
        <v>1342.0833333333333</v>
      </c>
      <c r="AE1503">
        <v>35580</v>
      </c>
    </row>
    <row r="1504" spans="2:31" x14ac:dyDescent="0.35">
      <c r="B1504" s="83"/>
      <c r="C1504" s="84"/>
      <c r="D1504" s="73"/>
      <c r="E1504" s="73"/>
      <c r="F1504" s="73"/>
      <c r="G1504" s="73"/>
      <c r="H1504" s="73"/>
      <c r="I1504" s="73"/>
      <c r="J1504" s="73"/>
      <c r="K1504" s="73"/>
      <c r="L1504" s="73"/>
      <c r="M1504" s="73"/>
      <c r="N1504" s="73"/>
      <c r="U1504">
        <v>2019</v>
      </c>
      <c r="V1504" s="15">
        <v>43548</v>
      </c>
      <c r="W1504" t="s">
        <v>169</v>
      </c>
      <c r="X1504" t="s">
        <v>230</v>
      </c>
      <c r="Y1504" t="s">
        <v>225</v>
      </c>
      <c r="Z1504">
        <v>51.08</v>
      </c>
      <c r="AA1504">
        <v>56.43</v>
      </c>
      <c r="AB1504">
        <v>5.35</v>
      </c>
      <c r="AC1504">
        <v>24</v>
      </c>
      <c r="AD1504">
        <v>2128.3333333333335</v>
      </c>
      <c r="AE1504">
        <v>56430</v>
      </c>
    </row>
    <row r="1505" spans="2:31" x14ac:dyDescent="0.35">
      <c r="B1505" s="83"/>
      <c r="C1505" s="84"/>
      <c r="D1505" s="73"/>
      <c r="E1505" s="73"/>
      <c r="F1505" s="73"/>
      <c r="G1505" s="73"/>
      <c r="H1505" s="73"/>
      <c r="I1505" s="73"/>
      <c r="J1505" s="73"/>
      <c r="K1505" s="73"/>
      <c r="L1505" s="73"/>
      <c r="M1505" s="73"/>
      <c r="N1505" s="73"/>
      <c r="U1505">
        <v>2019</v>
      </c>
      <c r="V1505" s="15">
        <v>43549</v>
      </c>
      <c r="W1505" t="s">
        <v>169</v>
      </c>
      <c r="X1505" t="s">
        <v>230</v>
      </c>
      <c r="Y1505" t="s">
        <v>225</v>
      </c>
      <c r="Z1505">
        <v>70.88</v>
      </c>
      <c r="AA1505">
        <v>78.3</v>
      </c>
      <c r="AB1505">
        <v>7.42</v>
      </c>
      <c r="AC1505">
        <v>24</v>
      </c>
      <c r="AD1505">
        <v>2953.3333333333335</v>
      </c>
      <c r="AE1505">
        <v>78300</v>
      </c>
    </row>
    <row r="1506" spans="2:31" x14ac:dyDescent="0.35">
      <c r="B1506" s="83"/>
      <c r="C1506" s="84"/>
      <c r="D1506" s="73"/>
      <c r="E1506" s="73"/>
      <c r="F1506" s="73"/>
      <c r="G1506" s="73"/>
      <c r="H1506" s="73"/>
      <c r="I1506" s="73"/>
      <c r="J1506" s="73"/>
      <c r="K1506" s="73"/>
      <c r="L1506" s="73"/>
      <c r="M1506" s="73"/>
      <c r="N1506" s="73"/>
      <c r="U1506">
        <v>2019</v>
      </c>
      <c r="V1506" s="15">
        <v>43550</v>
      </c>
      <c r="W1506" t="s">
        <v>169</v>
      </c>
      <c r="X1506" t="s">
        <v>230</v>
      </c>
      <c r="Y1506" t="s">
        <v>225</v>
      </c>
      <c r="Z1506">
        <v>90.82</v>
      </c>
      <c r="AA1506">
        <v>100.33</v>
      </c>
      <c r="AB1506">
        <v>9.51</v>
      </c>
      <c r="AC1506">
        <v>24</v>
      </c>
      <c r="AD1506">
        <v>3784.1666666666665</v>
      </c>
      <c r="AE1506">
        <v>100330</v>
      </c>
    </row>
    <row r="1507" spans="2:31" x14ac:dyDescent="0.35">
      <c r="B1507" s="83"/>
      <c r="C1507" s="84"/>
      <c r="D1507" s="73"/>
      <c r="E1507" s="73"/>
      <c r="F1507" s="73"/>
      <c r="G1507" s="73"/>
      <c r="H1507" s="73"/>
      <c r="I1507" s="73"/>
      <c r="J1507" s="73"/>
      <c r="K1507" s="73"/>
      <c r="L1507" s="73"/>
      <c r="M1507" s="73"/>
      <c r="N1507" s="73"/>
      <c r="U1507">
        <v>2019</v>
      </c>
      <c r="V1507" s="15">
        <v>43551</v>
      </c>
      <c r="W1507" t="s">
        <v>169</v>
      </c>
      <c r="X1507" t="s">
        <v>230</v>
      </c>
      <c r="Y1507" t="s">
        <v>225</v>
      </c>
      <c r="Z1507">
        <v>109.73</v>
      </c>
      <c r="AA1507">
        <v>121.22</v>
      </c>
      <c r="AB1507">
        <v>11.49</v>
      </c>
      <c r="AC1507">
        <v>24</v>
      </c>
      <c r="AD1507">
        <v>4572.083333333333</v>
      </c>
      <c r="AE1507">
        <v>121220</v>
      </c>
    </row>
    <row r="1508" spans="2:31" x14ac:dyDescent="0.35">
      <c r="B1508" s="83"/>
      <c r="C1508" s="84"/>
      <c r="D1508" s="73"/>
      <c r="E1508" s="73"/>
      <c r="F1508" s="73"/>
      <c r="G1508" s="73"/>
      <c r="H1508" s="73"/>
      <c r="I1508" s="73"/>
      <c r="J1508" s="73"/>
      <c r="K1508" s="73"/>
      <c r="L1508" s="73"/>
      <c r="M1508" s="73"/>
      <c r="N1508" s="73"/>
      <c r="U1508">
        <v>2019</v>
      </c>
      <c r="V1508" s="15">
        <v>43552</v>
      </c>
      <c r="W1508" t="s">
        <v>169</v>
      </c>
      <c r="X1508" t="s">
        <v>230</v>
      </c>
      <c r="Y1508" t="s">
        <v>225</v>
      </c>
      <c r="Z1508">
        <v>129.61000000000001</v>
      </c>
      <c r="AA1508">
        <v>143.18</v>
      </c>
      <c r="AB1508">
        <v>13.57</v>
      </c>
      <c r="AC1508">
        <v>24</v>
      </c>
      <c r="AD1508">
        <v>5400.416666666667</v>
      </c>
      <c r="AE1508">
        <v>143180</v>
      </c>
    </row>
    <row r="1509" spans="2:31" x14ac:dyDescent="0.35">
      <c r="B1509" s="83"/>
      <c r="C1509" s="84"/>
      <c r="D1509" s="73"/>
      <c r="E1509" s="73"/>
      <c r="F1509" s="73"/>
      <c r="G1509" s="73"/>
      <c r="H1509" s="73"/>
      <c r="I1509" s="73"/>
      <c r="J1509" s="73"/>
      <c r="K1509" s="73"/>
      <c r="L1509" s="73"/>
      <c r="M1509" s="73"/>
      <c r="N1509" s="73"/>
      <c r="U1509">
        <v>2019</v>
      </c>
      <c r="V1509" s="15">
        <v>43553</v>
      </c>
      <c r="W1509" t="s">
        <v>169</v>
      </c>
      <c r="X1509" t="s">
        <v>230</v>
      </c>
      <c r="Y1509" t="s">
        <v>225</v>
      </c>
      <c r="Z1509">
        <v>149.36000000000001</v>
      </c>
      <c r="AA1509">
        <v>165</v>
      </c>
      <c r="AB1509">
        <v>15.64</v>
      </c>
      <c r="AC1509">
        <v>24</v>
      </c>
      <c r="AD1509">
        <v>6223.333333333333</v>
      </c>
      <c r="AE1509">
        <v>165000</v>
      </c>
    </row>
    <row r="1510" spans="2:31" x14ac:dyDescent="0.35">
      <c r="B1510" s="83"/>
      <c r="C1510" s="84"/>
      <c r="D1510" s="73"/>
      <c r="E1510" s="73"/>
      <c r="F1510" s="73"/>
      <c r="G1510" s="73"/>
      <c r="H1510" s="73"/>
      <c r="I1510" s="73"/>
      <c r="J1510" s="73"/>
      <c r="K1510" s="73"/>
      <c r="L1510" s="73"/>
      <c r="M1510" s="73"/>
      <c r="N1510" s="73"/>
      <c r="U1510">
        <v>2019</v>
      </c>
      <c r="V1510" s="15">
        <v>43554</v>
      </c>
      <c r="W1510" t="s">
        <v>169</v>
      </c>
      <c r="X1510" t="s">
        <v>230</v>
      </c>
      <c r="Y1510" t="s">
        <v>225</v>
      </c>
      <c r="Z1510">
        <v>169.82</v>
      </c>
      <c r="AA1510">
        <v>187.6</v>
      </c>
      <c r="AB1510">
        <v>17.78</v>
      </c>
      <c r="AC1510">
        <v>24</v>
      </c>
      <c r="AD1510">
        <v>7075.833333333333</v>
      </c>
      <c r="AE1510">
        <v>187600</v>
      </c>
    </row>
    <row r="1511" spans="2:31" x14ac:dyDescent="0.35">
      <c r="B1511" s="83"/>
      <c r="C1511" s="84"/>
      <c r="D1511" s="73"/>
      <c r="E1511" s="73"/>
      <c r="F1511" s="73"/>
      <c r="G1511" s="73"/>
      <c r="H1511" s="73"/>
      <c r="I1511" s="73"/>
      <c r="J1511" s="73"/>
      <c r="K1511" s="73"/>
      <c r="L1511" s="73"/>
      <c r="M1511" s="73"/>
      <c r="N1511" s="73"/>
      <c r="U1511">
        <v>2019</v>
      </c>
      <c r="V1511" s="15">
        <v>43555</v>
      </c>
      <c r="W1511" t="s">
        <v>169</v>
      </c>
      <c r="X1511" t="s">
        <v>230</v>
      </c>
      <c r="Y1511" t="s">
        <v>225</v>
      </c>
      <c r="Z1511">
        <v>190.45</v>
      </c>
      <c r="AA1511">
        <v>210.4</v>
      </c>
      <c r="AB1511">
        <v>19.940000000000001</v>
      </c>
      <c r="AC1511">
        <v>24</v>
      </c>
      <c r="AD1511">
        <v>7935.416666666667</v>
      </c>
      <c r="AE1511">
        <v>210400</v>
      </c>
    </row>
    <row r="1512" spans="2:31" x14ac:dyDescent="0.35">
      <c r="B1512" s="83"/>
      <c r="C1512" s="84"/>
      <c r="D1512" s="73"/>
      <c r="E1512" s="73"/>
      <c r="F1512" s="73"/>
      <c r="G1512" s="73"/>
      <c r="H1512" s="73"/>
      <c r="I1512" s="73"/>
      <c r="J1512" s="73"/>
      <c r="K1512" s="73"/>
      <c r="L1512" s="73"/>
      <c r="M1512" s="73"/>
      <c r="N1512" s="73"/>
      <c r="U1512">
        <v>2019</v>
      </c>
      <c r="V1512" s="15">
        <v>43556</v>
      </c>
      <c r="W1512" t="s">
        <v>170</v>
      </c>
      <c r="X1512" t="s">
        <v>230</v>
      </c>
      <c r="Y1512" t="s">
        <v>225</v>
      </c>
      <c r="Z1512">
        <v>209.26</v>
      </c>
      <c r="AA1512">
        <v>231.17</v>
      </c>
      <c r="AB1512">
        <v>21.91</v>
      </c>
      <c r="AC1512">
        <v>24</v>
      </c>
      <c r="AD1512">
        <v>8719.1666666666661</v>
      </c>
      <c r="AE1512">
        <v>231170</v>
      </c>
    </row>
    <row r="1513" spans="2:31" x14ac:dyDescent="0.35">
      <c r="B1513" s="83"/>
      <c r="C1513" s="84"/>
      <c r="D1513" s="73"/>
      <c r="E1513" s="73"/>
      <c r="F1513" s="73"/>
      <c r="G1513" s="73"/>
      <c r="H1513" s="73"/>
      <c r="I1513" s="73"/>
      <c r="J1513" s="73"/>
      <c r="K1513" s="73"/>
      <c r="L1513" s="73"/>
      <c r="M1513" s="73"/>
      <c r="N1513" s="73"/>
      <c r="U1513">
        <v>2019</v>
      </c>
      <c r="V1513" s="15">
        <v>43557</v>
      </c>
      <c r="W1513" t="s">
        <v>170</v>
      </c>
      <c r="X1513" t="s">
        <v>230</v>
      </c>
      <c r="Y1513" t="s">
        <v>225</v>
      </c>
      <c r="Z1513">
        <v>228.86</v>
      </c>
      <c r="AA1513">
        <v>252.83</v>
      </c>
      <c r="AB1513">
        <v>23.97</v>
      </c>
      <c r="AC1513">
        <v>24</v>
      </c>
      <c r="AD1513">
        <v>9535.8333333333339</v>
      </c>
      <c r="AE1513">
        <v>252830</v>
      </c>
    </row>
    <row r="1514" spans="2:31" x14ac:dyDescent="0.35">
      <c r="B1514" s="83"/>
      <c r="C1514" s="84"/>
      <c r="D1514" s="73"/>
      <c r="E1514" s="73"/>
      <c r="F1514" s="73"/>
      <c r="G1514" s="73"/>
      <c r="H1514" s="73"/>
      <c r="I1514" s="73"/>
      <c r="J1514" s="73"/>
      <c r="K1514" s="73"/>
      <c r="L1514" s="73"/>
      <c r="M1514" s="73"/>
      <c r="N1514" s="73"/>
      <c r="U1514">
        <v>2019</v>
      </c>
      <c r="V1514" s="15">
        <v>43558</v>
      </c>
      <c r="W1514" t="s">
        <v>170</v>
      </c>
      <c r="X1514" t="s">
        <v>230</v>
      </c>
      <c r="Y1514" t="s">
        <v>225</v>
      </c>
      <c r="Z1514">
        <v>248.94</v>
      </c>
      <c r="AA1514">
        <v>275.01</v>
      </c>
      <c r="AB1514">
        <v>26.07</v>
      </c>
      <c r="AC1514">
        <v>24</v>
      </c>
      <c r="AD1514">
        <v>10372.5</v>
      </c>
      <c r="AE1514">
        <v>275010</v>
      </c>
    </row>
    <row r="1515" spans="2:31" x14ac:dyDescent="0.35">
      <c r="B1515" s="83"/>
      <c r="C1515" s="84"/>
      <c r="D1515" s="73"/>
      <c r="E1515" s="73"/>
      <c r="F1515" s="73"/>
      <c r="G1515" s="73"/>
      <c r="H1515" s="73"/>
      <c r="I1515" s="73"/>
      <c r="J1515" s="73"/>
      <c r="K1515" s="73"/>
      <c r="L1515" s="73"/>
      <c r="M1515" s="73"/>
      <c r="N1515" s="73"/>
      <c r="U1515">
        <v>2019</v>
      </c>
      <c r="V1515" s="15">
        <v>43559</v>
      </c>
      <c r="W1515" t="s">
        <v>170</v>
      </c>
      <c r="X1515" t="s">
        <v>230</v>
      </c>
      <c r="Y1515" t="s">
        <v>225</v>
      </c>
      <c r="Z1515">
        <v>268.79000000000002</v>
      </c>
      <c r="AA1515">
        <v>296.94</v>
      </c>
      <c r="AB1515">
        <v>28.15</v>
      </c>
      <c r="AC1515">
        <v>24</v>
      </c>
      <c r="AD1515">
        <v>11199.583333333334</v>
      </c>
      <c r="AE1515">
        <v>296940</v>
      </c>
    </row>
    <row r="1516" spans="2:31" x14ac:dyDescent="0.35">
      <c r="B1516" s="83"/>
      <c r="C1516" s="84"/>
      <c r="D1516" s="73"/>
      <c r="E1516" s="73"/>
      <c r="F1516" s="73"/>
      <c r="G1516" s="73"/>
      <c r="H1516" s="73"/>
      <c r="I1516" s="73"/>
      <c r="J1516" s="73"/>
      <c r="K1516" s="73"/>
      <c r="L1516" s="73"/>
      <c r="M1516" s="73"/>
      <c r="N1516" s="73"/>
      <c r="U1516">
        <v>2019</v>
      </c>
      <c r="V1516" s="15">
        <v>43560</v>
      </c>
      <c r="W1516" t="s">
        <v>170</v>
      </c>
      <c r="X1516" t="s">
        <v>230</v>
      </c>
      <c r="Y1516" t="s">
        <v>225</v>
      </c>
      <c r="Z1516">
        <v>289.64999999999998</v>
      </c>
      <c r="AA1516">
        <v>319.98</v>
      </c>
      <c r="AB1516">
        <v>30.33</v>
      </c>
      <c r="AC1516">
        <v>24</v>
      </c>
      <c r="AD1516">
        <v>12068.75</v>
      </c>
      <c r="AE1516">
        <v>319980</v>
      </c>
    </row>
    <row r="1517" spans="2:31" x14ac:dyDescent="0.35">
      <c r="B1517" s="83"/>
      <c r="C1517" s="84"/>
      <c r="D1517" s="73"/>
      <c r="E1517" s="73"/>
      <c r="F1517" s="73"/>
      <c r="G1517" s="73"/>
      <c r="H1517" s="73"/>
      <c r="I1517" s="73"/>
      <c r="J1517" s="73"/>
      <c r="K1517" s="73"/>
      <c r="L1517" s="73"/>
      <c r="M1517" s="73"/>
      <c r="N1517" s="73"/>
      <c r="U1517">
        <v>2019</v>
      </c>
      <c r="V1517" s="15">
        <v>43561</v>
      </c>
      <c r="W1517" t="s">
        <v>170</v>
      </c>
      <c r="X1517" t="s">
        <v>230</v>
      </c>
      <c r="Y1517" t="s">
        <v>225</v>
      </c>
      <c r="Z1517">
        <v>307.18</v>
      </c>
      <c r="AA1517">
        <v>339.35</v>
      </c>
      <c r="AB1517">
        <v>32.17</v>
      </c>
      <c r="AC1517">
        <v>24</v>
      </c>
      <c r="AD1517">
        <v>12799.166666666666</v>
      </c>
      <c r="AE1517">
        <v>339350</v>
      </c>
    </row>
    <row r="1518" spans="2:31" x14ac:dyDescent="0.35">
      <c r="B1518" s="83"/>
      <c r="C1518" s="84"/>
      <c r="D1518" s="73"/>
      <c r="E1518" s="73"/>
      <c r="F1518" s="73"/>
      <c r="G1518" s="73"/>
      <c r="H1518" s="73"/>
      <c r="I1518" s="73"/>
      <c r="J1518" s="73"/>
      <c r="K1518" s="73"/>
      <c r="L1518" s="73"/>
      <c r="M1518" s="73"/>
      <c r="N1518" s="73"/>
      <c r="U1518">
        <v>2019</v>
      </c>
      <c r="V1518" s="15">
        <v>43562</v>
      </c>
      <c r="W1518" t="s">
        <v>170</v>
      </c>
      <c r="X1518" t="s">
        <v>230</v>
      </c>
      <c r="Y1518" t="s">
        <v>225</v>
      </c>
      <c r="Z1518">
        <v>328.69</v>
      </c>
      <c r="AA1518">
        <v>363.11</v>
      </c>
      <c r="AB1518">
        <v>34.42</v>
      </c>
      <c r="AC1518">
        <v>24</v>
      </c>
      <c r="AD1518">
        <v>13695.416666666666</v>
      </c>
      <c r="AE1518">
        <v>363110</v>
      </c>
    </row>
    <row r="1519" spans="2:31" x14ac:dyDescent="0.35">
      <c r="B1519" s="83"/>
      <c r="C1519" s="84"/>
      <c r="D1519" s="73"/>
      <c r="E1519" s="73"/>
      <c r="F1519" s="73"/>
      <c r="G1519" s="73"/>
      <c r="H1519" s="73"/>
      <c r="I1519" s="73"/>
      <c r="J1519" s="73"/>
      <c r="K1519" s="73"/>
      <c r="L1519" s="73"/>
      <c r="M1519" s="73"/>
      <c r="N1519" s="73"/>
      <c r="U1519">
        <v>2019</v>
      </c>
      <c r="V1519" s="15">
        <v>43563</v>
      </c>
      <c r="W1519" t="s">
        <v>170</v>
      </c>
      <c r="X1519" t="s">
        <v>230</v>
      </c>
      <c r="Y1519" t="s">
        <v>225</v>
      </c>
      <c r="Z1519">
        <v>348.79</v>
      </c>
      <c r="AA1519">
        <v>385.31</v>
      </c>
      <c r="AB1519">
        <v>36.520000000000003</v>
      </c>
      <c r="AC1519">
        <v>24</v>
      </c>
      <c r="AD1519">
        <v>14532.916666666666</v>
      </c>
      <c r="AE1519">
        <v>385310</v>
      </c>
    </row>
    <row r="1520" spans="2:31" x14ac:dyDescent="0.35">
      <c r="B1520" s="83"/>
      <c r="C1520" s="84"/>
      <c r="D1520" s="73"/>
      <c r="E1520" s="73"/>
      <c r="F1520" s="73"/>
      <c r="G1520" s="73"/>
      <c r="H1520" s="73"/>
      <c r="I1520" s="73"/>
      <c r="J1520" s="73"/>
      <c r="K1520" s="73"/>
      <c r="L1520" s="73"/>
      <c r="M1520" s="73"/>
      <c r="N1520" s="73"/>
      <c r="U1520">
        <v>2019</v>
      </c>
      <c r="V1520" s="15">
        <v>43564</v>
      </c>
      <c r="W1520" t="s">
        <v>170</v>
      </c>
      <c r="X1520" t="s">
        <v>230</v>
      </c>
      <c r="Y1520" t="s">
        <v>225</v>
      </c>
      <c r="Z1520">
        <v>370.02</v>
      </c>
      <c r="AA1520">
        <v>408.77</v>
      </c>
      <c r="AB1520">
        <v>38.75</v>
      </c>
      <c r="AC1520">
        <v>24</v>
      </c>
      <c r="AD1520">
        <v>15417.5</v>
      </c>
      <c r="AE1520">
        <v>408770</v>
      </c>
    </row>
    <row r="1521" spans="2:31" x14ac:dyDescent="0.35">
      <c r="B1521" s="83"/>
      <c r="C1521" s="84"/>
      <c r="D1521" s="73"/>
      <c r="E1521" s="73"/>
      <c r="F1521" s="73"/>
      <c r="G1521" s="73"/>
      <c r="H1521" s="73"/>
      <c r="I1521" s="73"/>
      <c r="J1521" s="73"/>
      <c r="K1521" s="73"/>
      <c r="L1521" s="73"/>
      <c r="M1521" s="73"/>
      <c r="N1521" s="73"/>
      <c r="U1521">
        <v>2019</v>
      </c>
      <c r="V1521" s="15">
        <v>43565</v>
      </c>
      <c r="W1521" t="s">
        <v>170</v>
      </c>
      <c r="X1521" t="s">
        <v>230</v>
      </c>
      <c r="Y1521" t="s">
        <v>225</v>
      </c>
      <c r="Z1521">
        <v>389.73</v>
      </c>
      <c r="AA1521">
        <v>430.54</v>
      </c>
      <c r="AB1521">
        <v>40.81</v>
      </c>
      <c r="AC1521">
        <v>24</v>
      </c>
      <c r="AD1521">
        <v>16238.75</v>
      </c>
      <c r="AE1521">
        <v>430540</v>
      </c>
    </row>
    <row r="1522" spans="2:31" x14ac:dyDescent="0.35">
      <c r="B1522" s="83"/>
      <c r="C1522" s="84"/>
      <c r="D1522" s="73"/>
      <c r="E1522" s="73"/>
      <c r="F1522" s="73"/>
      <c r="G1522" s="73"/>
      <c r="H1522" s="73"/>
      <c r="I1522" s="73"/>
      <c r="J1522" s="73"/>
      <c r="K1522" s="73"/>
      <c r="L1522" s="73"/>
      <c r="M1522" s="73"/>
      <c r="N1522" s="73"/>
      <c r="U1522">
        <v>2019</v>
      </c>
      <c r="V1522" s="15">
        <v>43566</v>
      </c>
      <c r="W1522" t="s">
        <v>170</v>
      </c>
      <c r="X1522" t="s">
        <v>230</v>
      </c>
      <c r="Y1522" t="s">
        <v>225</v>
      </c>
      <c r="Z1522">
        <v>410.03</v>
      </c>
      <c r="AA1522">
        <v>452.97</v>
      </c>
      <c r="AB1522">
        <v>42.94</v>
      </c>
      <c r="AC1522">
        <v>24</v>
      </c>
      <c r="AD1522">
        <v>17084.583333333332</v>
      </c>
      <c r="AE1522">
        <v>452970</v>
      </c>
    </row>
    <row r="1523" spans="2:31" x14ac:dyDescent="0.35">
      <c r="B1523" s="83"/>
      <c r="C1523" s="84"/>
      <c r="D1523" s="73"/>
      <c r="E1523" s="73"/>
      <c r="F1523" s="73"/>
      <c r="G1523" s="73"/>
      <c r="H1523" s="73"/>
      <c r="I1523" s="73"/>
      <c r="J1523" s="73"/>
      <c r="K1523" s="73"/>
      <c r="L1523" s="73"/>
      <c r="M1523" s="73"/>
      <c r="N1523" s="73"/>
      <c r="U1523">
        <v>2019</v>
      </c>
      <c r="V1523" s="15">
        <v>43567</v>
      </c>
      <c r="W1523" t="s">
        <v>170</v>
      </c>
      <c r="X1523" t="s">
        <v>230</v>
      </c>
      <c r="Y1523" t="s">
        <v>225</v>
      </c>
      <c r="Z1523">
        <v>411.15</v>
      </c>
      <c r="AA1523">
        <v>454.2</v>
      </c>
      <c r="AB1523">
        <v>43.05</v>
      </c>
      <c r="AC1523">
        <v>24</v>
      </c>
      <c r="AD1523">
        <v>17131.25</v>
      </c>
      <c r="AE1523">
        <v>454200</v>
      </c>
    </row>
    <row r="1524" spans="2:31" x14ac:dyDescent="0.35">
      <c r="B1524" s="83"/>
      <c r="C1524" s="84"/>
      <c r="D1524" s="73"/>
      <c r="E1524" s="73"/>
      <c r="F1524" s="73"/>
      <c r="G1524" s="73"/>
      <c r="H1524" s="73"/>
      <c r="I1524" s="73"/>
      <c r="J1524" s="73"/>
      <c r="K1524" s="73"/>
      <c r="L1524" s="73"/>
      <c r="M1524" s="73"/>
      <c r="N1524" s="73"/>
      <c r="U1524">
        <v>2019</v>
      </c>
      <c r="V1524" s="15">
        <v>43568</v>
      </c>
      <c r="W1524" t="s">
        <v>170</v>
      </c>
      <c r="X1524" t="s">
        <v>230</v>
      </c>
      <c r="Y1524" t="s">
        <v>225</v>
      </c>
      <c r="Z1524">
        <v>410.71</v>
      </c>
      <c r="AA1524">
        <v>453.71</v>
      </c>
      <c r="AB1524">
        <v>43.01</v>
      </c>
      <c r="AC1524">
        <v>24</v>
      </c>
      <c r="AD1524">
        <v>17112.916666666668</v>
      </c>
      <c r="AE1524">
        <v>453710</v>
      </c>
    </row>
    <row r="1525" spans="2:31" x14ac:dyDescent="0.35">
      <c r="B1525" s="83"/>
      <c r="C1525" s="84"/>
      <c r="D1525" s="73"/>
      <c r="E1525" s="73"/>
      <c r="F1525" s="73"/>
      <c r="G1525" s="73"/>
      <c r="H1525" s="73"/>
      <c r="I1525" s="73"/>
      <c r="J1525" s="73"/>
      <c r="K1525" s="73"/>
      <c r="L1525" s="73"/>
      <c r="M1525" s="73"/>
      <c r="N1525" s="73"/>
      <c r="U1525">
        <v>2019</v>
      </c>
      <c r="V1525" s="15">
        <v>43569</v>
      </c>
      <c r="W1525" t="s">
        <v>170</v>
      </c>
      <c r="X1525" t="s">
        <v>230</v>
      </c>
      <c r="Y1525" t="s">
        <v>225</v>
      </c>
      <c r="Z1525">
        <v>412.15</v>
      </c>
      <c r="AA1525">
        <v>455.31</v>
      </c>
      <c r="AB1525">
        <v>43.16</v>
      </c>
      <c r="AC1525">
        <v>24</v>
      </c>
      <c r="AD1525">
        <v>17172.916666666668</v>
      </c>
      <c r="AE1525">
        <v>455310</v>
      </c>
    </row>
    <row r="1526" spans="2:31" x14ac:dyDescent="0.35">
      <c r="B1526" s="83"/>
      <c r="C1526" s="84"/>
      <c r="D1526" s="73"/>
      <c r="E1526" s="73"/>
      <c r="F1526" s="73"/>
      <c r="G1526" s="73"/>
      <c r="H1526" s="73"/>
      <c r="I1526" s="73"/>
      <c r="J1526" s="73"/>
      <c r="K1526" s="73"/>
      <c r="L1526" s="73"/>
      <c r="M1526" s="73"/>
      <c r="N1526" s="73"/>
      <c r="U1526">
        <v>2019</v>
      </c>
      <c r="V1526" s="15">
        <v>43570</v>
      </c>
      <c r="W1526" t="s">
        <v>170</v>
      </c>
      <c r="X1526" t="s">
        <v>230</v>
      </c>
      <c r="Y1526" t="s">
        <v>225</v>
      </c>
      <c r="Z1526">
        <v>413.34</v>
      </c>
      <c r="AA1526">
        <v>456.62</v>
      </c>
      <c r="AB1526">
        <v>43.28</v>
      </c>
      <c r="AC1526">
        <v>24</v>
      </c>
      <c r="AD1526">
        <v>17222.5</v>
      </c>
      <c r="AE1526">
        <v>456620</v>
      </c>
    </row>
    <row r="1527" spans="2:31" x14ac:dyDescent="0.35">
      <c r="B1527" s="83"/>
      <c r="C1527" s="84"/>
      <c r="D1527" s="73"/>
      <c r="E1527" s="73"/>
      <c r="F1527" s="73"/>
      <c r="G1527" s="73"/>
      <c r="H1527" s="73"/>
      <c r="I1527" s="73"/>
      <c r="J1527" s="73"/>
      <c r="K1527" s="73"/>
      <c r="L1527" s="73"/>
      <c r="M1527" s="73"/>
      <c r="N1527" s="73"/>
      <c r="U1527">
        <v>2019</v>
      </c>
      <c r="V1527" s="15">
        <v>43571</v>
      </c>
      <c r="W1527" t="s">
        <v>170</v>
      </c>
      <c r="X1527" t="s">
        <v>230</v>
      </c>
      <c r="Y1527" t="s">
        <v>225</v>
      </c>
      <c r="Z1527">
        <v>414.97</v>
      </c>
      <c r="AA1527">
        <v>458.43</v>
      </c>
      <c r="AB1527">
        <v>43.45</v>
      </c>
      <c r="AC1527">
        <v>24</v>
      </c>
      <c r="AD1527">
        <v>17290.416666666668</v>
      </c>
      <c r="AE1527">
        <v>458430</v>
      </c>
    </row>
    <row r="1528" spans="2:31" x14ac:dyDescent="0.35">
      <c r="B1528" s="83"/>
      <c r="C1528" s="84"/>
      <c r="D1528" s="73"/>
      <c r="E1528" s="73"/>
      <c r="F1528" s="73"/>
      <c r="G1528" s="73"/>
      <c r="H1528" s="73"/>
      <c r="I1528" s="73"/>
      <c r="J1528" s="73"/>
      <c r="K1528" s="73"/>
      <c r="L1528" s="73"/>
      <c r="M1528" s="73"/>
      <c r="N1528" s="73"/>
      <c r="U1528">
        <v>2019</v>
      </c>
      <c r="V1528" s="15">
        <v>43572</v>
      </c>
      <c r="W1528" t="s">
        <v>170</v>
      </c>
      <c r="X1528" t="s">
        <v>230</v>
      </c>
      <c r="Y1528" t="s">
        <v>225</v>
      </c>
      <c r="Z1528">
        <v>417</v>
      </c>
      <c r="AA1528">
        <v>460.67</v>
      </c>
      <c r="AB1528">
        <v>43.67</v>
      </c>
      <c r="AC1528">
        <v>24</v>
      </c>
      <c r="AD1528">
        <v>17375</v>
      </c>
      <c r="AE1528">
        <v>460670</v>
      </c>
    </row>
    <row r="1529" spans="2:31" x14ac:dyDescent="0.35">
      <c r="B1529" s="83"/>
      <c r="C1529" s="84"/>
      <c r="D1529" s="73"/>
      <c r="E1529" s="73"/>
      <c r="F1529" s="73"/>
      <c r="G1529" s="73"/>
      <c r="H1529" s="73"/>
      <c r="I1529" s="73"/>
      <c r="J1529" s="73"/>
      <c r="K1529" s="73"/>
      <c r="L1529" s="73"/>
      <c r="M1529" s="73"/>
      <c r="N1529" s="73"/>
      <c r="U1529">
        <v>2019</v>
      </c>
      <c r="V1529" s="15">
        <v>43573</v>
      </c>
      <c r="W1529" t="s">
        <v>170</v>
      </c>
      <c r="X1529" t="s">
        <v>230</v>
      </c>
      <c r="Y1529" t="s">
        <v>225</v>
      </c>
      <c r="Z1529">
        <v>418.2</v>
      </c>
      <c r="AA1529">
        <v>462</v>
      </c>
      <c r="AB1529">
        <v>43.79</v>
      </c>
      <c r="AC1529">
        <v>24</v>
      </c>
      <c r="AD1529">
        <v>17425</v>
      </c>
      <c r="AE1529">
        <v>462000</v>
      </c>
    </row>
    <row r="1530" spans="2:31" x14ac:dyDescent="0.35">
      <c r="B1530" s="83"/>
      <c r="C1530" s="84"/>
      <c r="D1530" s="73"/>
      <c r="E1530" s="73"/>
      <c r="F1530" s="73"/>
      <c r="G1530" s="73"/>
      <c r="H1530" s="73"/>
      <c r="I1530" s="73"/>
      <c r="J1530" s="73"/>
      <c r="K1530" s="73"/>
      <c r="L1530" s="73"/>
      <c r="M1530" s="73"/>
      <c r="N1530" s="73"/>
      <c r="U1530">
        <v>2019</v>
      </c>
      <c r="V1530" s="15">
        <v>43574</v>
      </c>
      <c r="W1530" t="s">
        <v>170</v>
      </c>
      <c r="X1530" t="s">
        <v>230</v>
      </c>
      <c r="Y1530" t="s">
        <v>225</v>
      </c>
      <c r="Z1530">
        <v>420.68</v>
      </c>
      <c r="AA1530">
        <v>464.73</v>
      </c>
      <c r="AB1530">
        <v>44.05</v>
      </c>
      <c r="AC1530">
        <v>24</v>
      </c>
      <c r="AD1530">
        <v>17528.333333333332</v>
      </c>
      <c r="AE1530">
        <v>464730</v>
      </c>
    </row>
    <row r="1531" spans="2:31" x14ac:dyDescent="0.35">
      <c r="B1531" s="83"/>
      <c r="C1531" s="84"/>
      <c r="D1531" s="73"/>
      <c r="E1531" s="73"/>
      <c r="F1531" s="73"/>
      <c r="G1531" s="73"/>
      <c r="H1531" s="73"/>
      <c r="I1531" s="73"/>
      <c r="J1531" s="73"/>
      <c r="K1531" s="73"/>
      <c r="L1531" s="73"/>
      <c r="M1531" s="73"/>
      <c r="N1531" s="73"/>
      <c r="U1531">
        <v>2019</v>
      </c>
      <c r="V1531" s="15">
        <v>43575</v>
      </c>
      <c r="W1531" t="s">
        <v>170</v>
      </c>
      <c r="X1531" t="s">
        <v>230</v>
      </c>
      <c r="Y1531" t="s">
        <v>225</v>
      </c>
      <c r="Z1531">
        <v>422.87</v>
      </c>
      <c r="AA1531">
        <v>467.15</v>
      </c>
      <c r="AB1531">
        <v>44.28</v>
      </c>
      <c r="AC1531">
        <v>24</v>
      </c>
      <c r="AD1531">
        <v>17619.583333333332</v>
      </c>
      <c r="AE1531">
        <v>467150</v>
      </c>
    </row>
    <row r="1532" spans="2:31" x14ac:dyDescent="0.35">
      <c r="B1532" s="83"/>
      <c r="C1532" s="84"/>
      <c r="D1532" s="73"/>
      <c r="E1532" s="73"/>
      <c r="F1532" s="73"/>
      <c r="G1532" s="73"/>
      <c r="H1532" s="73"/>
      <c r="I1532" s="73"/>
      <c r="J1532" s="73"/>
      <c r="K1532" s="73"/>
      <c r="L1532" s="73"/>
      <c r="M1532" s="73"/>
      <c r="N1532" s="73"/>
      <c r="U1532">
        <v>2019</v>
      </c>
      <c r="V1532" s="15">
        <v>43576</v>
      </c>
      <c r="W1532" t="s">
        <v>170</v>
      </c>
      <c r="X1532" t="s">
        <v>230</v>
      </c>
      <c r="Y1532" t="s">
        <v>225</v>
      </c>
      <c r="Z1532">
        <v>425.96</v>
      </c>
      <c r="AA1532">
        <v>470.56</v>
      </c>
      <c r="AB1532">
        <v>44.6</v>
      </c>
      <c r="AC1532">
        <v>24</v>
      </c>
      <c r="AD1532">
        <v>17748.333333333332</v>
      </c>
      <c r="AE1532">
        <v>470560</v>
      </c>
    </row>
    <row r="1533" spans="2:31" x14ac:dyDescent="0.35">
      <c r="B1533" s="83"/>
      <c r="C1533" s="84"/>
      <c r="D1533" s="73"/>
      <c r="E1533" s="73"/>
      <c r="F1533" s="73"/>
      <c r="G1533" s="73"/>
      <c r="H1533" s="73"/>
      <c r="I1533" s="73"/>
      <c r="J1533" s="73"/>
      <c r="K1533" s="73"/>
      <c r="L1533" s="73"/>
      <c r="M1533" s="73"/>
      <c r="N1533" s="73"/>
      <c r="U1533">
        <v>2019</v>
      </c>
      <c r="V1533" s="15">
        <v>43577</v>
      </c>
      <c r="W1533" t="s">
        <v>170</v>
      </c>
      <c r="X1533" t="s">
        <v>230</v>
      </c>
      <c r="Y1533" t="s">
        <v>225</v>
      </c>
      <c r="Z1533">
        <v>434.56</v>
      </c>
      <c r="AA1533">
        <v>480.07</v>
      </c>
      <c r="AB1533">
        <v>45.51</v>
      </c>
      <c r="AC1533">
        <v>24</v>
      </c>
      <c r="AD1533">
        <v>18106.666666666668</v>
      </c>
      <c r="AE1533">
        <v>480070</v>
      </c>
    </row>
    <row r="1534" spans="2:31" x14ac:dyDescent="0.35">
      <c r="B1534" s="83"/>
      <c r="C1534" s="84"/>
      <c r="D1534" s="73"/>
      <c r="E1534" s="73"/>
      <c r="F1534" s="73"/>
      <c r="G1534" s="73"/>
      <c r="H1534" s="73"/>
      <c r="I1534" s="73"/>
      <c r="J1534" s="73"/>
      <c r="K1534" s="73"/>
      <c r="L1534" s="73"/>
      <c r="M1534" s="73"/>
      <c r="N1534" s="73"/>
      <c r="U1534">
        <v>2019</v>
      </c>
      <c r="V1534" s="15">
        <v>43578</v>
      </c>
      <c r="W1534" t="s">
        <v>170</v>
      </c>
      <c r="X1534" t="s">
        <v>230</v>
      </c>
      <c r="Y1534" t="s">
        <v>225</v>
      </c>
      <c r="Z1534">
        <v>447.61</v>
      </c>
      <c r="AA1534">
        <v>494.48</v>
      </c>
      <c r="AB1534">
        <v>46.87</v>
      </c>
      <c r="AC1534">
        <v>24</v>
      </c>
      <c r="AD1534">
        <v>18650.416666666668</v>
      </c>
      <c r="AE1534">
        <v>494480</v>
      </c>
    </row>
    <row r="1535" spans="2:31" x14ac:dyDescent="0.35">
      <c r="B1535" s="83"/>
      <c r="C1535" s="84"/>
      <c r="D1535" s="73"/>
      <c r="E1535" s="73"/>
      <c r="F1535" s="73"/>
      <c r="G1535" s="73"/>
      <c r="H1535" s="73"/>
      <c r="I1535" s="73"/>
      <c r="J1535" s="73"/>
      <c r="K1535" s="73"/>
      <c r="L1535" s="73"/>
      <c r="M1535" s="73"/>
      <c r="N1535" s="73"/>
      <c r="U1535">
        <v>2019</v>
      </c>
      <c r="V1535" s="15">
        <v>43579</v>
      </c>
      <c r="W1535" t="s">
        <v>170</v>
      </c>
      <c r="X1535" t="s">
        <v>230</v>
      </c>
      <c r="Y1535" t="s">
        <v>225</v>
      </c>
      <c r="Z1535">
        <v>459.84</v>
      </c>
      <c r="AA1535">
        <v>507.99</v>
      </c>
      <c r="AB1535">
        <v>48.15</v>
      </c>
      <c r="AC1535">
        <v>24</v>
      </c>
      <c r="AD1535">
        <v>19160</v>
      </c>
      <c r="AE1535">
        <v>507990</v>
      </c>
    </row>
    <row r="1536" spans="2:31" x14ac:dyDescent="0.35">
      <c r="B1536" s="83"/>
      <c r="C1536" s="84"/>
      <c r="D1536" s="73"/>
      <c r="E1536" s="73"/>
      <c r="F1536" s="73"/>
      <c r="G1536" s="73"/>
      <c r="H1536" s="73"/>
      <c r="I1536" s="73"/>
      <c r="J1536" s="73"/>
      <c r="K1536" s="73"/>
      <c r="L1536" s="73"/>
      <c r="M1536" s="73"/>
      <c r="N1536" s="73"/>
      <c r="U1536">
        <v>2019</v>
      </c>
      <c r="V1536" s="15">
        <v>43580</v>
      </c>
      <c r="W1536" t="s">
        <v>170</v>
      </c>
      <c r="X1536" t="s">
        <v>230</v>
      </c>
      <c r="Y1536" t="s">
        <v>225</v>
      </c>
      <c r="Z1536">
        <v>472.17</v>
      </c>
      <c r="AA1536">
        <v>521.61</v>
      </c>
      <c r="AB1536">
        <v>49.44</v>
      </c>
      <c r="AC1536">
        <v>24</v>
      </c>
      <c r="AD1536">
        <v>19673.75</v>
      </c>
      <c r="AE1536">
        <v>521610</v>
      </c>
    </row>
    <row r="1537" spans="2:31" x14ac:dyDescent="0.35">
      <c r="B1537" s="83"/>
      <c r="C1537" s="84"/>
      <c r="D1537" s="73"/>
      <c r="E1537" s="73"/>
      <c r="F1537" s="73"/>
      <c r="G1537" s="73"/>
      <c r="H1537" s="73"/>
      <c r="I1537" s="73"/>
      <c r="J1537" s="73"/>
      <c r="K1537" s="73"/>
      <c r="L1537" s="73"/>
      <c r="M1537" s="73"/>
      <c r="N1537" s="73"/>
      <c r="U1537">
        <v>2019</v>
      </c>
      <c r="V1537" s="15">
        <v>43581</v>
      </c>
      <c r="W1537" t="s">
        <v>170</v>
      </c>
      <c r="X1537" t="s">
        <v>230</v>
      </c>
      <c r="Y1537" t="s">
        <v>225</v>
      </c>
      <c r="Z1537">
        <v>485.32</v>
      </c>
      <c r="AA1537">
        <v>536.14</v>
      </c>
      <c r="AB1537">
        <v>50.82</v>
      </c>
      <c r="AC1537">
        <v>24</v>
      </c>
      <c r="AD1537">
        <v>20221.666666666668</v>
      </c>
      <c r="AE1537">
        <v>536140</v>
      </c>
    </row>
    <row r="1538" spans="2:31" x14ac:dyDescent="0.35">
      <c r="B1538" s="83"/>
      <c r="C1538" s="84"/>
      <c r="D1538" s="73"/>
      <c r="E1538" s="73"/>
      <c r="F1538" s="73"/>
      <c r="G1538" s="73"/>
      <c r="H1538" s="73"/>
      <c r="I1538" s="73"/>
      <c r="J1538" s="73"/>
      <c r="K1538" s="73"/>
      <c r="L1538" s="73"/>
      <c r="M1538" s="73"/>
      <c r="N1538" s="73"/>
      <c r="U1538">
        <v>2019</v>
      </c>
      <c r="V1538" s="15">
        <v>43582</v>
      </c>
      <c r="W1538" t="s">
        <v>170</v>
      </c>
      <c r="X1538" t="s">
        <v>230</v>
      </c>
      <c r="Y1538" t="s">
        <v>225</v>
      </c>
      <c r="Z1538">
        <v>505.93</v>
      </c>
      <c r="AA1538">
        <v>558.9</v>
      </c>
      <c r="AB1538">
        <v>52.98</v>
      </c>
      <c r="AC1538">
        <v>24</v>
      </c>
      <c r="AD1538">
        <v>21080.416666666668</v>
      </c>
      <c r="AE1538">
        <v>558900</v>
      </c>
    </row>
    <row r="1539" spans="2:31" x14ac:dyDescent="0.35">
      <c r="B1539" s="83"/>
      <c r="C1539" s="84"/>
      <c r="D1539" s="73"/>
      <c r="E1539" s="73"/>
      <c r="F1539" s="73"/>
      <c r="G1539" s="73"/>
      <c r="H1539" s="73"/>
      <c r="I1539" s="73"/>
      <c r="J1539" s="73"/>
      <c r="K1539" s="73"/>
      <c r="L1539" s="73"/>
      <c r="M1539" s="73"/>
      <c r="N1539" s="73"/>
      <c r="U1539">
        <v>2019</v>
      </c>
      <c r="V1539" s="15">
        <v>43583</v>
      </c>
      <c r="W1539" t="s">
        <v>170</v>
      </c>
      <c r="X1539" t="s">
        <v>230</v>
      </c>
      <c r="Y1539" t="s">
        <v>225</v>
      </c>
      <c r="Z1539">
        <v>535.35</v>
      </c>
      <c r="AA1539">
        <v>591.41</v>
      </c>
      <c r="AB1539">
        <v>56.06</v>
      </c>
      <c r="AC1539">
        <v>24</v>
      </c>
      <c r="AD1539">
        <v>22306.25</v>
      </c>
      <c r="AE1539">
        <v>591410</v>
      </c>
    </row>
    <row r="1540" spans="2:31" x14ac:dyDescent="0.35">
      <c r="B1540" s="83"/>
      <c r="C1540" s="84"/>
      <c r="D1540" s="73"/>
      <c r="E1540" s="73"/>
      <c r="F1540" s="73"/>
      <c r="G1540" s="73"/>
      <c r="H1540" s="73"/>
      <c r="I1540" s="73"/>
      <c r="J1540" s="73"/>
      <c r="K1540" s="73"/>
      <c r="L1540" s="73"/>
      <c r="M1540" s="73"/>
      <c r="N1540" s="73"/>
      <c r="U1540">
        <v>2019</v>
      </c>
      <c r="V1540" s="15">
        <v>43584</v>
      </c>
      <c r="W1540" t="s">
        <v>170</v>
      </c>
      <c r="X1540" t="s">
        <v>230</v>
      </c>
      <c r="Y1540" t="s">
        <v>225</v>
      </c>
      <c r="Z1540">
        <v>601.79</v>
      </c>
      <c r="AA1540">
        <v>664.8</v>
      </c>
      <c r="AB1540">
        <v>63.02</v>
      </c>
      <c r="AC1540">
        <v>24</v>
      </c>
      <c r="AD1540">
        <v>25074.583333333332</v>
      </c>
      <c r="AE1540">
        <v>664800</v>
      </c>
    </row>
    <row r="1541" spans="2:31" x14ac:dyDescent="0.35">
      <c r="B1541" s="83"/>
      <c r="C1541" s="84"/>
      <c r="D1541" s="73"/>
      <c r="E1541" s="73"/>
      <c r="F1541" s="73"/>
      <c r="G1541" s="73"/>
      <c r="H1541" s="73"/>
      <c r="I1541" s="73"/>
      <c r="J1541" s="73"/>
      <c r="K1541" s="73"/>
      <c r="L1541" s="73"/>
      <c r="M1541" s="73"/>
      <c r="N1541" s="73"/>
      <c r="U1541">
        <v>2019</v>
      </c>
      <c r="V1541" s="15">
        <v>43585</v>
      </c>
      <c r="W1541" t="s">
        <v>170</v>
      </c>
      <c r="X1541" t="s">
        <v>230</v>
      </c>
      <c r="Y1541" t="s">
        <v>225</v>
      </c>
      <c r="Z1541">
        <v>674.85</v>
      </c>
      <c r="AA1541">
        <v>745.51</v>
      </c>
      <c r="AB1541">
        <v>70.67</v>
      </c>
      <c r="AC1541">
        <v>24</v>
      </c>
      <c r="AD1541">
        <v>28118.75</v>
      </c>
      <c r="AE1541">
        <v>745510</v>
      </c>
    </row>
    <row r="1542" spans="2:31" x14ac:dyDescent="0.35">
      <c r="B1542" s="83"/>
      <c r="C1542" s="84"/>
      <c r="D1542" s="73"/>
      <c r="E1542" s="73"/>
      <c r="F1542" s="73"/>
      <c r="G1542" s="73"/>
      <c r="H1542" s="73"/>
      <c r="I1542" s="73"/>
      <c r="J1542" s="73"/>
      <c r="K1542" s="73"/>
      <c r="L1542" s="73"/>
      <c r="M1542" s="73"/>
      <c r="N1542" s="73"/>
      <c r="U1542">
        <v>2019</v>
      </c>
      <c r="V1542" s="15">
        <v>43586</v>
      </c>
      <c r="W1542" t="s">
        <v>171</v>
      </c>
      <c r="X1542" t="s">
        <v>230</v>
      </c>
      <c r="Y1542" t="s">
        <v>225</v>
      </c>
      <c r="Z1542">
        <v>719.12</v>
      </c>
      <c r="AA1542">
        <v>794.42</v>
      </c>
      <c r="AB1542">
        <v>75.3</v>
      </c>
      <c r="AC1542">
        <v>24</v>
      </c>
      <c r="AD1542">
        <v>29963.333333333332</v>
      </c>
      <c r="AE1542">
        <v>794420</v>
      </c>
    </row>
    <row r="1543" spans="2:31" x14ac:dyDescent="0.35">
      <c r="B1543" s="83"/>
      <c r="C1543" s="84"/>
      <c r="D1543" s="73"/>
      <c r="E1543" s="73"/>
      <c r="F1543" s="73"/>
      <c r="G1543" s="73"/>
      <c r="H1543" s="73"/>
      <c r="I1543" s="73"/>
      <c r="J1543" s="73"/>
      <c r="K1543" s="73"/>
      <c r="L1543" s="73"/>
      <c r="M1543" s="73"/>
      <c r="N1543" s="73"/>
      <c r="U1543">
        <v>2019</v>
      </c>
      <c r="V1543" s="15">
        <v>43587</v>
      </c>
      <c r="W1543" t="s">
        <v>171</v>
      </c>
      <c r="X1543" t="s">
        <v>230</v>
      </c>
      <c r="Y1543" t="s">
        <v>225</v>
      </c>
      <c r="Z1543">
        <v>794.2</v>
      </c>
      <c r="AA1543">
        <v>877.36</v>
      </c>
      <c r="AB1543">
        <v>83.16</v>
      </c>
      <c r="AC1543">
        <v>24</v>
      </c>
      <c r="AD1543">
        <v>33091.666666666664</v>
      </c>
      <c r="AE1543">
        <v>877360</v>
      </c>
    </row>
    <row r="1544" spans="2:31" x14ac:dyDescent="0.35">
      <c r="B1544" s="83"/>
      <c r="C1544" s="84"/>
      <c r="D1544" s="73"/>
      <c r="E1544" s="73"/>
      <c r="F1544" s="73"/>
      <c r="G1544" s="73"/>
      <c r="H1544" s="73"/>
      <c r="I1544" s="73"/>
      <c r="J1544" s="73"/>
      <c r="K1544" s="73"/>
      <c r="L1544" s="73"/>
      <c r="M1544" s="73"/>
      <c r="N1544" s="73"/>
      <c r="U1544">
        <v>2019</v>
      </c>
      <c r="V1544" s="15">
        <v>43588</v>
      </c>
      <c r="W1544" t="s">
        <v>171</v>
      </c>
      <c r="X1544" t="s">
        <v>230</v>
      </c>
      <c r="Y1544" t="s">
        <v>225</v>
      </c>
      <c r="Z1544">
        <v>878.04</v>
      </c>
      <c r="AA1544">
        <v>969.98</v>
      </c>
      <c r="AB1544">
        <v>91.94</v>
      </c>
      <c r="AC1544">
        <v>24</v>
      </c>
      <c r="AD1544">
        <v>36585</v>
      </c>
      <c r="AE1544">
        <v>969980</v>
      </c>
    </row>
    <row r="1545" spans="2:31" x14ac:dyDescent="0.35">
      <c r="B1545" s="83"/>
      <c r="C1545" s="84"/>
      <c r="D1545" s="73"/>
      <c r="E1545" s="73"/>
      <c r="F1545" s="73"/>
      <c r="G1545" s="73"/>
      <c r="H1545" s="73"/>
      <c r="I1545" s="73"/>
      <c r="J1545" s="73"/>
      <c r="K1545" s="73"/>
      <c r="L1545" s="73"/>
      <c r="M1545" s="73"/>
      <c r="N1545" s="73"/>
      <c r="U1545">
        <v>2019</v>
      </c>
      <c r="V1545" s="15">
        <v>43589</v>
      </c>
      <c r="W1545" t="s">
        <v>171</v>
      </c>
      <c r="X1545" t="s">
        <v>230</v>
      </c>
      <c r="Y1545" t="s">
        <v>225</v>
      </c>
      <c r="Z1545">
        <v>966.85</v>
      </c>
      <c r="AA1545">
        <v>1068.0999999999999</v>
      </c>
      <c r="AB1545">
        <v>101.24</v>
      </c>
      <c r="AC1545">
        <v>24</v>
      </c>
      <c r="AD1545">
        <v>40285.416666666664</v>
      </c>
      <c r="AE1545">
        <v>1068100</v>
      </c>
    </row>
    <row r="1546" spans="2:31" x14ac:dyDescent="0.35">
      <c r="B1546" s="83"/>
      <c r="C1546" s="84"/>
      <c r="D1546" s="73"/>
      <c r="E1546" s="73"/>
      <c r="F1546" s="73"/>
      <c r="G1546" s="73"/>
      <c r="H1546" s="73"/>
      <c r="I1546" s="73"/>
      <c r="J1546" s="73"/>
      <c r="K1546" s="73"/>
      <c r="L1546" s="73"/>
      <c r="M1546" s="73"/>
      <c r="N1546" s="73"/>
      <c r="U1546">
        <v>2019</v>
      </c>
      <c r="V1546" s="15">
        <v>43590</v>
      </c>
      <c r="W1546" t="s">
        <v>171</v>
      </c>
      <c r="X1546" t="s">
        <v>230</v>
      </c>
      <c r="Y1546" t="s">
        <v>225</v>
      </c>
      <c r="Z1546">
        <v>1055.79</v>
      </c>
      <c r="AA1546">
        <v>1166.3499999999999</v>
      </c>
      <c r="AB1546">
        <v>110.56</v>
      </c>
      <c r="AC1546">
        <v>24</v>
      </c>
      <c r="AD1546">
        <v>43991.25</v>
      </c>
      <c r="AE1546">
        <v>1166350</v>
      </c>
    </row>
    <row r="1547" spans="2:31" x14ac:dyDescent="0.35">
      <c r="B1547" s="83"/>
      <c r="C1547" s="84"/>
      <c r="D1547" s="73"/>
      <c r="E1547" s="73"/>
      <c r="F1547" s="73"/>
      <c r="G1547" s="73"/>
      <c r="H1547" s="73"/>
      <c r="I1547" s="73"/>
      <c r="J1547" s="73"/>
      <c r="K1547" s="73"/>
      <c r="L1547" s="73"/>
      <c r="M1547" s="73"/>
      <c r="N1547" s="73"/>
      <c r="U1547">
        <v>2019</v>
      </c>
      <c r="V1547" s="15">
        <v>43591</v>
      </c>
      <c r="W1547" t="s">
        <v>171</v>
      </c>
      <c r="X1547" t="s">
        <v>230</v>
      </c>
      <c r="Y1547" t="s">
        <v>225</v>
      </c>
      <c r="Z1547">
        <v>1145.33</v>
      </c>
      <c r="AA1547">
        <v>1265.27</v>
      </c>
      <c r="AB1547">
        <v>119.93</v>
      </c>
      <c r="AC1547">
        <v>24</v>
      </c>
      <c r="AD1547">
        <v>47722.083333333336</v>
      </c>
      <c r="AE1547">
        <v>1265270</v>
      </c>
    </row>
    <row r="1548" spans="2:31" x14ac:dyDescent="0.35">
      <c r="B1548" s="83"/>
      <c r="C1548" s="84"/>
      <c r="D1548" s="73"/>
      <c r="E1548" s="73"/>
      <c r="F1548" s="73"/>
      <c r="G1548" s="73"/>
      <c r="H1548" s="73"/>
      <c r="I1548" s="73"/>
      <c r="J1548" s="73"/>
      <c r="K1548" s="73"/>
      <c r="L1548" s="73"/>
      <c r="M1548" s="73"/>
      <c r="N1548" s="73"/>
      <c r="U1548">
        <v>2019</v>
      </c>
      <c r="V1548" s="15">
        <v>43592</v>
      </c>
      <c r="W1548" t="s">
        <v>171</v>
      </c>
      <c r="X1548" t="s">
        <v>230</v>
      </c>
      <c r="Y1548" t="s">
        <v>225</v>
      </c>
      <c r="Z1548">
        <v>1243.33</v>
      </c>
      <c r="AA1548">
        <v>1373.53</v>
      </c>
      <c r="AB1548">
        <v>130.19999999999999</v>
      </c>
      <c r="AC1548">
        <v>24</v>
      </c>
      <c r="AD1548">
        <v>51805.416666666664</v>
      </c>
      <c r="AE1548">
        <v>1373530</v>
      </c>
    </row>
    <row r="1549" spans="2:31" x14ac:dyDescent="0.35">
      <c r="B1549" s="83"/>
      <c r="C1549" s="84"/>
      <c r="D1549" s="73"/>
      <c r="E1549" s="73"/>
      <c r="F1549" s="73"/>
      <c r="G1549" s="73"/>
      <c r="H1549" s="73"/>
      <c r="I1549" s="73"/>
      <c r="J1549" s="73"/>
      <c r="K1549" s="73"/>
      <c r="L1549" s="73"/>
      <c r="M1549" s="73"/>
      <c r="N1549" s="73"/>
      <c r="U1549">
        <v>2019</v>
      </c>
      <c r="V1549" s="15">
        <v>43593</v>
      </c>
      <c r="W1549" t="s">
        <v>171</v>
      </c>
      <c r="X1549" t="s">
        <v>230</v>
      </c>
      <c r="Y1549" t="s">
        <v>225</v>
      </c>
      <c r="Z1549">
        <v>1340.72</v>
      </c>
      <c r="AA1549">
        <v>1481.11</v>
      </c>
      <c r="AB1549">
        <v>140.38999999999999</v>
      </c>
      <c r="AC1549">
        <v>24</v>
      </c>
      <c r="AD1549">
        <v>55863.333333333336</v>
      </c>
      <c r="AE1549">
        <v>1481110</v>
      </c>
    </row>
    <row r="1550" spans="2:31" x14ac:dyDescent="0.35">
      <c r="B1550" s="83"/>
      <c r="C1550" s="84"/>
      <c r="D1550" s="73"/>
      <c r="E1550" s="73"/>
      <c r="F1550" s="73"/>
      <c r="G1550" s="73"/>
      <c r="H1550" s="73"/>
      <c r="I1550" s="73"/>
      <c r="J1550" s="73"/>
      <c r="K1550" s="73"/>
      <c r="L1550" s="73"/>
      <c r="M1550" s="73"/>
      <c r="N1550" s="73"/>
      <c r="U1550">
        <v>2019</v>
      </c>
      <c r="V1550" s="15">
        <v>43594</v>
      </c>
      <c r="W1550" t="s">
        <v>171</v>
      </c>
      <c r="X1550" t="s">
        <v>230</v>
      </c>
      <c r="Y1550" t="s">
        <v>225</v>
      </c>
      <c r="Z1550">
        <v>1437.79</v>
      </c>
      <c r="AA1550">
        <v>1588.35</v>
      </c>
      <c r="AB1550">
        <v>150.56</v>
      </c>
      <c r="AC1550">
        <v>24</v>
      </c>
      <c r="AD1550">
        <v>59907.916666666664</v>
      </c>
      <c r="AE1550">
        <v>1588350</v>
      </c>
    </row>
    <row r="1551" spans="2:31" x14ac:dyDescent="0.35">
      <c r="B1551" s="83"/>
      <c r="C1551" s="84"/>
      <c r="D1551" s="73"/>
      <c r="E1551" s="73"/>
      <c r="F1551" s="73"/>
      <c r="G1551" s="73"/>
      <c r="H1551" s="73"/>
      <c r="I1551" s="73"/>
      <c r="J1551" s="73"/>
      <c r="K1551" s="73"/>
      <c r="L1551" s="73"/>
      <c r="M1551" s="73"/>
      <c r="N1551" s="73"/>
      <c r="U1551">
        <v>2019</v>
      </c>
      <c r="V1551" s="15">
        <v>43595</v>
      </c>
      <c r="W1551" t="s">
        <v>171</v>
      </c>
      <c r="X1551" t="s">
        <v>230</v>
      </c>
      <c r="Y1551" t="s">
        <v>225</v>
      </c>
      <c r="Z1551">
        <v>1541.32</v>
      </c>
      <c r="AA1551">
        <v>1702.72</v>
      </c>
      <c r="AB1551">
        <v>161.4</v>
      </c>
      <c r="AC1551">
        <v>24</v>
      </c>
      <c r="AD1551">
        <v>64221.666666666664</v>
      </c>
      <c r="AE1551">
        <v>1702720</v>
      </c>
    </row>
    <row r="1552" spans="2:31" x14ac:dyDescent="0.35">
      <c r="B1552" s="83"/>
      <c r="C1552" s="84"/>
      <c r="D1552" s="73"/>
      <c r="E1552" s="73"/>
      <c r="F1552" s="73"/>
      <c r="G1552" s="73"/>
      <c r="H1552" s="73"/>
      <c r="I1552" s="73"/>
      <c r="J1552" s="73"/>
      <c r="K1552" s="73"/>
      <c r="L1552" s="73"/>
      <c r="M1552" s="73"/>
      <c r="N1552" s="73"/>
      <c r="U1552">
        <v>2019</v>
      </c>
      <c r="V1552" s="15">
        <v>43596</v>
      </c>
      <c r="W1552" t="s">
        <v>171</v>
      </c>
      <c r="X1552" t="s">
        <v>230</v>
      </c>
      <c r="Y1552" t="s">
        <v>225</v>
      </c>
      <c r="Z1552">
        <v>1648.2</v>
      </c>
      <c r="AA1552">
        <v>1820.79</v>
      </c>
      <c r="AB1552">
        <v>172.59</v>
      </c>
      <c r="AC1552">
        <v>24</v>
      </c>
      <c r="AD1552">
        <v>68675</v>
      </c>
      <c r="AE1552">
        <v>1820790</v>
      </c>
    </row>
    <row r="1553" spans="2:31" x14ac:dyDescent="0.35">
      <c r="B1553" s="83"/>
      <c r="C1553" s="84"/>
      <c r="D1553" s="73"/>
      <c r="E1553" s="73"/>
      <c r="F1553" s="73"/>
      <c r="G1553" s="73"/>
      <c r="H1553" s="73"/>
      <c r="I1553" s="73"/>
      <c r="J1553" s="73"/>
      <c r="K1553" s="73"/>
      <c r="L1553" s="73"/>
      <c r="M1553" s="73"/>
      <c r="N1553" s="73"/>
      <c r="U1553">
        <v>2019</v>
      </c>
      <c r="V1553" s="15">
        <v>43597</v>
      </c>
      <c r="W1553" t="s">
        <v>171</v>
      </c>
      <c r="X1553" t="s">
        <v>230</v>
      </c>
      <c r="Y1553" t="s">
        <v>225</v>
      </c>
      <c r="Z1553">
        <v>1757.93</v>
      </c>
      <c r="AA1553">
        <v>1942.02</v>
      </c>
      <c r="AB1553">
        <v>184.08</v>
      </c>
      <c r="AC1553">
        <v>24</v>
      </c>
      <c r="AD1553">
        <v>73247.083333333328</v>
      </c>
      <c r="AE1553">
        <v>1942020</v>
      </c>
    </row>
    <row r="1554" spans="2:31" x14ac:dyDescent="0.35">
      <c r="B1554" s="83"/>
      <c r="C1554" s="84"/>
      <c r="D1554" s="73"/>
      <c r="E1554" s="73"/>
      <c r="F1554" s="73"/>
      <c r="G1554" s="73"/>
      <c r="H1554" s="73"/>
      <c r="I1554" s="73"/>
      <c r="J1554" s="73"/>
      <c r="K1554" s="73"/>
      <c r="L1554" s="73"/>
      <c r="M1554" s="73"/>
      <c r="N1554" s="73"/>
      <c r="U1554">
        <v>2019</v>
      </c>
      <c r="V1554" s="15">
        <v>43598</v>
      </c>
      <c r="W1554" t="s">
        <v>171</v>
      </c>
      <c r="X1554" t="s">
        <v>230</v>
      </c>
      <c r="Y1554" t="s">
        <v>225</v>
      </c>
      <c r="Z1554">
        <v>1868.76</v>
      </c>
      <c r="AA1554">
        <v>2064.4499999999998</v>
      </c>
      <c r="AB1554">
        <v>195.69</v>
      </c>
      <c r="AC1554">
        <v>24</v>
      </c>
      <c r="AD1554">
        <v>77865</v>
      </c>
      <c r="AE1554">
        <v>2064449.9999999998</v>
      </c>
    </row>
    <row r="1555" spans="2:31" x14ac:dyDescent="0.35">
      <c r="B1555" s="83"/>
      <c r="C1555" s="84"/>
      <c r="D1555" s="73"/>
      <c r="E1555" s="73"/>
      <c r="F1555" s="73"/>
      <c r="G1555" s="73"/>
      <c r="H1555" s="73"/>
      <c r="I1555" s="73"/>
      <c r="J1555" s="73"/>
      <c r="K1555" s="73"/>
      <c r="L1555" s="73"/>
      <c r="M1555" s="73"/>
      <c r="N1555" s="73"/>
      <c r="U1555">
        <v>2019</v>
      </c>
      <c r="V1555" s="15">
        <v>43599</v>
      </c>
      <c r="W1555" t="s">
        <v>171</v>
      </c>
      <c r="X1555" t="s">
        <v>230</v>
      </c>
      <c r="Y1555" t="s">
        <v>225</v>
      </c>
      <c r="Z1555">
        <v>1983.72</v>
      </c>
      <c r="AA1555">
        <v>2191.44</v>
      </c>
      <c r="AB1555">
        <v>207.73</v>
      </c>
      <c r="AC1555">
        <v>24</v>
      </c>
      <c r="AD1555">
        <v>82655</v>
      </c>
      <c r="AE1555">
        <v>2191440</v>
      </c>
    </row>
    <row r="1556" spans="2:31" x14ac:dyDescent="0.35">
      <c r="B1556" s="83"/>
      <c r="C1556" s="84"/>
      <c r="D1556" s="73"/>
      <c r="E1556" s="73"/>
      <c r="F1556" s="73"/>
      <c r="G1556" s="73"/>
      <c r="H1556" s="73"/>
      <c r="I1556" s="73"/>
      <c r="J1556" s="73"/>
      <c r="K1556" s="73"/>
      <c r="L1556" s="73"/>
      <c r="M1556" s="73"/>
      <c r="N1556" s="73"/>
      <c r="U1556">
        <v>2019</v>
      </c>
      <c r="V1556" s="15">
        <v>43600</v>
      </c>
      <c r="W1556" t="s">
        <v>171</v>
      </c>
      <c r="X1556" t="s">
        <v>230</v>
      </c>
      <c r="Y1556" t="s">
        <v>225</v>
      </c>
      <c r="Z1556">
        <v>2095.23</v>
      </c>
      <c r="AA1556">
        <v>2314.63</v>
      </c>
      <c r="AB1556">
        <v>219.4</v>
      </c>
      <c r="AC1556">
        <v>24</v>
      </c>
      <c r="AD1556">
        <v>87301.25</v>
      </c>
      <c r="AE1556">
        <v>2314630</v>
      </c>
    </row>
    <row r="1557" spans="2:31" x14ac:dyDescent="0.35">
      <c r="B1557" s="83"/>
      <c r="C1557" s="84"/>
      <c r="D1557" s="73"/>
      <c r="E1557" s="73"/>
      <c r="F1557" s="73"/>
      <c r="G1557" s="73"/>
      <c r="H1557" s="73"/>
      <c r="I1557" s="73"/>
      <c r="J1557" s="73"/>
      <c r="K1557" s="73"/>
      <c r="L1557" s="73"/>
      <c r="M1557" s="73"/>
      <c r="N1557" s="73"/>
      <c r="U1557">
        <v>2019</v>
      </c>
      <c r="V1557" s="15">
        <v>43601</v>
      </c>
      <c r="W1557" t="s">
        <v>171</v>
      </c>
      <c r="X1557" t="s">
        <v>230</v>
      </c>
      <c r="Y1557" t="s">
        <v>225</v>
      </c>
      <c r="Z1557">
        <v>2208.92</v>
      </c>
      <c r="AA1557">
        <v>2440.23</v>
      </c>
      <c r="AB1557">
        <v>231.31</v>
      </c>
      <c r="AC1557">
        <v>24</v>
      </c>
      <c r="AD1557">
        <v>92038.333333333328</v>
      </c>
      <c r="AE1557">
        <v>2440230</v>
      </c>
    </row>
    <row r="1558" spans="2:31" x14ac:dyDescent="0.35">
      <c r="B1558" s="83"/>
      <c r="C1558" s="84"/>
      <c r="D1558" s="73"/>
      <c r="E1558" s="73"/>
      <c r="F1558" s="73"/>
      <c r="G1558" s="73"/>
      <c r="H1558" s="73"/>
      <c r="I1558" s="73"/>
      <c r="J1558" s="73"/>
      <c r="K1558" s="73"/>
      <c r="L1558" s="73"/>
      <c r="M1558" s="73"/>
      <c r="N1558" s="73"/>
      <c r="U1558">
        <v>2019</v>
      </c>
      <c r="V1558" s="15">
        <v>43602</v>
      </c>
      <c r="W1558" t="s">
        <v>171</v>
      </c>
      <c r="X1558" t="s">
        <v>230</v>
      </c>
      <c r="Y1558" t="s">
        <v>225</v>
      </c>
      <c r="Z1558">
        <v>2321.54</v>
      </c>
      <c r="AA1558">
        <v>2564.65</v>
      </c>
      <c r="AB1558">
        <v>243.1</v>
      </c>
      <c r="AC1558">
        <v>24</v>
      </c>
      <c r="AD1558">
        <v>96730.833333333328</v>
      </c>
      <c r="AE1558">
        <v>2564650</v>
      </c>
    </row>
    <row r="1559" spans="2:31" x14ac:dyDescent="0.35">
      <c r="B1559" s="83"/>
      <c r="C1559" s="84"/>
      <c r="D1559" s="73"/>
      <c r="E1559" s="73"/>
      <c r="F1559" s="73"/>
      <c r="G1559" s="73"/>
      <c r="H1559" s="73"/>
      <c r="I1559" s="73"/>
      <c r="J1559" s="73"/>
      <c r="K1559" s="73"/>
      <c r="L1559" s="73"/>
      <c r="M1559" s="73"/>
      <c r="N1559" s="73"/>
      <c r="U1559">
        <v>2019</v>
      </c>
      <c r="V1559" s="15">
        <v>43603</v>
      </c>
      <c r="W1559" t="s">
        <v>171</v>
      </c>
      <c r="X1559" t="s">
        <v>230</v>
      </c>
      <c r="Y1559" t="s">
        <v>225</v>
      </c>
      <c r="Z1559">
        <v>2434.25</v>
      </c>
      <c r="AA1559">
        <v>2689.15</v>
      </c>
      <c r="AB1559">
        <v>254.9</v>
      </c>
      <c r="AC1559">
        <v>24</v>
      </c>
      <c r="AD1559">
        <v>101427.08333333333</v>
      </c>
      <c r="AE1559">
        <v>2689150</v>
      </c>
    </row>
    <row r="1560" spans="2:31" x14ac:dyDescent="0.35">
      <c r="B1560" s="83"/>
      <c r="C1560" s="84"/>
      <c r="D1560" s="73"/>
      <c r="E1560" s="73"/>
      <c r="F1560" s="73"/>
      <c r="G1560" s="73"/>
      <c r="H1560" s="73"/>
      <c r="I1560" s="73"/>
      <c r="J1560" s="73"/>
      <c r="K1560" s="73"/>
      <c r="L1560" s="73"/>
      <c r="M1560" s="73"/>
      <c r="N1560" s="73"/>
      <c r="U1560">
        <v>2019</v>
      </c>
      <c r="V1560" s="15">
        <v>43604</v>
      </c>
      <c r="W1560" t="s">
        <v>171</v>
      </c>
      <c r="X1560" t="s">
        <v>230</v>
      </c>
      <c r="Y1560" t="s">
        <v>225</v>
      </c>
      <c r="Z1560">
        <v>2546.34</v>
      </c>
      <c r="AA1560">
        <v>2812.98</v>
      </c>
      <c r="AB1560">
        <v>266.64</v>
      </c>
      <c r="AC1560">
        <v>24</v>
      </c>
      <c r="AD1560">
        <v>106097.5</v>
      </c>
      <c r="AE1560">
        <v>2812980</v>
      </c>
    </row>
    <row r="1561" spans="2:31" x14ac:dyDescent="0.35">
      <c r="B1561" s="83"/>
      <c r="C1561" s="84"/>
      <c r="D1561" s="73"/>
      <c r="E1561" s="73"/>
      <c r="F1561" s="73"/>
      <c r="G1561" s="73"/>
      <c r="H1561" s="73"/>
      <c r="I1561" s="73"/>
      <c r="J1561" s="73"/>
      <c r="K1561" s="73"/>
      <c r="L1561" s="73"/>
      <c r="M1561" s="73"/>
      <c r="N1561" s="73"/>
      <c r="U1561">
        <v>2019</v>
      </c>
      <c r="V1561" s="15">
        <v>43605</v>
      </c>
      <c r="W1561" t="s">
        <v>171</v>
      </c>
      <c r="X1561" t="s">
        <v>230</v>
      </c>
      <c r="Y1561" t="s">
        <v>225</v>
      </c>
      <c r="Z1561">
        <v>2624.04</v>
      </c>
      <c r="AA1561">
        <v>2898.82</v>
      </c>
      <c r="AB1561">
        <v>274.77999999999997</v>
      </c>
      <c r="AC1561">
        <v>24</v>
      </c>
      <c r="AD1561">
        <v>109335</v>
      </c>
      <c r="AE1561">
        <v>2898820</v>
      </c>
    </row>
    <row r="1562" spans="2:31" x14ac:dyDescent="0.35">
      <c r="B1562" s="83"/>
      <c r="C1562" s="84"/>
      <c r="D1562" s="73"/>
      <c r="E1562" s="73"/>
      <c r="F1562" s="73"/>
      <c r="G1562" s="73"/>
      <c r="H1562" s="73"/>
      <c r="I1562" s="73"/>
      <c r="J1562" s="73"/>
      <c r="K1562" s="73"/>
      <c r="L1562" s="73"/>
      <c r="M1562" s="73"/>
      <c r="N1562" s="73"/>
      <c r="U1562">
        <v>2019</v>
      </c>
      <c r="V1562" s="15">
        <v>43606</v>
      </c>
      <c r="W1562" t="s">
        <v>171</v>
      </c>
      <c r="X1562" t="s">
        <v>230</v>
      </c>
      <c r="Y1562" t="s">
        <v>225</v>
      </c>
      <c r="Z1562">
        <v>2694.5</v>
      </c>
      <c r="AA1562">
        <v>2976.65</v>
      </c>
      <c r="AB1562">
        <v>282.16000000000003</v>
      </c>
      <c r="AC1562">
        <v>24</v>
      </c>
      <c r="AD1562">
        <v>112270.83333333333</v>
      </c>
      <c r="AE1562">
        <v>2976650</v>
      </c>
    </row>
    <row r="1563" spans="2:31" x14ac:dyDescent="0.35">
      <c r="B1563" s="83"/>
      <c r="C1563" s="84"/>
      <c r="D1563" s="73"/>
      <c r="E1563" s="73"/>
      <c r="F1563" s="73"/>
      <c r="G1563" s="73"/>
      <c r="H1563" s="73"/>
      <c r="I1563" s="73"/>
      <c r="J1563" s="73"/>
      <c r="K1563" s="73"/>
      <c r="L1563" s="73"/>
      <c r="M1563" s="73"/>
      <c r="N1563" s="73"/>
      <c r="U1563">
        <v>2019</v>
      </c>
      <c r="V1563" s="15">
        <v>43607</v>
      </c>
      <c r="W1563" t="s">
        <v>171</v>
      </c>
      <c r="X1563" t="s">
        <v>230</v>
      </c>
      <c r="Y1563" t="s">
        <v>225</v>
      </c>
      <c r="Z1563">
        <v>2763.92</v>
      </c>
      <c r="AA1563">
        <v>3053.35</v>
      </c>
      <c r="AB1563">
        <v>289.43</v>
      </c>
      <c r="AC1563">
        <v>24</v>
      </c>
      <c r="AD1563">
        <v>115163.33333333333</v>
      </c>
      <c r="AE1563">
        <v>3053350</v>
      </c>
    </row>
    <row r="1564" spans="2:31" x14ac:dyDescent="0.35">
      <c r="B1564" s="83"/>
      <c r="C1564" s="84"/>
      <c r="D1564" s="73"/>
      <c r="E1564" s="73"/>
      <c r="F1564" s="73"/>
      <c r="G1564" s="73"/>
      <c r="H1564" s="73"/>
      <c r="I1564" s="73"/>
      <c r="J1564" s="73"/>
      <c r="K1564" s="73"/>
      <c r="L1564" s="73"/>
      <c r="M1564" s="73"/>
      <c r="N1564" s="73"/>
      <c r="U1564">
        <v>2019</v>
      </c>
      <c r="V1564" s="15">
        <v>43608</v>
      </c>
      <c r="W1564" t="s">
        <v>171</v>
      </c>
      <c r="X1564" t="s">
        <v>230</v>
      </c>
      <c r="Y1564" t="s">
        <v>225</v>
      </c>
      <c r="Z1564">
        <v>2832.73</v>
      </c>
      <c r="AA1564">
        <v>3129.36</v>
      </c>
      <c r="AB1564">
        <v>296.63</v>
      </c>
      <c r="AC1564">
        <v>24</v>
      </c>
      <c r="AD1564">
        <v>118030.41666666667</v>
      </c>
      <c r="AE1564">
        <v>3129360</v>
      </c>
    </row>
    <row r="1565" spans="2:31" x14ac:dyDescent="0.35">
      <c r="B1565" s="83"/>
      <c r="C1565" s="84"/>
      <c r="D1565" s="73"/>
      <c r="E1565" s="73"/>
      <c r="F1565" s="73"/>
      <c r="G1565" s="73"/>
      <c r="H1565" s="73"/>
      <c r="I1565" s="73"/>
      <c r="J1565" s="73"/>
      <c r="K1565" s="73"/>
      <c r="L1565" s="73"/>
      <c r="M1565" s="73"/>
      <c r="N1565" s="73"/>
      <c r="U1565">
        <v>2019</v>
      </c>
      <c r="V1565" s="15">
        <v>43609</v>
      </c>
      <c r="W1565" t="s">
        <v>171</v>
      </c>
      <c r="X1565" t="s">
        <v>230</v>
      </c>
      <c r="Y1565" t="s">
        <v>225</v>
      </c>
      <c r="Z1565">
        <v>2893.66</v>
      </c>
      <c r="AA1565">
        <v>3196.67</v>
      </c>
      <c r="AB1565">
        <v>303.01</v>
      </c>
      <c r="AC1565">
        <v>24</v>
      </c>
      <c r="AD1565">
        <v>120569.16666666667</v>
      </c>
      <c r="AE1565">
        <v>3196670</v>
      </c>
    </row>
    <row r="1566" spans="2:31" x14ac:dyDescent="0.35">
      <c r="B1566" s="83"/>
      <c r="C1566" s="84"/>
      <c r="D1566" s="73"/>
      <c r="E1566" s="73"/>
      <c r="F1566" s="73"/>
      <c r="G1566" s="73"/>
      <c r="H1566" s="73"/>
      <c r="I1566" s="73"/>
      <c r="J1566" s="73"/>
      <c r="K1566" s="73"/>
      <c r="L1566" s="73"/>
      <c r="M1566" s="73"/>
      <c r="N1566" s="73"/>
      <c r="U1566">
        <v>2019</v>
      </c>
      <c r="V1566" s="15">
        <v>43610</v>
      </c>
      <c r="W1566" t="s">
        <v>171</v>
      </c>
      <c r="X1566" t="s">
        <v>230</v>
      </c>
      <c r="Y1566" t="s">
        <v>225</v>
      </c>
      <c r="Z1566">
        <v>2952.34</v>
      </c>
      <c r="AA1566">
        <v>3261.49</v>
      </c>
      <c r="AB1566">
        <v>309.16000000000003</v>
      </c>
      <c r="AC1566">
        <v>24</v>
      </c>
      <c r="AD1566">
        <v>123014.16666666667</v>
      </c>
      <c r="AE1566">
        <v>3261490</v>
      </c>
    </row>
    <row r="1567" spans="2:31" x14ac:dyDescent="0.35">
      <c r="B1567" s="83"/>
      <c r="C1567" s="84"/>
      <c r="D1567" s="73"/>
      <c r="E1567" s="73"/>
      <c r="F1567" s="73"/>
      <c r="G1567" s="73"/>
      <c r="H1567" s="73"/>
      <c r="I1567" s="73"/>
      <c r="J1567" s="73"/>
      <c r="K1567" s="73"/>
      <c r="L1567" s="73"/>
      <c r="M1567" s="73"/>
      <c r="N1567" s="73"/>
      <c r="U1567">
        <v>2019</v>
      </c>
      <c r="V1567" s="15">
        <v>43611</v>
      </c>
      <c r="W1567" t="s">
        <v>171</v>
      </c>
      <c r="X1567" t="s">
        <v>230</v>
      </c>
      <c r="Y1567" t="s">
        <v>225</v>
      </c>
      <c r="Z1567">
        <v>3012.05</v>
      </c>
      <c r="AA1567">
        <v>3327.46</v>
      </c>
      <c r="AB1567">
        <v>315.41000000000003</v>
      </c>
      <c r="AC1567">
        <v>24</v>
      </c>
      <c r="AD1567">
        <v>125502.08333333333</v>
      </c>
      <c r="AE1567">
        <v>3327460</v>
      </c>
    </row>
    <row r="1568" spans="2:31" x14ac:dyDescent="0.35">
      <c r="B1568" s="83"/>
      <c r="C1568" s="84"/>
      <c r="D1568" s="73"/>
      <c r="E1568" s="73"/>
      <c r="F1568" s="73"/>
      <c r="G1568" s="73"/>
      <c r="H1568" s="73"/>
      <c r="I1568" s="73"/>
      <c r="J1568" s="73"/>
      <c r="K1568" s="73"/>
      <c r="L1568" s="73"/>
      <c r="M1568" s="73"/>
      <c r="N1568" s="73"/>
      <c r="U1568">
        <v>2019</v>
      </c>
      <c r="V1568" s="15">
        <v>43612</v>
      </c>
      <c r="W1568" t="s">
        <v>171</v>
      </c>
      <c r="X1568" t="s">
        <v>230</v>
      </c>
      <c r="Y1568" t="s">
        <v>225</v>
      </c>
      <c r="Z1568">
        <v>3068.64</v>
      </c>
      <c r="AA1568">
        <v>3389.97</v>
      </c>
      <c r="AB1568">
        <v>321.33</v>
      </c>
      <c r="AC1568">
        <v>24</v>
      </c>
      <c r="AD1568">
        <v>127860</v>
      </c>
      <c r="AE1568">
        <v>3389970</v>
      </c>
    </row>
    <row r="1569" spans="2:31" x14ac:dyDescent="0.35">
      <c r="B1569" s="83"/>
      <c r="C1569" s="84"/>
      <c r="D1569" s="73"/>
      <c r="E1569" s="73"/>
      <c r="F1569" s="73"/>
      <c r="G1569" s="73"/>
      <c r="H1569" s="73"/>
      <c r="I1569" s="73"/>
      <c r="J1569" s="73"/>
      <c r="K1569" s="73"/>
      <c r="L1569" s="73"/>
      <c r="M1569" s="73"/>
      <c r="N1569" s="73"/>
      <c r="U1569">
        <v>2019</v>
      </c>
      <c r="V1569" s="15">
        <v>43613</v>
      </c>
      <c r="W1569" t="s">
        <v>171</v>
      </c>
      <c r="X1569" t="s">
        <v>230</v>
      </c>
      <c r="Y1569" t="s">
        <v>225</v>
      </c>
      <c r="Z1569">
        <v>3121.13</v>
      </c>
      <c r="AA1569">
        <v>3447.96</v>
      </c>
      <c r="AB1569">
        <v>326.83</v>
      </c>
      <c r="AC1569">
        <v>24</v>
      </c>
      <c r="AD1569">
        <v>130047.08333333333</v>
      </c>
      <c r="AE1569">
        <v>3447960</v>
      </c>
    </row>
    <row r="1570" spans="2:31" x14ac:dyDescent="0.35">
      <c r="B1570" s="83"/>
      <c r="C1570" s="84"/>
      <c r="D1570" s="73"/>
      <c r="E1570" s="73"/>
      <c r="F1570" s="73"/>
      <c r="G1570" s="73"/>
      <c r="H1570" s="73"/>
      <c r="I1570" s="73"/>
      <c r="J1570" s="73"/>
      <c r="K1570" s="73"/>
      <c r="L1570" s="73"/>
      <c r="M1570" s="73"/>
      <c r="N1570" s="73"/>
      <c r="U1570">
        <v>2019</v>
      </c>
      <c r="V1570" s="15">
        <v>43614</v>
      </c>
      <c r="W1570" t="s">
        <v>171</v>
      </c>
      <c r="X1570" t="s">
        <v>230</v>
      </c>
      <c r="Y1570" t="s">
        <v>225</v>
      </c>
      <c r="Z1570">
        <v>3172.66</v>
      </c>
      <c r="AA1570">
        <v>3504.88</v>
      </c>
      <c r="AB1570">
        <v>332.23</v>
      </c>
      <c r="AC1570">
        <v>24</v>
      </c>
      <c r="AD1570">
        <v>132194.16666666666</v>
      </c>
      <c r="AE1570">
        <v>3504880</v>
      </c>
    </row>
    <row r="1571" spans="2:31" x14ac:dyDescent="0.35">
      <c r="B1571" s="83"/>
      <c r="C1571" s="84"/>
      <c r="D1571" s="73"/>
      <c r="E1571" s="73"/>
      <c r="F1571" s="73"/>
      <c r="G1571" s="73"/>
      <c r="H1571" s="73"/>
      <c r="I1571" s="73"/>
      <c r="J1571" s="73"/>
      <c r="K1571" s="73"/>
      <c r="L1571" s="73"/>
      <c r="M1571" s="73"/>
      <c r="N1571" s="73"/>
      <c r="U1571">
        <v>2019</v>
      </c>
      <c r="V1571" s="15">
        <v>43615</v>
      </c>
      <c r="W1571" t="s">
        <v>171</v>
      </c>
      <c r="X1571" t="s">
        <v>230</v>
      </c>
      <c r="Y1571" t="s">
        <v>225</v>
      </c>
      <c r="Z1571">
        <v>3226.82</v>
      </c>
      <c r="AA1571">
        <v>3564.72</v>
      </c>
      <c r="AB1571">
        <v>337.9</v>
      </c>
      <c r="AC1571">
        <v>24</v>
      </c>
      <c r="AD1571">
        <v>134450.83333333334</v>
      </c>
      <c r="AE1571">
        <v>3564720</v>
      </c>
    </row>
    <row r="1572" spans="2:31" x14ac:dyDescent="0.35">
      <c r="B1572" s="83"/>
      <c r="C1572" s="84"/>
      <c r="D1572" s="73"/>
      <c r="E1572" s="73"/>
      <c r="F1572" s="73"/>
      <c r="G1572" s="73"/>
      <c r="H1572" s="73"/>
      <c r="I1572" s="73"/>
      <c r="J1572" s="73"/>
      <c r="K1572" s="73"/>
      <c r="L1572" s="73"/>
      <c r="M1572" s="73"/>
      <c r="N1572" s="73"/>
      <c r="U1572">
        <v>2019</v>
      </c>
      <c r="V1572" s="15">
        <v>43616</v>
      </c>
      <c r="W1572" t="s">
        <v>171</v>
      </c>
      <c r="X1572" t="s">
        <v>230</v>
      </c>
      <c r="Y1572" t="s">
        <v>225</v>
      </c>
      <c r="Z1572">
        <v>3271.94</v>
      </c>
      <c r="AA1572">
        <v>3614.57</v>
      </c>
      <c r="AB1572">
        <v>342.62</v>
      </c>
      <c r="AC1572">
        <v>24</v>
      </c>
      <c r="AD1572">
        <v>136330.83333333334</v>
      </c>
      <c r="AE1572">
        <v>3614570</v>
      </c>
    </row>
    <row r="1573" spans="2:31" x14ac:dyDescent="0.35">
      <c r="B1573" s="83"/>
      <c r="C1573" s="84"/>
      <c r="D1573" s="73"/>
      <c r="E1573" s="73"/>
      <c r="F1573" s="73"/>
      <c r="G1573" s="73"/>
      <c r="H1573" s="73"/>
      <c r="I1573" s="73"/>
      <c r="J1573" s="73"/>
      <c r="K1573" s="73"/>
      <c r="L1573" s="73"/>
      <c r="M1573" s="73"/>
      <c r="N1573" s="73"/>
      <c r="U1573">
        <v>2019</v>
      </c>
      <c r="V1573" s="15">
        <v>43617</v>
      </c>
      <c r="W1573" t="s">
        <v>172</v>
      </c>
      <c r="X1573" t="s">
        <v>230</v>
      </c>
      <c r="Y1573" t="s">
        <v>225</v>
      </c>
      <c r="Z1573">
        <v>3329.24</v>
      </c>
      <c r="AA1573">
        <v>3677.86</v>
      </c>
      <c r="AB1573">
        <v>348.62</v>
      </c>
      <c r="AC1573">
        <v>24</v>
      </c>
      <c r="AD1573">
        <v>138718.33333333334</v>
      </c>
      <c r="AE1573">
        <v>3677860</v>
      </c>
    </row>
    <row r="1574" spans="2:31" x14ac:dyDescent="0.35">
      <c r="B1574" s="83"/>
      <c r="C1574" s="84"/>
      <c r="D1574" s="73"/>
      <c r="E1574" s="73"/>
      <c r="F1574" s="73"/>
      <c r="G1574" s="73"/>
      <c r="H1574" s="73"/>
      <c r="I1574" s="73"/>
      <c r="J1574" s="73"/>
      <c r="K1574" s="73"/>
      <c r="L1574" s="73"/>
      <c r="M1574" s="73"/>
      <c r="N1574" s="73"/>
      <c r="U1574">
        <v>2019</v>
      </c>
      <c r="V1574" s="15">
        <v>43618</v>
      </c>
      <c r="W1574" t="s">
        <v>172</v>
      </c>
      <c r="X1574" t="s">
        <v>230</v>
      </c>
      <c r="Y1574" t="s">
        <v>225</v>
      </c>
      <c r="Z1574">
        <v>3388.13</v>
      </c>
      <c r="AA1574">
        <v>3742.92</v>
      </c>
      <c r="AB1574">
        <v>354.79</v>
      </c>
      <c r="AC1574">
        <v>24</v>
      </c>
      <c r="AD1574">
        <v>141172.08333333334</v>
      </c>
      <c r="AE1574">
        <v>3742920</v>
      </c>
    </row>
    <row r="1575" spans="2:31" x14ac:dyDescent="0.35">
      <c r="B1575" s="83"/>
      <c r="C1575" s="84"/>
      <c r="D1575" s="73"/>
      <c r="E1575" s="73"/>
      <c r="F1575" s="73"/>
      <c r="G1575" s="73"/>
      <c r="H1575" s="73"/>
      <c r="I1575" s="73"/>
      <c r="J1575" s="73"/>
      <c r="K1575" s="73"/>
      <c r="L1575" s="73"/>
      <c r="M1575" s="73"/>
      <c r="N1575" s="73"/>
      <c r="U1575">
        <v>2019</v>
      </c>
      <c r="V1575" s="15">
        <v>43619</v>
      </c>
      <c r="W1575" t="s">
        <v>172</v>
      </c>
      <c r="X1575" t="s">
        <v>230</v>
      </c>
      <c r="Y1575" t="s">
        <v>225</v>
      </c>
      <c r="Z1575">
        <v>3447.02</v>
      </c>
      <c r="AA1575">
        <v>3807.97</v>
      </c>
      <c r="AB1575">
        <v>360.96</v>
      </c>
      <c r="AC1575">
        <v>24</v>
      </c>
      <c r="AD1575">
        <v>143625.83333333334</v>
      </c>
      <c r="AE1575">
        <v>3807970</v>
      </c>
    </row>
    <row r="1576" spans="2:31" x14ac:dyDescent="0.35">
      <c r="B1576" s="83"/>
      <c r="C1576" s="84"/>
      <c r="D1576" s="73"/>
      <c r="E1576" s="73"/>
      <c r="F1576" s="73"/>
      <c r="G1576" s="73"/>
      <c r="H1576" s="73"/>
      <c r="I1576" s="73"/>
      <c r="J1576" s="73"/>
      <c r="K1576" s="73"/>
      <c r="L1576" s="73"/>
      <c r="M1576" s="73"/>
      <c r="N1576" s="73"/>
      <c r="U1576">
        <v>2019</v>
      </c>
      <c r="V1576" s="15">
        <v>43620</v>
      </c>
      <c r="W1576" t="s">
        <v>172</v>
      </c>
      <c r="X1576" t="s">
        <v>230</v>
      </c>
      <c r="Y1576" t="s">
        <v>225</v>
      </c>
      <c r="Z1576">
        <v>3502.68</v>
      </c>
      <c r="AA1576">
        <v>3869.46</v>
      </c>
      <c r="AB1576">
        <v>366.78</v>
      </c>
      <c r="AC1576">
        <v>24</v>
      </c>
      <c r="AD1576">
        <v>145945</v>
      </c>
      <c r="AE1576">
        <v>3869460</v>
      </c>
    </row>
    <row r="1577" spans="2:31" x14ac:dyDescent="0.35">
      <c r="B1577" s="83"/>
      <c r="C1577" s="84"/>
      <c r="D1577" s="73"/>
      <c r="E1577" s="73"/>
      <c r="F1577" s="73"/>
      <c r="G1577" s="73"/>
      <c r="H1577" s="73"/>
      <c r="I1577" s="73"/>
      <c r="J1577" s="73"/>
      <c r="K1577" s="73"/>
      <c r="L1577" s="73"/>
      <c r="M1577" s="73"/>
      <c r="N1577" s="73"/>
      <c r="U1577">
        <v>2019</v>
      </c>
      <c r="V1577" s="15">
        <v>43621</v>
      </c>
      <c r="W1577" t="s">
        <v>172</v>
      </c>
      <c r="X1577" t="s">
        <v>230</v>
      </c>
      <c r="Y1577" t="s">
        <v>225</v>
      </c>
      <c r="Z1577">
        <v>3557.78</v>
      </c>
      <c r="AA1577">
        <v>3930.34</v>
      </c>
      <c r="AB1577">
        <v>372.55</v>
      </c>
      <c r="AC1577">
        <v>24</v>
      </c>
      <c r="AD1577">
        <v>148240.83333333334</v>
      </c>
      <c r="AE1577">
        <v>3930340</v>
      </c>
    </row>
    <row r="1578" spans="2:31" x14ac:dyDescent="0.35">
      <c r="B1578" s="83"/>
      <c r="C1578" s="84"/>
      <c r="D1578" s="73"/>
      <c r="E1578" s="73"/>
      <c r="F1578" s="73"/>
      <c r="G1578" s="73"/>
      <c r="H1578" s="73"/>
      <c r="I1578" s="73"/>
      <c r="J1578" s="73"/>
      <c r="K1578" s="73"/>
      <c r="L1578" s="73"/>
      <c r="M1578" s="73"/>
      <c r="N1578" s="73"/>
      <c r="U1578">
        <v>2019</v>
      </c>
      <c r="V1578" s="15">
        <v>43622</v>
      </c>
      <c r="W1578" t="s">
        <v>172</v>
      </c>
      <c r="X1578" t="s">
        <v>230</v>
      </c>
      <c r="Y1578" t="s">
        <v>225</v>
      </c>
      <c r="Z1578">
        <v>3611.53</v>
      </c>
      <c r="AA1578">
        <v>3989.71</v>
      </c>
      <c r="AB1578">
        <v>378.18</v>
      </c>
      <c r="AC1578">
        <v>24</v>
      </c>
      <c r="AD1578">
        <v>150480.41666666666</v>
      </c>
      <c r="AE1578">
        <v>3989710</v>
      </c>
    </row>
    <row r="1579" spans="2:31" x14ac:dyDescent="0.35">
      <c r="B1579" s="83"/>
      <c r="C1579" s="84"/>
      <c r="D1579" s="73"/>
      <c r="E1579" s="73"/>
      <c r="F1579" s="73"/>
      <c r="G1579" s="73"/>
      <c r="H1579" s="73"/>
      <c r="I1579" s="73"/>
      <c r="J1579" s="73"/>
      <c r="K1579" s="73"/>
      <c r="L1579" s="73"/>
      <c r="M1579" s="73"/>
      <c r="N1579" s="73"/>
      <c r="U1579">
        <v>2019</v>
      </c>
      <c r="V1579" s="15">
        <v>43623</v>
      </c>
      <c r="W1579" t="s">
        <v>172</v>
      </c>
      <c r="X1579" t="s">
        <v>230</v>
      </c>
      <c r="Y1579" t="s">
        <v>225</v>
      </c>
      <c r="Z1579">
        <v>3663.21</v>
      </c>
      <c r="AA1579">
        <v>4046.8</v>
      </c>
      <c r="AB1579">
        <v>383.59</v>
      </c>
      <c r="AC1579">
        <v>24</v>
      </c>
      <c r="AD1579">
        <v>152633.75</v>
      </c>
      <c r="AE1579">
        <v>4046800</v>
      </c>
    </row>
    <row r="1580" spans="2:31" x14ac:dyDescent="0.35">
      <c r="B1580" s="83"/>
      <c r="C1580" s="84"/>
      <c r="D1580" s="73"/>
      <c r="E1580" s="73"/>
      <c r="F1580" s="73"/>
      <c r="G1580" s="73"/>
      <c r="H1580" s="73"/>
      <c r="I1580" s="73"/>
      <c r="J1580" s="73"/>
      <c r="K1580" s="73"/>
      <c r="L1580" s="73"/>
      <c r="M1580" s="73"/>
      <c r="N1580" s="73"/>
      <c r="U1580">
        <v>2019</v>
      </c>
      <c r="V1580" s="15">
        <v>43624</v>
      </c>
      <c r="W1580" t="s">
        <v>172</v>
      </c>
      <c r="X1580" t="s">
        <v>230</v>
      </c>
      <c r="Y1580" t="s">
        <v>225</v>
      </c>
      <c r="Z1580">
        <v>3708.99</v>
      </c>
      <c r="AA1580">
        <v>4097.38</v>
      </c>
      <c r="AB1580">
        <v>388.39</v>
      </c>
      <c r="AC1580">
        <v>24</v>
      </c>
      <c r="AD1580">
        <v>154541.25</v>
      </c>
      <c r="AE1580">
        <v>4097380</v>
      </c>
    </row>
    <row r="1581" spans="2:31" x14ac:dyDescent="0.35">
      <c r="B1581" s="83"/>
      <c r="C1581" s="84"/>
      <c r="D1581" s="73"/>
      <c r="E1581" s="73"/>
      <c r="F1581" s="73"/>
      <c r="G1581" s="73"/>
      <c r="H1581" s="73"/>
      <c r="I1581" s="73"/>
      <c r="J1581" s="73"/>
      <c r="K1581" s="73"/>
      <c r="L1581" s="73"/>
      <c r="M1581" s="73"/>
      <c r="N1581" s="73"/>
      <c r="U1581">
        <v>2019</v>
      </c>
      <c r="V1581" s="15">
        <v>43625</v>
      </c>
      <c r="W1581" t="s">
        <v>172</v>
      </c>
      <c r="X1581" t="s">
        <v>230</v>
      </c>
      <c r="Y1581" t="s">
        <v>225</v>
      </c>
      <c r="Z1581">
        <v>3745.88</v>
      </c>
      <c r="AA1581">
        <v>4138.13</v>
      </c>
      <c r="AB1581">
        <v>392.25</v>
      </c>
      <c r="AC1581">
        <v>24</v>
      </c>
      <c r="AD1581">
        <v>156078.33333333334</v>
      </c>
      <c r="AE1581">
        <v>4138130</v>
      </c>
    </row>
    <row r="1582" spans="2:31" x14ac:dyDescent="0.35">
      <c r="B1582" s="83"/>
      <c r="C1582" s="84"/>
      <c r="D1582" s="85"/>
      <c r="E1582" s="73"/>
      <c r="F1582" s="85"/>
      <c r="G1582" s="85"/>
      <c r="H1582" s="73"/>
      <c r="I1582" s="73"/>
      <c r="J1582" s="73"/>
      <c r="K1582" s="73"/>
      <c r="L1582" s="73"/>
      <c r="M1582" s="73"/>
      <c r="N1582" s="73"/>
      <c r="U1582">
        <v>2019</v>
      </c>
      <c r="V1582" s="15">
        <v>43626</v>
      </c>
      <c r="W1582" t="s">
        <v>172</v>
      </c>
      <c r="X1582" t="s">
        <v>230</v>
      </c>
      <c r="Y1582" t="s">
        <v>225</v>
      </c>
      <c r="Z1582">
        <v>3778.04</v>
      </c>
      <c r="AA1582">
        <v>4173.66</v>
      </c>
      <c r="AB1582">
        <v>395.62</v>
      </c>
      <c r="AC1582">
        <v>24</v>
      </c>
      <c r="AD1582">
        <v>157418.33333333334</v>
      </c>
      <c r="AE1582">
        <v>4173660</v>
      </c>
    </row>
    <row r="1583" spans="2:31" x14ac:dyDescent="0.35">
      <c r="B1583" s="83"/>
      <c r="C1583" s="84"/>
      <c r="D1583" s="85"/>
      <c r="E1583" s="73"/>
      <c r="F1583" s="85"/>
      <c r="G1583" s="85"/>
      <c r="H1583" s="73"/>
      <c r="I1583" s="73"/>
      <c r="J1583" s="73"/>
      <c r="K1583" s="73"/>
      <c r="L1583" s="73"/>
      <c r="M1583" s="73"/>
      <c r="N1583" s="73"/>
      <c r="U1583">
        <v>2019</v>
      </c>
      <c r="V1583" s="15">
        <v>43627</v>
      </c>
      <c r="W1583" t="s">
        <v>172</v>
      </c>
      <c r="X1583" t="s">
        <v>230</v>
      </c>
      <c r="Y1583" t="s">
        <v>225</v>
      </c>
      <c r="Z1583">
        <v>3808.88</v>
      </c>
      <c r="AA1583">
        <v>4207.7299999999996</v>
      </c>
      <c r="AB1583">
        <v>398.85</v>
      </c>
      <c r="AC1583">
        <v>24</v>
      </c>
      <c r="AD1583">
        <v>158703.33333333334</v>
      </c>
      <c r="AE1583">
        <v>4207730</v>
      </c>
    </row>
    <row r="1584" spans="2:31" x14ac:dyDescent="0.35">
      <c r="B1584" s="83"/>
      <c r="C1584" s="84"/>
      <c r="D1584" s="85"/>
      <c r="E1584" s="73"/>
      <c r="F1584" s="85"/>
      <c r="G1584" s="85"/>
      <c r="H1584" s="73"/>
      <c r="I1584" s="73"/>
      <c r="J1584" s="73"/>
      <c r="K1584" s="73"/>
      <c r="L1584" s="73"/>
      <c r="M1584" s="73"/>
      <c r="N1584" s="73"/>
      <c r="U1584">
        <v>2019</v>
      </c>
      <c r="V1584" s="15">
        <v>43628</v>
      </c>
      <c r="W1584" t="s">
        <v>172</v>
      </c>
      <c r="X1584" t="s">
        <v>230</v>
      </c>
      <c r="Y1584" t="s">
        <v>225</v>
      </c>
      <c r="Z1584">
        <v>3843.55</v>
      </c>
      <c r="AA1584">
        <v>4246.03</v>
      </c>
      <c r="AB1584">
        <v>402.48</v>
      </c>
      <c r="AC1584">
        <v>24</v>
      </c>
      <c r="AD1584">
        <v>160147.91666666666</v>
      </c>
      <c r="AE1584">
        <v>4246030</v>
      </c>
    </row>
    <row r="1585" spans="2:31" x14ac:dyDescent="0.35">
      <c r="B1585" s="83"/>
      <c r="C1585" s="84"/>
      <c r="D1585" s="85"/>
      <c r="E1585" s="73"/>
      <c r="F1585" s="85"/>
      <c r="G1585" s="85"/>
      <c r="H1585" s="73"/>
      <c r="I1585" s="73"/>
      <c r="J1585" s="73"/>
      <c r="K1585" s="73"/>
      <c r="L1585" s="73"/>
      <c r="M1585" s="73"/>
      <c r="N1585" s="73"/>
      <c r="U1585">
        <v>2019</v>
      </c>
      <c r="V1585" s="15">
        <v>43629</v>
      </c>
      <c r="W1585" t="s">
        <v>172</v>
      </c>
      <c r="X1585" t="s">
        <v>230</v>
      </c>
      <c r="Y1585" t="s">
        <v>225</v>
      </c>
      <c r="Z1585">
        <v>3877.05</v>
      </c>
      <c r="AA1585">
        <v>4283.03</v>
      </c>
      <c r="AB1585">
        <v>405.99</v>
      </c>
      <c r="AC1585">
        <v>24</v>
      </c>
      <c r="AD1585">
        <v>161543.75</v>
      </c>
      <c r="AE1585">
        <v>4283030</v>
      </c>
    </row>
    <row r="1586" spans="2:31" x14ac:dyDescent="0.35">
      <c r="B1586" s="83"/>
      <c r="C1586" s="84"/>
      <c r="D1586" s="85"/>
      <c r="E1586" s="73"/>
      <c r="F1586" s="85"/>
      <c r="G1586" s="85"/>
      <c r="H1586" s="73"/>
      <c r="I1586" s="73"/>
      <c r="J1586" s="73"/>
      <c r="K1586" s="73"/>
      <c r="L1586" s="73"/>
      <c r="M1586" s="73"/>
      <c r="N1586" s="73"/>
      <c r="U1586">
        <v>2019</v>
      </c>
      <c r="V1586" s="15">
        <v>43630</v>
      </c>
      <c r="W1586" t="s">
        <v>172</v>
      </c>
      <c r="X1586" t="s">
        <v>230</v>
      </c>
      <c r="Y1586" t="s">
        <v>225</v>
      </c>
      <c r="Z1586">
        <v>3913.91</v>
      </c>
      <c r="AA1586">
        <v>4323.75</v>
      </c>
      <c r="AB1586">
        <v>409.85</v>
      </c>
      <c r="AC1586">
        <v>24</v>
      </c>
      <c r="AD1586">
        <v>163079.58333333334</v>
      </c>
      <c r="AE1586">
        <v>4323750</v>
      </c>
    </row>
    <row r="1587" spans="2:31" x14ac:dyDescent="0.35">
      <c r="B1587" s="83"/>
      <c r="C1587" s="84"/>
      <c r="D1587" s="85"/>
      <c r="E1587" s="73"/>
      <c r="F1587" s="85"/>
      <c r="G1587" s="85"/>
      <c r="H1587" s="73"/>
      <c r="I1587" s="73"/>
      <c r="J1587" s="73"/>
      <c r="K1587" s="73"/>
      <c r="L1587" s="73"/>
      <c r="M1587" s="73"/>
      <c r="N1587" s="73"/>
      <c r="U1587">
        <v>2019</v>
      </c>
      <c r="V1587" s="15">
        <v>43631</v>
      </c>
      <c r="W1587" t="s">
        <v>172</v>
      </c>
      <c r="X1587" t="s">
        <v>230</v>
      </c>
      <c r="Y1587" t="s">
        <v>225</v>
      </c>
      <c r="Z1587">
        <v>3948.46</v>
      </c>
      <c r="AA1587">
        <v>4361.92</v>
      </c>
      <c r="AB1587">
        <v>413.46</v>
      </c>
      <c r="AC1587">
        <v>24</v>
      </c>
      <c r="AD1587">
        <v>164519.16666666666</v>
      </c>
      <c r="AE1587">
        <v>4361920</v>
      </c>
    </row>
    <row r="1588" spans="2:31" x14ac:dyDescent="0.35">
      <c r="B1588" s="83"/>
      <c r="C1588" s="84"/>
      <c r="D1588" s="85"/>
      <c r="E1588" s="73"/>
      <c r="F1588" s="85"/>
      <c r="G1588" s="85"/>
      <c r="H1588" s="73"/>
      <c r="I1588" s="73"/>
      <c r="J1588" s="73"/>
      <c r="K1588" s="73"/>
      <c r="L1588" s="73"/>
      <c r="M1588" s="73"/>
      <c r="N1588" s="73"/>
      <c r="U1588">
        <v>2019</v>
      </c>
      <c r="V1588" s="15">
        <v>43632</v>
      </c>
      <c r="W1588" t="s">
        <v>172</v>
      </c>
      <c r="X1588" t="s">
        <v>230</v>
      </c>
      <c r="Y1588" t="s">
        <v>225</v>
      </c>
      <c r="Z1588">
        <v>3979.42</v>
      </c>
      <c r="AA1588">
        <v>4396.12</v>
      </c>
      <c r="AB1588">
        <v>416.71</v>
      </c>
      <c r="AC1588">
        <v>24</v>
      </c>
      <c r="AD1588">
        <v>165809.16666666666</v>
      </c>
      <c r="AE1588">
        <v>4396120</v>
      </c>
    </row>
    <row r="1589" spans="2:31" x14ac:dyDescent="0.35">
      <c r="B1589" s="83"/>
      <c r="C1589" s="84"/>
      <c r="D1589" s="85"/>
      <c r="E1589" s="73"/>
      <c r="F1589" s="85"/>
      <c r="G1589" s="85"/>
      <c r="H1589" s="73"/>
      <c r="I1589" s="73"/>
      <c r="J1589" s="73"/>
      <c r="K1589" s="73"/>
      <c r="L1589" s="73"/>
      <c r="M1589" s="73"/>
      <c r="N1589" s="73"/>
      <c r="U1589">
        <v>2019</v>
      </c>
      <c r="V1589" s="15">
        <v>43633</v>
      </c>
      <c r="W1589" t="s">
        <v>172</v>
      </c>
      <c r="X1589" t="s">
        <v>230</v>
      </c>
      <c r="Y1589" t="s">
        <v>225</v>
      </c>
      <c r="Z1589">
        <v>4010.57</v>
      </c>
      <c r="AA1589">
        <v>4430.54</v>
      </c>
      <c r="AB1589">
        <v>419.97</v>
      </c>
      <c r="AC1589">
        <v>24</v>
      </c>
      <c r="AD1589">
        <v>167107.08333333334</v>
      </c>
      <c r="AE1589">
        <v>4430540</v>
      </c>
    </row>
    <row r="1590" spans="2:31" x14ac:dyDescent="0.35">
      <c r="B1590" s="83"/>
      <c r="C1590" s="84"/>
      <c r="D1590" s="85"/>
      <c r="E1590" s="73"/>
      <c r="F1590" s="85"/>
      <c r="G1590" s="85"/>
      <c r="H1590" s="73"/>
      <c r="I1590" s="73"/>
      <c r="J1590" s="73"/>
      <c r="K1590" s="73"/>
      <c r="L1590" s="73"/>
      <c r="M1590" s="73"/>
      <c r="N1590" s="73"/>
      <c r="U1590">
        <v>2019</v>
      </c>
      <c r="V1590" s="15">
        <v>43634</v>
      </c>
      <c r="W1590" t="s">
        <v>172</v>
      </c>
      <c r="X1590" t="s">
        <v>230</v>
      </c>
      <c r="Y1590" t="s">
        <v>225</v>
      </c>
      <c r="Z1590">
        <v>4041.53</v>
      </c>
      <c r="AA1590">
        <v>4464.74</v>
      </c>
      <c r="AB1590">
        <v>423.21</v>
      </c>
      <c r="AC1590">
        <v>24</v>
      </c>
      <c r="AD1590">
        <v>168397.08333333334</v>
      </c>
      <c r="AE1590">
        <v>4464740</v>
      </c>
    </row>
    <row r="1591" spans="2:31" x14ac:dyDescent="0.35">
      <c r="B1591" s="83"/>
      <c r="C1591" s="84"/>
      <c r="D1591" s="85"/>
      <c r="E1591" s="73"/>
      <c r="F1591" s="85"/>
      <c r="G1591" s="85"/>
      <c r="H1591" s="73"/>
      <c r="I1591" s="73"/>
      <c r="J1591" s="73"/>
      <c r="K1591" s="73"/>
      <c r="L1591" s="73"/>
      <c r="M1591" s="73"/>
      <c r="N1591" s="73"/>
      <c r="U1591">
        <v>2019</v>
      </c>
      <c r="V1591" s="15">
        <v>43635</v>
      </c>
      <c r="W1591" t="s">
        <v>172</v>
      </c>
      <c r="X1591" t="s">
        <v>230</v>
      </c>
      <c r="Y1591" t="s">
        <v>225</v>
      </c>
      <c r="Z1591">
        <v>4079.3</v>
      </c>
      <c r="AA1591">
        <v>4506.46</v>
      </c>
      <c r="AB1591">
        <v>427.17</v>
      </c>
      <c r="AC1591">
        <v>24</v>
      </c>
      <c r="AD1591">
        <v>169970.83333333334</v>
      </c>
      <c r="AE1591">
        <v>4506460</v>
      </c>
    </row>
    <row r="1592" spans="2:31" x14ac:dyDescent="0.35">
      <c r="B1592" s="83"/>
      <c r="C1592" s="84"/>
      <c r="D1592" s="85"/>
      <c r="E1592" s="73"/>
      <c r="F1592" s="85"/>
      <c r="G1592" s="85"/>
      <c r="H1592" s="73"/>
      <c r="I1592" s="73"/>
      <c r="J1592" s="73"/>
      <c r="K1592" s="73"/>
      <c r="L1592" s="73"/>
      <c r="M1592" s="73"/>
      <c r="N1592" s="73"/>
      <c r="U1592">
        <v>2019</v>
      </c>
      <c r="V1592" s="15">
        <v>43636</v>
      </c>
      <c r="W1592" t="s">
        <v>172</v>
      </c>
      <c r="X1592" t="s">
        <v>230</v>
      </c>
      <c r="Y1592" t="s">
        <v>225</v>
      </c>
      <c r="Z1592">
        <v>4113.57</v>
      </c>
      <c r="AA1592">
        <v>4544.32</v>
      </c>
      <c r="AB1592">
        <v>430.75</v>
      </c>
      <c r="AC1592">
        <v>24</v>
      </c>
      <c r="AD1592">
        <v>171398.74999999997</v>
      </c>
      <c r="AE1592">
        <v>4544320</v>
      </c>
    </row>
    <row r="1593" spans="2:31" x14ac:dyDescent="0.35">
      <c r="B1593" s="83"/>
      <c r="C1593" s="84"/>
      <c r="D1593" s="85"/>
      <c r="E1593" s="73"/>
      <c r="F1593" s="85"/>
      <c r="G1593" s="85"/>
      <c r="H1593" s="73"/>
      <c r="I1593" s="73"/>
      <c r="J1593" s="73"/>
      <c r="K1593" s="73"/>
      <c r="L1593" s="73"/>
      <c r="M1593" s="73"/>
      <c r="N1593" s="73"/>
      <c r="U1593">
        <v>2019</v>
      </c>
      <c r="V1593" s="15">
        <v>43637</v>
      </c>
      <c r="W1593" t="s">
        <v>172</v>
      </c>
      <c r="X1593" t="s">
        <v>230</v>
      </c>
      <c r="Y1593" t="s">
        <v>225</v>
      </c>
      <c r="Z1593">
        <v>4140.08</v>
      </c>
      <c r="AA1593">
        <v>4573.6099999999997</v>
      </c>
      <c r="AB1593">
        <v>433.53</v>
      </c>
      <c r="AC1593">
        <v>24</v>
      </c>
      <c r="AD1593">
        <v>172503.33333333334</v>
      </c>
      <c r="AE1593">
        <v>4573610</v>
      </c>
    </row>
    <row r="1594" spans="2:31" x14ac:dyDescent="0.35">
      <c r="B1594" s="83"/>
      <c r="C1594" s="84"/>
      <c r="D1594" s="85"/>
      <c r="E1594" s="73"/>
      <c r="F1594" s="85"/>
      <c r="G1594" s="85"/>
      <c r="H1594" s="73"/>
      <c r="I1594" s="73"/>
      <c r="J1594" s="73"/>
      <c r="K1594" s="73"/>
      <c r="L1594" s="73"/>
      <c r="M1594" s="73"/>
      <c r="N1594" s="73"/>
      <c r="U1594">
        <v>2019</v>
      </c>
      <c r="V1594" s="15">
        <v>43638</v>
      </c>
      <c r="W1594" t="s">
        <v>172</v>
      </c>
      <c r="X1594" t="s">
        <v>230</v>
      </c>
      <c r="Y1594" t="s">
        <v>225</v>
      </c>
      <c r="Z1594">
        <v>4152.62</v>
      </c>
      <c r="AA1594">
        <v>4587.47</v>
      </c>
      <c r="AB1594">
        <v>434.84</v>
      </c>
      <c r="AC1594">
        <v>24</v>
      </c>
      <c r="AD1594">
        <v>173025.83333333334</v>
      </c>
      <c r="AE1594">
        <v>4587470</v>
      </c>
    </row>
    <row r="1595" spans="2:31" x14ac:dyDescent="0.35">
      <c r="B1595" s="83"/>
      <c r="C1595" s="84"/>
      <c r="D1595" s="85"/>
      <c r="E1595" s="73"/>
      <c r="F1595" s="85"/>
      <c r="G1595" s="85"/>
      <c r="H1595" s="73"/>
      <c r="I1595" s="73"/>
      <c r="J1595" s="73"/>
      <c r="K1595" s="73"/>
      <c r="L1595" s="73"/>
      <c r="M1595" s="73"/>
      <c r="N1595" s="73"/>
      <c r="U1595">
        <v>2019</v>
      </c>
      <c r="V1595" s="15">
        <v>43639</v>
      </c>
      <c r="W1595" t="s">
        <v>172</v>
      </c>
      <c r="X1595" t="s">
        <v>230</v>
      </c>
      <c r="Y1595" t="s">
        <v>225</v>
      </c>
      <c r="Z1595">
        <v>4164.79</v>
      </c>
      <c r="AA1595">
        <v>4600.8999999999996</v>
      </c>
      <c r="AB1595">
        <v>436.12</v>
      </c>
      <c r="AC1595">
        <v>24</v>
      </c>
      <c r="AD1595">
        <v>173532.91666666666</v>
      </c>
      <c r="AE1595">
        <v>4600900</v>
      </c>
    </row>
    <row r="1596" spans="2:31" x14ac:dyDescent="0.35">
      <c r="B1596" s="83"/>
      <c r="C1596" s="84"/>
      <c r="D1596" s="85"/>
      <c r="E1596" s="73"/>
      <c r="F1596" s="85"/>
      <c r="G1596" s="85"/>
      <c r="H1596" s="73"/>
      <c r="I1596" s="73"/>
      <c r="J1596" s="73"/>
      <c r="K1596" s="73"/>
      <c r="L1596" s="73"/>
      <c r="M1596" s="73"/>
      <c r="N1596" s="73"/>
      <c r="U1596">
        <v>2019</v>
      </c>
      <c r="V1596" s="15">
        <v>43640</v>
      </c>
      <c r="W1596" t="s">
        <v>172</v>
      </c>
      <c r="X1596" t="s">
        <v>230</v>
      </c>
      <c r="Y1596" t="s">
        <v>225</v>
      </c>
      <c r="Z1596">
        <v>4171.32</v>
      </c>
      <c r="AA1596">
        <v>4608.12</v>
      </c>
      <c r="AB1596">
        <v>436.8</v>
      </c>
      <c r="AC1596">
        <v>24</v>
      </c>
      <c r="AD1596">
        <v>173804.99999999997</v>
      </c>
      <c r="AE1596">
        <v>4608120</v>
      </c>
    </row>
    <row r="1597" spans="2:31" x14ac:dyDescent="0.35">
      <c r="B1597" s="83"/>
      <c r="C1597" s="84"/>
      <c r="D1597" s="85"/>
      <c r="E1597" s="73"/>
      <c r="F1597" s="85"/>
      <c r="G1597" s="85"/>
      <c r="H1597" s="73"/>
      <c r="I1597" s="73"/>
      <c r="J1597" s="73"/>
      <c r="K1597" s="73"/>
      <c r="L1597" s="73"/>
      <c r="M1597" s="73"/>
      <c r="N1597" s="73"/>
      <c r="U1597">
        <v>2019</v>
      </c>
      <c r="V1597" s="15">
        <v>43641</v>
      </c>
      <c r="W1597" t="s">
        <v>172</v>
      </c>
      <c r="X1597" t="s">
        <v>230</v>
      </c>
      <c r="Y1597" t="s">
        <v>225</v>
      </c>
      <c r="Z1597">
        <v>4177.3</v>
      </c>
      <c r="AA1597">
        <v>4614.72</v>
      </c>
      <c r="AB1597">
        <v>437.43</v>
      </c>
      <c r="AC1597">
        <v>24</v>
      </c>
      <c r="AD1597">
        <v>174054.16666666666</v>
      </c>
      <c r="AE1597">
        <v>4614720</v>
      </c>
    </row>
    <row r="1598" spans="2:31" x14ac:dyDescent="0.35">
      <c r="B1598" s="83"/>
      <c r="C1598" s="84"/>
      <c r="D1598" s="85"/>
      <c r="E1598" s="73"/>
      <c r="F1598" s="85"/>
      <c r="G1598" s="85"/>
      <c r="H1598" s="73"/>
      <c r="I1598" s="73"/>
      <c r="J1598" s="73"/>
      <c r="K1598" s="73"/>
      <c r="L1598" s="73"/>
      <c r="M1598" s="73"/>
      <c r="N1598" s="73"/>
      <c r="U1598">
        <v>2019</v>
      </c>
      <c r="V1598" s="15">
        <v>43642</v>
      </c>
      <c r="W1598" t="s">
        <v>172</v>
      </c>
      <c r="X1598" t="s">
        <v>230</v>
      </c>
      <c r="Y1598" t="s">
        <v>225</v>
      </c>
      <c r="Z1598">
        <v>4182.16</v>
      </c>
      <c r="AA1598">
        <v>4620.1000000000004</v>
      </c>
      <c r="AB1598">
        <v>437.94</v>
      </c>
      <c r="AC1598">
        <v>24</v>
      </c>
      <c r="AD1598">
        <v>174256.66666666666</v>
      </c>
      <c r="AE1598">
        <v>4620100</v>
      </c>
    </row>
    <row r="1599" spans="2:31" x14ac:dyDescent="0.35">
      <c r="B1599" s="83"/>
      <c r="C1599" s="84"/>
      <c r="D1599" s="85"/>
      <c r="E1599" s="73"/>
      <c r="F1599" s="85"/>
      <c r="G1599" s="85"/>
      <c r="H1599" s="73"/>
      <c r="I1599" s="73"/>
      <c r="J1599" s="73"/>
      <c r="K1599" s="73"/>
      <c r="L1599" s="73"/>
      <c r="M1599" s="73"/>
      <c r="N1599" s="73"/>
      <c r="U1599">
        <v>2019</v>
      </c>
      <c r="V1599" s="15">
        <v>43643</v>
      </c>
      <c r="W1599" t="s">
        <v>172</v>
      </c>
      <c r="X1599" t="s">
        <v>230</v>
      </c>
      <c r="Y1599" t="s">
        <v>225</v>
      </c>
      <c r="Z1599">
        <v>4191.3999999999996</v>
      </c>
      <c r="AA1599">
        <v>4630.3100000000004</v>
      </c>
      <c r="AB1599">
        <v>438.9</v>
      </c>
      <c r="AC1599">
        <v>24</v>
      </c>
      <c r="AD1599">
        <v>174641.66666666666</v>
      </c>
      <c r="AE1599">
        <v>4630310</v>
      </c>
    </row>
    <row r="1600" spans="2:31" x14ac:dyDescent="0.35">
      <c r="B1600" s="83"/>
      <c r="C1600" s="84"/>
      <c r="D1600" s="85"/>
      <c r="E1600" s="73"/>
      <c r="F1600" s="85"/>
      <c r="G1600" s="85"/>
      <c r="H1600" s="73"/>
      <c r="I1600" s="73"/>
      <c r="J1600" s="73"/>
      <c r="K1600" s="73"/>
      <c r="L1600" s="73"/>
      <c r="M1600" s="73"/>
      <c r="N1600" s="73"/>
      <c r="U1600">
        <v>2019</v>
      </c>
      <c r="V1600" s="15">
        <v>43644</v>
      </c>
      <c r="W1600" t="s">
        <v>172</v>
      </c>
      <c r="X1600" t="s">
        <v>230</v>
      </c>
      <c r="Y1600" t="s">
        <v>225</v>
      </c>
      <c r="Z1600">
        <v>4195.0200000000004</v>
      </c>
      <c r="AA1600">
        <v>4634.3</v>
      </c>
      <c r="AB1600">
        <v>439.28</v>
      </c>
      <c r="AC1600">
        <v>24</v>
      </c>
      <c r="AD1600">
        <v>174792.5</v>
      </c>
      <c r="AE1600">
        <v>4634300</v>
      </c>
    </row>
    <row r="1601" spans="2:31" x14ac:dyDescent="0.35">
      <c r="B1601" s="83"/>
      <c r="C1601" s="84"/>
      <c r="D1601" s="85"/>
      <c r="E1601" s="73"/>
      <c r="F1601" s="85"/>
      <c r="G1601" s="85"/>
      <c r="H1601" s="73"/>
      <c r="I1601" s="73"/>
      <c r="J1601" s="73"/>
      <c r="K1601" s="73"/>
      <c r="L1601" s="73"/>
      <c r="M1601" s="73"/>
      <c r="N1601" s="73"/>
      <c r="U1601">
        <v>2019</v>
      </c>
      <c r="V1601" s="15">
        <v>43645</v>
      </c>
      <c r="W1601" t="s">
        <v>172</v>
      </c>
      <c r="X1601" t="s">
        <v>230</v>
      </c>
      <c r="Y1601" t="s">
        <v>225</v>
      </c>
      <c r="Z1601">
        <v>4199.16</v>
      </c>
      <c r="AA1601">
        <v>4638.88</v>
      </c>
      <c r="AB1601">
        <v>439.72</v>
      </c>
      <c r="AC1601">
        <v>24</v>
      </c>
      <c r="AD1601">
        <v>174965</v>
      </c>
      <c r="AE1601">
        <v>4638880</v>
      </c>
    </row>
    <row r="1602" spans="2:31" x14ac:dyDescent="0.35">
      <c r="B1602" s="83"/>
      <c r="C1602" s="84"/>
      <c r="D1602" s="85"/>
      <c r="E1602" s="73"/>
      <c r="F1602" s="85"/>
      <c r="G1602" s="85"/>
      <c r="H1602" s="73"/>
      <c r="I1602" s="73"/>
      <c r="J1602" s="73"/>
      <c r="K1602" s="73"/>
      <c r="L1602" s="73"/>
      <c r="M1602" s="73"/>
      <c r="N1602" s="73"/>
      <c r="U1602">
        <v>2019</v>
      </c>
      <c r="V1602" s="15">
        <v>43646</v>
      </c>
      <c r="W1602" t="s">
        <v>172</v>
      </c>
      <c r="X1602" t="s">
        <v>230</v>
      </c>
      <c r="Y1602" t="s">
        <v>225</v>
      </c>
      <c r="Z1602">
        <v>4202.24</v>
      </c>
      <c r="AA1602">
        <v>4642.28</v>
      </c>
      <c r="AB1602">
        <v>440.04</v>
      </c>
      <c r="AC1602">
        <v>24</v>
      </c>
      <c r="AD1602">
        <v>175093.33333333334</v>
      </c>
      <c r="AE1602">
        <v>4642280</v>
      </c>
    </row>
    <row r="1603" spans="2:31" x14ac:dyDescent="0.35">
      <c r="B1603" s="83"/>
      <c r="C1603" s="84"/>
      <c r="D1603" s="85"/>
      <c r="E1603" s="73"/>
      <c r="F1603" s="85"/>
      <c r="G1603" s="85"/>
      <c r="H1603" s="73"/>
      <c r="I1603" s="73"/>
      <c r="J1603" s="73"/>
      <c r="K1603" s="73"/>
      <c r="L1603" s="73"/>
      <c r="M1603" s="73"/>
      <c r="N1603" s="73"/>
      <c r="U1603">
        <v>2019</v>
      </c>
      <c r="V1603" s="15">
        <v>43647</v>
      </c>
      <c r="W1603" t="s">
        <v>173</v>
      </c>
      <c r="X1603" t="s">
        <v>230</v>
      </c>
      <c r="Y1603" t="s">
        <v>225</v>
      </c>
      <c r="Z1603">
        <v>4207.71</v>
      </c>
      <c r="AA1603">
        <v>4648.32</v>
      </c>
      <c r="AB1603">
        <v>440.61</v>
      </c>
      <c r="AC1603">
        <v>24</v>
      </c>
      <c r="AD1603">
        <v>175321.25</v>
      </c>
      <c r="AE1603">
        <v>4648320</v>
      </c>
    </row>
    <row r="1604" spans="2:31" x14ac:dyDescent="0.35">
      <c r="B1604" s="83"/>
      <c r="C1604" s="84"/>
      <c r="D1604" s="85"/>
      <c r="E1604" s="73"/>
      <c r="F1604" s="85"/>
      <c r="G1604" s="85"/>
      <c r="H1604" s="73"/>
      <c r="I1604" s="73"/>
      <c r="J1604" s="73"/>
      <c r="K1604" s="73"/>
      <c r="L1604" s="73"/>
      <c r="M1604" s="73"/>
      <c r="N1604" s="73"/>
      <c r="U1604">
        <v>2019</v>
      </c>
      <c r="V1604" s="15">
        <v>43648</v>
      </c>
      <c r="W1604" t="s">
        <v>173</v>
      </c>
      <c r="X1604" t="s">
        <v>230</v>
      </c>
      <c r="Y1604" t="s">
        <v>225</v>
      </c>
      <c r="Z1604">
        <v>4217.38</v>
      </c>
      <c r="AA1604">
        <v>4659.01</v>
      </c>
      <c r="AB1604">
        <v>441.62</v>
      </c>
      <c r="AC1604">
        <v>24</v>
      </c>
      <c r="AD1604">
        <v>175724.16666666666</v>
      </c>
      <c r="AE1604">
        <v>4659010</v>
      </c>
    </row>
    <row r="1605" spans="2:31" x14ac:dyDescent="0.35">
      <c r="B1605" s="83"/>
      <c r="C1605" s="84"/>
      <c r="D1605" s="85"/>
      <c r="E1605" s="73"/>
      <c r="F1605" s="85"/>
      <c r="G1605" s="85"/>
      <c r="H1605" s="73"/>
      <c r="I1605" s="73"/>
      <c r="J1605" s="73"/>
      <c r="K1605" s="73"/>
      <c r="L1605" s="73"/>
      <c r="M1605" s="73"/>
      <c r="N1605" s="73"/>
      <c r="U1605">
        <v>2019</v>
      </c>
      <c r="V1605" s="15">
        <v>43649</v>
      </c>
      <c r="W1605" t="s">
        <v>173</v>
      </c>
      <c r="X1605" t="s">
        <v>230</v>
      </c>
      <c r="Y1605" t="s">
        <v>225</v>
      </c>
      <c r="Z1605">
        <v>4224.22</v>
      </c>
      <c r="AA1605">
        <v>4666.5600000000004</v>
      </c>
      <c r="AB1605">
        <v>442.34</v>
      </c>
      <c r="AC1605">
        <v>24</v>
      </c>
      <c r="AD1605">
        <v>176009.16666666666</v>
      </c>
      <c r="AE1605">
        <v>4666560</v>
      </c>
    </row>
    <row r="1606" spans="2:31" x14ac:dyDescent="0.35">
      <c r="B1606" s="83"/>
      <c r="C1606" s="84"/>
      <c r="D1606" s="85"/>
      <c r="E1606" s="73"/>
      <c r="F1606" s="85"/>
      <c r="G1606" s="85"/>
      <c r="H1606" s="73"/>
      <c r="I1606" s="73"/>
      <c r="J1606" s="73"/>
      <c r="K1606" s="73"/>
      <c r="L1606" s="73"/>
      <c r="M1606" s="73"/>
      <c r="N1606" s="73"/>
      <c r="U1606">
        <v>2019</v>
      </c>
      <c r="V1606" s="15">
        <v>43650</v>
      </c>
      <c r="W1606" t="s">
        <v>173</v>
      </c>
      <c r="X1606" t="s">
        <v>230</v>
      </c>
      <c r="Y1606" t="s">
        <v>225</v>
      </c>
      <c r="Z1606">
        <v>4228.4399999999996</v>
      </c>
      <c r="AA1606">
        <v>4671.22</v>
      </c>
      <c r="AB1606">
        <v>442.78</v>
      </c>
      <c r="AC1606">
        <v>24</v>
      </c>
      <c r="AD1606">
        <v>176185</v>
      </c>
      <c r="AE1606">
        <v>4671220</v>
      </c>
    </row>
    <row r="1607" spans="2:31" x14ac:dyDescent="0.35">
      <c r="B1607" s="83"/>
      <c r="C1607" s="84"/>
      <c r="D1607" s="85"/>
      <c r="E1607" s="73"/>
      <c r="F1607" s="85"/>
      <c r="G1607" s="85"/>
      <c r="H1607" s="73"/>
      <c r="I1607" s="73"/>
      <c r="J1607" s="73"/>
      <c r="K1607" s="73"/>
      <c r="L1607" s="73"/>
      <c r="M1607" s="73"/>
      <c r="N1607" s="73"/>
      <c r="U1607">
        <v>2019</v>
      </c>
      <c r="V1607" s="15">
        <v>43651</v>
      </c>
      <c r="W1607" t="s">
        <v>173</v>
      </c>
      <c r="X1607" t="s">
        <v>230</v>
      </c>
      <c r="Y1607" t="s">
        <v>225</v>
      </c>
      <c r="Z1607">
        <v>4231.72</v>
      </c>
      <c r="AA1607">
        <v>4674.8500000000004</v>
      </c>
      <c r="AB1607">
        <v>443.13</v>
      </c>
      <c r="AC1607">
        <v>24</v>
      </c>
      <c r="AD1607">
        <v>176321.66666666666</v>
      </c>
      <c r="AE1607">
        <v>4674850</v>
      </c>
    </row>
    <row r="1608" spans="2:31" x14ac:dyDescent="0.35">
      <c r="B1608" s="83"/>
      <c r="C1608" s="84"/>
      <c r="D1608" s="85"/>
      <c r="E1608" s="73"/>
      <c r="F1608" s="85"/>
      <c r="G1608" s="85"/>
      <c r="H1608" s="73"/>
      <c r="I1608" s="73"/>
      <c r="J1608" s="73"/>
      <c r="K1608" s="73"/>
      <c r="L1608" s="73"/>
      <c r="M1608" s="73"/>
      <c r="N1608" s="73"/>
      <c r="U1608">
        <v>2019</v>
      </c>
      <c r="V1608" s="15">
        <v>43652</v>
      </c>
      <c r="W1608" t="s">
        <v>173</v>
      </c>
      <c r="X1608" t="s">
        <v>230</v>
      </c>
      <c r="Y1608" t="s">
        <v>225</v>
      </c>
      <c r="Z1608">
        <v>4239.8999999999996</v>
      </c>
      <c r="AA1608">
        <v>4683.8900000000003</v>
      </c>
      <c r="AB1608">
        <v>443.98</v>
      </c>
      <c r="AC1608">
        <v>24</v>
      </c>
      <c r="AD1608">
        <v>176662.5</v>
      </c>
      <c r="AE1608">
        <v>4683890</v>
      </c>
    </row>
    <row r="1609" spans="2:31" x14ac:dyDescent="0.35">
      <c r="B1609" s="83"/>
      <c r="C1609" s="84"/>
      <c r="D1609" s="85"/>
      <c r="E1609" s="73"/>
      <c r="F1609" s="85"/>
      <c r="G1609" s="85"/>
      <c r="H1609" s="73"/>
      <c r="I1609" s="73"/>
      <c r="J1609" s="73"/>
      <c r="K1609" s="73"/>
      <c r="L1609" s="73"/>
      <c r="M1609" s="73"/>
      <c r="N1609" s="73"/>
      <c r="U1609">
        <v>2019</v>
      </c>
      <c r="V1609" s="15">
        <v>43653</v>
      </c>
      <c r="W1609" t="s">
        <v>173</v>
      </c>
      <c r="X1609" t="s">
        <v>230</v>
      </c>
      <c r="Y1609" t="s">
        <v>225</v>
      </c>
      <c r="Z1609">
        <v>4246.3999999999996</v>
      </c>
      <c r="AA1609">
        <v>4691.07</v>
      </c>
      <c r="AB1609">
        <v>444.66</v>
      </c>
      <c r="AC1609">
        <v>24</v>
      </c>
      <c r="AD1609">
        <v>176933.33333333334</v>
      </c>
      <c r="AE1609">
        <v>4691070</v>
      </c>
    </row>
    <row r="1610" spans="2:31" x14ac:dyDescent="0.35">
      <c r="B1610" s="83"/>
      <c r="C1610" s="84"/>
      <c r="D1610" s="85"/>
      <c r="E1610" s="73"/>
      <c r="F1610" s="85"/>
      <c r="G1610" s="85"/>
      <c r="H1610" s="73"/>
      <c r="I1610" s="73"/>
      <c r="J1610" s="73"/>
      <c r="K1610" s="73"/>
      <c r="L1610" s="73"/>
      <c r="M1610" s="73"/>
      <c r="N1610" s="73"/>
      <c r="U1610">
        <v>2019</v>
      </c>
      <c r="V1610" s="15">
        <v>43654</v>
      </c>
      <c r="W1610" t="s">
        <v>173</v>
      </c>
      <c r="X1610" t="s">
        <v>230</v>
      </c>
      <c r="Y1610" t="s">
        <v>225</v>
      </c>
      <c r="Z1610">
        <v>4251.84</v>
      </c>
      <c r="AA1610">
        <v>4697.07</v>
      </c>
      <c r="AB1610">
        <v>445.23</v>
      </c>
      <c r="AC1610">
        <v>24</v>
      </c>
      <c r="AD1610">
        <v>177160</v>
      </c>
      <c r="AE1610">
        <v>4697070</v>
      </c>
    </row>
    <row r="1611" spans="2:31" x14ac:dyDescent="0.35">
      <c r="B1611" s="83"/>
      <c r="C1611" s="84"/>
      <c r="D1611" s="85"/>
      <c r="E1611" s="73"/>
      <c r="F1611" s="85"/>
      <c r="G1611" s="85"/>
      <c r="H1611" s="73"/>
      <c r="I1611" s="73"/>
      <c r="J1611" s="73"/>
      <c r="K1611" s="73"/>
      <c r="L1611" s="73"/>
      <c r="M1611" s="73"/>
      <c r="N1611" s="73"/>
      <c r="U1611">
        <v>2019</v>
      </c>
      <c r="V1611" s="15">
        <v>43655</v>
      </c>
      <c r="W1611" t="s">
        <v>173</v>
      </c>
      <c r="X1611" t="s">
        <v>230</v>
      </c>
      <c r="Y1611" t="s">
        <v>225</v>
      </c>
      <c r="Z1611">
        <v>4252.72</v>
      </c>
      <c r="AA1611">
        <v>4698.04</v>
      </c>
      <c r="AB1611">
        <v>445.33</v>
      </c>
      <c r="AC1611">
        <v>24</v>
      </c>
      <c r="AD1611">
        <v>177196.66666666666</v>
      </c>
      <c r="AE1611">
        <v>4698040</v>
      </c>
    </row>
    <row r="1612" spans="2:31" x14ac:dyDescent="0.35">
      <c r="B1612" s="83"/>
      <c r="C1612" s="84"/>
      <c r="D1612" s="85"/>
      <c r="E1612" s="73"/>
      <c r="F1612" s="85"/>
      <c r="G1612" s="85"/>
      <c r="H1612" s="73"/>
      <c r="I1612" s="73"/>
      <c r="J1612" s="73"/>
      <c r="K1612" s="73"/>
      <c r="L1612" s="73"/>
      <c r="M1612" s="73"/>
      <c r="N1612" s="73"/>
      <c r="U1612">
        <v>2019</v>
      </c>
      <c r="V1612" s="15">
        <v>43656</v>
      </c>
      <c r="W1612" t="s">
        <v>173</v>
      </c>
      <c r="X1612" t="s">
        <v>230</v>
      </c>
      <c r="Y1612" t="s">
        <v>225</v>
      </c>
      <c r="Z1612">
        <v>4254.37</v>
      </c>
      <c r="AA1612">
        <v>4699.87</v>
      </c>
      <c r="AB1612">
        <v>445.5</v>
      </c>
      <c r="AC1612">
        <v>24</v>
      </c>
      <c r="AD1612">
        <v>177265.41666666666</v>
      </c>
      <c r="AE1612">
        <v>4699870</v>
      </c>
    </row>
    <row r="1613" spans="2:31" x14ac:dyDescent="0.35">
      <c r="B1613" s="83"/>
      <c r="C1613" s="84"/>
      <c r="D1613" s="85"/>
      <c r="E1613" s="73"/>
      <c r="F1613" s="85"/>
      <c r="G1613" s="85"/>
      <c r="H1613" s="73"/>
      <c r="I1613" s="73"/>
      <c r="J1613" s="73"/>
      <c r="K1613" s="73"/>
      <c r="L1613" s="73"/>
      <c r="M1613" s="73"/>
      <c r="N1613" s="73"/>
      <c r="U1613">
        <v>2019</v>
      </c>
      <c r="V1613" s="15">
        <v>43657</v>
      </c>
      <c r="W1613" t="s">
        <v>173</v>
      </c>
      <c r="X1613" t="s">
        <v>230</v>
      </c>
      <c r="Y1613" t="s">
        <v>225</v>
      </c>
      <c r="Z1613">
        <v>4255.99</v>
      </c>
      <c r="AA1613">
        <v>4701.6499999999996</v>
      </c>
      <c r="AB1613">
        <v>445.67</v>
      </c>
      <c r="AC1613">
        <v>24</v>
      </c>
      <c r="AD1613">
        <v>177332.91666666666</v>
      </c>
      <c r="AE1613">
        <v>4701650</v>
      </c>
    </row>
    <row r="1614" spans="2:31" x14ac:dyDescent="0.35">
      <c r="B1614" s="83"/>
      <c r="C1614" s="84"/>
      <c r="D1614" s="85"/>
      <c r="E1614" s="73"/>
      <c r="F1614" s="85"/>
      <c r="G1614" s="85"/>
      <c r="H1614" s="73"/>
      <c r="I1614" s="73"/>
      <c r="J1614" s="73"/>
      <c r="K1614" s="73"/>
      <c r="L1614" s="73"/>
      <c r="M1614" s="73"/>
      <c r="N1614" s="73"/>
      <c r="U1614">
        <v>2019</v>
      </c>
      <c r="V1614" s="15">
        <v>43658</v>
      </c>
      <c r="W1614" t="s">
        <v>173</v>
      </c>
      <c r="X1614" t="s">
        <v>230</v>
      </c>
      <c r="Y1614" t="s">
        <v>225</v>
      </c>
      <c r="Z1614">
        <v>4258.1899999999996</v>
      </c>
      <c r="AA1614">
        <v>4704.09</v>
      </c>
      <c r="AB1614">
        <v>445.9</v>
      </c>
      <c r="AC1614">
        <v>24</v>
      </c>
      <c r="AD1614">
        <v>177424.58333333334</v>
      </c>
      <c r="AE1614">
        <v>4704090</v>
      </c>
    </row>
    <row r="1615" spans="2:31" x14ac:dyDescent="0.35">
      <c r="B1615" s="83"/>
      <c r="C1615" s="84"/>
      <c r="D1615" s="85"/>
      <c r="E1615" s="73"/>
      <c r="F1615" s="85"/>
      <c r="G1615" s="85"/>
      <c r="H1615" s="73"/>
      <c r="I1615" s="73"/>
      <c r="J1615" s="73"/>
      <c r="K1615" s="73"/>
      <c r="L1615" s="73"/>
      <c r="M1615" s="73"/>
      <c r="N1615" s="73"/>
      <c r="U1615">
        <v>2019</v>
      </c>
      <c r="V1615" s="15">
        <v>43659</v>
      </c>
      <c r="W1615" t="s">
        <v>173</v>
      </c>
      <c r="X1615" t="s">
        <v>230</v>
      </c>
      <c r="Y1615" t="s">
        <v>225</v>
      </c>
      <c r="Z1615">
        <v>4260.97</v>
      </c>
      <c r="AA1615">
        <v>4707.16</v>
      </c>
      <c r="AB1615">
        <v>446.19</v>
      </c>
      <c r="AC1615">
        <v>24</v>
      </c>
      <c r="AD1615">
        <v>177540.41666666666</v>
      </c>
      <c r="AE1615">
        <v>4707160</v>
      </c>
    </row>
    <row r="1616" spans="2:31" x14ac:dyDescent="0.35">
      <c r="B1616" s="83"/>
      <c r="C1616" s="84"/>
      <c r="D1616" s="85"/>
      <c r="E1616" s="73"/>
      <c r="F1616" s="85"/>
      <c r="G1616" s="85"/>
      <c r="H1616" s="73"/>
      <c r="I1616" s="73"/>
      <c r="J1616" s="73"/>
      <c r="K1616" s="73"/>
      <c r="L1616" s="73"/>
      <c r="M1616" s="73"/>
      <c r="N1616" s="73"/>
      <c r="U1616">
        <v>2019</v>
      </c>
      <c r="V1616" s="15">
        <v>43660</v>
      </c>
      <c r="W1616" t="s">
        <v>173</v>
      </c>
      <c r="X1616" t="s">
        <v>230</v>
      </c>
      <c r="Y1616" t="s">
        <v>225</v>
      </c>
      <c r="Z1616">
        <v>4262.9399999999996</v>
      </c>
      <c r="AA1616">
        <v>4709.33</v>
      </c>
      <c r="AB1616">
        <v>446.4</v>
      </c>
      <c r="AC1616">
        <v>24</v>
      </c>
      <c r="AD1616">
        <v>177622.5</v>
      </c>
      <c r="AE1616">
        <v>4709330</v>
      </c>
    </row>
    <row r="1617" spans="2:31" x14ac:dyDescent="0.35">
      <c r="B1617" s="83"/>
      <c r="C1617" s="84"/>
      <c r="D1617" s="85"/>
      <c r="E1617" s="73"/>
      <c r="F1617" s="85"/>
      <c r="G1617" s="85"/>
      <c r="H1617" s="73"/>
      <c r="I1617" s="73"/>
      <c r="J1617" s="73"/>
      <c r="K1617" s="73"/>
      <c r="L1617" s="73"/>
      <c r="M1617" s="73"/>
      <c r="N1617" s="73"/>
      <c r="U1617">
        <v>2019</v>
      </c>
      <c r="V1617" s="15">
        <v>43661</v>
      </c>
      <c r="W1617" t="s">
        <v>173</v>
      </c>
      <c r="X1617" t="s">
        <v>230</v>
      </c>
      <c r="Y1617" t="s">
        <v>225</v>
      </c>
      <c r="Z1617">
        <v>4268.92</v>
      </c>
      <c r="AA1617">
        <v>4715.95</v>
      </c>
      <c r="AB1617">
        <v>447.02</v>
      </c>
      <c r="AC1617">
        <v>24</v>
      </c>
      <c r="AD1617">
        <v>177871.66666666666</v>
      </c>
      <c r="AE1617">
        <v>4715950</v>
      </c>
    </row>
    <row r="1618" spans="2:31" x14ac:dyDescent="0.35">
      <c r="B1618" s="83"/>
      <c r="C1618" s="84"/>
      <c r="D1618" s="85"/>
      <c r="E1618" s="73"/>
      <c r="F1618" s="85"/>
      <c r="G1618" s="85"/>
      <c r="H1618" s="73"/>
      <c r="I1618" s="73"/>
      <c r="J1618" s="73"/>
      <c r="K1618" s="73"/>
      <c r="L1618" s="73"/>
      <c r="M1618" s="73"/>
      <c r="N1618" s="73"/>
      <c r="U1618">
        <v>2019</v>
      </c>
      <c r="V1618" s="15">
        <v>43662</v>
      </c>
      <c r="W1618" t="s">
        <v>173</v>
      </c>
      <c r="X1618" t="s">
        <v>230</v>
      </c>
      <c r="Y1618" t="s">
        <v>225</v>
      </c>
      <c r="Z1618">
        <v>4267.8</v>
      </c>
      <c r="AA1618">
        <v>4714.71</v>
      </c>
      <c r="AB1618">
        <v>446.9</v>
      </c>
      <c r="AC1618">
        <v>24</v>
      </c>
      <c r="AD1618">
        <v>177825</v>
      </c>
      <c r="AE1618">
        <v>4714710</v>
      </c>
    </row>
    <row r="1619" spans="2:31" x14ac:dyDescent="0.35">
      <c r="B1619" s="83"/>
      <c r="C1619" s="84"/>
      <c r="D1619" s="85"/>
      <c r="E1619" s="73"/>
      <c r="F1619" s="85"/>
      <c r="G1619" s="85"/>
      <c r="H1619" s="73"/>
      <c r="I1619" s="73"/>
      <c r="J1619" s="73"/>
      <c r="K1619" s="73"/>
      <c r="L1619" s="73"/>
      <c r="M1619" s="73"/>
      <c r="N1619" s="73"/>
      <c r="U1619">
        <v>2019</v>
      </c>
      <c r="V1619" s="15">
        <v>43663</v>
      </c>
      <c r="W1619" t="s">
        <v>173</v>
      </c>
      <c r="X1619" t="s">
        <v>230</v>
      </c>
      <c r="Y1619" t="s">
        <v>225</v>
      </c>
      <c r="Z1619">
        <v>4272.13</v>
      </c>
      <c r="AA1619">
        <v>4719.4799999999996</v>
      </c>
      <c r="AB1619">
        <v>447.36</v>
      </c>
      <c r="AC1619">
        <v>24</v>
      </c>
      <c r="AD1619">
        <v>178005.41666666666</v>
      </c>
      <c r="AE1619">
        <v>4719480</v>
      </c>
    </row>
    <row r="1620" spans="2:31" x14ac:dyDescent="0.35">
      <c r="B1620" s="83"/>
      <c r="C1620" s="84"/>
      <c r="D1620" s="85"/>
      <c r="E1620" s="73"/>
      <c r="F1620" s="85"/>
      <c r="G1620" s="85"/>
      <c r="H1620" s="73"/>
      <c r="I1620" s="73"/>
      <c r="J1620" s="73"/>
      <c r="K1620" s="73"/>
      <c r="L1620" s="73"/>
      <c r="M1620" s="73"/>
      <c r="N1620" s="73"/>
      <c r="U1620">
        <v>2019</v>
      </c>
      <c r="V1620" s="15">
        <v>43664</v>
      </c>
      <c r="W1620" t="s">
        <v>173</v>
      </c>
      <c r="X1620" t="s">
        <v>230</v>
      </c>
      <c r="Y1620" t="s">
        <v>225</v>
      </c>
      <c r="Z1620">
        <v>4272.07</v>
      </c>
      <c r="AA1620">
        <v>4719.42</v>
      </c>
      <c r="AB1620">
        <v>447.35</v>
      </c>
      <c r="AC1620">
        <v>24</v>
      </c>
      <c r="AD1620">
        <v>178002.91666666666</v>
      </c>
      <c r="AE1620">
        <v>4719420</v>
      </c>
    </row>
    <row r="1621" spans="2:31" x14ac:dyDescent="0.35">
      <c r="B1621" s="83"/>
      <c r="C1621" s="84"/>
      <c r="D1621" s="85"/>
      <c r="E1621" s="73"/>
      <c r="F1621" s="85"/>
      <c r="G1621" s="85"/>
      <c r="H1621" s="73"/>
      <c r="I1621" s="73"/>
      <c r="J1621" s="73"/>
      <c r="K1621" s="73"/>
      <c r="L1621" s="73"/>
      <c r="M1621" s="73"/>
      <c r="N1621" s="73"/>
      <c r="U1621">
        <v>2019</v>
      </c>
      <c r="V1621" s="15">
        <v>43665</v>
      </c>
      <c r="W1621" t="s">
        <v>173</v>
      </c>
      <c r="X1621" t="s">
        <v>230</v>
      </c>
      <c r="Y1621" t="s">
        <v>225</v>
      </c>
      <c r="Z1621">
        <v>4272.71</v>
      </c>
      <c r="AA1621">
        <v>4720.13</v>
      </c>
      <c r="AB1621">
        <v>447.42</v>
      </c>
      <c r="AC1621">
        <v>24</v>
      </c>
      <c r="AD1621">
        <v>178029.58333333334</v>
      </c>
      <c r="AE1621">
        <v>4720130</v>
      </c>
    </row>
    <row r="1622" spans="2:31" x14ac:dyDescent="0.35">
      <c r="B1622" s="83"/>
      <c r="C1622" s="84"/>
      <c r="D1622" s="85"/>
      <c r="E1622" s="73"/>
      <c r="F1622" s="85"/>
      <c r="G1622" s="85"/>
      <c r="H1622" s="73"/>
      <c r="I1622" s="73"/>
      <c r="J1622" s="73"/>
      <c r="K1622" s="73"/>
      <c r="L1622" s="73"/>
      <c r="M1622" s="73"/>
      <c r="N1622" s="73"/>
      <c r="U1622">
        <v>2019</v>
      </c>
      <c r="V1622" s="15">
        <v>43666</v>
      </c>
      <c r="W1622" t="s">
        <v>173</v>
      </c>
      <c r="X1622" t="s">
        <v>230</v>
      </c>
      <c r="Y1622" t="s">
        <v>225</v>
      </c>
      <c r="Z1622">
        <v>4270.58</v>
      </c>
      <c r="AA1622">
        <v>4717.78</v>
      </c>
      <c r="AB1622">
        <v>447.2</v>
      </c>
      <c r="AC1622">
        <v>24</v>
      </c>
      <c r="AD1622">
        <v>177940.83333333334</v>
      </c>
      <c r="AE1622">
        <v>4717780</v>
      </c>
    </row>
    <row r="1623" spans="2:31" x14ac:dyDescent="0.35">
      <c r="B1623" s="83"/>
      <c r="C1623" s="84"/>
      <c r="D1623" s="85"/>
      <c r="E1623" s="73"/>
      <c r="F1623" s="85"/>
      <c r="G1623" s="85"/>
      <c r="H1623" s="73"/>
      <c r="I1623" s="73"/>
      <c r="J1623" s="73"/>
      <c r="K1623" s="73"/>
      <c r="L1623" s="73"/>
      <c r="M1623" s="73"/>
      <c r="N1623" s="73"/>
      <c r="U1623">
        <v>2019</v>
      </c>
      <c r="V1623" s="15">
        <v>43667</v>
      </c>
      <c r="W1623" t="s">
        <v>173</v>
      </c>
      <c r="X1623" t="s">
        <v>230</v>
      </c>
      <c r="Y1623" t="s">
        <v>225</v>
      </c>
      <c r="Z1623">
        <v>4266.3599999999997</v>
      </c>
      <c r="AA1623">
        <v>4713.12</v>
      </c>
      <c r="AB1623">
        <v>446.75</v>
      </c>
      <c r="AC1623">
        <v>24</v>
      </c>
      <c r="AD1623">
        <v>177765</v>
      </c>
      <c r="AE1623">
        <v>4713120</v>
      </c>
    </row>
    <row r="1624" spans="2:31" x14ac:dyDescent="0.35">
      <c r="B1624" s="83"/>
      <c r="C1624" s="84"/>
      <c r="D1624" s="85"/>
      <c r="E1624" s="73"/>
      <c r="F1624" s="85"/>
      <c r="G1624" s="85"/>
      <c r="H1624" s="73"/>
      <c r="I1624" s="73"/>
      <c r="J1624" s="73"/>
      <c r="K1624" s="73"/>
      <c r="L1624" s="73"/>
      <c r="M1624" s="73"/>
      <c r="N1624" s="73"/>
      <c r="U1624">
        <v>2019</v>
      </c>
      <c r="V1624" s="15">
        <v>43668</v>
      </c>
      <c r="W1624" t="s">
        <v>173</v>
      </c>
      <c r="X1624" t="s">
        <v>230</v>
      </c>
      <c r="Y1624" t="s">
        <v>225</v>
      </c>
      <c r="Z1624">
        <v>4262.1000000000004</v>
      </c>
      <c r="AA1624">
        <v>4708.41</v>
      </c>
      <c r="AB1624">
        <v>446.31</v>
      </c>
      <c r="AC1624">
        <v>24</v>
      </c>
      <c r="AD1624">
        <v>177587.5</v>
      </c>
      <c r="AE1624">
        <v>4708410</v>
      </c>
    </row>
    <row r="1625" spans="2:31" x14ac:dyDescent="0.35">
      <c r="B1625" s="83"/>
      <c r="C1625" s="84"/>
      <c r="D1625" s="85"/>
      <c r="E1625" s="73"/>
      <c r="F1625" s="85"/>
      <c r="G1625" s="85"/>
      <c r="H1625" s="73"/>
      <c r="I1625" s="73"/>
      <c r="J1625" s="73"/>
      <c r="K1625" s="73"/>
      <c r="L1625" s="73"/>
      <c r="M1625" s="73"/>
      <c r="N1625" s="73"/>
      <c r="U1625">
        <v>2019</v>
      </c>
      <c r="V1625" s="15">
        <v>43669</v>
      </c>
      <c r="W1625" t="s">
        <v>173</v>
      </c>
      <c r="X1625" t="s">
        <v>230</v>
      </c>
      <c r="Y1625" t="s">
        <v>225</v>
      </c>
      <c r="Z1625">
        <v>4257.1499999999996</v>
      </c>
      <c r="AA1625">
        <v>4702.9399999999996</v>
      </c>
      <c r="AB1625">
        <v>445.79</v>
      </c>
      <c r="AC1625">
        <v>24</v>
      </c>
      <c r="AD1625">
        <v>177381.25</v>
      </c>
      <c r="AE1625">
        <v>4702940</v>
      </c>
    </row>
    <row r="1626" spans="2:31" x14ac:dyDescent="0.35">
      <c r="B1626" s="83"/>
      <c r="C1626" s="84"/>
      <c r="D1626" s="85"/>
      <c r="E1626" s="73"/>
      <c r="F1626" s="85"/>
      <c r="G1626" s="85"/>
      <c r="H1626" s="73"/>
      <c r="I1626" s="73"/>
      <c r="J1626" s="73"/>
      <c r="K1626" s="73"/>
      <c r="L1626" s="73"/>
      <c r="M1626" s="73"/>
      <c r="N1626" s="73"/>
      <c r="U1626">
        <v>2019</v>
      </c>
      <c r="V1626" s="15">
        <v>43670</v>
      </c>
      <c r="W1626" t="s">
        <v>173</v>
      </c>
      <c r="X1626" t="s">
        <v>230</v>
      </c>
      <c r="Y1626" t="s">
        <v>225</v>
      </c>
      <c r="Z1626">
        <v>4261.1400000000003</v>
      </c>
      <c r="AA1626">
        <v>4707.34</v>
      </c>
      <c r="AB1626">
        <v>446.21</v>
      </c>
      <c r="AC1626">
        <v>24</v>
      </c>
      <c r="AD1626">
        <v>177547.5</v>
      </c>
      <c r="AE1626">
        <v>4707340</v>
      </c>
    </row>
    <row r="1627" spans="2:31" x14ac:dyDescent="0.35">
      <c r="B1627" s="83"/>
      <c r="C1627" s="84"/>
      <c r="D1627" s="85"/>
      <c r="E1627" s="73"/>
      <c r="F1627" s="85"/>
      <c r="G1627" s="85"/>
      <c r="H1627" s="73"/>
      <c r="I1627" s="73"/>
      <c r="J1627" s="73"/>
      <c r="K1627" s="73"/>
      <c r="L1627" s="73"/>
      <c r="M1627" s="73"/>
      <c r="N1627" s="73"/>
      <c r="U1627">
        <v>2019</v>
      </c>
      <c r="V1627" s="15">
        <v>43671</v>
      </c>
      <c r="W1627" t="s">
        <v>173</v>
      </c>
      <c r="X1627" t="s">
        <v>230</v>
      </c>
      <c r="Y1627" t="s">
        <v>225</v>
      </c>
      <c r="Z1627">
        <v>4257.9399999999996</v>
      </c>
      <c r="AA1627">
        <v>4703.82</v>
      </c>
      <c r="AB1627">
        <v>445.87</v>
      </c>
      <c r="AC1627">
        <v>24</v>
      </c>
      <c r="AD1627">
        <v>177414.16666666666</v>
      </c>
      <c r="AE1627">
        <v>4703820</v>
      </c>
    </row>
    <row r="1628" spans="2:31" x14ac:dyDescent="0.35">
      <c r="B1628" s="83"/>
      <c r="C1628" s="84"/>
      <c r="D1628" s="85"/>
      <c r="E1628" s="73"/>
      <c r="F1628" s="85"/>
      <c r="G1628" s="85"/>
      <c r="H1628" s="73"/>
      <c r="I1628" s="73"/>
      <c r="J1628" s="73"/>
      <c r="K1628" s="73"/>
      <c r="L1628" s="73"/>
      <c r="M1628" s="73"/>
      <c r="N1628" s="73"/>
      <c r="U1628">
        <v>2019</v>
      </c>
      <c r="V1628" s="15">
        <v>43672</v>
      </c>
      <c r="W1628" t="s">
        <v>173</v>
      </c>
      <c r="X1628" t="s">
        <v>230</v>
      </c>
      <c r="Y1628" t="s">
        <v>225</v>
      </c>
      <c r="Z1628">
        <v>4249.74</v>
      </c>
      <c r="AA1628">
        <v>4694.75</v>
      </c>
      <c r="AB1628">
        <v>445.01</v>
      </c>
      <c r="AC1628">
        <v>24</v>
      </c>
      <c r="AD1628">
        <v>177072.5</v>
      </c>
      <c r="AE1628">
        <v>4694750</v>
      </c>
    </row>
    <row r="1629" spans="2:31" x14ac:dyDescent="0.35">
      <c r="B1629" s="83"/>
      <c r="C1629" s="84"/>
      <c r="D1629" s="85"/>
      <c r="E1629" s="73"/>
      <c r="F1629" s="85"/>
      <c r="G1629" s="85"/>
      <c r="H1629" s="73"/>
      <c r="I1629" s="73"/>
      <c r="J1629" s="73"/>
      <c r="K1629" s="73"/>
      <c r="L1629" s="73"/>
      <c r="M1629" s="73"/>
      <c r="N1629" s="73"/>
      <c r="U1629">
        <v>2019</v>
      </c>
      <c r="V1629" s="15">
        <v>43673</v>
      </c>
      <c r="W1629" t="s">
        <v>173</v>
      </c>
      <c r="X1629" t="s">
        <v>230</v>
      </c>
      <c r="Y1629" t="s">
        <v>225</v>
      </c>
      <c r="Z1629">
        <v>4246.3100000000004</v>
      </c>
      <c r="AA1629">
        <v>4690.97</v>
      </c>
      <c r="AB1629">
        <v>444.65</v>
      </c>
      <c r="AC1629">
        <v>24</v>
      </c>
      <c r="AD1629">
        <v>176929.58333333334</v>
      </c>
      <c r="AE1629">
        <v>4690970</v>
      </c>
    </row>
    <row r="1630" spans="2:31" x14ac:dyDescent="0.35">
      <c r="B1630" s="83"/>
      <c r="C1630" s="84"/>
      <c r="D1630" s="85"/>
      <c r="E1630" s="73"/>
      <c r="F1630" s="85"/>
      <c r="G1630" s="85"/>
      <c r="H1630" s="73"/>
      <c r="I1630" s="73"/>
      <c r="J1630" s="73"/>
      <c r="K1630" s="73"/>
      <c r="L1630" s="73"/>
      <c r="M1630" s="73"/>
      <c r="N1630" s="73"/>
      <c r="U1630">
        <v>2019</v>
      </c>
      <c r="V1630" s="15">
        <v>43674</v>
      </c>
      <c r="W1630" t="s">
        <v>173</v>
      </c>
      <c r="X1630" t="s">
        <v>230</v>
      </c>
      <c r="Y1630" t="s">
        <v>225</v>
      </c>
      <c r="Z1630">
        <v>4242.37</v>
      </c>
      <c r="AA1630">
        <v>4686.6099999999997</v>
      </c>
      <c r="AB1630">
        <v>444.24</v>
      </c>
      <c r="AC1630">
        <v>24</v>
      </c>
      <c r="AD1630">
        <v>176765.41666666666</v>
      </c>
      <c r="AE1630">
        <v>4686610</v>
      </c>
    </row>
    <row r="1631" spans="2:31" x14ac:dyDescent="0.35">
      <c r="B1631" s="83"/>
      <c r="C1631" s="84"/>
      <c r="D1631" s="85"/>
      <c r="E1631" s="73"/>
      <c r="F1631" s="85"/>
      <c r="G1631" s="85"/>
      <c r="H1631" s="73"/>
      <c r="I1631" s="73"/>
      <c r="J1631" s="73"/>
      <c r="K1631" s="73"/>
      <c r="L1631" s="73"/>
      <c r="M1631" s="73"/>
      <c r="N1631" s="73"/>
      <c r="U1631">
        <v>2019</v>
      </c>
      <c r="V1631" s="15">
        <v>43675</v>
      </c>
      <c r="W1631" t="s">
        <v>173</v>
      </c>
      <c r="X1631" t="s">
        <v>230</v>
      </c>
      <c r="Y1631" t="s">
        <v>225</v>
      </c>
      <c r="Z1631">
        <v>4231.68</v>
      </c>
      <c r="AA1631">
        <v>4674.8</v>
      </c>
      <c r="AB1631">
        <v>443.12</v>
      </c>
      <c r="AC1631">
        <v>24</v>
      </c>
      <c r="AD1631">
        <v>176320</v>
      </c>
      <c r="AE1631">
        <v>4674800</v>
      </c>
    </row>
    <row r="1632" spans="2:31" x14ac:dyDescent="0.35">
      <c r="B1632" s="83"/>
      <c r="C1632" s="84"/>
      <c r="D1632" s="85"/>
      <c r="E1632" s="73"/>
      <c r="F1632" s="85"/>
      <c r="G1632" s="85"/>
      <c r="H1632" s="73"/>
      <c r="I1632" s="73"/>
      <c r="J1632" s="73"/>
      <c r="K1632" s="73"/>
      <c r="L1632" s="73"/>
      <c r="M1632" s="73"/>
      <c r="N1632" s="73"/>
      <c r="U1632">
        <v>2019</v>
      </c>
      <c r="V1632" s="15">
        <v>43676</v>
      </c>
      <c r="W1632" t="s">
        <v>173</v>
      </c>
      <c r="X1632" t="s">
        <v>230</v>
      </c>
      <c r="Y1632" t="s">
        <v>225</v>
      </c>
      <c r="Z1632">
        <v>4208.95</v>
      </c>
      <c r="AA1632">
        <v>4649.7</v>
      </c>
      <c r="AB1632">
        <v>440.74</v>
      </c>
      <c r="AC1632">
        <v>24</v>
      </c>
      <c r="AD1632">
        <v>175372.91666666666</v>
      </c>
      <c r="AE1632">
        <v>4649700</v>
      </c>
    </row>
    <row r="1633" spans="2:31" x14ac:dyDescent="0.35">
      <c r="B1633" s="83"/>
      <c r="C1633" s="84"/>
      <c r="D1633" s="85"/>
      <c r="E1633" s="73"/>
      <c r="F1633" s="85"/>
      <c r="G1633" s="85"/>
      <c r="H1633" s="73"/>
      <c r="I1633" s="73"/>
      <c r="J1633" s="73"/>
      <c r="K1633" s="73"/>
      <c r="L1633" s="73"/>
      <c r="M1633" s="73"/>
      <c r="N1633" s="73"/>
      <c r="U1633">
        <v>2019</v>
      </c>
      <c r="V1633" s="15">
        <v>43677</v>
      </c>
      <c r="W1633" t="s">
        <v>173</v>
      </c>
      <c r="X1633" t="s">
        <v>230</v>
      </c>
      <c r="Y1633" t="s">
        <v>225</v>
      </c>
      <c r="Z1633">
        <v>4186.78</v>
      </c>
      <c r="AA1633">
        <v>4625.2</v>
      </c>
      <c r="AB1633">
        <v>438.42</v>
      </c>
      <c r="AC1633">
        <v>24</v>
      </c>
      <c r="AD1633">
        <v>174449.16666666666</v>
      </c>
      <c r="AE1633">
        <v>4625200</v>
      </c>
    </row>
    <row r="1634" spans="2:31" x14ac:dyDescent="0.35">
      <c r="B1634" s="83"/>
      <c r="C1634" s="84"/>
      <c r="D1634" s="85"/>
      <c r="E1634" s="73"/>
      <c r="F1634" s="85"/>
      <c r="G1634" s="85"/>
      <c r="H1634" s="73"/>
      <c r="I1634" s="73"/>
      <c r="J1634" s="73"/>
      <c r="K1634" s="73"/>
      <c r="L1634" s="73"/>
      <c r="M1634" s="73"/>
      <c r="N1634" s="73"/>
      <c r="U1634">
        <v>2019</v>
      </c>
      <c r="V1634" s="15">
        <v>43678</v>
      </c>
      <c r="W1634" t="s">
        <v>174</v>
      </c>
      <c r="X1634" t="s">
        <v>230</v>
      </c>
      <c r="Y1634" t="s">
        <v>225</v>
      </c>
      <c r="Z1634">
        <v>4163.1000000000004</v>
      </c>
      <c r="AA1634">
        <v>4599.04</v>
      </c>
      <c r="AB1634">
        <v>435.94</v>
      </c>
      <c r="AC1634">
        <v>24</v>
      </c>
      <c r="AD1634">
        <v>173462.50000000003</v>
      </c>
      <c r="AE1634">
        <v>4599040</v>
      </c>
    </row>
    <row r="1635" spans="2:31" x14ac:dyDescent="0.35">
      <c r="B1635" s="83"/>
      <c r="C1635" s="84"/>
      <c r="D1635" s="85"/>
      <c r="E1635" s="73"/>
      <c r="F1635" s="85"/>
      <c r="G1635" s="85"/>
      <c r="H1635" s="73"/>
      <c r="I1635" s="73"/>
      <c r="J1635" s="73"/>
      <c r="K1635" s="73"/>
      <c r="L1635" s="73"/>
      <c r="M1635" s="73"/>
      <c r="N1635" s="73"/>
      <c r="U1635">
        <v>2019</v>
      </c>
      <c r="V1635" s="15">
        <v>43679</v>
      </c>
      <c r="W1635" t="s">
        <v>174</v>
      </c>
      <c r="X1635" t="s">
        <v>230</v>
      </c>
      <c r="Y1635" t="s">
        <v>225</v>
      </c>
      <c r="Z1635">
        <v>4139.2</v>
      </c>
      <c r="AA1635">
        <v>4572.6400000000003</v>
      </c>
      <c r="AB1635">
        <v>433.44</v>
      </c>
      <c r="AC1635">
        <v>24</v>
      </c>
      <c r="AD1635">
        <v>172466.66666666666</v>
      </c>
      <c r="AE1635">
        <v>4572640</v>
      </c>
    </row>
    <row r="1636" spans="2:31" x14ac:dyDescent="0.35">
      <c r="B1636" s="83"/>
      <c r="C1636" s="84"/>
      <c r="D1636" s="85"/>
      <c r="E1636" s="73"/>
      <c r="F1636" s="85"/>
      <c r="G1636" s="85"/>
      <c r="H1636" s="73"/>
      <c r="I1636" s="73"/>
      <c r="J1636" s="73"/>
      <c r="K1636" s="73"/>
      <c r="L1636" s="73"/>
      <c r="M1636" s="73"/>
      <c r="N1636" s="73"/>
      <c r="U1636">
        <v>2019</v>
      </c>
      <c r="V1636" s="15">
        <v>43680</v>
      </c>
      <c r="W1636" t="s">
        <v>174</v>
      </c>
      <c r="X1636" t="s">
        <v>230</v>
      </c>
      <c r="Y1636" t="s">
        <v>225</v>
      </c>
      <c r="Z1636">
        <v>4112.78</v>
      </c>
      <c r="AA1636">
        <v>4543.45</v>
      </c>
      <c r="AB1636">
        <v>430.67</v>
      </c>
      <c r="AC1636">
        <v>24</v>
      </c>
      <c r="AD1636">
        <v>171365.83333333331</v>
      </c>
      <c r="AE1636">
        <v>4543450</v>
      </c>
    </row>
    <row r="1637" spans="2:31" x14ac:dyDescent="0.35">
      <c r="B1637" s="83"/>
      <c r="C1637" s="84"/>
      <c r="D1637" s="85"/>
      <c r="E1637" s="73"/>
      <c r="F1637" s="85"/>
      <c r="G1637" s="85"/>
      <c r="H1637" s="73"/>
      <c r="I1637" s="73"/>
      <c r="J1637" s="73"/>
      <c r="K1637" s="73"/>
      <c r="L1637" s="73"/>
      <c r="M1637" s="73"/>
      <c r="N1637" s="73"/>
      <c r="U1637">
        <v>2019</v>
      </c>
      <c r="V1637" s="15">
        <v>43681</v>
      </c>
      <c r="W1637" t="s">
        <v>174</v>
      </c>
      <c r="X1637" t="s">
        <v>230</v>
      </c>
      <c r="Y1637" t="s">
        <v>225</v>
      </c>
      <c r="Z1637">
        <v>4080.74</v>
      </c>
      <c r="AA1637">
        <v>4508.0600000000004</v>
      </c>
      <c r="AB1637">
        <v>427.32</v>
      </c>
      <c r="AC1637">
        <v>24</v>
      </c>
      <c r="AD1637">
        <v>170030.83333333334</v>
      </c>
      <c r="AE1637">
        <v>4508060</v>
      </c>
    </row>
    <row r="1638" spans="2:31" x14ac:dyDescent="0.35">
      <c r="B1638" s="83"/>
      <c r="C1638" s="84"/>
      <c r="D1638" s="85"/>
      <c r="E1638" s="73"/>
      <c r="F1638" s="85"/>
      <c r="G1638" s="85"/>
      <c r="H1638" s="73"/>
      <c r="I1638" s="73"/>
      <c r="J1638" s="73"/>
      <c r="K1638" s="73"/>
      <c r="L1638" s="73"/>
      <c r="M1638" s="73"/>
      <c r="N1638" s="73"/>
      <c r="U1638">
        <v>2019</v>
      </c>
      <c r="V1638" s="15">
        <v>43682</v>
      </c>
      <c r="W1638" t="s">
        <v>174</v>
      </c>
      <c r="X1638" t="s">
        <v>230</v>
      </c>
      <c r="Y1638" t="s">
        <v>225</v>
      </c>
      <c r="Z1638">
        <v>4046.46</v>
      </c>
      <c r="AA1638">
        <v>4470.1899999999996</v>
      </c>
      <c r="AB1638">
        <v>423.73</v>
      </c>
      <c r="AC1638">
        <v>24</v>
      </c>
      <c r="AD1638">
        <v>168602.5</v>
      </c>
      <c r="AE1638">
        <v>4470190</v>
      </c>
    </row>
    <row r="1639" spans="2:31" x14ac:dyDescent="0.35">
      <c r="B1639" s="83"/>
      <c r="C1639" s="84"/>
      <c r="D1639" s="85"/>
      <c r="E1639" s="73"/>
      <c r="F1639" s="85"/>
      <c r="G1639" s="85"/>
      <c r="H1639" s="73"/>
      <c r="I1639" s="73"/>
      <c r="J1639" s="73"/>
      <c r="K1639" s="73"/>
      <c r="L1639" s="73"/>
      <c r="M1639" s="73"/>
      <c r="N1639" s="73"/>
      <c r="U1639">
        <v>2019</v>
      </c>
      <c r="V1639" s="15">
        <v>43683</v>
      </c>
      <c r="W1639" t="s">
        <v>174</v>
      </c>
      <c r="X1639" t="s">
        <v>230</v>
      </c>
      <c r="Y1639" t="s">
        <v>225</v>
      </c>
      <c r="Z1639">
        <v>4011.09</v>
      </c>
      <c r="AA1639">
        <v>4431.1099999999997</v>
      </c>
      <c r="AB1639">
        <v>420.02</v>
      </c>
      <c r="AC1639">
        <v>24</v>
      </c>
      <c r="AD1639">
        <v>167128.75</v>
      </c>
      <c r="AE1639">
        <v>4431110</v>
      </c>
    </row>
    <row r="1640" spans="2:31" x14ac:dyDescent="0.35">
      <c r="B1640" s="83"/>
      <c r="C1640" s="84"/>
      <c r="D1640" s="85"/>
      <c r="E1640" s="73"/>
      <c r="F1640" s="85"/>
      <c r="G1640" s="85"/>
      <c r="H1640" s="73"/>
      <c r="I1640" s="73"/>
      <c r="J1640" s="73"/>
      <c r="K1640" s="73"/>
      <c r="L1640" s="73"/>
      <c r="M1640" s="73"/>
      <c r="N1640" s="73"/>
      <c r="U1640">
        <v>2019</v>
      </c>
      <c r="V1640" s="15">
        <v>43684</v>
      </c>
      <c r="W1640" t="s">
        <v>174</v>
      </c>
      <c r="X1640" t="s">
        <v>230</v>
      </c>
      <c r="Y1640" t="s">
        <v>225</v>
      </c>
      <c r="Z1640">
        <v>3977.25</v>
      </c>
      <c r="AA1640">
        <v>4393.7299999999996</v>
      </c>
      <c r="AB1640">
        <v>416.48</v>
      </c>
      <c r="AC1640">
        <v>24</v>
      </c>
      <c r="AD1640">
        <v>165718.75</v>
      </c>
      <c r="AE1640">
        <v>4393730</v>
      </c>
    </row>
    <row r="1641" spans="2:31" x14ac:dyDescent="0.35">
      <c r="B1641" s="83"/>
      <c r="C1641" s="84"/>
      <c r="D1641" s="85"/>
      <c r="E1641" s="73"/>
      <c r="F1641" s="85"/>
      <c r="G1641" s="85"/>
      <c r="H1641" s="73"/>
      <c r="I1641" s="73"/>
      <c r="J1641" s="73"/>
      <c r="K1641" s="73"/>
      <c r="L1641" s="73"/>
      <c r="M1641" s="73"/>
      <c r="N1641" s="73"/>
      <c r="U1641">
        <v>2019</v>
      </c>
      <c r="V1641" s="15">
        <v>43685</v>
      </c>
      <c r="W1641" t="s">
        <v>174</v>
      </c>
      <c r="X1641" t="s">
        <v>230</v>
      </c>
      <c r="Y1641" t="s">
        <v>225</v>
      </c>
      <c r="Z1641">
        <v>3945.41</v>
      </c>
      <c r="AA1641">
        <v>4358.55</v>
      </c>
      <c r="AB1641">
        <v>413.14</v>
      </c>
      <c r="AC1641">
        <v>24</v>
      </c>
      <c r="AD1641">
        <v>164392.08333333334</v>
      </c>
      <c r="AE1641">
        <v>4358550</v>
      </c>
    </row>
    <row r="1642" spans="2:31" x14ac:dyDescent="0.35">
      <c r="B1642" s="83"/>
      <c r="C1642" s="84"/>
      <c r="D1642" s="85"/>
      <c r="E1642" s="73"/>
      <c r="F1642" s="85"/>
      <c r="G1642" s="85"/>
      <c r="H1642" s="73"/>
      <c r="I1642" s="73"/>
      <c r="J1642" s="73"/>
      <c r="K1642" s="73"/>
      <c r="L1642" s="73"/>
      <c r="M1642" s="73"/>
      <c r="N1642" s="73"/>
      <c r="U1642">
        <v>2019</v>
      </c>
      <c r="V1642" s="15">
        <v>43686</v>
      </c>
      <c r="W1642" t="s">
        <v>174</v>
      </c>
      <c r="X1642" t="s">
        <v>230</v>
      </c>
      <c r="Y1642" t="s">
        <v>225</v>
      </c>
      <c r="Z1642">
        <v>3923.31</v>
      </c>
      <c r="AA1642">
        <v>4334.1400000000003</v>
      </c>
      <c r="AB1642">
        <v>410.83</v>
      </c>
      <c r="AC1642">
        <v>24</v>
      </c>
      <c r="AD1642">
        <v>163471.25</v>
      </c>
      <c r="AE1642">
        <v>4334140</v>
      </c>
    </row>
    <row r="1643" spans="2:31" x14ac:dyDescent="0.35">
      <c r="B1643" s="83"/>
      <c r="C1643" s="84"/>
      <c r="D1643" s="85"/>
      <c r="E1643" s="73"/>
      <c r="F1643" s="85"/>
      <c r="G1643" s="85"/>
      <c r="H1643" s="73"/>
      <c r="I1643" s="73"/>
      <c r="J1643" s="73"/>
      <c r="K1643" s="73"/>
      <c r="L1643" s="73"/>
      <c r="M1643" s="73"/>
      <c r="N1643" s="73"/>
      <c r="U1643">
        <v>2019</v>
      </c>
      <c r="V1643" s="15">
        <v>43687</v>
      </c>
      <c r="W1643" t="s">
        <v>174</v>
      </c>
      <c r="X1643" t="s">
        <v>230</v>
      </c>
      <c r="Y1643" t="s">
        <v>225</v>
      </c>
      <c r="Z1643">
        <v>3891.4</v>
      </c>
      <c r="AA1643">
        <v>4298.8900000000003</v>
      </c>
      <c r="AB1643">
        <v>407.49</v>
      </c>
      <c r="AC1643">
        <v>24</v>
      </c>
      <c r="AD1643">
        <v>162141.66666666666</v>
      </c>
      <c r="AE1643">
        <v>4298890</v>
      </c>
    </row>
    <row r="1644" spans="2:31" x14ac:dyDescent="0.35">
      <c r="B1644" s="83"/>
      <c r="C1644" s="84"/>
      <c r="D1644" s="85"/>
      <c r="E1644" s="73"/>
      <c r="F1644" s="85"/>
      <c r="G1644" s="85"/>
      <c r="H1644" s="73"/>
      <c r="I1644" s="73"/>
      <c r="J1644" s="73"/>
      <c r="K1644" s="73"/>
      <c r="L1644" s="73"/>
      <c r="M1644" s="73"/>
      <c r="N1644" s="73"/>
      <c r="U1644">
        <v>2019</v>
      </c>
      <c r="V1644" s="15">
        <v>43688</v>
      </c>
      <c r="W1644" t="s">
        <v>174</v>
      </c>
      <c r="X1644" t="s">
        <v>230</v>
      </c>
      <c r="Y1644" t="s">
        <v>225</v>
      </c>
      <c r="Z1644">
        <v>3862.12</v>
      </c>
      <c r="AA1644">
        <v>4266.55</v>
      </c>
      <c r="AB1644">
        <v>404.42</v>
      </c>
      <c r="AC1644">
        <v>24</v>
      </c>
      <c r="AD1644">
        <v>160921.66666666666</v>
      </c>
      <c r="AE1644">
        <v>4266550</v>
      </c>
    </row>
    <row r="1645" spans="2:31" x14ac:dyDescent="0.35">
      <c r="B1645" s="83"/>
      <c r="C1645" s="84"/>
      <c r="D1645" s="85"/>
      <c r="E1645" s="73"/>
      <c r="F1645" s="85"/>
      <c r="G1645" s="85"/>
      <c r="H1645" s="73"/>
      <c r="I1645" s="73"/>
      <c r="J1645" s="73"/>
      <c r="K1645" s="73"/>
      <c r="L1645" s="73"/>
      <c r="M1645" s="73"/>
      <c r="N1645" s="73"/>
      <c r="U1645">
        <v>2019</v>
      </c>
      <c r="V1645" s="15">
        <v>43689</v>
      </c>
      <c r="W1645" t="s">
        <v>174</v>
      </c>
      <c r="X1645" t="s">
        <v>230</v>
      </c>
      <c r="Y1645" t="s">
        <v>225</v>
      </c>
      <c r="Z1645">
        <v>3823.01</v>
      </c>
      <c r="AA1645">
        <v>4223.34</v>
      </c>
      <c r="AB1645">
        <v>400.33</v>
      </c>
      <c r="AC1645">
        <v>24</v>
      </c>
      <c r="AD1645">
        <v>159292.08333333334</v>
      </c>
      <c r="AE1645">
        <v>4223340</v>
      </c>
    </row>
    <row r="1646" spans="2:31" x14ac:dyDescent="0.35">
      <c r="B1646" s="83"/>
      <c r="C1646" s="84"/>
      <c r="D1646" s="85"/>
      <c r="E1646" s="73"/>
      <c r="F1646" s="85"/>
      <c r="G1646" s="85"/>
      <c r="H1646" s="73"/>
      <c r="I1646" s="73"/>
      <c r="J1646" s="73"/>
      <c r="K1646" s="73"/>
      <c r="L1646" s="73"/>
      <c r="M1646" s="73"/>
      <c r="N1646" s="73"/>
      <c r="U1646">
        <v>2019</v>
      </c>
      <c r="V1646" s="15">
        <v>43690</v>
      </c>
      <c r="W1646" t="s">
        <v>174</v>
      </c>
      <c r="X1646" t="s">
        <v>230</v>
      </c>
      <c r="Y1646" t="s">
        <v>225</v>
      </c>
      <c r="Z1646">
        <v>3782.92</v>
      </c>
      <c r="AA1646">
        <v>4179.05</v>
      </c>
      <c r="AB1646">
        <v>396.13</v>
      </c>
      <c r="AC1646">
        <v>24</v>
      </c>
      <c r="AD1646">
        <v>157621.66666666666</v>
      </c>
      <c r="AE1646">
        <v>4179050</v>
      </c>
    </row>
    <row r="1647" spans="2:31" x14ac:dyDescent="0.35">
      <c r="B1647" s="83"/>
      <c r="C1647" s="84"/>
      <c r="D1647" s="85"/>
      <c r="E1647" s="73"/>
      <c r="F1647" s="85"/>
      <c r="G1647" s="85"/>
      <c r="H1647" s="73"/>
      <c r="I1647" s="73"/>
      <c r="J1647" s="73"/>
      <c r="K1647" s="73"/>
      <c r="L1647" s="73"/>
      <c r="M1647" s="73"/>
      <c r="N1647" s="73"/>
      <c r="U1647">
        <v>2019</v>
      </c>
      <c r="V1647" s="15">
        <v>43691</v>
      </c>
      <c r="W1647" t="s">
        <v>174</v>
      </c>
      <c r="X1647" t="s">
        <v>230</v>
      </c>
      <c r="Y1647" t="s">
        <v>225</v>
      </c>
      <c r="Z1647">
        <v>3742.84</v>
      </c>
      <c r="AA1647">
        <v>4134.7700000000004</v>
      </c>
      <c r="AB1647">
        <v>391.93</v>
      </c>
      <c r="AC1647">
        <v>24</v>
      </c>
      <c r="AD1647">
        <v>155951.66666666666</v>
      </c>
      <c r="AE1647">
        <v>4134770.0000000005</v>
      </c>
    </row>
    <row r="1648" spans="2:31" x14ac:dyDescent="0.35">
      <c r="B1648" s="83"/>
      <c r="C1648" s="84"/>
      <c r="D1648" s="85"/>
      <c r="E1648" s="73"/>
      <c r="F1648" s="85"/>
      <c r="G1648" s="85"/>
      <c r="H1648" s="73"/>
      <c r="I1648" s="73"/>
      <c r="J1648" s="73"/>
      <c r="K1648" s="73"/>
      <c r="L1648" s="73"/>
      <c r="M1648" s="73"/>
      <c r="N1648" s="73"/>
      <c r="U1648">
        <v>2019</v>
      </c>
      <c r="V1648" s="15">
        <v>43692</v>
      </c>
      <c r="W1648" t="s">
        <v>174</v>
      </c>
      <c r="X1648" t="s">
        <v>230</v>
      </c>
      <c r="Y1648" t="s">
        <v>225</v>
      </c>
      <c r="Z1648">
        <v>3702.43</v>
      </c>
      <c r="AA1648">
        <v>4090.13</v>
      </c>
      <c r="AB1648">
        <v>387.7</v>
      </c>
      <c r="AC1648">
        <v>24</v>
      </c>
      <c r="AD1648">
        <v>154267.91666666666</v>
      </c>
      <c r="AE1648">
        <v>4090130</v>
      </c>
    </row>
    <row r="1649" spans="2:31" x14ac:dyDescent="0.35">
      <c r="B1649" s="83"/>
      <c r="C1649" s="84"/>
      <c r="D1649" s="85"/>
      <c r="E1649" s="73"/>
      <c r="F1649" s="85"/>
      <c r="G1649" s="85"/>
      <c r="H1649" s="73"/>
      <c r="I1649" s="73"/>
      <c r="J1649" s="73"/>
      <c r="K1649" s="73"/>
      <c r="L1649" s="73"/>
      <c r="M1649" s="73"/>
      <c r="N1649" s="73"/>
      <c r="U1649">
        <v>2019</v>
      </c>
      <c r="V1649" s="15">
        <v>43693</v>
      </c>
      <c r="W1649" t="s">
        <v>174</v>
      </c>
      <c r="X1649" t="s">
        <v>230</v>
      </c>
      <c r="Y1649" t="s">
        <v>225</v>
      </c>
      <c r="Z1649">
        <v>3661.84</v>
      </c>
      <c r="AA1649">
        <v>4045.29</v>
      </c>
      <c r="AB1649">
        <v>383.45</v>
      </c>
      <c r="AC1649">
        <v>24</v>
      </c>
      <c r="AD1649">
        <v>152576.66666666666</v>
      </c>
      <c r="AE1649">
        <v>4045290</v>
      </c>
    </row>
    <row r="1650" spans="2:31" x14ac:dyDescent="0.35">
      <c r="B1650" s="83"/>
      <c r="C1650" s="84"/>
      <c r="D1650" s="85"/>
      <c r="E1650" s="73"/>
      <c r="F1650" s="85"/>
      <c r="G1650" s="85"/>
      <c r="H1650" s="73"/>
      <c r="I1650" s="73"/>
      <c r="J1650" s="73"/>
      <c r="K1650" s="73"/>
      <c r="L1650" s="73"/>
      <c r="M1650" s="73"/>
      <c r="N1650" s="73"/>
      <c r="U1650">
        <v>2019</v>
      </c>
      <c r="V1650" s="15">
        <v>43694</v>
      </c>
      <c r="W1650" t="s">
        <v>174</v>
      </c>
      <c r="X1650" t="s">
        <v>230</v>
      </c>
      <c r="Y1650" t="s">
        <v>225</v>
      </c>
      <c r="Z1650">
        <v>3617.88</v>
      </c>
      <c r="AA1650">
        <v>3996.73</v>
      </c>
      <c r="AB1650">
        <v>378.85</v>
      </c>
      <c r="AC1650">
        <v>24</v>
      </c>
      <c r="AD1650">
        <v>150745</v>
      </c>
      <c r="AE1650">
        <v>3996730</v>
      </c>
    </row>
    <row r="1651" spans="2:31" x14ac:dyDescent="0.35">
      <c r="B1651" s="83"/>
      <c r="C1651" s="84"/>
      <c r="D1651" s="85"/>
      <c r="E1651" s="73"/>
      <c r="F1651" s="85"/>
      <c r="G1651" s="85"/>
      <c r="H1651" s="73"/>
      <c r="I1651" s="73"/>
      <c r="J1651" s="73"/>
      <c r="K1651" s="73"/>
      <c r="L1651" s="73"/>
      <c r="M1651" s="73"/>
      <c r="N1651" s="73"/>
      <c r="U1651">
        <v>2019</v>
      </c>
      <c r="V1651" s="15">
        <v>43695</v>
      </c>
      <c r="W1651" t="s">
        <v>174</v>
      </c>
      <c r="X1651" t="s">
        <v>230</v>
      </c>
      <c r="Y1651" t="s">
        <v>225</v>
      </c>
      <c r="Z1651">
        <v>3569.49</v>
      </c>
      <c r="AA1651">
        <v>3943.27</v>
      </c>
      <c r="AB1651">
        <v>373.78</v>
      </c>
      <c r="AC1651">
        <v>24</v>
      </c>
      <c r="AD1651">
        <v>148728.75</v>
      </c>
      <c r="AE1651">
        <v>3943270</v>
      </c>
    </row>
    <row r="1652" spans="2:31" x14ac:dyDescent="0.35">
      <c r="B1652" s="83"/>
      <c r="C1652" s="84"/>
      <c r="D1652" s="85"/>
      <c r="E1652" s="73"/>
      <c r="F1652" s="85"/>
      <c r="G1652" s="85"/>
      <c r="H1652" s="73"/>
      <c r="I1652" s="73"/>
      <c r="J1652" s="73"/>
      <c r="K1652" s="73"/>
      <c r="L1652" s="73"/>
      <c r="M1652" s="73"/>
      <c r="N1652" s="73"/>
      <c r="U1652">
        <v>2019</v>
      </c>
      <c r="V1652" s="15">
        <v>43696</v>
      </c>
      <c r="W1652" t="s">
        <v>174</v>
      </c>
      <c r="X1652" t="s">
        <v>230</v>
      </c>
      <c r="Y1652" t="s">
        <v>225</v>
      </c>
      <c r="Z1652">
        <v>3524.53</v>
      </c>
      <c r="AA1652">
        <v>3893.6</v>
      </c>
      <c r="AB1652">
        <v>369.07</v>
      </c>
      <c r="AC1652">
        <v>24</v>
      </c>
      <c r="AD1652">
        <v>146855.41666666666</v>
      </c>
      <c r="AE1652">
        <v>3893600</v>
      </c>
    </row>
    <row r="1653" spans="2:31" x14ac:dyDescent="0.35">
      <c r="B1653" s="83"/>
      <c r="C1653" s="84"/>
      <c r="D1653" s="85"/>
      <c r="E1653" s="73"/>
      <c r="F1653" s="85"/>
      <c r="G1653" s="85"/>
      <c r="H1653" s="73"/>
      <c r="I1653" s="73"/>
      <c r="J1653" s="73"/>
      <c r="K1653" s="73"/>
      <c r="L1653" s="73"/>
      <c r="M1653" s="73"/>
      <c r="N1653" s="73"/>
      <c r="U1653">
        <v>2019</v>
      </c>
      <c r="V1653" s="15">
        <v>43697</v>
      </c>
      <c r="W1653" t="s">
        <v>174</v>
      </c>
      <c r="X1653" t="s">
        <v>230</v>
      </c>
      <c r="Y1653" t="s">
        <v>225</v>
      </c>
      <c r="Z1653">
        <v>3493.37</v>
      </c>
      <c r="AA1653">
        <v>3859.18</v>
      </c>
      <c r="AB1653">
        <v>365.81</v>
      </c>
      <c r="AC1653">
        <v>24</v>
      </c>
      <c r="AD1653">
        <v>145557.08333333334</v>
      </c>
      <c r="AE1653">
        <v>3859180</v>
      </c>
    </row>
    <row r="1654" spans="2:31" x14ac:dyDescent="0.35">
      <c r="B1654" s="83"/>
      <c r="C1654" s="84"/>
      <c r="D1654" s="85"/>
      <c r="E1654" s="73"/>
      <c r="F1654" s="85"/>
      <c r="G1654" s="85"/>
      <c r="H1654" s="73"/>
      <c r="I1654" s="73"/>
      <c r="J1654" s="73"/>
      <c r="K1654" s="73"/>
      <c r="L1654" s="73"/>
      <c r="M1654" s="73"/>
      <c r="N1654" s="73"/>
      <c r="U1654">
        <v>2019</v>
      </c>
      <c r="V1654" s="15">
        <v>43698</v>
      </c>
      <c r="W1654" t="s">
        <v>174</v>
      </c>
      <c r="X1654" t="s">
        <v>230</v>
      </c>
      <c r="Y1654" t="s">
        <v>225</v>
      </c>
      <c r="Z1654">
        <v>3465.44</v>
      </c>
      <c r="AA1654">
        <v>3828.33</v>
      </c>
      <c r="AB1654">
        <v>362.89</v>
      </c>
      <c r="AC1654">
        <v>24</v>
      </c>
      <c r="AD1654">
        <v>144393.33333333334</v>
      </c>
      <c r="AE1654">
        <v>3828330</v>
      </c>
    </row>
    <row r="1655" spans="2:31" x14ac:dyDescent="0.35">
      <c r="B1655" s="83"/>
      <c r="C1655" s="84"/>
      <c r="D1655" s="85"/>
      <c r="E1655" s="73"/>
      <c r="F1655" s="85"/>
      <c r="G1655" s="85"/>
      <c r="H1655" s="73"/>
      <c r="I1655" s="73"/>
      <c r="J1655" s="73"/>
      <c r="K1655" s="73"/>
      <c r="L1655" s="73"/>
      <c r="M1655" s="73"/>
      <c r="N1655" s="73"/>
      <c r="U1655">
        <v>2019</v>
      </c>
      <c r="V1655" s="15">
        <v>43699</v>
      </c>
      <c r="W1655" t="s">
        <v>174</v>
      </c>
      <c r="X1655" t="s">
        <v>230</v>
      </c>
      <c r="Y1655" t="s">
        <v>225</v>
      </c>
      <c r="Z1655">
        <v>3437.17</v>
      </c>
      <c r="AA1655">
        <v>3797.1</v>
      </c>
      <c r="AB1655">
        <v>359.92</v>
      </c>
      <c r="AC1655">
        <v>24</v>
      </c>
      <c r="AD1655">
        <v>143215.41666666666</v>
      </c>
      <c r="AE1655">
        <v>3797100</v>
      </c>
    </row>
    <row r="1656" spans="2:31" x14ac:dyDescent="0.35">
      <c r="B1656" s="83"/>
      <c r="C1656" s="84"/>
      <c r="D1656" s="85"/>
      <c r="E1656" s="73"/>
      <c r="F1656" s="85"/>
      <c r="G1656" s="85"/>
      <c r="H1656" s="73"/>
      <c r="I1656" s="73"/>
      <c r="J1656" s="73"/>
      <c r="K1656" s="73"/>
      <c r="L1656" s="73"/>
      <c r="M1656" s="73"/>
      <c r="N1656" s="73"/>
      <c r="U1656">
        <v>2019</v>
      </c>
      <c r="V1656" s="15">
        <v>43700</v>
      </c>
      <c r="W1656" t="s">
        <v>174</v>
      </c>
      <c r="X1656" t="s">
        <v>230</v>
      </c>
      <c r="Y1656" t="s">
        <v>225</v>
      </c>
      <c r="Z1656">
        <v>3409.76</v>
      </c>
      <c r="AA1656">
        <v>3766.81</v>
      </c>
      <c r="AB1656">
        <v>357.05</v>
      </c>
      <c r="AC1656">
        <v>24</v>
      </c>
      <c r="AD1656">
        <v>142073.33333333334</v>
      </c>
      <c r="AE1656">
        <v>3766810</v>
      </c>
    </row>
    <row r="1657" spans="2:31" x14ac:dyDescent="0.35">
      <c r="B1657" s="83"/>
      <c r="C1657" s="84"/>
      <c r="D1657" s="85"/>
      <c r="E1657" s="73"/>
      <c r="F1657" s="85"/>
      <c r="G1657" s="85"/>
      <c r="H1657" s="73"/>
      <c r="I1657" s="73"/>
      <c r="J1657" s="73"/>
      <c r="K1657" s="73"/>
      <c r="L1657" s="73"/>
      <c r="M1657" s="73"/>
      <c r="N1657" s="73"/>
      <c r="U1657">
        <v>2019</v>
      </c>
      <c r="V1657" s="15">
        <v>43701</v>
      </c>
      <c r="W1657" t="s">
        <v>174</v>
      </c>
      <c r="X1657" t="s">
        <v>230</v>
      </c>
      <c r="Y1657" t="s">
        <v>225</v>
      </c>
      <c r="Z1657">
        <v>3383.36</v>
      </c>
      <c r="AA1657">
        <v>3737.66</v>
      </c>
      <c r="AB1657">
        <v>354.29</v>
      </c>
      <c r="AC1657">
        <v>24</v>
      </c>
      <c r="AD1657">
        <v>140973.33333333334</v>
      </c>
      <c r="AE1657">
        <v>3737660</v>
      </c>
    </row>
    <row r="1658" spans="2:31" x14ac:dyDescent="0.35">
      <c r="B1658" s="83"/>
      <c r="C1658" s="84"/>
      <c r="D1658" s="85"/>
      <c r="E1658" s="73"/>
      <c r="F1658" s="85"/>
      <c r="G1658" s="85"/>
      <c r="H1658" s="73"/>
      <c r="I1658" s="73"/>
      <c r="J1658" s="73"/>
      <c r="K1658" s="73"/>
      <c r="L1658" s="73"/>
      <c r="M1658" s="73"/>
      <c r="N1658" s="73"/>
      <c r="U1658">
        <v>2019</v>
      </c>
      <c r="V1658" s="15">
        <v>43702</v>
      </c>
      <c r="W1658" t="s">
        <v>174</v>
      </c>
      <c r="X1658" t="s">
        <v>230</v>
      </c>
      <c r="Y1658" t="s">
        <v>225</v>
      </c>
      <c r="Z1658">
        <v>3355.85</v>
      </c>
      <c r="AA1658">
        <v>3707.26</v>
      </c>
      <c r="AB1658">
        <v>351.41</v>
      </c>
      <c r="AC1658">
        <v>24</v>
      </c>
      <c r="AD1658">
        <v>139827.08333333334</v>
      </c>
      <c r="AE1658">
        <v>3707260</v>
      </c>
    </row>
    <row r="1659" spans="2:31" x14ac:dyDescent="0.35">
      <c r="B1659" s="83"/>
      <c r="C1659" s="84"/>
      <c r="D1659" s="85"/>
      <c r="E1659" s="73"/>
      <c r="F1659" s="85"/>
      <c r="G1659" s="85"/>
      <c r="H1659" s="73"/>
      <c r="I1659" s="73"/>
      <c r="J1659" s="73"/>
      <c r="K1659" s="73"/>
      <c r="L1659" s="73"/>
      <c r="M1659" s="73"/>
      <c r="N1659" s="73"/>
      <c r="U1659">
        <v>2019</v>
      </c>
      <c r="V1659" s="15">
        <v>43703</v>
      </c>
      <c r="W1659" t="s">
        <v>174</v>
      </c>
      <c r="X1659" t="s">
        <v>230</v>
      </c>
      <c r="Y1659" t="s">
        <v>225</v>
      </c>
      <c r="Z1659">
        <v>3324.6</v>
      </c>
      <c r="AA1659">
        <v>3672.74</v>
      </c>
      <c r="AB1659">
        <v>348.14</v>
      </c>
      <c r="AC1659">
        <v>24</v>
      </c>
      <c r="AD1659">
        <v>138525</v>
      </c>
      <c r="AE1659">
        <v>3672740</v>
      </c>
    </row>
    <row r="1660" spans="2:31" x14ac:dyDescent="0.35">
      <c r="B1660" s="83"/>
      <c r="C1660" s="84"/>
      <c r="D1660" s="85"/>
      <c r="E1660" s="73"/>
      <c r="F1660" s="85"/>
      <c r="G1660" s="85"/>
      <c r="H1660" s="73"/>
      <c r="I1660" s="73"/>
      <c r="J1660" s="73"/>
      <c r="K1660" s="73"/>
      <c r="L1660" s="73"/>
      <c r="M1660" s="73"/>
      <c r="N1660" s="73"/>
      <c r="U1660">
        <v>2019</v>
      </c>
      <c r="V1660" s="15">
        <v>43704</v>
      </c>
      <c r="W1660" t="s">
        <v>174</v>
      </c>
      <c r="X1660" t="s">
        <v>230</v>
      </c>
      <c r="Y1660" t="s">
        <v>225</v>
      </c>
      <c r="Z1660">
        <v>3293.17</v>
      </c>
      <c r="AA1660">
        <v>3638.01</v>
      </c>
      <c r="AB1660">
        <v>344.85</v>
      </c>
      <c r="AC1660">
        <v>24</v>
      </c>
      <c r="AD1660">
        <v>137215.41666666666</v>
      </c>
      <c r="AE1660">
        <v>3638010</v>
      </c>
    </row>
    <row r="1661" spans="2:31" x14ac:dyDescent="0.35">
      <c r="B1661" s="83"/>
      <c r="C1661" s="84"/>
      <c r="D1661" s="85"/>
      <c r="E1661" s="73"/>
      <c r="F1661" s="85"/>
      <c r="G1661" s="85"/>
      <c r="H1661" s="73"/>
      <c r="I1661" s="73"/>
      <c r="J1661" s="73"/>
      <c r="K1661" s="73"/>
      <c r="L1661" s="73"/>
      <c r="M1661" s="73"/>
      <c r="N1661" s="73"/>
      <c r="U1661">
        <v>2019</v>
      </c>
      <c r="V1661" s="15">
        <v>43705</v>
      </c>
      <c r="W1661" t="s">
        <v>174</v>
      </c>
      <c r="X1661" t="s">
        <v>230</v>
      </c>
      <c r="Y1661" t="s">
        <v>225</v>
      </c>
      <c r="Z1661">
        <v>3260.38</v>
      </c>
      <c r="AA1661">
        <v>3601.79</v>
      </c>
      <c r="AB1661">
        <v>341.41</v>
      </c>
      <c r="AC1661">
        <v>24</v>
      </c>
      <c r="AD1661">
        <v>135849.16666666666</v>
      </c>
      <c r="AE1661">
        <v>3601790</v>
      </c>
    </row>
    <row r="1662" spans="2:31" x14ac:dyDescent="0.35">
      <c r="B1662" s="83"/>
      <c r="C1662" s="84"/>
      <c r="D1662" s="85"/>
      <c r="E1662" s="73"/>
      <c r="F1662" s="85"/>
      <c r="G1662" s="85"/>
      <c r="H1662" s="73"/>
      <c r="I1662" s="73"/>
      <c r="J1662" s="73"/>
      <c r="K1662" s="73"/>
      <c r="L1662" s="73"/>
      <c r="M1662" s="73"/>
      <c r="N1662" s="73"/>
      <c r="U1662">
        <v>2019</v>
      </c>
      <c r="V1662" s="15">
        <v>43706</v>
      </c>
      <c r="W1662" t="s">
        <v>174</v>
      </c>
      <c r="X1662" t="s">
        <v>230</v>
      </c>
      <c r="Y1662" t="s">
        <v>225</v>
      </c>
      <c r="Z1662">
        <v>3231.5</v>
      </c>
      <c r="AA1662">
        <v>3569.89</v>
      </c>
      <c r="AB1662">
        <v>338.39</v>
      </c>
      <c r="AC1662">
        <v>24</v>
      </c>
      <c r="AD1662">
        <v>134645.83333333334</v>
      </c>
      <c r="AE1662">
        <v>3569890</v>
      </c>
    </row>
    <row r="1663" spans="2:31" x14ac:dyDescent="0.35">
      <c r="B1663" s="83"/>
      <c r="C1663" s="84"/>
      <c r="D1663" s="85"/>
      <c r="E1663" s="73"/>
      <c r="F1663" s="85"/>
      <c r="G1663" s="85"/>
      <c r="H1663" s="73"/>
      <c r="I1663" s="73"/>
      <c r="J1663" s="73"/>
      <c r="K1663" s="73"/>
      <c r="L1663" s="73"/>
      <c r="M1663" s="73"/>
      <c r="N1663" s="73"/>
      <c r="U1663">
        <v>2019</v>
      </c>
      <c r="V1663" s="15">
        <v>43707</v>
      </c>
      <c r="W1663" t="s">
        <v>174</v>
      </c>
      <c r="X1663" t="s">
        <v>230</v>
      </c>
      <c r="Y1663" t="s">
        <v>225</v>
      </c>
      <c r="Z1663">
        <v>3194.01</v>
      </c>
      <c r="AA1663">
        <v>3528.48</v>
      </c>
      <c r="AB1663">
        <v>334.46</v>
      </c>
      <c r="AC1663">
        <v>24</v>
      </c>
      <c r="AD1663">
        <v>133083.75</v>
      </c>
      <c r="AE1663">
        <v>3528480</v>
      </c>
    </row>
    <row r="1664" spans="2:31" x14ac:dyDescent="0.35">
      <c r="B1664" s="83"/>
      <c r="C1664" s="84"/>
      <c r="D1664" s="85"/>
      <c r="E1664" s="73"/>
      <c r="F1664" s="85"/>
      <c r="G1664" s="85"/>
      <c r="H1664" s="73"/>
      <c r="I1664" s="73"/>
      <c r="J1664" s="73"/>
      <c r="K1664" s="73"/>
      <c r="L1664" s="73"/>
      <c r="M1664" s="73"/>
      <c r="N1664" s="73"/>
      <c r="U1664">
        <v>2019</v>
      </c>
      <c r="V1664" s="15">
        <v>43708</v>
      </c>
      <c r="W1664" t="s">
        <v>174</v>
      </c>
      <c r="X1664" t="s">
        <v>230</v>
      </c>
      <c r="Y1664" t="s">
        <v>225</v>
      </c>
      <c r="Z1664">
        <v>3151.18</v>
      </c>
      <c r="AA1664">
        <v>3481.16</v>
      </c>
      <c r="AB1664">
        <v>329.98</v>
      </c>
      <c r="AC1664">
        <v>24</v>
      </c>
      <c r="AD1664">
        <v>131299.16666666666</v>
      </c>
      <c r="AE1664">
        <v>3481160</v>
      </c>
    </row>
    <row r="1665" spans="2:31" x14ac:dyDescent="0.35">
      <c r="B1665" s="83"/>
      <c r="C1665" s="84"/>
      <c r="D1665" s="85"/>
      <c r="E1665" s="73"/>
      <c r="F1665" s="85"/>
      <c r="G1665" s="85"/>
      <c r="H1665" s="73"/>
      <c r="I1665" s="73"/>
      <c r="J1665" s="73"/>
      <c r="K1665" s="73"/>
      <c r="L1665" s="73"/>
      <c r="M1665" s="73"/>
      <c r="N1665" s="73"/>
      <c r="U1665">
        <v>2019</v>
      </c>
      <c r="V1665" s="15">
        <v>43709</v>
      </c>
      <c r="W1665" t="s">
        <v>175</v>
      </c>
      <c r="X1665" t="s">
        <v>230</v>
      </c>
      <c r="Y1665" t="s">
        <v>225</v>
      </c>
      <c r="Z1665">
        <v>3098.1</v>
      </c>
      <c r="AA1665">
        <v>3422.52</v>
      </c>
      <c r="AB1665">
        <v>324.42</v>
      </c>
      <c r="AC1665">
        <v>24</v>
      </c>
      <c r="AD1665">
        <v>129087.5</v>
      </c>
      <c r="AE1665">
        <v>3422520</v>
      </c>
    </row>
    <row r="1666" spans="2:31" x14ac:dyDescent="0.35">
      <c r="B1666" s="83"/>
      <c r="C1666" s="84"/>
      <c r="D1666" s="85"/>
      <c r="E1666" s="73"/>
      <c r="F1666" s="85"/>
      <c r="G1666" s="85"/>
      <c r="H1666" s="73"/>
      <c r="I1666" s="73"/>
      <c r="J1666" s="73"/>
      <c r="K1666" s="73"/>
      <c r="L1666" s="73"/>
      <c r="M1666" s="73"/>
      <c r="N1666" s="73"/>
      <c r="U1666">
        <v>2019</v>
      </c>
      <c r="V1666" s="15">
        <v>43710</v>
      </c>
      <c r="W1666" t="s">
        <v>175</v>
      </c>
      <c r="X1666" t="s">
        <v>230</v>
      </c>
      <c r="Y1666" t="s">
        <v>225</v>
      </c>
      <c r="Z1666">
        <v>3036.98</v>
      </c>
      <c r="AA1666">
        <v>3355</v>
      </c>
      <c r="AB1666">
        <v>318.02</v>
      </c>
      <c r="AC1666">
        <v>24</v>
      </c>
      <c r="AD1666">
        <v>126540.83333333333</v>
      </c>
      <c r="AE1666">
        <v>3355000</v>
      </c>
    </row>
    <row r="1667" spans="2:31" x14ac:dyDescent="0.35">
      <c r="B1667" s="83"/>
      <c r="C1667" s="84"/>
      <c r="D1667" s="85"/>
      <c r="E1667" s="73"/>
      <c r="F1667" s="85"/>
      <c r="G1667" s="85"/>
      <c r="H1667" s="73"/>
      <c r="I1667" s="73"/>
      <c r="J1667" s="73"/>
      <c r="K1667" s="73"/>
      <c r="L1667" s="73"/>
      <c r="M1667" s="73"/>
      <c r="N1667" s="73"/>
      <c r="U1667">
        <v>2019</v>
      </c>
      <c r="V1667" s="15">
        <v>43711</v>
      </c>
      <c r="W1667" t="s">
        <v>175</v>
      </c>
      <c r="X1667" t="s">
        <v>230</v>
      </c>
      <c r="Y1667" t="s">
        <v>225</v>
      </c>
      <c r="Z1667">
        <v>2969.45</v>
      </c>
      <c r="AA1667">
        <v>3280.39</v>
      </c>
      <c r="AB1667">
        <v>310.95</v>
      </c>
      <c r="AC1667">
        <v>24</v>
      </c>
      <c r="AD1667">
        <v>123727.08333333333</v>
      </c>
      <c r="AE1667">
        <v>3280390</v>
      </c>
    </row>
    <row r="1668" spans="2:31" x14ac:dyDescent="0.35">
      <c r="B1668" s="83"/>
      <c r="C1668" s="84"/>
      <c r="D1668" s="85"/>
      <c r="E1668" s="73"/>
      <c r="F1668" s="85"/>
      <c r="G1668" s="85"/>
      <c r="H1668" s="73"/>
      <c r="I1668" s="73"/>
      <c r="J1668" s="73"/>
      <c r="K1668" s="73"/>
      <c r="L1668" s="73"/>
      <c r="M1668" s="73"/>
      <c r="N1668" s="73"/>
      <c r="U1668">
        <v>2019</v>
      </c>
      <c r="V1668" s="15">
        <v>43712</v>
      </c>
      <c r="W1668" t="s">
        <v>175</v>
      </c>
      <c r="X1668" t="s">
        <v>230</v>
      </c>
      <c r="Y1668" t="s">
        <v>225</v>
      </c>
      <c r="Z1668">
        <v>2903.08</v>
      </c>
      <c r="AA1668">
        <v>3207.08</v>
      </c>
      <c r="AB1668">
        <v>304</v>
      </c>
      <c r="AC1668">
        <v>24</v>
      </c>
      <c r="AD1668">
        <v>120961.66666666667</v>
      </c>
      <c r="AE1668">
        <v>3207080</v>
      </c>
    </row>
    <row r="1669" spans="2:31" x14ac:dyDescent="0.35">
      <c r="B1669" s="83"/>
      <c r="C1669" s="84"/>
      <c r="D1669" s="85"/>
      <c r="E1669" s="73"/>
      <c r="F1669" s="85"/>
      <c r="G1669" s="85"/>
      <c r="H1669" s="73"/>
      <c r="I1669" s="73"/>
      <c r="J1669" s="73"/>
      <c r="K1669" s="73"/>
      <c r="L1669" s="73"/>
      <c r="M1669" s="73"/>
      <c r="N1669" s="73"/>
      <c r="U1669">
        <v>2019</v>
      </c>
      <c r="V1669" s="15">
        <v>43713</v>
      </c>
      <c r="W1669" t="s">
        <v>175</v>
      </c>
      <c r="X1669" t="s">
        <v>230</v>
      </c>
      <c r="Y1669" t="s">
        <v>225</v>
      </c>
      <c r="Z1669">
        <v>2836.52</v>
      </c>
      <c r="AA1669">
        <v>3133.55</v>
      </c>
      <c r="AB1669">
        <v>297.02999999999997</v>
      </c>
      <c r="AC1669">
        <v>24</v>
      </c>
      <c r="AD1669">
        <v>118188.33333333333</v>
      </c>
      <c r="AE1669">
        <v>3133550</v>
      </c>
    </row>
    <row r="1670" spans="2:31" x14ac:dyDescent="0.35">
      <c r="B1670" s="83"/>
      <c r="C1670" s="84"/>
      <c r="D1670" s="85"/>
      <c r="E1670" s="73"/>
      <c r="F1670" s="85"/>
      <c r="G1670" s="85"/>
      <c r="H1670" s="73"/>
      <c r="I1670" s="73"/>
      <c r="J1670" s="73"/>
      <c r="K1670" s="73"/>
      <c r="L1670" s="73"/>
      <c r="M1670" s="73"/>
      <c r="N1670" s="73"/>
      <c r="U1670">
        <v>2019</v>
      </c>
      <c r="V1670" s="15">
        <v>43714</v>
      </c>
      <c r="W1670" t="s">
        <v>175</v>
      </c>
      <c r="X1670" t="s">
        <v>230</v>
      </c>
      <c r="Y1670" t="s">
        <v>225</v>
      </c>
      <c r="Z1670">
        <v>2773.56</v>
      </c>
      <c r="AA1670">
        <v>3064</v>
      </c>
      <c r="AB1670">
        <v>290.43</v>
      </c>
      <c r="AC1670">
        <v>24</v>
      </c>
      <c r="AD1670">
        <v>115565</v>
      </c>
      <c r="AE1670">
        <v>3064000</v>
      </c>
    </row>
    <row r="1671" spans="2:31" x14ac:dyDescent="0.35">
      <c r="B1671" s="83"/>
      <c r="C1671" s="84"/>
      <c r="D1671" s="85"/>
      <c r="E1671" s="73"/>
      <c r="F1671" s="85"/>
      <c r="G1671" s="85"/>
      <c r="H1671" s="73"/>
      <c r="I1671" s="73"/>
      <c r="J1671" s="73"/>
      <c r="K1671" s="73"/>
      <c r="L1671" s="73"/>
      <c r="M1671" s="73"/>
      <c r="N1671" s="73"/>
      <c r="U1671">
        <v>2019</v>
      </c>
      <c r="V1671" s="15">
        <v>43715</v>
      </c>
      <c r="W1671" t="s">
        <v>175</v>
      </c>
      <c r="X1671" t="s">
        <v>230</v>
      </c>
      <c r="Y1671" t="s">
        <v>225</v>
      </c>
      <c r="Z1671">
        <v>2711.93</v>
      </c>
      <c r="AA1671">
        <v>2995.91</v>
      </c>
      <c r="AB1671">
        <v>283.98</v>
      </c>
      <c r="AC1671">
        <v>24</v>
      </c>
      <c r="AD1671">
        <v>112997.08333333333</v>
      </c>
      <c r="AE1671">
        <v>2995910</v>
      </c>
    </row>
    <row r="1672" spans="2:31" x14ac:dyDescent="0.35">
      <c r="B1672" s="83"/>
      <c r="C1672" s="84"/>
      <c r="D1672" s="85"/>
      <c r="E1672" s="73"/>
      <c r="F1672" s="85"/>
      <c r="G1672" s="85"/>
      <c r="H1672" s="73"/>
      <c r="I1672" s="73"/>
      <c r="J1672" s="73"/>
      <c r="K1672" s="73"/>
      <c r="L1672" s="73"/>
      <c r="M1672" s="73"/>
      <c r="N1672" s="73"/>
      <c r="U1672">
        <v>2019</v>
      </c>
      <c r="V1672" s="15">
        <v>43716</v>
      </c>
      <c r="W1672" t="s">
        <v>175</v>
      </c>
      <c r="X1672" t="s">
        <v>230</v>
      </c>
      <c r="Y1672" t="s">
        <v>225</v>
      </c>
      <c r="Z1672">
        <v>2657.11</v>
      </c>
      <c r="AA1672">
        <v>2935.35</v>
      </c>
      <c r="AB1672">
        <v>278.24</v>
      </c>
      <c r="AC1672">
        <v>24</v>
      </c>
      <c r="AD1672">
        <v>110712.91666666667</v>
      </c>
      <c r="AE1672">
        <v>2935350</v>
      </c>
    </row>
    <row r="1673" spans="2:31" x14ac:dyDescent="0.35">
      <c r="B1673" s="83"/>
      <c r="C1673" s="84"/>
      <c r="D1673" s="85"/>
      <c r="E1673" s="73"/>
      <c r="F1673" s="85"/>
      <c r="G1673" s="85"/>
      <c r="H1673" s="73"/>
      <c r="I1673" s="73"/>
      <c r="J1673" s="73"/>
      <c r="K1673" s="73"/>
      <c r="L1673" s="73"/>
      <c r="M1673" s="73"/>
      <c r="N1673" s="73"/>
      <c r="U1673">
        <v>2019</v>
      </c>
      <c r="V1673" s="15">
        <v>43717</v>
      </c>
      <c r="W1673" t="s">
        <v>175</v>
      </c>
      <c r="X1673" t="s">
        <v>230</v>
      </c>
      <c r="Y1673" t="s">
        <v>225</v>
      </c>
      <c r="Z1673">
        <v>2597.7800000000002</v>
      </c>
      <c r="AA1673">
        <v>2869.8</v>
      </c>
      <c r="AB1673">
        <v>272.02999999999997</v>
      </c>
      <c r="AC1673">
        <v>24</v>
      </c>
      <c r="AD1673">
        <v>108240.83333333333</v>
      </c>
      <c r="AE1673">
        <v>2869800</v>
      </c>
    </row>
    <row r="1674" spans="2:31" x14ac:dyDescent="0.35">
      <c r="B1674" s="83"/>
      <c r="C1674" s="84"/>
      <c r="D1674" s="85"/>
      <c r="E1674" s="73"/>
      <c r="F1674" s="85"/>
      <c r="G1674" s="85"/>
      <c r="H1674" s="73"/>
      <c r="I1674" s="73"/>
      <c r="J1674" s="73"/>
      <c r="K1674" s="73"/>
      <c r="L1674" s="73"/>
      <c r="M1674" s="73"/>
      <c r="N1674" s="73"/>
      <c r="U1674">
        <v>2019</v>
      </c>
      <c r="V1674" s="15">
        <v>43718</v>
      </c>
      <c r="W1674" t="s">
        <v>175</v>
      </c>
      <c r="X1674" t="s">
        <v>230</v>
      </c>
      <c r="Y1674" t="s">
        <v>225</v>
      </c>
      <c r="Z1674">
        <v>2533.7600000000002</v>
      </c>
      <c r="AA1674">
        <v>2799.09</v>
      </c>
      <c r="AB1674">
        <v>265.32</v>
      </c>
      <c r="AC1674">
        <v>24</v>
      </c>
      <c r="AD1674">
        <v>105573.33333333333</v>
      </c>
      <c r="AE1674">
        <v>2799090</v>
      </c>
    </row>
    <row r="1675" spans="2:31" x14ac:dyDescent="0.35">
      <c r="B1675" s="83"/>
      <c r="C1675" s="84"/>
      <c r="D1675" s="85"/>
      <c r="E1675" s="73"/>
      <c r="F1675" s="85"/>
      <c r="G1675" s="85"/>
      <c r="H1675" s="73"/>
      <c r="I1675" s="73"/>
      <c r="J1675" s="73"/>
      <c r="K1675" s="73"/>
      <c r="L1675" s="73"/>
      <c r="M1675" s="73"/>
      <c r="N1675" s="73"/>
      <c r="U1675">
        <v>2019</v>
      </c>
      <c r="V1675" s="15">
        <v>43719</v>
      </c>
      <c r="W1675" t="s">
        <v>175</v>
      </c>
      <c r="X1675" t="s">
        <v>230</v>
      </c>
      <c r="Y1675" t="s">
        <v>225</v>
      </c>
      <c r="Z1675">
        <v>2469.9499999999998</v>
      </c>
      <c r="AA1675">
        <v>2728.59</v>
      </c>
      <c r="AB1675">
        <v>258.64</v>
      </c>
      <c r="AC1675">
        <v>24</v>
      </c>
      <c r="AD1675">
        <v>102914.58333333333</v>
      </c>
      <c r="AE1675">
        <v>2728590</v>
      </c>
    </row>
    <row r="1676" spans="2:31" x14ac:dyDescent="0.35">
      <c r="B1676" s="83"/>
      <c r="C1676" s="84"/>
      <c r="D1676" s="85"/>
      <c r="E1676" s="73"/>
      <c r="F1676" s="85"/>
      <c r="G1676" s="85"/>
      <c r="H1676" s="73"/>
      <c r="I1676" s="73"/>
      <c r="J1676" s="73"/>
      <c r="K1676" s="73"/>
      <c r="L1676" s="73"/>
      <c r="M1676" s="73"/>
      <c r="N1676" s="73"/>
      <c r="U1676">
        <v>2019</v>
      </c>
      <c r="V1676" s="15">
        <v>43720</v>
      </c>
      <c r="W1676" t="s">
        <v>175</v>
      </c>
      <c r="X1676" t="s">
        <v>230</v>
      </c>
      <c r="Y1676" t="s">
        <v>225</v>
      </c>
      <c r="Z1676">
        <v>2405.64</v>
      </c>
      <c r="AA1676">
        <v>2657.55</v>
      </c>
      <c r="AB1676">
        <v>251.91</v>
      </c>
      <c r="AC1676">
        <v>24</v>
      </c>
      <c r="AD1676">
        <v>100235</v>
      </c>
      <c r="AE1676">
        <v>2657550</v>
      </c>
    </row>
    <row r="1677" spans="2:31" x14ac:dyDescent="0.35">
      <c r="B1677" s="83"/>
      <c r="C1677" s="84"/>
      <c r="D1677" s="85"/>
      <c r="E1677" s="73"/>
      <c r="F1677" s="85"/>
      <c r="G1677" s="85"/>
      <c r="H1677" s="73"/>
      <c r="I1677" s="73"/>
      <c r="J1677" s="73"/>
      <c r="K1677" s="73"/>
      <c r="L1677" s="73"/>
      <c r="M1677" s="73"/>
      <c r="N1677" s="73"/>
      <c r="U1677">
        <v>2019</v>
      </c>
      <c r="V1677" s="15">
        <v>43721</v>
      </c>
      <c r="W1677" t="s">
        <v>175</v>
      </c>
      <c r="X1677" t="s">
        <v>230</v>
      </c>
      <c r="Y1677" t="s">
        <v>225</v>
      </c>
      <c r="Z1677">
        <v>2340.6799999999998</v>
      </c>
      <c r="AA1677">
        <v>2585.79</v>
      </c>
      <c r="AB1677">
        <v>245.11</v>
      </c>
      <c r="AC1677">
        <v>24</v>
      </c>
      <c r="AD1677">
        <v>97528.333333333328</v>
      </c>
      <c r="AE1677">
        <v>2585790</v>
      </c>
    </row>
    <row r="1678" spans="2:31" x14ac:dyDescent="0.35">
      <c r="B1678" s="83"/>
      <c r="C1678" s="84"/>
      <c r="D1678" s="85"/>
      <c r="E1678" s="73"/>
      <c r="F1678" s="85"/>
      <c r="G1678" s="85"/>
      <c r="H1678" s="73"/>
      <c r="I1678" s="73"/>
      <c r="J1678" s="73"/>
      <c r="K1678" s="73"/>
      <c r="L1678" s="73"/>
      <c r="M1678" s="73"/>
      <c r="N1678" s="73"/>
      <c r="U1678">
        <v>2019</v>
      </c>
      <c r="V1678" s="15">
        <v>43722</v>
      </c>
      <c r="W1678" t="s">
        <v>175</v>
      </c>
      <c r="X1678" t="s">
        <v>230</v>
      </c>
      <c r="Y1678" t="s">
        <v>225</v>
      </c>
      <c r="Z1678">
        <v>2277.15</v>
      </c>
      <c r="AA1678">
        <v>2515.6</v>
      </c>
      <c r="AB1678">
        <v>238.45</v>
      </c>
      <c r="AC1678">
        <v>24</v>
      </c>
      <c r="AD1678">
        <v>94881.25</v>
      </c>
      <c r="AE1678">
        <v>2515600</v>
      </c>
    </row>
    <row r="1679" spans="2:31" x14ac:dyDescent="0.35">
      <c r="B1679" s="83"/>
      <c r="C1679" s="84"/>
      <c r="D1679" s="85"/>
      <c r="E1679" s="73"/>
      <c r="F1679" s="85"/>
      <c r="G1679" s="85"/>
      <c r="H1679" s="73"/>
      <c r="I1679" s="73"/>
      <c r="J1679" s="73"/>
      <c r="K1679" s="73"/>
      <c r="L1679" s="73"/>
      <c r="M1679" s="73"/>
      <c r="N1679" s="73"/>
      <c r="U1679">
        <v>2019</v>
      </c>
      <c r="V1679" s="15">
        <v>43723</v>
      </c>
      <c r="W1679" t="s">
        <v>175</v>
      </c>
      <c r="X1679" t="s">
        <v>230</v>
      </c>
      <c r="Y1679" t="s">
        <v>225</v>
      </c>
      <c r="Z1679">
        <v>2213.91</v>
      </c>
      <c r="AA1679">
        <v>2445.7399999999998</v>
      </c>
      <c r="AB1679">
        <v>231.83</v>
      </c>
      <c r="AC1679">
        <v>24</v>
      </c>
      <c r="AD1679">
        <v>92246.25</v>
      </c>
      <c r="AE1679">
        <v>2445740</v>
      </c>
    </row>
    <row r="1680" spans="2:31" x14ac:dyDescent="0.35">
      <c r="B1680" s="83"/>
      <c r="C1680" s="84"/>
      <c r="D1680" s="85"/>
      <c r="E1680" s="73"/>
      <c r="F1680" s="85"/>
      <c r="G1680" s="85"/>
      <c r="H1680" s="73"/>
      <c r="I1680" s="73"/>
      <c r="J1680" s="73"/>
      <c r="K1680" s="73"/>
      <c r="L1680" s="73"/>
      <c r="M1680" s="73"/>
      <c r="N1680" s="73"/>
      <c r="U1680">
        <v>2019</v>
      </c>
      <c r="V1680" s="15">
        <v>43724</v>
      </c>
      <c r="W1680" t="s">
        <v>175</v>
      </c>
      <c r="X1680" t="s">
        <v>230</v>
      </c>
      <c r="Y1680" t="s">
        <v>225</v>
      </c>
      <c r="Z1680">
        <v>2149.9899999999998</v>
      </c>
      <c r="AA1680">
        <v>2375.12</v>
      </c>
      <c r="AB1680">
        <v>225.14</v>
      </c>
      <c r="AC1680">
        <v>24</v>
      </c>
      <c r="AD1680">
        <v>89582.916666666672</v>
      </c>
      <c r="AE1680">
        <v>2375120</v>
      </c>
    </row>
    <row r="1681" spans="2:31" x14ac:dyDescent="0.35">
      <c r="B1681" s="83"/>
      <c r="C1681" s="84"/>
      <c r="D1681" s="85"/>
      <c r="E1681" s="73"/>
      <c r="F1681" s="85"/>
      <c r="G1681" s="85"/>
      <c r="H1681" s="73"/>
      <c r="I1681" s="73"/>
      <c r="J1681" s="73"/>
      <c r="K1681" s="73"/>
      <c r="L1681" s="73"/>
      <c r="M1681" s="73"/>
      <c r="N1681" s="73"/>
      <c r="U1681">
        <v>2019</v>
      </c>
      <c r="V1681" s="15">
        <v>43725</v>
      </c>
      <c r="W1681" t="s">
        <v>175</v>
      </c>
      <c r="X1681" t="s">
        <v>230</v>
      </c>
      <c r="Y1681" t="s">
        <v>225</v>
      </c>
      <c r="Z1681">
        <v>2085.54</v>
      </c>
      <c r="AA1681">
        <v>2303.9299999999998</v>
      </c>
      <c r="AB1681">
        <v>218.39</v>
      </c>
      <c r="AC1681">
        <v>24</v>
      </c>
      <c r="AD1681">
        <v>86897.5</v>
      </c>
      <c r="AE1681">
        <v>2303930</v>
      </c>
    </row>
    <row r="1682" spans="2:31" x14ac:dyDescent="0.35">
      <c r="B1682" s="83"/>
      <c r="C1682" s="84"/>
      <c r="D1682" s="85"/>
      <c r="E1682" s="73"/>
      <c r="F1682" s="85"/>
      <c r="G1682" s="85"/>
      <c r="H1682" s="73"/>
      <c r="I1682" s="73"/>
      <c r="J1682" s="73"/>
      <c r="K1682" s="73"/>
      <c r="L1682" s="73"/>
      <c r="M1682" s="73"/>
      <c r="N1682" s="73"/>
      <c r="U1682">
        <v>2019</v>
      </c>
      <c r="V1682" s="15">
        <v>43726</v>
      </c>
      <c r="W1682" t="s">
        <v>175</v>
      </c>
      <c r="X1682" t="s">
        <v>230</v>
      </c>
      <c r="Y1682" t="s">
        <v>225</v>
      </c>
      <c r="Z1682">
        <v>2020.76</v>
      </c>
      <c r="AA1682">
        <v>2232.36</v>
      </c>
      <c r="AB1682">
        <v>211.6</v>
      </c>
      <c r="AC1682">
        <v>24</v>
      </c>
      <c r="AD1682">
        <v>84198.333333333328</v>
      </c>
      <c r="AE1682">
        <v>2232360</v>
      </c>
    </row>
    <row r="1683" spans="2:31" x14ac:dyDescent="0.35">
      <c r="B1683" s="83"/>
      <c r="C1683" s="84"/>
      <c r="D1683" s="85"/>
      <c r="E1683" s="73"/>
      <c r="F1683" s="85"/>
      <c r="G1683" s="85"/>
      <c r="H1683" s="73"/>
      <c r="I1683" s="73"/>
      <c r="J1683" s="73"/>
      <c r="K1683" s="73"/>
      <c r="L1683" s="73"/>
      <c r="M1683" s="73"/>
      <c r="N1683" s="73"/>
      <c r="U1683">
        <v>2019</v>
      </c>
      <c r="V1683" s="15">
        <v>43727</v>
      </c>
      <c r="W1683" t="s">
        <v>175</v>
      </c>
      <c r="X1683" t="s">
        <v>230</v>
      </c>
      <c r="Y1683" t="s">
        <v>225</v>
      </c>
      <c r="Z1683">
        <v>1956.65</v>
      </c>
      <c r="AA1683">
        <v>2161.54</v>
      </c>
      <c r="AB1683">
        <v>204.89</v>
      </c>
      <c r="AC1683">
        <v>24</v>
      </c>
      <c r="AD1683">
        <v>81527.083333333328</v>
      </c>
      <c r="AE1683">
        <v>2161540</v>
      </c>
    </row>
    <row r="1684" spans="2:31" x14ac:dyDescent="0.35">
      <c r="B1684" s="83"/>
      <c r="C1684" s="84"/>
      <c r="D1684" s="85"/>
      <c r="E1684" s="73"/>
      <c r="F1684" s="85"/>
      <c r="G1684" s="85"/>
      <c r="H1684" s="73"/>
      <c r="I1684" s="73"/>
      <c r="J1684" s="73"/>
      <c r="K1684" s="73"/>
      <c r="L1684" s="73"/>
      <c r="M1684" s="73"/>
      <c r="N1684" s="73"/>
      <c r="U1684">
        <v>2019</v>
      </c>
      <c r="V1684" s="15">
        <v>43728</v>
      </c>
      <c r="W1684" t="s">
        <v>175</v>
      </c>
      <c r="X1684" t="s">
        <v>230</v>
      </c>
      <c r="Y1684" t="s">
        <v>225</v>
      </c>
      <c r="Z1684">
        <v>1895.14</v>
      </c>
      <c r="AA1684">
        <v>2093.59</v>
      </c>
      <c r="AB1684">
        <v>198.45</v>
      </c>
      <c r="AC1684">
        <v>24</v>
      </c>
      <c r="AD1684">
        <v>78964.166666666672</v>
      </c>
      <c r="AE1684">
        <v>2093590.0000000002</v>
      </c>
    </row>
    <row r="1685" spans="2:31" x14ac:dyDescent="0.35">
      <c r="B1685" s="83"/>
      <c r="C1685" s="84"/>
      <c r="D1685" s="85"/>
      <c r="E1685" s="73"/>
      <c r="F1685" s="85"/>
      <c r="G1685" s="85"/>
      <c r="H1685" s="73"/>
      <c r="I1685" s="73"/>
      <c r="J1685" s="73"/>
      <c r="K1685" s="73"/>
      <c r="L1685" s="73"/>
      <c r="M1685" s="73"/>
      <c r="N1685" s="73"/>
      <c r="U1685">
        <v>2019</v>
      </c>
      <c r="V1685" s="15">
        <v>43729</v>
      </c>
      <c r="W1685" t="s">
        <v>175</v>
      </c>
      <c r="X1685" t="s">
        <v>230</v>
      </c>
      <c r="Y1685" t="s">
        <v>225</v>
      </c>
      <c r="Z1685">
        <v>1838.36</v>
      </c>
      <c r="AA1685">
        <v>2030.87</v>
      </c>
      <c r="AB1685">
        <v>192.5</v>
      </c>
      <c r="AC1685">
        <v>24</v>
      </c>
      <c r="AD1685">
        <v>76598.333333333328</v>
      </c>
      <c r="AE1685">
        <v>2030870</v>
      </c>
    </row>
    <row r="1686" spans="2:31" x14ac:dyDescent="0.35">
      <c r="B1686" s="83"/>
      <c r="C1686" s="84"/>
      <c r="D1686" s="85"/>
      <c r="E1686" s="73"/>
      <c r="F1686" s="85"/>
      <c r="G1686" s="85"/>
      <c r="H1686" s="73"/>
      <c r="I1686" s="73"/>
      <c r="J1686" s="73"/>
      <c r="K1686" s="73"/>
      <c r="L1686" s="73"/>
      <c r="M1686" s="73"/>
      <c r="N1686" s="73"/>
      <c r="U1686">
        <v>2019</v>
      </c>
      <c r="V1686" s="15">
        <v>43730</v>
      </c>
      <c r="W1686" t="s">
        <v>175</v>
      </c>
      <c r="X1686" t="s">
        <v>230</v>
      </c>
      <c r="Y1686" t="s">
        <v>225</v>
      </c>
      <c r="Z1686">
        <v>1802.07</v>
      </c>
      <c r="AA1686">
        <v>1990.77</v>
      </c>
      <c r="AB1686">
        <v>188.7</v>
      </c>
      <c r="AC1686">
        <v>24</v>
      </c>
      <c r="AD1686">
        <v>75086.25</v>
      </c>
      <c r="AE1686">
        <v>1990770</v>
      </c>
    </row>
    <row r="1687" spans="2:31" x14ac:dyDescent="0.35">
      <c r="B1687" s="83"/>
      <c r="C1687" s="84"/>
      <c r="D1687" s="85"/>
      <c r="E1687" s="73"/>
      <c r="F1687" s="85"/>
      <c r="G1687" s="85"/>
      <c r="H1687" s="73"/>
      <c r="I1687" s="73"/>
      <c r="J1687" s="73"/>
      <c r="K1687" s="73"/>
      <c r="L1687" s="73"/>
      <c r="M1687" s="73"/>
      <c r="N1687" s="73"/>
      <c r="U1687">
        <v>2019</v>
      </c>
      <c r="V1687" s="15">
        <v>43731</v>
      </c>
      <c r="W1687" t="s">
        <v>175</v>
      </c>
      <c r="X1687" t="s">
        <v>230</v>
      </c>
      <c r="Y1687" t="s">
        <v>225</v>
      </c>
      <c r="Z1687">
        <v>1766.73</v>
      </c>
      <c r="AA1687">
        <v>1951.73</v>
      </c>
      <c r="AB1687">
        <v>185</v>
      </c>
      <c r="AC1687">
        <v>24</v>
      </c>
      <c r="AD1687">
        <v>73613.75</v>
      </c>
      <c r="AE1687">
        <v>1951730</v>
      </c>
    </row>
    <row r="1688" spans="2:31" x14ac:dyDescent="0.35">
      <c r="B1688" s="83"/>
      <c r="C1688" s="84"/>
      <c r="D1688" s="85"/>
      <c r="E1688" s="73"/>
      <c r="F1688" s="85"/>
      <c r="G1688" s="85"/>
      <c r="H1688" s="73"/>
      <c r="I1688" s="73"/>
      <c r="J1688" s="73"/>
      <c r="K1688" s="73"/>
      <c r="L1688" s="73"/>
      <c r="M1688" s="73"/>
      <c r="N1688" s="73"/>
      <c r="U1688">
        <v>2019</v>
      </c>
      <c r="V1688" s="15">
        <v>43732</v>
      </c>
      <c r="W1688" t="s">
        <v>175</v>
      </c>
      <c r="X1688" t="s">
        <v>230</v>
      </c>
      <c r="Y1688" t="s">
        <v>225</v>
      </c>
      <c r="Z1688">
        <v>1738.99</v>
      </c>
      <c r="AA1688">
        <v>1921.09</v>
      </c>
      <c r="AB1688">
        <v>182.1</v>
      </c>
      <c r="AC1688">
        <v>24</v>
      </c>
      <c r="AD1688">
        <v>72457.916666666672</v>
      </c>
      <c r="AE1688">
        <v>1921090</v>
      </c>
    </row>
    <row r="1689" spans="2:31" x14ac:dyDescent="0.35">
      <c r="B1689" s="83"/>
      <c r="C1689" s="84"/>
      <c r="D1689" s="85"/>
      <c r="E1689" s="73"/>
      <c r="F1689" s="85"/>
      <c r="G1689" s="85"/>
      <c r="H1689" s="73"/>
      <c r="I1689" s="73"/>
      <c r="J1689" s="73"/>
      <c r="K1689" s="73"/>
      <c r="L1689" s="73"/>
      <c r="M1689" s="73"/>
      <c r="N1689" s="73"/>
      <c r="U1689">
        <v>2019</v>
      </c>
      <c r="V1689" s="15">
        <v>43733</v>
      </c>
      <c r="W1689" t="s">
        <v>175</v>
      </c>
      <c r="X1689" t="s">
        <v>230</v>
      </c>
      <c r="Y1689" t="s">
        <v>225</v>
      </c>
      <c r="Z1689">
        <v>1711.21</v>
      </c>
      <c r="AA1689">
        <v>1890.4</v>
      </c>
      <c r="AB1689">
        <v>179.19</v>
      </c>
      <c r="AC1689">
        <v>24</v>
      </c>
      <c r="AD1689">
        <v>71300.416666666672</v>
      </c>
      <c r="AE1689">
        <v>1890400</v>
      </c>
    </row>
    <row r="1690" spans="2:31" x14ac:dyDescent="0.35">
      <c r="B1690" s="83"/>
      <c r="C1690" s="84"/>
      <c r="D1690" s="85"/>
      <c r="E1690" s="73"/>
      <c r="F1690" s="85"/>
      <c r="G1690" s="85"/>
      <c r="H1690" s="73"/>
      <c r="I1690" s="73"/>
      <c r="J1690" s="73"/>
      <c r="K1690" s="73"/>
      <c r="L1690" s="73"/>
      <c r="M1690" s="73"/>
      <c r="N1690" s="73"/>
      <c r="U1690">
        <v>2019</v>
      </c>
      <c r="V1690" s="15">
        <v>43734</v>
      </c>
      <c r="W1690" t="s">
        <v>175</v>
      </c>
      <c r="X1690" t="s">
        <v>230</v>
      </c>
      <c r="Y1690" t="s">
        <v>225</v>
      </c>
      <c r="Z1690">
        <v>1683.87</v>
      </c>
      <c r="AA1690">
        <v>1860.2</v>
      </c>
      <c r="AB1690">
        <v>176.33</v>
      </c>
      <c r="AC1690">
        <v>24</v>
      </c>
      <c r="AD1690">
        <v>70161.25</v>
      </c>
      <c r="AE1690">
        <v>1860200</v>
      </c>
    </row>
    <row r="1691" spans="2:31" x14ac:dyDescent="0.35">
      <c r="B1691" s="83"/>
      <c r="C1691" s="84"/>
      <c r="D1691" s="85"/>
      <c r="E1691" s="73"/>
      <c r="F1691" s="85"/>
      <c r="G1691" s="85"/>
      <c r="H1691" s="73"/>
      <c r="I1691" s="73"/>
      <c r="J1691" s="73"/>
      <c r="K1691" s="73"/>
      <c r="L1691" s="73"/>
      <c r="M1691" s="73"/>
      <c r="N1691" s="73"/>
      <c r="U1691">
        <v>2019</v>
      </c>
      <c r="V1691" s="15">
        <v>43735</v>
      </c>
      <c r="W1691" t="s">
        <v>175</v>
      </c>
      <c r="X1691" t="s">
        <v>230</v>
      </c>
      <c r="Y1691" t="s">
        <v>225</v>
      </c>
      <c r="Z1691">
        <v>1653.34</v>
      </c>
      <c r="AA1691">
        <v>1826.47</v>
      </c>
      <c r="AB1691">
        <v>173.13</v>
      </c>
      <c r="AC1691">
        <v>24</v>
      </c>
      <c r="AD1691">
        <v>68889.166666666672</v>
      </c>
      <c r="AE1691">
        <v>1826470</v>
      </c>
    </row>
    <row r="1692" spans="2:31" x14ac:dyDescent="0.35">
      <c r="B1692" s="83"/>
      <c r="C1692" s="84"/>
      <c r="D1692" s="85"/>
      <c r="E1692" s="73"/>
      <c r="F1692" s="85"/>
      <c r="G1692" s="85"/>
      <c r="H1692" s="73"/>
      <c r="I1692" s="73"/>
      <c r="J1692" s="73"/>
      <c r="K1692" s="73"/>
      <c r="L1692" s="73"/>
      <c r="M1692" s="73"/>
      <c r="N1692" s="73"/>
      <c r="U1692">
        <v>2019</v>
      </c>
      <c r="V1692" s="15">
        <v>43736</v>
      </c>
      <c r="W1692" t="s">
        <v>175</v>
      </c>
      <c r="X1692" t="s">
        <v>230</v>
      </c>
      <c r="Y1692" t="s">
        <v>225</v>
      </c>
      <c r="Z1692">
        <v>1617.02</v>
      </c>
      <c r="AA1692">
        <v>1786.34</v>
      </c>
      <c r="AB1692">
        <v>169.33</v>
      </c>
      <c r="AC1692">
        <v>24</v>
      </c>
      <c r="AD1692">
        <v>67375.833333333328</v>
      </c>
      <c r="AE1692">
        <v>1786340</v>
      </c>
    </row>
    <row r="1693" spans="2:31" x14ac:dyDescent="0.35">
      <c r="B1693" s="83"/>
      <c r="C1693" s="84"/>
      <c r="D1693" s="85"/>
      <c r="E1693" s="73"/>
      <c r="F1693" s="85"/>
      <c r="G1693" s="85"/>
      <c r="H1693" s="73"/>
      <c r="I1693" s="73"/>
      <c r="J1693" s="73"/>
      <c r="K1693" s="73"/>
      <c r="L1693" s="73"/>
      <c r="M1693" s="73"/>
      <c r="N1693" s="73"/>
      <c r="U1693">
        <v>2019</v>
      </c>
      <c r="V1693" s="15">
        <v>43737</v>
      </c>
      <c r="W1693" t="s">
        <v>175</v>
      </c>
      <c r="X1693" t="s">
        <v>230</v>
      </c>
      <c r="Y1693" t="s">
        <v>225</v>
      </c>
      <c r="Z1693">
        <v>1570.08</v>
      </c>
      <c r="AA1693">
        <v>1734.49</v>
      </c>
      <c r="AB1693">
        <v>164.41</v>
      </c>
      <c r="AC1693">
        <v>24</v>
      </c>
      <c r="AD1693">
        <v>65420</v>
      </c>
      <c r="AE1693">
        <v>1734490</v>
      </c>
    </row>
    <row r="1694" spans="2:31" x14ac:dyDescent="0.35">
      <c r="B1694" s="83"/>
      <c r="C1694" s="84"/>
      <c r="D1694" s="85"/>
      <c r="E1694" s="73"/>
      <c r="F1694" s="85"/>
      <c r="G1694" s="85"/>
      <c r="H1694" s="73"/>
      <c r="I1694" s="73"/>
      <c r="J1694" s="73"/>
      <c r="K1694" s="73"/>
      <c r="L1694" s="73"/>
      <c r="M1694" s="73"/>
      <c r="N1694" s="73"/>
      <c r="U1694">
        <v>2019</v>
      </c>
      <c r="V1694" s="15">
        <v>43738</v>
      </c>
      <c r="W1694" t="s">
        <v>175</v>
      </c>
      <c r="X1694" t="s">
        <v>230</v>
      </c>
      <c r="Y1694" t="s">
        <v>225</v>
      </c>
      <c r="Z1694">
        <v>1531.44</v>
      </c>
      <c r="AA1694">
        <v>1691.81</v>
      </c>
      <c r="AB1694">
        <v>160.37</v>
      </c>
      <c r="AC1694">
        <v>24</v>
      </c>
      <c r="AD1694">
        <v>63810</v>
      </c>
      <c r="AE1694">
        <v>1691810</v>
      </c>
    </row>
    <row r="1695" spans="2:31" x14ac:dyDescent="0.35">
      <c r="B1695" s="83"/>
      <c r="C1695" s="84"/>
      <c r="D1695" s="85"/>
      <c r="E1695" s="73"/>
      <c r="F1695" s="85"/>
      <c r="G1695" s="85"/>
      <c r="H1695" s="73"/>
      <c r="I1695" s="73"/>
      <c r="J1695" s="73"/>
      <c r="K1695" s="73"/>
      <c r="L1695" s="73"/>
      <c r="M1695" s="73"/>
      <c r="N1695" s="73"/>
      <c r="U1695">
        <v>2020</v>
      </c>
      <c r="V1695" s="15">
        <v>43739</v>
      </c>
      <c r="W1695" t="s">
        <v>176</v>
      </c>
      <c r="X1695" t="s">
        <v>230</v>
      </c>
      <c r="Y1695" t="s">
        <v>225</v>
      </c>
      <c r="Z1695">
        <v>1515.42</v>
      </c>
      <c r="AA1695">
        <v>1674.11</v>
      </c>
      <c r="AB1695">
        <v>158.69</v>
      </c>
      <c r="AC1695">
        <v>24</v>
      </c>
      <c r="AD1695">
        <v>63142.5</v>
      </c>
      <c r="AE1695">
        <v>1674110</v>
      </c>
    </row>
    <row r="1696" spans="2:31" x14ac:dyDescent="0.35">
      <c r="B1696" s="83"/>
      <c r="C1696" s="84"/>
      <c r="D1696" s="85"/>
      <c r="E1696" s="73"/>
      <c r="F1696" s="85"/>
      <c r="G1696" s="85"/>
      <c r="H1696" s="73"/>
      <c r="I1696" s="73"/>
      <c r="J1696" s="73"/>
      <c r="K1696" s="73"/>
      <c r="L1696" s="73"/>
      <c r="M1696" s="73"/>
      <c r="N1696" s="73"/>
      <c r="U1696">
        <v>2020</v>
      </c>
      <c r="V1696" s="15">
        <v>43740</v>
      </c>
      <c r="W1696" t="s">
        <v>176</v>
      </c>
      <c r="X1696" t="s">
        <v>230</v>
      </c>
      <c r="Y1696" t="s">
        <v>225</v>
      </c>
      <c r="Z1696">
        <v>1474.91</v>
      </c>
      <c r="AA1696">
        <v>1629.35</v>
      </c>
      <c r="AB1696">
        <v>154.44999999999999</v>
      </c>
      <c r="AC1696">
        <v>24</v>
      </c>
      <c r="AD1696">
        <v>61454.583333333336</v>
      </c>
      <c r="AE1696">
        <v>1629350</v>
      </c>
    </row>
    <row r="1697" spans="2:31" x14ac:dyDescent="0.35">
      <c r="B1697" s="83"/>
      <c r="C1697" s="84"/>
      <c r="D1697" s="85"/>
      <c r="E1697" s="73"/>
      <c r="F1697" s="85"/>
      <c r="G1697" s="85"/>
      <c r="H1697" s="73"/>
      <c r="I1697" s="73"/>
      <c r="J1697" s="73"/>
      <c r="K1697" s="73"/>
      <c r="L1697" s="73"/>
      <c r="M1697" s="73"/>
      <c r="N1697" s="73"/>
      <c r="U1697">
        <v>2020</v>
      </c>
      <c r="V1697" s="15">
        <v>43741</v>
      </c>
      <c r="W1697" t="s">
        <v>176</v>
      </c>
      <c r="X1697" t="s">
        <v>230</v>
      </c>
      <c r="Y1697" t="s">
        <v>225</v>
      </c>
      <c r="Z1697">
        <v>1434.79</v>
      </c>
      <c r="AA1697">
        <v>1585.03</v>
      </c>
      <c r="AB1697">
        <v>150.24</v>
      </c>
      <c r="AC1697">
        <v>24</v>
      </c>
      <c r="AD1697">
        <v>59782.916666666664</v>
      </c>
      <c r="AE1697">
        <v>1585030</v>
      </c>
    </row>
    <row r="1698" spans="2:31" x14ac:dyDescent="0.35">
      <c r="B1698" s="83"/>
      <c r="C1698" s="84"/>
      <c r="D1698" s="85"/>
      <c r="E1698" s="73"/>
      <c r="F1698" s="85"/>
      <c r="G1698" s="85"/>
      <c r="H1698" s="73"/>
      <c r="I1698" s="73"/>
      <c r="J1698" s="73"/>
      <c r="K1698" s="73"/>
      <c r="L1698" s="73"/>
      <c r="M1698" s="73"/>
      <c r="N1698" s="73"/>
      <c r="U1698">
        <v>2020</v>
      </c>
      <c r="V1698" s="15">
        <v>43742</v>
      </c>
      <c r="W1698" t="s">
        <v>176</v>
      </c>
      <c r="X1698" t="s">
        <v>230</v>
      </c>
      <c r="Y1698" t="s">
        <v>225</v>
      </c>
      <c r="Z1698">
        <v>1394.46</v>
      </c>
      <c r="AA1698">
        <v>1540.48</v>
      </c>
      <c r="AB1698">
        <v>146.02000000000001</v>
      </c>
      <c r="AC1698">
        <v>24</v>
      </c>
      <c r="AD1698">
        <v>58102.5</v>
      </c>
      <c r="AE1698">
        <v>1540480</v>
      </c>
    </row>
    <row r="1699" spans="2:31" x14ac:dyDescent="0.35">
      <c r="B1699" s="83"/>
      <c r="C1699" s="84"/>
      <c r="D1699" s="85"/>
      <c r="E1699" s="73"/>
      <c r="F1699" s="85"/>
      <c r="G1699" s="85"/>
      <c r="H1699" s="73"/>
      <c r="I1699" s="73"/>
      <c r="J1699" s="73"/>
      <c r="K1699" s="73"/>
      <c r="L1699" s="73"/>
      <c r="M1699" s="73"/>
      <c r="N1699" s="73"/>
      <c r="U1699">
        <v>2020</v>
      </c>
      <c r="V1699" s="15">
        <v>43743</v>
      </c>
      <c r="W1699" t="s">
        <v>176</v>
      </c>
      <c r="X1699" t="s">
        <v>230</v>
      </c>
      <c r="Y1699" t="s">
        <v>225</v>
      </c>
      <c r="Z1699">
        <v>1355.8</v>
      </c>
      <c r="AA1699">
        <v>1497.77</v>
      </c>
      <c r="AB1699">
        <v>141.97</v>
      </c>
      <c r="AC1699">
        <v>24</v>
      </c>
      <c r="AD1699">
        <v>56491.666666666664</v>
      </c>
      <c r="AE1699">
        <v>1497770</v>
      </c>
    </row>
    <row r="1700" spans="2:31" x14ac:dyDescent="0.35">
      <c r="B1700" s="83"/>
      <c r="C1700" s="84"/>
      <c r="D1700" s="85"/>
      <c r="E1700" s="73"/>
      <c r="F1700" s="85"/>
      <c r="G1700" s="85"/>
      <c r="H1700" s="73"/>
      <c r="I1700" s="73"/>
      <c r="J1700" s="73"/>
      <c r="K1700" s="73"/>
      <c r="L1700" s="73"/>
      <c r="M1700" s="73"/>
      <c r="N1700" s="73"/>
      <c r="U1700">
        <v>2020</v>
      </c>
      <c r="V1700" s="15">
        <v>43744</v>
      </c>
      <c r="W1700" t="s">
        <v>176</v>
      </c>
      <c r="X1700" t="s">
        <v>230</v>
      </c>
      <c r="Y1700" t="s">
        <v>225</v>
      </c>
      <c r="Z1700">
        <v>1316.62</v>
      </c>
      <c r="AA1700">
        <v>1454.49</v>
      </c>
      <c r="AB1700">
        <v>137.87</v>
      </c>
      <c r="AC1700">
        <v>24</v>
      </c>
      <c r="AD1700">
        <v>54859.166666666664</v>
      </c>
      <c r="AE1700">
        <v>1454490</v>
      </c>
    </row>
    <row r="1701" spans="2:31" x14ac:dyDescent="0.35">
      <c r="B1701" s="83"/>
      <c r="C1701" s="84"/>
      <c r="D1701" s="85"/>
      <c r="E1701" s="73"/>
      <c r="F1701" s="85"/>
      <c r="G1701" s="85"/>
      <c r="H1701" s="73"/>
      <c r="I1701" s="73"/>
      <c r="J1701" s="73"/>
      <c r="K1701" s="73"/>
      <c r="L1701" s="73"/>
      <c r="M1701" s="73"/>
      <c r="N1701" s="73"/>
      <c r="U1701">
        <v>2020</v>
      </c>
      <c r="V1701" s="15">
        <v>43745</v>
      </c>
      <c r="W1701" t="s">
        <v>176</v>
      </c>
      <c r="X1701" t="s">
        <v>230</v>
      </c>
      <c r="Y1701" t="s">
        <v>225</v>
      </c>
      <c r="Z1701">
        <v>1277.04</v>
      </c>
      <c r="AA1701">
        <v>1410.77</v>
      </c>
      <c r="AB1701">
        <v>133.72999999999999</v>
      </c>
      <c r="AC1701">
        <v>24</v>
      </c>
      <c r="AD1701">
        <v>53210</v>
      </c>
      <c r="AE1701">
        <v>1410770</v>
      </c>
    </row>
    <row r="1702" spans="2:31" x14ac:dyDescent="0.35">
      <c r="B1702" s="83"/>
      <c r="C1702" s="84"/>
      <c r="D1702" s="85"/>
      <c r="E1702" s="73"/>
      <c r="F1702" s="85"/>
      <c r="G1702" s="85"/>
      <c r="H1702" s="73"/>
      <c r="I1702" s="73"/>
      <c r="J1702" s="73"/>
      <c r="K1702" s="73"/>
      <c r="L1702" s="73"/>
      <c r="M1702" s="73"/>
      <c r="N1702" s="73"/>
      <c r="U1702">
        <v>2020</v>
      </c>
      <c r="V1702" s="15">
        <v>43746</v>
      </c>
      <c r="W1702" t="s">
        <v>176</v>
      </c>
      <c r="X1702" t="s">
        <v>230</v>
      </c>
      <c r="Y1702" t="s">
        <v>225</v>
      </c>
      <c r="Z1702">
        <v>1234.73</v>
      </c>
      <c r="AA1702">
        <v>1364.02</v>
      </c>
      <c r="AB1702">
        <v>129.29</v>
      </c>
      <c r="AC1702">
        <v>24</v>
      </c>
      <c r="AD1702">
        <v>51447.083333333336</v>
      </c>
      <c r="AE1702">
        <v>1364020</v>
      </c>
    </row>
    <row r="1703" spans="2:31" x14ac:dyDescent="0.35">
      <c r="B1703" s="83"/>
      <c r="C1703" s="84"/>
      <c r="D1703" s="85"/>
      <c r="E1703" s="73"/>
      <c r="F1703" s="85"/>
      <c r="G1703" s="85"/>
      <c r="H1703" s="73"/>
      <c r="I1703" s="73"/>
      <c r="J1703" s="73"/>
      <c r="K1703" s="73"/>
      <c r="L1703" s="73"/>
      <c r="M1703" s="73"/>
      <c r="N1703" s="73"/>
      <c r="U1703">
        <v>2020</v>
      </c>
      <c r="V1703" s="15">
        <v>43747</v>
      </c>
      <c r="W1703" t="s">
        <v>176</v>
      </c>
      <c r="X1703" t="s">
        <v>230</v>
      </c>
      <c r="Y1703" t="s">
        <v>225</v>
      </c>
      <c r="Z1703">
        <v>1191.05</v>
      </c>
      <c r="AA1703">
        <v>1315.77</v>
      </c>
      <c r="AB1703">
        <v>124.72</v>
      </c>
      <c r="AC1703">
        <v>24</v>
      </c>
      <c r="AD1703">
        <v>49627.083333333336</v>
      </c>
      <c r="AE1703">
        <v>1315770</v>
      </c>
    </row>
    <row r="1704" spans="2:31" x14ac:dyDescent="0.35">
      <c r="B1704" s="83"/>
      <c r="C1704" s="84"/>
      <c r="D1704" s="85"/>
      <c r="E1704" s="73"/>
      <c r="F1704" s="85"/>
      <c r="G1704" s="85"/>
      <c r="H1704" s="73"/>
      <c r="I1704" s="73"/>
      <c r="J1704" s="73"/>
      <c r="K1704" s="73"/>
      <c r="L1704" s="73"/>
      <c r="M1704" s="73"/>
      <c r="N1704" s="73"/>
      <c r="U1704">
        <v>2020</v>
      </c>
      <c r="V1704" s="15">
        <v>43748</v>
      </c>
      <c r="W1704" t="s">
        <v>176</v>
      </c>
      <c r="X1704" t="s">
        <v>230</v>
      </c>
      <c r="Y1704" t="s">
        <v>225</v>
      </c>
      <c r="Z1704">
        <v>1148.8499999999999</v>
      </c>
      <c r="AA1704">
        <v>1269.1500000000001</v>
      </c>
      <c r="AB1704">
        <v>120.3</v>
      </c>
      <c r="AC1704">
        <v>24</v>
      </c>
      <c r="AD1704">
        <v>47868.75</v>
      </c>
      <c r="AE1704">
        <v>1269150</v>
      </c>
    </row>
    <row r="1705" spans="2:31" x14ac:dyDescent="0.35">
      <c r="B1705" s="83"/>
      <c r="C1705" s="84"/>
      <c r="D1705" s="73"/>
      <c r="E1705" s="73"/>
      <c r="F1705" s="73"/>
      <c r="G1705" s="85"/>
      <c r="H1705" s="73"/>
      <c r="I1705" s="73"/>
      <c r="J1705" s="73"/>
      <c r="K1705" s="73"/>
      <c r="L1705" s="73"/>
      <c r="M1705" s="73"/>
      <c r="N1705" s="73"/>
      <c r="U1705">
        <v>2020</v>
      </c>
      <c r="V1705" s="15">
        <v>43749</v>
      </c>
      <c r="W1705" t="s">
        <v>176</v>
      </c>
      <c r="X1705" t="s">
        <v>230</v>
      </c>
      <c r="Y1705" t="s">
        <v>225</v>
      </c>
      <c r="Z1705">
        <v>1111.03</v>
      </c>
      <c r="AA1705">
        <v>1227.3699999999999</v>
      </c>
      <c r="AB1705">
        <v>116.34</v>
      </c>
      <c r="AC1705">
        <v>24</v>
      </c>
      <c r="AD1705">
        <v>46292.916666666664</v>
      </c>
      <c r="AE1705">
        <v>1227370</v>
      </c>
    </row>
    <row r="1706" spans="2:31" x14ac:dyDescent="0.35">
      <c r="B1706" s="83"/>
      <c r="C1706" s="84"/>
      <c r="D1706" s="73"/>
      <c r="E1706" s="73"/>
      <c r="F1706" s="73"/>
      <c r="G1706" s="85"/>
      <c r="H1706" s="73"/>
      <c r="I1706" s="73"/>
      <c r="J1706" s="73"/>
      <c r="K1706" s="73"/>
      <c r="L1706" s="73"/>
      <c r="M1706" s="73"/>
      <c r="N1706" s="73"/>
      <c r="U1706">
        <v>2020</v>
      </c>
      <c r="V1706" s="15">
        <v>43750</v>
      </c>
      <c r="W1706" t="s">
        <v>176</v>
      </c>
      <c r="X1706" t="s">
        <v>230</v>
      </c>
      <c r="Y1706" t="s">
        <v>225</v>
      </c>
      <c r="Z1706">
        <v>1072.25</v>
      </c>
      <c r="AA1706">
        <v>1184.53</v>
      </c>
      <c r="AB1706">
        <v>112.28</v>
      </c>
      <c r="AC1706">
        <v>24</v>
      </c>
      <c r="AD1706">
        <v>44677.083333333336</v>
      </c>
      <c r="AE1706">
        <v>1184530</v>
      </c>
    </row>
    <row r="1707" spans="2:31" x14ac:dyDescent="0.35">
      <c r="B1707" s="83"/>
      <c r="C1707" s="84"/>
      <c r="D1707" s="73"/>
      <c r="E1707" s="73"/>
      <c r="F1707" s="73"/>
      <c r="G1707" s="85"/>
      <c r="H1707" s="73"/>
      <c r="I1707" s="73"/>
      <c r="J1707" s="73"/>
      <c r="K1707" s="73"/>
      <c r="L1707" s="73"/>
      <c r="M1707" s="73"/>
      <c r="N1707" s="73"/>
      <c r="U1707">
        <v>2020</v>
      </c>
      <c r="V1707" s="15">
        <v>43751</v>
      </c>
      <c r="W1707" t="s">
        <v>176</v>
      </c>
      <c r="X1707" t="s">
        <v>230</v>
      </c>
      <c r="Y1707" t="s">
        <v>225</v>
      </c>
      <c r="Z1707">
        <v>1035.29</v>
      </c>
      <c r="AA1707">
        <v>1143.7</v>
      </c>
      <c r="AB1707">
        <v>108.41</v>
      </c>
      <c r="AC1707">
        <v>24</v>
      </c>
      <c r="AD1707">
        <v>43137.083333333336</v>
      </c>
      <c r="AE1707">
        <v>1143700</v>
      </c>
    </row>
    <row r="1708" spans="2:31" x14ac:dyDescent="0.35">
      <c r="B1708" s="83"/>
      <c r="C1708" s="84"/>
      <c r="D1708" s="73"/>
      <c r="E1708" s="73"/>
      <c r="F1708" s="73"/>
      <c r="G1708" s="85"/>
      <c r="H1708" s="73"/>
      <c r="I1708" s="73"/>
      <c r="J1708" s="73"/>
      <c r="K1708" s="73"/>
      <c r="L1708" s="73"/>
      <c r="M1708" s="73"/>
      <c r="N1708" s="73"/>
      <c r="U1708">
        <v>2020</v>
      </c>
      <c r="V1708" s="15">
        <v>43752</v>
      </c>
      <c r="W1708" t="s">
        <v>176</v>
      </c>
      <c r="X1708" t="s">
        <v>230</v>
      </c>
      <c r="Y1708" t="s">
        <v>225</v>
      </c>
      <c r="Z1708">
        <v>996.13</v>
      </c>
      <c r="AA1708">
        <v>1100.44</v>
      </c>
      <c r="AB1708">
        <v>104.31</v>
      </c>
      <c r="AC1708">
        <v>24</v>
      </c>
      <c r="AD1708">
        <v>41505.416666666664</v>
      </c>
      <c r="AE1708">
        <v>1100440</v>
      </c>
    </row>
    <row r="1709" spans="2:31" x14ac:dyDescent="0.35">
      <c r="B1709" s="83"/>
      <c r="C1709" s="84"/>
      <c r="D1709" s="73"/>
      <c r="E1709" s="73"/>
      <c r="F1709" s="73"/>
      <c r="G1709" s="85"/>
      <c r="H1709" s="73"/>
      <c r="I1709" s="73"/>
      <c r="J1709" s="73"/>
      <c r="K1709" s="73"/>
      <c r="L1709" s="73"/>
      <c r="M1709" s="73"/>
      <c r="N1709" s="73"/>
      <c r="U1709">
        <v>2020</v>
      </c>
      <c r="V1709" s="15">
        <v>43753</v>
      </c>
      <c r="W1709" t="s">
        <v>176</v>
      </c>
      <c r="X1709" t="s">
        <v>230</v>
      </c>
      <c r="Y1709" t="s">
        <v>225</v>
      </c>
      <c r="Z1709">
        <v>955.47</v>
      </c>
      <c r="AA1709">
        <v>1055.52</v>
      </c>
      <c r="AB1709">
        <v>100.05</v>
      </c>
      <c r="AC1709">
        <v>24</v>
      </c>
      <c r="AD1709">
        <v>39811.25</v>
      </c>
      <c r="AE1709">
        <v>1055520</v>
      </c>
    </row>
    <row r="1710" spans="2:31" x14ac:dyDescent="0.35">
      <c r="B1710" s="83"/>
      <c r="C1710" s="84"/>
      <c r="D1710" s="73"/>
      <c r="E1710" s="73"/>
      <c r="F1710" s="73"/>
      <c r="G1710" s="85"/>
      <c r="H1710" s="73"/>
      <c r="I1710" s="73"/>
      <c r="J1710" s="73"/>
      <c r="K1710" s="73"/>
      <c r="L1710" s="73"/>
      <c r="M1710" s="73"/>
      <c r="N1710" s="73"/>
      <c r="U1710">
        <v>2020</v>
      </c>
      <c r="V1710" s="15">
        <v>43754</v>
      </c>
      <c r="W1710" t="s">
        <v>176</v>
      </c>
      <c r="X1710" t="s">
        <v>230</v>
      </c>
      <c r="Y1710" t="s">
        <v>225</v>
      </c>
      <c r="Z1710">
        <v>915.24</v>
      </c>
      <c r="AA1710">
        <v>1011.08</v>
      </c>
      <c r="AB1710">
        <v>95.84</v>
      </c>
      <c r="AC1710">
        <v>24</v>
      </c>
      <c r="AD1710">
        <v>38135</v>
      </c>
      <c r="AE1710">
        <v>1011080</v>
      </c>
    </row>
    <row r="1711" spans="2:31" x14ac:dyDescent="0.35">
      <c r="B1711" s="83"/>
      <c r="C1711" s="84"/>
      <c r="D1711" s="73"/>
      <c r="E1711" s="73"/>
      <c r="F1711" s="73"/>
      <c r="G1711" s="85"/>
      <c r="H1711" s="73"/>
      <c r="I1711" s="73"/>
      <c r="J1711" s="73"/>
      <c r="K1711" s="73"/>
      <c r="L1711" s="73"/>
      <c r="M1711" s="73"/>
      <c r="N1711" s="73"/>
      <c r="U1711">
        <v>2020</v>
      </c>
      <c r="V1711" s="15">
        <v>43755</v>
      </c>
      <c r="W1711" t="s">
        <v>176</v>
      </c>
      <c r="X1711" t="s">
        <v>230</v>
      </c>
      <c r="Y1711" t="s">
        <v>225</v>
      </c>
      <c r="Z1711">
        <v>875.36</v>
      </c>
      <c r="AA1711">
        <v>967.02</v>
      </c>
      <c r="AB1711">
        <v>91.66</v>
      </c>
      <c r="AC1711">
        <v>24</v>
      </c>
      <c r="AD1711">
        <v>36473.333333333336</v>
      </c>
      <c r="AE1711">
        <v>967020</v>
      </c>
    </row>
    <row r="1712" spans="2:31" x14ac:dyDescent="0.35">
      <c r="B1712" s="83"/>
      <c r="C1712" s="84"/>
      <c r="D1712" s="73"/>
      <c r="E1712" s="73"/>
      <c r="F1712" s="73"/>
      <c r="G1712" s="85"/>
      <c r="H1712" s="73"/>
      <c r="I1712" s="73"/>
      <c r="J1712" s="73"/>
      <c r="K1712" s="73"/>
      <c r="L1712" s="73"/>
      <c r="M1712" s="73"/>
      <c r="N1712" s="73"/>
      <c r="U1712">
        <v>2020</v>
      </c>
      <c r="V1712" s="15">
        <v>43756</v>
      </c>
      <c r="W1712" t="s">
        <v>176</v>
      </c>
      <c r="X1712" t="s">
        <v>230</v>
      </c>
      <c r="Y1712" t="s">
        <v>225</v>
      </c>
      <c r="Z1712">
        <v>834.61</v>
      </c>
      <c r="AA1712">
        <v>922.01</v>
      </c>
      <c r="AB1712">
        <v>87.4</v>
      </c>
      <c r="AC1712">
        <v>24</v>
      </c>
      <c r="AD1712">
        <v>34775.416666666664</v>
      </c>
      <c r="AE1712">
        <v>922010</v>
      </c>
    </row>
    <row r="1713" spans="2:31" x14ac:dyDescent="0.35">
      <c r="B1713" s="83"/>
      <c r="C1713" s="84"/>
      <c r="D1713" s="73"/>
      <c r="E1713" s="73"/>
      <c r="F1713" s="73"/>
      <c r="G1713" s="85"/>
      <c r="H1713" s="73"/>
      <c r="I1713" s="73"/>
      <c r="J1713" s="73"/>
      <c r="K1713" s="73"/>
      <c r="L1713" s="73"/>
      <c r="M1713" s="73"/>
      <c r="N1713" s="73"/>
      <c r="U1713">
        <v>2020</v>
      </c>
      <c r="V1713" s="15">
        <v>43757</v>
      </c>
      <c r="W1713" t="s">
        <v>176</v>
      </c>
      <c r="X1713" t="s">
        <v>230</v>
      </c>
      <c r="Y1713" t="s">
        <v>225</v>
      </c>
      <c r="Z1713">
        <v>795.93</v>
      </c>
      <c r="AA1713">
        <v>879.28</v>
      </c>
      <c r="AB1713">
        <v>83.35</v>
      </c>
      <c r="AC1713">
        <v>24</v>
      </c>
      <c r="AD1713">
        <v>33163.75</v>
      </c>
      <c r="AE1713">
        <v>879280</v>
      </c>
    </row>
    <row r="1714" spans="2:31" x14ac:dyDescent="0.35">
      <c r="B1714" s="83"/>
      <c r="C1714" s="84"/>
      <c r="D1714" s="73"/>
      <c r="E1714" s="73"/>
      <c r="F1714" s="73"/>
      <c r="G1714" s="85"/>
      <c r="H1714" s="73"/>
      <c r="I1714" s="73"/>
      <c r="J1714" s="73"/>
      <c r="K1714" s="73"/>
      <c r="L1714" s="73"/>
      <c r="M1714" s="73"/>
      <c r="N1714" s="73"/>
      <c r="U1714">
        <v>2020</v>
      </c>
      <c r="V1714" s="15">
        <v>43758</v>
      </c>
      <c r="W1714" t="s">
        <v>176</v>
      </c>
      <c r="X1714" t="s">
        <v>230</v>
      </c>
      <c r="Y1714" t="s">
        <v>225</v>
      </c>
      <c r="Z1714">
        <v>768.97</v>
      </c>
      <c r="AA1714">
        <v>849.49</v>
      </c>
      <c r="AB1714">
        <v>80.52</v>
      </c>
      <c r="AC1714">
        <v>24</v>
      </c>
      <c r="AD1714">
        <v>32040.416666666668</v>
      </c>
      <c r="AE1714">
        <v>849490</v>
      </c>
    </row>
    <row r="1715" spans="2:31" x14ac:dyDescent="0.35">
      <c r="B1715" s="83"/>
      <c r="C1715" s="84"/>
      <c r="D1715" s="73"/>
      <c r="E1715" s="73"/>
      <c r="F1715" s="73"/>
      <c r="G1715" s="85"/>
      <c r="H1715" s="73"/>
      <c r="I1715" s="73"/>
      <c r="J1715" s="73"/>
      <c r="K1715" s="73"/>
      <c r="L1715" s="73"/>
      <c r="M1715" s="73"/>
      <c r="N1715" s="73"/>
      <c r="U1715">
        <v>2020</v>
      </c>
      <c r="V1715" s="15">
        <v>43759</v>
      </c>
      <c r="W1715" t="s">
        <v>176</v>
      </c>
      <c r="X1715" t="s">
        <v>230</v>
      </c>
      <c r="Y1715" t="s">
        <v>225</v>
      </c>
      <c r="Z1715">
        <v>747.74</v>
      </c>
      <c r="AA1715">
        <v>826.04</v>
      </c>
      <c r="AB1715">
        <v>78.3</v>
      </c>
      <c r="AC1715">
        <v>24</v>
      </c>
      <c r="AD1715">
        <v>31155.833333333332</v>
      </c>
      <c r="AE1715">
        <v>826040</v>
      </c>
    </row>
    <row r="1716" spans="2:31" x14ac:dyDescent="0.35">
      <c r="B1716" s="83"/>
      <c r="C1716" s="84"/>
      <c r="D1716" s="73"/>
      <c r="E1716" s="73"/>
      <c r="F1716" s="73"/>
      <c r="G1716" s="85"/>
      <c r="H1716" s="73"/>
      <c r="I1716" s="73"/>
      <c r="J1716" s="73"/>
      <c r="K1716" s="73"/>
      <c r="L1716" s="73"/>
      <c r="M1716" s="73"/>
      <c r="N1716" s="73"/>
      <c r="U1716">
        <v>2020</v>
      </c>
      <c r="V1716" s="15">
        <v>43760</v>
      </c>
      <c r="W1716" t="s">
        <v>176</v>
      </c>
      <c r="X1716" t="s">
        <v>230</v>
      </c>
      <c r="Y1716" t="s">
        <v>225</v>
      </c>
      <c r="Z1716">
        <v>702.74</v>
      </c>
      <c r="AA1716">
        <v>776.33</v>
      </c>
      <c r="AB1716">
        <v>73.59</v>
      </c>
      <c r="AC1716">
        <v>24</v>
      </c>
      <c r="AD1716">
        <v>29280.833333333332</v>
      </c>
      <c r="AE1716">
        <v>776330</v>
      </c>
    </row>
    <row r="1717" spans="2:31" x14ac:dyDescent="0.35">
      <c r="B1717" s="83"/>
      <c r="C1717" s="84"/>
      <c r="D1717" s="73"/>
      <c r="E1717" s="73"/>
      <c r="F1717" s="73"/>
      <c r="G1717" s="85"/>
      <c r="H1717" s="73"/>
      <c r="I1717" s="73"/>
      <c r="J1717" s="73"/>
      <c r="K1717" s="73"/>
      <c r="L1717" s="73"/>
      <c r="M1717" s="73"/>
      <c r="N1717" s="73"/>
      <c r="U1717">
        <v>2020</v>
      </c>
      <c r="V1717" s="15">
        <v>43761</v>
      </c>
      <c r="W1717" t="s">
        <v>176</v>
      </c>
      <c r="X1717" t="s">
        <v>230</v>
      </c>
      <c r="Y1717" t="s">
        <v>225</v>
      </c>
      <c r="Z1717">
        <v>654.87</v>
      </c>
      <c r="AA1717">
        <v>723.44</v>
      </c>
      <c r="AB1717">
        <v>68.569999999999993</v>
      </c>
      <c r="AC1717">
        <v>24</v>
      </c>
      <c r="AD1717">
        <v>27286.25</v>
      </c>
      <c r="AE1717">
        <v>723440</v>
      </c>
    </row>
    <row r="1718" spans="2:31" x14ac:dyDescent="0.35">
      <c r="B1718" s="83"/>
      <c r="C1718" s="84"/>
      <c r="D1718" s="73"/>
      <c r="E1718" s="73"/>
      <c r="F1718" s="73"/>
      <c r="G1718" s="85"/>
      <c r="H1718" s="73"/>
      <c r="I1718" s="73"/>
      <c r="J1718" s="73"/>
      <c r="K1718" s="73"/>
      <c r="L1718" s="73"/>
      <c r="M1718" s="73"/>
      <c r="N1718" s="73"/>
      <c r="U1718">
        <v>2020</v>
      </c>
      <c r="V1718" s="15">
        <v>43762</v>
      </c>
      <c r="W1718" t="s">
        <v>176</v>
      </c>
      <c r="X1718" t="s">
        <v>230</v>
      </c>
      <c r="Y1718" t="s">
        <v>225</v>
      </c>
      <c r="Z1718">
        <v>607.99</v>
      </c>
      <c r="AA1718">
        <v>671.66</v>
      </c>
      <c r="AB1718">
        <v>63.67</v>
      </c>
      <c r="AC1718">
        <v>24</v>
      </c>
      <c r="AD1718">
        <v>25332.916666666668</v>
      </c>
      <c r="AE1718">
        <v>671660</v>
      </c>
    </row>
    <row r="1719" spans="2:31" x14ac:dyDescent="0.35">
      <c r="B1719" s="83"/>
      <c r="C1719" s="84"/>
      <c r="D1719" s="73"/>
      <c r="E1719" s="73"/>
      <c r="F1719" s="73"/>
      <c r="G1719" s="85"/>
      <c r="H1719" s="73"/>
      <c r="I1719" s="73"/>
      <c r="J1719" s="73"/>
      <c r="K1719" s="73"/>
      <c r="L1719" s="73"/>
      <c r="M1719" s="73"/>
      <c r="N1719" s="73"/>
      <c r="U1719">
        <v>2020</v>
      </c>
      <c r="V1719" s="15">
        <v>43763</v>
      </c>
      <c r="W1719" t="s">
        <v>176</v>
      </c>
      <c r="X1719" t="s">
        <v>230</v>
      </c>
      <c r="Y1719" t="s">
        <v>225</v>
      </c>
      <c r="Z1719">
        <v>561.88</v>
      </c>
      <c r="AA1719">
        <v>620.71</v>
      </c>
      <c r="AB1719">
        <v>58.84</v>
      </c>
      <c r="AC1719">
        <v>24</v>
      </c>
      <c r="AD1719">
        <v>23411.666666666668</v>
      </c>
      <c r="AE1719">
        <v>620710</v>
      </c>
    </row>
    <row r="1720" spans="2:31" x14ac:dyDescent="0.35">
      <c r="B1720" s="83"/>
      <c r="C1720" s="84"/>
      <c r="D1720" s="73"/>
      <c r="E1720" s="73"/>
      <c r="F1720" s="73"/>
      <c r="G1720" s="85"/>
      <c r="H1720" s="73"/>
      <c r="I1720" s="73"/>
      <c r="J1720" s="73"/>
      <c r="K1720" s="73"/>
      <c r="L1720" s="73"/>
      <c r="M1720" s="73"/>
      <c r="N1720" s="73"/>
      <c r="U1720">
        <v>2020</v>
      </c>
      <c r="V1720" s="15">
        <v>43764</v>
      </c>
      <c r="W1720" t="s">
        <v>176</v>
      </c>
      <c r="X1720" t="s">
        <v>230</v>
      </c>
      <c r="Y1720" t="s">
        <v>225</v>
      </c>
      <c r="Z1720">
        <v>514.35</v>
      </c>
      <c r="AA1720">
        <v>568.21</v>
      </c>
      <c r="AB1720">
        <v>53.86</v>
      </c>
      <c r="AC1720">
        <v>24</v>
      </c>
      <c r="AD1720">
        <v>21431.25</v>
      </c>
      <c r="AE1720">
        <v>568210</v>
      </c>
    </row>
    <row r="1721" spans="2:31" x14ac:dyDescent="0.35">
      <c r="B1721" s="83"/>
      <c r="C1721" s="84"/>
      <c r="D1721" s="73"/>
      <c r="E1721" s="73"/>
      <c r="F1721" s="73"/>
      <c r="G1721" s="85"/>
      <c r="H1721" s="73"/>
      <c r="I1721" s="73"/>
      <c r="J1721" s="73"/>
      <c r="K1721" s="73"/>
      <c r="L1721" s="73"/>
      <c r="M1721" s="73"/>
      <c r="N1721" s="73"/>
      <c r="U1721">
        <v>2020</v>
      </c>
      <c r="V1721" s="15">
        <v>43765</v>
      </c>
      <c r="W1721" t="s">
        <v>176</v>
      </c>
      <c r="X1721" t="s">
        <v>230</v>
      </c>
      <c r="Y1721" t="s">
        <v>225</v>
      </c>
      <c r="Z1721">
        <v>467.67</v>
      </c>
      <c r="AA1721">
        <v>516.65</v>
      </c>
      <c r="AB1721">
        <v>48.97</v>
      </c>
      <c r="AC1721">
        <v>24</v>
      </c>
      <c r="AD1721">
        <v>19486.25</v>
      </c>
      <c r="AE1721">
        <v>516650</v>
      </c>
    </row>
    <row r="1722" spans="2:31" x14ac:dyDescent="0.35">
      <c r="B1722" s="83"/>
      <c r="C1722" s="84"/>
      <c r="D1722" s="73"/>
      <c r="E1722" s="73"/>
      <c r="F1722" s="73"/>
      <c r="G1722" s="85"/>
      <c r="H1722" s="73"/>
      <c r="I1722" s="73"/>
      <c r="J1722" s="73"/>
      <c r="K1722" s="73"/>
      <c r="L1722" s="73"/>
      <c r="M1722" s="73"/>
      <c r="N1722" s="73"/>
      <c r="U1722">
        <v>2020</v>
      </c>
      <c r="V1722" s="15">
        <v>43766</v>
      </c>
      <c r="W1722" t="s">
        <v>176</v>
      </c>
      <c r="X1722" t="s">
        <v>230</v>
      </c>
      <c r="Y1722" t="s">
        <v>225</v>
      </c>
      <c r="Z1722">
        <v>426.36</v>
      </c>
      <c r="AA1722">
        <v>471.01</v>
      </c>
      <c r="AB1722">
        <v>44.65</v>
      </c>
      <c r="AC1722">
        <v>24</v>
      </c>
      <c r="AD1722">
        <v>17765</v>
      </c>
      <c r="AE1722">
        <v>471010</v>
      </c>
    </row>
    <row r="1723" spans="2:31" x14ac:dyDescent="0.35">
      <c r="B1723" s="83"/>
      <c r="C1723" s="84"/>
      <c r="D1723" s="73"/>
      <c r="E1723" s="73"/>
      <c r="F1723" s="73"/>
      <c r="G1723" s="85"/>
      <c r="H1723" s="73"/>
      <c r="I1723" s="73"/>
      <c r="J1723" s="73"/>
      <c r="K1723" s="73"/>
      <c r="L1723" s="73"/>
      <c r="M1723" s="73"/>
      <c r="N1723" s="73"/>
      <c r="U1723">
        <v>2020</v>
      </c>
      <c r="V1723" s="15">
        <v>43767</v>
      </c>
      <c r="W1723" t="s">
        <v>176</v>
      </c>
      <c r="X1723" t="s">
        <v>230</v>
      </c>
      <c r="Y1723" t="s">
        <v>225</v>
      </c>
      <c r="Z1723">
        <v>386.16</v>
      </c>
      <c r="AA1723">
        <v>426.59</v>
      </c>
      <c r="AB1723">
        <v>40.44</v>
      </c>
      <c r="AC1723">
        <v>24</v>
      </c>
      <c r="AD1723">
        <v>16090</v>
      </c>
      <c r="AE1723">
        <v>426590</v>
      </c>
    </row>
    <row r="1724" spans="2:31" x14ac:dyDescent="0.35">
      <c r="B1724" s="83"/>
      <c r="C1724" s="84"/>
      <c r="D1724" s="73"/>
      <c r="E1724" s="73"/>
      <c r="F1724" s="73"/>
      <c r="G1724" s="85"/>
      <c r="H1724" s="73"/>
      <c r="I1724" s="73"/>
      <c r="J1724" s="73"/>
      <c r="K1724" s="73"/>
      <c r="L1724" s="73"/>
      <c r="M1724" s="73"/>
      <c r="N1724" s="73"/>
      <c r="U1724">
        <v>2020</v>
      </c>
      <c r="V1724" s="15">
        <v>43768</v>
      </c>
      <c r="W1724" t="s">
        <v>176</v>
      </c>
      <c r="X1724" t="s">
        <v>230</v>
      </c>
      <c r="Y1724" t="s">
        <v>225</v>
      </c>
      <c r="Z1724">
        <v>349.44</v>
      </c>
      <c r="AA1724">
        <v>386.03</v>
      </c>
      <c r="AB1724">
        <v>36.590000000000003</v>
      </c>
      <c r="AC1724">
        <v>24</v>
      </c>
      <c r="AD1724">
        <v>14560</v>
      </c>
      <c r="AE1724">
        <v>386030</v>
      </c>
    </row>
    <row r="1725" spans="2:31" x14ac:dyDescent="0.35">
      <c r="B1725" s="83"/>
      <c r="C1725" s="84"/>
      <c r="D1725" s="73"/>
      <c r="E1725" s="73"/>
      <c r="F1725" s="73"/>
      <c r="G1725" s="85"/>
      <c r="H1725" s="73"/>
      <c r="I1725" s="73"/>
      <c r="J1725" s="73"/>
      <c r="K1725" s="73"/>
      <c r="L1725" s="73"/>
      <c r="M1725" s="73"/>
      <c r="N1725" s="73"/>
      <c r="U1725">
        <v>2020</v>
      </c>
      <c r="V1725" s="15">
        <v>43769</v>
      </c>
      <c r="W1725" t="s">
        <v>176</v>
      </c>
      <c r="X1725" t="s">
        <v>230</v>
      </c>
      <c r="Y1725" t="s">
        <v>225</v>
      </c>
      <c r="Z1725">
        <v>314.7</v>
      </c>
      <c r="AA1725">
        <v>347.66</v>
      </c>
      <c r="AB1725">
        <v>32.950000000000003</v>
      </c>
      <c r="AC1725">
        <v>24</v>
      </c>
      <c r="AD1725">
        <v>13112.5</v>
      </c>
      <c r="AE1725">
        <v>347660</v>
      </c>
    </row>
    <row r="1726" spans="2:31" x14ac:dyDescent="0.35">
      <c r="B1726" s="83"/>
      <c r="C1726" s="84"/>
      <c r="D1726" s="73"/>
      <c r="E1726" s="73"/>
      <c r="F1726" s="73"/>
      <c r="G1726" s="85"/>
      <c r="H1726" s="73"/>
      <c r="I1726" s="73"/>
      <c r="J1726" s="73"/>
      <c r="K1726" s="73"/>
      <c r="L1726" s="73"/>
      <c r="M1726" s="73"/>
      <c r="N1726" s="73"/>
      <c r="U1726">
        <v>2020</v>
      </c>
      <c r="V1726" s="15">
        <v>43770</v>
      </c>
      <c r="W1726" t="s">
        <v>177</v>
      </c>
      <c r="X1726" t="s">
        <v>230</v>
      </c>
      <c r="Y1726" t="s">
        <v>225</v>
      </c>
      <c r="Z1726">
        <v>296.56</v>
      </c>
      <c r="AA1726">
        <v>327.62</v>
      </c>
      <c r="AB1726">
        <v>31.05</v>
      </c>
      <c r="AC1726">
        <v>24</v>
      </c>
      <c r="AD1726">
        <v>12356.666666666666</v>
      </c>
      <c r="AE1726">
        <v>327620</v>
      </c>
    </row>
    <row r="1727" spans="2:31" x14ac:dyDescent="0.35">
      <c r="B1727" s="83"/>
      <c r="C1727" s="84"/>
      <c r="D1727" s="73"/>
      <c r="E1727" s="73"/>
      <c r="F1727" s="73"/>
      <c r="G1727" s="85"/>
      <c r="H1727" s="73"/>
      <c r="I1727" s="73"/>
      <c r="J1727" s="73"/>
      <c r="K1727" s="73"/>
      <c r="L1727" s="73"/>
      <c r="M1727" s="73"/>
      <c r="N1727" s="73"/>
      <c r="U1727">
        <v>2020</v>
      </c>
      <c r="V1727" s="15">
        <v>43771</v>
      </c>
      <c r="W1727" t="s">
        <v>177</v>
      </c>
      <c r="X1727" t="s">
        <v>230</v>
      </c>
      <c r="Y1727" t="s">
        <v>225</v>
      </c>
      <c r="Z1727">
        <v>261.58</v>
      </c>
      <c r="AA1727">
        <v>288.97000000000003</v>
      </c>
      <c r="AB1727">
        <v>27.39</v>
      </c>
      <c r="AC1727">
        <v>24</v>
      </c>
      <c r="AD1727">
        <v>10899.166666666666</v>
      </c>
      <c r="AE1727">
        <v>288970</v>
      </c>
    </row>
    <row r="1728" spans="2:31" x14ac:dyDescent="0.35">
      <c r="B1728" s="83"/>
      <c r="C1728" s="84"/>
      <c r="D1728" s="73"/>
      <c r="E1728" s="73"/>
      <c r="F1728" s="73"/>
      <c r="G1728" s="85"/>
      <c r="H1728" s="73"/>
      <c r="I1728" s="73"/>
      <c r="J1728" s="73"/>
      <c r="K1728" s="73"/>
      <c r="L1728" s="73"/>
      <c r="M1728" s="73"/>
      <c r="N1728" s="73"/>
      <c r="U1728">
        <v>2020</v>
      </c>
      <c r="V1728" s="15">
        <v>43772</v>
      </c>
      <c r="W1728" t="s">
        <v>177</v>
      </c>
      <c r="X1728" t="s">
        <v>230</v>
      </c>
      <c r="Y1728" t="s">
        <v>225</v>
      </c>
      <c r="Z1728">
        <v>228.28</v>
      </c>
      <c r="AA1728">
        <v>252.19</v>
      </c>
      <c r="AB1728">
        <v>23.9</v>
      </c>
      <c r="AC1728">
        <v>25</v>
      </c>
      <c r="AD1728">
        <v>9131.2000000000007</v>
      </c>
      <c r="AE1728">
        <v>252190</v>
      </c>
    </row>
    <row r="1729" spans="2:31" x14ac:dyDescent="0.35">
      <c r="B1729" s="83"/>
      <c r="C1729" s="84"/>
      <c r="D1729" s="73"/>
      <c r="E1729" s="73"/>
      <c r="F1729" s="73"/>
      <c r="G1729" s="85"/>
      <c r="H1729" s="73"/>
      <c r="I1729" s="73"/>
      <c r="J1729" s="73"/>
      <c r="K1729" s="73"/>
      <c r="L1729" s="73"/>
      <c r="M1729" s="73"/>
      <c r="N1729" s="73"/>
      <c r="U1729">
        <v>2020</v>
      </c>
      <c r="V1729" s="15">
        <v>43773</v>
      </c>
      <c r="W1729" t="s">
        <v>177</v>
      </c>
      <c r="X1729" t="s">
        <v>230</v>
      </c>
      <c r="Y1729" t="s">
        <v>225</v>
      </c>
      <c r="Z1729">
        <v>197.1</v>
      </c>
      <c r="AA1729">
        <v>217.73</v>
      </c>
      <c r="AB1729">
        <v>20.64</v>
      </c>
      <c r="AC1729">
        <v>24</v>
      </c>
      <c r="AD1729">
        <v>8212.5</v>
      </c>
      <c r="AE1729">
        <v>217730</v>
      </c>
    </row>
    <row r="1730" spans="2:31" x14ac:dyDescent="0.35">
      <c r="B1730" s="83"/>
      <c r="C1730" s="84"/>
      <c r="D1730" s="73"/>
      <c r="E1730" s="73"/>
      <c r="F1730" s="73"/>
      <c r="G1730" s="85"/>
      <c r="H1730" s="73"/>
      <c r="I1730" s="73"/>
      <c r="J1730" s="73"/>
      <c r="K1730" s="73"/>
      <c r="L1730" s="73"/>
      <c r="M1730" s="73"/>
      <c r="N1730" s="73"/>
      <c r="U1730">
        <v>2020</v>
      </c>
      <c r="V1730" s="15">
        <v>43774</v>
      </c>
      <c r="W1730" t="s">
        <v>177</v>
      </c>
      <c r="X1730" t="s">
        <v>230</v>
      </c>
      <c r="Y1730" t="s">
        <v>225</v>
      </c>
      <c r="Z1730">
        <v>167.78</v>
      </c>
      <c r="AA1730">
        <v>185.35</v>
      </c>
      <c r="AB1730">
        <v>17.57</v>
      </c>
      <c r="AC1730">
        <v>24</v>
      </c>
      <c r="AD1730">
        <v>6990.833333333333</v>
      </c>
      <c r="AE1730">
        <v>185350</v>
      </c>
    </row>
    <row r="1731" spans="2:31" x14ac:dyDescent="0.35">
      <c r="B1731" s="83"/>
      <c r="C1731" s="84"/>
      <c r="D1731" s="73"/>
      <c r="E1731" s="73"/>
      <c r="F1731" s="73"/>
      <c r="G1731" s="85"/>
      <c r="H1731" s="73"/>
      <c r="I1731" s="73"/>
      <c r="J1731" s="73"/>
      <c r="K1731" s="73"/>
      <c r="L1731" s="73"/>
      <c r="M1731" s="73"/>
      <c r="N1731" s="73"/>
      <c r="U1731">
        <v>2020</v>
      </c>
      <c r="V1731" s="15">
        <v>43775</v>
      </c>
      <c r="W1731" t="s">
        <v>177</v>
      </c>
      <c r="X1731" t="s">
        <v>230</v>
      </c>
      <c r="Y1731" t="s">
        <v>225</v>
      </c>
      <c r="Z1731">
        <v>138.44</v>
      </c>
      <c r="AA1731">
        <v>152.94</v>
      </c>
      <c r="AB1731">
        <v>14.5</v>
      </c>
      <c r="AC1731">
        <v>24</v>
      </c>
      <c r="AD1731">
        <v>5768.333333333333</v>
      </c>
      <c r="AE1731">
        <v>152940</v>
      </c>
    </row>
    <row r="1732" spans="2:31" x14ac:dyDescent="0.35">
      <c r="B1732" s="83"/>
      <c r="C1732" s="84"/>
      <c r="D1732" s="73"/>
      <c r="E1732" s="73"/>
      <c r="F1732" s="73"/>
      <c r="G1732" s="85"/>
      <c r="H1732" s="73"/>
      <c r="I1732" s="73"/>
      <c r="J1732" s="73"/>
      <c r="K1732" s="73"/>
      <c r="L1732" s="73"/>
      <c r="M1732" s="73"/>
      <c r="N1732" s="73"/>
      <c r="U1732">
        <v>2020</v>
      </c>
      <c r="V1732" s="15">
        <v>43776</v>
      </c>
      <c r="W1732" t="s">
        <v>177</v>
      </c>
      <c r="X1732" t="s">
        <v>230</v>
      </c>
      <c r="Y1732" t="s">
        <v>225</v>
      </c>
      <c r="Z1732">
        <v>109.12</v>
      </c>
      <c r="AA1732">
        <v>120.55</v>
      </c>
      <c r="AB1732">
        <v>11.43</v>
      </c>
      <c r="AC1732">
        <v>24</v>
      </c>
      <c r="AD1732">
        <v>4546.666666666667</v>
      </c>
      <c r="AE1732">
        <v>120550</v>
      </c>
    </row>
    <row r="1733" spans="2:31" x14ac:dyDescent="0.35">
      <c r="B1733" s="83"/>
      <c r="C1733" s="84"/>
      <c r="D1733" s="73"/>
      <c r="E1733" s="73"/>
      <c r="F1733" s="73"/>
      <c r="G1733" s="85"/>
      <c r="H1733" s="73"/>
      <c r="I1733" s="73"/>
      <c r="J1733" s="73"/>
      <c r="K1733" s="73"/>
      <c r="L1733" s="73"/>
      <c r="M1733" s="73"/>
      <c r="N1733" s="73"/>
      <c r="U1733">
        <v>2020</v>
      </c>
      <c r="V1733" s="15">
        <v>43777</v>
      </c>
      <c r="W1733" t="s">
        <v>177</v>
      </c>
      <c r="X1733" t="s">
        <v>230</v>
      </c>
      <c r="Y1733" t="s">
        <v>225</v>
      </c>
      <c r="Z1733">
        <v>81.849999999999994</v>
      </c>
      <c r="AA1733">
        <v>90.42</v>
      </c>
      <c r="AB1733">
        <v>8.57</v>
      </c>
      <c r="AC1733">
        <v>24</v>
      </c>
      <c r="AD1733">
        <v>3410.4166666666665</v>
      </c>
      <c r="AE1733">
        <v>90420</v>
      </c>
    </row>
    <row r="1734" spans="2:31" x14ac:dyDescent="0.35">
      <c r="B1734" s="83"/>
      <c r="C1734" s="84"/>
      <c r="D1734" s="73"/>
      <c r="E1734" s="73"/>
      <c r="F1734" s="73"/>
      <c r="G1734" s="85"/>
      <c r="H1734" s="73"/>
      <c r="I1734" s="73"/>
      <c r="J1734" s="73"/>
      <c r="K1734" s="73"/>
      <c r="L1734" s="73"/>
      <c r="M1734" s="73"/>
      <c r="N1734" s="73"/>
      <c r="U1734">
        <v>2020</v>
      </c>
      <c r="V1734" s="15">
        <v>43778</v>
      </c>
      <c r="W1734" t="s">
        <v>177</v>
      </c>
      <c r="X1734" t="s">
        <v>230</v>
      </c>
      <c r="Y1734" t="s">
        <v>225</v>
      </c>
      <c r="Z1734">
        <v>54.53</v>
      </c>
      <c r="AA1734">
        <v>60.24</v>
      </c>
      <c r="AB1734">
        <v>5.71</v>
      </c>
      <c r="AC1734">
        <v>24</v>
      </c>
      <c r="AD1734">
        <v>2272.0833333333335</v>
      </c>
      <c r="AE1734">
        <v>60240</v>
      </c>
    </row>
    <row r="1735" spans="2:31" x14ac:dyDescent="0.35">
      <c r="B1735" s="83"/>
      <c r="C1735" s="84"/>
      <c r="D1735" s="73"/>
      <c r="E1735" s="73"/>
      <c r="F1735" s="73"/>
      <c r="G1735" s="85"/>
      <c r="H1735" s="73"/>
      <c r="I1735" s="73"/>
      <c r="J1735" s="73"/>
      <c r="K1735" s="73"/>
      <c r="L1735" s="73"/>
      <c r="M1735" s="73"/>
      <c r="N1735" s="73"/>
      <c r="U1735">
        <v>2020</v>
      </c>
      <c r="V1735" s="15">
        <v>43779</v>
      </c>
      <c r="W1735" t="s">
        <v>177</v>
      </c>
      <c r="X1735" t="s">
        <v>230</v>
      </c>
      <c r="Y1735" t="s">
        <v>225</v>
      </c>
      <c r="Z1735">
        <v>27.2</v>
      </c>
      <c r="AA1735">
        <v>30.05</v>
      </c>
      <c r="AB1735">
        <v>2.85</v>
      </c>
      <c r="AC1735">
        <v>24</v>
      </c>
      <c r="AD1735">
        <v>1133.3333333333333</v>
      </c>
      <c r="AE1735">
        <v>30050</v>
      </c>
    </row>
    <row r="1736" spans="2:31" x14ac:dyDescent="0.35">
      <c r="B1736" s="83"/>
      <c r="C1736" s="84"/>
      <c r="D1736" s="73"/>
      <c r="E1736" s="73"/>
      <c r="F1736" s="73"/>
      <c r="G1736" s="85"/>
      <c r="H1736" s="73"/>
      <c r="I1736" s="73"/>
      <c r="J1736" s="73"/>
      <c r="K1736" s="73"/>
      <c r="L1736" s="73"/>
      <c r="M1736" s="73"/>
      <c r="N1736" s="73"/>
      <c r="U1736">
        <v>2020</v>
      </c>
      <c r="V1736" s="15">
        <v>43780</v>
      </c>
      <c r="W1736" t="s">
        <v>177</v>
      </c>
      <c r="X1736" t="s">
        <v>230</v>
      </c>
      <c r="Y1736" t="s">
        <v>225</v>
      </c>
      <c r="Z1736">
        <v>-0.14000000000000001</v>
      </c>
      <c r="AA1736">
        <v>-0.15</v>
      </c>
      <c r="AB1736">
        <v>-0.01</v>
      </c>
      <c r="AC1736">
        <v>24</v>
      </c>
      <c r="AD1736">
        <v>-5.833333333333333</v>
      </c>
      <c r="AE1736">
        <v>-150</v>
      </c>
    </row>
    <row r="1737" spans="2:31" x14ac:dyDescent="0.35">
      <c r="B1737" s="83"/>
      <c r="C1737" s="84"/>
      <c r="D1737" s="73"/>
      <c r="E1737" s="73"/>
      <c r="F1737" s="73"/>
      <c r="G1737" s="85"/>
      <c r="H1737" s="73"/>
      <c r="I1737" s="73"/>
      <c r="J1737" s="73"/>
      <c r="K1737" s="73"/>
      <c r="L1737" s="73"/>
      <c r="M1737" s="73"/>
      <c r="N1737" s="73"/>
      <c r="U1737">
        <v>2020</v>
      </c>
      <c r="V1737" s="15">
        <v>43781</v>
      </c>
      <c r="W1737" t="s">
        <v>177</v>
      </c>
      <c r="X1737" t="s">
        <v>230</v>
      </c>
      <c r="Y1737" t="s">
        <v>225</v>
      </c>
      <c r="Z1737">
        <v>-0.14000000000000001</v>
      </c>
      <c r="AA1737">
        <v>-0.16</v>
      </c>
      <c r="AB1737">
        <v>-0.01</v>
      </c>
      <c r="AC1737">
        <v>24</v>
      </c>
      <c r="AD1737">
        <v>-5.833333333333333</v>
      </c>
      <c r="AE1737">
        <v>-160</v>
      </c>
    </row>
    <row r="1738" spans="2:31" x14ac:dyDescent="0.35">
      <c r="B1738" s="83"/>
      <c r="C1738" s="84"/>
      <c r="D1738" s="73"/>
      <c r="E1738" s="73"/>
      <c r="F1738" s="73"/>
      <c r="G1738" s="85"/>
      <c r="H1738" s="73"/>
      <c r="I1738" s="73"/>
      <c r="J1738" s="73"/>
      <c r="K1738" s="73"/>
      <c r="L1738" s="73"/>
      <c r="M1738" s="73"/>
      <c r="N1738" s="73"/>
      <c r="U1738">
        <v>2020</v>
      </c>
      <c r="V1738" s="15">
        <v>43782</v>
      </c>
      <c r="W1738" t="s">
        <v>177</v>
      </c>
      <c r="X1738" t="s">
        <v>230</v>
      </c>
      <c r="Y1738" t="s">
        <v>225</v>
      </c>
      <c r="Z1738">
        <v>-0.15</v>
      </c>
      <c r="AA1738">
        <v>-0.16</v>
      </c>
      <c r="AB1738">
        <v>-0.02</v>
      </c>
      <c r="AC1738">
        <v>24</v>
      </c>
      <c r="AD1738">
        <v>-6.25</v>
      </c>
      <c r="AE1738">
        <v>-160</v>
      </c>
    </row>
    <row r="1739" spans="2:31" x14ac:dyDescent="0.35">
      <c r="B1739" s="83"/>
      <c r="C1739" s="84"/>
      <c r="D1739" s="73"/>
      <c r="E1739" s="73"/>
      <c r="F1739" s="73"/>
      <c r="G1739" s="85"/>
      <c r="H1739" s="73"/>
      <c r="I1739" s="73"/>
      <c r="J1739" s="73"/>
      <c r="K1739" s="73"/>
      <c r="L1739" s="73"/>
      <c r="M1739" s="73"/>
      <c r="N1739" s="73"/>
      <c r="U1739">
        <v>2020</v>
      </c>
      <c r="V1739" s="15">
        <v>43783</v>
      </c>
      <c r="W1739" t="s">
        <v>177</v>
      </c>
      <c r="X1739" t="s">
        <v>230</v>
      </c>
      <c r="Y1739" t="s">
        <v>225</v>
      </c>
      <c r="Z1739">
        <v>-0.15</v>
      </c>
      <c r="AA1739">
        <v>-0.16</v>
      </c>
      <c r="AB1739">
        <v>-0.02</v>
      </c>
      <c r="AC1739">
        <v>24</v>
      </c>
      <c r="AD1739">
        <v>-6.25</v>
      </c>
      <c r="AE1739">
        <v>-160</v>
      </c>
    </row>
    <row r="1740" spans="2:31" x14ac:dyDescent="0.35">
      <c r="B1740" s="83"/>
      <c r="C1740" s="84"/>
      <c r="D1740" s="73"/>
      <c r="E1740" s="73"/>
      <c r="F1740" s="73"/>
      <c r="G1740" s="85"/>
      <c r="H1740" s="73"/>
      <c r="I1740" s="73"/>
      <c r="J1740" s="73"/>
      <c r="K1740" s="73"/>
      <c r="L1740" s="73"/>
      <c r="M1740" s="73"/>
      <c r="N1740" s="73"/>
      <c r="U1740">
        <v>2020</v>
      </c>
      <c r="V1740" s="15">
        <v>43784</v>
      </c>
      <c r="W1740" t="s">
        <v>177</v>
      </c>
      <c r="X1740" t="s">
        <v>230</v>
      </c>
      <c r="Y1740" t="s">
        <v>225</v>
      </c>
      <c r="Z1740">
        <v>-0.15</v>
      </c>
      <c r="AA1740">
        <v>-0.16</v>
      </c>
      <c r="AB1740">
        <v>-0.02</v>
      </c>
      <c r="AC1740">
        <v>24</v>
      </c>
      <c r="AD1740">
        <v>-6.25</v>
      </c>
      <c r="AE1740">
        <v>-160</v>
      </c>
    </row>
    <row r="1741" spans="2:31" x14ac:dyDescent="0.35">
      <c r="B1741" s="83"/>
      <c r="C1741" s="84"/>
      <c r="D1741" s="73"/>
      <c r="E1741" s="73"/>
      <c r="F1741" s="73"/>
      <c r="G1741" s="85"/>
      <c r="H1741" s="73"/>
      <c r="I1741" s="73"/>
      <c r="J1741" s="73"/>
      <c r="K1741" s="73"/>
      <c r="L1741" s="73"/>
      <c r="M1741" s="73"/>
      <c r="N1741" s="73"/>
      <c r="U1741">
        <v>2020</v>
      </c>
      <c r="V1741" s="15">
        <v>43785</v>
      </c>
      <c r="W1741" t="s">
        <v>177</v>
      </c>
      <c r="X1741" t="s">
        <v>230</v>
      </c>
      <c r="Y1741" t="s">
        <v>225</v>
      </c>
      <c r="Z1741">
        <v>-0.15</v>
      </c>
      <c r="AA1741">
        <v>-0.17</v>
      </c>
      <c r="AB1741">
        <v>-0.02</v>
      </c>
      <c r="AC1741">
        <v>24</v>
      </c>
      <c r="AD1741">
        <v>-6.25</v>
      </c>
      <c r="AE1741">
        <v>-170</v>
      </c>
    </row>
    <row r="1742" spans="2:31" x14ac:dyDescent="0.35">
      <c r="B1742" s="83"/>
      <c r="C1742" s="84"/>
      <c r="D1742" s="73"/>
      <c r="E1742" s="73"/>
      <c r="F1742" s="73"/>
      <c r="G1742" s="85"/>
      <c r="H1742" s="73"/>
      <c r="I1742" s="73"/>
      <c r="J1742" s="73"/>
      <c r="K1742" s="73"/>
      <c r="L1742" s="73"/>
      <c r="M1742" s="73"/>
      <c r="N1742" s="73"/>
      <c r="U1742">
        <v>2020</v>
      </c>
      <c r="V1742" s="15">
        <v>43786</v>
      </c>
      <c r="W1742" t="s">
        <v>177</v>
      </c>
      <c r="X1742" t="s">
        <v>230</v>
      </c>
      <c r="Y1742" t="s">
        <v>225</v>
      </c>
      <c r="Z1742">
        <v>-0.14000000000000001</v>
      </c>
      <c r="AA1742">
        <v>-0.16</v>
      </c>
      <c r="AB1742">
        <v>-0.01</v>
      </c>
      <c r="AC1742">
        <v>24</v>
      </c>
      <c r="AD1742">
        <v>-5.833333333333333</v>
      </c>
      <c r="AE1742">
        <v>-160</v>
      </c>
    </row>
    <row r="1743" spans="2:31" x14ac:dyDescent="0.35">
      <c r="B1743" s="83"/>
      <c r="C1743" s="84"/>
      <c r="D1743" s="73"/>
      <c r="E1743" s="73"/>
      <c r="F1743" s="73"/>
      <c r="G1743" s="85"/>
      <c r="H1743" s="73"/>
      <c r="I1743" s="73"/>
      <c r="J1743" s="73"/>
      <c r="K1743" s="73"/>
      <c r="L1743" s="73"/>
      <c r="M1743" s="73"/>
      <c r="N1743" s="73"/>
      <c r="U1743">
        <v>2020</v>
      </c>
      <c r="V1743" s="15">
        <v>43787</v>
      </c>
      <c r="W1743" t="s">
        <v>177</v>
      </c>
      <c r="X1743" t="s">
        <v>230</v>
      </c>
      <c r="Y1743" t="s">
        <v>225</v>
      </c>
      <c r="Z1743">
        <v>-0.14000000000000001</v>
      </c>
      <c r="AA1743">
        <v>-0.16</v>
      </c>
      <c r="AB1743">
        <v>-0.01</v>
      </c>
      <c r="AC1743">
        <v>24</v>
      </c>
      <c r="AD1743">
        <v>-5.833333333333333</v>
      </c>
      <c r="AE1743">
        <v>-160</v>
      </c>
    </row>
    <row r="1744" spans="2:31" x14ac:dyDescent="0.35">
      <c r="B1744" s="83"/>
      <c r="C1744" s="84"/>
      <c r="D1744" s="73"/>
      <c r="E1744" s="73"/>
      <c r="F1744" s="73"/>
      <c r="G1744" s="85"/>
      <c r="H1744" s="73"/>
      <c r="I1744" s="73"/>
      <c r="J1744" s="73"/>
      <c r="K1744" s="73"/>
      <c r="L1744" s="73"/>
      <c r="M1744" s="73"/>
      <c r="N1744" s="73"/>
      <c r="U1744">
        <v>2020</v>
      </c>
      <c r="V1744" s="15">
        <v>43788</v>
      </c>
      <c r="W1744" t="s">
        <v>177</v>
      </c>
      <c r="X1744" t="s">
        <v>230</v>
      </c>
      <c r="Y1744" t="s">
        <v>225</v>
      </c>
      <c r="Z1744">
        <v>-0.14000000000000001</v>
      </c>
      <c r="AA1744">
        <v>-0.16</v>
      </c>
      <c r="AB1744">
        <v>-0.02</v>
      </c>
      <c r="AC1744">
        <v>24</v>
      </c>
      <c r="AD1744">
        <v>-5.833333333333333</v>
      </c>
      <c r="AE1744">
        <v>-160</v>
      </c>
    </row>
    <row r="1745" spans="2:31" x14ac:dyDescent="0.35">
      <c r="B1745" s="83"/>
      <c r="C1745" s="84"/>
      <c r="D1745" s="73"/>
      <c r="E1745" s="73"/>
      <c r="F1745" s="73"/>
      <c r="G1745" s="85"/>
      <c r="H1745" s="73"/>
      <c r="I1745" s="73"/>
      <c r="J1745" s="73"/>
      <c r="K1745" s="73"/>
      <c r="L1745" s="73"/>
      <c r="M1745" s="73"/>
      <c r="N1745" s="73"/>
      <c r="U1745">
        <v>2020</v>
      </c>
      <c r="V1745" s="15">
        <v>43789</v>
      </c>
      <c r="W1745" t="s">
        <v>177</v>
      </c>
      <c r="X1745" t="s">
        <v>230</v>
      </c>
      <c r="Y1745" t="s">
        <v>225</v>
      </c>
      <c r="Z1745">
        <v>-0.11</v>
      </c>
      <c r="AA1745">
        <v>-0.13</v>
      </c>
      <c r="AB1745">
        <v>-0.01</v>
      </c>
      <c r="AC1745">
        <v>24</v>
      </c>
      <c r="AD1745">
        <v>-4.583333333333333</v>
      </c>
      <c r="AE1745">
        <v>-130</v>
      </c>
    </row>
    <row r="1746" spans="2:31" x14ac:dyDescent="0.35">
      <c r="B1746" s="83"/>
      <c r="C1746" s="84"/>
      <c r="D1746" s="73"/>
      <c r="E1746" s="73"/>
      <c r="F1746" s="73"/>
      <c r="G1746" s="85"/>
      <c r="H1746" s="73"/>
      <c r="I1746" s="73"/>
      <c r="J1746" s="73"/>
      <c r="K1746" s="73"/>
      <c r="L1746" s="73"/>
      <c r="M1746" s="73"/>
      <c r="N1746" s="73"/>
      <c r="U1746">
        <v>2020</v>
      </c>
      <c r="V1746" s="15">
        <v>43790</v>
      </c>
      <c r="W1746" t="s">
        <v>177</v>
      </c>
      <c r="X1746" t="s">
        <v>230</v>
      </c>
      <c r="Y1746" t="s">
        <v>225</v>
      </c>
      <c r="Z1746">
        <v>-0.13</v>
      </c>
      <c r="AA1746">
        <v>-0.15</v>
      </c>
      <c r="AB1746">
        <v>-0.01</v>
      </c>
      <c r="AC1746">
        <v>24</v>
      </c>
      <c r="AD1746">
        <v>-5.416666666666667</v>
      </c>
      <c r="AE1746">
        <v>-150</v>
      </c>
    </row>
    <row r="1747" spans="2:31" x14ac:dyDescent="0.35">
      <c r="B1747" s="83"/>
      <c r="C1747" s="84"/>
      <c r="D1747" s="73"/>
      <c r="E1747" s="73"/>
      <c r="F1747" s="73"/>
      <c r="G1747" s="85"/>
      <c r="H1747" s="73"/>
      <c r="I1747" s="73"/>
      <c r="J1747" s="73"/>
      <c r="K1747" s="73"/>
      <c r="L1747" s="73"/>
      <c r="M1747" s="73"/>
      <c r="N1747" s="73"/>
      <c r="U1747">
        <v>2020</v>
      </c>
      <c r="V1747" s="15">
        <v>43791</v>
      </c>
      <c r="W1747" t="s">
        <v>177</v>
      </c>
      <c r="X1747" t="s">
        <v>230</v>
      </c>
      <c r="Y1747" t="s">
        <v>225</v>
      </c>
      <c r="Z1747">
        <v>-0.15</v>
      </c>
      <c r="AA1747">
        <v>-0.17</v>
      </c>
      <c r="AB1747">
        <v>-0.02</v>
      </c>
      <c r="AC1747">
        <v>24</v>
      </c>
      <c r="AD1747">
        <v>-6.25</v>
      </c>
      <c r="AE1747">
        <v>-170</v>
      </c>
    </row>
    <row r="1748" spans="2:31" x14ac:dyDescent="0.35">
      <c r="B1748" s="83"/>
      <c r="C1748" s="84"/>
      <c r="D1748" s="73"/>
      <c r="E1748" s="73"/>
      <c r="F1748" s="73"/>
      <c r="G1748" s="85"/>
      <c r="H1748" s="73"/>
      <c r="I1748" s="73"/>
      <c r="J1748" s="73"/>
      <c r="K1748" s="73"/>
      <c r="L1748" s="73"/>
      <c r="M1748" s="73"/>
      <c r="N1748" s="73"/>
      <c r="U1748">
        <v>2020</v>
      </c>
      <c r="V1748" s="15">
        <v>43792</v>
      </c>
      <c r="W1748" t="s">
        <v>177</v>
      </c>
      <c r="X1748" t="s">
        <v>230</v>
      </c>
      <c r="Y1748" t="s">
        <v>225</v>
      </c>
      <c r="Z1748">
        <v>-0.15</v>
      </c>
      <c r="AA1748">
        <v>-0.17</v>
      </c>
      <c r="AB1748">
        <v>-0.02</v>
      </c>
      <c r="AC1748">
        <v>24</v>
      </c>
      <c r="AD1748">
        <v>-6.25</v>
      </c>
      <c r="AE1748">
        <v>-170</v>
      </c>
    </row>
    <row r="1749" spans="2:31" x14ac:dyDescent="0.35">
      <c r="B1749" s="83"/>
      <c r="C1749" s="84"/>
      <c r="D1749" s="73"/>
      <c r="E1749" s="73"/>
      <c r="F1749" s="73"/>
      <c r="G1749" s="85"/>
      <c r="H1749" s="73"/>
      <c r="I1749" s="73"/>
      <c r="J1749" s="73"/>
      <c r="K1749" s="73"/>
      <c r="L1749" s="73"/>
      <c r="M1749" s="73"/>
      <c r="N1749" s="73"/>
      <c r="U1749">
        <v>2020</v>
      </c>
      <c r="V1749" s="15">
        <v>43793</v>
      </c>
      <c r="W1749" t="s">
        <v>177</v>
      </c>
      <c r="X1749" t="s">
        <v>230</v>
      </c>
      <c r="Y1749" t="s">
        <v>225</v>
      </c>
      <c r="Z1749">
        <v>-0.13</v>
      </c>
      <c r="AA1749">
        <v>-0.14000000000000001</v>
      </c>
      <c r="AB1749">
        <v>-0.01</v>
      </c>
      <c r="AC1749">
        <v>24</v>
      </c>
      <c r="AD1749">
        <v>-5.416666666666667</v>
      </c>
      <c r="AE1749">
        <v>-140</v>
      </c>
    </row>
    <row r="1750" spans="2:31" x14ac:dyDescent="0.35">
      <c r="B1750" s="83"/>
      <c r="C1750" s="84"/>
      <c r="D1750" s="73"/>
      <c r="E1750" s="73"/>
      <c r="F1750" s="73"/>
      <c r="G1750" s="85"/>
      <c r="H1750" s="73"/>
      <c r="I1750" s="73"/>
      <c r="J1750" s="73"/>
      <c r="K1750" s="73"/>
      <c r="L1750" s="73"/>
      <c r="M1750" s="73"/>
      <c r="N1750" s="73"/>
      <c r="U1750">
        <v>2020</v>
      </c>
      <c r="V1750" s="15">
        <v>43794</v>
      </c>
      <c r="W1750" t="s">
        <v>177</v>
      </c>
      <c r="X1750" t="s">
        <v>230</v>
      </c>
      <c r="Y1750" t="s">
        <v>225</v>
      </c>
      <c r="Z1750">
        <v>-0.15</v>
      </c>
      <c r="AA1750">
        <v>-0.16</v>
      </c>
      <c r="AB1750">
        <v>-0.02</v>
      </c>
      <c r="AC1750">
        <v>24</v>
      </c>
      <c r="AD1750">
        <v>-6.25</v>
      </c>
      <c r="AE1750">
        <v>-160</v>
      </c>
    </row>
    <row r="1751" spans="2:31" x14ac:dyDescent="0.35">
      <c r="B1751" s="83"/>
      <c r="C1751" s="84"/>
      <c r="D1751" s="73"/>
      <c r="E1751" s="73"/>
      <c r="F1751" s="73"/>
      <c r="G1751" s="85"/>
      <c r="H1751" s="73"/>
      <c r="I1751" s="73"/>
      <c r="J1751" s="73"/>
      <c r="K1751" s="73"/>
      <c r="L1751" s="73"/>
      <c r="M1751" s="73"/>
      <c r="N1751" s="73"/>
      <c r="U1751">
        <v>2020</v>
      </c>
      <c r="V1751" s="15">
        <v>43795</v>
      </c>
      <c r="W1751" t="s">
        <v>177</v>
      </c>
      <c r="X1751" t="s">
        <v>230</v>
      </c>
      <c r="Y1751" t="s">
        <v>225</v>
      </c>
      <c r="Z1751">
        <v>-0.16</v>
      </c>
      <c r="AA1751">
        <v>-0.18</v>
      </c>
      <c r="AB1751">
        <v>-0.02</v>
      </c>
      <c r="AC1751">
        <v>24</v>
      </c>
      <c r="AD1751">
        <v>-6.666666666666667</v>
      </c>
      <c r="AE1751">
        <v>-180</v>
      </c>
    </row>
    <row r="1752" spans="2:31" x14ac:dyDescent="0.35">
      <c r="B1752" s="83"/>
      <c r="C1752" s="84"/>
      <c r="D1752" s="73"/>
      <c r="E1752" s="73"/>
      <c r="F1752" s="73"/>
      <c r="G1752" s="85"/>
      <c r="H1752" s="73"/>
      <c r="I1752" s="73"/>
      <c r="J1752" s="73"/>
      <c r="K1752" s="73"/>
      <c r="L1752" s="73"/>
      <c r="M1752" s="73"/>
      <c r="N1752" s="73"/>
      <c r="U1752">
        <v>2020</v>
      </c>
      <c r="V1752" s="15">
        <v>43796</v>
      </c>
      <c r="W1752" t="s">
        <v>177</v>
      </c>
      <c r="X1752" t="s">
        <v>230</v>
      </c>
      <c r="Y1752" t="s">
        <v>225</v>
      </c>
      <c r="Z1752">
        <v>-0.18</v>
      </c>
      <c r="AA1752">
        <v>-0.2</v>
      </c>
      <c r="AB1752">
        <v>-0.02</v>
      </c>
      <c r="AC1752">
        <v>24</v>
      </c>
      <c r="AD1752">
        <v>-7.5</v>
      </c>
      <c r="AE1752">
        <v>-200</v>
      </c>
    </row>
    <row r="1753" spans="2:31" x14ac:dyDescent="0.35">
      <c r="B1753" s="83"/>
      <c r="C1753" s="84"/>
      <c r="D1753" s="73"/>
      <c r="E1753" s="73"/>
      <c r="F1753" s="73"/>
      <c r="G1753" s="85"/>
      <c r="H1753" s="73"/>
      <c r="I1753" s="73"/>
      <c r="J1753" s="73"/>
      <c r="K1753" s="73"/>
      <c r="L1753" s="73"/>
      <c r="M1753" s="73"/>
      <c r="N1753" s="73"/>
      <c r="U1753">
        <v>2020</v>
      </c>
      <c r="V1753" s="15">
        <v>43797</v>
      </c>
      <c r="W1753" t="s">
        <v>177</v>
      </c>
      <c r="X1753" t="s">
        <v>230</v>
      </c>
      <c r="Y1753" t="s">
        <v>225</v>
      </c>
      <c r="Z1753">
        <v>-0.18</v>
      </c>
      <c r="AA1753">
        <v>-0.2</v>
      </c>
      <c r="AB1753">
        <v>-0.02</v>
      </c>
      <c r="AC1753">
        <v>24</v>
      </c>
      <c r="AD1753">
        <v>-7.5</v>
      </c>
      <c r="AE1753">
        <v>-200</v>
      </c>
    </row>
    <row r="1754" spans="2:31" x14ac:dyDescent="0.35">
      <c r="B1754" s="83"/>
      <c r="C1754" s="84"/>
      <c r="D1754" s="73"/>
      <c r="E1754" s="73"/>
      <c r="F1754" s="73"/>
      <c r="G1754" s="85"/>
      <c r="H1754" s="73"/>
      <c r="I1754" s="73"/>
      <c r="J1754" s="73"/>
      <c r="K1754" s="73"/>
      <c r="L1754" s="73"/>
      <c r="M1754" s="73"/>
      <c r="N1754" s="73"/>
      <c r="U1754">
        <v>2020</v>
      </c>
      <c r="V1754" s="15">
        <v>43798</v>
      </c>
      <c r="W1754" t="s">
        <v>177</v>
      </c>
      <c r="X1754" t="s">
        <v>230</v>
      </c>
      <c r="Y1754" t="s">
        <v>225</v>
      </c>
      <c r="Z1754">
        <v>-0.17</v>
      </c>
      <c r="AA1754">
        <v>-0.19</v>
      </c>
      <c r="AB1754">
        <v>-0.02</v>
      </c>
      <c r="AC1754">
        <v>24</v>
      </c>
      <c r="AD1754">
        <v>-7.083333333333333</v>
      </c>
      <c r="AE1754">
        <v>-190</v>
      </c>
    </row>
    <row r="1755" spans="2:31" x14ac:dyDescent="0.35">
      <c r="B1755" s="83"/>
      <c r="C1755" s="84"/>
      <c r="D1755" s="73"/>
      <c r="E1755" s="73"/>
      <c r="F1755" s="73"/>
      <c r="G1755" s="85"/>
      <c r="H1755" s="73"/>
      <c r="I1755" s="73"/>
      <c r="J1755" s="73"/>
      <c r="K1755" s="73"/>
      <c r="L1755" s="73"/>
      <c r="M1755" s="73"/>
      <c r="N1755" s="73"/>
      <c r="U1755">
        <v>2020</v>
      </c>
      <c r="V1755" s="15">
        <v>43799</v>
      </c>
      <c r="W1755" t="s">
        <v>177</v>
      </c>
      <c r="X1755" t="s">
        <v>230</v>
      </c>
      <c r="Y1755" t="s">
        <v>225</v>
      </c>
      <c r="Z1755">
        <v>-0.18</v>
      </c>
      <c r="AA1755">
        <v>-0.2</v>
      </c>
      <c r="AB1755">
        <v>-0.02</v>
      </c>
      <c r="AC1755">
        <v>24</v>
      </c>
      <c r="AD1755">
        <v>-7.5</v>
      </c>
      <c r="AE1755">
        <v>-200</v>
      </c>
    </row>
    <row r="1756" spans="2:31" x14ac:dyDescent="0.35">
      <c r="B1756" s="83"/>
      <c r="C1756" s="84"/>
      <c r="D1756" s="73"/>
      <c r="E1756" s="73"/>
      <c r="F1756" s="73"/>
      <c r="G1756" s="85"/>
      <c r="H1756" s="73"/>
      <c r="I1756" s="73"/>
      <c r="J1756" s="73"/>
      <c r="K1756" s="73"/>
      <c r="L1756" s="73"/>
      <c r="M1756" s="73"/>
      <c r="N1756" s="73"/>
      <c r="U1756">
        <v>2020</v>
      </c>
      <c r="V1756" s="15">
        <v>43800</v>
      </c>
      <c r="W1756" t="s">
        <v>178</v>
      </c>
      <c r="X1756" t="s">
        <v>230</v>
      </c>
      <c r="Y1756" t="s">
        <v>225</v>
      </c>
      <c r="Z1756">
        <v>-0.02</v>
      </c>
      <c r="AA1756">
        <v>-0.03</v>
      </c>
      <c r="AB1756">
        <v>0</v>
      </c>
      <c r="AC1756">
        <v>24</v>
      </c>
      <c r="AD1756">
        <v>-0.83333333333333337</v>
      </c>
      <c r="AE1756">
        <v>-30</v>
      </c>
    </row>
    <row r="1757" spans="2:31" x14ac:dyDescent="0.35">
      <c r="B1757" s="83"/>
      <c r="C1757" s="84"/>
      <c r="D1757" s="73"/>
      <c r="E1757" s="73"/>
      <c r="F1757" s="73"/>
      <c r="G1757" s="85"/>
      <c r="H1757" s="73"/>
      <c r="I1757" s="73"/>
      <c r="J1757" s="73"/>
      <c r="K1757" s="73"/>
      <c r="L1757" s="73"/>
      <c r="M1757" s="73"/>
      <c r="N1757" s="73"/>
      <c r="U1757">
        <v>2020</v>
      </c>
      <c r="V1757" s="15">
        <v>43801</v>
      </c>
      <c r="W1757" t="s">
        <v>178</v>
      </c>
      <c r="X1757" t="s">
        <v>230</v>
      </c>
      <c r="Y1757" t="s">
        <v>225</v>
      </c>
      <c r="Z1757">
        <v>-0.02</v>
      </c>
      <c r="AA1757">
        <v>-0.02</v>
      </c>
      <c r="AB1757">
        <v>0</v>
      </c>
      <c r="AC1757">
        <v>24</v>
      </c>
      <c r="AD1757">
        <v>-0.83333333333333337</v>
      </c>
      <c r="AE1757">
        <v>-20</v>
      </c>
    </row>
    <row r="1758" spans="2:31" x14ac:dyDescent="0.35">
      <c r="B1758" s="83"/>
      <c r="C1758" s="84"/>
      <c r="D1758" s="73"/>
      <c r="E1758" s="73"/>
      <c r="F1758" s="73"/>
      <c r="G1758" s="85"/>
      <c r="H1758" s="73"/>
      <c r="I1758" s="73"/>
      <c r="J1758" s="73"/>
      <c r="K1758" s="73"/>
      <c r="L1758" s="73"/>
      <c r="M1758" s="73"/>
      <c r="N1758" s="73"/>
      <c r="U1758">
        <v>2020</v>
      </c>
      <c r="V1758" s="15">
        <v>43802</v>
      </c>
      <c r="W1758" t="s">
        <v>178</v>
      </c>
      <c r="X1758" t="s">
        <v>230</v>
      </c>
      <c r="Y1758" t="s">
        <v>225</v>
      </c>
      <c r="Z1758">
        <v>-0.02</v>
      </c>
      <c r="AA1758">
        <v>-0.02</v>
      </c>
      <c r="AB1758">
        <v>0</v>
      </c>
      <c r="AC1758">
        <v>24</v>
      </c>
      <c r="AD1758">
        <v>-0.83333333333333337</v>
      </c>
      <c r="AE1758">
        <v>-20</v>
      </c>
    </row>
    <row r="1759" spans="2:31" x14ac:dyDescent="0.35">
      <c r="B1759" s="83"/>
      <c r="C1759" s="84"/>
      <c r="D1759" s="73"/>
      <c r="E1759" s="73"/>
      <c r="F1759" s="73"/>
      <c r="G1759" s="85"/>
      <c r="H1759" s="73"/>
      <c r="I1759" s="73"/>
      <c r="J1759" s="73"/>
      <c r="K1759" s="73"/>
      <c r="L1759" s="73"/>
      <c r="M1759" s="73"/>
      <c r="N1759" s="73"/>
      <c r="U1759">
        <v>2020</v>
      </c>
      <c r="V1759" s="15">
        <v>43803</v>
      </c>
      <c r="W1759" t="s">
        <v>178</v>
      </c>
      <c r="X1759" t="s">
        <v>230</v>
      </c>
      <c r="Y1759" t="s">
        <v>225</v>
      </c>
      <c r="Z1759">
        <v>-0.02</v>
      </c>
      <c r="AA1759">
        <v>-0.02</v>
      </c>
      <c r="AB1759">
        <v>0</v>
      </c>
      <c r="AC1759">
        <v>24</v>
      </c>
      <c r="AD1759">
        <v>-0.83333333333333337</v>
      </c>
      <c r="AE1759">
        <v>-20</v>
      </c>
    </row>
    <row r="1760" spans="2:31" x14ac:dyDescent="0.35">
      <c r="B1760" s="83"/>
      <c r="C1760" s="84"/>
      <c r="D1760" s="73"/>
      <c r="E1760" s="73"/>
      <c r="F1760" s="73"/>
      <c r="G1760" s="85"/>
      <c r="H1760" s="73"/>
      <c r="I1760" s="73"/>
      <c r="J1760" s="73"/>
      <c r="K1760" s="73"/>
      <c r="L1760" s="73"/>
      <c r="M1760" s="73"/>
      <c r="N1760" s="73"/>
      <c r="U1760">
        <v>2020</v>
      </c>
      <c r="V1760" s="15">
        <v>43804</v>
      </c>
      <c r="W1760" t="s">
        <v>178</v>
      </c>
      <c r="X1760" t="s">
        <v>230</v>
      </c>
      <c r="Y1760" t="s">
        <v>225</v>
      </c>
      <c r="Z1760">
        <v>-0.02</v>
      </c>
      <c r="AA1760">
        <v>-0.02</v>
      </c>
      <c r="AB1760">
        <v>0</v>
      </c>
      <c r="AC1760">
        <v>24</v>
      </c>
      <c r="AD1760">
        <v>-0.83333333333333337</v>
      </c>
      <c r="AE1760">
        <v>-20</v>
      </c>
    </row>
    <row r="1761" spans="2:31" x14ac:dyDescent="0.35">
      <c r="B1761" s="83"/>
      <c r="C1761" s="84"/>
      <c r="D1761" s="73"/>
      <c r="E1761" s="73"/>
      <c r="F1761" s="73"/>
      <c r="G1761" s="85"/>
      <c r="H1761" s="73"/>
      <c r="I1761" s="73"/>
      <c r="J1761" s="73"/>
      <c r="K1761" s="73"/>
      <c r="L1761" s="73"/>
      <c r="M1761" s="73"/>
      <c r="N1761" s="73"/>
      <c r="U1761">
        <v>2020</v>
      </c>
      <c r="V1761" s="15">
        <v>43805</v>
      </c>
      <c r="W1761" t="s">
        <v>178</v>
      </c>
      <c r="X1761" t="s">
        <v>230</v>
      </c>
      <c r="Y1761" t="s">
        <v>225</v>
      </c>
      <c r="Z1761">
        <v>-0.02</v>
      </c>
      <c r="AA1761">
        <v>-0.02</v>
      </c>
      <c r="AB1761">
        <v>0</v>
      </c>
      <c r="AC1761">
        <v>24</v>
      </c>
      <c r="AD1761">
        <v>-0.83333333333333337</v>
      </c>
      <c r="AE1761">
        <v>-20</v>
      </c>
    </row>
    <row r="1762" spans="2:31" x14ac:dyDescent="0.35">
      <c r="B1762" s="83"/>
      <c r="C1762" s="84"/>
      <c r="D1762" s="73"/>
      <c r="E1762" s="73"/>
      <c r="F1762" s="73"/>
      <c r="G1762" s="85"/>
      <c r="H1762" s="73"/>
      <c r="I1762" s="73"/>
      <c r="J1762" s="73"/>
      <c r="K1762" s="73"/>
      <c r="L1762" s="73"/>
      <c r="M1762" s="73"/>
      <c r="N1762" s="73"/>
      <c r="U1762">
        <v>2020</v>
      </c>
      <c r="V1762" s="15">
        <v>43806</v>
      </c>
      <c r="W1762" t="s">
        <v>178</v>
      </c>
      <c r="X1762" t="s">
        <v>230</v>
      </c>
      <c r="Y1762" t="s">
        <v>225</v>
      </c>
      <c r="Z1762">
        <v>-0.02</v>
      </c>
      <c r="AA1762">
        <v>-0.02</v>
      </c>
      <c r="AB1762">
        <v>0</v>
      </c>
      <c r="AC1762">
        <v>24</v>
      </c>
      <c r="AD1762">
        <v>-0.83333333333333337</v>
      </c>
      <c r="AE1762">
        <v>-20</v>
      </c>
    </row>
    <row r="1763" spans="2:31" x14ac:dyDescent="0.35">
      <c r="B1763" s="83"/>
      <c r="C1763" s="84"/>
      <c r="D1763" s="73"/>
      <c r="E1763" s="73"/>
      <c r="F1763" s="73"/>
      <c r="G1763" s="85"/>
      <c r="H1763" s="73"/>
      <c r="I1763" s="73"/>
      <c r="J1763" s="73"/>
      <c r="K1763" s="73"/>
      <c r="L1763" s="73"/>
      <c r="M1763" s="73"/>
      <c r="N1763" s="73"/>
      <c r="U1763">
        <v>2020</v>
      </c>
      <c r="V1763" s="15">
        <v>43807</v>
      </c>
      <c r="W1763" t="s">
        <v>178</v>
      </c>
      <c r="X1763" t="s">
        <v>230</v>
      </c>
      <c r="Y1763" t="s">
        <v>225</v>
      </c>
      <c r="Z1763">
        <v>-0.02</v>
      </c>
      <c r="AA1763">
        <v>-0.02</v>
      </c>
      <c r="AB1763">
        <v>0</v>
      </c>
      <c r="AC1763">
        <v>24</v>
      </c>
      <c r="AD1763">
        <v>-0.83333333333333337</v>
      </c>
      <c r="AE1763">
        <v>-20</v>
      </c>
    </row>
    <row r="1764" spans="2:31" x14ac:dyDescent="0.35">
      <c r="B1764" s="83"/>
      <c r="C1764" s="84"/>
      <c r="D1764" s="73"/>
      <c r="E1764" s="73"/>
      <c r="F1764" s="73"/>
      <c r="G1764" s="85"/>
      <c r="H1764" s="73"/>
      <c r="I1764" s="73"/>
      <c r="J1764" s="73"/>
      <c r="K1764" s="73"/>
      <c r="L1764" s="73"/>
      <c r="M1764" s="73"/>
      <c r="N1764" s="73"/>
      <c r="U1764">
        <v>2020</v>
      </c>
      <c r="V1764" s="15">
        <v>43808</v>
      </c>
      <c r="W1764" t="s">
        <v>178</v>
      </c>
      <c r="X1764" t="s">
        <v>230</v>
      </c>
      <c r="Y1764" t="s">
        <v>225</v>
      </c>
      <c r="Z1764">
        <v>-0.02</v>
      </c>
      <c r="AA1764">
        <v>-0.02</v>
      </c>
      <c r="AB1764">
        <v>0</v>
      </c>
      <c r="AC1764">
        <v>24</v>
      </c>
      <c r="AD1764">
        <v>-0.83333333333333337</v>
      </c>
      <c r="AE1764">
        <v>-20</v>
      </c>
    </row>
    <row r="1765" spans="2:31" x14ac:dyDescent="0.35">
      <c r="B1765" s="83"/>
      <c r="C1765" s="84"/>
      <c r="D1765" s="73"/>
      <c r="E1765" s="73"/>
      <c r="F1765" s="73"/>
      <c r="G1765" s="85"/>
      <c r="H1765" s="73"/>
      <c r="I1765" s="73"/>
      <c r="J1765" s="73"/>
      <c r="K1765" s="73"/>
      <c r="L1765" s="73"/>
      <c r="M1765" s="73"/>
      <c r="N1765" s="73"/>
      <c r="U1765">
        <v>2020</v>
      </c>
      <c r="V1765" s="15">
        <v>43809</v>
      </c>
      <c r="W1765" t="s">
        <v>178</v>
      </c>
      <c r="X1765" t="s">
        <v>230</v>
      </c>
      <c r="Y1765" t="s">
        <v>225</v>
      </c>
      <c r="Z1765">
        <v>-0.02</v>
      </c>
      <c r="AA1765">
        <v>-0.02</v>
      </c>
      <c r="AB1765">
        <v>0</v>
      </c>
      <c r="AC1765">
        <v>24</v>
      </c>
      <c r="AD1765">
        <v>-0.83333333333333337</v>
      </c>
      <c r="AE1765">
        <v>-20</v>
      </c>
    </row>
    <row r="1766" spans="2:31" x14ac:dyDescent="0.35">
      <c r="B1766" s="83"/>
      <c r="C1766" s="84"/>
      <c r="D1766" s="73"/>
      <c r="E1766" s="73"/>
      <c r="F1766" s="73"/>
      <c r="G1766" s="85"/>
      <c r="H1766" s="73"/>
      <c r="I1766" s="73"/>
      <c r="J1766" s="73"/>
      <c r="K1766" s="73"/>
      <c r="L1766" s="73"/>
      <c r="M1766" s="73"/>
      <c r="N1766" s="73"/>
      <c r="U1766">
        <v>2020</v>
      </c>
      <c r="V1766" s="15">
        <v>43810</v>
      </c>
      <c r="W1766" t="s">
        <v>178</v>
      </c>
      <c r="X1766" t="s">
        <v>230</v>
      </c>
      <c r="Y1766" t="s">
        <v>225</v>
      </c>
      <c r="Z1766">
        <v>-0.02</v>
      </c>
      <c r="AA1766">
        <v>-0.02</v>
      </c>
      <c r="AB1766">
        <v>0</v>
      </c>
      <c r="AC1766">
        <v>24</v>
      </c>
      <c r="AD1766">
        <v>-0.83333333333333337</v>
      </c>
      <c r="AE1766">
        <v>-20</v>
      </c>
    </row>
    <row r="1767" spans="2:31" x14ac:dyDescent="0.35">
      <c r="B1767" s="83"/>
      <c r="C1767" s="84"/>
      <c r="D1767" s="73"/>
      <c r="E1767" s="73"/>
      <c r="F1767" s="73"/>
      <c r="G1767" s="85"/>
      <c r="H1767" s="73"/>
      <c r="I1767" s="73"/>
      <c r="J1767" s="73"/>
      <c r="K1767" s="73"/>
      <c r="L1767" s="73"/>
      <c r="M1767" s="73"/>
      <c r="N1767" s="73"/>
      <c r="U1767">
        <v>2020</v>
      </c>
      <c r="V1767" s="15">
        <v>43811</v>
      </c>
      <c r="W1767" t="s">
        <v>178</v>
      </c>
      <c r="X1767" t="s">
        <v>230</v>
      </c>
      <c r="Y1767" t="s">
        <v>225</v>
      </c>
      <c r="Z1767">
        <v>-0.02</v>
      </c>
      <c r="AA1767">
        <v>-0.02</v>
      </c>
      <c r="AB1767">
        <v>0</v>
      </c>
      <c r="AC1767">
        <v>24</v>
      </c>
      <c r="AD1767">
        <v>-0.83333333333333337</v>
      </c>
      <c r="AE1767">
        <v>-20</v>
      </c>
    </row>
    <row r="1768" spans="2:31" x14ac:dyDescent="0.35">
      <c r="B1768" s="83"/>
      <c r="C1768" s="84"/>
      <c r="D1768" s="73"/>
      <c r="E1768" s="73"/>
      <c r="F1768" s="73"/>
      <c r="G1768" s="85"/>
      <c r="H1768" s="73"/>
      <c r="I1768" s="73"/>
      <c r="J1768" s="73"/>
      <c r="K1768" s="73"/>
      <c r="L1768" s="73"/>
      <c r="M1768" s="73"/>
      <c r="N1768" s="73"/>
      <c r="U1768">
        <v>2020</v>
      </c>
      <c r="V1768" s="15">
        <v>43812</v>
      </c>
      <c r="W1768" t="s">
        <v>178</v>
      </c>
      <c r="X1768" t="s">
        <v>230</v>
      </c>
      <c r="Y1768" t="s">
        <v>225</v>
      </c>
      <c r="Z1768">
        <v>-0.02</v>
      </c>
      <c r="AA1768">
        <v>-0.02</v>
      </c>
      <c r="AB1768">
        <v>0</v>
      </c>
      <c r="AC1768">
        <v>24</v>
      </c>
      <c r="AD1768">
        <v>-0.83333333333333337</v>
      </c>
      <c r="AE1768">
        <v>-20</v>
      </c>
    </row>
    <row r="1769" spans="2:31" x14ac:dyDescent="0.35">
      <c r="B1769" s="83"/>
      <c r="C1769" s="84"/>
      <c r="D1769" s="73"/>
      <c r="E1769" s="73"/>
      <c r="F1769" s="73"/>
      <c r="G1769" s="85"/>
      <c r="H1769" s="73"/>
      <c r="I1769" s="73"/>
      <c r="J1769" s="73"/>
      <c r="K1769" s="73"/>
      <c r="L1769" s="73"/>
      <c r="M1769" s="73"/>
      <c r="N1769" s="73"/>
      <c r="U1769">
        <v>2020</v>
      </c>
      <c r="V1769" s="15">
        <v>43813</v>
      </c>
      <c r="W1769" t="s">
        <v>178</v>
      </c>
      <c r="X1769" t="s">
        <v>230</v>
      </c>
      <c r="Y1769" t="s">
        <v>225</v>
      </c>
      <c r="Z1769">
        <v>-0.02</v>
      </c>
      <c r="AA1769">
        <v>-0.02</v>
      </c>
      <c r="AB1769">
        <v>0</v>
      </c>
      <c r="AC1769">
        <v>24</v>
      </c>
      <c r="AD1769">
        <v>-0.83333333333333337</v>
      </c>
      <c r="AE1769">
        <v>-20</v>
      </c>
    </row>
    <row r="1770" spans="2:31" x14ac:dyDescent="0.35">
      <c r="B1770" s="83"/>
      <c r="C1770" s="84"/>
      <c r="D1770" s="73"/>
      <c r="E1770" s="73"/>
      <c r="F1770" s="73"/>
      <c r="G1770" s="85"/>
      <c r="H1770" s="73"/>
      <c r="I1770" s="73"/>
      <c r="J1770" s="73"/>
      <c r="K1770" s="73"/>
      <c r="L1770" s="73"/>
      <c r="M1770" s="73"/>
      <c r="N1770" s="73"/>
      <c r="U1770">
        <v>2020</v>
      </c>
      <c r="V1770" s="15">
        <v>43814</v>
      </c>
      <c r="W1770" t="s">
        <v>178</v>
      </c>
      <c r="X1770" t="s">
        <v>230</v>
      </c>
      <c r="Y1770" t="s">
        <v>225</v>
      </c>
      <c r="Z1770">
        <v>-0.02</v>
      </c>
      <c r="AA1770">
        <v>-0.02</v>
      </c>
      <c r="AB1770">
        <v>0</v>
      </c>
      <c r="AC1770">
        <v>24</v>
      </c>
      <c r="AD1770">
        <v>-0.83333333333333337</v>
      </c>
      <c r="AE1770">
        <v>-20</v>
      </c>
    </row>
    <row r="1771" spans="2:31" x14ac:dyDescent="0.35">
      <c r="B1771" s="83"/>
      <c r="C1771" s="84"/>
      <c r="D1771" s="73"/>
      <c r="E1771" s="73"/>
      <c r="F1771" s="73"/>
      <c r="G1771" s="85"/>
      <c r="H1771" s="73"/>
      <c r="I1771" s="73"/>
      <c r="J1771" s="73"/>
      <c r="K1771" s="73"/>
      <c r="L1771" s="73"/>
      <c r="M1771" s="73"/>
      <c r="N1771" s="73"/>
      <c r="U1771">
        <v>2020</v>
      </c>
      <c r="V1771" s="15">
        <v>43815</v>
      </c>
      <c r="W1771" t="s">
        <v>178</v>
      </c>
      <c r="X1771" t="s">
        <v>230</v>
      </c>
      <c r="Y1771" t="s">
        <v>225</v>
      </c>
      <c r="Z1771">
        <v>-0.02</v>
      </c>
      <c r="AA1771">
        <v>-0.02</v>
      </c>
      <c r="AB1771">
        <v>0</v>
      </c>
      <c r="AC1771">
        <v>24</v>
      </c>
      <c r="AD1771">
        <v>-0.83333333333333337</v>
      </c>
      <c r="AE1771">
        <v>-20</v>
      </c>
    </row>
    <row r="1772" spans="2:31" x14ac:dyDescent="0.35">
      <c r="B1772" s="83"/>
      <c r="C1772" s="84"/>
      <c r="D1772" s="73"/>
      <c r="E1772" s="73"/>
      <c r="F1772" s="73"/>
      <c r="G1772" s="85"/>
      <c r="H1772" s="73"/>
      <c r="I1772" s="73"/>
      <c r="J1772" s="73"/>
      <c r="K1772" s="73"/>
      <c r="L1772" s="73"/>
      <c r="M1772" s="73"/>
      <c r="N1772" s="73"/>
      <c r="U1772">
        <v>2020</v>
      </c>
      <c r="V1772" s="15">
        <v>43816</v>
      </c>
      <c r="W1772" t="s">
        <v>178</v>
      </c>
      <c r="X1772" t="s">
        <v>230</v>
      </c>
      <c r="Y1772" t="s">
        <v>225</v>
      </c>
      <c r="Z1772">
        <v>-0.02</v>
      </c>
      <c r="AA1772">
        <v>-0.02</v>
      </c>
      <c r="AB1772">
        <v>0</v>
      </c>
      <c r="AC1772">
        <v>24</v>
      </c>
      <c r="AD1772">
        <v>-0.83333333333333337</v>
      </c>
      <c r="AE1772">
        <v>-20</v>
      </c>
    </row>
    <row r="1773" spans="2:31" x14ac:dyDescent="0.35">
      <c r="B1773" s="83"/>
      <c r="C1773" s="84"/>
      <c r="D1773" s="73"/>
      <c r="E1773" s="73"/>
      <c r="F1773" s="73"/>
      <c r="G1773" s="85"/>
      <c r="H1773" s="73"/>
      <c r="I1773" s="73"/>
      <c r="J1773" s="73"/>
      <c r="K1773" s="73"/>
      <c r="L1773" s="73"/>
      <c r="M1773" s="73"/>
      <c r="N1773" s="73"/>
      <c r="U1773">
        <v>2020</v>
      </c>
      <c r="V1773" s="15">
        <v>43817</v>
      </c>
      <c r="W1773" t="s">
        <v>178</v>
      </c>
      <c r="X1773" t="s">
        <v>230</v>
      </c>
      <c r="Y1773" t="s">
        <v>225</v>
      </c>
      <c r="Z1773">
        <v>-0.02</v>
      </c>
      <c r="AA1773">
        <v>-0.02</v>
      </c>
      <c r="AB1773">
        <v>0</v>
      </c>
      <c r="AC1773">
        <v>24</v>
      </c>
      <c r="AD1773">
        <v>-0.83333333333333337</v>
      </c>
      <c r="AE1773">
        <v>-20</v>
      </c>
    </row>
    <row r="1774" spans="2:31" x14ac:dyDescent="0.35">
      <c r="B1774" s="83"/>
      <c r="C1774" s="84"/>
      <c r="D1774" s="73"/>
      <c r="E1774" s="73"/>
      <c r="F1774" s="73"/>
      <c r="G1774" s="85"/>
      <c r="H1774" s="73"/>
      <c r="I1774" s="73"/>
      <c r="J1774" s="73"/>
      <c r="K1774" s="73"/>
      <c r="L1774" s="73"/>
      <c r="M1774" s="73"/>
      <c r="N1774" s="73"/>
      <c r="U1774">
        <v>2020</v>
      </c>
      <c r="V1774" s="15">
        <v>43818</v>
      </c>
      <c r="W1774" t="s">
        <v>178</v>
      </c>
      <c r="X1774" t="s">
        <v>230</v>
      </c>
      <c r="Y1774" t="s">
        <v>225</v>
      </c>
      <c r="Z1774">
        <v>-0.02</v>
      </c>
      <c r="AA1774">
        <v>-0.02</v>
      </c>
      <c r="AB1774">
        <v>0</v>
      </c>
      <c r="AC1774">
        <v>24</v>
      </c>
      <c r="AD1774">
        <v>-0.83333333333333337</v>
      </c>
      <c r="AE1774">
        <v>-20</v>
      </c>
    </row>
    <row r="1775" spans="2:31" x14ac:dyDescent="0.35">
      <c r="B1775" s="83"/>
      <c r="C1775" s="84"/>
      <c r="D1775" s="73"/>
      <c r="E1775" s="73"/>
      <c r="F1775" s="73"/>
      <c r="G1775" s="85"/>
      <c r="H1775" s="73"/>
      <c r="I1775" s="73"/>
      <c r="J1775" s="73"/>
      <c r="K1775" s="73"/>
      <c r="L1775" s="73"/>
      <c r="M1775" s="73"/>
      <c r="N1775" s="73"/>
      <c r="U1775">
        <v>2020</v>
      </c>
      <c r="V1775" s="15">
        <v>43819</v>
      </c>
      <c r="W1775" t="s">
        <v>178</v>
      </c>
      <c r="X1775" t="s">
        <v>230</v>
      </c>
      <c r="Y1775" t="s">
        <v>225</v>
      </c>
      <c r="Z1775">
        <v>-0.02</v>
      </c>
      <c r="AA1775">
        <v>-0.02</v>
      </c>
      <c r="AB1775">
        <v>0</v>
      </c>
      <c r="AC1775">
        <v>24</v>
      </c>
      <c r="AD1775">
        <v>-0.83333333333333337</v>
      </c>
      <c r="AE1775">
        <v>-20</v>
      </c>
    </row>
    <row r="1776" spans="2:31" x14ac:dyDescent="0.35">
      <c r="B1776" s="83"/>
      <c r="C1776" s="84"/>
      <c r="D1776" s="73"/>
      <c r="E1776" s="73"/>
      <c r="F1776" s="73"/>
      <c r="G1776" s="85"/>
      <c r="H1776" s="73"/>
      <c r="I1776" s="73"/>
      <c r="J1776" s="73"/>
      <c r="K1776" s="73"/>
      <c r="L1776" s="73"/>
      <c r="M1776" s="73"/>
      <c r="N1776" s="73"/>
      <c r="U1776">
        <v>2020</v>
      </c>
      <c r="V1776" s="15">
        <v>43820</v>
      </c>
      <c r="W1776" t="s">
        <v>178</v>
      </c>
      <c r="X1776" t="s">
        <v>230</v>
      </c>
      <c r="Y1776" t="s">
        <v>225</v>
      </c>
      <c r="Z1776">
        <v>-0.01</v>
      </c>
      <c r="AA1776">
        <v>-0.02</v>
      </c>
      <c r="AB1776">
        <v>0</v>
      </c>
      <c r="AC1776">
        <v>24</v>
      </c>
      <c r="AD1776">
        <v>-0.41666666666666669</v>
      </c>
      <c r="AE1776">
        <v>-20</v>
      </c>
    </row>
    <row r="1777" spans="2:31" x14ac:dyDescent="0.35">
      <c r="B1777" s="83"/>
      <c r="C1777" s="84"/>
      <c r="D1777" s="73"/>
      <c r="E1777" s="73"/>
      <c r="F1777" s="73"/>
      <c r="G1777" s="85"/>
      <c r="H1777" s="73"/>
      <c r="I1777" s="73"/>
      <c r="J1777" s="73"/>
      <c r="K1777" s="73"/>
      <c r="L1777" s="73"/>
      <c r="M1777" s="73"/>
      <c r="N1777" s="73"/>
      <c r="U1777">
        <v>2020</v>
      </c>
      <c r="V1777" s="15">
        <v>43821</v>
      </c>
      <c r="W1777" t="s">
        <v>178</v>
      </c>
      <c r="X1777" t="s">
        <v>230</v>
      </c>
      <c r="Y1777" t="s">
        <v>225</v>
      </c>
      <c r="Z1777">
        <v>0</v>
      </c>
      <c r="AA1777">
        <v>0</v>
      </c>
      <c r="AB1777">
        <v>0</v>
      </c>
      <c r="AC1777">
        <v>24</v>
      </c>
      <c r="AD1777">
        <v>0</v>
      </c>
      <c r="AE1777">
        <v>0</v>
      </c>
    </row>
    <row r="1778" spans="2:31" x14ac:dyDescent="0.35">
      <c r="B1778" s="83"/>
      <c r="C1778" s="84"/>
      <c r="D1778" s="73"/>
      <c r="E1778" s="73"/>
      <c r="F1778" s="73"/>
      <c r="G1778" s="85"/>
      <c r="H1778" s="73"/>
      <c r="I1778" s="73"/>
      <c r="J1778" s="73"/>
      <c r="K1778" s="73"/>
      <c r="L1778" s="73"/>
      <c r="M1778" s="73"/>
      <c r="N1778" s="73"/>
      <c r="U1778">
        <v>2020</v>
      </c>
      <c r="V1778" s="15">
        <v>43822</v>
      </c>
      <c r="W1778" t="s">
        <v>178</v>
      </c>
      <c r="X1778" t="s">
        <v>230</v>
      </c>
      <c r="Y1778" t="s">
        <v>225</v>
      </c>
      <c r="Z1778">
        <v>0</v>
      </c>
      <c r="AA1778">
        <v>0</v>
      </c>
      <c r="AB1778">
        <v>0</v>
      </c>
      <c r="AC1778">
        <v>24</v>
      </c>
      <c r="AD1778">
        <v>0</v>
      </c>
      <c r="AE1778">
        <v>0</v>
      </c>
    </row>
    <row r="1779" spans="2:31" x14ac:dyDescent="0.35">
      <c r="B1779" s="83"/>
      <c r="C1779" s="84"/>
      <c r="D1779" s="73"/>
      <c r="E1779" s="73"/>
      <c r="F1779" s="73"/>
      <c r="G1779" s="85"/>
      <c r="H1779" s="73"/>
      <c r="I1779" s="73"/>
      <c r="J1779" s="73"/>
      <c r="K1779" s="73"/>
      <c r="L1779" s="73"/>
      <c r="M1779" s="73"/>
      <c r="N1779" s="73"/>
      <c r="U1779">
        <v>2020</v>
      </c>
      <c r="V1779" s="15">
        <v>43823</v>
      </c>
      <c r="W1779" t="s">
        <v>178</v>
      </c>
      <c r="X1779" t="s">
        <v>230</v>
      </c>
      <c r="Y1779" t="s">
        <v>225</v>
      </c>
      <c r="Z1779">
        <v>0</v>
      </c>
      <c r="AA1779">
        <v>0</v>
      </c>
      <c r="AB1779">
        <v>0</v>
      </c>
      <c r="AC1779">
        <v>24</v>
      </c>
      <c r="AD1779">
        <v>0</v>
      </c>
      <c r="AE1779">
        <v>0</v>
      </c>
    </row>
    <row r="1780" spans="2:31" x14ac:dyDescent="0.35">
      <c r="B1780" s="83"/>
      <c r="C1780" s="84"/>
      <c r="D1780" s="73"/>
      <c r="E1780" s="73"/>
      <c r="F1780" s="73"/>
      <c r="G1780" s="85"/>
      <c r="H1780" s="73"/>
      <c r="I1780" s="73"/>
      <c r="J1780" s="73"/>
      <c r="K1780" s="73"/>
      <c r="L1780" s="73"/>
      <c r="M1780" s="73"/>
      <c r="N1780" s="73"/>
      <c r="U1780">
        <v>2020</v>
      </c>
      <c r="V1780" s="15">
        <v>43824</v>
      </c>
      <c r="W1780" t="s">
        <v>178</v>
      </c>
      <c r="X1780" t="s">
        <v>230</v>
      </c>
      <c r="Y1780" t="s">
        <v>225</v>
      </c>
      <c r="Z1780">
        <v>0</v>
      </c>
      <c r="AA1780">
        <v>0</v>
      </c>
      <c r="AB1780">
        <v>0</v>
      </c>
      <c r="AC1780">
        <v>24</v>
      </c>
      <c r="AD1780">
        <v>0</v>
      </c>
      <c r="AE1780">
        <v>0</v>
      </c>
    </row>
    <row r="1781" spans="2:31" x14ac:dyDescent="0.35">
      <c r="B1781" s="83"/>
      <c r="C1781" s="84"/>
      <c r="D1781" s="73"/>
      <c r="E1781" s="73"/>
      <c r="F1781" s="73"/>
      <c r="G1781" s="85"/>
      <c r="H1781" s="73"/>
      <c r="I1781" s="73"/>
      <c r="J1781" s="73"/>
      <c r="K1781" s="73"/>
      <c r="L1781" s="73"/>
      <c r="M1781" s="73"/>
      <c r="N1781" s="73"/>
      <c r="U1781">
        <v>2020</v>
      </c>
      <c r="V1781" s="15">
        <v>43825</v>
      </c>
      <c r="W1781" t="s">
        <v>178</v>
      </c>
      <c r="X1781" t="s">
        <v>230</v>
      </c>
      <c r="Y1781" t="s">
        <v>225</v>
      </c>
      <c r="Z1781">
        <v>0</v>
      </c>
      <c r="AA1781">
        <v>0</v>
      </c>
      <c r="AB1781">
        <v>0</v>
      </c>
      <c r="AC1781">
        <v>24</v>
      </c>
      <c r="AD1781">
        <v>0</v>
      </c>
      <c r="AE1781">
        <v>0</v>
      </c>
    </row>
    <row r="1782" spans="2:31" x14ac:dyDescent="0.35">
      <c r="B1782" s="83"/>
      <c r="C1782" s="84"/>
      <c r="D1782" s="73"/>
      <c r="E1782" s="73"/>
      <c r="F1782" s="73"/>
      <c r="G1782" s="85"/>
      <c r="H1782" s="73"/>
      <c r="I1782" s="73"/>
      <c r="J1782" s="73"/>
      <c r="K1782" s="73"/>
      <c r="L1782" s="73"/>
      <c r="M1782" s="73"/>
      <c r="N1782" s="73"/>
      <c r="U1782">
        <v>2020</v>
      </c>
      <c r="V1782" s="15">
        <v>43826</v>
      </c>
      <c r="W1782" t="s">
        <v>178</v>
      </c>
      <c r="X1782" t="s">
        <v>230</v>
      </c>
      <c r="Y1782" t="s">
        <v>225</v>
      </c>
      <c r="Z1782">
        <v>0</v>
      </c>
      <c r="AA1782">
        <v>0</v>
      </c>
      <c r="AB1782">
        <v>0</v>
      </c>
      <c r="AC1782">
        <v>24</v>
      </c>
      <c r="AD1782">
        <v>0</v>
      </c>
      <c r="AE1782">
        <v>0</v>
      </c>
    </row>
    <row r="1783" spans="2:31" x14ac:dyDescent="0.35">
      <c r="B1783" s="83"/>
      <c r="C1783" s="84"/>
      <c r="D1783" s="73"/>
      <c r="E1783" s="73"/>
      <c r="F1783" s="73"/>
      <c r="G1783" s="85"/>
      <c r="H1783" s="73"/>
      <c r="I1783" s="73"/>
      <c r="J1783" s="73"/>
      <c r="K1783" s="73"/>
      <c r="L1783" s="73"/>
      <c r="M1783" s="73"/>
      <c r="N1783" s="73"/>
      <c r="U1783">
        <v>2020</v>
      </c>
      <c r="V1783" s="15">
        <v>43827</v>
      </c>
      <c r="W1783" t="s">
        <v>178</v>
      </c>
      <c r="X1783" t="s">
        <v>230</v>
      </c>
      <c r="Y1783" t="s">
        <v>225</v>
      </c>
      <c r="Z1783">
        <v>0</v>
      </c>
      <c r="AA1783">
        <v>0</v>
      </c>
      <c r="AB1783">
        <v>0</v>
      </c>
      <c r="AC1783">
        <v>24</v>
      </c>
      <c r="AD1783">
        <v>0</v>
      </c>
      <c r="AE1783">
        <v>0</v>
      </c>
    </row>
    <row r="1784" spans="2:31" x14ac:dyDescent="0.35">
      <c r="B1784" s="83"/>
      <c r="C1784" s="84"/>
      <c r="D1784" s="73"/>
      <c r="E1784" s="73"/>
      <c r="F1784" s="73"/>
      <c r="G1784" s="85"/>
      <c r="H1784" s="73"/>
      <c r="I1784" s="73"/>
      <c r="J1784" s="73"/>
      <c r="K1784" s="73"/>
      <c r="L1784" s="73"/>
      <c r="M1784" s="73"/>
      <c r="N1784" s="73"/>
      <c r="U1784">
        <v>2020</v>
      </c>
      <c r="V1784" s="15">
        <v>43828</v>
      </c>
      <c r="W1784" t="s">
        <v>178</v>
      </c>
      <c r="X1784" t="s">
        <v>230</v>
      </c>
      <c r="Y1784" t="s">
        <v>225</v>
      </c>
      <c r="Z1784">
        <v>0</v>
      </c>
      <c r="AA1784">
        <v>0</v>
      </c>
      <c r="AB1784">
        <v>0</v>
      </c>
      <c r="AC1784">
        <v>24</v>
      </c>
      <c r="AD1784">
        <v>0</v>
      </c>
      <c r="AE1784">
        <v>0</v>
      </c>
    </row>
    <row r="1785" spans="2:31" x14ac:dyDescent="0.35">
      <c r="B1785" s="83"/>
      <c r="C1785" s="84"/>
      <c r="D1785" s="73"/>
      <c r="E1785" s="73"/>
      <c r="F1785" s="73"/>
      <c r="G1785" s="85"/>
      <c r="H1785" s="73"/>
      <c r="I1785" s="73"/>
      <c r="J1785" s="73"/>
      <c r="K1785" s="73"/>
      <c r="L1785" s="73"/>
      <c r="M1785" s="73"/>
      <c r="N1785" s="73"/>
      <c r="U1785">
        <v>2020</v>
      </c>
      <c r="V1785" s="15">
        <v>43829</v>
      </c>
      <c r="W1785" t="s">
        <v>178</v>
      </c>
      <c r="X1785" t="s">
        <v>230</v>
      </c>
      <c r="Y1785" t="s">
        <v>225</v>
      </c>
      <c r="Z1785">
        <v>0</v>
      </c>
      <c r="AA1785">
        <v>0</v>
      </c>
      <c r="AB1785">
        <v>0</v>
      </c>
      <c r="AC1785">
        <v>24</v>
      </c>
      <c r="AD1785">
        <v>0</v>
      </c>
      <c r="AE1785">
        <v>0</v>
      </c>
    </row>
    <row r="1786" spans="2:31" x14ac:dyDescent="0.35">
      <c r="B1786" s="83"/>
      <c r="C1786" s="84"/>
      <c r="D1786" s="73"/>
      <c r="E1786" s="73"/>
      <c r="F1786" s="73"/>
      <c r="G1786" s="85"/>
      <c r="H1786" s="73"/>
      <c r="I1786" s="73"/>
      <c r="J1786" s="73"/>
      <c r="K1786" s="73"/>
      <c r="L1786" s="73"/>
      <c r="M1786" s="73"/>
      <c r="N1786" s="73"/>
      <c r="U1786">
        <v>2020</v>
      </c>
      <c r="V1786" s="15">
        <v>43830</v>
      </c>
      <c r="W1786" t="s">
        <v>178</v>
      </c>
      <c r="X1786" t="s">
        <v>230</v>
      </c>
      <c r="Y1786" t="s">
        <v>225</v>
      </c>
      <c r="Z1786">
        <v>0</v>
      </c>
      <c r="AA1786">
        <v>0</v>
      </c>
      <c r="AB1786">
        <v>0</v>
      </c>
      <c r="AC1786">
        <v>24</v>
      </c>
      <c r="AD1786">
        <v>0</v>
      </c>
      <c r="AE1786">
        <v>0</v>
      </c>
    </row>
    <row r="1787" spans="2:31" x14ac:dyDescent="0.35">
      <c r="B1787" s="83"/>
      <c r="C1787" s="84"/>
      <c r="D1787" s="73"/>
      <c r="E1787" s="73"/>
      <c r="F1787" s="73"/>
      <c r="G1787" s="85"/>
      <c r="H1787" s="73"/>
      <c r="I1787" s="73"/>
      <c r="J1787" s="73"/>
      <c r="K1787" s="73"/>
      <c r="L1787" s="73"/>
      <c r="M1787" s="73"/>
      <c r="N1787" s="73"/>
      <c r="U1787">
        <v>2020</v>
      </c>
      <c r="V1787" s="15">
        <v>43831</v>
      </c>
      <c r="W1787" t="s">
        <v>179</v>
      </c>
      <c r="X1787" t="s">
        <v>230</v>
      </c>
      <c r="Y1787" t="s">
        <v>225</v>
      </c>
      <c r="Z1787">
        <v>0</v>
      </c>
      <c r="AA1787">
        <v>0</v>
      </c>
      <c r="AB1787">
        <v>0</v>
      </c>
      <c r="AC1787">
        <v>24</v>
      </c>
      <c r="AD1787">
        <v>0</v>
      </c>
      <c r="AE1787">
        <v>0</v>
      </c>
    </row>
    <row r="1788" spans="2:31" x14ac:dyDescent="0.35">
      <c r="B1788" s="83"/>
      <c r="C1788" s="84"/>
      <c r="D1788" s="73"/>
      <c r="E1788" s="73"/>
      <c r="F1788" s="73"/>
      <c r="G1788" s="85"/>
      <c r="H1788" s="73"/>
      <c r="I1788" s="73"/>
      <c r="J1788" s="73"/>
      <c r="K1788" s="73"/>
      <c r="L1788" s="73"/>
      <c r="M1788" s="73"/>
      <c r="N1788" s="73"/>
      <c r="U1788">
        <v>2020</v>
      </c>
      <c r="V1788" s="15">
        <v>43832</v>
      </c>
      <c r="W1788" t="s">
        <v>179</v>
      </c>
      <c r="X1788" t="s">
        <v>230</v>
      </c>
      <c r="Y1788" t="s">
        <v>225</v>
      </c>
      <c r="Z1788">
        <v>0</v>
      </c>
      <c r="AA1788">
        <v>0</v>
      </c>
      <c r="AB1788">
        <v>0</v>
      </c>
      <c r="AC1788">
        <v>24</v>
      </c>
      <c r="AD1788">
        <v>0</v>
      </c>
      <c r="AE1788">
        <v>0</v>
      </c>
    </row>
    <row r="1789" spans="2:31" x14ac:dyDescent="0.35">
      <c r="B1789" s="83"/>
      <c r="C1789" s="84"/>
      <c r="D1789" s="73"/>
      <c r="E1789" s="73"/>
      <c r="F1789" s="73"/>
      <c r="G1789" s="85"/>
      <c r="H1789" s="73"/>
      <c r="I1789" s="73"/>
      <c r="J1789" s="73"/>
      <c r="K1789" s="73"/>
      <c r="L1789" s="73"/>
      <c r="M1789" s="73"/>
      <c r="N1789" s="73"/>
      <c r="U1789">
        <v>2020</v>
      </c>
      <c r="V1789" s="15">
        <v>43833</v>
      </c>
      <c r="W1789" t="s">
        <v>179</v>
      </c>
      <c r="X1789" t="s">
        <v>230</v>
      </c>
      <c r="Y1789" t="s">
        <v>225</v>
      </c>
      <c r="Z1789">
        <v>0</v>
      </c>
      <c r="AA1789">
        <v>0</v>
      </c>
      <c r="AB1789">
        <v>0</v>
      </c>
      <c r="AC1789">
        <v>24</v>
      </c>
      <c r="AD1789">
        <v>0</v>
      </c>
      <c r="AE1789">
        <v>0</v>
      </c>
    </row>
    <row r="1790" spans="2:31" x14ac:dyDescent="0.35">
      <c r="B1790" s="83"/>
      <c r="C1790" s="84"/>
      <c r="D1790" s="73"/>
      <c r="E1790" s="73"/>
      <c r="F1790" s="73"/>
      <c r="G1790" s="85"/>
      <c r="H1790" s="73"/>
      <c r="I1790" s="73"/>
      <c r="J1790" s="73"/>
      <c r="K1790" s="73"/>
      <c r="L1790" s="73"/>
      <c r="M1790" s="73"/>
      <c r="N1790" s="73"/>
      <c r="U1790">
        <v>2020</v>
      </c>
      <c r="V1790" s="15">
        <v>43834</v>
      </c>
      <c r="W1790" t="s">
        <v>179</v>
      </c>
      <c r="X1790" t="s">
        <v>230</v>
      </c>
      <c r="Y1790" t="s">
        <v>225</v>
      </c>
      <c r="Z1790">
        <v>0</v>
      </c>
      <c r="AA1790">
        <v>0</v>
      </c>
      <c r="AB1790">
        <v>0</v>
      </c>
      <c r="AC1790">
        <v>24</v>
      </c>
      <c r="AD1790">
        <v>0</v>
      </c>
      <c r="AE1790">
        <v>0</v>
      </c>
    </row>
    <row r="1791" spans="2:31" x14ac:dyDescent="0.35">
      <c r="B1791" s="83"/>
      <c r="C1791" s="84"/>
      <c r="D1791" s="73"/>
      <c r="E1791" s="73"/>
      <c r="F1791" s="73"/>
      <c r="G1791" s="85"/>
      <c r="H1791" s="73"/>
      <c r="I1791" s="73"/>
      <c r="J1791" s="73"/>
      <c r="K1791" s="73"/>
      <c r="L1791" s="73"/>
      <c r="M1791" s="73"/>
      <c r="N1791" s="73"/>
      <c r="U1791">
        <v>2020</v>
      </c>
      <c r="V1791" s="15">
        <v>43835</v>
      </c>
      <c r="W1791" t="s">
        <v>179</v>
      </c>
      <c r="X1791" t="s">
        <v>230</v>
      </c>
      <c r="Y1791" t="s">
        <v>225</v>
      </c>
      <c r="Z1791">
        <v>0</v>
      </c>
      <c r="AA1791">
        <v>0</v>
      </c>
      <c r="AB1791">
        <v>0</v>
      </c>
      <c r="AC1791">
        <v>24</v>
      </c>
      <c r="AD1791">
        <v>0</v>
      </c>
      <c r="AE1791">
        <v>0</v>
      </c>
    </row>
    <row r="1792" spans="2:31" x14ac:dyDescent="0.35">
      <c r="B1792" s="83"/>
      <c r="C1792" s="84"/>
      <c r="D1792" s="73"/>
      <c r="E1792" s="73"/>
      <c r="F1792" s="73"/>
      <c r="G1792" s="85"/>
      <c r="H1792" s="73"/>
      <c r="I1792" s="73"/>
      <c r="J1792" s="73"/>
      <c r="K1792" s="73"/>
      <c r="L1792" s="73"/>
      <c r="M1792" s="73"/>
      <c r="N1792" s="73"/>
      <c r="U1792">
        <v>2020</v>
      </c>
      <c r="V1792" s="15">
        <v>43836</v>
      </c>
      <c r="W1792" t="s">
        <v>179</v>
      </c>
      <c r="X1792" t="s">
        <v>230</v>
      </c>
      <c r="Y1792" t="s">
        <v>225</v>
      </c>
      <c r="Z1792">
        <v>0</v>
      </c>
      <c r="AA1792">
        <v>0</v>
      </c>
      <c r="AB1792">
        <v>0</v>
      </c>
      <c r="AC1792">
        <v>24</v>
      </c>
      <c r="AD1792">
        <v>0</v>
      </c>
      <c r="AE1792">
        <v>0</v>
      </c>
    </row>
    <row r="1793" spans="2:31" x14ac:dyDescent="0.35">
      <c r="B1793" s="83"/>
      <c r="C1793" s="84"/>
      <c r="D1793" s="73"/>
      <c r="E1793" s="73"/>
      <c r="F1793" s="73"/>
      <c r="G1793" s="85"/>
      <c r="H1793" s="73"/>
      <c r="I1793" s="73"/>
      <c r="J1793" s="73"/>
      <c r="K1793" s="73"/>
      <c r="L1793" s="73"/>
      <c r="M1793" s="73"/>
      <c r="N1793" s="73"/>
      <c r="U1793">
        <v>2020</v>
      </c>
      <c r="V1793" s="15">
        <v>43837</v>
      </c>
      <c r="W1793" t="s">
        <v>179</v>
      </c>
      <c r="X1793" t="s">
        <v>230</v>
      </c>
      <c r="Y1793" t="s">
        <v>225</v>
      </c>
      <c r="Z1793">
        <v>0</v>
      </c>
      <c r="AA1793">
        <v>0</v>
      </c>
      <c r="AB1793">
        <v>0</v>
      </c>
      <c r="AC1793">
        <v>24</v>
      </c>
      <c r="AD1793">
        <v>0</v>
      </c>
      <c r="AE1793">
        <v>0</v>
      </c>
    </row>
    <row r="1794" spans="2:31" x14ac:dyDescent="0.35">
      <c r="B1794" s="83"/>
      <c r="C1794" s="84"/>
      <c r="D1794" s="73"/>
      <c r="E1794" s="73"/>
      <c r="F1794" s="73"/>
      <c r="G1794" s="85"/>
      <c r="H1794" s="73"/>
      <c r="I1794" s="73"/>
      <c r="J1794" s="73"/>
      <c r="K1794" s="73"/>
      <c r="L1794" s="73"/>
      <c r="M1794" s="73"/>
      <c r="N1794" s="73"/>
      <c r="U1794">
        <v>2020</v>
      </c>
      <c r="V1794" s="15">
        <v>43838</v>
      </c>
      <c r="W1794" t="s">
        <v>179</v>
      </c>
      <c r="X1794" t="s">
        <v>230</v>
      </c>
      <c r="Y1794" t="s">
        <v>225</v>
      </c>
      <c r="Z1794">
        <v>0</v>
      </c>
      <c r="AA1794">
        <v>0</v>
      </c>
      <c r="AB1794">
        <v>0</v>
      </c>
      <c r="AC1794">
        <v>24</v>
      </c>
      <c r="AD1794">
        <v>0</v>
      </c>
      <c r="AE1794">
        <v>0</v>
      </c>
    </row>
    <row r="1795" spans="2:31" x14ac:dyDescent="0.35">
      <c r="B1795" s="83"/>
      <c r="C1795" s="84"/>
      <c r="D1795" s="73"/>
      <c r="E1795" s="73"/>
      <c r="F1795" s="73"/>
      <c r="G1795" s="85"/>
      <c r="H1795" s="73"/>
      <c r="I1795" s="73"/>
      <c r="J1795" s="73"/>
      <c r="K1795" s="73"/>
      <c r="L1795" s="73"/>
      <c r="M1795" s="73"/>
      <c r="N1795" s="73"/>
      <c r="U1795">
        <v>2020</v>
      </c>
      <c r="V1795" s="15">
        <v>43839</v>
      </c>
      <c r="W1795" t="s">
        <v>179</v>
      </c>
      <c r="X1795" t="s">
        <v>230</v>
      </c>
      <c r="Y1795" t="s">
        <v>225</v>
      </c>
      <c r="Z1795">
        <v>0</v>
      </c>
      <c r="AA1795">
        <v>0</v>
      </c>
      <c r="AB1795">
        <v>0</v>
      </c>
      <c r="AC1795">
        <v>24</v>
      </c>
      <c r="AD1795">
        <v>0</v>
      </c>
      <c r="AE1795">
        <v>0</v>
      </c>
    </row>
    <row r="1796" spans="2:31" x14ac:dyDescent="0.35">
      <c r="B1796" s="83"/>
      <c r="C1796" s="84"/>
      <c r="D1796" s="73"/>
      <c r="E1796" s="73"/>
      <c r="F1796" s="73"/>
      <c r="G1796" s="85"/>
      <c r="H1796" s="73"/>
      <c r="I1796" s="73"/>
      <c r="J1796" s="73"/>
      <c r="K1796" s="73"/>
      <c r="L1796" s="73"/>
      <c r="M1796" s="73"/>
      <c r="N1796" s="73"/>
      <c r="U1796">
        <v>2020</v>
      </c>
      <c r="V1796" s="15">
        <v>43840</v>
      </c>
      <c r="W1796" t="s">
        <v>179</v>
      </c>
      <c r="X1796" t="s">
        <v>230</v>
      </c>
      <c r="Y1796" t="s">
        <v>225</v>
      </c>
      <c r="Z1796">
        <v>0</v>
      </c>
      <c r="AA1796">
        <v>0</v>
      </c>
      <c r="AB1796">
        <v>0</v>
      </c>
      <c r="AC1796">
        <v>24</v>
      </c>
      <c r="AD1796">
        <v>0</v>
      </c>
      <c r="AE1796">
        <v>0</v>
      </c>
    </row>
    <row r="1797" spans="2:31" x14ac:dyDescent="0.35">
      <c r="B1797" s="83"/>
      <c r="C1797" s="84"/>
      <c r="D1797" s="73"/>
      <c r="E1797" s="73"/>
      <c r="F1797" s="73"/>
      <c r="G1797" s="85"/>
      <c r="H1797" s="73"/>
      <c r="I1797" s="73"/>
      <c r="J1797" s="73"/>
      <c r="K1797" s="73"/>
      <c r="L1797" s="73"/>
      <c r="M1797" s="73"/>
      <c r="N1797" s="73"/>
      <c r="U1797">
        <v>2020</v>
      </c>
      <c r="V1797" s="15">
        <v>43841</v>
      </c>
      <c r="W1797" t="s">
        <v>179</v>
      </c>
      <c r="X1797" t="s">
        <v>230</v>
      </c>
      <c r="Y1797" t="s">
        <v>225</v>
      </c>
      <c r="Z1797">
        <v>0</v>
      </c>
      <c r="AA1797">
        <v>0</v>
      </c>
      <c r="AB1797">
        <v>0</v>
      </c>
      <c r="AC1797">
        <v>24</v>
      </c>
      <c r="AD1797">
        <v>0</v>
      </c>
      <c r="AE1797">
        <v>0</v>
      </c>
    </row>
    <row r="1798" spans="2:31" x14ac:dyDescent="0.35">
      <c r="B1798" s="83"/>
      <c r="C1798" s="84"/>
      <c r="D1798" s="73"/>
      <c r="E1798" s="73"/>
      <c r="F1798" s="73"/>
      <c r="G1798" s="85"/>
      <c r="H1798" s="73"/>
      <c r="I1798" s="73"/>
      <c r="J1798" s="73"/>
      <c r="K1798" s="73"/>
      <c r="L1798" s="73"/>
      <c r="M1798" s="73"/>
      <c r="N1798" s="73"/>
      <c r="U1798">
        <v>2020</v>
      </c>
      <c r="V1798" s="15">
        <v>43842</v>
      </c>
      <c r="W1798" t="s">
        <v>179</v>
      </c>
      <c r="X1798" t="s">
        <v>230</v>
      </c>
      <c r="Y1798" t="s">
        <v>225</v>
      </c>
      <c r="Z1798">
        <v>0</v>
      </c>
      <c r="AA1798">
        <v>0</v>
      </c>
      <c r="AB1798">
        <v>0</v>
      </c>
      <c r="AC1798">
        <v>24</v>
      </c>
      <c r="AD1798">
        <v>0</v>
      </c>
      <c r="AE1798">
        <v>0</v>
      </c>
    </row>
    <row r="1799" spans="2:31" x14ac:dyDescent="0.35">
      <c r="B1799" s="83"/>
      <c r="C1799" s="84"/>
      <c r="D1799" s="73"/>
      <c r="E1799" s="73"/>
      <c r="F1799" s="73"/>
      <c r="G1799" s="85"/>
      <c r="H1799" s="73"/>
      <c r="I1799" s="73"/>
      <c r="J1799" s="73"/>
      <c r="K1799" s="73"/>
      <c r="L1799" s="73"/>
      <c r="M1799" s="73"/>
      <c r="N1799" s="73"/>
      <c r="U1799">
        <v>2020</v>
      </c>
      <c r="V1799" s="15">
        <v>43843</v>
      </c>
      <c r="W1799" t="s">
        <v>179</v>
      </c>
      <c r="X1799" t="s">
        <v>230</v>
      </c>
      <c r="Y1799" t="s">
        <v>225</v>
      </c>
      <c r="Z1799">
        <v>0</v>
      </c>
      <c r="AA1799">
        <v>0</v>
      </c>
      <c r="AB1799">
        <v>0</v>
      </c>
      <c r="AC1799">
        <v>24</v>
      </c>
      <c r="AD1799">
        <v>0</v>
      </c>
      <c r="AE1799">
        <v>0</v>
      </c>
    </row>
    <row r="1800" spans="2:31" x14ac:dyDescent="0.35">
      <c r="B1800" s="83"/>
      <c r="C1800" s="84"/>
      <c r="D1800" s="73"/>
      <c r="E1800" s="73"/>
      <c r="F1800" s="73"/>
      <c r="G1800" s="85"/>
      <c r="H1800" s="73"/>
      <c r="I1800" s="73"/>
      <c r="J1800" s="73"/>
      <c r="K1800" s="73"/>
      <c r="L1800" s="73"/>
      <c r="M1800" s="73"/>
      <c r="N1800" s="73"/>
      <c r="U1800">
        <v>2020</v>
      </c>
      <c r="V1800" s="15">
        <v>43844</v>
      </c>
      <c r="W1800" t="s">
        <v>179</v>
      </c>
      <c r="X1800" t="s">
        <v>230</v>
      </c>
      <c r="Y1800" t="s">
        <v>225</v>
      </c>
      <c r="Z1800">
        <v>0</v>
      </c>
      <c r="AA1800">
        <v>0</v>
      </c>
      <c r="AB1800">
        <v>0</v>
      </c>
      <c r="AC1800">
        <v>24</v>
      </c>
      <c r="AD1800">
        <v>0</v>
      </c>
      <c r="AE1800">
        <v>0</v>
      </c>
    </row>
    <row r="1801" spans="2:31" x14ac:dyDescent="0.35">
      <c r="B1801" s="83"/>
      <c r="C1801" s="84"/>
      <c r="D1801" s="73"/>
      <c r="E1801" s="73"/>
      <c r="F1801" s="73"/>
      <c r="G1801" s="85"/>
      <c r="H1801" s="73"/>
      <c r="I1801" s="73"/>
      <c r="J1801" s="73"/>
      <c r="K1801" s="73"/>
      <c r="L1801" s="73"/>
      <c r="M1801" s="73"/>
      <c r="N1801" s="73"/>
      <c r="U1801">
        <v>2020</v>
      </c>
      <c r="V1801" s="15">
        <v>43845</v>
      </c>
      <c r="W1801" t="s">
        <v>179</v>
      </c>
      <c r="X1801" t="s">
        <v>230</v>
      </c>
      <c r="Y1801" t="s">
        <v>225</v>
      </c>
      <c r="Z1801">
        <v>0</v>
      </c>
      <c r="AA1801">
        <v>0</v>
      </c>
      <c r="AB1801">
        <v>0</v>
      </c>
      <c r="AC1801">
        <v>24</v>
      </c>
      <c r="AD1801">
        <v>0</v>
      </c>
      <c r="AE1801">
        <v>0</v>
      </c>
    </row>
    <row r="1802" spans="2:31" x14ac:dyDescent="0.35">
      <c r="B1802" s="83"/>
      <c r="C1802" s="84"/>
      <c r="D1802" s="73"/>
      <c r="E1802" s="73"/>
      <c r="F1802" s="73"/>
      <c r="G1802" s="85"/>
      <c r="H1802" s="73"/>
      <c r="I1802" s="73"/>
      <c r="J1802" s="73"/>
      <c r="K1802" s="73"/>
      <c r="L1802" s="73"/>
      <c r="M1802" s="73"/>
      <c r="N1802" s="73"/>
      <c r="U1802">
        <v>2020</v>
      </c>
      <c r="V1802" s="15">
        <v>43846</v>
      </c>
      <c r="W1802" t="s">
        <v>179</v>
      </c>
      <c r="X1802" t="s">
        <v>230</v>
      </c>
      <c r="Y1802" t="s">
        <v>225</v>
      </c>
      <c r="Z1802">
        <v>0</v>
      </c>
      <c r="AA1802">
        <v>0</v>
      </c>
      <c r="AB1802">
        <v>0</v>
      </c>
      <c r="AC1802">
        <v>24</v>
      </c>
      <c r="AD1802">
        <v>0</v>
      </c>
      <c r="AE1802">
        <v>0</v>
      </c>
    </row>
    <row r="1803" spans="2:31" x14ac:dyDescent="0.35">
      <c r="B1803" s="83"/>
      <c r="C1803" s="84"/>
      <c r="D1803" s="73"/>
      <c r="E1803" s="73"/>
      <c r="F1803" s="73"/>
      <c r="G1803" s="85"/>
      <c r="H1803" s="73"/>
      <c r="I1803" s="73"/>
      <c r="J1803" s="73"/>
      <c r="K1803" s="73"/>
      <c r="L1803" s="73"/>
      <c r="M1803" s="73"/>
      <c r="N1803" s="73"/>
      <c r="U1803">
        <v>2020</v>
      </c>
      <c r="V1803" s="15">
        <v>43847</v>
      </c>
      <c r="W1803" t="s">
        <v>179</v>
      </c>
      <c r="X1803" t="s">
        <v>230</v>
      </c>
      <c r="Y1803" t="s">
        <v>225</v>
      </c>
      <c r="Z1803">
        <v>0</v>
      </c>
      <c r="AA1803">
        <v>0</v>
      </c>
      <c r="AB1803">
        <v>0</v>
      </c>
      <c r="AC1803">
        <v>24</v>
      </c>
      <c r="AD1803">
        <v>0</v>
      </c>
      <c r="AE1803">
        <v>0</v>
      </c>
    </row>
    <row r="1804" spans="2:31" x14ac:dyDescent="0.35">
      <c r="B1804" s="83"/>
      <c r="C1804" s="84"/>
      <c r="D1804" s="73"/>
      <c r="E1804" s="73"/>
      <c r="F1804" s="73"/>
      <c r="G1804" s="85"/>
      <c r="H1804" s="73"/>
      <c r="I1804" s="73"/>
      <c r="J1804" s="73"/>
      <c r="K1804" s="73"/>
      <c r="L1804" s="73"/>
      <c r="M1804" s="73"/>
      <c r="N1804" s="73"/>
      <c r="U1804">
        <v>2020</v>
      </c>
      <c r="V1804" s="15">
        <v>43848</v>
      </c>
      <c r="W1804" t="s">
        <v>179</v>
      </c>
      <c r="X1804" t="s">
        <v>230</v>
      </c>
      <c r="Y1804" t="s">
        <v>225</v>
      </c>
      <c r="Z1804">
        <v>0</v>
      </c>
      <c r="AA1804">
        <v>0</v>
      </c>
      <c r="AB1804">
        <v>0</v>
      </c>
      <c r="AC1804">
        <v>24</v>
      </c>
      <c r="AD1804">
        <v>0</v>
      </c>
      <c r="AE1804">
        <v>0</v>
      </c>
    </row>
    <row r="1805" spans="2:31" x14ac:dyDescent="0.35">
      <c r="B1805" s="83"/>
      <c r="C1805" s="84"/>
      <c r="D1805" s="73"/>
      <c r="E1805" s="73"/>
      <c r="F1805" s="73"/>
      <c r="G1805" s="85"/>
      <c r="H1805" s="73"/>
      <c r="I1805" s="73"/>
      <c r="J1805" s="73"/>
      <c r="K1805" s="73"/>
      <c r="L1805" s="73"/>
      <c r="M1805" s="73"/>
      <c r="N1805" s="73"/>
      <c r="U1805">
        <v>2020</v>
      </c>
      <c r="V1805" s="15">
        <v>43849</v>
      </c>
      <c r="W1805" t="s">
        <v>179</v>
      </c>
      <c r="X1805" t="s">
        <v>230</v>
      </c>
      <c r="Y1805" t="s">
        <v>225</v>
      </c>
      <c r="Z1805">
        <v>0</v>
      </c>
      <c r="AA1805">
        <v>0</v>
      </c>
      <c r="AB1805">
        <v>0</v>
      </c>
      <c r="AC1805">
        <v>24</v>
      </c>
      <c r="AD1805">
        <v>0</v>
      </c>
      <c r="AE1805">
        <v>0</v>
      </c>
    </row>
    <row r="1806" spans="2:31" x14ac:dyDescent="0.35">
      <c r="B1806" s="83"/>
      <c r="C1806" s="84"/>
      <c r="D1806" s="73"/>
      <c r="E1806" s="73"/>
      <c r="F1806" s="73"/>
      <c r="G1806" s="85"/>
      <c r="H1806" s="73"/>
      <c r="I1806" s="73"/>
      <c r="J1806" s="73"/>
      <c r="K1806" s="73"/>
      <c r="L1806" s="73"/>
      <c r="M1806" s="73"/>
      <c r="N1806" s="73"/>
      <c r="U1806">
        <v>2020</v>
      </c>
      <c r="V1806" s="15">
        <v>43850</v>
      </c>
      <c r="W1806" t="s">
        <v>179</v>
      </c>
      <c r="X1806" t="s">
        <v>230</v>
      </c>
      <c r="Y1806" t="s">
        <v>225</v>
      </c>
      <c r="Z1806">
        <v>0</v>
      </c>
      <c r="AA1806">
        <v>0</v>
      </c>
      <c r="AB1806">
        <v>0</v>
      </c>
      <c r="AC1806">
        <v>24</v>
      </c>
      <c r="AD1806">
        <v>0</v>
      </c>
      <c r="AE1806">
        <v>0</v>
      </c>
    </row>
    <row r="1807" spans="2:31" x14ac:dyDescent="0.35">
      <c r="B1807" s="83"/>
      <c r="C1807" s="84"/>
      <c r="D1807" s="73"/>
      <c r="E1807" s="73"/>
      <c r="F1807" s="73"/>
      <c r="G1807" s="85"/>
      <c r="H1807" s="73"/>
      <c r="I1807" s="73"/>
      <c r="J1807" s="73"/>
      <c r="K1807" s="73"/>
      <c r="L1807" s="73"/>
      <c r="M1807" s="73"/>
      <c r="N1807" s="73"/>
      <c r="U1807">
        <v>2020</v>
      </c>
      <c r="V1807" s="15">
        <v>43851</v>
      </c>
      <c r="W1807" t="s">
        <v>179</v>
      </c>
      <c r="X1807" t="s">
        <v>230</v>
      </c>
      <c r="Y1807" t="s">
        <v>225</v>
      </c>
      <c r="Z1807">
        <v>0</v>
      </c>
      <c r="AA1807">
        <v>0</v>
      </c>
      <c r="AB1807">
        <v>0</v>
      </c>
      <c r="AC1807">
        <v>24</v>
      </c>
      <c r="AD1807">
        <v>0</v>
      </c>
      <c r="AE1807">
        <v>0</v>
      </c>
    </row>
    <row r="1808" spans="2:31" x14ac:dyDescent="0.35">
      <c r="B1808" s="83"/>
      <c r="C1808" s="84"/>
      <c r="D1808" s="73"/>
      <c r="E1808" s="73"/>
      <c r="F1808" s="73"/>
      <c r="G1808" s="85"/>
      <c r="H1808" s="73"/>
      <c r="I1808" s="73"/>
      <c r="J1808" s="73"/>
      <c r="K1808" s="73"/>
      <c r="L1808" s="73"/>
      <c r="M1808" s="73"/>
      <c r="N1808" s="73"/>
      <c r="U1808">
        <v>2020</v>
      </c>
      <c r="V1808" s="15">
        <v>43852</v>
      </c>
      <c r="W1808" t="s">
        <v>179</v>
      </c>
      <c r="X1808" t="s">
        <v>230</v>
      </c>
      <c r="Y1808" t="s">
        <v>225</v>
      </c>
      <c r="Z1808">
        <v>0</v>
      </c>
      <c r="AA1808">
        <v>0</v>
      </c>
      <c r="AB1808">
        <v>0</v>
      </c>
      <c r="AC1808">
        <v>24</v>
      </c>
      <c r="AD1808">
        <v>0</v>
      </c>
      <c r="AE1808">
        <v>0</v>
      </c>
    </row>
    <row r="1809" spans="2:31" x14ac:dyDescent="0.35">
      <c r="B1809" s="83"/>
      <c r="C1809" s="84"/>
      <c r="D1809" s="73"/>
      <c r="E1809" s="73"/>
      <c r="F1809" s="73"/>
      <c r="G1809" s="85"/>
      <c r="H1809" s="73"/>
      <c r="I1809" s="73"/>
      <c r="J1809" s="73"/>
      <c r="K1809" s="73"/>
      <c r="L1809" s="73"/>
      <c r="M1809" s="73"/>
      <c r="N1809" s="73"/>
      <c r="U1809">
        <v>2020</v>
      </c>
      <c r="V1809" s="15">
        <v>43853</v>
      </c>
      <c r="W1809" t="s">
        <v>179</v>
      </c>
      <c r="X1809" t="s">
        <v>230</v>
      </c>
      <c r="Y1809" t="s">
        <v>225</v>
      </c>
      <c r="Z1809">
        <v>0</v>
      </c>
      <c r="AA1809">
        <v>0</v>
      </c>
      <c r="AB1809">
        <v>0</v>
      </c>
      <c r="AC1809">
        <v>24</v>
      </c>
      <c r="AD1809">
        <v>0</v>
      </c>
      <c r="AE1809">
        <v>0</v>
      </c>
    </row>
    <row r="1810" spans="2:31" x14ac:dyDescent="0.35">
      <c r="B1810" s="83"/>
      <c r="C1810" s="84"/>
      <c r="D1810" s="73"/>
      <c r="E1810" s="73"/>
      <c r="F1810" s="73"/>
      <c r="G1810" s="85"/>
      <c r="H1810" s="73"/>
      <c r="I1810" s="73"/>
      <c r="J1810" s="73"/>
      <c r="K1810" s="73"/>
      <c r="L1810" s="73"/>
      <c r="M1810" s="73"/>
      <c r="N1810" s="73"/>
      <c r="U1810">
        <v>2020</v>
      </c>
      <c r="V1810" s="15">
        <v>43854</v>
      </c>
      <c r="W1810" t="s">
        <v>179</v>
      </c>
      <c r="X1810" t="s">
        <v>230</v>
      </c>
      <c r="Y1810" t="s">
        <v>225</v>
      </c>
      <c r="Z1810">
        <v>0</v>
      </c>
      <c r="AA1810">
        <v>0</v>
      </c>
      <c r="AB1810">
        <v>0</v>
      </c>
      <c r="AC1810">
        <v>24</v>
      </c>
      <c r="AD1810">
        <v>0</v>
      </c>
      <c r="AE1810">
        <v>0</v>
      </c>
    </row>
    <row r="1811" spans="2:31" x14ac:dyDescent="0.35">
      <c r="B1811" s="83"/>
      <c r="C1811" s="84"/>
      <c r="D1811" s="73"/>
      <c r="E1811" s="73"/>
      <c r="F1811" s="73"/>
      <c r="G1811" s="85"/>
      <c r="H1811" s="73"/>
      <c r="I1811" s="73"/>
      <c r="J1811" s="73"/>
      <c r="K1811" s="73"/>
      <c r="L1811" s="73"/>
      <c r="M1811" s="73"/>
      <c r="N1811" s="73"/>
      <c r="U1811">
        <v>2020</v>
      </c>
      <c r="V1811" s="15">
        <v>43855</v>
      </c>
      <c r="W1811" t="s">
        <v>179</v>
      </c>
      <c r="X1811" t="s">
        <v>230</v>
      </c>
      <c r="Y1811" t="s">
        <v>225</v>
      </c>
      <c r="Z1811">
        <v>0</v>
      </c>
      <c r="AA1811">
        <v>0</v>
      </c>
      <c r="AB1811">
        <v>0</v>
      </c>
      <c r="AC1811">
        <v>24</v>
      </c>
      <c r="AD1811">
        <v>0</v>
      </c>
      <c r="AE1811">
        <v>0</v>
      </c>
    </row>
    <row r="1812" spans="2:31" x14ac:dyDescent="0.35">
      <c r="B1812" s="83"/>
      <c r="C1812" s="84"/>
      <c r="D1812" s="73"/>
      <c r="E1812" s="73"/>
      <c r="F1812" s="73"/>
      <c r="G1812" s="85"/>
      <c r="H1812" s="73"/>
      <c r="I1812" s="73"/>
      <c r="J1812" s="73"/>
      <c r="K1812" s="73"/>
      <c r="L1812" s="73"/>
      <c r="M1812" s="73"/>
      <c r="N1812" s="73"/>
      <c r="U1812">
        <v>2020</v>
      </c>
      <c r="V1812" s="15">
        <v>43856</v>
      </c>
      <c r="W1812" t="s">
        <v>179</v>
      </c>
      <c r="X1812" t="s">
        <v>230</v>
      </c>
      <c r="Y1812" t="s">
        <v>225</v>
      </c>
      <c r="Z1812">
        <v>0</v>
      </c>
      <c r="AA1812">
        <v>0</v>
      </c>
      <c r="AB1812">
        <v>0</v>
      </c>
      <c r="AC1812">
        <v>24</v>
      </c>
      <c r="AD1812">
        <v>0</v>
      </c>
      <c r="AE1812">
        <v>0</v>
      </c>
    </row>
    <row r="1813" spans="2:31" x14ac:dyDescent="0.35">
      <c r="B1813" s="83"/>
      <c r="C1813" s="84"/>
      <c r="D1813" s="73"/>
      <c r="E1813" s="73"/>
      <c r="F1813" s="73"/>
      <c r="G1813" s="85"/>
      <c r="H1813" s="73"/>
      <c r="I1813" s="73"/>
      <c r="J1813" s="73"/>
      <c r="K1813" s="73"/>
      <c r="L1813" s="73"/>
      <c r="M1813" s="73"/>
      <c r="N1813" s="73"/>
      <c r="U1813">
        <v>2020</v>
      </c>
      <c r="V1813" s="15">
        <v>43857</v>
      </c>
      <c r="W1813" t="s">
        <v>179</v>
      </c>
      <c r="X1813" t="s">
        <v>230</v>
      </c>
      <c r="Y1813" t="s">
        <v>225</v>
      </c>
      <c r="Z1813">
        <v>0</v>
      </c>
      <c r="AA1813">
        <v>0</v>
      </c>
      <c r="AB1813">
        <v>0</v>
      </c>
      <c r="AC1813">
        <v>24</v>
      </c>
      <c r="AD1813">
        <v>0</v>
      </c>
      <c r="AE1813">
        <v>0</v>
      </c>
    </row>
    <row r="1814" spans="2:31" x14ac:dyDescent="0.35">
      <c r="B1814" s="83"/>
      <c r="C1814" s="84"/>
      <c r="D1814" s="73"/>
      <c r="E1814" s="73"/>
      <c r="F1814" s="73"/>
      <c r="G1814" s="85"/>
      <c r="H1814" s="73"/>
      <c r="I1814" s="73"/>
      <c r="J1814" s="73"/>
      <c r="K1814" s="73"/>
      <c r="L1814" s="73"/>
      <c r="M1814" s="73"/>
      <c r="N1814" s="73"/>
      <c r="U1814">
        <v>2020</v>
      </c>
      <c r="V1814" s="15">
        <v>43858</v>
      </c>
      <c r="W1814" t="s">
        <v>179</v>
      </c>
      <c r="X1814" t="s">
        <v>230</v>
      </c>
      <c r="Y1814" t="s">
        <v>225</v>
      </c>
      <c r="Z1814">
        <v>0</v>
      </c>
      <c r="AA1814">
        <v>0</v>
      </c>
      <c r="AB1814">
        <v>0</v>
      </c>
      <c r="AC1814">
        <v>24</v>
      </c>
      <c r="AD1814">
        <v>0</v>
      </c>
      <c r="AE1814">
        <v>0</v>
      </c>
    </row>
    <row r="1815" spans="2:31" x14ac:dyDescent="0.35">
      <c r="B1815" s="83"/>
      <c r="C1815" s="84"/>
      <c r="D1815" s="73"/>
      <c r="E1815" s="73"/>
      <c r="F1815" s="73"/>
      <c r="G1815" s="85"/>
      <c r="H1815" s="73"/>
      <c r="I1815" s="73"/>
      <c r="J1815" s="73"/>
      <c r="K1815" s="73"/>
      <c r="L1815" s="73"/>
      <c r="M1815" s="73"/>
      <c r="N1815" s="73"/>
      <c r="U1815">
        <v>2020</v>
      </c>
      <c r="V1815" s="15">
        <v>43859</v>
      </c>
      <c r="W1815" t="s">
        <v>179</v>
      </c>
      <c r="X1815" t="s">
        <v>230</v>
      </c>
      <c r="Y1815" t="s">
        <v>225</v>
      </c>
      <c r="Z1815">
        <v>0</v>
      </c>
      <c r="AA1815">
        <v>0</v>
      </c>
      <c r="AB1815">
        <v>0</v>
      </c>
      <c r="AC1815">
        <v>24</v>
      </c>
      <c r="AD1815">
        <v>0</v>
      </c>
      <c r="AE1815">
        <v>0</v>
      </c>
    </row>
    <row r="1816" spans="2:31" x14ac:dyDescent="0.35">
      <c r="B1816" s="83"/>
      <c r="C1816" s="84"/>
      <c r="D1816" s="73"/>
      <c r="E1816" s="73"/>
      <c r="F1816" s="73"/>
      <c r="G1816" s="85"/>
      <c r="H1816" s="73"/>
      <c r="I1816" s="73"/>
      <c r="J1816" s="73"/>
      <c r="K1816" s="73"/>
      <c r="L1816" s="73"/>
      <c r="M1816" s="73"/>
      <c r="N1816" s="73"/>
      <c r="U1816">
        <v>2020</v>
      </c>
      <c r="V1816" s="15">
        <v>43860</v>
      </c>
      <c r="W1816" t="s">
        <v>179</v>
      </c>
      <c r="X1816" t="s">
        <v>230</v>
      </c>
      <c r="Y1816" t="s">
        <v>225</v>
      </c>
      <c r="Z1816">
        <v>0</v>
      </c>
      <c r="AA1816">
        <v>0</v>
      </c>
      <c r="AB1816">
        <v>0</v>
      </c>
      <c r="AC1816">
        <v>24</v>
      </c>
      <c r="AD1816">
        <v>0</v>
      </c>
      <c r="AE1816">
        <v>0</v>
      </c>
    </row>
    <row r="1817" spans="2:31" x14ac:dyDescent="0.35">
      <c r="B1817" s="83"/>
      <c r="C1817" s="84"/>
      <c r="D1817" s="73"/>
      <c r="E1817" s="73"/>
      <c r="F1817" s="73"/>
      <c r="G1817" s="85"/>
      <c r="H1817" s="73"/>
      <c r="I1817" s="73"/>
      <c r="J1817" s="73"/>
      <c r="K1817" s="73"/>
      <c r="L1817" s="73"/>
      <c r="M1817" s="73"/>
      <c r="N1817" s="73"/>
      <c r="U1817">
        <v>2020</v>
      </c>
      <c r="V1817" s="15">
        <v>43861</v>
      </c>
      <c r="W1817" t="s">
        <v>179</v>
      </c>
      <c r="X1817" t="s">
        <v>230</v>
      </c>
      <c r="Y1817" t="s">
        <v>225</v>
      </c>
      <c r="Z1817">
        <v>0</v>
      </c>
      <c r="AA1817">
        <v>0</v>
      </c>
      <c r="AB1817">
        <v>0</v>
      </c>
      <c r="AC1817">
        <v>24</v>
      </c>
      <c r="AD1817">
        <v>0</v>
      </c>
      <c r="AE1817">
        <v>0</v>
      </c>
    </row>
    <row r="1818" spans="2:31" x14ac:dyDescent="0.35">
      <c r="B1818" s="83"/>
      <c r="C1818" s="84"/>
      <c r="D1818" s="73"/>
      <c r="E1818" s="73"/>
      <c r="F1818" s="73"/>
      <c r="G1818" s="85"/>
      <c r="H1818" s="73"/>
      <c r="I1818" s="73"/>
      <c r="J1818" s="73"/>
      <c r="K1818" s="73"/>
      <c r="L1818" s="73"/>
      <c r="M1818" s="73"/>
      <c r="N1818" s="73"/>
      <c r="U1818">
        <v>2020</v>
      </c>
      <c r="V1818" s="15">
        <v>43862</v>
      </c>
      <c r="W1818" t="s">
        <v>180</v>
      </c>
      <c r="X1818" t="s">
        <v>230</v>
      </c>
      <c r="Y1818" t="s">
        <v>225</v>
      </c>
      <c r="Z1818">
        <v>0</v>
      </c>
      <c r="AA1818">
        <v>0</v>
      </c>
      <c r="AB1818">
        <v>0</v>
      </c>
      <c r="AC1818">
        <v>24</v>
      </c>
      <c r="AD1818">
        <v>0</v>
      </c>
      <c r="AE1818">
        <v>0</v>
      </c>
    </row>
    <row r="1819" spans="2:31" x14ac:dyDescent="0.35">
      <c r="B1819" s="83"/>
      <c r="C1819" s="84"/>
      <c r="D1819" s="73"/>
      <c r="E1819" s="73"/>
      <c r="F1819" s="73"/>
      <c r="G1819" s="85"/>
      <c r="H1819" s="73"/>
      <c r="I1819" s="73"/>
      <c r="J1819" s="73"/>
      <c r="K1819" s="73"/>
      <c r="L1819" s="73"/>
      <c r="M1819" s="73"/>
      <c r="N1819" s="73"/>
      <c r="U1819">
        <v>2020</v>
      </c>
      <c r="V1819" s="15">
        <v>43863</v>
      </c>
      <c r="W1819" t="s">
        <v>180</v>
      </c>
      <c r="X1819" t="s">
        <v>230</v>
      </c>
      <c r="Y1819" t="s">
        <v>225</v>
      </c>
      <c r="Z1819">
        <v>0</v>
      </c>
      <c r="AA1819">
        <v>0</v>
      </c>
      <c r="AB1819">
        <v>0</v>
      </c>
      <c r="AC1819">
        <v>24</v>
      </c>
      <c r="AD1819">
        <v>0</v>
      </c>
      <c r="AE1819">
        <v>0</v>
      </c>
    </row>
    <row r="1820" spans="2:31" x14ac:dyDescent="0.35">
      <c r="B1820" s="83"/>
      <c r="C1820" s="84"/>
      <c r="D1820" s="73"/>
      <c r="E1820" s="73"/>
      <c r="F1820" s="73"/>
      <c r="G1820" s="85"/>
      <c r="H1820" s="73"/>
      <c r="I1820" s="73"/>
      <c r="J1820" s="73"/>
      <c r="K1820" s="73"/>
      <c r="L1820" s="73"/>
      <c r="M1820" s="73"/>
      <c r="N1820" s="73"/>
      <c r="U1820">
        <v>2020</v>
      </c>
      <c r="V1820" s="15">
        <v>43864</v>
      </c>
      <c r="W1820" t="s">
        <v>180</v>
      </c>
      <c r="X1820" t="s">
        <v>230</v>
      </c>
      <c r="Y1820" t="s">
        <v>225</v>
      </c>
      <c r="Z1820">
        <v>0</v>
      </c>
      <c r="AA1820">
        <v>0</v>
      </c>
      <c r="AB1820">
        <v>0</v>
      </c>
      <c r="AC1820">
        <v>24</v>
      </c>
      <c r="AD1820">
        <v>0</v>
      </c>
      <c r="AE1820">
        <v>0</v>
      </c>
    </row>
    <row r="1821" spans="2:31" x14ac:dyDescent="0.35">
      <c r="B1821" s="83"/>
      <c r="C1821" s="84"/>
      <c r="D1821" s="73"/>
      <c r="E1821" s="73"/>
      <c r="F1821" s="73"/>
      <c r="G1821" s="85"/>
      <c r="H1821" s="73"/>
      <c r="I1821" s="73"/>
      <c r="J1821" s="73"/>
      <c r="K1821" s="73"/>
      <c r="L1821" s="73"/>
      <c r="M1821" s="73"/>
      <c r="N1821" s="73"/>
      <c r="U1821">
        <v>2020</v>
      </c>
      <c r="V1821" s="15">
        <v>43865</v>
      </c>
      <c r="W1821" t="s">
        <v>180</v>
      </c>
      <c r="X1821" t="s">
        <v>230</v>
      </c>
      <c r="Y1821" t="s">
        <v>225</v>
      </c>
      <c r="Z1821">
        <v>0</v>
      </c>
      <c r="AA1821">
        <v>0</v>
      </c>
      <c r="AB1821">
        <v>0</v>
      </c>
      <c r="AC1821">
        <v>24</v>
      </c>
      <c r="AD1821">
        <v>0</v>
      </c>
      <c r="AE1821">
        <v>0</v>
      </c>
    </row>
    <row r="1822" spans="2:31" x14ac:dyDescent="0.35">
      <c r="B1822" s="83"/>
      <c r="C1822" s="84"/>
      <c r="D1822" s="73"/>
      <c r="E1822" s="73"/>
      <c r="F1822" s="73"/>
      <c r="G1822" s="85"/>
      <c r="H1822" s="73"/>
      <c r="I1822" s="73"/>
      <c r="J1822" s="73"/>
      <c r="K1822" s="73"/>
      <c r="L1822" s="73"/>
      <c r="M1822" s="73"/>
      <c r="N1822" s="73"/>
      <c r="U1822">
        <v>2020</v>
      </c>
      <c r="V1822" s="15">
        <v>43866</v>
      </c>
      <c r="W1822" t="s">
        <v>180</v>
      </c>
      <c r="X1822" t="s">
        <v>230</v>
      </c>
      <c r="Y1822" t="s">
        <v>225</v>
      </c>
      <c r="Z1822">
        <v>0</v>
      </c>
      <c r="AA1822">
        <v>0</v>
      </c>
      <c r="AB1822">
        <v>0</v>
      </c>
      <c r="AC1822">
        <v>24</v>
      </c>
      <c r="AD1822">
        <v>0</v>
      </c>
      <c r="AE1822">
        <v>0</v>
      </c>
    </row>
    <row r="1823" spans="2:31" x14ac:dyDescent="0.35">
      <c r="B1823" s="83"/>
      <c r="C1823" s="84"/>
      <c r="D1823" s="73"/>
      <c r="E1823" s="73"/>
      <c r="F1823" s="73"/>
      <c r="G1823" s="85"/>
      <c r="H1823" s="73"/>
      <c r="I1823" s="73"/>
      <c r="J1823" s="73"/>
      <c r="K1823" s="73"/>
      <c r="L1823" s="73"/>
      <c r="M1823" s="73"/>
      <c r="N1823" s="73"/>
      <c r="U1823">
        <v>2020</v>
      </c>
      <c r="V1823" s="15">
        <v>43867</v>
      </c>
      <c r="W1823" t="s">
        <v>180</v>
      </c>
      <c r="X1823" t="s">
        <v>230</v>
      </c>
      <c r="Y1823" t="s">
        <v>225</v>
      </c>
      <c r="Z1823">
        <v>0</v>
      </c>
      <c r="AA1823">
        <v>0</v>
      </c>
      <c r="AB1823">
        <v>0</v>
      </c>
      <c r="AC1823">
        <v>24</v>
      </c>
      <c r="AD1823">
        <v>0</v>
      </c>
      <c r="AE1823">
        <v>0</v>
      </c>
    </row>
    <row r="1824" spans="2:31" x14ac:dyDescent="0.35">
      <c r="B1824" s="83"/>
      <c r="C1824" s="84"/>
      <c r="D1824" s="73"/>
      <c r="E1824" s="73"/>
      <c r="F1824" s="73"/>
      <c r="G1824" s="85"/>
      <c r="H1824" s="73"/>
      <c r="I1824" s="73"/>
      <c r="J1824" s="73"/>
      <c r="K1824" s="73"/>
      <c r="L1824" s="73"/>
      <c r="M1824" s="73"/>
      <c r="N1824" s="73"/>
      <c r="U1824">
        <v>2020</v>
      </c>
      <c r="V1824" s="15">
        <v>43868</v>
      </c>
      <c r="W1824" t="s">
        <v>180</v>
      </c>
      <c r="X1824" t="s">
        <v>230</v>
      </c>
      <c r="Y1824" t="s">
        <v>225</v>
      </c>
      <c r="Z1824">
        <v>0</v>
      </c>
      <c r="AA1824">
        <v>0</v>
      </c>
      <c r="AB1824">
        <v>0</v>
      </c>
      <c r="AC1824">
        <v>24</v>
      </c>
      <c r="AD1824">
        <v>0</v>
      </c>
      <c r="AE1824">
        <v>0</v>
      </c>
    </row>
    <row r="1825" spans="2:31" x14ac:dyDescent="0.35">
      <c r="B1825" s="83"/>
      <c r="C1825" s="84"/>
      <c r="D1825" s="73"/>
      <c r="E1825" s="73"/>
      <c r="F1825" s="73"/>
      <c r="G1825" s="85"/>
      <c r="H1825" s="73"/>
      <c r="I1825" s="73"/>
      <c r="J1825" s="73"/>
      <c r="K1825" s="73"/>
      <c r="L1825" s="73"/>
      <c r="M1825" s="73"/>
      <c r="N1825" s="73"/>
      <c r="U1825">
        <v>2020</v>
      </c>
      <c r="V1825" s="15">
        <v>43869</v>
      </c>
      <c r="W1825" t="s">
        <v>180</v>
      </c>
      <c r="X1825" t="s">
        <v>230</v>
      </c>
      <c r="Y1825" t="s">
        <v>225</v>
      </c>
      <c r="Z1825">
        <v>0</v>
      </c>
      <c r="AA1825">
        <v>0</v>
      </c>
      <c r="AB1825">
        <v>0</v>
      </c>
      <c r="AC1825">
        <v>24</v>
      </c>
      <c r="AD1825">
        <v>0</v>
      </c>
      <c r="AE1825">
        <v>0</v>
      </c>
    </row>
    <row r="1826" spans="2:31" x14ac:dyDescent="0.35">
      <c r="B1826" s="83"/>
      <c r="C1826" s="84"/>
      <c r="D1826" s="73"/>
      <c r="E1826" s="73"/>
      <c r="F1826" s="73"/>
      <c r="G1826" s="85"/>
      <c r="H1826" s="73"/>
      <c r="I1826" s="73"/>
      <c r="J1826" s="73"/>
      <c r="K1826" s="73"/>
      <c r="L1826" s="73"/>
      <c r="M1826" s="73"/>
      <c r="N1826" s="73"/>
      <c r="U1826">
        <v>2020</v>
      </c>
      <c r="V1826" s="15">
        <v>43870</v>
      </c>
      <c r="W1826" t="s">
        <v>180</v>
      </c>
      <c r="X1826" t="s">
        <v>230</v>
      </c>
      <c r="Y1826" t="s">
        <v>225</v>
      </c>
      <c r="Z1826">
        <v>0</v>
      </c>
      <c r="AA1826">
        <v>0</v>
      </c>
      <c r="AB1826">
        <v>0</v>
      </c>
      <c r="AC1826">
        <v>24</v>
      </c>
      <c r="AD1826">
        <v>0</v>
      </c>
      <c r="AE1826">
        <v>0</v>
      </c>
    </row>
    <row r="1827" spans="2:31" x14ac:dyDescent="0.35">
      <c r="B1827" s="83"/>
      <c r="C1827" s="84"/>
      <c r="D1827" s="73"/>
      <c r="E1827" s="73"/>
      <c r="F1827" s="73"/>
      <c r="G1827" s="85"/>
      <c r="H1827" s="73"/>
      <c r="I1827" s="73"/>
      <c r="J1827" s="73"/>
      <c r="K1827" s="73"/>
      <c r="L1827" s="73"/>
      <c r="M1827" s="73"/>
      <c r="N1827" s="73"/>
      <c r="U1827">
        <v>2020</v>
      </c>
      <c r="V1827" s="15">
        <v>43871</v>
      </c>
      <c r="W1827" t="s">
        <v>180</v>
      </c>
      <c r="X1827" t="s">
        <v>230</v>
      </c>
      <c r="Y1827" t="s">
        <v>225</v>
      </c>
      <c r="Z1827">
        <v>0</v>
      </c>
      <c r="AA1827">
        <v>0</v>
      </c>
      <c r="AB1827">
        <v>0</v>
      </c>
      <c r="AC1827">
        <v>24</v>
      </c>
      <c r="AD1827">
        <v>0</v>
      </c>
      <c r="AE1827">
        <v>0</v>
      </c>
    </row>
    <row r="1828" spans="2:31" x14ac:dyDescent="0.35">
      <c r="B1828" s="83"/>
      <c r="C1828" s="84"/>
      <c r="D1828" s="73"/>
      <c r="E1828" s="73"/>
      <c r="F1828" s="73"/>
      <c r="G1828" s="85"/>
      <c r="H1828" s="73"/>
      <c r="I1828" s="73"/>
      <c r="J1828" s="73"/>
      <c r="K1828" s="73"/>
      <c r="L1828" s="73"/>
      <c r="M1828" s="73"/>
      <c r="N1828" s="73"/>
      <c r="U1828">
        <v>2020</v>
      </c>
      <c r="V1828" s="15">
        <v>43872</v>
      </c>
      <c r="W1828" t="s">
        <v>180</v>
      </c>
      <c r="X1828" t="s">
        <v>230</v>
      </c>
      <c r="Y1828" t="s">
        <v>225</v>
      </c>
      <c r="Z1828">
        <v>0</v>
      </c>
      <c r="AA1828">
        <v>0</v>
      </c>
      <c r="AB1828">
        <v>0</v>
      </c>
      <c r="AC1828">
        <v>24</v>
      </c>
      <c r="AD1828">
        <v>0</v>
      </c>
      <c r="AE1828">
        <v>0</v>
      </c>
    </row>
    <row r="1829" spans="2:31" x14ac:dyDescent="0.35">
      <c r="B1829" s="83"/>
      <c r="C1829" s="84"/>
      <c r="D1829" s="73"/>
      <c r="E1829" s="73"/>
      <c r="F1829" s="73"/>
      <c r="G1829" s="85"/>
      <c r="H1829" s="73"/>
      <c r="I1829" s="73"/>
      <c r="J1829" s="73"/>
      <c r="K1829" s="73"/>
      <c r="L1829" s="73"/>
      <c r="M1829" s="73"/>
      <c r="N1829" s="73"/>
      <c r="U1829">
        <v>2020</v>
      </c>
      <c r="V1829" s="15">
        <v>43873</v>
      </c>
      <c r="W1829" t="s">
        <v>180</v>
      </c>
      <c r="X1829" t="s">
        <v>230</v>
      </c>
      <c r="Y1829" t="s">
        <v>225</v>
      </c>
      <c r="Z1829">
        <v>0</v>
      </c>
      <c r="AA1829">
        <v>0</v>
      </c>
      <c r="AB1829">
        <v>0</v>
      </c>
      <c r="AC1829">
        <v>24</v>
      </c>
      <c r="AD1829">
        <v>0</v>
      </c>
      <c r="AE1829">
        <v>0</v>
      </c>
    </row>
    <row r="1830" spans="2:31" x14ac:dyDescent="0.35">
      <c r="B1830" s="83"/>
      <c r="C1830" s="84"/>
      <c r="D1830" s="73"/>
      <c r="E1830" s="73"/>
      <c r="F1830" s="73"/>
      <c r="G1830" s="85"/>
      <c r="H1830" s="73"/>
      <c r="I1830" s="73"/>
      <c r="J1830" s="73"/>
      <c r="K1830" s="73"/>
      <c r="L1830" s="73"/>
      <c r="M1830" s="73"/>
      <c r="N1830" s="73"/>
      <c r="U1830">
        <v>2020</v>
      </c>
      <c r="V1830" s="15">
        <v>43874</v>
      </c>
      <c r="W1830" t="s">
        <v>180</v>
      </c>
      <c r="X1830" t="s">
        <v>230</v>
      </c>
      <c r="Y1830" t="s">
        <v>225</v>
      </c>
      <c r="Z1830">
        <v>0</v>
      </c>
      <c r="AA1830">
        <v>0</v>
      </c>
      <c r="AB1830">
        <v>0</v>
      </c>
      <c r="AC1830">
        <v>24</v>
      </c>
      <c r="AD1830">
        <v>0</v>
      </c>
      <c r="AE1830">
        <v>0</v>
      </c>
    </row>
    <row r="1831" spans="2:31" x14ac:dyDescent="0.35">
      <c r="B1831" s="83"/>
      <c r="C1831" s="84"/>
      <c r="D1831" s="73"/>
      <c r="E1831" s="73"/>
      <c r="F1831" s="73"/>
      <c r="G1831" s="85"/>
      <c r="H1831" s="73"/>
      <c r="I1831" s="73"/>
      <c r="J1831" s="73"/>
      <c r="K1831" s="73"/>
      <c r="L1831" s="73"/>
      <c r="M1831" s="73"/>
      <c r="N1831" s="73"/>
      <c r="U1831">
        <v>2020</v>
      </c>
      <c r="V1831" s="15">
        <v>43875</v>
      </c>
      <c r="W1831" t="s">
        <v>180</v>
      </c>
      <c r="X1831" t="s">
        <v>230</v>
      </c>
      <c r="Y1831" t="s">
        <v>225</v>
      </c>
      <c r="Z1831">
        <v>0</v>
      </c>
      <c r="AA1831">
        <v>0</v>
      </c>
      <c r="AB1831">
        <v>0</v>
      </c>
      <c r="AC1831">
        <v>24</v>
      </c>
      <c r="AD1831">
        <v>0</v>
      </c>
      <c r="AE1831">
        <v>0</v>
      </c>
    </row>
    <row r="1832" spans="2:31" x14ac:dyDescent="0.35">
      <c r="B1832" s="83"/>
      <c r="C1832" s="84"/>
      <c r="D1832" s="73"/>
      <c r="E1832" s="73"/>
      <c r="F1832" s="73"/>
      <c r="G1832" s="85"/>
      <c r="H1832" s="73"/>
      <c r="I1832" s="73"/>
      <c r="J1832" s="73"/>
      <c r="K1832" s="73"/>
      <c r="L1832" s="73"/>
      <c r="M1832" s="73"/>
      <c r="N1832" s="73"/>
      <c r="U1832">
        <v>2020</v>
      </c>
      <c r="V1832" s="15">
        <v>43876</v>
      </c>
      <c r="W1832" t="s">
        <v>180</v>
      </c>
      <c r="X1832" t="s">
        <v>230</v>
      </c>
      <c r="Y1832" t="s">
        <v>225</v>
      </c>
      <c r="Z1832">
        <v>0</v>
      </c>
      <c r="AA1832">
        <v>0</v>
      </c>
      <c r="AB1832">
        <v>0</v>
      </c>
      <c r="AC1832">
        <v>24</v>
      </c>
      <c r="AD1832">
        <v>0</v>
      </c>
      <c r="AE1832">
        <v>0</v>
      </c>
    </row>
    <row r="1833" spans="2:31" x14ac:dyDescent="0.35">
      <c r="B1833" s="83"/>
      <c r="C1833" s="84"/>
      <c r="D1833" s="73"/>
      <c r="E1833" s="73"/>
      <c r="F1833" s="73"/>
      <c r="G1833" s="85"/>
      <c r="H1833" s="73"/>
      <c r="I1833" s="73"/>
      <c r="J1833" s="73"/>
      <c r="K1833" s="73"/>
      <c r="L1833" s="73"/>
      <c r="M1833" s="73"/>
      <c r="N1833" s="73"/>
      <c r="U1833">
        <v>2020</v>
      </c>
      <c r="V1833" s="15">
        <v>43877</v>
      </c>
      <c r="W1833" t="s">
        <v>180</v>
      </c>
      <c r="X1833" t="s">
        <v>230</v>
      </c>
      <c r="Y1833" t="s">
        <v>225</v>
      </c>
      <c r="Z1833">
        <v>0</v>
      </c>
      <c r="AA1833">
        <v>0</v>
      </c>
      <c r="AB1833">
        <v>0</v>
      </c>
      <c r="AC1833">
        <v>24</v>
      </c>
      <c r="AD1833">
        <v>0</v>
      </c>
      <c r="AE1833">
        <v>0</v>
      </c>
    </row>
    <row r="1834" spans="2:31" x14ac:dyDescent="0.35">
      <c r="B1834" s="83"/>
      <c r="C1834" s="84"/>
      <c r="D1834" s="73"/>
      <c r="E1834" s="73"/>
      <c r="F1834" s="73"/>
      <c r="G1834" s="85"/>
      <c r="H1834" s="73"/>
      <c r="I1834" s="73"/>
      <c r="J1834" s="73"/>
      <c r="K1834" s="73"/>
      <c r="L1834" s="73"/>
      <c r="M1834" s="73"/>
      <c r="N1834" s="73"/>
      <c r="U1834">
        <v>2020</v>
      </c>
      <c r="V1834" s="15">
        <v>43878</v>
      </c>
      <c r="W1834" t="s">
        <v>180</v>
      </c>
      <c r="X1834" t="s">
        <v>230</v>
      </c>
      <c r="Y1834" t="s">
        <v>225</v>
      </c>
      <c r="Z1834">
        <v>0</v>
      </c>
      <c r="AA1834">
        <v>0</v>
      </c>
      <c r="AB1834">
        <v>0</v>
      </c>
      <c r="AC1834">
        <v>24</v>
      </c>
      <c r="AD1834">
        <v>0</v>
      </c>
      <c r="AE1834">
        <v>0</v>
      </c>
    </row>
    <row r="1835" spans="2:31" x14ac:dyDescent="0.35">
      <c r="B1835" s="83"/>
      <c r="C1835" s="84"/>
      <c r="D1835" s="73"/>
      <c r="E1835" s="73"/>
      <c r="F1835" s="73"/>
      <c r="G1835" s="85"/>
      <c r="H1835" s="73"/>
      <c r="I1835" s="73"/>
      <c r="J1835" s="73"/>
      <c r="K1835" s="73"/>
      <c r="L1835" s="73"/>
      <c r="M1835" s="73"/>
      <c r="N1835" s="73"/>
      <c r="U1835">
        <v>2020</v>
      </c>
      <c r="V1835" s="15">
        <v>43879</v>
      </c>
      <c r="W1835" t="s">
        <v>180</v>
      </c>
      <c r="X1835" t="s">
        <v>230</v>
      </c>
      <c r="Y1835" t="s">
        <v>225</v>
      </c>
      <c r="Z1835">
        <v>0</v>
      </c>
      <c r="AA1835">
        <v>0</v>
      </c>
      <c r="AB1835">
        <v>0</v>
      </c>
      <c r="AC1835">
        <v>24</v>
      </c>
      <c r="AD1835">
        <v>0</v>
      </c>
      <c r="AE1835">
        <v>0</v>
      </c>
    </row>
    <row r="1836" spans="2:31" x14ac:dyDescent="0.35">
      <c r="B1836" s="83"/>
      <c r="C1836" s="84"/>
      <c r="D1836" s="73"/>
      <c r="E1836" s="73"/>
      <c r="F1836" s="73"/>
      <c r="G1836" s="85"/>
      <c r="H1836" s="73"/>
      <c r="I1836" s="73"/>
      <c r="J1836" s="73"/>
      <c r="K1836" s="73"/>
      <c r="L1836" s="73"/>
      <c r="M1836" s="73"/>
      <c r="N1836" s="73"/>
      <c r="U1836">
        <v>2020</v>
      </c>
      <c r="V1836" s="15">
        <v>43880</v>
      </c>
      <c r="W1836" t="s">
        <v>180</v>
      </c>
      <c r="X1836" t="s">
        <v>230</v>
      </c>
      <c r="Y1836" t="s">
        <v>225</v>
      </c>
      <c r="Z1836">
        <v>0</v>
      </c>
      <c r="AA1836">
        <v>0</v>
      </c>
      <c r="AB1836">
        <v>0</v>
      </c>
      <c r="AC1836">
        <v>24</v>
      </c>
      <c r="AD1836">
        <v>0</v>
      </c>
      <c r="AE1836">
        <v>0</v>
      </c>
    </row>
    <row r="1837" spans="2:31" x14ac:dyDescent="0.35">
      <c r="B1837" s="83"/>
      <c r="C1837" s="84"/>
      <c r="D1837" s="73"/>
      <c r="E1837" s="73"/>
      <c r="F1837" s="73"/>
      <c r="G1837" s="85"/>
      <c r="H1837" s="73"/>
      <c r="I1837" s="73"/>
      <c r="J1837" s="73"/>
      <c r="K1837" s="73"/>
      <c r="L1837" s="73"/>
      <c r="M1837" s="73"/>
      <c r="N1837" s="73"/>
      <c r="U1837">
        <v>2020</v>
      </c>
      <c r="V1837" s="15">
        <v>43881</v>
      </c>
      <c r="W1837" t="s">
        <v>180</v>
      </c>
      <c r="X1837" t="s">
        <v>230</v>
      </c>
      <c r="Y1837" t="s">
        <v>225</v>
      </c>
      <c r="Z1837">
        <v>0</v>
      </c>
      <c r="AA1837">
        <v>0</v>
      </c>
      <c r="AB1837">
        <v>0</v>
      </c>
      <c r="AC1837">
        <v>24</v>
      </c>
      <c r="AD1837">
        <v>0</v>
      </c>
      <c r="AE1837">
        <v>0</v>
      </c>
    </row>
    <row r="1838" spans="2:31" x14ac:dyDescent="0.35">
      <c r="B1838" s="83"/>
      <c r="C1838" s="84"/>
      <c r="D1838" s="73"/>
      <c r="E1838" s="73"/>
      <c r="F1838" s="73"/>
      <c r="G1838" s="85"/>
      <c r="H1838" s="73"/>
      <c r="I1838" s="73"/>
      <c r="J1838" s="73"/>
      <c r="K1838" s="73"/>
      <c r="L1838" s="73"/>
      <c r="M1838" s="73"/>
      <c r="N1838" s="73"/>
      <c r="U1838">
        <v>2020</v>
      </c>
      <c r="V1838" s="15">
        <v>43882</v>
      </c>
      <c r="W1838" t="s">
        <v>180</v>
      </c>
      <c r="X1838" t="s">
        <v>230</v>
      </c>
      <c r="Y1838" t="s">
        <v>225</v>
      </c>
      <c r="Z1838">
        <v>0</v>
      </c>
      <c r="AA1838">
        <v>0</v>
      </c>
      <c r="AB1838">
        <v>0</v>
      </c>
      <c r="AC1838">
        <v>24</v>
      </c>
      <c r="AD1838">
        <v>0</v>
      </c>
      <c r="AE1838">
        <v>0</v>
      </c>
    </row>
    <row r="1839" spans="2:31" x14ac:dyDescent="0.35">
      <c r="B1839" s="83"/>
      <c r="C1839" s="84"/>
      <c r="D1839" s="73"/>
      <c r="E1839" s="73"/>
      <c r="F1839" s="73"/>
      <c r="G1839" s="85"/>
      <c r="H1839" s="73"/>
      <c r="I1839" s="73"/>
      <c r="J1839" s="73"/>
      <c r="K1839" s="73"/>
      <c r="L1839" s="73"/>
      <c r="M1839" s="73"/>
      <c r="N1839" s="73"/>
      <c r="U1839">
        <v>2020</v>
      </c>
      <c r="V1839" s="15">
        <v>43883</v>
      </c>
      <c r="W1839" t="s">
        <v>180</v>
      </c>
      <c r="X1839" t="s">
        <v>230</v>
      </c>
      <c r="Y1839" t="s">
        <v>225</v>
      </c>
      <c r="Z1839">
        <v>0</v>
      </c>
      <c r="AA1839">
        <v>0</v>
      </c>
      <c r="AB1839">
        <v>0</v>
      </c>
      <c r="AC1839">
        <v>24</v>
      </c>
      <c r="AD1839">
        <v>0</v>
      </c>
      <c r="AE1839">
        <v>0</v>
      </c>
    </row>
    <row r="1840" spans="2:31" x14ac:dyDescent="0.35">
      <c r="B1840" s="83"/>
      <c r="C1840" s="84"/>
      <c r="D1840" s="73"/>
      <c r="E1840" s="73"/>
      <c r="F1840" s="73"/>
      <c r="G1840" s="85"/>
      <c r="H1840" s="73"/>
      <c r="I1840" s="73"/>
      <c r="J1840" s="73"/>
      <c r="K1840" s="73"/>
      <c r="L1840" s="73"/>
      <c r="M1840" s="73"/>
      <c r="N1840" s="73"/>
      <c r="U1840">
        <v>2020</v>
      </c>
      <c r="V1840" s="15">
        <v>43884</v>
      </c>
      <c r="W1840" t="s">
        <v>180</v>
      </c>
      <c r="X1840" t="s">
        <v>230</v>
      </c>
      <c r="Y1840" t="s">
        <v>225</v>
      </c>
      <c r="Z1840">
        <v>0</v>
      </c>
      <c r="AA1840">
        <v>0</v>
      </c>
      <c r="AB1840">
        <v>0</v>
      </c>
      <c r="AC1840">
        <v>24</v>
      </c>
      <c r="AD1840">
        <v>0</v>
      </c>
      <c r="AE1840">
        <v>0</v>
      </c>
    </row>
    <row r="1841" spans="2:31" x14ac:dyDescent="0.35">
      <c r="B1841" s="83"/>
      <c r="C1841" s="84"/>
      <c r="D1841" s="73"/>
      <c r="E1841" s="73"/>
      <c r="F1841" s="73"/>
      <c r="G1841" s="85"/>
      <c r="H1841" s="73"/>
      <c r="I1841" s="73"/>
      <c r="J1841" s="73"/>
      <c r="K1841" s="73"/>
      <c r="L1841" s="73"/>
      <c r="M1841" s="73"/>
      <c r="N1841" s="73"/>
      <c r="U1841">
        <v>2020</v>
      </c>
      <c r="V1841" s="15">
        <v>43885</v>
      </c>
      <c r="W1841" t="s">
        <v>180</v>
      </c>
      <c r="X1841" t="s">
        <v>230</v>
      </c>
      <c r="Y1841" t="s">
        <v>225</v>
      </c>
      <c r="Z1841">
        <v>0</v>
      </c>
      <c r="AA1841">
        <v>0</v>
      </c>
      <c r="AB1841">
        <v>0</v>
      </c>
      <c r="AC1841">
        <v>24</v>
      </c>
      <c r="AD1841">
        <v>0</v>
      </c>
      <c r="AE1841">
        <v>0</v>
      </c>
    </row>
    <row r="1842" spans="2:31" x14ac:dyDescent="0.35">
      <c r="B1842" s="83"/>
      <c r="C1842" s="84"/>
      <c r="D1842" s="73"/>
      <c r="E1842" s="73"/>
      <c r="F1842" s="73"/>
      <c r="G1842" s="85"/>
      <c r="H1842" s="73"/>
      <c r="I1842" s="73"/>
      <c r="J1842" s="73"/>
      <c r="K1842" s="73"/>
      <c r="L1842" s="73"/>
      <c r="M1842" s="73"/>
      <c r="N1842" s="73"/>
      <c r="U1842">
        <v>2020</v>
      </c>
      <c r="V1842" s="15">
        <v>43886</v>
      </c>
      <c r="W1842" t="s">
        <v>180</v>
      </c>
      <c r="X1842" t="s">
        <v>230</v>
      </c>
      <c r="Y1842" t="s">
        <v>225</v>
      </c>
      <c r="Z1842">
        <v>0</v>
      </c>
      <c r="AA1842">
        <v>0</v>
      </c>
      <c r="AB1842">
        <v>0</v>
      </c>
      <c r="AC1842">
        <v>24</v>
      </c>
      <c r="AD1842">
        <v>0</v>
      </c>
      <c r="AE1842">
        <v>0</v>
      </c>
    </row>
    <row r="1843" spans="2:31" x14ac:dyDescent="0.35">
      <c r="B1843" s="83"/>
      <c r="C1843" s="84"/>
      <c r="D1843" s="73"/>
      <c r="E1843" s="73"/>
      <c r="F1843" s="73"/>
      <c r="G1843" s="85"/>
      <c r="H1843" s="73"/>
      <c r="I1843" s="73"/>
      <c r="J1843" s="73"/>
      <c r="K1843" s="73"/>
      <c r="L1843" s="73"/>
      <c r="M1843" s="73"/>
      <c r="N1843" s="73"/>
      <c r="U1843">
        <v>2020</v>
      </c>
      <c r="V1843" s="15">
        <v>43887</v>
      </c>
      <c r="W1843" t="s">
        <v>180</v>
      </c>
      <c r="X1843" t="s">
        <v>230</v>
      </c>
      <c r="Y1843" t="s">
        <v>225</v>
      </c>
      <c r="Z1843">
        <v>0</v>
      </c>
      <c r="AA1843">
        <v>0</v>
      </c>
      <c r="AB1843">
        <v>0</v>
      </c>
      <c r="AC1843">
        <v>24</v>
      </c>
      <c r="AD1843">
        <v>0</v>
      </c>
      <c r="AE1843">
        <v>0</v>
      </c>
    </row>
    <row r="1844" spans="2:31" x14ac:dyDescent="0.35">
      <c r="B1844" s="83"/>
      <c r="C1844" s="84"/>
      <c r="D1844" s="73"/>
      <c r="E1844" s="73"/>
      <c r="F1844" s="73"/>
      <c r="G1844" s="85"/>
      <c r="H1844" s="73"/>
      <c r="I1844" s="73"/>
      <c r="J1844" s="73"/>
      <c r="K1844" s="73"/>
      <c r="L1844" s="73"/>
      <c r="M1844" s="73"/>
      <c r="N1844" s="73"/>
      <c r="U1844">
        <v>2020</v>
      </c>
      <c r="V1844" s="15">
        <v>43888</v>
      </c>
      <c r="W1844" t="s">
        <v>180</v>
      </c>
      <c r="X1844" t="s">
        <v>230</v>
      </c>
      <c r="Y1844" t="s">
        <v>225</v>
      </c>
      <c r="Z1844">
        <v>0</v>
      </c>
      <c r="AA1844">
        <v>0</v>
      </c>
      <c r="AB1844">
        <v>0</v>
      </c>
      <c r="AC1844">
        <v>24</v>
      </c>
      <c r="AD1844">
        <v>0</v>
      </c>
      <c r="AE1844">
        <v>0</v>
      </c>
    </row>
    <row r="1845" spans="2:31" x14ac:dyDescent="0.35">
      <c r="B1845" s="83"/>
      <c r="C1845" s="84"/>
      <c r="D1845" s="73"/>
      <c r="E1845" s="73"/>
      <c r="F1845" s="73"/>
      <c r="G1845" s="85"/>
      <c r="H1845" s="73"/>
      <c r="I1845" s="73"/>
      <c r="J1845" s="73"/>
      <c r="K1845" s="73"/>
      <c r="L1845" s="73"/>
      <c r="M1845" s="73"/>
      <c r="N1845" s="73"/>
      <c r="U1845">
        <v>2020</v>
      </c>
      <c r="V1845" s="15">
        <v>43889</v>
      </c>
      <c r="W1845" t="s">
        <v>180</v>
      </c>
      <c r="X1845" t="s">
        <v>230</v>
      </c>
      <c r="Y1845" t="s">
        <v>225</v>
      </c>
      <c r="Z1845">
        <v>0</v>
      </c>
      <c r="AA1845">
        <v>0</v>
      </c>
      <c r="AB1845">
        <v>0</v>
      </c>
      <c r="AC1845">
        <v>24</v>
      </c>
      <c r="AD1845">
        <v>0</v>
      </c>
      <c r="AE1845">
        <v>0</v>
      </c>
    </row>
    <row r="1846" spans="2:31" x14ac:dyDescent="0.35">
      <c r="B1846" s="83"/>
      <c r="C1846" s="84"/>
      <c r="D1846" s="73"/>
      <c r="E1846" s="73"/>
      <c r="F1846" s="73"/>
      <c r="G1846" s="85"/>
      <c r="H1846" s="73"/>
      <c r="I1846" s="73"/>
      <c r="J1846" s="73"/>
      <c r="K1846" s="73"/>
      <c r="L1846" s="73"/>
      <c r="M1846" s="73"/>
      <c r="N1846" s="73"/>
      <c r="U1846">
        <v>2020</v>
      </c>
      <c r="V1846" s="15">
        <v>43890</v>
      </c>
      <c r="W1846" t="s">
        <v>180</v>
      </c>
      <c r="X1846" t="s">
        <v>230</v>
      </c>
      <c r="Y1846" t="s">
        <v>225</v>
      </c>
      <c r="Z1846">
        <v>0</v>
      </c>
      <c r="AA1846">
        <v>0</v>
      </c>
      <c r="AB1846">
        <v>0</v>
      </c>
      <c r="AC1846">
        <v>24</v>
      </c>
      <c r="AD1846">
        <v>0</v>
      </c>
      <c r="AE1846">
        <v>0</v>
      </c>
    </row>
    <row r="1847" spans="2:31" x14ac:dyDescent="0.35">
      <c r="B1847" s="83"/>
      <c r="C1847" s="84"/>
      <c r="D1847" s="73"/>
      <c r="E1847" s="73"/>
      <c r="F1847" s="73"/>
      <c r="G1847" s="85"/>
      <c r="H1847" s="73"/>
      <c r="I1847" s="73"/>
      <c r="J1847" s="73"/>
      <c r="K1847" s="73"/>
      <c r="L1847" s="73"/>
      <c r="M1847" s="73"/>
      <c r="N1847" s="73"/>
      <c r="U1847">
        <v>2020</v>
      </c>
      <c r="V1847" s="15">
        <v>43891</v>
      </c>
      <c r="W1847" t="s">
        <v>181</v>
      </c>
      <c r="X1847" t="s">
        <v>230</v>
      </c>
      <c r="Y1847" t="s">
        <v>225</v>
      </c>
      <c r="Z1847">
        <v>0</v>
      </c>
      <c r="AA1847">
        <v>0</v>
      </c>
      <c r="AB1847">
        <v>0</v>
      </c>
      <c r="AC1847">
        <v>24</v>
      </c>
      <c r="AD1847">
        <v>0</v>
      </c>
      <c r="AE1847">
        <v>0</v>
      </c>
    </row>
    <row r="1848" spans="2:31" x14ac:dyDescent="0.35">
      <c r="B1848" s="83"/>
      <c r="C1848" s="84"/>
      <c r="D1848" s="73"/>
      <c r="E1848" s="73"/>
      <c r="F1848" s="73"/>
      <c r="G1848" s="85"/>
      <c r="H1848" s="73"/>
      <c r="I1848" s="73"/>
      <c r="J1848" s="73"/>
      <c r="K1848" s="73"/>
      <c r="L1848" s="73"/>
      <c r="M1848" s="73"/>
      <c r="N1848" s="73"/>
      <c r="U1848">
        <v>2020</v>
      </c>
      <c r="V1848" s="15">
        <v>43892</v>
      </c>
      <c r="W1848" t="s">
        <v>181</v>
      </c>
      <c r="X1848" t="s">
        <v>230</v>
      </c>
      <c r="Y1848" t="s">
        <v>225</v>
      </c>
      <c r="Z1848">
        <v>0</v>
      </c>
      <c r="AA1848">
        <v>0</v>
      </c>
      <c r="AB1848">
        <v>0</v>
      </c>
      <c r="AC1848">
        <v>24</v>
      </c>
      <c r="AD1848">
        <v>0</v>
      </c>
      <c r="AE1848">
        <v>0</v>
      </c>
    </row>
    <row r="1849" spans="2:31" x14ac:dyDescent="0.35">
      <c r="B1849" s="83"/>
      <c r="C1849" s="84"/>
      <c r="D1849" s="73"/>
      <c r="E1849" s="73"/>
      <c r="F1849" s="73"/>
      <c r="G1849" s="85"/>
      <c r="H1849" s="73"/>
      <c r="I1849" s="73"/>
      <c r="J1849" s="73"/>
      <c r="K1849" s="73"/>
      <c r="L1849" s="73"/>
      <c r="M1849" s="73"/>
      <c r="N1849" s="73"/>
      <c r="U1849">
        <v>2020</v>
      </c>
      <c r="V1849" s="15">
        <v>43893</v>
      </c>
      <c r="W1849" t="s">
        <v>181</v>
      </c>
      <c r="X1849" t="s">
        <v>230</v>
      </c>
      <c r="Y1849" t="s">
        <v>225</v>
      </c>
      <c r="Z1849">
        <v>0</v>
      </c>
      <c r="AA1849">
        <v>0</v>
      </c>
      <c r="AB1849">
        <v>0</v>
      </c>
      <c r="AC1849">
        <v>24</v>
      </c>
      <c r="AD1849">
        <v>0</v>
      </c>
      <c r="AE1849">
        <v>0</v>
      </c>
    </row>
    <row r="1850" spans="2:31" x14ac:dyDescent="0.35">
      <c r="B1850" s="83"/>
      <c r="C1850" s="84"/>
      <c r="D1850" s="73"/>
      <c r="E1850" s="73"/>
      <c r="F1850" s="73"/>
      <c r="G1850" s="85"/>
      <c r="H1850" s="73"/>
      <c r="I1850" s="73"/>
      <c r="J1850" s="73"/>
      <c r="K1850" s="73"/>
      <c r="L1850" s="73"/>
      <c r="M1850" s="73"/>
      <c r="N1850" s="73"/>
      <c r="U1850">
        <v>2020</v>
      </c>
      <c r="V1850" s="15">
        <v>43894</v>
      </c>
      <c r="W1850" t="s">
        <v>181</v>
      </c>
      <c r="X1850" t="s">
        <v>230</v>
      </c>
      <c r="Y1850" t="s">
        <v>225</v>
      </c>
      <c r="Z1850">
        <v>0</v>
      </c>
      <c r="AA1850">
        <v>0</v>
      </c>
      <c r="AB1850">
        <v>0</v>
      </c>
      <c r="AC1850">
        <v>24</v>
      </c>
      <c r="AD1850">
        <v>0</v>
      </c>
      <c r="AE1850">
        <v>0</v>
      </c>
    </row>
    <row r="1851" spans="2:31" x14ac:dyDescent="0.35">
      <c r="B1851" s="83"/>
      <c r="C1851" s="84"/>
      <c r="D1851" s="73"/>
      <c r="E1851" s="73"/>
      <c r="F1851" s="73"/>
      <c r="G1851" s="85"/>
      <c r="H1851" s="73"/>
      <c r="I1851" s="73"/>
      <c r="J1851" s="73"/>
      <c r="K1851" s="73"/>
      <c r="L1851" s="73"/>
      <c r="M1851" s="73"/>
      <c r="N1851" s="73"/>
      <c r="U1851">
        <v>2020</v>
      </c>
      <c r="V1851" s="15">
        <v>43895</v>
      </c>
      <c r="W1851" t="s">
        <v>181</v>
      </c>
      <c r="X1851" t="s">
        <v>230</v>
      </c>
      <c r="Y1851" t="s">
        <v>225</v>
      </c>
      <c r="Z1851">
        <v>0</v>
      </c>
      <c r="AA1851">
        <v>0</v>
      </c>
      <c r="AB1851">
        <v>0</v>
      </c>
      <c r="AC1851">
        <v>24</v>
      </c>
      <c r="AD1851">
        <v>0</v>
      </c>
      <c r="AE1851">
        <v>0</v>
      </c>
    </row>
    <row r="1852" spans="2:31" x14ac:dyDescent="0.35">
      <c r="B1852" s="83"/>
      <c r="C1852" s="84"/>
      <c r="D1852" s="73"/>
      <c r="E1852" s="73"/>
      <c r="F1852" s="73"/>
      <c r="G1852" s="85"/>
      <c r="H1852" s="73"/>
      <c r="I1852" s="73"/>
      <c r="J1852" s="73"/>
      <c r="K1852" s="73"/>
      <c r="L1852" s="73"/>
      <c r="M1852" s="73"/>
      <c r="N1852" s="73"/>
      <c r="U1852">
        <v>2020</v>
      </c>
      <c r="V1852" s="15">
        <v>43896</v>
      </c>
      <c r="W1852" t="s">
        <v>181</v>
      </c>
      <c r="X1852" t="s">
        <v>230</v>
      </c>
      <c r="Y1852" t="s">
        <v>225</v>
      </c>
      <c r="Z1852">
        <v>0</v>
      </c>
      <c r="AA1852">
        <v>0</v>
      </c>
      <c r="AB1852">
        <v>0</v>
      </c>
      <c r="AC1852">
        <v>24</v>
      </c>
      <c r="AD1852">
        <v>0</v>
      </c>
      <c r="AE1852">
        <v>0</v>
      </c>
    </row>
    <row r="1853" spans="2:31" x14ac:dyDescent="0.35">
      <c r="B1853" s="83"/>
      <c r="C1853" s="84"/>
      <c r="D1853" s="73"/>
      <c r="E1853" s="73"/>
      <c r="F1853" s="73"/>
      <c r="G1853" s="85"/>
      <c r="H1853" s="73"/>
      <c r="I1853" s="73"/>
      <c r="J1853" s="73"/>
      <c r="K1853" s="73"/>
      <c r="L1853" s="73"/>
      <c r="M1853" s="73"/>
      <c r="N1853" s="73"/>
      <c r="U1853">
        <v>2020</v>
      </c>
      <c r="V1853" s="15">
        <v>43897</v>
      </c>
      <c r="W1853" t="s">
        <v>181</v>
      </c>
      <c r="X1853" t="s">
        <v>230</v>
      </c>
      <c r="Y1853" t="s">
        <v>225</v>
      </c>
      <c r="Z1853">
        <v>0</v>
      </c>
      <c r="AA1853">
        <v>0</v>
      </c>
      <c r="AB1853">
        <v>0</v>
      </c>
      <c r="AC1853">
        <v>24</v>
      </c>
      <c r="AD1853">
        <v>0</v>
      </c>
      <c r="AE1853">
        <v>0</v>
      </c>
    </row>
    <row r="1854" spans="2:31" x14ac:dyDescent="0.35">
      <c r="B1854" s="83"/>
      <c r="C1854" s="84"/>
      <c r="D1854" s="73"/>
      <c r="E1854" s="73"/>
      <c r="F1854" s="73"/>
      <c r="G1854" s="85"/>
      <c r="H1854" s="73"/>
      <c r="I1854" s="73"/>
      <c r="J1854" s="73"/>
      <c r="K1854" s="73"/>
      <c r="L1854" s="73"/>
      <c r="M1854" s="73"/>
      <c r="N1854" s="73"/>
      <c r="U1854">
        <v>2020</v>
      </c>
      <c r="V1854" s="15">
        <v>43898</v>
      </c>
      <c r="W1854" t="s">
        <v>181</v>
      </c>
      <c r="X1854" t="s">
        <v>230</v>
      </c>
      <c r="Y1854" t="s">
        <v>225</v>
      </c>
      <c r="Z1854">
        <v>0</v>
      </c>
      <c r="AA1854">
        <v>0</v>
      </c>
      <c r="AB1854">
        <v>0</v>
      </c>
      <c r="AC1854">
        <v>23</v>
      </c>
      <c r="AD1854">
        <v>0</v>
      </c>
      <c r="AE1854">
        <v>0</v>
      </c>
    </row>
    <row r="1855" spans="2:31" x14ac:dyDescent="0.35">
      <c r="B1855" s="83"/>
      <c r="C1855" s="84"/>
      <c r="D1855" s="73"/>
      <c r="E1855" s="73"/>
      <c r="F1855" s="73"/>
      <c r="G1855" s="85"/>
      <c r="H1855" s="73"/>
      <c r="I1855" s="73"/>
      <c r="J1855" s="73"/>
      <c r="K1855" s="73"/>
      <c r="L1855" s="73"/>
      <c r="M1855" s="73"/>
      <c r="N1855" s="73"/>
      <c r="U1855">
        <v>2020</v>
      </c>
      <c r="V1855" s="15">
        <v>43899</v>
      </c>
      <c r="W1855" t="s">
        <v>181</v>
      </c>
      <c r="X1855" t="s">
        <v>230</v>
      </c>
      <c r="Y1855" t="s">
        <v>225</v>
      </c>
      <c r="Z1855">
        <v>0</v>
      </c>
      <c r="AA1855">
        <v>0</v>
      </c>
      <c r="AB1855">
        <v>0</v>
      </c>
      <c r="AC1855">
        <v>24</v>
      </c>
      <c r="AD1855">
        <v>0</v>
      </c>
      <c r="AE1855">
        <v>0</v>
      </c>
    </row>
    <row r="1856" spans="2:31" x14ac:dyDescent="0.35">
      <c r="B1856" s="83"/>
      <c r="C1856" s="84"/>
      <c r="D1856" s="73"/>
      <c r="E1856" s="73"/>
      <c r="F1856" s="73"/>
      <c r="G1856" s="85"/>
      <c r="H1856" s="73"/>
      <c r="I1856" s="73"/>
      <c r="J1856" s="73"/>
      <c r="K1856" s="73"/>
      <c r="L1856" s="73"/>
      <c r="M1856" s="73"/>
      <c r="N1856" s="73"/>
      <c r="U1856">
        <v>2020</v>
      </c>
      <c r="V1856" s="15">
        <v>43900</v>
      </c>
      <c r="W1856" t="s">
        <v>181</v>
      </c>
      <c r="X1856" t="s">
        <v>230</v>
      </c>
      <c r="Y1856" t="s">
        <v>225</v>
      </c>
      <c r="Z1856">
        <v>0</v>
      </c>
      <c r="AA1856">
        <v>0</v>
      </c>
      <c r="AB1856">
        <v>0</v>
      </c>
      <c r="AC1856">
        <v>24</v>
      </c>
      <c r="AD1856">
        <v>0</v>
      </c>
      <c r="AE1856">
        <v>0</v>
      </c>
    </row>
    <row r="1857" spans="2:31" x14ac:dyDescent="0.35">
      <c r="B1857" s="83"/>
      <c r="C1857" s="84"/>
      <c r="D1857" s="73"/>
      <c r="E1857" s="73"/>
      <c r="F1857" s="73"/>
      <c r="G1857" s="85"/>
      <c r="H1857" s="73"/>
      <c r="I1857" s="73"/>
      <c r="J1857" s="73"/>
      <c r="K1857" s="73"/>
      <c r="L1857" s="73"/>
      <c r="M1857" s="73"/>
      <c r="N1857" s="73"/>
      <c r="U1857">
        <v>2020</v>
      </c>
      <c r="V1857" s="15">
        <v>43901</v>
      </c>
      <c r="W1857" t="s">
        <v>181</v>
      </c>
      <c r="X1857" t="s">
        <v>230</v>
      </c>
      <c r="Y1857" t="s">
        <v>225</v>
      </c>
      <c r="Z1857">
        <v>0</v>
      </c>
      <c r="AA1857">
        <v>0</v>
      </c>
      <c r="AB1857">
        <v>0</v>
      </c>
      <c r="AC1857">
        <v>24</v>
      </c>
      <c r="AD1857">
        <v>0</v>
      </c>
      <c r="AE1857">
        <v>0</v>
      </c>
    </row>
    <row r="1858" spans="2:31" x14ac:dyDescent="0.35">
      <c r="B1858" s="83"/>
      <c r="C1858" s="84"/>
      <c r="D1858" s="73"/>
      <c r="E1858" s="73"/>
      <c r="F1858" s="73"/>
      <c r="G1858" s="85"/>
      <c r="H1858" s="73"/>
      <c r="I1858" s="73"/>
      <c r="J1858" s="73"/>
      <c r="K1858" s="73"/>
      <c r="L1858" s="73"/>
      <c r="M1858" s="73"/>
      <c r="N1858" s="73"/>
      <c r="U1858">
        <v>2020</v>
      </c>
      <c r="V1858" s="15">
        <v>43902</v>
      </c>
      <c r="W1858" t="s">
        <v>181</v>
      </c>
      <c r="X1858" t="s">
        <v>230</v>
      </c>
      <c r="Y1858" t="s">
        <v>225</v>
      </c>
      <c r="Z1858">
        <v>0</v>
      </c>
      <c r="AA1858">
        <v>0</v>
      </c>
      <c r="AB1858">
        <v>0</v>
      </c>
      <c r="AC1858">
        <v>24</v>
      </c>
      <c r="AD1858">
        <v>0</v>
      </c>
      <c r="AE1858">
        <v>0</v>
      </c>
    </row>
    <row r="1859" spans="2:31" x14ac:dyDescent="0.35">
      <c r="B1859" s="83"/>
      <c r="C1859" s="84"/>
      <c r="D1859" s="73"/>
      <c r="E1859" s="73"/>
      <c r="F1859" s="73"/>
      <c r="G1859" s="85"/>
      <c r="H1859" s="73"/>
      <c r="I1859" s="73"/>
      <c r="J1859" s="73"/>
      <c r="K1859" s="73"/>
      <c r="L1859" s="73"/>
      <c r="M1859" s="73"/>
      <c r="N1859" s="73"/>
      <c r="U1859">
        <v>2020</v>
      </c>
      <c r="V1859" s="15">
        <v>43903</v>
      </c>
      <c r="W1859" t="s">
        <v>181</v>
      </c>
      <c r="X1859" t="s">
        <v>230</v>
      </c>
      <c r="Y1859" t="s">
        <v>225</v>
      </c>
      <c r="Z1859">
        <v>0</v>
      </c>
      <c r="AA1859">
        <v>0</v>
      </c>
      <c r="AB1859">
        <v>0</v>
      </c>
      <c r="AC1859">
        <v>24</v>
      </c>
      <c r="AD1859">
        <v>0</v>
      </c>
      <c r="AE1859">
        <v>0</v>
      </c>
    </row>
    <row r="1860" spans="2:31" x14ac:dyDescent="0.35">
      <c r="B1860" s="83"/>
      <c r="C1860" s="84"/>
      <c r="D1860" s="73"/>
      <c r="E1860" s="73"/>
      <c r="F1860" s="73"/>
      <c r="G1860" s="85"/>
      <c r="H1860" s="73"/>
      <c r="I1860" s="73"/>
      <c r="J1860" s="73"/>
      <c r="K1860" s="73"/>
      <c r="L1860" s="73"/>
      <c r="M1860" s="73"/>
      <c r="N1860" s="73"/>
      <c r="U1860">
        <v>2020</v>
      </c>
      <c r="V1860" s="15">
        <v>43904</v>
      </c>
      <c r="W1860" t="s">
        <v>181</v>
      </c>
      <c r="X1860" t="s">
        <v>230</v>
      </c>
      <c r="Y1860" t="s">
        <v>225</v>
      </c>
      <c r="Z1860">
        <v>0</v>
      </c>
      <c r="AA1860">
        <v>0</v>
      </c>
      <c r="AB1860">
        <v>0</v>
      </c>
      <c r="AC1860">
        <v>24</v>
      </c>
      <c r="AD1860">
        <v>0</v>
      </c>
      <c r="AE1860">
        <v>0</v>
      </c>
    </row>
    <row r="1861" spans="2:31" x14ac:dyDescent="0.35">
      <c r="B1861" s="83"/>
      <c r="C1861" s="84"/>
      <c r="D1861" s="73"/>
      <c r="E1861" s="73"/>
      <c r="F1861" s="73"/>
      <c r="G1861" s="85"/>
      <c r="H1861" s="73"/>
      <c r="I1861" s="73"/>
      <c r="J1861" s="73"/>
      <c r="K1861" s="73"/>
      <c r="L1861" s="73"/>
      <c r="M1861" s="73"/>
      <c r="N1861" s="73"/>
      <c r="U1861">
        <v>2020</v>
      </c>
      <c r="V1861" s="15">
        <v>43905</v>
      </c>
      <c r="W1861" t="s">
        <v>181</v>
      </c>
      <c r="X1861" t="s">
        <v>230</v>
      </c>
      <c r="Y1861" t="s">
        <v>225</v>
      </c>
      <c r="Z1861">
        <v>0</v>
      </c>
      <c r="AA1861">
        <v>0</v>
      </c>
      <c r="AB1861">
        <v>0</v>
      </c>
      <c r="AC1861">
        <v>24</v>
      </c>
      <c r="AD1861">
        <v>0</v>
      </c>
      <c r="AE1861">
        <v>0</v>
      </c>
    </row>
    <row r="1862" spans="2:31" x14ac:dyDescent="0.35">
      <c r="B1862" s="83"/>
      <c r="C1862" s="84"/>
      <c r="D1862" s="73"/>
      <c r="E1862" s="73"/>
      <c r="F1862" s="73"/>
      <c r="G1862" s="85"/>
      <c r="H1862" s="73"/>
      <c r="I1862" s="73"/>
      <c r="J1862" s="73"/>
      <c r="K1862" s="73"/>
      <c r="L1862" s="73"/>
      <c r="M1862" s="73"/>
      <c r="N1862" s="73"/>
      <c r="U1862">
        <v>2020</v>
      </c>
      <c r="V1862" s="15">
        <v>43906</v>
      </c>
      <c r="W1862" t="s">
        <v>181</v>
      </c>
      <c r="X1862" t="s">
        <v>230</v>
      </c>
      <c r="Y1862" t="s">
        <v>225</v>
      </c>
      <c r="Z1862">
        <v>0</v>
      </c>
      <c r="AA1862">
        <v>0</v>
      </c>
      <c r="AB1862">
        <v>0</v>
      </c>
      <c r="AC1862">
        <v>24</v>
      </c>
      <c r="AD1862">
        <v>0</v>
      </c>
      <c r="AE1862">
        <v>0</v>
      </c>
    </row>
    <row r="1863" spans="2:31" x14ac:dyDescent="0.35">
      <c r="B1863" s="83"/>
      <c r="C1863" s="84"/>
      <c r="D1863" s="73"/>
      <c r="E1863" s="73"/>
      <c r="F1863" s="73"/>
      <c r="G1863" s="85"/>
      <c r="H1863" s="73"/>
      <c r="I1863" s="73"/>
      <c r="J1863" s="73"/>
      <c r="K1863" s="73"/>
      <c r="L1863" s="73"/>
      <c r="M1863" s="73"/>
      <c r="N1863" s="73"/>
      <c r="U1863">
        <v>2020</v>
      </c>
      <c r="V1863" s="15">
        <v>43907</v>
      </c>
      <c r="W1863" t="s">
        <v>181</v>
      </c>
      <c r="X1863" t="s">
        <v>230</v>
      </c>
      <c r="Y1863" t="s">
        <v>225</v>
      </c>
      <c r="Z1863">
        <v>0</v>
      </c>
      <c r="AA1863">
        <v>0</v>
      </c>
      <c r="AB1863">
        <v>0</v>
      </c>
      <c r="AC1863">
        <v>24</v>
      </c>
      <c r="AD1863">
        <v>0</v>
      </c>
      <c r="AE1863">
        <v>0</v>
      </c>
    </row>
    <row r="1864" spans="2:31" x14ac:dyDescent="0.35">
      <c r="B1864" s="83"/>
      <c r="C1864" s="84"/>
      <c r="D1864" s="73"/>
      <c r="E1864" s="73"/>
      <c r="F1864" s="73"/>
      <c r="G1864" s="85"/>
      <c r="H1864" s="73"/>
      <c r="I1864" s="73"/>
      <c r="J1864" s="73"/>
      <c r="K1864" s="73"/>
      <c r="L1864" s="73"/>
      <c r="M1864" s="73"/>
      <c r="N1864" s="73"/>
      <c r="U1864">
        <v>2020</v>
      </c>
      <c r="V1864" s="15">
        <v>43908</v>
      </c>
      <c r="W1864" t="s">
        <v>181</v>
      </c>
      <c r="X1864" t="s">
        <v>230</v>
      </c>
      <c r="Y1864" t="s">
        <v>225</v>
      </c>
      <c r="Z1864">
        <v>0</v>
      </c>
      <c r="AA1864">
        <v>0</v>
      </c>
      <c r="AB1864">
        <v>0</v>
      </c>
      <c r="AC1864">
        <v>24</v>
      </c>
      <c r="AD1864">
        <v>0</v>
      </c>
      <c r="AE1864">
        <v>0</v>
      </c>
    </row>
    <row r="1865" spans="2:31" x14ac:dyDescent="0.35">
      <c r="B1865" s="83"/>
      <c r="C1865" s="84"/>
      <c r="D1865" s="73"/>
      <c r="E1865" s="73"/>
      <c r="F1865" s="73"/>
      <c r="G1865" s="85"/>
      <c r="H1865" s="73"/>
      <c r="I1865" s="73"/>
      <c r="J1865" s="73"/>
      <c r="K1865" s="73"/>
      <c r="L1865" s="73"/>
      <c r="M1865" s="73"/>
      <c r="N1865" s="73"/>
      <c r="U1865">
        <v>2020</v>
      </c>
      <c r="V1865" s="15">
        <v>43909</v>
      </c>
      <c r="W1865" t="s">
        <v>181</v>
      </c>
      <c r="X1865" t="s">
        <v>230</v>
      </c>
      <c r="Y1865" t="s">
        <v>225</v>
      </c>
      <c r="Z1865">
        <v>0</v>
      </c>
      <c r="AA1865">
        <v>0</v>
      </c>
      <c r="AB1865">
        <v>0</v>
      </c>
      <c r="AC1865">
        <v>24</v>
      </c>
      <c r="AD1865">
        <v>0</v>
      </c>
      <c r="AE1865">
        <v>0</v>
      </c>
    </row>
    <row r="1866" spans="2:31" x14ac:dyDescent="0.35">
      <c r="B1866" s="83"/>
      <c r="C1866" s="84"/>
      <c r="D1866" s="73"/>
      <c r="E1866" s="73"/>
      <c r="F1866" s="73"/>
      <c r="G1866" s="85"/>
      <c r="H1866" s="73"/>
      <c r="I1866" s="73"/>
      <c r="J1866" s="73"/>
      <c r="K1866" s="73"/>
      <c r="L1866" s="73"/>
      <c r="M1866" s="73"/>
      <c r="N1866" s="73"/>
      <c r="U1866">
        <v>2020</v>
      </c>
      <c r="V1866" s="15">
        <v>43910</v>
      </c>
      <c r="W1866" t="s">
        <v>181</v>
      </c>
      <c r="X1866" t="s">
        <v>230</v>
      </c>
      <c r="Y1866" t="s">
        <v>225</v>
      </c>
      <c r="Z1866">
        <v>0</v>
      </c>
      <c r="AA1866">
        <v>0</v>
      </c>
      <c r="AB1866">
        <v>0</v>
      </c>
      <c r="AC1866">
        <v>24</v>
      </c>
      <c r="AD1866">
        <v>0</v>
      </c>
      <c r="AE1866">
        <v>0</v>
      </c>
    </row>
    <row r="1867" spans="2:31" x14ac:dyDescent="0.35">
      <c r="B1867" s="83"/>
      <c r="C1867" s="84"/>
      <c r="D1867" s="73"/>
      <c r="E1867" s="73"/>
      <c r="F1867" s="73"/>
      <c r="G1867" s="85"/>
      <c r="H1867" s="73"/>
      <c r="I1867" s="73"/>
      <c r="J1867" s="73"/>
      <c r="K1867" s="73"/>
      <c r="L1867" s="73"/>
      <c r="M1867" s="73"/>
      <c r="N1867" s="73"/>
      <c r="U1867">
        <v>2020</v>
      </c>
      <c r="V1867" s="15">
        <v>43911</v>
      </c>
      <c r="W1867" t="s">
        <v>181</v>
      </c>
      <c r="X1867" t="s">
        <v>230</v>
      </c>
      <c r="Y1867" t="s">
        <v>225</v>
      </c>
      <c r="Z1867">
        <v>0</v>
      </c>
      <c r="AA1867">
        <v>0</v>
      </c>
      <c r="AB1867">
        <v>0</v>
      </c>
      <c r="AC1867">
        <v>24</v>
      </c>
      <c r="AD1867">
        <v>0</v>
      </c>
      <c r="AE1867">
        <v>0</v>
      </c>
    </row>
    <row r="1868" spans="2:31" x14ac:dyDescent="0.35">
      <c r="B1868" s="83"/>
      <c r="C1868" s="84"/>
      <c r="D1868" s="73"/>
      <c r="E1868" s="73"/>
      <c r="F1868" s="73"/>
      <c r="G1868" s="85"/>
      <c r="H1868" s="73"/>
      <c r="I1868" s="73"/>
      <c r="J1868" s="73"/>
      <c r="K1868" s="73"/>
      <c r="L1868" s="73"/>
      <c r="M1868" s="73"/>
      <c r="N1868" s="73"/>
      <c r="U1868">
        <v>2020</v>
      </c>
      <c r="V1868" s="15">
        <v>43912</v>
      </c>
      <c r="W1868" t="s">
        <v>181</v>
      </c>
      <c r="X1868" t="s">
        <v>230</v>
      </c>
      <c r="Y1868" t="s">
        <v>225</v>
      </c>
      <c r="Z1868">
        <v>25.61</v>
      </c>
      <c r="AA1868">
        <v>28.29</v>
      </c>
      <c r="AB1868">
        <v>2.68</v>
      </c>
      <c r="AC1868">
        <v>24</v>
      </c>
      <c r="AD1868">
        <v>1067.0833333333333</v>
      </c>
      <c r="AE1868">
        <v>28290</v>
      </c>
    </row>
    <row r="1869" spans="2:31" x14ac:dyDescent="0.35">
      <c r="B1869" s="83"/>
      <c r="C1869" s="84"/>
      <c r="D1869" s="73"/>
      <c r="E1869" s="73"/>
      <c r="F1869" s="73"/>
      <c r="G1869" s="85"/>
      <c r="H1869" s="73"/>
      <c r="I1869" s="73"/>
      <c r="J1869" s="73"/>
      <c r="K1869" s="73"/>
      <c r="L1869" s="73"/>
      <c r="M1869" s="73"/>
      <c r="N1869" s="73"/>
      <c r="U1869">
        <v>2020</v>
      </c>
      <c r="V1869" s="15">
        <v>43913</v>
      </c>
      <c r="W1869" t="s">
        <v>181</v>
      </c>
      <c r="X1869" t="s">
        <v>230</v>
      </c>
      <c r="Y1869" t="s">
        <v>225</v>
      </c>
      <c r="Z1869">
        <v>58.27</v>
      </c>
      <c r="AA1869">
        <v>64.37</v>
      </c>
      <c r="AB1869">
        <v>6.1</v>
      </c>
      <c r="AC1869">
        <v>24</v>
      </c>
      <c r="AD1869">
        <v>2427.9166666666665</v>
      </c>
      <c r="AE1869">
        <v>64370.000000000007</v>
      </c>
    </row>
    <row r="1870" spans="2:31" x14ac:dyDescent="0.35">
      <c r="B1870" s="83"/>
      <c r="C1870" s="84"/>
      <c r="D1870" s="73"/>
      <c r="E1870" s="73"/>
      <c r="F1870" s="73"/>
      <c r="G1870" s="85"/>
      <c r="H1870" s="73"/>
      <c r="I1870" s="73"/>
      <c r="J1870" s="73"/>
      <c r="K1870" s="73"/>
      <c r="L1870" s="73"/>
      <c r="M1870" s="73"/>
      <c r="N1870" s="73"/>
      <c r="U1870">
        <v>2020</v>
      </c>
      <c r="V1870" s="15">
        <v>43914</v>
      </c>
      <c r="W1870" t="s">
        <v>181</v>
      </c>
      <c r="X1870" t="s">
        <v>230</v>
      </c>
      <c r="Y1870" t="s">
        <v>225</v>
      </c>
      <c r="Z1870">
        <v>89.99</v>
      </c>
      <c r="AA1870">
        <v>99.41</v>
      </c>
      <c r="AB1870">
        <v>9.42</v>
      </c>
      <c r="AC1870">
        <v>24</v>
      </c>
      <c r="AD1870">
        <v>3749.5833333333335</v>
      </c>
      <c r="AE1870">
        <v>99410</v>
      </c>
    </row>
    <row r="1871" spans="2:31" x14ac:dyDescent="0.35">
      <c r="B1871" s="83"/>
      <c r="C1871" s="84"/>
      <c r="D1871" s="73"/>
      <c r="E1871" s="73"/>
      <c r="F1871" s="73"/>
      <c r="G1871" s="85"/>
      <c r="H1871" s="73"/>
      <c r="I1871" s="73"/>
      <c r="J1871" s="73"/>
      <c r="K1871" s="73"/>
      <c r="L1871" s="73"/>
      <c r="M1871" s="73"/>
      <c r="N1871" s="73"/>
      <c r="U1871">
        <v>2020</v>
      </c>
      <c r="V1871" s="15">
        <v>43915</v>
      </c>
      <c r="W1871" t="s">
        <v>181</v>
      </c>
      <c r="X1871" t="s">
        <v>230</v>
      </c>
      <c r="Y1871" t="s">
        <v>225</v>
      </c>
      <c r="Z1871">
        <v>122.95</v>
      </c>
      <c r="AA1871">
        <v>135.83000000000001</v>
      </c>
      <c r="AB1871">
        <v>12.88</v>
      </c>
      <c r="AC1871">
        <v>24</v>
      </c>
      <c r="AD1871">
        <v>5122.916666666667</v>
      </c>
      <c r="AE1871">
        <v>135830</v>
      </c>
    </row>
    <row r="1872" spans="2:31" x14ac:dyDescent="0.35">
      <c r="B1872" s="83"/>
      <c r="C1872" s="84"/>
      <c r="D1872" s="73"/>
      <c r="E1872" s="73"/>
      <c r="F1872" s="73"/>
      <c r="G1872" s="85"/>
      <c r="H1872" s="73"/>
      <c r="I1872" s="73"/>
      <c r="J1872" s="73"/>
      <c r="K1872" s="73"/>
      <c r="L1872" s="73"/>
      <c r="M1872" s="73"/>
      <c r="N1872" s="73"/>
      <c r="U1872">
        <v>2020</v>
      </c>
      <c r="V1872" s="15">
        <v>43916</v>
      </c>
      <c r="W1872" t="s">
        <v>181</v>
      </c>
      <c r="X1872" t="s">
        <v>230</v>
      </c>
      <c r="Y1872" t="s">
        <v>225</v>
      </c>
      <c r="Z1872">
        <v>155.31</v>
      </c>
      <c r="AA1872">
        <v>171.58</v>
      </c>
      <c r="AB1872">
        <v>16.260000000000002</v>
      </c>
      <c r="AC1872">
        <v>24</v>
      </c>
      <c r="AD1872">
        <v>6471.25</v>
      </c>
      <c r="AE1872">
        <v>171580</v>
      </c>
    </row>
    <row r="1873" spans="2:31" x14ac:dyDescent="0.35">
      <c r="B1873" s="83"/>
      <c r="C1873" s="84"/>
      <c r="D1873" s="73"/>
      <c r="E1873" s="73"/>
      <c r="F1873" s="73"/>
      <c r="G1873" s="85"/>
      <c r="H1873" s="73"/>
      <c r="I1873" s="73"/>
      <c r="J1873" s="73"/>
      <c r="K1873" s="73"/>
      <c r="L1873" s="73"/>
      <c r="M1873" s="73"/>
      <c r="N1873" s="73"/>
      <c r="U1873">
        <v>2020</v>
      </c>
      <c r="V1873" s="15">
        <v>43917</v>
      </c>
      <c r="W1873" t="s">
        <v>181</v>
      </c>
      <c r="X1873" t="s">
        <v>230</v>
      </c>
      <c r="Y1873" t="s">
        <v>225</v>
      </c>
      <c r="Z1873">
        <v>189.03</v>
      </c>
      <c r="AA1873">
        <v>208.83</v>
      </c>
      <c r="AB1873">
        <v>19.79</v>
      </c>
      <c r="AC1873">
        <v>24</v>
      </c>
      <c r="AD1873">
        <v>7876.25</v>
      </c>
      <c r="AE1873">
        <v>208830</v>
      </c>
    </row>
    <row r="1874" spans="2:31" x14ac:dyDescent="0.35">
      <c r="B1874" s="83"/>
      <c r="C1874" s="84"/>
      <c r="D1874" s="73"/>
      <c r="E1874" s="73"/>
      <c r="F1874" s="73"/>
      <c r="G1874" s="85"/>
      <c r="H1874" s="73"/>
      <c r="I1874" s="73"/>
      <c r="J1874" s="73"/>
      <c r="K1874" s="73"/>
      <c r="L1874" s="73"/>
      <c r="M1874" s="73"/>
      <c r="N1874" s="73"/>
      <c r="U1874">
        <v>2020</v>
      </c>
      <c r="V1874" s="15">
        <v>43918</v>
      </c>
      <c r="W1874" t="s">
        <v>181</v>
      </c>
      <c r="X1874" t="s">
        <v>230</v>
      </c>
      <c r="Y1874" t="s">
        <v>225</v>
      </c>
      <c r="Z1874">
        <v>222.35</v>
      </c>
      <c r="AA1874">
        <v>245.64</v>
      </c>
      <c r="AB1874">
        <v>23.28</v>
      </c>
      <c r="AC1874">
        <v>24</v>
      </c>
      <c r="AD1874">
        <v>9264.5833333333339</v>
      </c>
      <c r="AE1874">
        <v>245640</v>
      </c>
    </row>
    <row r="1875" spans="2:31" x14ac:dyDescent="0.35">
      <c r="B1875" s="83"/>
      <c r="C1875" s="84"/>
      <c r="D1875" s="73"/>
      <c r="E1875" s="73"/>
      <c r="F1875" s="73"/>
      <c r="G1875" s="85"/>
      <c r="H1875" s="73"/>
      <c r="I1875" s="73"/>
      <c r="J1875" s="73"/>
      <c r="K1875" s="73"/>
      <c r="L1875" s="73"/>
      <c r="M1875" s="73"/>
      <c r="N1875" s="73"/>
      <c r="U1875">
        <v>2020</v>
      </c>
      <c r="V1875" s="15">
        <v>43919</v>
      </c>
      <c r="W1875" t="s">
        <v>181</v>
      </c>
      <c r="X1875" t="s">
        <v>230</v>
      </c>
      <c r="Y1875" t="s">
        <v>225</v>
      </c>
      <c r="Z1875">
        <v>256.10000000000002</v>
      </c>
      <c r="AA1875">
        <v>282.92</v>
      </c>
      <c r="AB1875">
        <v>26.82</v>
      </c>
      <c r="AC1875">
        <v>24</v>
      </c>
      <c r="AD1875">
        <v>10670.833333333334</v>
      </c>
      <c r="AE1875">
        <v>282920</v>
      </c>
    </row>
    <row r="1876" spans="2:31" x14ac:dyDescent="0.35">
      <c r="B1876" s="83"/>
      <c r="C1876" s="84"/>
      <c r="D1876" s="73"/>
      <c r="E1876" s="73"/>
      <c r="F1876" s="73"/>
      <c r="G1876" s="85"/>
      <c r="H1876" s="73"/>
      <c r="I1876" s="73"/>
      <c r="J1876" s="73"/>
      <c r="K1876" s="73"/>
      <c r="L1876" s="73"/>
      <c r="M1876" s="73"/>
      <c r="N1876" s="73"/>
      <c r="U1876">
        <v>2020</v>
      </c>
      <c r="V1876" s="15">
        <v>43920</v>
      </c>
      <c r="W1876" t="s">
        <v>181</v>
      </c>
      <c r="X1876" t="s">
        <v>230</v>
      </c>
      <c r="Y1876" t="s">
        <v>225</v>
      </c>
      <c r="Z1876">
        <v>289.05</v>
      </c>
      <c r="AA1876">
        <v>319.32</v>
      </c>
      <c r="AB1876">
        <v>30.27</v>
      </c>
      <c r="AC1876">
        <v>24</v>
      </c>
      <c r="AD1876">
        <v>12043.75</v>
      </c>
      <c r="AE1876">
        <v>319320</v>
      </c>
    </row>
    <row r="1877" spans="2:31" x14ac:dyDescent="0.35">
      <c r="B1877" s="83"/>
      <c r="C1877" s="84"/>
      <c r="D1877" s="73"/>
      <c r="E1877" s="73"/>
      <c r="F1877" s="73"/>
      <c r="G1877" s="85"/>
      <c r="H1877" s="73"/>
      <c r="I1877" s="73"/>
      <c r="J1877" s="73"/>
      <c r="K1877" s="73"/>
      <c r="L1877" s="73"/>
      <c r="M1877" s="73"/>
      <c r="N1877" s="73"/>
      <c r="U1877">
        <v>2020</v>
      </c>
      <c r="V1877" s="15">
        <v>43921</v>
      </c>
      <c r="W1877" t="s">
        <v>181</v>
      </c>
      <c r="X1877" t="s">
        <v>230</v>
      </c>
      <c r="Y1877" t="s">
        <v>225</v>
      </c>
      <c r="Z1877">
        <v>321.99</v>
      </c>
      <c r="AA1877">
        <v>355.71</v>
      </c>
      <c r="AB1877">
        <v>33.72</v>
      </c>
      <c r="AC1877">
        <v>24</v>
      </c>
      <c r="AD1877">
        <v>13416.25</v>
      </c>
      <c r="AE1877">
        <v>355710</v>
      </c>
    </row>
    <row r="1878" spans="2:31" x14ac:dyDescent="0.35">
      <c r="B1878" s="83"/>
      <c r="C1878" s="84"/>
      <c r="D1878" s="73"/>
      <c r="E1878" s="73"/>
      <c r="F1878" s="73"/>
      <c r="G1878" s="85"/>
      <c r="H1878" s="73"/>
      <c r="I1878" s="73"/>
      <c r="J1878" s="73"/>
      <c r="K1878" s="73"/>
      <c r="L1878" s="73"/>
      <c r="M1878" s="73"/>
      <c r="N1878" s="73"/>
      <c r="U1878">
        <v>2020</v>
      </c>
      <c r="V1878" s="15">
        <v>43922</v>
      </c>
      <c r="W1878" t="s">
        <v>182</v>
      </c>
      <c r="X1878" t="s">
        <v>230</v>
      </c>
      <c r="Y1878" t="s">
        <v>225</v>
      </c>
      <c r="Z1878">
        <v>353.19</v>
      </c>
      <c r="AA1878">
        <v>390.18</v>
      </c>
      <c r="AB1878">
        <v>36.979999999999997</v>
      </c>
      <c r="AC1878">
        <v>24</v>
      </c>
      <c r="AD1878">
        <v>14716.25</v>
      </c>
      <c r="AE1878">
        <v>390180</v>
      </c>
    </row>
    <row r="1879" spans="2:31" x14ac:dyDescent="0.35">
      <c r="B1879" s="83"/>
      <c r="C1879" s="84"/>
      <c r="D1879" s="73"/>
      <c r="E1879" s="73"/>
      <c r="F1879" s="73"/>
      <c r="G1879" s="85"/>
      <c r="H1879" s="73"/>
      <c r="I1879" s="73"/>
      <c r="J1879" s="73"/>
      <c r="K1879" s="73"/>
      <c r="L1879" s="73"/>
      <c r="M1879" s="73"/>
      <c r="N1879" s="73"/>
      <c r="U1879">
        <v>2020</v>
      </c>
      <c r="V1879" s="15">
        <v>43923</v>
      </c>
      <c r="W1879" t="s">
        <v>182</v>
      </c>
      <c r="X1879" t="s">
        <v>230</v>
      </c>
      <c r="Y1879" t="s">
        <v>225</v>
      </c>
      <c r="Z1879">
        <v>385.99</v>
      </c>
      <c r="AA1879">
        <v>426.41</v>
      </c>
      <c r="AB1879">
        <v>40.42</v>
      </c>
      <c r="AC1879">
        <v>24</v>
      </c>
      <c r="AD1879">
        <v>16082.916666666666</v>
      </c>
      <c r="AE1879">
        <v>426410</v>
      </c>
    </row>
    <row r="1880" spans="2:31" x14ac:dyDescent="0.35">
      <c r="B1880" s="83"/>
      <c r="C1880" s="84"/>
      <c r="D1880" s="73"/>
      <c r="E1880" s="73"/>
      <c r="F1880" s="73"/>
      <c r="G1880" s="85"/>
      <c r="H1880" s="73"/>
      <c r="I1880" s="73"/>
      <c r="J1880" s="73"/>
      <c r="K1880" s="73"/>
      <c r="L1880" s="73"/>
      <c r="M1880" s="73"/>
      <c r="N1880" s="73"/>
      <c r="U1880">
        <v>2020</v>
      </c>
      <c r="V1880" s="15">
        <v>43924</v>
      </c>
      <c r="W1880" t="s">
        <v>182</v>
      </c>
      <c r="X1880" t="s">
        <v>230</v>
      </c>
      <c r="Y1880" t="s">
        <v>225</v>
      </c>
      <c r="Z1880">
        <v>419.62</v>
      </c>
      <c r="AA1880">
        <v>463.56</v>
      </c>
      <c r="AB1880">
        <v>43.94</v>
      </c>
      <c r="AC1880">
        <v>24</v>
      </c>
      <c r="AD1880">
        <v>17484.166666666668</v>
      </c>
      <c r="AE1880">
        <v>463560</v>
      </c>
    </row>
    <row r="1881" spans="2:31" x14ac:dyDescent="0.35">
      <c r="B1881" s="83"/>
      <c r="C1881" s="84"/>
      <c r="D1881" s="73"/>
      <c r="E1881" s="73"/>
      <c r="F1881" s="73"/>
      <c r="G1881" s="85"/>
      <c r="H1881" s="73"/>
      <c r="I1881" s="73"/>
      <c r="J1881" s="73"/>
      <c r="K1881" s="73"/>
      <c r="L1881" s="73"/>
      <c r="M1881" s="73"/>
      <c r="N1881" s="73"/>
      <c r="U1881">
        <v>2020</v>
      </c>
      <c r="V1881" s="15">
        <v>43925</v>
      </c>
      <c r="W1881" t="s">
        <v>182</v>
      </c>
      <c r="X1881" t="s">
        <v>230</v>
      </c>
      <c r="Y1881" t="s">
        <v>225</v>
      </c>
      <c r="Z1881">
        <v>452.79</v>
      </c>
      <c r="AA1881">
        <v>500.2</v>
      </c>
      <c r="AB1881">
        <v>47.41</v>
      </c>
      <c r="AC1881">
        <v>24</v>
      </c>
      <c r="AD1881">
        <v>18866.25</v>
      </c>
      <c r="AE1881">
        <v>500200</v>
      </c>
    </row>
    <row r="1882" spans="2:31" x14ac:dyDescent="0.35">
      <c r="B1882" s="83"/>
      <c r="C1882" s="84"/>
      <c r="D1882" s="73"/>
      <c r="E1882" s="73"/>
      <c r="F1882" s="73"/>
      <c r="G1882" s="85"/>
      <c r="H1882" s="73"/>
      <c r="I1882" s="73"/>
      <c r="J1882" s="73"/>
      <c r="K1882" s="73"/>
      <c r="L1882" s="73"/>
      <c r="M1882" s="73"/>
      <c r="N1882" s="73"/>
      <c r="U1882">
        <v>2020</v>
      </c>
      <c r="V1882" s="15">
        <v>43926</v>
      </c>
      <c r="W1882" t="s">
        <v>182</v>
      </c>
      <c r="X1882" t="s">
        <v>230</v>
      </c>
      <c r="Y1882" t="s">
        <v>225</v>
      </c>
      <c r="Z1882">
        <v>487.88</v>
      </c>
      <c r="AA1882">
        <v>538.96</v>
      </c>
      <c r="AB1882">
        <v>51.09</v>
      </c>
      <c r="AC1882">
        <v>24</v>
      </c>
      <c r="AD1882">
        <v>20328.333333333332</v>
      </c>
      <c r="AE1882">
        <v>538960</v>
      </c>
    </row>
    <row r="1883" spans="2:31" x14ac:dyDescent="0.35">
      <c r="B1883" s="83"/>
      <c r="C1883" s="84"/>
      <c r="D1883" s="73"/>
      <c r="E1883" s="73"/>
      <c r="F1883" s="73"/>
      <c r="G1883" s="85"/>
      <c r="H1883" s="73"/>
      <c r="I1883" s="73"/>
      <c r="J1883" s="73"/>
      <c r="K1883" s="73"/>
      <c r="L1883" s="73"/>
      <c r="M1883" s="73"/>
      <c r="N1883" s="73"/>
      <c r="U1883">
        <v>2020</v>
      </c>
      <c r="V1883" s="15">
        <v>43927</v>
      </c>
      <c r="W1883" t="s">
        <v>182</v>
      </c>
      <c r="X1883" t="s">
        <v>230</v>
      </c>
      <c r="Y1883" t="s">
        <v>225</v>
      </c>
      <c r="Z1883">
        <v>522.15</v>
      </c>
      <c r="AA1883">
        <v>576.83000000000004</v>
      </c>
      <c r="AB1883">
        <v>54.68</v>
      </c>
      <c r="AC1883">
        <v>24</v>
      </c>
      <c r="AD1883">
        <v>21756.25</v>
      </c>
      <c r="AE1883">
        <v>576830</v>
      </c>
    </row>
    <row r="1884" spans="2:31" x14ac:dyDescent="0.35">
      <c r="B1884" s="83"/>
      <c r="C1884" s="84"/>
      <c r="D1884" s="73"/>
      <c r="E1884" s="73"/>
      <c r="F1884" s="73"/>
      <c r="G1884" s="85"/>
      <c r="H1884" s="73"/>
      <c r="I1884" s="73"/>
      <c r="J1884" s="73"/>
      <c r="K1884" s="73"/>
      <c r="L1884" s="73"/>
      <c r="M1884" s="73"/>
      <c r="N1884" s="73"/>
      <c r="U1884">
        <v>2020</v>
      </c>
      <c r="V1884" s="15">
        <v>43928</v>
      </c>
      <c r="W1884" t="s">
        <v>182</v>
      </c>
      <c r="X1884" t="s">
        <v>230</v>
      </c>
      <c r="Y1884" t="s">
        <v>225</v>
      </c>
      <c r="Z1884">
        <v>556.54</v>
      </c>
      <c r="AA1884">
        <v>614.82000000000005</v>
      </c>
      <c r="AB1884">
        <v>58.28</v>
      </c>
      <c r="AC1884">
        <v>24</v>
      </c>
      <c r="AD1884">
        <v>23189.166666666668</v>
      </c>
      <c r="AE1884">
        <v>614820</v>
      </c>
    </row>
    <row r="1885" spans="2:31" x14ac:dyDescent="0.35">
      <c r="B1885" s="83"/>
      <c r="C1885" s="84"/>
      <c r="D1885" s="73"/>
      <c r="E1885" s="73"/>
      <c r="F1885" s="73"/>
      <c r="G1885" s="85"/>
      <c r="H1885" s="73"/>
      <c r="I1885" s="73"/>
      <c r="J1885" s="73"/>
      <c r="K1885" s="73"/>
      <c r="L1885" s="73"/>
      <c r="M1885" s="73"/>
      <c r="N1885" s="73"/>
      <c r="U1885">
        <v>2020</v>
      </c>
      <c r="V1885" s="15">
        <v>43929</v>
      </c>
      <c r="W1885" t="s">
        <v>182</v>
      </c>
      <c r="X1885" t="s">
        <v>230</v>
      </c>
      <c r="Y1885" t="s">
        <v>225</v>
      </c>
      <c r="Z1885">
        <v>590.46</v>
      </c>
      <c r="AA1885">
        <v>652.29</v>
      </c>
      <c r="AB1885">
        <v>61.83</v>
      </c>
      <c r="AC1885">
        <v>24</v>
      </c>
      <c r="AD1885">
        <v>24602.5</v>
      </c>
      <c r="AE1885">
        <v>652290</v>
      </c>
    </row>
    <row r="1886" spans="2:31" x14ac:dyDescent="0.35">
      <c r="B1886" s="83"/>
      <c r="C1886" s="84"/>
      <c r="D1886" s="73"/>
      <c r="E1886" s="73"/>
      <c r="F1886" s="73"/>
      <c r="G1886" s="85"/>
      <c r="H1886" s="73"/>
      <c r="I1886" s="73"/>
      <c r="J1886" s="73"/>
      <c r="K1886" s="73"/>
      <c r="L1886" s="73"/>
      <c r="M1886" s="73"/>
      <c r="N1886" s="73"/>
      <c r="U1886">
        <v>2020</v>
      </c>
      <c r="V1886" s="15">
        <v>43930</v>
      </c>
      <c r="W1886" t="s">
        <v>182</v>
      </c>
      <c r="X1886" t="s">
        <v>230</v>
      </c>
      <c r="Y1886" t="s">
        <v>225</v>
      </c>
      <c r="Z1886">
        <v>624.13</v>
      </c>
      <c r="AA1886">
        <v>689.49</v>
      </c>
      <c r="AB1886">
        <v>65.36</v>
      </c>
      <c r="AC1886">
        <v>24</v>
      </c>
      <c r="AD1886">
        <v>26005.416666666668</v>
      </c>
      <c r="AE1886">
        <v>689490</v>
      </c>
    </row>
    <row r="1887" spans="2:31" x14ac:dyDescent="0.35">
      <c r="B1887" s="83"/>
      <c r="C1887" s="84"/>
      <c r="D1887" s="73"/>
      <c r="E1887" s="73"/>
      <c r="F1887" s="73"/>
      <c r="G1887" s="85"/>
      <c r="H1887" s="73"/>
      <c r="I1887" s="73"/>
      <c r="J1887" s="73"/>
      <c r="K1887" s="73"/>
      <c r="L1887" s="73"/>
      <c r="M1887" s="73"/>
      <c r="N1887" s="73"/>
      <c r="U1887">
        <v>2020</v>
      </c>
      <c r="V1887" s="15">
        <v>43931</v>
      </c>
      <c r="W1887" t="s">
        <v>182</v>
      </c>
      <c r="X1887" t="s">
        <v>230</v>
      </c>
      <c r="Y1887" t="s">
        <v>225</v>
      </c>
      <c r="Z1887">
        <v>658.35</v>
      </c>
      <c r="AA1887">
        <v>727.29</v>
      </c>
      <c r="AB1887">
        <v>68.94</v>
      </c>
      <c r="AC1887">
        <v>24</v>
      </c>
      <c r="AD1887">
        <v>27431.25</v>
      </c>
      <c r="AE1887">
        <v>727290</v>
      </c>
    </row>
    <row r="1888" spans="2:31" x14ac:dyDescent="0.35">
      <c r="B1888" s="83"/>
      <c r="C1888" s="84"/>
      <c r="D1888" s="73"/>
      <c r="E1888" s="73"/>
      <c r="F1888" s="73"/>
      <c r="G1888" s="85"/>
      <c r="H1888" s="73"/>
      <c r="I1888" s="73"/>
      <c r="J1888" s="73"/>
      <c r="K1888" s="73"/>
      <c r="L1888" s="73"/>
      <c r="M1888" s="73"/>
      <c r="N1888" s="73"/>
      <c r="U1888">
        <v>2020</v>
      </c>
      <c r="V1888" s="15">
        <v>43932</v>
      </c>
      <c r="W1888" t="s">
        <v>182</v>
      </c>
      <c r="X1888" t="s">
        <v>230</v>
      </c>
      <c r="Y1888" t="s">
        <v>225</v>
      </c>
      <c r="Z1888">
        <v>691.05</v>
      </c>
      <c r="AA1888">
        <v>763.42</v>
      </c>
      <c r="AB1888">
        <v>72.36</v>
      </c>
      <c r="AC1888">
        <v>24</v>
      </c>
      <c r="AD1888">
        <v>28793.75</v>
      </c>
      <c r="AE1888">
        <v>763420</v>
      </c>
    </row>
    <row r="1889" spans="2:31" x14ac:dyDescent="0.35">
      <c r="B1889" s="83"/>
      <c r="C1889" s="84"/>
      <c r="D1889" s="73"/>
      <c r="E1889" s="73"/>
      <c r="F1889" s="73"/>
      <c r="G1889" s="85"/>
      <c r="H1889" s="73"/>
      <c r="I1889" s="73"/>
      <c r="J1889" s="73"/>
      <c r="K1889" s="73"/>
      <c r="L1889" s="73"/>
      <c r="M1889" s="73"/>
      <c r="N1889" s="73"/>
      <c r="U1889">
        <v>2020</v>
      </c>
      <c r="V1889" s="15">
        <v>43933</v>
      </c>
      <c r="W1889" t="s">
        <v>182</v>
      </c>
      <c r="X1889" t="s">
        <v>230</v>
      </c>
      <c r="Y1889" t="s">
        <v>225</v>
      </c>
      <c r="Z1889">
        <v>690.47</v>
      </c>
      <c r="AA1889">
        <v>762.77</v>
      </c>
      <c r="AB1889">
        <v>72.3</v>
      </c>
      <c r="AC1889">
        <v>24</v>
      </c>
      <c r="AD1889">
        <v>28769.583333333332</v>
      </c>
      <c r="AE1889">
        <v>762770</v>
      </c>
    </row>
    <row r="1890" spans="2:31" x14ac:dyDescent="0.35">
      <c r="B1890" s="83"/>
      <c r="C1890" s="84"/>
      <c r="D1890" s="73"/>
      <c r="E1890" s="73"/>
      <c r="F1890" s="73"/>
      <c r="G1890" s="85"/>
      <c r="H1890" s="73"/>
      <c r="I1890" s="73"/>
      <c r="J1890" s="73"/>
      <c r="K1890" s="73"/>
      <c r="L1890" s="73"/>
      <c r="M1890" s="73"/>
      <c r="N1890" s="73"/>
      <c r="U1890">
        <v>2020</v>
      </c>
      <c r="V1890" s="15">
        <v>43934</v>
      </c>
      <c r="W1890" t="s">
        <v>182</v>
      </c>
      <c r="X1890" t="s">
        <v>230</v>
      </c>
      <c r="Y1890" t="s">
        <v>225</v>
      </c>
      <c r="Z1890">
        <v>691.47</v>
      </c>
      <c r="AA1890">
        <v>763.88</v>
      </c>
      <c r="AB1890">
        <v>72.41</v>
      </c>
      <c r="AC1890">
        <v>24</v>
      </c>
      <c r="AD1890">
        <v>28811.25</v>
      </c>
      <c r="AE1890">
        <v>763880</v>
      </c>
    </row>
    <row r="1891" spans="2:31" x14ac:dyDescent="0.35">
      <c r="B1891" s="83"/>
      <c r="C1891" s="84"/>
      <c r="D1891" s="73"/>
      <c r="E1891" s="73"/>
      <c r="F1891" s="73"/>
      <c r="G1891" s="85"/>
      <c r="H1891" s="73"/>
      <c r="I1891" s="73"/>
      <c r="J1891" s="73"/>
      <c r="K1891" s="73"/>
      <c r="L1891" s="73"/>
      <c r="M1891" s="73"/>
      <c r="N1891" s="73"/>
      <c r="U1891">
        <v>2020</v>
      </c>
      <c r="V1891" s="15">
        <v>43935</v>
      </c>
      <c r="W1891" t="s">
        <v>182</v>
      </c>
      <c r="X1891" t="s">
        <v>230</v>
      </c>
      <c r="Y1891" t="s">
        <v>225</v>
      </c>
      <c r="Z1891">
        <v>693.36</v>
      </c>
      <c r="AA1891">
        <v>765.97</v>
      </c>
      <c r="AB1891">
        <v>72.61</v>
      </c>
      <c r="AC1891">
        <v>24</v>
      </c>
      <c r="AD1891">
        <v>28890</v>
      </c>
      <c r="AE1891">
        <v>765970</v>
      </c>
    </row>
    <row r="1892" spans="2:31" x14ac:dyDescent="0.35">
      <c r="B1892" s="83"/>
      <c r="C1892" s="84"/>
      <c r="D1892" s="73"/>
      <c r="E1892" s="73"/>
      <c r="F1892" s="73"/>
      <c r="G1892" s="85"/>
      <c r="H1892" s="73"/>
      <c r="I1892" s="73"/>
      <c r="J1892" s="73"/>
      <c r="K1892" s="73"/>
      <c r="L1892" s="73"/>
      <c r="M1892" s="73"/>
      <c r="N1892" s="73"/>
      <c r="U1892">
        <v>2020</v>
      </c>
      <c r="V1892" s="15">
        <v>43936</v>
      </c>
      <c r="W1892" t="s">
        <v>182</v>
      </c>
      <c r="X1892" t="s">
        <v>230</v>
      </c>
      <c r="Y1892" t="s">
        <v>225</v>
      </c>
      <c r="Z1892">
        <v>694.69</v>
      </c>
      <c r="AA1892">
        <v>767.44</v>
      </c>
      <c r="AB1892">
        <v>72.75</v>
      </c>
      <c r="AC1892">
        <v>24</v>
      </c>
      <c r="AD1892">
        <v>28945.416666666668</v>
      </c>
      <c r="AE1892">
        <v>767440</v>
      </c>
    </row>
    <row r="1893" spans="2:31" x14ac:dyDescent="0.35">
      <c r="B1893" s="83"/>
      <c r="C1893" s="84"/>
      <c r="D1893" s="73"/>
      <c r="E1893" s="73"/>
      <c r="F1893" s="73"/>
      <c r="G1893" s="85"/>
      <c r="H1893" s="73"/>
      <c r="I1893" s="73"/>
      <c r="J1893" s="73"/>
      <c r="K1893" s="73"/>
      <c r="L1893" s="73"/>
      <c r="M1893" s="73"/>
      <c r="N1893" s="73"/>
      <c r="U1893">
        <v>2020</v>
      </c>
      <c r="V1893" s="15">
        <v>43937</v>
      </c>
      <c r="W1893" t="s">
        <v>182</v>
      </c>
      <c r="X1893" t="s">
        <v>230</v>
      </c>
      <c r="Y1893" t="s">
        <v>225</v>
      </c>
      <c r="Z1893">
        <v>695.25</v>
      </c>
      <c r="AA1893">
        <v>768.05</v>
      </c>
      <c r="AB1893">
        <v>72.8</v>
      </c>
      <c r="AC1893">
        <v>24</v>
      </c>
      <c r="AD1893">
        <v>28968.75</v>
      </c>
      <c r="AE1893">
        <v>768050</v>
      </c>
    </row>
    <row r="1894" spans="2:31" x14ac:dyDescent="0.35">
      <c r="B1894" s="83"/>
      <c r="C1894" s="84"/>
      <c r="D1894" s="73"/>
      <c r="E1894" s="73"/>
      <c r="F1894" s="73"/>
      <c r="G1894" s="85"/>
      <c r="H1894" s="73"/>
      <c r="I1894" s="73"/>
      <c r="J1894" s="73"/>
      <c r="K1894" s="73"/>
      <c r="L1894" s="73"/>
      <c r="M1894" s="73"/>
      <c r="N1894" s="73"/>
      <c r="U1894">
        <v>2020</v>
      </c>
      <c r="V1894" s="15">
        <v>43938</v>
      </c>
      <c r="W1894" t="s">
        <v>182</v>
      </c>
      <c r="X1894" t="s">
        <v>230</v>
      </c>
      <c r="Y1894" t="s">
        <v>225</v>
      </c>
      <c r="Z1894">
        <v>696.84</v>
      </c>
      <c r="AA1894">
        <v>769.81</v>
      </c>
      <c r="AB1894">
        <v>72.97</v>
      </c>
      <c r="AC1894">
        <v>24</v>
      </c>
      <c r="AD1894">
        <v>29035</v>
      </c>
      <c r="AE1894">
        <v>769810</v>
      </c>
    </row>
    <row r="1895" spans="2:31" x14ac:dyDescent="0.35">
      <c r="B1895" s="83"/>
      <c r="C1895" s="84"/>
      <c r="D1895" s="73"/>
      <c r="E1895" s="73"/>
      <c r="F1895" s="73"/>
      <c r="G1895" s="85"/>
      <c r="H1895" s="73"/>
      <c r="I1895" s="73"/>
      <c r="J1895" s="73"/>
      <c r="K1895" s="73"/>
      <c r="L1895" s="73"/>
      <c r="M1895" s="73"/>
      <c r="N1895" s="73"/>
      <c r="U1895">
        <v>2020</v>
      </c>
      <c r="V1895" s="15">
        <v>43939</v>
      </c>
      <c r="W1895" t="s">
        <v>182</v>
      </c>
      <c r="X1895" t="s">
        <v>230</v>
      </c>
      <c r="Y1895" t="s">
        <v>225</v>
      </c>
      <c r="Z1895">
        <v>699.67</v>
      </c>
      <c r="AA1895">
        <v>772.94</v>
      </c>
      <c r="AB1895">
        <v>73.27</v>
      </c>
      <c r="AC1895">
        <v>24</v>
      </c>
      <c r="AD1895">
        <v>29152.916666666668</v>
      </c>
      <c r="AE1895">
        <v>772940</v>
      </c>
    </row>
    <row r="1896" spans="2:31" x14ac:dyDescent="0.35">
      <c r="B1896" s="83"/>
      <c r="C1896" s="84"/>
      <c r="D1896" s="73"/>
      <c r="E1896" s="73"/>
      <c r="F1896" s="73"/>
      <c r="G1896" s="85"/>
      <c r="H1896" s="73"/>
      <c r="I1896" s="73"/>
      <c r="J1896" s="73"/>
      <c r="K1896" s="73"/>
      <c r="L1896" s="73"/>
      <c r="M1896" s="73"/>
      <c r="N1896" s="73"/>
      <c r="U1896">
        <v>2020</v>
      </c>
      <c r="V1896" s="15">
        <v>43940</v>
      </c>
      <c r="W1896" t="s">
        <v>182</v>
      </c>
      <c r="X1896" t="s">
        <v>230</v>
      </c>
      <c r="Y1896" t="s">
        <v>225</v>
      </c>
      <c r="Z1896">
        <v>700.54</v>
      </c>
      <c r="AA1896">
        <v>773.9</v>
      </c>
      <c r="AB1896">
        <v>73.36</v>
      </c>
      <c r="AC1896">
        <v>24</v>
      </c>
      <c r="AD1896">
        <v>29189.166666666668</v>
      </c>
      <c r="AE1896">
        <v>773900</v>
      </c>
    </row>
    <row r="1897" spans="2:31" x14ac:dyDescent="0.35">
      <c r="B1897" s="83"/>
      <c r="C1897" s="84"/>
      <c r="D1897" s="73"/>
      <c r="E1897" s="73"/>
      <c r="F1897" s="73"/>
      <c r="G1897" s="85"/>
      <c r="H1897" s="73"/>
      <c r="I1897" s="73"/>
      <c r="J1897" s="73"/>
      <c r="K1897" s="73"/>
      <c r="L1897" s="73"/>
      <c r="M1897" s="73"/>
      <c r="N1897" s="73"/>
      <c r="U1897">
        <v>2020</v>
      </c>
      <c r="V1897" s="15">
        <v>43941</v>
      </c>
      <c r="W1897" t="s">
        <v>182</v>
      </c>
      <c r="X1897" t="s">
        <v>230</v>
      </c>
      <c r="Y1897" t="s">
        <v>225</v>
      </c>
      <c r="Z1897">
        <v>701.69</v>
      </c>
      <c r="AA1897">
        <v>775.17</v>
      </c>
      <c r="AB1897">
        <v>73.48</v>
      </c>
      <c r="AC1897">
        <v>24</v>
      </c>
      <c r="AD1897">
        <v>29237.083333333332</v>
      </c>
      <c r="AE1897">
        <v>775170</v>
      </c>
    </row>
    <row r="1898" spans="2:31" x14ac:dyDescent="0.35">
      <c r="B1898" s="83"/>
      <c r="C1898" s="84"/>
      <c r="D1898" s="73"/>
      <c r="E1898" s="73"/>
      <c r="F1898" s="73"/>
      <c r="G1898" s="85"/>
      <c r="H1898" s="73"/>
      <c r="I1898" s="73"/>
      <c r="J1898" s="73"/>
      <c r="K1898" s="73"/>
      <c r="L1898" s="73"/>
      <c r="M1898" s="73"/>
      <c r="N1898" s="73"/>
      <c r="U1898">
        <v>2020</v>
      </c>
      <c r="V1898" s="15">
        <v>43942</v>
      </c>
      <c r="W1898" t="s">
        <v>182</v>
      </c>
      <c r="X1898" t="s">
        <v>230</v>
      </c>
      <c r="Y1898" t="s">
        <v>225</v>
      </c>
      <c r="Z1898">
        <v>704.14</v>
      </c>
      <c r="AA1898">
        <v>777.87</v>
      </c>
      <c r="AB1898">
        <v>73.73</v>
      </c>
      <c r="AC1898">
        <v>24</v>
      </c>
      <c r="AD1898">
        <v>29339.166666666668</v>
      </c>
      <c r="AE1898">
        <v>777870</v>
      </c>
    </row>
    <row r="1899" spans="2:31" x14ac:dyDescent="0.35">
      <c r="B1899" s="83"/>
      <c r="C1899" s="84"/>
      <c r="D1899" s="73"/>
      <c r="E1899" s="73"/>
      <c r="F1899" s="73"/>
      <c r="G1899" s="85"/>
      <c r="H1899" s="73"/>
      <c r="I1899" s="73"/>
      <c r="J1899" s="73"/>
      <c r="K1899" s="73"/>
      <c r="L1899" s="73"/>
      <c r="M1899" s="73"/>
      <c r="N1899" s="73"/>
      <c r="U1899">
        <v>2020</v>
      </c>
      <c r="V1899" s="15">
        <v>43943</v>
      </c>
      <c r="W1899" t="s">
        <v>182</v>
      </c>
      <c r="X1899" t="s">
        <v>230</v>
      </c>
      <c r="Y1899" t="s">
        <v>225</v>
      </c>
      <c r="Z1899">
        <v>705.31</v>
      </c>
      <c r="AA1899">
        <v>779.17</v>
      </c>
      <c r="AB1899">
        <v>73.86</v>
      </c>
      <c r="AC1899">
        <v>24</v>
      </c>
      <c r="AD1899">
        <v>29387.916666666668</v>
      </c>
      <c r="AE1899">
        <v>779170</v>
      </c>
    </row>
    <row r="1900" spans="2:31" x14ac:dyDescent="0.35">
      <c r="B1900" s="83"/>
      <c r="C1900" s="84"/>
      <c r="D1900" s="73"/>
      <c r="E1900" s="73"/>
      <c r="F1900" s="73"/>
      <c r="G1900" s="85"/>
      <c r="H1900" s="73"/>
      <c r="I1900" s="73"/>
      <c r="J1900" s="73"/>
      <c r="K1900" s="73"/>
      <c r="L1900" s="73"/>
      <c r="M1900" s="73"/>
      <c r="N1900" s="73"/>
      <c r="U1900">
        <v>2020</v>
      </c>
      <c r="V1900" s="15">
        <v>43944</v>
      </c>
      <c r="W1900" t="s">
        <v>182</v>
      </c>
      <c r="X1900" t="s">
        <v>230</v>
      </c>
      <c r="Y1900" t="s">
        <v>225</v>
      </c>
      <c r="Z1900">
        <v>707.58</v>
      </c>
      <c r="AA1900">
        <v>781.67</v>
      </c>
      <c r="AB1900">
        <v>74.09</v>
      </c>
      <c r="AC1900">
        <v>24</v>
      </c>
      <c r="AD1900">
        <v>29482.5</v>
      </c>
      <c r="AE1900">
        <v>781670</v>
      </c>
    </row>
    <row r="1901" spans="2:31" x14ac:dyDescent="0.35">
      <c r="B1901" s="83"/>
      <c r="C1901" s="84"/>
      <c r="D1901" s="73"/>
      <c r="E1901" s="73"/>
      <c r="F1901" s="73"/>
      <c r="G1901" s="85"/>
      <c r="H1901" s="73"/>
      <c r="I1901" s="73"/>
      <c r="J1901" s="73"/>
      <c r="K1901" s="73"/>
      <c r="L1901" s="73"/>
      <c r="M1901" s="73"/>
      <c r="N1901" s="73"/>
      <c r="U1901">
        <v>2020</v>
      </c>
      <c r="V1901" s="15">
        <v>43945</v>
      </c>
      <c r="W1901" t="s">
        <v>182</v>
      </c>
      <c r="X1901" t="s">
        <v>230</v>
      </c>
      <c r="Y1901" t="s">
        <v>225</v>
      </c>
      <c r="Z1901">
        <v>714.73</v>
      </c>
      <c r="AA1901">
        <v>789.58</v>
      </c>
      <c r="AB1901">
        <v>74.84</v>
      </c>
      <c r="AC1901">
        <v>24</v>
      </c>
      <c r="AD1901">
        <v>29780.416666666668</v>
      </c>
      <c r="AE1901">
        <v>789580</v>
      </c>
    </row>
    <row r="1902" spans="2:31" x14ac:dyDescent="0.35">
      <c r="B1902" s="83"/>
      <c r="C1902" s="84"/>
      <c r="D1902" s="73"/>
      <c r="E1902" s="73"/>
      <c r="F1902" s="73"/>
      <c r="G1902" s="85"/>
      <c r="H1902" s="73"/>
      <c r="I1902" s="73"/>
      <c r="J1902" s="73"/>
      <c r="K1902" s="73"/>
      <c r="L1902" s="73"/>
      <c r="M1902" s="73"/>
      <c r="N1902" s="73"/>
      <c r="U1902">
        <v>2020</v>
      </c>
      <c r="V1902" s="15">
        <v>43946</v>
      </c>
      <c r="W1902" t="s">
        <v>182</v>
      </c>
      <c r="X1902" t="s">
        <v>230</v>
      </c>
      <c r="Y1902" t="s">
        <v>225</v>
      </c>
      <c r="Z1902">
        <v>725.7</v>
      </c>
      <c r="AA1902">
        <v>801.69</v>
      </c>
      <c r="AB1902">
        <v>75.989999999999995</v>
      </c>
      <c r="AC1902">
        <v>24</v>
      </c>
      <c r="AD1902">
        <v>30237.5</v>
      </c>
      <c r="AE1902">
        <v>801690</v>
      </c>
    </row>
    <row r="1903" spans="2:31" x14ac:dyDescent="0.35">
      <c r="B1903" s="83"/>
      <c r="C1903" s="84"/>
      <c r="D1903" s="73"/>
      <c r="E1903" s="73"/>
      <c r="F1903" s="73"/>
      <c r="G1903" s="85"/>
      <c r="H1903" s="73"/>
      <c r="I1903" s="73"/>
      <c r="J1903" s="73"/>
      <c r="K1903" s="73"/>
      <c r="L1903" s="73"/>
      <c r="M1903" s="73"/>
      <c r="N1903" s="73"/>
      <c r="U1903">
        <v>2020</v>
      </c>
      <c r="V1903" s="15">
        <v>43947</v>
      </c>
      <c r="W1903" t="s">
        <v>182</v>
      </c>
      <c r="X1903" t="s">
        <v>230</v>
      </c>
      <c r="Y1903" t="s">
        <v>225</v>
      </c>
      <c r="Z1903">
        <v>736.73</v>
      </c>
      <c r="AA1903">
        <v>813.88</v>
      </c>
      <c r="AB1903">
        <v>77.150000000000006</v>
      </c>
      <c r="AC1903">
        <v>24</v>
      </c>
      <c r="AD1903">
        <v>30697.083333333332</v>
      </c>
      <c r="AE1903">
        <v>813880</v>
      </c>
    </row>
    <row r="1904" spans="2:31" x14ac:dyDescent="0.35">
      <c r="B1904" s="83"/>
      <c r="C1904" s="84"/>
      <c r="D1904" s="73"/>
      <c r="E1904" s="73"/>
      <c r="F1904" s="73"/>
      <c r="G1904" s="85"/>
      <c r="H1904" s="73"/>
      <c r="I1904" s="73"/>
      <c r="J1904" s="73"/>
      <c r="K1904" s="73"/>
      <c r="L1904" s="73"/>
      <c r="M1904" s="73"/>
      <c r="N1904" s="73"/>
      <c r="U1904">
        <v>2020</v>
      </c>
      <c r="V1904" s="15">
        <v>43948</v>
      </c>
      <c r="W1904" t="s">
        <v>182</v>
      </c>
      <c r="X1904" t="s">
        <v>230</v>
      </c>
      <c r="Y1904" t="s">
        <v>225</v>
      </c>
      <c r="Z1904">
        <v>755.59</v>
      </c>
      <c r="AA1904">
        <v>834.71</v>
      </c>
      <c r="AB1904">
        <v>79.12</v>
      </c>
      <c r="AC1904">
        <v>24</v>
      </c>
      <c r="AD1904">
        <v>31482.916666666668</v>
      </c>
      <c r="AE1904">
        <v>834710</v>
      </c>
    </row>
    <row r="1905" spans="2:31" x14ac:dyDescent="0.35">
      <c r="B1905" s="83"/>
      <c r="C1905" s="84"/>
      <c r="D1905" s="73"/>
      <c r="E1905" s="73"/>
      <c r="F1905" s="73"/>
      <c r="G1905" s="85"/>
      <c r="H1905" s="73"/>
      <c r="I1905" s="73"/>
      <c r="J1905" s="73"/>
      <c r="K1905" s="73"/>
      <c r="L1905" s="73"/>
      <c r="M1905" s="73"/>
      <c r="N1905" s="73"/>
      <c r="U1905">
        <v>2020</v>
      </c>
      <c r="V1905" s="15">
        <v>43949</v>
      </c>
      <c r="W1905" t="s">
        <v>182</v>
      </c>
      <c r="X1905" t="s">
        <v>230</v>
      </c>
      <c r="Y1905" t="s">
        <v>225</v>
      </c>
      <c r="Z1905">
        <v>779.18</v>
      </c>
      <c r="AA1905">
        <v>860.77</v>
      </c>
      <c r="AB1905">
        <v>81.59</v>
      </c>
      <c r="AC1905">
        <v>24</v>
      </c>
      <c r="AD1905">
        <v>32465.833333333332</v>
      </c>
      <c r="AE1905">
        <v>860770</v>
      </c>
    </row>
    <row r="1906" spans="2:31" x14ac:dyDescent="0.35">
      <c r="B1906" s="83"/>
      <c r="C1906" s="84"/>
      <c r="D1906" s="73"/>
      <c r="E1906" s="73"/>
      <c r="F1906" s="73"/>
      <c r="G1906" s="85"/>
      <c r="H1906" s="73"/>
      <c r="I1906" s="73"/>
      <c r="J1906" s="73"/>
      <c r="K1906" s="73"/>
      <c r="L1906" s="73"/>
      <c r="M1906" s="73"/>
      <c r="N1906" s="73"/>
      <c r="U1906">
        <v>2020</v>
      </c>
      <c r="V1906" s="15">
        <v>43950</v>
      </c>
      <c r="W1906" t="s">
        <v>182</v>
      </c>
      <c r="X1906" t="s">
        <v>230</v>
      </c>
      <c r="Y1906" t="s">
        <v>225</v>
      </c>
      <c r="Z1906">
        <v>803.42</v>
      </c>
      <c r="AA1906">
        <v>887.55</v>
      </c>
      <c r="AB1906">
        <v>84.13</v>
      </c>
      <c r="AC1906">
        <v>24</v>
      </c>
      <c r="AD1906">
        <v>33475.833333333336</v>
      </c>
      <c r="AE1906">
        <v>887550</v>
      </c>
    </row>
    <row r="1907" spans="2:31" x14ac:dyDescent="0.35">
      <c r="B1907" s="83"/>
      <c r="C1907" s="84"/>
      <c r="D1907" s="73"/>
      <c r="E1907" s="73"/>
      <c r="F1907" s="73"/>
      <c r="G1907" s="85"/>
      <c r="H1907" s="73"/>
      <c r="I1907" s="73"/>
      <c r="J1907" s="73"/>
      <c r="K1907" s="73"/>
      <c r="L1907" s="73"/>
      <c r="M1907" s="73"/>
      <c r="N1907" s="73"/>
      <c r="U1907">
        <v>2020</v>
      </c>
      <c r="V1907" s="15">
        <v>43951</v>
      </c>
      <c r="W1907" t="s">
        <v>182</v>
      </c>
      <c r="X1907" t="s">
        <v>230</v>
      </c>
      <c r="Y1907" t="s">
        <v>225</v>
      </c>
      <c r="Z1907">
        <v>828.57</v>
      </c>
      <c r="AA1907">
        <v>915.34</v>
      </c>
      <c r="AB1907">
        <v>86.76</v>
      </c>
      <c r="AC1907">
        <v>24</v>
      </c>
      <c r="AD1907">
        <v>34523.75</v>
      </c>
      <c r="AE1907">
        <v>915340</v>
      </c>
    </row>
    <row r="1908" spans="2:31" x14ac:dyDescent="0.35">
      <c r="B1908" s="83"/>
      <c r="C1908" s="84"/>
      <c r="D1908" s="73"/>
      <c r="E1908" s="73"/>
      <c r="F1908" s="73"/>
      <c r="G1908" s="85"/>
      <c r="H1908" s="73"/>
      <c r="I1908" s="73"/>
      <c r="J1908" s="73"/>
      <c r="K1908" s="73"/>
      <c r="L1908" s="73"/>
      <c r="M1908" s="73"/>
      <c r="N1908" s="73"/>
      <c r="U1908">
        <v>2020</v>
      </c>
      <c r="V1908" s="15">
        <v>43952</v>
      </c>
      <c r="W1908" t="s">
        <v>183</v>
      </c>
      <c r="X1908" t="s">
        <v>230</v>
      </c>
      <c r="Y1908" t="s">
        <v>225</v>
      </c>
      <c r="Z1908">
        <v>859.56</v>
      </c>
      <c r="AA1908">
        <v>949.57</v>
      </c>
      <c r="AB1908">
        <v>90.01</v>
      </c>
      <c r="AC1908">
        <v>24</v>
      </c>
      <c r="AD1908">
        <v>35815</v>
      </c>
      <c r="AE1908">
        <v>949570</v>
      </c>
    </row>
    <row r="1909" spans="2:31" x14ac:dyDescent="0.35">
      <c r="B1909" s="83"/>
      <c r="C1909" s="84"/>
      <c r="D1909" s="73"/>
      <c r="E1909" s="73"/>
      <c r="F1909" s="73"/>
      <c r="G1909" s="85"/>
      <c r="H1909" s="73"/>
      <c r="I1909" s="73"/>
      <c r="J1909" s="73"/>
      <c r="K1909" s="73"/>
      <c r="L1909" s="73"/>
      <c r="M1909" s="73"/>
      <c r="N1909" s="73"/>
      <c r="U1909">
        <v>2020</v>
      </c>
      <c r="V1909" s="15">
        <v>43953</v>
      </c>
      <c r="W1909" t="s">
        <v>183</v>
      </c>
      <c r="X1909" t="s">
        <v>230</v>
      </c>
      <c r="Y1909" t="s">
        <v>225</v>
      </c>
      <c r="Z1909">
        <v>922.13</v>
      </c>
      <c r="AA1909">
        <v>1018.69</v>
      </c>
      <c r="AB1909">
        <v>96.56</v>
      </c>
      <c r="AC1909">
        <v>24</v>
      </c>
      <c r="AD1909">
        <v>38422.083333333336</v>
      </c>
      <c r="AE1909">
        <v>1018690</v>
      </c>
    </row>
    <row r="1910" spans="2:31" x14ac:dyDescent="0.35">
      <c r="B1910" s="83"/>
      <c r="C1910" s="84"/>
      <c r="D1910" s="73"/>
      <c r="E1910" s="73"/>
      <c r="F1910" s="73"/>
      <c r="G1910" s="85"/>
      <c r="H1910" s="73"/>
      <c r="I1910" s="73"/>
      <c r="J1910" s="73"/>
      <c r="K1910" s="73"/>
      <c r="L1910" s="73"/>
      <c r="M1910" s="73"/>
      <c r="N1910" s="73"/>
      <c r="U1910">
        <v>2020</v>
      </c>
      <c r="V1910" s="15">
        <v>43954</v>
      </c>
      <c r="W1910" t="s">
        <v>183</v>
      </c>
      <c r="X1910" t="s">
        <v>230</v>
      </c>
      <c r="Y1910" t="s">
        <v>225</v>
      </c>
      <c r="Z1910">
        <v>996.41</v>
      </c>
      <c r="AA1910">
        <v>1100.75</v>
      </c>
      <c r="AB1910">
        <v>104.34</v>
      </c>
      <c r="AC1910">
        <v>24</v>
      </c>
      <c r="AD1910">
        <v>41517.083333333336</v>
      </c>
      <c r="AE1910">
        <v>1100750</v>
      </c>
    </row>
    <row r="1911" spans="2:31" x14ac:dyDescent="0.35">
      <c r="B1911" s="83"/>
      <c r="C1911" s="84"/>
      <c r="D1911" s="73"/>
      <c r="E1911" s="73"/>
      <c r="F1911" s="73"/>
      <c r="G1911" s="85"/>
      <c r="H1911" s="73"/>
      <c r="I1911" s="73"/>
      <c r="J1911" s="73"/>
      <c r="K1911" s="73"/>
      <c r="L1911" s="73"/>
      <c r="M1911" s="73"/>
      <c r="N1911" s="73"/>
      <c r="U1911">
        <v>2020</v>
      </c>
      <c r="V1911" s="15">
        <v>43955</v>
      </c>
      <c r="W1911" t="s">
        <v>183</v>
      </c>
      <c r="X1911" t="s">
        <v>230</v>
      </c>
      <c r="Y1911" t="s">
        <v>225</v>
      </c>
      <c r="Z1911">
        <v>1071.25</v>
      </c>
      <c r="AA1911">
        <v>1183.42</v>
      </c>
      <c r="AB1911">
        <v>112.18</v>
      </c>
      <c r="AC1911">
        <v>24</v>
      </c>
      <c r="AD1911">
        <v>44635.416666666664</v>
      </c>
      <c r="AE1911">
        <v>1183420</v>
      </c>
    </row>
    <row r="1912" spans="2:31" x14ac:dyDescent="0.35">
      <c r="B1912" s="83"/>
      <c r="C1912" s="84"/>
      <c r="D1912" s="73"/>
      <c r="E1912" s="73"/>
      <c r="F1912" s="73"/>
      <c r="G1912" s="85"/>
      <c r="H1912" s="73"/>
      <c r="I1912" s="73"/>
      <c r="J1912" s="73"/>
      <c r="K1912" s="73"/>
      <c r="L1912" s="73"/>
      <c r="M1912" s="73"/>
      <c r="N1912" s="73"/>
      <c r="U1912">
        <v>2020</v>
      </c>
      <c r="V1912" s="15">
        <v>43956</v>
      </c>
      <c r="W1912" t="s">
        <v>183</v>
      </c>
      <c r="X1912" t="s">
        <v>230</v>
      </c>
      <c r="Y1912" t="s">
        <v>225</v>
      </c>
      <c r="Z1912">
        <v>1151.32</v>
      </c>
      <c r="AA1912">
        <v>1271.8800000000001</v>
      </c>
      <c r="AB1912">
        <v>120.56</v>
      </c>
      <c r="AC1912">
        <v>24</v>
      </c>
      <c r="AD1912">
        <v>47971.666666666664</v>
      </c>
      <c r="AE1912">
        <v>1271880</v>
      </c>
    </row>
    <row r="1913" spans="2:31" x14ac:dyDescent="0.35">
      <c r="B1913" s="83"/>
      <c r="C1913" s="84"/>
      <c r="D1913" s="73"/>
      <c r="E1913" s="73"/>
      <c r="F1913" s="73"/>
      <c r="G1913" s="85"/>
      <c r="H1913" s="73"/>
      <c r="I1913" s="73"/>
      <c r="J1913" s="73"/>
      <c r="K1913" s="73"/>
      <c r="L1913" s="73"/>
      <c r="M1913" s="73"/>
      <c r="N1913" s="73"/>
      <c r="U1913">
        <v>2020</v>
      </c>
      <c r="V1913" s="15">
        <v>43957</v>
      </c>
      <c r="W1913" t="s">
        <v>183</v>
      </c>
      <c r="X1913" t="s">
        <v>230</v>
      </c>
      <c r="Y1913" t="s">
        <v>225</v>
      </c>
      <c r="Z1913">
        <v>1227.9000000000001</v>
      </c>
      <c r="AA1913">
        <v>1356.48</v>
      </c>
      <c r="AB1913">
        <v>128.58000000000001</v>
      </c>
      <c r="AC1913">
        <v>24</v>
      </c>
      <c r="AD1913">
        <v>51162.5</v>
      </c>
      <c r="AE1913">
        <v>1356480</v>
      </c>
    </row>
    <row r="1914" spans="2:31" x14ac:dyDescent="0.35">
      <c r="B1914" s="83"/>
      <c r="C1914" s="84"/>
      <c r="D1914" s="73"/>
      <c r="E1914" s="73"/>
      <c r="F1914" s="73"/>
      <c r="G1914" s="85"/>
      <c r="H1914" s="73"/>
      <c r="I1914" s="73"/>
      <c r="J1914" s="73"/>
      <c r="K1914" s="73"/>
      <c r="L1914" s="73"/>
      <c r="M1914" s="73"/>
      <c r="N1914" s="73"/>
      <c r="U1914">
        <v>2020</v>
      </c>
      <c r="V1914" s="15">
        <v>43958</v>
      </c>
      <c r="W1914" t="s">
        <v>183</v>
      </c>
      <c r="X1914" t="s">
        <v>230</v>
      </c>
      <c r="Y1914" t="s">
        <v>225</v>
      </c>
      <c r="Z1914">
        <v>1304.17</v>
      </c>
      <c r="AA1914">
        <v>1440.73</v>
      </c>
      <c r="AB1914">
        <v>136.57</v>
      </c>
      <c r="AC1914">
        <v>24</v>
      </c>
      <c r="AD1914">
        <v>54340.416666666664</v>
      </c>
      <c r="AE1914">
        <v>1440730</v>
      </c>
    </row>
    <row r="1915" spans="2:31" x14ac:dyDescent="0.35">
      <c r="B1915" s="83"/>
      <c r="C1915" s="84"/>
      <c r="D1915" s="73"/>
      <c r="E1915" s="73"/>
      <c r="F1915" s="73"/>
      <c r="G1915" s="85"/>
      <c r="H1915" s="73"/>
      <c r="I1915" s="73"/>
      <c r="J1915" s="73"/>
      <c r="K1915" s="73"/>
      <c r="L1915" s="73"/>
      <c r="M1915" s="73"/>
      <c r="N1915" s="73"/>
      <c r="U1915">
        <v>2020</v>
      </c>
      <c r="V1915" s="15">
        <v>43959</v>
      </c>
      <c r="W1915" t="s">
        <v>183</v>
      </c>
      <c r="X1915" t="s">
        <v>230</v>
      </c>
      <c r="Y1915" t="s">
        <v>225</v>
      </c>
      <c r="Z1915">
        <v>1386.71</v>
      </c>
      <c r="AA1915">
        <v>1531.92</v>
      </c>
      <c r="AB1915">
        <v>145.21</v>
      </c>
      <c r="AC1915">
        <v>24</v>
      </c>
      <c r="AD1915">
        <v>57779.583333333336</v>
      </c>
      <c r="AE1915">
        <v>1531920</v>
      </c>
    </row>
    <row r="1916" spans="2:31" x14ac:dyDescent="0.35">
      <c r="B1916" s="83"/>
      <c r="C1916" s="84"/>
      <c r="D1916" s="73"/>
      <c r="E1916" s="73"/>
      <c r="F1916" s="73"/>
      <c r="G1916" s="85"/>
      <c r="H1916" s="73"/>
      <c r="I1916" s="73"/>
      <c r="J1916" s="73"/>
      <c r="K1916" s="73"/>
      <c r="L1916" s="73"/>
      <c r="M1916" s="73"/>
      <c r="N1916" s="73"/>
      <c r="U1916">
        <v>2020</v>
      </c>
      <c r="V1916" s="15">
        <v>43960</v>
      </c>
      <c r="W1916" t="s">
        <v>183</v>
      </c>
      <c r="X1916" t="s">
        <v>230</v>
      </c>
      <c r="Y1916" t="s">
        <v>225</v>
      </c>
      <c r="Z1916">
        <v>1472.52</v>
      </c>
      <c r="AA1916">
        <v>1626.72</v>
      </c>
      <c r="AB1916">
        <v>154.19999999999999</v>
      </c>
      <c r="AC1916">
        <v>24</v>
      </c>
      <c r="AD1916">
        <v>61355</v>
      </c>
      <c r="AE1916">
        <v>1626720</v>
      </c>
    </row>
    <row r="1917" spans="2:31" x14ac:dyDescent="0.35">
      <c r="B1917" s="83"/>
      <c r="C1917" s="84"/>
      <c r="D1917" s="73"/>
      <c r="E1917" s="73"/>
      <c r="F1917" s="73"/>
      <c r="G1917" s="85"/>
      <c r="H1917" s="73"/>
      <c r="I1917" s="73"/>
      <c r="J1917" s="73"/>
      <c r="K1917" s="73"/>
      <c r="L1917" s="73"/>
      <c r="M1917" s="73"/>
      <c r="N1917" s="73"/>
      <c r="U1917">
        <v>2020</v>
      </c>
      <c r="V1917" s="15">
        <v>43961</v>
      </c>
      <c r="W1917" t="s">
        <v>183</v>
      </c>
      <c r="X1917" t="s">
        <v>230</v>
      </c>
      <c r="Y1917" t="s">
        <v>225</v>
      </c>
      <c r="Z1917">
        <v>1562.83</v>
      </c>
      <c r="AA1917">
        <v>1726.48</v>
      </c>
      <c r="AB1917">
        <v>163.65</v>
      </c>
      <c r="AC1917">
        <v>24</v>
      </c>
      <c r="AD1917">
        <v>65117.916666666664</v>
      </c>
      <c r="AE1917">
        <v>1726480</v>
      </c>
    </row>
    <row r="1918" spans="2:31" x14ac:dyDescent="0.35">
      <c r="B1918" s="83"/>
      <c r="C1918" s="84"/>
      <c r="D1918" s="73"/>
      <c r="E1918" s="73"/>
      <c r="F1918" s="73"/>
      <c r="G1918" s="85"/>
      <c r="H1918" s="73"/>
      <c r="I1918" s="73"/>
      <c r="J1918" s="73"/>
      <c r="K1918" s="73"/>
      <c r="L1918" s="73"/>
      <c r="M1918" s="73"/>
      <c r="N1918" s="73"/>
      <c r="U1918">
        <v>2020</v>
      </c>
      <c r="V1918" s="15">
        <v>43962</v>
      </c>
      <c r="W1918" t="s">
        <v>183</v>
      </c>
      <c r="X1918" t="s">
        <v>230</v>
      </c>
      <c r="Y1918" t="s">
        <v>225</v>
      </c>
      <c r="Z1918">
        <v>1653.57</v>
      </c>
      <c r="AA1918">
        <v>1826.73</v>
      </c>
      <c r="AB1918">
        <v>173.15</v>
      </c>
      <c r="AC1918">
        <v>24</v>
      </c>
      <c r="AD1918">
        <v>68898.75</v>
      </c>
      <c r="AE1918">
        <v>1826730</v>
      </c>
    </row>
    <row r="1919" spans="2:31" x14ac:dyDescent="0.35">
      <c r="B1919" s="83"/>
      <c r="C1919" s="84"/>
      <c r="D1919" s="73"/>
      <c r="E1919" s="73"/>
      <c r="F1919" s="73"/>
      <c r="G1919" s="85"/>
      <c r="H1919" s="73"/>
      <c r="I1919" s="73"/>
      <c r="J1919" s="73"/>
      <c r="K1919" s="73"/>
      <c r="L1919" s="73"/>
      <c r="M1919" s="73"/>
      <c r="N1919" s="73"/>
      <c r="U1919">
        <v>2020</v>
      </c>
      <c r="V1919" s="15">
        <v>43963</v>
      </c>
      <c r="W1919" t="s">
        <v>183</v>
      </c>
      <c r="X1919" t="s">
        <v>230</v>
      </c>
      <c r="Y1919" t="s">
        <v>225</v>
      </c>
      <c r="Z1919">
        <v>1746.8</v>
      </c>
      <c r="AA1919">
        <v>1929.72</v>
      </c>
      <c r="AB1919">
        <v>182.92</v>
      </c>
      <c r="AC1919">
        <v>24</v>
      </c>
      <c r="AD1919">
        <v>72783.333333333328</v>
      </c>
      <c r="AE1919">
        <v>1929720</v>
      </c>
    </row>
    <row r="1920" spans="2:31" x14ac:dyDescent="0.35">
      <c r="B1920" s="83"/>
      <c r="C1920" s="84"/>
      <c r="D1920" s="73"/>
      <c r="E1920" s="73"/>
      <c r="F1920" s="73"/>
      <c r="G1920" s="85"/>
      <c r="H1920" s="73"/>
      <c r="I1920" s="73"/>
      <c r="J1920" s="73"/>
      <c r="K1920" s="73"/>
      <c r="L1920" s="73"/>
      <c r="M1920" s="73"/>
      <c r="N1920" s="73"/>
      <c r="U1920">
        <v>2020</v>
      </c>
      <c r="V1920" s="15">
        <v>43964</v>
      </c>
      <c r="W1920" t="s">
        <v>183</v>
      </c>
      <c r="X1920" t="s">
        <v>230</v>
      </c>
      <c r="Y1920" t="s">
        <v>225</v>
      </c>
      <c r="Z1920">
        <v>1839.47</v>
      </c>
      <c r="AA1920">
        <v>2032.09</v>
      </c>
      <c r="AB1920">
        <v>192.62</v>
      </c>
      <c r="AC1920">
        <v>24</v>
      </c>
      <c r="AD1920">
        <v>76644.583333333328</v>
      </c>
      <c r="AE1920">
        <v>2032090</v>
      </c>
    </row>
    <row r="1921" spans="2:31" x14ac:dyDescent="0.35">
      <c r="B1921" s="83"/>
      <c r="C1921" s="84"/>
      <c r="D1921" s="73"/>
      <c r="E1921" s="73"/>
      <c r="F1921" s="73"/>
      <c r="G1921" s="85"/>
      <c r="H1921" s="73"/>
      <c r="I1921" s="73"/>
      <c r="J1921" s="73"/>
      <c r="K1921" s="73"/>
      <c r="L1921" s="73"/>
      <c r="M1921" s="73"/>
      <c r="N1921" s="73"/>
      <c r="U1921">
        <v>2020</v>
      </c>
      <c r="V1921" s="15">
        <v>43965</v>
      </c>
      <c r="W1921" t="s">
        <v>183</v>
      </c>
      <c r="X1921" t="s">
        <v>230</v>
      </c>
      <c r="Y1921" t="s">
        <v>225</v>
      </c>
      <c r="Z1921">
        <v>1929.3</v>
      </c>
      <c r="AA1921">
        <v>2131.3200000000002</v>
      </c>
      <c r="AB1921">
        <v>202.03</v>
      </c>
      <c r="AC1921">
        <v>24</v>
      </c>
      <c r="AD1921">
        <v>80387.5</v>
      </c>
      <c r="AE1921">
        <v>2131320</v>
      </c>
    </row>
    <row r="1922" spans="2:31" x14ac:dyDescent="0.35">
      <c r="B1922" s="83"/>
      <c r="C1922" s="84"/>
      <c r="D1922" s="73"/>
      <c r="E1922" s="73"/>
      <c r="F1922" s="73"/>
      <c r="G1922" s="85"/>
      <c r="H1922" s="73"/>
      <c r="I1922" s="73"/>
      <c r="J1922" s="73"/>
      <c r="K1922" s="73"/>
      <c r="L1922" s="73"/>
      <c r="M1922" s="73"/>
      <c r="N1922" s="73"/>
      <c r="U1922">
        <v>2020</v>
      </c>
      <c r="V1922" s="15">
        <v>43966</v>
      </c>
      <c r="W1922" t="s">
        <v>183</v>
      </c>
      <c r="X1922" t="s">
        <v>230</v>
      </c>
      <c r="Y1922" t="s">
        <v>225</v>
      </c>
      <c r="Z1922">
        <v>2021.6</v>
      </c>
      <c r="AA1922">
        <v>2233.3000000000002</v>
      </c>
      <c r="AB1922">
        <v>211.69</v>
      </c>
      <c r="AC1922">
        <v>24</v>
      </c>
      <c r="AD1922">
        <v>84233.333333333328</v>
      </c>
      <c r="AE1922">
        <v>2233300</v>
      </c>
    </row>
    <row r="1923" spans="2:31" x14ac:dyDescent="0.35">
      <c r="B1923" s="83"/>
      <c r="C1923" s="84"/>
      <c r="D1923" s="73"/>
      <c r="E1923" s="73"/>
      <c r="F1923" s="73"/>
      <c r="G1923" s="85"/>
      <c r="H1923" s="73"/>
      <c r="I1923" s="73"/>
      <c r="J1923" s="73"/>
      <c r="K1923" s="73"/>
      <c r="L1923" s="73"/>
      <c r="M1923" s="73"/>
      <c r="N1923" s="73"/>
      <c r="U1923">
        <v>2020</v>
      </c>
      <c r="V1923" s="15">
        <v>43967</v>
      </c>
      <c r="W1923" t="s">
        <v>183</v>
      </c>
      <c r="X1923" t="s">
        <v>230</v>
      </c>
      <c r="Y1923" t="s">
        <v>225</v>
      </c>
      <c r="Z1923">
        <v>2117.1</v>
      </c>
      <c r="AA1923">
        <v>2338.79</v>
      </c>
      <c r="AB1923">
        <v>221.69</v>
      </c>
      <c r="AC1923">
        <v>24</v>
      </c>
      <c r="AD1923">
        <v>88212.5</v>
      </c>
      <c r="AE1923">
        <v>2338790</v>
      </c>
    </row>
    <row r="1924" spans="2:31" x14ac:dyDescent="0.35">
      <c r="B1924" s="83"/>
      <c r="C1924" s="84"/>
      <c r="D1924" s="73"/>
      <c r="E1924" s="73"/>
      <c r="F1924" s="73"/>
      <c r="G1924" s="85"/>
      <c r="H1924" s="73"/>
      <c r="I1924" s="73"/>
      <c r="J1924" s="73"/>
      <c r="K1924" s="73"/>
      <c r="L1924" s="73"/>
      <c r="M1924" s="73"/>
      <c r="N1924" s="73"/>
      <c r="U1924">
        <v>2020</v>
      </c>
      <c r="V1924" s="15">
        <v>43968</v>
      </c>
      <c r="W1924" t="s">
        <v>183</v>
      </c>
      <c r="X1924" t="s">
        <v>230</v>
      </c>
      <c r="Y1924" t="s">
        <v>225</v>
      </c>
      <c r="Z1924">
        <v>2217.94</v>
      </c>
      <c r="AA1924">
        <v>2450.19</v>
      </c>
      <c r="AB1924">
        <v>232.25</v>
      </c>
      <c r="AC1924">
        <v>24</v>
      </c>
      <c r="AD1924">
        <v>92414.166666666672</v>
      </c>
      <c r="AE1924">
        <v>2450190</v>
      </c>
    </row>
    <row r="1925" spans="2:31" x14ac:dyDescent="0.35">
      <c r="B1925" s="83"/>
      <c r="C1925" s="84"/>
      <c r="D1925" s="73"/>
      <c r="E1925" s="73"/>
      <c r="F1925" s="73"/>
      <c r="G1925" s="85"/>
      <c r="H1925" s="73"/>
      <c r="I1925" s="73"/>
      <c r="J1925" s="73"/>
      <c r="K1925" s="73"/>
      <c r="L1925" s="73"/>
      <c r="M1925" s="73"/>
      <c r="N1925" s="73"/>
      <c r="U1925">
        <v>2020</v>
      </c>
      <c r="V1925" s="15">
        <v>43969</v>
      </c>
      <c r="W1925" t="s">
        <v>183</v>
      </c>
      <c r="X1925" t="s">
        <v>230</v>
      </c>
      <c r="Y1925" t="s">
        <v>225</v>
      </c>
      <c r="Z1925">
        <v>2319.63</v>
      </c>
      <c r="AA1925">
        <v>2562.5300000000002</v>
      </c>
      <c r="AB1925">
        <v>242.9</v>
      </c>
      <c r="AC1925">
        <v>24</v>
      </c>
      <c r="AD1925">
        <v>96651.25</v>
      </c>
      <c r="AE1925">
        <v>2562530</v>
      </c>
    </row>
    <row r="1926" spans="2:31" x14ac:dyDescent="0.35">
      <c r="B1926" s="83"/>
      <c r="C1926" s="84"/>
      <c r="D1926" s="73"/>
      <c r="E1926" s="73"/>
      <c r="F1926" s="73"/>
      <c r="G1926" s="85"/>
      <c r="H1926" s="73"/>
      <c r="I1926" s="73"/>
      <c r="J1926" s="73"/>
      <c r="K1926" s="73"/>
      <c r="L1926" s="73"/>
      <c r="M1926" s="73"/>
      <c r="N1926" s="73"/>
      <c r="U1926">
        <v>2020</v>
      </c>
      <c r="V1926" s="15">
        <v>43970</v>
      </c>
      <c r="W1926" t="s">
        <v>183</v>
      </c>
      <c r="X1926" t="s">
        <v>230</v>
      </c>
      <c r="Y1926" t="s">
        <v>225</v>
      </c>
      <c r="Z1926">
        <v>2418.12</v>
      </c>
      <c r="AA1926">
        <v>2671.33</v>
      </c>
      <c r="AB1926">
        <v>253.21</v>
      </c>
      <c r="AC1926">
        <v>24</v>
      </c>
      <c r="AD1926">
        <v>100755</v>
      </c>
      <c r="AE1926">
        <v>2671330</v>
      </c>
    </row>
    <row r="1927" spans="2:31" x14ac:dyDescent="0.35">
      <c r="B1927" s="83"/>
      <c r="C1927" s="84"/>
      <c r="D1927" s="73"/>
      <c r="E1927" s="73"/>
      <c r="F1927" s="73"/>
      <c r="G1927" s="85"/>
      <c r="H1927" s="73"/>
      <c r="I1927" s="73"/>
      <c r="J1927" s="73"/>
      <c r="K1927" s="73"/>
      <c r="L1927" s="73"/>
      <c r="M1927" s="73"/>
      <c r="N1927" s="73"/>
      <c r="U1927">
        <v>2020</v>
      </c>
      <c r="V1927" s="15">
        <v>43971</v>
      </c>
      <c r="W1927" t="s">
        <v>183</v>
      </c>
      <c r="X1927" t="s">
        <v>230</v>
      </c>
      <c r="Y1927" t="s">
        <v>225</v>
      </c>
      <c r="Z1927">
        <v>2516.9</v>
      </c>
      <c r="AA1927">
        <v>2780.46</v>
      </c>
      <c r="AB1927">
        <v>263.56</v>
      </c>
      <c r="AC1927">
        <v>24</v>
      </c>
      <c r="AD1927">
        <v>104870.83333333333</v>
      </c>
      <c r="AE1927">
        <v>2780460</v>
      </c>
    </row>
    <row r="1928" spans="2:31" x14ac:dyDescent="0.35">
      <c r="B1928" s="83"/>
      <c r="C1928" s="84"/>
      <c r="D1928" s="73"/>
      <c r="E1928" s="73"/>
      <c r="F1928" s="73"/>
      <c r="G1928" s="85"/>
      <c r="H1928" s="73"/>
      <c r="I1928" s="73"/>
      <c r="J1928" s="73"/>
      <c r="K1928" s="73"/>
      <c r="L1928" s="73"/>
      <c r="M1928" s="73"/>
      <c r="N1928" s="73"/>
      <c r="U1928">
        <v>2020</v>
      </c>
      <c r="V1928" s="15">
        <v>43972</v>
      </c>
      <c r="W1928" t="s">
        <v>183</v>
      </c>
      <c r="X1928" t="s">
        <v>230</v>
      </c>
      <c r="Y1928" t="s">
        <v>225</v>
      </c>
      <c r="Z1928">
        <v>2612.04</v>
      </c>
      <c r="AA1928">
        <v>2885.56</v>
      </c>
      <c r="AB1928">
        <v>273.52</v>
      </c>
      <c r="AC1928">
        <v>24</v>
      </c>
      <c r="AD1928">
        <v>108835</v>
      </c>
      <c r="AE1928">
        <v>2885560</v>
      </c>
    </row>
    <row r="1929" spans="2:31" x14ac:dyDescent="0.35">
      <c r="B1929" s="83"/>
      <c r="C1929" s="84"/>
      <c r="D1929" s="73"/>
      <c r="E1929" s="73"/>
      <c r="F1929" s="73"/>
      <c r="G1929" s="85"/>
      <c r="H1929" s="73"/>
      <c r="I1929" s="73"/>
      <c r="J1929" s="73"/>
      <c r="K1929" s="73"/>
      <c r="L1929" s="73"/>
      <c r="M1929" s="73"/>
      <c r="N1929" s="73"/>
      <c r="U1929">
        <v>2020</v>
      </c>
      <c r="V1929" s="15">
        <v>43973</v>
      </c>
      <c r="W1929" t="s">
        <v>183</v>
      </c>
      <c r="X1929" t="s">
        <v>230</v>
      </c>
      <c r="Y1929" t="s">
        <v>225</v>
      </c>
      <c r="Z1929">
        <v>2674.6</v>
      </c>
      <c r="AA1929">
        <v>2954.68</v>
      </c>
      <c r="AB1929">
        <v>280.07</v>
      </c>
      <c r="AC1929">
        <v>24</v>
      </c>
      <c r="AD1929">
        <v>111441.66666666667</v>
      </c>
      <c r="AE1929">
        <v>2954680</v>
      </c>
    </row>
    <row r="1930" spans="2:31" x14ac:dyDescent="0.35">
      <c r="B1930" s="83"/>
      <c r="C1930" s="84"/>
      <c r="D1930" s="73"/>
      <c r="E1930" s="73"/>
      <c r="F1930" s="73"/>
      <c r="G1930" s="85"/>
      <c r="H1930" s="73"/>
      <c r="I1930" s="73"/>
      <c r="J1930" s="73"/>
      <c r="K1930" s="73"/>
      <c r="L1930" s="73"/>
      <c r="M1930" s="73"/>
      <c r="N1930" s="73"/>
      <c r="U1930">
        <v>2020</v>
      </c>
      <c r="V1930" s="15">
        <v>43974</v>
      </c>
      <c r="W1930" t="s">
        <v>183</v>
      </c>
      <c r="X1930" t="s">
        <v>230</v>
      </c>
      <c r="Y1930" t="s">
        <v>225</v>
      </c>
      <c r="Z1930">
        <v>2735.6</v>
      </c>
      <c r="AA1930">
        <v>3022.06</v>
      </c>
      <c r="AB1930">
        <v>286.45999999999998</v>
      </c>
      <c r="AC1930">
        <v>24</v>
      </c>
      <c r="AD1930">
        <v>113983.33333333333</v>
      </c>
      <c r="AE1930">
        <v>3022060</v>
      </c>
    </row>
    <row r="1931" spans="2:31" x14ac:dyDescent="0.35">
      <c r="B1931" s="83"/>
      <c r="C1931" s="84"/>
      <c r="D1931" s="73"/>
      <c r="E1931" s="73"/>
      <c r="F1931" s="73"/>
      <c r="G1931" s="85"/>
      <c r="H1931" s="73"/>
      <c r="I1931" s="73"/>
      <c r="J1931" s="73"/>
      <c r="K1931" s="73"/>
      <c r="L1931" s="73"/>
      <c r="M1931" s="73"/>
      <c r="N1931" s="73"/>
      <c r="U1931">
        <v>2020</v>
      </c>
      <c r="V1931" s="15">
        <v>43975</v>
      </c>
      <c r="W1931" t="s">
        <v>183</v>
      </c>
      <c r="X1931" t="s">
        <v>230</v>
      </c>
      <c r="Y1931" t="s">
        <v>225</v>
      </c>
      <c r="Z1931">
        <v>2787.94</v>
      </c>
      <c r="AA1931">
        <v>3079.88</v>
      </c>
      <c r="AB1931">
        <v>291.94</v>
      </c>
      <c r="AC1931">
        <v>24</v>
      </c>
      <c r="AD1931">
        <v>116164.16666666667</v>
      </c>
      <c r="AE1931">
        <v>3079880</v>
      </c>
    </row>
    <row r="1932" spans="2:31" x14ac:dyDescent="0.35">
      <c r="B1932" s="83"/>
      <c r="C1932" s="84"/>
      <c r="D1932" s="73"/>
      <c r="E1932" s="73"/>
      <c r="F1932" s="73"/>
      <c r="G1932" s="85"/>
      <c r="H1932" s="73"/>
      <c r="I1932" s="73"/>
      <c r="J1932" s="73"/>
      <c r="K1932" s="73"/>
      <c r="L1932" s="73"/>
      <c r="M1932" s="73"/>
      <c r="N1932" s="73"/>
      <c r="U1932">
        <v>2020</v>
      </c>
      <c r="V1932" s="15">
        <v>43976</v>
      </c>
      <c r="W1932" t="s">
        <v>183</v>
      </c>
      <c r="X1932" t="s">
        <v>230</v>
      </c>
      <c r="Y1932" t="s">
        <v>225</v>
      </c>
      <c r="Z1932">
        <v>2836.19</v>
      </c>
      <c r="AA1932">
        <v>3133.18</v>
      </c>
      <c r="AB1932">
        <v>296.99</v>
      </c>
      <c r="AC1932">
        <v>24</v>
      </c>
      <c r="AD1932">
        <v>118174.58333333333</v>
      </c>
      <c r="AE1932">
        <v>3133180</v>
      </c>
    </row>
    <row r="1933" spans="2:31" x14ac:dyDescent="0.35">
      <c r="B1933" s="83"/>
      <c r="C1933" s="84"/>
      <c r="D1933" s="73"/>
      <c r="E1933" s="73"/>
      <c r="F1933" s="73"/>
      <c r="G1933" s="85"/>
      <c r="H1933" s="73"/>
      <c r="I1933" s="73"/>
      <c r="J1933" s="73"/>
      <c r="K1933" s="73"/>
      <c r="L1933" s="73"/>
      <c r="M1933" s="73"/>
      <c r="N1933" s="73"/>
      <c r="U1933">
        <v>2020</v>
      </c>
      <c r="V1933" s="15">
        <v>43977</v>
      </c>
      <c r="W1933" t="s">
        <v>183</v>
      </c>
      <c r="X1933" t="s">
        <v>230</v>
      </c>
      <c r="Y1933" t="s">
        <v>225</v>
      </c>
      <c r="Z1933">
        <v>2883.4</v>
      </c>
      <c r="AA1933">
        <v>3185.34</v>
      </c>
      <c r="AB1933">
        <v>301.94</v>
      </c>
      <c r="AC1933">
        <v>24</v>
      </c>
      <c r="AD1933">
        <v>120141.66666666667</v>
      </c>
      <c r="AE1933">
        <v>3185340</v>
      </c>
    </row>
    <row r="1934" spans="2:31" x14ac:dyDescent="0.35">
      <c r="B1934" s="83"/>
      <c r="C1934" s="84"/>
      <c r="D1934" s="73"/>
      <c r="E1934" s="73"/>
      <c r="F1934" s="73"/>
      <c r="G1934" s="85"/>
      <c r="H1934" s="73"/>
      <c r="I1934" s="73"/>
      <c r="J1934" s="73"/>
      <c r="K1934" s="73"/>
      <c r="L1934" s="73"/>
      <c r="M1934" s="73"/>
      <c r="N1934" s="73"/>
      <c r="U1934">
        <v>2020</v>
      </c>
      <c r="V1934" s="15">
        <v>43978</v>
      </c>
      <c r="W1934" t="s">
        <v>183</v>
      </c>
      <c r="X1934" t="s">
        <v>230</v>
      </c>
      <c r="Y1934" t="s">
        <v>225</v>
      </c>
      <c r="Z1934">
        <v>2932.94</v>
      </c>
      <c r="AA1934">
        <v>3240.06</v>
      </c>
      <c r="AB1934">
        <v>307.12</v>
      </c>
      <c r="AC1934">
        <v>24</v>
      </c>
      <c r="AD1934">
        <v>122205.83333333333</v>
      </c>
      <c r="AE1934">
        <v>3240060</v>
      </c>
    </row>
    <row r="1935" spans="2:31" x14ac:dyDescent="0.35">
      <c r="B1935" s="83"/>
      <c r="C1935" s="84"/>
      <c r="D1935" s="73"/>
      <c r="E1935" s="73"/>
      <c r="F1935" s="73"/>
      <c r="G1935" s="85"/>
      <c r="H1935" s="73"/>
      <c r="I1935" s="73"/>
      <c r="J1935" s="73"/>
      <c r="K1935" s="73"/>
      <c r="L1935" s="73"/>
      <c r="M1935" s="73"/>
      <c r="N1935" s="73"/>
      <c r="U1935">
        <v>2020</v>
      </c>
      <c r="V1935" s="15">
        <v>43979</v>
      </c>
      <c r="W1935" t="s">
        <v>183</v>
      </c>
      <c r="X1935" t="s">
        <v>230</v>
      </c>
      <c r="Y1935" t="s">
        <v>225</v>
      </c>
      <c r="Z1935">
        <v>2979.9</v>
      </c>
      <c r="AA1935">
        <v>3291.94</v>
      </c>
      <c r="AB1935">
        <v>312.04000000000002</v>
      </c>
      <c r="AC1935">
        <v>24</v>
      </c>
      <c r="AD1935">
        <v>124162.5</v>
      </c>
      <c r="AE1935">
        <v>3291940</v>
      </c>
    </row>
    <row r="1936" spans="2:31" x14ac:dyDescent="0.35">
      <c r="B1936" s="83"/>
      <c r="C1936" s="84"/>
      <c r="D1936" s="73"/>
      <c r="E1936" s="73"/>
      <c r="F1936" s="73"/>
      <c r="G1936" s="85"/>
      <c r="H1936" s="73"/>
      <c r="I1936" s="73"/>
      <c r="J1936" s="73"/>
      <c r="K1936" s="73"/>
      <c r="L1936" s="73"/>
      <c r="M1936" s="73"/>
      <c r="N1936" s="73"/>
      <c r="U1936">
        <v>2020</v>
      </c>
      <c r="V1936" s="15">
        <v>43980</v>
      </c>
      <c r="W1936" t="s">
        <v>183</v>
      </c>
      <c r="X1936" t="s">
        <v>230</v>
      </c>
      <c r="Y1936" t="s">
        <v>225</v>
      </c>
      <c r="Z1936">
        <v>3024.6</v>
      </c>
      <c r="AA1936">
        <v>3341.32</v>
      </c>
      <c r="AB1936">
        <v>316.72000000000003</v>
      </c>
      <c r="AC1936">
        <v>24</v>
      </c>
      <c r="AD1936">
        <v>126025</v>
      </c>
      <c r="AE1936">
        <v>3341320</v>
      </c>
    </row>
    <row r="1937" spans="2:31" x14ac:dyDescent="0.35">
      <c r="B1937" s="83"/>
      <c r="C1937" s="84"/>
      <c r="D1937" s="73"/>
      <c r="E1937" s="73"/>
      <c r="F1937" s="73"/>
      <c r="G1937" s="85"/>
      <c r="H1937" s="73"/>
      <c r="I1937" s="73"/>
      <c r="J1937" s="73"/>
      <c r="K1937" s="73"/>
      <c r="L1937" s="73"/>
      <c r="M1937" s="73"/>
      <c r="N1937" s="73"/>
      <c r="U1937">
        <v>2020</v>
      </c>
      <c r="V1937" s="15">
        <v>43981</v>
      </c>
      <c r="W1937" t="s">
        <v>183</v>
      </c>
      <c r="X1937" t="s">
        <v>230</v>
      </c>
      <c r="Y1937" t="s">
        <v>225</v>
      </c>
      <c r="Z1937">
        <v>3080.23</v>
      </c>
      <c r="AA1937">
        <v>3402.78</v>
      </c>
      <c r="AB1937">
        <v>322.55</v>
      </c>
      <c r="AC1937">
        <v>24</v>
      </c>
      <c r="AD1937">
        <v>128342.91666666667</v>
      </c>
      <c r="AE1937">
        <v>3402780</v>
      </c>
    </row>
    <row r="1938" spans="2:31" x14ac:dyDescent="0.35">
      <c r="B1938" s="83"/>
      <c r="C1938" s="84"/>
      <c r="D1938" s="73"/>
      <c r="E1938" s="73"/>
      <c r="F1938" s="73"/>
      <c r="G1938" s="85"/>
      <c r="H1938" s="73"/>
      <c r="I1938" s="73"/>
      <c r="J1938" s="73"/>
      <c r="K1938" s="73"/>
      <c r="L1938" s="73"/>
      <c r="M1938" s="73"/>
      <c r="N1938" s="73"/>
      <c r="U1938">
        <v>2020</v>
      </c>
      <c r="V1938" s="15">
        <v>43982</v>
      </c>
      <c r="W1938" t="s">
        <v>183</v>
      </c>
      <c r="X1938" t="s">
        <v>230</v>
      </c>
      <c r="Y1938" t="s">
        <v>225</v>
      </c>
      <c r="Z1938">
        <v>3129.86</v>
      </c>
      <c r="AA1938">
        <v>3457.6</v>
      </c>
      <c r="AB1938">
        <v>327.74</v>
      </c>
      <c r="AC1938">
        <v>24</v>
      </c>
      <c r="AD1938">
        <v>130410.83333333333</v>
      </c>
      <c r="AE1938">
        <v>3457600</v>
      </c>
    </row>
    <row r="1939" spans="2:31" x14ac:dyDescent="0.35">
      <c r="B1939" s="83"/>
      <c r="C1939" s="84"/>
      <c r="D1939" s="73"/>
      <c r="E1939" s="73"/>
      <c r="F1939" s="73"/>
      <c r="G1939" s="85"/>
      <c r="H1939" s="73"/>
      <c r="I1939" s="73"/>
      <c r="J1939" s="73"/>
      <c r="K1939" s="73"/>
      <c r="L1939" s="73"/>
      <c r="M1939" s="73"/>
      <c r="N1939" s="73"/>
      <c r="U1939">
        <v>2020</v>
      </c>
      <c r="V1939" s="15">
        <v>43983</v>
      </c>
      <c r="W1939" t="s">
        <v>184</v>
      </c>
      <c r="X1939" t="s">
        <v>230</v>
      </c>
      <c r="Y1939" t="s">
        <v>225</v>
      </c>
      <c r="Z1939">
        <v>3174.86</v>
      </c>
      <c r="AA1939">
        <v>3507.32</v>
      </c>
      <c r="AB1939">
        <v>332.46</v>
      </c>
      <c r="AC1939">
        <v>24</v>
      </c>
      <c r="AD1939">
        <v>132285.83333333334</v>
      </c>
      <c r="AE1939">
        <v>3507320</v>
      </c>
    </row>
    <row r="1940" spans="2:31" x14ac:dyDescent="0.35">
      <c r="B1940" s="83"/>
      <c r="C1940" s="84"/>
      <c r="D1940" s="73"/>
      <c r="E1940" s="73"/>
      <c r="F1940" s="73"/>
      <c r="G1940" s="85"/>
      <c r="H1940" s="73"/>
      <c r="I1940" s="73"/>
      <c r="J1940" s="73"/>
      <c r="K1940" s="73"/>
      <c r="L1940" s="73"/>
      <c r="M1940" s="73"/>
      <c r="N1940" s="73"/>
      <c r="U1940">
        <v>2020</v>
      </c>
      <c r="V1940" s="15">
        <v>43984</v>
      </c>
      <c r="W1940" t="s">
        <v>184</v>
      </c>
      <c r="X1940" t="s">
        <v>230</v>
      </c>
      <c r="Y1940" t="s">
        <v>225</v>
      </c>
      <c r="Z1940">
        <v>3223.5</v>
      </c>
      <c r="AA1940">
        <v>3561.05</v>
      </c>
      <c r="AB1940">
        <v>337.55</v>
      </c>
      <c r="AC1940">
        <v>24</v>
      </c>
      <c r="AD1940">
        <v>134312.5</v>
      </c>
      <c r="AE1940">
        <v>3561050</v>
      </c>
    </row>
    <row r="1941" spans="2:31" x14ac:dyDescent="0.35">
      <c r="B1941" s="83"/>
      <c r="C1941" s="84"/>
      <c r="D1941" s="73"/>
      <c r="E1941" s="73"/>
      <c r="F1941" s="73"/>
      <c r="G1941" s="85"/>
      <c r="H1941" s="73"/>
      <c r="I1941" s="73"/>
      <c r="J1941" s="73"/>
      <c r="K1941" s="73"/>
      <c r="L1941" s="73"/>
      <c r="M1941" s="73"/>
      <c r="N1941" s="73"/>
      <c r="U1941">
        <v>2020</v>
      </c>
      <c r="V1941" s="15">
        <v>43985</v>
      </c>
      <c r="W1941" t="s">
        <v>184</v>
      </c>
      <c r="X1941" t="s">
        <v>230</v>
      </c>
      <c r="Y1941" t="s">
        <v>225</v>
      </c>
      <c r="Z1941">
        <v>3270.26</v>
      </c>
      <c r="AA1941">
        <v>3612.7</v>
      </c>
      <c r="AB1941">
        <v>342.45</v>
      </c>
      <c r="AC1941">
        <v>24</v>
      </c>
      <c r="AD1941">
        <v>136260.83333333334</v>
      </c>
      <c r="AE1941">
        <v>3612700</v>
      </c>
    </row>
    <row r="1942" spans="2:31" x14ac:dyDescent="0.35">
      <c r="B1942" s="83"/>
      <c r="C1942" s="84"/>
      <c r="D1942" s="73"/>
      <c r="E1942" s="73"/>
      <c r="F1942" s="73"/>
      <c r="G1942" s="85"/>
      <c r="H1942" s="73"/>
      <c r="I1942" s="73"/>
      <c r="J1942" s="73"/>
      <c r="K1942" s="73"/>
      <c r="L1942" s="73"/>
      <c r="M1942" s="73"/>
      <c r="N1942" s="73"/>
      <c r="U1942">
        <v>2020</v>
      </c>
      <c r="V1942" s="15">
        <v>43986</v>
      </c>
      <c r="W1942" t="s">
        <v>184</v>
      </c>
      <c r="X1942" t="s">
        <v>230</v>
      </c>
      <c r="Y1942" t="s">
        <v>225</v>
      </c>
      <c r="Z1942">
        <v>3317.25</v>
      </c>
      <c r="AA1942">
        <v>3664.61</v>
      </c>
      <c r="AB1942">
        <v>347.37</v>
      </c>
      <c r="AC1942">
        <v>24</v>
      </c>
      <c r="AD1942">
        <v>138218.75</v>
      </c>
      <c r="AE1942">
        <v>3664610</v>
      </c>
    </row>
    <row r="1943" spans="2:31" x14ac:dyDescent="0.35">
      <c r="B1943" s="83"/>
      <c r="C1943" s="84"/>
      <c r="D1943" s="73"/>
      <c r="E1943" s="73"/>
      <c r="F1943" s="73"/>
      <c r="G1943" s="85"/>
      <c r="H1943" s="73"/>
      <c r="I1943" s="73"/>
      <c r="J1943" s="73"/>
      <c r="K1943" s="73"/>
      <c r="L1943" s="73"/>
      <c r="M1943" s="73"/>
      <c r="N1943" s="73"/>
      <c r="U1943">
        <v>2020</v>
      </c>
      <c r="V1943" s="15">
        <v>43987</v>
      </c>
      <c r="W1943" t="s">
        <v>184</v>
      </c>
      <c r="X1943" t="s">
        <v>230</v>
      </c>
      <c r="Y1943" t="s">
        <v>225</v>
      </c>
      <c r="Z1943">
        <v>3363.21</v>
      </c>
      <c r="AA1943">
        <v>3715.39</v>
      </c>
      <c r="AB1943">
        <v>352.18</v>
      </c>
      <c r="AC1943">
        <v>24</v>
      </c>
      <c r="AD1943">
        <v>140133.75</v>
      </c>
      <c r="AE1943">
        <v>3715390</v>
      </c>
    </row>
    <row r="1944" spans="2:31" x14ac:dyDescent="0.35">
      <c r="B1944" s="83"/>
      <c r="C1944" s="84"/>
      <c r="D1944" s="73"/>
      <c r="E1944" s="73"/>
      <c r="F1944" s="73"/>
      <c r="G1944" s="85"/>
      <c r="H1944" s="73"/>
      <c r="I1944" s="73"/>
      <c r="J1944" s="73"/>
      <c r="K1944" s="73"/>
      <c r="L1944" s="73"/>
      <c r="M1944" s="73"/>
      <c r="N1944" s="73"/>
      <c r="U1944">
        <v>2020</v>
      </c>
      <c r="V1944" s="15">
        <v>43988</v>
      </c>
      <c r="W1944" t="s">
        <v>184</v>
      </c>
      <c r="X1944" t="s">
        <v>230</v>
      </c>
      <c r="Y1944" t="s">
        <v>225</v>
      </c>
      <c r="Z1944">
        <v>3401.65</v>
      </c>
      <c r="AA1944">
        <v>3757.85</v>
      </c>
      <c r="AB1944">
        <v>356.2</v>
      </c>
      <c r="AC1944">
        <v>24</v>
      </c>
      <c r="AD1944">
        <v>141735.41666666666</v>
      </c>
      <c r="AE1944">
        <v>3757850</v>
      </c>
    </row>
    <row r="1945" spans="2:31" x14ac:dyDescent="0.35">
      <c r="B1945" s="83"/>
      <c r="C1945" s="84"/>
      <c r="D1945" s="73"/>
      <c r="E1945" s="73"/>
      <c r="F1945" s="73"/>
      <c r="G1945" s="85"/>
      <c r="H1945" s="73"/>
      <c r="I1945" s="73"/>
      <c r="J1945" s="73"/>
      <c r="K1945" s="73"/>
      <c r="L1945" s="73"/>
      <c r="M1945" s="73"/>
      <c r="N1945" s="73"/>
      <c r="U1945">
        <v>2020</v>
      </c>
      <c r="V1945" s="15">
        <v>43989</v>
      </c>
      <c r="W1945" t="s">
        <v>184</v>
      </c>
      <c r="X1945" t="s">
        <v>230</v>
      </c>
      <c r="Y1945" t="s">
        <v>225</v>
      </c>
      <c r="Z1945">
        <v>3436.16</v>
      </c>
      <c r="AA1945">
        <v>3795.98</v>
      </c>
      <c r="AB1945">
        <v>359.82</v>
      </c>
      <c r="AC1945">
        <v>24</v>
      </c>
      <c r="AD1945">
        <v>143173.33333333334</v>
      </c>
      <c r="AE1945">
        <v>3795980</v>
      </c>
    </row>
    <row r="1946" spans="2:31" x14ac:dyDescent="0.35">
      <c r="B1946" s="83"/>
      <c r="C1946" s="84"/>
      <c r="D1946" s="73"/>
      <c r="E1946" s="73"/>
      <c r="F1946" s="73"/>
      <c r="G1946" s="85"/>
      <c r="H1946" s="73"/>
      <c r="I1946" s="73"/>
      <c r="J1946" s="73"/>
      <c r="K1946" s="73"/>
      <c r="L1946" s="73"/>
      <c r="M1946" s="73"/>
      <c r="N1946" s="73"/>
      <c r="U1946">
        <v>2020</v>
      </c>
      <c r="V1946" s="15">
        <v>43990</v>
      </c>
      <c r="W1946" t="s">
        <v>184</v>
      </c>
      <c r="X1946" t="s">
        <v>230</v>
      </c>
      <c r="Y1946" t="s">
        <v>225</v>
      </c>
      <c r="Z1946">
        <v>3460.2</v>
      </c>
      <c r="AA1946">
        <v>3822.54</v>
      </c>
      <c r="AB1946">
        <v>362.34</v>
      </c>
      <c r="AC1946">
        <v>24</v>
      </c>
      <c r="AD1946">
        <v>144175</v>
      </c>
      <c r="AE1946">
        <v>3822540</v>
      </c>
    </row>
    <row r="1947" spans="2:31" x14ac:dyDescent="0.35">
      <c r="B1947" s="83"/>
      <c r="C1947" s="84"/>
      <c r="D1947" s="73"/>
      <c r="E1947" s="73"/>
      <c r="F1947" s="73"/>
      <c r="G1947" s="85"/>
      <c r="H1947" s="73"/>
      <c r="I1947" s="73"/>
      <c r="J1947" s="73"/>
      <c r="K1947" s="73"/>
      <c r="L1947" s="73"/>
      <c r="M1947" s="73"/>
      <c r="N1947" s="73"/>
      <c r="U1947">
        <v>2020</v>
      </c>
      <c r="V1947" s="15">
        <v>43991</v>
      </c>
      <c r="W1947" t="s">
        <v>184</v>
      </c>
      <c r="X1947" t="s">
        <v>230</v>
      </c>
      <c r="Y1947" t="s">
        <v>225</v>
      </c>
      <c r="Z1947">
        <v>3484.12</v>
      </c>
      <c r="AA1947">
        <v>3848.96</v>
      </c>
      <c r="AB1947">
        <v>364.84</v>
      </c>
      <c r="AC1947">
        <v>24</v>
      </c>
      <c r="AD1947">
        <v>145171.66666666666</v>
      </c>
      <c r="AE1947">
        <v>3848960</v>
      </c>
    </row>
    <row r="1948" spans="2:31" x14ac:dyDescent="0.35">
      <c r="B1948" s="83"/>
      <c r="C1948" s="84"/>
      <c r="D1948" s="73"/>
      <c r="E1948" s="73"/>
      <c r="F1948" s="73"/>
      <c r="G1948" s="85"/>
      <c r="H1948" s="73"/>
      <c r="I1948" s="73"/>
      <c r="J1948" s="73"/>
      <c r="K1948" s="73"/>
      <c r="L1948" s="73"/>
      <c r="M1948" s="73"/>
      <c r="N1948" s="73"/>
      <c r="U1948">
        <v>2020</v>
      </c>
      <c r="V1948" s="15">
        <v>43992</v>
      </c>
      <c r="W1948" t="s">
        <v>184</v>
      </c>
      <c r="X1948" t="s">
        <v>230</v>
      </c>
      <c r="Y1948" t="s">
        <v>225</v>
      </c>
      <c r="Z1948">
        <v>3510.32</v>
      </c>
      <c r="AA1948">
        <v>3877.9</v>
      </c>
      <c r="AB1948">
        <v>367.58</v>
      </c>
      <c r="AC1948">
        <v>24</v>
      </c>
      <c r="AD1948">
        <v>146263.33333333334</v>
      </c>
      <c r="AE1948">
        <v>3877900</v>
      </c>
    </row>
    <row r="1949" spans="2:31" x14ac:dyDescent="0.35">
      <c r="B1949" s="83"/>
      <c r="C1949" s="84"/>
      <c r="D1949" s="73"/>
      <c r="E1949" s="73"/>
      <c r="F1949" s="73"/>
      <c r="G1949" s="85"/>
      <c r="H1949" s="73"/>
      <c r="I1949" s="73"/>
      <c r="J1949" s="73"/>
      <c r="K1949" s="73"/>
      <c r="L1949" s="73"/>
      <c r="M1949" s="73"/>
      <c r="N1949" s="73"/>
      <c r="U1949">
        <v>2020</v>
      </c>
      <c r="V1949" s="15">
        <v>43993</v>
      </c>
      <c r="W1949" t="s">
        <v>184</v>
      </c>
      <c r="X1949" t="s">
        <v>230</v>
      </c>
      <c r="Y1949" t="s">
        <v>225</v>
      </c>
      <c r="Z1949">
        <v>3537.4</v>
      </c>
      <c r="AA1949">
        <v>3907.82</v>
      </c>
      <c r="AB1949">
        <v>370.42</v>
      </c>
      <c r="AC1949">
        <v>24</v>
      </c>
      <c r="AD1949">
        <v>147391.66666666666</v>
      </c>
      <c r="AE1949">
        <v>3907820</v>
      </c>
    </row>
    <row r="1950" spans="2:31" x14ac:dyDescent="0.35">
      <c r="B1950" s="83"/>
      <c r="C1950" s="84"/>
      <c r="D1950" s="73"/>
      <c r="E1950" s="73"/>
      <c r="F1950" s="73"/>
      <c r="G1950" s="85"/>
      <c r="H1950" s="73"/>
      <c r="I1950" s="73"/>
      <c r="J1950" s="73"/>
      <c r="K1950" s="73"/>
      <c r="L1950" s="73"/>
      <c r="M1950" s="73"/>
      <c r="N1950" s="73"/>
      <c r="U1950">
        <v>2020</v>
      </c>
      <c r="V1950" s="15">
        <v>43994</v>
      </c>
      <c r="W1950" t="s">
        <v>184</v>
      </c>
      <c r="X1950" t="s">
        <v>230</v>
      </c>
      <c r="Y1950" t="s">
        <v>225</v>
      </c>
      <c r="Z1950">
        <v>3562.96</v>
      </c>
      <c r="AA1950">
        <v>3936.05</v>
      </c>
      <c r="AB1950">
        <v>373.1</v>
      </c>
      <c r="AC1950">
        <v>24</v>
      </c>
      <c r="AD1950">
        <v>148456.66666666666</v>
      </c>
      <c r="AE1950">
        <v>3936050</v>
      </c>
    </row>
    <row r="1951" spans="2:31" x14ac:dyDescent="0.35">
      <c r="B1951" s="83"/>
      <c r="C1951" s="84"/>
      <c r="D1951" s="73"/>
      <c r="E1951" s="73"/>
      <c r="F1951" s="73"/>
      <c r="G1951" s="85"/>
      <c r="H1951" s="73"/>
      <c r="I1951" s="73"/>
      <c r="J1951" s="73"/>
      <c r="K1951" s="73"/>
      <c r="L1951" s="73"/>
      <c r="M1951" s="73"/>
      <c r="N1951" s="73"/>
      <c r="U1951">
        <v>2020</v>
      </c>
      <c r="V1951" s="15">
        <v>43995</v>
      </c>
      <c r="W1951" t="s">
        <v>184</v>
      </c>
      <c r="X1951" t="s">
        <v>230</v>
      </c>
      <c r="Y1951" t="s">
        <v>225</v>
      </c>
      <c r="Z1951">
        <v>3592.55</v>
      </c>
      <c r="AA1951">
        <v>3968.75</v>
      </c>
      <c r="AB1951">
        <v>376.2</v>
      </c>
      <c r="AC1951">
        <v>24</v>
      </c>
      <c r="AD1951">
        <v>149689.58333333334</v>
      </c>
      <c r="AE1951">
        <v>3968750</v>
      </c>
    </row>
    <row r="1952" spans="2:31" x14ac:dyDescent="0.35">
      <c r="B1952" s="83"/>
      <c r="C1952" s="84"/>
      <c r="D1952" s="73"/>
      <c r="E1952" s="73"/>
      <c r="F1952" s="73"/>
      <c r="G1952" s="85"/>
      <c r="H1952" s="73"/>
      <c r="I1952" s="73"/>
      <c r="J1952" s="73"/>
      <c r="K1952" s="73"/>
      <c r="L1952" s="73"/>
      <c r="M1952" s="73"/>
      <c r="N1952" s="73"/>
      <c r="U1952">
        <v>2020</v>
      </c>
      <c r="V1952" s="15">
        <v>43996</v>
      </c>
      <c r="W1952" t="s">
        <v>184</v>
      </c>
      <c r="X1952" t="s">
        <v>230</v>
      </c>
      <c r="Y1952" t="s">
        <v>225</v>
      </c>
      <c r="Z1952">
        <v>3623.06</v>
      </c>
      <c r="AA1952">
        <v>4002.45</v>
      </c>
      <c r="AB1952">
        <v>379.39</v>
      </c>
      <c r="AC1952">
        <v>24</v>
      </c>
      <c r="AD1952">
        <v>150960.83333333334</v>
      </c>
      <c r="AE1952">
        <v>4002450</v>
      </c>
    </row>
    <row r="1953" spans="2:31" x14ac:dyDescent="0.35">
      <c r="B1953" s="83"/>
      <c r="C1953" s="84"/>
      <c r="D1953" s="73"/>
      <c r="E1953" s="73"/>
      <c r="F1953" s="73"/>
      <c r="G1953" s="85"/>
      <c r="H1953" s="73"/>
      <c r="I1953" s="73"/>
      <c r="J1953" s="73"/>
      <c r="K1953" s="73"/>
      <c r="L1953" s="73"/>
      <c r="M1953" s="73"/>
      <c r="N1953" s="73"/>
      <c r="U1953">
        <v>2020</v>
      </c>
      <c r="V1953" s="15">
        <v>43997</v>
      </c>
      <c r="W1953" t="s">
        <v>184</v>
      </c>
      <c r="X1953" t="s">
        <v>230</v>
      </c>
      <c r="Y1953" t="s">
        <v>225</v>
      </c>
      <c r="Z1953">
        <v>3655.21</v>
      </c>
      <c r="AA1953">
        <v>4037.96</v>
      </c>
      <c r="AB1953">
        <v>382.76</v>
      </c>
      <c r="AC1953">
        <v>24</v>
      </c>
      <c r="AD1953">
        <v>152300.41666666666</v>
      </c>
      <c r="AE1953">
        <v>4037960</v>
      </c>
    </row>
    <row r="1954" spans="2:31" x14ac:dyDescent="0.35">
      <c r="B1954" s="83"/>
      <c r="C1954" s="84"/>
      <c r="D1954" s="73"/>
      <c r="E1954" s="73"/>
      <c r="F1954" s="73"/>
      <c r="G1954" s="85"/>
      <c r="H1954" s="73"/>
      <c r="I1954" s="73"/>
      <c r="J1954" s="73"/>
      <c r="K1954" s="73"/>
      <c r="L1954" s="73"/>
      <c r="M1954" s="73"/>
      <c r="N1954" s="73"/>
      <c r="U1954">
        <v>2020</v>
      </c>
      <c r="V1954" s="15">
        <v>43998</v>
      </c>
      <c r="W1954" t="s">
        <v>184</v>
      </c>
      <c r="X1954" t="s">
        <v>230</v>
      </c>
      <c r="Y1954" t="s">
        <v>225</v>
      </c>
      <c r="Z1954">
        <v>3691.17</v>
      </c>
      <c r="AA1954">
        <v>4077.7</v>
      </c>
      <c r="AB1954">
        <v>386.52</v>
      </c>
      <c r="AC1954">
        <v>24</v>
      </c>
      <c r="AD1954">
        <v>153798.75</v>
      </c>
      <c r="AE1954">
        <v>4077700</v>
      </c>
    </row>
    <row r="1955" spans="2:31" x14ac:dyDescent="0.35">
      <c r="B1955" s="83"/>
      <c r="C1955" s="84"/>
      <c r="D1955" s="73"/>
      <c r="E1955" s="73"/>
      <c r="F1955" s="73"/>
      <c r="G1955" s="85"/>
      <c r="H1955" s="73"/>
      <c r="I1955" s="73"/>
      <c r="J1955" s="73"/>
      <c r="K1955" s="73"/>
      <c r="L1955" s="73"/>
      <c r="M1955" s="73"/>
      <c r="N1955" s="73"/>
      <c r="U1955">
        <v>2020</v>
      </c>
      <c r="V1955" s="15">
        <v>43999</v>
      </c>
      <c r="W1955" t="s">
        <v>184</v>
      </c>
      <c r="X1955" t="s">
        <v>230</v>
      </c>
      <c r="Y1955" t="s">
        <v>225</v>
      </c>
      <c r="Z1955">
        <v>3724.92</v>
      </c>
      <c r="AA1955">
        <v>4114.97</v>
      </c>
      <c r="AB1955">
        <v>390.06</v>
      </c>
      <c r="AC1955">
        <v>24</v>
      </c>
      <c r="AD1955">
        <v>155205</v>
      </c>
      <c r="AE1955">
        <v>4114970.0000000005</v>
      </c>
    </row>
    <row r="1956" spans="2:31" x14ac:dyDescent="0.35">
      <c r="B1956" s="83"/>
      <c r="C1956" s="84"/>
      <c r="D1956" s="73"/>
      <c r="E1956" s="73"/>
      <c r="F1956" s="73"/>
      <c r="G1956" s="85"/>
      <c r="H1956" s="73"/>
      <c r="I1956" s="73"/>
      <c r="J1956" s="73"/>
      <c r="K1956" s="73"/>
      <c r="L1956" s="73"/>
      <c r="M1956" s="73"/>
      <c r="N1956" s="73"/>
      <c r="U1956">
        <v>2020</v>
      </c>
      <c r="V1956" s="15">
        <v>44000</v>
      </c>
      <c r="W1956" t="s">
        <v>184</v>
      </c>
      <c r="X1956" t="s">
        <v>230</v>
      </c>
      <c r="Y1956" t="s">
        <v>225</v>
      </c>
      <c r="Z1956">
        <v>3757.39</v>
      </c>
      <c r="AA1956">
        <v>4150.8500000000004</v>
      </c>
      <c r="AB1956">
        <v>393.46</v>
      </c>
      <c r="AC1956">
        <v>24</v>
      </c>
      <c r="AD1956">
        <v>156557.91666666666</v>
      </c>
      <c r="AE1956">
        <v>4150850.0000000005</v>
      </c>
    </row>
    <row r="1957" spans="2:31" x14ac:dyDescent="0.35">
      <c r="B1957" s="83"/>
      <c r="C1957" s="84"/>
      <c r="D1957" s="73"/>
      <c r="E1957" s="73"/>
      <c r="F1957" s="73"/>
      <c r="G1957" s="85"/>
      <c r="H1957" s="73"/>
      <c r="I1957" s="73"/>
      <c r="J1957" s="73"/>
      <c r="K1957" s="73"/>
      <c r="L1957" s="73"/>
      <c r="M1957" s="73"/>
      <c r="N1957" s="73"/>
      <c r="U1957">
        <v>2020</v>
      </c>
      <c r="V1957" s="15">
        <v>44001</v>
      </c>
      <c r="W1957" t="s">
        <v>184</v>
      </c>
      <c r="X1957" t="s">
        <v>230</v>
      </c>
      <c r="Y1957" t="s">
        <v>225</v>
      </c>
      <c r="Z1957">
        <v>3787.78</v>
      </c>
      <c r="AA1957">
        <v>4184.42</v>
      </c>
      <c r="AB1957">
        <v>396.64</v>
      </c>
      <c r="AC1957">
        <v>24</v>
      </c>
      <c r="AD1957">
        <v>157824.16666666666</v>
      </c>
      <c r="AE1957">
        <v>4184420</v>
      </c>
    </row>
    <row r="1958" spans="2:31" x14ac:dyDescent="0.35">
      <c r="B1958" s="83"/>
      <c r="C1958" s="84"/>
      <c r="D1958" s="73"/>
      <c r="E1958" s="73"/>
      <c r="F1958" s="73"/>
      <c r="G1958" s="85"/>
      <c r="H1958" s="73"/>
      <c r="I1958" s="73"/>
      <c r="J1958" s="73"/>
      <c r="K1958" s="73"/>
      <c r="L1958" s="73"/>
      <c r="M1958" s="73"/>
      <c r="N1958" s="73"/>
      <c r="U1958">
        <v>2020</v>
      </c>
      <c r="V1958" s="15">
        <v>44002</v>
      </c>
      <c r="W1958" t="s">
        <v>184</v>
      </c>
      <c r="X1958" t="s">
        <v>230</v>
      </c>
      <c r="Y1958" t="s">
        <v>225</v>
      </c>
      <c r="Z1958">
        <v>3812.57</v>
      </c>
      <c r="AA1958">
        <v>4211.8100000000004</v>
      </c>
      <c r="AB1958">
        <v>399.23</v>
      </c>
      <c r="AC1958">
        <v>24</v>
      </c>
      <c r="AD1958">
        <v>158857.08333333334</v>
      </c>
      <c r="AE1958">
        <v>4211810</v>
      </c>
    </row>
    <row r="1959" spans="2:31" x14ac:dyDescent="0.35">
      <c r="B1959" s="83"/>
      <c r="C1959" s="84"/>
      <c r="D1959" s="73"/>
      <c r="E1959" s="73"/>
      <c r="F1959" s="73"/>
      <c r="G1959" s="85"/>
      <c r="H1959" s="73"/>
      <c r="I1959" s="73"/>
      <c r="J1959" s="73"/>
      <c r="K1959" s="73"/>
      <c r="L1959" s="73"/>
      <c r="M1959" s="73"/>
      <c r="N1959" s="73"/>
      <c r="U1959">
        <v>2020</v>
      </c>
      <c r="V1959" s="15">
        <v>44003</v>
      </c>
      <c r="W1959" t="s">
        <v>184</v>
      </c>
      <c r="X1959" t="s">
        <v>230</v>
      </c>
      <c r="Y1959" t="s">
        <v>225</v>
      </c>
      <c r="Z1959">
        <v>3834.08</v>
      </c>
      <c r="AA1959">
        <v>4235.57</v>
      </c>
      <c r="AB1959">
        <v>401.49</v>
      </c>
      <c r="AC1959">
        <v>24</v>
      </c>
      <c r="AD1959">
        <v>159753.33333333334</v>
      </c>
      <c r="AE1959">
        <v>4235570</v>
      </c>
    </row>
    <row r="1960" spans="2:31" x14ac:dyDescent="0.35">
      <c r="B1960" s="83"/>
      <c r="C1960" s="84"/>
      <c r="D1960" s="73"/>
      <c r="E1960" s="73"/>
      <c r="F1960" s="73"/>
      <c r="G1960" s="85"/>
      <c r="H1960" s="73"/>
      <c r="I1960" s="73"/>
      <c r="J1960" s="73"/>
      <c r="K1960" s="73"/>
      <c r="L1960" s="73"/>
      <c r="M1960" s="73"/>
      <c r="N1960" s="73"/>
      <c r="U1960">
        <v>2020</v>
      </c>
      <c r="V1960" s="15">
        <v>44004</v>
      </c>
      <c r="W1960" t="s">
        <v>184</v>
      </c>
      <c r="X1960" t="s">
        <v>230</v>
      </c>
      <c r="Y1960" t="s">
        <v>225</v>
      </c>
      <c r="Z1960">
        <v>3856.01</v>
      </c>
      <c r="AA1960">
        <v>4259.79</v>
      </c>
      <c r="AB1960">
        <v>403.78</v>
      </c>
      <c r="AC1960">
        <v>24</v>
      </c>
      <c r="AD1960">
        <v>160667.08333333334</v>
      </c>
      <c r="AE1960">
        <v>4259790</v>
      </c>
    </row>
    <row r="1961" spans="2:31" x14ac:dyDescent="0.35">
      <c r="B1961" s="83"/>
      <c r="C1961" s="84"/>
      <c r="D1961" s="73"/>
      <c r="E1961" s="73"/>
      <c r="F1961" s="73"/>
      <c r="G1961" s="85"/>
      <c r="H1961" s="73"/>
      <c r="I1961" s="73"/>
      <c r="J1961" s="73"/>
      <c r="K1961" s="73"/>
      <c r="L1961" s="73"/>
      <c r="M1961" s="73"/>
      <c r="N1961" s="73"/>
      <c r="U1961">
        <v>2020</v>
      </c>
      <c r="V1961" s="15">
        <v>44005</v>
      </c>
      <c r="W1961" t="s">
        <v>184</v>
      </c>
      <c r="X1961" t="s">
        <v>230</v>
      </c>
      <c r="Y1961" t="s">
        <v>225</v>
      </c>
      <c r="Z1961">
        <v>3876.76</v>
      </c>
      <c r="AA1961">
        <v>4282.71</v>
      </c>
      <c r="AB1961">
        <v>405.96</v>
      </c>
      <c r="AC1961">
        <v>24</v>
      </c>
      <c r="AD1961">
        <v>161531.66666666666</v>
      </c>
      <c r="AE1961">
        <v>4282710</v>
      </c>
    </row>
    <row r="1962" spans="2:31" x14ac:dyDescent="0.35">
      <c r="B1962" s="83"/>
      <c r="C1962" s="84"/>
      <c r="D1962" s="73"/>
      <c r="E1962" s="73"/>
      <c r="F1962" s="73"/>
      <c r="G1962" s="85"/>
      <c r="H1962" s="73"/>
      <c r="I1962" s="73"/>
      <c r="J1962" s="73"/>
      <c r="K1962" s="73"/>
      <c r="L1962" s="73"/>
      <c r="M1962" s="73"/>
      <c r="N1962" s="73"/>
      <c r="U1962">
        <v>2020</v>
      </c>
      <c r="V1962" s="15">
        <v>44006</v>
      </c>
      <c r="W1962" t="s">
        <v>184</v>
      </c>
      <c r="X1962" t="s">
        <v>230</v>
      </c>
      <c r="Y1962" t="s">
        <v>225</v>
      </c>
      <c r="Z1962">
        <v>3899.16</v>
      </c>
      <c r="AA1962">
        <v>4307.46</v>
      </c>
      <c r="AB1962">
        <v>408.3</v>
      </c>
      <c r="AC1962">
        <v>24</v>
      </c>
      <c r="AD1962">
        <v>162465</v>
      </c>
      <c r="AE1962">
        <v>4307460</v>
      </c>
    </row>
    <row r="1963" spans="2:31" x14ac:dyDescent="0.35">
      <c r="B1963" s="83"/>
      <c r="C1963" s="84"/>
      <c r="D1963" s="73"/>
      <c r="E1963" s="73"/>
      <c r="F1963" s="73"/>
      <c r="G1963" s="85"/>
      <c r="H1963" s="73"/>
      <c r="I1963" s="73"/>
      <c r="J1963" s="73"/>
      <c r="K1963" s="73"/>
      <c r="L1963" s="73"/>
      <c r="M1963" s="73"/>
      <c r="N1963" s="73"/>
      <c r="U1963">
        <v>2020</v>
      </c>
      <c r="V1963" s="15">
        <v>44007</v>
      </c>
      <c r="W1963" t="s">
        <v>184</v>
      </c>
      <c r="X1963" t="s">
        <v>230</v>
      </c>
      <c r="Y1963" t="s">
        <v>225</v>
      </c>
      <c r="Z1963">
        <v>3923.79</v>
      </c>
      <c r="AA1963">
        <v>4334.67</v>
      </c>
      <c r="AB1963">
        <v>410.88</v>
      </c>
      <c r="AC1963">
        <v>24</v>
      </c>
      <c r="AD1963">
        <v>163491.25</v>
      </c>
      <c r="AE1963">
        <v>4334670</v>
      </c>
    </row>
    <row r="1964" spans="2:31" x14ac:dyDescent="0.35">
      <c r="B1964" s="83"/>
      <c r="C1964" s="84"/>
      <c r="D1964" s="73"/>
      <c r="E1964" s="73"/>
      <c r="F1964" s="73"/>
      <c r="G1964" s="85"/>
      <c r="H1964" s="73"/>
      <c r="I1964" s="73"/>
      <c r="J1964" s="73"/>
      <c r="K1964" s="73"/>
      <c r="L1964" s="73"/>
      <c r="M1964" s="73"/>
      <c r="N1964" s="73"/>
      <c r="U1964">
        <v>2020</v>
      </c>
      <c r="V1964" s="15">
        <v>44008</v>
      </c>
      <c r="W1964" t="s">
        <v>184</v>
      </c>
      <c r="X1964" t="s">
        <v>230</v>
      </c>
      <c r="Y1964" t="s">
        <v>225</v>
      </c>
      <c r="Z1964">
        <v>3947.22</v>
      </c>
      <c r="AA1964">
        <v>4360.5600000000004</v>
      </c>
      <c r="AB1964">
        <v>413.34</v>
      </c>
      <c r="AC1964">
        <v>24</v>
      </c>
      <c r="AD1964">
        <v>164467.5</v>
      </c>
      <c r="AE1964">
        <v>4360560</v>
      </c>
    </row>
    <row r="1965" spans="2:31" x14ac:dyDescent="0.35">
      <c r="B1965" s="83"/>
      <c r="C1965" s="84"/>
      <c r="D1965" s="73"/>
      <c r="E1965" s="73"/>
      <c r="F1965" s="73"/>
      <c r="G1965" s="85"/>
      <c r="H1965" s="73"/>
      <c r="I1965" s="73"/>
      <c r="J1965" s="73"/>
      <c r="K1965" s="73"/>
      <c r="L1965" s="73"/>
      <c r="M1965" s="73"/>
      <c r="N1965" s="73"/>
      <c r="U1965">
        <v>2020</v>
      </c>
      <c r="V1965" s="15">
        <v>44009</v>
      </c>
      <c r="W1965" t="s">
        <v>184</v>
      </c>
      <c r="X1965" t="s">
        <v>230</v>
      </c>
      <c r="Y1965" t="s">
        <v>225</v>
      </c>
      <c r="Z1965">
        <v>3980.28</v>
      </c>
      <c r="AA1965">
        <v>4397.08</v>
      </c>
      <c r="AB1965">
        <v>416.8</v>
      </c>
      <c r="AC1965">
        <v>24</v>
      </c>
      <c r="AD1965">
        <v>165845</v>
      </c>
      <c r="AE1965">
        <v>4397080</v>
      </c>
    </row>
    <row r="1966" spans="2:31" x14ac:dyDescent="0.35">
      <c r="B1966" s="83"/>
      <c r="C1966" s="84"/>
      <c r="D1966" s="73"/>
      <c r="E1966" s="73"/>
      <c r="F1966" s="73"/>
      <c r="G1966" s="85"/>
      <c r="H1966" s="73"/>
      <c r="I1966" s="73"/>
      <c r="J1966" s="73"/>
      <c r="K1966" s="73"/>
      <c r="L1966" s="73"/>
      <c r="M1966" s="73"/>
      <c r="N1966" s="73"/>
      <c r="U1966">
        <v>2020</v>
      </c>
      <c r="V1966" s="15">
        <v>44010</v>
      </c>
      <c r="W1966" t="s">
        <v>184</v>
      </c>
      <c r="X1966" t="s">
        <v>230</v>
      </c>
      <c r="Y1966" t="s">
        <v>225</v>
      </c>
      <c r="Z1966">
        <v>4014.71</v>
      </c>
      <c r="AA1966">
        <v>4435.12</v>
      </c>
      <c r="AB1966">
        <v>420.4</v>
      </c>
      <c r="AC1966">
        <v>24</v>
      </c>
      <c r="AD1966">
        <v>167279.58333333334</v>
      </c>
      <c r="AE1966">
        <v>4435120</v>
      </c>
    </row>
    <row r="1967" spans="2:31" x14ac:dyDescent="0.35">
      <c r="B1967" s="83"/>
      <c r="C1967" s="84"/>
      <c r="D1967" s="73"/>
      <c r="E1967" s="73"/>
      <c r="F1967" s="73"/>
      <c r="G1967" s="85"/>
      <c r="H1967" s="73"/>
      <c r="I1967" s="73"/>
      <c r="J1967" s="73"/>
      <c r="K1967" s="73"/>
      <c r="L1967" s="73"/>
      <c r="M1967" s="73"/>
      <c r="N1967" s="73"/>
      <c r="U1967">
        <v>2020</v>
      </c>
      <c r="V1967" s="15">
        <v>44011</v>
      </c>
      <c r="W1967" t="s">
        <v>184</v>
      </c>
      <c r="X1967" t="s">
        <v>230</v>
      </c>
      <c r="Y1967" t="s">
        <v>225</v>
      </c>
      <c r="Z1967">
        <v>4047.44</v>
      </c>
      <c r="AA1967">
        <v>4471.2700000000004</v>
      </c>
      <c r="AB1967">
        <v>423.83</v>
      </c>
      <c r="AC1967">
        <v>24</v>
      </c>
      <c r="AD1967">
        <v>168643.33333333334</v>
      </c>
      <c r="AE1967">
        <v>4471270</v>
      </c>
    </row>
    <row r="1968" spans="2:31" x14ac:dyDescent="0.35">
      <c r="B1968" s="83"/>
      <c r="C1968" s="84"/>
      <c r="D1968" s="73"/>
      <c r="E1968" s="73"/>
      <c r="F1968" s="73"/>
      <c r="G1968" s="85"/>
      <c r="H1968" s="73"/>
      <c r="I1968" s="73"/>
      <c r="J1968" s="73"/>
      <c r="K1968" s="73"/>
      <c r="L1968" s="73"/>
      <c r="M1968" s="73"/>
      <c r="N1968" s="73"/>
      <c r="U1968">
        <v>2020</v>
      </c>
      <c r="V1968" s="15">
        <v>44012</v>
      </c>
      <c r="W1968" t="s">
        <v>184</v>
      </c>
      <c r="X1968" t="s">
        <v>230</v>
      </c>
      <c r="Y1968" t="s">
        <v>225</v>
      </c>
      <c r="Z1968">
        <v>4085.2</v>
      </c>
      <c r="AA1968">
        <v>4512.9799999999996</v>
      </c>
      <c r="AB1968">
        <v>427.78</v>
      </c>
      <c r="AC1968">
        <v>24</v>
      </c>
      <c r="AD1968">
        <v>170216.66666666666</v>
      </c>
      <c r="AE1968">
        <v>4512980</v>
      </c>
    </row>
    <row r="1969" spans="2:31" x14ac:dyDescent="0.35">
      <c r="B1969" s="83"/>
      <c r="C1969" s="84"/>
      <c r="D1969" s="73"/>
      <c r="E1969" s="73"/>
      <c r="F1969" s="73"/>
      <c r="G1969" s="85"/>
      <c r="H1969" s="73"/>
      <c r="I1969" s="73"/>
      <c r="J1969" s="73"/>
      <c r="K1969" s="73"/>
      <c r="L1969" s="73"/>
      <c r="M1969" s="73"/>
      <c r="N1969" s="73"/>
      <c r="U1969">
        <v>2020</v>
      </c>
      <c r="V1969" s="15">
        <v>44013</v>
      </c>
      <c r="W1969" t="s">
        <v>185</v>
      </c>
      <c r="X1969" t="s">
        <v>230</v>
      </c>
      <c r="Y1969" t="s">
        <v>225</v>
      </c>
      <c r="Z1969">
        <v>4126.32</v>
      </c>
      <c r="AA1969">
        <v>4558.41</v>
      </c>
      <c r="AB1969">
        <v>432.09</v>
      </c>
      <c r="AC1969">
        <v>24</v>
      </c>
      <c r="AD1969">
        <v>171929.99999999997</v>
      </c>
      <c r="AE1969">
        <v>4558410</v>
      </c>
    </row>
    <row r="1970" spans="2:31" x14ac:dyDescent="0.35">
      <c r="B1970" s="83"/>
      <c r="C1970" s="84"/>
      <c r="D1970" s="85"/>
      <c r="E1970" s="73"/>
      <c r="F1970" s="73"/>
      <c r="G1970" s="85"/>
      <c r="H1970" s="73"/>
      <c r="I1970" s="73"/>
      <c r="J1970" s="73"/>
      <c r="K1970" s="73"/>
      <c r="L1970" s="73"/>
      <c r="M1970" s="73"/>
      <c r="N1970" s="73"/>
      <c r="U1970">
        <v>2020</v>
      </c>
      <c r="V1970" s="15">
        <v>44014</v>
      </c>
      <c r="W1970" t="s">
        <v>185</v>
      </c>
      <c r="X1970" t="s">
        <v>230</v>
      </c>
      <c r="Y1970" t="s">
        <v>225</v>
      </c>
      <c r="Z1970">
        <v>4161.22</v>
      </c>
      <c r="AA1970">
        <v>4596.97</v>
      </c>
      <c r="AB1970">
        <v>435.74</v>
      </c>
      <c r="AC1970">
        <v>24</v>
      </c>
      <c r="AD1970">
        <v>173384.16666666669</v>
      </c>
      <c r="AE1970">
        <v>4596970</v>
      </c>
    </row>
    <row r="1971" spans="2:31" x14ac:dyDescent="0.35">
      <c r="B1971" s="83"/>
      <c r="C1971" s="84"/>
      <c r="D1971" s="73"/>
      <c r="E1971" s="73"/>
      <c r="F1971" s="73"/>
      <c r="G1971" s="85"/>
      <c r="H1971" s="73"/>
      <c r="I1971" s="73"/>
      <c r="J1971" s="73"/>
      <c r="K1971" s="73"/>
      <c r="L1971" s="73"/>
      <c r="M1971" s="73"/>
      <c r="N1971" s="73"/>
      <c r="U1971">
        <v>2020</v>
      </c>
      <c r="V1971" s="15">
        <v>44015</v>
      </c>
      <c r="W1971" t="s">
        <v>185</v>
      </c>
      <c r="X1971" t="s">
        <v>230</v>
      </c>
      <c r="Y1971" t="s">
        <v>225</v>
      </c>
      <c r="Z1971">
        <v>4198.07</v>
      </c>
      <c r="AA1971">
        <v>4637.67</v>
      </c>
      <c r="AB1971">
        <v>439.6</v>
      </c>
      <c r="AC1971">
        <v>24</v>
      </c>
      <c r="AD1971">
        <v>174919.58333333334</v>
      </c>
      <c r="AE1971">
        <v>4637670</v>
      </c>
    </row>
    <row r="1972" spans="2:31" x14ac:dyDescent="0.35">
      <c r="B1972" s="83"/>
      <c r="C1972" s="84"/>
      <c r="D1972" s="85"/>
      <c r="E1972" s="73"/>
      <c r="F1972" s="73"/>
      <c r="G1972" s="85"/>
      <c r="H1972" s="73"/>
      <c r="I1972" s="73"/>
      <c r="J1972" s="73"/>
      <c r="K1972" s="73"/>
      <c r="L1972" s="73"/>
      <c r="M1972" s="73"/>
      <c r="N1972" s="73"/>
      <c r="U1972">
        <v>2020</v>
      </c>
      <c r="V1972" s="15">
        <v>44016</v>
      </c>
      <c r="W1972" t="s">
        <v>185</v>
      </c>
      <c r="X1972" t="s">
        <v>230</v>
      </c>
      <c r="Y1972" t="s">
        <v>225</v>
      </c>
      <c r="Z1972">
        <v>4236.46</v>
      </c>
      <c r="AA1972">
        <v>4680.09</v>
      </c>
      <c r="AB1972">
        <v>443.62</v>
      </c>
      <c r="AC1972">
        <v>24</v>
      </c>
      <c r="AD1972">
        <v>176519.16666666666</v>
      </c>
      <c r="AE1972">
        <v>4680090</v>
      </c>
    </row>
    <row r="1973" spans="2:31" x14ac:dyDescent="0.35">
      <c r="B1973" s="83"/>
      <c r="C1973" s="84"/>
      <c r="D1973" s="73"/>
      <c r="E1973" s="73"/>
      <c r="F1973" s="73"/>
      <c r="G1973" s="85"/>
      <c r="H1973" s="73"/>
      <c r="I1973" s="73"/>
      <c r="J1973" s="73"/>
      <c r="K1973" s="73"/>
      <c r="L1973" s="73"/>
      <c r="M1973" s="73"/>
      <c r="N1973" s="73"/>
      <c r="U1973">
        <v>2020</v>
      </c>
      <c r="V1973" s="15">
        <v>44017</v>
      </c>
      <c r="W1973" t="s">
        <v>185</v>
      </c>
      <c r="X1973" t="s">
        <v>230</v>
      </c>
      <c r="Y1973" t="s">
        <v>225</v>
      </c>
      <c r="Z1973">
        <v>4271.4399999999996</v>
      </c>
      <c r="AA1973">
        <v>4718.7299999999996</v>
      </c>
      <c r="AB1973">
        <v>447.29</v>
      </c>
      <c r="AC1973">
        <v>24</v>
      </c>
      <c r="AD1973">
        <v>177976.66666666666</v>
      </c>
      <c r="AE1973">
        <v>4718730</v>
      </c>
    </row>
    <row r="1974" spans="2:31" x14ac:dyDescent="0.35">
      <c r="B1974" s="83"/>
      <c r="C1974" s="84"/>
      <c r="D1974" s="73"/>
      <c r="E1974" s="73"/>
      <c r="F1974" s="73"/>
      <c r="G1974" s="85"/>
      <c r="H1974" s="73"/>
      <c r="I1974" s="73"/>
      <c r="J1974" s="73"/>
      <c r="K1974" s="73"/>
      <c r="L1974" s="73"/>
      <c r="M1974" s="73"/>
      <c r="N1974" s="73"/>
      <c r="U1974">
        <v>2020</v>
      </c>
      <c r="V1974" s="15">
        <v>44018</v>
      </c>
      <c r="W1974" t="s">
        <v>185</v>
      </c>
      <c r="X1974" t="s">
        <v>230</v>
      </c>
      <c r="Y1974" t="s">
        <v>225</v>
      </c>
      <c r="Z1974">
        <v>4303.32</v>
      </c>
      <c r="AA1974">
        <v>4753.9399999999996</v>
      </c>
      <c r="AB1974">
        <v>450.62</v>
      </c>
      <c r="AC1974">
        <v>24</v>
      </c>
      <c r="AD1974">
        <v>179305</v>
      </c>
      <c r="AE1974">
        <v>4753940</v>
      </c>
    </row>
    <row r="1975" spans="2:31" x14ac:dyDescent="0.35">
      <c r="B1975" s="83"/>
      <c r="C1975" s="84"/>
      <c r="D1975" s="73"/>
      <c r="E1975" s="73"/>
      <c r="F1975" s="73"/>
      <c r="G1975" s="85"/>
      <c r="H1975" s="73"/>
      <c r="I1975" s="73"/>
      <c r="J1975" s="73"/>
      <c r="K1975" s="73"/>
      <c r="L1975" s="73"/>
      <c r="M1975" s="73"/>
      <c r="N1975" s="73"/>
      <c r="U1975">
        <v>2020</v>
      </c>
      <c r="V1975" s="15">
        <v>44019</v>
      </c>
      <c r="W1975" t="s">
        <v>185</v>
      </c>
      <c r="X1975" t="s">
        <v>230</v>
      </c>
      <c r="Y1975" t="s">
        <v>225</v>
      </c>
      <c r="Z1975">
        <v>4337.92</v>
      </c>
      <c r="AA1975">
        <v>4792.17</v>
      </c>
      <c r="AB1975">
        <v>454.25</v>
      </c>
      <c r="AC1975">
        <v>24</v>
      </c>
      <c r="AD1975">
        <v>180746.66666666666</v>
      </c>
      <c r="AE1975">
        <v>4792170</v>
      </c>
    </row>
    <row r="1976" spans="2:31" x14ac:dyDescent="0.35">
      <c r="B1976" s="83"/>
      <c r="C1976" s="84"/>
      <c r="D1976" s="73"/>
      <c r="E1976" s="73"/>
      <c r="F1976" s="73"/>
      <c r="G1976" s="85"/>
      <c r="H1976" s="73"/>
      <c r="I1976" s="73"/>
      <c r="J1976" s="73"/>
      <c r="K1976" s="73"/>
      <c r="L1976" s="73"/>
      <c r="M1976" s="73"/>
      <c r="N1976" s="73"/>
      <c r="U1976">
        <v>2020</v>
      </c>
      <c r="V1976" s="15">
        <v>44020</v>
      </c>
      <c r="W1976" t="s">
        <v>185</v>
      </c>
      <c r="X1976" t="s">
        <v>230</v>
      </c>
      <c r="Y1976" t="s">
        <v>225</v>
      </c>
      <c r="Z1976">
        <v>4368.1400000000003</v>
      </c>
      <c r="AA1976">
        <v>4825.55</v>
      </c>
      <c r="AB1976">
        <v>457.41</v>
      </c>
      <c r="AC1976">
        <v>24</v>
      </c>
      <c r="AD1976">
        <v>182005.83333333334</v>
      </c>
      <c r="AE1976">
        <v>4825550</v>
      </c>
    </row>
    <row r="1977" spans="2:31" x14ac:dyDescent="0.35">
      <c r="B1977" s="83"/>
      <c r="C1977" s="84"/>
      <c r="D1977" s="73"/>
      <c r="E1977" s="73"/>
      <c r="F1977" s="73"/>
      <c r="G1977" s="85"/>
      <c r="H1977" s="73"/>
      <c r="I1977" s="73"/>
      <c r="J1977" s="73"/>
      <c r="K1977" s="73"/>
      <c r="L1977" s="73"/>
      <c r="M1977" s="73"/>
      <c r="N1977" s="73"/>
      <c r="U1977">
        <v>2020</v>
      </c>
      <c r="V1977" s="15">
        <v>44021</v>
      </c>
      <c r="W1977" t="s">
        <v>185</v>
      </c>
      <c r="X1977" t="s">
        <v>230</v>
      </c>
      <c r="Y1977" t="s">
        <v>225</v>
      </c>
      <c r="Z1977">
        <v>4399.7700000000004</v>
      </c>
      <c r="AA1977">
        <v>4860.49</v>
      </c>
      <c r="AB1977">
        <v>460.72</v>
      </c>
      <c r="AC1977">
        <v>24</v>
      </c>
      <c r="AD1977">
        <v>183323.75</v>
      </c>
      <c r="AE1977">
        <v>4860490</v>
      </c>
    </row>
    <row r="1978" spans="2:31" x14ac:dyDescent="0.35">
      <c r="B1978" s="83"/>
      <c r="C1978" s="84"/>
      <c r="D1978" s="73"/>
      <c r="E1978" s="73"/>
      <c r="F1978" s="73"/>
      <c r="G1978" s="85"/>
      <c r="H1978" s="73"/>
      <c r="I1978" s="73"/>
      <c r="J1978" s="73"/>
      <c r="K1978" s="73"/>
      <c r="L1978" s="73"/>
      <c r="M1978" s="73"/>
      <c r="N1978" s="73"/>
      <c r="U1978">
        <v>2020</v>
      </c>
      <c r="V1978" s="15">
        <v>44022</v>
      </c>
      <c r="W1978" t="s">
        <v>185</v>
      </c>
      <c r="X1978" t="s">
        <v>230</v>
      </c>
      <c r="Y1978" t="s">
        <v>225</v>
      </c>
      <c r="Z1978">
        <v>4428.16</v>
      </c>
      <c r="AA1978">
        <v>4891.8599999999997</v>
      </c>
      <c r="AB1978">
        <v>463.7</v>
      </c>
      <c r="AC1978">
        <v>24</v>
      </c>
      <c r="AD1978">
        <v>184506.66666666666</v>
      </c>
      <c r="AE1978">
        <v>4891860</v>
      </c>
    </row>
    <row r="1979" spans="2:31" x14ac:dyDescent="0.35">
      <c r="B1979" s="83"/>
      <c r="C1979" s="84"/>
      <c r="D1979" s="73"/>
      <c r="E1979" s="73"/>
      <c r="F1979" s="73"/>
      <c r="G1979" s="85"/>
      <c r="H1979" s="73"/>
      <c r="I1979" s="73"/>
      <c r="J1979" s="73"/>
      <c r="K1979" s="73"/>
      <c r="L1979" s="73"/>
      <c r="M1979" s="73"/>
      <c r="N1979" s="73"/>
      <c r="U1979">
        <v>2020</v>
      </c>
      <c r="V1979" s="15">
        <v>44023</v>
      </c>
      <c r="W1979" t="s">
        <v>185</v>
      </c>
      <c r="X1979" t="s">
        <v>230</v>
      </c>
      <c r="Y1979" t="s">
        <v>225</v>
      </c>
      <c r="Z1979">
        <v>4459.12</v>
      </c>
      <c r="AA1979">
        <v>4926.0600000000004</v>
      </c>
      <c r="AB1979">
        <v>466.94</v>
      </c>
      <c r="AC1979">
        <v>24</v>
      </c>
      <c r="AD1979">
        <v>185796.66666666666</v>
      </c>
      <c r="AE1979">
        <v>4926060</v>
      </c>
    </row>
    <row r="1980" spans="2:31" x14ac:dyDescent="0.35">
      <c r="B1980" s="83"/>
      <c r="C1980" s="84"/>
      <c r="D1980" s="73"/>
      <c r="E1980" s="73"/>
      <c r="F1980" s="73"/>
      <c r="G1980" s="85"/>
      <c r="H1980" s="73"/>
      <c r="I1980" s="73"/>
      <c r="J1980" s="73"/>
      <c r="K1980" s="73"/>
      <c r="L1980" s="73"/>
      <c r="M1980" s="73"/>
      <c r="N1980" s="73"/>
      <c r="U1980">
        <v>2020</v>
      </c>
      <c r="V1980" s="15">
        <v>44024</v>
      </c>
      <c r="W1980" t="s">
        <v>185</v>
      </c>
      <c r="X1980" t="s">
        <v>230</v>
      </c>
      <c r="Y1980" t="s">
        <v>225</v>
      </c>
      <c r="Z1980">
        <v>4493.0600000000004</v>
      </c>
      <c r="AA1980">
        <v>4963.55</v>
      </c>
      <c r="AB1980">
        <v>470.49</v>
      </c>
      <c r="AC1980">
        <v>24</v>
      </c>
      <c r="AD1980">
        <v>187210.83333333334</v>
      </c>
      <c r="AE1980">
        <v>4963550</v>
      </c>
    </row>
    <row r="1981" spans="2:31" x14ac:dyDescent="0.35">
      <c r="B1981" s="83"/>
      <c r="C1981" s="84"/>
      <c r="D1981" s="73"/>
      <c r="E1981" s="73"/>
      <c r="F1981" s="73"/>
      <c r="G1981" s="85"/>
      <c r="H1981" s="73"/>
      <c r="I1981" s="73"/>
      <c r="J1981" s="73"/>
      <c r="K1981" s="73"/>
      <c r="L1981" s="73"/>
      <c r="M1981" s="73"/>
      <c r="N1981" s="73"/>
      <c r="U1981">
        <v>2020</v>
      </c>
      <c r="V1981" s="15">
        <v>44025</v>
      </c>
      <c r="W1981" t="s">
        <v>185</v>
      </c>
      <c r="X1981" t="s">
        <v>230</v>
      </c>
      <c r="Y1981" t="s">
        <v>225</v>
      </c>
      <c r="Z1981">
        <v>4519.95</v>
      </c>
      <c r="AA1981">
        <v>4993.26</v>
      </c>
      <c r="AB1981">
        <v>473.31</v>
      </c>
      <c r="AC1981">
        <v>24</v>
      </c>
      <c r="AD1981">
        <v>188331.25</v>
      </c>
      <c r="AE1981">
        <v>4993260</v>
      </c>
    </row>
    <row r="1982" spans="2:31" x14ac:dyDescent="0.35">
      <c r="B1982" s="83"/>
      <c r="C1982" s="84"/>
      <c r="D1982" s="73"/>
      <c r="E1982" s="73"/>
      <c r="F1982" s="73"/>
      <c r="G1982" s="85"/>
      <c r="H1982" s="73"/>
      <c r="I1982" s="73"/>
      <c r="J1982" s="73"/>
      <c r="K1982" s="73"/>
      <c r="L1982" s="73"/>
      <c r="M1982" s="73"/>
      <c r="N1982" s="73"/>
      <c r="U1982">
        <v>2020</v>
      </c>
      <c r="V1982" s="15">
        <v>44026</v>
      </c>
      <c r="W1982" t="s">
        <v>185</v>
      </c>
      <c r="X1982" t="s">
        <v>230</v>
      </c>
      <c r="Y1982" t="s">
        <v>225</v>
      </c>
      <c r="Z1982">
        <v>4543.7700000000004</v>
      </c>
      <c r="AA1982">
        <v>5019.57</v>
      </c>
      <c r="AB1982">
        <v>475.8</v>
      </c>
      <c r="AC1982">
        <v>24</v>
      </c>
      <c r="AD1982">
        <v>189323.75</v>
      </c>
      <c r="AE1982">
        <v>5019570</v>
      </c>
    </row>
    <row r="1983" spans="2:31" x14ac:dyDescent="0.35">
      <c r="B1983" s="83"/>
      <c r="C1983" s="84"/>
      <c r="D1983" s="73"/>
      <c r="E1983" s="73"/>
      <c r="F1983" s="73"/>
      <c r="G1983" s="85"/>
      <c r="H1983" s="73"/>
      <c r="I1983" s="73"/>
      <c r="J1983" s="73"/>
      <c r="K1983" s="73"/>
      <c r="L1983" s="73"/>
      <c r="M1983" s="73"/>
      <c r="N1983" s="73"/>
      <c r="U1983">
        <v>2020</v>
      </c>
      <c r="V1983" s="15">
        <v>44027</v>
      </c>
      <c r="W1983" t="s">
        <v>185</v>
      </c>
      <c r="X1983" t="s">
        <v>230</v>
      </c>
      <c r="Y1983" t="s">
        <v>225</v>
      </c>
      <c r="Z1983">
        <v>4566.4399999999996</v>
      </c>
      <c r="AA1983">
        <v>5044.62</v>
      </c>
      <c r="AB1983">
        <v>478.18</v>
      </c>
      <c r="AC1983">
        <v>24</v>
      </c>
      <c r="AD1983">
        <v>190268.33333333334</v>
      </c>
      <c r="AE1983">
        <v>5044620</v>
      </c>
    </row>
    <row r="1984" spans="2:31" x14ac:dyDescent="0.35">
      <c r="B1984" s="83"/>
      <c r="C1984" s="84"/>
      <c r="D1984" s="85"/>
      <c r="E1984" s="73"/>
      <c r="F1984" s="73"/>
      <c r="G1984" s="85"/>
      <c r="H1984" s="73"/>
      <c r="I1984" s="73"/>
      <c r="J1984" s="73"/>
      <c r="K1984" s="73"/>
      <c r="L1984" s="73"/>
      <c r="M1984" s="73"/>
      <c r="N1984" s="73"/>
      <c r="U1984">
        <v>2020</v>
      </c>
      <c r="V1984" s="15">
        <v>44028</v>
      </c>
      <c r="W1984" t="s">
        <v>185</v>
      </c>
      <c r="X1984" t="s">
        <v>230</v>
      </c>
      <c r="Y1984" t="s">
        <v>225</v>
      </c>
      <c r="Z1984">
        <v>4589.78</v>
      </c>
      <c r="AA1984">
        <v>5070.3999999999996</v>
      </c>
      <c r="AB1984">
        <v>480.62</v>
      </c>
      <c r="AC1984">
        <v>24</v>
      </c>
      <c r="AD1984">
        <v>191240.83333333334</v>
      </c>
      <c r="AE1984">
        <v>5070400</v>
      </c>
    </row>
    <row r="1985" spans="2:31" x14ac:dyDescent="0.35">
      <c r="B1985" s="83"/>
      <c r="C1985" s="84"/>
      <c r="D1985" s="73"/>
      <c r="E1985" s="73"/>
      <c r="F1985" s="73"/>
      <c r="G1985" s="85"/>
      <c r="H1985" s="73"/>
      <c r="I1985" s="73"/>
      <c r="J1985" s="73"/>
      <c r="K1985" s="73"/>
      <c r="L1985" s="73"/>
      <c r="M1985" s="73"/>
      <c r="N1985" s="73"/>
      <c r="U1985">
        <v>2020</v>
      </c>
      <c r="V1985" s="15">
        <v>44029</v>
      </c>
      <c r="W1985" t="s">
        <v>185</v>
      </c>
      <c r="X1985" t="s">
        <v>230</v>
      </c>
      <c r="Y1985" t="s">
        <v>225</v>
      </c>
      <c r="Z1985">
        <v>4615.6400000000003</v>
      </c>
      <c r="AA1985">
        <v>5098.97</v>
      </c>
      <c r="AB1985">
        <v>483.33</v>
      </c>
      <c r="AC1985">
        <v>24</v>
      </c>
      <c r="AD1985">
        <v>192318.33333333334</v>
      </c>
      <c r="AE1985">
        <v>5098970</v>
      </c>
    </row>
    <row r="1986" spans="2:31" x14ac:dyDescent="0.35">
      <c r="B1986" s="83"/>
      <c r="C1986" s="84"/>
      <c r="D1986" s="85"/>
      <c r="E1986" s="73"/>
      <c r="F1986" s="73"/>
      <c r="G1986" s="85"/>
      <c r="H1986" s="73"/>
      <c r="I1986" s="73"/>
      <c r="J1986" s="73"/>
      <c r="K1986" s="73"/>
      <c r="L1986" s="73"/>
      <c r="M1986" s="73"/>
      <c r="N1986" s="73"/>
      <c r="U1986">
        <v>2020</v>
      </c>
      <c r="V1986" s="15">
        <v>44030</v>
      </c>
      <c r="W1986" t="s">
        <v>185</v>
      </c>
      <c r="X1986" t="s">
        <v>230</v>
      </c>
      <c r="Y1986" t="s">
        <v>225</v>
      </c>
      <c r="Z1986">
        <v>4635.07</v>
      </c>
      <c r="AA1986">
        <v>5120.4399999999996</v>
      </c>
      <c r="AB1986">
        <v>485.36</v>
      </c>
      <c r="AC1986">
        <v>24</v>
      </c>
      <c r="AD1986">
        <v>193127.91666666666</v>
      </c>
      <c r="AE1986">
        <v>5120440</v>
      </c>
    </row>
    <row r="1987" spans="2:31" x14ac:dyDescent="0.35">
      <c r="B1987" s="83"/>
      <c r="C1987" s="84"/>
      <c r="D1987" s="73"/>
      <c r="E1987" s="73"/>
      <c r="F1987" s="73"/>
      <c r="G1987" s="85"/>
      <c r="H1987" s="73"/>
      <c r="I1987" s="73"/>
      <c r="J1987" s="73"/>
      <c r="K1987" s="73"/>
      <c r="L1987" s="73"/>
      <c r="M1987" s="73"/>
      <c r="N1987" s="73"/>
      <c r="U1987">
        <v>2020</v>
      </c>
      <c r="V1987" s="15">
        <v>44031</v>
      </c>
      <c r="W1987" t="s">
        <v>185</v>
      </c>
      <c r="X1987" t="s">
        <v>230</v>
      </c>
      <c r="Y1987" t="s">
        <v>225</v>
      </c>
      <c r="Z1987">
        <v>4649.92</v>
      </c>
      <c r="AA1987">
        <v>5136.84</v>
      </c>
      <c r="AB1987">
        <v>486.92</v>
      </c>
      <c r="AC1987">
        <v>24</v>
      </c>
      <c r="AD1987">
        <v>193746.66666666666</v>
      </c>
      <c r="AE1987">
        <v>5136840</v>
      </c>
    </row>
    <row r="1988" spans="2:31" x14ac:dyDescent="0.35">
      <c r="B1988" s="83"/>
      <c r="C1988" s="84"/>
      <c r="D1988" s="85"/>
      <c r="E1988" s="73"/>
      <c r="F1988" s="73"/>
      <c r="G1988" s="85"/>
      <c r="H1988" s="73"/>
      <c r="I1988" s="73"/>
      <c r="J1988" s="73"/>
      <c r="K1988" s="73"/>
      <c r="L1988" s="73"/>
      <c r="M1988" s="73"/>
      <c r="N1988" s="73"/>
      <c r="U1988">
        <v>2020</v>
      </c>
      <c r="V1988" s="15">
        <v>44032</v>
      </c>
      <c r="W1988" t="s">
        <v>185</v>
      </c>
      <c r="X1988" t="s">
        <v>230</v>
      </c>
      <c r="Y1988" t="s">
        <v>225</v>
      </c>
      <c r="Z1988">
        <v>4655.2299999999996</v>
      </c>
      <c r="AA1988">
        <v>5142.7</v>
      </c>
      <c r="AB1988">
        <v>487.47</v>
      </c>
      <c r="AC1988">
        <v>24</v>
      </c>
      <c r="AD1988">
        <v>193967.91666666666</v>
      </c>
      <c r="AE1988">
        <v>5142700</v>
      </c>
    </row>
    <row r="1989" spans="2:31" x14ac:dyDescent="0.35">
      <c r="B1989" s="83"/>
      <c r="C1989" s="84"/>
      <c r="D1989" s="73"/>
      <c r="E1989" s="73"/>
      <c r="F1989" s="73"/>
      <c r="G1989" s="85"/>
      <c r="H1989" s="73"/>
      <c r="I1989" s="73"/>
      <c r="J1989" s="73"/>
      <c r="K1989" s="73"/>
      <c r="L1989" s="73"/>
      <c r="M1989" s="73"/>
      <c r="N1989" s="73"/>
      <c r="U1989">
        <v>2020</v>
      </c>
      <c r="V1989" s="15">
        <v>44033</v>
      </c>
      <c r="W1989" t="s">
        <v>185</v>
      </c>
      <c r="X1989" t="s">
        <v>230</v>
      </c>
      <c r="Y1989" t="s">
        <v>225</v>
      </c>
      <c r="Z1989">
        <v>4661.18</v>
      </c>
      <c r="AA1989">
        <v>5149.28</v>
      </c>
      <c r="AB1989">
        <v>488.1</v>
      </c>
      <c r="AC1989">
        <v>24</v>
      </c>
      <c r="AD1989">
        <v>194215.83333333334</v>
      </c>
      <c r="AE1989">
        <v>5149280</v>
      </c>
    </row>
    <row r="1990" spans="2:31" x14ac:dyDescent="0.35">
      <c r="B1990" s="83"/>
      <c r="C1990" s="84"/>
      <c r="D1990" s="85"/>
      <c r="E1990" s="73"/>
      <c r="F1990" s="73"/>
      <c r="G1990" s="85"/>
      <c r="H1990" s="73"/>
      <c r="I1990" s="73"/>
      <c r="J1990" s="73"/>
      <c r="K1990" s="73"/>
      <c r="L1990" s="73"/>
      <c r="M1990" s="73"/>
      <c r="N1990" s="73"/>
      <c r="U1990">
        <v>2020</v>
      </c>
      <c r="V1990" s="15">
        <v>44034</v>
      </c>
      <c r="W1990" t="s">
        <v>185</v>
      </c>
      <c r="X1990" t="s">
        <v>230</v>
      </c>
      <c r="Y1990" t="s">
        <v>225</v>
      </c>
      <c r="Z1990">
        <v>4666.88</v>
      </c>
      <c r="AA1990">
        <v>5155.57</v>
      </c>
      <c r="AB1990">
        <v>488.69</v>
      </c>
      <c r="AC1990">
        <v>24</v>
      </c>
      <c r="AD1990">
        <v>194453.33333333334</v>
      </c>
      <c r="AE1990">
        <v>5155570</v>
      </c>
    </row>
    <row r="1991" spans="2:31" x14ac:dyDescent="0.35">
      <c r="B1991" s="83"/>
      <c r="C1991" s="84"/>
      <c r="D1991" s="73"/>
      <c r="E1991" s="73"/>
      <c r="F1991" s="73"/>
      <c r="G1991" s="85"/>
      <c r="H1991" s="73"/>
      <c r="I1991" s="73"/>
      <c r="J1991" s="73"/>
      <c r="K1991" s="73"/>
      <c r="L1991" s="73"/>
      <c r="M1991" s="73"/>
      <c r="N1991" s="73"/>
      <c r="U1991">
        <v>2020</v>
      </c>
      <c r="V1991" s="15">
        <v>44035</v>
      </c>
      <c r="W1991" t="s">
        <v>185</v>
      </c>
      <c r="X1991" t="s">
        <v>230</v>
      </c>
      <c r="Y1991" t="s">
        <v>225</v>
      </c>
      <c r="Z1991">
        <v>4677.03</v>
      </c>
      <c r="AA1991">
        <v>5166.79</v>
      </c>
      <c r="AB1991">
        <v>489.76</v>
      </c>
      <c r="AC1991">
        <v>24</v>
      </c>
      <c r="AD1991">
        <v>194876.25</v>
      </c>
      <c r="AE1991">
        <v>5166790</v>
      </c>
    </row>
    <row r="1992" spans="2:31" x14ac:dyDescent="0.35">
      <c r="B1992" s="83"/>
      <c r="C1992" s="84"/>
      <c r="D1992" s="85"/>
      <c r="E1992" s="73"/>
      <c r="F1992" s="73"/>
      <c r="G1992" s="85"/>
      <c r="H1992" s="73"/>
      <c r="I1992" s="73"/>
      <c r="J1992" s="73"/>
      <c r="K1992" s="73"/>
      <c r="L1992" s="73"/>
      <c r="M1992" s="73"/>
      <c r="N1992" s="73"/>
      <c r="U1992">
        <v>2020</v>
      </c>
      <c r="V1992" s="15">
        <v>44036</v>
      </c>
      <c r="W1992" t="s">
        <v>185</v>
      </c>
      <c r="X1992" t="s">
        <v>230</v>
      </c>
      <c r="Y1992" t="s">
        <v>225</v>
      </c>
      <c r="Z1992">
        <v>4684.1400000000003</v>
      </c>
      <c r="AA1992">
        <v>5174.6499999999996</v>
      </c>
      <c r="AB1992">
        <v>490.5</v>
      </c>
      <c r="AC1992">
        <v>24</v>
      </c>
      <c r="AD1992">
        <v>195172.5</v>
      </c>
      <c r="AE1992">
        <v>5174650</v>
      </c>
    </row>
    <row r="1993" spans="2:31" x14ac:dyDescent="0.35">
      <c r="B1993" s="83"/>
      <c r="C1993" s="84"/>
      <c r="D1993" s="73"/>
      <c r="E1993" s="73"/>
      <c r="F1993" s="73"/>
      <c r="G1993" s="85"/>
      <c r="H1993" s="73"/>
      <c r="I1993" s="73"/>
      <c r="J1993" s="73"/>
      <c r="K1993" s="73"/>
      <c r="L1993" s="73"/>
      <c r="M1993" s="73"/>
      <c r="N1993" s="73"/>
      <c r="U1993">
        <v>2020</v>
      </c>
      <c r="V1993" s="15">
        <v>44037</v>
      </c>
      <c r="W1993" t="s">
        <v>185</v>
      </c>
      <c r="X1993" t="s">
        <v>230</v>
      </c>
      <c r="Y1993" t="s">
        <v>225</v>
      </c>
      <c r="Z1993">
        <v>4682.62</v>
      </c>
      <c r="AA1993">
        <v>5172.96</v>
      </c>
      <c r="AB1993">
        <v>490.34</v>
      </c>
      <c r="AC1993">
        <v>24</v>
      </c>
      <c r="AD1993">
        <v>195109.16666666666</v>
      </c>
      <c r="AE1993">
        <v>5172960</v>
      </c>
    </row>
    <row r="1994" spans="2:31" x14ac:dyDescent="0.35">
      <c r="B1994" s="83"/>
      <c r="C1994" s="84"/>
      <c r="D1994" s="85"/>
      <c r="E1994" s="73"/>
      <c r="F1994" s="73"/>
      <c r="G1994" s="85"/>
      <c r="H1994" s="73"/>
      <c r="I1994" s="73"/>
      <c r="J1994" s="73"/>
      <c r="K1994" s="73"/>
      <c r="L1994" s="73"/>
      <c r="M1994" s="73"/>
      <c r="N1994" s="73"/>
      <c r="U1994">
        <v>2020</v>
      </c>
      <c r="V1994" s="15">
        <v>44038</v>
      </c>
      <c r="W1994" t="s">
        <v>185</v>
      </c>
      <c r="X1994" t="s">
        <v>230</v>
      </c>
      <c r="Y1994" t="s">
        <v>225</v>
      </c>
      <c r="Z1994">
        <v>4677.07</v>
      </c>
      <c r="AA1994">
        <v>5166.83</v>
      </c>
      <c r="AB1994">
        <v>489.76</v>
      </c>
      <c r="AC1994">
        <v>24</v>
      </c>
      <c r="AD1994">
        <v>194877.91666666666</v>
      </c>
      <c r="AE1994">
        <v>5166830</v>
      </c>
    </row>
    <row r="1995" spans="2:31" x14ac:dyDescent="0.35">
      <c r="B1995" s="83"/>
      <c r="C1995" s="84"/>
      <c r="D1995" s="73"/>
      <c r="E1995" s="73"/>
      <c r="F1995" s="73"/>
      <c r="G1995" s="85"/>
      <c r="H1995" s="73"/>
      <c r="I1995" s="73"/>
      <c r="J1995" s="73"/>
      <c r="K1995" s="73"/>
      <c r="L1995" s="73"/>
      <c r="M1995" s="73"/>
      <c r="N1995" s="73"/>
      <c r="U1995">
        <v>2020</v>
      </c>
      <c r="V1995" s="15">
        <v>44039</v>
      </c>
      <c r="W1995" t="s">
        <v>185</v>
      </c>
      <c r="X1995" t="s">
        <v>230</v>
      </c>
      <c r="Y1995" t="s">
        <v>225</v>
      </c>
      <c r="Z1995">
        <v>4670.8999999999996</v>
      </c>
      <c r="AA1995">
        <v>5160.01</v>
      </c>
      <c r="AB1995">
        <v>489.11</v>
      </c>
      <c r="AC1995">
        <v>24</v>
      </c>
      <c r="AD1995">
        <v>194620.83333333334</v>
      </c>
      <c r="AE1995">
        <v>5160010</v>
      </c>
    </row>
    <row r="1996" spans="2:31" x14ac:dyDescent="0.35">
      <c r="B1996" s="83"/>
      <c r="C1996" s="84"/>
      <c r="D1996" s="85"/>
      <c r="E1996" s="73"/>
      <c r="F1996" s="73"/>
      <c r="G1996" s="85"/>
      <c r="H1996" s="73"/>
      <c r="I1996" s="73"/>
      <c r="J1996" s="73"/>
      <c r="K1996" s="73"/>
      <c r="L1996" s="73"/>
      <c r="M1996" s="73"/>
      <c r="N1996" s="73"/>
      <c r="U1996">
        <v>2020</v>
      </c>
      <c r="V1996" s="15">
        <v>44040</v>
      </c>
      <c r="W1996" t="s">
        <v>185</v>
      </c>
      <c r="X1996" t="s">
        <v>230</v>
      </c>
      <c r="Y1996" t="s">
        <v>225</v>
      </c>
      <c r="Z1996">
        <v>4664.59</v>
      </c>
      <c r="AA1996">
        <v>5153.04</v>
      </c>
      <c r="AB1996">
        <v>488.45</v>
      </c>
      <c r="AC1996">
        <v>24</v>
      </c>
      <c r="AD1996">
        <v>194357.91666666666</v>
      </c>
      <c r="AE1996">
        <v>5153040</v>
      </c>
    </row>
    <row r="1997" spans="2:31" x14ac:dyDescent="0.35">
      <c r="B1997" s="83"/>
      <c r="C1997" s="84"/>
      <c r="D1997" s="73"/>
      <c r="E1997" s="73"/>
      <c r="F1997" s="73"/>
      <c r="G1997" s="85"/>
      <c r="H1997" s="73"/>
      <c r="I1997" s="73"/>
      <c r="J1997" s="73"/>
      <c r="K1997" s="73"/>
      <c r="L1997" s="73"/>
      <c r="M1997" s="73"/>
      <c r="N1997" s="73"/>
      <c r="U1997">
        <v>2020</v>
      </c>
      <c r="V1997" s="15">
        <v>44041</v>
      </c>
      <c r="W1997" t="s">
        <v>185</v>
      </c>
      <c r="X1997" t="s">
        <v>230</v>
      </c>
      <c r="Y1997" t="s">
        <v>225</v>
      </c>
      <c r="Z1997">
        <v>4661.21</v>
      </c>
      <c r="AA1997">
        <v>5149.3100000000004</v>
      </c>
      <c r="AB1997">
        <v>488.1</v>
      </c>
      <c r="AC1997">
        <v>24</v>
      </c>
      <c r="AD1997">
        <v>194217.08333333334</v>
      </c>
      <c r="AE1997">
        <v>5149310</v>
      </c>
    </row>
    <row r="1998" spans="2:31" x14ac:dyDescent="0.35">
      <c r="B1998" s="83"/>
      <c r="C1998" s="84"/>
      <c r="D1998" s="85"/>
      <c r="E1998" s="73"/>
      <c r="F1998" s="73"/>
      <c r="G1998" s="85"/>
      <c r="H1998" s="73"/>
      <c r="I1998" s="73"/>
      <c r="J1998" s="73"/>
      <c r="K1998" s="73"/>
      <c r="L1998" s="73"/>
      <c r="M1998" s="73"/>
      <c r="N1998" s="73"/>
      <c r="U1998">
        <v>2020</v>
      </c>
      <c r="V1998" s="15">
        <v>44042</v>
      </c>
      <c r="W1998" t="s">
        <v>185</v>
      </c>
      <c r="X1998" t="s">
        <v>230</v>
      </c>
      <c r="Y1998" t="s">
        <v>225</v>
      </c>
      <c r="Z1998">
        <v>4654.6000000000004</v>
      </c>
      <c r="AA1998">
        <v>5142.01</v>
      </c>
      <c r="AB1998">
        <v>487.41</v>
      </c>
      <c r="AC1998">
        <v>24</v>
      </c>
      <c r="AD1998">
        <v>193941.66666666666</v>
      </c>
      <c r="AE1998">
        <v>5142010</v>
      </c>
    </row>
    <row r="1999" spans="2:31" x14ac:dyDescent="0.35">
      <c r="B1999" s="83"/>
      <c r="C1999" s="84"/>
      <c r="D1999" s="73"/>
      <c r="E1999" s="73"/>
      <c r="F1999" s="73"/>
      <c r="G1999" s="85"/>
      <c r="H1999" s="73"/>
      <c r="I1999" s="73"/>
      <c r="J1999" s="73"/>
      <c r="K1999" s="73"/>
      <c r="L1999" s="73"/>
      <c r="M1999" s="73"/>
      <c r="N1999" s="73"/>
      <c r="U1999">
        <v>2020</v>
      </c>
      <c r="V1999" s="15">
        <v>44043</v>
      </c>
      <c r="W1999" t="s">
        <v>185</v>
      </c>
      <c r="X1999" t="s">
        <v>230</v>
      </c>
      <c r="Y1999" t="s">
        <v>225</v>
      </c>
      <c r="Z1999">
        <v>4647.37</v>
      </c>
      <c r="AA1999">
        <v>5134.0200000000004</v>
      </c>
      <c r="AB1999">
        <v>486.65</v>
      </c>
      <c r="AC1999">
        <v>24</v>
      </c>
      <c r="AD1999">
        <v>193640.41666666666</v>
      </c>
      <c r="AE1999">
        <v>5134020</v>
      </c>
    </row>
    <row r="2000" spans="2:31" x14ac:dyDescent="0.35">
      <c r="B2000" s="83"/>
      <c r="C2000" s="84"/>
      <c r="D2000" s="85"/>
      <c r="E2000" s="73"/>
      <c r="F2000" s="73"/>
      <c r="G2000" s="85"/>
      <c r="H2000" s="73"/>
      <c r="I2000" s="73"/>
      <c r="J2000" s="73"/>
      <c r="K2000" s="73"/>
      <c r="L2000" s="73"/>
      <c r="M2000" s="73"/>
      <c r="N2000" s="73"/>
      <c r="U2000">
        <v>2020</v>
      </c>
      <c r="V2000" s="15">
        <v>44044</v>
      </c>
      <c r="W2000" t="s">
        <v>186</v>
      </c>
      <c r="X2000" t="s">
        <v>230</v>
      </c>
      <c r="Y2000" t="s">
        <v>225</v>
      </c>
      <c r="Z2000">
        <v>4637.59</v>
      </c>
      <c r="AA2000">
        <v>5123.22</v>
      </c>
      <c r="AB2000">
        <v>485.63</v>
      </c>
      <c r="AC2000">
        <v>24</v>
      </c>
      <c r="AD2000">
        <v>193232.91666666666</v>
      </c>
      <c r="AE2000">
        <v>5123220</v>
      </c>
    </row>
    <row r="2001" spans="2:31" x14ac:dyDescent="0.35">
      <c r="B2001" s="83"/>
      <c r="C2001" s="84"/>
      <c r="D2001" s="73"/>
      <c r="E2001" s="73"/>
      <c r="F2001" s="73"/>
      <c r="G2001" s="85"/>
      <c r="H2001" s="73"/>
      <c r="I2001" s="73"/>
      <c r="J2001" s="73"/>
      <c r="K2001" s="73"/>
      <c r="L2001" s="73"/>
      <c r="M2001" s="73"/>
      <c r="N2001" s="73"/>
      <c r="U2001">
        <v>2020</v>
      </c>
      <c r="V2001" s="15">
        <v>44045</v>
      </c>
      <c r="W2001" t="s">
        <v>186</v>
      </c>
      <c r="X2001" t="s">
        <v>230</v>
      </c>
      <c r="Y2001" t="s">
        <v>225</v>
      </c>
      <c r="Z2001">
        <v>4622.4399999999996</v>
      </c>
      <c r="AA2001">
        <v>5106.4799999999996</v>
      </c>
      <c r="AB2001">
        <v>484.04</v>
      </c>
      <c r="AC2001">
        <v>24</v>
      </c>
      <c r="AD2001">
        <v>192601.66666666666</v>
      </c>
      <c r="AE2001">
        <v>5106480</v>
      </c>
    </row>
    <row r="2002" spans="2:31" x14ac:dyDescent="0.35">
      <c r="B2002" s="83"/>
      <c r="C2002" s="84"/>
      <c r="D2002" s="85"/>
      <c r="E2002" s="73"/>
      <c r="F2002" s="73"/>
      <c r="G2002" s="85"/>
      <c r="H2002" s="73"/>
      <c r="I2002" s="73"/>
      <c r="J2002" s="73"/>
      <c r="K2002" s="73"/>
      <c r="L2002" s="73"/>
      <c r="M2002" s="73"/>
      <c r="N2002" s="73"/>
      <c r="U2002">
        <v>2020</v>
      </c>
      <c r="V2002" s="15">
        <v>44046</v>
      </c>
      <c r="W2002" t="s">
        <v>186</v>
      </c>
      <c r="X2002" t="s">
        <v>230</v>
      </c>
      <c r="Y2002" t="s">
        <v>225</v>
      </c>
      <c r="Z2002">
        <v>4601.74</v>
      </c>
      <c r="AA2002">
        <v>5083.6099999999997</v>
      </c>
      <c r="AB2002">
        <v>481.87</v>
      </c>
      <c r="AC2002">
        <v>24</v>
      </c>
      <c r="AD2002">
        <v>191739.16666666666</v>
      </c>
      <c r="AE2002">
        <v>5083610</v>
      </c>
    </row>
    <row r="2003" spans="2:31" x14ac:dyDescent="0.35">
      <c r="B2003" s="83"/>
      <c r="C2003" s="84"/>
      <c r="D2003" s="73"/>
      <c r="E2003" s="73"/>
      <c r="F2003" s="73"/>
      <c r="G2003" s="85"/>
      <c r="H2003" s="73"/>
      <c r="I2003" s="73"/>
      <c r="J2003" s="73"/>
      <c r="K2003" s="73"/>
      <c r="L2003" s="73"/>
      <c r="M2003" s="73"/>
      <c r="N2003" s="73"/>
      <c r="U2003">
        <v>2020</v>
      </c>
      <c r="V2003" s="15">
        <v>44047</v>
      </c>
      <c r="W2003" t="s">
        <v>186</v>
      </c>
      <c r="X2003" t="s">
        <v>230</v>
      </c>
      <c r="Y2003" t="s">
        <v>225</v>
      </c>
      <c r="Z2003">
        <v>4581.1099999999997</v>
      </c>
      <c r="AA2003">
        <v>5060.82</v>
      </c>
      <c r="AB2003">
        <v>479.71</v>
      </c>
      <c r="AC2003">
        <v>24</v>
      </c>
      <c r="AD2003">
        <v>190879.58333333334</v>
      </c>
      <c r="AE2003">
        <v>5060820</v>
      </c>
    </row>
    <row r="2004" spans="2:31" x14ac:dyDescent="0.35">
      <c r="B2004" s="83"/>
      <c r="C2004" s="84"/>
      <c r="D2004" s="85"/>
      <c r="E2004" s="73"/>
      <c r="F2004" s="73"/>
      <c r="G2004" s="85"/>
      <c r="H2004" s="73"/>
      <c r="I2004" s="73"/>
      <c r="J2004" s="73"/>
      <c r="K2004" s="73"/>
      <c r="L2004" s="73"/>
      <c r="M2004" s="73"/>
      <c r="N2004" s="73"/>
      <c r="U2004">
        <v>2020</v>
      </c>
      <c r="V2004" s="15">
        <v>44048</v>
      </c>
      <c r="W2004" t="s">
        <v>186</v>
      </c>
      <c r="X2004" t="s">
        <v>230</v>
      </c>
      <c r="Y2004" t="s">
        <v>225</v>
      </c>
      <c r="Z2004">
        <v>4557.42</v>
      </c>
      <c r="AA2004">
        <v>5034.6499999999996</v>
      </c>
      <c r="AB2004">
        <v>477.23</v>
      </c>
      <c r="AC2004">
        <v>24</v>
      </c>
      <c r="AD2004">
        <v>189892.5</v>
      </c>
      <c r="AE2004">
        <v>5034650</v>
      </c>
    </row>
    <row r="2005" spans="2:31" x14ac:dyDescent="0.35">
      <c r="B2005" s="83"/>
      <c r="C2005" s="84"/>
      <c r="D2005" s="73"/>
      <c r="E2005" s="73"/>
      <c r="F2005" s="73"/>
      <c r="G2005" s="85"/>
      <c r="H2005" s="73"/>
      <c r="I2005" s="73"/>
      <c r="J2005" s="73"/>
      <c r="K2005" s="73"/>
      <c r="L2005" s="73"/>
      <c r="M2005" s="73"/>
      <c r="N2005" s="73"/>
      <c r="U2005">
        <v>2020</v>
      </c>
      <c r="V2005" s="15">
        <v>44049</v>
      </c>
      <c r="W2005" t="s">
        <v>186</v>
      </c>
      <c r="X2005" t="s">
        <v>230</v>
      </c>
      <c r="Y2005" t="s">
        <v>225</v>
      </c>
      <c r="Z2005">
        <v>4542.87</v>
      </c>
      <c r="AA2005">
        <v>5018.58</v>
      </c>
      <c r="AB2005">
        <v>475.71</v>
      </c>
      <c r="AC2005">
        <v>24</v>
      </c>
      <c r="AD2005">
        <v>189286.25</v>
      </c>
      <c r="AE2005">
        <v>5018580</v>
      </c>
    </row>
    <row r="2006" spans="2:31" x14ac:dyDescent="0.35">
      <c r="B2006" s="83"/>
      <c r="C2006" s="84"/>
      <c r="D2006" s="85"/>
      <c r="E2006" s="73"/>
      <c r="F2006" s="73"/>
      <c r="G2006" s="85"/>
      <c r="H2006" s="73"/>
      <c r="I2006" s="73"/>
      <c r="J2006" s="73"/>
      <c r="K2006" s="73"/>
      <c r="L2006" s="73"/>
      <c r="M2006" s="73"/>
      <c r="N2006" s="73"/>
      <c r="U2006">
        <v>2020</v>
      </c>
      <c r="V2006" s="15">
        <v>44050</v>
      </c>
      <c r="W2006" t="s">
        <v>186</v>
      </c>
      <c r="X2006" t="s">
        <v>230</v>
      </c>
      <c r="Y2006" t="s">
        <v>225</v>
      </c>
      <c r="Z2006">
        <v>4523.53</v>
      </c>
      <c r="AA2006">
        <v>4997.21</v>
      </c>
      <c r="AB2006">
        <v>473.68</v>
      </c>
      <c r="AC2006">
        <v>24</v>
      </c>
      <c r="AD2006">
        <v>188480.41666666666</v>
      </c>
      <c r="AE2006">
        <v>4997210</v>
      </c>
    </row>
    <row r="2007" spans="2:31" x14ac:dyDescent="0.35">
      <c r="B2007" s="83"/>
      <c r="C2007" s="84"/>
      <c r="D2007" s="73"/>
      <c r="E2007" s="73"/>
      <c r="F2007" s="73"/>
      <c r="G2007" s="85"/>
      <c r="H2007" s="73"/>
      <c r="I2007" s="73"/>
      <c r="J2007" s="73"/>
      <c r="K2007" s="73"/>
      <c r="L2007" s="73"/>
      <c r="M2007" s="73"/>
      <c r="N2007" s="73"/>
      <c r="U2007">
        <v>2020</v>
      </c>
      <c r="V2007" s="15">
        <v>44051</v>
      </c>
      <c r="W2007" t="s">
        <v>186</v>
      </c>
      <c r="X2007" t="s">
        <v>230</v>
      </c>
      <c r="Y2007" t="s">
        <v>225</v>
      </c>
      <c r="Z2007">
        <v>4498.2</v>
      </c>
      <c r="AA2007">
        <v>4969.2299999999996</v>
      </c>
      <c r="AB2007">
        <v>471.03</v>
      </c>
      <c r="AC2007">
        <v>24</v>
      </c>
      <c r="AD2007">
        <v>187425</v>
      </c>
      <c r="AE2007">
        <v>4969230</v>
      </c>
    </row>
    <row r="2008" spans="2:31" x14ac:dyDescent="0.35">
      <c r="B2008" s="83"/>
      <c r="C2008" s="84"/>
      <c r="D2008" s="85"/>
      <c r="E2008" s="73"/>
      <c r="F2008" s="73"/>
      <c r="G2008" s="85"/>
      <c r="H2008" s="73"/>
      <c r="I2008" s="73"/>
      <c r="J2008" s="73"/>
      <c r="K2008" s="73"/>
      <c r="L2008" s="73"/>
      <c r="M2008" s="73"/>
      <c r="N2008" s="73"/>
      <c r="U2008">
        <v>2020</v>
      </c>
      <c r="V2008" s="15">
        <v>44052</v>
      </c>
      <c r="W2008" t="s">
        <v>186</v>
      </c>
      <c r="X2008" t="s">
        <v>230</v>
      </c>
      <c r="Y2008" t="s">
        <v>225</v>
      </c>
      <c r="Z2008">
        <v>4473.96</v>
      </c>
      <c r="AA2008">
        <v>4942.45</v>
      </c>
      <c r="AB2008">
        <v>468.49</v>
      </c>
      <c r="AC2008">
        <v>24</v>
      </c>
      <c r="AD2008">
        <v>186415</v>
      </c>
      <c r="AE2008">
        <v>4942450</v>
      </c>
    </row>
    <row r="2009" spans="2:31" x14ac:dyDescent="0.35">
      <c r="B2009" s="83"/>
      <c r="C2009" s="84"/>
      <c r="D2009" s="73"/>
      <c r="E2009" s="73"/>
      <c r="F2009" s="73"/>
      <c r="G2009" s="85"/>
      <c r="H2009" s="73"/>
      <c r="I2009" s="73"/>
      <c r="J2009" s="73"/>
      <c r="K2009" s="73"/>
      <c r="L2009" s="73"/>
      <c r="M2009" s="73"/>
      <c r="N2009" s="73"/>
      <c r="U2009">
        <v>2020</v>
      </c>
      <c r="V2009" s="15">
        <v>44053</v>
      </c>
      <c r="W2009" t="s">
        <v>186</v>
      </c>
      <c r="X2009" t="s">
        <v>230</v>
      </c>
      <c r="Y2009" t="s">
        <v>225</v>
      </c>
      <c r="Z2009">
        <v>4445.12</v>
      </c>
      <c r="AA2009">
        <v>4910.59</v>
      </c>
      <c r="AB2009">
        <v>465.47</v>
      </c>
      <c r="AC2009">
        <v>24</v>
      </c>
      <c r="AD2009">
        <v>185213.33333333334</v>
      </c>
      <c r="AE2009">
        <v>4910590</v>
      </c>
    </row>
    <row r="2010" spans="2:31" x14ac:dyDescent="0.35">
      <c r="B2010" s="83"/>
      <c r="C2010" s="84"/>
      <c r="D2010" s="85"/>
      <c r="E2010" s="73"/>
      <c r="F2010" s="73"/>
      <c r="G2010" s="85"/>
      <c r="H2010" s="73"/>
      <c r="I2010" s="73"/>
      <c r="J2010" s="73"/>
      <c r="K2010" s="73"/>
      <c r="L2010" s="73"/>
      <c r="M2010" s="73"/>
      <c r="N2010" s="73"/>
      <c r="U2010">
        <v>2020</v>
      </c>
      <c r="V2010" s="15">
        <v>44054</v>
      </c>
      <c r="W2010" t="s">
        <v>186</v>
      </c>
      <c r="X2010" t="s">
        <v>230</v>
      </c>
      <c r="Y2010" t="s">
        <v>225</v>
      </c>
      <c r="Z2010">
        <v>4417.8500000000004</v>
      </c>
      <c r="AA2010">
        <v>4880.47</v>
      </c>
      <c r="AB2010">
        <v>462.62</v>
      </c>
      <c r="AC2010">
        <v>24</v>
      </c>
      <c r="AD2010">
        <v>184077.08333333334</v>
      </c>
      <c r="AE2010">
        <v>4880470</v>
      </c>
    </row>
    <row r="2011" spans="2:31" x14ac:dyDescent="0.35">
      <c r="B2011" s="83"/>
      <c r="C2011" s="84"/>
      <c r="D2011" s="73"/>
      <c r="E2011" s="73"/>
      <c r="F2011" s="73"/>
      <c r="G2011" s="85"/>
      <c r="H2011" s="73"/>
      <c r="I2011" s="73"/>
      <c r="J2011" s="73"/>
      <c r="K2011" s="73"/>
      <c r="L2011" s="73"/>
      <c r="M2011" s="73"/>
      <c r="N2011" s="73"/>
      <c r="U2011">
        <v>2020</v>
      </c>
      <c r="V2011" s="15">
        <v>44055</v>
      </c>
      <c r="W2011" t="s">
        <v>186</v>
      </c>
      <c r="X2011" t="s">
        <v>230</v>
      </c>
      <c r="Y2011" t="s">
        <v>225</v>
      </c>
      <c r="Z2011">
        <v>4395.8500000000004</v>
      </c>
      <c r="AA2011">
        <v>4856.16</v>
      </c>
      <c r="AB2011">
        <v>460.31</v>
      </c>
      <c r="AC2011">
        <v>24</v>
      </c>
      <c r="AD2011">
        <v>183160.41666666666</v>
      </c>
      <c r="AE2011">
        <v>4856160</v>
      </c>
    </row>
    <row r="2012" spans="2:31" x14ac:dyDescent="0.35">
      <c r="B2012" s="83"/>
      <c r="C2012" s="84"/>
      <c r="D2012" s="85"/>
      <c r="E2012" s="73"/>
      <c r="F2012" s="73"/>
      <c r="G2012" s="85"/>
      <c r="H2012" s="73"/>
      <c r="I2012" s="73"/>
      <c r="J2012" s="73"/>
      <c r="K2012" s="73"/>
      <c r="L2012" s="73"/>
      <c r="M2012" s="73"/>
      <c r="N2012" s="73"/>
      <c r="U2012">
        <v>2020</v>
      </c>
      <c r="V2012" s="15">
        <v>44056</v>
      </c>
      <c r="W2012" t="s">
        <v>186</v>
      </c>
      <c r="X2012" t="s">
        <v>230</v>
      </c>
      <c r="Y2012" t="s">
        <v>225</v>
      </c>
      <c r="Z2012">
        <v>4369.2</v>
      </c>
      <c r="AA2012">
        <v>4826.72</v>
      </c>
      <c r="AB2012">
        <v>457.52</v>
      </c>
      <c r="AC2012">
        <v>24</v>
      </c>
      <c r="AD2012">
        <v>182050</v>
      </c>
      <c r="AE2012">
        <v>4826720</v>
      </c>
    </row>
    <row r="2013" spans="2:31" x14ac:dyDescent="0.35">
      <c r="B2013" s="83"/>
      <c r="C2013" s="84"/>
      <c r="D2013" s="73"/>
      <c r="E2013" s="73"/>
      <c r="F2013" s="73"/>
      <c r="G2013" s="85"/>
      <c r="H2013" s="73"/>
      <c r="I2013" s="73"/>
      <c r="J2013" s="73"/>
      <c r="K2013" s="73"/>
      <c r="L2013" s="73"/>
      <c r="M2013" s="73"/>
      <c r="N2013" s="73"/>
      <c r="U2013">
        <v>2020</v>
      </c>
      <c r="V2013" s="15">
        <v>44057</v>
      </c>
      <c r="W2013" t="s">
        <v>186</v>
      </c>
      <c r="X2013" t="s">
        <v>230</v>
      </c>
      <c r="Y2013" t="s">
        <v>225</v>
      </c>
      <c r="Z2013">
        <v>4336.66</v>
      </c>
      <c r="AA2013">
        <v>4790.7700000000004</v>
      </c>
      <c r="AB2013">
        <v>454.11</v>
      </c>
      <c r="AC2013">
        <v>24</v>
      </c>
      <c r="AD2013">
        <v>180694.16666666666</v>
      </c>
      <c r="AE2013">
        <v>4790770</v>
      </c>
    </row>
    <row r="2014" spans="2:31" x14ac:dyDescent="0.35">
      <c r="B2014" s="83"/>
      <c r="C2014" s="84"/>
      <c r="D2014" s="85"/>
      <c r="E2014" s="73"/>
      <c r="F2014" s="73"/>
      <c r="G2014" s="85"/>
      <c r="H2014" s="73"/>
      <c r="I2014" s="73"/>
      <c r="J2014" s="73"/>
      <c r="K2014" s="73"/>
      <c r="L2014" s="73"/>
      <c r="M2014" s="73"/>
      <c r="N2014" s="73"/>
      <c r="U2014">
        <v>2020</v>
      </c>
      <c r="V2014" s="15">
        <v>44058</v>
      </c>
      <c r="W2014" t="s">
        <v>186</v>
      </c>
      <c r="X2014" t="s">
        <v>230</v>
      </c>
      <c r="Y2014" t="s">
        <v>225</v>
      </c>
      <c r="Z2014">
        <v>4301.05</v>
      </c>
      <c r="AA2014">
        <v>4751.4399999999996</v>
      </c>
      <c r="AB2014">
        <v>450.39</v>
      </c>
      <c r="AC2014">
        <v>24</v>
      </c>
      <c r="AD2014">
        <v>179210.41666666666</v>
      </c>
      <c r="AE2014">
        <v>4751440</v>
      </c>
    </row>
    <row r="2015" spans="2:31" x14ac:dyDescent="0.35">
      <c r="B2015" s="83"/>
      <c r="C2015" s="84"/>
      <c r="D2015" s="73"/>
      <c r="E2015" s="73"/>
      <c r="F2015" s="73"/>
      <c r="G2015" s="85"/>
      <c r="H2015" s="73"/>
      <c r="I2015" s="73"/>
      <c r="J2015" s="73"/>
      <c r="K2015" s="73"/>
      <c r="L2015" s="73"/>
      <c r="M2015" s="73"/>
      <c r="N2015" s="73"/>
      <c r="U2015">
        <v>2020</v>
      </c>
      <c r="V2015" s="15">
        <v>44059</v>
      </c>
      <c r="W2015" t="s">
        <v>186</v>
      </c>
      <c r="X2015" t="s">
        <v>230</v>
      </c>
      <c r="Y2015" t="s">
        <v>225</v>
      </c>
      <c r="Z2015">
        <v>4262.8999999999996</v>
      </c>
      <c r="AA2015">
        <v>4709.29</v>
      </c>
      <c r="AB2015">
        <v>446.39</v>
      </c>
      <c r="AC2015">
        <v>24</v>
      </c>
      <c r="AD2015">
        <v>177620.83333333334</v>
      </c>
      <c r="AE2015">
        <v>4709290</v>
      </c>
    </row>
    <row r="2016" spans="2:31" x14ac:dyDescent="0.35">
      <c r="B2016" s="83"/>
      <c r="C2016" s="84"/>
      <c r="D2016" s="85"/>
      <c r="E2016" s="73"/>
      <c r="F2016" s="73"/>
      <c r="G2016" s="85"/>
      <c r="H2016" s="73"/>
      <c r="I2016" s="73"/>
      <c r="J2016" s="73"/>
      <c r="K2016" s="73"/>
      <c r="L2016" s="73"/>
      <c r="M2016" s="73"/>
      <c r="N2016" s="73"/>
      <c r="U2016">
        <v>2020</v>
      </c>
      <c r="V2016" s="15">
        <v>44060</v>
      </c>
      <c r="W2016" t="s">
        <v>186</v>
      </c>
      <c r="X2016" t="s">
        <v>230</v>
      </c>
      <c r="Y2016" t="s">
        <v>225</v>
      </c>
      <c r="Z2016">
        <v>4217.7299999999996</v>
      </c>
      <c r="AA2016">
        <v>4659.3900000000003</v>
      </c>
      <c r="AB2016">
        <v>441.66</v>
      </c>
      <c r="AC2016">
        <v>24</v>
      </c>
      <c r="AD2016">
        <v>175738.75</v>
      </c>
      <c r="AE2016">
        <v>4659390</v>
      </c>
    </row>
    <row r="2017" spans="2:31" x14ac:dyDescent="0.35">
      <c r="B2017" s="83"/>
      <c r="C2017" s="84"/>
      <c r="D2017" s="73"/>
      <c r="E2017" s="73"/>
      <c r="F2017" s="73"/>
      <c r="G2017" s="85"/>
      <c r="H2017" s="73"/>
      <c r="I2017" s="73"/>
      <c r="J2017" s="73"/>
      <c r="K2017" s="73"/>
      <c r="L2017" s="73"/>
      <c r="M2017" s="73"/>
      <c r="N2017" s="73"/>
      <c r="U2017">
        <v>2020</v>
      </c>
      <c r="V2017" s="15">
        <v>44061</v>
      </c>
      <c r="W2017" t="s">
        <v>186</v>
      </c>
      <c r="X2017" t="s">
        <v>230</v>
      </c>
      <c r="Y2017" t="s">
        <v>225</v>
      </c>
      <c r="Z2017">
        <v>4174.17</v>
      </c>
      <c r="AA2017">
        <v>4611.2700000000004</v>
      </c>
      <c r="AB2017">
        <v>437.1</v>
      </c>
      <c r="AC2017">
        <v>24</v>
      </c>
      <c r="AD2017">
        <v>173923.75</v>
      </c>
      <c r="AE2017">
        <v>4611270</v>
      </c>
    </row>
    <row r="2018" spans="2:31" x14ac:dyDescent="0.35">
      <c r="B2018" s="83"/>
      <c r="C2018" s="84"/>
      <c r="D2018" s="85"/>
      <c r="E2018" s="73"/>
      <c r="F2018" s="73"/>
      <c r="G2018" s="85"/>
      <c r="H2018" s="73"/>
      <c r="I2018" s="73"/>
      <c r="J2018" s="73"/>
      <c r="K2018" s="73"/>
      <c r="L2018" s="73"/>
      <c r="M2018" s="73"/>
      <c r="N2018" s="73"/>
      <c r="U2018">
        <v>2020</v>
      </c>
      <c r="V2018" s="15">
        <v>44062</v>
      </c>
      <c r="W2018" t="s">
        <v>186</v>
      </c>
      <c r="X2018" t="s">
        <v>230</v>
      </c>
      <c r="Y2018" t="s">
        <v>225</v>
      </c>
      <c r="Z2018">
        <v>4132.3900000000003</v>
      </c>
      <c r="AA2018">
        <v>4565.1099999999997</v>
      </c>
      <c r="AB2018">
        <v>432.72</v>
      </c>
      <c r="AC2018">
        <v>24</v>
      </c>
      <c r="AD2018">
        <v>172182.91666666669</v>
      </c>
      <c r="AE2018">
        <v>4565110</v>
      </c>
    </row>
    <row r="2019" spans="2:31" x14ac:dyDescent="0.35">
      <c r="B2019" s="83"/>
      <c r="C2019" s="84"/>
      <c r="D2019" s="73"/>
      <c r="E2019" s="73"/>
      <c r="F2019" s="73"/>
      <c r="G2019" s="85"/>
      <c r="H2019" s="73"/>
      <c r="I2019" s="73"/>
      <c r="J2019" s="73"/>
      <c r="K2019" s="73"/>
      <c r="L2019" s="73"/>
      <c r="M2019" s="73"/>
      <c r="N2019" s="73"/>
      <c r="U2019">
        <v>2020</v>
      </c>
      <c r="V2019" s="15">
        <v>44063</v>
      </c>
      <c r="W2019" t="s">
        <v>186</v>
      </c>
      <c r="X2019" t="s">
        <v>230</v>
      </c>
      <c r="Y2019" t="s">
        <v>225</v>
      </c>
      <c r="Z2019">
        <v>4089.93</v>
      </c>
      <c r="AA2019">
        <v>4518.21</v>
      </c>
      <c r="AB2019">
        <v>428.28</v>
      </c>
      <c r="AC2019">
        <v>24</v>
      </c>
      <c r="AD2019">
        <v>170413.75</v>
      </c>
      <c r="AE2019">
        <v>4518210</v>
      </c>
    </row>
    <row r="2020" spans="2:31" x14ac:dyDescent="0.35">
      <c r="B2020" s="83"/>
      <c r="C2020" s="84"/>
      <c r="D2020" s="85"/>
      <c r="E2020" s="73"/>
      <c r="F2020" s="73"/>
      <c r="G2020" s="85"/>
      <c r="H2020" s="73"/>
      <c r="I2020" s="73"/>
      <c r="J2020" s="73"/>
      <c r="K2020" s="73"/>
      <c r="L2020" s="73"/>
      <c r="M2020" s="73"/>
      <c r="N2020" s="73"/>
      <c r="U2020">
        <v>2020</v>
      </c>
      <c r="V2020" s="15">
        <v>44064</v>
      </c>
      <c r="W2020" t="s">
        <v>186</v>
      </c>
      <c r="X2020" t="s">
        <v>230</v>
      </c>
      <c r="Y2020" t="s">
        <v>225</v>
      </c>
      <c r="Z2020">
        <v>4045.31</v>
      </c>
      <c r="AA2020">
        <v>4468.91</v>
      </c>
      <c r="AB2020">
        <v>423.61</v>
      </c>
      <c r="AC2020">
        <v>24</v>
      </c>
      <c r="AD2020">
        <v>168554.58333333334</v>
      </c>
      <c r="AE2020">
        <v>4468910</v>
      </c>
    </row>
    <row r="2021" spans="2:31" x14ac:dyDescent="0.35">
      <c r="B2021" s="83"/>
      <c r="C2021" s="84"/>
      <c r="D2021" s="73"/>
      <c r="E2021" s="73"/>
      <c r="F2021" s="73"/>
      <c r="G2021" s="85"/>
      <c r="H2021" s="73"/>
      <c r="I2021" s="73"/>
      <c r="J2021" s="73"/>
      <c r="K2021" s="73"/>
      <c r="L2021" s="73"/>
      <c r="M2021" s="73"/>
      <c r="N2021" s="73"/>
      <c r="U2021">
        <v>2020</v>
      </c>
      <c r="V2021" s="15">
        <v>44065</v>
      </c>
      <c r="W2021" t="s">
        <v>186</v>
      </c>
      <c r="X2021" t="s">
        <v>230</v>
      </c>
      <c r="Y2021" t="s">
        <v>225</v>
      </c>
      <c r="Z2021">
        <v>4013.53</v>
      </c>
      <c r="AA2021">
        <v>4433.8100000000004</v>
      </c>
      <c r="AB2021">
        <v>420.28</v>
      </c>
      <c r="AC2021">
        <v>24</v>
      </c>
      <c r="AD2021">
        <v>167230.41666666666</v>
      </c>
      <c r="AE2021">
        <v>4433810</v>
      </c>
    </row>
    <row r="2022" spans="2:31" x14ac:dyDescent="0.35">
      <c r="B2022" s="83"/>
      <c r="C2022" s="84"/>
      <c r="D2022" s="85"/>
      <c r="E2022" s="73"/>
      <c r="F2022" s="73"/>
      <c r="G2022" s="85"/>
      <c r="H2022" s="73"/>
      <c r="I2022" s="73"/>
      <c r="J2022" s="73"/>
      <c r="K2022" s="73"/>
      <c r="L2022" s="73"/>
      <c r="M2022" s="73"/>
      <c r="N2022" s="73"/>
      <c r="U2022">
        <v>2020</v>
      </c>
      <c r="V2022" s="15">
        <v>44066</v>
      </c>
      <c r="W2022" t="s">
        <v>186</v>
      </c>
      <c r="X2022" t="s">
        <v>230</v>
      </c>
      <c r="Y2022" t="s">
        <v>225</v>
      </c>
      <c r="Z2022">
        <v>3975.71</v>
      </c>
      <c r="AA2022">
        <v>4392.03</v>
      </c>
      <c r="AB2022">
        <v>416.32</v>
      </c>
      <c r="AC2022">
        <v>24</v>
      </c>
      <c r="AD2022">
        <v>165654.58333333334</v>
      </c>
      <c r="AE2022">
        <v>4392030</v>
      </c>
    </row>
    <row r="2023" spans="2:31" x14ac:dyDescent="0.35">
      <c r="B2023" s="83"/>
      <c r="C2023" s="84"/>
      <c r="D2023" s="73"/>
      <c r="E2023" s="73"/>
      <c r="F2023" s="73"/>
      <c r="G2023" s="85"/>
      <c r="H2023" s="73"/>
      <c r="I2023" s="73"/>
      <c r="J2023" s="73"/>
      <c r="K2023" s="73"/>
      <c r="L2023" s="73"/>
      <c r="M2023" s="73"/>
      <c r="N2023" s="73"/>
      <c r="U2023">
        <v>2020</v>
      </c>
      <c r="V2023" s="15">
        <v>44067</v>
      </c>
      <c r="W2023" t="s">
        <v>186</v>
      </c>
      <c r="X2023" t="s">
        <v>230</v>
      </c>
      <c r="Y2023" t="s">
        <v>225</v>
      </c>
      <c r="Z2023">
        <v>3936.26</v>
      </c>
      <c r="AA2023">
        <v>4348.45</v>
      </c>
      <c r="AB2023">
        <v>412.19</v>
      </c>
      <c r="AC2023">
        <v>24</v>
      </c>
      <c r="AD2023">
        <v>164010.83333333334</v>
      </c>
      <c r="AE2023">
        <v>4348450</v>
      </c>
    </row>
    <row r="2024" spans="2:31" x14ac:dyDescent="0.35">
      <c r="B2024" s="83"/>
      <c r="C2024" s="84"/>
      <c r="D2024" s="85"/>
      <c r="E2024" s="73"/>
      <c r="F2024" s="73"/>
      <c r="G2024" s="85"/>
      <c r="H2024" s="73"/>
      <c r="I2024" s="73"/>
      <c r="J2024" s="73"/>
      <c r="K2024" s="73"/>
      <c r="L2024" s="73"/>
      <c r="M2024" s="73"/>
      <c r="N2024" s="73"/>
      <c r="U2024">
        <v>2020</v>
      </c>
      <c r="V2024" s="15">
        <v>44068</v>
      </c>
      <c r="W2024" t="s">
        <v>186</v>
      </c>
      <c r="X2024" t="s">
        <v>230</v>
      </c>
      <c r="Y2024" t="s">
        <v>225</v>
      </c>
      <c r="Z2024">
        <v>3898.25</v>
      </c>
      <c r="AA2024">
        <v>4306.45</v>
      </c>
      <c r="AB2024">
        <v>408.21</v>
      </c>
      <c r="AC2024">
        <v>24</v>
      </c>
      <c r="AD2024">
        <v>162427.08333333334</v>
      </c>
      <c r="AE2024">
        <v>4306450</v>
      </c>
    </row>
    <row r="2025" spans="2:31" x14ac:dyDescent="0.35">
      <c r="B2025" s="83"/>
      <c r="C2025" s="84"/>
      <c r="D2025" s="73"/>
      <c r="E2025" s="73"/>
      <c r="F2025" s="73"/>
      <c r="G2025" s="85"/>
      <c r="H2025" s="73"/>
      <c r="I2025" s="73"/>
      <c r="J2025" s="73"/>
      <c r="K2025" s="73"/>
      <c r="L2025" s="73"/>
      <c r="M2025" s="73"/>
      <c r="N2025" s="73"/>
      <c r="U2025">
        <v>2020</v>
      </c>
      <c r="V2025" s="15">
        <v>44069</v>
      </c>
      <c r="W2025" t="s">
        <v>186</v>
      </c>
      <c r="X2025" t="s">
        <v>230</v>
      </c>
      <c r="Y2025" t="s">
        <v>225</v>
      </c>
      <c r="Z2025">
        <v>3863.11</v>
      </c>
      <c r="AA2025">
        <v>4267.63</v>
      </c>
      <c r="AB2025">
        <v>404.53</v>
      </c>
      <c r="AC2025">
        <v>24</v>
      </c>
      <c r="AD2025">
        <v>160962.91666666666</v>
      </c>
      <c r="AE2025">
        <v>4267630</v>
      </c>
    </row>
    <row r="2026" spans="2:31" x14ac:dyDescent="0.35">
      <c r="B2026" s="83"/>
      <c r="C2026" s="84"/>
      <c r="D2026" s="85"/>
      <c r="E2026" s="73"/>
      <c r="F2026" s="73"/>
      <c r="G2026" s="85"/>
      <c r="H2026" s="73"/>
      <c r="I2026" s="73"/>
      <c r="J2026" s="73"/>
      <c r="K2026" s="73"/>
      <c r="L2026" s="73"/>
      <c r="M2026" s="73"/>
      <c r="N2026" s="73"/>
      <c r="U2026">
        <v>2020</v>
      </c>
      <c r="V2026" s="15">
        <v>44070</v>
      </c>
      <c r="W2026" t="s">
        <v>186</v>
      </c>
      <c r="X2026" t="s">
        <v>230</v>
      </c>
      <c r="Y2026" t="s">
        <v>225</v>
      </c>
      <c r="Z2026">
        <v>3825.13</v>
      </c>
      <c r="AA2026">
        <v>4225.67</v>
      </c>
      <c r="AB2026">
        <v>400.55</v>
      </c>
      <c r="AC2026">
        <v>24</v>
      </c>
      <c r="AD2026">
        <v>159380.41666666666</v>
      </c>
      <c r="AE2026">
        <v>4225670</v>
      </c>
    </row>
    <row r="2027" spans="2:31" x14ac:dyDescent="0.35">
      <c r="B2027" s="83"/>
      <c r="C2027" s="84"/>
      <c r="D2027" s="73"/>
      <c r="E2027" s="73"/>
      <c r="F2027" s="73"/>
      <c r="G2027" s="85"/>
      <c r="H2027" s="73"/>
      <c r="I2027" s="73"/>
      <c r="J2027" s="73"/>
      <c r="K2027" s="73"/>
      <c r="L2027" s="73"/>
      <c r="M2027" s="73"/>
      <c r="N2027" s="73"/>
      <c r="U2027">
        <v>2020</v>
      </c>
      <c r="V2027" s="15">
        <v>44071</v>
      </c>
      <c r="W2027" t="s">
        <v>186</v>
      </c>
      <c r="X2027" t="s">
        <v>230</v>
      </c>
      <c r="Y2027" t="s">
        <v>225</v>
      </c>
      <c r="Z2027">
        <v>3781.22</v>
      </c>
      <c r="AA2027">
        <v>4177.17</v>
      </c>
      <c r="AB2027">
        <v>395.95</v>
      </c>
      <c r="AC2027">
        <v>24</v>
      </c>
      <c r="AD2027">
        <v>157550.83333333334</v>
      </c>
      <c r="AE2027">
        <v>4177170</v>
      </c>
    </row>
    <row r="2028" spans="2:31" x14ac:dyDescent="0.35">
      <c r="B2028" s="83"/>
      <c r="C2028" s="84"/>
      <c r="D2028" s="85"/>
      <c r="E2028" s="73"/>
      <c r="F2028" s="73"/>
      <c r="G2028" s="85"/>
      <c r="H2028" s="73"/>
      <c r="I2028" s="73"/>
      <c r="J2028" s="73"/>
      <c r="K2028" s="73"/>
      <c r="L2028" s="73"/>
      <c r="M2028" s="73"/>
      <c r="N2028" s="73"/>
      <c r="U2028">
        <v>2020</v>
      </c>
      <c r="V2028" s="15">
        <v>44072</v>
      </c>
      <c r="W2028" t="s">
        <v>186</v>
      </c>
      <c r="X2028" t="s">
        <v>230</v>
      </c>
      <c r="Y2028" t="s">
        <v>225</v>
      </c>
      <c r="Z2028">
        <v>3733.97</v>
      </c>
      <c r="AA2028">
        <v>4124.9799999999996</v>
      </c>
      <c r="AB2028">
        <v>391</v>
      </c>
      <c r="AC2028">
        <v>24</v>
      </c>
      <c r="AD2028">
        <v>155582.08333333334</v>
      </c>
      <c r="AE2028">
        <v>4124979.9999999995</v>
      </c>
    </row>
    <row r="2029" spans="2:31" x14ac:dyDescent="0.35">
      <c r="B2029" s="83"/>
      <c r="C2029" s="84"/>
      <c r="D2029" s="73"/>
      <c r="E2029" s="73"/>
      <c r="F2029" s="73"/>
      <c r="G2029" s="85"/>
      <c r="H2029" s="73"/>
      <c r="I2029" s="73"/>
      <c r="J2029" s="73"/>
      <c r="K2029" s="73"/>
      <c r="L2029" s="73"/>
      <c r="M2029" s="73"/>
      <c r="N2029" s="73"/>
      <c r="U2029">
        <v>2020</v>
      </c>
      <c r="V2029" s="15">
        <v>44073</v>
      </c>
      <c r="W2029" t="s">
        <v>186</v>
      </c>
      <c r="X2029" t="s">
        <v>230</v>
      </c>
      <c r="Y2029" t="s">
        <v>225</v>
      </c>
      <c r="Z2029">
        <v>3661.56</v>
      </c>
      <c r="AA2029">
        <v>4044.99</v>
      </c>
      <c r="AB2029">
        <v>383.42</v>
      </c>
      <c r="AC2029">
        <v>24</v>
      </c>
      <c r="AD2029">
        <v>152565</v>
      </c>
      <c r="AE2029">
        <v>4044990</v>
      </c>
    </row>
    <row r="2030" spans="2:31" x14ac:dyDescent="0.35">
      <c r="B2030" s="83"/>
      <c r="C2030" s="84"/>
      <c r="D2030" s="85"/>
      <c r="E2030" s="73"/>
      <c r="F2030" s="73"/>
      <c r="G2030" s="85"/>
      <c r="H2030" s="73"/>
      <c r="I2030" s="73"/>
      <c r="J2030" s="73"/>
      <c r="K2030" s="73"/>
      <c r="L2030" s="73"/>
      <c r="M2030" s="73"/>
      <c r="N2030" s="73"/>
      <c r="U2030">
        <v>2020</v>
      </c>
      <c r="V2030" s="15">
        <v>44074</v>
      </c>
      <c r="W2030" t="s">
        <v>186</v>
      </c>
      <c r="X2030" t="s">
        <v>230</v>
      </c>
      <c r="Y2030" t="s">
        <v>225</v>
      </c>
      <c r="Z2030">
        <v>3586.41</v>
      </c>
      <c r="AA2030">
        <v>3961.96</v>
      </c>
      <c r="AB2030">
        <v>375.55</v>
      </c>
      <c r="AC2030">
        <v>24</v>
      </c>
      <c r="AD2030">
        <v>149433.75</v>
      </c>
      <c r="AE2030">
        <v>3961960</v>
      </c>
    </row>
    <row r="2031" spans="2:31" x14ac:dyDescent="0.35">
      <c r="B2031" s="83"/>
      <c r="C2031" s="84"/>
      <c r="D2031" s="73"/>
      <c r="E2031" s="73"/>
      <c r="F2031" s="73"/>
      <c r="G2031" s="85"/>
      <c r="H2031" s="73"/>
      <c r="I2031" s="73"/>
      <c r="J2031" s="73"/>
      <c r="K2031" s="73"/>
      <c r="L2031" s="73"/>
      <c r="M2031" s="73"/>
      <c r="N2031" s="73"/>
      <c r="U2031">
        <v>2020</v>
      </c>
      <c r="V2031" s="15">
        <v>44075</v>
      </c>
      <c r="W2031" t="s">
        <v>187</v>
      </c>
      <c r="X2031" t="s">
        <v>230</v>
      </c>
      <c r="Y2031" t="s">
        <v>225</v>
      </c>
      <c r="Z2031">
        <v>3504.89</v>
      </c>
      <c r="AA2031">
        <v>3871.9</v>
      </c>
      <c r="AB2031">
        <v>367.02</v>
      </c>
      <c r="AC2031">
        <v>24</v>
      </c>
      <c r="AD2031">
        <v>146037.08333333334</v>
      </c>
      <c r="AE2031">
        <v>3871900</v>
      </c>
    </row>
    <row r="2032" spans="2:31" x14ac:dyDescent="0.35">
      <c r="B2032" s="83"/>
      <c r="C2032" s="84"/>
      <c r="D2032" s="85"/>
      <c r="E2032" s="73"/>
      <c r="F2032" s="73"/>
      <c r="G2032" s="85"/>
      <c r="H2032" s="73"/>
      <c r="I2032" s="73"/>
      <c r="J2032" s="73"/>
      <c r="K2032" s="73"/>
      <c r="L2032" s="73"/>
      <c r="M2032" s="73"/>
      <c r="N2032" s="73"/>
      <c r="U2032">
        <v>2020</v>
      </c>
      <c r="V2032" s="15">
        <v>44076</v>
      </c>
      <c r="W2032" t="s">
        <v>187</v>
      </c>
      <c r="X2032" t="s">
        <v>230</v>
      </c>
      <c r="Y2032" t="s">
        <v>225</v>
      </c>
      <c r="Z2032">
        <v>3419.34</v>
      </c>
      <c r="AA2032">
        <v>3777.39</v>
      </c>
      <c r="AB2032">
        <v>358.06</v>
      </c>
      <c r="AC2032">
        <v>24</v>
      </c>
      <c r="AD2032">
        <v>142472.5</v>
      </c>
      <c r="AE2032">
        <v>3777390</v>
      </c>
    </row>
    <row r="2033" spans="2:31" x14ac:dyDescent="0.35">
      <c r="B2033" s="83"/>
      <c r="C2033" s="84"/>
      <c r="D2033" s="73"/>
      <c r="E2033" s="73"/>
      <c r="F2033" s="73"/>
      <c r="G2033" s="85"/>
      <c r="H2033" s="73"/>
      <c r="I2033" s="73"/>
      <c r="J2033" s="73"/>
      <c r="K2033" s="73"/>
      <c r="L2033" s="73"/>
      <c r="M2033" s="73"/>
      <c r="N2033" s="73"/>
      <c r="U2033">
        <v>2020</v>
      </c>
      <c r="V2033" s="15">
        <v>44077</v>
      </c>
      <c r="W2033" t="s">
        <v>187</v>
      </c>
      <c r="X2033" t="s">
        <v>230</v>
      </c>
      <c r="Y2033" t="s">
        <v>225</v>
      </c>
      <c r="Z2033">
        <v>3334.91</v>
      </c>
      <c r="AA2033">
        <v>3684.12</v>
      </c>
      <c r="AB2033">
        <v>349.22</v>
      </c>
      <c r="AC2033">
        <v>24</v>
      </c>
      <c r="AD2033">
        <v>138954.58333333334</v>
      </c>
      <c r="AE2033">
        <v>3684120</v>
      </c>
    </row>
    <row r="2034" spans="2:31" x14ac:dyDescent="0.35">
      <c r="B2034" s="83"/>
      <c r="C2034" s="84"/>
      <c r="D2034" s="85"/>
      <c r="E2034" s="73"/>
      <c r="F2034" s="73"/>
      <c r="G2034" s="85"/>
      <c r="H2034" s="73"/>
      <c r="I2034" s="73"/>
      <c r="J2034" s="73"/>
      <c r="K2034" s="73"/>
      <c r="L2034" s="73"/>
      <c r="M2034" s="73"/>
      <c r="N2034" s="73"/>
      <c r="U2034">
        <v>2020</v>
      </c>
      <c r="V2034" s="15">
        <v>44078</v>
      </c>
      <c r="W2034" t="s">
        <v>187</v>
      </c>
      <c r="X2034" t="s">
        <v>230</v>
      </c>
      <c r="Y2034" t="s">
        <v>225</v>
      </c>
      <c r="Z2034">
        <v>3249.47</v>
      </c>
      <c r="AA2034">
        <v>3589.74</v>
      </c>
      <c r="AB2034">
        <v>340.27</v>
      </c>
      <c r="AC2034">
        <v>24</v>
      </c>
      <c r="AD2034">
        <v>135394.58333333334</v>
      </c>
      <c r="AE2034">
        <v>3589740</v>
      </c>
    </row>
    <row r="2035" spans="2:31" x14ac:dyDescent="0.35">
      <c r="B2035" s="83"/>
      <c r="C2035" s="84"/>
      <c r="D2035" s="73"/>
      <c r="E2035" s="73"/>
      <c r="F2035" s="73"/>
      <c r="G2035" s="85"/>
      <c r="H2035" s="73"/>
      <c r="I2035" s="73"/>
      <c r="J2035" s="73"/>
      <c r="K2035" s="73"/>
      <c r="L2035" s="73"/>
      <c r="M2035" s="73"/>
      <c r="N2035" s="73"/>
      <c r="U2035">
        <v>2020</v>
      </c>
      <c r="V2035" s="15">
        <v>44079</v>
      </c>
      <c r="W2035" t="s">
        <v>187</v>
      </c>
      <c r="X2035" t="s">
        <v>230</v>
      </c>
      <c r="Y2035" t="s">
        <v>225</v>
      </c>
      <c r="Z2035">
        <v>3166.78</v>
      </c>
      <c r="AA2035">
        <v>3498.39</v>
      </c>
      <c r="AB2035">
        <v>331.61</v>
      </c>
      <c r="AC2035">
        <v>24</v>
      </c>
      <c r="AD2035">
        <v>131949.16666666666</v>
      </c>
      <c r="AE2035">
        <v>3498390</v>
      </c>
    </row>
    <row r="2036" spans="2:31" x14ac:dyDescent="0.35">
      <c r="B2036" s="83"/>
      <c r="C2036" s="84"/>
      <c r="D2036" s="85"/>
      <c r="E2036" s="73"/>
      <c r="F2036" s="73"/>
      <c r="G2036" s="85"/>
      <c r="H2036" s="73"/>
      <c r="I2036" s="73"/>
      <c r="J2036" s="73"/>
      <c r="K2036" s="73"/>
      <c r="L2036" s="73"/>
      <c r="M2036" s="73"/>
      <c r="N2036" s="73"/>
      <c r="U2036">
        <v>2020</v>
      </c>
      <c r="V2036" s="15">
        <v>44080</v>
      </c>
      <c r="W2036" t="s">
        <v>187</v>
      </c>
      <c r="X2036" t="s">
        <v>230</v>
      </c>
      <c r="Y2036" t="s">
        <v>225</v>
      </c>
      <c r="Z2036">
        <v>3086.29</v>
      </c>
      <c r="AA2036">
        <v>3409.48</v>
      </c>
      <c r="AB2036">
        <v>323.18</v>
      </c>
      <c r="AC2036">
        <v>24</v>
      </c>
      <c r="AD2036">
        <v>128595.41666666667</v>
      </c>
      <c r="AE2036">
        <v>3409480</v>
      </c>
    </row>
    <row r="2037" spans="2:31" x14ac:dyDescent="0.35">
      <c r="B2037" s="83"/>
      <c r="C2037" s="84"/>
      <c r="D2037" s="73"/>
      <c r="E2037" s="73"/>
      <c r="F2037" s="73"/>
      <c r="G2037" s="85"/>
      <c r="H2037" s="73"/>
      <c r="I2037" s="73"/>
      <c r="J2037" s="73"/>
      <c r="K2037" s="73"/>
      <c r="L2037" s="73"/>
      <c r="M2037" s="73"/>
      <c r="N2037" s="73"/>
      <c r="U2037">
        <v>2020</v>
      </c>
      <c r="V2037" s="15">
        <v>44081</v>
      </c>
      <c r="W2037" t="s">
        <v>187</v>
      </c>
      <c r="X2037" t="s">
        <v>230</v>
      </c>
      <c r="Y2037" t="s">
        <v>225</v>
      </c>
      <c r="Z2037">
        <v>3015.99</v>
      </c>
      <c r="AA2037">
        <v>3331.81</v>
      </c>
      <c r="AB2037">
        <v>315.82</v>
      </c>
      <c r="AC2037">
        <v>24</v>
      </c>
      <c r="AD2037">
        <v>125666.25</v>
      </c>
      <c r="AE2037">
        <v>3331810</v>
      </c>
    </row>
    <row r="2038" spans="2:31" x14ac:dyDescent="0.35">
      <c r="B2038" s="83"/>
      <c r="C2038" s="84"/>
      <c r="D2038" s="85"/>
      <c r="E2038" s="73"/>
      <c r="F2038" s="73"/>
      <c r="G2038" s="85"/>
      <c r="H2038" s="73"/>
      <c r="I2038" s="73"/>
      <c r="J2038" s="73"/>
      <c r="K2038" s="73"/>
      <c r="L2038" s="73"/>
      <c r="M2038" s="73"/>
      <c r="N2038" s="73"/>
      <c r="U2038">
        <v>2020</v>
      </c>
      <c r="V2038" s="15">
        <v>44082</v>
      </c>
      <c r="W2038" t="s">
        <v>187</v>
      </c>
      <c r="X2038" t="s">
        <v>230</v>
      </c>
      <c r="Y2038" t="s">
        <v>225</v>
      </c>
      <c r="Z2038">
        <v>2945.92</v>
      </c>
      <c r="AA2038">
        <v>3254.4</v>
      </c>
      <c r="AB2038">
        <v>308.48</v>
      </c>
      <c r="AC2038">
        <v>24</v>
      </c>
      <c r="AD2038">
        <v>122746.66666666667</v>
      </c>
      <c r="AE2038">
        <v>3254400</v>
      </c>
    </row>
    <row r="2039" spans="2:31" x14ac:dyDescent="0.35">
      <c r="B2039" s="83"/>
      <c r="C2039" s="84"/>
      <c r="D2039" s="73"/>
      <c r="E2039" s="73"/>
      <c r="F2039" s="73"/>
      <c r="G2039" s="85"/>
      <c r="H2039" s="73"/>
      <c r="I2039" s="73"/>
      <c r="J2039" s="73"/>
      <c r="K2039" s="73"/>
      <c r="L2039" s="73"/>
      <c r="M2039" s="73"/>
      <c r="N2039" s="73"/>
      <c r="U2039">
        <v>2020</v>
      </c>
      <c r="V2039" s="15">
        <v>44083</v>
      </c>
      <c r="W2039" t="s">
        <v>187</v>
      </c>
      <c r="X2039" t="s">
        <v>230</v>
      </c>
      <c r="Y2039" t="s">
        <v>225</v>
      </c>
      <c r="Z2039">
        <v>2871.75</v>
      </c>
      <c r="AA2039">
        <v>3172.46</v>
      </c>
      <c r="AB2039">
        <v>300.72000000000003</v>
      </c>
      <c r="AC2039">
        <v>24</v>
      </c>
      <c r="AD2039">
        <v>119656.25</v>
      </c>
      <c r="AE2039">
        <v>3172460</v>
      </c>
    </row>
    <row r="2040" spans="2:31" x14ac:dyDescent="0.35">
      <c r="B2040" s="83"/>
      <c r="C2040" s="84"/>
      <c r="D2040" s="85"/>
      <c r="E2040" s="73"/>
      <c r="F2040" s="73"/>
      <c r="G2040" s="85"/>
      <c r="H2040" s="73"/>
      <c r="I2040" s="73"/>
      <c r="J2040" s="73"/>
      <c r="K2040" s="73"/>
      <c r="L2040" s="73"/>
      <c r="M2040" s="73"/>
      <c r="N2040" s="73"/>
      <c r="U2040">
        <v>2020</v>
      </c>
      <c r="V2040" s="15">
        <v>44084</v>
      </c>
      <c r="W2040" t="s">
        <v>187</v>
      </c>
      <c r="X2040" t="s">
        <v>230</v>
      </c>
      <c r="Y2040" t="s">
        <v>225</v>
      </c>
      <c r="Z2040">
        <v>2797.17</v>
      </c>
      <c r="AA2040">
        <v>3090.08</v>
      </c>
      <c r="AB2040">
        <v>292.91000000000003</v>
      </c>
      <c r="AC2040">
        <v>24</v>
      </c>
      <c r="AD2040">
        <v>116548.75</v>
      </c>
      <c r="AE2040">
        <v>3090080</v>
      </c>
    </row>
    <row r="2041" spans="2:31" x14ac:dyDescent="0.35">
      <c r="B2041" s="83"/>
      <c r="C2041" s="84"/>
      <c r="D2041" s="73"/>
      <c r="E2041" s="73"/>
      <c r="F2041" s="73"/>
      <c r="G2041" s="85"/>
      <c r="H2041" s="73"/>
      <c r="I2041" s="73"/>
      <c r="J2041" s="73"/>
      <c r="K2041" s="73"/>
      <c r="L2041" s="73"/>
      <c r="M2041" s="73"/>
      <c r="N2041" s="73"/>
      <c r="U2041">
        <v>2020</v>
      </c>
      <c r="V2041" s="15">
        <v>44085</v>
      </c>
      <c r="W2041" t="s">
        <v>187</v>
      </c>
      <c r="X2041" t="s">
        <v>230</v>
      </c>
      <c r="Y2041" t="s">
        <v>225</v>
      </c>
      <c r="Z2041">
        <v>2722.88</v>
      </c>
      <c r="AA2041">
        <v>3008.01</v>
      </c>
      <c r="AB2041">
        <v>285.13</v>
      </c>
      <c r="AC2041">
        <v>24</v>
      </c>
      <c r="AD2041">
        <v>113453.33333333333</v>
      </c>
      <c r="AE2041">
        <v>3008010</v>
      </c>
    </row>
    <row r="2042" spans="2:31" x14ac:dyDescent="0.35">
      <c r="B2042" s="83"/>
      <c r="C2042" s="84"/>
      <c r="D2042" s="85"/>
      <c r="E2042" s="73"/>
      <c r="F2042" s="73"/>
      <c r="G2042" s="85"/>
      <c r="H2042" s="73"/>
      <c r="I2042" s="73"/>
      <c r="J2042" s="73"/>
      <c r="K2042" s="73"/>
      <c r="L2042" s="73"/>
      <c r="M2042" s="73"/>
      <c r="N2042" s="73"/>
      <c r="U2042">
        <v>2020</v>
      </c>
      <c r="V2042" s="15">
        <v>44086</v>
      </c>
      <c r="W2042" t="s">
        <v>187</v>
      </c>
      <c r="X2042" t="s">
        <v>230</v>
      </c>
      <c r="Y2042" t="s">
        <v>225</v>
      </c>
      <c r="Z2042">
        <v>2650.26</v>
      </c>
      <c r="AA2042">
        <v>2927.78</v>
      </c>
      <c r="AB2042">
        <v>277.52</v>
      </c>
      <c r="AC2042">
        <v>24</v>
      </c>
      <c r="AD2042">
        <v>110427.5</v>
      </c>
      <c r="AE2042">
        <v>2927780</v>
      </c>
    </row>
    <row r="2043" spans="2:31" x14ac:dyDescent="0.35">
      <c r="B2043" s="83"/>
      <c r="C2043" s="84"/>
      <c r="D2043" s="73"/>
      <c r="E2043" s="73"/>
      <c r="F2043" s="73"/>
      <c r="G2043" s="85"/>
      <c r="H2043" s="73"/>
      <c r="I2043" s="73"/>
      <c r="J2043" s="73"/>
      <c r="K2043" s="73"/>
      <c r="L2043" s="73"/>
      <c r="M2043" s="73"/>
      <c r="N2043" s="73"/>
      <c r="U2043">
        <v>2020</v>
      </c>
      <c r="V2043" s="15">
        <v>44087</v>
      </c>
      <c r="W2043" t="s">
        <v>187</v>
      </c>
      <c r="X2043" t="s">
        <v>230</v>
      </c>
      <c r="Y2043" t="s">
        <v>225</v>
      </c>
      <c r="Z2043">
        <v>2578.73</v>
      </c>
      <c r="AA2043">
        <v>2848.76</v>
      </c>
      <c r="AB2043">
        <v>270.02999999999997</v>
      </c>
      <c r="AC2043">
        <v>24</v>
      </c>
      <c r="AD2043">
        <v>107447.08333333333</v>
      </c>
      <c r="AE2043">
        <v>2848760</v>
      </c>
    </row>
    <row r="2044" spans="2:31" x14ac:dyDescent="0.35">
      <c r="B2044" s="83"/>
      <c r="C2044" s="84"/>
      <c r="D2044" s="85"/>
      <c r="E2044" s="73"/>
      <c r="F2044" s="73"/>
      <c r="G2044" s="85"/>
      <c r="H2044" s="73"/>
      <c r="I2044" s="73"/>
      <c r="J2044" s="73"/>
      <c r="K2044" s="73"/>
      <c r="L2044" s="73"/>
      <c r="M2044" s="73"/>
      <c r="N2044" s="73"/>
      <c r="U2044">
        <v>2020</v>
      </c>
      <c r="V2044" s="15">
        <v>44088</v>
      </c>
      <c r="W2044" t="s">
        <v>187</v>
      </c>
      <c r="X2044" t="s">
        <v>230</v>
      </c>
      <c r="Y2044" t="s">
        <v>225</v>
      </c>
      <c r="Z2044">
        <v>2506.08</v>
      </c>
      <c r="AA2044">
        <v>2768.5</v>
      </c>
      <c r="AB2044">
        <v>262.43</v>
      </c>
      <c r="AC2044">
        <v>24</v>
      </c>
      <c r="AD2044">
        <v>104420</v>
      </c>
      <c r="AE2044">
        <v>2768500</v>
      </c>
    </row>
    <row r="2045" spans="2:31" x14ac:dyDescent="0.35">
      <c r="B2045" s="83"/>
      <c r="C2045" s="84"/>
      <c r="D2045" s="73"/>
      <c r="E2045" s="73"/>
      <c r="F2045" s="73"/>
      <c r="G2045" s="85"/>
      <c r="H2045" s="73"/>
      <c r="I2045" s="73"/>
      <c r="J2045" s="73"/>
      <c r="K2045" s="73"/>
      <c r="L2045" s="73"/>
      <c r="M2045" s="73"/>
      <c r="N2045" s="73"/>
      <c r="U2045">
        <v>2020</v>
      </c>
      <c r="V2045" s="15">
        <v>44089</v>
      </c>
      <c r="W2045" t="s">
        <v>187</v>
      </c>
      <c r="X2045" t="s">
        <v>230</v>
      </c>
      <c r="Y2045" t="s">
        <v>225</v>
      </c>
      <c r="Z2045">
        <v>2429.52</v>
      </c>
      <c r="AA2045">
        <v>2683.93</v>
      </c>
      <c r="AB2045">
        <v>254.41</v>
      </c>
      <c r="AC2045">
        <v>24</v>
      </c>
      <c r="AD2045">
        <v>101230</v>
      </c>
      <c r="AE2045">
        <v>2683930</v>
      </c>
    </row>
    <row r="2046" spans="2:31" x14ac:dyDescent="0.35">
      <c r="B2046" s="83"/>
      <c r="C2046" s="84"/>
      <c r="D2046" s="85"/>
      <c r="E2046" s="73"/>
      <c r="F2046" s="73"/>
      <c r="G2046" s="85"/>
      <c r="H2046" s="73"/>
      <c r="I2046" s="73"/>
      <c r="J2046" s="73"/>
      <c r="K2046" s="73"/>
      <c r="L2046" s="73"/>
      <c r="M2046" s="73"/>
      <c r="N2046" s="73"/>
      <c r="U2046">
        <v>2020</v>
      </c>
      <c r="V2046" s="15">
        <v>44090</v>
      </c>
      <c r="W2046" t="s">
        <v>187</v>
      </c>
      <c r="X2046" t="s">
        <v>230</v>
      </c>
      <c r="Y2046" t="s">
        <v>225</v>
      </c>
      <c r="Z2046">
        <v>2354.33</v>
      </c>
      <c r="AA2046">
        <v>2600.86</v>
      </c>
      <c r="AB2046">
        <v>246.53</v>
      </c>
      <c r="AC2046">
        <v>24</v>
      </c>
      <c r="AD2046">
        <v>98097.083333333328</v>
      </c>
      <c r="AE2046">
        <v>2600860</v>
      </c>
    </row>
    <row r="2047" spans="2:31" x14ac:dyDescent="0.35">
      <c r="B2047" s="83"/>
      <c r="C2047" s="84"/>
      <c r="D2047" s="73"/>
      <c r="E2047" s="73"/>
      <c r="F2047" s="73"/>
      <c r="G2047" s="85"/>
      <c r="H2047" s="73"/>
      <c r="I2047" s="73"/>
      <c r="J2047" s="73"/>
      <c r="K2047" s="73"/>
      <c r="L2047" s="73"/>
      <c r="M2047" s="73"/>
      <c r="N2047" s="73"/>
      <c r="U2047">
        <v>2020</v>
      </c>
      <c r="V2047" s="15">
        <v>44091</v>
      </c>
      <c r="W2047" t="s">
        <v>187</v>
      </c>
      <c r="X2047" t="s">
        <v>230</v>
      </c>
      <c r="Y2047" t="s">
        <v>225</v>
      </c>
      <c r="Z2047">
        <v>2279.52</v>
      </c>
      <c r="AA2047">
        <v>2518.2199999999998</v>
      </c>
      <c r="AB2047">
        <v>238.7</v>
      </c>
      <c r="AC2047">
        <v>24</v>
      </c>
      <c r="AD2047">
        <v>94980</v>
      </c>
      <c r="AE2047">
        <v>2518220</v>
      </c>
    </row>
    <row r="2048" spans="2:31" x14ac:dyDescent="0.35">
      <c r="B2048" s="83"/>
      <c r="C2048" s="84"/>
      <c r="D2048" s="85"/>
      <c r="E2048" s="73"/>
      <c r="F2048" s="73"/>
      <c r="G2048" s="85"/>
      <c r="H2048" s="73"/>
      <c r="I2048" s="73"/>
      <c r="J2048" s="73"/>
      <c r="K2048" s="73"/>
      <c r="L2048" s="73"/>
      <c r="M2048" s="73"/>
      <c r="N2048" s="73"/>
      <c r="U2048">
        <v>2020</v>
      </c>
      <c r="V2048" s="15">
        <v>44092</v>
      </c>
      <c r="W2048" t="s">
        <v>187</v>
      </c>
      <c r="X2048" t="s">
        <v>230</v>
      </c>
      <c r="Y2048" t="s">
        <v>225</v>
      </c>
      <c r="Z2048">
        <v>2208.75</v>
      </c>
      <c r="AA2048">
        <v>2440.04</v>
      </c>
      <c r="AB2048">
        <v>231.29</v>
      </c>
      <c r="AC2048">
        <v>24</v>
      </c>
      <c r="AD2048">
        <v>92031.25</v>
      </c>
      <c r="AE2048">
        <v>2440040</v>
      </c>
    </row>
    <row r="2049" spans="2:31" x14ac:dyDescent="0.35">
      <c r="B2049" s="83"/>
      <c r="C2049" s="84"/>
      <c r="D2049" s="73"/>
      <c r="E2049" s="73"/>
      <c r="F2049" s="73"/>
      <c r="G2049" s="85"/>
      <c r="H2049" s="73"/>
      <c r="I2049" s="73"/>
      <c r="J2049" s="73"/>
      <c r="K2049" s="73"/>
      <c r="L2049" s="73"/>
      <c r="M2049" s="73"/>
      <c r="N2049" s="73"/>
      <c r="U2049">
        <v>2020</v>
      </c>
      <c r="V2049" s="15">
        <v>44093</v>
      </c>
      <c r="W2049" t="s">
        <v>187</v>
      </c>
      <c r="X2049" t="s">
        <v>230</v>
      </c>
      <c r="Y2049" t="s">
        <v>225</v>
      </c>
      <c r="Z2049">
        <v>2144.64</v>
      </c>
      <c r="AA2049">
        <v>2369.2199999999998</v>
      </c>
      <c r="AB2049">
        <v>224.58</v>
      </c>
      <c r="AC2049">
        <v>24</v>
      </c>
      <c r="AD2049">
        <v>89360</v>
      </c>
      <c r="AE2049">
        <v>2369220</v>
      </c>
    </row>
    <row r="2050" spans="2:31" x14ac:dyDescent="0.35">
      <c r="B2050" s="83"/>
      <c r="C2050" s="84"/>
      <c r="D2050" s="85"/>
      <c r="E2050" s="73"/>
      <c r="F2050" s="73"/>
      <c r="G2050" s="85"/>
      <c r="H2050" s="73"/>
      <c r="I2050" s="73"/>
      <c r="J2050" s="73"/>
      <c r="K2050" s="73"/>
      <c r="L2050" s="73"/>
      <c r="M2050" s="73"/>
      <c r="N2050" s="73"/>
      <c r="U2050">
        <v>2020</v>
      </c>
      <c r="V2050" s="15">
        <v>44094</v>
      </c>
      <c r="W2050" t="s">
        <v>187</v>
      </c>
      <c r="X2050" t="s">
        <v>230</v>
      </c>
      <c r="Y2050" t="s">
        <v>225</v>
      </c>
      <c r="Z2050">
        <v>2107.0500000000002</v>
      </c>
      <c r="AA2050">
        <v>2327.69</v>
      </c>
      <c r="AB2050">
        <v>220.64</v>
      </c>
      <c r="AC2050">
        <v>24</v>
      </c>
      <c r="AD2050">
        <v>87793.75</v>
      </c>
      <c r="AE2050">
        <v>2327690</v>
      </c>
    </row>
    <row r="2051" spans="2:31" x14ac:dyDescent="0.35">
      <c r="B2051" s="83"/>
      <c r="C2051" s="84"/>
      <c r="D2051" s="73"/>
      <c r="E2051" s="73"/>
      <c r="F2051" s="73"/>
      <c r="G2051" s="85"/>
      <c r="H2051" s="73"/>
      <c r="I2051" s="73"/>
      <c r="J2051" s="73"/>
      <c r="K2051" s="73"/>
      <c r="L2051" s="73"/>
      <c r="M2051" s="73"/>
      <c r="N2051" s="73"/>
      <c r="U2051">
        <v>2020</v>
      </c>
      <c r="V2051" s="15">
        <v>44095</v>
      </c>
      <c r="W2051" t="s">
        <v>187</v>
      </c>
      <c r="X2051" t="s">
        <v>230</v>
      </c>
      <c r="Y2051" t="s">
        <v>225</v>
      </c>
      <c r="Z2051">
        <v>2071.81</v>
      </c>
      <c r="AA2051">
        <v>2288.7600000000002</v>
      </c>
      <c r="AB2051">
        <v>216.95</v>
      </c>
      <c r="AC2051">
        <v>24</v>
      </c>
      <c r="AD2051">
        <v>86325.416666666672</v>
      </c>
      <c r="AE2051">
        <v>2288760</v>
      </c>
    </row>
    <row r="2052" spans="2:31" x14ac:dyDescent="0.35">
      <c r="B2052" s="83"/>
      <c r="C2052" s="84"/>
      <c r="D2052" s="85"/>
      <c r="E2052" s="73"/>
      <c r="F2052" s="73"/>
      <c r="G2052" s="85"/>
      <c r="H2052" s="73"/>
      <c r="I2052" s="73"/>
      <c r="J2052" s="73"/>
      <c r="K2052" s="73"/>
      <c r="L2052" s="73"/>
      <c r="M2052" s="73"/>
      <c r="N2052" s="73"/>
      <c r="U2052">
        <v>2020</v>
      </c>
      <c r="V2052" s="15">
        <v>44096</v>
      </c>
      <c r="W2052" t="s">
        <v>187</v>
      </c>
      <c r="X2052" t="s">
        <v>230</v>
      </c>
      <c r="Y2052" t="s">
        <v>225</v>
      </c>
      <c r="Z2052">
        <v>2042.9</v>
      </c>
      <c r="AA2052">
        <v>2256.8200000000002</v>
      </c>
      <c r="AB2052">
        <v>213.92</v>
      </c>
      <c r="AC2052">
        <v>24</v>
      </c>
      <c r="AD2052">
        <v>85120.833333333328</v>
      </c>
      <c r="AE2052">
        <v>2256820</v>
      </c>
    </row>
    <row r="2053" spans="2:31" x14ac:dyDescent="0.35">
      <c r="B2053" s="83"/>
      <c r="C2053" s="84"/>
      <c r="D2053" s="73"/>
      <c r="E2053" s="73"/>
      <c r="F2053" s="73"/>
      <c r="G2053" s="85"/>
      <c r="H2053" s="73"/>
      <c r="I2053" s="73"/>
      <c r="J2053" s="73"/>
      <c r="K2053" s="73"/>
      <c r="L2053" s="73"/>
      <c r="M2053" s="73"/>
      <c r="N2053" s="73"/>
      <c r="U2053">
        <v>2020</v>
      </c>
      <c r="V2053" s="15">
        <v>44097</v>
      </c>
      <c r="W2053" t="s">
        <v>187</v>
      </c>
      <c r="X2053" t="s">
        <v>230</v>
      </c>
      <c r="Y2053" t="s">
        <v>225</v>
      </c>
      <c r="Z2053">
        <v>2016.08</v>
      </c>
      <c r="AA2053">
        <v>2227.1999999999998</v>
      </c>
      <c r="AB2053">
        <v>211.11</v>
      </c>
      <c r="AC2053">
        <v>24</v>
      </c>
      <c r="AD2053">
        <v>84003.333333333328</v>
      </c>
      <c r="AE2053">
        <v>2227200</v>
      </c>
    </row>
    <row r="2054" spans="2:31" x14ac:dyDescent="0.35">
      <c r="B2054" s="83"/>
      <c r="C2054" s="84"/>
      <c r="D2054" s="85"/>
      <c r="E2054" s="73"/>
      <c r="F2054" s="73"/>
      <c r="G2054" s="85"/>
      <c r="H2054" s="73"/>
      <c r="I2054" s="73"/>
      <c r="J2054" s="73"/>
      <c r="K2054" s="73"/>
      <c r="L2054" s="73"/>
      <c r="M2054" s="73"/>
      <c r="N2054" s="73"/>
      <c r="U2054">
        <v>2020</v>
      </c>
      <c r="V2054" s="15">
        <v>44098</v>
      </c>
      <c r="W2054" t="s">
        <v>187</v>
      </c>
      <c r="X2054" t="s">
        <v>230</v>
      </c>
      <c r="Y2054" t="s">
        <v>225</v>
      </c>
      <c r="Z2054">
        <v>1988.04</v>
      </c>
      <c r="AA2054">
        <v>2196.2199999999998</v>
      </c>
      <c r="AB2054">
        <v>208.18</v>
      </c>
      <c r="AC2054">
        <v>24</v>
      </c>
      <c r="AD2054">
        <v>82835</v>
      </c>
      <c r="AE2054">
        <v>2196220</v>
      </c>
    </row>
    <row r="2055" spans="2:31" x14ac:dyDescent="0.35">
      <c r="B2055" s="83"/>
      <c r="C2055" s="84"/>
      <c r="D2055" s="73"/>
      <c r="E2055" s="73"/>
      <c r="F2055" s="73"/>
      <c r="G2055" s="85"/>
      <c r="H2055" s="73"/>
      <c r="I2055" s="73"/>
      <c r="J2055" s="73"/>
      <c r="K2055" s="73"/>
      <c r="L2055" s="73"/>
      <c r="M2055" s="73"/>
      <c r="N2055" s="73"/>
      <c r="U2055">
        <v>2020</v>
      </c>
      <c r="V2055" s="15">
        <v>44099</v>
      </c>
      <c r="W2055" t="s">
        <v>187</v>
      </c>
      <c r="X2055" t="s">
        <v>230</v>
      </c>
      <c r="Y2055" t="s">
        <v>225</v>
      </c>
      <c r="Z2055">
        <v>1960.09</v>
      </c>
      <c r="AA2055">
        <v>2165.34</v>
      </c>
      <c r="AB2055">
        <v>205.25</v>
      </c>
      <c r="AC2055">
        <v>24</v>
      </c>
      <c r="AD2055">
        <v>81670.416666666672</v>
      </c>
      <c r="AE2055">
        <v>2165340</v>
      </c>
    </row>
    <row r="2056" spans="2:31" x14ac:dyDescent="0.35">
      <c r="B2056" s="83"/>
      <c r="C2056" s="84"/>
      <c r="D2056" s="85"/>
      <c r="E2056" s="73"/>
      <c r="F2056" s="73"/>
      <c r="G2056" s="85"/>
      <c r="H2056" s="73"/>
      <c r="I2056" s="73"/>
      <c r="J2056" s="73"/>
      <c r="K2056" s="73"/>
      <c r="L2056" s="73"/>
      <c r="M2056" s="73"/>
      <c r="N2056" s="73"/>
      <c r="U2056">
        <v>2020</v>
      </c>
      <c r="V2056" s="15">
        <v>44100</v>
      </c>
      <c r="W2056" t="s">
        <v>187</v>
      </c>
      <c r="X2056" t="s">
        <v>230</v>
      </c>
      <c r="Y2056" t="s">
        <v>225</v>
      </c>
      <c r="Z2056">
        <v>1933.4</v>
      </c>
      <c r="AA2056">
        <v>2135.86</v>
      </c>
      <c r="AB2056">
        <v>202.46</v>
      </c>
      <c r="AC2056">
        <v>24</v>
      </c>
      <c r="AD2056">
        <v>80558.333333333328</v>
      </c>
      <c r="AE2056">
        <v>2135860</v>
      </c>
    </row>
    <row r="2057" spans="2:31" x14ac:dyDescent="0.35">
      <c r="B2057" s="83"/>
      <c r="C2057" s="84"/>
      <c r="D2057" s="73"/>
      <c r="E2057" s="73"/>
      <c r="F2057" s="73"/>
      <c r="G2057" s="85"/>
      <c r="H2057" s="73"/>
      <c r="I2057" s="73"/>
      <c r="J2057" s="73"/>
      <c r="K2057" s="73"/>
      <c r="L2057" s="73"/>
      <c r="M2057" s="73"/>
      <c r="N2057" s="73"/>
      <c r="U2057">
        <v>2020</v>
      </c>
      <c r="V2057" s="15">
        <v>44101</v>
      </c>
      <c r="W2057" t="s">
        <v>187</v>
      </c>
      <c r="X2057" t="s">
        <v>230</v>
      </c>
      <c r="Y2057" t="s">
        <v>225</v>
      </c>
      <c r="Z2057">
        <v>1905.21</v>
      </c>
      <c r="AA2057">
        <v>2104.7199999999998</v>
      </c>
      <c r="AB2057">
        <v>199.51</v>
      </c>
      <c r="AC2057">
        <v>24</v>
      </c>
      <c r="AD2057">
        <v>79383.75</v>
      </c>
      <c r="AE2057">
        <v>2104720</v>
      </c>
    </row>
    <row r="2058" spans="2:31" x14ac:dyDescent="0.35">
      <c r="B2058" s="83"/>
      <c r="C2058" s="84"/>
      <c r="D2058" s="85"/>
      <c r="E2058" s="73"/>
      <c r="F2058" s="73"/>
      <c r="G2058" s="85"/>
      <c r="H2058" s="73"/>
      <c r="I2058" s="73"/>
      <c r="J2058" s="73"/>
      <c r="K2058" s="73"/>
      <c r="L2058" s="73"/>
      <c r="M2058" s="73"/>
      <c r="N2058" s="73"/>
      <c r="U2058">
        <v>2020</v>
      </c>
      <c r="V2058" s="15">
        <v>44102</v>
      </c>
      <c r="W2058" t="s">
        <v>187</v>
      </c>
      <c r="X2058" t="s">
        <v>230</v>
      </c>
      <c r="Y2058" t="s">
        <v>225</v>
      </c>
      <c r="Z2058">
        <v>1875.41</v>
      </c>
      <c r="AA2058">
        <v>2071.8000000000002</v>
      </c>
      <c r="AB2058">
        <v>196.38</v>
      </c>
      <c r="AC2058">
        <v>24</v>
      </c>
      <c r="AD2058">
        <v>78142.083333333328</v>
      </c>
      <c r="AE2058">
        <v>2071800.0000000002</v>
      </c>
    </row>
    <row r="2059" spans="2:31" x14ac:dyDescent="0.35">
      <c r="B2059" s="83"/>
      <c r="C2059" s="84"/>
      <c r="D2059" s="73"/>
      <c r="E2059" s="73"/>
      <c r="F2059" s="73"/>
      <c r="G2059" s="85"/>
      <c r="H2059" s="73"/>
      <c r="I2059" s="73"/>
      <c r="J2059" s="73"/>
      <c r="K2059" s="73"/>
      <c r="L2059" s="73"/>
      <c r="M2059" s="73"/>
      <c r="N2059" s="73"/>
      <c r="U2059">
        <v>2020</v>
      </c>
      <c r="V2059" s="15">
        <v>44103</v>
      </c>
      <c r="W2059" t="s">
        <v>187</v>
      </c>
      <c r="X2059" t="s">
        <v>230</v>
      </c>
      <c r="Y2059" t="s">
        <v>225</v>
      </c>
      <c r="Z2059">
        <v>1835.3</v>
      </c>
      <c r="AA2059">
        <v>2027.48</v>
      </c>
      <c r="AB2059">
        <v>192.18</v>
      </c>
      <c r="AC2059">
        <v>24</v>
      </c>
      <c r="AD2059">
        <v>76470.833333333328</v>
      </c>
      <c r="AE2059">
        <v>2027480</v>
      </c>
    </row>
    <row r="2060" spans="2:31" x14ac:dyDescent="0.35">
      <c r="B2060" s="83"/>
      <c r="C2060" s="84"/>
      <c r="D2060" s="85"/>
      <c r="E2060" s="73"/>
      <c r="F2060" s="73"/>
      <c r="G2060" s="85"/>
      <c r="H2060" s="73"/>
      <c r="I2060" s="73"/>
      <c r="J2060" s="73"/>
      <c r="K2060" s="73"/>
      <c r="L2060" s="73"/>
      <c r="M2060" s="73"/>
      <c r="N2060" s="73"/>
      <c r="U2060">
        <v>2020</v>
      </c>
      <c r="V2060" s="15">
        <v>44104</v>
      </c>
      <c r="W2060" t="s">
        <v>187</v>
      </c>
      <c r="X2060" t="s">
        <v>230</v>
      </c>
      <c r="Y2060" t="s">
        <v>225</v>
      </c>
      <c r="Z2060">
        <v>1794.23</v>
      </c>
      <c r="AA2060">
        <v>1982.11</v>
      </c>
      <c r="AB2060">
        <v>187.88</v>
      </c>
      <c r="AC2060">
        <v>24</v>
      </c>
      <c r="AD2060">
        <v>74759.583333333328</v>
      </c>
      <c r="AE2060">
        <v>1982110</v>
      </c>
    </row>
    <row r="2061" spans="2:31" x14ac:dyDescent="0.35">
      <c r="B2061" s="83"/>
      <c r="C2061" s="84"/>
      <c r="D2061" s="73"/>
      <c r="E2061" s="73"/>
      <c r="F2061" s="73"/>
      <c r="G2061" s="85"/>
      <c r="H2061" s="73"/>
      <c r="I2061" s="73"/>
      <c r="J2061" s="73"/>
      <c r="K2061" s="73"/>
      <c r="L2061" s="73"/>
      <c r="M2061" s="73"/>
      <c r="N2061" s="73"/>
      <c r="U2061">
        <v>2021</v>
      </c>
      <c r="V2061" s="15">
        <v>44105</v>
      </c>
      <c r="W2061" t="s">
        <v>188</v>
      </c>
      <c r="X2061" t="s">
        <v>230</v>
      </c>
      <c r="Y2061" t="s">
        <v>225</v>
      </c>
      <c r="Z2061">
        <v>1770.14</v>
      </c>
      <c r="AA2061">
        <v>1955.5</v>
      </c>
      <c r="AB2061">
        <v>185.36</v>
      </c>
      <c r="AC2061">
        <v>24</v>
      </c>
      <c r="AD2061">
        <v>73755.833333333328</v>
      </c>
      <c r="AE2061">
        <v>1955500</v>
      </c>
    </row>
    <row r="2062" spans="2:31" x14ac:dyDescent="0.35">
      <c r="B2062" s="83"/>
      <c r="C2062" s="84"/>
      <c r="D2062" s="85"/>
      <c r="E2062" s="73"/>
      <c r="F2062" s="73"/>
      <c r="G2062" s="85"/>
      <c r="H2062" s="73"/>
      <c r="I2062" s="73"/>
      <c r="J2062" s="73"/>
      <c r="K2062" s="73"/>
      <c r="L2062" s="73"/>
      <c r="M2062" s="73"/>
      <c r="N2062" s="73"/>
      <c r="U2062">
        <v>2021</v>
      </c>
      <c r="V2062" s="15">
        <v>44106</v>
      </c>
      <c r="W2062" t="s">
        <v>188</v>
      </c>
      <c r="X2062" t="s">
        <v>230</v>
      </c>
      <c r="Y2062" t="s">
        <v>225</v>
      </c>
      <c r="Z2062">
        <v>1726.86</v>
      </c>
      <c r="AA2062">
        <v>1907.69</v>
      </c>
      <c r="AB2062">
        <v>180.83</v>
      </c>
      <c r="AC2062">
        <v>24</v>
      </c>
      <c r="AD2062">
        <v>71952.5</v>
      </c>
      <c r="AE2062">
        <v>1907690</v>
      </c>
    </row>
    <row r="2063" spans="2:31" x14ac:dyDescent="0.35">
      <c r="B2063" s="83"/>
      <c r="C2063" s="84"/>
      <c r="D2063" s="73"/>
      <c r="E2063" s="73"/>
      <c r="F2063" s="73"/>
      <c r="G2063" s="85"/>
      <c r="H2063" s="73"/>
      <c r="I2063" s="73"/>
      <c r="J2063" s="73"/>
      <c r="K2063" s="73"/>
      <c r="L2063" s="73"/>
      <c r="M2063" s="73"/>
      <c r="N2063" s="73"/>
      <c r="U2063">
        <v>2021</v>
      </c>
      <c r="V2063" s="15">
        <v>44107</v>
      </c>
      <c r="W2063" t="s">
        <v>188</v>
      </c>
      <c r="X2063" t="s">
        <v>230</v>
      </c>
      <c r="Y2063" t="s">
        <v>225</v>
      </c>
      <c r="Z2063">
        <v>1680.9</v>
      </c>
      <c r="AA2063">
        <v>1856.91</v>
      </c>
      <c r="AB2063">
        <v>176.02</v>
      </c>
      <c r="AC2063">
        <v>24</v>
      </c>
      <c r="AD2063">
        <v>70037.5</v>
      </c>
      <c r="AE2063">
        <v>1856910</v>
      </c>
    </row>
    <row r="2064" spans="2:31" x14ac:dyDescent="0.35">
      <c r="B2064" s="83"/>
      <c r="C2064" s="84"/>
      <c r="D2064" s="85"/>
      <c r="E2064" s="73"/>
      <c r="F2064" s="73"/>
      <c r="G2064" s="85"/>
      <c r="H2064" s="73"/>
      <c r="I2064" s="73"/>
      <c r="J2064" s="73"/>
      <c r="K2064" s="73"/>
      <c r="L2064" s="73"/>
      <c r="M2064" s="73"/>
      <c r="N2064" s="73"/>
      <c r="U2064">
        <v>2021</v>
      </c>
      <c r="V2064" s="15">
        <v>44108</v>
      </c>
      <c r="W2064" t="s">
        <v>188</v>
      </c>
      <c r="X2064" t="s">
        <v>230</v>
      </c>
      <c r="Y2064" t="s">
        <v>225</v>
      </c>
      <c r="Z2064">
        <v>1636.05</v>
      </c>
      <c r="AA2064">
        <v>1807.37</v>
      </c>
      <c r="AB2064">
        <v>171.32</v>
      </c>
      <c r="AC2064">
        <v>24</v>
      </c>
      <c r="AD2064">
        <v>68168.75</v>
      </c>
      <c r="AE2064">
        <v>1807370</v>
      </c>
    </row>
    <row r="2065" spans="2:31" x14ac:dyDescent="0.35">
      <c r="B2065" s="83"/>
      <c r="C2065" s="84"/>
      <c r="D2065" s="73"/>
      <c r="E2065" s="73"/>
      <c r="F2065" s="73"/>
      <c r="G2065" s="85"/>
      <c r="H2065" s="73"/>
      <c r="I2065" s="73"/>
      <c r="J2065" s="73"/>
      <c r="K2065" s="73"/>
      <c r="L2065" s="73"/>
      <c r="M2065" s="73"/>
      <c r="N2065" s="73"/>
      <c r="U2065">
        <v>2021</v>
      </c>
      <c r="V2065" s="15">
        <v>44109</v>
      </c>
      <c r="W2065" t="s">
        <v>188</v>
      </c>
      <c r="X2065" t="s">
        <v>230</v>
      </c>
      <c r="Y2065" t="s">
        <v>225</v>
      </c>
      <c r="Z2065">
        <v>1593.9</v>
      </c>
      <c r="AA2065">
        <v>1760.8</v>
      </c>
      <c r="AB2065">
        <v>166.91</v>
      </c>
      <c r="AC2065">
        <v>24</v>
      </c>
      <c r="AD2065">
        <v>66412.5</v>
      </c>
      <c r="AE2065">
        <v>1760800</v>
      </c>
    </row>
    <row r="2066" spans="2:31" x14ac:dyDescent="0.35">
      <c r="B2066" s="83"/>
      <c r="C2066" s="84"/>
      <c r="D2066" s="85"/>
      <c r="E2066" s="73"/>
      <c r="F2066" s="73"/>
      <c r="G2066" s="85"/>
      <c r="H2066" s="73"/>
      <c r="I2066" s="73"/>
      <c r="J2066" s="73"/>
      <c r="K2066" s="73"/>
      <c r="L2066" s="73"/>
      <c r="M2066" s="73"/>
      <c r="N2066" s="73"/>
      <c r="U2066">
        <v>2021</v>
      </c>
      <c r="V2066" s="15">
        <v>44110</v>
      </c>
      <c r="W2066" t="s">
        <v>188</v>
      </c>
      <c r="X2066" t="s">
        <v>230</v>
      </c>
      <c r="Y2066" t="s">
        <v>225</v>
      </c>
      <c r="Z2066">
        <v>1554.14</v>
      </c>
      <c r="AA2066">
        <v>1716.88</v>
      </c>
      <c r="AB2066">
        <v>162.74</v>
      </c>
      <c r="AC2066">
        <v>24</v>
      </c>
      <c r="AD2066">
        <v>64755.833333333336</v>
      </c>
      <c r="AE2066">
        <v>1716880</v>
      </c>
    </row>
    <row r="2067" spans="2:31" x14ac:dyDescent="0.35">
      <c r="B2067" s="83"/>
      <c r="C2067" s="84"/>
      <c r="D2067" s="73"/>
      <c r="E2067" s="73"/>
      <c r="F2067" s="73"/>
      <c r="G2067" s="85"/>
      <c r="H2067" s="73"/>
      <c r="I2067" s="73"/>
      <c r="J2067" s="73"/>
      <c r="K2067" s="73"/>
      <c r="L2067" s="73"/>
      <c r="M2067" s="73"/>
      <c r="N2067" s="73"/>
      <c r="U2067">
        <v>2021</v>
      </c>
      <c r="V2067" s="15">
        <v>44111</v>
      </c>
      <c r="W2067" t="s">
        <v>188</v>
      </c>
      <c r="X2067" t="s">
        <v>230</v>
      </c>
      <c r="Y2067" t="s">
        <v>225</v>
      </c>
      <c r="Z2067">
        <v>1514.38</v>
      </c>
      <c r="AA2067">
        <v>1672.96</v>
      </c>
      <c r="AB2067">
        <v>158.58000000000001</v>
      </c>
      <c r="AC2067">
        <v>24</v>
      </c>
      <c r="AD2067">
        <v>63099.166666666664</v>
      </c>
      <c r="AE2067">
        <v>1672960</v>
      </c>
    </row>
    <row r="2068" spans="2:31" x14ac:dyDescent="0.35">
      <c r="B2068" s="83"/>
      <c r="C2068" s="84"/>
      <c r="D2068" s="85"/>
      <c r="E2068" s="73"/>
      <c r="F2068" s="73"/>
      <c r="G2068" s="85"/>
      <c r="H2068" s="73"/>
      <c r="I2068" s="73"/>
      <c r="J2068" s="73"/>
      <c r="K2068" s="73"/>
      <c r="L2068" s="73"/>
      <c r="M2068" s="73"/>
      <c r="N2068" s="73"/>
      <c r="U2068">
        <v>2021</v>
      </c>
      <c r="V2068" s="15">
        <v>44112</v>
      </c>
      <c r="W2068" t="s">
        <v>188</v>
      </c>
      <c r="X2068" t="s">
        <v>230</v>
      </c>
      <c r="Y2068" t="s">
        <v>225</v>
      </c>
      <c r="Z2068">
        <v>1474.97</v>
      </c>
      <c r="AA2068">
        <v>1629.42</v>
      </c>
      <c r="AB2068">
        <v>154.44999999999999</v>
      </c>
      <c r="AC2068">
        <v>24</v>
      </c>
      <c r="AD2068">
        <v>61457.083333333336</v>
      </c>
      <c r="AE2068">
        <v>1629420</v>
      </c>
    </row>
    <row r="2069" spans="2:31" x14ac:dyDescent="0.35">
      <c r="B2069" s="83"/>
      <c r="C2069" s="84"/>
      <c r="D2069" s="73"/>
      <c r="E2069" s="73"/>
      <c r="F2069" s="73"/>
      <c r="G2069" s="85"/>
      <c r="H2069" s="73"/>
      <c r="I2069" s="73"/>
      <c r="J2069" s="73"/>
      <c r="K2069" s="73"/>
      <c r="L2069" s="73"/>
      <c r="M2069" s="73"/>
      <c r="N2069" s="73"/>
      <c r="U2069">
        <v>2021</v>
      </c>
      <c r="V2069" s="15">
        <v>44113</v>
      </c>
      <c r="W2069" t="s">
        <v>188</v>
      </c>
      <c r="X2069" t="s">
        <v>230</v>
      </c>
      <c r="Y2069" t="s">
        <v>225</v>
      </c>
      <c r="Z2069">
        <v>1433.27</v>
      </c>
      <c r="AA2069">
        <v>1583.36</v>
      </c>
      <c r="AB2069">
        <v>150.09</v>
      </c>
      <c r="AC2069">
        <v>24</v>
      </c>
      <c r="AD2069">
        <v>59719.583333333336</v>
      </c>
      <c r="AE2069">
        <v>1583360</v>
      </c>
    </row>
    <row r="2070" spans="2:31" x14ac:dyDescent="0.35">
      <c r="B2070" s="83"/>
      <c r="C2070" s="84"/>
      <c r="D2070" s="85"/>
      <c r="E2070" s="73"/>
      <c r="F2070" s="73"/>
      <c r="G2070" s="85"/>
      <c r="H2070" s="73"/>
      <c r="I2070" s="73"/>
      <c r="J2070" s="73"/>
      <c r="K2070" s="73"/>
      <c r="L2070" s="73"/>
      <c r="M2070" s="73"/>
      <c r="N2070" s="73"/>
      <c r="U2070">
        <v>2021</v>
      </c>
      <c r="V2070" s="15">
        <v>44114</v>
      </c>
      <c r="W2070" t="s">
        <v>188</v>
      </c>
      <c r="X2070" t="s">
        <v>230</v>
      </c>
      <c r="Y2070" t="s">
        <v>225</v>
      </c>
      <c r="Z2070">
        <v>1385.56</v>
      </c>
      <c r="AA2070">
        <v>1530.65</v>
      </c>
      <c r="AB2070">
        <v>145.09</v>
      </c>
      <c r="AC2070">
        <v>24</v>
      </c>
      <c r="AD2070">
        <v>57731.666666666664</v>
      </c>
      <c r="AE2070">
        <v>1530650</v>
      </c>
    </row>
    <row r="2071" spans="2:31" x14ac:dyDescent="0.35">
      <c r="B2071" s="83"/>
      <c r="C2071" s="84"/>
      <c r="D2071" s="73"/>
      <c r="E2071" s="73"/>
      <c r="F2071" s="73"/>
      <c r="G2071" s="85"/>
      <c r="H2071" s="73"/>
      <c r="I2071" s="73"/>
      <c r="J2071" s="73"/>
      <c r="K2071" s="73"/>
      <c r="L2071" s="73"/>
      <c r="M2071" s="73"/>
      <c r="N2071" s="73"/>
      <c r="U2071">
        <v>2021</v>
      </c>
      <c r="V2071" s="15">
        <v>44115</v>
      </c>
      <c r="W2071" t="s">
        <v>188</v>
      </c>
      <c r="X2071" t="s">
        <v>230</v>
      </c>
      <c r="Y2071" t="s">
        <v>225</v>
      </c>
      <c r="Z2071">
        <v>1335.87</v>
      </c>
      <c r="AA2071">
        <v>1475.76</v>
      </c>
      <c r="AB2071">
        <v>139.88999999999999</v>
      </c>
      <c r="AC2071">
        <v>24</v>
      </c>
      <c r="AD2071">
        <v>55661.25</v>
      </c>
      <c r="AE2071">
        <v>1475760</v>
      </c>
    </row>
    <row r="2072" spans="2:31" x14ac:dyDescent="0.35">
      <c r="B2072" s="83"/>
      <c r="C2072" s="84"/>
      <c r="D2072" s="85"/>
      <c r="E2072" s="73"/>
      <c r="F2072" s="73"/>
      <c r="G2072" s="85"/>
      <c r="H2072" s="73"/>
      <c r="I2072" s="73"/>
      <c r="J2072" s="73"/>
      <c r="K2072" s="73"/>
      <c r="L2072" s="73"/>
      <c r="M2072" s="73"/>
      <c r="N2072" s="73"/>
      <c r="U2072">
        <v>2021</v>
      </c>
      <c r="V2072" s="15">
        <v>44116</v>
      </c>
      <c r="W2072" t="s">
        <v>188</v>
      </c>
      <c r="X2072" t="s">
        <v>230</v>
      </c>
      <c r="Y2072" t="s">
        <v>225</v>
      </c>
      <c r="Z2072">
        <v>1288.07</v>
      </c>
      <c r="AA2072">
        <v>1422.95</v>
      </c>
      <c r="AB2072">
        <v>134.88</v>
      </c>
      <c r="AC2072">
        <v>24</v>
      </c>
      <c r="AD2072">
        <v>53669.583333333336</v>
      </c>
      <c r="AE2072">
        <v>1422950</v>
      </c>
    </row>
    <row r="2073" spans="2:31" x14ac:dyDescent="0.35">
      <c r="B2073" s="83"/>
      <c r="C2073" s="84"/>
      <c r="D2073" s="73"/>
      <c r="E2073" s="73"/>
      <c r="F2073" s="73"/>
      <c r="G2073" s="85"/>
      <c r="H2073" s="73"/>
      <c r="I2073" s="73"/>
      <c r="J2073" s="73"/>
      <c r="K2073" s="73"/>
      <c r="L2073" s="73"/>
      <c r="M2073" s="73"/>
      <c r="N2073" s="73"/>
      <c r="U2073">
        <v>2021</v>
      </c>
      <c r="V2073" s="15">
        <v>44117</v>
      </c>
      <c r="W2073" t="s">
        <v>188</v>
      </c>
      <c r="X2073" t="s">
        <v>230</v>
      </c>
      <c r="Y2073" t="s">
        <v>225</v>
      </c>
      <c r="Z2073">
        <v>1240.44</v>
      </c>
      <c r="AA2073">
        <v>1370.33</v>
      </c>
      <c r="AB2073">
        <v>129.88999999999999</v>
      </c>
      <c r="AC2073">
        <v>24</v>
      </c>
      <c r="AD2073">
        <v>51685</v>
      </c>
      <c r="AE2073">
        <v>1370330</v>
      </c>
    </row>
    <row r="2074" spans="2:31" x14ac:dyDescent="0.35">
      <c r="B2074" s="83"/>
      <c r="C2074" s="84"/>
      <c r="D2074" s="85"/>
      <c r="E2074" s="73"/>
      <c r="F2074" s="73"/>
      <c r="G2074" s="85"/>
      <c r="H2074" s="73"/>
      <c r="I2074" s="73"/>
      <c r="J2074" s="73"/>
      <c r="K2074" s="73"/>
      <c r="L2074" s="73"/>
      <c r="M2074" s="73"/>
      <c r="N2074" s="73"/>
      <c r="U2074">
        <v>2021</v>
      </c>
      <c r="V2074" s="15">
        <v>44118</v>
      </c>
      <c r="W2074" t="s">
        <v>188</v>
      </c>
      <c r="X2074" t="s">
        <v>230</v>
      </c>
      <c r="Y2074" t="s">
        <v>225</v>
      </c>
      <c r="Z2074">
        <v>1193.1099999999999</v>
      </c>
      <c r="AA2074">
        <v>1318.05</v>
      </c>
      <c r="AB2074">
        <v>124.94</v>
      </c>
      <c r="AC2074">
        <v>24</v>
      </c>
      <c r="AD2074">
        <v>49712.916666666664</v>
      </c>
      <c r="AE2074">
        <v>1318050</v>
      </c>
    </row>
    <row r="2075" spans="2:31" x14ac:dyDescent="0.35">
      <c r="B2075" s="83"/>
      <c r="C2075" s="84"/>
      <c r="D2075" s="73"/>
      <c r="E2075" s="73"/>
      <c r="F2075" s="73"/>
      <c r="G2075" s="85"/>
      <c r="H2075" s="73"/>
      <c r="I2075" s="73"/>
      <c r="J2075" s="73"/>
      <c r="K2075" s="73"/>
      <c r="L2075" s="73"/>
      <c r="M2075" s="73"/>
      <c r="N2075" s="73"/>
      <c r="U2075">
        <v>2021</v>
      </c>
      <c r="V2075" s="15">
        <v>44119</v>
      </c>
      <c r="W2075" t="s">
        <v>188</v>
      </c>
      <c r="X2075" t="s">
        <v>230</v>
      </c>
      <c r="Y2075" t="s">
        <v>225</v>
      </c>
      <c r="Z2075">
        <v>1145.3499999999999</v>
      </c>
      <c r="AA2075">
        <v>1265.29</v>
      </c>
      <c r="AB2075">
        <v>119.94</v>
      </c>
      <c r="AC2075">
        <v>24</v>
      </c>
      <c r="AD2075">
        <v>47722.916666666664</v>
      </c>
      <c r="AE2075">
        <v>1265290</v>
      </c>
    </row>
    <row r="2076" spans="2:31" x14ac:dyDescent="0.35">
      <c r="B2076" s="83"/>
      <c r="C2076" s="84"/>
      <c r="D2076" s="85"/>
      <c r="E2076" s="73"/>
      <c r="F2076" s="73"/>
      <c r="G2076" s="85"/>
      <c r="H2076" s="73"/>
      <c r="I2076" s="73"/>
      <c r="J2076" s="73"/>
      <c r="K2076" s="73"/>
      <c r="L2076" s="73"/>
      <c r="M2076" s="73"/>
      <c r="N2076" s="73"/>
      <c r="U2076">
        <v>2021</v>
      </c>
      <c r="V2076" s="15">
        <v>44120</v>
      </c>
      <c r="W2076" t="s">
        <v>188</v>
      </c>
      <c r="X2076" t="s">
        <v>230</v>
      </c>
      <c r="Y2076" t="s">
        <v>225</v>
      </c>
      <c r="Z2076">
        <v>1098.69</v>
      </c>
      <c r="AA2076">
        <v>1213.74</v>
      </c>
      <c r="AB2076">
        <v>115.05</v>
      </c>
      <c r="AC2076">
        <v>24</v>
      </c>
      <c r="AD2076">
        <v>45778.75</v>
      </c>
      <c r="AE2076">
        <v>1213740</v>
      </c>
    </row>
    <row r="2077" spans="2:31" x14ac:dyDescent="0.35">
      <c r="B2077" s="83"/>
      <c r="C2077" s="84"/>
      <c r="D2077" s="73"/>
      <c r="E2077" s="73"/>
      <c r="F2077" s="73"/>
      <c r="G2077" s="85"/>
      <c r="H2077" s="73"/>
      <c r="I2077" s="73"/>
      <c r="J2077" s="73"/>
      <c r="K2077" s="73"/>
      <c r="L2077" s="73"/>
      <c r="M2077" s="73"/>
      <c r="N2077" s="73"/>
      <c r="U2077">
        <v>2021</v>
      </c>
      <c r="V2077" s="15">
        <v>44121</v>
      </c>
      <c r="W2077" t="s">
        <v>188</v>
      </c>
      <c r="X2077" t="s">
        <v>230</v>
      </c>
      <c r="Y2077" t="s">
        <v>225</v>
      </c>
      <c r="Z2077">
        <v>1049.98</v>
      </c>
      <c r="AA2077">
        <v>1159.93</v>
      </c>
      <c r="AB2077">
        <v>109.95</v>
      </c>
      <c r="AC2077">
        <v>24</v>
      </c>
      <c r="AD2077">
        <v>43749.166666666664</v>
      </c>
      <c r="AE2077">
        <v>1159930</v>
      </c>
    </row>
    <row r="2078" spans="2:31" x14ac:dyDescent="0.35">
      <c r="B2078" s="83"/>
      <c r="C2078" s="84"/>
      <c r="D2078" s="85"/>
      <c r="E2078" s="73"/>
      <c r="F2078" s="73"/>
      <c r="G2078" s="85"/>
      <c r="H2078" s="73"/>
      <c r="I2078" s="73"/>
      <c r="J2078" s="73"/>
      <c r="K2078" s="73"/>
      <c r="L2078" s="73"/>
      <c r="M2078" s="73"/>
      <c r="N2078" s="73"/>
      <c r="U2078">
        <v>2021</v>
      </c>
      <c r="V2078" s="15">
        <v>44122</v>
      </c>
      <c r="W2078" t="s">
        <v>188</v>
      </c>
      <c r="X2078" t="s">
        <v>230</v>
      </c>
      <c r="Y2078" t="s">
        <v>225</v>
      </c>
      <c r="Z2078">
        <v>1001.22</v>
      </c>
      <c r="AA2078">
        <v>1106.07</v>
      </c>
      <c r="AB2078">
        <v>104.84</v>
      </c>
      <c r="AC2078">
        <v>24</v>
      </c>
      <c r="AD2078">
        <v>41717.5</v>
      </c>
      <c r="AE2078">
        <v>1106070</v>
      </c>
    </row>
    <row r="2079" spans="2:31" x14ac:dyDescent="0.35">
      <c r="B2079" s="83"/>
      <c r="C2079" s="84"/>
      <c r="D2079" s="73"/>
      <c r="E2079" s="73"/>
      <c r="F2079" s="73"/>
      <c r="G2079" s="85"/>
      <c r="H2079" s="73"/>
      <c r="I2079" s="73"/>
      <c r="J2079" s="73"/>
      <c r="K2079" s="73"/>
      <c r="L2079" s="73"/>
      <c r="M2079" s="73"/>
      <c r="N2079" s="73"/>
      <c r="U2079">
        <v>2021</v>
      </c>
      <c r="V2079" s="15">
        <v>44123</v>
      </c>
      <c r="W2079" t="s">
        <v>188</v>
      </c>
      <c r="X2079" t="s">
        <v>230</v>
      </c>
      <c r="Y2079" t="s">
        <v>225</v>
      </c>
      <c r="Z2079">
        <v>955.79</v>
      </c>
      <c r="AA2079">
        <v>1055.8800000000001</v>
      </c>
      <c r="AB2079">
        <v>100.09</v>
      </c>
      <c r="AC2079">
        <v>24</v>
      </c>
      <c r="AD2079">
        <v>39824.583333333336</v>
      </c>
      <c r="AE2079">
        <v>1055880</v>
      </c>
    </row>
    <row r="2080" spans="2:31" x14ac:dyDescent="0.35">
      <c r="B2080" s="83"/>
      <c r="C2080" s="84"/>
      <c r="D2080" s="85"/>
      <c r="E2080" s="73"/>
      <c r="F2080" s="73"/>
      <c r="G2080" s="85"/>
      <c r="H2080" s="73"/>
      <c r="I2080" s="73"/>
      <c r="J2080" s="73"/>
      <c r="K2080" s="73"/>
      <c r="L2080" s="73"/>
      <c r="M2080" s="73"/>
      <c r="N2080" s="73"/>
      <c r="U2080">
        <v>2021</v>
      </c>
      <c r="V2080" s="15">
        <v>44124</v>
      </c>
      <c r="W2080" t="s">
        <v>188</v>
      </c>
      <c r="X2080" t="s">
        <v>230</v>
      </c>
      <c r="Y2080" t="s">
        <v>225</v>
      </c>
      <c r="Z2080">
        <v>924.12</v>
      </c>
      <c r="AA2080">
        <v>1020.89</v>
      </c>
      <c r="AB2080">
        <v>96.77</v>
      </c>
      <c r="AC2080">
        <v>24</v>
      </c>
      <c r="AD2080">
        <v>38505</v>
      </c>
      <c r="AE2080">
        <v>1020890</v>
      </c>
    </row>
    <row r="2081" spans="2:31" x14ac:dyDescent="0.35">
      <c r="B2081" s="83"/>
      <c r="C2081" s="84"/>
      <c r="D2081" s="73"/>
      <c r="E2081" s="73"/>
      <c r="F2081" s="73"/>
      <c r="G2081" s="85"/>
      <c r="H2081" s="73"/>
      <c r="I2081" s="73"/>
      <c r="J2081" s="73"/>
      <c r="K2081" s="73"/>
      <c r="L2081" s="73"/>
      <c r="M2081" s="73"/>
      <c r="N2081" s="73"/>
      <c r="U2081">
        <v>2021</v>
      </c>
      <c r="V2081" s="15">
        <v>44125</v>
      </c>
      <c r="W2081" t="s">
        <v>188</v>
      </c>
      <c r="X2081" t="s">
        <v>230</v>
      </c>
      <c r="Y2081" t="s">
        <v>225</v>
      </c>
      <c r="Z2081">
        <v>890.53</v>
      </c>
      <c r="AA2081">
        <v>983.78</v>
      </c>
      <c r="AB2081">
        <v>93.25</v>
      </c>
      <c r="AC2081">
        <v>24</v>
      </c>
      <c r="AD2081">
        <v>37105.416666666664</v>
      </c>
      <c r="AE2081">
        <v>983780</v>
      </c>
    </row>
    <row r="2082" spans="2:31" x14ac:dyDescent="0.35">
      <c r="B2082" s="83"/>
      <c r="C2082" s="84"/>
      <c r="D2082" s="85"/>
      <c r="E2082" s="73"/>
      <c r="F2082" s="73"/>
      <c r="G2082" s="85"/>
      <c r="H2082" s="73"/>
      <c r="I2082" s="73"/>
      <c r="J2082" s="73"/>
      <c r="K2082" s="73"/>
      <c r="L2082" s="73"/>
      <c r="M2082" s="73"/>
      <c r="N2082" s="73"/>
      <c r="U2082">
        <v>2021</v>
      </c>
      <c r="V2082" s="15">
        <v>44126</v>
      </c>
      <c r="W2082" t="s">
        <v>188</v>
      </c>
      <c r="X2082" t="s">
        <v>230</v>
      </c>
      <c r="Y2082" t="s">
        <v>225</v>
      </c>
      <c r="Z2082">
        <v>827.42</v>
      </c>
      <c r="AA2082">
        <v>914.07</v>
      </c>
      <c r="AB2082">
        <v>86.64</v>
      </c>
      <c r="AC2082">
        <v>24</v>
      </c>
      <c r="AD2082">
        <v>34475.833333333336</v>
      </c>
      <c r="AE2082">
        <v>914070</v>
      </c>
    </row>
    <row r="2083" spans="2:31" x14ac:dyDescent="0.35">
      <c r="B2083" s="83"/>
      <c r="C2083" s="84"/>
      <c r="D2083" s="73"/>
      <c r="E2083" s="73"/>
      <c r="F2083" s="73"/>
      <c r="G2083" s="85"/>
      <c r="H2083" s="73"/>
      <c r="I2083" s="73"/>
      <c r="J2083" s="73"/>
      <c r="K2083" s="73"/>
      <c r="L2083" s="73"/>
      <c r="M2083" s="73"/>
      <c r="N2083" s="73"/>
      <c r="U2083">
        <v>2021</v>
      </c>
      <c r="V2083" s="15">
        <v>44127</v>
      </c>
      <c r="W2083" t="s">
        <v>188</v>
      </c>
      <c r="X2083" t="s">
        <v>230</v>
      </c>
      <c r="Y2083" t="s">
        <v>225</v>
      </c>
      <c r="Z2083">
        <v>767.08</v>
      </c>
      <c r="AA2083">
        <v>847.41</v>
      </c>
      <c r="AB2083">
        <v>80.33</v>
      </c>
      <c r="AC2083">
        <v>24</v>
      </c>
      <c r="AD2083">
        <v>31961.666666666668</v>
      </c>
      <c r="AE2083">
        <v>847410</v>
      </c>
    </row>
    <row r="2084" spans="2:31" x14ac:dyDescent="0.35">
      <c r="B2084" s="83"/>
      <c r="C2084" s="84"/>
      <c r="D2084" s="85"/>
      <c r="E2084" s="73"/>
      <c r="F2084" s="73"/>
      <c r="G2084" s="85"/>
      <c r="H2084" s="73"/>
      <c r="I2084" s="73"/>
      <c r="J2084" s="73"/>
      <c r="K2084" s="73"/>
      <c r="L2084" s="73"/>
      <c r="M2084" s="73"/>
      <c r="N2084" s="73"/>
      <c r="U2084">
        <v>2021</v>
      </c>
      <c r="V2084" s="15">
        <v>44128</v>
      </c>
      <c r="W2084" t="s">
        <v>188</v>
      </c>
      <c r="X2084" t="s">
        <v>230</v>
      </c>
      <c r="Y2084" t="s">
        <v>225</v>
      </c>
      <c r="Z2084">
        <v>713.51</v>
      </c>
      <c r="AA2084">
        <v>788.23</v>
      </c>
      <c r="AB2084">
        <v>74.72</v>
      </c>
      <c r="AC2084">
        <v>24</v>
      </c>
      <c r="AD2084">
        <v>29729.583333333332</v>
      </c>
      <c r="AE2084">
        <v>788230</v>
      </c>
    </row>
    <row r="2085" spans="2:31" x14ac:dyDescent="0.35">
      <c r="B2085" s="83"/>
      <c r="C2085" s="84"/>
      <c r="D2085" s="73"/>
      <c r="E2085" s="73"/>
      <c r="F2085" s="73"/>
      <c r="G2085" s="85"/>
      <c r="H2085" s="73"/>
      <c r="I2085" s="73"/>
      <c r="J2085" s="73"/>
      <c r="K2085" s="73"/>
      <c r="L2085" s="73"/>
      <c r="M2085" s="73"/>
      <c r="N2085" s="73"/>
      <c r="U2085">
        <v>2021</v>
      </c>
      <c r="V2085" s="15">
        <v>44129</v>
      </c>
      <c r="W2085" t="s">
        <v>188</v>
      </c>
      <c r="X2085" t="s">
        <v>230</v>
      </c>
      <c r="Y2085" t="s">
        <v>225</v>
      </c>
      <c r="Z2085">
        <v>659.22</v>
      </c>
      <c r="AA2085">
        <v>728.25</v>
      </c>
      <c r="AB2085">
        <v>69.03</v>
      </c>
      <c r="AC2085">
        <v>24</v>
      </c>
      <c r="AD2085">
        <v>27467.5</v>
      </c>
      <c r="AE2085">
        <v>728250</v>
      </c>
    </row>
    <row r="2086" spans="2:31" x14ac:dyDescent="0.35">
      <c r="B2086" s="83"/>
      <c r="C2086" s="84"/>
      <c r="D2086" s="85"/>
      <c r="E2086" s="73"/>
      <c r="F2086" s="73"/>
      <c r="G2086" s="85"/>
      <c r="H2086" s="73"/>
      <c r="I2086" s="73"/>
      <c r="J2086" s="73"/>
      <c r="K2086" s="73"/>
      <c r="L2086" s="73"/>
      <c r="M2086" s="73"/>
      <c r="N2086" s="73"/>
      <c r="U2086">
        <v>2021</v>
      </c>
      <c r="V2086" s="15">
        <v>44130</v>
      </c>
      <c r="W2086" t="s">
        <v>188</v>
      </c>
      <c r="X2086" t="s">
        <v>230</v>
      </c>
      <c r="Y2086" t="s">
        <v>225</v>
      </c>
      <c r="Z2086">
        <v>607.28</v>
      </c>
      <c r="AA2086">
        <v>670.87</v>
      </c>
      <c r="AB2086">
        <v>63.59</v>
      </c>
      <c r="AC2086">
        <v>24</v>
      </c>
      <c r="AD2086">
        <v>25303.333333333332</v>
      </c>
      <c r="AE2086">
        <v>670870</v>
      </c>
    </row>
    <row r="2087" spans="2:31" x14ac:dyDescent="0.35">
      <c r="B2087" s="83"/>
      <c r="C2087" s="84"/>
      <c r="D2087" s="73"/>
      <c r="E2087" s="73"/>
      <c r="F2087" s="73"/>
      <c r="G2087" s="85"/>
      <c r="H2087" s="73"/>
      <c r="I2087" s="73"/>
      <c r="J2087" s="73"/>
      <c r="K2087" s="73"/>
      <c r="L2087" s="73"/>
      <c r="M2087" s="73"/>
      <c r="N2087" s="73"/>
      <c r="U2087">
        <v>2021</v>
      </c>
      <c r="V2087" s="15">
        <v>44131</v>
      </c>
      <c r="W2087" t="s">
        <v>188</v>
      </c>
      <c r="X2087" t="s">
        <v>230</v>
      </c>
      <c r="Y2087" t="s">
        <v>225</v>
      </c>
      <c r="Z2087">
        <v>556.44000000000005</v>
      </c>
      <c r="AA2087">
        <v>614.71</v>
      </c>
      <c r="AB2087">
        <v>58.27</v>
      </c>
      <c r="AC2087">
        <v>24</v>
      </c>
      <c r="AD2087">
        <v>23185</v>
      </c>
      <c r="AE2087">
        <v>614710</v>
      </c>
    </row>
    <row r="2088" spans="2:31" x14ac:dyDescent="0.35">
      <c r="B2088" s="83"/>
      <c r="C2088" s="84"/>
      <c r="D2088" s="85"/>
      <c r="E2088" s="73"/>
      <c r="F2088" s="73"/>
      <c r="G2088" s="85"/>
      <c r="H2088" s="73"/>
      <c r="I2088" s="73"/>
      <c r="J2088" s="73"/>
      <c r="K2088" s="73"/>
      <c r="L2088" s="73"/>
      <c r="M2088" s="73"/>
      <c r="N2088" s="73"/>
      <c r="U2088">
        <v>2021</v>
      </c>
      <c r="V2088" s="15">
        <v>44132</v>
      </c>
      <c r="W2088" t="s">
        <v>188</v>
      </c>
      <c r="X2088" t="s">
        <v>230</v>
      </c>
      <c r="Y2088" t="s">
        <v>225</v>
      </c>
      <c r="Z2088">
        <v>506.95</v>
      </c>
      <c r="AA2088">
        <v>560.04</v>
      </c>
      <c r="AB2088">
        <v>53.09</v>
      </c>
      <c r="AC2088">
        <v>24</v>
      </c>
      <c r="AD2088">
        <v>21122.916666666668</v>
      </c>
      <c r="AE2088">
        <v>560040</v>
      </c>
    </row>
    <row r="2089" spans="2:31" x14ac:dyDescent="0.35">
      <c r="B2089" s="83"/>
      <c r="C2089" s="84"/>
      <c r="D2089" s="73"/>
      <c r="E2089" s="73"/>
      <c r="F2089" s="73"/>
      <c r="G2089" s="85"/>
      <c r="H2089" s="73"/>
      <c r="I2089" s="73"/>
      <c r="J2089" s="73"/>
      <c r="K2089" s="73"/>
      <c r="L2089" s="73"/>
      <c r="M2089" s="73"/>
      <c r="N2089" s="73"/>
      <c r="U2089">
        <v>2021</v>
      </c>
      <c r="V2089" s="15">
        <v>44133</v>
      </c>
      <c r="W2089" t="s">
        <v>188</v>
      </c>
      <c r="X2089" t="s">
        <v>230</v>
      </c>
      <c r="Y2089" t="s">
        <v>225</v>
      </c>
      <c r="Z2089">
        <v>458.94</v>
      </c>
      <c r="AA2089">
        <v>507</v>
      </c>
      <c r="AB2089">
        <v>48.06</v>
      </c>
      <c r="AC2089">
        <v>24</v>
      </c>
      <c r="AD2089">
        <v>19122.5</v>
      </c>
      <c r="AE2089">
        <v>507000</v>
      </c>
    </row>
    <row r="2090" spans="2:31" x14ac:dyDescent="0.35">
      <c r="B2090" s="83"/>
      <c r="C2090" s="84"/>
      <c r="D2090" s="85"/>
      <c r="E2090" s="73"/>
      <c r="F2090" s="73"/>
      <c r="G2090" s="85"/>
      <c r="H2090" s="73"/>
      <c r="I2090" s="73"/>
      <c r="J2090" s="73"/>
      <c r="K2090" s="73"/>
      <c r="L2090" s="73"/>
      <c r="M2090" s="73"/>
      <c r="N2090" s="73"/>
      <c r="U2090">
        <v>2021</v>
      </c>
      <c r="V2090" s="15">
        <v>44134</v>
      </c>
      <c r="W2090" t="s">
        <v>188</v>
      </c>
      <c r="X2090" t="s">
        <v>230</v>
      </c>
      <c r="Y2090" t="s">
        <v>225</v>
      </c>
      <c r="Z2090">
        <v>413.9</v>
      </c>
      <c r="AA2090">
        <v>457.24</v>
      </c>
      <c r="AB2090">
        <v>43.34</v>
      </c>
      <c r="AC2090">
        <v>24</v>
      </c>
      <c r="AD2090">
        <v>17245.833333333332</v>
      </c>
      <c r="AE2090">
        <v>457240</v>
      </c>
    </row>
    <row r="2091" spans="2:31" x14ac:dyDescent="0.35">
      <c r="B2091" s="83"/>
      <c r="C2091" s="84"/>
      <c r="D2091" s="73"/>
      <c r="E2091" s="73"/>
      <c r="F2091" s="73"/>
      <c r="G2091" s="85"/>
      <c r="H2091" s="73"/>
      <c r="I2091" s="73"/>
      <c r="J2091" s="73"/>
      <c r="K2091" s="73"/>
      <c r="L2091" s="73"/>
      <c r="M2091" s="73"/>
      <c r="N2091" s="73"/>
      <c r="U2091">
        <v>2021</v>
      </c>
      <c r="V2091" s="15">
        <v>44135</v>
      </c>
      <c r="W2091" t="s">
        <v>188</v>
      </c>
      <c r="X2091" t="s">
        <v>230</v>
      </c>
      <c r="Y2091" t="s">
        <v>225</v>
      </c>
      <c r="Z2091">
        <v>371.46</v>
      </c>
      <c r="AA2091">
        <v>410.35</v>
      </c>
      <c r="AB2091">
        <v>38.9</v>
      </c>
      <c r="AC2091">
        <v>24</v>
      </c>
      <c r="AD2091">
        <v>15477.5</v>
      </c>
      <c r="AE2091">
        <v>410350</v>
      </c>
    </row>
    <row r="2092" spans="2:31" x14ac:dyDescent="0.35">
      <c r="B2092" s="83"/>
      <c r="C2092" s="84"/>
      <c r="D2092" s="85"/>
      <c r="E2092" s="73"/>
      <c r="F2092" s="73"/>
      <c r="G2092" s="85"/>
      <c r="H2092" s="73"/>
      <c r="I2092" s="73"/>
      <c r="J2092" s="73"/>
      <c r="K2092" s="73"/>
      <c r="L2092" s="73"/>
      <c r="M2092" s="73"/>
      <c r="N2092" s="73"/>
      <c r="U2092">
        <v>2021</v>
      </c>
      <c r="V2092" s="15">
        <v>44136</v>
      </c>
      <c r="W2092" t="s">
        <v>189</v>
      </c>
      <c r="X2092" t="s">
        <v>230</v>
      </c>
      <c r="Y2092" t="s">
        <v>225</v>
      </c>
      <c r="Z2092">
        <v>343.18</v>
      </c>
      <c r="AA2092">
        <v>379.11</v>
      </c>
      <c r="AB2092">
        <v>35.94</v>
      </c>
      <c r="AC2092">
        <v>25</v>
      </c>
      <c r="AD2092">
        <v>13727.2</v>
      </c>
      <c r="AE2092">
        <v>379110</v>
      </c>
    </row>
    <row r="2093" spans="2:31" x14ac:dyDescent="0.35">
      <c r="B2093" s="83"/>
      <c r="C2093" s="84"/>
      <c r="D2093" s="73"/>
      <c r="E2093" s="73"/>
      <c r="F2093" s="73"/>
      <c r="G2093" s="85"/>
      <c r="H2093" s="73"/>
      <c r="I2093" s="73"/>
      <c r="J2093" s="73"/>
      <c r="K2093" s="73"/>
      <c r="L2093" s="73"/>
      <c r="M2093" s="73"/>
      <c r="N2093" s="73"/>
      <c r="U2093">
        <v>2021</v>
      </c>
      <c r="V2093" s="15">
        <v>44137</v>
      </c>
      <c r="W2093" t="s">
        <v>189</v>
      </c>
      <c r="X2093" t="s">
        <v>230</v>
      </c>
      <c r="Y2093" t="s">
        <v>225</v>
      </c>
      <c r="Z2093">
        <v>303.44</v>
      </c>
      <c r="AA2093">
        <v>335.22</v>
      </c>
      <c r="AB2093">
        <v>31.78</v>
      </c>
      <c r="AC2093">
        <v>24</v>
      </c>
      <c r="AD2093">
        <v>12643.333333333334</v>
      </c>
      <c r="AE2093">
        <v>335220</v>
      </c>
    </row>
    <row r="2094" spans="2:31" x14ac:dyDescent="0.35">
      <c r="B2094" s="83"/>
      <c r="C2094" s="84"/>
      <c r="D2094" s="85"/>
      <c r="E2094" s="73"/>
      <c r="F2094" s="73"/>
      <c r="G2094" s="85"/>
      <c r="H2094" s="73"/>
      <c r="I2094" s="73"/>
      <c r="J2094" s="73"/>
      <c r="K2094" s="73"/>
      <c r="L2094" s="73"/>
      <c r="M2094" s="73"/>
      <c r="N2094" s="73"/>
      <c r="U2094">
        <v>2021</v>
      </c>
      <c r="V2094" s="15">
        <v>44138</v>
      </c>
      <c r="W2094" t="s">
        <v>189</v>
      </c>
      <c r="X2094" t="s">
        <v>230</v>
      </c>
      <c r="Y2094" t="s">
        <v>225</v>
      </c>
      <c r="Z2094">
        <v>265.64999999999998</v>
      </c>
      <c r="AA2094">
        <v>293.45999999999998</v>
      </c>
      <c r="AB2094">
        <v>27.82</v>
      </c>
      <c r="AC2094">
        <v>24</v>
      </c>
      <c r="AD2094">
        <v>11068.75</v>
      </c>
      <c r="AE2094">
        <v>293460</v>
      </c>
    </row>
    <row r="2095" spans="2:31" x14ac:dyDescent="0.35">
      <c r="B2095" s="83"/>
      <c r="C2095" s="84"/>
      <c r="D2095" s="73"/>
      <c r="E2095" s="73"/>
      <c r="F2095" s="73"/>
      <c r="G2095" s="85"/>
      <c r="H2095" s="73"/>
      <c r="I2095" s="73"/>
      <c r="J2095" s="73"/>
      <c r="K2095" s="73"/>
      <c r="L2095" s="73"/>
      <c r="M2095" s="73"/>
      <c r="N2095" s="73"/>
      <c r="U2095">
        <v>2021</v>
      </c>
      <c r="V2095" s="15">
        <v>44139</v>
      </c>
      <c r="W2095" t="s">
        <v>189</v>
      </c>
      <c r="X2095" t="s">
        <v>230</v>
      </c>
      <c r="Y2095" t="s">
        <v>225</v>
      </c>
      <c r="Z2095">
        <v>228.1</v>
      </c>
      <c r="AA2095">
        <v>251.98</v>
      </c>
      <c r="AB2095">
        <v>23.89</v>
      </c>
      <c r="AC2095">
        <v>24</v>
      </c>
      <c r="AD2095">
        <v>9504.1666666666661</v>
      </c>
      <c r="AE2095">
        <v>251980</v>
      </c>
    </row>
    <row r="2096" spans="2:31" x14ac:dyDescent="0.35">
      <c r="B2096" s="83"/>
      <c r="C2096" s="84"/>
      <c r="D2096" s="85"/>
      <c r="E2096" s="73"/>
      <c r="F2096" s="73"/>
      <c r="G2096" s="85"/>
      <c r="H2096" s="73"/>
      <c r="I2096" s="73"/>
      <c r="J2096" s="73"/>
      <c r="K2096" s="73"/>
      <c r="L2096" s="73"/>
      <c r="M2096" s="73"/>
      <c r="N2096" s="73"/>
      <c r="U2096">
        <v>2021</v>
      </c>
      <c r="V2096" s="15">
        <v>44140</v>
      </c>
      <c r="W2096" t="s">
        <v>189</v>
      </c>
      <c r="X2096" t="s">
        <v>230</v>
      </c>
      <c r="Y2096" t="s">
        <v>225</v>
      </c>
      <c r="Z2096">
        <v>190.43</v>
      </c>
      <c r="AA2096">
        <v>210.37</v>
      </c>
      <c r="AB2096">
        <v>19.940000000000001</v>
      </c>
      <c r="AC2096">
        <v>24</v>
      </c>
      <c r="AD2096">
        <v>7934.583333333333</v>
      </c>
      <c r="AE2096">
        <v>210370</v>
      </c>
    </row>
    <row r="2097" spans="2:31" x14ac:dyDescent="0.35">
      <c r="B2097" s="83"/>
      <c r="C2097" s="84"/>
      <c r="D2097" s="73"/>
      <c r="E2097" s="73"/>
      <c r="F2097" s="73"/>
      <c r="G2097" s="85"/>
      <c r="H2097" s="73"/>
      <c r="I2097" s="73"/>
      <c r="J2097" s="73"/>
      <c r="K2097" s="73"/>
      <c r="L2097" s="73"/>
      <c r="M2097" s="73"/>
      <c r="N2097" s="73"/>
      <c r="U2097">
        <v>2021</v>
      </c>
      <c r="V2097" s="15">
        <v>44141</v>
      </c>
      <c r="W2097" t="s">
        <v>189</v>
      </c>
      <c r="X2097" t="s">
        <v>230</v>
      </c>
      <c r="Y2097" t="s">
        <v>225</v>
      </c>
      <c r="Z2097">
        <v>154.76</v>
      </c>
      <c r="AA2097">
        <v>170.97</v>
      </c>
      <c r="AB2097">
        <v>16.21</v>
      </c>
      <c r="AC2097">
        <v>24</v>
      </c>
      <c r="AD2097">
        <v>6448.333333333333</v>
      </c>
      <c r="AE2097">
        <v>170970</v>
      </c>
    </row>
    <row r="2098" spans="2:31" x14ac:dyDescent="0.35">
      <c r="B2098" s="83"/>
      <c r="C2098" s="84"/>
      <c r="D2098" s="85"/>
      <c r="E2098" s="73"/>
      <c r="F2098" s="73"/>
      <c r="G2098" s="85"/>
      <c r="H2098" s="73"/>
      <c r="I2098" s="73"/>
      <c r="J2098" s="73"/>
      <c r="K2098" s="73"/>
      <c r="L2098" s="73"/>
      <c r="M2098" s="73"/>
      <c r="N2098" s="73"/>
      <c r="U2098">
        <v>2021</v>
      </c>
      <c r="V2098" s="15">
        <v>44142</v>
      </c>
      <c r="W2098" t="s">
        <v>189</v>
      </c>
      <c r="X2098" t="s">
        <v>230</v>
      </c>
      <c r="Y2098" t="s">
        <v>225</v>
      </c>
      <c r="Z2098">
        <v>121.32</v>
      </c>
      <c r="AA2098">
        <v>134.03</v>
      </c>
      <c r="AB2098">
        <v>12.7</v>
      </c>
      <c r="AC2098">
        <v>24</v>
      </c>
      <c r="AD2098">
        <v>5055</v>
      </c>
      <c r="AE2098">
        <v>134030</v>
      </c>
    </row>
    <row r="2099" spans="2:31" x14ac:dyDescent="0.35">
      <c r="B2099" s="83"/>
      <c r="C2099" s="84"/>
      <c r="D2099" s="73"/>
      <c r="E2099" s="73"/>
      <c r="F2099" s="73"/>
      <c r="G2099" s="85"/>
      <c r="H2099" s="73"/>
      <c r="I2099" s="73"/>
      <c r="J2099" s="73"/>
      <c r="K2099" s="73"/>
      <c r="L2099" s="73"/>
      <c r="M2099" s="73"/>
      <c r="N2099" s="73"/>
      <c r="U2099">
        <v>2021</v>
      </c>
      <c r="V2099" s="15">
        <v>44143</v>
      </c>
      <c r="W2099" t="s">
        <v>189</v>
      </c>
      <c r="X2099" t="s">
        <v>230</v>
      </c>
      <c r="Y2099" t="s">
        <v>225</v>
      </c>
      <c r="Z2099">
        <v>90.62</v>
      </c>
      <c r="AA2099">
        <v>100.11</v>
      </c>
      <c r="AB2099">
        <v>9.49</v>
      </c>
      <c r="AC2099">
        <v>24</v>
      </c>
      <c r="AD2099">
        <v>3775.8333333333335</v>
      </c>
      <c r="AE2099">
        <v>100110</v>
      </c>
    </row>
    <row r="2100" spans="2:31" x14ac:dyDescent="0.35">
      <c r="B2100" s="83"/>
      <c r="C2100" s="84"/>
      <c r="D2100" s="85"/>
      <c r="E2100" s="73"/>
      <c r="F2100" s="73"/>
      <c r="G2100" s="85"/>
      <c r="H2100" s="73"/>
      <c r="I2100" s="73"/>
      <c r="J2100" s="73"/>
      <c r="K2100" s="73"/>
      <c r="L2100" s="73"/>
      <c r="M2100" s="73"/>
      <c r="N2100" s="73"/>
      <c r="U2100">
        <v>2021</v>
      </c>
      <c r="V2100" s="15">
        <v>44144</v>
      </c>
      <c r="W2100" t="s">
        <v>189</v>
      </c>
      <c r="X2100" t="s">
        <v>230</v>
      </c>
      <c r="Y2100" t="s">
        <v>225</v>
      </c>
      <c r="Z2100">
        <v>59.89</v>
      </c>
      <c r="AA2100">
        <v>66.16</v>
      </c>
      <c r="AB2100">
        <v>6.27</v>
      </c>
      <c r="AC2100">
        <v>24</v>
      </c>
      <c r="AD2100">
        <v>2495.4166666666665</v>
      </c>
      <c r="AE2100">
        <v>66160</v>
      </c>
    </row>
    <row r="2101" spans="2:31" x14ac:dyDescent="0.35">
      <c r="B2101" s="83"/>
      <c r="C2101" s="84"/>
      <c r="D2101" s="73"/>
      <c r="E2101" s="73"/>
      <c r="F2101" s="73"/>
      <c r="G2101" s="85"/>
      <c r="H2101" s="73"/>
      <c r="I2101" s="73"/>
      <c r="J2101" s="73"/>
      <c r="K2101" s="73"/>
      <c r="L2101" s="73"/>
      <c r="M2101" s="73"/>
      <c r="N2101" s="73"/>
      <c r="U2101">
        <v>2021</v>
      </c>
      <c r="V2101" s="15">
        <v>44145</v>
      </c>
      <c r="W2101" t="s">
        <v>189</v>
      </c>
      <c r="X2101" t="s">
        <v>230</v>
      </c>
      <c r="Y2101" t="s">
        <v>225</v>
      </c>
      <c r="Z2101">
        <v>29.38</v>
      </c>
      <c r="AA2101">
        <v>32.46</v>
      </c>
      <c r="AB2101">
        <v>3.08</v>
      </c>
      <c r="AC2101">
        <v>24</v>
      </c>
      <c r="AD2101">
        <v>1224.1666666666667</v>
      </c>
      <c r="AE2101">
        <v>32460</v>
      </c>
    </row>
    <row r="2102" spans="2:31" x14ac:dyDescent="0.35">
      <c r="B2102" s="83"/>
      <c r="C2102" s="84"/>
      <c r="D2102" s="85"/>
      <c r="E2102" s="73"/>
      <c r="F2102" s="73"/>
      <c r="G2102" s="85"/>
      <c r="H2102" s="73"/>
      <c r="I2102" s="73"/>
      <c r="J2102" s="73"/>
      <c r="K2102" s="73"/>
      <c r="L2102" s="73"/>
      <c r="M2102" s="73"/>
      <c r="N2102" s="73"/>
      <c r="U2102">
        <v>2021</v>
      </c>
      <c r="V2102" s="15">
        <v>44146</v>
      </c>
      <c r="W2102" t="s">
        <v>189</v>
      </c>
      <c r="X2102" t="s">
        <v>230</v>
      </c>
      <c r="Y2102" t="s">
        <v>225</v>
      </c>
      <c r="Z2102">
        <v>0</v>
      </c>
      <c r="AA2102">
        <v>0</v>
      </c>
      <c r="AB2102">
        <v>0</v>
      </c>
      <c r="AC2102">
        <v>24</v>
      </c>
      <c r="AD2102">
        <v>0</v>
      </c>
      <c r="AE2102">
        <v>0</v>
      </c>
    </row>
    <row r="2103" spans="2:31" x14ac:dyDescent="0.35">
      <c r="B2103" s="83"/>
      <c r="C2103" s="84"/>
      <c r="D2103" s="73"/>
      <c r="E2103" s="73"/>
      <c r="F2103" s="73"/>
      <c r="G2103" s="85"/>
      <c r="H2103" s="73"/>
      <c r="I2103" s="73"/>
      <c r="J2103" s="73"/>
      <c r="K2103" s="73"/>
      <c r="L2103" s="73"/>
      <c r="M2103" s="73"/>
      <c r="N2103" s="73"/>
      <c r="U2103">
        <v>2021</v>
      </c>
      <c r="V2103" s="15">
        <v>44147</v>
      </c>
      <c r="W2103" t="s">
        <v>189</v>
      </c>
      <c r="X2103" t="s">
        <v>230</v>
      </c>
      <c r="Y2103" t="s">
        <v>225</v>
      </c>
      <c r="Z2103">
        <v>0</v>
      </c>
      <c r="AA2103">
        <v>0</v>
      </c>
      <c r="AB2103">
        <v>0</v>
      </c>
      <c r="AC2103">
        <v>24</v>
      </c>
      <c r="AD2103">
        <v>0</v>
      </c>
      <c r="AE2103">
        <v>0</v>
      </c>
    </row>
    <row r="2104" spans="2:31" x14ac:dyDescent="0.35">
      <c r="B2104" s="83"/>
      <c r="C2104" s="84"/>
      <c r="D2104" s="85"/>
      <c r="E2104" s="73"/>
      <c r="F2104" s="73"/>
      <c r="G2104" s="85"/>
      <c r="H2104" s="73"/>
      <c r="I2104" s="73"/>
      <c r="J2104" s="73"/>
      <c r="K2104" s="73"/>
      <c r="L2104" s="73"/>
      <c r="M2104" s="73"/>
      <c r="N2104" s="73"/>
      <c r="U2104">
        <v>2021</v>
      </c>
      <c r="V2104" s="15">
        <v>44148</v>
      </c>
      <c r="W2104" t="s">
        <v>189</v>
      </c>
      <c r="X2104" t="s">
        <v>230</v>
      </c>
      <c r="Y2104" t="s">
        <v>225</v>
      </c>
      <c r="Z2104">
        <v>0</v>
      </c>
      <c r="AA2104">
        <v>0</v>
      </c>
      <c r="AB2104">
        <v>0</v>
      </c>
      <c r="AC2104">
        <v>24</v>
      </c>
      <c r="AD2104">
        <v>0</v>
      </c>
      <c r="AE2104">
        <v>0</v>
      </c>
    </row>
    <row r="2105" spans="2:31" x14ac:dyDescent="0.35">
      <c r="B2105" s="83"/>
      <c r="C2105" s="84"/>
      <c r="D2105" s="73"/>
      <c r="E2105" s="73"/>
      <c r="F2105" s="73"/>
      <c r="G2105" s="85"/>
      <c r="H2105" s="73"/>
      <c r="I2105" s="73"/>
      <c r="J2105" s="73"/>
      <c r="K2105" s="73"/>
      <c r="L2105" s="73"/>
      <c r="M2105" s="73"/>
      <c r="N2105" s="73"/>
      <c r="U2105">
        <v>2021</v>
      </c>
      <c r="V2105" s="15">
        <v>44149</v>
      </c>
      <c r="W2105" t="s">
        <v>189</v>
      </c>
      <c r="X2105" t="s">
        <v>230</v>
      </c>
      <c r="Y2105" t="s">
        <v>225</v>
      </c>
      <c r="Z2105">
        <v>0</v>
      </c>
      <c r="AA2105">
        <v>0</v>
      </c>
      <c r="AB2105">
        <v>0</v>
      </c>
      <c r="AC2105">
        <v>24</v>
      </c>
      <c r="AD2105">
        <v>0</v>
      </c>
      <c r="AE2105">
        <v>0</v>
      </c>
    </row>
    <row r="2106" spans="2:31" x14ac:dyDescent="0.35">
      <c r="B2106" s="83"/>
      <c r="C2106" s="84"/>
      <c r="D2106" s="85"/>
      <c r="E2106" s="73"/>
      <c r="F2106" s="73"/>
      <c r="G2106" s="85"/>
      <c r="H2106" s="73"/>
      <c r="I2106" s="73"/>
      <c r="J2106" s="73"/>
      <c r="K2106" s="73"/>
      <c r="L2106" s="73"/>
      <c r="M2106" s="73"/>
      <c r="N2106" s="73"/>
      <c r="U2106">
        <v>2021</v>
      </c>
      <c r="V2106" s="15">
        <v>44150</v>
      </c>
      <c r="W2106" t="s">
        <v>189</v>
      </c>
      <c r="X2106" t="s">
        <v>230</v>
      </c>
      <c r="Y2106" t="s">
        <v>225</v>
      </c>
      <c r="Z2106">
        <v>0</v>
      </c>
      <c r="AA2106">
        <v>0</v>
      </c>
      <c r="AB2106">
        <v>0</v>
      </c>
      <c r="AC2106">
        <v>24</v>
      </c>
      <c r="AD2106">
        <v>0</v>
      </c>
      <c r="AE2106">
        <v>0</v>
      </c>
    </row>
    <row r="2107" spans="2:31" x14ac:dyDescent="0.35">
      <c r="B2107" s="83"/>
      <c r="C2107" s="84"/>
      <c r="D2107" s="73"/>
      <c r="E2107" s="73"/>
      <c r="F2107" s="73"/>
      <c r="G2107" s="85"/>
      <c r="H2107" s="73"/>
      <c r="I2107" s="73"/>
      <c r="J2107" s="73"/>
      <c r="K2107" s="73"/>
      <c r="L2107" s="73"/>
      <c r="M2107" s="73"/>
      <c r="N2107" s="73"/>
      <c r="U2107">
        <v>2021</v>
      </c>
      <c r="V2107" s="15">
        <v>44151</v>
      </c>
      <c r="W2107" t="s">
        <v>189</v>
      </c>
      <c r="X2107" t="s">
        <v>230</v>
      </c>
      <c r="Y2107" t="s">
        <v>225</v>
      </c>
      <c r="Z2107">
        <v>0</v>
      </c>
      <c r="AA2107">
        <v>0</v>
      </c>
      <c r="AB2107">
        <v>0</v>
      </c>
      <c r="AC2107">
        <v>24</v>
      </c>
      <c r="AD2107">
        <v>0</v>
      </c>
      <c r="AE2107">
        <v>0</v>
      </c>
    </row>
    <row r="2108" spans="2:31" x14ac:dyDescent="0.35">
      <c r="B2108" s="83"/>
      <c r="C2108" s="84"/>
      <c r="D2108" s="85"/>
      <c r="E2108" s="73"/>
      <c r="F2108" s="73"/>
      <c r="G2108" s="85"/>
      <c r="H2108" s="73"/>
      <c r="I2108" s="73"/>
      <c r="J2108" s="73"/>
      <c r="K2108" s="73"/>
      <c r="L2108" s="73"/>
      <c r="M2108" s="73"/>
      <c r="N2108" s="73"/>
      <c r="U2108">
        <v>2021</v>
      </c>
      <c r="V2108" s="15">
        <v>44152</v>
      </c>
      <c r="W2108" t="s">
        <v>189</v>
      </c>
      <c r="X2108" t="s">
        <v>230</v>
      </c>
      <c r="Y2108" t="s">
        <v>225</v>
      </c>
      <c r="Z2108">
        <v>0</v>
      </c>
      <c r="AA2108">
        <v>0</v>
      </c>
      <c r="AB2108">
        <v>0</v>
      </c>
      <c r="AC2108">
        <v>24</v>
      </c>
      <c r="AD2108">
        <v>0</v>
      </c>
      <c r="AE2108">
        <v>0</v>
      </c>
    </row>
    <row r="2109" spans="2:31" x14ac:dyDescent="0.35">
      <c r="B2109" s="83"/>
      <c r="C2109" s="84"/>
      <c r="D2109" s="73"/>
      <c r="E2109" s="73"/>
      <c r="F2109" s="73"/>
      <c r="G2109" s="85"/>
      <c r="H2109" s="73"/>
      <c r="I2109" s="73"/>
      <c r="J2109" s="73"/>
      <c r="K2109" s="73"/>
      <c r="L2109" s="73"/>
      <c r="M2109" s="73"/>
      <c r="N2109" s="73"/>
      <c r="U2109">
        <v>2021</v>
      </c>
      <c r="V2109" s="15">
        <v>44153</v>
      </c>
      <c r="W2109" t="s">
        <v>189</v>
      </c>
      <c r="X2109" t="s">
        <v>230</v>
      </c>
      <c r="Y2109" t="s">
        <v>225</v>
      </c>
      <c r="Z2109">
        <v>0</v>
      </c>
      <c r="AA2109">
        <v>0</v>
      </c>
      <c r="AB2109">
        <v>0</v>
      </c>
      <c r="AC2109">
        <v>24</v>
      </c>
      <c r="AD2109">
        <v>0</v>
      </c>
      <c r="AE2109">
        <v>0</v>
      </c>
    </row>
    <row r="2110" spans="2:31" x14ac:dyDescent="0.35">
      <c r="B2110" s="83"/>
      <c r="C2110" s="84"/>
      <c r="D2110" s="85"/>
      <c r="E2110" s="73"/>
      <c r="F2110" s="73"/>
      <c r="G2110" s="85"/>
      <c r="H2110" s="73"/>
      <c r="I2110" s="73"/>
      <c r="J2110" s="73"/>
      <c r="K2110" s="73"/>
      <c r="L2110" s="73"/>
      <c r="M2110" s="73"/>
      <c r="N2110" s="73"/>
      <c r="U2110">
        <v>2021</v>
      </c>
      <c r="V2110" s="15">
        <v>44154</v>
      </c>
      <c r="W2110" t="s">
        <v>189</v>
      </c>
      <c r="X2110" t="s">
        <v>230</v>
      </c>
      <c r="Y2110" t="s">
        <v>225</v>
      </c>
      <c r="Z2110">
        <v>0</v>
      </c>
      <c r="AA2110">
        <v>0</v>
      </c>
      <c r="AB2110">
        <v>0</v>
      </c>
      <c r="AC2110">
        <v>24</v>
      </c>
      <c r="AD2110">
        <v>0</v>
      </c>
      <c r="AE2110">
        <v>0</v>
      </c>
    </row>
    <row r="2111" spans="2:31" x14ac:dyDescent="0.35">
      <c r="B2111" s="83"/>
      <c r="C2111" s="84"/>
      <c r="D2111" s="73"/>
      <c r="E2111" s="73"/>
      <c r="F2111" s="73"/>
      <c r="G2111" s="85"/>
      <c r="H2111" s="73"/>
      <c r="I2111" s="73"/>
      <c r="J2111" s="73"/>
      <c r="K2111" s="73"/>
      <c r="L2111" s="73"/>
      <c r="M2111" s="73"/>
      <c r="N2111" s="73"/>
      <c r="U2111">
        <v>2021</v>
      </c>
      <c r="V2111" s="15">
        <v>44155</v>
      </c>
      <c r="W2111" t="s">
        <v>189</v>
      </c>
      <c r="X2111" t="s">
        <v>230</v>
      </c>
      <c r="Y2111" t="s">
        <v>225</v>
      </c>
      <c r="Z2111">
        <v>0</v>
      </c>
      <c r="AA2111">
        <v>0</v>
      </c>
      <c r="AB2111">
        <v>0</v>
      </c>
      <c r="AC2111">
        <v>24</v>
      </c>
      <c r="AD2111">
        <v>0</v>
      </c>
      <c r="AE2111">
        <v>0</v>
      </c>
    </row>
    <row r="2112" spans="2:31" x14ac:dyDescent="0.35">
      <c r="B2112" s="83"/>
      <c r="C2112" s="84"/>
      <c r="D2112" s="85"/>
      <c r="E2112" s="73"/>
      <c r="F2112" s="73"/>
      <c r="G2112" s="85"/>
      <c r="H2112" s="73"/>
      <c r="I2112" s="73"/>
      <c r="J2112" s="73"/>
      <c r="K2112" s="73"/>
      <c r="L2112" s="73"/>
      <c r="M2112" s="73"/>
      <c r="N2112" s="73"/>
      <c r="U2112">
        <v>2021</v>
      </c>
      <c r="V2112" s="15">
        <v>44156</v>
      </c>
      <c r="W2112" t="s">
        <v>189</v>
      </c>
      <c r="X2112" t="s">
        <v>230</v>
      </c>
      <c r="Y2112" t="s">
        <v>225</v>
      </c>
      <c r="Z2112">
        <v>0</v>
      </c>
      <c r="AA2112">
        <v>0</v>
      </c>
      <c r="AB2112">
        <v>0</v>
      </c>
      <c r="AC2112">
        <v>24</v>
      </c>
      <c r="AD2112">
        <v>0</v>
      </c>
      <c r="AE2112">
        <v>0</v>
      </c>
    </row>
    <row r="2113" spans="2:31" x14ac:dyDescent="0.35">
      <c r="B2113" s="83"/>
      <c r="C2113" s="84"/>
      <c r="D2113" s="73"/>
      <c r="E2113" s="73"/>
      <c r="F2113" s="73"/>
      <c r="G2113" s="85"/>
      <c r="H2113" s="73"/>
      <c r="I2113" s="73"/>
      <c r="J2113" s="73"/>
      <c r="K2113" s="73"/>
      <c r="L2113" s="73"/>
      <c r="M2113" s="73"/>
      <c r="N2113" s="73"/>
      <c r="U2113">
        <v>2021</v>
      </c>
      <c r="V2113" s="15">
        <v>44157</v>
      </c>
      <c r="W2113" t="s">
        <v>189</v>
      </c>
      <c r="X2113" t="s">
        <v>230</v>
      </c>
      <c r="Y2113" t="s">
        <v>225</v>
      </c>
      <c r="Z2113">
        <v>0</v>
      </c>
      <c r="AA2113">
        <v>0</v>
      </c>
      <c r="AB2113">
        <v>0</v>
      </c>
      <c r="AC2113">
        <v>24</v>
      </c>
      <c r="AD2113">
        <v>0</v>
      </c>
      <c r="AE2113">
        <v>0</v>
      </c>
    </row>
    <row r="2114" spans="2:31" x14ac:dyDescent="0.35">
      <c r="B2114" s="83"/>
      <c r="C2114" s="84"/>
      <c r="D2114" s="85"/>
      <c r="E2114" s="73"/>
      <c r="F2114" s="73"/>
      <c r="G2114" s="85"/>
      <c r="H2114" s="73"/>
      <c r="I2114" s="73"/>
      <c r="J2114" s="73"/>
      <c r="K2114" s="73"/>
      <c r="L2114" s="73"/>
      <c r="M2114" s="73"/>
      <c r="N2114" s="73"/>
      <c r="U2114">
        <v>2021</v>
      </c>
      <c r="V2114" s="15">
        <v>44158</v>
      </c>
      <c r="W2114" t="s">
        <v>189</v>
      </c>
      <c r="X2114" t="s">
        <v>230</v>
      </c>
      <c r="Y2114" t="s">
        <v>225</v>
      </c>
      <c r="Z2114">
        <v>0</v>
      </c>
      <c r="AA2114">
        <v>0</v>
      </c>
      <c r="AB2114">
        <v>0</v>
      </c>
      <c r="AC2114">
        <v>24</v>
      </c>
      <c r="AD2114">
        <v>0</v>
      </c>
      <c r="AE2114">
        <v>0</v>
      </c>
    </row>
    <row r="2115" spans="2:31" x14ac:dyDescent="0.35">
      <c r="B2115" s="83"/>
      <c r="C2115" s="84"/>
      <c r="D2115" s="73"/>
      <c r="E2115" s="73"/>
      <c r="F2115" s="73"/>
      <c r="G2115" s="85"/>
      <c r="H2115" s="73"/>
      <c r="I2115" s="73"/>
      <c r="J2115" s="73"/>
      <c r="K2115" s="73"/>
      <c r="L2115" s="73"/>
      <c r="M2115" s="73"/>
      <c r="N2115" s="73"/>
      <c r="U2115">
        <v>2021</v>
      </c>
      <c r="V2115" s="15">
        <v>44159</v>
      </c>
      <c r="W2115" t="s">
        <v>189</v>
      </c>
      <c r="X2115" t="s">
        <v>230</v>
      </c>
      <c r="Y2115" t="s">
        <v>225</v>
      </c>
      <c r="Z2115">
        <v>0</v>
      </c>
      <c r="AA2115">
        <v>0</v>
      </c>
      <c r="AB2115">
        <v>0</v>
      </c>
      <c r="AC2115">
        <v>24</v>
      </c>
      <c r="AD2115">
        <v>0</v>
      </c>
      <c r="AE2115">
        <v>0</v>
      </c>
    </row>
    <row r="2116" spans="2:31" x14ac:dyDescent="0.35">
      <c r="B2116" s="83"/>
      <c r="C2116" s="84"/>
      <c r="D2116" s="85"/>
      <c r="E2116" s="73"/>
      <c r="F2116" s="73"/>
      <c r="G2116" s="85"/>
      <c r="H2116" s="73"/>
      <c r="I2116" s="73"/>
      <c r="J2116" s="73"/>
      <c r="K2116" s="73"/>
      <c r="L2116" s="73"/>
      <c r="M2116" s="73"/>
      <c r="N2116" s="73"/>
      <c r="U2116">
        <v>2021</v>
      </c>
      <c r="V2116" s="15">
        <v>44160</v>
      </c>
      <c r="W2116" t="s">
        <v>189</v>
      </c>
      <c r="X2116" t="s">
        <v>230</v>
      </c>
      <c r="Y2116" t="s">
        <v>225</v>
      </c>
      <c r="Z2116">
        <v>0</v>
      </c>
      <c r="AA2116">
        <v>0</v>
      </c>
      <c r="AB2116">
        <v>0</v>
      </c>
      <c r="AC2116">
        <v>24</v>
      </c>
      <c r="AD2116">
        <v>0</v>
      </c>
      <c r="AE2116">
        <v>0</v>
      </c>
    </row>
    <row r="2117" spans="2:31" x14ac:dyDescent="0.35">
      <c r="B2117" s="83"/>
      <c r="C2117" s="84"/>
      <c r="D2117" s="73"/>
      <c r="E2117" s="73"/>
      <c r="F2117" s="73"/>
      <c r="G2117" s="85"/>
      <c r="H2117" s="73"/>
      <c r="I2117" s="73"/>
      <c r="J2117" s="73"/>
      <c r="K2117" s="73"/>
      <c r="L2117" s="73"/>
      <c r="M2117" s="73"/>
      <c r="N2117" s="73"/>
      <c r="U2117">
        <v>2021</v>
      </c>
      <c r="V2117" s="15">
        <v>44161</v>
      </c>
      <c r="W2117" t="s">
        <v>189</v>
      </c>
      <c r="X2117" t="s">
        <v>230</v>
      </c>
      <c r="Y2117" t="s">
        <v>225</v>
      </c>
      <c r="Z2117">
        <v>0</v>
      </c>
      <c r="AA2117">
        <v>0</v>
      </c>
      <c r="AB2117">
        <v>0</v>
      </c>
      <c r="AC2117">
        <v>24</v>
      </c>
      <c r="AD2117">
        <v>0</v>
      </c>
      <c r="AE2117">
        <v>0</v>
      </c>
    </row>
    <row r="2118" spans="2:31" x14ac:dyDescent="0.35">
      <c r="B2118" s="83"/>
      <c r="C2118" s="84"/>
      <c r="D2118" s="85"/>
      <c r="E2118" s="73"/>
      <c r="F2118" s="73"/>
      <c r="G2118" s="85"/>
      <c r="H2118" s="73"/>
      <c r="I2118" s="73"/>
      <c r="J2118" s="73"/>
      <c r="K2118" s="73"/>
      <c r="L2118" s="73"/>
      <c r="M2118" s="73"/>
      <c r="N2118" s="73"/>
      <c r="U2118">
        <v>2021</v>
      </c>
      <c r="V2118" s="15">
        <v>44162</v>
      </c>
      <c r="W2118" t="s">
        <v>189</v>
      </c>
      <c r="X2118" t="s">
        <v>230</v>
      </c>
      <c r="Y2118" t="s">
        <v>225</v>
      </c>
      <c r="Z2118">
        <v>0</v>
      </c>
      <c r="AA2118">
        <v>0</v>
      </c>
      <c r="AB2118">
        <v>0</v>
      </c>
      <c r="AC2118">
        <v>24</v>
      </c>
      <c r="AD2118">
        <v>0</v>
      </c>
      <c r="AE2118">
        <v>0</v>
      </c>
    </row>
    <row r="2119" spans="2:31" x14ac:dyDescent="0.35">
      <c r="B2119" s="83"/>
      <c r="C2119" s="84"/>
      <c r="D2119" s="73"/>
      <c r="E2119" s="73"/>
      <c r="F2119" s="73"/>
      <c r="G2119" s="85"/>
      <c r="H2119" s="73"/>
      <c r="I2119" s="73"/>
      <c r="J2119" s="73"/>
      <c r="K2119" s="73"/>
      <c r="L2119" s="73"/>
      <c r="M2119" s="73"/>
      <c r="N2119" s="73"/>
      <c r="U2119">
        <v>2021</v>
      </c>
      <c r="V2119" s="15">
        <v>44163</v>
      </c>
      <c r="W2119" t="s">
        <v>189</v>
      </c>
      <c r="X2119" t="s">
        <v>230</v>
      </c>
      <c r="Y2119" t="s">
        <v>225</v>
      </c>
      <c r="Z2119">
        <v>0</v>
      </c>
      <c r="AA2119">
        <v>0</v>
      </c>
      <c r="AB2119">
        <v>0</v>
      </c>
      <c r="AC2119">
        <v>24</v>
      </c>
      <c r="AD2119">
        <v>0</v>
      </c>
      <c r="AE2119">
        <v>0</v>
      </c>
    </row>
    <row r="2120" spans="2:31" x14ac:dyDescent="0.35">
      <c r="B2120" s="83"/>
      <c r="C2120" s="84"/>
      <c r="D2120" s="85"/>
      <c r="E2120" s="73"/>
      <c r="F2120" s="73"/>
      <c r="G2120" s="85"/>
      <c r="H2120" s="73"/>
      <c r="I2120" s="73"/>
      <c r="J2120" s="73"/>
      <c r="K2120" s="73"/>
      <c r="L2120" s="73"/>
      <c r="M2120" s="73"/>
      <c r="N2120" s="73"/>
      <c r="U2120">
        <v>2021</v>
      </c>
      <c r="V2120" s="15">
        <v>44164</v>
      </c>
      <c r="W2120" t="s">
        <v>189</v>
      </c>
      <c r="X2120" t="s">
        <v>230</v>
      </c>
      <c r="Y2120" t="s">
        <v>225</v>
      </c>
      <c r="Z2120">
        <v>0</v>
      </c>
      <c r="AA2120">
        <v>0</v>
      </c>
      <c r="AB2120">
        <v>0</v>
      </c>
      <c r="AC2120">
        <v>24</v>
      </c>
      <c r="AD2120">
        <v>0</v>
      </c>
      <c r="AE2120">
        <v>0</v>
      </c>
    </row>
    <row r="2121" spans="2:31" x14ac:dyDescent="0.35">
      <c r="B2121" s="83"/>
      <c r="C2121" s="84"/>
      <c r="D2121" s="73"/>
      <c r="E2121" s="73"/>
      <c r="F2121" s="73"/>
      <c r="G2121" s="85"/>
      <c r="H2121" s="73"/>
      <c r="I2121" s="73"/>
      <c r="J2121" s="73"/>
      <c r="K2121" s="73"/>
      <c r="L2121" s="73"/>
      <c r="M2121" s="73"/>
      <c r="N2121" s="73"/>
      <c r="U2121">
        <v>2021</v>
      </c>
      <c r="V2121" s="15">
        <v>44165</v>
      </c>
      <c r="W2121" t="s">
        <v>189</v>
      </c>
      <c r="X2121" t="s">
        <v>230</v>
      </c>
      <c r="Y2121" t="s">
        <v>225</v>
      </c>
      <c r="Z2121">
        <v>0</v>
      </c>
      <c r="AA2121">
        <v>0</v>
      </c>
      <c r="AB2121">
        <v>0</v>
      </c>
      <c r="AC2121">
        <v>24</v>
      </c>
      <c r="AD2121">
        <v>0</v>
      </c>
      <c r="AE2121">
        <v>0</v>
      </c>
    </row>
    <row r="2122" spans="2:31" x14ac:dyDescent="0.35">
      <c r="B2122" s="83"/>
      <c r="C2122" s="84"/>
      <c r="D2122" s="85"/>
      <c r="E2122" s="73"/>
      <c r="F2122" s="73"/>
      <c r="G2122" s="85"/>
      <c r="H2122" s="73"/>
      <c r="I2122" s="73"/>
      <c r="J2122" s="73"/>
      <c r="K2122" s="73"/>
      <c r="L2122" s="73"/>
      <c r="M2122" s="73"/>
      <c r="N2122" s="73"/>
      <c r="U2122">
        <v>2021</v>
      </c>
      <c r="V2122" s="15">
        <v>44166</v>
      </c>
      <c r="W2122" t="s">
        <v>190</v>
      </c>
      <c r="X2122" t="s">
        <v>230</v>
      </c>
      <c r="Y2122" t="s">
        <v>225</v>
      </c>
      <c r="Z2122">
        <v>0</v>
      </c>
      <c r="AA2122">
        <v>0</v>
      </c>
      <c r="AB2122">
        <v>0</v>
      </c>
      <c r="AC2122">
        <v>24</v>
      </c>
      <c r="AD2122">
        <v>0</v>
      </c>
      <c r="AE2122">
        <v>0</v>
      </c>
    </row>
    <row r="2123" spans="2:31" x14ac:dyDescent="0.35">
      <c r="B2123" s="83"/>
      <c r="C2123" s="84"/>
      <c r="D2123" s="73"/>
      <c r="E2123" s="73"/>
      <c r="F2123" s="73"/>
      <c r="G2123" s="85"/>
      <c r="H2123" s="73"/>
      <c r="I2123" s="73"/>
      <c r="J2123" s="73"/>
      <c r="K2123" s="73"/>
      <c r="L2123" s="73"/>
      <c r="M2123" s="73"/>
      <c r="N2123" s="73"/>
      <c r="U2123">
        <v>2021</v>
      </c>
      <c r="V2123" s="15">
        <v>44167</v>
      </c>
      <c r="W2123" t="s">
        <v>190</v>
      </c>
      <c r="X2123" t="s">
        <v>230</v>
      </c>
      <c r="Y2123" t="s">
        <v>225</v>
      </c>
      <c r="Z2123">
        <v>0</v>
      </c>
      <c r="AA2123">
        <v>0</v>
      </c>
      <c r="AB2123">
        <v>0</v>
      </c>
      <c r="AC2123">
        <v>24</v>
      </c>
      <c r="AD2123">
        <v>0</v>
      </c>
      <c r="AE2123">
        <v>0</v>
      </c>
    </row>
    <row r="2124" spans="2:31" x14ac:dyDescent="0.35">
      <c r="B2124" s="83"/>
      <c r="C2124" s="84"/>
      <c r="D2124" s="85"/>
      <c r="E2124" s="73"/>
      <c r="F2124" s="73"/>
      <c r="G2124" s="85"/>
      <c r="H2124" s="73"/>
      <c r="I2124" s="73"/>
      <c r="J2124" s="73"/>
      <c r="K2124" s="73"/>
      <c r="L2124" s="73"/>
      <c r="M2124" s="73"/>
      <c r="N2124" s="73"/>
      <c r="U2124">
        <v>2021</v>
      </c>
      <c r="V2124" s="15">
        <v>44168</v>
      </c>
      <c r="W2124" t="s">
        <v>190</v>
      </c>
      <c r="X2124" t="s">
        <v>230</v>
      </c>
      <c r="Y2124" t="s">
        <v>225</v>
      </c>
      <c r="Z2124">
        <v>0</v>
      </c>
      <c r="AA2124">
        <v>0</v>
      </c>
      <c r="AB2124">
        <v>0</v>
      </c>
      <c r="AC2124">
        <v>24</v>
      </c>
      <c r="AD2124">
        <v>0</v>
      </c>
      <c r="AE2124">
        <v>0</v>
      </c>
    </row>
    <row r="2125" spans="2:31" x14ac:dyDescent="0.35">
      <c r="B2125" s="83"/>
      <c r="C2125" s="84"/>
      <c r="D2125" s="73"/>
      <c r="E2125" s="73"/>
      <c r="F2125" s="73"/>
      <c r="G2125" s="85"/>
      <c r="H2125" s="73"/>
      <c r="I2125" s="73"/>
      <c r="J2125" s="73"/>
      <c r="K2125" s="73"/>
      <c r="L2125" s="73"/>
      <c r="M2125" s="73"/>
      <c r="N2125" s="73"/>
      <c r="U2125">
        <v>2021</v>
      </c>
      <c r="V2125" s="15">
        <v>44169</v>
      </c>
      <c r="W2125" t="s">
        <v>190</v>
      </c>
      <c r="X2125" t="s">
        <v>230</v>
      </c>
      <c r="Y2125" t="s">
        <v>225</v>
      </c>
      <c r="Z2125">
        <v>0</v>
      </c>
      <c r="AA2125">
        <v>0</v>
      </c>
      <c r="AB2125">
        <v>0</v>
      </c>
      <c r="AC2125">
        <v>24</v>
      </c>
      <c r="AD2125">
        <v>0</v>
      </c>
      <c r="AE2125">
        <v>0</v>
      </c>
    </row>
    <row r="2126" spans="2:31" x14ac:dyDescent="0.35">
      <c r="B2126" s="83"/>
      <c r="C2126" s="84"/>
      <c r="D2126" s="85"/>
      <c r="E2126" s="73"/>
      <c r="F2126" s="73"/>
      <c r="G2126" s="85"/>
      <c r="H2126" s="73"/>
      <c r="I2126" s="73"/>
      <c r="J2126" s="73"/>
      <c r="K2126" s="73"/>
      <c r="L2126" s="73"/>
      <c r="M2126" s="73"/>
      <c r="N2126" s="73"/>
      <c r="U2126">
        <v>2021</v>
      </c>
      <c r="V2126" s="15">
        <v>44170</v>
      </c>
      <c r="W2126" t="s">
        <v>190</v>
      </c>
      <c r="X2126" t="s">
        <v>230</v>
      </c>
      <c r="Y2126" t="s">
        <v>225</v>
      </c>
      <c r="Z2126">
        <v>0</v>
      </c>
      <c r="AA2126">
        <v>0</v>
      </c>
      <c r="AB2126">
        <v>0</v>
      </c>
      <c r="AC2126">
        <v>24</v>
      </c>
      <c r="AD2126">
        <v>0</v>
      </c>
      <c r="AE2126">
        <v>0</v>
      </c>
    </row>
    <row r="2127" spans="2:31" x14ac:dyDescent="0.35">
      <c r="B2127" s="83"/>
      <c r="C2127" s="84"/>
      <c r="D2127" s="73"/>
      <c r="E2127" s="73"/>
      <c r="F2127" s="73"/>
      <c r="G2127" s="85"/>
      <c r="H2127" s="73"/>
      <c r="I2127" s="73"/>
      <c r="J2127" s="73"/>
      <c r="K2127" s="73"/>
      <c r="L2127" s="73"/>
      <c r="M2127" s="73"/>
      <c r="N2127" s="73"/>
      <c r="U2127">
        <v>2021</v>
      </c>
      <c r="V2127" s="15">
        <v>44171</v>
      </c>
      <c r="W2127" t="s">
        <v>190</v>
      </c>
      <c r="X2127" t="s">
        <v>230</v>
      </c>
      <c r="Y2127" t="s">
        <v>225</v>
      </c>
      <c r="Z2127">
        <v>0</v>
      </c>
      <c r="AA2127">
        <v>0</v>
      </c>
      <c r="AB2127">
        <v>0</v>
      </c>
      <c r="AC2127">
        <v>24</v>
      </c>
      <c r="AD2127">
        <v>0</v>
      </c>
      <c r="AE2127">
        <v>0</v>
      </c>
    </row>
    <row r="2128" spans="2:31" x14ac:dyDescent="0.35">
      <c r="B2128" s="83"/>
      <c r="C2128" s="84"/>
      <c r="D2128" s="85"/>
      <c r="E2128" s="73"/>
      <c r="F2128" s="73"/>
      <c r="G2128" s="85"/>
      <c r="H2128" s="73"/>
      <c r="I2128" s="73"/>
      <c r="J2128" s="73"/>
      <c r="K2128" s="73"/>
      <c r="L2128" s="73"/>
      <c r="M2128" s="73"/>
      <c r="N2128" s="73"/>
      <c r="U2128">
        <v>2021</v>
      </c>
      <c r="V2128" s="15">
        <v>44172</v>
      </c>
      <c r="W2128" t="s">
        <v>190</v>
      </c>
      <c r="X2128" t="s">
        <v>230</v>
      </c>
      <c r="Y2128" t="s">
        <v>225</v>
      </c>
      <c r="Z2128">
        <v>0</v>
      </c>
      <c r="AA2128">
        <v>0</v>
      </c>
      <c r="AB2128">
        <v>0</v>
      </c>
      <c r="AC2128">
        <v>24</v>
      </c>
      <c r="AD2128">
        <v>0</v>
      </c>
      <c r="AE2128">
        <v>0</v>
      </c>
    </row>
    <row r="2129" spans="2:31" x14ac:dyDescent="0.35">
      <c r="B2129" s="83"/>
      <c r="C2129" s="84"/>
      <c r="D2129" s="73"/>
      <c r="E2129" s="73"/>
      <c r="F2129" s="73"/>
      <c r="G2129" s="85"/>
      <c r="H2129" s="73"/>
      <c r="I2129" s="73"/>
      <c r="J2129" s="73"/>
      <c r="K2129" s="73"/>
      <c r="L2129" s="73"/>
      <c r="M2129" s="73"/>
      <c r="N2129" s="73"/>
      <c r="U2129">
        <v>2021</v>
      </c>
      <c r="V2129" s="15">
        <v>44173</v>
      </c>
      <c r="W2129" t="s">
        <v>190</v>
      </c>
      <c r="X2129" t="s">
        <v>230</v>
      </c>
      <c r="Y2129" t="s">
        <v>225</v>
      </c>
      <c r="Z2129">
        <v>0</v>
      </c>
      <c r="AA2129">
        <v>0</v>
      </c>
      <c r="AB2129">
        <v>0</v>
      </c>
      <c r="AC2129">
        <v>24</v>
      </c>
      <c r="AD2129">
        <v>0</v>
      </c>
      <c r="AE2129">
        <v>0</v>
      </c>
    </row>
    <row r="2130" spans="2:31" x14ac:dyDescent="0.35">
      <c r="B2130" s="83"/>
      <c r="C2130" s="84"/>
      <c r="D2130" s="85"/>
      <c r="E2130" s="73"/>
      <c r="F2130" s="73"/>
      <c r="G2130" s="85"/>
      <c r="H2130" s="73"/>
      <c r="I2130" s="73"/>
      <c r="J2130" s="73"/>
      <c r="K2130" s="73"/>
      <c r="L2130" s="73"/>
      <c r="M2130" s="73"/>
      <c r="N2130" s="73"/>
      <c r="U2130">
        <v>2021</v>
      </c>
      <c r="V2130" s="15">
        <v>44174</v>
      </c>
      <c r="W2130" t="s">
        <v>190</v>
      </c>
      <c r="X2130" t="s">
        <v>230</v>
      </c>
      <c r="Y2130" t="s">
        <v>225</v>
      </c>
      <c r="Z2130">
        <v>0</v>
      </c>
      <c r="AA2130">
        <v>0</v>
      </c>
      <c r="AB2130">
        <v>0</v>
      </c>
      <c r="AC2130">
        <v>24</v>
      </c>
      <c r="AD2130">
        <v>0</v>
      </c>
      <c r="AE2130">
        <v>0</v>
      </c>
    </row>
    <row r="2131" spans="2:31" x14ac:dyDescent="0.35">
      <c r="B2131" s="83"/>
      <c r="C2131" s="84"/>
      <c r="D2131" s="73"/>
      <c r="E2131" s="73"/>
      <c r="F2131" s="73"/>
      <c r="G2131" s="85"/>
      <c r="H2131" s="73"/>
      <c r="I2131" s="73"/>
      <c r="J2131" s="73"/>
      <c r="K2131" s="73"/>
      <c r="L2131" s="73"/>
      <c r="M2131" s="73"/>
      <c r="N2131" s="73"/>
      <c r="U2131">
        <v>2021</v>
      </c>
      <c r="V2131" s="15">
        <v>44175</v>
      </c>
      <c r="W2131" t="s">
        <v>190</v>
      </c>
      <c r="X2131" t="s">
        <v>230</v>
      </c>
      <c r="Y2131" t="s">
        <v>225</v>
      </c>
      <c r="Z2131">
        <v>0</v>
      </c>
      <c r="AA2131">
        <v>0</v>
      </c>
      <c r="AB2131">
        <v>0</v>
      </c>
      <c r="AC2131">
        <v>24</v>
      </c>
      <c r="AD2131">
        <v>0</v>
      </c>
      <c r="AE2131">
        <v>0</v>
      </c>
    </row>
    <row r="2132" spans="2:31" x14ac:dyDescent="0.35">
      <c r="B2132" s="83"/>
      <c r="C2132" s="84"/>
      <c r="D2132" s="85"/>
      <c r="E2132" s="73"/>
      <c r="F2132" s="73"/>
      <c r="G2132" s="85"/>
      <c r="H2132" s="73"/>
      <c r="I2132" s="73"/>
      <c r="J2132" s="73"/>
      <c r="K2132" s="73"/>
      <c r="L2132" s="73"/>
      <c r="M2132" s="73"/>
      <c r="N2132" s="73"/>
      <c r="U2132">
        <v>2021</v>
      </c>
      <c r="V2132" s="15">
        <v>44176</v>
      </c>
      <c r="W2132" t="s">
        <v>190</v>
      </c>
      <c r="X2132" t="s">
        <v>230</v>
      </c>
      <c r="Y2132" t="s">
        <v>225</v>
      </c>
      <c r="Z2132">
        <v>0</v>
      </c>
      <c r="AA2132">
        <v>0</v>
      </c>
      <c r="AB2132">
        <v>0</v>
      </c>
      <c r="AC2132">
        <v>24</v>
      </c>
      <c r="AD2132">
        <v>0</v>
      </c>
      <c r="AE2132">
        <v>0</v>
      </c>
    </row>
    <row r="2133" spans="2:31" x14ac:dyDescent="0.35">
      <c r="B2133" s="83"/>
      <c r="C2133" s="84"/>
      <c r="D2133" s="73"/>
      <c r="E2133" s="73"/>
      <c r="F2133" s="73"/>
      <c r="G2133" s="85"/>
      <c r="H2133" s="73"/>
      <c r="I2133" s="73"/>
      <c r="J2133" s="73"/>
      <c r="K2133" s="73"/>
      <c r="L2133" s="73"/>
      <c r="M2133" s="73"/>
      <c r="N2133" s="73"/>
      <c r="U2133">
        <v>2021</v>
      </c>
      <c r="V2133" s="15">
        <v>44177</v>
      </c>
      <c r="W2133" t="s">
        <v>190</v>
      </c>
      <c r="X2133" t="s">
        <v>230</v>
      </c>
      <c r="Y2133" t="s">
        <v>225</v>
      </c>
      <c r="Z2133">
        <v>0</v>
      </c>
      <c r="AA2133">
        <v>0</v>
      </c>
      <c r="AB2133">
        <v>0</v>
      </c>
      <c r="AC2133">
        <v>24</v>
      </c>
      <c r="AD2133">
        <v>0</v>
      </c>
      <c r="AE2133">
        <v>0</v>
      </c>
    </row>
    <row r="2134" spans="2:31" x14ac:dyDescent="0.35">
      <c r="B2134" s="83"/>
      <c r="C2134" s="84"/>
      <c r="D2134" s="85"/>
      <c r="E2134" s="73"/>
      <c r="F2134" s="73"/>
      <c r="G2134" s="85"/>
      <c r="H2134" s="73"/>
      <c r="I2134" s="73"/>
      <c r="J2134" s="73"/>
      <c r="K2134" s="73"/>
      <c r="L2134" s="73"/>
      <c r="M2134" s="73"/>
      <c r="N2134" s="73"/>
      <c r="U2134">
        <v>2021</v>
      </c>
      <c r="V2134" s="15">
        <v>44178</v>
      </c>
      <c r="W2134" t="s">
        <v>190</v>
      </c>
      <c r="X2134" t="s">
        <v>230</v>
      </c>
      <c r="Y2134" t="s">
        <v>225</v>
      </c>
      <c r="Z2134">
        <v>0</v>
      </c>
      <c r="AA2134">
        <v>0</v>
      </c>
      <c r="AB2134">
        <v>0</v>
      </c>
      <c r="AC2134">
        <v>24</v>
      </c>
      <c r="AD2134">
        <v>0</v>
      </c>
      <c r="AE2134">
        <v>0</v>
      </c>
    </row>
    <row r="2135" spans="2:31" x14ac:dyDescent="0.35">
      <c r="B2135" s="83"/>
      <c r="C2135" s="84"/>
      <c r="D2135" s="73"/>
      <c r="E2135" s="73"/>
      <c r="F2135" s="73"/>
      <c r="G2135" s="85"/>
      <c r="H2135" s="73"/>
      <c r="I2135" s="73"/>
      <c r="J2135" s="73"/>
      <c r="K2135" s="73"/>
      <c r="L2135" s="73"/>
      <c r="M2135" s="73"/>
      <c r="N2135" s="73"/>
      <c r="U2135">
        <v>2021</v>
      </c>
      <c r="V2135" s="15">
        <v>44179</v>
      </c>
      <c r="W2135" t="s">
        <v>190</v>
      </c>
      <c r="X2135" t="s">
        <v>230</v>
      </c>
      <c r="Y2135" t="s">
        <v>225</v>
      </c>
      <c r="Z2135">
        <v>0</v>
      </c>
      <c r="AA2135">
        <v>0</v>
      </c>
      <c r="AB2135">
        <v>0</v>
      </c>
      <c r="AC2135">
        <v>24</v>
      </c>
      <c r="AD2135">
        <v>0</v>
      </c>
      <c r="AE2135">
        <v>0</v>
      </c>
    </row>
    <row r="2136" spans="2:31" x14ac:dyDescent="0.35">
      <c r="B2136" s="83"/>
      <c r="C2136" s="84"/>
      <c r="D2136" s="85"/>
      <c r="E2136" s="73"/>
      <c r="F2136" s="73"/>
      <c r="G2136" s="85"/>
      <c r="H2136" s="73"/>
      <c r="I2136" s="73"/>
      <c r="J2136" s="73"/>
      <c r="K2136" s="73"/>
      <c r="L2136" s="73"/>
      <c r="M2136" s="73"/>
      <c r="N2136" s="73"/>
      <c r="U2136">
        <v>2021</v>
      </c>
      <c r="V2136" s="15">
        <v>44180</v>
      </c>
      <c r="W2136" t="s">
        <v>190</v>
      </c>
      <c r="X2136" t="s">
        <v>230</v>
      </c>
      <c r="Y2136" t="s">
        <v>225</v>
      </c>
      <c r="Z2136">
        <v>0</v>
      </c>
      <c r="AA2136">
        <v>0</v>
      </c>
      <c r="AB2136">
        <v>0</v>
      </c>
      <c r="AC2136">
        <v>24</v>
      </c>
      <c r="AD2136">
        <v>0</v>
      </c>
      <c r="AE2136">
        <v>0</v>
      </c>
    </row>
    <row r="2137" spans="2:31" x14ac:dyDescent="0.35">
      <c r="B2137" s="83"/>
      <c r="C2137" s="84"/>
      <c r="D2137" s="73"/>
      <c r="E2137" s="73"/>
      <c r="F2137" s="73"/>
      <c r="G2137" s="85"/>
      <c r="H2137" s="73"/>
      <c r="I2137" s="73"/>
      <c r="J2137" s="73"/>
      <c r="K2137" s="73"/>
      <c r="L2137" s="73"/>
      <c r="M2137" s="73"/>
      <c r="N2137" s="73"/>
      <c r="U2137">
        <v>2021</v>
      </c>
      <c r="V2137" s="15">
        <v>44181</v>
      </c>
      <c r="W2137" t="s">
        <v>190</v>
      </c>
      <c r="X2137" t="s">
        <v>230</v>
      </c>
      <c r="Y2137" t="s">
        <v>225</v>
      </c>
      <c r="Z2137">
        <v>0</v>
      </c>
      <c r="AA2137">
        <v>0</v>
      </c>
      <c r="AB2137">
        <v>0</v>
      </c>
      <c r="AC2137">
        <v>24</v>
      </c>
      <c r="AD2137">
        <v>0</v>
      </c>
      <c r="AE2137">
        <v>0</v>
      </c>
    </row>
    <row r="2138" spans="2:31" x14ac:dyDescent="0.35">
      <c r="B2138" s="83"/>
      <c r="C2138" s="84"/>
      <c r="D2138" s="85"/>
      <c r="E2138" s="73"/>
      <c r="F2138" s="73"/>
      <c r="G2138" s="85"/>
      <c r="H2138" s="73"/>
      <c r="I2138" s="73"/>
      <c r="J2138" s="73"/>
      <c r="K2138" s="73"/>
      <c r="L2138" s="73"/>
      <c r="M2138" s="73"/>
      <c r="N2138" s="73"/>
      <c r="U2138">
        <v>2021</v>
      </c>
      <c r="V2138" s="15">
        <v>44182</v>
      </c>
      <c r="W2138" t="s">
        <v>190</v>
      </c>
      <c r="X2138" t="s">
        <v>230</v>
      </c>
      <c r="Y2138" t="s">
        <v>225</v>
      </c>
      <c r="Z2138">
        <v>0</v>
      </c>
      <c r="AA2138">
        <v>0</v>
      </c>
      <c r="AB2138">
        <v>0</v>
      </c>
      <c r="AC2138">
        <v>24</v>
      </c>
      <c r="AD2138">
        <v>0</v>
      </c>
      <c r="AE2138">
        <v>0</v>
      </c>
    </row>
    <row r="2139" spans="2:31" x14ac:dyDescent="0.35">
      <c r="B2139" s="83"/>
      <c r="C2139" s="84"/>
      <c r="D2139" s="73"/>
      <c r="E2139" s="73"/>
      <c r="F2139" s="73"/>
      <c r="G2139" s="85"/>
      <c r="H2139" s="73"/>
      <c r="I2139" s="73"/>
      <c r="J2139" s="73"/>
      <c r="K2139" s="73"/>
      <c r="L2139" s="73"/>
      <c r="M2139" s="73"/>
      <c r="N2139" s="73"/>
      <c r="U2139">
        <v>2021</v>
      </c>
      <c r="V2139" s="15">
        <v>44183</v>
      </c>
      <c r="W2139" t="s">
        <v>190</v>
      </c>
      <c r="X2139" t="s">
        <v>230</v>
      </c>
      <c r="Y2139" t="s">
        <v>225</v>
      </c>
      <c r="Z2139">
        <v>0</v>
      </c>
      <c r="AA2139">
        <v>0</v>
      </c>
      <c r="AB2139">
        <v>0</v>
      </c>
      <c r="AC2139">
        <v>24</v>
      </c>
      <c r="AD2139">
        <v>0</v>
      </c>
      <c r="AE2139">
        <v>0</v>
      </c>
    </row>
    <row r="2140" spans="2:31" x14ac:dyDescent="0.35">
      <c r="B2140" s="83"/>
      <c r="C2140" s="84"/>
      <c r="D2140" s="85"/>
      <c r="E2140" s="73"/>
      <c r="F2140" s="73"/>
      <c r="G2140" s="85"/>
      <c r="H2140" s="73"/>
      <c r="I2140" s="73"/>
      <c r="J2140" s="73"/>
      <c r="K2140" s="73"/>
      <c r="L2140" s="73"/>
      <c r="M2140" s="73"/>
      <c r="N2140" s="73"/>
      <c r="U2140">
        <v>2021</v>
      </c>
      <c r="V2140" s="15">
        <v>44184</v>
      </c>
      <c r="W2140" t="s">
        <v>190</v>
      </c>
      <c r="X2140" t="s">
        <v>230</v>
      </c>
      <c r="Y2140" t="s">
        <v>225</v>
      </c>
      <c r="Z2140">
        <v>0</v>
      </c>
      <c r="AA2140">
        <v>0</v>
      </c>
      <c r="AB2140">
        <v>0</v>
      </c>
      <c r="AC2140">
        <v>24</v>
      </c>
      <c r="AD2140">
        <v>0</v>
      </c>
      <c r="AE2140">
        <v>0</v>
      </c>
    </row>
    <row r="2141" spans="2:31" x14ac:dyDescent="0.35">
      <c r="B2141" s="83"/>
      <c r="C2141" s="84"/>
      <c r="D2141" s="73"/>
      <c r="E2141" s="73"/>
      <c r="F2141" s="73"/>
      <c r="G2141" s="85"/>
      <c r="H2141" s="73"/>
      <c r="I2141" s="73"/>
      <c r="J2141" s="73"/>
      <c r="K2141" s="73"/>
      <c r="L2141" s="73"/>
      <c r="M2141" s="73"/>
      <c r="N2141" s="73"/>
      <c r="U2141">
        <v>2021</v>
      </c>
      <c r="V2141" s="15">
        <v>44185</v>
      </c>
      <c r="W2141" t="s">
        <v>190</v>
      </c>
      <c r="X2141" t="s">
        <v>230</v>
      </c>
      <c r="Y2141" t="s">
        <v>225</v>
      </c>
      <c r="Z2141">
        <v>0</v>
      </c>
      <c r="AA2141">
        <v>0</v>
      </c>
      <c r="AB2141">
        <v>0</v>
      </c>
      <c r="AC2141">
        <v>24</v>
      </c>
      <c r="AD2141">
        <v>0</v>
      </c>
      <c r="AE2141">
        <v>0</v>
      </c>
    </row>
    <row r="2142" spans="2:31" x14ac:dyDescent="0.35">
      <c r="B2142" s="83"/>
      <c r="C2142" s="84"/>
      <c r="D2142" s="85"/>
      <c r="E2142" s="73"/>
      <c r="F2142" s="73"/>
      <c r="G2142" s="85"/>
      <c r="H2142" s="73"/>
      <c r="I2142" s="73"/>
      <c r="J2142" s="73"/>
      <c r="K2142" s="73"/>
      <c r="L2142" s="73"/>
      <c r="M2142" s="73"/>
      <c r="N2142" s="73"/>
      <c r="U2142">
        <v>2021</v>
      </c>
      <c r="V2142" s="15">
        <v>44186</v>
      </c>
      <c r="W2142" t="s">
        <v>190</v>
      </c>
      <c r="X2142" t="s">
        <v>230</v>
      </c>
      <c r="Y2142" t="s">
        <v>225</v>
      </c>
      <c r="Z2142">
        <v>0</v>
      </c>
      <c r="AA2142">
        <v>0</v>
      </c>
      <c r="AB2142">
        <v>0</v>
      </c>
      <c r="AC2142">
        <v>24</v>
      </c>
      <c r="AD2142">
        <v>0</v>
      </c>
      <c r="AE2142">
        <v>0</v>
      </c>
    </row>
    <row r="2143" spans="2:31" x14ac:dyDescent="0.35">
      <c r="B2143" s="83"/>
      <c r="C2143" s="84"/>
      <c r="D2143" s="73"/>
      <c r="E2143" s="73"/>
      <c r="F2143" s="73"/>
      <c r="G2143" s="85"/>
      <c r="H2143" s="73"/>
      <c r="I2143" s="73"/>
      <c r="J2143" s="73"/>
      <c r="K2143" s="73"/>
      <c r="L2143" s="73"/>
      <c r="M2143" s="73"/>
      <c r="N2143" s="73"/>
      <c r="U2143">
        <v>2021</v>
      </c>
      <c r="V2143" s="15">
        <v>44187</v>
      </c>
      <c r="W2143" t="s">
        <v>190</v>
      </c>
      <c r="X2143" t="s">
        <v>230</v>
      </c>
      <c r="Y2143" t="s">
        <v>225</v>
      </c>
      <c r="Z2143">
        <v>0</v>
      </c>
      <c r="AA2143">
        <v>0</v>
      </c>
      <c r="AB2143">
        <v>0</v>
      </c>
      <c r="AC2143">
        <v>24</v>
      </c>
      <c r="AD2143">
        <v>0</v>
      </c>
      <c r="AE2143">
        <v>0</v>
      </c>
    </row>
    <row r="2144" spans="2:31" x14ac:dyDescent="0.35">
      <c r="B2144" s="83"/>
      <c r="C2144" s="84"/>
      <c r="D2144" s="85"/>
      <c r="E2144" s="73"/>
      <c r="F2144" s="73"/>
      <c r="G2144" s="85"/>
      <c r="H2144" s="73"/>
      <c r="I2144" s="73"/>
      <c r="J2144" s="73"/>
      <c r="K2144" s="73"/>
      <c r="L2144" s="73"/>
      <c r="M2144" s="73"/>
      <c r="N2144" s="73"/>
      <c r="U2144">
        <v>2021</v>
      </c>
      <c r="V2144" s="15">
        <v>44188</v>
      </c>
      <c r="W2144" t="s">
        <v>190</v>
      </c>
      <c r="X2144" t="s">
        <v>230</v>
      </c>
      <c r="Y2144" t="s">
        <v>225</v>
      </c>
      <c r="Z2144">
        <v>0</v>
      </c>
      <c r="AA2144">
        <v>0</v>
      </c>
      <c r="AB2144">
        <v>0</v>
      </c>
      <c r="AC2144">
        <v>24</v>
      </c>
      <c r="AD2144">
        <v>0</v>
      </c>
      <c r="AE2144">
        <v>0</v>
      </c>
    </row>
    <row r="2145" spans="2:31" x14ac:dyDescent="0.35">
      <c r="B2145" s="83"/>
      <c r="C2145" s="84"/>
      <c r="D2145" s="73"/>
      <c r="E2145" s="73"/>
      <c r="F2145" s="73"/>
      <c r="G2145" s="85"/>
      <c r="H2145" s="73"/>
      <c r="I2145" s="73"/>
      <c r="J2145" s="73"/>
      <c r="K2145" s="73"/>
      <c r="L2145" s="73"/>
      <c r="M2145" s="73"/>
      <c r="N2145" s="73"/>
      <c r="U2145">
        <v>2021</v>
      </c>
      <c r="V2145" s="15">
        <v>44189</v>
      </c>
      <c r="W2145" t="s">
        <v>190</v>
      </c>
      <c r="X2145" t="s">
        <v>230</v>
      </c>
      <c r="Y2145" t="s">
        <v>225</v>
      </c>
      <c r="Z2145">
        <v>0</v>
      </c>
      <c r="AA2145">
        <v>0</v>
      </c>
      <c r="AB2145">
        <v>0</v>
      </c>
      <c r="AC2145">
        <v>24</v>
      </c>
      <c r="AD2145">
        <v>0</v>
      </c>
      <c r="AE2145">
        <v>0</v>
      </c>
    </row>
    <row r="2146" spans="2:31" x14ac:dyDescent="0.35">
      <c r="B2146" s="83"/>
      <c r="C2146" s="84"/>
      <c r="D2146" s="85"/>
      <c r="E2146" s="73"/>
      <c r="F2146" s="73"/>
      <c r="G2146" s="85"/>
      <c r="H2146" s="73"/>
      <c r="I2146" s="73"/>
      <c r="J2146" s="73"/>
      <c r="K2146" s="73"/>
      <c r="L2146" s="73"/>
      <c r="M2146" s="73"/>
      <c r="N2146" s="73"/>
      <c r="U2146">
        <v>2021</v>
      </c>
      <c r="V2146" s="15">
        <v>44190</v>
      </c>
      <c r="W2146" t="s">
        <v>190</v>
      </c>
      <c r="X2146" t="s">
        <v>230</v>
      </c>
      <c r="Y2146" t="s">
        <v>225</v>
      </c>
      <c r="Z2146">
        <v>0</v>
      </c>
      <c r="AA2146">
        <v>0</v>
      </c>
      <c r="AB2146">
        <v>0</v>
      </c>
      <c r="AC2146">
        <v>24</v>
      </c>
      <c r="AD2146">
        <v>0</v>
      </c>
      <c r="AE2146">
        <v>0</v>
      </c>
    </row>
    <row r="2147" spans="2:31" x14ac:dyDescent="0.35">
      <c r="B2147" s="83"/>
      <c r="C2147" s="84"/>
      <c r="D2147" s="73"/>
      <c r="E2147" s="73"/>
      <c r="F2147" s="73"/>
      <c r="G2147" s="85"/>
      <c r="H2147" s="73"/>
      <c r="I2147" s="73"/>
      <c r="J2147" s="73"/>
      <c r="K2147" s="73"/>
      <c r="L2147" s="73"/>
      <c r="M2147" s="73"/>
      <c r="N2147" s="73"/>
      <c r="U2147">
        <v>2021</v>
      </c>
      <c r="V2147" s="15">
        <v>44191</v>
      </c>
      <c r="W2147" t="s">
        <v>190</v>
      </c>
      <c r="X2147" t="s">
        <v>230</v>
      </c>
      <c r="Y2147" t="s">
        <v>225</v>
      </c>
      <c r="Z2147">
        <v>0</v>
      </c>
      <c r="AA2147">
        <v>0</v>
      </c>
      <c r="AB2147">
        <v>0</v>
      </c>
      <c r="AC2147">
        <v>24</v>
      </c>
      <c r="AD2147">
        <v>0</v>
      </c>
      <c r="AE2147">
        <v>0</v>
      </c>
    </row>
    <row r="2148" spans="2:31" x14ac:dyDescent="0.35">
      <c r="B2148" s="83"/>
      <c r="C2148" s="84"/>
      <c r="D2148" s="85"/>
      <c r="E2148" s="73"/>
      <c r="F2148" s="73"/>
      <c r="G2148" s="85"/>
      <c r="H2148" s="73"/>
      <c r="I2148" s="73"/>
      <c r="J2148" s="73"/>
      <c r="K2148" s="73"/>
      <c r="L2148" s="73"/>
      <c r="M2148" s="73"/>
      <c r="N2148" s="73"/>
      <c r="U2148">
        <v>2021</v>
      </c>
      <c r="V2148" s="15">
        <v>44192</v>
      </c>
      <c r="W2148" t="s">
        <v>190</v>
      </c>
      <c r="X2148" t="s">
        <v>230</v>
      </c>
      <c r="Y2148" t="s">
        <v>225</v>
      </c>
      <c r="Z2148">
        <v>0</v>
      </c>
      <c r="AA2148">
        <v>0</v>
      </c>
      <c r="AB2148">
        <v>0</v>
      </c>
      <c r="AC2148">
        <v>24</v>
      </c>
      <c r="AD2148">
        <v>0</v>
      </c>
      <c r="AE2148">
        <v>0</v>
      </c>
    </row>
    <row r="2149" spans="2:31" x14ac:dyDescent="0.35">
      <c r="B2149" s="83"/>
      <c r="C2149" s="84"/>
      <c r="D2149" s="73"/>
      <c r="E2149" s="73"/>
      <c r="F2149" s="73"/>
      <c r="G2149" s="85"/>
      <c r="H2149" s="73"/>
      <c r="I2149" s="73"/>
      <c r="J2149" s="73"/>
      <c r="K2149" s="73"/>
      <c r="L2149" s="73"/>
      <c r="M2149" s="73"/>
      <c r="N2149" s="73"/>
      <c r="U2149">
        <v>2021</v>
      </c>
      <c r="V2149" s="15">
        <v>44193</v>
      </c>
      <c r="W2149" t="s">
        <v>190</v>
      </c>
      <c r="X2149" t="s">
        <v>230</v>
      </c>
      <c r="Y2149" t="s">
        <v>225</v>
      </c>
      <c r="Z2149">
        <v>0</v>
      </c>
      <c r="AA2149">
        <v>0</v>
      </c>
      <c r="AB2149">
        <v>0</v>
      </c>
      <c r="AC2149">
        <v>24</v>
      </c>
      <c r="AD2149">
        <v>0</v>
      </c>
      <c r="AE2149">
        <v>0</v>
      </c>
    </row>
    <row r="2150" spans="2:31" x14ac:dyDescent="0.35">
      <c r="B2150" s="83"/>
      <c r="C2150" s="84"/>
      <c r="D2150" s="85"/>
      <c r="E2150" s="73"/>
      <c r="F2150" s="73"/>
      <c r="G2150" s="85"/>
      <c r="H2150" s="73"/>
      <c r="I2150" s="73"/>
      <c r="J2150" s="73"/>
      <c r="K2150" s="73"/>
      <c r="L2150" s="73"/>
      <c r="M2150" s="73"/>
      <c r="N2150" s="73"/>
      <c r="U2150">
        <v>2021</v>
      </c>
      <c r="V2150" s="15">
        <v>44194</v>
      </c>
      <c r="W2150" t="s">
        <v>190</v>
      </c>
      <c r="X2150" t="s">
        <v>230</v>
      </c>
      <c r="Y2150" t="s">
        <v>225</v>
      </c>
      <c r="Z2150">
        <v>0</v>
      </c>
      <c r="AA2150">
        <v>0</v>
      </c>
      <c r="AB2150">
        <v>0</v>
      </c>
      <c r="AC2150">
        <v>24</v>
      </c>
      <c r="AD2150">
        <v>0</v>
      </c>
      <c r="AE2150">
        <v>0</v>
      </c>
    </row>
    <row r="2151" spans="2:31" x14ac:dyDescent="0.35">
      <c r="B2151" s="83"/>
      <c r="C2151" s="84"/>
      <c r="D2151" s="73"/>
      <c r="E2151" s="73"/>
      <c r="F2151" s="73"/>
      <c r="G2151" s="85"/>
      <c r="H2151" s="73"/>
      <c r="I2151" s="73"/>
      <c r="J2151" s="73"/>
      <c r="K2151" s="73"/>
      <c r="L2151" s="73"/>
      <c r="M2151" s="73"/>
      <c r="N2151" s="73"/>
      <c r="U2151">
        <v>2021</v>
      </c>
      <c r="V2151" s="15">
        <v>44195</v>
      </c>
      <c r="W2151" t="s">
        <v>190</v>
      </c>
      <c r="X2151" t="s">
        <v>230</v>
      </c>
      <c r="Y2151" t="s">
        <v>225</v>
      </c>
      <c r="Z2151">
        <v>0</v>
      </c>
      <c r="AA2151">
        <v>0</v>
      </c>
      <c r="AB2151">
        <v>0</v>
      </c>
      <c r="AC2151">
        <v>24</v>
      </c>
      <c r="AD2151">
        <v>0</v>
      </c>
      <c r="AE2151">
        <v>0</v>
      </c>
    </row>
    <row r="2152" spans="2:31" x14ac:dyDescent="0.35">
      <c r="B2152" s="83"/>
      <c r="C2152" s="84"/>
      <c r="D2152" s="85"/>
      <c r="E2152" s="73"/>
      <c r="F2152" s="73"/>
      <c r="G2152" s="85"/>
      <c r="H2152" s="73"/>
      <c r="I2152" s="73"/>
      <c r="J2152" s="73"/>
      <c r="K2152" s="73"/>
      <c r="L2152" s="73"/>
      <c r="M2152" s="73"/>
      <c r="N2152" s="73"/>
      <c r="U2152">
        <v>2021</v>
      </c>
      <c r="V2152" s="15">
        <v>44196</v>
      </c>
      <c r="W2152" t="s">
        <v>190</v>
      </c>
      <c r="X2152" t="s">
        <v>230</v>
      </c>
      <c r="Y2152" t="s">
        <v>225</v>
      </c>
      <c r="Z2152">
        <v>0</v>
      </c>
      <c r="AA2152">
        <v>0</v>
      </c>
      <c r="AB2152">
        <v>0</v>
      </c>
      <c r="AC2152">
        <v>24</v>
      </c>
      <c r="AD2152">
        <v>0</v>
      </c>
      <c r="AE2152">
        <v>0</v>
      </c>
    </row>
    <row r="2153" spans="2:31" x14ac:dyDescent="0.35">
      <c r="B2153" s="83"/>
      <c r="C2153" s="84"/>
      <c r="D2153" s="73"/>
      <c r="E2153" s="73"/>
      <c r="F2153" s="73"/>
      <c r="G2153" s="85"/>
      <c r="H2153" s="73"/>
      <c r="I2153" s="73"/>
      <c r="J2153" s="73"/>
      <c r="K2153" s="73"/>
      <c r="L2153" s="73"/>
      <c r="M2153" s="73"/>
      <c r="N2153" s="73"/>
      <c r="U2153">
        <v>2021</v>
      </c>
      <c r="V2153" s="15">
        <v>44197</v>
      </c>
      <c r="W2153" t="s">
        <v>191</v>
      </c>
      <c r="X2153" t="s">
        <v>230</v>
      </c>
      <c r="Y2153" t="s">
        <v>226</v>
      </c>
      <c r="Z2153">
        <v>21.35</v>
      </c>
      <c r="AA2153">
        <v>23.58</v>
      </c>
      <c r="AB2153">
        <v>2.2400000000000002</v>
      </c>
      <c r="AC2153">
        <v>24</v>
      </c>
      <c r="AD2153">
        <v>889.58333333333337</v>
      </c>
      <c r="AE2153">
        <v>23580</v>
      </c>
    </row>
    <row r="2154" spans="2:31" x14ac:dyDescent="0.35">
      <c r="B2154" s="83"/>
      <c r="C2154" s="84"/>
      <c r="D2154" s="85"/>
      <c r="E2154" s="73"/>
      <c r="F2154" s="73"/>
      <c r="G2154" s="85"/>
      <c r="H2154" s="73"/>
      <c r="I2154" s="73"/>
      <c r="J2154" s="73"/>
      <c r="K2154" s="73"/>
      <c r="L2154" s="73"/>
      <c r="M2154" s="73"/>
      <c r="N2154" s="73"/>
      <c r="U2154">
        <v>2021</v>
      </c>
      <c r="V2154" s="15">
        <v>44198</v>
      </c>
      <c r="W2154" t="s">
        <v>191</v>
      </c>
      <c r="X2154" t="s">
        <v>230</v>
      </c>
      <c r="Y2154" t="s">
        <v>226</v>
      </c>
      <c r="Z2154">
        <v>20.98</v>
      </c>
      <c r="AA2154">
        <v>23.17</v>
      </c>
      <c r="AB2154">
        <v>2.2000000000000002</v>
      </c>
      <c r="AC2154">
        <v>24</v>
      </c>
      <c r="AD2154">
        <v>874.16666666666663</v>
      </c>
      <c r="AE2154">
        <v>23170</v>
      </c>
    </row>
    <row r="2155" spans="2:31" x14ac:dyDescent="0.35">
      <c r="B2155" s="83"/>
      <c r="C2155" s="84"/>
      <c r="D2155" s="73"/>
      <c r="E2155" s="73"/>
      <c r="F2155" s="73"/>
      <c r="G2155" s="85"/>
      <c r="H2155" s="73"/>
      <c r="I2155" s="73"/>
      <c r="J2155" s="73"/>
      <c r="K2155" s="73"/>
      <c r="L2155" s="73"/>
      <c r="M2155" s="73"/>
      <c r="N2155" s="73"/>
      <c r="U2155">
        <v>2021</v>
      </c>
      <c r="V2155" s="15">
        <v>44199</v>
      </c>
      <c r="W2155" t="s">
        <v>191</v>
      </c>
      <c r="X2155" t="s">
        <v>230</v>
      </c>
      <c r="Y2155" t="s">
        <v>226</v>
      </c>
      <c r="Z2155">
        <v>20.059999999999999</v>
      </c>
      <c r="AA2155">
        <v>22.16</v>
      </c>
      <c r="AB2155">
        <v>2.1</v>
      </c>
      <c r="AC2155">
        <v>24</v>
      </c>
      <c r="AD2155">
        <v>835.83333333333337</v>
      </c>
      <c r="AE2155">
        <v>22160</v>
      </c>
    </row>
    <row r="2156" spans="2:31" x14ac:dyDescent="0.35">
      <c r="B2156" s="83"/>
      <c r="C2156" s="84"/>
      <c r="D2156" s="85"/>
      <c r="E2156" s="73"/>
      <c r="F2156" s="73"/>
      <c r="G2156" s="85"/>
      <c r="H2156" s="73"/>
      <c r="I2156" s="73"/>
      <c r="J2156" s="73"/>
      <c r="K2156" s="73"/>
      <c r="L2156" s="73"/>
      <c r="M2156" s="73"/>
      <c r="N2156" s="73"/>
      <c r="U2156">
        <v>2021</v>
      </c>
      <c r="V2156" s="15">
        <v>44200</v>
      </c>
      <c r="W2156" t="s">
        <v>191</v>
      </c>
      <c r="X2156" t="s">
        <v>230</v>
      </c>
      <c r="Y2156" t="s">
        <v>226</v>
      </c>
      <c r="Z2156">
        <v>23.09</v>
      </c>
      <c r="AA2156">
        <v>25.51</v>
      </c>
      <c r="AB2156">
        <v>2.42</v>
      </c>
      <c r="AC2156">
        <v>24</v>
      </c>
      <c r="AD2156">
        <v>962.08333333333337</v>
      </c>
      <c r="AE2156">
        <v>25510</v>
      </c>
    </row>
    <row r="2157" spans="2:31" x14ac:dyDescent="0.35">
      <c r="B2157" s="83"/>
      <c r="C2157" s="84"/>
      <c r="D2157" s="73"/>
      <c r="E2157" s="73"/>
      <c r="F2157" s="73"/>
      <c r="G2157" s="85"/>
      <c r="H2157" s="73"/>
      <c r="I2157" s="73"/>
      <c r="J2157" s="73"/>
      <c r="K2157" s="73"/>
      <c r="L2157" s="73"/>
      <c r="M2157" s="73"/>
      <c r="N2157" s="73"/>
      <c r="U2157">
        <v>2021</v>
      </c>
      <c r="V2157" s="15">
        <v>44201</v>
      </c>
      <c r="W2157" t="s">
        <v>191</v>
      </c>
      <c r="X2157" t="s">
        <v>230</v>
      </c>
      <c r="Y2157" t="s">
        <v>226</v>
      </c>
      <c r="Z2157">
        <v>24.56</v>
      </c>
      <c r="AA2157">
        <v>27.13</v>
      </c>
      <c r="AB2157">
        <v>2.57</v>
      </c>
      <c r="AC2157">
        <v>24</v>
      </c>
      <c r="AD2157">
        <v>1023.3333333333334</v>
      </c>
      <c r="AE2157">
        <v>27130</v>
      </c>
    </row>
    <row r="2158" spans="2:31" x14ac:dyDescent="0.35">
      <c r="B2158" s="83"/>
      <c r="C2158" s="84"/>
      <c r="D2158" s="85"/>
      <c r="E2158" s="73"/>
      <c r="F2158" s="73"/>
      <c r="G2158" s="85"/>
      <c r="H2158" s="73"/>
      <c r="I2158" s="73"/>
      <c r="J2158" s="73"/>
      <c r="K2158" s="73"/>
      <c r="L2158" s="73"/>
      <c r="M2158" s="73"/>
      <c r="N2158" s="73"/>
      <c r="U2158">
        <v>2021</v>
      </c>
      <c r="V2158" s="15">
        <v>44202</v>
      </c>
      <c r="W2158" t="s">
        <v>191</v>
      </c>
      <c r="X2158" t="s">
        <v>230</v>
      </c>
      <c r="Y2158" t="s">
        <v>226</v>
      </c>
      <c r="Z2158">
        <v>23.39</v>
      </c>
      <c r="AA2158">
        <v>25.84</v>
      </c>
      <c r="AB2158">
        <v>2.4500000000000002</v>
      </c>
      <c r="AC2158">
        <v>24</v>
      </c>
      <c r="AD2158">
        <v>974.58333333333337</v>
      </c>
      <c r="AE2158">
        <v>25840</v>
      </c>
    </row>
    <row r="2159" spans="2:31" x14ac:dyDescent="0.35">
      <c r="B2159" s="83"/>
      <c r="C2159" s="84"/>
      <c r="D2159" s="73"/>
      <c r="E2159" s="73"/>
      <c r="F2159" s="73"/>
      <c r="G2159" s="85"/>
      <c r="H2159" s="73"/>
      <c r="I2159" s="73"/>
      <c r="J2159" s="73"/>
      <c r="K2159" s="73"/>
      <c r="L2159" s="73"/>
      <c r="M2159" s="73"/>
      <c r="N2159" s="73"/>
      <c r="U2159">
        <v>2021</v>
      </c>
      <c r="V2159" s="15">
        <v>44203</v>
      </c>
      <c r="W2159" t="s">
        <v>191</v>
      </c>
      <c r="X2159" t="s">
        <v>230</v>
      </c>
      <c r="Y2159" t="s">
        <v>226</v>
      </c>
      <c r="Z2159">
        <v>23.61</v>
      </c>
      <c r="AA2159">
        <v>26.08</v>
      </c>
      <c r="AB2159">
        <v>2.4700000000000002</v>
      </c>
      <c r="AC2159">
        <v>24</v>
      </c>
      <c r="AD2159">
        <v>983.75</v>
      </c>
      <c r="AE2159">
        <v>26080</v>
      </c>
    </row>
    <row r="2160" spans="2:31" x14ac:dyDescent="0.35">
      <c r="B2160" s="83"/>
      <c r="C2160" s="84"/>
      <c r="D2160" s="85"/>
      <c r="E2160" s="73"/>
      <c r="F2160" s="73"/>
      <c r="G2160" s="85"/>
      <c r="H2160" s="73"/>
      <c r="I2160" s="73"/>
      <c r="J2160" s="73"/>
      <c r="K2160" s="73"/>
      <c r="L2160" s="73"/>
      <c r="M2160" s="73"/>
      <c r="N2160" s="73"/>
      <c r="U2160">
        <v>2021</v>
      </c>
      <c r="V2160" s="15">
        <v>44204</v>
      </c>
      <c r="W2160" t="s">
        <v>191</v>
      </c>
      <c r="X2160" t="s">
        <v>230</v>
      </c>
      <c r="Y2160" t="s">
        <v>226</v>
      </c>
      <c r="Z2160">
        <v>23.09</v>
      </c>
      <c r="AA2160">
        <v>25.51</v>
      </c>
      <c r="AB2160">
        <v>2.42</v>
      </c>
      <c r="AC2160">
        <v>24</v>
      </c>
      <c r="AD2160">
        <v>962.08333333333337</v>
      </c>
      <c r="AE2160">
        <v>25510</v>
      </c>
    </row>
    <row r="2161" spans="2:31" x14ac:dyDescent="0.35">
      <c r="B2161" s="83"/>
      <c r="C2161" s="84"/>
      <c r="D2161" s="73"/>
      <c r="E2161" s="73"/>
      <c r="F2161" s="73"/>
      <c r="G2161" s="85"/>
      <c r="H2161" s="73"/>
      <c r="I2161" s="73"/>
      <c r="J2161" s="73"/>
      <c r="K2161" s="73"/>
      <c r="L2161" s="73"/>
      <c r="M2161" s="73"/>
      <c r="N2161" s="73"/>
      <c r="U2161">
        <v>2021</v>
      </c>
      <c r="V2161" s="15">
        <v>44205</v>
      </c>
      <c r="W2161" t="s">
        <v>191</v>
      </c>
      <c r="X2161" t="s">
        <v>230</v>
      </c>
      <c r="Y2161" t="s">
        <v>226</v>
      </c>
      <c r="Z2161">
        <v>22.33</v>
      </c>
      <c r="AA2161">
        <v>24.67</v>
      </c>
      <c r="AB2161">
        <v>2.34</v>
      </c>
      <c r="AC2161">
        <v>24</v>
      </c>
      <c r="AD2161">
        <v>930.41666666666663</v>
      </c>
      <c r="AE2161">
        <v>24670</v>
      </c>
    </row>
    <row r="2162" spans="2:31" x14ac:dyDescent="0.35">
      <c r="B2162" s="83"/>
      <c r="C2162" s="84"/>
      <c r="D2162" s="85"/>
      <c r="E2162" s="73"/>
      <c r="F2162" s="73"/>
      <c r="G2162" s="85"/>
      <c r="H2162" s="73"/>
      <c r="I2162" s="73"/>
      <c r="J2162" s="73"/>
      <c r="K2162" s="73"/>
      <c r="L2162" s="73"/>
      <c r="M2162" s="73"/>
      <c r="N2162" s="73"/>
      <c r="U2162">
        <v>2021</v>
      </c>
      <c r="V2162" s="15">
        <v>44206</v>
      </c>
      <c r="W2162" t="s">
        <v>191</v>
      </c>
      <c r="X2162" t="s">
        <v>230</v>
      </c>
      <c r="Y2162" t="s">
        <v>226</v>
      </c>
      <c r="Z2162">
        <v>21.55</v>
      </c>
      <c r="AA2162">
        <v>23.8</v>
      </c>
      <c r="AB2162">
        <v>2.2599999999999998</v>
      </c>
      <c r="AC2162">
        <v>24</v>
      </c>
      <c r="AD2162">
        <v>897.91666666666663</v>
      </c>
      <c r="AE2162">
        <v>23800</v>
      </c>
    </row>
    <row r="2163" spans="2:31" x14ac:dyDescent="0.35">
      <c r="B2163" s="83"/>
      <c r="C2163" s="84"/>
      <c r="D2163" s="73"/>
      <c r="E2163" s="73"/>
      <c r="F2163" s="73"/>
      <c r="G2163" s="85"/>
      <c r="H2163" s="73"/>
      <c r="I2163" s="73"/>
      <c r="J2163" s="73"/>
      <c r="K2163" s="73"/>
      <c r="L2163" s="73"/>
      <c r="M2163" s="73"/>
      <c r="N2163" s="73"/>
      <c r="U2163">
        <v>2021</v>
      </c>
      <c r="V2163" s="15">
        <v>44207</v>
      </c>
      <c r="W2163" t="s">
        <v>191</v>
      </c>
      <c r="X2163" t="s">
        <v>230</v>
      </c>
      <c r="Y2163" t="s">
        <v>226</v>
      </c>
      <c r="Z2163">
        <v>22.64</v>
      </c>
      <c r="AA2163">
        <v>25.01</v>
      </c>
      <c r="AB2163">
        <v>2.37</v>
      </c>
      <c r="AC2163">
        <v>24</v>
      </c>
      <c r="AD2163">
        <v>943.33333333333337</v>
      </c>
      <c r="AE2163">
        <v>25010</v>
      </c>
    </row>
    <row r="2164" spans="2:31" x14ac:dyDescent="0.35">
      <c r="B2164" s="83"/>
      <c r="C2164" s="84"/>
      <c r="D2164" s="85"/>
      <c r="E2164" s="73"/>
      <c r="F2164" s="73"/>
      <c r="G2164" s="85"/>
      <c r="H2164" s="73"/>
      <c r="I2164" s="73"/>
      <c r="J2164" s="73"/>
      <c r="K2164" s="73"/>
      <c r="L2164" s="73"/>
      <c r="M2164" s="73"/>
      <c r="N2164" s="73"/>
      <c r="U2164">
        <v>2021</v>
      </c>
      <c r="V2164" s="15">
        <v>44208</v>
      </c>
      <c r="W2164" t="s">
        <v>191</v>
      </c>
      <c r="X2164" t="s">
        <v>230</v>
      </c>
      <c r="Y2164" t="s">
        <v>226</v>
      </c>
      <c r="Z2164">
        <v>22.26</v>
      </c>
      <c r="AA2164">
        <v>24.59</v>
      </c>
      <c r="AB2164">
        <v>2.33</v>
      </c>
      <c r="AC2164">
        <v>24</v>
      </c>
      <c r="AD2164">
        <v>927.5</v>
      </c>
      <c r="AE2164">
        <v>24590</v>
      </c>
    </row>
    <row r="2165" spans="2:31" x14ac:dyDescent="0.35">
      <c r="B2165" s="83"/>
      <c r="C2165" s="84"/>
      <c r="D2165" s="73"/>
      <c r="E2165" s="73"/>
      <c r="F2165" s="73"/>
      <c r="G2165" s="85"/>
      <c r="H2165" s="73"/>
      <c r="I2165" s="73"/>
      <c r="J2165" s="73"/>
      <c r="K2165" s="73"/>
      <c r="L2165" s="73"/>
      <c r="M2165" s="73"/>
      <c r="N2165" s="73"/>
      <c r="U2165">
        <v>2021</v>
      </c>
      <c r="V2165" s="15">
        <v>44209</v>
      </c>
      <c r="W2165" t="s">
        <v>191</v>
      </c>
      <c r="X2165" t="s">
        <v>230</v>
      </c>
      <c r="Y2165" t="s">
        <v>226</v>
      </c>
      <c r="Z2165">
        <v>23.52</v>
      </c>
      <c r="AA2165">
        <v>25.98</v>
      </c>
      <c r="AB2165">
        <v>2.46</v>
      </c>
      <c r="AC2165">
        <v>24</v>
      </c>
      <c r="AD2165">
        <v>980</v>
      </c>
      <c r="AE2165">
        <v>25980</v>
      </c>
    </row>
    <row r="2166" spans="2:31" x14ac:dyDescent="0.35">
      <c r="B2166" s="83"/>
      <c r="C2166" s="84"/>
      <c r="D2166" s="85"/>
      <c r="E2166" s="73"/>
      <c r="F2166" s="73"/>
      <c r="G2166" s="85"/>
      <c r="H2166" s="73"/>
      <c r="I2166" s="73"/>
      <c r="J2166" s="73"/>
      <c r="K2166" s="73"/>
      <c r="L2166" s="73"/>
      <c r="M2166" s="73"/>
      <c r="N2166" s="73"/>
      <c r="U2166">
        <v>2021</v>
      </c>
      <c r="V2166" s="15">
        <v>44210</v>
      </c>
      <c r="W2166" t="s">
        <v>191</v>
      </c>
      <c r="X2166" t="s">
        <v>230</v>
      </c>
      <c r="Y2166" t="s">
        <v>226</v>
      </c>
      <c r="Z2166">
        <v>21.77</v>
      </c>
      <c r="AA2166">
        <v>24.05</v>
      </c>
      <c r="AB2166">
        <v>2.2799999999999998</v>
      </c>
      <c r="AC2166">
        <v>24</v>
      </c>
      <c r="AD2166">
        <v>907.08333333333337</v>
      </c>
      <c r="AE2166">
        <v>24050</v>
      </c>
    </row>
    <row r="2167" spans="2:31" x14ac:dyDescent="0.35">
      <c r="B2167" s="83"/>
      <c r="C2167" s="84"/>
      <c r="D2167" s="73"/>
      <c r="E2167" s="73"/>
      <c r="F2167" s="73"/>
      <c r="G2167" s="85"/>
      <c r="H2167" s="73"/>
      <c r="I2167" s="73"/>
      <c r="J2167" s="73"/>
      <c r="K2167" s="73"/>
      <c r="L2167" s="73"/>
      <c r="M2167" s="73"/>
      <c r="N2167" s="73"/>
      <c r="U2167">
        <v>2021</v>
      </c>
      <c r="V2167" s="15">
        <v>44211</v>
      </c>
      <c r="W2167" t="s">
        <v>191</v>
      </c>
      <c r="X2167" t="s">
        <v>230</v>
      </c>
      <c r="Y2167" t="s">
        <v>226</v>
      </c>
      <c r="Z2167">
        <v>22.47</v>
      </c>
      <c r="AA2167">
        <v>24.83</v>
      </c>
      <c r="AB2167">
        <v>2.35</v>
      </c>
      <c r="AC2167">
        <v>24</v>
      </c>
      <c r="AD2167">
        <v>936.25</v>
      </c>
      <c r="AE2167">
        <v>24830</v>
      </c>
    </row>
    <row r="2168" spans="2:31" x14ac:dyDescent="0.35">
      <c r="B2168" s="83"/>
      <c r="C2168" s="84"/>
      <c r="D2168" s="85"/>
      <c r="E2168" s="73"/>
      <c r="F2168" s="73"/>
      <c r="G2168" s="85"/>
      <c r="H2168" s="73"/>
      <c r="I2168" s="73"/>
      <c r="J2168" s="73"/>
      <c r="K2168" s="73"/>
      <c r="L2168" s="73"/>
      <c r="M2168" s="73"/>
      <c r="N2168" s="73"/>
      <c r="U2168">
        <v>2021</v>
      </c>
      <c r="V2168" s="15">
        <v>44212</v>
      </c>
      <c r="W2168" t="s">
        <v>191</v>
      </c>
      <c r="X2168" t="s">
        <v>230</v>
      </c>
      <c r="Y2168" t="s">
        <v>226</v>
      </c>
      <c r="Z2168">
        <v>21.86</v>
      </c>
      <c r="AA2168">
        <v>24.15</v>
      </c>
      <c r="AB2168">
        <v>2.29</v>
      </c>
      <c r="AC2168">
        <v>24</v>
      </c>
      <c r="AD2168">
        <v>910.83333333333337</v>
      </c>
      <c r="AE2168">
        <v>24150</v>
      </c>
    </row>
    <row r="2169" spans="2:31" x14ac:dyDescent="0.35">
      <c r="B2169" s="83"/>
      <c r="C2169" s="84"/>
      <c r="D2169" s="73"/>
      <c r="E2169" s="73"/>
      <c r="F2169" s="73"/>
      <c r="G2169" s="85"/>
      <c r="H2169" s="73"/>
      <c r="I2169" s="73"/>
      <c r="J2169" s="73"/>
      <c r="K2169" s="73"/>
      <c r="L2169" s="73"/>
      <c r="M2169" s="73"/>
      <c r="N2169" s="73"/>
      <c r="U2169">
        <v>2021</v>
      </c>
      <c r="V2169" s="15">
        <v>44213</v>
      </c>
      <c r="W2169" t="s">
        <v>191</v>
      </c>
      <c r="X2169" t="s">
        <v>230</v>
      </c>
      <c r="Y2169" t="s">
        <v>226</v>
      </c>
      <c r="Z2169">
        <v>21.51</v>
      </c>
      <c r="AA2169">
        <v>23.76</v>
      </c>
      <c r="AB2169">
        <v>2.25</v>
      </c>
      <c r="AC2169">
        <v>24</v>
      </c>
      <c r="AD2169">
        <v>896.25</v>
      </c>
      <c r="AE2169">
        <v>23760</v>
      </c>
    </row>
    <row r="2170" spans="2:31" x14ac:dyDescent="0.35">
      <c r="B2170" s="83"/>
      <c r="C2170" s="84"/>
      <c r="D2170" s="85"/>
      <c r="E2170" s="73"/>
      <c r="F2170" s="73"/>
      <c r="G2170" s="85"/>
      <c r="H2170" s="73"/>
      <c r="I2170" s="73"/>
      <c r="J2170" s="73"/>
      <c r="K2170" s="73"/>
      <c r="L2170" s="73"/>
      <c r="M2170" s="73"/>
      <c r="N2170" s="73"/>
      <c r="U2170">
        <v>2021</v>
      </c>
      <c r="V2170" s="15">
        <v>44214</v>
      </c>
      <c r="W2170" t="s">
        <v>191</v>
      </c>
      <c r="X2170" t="s">
        <v>230</v>
      </c>
      <c r="Y2170" t="s">
        <v>226</v>
      </c>
      <c r="Z2170">
        <v>22.35</v>
      </c>
      <c r="AA2170">
        <v>24.69</v>
      </c>
      <c r="AB2170">
        <v>2.34</v>
      </c>
      <c r="AC2170">
        <v>24</v>
      </c>
      <c r="AD2170">
        <v>931.25</v>
      </c>
      <c r="AE2170">
        <v>24690</v>
      </c>
    </row>
    <row r="2171" spans="2:31" x14ac:dyDescent="0.35">
      <c r="B2171" s="83"/>
      <c r="C2171" s="84"/>
      <c r="D2171" s="73"/>
      <c r="E2171" s="73"/>
      <c r="F2171" s="73"/>
      <c r="G2171" s="85"/>
      <c r="H2171" s="73"/>
      <c r="I2171" s="73"/>
      <c r="J2171" s="73"/>
      <c r="K2171" s="73"/>
      <c r="L2171" s="73"/>
      <c r="M2171" s="73"/>
      <c r="N2171" s="73"/>
      <c r="U2171">
        <v>2021</v>
      </c>
      <c r="V2171" s="15">
        <v>44215</v>
      </c>
      <c r="W2171" t="s">
        <v>191</v>
      </c>
      <c r="X2171" t="s">
        <v>230</v>
      </c>
      <c r="Y2171" t="s">
        <v>226</v>
      </c>
      <c r="Z2171">
        <v>23.52</v>
      </c>
      <c r="AA2171">
        <v>25.98</v>
      </c>
      <c r="AB2171">
        <v>2.46</v>
      </c>
      <c r="AC2171">
        <v>24</v>
      </c>
      <c r="AD2171">
        <v>980</v>
      </c>
      <c r="AE2171">
        <v>25980</v>
      </c>
    </row>
    <row r="2172" spans="2:31" x14ac:dyDescent="0.35">
      <c r="B2172" s="83"/>
      <c r="C2172" s="84"/>
      <c r="D2172" s="85"/>
      <c r="E2172" s="73"/>
      <c r="F2172" s="73"/>
      <c r="G2172" s="85"/>
      <c r="H2172" s="73"/>
      <c r="I2172" s="73"/>
      <c r="J2172" s="73"/>
      <c r="K2172" s="73"/>
      <c r="L2172" s="73"/>
      <c r="M2172" s="73"/>
      <c r="N2172" s="73"/>
      <c r="U2172">
        <v>2021</v>
      </c>
      <c r="V2172" s="15">
        <v>44216</v>
      </c>
      <c r="W2172" t="s">
        <v>191</v>
      </c>
      <c r="X2172" t="s">
        <v>230</v>
      </c>
      <c r="Y2172" t="s">
        <v>226</v>
      </c>
      <c r="Z2172">
        <v>23.52</v>
      </c>
      <c r="AA2172">
        <v>25.98</v>
      </c>
      <c r="AB2172">
        <v>2.46</v>
      </c>
      <c r="AC2172">
        <v>24</v>
      </c>
      <c r="AD2172">
        <v>980</v>
      </c>
      <c r="AE2172">
        <v>25980</v>
      </c>
    </row>
    <row r="2173" spans="2:31" x14ac:dyDescent="0.35">
      <c r="B2173" s="83"/>
      <c r="C2173" s="84"/>
      <c r="D2173" s="73"/>
      <c r="E2173" s="73"/>
      <c r="F2173" s="73"/>
      <c r="G2173" s="85"/>
      <c r="H2173" s="73"/>
      <c r="I2173" s="73"/>
      <c r="J2173" s="73"/>
      <c r="K2173" s="73"/>
      <c r="L2173" s="73"/>
      <c r="M2173" s="73"/>
      <c r="N2173" s="73"/>
      <c r="U2173">
        <v>2021</v>
      </c>
      <c r="V2173" s="15">
        <v>44217</v>
      </c>
      <c r="W2173" t="s">
        <v>191</v>
      </c>
      <c r="X2173" t="s">
        <v>230</v>
      </c>
      <c r="Y2173" t="s">
        <v>226</v>
      </c>
      <c r="Z2173">
        <v>24.05</v>
      </c>
      <c r="AA2173">
        <v>26.57</v>
      </c>
      <c r="AB2173">
        <v>2.52</v>
      </c>
      <c r="AC2173">
        <v>24</v>
      </c>
      <c r="AD2173">
        <v>1002.0833333333334</v>
      </c>
      <c r="AE2173">
        <v>26570</v>
      </c>
    </row>
    <row r="2174" spans="2:31" x14ac:dyDescent="0.35">
      <c r="B2174" s="83"/>
      <c r="C2174" s="84"/>
      <c r="D2174" s="85"/>
      <c r="E2174" s="73"/>
      <c r="F2174" s="73"/>
      <c r="G2174" s="85"/>
      <c r="H2174" s="73"/>
      <c r="I2174" s="73"/>
      <c r="J2174" s="73"/>
      <c r="K2174" s="73"/>
      <c r="L2174" s="73"/>
      <c r="M2174" s="73"/>
      <c r="N2174" s="73"/>
      <c r="U2174">
        <v>2021</v>
      </c>
      <c r="V2174" s="15">
        <v>44218</v>
      </c>
      <c r="W2174" t="s">
        <v>191</v>
      </c>
      <c r="X2174" t="s">
        <v>230</v>
      </c>
      <c r="Y2174" t="s">
        <v>226</v>
      </c>
      <c r="Z2174">
        <v>24.86</v>
      </c>
      <c r="AA2174">
        <v>27.46</v>
      </c>
      <c r="AB2174">
        <v>2.6</v>
      </c>
      <c r="AC2174">
        <v>24</v>
      </c>
      <c r="AD2174">
        <v>1035.8333333333333</v>
      </c>
      <c r="AE2174">
        <v>27460</v>
      </c>
    </row>
    <row r="2175" spans="2:31" x14ac:dyDescent="0.35">
      <c r="B2175" s="83"/>
      <c r="C2175" s="84"/>
      <c r="D2175" s="73"/>
      <c r="E2175" s="73"/>
      <c r="F2175" s="73"/>
      <c r="G2175" s="85"/>
      <c r="H2175" s="73"/>
      <c r="I2175" s="73"/>
      <c r="J2175" s="73"/>
      <c r="K2175" s="73"/>
      <c r="L2175" s="73"/>
      <c r="M2175" s="73"/>
      <c r="N2175" s="73"/>
      <c r="U2175">
        <v>2021</v>
      </c>
      <c r="V2175" s="15">
        <v>44219</v>
      </c>
      <c r="W2175" t="s">
        <v>191</v>
      </c>
      <c r="X2175" t="s">
        <v>230</v>
      </c>
      <c r="Y2175" t="s">
        <v>226</v>
      </c>
      <c r="Z2175">
        <v>23.55</v>
      </c>
      <c r="AA2175">
        <v>26.02</v>
      </c>
      <c r="AB2175">
        <v>2.4700000000000002</v>
      </c>
      <c r="AC2175">
        <v>24</v>
      </c>
      <c r="AD2175">
        <v>981.25</v>
      </c>
      <c r="AE2175">
        <v>26020</v>
      </c>
    </row>
    <row r="2176" spans="2:31" x14ac:dyDescent="0.35">
      <c r="B2176" s="83"/>
      <c r="C2176" s="84"/>
      <c r="D2176" s="85"/>
      <c r="E2176" s="73"/>
      <c r="F2176" s="73"/>
      <c r="G2176" s="85"/>
      <c r="H2176" s="73"/>
      <c r="I2176" s="73"/>
      <c r="J2176" s="73"/>
      <c r="K2176" s="73"/>
      <c r="L2176" s="73"/>
      <c r="M2176" s="73"/>
      <c r="N2176" s="73"/>
      <c r="U2176">
        <v>2021</v>
      </c>
      <c r="V2176" s="15">
        <v>44220</v>
      </c>
      <c r="W2176" t="s">
        <v>191</v>
      </c>
      <c r="X2176" t="s">
        <v>230</v>
      </c>
      <c r="Y2176" t="s">
        <v>226</v>
      </c>
      <c r="Z2176">
        <v>23.66</v>
      </c>
      <c r="AA2176">
        <v>26.14</v>
      </c>
      <c r="AB2176">
        <v>2.48</v>
      </c>
      <c r="AC2176">
        <v>24</v>
      </c>
      <c r="AD2176">
        <v>985.83333333333337</v>
      </c>
      <c r="AE2176">
        <v>26140</v>
      </c>
    </row>
    <row r="2177" spans="2:31" x14ac:dyDescent="0.35">
      <c r="B2177" s="83"/>
      <c r="C2177" s="84"/>
      <c r="D2177" s="73"/>
      <c r="E2177" s="73"/>
      <c r="F2177" s="73"/>
      <c r="G2177" s="85"/>
      <c r="H2177" s="73"/>
      <c r="I2177" s="73"/>
      <c r="J2177" s="73"/>
      <c r="K2177" s="73"/>
      <c r="L2177" s="73"/>
      <c r="M2177" s="73"/>
      <c r="N2177" s="73"/>
      <c r="U2177">
        <v>2021</v>
      </c>
      <c r="V2177" s="15">
        <v>44221</v>
      </c>
      <c r="W2177" t="s">
        <v>191</v>
      </c>
      <c r="X2177" t="s">
        <v>230</v>
      </c>
      <c r="Y2177" t="s">
        <v>226</v>
      </c>
      <c r="Z2177">
        <v>24.27</v>
      </c>
      <c r="AA2177">
        <v>26.81</v>
      </c>
      <c r="AB2177">
        <v>2.54</v>
      </c>
      <c r="AC2177">
        <v>24</v>
      </c>
      <c r="AD2177">
        <v>1011.25</v>
      </c>
      <c r="AE2177">
        <v>26810</v>
      </c>
    </row>
    <row r="2178" spans="2:31" x14ac:dyDescent="0.35">
      <c r="B2178" s="83"/>
      <c r="C2178" s="84"/>
      <c r="D2178" s="85"/>
      <c r="E2178" s="73"/>
      <c r="F2178" s="73"/>
      <c r="G2178" s="85"/>
      <c r="H2178" s="73"/>
      <c r="I2178" s="73"/>
      <c r="J2178" s="73"/>
      <c r="K2178" s="73"/>
      <c r="L2178" s="73"/>
      <c r="M2178" s="73"/>
      <c r="N2178" s="73"/>
      <c r="U2178">
        <v>2021</v>
      </c>
      <c r="V2178" s="15">
        <v>44222</v>
      </c>
      <c r="W2178" t="s">
        <v>191</v>
      </c>
      <c r="X2178" t="s">
        <v>230</v>
      </c>
      <c r="Y2178" t="s">
        <v>226</v>
      </c>
      <c r="Z2178">
        <v>24.24</v>
      </c>
      <c r="AA2178">
        <v>26.78</v>
      </c>
      <c r="AB2178">
        <v>2.54</v>
      </c>
      <c r="AC2178">
        <v>24</v>
      </c>
      <c r="AD2178">
        <v>1010</v>
      </c>
      <c r="AE2178">
        <v>26780</v>
      </c>
    </row>
    <row r="2179" spans="2:31" x14ac:dyDescent="0.35">
      <c r="B2179" s="83"/>
      <c r="C2179" s="84"/>
      <c r="D2179" s="73"/>
      <c r="E2179" s="73"/>
      <c r="F2179" s="73"/>
      <c r="G2179" s="85"/>
      <c r="H2179" s="73"/>
      <c r="I2179" s="73"/>
      <c r="J2179" s="73"/>
      <c r="K2179" s="73"/>
      <c r="L2179" s="73"/>
      <c r="M2179" s="73"/>
      <c r="N2179" s="73"/>
      <c r="U2179">
        <v>2021</v>
      </c>
      <c r="V2179" s="15">
        <v>44223</v>
      </c>
      <c r="W2179" t="s">
        <v>191</v>
      </c>
      <c r="X2179" t="s">
        <v>230</v>
      </c>
      <c r="Y2179" t="s">
        <v>226</v>
      </c>
      <c r="Z2179">
        <v>23.38</v>
      </c>
      <c r="AA2179">
        <v>25.83</v>
      </c>
      <c r="AB2179">
        <v>2.4500000000000002</v>
      </c>
      <c r="AC2179">
        <v>24</v>
      </c>
      <c r="AD2179">
        <v>974.16666666666663</v>
      </c>
      <c r="AE2179">
        <v>25830</v>
      </c>
    </row>
    <row r="2180" spans="2:31" x14ac:dyDescent="0.35">
      <c r="B2180" s="83"/>
      <c r="C2180" s="84"/>
      <c r="D2180" s="85"/>
      <c r="E2180" s="73"/>
      <c r="F2180" s="73"/>
      <c r="G2180" s="85"/>
      <c r="H2180" s="73"/>
      <c r="I2180" s="73"/>
      <c r="J2180" s="73"/>
      <c r="K2180" s="73"/>
      <c r="L2180" s="73"/>
      <c r="M2180" s="73"/>
      <c r="N2180" s="73"/>
      <c r="U2180">
        <v>2021</v>
      </c>
      <c r="V2180" s="15">
        <v>44224</v>
      </c>
      <c r="W2180" t="s">
        <v>191</v>
      </c>
      <c r="X2180" t="s">
        <v>230</v>
      </c>
      <c r="Y2180" t="s">
        <v>226</v>
      </c>
      <c r="Z2180">
        <v>22.25</v>
      </c>
      <c r="AA2180">
        <v>24.58</v>
      </c>
      <c r="AB2180">
        <v>2.33</v>
      </c>
      <c r="AC2180">
        <v>24</v>
      </c>
      <c r="AD2180">
        <v>927.08333333333337</v>
      </c>
      <c r="AE2180">
        <v>24580</v>
      </c>
    </row>
    <row r="2181" spans="2:31" x14ac:dyDescent="0.35">
      <c r="B2181" s="83"/>
      <c r="C2181" s="84"/>
      <c r="D2181" s="73"/>
      <c r="E2181" s="73"/>
      <c r="F2181" s="73"/>
      <c r="G2181" s="85"/>
      <c r="H2181" s="73"/>
      <c r="I2181" s="73"/>
      <c r="J2181" s="73"/>
      <c r="K2181" s="73"/>
      <c r="L2181" s="73"/>
      <c r="M2181" s="73"/>
      <c r="N2181" s="73"/>
      <c r="U2181">
        <v>2021</v>
      </c>
      <c r="V2181" s="15">
        <v>44225</v>
      </c>
      <c r="W2181" t="s">
        <v>191</v>
      </c>
      <c r="X2181" t="s">
        <v>230</v>
      </c>
      <c r="Y2181" t="s">
        <v>226</v>
      </c>
      <c r="Z2181">
        <v>23.47</v>
      </c>
      <c r="AA2181">
        <v>25.93</v>
      </c>
      <c r="AB2181">
        <v>2.46</v>
      </c>
      <c r="AC2181">
        <v>24</v>
      </c>
      <c r="AD2181">
        <v>977.91666666666663</v>
      </c>
      <c r="AE2181">
        <v>25930</v>
      </c>
    </row>
    <row r="2182" spans="2:31" x14ac:dyDescent="0.35">
      <c r="B2182" s="83"/>
      <c r="C2182" s="84"/>
      <c r="D2182" s="85"/>
      <c r="E2182" s="73"/>
      <c r="F2182" s="73"/>
      <c r="G2182" s="85"/>
      <c r="H2182" s="73"/>
      <c r="I2182" s="73"/>
      <c r="J2182" s="73"/>
      <c r="K2182" s="73"/>
      <c r="L2182" s="73"/>
      <c r="M2182" s="73"/>
      <c r="N2182" s="73"/>
      <c r="U2182">
        <v>2021</v>
      </c>
      <c r="V2182" s="15">
        <v>44226</v>
      </c>
      <c r="W2182" t="s">
        <v>191</v>
      </c>
      <c r="X2182" t="s">
        <v>230</v>
      </c>
      <c r="Y2182" t="s">
        <v>226</v>
      </c>
      <c r="Z2182">
        <v>20.68</v>
      </c>
      <c r="AA2182">
        <v>22.84</v>
      </c>
      <c r="AB2182">
        <v>2.17</v>
      </c>
      <c r="AC2182">
        <v>24</v>
      </c>
      <c r="AD2182">
        <v>861.66666666666663</v>
      </c>
      <c r="AE2182">
        <v>22840</v>
      </c>
    </row>
    <row r="2183" spans="2:31" x14ac:dyDescent="0.35">
      <c r="B2183" s="83"/>
      <c r="C2183" s="84"/>
      <c r="D2183" s="73"/>
      <c r="E2183" s="73"/>
      <c r="F2183" s="73"/>
      <c r="G2183" s="85"/>
      <c r="H2183" s="73"/>
      <c r="I2183" s="73"/>
      <c r="J2183" s="73"/>
      <c r="K2183" s="73"/>
      <c r="L2183" s="73"/>
      <c r="M2183" s="73"/>
      <c r="N2183" s="73"/>
      <c r="U2183">
        <v>2021</v>
      </c>
      <c r="V2183" s="15">
        <v>44227</v>
      </c>
      <c r="W2183" t="s">
        <v>191</v>
      </c>
      <c r="X2183" t="s">
        <v>230</v>
      </c>
      <c r="Y2183" t="s">
        <v>226</v>
      </c>
      <c r="Z2183">
        <v>19.84</v>
      </c>
      <c r="AA2183">
        <v>21.92</v>
      </c>
      <c r="AB2183">
        <v>2.08</v>
      </c>
      <c r="AC2183">
        <v>24</v>
      </c>
      <c r="AD2183">
        <v>826.66666666666663</v>
      </c>
      <c r="AE2183">
        <v>21920</v>
      </c>
    </row>
    <row r="2184" spans="2:31" x14ac:dyDescent="0.35">
      <c r="B2184" s="83"/>
      <c r="C2184" s="84"/>
      <c r="D2184" s="85"/>
      <c r="E2184" s="73"/>
      <c r="F2184" s="73"/>
      <c r="G2184" s="85"/>
      <c r="H2184" s="73"/>
      <c r="I2184" s="73"/>
      <c r="J2184" s="73"/>
      <c r="K2184" s="73"/>
      <c r="L2184" s="73"/>
      <c r="M2184" s="73"/>
      <c r="N2184" s="73"/>
      <c r="U2184">
        <v>2021</v>
      </c>
      <c r="V2184" s="15">
        <v>44228</v>
      </c>
      <c r="W2184" t="s">
        <v>192</v>
      </c>
      <c r="X2184" t="s">
        <v>230</v>
      </c>
      <c r="Y2184" t="s">
        <v>226</v>
      </c>
      <c r="Z2184">
        <v>6.67</v>
      </c>
      <c r="AA2184">
        <v>7.37</v>
      </c>
      <c r="AB2184">
        <v>0.7</v>
      </c>
      <c r="AC2184">
        <v>24</v>
      </c>
      <c r="AD2184">
        <v>277.91666666666669</v>
      </c>
      <c r="AE2184">
        <v>7370</v>
      </c>
    </row>
    <row r="2185" spans="2:31" x14ac:dyDescent="0.35">
      <c r="B2185" s="83"/>
      <c r="C2185" s="84"/>
      <c r="D2185" s="73"/>
      <c r="E2185" s="73"/>
      <c r="F2185" s="73"/>
      <c r="G2185" s="85"/>
      <c r="H2185" s="73"/>
      <c r="I2185" s="73"/>
      <c r="J2185" s="73"/>
      <c r="K2185" s="73"/>
      <c r="L2185" s="73"/>
      <c r="M2185" s="73"/>
      <c r="N2185" s="73"/>
      <c r="U2185">
        <v>2021</v>
      </c>
      <c r="V2185" s="15">
        <v>44229</v>
      </c>
      <c r="W2185" t="s">
        <v>192</v>
      </c>
      <c r="X2185" t="s">
        <v>230</v>
      </c>
      <c r="Y2185" t="s">
        <v>226</v>
      </c>
      <c r="Z2185">
        <v>6.89</v>
      </c>
      <c r="AA2185">
        <v>7.61</v>
      </c>
      <c r="AB2185">
        <v>0.72</v>
      </c>
      <c r="AC2185">
        <v>24</v>
      </c>
      <c r="AD2185">
        <v>287.08333333333331</v>
      </c>
      <c r="AE2185">
        <v>7610</v>
      </c>
    </row>
    <row r="2186" spans="2:31" x14ac:dyDescent="0.35">
      <c r="B2186" s="83"/>
      <c r="C2186" s="84"/>
      <c r="D2186" s="85"/>
      <c r="E2186" s="73"/>
      <c r="F2186" s="73"/>
      <c r="G2186" s="85"/>
      <c r="H2186" s="73"/>
      <c r="I2186" s="73"/>
      <c r="J2186" s="73"/>
      <c r="K2186" s="73"/>
      <c r="L2186" s="73"/>
      <c r="M2186" s="73"/>
      <c r="N2186" s="73"/>
      <c r="U2186">
        <v>2021</v>
      </c>
      <c r="V2186" s="15">
        <v>44230</v>
      </c>
      <c r="W2186" t="s">
        <v>192</v>
      </c>
      <c r="X2186" t="s">
        <v>230</v>
      </c>
      <c r="Y2186" t="s">
        <v>226</v>
      </c>
      <c r="Z2186">
        <v>6.07</v>
      </c>
      <c r="AA2186">
        <v>6.71</v>
      </c>
      <c r="AB2186">
        <v>0.64</v>
      </c>
      <c r="AC2186">
        <v>24</v>
      </c>
      <c r="AD2186">
        <v>252.91666666666666</v>
      </c>
      <c r="AE2186">
        <v>6710</v>
      </c>
    </row>
    <row r="2187" spans="2:31" x14ac:dyDescent="0.35">
      <c r="B2187" s="83"/>
      <c r="C2187" s="84"/>
      <c r="D2187" s="73"/>
      <c r="E2187" s="73"/>
      <c r="F2187" s="73"/>
      <c r="G2187" s="85"/>
      <c r="H2187" s="73"/>
      <c r="I2187" s="73"/>
      <c r="J2187" s="73"/>
      <c r="K2187" s="73"/>
      <c r="L2187" s="73"/>
      <c r="M2187" s="73"/>
      <c r="N2187" s="73"/>
      <c r="U2187">
        <v>2021</v>
      </c>
      <c r="V2187" s="15">
        <v>44231</v>
      </c>
      <c r="W2187" t="s">
        <v>192</v>
      </c>
      <c r="X2187" t="s">
        <v>230</v>
      </c>
      <c r="Y2187" t="s">
        <v>226</v>
      </c>
      <c r="Z2187">
        <v>5.91</v>
      </c>
      <c r="AA2187">
        <v>6.52</v>
      </c>
      <c r="AB2187">
        <v>0.62</v>
      </c>
      <c r="AC2187">
        <v>24</v>
      </c>
      <c r="AD2187">
        <v>246.25</v>
      </c>
      <c r="AE2187">
        <v>6520</v>
      </c>
    </row>
    <row r="2188" spans="2:31" x14ac:dyDescent="0.35">
      <c r="B2188" s="83"/>
      <c r="C2188" s="84"/>
      <c r="D2188" s="85"/>
      <c r="E2188" s="73"/>
      <c r="F2188" s="73"/>
      <c r="G2188" s="85"/>
      <c r="H2188" s="73"/>
      <c r="I2188" s="73"/>
      <c r="J2188" s="73"/>
      <c r="K2188" s="73"/>
      <c r="L2188" s="73"/>
      <c r="M2188" s="73"/>
      <c r="N2188" s="73"/>
      <c r="U2188">
        <v>2021</v>
      </c>
      <c r="V2188" s="15">
        <v>44232</v>
      </c>
      <c r="W2188" t="s">
        <v>192</v>
      </c>
      <c r="X2188" t="s">
        <v>230</v>
      </c>
      <c r="Y2188" t="s">
        <v>226</v>
      </c>
      <c r="Z2188">
        <v>13.74</v>
      </c>
      <c r="AA2188">
        <v>15.18</v>
      </c>
      <c r="AB2188">
        <v>1.44</v>
      </c>
      <c r="AC2188">
        <v>24</v>
      </c>
      <c r="AD2188">
        <v>572.5</v>
      </c>
      <c r="AE2188">
        <v>15180</v>
      </c>
    </row>
    <row r="2189" spans="2:31" x14ac:dyDescent="0.35">
      <c r="B2189" s="83"/>
      <c r="C2189" s="84"/>
      <c r="D2189" s="73"/>
      <c r="E2189" s="73"/>
      <c r="F2189" s="73"/>
      <c r="G2189" s="85"/>
      <c r="H2189" s="73"/>
      <c r="I2189" s="73"/>
      <c r="J2189" s="73"/>
      <c r="K2189" s="73"/>
      <c r="L2189" s="73"/>
      <c r="M2189" s="73"/>
      <c r="N2189" s="73"/>
      <c r="U2189">
        <v>2021</v>
      </c>
      <c r="V2189" s="15">
        <v>44233</v>
      </c>
      <c r="W2189" t="s">
        <v>192</v>
      </c>
      <c r="X2189" t="s">
        <v>230</v>
      </c>
      <c r="Y2189" t="s">
        <v>226</v>
      </c>
      <c r="Z2189">
        <v>22.08</v>
      </c>
      <c r="AA2189">
        <v>24.39</v>
      </c>
      <c r="AB2189">
        <v>2.31</v>
      </c>
      <c r="AC2189">
        <v>24</v>
      </c>
      <c r="AD2189">
        <v>920</v>
      </c>
      <c r="AE2189">
        <v>24390</v>
      </c>
    </row>
    <row r="2190" spans="2:31" x14ac:dyDescent="0.35">
      <c r="B2190" s="83"/>
      <c r="C2190" s="84"/>
      <c r="D2190" s="85"/>
      <c r="E2190" s="73"/>
      <c r="F2190" s="73"/>
      <c r="G2190" s="85"/>
      <c r="H2190" s="73"/>
      <c r="I2190" s="73"/>
      <c r="J2190" s="73"/>
      <c r="K2190" s="73"/>
      <c r="L2190" s="73"/>
      <c r="M2190" s="73"/>
      <c r="N2190" s="73"/>
      <c r="U2190">
        <v>2021</v>
      </c>
      <c r="V2190" s="15">
        <v>44234</v>
      </c>
      <c r="W2190" t="s">
        <v>192</v>
      </c>
      <c r="X2190" t="s">
        <v>230</v>
      </c>
      <c r="Y2190" t="s">
        <v>226</v>
      </c>
      <c r="Z2190">
        <v>8.64</v>
      </c>
      <c r="AA2190">
        <v>9.5500000000000007</v>
      </c>
      <c r="AB2190">
        <v>0.9</v>
      </c>
      <c r="AC2190">
        <v>24</v>
      </c>
      <c r="AD2190">
        <v>360</v>
      </c>
      <c r="AE2190">
        <v>9550</v>
      </c>
    </row>
    <row r="2191" spans="2:31" x14ac:dyDescent="0.35">
      <c r="B2191" s="83"/>
      <c r="C2191" s="84"/>
      <c r="D2191" s="73"/>
      <c r="E2191" s="73"/>
      <c r="F2191" s="73"/>
      <c r="G2191" s="85"/>
      <c r="H2191" s="73"/>
      <c r="I2191" s="73"/>
      <c r="J2191" s="73"/>
      <c r="K2191" s="73"/>
      <c r="L2191" s="73"/>
      <c r="M2191" s="73"/>
      <c r="N2191" s="73"/>
      <c r="U2191">
        <v>2021</v>
      </c>
      <c r="V2191" s="15">
        <v>44235</v>
      </c>
      <c r="W2191" t="s">
        <v>192</v>
      </c>
      <c r="X2191" t="s">
        <v>230</v>
      </c>
      <c r="Y2191" t="s">
        <v>226</v>
      </c>
      <c r="Z2191">
        <v>3.88</v>
      </c>
      <c r="AA2191">
        <v>4.29</v>
      </c>
      <c r="AB2191">
        <v>0.41</v>
      </c>
      <c r="AC2191">
        <v>24</v>
      </c>
      <c r="AD2191">
        <v>161.66666666666666</v>
      </c>
      <c r="AE2191">
        <v>4290</v>
      </c>
    </row>
    <row r="2192" spans="2:31" x14ac:dyDescent="0.35">
      <c r="B2192" s="83"/>
      <c r="C2192" s="84"/>
      <c r="D2192" s="85"/>
      <c r="E2192" s="73"/>
      <c r="F2192" s="73"/>
      <c r="G2192" s="85"/>
      <c r="H2192" s="73"/>
      <c r="I2192" s="73"/>
      <c r="J2192" s="73"/>
      <c r="K2192" s="73"/>
      <c r="L2192" s="73"/>
      <c r="M2192" s="73"/>
      <c r="N2192" s="73"/>
      <c r="U2192">
        <v>2021</v>
      </c>
      <c r="V2192" s="15">
        <v>44236</v>
      </c>
      <c r="W2192" t="s">
        <v>192</v>
      </c>
      <c r="X2192" t="s">
        <v>230</v>
      </c>
      <c r="Y2192" t="s">
        <v>226</v>
      </c>
      <c r="Z2192">
        <v>2.2599999999999998</v>
      </c>
      <c r="AA2192">
        <v>2.4900000000000002</v>
      </c>
      <c r="AB2192">
        <v>0.24</v>
      </c>
      <c r="AC2192">
        <v>24</v>
      </c>
      <c r="AD2192">
        <v>94.166666666666671</v>
      </c>
      <c r="AE2192">
        <v>2490</v>
      </c>
    </row>
    <row r="2193" spans="2:31" x14ac:dyDescent="0.35">
      <c r="B2193" s="83"/>
      <c r="C2193" s="84"/>
      <c r="D2193" s="73"/>
      <c r="E2193" s="73"/>
      <c r="F2193" s="73"/>
      <c r="G2193" s="85"/>
      <c r="H2193" s="73"/>
      <c r="I2193" s="73"/>
      <c r="J2193" s="73"/>
      <c r="K2193" s="73"/>
      <c r="L2193" s="73"/>
      <c r="M2193" s="73"/>
      <c r="N2193" s="73"/>
      <c r="U2193">
        <v>2021</v>
      </c>
      <c r="V2193" s="15">
        <v>44237</v>
      </c>
      <c r="W2193" t="s">
        <v>192</v>
      </c>
      <c r="X2193" t="s">
        <v>230</v>
      </c>
      <c r="Y2193" t="s">
        <v>226</v>
      </c>
      <c r="Z2193">
        <v>2.58</v>
      </c>
      <c r="AA2193">
        <v>2.85</v>
      </c>
      <c r="AB2193">
        <v>0.27</v>
      </c>
      <c r="AC2193">
        <v>24</v>
      </c>
      <c r="AD2193">
        <v>107.5</v>
      </c>
      <c r="AE2193">
        <v>2850</v>
      </c>
    </row>
    <row r="2194" spans="2:31" x14ac:dyDescent="0.35">
      <c r="B2194" s="83"/>
      <c r="C2194" s="84"/>
      <c r="D2194" s="85"/>
      <c r="E2194" s="73"/>
      <c r="F2194" s="73"/>
      <c r="G2194" s="85"/>
      <c r="H2194" s="73"/>
      <c r="I2194" s="73"/>
      <c r="J2194" s="73"/>
      <c r="K2194" s="73"/>
      <c r="L2194" s="73"/>
      <c r="M2194" s="73"/>
      <c r="N2194" s="73"/>
      <c r="U2194">
        <v>2021</v>
      </c>
      <c r="V2194" s="15">
        <v>44238</v>
      </c>
      <c r="W2194" t="s">
        <v>192</v>
      </c>
      <c r="X2194" t="s">
        <v>230</v>
      </c>
      <c r="Y2194" t="s">
        <v>226</v>
      </c>
      <c r="Z2194">
        <v>0.92</v>
      </c>
      <c r="AA2194">
        <v>1.01</v>
      </c>
      <c r="AB2194">
        <v>0.1</v>
      </c>
      <c r="AC2194">
        <v>24</v>
      </c>
      <c r="AD2194">
        <v>38.333333333333336</v>
      </c>
      <c r="AE2194">
        <v>1010</v>
      </c>
    </row>
    <row r="2195" spans="2:31" x14ac:dyDescent="0.35">
      <c r="B2195" s="83"/>
      <c r="C2195" s="84"/>
      <c r="D2195" s="73"/>
      <c r="E2195" s="73"/>
      <c r="F2195" s="73"/>
      <c r="G2195" s="85"/>
      <c r="H2195" s="73"/>
      <c r="I2195" s="73"/>
      <c r="J2195" s="73"/>
      <c r="K2195" s="73"/>
      <c r="L2195" s="73"/>
      <c r="M2195" s="73"/>
      <c r="N2195" s="73"/>
      <c r="U2195">
        <v>2021</v>
      </c>
      <c r="V2195" s="15">
        <v>44239</v>
      </c>
      <c r="W2195" t="s">
        <v>192</v>
      </c>
      <c r="X2195" t="s">
        <v>230</v>
      </c>
      <c r="Y2195" t="s">
        <v>226</v>
      </c>
      <c r="Z2195">
        <v>3.52</v>
      </c>
      <c r="AA2195">
        <v>3.89</v>
      </c>
      <c r="AB2195">
        <v>0.37</v>
      </c>
      <c r="AC2195">
        <v>24</v>
      </c>
      <c r="AD2195">
        <v>146.66666666666666</v>
      </c>
      <c r="AE2195">
        <v>3890</v>
      </c>
    </row>
    <row r="2196" spans="2:31" x14ac:dyDescent="0.35">
      <c r="B2196" s="83"/>
      <c r="C2196" s="84"/>
      <c r="D2196" s="85"/>
      <c r="E2196" s="73"/>
      <c r="F2196" s="73"/>
      <c r="G2196" s="85"/>
      <c r="H2196" s="73"/>
      <c r="I2196" s="73"/>
      <c r="J2196" s="73"/>
      <c r="K2196" s="73"/>
      <c r="L2196" s="73"/>
      <c r="M2196" s="73"/>
      <c r="N2196" s="73"/>
      <c r="U2196">
        <v>2021</v>
      </c>
      <c r="V2196" s="15">
        <v>44240</v>
      </c>
      <c r="W2196" t="s">
        <v>192</v>
      </c>
      <c r="X2196" t="s">
        <v>230</v>
      </c>
      <c r="Y2196" t="s">
        <v>226</v>
      </c>
      <c r="Z2196">
        <v>3.74</v>
      </c>
      <c r="AA2196">
        <v>4.13</v>
      </c>
      <c r="AB2196">
        <v>0.39</v>
      </c>
      <c r="AC2196">
        <v>24</v>
      </c>
      <c r="AD2196">
        <v>155.83333333333334</v>
      </c>
      <c r="AE2196">
        <v>4130</v>
      </c>
    </row>
    <row r="2197" spans="2:31" x14ac:dyDescent="0.35">
      <c r="B2197" s="83"/>
      <c r="C2197" s="84"/>
      <c r="D2197" s="73"/>
      <c r="E2197" s="73"/>
      <c r="F2197" s="73"/>
      <c r="G2197" s="85"/>
      <c r="H2197" s="73"/>
      <c r="I2197" s="73"/>
      <c r="J2197" s="73"/>
      <c r="K2197" s="73"/>
      <c r="L2197" s="73"/>
      <c r="M2197" s="73"/>
      <c r="N2197" s="73"/>
      <c r="U2197">
        <v>2021</v>
      </c>
      <c r="V2197" s="15">
        <v>44241</v>
      </c>
      <c r="W2197" t="s">
        <v>192</v>
      </c>
      <c r="X2197" t="s">
        <v>230</v>
      </c>
      <c r="Y2197" t="s">
        <v>226</v>
      </c>
      <c r="Z2197">
        <v>2.4300000000000002</v>
      </c>
      <c r="AA2197">
        <v>2.69</v>
      </c>
      <c r="AB2197">
        <v>0.25</v>
      </c>
      <c r="AC2197">
        <v>24</v>
      </c>
      <c r="AD2197">
        <v>101.25</v>
      </c>
      <c r="AE2197">
        <v>2690</v>
      </c>
    </row>
    <row r="2198" spans="2:31" x14ac:dyDescent="0.35">
      <c r="B2198" s="83"/>
      <c r="C2198" s="84"/>
      <c r="D2198" s="85"/>
      <c r="E2198" s="73"/>
      <c r="F2198" s="73"/>
      <c r="G2198" s="85"/>
      <c r="H2198" s="73"/>
      <c r="I2198" s="73"/>
      <c r="J2198" s="73"/>
      <c r="K2198" s="73"/>
      <c r="L2198" s="73"/>
      <c r="M2198" s="73"/>
      <c r="N2198" s="73"/>
      <c r="U2198">
        <v>2021</v>
      </c>
      <c r="V2198" s="15">
        <v>44242</v>
      </c>
      <c r="W2198" t="s">
        <v>192</v>
      </c>
      <c r="X2198" t="s">
        <v>230</v>
      </c>
      <c r="Y2198" t="s">
        <v>226</v>
      </c>
      <c r="Z2198">
        <v>4.38</v>
      </c>
      <c r="AA2198">
        <v>4.84</v>
      </c>
      <c r="AB2198">
        <v>0.46</v>
      </c>
      <c r="AC2198">
        <v>24</v>
      </c>
      <c r="AD2198">
        <v>182.5</v>
      </c>
      <c r="AE2198">
        <v>4840</v>
      </c>
    </row>
    <row r="2199" spans="2:31" x14ac:dyDescent="0.35">
      <c r="B2199" s="83"/>
      <c r="C2199" s="84"/>
      <c r="D2199" s="73"/>
      <c r="E2199" s="73"/>
      <c r="F2199" s="73"/>
      <c r="G2199" s="85"/>
      <c r="H2199" s="73"/>
      <c r="I2199" s="73"/>
      <c r="J2199" s="73"/>
      <c r="K2199" s="73"/>
      <c r="L2199" s="73"/>
      <c r="M2199" s="73"/>
      <c r="N2199" s="73"/>
      <c r="U2199">
        <v>2021</v>
      </c>
      <c r="V2199" s="15">
        <v>44243</v>
      </c>
      <c r="W2199" t="s">
        <v>192</v>
      </c>
      <c r="X2199" t="s">
        <v>230</v>
      </c>
      <c r="Y2199" t="s">
        <v>226</v>
      </c>
      <c r="Z2199">
        <v>5.44</v>
      </c>
      <c r="AA2199">
        <v>6.01</v>
      </c>
      <c r="AB2199">
        <v>0.56999999999999995</v>
      </c>
      <c r="AC2199">
        <v>24</v>
      </c>
      <c r="AD2199">
        <v>226.66666666666666</v>
      </c>
      <c r="AE2199">
        <v>6010</v>
      </c>
    </row>
    <row r="2200" spans="2:31" x14ac:dyDescent="0.35">
      <c r="B2200" s="83"/>
      <c r="C2200" s="84"/>
      <c r="D2200" s="85"/>
      <c r="E2200" s="73"/>
      <c r="F2200" s="73"/>
      <c r="G2200" s="85"/>
      <c r="H2200" s="73"/>
      <c r="I2200" s="73"/>
      <c r="J2200" s="73"/>
      <c r="K2200" s="73"/>
      <c r="L2200" s="73"/>
      <c r="M2200" s="73"/>
      <c r="N2200" s="73"/>
      <c r="U2200">
        <v>2021</v>
      </c>
      <c r="V2200" s="15">
        <v>44244</v>
      </c>
      <c r="W2200" t="s">
        <v>192</v>
      </c>
      <c r="X2200" t="s">
        <v>230</v>
      </c>
      <c r="Y2200" t="s">
        <v>226</v>
      </c>
      <c r="Z2200">
        <v>4.3899999999999997</v>
      </c>
      <c r="AA2200">
        <v>4.8499999999999996</v>
      </c>
      <c r="AB2200">
        <v>0.46</v>
      </c>
      <c r="AC2200">
        <v>24</v>
      </c>
      <c r="AD2200">
        <v>182.91666666666666</v>
      </c>
      <c r="AE2200">
        <v>4850</v>
      </c>
    </row>
    <row r="2201" spans="2:31" x14ac:dyDescent="0.35">
      <c r="B2201" s="83"/>
      <c r="C2201" s="84"/>
      <c r="D2201" s="73"/>
      <c r="E2201" s="73"/>
      <c r="F2201" s="73"/>
      <c r="G2201" s="85"/>
      <c r="H2201" s="73"/>
      <c r="I2201" s="73"/>
      <c r="J2201" s="73"/>
      <c r="K2201" s="73"/>
      <c r="L2201" s="73"/>
      <c r="M2201" s="73"/>
      <c r="N2201" s="73"/>
      <c r="U2201">
        <v>2021</v>
      </c>
      <c r="V2201" s="15">
        <v>44245</v>
      </c>
      <c r="W2201" t="s">
        <v>192</v>
      </c>
      <c r="X2201" t="s">
        <v>230</v>
      </c>
      <c r="Y2201" t="s">
        <v>226</v>
      </c>
      <c r="Z2201">
        <v>3.59</v>
      </c>
      <c r="AA2201">
        <v>3.96</v>
      </c>
      <c r="AB2201">
        <v>0.38</v>
      </c>
      <c r="AC2201">
        <v>24</v>
      </c>
      <c r="AD2201">
        <v>149.58333333333334</v>
      </c>
      <c r="AE2201">
        <v>3960</v>
      </c>
    </row>
    <row r="2202" spans="2:31" x14ac:dyDescent="0.35">
      <c r="B2202" s="83"/>
      <c r="C2202" s="84"/>
      <c r="D2202" s="85"/>
      <c r="E2202" s="73"/>
      <c r="F2202" s="73"/>
      <c r="G2202" s="85"/>
      <c r="H2202" s="73"/>
      <c r="I2202" s="73"/>
      <c r="J2202" s="73"/>
      <c r="K2202" s="73"/>
      <c r="L2202" s="73"/>
      <c r="M2202" s="73"/>
      <c r="N2202" s="73"/>
      <c r="U2202">
        <v>2021</v>
      </c>
      <c r="V2202" s="15">
        <v>44246</v>
      </c>
      <c r="W2202" t="s">
        <v>192</v>
      </c>
      <c r="X2202" t="s">
        <v>230</v>
      </c>
      <c r="Y2202" t="s">
        <v>226</v>
      </c>
      <c r="Z2202">
        <v>4.5999999999999996</v>
      </c>
      <c r="AA2202">
        <v>5.08</v>
      </c>
      <c r="AB2202">
        <v>0.48</v>
      </c>
      <c r="AC2202">
        <v>24</v>
      </c>
      <c r="AD2202">
        <v>191.66666666666666</v>
      </c>
      <c r="AE2202">
        <v>5080</v>
      </c>
    </row>
    <row r="2203" spans="2:31" x14ac:dyDescent="0.35">
      <c r="B2203" s="83"/>
      <c r="C2203" s="84"/>
      <c r="D2203" s="73"/>
      <c r="E2203" s="73"/>
      <c r="F2203" s="73"/>
      <c r="G2203" s="85"/>
      <c r="H2203" s="73"/>
      <c r="I2203" s="73"/>
      <c r="J2203" s="73"/>
      <c r="K2203" s="73"/>
      <c r="L2203" s="73"/>
      <c r="M2203" s="73"/>
      <c r="N2203" s="73"/>
      <c r="U2203">
        <v>2021</v>
      </c>
      <c r="V2203" s="15">
        <v>44247</v>
      </c>
      <c r="W2203" t="s">
        <v>192</v>
      </c>
      <c r="X2203" t="s">
        <v>230</v>
      </c>
      <c r="Y2203" t="s">
        <v>226</v>
      </c>
      <c r="Z2203">
        <v>3.87</v>
      </c>
      <c r="AA2203">
        <v>4.2699999999999996</v>
      </c>
      <c r="AB2203">
        <v>0.41</v>
      </c>
      <c r="AC2203">
        <v>24</v>
      </c>
      <c r="AD2203">
        <v>161.25</v>
      </c>
      <c r="AE2203">
        <v>4270</v>
      </c>
    </row>
    <row r="2204" spans="2:31" x14ac:dyDescent="0.35">
      <c r="B2204" s="83"/>
      <c r="C2204" s="84"/>
      <c r="D2204" s="85"/>
      <c r="E2204" s="73"/>
      <c r="F2204" s="73"/>
      <c r="G2204" s="85"/>
      <c r="H2204" s="73"/>
      <c r="I2204" s="73"/>
      <c r="J2204" s="73"/>
      <c r="K2204" s="73"/>
      <c r="L2204" s="73"/>
      <c r="M2204" s="73"/>
      <c r="N2204" s="73"/>
      <c r="U2204">
        <v>2021</v>
      </c>
      <c r="V2204" s="15">
        <v>44248</v>
      </c>
      <c r="W2204" t="s">
        <v>192</v>
      </c>
      <c r="X2204" t="s">
        <v>230</v>
      </c>
      <c r="Y2204" t="s">
        <v>226</v>
      </c>
      <c r="Z2204">
        <v>4.42</v>
      </c>
      <c r="AA2204">
        <v>4.8899999999999997</v>
      </c>
      <c r="AB2204">
        <v>0.46</v>
      </c>
      <c r="AC2204">
        <v>24</v>
      </c>
      <c r="AD2204">
        <v>184.16666666666666</v>
      </c>
      <c r="AE2204">
        <v>4890</v>
      </c>
    </row>
    <row r="2205" spans="2:31" x14ac:dyDescent="0.35">
      <c r="B2205" s="83"/>
      <c r="C2205" s="84"/>
      <c r="D2205" s="73"/>
      <c r="E2205" s="73"/>
      <c r="F2205" s="73"/>
      <c r="G2205" s="85"/>
      <c r="H2205" s="73"/>
      <c r="I2205" s="73"/>
      <c r="J2205" s="73"/>
      <c r="K2205" s="73"/>
      <c r="L2205" s="73"/>
      <c r="M2205" s="73"/>
      <c r="N2205" s="73"/>
      <c r="U2205">
        <v>2021</v>
      </c>
      <c r="V2205" s="15">
        <v>44249</v>
      </c>
      <c r="W2205" t="s">
        <v>192</v>
      </c>
      <c r="X2205" t="s">
        <v>230</v>
      </c>
      <c r="Y2205" t="s">
        <v>226</v>
      </c>
      <c r="Z2205">
        <v>6.83</v>
      </c>
      <c r="AA2205">
        <v>7.54</v>
      </c>
      <c r="AB2205">
        <v>0.72</v>
      </c>
      <c r="AC2205">
        <v>24</v>
      </c>
      <c r="AD2205">
        <v>284.58333333333331</v>
      </c>
      <c r="AE2205">
        <v>7540</v>
      </c>
    </row>
    <row r="2206" spans="2:31" x14ac:dyDescent="0.35">
      <c r="B2206" s="83"/>
      <c r="C2206" s="84"/>
      <c r="D2206" s="85"/>
      <c r="E2206" s="73"/>
      <c r="F2206" s="73"/>
      <c r="G2206" s="85"/>
      <c r="H2206" s="73"/>
      <c r="I2206" s="73"/>
      <c r="J2206" s="73"/>
      <c r="K2206" s="73"/>
      <c r="L2206" s="73"/>
      <c r="M2206" s="73"/>
      <c r="N2206" s="73"/>
      <c r="U2206">
        <v>2021</v>
      </c>
      <c r="V2206" s="15">
        <v>44250</v>
      </c>
      <c r="W2206" t="s">
        <v>192</v>
      </c>
      <c r="X2206" t="s">
        <v>230</v>
      </c>
      <c r="Y2206" t="s">
        <v>226</v>
      </c>
      <c r="Z2206">
        <v>6.77</v>
      </c>
      <c r="AA2206">
        <v>7.47</v>
      </c>
      <c r="AB2206">
        <v>0.71</v>
      </c>
      <c r="AC2206">
        <v>24</v>
      </c>
      <c r="AD2206">
        <v>282.08333333333331</v>
      </c>
      <c r="AE2206">
        <v>7470</v>
      </c>
    </row>
    <row r="2207" spans="2:31" x14ac:dyDescent="0.35">
      <c r="B2207" s="83"/>
      <c r="C2207" s="84"/>
      <c r="D2207" s="73"/>
      <c r="E2207" s="73"/>
      <c r="F2207" s="73"/>
      <c r="G2207" s="85"/>
      <c r="H2207" s="73"/>
      <c r="I2207" s="73"/>
      <c r="J2207" s="73"/>
      <c r="K2207" s="73"/>
      <c r="L2207" s="73"/>
      <c r="M2207" s="73"/>
      <c r="N2207" s="73"/>
      <c r="U2207">
        <v>2021</v>
      </c>
      <c r="V2207" s="15">
        <v>44251</v>
      </c>
      <c r="W2207" t="s">
        <v>192</v>
      </c>
      <c r="X2207" t="s">
        <v>230</v>
      </c>
      <c r="Y2207" t="s">
        <v>226</v>
      </c>
      <c r="Z2207">
        <v>6.5</v>
      </c>
      <c r="AA2207">
        <v>7.18</v>
      </c>
      <c r="AB2207">
        <v>0.68</v>
      </c>
      <c r="AC2207">
        <v>24</v>
      </c>
      <c r="AD2207">
        <v>270.83333333333331</v>
      </c>
      <c r="AE2207">
        <v>7180</v>
      </c>
    </row>
    <row r="2208" spans="2:31" x14ac:dyDescent="0.35">
      <c r="B2208" s="83"/>
      <c r="C2208" s="84"/>
      <c r="D2208" s="85"/>
      <c r="E2208" s="73"/>
      <c r="F2208" s="73"/>
      <c r="G2208" s="85"/>
      <c r="H2208" s="73"/>
      <c r="I2208" s="73"/>
      <c r="J2208" s="73"/>
      <c r="K2208" s="73"/>
      <c r="L2208" s="73"/>
      <c r="M2208" s="73"/>
      <c r="N2208" s="73"/>
      <c r="U2208">
        <v>2021</v>
      </c>
      <c r="V2208" s="15">
        <v>44252</v>
      </c>
      <c r="W2208" t="s">
        <v>192</v>
      </c>
      <c r="X2208" t="s">
        <v>230</v>
      </c>
      <c r="Y2208" t="s">
        <v>226</v>
      </c>
      <c r="Z2208">
        <v>15.93</v>
      </c>
      <c r="AA2208">
        <v>17.600000000000001</v>
      </c>
      <c r="AB2208">
        <v>1.67</v>
      </c>
      <c r="AC2208">
        <v>24</v>
      </c>
      <c r="AD2208">
        <v>663.75</v>
      </c>
      <c r="AE2208">
        <v>17600</v>
      </c>
    </row>
    <row r="2209" spans="2:31" x14ac:dyDescent="0.35">
      <c r="B2209" s="83"/>
      <c r="C2209" s="84"/>
      <c r="D2209" s="73"/>
      <c r="E2209" s="73"/>
      <c r="F2209" s="73"/>
      <c r="G2209" s="85"/>
      <c r="H2209" s="73"/>
      <c r="I2209" s="73"/>
      <c r="J2209" s="73"/>
      <c r="K2209" s="73"/>
      <c r="L2209" s="73"/>
      <c r="M2209" s="73"/>
      <c r="N2209" s="73"/>
      <c r="U2209">
        <v>2021</v>
      </c>
      <c r="V2209" s="15">
        <v>44253</v>
      </c>
      <c r="W2209" t="s">
        <v>192</v>
      </c>
      <c r="X2209" t="s">
        <v>230</v>
      </c>
      <c r="Y2209" t="s">
        <v>226</v>
      </c>
      <c r="Z2209">
        <v>19.7</v>
      </c>
      <c r="AA2209">
        <v>21.77</v>
      </c>
      <c r="AB2209">
        <v>2.06</v>
      </c>
      <c r="AC2209">
        <v>24</v>
      </c>
      <c r="AD2209">
        <v>820.83333333333337</v>
      </c>
      <c r="AE2209">
        <v>21770</v>
      </c>
    </row>
    <row r="2210" spans="2:31" x14ac:dyDescent="0.35">
      <c r="B2210" s="83"/>
      <c r="C2210" s="84"/>
      <c r="D2210" s="85"/>
      <c r="E2210" s="73"/>
      <c r="F2210" s="73"/>
      <c r="G2210" s="85"/>
      <c r="H2210" s="73"/>
      <c r="I2210" s="73"/>
      <c r="J2210" s="73"/>
      <c r="K2210" s="73"/>
      <c r="L2210" s="73"/>
      <c r="M2210" s="73"/>
      <c r="N2210" s="73"/>
      <c r="U2210">
        <v>2021</v>
      </c>
      <c r="V2210" s="15">
        <v>44254</v>
      </c>
      <c r="W2210" t="s">
        <v>192</v>
      </c>
      <c r="X2210" t="s">
        <v>230</v>
      </c>
      <c r="Y2210" t="s">
        <v>226</v>
      </c>
      <c r="Z2210">
        <v>9.4</v>
      </c>
      <c r="AA2210">
        <v>10.39</v>
      </c>
      <c r="AB2210">
        <v>0.98</v>
      </c>
      <c r="AC2210">
        <v>24</v>
      </c>
      <c r="AD2210">
        <v>391.66666666666669</v>
      </c>
      <c r="AE2210">
        <v>10390</v>
      </c>
    </row>
    <row r="2211" spans="2:31" x14ac:dyDescent="0.35">
      <c r="B2211" s="83"/>
      <c r="C2211" s="84"/>
      <c r="D2211" s="73"/>
      <c r="E2211" s="73"/>
      <c r="F2211" s="73"/>
      <c r="G2211" s="85"/>
      <c r="H2211" s="73"/>
      <c r="I2211" s="73"/>
      <c r="J2211" s="73"/>
      <c r="K2211" s="73"/>
      <c r="L2211" s="73"/>
      <c r="M2211" s="73"/>
      <c r="N2211" s="73"/>
      <c r="U2211">
        <v>2021</v>
      </c>
      <c r="V2211" s="15">
        <v>44255</v>
      </c>
      <c r="W2211" t="s">
        <v>192</v>
      </c>
      <c r="X2211" t="s">
        <v>230</v>
      </c>
      <c r="Y2211" t="s">
        <v>226</v>
      </c>
      <c r="Z2211">
        <v>17.95</v>
      </c>
      <c r="AA2211">
        <v>19.829999999999998</v>
      </c>
      <c r="AB2211">
        <v>1.88</v>
      </c>
      <c r="AC2211">
        <v>24</v>
      </c>
      <c r="AD2211">
        <v>747.91666666666663</v>
      </c>
      <c r="AE2211">
        <v>19830</v>
      </c>
    </row>
    <row r="2212" spans="2:31" x14ac:dyDescent="0.35">
      <c r="B2212" s="83"/>
      <c r="C2212" s="84"/>
      <c r="D2212" s="85"/>
      <c r="E2212" s="73"/>
      <c r="F2212" s="73"/>
      <c r="G2212" s="85"/>
      <c r="H2212" s="73"/>
      <c r="I2212" s="73"/>
      <c r="J2212" s="73"/>
      <c r="K2212" s="73"/>
      <c r="L2212" s="73"/>
      <c r="M2212" s="73"/>
      <c r="N2212" s="73"/>
      <c r="U2212">
        <v>2021</v>
      </c>
      <c r="V2212" s="15">
        <v>44256</v>
      </c>
      <c r="W2212" t="s">
        <v>193</v>
      </c>
      <c r="X2212" t="s">
        <v>230</v>
      </c>
      <c r="Y2212" t="s">
        <v>226</v>
      </c>
      <c r="Z2212">
        <v>29.69</v>
      </c>
      <c r="AA2212">
        <v>32.799999999999997</v>
      </c>
      <c r="AB2212">
        <v>3.11</v>
      </c>
      <c r="AC2212">
        <v>24</v>
      </c>
      <c r="AD2212">
        <v>1237.0833333333333</v>
      </c>
      <c r="AE2212">
        <v>32800</v>
      </c>
    </row>
    <row r="2213" spans="2:31" x14ac:dyDescent="0.35">
      <c r="B2213" s="83"/>
      <c r="C2213" s="84"/>
      <c r="D2213" s="73"/>
      <c r="E2213" s="73"/>
      <c r="F2213" s="73"/>
      <c r="G2213" s="85"/>
      <c r="H2213" s="73"/>
      <c r="I2213" s="73"/>
      <c r="J2213" s="73"/>
      <c r="K2213" s="73"/>
      <c r="L2213" s="73"/>
      <c r="M2213" s="73"/>
      <c r="N2213" s="73"/>
      <c r="U2213">
        <v>2021</v>
      </c>
      <c r="V2213" s="15">
        <v>44257</v>
      </c>
      <c r="W2213" t="s">
        <v>193</v>
      </c>
      <c r="X2213" t="s">
        <v>230</v>
      </c>
      <c r="Y2213" t="s">
        <v>226</v>
      </c>
      <c r="Z2213">
        <v>48.04</v>
      </c>
      <c r="AA2213">
        <v>53.08</v>
      </c>
      <c r="AB2213">
        <v>5.03</v>
      </c>
      <c r="AC2213">
        <v>24</v>
      </c>
      <c r="AD2213">
        <v>2001.6666666666667</v>
      </c>
      <c r="AE2213">
        <v>53080</v>
      </c>
    </row>
    <row r="2214" spans="2:31" x14ac:dyDescent="0.35">
      <c r="B2214" s="83"/>
      <c r="C2214" s="84"/>
      <c r="D2214" s="85"/>
      <c r="E2214" s="73"/>
      <c r="F2214" s="73"/>
      <c r="G2214" s="85"/>
      <c r="H2214" s="73"/>
      <c r="I2214" s="73"/>
      <c r="J2214" s="73"/>
      <c r="K2214" s="73"/>
      <c r="L2214" s="73"/>
      <c r="M2214" s="73"/>
      <c r="N2214" s="73"/>
      <c r="U2214">
        <v>2021</v>
      </c>
      <c r="V2214" s="15">
        <v>44258</v>
      </c>
      <c r="W2214" t="s">
        <v>193</v>
      </c>
      <c r="X2214" t="s">
        <v>230</v>
      </c>
      <c r="Y2214" t="s">
        <v>226</v>
      </c>
      <c r="Z2214">
        <v>79.88</v>
      </c>
      <c r="AA2214">
        <v>88.24</v>
      </c>
      <c r="AB2214">
        <v>8.36</v>
      </c>
      <c r="AC2214">
        <v>24</v>
      </c>
      <c r="AD2214">
        <v>3328.3333333333335</v>
      </c>
      <c r="AE2214">
        <v>88240</v>
      </c>
    </row>
    <row r="2215" spans="2:31" x14ac:dyDescent="0.35">
      <c r="B2215" s="83"/>
      <c r="C2215" s="84"/>
      <c r="D2215" s="73"/>
      <c r="E2215" s="73"/>
      <c r="F2215" s="73"/>
      <c r="G2215" s="85"/>
      <c r="H2215" s="73"/>
      <c r="I2215" s="73"/>
      <c r="J2215" s="73"/>
      <c r="K2215" s="73"/>
      <c r="L2215" s="73"/>
      <c r="M2215" s="73"/>
      <c r="N2215" s="73"/>
      <c r="U2215">
        <v>2021</v>
      </c>
      <c r="V2215" s="15">
        <v>44259</v>
      </c>
      <c r="W2215" t="s">
        <v>193</v>
      </c>
      <c r="X2215" t="s">
        <v>230</v>
      </c>
      <c r="Y2215" t="s">
        <v>226</v>
      </c>
      <c r="Z2215">
        <v>89.57</v>
      </c>
      <c r="AA2215">
        <v>98.95</v>
      </c>
      <c r="AB2215">
        <v>9.3800000000000008</v>
      </c>
      <c r="AC2215">
        <v>24</v>
      </c>
      <c r="AD2215">
        <v>3732.0833333333335</v>
      </c>
      <c r="AE2215">
        <v>98950</v>
      </c>
    </row>
    <row r="2216" spans="2:31" x14ac:dyDescent="0.35">
      <c r="B2216" s="83"/>
      <c r="C2216" s="84"/>
      <c r="D2216" s="85"/>
      <c r="E2216" s="73"/>
      <c r="F2216" s="73"/>
      <c r="G2216" s="85"/>
      <c r="H2216" s="73"/>
      <c r="I2216" s="73"/>
      <c r="J2216" s="73"/>
      <c r="K2216" s="73"/>
      <c r="L2216" s="73"/>
      <c r="M2216" s="73"/>
      <c r="N2216" s="73"/>
      <c r="U2216">
        <v>2021</v>
      </c>
      <c r="V2216" s="15">
        <v>44260</v>
      </c>
      <c r="W2216" t="s">
        <v>193</v>
      </c>
      <c r="X2216" t="s">
        <v>230</v>
      </c>
      <c r="Y2216" t="s">
        <v>226</v>
      </c>
      <c r="Z2216">
        <v>96.54</v>
      </c>
      <c r="AA2216">
        <v>106.65</v>
      </c>
      <c r="AB2216">
        <v>10.11</v>
      </c>
      <c r="AC2216">
        <v>24</v>
      </c>
      <c r="AD2216">
        <v>4022.5</v>
      </c>
      <c r="AE2216">
        <v>106650</v>
      </c>
    </row>
    <row r="2217" spans="2:31" x14ac:dyDescent="0.35">
      <c r="B2217" s="83"/>
      <c r="C2217" s="84"/>
      <c r="D2217" s="73"/>
      <c r="E2217" s="73"/>
      <c r="F2217" s="73"/>
      <c r="G2217" s="85"/>
      <c r="H2217" s="73"/>
      <c r="I2217" s="73"/>
      <c r="J2217" s="73"/>
      <c r="K2217" s="73"/>
      <c r="L2217" s="73"/>
      <c r="M2217" s="73"/>
      <c r="N2217" s="73"/>
      <c r="U2217">
        <v>2021</v>
      </c>
      <c r="V2217" s="15">
        <v>44261</v>
      </c>
      <c r="W2217" t="s">
        <v>193</v>
      </c>
      <c r="X2217" t="s">
        <v>230</v>
      </c>
      <c r="Y2217" t="s">
        <v>226</v>
      </c>
      <c r="Z2217">
        <v>76.930000000000007</v>
      </c>
      <c r="AA2217">
        <v>84.98</v>
      </c>
      <c r="AB2217">
        <v>8.06</v>
      </c>
      <c r="AC2217">
        <v>24</v>
      </c>
      <c r="AD2217">
        <v>3205.4166666666665</v>
      </c>
      <c r="AE2217">
        <v>84980</v>
      </c>
    </row>
    <row r="2218" spans="2:31" x14ac:dyDescent="0.35">
      <c r="B2218" s="83"/>
      <c r="C2218" s="84"/>
      <c r="D2218" s="85"/>
      <c r="E2218" s="73"/>
      <c r="F2218" s="73"/>
      <c r="G2218" s="85"/>
      <c r="H2218" s="73"/>
      <c r="I2218" s="73"/>
      <c r="J2218" s="73"/>
      <c r="K2218" s="73"/>
      <c r="L2218" s="73"/>
      <c r="M2218" s="73"/>
      <c r="N2218" s="73"/>
      <c r="U2218">
        <v>2021</v>
      </c>
      <c r="V2218" s="15">
        <v>44262</v>
      </c>
      <c r="W2218" t="s">
        <v>193</v>
      </c>
      <c r="X2218" t="s">
        <v>230</v>
      </c>
      <c r="Y2218" t="s">
        <v>226</v>
      </c>
      <c r="Z2218">
        <v>41.07</v>
      </c>
      <c r="AA2218">
        <v>45.37</v>
      </c>
      <c r="AB2218">
        <v>4.3</v>
      </c>
      <c r="AC2218">
        <v>24</v>
      </c>
      <c r="AD2218">
        <v>1711.25</v>
      </c>
      <c r="AE2218">
        <v>45370</v>
      </c>
    </row>
    <row r="2219" spans="2:31" x14ac:dyDescent="0.35">
      <c r="B2219" s="83"/>
      <c r="C2219" s="84"/>
      <c r="D2219" s="73"/>
      <c r="E2219" s="73"/>
      <c r="F2219" s="73"/>
      <c r="G2219" s="85"/>
      <c r="H2219" s="73"/>
      <c r="I2219" s="73"/>
      <c r="J2219" s="73"/>
      <c r="K2219" s="73"/>
      <c r="L2219" s="73"/>
      <c r="M2219" s="73"/>
      <c r="N2219" s="73"/>
      <c r="U2219">
        <v>2021</v>
      </c>
      <c r="V2219" s="15">
        <v>44263</v>
      </c>
      <c r="W2219" t="s">
        <v>193</v>
      </c>
      <c r="X2219" t="s">
        <v>230</v>
      </c>
      <c r="Y2219" t="s">
        <v>226</v>
      </c>
      <c r="Z2219">
        <v>53.63</v>
      </c>
      <c r="AA2219">
        <v>59.24</v>
      </c>
      <c r="AB2219">
        <v>5.62</v>
      </c>
      <c r="AC2219">
        <v>24</v>
      </c>
      <c r="AD2219">
        <v>2234.5833333333335</v>
      </c>
      <c r="AE2219">
        <v>59240</v>
      </c>
    </row>
    <row r="2220" spans="2:31" x14ac:dyDescent="0.35">
      <c r="B2220" s="83"/>
      <c r="C2220" s="84"/>
      <c r="D2220" s="85"/>
      <c r="E2220" s="73"/>
      <c r="F2220" s="73"/>
      <c r="G2220" s="85"/>
      <c r="H2220" s="73"/>
      <c r="I2220" s="73"/>
      <c r="J2220" s="73"/>
      <c r="K2220" s="73"/>
      <c r="L2220" s="73"/>
      <c r="M2220" s="73"/>
      <c r="N2220" s="73"/>
      <c r="U2220">
        <v>2021</v>
      </c>
      <c r="V2220" s="15">
        <v>44264</v>
      </c>
      <c r="W2220" t="s">
        <v>193</v>
      </c>
      <c r="X2220" t="s">
        <v>230</v>
      </c>
      <c r="Y2220" t="s">
        <v>226</v>
      </c>
      <c r="Z2220">
        <v>82.67</v>
      </c>
      <c r="AA2220">
        <v>91.32</v>
      </c>
      <c r="AB2220">
        <v>8.66</v>
      </c>
      <c r="AC2220">
        <v>24</v>
      </c>
      <c r="AD2220">
        <v>3444.5833333333335</v>
      </c>
      <c r="AE2220">
        <v>91320</v>
      </c>
    </row>
    <row r="2221" spans="2:31" x14ac:dyDescent="0.35">
      <c r="B2221" s="83"/>
      <c r="C2221" s="84"/>
      <c r="D2221" s="73"/>
      <c r="E2221" s="73"/>
      <c r="F2221" s="73"/>
      <c r="G2221" s="85"/>
      <c r="H2221" s="73"/>
      <c r="I2221" s="73"/>
      <c r="J2221" s="73"/>
      <c r="K2221" s="73"/>
      <c r="L2221" s="73"/>
      <c r="M2221" s="73"/>
      <c r="N2221" s="73"/>
      <c r="U2221">
        <v>2021</v>
      </c>
      <c r="V2221" s="15">
        <v>44265</v>
      </c>
      <c r="W2221" t="s">
        <v>193</v>
      </c>
      <c r="X2221" t="s">
        <v>230</v>
      </c>
      <c r="Y2221" t="s">
        <v>226</v>
      </c>
      <c r="Z2221">
        <v>116.24</v>
      </c>
      <c r="AA2221">
        <v>128.41</v>
      </c>
      <c r="AB2221">
        <v>12.17</v>
      </c>
      <c r="AC2221">
        <v>24</v>
      </c>
      <c r="AD2221">
        <v>4843.333333333333</v>
      </c>
      <c r="AE2221">
        <v>128410</v>
      </c>
    </row>
    <row r="2222" spans="2:31" x14ac:dyDescent="0.35">
      <c r="B2222" s="83"/>
      <c r="C2222" s="84"/>
      <c r="D2222" s="85"/>
      <c r="E2222" s="73"/>
      <c r="F2222" s="73"/>
      <c r="G2222" s="85"/>
      <c r="H2222" s="73"/>
      <c r="I2222" s="73"/>
      <c r="J2222" s="73"/>
      <c r="K2222" s="73"/>
      <c r="L2222" s="73"/>
      <c r="M2222" s="73"/>
      <c r="N2222" s="73"/>
      <c r="U2222">
        <v>2021</v>
      </c>
      <c r="V2222" s="15">
        <v>44266</v>
      </c>
      <c r="W2222" t="s">
        <v>193</v>
      </c>
      <c r="X2222" t="s">
        <v>230</v>
      </c>
      <c r="Y2222" t="s">
        <v>226</v>
      </c>
      <c r="Z2222">
        <v>135.5</v>
      </c>
      <c r="AA2222">
        <v>149.69</v>
      </c>
      <c r="AB2222">
        <v>14.19</v>
      </c>
      <c r="AC2222">
        <v>24</v>
      </c>
      <c r="AD2222">
        <v>5645.833333333333</v>
      </c>
      <c r="AE2222">
        <v>149690</v>
      </c>
    </row>
    <row r="2223" spans="2:31" x14ac:dyDescent="0.35">
      <c r="B2223" s="83"/>
      <c r="C2223" s="84"/>
      <c r="D2223" s="85"/>
      <c r="E2223" s="73"/>
      <c r="F2223" s="73"/>
      <c r="G2223" s="85"/>
      <c r="H2223" s="73"/>
      <c r="I2223" s="73"/>
      <c r="J2223" s="73"/>
      <c r="K2223" s="73"/>
      <c r="L2223" s="73"/>
      <c r="M2223" s="73"/>
      <c r="N2223" s="73"/>
      <c r="U2223">
        <v>2021</v>
      </c>
      <c r="V2223" s="15">
        <v>44267</v>
      </c>
      <c r="W2223" t="s">
        <v>193</v>
      </c>
      <c r="X2223" t="s">
        <v>230</v>
      </c>
      <c r="Y2223" t="s">
        <v>226</v>
      </c>
      <c r="Z2223">
        <v>148.47999999999999</v>
      </c>
      <c r="AA2223">
        <v>164.03</v>
      </c>
      <c r="AB2223">
        <v>15.55</v>
      </c>
      <c r="AC2223">
        <v>24</v>
      </c>
      <c r="AD2223">
        <v>6186.666666666667</v>
      </c>
      <c r="AE2223">
        <v>164030</v>
      </c>
    </row>
    <row r="2224" spans="2:31" x14ac:dyDescent="0.35">
      <c r="B2224" s="83"/>
      <c r="C2224" s="84"/>
      <c r="D2224" s="73"/>
      <c r="E2224" s="73"/>
      <c r="F2224" s="73"/>
      <c r="G2224" s="85"/>
      <c r="H2224" s="73"/>
      <c r="I2224" s="73"/>
      <c r="J2224" s="73"/>
      <c r="K2224" s="73"/>
      <c r="L2224" s="73"/>
      <c r="M2224" s="73"/>
      <c r="N2224" s="73"/>
      <c r="U2224">
        <v>2021</v>
      </c>
      <c r="V2224" s="15">
        <v>44268</v>
      </c>
      <c r="W2224" t="s">
        <v>193</v>
      </c>
      <c r="X2224" t="s">
        <v>230</v>
      </c>
      <c r="Y2224" t="s">
        <v>226</v>
      </c>
      <c r="Z2224">
        <v>161.46</v>
      </c>
      <c r="AA2224">
        <v>178.37</v>
      </c>
      <c r="AB2224">
        <v>16.91</v>
      </c>
      <c r="AC2224">
        <v>24</v>
      </c>
      <c r="AD2224">
        <v>6727.5</v>
      </c>
      <c r="AE2224">
        <v>178370</v>
      </c>
    </row>
    <row r="2225" spans="2:31" x14ac:dyDescent="0.35">
      <c r="B2225" s="83"/>
      <c r="C2225" s="84"/>
      <c r="D2225" s="73"/>
      <c r="E2225" s="73"/>
      <c r="F2225" s="73"/>
      <c r="G2225" s="85"/>
      <c r="H2225" s="73"/>
      <c r="I2225" s="73"/>
      <c r="J2225" s="73"/>
      <c r="K2225" s="73"/>
      <c r="L2225" s="73"/>
      <c r="M2225" s="73"/>
      <c r="N2225" s="73"/>
      <c r="U2225">
        <v>2021</v>
      </c>
      <c r="V2225" s="15">
        <v>44269</v>
      </c>
      <c r="W2225" t="s">
        <v>193</v>
      </c>
      <c r="X2225" t="s">
        <v>230</v>
      </c>
      <c r="Y2225" t="s">
        <v>226</v>
      </c>
      <c r="Z2225">
        <v>133.71</v>
      </c>
      <c r="AA2225">
        <v>147.71</v>
      </c>
      <c r="AB2225">
        <v>14</v>
      </c>
      <c r="AC2225">
        <v>23</v>
      </c>
      <c r="AD2225">
        <v>5813.478260869565</v>
      </c>
      <c r="AE2225">
        <v>147710</v>
      </c>
    </row>
    <row r="2226" spans="2:31" x14ac:dyDescent="0.35">
      <c r="B2226" s="83"/>
      <c r="C2226" s="84"/>
      <c r="D2226" s="73"/>
      <c r="E2226" s="73"/>
      <c r="F2226" s="73"/>
      <c r="G2226" s="85"/>
      <c r="H2226" s="73"/>
      <c r="I2226" s="73"/>
      <c r="J2226" s="73"/>
      <c r="K2226" s="73"/>
      <c r="L2226" s="73"/>
      <c r="M2226" s="73"/>
      <c r="N2226" s="73"/>
      <c r="U2226">
        <v>2021</v>
      </c>
      <c r="V2226" s="15">
        <v>44270</v>
      </c>
      <c r="W2226" t="s">
        <v>193</v>
      </c>
      <c r="X2226" t="s">
        <v>230</v>
      </c>
      <c r="Y2226" t="s">
        <v>226</v>
      </c>
      <c r="Z2226">
        <v>187.84</v>
      </c>
      <c r="AA2226">
        <v>207.51</v>
      </c>
      <c r="AB2226">
        <v>19.670000000000002</v>
      </c>
      <c r="AC2226">
        <v>24</v>
      </c>
      <c r="AD2226">
        <v>7826.666666666667</v>
      </c>
      <c r="AE2226">
        <v>207510</v>
      </c>
    </row>
    <row r="2227" spans="2:31" x14ac:dyDescent="0.35">
      <c r="B2227" s="83"/>
      <c r="C2227" s="84"/>
      <c r="D2227" s="73"/>
      <c r="E2227" s="73"/>
      <c r="F2227" s="73"/>
      <c r="G2227" s="85"/>
      <c r="H2227" s="73"/>
      <c r="I2227" s="73"/>
      <c r="J2227" s="73"/>
      <c r="K2227" s="73"/>
      <c r="L2227" s="73"/>
      <c r="M2227" s="73"/>
      <c r="N2227" s="73"/>
      <c r="U2227">
        <v>2021</v>
      </c>
      <c r="V2227" s="15">
        <v>44271</v>
      </c>
      <c r="W2227" t="s">
        <v>193</v>
      </c>
      <c r="X2227" t="s">
        <v>230</v>
      </c>
      <c r="Y2227" t="s">
        <v>226</v>
      </c>
      <c r="Z2227">
        <v>249.96</v>
      </c>
      <c r="AA2227">
        <v>276.13</v>
      </c>
      <c r="AB2227">
        <v>26.17</v>
      </c>
      <c r="AC2227">
        <v>24</v>
      </c>
      <c r="AD2227">
        <v>10415</v>
      </c>
      <c r="AE2227">
        <v>276130</v>
      </c>
    </row>
    <row r="2228" spans="2:31" x14ac:dyDescent="0.35">
      <c r="B2228" s="83"/>
      <c r="C2228" s="84"/>
      <c r="D2228" s="73"/>
      <c r="E2228" s="73"/>
      <c r="F2228" s="73"/>
      <c r="G2228" s="85"/>
      <c r="H2228" s="73"/>
      <c r="I2228" s="73"/>
      <c r="J2228" s="73"/>
      <c r="K2228" s="73"/>
      <c r="L2228" s="73"/>
      <c r="M2228" s="73"/>
      <c r="N2228" s="73"/>
      <c r="U2228">
        <v>2021</v>
      </c>
      <c r="V2228" s="15">
        <v>44272</v>
      </c>
      <c r="W2228" t="s">
        <v>193</v>
      </c>
      <c r="X2228" t="s">
        <v>230</v>
      </c>
      <c r="Y2228" t="s">
        <v>226</v>
      </c>
      <c r="Z2228">
        <v>354.94</v>
      </c>
      <c r="AA2228">
        <v>392.11</v>
      </c>
      <c r="AB2228">
        <v>37.17</v>
      </c>
      <c r="AC2228">
        <v>24</v>
      </c>
      <c r="AD2228">
        <v>14789.166666666666</v>
      </c>
      <c r="AE2228">
        <v>392110</v>
      </c>
    </row>
    <row r="2229" spans="2:31" x14ac:dyDescent="0.35">
      <c r="B2229" s="83"/>
      <c r="C2229" s="84"/>
      <c r="D2229" s="73"/>
      <c r="E2229" s="73"/>
      <c r="F2229" s="73"/>
      <c r="G2229" s="85"/>
      <c r="H2229" s="73"/>
      <c r="I2229" s="73"/>
      <c r="J2229" s="73"/>
      <c r="K2229" s="73"/>
      <c r="L2229" s="73"/>
      <c r="M2229" s="73"/>
      <c r="N2229" s="73"/>
      <c r="U2229">
        <v>2021</v>
      </c>
      <c r="V2229" s="15">
        <v>44273</v>
      </c>
      <c r="W2229" t="s">
        <v>193</v>
      </c>
      <c r="X2229" t="s">
        <v>230</v>
      </c>
      <c r="Y2229" t="s">
        <v>226</v>
      </c>
      <c r="Z2229">
        <v>420.68</v>
      </c>
      <c r="AA2229">
        <v>464.73</v>
      </c>
      <c r="AB2229">
        <v>44.05</v>
      </c>
      <c r="AC2229">
        <v>24</v>
      </c>
      <c r="AD2229">
        <v>17528.333333333332</v>
      </c>
      <c r="AE2229">
        <v>464730</v>
      </c>
    </row>
    <row r="2230" spans="2:31" x14ac:dyDescent="0.35">
      <c r="B2230" s="83"/>
      <c r="C2230" s="84"/>
      <c r="D2230" s="73"/>
      <c r="E2230" s="73"/>
      <c r="F2230" s="73"/>
      <c r="G2230" s="85"/>
      <c r="H2230" s="73"/>
      <c r="I2230" s="73"/>
      <c r="J2230" s="73"/>
      <c r="K2230" s="73"/>
      <c r="L2230" s="73"/>
      <c r="M2230" s="73"/>
      <c r="N2230" s="73"/>
      <c r="U2230">
        <v>2021</v>
      </c>
      <c r="V2230" s="15">
        <v>44274</v>
      </c>
      <c r="W2230" t="s">
        <v>193</v>
      </c>
      <c r="X2230" t="s">
        <v>230</v>
      </c>
      <c r="Y2230" t="s">
        <v>226</v>
      </c>
      <c r="Z2230">
        <v>435.21</v>
      </c>
      <c r="AA2230">
        <v>480.79</v>
      </c>
      <c r="AB2230">
        <v>45.57</v>
      </c>
      <c r="AC2230">
        <v>24</v>
      </c>
      <c r="AD2230">
        <v>18133.75</v>
      </c>
      <c r="AE2230">
        <v>480790</v>
      </c>
    </row>
    <row r="2231" spans="2:31" x14ac:dyDescent="0.35">
      <c r="B2231" s="83"/>
      <c r="C2231" s="84"/>
      <c r="D2231" s="73"/>
      <c r="E2231" s="73"/>
      <c r="F2231" s="73"/>
      <c r="G2231" s="85"/>
      <c r="H2231" s="73"/>
      <c r="I2231" s="73"/>
      <c r="J2231" s="73"/>
      <c r="K2231" s="73"/>
      <c r="L2231" s="73"/>
      <c r="M2231" s="73"/>
      <c r="N2231" s="73"/>
      <c r="U2231">
        <v>2021</v>
      </c>
      <c r="V2231" s="15">
        <v>44275</v>
      </c>
      <c r="W2231" t="s">
        <v>193</v>
      </c>
      <c r="X2231" t="s">
        <v>230</v>
      </c>
      <c r="Y2231" t="s">
        <v>226</v>
      </c>
      <c r="Z2231">
        <v>414.34</v>
      </c>
      <c r="AA2231">
        <v>457.72</v>
      </c>
      <c r="AB2231">
        <v>43.39</v>
      </c>
      <c r="AC2231">
        <v>24</v>
      </c>
      <c r="AD2231">
        <v>17264.166666666668</v>
      </c>
      <c r="AE2231">
        <v>457720</v>
      </c>
    </row>
    <row r="2232" spans="2:31" x14ac:dyDescent="0.35">
      <c r="B2232" s="83"/>
      <c r="C2232" s="84"/>
      <c r="D2232" s="73"/>
      <c r="E2232" s="73"/>
      <c r="F2232" s="73"/>
      <c r="G2232" s="85"/>
      <c r="H2232" s="73"/>
      <c r="I2232" s="73"/>
      <c r="J2232" s="73"/>
      <c r="K2232" s="73"/>
      <c r="L2232" s="73"/>
      <c r="M2232" s="73"/>
      <c r="N2232" s="73"/>
      <c r="U2232">
        <v>2021</v>
      </c>
      <c r="V2232" s="15">
        <v>44276</v>
      </c>
      <c r="W2232" t="s">
        <v>193</v>
      </c>
      <c r="X2232" t="s">
        <v>230</v>
      </c>
      <c r="Y2232" t="s">
        <v>226</v>
      </c>
      <c r="Z2232">
        <v>389.04</v>
      </c>
      <c r="AA2232">
        <v>429.78</v>
      </c>
      <c r="AB2232">
        <v>40.74</v>
      </c>
      <c r="AC2232">
        <v>24</v>
      </c>
      <c r="AD2232">
        <v>16210</v>
      </c>
      <c r="AE2232">
        <v>429780</v>
      </c>
    </row>
    <row r="2233" spans="2:31" x14ac:dyDescent="0.35">
      <c r="B2233" s="83"/>
      <c r="C2233" s="84"/>
      <c r="D2233" s="73"/>
      <c r="E2233" s="73"/>
      <c r="F2233" s="73"/>
      <c r="G2233" s="85"/>
      <c r="H2233" s="73"/>
      <c r="I2233" s="73"/>
      <c r="J2233" s="73"/>
      <c r="K2233" s="73"/>
      <c r="L2233" s="73"/>
      <c r="M2233" s="73"/>
      <c r="N2233" s="73"/>
      <c r="U2233">
        <v>2021</v>
      </c>
      <c r="V2233" s="15">
        <v>44277</v>
      </c>
      <c r="W2233" t="s">
        <v>193</v>
      </c>
      <c r="X2233" t="s">
        <v>230</v>
      </c>
      <c r="Y2233" t="s">
        <v>226</v>
      </c>
      <c r="Z2233">
        <v>553.08000000000004</v>
      </c>
      <c r="AA2233">
        <v>611</v>
      </c>
      <c r="AB2233">
        <v>57.92</v>
      </c>
      <c r="AC2233">
        <v>24</v>
      </c>
      <c r="AD2233">
        <v>23045</v>
      </c>
      <c r="AE2233">
        <v>611000</v>
      </c>
    </row>
    <row r="2234" spans="2:31" x14ac:dyDescent="0.35">
      <c r="B2234" s="83"/>
      <c r="C2234" s="84"/>
      <c r="D2234" s="73"/>
      <c r="E2234" s="73"/>
      <c r="F2234" s="73"/>
      <c r="G2234" s="85"/>
      <c r="H2234" s="73"/>
      <c r="I2234" s="73"/>
      <c r="J2234" s="73"/>
      <c r="K2234" s="73"/>
      <c r="L2234" s="73"/>
      <c r="M2234" s="73"/>
      <c r="N2234" s="73"/>
      <c r="U2234">
        <v>2021</v>
      </c>
      <c r="V2234" s="15">
        <v>44278</v>
      </c>
      <c r="W2234" t="s">
        <v>193</v>
      </c>
      <c r="X2234" t="s">
        <v>230</v>
      </c>
      <c r="Y2234" t="s">
        <v>226</v>
      </c>
      <c r="Z2234">
        <v>681.05</v>
      </c>
      <c r="AA2234">
        <v>752.36</v>
      </c>
      <c r="AB2234">
        <v>71.319999999999993</v>
      </c>
      <c r="AC2234">
        <v>24</v>
      </c>
      <c r="AD2234">
        <v>28377.083333333332</v>
      </c>
      <c r="AE2234">
        <v>752360</v>
      </c>
    </row>
    <row r="2235" spans="2:31" x14ac:dyDescent="0.35">
      <c r="B2235" s="83"/>
      <c r="C2235" s="84"/>
      <c r="D2235" s="73"/>
      <c r="E2235" s="73"/>
      <c r="F2235" s="73"/>
      <c r="G2235" s="85"/>
      <c r="H2235" s="73"/>
      <c r="I2235" s="73"/>
      <c r="J2235" s="73"/>
      <c r="K2235" s="73"/>
      <c r="L2235" s="73"/>
      <c r="M2235" s="73"/>
      <c r="N2235" s="73"/>
      <c r="U2235">
        <v>2021</v>
      </c>
      <c r="V2235" s="15">
        <v>44279</v>
      </c>
      <c r="W2235" t="s">
        <v>193</v>
      </c>
      <c r="X2235" t="s">
        <v>230</v>
      </c>
      <c r="Y2235" t="s">
        <v>226</v>
      </c>
      <c r="Z2235">
        <v>805.98</v>
      </c>
      <c r="AA2235">
        <v>890.37</v>
      </c>
      <c r="AB2235">
        <v>84.4</v>
      </c>
      <c r="AC2235">
        <v>24</v>
      </c>
      <c r="AD2235">
        <v>33582.5</v>
      </c>
      <c r="AE2235">
        <v>890370</v>
      </c>
    </row>
    <row r="2236" spans="2:31" x14ac:dyDescent="0.35">
      <c r="B2236" s="83"/>
      <c r="C2236" s="84"/>
      <c r="D2236" s="73"/>
      <c r="E2236" s="73"/>
      <c r="F2236" s="73"/>
      <c r="G2236" s="85"/>
      <c r="H2236" s="73"/>
      <c r="I2236" s="73"/>
      <c r="J2236" s="73"/>
      <c r="K2236" s="73"/>
      <c r="L2236" s="73"/>
      <c r="M2236" s="73"/>
      <c r="N2236" s="73"/>
      <c r="U2236">
        <v>2021</v>
      </c>
      <c r="V2236" s="15">
        <v>44280</v>
      </c>
      <c r="W2236" t="s">
        <v>193</v>
      </c>
      <c r="X2236" t="s">
        <v>230</v>
      </c>
      <c r="Y2236" t="s">
        <v>226</v>
      </c>
      <c r="Z2236">
        <v>942.64</v>
      </c>
      <c r="AA2236">
        <v>1041.3499999999999</v>
      </c>
      <c r="AB2236">
        <v>98.71</v>
      </c>
      <c r="AC2236">
        <v>24</v>
      </c>
      <c r="AD2236">
        <v>39276.666666666664</v>
      </c>
      <c r="AE2236">
        <v>1041349.9999999999</v>
      </c>
    </row>
    <row r="2237" spans="2:31" x14ac:dyDescent="0.35">
      <c r="B2237" s="83"/>
      <c r="C2237" s="84"/>
      <c r="D2237" s="73"/>
      <c r="E2237" s="73"/>
      <c r="F2237" s="73"/>
      <c r="G2237" s="85"/>
      <c r="H2237" s="73"/>
      <c r="I2237" s="73"/>
      <c r="J2237" s="73"/>
      <c r="K2237" s="73"/>
      <c r="L2237" s="73"/>
      <c r="M2237" s="73"/>
      <c r="N2237" s="73"/>
      <c r="U2237">
        <v>2021</v>
      </c>
      <c r="V2237" s="15">
        <v>44281</v>
      </c>
      <c r="W2237" t="s">
        <v>193</v>
      </c>
      <c r="X2237" t="s">
        <v>230</v>
      </c>
      <c r="Y2237" t="s">
        <v>226</v>
      </c>
      <c r="Z2237">
        <v>925.27</v>
      </c>
      <c r="AA2237">
        <v>1022.16</v>
      </c>
      <c r="AB2237">
        <v>96.89</v>
      </c>
      <c r="AC2237">
        <v>24</v>
      </c>
      <c r="AD2237">
        <v>38552.916666666664</v>
      </c>
      <c r="AE2237">
        <v>1022160</v>
      </c>
    </row>
    <row r="2238" spans="2:31" x14ac:dyDescent="0.35">
      <c r="B2238" s="83"/>
      <c r="C2238" s="84"/>
      <c r="D2238" s="73"/>
      <c r="E2238" s="73"/>
      <c r="F2238" s="73"/>
      <c r="G2238" s="85"/>
      <c r="H2238" s="73"/>
      <c r="I2238" s="73"/>
      <c r="J2238" s="73"/>
      <c r="K2238" s="73"/>
      <c r="L2238" s="73"/>
      <c r="M2238" s="73"/>
      <c r="N2238" s="73"/>
      <c r="U2238">
        <v>2021</v>
      </c>
      <c r="V2238" s="15">
        <v>44282</v>
      </c>
      <c r="W2238" t="s">
        <v>193</v>
      </c>
      <c r="X2238" t="s">
        <v>230</v>
      </c>
      <c r="Y2238" t="s">
        <v>226</v>
      </c>
      <c r="Z2238">
        <v>1058.7</v>
      </c>
      <c r="AA2238">
        <v>1169.56</v>
      </c>
      <c r="AB2238">
        <v>110.86</v>
      </c>
      <c r="AC2238">
        <v>24</v>
      </c>
      <c r="AD2238">
        <v>44112.5</v>
      </c>
      <c r="AE2238">
        <v>1169560</v>
      </c>
    </row>
    <row r="2239" spans="2:31" x14ac:dyDescent="0.35">
      <c r="B2239" s="83"/>
      <c r="C2239" s="84"/>
      <c r="D2239" s="73"/>
      <c r="E2239" s="73"/>
      <c r="F2239" s="73"/>
      <c r="G2239" s="85"/>
      <c r="H2239" s="73"/>
      <c r="I2239" s="73"/>
      <c r="J2239" s="73"/>
      <c r="K2239" s="73"/>
      <c r="L2239" s="73"/>
      <c r="M2239" s="73"/>
      <c r="N2239" s="73"/>
      <c r="U2239">
        <v>2021</v>
      </c>
      <c r="V2239" s="15">
        <v>44283</v>
      </c>
      <c r="W2239" t="s">
        <v>193</v>
      </c>
      <c r="X2239" t="s">
        <v>230</v>
      </c>
      <c r="Y2239" t="s">
        <v>226</v>
      </c>
      <c r="Z2239">
        <v>1087.01</v>
      </c>
      <c r="AA2239">
        <v>1200.8399999999999</v>
      </c>
      <c r="AB2239">
        <v>113.83</v>
      </c>
      <c r="AC2239">
        <v>24</v>
      </c>
      <c r="AD2239">
        <v>45292.083333333336</v>
      </c>
      <c r="AE2239">
        <v>1200840</v>
      </c>
    </row>
    <row r="2240" spans="2:31" x14ac:dyDescent="0.35">
      <c r="B2240" s="83"/>
      <c r="C2240" s="84"/>
      <c r="D2240" s="73"/>
      <c r="E2240" s="73"/>
      <c r="F2240" s="73"/>
      <c r="G2240" s="85"/>
      <c r="H2240" s="73"/>
      <c r="I2240" s="73"/>
      <c r="J2240" s="73"/>
      <c r="K2240" s="73"/>
      <c r="L2240" s="73"/>
      <c r="M2240" s="73"/>
      <c r="N2240" s="73"/>
      <c r="U2240">
        <v>2021</v>
      </c>
      <c r="V2240" s="15">
        <v>44284</v>
      </c>
      <c r="W2240" t="s">
        <v>193</v>
      </c>
      <c r="X2240" t="s">
        <v>230</v>
      </c>
      <c r="Y2240" t="s">
        <v>226</v>
      </c>
      <c r="Z2240">
        <v>994.96</v>
      </c>
      <c r="AA2240">
        <v>1099.1400000000001</v>
      </c>
      <c r="AB2240">
        <v>104.19</v>
      </c>
      <c r="AC2240">
        <v>24</v>
      </c>
      <c r="AD2240">
        <v>41456.666666666664</v>
      </c>
      <c r="AE2240">
        <v>1099140</v>
      </c>
    </row>
    <row r="2241" spans="2:31" x14ac:dyDescent="0.35">
      <c r="B2241" s="83"/>
      <c r="C2241" s="84"/>
      <c r="D2241" s="73"/>
      <c r="E2241" s="73"/>
      <c r="F2241" s="73"/>
      <c r="G2241" s="85"/>
      <c r="H2241" s="73"/>
      <c r="I2241" s="73"/>
      <c r="J2241" s="73"/>
      <c r="K2241" s="73"/>
      <c r="L2241" s="73"/>
      <c r="M2241" s="73"/>
      <c r="N2241" s="73"/>
      <c r="U2241">
        <v>2021</v>
      </c>
      <c r="V2241" s="15">
        <v>44285</v>
      </c>
      <c r="W2241" t="s">
        <v>193</v>
      </c>
      <c r="X2241" t="s">
        <v>230</v>
      </c>
      <c r="Y2241" t="s">
        <v>226</v>
      </c>
      <c r="Z2241">
        <v>1101.95</v>
      </c>
      <c r="AA2241">
        <v>1217.3499999999999</v>
      </c>
      <c r="AB2241">
        <v>115.39</v>
      </c>
      <c r="AC2241">
        <v>24</v>
      </c>
      <c r="AD2241">
        <v>45914.583333333336</v>
      </c>
      <c r="AE2241">
        <v>1217350</v>
      </c>
    </row>
    <row r="2242" spans="2:31" x14ac:dyDescent="0.35">
      <c r="B2242" s="83"/>
      <c r="C2242" s="84"/>
      <c r="D2242" s="73"/>
      <c r="E2242" s="73"/>
      <c r="F2242" s="73"/>
      <c r="G2242" s="85"/>
      <c r="H2242" s="73"/>
      <c r="I2242" s="73"/>
      <c r="J2242" s="73"/>
      <c r="K2242" s="73"/>
      <c r="L2242" s="73"/>
      <c r="M2242" s="73"/>
      <c r="N2242" s="73"/>
      <c r="U2242">
        <v>2021</v>
      </c>
      <c r="V2242" s="15">
        <v>44286</v>
      </c>
      <c r="W2242" t="s">
        <v>193</v>
      </c>
      <c r="X2242" t="s">
        <v>230</v>
      </c>
      <c r="Y2242" t="s">
        <v>226</v>
      </c>
      <c r="Z2242">
        <v>1441.54</v>
      </c>
      <c r="AA2242">
        <v>1592.5</v>
      </c>
      <c r="AB2242">
        <v>150.94999999999999</v>
      </c>
      <c r="AC2242">
        <v>24</v>
      </c>
      <c r="AD2242">
        <v>60064.166666666664</v>
      </c>
      <c r="AE2242">
        <v>1592500</v>
      </c>
    </row>
    <row r="2243" spans="2:31" x14ac:dyDescent="0.35">
      <c r="B2243" s="83"/>
      <c r="C2243" s="84"/>
      <c r="D2243" s="73"/>
      <c r="E2243" s="73"/>
      <c r="F2243" s="73"/>
      <c r="G2243" s="85"/>
      <c r="H2243" s="73"/>
      <c r="I2243" s="73"/>
      <c r="J2243" s="73"/>
      <c r="K2243" s="73"/>
      <c r="L2243" s="73"/>
      <c r="M2243" s="73"/>
      <c r="N2243" s="73"/>
      <c r="U2243">
        <v>2021</v>
      </c>
      <c r="V2243" s="15">
        <v>44287</v>
      </c>
      <c r="W2243" t="s">
        <v>194</v>
      </c>
      <c r="X2243" t="s">
        <v>230</v>
      </c>
      <c r="Y2243" t="s">
        <v>226</v>
      </c>
      <c r="Z2243">
        <v>1608.03</v>
      </c>
      <c r="AA2243">
        <v>1776.41</v>
      </c>
      <c r="AB2243">
        <v>168.39</v>
      </c>
      <c r="AC2243">
        <v>24</v>
      </c>
      <c r="AD2243">
        <v>67001.25</v>
      </c>
      <c r="AE2243">
        <v>1776410</v>
      </c>
    </row>
    <row r="2244" spans="2:31" x14ac:dyDescent="0.35">
      <c r="B2244" s="83"/>
      <c r="C2244" s="84"/>
      <c r="D2244" s="73"/>
      <c r="E2244" s="73"/>
      <c r="F2244" s="73"/>
      <c r="G2244" s="85"/>
      <c r="H2244" s="73"/>
      <c r="I2244" s="73"/>
      <c r="J2244" s="73"/>
      <c r="K2244" s="73"/>
      <c r="L2244" s="73"/>
      <c r="M2244" s="73"/>
      <c r="N2244" s="73"/>
      <c r="U2244">
        <v>2021</v>
      </c>
      <c r="V2244" s="15">
        <v>44288</v>
      </c>
      <c r="W2244" t="s">
        <v>194</v>
      </c>
      <c r="X2244" t="s">
        <v>230</v>
      </c>
      <c r="Y2244" t="s">
        <v>226</v>
      </c>
      <c r="Z2244">
        <v>1595.64</v>
      </c>
      <c r="AA2244">
        <v>1762.73</v>
      </c>
      <c r="AB2244">
        <v>167.09</v>
      </c>
      <c r="AC2244">
        <v>24</v>
      </c>
      <c r="AD2244">
        <v>66485</v>
      </c>
      <c r="AE2244">
        <v>1762730</v>
      </c>
    </row>
    <row r="2245" spans="2:31" x14ac:dyDescent="0.35">
      <c r="B2245" s="83"/>
      <c r="C2245" s="84"/>
      <c r="D2245" s="73"/>
      <c r="E2245" s="73"/>
      <c r="F2245" s="73"/>
      <c r="G2245" s="85"/>
      <c r="H2245" s="73"/>
      <c r="I2245" s="73"/>
      <c r="J2245" s="73"/>
      <c r="K2245" s="73"/>
      <c r="L2245" s="73"/>
      <c r="M2245" s="73"/>
      <c r="N2245" s="73"/>
      <c r="U2245">
        <v>2021</v>
      </c>
      <c r="V2245" s="15">
        <v>44289</v>
      </c>
      <c r="W2245" t="s">
        <v>194</v>
      </c>
      <c r="X2245" t="s">
        <v>230</v>
      </c>
      <c r="Y2245" t="s">
        <v>226</v>
      </c>
      <c r="Z2245">
        <v>1438.01</v>
      </c>
      <c r="AA2245">
        <v>1588.59</v>
      </c>
      <c r="AB2245">
        <v>150.58000000000001</v>
      </c>
      <c r="AC2245">
        <v>24</v>
      </c>
      <c r="AD2245">
        <v>59917.083333333336</v>
      </c>
      <c r="AE2245">
        <v>1588590</v>
      </c>
    </row>
    <row r="2246" spans="2:31" x14ac:dyDescent="0.35">
      <c r="B2246" s="83"/>
      <c r="C2246" s="84"/>
      <c r="D2246" s="73"/>
      <c r="E2246" s="73"/>
      <c r="F2246" s="73"/>
      <c r="G2246" s="85"/>
      <c r="H2246" s="73"/>
      <c r="I2246" s="73"/>
      <c r="J2246" s="73"/>
      <c r="K2246" s="73"/>
      <c r="L2246" s="73"/>
      <c r="M2246" s="73"/>
      <c r="N2246" s="73"/>
      <c r="U2246">
        <v>2021</v>
      </c>
      <c r="V2246" s="15">
        <v>44290</v>
      </c>
      <c r="W2246" t="s">
        <v>194</v>
      </c>
      <c r="X2246" t="s">
        <v>230</v>
      </c>
      <c r="Y2246" t="s">
        <v>226</v>
      </c>
      <c r="Z2246">
        <v>1307.75</v>
      </c>
      <c r="AA2246">
        <v>1444.7</v>
      </c>
      <c r="AB2246">
        <v>136.94</v>
      </c>
      <c r="AC2246">
        <v>24</v>
      </c>
      <c r="AD2246">
        <v>54489.583333333336</v>
      </c>
      <c r="AE2246">
        <v>1444700</v>
      </c>
    </row>
    <row r="2247" spans="2:31" x14ac:dyDescent="0.35">
      <c r="B2247" s="83"/>
      <c r="C2247" s="84"/>
      <c r="D2247" s="73"/>
      <c r="E2247" s="73"/>
      <c r="F2247" s="73"/>
      <c r="G2247" s="85"/>
      <c r="H2247" s="73"/>
      <c r="I2247" s="73"/>
      <c r="J2247" s="73"/>
      <c r="K2247" s="73"/>
      <c r="L2247" s="73"/>
      <c r="M2247" s="73"/>
      <c r="N2247" s="73"/>
      <c r="U2247">
        <v>2021</v>
      </c>
      <c r="V2247" s="15">
        <v>44291</v>
      </c>
      <c r="W2247" t="s">
        <v>194</v>
      </c>
      <c r="X2247" t="s">
        <v>230</v>
      </c>
      <c r="Y2247" t="s">
        <v>226</v>
      </c>
      <c r="Z2247">
        <v>1317.33</v>
      </c>
      <c r="AA2247">
        <v>1455.27</v>
      </c>
      <c r="AB2247">
        <v>137.94</v>
      </c>
      <c r="AC2247">
        <v>24</v>
      </c>
      <c r="AD2247">
        <v>54888.75</v>
      </c>
      <c r="AE2247">
        <v>1455270</v>
      </c>
    </row>
    <row r="2248" spans="2:31" x14ac:dyDescent="0.35">
      <c r="B2248" s="83"/>
      <c r="C2248" s="84"/>
      <c r="D2248" s="73"/>
      <c r="E2248" s="73"/>
      <c r="F2248" s="73"/>
      <c r="G2248" s="85"/>
      <c r="H2248" s="73"/>
      <c r="I2248" s="73"/>
      <c r="J2248" s="73"/>
      <c r="K2248" s="73"/>
      <c r="L2248" s="73"/>
      <c r="M2248" s="73"/>
      <c r="N2248" s="73"/>
      <c r="U2248">
        <v>2021</v>
      </c>
      <c r="V2248" s="15">
        <v>44292</v>
      </c>
      <c r="W2248" t="s">
        <v>194</v>
      </c>
      <c r="X2248" t="s">
        <v>230</v>
      </c>
      <c r="Y2248" t="s">
        <v>226</v>
      </c>
      <c r="Z2248">
        <v>1898.61</v>
      </c>
      <c r="AA2248">
        <v>2097.42</v>
      </c>
      <c r="AB2248">
        <v>198.81</v>
      </c>
      <c r="AC2248">
        <v>24</v>
      </c>
      <c r="AD2248">
        <v>79108.75</v>
      </c>
      <c r="AE2248">
        <v>2097420</v>
      </c>
    </row>
    <row r="2249" spans="2:31" x14ac:dyDescent="0.35">
      <c r="B2249" s="83"/>
      <c r="C2249" s="84"/>
      <c r="D2249" s="73"/>
      <c r="E2249" s="73"/>
      <c r="F2249" s="73"/>
      <c r="G2249" s="85"/>
      <c r="H2249" s="73"/>
      <c r="I2249" s="73"/>
      <c r="J2249" s="73"/>
      <c r="K2249" s="73"/>
      <c r="L2249" s="73"/>
      <c r="M2249" s="73"/>
      <c r="N2249" s="73"/>
      <c r="U2249">
        <v>2021</v>
      </c>
      <c r="V2249" s="15">
        <v>44293</v>
      </c>
      <c r="W2249" t="s">
        <v>194</v>
      </c>
      <c r="X2249" t="s">
        <v>230</v>
      </c>
      <c r="Y2249" t="s">
        <v>226</v>
      </c>
      <c r="Z2249">
        <v>2067.98</v>
      </c>
      <c r="AA2249">
        <v>2284.5300000000002</v>
      </c>
      <c r="AB2249">
        <v>216.55</v>
      </c>
      <c r="AC2249">
        <v>24</v>
      </c>
      <c r="AD2249">
        <v>86165.833333333328</v>
      </c>
      <c r="AE2249">
        <v>2284530</v>
      </c>
    </row>
    <row r="2250" spans="2:31" x14ac:dyDescent="0.35">
      <c r="B2250" s="83"/>
      <c r="C2250" s="84"/>
      <c r="D2250" s="73"/>
      <c r="E2250" s="73"/>
      <c r="F2250" s="73"/>
      <c r="G2250" s="85"/>
      <c r="H2250" s="73"/>
      <c r="I2250" s="73"/>
      <c r="J2250" s="73"/>
      <c r="K2250" s="73"/>
      <c r="L2250" s="73"/>
      <c r="M2250" s="73"/>
      <c r="N2250" s="73"/>
      <c r="U2250">
        <v>2021</v>
      </c>
      <c r="V2250" s="15">
        <v>44294</v>
      </c>
      <c r="W2250" t="s">
        <v>194</v>
      </c>
      <c r="X2250" t="s">
        <v>230</v>
      </c>
      <c r="Y2250" t="s">
        <v>226</v>
      </c>
      <c r="Z2250">
        <v>2155.4699999999998</v>
      </c>
      <c r="AA2250">
        <v>2381.1799999999998</v>
      </c>
      <c r="AB2250">
        <v>225.71</v>
      </c>
      <c r="AC2250">
        <v>24</v>
      </c>
      <c r="AD2250">
        <v>89811.25</v>
      </c>
      <c r="AE2250">
        <v>2381180</v>
      </c>
    </row>
    <row r="2251" spans="2:31" x14ac:dyDescent="0.35">
      <c r="B2251" s="83"/>
      <c r="C2251" s="84"/>
      <c r="D2251" s="73"/>
      <c r="E2251" s="73"/>
      <c r="F2251" s="73"/>
      <c r="G2251" s="85"/>
      <c r="H2251" s="73"/>
      <c r="I2251" s="73"/>
      <c r="J2251" s="73"/>
      <c r="K2251" s="73"/>
      <c r="L2251" s="73"/>
      <c r="M2251" s="73"/>
      <c r="N2251" s="73"/>
      <c r="U2251">
        <v>2021</v>
      </c>
      <c r="V2251" s="15">
        <v>44295</v>
      </c>
      <c r="W2251" t="s">
        <v>194</v>
      </c>
      <c r="X2251" t="s">
        <v>230</v>
      </c>
      <c r="Y2251" t="s">
        <v>226</v>
      </c>
      <c r="Z2251">
        <v>2164.92</v>
      </c>
      <c r="AA2251">
        <v>2391.62</v>
      </c>
      <c r="AB2251">
        <v>226.7</v>
      </c>
      <c r="AC2251">
        <v>24</v>
      </c>
      <c r="AD2251">
        <v>90205</v>
      </c>
      <c r="AE2251">
        <v>2391620</v>
      </c>
    </row>
    <row r="2252" spans="2:31" x14ac:dyDescent="0.35">
      <c r="B2252" s="83"/>
      <c r="C2252" s="84"/>
      <c r="D2252" s="73"/>
      <c r="E2252" s="73"/>
      <c r="F2252" s="73"/>
      <c r="G2252" s="85"/>
      <c r="H2252" s="73"/>
      <c r="I2252" s="73"/>
      <c r="J2252" s="73"/>
      <c r="K2252" s="73"/>
      <c r="L2252" s="73"/>
      <c r="M2252" s="73"/>
      <c r="N2252" s="73"/>
      <c r="U2252">
        <v>2021</v>
      </c>
      <c r="V2252" s="15">
        <v>44296</v>
      </c>
      <c r="W2252" t="s">
        <v>194</v>
      </c>
      <c r="X2252" t="s">
        <v>230</v>
      </c>
      <c r="Y2252" t="s">
        <v>226</v>
      </c>
      <c r="Z2252">
        <v>1771.09</v>
      </c>
      <c r="AA2252">
        <v>1956.55</v>
      </c>
      <c r="AB2252">
        <v>185.46</v>
      </c>
      <c r="AC2252">
        <v>24</v>
      </c>
      <c r="AD2252">
        <v>73795.416666666672</v>
      </c>
      <c r="AE2252">
        <v>1956550</v>
      </c>
    </row>
    <row r="2253" spans="2:31" x14ac:dyDescent="0.35">
      <c r="B2253" s="83"/>
      <c r="C2253" s="84"/>
      <c r="D2253" s="73"/>
      <c r="E2253" s="73"/>
      <c r="F2253" s="73"/>
      <c r="G2253" s="85"/>
      <c r="H2253" s="73"/>
      <c r="I2253" s="73"/>
      <c r="J2253" s="73"/>
      <c r="K2253" s="73"/>
      <c r="L2253" s="73"/>
      <c r="M2253" s="73"/>
      <c r="N2253" s="73"/>
      <c r="U2253">
        <v>2021</v>
      </c>
      <c r="V2253" s="15">
        <v>44297</v>
      </c>
      <c r="W2253" t="s">
        <v>194</v>
      </c>
      <c r="X2253" t="s">
        <v>230</v>
      </c>
      <c r="Y2253" t="s">
        <v>226</v>
      </c>
      <c r="Z2253">
        <v>1538.31</v>
      </c>
      <c r="AA2253">
        <v>1699.39</v>
      </c>
      <c r="AB2253">
        <v>161.08000000000001</v>
      </c>
      <c r="AC2253">
        <v>24</v>
      </c>
      <c r="AD2253">
        <v>64096.25</v>
      </c>
      <c r="AE2253">
        <v>1699390</v>
      </c>
    </row>
    <row r="2254" spans="2:31" x14ac:dyDescent="0.35">
      <c r="B2254" s="83"/>
      <c r="C2254" s="84"/>
      <c r="D2254" s="73"/>
      <c r="E2254" s="73"/>
      <c r="F2254" s="73"/>
      <c r="G2254" s="85"/>
      <c r="H2254" s="73"/>
      <c r="I2254" s="73"/>
      <c r="J2254" s="73"/>
      <c r="K2254" s="73"/>
      <c r="L2254" s="73"/>
      <c r="M2254" s="73"/>
      <c r="N2254" s="73"/>
      <c r="U2254">
        <v>2021</v>
      </c>
      <c r="V2254" s="15">
        <v>44298</v>
      </c>
      <c r="W2254" t="s">
        <v>194</v>
      </c>
      <c r="X2254" t="s">
        <v>230</v>
      </c>
      <c r="Y2254" t="s">
        <v>226</v>
      </c>
      <c r="Z2254">
        <v>1905.08</v>
      </c>
      <c r="AA2254">
        <v>2104.5700000000002</v>
      </c>
      <c r="AB2254">
        <v>199.49</v>
      </c>
      <c r="AC2254">
        <v>24</v>
      </c>
      <c r="AD2254">
        <v>79378.333333333328</v>
      </c>
      <c r="AE2254">
        <v>2104570</v>
      </c>
    </row>
    <row r="2255" spans="2:31" x14ac:dyDescent="0.35">
      <c r="B2255" s="83"/>
      <c r="C2255" s="84"/>
      <c r="D2255" s="73"/>
      <c r="E2255" s="73"/>
      <c r="F2255" s="73"/>
      <c r="G2255" s="85"/>
      <c r="H2255" s="73"/>
      <c r="I2255" s="73"/>
      <c r="J2255" s="73"/>
      <c r="K2255" s="73"/>
      <c r="L2255" s="73"/>
      <c r="M2255" s="73"/>
      <c r="N2255" s="73"/>
      <c r="U2255">
        <v>2021</v>
      </c>
      <c r="V2255" s="15">
        <v>44299</v>
      </c>
      <c r="W2255" t="s">
        <v>194</v>
      </c>
      <c r="X2255" t="s">
        <v>230</v>
      </c>
      <c r="Y2255" t="s">
        <v>226</v>
      </c>
      <c r="Z2255">
        <v>2297.1999999999998</v>
      </c>
      <c r="AA2255">
        <v>2537.75</v>
      </c>
      <c r="AB2255">
        <v>240.55</v>
      </c>
      <c r="AC2255">
        <v>24</v>
      </c>
      <c r="AD2255">
        <v>95716.666666666672</v>
      </c>
      <c r="AE2255">
        <v>2537750</v>
      </c>
    </row>
    <row r="2256" spans="2:31" x14ac:dyDescent="0.35">
      <c r="B2256" s="83"/>
      <c r="C2256" s="84"/>
      <c r="D2256" s="73"/>
      <c r="E2256" s="73"/>
      <c r="F2256" s="73"/>
      <c r="G2256" s="85"/>
      <c r="H2256" s="73"/>
      <c r="I2256" s="73"/>
      <c r="J2256" s="73"/>
      <c r="K2256" s="73"/>
      <c r="L2256" s="73"/>
      <c r="M2256" s="73"/>
      <c r="N2256" s="73"/>
      <c r="U2256">
        <v>2021</v>
      </c>
      <c r="V2256" s="15">
        <v>44300</v>
      </c>
      <c r="W2256" t="s">
        <v>194</v>
      </c>
      <c r="X2256" t="s">
        <v>230</v>
      </c>
      <c r="Y2256" t="s">
        <v>226</v>
      </c>
      <c r="Z2256">
        <v>2457.64</v>
      </c>
      <c r="AA2256">
        <v>2715</v>
      </c>
      <c r="AB2256">
        <v>257.35000000000002</v>
      </c>
      <c r="AC2256">
        <v>24</v>
      </c>
      <c r="AD2256">
        <v>102401.66666666667</v>
      </c>
      <c r="AE2256">
        <v>2715000</v>
      </c>
    </row>
    <row r="2257" spans="2:31" x14ac:dyDescent="0.35">
      <c r="B2257" s="83"/>
      <c r="C2257" s="84"/>
      <c r="D2257" s="73"/>
      <c r="E2257" s="73"/>
      <c r="F2257" s="73"/>
      <c r="G2257" s="85"/>
      <c r="H2257" s="73"/>
      <c r="I2257" s="73"/>
      <c r="J2257" s="73"/>
      <c r="K2257" s="73"/>
      <c r="L2257" s="73"/>
      <c r="M2257" s="73"/>
      <c r="N2257" s="73"/>
      <c r="U2257">
        <v>2021</v>
      </c>
      <c r="V2257" s="15">
        <v>44301</v>
      </c>
      <c r="W2257" t="s">
        <v>194</v>
      </c>
      <c r="X2257" t="s">
        <v>230</v>
      </c>
      <c r="Y2257" t="s">
        <v>226</v>
      </c>
      <c r="Z2257">
        <v>2557.52</v>
      </c>
      <c r="AA2257">
        <v>2825.33</v>
      </c>
      <c r="AB2257">
        <v>267.81</v>
      </c>
      <c r="AC2257">
        <v>24</v>
      </c>
      <c r="AD2257">
        <v>106563.33333333333</v>
      </c>
      <c r="AE2257">
        <v>2825330</v>
      </c>
    </row>
    <row r="2258" spans="2:31" x14ac:dyDescent="0.35">
      <c r="B2258" s="83"/>
      <c r="C2258" s="84"/>
      <c r="D2258" s="73"/>
      <c r="E2258" s="73"/>
      <c r="F2258" s="73"/>
      <c r="G2258" s="85"/>
      <c r="H2258" s="73"/>
      <c r="I2258" s="73"/>
      <c r="J2258" s="73"/>
      <c r="K2258" s="73"/>
      <c r="L2258" s="73"/>
      <c r="M2258" s="73"/>
      <c r="N2258" s="73"/>
      <c r="U2258">
        <v>2021</v>
      </c>
      <c r="V2258" s="15">
        <v>44302</v>
      </c>
      <c r="W2258" t="s">
        <v>194</v>
      </c>
      <c r="X2258" t="s">
        <v>230</v>
      </c>
      <c r="Y2258" t="s">
        <v>226</v>
      </c>
      <c r="Z2258">
        <v>2514.56</v>
      </c>
      <c r="AA2258">
        <v>2777.88</v>
      </c>
      <c r="AB2258">
        <v>263.31</v>
      </c>
      <c r="AC2258">
        <v>24</v>
      </c>
      <c r="AD2258">
        <v>104773.33333333333</v>
      </c>
      <c r="AE2258">
        <v>2777880</v>
      </c>
    </row>
    <row r="2259" spans="2:31" x14ac:dyDescent="0.35">
      <c r="B2259" s="83"/>
      <c r="C2259" s="84"/>
      <c r="D2259" s="73"/>
      <c r="E2259" s="73"/>
      <c r="F2259" s="73"/>
      <c r="G2259" s="85"/>
      <c r="H2259" s="73"/>
      <c r="I2259" s="73"/>
      <c r="J2259" s="73"/>
      <c r="K2259" s="73"/>
      <c r="L2259" s="73"/>
      <c r="M2259" s="73"/>
      <c r="N2259" s="73"/>
      <c r="U2259">
        <v>2021</v>
      </c>
      <c r="V2259" s="15">
        <v>44303</v>
      </c>
      <c r="W2259" t="s">
        <v>194</v>
      </c>
      <c r="X2259" t="s">
        <v>230</v>
      </c>
      <c r="Y2259" t="s">
        <v>226</v>
      </c>
      <c r="Z2259">
        <v>2315.7800000000002</v>
      </c>
      <c r="AA2259">
        <v>2558.2800000000002</v>
      </c>
      <c r="AB2259">
        <v>242.5</v>
      </c>
      <c r="AC2259">
        <v>24</v>
      </c>
      <c r="AD2259">
        <v>96490.833333333328</v>
      </c>
      <c r="AE2259">
        <v>2558280</v>
      </c>
    </row>
    <row r="2260" spans="2:31" x14ac:dyDescent="0.35">
      <c r="B2260" s="83"/>
      <c r="C2260" s="84"/>
      <c r="D2260" s="73"/>
      <c r="E2260" s="73"/>
      <c r="F2260" s="73"/>
      <c r="G2260" s="85"/>
      <c r="H2260" s="73"/>
      <c r="I2260" s="73"/>
      <c r="J2260" s="73"/>
      <c r="K2260" s="73"/>
      <c r="L2260" s="73"/>
      <c r="M2260" s="73"/>
      <c r="N2260" s="73"/>
      <c r="U2260">
        <v>2021</v>
      </c>
      <c r="V2260" s="15">
        <v>44304</v>
      </c>
      <c r="W2260" t="s">
        <v>194</v>
      </c>
      <c r="X2260" t="s">
        <v>230</v>
      </c>
      <c r="Y2260" t="s">
        <v>226</v>
      </c>
      <c r="Z2260">
        <v>2158.79</v>
      </c>
      <c r="AA2260">
        <v>2384.84</v>
      </c>
      <c r="AB2260">
        <v>226.06</v>
      </c>
      <c r="AC2260">
        <v>24</v>
      </c>
      <c r="AD2260">
        <v>89949.583333333328</v>
      </c>
      <c r="AE2260">
        <v>2384840</v>
      </c>
    </row>
    <row r="2261" spans="2:31" x14ac:dyDescent="0.35">
      <c r="B2261" s="83"/>
      <c r="C2261" s="84"/>
      <c r="D2261" s="73"/>
      <c r="E2261" s="73"/>
      <c r="F2261" s="73"/>
      <c r="G2261" s="85"/>
      <c r="H2261" s="73"/>
      <c r="I2261" s="73"/>
      <c r="J2261" s="73"/>
      <c r="K2261" s="73"/>
      <c r="L2261" s="73"/>
      <c r="M2261" s="73"/>
      <c r="N2261" s="73"/>
      <c r="U2261">
        <v>2021</v>
      </c>
      <c r="V2261" s="15">
        <v>44305</v>
      </c>
      <c r="W2261" t="s">
        <v>194</v>
      </c>
      <c r="X2261" t="s">
        <v>230</v>
      </c>
      <c r="Y2261" t="s">
        <v>226</v>
      </c>
      <c r="Z2261">
        <v>2261.9699999999998</v>
      </c>
      <c r="AA2261">
        <v>2498.84</v>
      </c>
      <c r="AB2261">
        <v>236.86</v>
      </c>
      <c r="AC2261">
        <v>24</v>
      </c>
      <c r="AD2261">
        <v>94248.75</v>
      </c>
      <c r="AE2261">
        <v>2498840</v>
      </c>
    </row>
    <row r="2262" spans="2:31" x14ac:dyDescent="0.35">
      <c r="B2262" s="83"/>
      <c r="C2262" s="84"/>
      <c r="D2262" s="73"/>
      <c r="E2262" s="73"/>
      <c r="F2262" s="73"/>
      <c r="G2262" s="85"/>
      <c r="H2262" s="73"/>
      <c r="I2262" s="73"/>
      <c r="J2262" s="73"/>
      <c r="K2262" s="73"/>
      <c r="L2262" s="73"/>
      <c r="M2262" s="73"/>
      <c r="N2262" s="73"/>
      <c r="U2262">
        <v>2021</v>
      </c>
      <c r="V2262" s="15">
        <v>44306</v>
      </c>
      <c r="W2262" t="s">
        <v>194</v>
      </c>
      <c r="X2262" t="s">
        <v>230</v>
      </c>
      <c r="Y2262" t="s">
        <v>226</v>
      </c>
      <c r="Z2262">
        <v>2497.6</v>
      </c>
      <c r="AA2262">
        <v>2759.13</v>
      </c>
      <c r="AB2262">
        <v>261.54000000000002</v>
      </c>
      <c r="AC2262">
        <v>24</v>
      </c>
      <c r="AD2262">
        <v>104066.66666666667</v>
      </c>
      <c r="AE2262">
        <v>2759130</v>
      </c>
    </row>
    <row r="2263" spans="2:31" x14ac:dyDescent="0.35">
      <c r="B2263" s="83"/>
      <c r="C2263" s="84"/>
      <c r="D2263" s="73"/>
      <c r="E2263" s="73"/>
      <c r="F2263" s="73"/>
      <c r="G2263" s="85"/>
      <c r="H2263" s="73"/>
      <c r="I2263" s="73"/>
      <c r="J2263" s="73"/>
      <c r="K2263" s="73"/>
      <c r="L2263" s="73"/>
      <c r="M2263" s="73"/>
      <c r="N2263" s="73"/>
      <c r="U2263">
        <v>2021</v>
      </c>
      <c r="V2263" s="15">
        <v>44307</v>
      </c>
      <c r="W2263" t="s">
        <v>194</v>
      </c>
      <c r="X2263" t="s">
        <v>230</v>
      </c>
      <c r="Y2263" t="s">
        <v>226</v>
      </c>
      <c r="Z2263">
        <v>2599.33</v>
      </c>
      <c r="AA2263">
        <v>2871.52</v>
      </c>
      <c r="AB2263">
        <v>272.19</v>
      </c>
      <c r="AC2263">
        <v>24</v>
      </c>
      <c r="AD2263">
        <v>108305.41666666667</v>
      </c>
      <c r="AE2263">
        <v>2871520</v>
      </c>
    </row>
    <row r="2264" spans="2:31" x14ac:dyDescent="0.35">
      <c r="B2264" s="83"/>
      <c r="C2264" s="84"/>
      <c r="D2264" s="73"/>
      <c r="E2264" s="73"/>
      <c r="F2264" s="73"/>
      <c r="G2264" s="85"/>
      <c r="H2264" s="73"/>
      <c r="I2264" s="73"/>
      <c r="J2264" s="73"/>
      <c r="K2264" s="73"/>
      <c r="L2264" s="73"/>
      <c r="M2264" s="73"/>
      <c r="N2264" s="73"/>
      <c r="U2264">
        <v>2021</v>
      </c>
      <c r="V2264" s="15">
        <v>44308</v>
      </c>
      <c r="W2264" t="s">
        <v>194</v>
      </c>
      <c r="X2264" t="s">
        <v>230</v>
      </c>
      <c r="Y2264" t="s">
        <v>226</v>
      </c>
      <c r="Z2264">
        <v>2786.95</v>
      </c>
      <c r="AA2264">
        <v>3078.79</v>
      </c>
      <c r="AB2264">
        <v>291.83999999999997</v>
      </c>
      <c r="AC2264">
        <v>24</v>
      </c>
      <c r="AD2264">
        <v>116122.91666666667</v>
      </c>
      <c r="AE2264">
        <v>3078790</v>
      </c>
    </row>
    <row r="2265" spans="2:31" x14ac:dyDescent="0.35">
      <c r="B2265" s="83"/>
      <c r="C2265" s="84"/>
      <c r="D2265" s="73"/>
      <c r="E2265" s="73"/>
      <c r="F2265" s="73"/>
      <c r="G2265" s="85"/>
      <c r="H2265" s="73"/>
      <c r="I2265" s="73"/>
      <c r="J2265" s="73"/>
      <c r="K2265" s="73"/>
      <c r="L2265" s="73"/>
      <c r="M2265" s="73"/>
      <c r="N2265" s="73"/>
      <c r="U2265">
        <v>2021</v>
      </c>
      <c r="V2265" s="15">
        <v>44309</v>
      </c>
      <c r="W2265" t="s">
        <v>194</v>
      </c>
      <c r="X2265" t="s">
        <v>230</v>
      </c>
      <c r="Y2265" t="s">
        <v>226</v>
      </c>
      <c r="Z2265">
        <v>2640.79</v>
      </c>
      <c r="AA2265">
        <v>2917.32</v>
      </c>
      <c r="AB2265">
        <v>276.52999999999997</v>
      </c>
      <c r="AC2265">
        <v>24</v>
      </c>
      <c r="AD2265">
        <v>110032.91666666667</v>
      </c>
      <c r="AE2265">
        <v>2917320</v>
      </c>
    </row>
    <row r="2266" spans="2:31" x14ac:dyDescent="0.35">
      <c r="B2266" s="83"/>
      <c r="C2266" s="84"/>
      <c r="D2266" s="73"/>
      <c r="E2266" s="73"/>
      <c r="F2266" s="73"/>
      <c r="G2266" s="85"/>
      <c r="H2266" s="73"/>
      <c r="I2266" s="73"/>
      <c r="J2266" s="73"/>
      <c r="K2266" s="73"/>
      <c r="L2266" s="73"/>
      <c r="M2266" s="73"/>
      <c r="N2266" s="73"/>
      <c r="U2266">
        <v>2021</v>
      </c>
      <c r="V2266" s="15">
        <v>44310</v>
      </c>
      <c r="W2266" t="s">
        <v>194</v>
      </c>
      <c r="X2266" t="s">
        <v>230</v>
      </c>
      <c r="Y2266" t="s">
        <v>226</v>
      </c>
      <c r="Z2266">
        <v>1998.08</v>
      </c>
      <c r="AA2266">
        <v>2207.31</v>
      </c>
      <c r="AB2266">
        <v>209.23</v>
      </c>
      <c r="AC2266">
        <v>24</v>
      </c>
      <c r="AD2266">
        <v>83253.333333333328</v>
      </c>
      <c r="AE2266">
        <v>2207310</v>
      </c>
    </row>
    <row r="2267" spans="2:31" x14ac:dyDescent="0.35">
      <c r="B2267" s="83"/>
      <c r="C2267" s="84"/>
      <c r="D2267" s="73"/>
      <c r="E2267" s="73"/>
      <c r="F2267" s="73"/>
      <c r="G2267" s="85"/>
      <c r="H2267" s="73"/>
      <c r="I2267" s="73"/>
      <c r="J2267" s="73"/>
      <c r="K2267" s="73"/>
      <c r="L2267" s="73"/>
      <c r="M2267" s="73"/>
      <c r="N2267" s="73"/>
      <c r="U2267">
        <v>2021</v>
      </c>
      <c r="V2267" s="15">
        <v>44311</v>
      </c>
      <c r="W2267" t="s">
        <v>194</v>
      </c>
      <c r="X2267" t="s">
        <v>230</v>
      </c>
      <c r="Y2267" t="s">
        <v>226</v>
      </c>
      <c r="Z2267">
        <v>1551.8</v>
      </c>
      <c r="AA2267">
        <v>1714.3</v>
      </c>
      <c r="AB2267">
        <v>162.5</v>
      </c>
      <c r="AC2267">
        <v>24</v>
      </c>
      <c r="AD2267">
        <v>64658.333333333336</v>
      </c>
      <c r="AE2267">
        <v>1714300</v>
      </c>
    </row>
    <row r="2268" spans="2:31" x14ac:dyDescent="0.35">
      <c r="B2268" s="83"/>
      <c r="C2268" s="84"/>
      <c r="D2268" s="73"/>
      <c r="E2268" s="73"/>
      <c r="F2268" s="73"/>
      <c r="G2268" s="85"/>
      <c r="H2268" s="73"/>
      <c r="I2268" s="73"/>
      <c r="J2268" s="73"/>
      <c r="K2268" s="73"/>
      <c r="L2268" s="73"/>
      <c r="M2268" s="73"/>
      <c r="N2268" s="73"/>
      <c r="U2268">
        <v>2021</v>
      </c>
      <c r="V2268" s="15">
        <v>44312</v>
      </c>
      <c r="W2268" t="s">
        <v>194</v>
      </c>
      <c r="X2268" t="s">
        <v>230</v>
      </c>
      <c r="Y2268" t="s">
        <v>226</v>
      </c>
      <c r="Z2268">
        <v>1824.27</v>
      </c>
      <c r="AA2268">
        <v>2015.3</v>
      </c>
      <c r="AB2268">
        <v>191.03</v>
      </c>
      <c r="AC2268">
        <v>24</v>
      </c>
      <c r="AD2268">
        <v>76011.25</v>
      </c>
      <c r="AE2268">
        <v>2015300</v>
      </c>
    </row>
    <row r="2269" spans="2:31" x14ac:dyDescent="0.35">
      <c r="B2269" s="83"/>
      <c r="C2269" s="84"/>
      <c r="D2269" s="73"/>
      <c r="E2269" s="73"/>
      <c r="F2269" s="73"/>
      <c r="G2269" s="85"/>
      <c r="H2269" s="73"/>
      <c r="I2269" s="73"/>
      <c r="J2269" s="73"/>
      <c r="K2269" s="73"/>
      <c r="L2269" s="73"/>
      <c r="M2269" s="73"/>
      <c r="N2269" s="73"/>
      <c r="U2269">
        <v>2021</v>
      </c>
      <c r="V2269" s="15">
        <v>44313</v>
      </c>
      <c r="W2269" t="s">
        <v>194</v>
      </c>
      <c r="X2269" t="s">
        <v>230</v>
      </c>
      <c r="Y2269" t="s">
        <v>226</v>
      </c>
      <c r="Z2269">
        <v>2324.59</v>
      </c>
      <c r="AA2269">
        <v>2568.02</v>
      </c>
      <c r="AB2269">
        <v>243.42</v>
      </c>
      <c r="AC2269">
        <v>24</v>
      </c>
      <c r="AD2269">
        <v>96857.916666666672</v>
      </c>
      <c r="AE2269">
        <v>2568020</v>
      </c>
    </row>
    <row r="2270" spans="2:31" x14ac:dyDescent="0.35">
      <c r="B2270" s="83"/>
      <c r="C2270" s="84"/>
      <c r="D2270" s="73"/>
      <c r="E2270" s="73"/>
      <c r="F2270" s="73"/>
      <c r="G2270" s="85"/>
      <c r="H2270" s="73"/>
      <c r="I2270" s="73"/>
      <c r="J2270" s="73"/>
      <c r="K2270" s="73"/>
      <c r="L2270" s="73"/>
      <c r="M2270" s="73"/>
      <c r="N2270" s="73"/>
      <c r="U2270">
        <v>2021</v>
      </c>
      <c r="V2270" s="15">
        <v>44314</v>
      </c>
      <c r="W2270" t="s">
        <v>194</v>
      </c>
      <c r="X2270" t="s">
        <v>230</v>
      </c>
      <c r="Y2270" t="s">
        <v>226</v>
      </c>
      <c r="Z2270">
        <v>2660.84</v>
      </c>
      <c r="AA2270">
        <v>2939.47</v>
      </c>
      <c r="AB2270">
        <v>278.63</v>
      </c>
      <c r="AC2270">
        <v>24</v>
      </c>
      <c r="AD2270">
        <v>110868.33333333333</v>
      </c>
      <c r="AE2270">
        <v>2939470</v>
      </c>
    </row>
    <row r="2271" spans="2:31" x14ac:dyDescent="0.35">
      <c r="B2271" s="83"/>
      <c r="C2271" s="84"/>
      <c r="D2271" s="73"/>
      <c r="E2271" s="73"/>
      <c r="F2271" s="73"/>
      <c r="G2271" s="85"/>
      <c r="H2271" s="73"/>
      <c r="I2271" s="73"/>
      <c r="J2271" s="73"/>
      <c r="K2271" s="73"/>
      <c r="L2271" s="73"/>
      <c r="M2271" s="73"/>
      <c r="N2271" s="73"/>
      <c r="U2271">
        <v>2021</v>
      </c>
      <c r="V2271" s="15">
        <v>44315</v>
      </c>
      <c r="W2271" t="s">
        <v>194</v>
      </c>
      <c r="X2271" t="s">
        <v>230</v>
      </c>
      <c r="Y2271" t="s">
        <v>226</v>
      </c>
      <c r="Z2271">
        <v>2809.15</v>
      </c>
      <c r="AA2271">
        <v>3103.31</v>
      </c>
      <c r="AB2271">
        <v>294.16000000000003</v>
      </c>
      <c r="AC2271">
        <v>24</v>
      </c>
      <c r="AD2271">
        <v>117047.91666666667</v>
      </c>
      <c r="AE2271">
        <v>3103310</v>
      </c>
    </row>
    <row r="2272" spans="2:31" x14ac:dyDescent="0.35">
      <c r="B2272" s="83"/>
      <c r="C2272" s="84"/>
      <c r="D2272" s="73"/>
      <c r="E2272" s="73"/>
      <c r="F2272" s="73"/>
      <c r="G2272" s="85"/>
      <c r="H2272" s="73"/>
      <c r="I2272" s="73"/>
      <c r="J2272" s="73"/>
      <c r="K2272" s="73"/>
      <c r="L2272" s="73"/>
      <c r="M2272" s="73"/>
      <c r="N2272" s="73"/>
      <c r="U2272">
        <v>2021</v>
      </c>
      <c r="V2272" s="15">
        <v>44316</v>
      </c>
      <c r="W2272" t="s">
        <v>194</v>
      </c>
      <c r="X2272" t="s">
        <v>230</v>
      </c>
      <c r="Y2272" t="s">
        <v>226</v>
      </c>
      <c r="Z2272">
        <v>3119.55</v>
      </c>
      <c r="AA2272">
        <v>3446.21</v>
      </c>
      <c r="AB2272">
        <v>326.66000000000003</v>
      </c>
      <c r="AC2272">
        <v>24</v>
      </c>
      <c r="AD2272">
        <v>129981.25</v>
      </c>
      <c r="AE2272">
        <v>3446210</v>
      </c>
    </row>
    <row r="2273" spans="2:31" x14ac:dyDescent="0.35">
      <c r="B2273" s="83"/>
      <c r="C2273" s="84"/>
      <c r="D2273" s="73"/>
      <c r="E2273" s="73"/>
      <c r="F2273" s="73"/>
      <c r="G2273" s="85"/>
      <c r="H2273" s="73"/>
      <c r="I2273" s="73"/>
      <c r="J2273" s="73"/>
      <c r="K2273" s="73"/>
      <c r="L2273" s="73"/>
      <c r="M2273" s="73"/>
      <c r="N2273" s="73"/>
      <c r="U2273">
        <v>2021</v>
      </c>
      <c r="V2273" s="15">
        <v>44317</v>
      </c>
      <c r="W2273" t="s">
        <v>195</v>
      </c>
      <c r="X2273" t="s">
        <v>230</v>
      </c>
      <c r="Y2273" t="s">
        <v>226</v>
      </c>
      <c r="Z2273">
        <v>2770.42</v>
      </c>
      <c r="AA2273">
        <v>3060.53</v>
      </c>
      <c r="AB2273">
        <v>290.11</v>
      </c>
      <c r="AC2273">
        <v>24</v>
      </c>
      <c r="AD2273">
        <v>115434.16666666667</v>
      </c>
      <c r="AE2273">
        <v>3060530</v>
      </c>
    </row>
    <row r="2274" spans="2:31" x14ac:dyDescent="0.35">
      <c r="B2274" s="83"/>
      <c r="C2274" s="84"/>
      <c r="D2274" s="73"/>
      <c r="E2274" s="73"/>
      <c r="F2274" s="73"/>
      <c r="G2274" s="85"/>
      <c r="H2274" s="73"/>
      <c r="I2274" s="73"/>
      <c r="J2274" s="73"/>
      <c r="K2274" s="73"/>
      <c r="L2274" s="73"/>
      <c r="M2274" s="73"/>
      <c r="N2274" s="73"/>
      <c r="U2274">
        <v>2021</v>
      </c>
      <c r="V2274" s="15">
        <v>44318</v>
      </c>
      <c r="W2274" t="s">
        <v>195</v>
      </c>
      <c r="X2274" t="s">
        <v>230</v>
      </c>
      <c r="Y2274" t="s">
        <v>226</v>
      </c>
      <c r="Z2274">
        <v>2290.11</v>
      </c>
      <c r="AA2274">
        <v>2529.92</v>
      </c>
      <c r="AB2274">
        <v>239.81</v>
      </c>
      <c r="AC2274">
        <v>24</v>
      </c>
      <c r="AD2274">
        <v>95421.25</v>
      </c>
      <c r="AE2274">
        <v>2529920</v>
      </c>
    </row>
    <row r="2275" spans="2:31" x14ac:dyDescent="0.35">
      <c r="B2275" s="83"/>
      <c r="C2275" s="84"/>
      <c r="D2275" s="73"/>
      <c r="E2275" s="73"/>
      <c r="F2275" s="73"/>
      <c r="G2275" s="85"/>
      <c r="H2275" s="73"/>
      <c r="I2275" s="73"/>
      <c r="J2275" s="73"/>
      <c r="K2275" s="73"/>
      <c r="L2275" s="73"/>
      <c r="M2275" s="73"/>
      <c r="N2275" s="73"/>
      <c r="U2275">
        <v>2021</v>
      </c>
      <c r="V2275" s="15">
        <v>44319</v>
      </c>
      <c r="W2275" t="s">
        <v>195</v>
      </c>
      <c r="X2275" t="s">
        <v>230</v>
      </c>
      <c r="Y2275" t="s">
        <v>226</v>
      </c>
      <c r="Z2275">
        <v>2751.68</v>
      </c>
      <c r="AA2275">
        <v>3039.83</v>
      </c>
      <c r="AB2275">
        <v>288.14</v>
      </c>
      <c r="AC2275">
        <v>24</v>
      </c>
      <c r="AD2275">
        <v>114653.33333333333</v>
      </c>
      <c r="AE2275">
        <v>3039830</v>
      </c>
    </row>
    <row r="2276" spans="2:31" x14ac:dyDescent="0.35">
      <c r="B2276" s="83"/>
      <c r="C2276" s="84"/>
      <c r="D2276" s="73"/>
      <c r="E2276" s="73"/>
      <c r="F2276" s="73"/>
      <c r="G2276" s="85"/>
      <c r="H2276" s="73"/>
      <c r="I2276" s="73"/>
      <c r="J2276" s="73"/>
      <c r="K2276" s="73"/>
      <c r="L2276" s="73"/>
      <c r="M2276" s="73"/>
      <c r="N2276" s="73"/>
      <c r="U2276">
        <v>2021</v>
      </c>
      <c r="V2276" s="15">
        <v>44320</v>
      </c>
      <c r="W2276" t="s">
        <v>195</v>
      </c>
      <c r="X2276" t="s">
        <v>230</v>
      </c>
      <c r="Y2276" t="s">
        <v>226</v>
      </c>
      <c r="Z2276">
        <v>3220.94</v>
      </c>
      <c r="AA2276">
        <v>3558.22</v>
      </c>
      <c r="AB2276">
        <v>337.28</v>
      </c>
      <c r="AC2276">
        <v>24</v>
      </c>
      <c r="AD2276">
        <v>134205.83333333334</v>
      </c>
      <c r="AE2276">
        <v>3558220</v>
      </c>
    </row>
    <row r="2277" spans="2:31" x14ac:dyDescent="0.35">
      <c r="B2277" s="83"/>
      <c r="C2277" s="84"/>
      <c r="D2277" s="73"/>
      <c r="E2277" s="73"/>
      <c r="F2277" s="73"/>
      <c r="G2277" s="85"/>
      <c r="H2277" s="73"/>
      <c r="I2277" s="73"/>
      <c r="J2277" s="73"/>
      <c r="K2277" s="73"/>
      <c r="L2277" s="73"/>
      <c r="M2277" s="73"/>
      <c r="N2277" s="73"/>
      <c r="U2277">
        <v>2021</v>
      </c>
      <c r="V2277" s="15">
        <v>44321</v>
      </c>
      <c r="W2277" t="s">
        <v>195</v>
      </c>
      <c r="X2277" t="s">
        <v>230</v>
      </c>
      <c r="Y2277" t="s">
        <v>226</v>
      </c>
      <c r="Z2277">
        <v>3491.12</v>
      </c>
      <c r="AA2277">
        <v>3856.7</v>
      </c>
      <c r="AB2277">
        <v>365.57</v>
      </c>
      <c r="AC2277">
        <v>24</v>
      </c>
      <c r="AD2277">
        <v>145463.33333333334</v>
      </c>
      <c r="AE2277">
        <v>3856700</v>
      </c>
    </row>
    <row r="2278" spans="2:31" x14ac:dyDescent="0.35">
      <c r="B2278" s="83"/>
      <c r="C2278" s="84"/>
      <c r="D2278" s="73"/>
      <c r="E2278" s="73"/>
      <c r="F2278" s="73"/>
      <c r="G2278" s="85"/>
      <c r="H2278" s="73"/>
      <c r="I2278" s="73"/>
      <c r="J2278" s="73"/>
      <c r="K2278" s="73"/>
      <c r="L2278" s="73"/>
      <c r="M2278" s="73"/>
      <c r="N2278" s="73"/>
      <c r="U2278">
        <v>2021</v>
      </c>
      <c r="V2278" s="15">
        <v>44322</v>
      </c>
      <c r="W2278" t="s">
        <v>195</v>
      </c>
      <c r="X2278" t="s">
        <v>230</v>
      </c>
      <c r="Y2278" t="s">
        <v>226</v>
      </c>
      <c r="Z2278">
        <v>3715.68</v>
      </c>
      <c r="AA2278">
        <v>4104.7700000000004</v>
      </c>
      <c r="AB2278">
        <v>389.09</v>
      </c>
      <c r="AC2278">
        <v>24</v>
      </c>
      <c r="AD2278">
        <v>154820</v>
      </c>
      <c r="AE2278">
        <v>4104770.0000000005</v>
      </c>
    </row>
    <row r="2279" spans="2:31" x14ac:dyDescent="0.35">
      <c r="B2279" s="83"/>
      <c r="C2279" s="84"/>
      <c r="D2279" s="73"/>
      <c r="E2279" s="73"/>
      <c r="F2279" s="73"/>
      <c r="G2279" s="85"/>
      <c r="H2279" s="73"/>
      <c r="I2279" s="73"/>
      <c r="J2279" s="73"/>
      <c r="K2279" s="73"/>
      <c r="L2279" s="73"/>
      <c r="M2279" s="73"/>
      <c r="N2279" s="73"/>
      <c r="U2279">
        <v>2021</v>
      </c>
      <c r="V2279" s="15">
        <v>44323</v>
      </c>
      <c r="W2279" t="s">
        <v>195</v>
      </c>
      <c r="X2279" t="s">
        <v>230</v>
      </c>
      <c r="Y2279" t="s">
        <v>226</v>
      </c>
      <c r="Z2279">
        <v>3668.16</v>
      </c>
      <c r="AA2279">
        <v>4052.28</v>
      </c>
      <c r="AB2279">
        <v>384.11</v>
      </c>
      <c r="AC2279">
        <v>24</v>
      </c>
      <c r="AD2279">
        <v>152840</v>
      </c>
      <c r="AE2279">
        <v>4052280</v>
      </c>
    </row>
    <row r="2280" spans="2:31" x14ac:dyDescent="0.35">
      <c r="B2280" s="83"/>
      <c r="C2280" s="84"/>
      <c r="D2280" s="73"/>
      <c r="E2280" s="73"/>
      <c r="F2280" s="73"/>
      <c r="G2280" s="85"/>
      <c r="H2280" s="73"/>
      <c r="I2280" s="73"/>
      <c r="J2280" s="73"/>
      <c r="K2280" s="73"/>
      <c r="L2280" s="73"/>
      <c r="M2280" s="73"/>
      <c r="N2280" s="73"/>
      <c r="U2280">
        <v>2021</v>
      </c>
      <c r="V2280" s="15">
        <v>44324</v>
      </c>
      <c r="W2280" t="s">
        <v>195</v>
      </c>
      <c r="X2280" t="s">
        <v>230</v>
      </c>
      <c r="Y2280" t="s">
        <v>226</v>
      </c>
      <c r="Z2280">
        <v>2941.66</v>
      </c>
      <c r="AA2280">
        <v>3249.7</v>
      </c>
      <c r="AB2280">
        <v>308.04000000000002</v>
      </c>
      <c r="AC2280">
        <v>24</v>
      </c>
      <c r="AD2280">
        <v>122569.16666666667</v>
      </c>
      <c r="AE2280">
        <v>3249700</v>
      </c>
    </row>
    <row r="2281" spans="2:31" x14ac:dyDescent="0.35">
      <c r="B2281" s="83"/>
      <c r="C2281" s="84"/>
      <c r="D2281" s="73"/>
      <c r="E2281" s="73"/>
      <c r="F2281" s="73"/>
      <c r="G2281" s="85"/>
      <c r="H2281" s="73"/>
      <c r="I2281" s="73"/>
      <c r="J2281" s="73"/>
      <c r="K2281" s="73"/>
      <c r="L2281" s="73"/>
      <c r="M2281" s="73"/>
      <c r="N2281" s="73"/>
      <c r="U2281">
        <v>2021</v>
      </c>
      <c r="V2281" s="15">
        <v>44325</v>
      </c>
      <c r="W2281" t="s">
        <v>195</v>
      </c>
      <c r="X2281" t="s">
        <v>230</v>
      </c>
      <c r="Y2281" t="s">
        <v>226</v>
      </c>
      <c r="Z2281">
        <v>2399.08</v>
      </c>
      <c r="AA2281">
        <v>2650.3</v>
      </c>
      <c r="AB2281">
        <v>251.22</v>
      </c>
      <c r="AC2281">
        <v>24</v>
      </c>
      <c r="AD2281">
        <v>99961.666666666672</v>
      </c>
      <c r="AE2281">
        <v>2650300</v>
      </c>
    </row>
    <row r="2282" spans="2:31" x14ac:dyDescent="0.35">
      <c r="B2282" s="83"/>
      <c r="C2282" s="84"/>
      <c r="D2282" s="73"/>
      <c r="E2282" s="73"/>
      <c r="F2282" s="73"/>
      <c r="G2282" s="85"/>
      <c r="H2282" s="73"/>
      <c r="I2282" s="73"/>
      <c r="J2282" s="73"/>
      <c r="K2282" s="73"/>
      <c r="L2282" s="73"/>
      <c r="M2282" s="73"/>
      <c r="N2282" s="73"/>
      <c r="U2282">
        <v>2021</v>
      </c>
      <c r="V2282" s="15">
        <v>44326</v>
      </c>
      <c r="W2282" t="s">
        <v>195</v>
      </c>
      <c r="X2282" t="s">
        <v>230</v>
      </c>
      <c r="Y2282" t="s">
        <v>226</v>
      </c>
      <c r="Z2282">
        <v>2916.35</v>
      </c>
      <c r="AA2282">
        <v>3221.74</v>
      </c>
      <c r="AB2282">
        <v>305.39</v>
      </c>
      <c r="AC2282">
        <v>24</v>
      </c>
      <c r="AD2282">
        <v>121514.58333333333</v>
      </c>
      <c r="AE2282">
        <v>3221740</v>
      </c>
    </row>
    <row r="2283" spans="2:31" x14ac:dyDescent="0.35">
      <c r="B2283" s="83"/>
      <c r="C2283" s="84"/>
      <c r="D2283" s="73"/>
      <c r="E2283" s="73"/>
      <c r="F2283" s="73"/>
      <c r="G2283" s="85"/>
      <c r="H2283" s="73"/>
      <c r="I2283" s="73"/>
      <c r="J2283" s="73"/>
      <c r="K2283" s="73"/>
      <c r="L2283" s="73"/>
      <c r="M2283" s="73"/>
      <c r="N2283" s="73"/>
      <c r="U2283">
        <v>2021</v>
      </c>
      <c r="V2283" s="15">
        <v>44327</v>
      </c>
      <c r="W2283" t="s">
        <v>195</v>
      </c>
      <c r="X2283" t="s">
        <v>230</v>
      </c>
      <c r="Y2283" t="s">
        <v>226</v>
      </c>
      <c r="Z2283">
        <v>3406.73</v>
      </c>
      <c r="AA2283">
        <v>3763.47</v>
      </c>
      <c r="AB2283">
        <v>356.74</v>
      </c>
      <c r="AC2283">
        <v>24</v>
      </c>
      <c r="AD2283">
        <v>141947.08333333334</v>
      </c>
      <c r="AE2283">
        <v>3763470</v>
      </c>
    </row>
    <row r="2284" spans="2:31" x14ac:dyDescent="0.35">
      <c r="B2284" s="83"/>
      <c r="C2284" s="84"/>
      <c r="D2284" s="73"/>
      <c r="E2284" s="73"/>
      <c r="F2284" s="73"/>
      <c r="G2284" s="85"/>
      <c r="H2284" s="73"/>
      <c r="I2284" s="73"/>
      <c r="J2284" s="73"/>
      <c r="K2284" s="73"/>
      <c r="L2284" s="73"/>
      <c r="M2284" s="73"/>
      <c r="N2284" s="73"/>
      <c r="U2284">
        <v>2021</v>
      </c>
      <c r="V2284" s="15">
        <v>44328</v>
      </c>
      <c r="W2284" t="s">
        <v>195</v>
      </c>
      <c r="X2284" t="s">
        <v>230</v>
      </c>
      <c r="Y2284" t="s">
        <v>226</v>
      </c>
      <c r="Z2284">
        <v>3507.23</v>
      </c>
      <c r="AA2284">
        <v>3874.49</v>
      </c>
      <c r="AB2284">
        <v>367.26</v>
      </c>
      <c r="AC2284">
        <v>24</v>
      </c>
      <c r="AD2284">
        <v>146134.58333333334</v>
      </c>
      <c r="AE2284">
        <v>3874490</v>
      </c>
    </row>
    <row r="2285" spans="2:31" x14ac:dyDescent="0.35">
      <c r="B2285" s="83"/>
      <c r="C2285" s="84"/>
      <c r="D2285" s="73"/>
      <c r="E2285" s="73"/>
      <c r="F2285" s="73"/>
      <c r="G2285" s="85"/>
      <c r="H2285" s="73"/>
      <c r="I2285" s="73"/>
      <c r="J2285" s="73"/>
      <c r="K2285" s="73"/>
      <c r="L2285" s="73"/>
      <c r="M2285" s="73"/>
      <c r="N2285" s="73"/>
      <c r="U2285">
        <v>2021</v>
      </c>
      <c r="V2285" s="15">
        <v>44329</v>
      </c>
      <c r="W2285" t="s">
        <v>195</v>
      </c>
      <c r="X2285" t="s">
        <v>230</v>
      </c>
      <c r="Y2285" t="s">
        <v>226</v>
      </c>
      <c r="Z2285">
        <v>3522.83</v>
      </c>
      <c r="AA2285">
        <v>3891.72</v>
      </c>
      <c r="AB2285">
        <v>368.89</v>
      </c>
      <c r="AC2285">
        <v>24</v>
      </c>
      <c r="AD2285">
        <v>146784.58333333334</v>
      </c>
      <c r="AE2285">
        <v>3891720</v>
      </c>
    </row>
    <row r="2286" spans="2:31" x14ac:dyDescent="0.35">
      <c r="B2286" s="83"/>
      <c r="C2286" s="84"/>
      <c r="D2286" s="73"/>
      <c r="E2286" s="73"/>
      <c r="F2286" s="73"/>
      <c r="G2286" s="85"/>
      <c r="H2286" s="73"/>
      <c r="I2286" s="73"/>
      <c r="J2286" s="73"/>
      <c r="K2286" s="73"/>
      <c r="L2286" s="73"/>
      <c r="M2286" s="73"/>
      <c r="N2286" s="73"/>
      <c r="U2286">
        <v>2021</v>
      </c>
      <c r="V2286" s="15">
        <v>44330</v>
      </c>
      <c r="W2286" t="s">
        <v>195</v>
      </c>
      <c r="X2286" t="s">
        <v>230</v>
      </c>
      <c r="Y2286" t="s">
        <v>226</v>
      </c>
      <c r="Z2286">
        <v>3505.14</v>
      </c>
      <c r="AA2286">
        <v>3872.18</v>
      </c>
      <c r="AB2286">
        <v>367.04</v>
      </c>
      <c r="AC2286">
        <v>24</v>
      </c>
      <c r="AD2286">
        <v>146047.5</v>
      </c>
      <c r="AE2286">
        <v>3872180</v>
      </c>
    </row>
    <row r="2287" spans="2:31" x14ac:dyDescent="0.35">
      <c r="B2287" s="83"/>
      <c r="C2287" s="84"/>
      <c r="D2287" s="73"/>
      <c r="E2287" s="73"/>
      <c r="F2287" s="73"/>
      <c r="G2287" s="85"/>
      <c r="H2287" s="73"/>
      <c r="I2287" s="73"/>
      <c r="J2287" s="73"/>
      <c r="K2287" s="73"/>
      <c r="L2287" s="73"/>
      <c r="M2287" s="73"/>
      <c r="N2287" s="73"/>
      <c r="U2287">
        <v>2021</v>
      </c>
      <c r="V2287" s="15">
        <v>44331</v>
      </c>
      <c r="W2287" t="s">
        <v>195</v>
      </c>
      <c r="X2287" t="s">
        <v>230</v>
      </c>
      <c r="Y2287" t="s">
        <v>226</v>
      </c>
      <c r="Z2287">
        <v>3195.2</v>
      </c>
      <c r="AA2287">
        <v>3529.79</v>
      </c>
      <c r="AB2287">
        <v>334.59</v>
      </c>
      <c r="AC2287">
        <v>24</v>
      </c>
      <c r="AD2287">
        <v>133133.33333333334</v>
      </c>
      <c r="AE2287">
        <v>3529790</v>
      </c>
    </row>
    <row r="2288" spans="2:31" x14ac:dyDescent="0.35">
      <c r="B2288" s="83"/>
      <c r="C2288" s="84"/>
      <c r="D2288" s="73"/>
      <c r="E2288" s="73"/>
      <c r="F2288" s="73"/>
      <c r="G2288" s="85"/>
      <c r="H2288" s="73"/>
      <c r="I2288" s="73"/>
      <c r="J2288" s="73"/>
      <c r="K2288" s="73"/>
      <c r="L2288" s="73"/>
      <c r="M2288" s="73"/>
      <c r="N2288" s="73"/>
      <c r="U2288">
        <v>2021</v>
      </c>
      <c r="V2288" s="15">
        <v>44332</v>
      </c>
      <c r="W2288" t="s">
        <v>195</v>
      </c>
      <c r="X2288" t="s">
        <v>230</v>
      </c>
      <c r="Y2288" t="s">
        <v>226</v>
      </c>
      <c r="Z2288">
        <v>3001.81</v>
      </c>
      <c r="AA2288">
        <v>3316.14</v>
      </c>
      <c r="AB2288">
        <v>314.33999999999997</v>
      </c>
      <c r="AC2288">
        <v>24</v>
      </c>
      <c r="AD2288">
        <v>125075.41666666667</v>
      </c>
      <c r="AE2288">
        <v>3316140</v>
      </c>
    </row>
    <row r="2289" spans="2:31" x14ac:dyDescent="0.35">
      <c r="B2289" s="83"/>
      <c r="C2289" s="84"/>
      <c r="D2289" s="73"/>
      <c r="E2289" s="73"/>
      <c r="F2289" s="73"/>
      <c r="G2289" s="85"/>
      <c r="H2289" s="73"/>
      <c r="I2289" s="73"/>
      <c r="J2289" s="73"/>
      <c r="K2289" s="73"/>
      <c r="L2289" s="73"/>
      <c r="M2289" s="73"/>
      <c r="N2289" s="73"/>
      <c r="U2289">
        <v>2021</v>
      </c>
      <c r="V2289" s="15">
        <v>44333</v>
      </c>
      <c r="W2289" t="s">
        <v>195</v>
      </c>
      <c r="X2289" t="s">
        <v>230</v>
      </c>
      <c r="Y2289" t="s">
        <v>226</v>
      </c>
      <c r="Z2289">
        <v>3324.51</v>
      </c>
      <c r="AA2289">
        <v>3672.63</v>
      </c>
      <c r="AB2289">
        <v>348.13</v>
      </c>
      <c r="AC2289">
        <v>24</v>
      </c>
      <c r="AD2289">
        <v>138521.25</v>
      </c>
      <c r="AE2289">
        <v>3672630</v>
      </c>
    </row>
    <row r="2290" spans="2:31" x14ac:dyDescent="0.35">
      <c r="B2290" s="83"/>
      <c r="C2290" s="84"/>
      <c r="D2290" s="73"/>
      <c r="E2290" s="73"/>
      <c r="F2290" s="73"/>
      <c r="G2290" s="85"/>
      <c r="H2290" s="73"/>
      <c r="I2290" s="73"/>
      <c r="J2290" s="73"/>
      <c r="K2290" s="73"/>
      <c r="L2290" s="73"/>
      <c r="M2290" s="73"/>
      <c r="N2290" s="73"/>
      <c r="U2290">
        <v>2021</v>
      </c>
      <c r="V2290" s="15">
        <v>44334</v>
      </c>
      <c r="W2290" t="s">
        <v>195</v>
      </c>
      <c r="X2290" t="s">
        <v>230</v>
      </c>
      <c r="Y2290" t="s">
        <v>226</v>
      </c>
      <c r="Z2290">
        <v>3432.86</v>
      </c>
      <c r="AA2290">
        <v>3792.34</v>
      </c>
      <c r="AB2290">
        <v>359.47</v>
      </c>
      <c r="AC2290">
        <v>24</v>
      </c>
      <c r="AD2290">
        <v>143035.83333333334</v>
      </c>
      <c r="AE2290">
        <v>3792340</v>
      </c>
    </row>
    <row r="2291" spans="2:31" x14ac:dyDescent="0.35">
      <c r="B2291" s="83"/>
      <c r="C2291" s="84"/>
      <c r="D2291" s="73"/>
      <c r="E2291" s="73"/>
      <c r="F2291" s="73"/>
      <c r="G2291" s="85"/>
      <c r="H2291" s="73"/>
      <c r="I2291" s="73"/>
      <c r="J2291" s="73"/>
      <c r="K2291" s="73"/>
      <c r="L2291" s="73"/>
      <c r="M2291" s="73"/>
      <c r="N2291" s="73"/>
      <c r="U2291">
        <v>2021</v>
      </c>
      <c r="V2291" s="15">
        <v>44335</v>
      </c>
      <c r="W2291" t="s">
        <v>195</v>
      </c>
      <c r="X2291" t="s">
        <v>230</v>
      </c>
      <c r="Y2291" t="s">
        <v>226</v>
      </c>
      <c r="Z2291">
        <v>3350.92</v>
      </c>
      <c r="AA2291">
        <v>3701.82</v>
      </c>
      <c r="AB2291">
        <v>350.89</v>
      </c>
      <c r="AC2291">
        <v>24</v>
      </c>
      <c r="AD2291">
        <v>139621.66666666666</v>
      </c>
      <c r="AE2291">
        <v>3701820</v>
      </c>
    </row>
    <row r="2292" spans="2:31" x14ac:dyDescent="0.35">
      <c r="B2292" s="83"/>
      <c r="C2292" s="84"/>
      <c r="D2292" s="73"/>
      <c r="E2292" s="73"/>
      <c r="F2292" s="73"/>
      <c r="G2292" s="85"/>
      <c r="H2292" s="73"/>
      <c r="I2292" s="73"/>
      <c r="J2292" s="73"/>
      <c r="K2292" s="73"/>
      <c r="L2292" s="73"/>
      <c r="M2292" s="73"/>
      <c r="N2292" s="73"/>
      <c r="U2292">
        <v>2021</v>
      </c>
      <c r="V2292" s="15">
        <v>44336</v>
      </c>
      <c r="W2292" t="s">
        <v>195</v>
      </c>
      <c r="X2292" t="s">
        <v>230</v>
      </c>
      <c r="Y2292" t="s">
        <v>226</v>
      </c>
      <c r="Z2292">
        <v>3205.35</v>
      </c>
      <c r="AA2292">
        <v>3541</v>
      </c>
      <c r="AB2292">
        <v>335.65</v>
      </c>
      <c r="AC2292">
        <v>24</v>
      </c>
      <c r="AD2292">
        <v>133556.25</v>
      </c>
      <c r="AE2292">
        <v>3541000</v>
      </c>
    </row>
    <row r="2293" spans="2:31" x14ac:dyDescent="0.35">
      <c r="B2293" s="83"/>
      <c r="C2293" s="84"/>
      <c r="D2293" s="73"/>
      <c r="E2293" s="73"/>
      <c r="F2293" s="73"/>
      <c r="G2293" s="85"/>
      <c r="H2293" s="73"/>
      <c r="I2293" s="73"/>
      <c r="J2293" s="73"/>
      <c r="K2293" s="73"/>
      <c r="L2293" s="73"/>
      <c r="M2293" s="73"/>
      <c r="N2293" s="73"/>
      <c r="U2293">
        <v>2021</v>
      </c>
      <c r="V2293" s="15">
        <v>44337</v>
      </c>
      <c r="W2293" t="s">
        <v>195</v>
      </c>
      <c r="X2293" t="s">
        <v>230</v>
      </c>
      <c r="Y2293" t="s">
        <v>226</v>
      </c>
      <c r="Z2293">
        <v>2960.08</v>
      </c>
      <c r="AA2293">
        <v>3270.04</v>
      </c>
      <c r="AB2293">
        <v>309.97000000000003</v>
      </c>
      <c r="AC2293">
        <v>24</v>
      </c>
      <c r="AD2293">
        <v>123336.66666666667</v>
      </c>
      <c r="AE2293">
        <v>3270040</v>
      </c>
    </row>
    <row r="2294" spans="2:31" x14ac:dyDescent="0.35">
      <c r="B2294" s="83"/>
      <c r="C2294" s="84"/>
      <c r="D2294" s="73"/>
      <c r="E2294" s="73"/>
      <c r="F2294" s="73"/>
      <c r="G2294" s="85"/>
      <c r="H2294" s="73"/>
      <c r="I2294" s="73"/>
      <c r="J2294" s="73"/>
      <c r="K2294" s="73"/>
      <c r="L2294" s="73"/>
      <c r="M2294" s="73"/>
      <c r="N2294" s="73"/>
      <c r="U2294">
        <v>2021</v>
      </c>
      <c r="V2294" s="15">
        <v>44338</v>
      </c>
      <c r="W2294" t="s">
        <v>195</v>
      </c>
      <c r="X2294" t="s">
        <v>230</v>
      </c>
      <c r="Y2294" t="s">
        <v>226</v>
      </c>
      <c r="Z2294">
        <v>2615.1799999999998</v>
      </c>
      <c r="AA2294">
        <v>2889.03</v>
      </c>
      <c r="AB2294">
        <v>273.85000000000002</v>
      </c>
      <c r="AC2294">
        <v>24</v>
      </c>
      <c r="AD2294">
        <v>108965.83333333333</v>
      </c>
      <c r="AE2294">
        <v>2889030</v>
      </c>
    </row>
    <row r="2295" spans="2:31" x14ac:dyDescent="0.35">
      <c r="B2295" s="83"/>
      <c r="C2295" s="84"/>
      <c r="D2295" s="73"/>
      <c r="E2295" s="73"/>
      <c r="F2295" s="73"/>
      <c r="G2295" s="85"/>
      <c r="H2295" s="73"/>
      <c r="I2295" s="73"/>
      <c r="J2295" s="73"/>
      <c r="K2295" s="73"/>
      <c r="L2295" s="73"/>
      <c r="M2295" s="73"/>
      <c r="N2295" s="73"/>
      <c r="U2295">
        <v>2021</v>
      </c>
      <c r="V2295" s="15">
        <v>44339</v>
      </c>
      <c r="W2295" t="s">
        <v>195</v>
      </c>
      <c r="X2295" t="s">
        <v>230</v>
      </c>
      <c r="Y2295" t="s">
        <v>226</v>
      </c>
      <c r="Z2295">
        <v>2359.9299999999998</v>
      </c>
      <c r="AA2295">
        <v>2607.06</v>
      </c>
      <c r="AB2295">
        <v>247.12</v>
      </c>
      <c r="AC2295">
        <v>24</v>
      </c>
      <c r="AD2295">
        <v>98330.416666666672</v>
      </c>
      <c r="AE2295">
        <v>2607060</v>
      </c>
    </row>
    <row r="2296" spans="2:31" x14ac:dyDescent="0.35">
      <c r="B2296" s="83"/>
      <c r="C2296" s="84"/>
      <c r="D2296" s="73"/>
      <c r="E2296" s="73"/>
      <c r="F2296" s="73"/>
      <c r="G2296" s="85"/>
      <c r="H2296" s="73"/>
      <c r="I2296" s="73"/>
      <c r="J2296" s="73"/>
      <c r="K2296" s="73"/>
      <c r="L2296" s="73"/>
      <c r="M2296" s="73"/>
      <c r="N2296" s="73"/>
      <c r="U2296">
        <v>2021</v>
      </c>
      <c r="V2296" s="15">
        <v>44340</v>
      </c>
      <c r="W2296" t="s">
        <v>195</v>
      </c>
      <c r="X2296" t="s">
        <v>230</v>
      </c>
      <c r="Y2296" t="s">
        <v>226</v>
      </c>
      <c r="Z2296">
        <v>2849.67</v>
      </c>
      <c r="AA2296">
        <v>3148.07</v>
      </c>
      <c r="AB2296">
        <v>298.39999999999998</v>
      </c>
      <c r="AC2296">
        <v>24</v>
      </c>
      <c r="AD2296">
        <v>118736.25</v>
      </c>
      <c r="AE2296">
        <v>3148070</v>
      </c>
    </row>
    <row r="2297" spans="2:31" x14ac:dyDescent="0.35">
      <c r="B2297" s="83"/>
      <c r="C2297" s="84"/>
      <c r="D2297" s="73"/>
      <c r="E2297" s="73"/>
      <c r="F2297" s="73"/>
      <c r="G2297" s="85"/>
      <c r="H2297" s="73"/>
      <c r="I2297" s="73"/>
      <c r="J2297" s="73"/>
      <c r="K2297" s="73"/>
      <c r="L2297" s="73"/>
      <c r="M2297" s="73"/>
      <c r="N2297" s="73"/>
      <c r="U2297">
        <v>2021</v>
      </c>
      <c r="V2297" s="15">
        <v>44341</v>
      </c>
      <c r="W2297" t="s">
        <v>195</v>
      </c>
      <c r="X2297" t="s">
        <v>230</v>
      </c>
      <c r="Y2297" t="s">
        <v>226</v>
      </c>
      <c r="Z2297">
        <v>3273.66</v>
      </c>
      <c r="AA2297">
        <v>3616.46</v>
      </c>
      <c r="AB2297">
        <v>342.8</v>
      </c>
      <c r="AC2297">
        <v>24</v>
      </c>
      <c r="AD2297">
        <v>136402.5</v>
      </c>
      <c r="AE2297">
        <v>3616460</v>
      </c>
    </row>
    <row r="2298" spans="2:31" x14ac:dyDescent="0.35">
      <c r="B2298" s="83"/>
      <c r="C2298" s="84"/>
      <c r="D2298" s="73"/>
      <c r="E2298" s="73"/>
      <c r="F2298" s="73"/>
      <c r="G2298" s="85"/>
      <c r="H2298" s="73"/>
      <c r="I2298" s="73"/>
      <c r="J2298" s="73"/>
      <c r="K2298" s="73"/>
      <c r="L2298" s="73"/>
      <c r="M2298" s="73"/>
      <c r="N2298" s="73"/>
      <c r="U2298">
        <v>2021</v>
      </c>
      <c r="V2298" s="15">
        <v>44342</v>
      </c>
      <c r="W2298" t="s">
        <v>195</v>
      </c>
      <c r="X2298" t="s">
        <v>230</v>
      </c>
      <c r="Y2298" t="s">
        <v>226</v>
      </c>
      <c r="Z2298">
        <v>3592</v>
      </c>
      <c r="AA2298">
        <v>3968.14</v>
      </c>
      <c r="AB2298">
        <v>376.14</v>
      </c>
      <c r="AC2298">
        <v>24</v>
      </c>
      <c r="AD2298">
        <v>149666.66666666666</v>
      </c>
      <c r="AE2298">
        <v>3968140</v>
      </c>
    </row>
    <row r="2299" spans="2:31" x14ac:dyDescent="0.35">
      <c r="B2299" s="83"/>
      <c r="C2299" s="84"/>
      <c r="D2299" s="73"/>
      <c r="E2299" s="73"/>
      <c r="F2299" s="73"/>
      <c r="G2299" s="85"/>
      <c r="H2299" s="73"/>
      <c r="I2299" s="73"/>
      <c r="J2299" s="73"/>
      <c r="K2299" s="73"/>
      <c r="L2299" s="73"/>
      <c r="M2299" s="73"/>
      <c r="N2299" s="73"/>
      <c r="U2299">
        <v>2021</v>
      </c>
      <c r="V2299" s="15">
        <v>44343</v>
      </c>
      <c r="W2299" t="s">
        <v>195</v>
      </c>
      <c r="X2299" t="s">
        <v>230</v>
      </c>
      <c r="Y2299" t="s">
        <v>226</v>
      </c>
      <c r="Z2299">
        <v>3605.92</v>
      </c>
      <c r="AA2299">
        <v>3983.51</v>
      </c>
      <c r="AB2299">
        <v>377.59</v>
      </c>
      <c r="AC2299">
        <v>24</v>
      </c>
      <c r="AD2299">
        <v>150246.66666666666</v>
      </c>
      <c r="AE2299">
        <v>3983510</v>
      </c>
    </row>
    <row r="2300" spans="2:31" x14ac:dyDescent="0.35">
      <c r="B2300" s="83"/>
      <c r="C2300" s="84"/>
      <c r="D2300" s="73"/>
      <c r="E2300" s="73"/>
      <c r="F2300" s="73"/>
      <c r="G2300" s="85"/>
      <c r="H2300" s="73"/>
      <c r="I2300" s="73"/>
      <c r="J2300" s="73"/>
      <c r="K2300" s="73"/>
      <c r="L2300" s="73"/>
      <c r="M2300" s="73"/>
      <c r="N2300" s="73"/>
      <c r="U2300">
        <v>2021</v>
      </c>
      <c r="V2300" s="15">
        <v>44344</v>
      </c>
      <c r="W2300" t="s">
        <v>195</v>
      </c>
      <c r="X2300" t="s">
        <v>230</v>
      </c>
      <c r="Y2300" t="s">
        <v>226</v>
      </c>
      <c r="Z2300">
        <v>3631.25</v>
      </c>
      <c r="AA2300">
        <v>4011.49</v>
      </c>
      <c r="AB2300">
        <v>380.25</v>
      </c>
      <c r="AC2300">
        <v>24</v>
      </c>
      <c r="AD2300">
        <v>151302.08333333334</v>
      </c>
      <c r="AE2300">
        <v>4011490</v>
      </c>
    </row>
    <row r="2301" spans="2:31" x14ac:dyDescent="0.35">
      <c r="B2301" s="83"/>
      <c r="C2301" s="84"/>
      <c r="D2301" s="73"/>
      <c r="E2301" s="73"/>
      <c r="F2301" s="73"/>
      <c r="G2301" s="85"/>
      <c r="H2301" s="73"/>
      <c r="I2301" s="73"/>
      <c r="J2301" s="73"/>
      <c r="K2301" s="73"/>
      <c r="L2301" s="73"/>
      <c r="M2301" s="73"/>
      <c r="N2301" s="73"/>
      <c r="U2301">
        <v>2021</v>
      </c>
      <c r="V2301" s="15">
        <v>44345</v>
      </c>
      <c r="W2301" t="s">
        <v>195</v>
      </c>
      <c r="X2301" t="s">
        <v>230</v>
      </c>
      <c r="Y2301" t="s">
        <v>226</v>
      </c>
      <c r="Z2301">
        <v>3675.33</v>
      </c>
      <c r="AA2301">
        <v>4060.19</v>
      </c>
      <c r="AB2301">
        <v>384.86</v>
      </c>
      <c r="AC2301">
        <v>24</v>
      </c>
      <c r="AD2301">
        <v>153138.75</v>
      </c>
      <c r="AE2301">
        <v>4060190</v>
      </c>
    </row>
    <row r="2302" spans="2:31" x14ac:dyDescent="0.35">
      <c r="B2302" s="83"/>
      <c r="C2302" s="84"/>
      <c r="D2302" s="73"/>
      <c r="E2302" s="73"/>
      <c r="F2302" s="73"/>
      <c r="G2302" s="85"/>
      <c r="H2302" s="73"/>
      <c r="I2302" s="73"/>
      <c r="J2302" s="73"/>
      <c r="K2302" s="73"/>
      <c r="L2302" s="73"/>
      <c r="M2302" s="73"/>
      <c r="N2302" s="73"/>
      <c r="U2302">
        <v>2021</v>
      </c>
      <c r="V2302" s="15">
        <v>44346</v>
      </c>
      <c r="W2302" t="s">
        <v>195</v>
      </c>
      <c r="X2302" t="s">
        <v>230</v>
      </c>
      <c r="Y2302" t="s">
        <v>226</v>
      </c>
      <c r="Z2302">
        <v>3629.13</v>
      </c>
      <c r="AA2302">
        <v>4009.15</v>
      </c>
      <c r="AB2302">
        <v>380.03</v>
      </c>
      <c r="AC2302">
        <v>24</v>
      </c>
      <c r="AD2302">
        <v>151213.75</v>
      </c>
      <c r="AE2302">
        <v>4009150</v>
      </c>
    </row>
    <row r="2303" spans="2:31" x14ac:dyDescent="0.35">
      <c r="B2303" s="83"/>
      <c r="C2303" s="84"/>
      <c r="D2303" s="73"/>
      <c r="E2303" s="73"/>
      <c r="F2303" s="73"/>
      <c r="G2303" s="85"/>
      <c r="H2303" s="73"/>
      <c r="I2303" s="73"/>
      <c r="J2303" s="73"/>
      <c r="K2303" s="73"/>
      <c r="L2303" s="73"/>
      <c r="M2303" s="73"/>
      <c r="N2303" s="73"/>
      <c r="U2303">
        <v>2021</v>
      </c>
      <c r="V2303" s="15">
        <v>44347</v>
      </c>
      <c r="W2303" t="s">
        <v>195</v>
      </c>
      <c r="X2303" t="s">
        <v>230</v>
      </c>
      <c r="Y2303" t="s">
        <v>226</v>
      </c>
      <c r="Z2303">
        <v>4059.74</v>
      </c>
      <c r="AA2303">
        <v>4484.8599999999997</v>
      </c>
      <c r="AB2303">
        <v>425.12</v>
      </c>
      <c r="AC2303">
        <v>24</v>
      </c>
      <c r="AD2303">
        <v>169155.83333333334</v>
      </c>
      <c r="AE2303">
        <v>4484860</v>
      </c>
    </row>
    <row r="2304" spans="2:31" x14ac:dyDescent="0.35">
      <c r="B2304" s="83"/>
      <c r="C2304" s="84"/>
      <c r="D2304" s="73"/>
      <c r="E2304" s="73"/>
      <c r="F2304" s="73"/>
      <c r="G2304" s="85"/>
      <c r="H2304" s="73"/>
      <c r="I2304" s="73"/>
      <c r="J2304" s="73"/>
      <c r="K2304" s="73"/>
      <c r="L2304" s="73"/>
      <c r="M2304" s="73"/>
      <c r="N2304" s="73"/>
      <c r="U2304">
        <v>2021</v>
      </c>
      <c r="V2304" s="15">
        <v>44348</v>
      </c>
      <c r="W2304" t="s">
        <v>196</v>
      </c>
      <c r="X2304" t="s">
        <v>230</v>
      </c>
      <c r="Y2304" t="s">
        <v>226</v>
      </c>
      <c r="Z2304">
        <v>4063.02</v>
      </c>
      <c r="AA2304">
        <v>4488.4799999999996</v>
      </c>
      <c r="AB2304">
        <v>425.46</v>
      </c>
      <c r="AC2304">
        <v>24</v>
      </c>
      <c r="AD2304">
        <v>169292.5</v>
      </c>
      <c r="AE2304">
        <v>4488480</v>
      </c>
    </row>
    <row r="2305" spans="2:31" x14ac:dyDescent="0.35">
      <c r="B2305" s="83"/>
      <c r="C2305" s="84"/>
      <c r="D2305" s="73"/>
      <c r="E2305" s="73"/>
      <c r="F2305" s="73"/>
      <c r="G2305" s="85"/>
      <c r="H2305" s="73"/>
      <c r="I2305" s="73"/>
      <c r="J2305" s="73"/>
      <c r="K2305" s="73"/>
      <c r="L2305" s="73"/>
      <c r="M2305" s="73"/>
      <c r="N2305" s="73"/>
      <c r="U2305">
        <v>2021</v>
      </c>
      <c r="V2305" s="15">
        <v>44349</v>
      </c>
      <c r="W2305" t="s">
        <v>196</v>
      </c>
      <c r="X2305" t="s">
        <v>230</v>
      </c>
      <c r="Y2305" t="s">
        <v>226</v>
      </c>
      <c r="Z2305">
        <v>4357.78</v>
      </c>
      <c r="AA2305">
        <v>4814.1099999999997</v>
      </c>
      <c r="AB2305">
        <v>456.33</v>
      </c>
      <c r="AC2305">
        <v>24</v>
      </c>
      <c r="AD2305">
        <v>181574.16666666666</v>
      </c>
      <c r="AE2305">
        <v>4814110</v>
      </c>
    </row>
    <row r="2306" spans="2:31" x14ac:dyDescent="0.35">
      <c r="B2306" s="83"/>
      <c r="C2306" s="84"/>
      <c r="D2306" s="73"/>
      <c r="E2306" s="73"/>
      <c r="F2306" s="73"/>
      <c r="G2306" s="85"/>
      <c r="H2306" s="73"/>
      <c r="I2306" s="73"/>
      <c r="J2306" s="73"/>
      <c r="K2306" s="73"/>
      <c r="L2306" s="73"/>
      <c r="M2306" s="73"/>
      <c r="N2306" s="73"/>
      <c r="U2306">
        <v>2021</v>
      </c>
      <c r="V2306" s="15">
        <v>44350</v>
      </c>
      <c r="W2306" t="s">
        <v>196</v>
      </c>
      <c r="X2306" t="s">
        <v>230</v>
      </c>
      <c r="Y2306" t="s">
        <v>226</v>
      </c>
      <c r="Z2306">
        <v>4454.42</v>
      </c>
      <c r="AA2306">
        <v>4920.87</v>
      </c>
      <c r="AB2306">
        <v>466.45</v>
      </c>
      <c r="AC2306">
        <v>24</v>
      </c>
      <c r="AD2306">
        <v>185600.83333333334</v>
      </c>
      <c r="AE2306">
        <v>4920870</v>
      </c>
    </row>
    <row r="2307" spans="2:31" x14ac:dyDescent="0.35">
      <c r="B2307" s="83"/>
      <c r="C2307" s="84"/>
      <c r="D2307" s="73"/>
      <c r="E2307" s="73"/>
      <c r="F2307" s="73"/>
      <c r="G2307" s="85"/>
      <c r="H2307" s="73"/>
      <c r="I2307" s="73"/>
      <c r="J2307" s="73"/>
      <c r="K2307" s="73"/>
      <c r="L2307" s="73"/>
      <c r="M2307" s="73"/>
      <c r="N2307" s="73"/>
      <c r="U2307">
        <v>2021</v>
      </c>
      <c r="V2307" s="15">
        <v>44351</v>
      </c>
      <c r="W2307" t="s">
        <v>196</v>
      </c>
      <c r="X2307" t="s">
        <v>230</v>
      </c>
      <c r="Y2307" t="s">
        <v>226</v>
      </c>
      <c r="Z2307">
        <v>4370.96</v>
      </c>
      <c r="AA2307">
        <v>4828.67</v>
      </c>
      <c r="AB2307">
        <v>457.71</v>
      </c>
      <c r="AC2307">
        <v>24</v>
      </c>
      <c r="AD2307">
        <v>182123.33333333334</v>
      </c>
      <c r="AE2307">
        <v>4828670</v>
      </c>
    </row>
    <row r="2308" spans="2:31" x14ac:dyDescent="0.35">
      <c r="B2308" s="83"/>
      <c r="C2308" s="84"/>
      <c r="D2308" s="73"/>
      <c r="E2308" s="73"/>
      <c r="F2308" s="73"/>
      <c r="G2308" s="85"/>
      <c r="H2308" s="73"/>
      <c r="I2308" s="73"/>
      <c r="J2308" s="73"/>
      <c r="K2308" s="73"/>
      <c r="L2308" s="73"/>
      <c r="M2308" s="73"/>
      <c r="N2308" s="73"/>
      <c r="U2308">
        <v>2021</v>
      </c>
      <c r="V2308" s="15">
        <v>44352</v>
      </c>
      <c r="W2308" t="s">
        <v>196</v>
      </c>
      <c r="X2308" t="s">
        <v>230</v>
      </c>
      <c r="Y2308" t="s">
        <v>226</v>
      </c>
      <c r="Z2308">
        <v>3963.13</v>
      </c>
      <c r="AA2308">
        <v>4378.1400000000003</v>
      </c>
      <c r="AB2308">
        <v>415</v>
      </c>
      <c r="AC2308">
        <v>24</v>
      </c>
      <c r="AD2308">
        <v>165130.41666666666</v>
      </c>
      <c r="AE2308">
        <v>4378140</v>
      </c>
    </row>
    <row r="2309" spans="2:31" x14ac:dyDescent="0.35">
      <c r="B2309" s="83"/>
      <c r="C2309" s="84"/>
      <c r="D2309" s="73"/>
      <c r="E2309" s="73"/>
      <c r="F2309" s="73"/>
      <c r="G2309" s="85"/>
      <c r="H2309" s="73"/>
      <c r="I2309" s="73"/>
      <c r="J2309" s="73"/>
      <c r="K2309" s="73"/>
      <c r="L2309" s="73"/>
      <c r="M2309" s="73"/>
      <c r="N2309" s="73"/>
      <c r="U2309">
        <v>2021</v>
      </c>
      <c r="V2309" s="15">
        <v>44353</v>
      </c>
      <c r="W2309" t="s">
        <v>196</v>
      </c>
      <c r="X2309" t="s">
        <v>230</v>
      </c>
      <c r="Y2309" t="s">
        <v>226</v>
      </c>
      <c r="Z2309">
        <v>3551.8</v>
      </c>
      <c r="AA2309">
        <v>3923.73</v>
      </c>
      <c r="AB2309">
        <v>371.93</v>
      </c>
      <c r="AC2309">
        <v>24</v>
      </c>
      <c r="AD2309">
        <v>147991.66666666666</v>
      </c>
      <c r="AE2309">
        <v>3923730</v>
      </c>
    </row>
    <row r="2310" spans="2:31" x14ac:dyDescent="0.35">
      <c r="B2310" s="83"/>
      <c r="C2310" s="84"/>
      <c r="D2310" s="73"/>
      <c r="E2310" s="73"/>
      <c r="F2310" s="73"/>
      <c r="G2310" s="85"/>
      <c r="H2310" s="73"/>
      <c r="I2310" s="73"/>
      <c r="J2310" s="73"/>
      <c r="K2310" s="73"/>
      <c r="L2310" s="73"/>
      <c r="M2310" s="73"/>
      <c r="N2310" s="73"/>
      <c r="U2310">
        <v>2021</v>
      </c>
      <c r="V2310" s="15">
        <v>44354</v>
      </c>
      <c r="W2310" t="s">
        <v>196</v>
      </c>
      <c r="X2310" t="s">
        <v>230</v>
      </c>
      <c r="Y2310" t="s">
        <v>226</v>
      </c>
      <c r="Z2310">
        <v>3670.4</v>
      </c>
      <c r="AA2310">
        <v>4054.75</v>
      </c>
      <c r="AB2310">
        <v>384.35</v>
      </c>
      <c r="AC2310">
        <v>24</v>
      </c>
      <c r="AD2310">
        <v>152933.33333333334</v>
      </c>
      <c r="AE2310">
        <v>4054750</v>
      </c>
    </row>
    <row r="2311" spans="2:31" x14ac:dyDescent="0.35">
      <c r="B2311" s="83"/>
      <c r="C2311" s="84"/>
      <c r="D2311" s="73"/>
      <c r="E2311" s="73"/>
      <c r="F2311" s="73"/>
      <c r="G2311" s="85"/>
      <c r="H2311" s="73"/>
      <c r="I2311" s="73"/>
      <c r="J2311" s="73"/>
      <c r="K2311" s="73"/>
      <c r="L2311" s="73"/>
      <c r="M2311" s="73"/>
      <c r="N2311" s="73"/>
      <c r="U2311">
        <v>2021</v>
      </c>
      <c r="V2311" s="15">
        <v>44355</v>
      </c>
      <c r="W2311" t="s">
        <v>196</v>
      </c>
      <c r="X2311" t="s">
        <v>230</v>
      </c>
      <c r="Y2311" t="s">
        <v>226</v>
      </c>
      <c r="Z2311">
        <v>3770.95</v>
      </c>
      <c r="AA2311">
        <v>4165.82</v>
      </c>
      <c r="AB2311">
        <v>394.88</v>
      </c>
      <c r="AC2311">
        <v>24</v>
      </c>
      <c r="AD2311">
        <v>157122.91666666666</v>
      </c>
      <c r="AE2311">
        <v>4165819.9999999995</v>
      </c>
    </row>
    <row r="2312" spans="2:31" x14ac:dyDescent="0.35">
      <c r="B2312" s="83"/>
      <c r="C2312" s="84"/>
      <c r="D2312" s="73"/>
      <c r="E2312" s="73"/>
      <c r="F2312" s="73"/>
      <c r="G2312" s="85"/>
      <c r="H2312" s="73"/>
      <c r="I2312" s="73"/>
      <c r="J2312" s="73"/>
      <c r="K2312" s="73"/>
      <c r="L2312" s="73"/>
      <c r="M2312" s="73"/>
      <c r="N2312" s="73"/>
      <c r="U2312">
        <v>2021</v>
      </c>
      <c r="V2312" s="15">
        <v>44356</v>
      </c>
      <c r="W2312" t="s">
        <v>196</v>
      </c>
      <c r="X2312" t="s">
        <v>230</v>
      </c>
      <c r="Y2312" t="s">
        <v>226</v>
      </c>
      <c r="Z2312">
        <v>3965.42</v>
      </c>
      <c r="AA2312">
        <v>4380.66</v>
      </c>
      <c r="AB2312">
        <v>415.24</v>
      </c>
      <c r="AC2312">
        <v>24</v>
      </c>
      <c r="AD2312">
        <v>165225.83333333334</v>
      </c>
      <c r="AE2312">
        <v>4380660</v>
      </c>
    </row>
    <row r="2313" spans="2:31" x14ac:dyDescent="0.35">
      <c r="B2313" s="83"/>
      <c r="C2313" s="84"/>
      <c r="D2313" s="73"/>
      <c r="E2313" s="73"/>
      <c r="F2313" s="73"/>
      <c r="G2313" s="85"/>
      <c r="H2313" s="73"/>
      <c r="I2313" s="73"/>
      <c r="J2313" s="73"/>
      <c r="K2313" s="73"/>
      <c r="L2313" s="73"/>
      <c r="M2313" s="73"/>
      <c r="N2313" s="73"/>
      <c r="U2313">
        <v>2021</v>
      </c>
      <c r="V2313" s="15">
        <v>44357</v>
      </c>
      <c r="W2313" t="s">
        <v>196</v>
      </c>
      <c r="X2313" t="s">
        <v>230</v>
      </c>
      <c r="Y2313" t="s">
        <v>226</v>
      </c>
      <c r="Z2313">
        <v>4024.68</v>
      </c>
      <c r="AA2313">
        <v>4446.13</v>
      </c>
      <c r="AB2313">
        <v>421.45</v>
      </c>
      <c r="AC2313">
        <v>24</v>
      </c>
      <c r="AD2313">
        <v>167695</v>
      </c>
      <c r="AE2313">
        <v>4446130</v>
      </c>
    </row>
    <row r="2314" spans="2:31" x14ac:dyDescent="0.35">
      <c r="B2314" s="83"/>
      <c r="C2314" s="84"/>
      <c r="D2314" s="73"/>
      <c r="E2314" s="73"/>
      <c r="F2314" s="73"/>
      <c r="G2314" s="85"/>
      <c r="H2314" s="73"/>
      <c r="I2314" s="73"/>
      <c r="J2314" s="73"/>
      <c r="K2314" s="73"/>
      <c r="L2314" s="73"/>
      <c r="M2314" s="73"/>
      <c r="N2314" s="73"/>
      <c r="U2314">
        <v>2021</v>
      </c>
      <c r="V2314" s="15">
        <v>44358</v>
      </c>
      <c r="W2314" t="s">
        <v>196</v>
      </c>
      <c r="X2314" t="s">
        <v>230</v>
      </c>
      <c r="Y2314" t="s">
        <v>226</v>
      </c>
      <c r="Z2314">
        <v>3979.69</v>
      </c>
      <c r="AA2314">
        <v>4396.43</v>
      </c>
      <c r="AB2314">
        <v>416.73</v>
      </c>
      <c r="AC2314">
        <v>24</v>
      </c>
      <c r="AD2314">
        <v>165820.41666666666</v>
      </c>
      <c r="AE2314">
        <v>4396430</v>
      </c>
    </row>
    <row r="2315" spans="2:31" x14ac:dyDescent="0.35">
      <c r="B2315" s="83"/>
      <c r="C2315" s="84"/>
      <c r="D2315" s="73"/>
      <c r="E2315" s="73"/>
      <c r="F2315" s="73"/>
      <c r="G2315" s="85"/>
      <c r="H2315" s="73"/>
      <c r="I2315" s="73"/>
      <c r="J2315" s="73"/>
      <c r="K2315" s="73"/>
      <c r="L2315" s="73"/>
      <c r="M2315" s="73"/>
      <c r="N2315" s="73"/>
      <c r="U2315">
        <v>2021</v>
      </c>
      <c r="V2315" s="15">
        <v>44359</v>
      </c>
      <c r="W2315" t="s">
        <v>196</v>
      </c>
      <c r="X2315" t="s">
        <v>230</v>
      </c>
      <c r="Y2315" t="s">
        <v>226</v>
      </c>
      <c r="Z2315">
        <v>3594.82</v>
      </c>
      <c r="AA2315">
        <v>3971.26</v>
      </c>
      <c r="AB2315">
        <v>376.43</v>
      </c>
      <c r="AC2315">
        <v>24</v>
      </c>
      <c r="AD2315">
        <v>149784.16666666666</v>
      </c>
      <c r="AE2315">
        <v>3971260</v>
      </c>
    </row>
    <row r="2316" spans="2:31" x14ac:dyDescent="0.35">
      <c r="B2316" s="83"/>
      <c r="C2316" s="84"/>
      <c r="D2316" s="73"/>
      <c r="E2316" s="73"/>
      <c r="F2316" s="73"/>
      <c r="G2316" s="85"/>
      <c r="H2316" s="73"/>
      <c r="I2316" s="73"/>
      <c r="J2316" s="73"/>
      <c r="K2316" s="73"/>
      <c r="L2316" s="73"/>
      <c r="M2316" s="73"/>
      <c r="N2316" s="73"/>
      <c r="U2316">
        <v>2021</v>
      </c>
      <c r="V2316" s="15">
        <v>44360</v>
      </c>
      <c r="W2316" t="s">
        <v>196</v>
      </c>
      <c r="X2316" t="s">
        <v>230</v>
      </c>
      <c r="Y2316" t="s">
        <v>226</v>
      </c>
      <c r="Z2316">
        <v>3422.62</v>
      </c>
      <c r="AA2316">
        <v>3781.02</v>
      </c>
      <c r="AB2316">
        <v>358.4</v>
      </c>
      <c r="AC2316">
        <v>24</v>
      </c>
      <c r="AD2316">
        <v>142609.16666666666</v>
      </c>
      <c r="AE2316">
        <v>3781020</v>
      </c>
    </row>
    <row r="2317" spans="2:31" x14ac:dyDescent="0.35">
      <c r="B2317" s="83"/>
      <c r="C2317" s="84"/>
      <c r="D2317" s="73"/>
      <c r="E2317" s="73"/>
      <c r="F2317" s="73"/>
      <c r="G2317" s="85"/>
      <c r="H2317" s="73"/>
      <c r="I2317" s="73"/>
      <c r="J2317" s="73"/>
      <c r="K2317" s="73"/>
      <c r="L2317" s="73"/>
      <c r="M2317" s="73"/>
      <c r="N2317" s="73"/>
      <c r="U2317">
        <v>2021</v>
      </c>
      <c r="V2317" s="15">
        <v>44361</v>
      </c>
      <c r="W2317" t="s">
        <v>196</v>
      </c>
      <c r="X2317" t="s">
        <v>230</v>
      </c>
      <c r="Y2317" t="s">
        <v>226</v>
      </c>
      <c r="Z2317">
        <v>3679.69</v>
      </c>
      <c r="AA2317">
        <v>4065.01</v>
      </c>
      <c r="AB2317">
        <v>385.32</v>
      </c>
      <c r="AC2317">
        <v>24</v>
      </c>
      <c r="AD2317">
        <v>153320.41666666666</v>
      </c>
      <c r="AE2317">
        <v>4065010</v>
      </c>
    </row>
    <row r="2318" spans="2:31" x14ac:dyDescent="0.35">
      <c r="B2318" s="83"/>
      <c r="C2318" s="84"/>
      <c r="D2318" s="73"/>
      <c r="E2318" s="73"/>
      <c r="F2318" s="73"/>
      <c r="G2318" s="85"/>
      <c r="H2318" s="73"/>
      <c r="I2318" s="73"/>
      <c r="J2318" s="73"/>
      <c r="K2318" s="73"/>
      <c r="L2318" s="73"/>
      <c r="M2318" s="73"/>
      <c r="N2318" s="73"/>
      <c r="U2318">
        <v>2021</v>
      </c>
      <c r="V2318" s="15">
        <v>44362</v>
      </c>
      <c r="W2318" t="s">
        <v>196</v>
      </c>
      <c r="X2318" t="s">
        <v>230</v>
      </c>
      <c r="Y2318" t="s">
        <v>226</v>
      </c>
      <c r="Z2318">
        <v>3701.93</v>
      </c>
      <c r="AA2318">
        <v>4089.57</v>
      </c>
      <c r="AB2318">
        <v>387.65</v>
      </c>
      <c r="AC2318">
        <v>24</v>
      </c>
      <c r="AD2318">
        <v>154247.08333333334</v>
      </c>
      <c r="AE2318">
        <v>4089570</v>
      </c>
    </row>
    <row r="2319" spans="2:31" x14ac:dyDescent="0.35">
      <c r="B2319" s="83"/>
      <c r="C2319" s="84"/>
      <c r="D2319" s="73"/>
      <c r="E2319" s="73"/>
      <c r="F2319" s="73"/>
      <c r="G2319" s="85"/>
      <c r="H2319" s="73"/>
      <c r="I2319" s="73"/>
      <c r="J2319" s="73"/>
      <c r="K2319" s="73"/>
      <c r="L2319" s="73"/>
      <c r="M2319" s="73"/>
      <c r="N2319" s="73"/>
      <c r="U2319">
        <v>2021</v>
      </c>
      <c r="V2319" s="15">
        <v>44363</v>
      </c>
      <c r="W2319" t="s">
        <v>196</v>
      </c>
      <c r="X2319" t="s">
        <v>230</v>
      </c>
      <c r="Y2319" t="s">
        <v>226</v>
      </c>
      <c r="Z2319">
        <v>3782.94</v>
      </c>
      <c r="AA2319">
        <v>4179.07</v>
      </c>
      <c r="AB2319">
        <v>396.13</v>
      </c>
      <c r="AC2319">
        <v>24</v>
      </c>
      <c r="AD2319">
        <v>157622.5</v>
      </c>
      <c r="AE2319">
        <v>4179069.9999999995</v>
      </c>
    </row>
    <row r="2320" spans="2:31" x14ac:dyDescent="0.35">
      <c r="B2320" s="83"/>
      <c r="C2320" s="84"/>
      <c r="D2320" s="73"/>
      <c r="E2320" s="73"/>
      <c r="F2320" s="73"/>
      <c r="G2320" s="85"/>
      <c r="H2320" s="73"/>
      <c r="I2320" s="73"/>
      <c r="J2320" s="73"/>
      <c r="K2320" s="73"/>
      <c r="L2320" s="73"/>
      <c r="M2320" s="73"/>
      <c r="N2320" s="73"/>
      <c r="U2320">
        <v>2021</v>
      </c>
      <c r="V2320" s="15">
        <v>44364</v>
      </c>
      <c r="W2320" t="s">
        <v>196</v>
      </c>
      <c r="X2320" t="s">
        <v>230</v>
      </c>
      <c r="Y2320" t="s">
        <v>226</v>
      </c>
      <c r="Z2320">
        <v>3968.21</v>
      </c>
      <c r="AA2320">
        <v>4383.75</v>
      </c>
      <c r="AB2320">
        <v>415.53</v>
      </c>
      <c r="AC2320">
        <v>24</v>
      </c>
      <c r="AD2320">
        <v>165342.08333333334</v>
      </c>
      <c r="AE2320">
        <v>4383750</v>
      </c>
    </row>
    <row r="2321" spans="2:31" x14ac:dyDescent="0.35">
      <c r="B2321" s="83"/>
      <c r="C2321" s="84"/>
      <c r="D2321" s="73"/>
      <c r="E2321" s="73"/>
      <c r="F2321" s="73"/>
      <c r="G2321" s="85"/>
      <c r="H2321" s="73"/>
      <c r="I2321" s="73"/>
      <c r="J2321" s="73"/>
      <c r="K2321" s="73"/>
      <c r="L2321" s="73"/>
      <c r="M2321" s="73"/>
      <c r="N2321" s="73"/>
      <c r="U2321">
        <v>2021</v>
      </c>
      <c r="V2321" s="15">
        <v>44365</v>
      </c>
      <c r="W2321" t="s">
        <v>196</v>
      </c>
      <c r="X2321" t="s">
        <v>230</v>
      </c>
      <c r="Y2321" t="s">
        <v>226</v>
      </c>
      <c r="Z2321">
        <v>4275.8999999999996</v>
      </c>
      <c r="AA2321">
        <v>4723.6499999999996</v>
      </c>
      <c r="AB2321">
        <v>447.75</v>
      </c>
      <c r="AC2321">
        <v>24</v>
      </c>
      <c r="AD2321">
        <v>178162.5</v>
      </c>
      <c r="AE2321">
        <v>4723650</v>
      </c>
    </row>
    <row r="2322" spans="2:31" x14ac:dyDescent="0.35">
      <c r="B2322" s="83"/>
      <c r="C2322" s="84"/>
      <c r="D2322" s="73"/>
      <c r="E2322" s="73"/>
      <c r="F2322" s="73"/>
      <c r="G2322" s="85"/>
      <c r="H2322" s="73"/>
      <c r="I2322" s="73"/>
      <c r="J2322" s="73"/>
      <c r="K2322" s="73"/>
      <c r="L2322" s="73"/>
      <c r="M2322" s="73"/>
      <c r="N2322" s="73"/>
      <c r="U2322">
        <v>2021</v>
      </c>
      <c r="V2322" s="15">
        <v>44366</v>
      </c>
      <c r="W2322" t="s">
        <v>196</v>
      </c>
      <c r="X2322" t="s">
        <v>230</v>
      </c>
      <c r="Y2322" t="s">
        <v>226</v>
      </c>
      <c r="Z2322">
        <v>4230.04</v>
      </c>
      <c r="AA2322">
        <v>4672.9799999999996</v>
      </c>
      <c r="AB2322">
        <v>442.95</v>
      </c>
      <c r="AC2322">
        <v>24</v>
      </c>
      <c r="AD2322">
        <v>176251.66666666666</v>
      </c>
      <c r="AE2322">
        <v>4672980</v>
      </c>
    </row>
    <row r="2323" spans="2:31" x14ac:dyDescent="0.35">
      <c r="B2323" s="83"/>
      <c r="C2323" s="84"/>
      <c r="D2323" s="73"/>
      <c r="E2323" s="73"/>
      <c r="F2323" s="73"/>
      <c r="G2323" s="85"/>
      <c r="H2323" s="73"/>
      <c r="I2323" s="73"/>
      <c r="J2323" s="73"/>
      <c r="K2323" s="73"/>
      <c r="L2323" s="73"/>
      <c r="M2323" s="73"/>
      <c r="N2323" s="73"/>
      <c r="U2323">
        <v>2021</v>
      </c>
      <c r="V2323" s="15">
        <v>44367</v>
      </c>
      <c r="W2323" t="s">
        <v>196</v>
      </c>
      <c r="X2323" t="s">
        <v>230</v>
      </c>
      <c r="Y2323" t="s">
        <v>226</v>
      </c>
      <c r="Z2323">
        <v>4031.01</v>
      </c>
      <c r="AA2323">
        <v>4453.12</v>
      </c>
      <c r="AB2323">
        <v>422.11</v>
      </c>
      <c r="AC2323">
        <v>24</v>
      </c>
      <c r="AD2323">
        <v>167958.75</v>
      </c>
      <c r="AE2323">
        <v>4453120</v>
      </c>
    </row>
    <row r="2324" spans="2:31" x14ac:dyDescent="0.35">
      <c r="B2324" s="83"/>
      <c r="C2324" s="84"/>
      <c r="D2324" s="73"/>
      <c r="E2324" s="73"/>
      <c r="F2324" s="73"/>
      <c r="G2324" s="85"/>
      <c r="H2324" s="73"/>
      <c r="I2324" s="73"/>
      <c r="J2324" s="73"/>
      <c r="K2324" s="73"/>
      <c r="L2324" s="73"/>
      <c r="M2324" s="73"/>
      <c r="N2324" s="73"/>
      <c r="U2324">
        <v>2021</v>
      </c>
      <c r="V2324" s="15">
        <v>44368</v>
      </c>
      <c r="W2324" t="s">
        <v>196</v>
      </c>
      <c r="X2324" t="s">
        <v>230</v>
      </c>
      <c r="Y2324" t="s">
        <v>226</v>
      </c>
      <c r="Z2324">
        <v>4367.59</v>
      </c>
      <c r="AA2324">
        <v>4824.9399999999996</v>
      </c>
      <c r="AB2324">
        <v>457.35</v>
      </c>
      <c r="AC2324">
        <v>24</v>
      </c>
      <c r="AD2324">
        <v>181982.91666666666</v>
      </c>
      <c r="AE2324">
        <v>4824940</v>
      </c>
    </row>
    <row r="2325" spans="2:31" x14ac:dyDescent="0.35">
      <c r="B2325" s="83"/>
      <c r="C2325" s="84"/>
      <c r="D2325" s="73"/>
      <c r="E2325" s="73"/>
      <c r="F2325" s="73"/>
      <c r="G2325" s="85"/>
      <c r="H2325" s="73"/>
      <c r="I2325" s="73"/>
      <c r="J2325" s="73"/>
      <c r="K2325" s="73"/>
      <c r="L2325" s="73"/>
      <c r="M2325" s="73"/>
      <c r="N2325" s="73"/>
      <c r="U2325">
        <v>2021</v>
      </c>
      <c r="V2325" s="15">
        <v>44369</v>
      </c>
      <c r="W2325" t="s">
        <v>196</v>
      </c>
      <c r="X2325" t="s">
        <v>230</v>
      </c>
      <c r="Y2325" t="s">
        <v>226</v>
      </c>
      <c r="Z2325">
        <v>4583.66</v>
      </c>
      <c r="AA2325">
        <v>5063.6400000000003</v>
      </c>
      <c r="AB2325">
        <v>479.98</v>
      </c>
      <c r="AC2325">
        <v>24</v>
      </c>
      <c r="AD2325">
        <v>190985.83333333334</v>
      </c>
      <c r="AE2325">
        <v>5063640</v>
      </c>
    </row>
    <row r="2326" spans="2:31" x14ac:dyDescent="0.35">
      <c r="B2326" s="83"/>
      <c r="C2326" s="84"/>
      <c r="D2326" s="73"/>
      <c r="E2326" s="73"/>
      <c r="F2326" s="73"/>
      <c r="G2326" s="85"/>
      <c r="H2326" s="73"/>
      <c r="I2326" s="73"/>
      <c r="J2326" s="73"/>
      <c r="K2326" s="73"/>
      <c r="L2326" s="73"/>
      <c r="M2326" s="73"/>
      <c r="N2326" s="73"/>
      <c r="U2326">
        <v>2021</v>
      </c>
      <c r="V2326" s="15">
        <v>44370</v>
      </c>
      <c r="W2326" t="s">
        <v>196</v>
      </c>
      <c r="X2326" t="s">
        <v>230</v>
      </c>
      <c r="Y2326" t="s">
        <v>226</v>
      </c>
      <c r="Z2326">
        <v>4666.0200000000004</v>
      </c>
      <c r="AA2326">
        <v>5154.62</v>
      </c>
      <c r="AB2326">
        <v>488.6</v>
      </c>
      <c r="AC2326">
        <v>24</v>
      </c>
      <c r="AD2326">
        <v>194417.5</v>
      </c>
      <c r="AE2326">
        <v>5154620</v>
      </c>
    </row>
    <row r="2327" spans="2:31" x14ac:dyDescent="0.35">
      <c r="B2327" s="83"/>
      <c r="C2327" s="84"/>
      <c r="D2327" s="73"/>
      <c r="E2327" s="73"/>
      <c r="F2327" s="73"/>
      <c r="G2327" s="85"/>
      <c r="H2327" s="73"/>
      <c r="I2327" s="73"/>
      <c r="J2327" s="73"/>
      <c r="K2327" s="73"/>
      <c r="L2327" s="73"/>
      <c r="M2327" s="73"/>
      <c r="N2327" s="73"/>
      <c r="U2327">
        <v>2021</v>
      </c>
      <c r="V2327" s="15">
        <v>44371</v>
      </c>
      <c r="W2327" t="s">
        <v>196</v>
      </c>
      <c r="X2327" t="s">
        <v>230</v>
      </c>
      <c r="Y2327" t="s">
        <v>226</v>
      </c>
      <c r="Z2327">
        <v>4793.47</v>
      </c>
      <c r="AA2327">
        <v>5295.42</v>
      </c>
      <c r="AB2327">
        <v>501.95</v>
      </c>
      <c r="AC2327">
        <v>24</v>
      </c>
      <c r="AD2327">
        <v>199727.91666666666</v>
      </c>
      <c r="AE2327">
        <v>5295420</v>
      </c>
    </row>
    <row r="2328" spans="2:31" x14ac:dyDescent="0.35">
      <c r="B2328" s="83"/>
      <c r="C2328" s="84"/>
      <c r="D2328" s="73"/>
      <c r="E2328" s="73"/>
      <c r="F2328" s="73"/>
      <c r="G2328" s="85"/>
      <c r="H2328" s="73"/>
      <c r="I2328" s="73"/>
      <c r="J2328" s="73"/>
      <c r="K2328" s="73"/>
      <c r="L2328" s="73"/>
      <c r="M2328" s="73"/>
      <c r="N2328" s="73"/>
      <c r="U2328">
        <v>2021</v>
      </c>
      <c r="V2328" s="15">
        <v>44372</v>
      </c>
      <c r="W2328" t="s">
        <v>196</v>
      </c>
      <c r="X2328" t="s">
        <v>230</v>
      </c>
      <c r="Y2328" t="s">
        <v>226</v>
      </c>
      <c r="Z2328">
        <v>4833.8599999999997</v>
      </c>
      <c r="AA2328">
        <v>5340.04</v>
      </c>
      <c r="AB2328">
        <v>506.18</v>
      </c>
      <c r="AC2328">
        <v>24</v>
      </c>
      <c r="AD2328">
        <v>201410.83333333334</v>
      </c>
      <c r="AE2328">
        <v>5340040</v>
      </c>
    </row>
    <row r="2329" spans="2:31" x14ac:dyDescent="0.35">
      <c r="B2329" s="83"/>
      <c r="C2329" s="84"/>
      <c r="D2329" s="73"/>
      <c r="E2329" s="73"/>
      <c r="F2329" s="73"/>
      <c r="G2329" s="85"/>
      <c r="H2329" s="73"/>
      <c r="I2329" s="73"/>
      <c r="J2329" s="73"/>
      <c r="K2329" s="73"/>
      <c r="L2329" s="73"/>
      <c r="M2329" s="73"/>
      <c r="N2329" s="73"/>
      <c r="U2329">
        <v>2021</v>
      </c>
      <c r="V2329" s="15">
        <v>44373</v>
      </c>
      <c r="W2329" t="s">
        <v>196</v>
      </c>
      <c r="X2329" t="s">
        <v>230</v>
      </c>
      <c r="Y2329" t="s">
        <v>226</v>
      </c>
      <c r="Z2329">
        <v>4838.25</v>
      </c>
      <c r="AA2329">
        <v>5344.89</v>
      </c>
      <c r="AB2329">
        <v>506.64</v>
      </c>
      <c r="AC2329">
        <v>24</v>
      </c>
      <c r="AD2329">
        <v>201593.75</v>
      </c>
      <c r="AE2329">
        <v>5344890</v>
      </c>
    </row>
    <row r="2330" spans="2:31" x14ac:dyDescent="0.35">
      <c r="B2330" s="83"/>
      <c r="C2330" s="84"/>
      <c r="D2330" s="73"/>
      <c r="E2330" s="73"/>
      <c r="F2330" s="73"/>
      <c r="G2330" s="85"/>
      <c r="H2330" s="73"/>
      <c r="I2330" s="73"/>
      <c r="J2330" s="73"/>
      <c r="K2330" s="73"/>
      <c r="L2330" s="73"/>
      <c r="M2330" s="73"/>
      <c r="N2330" s="73"/>
      <c r="U2330">
        <v>2021</v>
      </c>
      <c r="V2330" s="15">
        <v>44374</v>
      </c>
      <c r="W2330" t="s">
        <v>196</v>
      </c>
      <c r="X2330" t="s">
        <v>230</v>
      </c>
      <c r="Y2330" t="s">
        <v>226</v>
      </c>
      <c r="Z2330">
        <v>4801.78</v>
      </c>
      <c r="AA2330">
        <v>5304.6</v>
      </c>
      <c r="AB2330">
        <v>502.82</v>
      </c>
      <c r="AC2330">
        <v>24</v>
      </c>
      <c r="AD2330">
        <v>200074.16666666666</v>
      </c>
      <c r="AE2330">
        <v>5304600</v>
      </c>
    </row>
    <row r="2331" spans="2:31" x14ac:dyDescent="0.35">
      <c r="B2331" s="83"/>
      <c r="C2331" s="84"/>
      <c r="D2331" s="73"/>
      <c r="E2331" s="73"/>
      <c r="F2331" s="73"/>
      <c r="G2331" s="85"/>
      <c r="H2331" s="73"/>
      <c r="I2331" s="73"/>
      <c r="J2331" s="73"/>
      <c r="K2331" s="73"/>
      <c r="L2331" s="73"/>
      <c r="M2331" s="73"/>
      <c r="N2331" s="73"/>
      <c r="U2331">
        <v>2021</v>
      </c>
      <c r="V2331" s="15">
        <v>44375</v>
      </c>
      <c r="W2331" t="s">
        <v>196</v>
      </c>
      <c r="X2331" t="s">
        <v>230</v>
      </c>
      <c r="Y2331" t="s">
        <v>226</v>
      </c>
      <c r="Z2331">
        <v>4844.6899999999996</v>
      </c>
      <c r="AA2331">
        <v>5352.01</v>
      </c>
      <c r="AB2331">
        <v>507.31</v>
      </c>
      <c r="AC2331">
        <v>24</v>
      </c>
      <c r="AD2331">
        <v>201862.08333333334</v>
      </c>
      <c r="AE2331">
        <v>5352010</v>
      </c>
    </row>
    <row r="2332" spans="2:31" x14ac:dyDescent="0.35">
      <c r="B2332" s="83"/>
      <c r="C2332" s="84"/>
      <c r="D2332" s="73"/>
      <c r="E2332" s="73"/>
      <c r="F2332" s="73"/>
      <c r="G2332" s="85"/>
      <c r="H2332" s="73"/>
      <c r="I2332" s="73"/>
      <c r="J2332" s="73"/>
      <c r="K2332" s="73"/>
      <c r="L2332" s="73"/>
      <c r="M2332" s="73"/>
      <c r="N2332" s="73"/>
      <c r="U2332">
        <v>2021</v>
      </c>
      <c r="V2332" s="15">
        <v>44376</v>
      </c>
      <c r="W2332" t="s">
        <v>196</v>
      </c>
      <c r="X2332" t="s">
        <v>230</v>
      </c>
      <c r="Y2332" t="s">
        <v>226</v>
      </c>
      <c r="Z2332">
        <v>4851.47</v>
      </c>
      <c r="AA2332">
        <v>5359.49</v>
      </c>
      <c r="AB2332">
        <v>508.02</v>
      </c>
      <c r="AC2332">
        <v>24</v>
      </c>
      <c r="AD2332">
        <v>202144.58333333334</v>
      </c>
      <c r="AE2332">
        <v>5359490</v>
      </c>
    </row>
    <row r="2333" spans="2:31" x14ac:dyDescent="0.35">
      <c r="B2333" s="83"/>
      <c r="C2333" s="84"/>
      <c r="D2333" s="73"/>
      <c r="E2333" s="73"/>
      <c r="F2333" s="73"/>
      <c r="G2333" s="85"/>
      <c r="H2333" s="73"/>
      <c r="I2333" s="73"/>
      <c r="J2333" s="73"/>
      <c r="K2333" s="73"/>
      <c r="L2333" s="73"/>
      <c r="M2333" s="73"/>
      <c r="N2333" s="73"/>
      <c r="U2333">
        <v>2021</v>
      </c>
      <c r="V2333" s="15">
        <v>44377</v>
      </c>
      <c r="W2333" t="s">
        <v>196</v>
      </c>
      <c r="X2333" t="s">
        <v>230</v>
      </c>
      <c r="Y2333" t="s">
        <v>226</v>
      </c>
      <c r="Z2333">
        <v>4858.22</v>
      </c>
      <c r="AA2333">
        <v>5366.95</v>
      </c>
      <c r="AB2333">
        <v>508.73</v>
      </c>
      <c r="AC2333">
        <v>24</v>
      </c>
      <c r="AD2333">
        <v>202425.83333333334</v>
      </c>
      <c r="AE2333">
        <v>5366950</v>
      </c>
    </row>
    <row r="2334" spans="2:31" x14ac:dyDescent="0.35">
      <c r="B2334" s="83"/>
      <c r="C2334" s="84"/>
      <c r="D2334" s="73"/>
      <c r="E2334" s="73"/>
      <c r="F2334" s="73"/>
      <c r="G2334" s="85"/>
      <c r="H2334" s="73"/>
      <c r="I2334" s="73"/>
      <c r="J2334" s="73"/>
      <c r="K2334" s="73"/>
      <c r="L2334" s="73"/>
      <c r="M2334" s="73"/>
      <c r="N2334" s="73"/>
      <c r="U2334">
        <v>2021</v>
      </c>
      <c r="V2334" s="15">
        <v>44378</v>
      </c>
      <c r="W2334" t="s">
        <v>197</v>
      </c>
      <c r="X2334" t="s">
        <v>230</v>
      </c>
      <c r="Y2334" t="s">
        <v>226</v>
      </c>
      <c r="Z2334">
        <v>4799.7299999999996</v>
      </c>
      <c r="AA2334">
        <v>5302.33</v>
      </c>
      <c r="AB2334">
        <v>502.61</v>
      </c>
      <c r="AC2334">
        <v>24</v>
      </c>
      <c r="AD2334">
        <v>199988.75</v>
      </c>
      <c r="AE2334">
        <v>5302330</v>
      </c>
    </row>
    <row r="2335" spans="2:31" x14ac:dyDescent="0.35">
      <c r="B2335" s="83"/>
      <c r="C2335" s="84"/>
      <c r="D2335" s="73"/>
      <c r="E2335" s="73"/>
      <c r="F2335" s="73"/>
      <c r="G2335" s="85"/>
      <c r="H2335" s="73"/>
      <c r="I2335" s="73"/>
      <c r="J2335" s="73"/>
      <c r="K2335" s="73"/>
      <c r="L2335" s="73"/>
      <c r="M2335" s="73"/>
      <c r="N2335" s="73"/>
      <c r="U2335">
        <v>2021</v>
      </c>
      <c r="V2335" s="15">
        <v>44379</v>
      </c>
      <c r="W2335" t="s">
        <v>197</v>
      </c>
      <c r="X2335" t="s">
        <v>230</v>
      </c>
      <c r="Y2335" t="s">
        <v>226</v>
      </c>
      <c r="Z2335">
        <v>4753.28</v>
      </c>
      <c r="AA2335">
        <v>5251.03</v>
      </c>
      <c r="AB2335">
        <v>497.74</v>
      </c>
      <c r="AC2335">
        <v>24</v>
      </c>
      <c r="AD2335">
        <v>198053.33333333334</v>
      </c>
      <c r="AE2335">
        <v>5251030</v>
      </c>
    </row>
    <row r="2336" spans="2:31" x14ac:dyDescent="0.35">
      <c r="B2336" s="83"/>
      <c r="C2336" s="84"/>
      <c r="D2336" s="73"/>
      <c r="E2336" s="73"/>
      <c r="F2336" s="73"/>
      <c r="G2336" s="85"/>
      <c r="H2336" s="73"/>
      <c r="I2336" s="73"/>
      <c r="J2336" s="73"/>
      <c r="K2336" s="73"/>
      <c r="L2336" s="73"/>
      <c r="M2336" s="73"/>
      <c r="N2336" s="73"/>
      <c r="U2336">
        <v>2021</v>
      </c>
      <c r="V2336" s="15">
        <v>44380</v>
      </c>
      <c r="W2336" t="s">
        <v>197</v>
      </c>
      <c r="X2336" t="s">
        <v>230</v>
      </c>
      <c r="Y2336" t="s">
        <v>226</v>
      </c>
      <c r="Z2336">
        <v>4682.49</v>
      </c>
      <c r="AA2336">
        <v>5172.82</v>
      </c>
      <c r="AB2336">
        <v>490.33</v>
      </c>
      <c r="AC2336">
        <v>24</v>
      </c>
      <c r="AD2336">
        <v>195103.75</v>
      </c>
      <c r="AE2336">
        <v>5172820</v>
      </c>
    </row>
    <row r="2337" spans="2:31" x14ac:dyDescent="0.35">
      <c r="B2337" s="83"/>
      <c r="C2337" s="84"/>
      <c r="D2337" s="73"/>
      <c r="E2337" s="73"/>
      <c r="F2337" s="73"/>
      <c r="G2337" s="85"/>
      <c r="H2337" s="73"/>
      <c r="I2337" s="73"/>
      <c r="J2337" s="73"/>
      <c r="K2337" s="73"/>
      <c r="L2337" s="73"/>
      <c r="M2337" s="73"/>
      <c r="N2337" s="73"/>
      <c r="U2337">
        <v>2021</v>
      </c>
      <c r="V2337" s="15">
        <v>44381</v>
      </c>
      <c r="W2337" t="s">
        <v>197</v>
      </c>
      <c r="X2337" t="s">
        <v>230</v>
      </c>
      <c r="Y2337" t="s">
        <v>226</v>
      </c>
      <c r="Z2337">
        <v>4554.8900000000003</v>
      </c>
      <c r="AA2337">
        <v>5031.8599999999997</v>
      </c>
      <c r="AB2337">
        <v>476.97</v>
      </c>
      <c r="AC2337">
        <v>24</v>
      </c>
      <c r="AD2337">
        <v>189787.08333333334</v>
      </c>
      <c r="AE2337">
        <v>5031860</v>
      </c>
    </row>
    <row r="2338" spans="2:31" x14ac:dyDescent="0.35">
      <c r="B2338" s="83"/>
      <c r="C2338" s="84"/>
      <c r="D2338" s="73"/>
      <c r="E2338" s="73"/>
      <c r="F2338" s="73"/>
      <c r="G2338" s="85"/>
      <c r="H2338" s="73"/>
      <c r="I2338" s="73"/>
      <c r="J2338" s="73"/>
      <c r="K2338" s="73"/>
      <c r="L2338" s="73"/>
      <c r="M2338" s="73"/>
      <c r="N2338" s="73"/>
      <c r="U2338">
        <v>2021</v>
      </c>
      <c r="V2338" s="15">
        <v>44382</v>
      </c>
      <c r="W2338" t="s">
        <v>197</v>
      </c>
      <c r="X2338" t="s">
        <v>230</v>
      </c>
      <c r="Y2338" t="s">
        <v>226</v>
      </c>
      <c r="Z2338">
        <v>4574.32</v>
      </c>
      <c r="AA2338">
        <v>5053.32</v>
      </c>
      <c r="AB2338">
        <v>479</v>
      </c>
      <c r="AC2338">
        <v>24</v>
      </c>
      <c r="AD2338">
        <v>190596.66666666666</v>
      </c>
      <c r="AE2338">
        <v>5053320</v>
      </c>
    </row>
    <row r="2339" spans="2:31" x14ac:dyDescent="0.35">
      <c r="B2339" s="83"/>
      <c r="C2339" s="84"/>
      <c r="D2339" s="73"/>
      <c r="E2339" s="73"/>
      <c r="F2339" s="73"/>
      <c r="G2339" s="85"/>
      <c r="H2339" s="73"/>
      <c r="I2339" s="73"/>
      <c r="J2339" s="73"/>
      <c r="K2339" s="73"/>
      <c r="L2339" s="73"/>
      <c r="M2339" s="73"/>
      <c r="N2339" s="73"/>
      <c r="U2339">
        <v>2021</v>
      </c>
      <c r="V2339" s="15">
        <v>44383</v>
      </c>
      <c r="W2339" t="s">
        <v>197</v>
      </c>
      <c r="X2339" t="s">
        <v>230</v>
      </c>
      <c r="Y2339" t="s">
        <v>226</v>
      </c>
      <c r="Z2339">
        <v>4602.01</v>
      </c>
      <c r="AA2339">
        <v>5083.91</v>
      </c>
      <c r="AB2339">
        <v>481.9</v>
      </c>
      <c r="AC2339">
        <v>24</v>
      </c>
      <c r="AD2339">
        <v>191750.41666666666</v>
      </c>
      <c r="AE2339">
        <v>5083910</v>
      </c>
    </row>
    <row r="2340" spans="2:31" x14ac:dyDescent="0.35">
      <c r="B2340" s="83"/>
      <c r="C2340" s="84"/>
      <c r="D2340" s="73"/>
      <c r="E2340" s="73"/>
      <c r="F2340" s="73"/>
      <c r="G2340" s="85"/>
      <c r="H2340" s="73"/>
      <c r="I2340" s="73"/>
      <c r="J2340" s="73"/>
      <c r="K2340" s="73"/>
      <c r="L2340" s="73"/>
      <c r="M2340" s="73"/>
      <c r="N2340" s="73"/>
      <c r="U2340">
        <v>2021</v>
      </c>
      <c r="V2340" s="15">
        <v>44384</v>
      </c>
      <c r="W2340" t="s">
        <v>197</v>
      </c>
      <c r="X2340" t="s">
        <v>230</v>
      </c>
      <c r="Y2340" t="s">
        <v>226</v>
      </c>
      <c r="Z2340">
        <v>4585.66</v>
      </c>
      <c r="AA2340">
        <v>5065.8500000000004</v>
      </c>
      <c r="AB2340">
        <v>480.19</v>
      </c>
      <c r="AC2340">
        <v>24</v>
      </c>
      <c r="AD2340">
        <v>191069.16666666666</v>
      </c>
      <c r="AE2340">
        <v>5065850</v>
      </c>
    </row>
    <row r="2341" spans="2:31" x14ac:dyDescent="0.35">
      <c r="B2341" s="83"/>
      <c r="C2341" s="84"/>
      <c r="D2341" s="73"/>
      <c r="E2341" s="73"/>
      <c r="F2341" s="73"/>
      <c r="G2341" s="85"/>
      <c r="H2341" s="73"/>
      <c r="I2341" s="73"/>
      <c r="J2341" s="73"/>
      <c r="K2341" s="73"/>
      <c r="L2341" s="73"/>
      <c r="M2341" s="73"/>
      <c r="N2341" s="73"/>
      <c r="U2341">
        <v>2021</v>
      </c>
      <c r="V2341" s="15">
        <v>44385</v>
      </c>
      <c r="W2341" t="s">
        <v>197</v>
      </c>
      <c r="X2341" t="s">
        <v>230</v>
      </c>
      <c r="Y2341" t="s">
        <v>226</v>
      </c>
      <c r="Z2341">
        <v>4601.37</v>
      </c>
      <c r="AA2341">
        <v>5083.21</v>
      </c>
      <c r="AB2341">
        <v>481.83</v>
      </c>
      <c r="AC2341">
        <v>24</v>
      </c>
      <c r="AD2341">
        <v>191723.75</v>
      </c>
      <c r="AE2341">
        <v>5083210</v>
      </c>
    </row>
    <row r="2342" spans="2:31" x14ac:dyDescent="0.35">
      <c r="B2342" s="83"/>
      <c r="C2342" s="84"/>
      <c r="D2342" s="73"/>
      <c r="E2342" s="73"/>
      <c r="F2342" s="73"/>
      <c r="G2342" s="85"/>
      <c r="H2342" s="73"/>
      <c r="I2342" s="73"/>
      <c r="J2342" s="73"/>
      <c r="K2342" s="73"/>
      <c r="L2342" s="73"/>
      <c r="M2342" s="73"/>
      <c r="N2342" s="73"/>
      <c r="U2342">
        <v>2021</v>
      </c>
      <c r="V2342" s="15">
        <v>44386</v>
      </c>
      <c r="W2342" t="s">
        <v>197</v>
      </c>
      <c r="X2342" t="s">
        <v>230</v>
      </c>
      <c r="Y2342" t="s">
        <v>226</v>
      </c>
      <c r="Z2342">
        <v>4647.8100000000004</v>
      </c>
      <c r="AA2342">
        <v>5134.5</v>
      </c>
      <c r="AB2342">
        <v>486.7</v>
      </c>
      <c r="AC2342">
        <v>24</v>
      </c>
      <c r="AD2342">
        <v>193658.75</v>
      </c>
      <c r="AE2342">
        <v>5134500</v>
      </c>
    </row>
    <row r="2343" spans="2:31" x14ac:dyDescent="0.35">
      <c r="B2343" s="83"/>
      <c r="C2343" s="84"/>
      <c r="D2343" s="73"/>
      <c r="E2343" s="73"/>
      <c r="F2343" s="73"/>
      <c r="G2343" s="85"/>
      <c r="H2343" s="73"/>
      <c r="I2343" s="73"/>
      <c r="J2343" s="73"/>
      <c r="K2343" s="73"/>
      <c r="L2343" s="73"/>
      <c r="M2343" s="73"/>
      <c r="N2343" s="73"/>
      <c r="U2343">
        <v>2021</v>
      </c>
      <c r="V2343" s="15">
        <v>44387</v>
      </c>
      <c r="W2343" t="s">
        <v>197</v>
      </c>
      <c r="X2343" t="s">
        <v>230</v>
      </c>
      <c r="Y2343" t="s">
        <v>226</v>
      </c>
      <c r="Z2343">
        <v>4711.32</v>
      </c>
      <c r="AA2343">
        <v>5204.67</v>
      </c>
      <c r="AB2343">
        <v>493.35</v>
      </c>
      <c r="AC2343">
        <v>24</v>
      </c>
      <c r="AD2343">
        <v>196305</v>
      </c>
      <c r="AE2343">
        <v>5204670</v>
      </c>
    </row>
    <row r="2344" spans="2:31" x14ac:dyDescent="0.35">
      <c r="B2344" s="83"/>
      <c r="C2344" s="84"/>
      <c r="D2344" s="73"/>
      <c r="E2344" s="73"/>
      <c r="F2344" s="73"/>
      <c r="G2344" s="85"/>
      <c r="H2344" s="73"/>
      <c r="I2344" s="73"/>
      <c r="J2344" s="73"/>
      <c r="K2344" s="73"/>
      <c r="L2344" s="73"/>
      <c r="M2344" s="73"/>
      <c r="N2344" s="73"/>
      <c r="U2344">
        <v>2021</v>
      </c>
      <c r="V2344" s="15">
        <v>44388</v>
      </c>
      <c r="W2344" t="s">
        <v>197</v>
      </c>
      <c r="X2344" t="s">
        <v>230</v>
      </c>
      <c r="Y2344" t="s">
        <v>226</v>
      </c>
      <c r="Z2344">
        <v>4657.3999999999996</v>
      </c>
      <c r="AA2344">
        <v>5145.1000000000004</v>
      </c>
      <c r="AB2344">
        <v>487.7</v>
      </c>
      <c r="AC2344">
        <v>24</v>
      </c>
      <c r="AD2344">
        <v>194058.33333333334</v>
      </c>
      <c r="AE2344">
        <v>5145100</v>
      </c>
    </row>
    <row r="2345" spans="2:31" x14ac:dyDescent="0.35">
      <c r="B2345" s="83"/>
      <c r="C2345" s="84"/>
      <c r="D2345" s="73"/>
      <c r="E2345" s="73"/>
      <c r="F2345" s="73"/>
      <c r="G2345" s="85"/>
      <c r="H2345" s="73"/>
      <c r="I2345" s="73"/>
      <c r="J2345" s="73"/>
      <c r="K2345" s="73"/>
      <c r="L2345" s="73"/>
      <c r="M2345" s="73"/>
      <c r="N2345" s="73"/>
      <c r="U2345">
        <v>2021</v>
      </c>
      <c r="V2345" s="15">
        <v>44389</v>
      </c>
      <c r="W2345" t="s">
        <v>197</v>
      </c>
      <c r="X2345" t="s">
        <v>230</v>
      </c>
      <c r="Y2345" t="s">
        <v>226</v>
      </c>
      <c r="Z2345">
        <v>4746.75</v>
      </c>
      <c r="AA2345">
        <v>5243.81</v>
      </c>
      <c r="AB2345">
        <v>497.06</v>
      </c>
      <c r="AC2345">
        <v>24</v>
      </c>
      <c r="AD2345">
        <v>197781.25</v>
      </c>
      <c r="AE2345">
        <v>5243810</v>
      </c>
    </row>
    <row r="2346" spans="2:31" x14ac:dyDescent="0.35">
      <c r="B2346" s="83"/>
      <c r="C2346" s="84"/>
      <c r="D2346" s="73"/>
      <c r="E2346" s="73"/>
      <c r="F2346" s="73"/>
      <c r="G2346" s="85"/>
      <c r="H2346" s="73"/>
      <c r="I2346" s="73"/>
      <c r="J2346" s="73"/>
      <c r="K2346" s="73"/>
      <c r="L2346" s="73"/>
      <c r="M2346" s="73"/>
      <c r="N2346" s="73"/>
      <c r="U2346">
        <v>2021</v>
      </c>
      <c r="V2346" s="15">
        <v>44390</v>
      </c>
      <c r="W2346" t="s">
        <v>197</v>
      </c>
      <c r="X2346" t="s">
        <v>230</v>
      </c>
      <c r="Y2346" t="s">
        <v>226</v>
      </c>
      <c r="Z2346">
        <v>4752.8500000000004</v>
      </c>
      <c r="AA2346">
        <v>5250.55</v>
      </c>
      <c r="AB2346">
        <v>497.7</v>
      </c>
      <c r="AC2346">
        <v>24</v>
      </c>
      <c r="AD2346">
        <v>198035.41666666666</v>
      </c>
      <c r="AE2346">
        <v>5250550</v>
      </c>
    </row>
    <row r="2347" spans="2:31" x14ac:dyDescent="0.35">
      <c r="B2347" s="83"/>
      <c r="C2347" s="84"/>
      <c r="D2347" s="73"/>
      <c r="E2347" s="73"/>
      <c r="F2347" s="73"/>
      <c r="G2347" s="85"/>
      <c r="H2347" s="73"/>
      <c r="I2347" s="73"/>
      <c r="J2347" s="73"/>
      <c r="K2347" s="73"/>
      <c r="L2347" s="73"/>
      <c r="M2347" s="73"/>
      <c r="N2347" s="73"/>
      <c r="U2347">
        <v>2021</v>
      </c>
      <c r="V2347" s="15">
        <v>44391</v>
      </c>
      <c r="W2347" t="s">
        <v>197</v>
      </c>
      <c r="X2347" t="s">
        <v>230</v>
      </c>
      <c r="Y2347" t="s">
        <v>226</v>
      </c>
      <c r="Z2347">
        <v>4831.87</v>
      </c>
      <c r="AA2347">
        <v>5337.84</v>
      </c>
      <c r="AB2347">
        <v>505.97</v>
      </c>
      <c r="AC2347">
        <v>24</v>
      </c>
      <c r="AD2347">
        <v>201327.91666666666</v>
      </c>
      <c r="AE2347">
        <v>5337840</v>
      </c>
    </row>
    <row r="2348" spans="2:31" x14ac:dyDescent="0.35">
      <c r="B2348" s="83"/>
      <c r="C2348" s="84"/>
      <c r="D2348" s="73"/>
      <c r="E2348" s="73"/>
      <c r="F2348" s="73"/>
      <c r="G2348" s="85"/>
      <c r="H2348" s="73"/>
      <c r="I2348" s="73"/>
      <c r="J2348" s="73"/>
      <c r="K2348" s="73"/>
      <c r="L2348" s="73"/>
      <c r="M2348" s="73"/>
      <c r="N2348" s="73"/>
      <c r="U2348">
        <v>2021</v>
      </c>
      <c r="V2348" s="15">
        <v>44392</v>
      </c>
      <c r="W2348" t="s">
        <v>197</v>
      </c>
      <c r="X2348" t="s">
        <v>230</v>
      </c>
      <c r="Y2348" t="s">
        <v>226</v>
      </c>
      <c r="Z2348">
        <v>4795.04</v>
      </c>
      <c r="AA2348">
        <v>5297.15</v>
      </c>
      <c r="AB2348">
        <v>502.11</v>
      </c>
      <c r="AC2348">
        <v>24</v>
      </c>
      <c r="AD2348">
        <v>199793.33333333334</v>
      </c>
      <c r="AE2348">
        <v>5297150</v>
      </c>
    </row>
    <row r="2349" spans="2:31" x14ac:dyDescent="0.35">
      <c r="B2349" s="83"/>
      <c r="C2349" s="84"/>
      <c r="D2349" s="73"/>
      <c r="E2349" s="73"/>
      <c r="F2349" s="73"/>
      <c r="G2349" s="85"/>
      <c r="H2349" s="73"/>
      <c r="I2349" s="73"/>
      <c r="J2349" s="73"/>
      <c r="K2349" s="73"/>
      <c r="L2349" s="73"/>
      <c r="M2349" s="73"/>
      <c r="N2349" s="73"/>
      <c r="U2349">
        <v>2021</v>
      </c>
      <c r="V2349" s="15">
        <v>44393</v>
      </c>
      <c r="W2349" t="s">
        <v>197</v>
      </c>
      <c r="X2349" t="s">
        <v>230</v>
      </c>
      <c r="Y2349" t="s">
        <v>226</v>
      </c>
      <c r="Z2349">
        <v>4770.71</v>
      </c>
      <c r="AA2349">
        <v>5270.28</v>
      </c>
      <c r="AB2349">
        <v>499.57</v>
      </c>
      <c r="AC2349">
        <v>24</v>
      </c>
      <c r="AD2349">
        <v>198779.58333333334</v>
      </c>
      <c r="AE2349">
        <v>5270280</v>
      </c>
    </row>
    <row r="2350" spans="2:31" x14ac:dyDescent="0.35">
      <c r="B2350" s="83"/>
      <c r="C2350" s="84"/>
      <c r="D2350" s="73"/>
      <c r="E2350" s="73"/>
      <c r="F2350" s="73"/>
      <c r="G2350" s="85"/>
      <c r="H2350" s="73"/>
      <c r="I2350" s="73"/>
      <c r="J2350" s="73"/>
      <c r="K2350" s="73"/>
      <c r="L2350" s="73"/>
      <c r="M2350" s="73"/>
      <c r="N2350" s="73"/>
      <c r="U2350">
        <v>2021</v>
      </c>
      <c r="V2350" s="15">
        <v>44394</v>
      </c>
      <c r="W2350" t="s">
        <v>197</v>
      </c>
      <c r="X2350" t="s">
        <v>230</v>
      </c>
      <c r="Y2350" t="s">
        <v>226</v>
      </c>
      <c r="Z2350">
        <v>4658.91</v>
      </c>
      <c r="AA2350">
        <v>5146.7700000000004</v>
      </c>
      <c r="AB2350">
        <v>487.86</v>
      </c>
      <c r="AC2350">
        <v>24</v>
      </c>
      <c r="AD2350">
        <v>194121.25</v>
      </c>
      <c r="AE2350">
        <v>5146770</v>
      </c>
    </row>
    <row r="2351" spans="2:31" x14ac:dyDescent="0.35">
      <c r="B2351" s="83"/>
      <c r="C2351" s="84"/>
      <c r="D2351" s="73"/>
      <c r="E2351" s="73"/>
      <c r="F2351" s="73"/>
      <c r="G2351" s="85"/>
      <c r="H2351" s="73"/>
      <c r="I2351" s="73"/>
      <c r="J2351" s="73"/>
      <c r="K2351" s="73"/>
      <c r="L2351" s="73"/>
      <c r="M2351" s="73"/>
      <c r="N2351" s="73"/>
      <c r="U2351">
        <v>2021</v>
      </c>
      <c r="V2351" s="15">
        <v>44395</v>
      </c>
      <c r="W2351" t="s">
        <v>197</v>
      </c>
      <c r="X2351" t="s">
        <v>230</v>
      </c>
      <c r="Y2351" t="s">
        <v>226</v>
      </c>
      <c r="Z2351">
        <v>4585.33</v>
      </c>
      <c r="AA2351">
        <v>5065.49</v>
      </c>
      <c r="AB2351">
        <v>480.16</v>
      </c>
      <c r="AC2351">
        <v>24</v>
      </c>
      <c r="AD2351">
        <v>191055.41666666666</v>
      </c>
      <c r="AE2351">
        <v>5065490</v>
      </c>
    </row>
    <row r="2352" spans="2:31" x14ac:dyDescent="0.35">
      <c r="B2352" s="83"/>
      <c r="C2352" s="84"/>
      <c r="D2352" s="73"/>
      <c r="E2352" s="73"/>
      <c r="F2352" s="73"/>
      <c r="G2352" s="85"/>
      <c r="H2352" s="73"/>
      <c r="I2352" s="73"/>
      <c r="J2352" s="73"/>
      <c r="K2352" s="73"/>
      <c r="L2352" s="73"/>
      <c r="M2352" s="73"/>
      <c r="N2352" s="73"/>
      <c r="U2352">
        <v>2021</v>
      </c>
      <c r="V2352" s="15">
        <v>44396</v>
      </c>
      <c r="W2352" t="s">
        <v>197</v>
      </c>
      <c r="X2352" t="s">
        <v>230</v>
      </c>
      <c r="Y2352" t="s">
        <v>226</v>
      </c>
      <c r="Z2352">
        <v>4610.54</v>
      </c>
      <c r="AA2352">
        <v>5093.33</v>
      </c>
      <c r="AB2352">
        <v>482.79</v>
      </c>
      <c r="AC2352">
        <v>24</v>
      </c>
      <c r="AD2352">
        <v>192105.83333333334</v>
      </c>
      <c r="AE2352">
        <v>5093330</v>
      </c>
    </row>
    <row r="2353" spans="2:31" x14ac:dyDescent="0.35">
      <c r="B2353" s="83"/>
      <c r="C2353" s="84"/>
      <c r="D2353" s="73"/>
      <c r="E2353" s="73"/>
      <c r="F2353" s="73"/>
      <c r="G2353" s="85"/>
      <c r="H2353" s="73"/>
      <c r="I2353" s="73"/>
      <c r="J2353" s="73"/>
      <c r="K2353" s="73"/>
      <c r="L2353" s="73"/>
      <c r="M2353" s="73"/>
      <c r="N2353" s="73"/>
      <c r="U2353">
        <v>2021</v>
      </c>
      <c r="V2353" s="15">
        <v>44397</v>
      </c>
      <c r="W2353" t="s">
        <v>197</v>
      </c>
      <c r="X2353" t="s">
        <v>230</v>
      </c>
      <c r="Y2353" t="s">
        <v>226</v>
      </c>
      <c r="Z2353">
        <v>4644.7</v>
      </c>
      <c r="AA2353">
        <v>5131.07</v>
      </c>
      <c r="AB2353">
        <v>486.37</v>
      </c>
      <c r="AC2353">
        <v>24</v>
      </c>
      <c r="AD2353">
        <v>193529.16666666666</v>
      </c>
      <c r="AE2353">
        <v>5131070</v>
      </c>
    </row>
    <row r="2354" spans="2:31" x14ac:dyDescent="0.35">
      <c r="B2354" s="83"/>
      <c r="C2354" s="84"/>
      <c r="D2354" s="73"/>
      <c r="E2354" s="73"/>
      <c r="F2354" s="73"/>
      <c r="G2354" s="85"/>
      <c r="H2354" s="73"/>
      <c r="I2354" s="73"/>
      <c r="J2354" s="73"/>
      <c r="K2354" s="73"/>
      <c r="L2354" s="73"/>
      <c r="M2354" s="73"/>
      <c r="N2354" s="73"/>
      <c r="U2354">
        <v>2021</v>
      </c>
      <c r="V2354" s="15">
        <v>44398</v>
      </c>
      <c r="W2354" t="s">
        <v>197</v>
      </c>
      <c r="X2354" t="s">
        <v>230</v>
      </c>
      <c r="Y2354" t="s">
        <v>226</v>
      </c>
      <c r="Z2354">
        <v>4547.74</v>
      </c>
      <c r="AA2354">
        <v>5023.96</v>
      </c>
      <c r="AB2354">
        <v>476.22</v>
      </c>
      <c r="AC2354">
        <v>24</v>
      </c>
      <c r="AD2354">
        <v>189489.16666666666</v>
      </c>
      <c r="AE2354">
        <v>5023960</v>
      </c>
    </row>
    <row r="2355" spans="2:31" x14ac:dyDescent="0.35">
      <c r="B2355" s="83"/>
      <c r="C2355" s="84"/>
      <c r="D2355" s="73"/>
      <c r="E2355" s="73"/>
      <c r="F2355" s="73"/>
      <c r="G2355" s="85"/>
      <c r="H2355" s="73"/>
      <c r="I2355" s="73"/>
      <c r="J2355" s="73"/>
      <c r="K2355" s="73"/>
      <c r="L2355" s="73"/>
      <c r="M2355" s="73"/>
      <c r="N2355" s="73"/>
      <c r="U2355">
        <v>2021</v>
      </c>
      <c r="V2355" s="15">
        <v>44399</v>
      </c>
      <c r="W2355" t="s">
        <v>197</v>
      </c>
      <c r="X2355" t="s">
        <v>230</v>
      </c>
      <c r="Y2355" t="s">
        <v>226</v>
      </c>
      <c r="Z2355">
        <v>4424.33</v>
      </c>
      <c r="AA2355">
        <v>4887.63</v>
      </c>
      <c r="AB2355">
        <v>463.3</v>
      </c>
      <c r="AC2355">
        <v>24</v>
      </c>
      <c r="AD2355">
        <v>184347.08333333334</v>
      </c>
      <c r="AE2355">
        <v>4887630</v>
      </c>
    </row>
    <row r="2356" spans="2:31" x14ac:dyDescent="0.35">
      <c r="B2356" s="83"/>
      <c r="C2356" s="84"/>
      <c r="D2356" s="85"/>
      <c r="E2356" s="73"/>
      <c r="F2356" s="73"/>
      <c r="G2356" s="85"/>
      <c r="H2356" s="73"/>
      <c r="I2356" s="73"/>
      <c r="J2356" s="73"/>
      <c r="K2356" s="73"/>
      <c r="L2356" s="73"/>
      <c r="M2356" s="73"/>
      <c r="N2356" s="73"/>
      <c r="U2356">
        <v>2021</v>
      </c>
      <c r="V2356" s="15">
        <v>44400</v>
      </c>
      <c r="W2356" t="s">
        <v>197</v>
      </c>
      <c r="X2356" t="s">
        <v>230</v>
      </c>
      <c r="Y2356" t="s">
        <v>226</v>
      </c>
      <c r="Z2356">
        <v>4561.8900000000003</v>
      </c>
      <c r="AA2356">
        <v>5039.59</v>
      </c>
      <c r="AB2356">
        <v>477.7</v>
      </c>
      <c r="AC2356">
        <v>24</v>
      </c>
      <c r="AD2356">
        <v>190078.75</v>
      </c>
      <c r="AE2356">
        <v>5039590</v>
      </c>
    </row>
    <row r="2357" spans="2:31" x14ac:dyDescent="0.35">
      <c r="B2357" s="83"/>
      <c r="C2357" s="84"/>
      <c r="D2357" s="85"/>
      <c r="E2357" s="73"/>
      <c r="F2357" s="73"/>
      <c r="G2357" s="85"/>
      <c r="H2357" s="73"/>
      <c r="I2357" s="73"/>
      <c r="J2357" s="73"/>
      <c r="K2357" s="73"/>
      <c r="L2357" s="73"/>
      <c r="M2357" s="73"/>
      <c r="N2357" s="73"/>
      <c r="U2357">
        <v>2021</v>
      </c>
      <c r="V2357" s="15">
        <v>44401</v>
      </c>
      <c r="W2357" t="s">
        <v>197</v>
      </c>
      <c r="X2357" t="s">
        <v>230</v>
      </c>
      <c r="Y2357" t="s">
        <v>226</v>
      </c>
      <c r="Z2357">
        <v>4546.4399999999996</v>
      </c>
      <c r="AA2357">
        <v>5022.5200000000004</v>
      </c>
      <c r="AB2357">
        <v>476.08</v>
      </c>
      <c r="AC2357">
        <v>24</v>
      </c>
      <c r="AD2357">
        <v>189435</v>
      </c>
      <c r="AE2357">
        <v>5022520</v>
      </c>
    </row>
    <row r="2358" spans="2:31" x14ac:dyDescent="0.35">
      <c r="B2358" s="83"/>
      <c r="C2358" s="84"/>
      <c r="D2358" s="85"/>
      <c r="E2358" s="73"/>
      <c r="F2358" s="73"/>
      <c r="G2358" s="85"/>
      <c r="H2358" s="73"/>
      <c r="I2358" s="73"/>
      <c r="J2358" s="73"/>
      <c r="K2358" s="73"/>
      <c r="L2358" s="73"/>
      <c r="M2358" s="73"/>
      <c r="N2358" s="73"/>
      <c r="U2358">
        <v>2021</v>
      </c>
      <c r="V2358" s="15">
        <v>44402</v>
      </c>
      <c r="W2358" t="s">
        <v>197</v>
      </c>
      <c r="X2358" t="s">
        <v>230</v>
      </c>
      <c r="Y2358" t="s">
        <v>226</v>
      </c>
      <c r="Z2358">
        <v>4468.13</v>
      </c>
      <c r="AA2358">
        <v>4936.01</v>
      </c>
      <c r="AB2358">
        <v>467.88</v>
      </c>
      <c r="AC2358">
        <v>24</v>
      </c>
      <c r="AD2358">
        <v>186172.08333333334</v>
      </c>
      <c r="AE2358">
        <v>4936010</v>
      </c>
    </row>
    <row r="2359" spans="2:31" x14ac:dyDescent="0.35">
      <c r="B2359" s="83"/>
      <c r="C2359" s="84"/>
      <c r="D2359" s="85"/>
      <c r="E2359" s="73"/>
      <c r="F2359" s="73"/>
      <c r="G2359" s="85"/>
      <c r="H2359" s="73"/>
      <c r="I2359" s="73"/>
      <c r="J2359" s="73"/>
      <c r="K2359" s="73"/>
      <c r="L2359" s="73"/>
      <c r="M2359" s="73"/>
      <c r="N2359" s="73"/>
      <c r="U2359">
        <v>2021</v>
      </c>
      <c r="V2359" s="15">
        <v>44403</v>
      </c>
      <c r="W2359" t="s">
        <v>197</v>
      </c>
      <c r="X2359" t="s">
        <v>230</v>
      </c>
      <c r="Y2359" t="s">
        <v>226</v>
      </c>
      <c r="Z2359">
        <v>4548.43</v>
      </c>
      <c r="AA2359">
        <v>5024.72</v>
      </c>
      <c r="AB2359">
        <v>476.29</v>
      </c>
      <c r="AC2359">
        <v>24</v>
      </c>
      <c r="AD2359">
        <v>189517.91666666666</v>
      </c>
      <c r="AE2359">
        <v>5024720</v>
      </c>
    </row>
    <row r="2360" spans="2:31" x14ac:dyDescent="0.35">
      <c r="B2360" s="83"/>
      <c r="C2360" s="84"/>
      <c r="D2360" s="85"/>
      <c r="E2360" s="73"/>
      <c r="F2360" s="73"/>
      <c r="G2360" s="85"/>
      <c r="H2360" s="73"/>
      <c r="I2360" s="73"/>
      <c r="J2360" s="73"/>
      <c r="K2360" s="73"/>
      <c r="L2360" s="73"/>
      <c r="M2360" s="73"/>
      <c r="N2360" s="73"/>
      <c r="U2360">
        <v>2021</v>
      </c>
      <c r="V2360" s="15">
        <v>44404</v>
      </c>
      <c r="W2360" t="s">
        <v>197</v>
      </c>
      <c r="X2360" t="s">
        <v>230</v>
      </c>
      <c r="Y2360" t="s">
        <v>226</v>
      </c>
      <c r="Z2360">
        <v>4410.3900000000003</v>
      </c>
      <c r="AA2360">
        <v>4872.22</v>
      </c>
      <c r="AB2360">
        <v>461.84</v>
      </c>
      <c r="AC2360">
        <v>24</v>
      </c>
      <c r="AD2360">
        <v>183766.25</v>
      </c>
      <c r="AE2360">
        <v>4872220</v>
      </c>
    </row>
    <row r="2361" spans="2:31" x14ac:dyDescent="0.35">
      <c r="B2361" s="83"/>
      <c r="C2361" s="84"/>
      <c r="D2361" s="85"/>
      <c r="E2361" s="73"/>
      <c r="F2361" s="73"/>
      <c r="G2361" s="85"/>
      <c r="H2361" s="73"/>
      <c r="I2361" s="73"/>
      <c r="J2361" s="73"/>
      <c r="K2361" s="73"/>
      <c r="L2361" s="73"/>
      <c r="M2361" s="73"/>
      <c r="N2361" s="73"/>
      <c r="U2361">
        <v>2021</v>
      </c>
      <c r="V2361" s="15">
        <v>44405</v>
      </c>
      <c r="W2361" t="s">
        <v>197</v>
      </c>
      <c r="X2361" t="s">
        <v>230</v>
      </c>
      <c r="Y2361" t="s">
        <v>226</v>
      </c>
      <c r="Z2361">
        <v>4434.3999999999996</v>
      </c>
      <c r="AA2361">
        <v>4898.75</v>
      </c>
      <c r="AB2361">
        <v>464.35</v>
      </c>
      <c r="AC2361">
        <v>24</v>
      </c>
      <c r="AD2361">
        <v>184766.66666666666</v>
      </c>
      <c r="AE2361">
        <v>4898750</v>
      </c>
    </row>
    <row r="2362" spans="2:31" x14ac:dyDescent="0.35">
      <c r="B2362" s="83"/>
      <c r="C2362" s="84"/>
      <c r="D2362" s="85"/>
      <c r="E2362" s="73"/>
      <c r="F2362" s="73"/>
      <c r="G2362" s="85"/>
      <c r="H2362" s="73"/>
      <c r="I2362" s="73"/>
      <c r="J2362" s="73"/>
      <c r="K2362" s="73"/>
      <c r="L2362" s="73"/>
      <c r="M2362" s="73"/>
      <c r="N2362" s="73"/>
      <c r="U2362">
        <v>2021</v>
      </c>
      <c r="V2362" s="15">
        <v>44406</v>
      </c>
      <c r="W2362" t="s">
        <v>197</v>
      </c>
      <c r="X2362" t="s">
        <v>230</v>
      </c>
      <c r="Y2362" t="s">
        <v>226</v>
      </c>
      <c r="Z2362">
        <v>4438.96</v>
      </c>
      <c r="AA2362">
        <v>4903.79</v>
      </c>
      <c r="AB2362">
        <v>464.83</v>
      </c>
      <c r="AC2362">
        <v>24</v>
      </c>
      <c r="AD2362">
        <v>184956.66666666666</v>
      </c>
      <c r="AE2362">
        <v>4903790</v>
      </c>
    </row>
    <row r="2363" spans="2:31" x14ac:dyDescent="0.35">
      <c r="B2363" s="83"/>
      <c r="C2363" s="84"/>
      <c r="D2363" s="85"/>
      <c r="E2363" s="73"/>
      <c r="F2363" s="73"/>
      <c r="G2363" s="85"/>
      <c r="H2363" s="73"/>
      <c r="I2363" s="73"/>
      <c r="J2363" s="73"/>
      <c r="K2363" s="73"/>
      <c r="L2363" s="73"/>
      <c r="M2363" s="73"/>
      <c r="N2363" s="73"/>
      <c r="U2363">
        <v>2021</v>
      </c>
      <c r="V2363" s="15">
        <v>44407</v>
      </c>
      <c r="W2363" t="s">
        <v>197</v>
      </c>
      <c r="X2363" t="s">
        <v>230</v>
      </c>
      <c r="Y2363" t="s">
        <v>226</v>
      </c>
      <c r="Z2363">
        <v>4466.37</v>
      </c>
      <c r="AA2363">
        <v>4934.07</v>
      </c>
      <c r="AB2363">
        <v>467.7</v>
      </c>
      <c r="AC2363">
        <v>24</v>
      </c>
      <c r="AD2363">
        <v>186098.75</v>
      </c>
      <c r="AE2363">
        <v>4934070</v>
      </c>
    </row>
    <row r="2364" spans="2:31" x14ac:dyDescent="0.35">
      <c r="B2364" s="83"/>
      <c r="C2364" s="84"/>
      <c r="D2364" s="85"/>
      <c r="E2364" s="73"/>
      <c r="F2364" s="73"/>
      <c r="G2364" s="85"/>
      <c r="H2364" s="73"/>
      <c r="I2364" s="73"/>
      <c r="J2364" s="73"/>
      <c r="K2364" s="73"/>
      <c r="L2364" s="73"/>
      <c r="M2364" s="73"/>
      <c r="N2364" s="73"/>
      <c r="U2364">
        <v>2021</v>
      </c>
      <c r="V2364" s="15">
        <v>44408</v>
      </c>
      <c r="W2364" t="s">
        <v>197</v>
      </c>
      <c r="X2364" t="s">
        <v>230</v>
      </c>
      <c r="Y2364" t="s">
        <v>226</v>
      </c>
      <c r="Z2364">
        <v>4190</v>
      </c>
      <c r="AA2364">
        <v>4628.76</v>
      </c>
      <c r="AB2364">
        <v>438.76</v>
      </c>
      <c r="AC2364">
        <v>24</v>
      </c>
      <c r="AD2364">
        <v>174583.33333333334</v>
      </c>
      <c r="AE2364">
        <v>4628760</v>
      </c>
    </row>
    <row r="2365" spans="2:31" x14ac:dyDescent="0.35">
      <c r="B2365" s="83"/>
      <c r="C2365" s="84"/>
      <c r="D2365" s="85"/>
      <c r="E2365" s="73"/>
      <c r="F2365" s="73"/>
      <c r="G2365" s="85"/>
      <c r="H2365" s="73"/>
      <c r="I2365" s="73"/>
      <c r="J2365" s="73"/>
      <c r="K2365" s="73"/>
      <c r="L2365" s="73"/>
      <c r="M2365" s="73"/>
      <c r="N2365" s="73"/>
      <c r="U2365">
        <v>2021</v>
      </c>
      <c r="V2365" s="15">
        <v>44409</v>
      </c>
      <c r="W2365" t="s">
        <v>198</v>
      </c>
      <c r="X2365" t="s">
        <v>230</v>
      </c>
      <c r="Y2365" t="s">
        <v>226</v>
      </c>
      <c r="Z2365">
        <v>3725.23</v>
      </c>
      <c r="AA2365">
        <v>4115.32</v>
      </c>
      <c r="AB2365">
        <v>390.09</v>
      </c>
      <c r="AC2365">
        <v>24</v>
      </c>
      <c r="AD2365">
        <v>155217.91666666666</v>
      </c>
      <c r="AE2365">
        <v>4115319.9999999995</v>
      </c>
    </row>
    <row r="2366" spans="2:31" x14ac:dyDescent="0.35">
      <c r="B2366" s="83"/>
      <c r="C2366" s="84"/>
      <c r="D2366" s="85"/>
      <c r="E2366" s="73"/>
      <c r="F2366" s="73"/>
      <c r="G2366" s="85"/>
      <c r="H2366" s="73"/>
      <c r="I2366" s="73"/>
      <c r="J2366" s="73"/>
      <c r="K2366" s="73"/>
      <c r="L2366" s="73"/>
      <c r="M2366" s="73"/>
      <c r="N2366" s="73"/>
      <c r="U2366">
        <v>2021</v>
      </c>
      <c r="V2366" s="15">
        <v>44410</v>
      </c>
      <c r="W2366" t="s">
        <v>198</v>
      </c>
      <c r="X2366" t="s">
        <v>230</v>
      </c>
      <c r="Y2366" t="s">
        <v>226</v>
      </c>
      <c r="Z2366">
        <v>3963.79</v>
      </c>
      <c r="AA2366">
        <v>4378.8599999999997</v>
      </c>
      <c r="AB2366">
        <v>415.07</v>
      </c>
      <c r="AC2366">
        <v>24</v>
      </c>
      <c r="AD2366">
        <v>165157.91666666666</v>
      </c>
      <c r="AE2366">
        <v>4378860</v>
      </c>
    </row>
    <row r="2367" spans="2:31" x14ac:dyDescent="0.35">
      <c r="B2367" s="83"/>
      <c r="C2367" s="84"/>
      <c r="D2367" s="85"/>
      <c r="E2367" s="73"/>
      <c r="F2367" s="73"/>
      <c r="G2367" s="85"/>
      <c r="H2367" s="73"/>
      <c r="I2367" s="73"/>
      <c r="J2367" s="73"/>
      <c r="K2367" s="73"/>
      <c r="L2367" s="73"/>
      <c r="M2367" s="73"/>
      <c r="N2367" s="73"/>
      <c r="U2367">
        <v>2021</v>
      </c>
      <c r="V2367" s="15">
        <v>44411</v>
      </c>
      <c r="W2367" t="s">
        <v>198</v>
      </c>
      <c r="X2367" t="s">
        <v>230</v>
      </c>
      <c r="Y2367" t="s">
        <v>226</v>
      </c>
      <c r="Z2367">
        <v>3915.33</v>
      </c>
      <c r="AA2367">
        <v>4325.32</v>
      </c>
      <c r="AB2367">
        <v>410</v>
      </c>
      <c r="AC2367">
        <v>24</v>
      </c>
      <c r="AD2367">
        <v>163138.75</v>
      </c>
      <c r="AE2367">
        <v>4325320</v>
      </c>
    </row>
    <row r="2368" spans="2:31" x14ac:dyDescent="0.35">
      <c r="B2368" s="83"/>
      <c r="C2368" s="84"/>
      <c r="D2368" s="85"/>
      <c r="E2368" s="73"/>
      <c r="F2368" s="73"/>
      <c r="G2368" s="85"/>
      <c r="H2368" s="73"/>
      <c r="I2368" s="73"/>
      <c r="J2368" s="73"/>
      <c r="K2368" s="73"/>
      <c r="L2368" s="73"/>
      <c r="M2368" s="73"/>
      <c r="N2368" s="73"/>
      <c r="U2368">
        <v>2021</v>
      </c>
      <c r="V2368" s="15">
        <v>44412</v>
      </c>
      <c r="W2368" t="s">
        <v>198</v>
      </c>
      <c r="X2368" t="s">
        <v>230</v>
      </c>
      <c r="Y2368" t="s">
        <v>226</v>
      </c>
      <c r="Z2368">
        <v>3969.91</v>
      </c>
      <c r="AA2368">
        <v>4385.63</v>
      </c>
      <c r="AB2368">
        <v>415.71</v>
      </c>
      <c r="AC2368">
        <v>24</v>
      </c>
      <c r="AD2368">
        <v>165412.91666666666</v>
      </c>
      <c r="AE2368">
        <v>4385630</v>
      </c>
    </row>
    <row r="2369" spans="2:31" x14ac:dyDescent="0.35">
      <c r="B2369" s="83"/>
      <c r="C2369" s="84"/>
      <c r="D2369" s="85"/>
      <c r="E2369" s="73"/>
      <c r="F2369" s="73"/>
      <c r="G2369" s="85"/>
      <c r="H2369" s="73"/>
      <c r="I2369" s="73"/>
      <c r="J2369" s="73"/>
      <c r="K2369" s="73"/>
      <c r="L2369" s="73"/>
      <c r="M2369" s="73"/>
      <c r="N2369" s="73"/>
      <c r="U2369">
        <v>2021</v>
      </c>
      <c r="V2369" s="15">
        <v>44413</v>
      </c>
      <c r="W2369" t="s">
        <v>198</v>
      </c>
      <c r="X2369" t="s">
        <v>230</v>
      </c>
      <c r="Y2369" t="s">
        <v>226</v>
      </c>
      <c r="Z2369">
        <v>3790.45</v>
      </c>
      <c r="AA2369">
        <v>4187.3599999999997</v>
      </c>
      <c r="AB2369">
        <v>396.92</v>
      </c>
      <c r="AC2369">
        <v>24</v>
      </c>
      <c r="AD2369">
        <v>157935.41666666666</v>
      </c>
      <c r="AE2369">
        <v>4187359.9999999995</v>
      </c>
    </row>
    <row r="2370" spans="2:31" x14ac:dyDescent="0.35">
      <c r="B2370" s="83"/>
      <c r="C2370" s="84"/>
      <c r="D2370" s="85"/>
      <c r="E2370" s="73"/>
      <c r="F2370" s="73"/>
      <c r="G2370" s="85"/>
      <c r="H2370" s="73"/>
      <c r="I2370" s="73"/>
      <c r="J2370" s="73"/>
      <c r="K2370" s="73"/>
      <c r="L2370" s="73"/>
      <c r="M2370" s="73"/>
      <c r="N2370" s="73"/>
      <c r="U2370">
        <v>2021</v>
      </c>
      <c r="V2370" s="15">
        <v>44414</v>
      </c>
      <c r="W2370" t="s">
        <v>198</v>
      </c>
      <c r="X2370" t="s">
        <v>230</v>
      </c>
      <c r="Y2370" t="s">
        <v>226</v>
      </c>
      <c r="Z2370">
        <v>3718.94</v>
      </c>
      <c r="AA2370">
        <v>4108.37</v>
      </c>
      <c r="AB2370">
        <v>389.43</v>
      </c>
      <c r="AC2370">
        <v>24</v>
      </c>
      <c r="AD2370">
        <v>154955.83333333334</v>
      </c>
      <c r="AE2370">
        <v>4108370</v>
      </c>
    </row>
    <row r="2371" spans="2:31" x14ac:dyDescent="0.35">
      <c r="B2371" s="83"/>
      <c r="C2371" s="84"/>
      <c r="D2371" s="85"/>
      <c r="E2371" s="73"/>
      <c r="F2371" s="73"/>
      <c r="G2371" s="85"/>
      <c r="H2371" s="73"/>
      <c r="I2371" s="73"/>
      <c r="J2371" s="73"/>
      <c r="K2371" s="73"/>
      <c r="L2371" s="73"/>
      <c r="M2371" s="73"/>
      <c r="N2371" s="73"/>
      <c r="U2371">
        <v>2021</v>
      </c>
      <c r="V2371" s="15">
        <v>44415</v>
      </c>
      <c r="W2371" t="s">
        <v>198</v>
      </c>
      <c r="X2371" t="s">
        <v>230</v>
      </c>
      <c r="Y2371" t="s">
        <v>226</v>
      </c>
      <c r="Z2371">
        <v>3535.16</v>
      </c>
      <c r="AA2371">
        <v>3905.34</v>
      </c>
      <c r="AB2371">
        <v>370.19</v>
      </c>
      <c r="AC2371">
        <v>24</v>
      </c>
      <c r="AD2371">
        <v>147298.33333333334</v>
      </c>
      <c r="AE2371">
        <v>3905340</v>
      </c>
    </row>
    <row r="2372" spans="2:31" x14ac:dyDescent="0.35">
      <c r="B2372" s="83"/>
      <c r="C2372" s="84"/>
      <c r="D2372" s="85"/>
      <c r="E2372" s="73"/>
      <c r="F2372" s="73"/>
      <c r="G2372" s="85"/>
      <c r="H2372" s="73"/>
      <c r="I2372" s="73"/>
      <c r="J2372" s="73"/>
      <c r="K2372" s="73"/>
      <c r="L2372" s="73"/>
      <c r="M2372" s="73"/>
      <c r="N2372" s="73"/>
      <c r="U2372">
        <v>2021</v>
      </c>
      <c r="V2372" s="15">
        <v>44416</v>
      </c>
      <c r="W2372" t="s">
        <v>198</v>
      </c>
      <c r="X2372" t="s">
        <v>230</v>
      </c>
      <c r="Y2372" t="s">
        <v>226</v>
      </c>
      <c r="Z2372">
        <v>3147.15</v>
      </c>
      <c r="AA2372">
        <v>3476.71</v>
      </c>
      <c r="AB2372">
        <v>329.56</v>
      </c>
      <c r="AC2372">
        <v>24</v>
      </c>
      <c r="AD2372">
        <v>131131.25</v>
      </c>
      <c r="AE2372">
        <v>3476710</v>
      </c>
    </row>
    <row r="2373" spans="2:31" x14ac:dyDescent="0.35">
      <c r="B2373" s="83"/>
      <c r="C2373" s="84"/>
      <c r="D2373" s="85"/>
      <c r="E2373" s="73"/>
      <c r="F2373" s="73"/>
      <c r="G2373" s="85"/>
      <c r="H2373" s="73"/>
      <c r="I2373" s="73"/>
      <c r="J2373" s="73"/>
      <c r="K2373" s="73"/>
      <c r="L2373" s="73"/>
      <c r="M2373" s="73"/>
      <c r="N2373" s="73"/>
      <c r="U2373">
        <v>2021</v>
      </c>
      <c r="V2373" s="15">
        <v>44417</v>
      </c>
      <c r="W2373" t="s">
        <v>198</v>
      </c>
      <c r="X2373" t="s">
        <v>230</v>
      </c>
      <c r="Y2373" t="s">
        <v>226</v>
      </c>
      <c r="Z2373">
        <v>3458.86</v>
      </c>
      <c r="AA2373">
        <v>3821.06</v>
      </c>
      <c r="AB2373">
        <v>362.2</v>
      </c>
      <c r="AC2373">
        <v>24</v>
      </c>
      <c r="AD2373">
        <v>144119.16666666666</v>
      </c>
      <c r="AE2373">
        <v>3821060</v>
      </c>
    </row>
    <row r="2374" spans="2:31" x14ac:dyDescent="0.35">
      <c r="B2374" s="83"/>
      <c r="C2374" s="84"/>
      <c r="D2374" s="85"/>
      <c r="E2374" s="73"/>
      <c r="F2374" s="73"/>
      <c r="G2374" s="85"/>
      <c r="H2374" s="73"/>
      <c r="I2374" s="73"/>
      <c r="J2374" s="73"/>
      <c r="K2374" s="73"/>
      <c r="L2374" s="73"/>
      <c r="M2374" s="73"/>
      <c r="N2374" s="73"/>
      <c r="U2374">
        <v>2021</v>
      </c>
      <c r="V2374" s="15">
        <v>44418</v>
      </c>
      <c r="W2374" t="s">
        <v>198</v>
      </c>
      <c r="X2374" t="s">
        <v>230</v>
      </c>
      <c r="Y2374" t="s">
        <v>226</v>
      </c>
      <c r="Z2374">
        <v>3742.17</v>
      </c>
      <c r="AA2374">
        <v>4134.03</v>
      </c>
      <c r="AB2374">
        <v>391.86</v>
      </c>
      <c r="AC2374">
        <v>24</v>
      </c>
      <c r="AD2374">
        <v>155923.75</v>
      </c>
      <c r="AE2374">
        <v>4134029.9999999995</v>
      </c>
    </row>
    <row r="2375" spans="2:31" x14ac:dyDescent="0.35">
      <c r="B2375" s="83"/>
      <c r="C2375" s="84"/>
      <c r="D2375" s="85"/>
      <c r="E2375" s="73"/>
      <c r="F2375" s="73"/>
      <c r="G2375" s="85"/>
      <c r="H2375" s="73"/>
      <c r="I2375" s="73"/>
      <c r="J2375" s="73"/>
      <c r="K2375" s="73"/>
      <c r="L2375" s="73"/>
      <c r="M2375" s="73"/>
      <c r="N2375" s="73"/>
      <c r="U2375">
        <v>2021</v>
      </c>
      <c r="V2375" s="15">
        <v>44419</v>
      </c>
      <c r="W2375" t="s">
        <v>198</v>
      </c>
      <c r="X2375" t="s">
        <v>230</v>
      </c>
      <c r="Y2375" t="s">
        <v>226</v>
      </c>
      <c r="Z2375">
        <v>3894.88</v>
      </c>
      <c r="AA2375">
        <v>4302.74</v>
      </c>
      <c r="AB2375">
        <v>407.85</v>
      </c>
      <c r="AC2375">
        <v>24</v>
      </c>
      <c r="AD2375">
        <v>162286.66666666666</v>
      </c>
      <c r="AE2375">
        <v>4302740</v>
      </c>
    </row>
    <row r="2376" spans="2:31" x14ac:dyDescent="0.35">
      <c r="B2376" s="83"/>
      <c r="C2376" s="84"/>
      <c r="D2376" s="85"/>
      <c r="E2376" s="73"/>
      <c r="F2376" s="73"/>
      <c r="G2376" s="85"/>
      <c r="H2376" s="73"/>
      <c r="I2376" s="73"/>
      <c r="J2376" s="73"/>
      <c r="K2376" s="73"/>
      <c r="L2376" s="73"/>
      <c r="M2376" s="73"/>
      <c r="N2376" s="73"/>
      <c r="U2376">
        <v>2021</v>
      </c>
      <c r="V2376" s="15">
        <v>44420</v>
      </c>
      <c r="W2376" t="s">
        <v>198</v>
      </c>
      <c r="X2376" t="s">
        <v>230</v>
      </c>
      <c r="Y2376" t="s">
        <v>226</v>
      </c>
      <c r="Z2376">
        <v>4017.25</v>
      </c>
      <c r="AA2376">
        <v>4437.91</v>
      </c>
      <c r="AB2376">
        <v>420.67</v>
      </c>
      <c r="AC2376">
        <v>24</v>
      </c>
      <c r="AD2376">
        <v>167385.41666666666</v>
      </c>
      <c r="AE2376">
        <v>4437910</v>
      </c>
    </row>
    <row r="2377" spans="2:31" x14ac:dyDescent="0.35">
      <c r="B2377" s="83"/>
      <c r="C2377" s="84"/>
      <c r="D2377" s="85"/>
      <c r="E2377" s="73"/>
      <c r="F2377" s="73"/>
      <c r="G2377" s="85"/>
      <c r="H2377" s="73"/>
      <c r="I2377" s="73"/>
      <c r="J2377" s="73"/>
      <c r="K2377" s="73"/>
      <c r="L2377" s="73"/>
      <c r="M2377" s="73"/>
      <c r="N2377" s="73"/>
      <c r="U2377">
        <v>2021</v>
      </c>
      <c r="V2377" s="15">
        <v>44421</v>
      </c>
      <c r="W2377" t="s">
        <v>198</v>
      </c>
      <c r="X2377" t="s">
        <v>230</v>
      </c>
      <c r="Y2377" t="s">
        <v>226</v>
      </c>
      <c r="Z2377">
        <v>4035.84</v>
      </c>
      <c r="AA2377">
        <v>4458.45</v>
      </c>
      <c r="AB2377">
        <v>422.61</v>
      </c>
      <c r="AC2377">
        <v>24</v>
      </c>
      <c r="AD2377">
        <v>168160</v>
      </c>
      <c r="AE2377">
        <v>4458450</v>
      </c>
    </row>
    <row r="2378" spans="2:31" x14ac:dyDescent="0.35">
      <c r="B2378" s="83"/>
      <c r="C2378" s="84"/>
      <c r="D2378" s="85"/>
      <c r="E2378" s="73"/>
      <c r="F2378" s="73"/>
      <c r="G2378" s="85"/>
      <c r="H2378" s="73"/>
      <c r="I2378" s="73"/>
      <c r="J2378" s="73"/>
      <c r="K2378" s="73"/>
      <c r="L2378" s="73"/>
      <c r="M2378" s="73"/>
      <c r="N2378" s="73"/>
      <c r="U2378">
        <v>2021</v>
      </c>
      <c r="V2378" s="15">
        <v>44422</v>
      </c>
      <c r="W2378" t="s">
        <v>198</v>
      </c>
      <c r="X2378" t="s">
        <v>230</v>
      </c>
      <c r="Y2378" t="s">
        <v>226</v>
      </c>
      <c r="Z2378">
        <v>3851.28</v>
      </c>
      <c r="AA2378">
        <v>4254.57</v>
      </c>
      <c r="AB2378">
        <v>403.29</v>
      </c>
      <c r="AC2378">
        <v>24</v>
      </c>
      <c r="AD2378">
        <v>160470</v>
      </c>
      <c r="AE2378">
        <v>4254570</v>
      </c>
    </row>
    <row r="2379" spans="2:31" x14ac:dyDescent="0.35">
      <c r="B2379" s="83"/>
      <c r="C2379" s="84"/>
      <c r="D2379" s="85"/>
      <c r="E2379" s="73"/>
      <c r="F2379" s="73"/>
      <c r="G2379" s="85"/>
      <c r="H2379" s="73"/>
      <c r="I2379" s="73"/>
      <c r="J2379" s="73"/>
      <c r="K2379" s="73"/>
      <c r="L2379" s="73"/>
      <c r="M2379" s="73"/>
      <c r="N2379" s="73"/>
      <c r="U2379">
        <v>2021</v>
      </c>
      <c r="V2379" s="15">
        <v>44423</v>
      </c>
      <c r="W2379" t="s">
        <v>198</v>
      </c>
      <c r="X2379" t="s">
        <v>230</v>
      </c>
      <c r="Y2379" t="s">
        <v>226</v>
      </c>
      <c r="Z2379">
        <v>3713.93</v>
      </c>
      <c r="AA2379">
        <v>4102.83</v>
      </c>
      <c r="AB2379">
        <v>388.91</v>
      </c>
      <c r="AC2379">
        <v>24</v>
      </c>
      <c r="AD2379">
        <v>154747.08333333334</v>
      </c>
      <c r="AE2379">
        <v>4102830</v>
      </c>
    </row>
    <row r="2380" spans="2:31" x14ac:dyDescent="0.35">
      <c r="B2380" s="83"/>
      <c r="C2380" s="84"/>
      <c r="D2380" s="85"/>
      <c r="E2380" s="73"/>
      <c r="F2380" s="73"/>
      <c r="G2380" s="85"/>
      <c r="H2380" s="73"/>
      <c r="I2380" s="73"/>
      <c r="J2380" s="73"/>
      <c r="K2380" s="73"/>
      <c r="L2380" s="73"/>
      <c r="M2380" s="73"/>
      <c r="N2380" s="73"/>
      <c r="U2380">
        <v>2021</v>
      </c>
      <c r="V2380" s="15">
        <v>44424</v>
      </c>
      <c r="W2380" t="s">
        <v>198</v>
      </c>
      <c r="X2380" t="s">
        <v>230</v>
      </c>
      <c r="Y2380" t="s">
        <v>226</v>
      </c>
      <c r="Z2380">
        <v>3798.32</v>
      </c>
      <c r="AA2380">
        <v>4196.07</v>
      </c>
      <c r="AB2380">
        <v>397.74</v>
      </c>
      <c r="AC2380">
        <v>24</v>
      </c>
      <c r="AD2380">
        <v>158263.33333333334</v>
      </c>
      <c r="AE2380">
        <v>4196070</v>
      </c>
    </row>
    <row r="2381" spans="2:31" x14ac:dyDescent="0.35">
      <c r="B2381" s="83"/>
      <c r="C2381" s="84"/>
      <c r="D2381" s="85"/>
      <c r="E2381" s="73"/>
      <c r="F2381" s="73"/>
      <c r="G2381" s="85"/>
      <c r="H2381" s="73"/>
      <c r="I2381" s="73"/>
      <c r="J2381" s="73"/>
      <c r="K2381" s="73"/>
      <c r="L2381" s="73"/>
      <c r="M2381" s="73"/>
      <c r="N2381" s="73"/>
      <c r="U2381">
        <v>2021</v>
      </c>
      <c r="V2381" s="15">
        <v>44425</v>
      </c>
      <c r="W2381" t="s">
        <v>198</v>
      </c>
      <c r="X2381" t="s">
        <v>230</v>
      </c>
      <c r="Y2381" t="s">
        <v>226</v>
      </c>
      <c r="Z2381">
        <v>3668.33</v>
      </c>
      <c r="AA2381">
        <v>4052.46</v>
      </c>
      <c r="AB2381">
        <v>384.13</v>
      </c>
      <c r="AC2381">
        <v>24</v>
      </c>
      <c r="AD2381">
        <v>152847.08333333334</v>
      </c>
      <c r="AE2381">
        <v>4052460</v>
      </c>
    </row>
    <row r="2382" spans="2:31" x14ac:dyDescent="0.35">
      <c r="B2382" s="83"/>
      <c r="C2382" s="84"/>
      <c r="D2382" s="85"/>
      <c r="E2382" s="73"/>
      <c r="F2382" s="73"/>
      <c r="G2382" s="85"/>
      <c r="H2382" s="73"/>
      <c r="I2382" s="73"/>
      <c r="J2382" s="73"/>
      <c r="K2382" s="73"/>
      <c r="L2382" s="73"/>
      <c r="M2382" s="73"/>
      <c r="N2382" s="73"/>
      <c r="U2382">
        <v>2021</v>
      </c>
      <c r="V2382" s="15">
        <v>44426</v>
      </c>
      <c r="W2382" t="s">
        <v>198</v>
      </c>
      <c r="X2382" t="s">
        <v>230</v>
      </c>
      <c r="Y2382" t="s">
        <v>226</v>
      </c>
      <c r="Z2382">
        <v>3571.91</v>
      </c>
      <c r="AA2382">
        <v>3945.94</v>
      </c>
      <c r="AB2382">
        <v>374.03</v>
      </c>
      <c r="AC2382">
        <v>24</v>
      </c>
      <c r="AD2382">
        <v>148829.58333333334</v>
      </c>
      <c r="AE2382">
        <v>3945940</v>
      </c>
    </row>
    <row r="2383" spans="2:31" x14ac:dyDescent="0.35">
      <c r="B2383" s="83"/>
      <c r="C2383" s="84"/>
      <c r="D2383" s="85"/>
      <c r="E2383" s="73"/>
      <c r="F2383" s="73"/>
      <c r="G2383" s="85"/>
      <c r="H2383" s="73"/>
      <c r="I2383" s="73"/>
      <c r="J2383" s="73"/>
      <c r="K2383" s="73"/>
      <c r="L2383" s="73"/>
      <c r="M2383" s="73"/>
      <c r="N2383" s="73"/>
      <c r="U2383">
        <v>2021</v>
      </c>
      <c r="V2383" s="15">
        <v>44427</v>
      </c>
      <c r="W2383" t="s">
        <v>198</v>
      </c>
      <c r="X2383" t="s">
        <v>230</v>
      </c>
      <c r="Y2383" t="s">
        <v>226</v>
      </c>
      <c r="Z2383">
        <v>3622.56</v>
      </c>
      <c r="AA2383">
        <v>4001.9</v>
      </c>
      <c r="AB2383">
        <v>379.34</v>
      </c>
      <c r="AC2383">
        <v>24</v>
      </c>
      <c r="AD2383">
        <v>150940</v>
      </c>
      <c r="AE2383">
        <v>4001900</v>
      </c>
    </row>
    <row r="2384" spans="2:31" x14ac:dyDescent="0.35">
      <c r="B2384" s="83"/>
      <c r="C2384" s="84"/>
      <c r="D2384" s="85"/>
      <c r="E2384" s="73"/>
      <c r="F2384" s="73"/>
      <c r="G2384" s="85"/>
      <c r="H2384" s="73"/>
      <c r="I2384" s="73"/>
      <c r="J2384" s="73"/>
      <c r="K2384" s="73"/>
      <c r="L2384" s="73"/>
      <c r="M2384" s="73"/>
      <c r="N2384" s="73"/>
      <c r="U2384">
        <v>2021</v>
      </c>
      <c r="V2384" s="15">
        <v>44428</v>
      </c>
      <c r="W2384" t="s">
        <v>198</v>
      </c>
      <c r="X2384" t="s">
        <v>230</v>
      </c>
      <c r="Y2384" t="s">
        <v>226</v>
      </c>
      <c r="Z2384">
        <v>3510.11</v>
      </c>
      <c r="AA2384">
        <v>3877.67</v>
      </c>
      <c r="AB2384">
        <v>367.56</v>
      </c>
      <c r="AC2384">
        <v>24</v>
      </c>
      <c r="AD2384">
        <v>146254.58333333334</v>
      </c>
      <c r="AE2384">
        <v>3877670</v>
      </c>
    </row>
    <row r="2385" spans="2:31" x14ac:dyDescent="0.35">
      <c r="B2385" s="83"/>
      <c r="C2385" s="84"/>
      <c r="D2385" s="85"/>
      <c r="E2385" s="73"/>
      <c r="F2385" s="73"/>
      <c r="G2385" s="85"/>
      <c r="H2385" s="73"/>
      <c r="I2385" s="73"/>
      <c r="J2385" s="73"/>
      <c r="K2385" s="73"/>
      <c r="L2385" s="73"/>
      <c r="M2385" s="73"/>
      <c r="N2385" s="73"/>
      <c r="U2385">
        <v>2021</v>
      </c>
      <c r="V2385" s="15">
        <v>44429</v>
      </c>
      <c r="W2385" t="s">
        <v>198</v>
      </c>
      <c r="X2385" t="s">
        <v>230</v>
      </c>
      <c r="Y2385" t="s">
        <v>226</v>
      </c>
      <c r="Z2385">
        <v>3070.57</v>
      </c>
      <c r="AA2385">
        <v>3392.11</v>
      </c>
      <c r="AB2385">
        <v>321.54000000000002</v>
      </c>
      <c r="AC2385">
        <v>24</v>
      </c>
      <c r="AD2385">
        <v>127940.41666666667</v>
      </c>
      <c r="AE2385">
        <v>3392110</v>
      </c>
    </row>
    <row r="2386" spans="2:31" x14ac:dyDescent="0.35">
      <c r="B2386" s="83"/>
      <c r="C2386" s="84"/>
      <c r="D2386" s="85"/>
      <c r="E2386" s="73"/>
      <c r="F2386" s="73"/>
      <c r="G2386" s="85"/>
      <c r="H2386" s="73"/>
      <c r="I2386" s="73"/>
      <c r="J2386" s="73"/>
      <c r="K2386" s="73"/>
      <c r="L2386" s="73"/>
      <c r="M2386" s="73"/>
      <c r="N2386" s="73"/>
      <c r="U2386">
        <v>2021</v>
      </c>
      <c r="V2386" s="15">
        <v>44430</v>
      </c>
      <c r="W2386" t="s">
        <v>198</v>
      </c>
      <c r="X2386" t="s">
        <v>230</v>
      </c>
      <c r="Y2386" t="s">
        <v>226</v>
      </c>
      <c r="Z2386">
        <v>2726</v>
      </c>
      <c r="AA2386">
        <v>3011.45</v>
      </c>
      <c r="AB2386">
        <v>285.45</v>
      </c>
      <c r="AC2386">
        <v>24</v>
      </c>
      <c r="AD2386">
        <v>113583.33333333333</v>
      </c>
      <c r="AE2386">
        <v>3011450</v>
      </c>
    </row>
    <row r="2387" spans="2:31" x14ac:dyDescent="0.35">
      <c r="B2387" s="83"/>
      <c r="C2387" s="84"/>
      <c r="D2387" s="85"/>
      <c r="E2387" s="73"/>
      <c r="F2387" s="73"/>
      <c r="G2387" s="85"/>
      <c r="H2387" s="73"/>
      <c r="I2387" s="73"/>
      <c r="J2387" s="73"/>
      <c r="K2387" s="73"/>
      <c r="L2387" s="73"/>
      <c r="M2387" s="73"/>
      <c r="N2387" s="73"/>
      <c r="U2387">
        <v>2021</v>
      </c>
      <c r="V2387" s="15">
        <v>44431</v>
      </c>
      <c r="W2387" t="s">
        <v>198</v>
      </c>
      <c r="X2387" t="s">
        <v>230</v>
      </c>
      <c r="Y2387" t="s">
        <v>226</v>
      </c>
      <c r="Z2387">
        <v>3078.02</v>
      </c>
      <c r="AA2387">
        <v>3400.33</v>
      </c>
      <c r="AB2387">
        <v>322.32</v>
      </c>
      <c r="AC2387">
        <v>24</v>
      </c>
      <c r="AD2387">
        <v>128250.83333333333</v>
      </c>
      <c r="AE2387">
        <v>3400330</v>
      </c>
    </row>
    <row r="2388" spans="2:31" x14ac:dyDescent="0.35">
      <c r="B2388" s="83"/>
      <c r="C2388" s="84"/>
      <c r="D2388" s="85"/>
      <c r="E2388" s="73"/>
      <c r="F2388" s="73"/>
      <c r="G2388" s="85"/>
      <c r="H2388" s="73"/>
      <c r="I2388" s="73"/>
      <c r="J2388" s="73"/>
      <c r="K2388" s="73"/>
      <c r="L2388" s="73"/>
      <c r="M2388" s="73"/>
      <c r="N2388" s="73"/>
      <c r="U2388">
        <v>2021</v>
      </c>
      <c r="V2388" s="15">
        <v>44432</v>
      </c>
      <c r="W2388" t="s">
        <v>198</v>
      </c>
      <c r="X2388" t="s">
        <v>230</v>
      </c>
      <c r="Y2388" t="s">
        <v>226</v>
      </c>
      <c r="Z2388">
        <v>3198.37</v>
      </c>
      <c r="AA2388">
        <v>3533.29</v>
      </c>
      <c r="AB2388">
        <v>334.92</v>
      </c>
      <c r="AC2388">
        <v>24</v>
      </c>
      <c r="AD2388">
        <v>133265.41666666666</v>
      </c>
      <c r="AE2388">
        <v>3533290</v>
      </c>
    </row>
    <row r="2389" spans="2:31" x14ac:dyDescent="0.35">
      <c r="B2389" s="83"/>
      <c r="C2389" s="84"/>
      <c r="D2389" s="85"/>
      <c r="E2389" s="73"/>
      <c r="F2389" s="73"/>
      <c r="G2389" s="85"/>
      <c r="H2389" s="73"/>
      <c r="I2389" s="73"/>
      <c r="J2389" s="73"/>
      <c r="K2389" s="73"/>
      <c r="L2389" s="73"/>
      <c r="M2389" s="73"/>
      <c r="N2389" s="73"/>
      <c r="U2389">
        <v>2021</v>
      </c>
      <c r="V2389" s="15">
        <v>44433</v>
      </c>
      <c r="W2389" t="s">
        <v>198</v>
      </c>
      <c r="X2389" t="s">
        <v>230</v>
      </c>
      <c r="Y2389" t="s">
        <v>226</v>
      </c>
      <c r="Z2389">
        <v>3337.04</v>
      </c>
      <c r="AA2389">
        <v>3686.48</v>
      </c>
      <c r="AB2389">
        <v>349.44</v>
      </c>
      <c r="AC2389">
        <v>24</v>
      </c>
      <c r="AD2389">
        <v>139043.33333333334</v>
      </c>
      <c r="AE2389">
        <v>3686480</v>
      </c>
    </row>
    <row r="2390" spans="2:31" x14ac:dyDescent="0.35">
      <c r="B2390" s="83"/>
      <c r="C2390" s="84"/>
      <c r="D2390" s="85"/>
      <c r="E2390" s="73"/>
      <c r="F2390" s="73"/>
      <c r="G2390" s="85"/>
      <c r="H2390" s="73"/>
      <c r="I2390" s="73"/>
      <c r="J2390" s="73"/>
      <c r="K2390" s="73"/>
      <c r="L2390" s="73"/>
      <c r="M2390" s="73"/>
      <c r="N2390" s="73"/>
      <c r="U2390">
        <v>2021</v>
      </c>
      <c r="V2390" s="15">
        <v>44434</v>
      </c>
      <c r="W2390" t="s">
        <v>198</v>
      </c>
      <c r="X2390" t="s">
        <v>230</v>
      </c>
      <c r="Y2390" t="s">
        <v>226</v>
      </c>
      <c r="Z2390">
        <v>3341.03</v>
      </c>
      <c r="AA2390">
        <v>3690.88</v>
      </c>
      <c r="AB2390">
        <v>349.86</v>
      </c>
      <c r="AC2390">
        <v>24</v>
      </c>
      <c r="AD2390">
        <v>139209.58333333334</v>
      </c>
      <c r="AE2390">
        <v>3690880</v>
      </c>
    </row>
    <row r="2391" spans="2:31" x14ac:dyDescent="0.35">
      <c r="B2391" s="83"/>
      <c r="C2391" s="84"/>
      <c r="D2391" s="85"/>
      <c r="E2391" s="73"/>
      <c r="F2391" s="73"/>
      <c r="G2391" s="85"/>
      <c r="H2391" s="73"/>
      <c r="I2391" s="73"/>
      <c r="J2391" s="73"/>
      <c r="K2391" s="73"/>
      <c r="L2391" s="73"/>
      <c r="M2391" s="73"/>
      <c r="N2391" s="73"/>
      <c r="U2391">
        <v>2021</v>
      </c>
      <c r="V2391" s="15">
        <v>44435</v>
      </c>
      <c r="W2391" t="s">
        <v>198</v>
      </c>
      <c r="X2391" t="s">
        <v>230</v>
      </c>
      <c r="Y2391" t="s">
        <v>226</v>
      </c>
      <c r="Z2391">
        <v>3258.13</v>
      </c>
      <c r="AA2391">
        <v>3599.31</v>
      </c>
      <c r="AB2391">
        <v>341.18</v>
      </c>
      <c r="AC2391">
        <v>24</v>
      </c>
      <c r="AD2391">
        <v>135755.41666666666</v>
      </c>
      <c r="AE2391">
        <v>3599310</v>
      </c>
    </row>
    <row r="2392" spans="2:31" x14ac:dyDescent="0.35">
      <c r="B2392" s="83"/>
      <c r="C2392" s="84"/>
      <c r="D2392" s="85"/>
      <c r="E2392" s="73"/>
      <c r="F2392" s="73"/>
      <c r="G2392" s="85"/>
      <c r="H2392" s="73"/>
      <c r="I2392" s="73"/>
      <c r="J2392" s="73"/>
      <c r="K2392" s="73"/>
      <c r="L2392" s="73"/>
      <c r="M2392" s="73"/>
      <c r="N2392" s="73"/>
      <c r="U2392">
        <v>2021</v>
      </c>
      <c r="V2392" s="15">
        <v>44436</v>
      </c>
      <c r="W2392" t="s">
        <v>198</v>
      </c>
      <c r="X2392" t="s">
        <v>230</v>
      </c>
      <c r="Y2392" t="s">
        <v>226</v>
      </c>
      <c r="Z2392">
        <v>2937.22</v>
      </c>
      <c r="AA2392">
        <v>3244.79</v>
      </c>
      <c r="AB2392">
        <v>307.57</v>
      </c>
      <c r="AC2392">
        <v>24</v>
      </c>
      <c r="AD2392">
        <v>122384.16666666667</v>
      </c>
      <c r="AE2392">
        <v>3244790</v>
      </c>
    </row>
    <row r="2393" spans="2:31" x14ac:dyDescent="0.35">
      <c r="B2393" s="83"/>
      <c r="C2393" s="84"/>
      <c r="D2393" s="85"/>
      <c r="E2393" s="73"/>
      <c r="F2393" s="73"/>
      <c r="G2393" s="85"/>
      <c r="H2393" s="73"/>
      <c r="I2393" s="73"/>
      <c r="J2393" s="73"/>
      <c r="K2393" s="73"/>
      <c r="L2393" s="73"/>
      <c r="M2393" s="73"/>
      <c r="N2393" s="73"/>
      <c r="U2393">
        <v>2021</v>
      </c>
      <c r="V2393" s="15">
        <v>44437</v>
      </c>
      <c r="W2393" t="s">
        <v>198</v>
      </c>
      <c r="X2393" t="s">
        <v>230</v>
      </c>
      <c r="Y2393" t="s">
        <v>226</v>
      </c>
      <c r="Z2393">
        <v>2656.75</v>
      </c>
      <c r="AA2393">
        <v>2934.95</v>
      </c>
      <c r="AB2393">
        <v>278.2</v>
      </c>
      <c r="AC2393">
        <v>24</v>
      </c>
      <c r="AD2393">
        <v>110697.91666666667</v>
      </c>
      <c r="AE2393">
        <v>2934950</v>
      </c>
    </row>
    <row r="2394" spans="2:31" x14ac:dyDescent="0.35">
      <c r="B2394" s="83"/>
      <c r="C2394" s="84"/>
      <c r="D2394" s="85"/>
      <c r="E2394" s="73"/>
      <c r="F2394" s="73"/>
      <c r="G2394" s="85"/>
      <c r="H2394" s="73"/>
      <c r="I2394" s="73"/>
      <c r="J2394" s="73"/>
      <c r="K2394" s="73"/>
      <c r="L2394" s="73"/>
      <c r="M2394" s="73"/>
      <c r="N2394" s="73"/>
      <c r="U2394">
        <v>2021</v>
      </c>
      <c r="V2394" s="15">
        <v>44438</v>
      </c>
      <c r="W2394" t="s">
        <v>198</v>
      </c>
      <c r="X2394" t="s">
        <v>230</v>
      </c>
      <c r="Y2394" t="s">
        <v>226</v>
      </c>
      <c r="Z2394">
        <v>2783.73</v>
      </c>
      <c r="AA2394">
        <v>3075.23</v>
      </c>
      <c r="AB2394">
        <v>291.5</v>
      </c>
      <c r="AC2394">
        <v>24</v>
      </c>
      <c r="AD2394">
        <v>115988.75</v>
      </c>
      <c r="AE2394">
        <v>3075230</v>
      </c>
    </row>
    <row r="2395" spans="2:31" x14ac:dyDescent="0.35">
      <c r="B2395" s="83"/>
      <c r="C2395" s="84"/>
      <c r="D2395" s="85"/>
      <c r="E2395" s="73"/>
      <c r="F2395" s="73"/>
      <c r="G2395" s="85"/>
      <c r="H2395" s="73"/>
      <c r="I2395" s="73"/>
      <c r="J2395" s="73"/>
      <c r="K2395" s="73"/>
      <c r="L2395" s="73"/>
      <c r="M2395" s="73"/>
      <c r="N2395" s="73"/>
      <c r="U2395">
        <v>2021</v>
      </c>
      <c r="V2395" s="15">
        <v>44439</v>
      </c>
      <c r="W2395" t="s">
        <v>198</v>
      </c>
      <c r="X2395" t="s">
        <v>230</v>
      </c>
      <c r="Y2395" t="s">
        <v>226</v>
      </c>
      <c r="Z2395">
        <v>2944.77</v>
      </c>
      <c r="AA2395">
        <v>3253.13</v>
      </c>
      <c r="AB2395">
        <v>308.36</v>
      </c>
      <c r="AC2395">
        <v>24</v>
      </c>
      <c r="AD2395">
        <v>122698.75</v>
      </c>
      <c r="AE2395">
        <v>3253130</v>
      </c>
    </row>
    <row r="2396" spans="2:31" x14ac:dyDescent="0.35">
      <c r="B2396" s="83"/>
      <c r="C2396" s="84"/>
      <c r="D2396" s="85"/>
      <c r="E2396" s="73"/>
      <c r="F2396" s="73"/>
      <c r="G2396" s="85"/>
      <c r="H2396" s="73"/>
      <c r="I2396" s="73"/>
      <c r="J2396" s="73"/>
      <c r="K2396" s="73"/>
      <c r="L2396" s="73"/>
      <c r="M2396" s="73"/>
      <c r="N2396" s="73"/>
      <c r="U2396">
        <v>2021</v>
      </c>
      <c r="V2396" s="15">
        <v>44440</v>
      </c>
      <c r="W2396" t="s">
        <v>199</v>
      </c>
      <c r="X2396" t="s">
        <v>230</v>
      </c>
      <c r="Y2396" t="s">
        <v>226</v>
      </c>
      <c r="Z2396">
        <v>3040.43</v>
      </c>
      <c r="AA2396">
        <v>3358.81</v>
      </c>
      <c r="AB2396">
        <v>318.38</v>
      </c>
      <c r="AC2396">
        <v>24</v>
      </c>
      <c r="AD2396">
        <v>126684.58333333333</v>
      </c>
      <c r="AE2396">
        <v>3358810</v>
      </c>
    </row>
    <row r="2397" spans="2:31" x14ac:dyDescent="0.35">
      <c r="B2397" s="83"/>
      <c r="C2397" s="84"/>
      <c r="D2397" s="85"/>
      <c r="E2397" s="73"/>
      <c r="F2397" s="73"/>
      <c r="G2397" s="85"/>
      <c r="H2397" s="73"/>
      <c r="I2397" s="73"/>
      <c r="J2397" s="73"/>
      <c r="K2397" s="73"/>
      <c r="L2397" s="73"/>
      <c r="M2397" s="73"/>
      <c r="N2397" s="73"/>
      <c r="U2397">
        <v>2021</v>
      </c>
      <c r="V2397" s="15">
        <v>44441</v>
      </c>
      <c r="W2397" t="s">
        <v>199</v>
      </c>
      <c r="X2397" t="s">
        <v>230</v>
      </c>
      <c r="Y2397" t="s">
        <v>226</v>
      </c>
      <c r="Z2397">
        <v>3069.77</v>
      </c>
      <c r="AA2397">
        <v>3391.23</v>
      </c>
      <c r="AB2397">
        <v>321.45</v>
      </c>
      <c r="AC2397">
        <v>24</v>
      </c>
      <c r="AD2397">
        <v>127907.08333333333</v>
      </c>
      <c r="AE2397">
        <v>3391230</v>
      </c>
    </row>
    <row r="2398" spans="2:31" x14ac:dyDescent="0.35">
      <c r="B2398" s="83"/>
      <c r="C2398" s="84"/>
      <c r="D2398" s="85"/>
      <c r="E2398" s="73"/>
      <c r="F2398" s="73"/>
      <c r="G2398" s="85"/>
      <c r="H2398" s="73"/>
      <c r="I2398" s="73"/>
      <c r="J2398" s="73"/>
      <c r="K2398" s="73"/>
      <c r="L2398" s="73"/>
      <c r="M2398" s="73"/>
      <c r="N2398" s="73"/>
      <c r="U2398">
        <v>2021</v>
      </c>
      <c r="V2398" s="15">
        <v>44442</v>
      </c>
      <c r="W2398" t="s">
        <v>199</v>
      </c>
      <c r="X2398" t="s">
        <v>230</v>
      </c>
      <c r="Y2398" t="s">
        <v>226</v>
      </c>
      <c r="Z2398">
        <v>2990.3</v>
      </c>
      <c r="AA2398">
        <v>3303.43</v>
      </c>
      <c r="AB2398">
        <v>313.13</v>
      </c>
      <c r="AC2398">
        <v>24</v>
      </c>
      <c r="AD2398">
        <v>124595.83333333333</v>
      </c>
      <c r="AE2398">
        <v>3303430</v>
      </c>
    </row>
    <row r="2399" spans="2:31" x14ac:dyDescent="0.35">
      <c r="B2399" s="83"/>
      <c r="C2399" s="84"/>
      <c r="D2399" s="85"/>
      <c r="E2399" s="73"/>
      <c r="F2399" s="73"/>
      <c r="G2399" s="85"/>
      <c r="H2399" s="73"/>
      <c r="I2399" s="73"/>
      <c r="J2399" s="73"/>
      <c r="K2399" s="73"/>
      <c r="L2399" s="73"/>
      <c r="M2399" s="73"/>
      <c r="N2399" s="73"/>
      <c r="U2399">
        <v>2021</v>
      </c>
      <c r="V2399" s="15">
        <v>44443</v>
      </c>
      <c r="W2399" t="s">
        <v>199</v>
      </c>
      <c r="X2399" t="s">
        <v>230</v>
      </c>
      <c r="Y2399" t="s">
        <v>226</v>
      </c>
      <c r="Z2399">
        <v>2572.61</v>
      </c>
      <c r="AA2399">
        <v>2842</v>
      </c>
      <c r="AB2399">
        <v>269.39</v>
      </c>
      <c r="AC2399">
        <v>24</v>
      </c>
      <c r="AD2399">
        <v>107192.08333333333</v>
      </c>
      <c r="AE2399">
        <v>2842000</v>
      </c>
    </row>
    <row r="2400" spans="2:31" x14ac:dyDescent="0.35">
      <c r="B2400" s="83"/>
      <c r="C2400" s="84"/>
      <c r="D2400" s="85"/>
      <c r="E2400" s="73"/>
      <c r="F2400" s="73"/>
      <c r="G2400" s="85"/>
      <c r="H2400" s="73"/>
      <c r="I2400" s="73"/>
      <c r="J2400" s="73"/>
      <c r="K2400" s="73"/>
      <c r="L2400" s="73"/>
      <c r="M2400" s="73"/>
      <c r="N2400" s="73"/>
      <c r="U2400">
        <v>2021</v>
      </c>
      <c r="V2400" s="15">
        <v>44444</v>
      </c>
      <c r="W2400" t="s">
        <v>199</v>
      </c>
      <c r="X2400" t="s">
        <v>230</v>
      </c>
      <c r="Y2400" t="s">
        <v>226</v>
      </c>
      <c r="Z2400">
        <v>2363.62</v>
      </c>
      <c r="AA2400">
        <v>2611.13</v>
      </c>
      <c r="AB2400">
        <v>247.51</v>
      </c>
      <c r="AC2400">
        <v>24</v>
      </c>
      <c r="AD2400">
        <v>98484.166666666672</v>
      </c>
      <c r="AE2400">
        <v>2611130</v>
      </c>
    </row>
    <row r="2401" spans="2:31" x14ac:dyDescent="0.35">
      <c r="B2401" s="83"/>
      <c r="C2401" s="84"/>
      <c r="D2401" s="85"/>
      <c r="E2401" s="73"/>
      <c r="F2401" s="73"/>
      <c r="G2401" s="85"/>
      <c r="H2401" s="73"/>
      <c r="I2401" s="73"/>
      <c r="J2401" s="73"/>
      <c r="K2401" s="73"/>
      <c r="L2401" s="73"/>
      <c r="M2401" s="73"/>
      <c r="N2401" s="73"/>
      <c r="U2401">
        <v>2021</v>
      </c>
      <c r="V2401" s="15">
        <v>44445</v>
      </c>
      <c r="W2401" t="s">
        <v>199</v>
      </c>
      <c r="X2401" t="s">
        <v>230</v>
      </c>
      <c r="Y2401" t="s">
        <v>226</v>
      </c>
      <c r="Z2401">
        <v>2578.11</v>
      </c>
      <c r="AA2401">
        <v>2848.08</v>
      </c>
      <c r="AB2401">
        <v>269.97000000000003</v>
      </c>
      <c r="AC2401">
        <v>24</v>
      </c>
      <c r="AD2401">
        <v>107421.25</v>
      </c>
      <c r="AE2401">
        <v>2848080</v>
      </c>
    </row>
    <row r="2402" spans="2:31" x14ac:dyDescent="0.35">
      <c r="B2402" s="83"/>
      <c r="C2402" s="84"/>
      <c r="D2402" s="85"/>
      <c r="E2402" s="73"/>
      <c r="F2402" s="73"/>
      <c r="G2402" s="85"/>
      <c r="H2402" s="73"/>
      <c r="I2402" s="73"/>
      <c r="J2402" s="73"/>
      <c r="K2402" s="73"/>
      <c r="L2402" s="73"/>
      <c r="M2402" s="73"/>
      <c r="N2402" s="73"/>
      <c r="U2402">
        <v>2021</v>
      </c>
      <c r="V2402" s="15">
        <v>44446</v>
      </c>
      <c r="W2402" t="s">
        <v>199</v>
      </c>
      <c r="X2402" t="s">
        <v>230</v>
      </c>
      <c r="Y2402" t="s">
        <v>226</v>
      </c>
      <c r="Z2402">
        <v>2704.93</v>
      </c>
      <c r="AA2402">
        <v>2988.18</v>
      </c>
      <c r="AB2402">
        <v>283.25</v>
      </c>
      <c r="AC2402">
        <v>24</v>
      </c>
      <c r="AD2402">
        <v>112705.41666666667</v>
      </c>
      <c r="AE2402">
        <v>2988180</v>
      </c>
    </row>
    <row r="2403" spans="2:31" x14ac:dyDescent="0.35">
      <c r="B2403" s="83"/>
      <c r="C2403" s="84"/>
      <c r="D2403" s="85"/>
      <c r="E2403" s="73"/>
      <c r="F2403" s="73"/>
      <c r="G2403" s="85"/>
      <c r="H2403" s="73"/>
      <c r="I2403" s="73"/>
      <c r="J2403" s="73"/>
      <c r="K2403" s="73"/>
      <c r="L2403" s="73"/>
      <c r="M2403" s="73"/>
      <c r="N2403" s="73"/>
      <c r="U2403">
        <v>2021</v>
      </c>
      <c r="V2403" s="15">
        <v>44447</v>
      </c>
      <c r="W2403" t="s">
        <v>199</v>
      </c>
      <c r="X2403" t="s">
        <v>230</v>
      </c>
      <c r="Y2403" t="s">
        <v>226</v>
      </c>
      <c r="Z2403">
        <v>2792.91</v>
      </c>
      <c r="AA2403">
        <v>3085.37</v>
      </c>
      <c r="AB2403">
        <v>292.45999999999998</v>
      </c>
      <c r="AC2403">
        <v>24</v>
      </c>
      <c r="AD2403">
        <v>116371.25</v>
      </c>
      <c r="AE2403">
        <v>3085370</v>
      </c>
    </row>
    <row r="2404" spans="2:31" x14ac:dyDescent="0.35">
      <c r="B2404" s="83"/>
      <c r="C2404" s="84"/>
      <c r="D2404" s="85"/>
      <c r="E2404" s="73"/>
      <c r="F2404" s="73"/>
      <c r="G2404" s="85"/>
      <c r="H2404" s="73"/>
      <c r="I2404" s="73"/>
      <c r="J2404" s="73"/>
      <c r="K2404" s="73"/>
      <c r="L2404" s="73"/>
      <c r="M2404" s="73"/>
      <c r="N2404" s="73"/>
      <c r="U2404">
        <v>2021</v>
      </c>
      <c r="V2404" s="15">
        <v>44448</v>
      </c>
      <c r="W2404" t="s">
        <v>199</v>
      </c>
      <c r="X2404" t="s">
        <v>230</v>
      </c>
      <c r="Y2404" t="s">
        <v>226</v>
      </c>
      <c r="Z2404">
        <v>2712.8</v>
      </c>
      <c r="AA2404">
        <v>2996.88</v>
      </c>
      <c r="AB2404">
        <v>284.07</v>
      </c>
      <c r="AC2404">
        <v>24</v>
      </c>
      <c r="AD2404">
        <v>113033.33333333333</v>
      </c>
      <c r="AE2404">
        <v>2996880</v>
      </c>
    </row>
    <row r="2405" spans="2:31" x14ac:dyDescent="0.35">
      <c r="B2405" s="83"/>
      <c r="C2405" s="84"/>
      <c r="D2405" s="85"/>
      <c r="E2405" s="73"/>
      <c r="F2405" s="73"/>
      <c r="G2405" s="85"/>
      <c r="H2405" s="73"/>
      <c r="I2405" s="73"/>
      <c r="J2405" s="73"/>
      <c r="K2405" s="73"/>
      <c r="L2405" s="73"/>
      <c r="M2405" s="73"/>
      <c r="N2405" s="73"/>
      <c r="U2405">
        <v>2021</v>
      </c>
      <c r="V2405" s="15">
        <v>44449</v>
      </c>
      <c r="W2405" t="s">
        <v>199</v>
      </c>
      <c r="X2405" t="s">
        <v>230</v>
      </c>
      <c r="Y2405" t="s">
        <v>226</v>
      </c>
      <c r="Z2405">
        <v>2148.81</v>
      </c>
      <c r="AA2405">
        <v>2373.8200000000002</v>
      </c>
      <c r="AB2405">
        <v>225.01</v>
      </c>
      <c r="AC2405">
        <v>24</v>
      </c>
      <c r="AD2405">
        <v>89533.75</v>
      </c>
      <c r="AE2405">
        <v>2373820</v>
      </c>
    </row>
    <row r="2406" spans="2:31" x14ac:dyDescent="0.35">
      <c r="B2406" s="83"/>
      <c r="C2406" s="84"/>
      <c r="D2406" s="85"/>
      <c r="E2406" s="73"/>
      <c r="F2406" s="73"/>
      <c r="G2406" s="85"/>
      <c r="H2406" s="73"/>
      <c r="I2406" s="73"/>
      <c r="J2406" s="73"/>
      <c r="K2406" s="73"/>
      <c r="L2406" s="73"/>
      <c r="M2406" s="73"/>
      <c r="N2406" s="73"/>
      <c r="U2406">
        <v>2021</v>
      </c>
      <c r="V2406" s="15">
        <v>44450</v>
      </c>
      <c r="W2406" t="s">
        <v>199</v>
      </c>
      <c r="X2406" t="s">
        <v>230</v>
      </c>
      <c r="Y2406" t="s">
        <v>226</v>
      </c>
      <c r="Z2406">
        <v>1368.49</v>
      </c>
      <c r="AA2406">
        <v>1511.8</v>
      </c>
      <c r="AB2406">
        <v>143.30000000000001</v>
      </c>
      <c r="AC2406">
        <v>24</v>
      </c>
      <c r="AD2406">
        <v>57020.416666666664</v>
      </c>
      <c r="AE2406">
        <v>1511800</v>
      </c>
    </row>
    <row r="2407" spans="2:31" x14ac:dyDescent="0.35">
      <c r="B2407" s="83"/>
      <c r="C2407" s="84"/>
      <c r="D2407" s="85"/>
      <c r="E2407" s="73"/>
      <c r="F2407" s="73"/>
      <c r="G2407" s="85"/>
      <c r="H2407" s="73"/>
      <c r="I2407" s="73"/>
      <c r="J2407" s="73"/>
      <c r="K2407" s="73"/>
      <c r="L2407" s="73"/>
      <c r="M2407" s="73"/>
      <c r="N2407" s="73"/>
      <c r="U2407">
        <v>2021</v>
      </c>
      <c r="V2407" s="15">
        <v>44451</v>
      </c>
      <c r="W2407" t="s">
        <v>199</v>
      </c>
      <c r="X2407" t="s">
        <v>230</v>
      </c>
      <c r="Y2407" t="s">
        <v>226</v>
      </c>
      <c r="Z2407">
        <v>1175.3599999999999</v>
      </c>
      <c r="AA2407">
        <v>1298.44</v>
      </c>
      <c r="AB2407">
        <v>123.08</v>
      </c>
      <c r="AC2407">
        <v>24</v>
      </c>
      <c r="AD2407">
        <v>48973.333333333336</v>
      </c>
      <c r="AE2407">
        <v>1298440</v>
      </c>
    </row>
    <row r="2408" spans="2:31" x14ac:dyDescent="0.35">
      <c r="B2408" s="83"/>
      <c r="C2408" s="84"/>
      <c r="D2408" s="85"/>
      <c r="E2408" s="73"/>
      <c r="F2408" s="73"/>
      <c r="G2408" s="85"/>
      <c r="H2408" s="73"/>
      <c r="I2408" s="73"/>
      <c r="J2408" s="73"/>
      <c r="K2408" s="73"/>
      <c r="L2408" s="73"/>
      <c r="M2408" s="73"/>
      <c r="N2408" s="73"/>
      <c r="U2408">
        <v>2021</v>
      </c>
      <c r="V2408" s="15">
        <v>44452</v>
      </c>
      <c r="W2408" t="s">
        <v>199</v>
      </c>
      <c r="X2408" t="s">
        <v>230</v>
      </c>
      <c r="Y2408" t="s">
        <v>226</v>
      </c>
      <c r="Z2408">
        <v>1307.8800000000001</v>
      </c>
      <c r="AA2408">
        <v>1444.84</v>
      </c>
      <c r="AB2408">
        <v>136.96</v>
      </c>
      <c r="AC2408">
        <v>24</v>
      </c>
      <c r="AD2408">
        <v>54495</v>
      </c>
      <c r="AE2408">
        <v>1444840</v>
      </c>
    </row>
    <row r="2409" spans="2:31" x14ac:dyDescent="0.35">
      <c r="B2409" s="83"/>
      <c r="C2409" s="84"/>
      <c r="D2409" s="85"/>
      <c r="E2409" s="73"/>
      <c r="F2409" s="73"/>
      <c r="G2409" s="85"/>
      <c r="H2409" s="73"/>
      <c r="I2409" s="73"/>
      <c r="J2409" s="73"/>
      <c r="K2409" s="73"/>
      <c r="L2409" s="73"/>
      <c r="M2409" s="73"/>
      <c r="N2409" s="73"/>
      <c r="U2409">
        <v>2021</v>
      </c>
      <c r="V2409" s="15">
        <v>44453</v>
      </c>
      <c r="W2409" t="s">
        <v>199</v>
      </c>
      <c r="X2409" t="s">
        <v>230</v>
      </c>
      <c r="Y2409" t="s">
        <v>226</v>
      </c>
      <c r="Z2409">
        <v>1550.78</v>
      </c>
      <c r="AA2409">
        <v>1713.18</v>
      </c>
      <c r="AB2409">
        <v>162.38999999999999</v>
      </c>
      <c r="AC2409">
        <v>24</v>
      </c>
      <c r="AD2409">
        <v>64615.833333333336</v>
      </c>
      <c r="AE2409">
        <v>1713180</v>
      </c>
    </row>
    <row r="2410" spans="2:31" x14ac:dyDescent="0.35">
      <c r="B2410" s="83"/>
      <c r="C2410" s="84"/>
      <c r="D2410" s="85"/>
      <c r="E2410" s="73"/>
      <c r="F2410" s="73"/>
      <c r="G2410" s="85"/>
      <c r="H2410" s="73"/>
      <c r="I2410" s="73"/>
      <c r="J2410" s="73"/>
      <c r="K2410" s="73"/>
      <c r="L2410" s="73"/>
      <c r="M2410" s="73"/>
      <c r="N2410" s="73"/>
      <c r="U2410">
        <v>2021</v>
      </c>
      <c r="V2410" s="15">
        <v>44454</v>
      </c>
      <c r="W2410" t="s">
        <v>199</v>
      </c>
      <c r="X2410" t="s">
        <v>230</v>
      </c>
      <c r="Y2410" t="s">
        <v>226</v>
      </c>
      <c r="Z2410">
        <v>1739.39</v>
      </c>
      <c r="AA2410">
        <v>1921.53</v>
      </c>
      <c r="AB2410">
        <v>182.14</v>
      </c>
      <c r="AC2410">
        <v>24</v>
      </c>
      <c r="AD2410">
        <v>72474.583333333328</v>
      </c>
      <c r="AE2410">
        <v>1921530</v>
      </c>
    </row>
    <row r="2411" spans="2:31" x14ac:dyDescent="0.35">
      <c r="B2411" s="83"/>
      <c r="C2411" s="84"/>
      <c r="D2411" s="85"/>
      <c r="E2411" s="73"/>
      <c r="F2411" s="73"/>
      <c r="G2411" s="85"/>
      <c r="H2411" s="73"/>
      <c r="I2411" s="73"/>
      <c r="J2411" s="73"/>
      <c r="K2411" s="73"/>
      <c r="L2411" s="73"/>
      <c r="M2411" s="73"/>
      <c r="N2411" s="73"/>
      <c r="U2411">
        <v>2021</v>
      </c>
      <c r="V2411" s="15">
        <v>44455</v>
      </c>
      <c r="W2411" t="s">
        <v>199</v>
      </c>
      <c r="X2411" t="s">
        <v>230</v>
      </c>
      <c r="Y2411" t="s">
        <v>226</v>
      </c>
      <c r="Z2411">
        <v>1821.47</v>
      </c>
      <c r="AA2411">
        <v>2012.2</v>
      </c>
      <c r="AB2411">
        <v>190.74</v>
      </c>
      <c r="AC2411">
        <v>24</v>
      </c>
      <c r="AD2411">
        <v>75894.583333333328</v>
      </c>
      <c r="AE2411">
        <v>2012200</v>
      </c>
    </row>
    <row r="2412" spans="2:31" x14ac:dyDescent="0.35">
      <c r="B2412" s="83"/>
      <c r="C2412" s="84"/>
      <c r="D2412" s="85"/>
      <c r="E2412" s="73"/>
      <c r="F2412" s="73"/>
      <c r="G2412" s="85"/>
      <c r="H2412" s="73"/>
      <c r="I2412" s="73"/>
      <c r="J2412" s="73"/>
      <c r="K2412" s="73"/>
      <c r="L2412" s="73"/>
      <c r="M2412" s="73"/>
      <c r="N2412" s="73"/>
      <c r="U2412">
        <v>2021</v>
      </c>
      <c r="V2412" s="15">
        <v>44456</v>
      </c>
      <c r="W2412" t="s">
        <v>199</v>
      </c>
      <c r="X2412" t="s">
        <v>230</v>
      </c>
      <c r="Y2412" t="s">
        <v>226</v>
      </c>
      <c r="Z2412">
        <v>1598.06</v>
      </c>
      <c r="AA2412">
        <v>1765.4</v>
      </c>
      <c r="AB2412">
        <v>167.34</v>
      </c>
      <c r="AC2412">
        <v>24</v>
      </c>
      <c r="AD2412">
        <v>66585.833333333328</v>
      </c>
      <c r="AE2412">
        <v>1765400</v>
      </c>
    </row>
    <row r="2413" spans="2:31" x14ac:dyDescent="0.35">
      <c r="B2413" s="83"/>
      <c r="C2413" s="84"/>
      <c r="D2413" s="85"/>
      <c r="E2413" s="73"/>
      <c r="F2413" s="73"/>
      <c r="G2413" s="85"/>
      <c r="H2413" s="73"/>
      <c r="I2413" s="73"/>
      <c r="J2413" s="73"/>
      <c r="K2413" s="73"/>
      <c r="L2413" s="73"/>
      <c r="M2413" s="73"/>
      <c r="N2413" s="73"/>
      <c r="U2413">
        <v>2021</v>
      </c>
      <c r="V2413" s="15">
        <v>44457</v>
      </c>
      <c r="W2413" t="s">
        <v>199</v>
      </c>
      <c r="X2413" t="s">
        <v>230</v>
      </c>
      <c r="Y2413" t="s">
        <v>226</v>
      </c>
      <c r="Z2413">
        <v>1044.82</v>
      </c>
      <c r="AA2413">
        <v>1154.23</v>
      </c>
      <c r="AB2413">
        <v>109.41</v>
      </c>
      <c r="AC2413">
        <v>24</v>
      </c>
      <c r="AD2413">
        <v>43534.166666666664</v>
      </c>
      <c r="AE2413">
        <v>1154230</v>
      </c>
    </row>
    <row r="2414" spans="2:31" x14ac:dyDescent="0.35">
      <c r="B2414" s="83"/>
      <c r="C2414" s="84"/>
      <c r="D2414" s="85"/>
      <c r="E2414" s="73"/>
      <c r="F2414" s="73"/>
      <c r="G2414" s="85"/>
      <c r="H2414" s="73"/>
      <c r="I2414" s="73"/>
      <c r="J2414" s="73"/>
      <c r="K2414" s="73"/>
      <c r="L2414" s="73"/>
      <c r="M2414" s="73"/>
      <c r="N2414" s="73"/>
      <c r="U2414">
        <v>2021</v>
      </c>
      <c r="V2414" s="15">
        <v>44458</v>
      </c>
      <c r="W2414" t="s">
        <v>199</v>
      </c>
      <c r="X2414" t="s">
        <v>230</v>
      </c>
      <c r="Y2414" t="s">
        <v>226</v>
      </c>
      <c r="Z2414">
        <v>899.97</v>
      </c>
      <c r="AA2414">
        <v>994.21</v>
      </c>
      <c r="AB2414">
        <v>94.24</v>
      </c>
      <c r="AC2414">
        <v>24</v>
      </c>
      <c r="AD2414">
        <v>37498.75</v>
      </c>
      <c r="AE2414">
        <v>994210</v>
      </c>
    </row>
    <row r="2415" spans="2:31" x14ac:dyDescent="0.35">
      <c r="B2415" s="83"/>
      <c r="C2415" s="84"/>
      <c r="D2415" s="85"/>
      <c r="E2415" s="73"/>
      <c r="F2415" s="73"/>
      <c r="G2415" s="85"/>
      <c r="H2415" s="73"/>
      <c r="I2415" s="73"/>
      <c r="J2415" s="73"/>
      <c r="K2415" s="73"/>
      <c r="L2415" s="73"/>
      <c r="M2415" s="73"/>
      <c r="N2415" s="73"/>
      <c r="U2415">
        <v>2021</v>
      </c>
      <c r="V2415" s="15">
        <v>44459</v>
      </c>
      <c r="W2415" t="s">
        <v>199</v>
      </c>
      <c r="X2415" t="s">
        <v>230</v>
      </c>
      <c r="Y2415" t="s">
        <v>226</v>
      </c>
      <c r="Z2415">
        <v>1308.8</v>
      </c>
      <c r="AA2415">
        <v>1445.85</v>
      </c>
      <c r="AB2415">
        <v>137.05000000000001</v>
      </c>
      <c r="AC2415">
        <v>24</v>
      </c>
      <c r="AD2415">
        <v>54533.333333333336</v>
      </c>
      <c r="AE2415">
        <v>1445850</v>
      </c>
    </row>
    <row r="2416" spans="2:31" x14ac:dyDescent="0.35">
      <c r="B2416" s="83"/>
      <c r="C2416" s="84"/>
      <c r="D2416" s="85"/>
      <c r="E2416" s="73"/>
      <c r="F2416" s="73"/>
      <c r="G2416" s="85"/>
      <c r="H2416" s="73"/>
      <c r="I2416" s="73"/>
      <c r="J2416" s="73"/>
      <c r="K2416" s="73"/>
      <c r="L2416" s="73"/>
      <c r="M2416" s="73"/>
      <c r="N2416" s="73"/>
      <c r="U2416">
        <v>2021</v>
      </c>
      <c r="V2416" s="15">
        <v>44460</v>
      </c>
      <c r="W2416" t="s">
        <v>199</v>
      </c>
      <c r="X2416" t="s">
        <v>230</v>
      </c>
      <c r="Y2416" t="s">
        <v>226</v>
      </c>
      <c r="Z2416">
        <v>1734.03</v>
      </c>
      <c r="AA2416">
        <v>1915.61</v>
      </c>
      <c r="AB2416">
        <v>181.58</v>
      </c>
      <c r="AC2416">
        <v>24</v>
      </c>
      <c r="AD2416">
        <v>72251.25</v>
      </c>
      <c r="AE2416">
        <v>1915610</v>
      </c>
    </row>
    <row r="2417" spans="2:31" x14ac:dyDescent="0.35">
      <c r="B2417" s="83"/>
      <c r="C2417" s="84"/>
      <c r="D2417" s="85"/>
      <c r="E2417" s="73"/>
      <c r="F2417" s="73"/>
      <c r="G2417" s="85"/>
      <c r="H2417" s="73"/>
      <c r="I2417" s="73"/>
      <c r="J2417" s="73"/>
      <c r="K2417" s="73"/>
      <c r="L2417" s="73"/>
      <c r="M2417" s="73"/>
      <c r="N2417" s="73"/>
      <c r="U2417">
        <v>2021</v>
      </c>
      <c r="V2417" s="15">
        <v>44461</v>
      </c>
      <c r="W2417" t="s">
        <v>199</v>
      </c>
      <c r="X2417" t="s">
        <v>230</v>
      </c>
      <c r="Y2417" t="s">
        <v>226</v>
      </c>
      <c r="Z2417">
        <v>1829.67</v>
      </c>
      <c r="AA2417">
        <v>2021.26</v>
      </c>
      <c r="AB2417">
        <v>191.59</v>
      </c>
      <c r="AC2417">
        <v>24</v>
      </c>
      <c r="AD2417">
        <v>76236.25</v>
      </c>
      <c r="AE2417">
        <v>2021260</v>
      </c>
    </row>
    <row r="2418" spans="2:31" x14ac:dyDescent="0.35">
      <c r="B2418" s="83"/>
      <c r="C2418" s="84"/>
      <c r="D2418" s="85"/>
      <c r="E2418" s="73"/>
      <c r="F2418" s="73"/>
      <c r="G2418" s="85"/>
      <c r="H2418" s="73"/>
      <c r="I2418" s="73"/>
      <c r="J2418" s="73"/>
      <c r="K2418" s="73"/>
      <c r="L2418" s="73"/>
      <c r="M2418" s="73"/>
      <c r="N2418" s="73"/>
      <c r="U2418">
        <v>2021</v>
      </c>
      <c r="V2418" s="15">
        <v>44462</v>
      </c>
      <c r="W2418" t="s">
        <v>199</v>
      </c>
      <c r="X2418" t="s">
        <v>230</v>
      </c>
      <c r="Y2418" t="s">
        <v>226</v>
      </c>
      <c r="Z2418">
        <v>1830.87</v>
      </c>
      <c r="AA2418">
        <v>2022.59</v>
      </c>
      <c r="AB2418">
        <v>191.72</v>
      </c>
      <c r="AC2418">
        <v>24</v>
      </c>
      <c r="AD2418">
        <v>76286.25</v>
      </c>
      <c r="AE2418">
        <v>2022590</v>
      </c>
    </row>
    <row r="2419" spans="2:31" x14ac:dyDescent="0.35">
      <c r="B2419" s="83"/>
      <c r="C2419" s="84"/>
      <c r="D2419" s="85"/>
      <c r="E2419" s="73"/>
      <c r="F2419" s="73"/>
      <c r="G2419" s="85"/>
      <c r="H2419" s="73"/>
      <c r="I2419" s="73"/>
      <c r="J2419" s="73"/>
      <c r="K2419" s="73"/>
      <c r="L2419" s="73"/>
      <c r="M2419" s="73"/>
      <c r="N2419" s="73"/>
      <c r="U2419">
        <v>2021</v>
      </c>
      <c r="V2419" s="15">
        <v>44463</v>
      </c>
      <c r="W2419" t="s">
        <v>199</v>
      </c>
      <c r="X2419" t="s">
        <v>230</v>
      </c>
      <c r="Y2419" t="s">
        <v>226</v>
      </c>
      <c r="Z2419">
        <v>1651.05</v>
      </c>
      <c r="AA2419">
        <v>1823.94</v>
      </c>
      <c r="AB2419">
        <v>172.89</v>
      </c>
      <c r="AC2419">
        <v>24</v>
      </c>
      <c r="AD2419">
        <v>68793.75</v>
      </c>
      <c r="AE2419">
        <v>1823940</v>
      </c>
    </row>
    <row r="2420" spans="2:31" x14ac:dyDescent="0.35">
      <c r="B2420" s="83"/>
      <c r="C2420" s="84"/>
      <c r="D2420" s="85"/>
      <c r="E2420" s="73"/>
      <c r="F2420" s="73"/>
      <c r="G2420" s="85"/>
      <c r="H2420" s="73"/>
      <c r="I2420" s="73"/>
      <c r="J2420" s="73"/>
      <c r="K2420" s="73"/>
      <c r="L2420" s="73"/>
      <c r="M2420" s="73"/>
      <c r="N2420" s="73"/>
      <c r="U2420">
        <v>2021</v>
      </c>
      <c r="V2420" s="15">
        <v>44464</v>
      </c>
      <c r="W2420" t="s">
        <v>199</v>
      </c>
      <c r="X2420" t="s">
        <v>230</v>
      </c>
      <c r="Y2420" t="s">
        <v>226</v>
      </c>
      <c r="Z2420">
        <v>1444.76</v>
      </c>
      <c r="AA2420">
        <v>1596.05</v>
      </c>
      <c r="AB2420">
        <v>151.29</v>
      </c>
      <c r="AC2420">
        <v>24</v>
      </c>
      <c r="AD2420">
        <v>60198.333333333336</v>
      </c>
      <c r="AE2420">
        <v>1596050</v>
      </c>
    </row>
    <row r="2421" spans="2:31" x14ac:dyDescent="0.35">
      <c r="B2421" s="83"/>
      <c r="C2421" s="84"/>
      <c r="D2421" s="85"/>
      <c r="E2421" s="73"/>
      <c r="F2421" s="73"/>
      <c r="G2421" s="85"/>
      <c r="H2421" s="73"/>
      <c r="I2421" s="73"/>
      <c r="J2421" s="73"/>
      <c r="K2421" s="73"/>
      <c r="L2421" s="73"/>
      <c r="M2421" s="73"/>
      <c r="N2421" s="73"/>
      <c r="U2421">
        <v>2021</v>
      </c>
      <c r="V2421" s="15">
        <v>44465</v>
      </c>
      <c r="W2421" t="s">
        <v>199</v>
      </c>
      <c r="X2421" t="s">
        <v>230</v>
      </c>
      <c r="Y2421" t="s">
        <v>226</v>
      </c>
      <c r="Z2421">
        <v>1265.42</v>
      </c>
      <c r="AA2421">
        <v>1397.93</v>
      </c>
      <c r="AB2421">
        <v>132.51</v>
      </c>
      <c r="AC2421">
        <v>24</v>
      </c>
      <c r="AD2421">
        <v>52725.833333333336</v>
      </c>
      <c r="AE2421">
        <v>1397930</v>
      </c>
    </row>
    <row r="2422" spans="2:31" x14ac:dyDescent="0.35">
      <c r="B2422" s="83"/>
      <c r="C2422" s="84"/>
      <c r="D2422" s="85"/>
      <c r="E2422" s="73"/>
      <c r="F2422" s="73"/>
      <c r="G2422" s="85"/>
      <c r="H2422" s="73"/>
      <c r="I2422" s="73"/>
      <c r="J2422" s="73"/>
      <c r="K2422" s="73"/>
      <c r="L2422" s="73"/>
      <c r="M2422" s="73"/>
      <c r="N2422" s="73"/>
      <c r="U2422">
        <v>2021</v>
      </c>
      <c r="V2422" s="15">
        <v>44466</v>
      </c>
      <c r="W2422" t="s">
        <v>199</v>
      </c>
      <c r="X2422" t="s">
        <v>230</v>
      </c>
      <c r="Y2422" t="s">
        <v>226</v>
      </c>
      <c r="Z2422">
        <v>1333.55</v>
      </c>
      <c r="AA2422">
        <v>1473.19</v>
      </c>
      <c r="AB2422">
        <v>139.63999999999999</v>
      </c>
      <c r="AC2422">
        <v>24</v>
      </c>
      <c r="AD2422">
        <v>55564.583333333336</v>
      </c>
      <c r="AE2422">
        <v>1473190</v>
      </c>
    </row>
    <row r="2423" spans="2:31" x14ac:dyDescent="0.35">
      <c r="B2423" s="83"/>
      <c r="C2423" s="84"/>
      <c r="D2423" s="85"/>
      <c r="E2423" s="73"/>
      <c r="F2423" s="73"/>
      <c r="G2423" s="85"/>
      <c r="H2423" s="73"/>
      <c r="I2423" s="73"/>
      <c r="J2423" s="73"/>
      <c r="K2423" s="73"/>
      <c r="L2423" s="73"/>
      <c r="M2423" s="73"/>
      <c r="N2423" s="73"/>
      <c r="U2423">
        <v>2021</v>
      </c>
      <c r="V2423" s="15">
        <v>44467</v>
      </c>
      <c r="W2423" t="s">
        <v>199</v>
      </c>
      <c r="X2423" t="s">
        <v>230</v>
      </c>
      <c r="Y2423" t="s">
        <v>226</v>
      </c>
      <c r="Z2423">
        <v>1258.29</v>
      </c>
      <c r="AA2423">
        <v>1390.05</v>
      </c>
      <c r="AB2423">
        <v>131.76</v>
      </c>
      <c r="AC2423">
        <v>24</v>
      </c>
      <c r="AD2423">
        <v>52428.75</v>
      </c>
      <c r="AE2423">
        <v>1390050</v>
      </c>
    </row>
    <row r="2424" spans="2:31" x14ac:dyDescent="0.35">
      <c r="B2424" s="83"/>
      <c r="C2424" s="84"/>
      <c r="D2424" s="85"/>
      <c r="E2424" s="73"/>
      <c r="F2424" s="73"/>
      <c r="G2424" s="85"/>
      <c r="H2424" s="73"/>
      <c r="I2424" s="73"/>
      <c r="J2424" s="73"/>
      <c r="K2424" s="73"/>
      <c r="L2424" s="73"/>
      <c r="M2424" s="73"/>
      <c r="N2424" s="73"/>
      <c r="U2424">
        <v>2021</v>
      </c>
      <c r="V2424" s="15">
        <v>44468</v>
      </c>
      <c r="W2424" t="s">
        <v>199</v>
      </c>
      <c r="X2424" t="s">
        <v>230</v>
      </c>
      <c r="Y2424" t="s">
        <v>226</v>
      </c>
      <c r="Z2424">
        <v>1284.94</v>
      </c>
      <c r="AA2424">
        <v>1419.5</v>
      </c>
      <c r="AB2424">
        <v>134.55000000000001</v>
      </c>
      <c r="AC2424">
        <v>24</v>
      </c>
      <c r="AD2424">
        <v>53539.166666666664</v>
      </c>
      <c r="AE2424">
        <v>1419500</v>
      </c>
    </row>
    <row r="2425" spans="2:31" x14ac:dyDescent="0.35">
      <c r="B2425" s="83"/>
      <c r="C2425" s="84"/>
      <c r="D2425" s="85"/>
      <c r="E2425" s="73"/>
      <c r="F2425" s="73"/>
      <c r="G2425" s="85"/>
      <c r="H2425" s="73"/>
      <c r="I2425" s="73"/>
      <c r="J2425" s="73"/>
      <c r="K2425" s="73"/>
      <c r="L2425" s="73"/>
      <c r="M2425" s="73"/>
      <c r="N2425" s="73"/>
      <c r="U2425">
        <v>2021</v>
      </c>
      <c r="V2425" s="15">
        <v>44469</v>
      </c>
      <c r="W2425" t="s">
        <v>199</v>
      </c>
      <c r="X2425" t="s">
        <v>230</v>
      </c>
      <c r="Y2425" t="s">
        <v>226</v>
      </c>
      <c r="Z2425">
        <v>1367.76</v>
      </c>
      <c r="AA2425">
        <v>1510.98</v>
      </c>
      <c r="AB2425">
        <v>143.22999999999999</v>
      </c>
      <c r="AC2425">
        <v>24</v>
      </c>
      <c r="AD2425">
        <v>56990</v>
      </c>
      <c r="AE2425">
        <v>1510980</v>
      </c>
    </row>
    <row r="2426" spans="2:31" x14ac:dyDescent="0.35">
      <c r="B2426" s="83"/>
      <c r="C2426" s="84"/>
      <c r="D2426" s="85"/>
      <c r="E2426" s="73"/>
      <c r="F2426" s="73"/>
      <c r="G2426" s="85"/>
      <c r="H2426" s="73"/>
      <c r="I2426" s="73"/>
      <c r="J2426" s="73"/>
      <c r="K2426" s="73"/>
      <c r="L2426" s="73"/>
      <c r="M2426" s="73"/>
      <c r="N2426" s="73"/>
      <c r="U2426">
        <v>2022</v>
      </c>
      <c r="V2426" s="15">
        <v>44470</v>
      </c>
      <c r="W2426" t="s">
        <v>200</v>
      </c>
      <c r="X2426" t="s">
        <v>230</v>
      </c>
      <c r="Y2426" t="s">
        <v>226</v>
      </c>
      <c r="Z2426">
        <v>1312.29</v>
      </c>
      <c r="AA2426">
        <v>1449.71</v>
      </c>
      <c r="AB2426">
        <v>137.41999999999999</v>
      </c>
      <c r="AC2426">
        <v>24</v>
      </c>
      <c r="AD2426">
        <v>54678.75</v>
      </c>
      <c r="AE2426">
        <v>1449710</v>
      </c>
    </row>
    <row r="2427" spans="2:31" x14ac:dyDescent="0.35">
      <c r="B2427" s="83"/>
      <c r="C2427" s="84"/>
      <c r="D2427" s="85"/>
      <c r="E2427" s="73"/>
      <c r="F2427" s="73"/>
      <c r="G2427" s="85"/>
      <c r="H2427" s="73"/>
      <c r="I2427" s="73"/>
      <c r="J2427" s="73"/>
      <c r="K2427" s="73"/>
      <c r="L2427" s="73"/>
      <c r="M2427" s="73"/>
      <c r="N2427" s="73"/>
      <c r="U2427">
        <v>2022</v>
      </c>
      <c r="V2427" s="15">
        <v>44471</v>
      </c>
      <c r="W2427" t="s">
        <v>200</v>
      </c>
      <c r="X2427" t="s">
        <v>230</v>
      </c>
      <c r="Y2427" t="s">
        <v>226</v>
      </c>
      <c r="Z2427">
        <v>1096.6199999999999</v>
      </c>
      <c r="AA2427">
        <v>1211.45</v>
      </c>
      <c r="AB2427">
        <v>114.83</v>
      </c>
      <c r="AC2427">
        <v>24</v>
      </c>
      <c r="AD2427">
        <v>45692.5</v>
      </c>
      <c r="AE2427">
        <v>1211450</v>
      </c>
    </row>
    <row r="2428" spans="2:31" x14ac:dyDescent="0.35">
      <c r="B2428" s="83"/>
      <c r="C2428" s="84"/>
      <c r="D2428" s="85"/>
      <c r="E2428" s="73"/>
      <c r="F2428" s="73"/>
      <c r="G2428" s="85"/>
      <c r="H2428" s="73"/>
      <c r="I2428" s="73"/>
      <c r="J2428" s="73"/>
      <c r="K2428" s="73"/>
      <c r="L2428" s="73"/>
      <c r="M2428" s="73"/>
      <c r="N2428" s="73"/>
      <c r="U2428">
        <v>2022</v>
      </c>
      <c r="V2428" s="15">
        <v>44472</v>
      </c>
      <c r="W2428" t="s">
        <v>200</v>
      </c>
      <c r="X2428" t="s">
        <v>230</v>
      </c>
      <c r="Y2428" t="s">
        <v>226</v>
      </c>
      <c r="Z2428">
        <v>975.4</v>
      </c>
      <c r="AA2428">
        <v>1077.54</v>
      </c>
      <c r="AB2428">
        <v>102.14</v>
      </c>
      <c r="AC2428">
        <v>24</v>
      </c>
      <c r="AD2428">
        <v>40641.666666666664</v>
      </c>
      <c r="AE2428">
        <v>1077540</v>
      </c>
    </row>
    <row r="2429" spans="2:31" x14ac:dyDescent="0.35">
      <c r="B2429" s="83"/>
      <c r="C2429" s="84"/>
      <c r="D2429" s="85"/>
      <c r="E2429" s="73"/>
      <c r="F2429" s="73"/>
      <c r="G2429" s="85"/>
      <c r="H2429" s="73"/>
      <c r="I2429" s="73"/>
      <c r="J2429" s="73"/>
      <c r="K2429" s="73"/>
      <c r="L2429" s="73"/>
      <c r="M2429" s="73"/>
      <c r="N2429" s="73"/>
      <c r="U2429">
        <v>2022</v>
      </c>
      <c r="V2429" s="15">
        <v>44473</v>
      </c>
      <c r="W2429" t="s">
        <v>200</v>
      </c>
      <c r="X2429" t="s">
        <v>230</v>
      </c>
      <c r="Y2429" t="s">
        <v>226</v>
      </c>
      <c r="Z2429">
        <v>1216.29</v>
      </c>
      <c r="AA2429">
        <v>1343.66</v>
      </c>
      <c r="AB2429">
        <v>127.36</v>
      </c>
      <c r="AC2429">
        <v>24</v>
      </c>
      <c r="AD2429">
        <v>50678.75</v>
      </c>
      <c r="AE2429">
        <v>1343660</v>
      </c>
    </row>
    <row r="2430" spans="2:31" x14ac:dyDescent="0.35">
      <c r="B2430" s="83"/>
      <c r="C2430" s="84"/>
      <c r="D2430" s="85"/>
      <c r="E2430" s="73"/>
      <c r="F2430" s="73"/>
      <c r="G2430" s="85"/>
      <c r="H2430" s="73"/>
      <c r="I2430" s="73"/>
      <c r="J2430" s="73"/>
      <c r="K2430" s="73"/>
      <c r="L2430" s="73"/>
      <c r="M2430" s="73"/>
      <c r="N2430" s="73"/>
      <c r="U2430">
        <v>2022</v>
      </c>
      <c r="V2430" s="15">
        <v>44474</v>
      </c>
      <c r="W2430" t="s">
        <v>200</v>
      </c>
      <c r="X2430" t="s">
        <v>230</v>
      </c>
      <c r="Y2430" t="s">
        <v>226</v>
      </c>
      <c r="Z2430">
        <v>1445.26</v>
      </c>
      <c r="AA2430">
        <v>1596.6</v>
      </c>
      <c r="AB2430">
        <v>151.34</v>
      </c>
      <c r="AC2430">
        <v>24</v>
      </c>
      <c r="AD2430">
        <v>60219.166666666664</v>
      </c>
      <c r="AE2430">
        <v>1596600</v>
      </c>
    </row>
    <row r="2431" spans="2:31" x14ac:dyDescent="0.35">
      <c r="B2431" s="83"/>
      <c r="C2431" s="84"/>
      <c r="D2431" s="85"/>
      <c r="E2431" s="73"/>
      <c r="F2431" s="73"/>
      <c r="G2431" s="85"/>
      <c r="H2431" s="73"/>
      <c r="I2431" s="73"/>
      <c r="J2431" s="73"/>
      <c r="K2431" s="73"/>
      <c r="L2431" s="73"/>
      <c r="M2431" s="73"/>
      <c r="N2431" s="73"/>
      <c r="U2431">
        <v>2022</v>
      </c>
      <c r="V2431" s="15">
        <v>44475</v>
      </c>
      <c r="W2431" t="s">
        <v>200</v>
      </c>
      <c r="X2431" t="s">
        <v>230</v>
      </c>
      <c r="Y2431" t="s">
        <v>226</v>
      </c>
      <c r="Z2431">
        <v>1656</v>
      </c>
      <c r="AA2431">
        <v>1829.41</v>
      </c>
      <c r="AB2431">
        <v>173.41</v>
      </c>
      <c r="AC2431">
        <v>24</v>
      </c>
      <c r="AD2431">
        <v>69000</v>
      </c>
      <c r="AE2431">
        <v>1829410</v>
      </c>
    </row>
    <row r="2432" spans="2:31" x14ac:dyDescent="0.35">
      <c r="B2432" s="83"/>
      <c r="C2432" s="84"/>
      <c r="D2432" s="85"/>
      <c r="E2432" s="73"/>
      <c r="F2432" s="73"/>
      <c r="G2432" s="85"/>
      <c r="H2432" s="73"/>
      <c r="I2432" s="73"/>
      <c r="J2432" s="73"/>
      <c r="K2432" s="73"/>
      <c r="L2432" s="73"/>
      <c r="M2432" s="73"/>
      <c r="N2432" s="73"/>
      <c r="U2432">
        <v>2022</v>
      </c>
      <c r="V2432" s="15">
        <v>44476</v>
      </c>
      <c r="W2432" t="s">
        <v>200</v>
      </c>
      <c r="X2432" t="s">
        <v>230</v>
      </c>
      <c r="Y2432" t="s">
        <v>226</v>
      </c>
      <c r="Z2432">
        <v>1755.02</v>
      </c>
      <c r="AA2432">
        <v>1938.8</v>
      </c>
      <c r="AB2432">
        <v>183.78</v>
      </c>
      <c r="AC2432">
        <v>24</v>
      </c>
      <c r="AD2432">
        <v>73125.833333333328</v>
      </c>
      <c r="AE2432">
        <v>1938800</v>
      </c>
    </row>
    <row r="2433" spans="2:31" x14ac:dyDescent="0.35">
      <c r="B2433" s="83"/>
      <c r="C2433" s="84"/>
      <c r="D2433" s="85"/>
      <c r="E2433" s="73"/>
      <c r="F2433" s="73"/>
      <c r="G2433" s="85"/>
      <c r="H2433" s="73"/>
      <c r="I2433" s="73"/>
      <c r="J2433" s="73"/>
      <c r="K2433" s="73"/>
      <c r="L2433" s="73"/>
      <c r="M2433" s="73"/>
      <c r="N2433" s="73"/>
      <c r="U2433">
        <v>2022</v>
      </c>
      <c r="V2433" s="15">
        <v>44477</v>
      </c>
      <c r="W2433" t="s">
        <v>200</v>
      </c>
      <c r="X2433" t="s">
        <v>230</v>
      </c>
      <c r="Y2433" t="s">
        <v>226</v>
      </c>
      <c r="Z2433">
        <v>1513.65</v>
      </c>
      <c r="AA2433">
        <v>1672.15</v>
      </c>
      <c r="AB2433">
        <v>158.5</v>
      </c>
      <c r="AC2433">
        <v>24</v>
      </c>
      <c r="AD2433">
        <v>63068.75</v>
      </c>
      <c r="AE2433">
        <v>1672150</v>
      </c>
    </row>
    <row r="2434" spans="2:31" x14ac:dyDescent="0.35">
      <c r="B2434" s="83"/>
      <c r="C2434" s="84"/>
      <c r="D2434" s="85"/>
      <c r="E2434" s="73"/>
      <c r="F2434" s="73"/>
      <c r="G2434" s="85"/>
      <c r="H2434" s="73"/>
      <c r="I2434" s="73"/>
      <c r="J2434" s="73"/>
      <c r="K2434" s="73"/>
      <c r="L2434" s="73"/>
      <c r="M2434" s="73"/>
      <c r="N2434" s="73"/>
      <c r="U2434">
        <v>2022</v>
      </c>
      <c r="V2434" s="15">
        <v>44478</v>
      </c>
      <c r="W2434" t="s">
        <v>200</v>
      </c>
      <c r="X2434" t="s">
        <v>230</v>
      </c>
      <c r="Y2434" t="s">
        <v>226</v>
      </c>
      <c r="Z2434">
        <v>1289.5899999999999</v>
      </c>
      <c r="AA2434">
        <v>1424.63</v>
      </c>
      <c r="AB2434">
        <v>135.04</v>
      </c>
      <c r="AC2434">
        <v>24</v>
      </c>
      <c r="AD2434">
        <v>53732.916666666664</v>
      </c>
      <c r="AE2434">
        <v>1424630</v>
      </c>
    </row>
    <row r="2435" spans="2:31" x14ac:dyDescent="0.35">
      <c r="B2435" s="83"/>
      <c r="C2435" s="84"/>
      <c r="D2435" s="85"/>
      <c r="E2435" s="73"/>
      <c r="F2435" s="73"/>
      <c r="G2435" s="85"/>
      <c r="H2435" s="73"/>
      <c r="I2435" s="73"/>
      <c r="J2435" s="73"/>
      <c r="K2435" s="73"/>
      <c r="L2435" s="73"/>
      <c r="M2435" s="73"/>
      <c r="N2435" s="73"/>
      <c r="U2435">
        <v>2022</v>
      </c>
      <c r="V2435" s="15">
        <v>44479</v>
      </c>
      <c r="W2435" t="s">
        <v>200</v>
      </c>
      <c r="X2435" t="s">
        <v>230</v>
      </c>
      <c r="Y2435" t="s">
        <v>226</v>
      </c>
      <c r="Z2435">
        <v>1216.8599999999999</v>
      </c>
      <c r="AA2435">
        <v>1344.28</v>
      </c>
      <c r="AB2435">
        <v>127.42</v>
      </c>
      <c r="AC2435">
        <v>24</v>
      </c>
      <c r="AD2435">
        <v>50702.5</v>
      </c>
      <c r="AE2435">
        <v>1344280</v>
      </c>
    </row>
    <row r="2436" spans="2:31" x14ac:dyDescent="0.35">
      <c r="B2436" s="83"/>
      <c r="C2436" s="84"/>
      <c r="D2436" s="85"/>
      <c r="E2436" s="73"/>
      <c r="F2436" s="73"/>
      <c r="G2436" s="85"/>
      <c r="H2436" s="73"/>
      <c r="I2436" s="73"/>
      <c r="J2436" s="73"/>
      <c r="K2436" s="73"/>
      <c r="L2436" s="73"/>
      <c r="M2436" s="73"/>
      <c r="N2436" s="73"/>
      <c r="U2436">
        <v>2022</v>
      </c>
      <c r="V2436" s="15">
        <v>44480</v>
      </c>
      <c r="W2436" t="s">
        <v>200</v>
      </c>
      <c r="X2436" t="s">
        <v>230</v>
      </c>
      <c r="Y2436" t="s">
        <v>226</v>
      </c>
      <c r="Z2436">
        <v>1352.16</v>
      </c>
      <c r="AA2436">
        <v>1493.76</v>
      </c>
      <c r="AB2436">
        <v>141.59</v>
      </c>
      <c r="AC2436">
        <v>24</v>
      </c>
      <c r="AD2436">
        <v>56340</v>
      </c>
      <c r="AE2436">
        <v>1493760</v>
      </c>
    </row>
    <row r="2437" spans="2:31" x14ac:dyDescent="0.35">
      <c r="B2437" s="83"/>
      <c r="C2437" s="84"/>
      <c r="D2437" s="85"/>
      <c r="E2437" s="73"/>
      <c r="F2437" s="73"/>
      <c r="G2437" s="85"/>
      <c r="H2437" s="73"/>
      <c r="I2437" s="73"/>
      <c r="J2437" s="73"/>
      <c r="K2437" s="73"/>
      <c r="L2437" s="73"/>
      <c r="M2437" s="73"/>
      <c r="N2437" s="73"/>
      <c r="U2437">
        <v>2022</v>
      </c>
      <c r="V2437" s="15">
        <v>44481</v>
      </c>
      <c r="W2437" t="s">
        <v>200</v>
      </c>
      <c r="X2437" t="s">
        <v>230</v>
      </c>
      <c r="Y2437" t="s">
        <v>226</v>
      </c>
      <c r="Z2437">
        <v>1476.33</v>
      </c>
      <c r="AA2437">
        <v>1630.92</v>
      </c>
      <c r="AB2437">
        <v>154.59</v>
      </c>
      <c r="AC2437">
        <v>24</v>
      </c>
      <c r="AD2437">
        <v>61513.75</v>
      </c>
      <c r="AE2437">
        <v>1630920</v>
      </c>
    </row>
    <row r="2438" spans="2:31" x14ac:dyDescent="0.35">
      <c r="B2438" s="83"/>
      <c r="C2438" s="84"/>
      <c r="D2438" s="85"/>
      <c r="E2438" s="73"/>
      <c r="F2438" s="73"/>
      <c r="G2438" s="85"/>
      <c r="H2438" s="73"/>
      <c r="I2438" s="73"/>
      <c r="J2438" s="73"/>
      <c r="K2438" s="73"/>
      <c r="L2438" s="73"/>
      <c r="M2438" s="73"/>
      <c r="N2438" s="73"/>
      <c r="U2438">
        <v>2022</v>
      </c>
      <c r="V2438" s="15">
        <v>44482</v>
      </c>
      <c r="W2438" t="s">
        <v>200</v>
      </c>
      <c r="X2438" t="s">
        <v>230</v>
      </c>
      <c r="Y2438" t="s">
        <v>226</v>
      </c>
      <c r="Z2438">
        <v>1620.51</v>
      </c>
      <c r="AA2438">
        <v>1790.21</v>
      </c>
      <c r="AB2438">
        <v>169.69</v>
      </c>
      <c r="AC2438">
        <v>24</v>
      </c>
      <c r="AD2438">
        <v>67521.25</v>
      </c>
      <c r="AE2438">
        <v>1790210</v>
      </c>
    </row>
    <row r="2439" spans="2:31" x14ac:dyDescent="0.35">
      <c r="B2439" s="83"/>
      <c r="C2439" s="84"/>
      <c r="D2439" s="85"/>
      <c r="E2439" s="73"/>
      <c r="F2439" s="73"/>
      <c r="G2439" s="85"/>
      <c r="H2439" s="73"/>
      <c r="I2439" s="73"/>
      <c r="J2439" s="73"/>
      <c r="K2439" s="73"/>
      <c r="L2439" s="73"/>
      <c r="M2439" s="73"/>
      <c r="N2439" s="73"/>
      <c r="U2439">
        <v>2022</v>
      </c>
      <c r="V2439" s="15">
        <v>44483</v>
      </c>
      <c r="W2439" t="s">
        <v>200</v>
      </c>
      <c r="X2439" t="s">
        <v>230</v>
      </c>
      <c r="Y2439" t="s">
        <v>226</v>
      </c>
      <c r="Z2439">
        <v>1557.64</v>
      </c>
      <c r="AA2439">
        <v>1720.74</v>
      </c>
      <c r="AB2439">
        <v>163.11000000000001</v>
      </c>
      <c r="AC2439">
        <v>24</v>
      </c>
      <c r="AD2439">
        <v>64901.666666666664</v>
      </c>
      <c r="AE2439">
        <v>1720740</v>
      </c>
    </row>
    <row r="2440" spans="2:31" x14ac:dyDescent="0.35">
      <c r="B2440" s="83"/>
      <c r="C2440" s="84"/>
      <c r="D2440" s="85"/>
      <c r="E2440" s="73"/>
      <c r="F2440" s="73"/>
      <c r="G2440" s="85"/>
      <c r="H2440" s="73"/>
      <c r="I2440" s="73"/>
      <c r="J2440" s="73"/>
      <c r="K2440" s="73"/>
      <c r="L2440" s="73"/>
      <c r="M2440" s="73"/>
      <c r="N2440" s="73"/>
      <c r="U2440">
        <v>2022</v>
      </c>
      <c r="V2440" s="15">
        <v>44484</v>
      </c>
      <c r="W2440" t="s">
        <v>200</v>
      </c>
      <c r="X2440" t="s">
        <v>230</v>
      </c>
      <c r="Y2440" t="s">
        <v>226</v>
      </c>
      <c r="Z2440">
        <v>1428.16</v>
      </c>
      <c r="AA2440">
        <v>1577.71</v>
      </c>
      <c r="AB2440">
        <v>149.55000000000001</v>
      </c>
      <c r="AC2440">
        <v>24</v>
      </c>
      <c r="AD2440">
        <v>59506.666666666664</v>
      </c>
      <c r="AE2440">
        <v>1577710</v>
      </c>
    </row>
    <row r="2441" spans="2:31" x14ac:dyDescent="0.35">
      <c r="B2441" s="83"/>
      <c r="C2441" s="84"/>
      <c r="D2441" s="85"/>
      <c r="E2441" s="73"/>
      <c r="F2441" s="73"/>
      <c r="G2441" s="85"/>
      <c r="H2441" s="73"/>
      <c r="I2441" s="73"/>
      <c r="J2441" s="73"/>
      <c r="K2441" s="73"/>
      <c r="L2441" s="73"/>
      <c r="M2441" s="73"/>
      <c r="N2441" s="73"/>
      <c r="U2441">
        <v>2022</v>
      </c>
      <c r="V2441" s="15">
        <v>44485</v>
      </c>
      <c r="W2441" t="s">
        <v>200</v>
      </c>
      <c r="X2441" t="s">
        <v>230</v>
      </c>
      <c r="Y2441" t="s">
        <v>226</v>
      </c>
      <c r="Z2441">
        <v>1285.6600000000001</v>
      </c>
      <c r="AA2441">
        <v>1420.28</v>
      </c>
      <c r="AB2441">
        <v>134.63</v>
      </c>
      <c r="AC2441">
        <v>24</v>
      </c>
      <c r="AD2441">
        <v>53569.166666666664</v>
      </c>
      <c r="AE2441">
        <v>1420280</v>
      </c>
    </row>
    <row r="2442" spans="2:31" x14ac:dyDescent="0.35">
      <c r="B2442" s="83"/>
      <c r="C2442" s="84"/>
      <c r="D2442" s="85"/>
      <c r="E2442" s="73"/>
      <c r="F2442" s="73"/>
      <c r="G2442" s="85"/>
      <c r="H2442" s="73"/>
      <c r="I2442" s="73"/>
      <c r="J2442" s="73"/>
      <c r="K2442" s="73"/>
      <c r="L2442" s="73"/>
      <c r="M2442" s="73"/>
      <c r="N2442" s="73"/>
      <c r="U2442">
        <v>2022</v>
      </c>
      <c r="V2442" s="15">
        <v>44486</v>
      </c>
      <c r="W2442" t="s">
        <v>200</v>
      </c>
      <c r="X2442" t="s">
        <v>230</v>
      </c>
      <c r="Y2442" t="s">
        <v>226</v>
      </c>
      <c r="Z2442">
        <v>1182.8399999999999</v>
      </c>
      <c r="AA2442">
        <v>1306.71</v>
      </c>
      <c r="AB2442">
        <v>123.86</v>
      </c>
      <c r="AC2442">
        <v>24</v>
      </c>
      <c r="AD2442">
        <v>49285</v>
      </c>
      <c r="AE2442">
        <v>1306710</v>
      </c>
    </row>
    <row r="2443" spans="2:31" x14ac:dyDescent="0.35">
      <c r="B2443" s="83"/>
      <c r="C2443" s="84"/>
      <c r="D2443" s="85"/>
      <c r="E2443" s="73"/>
      <c r="F2443" s="73"/>
      <c r="G2443" s="85"/>
      <c r="H2443" s="73"/>
      <c r="I2443" s="73"/>
      <c r="J2443" s="73"/>
      <c r="K2443" s="73"/>
      <c r="L2443" s="73"/>
      <c r="M2443" s="73"/>
      <c r="N2443" s="73"/>
      <c r="U2443">
        <v>2022</v>
      </c>
      <c r="V2443" s="15">
        <v>44487</v>
      </c>
      <c r="W2443" t="s">
        <v>200</v>
      </c>
      <c r="X2443" t="s">
        <v>230</v>
      </c>
      <c r="Y2443" t="s">
        <v>226</v>
      </c>
      <c r="Z2443">
        <v>1287.6500000000001</v>
      </c>
      <c r="AA2443">
        <v>1422.49</v>
      </c>
      <c r="AB2443">
        <v>134.84</v>
      </c>
      <c r="AC2443">
        <v>24</v>
      </c>
      <c r="AD2443">
        <v>53652.083333333336</v>
      </c>
      <c r="AE2443">
        <v>1422490</v>
      </c>
    </row>
    <row r="2444" spans="2:31" x14ac:dyDescent="0.35">
      <c r="B2444" s="83"/>
      <c r="C2444" s="84"/>
      <c r="D2444" s="85"/>
      <c r="E2444" s="73"/>
      <c r="F2444" s="73"/>
      <c r="G2444" s="85"/>
      <c r="H2444" s="73"/>
      <c r="I2444" s="73"/>
      <c r="J2444" s="73"/>
      <c r="K2444" s="73"/>
      <c r="L2444" s="73"/>
      <c r="M2444" s="73"/>
      <c r="N2444" s="73"/>
      <c r="U2444">
        <v>2022</v>
      </c>
      <c r="V2444" s="15">
        <v>44488</v>
      </c>
      <c r="W2444" t="s">
        <v>200</v>
      </c>
      <c r="X2444" t="s">
        <v>230</v>
      </c>
      <c r="Y2444" t="s">
        <v>226</v>
      </c>
      <c r="Z2444">
        <v>1340.16</v>
      </c>
      <c r="AA2444">
        <v>1480.49</v>
      </c>
      <c r="AB2444">
        <v>140.33000000000001</v>
      </c>
      <c r="AC2444">
        <v>24</v>
      </c>
      <c r="AD2444">
        <v>55840</v>
      </c>
      <c r="AE2444">
        <v>1480490</v>
      </c>
    </row>
    <row r="2445" spans="2:31" x14ac:dyDescent="0.35">
      <c r="B2445" s="83"/>
      <c r="C2445" s="84"/>
      <c r="D2445" s="85"/>
      <c r="E2445" s="73"/>
      <c r="F2445" s="73"/>
      <c r="G2445" s="85"/>
      <c r="H2445" s="73"/>
      <c r="I2445" s="73"/>
      <c r="J2445" s="73"/>
      <c r="K2445" s="73"/>
      <c r="L2445" s="73"/>
      <c r="M2445" s="73"/>
      <c r="N2445" s="73"/>
      <c r="U2445">
        <v>2022</v>
      </c>
      <c r="V2445" s="15">
        <v>44489</v>
      </c>
      <c r="W2445" t="s">
        <v>200</v>
      </c>
      <c r="X2445" t="s">
        <v>230</v>
      </c>
      <c r="Y2445" t="s">
        <v>226</v>
      </c>
      <c r="Z2445">
        <v>1281.7</v>
      </c>
      <c r="AA2445">
        <v>1415.91</v>
      </c>
      <c r="AB2445">
        <v>134.21</v>
      </c>
      <c r="AC2445">
        <v>24</v>
      </c>
      <c r="AD2445">
        <v>53404.166666666664</v>
      </c>
      <c r="AE2445">
        <v>1415910</v>
      </c>
    </row>
    <row r="2446" spans="2:31" x14ac:dyDescent="0.35">
      <c r="B2446" s="83"/>
      <c r="C2446" s="84"/>
      <c r="D2446" s="85"/>
      <c r="E2446" s="73"/>
      <c r="F2446" s="73"/>
      <c r="G2446" s="85"/>
      <c r="H2446" s="73"/>
      <c r="I2446" s="73"/>
      <c r="J2446" s="73"/>
      <c r="K2446" s="73"/>
      <c r="L2446" s="73"/>
      <c r="M2446" s="73"/>
      <c r="N2446" s="73"/>
      <c r="U2446">
        <v>2022</v>
      </c>
      <c r="V2446" s="15">
        <v>44490</v>
      </c>
      <c r="W2446" t="s">
        <v>200</v>
      </c>
      <c r="X2446" t="s">
        <v>230</v>
      </c>
      <c r="Y2446" t="s">
        <v>226</v>
      </c>
      <c r="Z2446">
        <v>1104.48</v>
      </c>
      <c r="AA2446">
        <v>1220.1400000000001</v>
      </c>
      <c r="AB2446">
        <v>115.66</v>
      </c>
      <c r="AC2446">
        <v>24</v>
      </c>
      <c r="AD2446">
        <v>46020</v>
      </c>
      <c r="AE2446">
        <v>1220140</v>
      </c>
    </row>
    <row r="2447" spans="2:31" x14ac:dyDescent="0.35">
      <c r="B2447" s="83"/>
      <c r="C2447" s="84"/>
      <c r="D2447" s="85"/>
      <c r="E2447" s="73"/>
      <c r="F2447" s="73"/>
      <c r="G2447" s="85"/>
      <c r="H2447" s="73"/>
      <c r="I2447" s="73"/>
      <c r="J2447" s="73"/>
      <c r="K2447" s="73"/>
      <c r="L2447" s="73"/>
      <c r="M2447" s="73"/>
      <c r="N2447" s="73"/>
      <c r="U2447">
        <v>2022</v>
      </c>
      <c r="V2447" s="15">
        <v>44491</v>
      </c>
      <c r="W2447" t="s">
        <v>200</v>
      </c>
      <c r="X2447" t="s">
        <v>230</v>
      </c>
      <c r="Y2447" t="s">
        <v>226</v>
      </c>
      <c r="Z2447">
        <v>656.23</v>
      </c>
      <c r="AA2447">
        <v>724.94</v>
      </c>
      <c r="AB2447">
        <v>68.72</v>
      </c>
      <c r="AC2447">
        <v>24</v>
      </c>
      <c r="AD2447">
        <v>27342.916666666668</v>
      </c>
      <c r="AE2447">
        <v>724940</v>
      </c>
    </row>
    <row r="2448" spans="2:31" x14ac:dyDescent="0.35">
      <c r="B2448" s="83"/>
      <c r="C2448" s="84"/>
      <c r="D2448" s="85"/>
      <c r="E2448" s="73"/>
      <c r="F2448" s="73"/>
      <c r="G2448" s="85"/>
      <c r="H2448" s="73"/>
      <c r="I2448" s="73"/>
      <c r="J2448" s="73"/>
      <c r="K2448" s="73"/>
      <c r="L2448" s="73"/>
      <c r="M2448" s="73"/>
      <c r="N2448" s="73"/>
      <c r="U2448">
        <v>2022</v>
      </c>
      <c r="V2448" s="15">
        <v>44492</v>
      </c>
      <c r="W2448" t="s">
        <v>200</v>
      </c>
      <c r="X2448" t="s">
        <v>230</v>
      </c>
      <c r="Y2448" t="s">
        <v>226</v>
      </c>
      <c r="Z2448">
        <v>416.1</v>
      </c>
      <c r="AA2448">
        <v>459.67</v>
      </c>
      <c r="AB2448">
        <v>43.57</v>
      </c>
      <c r="AC2448">
        <v>24</v>
      </c>
      <c r="AD2448">
        <v>17337.5</v>
      </c>
      <c r="AE2448">
        <v>459670</v>
      </c>
    </row>
    <row r="2449" spans="2:31" x14ac:dyDescent="0.35">
      <c r="B2449" s="83"/>
      <c r="C2449" s="84"/>
      <c r="D2449" s="85"/>
      <c r="E2449" s="73"/>
      <c r="F2449" s="73"/>
      <c r="G2449" s="85"/>
      <c r="H2449" s="73"/>
      <c r="I2449" s="73"/>
      <c r="J2449" s="73"/>
      <c r="K2449" s="73"/>
      <c r="L2449" s="73"/>
      <c r="M2449" s="73"/>
      <c r="N2449" s="73"/>
      <c r="U2449">
        <v>2022</v>
      </c>
      <c r="V2449" s="15">
        <v>44493</v>
      </c>
      <c r="W2449" t="s">
        <v>200</v>
      </c>
      <c r="X2449" t="s">
        <v>230</v>
      </c>
      <c r="Y2449" t="s">
        <v>226</v>
      </c>
      <c r="Z2449">
        <v>315.81</v>
      </c>
      <c r="AA2449">
        <v>348.88</v>
      </c>
      <c r="AB2449">
        <v>33.07</v>
      </c>
      <c r="AC2449">
        <v>24</v>
      </c>
      <c r="AD2449">
        <v>13158.75</v>
      </c>
      <c r="AE2449">
        <v>348880</v>
      </c>
    </row>
    <row r="2450" spans="2:31" x14ac:dyDescent="0.35">
      <c r="B2450" s="83"/>
      <c r="C2450" s="84"/>
      <c r="D2450" s="85"/>
      <c r="E2450" s="73"/>
      <c r="F2450" s="73"/>
      <c r="G2450" s="85"/>
      <c r="H2450" s="73"/>
      <c r="I2450" s="73"/>
      <c r="J2450" s="73"/>
      <c r="K2450" s="73"/>
      <c r="L2450" s="73"/>
      <c r="M2450" s="73"/>
      <c r="N2450" s="73"/>
      <c r="U2450">
        <v>2022</v>
      </c>
      <c r="V2450" s="15">
        <v>44494</v>
      </c>
      <c r="W2450" t="s">
        <v>200</v>
      </c>
      <c r="X2450" t="s">
        <v>230</v>
      </c>
      <c r="Y2450" t="s">
        <v>226</v>
      </c>
      <c r="Z2450">
        <v>247.98</v>
      </c>
      <c r="AA2450">
        <v>273.95</v>
      </c>
      <c r="AB2450">
        <v>25.97</v>
      </c>
      <c r="AC2450">
        <v>24</v>
      </c>
      <c r="AD2450">
        <v>10332.5</v>
      </c>
      <c r="AE2450">
        <v>273950</v>
      </c>
    </row>
    <row r="2451" spans="2:31" x14ac:dyDescent="0.35">
      <c r="B2451" s="83"/>
      <c r="C2451" s="84"/>
      <c r="D2451" s="85"/>
      <c r="E2451" s="73"/>
      <c r="F2451" s="73"/>
      <c r="G2451" s="85"/>
      <c r="H2451" s="73"/>
      <c r="I2451" s="73"/>
      <c r="J2451" s="73"/>
      <c r="K2451" s="73"/>
      <c r="L2451" s="73"/>
      <c r="M2451" s="73"/>
      <c r="N2451" s="73"/>
      <c r="U2451">
        <v>2022</v>
      </c>
      <c r="V2451" s="15">
        <v>44495</v>
      </c>
      <c r="W2451" t="s">
        <v>200</v>
      </c>
      <c r="X2451" t="s">
        <v>230</v>
      </c>
      <c r="Y2451" t="s">
        <v>226</v>
      </c>
      <c r="Z2451">
        <v>275.27</v>
      </c>
      <c r="AA2451">
        <v>304.08999999999997</v>
      </c>
      <c r="AB2451">
        <v>28.82</v>
      </c>
      <c r="AC2451">
        <v>24</v>
      </c>
      <c r="AD2451">
        <v>11469.583333333334</v>
      </c>
      <c r="AE2451">
        <v>304090</v>
      </c>
    </row>
    <row r="2452" spans="2:31" x14ac:dyDescent="0.35">
      <c r="B2452" s="83"/>
      <c r="C2452" s="84"/>
      <c r="D2452" s="85"/>
      <c r="E2452" s="73"/>
      <c r="F2452" s="73"/>
      <c r="G2452" s="85"/>
      <c r="H2452" s="73"/>
      <c r="I2452" s="73"/>
      <c r="J2452" s="73"/>
      <c r="K2452" s="73"/>
      <c r="L2452" s="73"/>
      <c r="M2452" s="73"/>
      <c r="N2452" s="73"/>
      <c r="U2452">
        <v>2022</v>
      </c>
      <c r="V2452" s="15">
        <v>44496</v>
      </c>
      <c r="W2452" t="s">
        <v>200</v>
      </c>
      <c r="X2452" t="s">
        <v>230</v>
      </c>
      <c r="Y2452" t="s">
        <v>226</v>
      </c>
      <c r="Z2452">
        <v>246.76</v>
      </c>
      <c r="AA2452">
        <v>272.60000000000002</v>
      </c>
      <c r="AB2452">
        <v>25.84</v>
      </c>
      <c r="AC2452">
        <v>24</v>
      </c>
      <c r="AD2452">
        <v>10281.666666666666</v>
      </c>
      <c r="AE2452">
        <v>272600</v>
      </c>
    </row>
    <row r="2453" spans="2:31" x14ac:dyDescent="0.35">
      <c r="B2453" s="83"/>
      <c r="C2453" s="84"/>
      <c r="D2453" s="85"/>
      <c r="E2453" s="73"/>
      <c r="F2453" s="73"/>
      <c r="G2453" s="85"/>
      <c r="H2453" s="73"/>
      <c r="I2453" s="73"/>
      <c r="J2453" s="73"/>
      <c r="K2453" s="73"/>
      <c r="L2453" s="73"/>
      <c r="M2453" s="73"/>
      <c r="N2453" s="73"/>
      <c r="U2453">
        <v>2022</v>
      </c>
      <c r="V2453" s="15">
        <v>44497</v>
      </c>
      <c r="W2453" t="s">
        <v>200</v>
      </c>
      <c r="X2453" t="s">
        <v>230</v>
      </c>
      <c r="Y2453" t="s">
        <v>226</v>
      </c>
      <c r="Z2453">
        <v>257.69</v>
      </c>
      <c r="AA2453">
        <v>284.67</v>
      </c>
      <c r="AB2453">
        <v>26.98</v>
      </c>
      <c r="AC2453">
        <v>24</v>
      </c>
      <c r="AD2453">
        <v>10737.083333333334</v>
      </c>
      <c r="AE2453">
        <v>284670</v>
      </c>
    </row>
    <row r="2454" spans="2:31" x14ac:dyDescent="0.35">
      <c r="B2454" s="83"/>
      <c r="C2454" s="84"/>
      <c r="D2454" s="85"/>
      <c r="E2454" s="73"/>
      <c r="F2454" s="73"/>
      <c r="G2454" s="85"/>
      <c r="H2454" s="73"/>
      <c r="I2454" s="73"/>
      <c r="J2454" s="73"/>
      <c r="K2454" s="73"/>
      <c r="L2454" s="73"/>
      <c r="M2454" s="73"/>
      <c r="N2454" s="73"/>
      <c r="U2454">
        <v>2022</v>
      </c>
      <c r="V2454" s="15">
        <v>44498</v>
      </c>
      <c r="W2454" t="s">
        <v>200</v>
      </c>
      <c r="X2454" t="s">
        <v>230</v>
      </c>
      <c r="Y2454" t="s">
        <v>226</v>
      </c>
      <c r="Z2454">
        <v>212.12</v>
      </c>
      <c r="AA2454">
        <v>234.34</v>
      </c>
      <c r="AB2454">
        <v>22.21</v>
      </c>
      <c r="AC2454">
        <v>24</v>
      </c>
      <c r="AD2454">
        <v>8838.3333333333339</v>
      </c>
      <c r="AE2454">
        <v>234340</v>
      </c>
    </row>
    <row r="2455" spans="2:31" x14ac:dyDescent="0.35">
      <c r="B2455" s="83"/>
      <c r="C2455" s="84"/>
      <c r="D2455" s="85"/>
      <c r="E2455" s="73"/>
      <c r="F2455" s="73"/>
      <c r="G2455" s="85"/>
      <c r="H2455" s="73"/>
      <c r="I2455" s="73"/>
      <c r="J2455" s="73"/>
      <c r="K2455" s="73"/>
      <c r="L2455" s="73"/>
      <c r="M2455" s="73"/>
      <c r="N2455" s="73"/>
      <c r="U2455">
        <v>2022</v>
      </c>
      <c r="V2455" s="15">
        <v>44499</v>
      </c>
      <c r="W2455" t="s">
        <v>200</v>
      </c>
      <c r="X2455" t="s">
        <v>230</v>
      </c>
      <c r="Y2455" t="s">
        <v>226</v>
      </c>
      <c r="Z2455">
        <v>151.99</v>
      </c>
      <c r="AA2455">
        <v>167.9</v>
      </c>
      <c r="AB2455">
        <v>15.92</v>
      </c>
      <c r="AC2455">
        <v>24</v>
      </c>
      <c r="AD2455">
        <v>6332.916666666667</v>
      </c>
      <c r="AE2455">
        <v>167900</v>
      </c>
    </row>
    <row r="2456" spans="2:31" x14ac:dyDescent="0.35">
      <c r="B2456" s="83"/>
      <c r="C2456" s="84"/>
      <c r="D2456" s="85"/>
      <c r="E2456" s="73"/>
      <c r="F2456" s="73"/>
      <c r="G2456" s="85"/>
      <c r="H2456" s="73"/>
      <c r="I2456" s="73"/>
      <c r="J2456" s="73"/>
      <c r="K2456" s="73"/>
      <c r="L2456" s="73"/>
      <c r="M2456" s="73"/>
      <c r="N2456" s="73"/>
      <c r="U2456">
        <v>2022</v>
      </c>
      <c r="V2456" s="15">
        <v>44500</v>
      </c>
      <c r="W2456" t="s">
        <v>200</v>
      </c>
      <c r="X2456" t="s">
        <v>230</v>
      </c>
      <c r="Y2456" t="s">
        <v>226</v>
      </c>
      <c r="Z2456">
        <v>132.86000000000001</v>
      </c>
      <c r="AA2456">
        <v>146.78</v>
      </c>
      <c r="AB2456">
        <v>13.91</v>
      </c>
      <c r="AC2456">
        <v>24</v>
      </c>
      <c r="AD2456">
        <v>5535.833333333333</v>
      </c>
      <c r="AE2456">
        <v>146780</v>
      </c>
    </row>
    <row r="2457" spans="2:31" x14ac:dyDescent="0.35">
      <c r="B2457" s="83"/>
      <c r="C2457" s="84"/>
      <c r="D2457" s="85"/>
      <c r="E2457" s="73"/>
      <c r="F2457" s="73"/>
      <c r="G2457" s="85"/>
      <c r="H2457" s="73"/>
      <c r="I2457" s="73"/>
      <c r="J2457" s="73"/>
      <c r="K2457" s="73"/>
      <c r="L2457" s="73"/>
      <c r="M2457" s="73"/>
      <c r="N2457" s="73"/>
      <c r="U2457">
        <v>2022</v>
      </c>
      <c r="V2457" s="15">
        <v>44501</v>
      </c>
      <c r="W2457" t="s">
        <v>201</v>
      </c>
      <c r="X2457" t="s">
        <v>230</v>
      </c>
      <c r="Y2457" t="s">
        <v>226</v>
      </c>
      <c r="Z2457">
        <v>197.26</v>
      </c>
      <c r="AA2457">
        <v>217.92</v>
      </c>
      <c r="AB2457">
        <v>20.66</v>
      </c>
      <c r="AC2457">
        <v>24</v>
      </c>
      <c r="AD2457">
        <v>8219.1666666666661</v>
      </c>
      <c r="AE2457">
        <v>217920</v>
      </c>
    </row>
    <row r="2458" spans="2:31" x14ac:dyDescent="0.35">
      <c r="B2458" s="83"/>
      <c r="C2458" s="84"/>
      <c r="D2458" s="85"/>
      <c r="E2458" s="73"/>
      <c r="F2458" s="73"/>
      <c r="G2458" s="85"/>
      <c r="H2458" s="73"/>
      <c r="I2458" s="73"/>
      <c r="J2458" s="73"/>
      <c r="K2458" s="73"/>
      <c r="L2458" s="73"/>
      <c r="M2458" s="73"/>
      <c r="N2458" s="73"/>
      <c r="U2458">
        <v>2022</v>
      </c>
      <c r="V2458" s="15">
        <v>44502</v>
      </c>
      <c r="W2458" t="s">
        <v>201</v>
      </c>
      <c r="X2458" t="s">
        <v>230</v>
      </c>
      <c r="Y2458" t="s">
        <v>226</v>
      </c>
      <c r="Z2458">
        <v>214.03</v>
      </c>
      <c r="AA2458">
        <v>236.44</v>
      </c>
      <c r="AB2458">
        <v>22.41</v>
      </c>
      <c r="AC2458">
        <v>24</v>
      </c>
      <c r="AD2458">
        <v>8917.9166666666661</v>
      </c>
      <c r="AE2458">
        <v>236440</v>
      </c>
    </row>
    <row r="2459" spans="2:31" x14ac:dyDescent="0.35">
      <c r="B2459" s="83"/>
      <c r="C2459" s="84"/>
      <c r="D2459" s="85"/>
      <c r="E2459" s="73"/>
      <c r="F2459" s="73"/>
      <c r="G2459" s="85"/>
      <c r="H2459" s="73"/>
      <c r="I2459" s="73"/>
      <c r="J2459" s="73"/>
      <c r="K2459" s="73"/>
      <c r="L2459" s="73"/>
      <c r="M2459" s="73"/>
      <c r="N2459" s="73"/>
      <c r="U2459">
        <v>2022</v>
      </c>
      <c r="V2459" s="15">
        <v>44503</v>
      </c>
      <c r="W2459" t="s">
        <v>201</v>
      </c>
      <c r="X2459" t="s">
        <v>230</v>
      </c>
      <c r="Y2459" t="s">
        <v>226</v>
      </c>
      <c r="Z2459">
        <v>145.4</v>
      </c>
      <c r="AA2459">
        <v>160.63</v>
      </c>
      <c r="AB2459">
        <v>15.23</v>
      </c>
      <c r="AC2459">
        <v>24</v>
      </c>
      <c r="AD2459">
        <v>6058.333333333333</v>
      </c>
      <c r="AE2459">
        <v>160630</v>
      </c>
    </row>
    <row r="2460" spans="2:31" x14ac:dyDescent="0.35">
      <c r="B2460" s="83"/>
      <c r="C2460" s="84"/>
      <c r="D2460" s="85"/>
      <c r="E2460" s="73"/>
      <c r="F2460" s="73"/>
      <c r="G2460" s="85"/>
      <c r="H2460" s="73"/>
      <c r="I2460" s="73"/>
      <c r="J2460" s="73"/>
      <c r="K2460" s="73"/>
      <c r="L2460" s="73"/>
      <c r="M2460" s="73"/>
      <c r="N2460" s="73"/>
      <c r="U2460">
        <v>2022</v>
      </c>
      <c r="V2460" s="15">
        <v>44504</v>
      </c>
      <c r="W2460" t="s">
        <v>201</v>
      </c>
      <c r="X2460" t="s">
        <v>230</v>
      </c>
      <c r="Y2460" t="s">
        <v>226</v>
      </c>
      <c r="Z2460">
        <v>96.36</v>
      </c>
      <c r="AA2460">
        <v>106.45</v>
      </c>
      <c r="AB2460">
        <v>10.09</v>
      </c>
      <c r="AC2460">
        <v>24</v>
      </c>
      <c r="AD2460">
        <v>4015</v>
      </c>
      <c r="AE2460">
        <v>106450</v>
      </c>
    </row>
    <row r="2461" spans="2:31" x14ac:dyDescent="0.35">
      <c r="B2461" s="83"/>
      <c r="C2461" s="84"/>
      <c r="D2461" s="85"/>
      <c r="E2461" s="73"/>
      <c r="F2461" s="73"/>
      <c r="G2461" s="85"/>
      <c r="H2461" s="73"/>
      <c r="I2461" s="73"/>
      <c r="J2461" s="73"/>
      <c r="K2461" s="73"/>
      <c r="L2461" s="73"/>
      <c r="M2461" s="73"/>
      <c r="N2461" s="73"/>
      <c r="U2461">
        <v>2022</v>
      </c>
      <c r="V2461" s="15">
        <v>44505</v>
      </c>
      <c r="W2461" t="s">
        <v>201</v>
      </c>
      <c r="X2461" t="s">
        <v>230</v>
      </c>
      <c r="Y2461" t="s">
        <v>226</v>
      </c>
      <c r="Z2461">
        <v>84.84</v>
      </c>
      <c r="AA2461">
        <v>93.72</v>
      </c>
      <c r="AB2461">
        <v>8.8800000000000008</v>
      </c>
      <c r="AC2461">
        <v>24</v>
      </c>
      <c r="AD2461">
        <v>3535</v>
      </c>
      <c r="AE2461">
        <v>93720</v>
      </c>
    </row>
    <row r="2462" spans="2:31" x14ac:dyDescent="0.35">
      <c r="B2462" s="83"/>
      <c r="C2462" s="84"/>
      <c r="D2462" s="85"/>
      <c r="E2462" s="73"/>
      <c r="F2462" s="73"/>
      <c r="G2462" s="85"/>
      <c r="H2462" s="73"/>
      <c r="I2462" s="73"/>
      <c r="J2462" s="73"/>
      <c r="K2462" s="73"/>
      <c r="L2462" s="73"/>
      <c r="M2462" s="73"/>
      <c r="N2462" s="73"/>
      <c r="U2462">
        <v>2022</v>
      </c>
      <c r="V2462" s="15">
        <v>44506</v>
      </c>
      <c r="W2462" t="s">
        <v>201</v>
      </c>
      <c r="X2462" t="s">
        <v>230</v>
      </c>
      <c r="Y2462" t="s">
        <v>226</v>
      </c>
      <c r="Z2462">
        <v>66.08</v>
      </c>
      <c r="AA2462">
        <v>73</v>
      </c>
      <c r="AB2462">
        <v>6.92</v>
      </c>
      <c r="AC2462">
        <v>24</v>
      </c>
      <c r="AD2462">
        <v>2753.3333333333335</v>
      </c>
      <c r="AE2462">
        <v>73000</v>
      </c>
    </row>
    <row r="2463" spans="2:31" x14ac:dyDescent="0.35">
      <c r="B2463" s="83"/>
      <c r="C2463" s="84"/>
      <c r="D2463" s="85"/>
      <c r="E2463" s="73"/>
      <c r="F2463" s="73"/>
      <c r="G2463" s="85"/>
      <c r="H2463" s="73"/>
      <c r="I2463" s="73"/>
      <c r="J2463" s="73"/>
      <c r="K2463" s="73"/>
      <c r="L2463" s="73"/>
      <c r="M2463" s="73"/>
      <c r="N2463" s="73"/>
      <c r="U2463">
        <v>2022</v>
      </c>
      <c r="V2463" s="15">
        <v>44507</v>
      </c>
      <c r="W2463" t="s">
        <v>201</v>
      </c>
      <c r="X2463" t="s">
        <v>230</v>
      </c>
      <c r="Y2463" t="s">
        <v>226</v>
      </c>
      <c r="Z2463">
        <v>60.46</v>
      </c>
      <c r="AA2463">
        <v>66.790000000000006</v>
      </c>
      <c r="AB2463">
        <v>6.33</v>
      </c>
      <c r="AC2463">
        <v>25</v>
      </c>
      <c r="AD2463">
        <v>2418.4</v>
      </c>
      <c r="AE2463">
        <v>66790</v>
      </c>
    </row>
    <row r="2464" spans="2:31" x14ac:dyDescent="0.35">
      <c r="B2464" s="83"/>
      <c r="C2464" s="84"/>
      <c r="D2464" s="85"/>
      <c r="E2464" s="73"/>
      <c r="F2464" s="73"/>
      <c r="G2464" s="85"/>
      <c r="H2464" s="73"/>
      <c r="I2464" s="73"/>
      <c r="J2464" s="73"/>
      <c r="K2464" s="73"/>
      <c r="L2464" s="73"/>
      <c r="M2464" s="73"/>
      <c r="N2464" s="73"/>
      <c r="U2464">
        <v>2022</v>
      </c>
      <c r="V2464" s="15">
        <v>44508</v>
      </c>
      <c r="W2464" t="s">
        <v>201</v>
      </c>
      <c r="X2464" t="s">
        <v>230</v>
      </c>
      <c r="Y2464" t="s">
        <v>226</v>
      </c>
      <c r="Z2464">
        <v>59.44</v>
      </c>
      <c r="AA2464">
        <v>65.66</v>
      </c>
      <c r="AB2464">
        <v>6.22</v>
      </c>
      <c r="AC2464">
        <v>24</v>
      </c>
      <c r="AD2464">
        <v>2476.6666666666665</v>
      </c>
      <c r="AE2464">
        <v>65660</v>
      </c>
    </row>
    <row r="2465" spans="2:31" x14ac:dyDescent="0.35">
      <c r="B2465" s="83"/>
      <c r="C2465" s="84"/>
      <c r="D2465" s="85"/>
      <c r="E2465" s="73"/>
      <c r="F2465" s="73"/>
      <c r="G2465" s="85"/>
      <c r="H2465" s="73"/>
      <c r="I2465" s="73"/>
      <c r="J2465" s="73"/>
      <c r="K2465" s="73"/>
      <c r="L2465" s="73"/>
      <c r="M2465" s="73"/>
      <c r="N2465" s="73"/>
      <c r="U2465">
        <v>2022</v>
      </c>
      <c r="V2465" s="15">
        <v>44509</v>
      </c>
      <c r="W2465" t="s">
        <v>201</v>
      </c>
      <c r="X2465" t="s">
        <v>230</v>
      </c>
      <c r="Y2465" t="s">
        <v>226</v>
      </c>
      <c r="Z2465">
        <v>56.29</v>
      </c>
      <c r="AA2465">
        <v>62.18</v>
      </c>
      <c r="AB2465">
        <v>5.89</v>
      </c>
      <c r="AC2465">
        <v>24</v>
      </c>
      <c r="AD2465">
        <v>2345.4166666666665</v>
      </c>
      <c r="AE2465">
        <v>62180</v>
      </c>
    </row>
    <row r="2466" spans="2:31" x14ac:dyDescent="0.35">
      <c r="B2466" s="83"/>
      <c r="C2466" s="84"/>
      <c r="D2466" s="85"/>
      <c r="E2466" s="73"/>
      <c r="F2466" s="73"/>
      <c r="G2466" s="85"/>
      <c r="H2466" s="73"/>
      <c r="I2466" s="73"/>
      <c r="J2466" s="73"/>
      <c r="K2466" s="73"/>
      <c r="L2466" s="73"/>
      <c r="M2466" s="73"/>
      <c r="N2466" s="73"/>
      <c r="U2466">
        <v>2022</v>
      </c>
      <c r="V2466" s="15">
        <v>44510</v>
      </c>
      <c r="W2466" t="s">
        <v>201</v>
      </c>
      <c r="X2466" t="s">
        <v>230</v>
      </c>
      <c r="Y2466" t="s">
        <v>226</v>
      </c>
      <c r="Z2466">
        <v>59.37</v>
      </c>
      <c r="AA2466">
        <v>65.58</v>
      </c>
      <c r="AB2466">
        <v>6.22</v>
      </c>
      <c r="AC2466">
        <v>24</v>
      </c>
      <c r="AD2466">
        <v>2473.75</v>
      </c>
      <c r="AE2466">
        <v>65580</v>
      </c>
    </row>
    <row r="2467" spans="2:31" x14ac:dyDescent="0.35">
      <c r="B2467" s="83"/>
      <c r="C2467" s="84"/>
      <c r="D2467" s="85"/>
      <c r="E2467" s="73"/>
      <c r="F2467" s="73"/>
      <c r="G2467" s="85"/>
      <c r="H2467" s="73"/>
      <c r="I2467" s="73"/>
      <c r="J2467" s="73"/>
      <c r="K2467" s="73"/>
      <c r="L2467" s="73"/>
      <c r="M2467" s="73"/>
      <c r="N2467" s="73"/>
      <c r="U2467">
        <v>2022</v>
      </c>
      <c r="V2467" s="15">
        <v>44511</v>
      </c>
      <c r="W2467" t="s">
        <v>201</v>
      </c>
      <c r="X2467" t="s">
        <v>230</v>
      </c>
      <c r="Y2467" t="s">
        <v>226</v>
      </c>
      <c r="Z2467">
        <v>56.39</v>
      </c>
      <c r="AA2467">
        <v>62.29</v>
      </c>
      <c r="AB2467">
        <v>5.9</v>
      </c>
      <c r="AC2467">
        <v>24</v>
      </c>
      <c r="AD2467">
        <v>2349.5833333333335</v>
      </c>
      <c r="AE2467">
        <v>62290</v>
      </c>
    </row>
    <row r="2468" spans="2:31" x14ac:dyDescent="0.35">
      <c r="B2468" s="83"/>
      <c r="C2468" s="84"/>
      <c r="D2468" s="85"/>
      <c r="E2468" s="73"/>
      <c r="F2468" s="73"/>
      <c r="G2468" s="85"/>
      <c r="H2468" s="73"/>
      <c r="I2468" s="73"/>
      <c r="J2468" s="73"/>
      <c r="K2468" s="73"/>
      <c r="L2468" s="73"/>
      <c r="M2468" s="73"/>
      <c r="N2468" s="73"/>
      <c r="U2468">
        <v>2022</v>
      </c>
      <c r="V2468" s="15">
        <v>44512</v>
      </c>
      <c r="W2468" t="s">
        <v>201</v>
      </c>
      <c r="X2468" t="s">
        <v>230</v>
      </c>
      <c r="Y2468" t="s">
        <v>226</v>
      </c>
      <c r="Z2468">
        <v>49.2</v>
      </c>
      <c r="AA2468">
        <v>54.36</v>
      </c>
      <c r="AB2468">
        <v>5.15</v>
      </c>
      <c r="AC2468">
        <v>24</v>
      </c>
      <c r="AD2468">
        <v>2050</v>
      </c>
      <c r="AE2468">
        <v>54360</v>
      </c>
    </row>
    <row r="2469" spans="2:31" x14ac:dyDescent="0.35">
      <c r="B2469" s="83"/>
      <c r="C2469" s="84"/>
      <c r="D2469" s="85"/>
      <c r="E2469" s="73"/>
      <c r="F2469" s="73"/>
      <c r="G2469" s="85"/>
      <c r="H2469" s="73"/>
      <c r="I2469" s="73"/>
      <c r="J2469" s="73"/>
      <c r="K2469" s="73"/>
      <c r="L2469" s="73"/>
      <c r="M2469" s="73"/>
      <c r="N2469" s="73"/>
      <c r="U2469">
        <v>2022</v>
      </c>
      <c r="V2469" s="15">
        <v>44513</v>
      </c>
      <c r="W2469" t="s">
        <v>201</v>
      </c>
      <c r="X2469" t="s">
        <v>230</v>
      </c>
      <c r="Y2469" t="s">
        <v>226</v>
      </c>
      <c r="Z2469">
        <v>44.91</v>
      </c>
      <c r="AA2469">
        <v>49.61</v>
      </c>
      <c r="AB2469">
        <v>4.7</v>
      </c>
      <c r="AC2469">
        <v>24</v>
      </c>
      <c r="AD2469">
        <v>1871.25</v>
      </c>
      <c r="AE2469">
        <v>49610</v>
      </c>
    </row>
    <row r="2470" spans="2:31" x14ac:dyDescent="0.35">
      <c r="B2470" s="83"/>
      <c r="C2470" s="84"/>
      <c r="D2470" s="85"/>
      <c r="E2470" s="73"/>
      <c r="F2470" s="73"/>
      <c r="G2470" s="85"/>
      <c r="H2470" s="73"/>
      <c r="I2470" s="73"/>
      <c r="J2470" s="73"/>
      <c r="K2470" s="73"/>
      <c r="L2470" s="73"/>
      <c r="M2470" s="73"/>
      <c r="N2470" s="73"/>
      <c r="U2470">
        <v>2022</v>
      </c>
      <c r="V2470" s="15">
        <v>44514</v>
      </c>
      <c r="W2470" t="s">
        <v>201</v>
      </c>
      <c r="X2470" t="s">
        <v>230</v>
      </c>
      <c r="Y2470" t="s">
        <v>226</v>
      </c>
      <c r="Z2470">
        <v>54.15</v>
      </c>
      <c r="AA2470">
        <v>59.82</v>
      </c>
      <c r="AB2470">
        <v>5.67</v>
      </c>
      <c r="AC2470">
        <v>24</v>
      </c>
      <c r="AD2470">
        <v>2256.25</v>
      </c>
      <c r="AE2470">
        <v>59820</v>
      </c>
    </row>
    <row r="2471" spans="2:31" x14ac:dyDescent="0.35">
      <c r="B2471" s="83"/>
      <c r="C2471" s="84"/>
      <c r="D2471" s="85"/>
      <c r="E2471" s="73"/>
      <c r="F2471" s="73"/>
      <c r="G2471" s="85"/>
      <c r="H2471" s="73"/>
      <c r="I2471" s="73"/>
      <c r="J2471" s="73"/>
      <c r="K2471" s="73"/>
      <c r="L2471" s="73"/>
      <c r="M2471" s="73"/>
      <c r="N2471" s="73"/>
      <c r="U2471">
        <v>2022</v>
      </c>
      <c r="V2471" s="15">
        <v>44515</v>
      </c>
      <c r="W2471" t="s">
        <v>201</v>
      </c>
      <c r="X2471" t="s">
        <v>230</v>
      </c>
      <c r="Y2471" t="s">
        <v>226</v>
      </c>
      <c r="Z2471">
        <v>94.88</v>
      </c>
      <c r="AA2471">
        <v>104.82</v>
      </c>
      <c r="AB2471">
        <v>9.94</v>
      </c>
      <c r="AC2471">
        <v>24</v>
      </c>
      <c r="AD2471">
        <v>3953.3333333333335</v>
      </c>
      <c r="AE2471">
        <v>104820</v>
      </c>
    </row>
    <row r="2472" spans="2:31" x14ac:dyDescent="0.35">
      <c r="B2472" s="83"/>
      <c r="C2472" s="84"/>
      <c r="D2472" s="85"/>
      <c r="E2472" s="73"/>
      <c r="F2472" s="73"/>
      <c r="G2472" s="85"/>
      <c r="H2472" s="73"/>
      <c r="I2472" s="73"/>
      <c r="J2472" s="73"/>
      <c r="K2472" s="73"/>
      <c r="L2472" s="73"/>
      <c r="M2472" s="73"/>
      <c r="N2472" s="73"/>
      <c r="U2472">
        <v>2022</v>
      </c>
      <c r="V2472" s="15">
        <v>44516</v>
      </c>
      <c r="W2472" t="s">
        <v>201</v>
      </c>
      <c r="X2472" t="s">
        <v>230</v>
      </c>
      <c r="Y2472" t="s">
        <v>226</v>
      </c>
      <c r="Z2472">
        <v>89.28</v>
      </c>
      <c r="AA2472">
        <v>98.63</v>
      </c>
      <c r="AB2472">
        <v>9.35</v>
      </c>
      <c r="AC2472">
        <v>24</v>
      </c>
      <c r="AD2472">
        <v>3720</v>
      </c>
      <c r="AE2472">
        <v>98630</v>
      </c>
    </row>
    <row r="2473" spans="2:31" x14ac:dyDescent="0.35">
      <c r="B2473" s="83"/>
      <c r="C2473" s="84"/>
      <c r="D2473" s="85"/>
      <c r="E2473" s="73"/>
      <c r="F2473" s="73"/>
      <c r="G2473" s="85"/>
      <c r="H2473" s="73"/>
      <c r="I2473" s="73"/>
      <c r="J2473" s="73"/>
      <c r="K2473" s="73"/>
      <c r="L2473" s="73"/>
      <c r="M2473" s="73"/>
      <c r="N2473" s="73"/>
      <c r="U2473">
        <v>2022</v>
      </c>
      <c r="V2473" s="15">
        <v>44517</v>
      </c>
      <c r="W2473" t="s">
        <v>201</v>
      </c>
      <c r="X2473" t="s">
        <v>230</v>
      </c>
      <c r="Y2473" t="s">
        <v>226</v>
      </c>
      <c r="Z2473">
        <v>62.79</v>
      </c>
      <c r="AA2473">
        <v>69.36</v>
      </c>
      <c r="AB2473">
        <v>6.57</v>
      </c>
      <c r="AC2473">
        <v>24</v>
      </c>
      <c r="AD2473">
        <v>2616.25</v>
      </c>
      <c r="AE2473">
        <v>69360</v>
      </c>
    </row>
    <row r="2474" spans="2:31" x14ac:dyDescent="0.35">
      <c r="B2474" s="83"/>
      <c r="C2474" s="84"/>
      <c r="D2474" s="85"/>
      <c r="E2474" s="73"/>
      <c r="F2474" s="73"/>
      <c r="G2474" s="85"/>
      <c r="H2474" s="73"/>
      <c r="I2474" s="73"/>
      <c r="J2474" s="73"/>
      <c r="K2474" s="73"/>
      <c r="L2474" s="73"/>
      <c r="M2474" s="73"/>
      <c r="N2474" s="73"/>
      <c r="U2474">
        <v>2022</v>
      </c>
      <c r="V2474" s="15">
        <v>44518</v>
      </c>
      <c r="W2474" t="s">
        <v>201</v>
      </c>
      <c r="X2474" t="s">
        <v>230</v>
      </c>
      <c r="Y2474" t="s">
        <v>226</v>
      </c>
      <c r="Z2474">
        <v>62.81</v>
      </c>
      <c r="AA2474">
        <v>69.39</v>
      </c>
      <c r="AB2474">
        <v>6.58</v>
      </c>
      <c r="AC2474">
        <v>24</v>
      </c>
      <c r="AD2474">
        <v>2617.0833333333335</v>
      </c>
      <c r="AE2474">
        <v>69390</v>
      </c>
    </row>
    <row r="2475" spans="2:31" x14ac:dyDescent="0.35">
      <c r="B2475" s="83"/>
      <c r="C2475" s="84"/>
      <c r="D2475" s="85"/>
      <c r="E2475" s="73"/>
      <c r="F2475" s="73"/>
      <c r="G2475" s="85"/>
      <c r="H2475" s="73"/>
      <c r="I2475" s="73"/>
      <c r="J2475" s="73"/>
      <c r="K2475" s="73"/>
      <c r="L2475" s="73"/>
      <c r="M2475" s="73"/>
      <c r="N2475" s="73"/>
      <c r="U2475">
        <v>2022</v>
      </c>
      <c r="V2475" s="15">
        <v>44519</v>
      </c>
      <c r="W2475" t="s">
        <v>201</v>
      </c>
      <c r="X2475" t="s">
        <v>230</v>
      </c>
      <c r="Y2475" t="s">
        <v>226</v>
      </c>
      <c r="Z2475">
        <v>49.31</v>
      </c>
      <c r="AA2475">
        <v>54.48</v>
      </c>
      <c r="AB2475">
        <v>5.16</v>
      </c>
      <c r="AC2475">
        <v>24</v>
      </c>
      <c r="AD2475">
        <v>2054.5833333333335</v>
      </c>
      <c r="AE2475">
        <v>54480</v>
      </c>
    </row>
    <row r="2476" spans="2:31" x14ac:dyDescent="0.35">
      <c r="B2476" s="83"/>
      <c r="C2476" s="84"/>
      <c r="D2476" s="85"/>
      <c r="E2476" s="73"/>
      <c r="F2476" s="73"/>
      <c r="G2476" s="85"/>
      <c r="H2476" s="73"/>
      <c r="I2476" s="73"/>
      <c r="J2476" s="73"/>
      <c r="K2476" s="73"/>
      <c r="L2476" s="73"/>
      <c r="M2476" s="73"/>
      <c r="N2476" s="73"/>
      <c r="U2476">
        <v>2022</v>
      </c>
      <c r="V2476" s="15">
        <v>44520</v>
      </c>
      <c r="W2476" t="s">
        <v>201</v>
      </c>
      <c r="X2476" t="s">
        <v>230</v>
      </c>
      <c r="Y2476" t="s">
        <v>226</v>
      </c>
      <c r="Z2476">
        <v>40.840000000000003</v>
      </c>
      <c r="AA2476">
        <v>45.12</v>
      </c>
      <c r="AB2476">
        <v>4.28</v>
      </c>
      <c r="AC2476">
        <v>24</v>
      </c>
      <c r="AD2476">
        <v>1701.6666666666667</v>
      </c>
      <c r="AE2476">
        <v>45120</v>
      </c>
    </row>
    <row r="2477" spans="2:31" x14ac:dyDescent="0.35">
      <c r="B2477" s="83"/>
      <c r="C2477" s="84"/>
      <c r="D2477" s="85"/>
      <c r="E2477" s="73"/>
      <c r="F2477" s="73"/>
      <c r="G2477" s="85"/>
      <c r="H2477" s="73"/>
      <c r="I2477" s="73"/>
      <c r="J2477" s="73"/>
      <c r="K2477" s="73"/>
      <c r="L2477" s="73"/>
      <c r="M2477" s="73"/>
      <c r="N2477" s="73"/>
      <c r="U2477">
        <v>2022</v>
      </c>
      <c r="V2477" s="15">
        <v>44521</v>
      </c>
      <c r="W2477" t="s">
        <v>201</v>
      </c>
      <c r="X2477" t="s">
        <v>230</v>
      </c>
      <c r="Y2477" t="s">
        <v>226</v>
      </c>
      <c r="Z2477">
        <v>39.72</v>
      </c>
      <c r="AA2477">
        <v>43.88</v>
      </c>
      <c r="AB2477">
        <v>4.16</v>
      </c>
      <c r="AC2477">
        <v>24</v>
      </c>
      <c r="AD2477">
        <v>1655</v>
      </c>
      <c r="AE2477">
        <v>43880</v>
      </c>
    </row>
    <row r="2478" spans="2:31" x14ac:dyDescent="0.35">
      <c r="B2478" s="83"/>
      <c r="C2478" s="84"/>
      <c r="D2478" s="85"/>
      <c r="E2478" s="73"/>
      <c r="F2478" s="73"/>
      <c r="G2478" s="85"/>
      <c r="H2478" s="73"/>
      <c r="I2478" s="73"/>
      <c r="J2478" s="73"/>
      <c r="K2478" s="73"/>
      <c r="L2478" s="73"/>
      <c r="M2478" s="73"/>
      <c r="N2478" s="73"/>
      <c r="U2478">
        <v>2022</v>
      </c>
      <c r="V2478" s="15">
        <v>44522</v>
      </c>
      <c r="W2478" t="s">
        <v>201</v>
      </c>
      <c r="X2478" t="s">
        <v>230</v>
      </c>
      <c r="Y2478" t="s">
        <v>226</v>
      </c>
      <c r="Z2478">
        <v>42.84</v>
      </c>
      <c r="AA2478">
        <v>47.32</v>
      </c>
      <c r="AB2478">
        <v>4.49</v>
      </c>
      <c r="AC2478">
        <v>24</v>
      </c>
      <c r="AD2478">
        <v>1785</v>
      </c>
      <c r="AE2478">
        <v>47320</v>
      </c>
    </row>
    <row r="2479" spans="2:31" x14ac:dyDescent="0.35">
      <c r="B2479" s="83"/>
      <c r="C2479" s="84"/>
      <c r="D2479" s="73"/>
      <c r="E2479" s="73"/>
      <c r="F2479" s="73"/>
      <c r="G2479" s="85"/>
      <c r="H2479" s="73"/>
      <c r="I2479" s="73"/>
      <c r="J2479" s="73"/>
      <c r="K2479" s="73"/>
      <c r="L2479" s="73"/>
      <c r="M2479" s="73"/>
      <c r="N2479" s="73"/>
      <c r="U2479">
        <v>2022</v>
      </c>
      <c r="V2479" s="15">
        <v>44523</v>
      </c>
      <c r="W2479" t="s">
        <v>201</v>
      </c>
      <c r="X2479" t="s">
        <v>230</v>
      </c>
      <c r="Y2479" t="s">
        <v>226</v>
      </c>
      <c r="Z2479">
        <v>42</v>
      </c>
      <c r="AA2479">
        <v>46.4</v>
      </c>
      <c r="AB2479">
        <v>4.4000000000000004</v>
      </c>
      <c r="AC2479">
        <v>24</v>
      </c>
      <c r="AD2479">
        <v>1750</v>
      </c>
      <c r="AE2479">
        <v>46400</v>
      </c>
    </row>
    <row r="2480" spans="2:31" x14ac:dyDescent="0.35">
      <c r="B2480" s="83"/>
      <c r="C2480" s="84"/>
      <c r="D2480" s="73"/>
      <c r="E2480" s="73"/>
      <c r="F2480" s="73"/>
      <c r="G2480" s="85"/>
      <c r="H2480" s="73"/>
      <c r="I2480" s="73"/>
      <c r="J2480" s="73"/>
      <c r="K2480" s="73"/>
      <c r="L2480" s="73"/>
      <c r="M2480" s="73"/>
      <c r="N2480" s="73"/>
      <c r="U2480">
        <v>2022</v>
      </c>
      <c r="V2480" s="15">
        <v>44524</v>
      </c>
      <c r="W2480" t="s">
        <v>201</v>
      </c>
      <c r="X2480" t="s">
        <v>230</v>
      </c>
      <c r="Y2480" t="s">
        <v>226</v>
      </c>
      <c r="Z2480">
        <v>41.38</v>
      </c>
      <c r="AA2480">
        <v>45.72</v>
      </c>
      <c r="AB2480">
        <v>4.33</v>
      </c>
      <c r="AC2480">
        <v>24</v>
      </c>
      <c r="AD2480">
        <v>1724.1666666666667</v>
      </c>
      <c r="AE2480">
        <v>45720</v>
      </c>
    </row>
    <row r="2481" spans="2:31" x14ac:dyDescent="0.35">
      <c r="B2481" s="83"/>
      <c r="C2481" s="84"/>
      <c r="D2481" s="73"/>
      <c r="E2481" s="73"/>
      <c r="F2481" s="73"/>
      <c r="G2481" s="85"/>
      <c r="H2481" s="73"/>
      <c r="I2481" s="73"/>
      <c r="J2481" s="73"/>
      <c r="K2481" s="73"/>
      <c r="L2481" s="73"/>
      <c r="M2481" s="73"/>
      <c r="N2481" s="73"/>
      <c r="U2481">
        <v>2022</v>
      </c>
      <c r="V2481" s="15">
        <v>44525</v>
      </c>
      <c r="W2481" t="s">
        <v>201</v>
      </c>
      <c r="X2481" t="s">
        <v>230</v>
      </c>
      <c r="Y2481" t="s">
        <v>226</v>
      </c>
      <c r="Z2481">
        <v>36.67</v>
      </c>
      <c r="AA2481">
        <v>40.51</v>
      </c>
      <c r="AB2481">
        <v>3.84</v>
      </c>
      <c r="AC2481">
        <v>24</v>
      </c>
      <c r="AD2481">
        <v>1527.9166666666667</v>
      </c>
      <c r="AE2481">
        <v>40510</v>
      </c>
    </row>
    <row r="2482" spans="2:31" x14ac:dyDescent="0.35">
      <c r="B2482" s="83"/>
      <c r="C2482" s="84"/>
      <c r="D2482" s="73"/>
      <c r="E2482" s="73"/>
      <c r="F2482" s="73"/>
      <c r="G2482" s="85"/>
      <c r="H2482" s="73"/>
      <c r="I2482" s="73"/>
      <c r="J2482" s="73"/>
      <c r="K2482" s="73"/>
      <c r="L2482" s="73"/>
      <c r="M2482" s="73"/>
      <c r="N2482" s="73"/>
      <c r="U2482">
        <v>2022</v>
      </c>
      <c r="V2482" s="15">
        <v>44526</v>
      </c>
      <c r="W2482" t="s">
        <v>201</v>
      </c>
      <c r="X2482" t="s">
        <v>230</v>
      </c>
      <c r="Y2482" t="s">
        <v>226</v>
      </c>
      <c r="Z2482">
        <v>37.229999999999997</v>
      </c>
      <c r="AA2482">
        <v>41.13</v>
      </c>
      <c r="AB2482">
        <v>3.9</v>
      </c>
      <c r="AC2482">
        <v>24</v>
      </c>
      <c r="AD2482">
        <v>1551.25</v>
      </c>
      <c r="AE2482">
        <v>41130</v>
      </c>
    </row>
    <row r="2483" spans="2:31" x14ac:dyDescent="0.35">
      <c r="B2483" s="83"/>
      <c r="C2483" s="84"/>
      <c r="D2483" s="73"/>
      <c r="E2483" s="73"/>
      <c r="F2483" s="73"/>
      <c r="G2483" s="85"/>
      <c r="H2483" s="73"/>
      <c r="I2483" s="73"/>
      <c r="J2483" s="73"/>
      <c r="K2483" s="73"/>
      <c r="L2483" s="73"/>
      <c r="M2483" s="73"/>
      <c r="N2483" s="73"/>
      <c r="U2483">
        <v>2022</v>
      </c>
      <c r="V2483" s="15">
        <v>44527</v>
      </c>
      <c r="W2483" t="s">
        <v>201</v>
      </c>
      <c r="X2483" t="s">
        <v>230</v>
      </c>
      <c r="Y2483" t="s">
        <v>226</v>
      </c>
      <c r="Z2483">
        <v>37.380000000000003</v>
      </c>
      <c r="AA2483">
        <v>41.3</v>
      </c>
      <c r="AB2483">
        <v>3.91</v>
      </c>
      <c r="AC2483">
        <v>24</v>
      </c>
      <c r="AD2483">
        <v>1557.5</v>
      </c>
      <c r="AE2483">
        <v>41300</v>
      </c>
    </row>
    <row r="2484" spans="2:31" x14ac:dyDescent="0.35">
      <c r="B2484" s="83"/>
      <c r="C2484" s="84"/>
      <c r="D2484" s="73"/>
      <c r="E2484" s="73"/>
      <c r="F2484" s="73"/>
      <c r="G2484" s="85"/>
      <c r="H2484" s="73"/>
      <c r="I2484" s="73"/>
      <c r="J2484" s="73"/>
      <c r="K2484" s="73"/>
      <c r="L2484" s="73"/>
      <c r="M2484" s="73"/>
      <c r="N2484" s="73"/>
      <c r="U2484">
        <v>2022</v>
      </c>
      <c r="V2484" s="15">
        <v>44528</v>
      </c>
      <c r="W2484" t="s">
        <v>201</v>
      </c>
      <c r="X2484" t="s">
        <v>230</v>
      </c>
      <c r="Y2484" t="s">
        <v>226</v>
      </c>
      <c r="Z2484">
        <v>33.799999999999997</v>
      </c>
      <c r="AA2484">
        <v>37.33</v>
      </c>
      <c r="AB2484">
        <v>3.54</v>
      </c>
      <c r="AC2484">
        <v>24</v>
      </c>
      <c r="AD2484">
        <v>1408.3333333333333</v>
      </c>
      <c r="AE2484">
        <v>37330</v>
      </c>
    </row>
    <row r="2485" spans="2:31" x14ac:dyDescent="0.35">
      <c r="B2485" s="83"/>
      <c r="C2485" s="84"/>
      <c r="D2485" s="73"/>
      <c r="E2485" s="73"/>
      <c r="F2485" s="73"/>
      <c r="G2485" s="85"/>
      <c r="H2485" s="73"/>
      <c r="I2485" s="73"/>
      <c r="J2485" s="73"/>
      <c r="K2485" s="73"/>
      <c r="L2485" s="73"/>
      <c r="M2485" s="73"/>
      <c r="N2485" s="73"/>
      <c r="U2485">
        <v>2022</v>
      </c>
      <c r="V2485" s="15">
        <v>44529</v>
      </c>
      <c r="W2485" t="s">
        <v>201</v>
      </c>
      <c r="X2485" t="s">
        <v>230</v>
      </c>
      <c r="Y2485" t="s">
        <v>226</v>
      </c>
      <c r="Z2485">
        <v>37.81</v>
      </c>
      <c r="AA2485">
        <v>41.77</v>
      </c>
      <c r="AB2485">
        <v>3.96</v>
      </c>
      <c r="AC2485">
        <v>24</v>
      </c>
      <c r="AD2485">
        <v>1575.4166666666667</v>
      </c>
      <c r="AE2485">
        <v>41770</v>
      </c>
    </row>
    <row r="2486" spans="2:31" x14ac:dyDescent="0.35">
      <c r="B2486" s="83"/>
      <c r="C2486" s="84"/>
      <c r="D2486" s="73"/>
      <c r="E2486" s="73"/>
      <c r="F2486" s="73"/>
      <c r="G2486" s="85"/>
      <c r="H2486" s="73"/>
      <c r="I2486" s="73"/>
      <c r="J2486" s="73"/>
      <c r="K2486" s="73"/>
      <c r="L2486" s="73"/>
      <c r="M2486" s="73"/>
      <c r="N2486" s="73"/>
      <c r="U2486">
        <v>2022</v>
      </c>
      <c r="V2486" s="15">
        <v>44530</v>
      </c>
      <c r="W2486" t="s">
        <v>201</v>
      </c>
      <c r="X2486" t="s">
        <v>230</v>
      </c>
      <c r="Y2486" t="s">
        <v>226</v>
      </c>
      <c r="Z2486">
        <v>37.15</v>
      </c>
      <c r="AA2486">
        <v>41.03</v>
      </c>
      <c r="AB2486">
        <v>3.89</v>
      </c>
      <c r="AC2486">
        <v>24</v>
      </c>
      <c r="AD2486">
        <v>1547.9166666666667</v>
      </c>
      <c r="AE2486">
        <v>41030</v>
      </c>
    </row>
    <row r="2487" spans="2:31" x14ac:dyDescent="0.35">
      <c r="B2487" s="83"/>
      <c r="C2487" s="84"/>
      <c r="D2487" s="73"/>
      <c r="E2487" s="73"/>
      <c r="F2487" s="73"/>
      <c r="G2487" s="85"/>
      <c r="H2487" s="73"/>
      <c r="I2487" s="73"/>
      <c r="J2487" s="73"/>
      <c r="K2487" s="73"/>
      <c r="L2487" s="73"/>
      <c r="M2487" s="73"/>
      <c r="N2487" s="73"/>
      <c r="U2487">
        <v>2022</v>
      </c>
      <c r="V2487" s="15">
        <v>44531</v>
      </c>
      <c r="W2487" t="s">
        <v>202</v>
      </c>
      <c r="X2487" t="s">
        <v>230</v>
      </c>
      <c r="Y2487" t="s">
        <v>226</v>
      </c>
      <c r="Z2487">
        <v>36.74</v>
      </c>
      <c r="AA2487">
        <v>40.590000000000003</v>
      </c>
      <c r="AB2487">
        <v>3.85</v>
      </c>
      <c r="AC2487">
        <v>24</v>
      </c>
      <c r="AD2487">
        <v>1530.8333333333333</v>
      </c>
      <c r="AE2487">
        <v>40590</v>
      </c>
    </row>
    <row r="2488" spans="2:31" x14ac:dyDescent="0.35">
      <c r="B2488" s="83"/>
      <c r="C2488" s="84"/>
      <c r="D2488" s="73"/>
      <c r="E2488" s="73"/>
      <c r="F2488" s="73"/>
      <c r="G2488" s="85"/>
      <c r="H2488" s="73"/>
      <c r="I2488" s="73"/>
      <c r="J2488" s="73"/>
      <c r="K2488" s="73"/>
      <c r="L2488" s="73"/>
      <c r="M2488" s="73"/>
      <c r="N2488" s="73"/>
      <c r="U2488">
        <v>2022</v>
      </c>
      <c r="V2488" s="15">
        <v>44532</v>
      </c>
      <c r="W2488" t="s">
        <v>202</v>
      </c>
      <c r="X2488" t="s">
        <v>230</v>
      </c>
      <c r="Y2488" t="s">
        <v>226</v>
      </c>
      <c r="Z2488">
        <v>37.99</v>
      </c>
      <c r="AA2488">
        <v>41.97</v>
      </c>
      <c r="AB2488">
        <v>3.98</v>
      </c>
      <c r="AC2488">
        <v>24</v>
      </c>
      <c r="AD2488">
        <v>1582.9166666666667</v>
      </c>
      <c r="AE2488">
        <v>41970</v>
      </c>
    </row>
    <row r="2489" spans="2:31" x14ac:dyDescent="0.35">
      <c r="B2489" s="83"/>
      <c r="C2489" s="84"/>
      <c r="D2489" s="73"/>
      <c r="E2489" s="73"/>
      <c r="F2489" s="73"/>
      <c r="G2489" s="85"/>
      <c r="H2489" s="73"/>
      <c r="I2489" s="73"/>
      <c r="J2489" s="73"/>
      <c r="K2489" s="73"/>
      <c r="L2489" s="73"/>
      <c r="M2489" s="73"/>
      <c r="N2489" s="73"/>
      <c r="U2489">
        <v>2022</v>
      </c>
      <c r="V2489" s="15">
        <v>44533</v>
      </c>
      <c r="W2489" t="s">
        <v>202</v>
      </c>
      <c r="X2489" t="s">
        <v>230</v>
      </c>
      <c r="Y2489" t="s">
        <v>226</v>
      </c>
      <c r="Z2489">
        <v>39.229999999999997</v>
      </c>
      <c r="AA2489">
        <v>43.34</v>
      </c>
      <c r="AB2489">
        <v>4.1100000000000003</v>
      </c>
      <c r="AC2489">
        <v>24</v>
      </c>
      <c r="AD2489">
        <v>1634.5833333333333</v>
      </c>
      <c r="AE2489">
        <v>43340</v>
      </c>
    </row>
    <row r="2490" spans="2:31" x14ac:dyDescent="0.35">
      <c r="B2490" s="83"/>
      <c r="C2490" s="84"/>
      <c r="D2490" s="73"/>
      <c r="E2490" s="73"/>
      <c r="F2490" s="73"/>
      <c r="G2490" s="85"/>
      <c r="H2490" s="73"/>
      <c r="I2490" s="73"/>
      <c r="J2490" s="73"/>
      <c r="K2490" s="73"/>
      <c r="L2490" s="73"/>
      <c r="M2490" s="73"/>
      <c r="N2490" s="73"/>
      <c r="U2490">
        <v>2022</v>
      </c>
      <c r="V2490" s="15">
        <v>44534</v>
      </c>
      <c r="W2490" t="s">
        <v>202</v>
      </c>
      <c r="X2490" t="s">
        <v>230</v>
      </c>
      <c r="Y2490" t="s">
        <v>226</v>
      </c>
      <c r="Z2490">
        <v>35.200000000000003</v>
      </c>
      <c r="AA2490">
        <v>38.89</v>
      </c>
      <c r="AB2490">
        <v>3.69</v>
      </c>
      <c r="AC2490">
        <v>24</v>
      </c>
      <c r="AD2490">
        <v>1466.6666666666667</v>
      </c>
      <c r="AE2490">
        <v>38890</v>
      </c>
    </row>
    <row r="2491" spans="2:31" x14ac:dyDescent="0.35">
      <c r="B2491" s="83"/>
      <c r="C2491" s="84"/>
      <c r="D2491" s="73"/>
      <c r="E2491" s="73"/>
      <c r="F2491" s="73"/>
      <c r="G2491" s="85"/>
      <c r="H2491" s="73"/>
      <c r="I2491" s="73"/>
      <c r="J2491" s="73"/>
      <c r="K2491" s="73"/>
      <c r="L2491" s="73"/>
      <c r="M2491" s="73"/>
      <c r="N2491" s="73"/>
      <c r="U2491">
        <v>2022</v>
      </c>
      <c r="V2491" s="15">
        <v>44535</v>
      </c>
      <c r="W2491" t="s">
        <v>202</v>
      </c>
      <c r="X2491" t="s">
        <v>230</v>
      </c>
      <c r="Y2491" t="s">
        <v>226</v>
      </c>
      <c r="Z2491">
        <v>31.02</v>
      </c>
      <c r="AA2491">
        <v>34.270000000000003</v>
      </c>
      <c r="AB2491">
        <v>3.25</v>
      </c>
      <c r="AC2491">
        <v>24</v>
      </c>
      <c r="AD2491">
        <v>1292.5</v>
      </c>
      <c r="AE2491">
        <v>34270</v>
      </c>
    </row>
    <row r="2492" spans="2:31" x14ac:dyDescent="0.35">
      <c r="B2492" s="83"/>
      <c r="C2492" s="84"/>
      <c r="D2492" s="73"/>
      <c r="E2492" s="73"/>
      <c r="F2492" s="73"/>
      <c r="G2492" s="85"/>
      <c r="H2492" s="73"/>
      <c r="I2492" s="73"/>
      <c r="J2492" s="73"/>
      <c r="K2492" s="73"/>
      <c r="L2492" s="73"/>
      <c r="M2492" s="73"/>
      <c r="N2492" s="73"/>
      <c r="U2492">
        <v>2022</v>
      </c>
      <c r="V2492" s="15">
        <v>44536</v>
      </c>
      <c r="W2492" t="s">
        <v>202</v>
      </c>
      <c r="X2492" t="s">
        <v>230</v>
      </c>
      <c r="Y2492" t="s">
        <v>226</v>
      </c>
      <c r="Z2492">
        <v>36</v>
      </c>
      <c r="AA2492">
        <v>39.770000000000003</v>
      </c>
      <c r="AB2492">
        <v>3.77</v>
      </c>
      <c r="AC2492">
        <v>24</v>
      </c>
      <c r="AD2492">
        <v>1500</v>
      </c>
      <c r="AE2492">
        <v>39770</v>
      </c>
    </row>
    <row r="2493" spans="2:31" x14ac:dyDescent="0.35">
      <c r="B2493" s="83"/>
      <c r="C2493" s="84"/>
      <c r="D2493" s="73"/>
      <c r="E2493" s="73"/>
      <c r="F2493" s="73"/>
      <c r="G2493" s="85"/>
      <c r="H2493" s="73"/>
      <c r="I2493" s="73"/>
      <c r="J2493" s="73"/>
      <c r="K2493" s="73"/>
      <c r="L2493" s="73"/>
      <c r="M2493" s="73"/>
      <c r="N2493" s="73"/>
      <c r="U2493">
        <v>2022</v>
      </c>
      <c r="V2493" s="15">
        <v>44537</v>
      </c>
      <c r="W2493" t="s">
        <v>202</v>
      </c>
      <c r="X2493" t="s">
        <v>230</v>
      </c>
      <c r="Y2493" t="s">
        <v>226</v>
      </c>
      <c r="Z2493">
        <v>36.18</v>
      </c>
      <c r="AA2493">
        <v>39.96</v>
      </c>
      <c r="AB2493">
        <v>3.79</v>
      </c>
      <c r="AC2493">
        <v>24</v>
      </c>
      <c r="AD2493">
        <v>1507.5</v>
      </c>
      <c r="AE2493">
        <v>39960</v>
      </c>
    </row>
    <row r="2494" spans="2:31" x14ac:dyDescent="0.35">
      <c r="B2494" s="83"/>
      <c r="C2494" s="84"/>
      <c r="D2494" s="73"/>
      <c r="E2494" s="73"/>
      <c r="F2494" s="73"/>
      <c r="G2494" s="85"/>
      <c r="H2494" s="73"/>
      <c r="I2494" s="73"/>
      <c r="J2494" s="73"/>
      <c r="K2494" s="73"/>
      <c r="L2494" s="73"/>
      <c r="M2494" s="73"/>
      <c r="N2494" s="73"/>
      <c r="U2494">
        <v>2022</v>
      </c>
      <c r="V2494" s="15">
        <v>44538</v>
      </c>
      <c r="W2494" t="s">
        <v>202</v>
      </c>
      <c r="X2494" t="s">
        <v>230</v>
      </c>
      <c r="Y2494" t="s">
        <v>226</v>
      </c>
      <c r="Z2494">
        <v>207.3</v>
      </c>
      <c r="AA2494">
        <v>229.01</v>
      </c>
      <c r="AB2494">
        <v>21.71</v>
      </c>
      <c r="AC2494">
        <v>24</v>
      </c>
      <c r="AD2494">
        <v>8637.5</v>
      </c>
      <c r="AE2494">
        <v>229010</v>
      </c>
    </row>
    <row r="2495" spans="2:31" x14ac:dyDescent="0.35">
      <c r="B2495" s="83"/>
      <c r="C2495" s="84"/>
      <c r="D2495" s="73"/>
      <c r="E2495" s="73"/>
      <c r="F2495" s="73"/>
      <c r="G2495" s="85"/>
      <c r="H2495" s="73"/>
      <c r="I2495" s="73"/>
      <c r="J2495" s="73"/>
      <c r="K2495" s="73"/>
      <c r="L2495" s="73"/>
      <c r="M2495" s="73"/>
      <c r="N2495" s="73"/>
      <c r="U2495">
        <v>2022</v>
      </c>
      <c r="V2495" s="15">
        <v>44539</v>
      </c>
      <c r="W2495" t="s">
        <v>202</v>
      </c>
      <c r="X2495" t="s">
        <v>230</v>
      </c>
      <c r="Y2495" t="s">
        <v>226</v>
      </c>
      <c r="Z2495">
        <v>119.8</v>
      </c>
      <c r="AA2495">
        <v>132.34</v>
      </c>
      <c r="AB2495">
        <v>12.54</v>
      </c>
      <c r="AC2495">
        <v>24</v>
      </c>
      <c r="AD2495">
        <v>4991.666666666667</v>
      </c>
      <c r="AE2495">
        <v>132340</v>
      </c>
    </row>
    <row r="2496" spans="2:31" x14ac:dyDescent="0.35">
      <c r="B2496" s="83"/>
      <c r="C2496" s="84"/>
      <c r="D2496" s="73"/>
      <c r="E2496" s="73"/>
      <c r="F2496" s="73"/>
      <c r="G2496" s="85"/>
      <c r="H2496" s="73"/>
      <c r="I2496" s="73"/>
      <c r="J2496" s="73"/>
      <c r="K2496" s="73"/>
      <c r="L2496" s="73"/>
      <c r="M2496" s="73"/>
      <c r="N2496" s="73"/>
      <c r="U2496">
        <v>2022</v>
      </c>
      <c r="V2496" s="15">
        <v>44540</v>
      </c>
      <c r="W2496" t="s">
        <v>202</v>
      </c>
      <c r="X2496" t="s">
        <v>230</v>
      </c>
      <c r="Y2496" t="s">
        <v>226</v>
      </c>
      <c r="Z2496">
        <v>32.29</v>
      </c>
      <c r="AA2496">
        <v>35.67</v>
      </c>
      <c r="AB2496">
        <v>3.38</v>
      </c>
      <c r="AC2496">
        <v>24</v>
      </c>
      <c r="AD2496">
        <v>1345.4166666666667</v>
      </c>
      <c r="AE2496">
        <v>35670</v>
      </c>
    </row>
    <row r="2497" spans="2:31" x14ac:dyDescent="0.35">
      <c r="B2497" s="83"/>
      <c r="C2497" s="84"/>
      <c r="D2497" s="73"/>
      <c r="E2497" s="73"/>
      <c r="F2497" s="73"/>
      <c r="G2497" s="85"/>
      <c r="H2497" s="73"/>
      <c r="I2497" s="73"/>
      <c r="J2497" s="73"/>
      <c r="K2497" s="73"/>
      <c r="L2497" s="73"/>
      <c r="M2497" s="73"/>
      <c r="N2497" s="73"/>
      <c r="U2497">
        <v>2022</v>
      </c>
      <c r="V2497" s="15">
        <v>44541</v>
      </c>
      <c r="W2497" t="s">
        <v>202</v>
      </c>
      <c r="X2497" t="s">
        <v>230</v>
      </c>
      <c r="Y2497" t="s">
        <v>226</v>
      </c>
      <c r="Z2497">
        <v>31.64</v>
      </c>
      <c r="AA2497">
        <v>34.950000000000003</v>
      </c>
      <c r="AB2497">
        <v>3.31</v>
      </c>
      <c r="AC2497">
        <v>24</v>
      </c>
      <c r="AD2497">
        <v>1318.3333333333333</v>
      </c>
      <c r="AE2497">
        <v>34950</v>
      </c>
    </row>
    <row r="2498" spans="2:31" x14ac:dyDescent="0.35">
      <c r="B2498" s="83"/>
      <c r="C2498" s="84"/>
      <c r="D2498" s="73"/>
      <c r="E2498" s="73"/>
      <c r="F2498" s="73"/>
      <c r="G2498" s="85"/>
      <c r="H2498" s="73"/>
      <c r="I2498" s="73"/>
      <c r="J2498" s="73"/>
      <c r="K2498" s="73"/>
      <c r="L2498" s="73"/>
      <c r="M2498" s="73"/>
      <c r="N2498" s="73"/>
      <c r="U2498">
        <v>2022</v>
      </c>
      <c r="V2498" s="15">
        <v>44542</v>
      </c>
      <c r="W2498" t="s">
        <v>202</v>
      </c>
      <c r="X2498" t="s">
        <v>230</v>
      </c>
      <c r="Y2498" t="s">
        <v>226</v>
      </c>
      <c r="Z2498">
        <v>29.55</v>
      </c>
      <c r="AA2498">
        <v>32.65</v>
      </c>
      <c r="AB2498">
        <v>3.09</v>
      </c>
      <c r="AC2498">
        <v>24</v>
      </c>
      <c r="AD2498">
        <v>1231.25</v>
      </c>
      <c r="AE2498">
        <v>32650</v>
      </c>
    </row>
    <row r="2499" spans="2:31" x14ac:dyDescent="0.35">
      <c r="B2499" s="83"/>
      <c r="C2499" s="84"/>
      <c r="D2499" s="73"/>
      <c r="E2499" s="73"/>
      <c r="F2499" s="73"/>
      <c r="G2499" s="85"/>
      <c r="H2499" s="73"/>
      <c r="I2499" s="73"/>
      <c r="J2499" s="73"/>
      <c r="K2499" s="73"/>
      <c r="L2499" s="73"/>
      <c r="M2499" s="73"/>
      <c r="N2499" s="73"/>
      <c r="U2499">
        <v>2022</v>
      </c>
      <c r="V2499" s="15">
        <v>44543</v>
      </c>
      <c r="W2499" t="s">
        <v>202</v>
      </c>
      <c r="X2499" t="s">
        <v>230</v>
      </c>
      <c r="Y2499" t="s">
        <v>226</v>
      </c>
      <c r="Z2499">
        <v>29.44</v>
      </c>
      <c r="AA2499">
        <v>32.53</v>
      </c>
      <c r="AB2499">
        <v>3.08</v>
      </c>
      <c r="AC2499">
        <v>24</v>
      </c>
      <c r="AD2499">
        <v>1226.6666666666667</v>
      </c>
      <c r="AE2499">
        <v>32530</v>
      </c>
    </row>
    <row r="2500" spans="2:31" x14ac:dyDescent="0.35">
      <c r="B2500" s="83"/>
      <c r="C2500" s="84"/>
      <c r="D2500" s="73"/>
      <c r="E2500" s="73"/>
      <c r="F2500" s="73"/>
      <c r="G2500" s="85"/>
      <c r="H2500" s="73"/>
      <c r="I2500" s="73"/>
      <c r="J2500" s="73"/>
      <c r="K2500" s="73"/>
      <c r="L2500" s="73"/>
      <c r="M2500" s="73"/>
      <c r="N2500" s="73"/>
      <c r="U2500">
        <v>2022</v>
      </c>
      <c r="V2500" s="15">
        <v>44544</v>
      </c>
      <c r="W2500" t="s">
        <v>202</v>
      </c>
      <c r="X2500" t="s">
        <v>230</v>
      </c>
      <c r="Y2500" t="s">
        <v>226</v>
      </c>
      <c r="Z2500">
        <v>30.36</v>
      </c>
      <c r="AA2500">
        <v>33.54</v>
      </c>
      <c r="AB2500">
        <v>3.18</v>
      </c>
      <c r="AC2500">
        <v>24</v>
      </c>
      <c r="AD2500">
        <v>1265</v>
      </c>
      <c r="AE2500">
        <v>33540</v>
      </c>
    </row>
    <row r="2501" spans="2:31" x14ac:dyDescent="0.35">
      <c r="B2501" s="83"/>
      <c r="C2501" s="84"/>
      <c r="D2501" s="73"/>
      <c r="E2501" s="73"/>
      <c r="F2501" s="73"/>
      <c r="G2501" s="85"/>
      <c r="H2501" s="73"/>
      <c r="I2501" s="73"/>
      <c r="J2501" s="73"/>
      <c r="K2501" s="73"/>
      <c r="L2501" s="73"/>
      <c r="M2501" s="73"/>
      <c r="N2501" s="73"/>
      <c r="U2501">
        <v>2022</v>
      </c>
      <c r="V2501" s="15">
        <v>44545</v>
      </c>
      <c r="W2501" t="s">
        <v>202</v>
      </c>
      <c r="X2501" t="s">
        <v>230</v>
      </c>
      <c r="Y2501" t="s">
        <v>226</v>
      </c>
      <c r="Z2501">
        <v>30.69</v>
      </c>
      <c r="AA2501">
        <v>33.909999999999997</v>
      </c>
      <c r="AB2501">
        <v>3.21</v>
      </c>
      <c r="AC2501">
        <v>24</v>
      </c>
      <c r="AD2501">
        <v>1278.75</v>
      </c>
      <c r="AE2501">
        <v>33910</v>
      </c>
    </row>
    <row r="2502" spans="2:31" x14ac:dyDescent="0.35">
      <c r="B2502" s="83"/>
      <c r="C2502" s="84"/>
      <c r="D2502" s="73"/>
      <c r="E2502" s="73"/>
      <c r="F2502" s="73"/>
      <c r="G2502" s="85"/>
      <c r="H2502" s="73"/>
      <c r="I2502" s="73"/>
      <c r="J2502" s="73"/>
      <c r="K2502" s="73"/>
      <c r="L2502" s="73"/>
      <c r="M2502" s="73"/>
      <c r="N2502" s="73"/>
      <c r="U2502">
        <v>2022</v>
      </c>
      <c r="V2502" s="15">
        <v>44546</v>
      </c>
      <c r="W2502" t="s">
        <v>202</v>
      </c>
      <c r="X2502" t="s">
        <v>230</v>
      </c>
      <c r="Y2502" t="s">
        <v>226</v>
      </c>
      <c r="Z2502">
        <v>30.81</v>
      </c>
      <c r="AA2502">
        <v>34.03</v>
      </c>
      <c r="AB2502">
        <v>3.23</v>
      </c>
      <c r="AC2502">
        <v>24</v>
      </c>
      <c r="AD2502">
        <v>1283.75</v>
      </c>
      <c r="AE2502">
        <v>34030</v>
      </c>
    </row>
    <row r="2503" spans="2:31" x14ac:dyDescent="0.35">
      <c r="B2503" s="83"/>
      <c r="C2503" s="84"/>
      <c r="D2503" s="73"/>
      <c r="E2503" s="73"/>
      <c r="F2503" s="73"/>
      <c r="G2503" s="85"/>
      <c r="H2503" s="73"/>
      <c r="I2503" s="73"/>
      <c r="J2503" s="73"/>
      <c r="K2503" s="73"/>
      <c r="L2503" s="73"/>
      <c r="M2503" s="73"/>
      <c r="N2503" s="73"/>
      <c r="U2503">
        <v>2022</v>
      </c>
      <c r="V2503" s="15">
        <v>44547</v>
      </c>
      <c r="W2503" t="s">
        <v>202</v>
      </c>
      <c r="X2503" t="s">
        <v>230</v>
      </c>
      <c r="Y2503" t="s">
        <v>226</v>
      </c>
      <c r="Z2503">
        <v>32.19</v>
      </c>
      <c r="AA2503">
        <v>35.56</v>
      </c>
      <c r="AB2503">
        <v>3.37</v>
      </c>
      <c r="AC2503">
        <v>24</v>
      </c>
      <c r="AD2503">
        <v>1341.2499999999998</v>
      </c>
      <c r="AE2503">
        <v>35560</v>
      </c>
    </row>
    <row r="2504" spans="2:31" x14ac:dyDescent="0.35">
      <c r="B2504" s="83"/>
      <c r="C2504" s="84"/>
      <c r="D2504" s="73"/>
      <c r="E2504" s="73"/>
      <c r="F2504" s="73"/>
      <c r="G2504" s="85"/>
      <c r="H2504" s="73"/>
      <c r="I2504" s="73"/>
      <c r="J2504" s="73"/>
      <c r="K2504" s="73"/>
      <c r="L2504" s="73"/>
      <c r="M2504" s="73"/>
      <c r="N2504" s="73"/>
      <c r="U2504">
        <v>2022</v>
      </c>
      <c r="V2504" s="15">
        <v>44548</v>
      </c>
      <c r="W2504" t="s">
        <v>202</v>
      </c>
      <c r="X2504" t="s">
        <v>230</v>
      </c>
      <c r="Y2504" t="s">
        <v>226</v>
      </c>
      <c r="Z2504">
        <v>31.55</v>
      </c>
      <c r="AA2504">
        <v>34.86</v>
      </c>
      <c r="AB2504">
        <v>3.3</v>
      </c>
      <c r="AC2504">
        <v>24</v>
      </c>
      <c r="AD2504">
        <v>1314.5833333333333</v>
      </c>
      <c r="AE2504">
        <v>34860</v>
      </c>
    </row>
    <row r="2505" spans="2:31" x14ac:dyDescent="0.35">
      <c r="B2505" s="83"/>
      <c r="C2505" s="84"/>
      <c r="D2505" s="73"/>
      <c r="E2505" s="73"/>
      <c r="F2505" s="73"/>
      <c r="G2505" s="85"/>
      <c r="H2505" s="73"/>
      <c r="I2505" s="73"/>
      <c r="J2505" s="73"/>
      <c r="K2505" s="73"/>
      <c r="L2505" s="73"/>
      <c r="M2505" s="73"/>
      <c r="N2505" s="73"/>
      <c r="U2505">
        <v>2022</v>
      </c>
      <c r="V2505" s="15">
        <v>44549</v>
      </c>
      <c r="W2505" t="s">
        <v>202</v>
      </c>
      <c r="X2505" t="s">
        <v>230</v>
      </c>
      <c r="Y2505" t="s">
        <v>226</v>
      </c>
      <c r="Z2505">
        <v>31.78</v>
      </c>
      <c r="AA2505">
        <v>35.11</v>
      </c>
      <c r="AB2505">
        <v>3.33</v>
      </c>
      <c r="AC2505">
        <v>24</v>
      </c>
      <c r="AD2505">
        <v>1324.1666666666667</v>
      </c>
      <c r="AE2505">
        <v>35110</v>
      </c>
    </row>
    <row r="2506" spans="2:31" x14ac:dyDescent="0.35">
      <c r="B2506" s="83"/>
      <c r="C2506" s="84"/>
      <c r="D2506" s="73"/>
      <c r="E2506" s="73"/>
      <c r="F2506" s="73"/>
      <c r="G2506" s="85"/>
      <c r="H2506" s="73"/>
      <c r="I2506" s="73"/>
      <c r="J2506" s="73"/>
      <c r="K2506" s="73"/>
      <c r="L2506" s="73"/>
      <c r="M2506" s="73"/>
      <c r="N2506" s="73"/>
      <c r="U2506">
        <v>2022</v>
      </c>
      <c r="V2506" s="15">
        <v>44550</v>
      </c>
      <c r="W2506" t="s">
        <v>202</v>
      </c>
      <c r="X2506" t="s">
        <v>230</v>
      </c>
      <c r="Y2506" t="s">
        <v>226</v>
      </c>
      <c r="Z2506">
        <v>31.82</v>
      </c>
      <c r="AA2506">
        <v>35.15</v>
      </c>
      <c r="AB2506">
        <v>3.33</v>
      </c>
      <c r="AC2506">
        <v>24</v>
      </c>
      <c r="AD2506">
        <v>1325.8333333333333</v>
      </c>
      <c r="AE2506">
        <v>35150</v>
      </c>
    </row>
    <row r="2507" spans="2:31" x14ac:dyDescent="0.35">
      <c r="B2507" s="83"/>
      <c r="C2507" s="84"/>
      <c r="D2507" s="73"/>
      <c r="E2507" s="73"/>
      <c r="F2507" s="73"/>
      <c r="G2507" s="85"/>
      <c r="H2507" s="73"/>
      <c r="I2507" s="73"/>
      <c r="J2507" s="73"/>
      <c r="K2507" s="73"/>
      <c r="L2507" s="73"/>
      <c r="M2507" s="73"/>
      <c r="N2507" s="73"/>
      <c r="U2507">
        <v>2022</v>
      </c>
      <c r="V2507" s="15">
        <v>44551</v>
      </c>
      <c r="W2507" t="s">
        <v>202</v>
      </c>
      <c r="X2507" t="s">
        <v>230</v>
      </c>
      <c r="Y2507" t="s">
        <v>226</v>
      </c>
      <c r="Z2507">
        <v>32.54</v>
      </c>
      <c r="AA2507">
        <v>35.950000000000003</v>
      </c>
      <c r="AB2507">
        <v>3.41</v>
      </c>
      <c r="AC2507">
        <v>24</v>
      </c>
      <c r="AD2507">
        <v>1355.8333333333333</v>
      </c>
      <c r="AE2507">
        <v>35950</v>
      </c>
    </row>
    <row r="2508" spans="2:31" x14ac:dyDescent="0.35">
      <c r="B2508" s="83"/>
      <c r="C2508" s="84"/>
      <c r="D2508" s="73"/>
      <c r="E2508" s="73"/>
      <c r="F2508" s="73"/>
      <c r="G2508" s="85"/>
      <c r="H2508" s="73"/>
      <c r="I2508" s="73"/>
      <c r="J2508" s="73"/>
      <c r="K2508" s="73"/>
      <c r="L2508" s="73"/>
      <c r="M2508" s="73"/>
      <c r="N2508" s="73"/>
      <c r="U2508">
        <v>2022</v>
      </c>
      <c r="V2508" s="15">
        <v>44552</v>
      </c>
      <c r="W2508" t="s">
        <v>202</v>
      </c>
      <c r="X2508" t="s">
        <v>230</v>
      </c>
      <c r="Y2508" t="s">
        <v>226</v>
      </c>
      <c r="Z2508">
        <v>30.3</v>
      </c>
      <c r="AA2508">
        <v>33.47</v>
      </c>
      <c r="AB2508">
        <v>3.17</v>
      </c>
      <c r="AC2508">
        <v>24</v>
      </c>
      <c r="AD2508">
        <v>1262.5</v>
      </c>
      <c r="AE2508">
        <v>33470</v>
      </c>
    </row>
    <row r="2509" spans="2:31" x14ac:dyDescent="0.35">
      <c r="B2509" s="83"/>
      <c r="C2509" s="84"/>
      <c r="D2509" s="73"/>
      <c r="E2509" s="73"/>
      <c r="F2509" s="73"/>
      <c r="G2509" s="85"/>
      <c r="H2509" s="73"/>
      <c r="I2509" s="73"/>
      <c r="J2509" s="73"/>
      <c r="K2509" s="73"/>
      <c r="L2509" s="73"/>
      <c r="M2509" s="73"/>
      <c r="N2509" s="73"/>
      <c r="U2509">
        <v>2022</v>
      </c>
      <c r="V2509" s="15">
        <v>44553</v>
      </c>
      <c r="W2509" t="s">
        <v>202</v>
      </c>
      <c r="X2509" t="s">
        <v>230</v>
      </c>
      <c r="Y2509" t="s">
        <v>226</v>
      </c>
      <c r="Z2509">
        <v>28.56</v>
      </c>
      <c r="AA2509">
        <v>31.55</v>
      </c>
      <c r="AB2509">
        <v>2.99</v>
      </c>
      <c r="AC2509">
        <v>24</v>
      </c>
      <c r="AD2509">
        <v>1190</v>
      </c>
      <c r="AE2509">
        <v>31550</v>
      </c>
    </row>
    <row r="2510" spans="2:31" x14ac:dyDescent="0.35">
      <c r="B2510" s="83"/>
      <c r="C2510" s="84"/>
      <c r="D2510" s="73"/>
      <c r="E2510" s="73"/>
      <c r="F2510" s="73"/>
      <c r="G2510" s="85"/>
      <c r="H2510" s="73"/>
      <c r="I2510" s="73"/>
      <c r="J2510" s="73"/>
      <c r="K2510" s="73"/>
      <c r="L2510" s="73"/>
      <c r="M2510" s="73"/>
      <c r="N2510" s="73"/>
      <c r="U2510">
        <v>2022</v>
      </c>
      <c r="V2510" s="15">
        <v>44554</v>
      </c>
      <c r="W2510" t="s">
        <v>202</v>
      </c>
      <c r="X2510" t="s">
        <v>230</v>
      </c>
      <c r="Y2510" t="s">
        <v>226</v>
      </c>
      <c r="Z2510">
        <v>27.73</v>
      </c>
      <c r="AA2510">
        <v>30.63</v>
      </c>
      <c r="AB2510">
        <v>2.9</v>
      </c>
      <c r="AC2510">
        <v>24</v>
      </c>
      <c r="AD2510">
        <v>1155.4166666666667</v>
      </c>
      <c r="AE2510">
        <v>30630</v>
      </c>
    </row>
    <row r="2511" spans="2:31" x14ac:dyDescent="0.35">
      <c r="B2511" s="83"/>
      <c r="C2511" s="84"/>
      <c r="D2511" s="73"/>
      <c r="E2511" s="73"/>
      <c r="F2511" s="73"/>
      <c r="G2511" s="85"/>
      <c r="H2511" s="73"/>
      <c r="I2511" s="73"/>
      <c r="J2511" s="73"/>
      <c r="K2511" s="73"/>
      <c r="L2511" s="73"/>
      <c r="M2511" s="73"/>
      <c r="N2511" s="73"/>
      <c r="U2511">
        <v>2022</v>
      </c>
      <c r="V2511" s="15">
        <v>44555</v>
      </c>
      <c r="W2511" t="s">
        <v>202</v>
      </c>
      <c r="X2511" t="s">
        <v>230</v>
      </c>
      <c r="Y2511" t="s">
        <v>226</v>
      </c>
      <c r="Z2511">
        <v>28.66</v>
      </c>
      <c r="AA2511">
        <v>31.66</v>
      </c>
      <c r="AB2511">
        <v>3</v>
      </c>
      <c r="AC2511">
        <v>24</v>
      </c>
      <c r="AD2511">
        <v>1194.1666666666667</v>
      </c>
      <c r="AE2511">
        <v>31660</v>
      </c>
    </row>
    <row r="2512" spans="2:31" x14ac:dyDescent="0.35">
      <c r="B2512" s="83"/>
      <c r="C2512" s="84"/>
      <c r="D2512" s="73"/>
      <c r="E2512" s="73"/>
      <c r="F2512" s="73"/>
      <c r="G2512" s="85"/>
      <c r="H2512" s="73"/>
      <c r="I2512" s="73"/>
      <c r="J2512" s="73"/>
      <c r="K2512" s="73"/>
      <c r="L2512" s="73"/>
      <c r="M2512" s="73"/>
      <c r="N2512" s="73"/>
      <c r="U2512">
        <v>2022</v>
      </c>
      <c r="V2512" s="15">
        <v>44556</v>
      </c>
      <c r="W2512" t="s">
        <v>202</v>
      </c>
      <c r="X2512" t="s">
        <v>230</v>
      </c>
      <c r="Y2512" t="s">
        <v>226</v>
      </c>
      <c r="Z2512">
        <v>31.99</v>
      </c>
      <c r="AA2512">
        <v>35.340000000000003</v>
      </c>
      <c r="AB2512">
        <v>3.35</v>
      </c>
      <c r="AC2512">
        <v>24</v>
      </c>
      <c r="AD2512">
        <v>1332.9166666666667</v>
      </c>
      <c r="AE2512">
        <v>35340</v>
      </c>
    </row>
    <row r="2513" spans="2:31" x14ac:dyDescent="0.35">
      <c r="B2513" s="83"/>
      <c r="C2513" s="84"/>
      <c r="D2513" s="73"/>
      <c r="E2513" s="73"/>
      <c r="F2513" s="73"/>
      <c r="G2513" s="85"/>
      <c r="H2513" s="73"/>
      <c r="I2513" s="73"/>
      <c r="J2513" s="73"/>
      <c r="K2513" s="73"/>
      <c r="L2513" s="73"/>
      <c r="M2513" s="73"/>
      <c r="N2513" s="73"/>
      <c r="U2513">
        <v>2022</v>
      </c>
      <c r="V2513" s="15">
        <v>44557</v>
      </c>
      <c r="W2513" t="s">
        <v>202</v>
      </c>
      <c r="X2513" t="s">
        <v>230</v>
      </c>
      <c r="Y2513" t="s">
        <v>226</v>
      </c>
      <c r="Z2513">
        <v>34.049999999999997</v>
      </c>
      <c r="AA2513">
        <v>37.619999999999997</v>
      </c>
      <c r="AB2513">
        <v>3.57</v>
      </c>
      <c r="AC2513">
        <v>24</v>
      </c>
      <c r="AD2513">
        <v>1418.75</v>
      </c>
      <c r="AE2513">
        <v>37620</v>
      </c>
    </row>
    <row r="2514" spans="2:31" x14ac:dyDescent="0.35">
      <c r="B2514" s="83"/>
      <c r="C2514" s="84"/>
      <c r="D2514" s="73"/>
      <c r="E2514" s="73"/>
      <c r="F2514" s="73"/>
      <c r="G2514" s="85"/>
      <c r="H2514" s="73"/>
      <c r="I2514" s="73"/>
      <c r="J2514" s="73"/>
      <c r="K2514" s="73"/>
      <c r="L2514" s="73"/>
      <c r="M2514" s="73"/>
      <c r="N2514" s="73"/>
      <c r="U2514">
        <v>2022</v>
      </c>
      <c r="V2514" s="15">
        <v>44558</v>
      </c>
      <c r="W2514" t="s">
        <v>202</v>
      </c>
      <c r="X2514" t="s">
        <v>230</v>
      </c>
      <c r="Y2514" t="s">
        <v>226</v>
      </c>
      <c r="Z2514">
        <v>34.770000000000003</v>
      </c>
      <c r="AA2514">
        <v>38.409999999999997</v>
      </c>
      <c r="AB2514">
        <v>3.64</v>
      </c>
      <c r="AC2514">
        <v>24</v>
      </c>
      <c r="AD2514">
        <v>1448.75</v>
      </c>
      <c r="AE2514">
        <v>38410</v>
      </c>
    </row>
    <row r="2515" spans="2:31" x14ac:dyDescent="0.35">
      <c r="B2515" s="83"/>
      <c r="C2515" s="84"/>
      <c r="D2515" s="73"/>
      <c r="E2515" s="73"/>
      <c r="F2515" s="73"/>
      <c r="G2515" s="85"/>
      <c r="H2515" s="73"/>
      <c r="I2515" s="73"/>
      <c r="J2515" s="73"/>
      <c r="K2515" s="73"/>
      <c r="L2515" s="73"/>
      <c r="M2515" s="73"/>
      <c r="N2515" s="73"/>
      <c r="U2515">
        <v>2022</v>
      </c>
      <c r="V2515" s="15">
        <v>44559</v>
      </c>
      <c r="W2515" t="s">
        <v>202</v>
      </c>
      <c r="X2515" t="s">
        <v>230</v>
      </c>
      <c r="Y2515" t="s">
        <v>226</v>
      </c>
      <c r="Z2515">
        <v>34.840000000000003</v>
      </c>
      <c r="AA2515">
        <v>38.479999999999997</v>
      </c>
      <c r="AB2515">
        <v>3.65</v>
      </c>
      <c r="AC2515">
        <v>24</v>
      </c>
      <c r="AD2515">
        <v>1451.6666666666667</v>
      </c>
      <c r="AE2515">
        <v>38480</v>
      </c>
    </row>
    <row r="2516" spans="2:31" x14ac:dyDescent="0.35">
      <c r="B2516" s="83"/>
      <c r="C2516" s="84"/>
      <c r="D2516" s="73"/>
      <c r="E2516" s="73"/>
      <c r="F2516" s="73"/>
      <c r="G2516" s="85"/>
      <c r="H2516" s="73"/>
      <c r="I2516" s="73"/>
      <c r="J2516" s="73"/>
      <c r="K2516" s="73"/>
      <c r="L2516" s="73"/>
      <c r="M2516" s="73"/>
      <c r="N2516" s="73"/>
      <c r="U2516">
        <v>2022</v>
      </c>
      <c r="V2516" s="15">
        <v>44560</v>
      </c>
      <c r="W2516" t="s">
        <v>202</v>
      </c>
      <c r="X2516" t="s">
        <v>230</v>
      </c>
      <c r="Y2516" t="s">
        <v>226</v>
      </c>
      <c r="Z2516">
        <v>34.880000000000003</v>
      </c>
      <c r="AA2516">
        <v>38.53</v>
      </c>
      <c r="AB2516">
        <v>3.65</v>
      </c>
      <c r="AC2516">
        <v>24</v>
      </c>
      <c r="AD2516">
        <v>1453.3333333333333</v>
      </c>
      <c r="AE2516">
        <v>38530</v>
      </c>
    </row>
    <row r="2517" spans="2:31" x14ac:dyDescent="0.35">
      <c r="B2517" s="83"/>
      <c r="C2517" s="84"/>
      <c r="D2517" s="73"/>
      <c r="E2517" s="73"/>
      <c r="F2517" s="73"/>
      <c r="G2517" s="85"/>
      <c r="H2517" s="73"/>
      <c r="I2517" s="73"/>
      <c r="J2517" s="73"/>
      <c r="K2517" s="73"/>
      <c r="L2517" s="73"/>
      <c r="M2517" s="73"/>
      <c r="N2517" s="73"/>
      <c r="U2517">
        <v>2022</v>
      </c>
      <c r="V2517" s="15">
        <v>44561</v>
      </c>
      <c r="W2517" t="s">
        <v>202</v>
      </c>
      <c r="X2517" t="s">
        <v>230</v>
      </c>
      <c r="Y2517" t="s">
        <v>226</v>
      </c>
      <c r="Z2517">
        <v>35.6</v>
      </c>
      <c r="AA2517">
        <v>39.33</v>
      </c>
      <c r="AB2517">
        <v>3.73</v>
      </c>
      <c r="AC2517">
        <v>24</v>
      </c>
      <c r="AD2517">
        <v>1483.3333333333333</v>
      </c>
      <c r="AE2517">
        <v>39330</v>
      </c>
    </row>
    <row r="2518" spans="2:31" x14ac:dyDescent="0.35">
      <c r="B2518" s="83"/>
      <c r="C2518" s="84"/>
      <c r="D2518" s="73"/>
      <c r="E2518" s="73"/>
      <c r="F2518" s="73"/>
      <c r="G2518" s="85"/>
      <c r="H2518" s="73"/>
      <c r="I2518" s="73"/>
      <c r="J2518" s="73"/>
      <c r="K2518" s="73"/>
      <c r="L2518" s="73"/>
      <c r="M2518" s="73"/>
      <c r="N2518" s="73"/>
      <c r="U2518">
        <v>2022</v>
      </c>
      <c r="V2518" s="15">
        <v>44562</v>
      </c>
      <c r="W2518" t="s">
        <v>203</v>
      </c>
      <c r="X2518" t="s">
        <v>230</v>
      </c>
      <c r="Y2518" t="s">
        <v>226</v>
      </c>
      <c r="Z2518">
        <v>35.380000000000003</v>
      </c>
      <c r="AA2518">
        <v>39.08</v>
      </c>
      <c r="AB2518">
        <v>3.7</v>
      </c>
      <c r="AC2518">
        <v>24</v>
      </c>
      <c r="AD2518">
        <v>1474.1666666666667</v>
      </c>
      <c r="AE2518">
        <v>39080</v>
      </c>
    </row>
    <row r="2519" spans="2:31" x14ac:dyDescent="0.35">
      <c r="B2519" s="83"/>
      <c r="C2519" s="84"/>
      <c r="D2519" s="73"/>
      <c r="E2519" s="73"/>
      <c r="F2519" s="73"/>
      <c r="G2519" s="85"/>
      <c r="H2519" s="73"/>
      <c r="I2519" s="73"/>
      <c r="J2519" s="73"/>
      <c r="K2519" s="73"/>
      <c r="L2519" s="73"/>
      <c r="M2519" s="73"/>
      <c r="N2519" s="73"/>
      <c r="U2519">
        <v>2022</v>
      </c>
      <c r="V2519" s="15">
        <v>44563</v>
      </c>
      <c r="W2519" t="s">
        <v>203</v>
      </c>
      <c r="X2519" t="s">
        <v>230</v>
      </c>
      <c r="Y2519" t="s">
        <v>226</v>
      </c>
      <c r="Z2519">
        <v>34.69</v>
      </c>
      <c r="AA2519">
        <v>38.32</v>
      </c>
      <c r="AB2519">
        <v>3.63</v>
      </c>
      <c r="AC2519">
        <v>24</v>
      </c>
      <c r="AD2519">
        <v>1445.4166666666667</v>
      </c>
      <c r="AE2519">
        <v>38320</v>
      </c>
    </row>
    <row r="2520" spans="2:31" x14ac:dyDescent="0.35">
      <c r="B2520" s="83"/>
      <c r="C2520" s="84"/>
      <c r="D2520" s="73"/>
      <c r="E2520" s="73"/>
      <c r="F2520" s="73"/>
      <c r="G2520" s="85"/>
      <c r="H2520" s="73"/>
      <c r="I2520" s="73"/>
      <c r="J2520" s="73"/>
      <c r="K2520" s="73"/>
      <c r="L2520" s="73"/>
      <c r="M2520" s="73"/>
      <c r="N2520" s="73"/>
      <c r="U2520">
        <v>2022</v>
      </c>
      <c r="V2520" s="15">
        <v>44564</v>
      </c>
      <c r="W2520" t="s">
        <v>203</v>
      </c>
      <c r="X2520" t="s">
        <v>230</v>
      </c>
      <c r="Y2520" t="s">
        <v>226</v>
      </c>
      <c r="Z2520">
        <v>33.979999999999997</v>
      </c>
      <c r="AA2520">
        <v>37.54</v>
      </c>
      <c r="AB2520">
        <v>3.56</v>
      </c>
      <c r="AC2520">
        <v>24</v>
      </c>
      <c r="AD2520">
        <v>1415.8333333333333</v>
      </c>
      <c r="AE2520">
        <v>37540</v>
      </c>
    </row>
    <row r="2521" spans="2:31" x14ac:dyDescent="0.35">
      <c r="B2521" s="83"/>
      <c r="C2521" s="84"/>
      <c r="D2521" s="73"/>
      <c r="E2521" s="73"/>
      <c r="F2521" s="73"/>
      <c r="G2521" s="85"/>
      <c r="H2521" s="73"/>
      <c r="I2521" s="73"/>
      <c r="J2521" s="73"/>
      <c r="K2521" s="73"/>
      <c r="L2521" s="73"/>
      <c r="M2521" s="73"/>
      <c r="N2521" s="73"/>
      <c r="U2521">
        <v>2022</v>
      </c>
      <c r="V2521" s="15">
        <v>44565</v>
      </c>
      <c r="W2521" t="s">
        <v>203</v>
      </c>
      <c r="X2521" t="s">
        <v>230</v>
      </c>
      <c r="Y2521" t="s">
        <v>226</v>
      </c>
      <c r="Z2521">
        <v>33.39</v>
      </c>
      <c r="AA2521">
        <v>36.880000000000003</v>
      </c>
      <c r="AB2521">
        <v>3.5</v>
      </c>
      <c r="AC2521">
        <v>24</v>
      </c>
      <c r="AD2521">
        <v>1391.25</v>
      </c>
      <c r="AE2521">
        <v>36880</v>
      </c>
    </row>
    <row r="2522" spans="2:31" x14ac:dyDescent="0.35">
      <c r="B2522" s="83"/>
      <c r="C2522" s="84"/>
      <c r="D2522" s="73"/>
      <c r="E2522" s="73"/>
      <c r="F2522" s="73"/>
      <c r="G2522" s="85"/>
      <c r="H2522" s="73"/>
      <c r="I2522" s="73"/>
      <c r="J2522" s="73"/>
      <c r="K2522" s="73"/>
      <c r="L2522" s="73"/>
      <c r="M2522" s="73"/>
      <c r="N2522" s="73"/>
      <c r="U2522">
        <v>2022</v>
      </c>
      <c r="V2522" s="15">
        <v>44566</v>
      </c>
      <c r="W2522" t="s">
        <v>203</v>
      </c>
      <c r="X2522" t="s">
        <v>230</v>
      </c>
      <c r="Y2522" t="s">
        <v>226</v>
      </c>
      <c r="Z2522">
        <v>33.64</v>
      </c>
      <c r="AA2522">
        <v>37.17</v>
      </c>
      <c r="AB2522">
        <v>3.52</v>
      </c>
      <c r="AC2522">
        <v>24</v>
      </c>
      <c r="AD2522">
        <v>1401.6666666666667</v>
      </c>
      <c r="AE2522">
        <v>37170</v>
      </c>
    </row>
    <row r="2523" spans="2:31" x14ac:dyDescent="0.35">
      <c r="B2523" s="83"/>
      <c r="C2523" s="84"/>
      <c r="D2523" s="73"/>
      <c r="E2523" s="73"/>
      <c r="F2523" s="73"/>
      <c r="G2523" s="85"/>
      <c r="H2523" s="73"/>
      <c r="I2523" s="73"/>
      <c r="J2523" s="73"/>
      <c r="K2523" s="73"/>
      <c r="L2523" s="73"/>
      <c r="M2523" s="73"/>
      <c r="N2523" s="73"/>
      <c r="U2523">
        <v>2022</v>
      </c>
      <c r="V2523" s="15">
        <v>44567</v>
      </c>
      <c r="W2523" t="s">
        <v>203</v>
      </c>
      <c r="X2523" t="s">
        <v>230</v>
      </c>
      <c r="Y2523" t="s">
        <v>226</v>
      </c>
      <c r="Z2523">
        <v>31.34</v>
      </c>
      <c r="AA2523">
        <v>34.619999999999997</v>
      </c>
      <c r="AB2523">
        <v>3.28</v>
      </c>
      <c r="AC2523">
        <v>24</v>
      </c>
      <c r="AD2523">
        <v>1305.8333333333333</v>
      </c>
      <c r="AE2523">
        <v>34620</v>
      </c>
    </row>
    <row r="2524" spans="2:31" x14ac:dyDescent="0.35">
      <c r="B2524" s="83"/>
      <c r="C2524" s="84"/>
      <c r="D2524" s="73"/>
      <c r="E2524" s="73"/>
      <c r="F2524" s="73"/>
      <c r="G2524" s="85"/>
      <c r="H2524" s="73"/>
      <c r="I2524" s="73"/>
      <c r="J2524" s="73"/>
      <c r="K2524" s="73"/>
      <c r="L2524" s="73"/>
      <c r="M2524" s="73"/>
      <c r="N2524" s="73"/>
      <c r="U2524">
        <v>2022</v>
      </c>
      <c r="V2524" s="15">
        <v>44568</v>
      </c>
      <c r="W2524" t="s">
        <v>203</v>
      </c>
      <c r="X2524" t="s">
        <v>230</v>
      </c>
      <c r="Y2524" t="s">
        <v>226</v>
      </c>
      <c r="Z2524">
        <v>30.64</v>
      </c>
      <c r="AA2524">
        <v>33.85</v>
      </c>
      <c r="AB2524">
        <v>3.21</v>
      </c>
      <c r="AC2524">
        <v>24</v>
      </c>
      <c r="AD2524">
        <v>1276.6666666666667</v>
      </c>
      <c r="AE2524">
        <v>33850</v>
      </c>
    </row>
    <row r="2525" spans="2:31" x14ac:dyDescent="0.35">
      <c r="B2525" s="83"/>
      <c r="C2525" s="84"/>
      <c r="D2525" s="73"/>
      <c r="E2525" s="73"/>
      <c r="F2525" s="73"/>
      <c r="G2525" s="85"/>
      <c r="H2525" s="73"/>
      <c r="I2525" s="73"/>
      <c r="J2525" s="73"/>
      <c r="K2525" s="73"/>
      <c r="L2525" s="73"/>
      <c r="M2525" s="73"/>
      <c r="N2525" s="73"/>
      <c r="U2525">
        <v>2022</v>
      </c>
      <c r="V2525" s="15">
        <v>44569</v>
      </c>
      <c r="W2525" t="s">
        <v>203</v>
      </c>
      <c r="X2525" t="s">
        <v>230</v>
      </c>
      <c r="Y2525" t="s">
        <v>226</v>
      </c>
      <c r="Z2525">
        <v>30.85</v>
      </c>
      <c r="AA2525">
        <v>34.08</v>
      </c>
      <c r="AB2525">
        <v>3.23</v>
      </c>
      <c r="AC2525">
        <v>24</v>
      </c>
      <c r="AD2525">
        <v>1285.4166666666667</v>
      </c>
      <c r="AE2525">
        <v>34080</v>
      </c>
    </row>
    <row r="2526" spans="2:31" x14ac:dyDescent="0.35">
      <c r="B2526" s="83"/>
      <c r="C2526" s="84"/>
      <c r="D2526" s="73"/>
      <c r="E2526" s="73"/>
      <c r="F2526" s="73"/>
      <c r="G2526" s="85"/>
      <c r="H2526" s="73"/>
      <c r="I2526" s="73"/>
      <c r="J2526" s="73"/>
      <c r="K2526" s="73"/>
      <c r="L2526" s="73"/>
      <c r="M2526" s="73"/>
      <c r="N2526" s="73"/>
      <c r="U2526">
        <v>2022</v>
      </c>
      <c r="V2526" s="15">
        <v>44570</v>
      </c>
      <c r="W2526" t="s">
        <v>203</v>
      </c>
      <c r="X2526" t="s">
        <v>230</v>
      </c>
      <c r="Y2526" t="s">
        <v>226</v>
      </c>
      <c r="Z2526">
        <v>31.54</v>
      </c>
      <c r="AA2526">
        <v>34.85</v>
      </c>
      <c r="AB2526">
        <v>3.3</v>
      </c>
      <c r="AC2526">
        <v>24</v>
      </c>
      <c r="AD2526">
        <v>1314.1666666666667</v>
      </c>
      <c r="AE2526">
        <v>34850</v>
      </c>
    </row>
    <row r="2527" spans="2:31" x14ac:dyDescent="0.35">
      <c r="B2527" s="83"/>
      <c r="C2527" s="84"/>
      <c r="D2527" s="73"/>
      <c r="E2527" s="73"/>
      <c r="F2527" s="73"/>
      <c r="G2527" s="85"/>
      <c r="H2527" s="73"/>
      <c r="I2527" s="73"/>
      <c r="J2527" s="73"/>
      <c r="K2527" s="73"/>
      <c r="L2527" s="73"/>
      <c r="M2527" s="73"/>
      <c r="N2527" s="73"/>
      <c r="U2527">
        <v>2022</v>
      </c>
      <c r="V2527" s="15">
        <v>44571</v>
      </c>
      <c r="W2527" t="s">
        <v>203</v>
      </c>
      <c r="X2527" t="s">
        <v>230</v>
      </c>
      <c r="Y2527" t="s">
        <v>226</v>
      </c>
      <c r="Z2527">
        <v>33.19</v>
      </c>
      <c r="AA2527">
        <v>36.659999999999997</v>
      </c>
      <c r="AB2527">
        <v>3.48</v>
      </c>
      <c r="AC2527">
        <v>24</v>
      </c>
      <c r="AD2527">
        <v>1382.9166666666667</v>
      </c>
      <c r="AE2527">
        <v>36660</v>
      </c>
    </row>
    <row r="2528" spans="2:31" x14ac:dyDescent="0.35">
      <c r="B2528" s="83"/>
      <c r="C2528" s="84"/>
      <c r="D2528" s="73"/>
      <c r="E2528" s="73"/>
      <c r="F2528" s="73"/>
      <c r="G2528" s="85"/>
      <c r="H2528" s="73"/>
      <c r="I2528" s="73"/>
      <c r="J2528" s="73"/>
      <c r="K2528" s="73"/>
      <c r="L2528" s="73"/>
      <c r="M2528" s="73"/>
      <c r="N2528" s="73"/>
      <c r="U2528">
        <v>2022</v>
      </c>
      <c r="V2528" s="15">
        <v>44572</v>
      </c>
      <c r="W2528" t="s">
        <v>203</v>
      </c>
      <c r="X2528" t="s">
        <v>230</v>
      </c>
      <c r="Y2528" t="s">
        <v>226</v>
      </c>
      <c r="Z2528">
        <v>31.91</v>
      </c>
      <c r="AA2528">
        <v>35.25</v>
      </c>
      <c r="AB2528">
        <v>3.34</v>
      </c>
      <c r="AC2528">
        <v>24</v>
      </c>
      <c r="AD2528">
        <v>1329.5833333333333</v>
      </c>
      <c r="AE2528">
        <v>35250</v>
      </c>
    </row>
    <row r="2529" spans="2:31" x14ac:dyDescent="0.35">
      <c r="B2529" s="83"/>
      <c r="C2529" s="84"/>
      <c r="D2529" s="73"/>
      <c r="E2529" s="73"/>
      <c r="F2529" s="73"/>
      <c r="G2529" s="85"/>
      <c r="H2529" s="73"/>
      <c r="I2529" s="73"/>
      <c r="J2529" s="73"/>
      <c r="K2529" s="73"/>
      <c r="L2529" s="73"/>
      <c r="M2529" s="73"/>
      <c r="N2529" s="73"/>
      <c r="U2529">
        <v>2022</v>
      </c>
      <c r="V2529" s="15">
        <v>44573</v>
      </c>
      <c r="W2529" t="s">
        <v>203</v>
      </c>
      <c r="X2529" t="s">
        <v>230</v>
      </c>
      <c r="Y2529" t="s">
        <v>226</v>
      </c>
      <c r="Z2529">
        <v>30.42</v>
      </c>
      <c r="AA2529">
        <v>33.6</v>
      </c>
      <c r="AB2529">
        <v>3.19</v>
      </c>
      <c r="AC2529">
        <v>24</v>
      </c>
      <c r="AD2529">
        <v>1267.5</v>
      </c>
      <c r="AE2529">
        <v>33600</v>
      </c>
    </row>
    <row r="2530" spans="2:31" x14ac:dyDescent="0.35">
      <c r="B2530" s="83"/>
      <c r="C2530" s="84"/>
      <c r="D2530" s="73"/>
      <c r="E2530" s="73"/>
      <c r="F2530" s="73"/>
      <c r="G2530" s="85"/>
      <c r="H2530" s="73"/>
      <c r="I2530" s="73"/>
      <c r="J2530" s="73"/>
      <c r="K2530" s="73"/>
      <c r="L2530" s="73"/>
      <c r="M2530" s="73"/>
      <c r="N2530" s="73"/>
      <c r="U2530">
        <v>2022</v>
      </c>
      <c r="V2530" s="15">
        <v>44574</v>
      </c>
      <c r="W2530" t="s">
        <v>203</v>
      </c>
      <c r="X2530" t="s">
        <v>230</v>
      </c>
      <c r="Y2530" t="s">
        <v>226</v>
      </c>
      <c r="Z2530">
        <v>30.41</v>
      </c>
      <c r="AA2530">
        <v>33.590000000000003</v>
      </c>
      <c r="AB2530">
        <v>3.18</v>
      </c>
      <c r="AC2530">
        <v>24</v>
      </c>
      <c r="AD2530">
        <v>1267.0833333333333</v>
      </c>
      <c r="AE2530">
        <v>33590</v>
      </c>
    </row>
    <row r="2531" spans="2:31" x14ac:dyDescent="0.35">
      <c r="B2531" s="83"/>
      <c r="C2531" s="84"/>
      <c r="D2531" s="73"/>
      <c r="E2531" s="73"/>
      <c r="F2531" s="73"/>
      <c r="G2531" s="85"/>
      <c r="H2531" s="73"/>
      <c r="I2531" s="73"/>
      <c r="J2531" s="73"/>
      <c r="K2531" s="73"/>
      <c r="L2531" s="73"/>
      <c r="M2531" s="73"/>
      <c r="N2531" s="73"/>
      <c r="U2531">
        <v>2022</v>
      </c>
      <c r="V2531" s="15">
        <v>44575</v>
      </c>
      <c r="W2531" t="s">
        <v>203</v>
      </c>
      <c r="X2531" t="s">
        <v>230</v>
      </c>
      <c r="Y2531" t="s">
        <v>226</v>
      </c>
      <c r="Z2531">
        <v>29.35</v>
      </c>
      <c r="AA2531">
        <v>32.42</v>
      </c>
      <c r="AB2531">
        <v>3.07</v>
      </c>
      <c r="AC2531">
        <v>24</v>
      </c>
      <c r="AD2531">
        <v>1222.9166666666667</v>
      </c>
      <c r="AE2531">
        <v>32420</v>
      </c>
    </row>
    <row r="2532" spans="2:31" x14ac:dyDescent="0.35">
      <c r="B2532" s="83"/>
      <c r="C2532" s="84"/>
      <c r="D2532" s="73"/>
      <c r="E2532" s="73"/>
      <c r="F2532" s="73"/>
      <c r="G2532" s="85"/>
      <c r="H2532" s="73"/>
      <c r="I2532" s="73"/>
      <c r="J2532" s="73"/>
      <c r="K2532" s="73"/>
      <c r="L2532" s="73"/>
      <c r="M2532" s="73"/>
      <c r="N2532" s="73"/>
      <c r="U2532">
        <v>2022</v>
      </c>
      <c r="V2532" s="15">
        <v>44576</v>
      </c>
      <c r="W2532" t="s">
        <v>203</v>
      </c>
      <c r="X2532" t="s">
        <v>230</v>
      </c>
      <c r="Y2532" t="s">
        <v>226</v>
      </c>
      <c r="Z2532">
        <v>28.05</v>
      </c>
      <c r="AA2532">
        <v>30.98</v>
      </c>
      <c r="AB2532">
        <v>2.94</v>
      </c>
      <c r="AC2532">
        <v>24</v>
      </c>
      <c r="AD2532">
        <v>1168.75</v>
      </c>
      <c r="AE2532">
        <v>30980</v>
      </c>
    </row>
    <row r="2533" spans="2:31" x14ac:dyDescent="0.35">
      <c r="B2533" s="83"/>
      <c r="C2533" s="84"/>
      <c r="D2533" s="73"/>
      <c r="E2533" s="73"/>
      <c r="F2533" s="73"/>
      <c r="G2533" s="85"/>
      <c r="H2533" s="73"/>
      <c r="I2533" s="73"/>
      <c r="J2533" s="73"/>
      <c r="K2533" s="73"/>
      <c r="L2533" s="73"/>
      <c r="M2533" s="73"/>
      <c r="N2533" s="73"/>
      <c r="U2533">
        <v>2022</v>
      </c>
      <c r="V2533" s="15">
        <v>44577</v>
      </c>
      <c r="W2533" t="s">
        <v>203</v>
      </c>
      <c r="X2533" t="s">
        <v>230</v>
      </c>
      <c r="Y2533" t="s">
        <v>226</v>
      </c>
      <c r="Z2533">
        <v>28.05</v>
      </c>
      <c r="AA2533">
        <v>30.99</v>
      </c>
      <c r="AB2533">
        <v>2.94</v>
      </c>
      <c r="AC2533">
        <v>24</v>
      </c>
      <c r="AD2533">
        <v>1168.75</v>
      </c>
      <c r="AE2533">
        <v>30990</v>
      </c>
    </row>
    <row r="2534" spans="2:31" x14ac:dyDescent="0.35">
      <c r="B2534" s="83"/>
      <c r="C2534" s="84"/>
      <c r="D2534" s="73"/>
      <c r="E2534" s="73"/>
      <c r="F2534" s="73"/>
      <c r="G2534" s="85"/>
      <c r="H2534" s="73"/>
      <c r="I2534" s="73"/>
      <c r="J2534" s="73"/>
      <c r="K2534" s="73"/>
      <c r="L2534" s="73"/>
      <c r="M2534" s="73"/>
      <c r="N2534" s="73"/>
      <c r="U2534">
        <v>2022</v>
      </c>
      <c r="V2534" s="15">
        <v>44578</v>
      </c>
      <c r="W2534" t="s">
        <v>203</v>
      </c>
      <c r="X2534" t="s">
        <v>230</v>
      </c>
      <c r="Y2534" t="s">
        <v>226</v>
      </c>
      <c r="Z2534">
        <v>28.58</v>
      </c>
      <c r="AA2534">
        <v>31.57</v>
      </c>
      <c r="AB2534">
        <v>2.99</v>
      </c>
      <c r="AC2534">
        <v>24</v>
      </c>
      <c r="AD2534">
        <v>1190.8333333333333</v>
      </c>
      <c r="AE2534">
        <v>31570</v>
      </c>
    </row>
    <row r="2535" spans="2:31" x14ac:dyDescent="0.35">
      <c r="B2535" s="83"/>
      <c r="C2535" s="84"/>
      <c r="D2535" s="73"/>
      <c r="E2535" s="73"/>
      <c r="F2535" s="73"/>
      <c r="G2535" s="85"/>
      <c r="H2535" s="73"/>
      <c r="I2535" s="73"/>
      <c r="J2535" s="73"/>
      <c r="K2535" s="73"/>
      <c r="L2535" s="73"/>
      <c r="M2535" s="73"/>
      <c r="N2535" s="73"/>
      <c r="U2535">
        <v>2022</v>
      </c>
      <c r="V2535" s="15">
        <v>44579</v>
      </c>
      <c r="W2535" t="s">
        <v>203</v>
      </c>
      <c r="X2535" t="s">
        <v>230</v>
      </c>
      <c r="Y2535" t="s">
        <v>226</v>
      </c>
      <c r="Z2535">
        <v>27.67</v>
      </c>
      <c r="AA2535">
        <v>30.57</v>
      </c>
      <c r="AB2535">
        <v>2.9</v>
      </c>
      <c r="AC2535">
        <v>24</v>
      </c>
      <c r="AD2535">
        <v>1152.9166666666667</v>
      </c>
      <c r="AE2535">
        <v>30570</v>
      </c>
    </row>
    <row r="2536" spans="2:31" x14ac:dyDescent="0.35">
      <c r="B2536" s="83"/>
      <c r="C2536" s="84"/>
      <c r="D2536" s="73"/>
      <c r="E2536" s="73"/>
      <c r="F2536" s="73"/>
      <c r="G2536" s="85"/>
      <c r="H2536" s="73"/>
      <c r="I2536" s="73"/>
      <c r="J2536" s="73"/>
      <c r="K2536" s="73"/>
      <c r="L2536" s="73"/>
      <c r="M2536" s="73"/>
      <c r="N2536" s="73"/>
      <c r="U2536">
        <v>2022</v>
      </c>
      <c r="V2536" s="15">
        <v>44580</v>
      </c>
      <c r="W2536" t="s">
        <v>203</v>
      </c>
      <c r="X2536" t="s">
        <v>230</v>
      </c>
      <c r="Y2536" t="s">
        <v>226</v>
      </c>
      <c r="Z2536">
        <v>27.85</v>
      </c>
      <c r="AA2536">
        <v>30.77</v>
      </c>
      <c r="AB2536">
        <v>2.92</v>
      </c>
      <c r="AC2536">
        <v>24</v>
      </c>
      <c r="AD2536">
        <v>1160.4166666666667</v>
      </c>
      <c r="AE2536">
        <v>30770</v>
      </c>
    </row>
    <row r="2537" spans="2:31" x14ac:dyDescent="0.35">
      <c r="B2537" s="83"/>
      <c r="C2537" s="84"/>
      <c r="D2537" s="73"/>
      <c r="E2537" s="73"/>
      <c r="F2537" s="73"/>
      <c r="G2537" s="85"/>
      <c r="H2537" s="73"/>
      <c r="I2537" s="73"/>
      <c r="J2537" s="73"/>
      <c r="K2537" s="73"/>
      <c r="L2537" s="73"/>
      <c r="M2537" s="73"/>
      <c r="N2537" s="73"/>
      <c r="U2537">
        <v>2022</v>
      </c>
      <c r="V2537" s="15">
        <v>44581</v>
      </c>
      <c r="W2537" t="s">
        <v>203</v>
      </c>
      <c r="X2537" t="s">
        <v>230</v>
      </c>
      <c r="Y2537" t="s">
        <v>226</v>
      </c>
      <c r="Z2537">
        <v>27.4</v>
      </c>
      <c r="AA2537">
        <v>30.27</v>
      </c>
      <c r="AB2537">
        <v>2.87</v>
      </c>
      <c r="AC2537">
        <v>24</v>
      </c>
      <c r="AD2537">
        <v>1141.6666666666667</v>
      </c>
      <c r="AE2537">
        <v>30270</v>
      </c>
    </row>
    <row r="2538" spans="2:31" x14ac:dyDescent="0.35">
      <c r="B2538" s="83"/>
      <c r="C2538" s="84"/>
      <c r="D2538" s="73"/>
      <c r="E2538" s="73"/>
      <c r="F2538" s="73"/>
      <c r="G2538" s="85"/>
      <c r="H2538" s="73"/>
      <c r="I2538" s="73"/>
      <c r="J2538" s="73"/>
      <c r="K2538" s="73"/>
      <c r="L2538" s="73"/>
      <c r="M2538" s="73"/>
      <c r="N2538" s="73"/>
      <c r="U2538">
        <v>2022</v>
      </c>
      <c r="V2538" s="15">
        <v>44582</v>
      </c>
      <c r="W2538" t="s">
        <v>203</v>
      </c>
      <c r="X2538" t="s">
        <v>230</v>
      </c>
      <c r="Y2538" t="s">
        <v>226</v>
      </c>
      <c r="Z2538">
        <v>29.04</v>
      </c>
      <c r="AA2538">
        <v>32.08</v>
      </c>
      <c r="AB2538">
        <v>3.04</v>
      </c>
      <c r="AC2538">
        <v>24</v>
      </c>
      <c r="AD2538">
        <v>1210</v>
      </c>
      <c r="AE2538">
        <v>32080</v>
      </c>
    </row>
    <row r="2539" spans="2:31" x14ac:dyDescent="0.35">
      <c r="B2539" s="83"/>
      <c r="C2539" s="84"/>
      <c r="D2539" s="73"/>
      <c r="E2539" s="73"/>
      <c r="F2539" s="73"/>
      <c r="G2539" s="85"/>
      <c r="H2539" s="73"/>
      <c r="I2539" s="73"/>
      <c r="J2539" s="73"/>
      <c r="K2539" s="73"/>
      <c r="L2539" s="73"/>
      <c r="M2539" s="73"/>
      <c r="N2539" s="73"/>
      <c r="U2539">
        <v>2022</v>
      </c>
      <c r="V2539" s="15">
        <v>44583</v>
      </c>
      <c r="W2539" t="s">
        <v>203</v>
      </c>
      <c r="X2539" t="s">
        <v>230</v>
      </c>
      <c r="Y2539" t="s">
        <v>226</v>
      </c>
      <c r="Z2539">
        <v>29.91</v>
      </c>
      <c r="AA2539">
        <v>33.04</v>
      </c>
      <c r="AB2539">
        <v>3.13</v>
      </c>
      <c r="AC2539">
        <v>24</v>
      </c>
      <c r="AD2539">
        <v>1246.25</v>
      </c>
      <c r="AE2539">
        <v>33040</v>
      </c>
    </row>
    <row r="2540" spans="2:31" x14ac:dyDescent="0.35">
      <c r="B2540" s="83"/>
      <c r="C2540" s="84"/>
      <c r="D2540" s="73"/>
      <c r="E2540" s="73"/>
      <c r="F2540" s="73"/>
      <c r="G2540" s="85"/>
      <c r="H2540" s="73"/>
      <c r="I2540" s="73"/>
      <c r="J2540" s="73"/>
      <c r="K2540" s="73"/>
      <c r="L2540" s="73"/>
      <c r="M2540" s="73"/>
      <c r="N2540" s="73"/>
      <c r="U2540">
        <v>2022</v>
      </c>
      <c r="V2540" s="15">
        <v>44584</v>
      </c>
      <c r="W2540" t="s">
        <v>203</v>
      </c>
      <c r="X2540" t="s">
        <v>230</v>
      </c>
      <c r="Y2540" t="s">
        <v>226</v>
      </c>
      <c r="Z2540">
        <v>28</v>
      </c>
      <c r="AA2540">
        <v>30.94</v>
      </c>
      <c r="AB2540">
        <v>2.93</v>
      </c>
      <c r="AC2540">
        <v>24</v>
      </c>
      <c r="AD2540">
        <v>1166.6666666666667</v>
      </c>
      <c r="AE2540">
        <v>30940</v>
      </c>
    </row>
    <row r="2541" spans="2:31" x14ac:dyDescent="0.35">
      <c r="B2541" s="83"/>
      <c r="C2541" s="84"/>
      <c r="D2541" s="73"/>
      <c r="E2541" s="73"/>
      <c r="F2541" s="73"/>
      <c r="G2541" s="85"/>
      <c r="H2541" s="73"/>
      <c r="I2541" s="73"/>
      <c r="J2541" s="73"/>
      <c r="K2541" s="73"/>
      <c r="L2541" s="73"/>
      <c r="M2541" s="73"/>
      <c r="N2541" s="73"/>
      <c r="U2541">
        <v>2022</v>
      </c>
      <c r="V2541" s="15">
        <v>44585</v>
      </c>
      <c r="W2541" t="s">
        <v>203</v>
      </c>
      <c r="X2541" t="s">
        <v>230</v>
      </c>
      <c r="Y2541" t="s">
        <v>226</v>
      </c>
      <c r="Z2541">
        <v>29.11</v>
      </c>
      <c r="AA2541">
        <v>32.159999999999997</v>
      </c>
      <c r="AB2541">
        <v>3.05</v>
      </c>
      <c r="AC2541">
        <v>24</v>
      </c>
      <c r="AD2541">
        <v>1212.9166666666667</v>
      </c>
      <c r="AE2541">
        <v>32159.999999999996</v>
      </c>
    </row>
    <row r="2542" spans="2:31" x14ac:dyDescent="0.35">
      <c r="B2542" s="83"/>
      <c r="C2542" s="84"/>
      <c r="D2542" s="73"/>
      <c r="E2542" s="73"/>
      <c r="F2542" s="73"/>
      <c r="G2542" s="85"/>
      <c r="H2542" s="73"/>
      <c r="I2542" s="73"/>
      <c r="J2542" s="73"/>
      <c r="K2542" s="73"/>
      <c r="L2542" s="73"/>
      <c r="M2542" s="73"/>
      <c r="N2542" s="73"/>
      <c r="U2542">
        <v>2022</v>
      </c>
      <c r="V2542" s="15">
        <v>44586</v>
      </c>
      <c r="W2542" t="s">
        <v>203</v>
      </c>
      <c r="X2542" t="s">
        <v>230</v>
      </c>
      <c r="Y2542" t="s">
        <v>226</v>
      </c>
      <c r="Z2542">
        <v>30.77</v>
      </c>
      <c r="AA2542">
        <v>33.99</v>
      </c>
      <c r="AB2542">
        <v>3.22</v>
      </c>
      <c r="AC2542">
        <v>24</v>
      </c>
      <c r="AD2542">
        <v>1282.0833333333333</v>
      </c>
      <c r="AE2542">
        <v>33990</v>
      </c>
    </row>
    <row r="2543" spans="2:31" x14ac:dyDescent="0.35">
      <c r="B2543" s="83"/>
      <c r="C2543" s="84"/>
      <c r="D2543" s="73"/>
      <c r="E2543" s="73"/>
      <c r="F2543" s="73"/>
      <c r="G2543" s="85"/>
      <c r="H2543" s="73"/>
      <c r="I2543" s="73"/>
      <c r="J2543" s="73"/>
      <c r="K2543" s="73"/>
      <c r="L2543" s="73"/>
      <c r="M2543" s="73"/>
      <c r="N2543" s="73"/>
      <c r="U2543">
        <v>2022</v>
      </c>
      <c r="V2543" s="15">
        <v>44587</v>
      </c>
      <c r="W2543" t="s">
        <v>203</v>
      </c>
      <c r="X2543" t="s">
        <v>230</v>
      </c>
      <c r="Y2543" t="s">
        <v>226</v>
      </c>
      <c r="Z2543">
        <v>30.39</v>
      </c>
      <c r="AA2543">
        <v>33.58</v>
      </c>
      <c r="AB2543">
        <v>3.18</v>
      </c>
      <c r="AC2543">
        <v>24</v>
      </c>
      <c r="AD2543">
        <v>1266.25</v>
      </c>
      <c r="AE2543">
        <v>33580</v>
      </c>
    </row>
    <row r="2544" spans="2:31" x14ac:dyDescent="0.35">
      <c r="B2544" s="83"/>
      <c r="C2544" s="84"/>
      <c r="D2544" s="73"/>
      <c r="E2544" s="73"/>
      <c r="F2544" s="73"/>
      <c r="G2544" s="85"/>
      <c r="H2544" s="73"/>
      <c r="I2544" s="73"/>
      <c r="J2544" s="73"/>
      <c r="K2544" s="73"/>
      <c r="L2544" s="73"/>
      <c r="M2544" s="73"/>
      <c r="N2544" s="73"/>
      <c r="U2544">
        <v>2022</v>
      </c>
      <c r="V2544" s="15">
        <v>44588</v>
      </c>
      <c r="W2544" t="s">
        <v>203</v>
      </c>
      <c r="X2544" t="s">
        <v>230</v>
      </c>
      <c r="Y2544" t="s">
        <v>226</v>
      </c>
      <c r="Z2544">
        <v>29.63</v>
      </c>
      <c r="AA2544">
        <v>32.729999999999997</v>
      </c>
      <c r="AB2544">
        <v>3.1</v>
      </c>
      <c r="AC2544">
        <v>24</v>
      </c>
      <c r="AD2544">
        <v>1234.5833333333333</v>
      </c>
      <c r="AE2544">
        <v>32729.999999999996</v>
      </c>
    </row>
    <row r="2545" spans="2:31" x14ac:dyDescent="0.35">
      <c r="B2545" s="83"/>
      <c r="C2545" s="84"/>
      <c r="D2545" s="73"/>
      <c r="E2545" s="73"/>
      <c r="F2545" s="73"/>
      <c r="G2545" s="85"/>
      <c r="H2545" s="73"/>
      <c r="I2545" s="73"/>
      <c r="J2545" s="73"/>
      <c r="K2545" s="73"/>
      <c r="L2545" s="73"/>
      <c r="M2545" s="73"/>
      <c r="N2545" s="73"/>
      <c r="U2545">
        <v>2022</v>
      </c>
      <c r="V2545" s="15">
        <v>44589</v>
      </c>
      <c r="W2545" t="s">
        <v>203</v>
      </c>
      <c r="X2545" t="s">
        <v>230</v>
      </c>
      <c r="Y2545" t="s">
        <v>226</v>
      </c>
      <c r="Z2545">
        <v>28.48</v>
      </c>
      <c r="AA2545">
        <v>31.46</v>
      </c>
      <c r="AB2545">
        <v>2.98</v>
      </c>
      <c r="AC2545">
        <v>24</v>
      </c>
      <c r="AD2545">
        <v>1186.6666666666667</v>
      </c>
      <c r="AE2545">
        <v>31460</v>
      </c>
    </row>
    <row r="2546" spans="2:31" x14ac:dyDescent="0.35">
      <c r="B2546" s="83"/>
      <c r="C2546" s="84"/>
      <c r="D2546" s="73"/>
      <c r="E2546" s="73"/>
      <c r="F2546" s="73"/>
      <c r="G2546" s="85"/>
      <c r="H2546" s="73"/>
      <c r="I2546" s="73"/>
      <c r="J2546" s="73"/>
      <c r="K2546" s="73"/>
      <c r="L2546" s="73"/>
      <c r="M2546" s="73"/>
      <c r="N2546" s="73"/>
      <c r="U2546">
        <v>2022</v>
      </c>
      <c r="V2546" s="15">
        <v>44590</v>
      </c>
      <c r="W2546" t="s">
        <v>203</v>
      </c>
      <c r="X2546" t="s">
        <v>230</v>
      </c>
      <c r="Y2546" t="s">
        <v>226</v>
      </c>
      <c r="Z2546">
        <v>28.7</v>
      </c>
      <c r="AA2546">
        <v>31.7</v>
      </c>
      <c r="AB2546">
        <v>3.01</v>
      </c>
      <c r="AC2546">
        <v>24</v>
      </c>
      <c r="AD2546">
        <v>1195.8333333333333</v>
      </c>
      <c r="AE2546">
        <v>31700</v>
      </c>
    </row>
    <row r="2547" spans="2:31" x14ac:dyDescent="0.35">
      <c r="B2547" s="83"/>
      <c r="C2547" s="84"/>
      <c r="D2547" s="73"/>
      <c r="E2547" s="73"/>
      <c r="F2547" s="73"/>
      <c r="G2547" s="85"/>
      <c r="H2547" s="73"/>
      <c r="I2547" s="73"/>
      <c r="J2547" s="73"/>
      <c r="K2547" s="73"/>
      <c r="L2547" s="73"/>
      <c r="M2547" s="73"/>
      <c r="N2547" s="73"/>
      <c r="U2547">
        <v>2022</v>
      </c>
      <c r="V2547" s="15">
        <v>44591</v>
      </c>
      <c r="W2547" t="s">
        <v>203</v>
      </c>
      <c r="X2547" t="s">
        <v>230</v>
      </c>
      <c r="Y2547" t="s">
        <v>226</v>
      </c>
      <c r="Z2547">
        <v>29.81</v>
      </c>
      <c r="AA2547">
        <v>32.93</v>
      </c>
      <c r="AB2547">
        <v>3.12</v>
      </c>
      <c r="AC2547">
        <v>24</v>
      </c>
      <c r="AD2547">
        <v>1242.0833333333333</v>
      </c>
      <c r="AE2547">
        <v>32930</v>
      </c>
    </row>
    <row r="2548" spans="2:31" x14ac:dyDescent="0.35">
      <c r="B2548" s="83"/>
      <c r="C2548" s="84"/>
      <c r="D2548" s="73"/>
      <c r="E2548" s="73"/>
      <c r="F2548" s="73"/>
      <c r="G2548" s="85"/>
      <c r="H2548" s="73"/>
      <c r="I2548" s="73"/>
      <c r="J2548" s="73"/>
      <c r="K2548" s="73"/>
      <c r="L2548" s="73"/>
      <c r="M2548" s="73"/>
      <c r="N2548" s="73"/>
      <c r="U2548">
        <v>2022</v>
      </c>
      <c r="V2548" s="15">
        <v>44592</v>
      </c>
      <c r="W2548" t="s">
        <v>203</v>
      </c>
      <c r="X2548" t="s">
        <v>230</v>
      </c>
      <c r="Y2548" t="s">
        <v>226</v>
      </c>
      <c r="Z2548">
        <v>30.11</v>
      </c>
      <c r="AA2548">
        <v>33.26</v>
      </c>
      <c r="AB2548">
        <v>3.15</v>
      </c>
      <c r="AC2548">
        <v>24</v>
      </c>
      <c r="AD2548">
        <v>1254.5833333333333</v>
      </c>
      <c r="AE2548">
        <v>33260</v>
      </c>
    </row>
    <row r="2549" spans="2:31" x14ac:dyDescent="0.35">
      <c r="B2549" s="83"/>
      <c r="C2549" s="84"/>
      <c r="D2549" s="73"/>
      <c r="E2549" s="73"/>
      <c r="F2549" s="73"/>
      <c r="G2549" s="85"/>
      <c r="H2549" s="73"/>
      <c r="I2549" s="73"/>
      <c r="J2549" s="73"/>
      <c r="K2549" s="73"/>
      <c r="L2549" s="73"/>
      <c r="M2549" s="73"/>
      <c r="N2549" s="73"/>
      <c r="U2549">
        <v>2022</v>
      </c>
      <c r="V2549" s="15">
        <v>44593</v>
      </c>
      <c r="W2549" t="s">
        <v>204</v>
      </c>
      <c r="X2549" t="s">
        <v>230</v>
      </c>
      <c r="Y2549" t="s">
        <v>226</v>
      </c>
      <c r="Z2549">
        <v>29.3</v>
      </c>
      <c r="AA2549">
        <v>32.369999999999997</v>
      </c>
      <c r="AB2549">
        <v>3.07</v>
      </c>
      <c r="AC2549">
        <v>24</v>
      </c>
      <c r="AD2549">
        <v>1220.8333333333333</v>
      </c>
      <c r="AE2549">
        <v>32369.999999999996</v>
      </c>
    </row>
    <row r="2550" spans="2:31" x14ac:dyDescent="0.35">
      <c r="B2550" s="83"/>
      <c r="C2550" s="84"/>
      <c r="D2550" s="73"/>
      <c r="E2550" s="73"/>
      <c r="F2550" s="73"/>
      <c r="G2550" s="85"/>
      <c r="H2550" s="73"/>
      <c r="I2550" s="73"/>
      <c r="J2550" s="73"/>
      <c r="K2550" s="73"/>
      <c r="L2550" s="73"/>
      <c r="M2550" s="73"/>
      <c r="N2550" s="73"/>
      <c r="U2550">
        <v>2022</v>
      </c>
      <c r="V2550" s="15">
        <v>44594</v>
      </c>
      <c r="W2550" t="s">
        <v>204</v>
      </c>
      <c r="X2550" t="s">
        <v>230</v>
      </c>
      <c r="Y2550" t="s">
        <v>226</v>
      </c>
      <c r="Z2550">
        <v>29.77</v>
      </c>
      <c r="AA2550">
        <v>32.89</v>
      </c>
      <c r="AB2550">
        <v>3.12</v>
      </c>
      <c r="AC2550">
        <v>24</v>
      </c>
      <c r="AD2550">
        <v>1240.4166666666667</v>
      </c>
      <c r="AE2550">
        <v>32890</v>
      </c>
    </row>
    <row r="2551" spans="2:31" x14ac:dyDescent="0.35">
      <c r="B2551" s="83"/>
      <c r="C2551" s="84"/>
      <c r="D2551" s="73"/>
      <c r="E2551" s="73"/>
      <c r="F2551" s="73"/>
      <c r="G2551" s="85"/>
      <c r="H2551" s="73"/>
      <c r="I2551" s="73"/>
      <c r="J2551" s="73"/>
      <c r="K2551" s="73"/>
      <c r="L2551" s="73"/>
      <c r="M2551" s="73"/>
      <c r="N2551" s="73"/>
      <c r="U2551">
        <v>2022</v>
      </c>
      <c r="V2551" s="15">
        <v>44595</v>
      </c>
      <c r="W2551" t="s">
        <v>204</v>
      </c>
      <c r="X2551" t="s">
        <v>230</v>
      </c>
      <c r="Y2551" t="s">
        <v>226</v>
      </c>
      <c r="Z2551">
        <v>35.4</v>
      </c>
      <c r="AA2551">
        <v>39.11</v>
      </c>
      <c r="AB2551">
        <v>3.71</v>
      </c>
      <c r="AC2551">
        <v>24</v>
      </c>
      <c r="AD2551">
        <v>1475</v>
      </c>
      <c r="AE2551">
        <v>39110</v>
      </c>
    </row>
    <row r="2552" spans="2:31" x14ac:dyDescent="0.35">
      <c r="B2552" s="83"/>
      <c r="C2552" s="84"/>
      <c r="D2552" s="73"/>
      <c r="E2552" s="73"/>
      <c r="F2552" s="73"/>
      <c r="G2552" s="85"/>
      <c r="H2552" s="73"/>
      <c r="I2552" s="73"/>
      <c r="J2552" s="73"/>
      <c r="K2552" s="73"/>
      <c r="L2552" s="73"/>
      <c r="M2552" s="73"/>
      <c r="N2552" s="73"/>
      <c r="U2552">
        <v>2022</v>
      </c>
      <c r="V2552" s="15">
        <v>44596</v>
      </c>
      <c r="W2552" t="s">
        <v>204</v>
      </c>
      <c r="X2552" t="s">
        <v>230</v>
      </c>
      <c r="Y2552" t="s">
        <v>226</v>
      </c>
      <c r="Z2552">
        <v>41.03</v>
      </c>
      <c r="AA2552">
        <v>45.33</v>
      </c>
      <c r="AB2552">
        <v>4.3</v>
      </c>
      <c r="AC2552">
        <v>24</v>
      </c>
      <c r="AD2552">
        <v>1709.5833333333333</v>
      </c>
      <c r="AE2552">
        <v>45330</v>
      </c>
    </row>
    <row r="2553" spans="2:31" x14ac:dyDescent="0.35">
      <c r="B2553" s="83"/>
      <c r="C2553" s="84"/>
      <c r="D2553" s="73"/>
      <c r="E2553" s="73"/>
      <c r="F2553" s="73"/>
      <c r="G2553" s="85"/>
      <c r="H2553" s="73"/>
      <c r="I2553" s="73"/>
      <c r="J2553" s="73"/>
      <c r="K2553" s="73"/>
      <c r="L2553" s="73"/>
      <c r="M2553" s="73"/>
      <c r="N2553" s="73"/>
      <c r="U2553">
        <v>2022</v>
      </c>
      <c r="V2553" s="15">
        <v>44597</v>
      </c>
      <c r="W2553" t="s">
        <v>204</v>
      </c>
      <c r="X2553" t="s">
        <v>230</v>
      </c>
      <c r="Y2553" t="s">
        <v>226</v>
      </c>
      <c r="Z2553">
        <v>39.799999999999997</v>
      </c>
      <c r="AA2553">
        <v>43.97</v>
      </c>
      <c r="AB2553">
        <v>4.17</v>
      </c>
      <c r="AC2553">
        <v>24</v>
      </c>
      <c r="AD2553">
        <v>1658.3333333333333</v>
      </c>
      <c r="AE2553">
        <v>43970</v>
      </c>
    </row>
    <row r="2554" spans="2:31" x14ac:dyDescent="0.35">
      <c r="B2554" s="83"/>
      <c r="C2554" s="84"/>
      <c r="D2554" s="73"/>
      <c r="E2554" s="73"/>
      <c r="F2554" s="73"/>
      <c r="G2554" s="85"/>
      <c r="H2554" s="73"/>
      <c r="I2554" s="73"/>
      <c r="J2554" s="73"/>
      <c r="K2554" s="73"/>
      <c r="L2554" s="73"/>
      <c r="M2554" s="73"/>
      <c r="N2554" s="73"/>
      <c r="U2554">
        <v>2022</v>
      </c>
      <c r="V2554" s="15">
        <v>44598</v>
      </c>
      <c r="W2554" t="s">
        <v>204</v>
      </c>
      <c r="X2554" t="s">
        <v>230</v>
      </c>
      <c r="Y2554" t="s">
        <v>226</v>
      </c>
      <c r="Z2554">
        <v>38.299999999999997</v>
      </c>
      <c r="AA2554">
        <v>42.31</v>
      </c>
      <c r="AB2554">
        <v>4.01</v>
      </c>
      <c r="AC2554">
        <v>24</v>
      </c>
      <c r="AD2554">
        <v>1595.8333333333333</v>
      </c>
      <c r="AE2554">
        <v>42310</v>
      </c>
    </row>
    <row r="2555" spans="2:31" x14ac:dyDescent="0.35">
      <c r="B2555" s="83"/>
      <c r="C2555" s="84"/>
      <c r="D2555" s="73"/>
      <c r="E2555" s="73"/>
      <c r="F2555" s="73"/>
      <c r="G2555" s="85"/>
      <c r="H2555" s="73"/>
      <c r="I2555" s="73"/>
      <c r="J2555" s="73"/>
      <c r="K2555" s="73"/>
      <c r="L2555" s="73"/>
      <c r="M2555" s="73"/>
      <c r="N2555" s="73"/>
      <c r="U2555">
        <v>2022</v>
      </c>
      <c r="V2555" s="15">
        <v>44599</v>
      </c>
      <c r="W2555" t="s">
        <v>204</v>
      </c>
      <c r="X2555" t="s">
        <v>230</v>
      </c>
      <c r="Y2555" t="s">
        <v>226</v>
      </c>
      <c r="Z2555">
        <v>38.950000000000003</v>
      </c>
      <c r="AA2555">
        <v>43.03</v>
      </c>
      <c r="AB2555">
        <v>4.08</v>
      </c>
      <c r="AC2555">
        <v>24</v>
      </c>
      <c r="AD2555">
        <v>1622.9166666666667</v>
      </c>
      <c r="AE2555">
        <v>43030</v>
      </c>
    </row>
    <row r="2556" spans="2:31" x14ac:dyDescent="0.35">
      <c r="B2556" s="83"/>
      <c r="C2556" s="84"/>
      <c r="D2556" s="73"/>
      <c r="E2556" s="73"/>
      <c r="F2556" s="73"/>
      <c r="G2556" s="85"/>
      <c r="H2556" s="73"/>
      <c r="I2556" s="73"/>
      <c r="J2556" s="73"/>
      <c r="K2556" s="73"/>
      <c r="L2556" s="73"/>
      <c r="M2556" s="73"/>
      <c r="N2556" s="73"/>
      <c r="U2556">
        <v>2022</v>
      </c>
      <c r="V2556" s="15">
        <v>44600</v>
      </c>
      <c r="W2556" t="s">
        <v>204</v>
      </c>
      <c r="X2556" t="s">
        <v>230</v>
      </c>
      <c r="Y2556" t="s">
        <v>226</v>
      </c>
      <c r="Z2556">
        <v>28.29</v>
      </c>
      <c r="AA2556">
        <v>31.26</v>
      </c>
      <c r="AB2556">
        <v>2.96</v>
      </c>
      <c r="AC2556">
        <v>24</v>
      </c>
      <c r="AD2556">
        <v>1178.75</v>
      </c>
      <c r="AE2556">
        <v>31260</v>
      </c>
    </row>
    <row r="2557" spans="2:31" x14ac:dyDescent="0.35">
      <c r="B2557" s="83"/>
      <c r="C2557" s="84"/>
      <c r="D2557" s="73"/>
      <c r="E2557" s="73"/>
      <c r="F2557" s="73"/>
      <c r="G2557" s="85"/>
      <c r="H2557" s="73"/>
      <c r="I2557" s="73"/>
      <c r="J2557" s="73"/>
      <c r="K2557" s="73"/>
      <c r="L2557" s="73"/>
      <c r="M2557" s="73"/>
      <c r="N2557" s="73"/>
      <c r="U2557">
        <v>2022</v>
      </c>
      <c r="V2557" s="15">
        <v>44601</v>
      </c>
      <c r="W2557" t="s">
        <v>204</v>
      </c>
      <c r="X2557" t="s">
        <v>230</v>
      </c>
      <c r="Y2557" t="s">
        <v>226</v>
      </c>
      <c r="Z2557">
        <v>27.21</v>
      </c>
      <c r="AA2557">
        <v>30.06</v>
      </c>
      <c r="AB2557">
        <v>2.85</v>
      </c>
      <c r="AC2557">
        <v>24</v>
      </c>
      <c r="AD2557">
        <v>1133.75</v>
      </c>
      <c r="AE2557">
        <v>30060</v>
      </c>
    </row>
    <row r="2558" spans="2:31" x14ac:dyDescent="0.35">
      <c r="B2558" s="83"/>
      <c r="C2558" s="84"/>
      <c r="D2558" s="73"/>
      <c r="E2558" s="73"/>
      <c r="F2558" s="73"/>
      <c r="G2558" s="85"/>
      <c r="H2558" s="73"/>
      <c r="I2558" s="73"/>
      <c r="J2558" s="73"/>
      <c r="K2558" s="73"/>
      <c r="L2558" s="73"/>
      <c r="M2558" s="73"/>
      <c r="N2558" s="73"/>
      <c r="U2558">
        <v>2022</v>
      </c>
      <c r="V2558" s="15">
        <v>44602</v>
      </c>
      <c r="W2558" t="s">
        <v>204</v>
      </c>
      <c r="X2558" t="s">
        <v>230</v>
      </c>
      <c r="Y2558" t="s">
        <v>226</v>
      </c>
      <c r="Z2558">
        <v>27.3</v>
      </c>
      <c r="AA2558">
        <v>30.16</v>
      </c>
      <c r="AB2558">
        <v>2.86</v>
      </c>
      <c r="AC2558">
        <v>24</v>
      </c>
      <c r="AD2558">
        <v>1137.5</v>
      </c>
      <c r="AE2558">
        <v>30160</v>
      </c>
    </row>
    <row r="2559" spans="2:31" x14ac:dyDescent="0.35">
      <c r="B2559" s="83"/>
      <c r="C2559" s="84"/>
      <c r="D2559" s="73"/>
      <c r="E2559" s="73"/>
      <c r="F2559" s="73"/>
      <c r="G2559" s="85"/>
      <c r="H2559" s="73"/>
      <c r="I2559" s="73"/>
      <c r="J2559" s="73"/>
      <c r="K2559" s="73"/>
      <c r="L2559" s="73"/>
      <c r="M2559" s="73"/>
      <c r="N2559" s="73"/>
      <c r="U2559">
        <v>2022</v>
      </c>
      <c r="V2559" s="15">
        <v>44603</v>
      </c>
      <c r="W2559" t="s">
        <v>204</v>
      </c>
      <c r="X2559" t="s">
        <v>230</v>
      </c>
      <c r="Y2559" t="s">
        <v>226</v>
      </c>
      <c r="Z2559">
        <v>25.8</v>
      </c>
      <c r="AA2559">
        <v>28.5</v>
      </c>
      <c r="AB2559">
        <v>2.7</v>
      </c>
      <c r="AC2559">
        <v>24</v>
      </c>
      <c r="AD2559">
        <v>1075</v>
      </c>
      <c r="AE2559">
        <v>28500</v>
      </c>
    </row>
    <row r="2560" spans="2:31" x14ac:dyDescent="0.35">
      <c r="B2560" s="83"/>
      <c r="C2560" s="84"/>
      <c r="D2560" s="73"/>
      <c r="E2560" s="73"/>
      <c r="F2560" s="73"/>
      <c r="G2560" s="85"/>
      <c r="H2560" s="73"/>
      <c r="I2560" s="73"/>
      <c r="J2560" s="73"/>
      <c r="K2560" s="73"/>
      <c r="L2560" s="73"/>
      <c r="M2560" s="73"/>
      <c r="N2560" s="73"/>
      <c r="U2560">
        <v>2022</v>
      </c>
      <c r="V2560" s="15">
        <v>44604</v>
      </c>
      <c r="W2560" t="s">
        <v>204</v>
      </c>
      <c r="X2560" t="s">
        <v>230</v>
      </c>
      <c r="Y2560" t="s">
        <v>226</v>
      </c>
      <c r="Z2560">
        <v>25.68</v>
      </c>
      <c r="AA2560">
        <v>28.37</v>
      </c>
      <c r="AB2560">
        <v>2.69</v>
      </c>
      <c r="AC2560">
        <v>24</v>
      </c>
      <c r="AD2560">
        <v>1070</v>
      </c>
      <c r="AE2560">
        <v>28370</v>
      </c>
    </row>
    <row r="2561" spans="2:31" x14ac:dyDescent="0.35">
      <c r="B2561" s="83"/>
      <c r="C2561" s="84"/>
      <c r="D2561" s="73"/>
      <c r="E2561" s="73"/>
      <c r="F2561" s="73"/>
      <c r="G2561" s="85"/>
      <c r="H2561" s="73"/>
      <c r="I2561" s="73"/>
      <c r="J2561" s="73"/>
      <c r="K2561" s="73"/>
      <c r="L2561" s="73"/>
      <c r="M2561" s="73"/>
      <c r="N2561" s="73"/>
      <c r="U2561">
        <v>2022</v>
      </c>
      <c r="V2561" s="15">
        <v>44605</v>
      </c>
      <c r="W2561" t="s">
        <v>204</v>
      </c>
      <c r="X2561" t="s">
        <v>230</v>
      </c>
      <c r="Y2561" t="s">
        <v>226</v>
      </c>
      <c r="Z2561">
        <v>25.79</v>
      </c>
      <c r="AA2561">
        <v>28.49</v>
      </c>
      <c r="AB2561">
        <v>2.7</v>
      </c>
      <c r="AC2561">
        <v>24</v>
      </c>
      <c r="AD2561">
        <v>1074.5833333333333</v>
      </c>
      <c r="AE2561">
        <v>28490</v>
      </c>
    </row>
    <row r="2562" spans="2:31" x14ac:dyDescent="0.35">
      <c r="B2562" s="83"/>
      <c r="C2562" s="84"/>
      <c r="D2562" s="73"/>
      <c r="E2562" s="73"/>
      <c r="F2562" s="73"/>
      <c r="G2562" s="85"/>
      <c r="H2562" s="73"/>
      <c r="I2562" s="73"/>
      <c r="J2562" s="73"/>
      <c r="K2562" s="73"/>
      <c r="L2562" s="73"/>
      <c r="M2562" s="73"/>
      <c r="N2562" s="73"/>
      <c r="U2562">
        <v>2022</v>
      </c>
      <c r="V2562" s="15">
        <v>44606</v>
      </c>
      <c r="W2562" t="s">
        <v>204</v>
      </c>
      <c r="X2562" t="s">
        <v>230</v>
      </c>
      <c r="Y2562" t="s">
        <v>226</v>
      </c>
      <c r="Z2562">
        <v>28.15</v>
      </c>
      <c r="AA2562">
        <v>31.09</v>
      </c>
      <c r="AB2562">
        <v>2.95</v>
      </c>
      <c r="AC2562">
        <v>24</v>
      </c>
      <c r="AD2562">
        <v>1172.9166666666667</v>
      </c>
      <c r="AE2562">
        <v>31090</v>
      </c>
    </row>
    <row r="2563" spans="2:31" x14ac:dyDescent="0.35">
      <c r="B2563" s="83"/>
      <c r="C2563" s="84"/>
      <c r="D2563" s="73"/>
      <c r="E2563" s="73"/>
      <c r="F2563" s="73"/>
      <c r="G2563" s="85"/>
      <c r="H2563" s="73"/>
      <c r="I2563" s="73"/>
      <c r="J2563" s="73"/>
      <c r="K2563" s="73"/>
      <c r="L2563" s="73"/>
      <c r="M2563" s="73"/>
      <c r="N2563" s="73"/>
      <c r="U2563">
        <v>2022</v>
      </c>
      <c r="V2563" s="15">
        <v>44607</v>
      </c>
      <c r="W2563" t="s">
        <v>204</v>
      </c>
      <c r="X2563" t="s">
        <v>230</v>
      </c>
      <c r="Y2563" t="s">
        <v>226</v>
      </c>
      <c r="Z2563">
        <v>30.81</v>
      </c>
      <c r="AA2563">
        <v>34.04</v>
      </c>
      <c r="AB2563">
        <v>3.23</v>
      </c>
      <c r="AC2563">
        <v>24</v>
      </c>
      <c r="AD2563">
        <v>1283.75</v>
      </c>
      <c r="AE2563">
        <v>34040</v>
      </c>
    </row>
    <row r="2564" spans="2:31" x14ac:dyDescent="0.35">
      <c r="B2564" s="83"/>
      <c r="C2564" s="84"/>
      <c r="D2564" s="73"/>
      <c r="E2564" s="73"/>
      <c r="F2564" s="73"/>
      <c r="G2564" s="85"/>
      <c r="H2564" s="73"/>
      <c r="I2564" s="73"/>
      <c r="J2564" s="73"/>
      <c r="K2564" s="73"/>
      <c r="L2564" s="73"/>
      <c r="M2564" s="73"/>
      <c r="N2564" s="73"/>
      <c r="U2564">
        <v>2022</v>
      </c>
      <c r="V2564" s="15">
        <v>44608</v>
      </c>
      <c r="W2564" t="s">
        <v>204</v>
      </c>
      <c r="X2564" t="s">
        <v>230</v>
      </c>
      <c r="Y2564" t="s">
        <v>226</v>
      </c>
      <c r="Z2564">
        <v>29.39</v>
      </c>
      <c r="AA2564">
        <v>32.47</v>
      </c>
      <c r="AB2564">
        <v>3.08</v>
      </c>
      <c r="AC2564">
        <v>24</v>
      </c>
      <c r="AD2564">
        <v>1224.5833333333333</v>
      </c>
      <c r="AE2564">
        <v>32470</v>
      </c>
    </row>
    <row r="2565" spans="2:31" x14ac:dyDescent="0.35">
      <c r="B2565" s="83"/>
      <c r="C2565" s="84"/>
      <c r="D2565" s="73"/>
      <c r="E2565" s="73"/>
      <c r="F2565" s="73"/>
      <c r="G2565" s="85"/>
      <c r="H2565" s="73"/>
      <c r="I2565" s="73"/>
      <c r="J2565" s="73"/>
      <c r="K2565" s="73"/>
      <c r="L2565" s="73"/>
      <c r="M2565" s="73"/>
      <c r="N2565" s="73"/>
      <c r="U2565">
        <v>2022</v>
      </c>
      <c r="V2565" s="15">
        <v>44609</v>
      </c>
      <c r="W2565" t="s">
        <v>204</v>
      </c>
      <c r="X2565" t="s">
        <v>230</v>
      </c>
      <c r="Y2565" t="s">
        <v>226</v>
      </c>
      <c r="Z2565">
        <v>30.15</v>
      </c>
      <c r="AA2565">
        <v>33.31</v>
      </c>
      <c r="AB2565">
        <v>3.16</v>
      </c>
      <c r="AC2565">
        <v>24</v>
      </c>
      <c r="AD2565">
        <v>1256.25</v>
      </c>
      <c r="AE2565">
        <v>33310</v>
      </c>
    </row>
    <row r="2566" spans="2:31" x14ac:dyDescent="0.35">
      <c r="B2566" s="83"/>
      <c r="C2566" s="84"/>
      <c r="D2566" s="73"/>
      <c r="E2566" s="73"/>
      <c r="F2566" s="73"/>
      <c r="G2566" s="85"/>
      <c r="H2566" s="73"/>
      <c r="I2566" s="73"/>
      <c r="J2566" s="73"/>
      <c r="K2566" s="73"/>
      <c r="L2566" s="73"/>
      <c r="M2566" s="73"/>
      <c r="N2566" s="73"/>
      <c r="U2566">
        <v>2022</v>
      </c>
      <c r="V2566" s="15">
        <v>44610</v>
      </c>
      <c r="W2566" t="s">
        <v>204</v>
      </c>
      <c r="X2566" t="s">
        <v>230</v>
      </c>
      <c r="Y2566" t="s">
        <v>226</v>
      </c>
      <c r="Z2566">
        <v>29.32</v>
      </c>
      <c r="AA2566">
        <v>32.39</v>
      </c>
      <c r="AB2566">
        <v>3.07</v>
      </c>
      <c r="AC2566">
        <v>24</v>
      </c>
      <c r="AD2566">
        <v>1221.6666666666667</v>
      </c>
      <c r="AE2566">
        <v>32390</v>
      </c>
    </row>
    <row r="2567" spans="2:31" x14ac:dyDescent="0.35">
      <c r="B2567" s="83"/>
      <c r="C2567" s="84"/>
      <c r="D2567" s="73"/>
      <c r="E2567" s="73"/>
      <c r="F2567" s="73"/>
      <c r="G2567" s="85"/>
      <c r="H2567" s="73"/>
      <c r="I2567" s="73"/>
      <c r="J2567" s="73"/>
      <c r="K2567" s="73"/>
      <c r="L2567" s="73"/>
      <c r="M2567" s="73"/>
      <c r="N2567" s="73"/>
      <c r="U2567">
        <v>2022</v>
      </c>
      <c r="V2567" s="15">
        <v>44611</v>
      </c>
      <c r="W2567" t="s">
        <v>204</v>
      </c>
      <c r="X2567" t="s">
        <v>230</v>
      </c>
      <c r="Y2567" t="s">
        <v>226</v>
      </c>
      <c r="Z2567">
        <v>28</v>
      </c>
      <c r="AA2567">
        <v>30.93</v>
      </c>
      <c r="AB2567">
        <v>2.93</v>
      </c>
      <c r="AC2567">
        <v>24</v>
      </c>
      <c r="AD2567">
        <v>1166.6666666666667</v>
      </c>
      <c r="AE2567">
        <v>30930</v>
      </c>
    </row>
    <row r="2568" spans="2:31" x14ac:dyDescent="0.35">
      <c r="B2568" s="83"/>
      <c r="C2568" s="84"/>
      <c r="D2568" s="73"/>
      <c r="E2568" s="73"/>
      <c r="F2568" s="73"/>
      <c r="G2568" s="85"/>
      <c r="H2568" s="73"/>
      <c r="I2568" s="73"/>
      <c r="J2568" s="73"/>
      <c r="K2568" s="73"/>
      <c r="L2568" s="73"/>
      <c r="M2568" s="73"/>
      <c r="N2568" s="73"/>
      <c r="U2568">
        <v>2022</v>
      </c>
      <c r="V2568" s="15">
        <v>44612</v>
      </c>
      <c r="W2568" t="s">
        <v>204</v>
      </c>
      <c r="X2568" t="s">
        <v>230</v>
      </c>
      <c r="Y2568" t="s">
        <v>226</v>
      </c>
      <c r="Z2568">
        <v>27.41</v>
      </c>
      <c r="AA2568">
        <v>30.28</v>
      </c>
      <c r="AB2568">
        <v>2.87</v>
      </c>
      <c r="AC2568">
        <v>24</v>
      </c>
      <c r="AD2568">
        <v>1142.0833333333333</v>
      </c>
      <c r="AE2568">
        <v>30280</v>
      </c>
    </row>
    <row r="2569" spans="2:31" x14ac:dyDescent="0.35">
      <c r="B2569" s="83"/>
      <c r="C2569" s="84"/>
      <c r="D2569" s="73"/>
      <c r="E2569" s="73"/>
      <c r="F2569" s="73"/>
      <c r="G2569" s="85"/>
      <c r="H2569" s="73"/>
      <c r="I2569" s="73"/>
      <c r="J2569" s="73"/>
      <c r="K2569" s="73"/>
      <c r="L2569" s="73"/>
      <c r="M2569" s="73"/>
      <c r="N2569" s="73"/>
      <c r="U2569">
        <v>2022</v>
      </c>
      <c r="V2569" s="15">
        <v>44613</v>
      </c>
      <c r="W2569" t="s">
        <v>204</v>
      </c>
      <c r="X2569" t="s">
        <v>230</v>
      </c>
      <c r="Y2569" t="s">
        <v>226</v>
      </c>
      <c r="Z2569">
        <v>30.56</v>
      </c>
      <c r="AA2569">
        <v>33.76</v>
      </c>
      <c r="AB2569">
        <v>3.2</v>
      </c>
      <c r="AC2569">
        <v>24</v>
      </c>
      <c r="AD2569">
        <v>1273.3333333333333</v>
      </c>
      <c r="AE2569">
        <v>33760</v>
      </c>
    </row>
    <row r="2570" spans="2:31" x14ac:dyDescent="0.35">
      <c r="B2570" s="83"/>
      <c r="C2570" s="84"/>
      <c r="D2570" s="73"/>
      <c r="E2570" s="73"/>
      <c r="F2570" s="73"/>
      <c r="G2570" s="85"/>
      <c r="H2570" s="73"/>
      <c r="I2570" s="73"/>
      <c r="J2570" s="73"/>
      <c r="K2570" s="73"/>
      <c r="L2570" s="73"/>
      <c r="M2570" s="73"/>
      <c r="N2570" s="73"/>
      <c r="U2570">
        <v>2022</v>
      </c>
      <c r="V2570" s="15">
        <v>44614</v>
      </c>
      <c r="W2570" t="s">
        <v>204</v>
      </c>
      <c r="X2570" t="s">
        <v>230</v>
      </c>
      <c r="Y2570" t="s">
        <v>226</v>
      </c>
      <c r="Z2570">
        <v>33.68</v>
      </c>
      <c r="AA2570">
        <v>37.21</v>
      </c>
      <c r="AB2570">
        <v>3.53</v>
      </c>
      <c r="AC2570">
        <v>24</v>
      </c>
      <c r="AD2570">
        <v>1403.3333333333333</v>
      </c>
      <c r="AE2570">
        <v>37210</v>
      </c>
    </row>
    <row r="2571" spans="2:31" x14ac:dyDescent="0.35">
      <c r="B2571" s="83"/>
      <c r="C2571" s="84"/>
      <c r="D2571" s="73"/>
      <c r="E2571" s="73"/>
      <c r="F2571" s="73"/>
      <c r="G2571" s="85"/>
      <c r="H2571" s="73"/>
      <c r="I2571" s="73"/>
      <c r="J2571" s="73"/>
      <c r="K2571" s="73"/>
      <c r="L2571" s="73"/>
      <c r="M2571" s="73"/>
      <c r="N2571" s="73"/>
      <c r="U2571">
        <v>2022</v>
      </c>
      <c r="V2571" s="15">
        <v>44615</v>
      </c>
      <c r="W2571" t="s">
        <v>204</v>
      </c>
      <c r="X2571" t="s">
        <v>230</v>
      </c>
      <c r="Y2571" t="s">
        <v>226</v>
      </c>
      <c r="Z2571">
        <v>32.67</v>
      </c>
      <c r="AA2571">
        <v>36.090000000000003</v>
      </c>
      <c r="AB2571">
        <v>3.42</v>
      </c>
      <c r="AC2571">
        <v>24</v>
      </c>
      <c r="AD2571">
        <v>1361.25</v>
      </c>
      <c r="AE2571">
        <v>36090</v>
      </c>
    </row>
    <row r="2572" spans="2:31" x14ac:dyDescent="0.35">
      <c r="B2572" s="83"/>
      <c r="C2572" s="84"/>
      <c r="D2572" s="73"/>
      <c r="E2572" s="73"/>
      <c r="F2572" s="73"/>
      <c r="G2572" s="85"/>
      <c r="H2572" s="73"/>
      <c r="I2572" s="73"/>
      <c r="J2572" s="73"/>
      <c r="K2572" s="73"/>
      <c r="L2572" s="73"/>
      <c r="M2572" s="73"/>
      <c r="N2572" s="73"/>
      <c r="U2572">
        <v>2022</v>
      </c>
      <c r="V2572" s="15">
        <v>44616</v>
      </c>
      <c r="W2572" t="s">
        <v>204</v>
      </c>
      <c r="X2572" t="s">
        <v>230</v>
      </c>
      <c r="Y2572" t="s">
        <v>226</v>
      </c>
      <c r="Z2572">
        <v>31.69</v>
      </c>
      <c r="AA2572">
        <v>35.01</v>
      </c>
      <c r="AB2572">
        <v>3.32</v>
      </c>
      <c r="AC2572">
        <v>24</v>
      </c>
      <c r="AD2572">
        <v>1320.4166666666667</v>
      </c>
      <c r="AE2572">
        <v>35010</v>
      </c>
    </row>
    <row r="2573" spans="2:31" x14ac:dyDescent="0.35">
      <c r="B2573" s="83"/>
      <c r="C2573" s="84"/>
      <c r="D2573" s="73"/>
      <c r="E2573" s="73"/>
      <c r="F2573" s="73"/>
      <c r="G2573" s="85"/>
      <c r="H2573" s="73"/>
      <c r="I2573" s="73"/>
      <c r="J2573" s="73"/>
      <c r="K2573" s="73"/>
      <c r="L2573" s="73"/>
      <c r="M2573" s="73"/>
      <c r="N2573" s="73"/>
      <c r="U2573">
        <v>2022</v>
      </c>
      <c r="V2573" s="15">
        <v>44617</v>
      </c>
      <c r="W2573" t="s">
        <v>204</v>
      </c>
      <c r="X2573" t="s">
        <v>230</v>
      </c>
      <c r="Y2573" t="s">
        <v>226</v>
      </c>
      <c r="Z2573">
        <v>32.65</v>
      </c>
      <c r="AA2573">
        <v>36.07</v>
      </c>
      <c r="AB2573">
        <v>3.42</v>
      </c>
      <c r="AC2573">
        <v>24</v>
      </c>
      <c r="AD2573">
        <v>1360.4166666666667</v>
      </c>
      <c r="AE2573">
        <v>36070</v>
      </c>
    </row>
    <row r="2574" spans="2:31" x14ac:dyDescent="0.35">
      <c r="B2574" s="83"/>
      <c r="C2574" s="84"/>
      <c r="D2574" s="73"/>
      <c r="E2574" s="73"/>
      <c r="F2574" s="73"/>
      <c r="G2574" s="85"/>
      <c r="H2574" s="73"/>
      <c r="I2574" s="73"/>
      <c r="J2574" s="73"/>
      <c r="K2574" s="73"/>
      <c r="L2574" s="73"/>
      <c r="M2574" s="73"/>
      <c r="N2574" s="73"/>
      <c r="U2574">
        <v>2022</v>
      </c>
      <c r="V2574" s="15">
        <v>44618</v>
      </c>
      <c r="W2574" t="s">
        <v>204</v>
      </c>
      <c r="X2574" t="s">
        <v>230</v>
      </c>
      <c r="Y2574" t="s">
        <v>226</v>
      </c>
      <c r="Z2574">
        <v>30.83</v>
      </c>
      <c r="AA2574">
        <v>34.06</v>
      </c>
      <c r="AB2574">
        <v>3.23</v>
      </c>
      <c r="AC2574">
        <v>24</v>
      </c>
      <c r="AD2574">
        <v>1284.5833333333333</v>
      </c>
      <c r="AE2574">
        <v>34060</v>
      </c>
    </row>
    <row r="2575" spans="2:31" x14ac:dyDescent="0.35">
      <c r="B2575" s="83"/>
      <c r="C2575" s="84"/>
      <c r="D2575" s="73"/>
      <c r="E2575" s="73"/>
      <c r="F2575" s="73"/>
      <c r="G2575" s="85"/>
      <c r="H2575" s="73"/>
      <c r="I2575" s="73"/>
      <c r="J2575" s="73"/>
      <c r="K2575" s="73"/>
      <c r="L2575" s="73"/>
      <c r="M2575" s="73"/>
      <c r="N2575" s="73"/>
      <c r="U2575">
        <v>2022</v>
      </c>
      <c r="V2575" s="15">
        <v>44619</v>
      </c>
      <c r="W2575" t="s">
        <v>204</v>
      </c>
      <c r="X2575" t="s">
        <v>230</v>
      </c>
      <c r="Y2575" t="s">
        <v>226</v>
      </c>
      <c r="Z2575">
        <v>28.08</v>
      </c>
      <c r="AA2575">
        <v>31.02</v>
      </c>
      <c r="AB2575">
        <v>2.94</v>
      </c>
      <c r="AC2575">
        <v>24</v>
      </c>
      <c r="AD2575">
        <v>1170</v>
      </c>
      <c r="AE2575">
        <v>31020</v>
      </c>
    </row>
    <row r="2576" spans="2:31" x14ac:dyDescent="0.35">
      <c r="B2576" s="83"/>
      <c r="C2576" s="84"/>
      <c r="D2576" s="73"/>
      <c r="E2576" s="73"/>
      <c r="F2576" s="73"/>
      <c r="G2576" s="85"/>
      <c r="H2576" s="73"/>
      <c r="I2576" s="73"/>
      <c r="J2576" s="73"/>
      <c r="K2576" s="73"/>
      <c r="L2576" s="73"/>
      <c r="M2576" s="73"/>
      <c r="N2576" s="73"/>
      <c r="U2576">
        <v>2022</v>
      </c>
      <c r="V2576" s="15">
        <v>44620</v>
      </c>
      <c r="W2576" t="s">
        <v>204</v>
      </c>
      <c r="X2576" t="s">
        <v>230</v>
      </c>
      <c r="Y2576" t="s">
        <v>226</v>
      </c>
      <c r="Z2576">
        <v>28.49</v>
      </c>
      <c r="AA2576">
        <v>31.48</v>
      </c>
      <c r="AB2576">
        <v>2.98</v>
      </c>
      <c r="AC2576">
        <v>24</v>
      </c>
      <c r="AD2576">
        <v>1187.0833333333333</v>
      </c>
      <c r="AE2576">
        <v>31480</v>
      </c>
    </row>
    <row r="2577" spans="2:31" x14ac:dyDescent="0.35">
      <c r="B2577" s="83"/>
      <c r="C2577" s="84"/>
      <c r="D2577" s="73"/>
      <c r="E2577" s="73"/>
      <c r="F2577" s="73"/>
      <c r="G2577" s="85"/>
      <c r="H2577" s="73"/>
      <c r="I2577" s="73"/>
      <c r="J2577" s="73"/>
      <c r="K2577" s="73"/>
      <c r="L2577" s="73"/>
      <c r="M2577" s="73"/>
      <c r="N2577" s="73"/>
      <c r="U2577">
        <v>2022</v>
      </c>
      <c r="V2577" s="15">
        <v>44621</v>
      </c>
      <c r="W2577" t="s">
        <v>205</v>
      </c>
      <c r="X2577" t="s">
        <v>230</v>
      </c>
      <c r="Y2577" t="s">
        <v>226</v>
      </c>
      <c r="Z2577">
        <v>22.08</v>
      </c>
      <c r="AA2577">
        <v>24.4</v>
      </c>
      <c r="AB2577">
        <v>2.31</v>
      </c>
      <c r="AC2577">
        <v>24</v>
      </c>
      <c r="AD2577">
        <v>920</v>
      </c>
      <c r="AE2577">
        <v>24400</v>
      </c>
    </row>
    <row r="2578" spans="2:31" x14ac:dyDescent="0.35">
      <c r="B2578" s="83"/>
      <c r="C2578" s="84"/>
      <c r="D2578" s="73"/>
      <c r="E2578" s="73"/>
      <c r="F2578" s="73"/>
      <c r="G2578" s="85"/>
      <c r="H2578" s="73"/>
      <c r="I2578" s="73"/>
      <c r="J2578" s="73"/>
      <c r="K2578" s="73"/>
      <c r="L2578" s="73"/>
      <c r="M2578" s="73"/>
      <c r="N2578" s="73"/>
      <c r="U2578">
        <v>2022</v>
      </c>
      <c r="V2578" s="15">
        <v>44622</v>
      </c>
      <c r="W2578" t="s">
        <v>205</v>
      </c>
      <c r="X2578" t="s">
        <v>230</v>
      </c>
      <c r="Y2578" t="s">
        <v>226</v>
      </c>
      <c r="Z2578">
        <v>26.86</v>
      </c>
      <c r="AA2578">
        <v>29.67</v>
      </c>
      <c r="AB2578">
        <v>2.81</v>
      </c>
      <c r="AC2578">
        <v>24</v>
      </c>
      <c r="AD2578">
        <v>1119.1666666666667</v>
      </c>
      <c r="AE2578">
        <v>29670</v>
      </c>
    </row>
    <row r="2579" spans="2:31" x14ac:dyDescent="0.35">
      <c r="B2579" s="83"/>
      <c r="C2579" s="84"/>
      <c r="D2579" s="73"/>
      <c r="E2579" s="73"/>
      <c r="F2579" s="73"/>
      <c r="G2579" s="85"/>
      <c r="H2579" s="73"/>
      <c r="I2579" s="73"/>
      <c r="J2579" s="73"/>
      <c r="K2579" s="73"/>
      <c r="L2579" s="73"/>
      <c r="M2579" s="73"/>
      <c r="N2579" s="73"/>
      <c r="U2579">
        <v>2022</v>
      </c>
      <c r="V2579" s="15">
        <v>44623</v>
      </c>
      <c r="W2579" t="s">
        <v>205</v>
      </c>
      <c r="X2579" t="s">
        <v>230</v>
      </c>
      <c r="Y2579" t="s">
        <v>226</v>
      </c>
      <c r="Z2579">
        <v>33.44</v>
      </c>
      <c r="AA2579">
        <v>36.94</v>
      </c>
      <c r="AB2579">
        <v>3.5</v>
      </c>
      <c r="AC2579">
        <v>24</v>
      </c>
      <c r="AD2579">
        <v>1393.3333333333333</v>
      </c>
      <c r="AE2579">
        <v>36940</v>
      </c>
    </row>
    <row r="2580" spans="2:31" x14ac:dyDescent="0.35">
      <c r="B2580" s="83"/>
      <c r="C2580" s="84"/>
      <c r="D2580" s="73"/>
      <c r="E2580" s="73"/>
      <c r="F2580" s="73"/>
      <c r="G2580" s="85"/>
      <c r="H2580" s="73"/>
      <c r="I2580" s="73"/>
      <c r="J2580" s="73"/>
      <c r="K2580" s="73"/>
      <c r="L2580" s="73"/>
      <c r="M2580" s="73"/>
      <c r="N2580" s="73"/>
      <c r="U2580">
        <v>2022</v>
      </c>
      <c r="V2580" s="15">
        <v>44624</v>
      </c>
      <c r="W2580" t="s">
        <v>205</v>
      </c>
      <c r="X2580" t="s">
        <v>230</v>
      </c>
      <c r="Y2580" t="s">
        <v>226</v>
      </c>
      <c r="Z2580">
        <v>37.03</v>
      </c>
      <c r="AA2580">
        <v>40.909999999999997</v>
      </c>
      <c r="AB2580">
        <v>3.88</v>
      </c>
      <c r="AC2580">
        <v>24</v>
      </c>
      <c r="AD2580">
        <v>1542.9166666666667</v>
      </c>
      <c r="AE2580">
        <v>40910</v>
      </c>
    </row>
    <row r="2581" spans="2:31" x14ac:dyDescent="0.35">
      <c r="B2581" s="83"/>
      <c r="C2581" s="84"/>
      <c r="D2581" s="73"/>
      <c r="E2581" s="73"/>
      <c r="F2581" s="73"/>
      <c r="G2581" s="85"/>
      <c r="H2581" s="73"/>
      <c r="I2581" s="73"/>
      <c r="J2581" s="73"/>
      <c r="K2581" s="73"/>
      <c r="L2581" s="73"/>
      <c r="M2581" s="73"/>
      <c r="N2581" s="73"/>
      <c r="U2581">
        <v>2022</v>
      </c>
      <c r="V2581" s="15">
        <v>44625</v>
      </c>
      <c r="W2581" t="s">
        <v>205</v>
      </c>
      <c r="X2581" t="s">
        <v>230</v>
      </c>
      <c r="Y2581" t="s">
        <v>226</v>
      </c>
      <c r="Z2581">
        <v>33.67</v>
      </c>
      <c r="AA2581">
        <v>37.19</v>
      </c>
      <c r="AB2581">
        <v>3.53</v>
      </c>
      <c r="AC2581">
        <v>24</v>
      </c>
      <c r="AD2581">
        <v>1402.9166666666667</v>
      </c>
      <c r="AE2581">
        <v>37190</v>
      </c>
    </row>
    <row r="2582" spans="2:31" x14ac:dyDescent="0.35">
      <c r="B2582" s="83"/>
      <c r="C2582" s="84"/>
      <c r="D2582" s="73"/>
      <c r="E2582" s="73"/>
      <c r="F2582" s="73"/>
      <c r="G2582" s="85"/>
      <c r="H2582" s="73"/>
      <c r="I2582" s="73"/>
      <c r="J2582" s="73"/>
      <c r="K2582" s="73"/>
      <c r="L2582" s="73"/>
      <c r="M2582" s="73"/>
      <c r="N2582" s="73"/>
      <c r="U2582">
        <v>2022</v>
      </c>
      <c r="V2582" s="15">
        <v>44626</v>
      </c>
      <c r="W2582" t="s">
        <v>205</v>
      </c>
      <c r="X2582" t="s">
        <v>230</v>
      </c>
      <c r="Y2582" t="s">
        <v>226</v>
      </c>
      <c r="Z2582">
        <v>32.909999999999997</v>
      </c>
      <c r="AA2582">
        <v>36.36</v>
      </c>
      <c r="AB2582">
        <v>3.45</v>
      </c>
      <c r="AC2582">
        <v>24</v>
      </c>
      <c r="AD2582">
        <v>1371.25</v>
      </c>
      <c r="AE2582">
        <v>36360</v>
      </c>
    </row>
    <row r="2583" spans="2:31" x14ac:dyDescent="0.35">
      <c r="B2583" s="83"/>
      <c r="C2583" s="84"/>
      <c r="D2583" s="73"/>
      <c r="E2583" s="73"/>
      <c r="F2583" s="73"/>
      <c r="G2583" s="85"/>
      <c r="H2583" s="73"/>
      <c r="I2583" s="73"/>
      <c r="J2583" s="73"/>
      <c r="K2583" s="73"/>
      <c r="L2583" s="73"/>
      <c r="M2583" s="73"/>
      <c r="N2583" s="73"/>
      <c r="U2583">
        <v>2022</v>
      </c>
      <c r="V2583" s="15">
        <v>44627</v>
      </c>
      <c r="W2583" t="s">
        <v>205</v>
      </c>
      <c r="X2583" t="s">
        <v>230</v>
      </c>
      <c r="Y2583" t="s">
        <v>226</v>
      </c>
      <c r="Z2583">
        <v>43.56</v>
      </c>
      <c r="AA2583">
        <v>48.12</v>
      </c>
      <c r="AB2583">
        <v>4.5599999999999996</v>
      </c>
      <c r="AC2583">
        <v>24</v>
      </c>
      <c r="AD2583">
        <v>1815</v>
      </c>
      <c r="AE2583">
        <v>48120</v>
      </c>
    </row>
    <row r="2584" spans="2:31" x14ac:dyDescent="0.35">
      <c r="B2584" s="83"/>
      <c r="C2584" s="84"/>
      <c r="D2584" s="73"/>
      <c r="E2584" s="73"/>
      <c r="F2584" s="73"/>
      <c r="G2584" s="85"/>
      <c r="H2584" s="73"/>
      <c r="I2584" s="73"/>
      <c r="J2584" s="73"/>
      <c r="K2584" s="73"/>
      <c r="L2584" s="73"/>
      <c r="M2584" s="73"/>
      <c r="N2584" s="73"/>
      <c r="U2584">
        <v>2022</v>
      </c>
      <c r="V2584" s="15">
        <v>44628</v>
      </c>
      <c r="W2584" t="s">
        <v>205</v>
      </c>
      <c r="X2584" t="s">
        <v>230</v>
      </c>
      <c r="Y2584" t="s">
        <v>226</v>
      </c>
      <c r="Z2584">
        <v>47.51</v>
      </c>
      <c r="AA2584">
        <v>52.49</v>
      </c>
      <c r="AB2584">
        <v>4.9800000000000004</v>
      </c>
      <c r="AC2584">
        <v>24</v>
      </c>
      <c r="AD2584">
        <v>1979.5833333333333</v>
      </c>
      <c r="AE2584">
        <v>52490</v>
      </c>
    </row>
    <row r="2585" spans="2:31" x14ac:dyDescent="0.35">
      <c r="B2585" s="83"/>
      <c r="C2585" s="84"/>
      <c r="D2585" s="73"/>
      <c r="E2585" s="73"/>
      <c r="F2585" s="73"/>
      <c r="G2585" s="85"/>
      <c r="H2585" s="73"/>
      <c r="I2585" s="73"/>
      <c r="J2585" s="73"/>
      <c r="K2585" s="73"/>
      <c r="L2585" s="73"/>
      <c r="M2585" s="73"/>
      <c r="N2585" s="73"/>
      <c r="U2585">
        <v>2022</v>
      </c>
      <c r="V2585" s="15">
        <v>44629</v>
      </c>
      <c r="W2585" t="s">
        <v>205</v>
      </c>
      <c r="X2585" t="s">
        <v>230</v>
      </c>
      <c r="Y2585" t="s">
        <v>226</v>
      </c>
      <c r="Z2585">
        <v>54.62</v>
      </c>
      <c r="AA2585">
        <v>60.34</v>
      </c>
      <c r="AB2585">
        <v>5.72</v>
      </c>
      <c r="AC2585">
        <v>24</v>
      </c>
      <c r="AD2585">
        <v>2275.8333333333335</v>
      </c>
      <c r="AE2585">
        <v>60340</v>
      </c>
    </row>
    <row r="2586" spans="2:31" x14ac:dyDescent="0.35">
      <c r="B2586" s="83"/>
      <c r="C2586" s="84"/>
      <c r="D2586" s="73"/>
      <c r="E2586" s="73"/>
      <c r="F2586" s="73"/>
      <c r="G2586" s="85"/>
      <c r="H2586" s="73"/>
      <c r="I2586" s="73"/>
      <c r="J2586" s="73"/>
      <c r="K2586" s="73"/>
      <c r="L2586" s="73"/>
      <c r="M2586" s="73"/>
      <c r="N2586" s="73"/>
      <c r="U2586">
        <v>2022</v>
      </c>
      <c r="V2586" s="15">
        <v>44630</v>
      </c>
      <c r="W2586" t="s">
        <v>205</v>
      </c>
      <c r="X2586" t="s">
        <v>230</v>
      </c>
      <c r="Y2586" t="s">
        <v>226</v>
      </c>
      <c r="Z2586">
        <v>52.98</v>
      </c>
      <c r="AA2586">
        <v>58.53</v>
      </c>
      <c r="AB2586">
        <v>5.55</v>
      </c>
      <c r="AC2586">
        <v>24</v>
      </c>
      <c r="AD2586">
        <v>2207.5</v>
      </c>
      <c r="AE2586">
        <v>58530</v>
      </c>
    </row>
    <row r="2587" spans="2:31" x14ac:dyDescent="0.35">
      <c r="B2587" s="83"/>
      <c r="C2587" s="84"/>
      <c r="D2587" s="73"/>
      <c r="E2587" s="73"/>
      <c r="F2587" s="73"/>
      <c r="G2587" s="85"/>
      <c r="H2587" s="73"/>
      <c r="I2587" s="73"/>
      <c r="J2587" s="73"/>
      <c r="K2587" s="73"/>
      <c r="L2587" s="73"/>
      <c r="M2587" s="73"/>
      <c r="N2587" s="73"/>
      <c r="U2587">
        <v>2022</v>
      </c>
      <c r="V2587" s="15">
        <v>44631</v>
      </c>
      <c r="W2587" t="s">
        <v>205</v>
      </c>
      <c r="X2587" t="s">
        <v>230</v>
      </c>
      <c r="Y2587" t="s">
        <v>226</v>
      </c>
      <c r="Z2587">
        <v>43.82</v>
      </c>
      <c r="AA2587">
        <v>48.41</v>
      </c>
      <c r="AB2587">
        <v>4.59</v>
      </c>
      <c r="AC2587">
        <v>24</v>
      </c>
      <c r="AD2587">
        <v>1825.8333333333333</v>
      </c>
      <c r="AE2587">
        <v>48410</v>
      </c>
    </row>
    <row r="2588" spans="2:31" x14ac:dyDescent="0.35">
      <c r="B2588" s="83"/>
      <c r="C2588" s="84"/>
      <c r="D2588" s="73"/>
      <c r="E2588" s="73"/>
      <c r="F2588" s="73"/>
      <c r="G2588" s="85"/>
      <c r="H2588" s="73"/>
      <c r="I2588" s="73"/>
      <c r="J2588" s="73"/>
      <c r="K2588" s="73"/>
      <c r="L2588" s="73"/>
      <c r="M2588" s="73"/>
      <c r="N2588" s="73"/>
      <c r="U2588">
        <v>2022</v>
      </c>
      <c r="V2588" s="15">
        <v>44632</v>
      </c>
      <c r="W2588" t="s">
        <v>205</v>
      </c>
      <c r="X2588" t="s">
        <v>230</v>
      </c>
      <c r="Y2588" t="s">
        <v>226</v>
      </c>
      <c r="Z2588">
        <v>37.42</v>
      </c>
      <c r="AA2588">
        <v>41.34</v>
      </c>
      <c r="AB2588">
        <v>3.92</v>
      </c>
      <c r="AC2588">
        <v>24</v>
      </c>
      <c r="AD2588">
        <v>1559.1666666666667</v>
      </c>
      <c r="AE2588">
        <v>41340</v>
      </c>
    </row>
    <row r="2589" spans="2:31" x14ac:dyDescent="0.35">
      <c r="B2589" s="83"/>
      <c r="C2589" s="84"/>
      <c r="D2589" s="73"/>
      <c r="E2589" s="73"/>
      <c r="F2589" s="73"/>
      <c r="G2589" s="85"/>
      <c r="H2589" s="73"/>
      <c r="I2589" s="73"/>
      <c r="J2589" s="73"/>
      <c r="K2589" s="73"/>
      <c r="L2589" s="73"/>
      <c r="M2589" s="73"/>
      <c r="N2589" s="73"/>
      <c r="U2589">
        <v>2022</v>
      </c>
      <c r="V2589" s="15">
        <v>44633</v>
      </c>
      <c r="W2589" t="s">
        <v>205</v>
      </c>
      <c r="X2589" t="s">
        <v>230</v>
      </c>
      <c r="Y2589" t="s">
        <v>226</v>
      </c>
      <c r="Z2589">
        <v>28.86</v>
      </c>
      <c r="AA2589">
        <v>31.89</v>
      </c>
      <c r="AB2589">
        <v>3.02</v>
      </c>
      <c r="AC2589">
        <v>23</v>
      </c>
      <c r="AD2589">
        <v>1254.7826086956522</v>
      </c>
      <c r="AE2589">
        <v>31890</v>
      </c>
    </row>
    <row r="2590" spans="2:31" x14ac:dyDescent="0.35">
      <c r="B2590" s="83"/>
      <c r="C2590" s="84"/>
      <c r="D2590" s="73"/>
      <c r="E2590" s="73"/>
      <c r="F2590" s="73"/>
      <c r="G2590" s="85"/>
      <c r="H2590" s="73"/>
      <c r="I2590" s="73"/>
      <c r="J2590" s="73"/>
      <c r="K2590" s="73"/>
      <c r="L2590" s="73"/>
      <c r="M2590" s="73"/>
      <c r="N2590" s="73"/>
      <c r="U2590">
        <v>2022</v>
      </c>
      <c r="V2590" s="15">
        <v>44634</v>
      </c>
      <c r="W2590" t="s">
        <v>205</v>
      </c>
      <c r="X2590" t="s">
        <v>230</v>
      </c>
      <c r="Y2590" t="s">
        <v>226</v>
      </c>
      <c r="Z2590">
        <v>70.150000000000006</v>
      </c>
      <c r="AA2590">
        <v>77.489999999999995</v>
      </c>
      <c r="AB2590">
        <v>7.35</v>
      </c>
      <c r="AC2590">
        <v>24</v>
      </c>
      <c r="AD2590">
        <v>2922.9166666666665</v>
      </c>
      <c r="AE2590">
        <v>77490</v>
      </c>
    </row>
    <row r="2591" spans="2:31" x14ac:dyDescent="0.35">
      <c r="B2591" s="83"/>
      <c r="C2591" s="84"/>
      <c r="D2591" s="73"/>
      <c r="E2591" s="73"/>
      <c r="F2591" s="73"/>
      <c r="G2591" s="85"/>
      <c r="H2591" s="73"/>
      <c r="I2591" s="73"/>
      <c r="J2591" s="73"/>
      <c r="K2591" s="73"/>
      <c r="L2591" s="73"/>
      <c r="M2591" s="73"/>
      <c r="N2591" s="73"/>
      <c r="U2591">
        <v>2022</v>
      </c>
      <c r="V2591" s="15">
        <v>44635</v>
      </c>
      <c r="W2591" t="s">
        <v>205</v>
      </c>
      <c r="X2591" t="s">
        <v>230</v>
      </c>
      <c r="Y2591" t="s">
        <v>226</v>
      </c>
      <c r="Z2591">
        <v>132.63</v>
      </c>
      <c r="AA2591">
        <v>146.52000000000001</v>
      </c>
      <c r="AB2591">
        <v>13.89</v>
      </c>
      <c r="AC2591">
        <v>24</v>
      </c>
      <c r="AD2591">
        <v>5526.25</v>
      </c>
      <c r="AE2591">
        <v>146520</v>
      </c>
    </row>
    <row r="2592" spans="2:31" x14ac:dyDescent="0.35">
      <c r="B2592" s="83"/>
      <c r="C2592" s="84"/>
      <c r="D2592" s="73"/>
      <c r="E2592" s="73"/>
      <c r="F2592" s="73"/>
      <c r="G2592" s="85"/>
      <c r="H2592" s="73"/>
      <c r="I2592" s="73"/>
      <c r="J2592" s="73"/>
      <c r="K2592" s="73"/>
      <c r="L2592" s="73"/>
      <c r="M2592" s="73"/>
      <c r="N2592" s="73"/>
      <c r="U2592">
        <v>2022</v>
      </c>
      <c r="V2592" s="15">
        <v>44636</v>
      </c>
      <c r="W2592" t="s">
        <v>205</v>
      </c>
      <c r="X2592" t="s">
        <v>230</v>
      </c>
      <c r="Y2592" t="s">
        <v>226</v>
      </c>
      <c r="Z2592">
        <v>137.38999999999999</v>
      </c>
      <c r="AA2592">
        <v>151.78</v>
      </c>
      <c r="AB2592">
        <v>14.39</v>
      </c>
      <c r="AC2592">
        <v>24</v>
      </c>
      <c r="AD2592">
        <v>5724.583333333333</v>
      </c>
      <c r="AE2592">
        <v>151780</v>
      </c>
    </row>
    <row r="2593" spans="2:31" x14ac:dyDescent="0.35">
      <c r="B2593" s="83"/>
      <c r="C2593" s="84"/>
      <c r="D2593" s="73"/>
      <c r="E2593" s="73"/>
      <c r="F2593" s="73"/>
      <c r="G2593" s="85"/>
      <c r="H2593" s="73"/>
      <c r="I2593" s="73"/>
      <c r="J2593" s="73"/>
      <c r="K2593" s="73"/>
      <c r="L2593" s="73"/>
      <c r="M2593" s="73"/>
      <c r="N2593" s="73"/>
      <c r="U2593">
        <v>2022</v>
      </c>
      <c r="V2593" s="15">
        <v>44637</v>
      </c>
      <c r="W2593" t="s">
        <v>205</v>
      </c>
      <c r="X2593" t="s">
        <v>230</v>
      </c>
      <c r="Y2593" t="s">
        <v>226</v>
      </c>
      <c r="Z2593">
        <v>161.43</v>
      </c>
      <c r="AA2593">
        <v>178.33</v>
      </c>
      <c r="AB2593">
        <v>16.899999999999999</v>
      </c>
      <c r="AC2593">
        <v>24</v>
      </c>
      <c r="AD2593">
        <v>6726.25</v>
      </c>
      <c r="AE2593">
        <v>178330</v>
      </c>
    </row>
    <row r="2594" spans="2:31" x14ac:dyDescent="0.35">
      <c r="B2594" s="83"/>
      <c r="C2594" s="84"/>
      <c r="D2594" s="73"/>
      <c r="E2594" s="73"/>
      <c r="F2594" s="73"/>
      <c r="G2594" s="85"/>
      <c r="H2594" s="73"/>
      <c r="I2594" s="73"/>
      <c r="J2594" s="73"/>
      <c r="K2594" s="73"/>
      <c r="L2594" s="73"/>
      <c r="M2594" s="73"/>
      <c r="N2594" s="73"/>
      <c r="U2594">
        <v>2022</v>
      </c>
      <c r="V2594" s="15">
        <v>44638</v>
      </c>
      <c r="W2594" t="s">
        <v>205</v>
      </c>
      <c r="X2594" t="s">
        <v>230</v>
      </c>
      <c r="Y2594" t="s">
        <v>226</v>
      </c>
      <c r="Z2594">
        <v>188.55</v>
      </c>
      <c r="AA2594">
        <v>208.29</v>
      </c>
      <c r="AB2594">
        <v>19.739999999999998</v>
      </c>
      <c r="AC2594">
        <v>24</v>
      </c>
      <c r="AD2594">
        <v>7856.25</v>
      </c>
      <c r="AE2594">
        <v>208290</v>
      </c>
    </row>
    <row r="2595" spans="2:31" x14ac:dyDescent="0.35">
      <c r="B2595" s="83"/>
      <c r="C2595" s="84"/>
      <c r="D2595" s="73"/>
      <c r="E2595" s="73"/>
      <c r="F2595" s="73"/>
      <c r="G2595" s="85"/>
      <c r="H2595" s="73"/>
      <c r="I2595" s="73"/>
      <c r="J2595" s="73"/>
      <c r="K2595" s="73"/>
      <c r="L2595" s="73"/>
      <c r="M2595" s="73"/>
      <c r="N2595" s="73"/>
      <c r="U2595">
        <v>2022</v>
      </c>
      <c r="V2595" s="15">
        <v>44639</v>
      </c>
      <c r="W2595" t="s">
        <v>205</v>
      </c>
      <c r="X2595" t="s">
        <v>230</v>
      </c>
      <c r="Y2595" t="s">
        <v>226</v>
      </c>
      <c r="Z2595">
        <v>205.61</v>
      </c>
      <c r="AA2595">
        <v>227.14</v>
      </c>
      <c r="AB2595">
        <v>21.53</v>
      </c>
      <c r="AC2595">
        <v>24</v>
      </c>
      <c r="AD2595">
        <v>8567.0833333333339</v>
      </c>
      <c r="AE2595">
        <v>227140</v>
      </c>
    </row>
    <row r="2596" spans="2:31" x14ac:dyDescent="0.35">
      <c r="B2596" s="83"/>
      <c r="C2596" s="84"/>
      <c r="D2596" s="73"/>
      <c r="E2596" s="73"/>
      <c r="F2596" s="73"/>
      <c r="G2596" s="85"/>
      <c r="H2596" s="73"/>
      <c r="I2596" s="73"/>
      <c r="J2596" s="73"/>
      <c r="K2596" s="73"/>
      <c r="L2596" s="73"/>
      <c r="M2596" s="73"/>
      <c r="N2596" s="73"/>
      <c r="U2596">
        <v>2022</v>
      </c>
      <c r="V2596" s="15">
        <v>44640</v>
      </c>
      <c r="W2596" t="s">
        <v>205</v>
      </c>
      <c r="X2596" t="s">
        <v>230</v>
      </c>
      <c r="Y2596" t="s">
        <v>226</v>
      </c>
      <c r="Z2596">
        <v>177.98</v>
      </c>
      <c r="AA2596">
        <v>196.62</v>
      </c>
      <c r="AB2596">
        <v>18.64</v>
      </c>
      <c r="AC2596">
        <v>24</v>
      </c>
      <c r="AD2596">
        <v>7415.833333333333</v>
      </c>
      <c r="AE2596">
        <v>196620</v>
      </c>
    </row>
    <row r="2597" spans="2:31" x14ac:dyDescent="0.35">
      <c r="B2597" s="83"/>
      <c r="C2597" s="84"/>
      <c r="D2597" s="73"/>
      <c r="E2597" s="73"/>
      <c r="F2597" s="73"/>
      <c r="G2597" s="85"/>
      <c r="H2597" s="73"/>
      <c r="I2597" s="73"/>
      <c r="J2597" s="73"/>
      <c r="K2597" s="73"/>
      <c r="L2597" s="73"/>
      <c r="M2597" s="73"/>
      <c r="N2597" s="73"/>
      <c r="U2597">
        <v>2022</v>
      </c>
      <c r="V2597" s="15">
        <v>44641</v>
      </c>
      <c r="W2597" t="s">
        <v>205</v>
      </c>
      <c r="X2597" t="s">
        <v>230</v>
      </c>
      <c r="Y2597" t="s">
        <v>226</v>
      </c>
      <c r="Z2597">
        <v>148.91</v>
      </c>
      <c r="AA2597">
        <v>164.5</v>
      </c>
      <c r="AB2597">
        <v>15.59</v>
      </c>
      <c r="AC2597">
        <v>24</v>
      </c>
      <c r="AD2597">
        <v>6204.583333333333</v>
      </c>
      <c r="AE2597">
        <v>164500</v>
      </c>
    </row>
    <row r="2598" spans="2:31" x14ac:dyDescent="0.35">
      <c r="B2598" s="83"/>
      <c r="C2598" s="84"/>
      <c r="D2598" s="73"/>
      <c r="E2598" s="73"/>
      <c r="F2598" s="73"/>
      <c r="G2598" s="85"/>
      <c r="H2598" s="73"/>
      <c r="I2598" s="73"/>
      <c r="J2598" s="73"/>
      <c r="K2598" s="73"/>
      <c r="L2598" s="73"/>
      <c r="M2598" s="73"/>
      <c r="N2598" s="73"/>
      <c r="U2598">
        <v>2022</v>
      </c>
      <c r="V2598" s="15">
        <v>44642</v>
      </c>
      <c r="W2598" t="s">
        <v>205</v>
      </c>
      <c r="X2598" t="s">
        <v>230</v>
      </c>
      <c r="Y2598" t="s">
        <v>226</v>
      </c>
      <c r="Z2598">
        <v>232.29</v>
      </c>
      <c r="AA2598">
        <v>256.61</v>
      </c>
      <c r="AB2598">
        <v>24.32</v>
      </c>
      <c r="AC2598">
        <v>24</v>
      </c>
      <c r="AD2598">
        <v>9678.75</v>
      </c>
      <c r="AE2598">
        <v>256610</v>
      </c>
    </row>
    <row r="2599" spans="2:31" x14ac:dyDescent="0.35">
      <c r="B2599" s="83"/>
      <c r="C2599" s="84"/>
      <c r="D2599" s="73"/>
      <c r="E2599" s="73"/>
      <c r="F2599" s="73"/>
      <c r="G2599" s="85"/>
      <c r="H2599" s="73"/>
      <c r="I2599" s="73"/>
      <c r="J2599" s="73"/>
      <c r="K2599" s="73"/>
      <c r="L2599" s="73"/>
      <c r="M2599" s="73"/>
      <c r="N2599" s="73"/>
      <c r="U2599">
        <v>2022</v>
      </c>
      <c r="V2599" s="15">
        <v>44643</v>
      </c>
      <c r="W2599" t="s">
        <v>205</v>
      </c>
      <c r="X2599" t="s">
        <v>230</v>
      </c>
      <c r="Y2599" t="s">
        <v>226</v>
      </c>
      <c r="Z2599">
        <v>389.97</v>
      </c>
      <c r="AA2599">
        <v>430.81</v>
      </c>
      <c r="AB2599">
        <v>40.840000000000003</v>
      </c>
      <c r="AC2599">
        <v>24</v>
      </c>
      <c r="AD2599">
        <v>16248.75</v>
      </c>
      <c r="AE2599">
        <v>430810</v>
      </c>
    </row>
    <row r="2600" spans="2:31" x14ac:dyDescent="0.35">
      <c r="B2600" s="83"/>
      <c r="C2600" s="84"/>
      <c r="D2600" s="73"/>
      <c r="E2600" s="73"/>
      <c r="F2600" s="73"/>
      <c r="G2600" s="85"/>
      <c r="H2600" s="73"/>
      <c r="I2600" s="73"/>
      <c r="J2600" s="73"/>
      <c r="K2600" s="73"/>
      <c r="L2600" s="73"/>
      <c r="M2600" s="73"/>
      <c r="N2600" s="73"/>
      <c r="U2600">
        <v>2022</v>
      </c>
      <c r="V2600" s="15">
        <v>44644</v>
      </c>
      <c r="W2600" t="s">
        <v>205</v>
      </c>
      <c r="X2600" t="s">
        <v>230</v>
      </c>
      <c r="Y2600" t="s">
        <v>226</v>
      </c>
      <c r="Z2600">
        <v>492.76</v>
      </c>
      <c r="AA2600">
        <v>544.36</v>
      </c>
      <c r="AB2600">
        <v>51.6</v>
      </c>
      <c r="AC2600">
        <v>24</v>
      </c>
      <c r="AD2600">
        <v>20531.666666666668</v>
      </c>
      <c r="AE2600">
        <v>544360</v>
      </c>
    </row>
    <row r="2601" spans="2:31" x14ac:dyDescent="0.35">
      <c r="B2601" s="83"/>
      <c r="C2601" s="84"/>
      <c r="D2601" s="73"/>
      <c r="E2601" s="73"/>
      <c r="F2601" s="73"/>
      <c r="G2601" s="85"/>
      <c r="H2601" s="73"/>
      <c r="I2601" s="73"/>
      <c r="J2601" s="73"/>
      <c r="K2601" s="73"/>
      <c r="L2601" s="73"/>
      <c r="M2601" s="73"/>
      <c r="N2601" s="73"/>
      <c r="U2601">
        <v>2022</v>
      </c>
      <c r="V2601" s="15">
        <v>44645</v>
      </c>
      <c r="W2601" t="s">
        <v>205</v>
      </c>
      <c r="X2601" t="s">
        <v>230</v>
      </c>
      <c r="Y2601" t="s">
        <v>226</v>
      </c>
      <c r="Z2601">
        <v>545.46</v>
      </c>
      <c r="AA2601">
        <v>602.58000000000004</v>
      </c>
      <c r="AB2601">
        <v>57.12</v>
      </c>
      <c r="AC2601">
        <v>24</v>
      </c>
      <c r="AD2601">
        <v>22727.5</v>
      </c>
      <c r="AE2601">
        <v>602580</v>
      </c>
    </row>
    <row r="2602" spans="2:31" x14ac:dyDescent="0.35">
      <c r="B2602" s="83"/>
      <c r="C2602" s="84"/>
      <c r="D2602" s="73"/>
      <c r="E2602" s="73"/>
      <c r="F2602" s="73"/>
      <c r="G2602" s="85"/>
      <c r="H2602" s="73"/>
      <c r="I2602" s="73"/>
      <c r="J2602" s="73"/>
      <c r="K2602" s="73"/>
      <c r="L2602" s="73"/>
      <c r="M2602" s="73"/>
      <c r="N2602" s="73"/>
      <c r="U2602">
        <v>2022</v>
      </c>
      <c r="V2602" s="15">
        <v>44646</v>
      </c>
      <c r="W2602" t="s">
        <v>205</v>
      </c>
      <c r="X2602" t="s">
        <v>230</v>
      </c>
      <c r="Y2602" t="s">
        <v>226</v>
      </c>
      <c r="Z2602">
        <v>479.69</v>
      </c>
      <c r="AA2602">
        <v>529.91999999999996</v>
      </c>
      <c r="AB2602">
        <v>50.23</v>
      </c>
      <c r="AC2602">
        <v>24</v>
      </c>
      <c r="AD2602">
        <v>19987.083333333332</v>
      </c>
      <c r="AE2602">
        <v>529920</v>
      </c>
    </row>
    <row r="2603" spans="2:31" x14ac:dyDescent="0.35">
      <c r="B2603" s="83"/>
      <c r="C2603" s="84"/>
      <c r="D2603" s="73"/>
      <c r="E2603" s="73"/>
      <c r="F2603" s="73"/>
      <c r="G2603" s="85"/>
      <c r="H2603" s="73"/>
      <c r="I2603" s="73"/>
      <c r="J2603" s="73"/>
      <c r="K2603" s="73"/>
      <c r="L2603" s="73"/>
      <c r="M2603" s="73"/>
      <c r="N2603" s="73"/>
      <c r="U2603">
        <v>2022</v>
      </c>
      <c r="V2603" s="15">
        <v>44647</v>
      </c>
      <c r="W2603" t="s">
        <v>205</v>
      </c>
      <c r="X2603" t="s">
        <v>230</v>
      </c>
      <c r="Y2603" t="s">
        <v>226</v>
      </c>
      <c r="Z2603">
        <v>393.45</v>
      </c>
      <c r="AA2603">
        <v>434.65</v>
      </c>
      <c r="AB2603">
        <v>41.2</v>
      </c>
      <c r="AC2603">
        <v>24</v>
      </c>
      <c r="AD2603">
        <v>16393.75</v>
      </c>
      <c r="AE2603">
        <v>434650</v>
      </c>
    </row>
    <row r="2604" spans="2:31" x14ac:dyDescent="0.35">
      <c r="B2604" s="83"/>
      <c r="C2604" s="84"/>
      <c r="D2604" s="73"/>
      <c r="E2604" s="73"/>
      <c r="F2604" s="73"/>
      <c r="G2604" s="85"/>
      <c r="H2604" s="73"/>
      <c r="I2604" s="73"/>
      <c r="J2604" s="73"/>
      <c r="K2604" s="73"/>
      <c r="L2604" s="73"/>
      <c r="M2604" s="73"/>
      <c r="N2604" s="73"/>
      <c r="U2604">
        <v>2022</v>
      </c>
      <c r="V2604" s="15">
        <v>44648</v>
      </c>
      <c r="W2604" t="s">
        <v>205</v>
      </c>
      <c r="X2604" t="s">
        <v>230</v>
      </c>
      <c r="Y2604" t="s">
        <v>226</v>
      </c>
      <c r="Z2604">
        <v>646.36</v>
      </c>
      <c r="AA2604">
        <v>714.05</v>
      </c>
      <c r="AB2604">
        <v>67.680000000000007</v>
      </c>
      <c r="AC2604">
        <v>24</v>
      </c>
      <c r="AD2604">
        <v>26931.666666666668</v>
      </c>
      <c r="AE2604">
        <v>714050</v>
      </c>
    </row>
    <row r="2605" spans="2:31" x14ac:dyDescent="0.35">
      <c r="B2605" s="83"/>
      <c r="C2605" s="84"/>
      <c r="D2605" s="73"/>
      <c r="E2605" s="73"/>
      <c r="F2605" s="73"/>
      <c r="G2605" s="85"/>
      <c r="H2605" s="73"/>
      <c r="I2605" s="73"/>
      <c r="J2605" s="73"/>
      <c r="K2605" s="73"/>
      <c r="L2605" s="73"/>
      <c r="M2605" s="73"/>
      <c r="N2605" s="73"/>
      <c r="U2605">
        <v>2022</v>
      </c>
      <c r="V2605" s="15">
        <v>44649</v>
      </c>
      <c r="W2605" t="s">
        <v>205</v>
      </c>
      <c r="X2605" t="s">
        <v>230</v>
      </c>
      <c r="Y2605" t="s">
        <v>226</v>
      </c>
      <c r="Z2605">
        <v>1038.9000000000001</v>
      </c>
      <c r="AA2605">
        <v>1147.69</v>
      </c>
      <c r="AB2605">
        <v>108.79</v>
      </c>
      <c r="AC2605">
        <v>24</v>
      </c>
      <c r="AD2605">
        <v>43287.500000000007</v>
      </c>
      <c r="AE2605">
        <v>1147690</v>
      </c>
    </row>
    <row r="2606" spans="2:31" x14ac:dyDescent="0.35">
      <c r="B2606" s="83"/>
      <c r="C2606" s="84"/>
      <c r="D2606" s="73"/>
      <c r="E2606" s="73"/>
      <c r="F2606" s="73"/>
      <c r="G2606" s="85"/>
      <c r="H2606" s="73"/>
      <c r="I2606" s="73"/>
      <c r="J2606" s="73"/>
      <c r="K2606" s="73"/>
      <c r="L2606" s="73"/>
      <c r="M2606" s="73"/>
      <c r="N2606" s="73"/>
      <c r="U2606">
        <v>2022</v>
      </c>
      <c r="V2606" s="15">
        <v>44650</v>
      </c>
      <c r="W2606" t="s">
        <v>205</v>
      </c>
      <c r="X2606" t="s">
        <v>230</v>
      </c>
      <c r="Y2606" t="s">
        <v>226</v>
      </c>
      <c r="Z2606">
        <v>1349.02</v>
      </c>
      <c r="AA2606">
        <v>1490.28</v>
      </c>
      <c r="AB2606">
        <v>141.26</v>
      </c>
      <c r="AC2606">
        <v>24</v>
      </c>
      <c r="AD2606">
        <v>56209.166666666664</v>
      </c>
      <c r="AE2606">
        <v>1490280</v>
      </c>
    </row>
    <row r="2607" spans="2:31" x14ac:dyDescent="0.35">
      <c r="B2607" s="83"/>
      <c r="C2607" s="84"/>
      <c r="D2607" s="73"/>
      <c r="E2607" s="73"/>
      <c r="F2607" s="73"/>
      <c r="G2607" s="85"/>
      <c r="H2607" s="73"/>
      <c r="I2607" s="73"/>
      <c r="J2607" s="73"/>
      <c r="K2607" s="73"/>
      <c r="L2607" s="73"/>
      <c r="M2607" s="73"/>
      <c r="N2607" s="73"/>
      <c r="U2607">
        <v>2022</v>
      </c>
      <c r="V2607" s="15">
        <v>44651</v>
      </c>
      <c r="W2607" t="s">
        <v>205</v>
      </c>
      <c r="X2607" t="s">
        <v>230</v>
      </c>
      <c r="Y2607" t="s">
        <v>226</v>
      </c>
      <c r="Z2607">
        <v>1416.7</v>
      </c>
      <c r="AA2607">
        <v>1565.05</v>
      </c>
      <c r="AB2607">
        <v>148.35</v>
      </c>
      <c r="AC2607">
        <v>24</v>
      </c>
      <c r="AD2607">
        <v>59029.166666666664</v>
      </c>
      <c r="AE2607">
        <v>1565050</v>
      </c>
    </row>
    <row r="2608" spans="2:31" x14ac:dyDescent="0.35">
      <c r="B2608" s="83"/>
      <c r="C2608" s="84"/>
      <c r="D2608" s="73"/>
      <c r="E2608" s="73"/>
      <c r="F2608" s="73"/>
      <c r="G2608" s="85"/>
      <c r="H2608" s="73"/>
      <c r="I2608" s="73"/>
      <c r="J2608" s="73"/>
      <c r="K2608" s="73"/>
      <c r="L2608" s="73"/>
      <c r="M2608" s="73"/>
      <c r="N2608" s="73"/>
      <c r="U2608">
        <v>2022</v>
      </c>
      <c r="V2608" s="15">
        <v>44652</v>
      </c>
      <c r="W2608" t="s">
        <v>206</v>
      </c>
      <c r="X2608" t="s">
        <v>230</v>
      </c>
      <c r="Y2608" t="s">
        <v>226</v>
      </c>
      <c r="Z2608">
        <v>1617.45</v>
      </c>
      <c r="AA2608">
        <v>1786.82</v>
      </c>
      <c r="AB2608">
        <v>169.37</v>
      </c>
      <c r="AC2608">
        <v>24</v>
      </c>
      <c r="AD2608">
        <v>67393.75</v>
      </c>
      <c r="AE2608">
        <v>1786820</v>
      </c>
    </row>
    <row r="2609" spans="2:31" x14ac:dyDescent="0.35">
      <c r="B2609" s="83"/>
      <c r="C2609" s="84"/>
      <c r="D2609" s="73"/>
      <c r="E2609" s="73"/>
      <c r="F2609" s="73"/>
      <c r="G2609" s="85"/>
      <c r="H2609" s="73"/>
      <c r="I2609" s="73"/>
      <c r="J2609" s="73"/>
      <c r="K2609" s="73"/>
      <c r="L2609" s="73"/>
      <c r="M2609" s="73"/>
      <c r="N2609" s="73"/>
      <c r="U2609">
        <v>2022</v>
      </c>
      <c r="V2609" s="15">
        <v>44653</v>
      </c>
      <c r="W2609" t="s">
        <v>206</v>
      </c>
      <c r="X2609" t="s">
        <v>230</v>
      </c>
      <c r="Y2609" t="s">
        <v>226</v>
      </c>
      <c r="Z2609">
        <v>1681.22</v>
      </c>
      <c r="AA2609">
        <v>1857.27</v>
      </c>
      <c r="AB2609">
        <v>176.05</v>
      </c>
      <c r="AC2609">
        <v>24</v>
      </c>
      <c r="AD2609">
        <v>70050.833333333328</v>
      </c>
      <c r="AE2609">
        <v>1857270</v>
      </c>
    </row>
    <row r="2610" spans="2:31" x14ac:dyDescent="0.35">
      <c r="B2610" s="83"/>
      <c r="C2610" s="84"/>
      <c r="D2610" s="73"/>
      <c r="E2610" s="73"/>
      <c r="F2610" s="73"/>
      <c r="G2610" s="85"/>
      <c r="H2610" s="73"/>
      <c r="I2610" s="73"/>
      <c r="J2610" s="73"/>
      <c r="K2610" s="73"/>
      <c r="L2610" s="73"/>
      <c r="M2610" s="73"/>
      <c r="N2610" s="73"/>
      <c r="U2610">
        <v>2022</v>
      </c>
      <c r="V2610" s="15">
        <v>44654</v>
      </c>
      <c r="W2610" t="s">
        <v>206</v>
      </c>
      <c r="X2610" t="s">
        <v>230</v>
      </c>
      <c r="Y2610" t="s">
        <v>226</v>
      </c>
      <c r="Z2610">
        <v>1707.97</v>
      </c>
      <c r="AA2610">
        <v>1886.82</v>
      </c>
      <c r="AB2610">
        <v>178.85</v>
      </c>
      <c r="AC2610">
        <v>24</v>
      </c>
      <c r="AD2610">
        <v>71165.416666666672</v>
      </c>
      <c r="AE2610">
        <v>1886820</v>
      </c>
    </row>
    <row r="2611" spans="2:31" x14ac:dyDescent="0.35">
      <c r="B2611" s="83"/>
      <c r="C2611" s="84"/>
      <c r="D2611" s="85"/>
      <c r="E2611" s="73"/>
      <c r="F2611" s="73"/>
      <c r="G2611" s="85"/>
      <c r="H2611" s="73"/>
      <c r="I2611" s="73"/>
      <c r="J2611" s="73"/>
      <c r="K2611" s="73"/>
      <c r="L2611" s="73"/>
      <c r="M2611" s="73"/>
      <c r="N2611" s="73"/>
      <c r="U2611">
        <v>2022</v>
      </c>
      <c r="V2611" s="15">
        <v>44655</v>
      </c>
      <c r="W2611" t="s">
        <v>206</v>
      </c>
      <c r="X2611" t="s">
        <v>230</v>
      </c>
      <c r="Y2611" t="s">
        <v>226</v>
      </c>
      <c r="Z2611">
        <v>1851.15</v>
      </c>
      <c r="AA2611">
        <v>2045</v>
      </c>
      <c r="AB2611">
        <v>193.84</v>
      </c>
      <c r="AC2611">
        <v>24</v>
      </c>
      <c r="AD2611">
        <v>77131.25</v>
      </c>
      <c r="AE2611">
        <v>2045000</v>
      </c>
    </row>
    <row r="2612" spans="2:31" x14ac:dyDescent="0.35">
      <c r="B2612" s="83"/>
      <c r="C2612" s="84"/>
      <c r="D2612" s="85"/>
      <c r="E2612" s="73"/>
      <c r="F2612" s="73"/>
      <c r="G2612" s="85"/>
      <c r="H2612" s="73"/>
      <c r="I2612" s="73"/>
      <c r="J2612" s="73"/>
      <c r="K2612" s="73"/>
      <c r="L2612" s="73"/>
      <c r="M2612" s="73"/>
      <c r="N2612" s="73"/>
      <c r="U2612">
        <v>2022</v>
      </c>
      <c r="V2612" s="15">
        <v>44656</v>
      </c>
      <c r="W2612" t="s">
        <v>206</v>
      </c>
      <c r="X2612" t="s">
        <v>230</v>
      </c>
      <c r="Y2612" t="s">
        <v>226</v>
      </c>
      <c r="Z2612">
        <v>1831.74</v>
      </c>
      <c r="AA2612">
        <v>2023.55</v>
      </c>
      <c r="AB2612">
        <v>191.81</v>
      </c>
      <c r="AC2612">
        <v>24</v>
      </c>
      <c r="AD2612">
        <v>76322.5</v>
      </c>
      <c r="AE2612">
        <v>2023550</v>
      </c>
    </row>
    <row r="2613" spans="2:31" x14ac:dyDescent="0.35">
      <c r="B2613" s="83"/>
      <c r="C2613" s="84"/>
      <c r="D2613" s="85"/>
      <c r="E2613" s="73"/>
      <c r="F2613" s="73"/>
      <c r="G2613" s="85"/>
      <c r="H2613" s="73"/>
      <c r="I2613" s="73"/>
      <c r="J2613" s="73"/>
      <c r="K2613" s="73"/>
      <c r="L2613" s="73"/>
      <c r="M2613" s="73"/>
      <c r="N2613" s="73"/>
      <c r="U2613">
        <v>2022</v>
      </c>
      <c r="V2613" s="15">
        <v>44657</v>
      </c>
      <c r="W2613" t="s">
        <v>206</v>
      </c>
      <c r="X2613" t="s">
        <v>230</v>
      </c>
      <c r="Y2613" t="s">
        <v>226</v>
      </c>
      <c r="Z2613">
        <v>1964.25</v>
      </c>
      <c r="AA2613">
        <v>2169.94</v>
      </c>
      <c r="AB2613">
        <v>205.69</v>
      </c>
      <c r="AC2613">
        <v>24</v>
      </c>
      <c r="AD2613">
        <v>81843.75</v>
      </c>
      <c r="AE2613">
        <v>2169940</v>
      </c>
    </row>
    <row r="2614" spans="2:31" x14ac:dyDescent="0.35">
      <c r="B2614" s="83"/>
      <c r="C2614" s="84"/>
      <c r="D2614" s="85"/>
      <c r="E2614" s="73"/>
      <c r="F2614" s="73"/>
      <c r="G2614" s="85"/>
      <c r="H2614" s="73"/>
      <c r="I2614" s="73"/>
      <c r="J2614" s="73"/>
      <c r="K2614" s="73"/>
      <c r="L2614" s="73"/>
      <c r="M2614" s="73"/>
      <c r="N2614" s="73"/>
      <c r="U2614">
        <v>2022</v>
      </c>
      <c r="V2614" s="15">
        <v>44658</v>
      </c>
      <c r="W2614" t="s">
        <v>206</v>
      </c>
      <c r="X2614" t="s">
        <v>230</v>
      </c>
      <c r="Y2614" t="s">
        <v>226</v>
      </c>
      <c r="Z2614">
        <v>2100.14</v>
      </c>
      <c r="AA2614">
        <v>2320.06</v>
      </c>
      <c r="AB2614">
        <v>219.92</v>
      </c>
      <c r="AC2614">
        <v>24</v>
      </c>
      <c r="AD2614">
        <v>87505.833333333328</v>
      </c>
      <c r="AE2614">
        <v>2320060</v>
      </c>
    </row>
    <row r="2615" spans="2:31" x14ac:dyDescent="0.35">
      <c r="B2615" s="83"/>
      <c r="C2615" s="84"/>
      <c r="D2615" s="85"/>
      <c r="E2615" s="73"/>
      <c r="F2615" s="73"/>
      <c r="G2615" s="85"/>
      <c r="H2615" s="73"/>
      <c r="I2615" s="73"/>
      <c r="J2615" s="73"/>
      <c r="K2615" s="73"/>
      <c r="L2615" s="73"/>
      <c r="M2615" s="73"/>
      <c r="N2615" s="73"/>
      <c r="U2615">
        <v>2022</v>
      </c>
      <c r="V2615" s="15">
        <v>44659</v>
      </c>
      <c r="W2615" t="s">
        <v>206</v>
      </c>
      <c r="X2615" t="s">
        <v>230</v>
      </c>
      <c r="Y2615" t="s">
        <v>226</v>
      </c>
      <c r="Z2615">
        <v>2337.86</v>
      </c>
      <c r="AA2615">
        <v>2582.67</v>
      </c>
      <c r="AB2615">
        <v>244.81</v>
      </c>
      <c r="AC2615">
        <v>24</v>
      </c>
      <c r="AD2615">
        <v>97410.833333333328</v>
      </c>
      <c r="AE2615">
        <v>2582670</v>
      </c>
    </row>
    <row r="2616" spans="2:31" x14ac:dyDescent="0.35">
      <c r="B2616" s="83"/>
      <c r="C2616" s="84"/>
      <c r="D2616" s="85"/>
      <c r="E2616" s="73"/>
      <c r="F2616" s="73"/>
      <c r="G2616" s="85"/>
      <c r="H2616" s="73"/>
      <c r="I2616" s="73"/>
      <c r="J2616" s="73"/>
      <c r="K2616" s="73"/>
      <c r="L2616" s="73"/>
      <c r="M2616" s="73"/>
      <c r="N2616" s="73"/>
      <c r="U2616">
        <v>2022</v>
      </c>
      <c r="V2616" s="15">
        <v>44660</v>
      </c>
      <c r="W2616" t="s">
        <v>206</v>
      </c>
      <c r="X2616" t="s">
        <v>230</v>
      </c>
      <c r="Y2616" t="s">
        <v>226</v>
      </c>
      <c r="Z2616">
        <v>2071.44</v>
      </c>
      <c r="AA2616">
        <v>2288.36</v>
      </c>
      <c r="AB2616">
        <v>216.91</v>
      </c>
      <c r="AC2616">
        <v>24</v>
      </c>
      <c r="AD2616">
        <v>86310</v>
      </c>
      <c r="AE2616">
        <v>2288360</v>
      </c>
    </row>
    <row r="2617" spans="2:31" x14ac:dyDescent="0.35">
      <c r="B2617" s="83"/>
      <c r="C2617" s="84"/>
      <c r="D2617" s="85"/>
      <c r="E2617" s="73"/>
      <c r="F2617" s="73"/>
      <c r="G2617" s="85"/>
      <c r="H2617" s="73"/>
      <c r="I2617" s="73"/>
      <c r="J2617" s="73"/>
      <c r="K2617" s="73"/>
      <c r="L2617" s="73"/>
      <c r="M2617" s="73"/>
      <c r="N2617" s="73"/>
      <c r="U2617">
        <v>2022</v>
      </c>
      <c r="V2617" s="15">
        <v>44661</v>
      </c>
      <c r="W2617" t="s">
        <v>206</v>
      </c>
      <c r="X2617" t="s">
        <v>230</v>
      </c>
      <c r="Y2617" t="s">
        <v>226</v>
      </c>
      <c r="Z2617">
        <v>1567.31</v>
      </c>
      <c r="AA2617">
        <v>1731.43</v>
      </c>
      <c r="AB2617">
        <v>164.12</v>
      </c>
      <c r="AC2617">
        <v>24</v>
      </c>
      <c r="AD2617">
        <v>65304.583333333336</v>
      </c>
      <c r="AE2617">
        <v>1731430</v>
      </c>
    </row>
    <row r="2618" spans="2:31" x14ac:dyDescent="0.35">
      <c r="B2618" s="83"/>
      <c r="C2618" s="84"/>
      <c r="D2618" s="85"/>
      <c r="E2618" s="73"/>
      <c r="F2618" s="73"/>
      <c r="G2618" s="85"/>
      <c r="H2618" s="73"/>
      <c r="I2618" s="73"/>
      <c r="J2618" s="73"/>
      <c r="K2618" s="73"/>
      <c r="L2618" s="73"/>
      <c r="M2618" s="73"/>
      <c r="N2618" s="73"/>
      <c r="U2618">
        <v>2022</v>
      </c>
      <c r="V2618" s="15">
        <v>44662</v>
      </c>
      <c r="W2618" t="s">
        <v>206</v>
      </c>
      <c r="X2618" t="s">
        <v>230</v>
      </c>
      <c r="Y2618" t="s">
        <v>226</v>
      </c>
      <c r="Z2618">
        <v>1176.18</v>
      </c>
      <c r="AA2618">
        <v>1299.3399999999999</v>
      </c>
      <c r="AB2618">
        <v>123.16</v>
      </c>
      <c r="AC2618">
        <v>24</v>
      </c>
      <c r="AD2618">
        <v>49007.5</v>
      </c>
      <c r="AE2618">
        <v>1299340</v>
      </c>
    </row>
    <row r="2619" spans="2:31" x14ac:dyDescent="0.35">
      <c r="B2619" s="83"/>
      <c r="C2619" s="84"/>
      <c r="D2619" s="85"/>
      <c r="E2619" s="73"/>
      <c r="F2619" s="73"/>
      <c r="G2619" s="85"/>
      <c r="H2619" s="73"/>
      <c r="I2619" s="73"/>
      <c r="J2619" s="73"/>
      <c r="K2619" s="73"/>
      <c r="L2619" s="73"/>
      <c r="M2619" s="73"/>
      <c r="N2619" s="73"/>
      <c r="U2619">
        <v>2022</v>
      </c>
      <c r="V2619" s="15">
        <v>44663</v>
      </c>
      <c r="W2619" t="s">
        <v>206</v>
      </c>
      <c r="X2619" t="s">
        <v>230</v>
      </c>
      <c r="Y2619" t="s">
        <v>226</v>
      </c>
      <c r="Z2619">
        <v>980.26</v>
      </c>
      <c r="AA2619">
        <v>1082.9100000000001</v>
      </c>
      <c r="AB2619">
        <v>102.65</v>
      </c>
      <c r="AC2619">
        <v>24</v>
      </c>
      <c r="AD2619">
        <v>40844.166666666664</v>
      </c>
      <c r="AE2619">
        <v>1082910</v>
      </c>
    </row>
    <row r="2620" spans="2:31" x14ac:dyDescent="0.35">
      <c r="B2620" s="83"/>
      <c r="C2620" s="84"/>
      <c r="D2620" s="85"/>
      <c r="E2620" s="73"/>
      <c r="F2620" s="73"/>
      <c r="G2620" s="85"/>
      <c r="H2620" s="73"/>
      <c r="I2620" s="73"/>
      <c r="J2620" s="73"/>
      <c r="K2620" s="73"/>
      <c r="L2620" s="73"/>
      <c r="M2620" s="73"/>
      <c r="N2620" s="73"/>
      <c r="U2620">
        <v>2022</v>
      </c>
      <c r="V2620" s="15">
        <v>44664</v>
      </c>
      <c r="W2620" t="s">
        <v>206</v>
      </c>
      <c r="X2620" t="s">
        <v>230</v>
      </c>
      <c r="Y2620" t="s">
        <v>226</v>
      </c>
      <c r="Z2620">
        <v>1028.02</v>
      </c>
      <c r="AA2620">
        <v>1135.67</v>
      </c>
      <c r="AB2620">
        <v>107.65</v>
      </c>
      <c r="AC2620">
        <v>24</v>
      </c>
      <c r="AD2620">
        <v>42834.166666666664</v>
      </c>
      <c r="AE2620">
        <v>1135670</v>
      </c>
    </row>
    <row r="2621" spans="2:31" x14ac:dyDescent="0.35">
      <c r="B2621" s="83"/>
      <c r="C2621" s="84"/>
      <c r="D2621" s="85"/>
      <c r="E2621" s="73"/>
      <c r="F2621" s="73"/>
      <c r="G2621" s="85"/>
      <c r="H2621" s="73"/>
      <c r="I2621" s="73"/>
      <c r="J2621" s="73"/>
      <c r="K2621" s="73"/>
      <c r="L2621" s="73"/>
      <c r="M2621" s="73"/>
      <c r="N2621" s="73"/>
      <c r="U2621">
        <v>2022</v>
      </c>
      <c r="V2621" s="15">
        <v>44665</v>
      </c>
      <c r="W2621" t="s">
        <v>206</v>
      </c>
      <c r="X2621" t="s">
        <v>230</v>
      </c>
      <c r="Y2621" t="s">
        <v>226</v>
      </c>
      <c r="Z2621">
        <v>1082.51</v>
      </c>
      <c r="AA2621">
        <v>1195.8699999999999</v>
      </c>
      <c r="AB2621">
        <v>113.36</v>
      </c>
      <c r="AC2621">
        <v>24</v>
      </c>
      <c r="AD2621">
        <v>45104.583333333336</v>
      </c>
      <c r="AE2621">
        <v>1195870</v>
      </c>
    </row>
    <row r="2622" spans="2:31" x14ac:dyDescent="0.35">
      <c r="B2622" s="83"/>
      <c r="C2622" s="84"/>
      <c r="D2622" s="85"/>
      <c r="E2622" s="73"/>
      <c r="F2622" s="73"/>
      <c r="G2622" s="85"/>
      <c r="H2622" s="73"/>
      <c r="I2622" s="73"/>
      <c r="J2622" s="73"/>
      <c r="K2622" s="73"/>
      <c r="L2622" s="73"/>
      <c r="M2622" s="73"/>
      <c r="N2622" s="73"/>
      <c r="U2622">
        <v>2022</v>
      </c>
      <c r="V2622" s="15">
        <v>44666</v>
      </c>
      <c r="W2622" t="s">
        <v>206</v>
      </c>
      <c r="X2622" t="s">
        <v>230</v>
      </c>
      <c r="Y2622" t="s">
        <v>226</v>
      </c>
      <c r="Z2622">
        <v>950.62</v>
      </c>
      <c r="AA2622">
        <v>1050.1600000000001</v>
      </c>
      <c r="AB2622">
        <v>99.54</v>
      </c>
      <c r="AC2622">
        <v>24</v>
      </c>
      <c r="AD2622">
        <v>39609.166666666664</v>
      </c>
      <c r="AE2622">
        <v>1050160</v>
      </c>
    </row>
    <row r="2623" spans="2:31" x14ac:dyDescent="0.35">
      <c r="B2623" s="83"/>
      <c r="C2623" s="84"/>
      <c r="D2623" s="85"/>
      <c r="E2623" s="73"/>
      <c r="F2623" s="73"/>
      <c r="G2623" s="85"/>
      <c r="H2623" s="73"/>
      <c r="I2623" s="73"/>
      <c r="J2623" s="73"/>
      <c r="K2623" s="73"/>
      <c r="L2623" s="73"/>
      <c r="M2623" s="73"/>
      <c r="N2623" s="73"/>
      <c r="U2623">
        <v>2022</v>
      </c>
      <c r="V2623" s="15">
        <v>44667</v>
      </c>
      <c r="W2623" t="s">
        <v>206</v>
      </c>
      <c r="X2623" t="s">
        <v>230</v>
      </c>
      <c r="Y2623" t="s">
        <v>226</v>
      </c>
      <c r="Z2623">
        <v>846.47</v>
      </c>
      <c r="AA2623">
        <v>935.11</v>
      </c>
      <c r="AB2623">
        <v>88.64</v>
      </c>
      <c r="AC2623">
        <v>24</v>
      </c>
      <c r="AD2623">
        <v>35269.583333333336</v>
      </c>
      <c r="AE2623">
        <v>935110</v>
      </c>
    </row>
    <row r="2624" spans="2:31" x14ac:dyDescent="0.35">
      <c r="B2624" s="83"/>
      <c r="C2624" s="84"/>
      <c r="D2624" s="85"/>
      <c r="E2624" s="73"/>
      <c r="F2624" s="73"/>
      <c r="G2624" s="85"/>
      <c r="H2624" s="73"/>
      <c r="I2624" s="73"/>
      <c r="J2624" s="73"/>
      <c r="K2624" s="73"/>
      <c r="L2624" s="73"/>
      <c r="M2624" s="73"/>
      <c r="N2624" s="73"/>
      <c r="U2624">
        <v>2022</v>
      </c>
      <c r="V2624" s="15">
        <v>44668</v>
      </c>
      <c r="W2624" t="s">
        <v>206</v>
      </c>
      <c r="X2624" t="s">
        <v>230</v>
      </c>
      <c r="Y2624" t="s">
        <v>226</v>
      </c>
      <c r="Z2624">
        <v>706.21</v>
      </c>
      <c r="AA2624">
        <v>780.16</v>
      </c>
      <c r="AB2624">
        <v>73.95</v>
      </c>
      <c r="AC2624">
        <v>24</v>
      </c>
      <c r="AD2624">
        <v>29425.416666666668</v>
      </c>
      <c r="AE2624">
        <v>780160</v>
      </c>
    </row>
    <row r="2625" spans="2:31" x14ac:dyDescent="0.35">
      <c r="B2625" s="83"/>
      <c r="C2625" s="84"/>
      <c r="D2625" s="85"/>
      <c r="E2625" s="73"/>
      <c r="F2625" s="73"/>
      <c r="G2625" s="85"/>
      <c r="H2625" s="73"/>
      <c r="I2625" s="73"/>
      <c r="J2625" s="73"/>
      <c r="K2625" s="73"/>
      <c r="L2625" s="73"/>
      <c r="M2625" s="73"/>
      <c r="N2625" s="73"/>
      <c r="U2625">
        <v>2022</v>
      </c>
      <c r="V2625" s="15">
        <v>44669</v>
      </c>
      <c r="W2625" t="s">
        <v>206</v>
      </c>
      <c r="X2625" t="s">
        <v>230</v>
      </c>
      <c r="Y2625" t="s">
        <v>226</v>
      </c>
      <c r="Z2625">
        <v>681.21</v>
      </c>
      <c r="AA2625">
        <v>752.54</v>
      </c>
      <c r="AB2625">
        <v>71.33</v>
      </c>
      <c r="AC2625">
        <v>24</v>
      </c>
      <c r="AD2625">
        <v>28383.75</v>
      </c>
      <c r="AE2625">
        <v>752540</v>
      </c>
    </row>
    <row r="2626" spans="2:31" x14ac:dyDescent="0.35">
      <c r="B2626" s="83"/>
      <c r="C2626" s="84"/>
      <c r="D2626" s="85"/>
      <c r="E2626" s="73"/>
      <c r="F2626" s="73"/>
      <c r="G2626" s="85"/>
      <c r="H2626" s="73"/>
      <c r="I2626" s="73"/>
      <c r="J2626" s="73"/>
      <c r="K2626" s="73"/>
      <c r="L2626" s="73"/>
      <c r="M2626" s="73"/>
      <c r="N2626" s="73"/>
      <c r="U2626">
        <v>2022</v>
      </c>
      <c r="V2626" s="15">
        <v>44670</v>
      </c>
      <c r="W2626" t="s">
        <v>206</v>
      </c>
      <c r="X2626" t="s">
        <v>230</v>
      </c>
      <c r="Y2626" t="s">
        <v>226</v>
      </c>
      <c r="Z2626">
        <v>1188.3800000000001</v>
      </c>
      <c r="AA2626">
        <v>1312.82</v>
      </c>
      <c r="AB2626">
        <v>124.44</v>
      </c>
      <c r="AC2626">
        <v>24</v>
      </c>
      <c r="AD2626">
        <v>49515.833333333336</v>
      </c>
      <c r="AE2626">
        <v>1312820</v>
      </c>
    </row>
    <row r="2627" spans="2:31" x14ac:dyDescent="0.35">
      <c r="B2627" s="83"/>
      <c r="C2627" s="84"/>
      <c r="D2627" s="85"/>
      <c r="E2627" s="73"/>
      <c r="F2627" s="73"/>
      <c r="G2627" s="85"/>
      <c r="H2627" s="73"/>
      <c r="I2627" s="73"/>
      <c r="J2627" s="73"/>
      <c r="K2627" s="73"/>
      <c r="L2627" s="73"/>
      <c r="M2627" s="73"/>
      <c r="N2627" s="73"/>
      <c r="U2627">
        <v>2022</v>
      </c>
      <c r="V2627" s="15">
        <v>44671</v>
      </c>
      <c r="W2627" t="s">
        <v>206</v>
      </c>
      <c r="X2627" t="s">
        <v>230</v>
      </c>
      <c r="Y2627" t="s">
        <v>226</v>
      </c>
      <c r="Z2627">
        <v>1660.41</v>
      </c>
      <c r="AA2627">
        <v>1834.29</v>
      </c>
      <c r="AB2627">
        <v>173.87</v>
      </c>
      <c r="AC2627">
        <v>24</v>
      </c>
      <c r="AD2627">
        <v>69183.75</v>
      </c>
      <c r="AE2627">
        <v>1834290</v>
      </c>
    </row>
    <row r="2628" spans="2:31" x14ac:dyDescent="0.35">
      <c r="B2628" s="83"/>
      <c r="C2628" s="84"/>
      <c r="D2628" s="85"/>
      <c r="E2628" s="73"/>
      <c r="F2628" s="73"/>
      <c r="G2628" s="85"/>
      <c r="H2628" s="73"/>
      <c r="I2628" s="73"/>
      <c r="J2628" s="73"/>
      <c r="K2628" s="73"/>
      <c r="L2628" s="73"/>
      <c r="M2628" s="73"/>
      <c r="N2628" s="73"/>
      <c r="U2628">
        <v>2022</v>
      </c>
      <c r="V2628" s="15">
        <v>44672</v>
      </c>
      <c r="W2628" t="s">
        <v>206</v>
      </c>
      <c r="X2628" t="s">
        <v>230</v>
      </c>
      <c r="Y2628" t="s">
        <v>226</v>
      </c>
      <c r="Z2628">
        <v>1472.15</v>
      </c>
      <c r="AA2628">
        <v>1626.31</v>
      </c>
      <c r="AB2628">
        <v>154.16</v>
      </c>
      <c r="AC2628">
        <v>24</v>
      </c>
      <c r="AD2628">
        <v>61339.583333333336</v>
      </c>
      <c r="AE2628">
        <v>1626310</v>
      </c>
    </row>
    <row r="2629" spans="2:31" x14ac:dyDescent="0.35">
      <c r="B2629" s="83"/>
      <c r="C2629" s="84"/>
      <c r="D2629" s="85"/>
      <c r="E2629" s="73"/>
      <c r="F2629" s="73"/>
      <c r="G2629" s="85"/>
      <c r="H2629" s="73"/>
      <c r="I2629" s="73"/>
      <c r="J2629" s="73"/>
      <c r="K2629" s="73"/>
      <c r="L2629" s="73"/>
      <c r="M2629" s="73"/>
      <c r="N2629" s="73"/>
      <c r="U2629">
        <v>2022</v>
      </c>
      <c r="V2629" s="15">
        <v>44673</v>
      </c>
      <c r="W2629" t="s">
        <v>206</v>
      </c>
      <c r="X2629" t="s">
        <v>230</v>
      </c>
      <c r="Y2629" t="s">
        <v>226</v>
      </c>
      <c r="Z2629">
        <v>1406.09</v>
      </c>
      <c r="AA2629">
        <v>1553.33</v>
      </c>
      <c r="AB2629">
        <v>147.24</v>
      </c>
      <c r="AC2629">
        <v>24</v>
      </c>
      <c r="AD2629">
        <v>58587.083333333336</v>
      </c>
      <c r="AE2629">
        <v>1553330</v>
      </c>
    </row>
    <row r="2630" spans="2:31" x14ac:dyDescent="0.35">
      <c r="B2630" s="83"/>
      <c r="C2630" s="84"/>
      <c r="D2630" s="85"/>
      <c r="E2630" s="73"/>
      <c r="F2630" s="73"/>
      <c r="G2630" s="85"/>
      <c r="H2630" s="73"/>
      <c r="I2630" s="73"/>
      <c r="J2630" s="73"/>
      <c r="K2630" s="73"/>
      <c r="L2630" s="73"/>
      <c r="M2630" s="73"/>
      <c r="N2630" s="73"/>
      <c r="U2630">
        <v>2022</v>
      </c>
      <c r="V2630" s="15">
        <v>44674</v>
      </c>
      <c r="W2630" t="s">
        <v>206</v>
      </c>
      <c r="X2630" t="s">
        <v>230</v>
      </c>
      <c r="Y2630" t="s">
        <v>226</v>
      </c>
      <c r="Z2630">
        <v>1261.81</v>
      </c>
      <c r="AA2630">
        <v>1393.94</v>
      </c>
      <c r="AB2630">
        <v>132.13</v>
      </c>
      <c r="AC2630">
        <v>24</v>
      </c>
      <c r="AD2630">
        <v>52575.416666666664</v>
      </c>
      <c r="AE2630">
        <v>1393940</v>
      </c>
    </row>
    <row r="2631" spans="2:31" x14ac:dyDescent="0.35">
      <c r="B2631" s="83"/>
      <c r="C2631" s="84"/>
      <c r="D2631" s="85"/>
      <c r="E2631" s="73"/>
      <c r="F2631" s="73"/>
      <c r="G2631" s="85"/>
      <c r="H2631" s="73"/>
      <c r="I2631" s="73"/>
      <c r="J2631" s="73"/>
      <c r="K2631" s="73"/>
      <c r="L2631" s="73"/>
      <c r="M2631" s="73"/>
      <c r="N2631" s="73"/>
      <c r="U2631">
        <v>2022</v>
      </c>
      <c r="V2631" s="15">
        <v>44675</v>
      </c>
      <c r="W2631" t="s">
        <v>206</v>
      </c>
      <c r="X2631" t="s">
        <v>230</v>
      </c>
      <c r="Y2631" t="s">
        <v>226</v>
      </c>
      <c r="Z2631">
        <v>1176.7</v>
      </c>
      <c r="AA2631">
        <v>1299.92</v>
      </c>
      <c r="AB2631">
        <v>123.22</v>
      </c>
      <c r="AC2631">
        <v>24</v>
      </c>
      <c r="AD2631">
        <v>49029.166666666664</v>
      </c>
      <c r="AE2631">
        <v>1299920</v>
      </c>
    </row>
    <row r="2632" spans="2:31" x14ac:dyDescent="0.35">
      <c r="B2632" s="83"/>
      <c r="C2632" s="84"/>
      <c r="D2632" s="85"/>
      <c r="E2632" s="73"/>
      <c r="F2632" s="73"/>
      <c r="G2632" s="85"/>
      <c r="H2632" s="73"/>
      <c r="I2632" s="73"/>
      <c r="J2632" s="73"/>
      <c r="K2632" s="73"/>
      <c r="L2632" s="73"/>
      <c r="M2632" s="73"/>
      <c r="N2632" s="73"/>
      <c r="U2632">
        <v>2022</v>
      </c>
      <c r="V2632" s="15">
        <v>44676</v>
      </c>
      <c r="W2632" t="s">
        <v>206</v>
      </c>
      <c r="X2632" t="s">
        <v>230</v>
      </c>
      <c r="Y2632" t="s">
        <v>226</v>
      </c>
      <c r="Z2632">
        <v>1545.88</v>
      </c>
      <c r="AA2632">
        <v>1707.75</v>
      </c>
      <c r="AB2632">
        <v>161.88</v>
      </c>
      <c r="AC2632">
        <v>24</v>
      </c>
      <c r="AD2632">
        <v>64411.666666666664</v>
      </c>
      <c r="AE2632">
        <v>1707750</v>
      </c>
    </row>
    <row r="2633" spans="2:31" x14ac:dyDescent="0.35">
      <c r="B2633" s="83"/>
      <c r="C2633" s="84"/>
      <c r="D2633" s="85"/>
      <c r="E2633" s="73"/>
      <c r="F2633" s="73"/>
      <c r="G2633" s="85"/>
      <c r="H2633" s="73"/>
      <c r="I2633" s="73"/>
      <c r="J2633" s="73"/>
      <c r="K2633" s="73"/>
      <c r="L2633" s="73"/>
      <c r="M2633" s="73"/>
      <c r="N2633" s="73"/>
      <c r="U2633">
        <v>2022</v>
      </c>
      <c r="V2633" s="15">
        <v>44677</v>
      </c>
      <c r="W2633" t="s">
        <v>206</v>
      </c>
      <c r="X2633" t="s">
        <v>230</v>
      </c>
      <c r="Y2633" t="s">
        <v>226</v>
      </c>
      <c r="Z2633">
        <v>2064.19</v>
      </c>
      <c r="AA2633">
        <v>2280.34</v>
      </c>
      <c r="AB2633">
        <v>216.15</v>
      </c>
      <c r="AC2633">
        <v>24</v>
      </c>
      <c r="AD2633">
        <v>86007.916666666672</v>
      </c>
      <c r="AE2633">
        <v>2280340</v>
      </c>
    </row>
    <row r="2634" spans="2:31" x14ac:dyDescent="0.35">
      <c r="B2634" s="83"/>
      <c r="C2634" s="84"/>
      <c r="D2634" s="85"/>
      <c r="E2634" s="73"/>
      <c r="F2634" s="73"/>
      <c r="G2634" s="85"/>
      <c r="H2634" s="73"/>
      <c r="I2634" s="73"/>
      <c r="J2634" s="73"/>
      <c r="K2634" s="73"/>
      <c r="L2634" s="73"/>
      <c r="M2634" s="73"/>
      <c r="N2634" s="73"/>
      <c r="U2634">
        <v>2022</v>
      </c>
      <c r="V2634" s="15">
        <v>44678</v>
      </c>
      <c r="W2634" t="s">
        <v>206</v>
      </c>
      <c r="X2634" t="s">
        <v>230</v>
      </c>
      <c r="Y2634" t="s">
        <v>226</v>
      </c>
      <c r="Z2634">
        <v>2158.7600000000002</v>
      </c>
      <c r="AA2634">
        <v>2384.8200000000002</v>
      </c>
      <c r="AB2634">
        <v>226.06</v>
      </c>
      <c r="AC2634">
        <v>24</v>
      </c>
      <c r="AD2634">
        <v>89948.333333333328</v>
      </c>
      <c r="AE2634">
        <v>2384820</v>
      </c>
    </row>
    <row r="2635" spans="2:31" x14ac:dyDescent="0.35">
      <c r="B2635" s="83"/>
      <c r="C2635" s="84"/>
      <c r="D2635" s="85"/>
      <c r="E2635" s="73"/>
      <c r="F2635" s="73"/>
      <c r="G2635" s="85"/>
      <c r="H2635" s="73"/>
      <c r="I2635" s="73"/>
      <c r="J2635" s="73"/>
      <c r="K2635" s="73"/>
      <c r="L2635" s="73"/>
      <c r="M2635" s="73"/>
      <c r="N2635" s="73"/>
      <c r="U2635">
        <v>2022</v>
      </c>
      <c r="V2635" s="15">
        <v>44679</v>
      </c>
      <c r="W2635" t="s">
        <v>206</v>
      </c>
      <c r="X2635" t="s">
        <v>230</v>
      </c>
      <c r="Y2635" t="s">
        <v>226</v>
      </c>
      <c r="Z2635">
        <v>2165.0700000000002</v>
      </c>
      <c r="AA2635">
        <v>2391.79</v>
      </c>
      <c r="AB2635">
        <v>226.72</v>
      </c>
      <c r="AC2635">
        <v>24</v>
      </c>
      <c r="AD2635">
        <v>90211.25</v>
      </c>
      <c r="AE2635">
        <v>2391790</v>
      </c>
    </row>
    <row r="2636" spans="2:31" x14ac:dyDescent="0.35">
      <c r="B2636" s="83"/>
      <c r="C2636" s="84"/>
      <c r="D2636" s="85"/>
      <c r="E2636" s="73"/>
      <c r="F2636" s="73"/>
      <c r="G2636" s="85"/>
      <c r="H2636" s="73"/>
      <c r="I2636" s="73"/>
      <c r="J2636" s="73"/>
      <c r="K2636" s="73"/>
      <c r="L2636" s="73"/>
      <c r="M2636" s="73"/>
      <c r="N2636" s="73"/>
      <c r="U2636">
        <v>2022</v>
      </c>
      <c r="V2636" s="15">
        <v>44680</v>
      </c>
      <c r="W2636" t="s">
        <v>206</v>
      </c>
      <c r="X2636" t="s">
        <v>230</v>
      </c>
      <c r="Y2636" t="s">
        <v>226</v>
      </c>
      <c r="Z2636">
        <v>2081.33</v>
      </c>
      <c r="AA2636">
        <v>2299.2800000000002</v>
      </c>
      <c r="AB2636">
        <v>217.95</v>
      </c>
      <c r="AC2636">
        <v>24</v>
      </c>
      <c r="AD2636">
        <v>86722.083333333328</v>
      </c>
      <c r="AE2636">
        <v>2299280</v>
      </c>
    </row>
    <row r="2637" spans="2:31" x14ac:dyDescent="0.35">
      <c r="B2637" s="83"/>
      <c r="C2637" s="84"/>
      <c r="D2637" s="85"/>
      <c r="E2637" s="73"/>
      <c r="F2637" s="73"/>
      <c r="G2637" s="85"/>
      <c r="H2637" s="73"/>
      <c r="I2637" s="73"/>
      <c r="J2637" s="73"/>
      <c r="K2637" s="73"/>
      <c r="L2637" s="73"/>
      <c r="M2637" s="73"/>
      <c r="N2637" s="73"/>
      <c r="U2637">
        <v>2022</v>
      </c>
      <c r="V2637" s="15">
        <v>44681</v>
      </c>
      <c r="W2637" t="s">
        <v>206</v>
      </c>
      <c r="X2637" t="s">
        <v>230</v>
      </c>
      <c r="Y2637" t="s">
        <v>226</v>
      </c>
      <c r="Z2637">
        <v>1557.91</v>
      </c>
      <c r="AA2637">
        <v>1721.04</v>
      </c>
      <c r="AB2637">
        <v>163.13999999999999</v>
      </c>
      <c r="AC2637">
        <v>24</v>
      </c>
      <c r="AD2637">
        <v>64912.916666666664</v>
      </c>
      <c r="AE2637">
        <v>1721040</v>
      </c>
    </row>
    <row r="2638" spans="2:31" x14ac:dyDescent="0.35">
      <c r="B2638" s="83"/>
      <c r="C2638" s="84"/>
      <c r="D2638" s="85"/>
      <c r="E2638" s="73"/>
      <c r="F2638" s="73"/>
      <c r="G2638" s="85"/>
      <c r="H2638" s="73"/>
      <c r="I2638" s="73"/>
      <c r="J2638" s="73"/>
      <c r="K2638" s="73"/>
      <c r="L2638" s="73"/>
      <c r="M2638" s="73"/>
      <c r="N2638" s="73"/>
      <c r="U2638">
        <v>2022</v>
      </c>
      <c r="V2638" s="15">
        <v>44682</v>
      </c>
      <c r="W2638" t="s">
        <v>207</v>
      </c>
      <c r="X2638" t="s">
        <v>230</v>
      </c>
      <c r="Y2638" t="s">
        <v>226</v>
      </c>
      <c r="Z2638">
        <v>1229.44</v>
      </c>
      <c r="AA2638">
        <v>1358.18</v>
      </c>
      <c r="AB2638">
        <v>128.74</v>
      </c>
      <c r="AC2638">
        <v>24</v>
      </c>
      <c r="AD2638">
        <v>51226.666666666664</v>
      </c>
      <c r="AE2638">
        <v>1358180</v>
      </c>
    </row>
    <row r="2639" spans="2:31" x14ac:dyDescent="0.35">
      <c r="B2639" s="83"/>
      <c r="C2639" s="84"/>
      <c r="D2639" s="85"/>
      <c r="E2639" s="73"/>
      <c r="F2639" s="73"/>
      <c r="G2639" s="85"/>
      <c r="H2639" s="73"/>
      <c r="I2639" s="73"/>
      <c r="J2639" s="73"/>
      <c r="K2639" s="73"/>
      <c r="L2639" s="73"/>
      <c r="M2639" s="73"/>
      <c r="N2639" s="73"/>
      <c r="U2639">
        <v>2022</v>
      </c>
      <c r="V2639" s="15">
        <v>44683</v>
      </c>
      <c r="W2639" t="s">
        <v>207</v>
      </c>
      <c r="X2639" t="s">
        <v>230</v>
      </c>
      <c r="Y2639" t="s">
        <v>226</v>
      </c>
      <c r="Z2639">
        <v>1328.88</v>
      </c>
      <c r="AA2639">
        <v>1468.04</v>
      </c>
      <c r="AB2639">
        <v>139.15</v>
      </c>
      <c r="AC2639">
        <v>24</v>
      </c>
      <c r="AD2639">
        <v>55370</v>
      </c>
      <c r="AE2639">
        <v>1468040</v>
      </c>
    </row>
    <row r="2640" spans="2:31" x14ac:dyDescent="0.35">
      <c r="B2640" s="83"/>
      <c r="C2640" s="84"/>
      <c r="D2640" s="85"/>
      <c r="E2640" s="73"/>
      <c r="F2640" s="73"/>
      <c r="G2640" s="85"/>
      <c r="H2640" s="73"/>
      <c r="I2640" s="73"/>
      <c r="J2640" s="73"/>
      <c r="K2640" s="73"/>
      <c r="L2640" s="73"/>
      <c r="M2640" s="73"/>
      <c r="N2640" s="73"/>
      <c r="U2640">
        <v>2022</v>
      </c>
      <c r="V2640" s="15">
        <v>44684</v>
      </c>
      <c r="W2640" t="s">
        <v>207</v>
      </c>
      <c r="X2640" t="s">
        <v>230</v>
      </c>
      <c r="Y2640" t="s">
        <v>226</v>
      </c>
      <c r="Z2640">
        <v>1535.42</v>
      </c>
      <c r="AA2640">
        <v>1696.2</v>
      </c>
      <c r="AB2640">
        <v>160.78</v>
      </c>
      <c r="AC2640">
        <v>24</v>
      </c>
      <c r="AD2640">
        <v>63975.833333333336</v>
      </c>
      <c r="AE2640">
        <v>1696200</v>
      </c>
    </row>
    <row r="2641" spans="2:31" x14ac:dyDescent="0.35">
      <c r="B2641" s="83"/>
      <c r="C2641" s="84"/>
      <c r="D2641" s="85"/>
      <c r="E2641" s="73"/>
      <c r="F2641" s="73"/>
      <c r="G2641" s="85"/>
      <c r="H2641" s="73"/>
      <c r="I2641" s="73"/>
      <c r="J2641" s="73"/>
      <c r="K2641" s="73"/>
      <c r="L2641" s="73"/>
      <c r="M2641" s="73"/>
      <c r="N2641" s="73"/>
      <c r="U2641">
        <v>2022</v>
      </c>
      <c r="V2641" s="15">
        <v>44685</v>
      </c>
      <c r="W2641" t="s">
        <v>207</v>
      </c>
      <c r="X2641" t="s">
        <v>230</v>
      </c>
      <c r="Y2641" t="s">
        <v>226</v>
      </c>
      <c r="Z2641">
        <v>1939.72</v>
      </c>
      <c r="AA2641">
        <v>2142.83</v>
      </c>
      <c r="AB2641">
        <v>203.12</v>
      </c>
      <c r="AC2641">
        <v>24</v>
      </c>
      <c r="AD2641">
        <v>80821.666666666672</v>
      </c>
      <c r="AE2641">
        <v>2142830</v>
      </c>
    </row>
    <row r="2642" spans="2:31" x14ac:dyDescent="0.35">
      <c r="B2642" s="83"/>
      <c r="C2642" s="84"/>
      <c r="D2642" s="85"/>
      <c r="E2642" s="73"/>
      <c r="F2642" s="73"/>
      <c r="G2642" s="85"/>
      <c r="H2642" s="73"/>
      <c r="I2642" s="73"/>
      <c r="J2642" s="73"/>
      <c r="K2642" s="73"/>
      <c r="L2642" s="73"/>
      <c r="M2642" s="73"/>
      <c r="N2642" s="73"/>
      <c r="U2642">
        <v>2022</v>
      </c>
      <c r="V2642" s="15">
        <v>44686</v>
      </c>
      <c r="W2642" t="s">
        <v>207</v>
      </c>
      <c r="X2642" t="s">
        <v>230</v>
      </c>
      <c r="Y2642" t="s">
        <v>226</v>
      </c>
      <c r="Z2642">
        <v>2121.39</v>
      </c>
      <c r="AA2642">
        <v>2343.54</v>
      </c>
      <c r="AB2642">
        <v>222.14</v>
      </c>
      <c r="AC2642">
        <v>24</v>
      </c>
      <c r="AD2642">
        <v>88391.25</v>
      </c>
      <c r="AE2642">
        <v>2343540</v>
      </c>
    </row>
    <row r="2643" spans="2:31" x14ac:dyDescent="0.35">
      <c r="B2643" s="83"/>
      <c r="C2643" s="84"/>
      <c r="D2643" s="85"/>
      <c r="E2643" s="73"/>
      <c r="F2643" s="73"/>
      <c r="G2643" s="85"/>
      <c r="H2643" s="73"/>
      <c r="I2643" s="73"/>
      <c r="J2643" s="73"/>
      <c r="K2643" s="73"/>
      <c r="L2643" s="73"/>
      <c r="M2643" s="73"/>
      <c r="N2643" s="73"/>
      <c r="U2643">
        <v>2022</v>
      </c>
      <c r="V2643" s="15">
        <v>44687</v>
      </c>
      <c r="W2643" t="s">
        <v>207</v>
      </c>
      <c r="X2643" t="s">
        <v>230</v>
      </c>
      <c r="Y2643" t="s">
        <v>226</v>
      </c>
      <c r="Z2643">
        <v>1913.97</v>
      </c>
      <c r="AA2643">
        <v>2114.39</v>
      </c>
      <c r="AB2643">
        <v>200.42</v>
      </c>
      <c r="AC2643">
        <v>24</v>
      </c>
      <c r="AD2643">
        <v>79748.75</v>
      </c>
      <c r="AE2643">
        <v>2114390</v>
      </c>
    </row>
    <row r="2644" spans="2:31" x14ac:dyDescent="0.35">
      <c r="B2644" s="83"/>
      <c r="C2644" s="84"/>
      <c r="D2644" s="85"/>
      <c r="E2644" s="73"/>
      <c r="F2644" s="73"/>
      <c r="G2644" s="85"/>
      <c r="H2644" s="73"/>
      <c r="I2644" s="73"/>
      <c r="J2644" s="73"/>
      <c r="K2644" s="73"/>
      <c r="L2644" s="73"/>
      <c r="M2644" s="73"/>
      <c r="N2644" s="73"/>
      <c r="U2644">
        <v>2022</v>
      </c>
      <c r="V2644" s="15">
        <v>44688</v>
      </c>
      <c r="W2644" t="s">
        <v>207</v>
      </c>
      <c r="X2644" t="s">
        <v>230</v>
      </c>
      <c r="Y2644" t="s">
        <v>226</v>
      </c>
      <c r="Z2644">
        <v>1571.97</v>
      </c>
      <c r="AA2644">
        <v>1736.57</v>
      </c>
      <c r="AB2644">
        <v>164.61</v>
      </c>
      <c r="AC2644">
        <v>24</v>
      </c>
      <c r="AD2644">
        <v>65498.75</v>
      </c>
      <c r="AE2644">
        <v>1736570</v>
      </c>
    </row>
    <row r="2645" spans="2:31" x14ac:dyDescent="0.35">
      <c r="B2645" s="83"/>
      <c r="C2645" s="84"/>
      <c r="D2645" s="85"/>
      <c r="E2645" s="73"/>
      <c r="F2645" s="73"/>
      <c r="G2645" s="85"/>
      <c r="H2645" s="73"/>
      <c r="I2645" s="73"/>
      <c r="J2645" s="73"/>
      <c r="K2645" s="73"/>
      <c r="L2645" s="73"/>
      <c r="M2645" s="73"/>
      <c r="N2645" s="73"/>
      <c r="U2645">
        <v>2022</v>
      </c>
      <c r="V2645" s="15">
        <v>44689</v>
      </c>
      <c r="W2645" t="s">
        <v>207</v>
      </c>
      <c r="X2645" t="s">
        <v>230</v>
      </c>
      <c r="Y2645" t="s">
        <v>226</v>
      </c>
      <c r="Z2645">
        <v>1159.24</v>
      </c>
      <c r="AA2645">
        <v>1280.6300000000001</v>
      </c>
      <c r="AB2645">
        <v>121.39</v>
      </c>
      <c r="AC2645">
        <v>24</v>
      </c>
      <c r="AD2645">
        <v>48301.666666666664</v>
      </c>
      <c r="AE2645">
        <v>1280630</v>
      </c>
    </row>
    <row r="2646" spans="2:31" x14ac:dyDescent="0.35">
      <c r="B2646" s="83"/>
      <c r="C2646" s="84"/>
      <c r="D2646" s="85"/>
      <c r="E2646" s="73"/>
      <c r="F2646" s="73"/>
      <c r="G2646" s="85"/>
      <c r="H2646" s="73"/>
      <c r="I2646" s="73"/>
      <c r="J2646" s="73"/>
      <c r="K2646" s="73"/>
      <c r="L2646" s="73"/>
      <c r="M2646" s="73"/>
      <c r="N2646" s="73"/>
      <c r="U2646">
        <v>2022</v>
      </c>
      <c r="V2646" s="15">
        <v>44690</v>
      </c>
      <c r="W2646" t="s">
        <v>207</v>
      </c>
      <c r="X2646" t="s">
        <v>230</v>
      </c>
      <c r="Y2646" t="s">
        <v>226</v>
      </c>
      <c r="Z2646">
        <v>1524.83</v>
      </c>
      <c r="AA2646">
        <v>1684.51</v>
      </c>
      <c r="AB2646">
        <v>159.66999999999999</v>
      </c>
      <c r="AC2646">
        <v>24</v>
      </c>
      <c r="AD2646">
        <v>63534.583333333336</v>
      </c>
      <c r="AE2646">
        <v>1684510</v>
      </c>
    </row>
    <row r="2647" spans="2:31" x14ac:dyDescent="0.35">
      <c r="B2647" s="83"/>
      <c r="C2647" s="84"/>
      <c r="D2647" s="85"/>
      <c r="E2647" s="73"/>
      <c r="F2647" s="73"/>
      <c r="G2647" s="85"/>
      <c r="H2647" s="73"/>
      <c r="I2647" s="73"/>
      <c r="J2647" s="73"/>
      <c r="K2647" s="73"/>
      <c r="L2647" s="73"/>
      <c r="M2647" s="73"/>
      <c r="N2647" s="73"/>
      <c r="U2647">
        <v>2022</v>
      </c>
      <c r="V2647" s="15">
        <v>44691</v>
      </c>
      <c r="W2647" t="s">
        <v>207</v>
      </c>
      <c r="X2647" t="s">
        <v>230</v>
      </c>
      <c r="Y2647" t="s">
        <v>226</v>
      </c>
      <c r="Z2647">
        <v>2006.16</v>
      </c>
      <c r="AA2647">
        <v>2216.23</v>
      </c>
      <c r="AB2647">
        <v>210.08</v>
      </c>
      <c r="AC2647">
        <v>24</v>
      </c>
      <c r="AD2647">
        <v>83590</v>
      </c>
      <c r="AE2647">
        <v>2216230</v>
      </c>
    </row>
    <row r="2648" spans="2:31" x14ac:dyDescent="0.35">
      <c r="B2648" s="83"/>
      <c r="C2648" s="84"/>
      <c r="D2648" s="85"/>
      <c r="E2648" s="73"/>
      <c r="F2648" s="73"/>
      <c r="G2648" s="85"/>
      <c r="H2648" s="73"/>
      <c r="I2648" s="73"/>
      <c r="J2648" s="73"/>
      <c r="K2648" s="73"/>
      <c r="L2648" s="73"/>
      <c r="M2648" s="73"/>
      <c r="N2648" s="73"/>
      <c r="U2648">
        <v>2022</v>
      </c>
      <c r="V2648" s="15">
        <v>44692</v>
      </c>
      <c r="W2648" t="s">
        <v>207</v>
      </c>
      <c r="X2648" t="s">
        <v>230</v>
      </c>
      <c r="Y2648" t="s">
        <v>226</v>
      </c>
      <c r="Z2648">
        <v>2496.88</v>
      </c>
      <c r="AA2648">
        <v>2758.35</v>
      </c>
      <c r="AB2648">
        <v>261.45999999999998</v>
      </c>
      <c r="AC2648">
        <v>24</v>
      </c>
      <c r="AD2648">
        <v>104036.66666666667</v>
      </c>
      <c r="AE2648">
        <v>2758350</v>
      </c>
    </row>
    <row r="2649" spans="2:31" x14ac:dyDescent="0.35">
      <c r="B2649" s="83"/>
      <c r="C2649" s="84"/>
      <c r="D2649" s="85"/>
      <c r="E2649" s="73"/>
      <c r="F2649" s="73"/>
      <c r="G2649" s="85"/>
      <c r="H2649" s="73"/>
      <c r="I2649" s="73"/>
      <c r="J2649" s="73"/>
      <c r="K2649" s="73"/>
      <c r="L2649" s="73"/>
      <c r="M2649" s="73"/>
      <c r="N2649" s="73"/>
      <c r="U2649">
        <v>2022</v>
      </c>
      <c r="V2649" s="15">
        <v>44693</v>
      </c>
      <c r="W2649" t="s">
        <v>207</v>
      </c>
      <c r="X2649" t="s">
        <v>230</v>
      </c>
      <c r="Y2649" t="s">
        <v>226</v>
      </c>
      <c r="Z2649">
        <v>2800.2</v>
      </c>
      <c r="AA2649">
        <v>3093.42</v>
      </c>
      <c r="AB2649">
        <v>293.22000000000003</v>
      </c>
      <c r="AC2649">
        <v>24</v>
      </c>
      <c r="AD2649">
        <v>116675</v>
      </c>
      <c r="AE2649">
        <v>3093420</v>
      </c>
    </row>
    <row r="2650" spans="2:31" x14ac:dyDescent="0.35">
      <c r="B2650" s="83"/>
      <c r="C2650" s="84"/>
      <c r="D2650" s="85"/>
      <c r="E2650" s="73"/>
      <c r="F2650" s="73"/>
      <c r="G2650" s="85"/>
      <c r="H2650" s="73"/>
      <c r="I2650" s="73"/>
      <c r="J2650" s="73"/>
      <c r="K2650" s="73"/>
      <c r="L2650" s="73"/>
      <c r="M2650" s="73"/>
      <c r="N2650" s="73"/>
      <c r="U2650">
        <v>2022</v>
      </c>
      <c r="V2650" s="15">
        <v>44694</v>
      </c>
      <c r="W2650" t="s">
        <v>207</v>
      </c>
      <c r="X2650" t="s">
        <v>230</v>
      </c>
      <c r="Y2650" t="s">
        <v>226</v>
      </c>
      <c r="Z2650">
        <v>2670.12</v>
      </c>
      <c r="AA2650">
        <v>2949.72</v>
      </c>
      <c r="AB2650">
        <v>279.60000000000002</v>
      </c>
      <c r="AC2650">
        <v>24</v>
      </c>
      <c r="AD2650">
        <v>111255</v>
      </c>
      <c r="AE2650">
        <v>2949720</v>
      </c>
    </row>
    <row r="2651" spans="2:31" x14ac:dyDescent="0.35">
      <c r="B2651" s="83"/>
      <c r="C2651" s="84"/>
      <c r="D2651" s="85"/>
      <c r="E2651" s="73"/>
      <c r="F2651" s="73"/>
      <c r="G2651" s="85"/>
      <c r="H2651" s="73"/>
      <c r="I2651" s="73"/>
      <c r="J2651" s="73"/>
      <c r="K2651" s="73"/>
      <c r="L2651" s="73"/>
      <c r="M2651" s="73"/>
      <c r="N2651" s="73"/>
      <c r="U2651">
        <v>2022</v>
      </c>
      <c r="V2651" s="15">
        <v>44695</v>
      </c>
      <c r="W2651" t="s">
        <v>207</v>
      </c>
      <c r="X2651" t="s">
        <v>230</v>
      </c>
      <c r="Y2651" t="s">
        <v>226</v>
      </c>
      <c r="Z2651">
        <v>2046.88</v>
      </c>
      <c r="AA2651">
        <v>2261.2199999999998</v>
      </c>
      <c r="AB2651">
        <v>214.34</v>
      </c>
      <c r="AC2651">
        <v>24</v>
      </c>
      <c r="AD2651">
        <v>85286.666666666672</v>
      </c>
      <c r="AE2651">
        <v>2261220</v>
      </c>
    </row>
    <row r="2652" spans="2:31" x14ac:dyDescent="0.35">
      <c r="B2652" s="83"/>
      <c r="C2652" s="84"/>
      <c r="D2652" s="85"/>
      <c r="E2652" s="73"/>
      <c r="F2652" s="73"/>
      <c r="G2652" s="85"/>
      <c r="H2652" s="73"/>
      <c r="I2652" s="73"/>
      <c r="J2652" s="73"/>
      <c r="K2652" s="73"/>
      <c r="L2652" s="73"/>
      <c r="M2652" s="73"/>
      <c r="N2652" s="73"/>
      <c r="U2652">
        <v>2022</v>
      </c>
      <c r="V2652" s="15">
        <v>44696</v>
      </c>
      <c r="W2652" t="s">
        <v>207</v>
      </c>
      <c r="X2652" t="s">
        <v>230</v>
      </c>
      <c r="Y2652" t="s">
        <v>226</v>
      </c>
      <c r="Z2652">
        <v>1614.33</v>
      </c>
      <c r="AA2652">
        <v>1783.38</v>
      </c>
      <c r="AB2652">
        <v>169.05</v>
      </c>
      <c r="AC2652">
        <v>24</v>
      </c>
      <c r="AD2652">
        <v>67263.75</v>
      </c>
      <c r="AE2652">
        <v>1783380</v>
      </c>
    </row>
    <row r="2653" spans="2:31" x14ac:dyDescent="0.35">
      <c r="B2653" s="83"/>
      <c r="C2653" s="84"/>
      <c r="D2653" s="85"/>
      <c r="E2653" s="73"/>
      <c r="F2653" s="73"/>
      <c r="G2653" s="85"/>
      <c r="H2653" s="73"/>
      <c r="I2653" s="73"/>
      <c r="J2653" s="73"/>
      <c r="K2653" s="73"/>
      <c r="L2653" s="73"/>
      <c r="M2653" s="73"/>
      <c r="N2653" s="73"/>
      <c r="U2653">
        <v>2022</v>
      </c>
      <c r="V2653" s="15">
        <v>44697</v>
      </c>
      <c r="W2653" t="s">
        <v>207</v>
      </c>
      <c r="X2653" t="s">
        <v>230</v>
      </c>
      <c r="Y2653" t="s">
        <v>226</v>
      </c>
      <c r="Z2653">
        <v>1948.02</v>
      </c>
      <c r="AA2653">
        <v>2152.0100000000002</v>
      </c>
      <c r="AB2653">
        <v>203.99</v>
      </c>
      <c r="AC2653">
        <v>24</v>
      </c>
      <c r="AD2653">
        <v>81167.5</v>
      </c>
      <c r="AE2653">
        <v>2152010</v>
      </c>
    </row>
    <row r="2654" spans="2:31" x14ac:dyDescent="0.35">
      <c r="B2654" s="83"/>
      <c r="C2654" s="84"/>
      <c r="D2654" s="85"/>
      <c r="E2654" s="73"/>
      <c r="F2654" s="73"/>
      <c r="G2654" s="85"/>
      <c r="H2654" s="73"/>
      <c r="I2654" s="73"/>
      <c r="J2654" s="73"/>
      <c r="K2654" s="73"/>
      <c r="L2654" s="73"/>
      <c r="M2654" s="73"/>
      <c r="N2654" s="73"/>
      <c r="U2654">
        <v>2022</v>
      </c>
      <c r="V2654" s="15">
        <v>44698</v>
      </c>
      <c r="W2654" t="s">
        <v>207</v>
      </c>
      <c r="X2654" t="s">
        <v>230</v>
      </c>
      <c r="Y2654" t="s">
        <v>226</v>
      </c>
      <c r="Z2654">
        <v>2460.4899999999998</v>
      </c>
      <c r="AA2654">
        <v>2718.14</v>
      </c>
      <c r="AB2654">
        <v>257.64999999999998</v>
      </c>
      <c r="AC2654">
        <v>24</v>
      </c>
      <c r="AD2654">
        <v>102520.41666666667</v>
      </c>
      <c r="AE2654">
        <v>2718140</v>
      </c>
    </row>
    <row r="2655" spans="2:31" x14ac:dyDescent="0.35">
      <c r="B2655" s="83"/>
      <c r="C2655" s="84"/>
      <c r="D2655" s="85"/>
      <c r="E2655" s="73"/>
      <c r="F2655" s="73"/>
      <c r="G2655" s="85"/>
      <c r="H2655" s="73"/>
      <c r="I2655" s="73"/>
      <c r="J2655" s="73"/>
      <c r="K2655" s="73"/>
      <c r="L2655" s="73"/>
      <c r="M2655" s="73"/>
      <c r="N2655" s="73"/>
      <c r="U2655">
        <v>2022</v>
      </c>
      <c r="V2655" s="15">
        <v>44699</v>
      </c>
      <c r="W2655" t="s">
        <v>207</v>
      </c>
      <c r="X2655" t="s">
        <v>230</v>
      </c>
      <c r="Y2655" t="s">
        <v>226</v>
      </c>
      <c r="Z2655">
        <v>2834.55</v>
      </c>
      <c r="AA2655">
        <v>3131.37</v>
      </c>
      <c r="AB2655">
        <v>296.82</v>
      </c>
      <c r="AC2655">
        <v>24</v>
      </c>
      <c r="AD2655">
        <v>118106.25</v>
      </c>
      <c r="AE2655">
        <v>3131370</v>
      </c>
    </row>
    <row r="2656" spans="2:31" x14ac:dyDescent="0.35">
      <c r="B2656" s="83"/>
      <c r="C2656" s="84"/>
      <c r="D2656" s="85"/>
      <c r="E2656" s="73"/>
      <c r="F2656" s="73"/>
      <c r="G2656" s="85"/>
      <c r="H2656" s="73"/>
      <c r="I2656" s="73"/>
      <c r="J2656" s="73"/>
      <c r="K2656" s="73"/>
      <c r="L2656" s="73"/>
      <c r="M2656" s="73"/>
      <c r="N2656" s="73"/>
      <c r="U2656">
        <v>2022</v>
      </c>
      <c r="V2656" s="15">
        <v>44700</v>
      </c>
      <c r="W2656" t="s">
        <v>207</v>
      </c>
      <c r="X2656" t="s">
        <v>230</v>
      </c>
      <c r="Y2656" t="s">
        <v>226</v>
      </c>
      <c r="Z2656">
        <v>2832.56</v>
      </c>
      <c r="AA2656">
        <v>3129.18</v>
      </c>
      <c r="AB2656">
        <v>296.61</v>
      </c>
      <c r="AC2656">
        <v>24</v>
      </c>
      <c r="AD2656">
        <v>118023.33333333333</v>
      </c>
      <c r="AE2656">
        <v>3129180</v>
      </c>
    </row>
    <row r="2657" spans="2:31" x14ac:dyDescent="0.35">
      <c r="B2657" s="83"/>
      <c r="C2657" s="84"/>
      <c r="D2657" s="85"/>
      <c r="E2657" s="73"/>
      <c r="F2657" s="73"/>
      <c r="G2657" s="85"/>
      <c r="H2657" s="73"/>
      <c r="I2657" s="73"/>
      <c r="J2657" s="73"/>
      <c r="K2657" s="73"/>
      <c r="L2657" s="73"/>
      <c r="M2657" s="73"/>
      <c r="N2657" s="73"/>
      <c r="U2657">
        <v>2022</v>
      </c>
      <c r="V2657" s="15">
        <v>44701</v>
      </c>
      <c r="W2657" t="s">
        <v>207</v>
      </c>
      <c r="X2657" t="s">
        <v>230</v>
      </c>
      <c r="Y2657" t="s">
        <v>226</v>
      </c>
      <c r="Z2657">
        <v>2697.58</v>
      </c>
      <c r="AA2657">
        <v>2980.06</v>
      </c>
      <c r="AB2657">
        <v>282.48</v>
      </c>
      <c r="AC2657">
        <v>24</v>
      </c>
      <c r="AD2657">
        <v>112399.16666666667</v>
      </c>
      <c r="AE2657">
        <v>2980060</v>
      </c>
    </row>
    <row r="2658" spans="2:31" x14ac:dyDescent="0.35">
      <c r="B2658" s="83"/>
      <c r="C2658" s="84"/>
      <c r="D2658" s="85"/>
      <c r="E2658" s="73"/>
      <c r="F2658" s="73"/>
      <c r="G2658" s="85"/>
      <c r="H2658" s="73"/>
      <c r="I2658" s="73"/>
      <c r="J2658" s="73"/>
      <c r="K2658" s="73"/>
      <c r="L2658" s="73"/>
      <c r="M2658" s="73"/>
      <c r="N2658" s="73"/>
      <c r="U2658">
        <v>2022</v>
      </c>
      <c r="V2658" s="15">
        <v>44702</v>
      </c>
      <c r="W2658" t="s">
        <v>207</v>
      </c>
      <c r="X2658" t="s">
        <v>230</v>
      </c>
      <c r="Y2658" t="s">
        <v>226</v>
      </c>
      <c r="Z2658">
        <v>2286.4499999999998</v>
      </c>
      <c r="AA2658">
        <v>2525.88</v>
      </c>
      <c r="AB2658">
        <v>239.43</v>
      </c>
      <c r="AC2658">
        <v>24</v>
      </c>
      <c r="AD2658">
        <v>95268.75</v>
      </c>
      <c r="AE2658">
        <v>2525880</v>
      </c>
    </row>
    <row r="2659" spans="2:31" x14ac:dyDescent="0.35">
      <c r="B2659" s="83"/>
      <c r="C2659" s="84"/>
      <c r="D2659" s="85"/>
      <c r="E2659" s="73"/>
      <c r="F2659" s="73"/>
      <c r="G2659" s="85"/>
      <c r="H2659" s="73"/>
      <c r="I2659" s="73"/>
      <c r="J2659" s="73"/>
      <c r="K2659" s="73"/>
      <c r="L2659" s="73"/>
      <c r="M2659" s="73"/>
      <c r="N2659" s="73"/>
      <c r="U2659">
        <v>2022</v>
      </c>
      <c r="V2659" s="15">
        <v>44703</v>
      </c>
      <c r="W2659" t="s">
        <v>207</v>
      </c>
      <c r="X2659" t="s">
        <v>230</v>
      </c>
      <c r="Y2659" t="s">
        <v>226</v>
      </c>
      <c r="Z2659">
        <v>2008.26</v>
      </c>
      <c r="AA2659">
        <v>2218.56</v>
      </c>
      <c r="AB2659">
        <v>210.3</v>
      </c>
      <c r="AC2659">
        <v>24</v>
      </c>
      <c r="AD2659">
        <v>83677.5</v>
      </c>
      <c r="AE2659">
        <v>2218560</v>
      </c>
    </row>
    <row r="2660" spans="2:31" x14ac:dyDescent="0.35">
      <c r="B2660" s="83"/>
      <c r="C2660" s="84"/>
      <c r="D2660" s="85"/>
      <c r="E2660" s="73"/>
      <c r="F2660" s="73"/>
      <c r="G2660" s="85"/>
      <c r="H2660" s="73"/>
      <c r="I2660" s="73"/>
      <c r="J2660" s="73"/>
      <c r="K2660" s="73"/>
      <c r="L2660" s="73"/>
      <c r="M2660" s="73"/>
      <c r="N2660" s="73"/>
      <c r="U2660">
        <v>2022</v>
      </c>
      <c r="V2660" s="15">
        <v>44704</v>
      </c>
      <c r="W2660" t="s">
        <v>207</v>
      </c>
      <c r="X2660" t="s">
        <v>230</v>
      </c>
      <c r="Y2660" t="s">
        <v>226</v>
      </c>
      <c r="Z2660">
        <v>2469.34</v>
      </c>
      <c r="AA2660">
        <v>2727.92</v>
      </c>
      <c r="AB2660">
        <v>258.58</v>
      </c>
      <c r="AC2660">
        <v>24</v>
      </c>
      <c r="AD2660">
        <v>102889.16666666667</v>
      </c>
      <c r="AE2660">
        <v>2727920</v>
      </c>
    </row>
    <row r="2661" spans="2:31" x14ac:dyDescent="0.35">
      <c r="B2661" s="83"/>
      <c r="C2661" s="84"/>
      <c r="D2661" s="85"/>
      <c r="E2661" s="73"/>
      <c r="F2661" s="73"/>
      <c r="G2661" s="85"/>
      <c r="H2661" s="73"/>
      <c r="I2661" s="73"/>
      <c r="J2661" s="73"/>
      <c r="K2661" s="73"/>
      <c r="L2661" s="73"/>
      <c r="M2661" s="73"/>
      <c r="N2661" s="73"/>
      <c r="U2661">
        <v>2022</v>
      </c>
      <c r="V2661" s="15">
        <v>44705</v>
      </c>
      <c r="W2661" t="s">
        <v>207</v>
      </c>
      <c r="X2661" t="s">
        <v>230</v>
      </c>
      <c r="Y2661" t="s">
        <v>226</v>
      </c>
      <c r="Z2661">
        <v>2702.7</v>
      </c>
      <c r="AA2661">
        <v>2985.72</v>
      </c>
      <c r="AB2661">
        <v>283.01</v>
      </c>
      <c r="AC2661">
        <v>24</v>
      </c>
      <c r="AD2661">
        <v>112612.5</v>
      </c>
      <c r="AE2661">
        <v>2985720</v>
      </c>
    </row>
    <row r="2662" spans="2:31" x14ac:dyDescent="0.35">
      <c r="B2662" s="83"/>
      <c r="C2662" s="84"/>
      <c r="D2662" s="85"/>
      <c r="E2662" s="73"/>
      <c r="F2662" s="73"/>
      <c r="G2662" s="85"/>
      <c r="H2662" s="73"/>
      <c r="I2662" s="73"/>
      <c r="J2662" s="73"/>
      <c r="K2662" s="73"/>
      <c r="L2662" s="73"/>
      <c r="M2662" s="73"/>
      <c r="N2662" s="73"/>
      <c r="U2662">
        <v>2022</v>
      </c>
      <c r="V2662" s="15">
        <v>44706</v>
      </c>
      <c r="W2662" t="s">
        <v>207</v>
      </c>
      <c r="X2662" t="s">
        <v>230</v>
      </c>
      <c r="Y2662" t="s">
        <v>226</v>
      </c>
      <c r="Z2662">
        <v>2754.7</v>
      </c>
      <c r="AA2662">
        <v>3043.16</v>
      </c>
      <c r="AB2662">
        <v>288.45999999999998</v>
      </c>
      <c r="AC2662">
        <v>24</v>
      </c>
      <c r="AD2662">
        <v>114779.16666666667</v>
      </c>
      <c r="AE2662">
        <v>3043160</v>
      </c>
    </row>
    <row r="2663" spans="2:31" x14ac:dyDescent="0.35">
      <c r="B2663" s="83"/>
      <c r="C2663" s="84"/>
      <c r="D2663" s="85"/>
      <c r="E2663" s="73"/>
      <c r="F2663" s="73"/>
      <c r="G2663" s="85"/>
      <c r="H2663" s="73"/>
      <c r="I2663" s="73"/>
      <c r="J2663" s="73"/>
      <c r="K2663" s="73"/>
      <c r="L2663" s="73"/>
      <c r="M2663" s="73"/>
      <c r="N2663" s="73"/>
      <c r="U2663">
        <v>2022</v>
      </c>
      <c r="V2663" s="15">
        <v>44707</v>
      </c>
      <c r="W2663" t="s">
        <v>207</v>
      </c>
      <c r="X2663" t="s">
        <v>230</v>
      </c>
      <c r="Y2663" t="s">
        <v>226</v>
      </c>
      <c r="Z2663">
        <v>2838.47</v>
      </c>
      <c r="AA2663">
        <v>3135.71</v>
      </c>
      <c r="AB2663">
        <v>297.23</v>
      </c>
      <c r="AC2663">
        <v>24</v>
      </c>
      <c r="AD2663">
        <v>118269.58333333333</v>
      </c>
      <c r="AE2663">
        <v>3135710</v>
      </c>
    </row>
    <row r="2664" spans="2:31" x14ac:dyDescent="0.35">
      <c r="B2664" s="83"/>
      <c r="C2664" s="84"/>
      <c r="D2664" s="85"/>
      <c r="E2664" s="73"/>
      <c r="F2664" s="73"/>
      <c r="G2664" s="85"/>
      <c r="H2664" s="73"/>
      <c r="I2664" s="73"/>
      <c r="J2664" s="73"/>
      <c r="K2664" s="73"/>
      <c r="L2664" s="73"/>
      <c r="M2664" s="73"/>
      <c r="N2664" s="73"/>
      <c r="U2664">
        <v>2022</v>
      </c>
      <c r="V2664" s="15">
        <v>44708</v>
      </c>
      <c r="W2664" t="s">
        <v>207</v>
      </c>
      <c r="X2664" t="s">
        <v>230</v>
      </c>
      <c r="Y2664" t="s">
        <v>226</v>
      </c>
      <c r="Z2664">
        <v>2767.35</v>
      </c>
      <c r="AA2664">
        <v>3057.13</v>
      </c>
      <c r="AB2664">
        <v>289.77999999999997</v>
      </c>
      <c r="AC2664">
        <v>24</v>
      </c>
      <c r="AD2664">
        <v>115306.25</v>
      </c>
      <c r="AE2664">
        <v>3057130</v>
      </c>
    </row>
    <row r="2665" spans="2:31" x14ac:dyDescent="0.35">
      <c r="B2665" s="83"/>
      <c r="C2665" s="84"/>
      <c r="D2665" s="85"/>
      <c r="E2665" s="73"/>
      <c r="F2665" s="73"/>
      <c r="G2665" s="85"/>
      <c r="H2665" s="73"/>
      <c r="I2665" s="73"/>
      <c r="J2665" s="73"/>
      <c r="K2665" s="73"/>
      <c r="L2665" s="73"/>
      <c r="M2665" s="73"/>
      <c r="N2665" s="73"/>
      <c r="U2665">
        <v>2022</v>
      </c>
      <c r="V2665" s="15">
        <v>44709</v>
      </c>
      <c r="W2665" t="s">
        <v>207</v>
      </c>
      <c r="X2665" t="s">
        <v>230</v>
      </c>
      <c r="Y2665" t="s">
        <v>226</v>
      </c>
      <c r="Z2665">
        <v>2122.19</v>
      </c>
      <c r="AA2665">
        <v>2344.41</v>
      </c>
      <c r="AB2665">
        <v>222.23</v>
      </c>
      <c r="AC2665">
        <v>24</v>
      </c>
      <c r="AD2665">
        <v>88424.583333333328</v>
      </c>
      <c r="AE2665">
        <v>2344410</v>
      </c>
    </row>
    <row r="2666" spans="2:31" x14ac:dyDescent="0.35">
      <c r="B2666" s="83"/>
      <c r="C2666" s="84"/>
      <c r="D2666" s="85"/>
      <c r="E2666" s="73"/>
      <c r="F2666" s="73"/>
      <c r="G2666" s="85"/>
      <c r="H2666" s="73"/>
      <c r="I2666" s="73"/>
      <c r="J2666" s="73"/>
      <c r="K2666" s="73"/>
      <c r="L2666" s="73"/>
      <c r="M2666" s="73"/>
      <c r="N2666" s="73"/>
      <c r="U2666">
        <v>2022</v>
      </c>
      <c r="V2666" s="15">
        <v>44710</v>
      </c>
      <c r="W2666" t="s">
        <v>207</v>
      </c>
      <c r="X2666" t="s">
        <v>230</v>
      </c>
      <c r="Y2666" t="s">
        <v>226</v>
      </c>
      <c r="Z2666">
        <v>1749.43</v>
      </c>
      <c r="AA2666">
        <v>1932.62</v>
      </c>
      <c r="AB2666">
        <v>183.19</v>
      </c>
      <c r="AC2666">
        <v>24</v>
      </c>
      <c r="AD2666">
        <v>72892.916666666672</v>
      </c>
      <c r="AE2666">
        <v>1932620</v>
      </c>
    </row>
    <row r="2667" spans="2:31" x14ac:dyDescent="0.35">
      <c r="B2667" s="83"/>
      <c r="C2667" s="84"/>
      <c r="D2667" s="85"/>
      <c r="E2667" s="73"/>
      <c r="F2667" s="73"/>
      <c r="G2667" s="85"/>
      <c r="H2667" s="73"/>
      <c r="I2667" s="73"/>
      <c r="J2667" s="73"/>
      <c r="K2667" s="73"/>
      <c r="L2667" s="73"/>
      <c r="M2667" s="73"/>
      <c r="N2667" s="73"/>
      <c r="U2667">
        <v>2022</v>
      </c>
      <c r="V2667" s="15">
        <v>44711</v>
      </c>
      <c r="W2667" t="s">
        <v>207</v>
      </c>
      <c r="X2667" t="s">
        <v>230</v>
      </c>
      <c r="Y2667" t="s">
        <v>226</v>
      </c>
      <c r="Z2667">
        <v>1907.16</v>
      </c>
      <c r="AA2667">
        <v>2106.87</v>
      </c>
      <c r="AB2667">
        <v>199.71</v>
      </c>
      <c r="AC2667">
        <v>24</v>
      </c>
      <c r="AD2667">
        <v>79465</v>
      </c>
      <c r="AE2667">
        <v>2106870</v>
      </c>
    </row>
    <row r="2668" spans="2:31" x14ac:dyDescent="0.35">
      <c r="B2668" s="83"/>
      <c r="C2668" s="84"/>
      <c r="D2668" s="85"/>
      <c r="E2668" s="73"/>
      <c r="F2668" s="73"/>
      <c r="G2668" s="85"/>
      <c r="H2668" s="73"/>
      <c r="I2668" s="73"/>
      <c r="J2668" s="73"/>
      <c r="K2668" s="73"/>
      <c r="L2668" s="73"/>
      <c r="M2668" s="73"/>
      <c r="N2668" s="73"/>
      <c r="U2668">
        <v>2022</v>
      </c>
      <c r="V2668" s="15">
        <v>44712</v>
      </c>
      <c r="W2668" t="s">
        <v>207</v>
      </c>
      <c r="X2668" t="s">
        <v>230</v>
      </c>
      <c r="Y2668" t="s">
        <v>226</v>
      </c>
      <c r="Z2668">
        <v>2346.29</v>
      </c>
      <c r="AA2668">
        <v>2591.98</v>
      </c>
      <c r="AB2668">
        <v>245.69</v>
      </c>
      <c r="AC2668">
        <v>24</v>
      </c>
      <c r="AD2668">
        <v>97762.083333333328</v>
      </c>
      <c r="AE2668">
        <v>2591980</v>
      </c>
    </row>
    <row r="2669" spans="2:31" x14ac:dyDescent="0.35">
      <c r="B2669" s="83"/>
      <c r="C2669" s="84"/>
      <c r="D2669" s="85"/>
      <c r="E2669" s="73"/>
      <c r="F2669" s="73"/>
      <c r="G2669" s="85"/>
      <c r="H2669" s="73"/>
      <c r="I2669" s="73"/>
      <c r="J2669" s="73"/>
      <c r="K2669" s="73"/>
      <c r="L2669" s="73"/>
      <c r="M2669" s="73"/>
      <c r="N2669" s="73"/>
      <c r="U2669">
        <v>2022</v>
      </c>
      <c r="V2669" s="15">
        <v>44713</v>
      </c>
      <c r="W2669" t="s">
        <v>208</v>
      </c>
      <c r="X2669" t="s">
        <v>230</v>
      </c>
      <c r="Y2669" t="s">
        <v>226</v>
      </c>
      <c r="Z2669">
        <v>2745.78</v>
      </c>
      <c r="AA2669">
        <v>3033.3</v>
      </c>
      <c r="AB2669">
        <v>287.52999999999997</v>
      </c>
      <c r="AC2669">
        <v>24</v>
      </c>
      <c r="AD2669">
        <v>114407.5</v>
      </c>
      <c r="AE2669">
        <v>3033300</v>
      </c>
    </row>
    <row r="2670" spans="2:31" x14ac:dyDescent="0.35">
      <c r="B2670" s="83"/>
      <c r="C2670" s="84"/>
      <c r="D2670" s="85"/>
      <c r="E2670" s="73"/>
      <c r="F2670" s="73"/>
      <c r="G2670" s="85"/>
      <c r="H2670" s="73"/>
      <c r="I2670" s="73"/>
      <c r="J2670" s="73"/>
      <c r="K2670" s="73"/>
      <c r="L2670" s="73"/>
      <c r="M2670" s="73"/>
      <c r="N2670" s="73"/>
      <c r="U2670">
        <v>2022</v>
      </c>
      <c r="V2670" s="15">
        <v>44714</v>
      </c>
      <c r="W2670" t="s">
        <v>208</v>
      </c>
      <c r="X2670" t="s">
        <v>230</v>
      </c>
      <c r="Y2670" t="s">
        <v>226</v>
      </c>
      <c r="Z2670">
        <v>2945.31</v>
      </c>
      <c r="AA2670">
        <v>3253.73</v>
      </c>
      <c r="AB2670">
        <v>308.42</v>
      </c>
      <c r="AC2670">
        <v>24</v>
      </c>
      <c r="AD2670">
        <v>122721.25</v>
      </c>
      <c r="AE2670">
        <v>3253730</v>
      </c>
    </row>
    <row r="2671" spans="2:31" x14ac:dyDescent="0.35">
      <c r="B2671" s="83"/>
      <c r="C2671" s="84"/>
      <c r="D2671" s="85"/>
      <c r="E2671" s="73"/>
      <c r="F2671" s="73"/>
      <c r="G2671" s="85"/>
      <c r="H2671" s="73"/>
      <c r="I2671" s="73"/>
      <c r="J2671" s="73"/>
      <c r="K2671" s="73"/>
      <c r="L2671" s="73"/>
      <c r="M2671" s="73"/>
      <c r="N2671" s="73"/>
      <c r="U2671">
        <v>2022</v>
      </c>
      <c r="V2671" s="15">
        <v>44715</v>
      </c>
      <c r="W2671" t="s">
        <v>208</v>
      </c>
      <c r="X2671" t="s">
        <v>230</v>
      </c>
      <c r="Y2671" t="s">
        <v>226</v>
      </c>
      <c r="Z2671">
        <v>2612.1</v>
      </c>
      <c r="AA2671">
        <v>2885.63</v>
      </c>
      <c r="AB2671">
        <v>273.52999999999997</v>
      </c>
      <c r="AC2671">
        <v>24</v>
      </c>
      <c r="AD2671">
        <v>108837.5</v>
      </c>
      <c r="AE2671">
        <v>2885630</v>
      </c>
    </row>
    <row r="2672" spans="2:31" x14ac:dyDescent="0.35">
      <c r="B2672" s="83"/>
      <c r="C2672" s="84"/>
      <c r="D2672" s="85"/>
      <c r="E2672" s="73"/>
      <c r="F2672" s="73"/>
      <c r="G2672" s="85"/>
      <c r="H2672" s="73"/>
      <c r="I2672" s="73"/>
      <c r="J2672" s="73"/>
      <c r="K2672" s="73"/>
      <c r="L2672" s="73"/>
      <c r="M2672" s="73"/>
      <c r="N2672" s="73"/>
      <c r="U2672">
        <v>2022</v>
      </c>
      <c r="V2672" s="15">
        <v>44716</v>
      </c>
      <c r="W2672" t="s">
        <v>208</v>
      </c>
      <c r="X2672" t="s">
        <v>230</v>
      </c>
      <c r="Y2672" t="s">
        <v>226</v>
      </c>
      <c r="Z2672">
        <v>1817.88</v>
      </c>
      <c r="AA2672">
        <v>2008.24</v>
      </c>
      <c r="AB2672">
        <v>190.36</v>
      </c>
      <c r="AC2672">
        <v>24</v>
      </c>
      <c r="AD2672">
        <v>75745</v>
      </c>
      <c r="AE2672">
        <v>2008240</v>
      </c>
    </row>
    <row r="2673" spans="2:31" x14ac:dyDescent="0.35">
      <c r="B2673" s="83"/>
      <c r="C2673" s="84"/>
      <c r="D2673" s="85"/>
      <c r="E2673" s="73"/>
      <c r="F2673" s="73"/>
      <c r="G2673" s="85"/>
      <c r="H2673" s="73"/>
      <c r="I2673" s="73"/>
      <c r="J2673" s="73"/>
      <c r="K2673" s="73"/>
      <c r="L2673" s="73"/>
      <c r="M2673" s="73"/>
      <c r="N2673" s="73"/>
      <c r="U2673">
        <v>2022</v>
      </c>
      <c r="V2673" s="15">
        <v>44717</v>
      </c>
      <c r="W2673" t="s">
        <v>208</v>
      </c>
      <c r="X2673" t="s">
        <v>230</v>
      </c>
      <c r="Y2673" t="s">
        <v>226</v>
      </c>
      <c r="Z2673">
        <v>1288.92</v>
      </c>
      <c r="AA2673">
        <v>1423.89</v>
      </c>
      <c r="AB2673">
        <v>134.97</v>
      </c>
      <c r="AC2673">
        <v>24</v>
      </c>
      <c r="AD2673">
        <v>53705</v>
      </c>
      <c r="AE2673">
        <v>1423890</v>
      </c>
    </row>
    <row r="2674" spans="2:31" x14ac:dyDescent="0.35">
      <c r="B2674" s="83"/>
      <c r="C2674" s="84"/>
      <c r="D2674" s="85"/>
      <c r="E2674" s="73"/>
      <c r="F2674" s="73"/>
      <c r="G2674" s="85"/>
      <c r="H2674" s="73"/>
      <c r="I2674" s="73"/>
      <c r="J2674" s="73"/>
      <c r="K2674" s="73"/>
      <c r="L2674" s="73"/>
      <c r="M2674" s="73"/>
      <c r="N2674" s="73"/>
      <c r="U2674">
        <v>2022</v>
      </c>
      <c r="V2674" s="15">
        <v>44718</v>
      </c>
      <c r="W2674" t="s">
        <v>208</v>
      </c>
      <c r="X2674" t="s">
        <v>230</v>
      </c>
      <c r="Y2674" t="s">
        <v>226</v>
      </c>
      <c r="Z2674">
        <v>1569.17</v>
      </c>
      <c r="AA2674">
        <v>1733.49</v>
      </c>
      <c r="AB2674">
        <v>164.32</v>
      </c>
      <c r="AC2674">
        <v>24</v>
      </c>
      <c r="AD2674">
        <v>65382.083333333336</v>
      </c>
      <c r="AE2674">
        <v>1733490</v>
      </c>
    </row>
    <row r="2675" spans="2:31" x14ac:dyDescent="0.35">
      <c r="B2675" s="83"/>
      <c r="C2675" s="84"/>
      <c r="D2675" s="85"/>
      <c r="E2675" s="73"/>
      <c r="F2675" s="73"/>
      <c r="G2675" s="85"/>
      <c r="H2675" s="73"/>
      <c r="I2675" s="73"/>
      <c r="J2675" s="73"/>
      <c r="K2675" s="73"/>
      <c r="L2675" s="73"/>
      <c r="M2675" s="73"/>
      <c r="N2675" s="73"/>
      <c r="U2675">
        <v>2022</v>
      </c>
      <c r="V2675" s="15">
        <v>44719</v>
      </c>
      <c r="W2675" t="s">
        <v>208</v>
      </c>
      <c r="X2675" t="s">
        <v>230</v>
      </c>
      <c r="Y2675" t="s">
        <v>226</v>
      </c>
      <c r="Z2675">
        <v>2160.7800000000002</v>
      </c>
      <c r="AA2675">
        <v>2387.0500000000002</v>
      </c>
      <c r="AB2675">
        <v>226.27</v>
      </c>
      <c r="AC2675">
        <v>24</v>
      </c>
      <c r="AD2675">
        <v>90032.5</v>
      </c>
      <c r="AE2675">
        <v>2387050</v>
      </c>
    </row>
    <row r="2676" spans="2:31" x14ac:dyDescent="0.35">
      <c r="B2676" s="83"/>
      <c r="C2676" s="84"/>
      <c r="D2676" s="85"/>
      <c r="E2676" s="73"/>
      <c r="F2676" s="73"/>
      <c r="G2676" s="85"/>
      <c r="H2676" s="73"/>
      <c r="I2676" s="73"/>
      <c r="J2676" s="73"/>
      <c r="K2676" s="73"/>
      <c r="L2676" s="73"/>
      <c r="M2676" s="73"/>
      <c r="N2676" s="73"/>
      <c r="U2676">
        <v>2022</v>
      </c>
      <c r="V2676" s="15">
        <v>44720</v>
      </c>
      <c r="W2676" t="s">
        <v>208</v>
      </c>
      <c r="X2676" t="s">
        <v>230</v>
      </c>
      <c r="Y2676" t="s">
        <v>226</v>
      </c>
      <c r="Z2676">
        <v>2691.01</v>
      </c>
      <c r="AA2676">
        <v>2972.8</v>
      </c>
      <c r="AB2676">
        <v>281.79000000000002</v>
      </c>
      <c r="AC2676">
        <v>24</v>
      </c>
      <c r="AD2676">
        <v>112125.41666666667</v>
      </c>
      <c r="AE2676">
        <v>2972800</v>
      </c>
    </row>
    <row r="2677" spans="2:31" x14ac:dyDescent="0.35">
      <c r="B2677" s="83"/>
      <c r="C2677" s="84"/>
      <c r="D2677" s="85"/>
      <c r="E2677" s="73"/>
      <c r="F2677" s="73"/>
      <c r="G2677" s="85"/>
      <c r="H2677" s="73"/>
      <c r="I2677" s="73"/>
      <c r="J2677" s="73"/>
      <c r="K2677" s="73"/>
      <c r="L2677" s="73"/>
      <c r="M2677" s="73"/>
      <c r="N2677" s="73"/>
      <c r="U2677">
        <v>2022</v>
      </c>
      <c r="V2677" s="15">
        <v>44721</v>
      </c>
      <c r="W2677" t="s">
        <v>208</v>
      </c>
      <c r="X2677" t="s">
        <v>230</v>
      </c>
      <c r="Y2677" t="s">
        <v>226</v>
      </c>
      <c r="Z2677">
        <v>2953.52</v>
      </c>
      <c r="AA2677">
        <v>3262.8</v>
      </c>
      <c r="AB2677">
        <v>309.27999999999997</v>
      </c>
      <c r="AC2677">
        <v>24</v>
      </c>
      <c r="AD2677">
        <v>123063.33333333333</v>
      </c>
      <c r="AE2677">
        <v>3262800</v>
      </c>
    </row>
    <row r="2678" spans="2:31" x14ac:dyDescent="0.35">
      <c r="B2678" s="83"/>
      <c r="C2678" s="84"/>
      <c r="D2678" s="85"/>
      <c r="E2678" s="73"/>
      <c r="F2678" s="73"/>
      <c r="G2678" s="85"/>
      <c r="H2678" s="73"/>
      <c r="I2678" s="73"/>
      <c r="J2678" s="73"/>
      <c r="K2678" s="73"/>
      <c r="L2678" s="73"/>
      <c r="M2678" s="73"/>
      <c r="N2678" s="73"/>
      <c r="U2678">
        <v>2022</v>
      </c>
      <c r="V2678" s="15">
        <v>44722</v>
      </c>
      <c r="W2678" t="s">
        <v>208</v>
      </c>
      <c r="X2678" t="s">
        <v>230</v>
      </c>
      <c r="Y2678" t="s">
        <v>226</v>
      </c>
      <c r="Z2678">
        <v>2821.44</v>
      </c>
      <c r="AA2678">
        <v>3116.89</v>
      </c>
      <c r="AB2678">
        <v>295.45</v>
      </c>
      <c r="AC2678">
        <v>24</v>
      </c>
      <c r="AD2678">
        <v>117560</v>
      </c>
      <c r="AE2678">
        <v>3116890</v>
      </c>
    </row>
    <row r="2679" spans="2:31" x14ac:dyDescent="0.35">
      <c r="B2679" s="83"/>
      <c r="C2679" s="84"/>
      <c r="D2679" s="85"/>
      <c r="E2679" s="73"/>
      <c r="F2679" s="73"/>
      <c r="G2679" s="85"/>
      <c r="H2679" s="73"/>
      <c r="I2679" s="73"/>
      <c r="J2679" s="73"/>
      <c r="K2679" s="73"/>
      <c r="L2679" s="73"/>
      <c r="M2679" s="73"/>
      <c r="N2679" s="73"/>
      <c r="U2679">
        <v>2022</v>
      </c>
      <c r="V2679" s="15">
        <v>44723</v>
      </c>
      <c r="W2679" t="s">
        <v>208</v>
      </c>
      <c r="X2679" t="s">
        <v>230</v>
      </c>
      <c r="Y2679" t="s">
        <v>226</v>
      </c>
      <c r="Z2679">
        <v>2205.16</v>
      </c>
      <c r="AA2679">
        <v>2436.0700000000002</v>
      </c>
      <c r="AB2679">
        <v>230.91</v>
      </c>
      <c r="AC2679">
        <v>24</v>
      </c>
      <c r="AD2679">
        <v>91881.666666666672</v>
      </c>
      <c r="AE2679">
        <v>2436070</v>
      </c>
    </row>
    <row r="2680" spans="2:31" x14ac:dyDescent="0.35">
      <c r="B2680" s="83"/>
      <c r="C2680" s="84"/>
      <c r="D2680" s="85"/>
      <c r="E2680" s="73"/>
      <c r="F2680" s="73"/>
      <c r="G2680" s="85"/>
      <c r="H2680" s="73"/>
      <c r="I2680" s="73"/>
      <c r="J2680" s="73"/>
      <c r="K2680" s="73"/>
      <c r="L2680" s="73"/>
      <c r="M2680" s="73"/>
      <c r="N2680" s="73"/>
      <c r="U2680">
        <v>2022</v>
      </c>
      <c r="V2680" s="15">
        <v>44724</v>
      </c>
      <c r="W2680" t="s">
        <v>208</v>
      </c>
      <c r="X2680" t="s">
        <v>230</v>
      </c>
      <c r="Y2680" t="s">
        <v>226</v>
      </c>
      <c r="Z2680">
        <v>1956.73</v>
      </c>
      <c r="AA2680">
        <v>2161.63</v>
      </c>
      <c r="AB2680">
        <v>204.9</v>
      </c>
      <c r="AC2680">
        <v>24</v>
      </c>
      <c r="AD2680">
        <v>81530.416666666672</v>
      </c>
      <c r="AE2680">
        <v>2161630</v>
      </c>
    </row>
    <row r="2681" spans="2:31" x14ac:dyDescent="0.35">
      <c r="B2681" s="83"/>
      <c r="C2681" s="84"/>
      <c r="D2681" s="85"/>
      <c r="E2681" s="73"/>
      <c r="F2681" s="73"/>
      <c r="G2681" s="85"/>
      <c r="H2681" s="73"/>
      <c r="I2681" s="73"/>
      <c r="J2681" s="73"/>
      <c r="K2681" s="73"/>
      <c r="L2681" s="73"/>
      <c r="M2681" s="73"/>
      <c r="N2681" s="73"/>
      <c r="U2681">
        <v>2022</v>
      </c>
      <c r="V2681" s="15">
        <v>44725</v>
      </c>
      <c r="W2681" t="s">
        <v>208</v>
      </c>
      <c r="X2681" t="s">
        <v>230</v>
      </c>
      <c r="Y2681" t="s">
        <v>226</v>
      </c>
      <c r="Z2681">
        <v>1425.31</v>
      </c>
      <c r="AA2681">
        <v>1574.56</v>
      </c>
      <c r="AB2681">
        <v>149.25</v>
      </c>
      <c r="AC2681">
        <v>24</v>
      </c>
      <c r="AD2681">
        <v>59387.916666666664</v>
      </c>
      <c r="AE2681">
        <v>1574560</v>
      </c>
    </row>
    <row r="2682" spans="2:31" x14ac:dyDescent="0.35">
      <c r="B2682" s="83"/>
      <c r="C2682" s="84"/>
      <c r="D2682" s="85"/>
      <c r="E2682" s="73"/>
      <c r="F2682" s="73"/>
      <c r="G2682" s="85"/>
      <c r="H2682" s="73"/>
      <c r="I2682" s="73"/>
      <c r="J2682" s="73"/>
      <c r="K2682" s="73"/>
      <c r="L2682" s="73"/>
      <c r="M2682" s="73"/>
      <c r="N2682" s="73"/>
      <c r="U2682">
        <v>2022</v>
      </c>
      <c r="V2682" s="15">
        <v>44726</v>
      </c>
      <c r="W2682" t="s">
        <v>208</v>
      </c>
      <c r="X2682" t="s">
        <v>230</v>
      </c>
      <c r="Y2682" t="s">
        <v>226</v>
      </c>
      <c r="Z2682">
        <v>1284.56</v>
      </c>
      <c r="AA2682">
        <v>1419.07</v>
      </c>
      <c r="AB2682">
        <v>134.51</v>
      </c>
      <c r="AC2682">
        <v>24</v>
      </c>
      <c r="AD2682">
        <v>53523.333333333336</v>
      </c>
      <c r="AE2682">
        <v>1419070</v>
      </c>
    </row>
    <row r="2683" spans="2:31" x14ac:dyDescent="0.35">
      <c r="B2683" s="83"/>
      <c r="C2683" s="84"/>
      <c r="D2683" s="85"/>
      <c r="E2683" s="73"/>
      <c r="F2683" s="73"/>
      <c r="G2683" s="85"/>
      <c r="H2683" s="73"/>
      <c r="I2683" s="73"/>
      <c r="J2683" s="73"/>
      <c r="K2683" s="73"/>
      <c r="L2683" s="73"/>
      <c r="M2683" s="73"/>
      <c r="N2683" s="73"/>
      <c r="U2683">
        <v>2022</v>
      </c>
      <c r="V2683" s="15">
        <v>44727</v>
      </c>
      <c r="W2683" t="s">
        <v>208</v>
      </c>
      <c r="X2683" t="s">
        <v>230</v>
      </c>
      <c r="Y2683" t="s">
        <v>226</v>
      </c>
      <c r="Z2683">
        <v>1638.65</v>
      </c>
      <c r="AA2683">
        <v>1810.24</v>
      </c>
      <c r="AB2683">
        <v>171.59</v>
      </c>
      <c r="AC2683">
        <v>24</v>
      </c>
      <c r="AD2683">
        <v>68277.083333333328</v>
      </c>
      <c r="AE2683">
        <v>1810240</v>
      </c>
    </row>
    <row r="2684" spans="2:31" x14ac:dyDescent="0.35">
      <c r="B2684" s="83"/>
      <c r="C2684" s="84"/>
      <c r="D2684" s="85"/>
      <c r="E2684" s="73"/>
      <c r="F2684" s="73"/>
      <c r="G2684" s="85"/>
      <c r="H2684" s="73"/>
      <c r="I2684" s="73"/>
      <c r="J2684" s="73"/>
      <c r="K2684" s="73"/>
      <c r="L2684" s="73"/>
      <c r="M2684" s="73"/>
      <c r="N2684" s="73"/>
      <c r="U2684">
        <v>2022</v>
      </c>
      <c r="V2684" s="15">
        <v>44728</v>
      </c>
      <c r="W2684" t="s">
        <v>208</v>
      </c>
      <c r="X2684" t="s">
        <v>230</v>
      </c>
      <c r="Y2684" t="s">
        <v>226</v>
      </c>
      <c r="Z2684">
        <v>2189.98</v>
      </c>
      <c r="AA2684">
        <v>2419.3000000000002</v>
      </c>
      <c r="AB2684">
        <v>229.32</v>
      </c>
      <c r="AC2684">
        <v>24</v>
      </c>
      <c r="AD2684">
        <v>91249.166666666672</v>
      </c>
      <c r="AE2684">
        <v>2419300</v>
      </c>
    </row>
    <row r="2685" spans="2:31" x14ac:dyDescent="0.35">
      <c r="B2685" s="83"/>
      <c r="C2685" s="84"/>
      <c r="D2685" s="85"/>
      <c r="E2685" s="73"/>
      <c r="F2685" s="73"/>
      <c r="G2685" s="85"/>
      <c r="H2685" s="73"/>
      <c r="I2685" s="73"/>
      <c r="J2685" s="73"/>
      <c r="K2685" s="73"/>
      <c r="L2685" s="73"/>
      <c r="M2685" s="73"/>
      <c r="N2685" s="73"/>
      <c r="U2685">
        <v>2022</v>
      </c>
      <c r="V2685" s="15">
        <v>44729</v>
      </c>
      <c r="W2685" t="s">
        <v>208</v>
      </c>
      <c r="X2685" t="s">
        <v>230</v>
      </c>
      <c r="Y2685" t="s">
        <v>226</v>
      </c>
      <c r="Z2685">
        <v>2466.0300000000002</v>
      </c>
      <c r="AA2685">
        <v>2724.26</v>
      </c>
      <c r="AB2685">
        <v>258.23</v>
      </c>
      <c r="AC2685">
        <v>24</v>
      </c>
      <c r="AD2685">
        <v>102751.25</v>
      </c>
      <c r="AE2685">
        <v>2724260</v>
      </c>
    </row>
    <row r="2686" spans="2:31" x14ac:dyDescent="0.35">
      <c r="B2686" s="83"/>
      <c r="C2686" s="84"/>
      <c r="D2686" s="85"/>
      <c r="E2686" s="73"/>
      <c r="F2686" s="73"/>
      <c r="G2686" s="85"/>
      <c r="H2686" s="73"/>
      <c r="I2686" s="73"/>
      <c r="J2686" s="73"/>
      <c r="K2686" s="73"/>
      <c r="L2686" s="73"/>
      <c r="M2686" s="73"/>
      <c r="N2686" s="73"/>
      <c r="U2686">
        <v>2022</v>
      </c>
      <c r="V2686" s="15">
        <v>44730</v>
      </c>
      <c r="W2686" t="s">
        <v>208</v>
      </c>
      <c r="X2686" t="s">
        <v>230</v>
      </c>
      <c r="Y2686" t="s">
        <v>226</v>
      </c>
      <c r="Z2686">
        <v>2420.6999999999998</v>
      </c>
      <c r="AA2686">
        <v>2674.18</v>
      </c>
      <c r="AB2686">
        <v>253.48</v>
      </c>
      <c r="AC2686">
        <v>24</v>
      </c>
      <c r="AD2686">
        <v>100862.5</v>
      </c>
      <c r="AE2686">
        <v>2674180</v>
      </c>
    </row>
    <row r="2687" spans="2:31" x14ac:dyDescent="0.35">
      <c r="B2687" s="83"/>
      <c r="C2687" s="84"/>
      <c r="D2687" s="85"/>
      <c r="E2687" s="73"/>
      <c r="F2687" s="73"/>
      <c r="G2687" s="85"/>
      <c r="H2687" s="73"/>
      <c r="I2687" s="73"/>
      <c r="J2687" s="73"/>
      <c r="K2687" s="73"/>
      <c r="L2687" s="73"/>
      <c r="M2687" s="73"/>
      <c r="N2687" s="73"/>
      <c r="U2687">
        <v>2022</v>
      </c>
      <c r="V2687" s="15">
        <v>44731</v>
      </c>
      <c r="W2687" t="s">
        <v>208</v>
      </c>
      <c r="X2687" t="s">
        <v>230</v>
      </c>
      <c r="Y2687" t="s">
        <v>226</v>
      </c>
      <c r="Z2687">
        <v>2160.58</v>
      </c>
      <c r="AA2687">
        <v>2386.8200000000002</v>
      </c>
      <c r="AB2687">
        <v>226.25</v>
      </c>
      <c r="AC2687">
        <v>24</v>
      </c>
      <c r="AD2687">
        <v>90024.166666666672</v>
      </c>
      <c r="AE2687">
        <v>2386820</v>
      </c>
    </row>
    <row r="2688" spans="2:31" x14ac:dyDescent="0.35">
      <c r="B2688" s="83"/>
      <c r="C2688" s="84"/>
      <c r="D2688" s="85"/>
      <c r="E2688" s="73"/>
      <c r="F2688" s="73"/>
      <c r="G2688" s="85"/>
      <c r="H2688" s="73"/>
      <c r="I2688" s="73"/>
      <c r="J2688" s="73"/>
      <c r="K2688" s="73"/>
      <c r="L2688" s="73"/>
      <c r="M2688" s="73"/>
      <c r="N2688" s="73"/>
      <c r="U2688">
        <v>2022</v>
      </c>
      <c r="V2688" s="15">
        <v>44732</v>
      </c>
      <c r="W2688" t="s">
        <v>208</v>
      </c>
      <c r="X2688" t="s">
        <v>230</v>
      </c>
      <c r="Y2688" t="s">
        <v>226</v>
      </c>
      <c r="Z2688">
        <v>2638.36</v>
      </c>
      <c r="AA2688">
        <v>2914.64</v>
      </c>
      <c r="AB2688">
        <v>276.27999999999997</v>
      </c>
      <c r="AC2688">
        <v>24</v>
      </c>
      <c r="AD2688">
        <v>109931.66666666667</v>
      </c>
      <c r="AE2688">
        <v>2914640</v>
      </c>
    </row>
    <row r="2689" spans="2:31" x14ac:dyDescent="0.35">
      <c r="B2689" s="83"/>
      <c r="C2689" s="84"/>
      <c r="D2689" s="85"/>
      <c r="E2689" s="73"/>
      <c r="F2689" s="73"/>
      <c r="G2689" s="85"/>
      <c r="H2689" s="73"/>
      <c r="I2689" s="73"/>
      <c r="J2689" s="73"/>
      <c r="K2689" s="73"/>
      <c r="L2689" s="73"/>
      <c r="M2689" s="73"/>
      <c r="N2689" s="73"/>
      <c r="U2689">
        <v>2022</v>
      </c>
      <c r="V2689" s="15">
        <v>44733</v>
      </c>
      <c r="W2689" t="s">
        <v>208</v>
      </c>
      <c r="X2689" t="s">
        <v>230</v>
      </c>
      <c r="Y2689" t="s">
        <v>226</v>
      </c>
      <c r="Z2689">
        <v>3234.7</v>
      </c>
      <c r="AA2689">
        <v>3573.42</v>
      </c>
      <c r="AB2689">
        <v>338.72</v>
      </c>
      <c r="AC2689">
        <v>24</v>
      </c>
      <c r="AD2689">
        <v>134779.16666666666</v>
      </c>
      <c r="AE2689">
        <v>3573420</v>
      </c>
    </row>
    <row r="2690" spans="2:31" x14ac:dyDescent="0.35">
      <c r="B2690" s="83"/>
      <c r="C2690" s="84"/>
      <c r="D2690" s="85"/>
      <c r="E2690" s="73"/>
      <c r="F2690" s="73"/>
      <c r="G2690" s="85"/>
      <c r="H2690" s="73"/>
      <c r="I2690" s="73"/>
      <c r="J2690" s="73"/>
      <c r="K2690" s="73"/>
      <c r="L2690" s="73"/>
      <c r="M2690" s="73"/>
      <c r="N2690" s="73"/>
      <c r="U2690">
        <v>2022</v>
      </c>
      <c r="V2690" s="15">
        <v>44734</v>
      </c>
      <c r="W2690" t="s">
        <v>208</v>
      </c>
      <c r="X2690" t="s">
        <v>230</v>
      </c>
      <c r="Y2690" t="s">
        <v>226</v>
      </c>
      <c r="Z2690">
        <v>3545.19</v>
      </c>
      <c r="AA2690">
        <v>3916.43</v>
      </c>
      <c r="AB2690">
        <v>371.24</v>
      </c>
      <c r="AC2690">
        <v>24</v>
      </c>
      <c r="AD2690">
        <v>147716.25</v>
      </c>
      <c r="AE2690">
        <v>3916430</v>
      </c>
    </row>
    <row r="2691" spans="2:31" x14ac:dyDescent="0.35">
      <c r="B2691" s="83"/>
      <c r="C2691" s="84"/>
      <c r="D2691" s="85"/>
      <c r="E2691" s="73"/>
      <c r="F2691" s="73"/>
      <c r="G2691" s="85"/>
      <c r="H2691" s="73"/>
      <c r="I2691" s="73"/>
      <c r="J2691" s="73"/>
      <c r="K2691" s="73"/>
      <c r="L2691" s="73"/>
      <c r="M2691" s="73"/>
      <c r="N2691" s="73"/>
      <c r="U2691">
        <v>2022</v>
      </c>
      <c r="V2691" s="15">
        <v>44735</v>
      </c>
      <c r="W2691" t="s">
        <v>208</v>
      </c>
      <c r="X2691" t="s">
        <v>230</v>
      </c>
      <c r="Y2691" t="s">
        <v>226</v>
      </c>
      <c r="Z2691">
        <v>3851.26</v>
      </c>
      <c r="AA2691">
        <v>4254.55</v>
      </c>
      <c r="AB2691">
        <v>403.29</v>
      </c>
      <c r="AC2691">
        <v>24</v>
      </c>
      <c r="AD2691">
        <v>160469.16666666666</v>
      </c>
      <c r="AE2691">
        <v>4254550</v>
      </c>
    </row>
    <row r="2692" spans="2:31" x14ac:dyDescent="0.35">
      <c r="B2692" s="83"/>
      <c r="C2692" s="84"/>
      <c r="D2692" s="85"/>
      <c r="E2692" s="73"/>
      <c r="F2692" s="73"/>
      <c r="G2692" s="85"/>
      <c r="H2692" s="73"/>
      <c r="I2692" s="73"/>
      <c r="J2692" s="73"/>
      <c r="K2692" s="73"/>
      <c r="L2692" s="73"/>
      <c r="M2692" s="73"/>
      <c r="N2692" s="73"/>
      <c r="U2692">
        <v>2022</v>
      </c>
      <c r="V2692" s="15">
        <v>44736</v>
      </c>
      <c r="W2692" t="s">
        <v>208</v>
      </c>
      <c r="X2692" t="s">
        <v>230</v>
      </c>
      <c r="Y2692" t="s">
        <v>226</v>
      </c>
      <c r="Z2692">
        <v>3990.37</v>
      </c>
      <c r="AA2692">
        <v>4408.2299999999996</v>
      </c>
      <c r="AB2692">
        <v>417.85</v>
      </c>
      <c r="AC2692">
        <v>24</v>
      </c>
      <c r="AD2692">
        <v>166265.41666666666</v>
      </c>
      <c r="AE2692">
        <v>4408230</v>
      </c>
    </row>
    <row r="2693" spans="2:31" x14ac:dyDescent="0.35">
      <c r="B2693" s="83"/>
      <c r="C2693" s="84"/>
      <c r="D2693" s="85"/>
      <c r="E2693" s="73"/>
      <c r="F2693" s="73"/>
      <c r="G2693" s="85"/>
      <c r="H2693" s="73"/>
      <c r="I2693" s="73"/>
      <c r="J2693" s="73"/>
      <c r="K2693" s="73"/>
      <c r="L2693" s="73"/>
      <c r="M2693" s="73"/>
      <c r="N2693" s="73"/>
      <c r="U2693">
        <v>2022</v>
      </c>
      <c r="V2693" s="15">
        <v>44737</v>
      </c>
      <c r="W2693" t="s">
        <v>208</v>
      </c>
      <c r="X2693" t="s">
        <v>230</v>
      </c>
      <c r="Y2693" t="s">
        <v>226</v>
      </c>
      <c r="Z2693">
        <v>3971.23</v>
      </c>
      <c r="AA2693">
        <v>4387.08</v>
      </c>
      <c r="AB2693">
        <v>415.85</v>
      </c>
      <c r="AC2693">
        <v>24</v>
      </c>
      <c r="AD2693">
        <v>165467.91666666666</v>
      </c>
      <c r="AE2693">
        <v>4387080</v>
      </c>
    </row>
    <row r="2694" spans="2:31" x14ac:dyDescent="0.35">
      <c r="B2694" s="83"/>
      <c r="C2694" s="84"/>
      <c r="D2694" s="85"/>
      <c r="E2694" s="73"/>
      <c r="F2694" s="73"/>
      <c r="G2694" s="85"/>
      <c r="H2694" s="73"/>
      <c r="I2694" s="73"/>
      <c r="J2694" s="73"/>
      <c r="K2694" s="73"/>
      <c r="L2694" s="73"/>
      <c r="M2694" s="73"/>
      <c r="N2694" s="73"/>
      <c r="U2694">
        <v>2022</v>
      </c>
      <c r="V2694" s="15">
        <v>44738</v>
      </c>
      <c r="W2694" t="s">
        <v>208</v>
      </c>
      <c r="X2694" t="s">
        <v>230</v>
      </c>
      <c r="Y2694" t="s">
        <v>226</v>
      </c>
      <c r="Z2694">
        <v>3937.5</v>
      </c>
      <c r="AA2694">
        <v>4349.82</v>
      </c>
      <c r="AB2694">
        <v>412.32</v>
      </c>
      <c r="AC2694">
        <v>24</v>
      </c>
      <c r="AD2694">
        <v>164062.5</v>
      </c>
      <c r="AE2694">
        <v>4349820</v>
      </c>
    </row>
    <row r="2695" spans="2:31" x14ac:dyDescent="0.35">
      <c r="B2695" s="83"/>
      <c r="C2695" s="84"/>
      <c r="D2695" s="85"/>
      <c r="E2695" s="73"/>
      <c r="F2695" s="73"/>
      <c r="G2695" s="85"/>
      <c r="H2695" s="73"/>
      <c r="I2695" s="73"/>
      <c r="J2695" s="73"/>
      <c r="K2695" s="73"/>
      <c r="L2695" s="73"/>
      <c r="M2695" s="73"/>
      <c r="N2695" s="73"/>
      <c r="U2695">
        <v>2022</v>
      </c>
      <c r="V2695" s="15">
        <v>44739</v>
      </c>
      <c r="W2695" t="s">
        <v>208</v>
      </c>
      <c r="X2695" t="s">
        <v>230</v>
      </c>
      <c r="Y2695" t="s">
        <v>226</v>
      </c>
      <c r="Z2695">
        <v>4268.6899999999996</v>
      </c>
      <c r="AA2695">
        <v>4715.68</v>
      </c>
      <c r="AB2695">
        <v>447</v>
      </c>
      <c r="AC2695">
        <v>24</v>
      </c>
      <c r="AD2695">
        <v>177862.08333333334</v>
      </c>
      <c r="AE2695">
        <v>4715680</v>
      </c>
    </row>
    <row r="2696" spans="2:31" x14ac:dyDescent="0.35">
      <c r="B2696" s="83"/>
      <c r="C2696" s="84"/>
      <c r="D2696" s="85"/>
      <c r="E2696" s="73"/>
      <c r="F2696" s="73"/>
      <c r="G2696" s="85"/>
      <c r="H2696" s="73"/>
      <c r="I2696" s="73"/>
      <c r="J2696" s="73"/>
      <c r="K2696" s="73"/>
      <c r="L2696" s="73"/>
      <c r="M2696" s="73"/>
      <c r="N2696" s="73"/>
      <c r="U2696">
        <v>2022</v>
      </c>
      <c r="V2696" s="15">
        <v>44740</v>
      </c>
      <c r="W2696" t="s">
        <v>208</v>
      </c>
      <c r="X2696" t="s">
        <v>230</v>
      </c>
      <c r="Y2696" t="s">
        <v>226</v>
      </c>
      <c r="Z2696">
        <v>4244.8</v>
      </c>
      <c r="AA2696">
        <v>4689.29</v>
      </c>
      <c r="AB2696">
        <v>444.5</v>
      </c>
      <c r="AC2696">
        <v>24</v>
      </c>
      <c r="AD2696">
        <v>176866.66666666666</v>
      </c>
      <c r="AE2696">
        <v>4689290</v>
      </c>
    </row>
    <row r="2697" spans="2:31" x14ac:dyDescent="0.35">
      <c r="B2697" s="83"/>
      <c r="C2697" s="84"/>
      <c r="D2697" s="85"/>
      <c r="E2697" s="73"/>
      <c r="F2697" s="73"/>
      <c r="G2697" s="85"/>
      <c r="H2697" s="73"/>
      <c r="I2697" s="73"/>
      <c r="J2697" s="73"/>
      <c r="K2697" s="73"/>
      <c r="L2697" s="73"/>
      <c r="M2697" s="73"/>
      <c r="N2697" s="73"/>
      <c r="U2697">
        <v>2022</v>
      </c>
      <c r="V2697" s="15">
        <v>44741</v>
      </c>
      <c r="W2697" t="s">
        <v>208</v>
      </c>
      <c r="X2697" t="s">
        <v>230</v>
      </c>
      <c r="Y2697" t="s">
        <v>226</v>
      </c>
      <c r="Z2697">
        <v>4307.1899999999996</v>
      </c>
      <c r="AA2697">
        <v>4758.22</v>
      </c>
      <c r="AB2697">
        <v>451.03</v>
      </c>
      <c r="AC2697">
        <v>24</v>
      </c>
      <c r="AD2697">
        <v>179466.25</v>
      </c>
      <c r="AE2697">
        <v>4758220</v>
      </c>
    </row>
    <row r="2698" spans="2:31" x14ac:dyDescent="0.35">
      <c r="B2698" s="83"/>
      <c r="C2698" s="84"/>
      <c r="D2698" s="85"/>
      <c r="E2698" s="73"/>
      <c r="F2698" s="73"/>
      <c r="G2698" s="85"/>
      <c r="H2698" s="73"/>
      <c r="I2698" s="73"/>
      <c r="J2698" s="73"/>
      <c r="K2698" s="73"/>
      <c r="L2698" s="73"/>
      <c r="M2698" s="73"/>
      <c r="N2698" s="73"/>
      <c r="U2698">
        <v>2022</v>
      </c>
      <c r="V2698" s="15">
        <v>44742</v>
      </c>
      <c r="W2698" t="s">
        <v>208</v>
      </c>
      <c r="X2698" t="s">
        <v>230</v>
      </c>
      <c r="Y2698" t="s">
        <v>226</v>
      </c>
      <c r="Z2698">
        <v>4494.49</v>
      </c>
      <c r="AA2698">
        <v>4965.13</v>
      </c>
      <c r="AB2698">
        <v>470.64</v>
      </c>
      <c r="AC2698">
        <v>24</v>
      </c>
      <c r="AD2698">
        <v>187270.41666666666</v>
      </c>
      <c r="AE2698">
        <v>4965130</v>
      </c>
    </row>
    <row r="2699" spans="2:31" x14ac:dyDescent="0.35">
      <c r="B2699" s="83"/>
      <c r="C2699" s="84"/>
      <c r="D2699" s="85"/>
      <c r="E2699" s="73"/>
      <c r="F2699" s="73"/>
      <c r="G2699" s="85"/>
      <c r="H2699" s="73"/>
      <c r="I2699" s="73"/>
      <c r="J2699" s="73"/>
      <c r="K2699" s="73"/>
      <c r="L2699" s="73"/>
      <c r="M2699" s="73"/>
      <c r="N2699" s="73"/>
      <c r="U2699">
        <v>2022</v>
      </c>
      <c r="V2699" s="15">
        <v>44743</v>
      </c>
      <c r="W2699" t="s">
        <v>209</v>
      </c>
      <c r="X2699" t="s">
        <v>230</v>
      </c>
      <c r="Y2699" t="s">
        <v>226</v>
      </c>
      <c r="Z2699">
        <v>4608.1400000000003</v>
      </c>
      <c r="AA2699">
        <v>5090.6899999999996</v>
      </c>
      <c r="AB2699">
        <v>482.54</v>
      </c>
      <c r="AC2699">
        <v>24</v>
      </c>
      <c r="AD2699">
        <v>192005.83333333334</v>
      </c>
      <c r="AE2699">
        <v>5090690</v>
      </c>
    </row>
    <row r="2700" spans="2:31" x14ac:dyDescent="0.35">
      <c r="B2700" s="83"/>
      <c r="C2700" s="84"/>
      <c r="D2700" s="85"/>
      <c r="E2700" s="73"/>
      <c r="F2700" s="73"/>
      <c r="G2700" s="85"/>
      <c r="H2700" s="73"/>
      <c r="I2700" s="73"/>
      <c r="J2700" s="73"/>
      <c r="K2700" s="73"/>
      <c r="L2700" s="73"/>
      <c r="M2700" s="73"/>
      <c r="N2700" s="73"/>
      <c r="U2700">
        <v>2022</v>
      </c>
      <c r="V2700" s="15">
        <v>44744</v>
      </c>
      <c r="W2700" t="s">
        <v>209</v>
      </c>
      <c r="X2700" t="s">
        <v>230</v>
      </c>
      <c r="Y2700" t="s">
        <v>226</v>
      </c>
      <c r="Z2700">
        <v>4351.34</v>
      </c>
      <c r="AA2700">
        <v>4807</v>
      </c>
      <c r="AB2700">
        <v>455.65</v>
      </c>
      <c r="AC2700">
        <v>24</v>
      </c>
      <c r="AD2700">
        <v>181305.83333333334</v>
      </c>
      <c r="AE2700">
        <v>4807000</v>
      </c>
    </row>
    <row r="2701" spans="2:31" x14ac:dyDescent="0.35">
      <c r="B2701" s="83"/>
      <c r="C2701" s="84"/>
      <c r="D2701" s="85"/>
      <c r="E2701" s="73"/>
      <c r="F2701" s="73"/>
      <c r="G2701" s="85"/>
      <c r="H2701" s="73"/>
      <c r="I2701" s="73"/>
      <c r="J2701" s="73"/>
      <c r="K2701" s="73"/>
      <c r="L2701" s="73"/>
      <c r="M2701" s="73"/>
      <c r="N2701" s="73"/>
      <c r="U2701">
        <v>2022</v>
      </c>
      <c r="V2701" s="15">
        <v>44745</v>
      </c>
      <c r="W2701" t="s">
        <v>209</v>
      </c>
      <c r="X2701" t="s">
        <v>230</v>
      </c>
      <c r="Y2701" t="s">
        <v>226</v>
      </c>
      <c r="Z2701">
        <v>3819.92</v>
      </c>
      <c r="AA2701">
        <v>4219.92</v>
      </c>
      <c r="AB2701">
        <v>400</v>
      </c>
      <c r="AC2701">
        <v>24</v>
      </c>
      <c r="AD2701">
        <v>159163.33333333334</v>
      </c>
      <c r="AE2701">
        <v>4219920</v>
      </c>
    </row>
    <row r="2702" spans="2:31" x14ac:dyDescent="0.35">
      <c r="B2702" s="83"/>
      <c r="C2702" s="84"/>
      <c r="D2702" s="85"/>
      <c r="E2702" s="73"/>
      <c r="F2702" s="73"/>
      <c r="G2702" s="85"/>
      <c r="H2702" s="73"/>
      <c r="I2702" s="73"/>
      <c r="J2702" s="73"/>
      <c r="K2702" s="73"/>
      <c r="L2702" s="73"/>
      <c r="M2702" s="73"/>
      <c r="N2702" s="73"/>
      <c r="U2702">
        <v>2022</v>
      </c>
      <c r="V2702" s="15">
        <v>44746</v>
      </c>
      <c r="W2702" t="s">
        <v>209</v>
      </c>
      <c r="X2702" t="s">
        <v>230</v>
      </c>
      <c r="Y2702" t="s">
        <v>226</v>
      </c>
      <c r="Z2702">
        <v>3876.18</v>
      </c>
      <c r="AA2702">
        <v>4282.08</v>
      </c>
      <c r="AB2702">
        <v>405.9</v>
      </c>
      <c r="AC2702">
        <v>24</v>
      </c>
      <c r="AD2702">
        <v>161507.5</v>
      </c>
      <c r="AE2702">
        <v>4282080</v>
      </c>
    </row>
    <row r="2703" spans="2:31" x14ac:dyDescent="0.35">
      <c r="B2703" s="83"/>
      <c r="C2703" s="84"/>
      <c r="D2703" s="85"/>
      <c r="E2703" s="73"/>
      <c r="F2703" s="73"/>
      <c r="G2703" s="85"/>
      <c r="H2703" s="73"/>
      <c r="I2703" s="73"/>
      <c r="J2703" s="73"/>
      <c r="K2703" s="73"/>
      <c r="L2703" s="73"/>
      <c r="M2703" s="73"/>
      <c r="N2703" s="73"/>
      <c r="U2703">
        <v>2022</v>
      </c>
      <c r="V2703" s="15">
        <v>44747</v>
      </c>
      <c r="W2703" t="s">
        <v>209</v>
      </c>
      <c r="X2703" t="s">
        <v>230</v>
      </c>
      <c r="Y2703" t="s">
        <v>226</v>
      </c>
      <c r="Z2703">
        <v>3964.25</v>
      </c>
      <c r="AA2703">
        <v>4379.37</v>
      </c>
      <c r="AB2703">
        <v>415.12</v>
      </c>
      <c r="AC2703">
        <v>24</v>
      </c>
      <c r="AD2703">
        <v>165177.08333333334</v>
      </c>
      <c r="AE2703">
        <v>4379370</v>
      </c>
    </row>
    <row r="2704" spans="2:31" x14ac:dyDescent="0.35">
      <c r="B2704" s="83"/>
      <c r="C2704" s="84"/>
      <c r="D2704" s="85"/>
      <c r="E2704" s="73"/>
      <c r="F2704" s="73"/>
      <c r="G2704" s="85"/>
      <c r="H2704" s="73"/>
      <c r="I2704" s="73"/>
      <c r="J2704" s="73"/>
      <c r="K2704" s="73"/>
      <c r="L2704" s="73"/>
      <c r="M2704" s="73"/>
      <c r="N2704" s="73"/>
      <c r="U2704">
        <v>2022</v>
      </c>
      <c r="V2704" s="15">
        <v>44748</v>
      </c>
      <c r="W2704" t="s">
        <v>209</v>
      </c>
      <c r="X2704" t="s">
        <v>230</v>
      </c>
      <c r="Y2704" t="s">
        <v>226</v>
      </c>
      <c r="Z2704">
        <v>3961.43</v>
      </c>
      <c r="AA2704">
        <v>4376.25</v>
      </c>
      <c r="AB2704">
        <v>414.82</v>
      </c>
      <c r="AC2704">
        <v>24</v>
      </c>
      <c r="AD2704">
        <v>165059.58333333334</v>
      </c>
      <c r="AE2704">
        <v>4376250</v>
      </c>
    </row>
    <row r="2705" spans="2:31" x14ac:dyDescent="0.35">
      <c r="B2705" s="83"/>
      <c r="C2705" s="84"/>
      <c r="D2705" s="85"/>
      <c r="E2705" s="73"/>
      <c r="F2705" s="73"/>
      <c r="G2705" s="85"/>
      <c r="H2705" s="73"/>
      <c r="I2705" s="73"/>
      <c r="J2705" s="73"/>
      <c r="K2705" s="73"/>
      <c r="L2705" s="73"/>
      <c r="M2705" s="73"/>
      <c r="N2705" s="73"/>
      <c r="U2705">
        <v>2022</v>
      </c>
      <c r="V2705" s="15">
        <v>44749</v>
      </c>
      <c r="W2705" t="s">
        <v>209</v>
      </c>
      <c r="X2705" t="s">
        <v>230</v>
      </c>
      <c r="Y2705" t="s">
        <v>226</v>
      </c>
      <c r="Z2705">
        <v>3405.49</v>
      </c>
      <c r="AA2705">
        <v>3762.1</v>
      </c>
      <c r="AB2705">
        <v>356.61</v>
      </c>
      <c r="AC2705">
        <v>24</v>
      </c>
      <c r="AD2705">
        <v>141895.41666666666</v>
      </c>
      <c r="AE2705">
        <v>3762100</v>
      </c>
    </row>
    <row r="2706" spans="2:31" x14ac:dyDescent="0.35">
      <c r="B2706" s="83"/>
      <c r="C2706" s="84"/>
      <c r="D2706" s="85"/>
      <c r="E2706" s="73"/>
      <c r="F2706" s="73"/>
      <c r="G2706" s="85"/>
      <c r="H2706" s="73"/>
      <c r="I2706" s="73"/>
      <c r="J2706" s="73"/>
      <c r="K2706" s="73"/>
      <c r="L2706" s="73"/>
      <c r="M2706" s="73"/>
      <c r="N2706" s="73"/>
      <c r="U2706">
        <v>2022</v>
      </c>
      <c r="V2706" s="15">
        <v>44750</v>
      </c>
      <c r="W2706" t="s">
        <v>209</v>
      </c>
      <c r="X2706" t="s">
        <v>230</v>
      </c>
      <c r="Y2706" t="s">
        <v>226</v>
      </c>
      <c r="Z2706">
        <v>3216.33</v>
      </c>
      <c r="AA2706">
        <v>3553.13</v>
      </c>
      <c r="AB2706">
        <v>336.8</v>
      </c>
      <c r="AC2706">
        <v>24</v>
      </c>
      <c r="AD2706">
        <v>134013.75</v>
      </c>
      <c r="AE2706">
        <v>3553130</v>
      </c>
    </row>
    <row r="2707" spans="2:31" x14ac:dyDescent="0.35">
      <c r="B2707" s="83"/>
      <c r="C2707" s="84"/>
      <c r="D2707" s="85"/>
      <c r="E2707" s="73"/>
      <c r="F2707" s="73"/>
      <c r="G2707" s="85"/>
      <c r="H2707" s="73"/>
      <c r="I2707" s="73"/>
      <c r="J2707" s="73"/>
      <c r="K2707" s="73"/>
      <c r="L2707" s="73"/>
      <c r="M2707" s="73"/>
      <c r="N2707" s="73"/>
      <c r="U2707">
        <v>2022</v>
      </c>
      <c r="V2707" s="15">
        <v>44751</v>
      </c>
      <c r="W2707" t="s">
        <v>209</v>
      </c>
      <c r="X2707" t="s">
        <v>230</v>
      </c>
      <c r="Y2707" t="s">
        <v>226</v>
      </c>
      <c r="Z2707">
        <v>3286.47</v>
      </c>
      <c r="AA2707">
        <v>3630.61</v>
      </c>
      <c r="AB2707">
        <v>344.14</v>
      </c>
      <c r="AC2707">
        <v>24</v>
      </c>
      <c r="AD2707">
        <v>136936.25</v>
      </c>
      <c r="AE2707">
        <v>3630610</v>
      </c>
    </row>
    <row r="2708" spans="2:31" x14ac:dyDescent="0.35">
      <c r="B2708" s="83"/>
      <c r="C2708" s="84"/>
      <c r="D2708" s="85"/>
      <c r="E2708" s="73"/>
      <c r="F2708" s="73"/>
      <c r="G2708" s="85"/>
      <c r="H2708" s="73"/>
      <c r="I2708" s="73"/>
      <c r="J2708" s="73"/>
      <c r="K2708" s="73"/>
      <c r="L2708" s="73"/>
      <c r="M2708" s="73"/>
      <c r="N2708" s="73"/>
      <c r="U2708">
        <v>2022</v>
      </c>
      <c r="V2708" s="15">
        <v>44752</v>
      </c>
      <c r="W2708" t="s">
        <v>209</v>
      </c>
      <c r="X2708" t="s">
        <v>230</v>
      </c>
      <c r="Y2708" t="s">
        <v>226</v>
      </c>
      <c r="Z2708">
        <v>3407.96</v>
      </c>
      <c r="AA2708">
        <v>3764.83</v>
      </c>
      <c r="AB2708">
        <v>356.87</v>
      </c>
      <c r="AC2708">
        <v>24</v>
      </c>
      <c r="AD2708">
        <v>141998.33333333334</v>
      </c>
      <c r="AE2708">
        <v>3764830</v>
      </c>
    </row>
    <row r="2709" spans="2:31" x14ac:dyDescent="0.35">
      <c r="B2709" s="83"/>
      <c r="C2709" s="84"/>
      <c r="D2709" s="85"/>
      <c r="E2709" s="73"/>
      <c r="F2709" s="73"/>
      <c r="G2709" s="85"/>
      <c r="H2709" s="73"/>
      <c r="I2709" s="73"/>
      <c r="J2709" s="73"/>
      <c r="K2709" s="73"/>
      <c r="L2709" s="73"/>
      <c r="M2709" s="73"/>
      <c r="N2709" s="73"/>
      <c r="U2709">
        <v>2022</v>
      </c>
      <c r="V2709" s="15">
        <v>44753</v>
      </c>
      <c r="W2709" t="s">
        <v>209</v>
      </c>
      <c r="X2709" t="s">
        <v>230</v>
      </c>
      <c r="Y2709" t="s">
        <v>226</v>
      </c>
      <c r="Z2709">
        <v>4031.66</v>
      </c>
      <c r="AA2709">
        <v>4453.83</v>
      </c>
      <c r="AB2709">
        <v>422.18</v>
      </c>
      <c r="AC2709">
        <v>24</v>
      </c>
      <c r="AD2709">
        <v>167985.83333333334</v>
      </c>
      <c r="AE2709">
        <v>4453830</v>
      </c>
    </row>
    <row r="2710" spans="2:31" x14ac:dyDescent="0.35">
      <c r="B2710" s="83"/>
      <c r="C2710" s="84"/>
      <c r="D2710" s="85"/>
      <c r="E2710" s="73"/>
      <c r="F2710" s="73"/>
      <c r="G2710" s="85"/>
      <c r="H2710" s="73"/>
      <c r="I2710" s="73"/>
      <c r="J2710" s="73"/>
      <c r="K2710" s="73"/>
      <c r="L2710" s="73"/>
      <c r="M2710" s="73"/>
      <c r="N2710" s="73"/>
      <c r="U2710">
        <v>2022</v>
      </c>
      <c r="V2710" s="15">
        <v>44754</v>
      </c>
      <c r="W2710" t="s">
        <v>209</v>
      </c>
      <c r="X2710" t="s">
        <v>230</v>
      </c>
      <c r="Y2710" t="s">
        <v>226</v>
      </c>
      <c r="Z2710">
        <v>4205.0200000000004</v>
      </c>
      <c r="AA2710">
        <v>4645.3500000000004</v>
      </c>
      <c r="AB2710">
        <v>440.33</v>
      </c>
      <c r="AC2710">
        <v>24</v>
      </c>
      <c r="AD2710">
        <v>175209.16666666666</v>
      </c>
      <c r="AE2710">
        <v>4645350</v>
      </c>
    </row>
    <row r="2711" spans="2:31" x14ac:dyDescent="0.35">
      <c r="B2711" s="83"/>
      <c r="C2711" s="84"/>
      <c r="D2711" s="85"/>
      <c r="E2711" s="73"/>
      <c r="F2711" s="73"/>
      <c r="G2711" s="85"/>
      <c r="H2711" s="73"/>
      <c r="I2711" s="73"/>
      <c r="J2711" s="73"/>
      <c r="K2711" s="73"/>
      <c r="L2711" s="73"/>
      <c r="M2711" s="73"/>
      <c r="N2711" s="73"/>
      <c r="U2711">
        <v>2022</v>
      </c>
      <c r="V2711" s="15">
        <v>44755</v>
      </c>
      <c r="W2711" t="s">
        <v>209</v>
      </c>
      <c r="X2711" t="s">
        <v>230</v>
      </c>
      <c r="Y2711" t="s">
        <v>226</v>
      </c>
      <c r="Z2711">
        <v>4402.54</v>
      </c>
      <c r="AA2711">
        <v>4863.5600000000004</v>
      </c>
      <c r="AB2711">
        <v>461.01</v>
      </c>
      <c r="AC2711">
        <v>24</v>
      </c>
      <c r="AD2711">
        <v>183439.16666666666</v>
      </c>
      <c r="AE2711">
        <v>4863560</v>
      </c>
    </row>
    <row r="2712" spans="2:31" x14ac:dyDescent="0.35">
      <c r="B2712" s="83"/>
      <c r="C2712" s="84"/>
      <c r="D2712" s="85"/>
      <c r="E2712" s="73"/>
      <c r="F2712" s="73"/>
      <c r="G2712" s="85"/>
      <c r="H2712" s="73"/>
      <c r="I2712" s="73"/>
      <c r="J2712" s="73"/>
      <c r="K2712" s="73"/>
      <c r="L2712" s="73"/>
      <c r="M2712" s="73"/>
      <c r="N2712" s="73"/>
      <c r="U2712">
        <v>2022</v>
      </c>
      <c r="V2712" s="15">
        <v>44756</v>
      </c>
      <c r="W2712" t="s">
        <v>209</v>
      </c>
      <c r="X2712" t="s">
        <v>230</v>
      </c>
      <c r="Y2712" t="s">
        <v>226</v>
      </c>
      <c r="Z2712">
        <v>4399.75</v>
      </c>
      <c r="AA2712">
        <v>4860.47</v>
      </c>
      <c r="AB2712">
        <v>460.72</v>
      </c>
      <c r="AC2712">
        <v>24</v>
      </c>
      <c r="AD2712">
        <v>183322.91666666666</v>
      </c>
      <c r="AE2712">
        <v>4860470</v>
      </c>
    </row>
    <row r="2713" spans="2:31" x14ac:dyDescent="0.35">
      <c r="B2713" s="83"/>
      <c r="C2713" s="84"/>
      <c r="D2713" s="85"/>
      <c r="E2713" s="73"/>
      <c r="F2713" s="73"/>
      <c r="G2713" s="85"/>
      <c r="H2713" s="73"/>
      <c r="I2713" s="73"/>
      <c r="J2713" s="73"/>
      <c r="K2713" s="73"/>
      <c r="L2713" s="73"/>
      <c r="M2713" s="73"/>
      <c r="N2713" s="73"/>
      <c r="U2713">
        <v>2022</v>
      </c>
      <c r="V2713" s="15">
        <v>44757</v>
      </c>
      <c r="W2713" t="s">
        <v>209</v>
      </c>
      <c r="X2713" t="s">
        <v>230</v>
      </c>
      <c r="Y2713" t="s">
        <v>226</v>
      </c>
      <c r="Z2713">
        <v>4362.99</v>
      </c>
      <c r="AA2713">
        <v>4819.8599999999997</v>
      </c>
      <c r="AB2713">
        <v>456.87</v>
      </c>
      <c r="AC2713">
        <v>24</v>
      </c>
      <c r="AD2713">
        <v>181791.25</v>
      </c>
      <c r="AE2713">
        <v>4819860</v>
      </c>
    </row>
    <row r="2714" spans="2:31" x14ac:dyDescent="0.35">
      <c r="B2714" s="83"/>
      <c r="C2714" s="84"/>
      <c r="D2714" s="85"/>
      <c r="E2714" s="73"/>
      <c r="F2714" s="73"/>
      <c r="G2714" s="85"/>
      <c r="H2714" s="73"/>
      <c r="I2714" s="73"/>
      <c r="J2714" s="73"/>
      <c r="K2714" s="73"/>
      <c r="L2714" s="73"/>
      <c r="M2714" s="73"/>
      <c r="N2714" s="73"/>
      <c r="U2714">
        <v>2022</v>
      </c>
      <c r="V2714" s="15">
        <v>44758</v>
      </c>
      <c r="W2714" t="s">
        <v>209</v>
      </c>
      <c r="X2714" t="s">
        <v>230</v>
      </c>
      <c r="Y2714" t="s">
        <v>226</v>
      </c>
      <c r="Z2714">
        <v>4225.07</v>
      </c>
      <c r="AA2714">
        <v>4667.5</v>
      </c>
      <c r="AB2714">
        <v>442.43</v>
      </c>
      <c r="AC2714">
        <v>24</v>
      </c>
      <c r="AD2714">
        <v>176044.58333333334</v>
      </c>
      <c r="AE2714">
        <v>4667500</v>
      </c>
    </row>
    <row r="2715" spans="2:31" x14ac:dyDescent="0.35">
      <c r="B2715" s="83"/>
      <c r="C2715" s="84"/>
      <c r="D2715" s="85"/>
      <c r="E2715" s="73"/>
      <c r="F2715" s="73"/>
      <c r="G2715" s="85"/>
      <c r="H2715" s="73"/>
      <c r="I2715" s="73"/>
      <c r="J2715" s="73"/>
      <c r="K2715" s="73"/>
      <c r="L2715" s="73"/>
      <c r="M2715" s="73"/>
      <c r="N2715" s="73"/>
      <c r="U2715">
        <v>2022</v>
      </c>
      <c r="V2715" s="15">
        <v>44759</v>
      </c>
      <c r="W2715" t="s">
        <v>209</v>
      </c>
      <c r="X2715" t="s">
        <v>230</v>
      </c>
      <c r="Y2715" t="s">
        <v>226</v>
      </c>
      <c r="Z2715">
        <v>3920.36</v>
      </c>
      <c r="AA2715">
        <v>4330.8900000000003</v>
      </c>
      <c r="AB2715">
        <v>410.52</v>
      </c>
      <c r="AC2715">
        <v>24</v>
      </c>
      <c r="AD2715">
        <v>163348.33333333334</v>
      </c>
      <c r="AE2715">
        <v>4330890</v>
      </c>
    </row>
    <row r="2716" spans="2:31" x14ac:dyDescent="0.35">
      <c r="B2716" s="83"/>
      <c r="C2716" s="84"/>
      <c r="D2716" s="85"/>
      <c r="E2716" s="73"/>
      <c r="F2716" s="73"/>
      <c r="G2716" s="85"/>
      <c r="H2716" s="73"/>
      <c r="I2716" s="73"/>
      <c r="J2716" s="73"/>
      <c r="K2716" s="73"/>
      <c r="L2716" s="73"/>
      <c r="M2716" s="73"/>
      <c r="N2716" s="73"/>
      <c r="U2716">
        <v>2022</v>
      </c>
      <c r="V2716" s="15">
        <v>44760</v>
      </c>
      <c r="W2716" t="s">
        <v>209</v>
      </c>
      <c r="X2716" t="s">
        <v>230</v>
      </c>
      <c r="Y2716" t="s">
        <v>226</v>
      </c>
      <c r="Z2716">
        <v>4046.27</v>
      </c>
      <c r="AA2716">
        <v>4469.97</v>
      </c>
      <c r="AB2716">
        <v>423.71</v>
      </c>
      <c r="AC2716">
        <v>24</v>
      </c>
      <c r="AD2716">
        <v>168594.58333333334</v>
      </c>
      <c r="AE2716">
        <v>4469970</v>
      </c>
    </row>
    <row r="2717" spans="2:31" x14ac:dyDescent="0.35">
      <c r="B2717" s="83"/>
      <c r="C2717" s="84"/>
      <c r="D2717" s="85"/>
      <c r="E2717" s="73"/>
      <c r="F2717" s="73"/>
      <c r="G2717" s="85"/>
      <c r="H2717" s="73"/>
      <c r="I2717" s="73"/>
      <c r="J2717" s="73"/>
      <c r="K2717" s="73"/>
      <c r="L2717" s="73"/>
      <c r="M2717" s="73"/>
      <c r="N2717" s="73"/>
      <c r="U2717">
        <v>2022</v>
      </c>
      <c r="V2717" s="15">
        <v>44761</v>
      </c>
      <c r="W2717" t="s">
        <v>209</v>
      </c>
      <c r="X2717" t="s">
        <v>230</v>
      </c>
      <c r="Y2717" t="s">
        <v>226</v>
      </c>
      <c r="Z2717">
        <v>4252.53</v>
      </c>
      <c r="AA2717">
        <v>4697.83</v>
      </c>
      <c r="AB2717">
        <v>445.31</v>
      </c>
      <c r="AC2717">
        <v>24</v>
      </c>
      <c r="AD2717">
        <v>177188.75</v>
      </c>
      <c r="AE2717">
        <v>4697830</v>
      </c>
    </row>
    <row r="2718" spans="2:31" x14ac:dyDescent="0.35">
      <c r="B2718" s="83"/>
      <c r="C2718" s="84"/>
      <c r="D2718" s="85"/>
      <c r="E2718" s="73"/>
      <c r="F2718" s="73"/>
      <c r="G2718" s="85"/>
      <c r="H2718" s="73"/>
      <c r="I2718" s="73"/>
      <c r="J2718" s="73"/>
      <c r="K2718" s="73"/>
      <c r="L2718" s="73"/>
      <c r="M2718" s="73"/>
      <c r="N2718" s="73"/>
      <c r="U2718">
        <v>2022</v>
      </c>
      <c r="V2718" s="15">
        <v>44762</v>
      </c>
      <c r="W2718" t="s">
        <v>209</v>
      </c>
      <c r="X2718" t="s">
        <v>230</v>
      </c>
      <c r="Y2718" t="s">
        <v>226</v>
      </c>
      <c r="Z2718">
        <v>4290.1400000000003</v>
      </c>
      <c r="AA2718">
        <v>4739.38</v>
      </c>
      <c r="AB2718">
        <v>449.24</v>
      </c>
      <c r="AC2718">
        <v>24</v>
      </c>
      <c r="AD2718">
        <v>178755.83333333334</v>
      </c>
      <c r="AE2718">
        <v>4739380</v>
      </c>
    </row>
    <row r="2719" spans="2:31" x14ac:dyDescent="0.35">
      <c r="B2719" s="83"/>
      <c r="C2719" s="84"/>
      <c r="D2719" s="85"/>
      <c r="E2719" s="73"/>
      <c r="F2719" s="73"/>
      <c r="G2719" s="85"/>
      <c r="H2719" s="73"/>
      <c r="I2719" s="73"/>
      <c r="J2719" s="73"/>
      <c r="K2719" s="73"/>
      <c r="L2719" s="73"/>
      <c r="M2719" s="73"/>
      <c r="N2719" s="73"/>
      <c r="U2719">
        <v>2022</v>
      </c>
      <c r="V2719" s="15">
        <v>44763</v>
      </c>
      <c r="W2719" t="s">
        <v>209</v>
      </c>
      <c r="X2719" t="s">
        <v>230</v>
      </c>
      <c r="Y2719" t="s">
        <v>226</v>
      </c>
      <c r="Z2719">
        <v>4304.75</v>
      </c>
      <c r="AA2719">
        <v>4755.53</v>
      </c>
      <c r="AB2719">
        <v>450.77</v>
      </c>
      <c r="AC2719">
        <v>24</v>
      </c>
      <c r="AD2719">
        <v>179364.58333333334</v>
      </c>
      <c r="AE2719">
        <v>4755530</v>
      </c>
    </row>
    <row r="2720" spans="2:31" x14ac:dyDescent="0.35">
      <c r="B2720" s="83"/>
      <c r="C2720" s="84"/>
      <c r="D2720" s="85"/>
      <c r="E2720" s="73"/>
      <c r="F2720" s="73"/>
      <c r="G2720" s="85"/>
      <c r="H2720" s="73"/>
      <c r="I2720" s="73"/>
      <c r="J2720" s="73"/>
      <c r="K2720" s="73"/>
      <c r="L2720" s="73"/>
      <c r="M2720" s="73"/>
      <c r="N2720" s="73"/>
      <c r="U2720">
        <v>2022</v>
      </c>
      <c r="V2720" s="15">
        <v>44764</v>
      </c>
      <c r="W2720" t="s">
        <v>209</v>
      </c>
      <c r="X2720" t="s">
        <v>230</v>
      </c>
      <c r="Y2720" t="s">
        <v>226</v>
      </c>
      <c r="Z2720">
        <v>4344.43</v>
      </c>
      <c r="AA2720">
        <v>4799.3599999999997</v>
      </c>
      <c r="AB2720">
        <v>454.93</v>
      </c>
      <c r="AC2720">
        <v>24</v>
      </c>
      <c r="AD2720">
        <v>181017.91666666666</v>
      </c>
      <c r="AE2720">
        <v>4799360</v>
      </c>
    </row>
    <row r="2721" spans="2:31" x14ac:dyDescent="0.35">
      <c r="B2721" s="83"/>
      <c r="C2721" s="84"/>
      <c r="D2721" s="85"/>
      <c r="E2721" s="73"/>
      <c r="F2721" s="73"/>
      <c r="G2721" s="85"/>
      <c r="H2721" s="73"/>
      <c r="I2721" s="73"/>
      <c r="J2721" s="73"/>
      <c r="K2721" s="73"/>
      <c r="L2721" s="73"/>
      <c r="M2721" s="73"/>
      <c r="N2721" s="73"/>
      <c r="U2721">
        <v>2022</v>
      </c>
      <c r="V2721" s="15">
        <v>44765</v>
      </c>
      <c r="W2721" t="s">
        <v>209</v>
      </c>
      <c r="X2721" t="s">
        <v>230</v>
      </c>
      <c r="Y2721" t="s">
        <v>226</v>
      </c>
      <c r="Z2721">
        <v>4301.41</v>
      </c>
      <c r="AA2721">
        <v>4751.84</v>
      </c>
      <c r="AB2721">
        <v>450.42</v>
      </c>
      <c r="AC2721">
        <v>24</v>
      </c>
      <c r="AD2721">
        <v>179225.41666666666</v>
      </c>
      <c r="AE2721">
        <v>4751840</v>
      </c>
    </row>
    <row r="2722" spans="2:31" x14ac:dyDescent="0.35">
      <c r="B2722" s="83"/>
      <c r="C2722" s="84"/>
      <c r="D2722" s="85"/>
      <c r="E2722" s="73"/>
      <c r="F2722" s="73"/>
      <c r="G2722" s="85"/>
      <c r="H2722" s="73"/>
      <c r="I2722" s="73"/>
      <c r="J2722" s="73"/>
      <c r="K2722" s="73"/>
      <c r="L2722" s="73"/>
      <c r="M2722" s="73"/>
      <c r="N2722" s="73"/>
      <c r="U2722">
        <v>2022</v>
      </c>
      <c r="V2722" s="15">
        <v>44766</v>
      </c>
      <c r="W2722" t="s">
        <v>209</v>
      </c>
      <c r="X2722" t="s">
        <v>230</v>
      </c>
      <c r="Y2722" t="s">
        <v>226</v>
      </c>
      <c r="Z2722">
        <v>4274.37</v>
      </c>
      <c r="AA2722">
        <v>4721.96</v>
      </c>
      <c r="AB2722">
        <v>447.59</v>
      </c>
      <c r="AC2722">
        <v>24</v>
      </c>
      <c r="AD2722">
        <v>178098.75</v>
      </c>
      <c r="AE2722">
        <v>4721960</v>
      </c>
    </row>
    <row r="2723" spans="2:31" x14ac:dyDescent="0.35">
      <c r="B2723" s="83"/>
      <c r="C2723" s="84"/>
      <c r="D2723" s="85"/>
      <c r="E2723" s="73"/>
      <c r="F2723" s="73"/>
      <c r="G2723" s="85"/>
      <c r="H2723" s="73"/>
      <c r="I2723" s="73"/>
      <c r="J2723" s="73"/>
      <c r="K2723" s="73"/>
      <c r="L2723" s="73"/>
      <c r="M2723" s="73"/>
      <c r="N2723" s="73"/>
      <c r="U2723">
        <v>2022</v>
      </c>
      <c r="V2723" s="15">
        <v>44767</v>
      </c>
      <c r="W2723" t="s">
        <v>209</v>
      </c>
      <c r="X2723" t="s">
        <v>230</v>
      </c>
      <c r="Y2723" t="s">
        <v>226</v>
      </c>
      <c r="Z2723">
        <v>4969.79</v>
      </c>
      <c r="AA2723">
        <v>5490.2</v>
      </c>
      <c r="AB2723">
        <v>520.41</v>
      </c>
      <c r="AC2723">
        <v>24</v>
      </c>
      <c r="AD2723">
        <v>207074.58333333334</v>
      </c>
      <c r="AE2723">
        <v>5490200</v>
      </c>
    </row>
    <row r="2724" spans="2:31" x14ac:dyDescent="0.35">
      <c r="B2724" s="83"/>
      <c r="C2724" s="84"/>
      <c r="D2724" s="85"/>
      <c r="E2724" s="73"/>
      <c r="F2724" s="73"/>
      <c r="G2724" s="85"/>
      <c r="H2724" s="73"/>
      <c r="I2724" s="73"/>
      <c r="J2724" s="73"/>
      <c r="K2724" s="73"/>
      <c r="L2724" s="73"/>
      <c r="M2724" s="73"/>
      <c r="N2724" s="73"/>
      <c r="U2724">
        <v>2022</v>
      </c>
      <c r="V2724" s="15">
        <v>44768</v>
      </c>
      <c r="W2724" t="s">
        <v>209</v>
      </c>
      <c r="X2724" t="s">
        <v>230</v>
      </c>
      <c r="Y2724" t="s">
        <v>226</v>
      </c>
      <c r="Z2724">
        <v>4502.83</v>
      </c>
      <c r="AA2724">
        <v>4974.34</v>
      </c>
      <c r="AB2724">
        <v>471.52</v>
      </c>
      <c r="AC2724">
        <v>24</v>
      </c>
      <c r="AD2724">
        <v>187617.91666666666</v>
      </c>
      <c r="AE2724">
        <v>4974340</v>
      </c>
    </row>
    <row r="2725" spans="2:31" x14ac:dyDescent="0.35">
      <c r="B2725" s="83"/>
      <c r="C2725" s="84"/>
      <c r="D2725" s="85"/>
      <c r="E2725" s="73"/>
      <c r="F2725" s="73"/>
      <c r="G2725" s="85"/>
      <c r="H2725" s="73"/>
      <c r="I2725" s="73"/>
      <c r="J2725" s="73"/>
      <c r="K2725" s="73"/>
      <c r="L2725" s="73"/>
      <c r="M2725" s="73"/>
      <c r="N2725" s="73"/>
      <c r="U2725">
        <v>2022</v>
      </c>
      <c r="V2725" s="15">
        <v>44769</v>
      </c>
      <c r="W2725" t="s">
        <v>209</v>
      </c>
      <c r="X2725" t="s">
        <v>230</v>
      </c>
      <c r="Y2725" t="s">
        <v>226</v>
      </c>
      <c r="Z2725">
        <v>4570.47</v>
      </c>
      <c r="AA2725">
        <v>5049.0600000000004</v>
      </c>
      <c r="AB2725">
        <v>478.6</v>
      </c>
      <c r="AC2725">
        <v>24</v>
      </c>
      <c r="AD2725">
        <v>190436.25</v>
      </c>
      <c r="AE2725">
        <v>5049060</v>
      </c>
    </row>
    <row r="2726" spans="2:31" x14ac:dyDescent="0.35">
      <c r="B2726" s="83"/>
      <c r="C2726" s="84"/>
      <c r="D2726" s="85"/>
      <c r="E2726" s="73"/>
      <c r="F2726" s="73"/>
      <c r="G2726" s="85"/>
      <c r="H2726" s="73"/>
      <c r="I2726" s="73"/>
      <c r="J2726" s="73"/>
      <c r="K2726" s="73"/>
      <c r="L2726" s="73"/>
      <c r="M2726" s="73"/>
      <c r="N2726" s="73"/>
      <c r="U2726">
        <v>2022</v>
      </c>
      <c r="V2726" s="15">
        <v>44770</v>
      </c>
      <c r="W2726" t="s">
        <v>209</v>
      </c>
      <c r="X2726" t="s">
        <v>230</v>
      </c>
      <c r="Y2726" t="s">
        <v>226</v>
      </c>
      <c r="Z2726">
        <v>4593.7299999999996</v>
      </c>
      <c r="AA2726">
        <v>5074.76</v>
      </c>
      <c r="AB2726">
        <v>481.03</v>
      </c>
      <c r="AC2726">
        <v>24</v>
      </c>
      <c r="AD2726">
        <v>191405.41666666666</v>
      </c>
      <c r="AE2726">
        <v>5074760</v>
      </c>
    </row>
    <row r="2727" spans="2:31" x14ac:dyDescent="0.35">
      <c r="B2727" s="83"/>
      <c r="C2727" s="84"/>
      <c r="D2727" s="85"/>
      <c r="E2727" s="73"/>
      <c r="F2727" s="73"/>
      <c r="G2727" s="85"/>
      <c r="H2727" s="73"/>
      <c r="I2727" s="73"/>
      <c r="J2727" s="73"/>
      <c r="K2727" s="73"/>
      <c r="L2727" s="73"/>
      <c r="M2727" s="73"/>
      <c r="N2727" s="73"/>
      <c r="U2727">
        <v>2022</v>
      </c>
      <c r="V2727" s="15">
        <v>44771</v>
      </c>
      <c r="W2727" t="s">
        <v>209</v>
      </c>
      <c r="X2727" t="s">
        <v>230</v>
      </c>
      <c r="Y2727" t="s">
        <v>226</v>
      </c>
      <c r="Z2727">
        <v>4670.95</v>
      </c>
      <c r="AA2727">
        <v>5160.07</v>
      </c>
      <c r="AB2727">
        <v>489.12</v>
      </c>
      <c r="AC2727">
        <v>24</v>
      </c>
      <c r="AD2727">
        <v>194622.91666666666</v>
      </c>
      <c r="AE2727">
        <v>5160070</v>
      </c>
    </row>
    <row r="2728" spans="2:31" x14ac:dyDescent="0.35">
      <c r="B2728" s="83"/>
      <c r="C2728" s="84"/>
      <c r="D2728" s="85"/>
      <c r="E2728" s="73"/>
      <c r="F2728" s="73"/>
      <c r="G2728" s="85"/>
      <c r="H2728" s="73"/>
      <c r="I2728" s="73"/>
      <c r="J2728" s="73"/>
      <c r="K2728" s="73"/>
      <c r="L2728" s="73"/>
      <c r="M2728" s="73"/>
      <c r="N2728" s="73"/>
      <c r="U2728">
        <v>2022</v>
      </c>
      <c r="V2728" s="15">
        <v>44772</v>
      </c>
      <c r="W2728" t="s">
        <v>209</v>
      </c>
      <c r="X2728" t="s">
        <v>230</v>
      </c>
      <c r="Y2728" t="s">
        <v>226</v>
      </c>
      <c r="Z2728">
        <v>4612.8</v>
      </c>
      <c r="AA2728">
        <v>5095.83</v>
      </c>
      <c r="AB2728">
        <v>483.03</v>
      </c>
      <c r="AC2728">
        <v>24</v>
      </c>
      <c r="AD2728">
        <v>192200</v>
      </c>
      <c r="AE2728">
        <v>5095830</v>
      </c>
    </row>
    <row r="2729" spans="2:31" x14ac:dyDescent="0.35">
      <c r="B2729" s="83"/>
      <c r="C2729" s="84"/>
      <c r="D2729" s="85"/>
      <c r="E2729" s="73"/>
      <c r="F2729" s="73"/>
      <c r="G2729" s="85"/>
      <c r="H2729" s="73"/>
      <c r="I2729" s="73"/>
      <c r="J2729" s="73"/>
      <c r="K2729" s="73"/>
      <c r="L2729" s="73"/>
      <c r="M2729" s="73"/>
      <c r="N2729" s="73"/>
      <c r="U2729">
        <v>2022</v>
      </c>
      <c r="V2729" s="15">
        <v>44773</v>
      </c>
      <c r="W2729" t="s">
        <v>209</v>
      </c>
      <c r="X2729" t="s">
        <v>230</v>
      </c>
      <c r="Y2729" t="s">
        <v>226</v>
      </c>
      <c r="Z2729">
        <v>4526.91</v>
      </c>
      <c r="AA2729">
        <v>5000.95</v>
      </c>
      <c r="AB2729">
        <v>474.04</v>
      </c>
      <c r="AC2729">
        <v>24</v>
      </c>
      <c r="AD2729">
        <v>188621.25</v>
      </c>
      <c r="AE2729">
        <v>5000950</v>
      </c>
    </row>
    <row r="2730" spans="2:31" x14ac:dyDescent="0.35">
      <c r="B2730" s="83"/>
      <c r="C2730" s="84"/>
      <c r="D2730" s="85"/>
      <c r="E2730" s="73"/>
      <c r="F2730" s="73"/>
      <c r="G2730" s="85"/>
      <c r="H2730" s="73"/>
      <c r="I2730" s="73"/>
      <c r="J2730" s="73"/>
      <c r="K2730" s="73"/>
      <c r="L2730" s="73"/>
      <c r="M2730" s="73"/>
      <c r="N2730" s="73"/>
      <c r="U2730">
        <v>2022</v>
      </c>
      <c r="V2730" s="15">
        <v>44774</v>
      </c>
      <c r="W2730" t="s">
        <v>210</v>
      </c>
      <c r="X2730" t="s">
        <v>230</v>
      </c>
      <c r="Y2730" t="s">
        <v>226</v>
      </c>
      <c r="Z2730">
        <v>4445.3599999999997</v>
      </c>
      <c r="AA2730">
        <v>4910.8599999999997</v>
      </c>
      <c r="AB2730">
        <v>465.5</v>
      </c>
      <c r="AC2730">
        <v>24</v>
      </c>
      <c r="AD2730">
        <v>185223.33333333334</v>
      </c>
      <c r="AE2730">
        <v>4910860</v>
      </c>
    </row>
    <row r="2731" spans="2:31" x14ac:dyDescent="0.35">
      <c r="B2731" s="83"/>
      <c r="C2731" s="84"/>
      <c r="D2731" s="85"/>
      <c r="E2731" s="73"/>
      <c r="F2731" s="73"/>
      <c r="G2731" s="85"/>
      <c r="H2731" s="73"/>
      <c r="I2731" s="73"/>
      <c r="J2731" s="73"/>
      <c r="K2731" s="73"/>
      <c r="L2731" s="73"/>
      <c r="M2731" s="73"/>
      <c r="N2731" s="73"/>
      <c r="U2731">
        <v>2022</v>
      </c>
      <c r="V2731" s="15">
        <v>44775</v>
      </c>
      <c r="W2731" t="s">
        <v>210</v>
      </c>
      <c r="X2731" t="s">
        <v>230</v>
      </c>
      <c r="Y2731" t="s">
        <v>226</v>
      </c>
      <c r="Z2731">
        <v>4469.51</v>
      </c>
      <c r="AA2731">
        <v>4937.53</v>
      </c>
      <c r="AB2731">
        <v>468.03</v>
      </c>
      <c r="AC2731">
        <v>24</v>
      </c>
      <c r="AD2731">
        <v>186229.58333333334</v>
      </c>
      <c r="AE2731">
        <v>4937530</v>
      </c>
    </row>
    <row r="2732" spans="2:31" x14ac:dyDescent="0.35">
      <c r="B2732" s="83"/>
      <c r="C2732" s="84"/>
      <c r="D2732" s="85"/>
      <c r="E2732" s="73"/>
      <c r="F2732" s="73"/>
      <c r="G2732" s="85"/>
      <c r="H2732" s="73"/>
      <c r="I2732" s="73"/>
      <c r="J2732" s="73"/>
      <c r="K2732" s="73"/>
      <c r="L2732" s="73"/>
      <c r="M2732" s="73"/>
      <c r="N2732" s="73"/>
      <c r="U2732">
        <v>2022</v>
      </c>
      <c r="V2732" s="15">
        <v>44776</v>
      </c>
      <c r="W2732" t="s">
        <v>210</v>
      </c>
      <c r="X2732" t="s">
        <v>230</v>
      </c>
      <c r="Y2732" t="s">
        <v>226</v>
      </c>
      <c r="Z2732">
        <v>4531.8100000000004</v>
      </c>
      <c r="AA2732">
        <v>5006.3599999999997</v>
      </c>
      <c r="AB2732">
        <v>474.55</v>
      </c>
      <c r="AC2732">
        <v>24</v>
      </c>
      <c r="AD2732">
        <v>188825.41666666666</v>
      </c>
      <c r="AE2732">
        <v>5006360</v>
      </c>
    </row>
    <row r="2733" spans="2:31" x14ac:dyDescent="0.35">
      <c r="B2733" s="83"/>
      <c r="C2733" s="84"/>
      <c r="D2733" s="85"/>
      <c r="E2733" s="73"/>
      <c r="F2733" s="73"/>
      <c r="G2733" s="85"/>
      <c r="H2733" s="73"/>
      <c r="I2733" s="73"/>
      <c r="J2733" s="73"/>
      <c r="K2733" s="73"/>
      <c r="L2733" s="73"/>
      <c r="M2733" s="73"/>
      <c r="N2733" s="73"/>
      <c r="U2733">
        <v>2022</v>
      </c>
      <c r="V2733" s="15">
        <v>44777</v>
      </c>
      <c r="W2733" t="s">
        <v>210</v>
      </c>
      <c r="X2733" t="s">
        <v>230</v>
      </c>
      <c r="Y2733" t="s">
        <v>226</v>
      </c>
      <c r="Z2733">
        <v>4262.8500000000004</v>
      </c>
      <c r="AA2733">
        <v>4709.24</v>
      </c>
      <c r="AB2733">
        <v>446.39</v>
      </c>
      <c r="AC2733">
        <v>24</v>
      </c>
      <c r="AD2733">
        <v>177618.75</v>
      </c>
      <c r="AE2733">
        <v>4709240</v>
      </c>
    </row>
    <row r="2734" spans="2:31" x14ac:dyDescent="0.35">
      <c r="B2734" s="83"/>
      <c r="C2734" s="84"/>
      <c r="D2734" s="73"/>
      <c r="E2734" s="73"/>
      <c r="F2734" s="73"/>
      <c r="G2734" s="85"/>
      <c r="H2734" s="73"/>
      <c r="I2734" s="73"/>
      <c r="J2734" s="73"/>
      <c r="K2734" s="73"/>
      <c r="L2734" s="73"/>
      <c r="M2734" s="73"/>
      <c r="N2734" s="73"/>
      <c r="U2734">
        <v>2022</v>
      </c>
      <c r="V2734" s="15">
        <v>44778</v>
      </c>
      <c r="W2734" t="s">
        <v>210</v>
      </c>
      <c r="X2734" t="s">
        <v>230</v>
      </c>
      <c r="Y2734" t="s">
        <v>226</v>
      </c>
      <c r="Z2734">
        <v>4224.33</v>
      </c>
      <c r="AA2734">
        <v>4666.6899999999996</v>
      </c>
      <c r="AB2734">
        <v>442.35</v>
      </c>
      <c r="AC2734">
        <v>24</v>
      </c>
      <c r="AD2734">
        <v>176013.75</v>
      </c>
      <c r="AE2734">
        <v>4666690</v>
      </c>
    </row>
    <row r="2735" spans="2:31" x14ac:dyDescent="0.35">
      <c r="B2735" s="83"/>
      <c r="C2735" s="84"/>
      <c r="D2735" s="73"/>
      <c r="E2735" s="73"/>
      <c r="F2735" s="73"/>
      <c r="G2735" s="85"/>
      <c r="H2735" s="73"/>
      <c r="I2735" s="73"/>
      <c r="J2735" s="73"/>
      <c r="K2735" s="73"/>
      <c r="L2735" s="73"/>
      <c r="M2735" s="73"/>
      <c r="N2735" s="73"/>
      <c r="U2735">
        <v>2022</v>
      </c>
      <c r="V2735" s="15">
        <v>44779</v>
      </c>
      <c r="W2735" t="s">
        <v>210</v>
      </c>
      <c r="X2735" t="s">
        <v>230</v>
      </c>
      <c r="Y2735" t="s">
        <v>226</v>
      </c>
      <c r="Z2735">
        <v>4291.26</v>
      </c>
      <c r="AA2735">
        <v>4740.62</v>
      </c>
      <c r="AB2735">
        <v>449.36</v>
      </c>
      <c r="AC2735">
        <v>24</v>
      </c>
      <c r="AD2735">
        <v>178802.5</v>
      </c>
      <c r="AE2735">
        <v>4740620</v>
      </c>
    </row>
    <row r="2736" spans="2:31" x14ac:dyDescent="0.35">
      <c r="B2736" s="83"/>
      <c r="C2736" s="84"/>
      <c r="D2736" s="73"/>
      <c r="E2736" s="73"/>
      <c r="F2736" s="73"/>
      <c r="G2736" s="85"/>
      <c r="H2736" s="73"/>
      <c r="I2736" s="73"/>
      <c r="J2736" s="73"/>
      <c r="K2736" s="73"/>
      <c r="L2736" s="73"/>
      <c r="M2736" s="73"/>
      <c r="N2736" s="73"/>
      <c r="U2736">
        <v>2022</v>
      </c>
      <c r="V2736" s="15">
        <v>44780</v>
      </c>
      <c r="W2736" t="s">
        <v>210</v>
      </c>
      <c r="X2736" t="s">
        <v>230</v>
      </c>
      <c r="Y2736" t="s">
        <v>226</v>
      </c>
      <c r="Z2736">
        <v>4215.1899999999996</v>
      </c>
      <c r="AA2736">
        <v>4656.59</v>
      </c>
      <c r="AB2736">
        <v>441.4</v>
      </c>
      <c r="AC2736">
        <v>24</v>
      </c>
      <c r="AD2736">
        <v>175632.91666666666</v>
      </c>
      <c r="AE2736">
        <v>4656590</v>
      </c>
    </row>
    <row r="2737" spans="2:31" x14ac:dyDescent="0.35">
      <c r="B2737" s="83"/>
      <c r="C2737" s="84"/>
      <c r="D2737" s="73"/>
      <c r="E2737" s="73"/>
      <c r="F2737" s="73"/>
      <c r="G2737" s="85"/>
      <c r="H2737" s="73"/>
      <c r="I2737" s="73"/>
      <c r="J2737" s="73"/>
      <c r="K2737" s="73"/>
      <c r="L2737" s="73"/>
      <c r="M2737" s="73"/>
      <c r="N2737" s="73"/>
      <c r="U2737">
        <v>2022</v>
      </c>
      <c r="V2737" s="15">
        <v>44781</v>
      </c>
      <c r="W2737" t="s">
        <v>210</v>
      </c>
      <c r="X2737" t="s">
        <v>230</v>
      </c>
      <c r="Y2737" t="s">
        <v>226</v>
      </c>
      <c r="Z2737">
        <v>4299.17</v>
      </c>
      <c r="AA2737">
        <v>4749.3599999999997</v>
      </c>
      <c r="AB2737">
        <v>450.19</v>
      </c>
      <c r="AC2737">
        <v>24</v>
      </c>
      <c r="AD2737">
        <v>179132.08333333334</v>
      </c>
      <c r="AE2737">
        <v>4749360</v>
      </c>
    </row>
    <row r="2738" spans="2:31" x14ac:dyDescent="0.35">
      <c r="B2738" s="83"/>
      <c r="C2738" s="84"/>
      <c r="D2738" s="73"/>
      <c r="E2738" s="73"/>
      <c r="F2738" s="73"/>
      <c r="G2738" s="85"/>
      <c r="H2738" s="73"/>
      <c r="I2738" s="73"/>
      <c r="J2738" s="73"/>
      <c r="K2738" s="73"/>
      <c r="L2738" s="73"/>
      <c r="M2738" s="73"/>
      <c r="N2738" s="73"/>
      <c r="U2738">
        <v>2022</v>
      </c>
      <c r="V2738" s="15">
        <v>44782</v>
      </c>
      <c r="W2738" t="s">
        <v>210</v>
      </c>
      <c r="X2738" t="s">
        <v>230</v>
      </c>
      <c r="Y2738" t="s">
        <v>226</v>
      </c>
      <c r="Z2738">
        <v>4260.17</v>
      </c>
      <c r="AA2738">
        <v>4706.2700000000004</v>
      </c>
      <c r="AB2738">
        <v>446.11</v>
      </c>
      <c r="AC2738">
        <v>24</v>
      </c>
      <c r="AD2738">
        <v>177507.08333333334</v>
      </c>
      <c r="AE2738">
        <v>4706270</v>
      </c>
    </row>
    <row r="2739" spans="2:31" x14ac:dyDescent="0.35">
      <c r="B2739" s="83"/>
      <c r="C2739" s="84"/>
      <c r="D2739" s="73"/>
      <c r="E2739" s="73"/>
      <c r="F2739" s="73"/>
      <c r="G2739" s="85"/>
      <c r="H2739" s="73"/>
      <c r="I2739" s="73"/>
      <c r="J2739" s="73"/>
      <c r="K2739" s="73"/>
      <c r="L2739" s="73"/>
      <c r="M2739" s="73"/>
      <c r="N2739" s="73"/>
      <c r="U2739">
        <v>2022</v>
      </c>
      <c r="V2739" s="15">
        <v>44783</v>
      </c>
      <c r="W2739" t="s">
        <v>210</v>
      </c>
      <c r="X2739" t="s">
        <v>230</v>
      </c>
      <c r="Y2739" t="s">
        <v>226</v>
      </c>
      <c r="Z2739">
        <v>4222.1400000000003</v>
      </c>
      <c r="AA2739">
        <v>4664.26</v>
      </c>
      <c r="AB2739">
        <v>442.12</v>
      </c>
      <c r="AC2739">
        <v>24</v>
      </c>
      <c r="AD2739">
        <v>175922.5</v>
      </c>
      <c r="AE2739">
        <v>4664260</v>
      </c>
    </row>
    <row r="2740" spans="2:31" x14ac:dyDescent="0.35">
      <c r="B2740" s="83"/>
      <c r="C2740" s="84"/>
      <c r="D2740" s="73"/>
      <c r="E2740" s="73"/>
      <c r="F2740" s="73"/>
      <c r="G2740" s="85"/>
      <c r="H2740" s="73"/>
      <c r="I2740" s="73"/>
      <c r="J2740" s="73"/>
      <c r="K2740" s="73"/>
      <c r="L2740" s="73"/>
      <c r="M2740" s="73"/>
      <c r="N2740" s="73"/>
      <c r="U2740">
        <v>2022</v>
      </c>
      <c r="V2740" s="15">
        <v>44784</v>
      </c>
      <c r="W2740" t="s">
        <v>210</v>
      </c>
      <c r="X2740" t="s">
        <v>230</v>
      </c>
      <c r="Y2740" t="s">
        <v>226</v>
      </c>
      <c r="Z2740">
        <v>4223.82</v>
      </c>
      <c r="AA2740">
        <v>4666.12</v>
      </c>
      <c r="AB2740">
        <v>442.3</v>
      </c>
      <c r="AC2740">
        <v>24</v>
      </c>
      <c r="AD2740">
        <v>175992.5</v>
      </c>
      <c r="AE2740">
        <v>4666120</v>
      </c>
    </row>
    <row r="2741" spans="2:31" x14ac:dyDescent="0.35">
      <c r="B2741" s="83"/>
      <c r="C2741" s="84"/>
      <c r="D2741" s="73"/>
      <c r="E2741" s="73"/>
      <c r="F2741" s="73"/>
      <c r="G2741" s="85"/>
      <c r="H2741" s="73"/>
      <c r="I2741" s="73"/>
      <c r="J2741" s="73"/>
      <c r="K2741" s="73"/>
      <c r="L2741" s="73"/>
      <c r="M2741" s="73"/>
      <c r="N2741" s="73"/>
      <c r="U2741">
        <v>2022</v>
      </c>
      <c r="V2741" s="15">
        <v>44785</v>
      </c>
      <c r="W2741" t="s">
        <v>210</v>
      </c>
      <c r="X2741" t="s">
        <v>230</v>
      </c>
      <c r="Y2741" t="s">
        <v>226</v>
      </c>
      <c r="Z2741">
        <v>4310.92</v>
      </c>
      <c r="AA2741">
        <v>4762.34</v>
      </c>
      <c r="AB2741">
        <v>451.42</v>
      </c>
      <c r="AC2741">
        <v>24</v>
      </c>
      <c r="AD2741">
        <v>179621.66666666666</v>
      </c>
      <c r="AE2741">
        <v>4762340</v>
      </c>
    </row>
    <row r="2742" spans="2:31" x14ac:dyDescent="0.35">
      <c r="B2742" s="83"/>
      <c r="C2742" s="84"/>
      <c r="D2742" s="73"/>
      <c r="E2742" s="73"/>
      <c r="F2742" s="73"/>
      <c r="G2742" s="85"/>
      <c r="H2742" s="73"/>
      <c r="I2742" s="73"/>
      <c r="J2742" s="73"/>
      <c r="K2742" s="73"/>
      <c r="L2742" s="73"/>
      <c r="M2742" s="73"/>
      <c r="N2742" s="73"/>
      <c r="U2742">
        <v>2022</v>
      </c>
      <c r="V2742" s="15">
        <v>44786</v>
      </c>
      <c r="W2742" t="s">
        <v>210</v>
      </c>
      <c r="X2742" t="s">
        <v>230</v>
      </c>
      <c r="Y2742" t="s">
        <v>226</v>
      </c>
      <c r="Z2742">
        <v>3998.59</v>
      </c>
      <c r="AA2742">
        <v>4417.3</v>
      </c>
      <c r="AB2742">
        <v>418.71</v>
      </c>
      <c r="AC2742">
        <v>24</v>
      </c>
      <c r="AD2742">
        <v>166607.91666666666</v>
      </c>
      <c r="AE2742">
        <v>4417300</v>
      </c>
    </row>
    <row r="2743" spans="2:31" x14ac:dyDescent="0.35">
      <c r="B2743" s="83"/>
      <c r="C2743" s="84"/>
      <c r="D2743" s="73"/>
      <c r="E2743" s="73"/>
      <c r="F2743" s="73"/>
      <c r="G2743" s="85"/>
      <c r="H2743" s="73"/>
      <c r="I2743" s="73"/>
      <c r="J2743" s="73"/>
      <c r="K2743" s="73"/>
      <c r="L2743" s="73"/>
      <c r="M2743" s="73"/>
      <c r="N2743" s="73"/>
      <c r="U2743">
        <v>2022</v>
      </c>
      <c r="V2743" s="15">
        <v>44787</v>
      </c>
      <c r="W2743" t="s">
        <v>210</v>
      </c>
      <c r="X2743" t="s">
        <v>230</v>
      </c>
      <c r="Y2743" t="s">
        <v>226</v>
      </c>
      <c r="Z2743">
        <v>3818.25</v>
      </c>
      <c r="AA2743">
        <v>4218.08</v>
      </c>
      <c r="AB2743">
        <v>399.83</v>
      </c>
      <c r="AC2743">
        <v>24</v>
      </c>
      <c r="AD2743">
        <v>159093.75</v>
      </c>
      <c r="AE2743">
        <v>4218080</v>
      </c>
    </row>
    <row r="2744" spans="2:31" x14ac:dyDescent="0.35">
      <c r="B2744" s="83"/>
      <c r="C2744" s="84"/>
      <c r="D2744" s="73"/>
      <c r="E2744" s="73"/>
      <c r="F2744" s="73"/>
      <c r="G2744" s="85"/>
      <c r="H2744" s="73"/>
      <c r="I2744" s="73"/>
      <c r="J2744" s="73"/>
      <c r="K2744" s="73"/>
      <c r="L2744" s="73"/>
      <c r="M2744" s="73"/>
      <c r="N2744" s="73"/>
      <c r="U2744">
        <v>2022</v>
      </c>
      <c r="V2744" s="15">
        <v>44788</v>
      </c>
      <c r="W2744" t="s">
        <v>210</v>
      </c>
      <c r="X2744" t="s">
        <v>230</v>
      </c>
      <c r="Y2744" t="s">
        <v>226</v>
      </c>
      <c r="Z2744">
        <v>4043.82</v>
      </c>
      <c r="AA2744">
        <v>4467.2700000000004</v>
      </c>
      <c r="AB2744">
        <v>423.45</v>
      </c>
      <c r="AC2744">
        <v>24</v>
      </c>
      <c r="AD2744">
        <v>168492.5</v>
      </c>
      <c r="AE2744">
        <v>4467270</v>
      </c>
    </row>
    <row r="2745" spans="2:31" x14ac:dyDescent="0.35">
      <c r="B2745" s="83"/>
      <c r="C2745" s="84"/>
      <c r="D2745" s="73"/>
      <c r="E2745" s="73"/>
      <c r="F2745" s="73"/>
      <c r="G2745" s="85"/>
      <c r="H2745" s="73"/>
      <c r="I2745" s="73"/>
      <c r="J2745" s="73"/>
      <c r="K2745" s="73"/>
      <c r="L2745" s="73"/>
      <c r="M2745" s="73"/>
      <c r="N2745" s="73"/>
      <c r="U2745">
        <v>2022</v>
      </c>
      <c r="V2745" s="15">
        <v>44789</v>
      </c>
      <c r="W2745" t="s">
        <v>210</v>
      </c>
      <c r="X2745" t="s">
        <v>230</v>
      </c>
      <c r="Y2745" t="s">
        <v>226</v>
      </c>
      <c r="Z2745">
        <v>4138.82</v>
      </c>
      <c r="AA2745">
        <v>4572.22</v>
      </c>
      <c r="AB2745">
        <v>433.4</v>
      </c>
      <c r="AC2745">
        <v>24</v>
      </c>
      <c r="AD2745">
        <v>172450.83333333331</v>
      </c>
      <c r="AE2745">
        <v>4572220</v>
      </c>
    </row>
    <row r="2746" spans="2:31" x14ac:dyDescent="0.35">
      <c r="B2746" s="83"/>
      <c r="C2746" s="84"/>
      <c r="D2746" s="73"/>
      <c r="E2746" s="73"/>
      <c r="F2746" s="73"/>
      <c r="G2746" s="85"/>
      <c r="H2746" s="73"/>
      <c r="I2746" s="73"/>
      <c r="J2746" s="73"/>
      <c r="K2746" s="73"/>
      <c r="L2746" s="73"/>
      <c r="M2746" s="73"/>
      <c r="N2746" s="73"/>
      <c r="U2746">
        <v>2022</v>
      </c>
      <c r="V2746" s="15">
        <v>44790</v>
      </c>
      <c r="W2746" t="s">
        <v>210</v>
      </c>
      <c r="X2746" t="s">
        <v>230</v>
      </c>
      <c r="Y2746" t="s">
        <v>226</v>
      </c>
      <c r="Z2746">
        <v>4225.1099999999997</v>
      </c>
      <c r="AA2746">
        <v>4667.54</v>
      </c>
      <c r="AB2746">
        <v>442.43</v>
      </c>
      <c r="AC2746">
        <v>24</v>
      </c>
      <c r="AD2746">
        <v>176046.25</v>
      </c>
      <c r="AE2746">
        <v>4667540</v>
      </c>
    </row>
    <row r="2747" spans="2:31" x14ac:dyDescent="0.35">
      <c r="B2747" s="83"/>
      <c r="C2747" s="84"/>
      <c r="D2747" s="73"/>
      <c r="E2747" s="73"/>
      <c r="F2747" s="73"/>
      <c r="G2747" s="85"/>
      <c r="H2747" s="73"/>
      <c r="I2747" s="73"/>
      <c r="J2747" s="73"/>
      <c r="K2747" s="73"/>
      <c r="L2747" s="73"/>
      <c r="M2747" s="73"/>
      <c r="N2747" s="73"/>
      <c r="U2747">
        <v>2022</v>
      </c>
      <c r="V2747" s="15">
        <v>44791</v>
      </c>
      <c r="W2747" t="s">
        <v>210</v>
      </c>
      <c r="X2747" t="s">
        <v>230</v>
      </c>
      <c r="Y2747" t="s">
        <v>226</v>
      </c>
      <c r="Z2747">
        <v>4234.92</v>
      </c>
      <c r="AA2747">
        <v>4678.38</v>
      </c>
      <c r="AB2747">
        <v>443.46</v>
      </c>
      <c r="AC2747">
        <v>24</v>
      </c>
      <c r="AD2747">
        <v>176455</v>
      </c>
      <c r="AE2747">
        <v>4678380</v>
      </c>
    </row>
    <row r="2748" spans="2:31" x14ac:dyDescent="0.35">
      <c r="B2748" s="83"/>
      <c r="C2748" s="84"/>
      <c r="D2748" s="73"/>
      <c r="E2748" s="73"/>
      <c r="F2748" s="73"/>
      <c r="G2748" s="85"/>
      <c r="H2748" s="73"/>
      <c r="I2748" s="73"/>
      <c r="J2748" s="73"/>
      <c r="K2748" s="73"/>
      <c r="L2748" s="73"/>
      <c r="M2748" s="73"/>
      <c r="N2748" s="73"/>
      <c r="U2748">
        <v>2022</v>
      </c>
      <c r="V2748" s="15">
        <v>44792</v>
      </c>
      <c r="W2748" t="s">
        <v>210</v>
      </c>
      <c r="X2748" t="s">
        <v>230</v>
      </c>
      <c r="Y2748" t="s">
        <v>226</v>
      </c>
      <c r="Z2748">
        <v>4109.25</v>
      </c>
      <c r="AA2748">
        <v>4539.55</v>
      </c>
      <c r="AB2748">
        <v>430.3</v>
      </c>
      <c r="AC2748">
        <v>24</v>
      </c>
      <c r="AD2748">
        <v>171218.75</v>
      </c>
      <c r="AE2748">
        <v>4539550</v>
      </c>
    </row>
    <row r="2749" spans="2:31" x14ac:dyDescent="0.35">
      <c r="B2749" s="83"/>
      <c r="C2749" s="84"/>
      <c r="D2749" s="73"/>
      <c r="E2749" s="73"/>
      <c r="F2749" s="73"/>
      <c r="G2749" s="85"/>
      <c r="H2749" s="73"/>
      <c r="I2749" s="73"/>
      <c r="J2749" s="73"/>
      <c r="K2749" s="73"/>
      <c r="L2749" s="73"/>
      <c r="M2749" s="73"/>
      <c r="N2749" s="73"/>
      <c r="U2749">
        <v>2022</v>
      </c>
      <c r="V2749" s="15">
        <v>44793</v>
      </c>
      <c r="W2749" t="s">
        <v>210</v>
      </c>
      <c r="X2749" t="s">
        <v>230</v>
      </c>
      <c r="Y2749" t="s">
        <v>226</v>
      </c>
      <c r="Z2749">
        <v>3958.16</v>
      </c>
      <c r="AA2749">
        <v>4372.6400000000003</v>
      </c>
      <c r="AB2749">
        <v>414.48</v>
      </c>
      <c r="AC2749">
        <v>24</v>
      </c>
      <c r="AD2749">
        <v>164923.33333333334</v>
      </c>
      <c r="AE2749">
        <v>4372640</v>
      </c>
    </row>
    <row r="2750" spans="2:31" x14ac:dyDescent="0.35">
      <c r="B2750" s="83"/>
      <c r="C2750" s="84"/>
      <c r="D2750" s="73"/>
      <c r="E2750" s="73"/>
      <c r="F2750" s="73"/>
      <c r="G2750" s="85"/>
      <c r="H2750" s="73"/>
      <c r="I2750" s="73"/>
      <c r="J2750" s="73"/>
      <c r="K2750" s="73"/>
      <c r="L2750" s="73"/>
      <c r="M2750" s="73"/>
      <c r="N2750" s="73"/>
      <c r="U2750">
        <v>2022</v>
      </c>
      <c r="V2750" s="15">
        <v>44794</v>
      </c>
      <c r="W2750" t="s">
        <v>210</v>
      </c>
      <c r="X2750" t="s">
        <v>230</v>
      </c>
      <c r="Y2750" t="s">
        <v>226</v>
      </c>
      <c r="Z2750">
        <v>3738.07</v>
      </c>
      <c r="AA2750">
        <v>4129.5</v>
      </c>
      <c r="AB2750">
        <v>391.43</v>
      </c>
      <c r="AC2750">
        <v>24</v>
      </c>
      <c r="AD2750">
        <v>155752.91666666666</v>
      </c>
      <c r="AE2750">
        <v>4129500</v>
      </c>
    </row>
    <row r="2751" spans="2:31" x14ac:dyDescent="0.35">
      <c r="B2751" s="83"/>
      <c r="C2751" s="84"/>
      <c r="D2751" s="73"/>
      <c r="E2751" s="73"/>
      <c r="F2751" s="73"/>
      <c r="G2751" s="85"/>
      <c r="H2751" s="73"/>
      <c r="I2751" s="73"/>
      <c r="J2751" s="73"/>
      <c r="K2751" s="73"/>
      <c r="L2751" s="73"/>
      <c r="M2751" s="73"/>
      <c r="N2751" s="73"/>
      <c r="U2751">
        <v>2022</v>
      </c>
      <c r="V2751" s="15">
        <v>44795</v>
      </c>
      <c r="W2751" t="s">
        <v>210</v>
      </c>
      <c r="X2751" t="s">
        <v>230</v>
      </c>
      <c r="Y2751" t="s">
        <v>226</v>
      </c>
      <c r="Z2751">
        <v>3832.19</v>
      </c>
      <c r="AA2751">
        <v>4233.4799999999996</v>
      </c>
      <c r="AB2751">
        <v>401.29</v>
      </c>
      <c r="AC2751">
        <v>24</v>
      </c>
      <c r="AD2751">
        <v>159674.58333333334</v>
      </c>
      <c r="AE2751">
        <v>4233480</v>
      </c>
    </row>
    <row r="2752" spans="2:31" x14ac:dyDescent="0.35">
      <c r="B2752" s="83"/>
      <c r="C2752" s="84"/>
      <c r="D2752" s="73"/>
      <c r="E2752" s="73"/>
      <c r="F2752" s="73"/>
      <c r="G2752" s="85"/>
      <c r="H2752" s="73"/>
      <c r="I2752" s="73"/>
      <c r="J2752" s="73"/>
      <c r="K2752" s="73"/>
      <c r="L2752" s="73"/>
      <c r="M2752" s="73"/>
      <c r="N2752" s="73"/>
      <c r="U2752">
        <v>2022</v>
      </c>
      <c r="V2752" s="15">
        <v>44796</v>
      </c>
      <c r="W2752" t="s">
        <v>210</v>
      </c>
      <c r="X2752" t="s">
        <v>230</v>
      </c>
      <c r="Y2752" t="s">
        <v>226</v>
      </c>
      <c r="Z2752">
        <v>3961.9</v>
      </c>
      <c r="AA2752">
        <v>4376.7700000000004</v>
      </c>
      <c r="AB2752">
        <v>414.87</v>
      </c>
      <c r="AC2752">
        <v>24</v>
      </c>
      <c r="AD2752">
        <v>165079.16666666666</v>
      </c>
      <c r="AE2752">
        <v>4376770</v>
      </c>
    </row>
    <row r="2753" spans="2:31" x14ac:dyDescent="0.35">
      <c r="B2753" s="83"/>
      <c r="C2753" s="84"/>
      <c r="D2753" s="73"/>
      <c r="E2753" s="73"/>
      <c r="F2753" s="73"/>
      <c r="G2753" s="85"/>
      <c r="H2753" s="73"/>
      <c r="I2753" s="73"/>
      <c r="J2753" s="73"/>
      <c r="K2753" s="73"/>
      <c r="L2753" s="73"/>
      <c r="M2753" s="73"/>
      <c r="N2753" s="73"/>
      <c r="U2753">
        <v>2022</v>
      </c>
      <c r="V2753" s="15">
        <v>44797</v>
      </c>
      <c r="W2753" t="s">
        <v>210</v>
      </c>
      <c r="X2753" t="s">
        <v>230</v>
      </c>
      <c r="Y2753" t="s">
        <v>226</v>
      </c>
      <c r="Z2753">
        <v>3962.41</v>
      </c>
      <c r="AA2753">
        <v>4377.34</v>
      </c>
      <c r="AB2753">
        <v>414.93</v>
      </c>
      <c r="AC2753">
        <v>24</v>
      </c>
      <c r="AD2753">
        <v>165100.41666666666</v>
      </c>
      <c r="AE2753">
        <v>4377340</v>
      </c>
    </row>
    <row r="2754" spans="2:31" x14ac:dyDescent="0.35">
      <c r="B2754" s="83"/>
      <c r="C2754" s="84"/>
      <c r="D2754" s="73"/>
      <c r="E2754" s="73"/>
      <c r="F2754" s="73"/>
      <c r="G2754" s="85"/>
      <c r="H2754" s="73"/>
      <c r="I2754" s="73"/>
      <c r="J2754" s="73"/>
      <c r="K2754" s="73"/>
      <c r="L2754" s="73"/>
      <c r="M2754" s="73"/>
      <c r="N2754" s="73"/>
      <c r="U2754">
        <v>2022</v>
      </c>
      <c r="V2754" s="15">
        <v>44798</v>
      </c>
      <c r="W2754" t="s">
        <v>210</v>
      </c>
      <c r="X2754" t="s">
        <v>230</v>
      </c>
      <c r="Y2754" t="s">
        <v>226</v>
      </c>
      <c r="Z2754">
        <v>3952.99</v>
      </c>
      <c r="AA2754">
        <v>4366.93</v>
      </c>
      <c r="AB2754">
        <v>413.94</v>
      </c>
      <c r="AC2754">
        <v>24</v>
      </c>
      <c r="AD2754">
        <v>164707.91666666666</v>
      </c>
      <c r="AE2754">
        <v>4366930</v>
      </c>
    </row>
    <row r="2755" spans="2:31" x14ac:dyDescent="0.35">
      <c r="B2755" s="83"/>
      <c r="C2755" s="84"/>
      <c r="D2755" s="73"/>
      <c r="E2755" s="73"/>
      <c r="F2755" s="73"/>
      <c r="G2755" s="85"/>
      <c r="H2755" s="73"/>
      <c r="I2755" s="73"/>
      <c r="J2755" s="73"/>
      <c r="K2755" s="73"/>
      <c r="L2755" s="73"/>
      <c r="M2755" s="73"/>
      <c r="N2755" s="73"/>
      <c r="U2755">
        <v>2022</v>
      </c>
      <c r="V2755" s="15">
        <v>44799</v>
      </c>
      <c r="W2755" t="s">
        <v>210</v>
      </c>
      <c r="X2755" t="s">
        <v>230</v>
      </c>
      <c r="Y2755" t="s">
        <v>226</v>
      </c>
      <c r="Z2755">
        <v>3954.8</v>
      </c>
      <c r="AA2755">
        <v>4368.93</v>
      </c>
      <c r="AB2755">
        <v>414.13</v>
      </c>
      <c r="AC2755">
        <v>24</v>
      </c>
      <c r="AD2755">
        <v>164783.33333333334</v>
      </c>
      <c r="AE2755">
        <v>4368930</v>
      </c>
    </row>
    <row r="2756" spans="2:31" x14ac:dyDescent="0.35">
      <c r="B2756" s="83"/>
      <c r="C2756" s="84"/>
      <c r="D2756" s="73"/>
      <c r="E2756" s="73"/>
      <c r="F2756" s="73"/>
      <c r="G2756" s="85"/>
      <c r="H2756" s="73"/>
      <c r="I2756" s="73"/>
      <c r="J2756" s="73"/>
      <c r="K2756" s="73"/>
      <c r="L2756" s="73"/>
      <c r="M2756" s="73"/>
      <c r="N2756" s="73"/>
      <c r="U2756">
        <v>2022</v>
      </c>
      <c r="V2756" s="15">
        <v>44800</v>
      </c>
      <c r="W2756" t="s">
        <v>210</v>
      </c>
      <c r="X2756" t="s">
        <v>230</v>
      </c>
      <c r="Y2756" t="s">
        <v>226</v>
      </c>
      <c r="Z2756">
        <v>3429.91</v>
      </c>
      <c r="AA2756">
        <v>3789.07</v>
      </c>
      <c r="AB2756">
        <v>359.16</v>
      </c>
      <c r="AC2756">
        <v>24</v>
      </c>
      <c r="AD2756">
        <v>142912.91666666666</v>
      </c>
      <c r="AE2756">
        <v>3789070</v>
      </c>
    </row>
    <row r="2757" spans="2:31" x14ac:dyDescent="0.35">
      <c r="B2757" s="83"/>
      <c r="C2757" s="84"/>
      <c r="D2757" s="73"/>
      <c r="E2757" s="73"/>
      <c r="F2757" s="73"/>
      <c r="G2757" s="85"/>
      <c r="H2757" s="73"/>
      <c r="I2757" s="73"/>
      <c r="J2757" s="73"/>
      <c r="K2757" s="73"/>
      <c r="L2757" s="73"/>
      <c r="M2757" s="73"/>
      <c r="N2757" s="73"/>
      <c r="U2757">
        <v>2022</v>
      </c>
      <c r="V2757" s="15">
        <v>44801</v>
      </c>
      <c r="W2757" t="s">
        <v>210</v>
      </c>
      <c r="X2757" t="s">
        <v>230</v>
      </c>
      <c r="Y2757" t="s">
        <v>226</v>
      </c>
      <c r="Z2757">
        <v>3179.08</v>
      </c>
      <c r="AA2757">
        <v>3511.98</v>
      </c>
      <c r="AB2757">
        <v>332.9</v>
      </c>
      <c r="AC2757">
        <v>24</v>
      </c>
      <c r="AD2757">
        <v>132461.66666666666</v>
      </c>
      <c r="AE2757">
        <v>3511980</v>
      </c>
    </row>
    <row r="2758" spans="2:31" x14ac:dyDescent="0.35">
      <c r="B2758" s="83"/>
      <c r="C2758" s="84"/>
      <c r="D2758" s="73"/>
      <c r="E2758" s="73"/>
      <c r="F2758" s="73"/>
      <c r="G2758" s="85"/>
      <c r="H2758" s="73"/>
      <c r="I2758" s="73"/>
      <c r="J2758" s="73"/>
      <c r="K2758" s="73"/>
      <c r="L2758" s="73"/>
      <c r="M2758" s="73"/>
      <c r="N2758" s="73"/>
      <c r="U2758">
        <v>2022</v>
      </c>
      <c r="V2758" s="15">
        <v>44802</v>
      </c>
      <c r="W2758" t="s">
        <v>210</v>
      </c>
      <c r="X2758" t="s">
        <v>230</v>
      </c>
      <c r="Y2758" t="s">
        <v>226</v>
      </c>
      <c r="Z2758">
        <v>3598.79</v>
      </c>
      <c r="AA2758">
        <v>3975.64</v>
      </c>
      <c r="AB2758">
        <v>376.85</v>
      </c>
      <c r="AC2758">
        <v>24</v>
      </c>
      <c r="AD2758">
        <v>149949.58333333334</v>
      </c>
      <c r="AE2758">
        <v>3975640</v>
      </c>
    </row>
    <row r="2759" spans="2:31" x14ac:dyDescent="0.35">
      <c r="B2759" s="83"/>
      <c r="C2759" s="84"/>
      <c r="D2759" s="73"/>
      <c r="E2759" s="73"/>
      <c r="F2759" s="73"/>
      <c r="G2759" s="85"/>
      <c r="H2759" s="73"/>
      <c r="I2759" s="73"/>
      <c r="J2759" s="73"/>
      <c r="K2759" s="73"/>
      <c r="L2759" s="73"/>
      <c r="M2759" s="73"/>
      <c r="N2759" s="73"/>
      <c r="U2759">
        <v>2022</v>
      </c>
      <c r="V2759" s="15">
        <v>44803</v>
      </c>
      <c r="W2759" t="s">
        <v>210</v>
      </c>
      <c r="X2759" t="s">
        <v>230</v>
      </c>
      <c r="Y2759" t="s">
        <v>226</v>
      </c>
      <c r="Z2759">
        <v>3796.05</v>
      </c>
      <c r="AA2759">
        <v>4193.5600000000004</v>
      </c>
      <c r="AB2759">
        <v>397.51</v>
      </c>
      <c r="AC2759">
        <v>24</v>
      </c>
      <c r="AD2759">
        <v>158168.75</v>
      </c>
      <c r="AE2759">
        <v>4193560.0000000005</v>
      </c>
    </row>
    <row r="2760" spans="2:31" x14ac:dyDescent="0.35">
      <c r="B2760" s="83"/>
      <c r="C2760" s="84"/>
      <c r="D2760" s="73"/>
      <c r="E2760" s="73"/>
      <c r="F2760" s="73"/>
      <c r="G2760" s="85"/>
      <c r="H2760" s="73"/>
      <c r="I2760" s="73"/>
      <c r="J2760" s="73"/>
      <c r="K2760" s="73"/>
      <c r="L2760" s="73"/>
      <c r="M2760" s="73"/>
      <c r="N2760" s="73"/>
      <c r="U2760">
        <v>2022</v>
      </c>
      <c r="V2760" s="15">
        <v>44804</v>
      </c>
      <c r="W2760" t="s">
        <v>210</v>
      </c>
      <c r="X2760" t="s">
        <v>230</v>
      </c>
      <c r="Y2760" t="s">
        <v>226</v>
      </c>
      <c r="Z2760">
        <v>3769.46</v>
      </c>
      <c r="AA2760">
        <v>4164.18</v>
      </c>
      <c r="AB2760">
        <v>394.72</v>
      </c>
      <c r="AC2760">
        <v>24</v>
      </c>
      <c r="AD2760">
        <v>157060.83333333334</v>
      </c>
      <c r="AE2760">
        <v>4164180.0000000005</v>
      </c>
    </row>
    <row r="2761" spans="2:31" x14ac:dyDescent="0.35">
      <c r="B2761" s="83"/>
      <c r="C2761" s="84"/>
      <c r="D2761" s="73"/>
      <c r="E2761" s="73"/>
      <c r="F2761" s="73"/>
      <c r="G2761" s="85"/>
      <c r="H2761" s="73"/>
      <c r="I2761" s="73"/>
      <c r="J2761" s="73"/>
      <c r="K2761" s="73"/>
      <c r="L2761" s="73"/>
      <c r="M2761" s="73"/>
      <c r="N2761" s="73"/>
      <c r="U2761">
        <v>2022</v>
      </c>
      <c r="V2761" s="15">
        <v>44805</v>
      </c>
      <c r="W2761" t="s">
        <v>211</v>
      </c>
      <c r="X2761" t="s">
        <v>230</v>
      </c>
      <c r="Y2761" t="s">
        <v>226</v>
      </c>
      <c r="Z2761">
        <v>3778.59</v>
      </c>
      <c r="AA2761">
        <v>4174.2700000000004</v>
      </c>
      <c r="AB2761">
        <v>395.68</v>
      </c>
      <c r="AC2761">
        <v>24</v>
      </c>
      <c r="AD2761">
        <v>157441.25</v>
      </c>
      <c r="AE2761">
        <v>4174270.0000000005</v>
      </c>
    </row>
    <row r="2762" spans="2:31" x14ac:dyDescent="0.35">
      <c r="B2762" s="83"/>
      <c r="C2762" s="84"/>
      <c r="D2762" s="73"/>
      <c r="E2762" s="73"/>
      <c r="F2762" s="73"/>
      <c r="G2762" s="85"/>
      <c r="H2762" s="73"/>
      <c r="I2762" s="73"/>
      <c r="J2762" s="73"/>
      <c r="K2762" s="73"/>
      <c r="L2762" s="73"/>
      <c r="M2762" s="73"/>
      <c r="N2762" s="73"/>
      <c r="U2762">
        <v>2022</v>
      </c>
      <c r="V2762" s="15">
        <v>44806</v>
      </c>
      <c r="W2762" t="s">
        <v>211</v>
      </c>
      <c r="X2762" t="s">
        <v>230</v>
      </c>
      <c r="Y2762" t="s">
        <v>226</v>
      </c>
      <c r="Z2762">
        <v>3626.67</v>
      </c>
      <c r="AA2762">
        <v>4006.44</v>
      </c>
      <c r="AB2762">
        <v>379.77</v>
      </c>
      <c r="AC2762">
        <v>24</v>
      </c>
      <c r="AD2762">
        <v>151111.25</v>
      </c>
      <c r="AE2762">
        <v>4006440</v>
      </c>
    </row>
    <row r="2763" spans="2:31" x14ac:dyDescent="0.35">
      <c r="B2763" s="83"/>
      <c r="C2763" s="84"/>
      <c r="D2763" s="73"/>
      <c r="E2763" s="73"/>
      <c r="F2763" s="73"/>
      <c r="G2763" s="85"/>
      <c r="H2763" s="73"/>
      <c r="I2763" s="73"/>
      <c r="J2763" s="73"/>
      <c r="K2763" s="73"/>
      <c r="L2763" s="73"/>
      <c r="M2763" s="73"/>
      <c r="N2763" s="73"/>
      <c r="U2763">
        <v>2022</v>
      </c>
      <c r="V2763" s="15">
        <v>44807</v>
      </c>
      <c r="W2763" t="s">
        <v>211</v>
      </c>
      <c r="X2763" t="s">
        <v>230</v>
      </c>
      <c r="Y2763" t="s">
        <v>226</v>
      </c>
      <c r="Z2763">
        <v>3233.68</v>
      </c>
      <c r="AA2763">
        <v>3572.3</v>
      </c>
      <c r="AB2763">
        <v>338.62</v>
      </c>
      <c r="AC2763">
        <v>24</v>
      </c>
      <c r="AD2763">
        <v>134736.66666666666</v>
      </c>
      <c r="AE2763">
        <v>3572300</v>
      </c>
    </row>
    <row r="2764" spans="2:31" x14ac:dyDescent="0.35">
      <c r="B2764" s="83"/>
      <c r="C2764" s="84"/>
      <c r="D2764" s="73"/>
      <c r="E2764" s="73"/>
      <c r="F2764" s="73"/>
      <c r="G2764" s="85"/>
      <c r="H2764" s="73"/>
      <c r="I2764" s="73"/>
      <c r="J2764" s="73"/>
      <c r="K2764" s="73"/>
      <c r="L2764" s="73"/>
      <c r="M2764" s="73"/>
      <c r="N2764" s="73"/>
      <c r="U2764">
        <v>2022</v>
      </c>
      <c r="V2764" s="15">
        <v>44808</v>
      </c>
      <c r="W2764" t="s">
        <v>211</v>
      </c>
      <c r="X2764" t="s">
        <v>230</v>
      </c>
      <c r="Y2764" t="s">
        <v>226</v>
      </c>
      <c r="Z2764">
        <v>2925.03</v>
      </c>
      <c r="AA2764">
        <v>3231.33</v>
      </c>
      <c r="AB2764">
        <v>306.3</v>
      </c>
      <c r="AC2764">
        <v>24</v>
      </c>
      <c r="AD2764">
        <v>121876.25</v>
      </c>
      <c r="AE2764">
        <v>3231330</v>
      </c>
    </row>
    <row r="2765" spans="2:31" x14ac:dyDescent="0.35">
      <c r="B2765" s="83"/>
      <c r="C2765" s="84"/>
      <c r="D2765" s="73"/>
      <c r="E2765" s="73"/>
      <c r="F2765" s="73"/>
      <c r="G2765" s="85"/>
      <c r="H2765" s="73"/>
      <c r="I2765" s="73"/>
      <c r="J2765" s="73"/>
      <c r="K2765" s="73"/>
      <c r="L2765" s="73"/>
      <c r="M2765" s="73"/>
      <c r="N2765" s="73"/>
      <c r="U2765">
        <v>2022</v>
      </c>
      <c r="V2765" s="15">
        <v>44809</v>
      </c>
      <c r="W2765" t="s">
        <v>211</v>
      </c>
      <c r="X2765" t="s">
        <v>230</v>
      </c>
      <c r="Y2765" t="s">
        <v>226</v>
      </c>
      <c r="Z2765">
        <v>2984.35</v>
      </c>
      <c r="AA2765">
        <v>3296.86</v>
      </c>
      <c r="AB2765">
        <v>312.51</v>
      </c>
      <c r="AC2765">
        <v>24</v>
      </c>
      <c r="AD2765">
        <v>124347.91666666667</v>
      </c>
      <c r="AE2765">
        <v>3296860</v>
      </c>
    </row>
    <row r="2766" spans="2:31" x14ac:dyDescent="0.35">
      <c r="B2766" s="83"/>
      <c r="C2766" s="84"/>
      <c r="D2766" s="73"/>
      <c r="E2766" s="73"/>
      <c r="F2766" s="73"/>
      <c r="G2766" s="85"/>
      <c r="H2766" s="73"/>
      <c r="I2766" s="73"/>
      <c r="J2766" s="73"/>
      <c r="K2766" s="73"/>
      <c r="L2766" s="73"/>
      <c r="M2766" s="73"/>
      <c r="N2766" s="73"/>
      <c r="U2766">
        <v>2022</v>
      </c>
      <c r="V2766" s="15">
        <v>44810</v>
      </c>
      <c r="W2766" t="s">
        <v>211</v>
      </c>
      <c r="X2766" t="s">
        <v>230</v>
      </c>
      <c r="Y2766" t="s">
        <v>226</v>
      </c>
      <c r="Z2766">
        <v>3243.82</v>
      </c>
      <c r="AA2766">
        <v>3583.5</v>
      </c>
      <c r="AB2766">
        <v>339.68</v>
      </c>
      <c r="AC2766">
        <v>24</v>
      </c>
      <c r="AD2766">
        <v>135159.16666666666</v>
      </c>
      <c r="AE2766">
        <v>3583500</v>
      </c>
    </row>
    <row r="2767" spans="2:31" x14ac:dyDescent="0.35">
      <c r="B2767" s="83"/>
      <c r="C2767" s="84"/>
      <c r="D2767" s="73"/>
      <c r="E2767" s="73"/>
      <c r="F2767" s="73"/>
      <c r="G2767" s="85"/>
      <c r="H2767" s="73"/>
      <c r="I2767" s="73"/>
      <c r="J2767" s="73"/>
      <c r="K2767" s="73"/>
      <c r="L2767" s="73"/>
      <c r="M2767" s="73"/>
      <c r="N2767" s="73"/>
      <c r="U2767">
        <v>2022</v>
      </c>
      <c r="V2767" s="15">
        <v>44811</v>
      </c>
      <c r="W2767" t="s">
        <v>211</v>
      </c>
      <c r="X2767" t="s">
        <v>230</v>
      </c>
      <c r="Y2767" t="s">
        <v>226</v>
      </c>
      <c r="Z2767">
        <v>3257.38</v>
      </c>
      <c r="AA2767">
        <v>3598.47</v>
      </c>
      <c r="AB2767">
        <v>341.1</v>
      </c>
      <c r="AC2767">
        <v>24</v>
      </c>
      <c r="AD2767">
        <v>135724.16666666666</v>
      </c>
      <c r="AE2767">
        <v>3598470</v>
      </c>
    </row>
    <row r="2768" spans="2:31" x14ac:dyDescent="0.35">
      <c r="B2768" s="83"/>
      <c r="C2768" s="84"/>
      <c r="D2768" s="73"/>
      <c r="E2768" s="73"/>
      <c r="F2768" s="73"/>
      <c r="G2768" s="85"/>
      <c r="H2768" s="73"/>
      <c r="I2768" s="73"/>
      <c r="J2768" s="73"/>
      <c r="K2768" s="73"/>
      <c r="L2768" s="73"/>
      <c r="M2768" s="73"/>
      <c r="N2768" s="73"/>
      <c r="U2768">
        <v>2022</v>
      </c>
      <c r="V2768" s="15">
        <v>44812</v>
      </c>
      <c r="W2768" t="s">
        <v>211</v>
      </c>
      <c r="X2768" t="s">
        <v>230</v>
      </c>
      <c r="Y2768" t="s">
        <v>226</v>
      </c>
      <c r="Z2768">
        <v>3101.55</v>
      </c>
      <c r="AA2768">
        <v>3426.33</v>
      </c>
      <c r="AB2768">
        <v>324.77999999999997</v>
      </c>
      <c r="AC2768">
        <v>24</v>
      </c>
      <c r="AD2768">
        <v>129231.25</v>
      </c>
      <c r="AE2768">
        <v>3426330</v>
      </c>
    </row>
    <row r="2769" spans="2:31" x14ac:dyDescent="0.35">
      <c r="B2769" s="83"/>
      <c r="C2769" s="84"/>
      <c r="D2769" s="73"/>
      <c r="E2769" s="73"/>
      <c r="F2769" s="73"/>
      <c r="G2769" s="85"/>
      <c r="H2769" s="73"/>
      <c r="I2769" s="73"/>
      <c r="J2769" s="73"/>
      <c r="K2769" s="73"/>
      <c r="L2769" s="73"/>
      <c r="M2769" s="73"/>
      <c r="N2769" s="73"/>
      <c r="U2769">
        <v>2022</v>
      </c>
      <c r="V2769" s="15">
        <v>44813</v>
      </c>
      <c r="W2769" t="s">
        <v>211</v>
      </c>
      <c r="X2769" t="s">
        <v>230</v>
      </c>
      <c r="Y2769" t="s">
        <v>226</v>
      </c>
      <c r="Z2769">
        <v>2855.45</v>
      </c>
      <c r="AA2769">
        <v>3154.46</v>
      </c>
      <c r="AB2769">
        <v>299.01</v>
      </c>
      <c r="AC2769">
        <v>24</v>
      </c>
      <c r="AD2769">
        <v>118977.08333333333</v>
      </c>
      <c r="AE2769">
        <v>3154460</v>
      </c>
    </row>
    <row r="2770" spans="2:31" x14ac:dyDescent="0.35">
      <c r="B2770" s="83"/>
      <c r="C2770" s="84"/>
      <c r="D2770" s="73"/>
      <c r="E2770" s="73"/>
      <c r="F2770" s="73"/>
      <c r="G2770" s="85"/>
      <c r="H2770" s="73"/>
      <c r="I2770" s="73"/>
      <c r="J2770" s="73"/>
      <c r="K2770" s="73"/>
      <c r="L2770" s="73"/>
      <c r="M2770" s="73"/>
      <c r="N2770" s="73"/>
      <c r="U2770">
        <v>2022</v>
      </c>
      <c r="V2770" s="15">
        <v>44814</v>
      </c>
      <c r="W2770" t="s">
        <v>211</v>
      </c>
      <c r="X2770" t="s">
        <v>230</v>
      </c>
      <c r="Y2770" t="s">
        <v>226</v>
      </c>
      <c r="Z2770">
        <v>2497.92</v>
      </c>
      <c r="AA2770">
        <v>2759.5</v>
      </c>
      <c r="AB2770">
        <v>261.57</v>
      </c>
      <c r="AC2770">
        <v>24</v>
      </c>
      <c r="AD2770">
        <v>104080</v>
      </c>
      <c r="AE2770">
        <v>2759500</v>
      </c>
    </row>
    <row r="2771" spans="2:31" x14ac:dyDescent="0.35">
      <c r="B2771" s="83"/>
      <c r="C2771" s="84"/>
      <c r="D2771" s="73"/>
      <c r="E2771" s="73"/>
      <c r="F2771" s="73"/>
      <c r="G2771" s="85"/>
      <c r="H2771" s="73"/>
      <c r="I2771" s="73"/>
      <c r="J2771" s="73"/>
      <c r="K2771" s="73"/>
      <c r="L2771" s="73"/>
      <c r="M2771" s="73"/>
      <c r="N2771" s="73"/>
      <c r="U2771">
        <v>2022</v>
      </c>
      <c r="V2771" s="15">
        <v>44815</v>
      </c>
      <c r="W2771" t="s">
        <v>211</v>
      </c>
      <c r="X2771" t="s">
        <v>230</v>
      </c>
      <c r="Y2771" t="s">
        <v>226</v>
      </c>
      <c r="Z2771">
        <v>2205.63</v>
      </c>
      <c r="AA2771">
        <v>2436.59</v>
      </c>
      <c r="AB2771">
        <v>230.96</v>
      </c>
      <c r="AC2771">
        <v>24</v>
      </c>
      <c r="AD2771">
        <v>91901.25</v>
      </c>
      <c r="AE2771">
        <v>2436590</v>
      </c>
    </row>
    <row r="2772" spans="2:31" x14ac:dyDescent="0.35">
      <c r="B2772" s="83"/>
      <c r="C2772" s="84"/>
      <c r="D2772" s="73"/>
      <c r="E2772" s="73"/>
      <c r="F2772" s="73"/>
      <c r="G2772" s="85"/>
      <c r="H2772" s="73"/>
      <c r="I2772" s="73"/>
      <c r="J2772" s="73"/>
      <c r="K2772" s="73"/>
      <c r="L2772" s="73"/>
      <c r="M2772" s="73"/>
      <c r="N2772" s="73"/>
      <c r="U2772">
        <v>2022</v>
      </c>
      <c r="V2772" s="15">
        <v>44816</v>
      </c>
      <c r="W2772" t="s">
        <v>211</v>
      </c>
      <c r="X2772" t="s">
        <v>230</v>
      </c>
      <c r="Y2772" t="s">
        <v>226</v>
      </c>
      <c r="Z2772">
        <v>2366.91</v>
      </c>
      <c r="AA2772">
        <v>2614.7600000000002</v>
      </c>
      <c r="AB2772">
        <v>247.85</v>
      </c>
      <c r="AC2772">
        <v>24</v>
      </c>
      <c r="AD2772">
        <v>98621.25</v>
      </c>
      <c r="AE2772">
        <v>2614760</v>
      </c>
    </row>
    <row r="2773" spans="2:31" x14ac:dyDescent="0.35">
      <c r="B2773" s="83"/>
      <c r="C2773" s="84"/>
      <c r="D2773" s="73"/>
      <c r="E2773" s="73"/>
      <c r="F2773" s="73"/>
      <c r="G2773" s="85"/>
      <c r="H2773" s="73"/>
      <c r="I2773" s="73"/>
      <c r="J2773" s="73"/>
      <c r="K2773" s="73"/>
      <c r="L2773" s="73"/>
      <c r="M2773" s="73"/>
      <c r="N2773" s="73"/>
      <c r="U2773">
        <v>2022</v>
      </c>
      <c r="V2773" s="15">
        <v>44817</v>
      </c>
      <c r="W2773" t="s">
        <v>211</v>
      </c>
      <c r="X2773" t="s">
        <v>230</v>
      </c>
      <c r="Y2773" t="s">
        <v>226</v>
      </c>
      <c r="Z2773">
        <v>2364.3000000000002</v>
      </c>
      <c r="AA2773">
        <v>2611.88</v>
      </c>
      <c r="AB2773">
        <v>247.58</v>
      </c>
      <c r="AC2773">
        <v>24</v>
      </c>
      <c r="AD2773">
        <v>98512.5</v>
      </c>
      <c r="AE2773">
        <v>2611880</v>
      </c>
    </row>
    <row r="2774" spans="2:31" x14ac:dyDescent="0.35">
      <c r="B2774" s="83"/>
      <c r="C2774" s="84"/>
      <c r="D2774" s="73"/>
      <c r="E2774" s="73"/>
      <c r="F2774" s="73"/>
      <c r="G2774" s="85"/>
      <c r="H2774" s="73"/>
      <c r="I2774" s="73"/>
      <c r="J2774" s="73"/>
      <c r="K2774" s="73"/>
      <c r="L2774" s="73"/>
      <c r="M2774" s="73"/>
      <c r="N2774" s="73"/>
      <c r="U2774">
        <v>2022</v>
      </c>
      <c r="V2774" s="15">
        <v>44818</v>
      </c>
      <c r="W2774" t="s">
        <v>211</v>
      </c>
      <c r="X2774" t="s">
        <v>230</v>
      </c>
      <c r="Y2774" t="s">
        <v>226</v>
      </c>
      <c r="Z2774">
        <v>2277.91</v>
      </c>
      <c r="AA2774">
        <v>2516.44</v>
      </c>
      <c r="AB2774">
        <v>238.53</v>
      </c>
      <c r="AC2774">
        <v>24</v>
      </c>
      <c r="AD2774">
        <v>94912.916666666672</v>
      </c>
      <c r="AE2774">
        <v>2516440</v>
      </c>
    </row>
    <row r="2775" spans="2:31" x14ac:dyDescent="0.35">
      <c r="B2775" s="83"/>
      <c r="C2775" s="84"/>
      <c r="D2775" s="73"/>
      <c r="E2775" s="73"/>
      <c r="F2775" s="73"/>
      <c r="G2775" s="85"/>
      <c r="H2775" s="73"/>
      <c r="I2775" s="73"/>
      <c r="J2775" s="73"/>
      <c r="K2775" s="73"/>
      <c r="L2775" s="73"/>
      <c r="M2775" s="73"/>
      <c r="N2775" s="73"/>
      <c r="U2775">
        <v>2022</v>
      </c>
      <c r="V2775" s="15">
        <v>44819</v>
      </c>
      <c r="W2775" t="s">
        <v>211</v>
      </c>
      <c r="X2775" t="s">
        <v>230</v>
      </c>
      <c r="Y2775" t="s">
        <v>226</v>
      </c>
      <c r="Z2775">
        <v>2266.29</v>
      </c>
      <c r="AA2775">
        <v>2503.6</v>
      </c>
      <c r="AB2775">
        <v>237.32</v>
      </c>
      <c r="AC2775">
        <v>24</v>
      </c>
      <c r="AD2775">
        <v>94428.75</v>
      </c>
      <c r="AE2775">
        <v>2503600</v>
      </c>
    </row>
    <row r="2776" spans="2:31" x14ac:dyDescent="0.35">
      <c r="B2776" s="83"/>
      <c r="C2776" s="84"/>
      <c r="D2776" s="73"/>
      <c r="E2776" s="73"/>
      <c r="F2776" s="73"/>
      <c r="G2776" s="85"/>
      <c r="H2776" s="73"/>
      <c r="I2776" s="73"/>
      <c r="J2776" s="73"/>
      <c r="K2776" s="73"/>
      <c r="L2776" s="73"/>
      <c r="M2776" s="73"/>
      <c r="N2776" s="73"/>
      <c r="U2776">
        <v>2022</v>
      </c>
      <c r="V2776" s="15">
        <v>44820</v>
      </c>
      <c r="W2776" t="s">
        <v>211</v>
      </c>
      <c r="X2776" t="s">
        <v>230</v>
      </c>
      <c r="Y2776" t="s">
        <v>226</v>
      </c>
      <c r="Z2776">
        <v>2079.38</v>
      </c>
      <c r="AA2776">
        <v>2297.13</v>
      </c>
      <c r="AB2776">
        <v>217.74</v>
      </c>
      <c r="AC2776">
        <v>24</v>
      </c>
      <c r="AD2776">
        <v>86640.833333333328</v>
      </c>
      <c r="AE2776">
        <v>2297130</v>
      </c>
    </row>
    <row r="2777" spans="2:31" x14ac:dyDescent="0.35">
      <c r="B2777" s="83"/>
      <c r="C2777" s="84"/>
      <c r="D2777" s="73"/>
      <c r="E2777" s="73"/>
      <c r="F2777" s="73"/>
      <c r="G2777" s="85"/>
      <c r="H2777" s="73"/>
      <c r="I2777" s="73"/>
      <c r="J2777" s="73"/>
      <c r="K2777" s="73"/>
      <c r="L2777" s="73"/>
      <c r="M2777" s="73"/>
      <c r="N2777" s="73"/>
      <c r="U2777">
        <v>2022</v>
      </c>
      <c r="V2777" s="15">
        <v>44821</v>
      </c>
      <c r="W2777" t="s">
        <v>211</v>
      </c>
      <c r="X2777" t="s">
        <v>230</v>
      </c>
      <c r="Y2777" t="s">
        <v>226</v>
      </c>
      <c r="Z2777">
        <v>1731.88</v>
      </c>
      <c r="AA2777">
        <v>1913.23</v>
      </c>
      <c r="AB2777">
        <v>181.35</v>
      </c>
      <c r="AC2777">
        <v>24</v>
      </c>
      <c r="AD2777">
        <v>72161.666666666672</v>
      </c>
      <c r="AE2777">
        <v>1913230</v>
      </c>
    </row>
    <row r="2778" spans="2:31" x14ac:dyDescent="0.35">
      <c r="B2778" s="83"/>
      <c r="C2778" s="84"/>
      <c r="D2778" s="73"/>
      <c r="E2778" s="73"/>
      <c r="F2778" s="73"/>
      <c r="G2778" s="85"/>
      <c r="H2778" s="73"/>
      <c r="I2778" s="73"/>
      <c r="J2778" s="73"/>
      <c r="K2778" s="73"/>
      <c r="L2778" s="73"/>
      <c r="M2778" s="73"/>
      <c r="N2778" s="73"/>
      <c r="U2778">
        <v>2022</v>
      </c>
      <c r="V2778" s="15">
        <v>44822</v>
      </c>
      <c r="W2778" t="s">
        <v>211</v>
      </c>
      <c r="X2778" t="s">
        <v>230</v>
      </c>
      <c r="Y2778" t="s">
        <v>226</v>
      </c>
      <c r="Z2778">
        <v>1411.35</v>
      </c>
      <c r="AA2778">
        <v>1559.13</v>
      </c>
      <c r="AB2778">
        <v>147.79</v>
      </c>
      <c r="AC2778">
        <v>24</v>
      </c>
      <c r="AD2778">
        <v>58806.25</v>
      </c>
      <c r="AE2778">
        <v>1559130</v>
      </c>
    </row>
    <row r="2779" spans="2:31" x14ac:dyDescent="0.35">
      <c r="B2779" s="83"/>
      <c r="C2779" s="84"/>
      <c r="D2779" s="73"/>
      <c r="E2779" s="73"/>
      <c r="F2779" s="73"/>
      <c r="G2779" s="85"/>
      <c r="H2779" s="73"/>
      <c r="I2779" s="73"/>
      <c r="J2779" s="73"/>
      <c r="K2779" s="73"/>
      <c r="L2779" s="73"/>
      <c r="M2779" s="73"/>
      <c r="N2779" s="73"/>
      <c r="U2779">
        <v>2022</v>
      </c>
      <c r="V2779" s="15">
        <v>44823</v>
      </c>
      <c r="W2779" t="s">
        <v>211</v>
      </c>
      <c r="X2779" t="s">
        <v>230</v>
      </c>
      <c r="Y2779" t="s">
        <v>226</v>
      </c>
      <c r="Z2779">
        <v>1698.62</v>
      </c>
      <c r="AA2779">
        <v>1876.5</v>
      </c>
      <c r="AB2779">
        <v>177.87</v>
      </c>
      <c r="AC2779">
        <v>24</v>
      </c>
      <c r="AD2779">
        <v>70775.833333333328</v>
      </c>
      <c r="AE2779">
        <v>1876500</v>
      </c>
    </row>
    <row r="2780" spans="2:31" x14ac:dyDescent="0.35">
      <c r="B2780" s="83"/>
      <c r="C2780" s="84"/>
      <c r="D2780" s="73"/>
      <c r="E2780" s="73"/>
      <c r="F2780" s="73"/>
      <c r="G2780" s="85"/>
      <c r="H2780" s="73"/>
      <c r="I2780" s="73"/>
      <c r="J2780" s="73"/>
      <c r="K2780" s="73"/>
      <c r="L2780" s="73"/>
      <c r="M2780" s="73"/>
      <c r="N2780" s="73"/>
      <c r="U2780">
        <v>2022</v>
      </c>
      <c r="V2780" s="15">
        <v>44824</v>
      </c>
      <c r="W2780" t="s">
        <v>211</v>
      </c>
      <c r="X2780" t="s">
        <v>230</v>
      </c>
      <c r="Y2780" t="s">
        <v>226</v>
      </c>
      <c r="Z2780">
        <v>1934.41</v>
      </c>
      <c r="AA2780">
        <v>2136.98</v>
      </c>
      <c r="AB2780">
        <v>202.56</v>
      </c>
      <c r="AC2780">
        <v>24</v>
      </c>
      <c r="AD2780">
        <v>80600.416666666672</v>
      </c>
      <c r="AE2780">
        <v>2136980</v>
      </c>
    </row>
    <row r="2781" spans="2:31" x14ac:dyDescent="0.35">
      <c r="B2781" s="83"/>
      <c r="C2781" s="84"/>
      <c r="D2781" s="73"/>
      <c r="E2781" s="73"/>
      <c r="F2781" s="73"/>
      <c r="G2781" s="85"/>
      <c r="H2781" s="73"/>
      <c r="I2781" s="73"/>
      <c r="J2781" s="73"/>
      <c r="K2781" s="73"/>
      <c r="L2781" s="73"/>
      <c r="M2781" s="73"/>
      <c r="N2781" s="73"/>
      <c r="U2781">
        <v>2022</v>
      </c>
      <c r="V2781" s="15">
        <v>44825</v>
      </c>
      <c r="W2781" t="s">
        <v>211</v>
      </c>
      <c r="X2781" t="s">
        <v>230</v>
      </c>
      <c r="Y2781" t="s">
        <v>226</v>
      </c>
      <c r="Z2781">
        <v>1982.73</v>
      </c>
      <c r="AA2781">
        <v>2190.36</v>
      </c>
      <c r="AB2781">
        <v>207.62</v>
      </c>
      <c r="AC2781">
        <v>24</v>
      </c>
      <c r="AD2781">
        <v>82613.75</v>
      </c>
      <c r="AE2781">
        <v>2190360</v>
      </c>
    </row>
    <row r="2782" spans="2:31" x14ac:dyDescent="0.35">
      <c r="B2782" s="83"/>
      <c r="C2782" s="84"/>
      <c r="D2782" s="73"/>
      <c r="E2782" s="73"/>
      <c r="F2782" s="73"/>
      <c r="G2782" s="85"/>
      <c r="H2782" s="73"/>
      <c r="I2782" s="73"/>
      <c r="J2782" s="73"/>
      <c r="K2782" s="73"/>
      <c r="L2782" s="73"/>
      <c r="M2782" s="73"/>
      <c r="N2782" s="73"/>
      <c r="U2782">
        <v>2022</v>
      </c>
      <c r="V2782" s="15">
        <v>44826</v>
      </c>
      <c r="W2782" t="s">
        <v>211</v>
      </c>
      <c r="X2782" t="s">
        <v>230</v>
      </c>
      <c r="Y2782" t="s">
        <v>226</v>
      </c>
      <c r="Z2782">
        <v>2065.23</v>
      </c>
      <c r="AA2782">
        <v>2281.4899999999998</v>
      </c>
      <c r="AB2782">
        <v>216.26</v>
      </c>
      <c r="AC2782">
        <v>24</v>
      </c>
      <c r="AD2782">
        <v>86051.25</v>
      </c>
      <c r="AE2782">
        <v>2281490</v>
      </c>
    </row>
    <row r="2783" spans="2:31" x14ac:dyDescent="0.35">
      <c r="B2783" s="83"/>
      <c r="C2783" s="84"/>
      <c r="D2783" s="73"/>
      <c r="E2783" s="73"/>
      <c r="F2783" s="73"/>
      <c r="G2783" s="85"/>
      <c r="H2783" s="73"/>
      <c r="I2783" s="73"/>
      <c r="J2783" s="73"/>
      <c r="K2783" s="73"/>
      <c r="L2783" s="73"/>
      <c r="M2783" s="73"/>
      <c r="N2783" s="73"/>
      <c r="U2783">
        <v>2022</v>
      </c>
      <c r="V2783" s="15">
        <v>44827</v>
      </c>
      <c r="W2783" t="s">
        <v>211</v>
      </c>
      <c r="X2783" t="s">
        <v>230</v>
      </c>
      <c r="Y2783" t="s">
        <v>226</v>
      </c>
      <c r="Z2783">
        <v>1928.31</v>
      </c>
      <c r="AA2783">
        <v>2130.23</v>
      </c>
      <c r="AB2783">
        <v>201.92</v>
      </c>
      <c r="AC2783">
        <v>24</v>
      </c>
      <c r="AD2783">
        <v>80346.25</v>
      </c>
      <c r="AE2783">
        <v>2130230</v>
      </c>
    </row>
    <row r="2784" spans="2:31" x14ac:dyDescent="0.35">
      <c r="B2784" s="83"/>
      <c r="C2784" s="84"/>
      <c r="D2784" s="73"/>
      <c r="E2784" s="73"/>
      <c r="F2784" s="73"/>
      <c r="G2784" s="85"/>
      <c r="H2784" s="73"/>
      <c r="I2784" s="73"/>
      <c r="J2784" s="73"/>
      <c r="K2784" s="73"/>
      <c r="L2784" s="73"/>
      <c r="M2784" s="73"/>
      <c r="N2784" s="73"/>
      <c r="U2784">
        <v>2022</v>
      </c>
      <c r="V2784" s="15">
        <v>44828</v>
      </c>
      <c r="W2784" t="s">
        <v>211</v>
      </c>
      <c r="X2784" t="s">
        <v>230</v>
      </c>
      <c r="Y2784" t="s">
        <v>226</v>
      </c>
      <c r="Z2784">
        <v>1674.25</v>
      </c>
      <c r="AA2784">
        <v>1849.57</v>
      </c>
      <c r="AB2784">
        <v>175.32</v>
      </c>
      <c r="AC2784">
        <v>24</v>
      </c>
      <c r="AD2784">
        <v>69760.416666666672</v>
      </c>
      <c r="AE2784">
        <v>1849570</v>
      </c>
    </row>
    <row r="2785" spans="2:31" x14ac:dyDescent="0.35">
      <c r="B2785" s="83"/>
      <c r="C2785" s="84"/>
      <c r="D2785" s="73"/>
      <c r="E2785" s="73"/>
      <c r="F2785" s="73"/>
      <c r="G2785" s="85"/>
      <c r="H2785" s="73"/>
      <c r="I2785" s="73"/>
      <c r="J2785" s="73"/>
      <c r="K2785" s="73"/>
      <c r="L2785" s="73"/>
      <c r="M2785" s="73"/>
      <c r="N2785" s="73"/>
      <c r="U2785">
        <v>2022</v>
      </c>
      <c r="V2785" s="15">
        <v>44829</v>
      </c>
      <c r="W2785" t="s">
        <v>211</v>
      </c>
      <c r="X2785" t="s">
        <v>230</v>
      </c>
      <c r="Y2785" t="s">
        <v>226</v>
      </c>
      <c r="Z2785">
        <v>1851.79</v>
      </c>
      <c r="AA2785">
        <v>2045.7</v>
      </c>
      <c r="AB2785">
        <v>193.91</v>
      </c>
      <c r="AC2785">
        <v>24</v>
      </c>
      <c r="AD2785">
        <v>77157.916666666672</v>
      </c>
      <c r="AE2785">
        <v>2045700</v>
      </c>
    </row>
    <row r="2786" spans="2:31" x14ac:dyDescent="0.35">
      <c r="B2786" s="83"/>
      <c r="C2786" s="84"/>
      <c r="D2786" s="73"/>
      <c r="E2786" s="73"/>
      <c r="F2786" s="73"/>
      <c r="G2786" s="85"/>
      <c r="H2786" s="73"/>
      <c r="I2786" s="73"/>
      <c r="J2786" s="73"/>
      <c r="K2786" s="73"/>
      <c r="L2786" s="73"/>
      <c r="M2786" s="73"/>
      <c r="N2786" s="73"/>
      <c r="U2786">
        <v>2022</v>
      </c>
      <c r="V2786" s="15">
        <v>44830</v>
      </c>
      <c r="W2786" t="s">
        <v>211</v>
      </c>
      <c r="X2786" t="s">
        <v>230</v>
      </c>
      <c r="Y2786" t="s">
        <v>226</v>
      </c>
      <c r="Z2786">
        <v>1803.62</v>
      </c>
      <c r="AA2786">
        <v>1992.49</v>
      </c>
      <c r="AB2786">
        <v>188.87</v>
      </c>
      <c r="AC2786">
        <v>24</v>
      </c>
      <c r="AD2786">
        <v>75150.833333333328</v>
      </c>
      <c r="AE2786">
        <v>1992490</v>
      </c>
    </row>
    <row r="2787" spans="2:31" x14ac:dyDescent="0.35">
      <c r="B2787" s="83"/>
      <c r="C2787" s="84"/>
      <c r="D2787" s="73"/>
      <c r="E2787" s="73"/>
      <c r="F2787" s="73"/>
      <c r="G2787" s="85"/>
      <c r="H2787" s="73"/>
      <c r="I2787" s="73"/>
      <c r="J2787" s="73"/>
      <c r="K2787" s="73"/>
      <c r="L2787" s="73"/>
      <c r="M2787" s="73"/>
      <c r="N2787" s="73"/>
      <c r="U2787">
        <v>2022</v>
      </c>
      <c r="V2787" s="15">
        <v>44831</v>
      </c>
      <c r="W2787" t="s">
        <v>211</v>
      </c>
      <c r="X2787" t="s">
        <v>230</v>
      </c>
      <c r="Y2787" t="s">
        <v>226</v>
      </c>
      <c r="Z2787">
        <v>2145.69</v>
      </c>
      <c r="AA2787">
        <v>2370.38</v>
      </c>
      <c r="AB2787">
        <v>224.69</v>
      </c>
      <c r="AC2787">
        <v>24</v>
      </c>
      <c r="AD2787">
        <v>89403.75</v>
      </c>
      <c r="AE2787">
        <v>2370380</v>
      </c>
    </row>
    <row r="2788" spans="2:31" x14ac:dyDescent="0.35">
      <c r="B2788" s="83"/>
      <c r="C2788" s="84"/>
      <c r="D2788" s="73"/>
      <c r="E2788" s="73"/>
      <c r="F2788" s="73"/>
      <c r="G2788" s="85"/>
      <c r="H2788" s="73"/>
      <c r="I2788" s="73"/>
      <c r="J2788" s="73"/>
      <c r="K2788" s="73"/>
      <c r="L2788" s="73"/>
      <c r="M2788" s="73"/>
      <c r="N2788" s="73"/>
      <c r="U2788">
        <v>2022</v>
      </c>
      <c r="V2788" s="15">
        <v>44832</v>
      </c>
      <c r="W2788" t="s">
        <v>211</v>
      </c>
      <c r="X2788" t="s">
        <v>230</v>
      </c>
      <c r="Y2788" t="s">
        <v>226</v>
      </c>
      <c r="Z2788">
        <v>2061.41</v>
      </c>
      <c r="AA2788">
        <v>2277.27</v>
      </c>
      <c r="AB2788">
        <v>215.86</v>
      </c>
      <c r="AC2788">
        <v>24</v>
      </c>
      <c r="AD2788">
        <v>85892.083333333328</v>
      </c>
      <c r="AE2788">
        <v>2277270</v>
      </c>
    </row>
    <row r="2789" spans="2:31" x14ac:dyDescent="0.35">
      <c r="B2789" s="83"/>
      <c r="C2789" s="84"/>
      <c r="D2789" s="73"/>
      <c r="E2789" s="73"/>
      <c r="F2789" s="73"/>
      <c r="G2789" s="85"/>
      <c r="H2789" s="73"/>
      <c r="I2789" s="73"/>
      <c r="J2789" s="73"/>
      <c r="K2789" s="73"/>
      <c r="L2789" s="73"/>
      <c r="M2789" s="73"/>
      <c r="N2789" s="73"/>
      <c r="U2789">
        <v>2022</v>
      </c>
      <c r="V2789" s="15">
        <v>44833</v>
      </c>
      <c r="W2789" t="s">
        <v>211</v>
      </c>
      <c r="X2789" t="s">
        <v>230</v>
      </c>
      <c r="Y2789" t="s">
        <v>226</v>
      </c>
      <c r="Z2789">
        <v>1977.13</v>
      </c>
      <c r="AA2789">
        <v>2184.17</v>
      </c>
      <c r="AB2789">
        <v>207.04</v>
      </c>
      <c r="AC2789">
        <v>24</v>
      </c>
      <c r="AD2789">
        <v>82380.416666666672</v>
      </c>
      <c r="AE2789">
        <v>2184170</v>
      </c>
    </row>
    <row r="2790" spans="2:31" x14ac:dyDescent="0.35">
      <c r="B2790" s="83"/>
      <c r="C2790" s="84"/>
      <c r="D2790" s="73"/>
      <c r="E2790" s="73"/>
      <c r="F2790" s="73"/>
      <c r="G2790" s="85"/>
      <c r="H2790" s="73"/>
      <c r="I2790" s="73"/>
      <c r="J2790" s="73"/>
      <c r="K2790" s="73"/>
      <c r="L2790" s="73"/>
      <c r="M2790" s="73"/>
      <c r="N2790" s="73"/>
      <c r="U2790">
        <v>2022</v>
      </c>
      <c r="V2790" s="15">
        <v>44834</v>
      </c>
      <c r="W2790" t="s">
        <v>211</v>
      </c>
      <c r="X2790" t="s">
        <v>230</v>
      </c>
      <c r="Y2790" t="s">
        <v>226</v>
      </c>
      <c r="Z2790">
        <v>1741.02</v>
      </c>
      <c r="AA2790">
        <v>1923.33</v>
      </c>
      <c r="AB2790">
        <v>182.31</v>
      </c>
      <c r="AC2790">
        <v>24</v>
      </c>
      <c r="AD2790">
        <v>72542.5</v>
      </c>
      <c r="AE2790">
        <v>1923330</v>
      </c>
    </row>
    <row r="2791" spans="2:31" x14ac:dyDescent="0.35">
      <c r="B2791" s="83"/>
      <c r="C2791" s="84"/>
      <c r="D2791" s="73"/>
      <c r="E2791" s="73"/>
      <c r="F2791" s="73"/>
      <c r="G2791" s="85"/>
      <c r="H2791" s="73"/>
      <c r="I2791" s="73"/>
      <c r="J2791" s="73"/>
      <c r="K2791" s="73"/>
      <c r="L2791" s="73"/>
      <c r="M2791" s="73"/>
      <c r="N2791" s="73"/>
      <c r="U2791">
        <v>2023</v>
      </c>
      <c r="V2791" s="15">
        <v>44835</v>
      </c>
      <c r="W2791" t="s">
        <v>212</v>
      </c>
      <c r="X2791" t="s">
        <v>230</v>
      </c>
      <c r="Y2791" t="s">
        <v>226</v>
      </c>
      <c r="Z2791">
        <v>1496.08</v>
      </c>
      <c r="AA2791">
        <v>1652.75</v>
      </c>
      <c r="AB2791">
        <v>156.66</v>
      </c>
      <c r="AD2791" t="e">
        <v>#DIV/0!</v>
      </c>
      <c r="AE2791">
        <v>1652750</v>
      </c>
    </row>
    <row r="2792" spans="2:31" x14ac:dyDescent="0.35">
      <c r="B2792" s="83"/>
      <c r="C2792" s="84"/>
      <c r="D2792" s="73"/>
      <c r="E2792" s="73"/>
      <c r="F2792" s="73"/>
      <c r="G2792" s="85"/>
      <c r="H2792" s="73"/>
      <c r="I2792" s="73"/>
      <c r="J2792" s="73"/>
      <c r="K2792" s="73"/>
      <c r="L2792" s="73"/>
      <c r="M2792" s="73"/>
      <c r="N2792" s="73"/>
      <c r="U2792">
        <v>2023</v>
      </c>
      <c r="V2792" s="15">
        <v>44836</v>
      </c>
      <c r="W2792" t="s">
        <v>212</v>
      </c>
      <c r="X2792" t="s">
        <v>230</v>
      </c>
      <c r="Y2792" t="s">
        <v>226</v>
      </c>
      <c r="Z2792">
        <v>1408.98</v>
      </c>
      <c r="AA2792">
        <v>1556.52</v>
      </c>
      <c r="AB2792">
        <v>147.54</v>
      </c>
      <c r="AD2792" t="e">
        <v>#DIV/0!</v>
      </c>
      <c r="AE2792">
        <v>1556520</v>
      </c>
    </row>
    <row r="2793" spans="2:31" x14ac:dyDescent="0.35">
      <c r="B2793" s="83"/>
      <c r="C2793" s="84"/>
      <c r="D2793" s="73"/>
      <c r="E2793" s="73"/>
      <c r="F2793" s="73"/>
      <c r="G2793" s="85"/>
      <c r="H2793" s="73"/>
      <c r="I2793" s="73"/>
      <c r="J2793" s="73"/>
      <c r="K2793" s="73"/>
      <c r="L2793" s="73"/>
      <c r="M2793" s="73"/>
      <c r="N2793" s="73"/>
      <c r="U2793">
        <v>2023</v>
      </c>
      <c r="V2793" s="15">
        <v>44837</v>
      </c>
      <c r="W2793" t="s">
        <v>212</v>
      </c>
      <c r="X2793" t="s">
        <v>230</v>
      </c>
      <c r="Y2793" t="s">
        <v>226</v>
      </c>
      <c r="Z2793">
        <v>1621.57</v>
      </c>
      <c r="AA2793">
        <v>1791.38</v>
      </c>
      <c r="AB2793">
        <v>169.8</v>
      </c>
      <c r="AD2793" t="e">
        <v>#DIV/0!</v>
      </c>
      <c r="AE2793">
        <v>1791380</v>
      </c>
    </row>
    <row r="2794" spans="2:31" x14ac:dyDescent="0.35">
      <c r="B2794" s="83"/>
      <c r="C2794" s="84"/>
      <c r="D2794" s="73"/>
      <c r="E2794" s="73"/>
      <c r="F2794" s="73"/>
      <c r="G2794" s="85"/>
      <c r="H2794" s="73"/>
      <c r="I2794" s="73"/>
      <c r="J2794" s="73"/>
      <c r="K2794" s="73"/>
      <c r="L2794" s="73"/>
      <c r="M2794" s="73"/>
      <c r="N2794" s="73"/>
      <c r="U2794">
        <v>2023</v>
      </c>
      <c r="V2794" s="15">
        <v>44838</v>
      </c>
      <c r="W2794" t="s">
        <v>212</v>
      </c>
      <c r="X2794" t="s">
        <v>230</v>
      </c>
      <c r="Y2794" t="s">
        <v>226</v>
      </c>
      <c r="Z2794">
        <v>1830.39</v>
      </c>
      <c r="AA2794">
        <v>2022.06</v>
      </c>
      <c r="AB2794">
        <v>191.67</v>
      </c>
      <c r="AD2794" t="e">
        <v>#DIV/0!</v>
      </c>
      <c r="AE2794">
        <v>2022060</v>
      </c>
    </row>
    <row r="2795" spans="2:31" x14ac:dyDescent="0.35">
      <c r="B2795" s="83"/>
      <c r="C2795" s="84"/>
      <c r="D2795" s="73"/>
      <c r="E2795" s="73"/>
      <c r="F2795" s="73"/>
      <c r="G2795" s="85"/>
      <c r="H2795" s="73"/>
      <c r="I2795" s="73"/>
      <c r="J2795" s="73"/>
      <c r="K2795" s="73"/>
      <c r="L2795" s="73"/>
      <c r="M2795" s="73"/>
      <c r="N2795" s="73"/>
      <c r="U2795">
        <v>2023</v>
      </c>
      <c r="V2795" s="15">
        <v>44839</v>
      </c>
      <c r="W2795" t="s">
        <v>212</v>
      </c>
      <c r="X2795" t="s">
        <v>230</v>
      </c>
      <c r="Y2795" t="s">
        <v>226</v>
      </c>
      <c r="Z2795">
        <v>1936.72</v>
      </c>
      <c r="AA2795">
        <v>2139.5300000000002</v>
      </c>
      <c r="AB2795">
        <v>202.8</v>
      </c>
      <c r="AD2795" t="e">
        <v>#DIV/0!</v>
      </c>
      <c r="AE2795">
        <v>2139530</v>
      </c>
    </row>
    <row r="2796" spans="2:31" x14ac:dyDescent="0.35">
      <c r="B2796" s="83"/>
      <c r="C2796" s="84"/>
      <c r="D2796" s="73"/>
      <c r="E2796" s="73"/>
      <c r="F2796" s="73"/>
      <c r="G2796" s="85"/>
      <c r="H2796" s="73"/>
      <c r="I2796" s="73"/>
      <c r="J2796" s="73"/>
      <c r="K2796" s="73"/>
      <c r="L2796" s="73"/>
      <c r="M2796" s="73"/>
      <c r="N2796" s="73"/>
      <c r="U2796">
        <v>2023</v>
      </c>
      <c r="V2796" s="15">
        <v>44840</v>
      </c>
      <c r="W2796" t="s">
        <v>212</v>
      </c>
      <c r="X2796" t="s">
        <v>230</v>
      </c>
      <c r="Y2796" t="s">
        <v>226</v>
      </c>
      <c r="Z2796">
        <v>1989.18</v>
      </c>
      <c r="AA2796">
        <v>2197.48</v>
      </c>
      <c r="AB2796">
        <v>208.3</v>
      </c>
      <c r="AD2796" t="e">
        <v>#DIV/0!</v>
      </c>
      <c r="AE2796">
        <v>2197480</v>
      </c>
    </row>
    <row r="2797" spans="2:31" x14ac:dyDescent="0.35">
      <c r="B2797" s="83"/>
      <c r="C2797" s="84"/>
      <c r="D2797" s="73"/>
      <c r="E2797" s="73"/>
      <c r="F2797" s="73"/>
      <c r="G2797" s="85"/>
      <c r="H2797" s="73"/>
      <c r="I2797" s="73"/>
      <c r="J2797" s="73"/>
      <c r="K2797" s="73"/>
      <c r="L2797" s="73"/>
      <c r="M2797" s="73"/>
      <c r="N2797" s="73"/>
      <c r="U2797">
        <v>2023</v>
      </c>
      <c r="V2797" s="15">
        <v>44841</v>
      </c>
      <c r="W2797" t="s">
        <v>212</v>
      </c>
      <c r="X2797" t="s">
        <v>230</v>
      </c>
      <c r="Y2797" t="s">
        <v>226</v>
      </c>
      <c r="Z2797">
        <v>1717.54</v>
      </c>
      <c r="AA2797">
        <v>1897.39</v>
      </c>
      <c r="AB2797">
        <v>179.85</v>
      </c>
      <c r="AD2797" t="e">
        <v>#DIV/0!</v>
      </c>
      <c r="AE2797">
        <v>1897390</v>
      </c>
    </row>
    <row r="2798" spans="2:31" x14ac:dyDescent="0.35">
      <c r="B2798" s="83"/>
      <c r="C2798" s="84"/>
      <c r="D2798" s="73"/>
      <c r="E2798" s="73"/>
      <c r="F2798" s="73"/>
      <c r="G2798" s="85"/>
      <c r="H2798" s="73"/>
      <c r="I2798" s="73"/>
      <c r="J2798" s="73"/>
      <c r="K2798" s="73"/>
      <c r="L2798" s="73"/>
      <c r="M2798" s="73"/>
      <c r="N2798" s="73"/>
      <c r="U2798">
        <v>2023</v>
      </c>
      <c r="V2798" s="15">
        <v>44842</v>
      </c>
      <c r="W2798" t="s">
        <v>212</v>
      </c>
      <c r="X2798" t="s">
        <v>230</v>
      </c>
      <c r="Y2798" t="s">
        <v>226</v>
      </c>
      <c r="Z2798">
        <v>1434.7</v>
      </c>
      <c r="AA2798">
        <v>1584.94</v>
      </c>
      <c r="AB2798">
        <v>150.24</v>
      </c>
      <c r="AD2798" t="e">
        <v>#DIV/0!</v>
      </c>
      <c r="AE2798">
        <v>1584940</v>
      </c>
    </row>
    <row r="2799" spans="2:31" x14ac:dyDescent="0.35">
      <c r="B2799" s="83"/>
      <c r="C2799" s="84"/>
      <c r="D2799" s="73"/>
      <c r="E2799" s="73"/>
      <c r="F2799" s="73"/>
      <c r="G2799" s="85"/>
      <c r="H2799" s="73"/>
      <c r="I2799" s="73"/>
      <c r="J2799" s="73"/>
      <c r="K2799" s="73"/>
      <c r="L2799" s="73"/>
      <c r="M2799" s="73"/>
      <c r="N2799" s="73"/>
      <c r="U2799">
        <v>2023</v>
      </c>
      <c r="V2799" s="15">
        <v>44843</v>
      </c>
      <c r="W2799" t="s">
        <v>212</v>
      </c>
      <c r="X2799" t="s">
        <v>230</v>
      </c>
      <c r="Y2799" t="s">
        <v>226</v>
      </c>
      <c r="Z2799">
        <v>1430.06</v>
      </c>
      <c r="AA2799">
        <v>1579.81</v>
      </c>
      <c r="AB2799">
        <v>149.75</v>
      </c>
      <c r="AD2799" t="e">
        <v>#DIV/0!</v>
      </c>
      <c r="AE2799">
        <v>1579810</v>
      </c>
    </row>
    <row r="2800" spans="2:31" x14ac:dyDescent="0.35">
      <c r="B2800" s="83"/>
      <c r="C2800" s="84"/>
      <c r="D2800" s="73"/>
      <c r="E2800" s="73"/>
      <c r="F2800" s="73"/>
      <c r="G2800" s="85"/>
      <c r="H2800" s="73"/>
      <c r="I2800" s="73"/>
      <c r="J2800" s="73"/>
      <c r="K2800" s="73"/>
      <c r="L2800" s="73"/>
      <c r="M2800" s="73"/>
      <c r="N2800" s="73"/>
      <c r="U2800">
        <v>2023</v>
      </c>
      <c r="V2800" s="15">
        <v>44844</v>
      </c>
      <c r="W2800" t="s">
        <v>212</v>
      </c>
      <c r="X2800" t="s">
        <v>230</v>
      </c>
      <c r="Y2800" t="s">
        <v>226</v>
      </c>
      <c r="Z2800">
        <v>1706.02</v>
      </c>
      <c r="AA2800">
        <v>1884.67</v>
      </c>
      <c r="AB2800">
        <v>178.65</v>
      </c>
      <c r="AD2800" t="e">
        <v>#DIV/0!</v>
      </c>
      <c r="AE2800">
        <v>1884670</v>
      </c>
    </row>
    <row r="2801" spans="2:31" x14ac:dyDescent="0.35">
      <c r="B2801" s="83"/>
      <c r="C2801" s="84"/>
      <c r="D2801" s="73"/>
      <c r="E2801" s="73"/>
      <c r="F2801" s="73"/>
      <c r="G2801" s="85"/>
      <c r="H2801" s="73"/>
      <c r="I2801" s="73"/>
      <c r="J2801" s="73"/>
      <c r="K2801" s="73"/>
      <c r="L2801" s="73"/>
      <c r="M2801" s="73"/>
      <c r="N2801" s="73"/>
      <c r="U2801">
        <v>2023</v>
      </c>
      <c r="V2801" s="15">
        <v>44845</v>
      </c>
      <c r="W2801" t="s">
        <v>212</v>
      </c>
      <c r="X2801" t="s">
        <v>230</v>
      </c>
      <c r="Y2801" t="s">
        <v>226</v>
      </c>
      <c r="Z2801">
        <v>1880.81</v>
      </c>
      <c r="AA2801">
        <v>2077.7600000000002</v>
      </c>
      <c r="AB2801">
        <v>196.95</v>
      </c>
      <c r="AD2801" t="e">
        <v>#DIV/0!</v>
      </c>
      <c r="AE2801">
        <v>2077760.0000000002</v>
      </c>
    </row>
    <row r="2802" spans="2:31" x14ac:dyDescent="0.35">
      <c r="B2802" s="83"/>
      <c r="C2802" s="84"/>
      <c r="D2802" s="73"/>
      <c r="E2802" s="73"/>
      <c r="F2802" s="73"/>
      <c r="G2802" s="85"/>
      <c r="H2802" s="73"/>
      <c r="I2802" s="73"/>
      <c r="J2802" s="73"/>
      <c r="K2802" s="73"/>
      <c r="L2802" s="73"/>
      <c r="M2802" s="73"/>
      <c r="N2802" s="73"/>
      <c r="U2802">
        <v>2023</v>
      </c>
      <c r="V2802" s="15">
        <v>44846</v>
      </c>
      <c r="W2802" t="s">
        <v>212</v>
      </c>
      <c r="X2802" t="s">
        <v>230</v>
      </c>
      <c r="Y2802" t="s">
        <v>226</v>
      </c>
      <c r="Z2802">
        <v>1940.19</v>
      </c>
      <c r="AA2802">
        <v>2143.36</v>
      </c>
      <c r="AB2802">
        <v>203.17</v>
      </c>
      <c r="AD2802" t="e">
        <v>#DIV/0!</v>
      </c>
      <c r="AE2802">
        <v>2143360</v>
      </c>
    </row>
    <row r="2803" spans="2:31" x14ac:dyDescent="0.35">
      <c r="B2803" s="83"/>
      <c r="C2803" s="84"/>
      <c r="D2803" s="73"/>
      <c r="E2803" s="73"/>
      <c r="F2803" s="73"/>
      <c r="G2803" s="85"/>
      <c r="H2803" s="73"/>
      <c r="I2803" s="73"/>
      <c r="J2803" s="73"/>
      <c r="K2803" s="73"/>
      <c r="L2803" s="73"/>
      <c r="M2803" s="73"/>
      <c r="N2803" s="73"/>
      <c r="U2803">
        <v>2023</v>
      </c>
      <c r="V2803" s="15">
        <v>44847</v>
      </c>
      <c r="W2803" t="s">
        <v>212</v>
      </c>
      <c r="X2803" t="s">
        <v>230</v>
      </c>
      <c r="Y2803" t="s">
        <v>226</v>
      </c>
      <c r="Z2803">
        <v>1953.72</v>
      </c>
      <c r="AA2803">
        <v>2158.31</v>
      </c>
      <c r="AB2803">
        <v>204.58</v>
      </c>
      <c r="AD2803" t="e">
        <v>#DIV/0!</v>
      </c>
      <c r="AE2803">
        <v>2158310</v>
      </c>
    </row>
    <row r="2804" spans="2:31" x14ac:dyDescent="0.35">
      <c r="B2804" s="83"/>
      <c r="C2804" s="84"/>
      <c r="D2804" s="73"/>
      <c r="E2804" s="73"/>
      <c r="F2804" s="73"/>
      <c r="G2804" s="85"/>
      <c r="H2804" s="73"/>
      <c r="I2804" s="73"/>
      <c r="J2804" s="73"/>
      <c r="K2804" s="73"/>
      <c r="L2804" s="73"/>
      <c r="M2804" s="73"/>
      <c r="N2804" s="73"/>
      <c r="U2804">
        <v>2023</v>
      </c>
      <c r="V2804" s="15">
        <v>44848</v>
      </c>
      <c r="W2804" t="s">
        <v>212</v>
      </c>
      <c r="X2804" t="s">
        <v>230</v>
      </c>
      <c r="Y2804" t="s">
        <v>226</v>
      </c>
      <c r="Z2804">
        <v>1728.74</v>
      </c>
      <c r="AA2804">
        <v>1909.77</v>
      </c>
      <c r="AB2804">
        <v>181.03</v>
      </c>
      <c r="AD2804" t="e">
        <v>#DIV/0!</v>
      </c>
      <c r="AE2804">
        <v>1909770</v>
      </c>
    </row>
    <row r="2805" spans="2:31" x14ac:dyDescent="0.35">
      <c r="B2805" s="83"/>
      <c r="C2805" s="84"/>
      <c r="D2805" s="73"/>
      <c r="E2805" s="73"/>
      <c r="F2805" s="73"/>
      <c r="G2805" s="85"/>
      <c r="H2805" s="73"/>
      <c r="I2805" s="73"/>
      <c r="J2805" s="73"/>
      <c r="K2805" s="73"/>
      <c r="L2805" s="73"/>
      <c r="M2805" s="73"/>
      <c r="N2805" s="73"/>
      <c r="U2805">
        <v>2023</v>
      </c>
      <c r="V2805" s="15">
        <v>44849</v>
      </c>
      <c r="W2805" t="s">
        <v>212</v>
      </c>
      <c r="X2805" t="s">
        <v>230</v>
      </c>
      <c r="Y2805" t="s">
        <v>226</v>
      </c>
      <c r="Z2805">
        <v>1500.94</v>
      </c>
      <c r="AA2805">
        <v>1658.11</v>
      </c>
      <c r="AB2805">
        <v>157.16999999999999</v>
      </c>
      <c r="AD2805" t="e">
        <v>#DIV/0!</v>
      </c>
      <c r="AE2805">
        <v>1658110</v>
      </c>
    </row>
    <row r="2806" spans="2:31" x14ac:dyDescent="0.35">
      <c r="B2806" s="83"/>
      <c r="C2806" s="84"/>
      <c r="D2806" s="73"/>
      <c r="E2806" s="73"/>
      <c r="F2806" s="73"/>
      <c r="G2806" s="85"/>
      <c r="H2806" s="73"/>
      <c r="I2806" s="73"/>
      <c r="J2806" s="73"/>
      <c r="K2806" s="73"/>
      <c r="L2806" s="73"/>
      <c r="M2806" s="73"/>
      <c r="N2806" s="73"/>
      <c r="U2806">
        <v>2023</v>
      </c>
      <c r="V2806" s="15">
        <v>44850</v>
      </c>
      <c r="W2806" t="s">
        <v>212</v>
      </c>
      <c r="X2806" t="s">
        <v>230</v>
      </c>
      <c r="Y2806" t="s">
        <v>226</v>
      </c>
      <c r="Z2806">
        <v>1373.16</v>
      </c>
      <c r="AA2806">
        <v>1516.95</v>
      </c>
      <c r="AB2806">
        <v>143.79</v>
      </c>
      <c r="AD2806" t="e">
        <v>#DIV/0!</v>
      </c>
      <c r="AE2806">
        <v>1516950</v>
      </c>
    </row>
    <row r="2807" spans="2:31" x14ac:dyDescent="0.35">
      <c r="B2807" s="83"/>
      <c r="C2807" s="84"/>
      <c r="D2807" s="73"/>
      <c r="E2807" s="73"/>
      <c r="F2807" s="73"/>
      <c r="G2807" s="85"/>
      <c r="H2807" s="73"/>
      <c r="I2807" s="73"/>
      <c r="J2807" s="73"/>
      <c r="K2807" s="73"/>
      <c r="L2807" s="73"/>
      <c r="M2807" s="73"/>
      <c r="N2807" s="73"/>
      <c r="U2807">
        <v>2023</v>
      </c>
      <c r="V2807" s="15">
        <v>44851</v>
      </c>
      <c r="W2807" t="s">
        <v>212</v>
      </c>
      <c r="X2807" t="s">
        <v>230</v>
      </c>
      <c r="Y2807" t="s">
        <v>226</v>
      </c>
      <c r="Z2807">
        <v>1710.24</v>
      </c>
      <c r="AA2807">
        <v>1889.33</v>
      </c>
      <c r="AB2807">
        <v>179.09</v>
      </c>
      <c r="AD2807" t="e">
        <v>#DIV/0!</v>
      </c>
      <c r="AE2807">
        <v>1889330</v>
      </c>
    </row>
    <row r="2808" spans="2:31" x14ac:dyDescent="0.35">
      <c r="B2808" s="83"/>
      <c r="C2808" s="84"/>
      <c r="D2808" s="73"/>
      <c r="E2808" s="73"/>
      <c r="F2808" s="73"/>
      <c r="G2808" s="85"/>
      <c r="H2808" s="73"/>
      <c r="I2808" s="73"/>
      <c r="J2808" s="73"/>
      <c r="K2808" s="73"/>
      <c r="L2808" s="73"/>
      <c r="M2808" s="73"/>
      <c r="N2808" s="73"/>
      <c r="U2808">
        <v>2023</v>
      </c>
      <c r="V2808" s="15">
        <v>44852</v>
      </c>
      <c r="W2808" t="s">
        <v>212</v>
      </c>
      <c r="X2808" t="s">
        <v>230</v>
      </c>
      <c r="Y2808" t="s">
        <v>226</v>
      </c>
      <c r="Z2808">
        <v>2032.56</v>
      </c>
      <c r="AA2808">
        <v>2245.41</v>
      </c>
      <c r="AB2808">
        <v>212.84</v>
      </c>
      <c r="AD2808" t="e">
        <v>#DIV/0!</v>
      </c>
      <c r="AE2808">
        <v>2245410</v>
      </c>
    </row>
    <row r="2809" spans="2:31" x14ac:dyDescent="0.35">
      <c r="B2809" s="83"/>
      <c r="C2809" s="84"/>
      <c r="D2809" s="73"/>
      <c r="E2809" s="73"/>
      <c r="F2809" s="73"/>
      <c r="G2809" s="85"/>
      <c r="H2809" s="73"/>
      <c r="I2809" s="73"/>
      <c r="J2809" s="73"/>
      <c r="K2809" s="73"/>
      <c r="L2809" s="73"/>
      <c r="M2809" s="73"/>
      <c r="N2809" s="73"/>
      <c r="U2809">
        <v>2023</v>
      </c>
      <c r="V2809" s="15">
        <v>44853</v>
      </c>
      <c r="W2809" t="s">
        <v>212</v>
      </c>
      <c r="X2809" t="s">
        <v>230</v>
      </c>
      <c r="Y2809" t="s">
        <v>226</v>
      </c>
      <c r="Z2809">
        <v>2152.84</v>
      </c>
      <c r="AA2809">
        <v>2378.27</v>
      </c>
      <c r="AB2809">
        <v>225.44</v>
      </c>
      <c r="AD2809" t="e">
        <v>#DIV/0!</v>
      </c>
      <c r="AE2809">
        <v>2378270</v>
      </c>
    </row>
    <row r="2810" spans="2:31" x14ac:dyDescent="0.35">
      <c r="B2810" s="83"/>
      <c r="C2810" s="84"/>
      <c r="D2810" s="73"/>
      <c r="E2810" s="73"/>
      <c r="F2810" s="73"/>
      <c r="G2810" s="85"/>
      <c r="H2810" s="73"/>
      <c r="I2810" s="73"/>
      <c r="J2810" s="73"/>
      <c r="K2810" s="73"/>
      <c r="L2810" s="73"/>
      <c r="M2810" s="73"/>
      <c r="N2810" s="73"/>
      <c r="U2810">
        <v>2023</v>
      </c>
      <c r="V2810" s="15">
        <v>44854</v>
      </c>
      <c r="W2810" t="s">
        <v>212</v>
      </c>
      <c r="X2810" t="s">
        <v>230</v>
      </c>
      <c r="Y2810" t="s">
        <v>226</v>
      </c>
      <c r="Z2810">
        <v>1881.96</v>
      </c>
      <c r="AA2810">
        <v>2079.04</v>
      </c>
      <c r="AB2810">
        <v>197.07</v>
      </c>
      <c r="AD2810" t="e">
        <v>#DIV/0!</v>
      </c>
      <c r="AE2810">
        <v>2079040</v>
      </c>
    </row>
    <row r="2811" spans="2:31" x14ac:dyDescent="0.35">
      <c r="B2811" s="83"/>
      <c r="C2811" s="84"/>
      <c r="D2811" s="73"/>
      <c r="E2811" s="73"/>
      <c r="F2811" s="73"/>
      <c r="G2811" s="85"/>
      <c r="H2811" s="73"/>
      <c r="I2811" s="73"/>
      <c r="J2811" s="73"/>
      <c r="K2811" s="73"/>
      <c r="L2811" s="73"/>
      <c r="M2811" s="73"/>
      <c r="N2811" s="73"/>
      <c r="U2811">
        <v>2023</v>
      </c>
      <c r="V2811" s="15">
        <v>44855</v>
      </c>
      <c r="W2811" t="s">
        <v>212</v>
      </c>
      <c r="X2811" t="s">
        <v>230</v>
      </c>
      <c r="Y2811" t="s">
        <v>226</v>
      </c>
      <c r="Z2811">
        <v>1364.66</v>
      </c>
      <c r="AA2811">
        <v>1507.56</v>
      </c>
      <c r="AB2811">
        <v>142.9</v>
      </c>
      <c r="AD2811" t="e">
        <v>#DIV/0!</v>
      </c>
      <c r="AE2811">
        <v>1507560</v>
      </c>
    </row>
    <row r="2812" spans="2:31" x14ac:dyDescent="0.35">
      <c r="B2812" s="83"/>
      <c r="C2812" s="84"/>
      <c r="D2812" s="73"/>
      <c r="E2812" s="73"/>
      <c r="F2812" s="73"/>
      <c r="G2812" s="85"/>
      <c r="H2812" s="73"/>
      <c r="I2812" s="73"/>
      <c r="J2812" s="73"/>
      <c r="K2812" s="73"/>
      <c r="L2812" s="73"/>
      <c r="M2812" s="73"/>
      <c r="N2812" s="73"/>
      <c r="U2812">
        <v>2023</v>
      </c>
      <c r="V2812" s="15">
        <v>44856</v>
      </c>
      <c r="W2812" t="s">
        <v>212</v>
      </c>
      <c r="X2812" t="s">
        <v>230</v>
      </c>
      <c r="Y2812" t="s">
        <v>226</v>
      </c>
      <c r="Z2812">
        <v>910.01</v>
      </c>
      <c r="AA2812">
        <v>1005.3</v>
      </c>
      <c r="AB2812">
        <v>95.29</v>
      </c>
      <c r="AD2812" t="e">
        <v>#DIV/0!</v>
      </c>
      <c r="AE2812">
        <v>1005300</v>
      </c>
    </row>
    <row r="2813" spans="2:31" x14ac:dyDescent="0.35">
      <c r="B2813" s="83"/>
      <c r="C2813" s="84"/>
      <c r="D2813" s="73"/>
      <c r="E2813" s="73"/>
      <c r="F2813" s="73"/>
      <c r="G2813" s="85"/>
      <c r="H2813" s="73"/>
      <c r="I2813" s="73"/>
      <c r="J2813" s="73"/>
      <c r="K2813" s="73"/>
      <c r="L2813" s="73"/>
      <c r="M2813" s="73"/>
      <c r="N2813" s="73"/>
      <c r="U2813">
        <v>2023</v>
      </c>
      <c r="V2813" s="15">
        <v>44857</v>
      </c>
      <c r="W2813" t="s">
        <v>212</v>
      </c>
      <c r="X2813" t="s">
        <v>230</v>
      </c>
      <c r="Y2813" t="s">
        <v>226</v>
      </c>
      <c r="Z2813">
        <v>760.87</v>
      </c>
      <c r="AA2813">
        <v>840.54</v>
      </c>
      <c r="AB2813">
        <v>79.67</v>
      </c>
      <c r="AD2813" t="e">
        <v>#DIV/0!</v>
      </c>
      <c r="AE2813">
        <v>840540</v>
      </c>
    </row>
    <row r="2814" spans="2:31" x14ac:dyDescent="0.35">
      <c r="B2814" s="83"/>
      <c r="C2814" s="84"/>
      <c r="D2814" s="73"/>
      <c r="E2814" s="73"/>
      <c r="F2814" s="73"/>
      <c r="G2814" s="85"/>
      <c r="H2814" s="73"/>
      <c r="I2814" s="73"/>
      <c r="J2814" s="73"/>
      <c r="K2814" s="73"/>
      <c r="L2814" s="73"/>
      <c r="M2814" s="73"/>
      <c r="N2814" s="73"/>
      <c r="U2814">
        <v>2023</v>
      </c>
      <c r="V2814" s="15">
        <v>44858</v>
      </c>
      <c r="W2814" t="s">
        <v>212</v>
      </c>
      <c r="X2814" t="s">
        <v>230</v>
      </c>
      <c r="Y2814" t="s">
        <v>226</v>
      </c>
      <c r="Z2814">
        <v>693.03</v>
      </c>
      <c r="AA2814">
        <v>765.61</v>
      </c>
      <c r="AB2814">
        <v>72.569999999999993</v>
      </c>
      <c r="AD2814" t="e">
        <v>#DIV/0!</v>
      </c>
      <c r="AE2814">
        <v>765610</v>
      </c>
    </row>
    <row r="2815" spans="2:31" x14ac:dyDescent="0.35">
      <c r="B2815" s="83"/>
      <c r="C2815" s="84"/>
      <c r="D2815" s="73"/>
      <c r="E2815" s="73"/>
      <c r="F2815" s="73"/>
      <c r="G2815" s="85"/>
      <c r="H2815" s="73"/>
      <c r="I2815" s="73"/>
      <c r="J2815" s="73"/>
      <c r="K2815" s="73"/>
      <c r="L2815" s="73"/>
      <c r="M2815" s="73"/>
      <c r="N2815" s="73"/>
      <c r="U2815">
        <v>2023</v>
      </c>
      <c r="V2815" s="15">
        <v>44859</v>
      </c>
      <c r="W2815" t="s">
        <v>212</v>
      </c>
      <c r="X2815" t="s">
        <v>230</v>
      </c>
      <c r="Y2815" t="s">
        <v>226</v>
      </c>
      <c r="Z2815">
        <v>603.04</v>
      </c>
      <c r="AA2815">
        <v>666.19</v>
      </c>
      <c r="AB2815">
        <v>63.15</v>
      </c>
      <c r="AD2815" t="e">
        <v>#DIV/0!</v>
      </c>
      <c r="AE2815">
        <v>666190</v>
      </c>
    </row>
    <row r="2816" spans="2:31" x14ac:dyDescent="0.35">
      <c r="B2816" s="83"/>
      <c r="C2816" s="84"/>
      <c r="D2816" s="73"/>
      <c r="E2816" s="73"/>
      <c r="F2816" s="73"/>
      <c r="G2816" s="85"/>
      <c r="H2816" s="73"/>
      <c r="I2816" s="73"/>
      <c r="J2816" s="73"/>
      <c r="K2816" s="73"/>
      <c r="L2816" s="73"/>
      <c r="M2816" s="73"/>
      <c r="N2816" s="73"/>
      <c r="U2816">
        <v>2023</v>
      </c>
      <c r="V2816" s="15">
        <v>44860</v>
      </c>
      <c r="W2816" t="s">
        <v>212</v>
      </c>
      <c r="X2816" t="s">
        <v>230</v>
      </c>
      <c r="Y2816" t="s">
        <v>226</v>
      </c>
      <c r="Z2816">
        <v>574.30999999999995</v>
      </c>
      <c r="AA2816">
        <v>634.44000000000005</v>
      </c>
      <c r="AB2816">
        <v>60.14</v>
      </c>
      <c r="AD2816" t="e">
        <v>#DIV/0!</v>
      </c>
      <c r="AE2816">
        <v>634440</v>
      </c>
    </row>
    <row r="2817" spans="2:31" x14ac:dyDescent="0.35">
      <c r="B2817" s="83"/>
      <c r="C2817" s="84"/>
      <c r="D2817" s="73"/>
      <c r="E2817" s="73"/>
      <c r="F2817" s="73"/>
      <c r="G2817" s="85"/>
      <c r="H2817" s="73"/>
      <c r="I2817" s="73"/>
      <c r="J2817" s="73"/>
      <c r="K2817" s="73"/>
      <c r="L2817" s="73"/>
      <c r="M2817" s="73"/>
      <c r="N2817" s="73"/>
      <c r="U2817">
        <v>2023</v>
      </c>
      <c r="V2817" s="15">
        <v>44861</v>
      </c>
      <c r="W2817" t="s">
        <v>212</v>
      </c>
      <c r="X2817" t="s">
        <v>230</v>
      </c>
      <c r="Y2817" t="s">
        <v>226</v>
      </c>
      <c r="Z2817">
        <v>526.71</v>
      </c>
      <c r="AA2817">
        <v>581.87</v>
      </c>
      <c r="AB2817">
        <v>55.16</v>
      </c>
      <c r="AD2817" t="e">
        <v>#DIV/0!</v>
      </c>
      <c r="AE2817">
        <v>581870</v>
      </c>
    </row>
    <row r="2818" spans="2:31" x14ac:dyDescent="0.35">
      <c r="B2818" s="83"/>
      <c r="C2818" s="84"/>
      <c r="D2818" s="73"/>
      <c r="E2818" s="73"/>
      <c r="F2818" s="73"/>
      <c r="G2818" s="85"/>
      <c r="H2818" s="73"/>
      <c r="I2818" s="73"/>
      <c r="J2818" s="73"/>
      <c r="K2818" s="73"/>
      <c r="L2818" s="73"/>
      <c r="M2818" s="73"/>
      <c r="N2818" s="73"/>
      <c r="U2818">
        <v>2023</v>
      </c>
      <c r="V2818" s="15">
        <v>44862</v>
      </c>
      <c r="W2818" t="s">
        <v>212</v>
      </c>
      <c r="X2818" t="s">
        <v>230</v>
      </c>
      <c r="Y2818" t="s">
        <v>226</v>
      </c>
      <c r="Z2818">
        <v>474.73</v>
      </c>
      <c r="AA2818">
        <v>524.44000000000005</v>
      </c>
      <c r="AB2818">
        <v>49.71</v>
      </c>
      <c r="AD2818" t="e">
        <v>#DIV/0!</v>
      </c>
      <c r="AE2818">
        <v>524440</v>
      </c>
    </row>
    <row r="2819" spans="2:31" x14ac:dyDescent="0.35">
      <c r="B2819" s="83"/>
      <c r="C2819" s="84"/>
      <c r="D2819" s="73"/>
      <c r="E2819" s="73"/>
      <c r="F2819" s="73"/>
      <c r="G2819" s="85"/>
      <c r="H2819" s="73"/>
      <c r="I2819" s="73"/>
      <c r="J2819" s="73"/>
      <c r="K2819" s="73"/>
      <c r="L2819" s="73"/>
      <c r="M2819" s="73"/>
      <c r="N2819" s="73"/>
      <c r="U2819">
        <v>2023</v>
      </c>
      <c r="V2819" s="15">
        <v>44863</v>
      </c>
      <c r="W2819" t="s">
        <v>212</v>
      </c>
      <c r="X2819" t="s">
        <v>230</v>
      </c>
      <c r="Y2819" t="s">
        <v>226</v>
      </c>
      <c r="Z2819">
        <v>380.21</v>
      </c>
      <c r="AA2819">
        <v>420.02</v>
      </c>
      <c r="AB2819">
        <v>39.81</v>
      </c>
      <c r="AD2819" t="e">
        <v>#DIV/0!</v>
      </c>
      <c r="AE2819">
        <v>420020</v>
      </c>
    </row>
    <row r="2820" spans="2:31" x14ac:dyDescent="0.35">
      <c r="B2820" s="83"/>
      <c r="C2820" s="84"/>
      <c r="D2820" s="73"/>
      <c r="E2820" s="73"/>
      <c r="F2820" s="73"/>
      <c r="G2820" s="85"/>
      <c r="H2820" s="73"/>
      <c r="I2820" s="73"/>
      <c r="J2820" s="73"/>
      <c r="K2820" s="73"/>
      <c r="L2820" s="73"/>
      <c r="M2820" s="73"/>
      <c r="N2820" s="73"/>
      <c r="U2820">
        <v>2023</v>
      </c>
      <c r="V2820" s="15">
        <v>44864</v>
      </c>
      <c r="W2820" t="s">
        <v>212</v>
      </c>
      <c r="X2820" t="s">
        <v>230</v>
      </c>
      <c r="Y2820" t="s">
        <v>226</v>
      </c>
      <c r="Z2820">
        <v>333.58</v>
      </c>
      <c r="AA2820">
        <v>368.52</v>
      </c>
      <c r="AB2820">
        <v>34.93</v>
      </c>
      <c r="AD2820" t="e">
        <v>#DIV/0!</v>
      </c>
      <c r="AE2820">
        <v>368520</v>
      </c>
    </row>
    <row r="2821" spans="2:31" x14ac:dyDescent="0.35">
      <c r="B2821" s="83"/>
      <c r="C2821" s="84"/>
      <c r="D2821" s="73"/>
      <c r="E2821" s="73"/>
      <c r="F2821" s="73"/>
      <c r="G2821" s="85"/>
      <c r="H2821" s="73"/>
      <c r="I2821" s="73"/>
      <c r="J2821" s="73"/>
      <c r="K2821" s="73"/>
      <c r="L2821" s="73"/>
      <c r="M2821" s="73"/>
      <c r="N2821" s="73"/>
      <c r="U2821">
        <v>2023</v>
      </c>
      <c r="V2821" s="15">
        <v>44865</v>
      </c>
      <c r="W2821" t="s">
        <v>212</v>
      </c>
      <c r="X2821" t="s">
        <v>230</v>
      </c>
      <c r="Y2821" t="s">
        <v>226</v>
      </c>
      <c r="Z2821">
        <v>347.21</v>
      </c>
      <c r="AA2821">
        <v>383.57</v>
      </c>
      <c r="AB2821">
        <v>36.36</v>
      </c>
      <c r="AD2821" t="e">
        <v>#DIV/0!</v>
      </c>
      <c r="AE2821">
        <v>383570</v>
      </c>
    </row>
    <row r="2822" spans="2:31" x14ac:dyDescent="0.35">
      <c r="B2822" s="83"/>
      <c r="C2822" s="84"/>
      <c r="D2822" s="73"/>
      <c r="E2822" s="73"/>
      <c r="F2822" s="73"/>
      <c r="G2822" s="85"/>
      <c r="H2822" s="73"/>
      <c r="I2822" s="73"/>
      <c r="J2822" s="73"/>
      <c r="K2822" s="73"/>
      <c r="L2822" s="73"/>
      <c r="M2822" s="73"/>
      <c r="N2822" s="73"/>
      <c r="U2822">
        <v>2023</v>
      </c>
      <c r="V2822" s="15">
        <v>44866</v>
      </c>
      <c r="W2822" t="s">
        <v>213</v>
      </c>
      <c r="X2822" t="s">
        <v>230</v>
      </c>
      <c r="Y2822" t="s">
        <v>226</v>
      </c>
      <c r="Z2822">
        <v>292.17</v>
      </c>
      <c r="AA2822">
        <v>322.77</v>
      </c>
      <c r="AB2822">
        <v>30.6</v>
      </c>
      <c r="AD2822" t="e">
        <v>#DIV/0!</v>
      </c>
      <c r="AE2822">
        <v>322770</v>
      </c>
    </row>
    <row r="2823" spans="2:31" x14ac:dyDescent="0.35">
      <c r="B2823" s="83"/>
      <c r="C2823" s="84"/>
      <c r="D2823" s="73"/>
      <c r="E2823" s="73"/>
      <c r="F2823" s="73"/>
      <c r="G2823" s="85"/>
      <c r="H2823" s="73"/>
      <c r="I2823" s="73"/>
      <c r="J2823" s="73"/>
      <c r="K2823" s="73"/>
      <c r="L2823" s="73"/>
      <c r="M2823" s="73"/>
      <c r="N2823" s="73"/>
      <c r="U2823">
        <v>2023</v>
      </c>
      <c r="V2823" s="15">
        <v>44867</v>
      </c>
      <c r="W2823" t="s">
        <v>213</v>
      </c>
      <c r="X2823" t="s">
        <v>230</v>
      </c>
      <c r="Y2823" t="s">
        <v>226</v>
      </c>
      <c r="Z2823">
        <v>242.94</v>
      </c>
      <c r="AA2823">
        <v>268.38</v>
      </c>
      <c r="AB2823">
        <v>25.44</v>
      </c>
      <c r="AD2823" t="e">
        <v>#DIV/0!</v>
      </c>
      <c r="AE2823">
        <v>268380</v>
      </c>
    </row>
    <row r="2824" spans="2:31" x14ac:dyDescent="0.35">
      <c r="B2824" s="83"/>
      <c r="C2824" s="84"/>
      <c r="D2824" s="73"/>
      <c r="E2824" s="73"/>
      <c r="F2824" s="73"/>
      <c r="G2824" s="85"/>
      <c r="H2824" s="73"/>
      <c r="I2824" s="73"/>
      <c r="J2824" s="73"/>
      <c r="K2824" s="73"/>
      <c r="L2824" s="73"/>
      <c r="M2824" s="73"/>
      <c r="N2824" s="73"/>
      <c r="U2824">
        <v>2023</v>
      </c>
      <c r="V2824" s="15">
        <v>44868</v>
      </c>
      <c r="W2824" t="s">
        <v>213</v>
      </c>
      <c r="X2824" t="s">
        <v>230</v>
      </c>
      <c r="Y2824" t="s">
        <v>226</v>
      </c>
      <c r="Z2824">
        <v>146.13</v>
      </c>
      <c r="AA2824">
        <v>161.43</v>
      </c>
      <c r="AB2824">
        <v>15.3</v>
      </c>
      <c r="AD2824" t="e">
        <v>#DIV/0!</v>
      </c>
      <c r="AE2824">
        <v>161430</v>
      </c>
    </row>
    <row r="2825" spans="2:31" x14ac:dyDescent="0.35">
      <c r="B2825" s="83"/>
      <c r="C2825" s="84"/>
      <c r="D2825" s="73"/>
      <c r="E2825" s="73"/>
      <c r="F2825" s="73"/>
      <c r="G2825" s="85"/>
      <c r="H2825" s="73"/>
      <c r="I2825" s="73"/>
      <c r="J2825" s="73"/>
      <c r="K2825" s="73"/>
      <c r="L2825" s="73"/>
      <c r="M2825" s="73"/>
      <c r="N2825" s="73"/>
      <c r="U2825">
        <v>2023</v>
      </c>
      <c r="V2825" s="15">
        <v>44869</v>
      </c>
      <c r="W2825" t="s">
        <v>213</v>
      </c>
      <c r="X2825" t="s">
        <v>230</v>
      </c>
      <c r="Y2825" t="s">
        <v>226</v>
      </c>
      <c r="Z2825">
        <v>133.58000000000001</v>
      </c>
      <c r="AA2825">
        <v>147.57</v>
      </c>
      <c r="AB2825">
        <v>13.99</v>
      </c>
      <c r="AD2825" t="e">
        <v>#DIV/0!</v>
      </c>
      <c r="AE2825">
        <v>147570</v>
      </c>
    </row>
    <row r="2826" spans="2:31" x14ac:dyDescent="0.35">
      <c r="B2826" s="83"/>
      <c r="C2826" s="84"/>
      <c r="D2826" s="73"/>
      <c r="E2826" s="73"/>
      <c r="F2826" s="73"/>
      <c r="G2826" s="85"/>
      <c r="H2826" s="73"/>
      <c r="I2826" s="73"/>
      <c r="J2826" s="73"/>
      <c r="K2826" s="73"/>
      <c r="L2826" s="73"/>
      <c r="M2826" s="73"/>
      <c r="N2826" s="73"/>
      <c r="U2826">
        <v>2023</v>
      </c>
      <c r="V2826" s="15">
        <v>44870</v>
      </c>
      <c r="W2826" t="s">
        <v>213</v>
      </c>
      <c r="X2826" t="s">
        <v>230</v>
      </c>
      <c r="Y2826" t="s">
        <v>226</v>
      </c>
      <c r="Z2826">
        <v>98.62</v>
      </c>
      <c r="AA2826">
        <v>108.94</v>
      </c>
      <c r="AB2826">
        <v>10.33</v>
      </c>
      <c r="AD2826" t="e">
        <v>#DIV/0!</v>
      </c>
      <c r="AE2826">
        <v>108940</v>
      </c>
    </row>
    <row r="2827" spans="2:31" x14ac:dyDescent="0.35">
      <c r="B2827" s="83"/>
      <c r="C2827" s="84"/>
      <c r="D2827" s="73"/>
      <c r="E2827" s="73"/>
      <c r="F2827" s="73"/>
      <c r="G2827" s="85"/>
      <c r="H2827" s="73"/>
      <c r="I2827" s="73"/>
      <c r="J2827" s="73"/>
      <c r="K2827" s="73"/>
      <c r="L2827" s="73"/>
      <c r="M2827" s="73"/>
      <c r="N2827" s="73"/>
      <c r="U2827">
        <v>2023</v>
      </c>
      <c r="V2827" s="15">
        <v>44871</v>
      </c>
      <c r="W2827" t="s">
        <v>213</v>
      </c>
      <c r="X2827" t="s">
        <v>230</v>
      </c>
      <c r="Y2827" t="s">
        <v>226</v>
      </c>
      <c r="Z2827">
        <v>48.33</v>
      </c>
      <c r="AA2827">
        <v>53.39</v>
      </c>
      <c r="AB2827">
        <v>5.0599999999999996</v>
      </c>
      <c r="AD2827" t="e">
        <v>#DIV/0!</v>
      </c>
      <c r="AE2827">
        <v>53390</v>
      </c>
    </row>
    <row r="2828" spans="2:31" x14ac:dyDescent="0.35">
      <c r="B2828" s="83"/>
      <c r="C2828" s="84"/>
      <c r="D2828" s="73"/>
      <c r="E2828" s="73"/>
      <c r="F2828" s="73"/>
      <c r="G2828" s="85"/>
      <c r="H2828" s="73"/>
      <c r="I2828" s="73"/>
      <c r="J2828" s="73"/>
      <c r="K2828" s="73"/>
      <c r="L2828" s="73"/>
      <c r="M2828" s="73"/>
      <c r="N2828" s="73"/>
      <c r="U2828">
        <v>2023</v>
      </c>
      <c r="V2828" s="15">
        <v>44872</v>
      </c>
      <c r="W2828" t="s">
        <v>213</v>
      </c>
      <c r="X2828" t="s">
        <v>230</v>
      </c>
      <c r="Y2828" t="s">
        <v>226</v>
      </c>
      <c r="Z2828">
        <v>49.86</v>
      </c>
      <c r="AA2828">
        <v>55.08</v>
      </c>
      <c r="AB2828">
        <v>5.22</v>
      </c>
      <c r="AD2828" t="e">
        <v>#DIV/0!</v>
      </c>
      <c r="AE2828">
        <v>55080</v>
      </c>
    </row>
    <row r="2829" spans="2:31" x14ac:dyDescent="0.35">
      <c r="B2829" s="83"/>
      <c r="C2829" s="84"/>
      <c r="D2829" s="73"/>
      <c r="E2829" s="73"/>
      <c r="F2829" s="73"/>
      <c r="G2829" s="85"/>
      <c r="H2829" s="73"/>
      <c r="I2829" s="73"/>
      <c r="J2829" s="73"/>
      <c r="K2829" s="73"/>
      <c r="L2829" s="73"/>
      <c r="M2829" s="73"/>
      <c r="N2829" s="73"/>
      <c r="U2829">
        <v>2023</v>
      </c>
      <c r="V2829" s="15">
        <v>44873</v>
      </c>
      <c r="W2829" t="s">
        <v>213</v>
      </c>
      <c r="X2829" t="s">
        <v>230</v>
      </c>
      <c r="Y2829" t="s">
        <v>226</v>
      </c>
      <c r="Z2829">
        <v>49.23</v>
      </c>
      <c r="AA2829">
        <v>54.39</v>
      </c>
      <c r="AB2829">
        <v>5.16</v>
      </c>
      <c r="AD2829" t="e">
        <v>#DIV/0!</v>
      </c>
      <c r="AE2829">
        <v>54390</v>
      </c>
    </row>
    <row r="2830" spans="2:31" x14ac:dyDescent="0.35">
      <c r="B2830" s="83"/>
      <c r="C2830" s="84"/>
      <c r="D2830" s="73"/>
      <c r="E2830" s="73"/>
      <c r="F2830" s="73"/>
      <c r="G2830" s="85"/>
      <c r="H2830" s="73"/>
      <c r="I2830" s="73"/>
      <c r="J2830" s="73"/>
      <c r="K2830" s="73"/>
      <c r="L2830" s="73"/>
      <c r="M2830" s="73"/>
      <c r="N2830" s="73"/>
      <c r="U2830">
        <v>2023</v>
      </c>
      <c r="V2830" s="15">
        <v>44874</v>
      </c>
      <c r="W2830" t="s">
        <v>213</v>
      </c>
      <c r="X2830" t="s">
        <v>230</v>
      </c>
      <c r="Y2830" t="s">
        <v>226</v>
      </c>
      <c r="Z2830">
        <v>43.91</v>
      </c>
      <c r="AA2830">
        <v>48.51</v>
      </c>
      <c r="AB2830">
        <v>4.5999999999999996</v>
      </c>
      <c r="AD2830" t="e">
        <v>#DIV/0!</v>
      </c>
      <c r="AE2830">
        <v>48510</v>
      </c>
    </row>
    <row r="2831" spans="2:31" x14ac:dyDescent="0.35">
      <c r="B2831" s="83"/>
      <c r="C2831" s="84"/>
      <c r="D2831" s="73"/>
      <c r="E2831" s="73"/>
      <c r="F2831" s="73"/>
      <c r="G2831" s="85"/>
      <c r="H2831" s="73"/>
      <c r="I2831" s="73"/>
      <c r="J2831" s="73"/>
      <c r="K2831" s="73"/>
      <c r="L2831" s="73"/>
      <c r="M2831" s="73"/>
      <c r="N2831" s="73"/>
      <c r="U2831">
        <v>2023</v>
      </c>
      <c r="V2831" s="15">
        <v>44875</v>
      </c>
      <c r="W2831" t="s">
        <v>213</v>
      </c>
      <c r="X2831" t="s">
        <v>230</v>
      </c>
      <c r="Y2831" t="s">
        <v>226</v>
      </c>
      <c r="Z2831">
        <v>42.1</v>
      </c>
      <c r="AA2831">
        <v>46.5</v>
      </c>
      <c r="AB2831">
        <v>4.41</v>
      </c>
      <c r="AD2831" t="e">
        <v>#DIV/0!</v>
      </c>
      <c r="AE2831">
        <v>46500</v>
      </c>
    </row>
    <row r="2832" spans="2:31" x14ac:dyDescent="0.35">
      <c r="B2832" s="83"/>
      <c r="C2832" s="84"/>
      <c r="D2832" s="73"/>
      <c r="E2832" s="73"/>
      <c r="F2832" s="73"/>
      <c r="G2832" s="85"/>
      <c r="H2832" s="73"/>
      <c r="I2832" s="73"/>
      <c r="J2832" s="73"/>
      <c r="K2832" s="73"/>
      <c r="L2832" s="73"/>
      <c r="M2832" s="73"/>
      <c r="N2832" s="73"/>
      <c r="U2832">
        <v>2023</v>
      </c>
      <c r="V2832" s="15">
        <v>44876</v>
      </c>
      <c r="W2832" t="s">
        <v>213</v>
      </c>
      <c r="X2832" t="s">
        <v>230</v>
      </c>
      <c r="Y2832" t="s">
        <v>226</v>
      </c>
      <c r="Z2832">
        <v>36.71</v>
      </c>
      <c r="AA2832">
        <v>40.549999999999997</v>
      </c>
      <c r="AB2832">
        <v>3.84</v>
      </c>
      <c r="AD2832" t="e">
        <v>#DIV/0!</v>
      </c>
      <c r="AE2832">
        <v>40550</v>
      </c>
    </row>
    <row r="2833" spans="2:31" x14ac:dyDescent="0.35">
      <c r="B2833" s="83"/>
      <c r="C2833" s="84"/>
      <c r="D2833" s="73"/>
      <c r="E2833" s="73"/>
      <c r="F2833" s="73"/>
      <c r="G2833" s="85"/>
      <c r="H2833" s="73"/>
      <c r="I2833" s="73"/>
      <c r="J2833" s="73"/>
      <c r="K2833" s="73"/>
      <c r="L2833" s="73"/>
      <c r="M2833" s="73"/>
      <c r="N2833" s="73"/>
      <c r="U2833">
        <v>2023</v>
      </c>
      <c r="V2833" s="15">
        <v>44877</v>
      </c>
      <c r="W2833" t="s">
        <v>213</v>
      </c>
      <c r="X2833" t="s">
        <v>230</v>
      </c>
      <c r="Y2833" t="s">
        <v>226</v>
      </c>
      <c r="Z2833">
        <v>33.520000000000003</v>
      </c>
      <c r="AA2833">
        <v>37.03</v>
      </c>
      <c r="AB2833">
        <v>3.51</v>
      </c>
      <c r="AD2833" t="e">
        <v>#DIV/0!</v>
      </c>
      <c r="AE2833">
        <v>37030</v>
      </c>
    </row>
    <row r="2834" spans="2:31" x14ac:dyDescent="0.35">
      <c r="B2834" s="83"/>
      <c r="C2834" s="84"/>
      <c r="D2834" s="73"/>
      <c r="E2834" s="73"/>
      <c r="F2834" s="73"/>
      <c r="G2834" s="85"/>
      <c r="H2834" s="73"/>
      <c r="I2834" s="73"/>
      <c r="J2834" s="73"/>
      <c r="K2834" s="73"/>
      <c r="L2834" s="73"/>
      <c r="M2834" s="73"/>
      <c r="N2834" s="73"/>
      <c r="U2834">
        <v>2023</v>
      </c>
      <c r="V2834" s="15">
        <v>44878</v>
      </c>
      <c r="W2834" t="s">
        <v>213</v>
      </c>
      <c r="X2834" t="s">
        <v>230</v>
      </c>
      <c r="Y2834" t="s">
        <v>226</v>
      </c>
      <c r="Z2834">
        <v>31.99</v>
      </c>
      <c r="AA2834">
        <v>35.340000000000003</v>
      </c>
      <c r="AB2834">
        <v>3.35</v>
      </c>
      <c r="AD2834" t="e">
        <v>#DIV/0!</v>
      </c>
      <c r="AE2834">
        <v>35340</v>
      </c>
    </row>
    <row r="2835" spans="2:31" x14ac:dyDescent="0.35">
      <c r="B2835" s="83"/>
      <c r="C2835" s="84"/>
      <c r="D2835" s="73"/>
      <c r="E2835" s="73"/>
      <c r="F2835" s="73"/>
      <c r="G2835" s="85"/>
      <c r="H2835" s="73"/>
      <c r="I2835" s="73"/>
      <c r="J2835" s="73"/>
      <c r="K2835" s="73"/>
      <c r="L2835" s="73"/>
      <c r="M2835" s="73"/>
      <c r="N2835" s="73"/>
      <c r="U2835">
        <v>2023</v>
      </c>
      <c r="V2835" s="15">
        <v>44879</v>
      </c>
      <c r="W2835" t="s">
        <v>213</v>
      </c>
      <c r="X2835" t="s">
        <v>230</v>
      </c>
      <c r="Y2835" t="s">
        <v>226</v>
      </c>
      <c r="Z2835">
        <v>27.03</v>
      </c>
      <c r="AA2835">
        <v>29.86</v>
      </c>
      <c r="AB2835">
        <v>2.83</v>
      </c>
      <c r="AD2835" t="e">
        <v>#DIV/0!</v>
      </c>
      <c r="AE2835">
        <v>29860</v>
      </c>
    </row>
    <row r="2836" spans="2:31" x14ac:dyDescent="0.35">
      <c r="B2836" s="83"/>
      <c r="C2836" s="84"/>
      <c r="D2836" s="73"/>
      <c r="E2836" s="73"/>
      <c r="F2836" s="73"/>
      <c r="G2836" s="85"/>
      <c r="H2836" s="73"/>
      <c r="I2836" s="73"/>
      <c r="J2836" s="73"/>
      <c r="K2836" s="73"/>
      <c r="L2836" s="73"/>
      <c r="M2836" s="73"/>
      <c r="N2836" s="73"/>
      <c r="U2836">
        <v>2023</v>
      </c>
      <c r="V2836" s="15">
        <v>44880</v>
      </c>
      <c r="W2836" t="s">
        <v>213</v>
      </c>
      <c r="X2836" t="s">
        <v>230</v>
      </c>
      <c r="Y2836" t="s">
        <v>226</v>
      </c>
      <c r="Z2836">
        <v>39.44</v>
      </c>
      <c r="AA2836">
        <v>43.57</v>
      </c>
      <c r="AB2836">
        <v>4.13</v>
      </c>
      <c r="AD2836" t="e">
        <v>#DIV/0!</v>
      </c>
      <c r="AE2836">
        <v>43570</v>
      </c>
    </row>
    <row r="2837" spans="2:31" x14ac:dyDescent="0.35">
      <c r="B2837" s="83"/>
      <c r="C2837" s="84"/>
      <c r="D2837" s="73"/>
      <c r="E2837" s="73"/>
      <c r="F2837" s="73"/>
      <c r="G2837" s="85"/>
      <c r="H2837" s="73"/>
      <c r="I2837" s="73"/>
      <c r="J2837" s="73"/>
      <c r="K2837" s="73"/>
      <c r="L2837" s="73"/>
      <c r="M2837" s="73"/>
      <c r="N2837" s="73"/>
      <c r="U2837">
        <v>2023</v>
      </c>
      <c r="V2837" s="15">
        <v>44881</v>
      </c>
      <c r="W2837" t="s">
        <v>213</v>
      </c>
      <c r="X2837" t="s">
        <v>230</v>
      </c>
      <c r="Y2837" t="s">
        <v>226</v>
      </c>
      <c r="Z2837">
        <v>32.770000000000003</v>
      </c>
      <c r="AA2837">
        <v>36.21</v>
      </c>
      <c r="AB2837">
        <v>3.43</v>
      </c>
      <c r="AD2837" t="e">
        <v>#DIV/0!</v>
      </c>
      <c r="AE2837">
        <v>36210</v>
      </c>
    </row>
    <row r="2838" spans="2:31" x14ac:dyDescent="0.35">
      <c r="B2838" s="83"/>
      <c r="C2838" s="84"/>
      <c r="D2838" s="73"/>
      <c r="E2838" s="73"/>
      <c r="F2838" s="73"/>
      <c r="G2838" s="85"/>
      <c r="H2838" s="73"/>
      <c r="I2838" s="73"/>
      <c r="J2838" s="73"/>
      <c r="K2838" s="73"/>
      <c r="L2838" s="73"/>
      <c r="M2838" s="73"/>
      <c r="N2838" s="73"/>
      <c r="U2838">
        <v>2023</v>
      </c>
      <c r="V2838" s="15">
        <v>44882</v>
      </c>
      <c r="W2838" t="s">
        <v>213</v>
      </c>
      <c r="X2838" t="s">
        <v>230</v>
      </c>
      <c r="Y2838" t="s">
        <v>226</v>
      </c>
      <c r="Z2838">
        <v>33.26</v>
      </c>
      <c r="AA2838">
        <v>36.74</v>
      </c>
      <c r="AB2838">
        <v>3.48</v>
      </c>
      <c r="AD2838" t="e">
        <v>#DIV/0!</v>
      </c>
      <c r="AE2838">
        <v>36740</v>
      </c>
    </row>
    <row r="2839" spans="2:31" x14ac:dyDescent="0.35">
      <c r="B2839" s="83"/>
      <c r="C2839" s="84"/>
      <c r="D2839" s="73"/>
      <c r="E2839" s="73"/>
      <c r="F2839" s="73"/>
      <c r="G2839" s="85"/>
      <c r="H2839" s="73"/>
      <c r="I2839" s="73"/>
      <c r="J2839" s="73"/>
      <c r="K2839" s="73"/>
      <c r="L2839" s="73"/>
      <c r="M2839" s="73"/>
      <c r="N2839" s="73"/>
      <c r="U2839">
        <v>2023</v>
      </c>
      <c r="V2839" s="15">
        <v>44883</v>
      </c>
      <c r="W2839" t="s">
        <v>213</v>
      </c>
      <c r="X2839" t="s">
        <v>230</v>
      </c>
      <c r="Y2839" t="s">
        <v>226</v>
      </c>
      <c r="Z2839">
        <v>31.8</v>
      </c>
      <c r="AA2839">
        <v>35.130000000000003</v>
      </c>
      <c r="AB2839">
        <v>3.33</v>
      </c>
      <c r="AD2839" t="e">
        <v>#DIV/0!</v>
      </c>
      <c r="AE2839">
        <v>35130</v>
      </c>
    </row>
    <row r="2840" spans="2:31" x14ac:dyDescent="0.35">
      <c r="B2840" s="83"/>
      <c r="C2840" s="84"/>
      <c r="D2840" s="73"/>
      <c r="E2840" s="73"/>
      <c r="F2840" s="73"/>
      <c r="G2840" s="85"/>
      <c r="H2840" s="73"/>
      <c r="I2840" s="73"/>
      <c r="J2840" s="73"/>
      <c r="K2840" s="73"/>
      <c r="L2840" s="73"/>
      <c r="M2840" s="73"/>
      <c r="N2840" s="73"/>
      <c r="U2840">
        <v>2023</v>
      </c>
      <c r="V2840" s="15">
        <v>44884</v>
      </c>
      <c r="W2840" t="s">
        <v>213</v>
      </c>
      <c r="X2840" t="s">
        <v>230</v>
      </c>
      <c r="Y2840" t="s">
        <v>226</v>
      </c>
      <c r="Z2840">
        <v>31.23</v>
      </c>
      <c r="AA2840">
        <v>34.5</v>
      </c>
      <c r="AB2840">
        <v>3.27</v>
      </c>
      <c r="AD2840" t="e">
        <v>#DIV/0!</v>
      </c>
      <c r="AE2840">
        <v>34500</v>
      </c>
    </row>
    <row r="2841" spans="2:31" x14ac:dyDescent="0.35">
      <c r="B2841" s="83"/>
      <c r="C2841" s="84"/>
      <c r="D2841" s="73"/>
      <c r="E2841" s="73"/>
      <c r="F2841" s="73"/>
      <c r="G2841" s="85"/>
      <c r="H2841" s="73"/>
      <c r="I2841" s="73"/>
      <c r="J2841" s="73"/>
      <c r="K2841" s="73"/>
      <c r="L2841" s="73"/>
      <c r="M2841" s="73"/>
      <c r="N2841" s="73"/>
      <c r="U2841">
        <v>2023</v>
      </c>
      <c r="V2841" s="15">
        <v>44885</v>
      </c>
      <c r="W2841" t="s">
        <v>213</v>
      </c>
      <c r="X2841" t="s">
        <v>230</v>
      </c>
      <c r="Y2841" t="s">
        <v>226</v>
      </c>
      <c r="Z2841">
        <v>31.94</v>
      </c>
      <c r="AA2841">
        <v>35.28</v>
      </c>
      <c r="AB2841">
        <v>3.34</v>
      </c>
      <c r="AD2841" t="e">
        <v>#DIV/0!</v>
      </c>
      <c r="AE2841">
        <v>35280</v>
      </c>
    </row>
    <row r="2842" spans="2:31" x14ac:dyDescent="0.35">
      <c r="B2842" s="83"/>
      <c r="C2842" s="84"/>
      <c r="D2842" s="73"/>
      <c r="E2842" s="73"/>
      <c r="F2842" s="73"/>
      <c r="G2842" s="85"/>
      <c r="H2842" s="73"/>
      <c r="I2842" s="73"/>
      <c r="J2842" s="73"/>
      <c r="K2842" s="73"/>
      <c r="L2842" s="73"/>
      <c r="M2842" s="73"/>
      <c r="N2842" s="73"/>
      <c r="U2842">
        <v>2023</v>
      </c>
      <c r="V2842" s="15">
        <v>44886</v>
      </c>
      <c r="W2842" t="s">
        <v>213</v>
      </c>
      <c r="X2842" t="s">
        <v>230</v>
      </c>
      <c r="Y2842" t="s">
        <v>226</v>
      </c>
      <c r="Z2842">
        <v>32.64</v>
      </c>
      <c r="AA2842">
        <v>36.06</v>
      </c>
      <c r="AB2842">
        <v>3.42</v>
      </c>
      <c r="AD2842" t="e">
        <v>#DIV/0!</v>
      </c>
      <c r="AE2842">
        <v>36060</v>
      </c>
    </row>
    <row r="2843" spans="2:31" x14ac:dyDescent="0.35">
      <c r="B2843" s="83"/>
      <c r="C2843" s="84"/>
      <c r="D2843" s="73"/>
      <c r="E2843" s="73"/>
      <c r="F2843" s="73"/>
      <c r="G2843" s="85"/>
      <c r="H2843" s="73"/>
      <c r="I2843" s="73"/>
      <c r="J2843" s="73"/>
      <c r="K2843" s="73"/>
      <c r="L2843" s="73"/>
      <c r="M2843" s="73"/>
      <c r="N2843" s="73"/>
      <c r="U2843">
        <v>2023</v>
      </c>
      <c r="V2843" s="15">
        <v>44887</v>
      </c>
      <c r="W2843" t="s">
        <v>213</v>
      </c>
      <c r="X2843" t="s">
        <v>230</v>
      </c>
      <c r="Y2843" t="s">
        <v>226</v>
      </c>
      <c r="Z2843">
        <v>35.01</v>
      </c>
      <c r="AA2843">
        <v>38.67</v>
      </c>
      <c r="AB2843">
        <v>3.67</v>
      </c>
      <c r="AD2843" t="e">
        <v>#DIV/0!</v>
      </c>
      <c r="AE2843">
        <v>38670</v>
      </c>
    </row>
    <row r="2844" spans="2:31" x14ac:dyDescent="0.35">
      <c r="B2844" s="83"/>
      <c r="C2844" s="84"/>
      <c r="D2844" s="73"/>
      <c r="E2844" s="73"/>
      <c r="F2844" s="73"/>
      <c r="G2844" s="85"/>
      <c r="H2844" s="73"/>
      <c r="I2844" s="73"/>
      <c r="J2844" s="73"/>
      <c r="K2844" s="73"/>
      <c r="L2844" s="73"/>
      <c r="M2844" s="73"/>
      <c r="N2844" s="73"/>
      <c r="U2844">
        <v>2023</v>
      </c>
      <c r="V2844" s="15">
        <v>44888</v>
      </c>
      <c r="W2844" t="s">
        <v>213</v>
      </c>
      <c r="X2844" t="s">
        <v>230</v>
      </c>
      <c r="Y2844" t="s">
        <v>226</v>
      </c>
      <c r="Z2844">
        <v>36.130000000000003</v>
      </c>
      <c r="AA2844">
        <v>39.909999999999997</v>
      </c>
      <c r="AB2844">
        <v>3.78</v>
      </c>
      <c r="AD2844" t="e">
        <v>#DIV/0!</v>
      </c>
      <c r="AE2844">
        <v>39910</v>
      </c>
    </row>
    <row r="2845" spans="2:31" x14ac:dyDescent="0.35">
      <c r="B2845" s="83"/>
      <c r="C2845" s="84"/>
      <c r="D2845" s="73"/>
      <c r="E2845" s="73"/>
      <c r="F2845" s="73"/>
      <c r="G2845" s="85"/>
      <c r="H2845" s="73"/>
      <c r="I2845" s="73"/>
      <c r="J2845" s="73"/>
      <c r="K2845" s="73"/>
      <c r="L2845" s="73"/>
      <c r="M2845" s="73"/>
      <c r="N2845" s="73"/>
      <c r="U2845">
        <v>2023</v>
      </c>
      <c r="V2845" s="15">
        <v>44889</v>
      </c>
      <c r="W2845" t="s">
        <v>213</v>
      </c>
      <c r="X2845" t="s">
        <v>230</v>
      </c>
      <c r="Y2845" t="s">
        <v>226</v>
      </c>
      <c r="Z2845">
        <v>34.99</v>
      </c>
      <c r="AA2845">
        <v>38.65</v>
      </c>
      <c r="AB2845">
        <v>3.66</v>
      </c>
      <c r="AD2845" t="e">
        <v>#DIV/0!</v>
      </c>
      <c r="AE2845">
        <v>38650</v>
      </c>
    </row>
    <row r="2846" spans="2:31" x14ac:dyDescent="0.35">
      <c r="B2846" s="83"/>
      <c r="C2846" s="84"/>
      <c r="D2846" s="73"/>
      <c r="E2846" s="73"/>
      <c r="F2846" s="73"/>
      <c r="G2846" s="85"/>
      <c r="H2846" s="73"/>
      <c r="I2846" s="73"/>
      <c r="J2846" s="73"/>
      <c r="K2846" s="73"/>
      <c r="L2846" s="73"/>
      <c r="M2846" s="73"/>
      <c r="N2846" s="73"/>
      <c r="U2846">
        <v>2023</v>
      </c>
      <c r="V2846" s="15">
        <v>44890</v>
      </c>
      <c r="W2846" t="s">
        <v>213</v>
      </c>
      <c r="X2846" t="s">
        <v>230</v>
      </c>
      <c r="Y2846" t="s">
        <v>226</v>
      </c>
      <c r="Z2846">
        <v>35.33</v>
      </c>
      <c r="AA2846">
        <v>39.03</v>
      </c>
      <c r="AB2846">
        <v>3.7</v>
      </c>
      <c r="AD2846" t="e">
        <v>#DIV/0!</v>
      </c>
      <c r="AE2846">
        <v>39030</v>
      </c>
    </row>
    <row r="2847" spans="2:31" x14ac:dyDescent="0.35">
      <c r="B2847" s="83"/>
      <c r="C2847" s="84"/>
      <c r="D2847" s="73"/>
      <c r="E2847" s="73"/>
      <c r="F2847" s="73"/>
      <c r="G2847" s="85"/>
      <c r="H2847" s="73"/>
      <c r="I2847" s="73"/>
      <c r="J2847" s="73"/>
      <c r="K2847" s="73"/>
      <c r="L2847" s="73"/>
      <c r="M2847" s="73"/>
      <c r="N2847" s="73"/>
      <c r="U2847">
        <v>2023</v>
      </c>
      <c r="V2847" s="15">
        <v>44891</v>
      </c>
      <c r="W2847" t="s">
        <v>213</v>
      </c>
      <c r="X2847" t="s">
        <v>230</v>
      </c>
      <c r="Y2847" t="s">
        <v>226</v>
      </c>
      <c r="Z2847">
        <v>37</v>
      </c>
      <c r="AA2847">
        <v>40.869999999999997</v>
      </c>
      <c r="AB2847">
        <v>3.87</v>
      </c>
      <c r="AD2847" t="e">
        <v>#DIV/0!</v>
      </c>
      <c r="AE2847">
        <v>40870</v>
      </c>
    </row>
    <row r="2848" spans="2:31" x14ac:dyDescent="0.35">
      <c r="B2848" s="83"/>
      <c r="C2848" s="84"/>
      <c r="D2848" s="73"/>
      <c r="E2848" s="73"/>
      <c r="F2848" s="73"/>
      <c r="G2848" s="85"/>
      <c r="H2848" s="73"/>
      <c r="I2848" s="73"/>
      <c r="J2848" s="73"/>
      <c r="K2848" s="73"/>
      <c r="L2848" s="73"/>
      <c r="M2848" s="73"/>
      <c r="N2848" s="73"/>
      <c r="U2848">
        <v>2023</v>
      </c>
      <c r="V2848" s="15">
        <v>44892</v>
      </c>
      <c r="W2848" t="s">
        <v>213</v>
      </c>
      <c r="X2848" t="s">
        <v>230</v>
      </c>
      <c r="Y2848" t="s">
        <v>226</v>
      </c>
      <c r="Z2848">
        <v>35.53</v>
      </c>
      <c r="AA2848">
        <v>39.25</v>
      </c>
      <c r="AB2848">
        <v>3.72</v>
      </c>
      <c r="AD2848" t="e">
        <v>#DIV/0!</v>
      </c>
      <c r="AE2848">
        <v>39250</v>
      </c>
    </row>
    <row r="2849" spans="2:31" x14ac:dyDescent="0.35">
      <c r="B2849" s="83"/>
      <c r="C2849" s="84"/>
      <c r="D2849" s="73"/>
      <c r="E2849" s="73"/>
      <c r="F2849" s="73"/>
      <c r="G2849" s="85"/>
      <c r="H2849" s="73"/>
      <c r="I2849" s="73"/>
      <c r="J2849" s="73"/>
      <c r="K2849" s="73"/>
      <c r="L2849" s="73"/>
      <c r="M2849" s="73"/>
      <c r="N2849" s="73"/>
      <c r="U2849">
        <v>2023</v>
      </c>
      <c r="V2849" s="15">
        <v>44893</v>
      </c>
      <c r="W2849" t="s">
        <v>213</v>
      </c>
      <c r="X2849" t="s">
        <v>230</v>
      </c>
      <c r="Y2849" t="s">
        <v>226</v>
      </c>
      <c r="Z2849">
        <v>37.07</v>
      </c>
      <c r="AA2849">
        <v>40.950000000000003</v>
      </c>
      <c r="AB2849">
        <v>3.88</v>
      </c>
      <c r="AD2849" t="e">
        <v>#DIV/0!</v>
      </c>
      <c r="AE2849">
        <v>40950</v>
      </c>
    </row>
    <row r="2850" spans="2:31" x14ac:dyDescent="0.35">
      <c r="B2850" s="83"/>
      <c r="C2850" s="84"/>
      <c r="D2850" s="73"/>
      <c r="E2850" s="73"/>
      <c r="F2850" s="73"/>
      <c r="G2850" s="85"/>
      <c r="H2850" s="73"/>
      <c r="I2850" s="73"/>
      <c r="J2850" s="73"/>
      <c r="K2850" s="73"/>
      <c r="L2850" s="73"/>
      <c r="M2850" s="73"/>
      <c r="N2850" s="73"/>
      <c r="U2850">
        <v>2023</v>
      </c>
      <c r="V2850" s="15">
        <v>44894</v>
      </c>
      <c r="W2850" t="s">
        <v>213</v>
      </c>
      <c r="X2850" t="s">
        <v>230</v>
      </c>
      <c r="Y2850" t="s">
        <v>226</v>
      </c>
      <c r="Z2850">
        <v>36.450000000000003</v>
      </c>
      <c r="AA2850">
        <v>40.26</v>
      </c>
      <c r="AB2850">
        <v>3.82</v>
      </c>
      <c r="AD2850" t="e">
        <v>#DIV/0!</v>
      </c>
      <c r="AE2850">
        <v>40260</v>
      </c>
    </row>
    <row r="2851" spans="2:31" x14ac:dyDescent="0.35">
      <c r="B2851" s="83"/>
      <c r="C2851" s="84"/>
      <c r="D2851" s="73"/>
      <c r="E2851" s="73"/>
      <c r="F2851" s="73"/>
      <c r="G2851" s="85"/>
      <c r="H2851" s="73"/>
      <c r="I2851" s="73"/>
      <c r="J2851" s="73"/>
      <c r="K2851" s="73"/>
      <c r="L2851" s="73"/>
      <c r="M2851" s="73"/>
      <c r="N2851" s="73"/>
      <c r="U2851">
        <v>2023</v>
      </c>
      <c r="V2851" s="15">
        <v>44895</v>
      </c>
      <c r="W2851" t="s">
        <v>213</v>
      </c>
      <c r="X2851" t="s">
        <v>230</v>
      </c>
      <c r="Y2851" t="s">
        <v>226</v>
      </c>
      <c r="Z2851">
        <v>34.86</v>
      </c>
      <c r="AA2851">
        <v>38.51</v>
      </c>
      <c r="AB2851">
        <v>3.65</v>
      </c>
      <c r="AD2851" t="e">
        <v>#DIV/0!</v>
      </c>
      <c r="AE2851">
        <v>38510</v>
      </c>
    </row>
    <row r="2852" spans="2:31" x14ac:dyDescent="0.35">
      <c r="B2852" s="83"/>
      <c r="C2852" s="84"/>
      <c r="D2852" s="73"/>
      <c r="E2852" s="73"/>
      <c r="F2852" s="73"/>
      <c r="G2852" s="85"/>
      <c r="H2852" s="73"/>
      <c r="I2852" s="73"/>
      <c r="J2852" s="73"/>
      <c r="K2852" s="73"/>
      <c r="L2852" s="73"/>
      <c r="M2852" s="73"/>
      <c r="N2852" s="73"/>
      <c r="U2852">
        <v>2023</v>
      </c>
      <c r="V2852" s="15">
        <v>44896</v>
      </c>
      <c r="W2852" t="s">
        <v>214</v>
      </c>
      <c r="X2852" t="s">
        <v>230</v>
      </c>
      <c r="Y2852" t="s">
        <v>226</v>
      </c>
      <c r="Z2852">
        <v>34.01</v>
      </c>
      <c r="AA2852">
        <v>37.57</v>
      </c>
      <c r="AB2852">
        <v>3.56</v>
      </c>
      <c r="AD2852" t="e">
        <v>#DIV/0!</v>
      </c>
      <c r="AE2852">
        <v>37570</v>
      </c>
    </row>
    <row r="2853" spans="2:31" x14ac:dyDescent="0.35">
      <c r="B2853" s="83"/>
      <c r="C2853" s="84"/>
      <c r="D2853" s="73"/>
      <c r="E2853" s="73"/>
      <c r="F2853" s="73"/>
      <c r="G2853" s="85"/>
      <c r="H2853" s="73"/>
      <c r="I2853" s="73"/>
      <c r="J2853" s="73"/>
      <c r="K2853" s="73"/>
      <c r="L2853" s="73"/>
      <c r="M2853" s="73"/>
      <c r="N2853" s="73"/>
      <c r="U2853">
        <v>2023</v>
      </c>
      <c r="V2853" s="15">
        <v>44897</v>
      </c>
      <c r="W2853" t="s">
        <v>214</v>
      </c>
      <c r="X2853" t="s">
        <v>230</v>
      </c>
      <c r="Y2853" t="s">
        <v>226</v>
      </c>
      <c r="Z2853">
        <v>35.869999999999997</v>
      </c>
      <c r="AA2853">
        <v>39.630000000000003</v>
      </c>
      <c r="AB2853">
        <v>3.76</v>
      </c>
      <c r="AD2853" t="e">
        <v>#DIV/0!</v>
      </c>
      <c r="AE2853">
        <v>39630</v>
      </c>
    </row>
    <row r="2854" spans="2:31" x14ac:dyDescent="0.35">
      <c r="B2854" s="83"/>
      <c r="C2854" s="84"/>
      <c r="D2854" s="73"/>
      <c r="E2854" s="73"/>
      <c r="F2854" s="73"/>
      <c r="G2854" s="85"/>
      <c r="H2854" s="73"/>
      <c r="I2854" s="73"/>
      <c r="J2854" s="73"/>
      <c r="K2854" s="73"/>
      <c r="L2854" s="73"/>
      <c r="M2854" s="73"/>
      <c r="N2854" s="73"/>
      <c r="U2854">
        <v>2023</v>
      </c>
      <c r="V2854" s="15">
        <v>44898</v>
      </c>
      <c r="W2854" t="s">
        <v>214</v>
      </c>
      <c r="X2854" t="s">
        <v>230</v>
      </c>
      <c r="Y2854" t="s">
        <v>226</v>
      </c>
      <c r="Z2854">
        <v>34.85</v>
      </c>
      <c r="AA2854">
        <v>38.5</v>
      </c>
      <c r="AB2854">
        <v>3.65</v>
      </c>
      <c r="AD2854" t="e">
        <v>#DIV/0!</v>
      </c>
      <c r="AE2854">
        <v>38500</v>
      </c>
    </row>
    <row r="2855" spans="2:31" x14ac:dyDescent="0.35">
      <c r="B2855" s="83"/>
      <c r="C2855" s="84"/>
      <c r="D2855" s="73"/>
      <c r="E2855" s="73"/>
      <c r="F2855" s="73"/>
      <c r="G2855" s="85"/>
      <c r="H2855" s="73"/>
      <c r="I2855" s="73"/>
      <c r="J2855" s="73"/>
      <c r="K2855" s="73"/>
      <c r="L2855" s="73"/>
      <c r="M2855" s="73"/>
      <c r="N2855" s="73"/>
      <c r="U2855">
        <v>2023</v>
      </c>
      <c r="V2855" s="15">
        <v>44899</v>
      </c>
      <c r="W2855" t="s">
        <v>214</v>
      </c>
      <c r="X2855" t="s">
        <v>230</v>
      </c>
      <c r="Y2855" t="s">
        <v>226</v>
      </c>
      <c r="Z2855">
        <v>32.4</v>
      </c>
      <c r="AA2855">
        <v>35.79</v>
      </c>
      <c r="AB2855">
        <v>3.39</v>
      </c>
      <c r="AD2855" t="e">
        <v>#DIV/0!</v>
      </c>
      <c r="AE2855">
        <v>35790</v>
      </c>
    </row>
    <row r="2856" spans="2:31" x14ac:dyDescent="0.35">
      <c r="B2856" s="83"/>
      <c r="C2856" s="84"/>
      <c r="D2856" s="73"/>
      <c r="E2856" s="73"/>
      <c r="F2856" s="73"/>
      <c r="G2856" s="85"/>
      <c r="H2856" s="73"/>
      <c r="I2856" s="73"/>
      <c r="J2856" s="73"/>
      <c r="K2856" s="73"/>
      <c r="L2856" s="73"/>
      <c r="M2856" s="73"/>
      <c r="N2856" s="73"/>
      <c r="U2856">
        <v>2023</v>
      </c>
      <c r="V2856" s="15">
        <v>44900</v>
      </c>
      <c r="W2856" t="s">
        <v>214</v>
      </c>
      <c r="X2856" t="s">
        <v>230</v>
      </c>
      <c r="Y2856" t="s">
        <v>226</v>
      </c>
      <c r="Z2856">
        <v>26.86</v>
      </c>
      <c r="AA2856">
        <v>29.68</v>
      </c>
      <c r="AB2856">
        <v>2.81</v>
      </c>
      <c r="AD2856" t="e">
        <v>#DIV/0!</v>
      </c>
      <c r="AE2856">
        <v>29680</v>
      </c>
    </row>
    <row r="2857" spans="2:31" x14ac:dyDescent="0.35">
      <c r="B2857" s="83"/>
      <c r="C2857" s="84"/>
      <c r="D2857" s="73"/>
      <c r="E2857" s="73"/>
      <c r="F2857" s="73"/>
      <c r="G2857" s="85"/>
      <c r="H2857" s="73"/>
      <c r="I2857" s="73"/>
      <c r="J2857" s="73"/>
      <c r="K2857" s="73"/>
      <c r="L2857" s="73"/>
      <c r="M2857" s="73"/>
      <c r="N2857" s="73"/>
      <c r="U2857">
        <v>2023</v>
      </c>
      <c r="V2857" s="15">
        <v>44901</v>
      </c>
      <c r="W2857" t="s">
        <v>214</v>
      </c>
      <c r="X2857" t="s">
        <v>230</v>
      </c>
      <c r="Y2857" t="s">
        <v>226</v>
      </c>
      <c r="Z2857">
        <v>27.61</v>
      </c>
      <c r="AA2857">
        <v>30.5</v>
      </c>
      <c r="AB2857">
        <v>2.89</v>
      </c>
      <c r="AD2857" t="e">
        <v>#DIV/0!</v>
      </c>
      <c r="AE2857">
        <v>30500</v>
      </c>
    </row>
    <row r="2858" spans="2:31" x14ac:dyDescent="0.35">
      <c r="B2858" s="83"/>
      <c r="C2858" s="84"/>
      <c r="D2858" s="73"/>
      <c r="E2858" s="73"/>
      <c r="F2858" s="73"/>
      <c r="G2858" s="85"/>
      <c r="H2858" s="73"/>
      <c r="I2858" s="73"/>
      <c r="J2858" s="73"/>
      <c r="K2858" s="73"/>
      <c r="L2858" s="73"/>
      <c r="M2858" s="73"/>
      <c r="N2858" s="73"/>
      <c r="U2858">
        <v>2023</v>
      </c>
      <c r="V2858" s="15">
        <v>44902</v>
      </c>
      <c r="W2858" t="s">
        <v>214</v>
      </c>
      <c r="X2858" t="s">
        <v>230</v>
      </c>
      <c r="Y2858" t="s">
        <v>226</v>
      </c>
      <c r="Z2858">
        <v>26.27</v>
      </c>
      <c r="AA2858">
        <v>29.03</v>
      </c>
      <c r="AB2858">
        <v>2.75</v>
      </c>
      <c r="AD2858" t="e">
        <v>#DIV/0!</v>
      </c>
      <c r="AE2858">
        <v>29030</v>
      </c>
    </row>
    <row r="2859" spans="2:31" x14ac:dyDescent="0.35">
      <c r="B2859" s="83"/>
      <c r="C2859" s="84"/>
      <c r="D2859" s="73"/>
      <c r="E2859" s="73"/>
      <c r="F2859" s="73"/>
      <c r="G2859" s="85"/>
      <c r="H2859" s="73"/>
      <c r="I2859" s="73"/>
      <c r="J2859" s="73"/>
      <c r="K2859" s="73"/>
      <c r="L2859" s="73"/>
      <c r="M2859" s="73"/>
      <c r="N2859" s="73"/>
      <c r="U2859">
        <v>2023</v>
      </c>
      <c r="V2859" s="15">
        <v>44903</v>
      </c>
      <c r="W2859" t="s">
        <v>214</v>
      </c>
      <c r="X2859" t="s">
        <v>230</v>
      </c>
      <c r="Y2859" t="s">
        <v>226</v>
      </c>
      <c r="Z2859">
        <v>26.85</v>
      </c>
      <c r="AA2859">
        <v>29.66</v>
      </c>
      <c r="AB2859">
        <v>2.81</v>
      </c>
      <c r="AD2859" t="e">
        <v>#DIV/0!</v>
      </c>
      <c r="AE2859">
        <v>29660</v>
      </c>
    </row>
    <row r="2860" spans="2:31" x14ac:dyDescent="0.35">
      <c r="B2860" s="83"/>
      <c r="C2860" s="84"/>
      <c r="D2860" s="73"/>
      <c r="E2860" s="73"/>
      <c r="F2860" s="73"/>
      <c r="G2860" s="85"/>
      <c r="H2860" s="73"/>
      <c r="I2860" s="73"/>
      <c r="J2860" s="73"/>
      <c r="K2860" s="73"/>
      <c r="L2860" s="73"/>
      <c r="M2860" s="73"/>
      <c r="N2860" s="73"/>
      <c r="U2860">
        <v>2023</v>
      </c>
      <c r="V2860" s="15">
        <v>44904</v>
      </c>
      <c r="W2860" t="s">
        <v>214</v>
      </c>
      <c r="X2860" t="s">
        <v>230</v>
      </c>
      <c r="Y2860" t="s">
        <v>226</v>
      </c>
      <c r="Z2860">
        <v>26.72</v>
      </c>
      <c r="AA2860">
        <v>29.52</v>
      </c>
      <c r="AB2860">
        <v>2.8</v>
      </c>
      <c r="AD2860" t="e">
        <v>#DIV/0!</v>
      </c>
      <c r="AE2860">
        <v>29520</v>
      </c>
    </row>
    <row r="2861" spans="2:31" x14ac:dyDescent="0.35">
      <c r="B2861" s="83"/>
      <c r="C2861" s="84"/>
      <c r="D2861" s="73"/>
      <c r="E2861" s="73"/>
      <c r="F2861" s="73"/>
      <c r="G2861" s="85"/>
      <c r="H2861" s="73"/>
      <c r="I2861" s="73"/>
      <c r="J2861" s="73"/>
      <c r="K2861" s="73"/>
      <c r="L2861" s="73"/>
      <c r="M2861" s="73"/>
      <c r="N2861" s="73"/>
      <c r="U2861">
        <v>2023</v>
      </c>
      <c r="V2861" s="15">
        <v>44905</v>
      </c>
      <c r="W2861" t="s">
        <v>214</v>
      </c>
      <c r="X2861" t="s">
        <v>230</v>
      </c>
      <c r="Y2861" t="s">
        <v>226</v>
      </c>
      <c r="Z2861">
        <v>25.22</v>
      </c>
      <c r="AA2861">
        <v>27.86</v>
      </c>
      <c r="AB2861">
        <v>2.64</v>
      </c>
      <c r="AD2861" t="e">
        <v>#DIV/0!</v>
      </c>
      <c r="AE2861">
        <v>27860</v>
      </c>
    </row>
    <row r="2862" spans="2:31" x14ac:dyDescent="0.35">
      <c r="B2862" s="83"/>
      <c r="C2862" s="84"/>
      <c r="D2862" s="73"/>
      <c r="E2862" s="73"/>
      <c r="F2862" s="73"/>
      <c r="G2862" s="85"/>
      <c r="H2862" s="73"/>
      <c r="I2862" s="73"/>
      <c r="J2862" s="73"/>
      <c r="K2862" s="73"/>
      <c r="L2862" s="73"/>
      <c r="M2862" s="73"/>
      <c r="N2862" s="73"/>
      <c r="U2862">
        <v>2023</v>
      </c>
      <c r="V2862" s="15">
        <v>44906</v>
      </c>
      <c r="W2862" t="s">
        <v>214</v>
      </c>
      <c r="X2862" t="s">
        <v>230</v>
      </c>
      <c r="Y2862" t="s">
        <v>226</v>
      </c>
      <c r="Z2862">
        <v>24.97</v>
      </c>
      <c r="AA2862">
        <v>27.58</v>
      </c>
      <c r="AB2862">
        <v>2.61</v>
      </c>
      <c r="AD2862" t="e">
        <v>#DIV/0!</v>
      </c>
      <c r="AE2862">
        <v>27580</v>
      </c>
    </row>
    <row r="2863" spans="2:31" x14ac:dyDescent="0.35">
      <c r="B2863" s="83"/>
      <c r="C2863" s="84"/>
      <c r="D2863" s="73"/>
      <c r="E2863" s="73"/>
      <c r="F2863" s="73"/>
      <c r="G2863" s="85"/>
      <c r="H2863" s="73"/>
      <c r="I2863" s="73"/>
      <c r="J2863" s="73"/>
      <c r="K2863" s="73"/>
      <c r="L2863" s="73"/>
      <c r="M2863" s="73"/>
      <c r="N2863" s="73"/>
      <c r="U2863">
        <v>2023</v>
      </c>
      <c r="V2863" s="15">
        <v>44907</v>
      </c>
      <c r="W2863" t="s">
        <v>214</v>
      </c>
      <c r="X2863" t="s">
        <v>230</v>
      </c>
      <c r="Y2863" t="s">
        <v>226</v>
      </c>
      <c r="Z2863">
        <v>26.76</v>
      </c>
      <c r="AA2863">
        <v>29.56</v>
      </c>
      <c r="AB2863">
        <v>2.8</v>
      </c>
      <c r="AD2863" t="e">
        <v>#DIV/0!</v>
      </c>
      <c r="AE2863">
        <v>29560</v>
      </c>
    </row>
    <row r="2864" spans="2:31" x14ac:dyDescent="0.35">
      <c r="B2864" s="83"/>
      <c r="C2864" s="84"/>
      <c r="D2864" s="73"/>
      <c r="E2864" s="73"/>
      <c r="F2864" s="73"/>
      <c r="G2864" s="85"/>
      <c r="H2864" s="73"/>
      <c r="I2864" s="73"/>
      <c r="J2864" s="73"/>
      <c r="K2864" s="73"/>
      <c r="L2864" s="73"/>
      <c r="M2864" s="73"/>
      <c r="N2864" s="73"/>
      <c r="U2864">
        <v>2023</v>
      </c>
      <c r="V2864" s="15">
        <v>44908</v>
      </c>
      <c r="W2864" t="s">
        <v>214</v>
      </c>
      <c r="X2864" t="s">
        <v>230</v>
      </c>
      <c r="Y2864" t="s">
        <v>226</v>
      </c>
      <c r="Z2864">
        <v>27.15</v>
      </c>
      <c r="AA2864">
        <v>30</v>
      </c>
      <c r="AB2864">
        <v>2.84</v>
      </c>
      <c r="AD2864" t="e">
        <v>#DIV/0!</v>
      </c>
      <c r="AE2864">
        <v>30000</v>
      </c>
    </row>
    <row r="2865" spans="2:31" x14ac:dyDescent="0.35">
      <c r="B2865" s="83"/>
      <c r="C2865" s="84"/>
      <c r="D2865" s="73"/>
      <c r="E2865" s="73"/>
      <c r="F2865" s="73"/>
      <c r="G2865" s="85"/>
      <c r="H2865" s="73"/>
      <c r="I2865" s="73"/>
      <c r="J2865" s="73"/>
      <c r="K2865" s="73"/>
      <c r="L2865" s="73"/>
      <c r="M2865" s="73"/>
      <c r="N2865" s="73"/>
      <c r="U2865">
        <v>2023</v>
      </c>
      <c r="V2865" s="15">
        <v>44909</v>
      </c>
      <c r="W2865" t="s">
        <v>214</v>
      </c>
      <c r="X2865" t="s">
        <v>230</v>
      </c>
      <c r="Y2865" t="s">
        <v>226</v>
      </c>
      <c r="Z2865">
        <v>26.4</v>
      </c>
      <c r="AA2865">
        <v>29.16</v>
      </c>
      <c r="AB2865">
        <v>2.76</v>
      </c>
      <c r="AD2865" t="e">
        <v>#DIV/0!</v>
      </c>
      <c r="AE2865">
        <v>29160</v>
      </c>
    </row>
    <row r="2866" spans="2:31" x14ac:dyDescent="0.35">
      <c r="B2866" s="83"/>
      <c r="C2866" s="84"/>
      <c r="D2866" s="73"/>
      <c r="E2866" s="73"/>
      <c r="F2866" s="73"/>
      <c r="G2866" s="85"/>
      <c r="H2866" s="73"/>
      <c r="I2866" s="73"/>
      <c r="J2866" s="73"/>
      <c r="K2866" s="73"/>
      <c r="L2866" s="73"/>
      <c r="M2866" s="73"/>
      <c r="N2866" s="73"/>
      <c r="U2866">
        <v>2023</v>
      </c>
      <c r="V2866" s="15">
        <v>44910</v>
      </c>
      <c r="W2866" t="s">
        <v>214</v>
      </c>
      <c r="X2866" t="s">
        <v>230</v>
      </c>
      <c r="Y2866" t="s">
        <v>226</v>
      </c>
      <c r="Z2866">
        <v>27.19</v>
      </c>
      <c r="AA2866">
        <v>30.04</v>
      </c>
      <c r="AB2866">
        <v>2.85</v>
      </c>
      <c r="AD2866" t="e">
        <v>#DIV/0!</v>
      </c>
      <c r="AE2866">
        <v>30040</v>
      </c>
    </row>
    <row r="2867" spans="2:31" x14ac:dyDescent="0.35">
      <c r="B2867" s="83"/>
      <c r="C2867" s="84"/>
      <c r="D2867" s="73"/>
      <c r="E2867" s="73"/>
      <c r="F2867" s="73"/>
      <c r="G2867" s="85"/>
      <c r="H2867" s="73"/>
      <c r="I2867" s="73"/>
      <c r="J2867" s="73"/>
      <c r="K2867" s="73"/>
      <c r="L2867" s="73"/>
      <c r="M2867" s="73"/>
      <c r="N2867" s="73"/>
      <c r="U2867">
        <v>2023</v>
      </c>
      <c r="V2867" s="15">
        <v>44911</v>
      </c>
      <c r="W2867" t="s">
        <v>214</v>
      </c>
      <c r="X2867" t="s">
        <v>230</v>
      </c>
      <c r="Y2867" t="s">
        <v>226</v>
      </c>
      <c r="Z2867">
        <v>27.45</v>
      </c>
      <c r="AA2867">
        <v>30.32</v>
      </c>
      <c r="AB2867">
        <v>2.87</v>
      </c>
      <c r="AD2867" t="e">
        <v>#DIV/0!</v>
      </c>
      <c r="AE2867">
        <v>30320</v>
      </c>
    </row>
    <row r="2868" spans="2:31" x14ac:dyDescent="0.35">
      <c r="B2868" s="83"/>
      <c r="C2868" s="84"/>
      <c r="D2868" s="73"/>
      <c r="E2868" s="73"/>
      <c r="F2868" s="73"/>
      <c r="G2868" s="85"/>
      <c r="H2868" s="73"/>
      <c r="I2868" s="73"/>
      <c r="J2868" s="73"/>
      <c r="K2868" s="73"/>
      <c r="L2868" s="73"/>
      <c r="M2868" s="73"/>
      <c r="N2868" s="73"/>
      <c r="U2868">
        <v>2023</v>
      </c>
      <c r="V2868" s="15">
        <v>44912</v>
      </c>
      <c r="W2868" t="s">
        <v>214</v>
      </c>
      <c r="X2868" t="s">
        <v>230</v>
      </c>
      <c r="Y2868" t="s">
        <v>226</v>
      </c>
      <c r="Z2868">
        <v>26.93</v>
      </c>
      <c r="AA2868">
        <v>29.75</v>
      </c>
      <c r="AB2868">
        <v>2.82</v>
      </c>
      <c r="AD2868" t="e">
        <v>#DIV/0!</v>
      </c>
      <c r="AE2868">
        <v>29750</v>
      </c>
    </row>
    <row r="2869" spans="2:31" x14ac:dyDescent="0.35">
      <c r="B2869" s="83"/>
      <c r="C2869" s="84"/>
      <c r="D2869" s="73"/>
      <c r="E2869" s="73"/>
      <c r="F2869" s="73"/>
      <c r="G2869" s="85"/>
      <c r="H2869" s="73"/>
      <c r="I2869" s="73"/>
      <c r="J2869" s="73"/>
      <c r="K2869" s="73"/>
      <c r="L2869" s="73"/>
      <c r="M2869" s="73"/>
      <c r="N2869" s="73"/>
      <c r="U2869">
        <v>2023</v>
      </c>
      <c r="V2869" s="15">
        <v>44913</v>
      </c>
      <c r="W2869" t="s">
        <v>214</v>
      </c>
      <c r="X2869" t="s">
        <v>230</v>
      </c>
      <c r="Y2869" t="s">
        <v>226</v>
      </c>
      <c r="Z2869">
        <v>26.57</v>
      </c>
      <c r="AA2869">
        <v>29.35</v>
      </c>
      <c r="AB2869">
        <v>2.78</v>
      </c>
      <c r="AD2869" t="e">
        <v>#DIV/0!</v>
      </c>
      <c r="AE2869">
        <v>29350</v>
      </c>
    </row>
    <row r="2870" spans="2:31" x14ac:dyDescent="0.35">
      <c r="B2870" s="83"/>
      <c r="C2870" s="84"/>
      <c r="D2870" s="73"/>
      <c r="E2870" s="73"/>
      <c r="F2870" s="73"/>
      <c r="G2870" s="85"/>
      <c r="H2870" s="73"/>
      <c r="I2870" s="73"/>
      <c r="J2870" s="73"/>
      <c r="K2870" s="73"/>
      <c r="L2870" s="73"/>
      <c r="M2870" s="73"/>
      <c r="N2870" s="73"/>
      <c r="U2870">
        <v>2023</v>
      </c>
      <c r="V2870" s="15">
        <v>44914</v>
      </c>
      <c r="W2870" t="s">
        <v>214</v>
      </c>
      <c r="X2870" t="s">
        <v>230</v>
      </c>
      <c r="Y2870" t="s">
        <v>226</v>
      </c>
      <c r="Z2870">
        <v>28.47</v>
      </c>
      <c r="AA2870">
        <v>31.45</v>
      </c>
      <c r="AB2870">
        <v>2.98</v>
      </c>
      <c r="AD2870" t="e">
        <v>#DIV/0!</v>
      </c>
      <c r="AE2870">
        <v>31450</v>
      </c>
    </row>
    <row r="2871" spans="2:31" x14ac:dyDescent="0.35">
      <c r="B2871" s="83"/>
      <c r="C2871" s="84"/>
      <c r="D2871" s="73"/>
      <c r="E2871" s="73"/>
      <c r="F2871" s="73"/>
      <c r="G2871" s="85"/>
      <c r="H2871" s="73"/>
      <c r="I2871" s="73"/>
      <c r="J2871" s="73"/>
      <c r="K2871" s="73"/>
      <c r="L2871" s="73"/>
      <c r="M2871" s="73"/>
      <c r="N2871" s="73"/>
      <c r="U2871">
        <v>2023</v>
      </c>
      <c r="V2871" s="15">
        <v>44915</v>
      </c>
      <c r="W2871" t="s">
        <v>214</v>
      </c>
      <c r="X2871" t="s">
        <v>230</v>
      </c>
      <c r="Y2871" t="s">
        <v>226</v>
      </c>
      <c r="Z2871">
        <v>28.74</v>
      </c>
      <c r="AA2871">
        <v>31.75</v>
      </c>
      <c r="AB2871">
        <v>3.01</v>
      </c>
      <c r="AD2871" t="e">
        <v>#DIV/0!</v>
      </c>
      <c r="AE2871">
        <v>31750</v>
      </c>
    </row>
    <row r="2872" spans="2:31" x14ac:dyDescent="0.35">
      <c r="B2872" s="83"/>
      <c r="C2872" s="84"/>
      <c r="D2872" s="73"/>
      <c r="E2872" s="73"/>
      <c r="F2872" s="73"/>
      <c r="G2872" s="85"/>
      <c r="H2872" s="73"/>
      <c r="I2872" s="73"/>
      <c r="J2872" s="73"/>
      <c r="K2872" s="73"/>
      <c r="L2872" s="73"/>
      <c r="M2872" s="73"/>
      <c r="N2872" s="73"/>
      <c r="U2872">
        <v>2023</v>
      </c>
      <c r="V2872" s="15">
        <v>44916</v>
      </c>
      <c r="W2872" t="s">
        <v>214</v>
      </c>
      <c r="X2872" t="s">
        <v>230</v>
      </c>
      <c r="Y2872" t="s">
        <v>226</v>
      </c>
      <c r="Z2872">
        <v>31.24</v>
      </c>
      <c r="AA2872">
        <v>34.51</v>
      </c>
      <c r="AB2872">
        <v>3.27</v>
      </c>
      <c r="AD2872" t="e">
        <v>#DIV/0!</v>
      </c>
      <c r="AE2872">
        <v>34510</v>
      </c>
    </row>
    <row r="2873" spans="2:31" x14ac:dyDescent="0.35">
      <c r="B2873" s="83"/>
      <c r="C2873" s="84"/>
      <c r="D2873" s="73"/>
      <c r="E2873" s="73"/>
      <c r="F2873" s="73"/>
      <c r="G2873" s="85"/>
      <c r="H2873" s="73"/>
      <c r="I2873" s="73"/>
      <c r="J2873" s="73"/>
      <c r="K2873" s="73"/>
      <c r="L2873" s="73"/>
      <c r="M2873" s="73"/>
      <c r="N2873" s="73"/>
      <c r="U2873">
        <v>2023</v>
      </c>
      <c r="V2873" s="15">
        <v>44917</v>
      </c>
      <c r="W2873" t="s">
        <v>214</v>
      </c>
      <c r="X2873" t="s">
        <v>230</v>
      </c>
      <c r="Y2873" t="s">
        <v>226</v>
      </c>
      <c r="Z2873">
        <v>30.55</v>
      </c>
      <c r="AA2873">
        <v>33.74</v>
      </c>
      <c r="AB2873">
        <v>3.2</v>
      </c>
      <c r="AD2873" t="e">
        <v>#DIV/0!</v>
      </c>
      <c r="AE2873">
        <v>33740</v>
      </c>
    </row>
    <row r="2874" spans="2:31" x14ac:dyDescent="0.35">
      <c r="B2874" s="83"/>
      <c r="C2874" s="84"/>
      <c r="D2874" s="73"/>
      <c r="E2874" s="73"/>
      <c r="F2874" s="73"/>
      <c r="G2874" s="85"/>
      <c r="H2874" s="73"/>
      <c r="I2874" s="73"/>
      <c r="J2874" s="73"/>
      <c r="K2874" s="73"/>
      <c r="L2874" s="73"/>
      <c r="M2874" s="73"/>
      <c r="N2874" s="73"/>
      <c r="U2874">
        <v>2023</v>
      </c>
      <c r="V2874" s="15">
        <v>44918</v>
      </c>
      <c r="W2874" t="s">
        <v>214</v>
      </c>
      <c r="X2874" t="s">
        <v>230</v>
      </c>
      <c r="Y2874" t="s">
        <v>226</v>
      </c>
      <c r="Z2874">
        <v>29.4</v>
      </c>
      <c r="AA2874">
        <v>32.479999999999997</v>
      </c>
      <c r="AB2874">
        <v>3.08</v>
      </c>
      <c r="AD2874" t="e">
        <v>#DIV/0!</v>
      </c>
      <c r="AE2874">
        <v>32479.999999999996</v>
      </c>
    </row>
    <row r="2875" spans="2:31" x14ac:dyDescent="0.35">
      <c r="B2875" s="83"/>
      <c r="C2875" s="84"/>
      <c r="D2875" s="73"/>
      <c r="E2875" s="73"/>
      <c r="F2875" s="73"/>
      <c r="G2875" s="85"/>
      <c r="H2875" s="73"/>
      <c r="I2875" s="73"/>
      <c r="J2875" s="73"/>
      <c r="K2875" s="73"/>
      <c r="L2875" s="73"/>
      <c r="M2875" s="73"/>
      <c r="N2875" s="73"/>
      <c r="U2875">
        <v>2023</v>
      </c>
      <c r="V2875" s="15">
        <v>44919</v>
      </c>
      <c r="W2875" t="s">
        <v>214</v>
      </c>
      <c r="X2875" t="s">
        <v>230</v>
      </c>
      <c r="Y2875" t="s">
        <v>226</v>
      </c>
      <c r="Z2875">
        <v>28.21</v>
      </c>
      <c r="AA2875">
        <v>31.16</v>
      </c>
      <c r="AB2875">
        <v>2.95</v>
      </c>
      <c r="AD2875" t="e">
        <v>#DIV/0!</v>
      </c>
      <c r="AE2875">
        <v>31160</v>
      </c>
    </row>
    <row r="2876" spans="2:31" x14ac:dyDescent="0.35">
      <c r="B2876" s="83"/>
      <c r="C2876" s="84"/>
      <c r="D2876" s="73"/>
      <c r="E2876" s="73"/>
      <c r="F2876" s="73"/>
      <c r="G2876" s="85"/>
      <c r="H2876" s="73"/>
      <c r="I2876" s="73"/>
      <c r="J2876" s="73"/>
      <c r="K2876" s="73"/>
      <c r="L2876" s="73"/>
      <c r="M2876" s="73"/>
      <c r="N2876" s="73"/>
      <c r="U2876">
        <v>2023</v>
      </c>
      <c r="V2876" s="15">
        <v>44920</v>
      </c>
      <c r="W2876" t="s">
        <v>214</v>
      </c>
      <c r="X2876" t="s">
        <v>230</v>
      </c>
      <c r="Y2876" t="s">
        <v>226</v>
      </c>
      <c r="Z2876">
        <v>25.53</v>
      </c>
      <c r="AA2876">
        <v>28.21</v>
      </c>
      <c r="AB2876">
        <v>2.67</v>
      </c>
      <c r="AD2876" t="e">
        <v>#DIV/0!</v>
      </c>
      <c r="AE2876">
        <v>28210</v>
      </c>
    </row>
    <row r="2877" spans="2:31" x14ac:dyDescent="0.35">
      <c r="B2877" s="83"/>
      <c r="C2877" s="84"/>
      <c r="D2877" s="73"/>
      <c r="E2877" s="73"/>
      <c r="F2877" s="73"/>
      <c r="G2877" s="85"/>
      <c r="H2877" s="73"/>
      <c r="I2877" s="73"/>
      <c r="J2877" s="73"/>
      <c r="K2877" s="73"/>
      <c r="L2877" s="73"/>
      <c r="M2877" s="73"/>
      <c r="N2877" s="73"/>
      <c r="U2877">
        <v>2023</v>
      </c>
      <c r="V2877" s="15">
        <v>44921</v>
      </c>
      <c r="W2877" t="s">
        <v>214</v>
      </c>
      <c r="X2877" t="s">
        <v>230</v>
      </c>
      <c r="Y2877" t="s">
        <v>226</v>
      </c>
      <c r="Z2877">
        <v>26.25</v>
      </c>
      <c r="AA2877">
        <v>29</v>
      </c>
      <c r="AB2877">
        <v>2.75</v>
      </c>
      <c r="AD2877" t="e">
        <v>#DIV/0!</v>
      </c>
      <c r="AE2877">
        <v>29000</v>
      </c>
    </row>
    <row r="2878" spans="2:31" x14ac:dyDescent="0.35">
      <c r="B2878" s="83"/>
      <c r="C2878" s="84"/>
      <c r="D2878" s="73"/>
      <c r="E2878" s="73"/>
      <c r="F2878" s="73"/>
      <c r="G2878" s="85"/>
      <c r="H2878" s="73"/>
      <c r="I2878" s="73"/>
      <c r="J2878" s="73"/>
      <c r="K2878" s="73"/>
      <c r="L2878" s="73"/>
      <c r="M2878" s="73"/>
      <c r="N2878" s="73"/>
      <c r="U2878">
        <v>2023</v>
      </c>
      <c r="V2878" s="15">
        <v>44922</v>
      </c>
      <c r="W2878" t="s">
        <v>214</v>
      </c>
      <c r="X2878" t="s">
        <v>230</v>
      </c>
      <c r="Y2878" t="s">
        <v>226</v>
      </c>
      <c r="Z2878">
        <v>25.5</v>
      </c>
      <c r="AA2878">
        <v>28.17</v>
      </c>
      <c r="AB2878">
        <v>2.67</v>
      </c>
      <c r="AD2878" t="e">
        <v>#DIV/0!</v>
      </c>
      <c r="AE2878">
        <v>28170</v>
      </c>
    </row>
    <row r="2879" spans="2:31" x14ac:dyDescent="0.35">
      <c r="B2879" s="83"/>
      <c r="C2879" s="84"/>
      <c r="D2879" s="73"/>
      <c r="E2879" s="73"/>
      <c r="F2879" s="73"/>
      <c r="G2879" s="85"/>
      <c r="H2879" s="73"/>
      <c r="I2879" s="73"/>
      <c r="J2879" s="73"/>
      <c r="K2879" s="73"/>
      <c r="L2879" s="73"/>
      <c r="M2879" s="73"/>
      <c r="N2879" s="73"/>
      <c r="U2879">
        <v>2023</v>
      </c>
      <c r="V2879" s="15">
        <v>44923</v>
      </c>
      <c r="W2879" t="s">
        <v>214</v>
      </c>
      <c r="X2879" t="s">
        <v>230</v>
      </c>
      <c r="Y2879" t="s">
        <v>226</v>
      </c>
      <c r="Z2879">
        <v>25.38</v>
      </c>
      <c r="AA2879">
        <v>28.03</v>
      </c>
      <c r="AB2879">
        <v>2.66</v>
      </c>
      <c r="AD2879" t="e">
        <v>#DIV/0!</v>
      </c>
      <c r="AE2879">
        <v>28030</v>
      </c>
    </row>
    <row r="2880" spans="2:31" x14ac:dyDescent="0.35">
      <c r="B2880" s="83"/>
      <c r="C2880" s="84"/>
      <c r="D2880" s="73"/>
      <c r="E2880" s="73"/>
      <c r="F2880" s="73"/>
      <c r="G2880" s="85"/>
      <c r="H2880" s="73"/>
      <c r="I2880" s="73"/>
      <c r="J2880" s="73"/>
      <c r="K2880" s="73"/>
      <c r="L2880" s="73"/>
      <c r="M2880" s="73"/>
      <c r="N2880" s="73"/>
      <c r="U2880">
        <v>2023</v>
      </c>
      <c r="V2880" s="15">
        <v>44924</v>
      </c>
      <c r="W2880" t="s">
        <v>214</v>
      </c>
      <c r="X2880" t="s">
        <v>230</v>
      </c>
      <c r="Y2880" t="s">
        <v>226</v>
      </c>
      <c r="Z2880">
        <v>26.98</v>
      </c>
      <c r="AA2880">
        <v>29.81</v>
      </c>
      <c r="AB2880">
        <v>2.83</v>
      </c>
      <c r="AD2880" t="e">
        <v>#DIV/0!</v>
      </c>
      <c r="AE2880">
        <v>29810</v>
      </c>
    </row>
    <row r="2881" spans="2:31" x14ac:dyDescent="0.35">
      <c r="B2881" s="83"/>
      <c r="C2881" s="84"/>
      <c r="D2881" s="73"/>
      <c r="E2881" s="73"/>
      <c r="F2881" s="73"/>
      <c r="G2881" s="85"/>
      <c r="H2881" s="73"/>
      <c r="I2881" s="73"/>
      <c r="J2881" s="73"/>
      <c r="K2881" s="73"/>
      <c r="L2881" s="73"/>
      <c r="M2881" s="73"/>
      <c r="N2881" s="73"/>
      <c r="U2881">
        <v>2023</v>
      </c>
      <c r="V2881" s="15">
        <v>44925</v>
      </c>
      <c r="W2881" t="s">
        <v>214</v>
      </c>
      <c r="X2881" t="s">
        <v>230</v>
      </c>
      <c r="Y2881" t="s">
        <v>226</v>
      </c>
      <c r="Z2881">
        <v>25.41</v>
      </c>
      <c r="AA2881">
        <v>28.07</v>
      </c>
      <c r="AB2881">
        <v>2.66</v>
      </c>
      <c r="AD2881" t="e">
        <v>#DIV/0!</v>
      </c>
      <c r="AE2881">
        <v>28070</v>
      </c>
    </row>
    <row r="2882" spans="2:31" x14ac:dyDescent="0.35">
      <c r="B2882" s="83"/>
      <c r="C2882" s="84"/>
      <c r="D2882" s="73"/>
      <c r="E2882" s="73"/>
      <c r="F2882" s="73"/>
      <c r="G2882" s="85"/>
      <c r="H2882" s="73"/>
      <c r="I2882" s="73"/>
      <c r="J2882" s="73"/>
      <c r="K2882" s="73"/>
      <c r="L2882" s="73"/>
      <c r="M2882" s="73"/>
      <c r="N2882" s="73"/>
      <c r="U2882">
        <v>2023</v>
      </c>
      <c r="V2882" s="15">
        <v>44926</v>
      </c>
      <c r="W2882" t="s">
        <v>214</v>
      </c>
      <c r="X2882" t="s">
        <v>230</v>
      </c>
      <c r="Y2882" t="s">
        <v>226</v>
      </c>
      <c r="Z2882">
        <v>25.48</v>
      </c>
      <c r="AA2882">
        <v>28.15</v>
      </c>
      <c r="AB2882">
        <v>2.67</v>
      </c>
      <c r="AD2882" t="e">
        <v>#DIV/0!</v>
      </c>
      <c r="AE2882">
        <v>28150</v>
      </c>
    </row>
    <row r="2883" spans="2:31" x14ac:dyDescent="0.35">
      <c r="B2883" s="83"/>
      <c r="C2883" s="84"/>
      <c r="D2883" s="73"/>
      <c r="E2883" s="73"/>
      <c r="F2883" s="73"/>
      <c r="G2883" s="85"/>
      <c r="H2883" s="73"/>
      <c r="I2883" s="73"/>
      <c r="J2883" s="73"/>
      <c r="K2883" s="73"/>
      <c r="L2883" s="73"/>
      <c r="M2883" s="73"/>
      <c r="N2883" s="73"/>
      <c r="U2883">
        <v>2023</v>
      </c>
      <c r="V2883" s="15">
        <v>44927</v>
      </c>
      <c r="W2883" t="s">
        <v>215</v>
      </c>
      <c r="X2883" t="s">
        <v>230</v>
      </c>
      <c r="Y2883" t="s">
        <v>226</v>
      </c>
      <c r="Z2883">
        <v>25.72</v>
      </c>
      <c r="AA2883">
        <v>28.41</v>
      </c>
      <c r="AB2883">
        <v>2.69</v>
      </c>
      <c r="AD2883" t="e">
        <v>#DIV/0!</v>
      </c>
      <c r="AE2883">
        <v>28410</v>
      </c>
    </row>
    <row r="2884" spans="2:31" x14ac:dyDescent="0.35">
      <c r="B2884" s="83"/>
      <c r="C2884" s="84"/>
      <c r="D2884" s="73"/>
      <c r="E2884" s="73"/>
      <c r="F2884" s="73"/>
      <c r="G2884" s="85"/>
      <c r="H2884" s="73"/>
      <c r="I2884" s="73"/>
      <c r="J2884" s="73"/>
      <c r="K2884" s="73"/>
      <c r="L2884" s="73"/>
      <c r="M2884" s="73"/>
      <c r="N2884" s="73"/>
      <c r="U2884">
        <v>2023</v>
      </c>
      <c r="V2884" s="15">
        <v>44928</v>
      </c>
      <c r="W2884" t="s">
        <v>215</v>
      </c>
      <c r="X2884" t="s">
        <v>230</v>
      </c>
      <c r="Y2884" t="s">
        <v>226</v>
      </c>
      <c r="Z2884">
        <v>25.29</v>
      </c>
      <c r="AA2884">
        <v>27.93</v>
      </c>
      <c r="AB2884">
        <v>2.65</v>
      </c>
      <c r="AD2884" t="e">
        <v>#DIV/0!</v>
      </c>
      <c r="AE2884">
        <v>27930</v>
      </c>
    </row>
    <row r="2885" spans="2:31" x14ac:dyDescent="0.35">
      <c r="B2885" s="83"/>
      <c r="C2885" s="84"/>
      <c r="D2885" s="73"/>
      <c r="E2885" s="73"/>
      <c r="F2885" s="73"/>
      <c r="G2885" s="85"/>
      <c r="H2885" s="73"/>
      <c r="I2885" s="73"/>
      <c r="J2885" s="73"/>
      <c r="K2885" s="73"/>
      <c r="L2885" s="73"/>
      <c r="M2885" s="73"/>
      <c r="N2885" s="73"/>
      <c r="U2885">
        <v>2023</v>
      </c>
      <c r="V2885" s="15">
        <v>44929</v>
      </c>
      <c r="W2885" t="s">
        <v>215</v>
      </c>
      <c r="X2885" t="s">
        <v>230</v>
      </c>
      <c r="Y2885" t="s">
        <v>226</v>
      </c>
      <c r="Z2885">
        <v>25.08</v>
      </c>
      <c r="AA2885">
        <v>27.7</v>
      </c>
      <c r="AB2885">
        <v>2.63</v>
      </c>
      <c r="AD2885" t="e">
        <v>#DIV/0!</v>
      </c>
      <c r="AE2885">
        <v>27700</v>
      </c>
    </row>
    <row r="2886" spans="2:31" x14ac:dyDescent="0.35">
      <c r="B2886" s="83"/>
      <c r="C2886" s="84"/>
      <c r="D2886" s="73"/>
      <c r="E2886" s="73"/>
      <c r="F2886" s="73"/>
      <c r="G2886" s="85"/>
      <c r="H2886" s="73"/>
      <c r="I2886" s="73"/>
      <c r="J2886" s="73"/>
      <c r="K2886" s="73"/>
      <c r="L2886" s="73"/>
      <c r="M2886" s="73"/>
      <c r="N2886" s="73"/>
      <c r="U2886">
        <v>2023</v>
      </c>
      <c r="V2886" s="15">
        <v>44930</v>
      </c>
      <c r="W2886" t="s">
        <v>215</v>
      </c>
      <c r="X2886" t="s">
        <v>230</v>
      </c>
      <c r="Y2886" t="s">
        <v>226</v>
      </c>
      <c r="Z2886">
        <v>25.2</v>
      </c>
      <c r="AA2886">
        <v>27.84</v>
      </c>
      <c r="AB2886">
        <v>2.64</v>
      </c>
      <c r="AD2886" t="e">
        <v>#DIV/0!</v>
      </c>
      <c r="AE2886">
        <v>27840</v>
      </c>
    </row>
    <row r="2887" spans="2:31" x14ac:dyDescent="0.35">
      <c r="B2887" s="83"/>
      <c r="C2887" s="84"/>
      <c r="D2887" s="73"/>
      <c r="E2887" s="73"/>
      <c r="F2887" s="73"/>
      <c r="G2887" s="85"/>
      <c r="H2887" s="73"/>
      <c r="I2887" s="73"/>
      <c r="J2887" s="73"/>
      <c r="K2887" s="73"/>
      <c r="L2887" s="73"/>
      <c r="M2887" s="73"/>
      <c r="N2887" s="73"/>
      <c r="U2887">
        <v>2023</v>
      </c>
      <c r="V2887" s="15">
        <v>44931</v>
      </c>
      <c r="W2887" t="s">
        <v>215</v>
      </c>
      <c r="X2887" t="s">
        <v>230</v>
      </c>
      <c r="Y2887" t="s">
        <v>226</v>
      </c>
      <c r="Z2887">
        <v>24.74</v>
      </c>
      <c r="AA2887">
        <v>27.33</v>
      </c>
      <c r="AB2887">
        <v>2.59</v>
      </c>
      <c r="AD2887" t="e">
        <v>#DIV/0!</v>
      </c>
      <c r="AE2887">
        <v>27330</v>
      </c>
    </row>
    <row r="2888" spans="2:31" x14ac:dyDescent="0.35">
      <c r="B2888" s="83"/>
      <c r="C2888" s="84"/>
      <c r="D2888" s="73"/>
      <c r="E2888" s="73"/>
      <c r="F2888" s="73"/>
      <c r="G2888" s="85"/>
      <c r="H2888" s="73"/>
      <c r="I2888" s="73"/>
      <c r="J2888" s="73"/>
      <c r="K2888" s="73"/>
      <c r="L2888" s="73"/>
      <c r="M2888" s="73"/>
      <c r="N2888" s="73"/>
      <c r="U2888">
        <v>2023</v>
      </c>
      <c r="V2888" s="15">
        <v>44932</v>
      </c>
      <c r="W2888" t="s">
        <v>215</v>
      </c>
      <c r="X2888" t="s">
        <v>230</v>
      </c>
      <c r="Y2888" t="s">
        <v>226</v>
      </c>
      <c r="Z2888">
        <v>24.71</v>
      </c>
      <c r="AA2888">
        <v>27.3</v>
      </c>
      <c r="AB2888">
        <v>2.59</v>
      </c>
      <c r="AD2888" t="e">
        <v>#DIV/0!</v>
      </c>
      <c r="AE2888">
        <v>27300</v>
      </c>
    </row>
    <row r="2889" spans="2:31" x14ac:dyDescent="0.35">
      <c r="B2889" s="83"/>
      <c r="C2889" s="84"/>
      <c r="D2889" s="73"/>
      <c r="E2889" s="73"/>
      <c r="F2889" s="73"/>
      <c r="G2889" s="85"/>
      <c r="H2889" s="73"/>
      <c r="I2889" s="73"/>
      <c r="J2889" s="73"/>
      <c r="K2889" s="73"/>
      <c r="L2889" s="73"/>
      <c r="M2889" s="73"/>
      <c r="N2889" s="73"/>
      <c r="U2889">
        <v>2023</v>
      </c>
      <c r="V2889" s="15">
        <v>44933</v>
      </c>
      <c r="W2889" t="s">
        <v>215</v>
      </c>
      <c r="X2889" t="s">
        <v>230</v>
      </c>
      <c r="Y2889" t="s">
        <v>226</v>
      </c>
      <c r="Z2889">
        <v>24.12</v>
      </c>
      <c r="AA2889">
        <v>26.65</v>
      </c>
      <c r="AB2889">
        <v>2.5299999999999998</v>
      </c>
      <c r="AD2889" t="e">
        <v>#DIV/0!</v>
      </c>
      <c r="AE2889">
        <v>26650</v>
      </c>
    </row>
    <row r="2890" spans="2:31" x14ac:dyDescent="0.35">
      <c r="B2890" s="83"/>
      <c r="C2890" s="84"/>
      <c r="D2890" s="73"/>
      <c r="E2890" s="73"/>
      <c r="F2890" s="73"/>
      <c r="G2890" s="85"/>
      <c r="H2890" s="73"/>
      <c r="I2890" s="73"/>
      <c r="J2890" s="73"/>
      <c r="K2890" s="73"/>
      <c r="L2890" s="73"/>
      <c r="M2890" s="73"/>
      <c r="N2890" s="73"/>
      <c r="U2890">
        <v>2023</v>
      </c>
      <c r="V2890" s="15">
        <v>44934</v>
      </c>
      <c r="W2890" t="s">
        <v>215</v>
      </c>
      <c r="X2890" t="s">
        <v>230</v>
      </c>
      <c r="Y2890" t="s">
        <v>226</v>
      </c>
      <c r="Z2890">
        <v>23.66</v>
      </c>
      <c r="AA2890">
        <v>26.14</v>
      </c>
      <c r="AB2890">
        <v>2.48</v>
      </c>
      <c r="AD2890" t="e">
        <v>#DIV/0!</v>
      </c>
      <c r="AE2890">
        <v>26140</v>
      </c>
    </row>
    <row r="2891" spans="2:31" x14ac:dyDescent="0.35">
      <c r="B2891" s="83"/>
      <c r="C2891" s="84"/>
      <c r="D2891" s="73"/>
      <c r="E2891" s="73"/>
      <c r="F2891" s="73"/>
      <c r="G2891" s="85"/>
      <c r="H2891" s="73"/>
      <c r="I2891" s="73"/>
      <c r="J2891" s="73"/>
      <c r="K2891" s="73"/>
      <c r="L2891" s="73"/>
      <c r="M2891" s="73"/>
      <c r="N2891" s="73"/>
      <c r="U2891">
        <v>2023</v>
      </c>
      <c r="V2891" s="15">
        <v>44935</v>
      </c>
      <c r="W2891" t="s">
        <v>215</v>
      </c>
      <c r="X2891" t="s">
        <v>230</v>
      </c>
      <c r="Y2891" t="s">
        <v>226</v>
      </c>
      <c r="Z2891">
        <v>24.73</v>
      </c>
      <c r="AA2891">
        <v>27.32</v>
      </c>
      <c r="AB2891">
        <v>2.59</v>
      </c>
      <c r="AD2891" t="e">
        <v>#DIV/0!</v>
      </c>
      <c r="AE2891">
        <v>27320</v>
      </c>
    </row>
    <row r="2892" spans="2:31" x14ac:dyDescent="0.35">
      <c r="B2892" s="83"/>
      <c r="C2892" s="84"/>
      <c r="D2892" s="73"/>
      <c r="E2892" s="73"/>
      <c r="F2892" s="73"/>
      <c r="G2892" s="85"/>
      <c r="H2892" s="73"/>
      <c r="I2892" s="73"/>
      <c r="J2892" s="73"/>
      <c r="K2892" s="73"/>
      <c r="L2892" s="73"/>
      <c r="M2892" s="73"/>
      <c r="N2892" s="73"/>
      <c r="U2892">
        <v>2023</v>
      </c>
      <c r="V2892" s="15">
        <v>44936</v>
      </c>
      <c r="W2892" t="s">
        <v>215</v>
      </c>
      <c r="X2892" t="s">
        <v>230</v>
      </c>
      <c r="Y2892" t="s">
        <v>226</v>
      </c>
      <c r="Z2892">
        <v>24.34</v>
      </c>
      <c r="AA2892">
        <v>26.89</v>
      </c>
      <c r="AB2892">
        <v>2.5499999999999998</v>
      </c>
      <c r="AD2892" t="e">
        <v>#DIV/0!</v>
      </c>
      <c r="AE2892">
        <v>26890</v>
      </c>
    </row>
    <row r="2893" spans="2:31" x14ac:dyDescent="0.35">
      <c r="B2893" s="83"/>
      <c r="C2893" s="84"/>
      <c r="D2893" s="73"/>
      <c r="E2893" s="73"/>
      <c r="F2893" s="73"/>
      <c r="G2893" s="85"/>
      <c r="H2893" s="73"/>
      <c r="I2893" s="73"/>
      <c r="J2893" s="73"/>
      <c r="K2893" s="73"/>
      <c r="L2893" s="73"/>
      <c r="M2893" s="73"/>
      <c r="N2893" s="73"/>
      <c r="U2893">
        <v>2023</v>
      </c>
      <c r="V2893" s="15">
        <v>44937</v>
      </c>
      <c r="W2893" t="s">
        <v>215</v>
      </c>
      <c r="X2893" t="s">
        <v>230</v>
      </c>
      <c r="Y2893" t="s">
        <v>226</v>
      </c>
      <c r="Z2893">
        <v>24.17</v>
      </c>
      <c r="AA2893">
        <v>26.7</v>
      </c>
      <c r="AB2893">
        <v>2.5299999999999998</v>
      </c>
      <c r="AD2893" t="e">
        <v>#DIV/0!</v>
      </c>
      <c r="AE2893">
        <v>26700</v>
      </c>
    </row>
    <row r="2894" spans="2:31" x14ac:dyDescent="0.35">
      <c r="B2894" s="83"/>
      <c r="C2894" s="84"/>
      <c r="D2894" s="73"/>
      <c r="E2894" s="73"/>
      <c r="F2894" s="73"/>
      <c r="G2894" s="85"/>
      <c r="H2894" s="73"/>
      <c r="I2894" s="73"/>
      <c r="J2894" s="73"/>
      <c r="K2894" s="73"/>
      <c r="L2894" s="73"/>
      <c r="M2894" s="73"/>
      <c r="N2894" s="73"/>
      <c r="U2894">
        <v>2023</v>
      </c>
      <c r="V2894" s="15">
        <v>44938</v>
      </c>
      <c r="W2894" t="s">
        <v>215</v>
      </c>
      <c r="X2894" t="s">
        <v>230</v>
      </c>
      <c r="Y2894" t="s">
        <v>226</v>
      </c>
      <c r="Z2894">
        <v>23.36</v>
      </c>
      <c r="AA2894">
        <v>25.8</v>
      </c>
      <c r="AB2894">
        <v>2.4500000000000002</v>
      </c>
      <c r="AD2894" t="e">
        <v>#DIV/0!</v>
      </c>
      <c r="AE2894">
        <v>25800</v>
      </c>
    </row>
    <row r="2895" spans="2:31" x14ac:dyDescent="0.35">
      <c r="B2895" s="83"/>
      <c r="C2895" s="84"/>
      <c r="D2895" s="73"/>
      <c r="E2895" s="73"/>
      <c r="F2895" s="73"/>
      <c r="G2895" s="85"/>
      <c r="H2895" s="73"/>
      <c r="I2895" s="73"/>
      <c r="J2895" s="73"/>
      <c r="K2895" s="73"/>
      <c r="L2895" s="73"/>
      <c r="M2895" s="73"/>
      <c r="N2895" s="73"/>
      <c r="U2895">
        <v>2023</v>
      </c>
      <c r="V2895" s="15">
        <v>44939</v>
      </c>
      <c r="W2895" t="s">
        <v>215</v>
      </c>
      <c r="X2895" t="s">
        <v>230</v>
      </c>
      <c r="Y2895" t="s">
        <v>226</v>
      </c>
      <c r="Z2895">
        <v>23.16</v>
      </c>
      <c r="AA2895">
        <v>25.59</v>
      </c>
      <c r="AB2895">
        <v>2.4300000000000002</v>
      </c>
      <c r="AD2895" t="e">
        <v>#DIV/0!</v>
      </c>
      <c r="AE2895">
        <v>25590</v>
      </c>
    </row>
    <row r="2896" spans="2:31" x14ac:dyDescent="0.35">
      <c r="B2896" s="83"/>
      <c r="C2896" s="84"/>
      <c r="D2896" s="73"/>
      <c r="E2896" s="73"/>
      <c r="F2896" s="73"/>
      <c r="G2896" s="85"/>
      <c r="H2896" s="73"/>
      <c r="I2896" s="73"/>
      <c r="J2896" s="73"/>
      <c r="K2896" s="73"/>
      <c r="L2896" s="73"/>
      <c r="M2896" s="73"/>
      <c r="N2896" s="73"/>
      <c r="U2896">
        <v>2023</v>
      </c>
      <c r="V2896" s="15">
        <v>44940</v>
      </c>
      <c r="W2896" t="s">
        <v>215</v>
      </c>
      <c r="X2896" t="s">
        <v>230</v>
      </c>
      <c r="Y2896" t="s">
        <v>226</v>
      </c>
      <c r="Z2896">
        <v>23.49</v>
      </c>
      <c r="AA2896">
        <v>25.95</v>
      </c>
      <c r="AB2896">
        <v>2.46</v>
      </c>
      <c r="AD2896" t="e">
        <v>#DIV/0!</v>
      </c>
      <c r="AE2896">
        <v>25950</v>
      </c>
    </row>
    <row r="2897" spans="2:31" x14ac:dyDescent="0.35">
      <c r="B2897" s="83"/>
      <c r="C2897" s="84"/>
      <c r="D2897" s="73"/>
      <c r="E2897" s="73"/>
      <c r="F2897" s="73"/>
      <c r="G2897" s="85"/>
      <c r="H2897" s="73"/>
      <c r="I2897" s="73"/>
      <c r="J2897" s="73"/>
      <c r="K2897" s="73"/>
      <c r="L2897" s="73"/>
      <c r="M2897" s="73"/>
      <c r="N2897" s="73"/>
      <c r="U2897">
        <v>2023</v>
      </c>
      <c r="V2897" s="15">
        <v>44941</v>
      </c>
      <c r="W2897" t="s">
        <v>215</v>
      </c>
      <c r="X2897" t="s">
        <v>230</v>
      </c>
      <c r="Y2897" t="s">
        <v>226</v>
      </c>
      <c r="Z2897">
        <v>23.05</v>
      </c>
      <c r="AA2897">
        <v>25.46</v>
      </c>
      <c r="AB2897">
        <v>2.41</v>
      </c>
      <c r="AD2897" t="e">
        <v>#DIV/0!</v>
      </c>
      <c r="AE2897">
        <v>25460</v>
      </c>
    </row>
    <row r="2898" spans="2:31" x14ac:dyDescent="0.35">
      <c r="B2898" s="83"/>
      <c r="C2898" s="84"/>
      <c r="D2898" s="73"/>
      <c r="E2898" s="73"/>
      <c r="F2898" s="73"/>
      <c r="G2898" s="85"/>
      <c r="H2898" s="73"/>
      <c r="I2898" s="73"/>
      <c r="J2898" s="73"/>
      <c r="K2898" s="73"/>
      <c r="L2898" s="73"/>
      <c r="M2898" s="73"/>
      <c r="N2898" s="73"/>
      <c r="U2898">
        <v>2023</v>
      </c>
      <c r="V2898" s="15">
        <v>44942</v>
      </c>
      <c r="W2898" t="s">
        <v>215</v>
      </c>
      <c r="X2898" t="s">
        <v>230</v>
      </c>
      <c r="Y2898" t="s">
        <v>226</v>
      </c>
      <c r="Z2898">
        <v>185.69</v>
      </c>
      <c r="AA2898">
        <v>205.13</v>
      </c>
      <c r="AB2898">
        <v>19.440000000000001</v>
      </c>
      <c r="AD2898" t="e">
        <v>#DIV/0!</v>
      </c>
      <c r="AE2898">
        <v>205130</v>
      </c>
    </row>
    <row r="2899" spans="2:31" x14ac:dyDescent="0.35">
      <c r="B2899" s="83"/>
      <c r="C2899" s="84"/>
      <c r="D2899" s="73"/>
      <c r="E2899" s="73"/>
      <c r="F2899" s="73"/>
      <c r="G2899" s="85"/>
      <c r="H2899" s="73"/>
      <c r="I2899" s="73"/>
      <c r="J2899" s="73"/>
      <c r="K2899" s="73"/>
      <c r="L2899" s="73"/>
      <c r="M2899" s="73"/>
      <c r="N2899" s="73"/>
      <c r="U2899">
        <v>2023</v>
      </c>
      <c r="V2899" s="15">
        <v>44943</v>
      </c>
      <c r="W2899" t="s">
        <v>215</v>
      </c>
      <c r="X2899" t="s">
        <v>230</v>
      </c>
      <c r="Y2899" t="s">
        <v>226</v>
      </c>
      <c r="Z2899">
        <v>25.88</v>
      </c>
      <c r="AA2899">
        <v>28.59</v>
      </c>
      <c r="AB2899">
        <v>2.71</v>
      </c>
      <c r="AD2899" t="e">
        <v>#DIV/0!</v>
      </c>
      <c r="AE2899">
        <v>28590</v>
      </c>
    </row>
    <row r="2900" spans="2:31" x14ac:dyDescent="0.35">
      <c r="B2900" s="83"/>
      <c r="C2900" s="84"/>
      <c r="D2900" s="73"/>
      <c r="E2900" s="73"/>
      <c r="F2900" s="73"/>
      <c r="G2900" s="85"/>
      <c r="H2900" s="73"/>
      <c r="I2900" s="73"/>
      <c r="J2900" s="73"/>
      <c r="K2900" s="73"/>
      <c r="L2900" s="73"/>
      <c r="M2900" s="73"/>
      <c r="N2900" s="73"/>
      <c r="U2900">
        <v>2023</v>
      </c>
      <c r="V2900" s="15">
        <v>44944</v>
      </c>
      <c r="W2900" t="s">
        <v>215</v>
      </c>
      <c r="X2900" t="s">
        <v>230</v>
      </c>
      <c r="Y2900" t="s">
        <v>226</v>
      </c>
      <c r="Z2900">
        <v>28.45</v>
      </c>
      <c r="AA2900">
        <v>31.43</v>
      </c>
      <c r="AB2900">
        <v>2.98</v>
      </c>
      <c r="AD2900" t="e">
        <v>#DIV/0!</v>
      </c>
      <c r="AE2900">
        <v>31430</v>
      </c>
    </row>
    <row r="2901" spans="2:31" x14ac:dyDescent="0.35">
      <c r="B2901" s="83"/>
      <c r="C2901" s="84"/>
      <c r="D2901" s="73"/>
      <c r="E2901" s="73"/>
      <c r="F2901" s="73"/>
      <c r="G2901" s="85"/>
      <c r="H2901" s="73"/>
      <c r="I2901" s="73"/>
      <c r="J2901" s="73"/>
      <c r="K2901" s="73"/>
      <c r="L2901" s="73"/>
      <c r="M2901" s="73"/>
      <c r="N2901" s="73"/>
      <c r="U2901">
        <v>2023</v>
      </c>
      <c r="V2901" s="15">
        <v>44945</v>
      </c>
      <c r="W2901" t="s">
        <v>215</v>
      </c>
      <c r="X2901" t="s">
        <v>230</v>
      </c>
      <c r="Y2901" t="s">
        <v>226</v>
      </c>
      <c r="Z2901">
        <v>29.2</v>
      </c>
      <c r="AA2901">
        <v>32.25</v>
      </c>
      <c r="AB2901">
        <v>3.06</v>
      </c>
      <c r="AD2901" t="e">
        <v>#DIV/0!</v>
      </c>
      <c r="AE2901">
        <v>32250</v>
      </c>
    </row>
    <row r="2902" spans="2:31" x14ac:dyDescent="0.35">
      <c r="B2902" s="83"/>
      <c r="C2902" s="84"/>
      <c r="D2902" s="73"/>
      <c r="E2902" s="73"/>
      <c r="F2902" s="73"/>
      <c r="G2902" s="85"/>
      <c r="H2902" s="73"/>
      <c r="I2902" s="73"/>
      <c r="J2902" s="73"/>
      <c r="K2902" s="73"/>
      <c r="L2902" s="73"/>
      <c r="M2902" s="73"/>
      <c r="N2902" s="73"/>
      <c r="U2902">
        <v>2023</v>
      </c>
      <c r="V2902" s="15">
        <v>44946</v>
      </c>
      <c r="W2902" t="s">
        <v>215</v>
      </c>
      <c r="X2902" t="s">
        <v>230</v>
      </c>
      <c r="Y2902" t="s">
        <v>226</v>
      </c>
      <c r="Z2902">
        <v>29.59</v>
      </c>
      <c r="AA2902">
        <v>32.69</v>
      </c>
      <c r="AB2902">
        <v>3.1</v>
      </c>
      <c r="AD2902" t="e">
        <v>#DIV/0!</v>
      </c>
      <c r="AE2902">
        <v>32689.999999999996</v>
      </c>
    </row>
    <row r="2903" spans="2:31" x14ac:dyDescent="0.35">
      <c r="B2903" s="83"/>
      <c r="C2903" s="84"/>
      <c r="D2903" s="73"/>
      <c r="E2903" s="73"/>
      <c r="F2903" s="73"/>
      <c r="G2903" s="85"/>
      <c r="H2903" s="73"/>
      <c r="I2903" s="73"/>
      <c r="J2903" s="73"/>
      <c r="K2903" s="73"/>
      <c r="L2903" s="73"/>
      <c r="M2903" s="73"/>
      <c r="N2903" s="73"/>
      <c r="U2903">
        <v>2023</v>
      </c>
      <c r="V2903" s="15">
        <v>44947</v>
      </c>
      <c r="W2903" t="s">
        <v>215</v>
      </c>
      <c r="X2903" t="s">
        <v>230</v>
      </c>
      <c r="Y2903" t="s">
        <v>226</v>
      </c>
      <c r="Z2903">
        <v>30.36</v>
      </c>
      <c r="AA2903">
        <v>33.54</v>
      </c>
      <c r="AB2903">
        <v>3.18</v>
      </c>
      <c r="AD2903" t="e">
        <v>#DIV/0!</v>
      </c>
      <c r="AE2903">
        <v>33540</v>
      </c>
    </row>
    <row r="2904" spans="2:31" x14ac:dyDescent="0.35">
      <c r="B2904" s="83"/>
      <c r="C2904" s="84"/>
      <c r="D2904" s="73"/>
      <c r="E2904" s="73"/>
      <c r="F2904" s="73"/>
      <c r="G2904" s="85"/>
      <c r="H2904" s="73"/>
      <c r="I2904" s="73"/>
      <c r="J2904" s="73"/>
      <c r="K2904" s="73"/>
      <c r="L2904" s="73"/>
      <c r="M2904" s="73"/>
      <c r="N2904" s="73"/>
      <c r="U2904">
        <v>2023</v>
      </c>
      <c r="V2904" s="15">
        <v>44948</v>
      </c>
      <c r="W2904" t="s">
        <v>215</v>
      </c>
      <c r="X2904" t="s">
        <v>230</v>
      </c>
      <c r="Y2904" t="s">
        <v>226</v>
      </c>
      <c r="Z2904">
        <v>27.88</v>
      </c>
      <c r="AA2904">
        <v>30.8</v>
      </c>
      <c r="AB2904">
        <v>2.92</v>
      </c>
      <c r="AD2904" t="e">
        <v>#DIV/0!</v>
      </c>
      <c r="AE2904">
        <v>30800</v>
      </c>
    </row>
    <row r="2905" spans="2:31" x14ac:dyDescent="0.35">
      <c r="B2905" s="83"/>
      <c r="C2905" s="84"/>
      <c r="D2905" s="73"/>
      <c r="E2905" s="73"/>
      <c r="F2905" s="73"/>
      <c r="G2905" s="85"/>
      <c r="H2905" s="73"/>
      <c r="I2905" s="73"/>
      <c r="J2905" s="73"/>
      <c r="K2905" s="73"/>
      <c r="L2905" s="73"/>
      <c r="M2905" s="73"/>
      <c r="N2905" s="73"/>
      <c r="U2905">
        <v>2023</v>
      </c>
      <c r="V2905" s="15">
        <v>44949</v>
      </c>
      <c r="W2905" t="s">
        <v>215</v>
      </c>
      <c r="X2905" t="s">
        <v>230</v>
      </c>
      <c r="Y2905" t="s">
        <v>226</v>
      </c>
      <c r="Z2905">
        <v>28.67</v>
      </c>
      <c r="AA2905">
        <v>31.67</v>
      </c>
      <c r="AB2905">
        <v>3</v>
      </c>
      <c r="AD2905" t="e">
        <v>#DIV/0!</v>
      </c>
      <c r="AE2905">
        <v>31670</v>
      </c>
    </row>
    <row r="2906" spans="2:31" x14ac:dyDescent="0.35">
      <c r="B2906" s="83"/>
      <c r="C2906" s="84"/>
      <c r="D2906" s="73"/>
      <c r="E2906" s="73"/>
      <c r="F2906" s="73"/>
      <c r="G2906" s="85"/>
      <c r="H2906" s="73"/>
      <c r="I2906" s="73"/>
      <c r="J2906" s="73"/>
      <c r="K2906" s="73"/>
      <c r="L2906" s="73"/>
      <c r="M2906" s="73"/>
      <c r="N2906" s="73"/>
      <c r="U2906">
        <v>2023</v>
      </c>
      <c r="V2906" s="15">
        <v>44950</v>
      </c>
      <c r="W2906" t="s">
        <v>215</v>
      </c>
      <c r="X2906" t="s">
        <v>230</v>
      </c>
      <c r="Y2906" t="s">
        <v>226</v>
      </c>
      <c r="Z2906">
        <v>28.01</v>
      </c>
      <c r="AA2906">
        <v>30.94</v>
      </c>
      <c r="AB2906">
        <v>2.93</v>
      </c>
      <c r="AD2906" t="e">
        <v>#DIV/0!</v>
      </c>
      <c r="AE2906">
        <v>30940</v>
      </c>
    </row>
    <row r="2907" spans="2:31" x14ac:dyDescent="0.35">
      <c r="B2907" s="83"/>
      <c r="C2907" s="84"/>
      <c r="D2907" s="73"/>
      <c r="E2907" s="73"/>
      <c r="F2907" s="73"/>
      <c r="G2907" s="85"/>
      <c r="H2907" s="73"/>
      <c r="I2907" s="73"/>
      <c r="J2907" s="73"/>
      <c r="K2907" s="73"/>
      <c r="L2907" s="73"/>
      <c r="M2907" s="73"/>
      <c r="N2907" s="73"/>
      <c r="U2907">
        <v>2023</v>
      </c>
      <c r="V2907" s="15">
        <v>44951</v>
      </c>
      <c r="W2907" t="s">
        <v>215</v>
      </c>
      <c r="X2907" t="s">
        <v>230</v>
      </c>
      <c r="Y2907" t="s">
        <v>226</v>
      </c>
      <c r="Z2907">
        <v>27.97</v>
      </c>
      <c r="AA2907">
        <v>30.9</v>
      </c>
      <c r="AB2907">
        <v>2.93</v>
      </c>
      <c r="AD2907" t="e">
        <v>#DIV/0!</v>
      </c>
      <c r="AE2907">
        <v>30900</v>
      </c>
    </row>
    <row r="2908" spans="2:31" x14ac:dyDescent="0.35">
      <c r="B2908" s="83"/>
      <c r="C2908" s="84"/>
      <c r="D2908" s="73"/>
      <c r="E2908" s="73"/>
      <c r="F2908" s="73"/>
      <c r="G2908" s="85"/>
      <c r="H2908" s="73"/>
      <c r="I2908" s="73"/>
      <c r="J2908" s="73"/>
      <c r="K2908" s="73"/>
      <c r="L2908" s="73"/>
      <c r="M2908" s="73"/>
      <c r="N2908" s="73"/>
      <c r="U2908">
        <v>2023</v>
      </c>
      <c r="V2908" s="15">
        <v>44952</v>
      </c>
      <c r="W2908" t="s">
        <v>215</v>
      </c>
      <c r="X2908" t="s">
        <v>230</v>
      </c>
      <c r="Y2908" t="s">
        <v>226</v>
      </c>
      <c r="Z2908">
        <v>25.24</v>
      </c>
      <c r="AA2908">
        <v>27.88</v>
      </c>
      <c r="AB2908">
        <v>2.64</v>
      </c>
      <c r="AD2908" t="e">
        <v>#DIV/0!</v>
      </c>
      <c r="AE2908">
        <v>27880</v>
      </c>
    </row>
    <row r="2909" spans="2:31" x14ac:dyDescent="0.35">
      <c r="B2909" s="83"/>
      <c r="C2909" s="84"/>
      <c r="D2909" s="73"/>
      <c r="E2909" s="73"/>
      <c r="F2909" s="73"/>
      <c r="G2909" s="85"/>
      <c r="H2909" s="73"/>
      <c r="I2909" s="73"/>
      <c r="J2909" s="73"/>
      <c r="K2909" s="73"/>
      <c r="L2909" s="73"/>
      <c r="M2909" s="73"/>
      <c r="N2909" s="73"/>
      <c r="U2909">
        <v>2023</v>
      </c>
      <c r="V2909" s="15">
        <v>44953</v>
      </c>
      <c r="W2909" t="s">
        <v>215</v>
      </c>
      <c r="X2909" t="s">
        <v>230</v>
      </c>
      <c r="Y2909" t="s">
        <v>226</v>
      </c>
      <c r="Z2909">
        <v>30.36</v>
      </c>
      <c r="AA2909">
        <v>33.54</v>
      </c>
      <c r="AB2909">
        <v>3.18</v>
      </c>
      <c r="AD2909" t="e">
        <v>#DIV/0!</v>
      </c>
      <c r="AE2909">
        <v>33540</v>
      </c>
    </row>
    <row r="2910" spans="2:31" x14ac:dyDescent="0.35">
      <c r="B2910" s="83"/>
      <c r="C2910" s="84"/>
      <c r="D2910" s="73"/>
      <c r="E2910" s="73"/>
      <c r="F2910" s="73"/>
      <c r="G2910" s="85"/>
      <c r="H2910" s="73"/>
      <c r="I2910" s="73"/>
      <c r="J2910" s="73"/>
      <c r="K2910" s="73"/>
      <c r="L2910" s="73"/>
      <c r="M2910" s="73"/>
      <c r="N2910" s="73"/>
      <c r="U2910">
        <v>2023</v>
      </c>
      <c r="V2910" s="15">
        <v>44954</v>
      </c>
      <c r="W2910" t="s">
        <v>215</v>
      </c>
      <c r="X2910" t="s">
        <v>230</v>
      </c>
      <c r="Y2910" t="s">
        <v>226</v>
      </c>
      <c r="Z2910">
        <v>32.89</v>
      </c>
      <c r="AA2910">
        <v>36.33</v>
      </c>
      <c r="AB2910">
        <v>3.44</v>
      </c>
      <c r="AD2910" t="e">
        <v>#DIV/0!</v>
      </c>
      <c r="AE2910">
        <v>36330</v>
      </c>
    </row>
    <row r="2911" spans="2:31" x14ac:dyDescent="0.35">
      <c r="B2911" s="83"/>
      <c r="C2911" s="84"/>
      <c r="D2911" s="73"/>
      <c r="E2911" s="73"/>
      <c r="F2911" s="73"/>
      <c r="G2911" s="85"/>
      <c r="H2911" s="73"/>
      <c r="I2911" s="73"/>
      <c r="J2911" s="73"/>
      <c r="K2911" s="73"/>
      <c r="L2911" s="73"/>
      <c r="M2911" s="73"/>
      <c r="N2911" s="73"/>
      <c r="U2911">
        <v>2023</v>
      </c>
      <c r="V2911" s="15">
        <v>44955</v>
      </c>
      <c r="W2911" t="s">
        <v>215</v>
      </c>
      <c r="X2911" t="s">
        <v>230</v>
      </c>
      <c r="Y2911" t="s">
        <v>226</v>
      </c>
      <c r="Z2911">
        <v>33.090000000000003</v>
      </c>
      <c r="AA2911">
        <v>36.56</v>
      </c>
      <c r="AB2911">
        <v>3.47</v>
      </c>
      <c r="AD2911" t="e">
        <v>#DIV/0!</v>
      </c>
      <c r="AE2911">
        <v>36560</v>
      </c>
    </row>
    <row r="2912" spans="2:31" x14ac:dyDescent="0.35">
      <c r="B2912" s="83"/>
      <c r="C2912" s="84"/>
      <c r="D2912" s="73"/>
      <c r="E2912" s="73"/>
      <c r="F2912" s="73"/>
      <c r="G2912" s="85"/>
      <c r="H2912" s="73"/>
      <c r="I2912" s="73"/>
      <c r="J2912" s="73"/>
      <c r="K2912" s="73"/>
      <c r="L2912" s="73"/>
      <c r="M2912" s="73"/>
      <c r="N2912" s="73"/>
      <c r="U2912">
        <v>2023</v>
      </c>
      <c r="V2912" s="15">
        <v>44956</v>
      </c>
      <c r="W2912" t="s">
        <v>215</v>
      </c>
      <c r="X2912" t="s">
        <v>230</v>
      </c>
      <c r="Y2912" t="s">
        <v>226</v>
      </c>
      <c r="Z2912">
        <v>32.49</v>
      </c>
      <c r="AA2912">
        <v>35.89</v>
      </c>
      <c r="AB2912">
        <v>3.4</v>
      </c>
      <c r="AD2912" t="e">
        <v>#DIV/0!</v>
      </c>
      <c r="AE2912">
        <v>35890</v>
      </c>
    </row>
    <row r="2913" spans="2:31" x14ac:dyDescent="0.35">
      <c r="B2913" s="83"/>
      <c r="C2913" s="84"/>
      <c r="D2913" s="73"/>
      <c r="E2913" s="73"/>
      <c r="F2913" s="73"/>
      <c r="G2913" s="85"/>
      <c r="H2913" s="73"/>
      <c r="I2913" s="73"/>
      <c r="J2913" s="73"/>
      <c r="K2913" s="73"/>
      <c r="L2913" s="73"/>
      <c r="M2913" s="73"/>
      <c r="N2913" s="73"/>
      <c r="U2913">
        <v>2023</v>
      </c>
      <c r="V2913" s="15">
        <v>44957</v>
      </c>
      <c r="W2913" t="s">
        <v>215</v>
      </c>
      <c r="X2913" t="s">
        <v>230</v>
      </c>
      <c r="Y2913" t="s">
        <v>226</v>
      </c>
      <c r="Z2913">
        <v>28.18</v>
      </c>
      <c r="AA2913">
        <v>31.13</v>
      </c>
      <c r="AB2913">
        <v>2.95</v>
      </c>
      <c r="AD2913" t="e">
        <v>#DIV/0!</v>
      </c>
      <c r="AE2913">
        <v>31130</v>
      </c>
    </row>
    <row r="2914" spans="2:31" x14ac:dyDescent="0.35">
      <c r="B2914" s="83"/>
      <c r="C2914" s="84"/>
      <c r="D2914" s="73"/>
      <c r="E2914" s="73"/>
      <c r="F2914" s="73"/>
      <c r="G2914" s="85"/>
      <c r="H2914" s="73"/>
      <c r="I2914" s="73"/>
      <c r="J2914" s="73"/>
      <c r="K2914" s="73"/>
      <c r="L2914" s="73"/>
      <c r="M2914" s="73"/>
      <c r="N2914" s="73"/>
      <c r="U2914">
        <v>2023</v>
      </c>
      <c r="V2914" s="15">
        <v>44958</v>
      </c>
      <c r="W2914" t="s">
        <v>216</v>
      </c>
      <c r="X2914" t="s">
        <v>230</v>
      </c>
      <c r="Y2914" t="s">
        <v>226</v>
      </c>
      <c r="Z2914">
        <v>28.28</v>
      </c>
      <c r="AA2914">
        <v>31.24</v>
      </c>
      <c r="AB2914">
        <v>2.96</v>
      </c>
      <c r="AD2914" t="e">
        <v>#DIV/0!</v>
      </c>
      <c r="AE2914">
        <v>31240</v>
      </c>
    </row>
    <row r="2915" spans="2:31" x14ac:dyDescent="0.35">
      <c r="B2915" s="83"/>
      <c r="C2915" s="84"/>
      <c r="D2915" s="73"/>
      <c r="E2915" s="73"/>
      <c r="F2915" s="73"/>
      <c r="G2915" s="85"/>
      <c r="H2915" s="73"/>
      <c r="I2915" s="73"/>
      <c r="J2915" s="73"/>
      <c r="K2915" s="73"/>
      <c r="L2915" s="73"/>
      <c r="M2915" s="73"/>
      <c r="N2915" s="73"/>
      <c r="U2915">
        <v>2023</v>
      </c>
      <c r="V2915" s="15">
        <v>44959</v>
      </c>
      <c r="W2915" t="s">
        <v>216</v>
      </c>
      <c r="X2915" t="s">
        <v>230</v>
      </c>
      <c r="Y2915" t="s">
        <v>226</v>
      </c>
      <c r="Z2915">
        <v>27.79</v>
      </c>
      <c r="AA2915">
        <v>30.7</v>
      </c>
      <c r="AB2915">
        <v>2.91</v>
      </c>
      <c r="AD2915" t="e">
        <v>#DIV/0!</v>
      </c>
      <c r="AE2915">
        <v>30700</v>
      </c>
    </row>
    <row r="2916" spans="2:31" x14ac:dyDescent="0.35">
      <c r="B2916" s="83"/>
      <c r="C2916" s="84"/>
      <c r="D2916" s="73"/>
      <c r="E2916" s="73"/>
      <c r="F2916" s="73"/>
      <c r="G2916" s="85"/>
      <c r="H2916" s="73"/>
      <c r="I2916" s="73"/>
      <c r="J2916" s="73"/>
      <c r="K2916" s="73"/>
      <c r="L2916" s="73"/>
      <c r="M2916" s="73"/>
      <c r="N2916" s="73"/>
      <c r="U2916">
        <v>2023</v>
      </c>
      <c r="V2916" s="15">
        <v>44960</v>
      </c>
      <c r="W2916" t="s">
        <v>216</v>
      </c>
      <c r="X2916" t="s">
        <v>230</v>
      </c>
      <c r="Y2916" t="s">
        <v>226</v>
      </c>
      <c r="Z2916">
        <v>27.8</v>
      </c>
      <c r="AA2916">
        <v>30.71</v>
      </c>
      <c r="AB2916">
        <v>2.91</v>
      </c>
      <c r="AD2916" t="e">
        <v>#DIV/0!</v>
      </c>
      <c r="AE2916">
        <v>30710</v>
      </c>
    </row>
    <row r="2917" spans="2:31" x14ac:dyDescent="0.35">
      <c r="B2917" s="83"/>
      <c r="C2917" s="84"/>
      <c r="D2917" s="73"/>
      <c r="E2917" s="73"/>
      <c r="F2917" s="73"/>
      <c r="G2917" s="85"/>
      <c r="H2917" s="73"/>
      <c r="I2917" s="73"/>
      <c r="J2917" s="73"/>
      <c r="K2917" s="73"/>
      <c r="L2917" s="73"/>
      <c r="M2917" s="73"/>
      <c r="N2917" s="73"/>
      <c r="U2917">
        <v>2023</v>
      </c>
      <c r="V2917" s="15">
        <v>44961</v>
      </c>
      <c r="W2917" t="s">
        <v>216</v>
      </c>
      <c r="X2917" t="s">
        <v>230</v>
      </c>
      <c r="Y2917" t="s">
        <v>226</v>
      </c>
      <c r="Z2917">
        <v>27.77</v>
      </c>
      <c r="AA2917">
        <v>30.68</v>
      </c>
      <c r="AB2917">
        <v>2.91</v>
      </c>
      <c r="AD2917" t="e">
        <v>#DIV/0!</v>
      </c>
      <c r="AE2917">
        <v>30680</v>
      </c>
    </row>
    <row r="2918" spans="2:31" x14ac:dyDescent="0.35">
      <c r="B2918" s="83"/>
      <c r="C2918" s="84"/>
      <c r="D2918" s="73"/>
      <c r="E2918" s="73"/>
      <c r="F2918" s="73"/>
      <c r="G2918" s="85"/>
      <c r="H2918" s="73"/>
      <c r="I2918" s="73"/>
      <c r="J2918" s="73"/>
      <c r="K2918" s="73"/>
      <c r="L2918" s="73"/>
      <c r="M2918" s="73"/>
      <c r="N2918" s="73"/>
      <c r="U2918">
        <v>2023</v>
      </c>
      <c r="V2918" s="15">
        <v>44962</v>
      </c>
      <c r="W2918" t="s">
        <v>216</v>
      </c>
      <c r="X2918" t="s">
        <v>230</v>
      </c>
      <c r="Y2918" t="s">
        <v>226</v>
      </c>
      <c r="Z2918">
        <v>28.14</v>
      </c>
      <c r="AA2918">
        <v>31.09</v>
      </c>
      <c r="AB2918">
        <v>2.95</v>
      </c>
      <c r="AD2918" t="e">
        <v>#DIV/0!</v>
      </c>
      <c r="AE2918">
        <v>31090</v>
      </c>
    </row>
    <row r="2919" spans="2:31" x14ac:dyDescent="0.35">
      <c r="B2919" s="83"/>
      <c r="C2919" s="84"/>
      <c r="D2919" s="73"/>
      <c r="E2919" s="73"/>
      <c r="F2919" s="73"/>
      <c r="G2919" s="85"/>
      <c r="H2919" s="73"/>
      <c r="I2919" s="73"/>
      <c r="J2919" s="73"/>
      <c r="K2919" s="73"/>
      <c r="L2919" s="73"/>
      <c r="M2919" s="73"/>
      <c r="N2919" s="73"/>
      <c r="U2919">
        <v>2023</v>
      </c>
      <c r="V2919" s="15">
        <v>44963</v>
      </c>
      <c r="W2919" t="s">
        <v>216</v>
      </c>
      <c r="X2919" t="s">
        <v>230</v>
      </c>
      <c r="Y2919" t="s">
        <v>226</v>
      </c>
      <c r="Z2919">
        <v>27.78</v>
      </c>
      <c r="AA2919">
        <v>30.69</v>
      </c>
      <c r="AB2919">
        <v>2.91</v>
      </c>
      <c r="AD2919" t="e">
        <v>#DIV/0!</v>
      </c>
      <c r="AE2919">
        <v>30690</v>
      </c>
    </row>
    <row r="2920" spans="2:31" x14ac:dyDescent="0.35">
      <c r="B2920" s="83"/>
      <c r="C2920" s="84"/>
      <c r="D2920" s="73"/>
      <c r="E2920" s="73"/>
      <c r="F2920" s="73"/>
      <c r="G2920" s="85"/>
      <c r="H2920" s="73"/>
      <c r="I2920" s="73"/>
      <c r="J2920" s="73"/>
      <c r="K2920" s="73"/>
      <c r="L2920" s="73"/>
      <c r="M2920" s="73"/>
      <c r="N2920" s="73"/>
      <c r="U2920">
        <v>2023</v>
      </c>
      <c r="V2920" s="15">
        <v>44964</v>
      </c>
      <c r="W2920" t="s">
        <v>216</v>
      </c>
      <c r="X2920" t="s">
        <v>230</v>
      </c>
      <c r="Y2920" t="s">
        <v>226</v>
      </c>
      <c r="Z2920">
        <v>29.53</v>
      </c>
      <c r="AA2920">
        <v>32.630000000000003</v>
      </c>
      <c r="AB2920">
        <v>3.09</v>
      </c>
      <c r="AD2920" t="e">
        <v>#DIV/0!</v>
      </c>
      <c r="AE2920">
        <v>32630.000000000004</v>
      </c>
    </row>
    <row r="2921" spans="2:31" x14ac:dyDescent="0.35">
      <c r="B2921" s="83"/>
      <c r="C2921" s="84"/>
      <c r="D2921" s="73"/>
      <c r="E2921" s="73"/>
      <c r="F2921" s="73"/>
      <c r="G2921" s="85"/>
      <c r="H2921" s="73"/>
      <c r="I2921" s="73"/>
      <c r="J2921" s="73"/>
      <c r="K2921" s="73"/>
      <c r="L2921" s="73"/>
      <c r="M2921" s="73"/>
      <c r="N2921" s="73"/>
      <c r="U2921">
        <v>2023</v>
      </c>
      <c r="V2921" s="15">
        <v>44965</v>
      </c>
      <c r="W2921" t="s">
        <v>216</v>
      </c>
      <c r="X2921" t="s">
        <v>230</v>
      </c>
      <c r="Y2921" t="s">
        <v>226</v>
      </c>
      <c r="Z2921">
        <v>32.26</v>
      </c>
      <c r="AA2921">
        <v>35.630000000000003</v>
      </c>
      <c r="AB2921">
        <v>3.38</v>
      </c>
      <c r="AD2921" t="e">
        <v>#DIV/0!</v>
      </c>
      <c r="AE2921">
        <v>35630</v>
      </c>
    </row>
    <row r="2922" spans="2:31" x14ac:dyDescent="0.35">
      <c r="B2922" s="83"/>
      <c r="C2922" s="84"/>
      <c r="D2922" s="73"/>
      <c r="E2922" s="73"/>
      <c r="F2922" s="73"/>
      <c r="G2922" s="85"/>
      <c r="H2922" s="73"/>
      <c r="I2922" s="73"/>
      <c r="J2922" s="73"/>
      <c r="K2922" s="73"/>
      <c r="L2922" s="73"/>
      <c r="M2922" s="73"/>
      <c r="N2922" s="73"/>
      <c r="U2922">
        <v>2023</v>
      </c>
      <c r="V2922" s="15">
        <v>44966</v>
      </c>
      <c r="W2922" t="s">
        <v>216</v>
      </c>
      <c r="X2922" t="s">
        <v>230</v>
      </c>
      <c r="Y2922" t="s">
        <v>226</v>
      </c>
      <c r="Z2922">
        <v>31.29</v>
      </c>
      <c r="AA2922">
        <v>34.57</v>
      </c>
      <c r="AB2922">
        <v>3.28</v>
      </c>
      <c r="AD2922" t="e">
        <v>#DIV/0!</v>
      </c>
      <c r="AE2922">
        <v>34570</v>
      </c>
    </row>
    <row r="2923" spans="2:31" x14ac:dyDescent="0.35">
      <c r="B2923" s="83"/>
      <c r="C2923" s="84"/>
      <c r="D2923" s="73"/>
      <c r="E2923" s="73"/>
      <c r="F2923" s="73"/>
      <c r="G2923" s="85"/>
      <c r="H2923" s="73"/>
      <c r="I2923" s="73"/>
      <c r="J2923" s="73"/>
      <c r="K2923" s="73"/>
      <c r="L2923" s="73"/>
      <c r="M2923" s="73"/>
      <c r="N2923" s="73"/>
      <c r="U2923">
        <v>2023</v>
      </c>
      <c r="V2923" s="15">
        <v>44967</v>
      </c>
      <c r="W2923" t="s">
        <v>216</v>
      </c>
      <c r="X2923" t="s">
        <v>230</v>
      </c>
      <c r="Y2923" t="s">
        <v>226</v>
      </c>
      <c r="Z2923">
        <v>31.22</v>
      </c>
      <c r="AA2923">
        <v>34.49</v>
      </c>
      <c r="AB2923">
        <v>3.27</v>
      </c>
      <c r="AD2923" t="e">
        <v>#DIV/0!</v>
      </c>
      <c r="AE2923">
        <v>34490</v>
      </c>
    </row>
    <row r="2924" spans="2:31" x14ac:dyDescent="0.35">
      <c r="B2924" s="83"/>
      <c r="C2924" s="84"/>
      <c r="D2924" s="73"/>
      <c r="E2924" s="73"/>
      <c r="F2924" s="73"/>
      <c r="G2924" s="85"/>
      <c r="H2924" s="73"/>
      <c r="I2924" s="73"/>
      <c r="J2924" s="73"/>
      <c r="K2924" s="73"/>
      <c r="L2924" s="73"/>
      <c r="M2924" s="73"/>
      <c r="N2924" s="73"/>
      <c r="U2924">
        <v>2023</v>
      </c>
      <c r="V2924" s="15">
        <v>44968</v>
      </c>
      <c r="W2924" t="s">
        <v>216</v>
      </c>
      <c r="X2924" t="s">
        <v>230</v>
      </c>
      <c r="Y2924" t="s">
        <v>226</v>
      </c>
      <c r="Z2924">
        <v>31.15</v>
      </c>
      <c r="AA2924">
        <v>34.42</v>
      </c>
      <c r="AB2924">
        <v>3.26</v>
      </c>
      <c r="AD2924" t="e">
        <v>#DIV/0!</v>
      </c>
      <c r="AE2924">
        <v>34420</v>
      </c>
    </row>
    <row r="2925" spans="2:31" x14ac:dyDescent="0.35">
      <c r="B2925" s="83"/>
      <c r="C2925" s="84"/>
      <c r="D2925" s="73"/>
      <c r="E2925" s="73"/>
      <c r="F2925" s="73"/>
      <c r="G2925" s="85"/>
      <c r="H2925" s="73"/>
      <c r="I2925" s="73"/>
      <c r="J2925" s="73"/>
      <c r="K2925" s="73"/>
      <c r="L2925" s="73"/>
      <c r="M2925" s="73"/>
      <c r="N2925" s="73"/>
      <c r="U2925">
        <v>2023</v>
      </c>
      <c r="V2925" s="15">
        <v>44969</v>
      </c>
      <c r="W2925" t="s">
        <v>216</v>
      </c>
      <c r="X2925" t="s">
        <v>230</v>
      </c>
      <c r="Y2925" t="s">
        <v>226</v>
      </c>
      <c r="Z2925">
        <v>30.82</v>
      </c>
      <c r="AA2925">
        <v>34.049999999999997</v>
      </c>
      <c r="AB2925">
        <v>3.23</v>
      </c>
      <c r="AD2925" t="e">
        <v>#DIV/0!</v>
      </c>
      <c r="AE2925">
        <v>34050</v>
      </c>
    </row>
    <row r="2926" spans="2:31" x14ac:dyDescent="0.35">
      <c r="B2926" s="83"/>
      <c r="C2926" s="84"/>
      <c r="D2926" s="73"/>
      <c r="E2926" s="73"/>
      <c r="F2926" s="73"/>
      <c r="G2926" s="85"/>
      <c r="H2926" s="73"/>
      <c r="I2926" s="73"/>
      <c r="J2926" s="73"/>
      <c r="K2926" s="73"/>
      <c r="L2926" s="73"/>
      <c r="M2926" s="73"/>
      <c r="N2926" s="73"/>
      <c r="U2926">
        <v>2023</v>
      </c>
      <c r="V2926" s="15">
        <v>44970</v>
      </c>
      <c r="W2926" t="s">
        <v>216</v>
      </c>
      <c r="X2926" t="s">
        <v>230</v>
      </c>
      <c r="Y2926" t="s">
        <v>226</v>
      </c>
      <c r="Z2926">
        <v>32.979999999999997</v>
      </c>
      <c r="AA2926">
        <v>36.44</v>
      </c>
      <c r="AB2926">
        <v>3.45</v>
      </c>
      <c r="AD2926" t="e">
        <v>#DIV/0!</v>
      </c>
      <c r="AE2926">
        <v>36440</v>
      </c>
    </row>
    <row r="2927" spans="2:31" x14ac:dyDescent="0.35">
      <c r="B2927" s="83"/>
      <c r="C2927" s="84"/>
      <c r="D2927" s="73"/>
      <c r="E2927" s="73"/>
      <c r="F2927" s="73"/>
      <c r="G2927" s="85"/>
      <c r="H2927" s="73"/>
      <c r="I2927" s="73"/>
      <c r="J2927" s="73"/>
      <c r="K2927" s="73"/>
      <c r="L2927" s="73"/>
      <c r="M2927" s="73"/>
      <c r="N2927" s="73"/>
      <c r="U2927">
        <v>2023</v>
      </c>
      <c r="V2927" s="15">
        <v>44971</v>
      </c>
      <c r="W2927" t="s">
        <v>216</v>
      </c>
      <c r="X2927" t="s">
        <v>230</v>
      </c>
      <c r="Y2927" t="s">
        <v>226</v>
      </c>
      <c r="Z2927">
        <v>33.71</v>
      </c>
      <c r="AA2927">
        <v>37.24</v>
      </c>
      <c r="AB2927">
        <v>3.53</v>
      </c>
      <c r="AD2927" t="e">
        <v>#DIV/0!</v>
      </c>
      <c r="AE2927">
        <v>37240</v>
      </c>
    </row>
    <row r="2928" spans="2:31" x14ac:dyDescent="0.35">
      <c r="B2928" s="83"/>
      <c r="C2928" s="84"/>
      <c r="D2928" s="73"/>
      <c r="E2928" s="73"/>
      <c r="F2928" s="73"/>
      <c r="G2928" s="85"/>
      <c r="H2928" s="73"/>
      <c r="I2928" s="73"/>
      <c r="J2928" s="73"/>
      <c r="K2928" s="73"/>
      <c r="L2928" s="73"/>
      <c r="M2928" s="73"/>
      <c r="N2928" s="73"/>
      <c r="U2928">
        <v>2023</v>
      </c>
      <c r="V2928" s="15">
        <v>44972</v>
      </c>
      <c r="W2928" t="s">
        <v>216</v>
      </c>
      <c r="X2928" t="s">
        <v>230</v>
      </c>
      <c r="Y2928" t="s">
        <v>226</v>
      </c>
      <c r="Z2928">
        <v>31.6</v>
      </c>
      <c r="AA2928">
        <v>34.909999999999997</v>
      </c>
      <c r="AB2928">
        <v>3.31</v>
      </c>
      <c r="AD2928" t="e">
        <v>#DIV/0!</v>
      </c>
      <c r="AE2928">
        <v>34910</v>
      </c>
    </row>
    <row r="2929" spans="2:31" x14ac:dyDescent="0.35">
      <c r="B2929" s="83"/>
      <c r="C2929" s="84"/>
      <c r="D2929" s="73"/>
      <c r="E2929" s="73"/>
      <c r="F2929" s="73"/>
      <c r="G2929" s="85"/>
      <c r="H2929" s="73"/>
      <c r="I2929" s="73"/>
      <c r="J2929" s="73"/>
      <c r="K2929" s="73"/>
      <c r="L2929" s="73"/>
      <c r="M2929" s="73"/>
      <c r="N2929" s="73"/>
      <c r="U2929">
        <v>2023</v>
      </c>
      <c r="V2929" s="15">
        <v>44973</v>
      </c>
      <c r="W2929" t="s">
        <v>216</v>
      </c>
      <c r="X2929" t="s">
        <v>230</v>
      </c>
      <c r="Y2929" t="s">
        <v>226</v>
      </c>
      <c r="Z2929">
        <v>43.21</v>
      </c>
      <c r="AA2929">
        <v>47.73</v>
      </c>
      <c r="AB2929">
        <v>4.5199999999999996</v>
      </c>
      <c r="AD2929" t="e">
        <v>#DIV/0!</v>
      </c>
      <c r="AE2929">
        <v>47730</v>
      </c>
    </row>
    <row r="2930" spans="2:31" x14ac:dyDescent="0.35">
      <c r="B2930" s="83"/>
      <c r="C2930" s="84"/>
      <c r="D2930" s="73"/>
      <c r="E2930" s="73"/>
      <c r="F2930" s="73"/>
      <c r="G2930" s="85"/>
      <c r="H2930" s="73"/>
      <c r="I2930" s="73"/>
      <c r="J2930" s="73"/>
      <c r="K2930" s="73"/>
      <c r="L2930" s="73"/>
      <c r="M2930" s="73"/>
      <c r="N2930" s="73"/>
      <c r="U2930">
        <v>2023</v>
      </c>
      <c r="V2930" s="15">
        <v>44974</v>
      </c>
      <c r="W2930" t="s">
        <v>216</v>
      </c>
      <c r="X2930" t="s">
        <v>230</v>
      </c>
      <c r="Y2930" t="s">
        <v>226</v>
      </c>
      <c r="Z2930">
        <v>33.36</v>
      </c>
      <c r="AA2930">
        <v>36.85</v>
      </c>
      <c r="AB2930">
        <v>3.49</v>
      </c>
      <c r="AD2930" t="e">
        <v>#DIV/0!</v>
      </c>
      <c r="AE2930">
        <v>36850</v>
      </c>
    </row>
    <row r="2931" spans="2:31" x14ac:dyDescent="0.35">
      <c r="B2931" s="83"/>
      <c r="C2931" s="84"/>
      <c r="D2931" s="73"/>
      <c r="E2931" s="73"/>
      <c r="F2931" s="73"/>
      <c r="G2931" s="85"/>
      <c r="H2931" s="73"/>
      <c r="I2931" s="73"/>
      <c r="J2931" s="73"/>
      <c r="K2931" s="73"/>
      <c r="L2931" s="73"/>
      <c r="M2931" s="73"/>
      <c r="N2931" s="73"/>
      <c r="U2931">
        <v>2023</v>
      </c>
      <c r="V2931" s="15">
        <v>44975</v>
      </c>
      <c r="W2931" t="s">
        <v>216</v>
      </c>
      <c r="X2931" t="s">
        <v>230</v>
      </c>
      <c r="Y2931" t="s">
        <v>226</v>
      </c>
      <c r="Z2931">
        <v>31.97</v>
      </c>
      <c r="AA2931">
        <v>35.32</v>
      </c>
      <c r="AB2931">
        <v>3.35</v>
      </c>
      <c r="AD2931" t="e">
        <v>#DIV/0!</v>
      </c>
      <c r="AE2931">
        <v>35320</v>
      </c>
    </row>
    <row r="2932" spans="2:31" x14ac:dyDescent="0.35">
      <c r="B2932" s="83"/>
      <c r="C2932" s="84"/>
      <c r="D2932" s="73"/>
      <c r="E2932" s="73"/>
      <c r="F2932" s="73"/>
      <c r="G2932" s="85"/>
      <c r="H2932" s="73"/>
      <c r="I2932" s="73"/>
      <c r="J2932" s="73"/>
      <c r="K2932" s="73"/>
      <c r="L2932" s="73"/>
      <c r="M2932" s="73"/>
      <c r="N2932" s="73"/>
      <c r="U2932">
        <v>2023</v>
      </c>
      <c r="V2932" s="15">
        <v>44976</v>
      </c>
      <c r="W2932" t="s">
        <v>216</v>
      </c>
      <c r="X2932" t="s">
        <v>230</v>
      </c>
      <c r="Y2932" t="s">
        <v>226</v>
      </c>
      <c r="Z2932">
        <v>30.56</v>
      </c>
      <c r="AA2932">
        <v>33.76</v>
      </c>
      <c r="AB2932">
        <v>3.2</v>
      </c>
      <c r="AD2932" t="e">
        <v>#DIV/0!</v>
      </c>
      <c r="AE2932">
        <v>33760</v>
      </c>
    </row>
    <row r="2933" spans="2:31" x14ac:dyDescent="0.35">
      <c r="B2933" s="83"/>
      <c r="C2933" s="84"/>
      <c r="D2933" s="73"/>
      <c r="E2933" s="73"/>
      <c r="F2933" s="73"/>
      <c r="G2933" s="85"/>
      <c r="H2933" s="73"/>
      <c r="I2933" s="73"/>
      <c r="J2933" s="73"/>
      <c r="K2933" s="73"/>
      <c r="L2933" s="73"/>
      <c r="M2933" s="73"/>
      <c r="N2933" s="73"/>
      <c r="U2933">
        <v>2023</v>
      </c>
      <c r="V2933" s="15">
        <v>44977</v>
      </c>
      <c r="W2933" t="s">
        <v>216</v>
      </c>
      <c r="X2933" t="s">
        <v>230</v>
      </c>
      <c r="Y2933" t="s">
        <v>226</v>
      </c>
      <c r="Z2933">
        <v>34.520000000000003</v>
      </c>
      <c r="AA2933">
        <v>38.14</v>
      </c>
      <c r="AB2933">
        <v>3.61</v>
      </c>
      <c r="AD2933" t="e">
        <v>#DIV/0!</v>
      </c>
      <c r="AE2933">
        <v>38140</v>
      </c>
    </row>
    <row r="2934" spans="2:31" x14ac:dyDescent="0.35">
      <c r="B2934" s="83"/>
      <c r="C2934" s="84"/>
      <c r="D2934" s="73"/>
      <c r="E2934" s="73"/>
      <c r="F2934" s="73"/>
      <c r="G2934" s="85"/>
      <c r="H2934" s="73"/>
      <c r="I2934" s="73"/>
      <c r="J2934" s="73"/>
      <c r="K2934" s="73"/>
      <c r="L2934" s="73"/>
      <c r="M2934" s="73"/>
      <c r="N2934" s="73"/>
      <c r="U2934">
        <v>2023</v>
      </c>
      <c r="V2934" s="15">
        <v>44978</v>
      </c>
      <c r="W2934" t="s">
        <v>216</v>
      </c>
      <c r="X2934" t="s">
        <v>230</v>
      </c>
      <c r="Y2934" t="s">
        <v>226</v>
      </c>
      <c r="Z2934">
        <v>34.65</v>
      </c>
      <c r="AA2934">
        <v>38.28</v>
      </c>
      <c r="AB2934">
        <v>3.63</v>
      </c>
      <c r="AD2934" t="e">
        <v>#DIV/0!</v>
      </c>
      <c r="AE2934">
        <v>38280</v>
      </c>
    </row>
    <row r="2935" spans="2:31" x14ac:dyDescent="0.35">
      <c r="B2935" s="83"/>
      <c r="C2935" s="84"/>
      <c r="D2935" s="73"/>
      <c r="E2935" s="73"/>
      <c r="F2935" s="73"/>
      <c r="G2935" s="85"/>
      <c r="H2935" s="73"/>
      <c r="I2935" s="73"/>
      <c r="J2935" s="73"/>
      <c r="K2935" s="73"/>
      <c r="L2935" s="73"/>
      <c r="M2935" s="73"/>
      <c r="N2935" s="73"/>
      <c r="U2935">
        <v>2023</v>
      </c>
      <c r="V2935" s="15">
        <v>44979</v>
      </c>
      <c r="W2935" t="s">
        <v>216</v>
      </c>
      <c r="X2935" t="s">
        <v>230</v>
      </c>
      <c r="Y2935" t="s">
        <v>226</v>
      </c>
      <c r="Z2935">
        <v>34.94</v>
      </c>
      <c r="AA2935">
        <v>38.590000000000003</v>
      </c>
      <c r="AB2935">
        <v>3.66</v>
      </c>
      <c r="AD2935" t="e">
        <v>#DIV/0!</v>
      </c>
      <c r="AE2935">
        <v>38590</v>
      </c>
    </row>
    <row r="2936" spans="2:31" x14ac:dyDescent="0.35">
      <c r="B2936" s="83"/>
      <c r="C2936" s="84"/>
      <c r="D2936" s="73"/>
      <c r="E2936" s="73"/>
      <c r="F2936" s="73"/>
      <c r="G2936" s="85"/>
      <c r="H2936" s="73"/>
      <c r="I2936" s="73"/>
      <c r="J2936" s="73"/>
      <c r="K2936" s="73"/>
      <c r="L2936" s="73"/>
      <c r="M2936" s="73"/>
      <c r="N2936" s="73"/>
      <c r="U2936">
        <v>2023</v>
      </c>
      <c r="V2936" s="15">
        <v>44980</v>
      </c>
      <c r="W2936" t="s">
        <v>216</v>
      </c>
      <c r="X2936" t="s">
        <v>230</v>
      </c>
      <c r="Y2936" t="s">
        <v>226</v>
      </c>
      <c r="Z2936">
        <v>36.49</v>
      </c>
      <c r="AA2936">
        <v>40.31</v>
      </c>
      <c r="AB2936">
        <v>3.82</v>
      </c>
      <c r="AD2936" t="e">
        <v>#DIV/0!</v>
      </c>
      <c r="AE2936">
        <v>40310</v>
      </c>
    </row>
    <row r="2937" spans="2:31" x14ac:dyDescent="0.35">
      <c r="B2937" s="83"/>
      <c r="C2937" s="84"/>
      <c r="D2937" s="73"/>
      <c r="E2937" s="73"/>
      <c r="F2937" s="73"/>
      <c r="G2937" s="85"/>
      <c r="H2937" s="73"/>
      <c r="I2937" s="73"/>
      <c r="J2937" s="73"/>
      <c r="K2937" s="73"/>
      <c r="L2937" s="73"/>
      <c r="M2937" s="73"/>
      <c r="N2937" s="73"/>
      <c r="U2937">
        <v>2023</v>
      </c>
      <c r="V2937" s="15">
        <v>44981</v>
      </c>
      <c r="W2937" t="s">
        <v>216</v>
      </c>
      <c r="X2937" t="s">
        <v>230</v>
      </c>
      <c r="Y2937" t="s">
        <v>226</v>
      </c>
      <c r="Z2937">
        <v>35.619999999999997</v>
      </c>
      <c r="AA2937">
        <v>39.35</v>
      </c>
      <c r="AB2937">
        <v>3.73</v>
      </c>
      <c r="AD2937" t="e">
        <v>#DIV/0!</v>
      </c>
      <c r="AE2937">
        <v>39350</v>
      </c>
    </row>
    <row r="2938" spans="2:31" x14ac:dyDescent="0.35">
      <c r="B2938" s="83"/>
      <c r="C2938" s="84"/>
      <c r="D2938" s="73"/>
      <c r="E2938" s="73"/>
      <c r="F2938" s="73"/>
      <c r="G2938" s="85"/>
      <c r="H2938" s="73"/>
      <c r="I2938" s="73"/>
      <c r="J2938" s="73"/>
      <c r="K2938" s="73"/>
      <c r="L2938" s="73"/>
      <c r="M2938" s="73"/>
      <c r="N2938" s="73"/>
      <c r="U2938">
        <v>2023</v>
      </c>
      <c r="V2938" s="15">
        <v>44982</v>
      </c>
      <c r="W2938" t="s">
        <v>216</v>
      </c>
      <c r="X2938" t="s">
        <v>230</v>
      </c>
      <c r="Y2938" t="s">
        <v>226</v>
      </c>
      <c r="Z2938">
        <v>34.72</v>
      </c>
      <c r="AA2938">
        <v>38.35</v>
      </c>
      <c r="AB2938">
        <v>3.64</v>
      </c>
      <c r="AD2938" t="e">
        <v>#DIV/0!</v>
      </c>
      <c r="AE2938">
        <v>38350</v>
      </c>
    </row>
    <row r="2939" spans="2:31" x14ac:dyDescent="0.35">
      <c r="B2939" s="83"/>
      <c r="C2939" s="84"/>
      <c r="D2939" s="73"/>
      <c r="E2939" s="73"/>
      <c r="F2939" s="73"/>
      <c r="G2939" s="85"/>
      <c r="H2939" s="73"/>
      <c r="I2939" s="73"/>
      <c r="J2939" s="73"/>
      <c r="K2939" s="73"/>
      <c r="L2939" s="73"/>
      <c r="M2939" s="73"/>
      <c r="N2939" s="73"/>
      <c r="U2939">
        <v>2023</v>
      </c>
      <c r="V2939" s="15">
        <v>44983</v>
      </c>
      <c r="W2939" t="s">
        <v>216</v>
      </c>
      <c r="X2939" t="s">
        <v>230</v>
      </c>
      <c r="Y2939" t="s">
        <v>226</v>
      </c>
      <c r="Z2939">
        <v>33.869999999999997</v>
      </c>
      <c r="AA2939">
        <v>37.42</v>
      </c>
      <c r="AB2939">
        <v>3.55</v>
      </c>
      <c r="AD2939" t="e">
        <v>#DIV/0!</v>
      </c>
      <c r="AE2939">
        <v>37420</v>
      </c>
    </row>
    <row r="2940" spans="2:31" x14ac:dyDescent="0.35">
      <c r="B2940" s="83"/>
      <c r="C2940" s="84"/>
      <c r="D2940" s="73"/>
      <c r="E2940" s="73"/>
      <c r="F2940" s="73"/>
      <c r="G2940" s="85"/>
      <c r="H2940" s="73"/>
      <c r="I2940" s="73"/>
      <c r="J2940" s="73"/>
      <c r="K2940" s="73"/>
      <c r="L2940" s="73"/>
      <c r="M2940" s="73"/>
      <c r="N2940" s="73"/>
      <c r="U2940">
        <v>2023</v>
      </c>
      <c r="V2940" s="15">
        <v>44984</v>
      </c>
      <c r="W2940" t="s">
        <v>216</v>
      </c>
      <c r="X2940" t="s">
        <v>230</v>
      </c>
      <c r="Y2940" t="s">
        <v>226</v>
      </c>
      <c r="Z2940">
        <v>35.85</v>
      </c>
      <c r="AA2940">
        <v>39.6</v>
      </c>
      <c r="AB2940">
        <v>3.75</v>
      </c>
      <c r="AD2940" t="e">
        <v>#DIV/0!</v>
      </c>
      <c r="AE2940">
        <v>39600</v>
      </c>
    </row>
    <row r="2941" spans="2:31" x14ac:dyDescent="0.35">
      <c r="B2941" s="83"/>
      <c r="C2941" s="84"/>
      <c r="D2941" s="73"/>
      <c r="E2941" s="73"/>
      <c r="F2941" s="73"/>
      <c r="G2941" s="85"/>
      <c r="H2941" s="73"/>
      <c r="I2941" s="73"/>
      <c r="J2941" s="73"/>
      <c r="K2941" s="73"/>
      <c r="L2941" s="73"/>
      <c r="M2941" s="73"/>
      <c r="N2941" s="73"/>
      <c r="U2941">
        <v>2023</v>
      </c>
      <c r="V2941" s="15">
        <v>44985</v>
      </c>
      <c r="W2941" t="s">
        <v>216</v>
      </c>
      <c r="X2941" t="s">
        <v>230</v>
      </c>
      <c r="Y2941" t="s">
        <v>226</v>
      </c>
      <c r="Z2941">
        <v>34.64</v>
      </c>
      <c r="AA2941">
        <v>38.26</v>
      </c>
      <c r="AB2941">
        <v>3.63</v>
      </c>
      <c r="AD2941" t="e">
        <v>#DIV/0!</v>
      </c>
      <c r="AE2941">
        <v>38260</v>
      </c>
    </row>
    <row r="2942" spans="2:31" x14ac:dyDescent="0.35">
      <c r="B2942" s="83"/>
      <c r="C2942" s="84"/>
      <c r="D2942" s="73"/>
      <c r="E2942" s="73"/>
      <c r="F2942" s="73"/>
      <c r="G2942" s="85"/>
      <c r="H2942" s="73"/>
      <c r="I2942" s="73"/>
      <c r="J2942" s="73"/>
      <c r="K2942" s="73"/>
      <c r="L2942" s="73"/>
      <c r="M2942" s="73"/>
      <c r="N2942" s="73"/>
      <c r="U2942">
        <v>2023</v>
      </c>
      <c r="V2942" s="15">
        <v>44986</v>
      </c>
      <c r="W2942" t="s">
        <v>217</v>
      </c>
      <c r="X2942" t="s">
        <v>230</v>
      </c>
      <c r="Y2942" t="s">
        <v>226</v>
      </c>
      <c r="Z2942">
        <v>32.96</v>
      </c>
      <c r="AA2942">
        <v>36.409999999999997</v>
      </c>
      <c r="AB2942">
        <v>3.45</v>
      </c>
      <c r="AD2942" t="e">
        <v>#DIV/0!</v>
      </c>
      <c r="AE2942">
        <v>36410</v>
      </c>
    </row>
    <row r="2943" spans="2:31" x14ac:dyDescent="0.35">
      <c r="B2943" s="83"/>
      <c r="C2943" s="84"/>
      <c r="D2943" s="73"/>
      <c r="E2943" s="73"/>
      <c r="F2943" s="73"/>
      <c r="G2943" s="85"/>
      <c r="H2943" s="73"/>
      <c r="I2943" s="73"/>
      <c r="J2943" s="73"/>
      <c r="K2943" s="73"/>
      <c r="L2943" s="73"/>
      <c r="M2943" s="73"/>
      <c r="N2943" s="73"/>
      <c r="U2943">
        <v>2023</v>
      </c>
      <c r="V2943" s="15">
        <v>44987</v>
      </c>
      <c r="W2943" t="s">
        <v>217</v>
      </c>
      <c r="X2943" t="s">
        <v>230</v>
      </c>
      <c r="Y2943" t="s">
        <v>226</v>
      </c>
      <c r="Z2943">
        <v>39.35</v>
      </c>
      <c r="AA2943">
        <v>43.47</v>
      </c>
      <c r="AB2943">
        <v>4.12</v>
      </c>
      <c r="AD2943" t="e">
        <v>#DIV/0!</v>
      </c>
      <c r="AE2943">
        <v>43470</v>
      </c>
    </row>
    <row r="2944" spans="2:31" x14ac:dyDescent="0.35">
      <c r="B2944" s="83"/>
      <c r="C2944" s="84"/>
      <c r="D2944" s="73"/>
      <c r="E2944" s="73"/>
      <c r="F2944" s="73"/>
      <c r="G2944" s="85"/>
      <c r="H2944" s="73"/>
      <c r="I2944" s="73"/>
      <c r="J2944" s="73"/>
      <c r="K2944" s="73"/>
      <c r="L2944" s="73"/>
      <c r="M2944" s="73"/>
      <c r="N2944" s="73"/>
      <c r="U2944">
        <v>2023</v>
      </c>
      <c r="V2944" s="15">
        <v>44988</v>
      </c>
      <c r="W2944" t="s">
        <v>217</v>
      </c>
      <c r="X2944" t="s">
        <v>230</v>
      </c>
      <c r="Y2944" t="s">
        <v>226</v>
      </c>
      <c r="Z2944">
        <v>41.65</v>
      </c>
      <c r="AA2944">
        <v>46.02</v>
      </c>
      <c r="AB2944">
        <v>4.3600000000000003</v>
      </c>
      <c r="AD2944" t="e">
        <v>#DIV/0!</v>
      </c>
      <c r="AE2944">
        <v>46020</v>
      </c>
    </row>
    <row r="2945" spans="2:31" x14ac:dyDescent="0.35">
      <c r="B2945" s="83"/>
      <c r="C2945" s="84"/>
      <c r="D2945" s="73"/>
      <c r="E2945" s="73"/>
      <c r="F2945" s="73"/>
      <c r="G2945" s="85"/>
      <c r="H2945" s="73"/>
      <c r="I2945" s="73"/>
      <c r="J2945" s="73"/>
      <c r="K2945" s="73"/>
      <c r="L2945" s="73"/>
      <c r="M2945" s="73"/>
      <c r="N2945" s="73"/>
      <c r="U2945">
        <v>2023</v>
      </c>
      <c r="V2945" s="15">
        <v>44989</v>
      </c>
      <c r="W2945" t="s">
        <v>217</v>
      </c>
      <c r="X2945" t="s">
        <v>230</v>
      </c>
      <c r="Y2945" t="s">
        <v>226</v>
      </c>
      <c r="Z2945">
        <v>42.16</v>
      </c>
      <c r="AA2945">
        <v>46.57</v>
      </c>
      <c r="AB2945">
        <v>4.41</v>
      </c>
      <c r="AD2945" t="e">
        <v>#DIV/0!</v>
      </c>
      <c r="AE2945">
        <v>46570</v>
      </c>
    </row>
    <row r="2946" spans="2:31" x14ac:dyDescent="0.35">
      <c r="B2946" s="83"/>
      <c r="C2946" s="84"/>
      <c r="D2946" s="73"/>
      <c r="E2946" s="73"/>
      <c r="F2946" s="73"/>
      <c r="G2946" s="85"/>
      <c r="H2946" s="73"/>
      <c r="I2946" s="73"/>
      <c r="J2946" s="73"/>
      <c r="K2946" s="73"/>
      <c r="L2946" s="73"/>
      <c r="M2946" s="73"/>
      <c r="N2946" s="73"/>
      <c r="U2946">
        <v>2023</v>
      </c>
      <c r="V2946" s="15">
        <v>44990</v>
      </c>
      <c r="W2946" t="s">
        <v>217</v>
      </c>
      <c r="X2946" t="s">
        <v>230</v>
      </c>
      <c r="Y2946" t="s">
        <v>226</v>
      </c>
      <c r="Z2946">
        <v>37.229999999999997</v>
      </c>
      <c r="AA2946">
        <v>41.13</v>
      </c>
      <c r="AB2946">
        <v>3.9</v>
      </c>
      <c r="AD2946" t="e">
        <v>#DIV/0!</v>
      </c>
      <c r="AE2946">
        <v>41130</v>
      </c>
    </row>
    <row r="2947" spans="2:31" x14ac:dyDescent="0.35">
      <c r="B2947" s="83"/>
      <c r="C2947" s="84"/>
      <c r="D2947" s="73"/>
      <c r="E2947" s="73"/>
      <c r="F2947" s="73"/>
      <c r="G2947" s="85"/>
      <c r="H2947" s="73"/>
      <c r="I2947" s="73"/>
      <c r="J2947" s="73"/>
      <c r="K2947" s="73"/>
      <c r="L2947" s="73"/>
      <c r="M2947" s="73"/>
      <c r="N2947" s="73"/>
      <c r="U2947">
        <v>2023</v>
      </c>
      <c r="V2947" s="15">
        <v>44991</v>
      </c>
      <c r="W2947" t="s">
        <v>217</v>
      </c>
      <c r="X2947" t="s">
        <v>230</v>
      </c>
      <c r="Y2947" t="s">
        <v>226</v>
      </c>
      <c r="Z2947">
        <v>31.67</v>
      </c>
      <c r="AA2947">
        <v>34.99</v>
      </c>
      <c r="AB2947">
        <v>3.32</v>
      </c>
      <c r="AD2947" t="e">
        <v>#DIV/0!</v>
      </c>
      <c r="AE2947">
        <v>34990</v>
      </c>
    </row>
    <row r="2948" spans="2:31" x14ac:dyDescent="0.35">
      <c r="B2948" s="83"/>
      <c r="C2948" s="84"/>
      <c r="D2948" s="73"/>
      <c r="E2948" s="73"/>
      <c r="F2948" s="73"/>
      <c r="G2948" s="85"/>
      <c r="H2948" s="73"/>
      <c r="I2948" s="73"/>
      <c r="J2948" s="73"/>
      <c r="K2948" s="73"/>
      <c r="L2948" s="73"/>
      <c r="M2948" s="73"/>
      <c r="N2948" s="73"/>
      <c r="U2948">
        <v>2023</v>
      </c>
      <c r="V2948" s="15">
        <v>44992</v>
      </c>
      <c r="W2948" t="s">
        <v>217</v>
      </c>
      <c r="X2948" t="s">
        <v>230</v>
      </c>
      <c r="Y2948" t="s">
        <v>226</v>
      </c>
      <c r="Z2948">
        <v>30.91</v>
      </c>
      <c r="AA2948">
        <v>34.15</v>
      </c>
      <c r="AB2948">
        <v>3.24</v>
      </c>
      <c r="AD2948" t="e">
        <v>#DIV/0!</v>
      </c>
      <c r="AE2948">
        <v>34150</v>
      </c>
    </row>
    <row r="2949" spans="2:31" x14ac:dyDescent="0.35">
      <c r="B2949" s="83"/>
      <c r="C2949" s="84"/>
      <c r="D2949" s="73"/>
      <c r="E2949" s="73"/>
      <c r="F2949" s="73"/>
      <c r="G2949" s="85"/>
      <c r="H2949" s="73"/>
      <c r="I2949" s="73"/>
      <c r="J2949" s="73"/>
      <c r="K2949" s="73"/>
      <c r="L2949" s="73"/>
      <c r="M2949" s="73"/>
      <c r="N2949" s="73"/>
      <c r="U2949">
        <v>2023</v>
      </c>
      <c r="V2949" s="15">
        <v>44993</v>
      </c>
      <c r="W2949" t="s">
        <v>217</v>
      </c>
      <c r="X2949" t="s">
        <v>230</v>
      </c>
      <c r="Y2949" t="s">
        <v>226</v>
      </c>
      <c r="Z2949">
        <v>36.950000000000003</v>
      </c>
      <c r="AA2949">
        <v>40.81</v>
      </c>
      <c r="AB2949">
        <v>3.87</v>
      </c>
      <c r="AD2949" t="e">
        <v>#DIV/0!</v>
      </c>
      <c r="AE2949">
        <v>40810</v>
      </c>
    </row>
    <row r="2950" spans="2:31" x14ac:dyDescent="0.35">
      <c r="B2950" s="83"/>
      <c r="C2950" s="84"/>
      <c r="D2950" s="73"/>
      <c r="E2950" s="73"/>
      <c r="F2950" s="73"/>
      <c r="G2950" s="85"/>
      <c r="H2950" s="73"/>
      <c r="I2950" s="73"/>
      <c r="J2950" s="73"/>
      <c r="K2950" s="73"/>
      <c r="L2950" s="73"/>
      <c r="M2950" s="73"/>
      <c r="N2950" s="73"/>
      <c r="U2950">
        <v>2023</v>
      </c>
      <c r="V2950" s="15">
        <v>44994</v>
      </c>
      <c r="W2950" t="s">
        <v>217</v>
      </c>
      <c r="X2950" t="s">
        <v>230</v>
      </c>
      <c r="Y2950" t="s">
        <v>226</v>
      </c>
      <c r="Z2950">
        <v>41.79</v>
      </c>
      <c r="AA2950">
        <v>46.16</v>
      </c>
      <c r="AB2950">
        <v>4.38</v>
      </c>
      <c r="AD2950" t="e">
        <v>#DIV/0!</v>
      </c>
      <c r="AE2950">
        <v>46160</v>
      </c>
    </row>
    <row r="2951" spans="2:31" x14ac:dyDescent="0.35">
      <c r="B2951" s="83"/>
      <c r="C2951" s="84"/>
      <c r="D2951" s="73"/>
      <c r="E2951" s="73"/>
      <c r="F2951" s="73"/>
      <c r="G2951" s="85"/>
      <c r="H2951" s="73"/>
      <c r="I2951" s="73"/>
      <c r="J2951" s="73"/>
      <c r="K2951" s="73"/>
      <c r="L2951" s="73"/>
      <c r="M2951" s="73"/>
      <c r="N2951" s="73"/>
      <c r="U2951">
        <v>2023</v>
      </c>
      <c r="V2951" s="15">
        <v>44995</v>
      </c>
      <c r="W2951" t="s">
        <v>217</v>
      </c>
      <c r="X2951" t="s">
        <v>230</v>
      </c>
      <c r="Y2951" t="s">
        <v>226</v>
      </c>
      <c r="Z2951">
        <v>35.25</v>
      </c>
      <c r="AA2951">
        <v>38.94</v>
      </c>
      <c r="AB2951">
        <v>3.69</v>
      </c>
      <c r="AD2951" t="e">
        <v>#DIV/0!</v>
      </c>
      <c r="AE2951">
        <v>38940</v>
      </c>
    </row>
    <row r="2952" spans="2:31" x14ac:dyDescent="0.35">
      <c r="B2952" s="83"/>
      <c r="C2952" s="84"/>
      <c r="D2952" s="73"/>
      <c r="E2952" s="73"/>
      <c r="F2952" s="73"/>
      <c r="G2952" s="85"/>
      <c r="H2952" s="73"/>
      <c r="I2952" s="73"/>
      <c r="J2952" s="73"/>
      <c r="K2952" s="73"/>
      <c r="L2952" s="73"/>
      <c r="M2952" s="73"/>
      <c r="N2952" s="73"/>
      <c r="U2952">
        <v>2023</v>
      </c>
      <c r="V2952" s="15">
        <v>44996</v>
      </c>
      <c r="W2952" t="s">
        <v>217</v>
      </c>
      <c r="X2952" t="s">
        <v>230</v>
      </c>
      <c r="Y2952" t="s">
        <v>226</v>
      </c>
      <c r="Z2952">
        <v>30.99</v>
      </c>
      <c r="AA2952">
        <v>34.24</v>
      </c>
      <c r="AB2952">
        <v>3.25</v>
      </c>
      <c r="AD2952" t="e">
        <v>#DIV/0!</v>
      </c>
      <c r="AE2952">
        <v>34240</v>
      </c>
    </row>
    <row r="2953" spans="2:31" x14ac:dyDescent="0.35">
      <c r="B2953" s="83"/>
      <c r="C2953" s="84"/>
      <c r="D2953" s="73"/>
      <c r="E2953" s="73"/>
      <c r="F2953" s="73"/>
      <c r="G2953" s="85"/>
      <c r="H2953" s="73"/>
      <c r="I2953" s="73"/>
      <c r="J2953" s="73"/>
      <c r="K2953" s="73"/>
      <c r="L2953" s="73"/>
      <c r="M2953" s="73"/>
      <c r="N2953" s="73"/>
      <c r="U2953">
        <v>2023</v>
      </c>
      <c r="V2953" s="15">
        <v>44997</v>
      </c>
      <c r="W2953" t="s">
        <v>217</v>
      </c>
      <c r="X2953" t="s">
        <v>230</v>
      </c>
      <c r="Y2953" t="s">
        <v>226</v>
      </c>
      <c r="Z2953">
        <v>30.66</v>
      </c>
      <c r="AA2953">
        <v>33.869999999999997</v>
      </c>
      <c r="AB2953">
        <v>3.21</v>
      </c>
      <c r="AD2953" t="e">
        <v>#DIV/0!</v>
      </c>
      <c r="AE2953">
        <v>33870</v>
      </c>
    </row>
    <row r="2954" spans="2:31" x14ac:dyDescent="0.35">
      <c r="B2954" s="83"/>
      <c r="C2954" s="84"/>
      <c r="D2954" s="73"/>
      <c r="E2954" s="73"/>
      <c r="F2954" s="73"/>
      <c r="G2954" s="85"/>
      <c r="H2954" s="73"/>
      <c r="I2954" s="73"/>
      <c r="J2954" s="73"/>
      <c r="K2954" s="73"/>
      <c r="L2954" s="73"/>
      <c r="M2954" s="73"/>
      <c r="N2954" s="73"/>
      <c r="U2954">
        <v>2023</v>
      </c>
      <c r="V2954" s="15">
        <v>44998</v>
      </c>
      <c r="W2954" t="s">
        <v>217</v>
      </c>
      <c r="X2954" t="s">
        <v>230</v>
      </c>
      <c r="Y2954" t="s">
        <v>226</v>
      </c>
      <c r="Z2954">
        <v>39.28</v>
      </c>
      <c r="AA2954">
        <v>43.39</v>
      </c>
      <c r="AB2954">
        <v>4.1100000000000003</v>
      </c>
      <c r="AD2954" t="e">
        <v>#DIV/0!</v>
      </c>
      <c r="AE2954">
        <v>43390</v>
      </c>
    </row>
    <row r="2955" spans="2:31" x14ac:dyDescent="0.35">
      <c r="B2955" s="83"/>
      <c r="C2955" s="84"/>
      <c r="D2955" s="73"/>
      <c r="E2955" s="73"/>
      <c r="F2955" s="73"/>
      <c r="G2955" s="85"/>
      <c r="H2955" s="73"/>
      <c r="I2955" s="73"/>
      <c r="J2955" s="73"/>
      <c r="K2955" s="73"/>
      <c r="L2955" s="73"/>
      <c r="M2955" s="73"/>
      <c r="N2955" s="73"/>
      <c r="U2955">
        <v>2023</v>
      </c>
      <c r="V2955" s="15">
        <v>44999</v>
      </c>
      <c r="W2955" t="s">
        <v>217</v>
      </c>
      <c r="X2955" t="s">
        <v>230</v>
      </c>
      <c r="Y2955" t="s">
        <v>226</v>
      </c>
      <c r="Z2955">
        <v>47.77</v>
      </c>
      <c r="AA2955">
        <v>52.78</v>
      </c>
      <c r="AB2955">
        <v>5</v>
      </c>
      <c r="AD2955" t="e">
        <v>#DIV/0!</v>
      </c>
      <c r="AE2955">
        <v>52780</v>
      </c>
    </row>
    <row r="2956" spans="2:31" x14ac:dyDescent="0.35">
      <c r="B2956" s="83"/>
      <c r="C2956" s="84"/>
      <c r="D2956" s="73"/>
      <c r="E2956" s="73"/>
      <c r="F2956" s="73"/>
      <c r="G2956" s="85"/>
      <c r="H2956" s="73"/>
      <c r="I2956" s="73"/>
      <c r="J2956" s="73"/>
      <c r="K2956" s="73"/>
      <c r="L2956" s="73"/>
      <c r="M2956" s="73"/>
      <c r="N2956" s="73"/>
      <c r="U2956">
        <v>2023</v>
      </c>
      <c r="V2956" s="15">
        <v>45000</v>
      </c>
      <c r="W2956" t="s">
        <v>217</v>
      </c>
      <c r="X2956" t="s">
        <v>230</v>
      </c>
      <c r="Y2956" t="s">
        <v>226</v>
      </c>
      <c r="Z2956">
        <v>51.74</v>
      </c>
      <c r="AA2956">
        <v>57.16</v>
      </c>
      <c r="AB2956">
        <v>5.42</v>
      </c>
      <c r="AD2956" t="e">
        <v>#DIV/0!</v>
      </c>
      <c r="AE2956">
        <v>57160</v>
      </c>
    </row>
    <row r="2957" spans="2:31" x14ac:dyDescent="0.35">
      <c r="B2957" s="83"/>
      <c r="C2957" s="84"/>
      <c r="D2957" s="73"/>
      <c r="E2957" s="73"/>
      <c r="F2957" s="73"/>
      <c r="G2957" s="85"/>
      <c r="H2957" s="73"/>
      <c r="I2957" s="73"/>
      <c r="J2957" s="73"/>
      <c r="K2957" s="73"/>
      <c r="L2957" s="73"/>
      <c r="M2957" s="73"/>
      <c r="N2957" s="73"/>
      <c r="U2957">
        <v>2023</v>
      </c>
      <c r="V2957" s="15">
        <v>45001</v>
      </c>
      <c r="W2957" t="s">
        <v>217</v>
      </c>
      <c r="X2957" t="s">
        <v>230</v>
      </c>
      <c r="Y2957" t="s">
        <v>226</v>
      </c>
      <c r="Z2957">
        <v>54.23</v>
      </c>
      <c r="AA2957">
        <v>59.91</v>
      </c>
      <c r="AB2957">
        <v>5.68</v>
      </c>
      <c r="AD2957" t="e">
        <v>#DIV/0!</v>
      </c>
      <c r="AE2957">
        <v>59910</v>
      </c>
    </row>
    <row r="2958" spans="2:31" x14ac:dyDescent="0.35">
      <c r="B2958" s="83"/>
      <c r="C2958" s="84"/>
      <c r="D2958" s="73"/>
      <c r="E2958" s="73"/>
      <c r="F2958" s="73"/>
      <c r="G2958" s="85"/>
      <c r="H2958" s="73"/>
      <c r="I2958" s="73"/>
      <c r="J2958" s="73"/>
      <c r="K2958" s="73"/>
      <c r="L2958" s="73"/>
      <c r="M2958" s="73"/>
      <c r="N2958" s="73"/>
      <c r="U2958">
        <v>2023</v>
      </c>
      <c r="V2958" s="15">
        <v>45002</v>
      </c>
      <c r="W2958" t="s">
        <v>217</v>
      </c>
      <c r="X2958" t="s">
        <v>230</v>
      </c>
      <c r="Y2958" t="s">
        <v>226</v>
      </c>
      <c r="Z2958">
        <v>67.13</v>
      </c>
      <c r="AA2958">
        <v>74.16</v>
      </c>
      <c r="AB2958">
        <v>7.03</v>
      </c>
      <c r="AD2958" t="e">
        <v>#DIV/0!</v>
      </c>
      <c r="AE2958">
        <v>74160</v>
      </c>
    </row>
    <row r="2959" spans="2:31" x14ac:dyDescent="0.35">
      <c r="B2959" s="83"/>
      <c r="C2959" s="84"/>
      <c r="D2959" s="73"/>
      <c r="E2959" s="73"/>
      <c r="F2959" s="73"/>
      <c r="G2959" s="85"/>
      <c r="H2959" s="73"/>
      <c r="I2959" s="73"/>
      <c r="J2959" s="73"/>
      <c r="K2959" s="73"/>
      <c r="L2959" s="73"/>
      <c r="M2959" s="73"/>
      <c r="N2959" s="73"/>
      <c r="U2959">
        <v>2023</v>
      </c>
      <c r="V2959" s="15">
        <v>45003</v>
      </c>
      <c r="W2959" t="s">
        <v>217</v>
      </c>
      <c r="X2959" t="s">
        <v>230</v>
      </c>
      <c r="Y2959" t="s">
        <v>226</v>
      </c>
      <c r="Z2959">
        <v>75.66</v>
      </c>
      <c r="AA2959">
        <v>83.59</v>
      </c>
      <c r="AB2959">
        <v>7.92</v>
      </c>
      <c r="AD2959" t="e">
        <v>#DIV/0!</v>
      </c>
      <c r="AE2959">
        <v>83590</v>
      </c>
    </row>
    <row r="2960" spans="2:31" x14ac:dyDescent="0.35">
      <c r="B2960" s="83"/>
      <c r="C2960" s="84"/>
      <c r="D2960" s="73"/>
      <c r="E2960" s="73"/>
      <c r="F2960" s="73"/>
      <c r="G2960" s="85"/>
      <c r="H2960" s="73"/>
      <c r="I2960" s="73"/>
      <c r="J2960" s="73"/>
      <c r="K2960" s="73"/>
      <c r="L2960" s="73"/>
      <c r="M2960" s="73"/>
      <c r="N2960" s="73"/>
      <c r="U2960">
        <v>2023</v>
      </c>
      <c r="V2960" s="15">
        <v>45004</v>
      </c>
      <c r="W2960" t="s">
        <v>217</v>
      </c>
      <c r="X2960" t="s">
        <v>230</v>
      </c>
      <c r="Y2960" t="s">
        <v>226</v>
      </c>
      <c r="Z2960">
        <v>60.64</v>
      </c>
      <c r="AA2960">
        <v>66.989999999999995</v>
      </c>
      <c r="AB2960">
        <v>6.35</v>
      </c>
      <c r="AD2960" t="e">
        <v>#DIV/0!</v>
      </c>
      <c r="AE2960">
        <v>66990</v>
      </c>
    </row>
    <row r="2961" spans="2:31" x14ac:dyDescent="0.35">
      <c r="B2961" s="83"/>
      <c r="C2961" s="84"/>
      <c r="D2961" s="73"/>
      <c r="E2961" s="73"/>
      <c r="F2961" s="73"/>
      <c r="G2961" s="85"/>
      <c r="H2961" s="73"/>
      <c r="I2961" s="73"/>
      <c r="J2961" s="73"/>
      <c r="K2961" s="73"/>
      <c r="L2961" s="73"/>
      <c r="M2961" s="73"/>
      <c r="N2961" s="73"/>
      <c r="U2961">
        <v>2023</v>
      </c>
      <c r="V2961" s="15">
        <v>45005</v>
      </c>
      <c r="W2961" t="s">
        <v>217</v>
      </c>
      <c r="X2961" t="s">
        <v>230</v>
      </c>
      <c r="Y2961" t="s">
        <v>226</v>
      </c>
      <c r="Z2961">
        <v>79.569999999999993</v>
      </c>
      <c r="AA2961">
        <v>87.9</v>
      </c>
      <c r="AB2961">
        <v>8.33</v>
      </c>
      <c r="AD2961" t="e">
        <v>#DIV/0!</v>
      </c>
      <c r="AE2961">
        <v>87900</v>
      </c>
    </row>
    <row r="2962" spans="2:31" x14ac:dyDescent="0.35">
      <c r="B2962" s="83"/>
      <c r="C2962" s="84"/>
      <c r="D2962" s="73"/>
      <c r="E2962" s="73"/>
      <c r="F2962" s="73"/>
      <c r="G2962" s="85"/>
      <c r="H2962" s="73"/>
      <c r="I2962" s="73"/>
      <c r="J2962" s="73"/>
      <c r="K2962" s="73"/>
      <c r="L2962" s="73"/>
      <c r="M2962" s="73"/>
      <c r="N2962" s="73"/>
      <c r="U2962">
        <v>2023</v>
      </c>
      <c r="V2962" s="15">
        <v>45006</v>
      </c>
      <c r="W2962" t="s">
        <v>217</v>
      </c>
      <c r="X2962" t="s">
        <v>230</v>
      </c>
      <c r="Y2962" t="s">
        <v>226</v>
      </c>
      <c r="Z2962">
        <v>86.07</v>
      </c>
      <c r="AA2962">
        <v>95.09</v>
      </c>
      <c r="AB2962">
        <v>9.01</v>
      </c>
      <c r="AD2962" t="e">
        <v>#DIV/0!</v>
      </c>
      <c r="AE2962">
        <v>95090</v>
      </c>
    </row>
    <row r="2963" spans="2:31" x14ac:dyDescent="0.35">
      <c r="B2963" s="83"/>
      <c r="C2963" s="84"/>
      <c r="D2963" s="73"/>
      <c r="E2963" s="73"/>
      <c r="F2963" s="73"/>
      <c r="G2963" s="85"/>
      <c r="H2963" s="73"/>
      <c r="I2963" s="73"/>
      <c r="J2963" s="73"/>
      <c r="K2963" s="73"/>
      <c r="L2963" s="73"/>
      <c r="M2963" s="73"/>
      <c r="N2963" s="73"/>
      <c r="U2963">
        <v>2023</v>
      </c>
      <c r="V2963" s="15">
        <v>45007</v>
      </c>
      <c r="W2963" t="s">
        <v>217</v>
      </c>
      <c r="X2963" t="s">
        <v>230</v>
      </c>
      <c r="Y2963" t="s">
        <v>226</v>
      </c>
      <c r="Z2963">
        <v>123.2</v>
      </c>
      <c r="AA2963">
        <v>136.1</v>
      </c>
      <c r="AB2963">
        <v>12.9</v>
      </c>
      <c r="AD2963" t="e">
        <v>#DIV/0!</v>
      </c>
      <c r="AE2963">
        <v>136100</v>
      </c>
    </row>
    <row r="2964" spans="2:31" x14ac:dyDescent="0.35">
      <c r="B2964" s="83"/>
      <c r="C2964" s="84"/>
      <c r="D2964" s="73"/>
      <c r="E2964" s="73"/>
      <c r="F2964" s="73"/>
      <c r="G2964" s="85"/>
      <c r="H2964" s="73"/>
      <c r="I2964" s="73"/>
      <c r="J2964" s="73"/>
      <c r="K2964" s="73"/>
      <c r="L2964" s="73"/>
      <c r="M2964" s="73"/>
      <c r="N2964" s="73"/>
      <c r="U2964">
        <v>2023</v>
      </c>
      <c r="V2964" s="15">
        <v>45008</v>
      </c>
      <c r="W2964" t="s">
        <v>217</v>
      </c>
      <c r="X2964" t="s">
        <v>230</v>
      </c>
      <c r="Y2964" t="s">
        <v>226</v>
      </c>
      <c r="Z2964">
        <v>228.75</v>
      </c>
      <c r="AA2964">
        <v>252.7</v>
      </c>
      <c r="AB2964">
        <v>23.95</v>
      </c>
      <c r="AD2964" t="e">
        <v>#DIV/0!</v>
      </c>
      <c r="AE2964">
        <v>252700</v>
      </c>
    </row>
    <row r="2965" spans="2:31" x14ac:dyDescent="0.35">
      <c r="B2965" s="83"/>
      <c r="C2965" s="84"/>
      <c r="D2965" s="73"/>
      <c r="E2965" s="73"/>
      <c r="F2965" s="73"/>
      <c r="G2965" s="85"/>
      <c r="H2965" s="73"/>
      <c r="I2965" s="73"/>
      <c r="J2965" s="73"/>
      <c r="K2965" s="73"/>
      <c r="L2965" s="73"/>
      <c r="M2965" s="73"/>
      <c r="N2965" s="73"/>
      <c r="U2965">
        <v>2023</v>
      </c>
      <c r="V2965" s="15">
        <v>45009</v>
      </c>
      <c r="W2965" t="s">
        <v>217</v>
      </c>
      <c r="X2965" t="s">
        <v>230</v>
      </c>
      <c r="Y2965" t="s">
        <v>226</v>
      </c>
      <c r="Z2965">
        <v>295</v>
      </c>
      <c r="AA2965">
        <v>325.89</v>
      </c>
      <c r="AB2965">
        <v>30.89</v>
      </c>
      <c r="AD2965" t="e">
        <v>#DIV/0!</v>
      </c>
      <c r="AE2965">
        <v>325890</v>
      </c>
    </row>
    <row r="2966" spans="2:31" x14ac:dyDescent="0.35">
      <c r="B2966" s="83"/>
      <c r="C2966" s="84"/>
      <c r="D2966" s="73"/>
      <c r="E2966" s="73"/>
      <c r="F2966" s="73"/>
      <c r="G2966" s="85"/>
      <c r="H2966" s="73"/>
      <c r="I2966" s="73"/>
      <c r="J2966" s="73"/>
      <c r="K2966" s="73"/>
      <c r="L2966" s="73"/>
      <c r="M2966" s="73"/>
      <c r="N2966" s="73"/>
      <c r="U2966">
        <v>2023</v>
      </c>
      <c r="V2966" s="15">
        <v>45010</v>
      </c>
      <c r="W2966" t="s">
        <v>217</v>
      </c>
      <c r="X2966" t="s">
        <v>230</v>
      </c>
      <c r="Y2966" t="s">
        <v>226</v>
      </c>
      <c r="Z2966">
        <v>231.18</v>
      </c>
      <c r="AA2966">
        <v>255.39</v>
      </c>
      <c r="AB2966">
        <v>24.21</v>
      </c>
      <c r="AD2966" t="e">
        <v>#DIV/0!</v>
      </c>
      <c r="AE2966">
        <v>255390</v>
      </c>
    </row>
    <row r="2967" spans="2:31" x14ac:dyDescent="0.35">
      <c r="B2967" s="83"/>
      <c r="C2967" s="84"/>
      <c r="D2967" s="73"/>
      <c r="E2967" s="73"/>
      <c r="F2967" s="73"/>
      <c r="G2967" s="85"/>
      <c r="H2967" s="73"/>
      <c r="I2967" s="73"/>
      <c r="J2967" s="73"/>
      <c r="K2967" s="73"/>
      <c r="L2967" s="73"/>
      <c r="M2967" s="73"/>
      <c r="N2967" s="73"/>
      <c r="U2967">
        <v>2023</v>
      </c>
      <c r="V2967" s="15">
        <v>45011</v>
      </c>
      <c r="W2967" t="s">
        <v>217</v>
      </c>
      <c r="X2967" t="s">
        <v>230</v>
      </c>
      <c r="Y2967" t="s">
        <v>226</v>
      </c>
      <c r="Z2967">
        <v>155.87</v>
      </c>
      <c r="AA2967">
        <v>172.19</v>
      </c>
      <c r="AB2967">
        <v>16.32</v>
      </c>
      <c r="AD2967" t="e">
        <v>#DIV/0!</v>
      </c>
      <c r="AE2967">
        <v>172190</v>
      </c>
    </row>
    <row r="2968" spans="2:31" x14ac:dyDescent="0.35">
      <c r="B2968" s="83"/>
      <c r="C2968" s="84"/>
      <c r="D2968" s="73"/>
      <c r="E2968" s="73"/>
      <c r="F2968" s="73"/>
      <c r="G2968" s="85"/>
      <c r="H2968" s="73"/>
      <c r="I2968" s="73"/>
      <c r="J2968" s="73"/>
      <c r="K2968" s="73"/>
      <c r="L2968" s="73"/>
      <c r="M2968" s="73"/>
      <c r="N2968" s="73"/>
      <c r="U2968">
        <v>2023</v>
      </c>
      <c r="V2968" s="15">
        <v>45012</v>
      </c>
      <c r="W2968" t="s">
        <v>217</v>
      </c>
      <c r="X2968" t="s">
        <v>230</v>
      </c>
      <c r="Y2968" t="s">
        <v>226</v>
      </c>
      <c r="Z2968">
        <v>256.02999999999997</v>
      </c>
      <c r="AA2968">
        <v>282.83999999999997</v>
      </c>
      <c r="AB2968">
        <v>26.81</v>
      </c>
      <c r="AD2968" t="e">
        <v>#DIV/0!</v>
      </c>
      <c r="AE2968">
        <v>282840</v>
      </c>
    </row>
    <row r="2969" spans="2:31" x14ac:dyDescent="0.35">
      <c r="B2969" s="83"/>
      <c r="C2969" s="84"/>
      <c r="D2969" s="73"/>
      <c r="E2969" s="73"/>
      <c r="F2969" s="73"/>
      <c r="G2969" s="85"/>
      <c r="H2969" s="73"/>
      <c r="I2969" s="73"/>
      <c r="J2969" s="73"/>
      <c r="K2969" s="73"/>
      <c r="L2969" s="73"/>
      <c r="M2969" s="73"/>
      <c r="N2969" s="73"/>
      <c r="U2969">
        <v>2023</v>
      </c>
      <c r="V2969" s="15">
        <v>45013</v>
      </c>
      <c r="W2969" t="s">
        <v>217</v>
      </c>
      <c r="X2969" t="s">
        <v>230</v>
      </c>
      <c r="Y2969" t="s">
        <v>226</v>
      </c>
      <c r="Z2969">
        <v>414.39</v>
      </c>
      <c r="AA2969">
        <v>457.78</v>
      </c>
      <c r="AB2969">
        <v>43.39</v>
      </c>
      <c r="AD2969" t="e">
        <v>#DIV/0!</v>
      </c>
      <c r="AE2969">
        <v>457780</v>
      </c>
    </row>
    <row r="2970" spans="2:31" x14ac:dyDescent="0.35">
      <c r="B2970" s="83"/>
      <c r="C2970" s="84"/>
      <c r="D2970" s="73"/>
      <c r="E2970" s="73"/>
      <c r="F2970" s="73"/>
      <c r="G2970" s="85"/>
      <c r="H2970" s="73"/>
      <c r="I2970" s="73"/>
      <c r="J2970" s="73"/>
      <c r="K2970" s="73"/>
      <c r="L2970" s="73"/>
      <c r="M2970" s="73"/>
      <c r="N2970" s="73"/>
      <c r="U2970">
        <v>2023</v>
      </c>
      <c r="V2970" s="15">
        <v>45014</v>
      </c>
      <c r="W2970" t="s">
        <v>217</v>
      </c>
      <c r="X2970" t="s">
        <v>230</v>
      </c>
      <c r="Y2970" t="s">
        <v>226</v>
      </c>
      <c r="Z2970">
        <v>471.11</v>
      </c>
      <c r="AA2970">
        <v>520.44000000000005</v>
      </c>
      <c r="AB2970">
        <v>49.33</v>
      </c>
      <c r="AD2970" t="e">
        <v>#DIV/0!</v>
      </c>
      <c r="AE2970">
        <v>520440.00000000006</v>
      </c>
    </row>
    <row r="2971" spans="2:31" x14ac:dyDescent="0.35">
      <c r="B2971" s="83"/>
      <c r="C2971" s="84"/>
      <c r="D2971" s="73"/>
      <c r="E2971" s="73"/>
      <c r="F2971" s="73"/>
      <c r="G2971" s="85"/>
      <c r="H2971" s="73"/>
      <c r="I2971" s="73"/>
      <c r="J2971" s="73"/>
      <c r="K2971" s="73"/>
      <c r="L2971" s="73"/>
      <c r="M2971" s="73"/>
      <c r="N2971" s="73"/>
      <c r="U2971">
        <v>2023</v>
      </c>
      <c r="V2971" s="15">
        <v>45015</v>
      </c>
      <c r="W2971" t="s">
        <v>217</v>
      </c>
      <c r="X2971" t="s">
        <v>230</v>
      </c>
      <c r="Y2971" t="s">
        <v>226</v>
      </c>
      <c r="Z2971">
        <v>568.1</v>
      </c>
      <c r="AA2971">
        <v>627.59</v>
      </c>
      <c r="AB2971">
        <v>59.49</v>
      </c>
      <c r="AD2971" t="e">
        <v>#DIV/0!</v>
      </c>
      <c r="AE2971">
        <v>627590</v>
      </c>
    </row>
    <row r="2972" spans="2:31" x14ac:dyDescent="0.35">
      <c r="B2972" s="83"/>
      <c r="C2972" s="84"/>
      <c r="D2972" s="73"/>
      <c r="E2972" s="73"/>
      <c r="F2972" s="73"/>
      <c r="G2972" s="85"/>
      <c r="H2972" s="73"/>
      <c r="I2972" s="73"/>
      <c r="J2972" s="73"/>
      <c r="K2972" s="73"/>
      <c r="L2972" s="73"/>
      <c r="M2972" s="73"/>
      <c r="N2972" s="73"/>
      <c r="U2972">
        <v>2023</v>
      </c>
      <c r="V2972" s="15">
        <v>45016</v>
      </c>
      <c r="W2972" t="s">
        <v>217</v>
      </c>
      <c r="X2972" t="s">
        <v>230</v>
      </c>
      <c r="Y2972" t="s">
        <v>226</v>
      </c>
      <c r="Z2972">
        <v>666.53</v>
      </c>
      <c r="AA2972">
        <v>736.32</v>
      </c>
      <c r="AB2972">
        <v>69.8</v>
      </c>
      <c r="AD2972" t="e">
        <v>#DIV/0!</v>
      </c>
      <c r="AE2972">
        <v>736320</v>
      </c>
    </row>
    <row r="2973" spans="2:31" x14ac:dyDescent="0.35">
      <c r="B2973" s="83"/>
      <c r="C2973" s="84"/>
      <c r="D2973" s="73"/>
      <c r="E2973" s="73"/>
      <c r="F2973" s="73"/>
      <c r="G2973" s="85"/>
      <c r="H2973" s="73"/>
      <c r="I2973" s="73"/>
      <c r="J2973" s="73"/>
      <c r="K2973" s="73"/>
      <c r="L2973" s="73"/>
      <c r="M2973" s="73"/>
      <c r="N2973" s="73"/>
      <c r="U2973">
        <v>2023</v>
      </c>
      <c r="V2973" s="15">
        <v>45017</v>
      </c>
      <c r="W2973" t="s">
        <v>218</v>
      </c>
      <c r="X2973" t="s">
        <v>230</v>
      </c>
      <c r="Y2973" t="s">
        <v>226</v>
      </c>
      <c r="Z2973">
        <v>579.53</v>
      </c>
      <c r="AA2973">
        <v>640.22</v>
      </c>
      <c r="AB2973">
        <v>60.69</v>
      </c>
      <c r="AD2973" t="e">
        <v>#DIV/0!</v>
      </c>
      <c r="AE2973">
        <v>640220</v>
      </c>
    </row>
    <row r="2974" spans="2:31" x14ac:dyDescent="0.35">
      <c r="B2974" s="83"/>
      <c r="C2974" s="84"/>
      <c r="D2974" s="73"/>
      <c r="E2974" s="73"/>
      <c r="F2974" s="73"/>
      <c r="G2974" s="85"/>
      <c r="H2974" s="73"/>
      <c r="I2974" s="73"/>
      <c r="J2974" s="73"/>
      <c r="K2974" s="73"/>
      <c r="L2974" s="73"/>
      <c r="M2974" s="73"/>
      <c r="N2974" s="73"/>
      <c r="U2974">
        <v>2023</v>
      </c>
      <c r="V2974" s="15">
        <v>45018</v>
      </c>
      <c r="W2974" t="s">
        <v>218</v>
      </c>
      <c r="X2974" t="s">
        <v>230</v>
      </c>
      <c r="Y2974" t="s">
        <v>226</v>
      </c>
      <c r="Z2974">
        <v>453.98</v>
      </c>
      <c r="AA2974">
        <v>501.52</v>
      </c>
      <c r="AB2974">
        <v>47.54</v>
      </c>
      <c r="AD2974" t="e">
        <v>#DIV/0!</v>
      </c>
      <c r="AE2974">
        <v>501520</v>
      </c>
    </row>
    <row r="2975" spans="2:31" x14ac:dyDescent="0.35">
      <c r="B2975" s="83"/>
      <c r="C2975" s="84"/>
      <c r="D2975" s="73"/>
      <c r="E2975" s="73"/>
      <c r="F2975" s="73"/>
      <c r="G2975" s="85"/>
      <c r="H2975" s="73"/>
      <c r="I2975" s="73"/>
      <c r="J2975" s="73"/>
      <c r="K2975" s="73"/>
      <c r="L2975" s="73"/>
      <c r="M2975" s="73"/>
      <c r="N2975" s="73"/>
      <c r="U2975">
        <v>2023</v>
      </c>
      <c r="V2975" s="15">
        <v>45019</v>
      </c>
      <c r="W2975" t="s">
        <v>218</v>
      </c>
      <c r="X2975" t="s">
        <v>230</v>
      </c>
      <c r="Y2975" t="s">
        <v>226</v>
      </c>
      <c r="Z2975">
        <v>451.5</v>
      </c>
      <c r="AA2975">
        <v>498.78</v>
      </c>
      <c r="AB2975">
        <v>47.28</v>
      </c>
      <c r="AD2975" t="e">
        <v>#DIV/0!</v>
      </c>
      <c r="AE2975">
        <v>498780</v>
      </c>
    </row>
    <row r="2976" spans="2:31" x14ac:dyDescent="0.35">
      <c r="B2976" s="83"/>
      <c r="C2976" s="84"/>
      <c r="D2976" s="73"/>
      <c r="E2976" s="73"/>
      <c r="F2976" s="73"/>
      <c r="G2976" s="85"/>
      <c r="H2976" s="73"/>
      <c r="I2976" s="73"/>
      <c r="J2976" s="73"/>
      <c r="K2976" s="73"/>
      <c r="L2976" s="73"/>
      <c r="M2976" s="73"/>
      <c r="N2976" s="73"/>
      <c r="U2976">
        <v>2023</v>
      </c>
      <c r="V2976" s="15">
        <v>45020</v>
      </c>
      <c r="W2976" t="s">
        <v>218</v>
      </c>
      <c r="X2976" t="s">
        <v>230</v>
      </c>
      <c r="Y2976" t="s">
        <v>226</v>
      </c>
      <c r="Z2976">
        <v>611.95000000000005</v>
      </c>
      <c r="AA2976">
        <v>676.03</v>
      </c>
      <c r="AB2976">
        <v>64.08</v>
      </c>
      <c r="AD2976" t="e">
        <v>#DIV/0!</v>
      </c>
      <c r="AE2976">
        <v>676030</v>
      </c>
    </row>
    <row r="2977" spans="2:31" x14ac:dyDescent="0.35">
      <c r="B2977" s="83"/>
      <c r="C2977" s="84"/>
      <c r="D2977" s="73"/>
      <c r="E2977" s="73"/>
      <c r="F2977" s="73"/>
      <c r="G2977" s="85"/>
      <c r="H2977" s="73"/>
      <c r="I2977" s="73"/>
      <c r="J2977" s="73"/>
      <c r="K2977" s="73"/>
      <c r="L2977" s="73"/>
      <c r="M2977" s="73"/>
      <c r="N2977" s="73"/>
      <c r="U2977">
        <v>2023</v>
      </c>
      <c r="V2977" s="15">
        <v>45021</v>
      </c>
      <c r="W2977" t="s">
        <v>218</v>
      </c>
      <c r="X2977" t="s">
        <v>230</v>
      </c>
      <c r="Y2977" t="s">
        <v>226</v>
      </c>
      <c r="Z2977">
        <v>932.24</v>
      </c>
      <c r="AA2977">
        <v>1029.8599999999999</v>
      </c>
      <c r="AB2977">
        <v>97.62</v>
      </c>
      <c r="AD2977" t="e">
        <v>#DIV/0!</v>
      </c>
      <c r="AE2977">
        <v>1029859.9999999999</v>
      </c>
    </row>
    <row r="2978" spans="2:31" x14ac:dyDescent="0.35">
      <c r="B2978" s="83"/>
      <c r="C2978" s="84"/>
      <c r="D2978" s="73"/>
      <c r="E2978" s="73"/>
      <c r="F2978" s="73"/>
      <c r="G2978" s="85"/>
      <c r="H2978" s="73"/>
      <c r="I2978" s="73"/>
      <c r="J2978" s="73"/>
      <c r="K2978" s="73"/>
      <c r="L2978" s="73"/>
      <c r="M2978" s="73"/>
      <c r="N2978" s="73"/>
      <c r="U2978">
        <v>2023</v>
      </c>
      <c r="V2978" s="15">
        <v>45022</v>
      </c>
      <c r="W2978" t="s">
        <v>218</v>
      </c>
      <c r="X2978" t="s">
        <v>230</v>
      </c>
      <c r="Y2978" t="s">
        <v>226</v>
      </c>
      <c r="Z2978">
        <v>1066.51</v>
      </c>
      <c r="AA2978">
        <v>1178.19</v>
      </c>
      <c r="AB2978">
        <v>111.68</v>
      </c>
      <c r="AD2978" t="e">
        <v>#DIV/0!</v>
      </c>
      <c r="AE2978">
        <v>1178190</v>
      </c>
    </row>
    <row r="2979" spans="2:31" x14ac:dyDescent="0.35">
      <c r="B2979" s="83"/>
      <c r="C2979" s="84"/>
      <c r="D2979" s="73"/>
      <c r="E2979" s="73"/>
      <c r="F2979" s="73"/>
      <c r="G2979" s="85"/>
      <c r="H2979" s="73"/>
      <c r="I2979" s="73"/>
      <c r="J2979" s="73"/>
      <c r="K2979" s="73"/>
      <c r="L2979" s="73"/>
      <c r="M2979" s="73"/>
      <c r="N2979" s="73"/>
      <c r="U2979">
        <v>2023</v>
      </c>
      <c r="V2979" s="15">
        <v>45023</v>
      </c>
      <c r="W2979" t="s">
        <v>218</v>
      </c>
      <c r="X2979" t="s">
        <v>230</v>
      </c>
      <c r="Y2979" t="s">
        <v>226</v>
      </c>
      <c r="Z2979">
        <v>957.73</v>
      </c>
      <c r="AA2979">
        <v>1058.02</v>
      </c>
      <c r="AB2979">
        <v>100.29</v>
      </c>
      <c r="AD2979" t="e">
        <v>#DIV/0!</v>
      </c>
      <c r="AE2979">
        <v>1058020</v>
      </c>
    </row>
    <row r="2980" spans="2:31" x14ac:dyDescent="0.35">
      <c r="B2980" s="83"/>
      <c r="C2980" s="84"/>
      <c r="D2980" s="73"/>
      <c r="E2980" s="73"/>
      <c r="F2980" s="73"/>
      <c r="G2980" s="85"/>
      <c r="H2980" s="73"/>
      <c r="I2980" s="73"/>
      <c r="J2980" s="73"/>
      <c r="K2980" s="73"/>
      <c r="L2980" s="73"/>
      <c r="M2980" s="73"/>
      <c r="N2980" s="73"/>
      <c r="U2980">
        <v>2023</v>
      </c>
      <c r="V2980" s="15">
        <v>45024</v>
      </c>
      <c r="W2980" t="s">
        <v>218</v>
      </c>
      <c r="X2980" t="s">
        <v>230</v>
      </c>
      <c r="Y2980" t="s">
        <v>226</v>
      </c>
      <c r="Z2980">
        <v>715.51</v>
      </c>
      <c r="AA2980">
        <v>790.43</v>
      </c>
      <c r="AB2980">
        <v>74.92</v>
      </c>
      <c r="AD2980" t="e">
        <v>#DIV/0!</v>
      </c>
      <c r="AE2980">
        <v>790430</v>
      </c>
    </row>
    <row r="2981" spans="2:31" x14ac:dyDescent="0.35">
      <c r="B2981" s="83"/>
      <c r="C2981" s="84"/>
      <c r="D2981" s="73"/>
      <c r="E2981" s="73"/>
      <c r="F2981" s="73"/>
      <c r="G2981" s="85"/>
      <c r="H2981" s="73"/>
      <c r="I2981" s="73"/>
      <c r="J2981" s="73"/>
      <c r="K2981" s="73"/>
      <c r="L2981" s="73"/>
      <c r="M2981" s="73"/>
      <c r="N2981" s="73"/>
      <c r="U2981">
        <v>2023</v>
      </c>
      <c r="V2981" s="15">
        <v>45025</v>
      </c>
      <c r="W2981" t="s">
        <v>218</v>
      </c>
      <c r="X2981" t="s">
        <v>230</v>
      </c>
      <c r="Y2981" t="s">
        <v>226</v>
      </c>
      <c r="Z2981">
        <v>528.08000000000004</v>
      </c>
      <c r="AA2981">
        <v>583.37</v>
      </c>
      <c r="AB2981">
        <v>55.3</v>
      </c>
      <c r="AD2981" t="e">
        <v>#DIV/0!</v>
      </c>
      <c r="AE2981">
        <v>583370</v>
      </c>
    </row>
    <row r="2982" spans="2:31" x14ac:dyDescent="0.35">
      <c r="B2982" s="83"/>
      <c r="C2982" s="84"/>
      <c r="D2982" s="73"/>
      <c r="E2982" s="73"/>
      <c r="F2982" s="73"/>
      <c r="G2982" s="85"/>
      <c r="H2982" s="73"/>
      <c r="I2982" s="73"/>
      <c r="J2982" s="73"/>
      <c r="K2982" s="73"/>
      <c r="L2982" s="73"/>
      <c r="M2982" s="73"/>
      <c r="N2982" s="73"/>
      <c r="U2982">
        <v>2023</v>
      </c>
      <c r="V2982" s="15">
        <v>45026</v>
      </c>
      <c r="W2982" t="s">
        <v>218</v>
      </c>
      <c r="X2982" t="s">
        <v>230</v>
      </c>
      <c r="Y2982" t="s">
        <v>226</v>
      </c>
      <c r="Z2982">
        <v>492.69</v>
      </c>
      <c r="AA2982">
        <v>544.29</v>
      </c>
      <c r="AB2982">
        <v>51.59</v>
      </c>
      <c r="AD2982" t="e">
        <v>#DIV/0!</v>
      </c>
      <c r="AE2982">
        <v>544290</v>
      </c>
    </row>
    <row r="2983" spans="2:31" x14ac:dyDescent="0.35">
      <c r="B2983" s="83"/>
      <c r="C2983" s="84"/>
      <c r="D2983" s="73"/>
      <c r="E2983" s="73"/>
      <c r="F2983" s="73"/>
      <c r="G2983" s="85"/>
      <c r="H2983" s="73"/>
      <c r="I2983" s="73"/>
      <c r="J2983" s="73"/>
      <c r="K2983" s="73"/>
      <c r="L2983" s="73"/>
      <c r="M2983" s="73"/>
      <c r="N2983" s="73"/>
      <c r="U2983">
        <v>2023</v>
      </c>
      <c r="V2983" s="15">
        <v>45027</v>
      </c>
      <c r="W2983" t="s">
        <v>218</v>
      </c>
      <c r="X2983" t="s">
        <v>230</v>
      </c>
      <c r="Y2983" t="s">
        <v>226</v>
      </c>
      <c r="Z2983">
        <v>433.61</v>
      </c>
      <c r="AA2983">
        <v>479.01</v>
      </c>
      <c r="AB2983">
        <v>45.41</v>
      </c>
      <c r="AD2983" t="e">
        <v>#DIV/0!</v>
      </c>
      <c r="AE2983">
        <v>479010</v>
      </c>
    </row>
    <row r="2984" spans="2:31" x14ac:dyDescent="0.35">
      <c r="B2984" s="83"/>
      <c r="C2984" s="84"/>
      <c r="D2984" s="73"/>
      <c r="E2984" s="73"/>
      <c r="F2984" s="73"/>
      <c r="G2984" s="85"/>
      <c r="H2984" s="73"/>
      <c r="I2984" s="73"/>
      <c r="J2984" s="73"/>
      <c r="K2984" s="73"/>
      <c r="L2984" s="73"/>
      <c r="M2984" s="73"/>
      <c r="N2984" s="73"/>
      <c r="U2984">
        <v>2023</v>
      </c>
      <c r="V2984" s="15">
        <v>45028</v>
      </c>
      <c r="W2984" t="s">
        <v>218</v>
      </c>
      <c r="X2984" t="s">
        <v>230</v>
      </c>
      <c r="Y2984" t="s">
        <v>226</v>
      </c>
      <c r="Z2984">
        <v>501.81</v>
      </c>
      <c r="AA2984">
        <v>554.35</v>
      </c>
      <c r="AB2984">
        <v>52.55</v>
      </c>
      <c r="AD2984" t="e">
        <v>#DIV/0!</v>
      </c>
      <c r="AE2984">
        <v>554350</v>
      </c>
    </row>
    <row r="2985" spans="2:31" x14ac:dyDescent="0.35">
      <c r="B2985" s="83"/>
      <c r="C2985" s="84"/>
      <c r="D2985" s="73"/>
      <c r="E2985" s="73"/>
      <c r="F2985" s="73"/>
      <c r="G2985" s="85"/>
      <c r="H2985" s="73"/>
      <c r="I2985" s="73"/>
      <c r="J2985" s="73"/>
      <c r="K2985" s="73"/>
      <c r="L2985" s="73"/>
      <c r="M2985" s="73"/>
      <c r="N2985" s="73"/>
      <c r="U2985">
        <v>2023</v>
      </c>
      <c r="V2985" s="15">
        <v>45029</v>
      </c>
      <c r="W2985" t="s">
        <v>218</v>
      </c>
      <c r="X2985" t="s">
        <v>230</v>
      </c>
      <c r="Y2985" t="s">
        <v>226</v>
      </c>
      <c r="Z2985">
        <v>475.43</v>
      </c>
      <c r="AA2985">
        <v>525.22</v>
      </c>
      <c r="AB2985">
        <v>49.79</v>
      </c>
      <c r="AD2985" t="e">
        <v>#DIV/0!</v>
      </c>
      <c r="AE2985">
        <v>525220</v>
      </c>
    </row>
    <row r="2986" spans="2:31" x14ac:dyDescent="0.35">
      <c r="B2986" s="83"/>
      <c r="C2986" s="84"/>
      <c r="D2986" s="73"/>
      <c r="E2986" s="73"/>
      <c r="F2986" s="73"/>
      <c r="G2986" s="85"/>
      <c r="H2986" s="73"/>
      <c r="I2986" s="73"/>
      <c r="J2986" s="73"/>
      <c r="K2986" s="73"/>
      <c r="L2986" s="73"/>
      <c r="M2986" s="73"/>
      <c r="N2986" s="73"/>
      <c r="U2986">
        <v>2023</v>
      </c>
      <c r="V2986" s="15">
        <v>45030</v>
      </c>
      <c r="W2986" t="s">
        <v>218</v>
      </c>
      <c r="X2986" t="s">
        <v>230</v>
      </c>
      <c r="Y2986" t="s">
        <v>226</v>
      </c>
      <c r="Z2986">
        <v>595.38</v>
      </c>
      <c r="AA2986">
        <v>657.73</v>
      </c>
      <c r="AB2986">
        <v>62.35</v>
      </c>
      <c r="AD2986" t="e">
        <v>#DIV/0!</v>
      </c>
      <c r="AE2986">
        <v>657730</v>
      </c>
    </row>
    <row r="2987" spans="2:31" x14ac:dyDescent="0.35">
      <c r="B2987" s="83"/>
      <c r="C2987" s="84"/>
      <c r="D2987" s="73"/>
      <c r="E2987" s="73"/>
      <c r="F2987" s="73"/>
      <c r="G2987" s="85"/>
      <c r="H2987" s="73"/>
      <c r="I2987" s="73"/>
      <c r="J2987" s="73"/>
      <c r="K2987" s="73"/>
      <c r="L2987" s="73"/>
      <c r="M2987" s="73"/>
      <c r="N2987" s="73"/>
      <c r="U2987">
        <v>2023</v>
      </c>
      <c r="V2987" s="15">
        <v>45031</v>
      </c>
      <c r="W2987" t="s">
        <v>218</v>
      </c>
      <c r="X2987" t="s">
        <v>230</v>
      </c>
      <c r="Y2987" t="s">
        <v>226</v>
      </c>
      <c r="Z2987">
        <v>674.11</v>
      </c>
      <c r="AA2987">
        <v>744.7</v>
      </c>
      <c r="AB2987">
        <v>70.59</v>
      </c>
      <c r="AD2987" t="e">
        <v>#DIV/0!</v>
      </c>
      <c r="AE2987">
        <v>744700</v>
      </c>
    </row>
    <row r="2988" spans="2:31" x14ac:dyDescent="0.35">
      <c r="B2988" s="83"/>
      <c r="C2988" s="84"/>
      <c r="D2988" s="73"/>
      <c r="E2988" s="73"/>
      <c r="F2988" s="73"/>
      <c r="G2988" s="85"/>
      <c r="H2988" s="73"/>
      <c r="I2988" s="73"/>
      <c r="J2988" s="73"/>
      <c r="K2988" s="73"/>
      <c r="L2988" s="73"/>
      <c r="M2988" s="73"/>
      <c r="N2988" s="73"/>
      <c r="U2988">
        <v>2023</v>
      </c>
      <c r="V2988" s="15">
        <v>45032</v>
      </c>
      <c r="W2988" t="s">
        <v>218</v>
      </c>
      <c r="X2988" t="s">
        <v>230</v>
      </c>
      <c r="Y2988" t="s">
        <v>226</v>
      </c>
      <c r="Z2988">
        <v>584.28</v>
      </c>
      <c r="AA2988">
        <v>645.46</v>
      </c>
      <c r="AB2988">
        <v>61.18</v>
      </c>
      <c r="AD2988" t="e">
        <v>#DIV/0!</v>
      </c>
      <c r="AE2988">
        <v>645460</v>
      </c>
    </row>
    <row r="2989" spans="2:31" x14ac:dyDescent="0.35">
      <c r="B2989" s="83"/>
      <c r="C2989" s="84"/>
      <c r="D2989" s="73"/>
      <c r="E2989" s="73"/>
      <c r="F2989" s="73"/>
      <c r="G2989" s="85"/>
      <c r="H2989" s="73"/>
      <c r="I2989" s="73"/>
      <c r="J2989" s="73"/>
      <c r="K2989" s="73"/>
      <c r="L2989" s="73"/>
      <c r="M2989" s="73"/>
      <c r="N2989" s="73"/>
      <c r="U2989">
        <v>2023</v>
      </c>
      <c r="V2989" s="15">
        <v>45033</v>
      </c>
      <c r="W2989" t="s">
        <v>218</v>
      </c>
      <c r="X2989" t="s">
        <v>230</v>
      </c>
      <c r="Y2989" t="s">
        <v>226</v>
      </c>
      <c r="Z2989">
        <v>886.76</v>
      </c>
      <c r="AA2989">
        <v>979.62</v>
      </c>
      <c r="AB2989">
        <v>92.86</v>
      </c>
      <c r="AD2989" t="e">
        <v>#DIV/0!</v>
      </c>
      <c r="AE2989">
        <v>979620</v>
      </c>
    </row>
    <row r="2990" spans="2:31" x14ac:dyDescent="0.35">
      <c r="B2990" s="83"/>
      <c r="C2990" s="84"/>
      <c r="D2990" s="73"/>
      <c r="E2990" s="73"/>
      <c r="F2990" s="73"/>
      <c r="G2990" s="85"/>
      <c r="H2990" s="73"/>
      <c r="I2990" s="73"/>
      <c r="J2990" s="73"/>
      <c r="K2990" s="73"/>
      <c r="L2990" s="73"/>
      <c r="M2990" s="73"/>
      <c r="N2990" s="73"/>
      <c r="U2990">
        <v>2023</v>
      </c>
      <c r="V2990" s="15">
        <v>45034</v>
      </c>
      <c r="W2990" t="s">
        <v>218</v>
      </c>
      <c r="X2990" t="s">
        <v>230</v>
      </c>
      <c r="Y2990" t="s">
        <v>226</v>
      </c>
      <c r="Z2990">
        <v>1276.99</v>
      </c>
      <c r="AA2990">
        <v>1410.71</v>
      </c>
      <c r="AB2990">
        <v>133.72</v>
      </c>
      <c r="AD2990" t="e">
        <v>#DIV/0!</v>
      </c>
      <c r="AE2990">
        <v>1410710</v>
      </c>
    </row>
    <row r="2991" spans="2:31" x14ac:dyDescent="0.35">
      <c r="B2991" s="83"/>
      <c r="C2991" s="84"/>
      <c r="D2991" s="73"/>
      <c r="E2991" s="73"/>
      <c r="F2991" s="73"/>
      <c r="G2991" s="85"/>
      <c r="H2991" s="73"/>
      <c r="I2991" s="73"/>
      <c r="J2991" s="73"/>
      <c r="K2991" s="73"/>
      <c r="L2991" s="73"/>
      <c r="M2991" s="73"/>
      <c r="N2991" s="73"/>
      <c r="U2991">
        <v>2023</v>
      </c>
      <c r="V2991" s="15">
        <v>45035</v>
      </c>
      <c r="W2991" t="s">
        <v>218</v>
      </c>
      <c r="X2991" t="s">
        <v>230</v>
      </c>
      <c r="Y2991" t="s">
        <v>226</v>
      </c>
      <c r="Z2991">
        <v>1550.27</v>
      </c>
      <c r="AA2991">
        <v>1712.61</v>
      </c>
      <c r="AB2991">
        <v>162.34</v>
      </c>
      <c r="AD2991" t="e">
        <v>#DIV/0!</v>
      </c>
      <c r="AE2991">
        <v>1712610</v>
      </c>
    </row>
    <row r="2992" spans="2:31" x14ac:dyDescent="0.35">
      <c r="B2992" s="83"/>
      <c r="C2992" s="84"/>
      <c r="D2992" s="73"/>
      <c r="E2992" s="73"/>
      <c r="F2992" s="73"/>
      <c r="G2992" s="85"/>
      <c r="H2992" s="73"/>
      <c r="I2992" s="73"/>
      <c r="J2992" s="73"/>
      <c r="K2992" s="73"/>
      <c r="L2992" s="73"/>
      <c r="M2992" s="73"/>
      <c r="N2992" s="73"/>
      <c r="U2992">
        <v>2023</v>
      </c>
      <c r="V2992" s="15">
        <v>45036</v>
      </c>
      <c r="W2992" t="s">
        <v>218</v>
      </c>
      <c r="X2992" t="s">
        <v>230</v>
      </c>
      <c r="Y2992" t="s">
        <v>226</v>
      </c>
      <c r="Z2992">
        <v>1481.31</v>
      </c>
      <c r="AA2992">
        <v>1636.43</v>
      </c>
      <c r="AB2992">
        <v>155.12</v>
      </c>
      <c r="AD2992" t="e">
        <v>#DIV/0!</v>
      </c>
      <c r="AE2992">
        <v>1636430</v>
      </c>
    </row>
    <row r="2993" spans="2:31" x14ac:dyDescent="0.35">
      <c r="B2993" s="83"/>
      <c r="C2993" s="84"/>
      <c r="D2993" s="73"/>
      <c r="E2993" s="73"/>
      <c r="F2993" s="73"/>
      <c r="G2993" s="85"/>
      <c r="H2993" s="73"/>
      <c r="I2993" s="73"/>
      <c r="J2993" s="73"/>
      <c r="K2993" s="73"/>
      <c r="L2993" s="73"/>
      <c r="M2993" s="73"/>
      <c r="N2993" s="73"/>
      <c r="U2993">
        <v>2023</v>
      </c>
      <c r="V2993" s="15">
        <v>45037</v>
      </c>
      <c r="W2993" t="s">
        <v>218</v>
      </c>
      <c r="X2993" t="s">
        <v>230</v>
      </c>
      <c r="Y2993" t="s">
        <v>226</v>
      </c>
      <c r="Z2993">
        <v>1153.58</v>
      </c>
      <c r="AA2993">
        <v>1274.3800000000001</v>
      </c>
      <c r="AB2993">
        <v>120.8</v>
      </c>
      <c r="AD2993" t="e">
        <v>#DIV/0!</v>
      </c>
      <c r="AE2993">
        <v>1274380</v>
      </c>
    </row>
    <row r="2994" spans="2:31" x14ac:dyDescent="0.35">
      <c r="B2994" s="83"/>
      <c r="C2994" s="84"/>
      <c r="D2994" s="73"/>
      <c r="E2994" s="73"/>
      <c r="F2994" s="73"/>
      <c r="G2994" s="85"/>
      <c r="H2994" s="73"/>
      <c r="I2994" s="73"/>
      <c r="J2994" s="73"/>
      <c r="K2994" s="73"/>
      <c r="L2994" s="73"/>
      <c r="M2994" s="73"/>
      <c r="N2994" s="73"/>
      <c r="U2994">
        <v>2023</v>
      </c>
      <c r="V2994" s="15">
        <v>45038</v>
      </c>
      <c r="W2994" t="s">
        <v>218</v>
      </c>
      <c r="X2994" t="s">
        <v>230</v>
      </c>
      <c r="Y2994" t="s">
        <v>226</v>
      </c>
      <c r="Z2994">
        <v>895.54</v>
      </c>
      <c r="AA2994">
        <v>989.32</v>
      </c>
      <c r="AB2994">
        <v>93.78</v>
      </c>
      <c r="AD2994" t="e">
        <v>#DIV/0!</v>
      </c>
      <c r="AE2994">
        <v>989320</v>
      </c>
    </row>
    <row r="2995" spans="2:31" x14ac:dyDescent="0.35">
      <c r="B2995" s="83"/>
      <c r="C2995" s="84"/>
      <c r="D2995" s="73"/>
      <c r="E2995" s="73"/>
      <c r="F2995" s="73"/>
      <c r="G2995" s="85"/>
      <c r="H2995" s="73"/>
      <c r="I2995" s="73"/>
      <c r="J2995" s="73"/>
      <c r="K2995" s="73"/>
      <c r="L2995" s="73"/>
      <c r="M2995" s="73"/>
      <c r="N2995" s="73"/>
      <c r="U2995">
        <v>2023</v>
      </c>
      <c r="V2995" s="15">
        <v>45039</v>
      </c>
      <c r="W2995" t="s">
        <v>218</v>
      </c>
      <c r="X2995" t="s">
        <v>230</v>
      </c>
      <c r="Y2995" t="s">
        <v>226</v>
      </c>
      <c r="Z2995">
        <v>698.85</v>
      </c>
      <c r="AA2995">
        <v>772.03</v>
      </c>
      <c r="AB2995">
        <v>73.180000000000007</v>
      </c>
      <c r="AD2995" t="e">
        <v>#DIV/0!</v>
      </c>
      <c r="AE2995">
        <v>772030</v>
      </c>
    </row>
    <row r="2996" spans="2:31" x14ac:dyDescent="0.35">
      <c r="B2996" s="83"/>
      <c r="C2996" s="84"/>
      <c r="D2996" s="73"/>
      <c r="E2996" s="73"/>
      <c r="F2996" s="73"/>
      <c r="G2996" s="85"/>
      <c r="H2996" s="73"/>
      <c r="I2996" s="73"/>
      <c r="J2996" s="73"/>
      <c r="K2996" s="73"/>
      <c r="L2996" s="73"/>
      <c r="M2996" s="73"/>
      <c r="N2996" s="73"/>
      <c r="U2996">
        <v>2023</v>
      </c>
      <c r="V2996" s="15">
        <v>45040</v>
      </c>
      <c r="W2996" t="s">
        <v>218</v>
      </c>
      <c r="X2996" t="s">
        <v>230</v>
      </c>
      <c r="Y2996" t="s">
        <v>226</v>
      </c>
      <c r="Z2996">
        <v>932.55</v>
      </c>
      <c r="AA2996">
        <v>1030.2</v>
      </c>
      <c r="AB2996">
        <v>97.65</v>
      </c>
      <c r="AD2996" t="e">
        <v>#DIV/0!</v>
      </c>
      <c r="AE2996">
        <v>1030200</v>
      </c>
    </row>
    <row r="2997" spans="2:31" x14ac:dyDescent="0.35">
      <c r="B2997" s="83"/>
      <c r="C2997" s="84"/>
      <c r="D2997" s="73"/>
      <c r="E2997" s="73"/>
      <c r="F2997" s="73"/>
      <c r="G2997" s="85"/>
      <c r="H2997" s="73"/>
      <c r="I2997" s="73"/>
      <c r="J2997" s="73"/>
      <c r="K2997" s="73"/>
      <c r="L2997" s="73"/>
      <c r="M2997" s="73"/>
      <c r="N2997" s="73"/>
      <c r="U2997">
        <v>2023</v>
      </c>
      <c r="V2997" s="15">
        <v>45041</v>
      </c>
      <c r="W2997" t="s">
        <v>218</v>
      </c>
      <c r="X2997" t="s">
        <v>230</v>
      </c>
      <c r="Y2997" t="s">
        <v>226</v>
      </c>
      <c r="Z2997">
        <v>1281.4100000000001</v>
      </c>
      <c r="AA2997">
        <v>1415.59</v>
      </c>
      <c r="AB2997">
        <v>134.18</v>
      </c>
      <c r="AD2997" t="e">
        <v>#DIV/0!</v>
      </c>
      <c r="AE2997">
        <v>1415590</v>
      </c>
    </row>
    <row r="2998" spans="2:31" x14ac:dyDescent="0.35">
      <c r="B2998" s="83"/>
      <c r="C2998" s="84"/>
      <c r="D2998" s="85"/>
      <c r="E2998" s="73"/>
      <c r="F2998" s="73"/>
      <c r="G2998" s="85"/>
      <c r="H2998" s="73"/>
      <c r="I2998" s="73"/>
      <c r="J2998" s="73"/>
      <c r="K2998" s="73"/>
      <c r="L2998" s="73"/>
      <c r="M2998" s="73"/>
      <c r="N2998" s="73"/>
      <c r="U2998">
        <v>2023</v>
      </c>
      <c r="V2998" s="15">
        <v>45042</v>
      </c>
      <c r="W2998" t="s">
        <v>218</v>
      </c>
      <c r="X2998" t="s">
        <v>230</v>
      </c>
      <c r="Y2998" t="s">
        <v>226</v>
      </c>
      <c r="Z2998">
        <v>1684.65</v>
      </c>
      <c r="AA2998">
        <v>1861.06</v>
      </c>
      <c r="AB2998">
        <v>176.41</v>
      </c>
      <c r="AD2998" t="e">
        <v>#DIV/0!</v>
      </c>
      <c r="AE2998">
        <v>1861060</v>
      </c>
    </row>
    <row r="2999" spans="2:31" x14ac:dyDescent="0.35">
      <c r="B2999" s="83"/>
      <c r="C2999" s="84"/>
      <c r="D2999" s="85"/>
      <c r="E2999" s="73"/>
      <c r="F2999" s="73"/>
      <c r="G2999" s="85"/>
      <c r="H2999" s="73"/>
      <c r="I2999" s="73"/>
      <c r="J2999" s="73"/>
      <c r="K2999" s="73"/>
      <c r="L2999" s="73"/>
      <c r="M2999" s="73"/>
      <c r="N2999" s="73"/>
      <c r="U2999">
        <v>2023</v>
      </c>
      <c r="V2999" s="15">
        <v>45043</v>
      </c>
      <c r="W2999" t="s">
        <v>218</v>
      </c>
      <c r="X2999" t="s">
        <v>230</v>
      </c>
      <c r="Y2999" t="s">
        <v>226</v>
      </c>
      <c r="Z2999">
        <v>2110.54</v>
      </c>
      <c r="AA2999">
        <v>2331.54</v>
      </c>
      <c r="AB2999">
        <v>221.01</v>
      </c>
      <c r="AD2999" t="e">
        <v>#DIV/0!</v>
      </c>
      <c r="AE2999">
        <v>2331540</v>
      </c>
    </row>
    <row r="3000" spans="2:31" x14ac:dyDescent="0.35">
      <c r="B3000" s="83"/>
      <c r="C3000" s="84"/>
      <c r="D3000" s="85"/>
      <c r="E3000" s="73"/>
      <c r="F3000" s="73"/>
      <c r="G3000" s="85"/>
      <c r="H3000" s="73"/>
      <c r="I3000" s="73"/>
      <c r="J3000" s="73"/>
      <c r="K3000" s="73"/>
      <c r="L3000" s="73"/>
      <c r="M3000" s="73"/>
      <c r="N3000" s="73"/>
      <c r="U3000">
        <v>2023</v>
      </c>
      <c r="V3000" s="15">
        <v>45044</v>
      </c>
      <c r="W3000" t="s">
        <v>218</v>
      </c>
      <c r="X3000" t="s">
        <v>230</v>
      </c>
      <c r="Y3000" t="s">
        <v>226</v>
      </c>
      <c r="Z3000">
        <v>2307.98</v>
      </c>
      <c r="AA3000">
        <v>2549.67</v>
      </c>
      <c r="AB3000">
        <v>241.68</v>
      </c>
      <c r="AD3000" t="e">
        <v>#DIV/0!</v>
      </c>
      <c r="AE3000">
        <v>2549670</v>
      </c>
    </row>
    <row r="3001" spans="2:31" x14ac:dyDescent="0.35">
      <c r="B3001" s="83"/>
      <c r="C3001" s="84"/>
      <c r="D3001" s="85"/>
      <c r="E3001" s="73"/>
      <c r="F3001" s="73"/>
      <c r="G3001" s="85"/>
      <c r="H3001" s="73"/>
      <c r="I3001" s="73"/>
      <c r="J3001" s="73"/>
      <c r="K3001" s="73"/>
      <c r="L3001" s="73"/>
      <c r="M3001" s="73"/>
      <c r="N3001" s="73"/>
      <c r="U3001">
        <v>2023</v>
      </c>
      <c r="V3001" s="15">
        <v>45045</v>
      </c>
      <c r="W3001" t="s">
        <v>218</v>
      </c>
      <c r="X3001" t="s">
        <v>230</v>
      </c>
      <c r="Y3001" t="s">
        <v>226</v>
      </c>
      <c r="Z3001">
        <v>2129.69</v>
      </c>
      <c r="AA3001">
        <v>2352.6999999999998</v>
      </c>
      <c r="AB3001">
        <v>223.01</v>
      </c>
      <c r="AD3001" t="e">
        <v>#DIV/0!</v>
      </c>
      <c r="AE3001">
        <v>2352700</v>
      </c>
    </row>
    <row r="3002" spans="2:31" x14ac:dyDescent="0.35">
      <c r="B3002" s="83"/>
      <c r="C3002" s="84"/>
      <c r="D3002" s="85"/>
      <c r="E3002" s="73"/>
      <c r="F3002" s="73"/>
      <c r="G3002" s="85"/>
      <c r="H3002" s="73"/>
      <c r="I3002" s="73"/>
      <c r="J3002" s="73"/>
      <c r="K3002" s="73"/>
      <c r="L3002" s="73"/>
      <c r="M3002" s="73"/>
      <c r="N3002" s="73"/>
      <c r="U3002">
        <v>2023</v>
      </c>
      <c r="V3002" s="15">
        <v>45046</v>
      </c>
      <c r="W3002" t="s">
        <v>218</v>
      </c>
      <c r="X3002" t="s">
        <v>230</v>
      </c>
      <c r="Y3002" t="s">
        <v>226</v>
      </c>
      <c r="Z3002">
        <v>1961.88</v>
      </c>
      <c r="AA3002">
        <v>2167.3200000000002</v>
      </c>
      <c r="AB3002">
        <v>205.44</v>
      </c>
      <c r="AD3002" t="e">
        <v>#DIV/0!</v>
      </c>
      <c r="AE3002">
        <v>2167320</v>
      </c>
    </row>
    <row r="3003" spans="2:31" x14ac:dyDescent="0.35">
      <c r="B3003" s="83"/>
      <c r="C3003" s="84"/>
      <c r="D3003" s="85"/>
      <c r="E3003" s="73"/>
      <c r="F3003" s="73"/>
      <c r="G3003" s="85"/>
      <c r="H3003" s="73"/>
      <c r="I3003" s="73"/>
      <c r="J3003" s="73"/>
      <c r="K3003" s="73"/>
      <c r="L3003" s="73"/>
      <c r="M3003" s="73"/>
      <c r="N3003" s="73"/>
      <c r="U3003">
        <v>2023</v>
      </c>
      <c r="V3003" s="15">
        <v>45047</v>
      </c>
      <c r="W3003" t="s">
        <v>219</v>
      </c>
      <c r="X3003" t="s">
        <v>230</v>
      </c>
      <c r="Y3003" t="s">
        <v>226</v>
      </c>
      <c r="Z3003">
        <v>2107.0700000000002</v>
      </c>
      <c r="AA3003">
        <v>2327.7199999999998</v>
      </c>
      <c r="AB3003">
        <v>220.64</v>
      </c>
      <c r="AD3003" t="e">
        <v>#DIV/0!</v>
      </c>
      <c r="AE3003">
        <v>2327720</v>
      </c>
    </row>
    <row r="3004" spans="2:31" x14ac:dyDescent="0.35">
      <c r="B3004" s="83"/>
      <c r="C3004" s="84"/>
      <c r="D3004" s="85"/>
      <c r="E3004" s="73"/>
      <c r="F3004" s="73"/>
      <c r="G3004" s="85"/>
      <c r="H3004" s="73"/>
      <c r="I3004" s="73"/>
      <c r="J3004" s="73"/>
      <c r="K3004" s="73"/>
      <c r="L3004" s="73"/>
      <c r="M3004" s="73"/>
      <c r="N3004" s="73"/>
      <c r="U3004">
        <v>2023</v>
      </c>
      <c r="V3004" s="15">
        <v>45048</v>
      </c>
      <c r="W3004" t="s">
        <v>219</v>
      </c>
      <c r="X3004" t="s">
        <v>230</v>
      </c>
      <c r="Y3004" t="s">
        <v>226</v>
      </c>
      <c r="Z3004">
        <v>2264.34</v>
      </c>
      <c r="AA3004">
        <v>2501.46</v>
      </c>
      <c r="AB3004">
        <v>237.11</v>
      </c>
      <c r="AD3004" t="e">
        <v>#DIV/0!</v>
      </c>
      <c r="AE3004">
        <v>2501460</v>
      </c>
    </row>
    <row r="3005" spans="2:31" x14ac:dyDescent="0.35">
      <c r="B3005" s="83"/>
      <c r="C3005" s="84"/>
      <c r="D3005" s="85"/>
      <c r="E3005" s="73"/>
      <c r="F3005" s="73"/>
      <c r="G3005" s="85"/>
      <c r="H3005" s="73"/>
      <c r="I3005" s="73"/>
      <c r="J3005" s="73"/>
      <c r="K3005" s="73"/>
      <c r="L3005" s="73"/>
      <c r="M3005" s="73"/>
      <c r="N3005" s="73"/>
      <c r="U3005">
        <v>2023</v>
      </c>
      <c r="V3005" s="15">
        <v>45049</v>
      </c>
      <c r="W3005" t="s">
        <v>219</v>
      </c>
      <c r="X3005" t="s">
        <v>230</v>
      </c>
      <c r="Y3005" t="s">
        <v>226</v>
      </c>
      <c r="Z3005">
        <v>2398.35</v>
      </c>
      <c r="AA3005">
        <v>2649.49</v>
      </c>
      <c r="AB3005">
        <v>251.14</v>
      </c>
      <c r="AD3005" t="e">
        <v>#DIV/0!</v>
      </c>
      <c r="AE3005">
        <v>2649490</v>
      </c>
    </row>
    <row r="3006" spans="2:31" x14ac:dyDescent="0.35">
      <c r="B3006" s="83"/>
      <c r="C3006" s="84"/>
      <c r="D3006" s="85"/>
      <c r="E3006" s="73"/>
      <c r="F3006" s="73"/>
      <c r="G3006" s="85"/>
      <c r="H3006" s="73"/>
      <c r="I3006" s="73"/>
      <c r="J3006" s="73"/>
      <c r="K3006" s="73"/>
      <c r="L3006" s="73"/>
      <c r="M3006" s="73"/>
      <c r="N3006" s="73"/>
      <c r="U3006">
        <v>2023</v>
      </c>
      <c r="V3006" s="15">
        <v>45050</v>
      </c>
      <c r="W3006" t="s">
        <v>219</v>
      </c>
      <c r="X3006" t="s">
        <v>230</v>
      </c>
      <c r="Y3006" t="s">
        <v>226</v>
      </c>
      <c r="Z3006">
        <v>2520.15</v>
      </c>
      <c r="AA3006">
        <v>2784.05</v>
      </c>
      <c r="AB3006">
        <v>263.89999999999998</v>
      </c>
      <c r="AD3006" t="e">
        <v>#DIV/0!</v>
      </c>
      <c r="AE3006">
        <v>2784050</v>
      </c>
    </row>
    <row r="3007" spans="2:31" x14ac:dyDescent="0.35">
      <c r="B3007" s="83"/>
      <c r="C3007" s="84"/>
      <c r="D3007" s="85"/>
      <c r="E3007" s="73"/>
      <c r="F3007" s="73"/>
      <c r="G3007" s="85"/>
      <c r="H3007" s="73"/>
      <c r="I3007" s="73"/>
      <c r="J3007" s="73"/>
      <c r="K3007" s="73"/>
      <c r="L3007" s="73"/>
      <c r="M3007" s="73"/>
      <c r="N3007" s="73"/>
      <c r="U3007">
        <v>2023</v>
      </c>
      <c r="V3007" s="15">
        <v>45051</v>
      </c>
      <c r="W3007" t="s">
        <v>219</v>
      </c>
      <c r="X3007" t="s">
        <v>230</v>
      </c>
      <c r="Y3007" t="s">
        <v>226</v>
      </c>
      <c r="Z3007">
        <v>2085.06</v>
      </c>
      <c r="AA3007">
        <v>2303.4</v>
      </c>
      <c r="AB3007">
        <v>218.34</v>
      </c>
      <c r="AD3007" t="e">
        <v>#DIV/0!</v>
      </c>
      <c r="AE3007">
        <v>2303400</v>
      </c>
    </row>
    <row r="3008" spans="2:31" x14ac:dyDescent="0.35">
      <c r="B3008" s="83"/>
      <c r="C3008" s="84"/>
      <c r="D3008" s="85"/>
      <c r="E3008" s="73"/>
      <c r="F3008" s="73"/>
      <c r="G3008" s="85"/>
      <c r="H3008" s="73"/>
      <c r="I3008" s="73"/>
      <c r="J3008" s="73"/>
      <c r="K3008" s="73"/>
      <c r="L3008" s="73"/>
      <c r="M3008" s="73"/>
      <c r="N3008" s="73"/>
      <c r="U3008">
        <v>2023</v>
      </c>
      <c r="V3008" s="15">
        <v>45052</v>
      </c>
      <c r="W3008" t="s">
        <v>219</v>
      </c>
      <c r="X3008" t="s">
        <v>230</v>
      </c>
      <c r="Y3008" t="s">
        <v>226</v>
      </c>
      <c r="Z3008">
        <v>1744.63</v>
      </c>
      <c r="AA3008">
        <v>1927.32</v>
      </c>
      <c r="AB3008">
        <v>182.69</v>
      </c>
      <c r="AD3008" t="e">
        <v>#DIV/0!</v>
      </c>
      <c r="AE3008">
        <v>1927320</v>
      </c>
    </row>
    <row r="3009" spans="2:31" x14ac:dyDescent="0.35">
      <c r="B3009" s="83"/>
      <c r="C3009" s="84"/>
      <c r="D3009" s="85"/>
      <c r="E3009" s="73"/>
      <c r="F3009" s="73"/>
      <c r="G3009" s="85"/>
      <c r="H3009" s="73"/>
      <c r="I3009" s="73"/>
      <c r="J3009" s="73"/>
      <c r="K3009" s="73"/>
      <c r="L3009" s="73"/>
      <c r="M3009" s="73"/>
      <c r="N3009" s="73"/>
      <c r="U3009">
        <v>2023</v>
      </c>
      <c r="V3009" s="15">
        <v>45053</v>
      </c>
      <c r="W3009" t="s">
        <v>219</v>
      </c>
      <c r="X3009" t="s">
        <v>230</v>
      </c>
      <c r="Y3009" t="s">
        <v>226</v>
      </c>
      <c r="Z3009">
        <v>1499.42</v>
      </c>
      <c r="AA3009">
        <v>1656.43</v>
      </c>
      <c r="AB3009">
        <v>157.01</v>
      </c>
      <c r="AD3009" t="e">
        <v>#DIV/0!</v>
      </c>
      <c r="AE3009">
        <v>1656430</v>
      </c>
    </row>
    <row r="3010" spans="2:31" x14ac:dyDescent="0.35">
      <c r="B3010" s="83"/>
      <c r="C3010" s="84"/>
      <c r="D3010" s="85"/>
      <c r="E3010" s="73"/>
      <c r="F3010" s="73"/>
      <c r="G3010" s="85"/>
      <c r="H3010" s="73"/>
      <c r="I3010" s="73"/>
      <c r="J3010" s="73"/>
      <c r="K3010" s="73"/>
      <c r="L3010" s="73"/>
      <c r="M3010" s="73"/>
      <c r="N3010" s="73"/>
      <c r="U3010">
        <v>2023</v>
      </c>
      <c r="V3010" s="15">
        <v>45054</v>
      </c>
      <c r="W3010" t="s">
        <v>219</v>
      </c>
      <c r="X3010" t="s">
        <v>230</v>
      </c>
      <c r="Y3010" t="s">
        <v>226</v>
      </c>
      <c r="Z3010">
        <v>1895.46</v>
      </c>
      <c r="AA3010">
        <v>2093.9499999999998</v>
      </c>
      <c r="AB3010">
        <v>198.48</v>
      </c>
      <c r="AD3010" t="e">
        <v>#DIV/0!</v>
      </c>
      <c r="AE3010">
        <v>2093949.9999999998</v>
      </c>
    </row>
    <row r="3011" spans="2:31" x14ac:dyDescent="0.35">
      <c r="B3011" s="83"/>
      <c r="C3011" s="84"/>
      <c r="D3011" s="85"/>
      <c r="E3011" s="73"/>
      <c r="F3011" s="73"/>
      <c r="G3011" s="85"/>
      <c r="H3011" s="73"/>
      <c r="I3011" s="73"/>
      <c r="J3011" s="73"/>
      <c r="K3011" s="73"/>
      <c r="L3011" s="73"/>
      <c r="M3011" s="73"/>
      <c r="N3011" s="73"/>
      <c r="U3011">
        <v>2023</v>
      </c>
      <c r="V3011" s="15">
        <v>45055</v>
      </c>
      <c r="W3011" t="s">
        <v>219</v>
      </c>
      <c r="X3011" t="s">
        <v>230</v>
      </c>
      <c r="Y3011" t="s">
        <v>226</v>
      </c>
      <c r="Z3011">
        <v>2270.35</v>
      </c>
      <c r="AA3011">
        <v>2508.09</v>
      </c>
      <c r="AB3011">
        <v>237.74</v>
      </c>
      <c r="AD3011" t="e">
        <v>#DIV/0!</v>
      </c>
      <c r="AE3011">
        <v>2508090</v>
      </c>
    </row>
    <row r="3012" spans="2:31" x14ac:dyDescent="0.35">
      <c r="B3012" s="83"/>
      <c r="C3012" s="84"/>
      <c r="D3012" s="85"/>
      <c r="E3012" s="73"/>
      <c r="F3012" s="73"/>
      <c r="G3012" s="85"/>
      <c r="H3012" s="73"/>
      <c r="I3012" s="73"/>
      <c r="J3012" s="73"/>
      <c r="K3012" s="73"/>
      <c r="L3012" s="73"/>
      <c r="M3012" s="73"/>
      <c r="N3012" s="73"/>
      <c r="U3012">
        <v>2023</v>
      </c>
      <c r="V3012" s="15">
        <v>45056</v>
      </c>
      <c r="W3012" t="s">
        <v>219</v>
      </c>
      <c r="X3012" t="s">
        <v>230</v>
      </c>
      <c r="Y3012" t="s">
        <v>226</v>
      </c>
      <c r="Z3012">
        <v>2617.9499999999998</v>
      </c>
      <c r="AA3012">
        <v>2892.09</v>
      </c>
      <c r="AB3012">
        <v>274.14</v>
      </c>
      <c r="AD3012" t="e">
        <v>#DIV/0!</v>
      </c>
      <c r="AE3012">
        <v>2892090</v>
      </c>
    </row>
    <row r="3013" spans="2:31" x14ac:dyDescent="0.35">
      <c r="B3013" s="83"/>
      <c r="C3013" s="84"/>
      <c r="D3013" s="85"/>
      <c r="E3013" s="73"/>
      <c r="F3013" s="73"/>
      <c r="G3013" s="85"/>
      <c r="H3013" s="73"/>
      <c r="I3013" s="73"/>
      <c r="J3013" s="73"/>
      <c r="K3013" s="73"/>
      <c r="L3013" s="73"/>
      <c r="M3013" s="73"/>
      <c r="N3013" s="73"/>
      <c r="U3013">
        <v>2023</v>
      </c>
      <c r="V3013" s="15">
        <v>45057</v>
      </c>
      <c r="W3013" t="s">
        <v>219</v>
      </c>
      <c r="X3013" t="s">
        <v>230</v>
      </c>
      <c r="Y3013" t="s">
        <v>226</v>
      </c>
      <c r="Z3013">
        <v>2819.4</v>
      </c>
      <c r="AA3013">
        <v>3114.64</v>
      </c>
      <c r="AB3013">
        <v>295.23</v>
      </c>
      <c r="AD3013" t="e">
        <v>#DIV/0!</v>
      </c>
      <c r="AE3013">
        <v>3114640</v>
      </c>
    </row>
    <row r="3014" spans="2:31" x14ac:dyDescent="0.35">
      <c r="B3014" s="83"/>
      <c r="C3014" s="84"/>
      <c r="D3014" s="85"/>
      <c r="E3014" s="73"/>
      <c r="F3014" s="73"/>
      <c r="G3014" s="85"/>
      <c r="H3014" s="73"/>
      <c r="I3014" s="73"/>
      <c r="J3014" s="73"/>
      <c r="K3014" s="73"/>
      <c r="L3014" s="73"/>
      <c r="M3014" s="73"/>
      <c r="N3014" s="73"/>
      <c r="U3014">
        <v>2023</v>
      </c>
      <c r="V3014" s="15">
        <v>45058</v>
      </c>
      <c r="W3014" t="s">
        <v>219</v>
      </c>
      <c r="X3014" t="s">
        <v>230</v>
      </c>
      <c r="Y3014" t="s">
        <v>226</v>
      </c>
      <c r="Z3014">
        <v>2952.5</v>
      </c>
      <c r="AA3014">
        <v>3261.67</v>
      </c>
      <c r="AB3014">
        <v>309.17</v>
      </c>
      <c r="AD3014" t="e">
        <v>#DIV/0!</v>
      </c>
      <c r="AE3014">
        <v>3261670</v>
      </c>
    </row>
    <row r="3015" spans="2:31" x14ac:dyDescent="0.35">
      <c r="B3015" s="83"/>
      <c r="C3015" s="84"/>
      <c r="D3015" s="85"/>
      <c r="E3015" s="73"/>
      <c r="F3015" s="73"/>
      <c r="G3015" s="85"/>
      <c r="H3015" s="73"/>
      <c r="I3015" s="73"/>
      <c r="J3015" s="73"/>
      <c r="K3015" s="73"/>
      <c r="L3015" s="73"/>
      <c r="M3015" s="73"/>
      <c r="N3015" s="73"/>
      <c r="U3015">
        <v>2023</v>
      </c>
      <c r="V3015" s="15">
        <v>45059</v>
      </c>
      <c r="W3015" t="s">
        <v>219</v>
      </c>
      <c r="X3015" t="s">
        <v>230</v>
      </c>
      <c r="Y3015" t="s">
        <v>226</v>
      </c>
      <c r="Z3015">
        <v>2900.02</v>
      </c>
      <c r="AA3015">
        <v>3203.69</v>
      </c>
      <c r="AB3015">
        <v>303.68</v>
      </c>
      <c r="AD3015" t="e">
        <v>#DIV/0!</v>
      </c>
      <c r="AE3015">
        <v>3203690</v>
      </c>
    </row>
    <row r="3016" spans="2:31" x14ac:dyDescent="0.35">
      <c r="B3016" s="83"/>
      <c r="C3016" s="84"/>
      <c r="D3016" s="85"/>
      <c r="E3016" s="73"/>
      <c r="F3016" s="73"/>
      <c r="G3016" s="85"/>
      <c r="H3016" s="73"/>
      <c r="I3016" s="73"/>
      <c r="J3016" s="73"/>
      <c r="K3016" s="73"/>
      <c r="L3016" s="73"/>
      <c r="M3016" s="73"/>
      <c r="N3016" s="73"/>
      <c r="U3016">
        <v>2023</v>
      </c>
      <c r="V3016" s="15">
        <v>45060</v>
      </c>
      <c r="W3016" t="s">
        <v>219</v>
      </c>
      <c r="X3016" t="s">
        <v>230</v>
      </c>
      <c r="Y3016" t="s">
        <v>226</v>
      </c>
      <c r="Z3016">
        <v>2703.51</v>
      </c>
      <c r="AA3016">
        <v>2986.6</v>
      </c>
      <c r="AB3016">
        <v>283.10000000000002</v>
      </c>
      <c r="AD3016" t="e">
        <v>#DIV/0!</v>
      </c>
      <c r="AE3016">
        <v>2986600</v>
      </c>
    </row>
    <row r="3017" spans="2:31" x14ac:dyDescent="0.35">
      <c r="B3017" s="83"/>
      <c r="C3017" s="84"/>
      <c r="D3017" s="85"/>
      <c r="E3017" s="73"/>
      <c r="F3017" s="73"/>
      <c r="G3017" s="85"/>
      <c r="H3017" s="73"/>
      <c r="I3017" s="73"/>
      <c r="J3017" s="73"/>
      <c r="K3017" s="73"/>
      <c r="L3017" s="73"/>
      <c r="M3017" s="73"/>
      <c r="N3017" s="73"/>
      <c r="U3017">
        <v>2023</v>
      </c>
      <c r="V3017" s="15">
        <v>45061</v>
      </c>
      <c r="W3017" t="s">
        <v>219</v>
      </c>
      <c r="X3017" t="s">
        <v>230</v>
      </c>
      <c r="Y3017" t="s">
        <v>226</v>
      </c>
      <c r="Z3017">
        <v>2966.53</v>
      </c>
      <c r="AA3017">
        <v>3277.18</v>
      </c>
      <c r="AB3017">
        <v>310.64</v>
      </c>
      <c r="AD3017" t="e">
        <v>#DIV/0!</v>
      </c>
      <c r="AE3017">
        <v>3277180</v>
      </c>
    </row>
    <row r="3018" spans="2:31" x14ac:dyDescent="0.35">
      <c r="B3018" s="83"/>
      <c r="C3018" s="84"/>
      <c r="D3018" s="85"/>
      <c r="E3018" s="73"/>
      <c r="F3018" s="73"/>
      <c r="G3018" s="85"/>
      <c r="H3018" s="73"/>
      <c r="I3018" s="73"/>
      <c r="J3018" s="73"/>
      <c r="K3018" s="73"/>
      <c r="L3018" s="73"/>
      <c r="M3018" s="73"/>
      <c r="N3018" s="73"/>
      <c r="U3018">
        <v>2023</v>
      </c>
      <c r="V3018" s="15">
        <v>45062</v>
      </c>
      <c r="W3018" t="s">
        <v>219</v>
      </c>
      <c r="X3018" t="s">
        <v>230</v>
      </c>
      <c r="Y3018" t="s">
        <v>226</v>
      </c>
      <c r="Z3018">
        <v>3044.31</v>
      </c>
      <c r="AA3018">
        <v>3363.09</v>
      </c>
      <c r="AB3018">
        <v>318.79000000000002</v>
      </c>
      <c r="AD3018" t="e">
        <v>#DIV/0!</v>
      </c>
      <c r="AE3018">
        <v>3363090</v>
      </c>
    </row>
    <row r="3019" spans="2:31" x14ac:dyDescent="0.35">
      <c r="B3019" s="83"/>
      <c r="C3019" s="84"/>
      <c r="D3019" s="85"/>
      <c r="E3019" s="73"/>
      <c r="F3019" s="73"/>
      <c r="G3019" s="85"/>
      <c r="H3019" s="73"/>
      <c r="I3019" s="73"/>
      <c r="J3019" s="73"/>
      <c r="K3019" s="73"/>
      <c r="L3019" s="73"/>
      <c r="M3019" s="73"/>
      <c r="N3019" s="73"/>
      <c r="U3019">
        <v>2023</v>
      </c>
      <c r="V3019" s="15">
        <v>45063</v>
      </c>
      <c r="W3019" t="s">
        <v>219</v>
      </c>
      <c r="X3019" t="s">
        <v>230</v>
      </c>
      <c r="Y3019" t="s">
        <v>226</v>
      </c>
      <c r="Z3019">
        <v>2730.36</v>
      </c>
      <c r="AA3019">
        <v>3016.27</v>
      </c>
      <c r="AB3019">
        <v>285.91000000000003</v>
      </c>
      <c r="AD3019" t="e">
        <v>#DIV/0!</v>
      </c>
      <c r="AE3019">
        <v>3016270</v>
      </c>
    </row>
    <row r="3020" spans="2:31" x14ac:dyDescent="0.35">
      <c r="B3020" s="83"/>
      <c r="C3020" s="84"/>
      <c r="D3020" s="85"/>
      <c r="E3020" s="73"/>
      <c r="F3020" s="73"/>
      <c r="G3020" s="85"/>
      <c r="H3020" s="73"/>
      <c r="I3020" s="73"/>
      <c r="J3020" s="73"/>
      <c r="K3020" s="73"/>
      <c r="L3020" s="73"/>
      <c r="M3020" s="73"/>
      <c r="N3020" s="73"/>
      <c r="U3020">
        <v>2023</v>
      </c>
      <c r="V3020" s="15">
        <v>45064</v>
      </c>
      <c r="W3020" t="s">
        <v>219</v>
      </c>
      <c r="X3020" t="s">
        <v>230</v>
      </c>
      <c r="Y3020" t="s">
        <v>226</v>
      </c>
      <c r="Z3020">
        <v>2726.22</v>
      </c>
      <c r="AA3020">
        <v>3011.7</v>
      </c>
      <c r="AB3020">
        <v>285.48</v>
      </c>
      <c r="AD3020" t="e">
        <v>#DIV/0!</v>
      </c>
      <c r="AE3020">
        <v>3011700</v>
      </c>
    </row>
    <row r="3021" spans="2:31" x14ac:dyDescent="0.35">
      <c r="B3021" s="83"/>
      <c r="C3021" s="84"/>
      <c r="D3021" s="85"/>
      <c r="E3021" s="73"/>
      <c r="F3021" s="73"/>
      <c r="G3021" s="85"/>
      <c r="H3021" s="73"/>
      <c r="I3021" s="73"/>
      <c r="J3021" s="73"/>
      <c r="K3021" s="73"/>
      <c r="L3021" s="73"/>
      <c r="M3021" s="73"/>
      <c r="N3021" s="73"/>
      <c r="U3021">
        <v>2023</v>
      </c>
      <c r="V3021" s="15">
        <v>45065</v>
      </c>
      <c r="W3021" t="s">
        <v>219</v>
      </c>
      <c r="X3021" t="s">
        <v>230</v>
      </c>
      <c r="Y3021" t="s">
        <v>226</v>
      </c>
      <c r="Z3021">
        <v>2895.97</v>
      </c>
      <c r="AA3021">
        <v>3199.23</v>
      </c>
      <c r="AB3021">
        <v>303.25</v>
      </c>
      <c r="AD3021" t="e">
        <v>#DIV/0!</v>
      </c>
      <c r="AE3021">
        <v>3199230</v>
      </c>
    </row>
    <row r="3022" spans="2:31" x14ac:dyDescent="0.35">
      <c r="B3022" s="83"/>
      <c r="C3022" s="84"/>
      <c r="D3022" s="85"/>
      <c r="E3022" s="73"/>
      <c r="F3022" s="73"/>
      <c r="G3022" s="85"/>
      <c r="H3022" s="73"/>
      <c r="I3022" s="73"/>
      <c r="J3022" s="73"/>
      <c r="K3022" s="73"/>
      <c r="L3022" s="73"/>
      <c r="M3022" s="73"/>
      <c r="N3022" s="73"/>
      <c r="U3022">
        <v>2023</v>
      </c>
      <c r="V3022" s="15">
        <v>45066</v>
      </c>
      <c r="W3022" t="s">
        <v>219</v>
      </c>
      <c r="X3022" t="s">
        <v>230</v>
      </c>
      <c r="Y3022" t="s">
        <v>226</v>
      </c>
      <c r="Z3022">
        <v>2893.89</v>
      </c>
      <c r="AA3022">
        <v>3196.92</v>
      </c>
      <c r="AB3022">
        <v>303.02999999999997</v>
      </c>
      <c r="AD3022" t="e">
        <v>#DIV/0!</v>
      </c>
      <c r="AE3022">
        <v>3196920</v>
      </c>
    </row>
    <row r="3023" spans="2:31" x14ac:dyDescent="0.35">
      <c r="B3023" s="83"/>
      <c r="C3023" s="84"/>
      <c r="D3023" s="85"/>
      <c r="E3023" s="73"/>
      <c r="F3023" s="73"/>
      <c r="G3023" s="85"/>
      <c r="H3023" s="73"/>
      <c r="I3023" s="73"/>
      <c r="J3023" s="73"/>
      <c r="K3023" s="73"/>
      <c r="L3023" s="73"/>
      <c r="M3023" s="73"/>
      <c r="N3023" s="73"/>
      <c r="U3023">
        <v>2023</v>
      </c>
      <c r="V3023" s="15">
        <v>45067</v>
      </c>
      <c r="W3023" t="s">
        <v>219</v>
      </c>
      <c r="X3023" t="s">
        <v>230</v>
      </c>
      <c r="Y3023" t="s">
        <v>226</v>
      </c>
      <c r="Z3023">
        <v>2688.7</v>
      </c>
      <c r="AA3023">
        <v>2970.25</v>
      </c>
      <c r="AB3023">
        <v>281.55</v>
      </c>
      <c r="AD3023" t="e">
        <v>#DIV/0!</v>
      </c>
      <c r="AE3023">
        <v>2970250</v>
      </c>
    </row>
    <row r="3024" spans="2:31" x14ac:dyDescent="0.35">
      <c r="B3024" s="83"/>
      <c r="C3024" s="84"/>
      <c r="D3024" s="85"/>
      <c r="E3024" s="73"/>
      <c r="F3024" s="73"/>
      <c r="G3024" s="85"/>
      <c r="H3024" s="73"/>
      <c r="I3024" s="73"/>
      <c r="J3024" s="73"/>
      <c r="K3024" s="73"/>
      <c r="L3024" s="73"/>
      <c r="M3024" s="73"/>
      <c r="N3024" s="73"/>
      <c r="U3024">
        <v>2023</v>
      </c>
      <c r="V3024" s="15">
        <v>45068</v>
      </c>
      <c r="W3024" t="s">
        <v>219</v>
      </c>
      <c r="X3024" t="s">
        <v>230</v>
      </c>
      <c r="Y3024" t="s">
        <v>226</v>
      </c>
      <c r="Z3024">
        <v>2868.61</v>
      </c>
      <c r="AA3024">
        <v>3169</v>
      </c>
      <c r="AB3024">
        <v>300.39</v>
      </c>
      <c r="AD3024" t="e">
        <v>#DIV/0!</v>
      </c>
      <c r="AE3024">
        <v>3169000</v>
      </c>
    </row>
    <row r="3025" spans="2:31" x14ac:dyDescent="0.35">
      <c r="B3025" s="83"/>
      <c r="C3025" s="84"/>
      <c r="D3025" s="85"/>
      <c r="E3025" s="73"/>
      <c r="F3025" s="73"/>
      <c r="G3025" s="85"/>
      <c r="H3025" s="73"/>
      <c r="I3025" s="73"/>
      <c r="J3025" s="73"/>
      <c r="K3025" s="73"/>
      <c r="L3025" s="73"/>
      <c r="M3025" s="73"/>
      <c r="N3025" s="73"/>
      <c r="U3025">
        <v>2023</v>
      </c>
      <c r="V3025" s="15">
        <v>45069</v>
      </c>
      <c r="W3025" t="s">
        <v>219</v>
      </c>
      <c r="X3025" t="s">
        <v>230</v>
      </c>
      <c r="Y3025" t="s">
        <v>226</v>
      </c>
      <c r="Z3025">
        <v>2991.96</v>
      </c>
      <c r="AA3025">
        <v>3305.27</v>
      </c>
      <c r="AB3025">
        <v>313.3</v>
      </c>
      <c r="AD3025" t="e">
        <v>#DIV/0!</v>
      </c>
      <c r="AE3025">
        <v>3305270</v>
      </c>
    </row>
    <row r="3026" spans="2:31" x14ac:dyDescent="0.35">
      <c r="B3026" s="83"/>
      <c r="C3026" s="84"/>
      <c r="D3026" s="85"/>
      <c r="E3026" s="73"/>
      <c r="F3026" s="73"/>
      <c r="G3026" s="85"/>
      <c r="H3026" s="73"/>
      <c r="I3026" s="73"/>
      <c r="J3026" s="73"/>
      <c r="K3026" s="73"/>
      <c r="L3026" s="73"/>
      <c r="M3026" s="73"/>
      <c r="N3026" s="73"/>
      <c r="U3026">
        <v>2023</v>
      </c>
      <c r="V3026" s="15">
        <v>45070</v>
      </c>
      <c r="W3026" t="s">
        <v>219</v>
      </c>
      <c r="X3026" t="s">
        <v>230</v>
      </c>
      <c r="Y3026" t="s">
        <v>226</v>
      </c>
      <c r="Z3026">
        <v>3143.69</v>
      </c>
      <c r="AA3026">
        <v>3472.88</v>
      </c>
      <c r="AB3026">
        <v>329.19</v>
      </c>
      <c r="AD3026" t="e">
        <v>#DIV/0!</v>
      </c>
      <c r="AE3026">
        <v>3472880</v>
      </c>
    </row>
    <row r="3027" spans="2:31" x14ac:dyDescent="0.35">
      <c r="B3027" s="83"/>
      <c r="C3027" s="84"/>
      <c r="D3027" s="85"/>
      <c r="E3027" s="73"/>
      <c r="F3027" s="73"/>
      <c r="G3027" s="85"/>
      <c r="H3027" s="73"/>
      <c r="I3027" s="73"/>
      <c r="J3027" s="73"/>
      <c r="K3027" s="73"/>
      <c r="L3027" s="73"/>
      <c r="M3027" s="73"/>
      <c r="N3027" s="73"/>
      <c r="U3027">
        <v>2023</v>
      </c>
      <c r="V3027" s="15">
        <v>45071</v>
      </c>
      <c r="W3027" t="s">
        <v>219</v>
      </c>
      <c r="X3027" t="s">
        <v>230</v>
      </c>
      <c r="Y3027" t="s">
        <v>226</v>
      </c>
      <c r="Z3027">
        <v>3262.79</v>
      </c>
      <c r="AA3027">
        <v>3604.46</v>
      </c>
      <c r="AB3027">
        <v>341.66</v>
      </c>
      <c r="AD3027" t="e">
        <v>#DIV/0!</v>
      </c>
      <c r="AE3027">
        <v>3604460</v>
      </c>
    </row>
    <row r="3028" spans="2:31" x14ac:dyDescent="0.35">
      <c r="B3028" s="83"/>
      <c r="C3028" s="84"/>
      <c r="D3028" s="85"/>
      <c r="E3028" s="73"/>
      <c r="F3028" s="73"/>
      <c r="G3028" s="85"/>
      <c r="H3028" s="73"/>
      <c r="I3028" s="73"/>
      <c r="J3028" s="73"/>
      <c r="K3028" s="73"/>
      <c r="L3028" s="73"/>
      <c r="M3028" s="73"/>
      <c r="N3028" s="73"/>
      <c r="U3028">
        <v>2023</v>
      </c>
      <c r="V3028" s="15">
        <v>45072</v>
      </c>
      <c r="W3028" t="s">
        <v>219</v>
      </c>
      <c r="X3028" t="s">
        <v>230</v>
      </c>
      <c r="Y3028" t="s">
        <v>226</v>
      </c>
      <c r="Z3028">
        <v>3282.44</v>
      </c>
      <c r="AA3028">
        <v>3626.17</v>
      </c>
      <c r="AB3028">
        <v>343.72</v>
      </c>
      <c r="AD3028" t="e">
        <v>#DIV/0!</v>
      </c>
      <c r="AE3028">
        <v>3626170</v>
      </c>
    </row>
    <row r="3029" spans="2:31" x14ac:dyDescent="0.35">
      <c r="B3029" s="83"/>
      <c r="C3029" s="84"/>
      <c r="D3029" s="85"/>
      <c r="E3029" s="73"/>
      <c r="F3029" s="73"/>
      <c r="G3029" s="85"/>
      <c r="H3029" s="73"/>
      <c r="I3029" s="73"/>
      <c r="J3029" s="73"/>
      <c r="K3029" s="73"/>
      <c r="L3029" s="73"/>
      <c r="M3029" s="73"/>
      <c r="N3029" s="73"/>
      <c r="U3029">
        <v>2023</v>
      </c>
      <c r="V3029" s="15">
        <v>45073</v>
      </c>
      <c r="W3029" t="s">
        <v>219</v>
      </c>
      <c r="X3029" t="s">
        <v>230</v>
      </c>
      <c r="Y3029" t="s">
        <v>226</v>
      </c>
      <c r="Z3029">
        <v>2965.3</v>
      </c>
      <c r="AA3029">
        <v>3275.81</v>
      </c>
      <c r="AB3029">
        <v>310.51</v>
      </c>
      <c r="AD3029" t="e">
        <v>#DIV/0!</v>
      </c>
      <c r="AE3029">
        <v>3275810</v>
      </c>
    </row>
    <row r="3030" spans="2:31" x14ac:dyDescent="0.35">
      <c r="B3030" s="83"/>
      <c r="C3030" s="84"/>
      <c r="D3030" s="85"/>
      <c r="E3030" s="73"/>
      <c r="F3030" s="73"/>
      <c r="G3030" s="85"/>
      <c r="H3030" s="73"/>
      <c r="I3030" s="73"/>
      <c r="J3030" s="73"/>
      <c r="K3030" s="73"/>
      <c r="L3030" s="73"/>
      <c r="M3030" s="73"/>
      <c r="N3030" s="73"/>
      <c r="U3030">
        <v>2023</v>
      </c>
      <c r="V3030" s="15">
        <v>45074</v>
      </c>
      <c r="W3030" t="s">
        <v>219</v>
      </c>
      <c r="X3030" t="s">
        <v>230</v>
      </c>
      <c r="Y3030" t="s">
        <v>226</v>
      </c>
      <c r="Z3030">
        <v>2712.45</v>
      </c>
      <c r="AA3030">
        <v>2996.48</v>
      </c>
      <c r="AB3030">
        <v>284.02999999999997</v>
      </c>
      <c r="AD3030" t="e">
        <v>#DIV/0!</v>
      </c>
      <c r="AE3030">
        <v>2996480</v>
      </c>
    </row>
    <row r="3031" spans="2:31" x14ac:dyDescent="0.35">
      <c r="B3031" s="83"/>
      <c r="C3031" s="84"/>
      <c r="D3031" s="85"/>
      <c r="E3031" s="73"/>
      <c r="F3031" s="73"/>
      <c r="G3031" s="85"/>
      <c r="H3031" s="73"/>
      <c r="I3031" s="73"/>
      <c r="J3031" s="73"/>
      <c r="K3031" s="73"/>
      <c r="L3031" s="73"/>
      <c r="M3031" s="73"/>
      <c r="N3031" s="73"/>
      <c r="U3031">
        <v>2023</v>
      </c>
      <c r="V3031" s="15">
        <v>45075</v>
      </c>
      <c r="W3031" t="s">
        <v>219</v>
      </c>
      <c r="X3031" t="s">
        <v>230</v>
      </c>
      <c r="Y3031" t="s">
        <v>226</v>
      </c>
      <c r="Z3031">
        <v>3081.35</v>
      </c>
      <c r="AA3031">
        <v>3404.02</v>
      </c>
      <c r="AB3031">
        <v>322.67</v>
      </c>
      <c r="AD3031" t="e">
        <v>#DIV/0!</v>
      </c>
      <c r="AE3031">
        <v>3404020</v>
      </c>
    </row>
    <row r="3032" spans="2:31" x14ac:dyDescent="0.35">
      <c r="B3032" s="83"/>
      <c r="C3032" s="84"/>
      <c r="D3032" s="85"/>
      <c r="E3032" s="73"/>
      <c r="F3032" s="73"/>
      <c r="G3032" s="85"/>
      <c r="H3032" s="73"/>
      <c r="I3032" s="73"/>
      <c r="J3032" s="73"/>
      <c r="K3032" s="73"/>
      <c r="L3032" s="73"/>
      <c r="M3032" s="73"/>
      <c r="N3032" s="73"/>
      <c r="U3032">
        <v>2023</v>
      </c>
      <c r="V3032" s="15">
        <v>45076</v>
      </c>
      <c r="W3032" t="s">
        <v>219</v>
      </c>
      <c r="X3032" t="s">
        <v>230</v>
      </c>
      <c r="Y3032" t="s">
        <v>226</v>
      </c>
      <c r="Z3032">
        <v>3426.25</v>
      </c>
      <c r="AA3032">
        <v>3785.03</v>
      </c>
      <c r="AB3032">
        <v>358.78</v>
      </c>
      <c r="AD3032" t="e">
        <v>#DIV/0!</v>
      </c>
      <c r="AE3032">
        <v>3785030</v>
      </c>
    </row>
    <row r="3033" spans="2:31" x14ac:dyDescent="0.35">
      <c r="B3033" s="83"/>
      <c r="C3033" s="84"/>
      <c r="D3033" s="85"/>
      <c r="E3033" s="73"/>
      <c r="F3033" s="73"/>
      <c r="G3033" s="85"/>
      <c r="H3033" s="73"/>
      <c r="I3033" s="73"/>
      <c r="J3033" s="73"/>
      <c r="K3033" s="73"/>
      <c r="L3033" s="73"/>
      <c r="M3033" s="73"/>
      <c r="N3033" s="73"/>
      <c r="U3033">
        <v>2023</v>
      </c>
      <c r="V3033" s="15">
        <v>45077</v>
      </c>
      <c r="W3033" t="s">
        <v>219</v>
      </c>
      <c r="X3033" t="s">
        <v>230</v>
      </c>
      <c r="Y3033" t="s">
        <v>226</v>
      </c>
      <c r="Z3033">
        <v>3633.8</v>
      </c>
      <c r="AA3033">
        <v>4014.31</v>
      </c>
      <c r="AB3033">
        <v>380.51</v>
      </c>
      <c r="AD3033" t="e">
        <v>#DIV/0!</v>
      </c>
      <c r="AE3033">
        <v>4014310</v>
      </c>
    </row>
    <row r="3034" spans="2:31" x14ac:dyDescent="0.35">
      <c r="B3034" s="83"/>
      <c r="C3034" s="84"/>
      <c r="D3034" s="85"/>
      <c r="E3034" s="73"/>
      <c r="F3034" s="73"/>
      <c r="G3034" s="85"/>
      <c r="H3034" s="73"/>
      <c r="I3034" s="73"/>
      <c r="J3034" s="73"/>
      <c r="K3034" s="73"/>
      <c r="L3034" s="73"/>
      <c r="M3034" s="73"/>
      <c r="N3034" s="73"/>
      <c r="U3034">
        <v>2023</v>
      </c>
      <c r="V3034" s="15">
        <v>45078</v>
      </c>
      <c r="W3034" t="s">
        <v>220</v>
      </c>
      <c r="X3034" t="s">
        <v>230</v>
      </c>
      <c r="Y3034" t="s">
        <v>226</v>
      </c>
      <c r="Z3034">
        <v>3750.89</v>
      </c>
      <c r="AA3034">
        <v>4143.66</v>
      </c>
      <c r="AB3034">
        <v>392.78</v>
      </c>
      <c r="AD3034" t="e">
        <v>#DIV/0!</v>
      </c>
      <c r="AE3034">
        <v>4143660</v>
      </c>
    </row>
    <row r="3035" spans="2:31" x14ac:dyDescent="0.35">
      <c r="B3035" s="83"/>
      <c r="C3035" s="84"/>
      <c r="D3035" s="85"/>
      <c r="E3035" s="73"/>
      <c r="F3035" s="73"/>
      <c r="G3035" s="85"/>
      <c r="H3035" s="73"/>
      <c r="I3035" s="73"/>
      <c r="J3035" s="73"/>
      <c r="K3035" s="73"/>
      <c r="L3035" s="73"/>
      <c r="M3035" s="73"/>
      <c r="N3035" s="73"/>
      <c r="U3035">
        <v>2023</v>
      </c>
      <c r="V3035" s="15">
        <v>45079</v>
      </c>
      <c r="W3035" t="s">
        <v>220</v>
      </c>
      <c r="X3035" t="s">
        <v>230</v>
      </c>
      <c r="Y3035" t="s">
        <v>226</v>
      </c>
      <c r="Z3035">
        <v>3976.44</v>
      </c>
      <c r="AA3035">
        <v>4392.83</v>
      </c>
      <c r="AB3035">
        <v>416.39</v>
      </c>
      <c r="AD3035" t="e">
        <v>#DIV/0!</v>
      </c>
      <c r="AE3035">
        <v>4392830</v>
      </c>
    </row>
    <row r="3036" spans="2:31" x14ac:dyDescent="0.35">
      <c r="B3036" s="83"/>
      <c r="C3036" s="84"/>
      <c r="D3036" s="85"/>
      <c r="E3036" s="73"/>
      <c r="F3036" s="73"/>
      <c r="G3036" s="85"/>
      <c r="H3036" s="73"/>
      <c r="I3036" s="73"/>
      <c r="J3036" s="73"/>
      <c r="K3036" s="73"/>
      <c r="L3036" s="73"/>
      <c r="M3036" s="73"/>
      <c r="N3036" s="73"/>
      <c r="U3036">
        <v>2023</v>
      </c>
      <c r="V3036" s="15">
        <v>45080</v>
      </c>
      <c r="W3036" t="s">
        <v>220</v>
      </c>
      <c r="X3036" t="s">
        <v>230</v>
      </c>
      <c r="Y3036" t="s">
        <v>226</v>
      </c>
      <c r="Z3036">
        <v>3939.69</v>
      </c>
      <c r="AA3036">
        <v>4352.24</v>
      </c>
      <c r="AB3036">
        <v>412.55</v>
      </c>
      <c r="AD3036" t="e">
        <v>#DIV/0!</v>
      </c>
      <c r="AE3036">
        <v>4352240</v>
      </c>
    </row>
    <row r="3037" spans="2:31" x14ac:dyDescent="0.35">
      <c r="B3037" s="83"/>
      <c r="C3037" s="84"/>
      <c r="D3037" s="85"/>
      <c r="E3037" s="73"/>
      <c r="F3037" s="73"/>
      <c r="G3037" s="85"/>
      <c r="H3037" s="73"/>
      <c r="I3037" s="73"/>
      <c r="J3037" s="73"/>
      <c r="K3037" s="73"/>
      <c r="L3037" s="73"/>
      <c r="M3037" s="73"/>
      <c r="N3037" s="73"/>
      <c r="U3037">
        <v>2023</v>
      </c>
      <c r="V3037" s="15">
        <v>45081</v>
      </c>
      <c r="W3037" t="s">
        <v>220</v>
      </c>
      <c r="X3037" t="s">
        <v>230</v>
      </c>
      <c r="Y3037" t="s">
        <v>226</v>
      </c>
      <c r="Z3037">
        <v>3769.85</v>
      </c>
      <c r="AA3037">
        <v>4164.6099999999997</v>
      </c>
      <c r="AB3037">
        <v>394.76</v>
      </c>
      <c r="AD3037" t="e">
        <v>#DIV/0!</v>
      </c>
      <c r="AE3037">
        <v>4164609.9999999995</v>
      </c>
    </row>
    <row r="3038" spans="2:31" x14ac:dyDescent="0.35">
      <c r="B3038" s="83"/>
      <c r="C3038" s="84"/>
      <c r="D3038" s="85"/>
      <c r="E3038" s="73"/>
      <c r="F3038" s="73"/>
      <c r="G3038" s="85"/>
      <c r="H3038" s="73"/>
      <c r="I3038" s="73"/>
      <c r="J3038" s="73"/>
      <c r="K3038" s="73"/>
      <c r="L3038" s="73"/>
      <c r="M3038" s="73"/>
      <c r="N3038" s="73"/>
      <c r="U3038">
        <v>2023</v>
      </c>
      <c r="V3038" s="15">
        <v>45082</v>
      </c>
      <c r="W3038" t="s">
        <v>220</v>
      </c>
      <c r="X3038" t="s">
        <v>230</v>
      </c>
      <c r="Y3038" t="s">
        <v>226</v>
      </c>
      <c r="Z3038">
        <v>4122.41</v>
      </c>
      <c r="AA3038">
        <v>4554.09</v>
      </c>
      <c r="AB3038">
        <v>431.68</v>
      </c>
      <c r="AD3038" t="e">
        <v>#DIV/0!</v>
      </c>
      <c r="AE3038">
        <v>4554090</v>
      </c>
    </row>
    <row r="3039" spans="2:31" x14ac:dyDescent="0.35">
      <c r="B3039" s="83"/>
      <c r="C3039" s="84"/>
      <c r="D3039" s="85"/>
      <c r="E3039" s="73"/>
      <c r="F3039" s="73"/>
      <c r="G3039" s="85"/>
      <c r="H3039" s="73"/>
      <c r="I3039" s="73"/>
      <c r="J3039" s="73"/>
      <c r="K3039" s="73"/>
      <c r="L3039" s="73"/>
      <c r="M3039" s="73"/>
      <c r="N3039" s="73"/>
      <c r="U3039">
        <v>2023</v>
      </c>
      <c r="V3039" s="15">
        <v>45083</v>
      </c>
      <c r="W3039" t="s">
        <v>220</v>
      </c>
      <c r="X3039" t="s">
        <v>230</v>
      </c>
      <c r="Y3039" t="s">
        <v>226</v>
      </c>
      <c r="Z3039">
        <v>4401.26</v>
      </c>
      <c r="AA3039">
        <v>4862.1400000000003</v>
      </c>
      <c r="AB3039">
        <v>460.88</v>
      </c>
      <c r="AD3039" t="e">
        <v>#DIV/0!</v>
      </c>
      <c r="AE3039">
        <v>4862140</v>
      </c>
    </row>
    <row r="3040" spans="2:31" x14ac:dyDescent="0.35">
      <c r="B3040" s="83"/>
      <c r="C3040" s="84"/>
      <c r="D3040" s="85"/>
      <c r="E3040" s="73"/>
      <c r="F3040" s="73"/>
      <c r="G3040" s="85"/>
      <c r="H3040" s="73"/>
      <c r="I3040" s="73"/>
      <c r="J3040" s="73"/>
      <c r="K3040" s="73"/>
      <c r="L3040" s="73"/>
      <c r="M3040" s="73"/>
      <c r="N3040" s="73"/>
      <c r="U3040">
        <v>2023</v>
      </c>
      <c r="V3040" s="15">
        <v>45084</v>
      </c>
      <c r="W3040" t="s">
        <v>220</v>
      </c>
      <c r="X3040" t="s">
        <v>230</v>
      </c>
      <c r="Y3040" t="s">
        <v>226</v>
      </c>
      <c r="Z3040">
        <v>4594.93</v>
      </c>
      <c r="AA3040">
        <v>5076.09</v>
      </c>
      <c r="AB3040">
        <v>481.16</v>
      </c>
      <c r="AD3040" t="e">
        <v>#DIV/0!</v>
      </c>
      <c r="AE3040">
        <v>5076090</v>
      </c>
    </row>
    <row r="3041" spans="2:31" x14ac:dyDescent="0.35">
      <c r="B3041" s="83"/>
      <c r="C3041" s="84"/>
      <c r="D3041" s="85"/>
      <c r="E3041" s="73"/>
      <c r="F3041" s="73"/>
      <c r="G3041" s="85"/>
      <c r="H3041" s="73"/>
      <c r="I3041" s="73"/>
      <c r="J3041" s="73"/>
      <c r="K3041" s="73"/>
      <c r="L3041" s="73"/>
      <c r="M3041" s="73"/>
      <c r="N3041" s="73"/>
      <c r="U3041">
        <v>2023</v>
      </c>
      <c r="V3041" s="15">
        <v>45085</v>
      </c>
      <c r="W3041" t="s">
        <v>220</v>
      </c>
      <c r="X3041" t="s">
        <v>230</v>
      </c>
      <c r="Y3041" t="s">
        <v>226</v>
      </c>
      <c r="Z3041">
        <v>4568.55</v>
      </c>
      <c r="AA3041">
        <v>5046.95</v>
      </c>
      <c r="AB3041">
        <v>478.4</v>
      </c>
      <c r="AD3041" t="e">
        <v>#DIV/0!</v>
      </c>
      <c r="AE3041">
        <v>5046950</v>
      </c>
    </row>
    <row r="3042" spans="2:31" x14ac:dyDescent="0.35">
      <c r="B3042" s="83"/>
      <c r="C3042" s="84"/>
      <c r="D3042" s="85"/>
      <c r="E3042" s="73"/>
      <c r="F3042" s="73"/>
      <c r="G3042" s="85"/>
      <c r="H3042" s="73"/>
      <c r="I3042" s="73"/>
      <c r="J3042" s="73"/>
      <c r="K3042" s="73"/>
      <c r="L3042" s="73"/>
      <c r="M3042" s="73"/>
      <c r="N3042" s="73"/>
      <c r="U3042">
        <v>2023</v>
      </c>
      <c r="V3042" s="15">
        <v>45086</v>
      </c>
      <c r="W3042" t="s">
        <v>220</v>
      </c>
      <c r="X3042" t="s">
        <v>230</v>
      </c>
      <c r="Y3042" t="s">
        <v>226</v>
      </c>
      <c r="Z3042">
        <v>4179.3</v>
      </c>
      <c r="AA3042">
        <v>4616.93</v>
      </c>
      <c r="AB3042">
        <v>437.64</v>
      </c>
      <c r="AD3042" t="e">
        <v>#DIV/0!</v>
      </c>
      <c r="AE3042">
        <v>4616930</v>
      </c>
    </row>
    <row r="3043" spans="2:31" x14ac:dyDescent="0.35">
      <c r="B3043" s="83"/>
      <c r="C3043" s="84"/>
      <c r="D3043" s="85"/>
      <c r="E3043" s="73"/>
      <c r="F3043" s="73"/>
      <c r="G3043" s="85"/>
      <c r="H3043" s="73"/>
      <c r="I3043" s="73"/>
      <c r="J3043" s="73"/>
      <c r="K3043" s="73"/>
      <c r="L3043" s="73"/>
      <c r="M3043" s="73"/>
      <c r="N3043" s="73"/>
      <c r="U3043">
        <v>2023</v>
      </c>
      <c r="V3043" s="15">
        <v>45087</v>
      </c>
      <c r="W3043" t="s">
        <v>220</v>
      </c>
      <c r="X3043" t="s">
        <v>230</v>
      </c>
      <c r="Y3043" t="s">
        <v>226</v>
      </c>
      <c r="Z3043">
        <v>3680.83</v>
      </c>
      <c r="AA3043">
        <v>4066.27</v>
      </c>
      <c r="AB3043">
        <v>385.44</v>
      </c>
      <c r="AD3043" t="e">
        <v>#DIV/0!</v>
      </c>
      <c r="AE3043">
        <v>4066270</v>
      </c>
    </row>
    <row r="3044" spans="2:31" x14ac:dyDescent="0.35">
      <c r="B3044" s="83"/>
      <c r="C3044" s="84"/>
      <c r="D3044" s="85"/>
      <c r="E3044" s="73"/>
      <c r="F3044" s="73"/>
      <c r="G3044" s="85"/>
      <c r="H3044" s="73"/>
      <c r="I3044" s="73"/>
      <c r="J3044" s="73"/>
      <c r="K3044" s="73"/>
      <c r="L3044" s="73"/>
      <c r="M3044" s="73"/>
      <c r="N3044" s="73"/>
      <c r="U3044">
        <v>2023</v>
      </c>
      <c r="V3044" s="15">
        <v>45088</v>
      </c>
      <c r="W3044" t="s">
        <v>220</v>
      </c>
      <c r="X3044" t="s">
        <v>230</v>
      </c>
      <c r="Y3044" t="s">
        <v>226</v>
      </c>
      <c r="Z3044">
        <v>3470.85</v>
      </c>
      <c r="AA3044">
        <v>3834.31</v>
      </c>
      <c r="AB3044">
        <v>363.45</v>
      </c>
      <c r="AD3044" t="e">
        <v>#DIV/0!</v>
      </c>
      <c r="AE3044">
        <v>3834310</v>
      </c>
    </row>
    <row r="3045" spans="2:31" x14ac:dyDescent="0.35">
      <c r="B3045" s="83"/>
      <c r="C3045" s="84"/>
      <c r="D3045" s="85"/>
      <c r="E3045" s="73"/>
      <c r="F3045" s="73"/>
      <c r="G3045" s="85"/>
      <c r="H3045" s="73"/>
      <c r="I3045" s="73"/>
      <c r="J3045" s="73"/>
      <c r="K3045" s="73"/>
      <c r="L3045" s="73"/>
      <c r="M3045" s="73"/>
      <c r="N3045" s="73"/>
      <c r="U3045">
        <v>2023</v>
      </c>
      <c r="V3045" s="15">
        <v>45089</v>
      </c>
      <c r="W3045" t="s">
        <v>220</v>
      </c>
      <c r="X3045" t="s">
        <v>230</v>
      </c>
      <c r="Y3045" t="s">
        <v>226</v>
      </c>
      <c r="Z3045">
        <v>3974.77</v>
      </c>
      <c r="AA3045">
        <v>4390.99</v>
      </c>
      <c r="AB3045">
        <v>416.22</v>
      </c>
      <c r="AD3045" t="e">
        <v>#DIV/0!</v>
      </c>
      <c r="AE3045">
        <v>4390990</v>
      </c>
    </row>
    <row r="3046" spans="2:31" x14ac:dyDescent="0.35">
      <c r="B3046" s="83"/>
      <c r="C3046" s="84"/>
      <c r="D3046" s="85"/>
      <c r="E3046" s="73"/>
      <c r="F3046" s="73"/>
      <c r="G3046" s="85"/>
      <c r="H3046" s="73"/>
      <c r="I3046" s="73"/>
      <c r="J3046" s="73"/>
      <c r="K3046" s="73"/>
      <c r="L3046" s="73"/>
      <c r="M3046" s="73"/>
      <c r="N3046" s="73"/>
      <c r="U3046">
        <v>2023</v>
      </c>
      <c r="V3046" s="15">
        <v>45090</v>
      </c>
      <c r="W3046" t="s">
        <v>220</v>
      </c>
      <c r="X3046" t="s">
        <v>230</v>
      </c>
      <c r="Y3046" t="s">
        <v>226</v>
      </c>
      <c r="Z3046">
        <v>4131.76</v>
      </c>
      <c r="AA3046">
        <v>4564.42</v>
      </c>
      <c r="AB3046">
        <v>432.66</v>
      </c>
      <c r="AD3046" t="e">
        <v>#DIV/0!</v>
      </c>
      <c r="AE3046">
        <v>4564420</v>
      </c>
    </row>
    <row r="3047" spans="2:31" x14ac:dyDescent="0.35">
      <c r="B3047" s="83"/>
      <c r="C3047" s="84"/>
      <c r="D3047" s="85"/>
      <c r="E3047" s="73"/>
      <c r="F3047" s="73"/>
      <c r="G3047" s="85"/>
      <c r="H3047" s="73"/>
      <c r="I3047" s="73"/>
      <c r="J3047" s="73"/>
      <c r="K3047" s="73"/>
      <c r="L3047" s="73"/>
      <c r="M3047" s="73"/>
      <c r="N3047" s="73"/>
      <c r="U3047">
        <v>2023</v>
      </c>
      <c r="V3047" s="15">
        <v>45091</v>
      </c>
      <c r="W3047" t="s">
        <v>220</v>
      </c>
      <c r="X3047" t="s">
        <v>230</v>
      </c>
      <c r="Y3047" t="s">
        <v>226</v>
      </c>
      <c r="Z3047">
        <v>4226.29</v>
      </c>
      <c r="AA3047">
        <v>4668.84</v>
      </c>
      <c r="AB3047">
        <v>442.56</v>
      </c>
      <c r="AD3047" t="e">
        <v>#DIV/0!</v>
      </c>
      <c r="AE3047">
        <v>4668840</v>
      </c>
    </row>
    <row r="3048" spans="2:31" x14ac:dyDescent="0.35">
      <c r="B3048" s="83"/>
      <c r="C3048" s="84"/>
      <c r="D3048" s="85"/>
      <c r="E3048" s="73"/>
      <c r="F3048" s="73"/>
      <c r="G3048" s="85"/>
      <c r="H3048" s="73"/>
      <c r="I3048" s="73"/>
      <c r="J3048" s="73"/>
      <c r="K3048" s="73"/>
      <c r="L3048" s="73"/>
      <c r="M3048" s="73"/>
      <c r="N3048" s="73"/>
      <c r="U3048">
        <v>2023</v>
      </c>
      <c r="V3048" s="15">
        <v>45092</v>
      </c>
      <c r="W3048" t="s">
        <v>220</v>
      </c>
      <c r="X3048" t="s">
        <v>230</v>
      </c>
      <c r="Y3048" t="s">
        <v>226</v>
      </c>
      <c r="Z3048">
        <v>4383.3</v>
      </c>
      <c r="AA3048">
        <v>4842.3</v>
      </c>
      <c r="AB3048">
        <v>459</v>
      </c>
      <c r="AD3048" t="e">
        <v>#DIV/0!</v>
      </c>
      <c r="AE3048">
        <v>4842300</v>
      </c>
    </row>
    <row r="3049" spans="2:31" x14ac:dyDescent="0.35">
      <c r="B3049" s="83"/>
      <c r="C3049" s="84"/>
      <c r="D3049" s="85"/>
      <c r="E3049" s="73"/>
      <c r="F3049" s="73"/>
      <c r="G3049" s="85"/>
      <c r="H3049" s="73"/>
      <c r="I3049" s="73"/>
      <c r="J3049" s="73"/>
      <c r="K3049" s="73"/>
      <c r="L3049" s="73"/>
      <c r="M3049" s="73"/>
      <c r="N3049" s="73"/>
      <c r="U3049">
        <v>2023</v>
      </c>
      <c r="V3049" s="15">
        <v>45093</v>
      </c>
      <c r="W3049" t="s">
        <v>220</v>
      </c>
      <c r="X3049" t="s">
        <v>230</v>
      </c>
      <c r="Y3049" t="s">
        <v>226</v>
      </c>
      <c r="Z3049">
        <v>4348.9399999999996</v>
      </c>
      <c r="AA3049">
        <v>4804.34</v>
      </c>
      <c r="AB3049">
        <v>455.4</v>
      </c>
      <c r="AD3049" t="e">
        <v>#DIV/0!</v>
      </c>
      <c r="AE3049">
        <v>4804340</v>
      </c>
    </row>
    <row r="3050" spans="2:31" x14ac:dyDescent="0.35">
      <c r="B3050" s="83"/>
      <c r="C3050" s="84"/>
      <c r="D3050" s="85"/>
      <c r="E3050" s="73"/>
      <c r="F3050" s="73"/>
      <c r="G3050" s="85"/>
      <c r="H3050" s="73"/>
      <c r="I3050" s="73"/>
      <c r="J3050" s="73"/>
      <c r="K3050" s="73"/>
      <c r="L3050" s="73"/>
      <c r="M3050" s="73"/>
      <c r="N3050" s="73"/>
      <c r="U3050">
        <v>2023</v>
      </c>
      <c r="V3050" s="15">
        <v>45094</v>
      </c>
      <c r="W3050" t="s">
        <v>220</v>
      </c>
      <c r="X3050" t="s">
        <v>230</v>
      </c>
      <c r="Y3050" t="s">
        <v>226</v>
      </c>
      <c r="Z3050">
        <v>3864.08</v>
      </c>
      <c r="AA3050">
        <v>4268.71</v>
      </c>
      <c r="AB3050">
        <v>404.63</v>
      </c>
      <c r="AD3050" t="e">
        <v>#DIV/0!</v>
      </c>
      <c r="AE3050">
        <v>4268710</v>
      </c>
    </row>
    <row r="3051" spans="2:31" x14ac:dyDescent="0.35">
      <c r="B3051" s="83"/>
      <c r="C3051" s="84"/>
      <c r="D3051" s="85"/>
      <c r="E3051" s="73"/>
      <c r="F3051" s="73"/>
      <c r="G3051" s="85"/>
      <c r="H3051" s="73"/>
      <c r="I3051" s="73"/>
      <c r="J3051" s="73"/>
      <c r="K3051" s="73"/>
      <c r="L3051" s="73"/>
      <c r="M3051" s="73"/>
      <c r="N3051" s="73"/>
      <c r="U3051">
        <v>2023</v>
      </c>
      <c r="V3051" s="15">
        <v>45095</v>
      </c>
      <c r="W3051" t="s">
        <v>220</v>
      </c>
      <c r="X3051" t="s">
        <v>230</v>
      </c>
      <c r="Y3051" t="s">
        <v>226</v>
      </c>
      <c r="Z3051">
        <v>3587.05</v>
      </c>
      <c r="AA3051">
        <v>3962.67</v>
      </c>
      <c r="AB3051">
        <v>375.62</v>
      </c>
      <c r="AD3051" t="e">
        <v>#DIV/0!</v>
      </c>
      <c r="AE3051">
        <v>3962670</v>
      </c>
    </row>
    <row r="3052" spans="2:31" x14ac:dyDescent="0.35">
      <c r="B3052" s="83"/>
      <c r="C3052" s="84"/>
      <c r="D3052" s="85"/>
      <c r="E3052" s="73"/>
      <c r="F3052" s="73"/>
      <c r="G3052" s="85"/>
      <c r="H3052" s="73"/>
      <c r="I3052" s="73"/>
      <c r="J3052" s="73"/>
      <c r="K3052" s="73"/>
      <c r="L3052" s="73"/>
      <c r="M3052" s="73"/>
      <c r="N3052" s="73"/>
      <c r="U3052">
        <v>2023</v>
      </c>
      <c r="V3052" s="15">
        <v>45096</v>
      </c>
      <c r="W3052" t="s">
        <v>220</v>
      </c>
      <c r="X3052" t="s">
        <v>230</v>
      </c>
      <c r="Y3052" t="s">
        <v>226</v>
      </c>
      <c r="Z3052">
        <v>3620.05</v>
      </c>
      <c r="AA3052">
        <v>3999.13</v>
      </c>
      <c r="AB3052">
        <v>379.08</v>
      </c>
      <c r="AD3052" t="e">
        <v>#DIV/0!</v>
      </c>
      <c r="AE3052">
        <v>3999130</v>
      </c>
    </row>
    <row r="3053" spans="2:31" x14ac:dyDescent="0.35">
      <c r="B3053" s="83"/>
      <c r="C3053" s="84"/>
      <c r="D3053" s="85"/>
      <c r="E3053" s="73"/>
      <c r="F3053" s="73"/>
      <c r="G3053" s="85"/>
      <c r="H3053" s="73"/>
      <c r="I3053" s="73"/>
      <c r="J3053" s="73"/>
      <c r="K3053" s="73"/>
      <c r="L3053" s="73"/>
      <c r="M3053" s="73"/>
      <c r="N3053" s="73"/>
      <c r="U3053">
        <v>2023</v>
      </c>
      <c r="V3053" s="15">
        <v>45097</v>
      </c>
      <c r="W3053" t="s">
        <v>220</v>
      </c>
      <c r="X3053" t="s">
        <v>230</v>
      </c>
      <c r="Y3053" t="s">
        <v>226</v>
      </c>
      <c r="Z3053">
        <v>3806.64</v>
      </c>
      <c r="AA3053">
        <v>4205.25</v>
      </c>
      <c r="AB3053">
        <v>398.61</v>
      </c>
      <c r="AD3053" t="e">
        <v>#DIV/0!</v>
      </c>
      <c r="AE3053">
        <v>4205250</v>
      </c>
    </row>
    <row r="3054" spans="2:31" x14ac:dyDescent="0.35">
      <c r="B3054" s="83"/>
      <c r="C3054" s="84"/>
      <c r="D3054" s="85"/>
      <c r="E3054" s="73"/>
      <c r="F3054" s="73"/>
      <c r="G3054" s="85"/>
      <c r="H3054" s="73"/>
      <c r="I3054" s="73"/>
      <c r="J3054" s="73"/>
      <c r="K3054" s="73"/>
      <c r="L3054" s="73"/>
      <c r="M3054" s="73"/>
      <c r="N3054" s="73"/>
      <c r="U3054">
        <v>2023</v>
      </c>
      <c r="V3054" s="15">
        <v>45098</v>
      </c>
      <c r="W3054" t="s">
        <v>220</v>
      </c>
      <c r="X3054" t="s">
        <v>230</v>
      </c>
      <c r="Y3054" t="s">
        <v>226</v>
      </c>
      <c r="Z3054">
        <v>3907.96</v>
      </c>
      <c r="AA3054">
        <v>4317.1899999999996</v>
      </c>
      <c r="AB3054">
        <v>409.22</v>
      </c>
      <c r="AD3054" t="e">
        <v>#DIV/0!</v>
      </c>
      <c r="AE3054">
        <v>4317190</v>
      </c>
    </row>
    <row r="3055" spans="2:31" x14ac:dyDescent="0.35">
      <c r="B3055" s="83"/>
      <c r="C3055" s="84"/>
      <c r="D3055" s="85"/>
      <c r="E3055" s="73"/>
      <c r="F3055" s="73"/>
      <c r="G3055" s="85"/>
      <c r="H3055" s="73"/>
      <c r="I3055" s="73"/>
      <c r="J3055" s="73"/>
      <c r="K3055" s="73"/>
      <c r="L3055" s="73"/>
      <c r="M3055" s="73"/>
      <c r="N3055" s="73"/>
      <c r="U3055">
        <v>2023</v>
      </c>
      <c r="V3055" s="15">
        <v>45099</v>
      </c>
      <c r="W3055" t="s">
        <v>220</v>
      </c>
      <c r="X3055" t="s">
        <v>230</v>
      </c>
      <c r="Y3055" t="s">
        <v>226</v>
      </c>
      <c r="Z3055">
        <v>4095.94</v>
      </c>
      <c r="AA3055">
        <v>4524.8500000000004</v>
      </c>
      <c r="AB3055">
        <v>428.91</v>
      </c>
      <c r="AD3055" t="e">
        <v>#DIV/0!</v>
      </c>
      <c r="AE3055">
        <v>4524850</v>
      </c>
    </row>
    <row r="3056" spans="2:31" x14ac:dyDescent="0.35">
      <c r="B3056" s="83"/>
      <c r="C3056" s="84"/>
      <c r="D3056" s="85"/>
      <c r="E3056" s="73"/>
      <c r="F3056" s="73"/>
      <c r="G3056" s="85"/>
      <c r="H3056" s="73"/>
      <c r="I3056" s="73"/>
      <c r="J3056" s="73"/>
      <c r="K3056" s="73"/>
      <c r="L3056" s="73"/>
      <c r="M3056" s="73"/>
      <c r="N3056" s="73"/>
      <c r="U3056">
        <v>2023</v>
      </c>
      <c r="V3056" s="15">
        <v>45100</v>
      </c>
      <c r="W3056" t="s">
        <v>220</v>
      </c>
      <c r="X3056" t="s">
        <v>230</v>
      </c>
      <c r="Y3056" t="s">
        <v>226</v>
      </c>
      <c r="Z3056">
        <v>4161.5</v>
      </c>
      <c r="AA3056">
        <v>4597.2700000000004</v>
      </c>
      <c r="AB3056">
        <v>435.77</v>
      </c>
      <c r="AD3056" t="e">
        <v>#DIV/0!</v>
      </c>
      <c r="AE3056">
        <v>4597270</v>
      </c>
    </row>
    <row r="3057" spans="2:31" x14ac:dyDescent="0.35">
      <c r="B3057" s="83"/>
      <c r="C3057" s="84"/>
      <c r="D3057" s="85"/>
      <c r="E3057" s="73"/>
      <c r="F3057" s="73"/>
      <c r="G3057" s="85"/>
      <c r="H3057" s="73"/>
      <c r="I3057" s="73"/>
      <c r="J3057" s="73"/>
      <c r="K3057" s="73"/>
      <c r="L3057" s="73"/>
      <c r="M3057" s="73"/>
      <c r="N3057" s="73"/>
      <c r="U3057">
        <v>2023</v>
      </c>
      <c r="V3057" s="15">
        <v>45101</v>
      </c>
      <c r="W3057" t="s">
        <v>220</v>
      </c>
      <c r="X3057" t="s">
        <v>230</v>
      </c>
      <c r="Y3057" t="s">
        <v>226</v>
      </c>
      <c r="Z3057">
        <v>4088.07</v>
      </c>
      <c r="AA3057">
        <v>4516.1499999999996</v>
      </c>
      <c r="AB3057">
        <v>428.08</v>
      </c>
      <c r="AD3057" t="e">
        <v>#DIV/0!</v>
      </c>
      <c r="AE3057">
        <v>4516150</v>
      </c>
    </row>
    <row r="3058" spans="2:31" x14ac:dyDescent="0.35">
      <c r="B3058" s="83"/>
      <c r="C3058" s="84"/>
      <c r="D3058" s="85"/>
      <c r="E3058" s="73"/>
      <c r="F3058" s="73"/>
      <c r="G3058" s="85"/>
      <c r="H3058" s="73"/>
      <c r="I3058" s="73"/>
      <c r="J3058" s="73"/>
      <c r="K3058" s="73"/>
      <c r="L3058" s="73"/>
      <c r="M3058" s="73"/>
      <c r="N3058" s="73"/>
      <c r="U3058">
        <v>2023</v>
      </c>
      <c r="V3058" s="15">
        <v>45102</v>
      </c>
      <c r="W3058" t="s">
        <v>220</v>
      </c>
      <c r="X3058" t="s">
        <v>230</v>
      </c>
      <c r="Y3058" t="s">
        <v>226</v>
      </c>
      <c r="Z3058">
        <v>3918.99</v>
      </c>
      <c r="AA3058">
        <v>4329.3599999999997</v>
      </c>
      <c r="AB3058">
        <v>410.38</v>
      </c>
      <c r="AD3058" t="e">
        <v>#DIV/0!</v>
      </c>
      <c r="AE3058">
        <v>4329360</v>
      </c>
    </row>
    <row r="3059" spans="2:31" x14ac:dyDescent="0.35">
      <c r="B3059" s="83"/>
      <c r="C3059" s="84"/>
      <c r="D3059" s="85"/>
      <c r="E3059" s="73"/>
      <c r="F3059" s="73"/>
      <c r="G3059" s="85"/>
      <c r="H3059" s="73"/>
      <c r="I3059" s="73"/>
      <c r="J3059" s="73"/>
      <c r="K3059" s="73"/>
      <c r="L3059" s="73"/>
      <c r="M3059" s="73"/>
      <c r="N3059" s="73"/>
      <c r="U3059">
        <v>2023</v>
      </c>
      <c r="V3059" s="15">
        <v>45103</v>
      </c>
      <c r="W3059" t="s">
        <v>220</v>
      </c>
      <c r="X3059" t="s">
        <v>230</v>
      </c>
      <c r="Y3059" t="s">
        <v>226</v>
      </c>
      <c r="Z3059">
        <v>4168.55</v>
      </c>
      <c r="AA3059">
        <v>4605.0600000000004</v>
      </c>
      <c r="AB3059">
        <v>436.51</v>
      </c>
      <c r="AD3059" t="e">
        <v>#DIV/0!</v>
      </c>
      <c r="AE3059">
        <v>4605060</v>
      </c>
    </row>
    <row r="3060" spans="2:31" x14ac:dyDescent="0.35">
      <c r="B3060" s="83"/>
      <c r="C3060" s="84"/>
      <c r="D3060" s="85"/>
      <c r="E3060" s="73"/>
      <c r="F3060" s="73"/>
      <c r="G3060" s="85"/>
      <c r="H3060" s="73"/>
      <c r="I3060" s="73"/>
      <c r="J3060" s="73"/>
      <c r="K3060" s="73"/>
      <c r="L3060" s="73"/>
      <c r="M3060" s="73"/>
      <c r="N3060" s="73"/>
      <c r="U3060">
        <v>2023</v>
      </c>
      <c r="V3060" s="15">
        <v>45104</v>
      </c>
      <c r="W3060" t="s">
        <v>220</v>
      </c>
      <c r="X3060" t="s">
        <v>230</v>
      </c>
      <c r="Y3060" t="s">
        <v>226</v>
      </c>
      <c r="Z3060">
        <v>4398.03</v>
      </c>
      <c r="AA3060">
        <v>4858.58</v>
      </c>
      <c r="AB3060">
        <v>460.54</v>
      </c>
      <c r="AD3060" t="e">
        <v>#DIV/0!</v>
      </c>
      <c r="AE3060">
        <v>4858580</v>
      </c>
    </row>
    <row r="3061" spans="2:31" x14ac:dyDescent="0.35">
      <c r="B3061" s="83"/>
      <c r="C3061" s="84"/>
      <c r="D3061" s="85"/>
      <c r="E3061" s="73"/>
      <c r="F3061" s="73"/>
      <c r="G3061" s="85"/>
      <c r="H3061" s="73"/>
      <c r="I3061" s="73"/>
      <c r="J3061" s="73"/>
      <c r="K3061" s="73"/>
      <c r="L3061" s="73"/>
      <c r="M3061" s="73"/>
      <c r="N3061" s="73"/>
      <c r="U3061">
        <v>2023</v>
      </c>
      <c r="V3061" s="15">
        <v>45105</v>
      </c>
      <c r="W3061" t="s">
        <v>220</v>
      </c>
      <c r="X3061" t="s">
        <v>230</v>
      </c>
      <c r="Y3061" t="s">
        <v>226</v>
      </c>
      <c r="Z3061">
        <v>4448.21</v>
      </c>
      <c r="AA3061">
        <v>4914.01</v>
      </c>
      <c r="AB3061">
        <v>465.8</v>
      </c>
      <c r="AD3061" t="e">
        <v>#DIV/0!</v>
      </c>
      <c r="AE3061">
        <v>4914010</v>
      </c>
    </row>
    <row r="3062" spans="2:31" x14ac:dyDescent="0.35">
      <c r="B3062" s="83"/>
      <c r="C3062" s="84"/>
      <c r="D3062" s="85"/>
      <c r="E3062" s="73"/>
      <c r="F3062" s="73"/>
      <c r="G3062" s="85"/>
      <c r="H3062" s="73"/>
      <c r="I3062" s="73"/>
      <c r="J3062" s="73"/>
      <c r="K3062" s="73"/>
      <c r="L3062" s="73"/>
      <c r="M3062" s="73"/>
      <c r="N3062" s="73"/>
      <c r="U3062">
        <v>2023</v>
      </c>
      <c r="V3062" s="15">
        <v>45106</v>
      </c>
      <c r="W3062" t="s">
        <v>220</v>
      </c>
      <c r="X3062" t="s">
        <v>230</v>
      </c>
      <c r="Y3062" t="s">
        <v>226</v>
      </c>
      <c r="Z3062">
        <v>4530.2</v>
      </c>
      <c r="AA3062">
        <v>5004.58</v>
      </c>
      <c r="AB3062">
        <v>474.38</v>
      </c>
      <c r="AD3062" t="e">
        <v>#DIV/0!</v>
      </c>
      <c r="AE3062">
        <v>5004580</v>
      </c>
    </row>
    <row r="3063" spans="2:31" x14ac:dyDescent="0.35">
      <c r="B3063" s="83"/>
      <c r="C3063" s="84"/>
      <c r="D3063" s="85"/>
      <c r="E3063" s="73"/>
      <c r="F3063" s="73"/>
      <c r="G3063" s="85"/>
      <c r="H3063" s="73"/>
      <c r="I3063" s="73"/>
      <c r="J3063" s="73"/>
      <c r="K3063" s="73"/>
      <c r="L3063" s="73"/>
      <c r="M3063" s="73"/>
      <c r="N3063" s="73"/>
      <c r="U3063">
        <v>2023</v>
      </c>
      <c r="V3063" s="15">
        <v>45107</v>
      </c>
      <c r="W3063" t="s">
        <v>220</v>
      </c>
      <c r="X3063" t="s">
        <v>230</v>
      </c>
      <c r="Y3063" t="s">
        <v>226</v>
      </c>
      <c r="Z3063">
        <v>4533.66</v>
      </c>
      <c r="AA3063">
        <v>5008.3999999999996</v>
      </c>
      <c r="AB3063">
        <v>474.74</v>
      </c>
      <c r="AD3063" t="e">
        <v>#DIV/0!</v>
      </c>
      <c r="AE3063">
        <v>5008400</v>
      </c>
    </row>
    <row r="3064" spans="2:31" x14ac:dyDescent="0.35">
      <c r="B3064" s="83"/>
      <c r="C3064" s="84"/>
      <c r="D3064" s="85"/>
      <c r="E3064" s="73"/>
      <c r="F3064" s="73"/>
      <c r="G3064" s="85"/>
      <c r="H3064" s="73"/>
      <c r="I3064" s="73"/>
      <c r="J3064" s="73"/>
      <c r="K3064" s="73"/>
      <c r="L3064" s="73"/>
      <c r="M3064" s="73"/>
      <c r="N3064" s="73"/>
      <c r="U3064">
        <v>2023</v>
      </c>
      <c r="V3064" s="15">
        <v>45108</v>
      </c>
      <c r="W3064" t="s">
        <v>221</v>
      </c>
      <c r="X3064" t="s">
        <v>230</v>
      </c>
      <c r="Y3064" t="s">
        <v>226</v>
      </c>
      <c r="Z3064">
        <v>4401.53</v>
      </c>
      <c r="AA3064">
        <v>4862.4399999999996</v>
      </c>
      <c r="AB3064">
        <v>460.91</v>
      </c>
      <c r="AD3064" t="e">
        <v>#DIV/0!</v>
      </c>
      <c r="AE3064">
        <v>4862440</v>
      </c>
    </row>
    <row r="3065" spans="2:31" x14ac:dyDescent="0.35">
      <c r="B3065" s="83"/>
      <c r="C3065" s="84"/>
      <c r="D3065" s="85"/>
      <c r="E3065" s="73"/>
      <c r="F3065" s="73"/>
      <c r="G3065" s="85"/>
      <c r="H3065" s="73"/>
      <c r="I3065" s="73"/>
      <c r="J3065" s="73"/>
      <c r="K3065" s="73"/>
      <c r="L3065" s="73"/>
      <c r="M3065" s="73"/>
      <c r="N3065" s="73"/>
      <c r="U3065">
        <v>2023</v>
      </c>
      <c r="V3065" s="15">
        <v>45109</v>
      </c>
      <c r="W3065" t="s">
        <v>221</v>
      </c>
      <c r="X3065" t="s">
        <v>230</v>
      </c>
      <c r="Y3065" t="s">
        <v>226</v>
      </c>
      <c r="Z3065">
        <v>4240.93</v>
      </c>
      <c r="AA3065">
        <v>4685.0200000000004</v>
      </c>
      <c r="AB3065">
        <v>444.09</v>
      </c>
      <c r="AD3065" t="e">
        <v>#DIV/0!</v>
      </c>
      <c r="AE3065">
        <v>4685020</v>
      </c>
    </row>
    <row r="3066" spans="2:31" x14ac:dyDescent="0.35">
      <c r="B3066" s="83"/>
      <c r="C3066" s="84"/>
      <c r="D3066" s="85"/>
      <c r="E3066" s="73"/>
      <c r="F3066" s="73"/>
      <c r="G3066" s="85"/>
      <c r="H3066" s="73"/>
      <c r="I3066" s="73"/>
      <c r="J3066" s="73"/>
      <c r="K3066" s="73"/>
      <c r="L3066" s="73"/>
      <c r="M3066" s="73"/>
      <c r="N3066" s="73"/>
      <c r="U3066">
        <v>2023</v>
      </c>
      <c r="V3066" s="15">
        <v>45110</v>
      </c>
      <c r="W3066" t="s">
        <v>221</v>
      </c>
      <c r="X3066" t="s">
        <v>230</v>
      </c>
      <c r="Y3066" t="s">
        <v>226</v>
      </c>
      <c r="Z3066">
        <v>4443.7299999999996</v>
      </c>
      <c r="AA3066">
        <v>4909.0600000000004</v>
      </c>
      <c r="AB3066">
        <v>465.33</v>
      </c>
      <c r="AD3066" t="e">
        <v>#DIV/0!</v>
      </c>
      <c r="AE3066">
        <v>4909060</v>
      </c>
    </row>
    <row r="3067" spans="2:31" x14ac:dyDescent="0.35">
      <c r="B3067" s="83"/>
      <c r="C3067" s="84"/>
      <c r="D3067" s="85"/>
      <c r="E3067" s="73"/>
      <c r="F3067" s="73"/>
      <c r="G3067" s="85"/>
      <c r="H3067" s="73"/>
      <c r="I3067" s="73"/>
      <c r="J3067" s="73"/>
      <c r="K3067" s="73"/>
      <c r="L3067" s="73"/>
      <c r="M3067" s="73"/>
      <c r="N3067" s="73"/>
      <c r="U3067">
        <v>2023</v>
      </c>
      <c r="V3067" s="15">
        <v>45111</v>
      </c>
      <c r="W3067" t="s">
        <v>221</v>
      </c>
      <c r="X3067" t="s">
        <v>230</v>
      </c>
      <c r="Y3067" t="s">
        <v>226</v>
      </c>
      <c r="Z3067">
        <v>4504.99</v>
      </c>
      <c r="AA3067">
        <v>4976.74</v>
      </c>
      <c r="AB3067">
        <v>471.74</v>
      </c>
      <c r="AD3067" t="e">
        <v>#DIV/0!</v>
      </c>
      <c r="AE3067">
        <v>4976740</v>
      </c>
    </row>
    <row r="3068" spans="2:31" x14ac:dyDescent="0.35">
      <c r="B3068" s="83"/>
      <c r="C3068" s="84"/>
      <c r="D3068" s="85"/>
      <c r="E3068" s="73"/>
      <c r="F3068" s="73"/>
      <c r="G3068" s="85"/>
      <c r="H3068" s="73"/>
      <c r="I3068" s="73"/>
      <c r="J3068" s="73"/>
      <c r="K3068" s="73"/>
      <c r="L3068" s="73"/>
      <c r="M3068" s="73"/>
      <c r="N3068" s="73"/>
      <c r="U3068">
        <v>2023</v>
      </c>
      <c r="V3068" s="15">
        <v>45112</v>
      </c>
      <c r="W3068" t="s">
        <v>221</v>
      </c>
      <c r="X3068" t="s">
        <v>230</v>
      </c>
      <c r="Y3068" t="s">
        <v>226</v>
      </c>
      <c r="Z3068">
        <v>4478.33</v>
      </c>
      <c r="AA3068">
        <v>4947.28</v>
      </c>
      <c r="AB3068">
        <v>468.95</v>
      </c>
      <c r="AD3068" t="e">
        <v>#DIV/0!</v>
      </c>
      <c r="AE3068">
        <v>4947280</v>
      </c>
    </row>
    <row r="3069" spans="2:31" x14ac:dyDescent="0.35">
      <c r="B3069" s="83"/>
      <c r="C3069" s="84"/>
      <c r="D3069" s="85"/>
      <c r="E3069" s="73"/>
      <c r="F3069" s="73"/>
      <c r="G3069" s="85"/>
      <c r="H3069" s="73"/>
      <c r="I3069" s="73"/>
      <c r="J3069" s="73"/>
      <c r="K3069" s="73"/>
      <c r="L3069" s="73"/>
      <c r="M3069" s="73"/>
      <c r="N3069" s="73"/>
      <c r="U3069">
        <v>2023</v>
      </c>
      <c r="V3069" s="15">
        <v>45113</v>
      </c>
      <c r="W3069" t="s">
        <v>221</v>
      </c>
      <c r="X3069" t="s">
        <v>230</v>
      </c>
      <c r="Y3069" t="s">
        <v>226</v>
      </c>
      <c r="Z3069">
        <v>4609.37</v>
      </c>
      <c r="AA3069">
        <v>5092.04</v>
      </c>
      <c r="AB3069">
        <v>482.67</v>
      </c>
      <c r="AD3069" t="e">
        <v>#DIV/0!</v>
      </c>
      <c r="AE3069">
        <v>5092040</v>
      </c>
    </row>
    <row r="3070" spans="2:31" x14ac:dyDescent="0.35">
      <c r="B3070" s="83"/>
      <c r="C3070" s="84"/>
      <c r="D3070" s="85"/>
      <c r="E3070" s="73"/>
      <c r="F3070" s="73"/>
      <c r="G3070" s="85"/>
      <c r="H3070" s="73"/>
      <c r="I3070" s="73"/>
      <c r="J3070" s="73"/>
      <c r="K3070" s="73"/>
      <c r="L3070" s="73"/>
      <c r="M3070" s="73"/>
      <c r="N3070" s="73"/>
      <c r="U3070">
        <v>2023</v>
      </c>
      <c r="V3070" s="15">
        <v>45114</v>
      </c>
      <c r="W3070" t="s">
        <v>221</v>
      </c>
      <c r="X3070" t="s">
        <v>230</v>
      </c>
      <c r="Y3070" t="s">
        <v>226</v>
      </c>
      <c r="Z3070">
        <v>4613.3599999999997</v>
      </c>
      <c r="AA3070">
        <v>5096.46</v>
      </c>
      <c r="AB3070">
        <v>483.09</v>
      </c>
      <c r="AD3070" t="e">
        <v>#DIV/0!</v>
      </c>
      <c r="AE3070">
        <v>5096460</v>
      </c>
    </row>
    <row r="3071" spans="2:31" x14ac:dyDescent="0.35">
      <c r="B3071" s="83"/>
      <c r="C3071" s="84"/>
      <c r="D3071" s="85"/>
      <c r="E3071" s="73"/>
      <c r="F3071" s="73"/>
      <c r="G3071" s="85"/>
      <c r="H3071" s="73"/>
      <c r="I3071" s="73"/>
      <c r="J3071" s="73"/>
      <c r="K3071" s="73"/>
      <c r="L3071" s="73"/>
      <c r="M3071" s="73"/>
      <c r="N3071" s="73"/>
      <c r="U3071">
        <v>2023</v>
      </c>
      <c r="V3071" s="15">
        <v>45115</v>
      </c>
      <c r="W3071" t="s">
        <v>221</v>
      </c>
      <c r="X3071" t="s">
        <v>230</v>
      </c>
      <c r="Y3071" t="s">
        <v>226</v>
      </c>
      <c r="Z3071">
        <v>4575.18</v>
      </c>
      <c r="AA3071">
        <v>5054.2700000000004</v>
      </c>
      <c r="AB3071">
        <v>479.09</v>
      </c>
      <c r="AD3071" t="e">
        <v>#DIV/0!</v>
      </c>
      <c r="AE3071">
        <v>5054270</v>
      </c>
    </row>
    <row r="3072" spans="2:31" x14ac:dyDescent="0.35">
      <c r="B3072" s="83"/>
      <c r="C3072" s="84"/>
      <c r="D3072" s="85"/>
      <c r="E3072" s="73"/>
      <c r="F3072" s="73"/>
      <c r="G3072" s="85"/>
      <c r="H3072" s="73"/>
      <c r="I3072" s="73"/>
      <c r="J3072" s="73"/>
      <c r="K3072" s="73"/>
      <c r="L3072" s="73"/>
      <c r="M3072" s="73"/>
      <c r="N3072" s="73"/>
      <c r="U3072">
        <v>2023</v>
      </c>
      <c r="V3072" s="15">
        <v>45116</v>
      </c>
      <c r="W3072" t="s">
        <v>221</v>
      </c>
      <c r="X3072" t="s">
        <v>230</v>
      </c>
      <c r="Y3072" t="s">
        <v>226</v>
      </c>
      <c r="Z3072">
        <v>4443.93</v>
      </c>
      <c r="AA3072">
        <v>4909.2700000000004</v>
      </c>
      <c r="AB3072">
        <v>465.35</v>
      </c>
      <c r="AD3072" t="e">
        <v>#DIV/0!</v>
      </c>
      <c r="AE3072">
        <v>4909270</v>
      </c>
    </row>
    <row r="3073" spans="2:31" x14ac:dyDescent="0.35">
      <c r="B3073" s="83"/>
      <c r="C3073" s="84"/>
      <c r="D3073" s="85"/>
      <c r="E3073" s="73"/>
      <c r="F3073" s="73"/>
      <c r="G3073" s="85"/>
      <c r="H3073" s="73"/>
      <c r="I3073" s="73"/>
      <c r="J3073" s="73"/>
      <c r="K3073" s="73"/>
      <c r="L3073" s="73"/>
      <c r="M3073" s="73"/>
      <c r="N3073" s="73"/>
      <c r="U3073">
        <v>2023</v>
      </c>
      <c r="V3073" s="15">
        <v>45117</v>
      </c>
      <c r="W3073" t="s">
        <v>221</v>
      </c>
      <c r="X3073" t="s">
        <v>230</v>
      </c>
      <c r="Y3073" t="s">
        <v>226</v>
      </c>
      <c r="Z3073">
        <v>4074.19</v>
      </c>
      <c r="AA3073">
        <v>4500.82</v>
      </c>
      <c r="AB3073">
        <v>426.63</v>
      </c>
      <c r="AD3073" t="e">
        <v>#DIV/0!</v>
      </c>
      <c r="AE3073">
        <v>4500820</v>
      </c>
    </row>
    <row r="3074" spans="2:31" x14ac:dyDescent="0.35">
      <c r="B3074" s="83"/>
      <c r="C3074" s="84"/>
      <c r="D3074" s="85"/>
      <c r="E3074" s="73"/>
      <c r="F3074" s="73"/>
      <c r="G3074" s="85"/>
      <c r="H3074" s="73"/>
      <c r="I3074" s="73"/>
      <c r="J3074" s="73"/>
      <c r="K3074" s="73"/>
      <c r="L3074" s="73"/>
      <c r="M3074" s="73"/>
      <c r="N3074" s="73"/>
      <c r="U3074">
        <v>2023</v>
      </c>
      <c r="V3074" s="15">
        <v>45118</v>
      </c>
      <c r="W3074" t="s">
        <v>221</v>
      </c>
      <c r="X3074" t="s">
        <v>230</v>
      </c>
      <c r="Y3074" t="s">
        <v>226</v>
      </c>
      <c r="Z3074">
        <v>4045.84</v>
      </c>
      <c r="AA3074">
        <v>4469.5</v>
      </c>
      <c r="AB3074">
        <v>423.66</v>
      </c>
      <c r="AD3074" t="e">
        <v>#DIV/0!</v>
      </c>
      <c r="AE3074">
        <v>4469500</v>
      </c>
    </row>
    <row r="3075" spans="2:31" x14ac:dyDescent="0.35">
      <c r="B3075" s="83"/>
      <c r="C3075" s="84"/>
      <c r="D3075" s="85"/>
      <c r="E3075" s="73"/>
      <c r="F3075" s="73"/>
      <c r="G3075" s="85"/>
      <c r="H3075" s="73"/>
      <c r="I3075" s="73"/>
      <c r="J3075" s="73"/>
      <c r="K3075" s="73"/>
      <c r="L3075" s="73"/>
      <c r="M3075" s="73"/>
      <c r="N3075" s="73"/>
      <c r="U3075">
        <v>2023</v>
      </c>
      <c r="V3075" s="15">
        <v>45119</v>
      </c>
      <c r="W3075" t="s">
        <v>221</v>
      </c>
      <c r="X3075" t="s">
        <v>230</v>
      </c>
      <c r="Y3075" t="s">
        <v>226</v>
      </c>
      <c r="Z3075">
        <v>4160.3599999999997</v>
      </c>
      <c r="AA3075">
        <v>4596.0200000000004</v>
      </c>
      <c r="AB3075">
        <v>435.65</v>
      </c>
      <c r="AD3075" t="e">
        <v>#DIV/0!</v>
      </c>
      <c r="AE3075">
        <v>4596020</v>
      </c>
    </row>
    <row r="3076" spans="2:31" x14ac:dyDescent="0.35">
      <c r="B3076" s="83"/>
      <c r="C3076" s="84"/>
      <c r="D3076" s="85"/>
      <c r="E3076" s="73"/>
      <c r="F3076" s="73"/>
      <c r="G3076" s="85"/>
      <c r="H3076" s="73"/>
      <c r="I3076" s="73"/>
      <c r="J3076" s="73"/>
      <c r="K3076" s="73"/>
      <c r="L3076" s="73"/>
      <c r="M3076" s="73"/>
      <c r="N3076" s="73"/>
      <c r="U3076">
        <v>2023</v>
      </c>
      <c r="V3076" s="15">
        <v>45120</v>
      </c>
      <c r="W3076" t="s">
        <v>221</v>
      </c>
      <c r="X3076" t="s">
        <v>230</v>
      </c>
      <c r="Y3076" t="s">
        <v>226</v>
      </c>
      <c r="Z3076">
        <v>4368.3900000000003</v>
      </c>
      <c r="AA3076">
        <v>4825.82</v>
      </c>
      <c r="AB3076">
        <v>457.44</v>
      </c>
      <c r="AD3076" t="e">
        <v>#DIV/0!</v>
      </c>
      <c r="AE3076">
        <v>4825820</v>
      </c>
    </row>
    <row r="3077" spans="2:31" x14ac:dyDescent="0.35">
      <c r="B3077" s="83"/>
      <c r="C3077" s="84"/>
      <c r="D3077" s="85"/>
      <c r="E3077" s="73"/>
      <c r="F3077" s="73"/>
      <c r="G3077" s="85"/>
      <c r="H3077" s="73"/>
      <c r="I3077" s="73"/>
      <c r="J3077" s="73"/>
      <c r="K3077" s="73"/>
      <c r="L3077" s="73"/>
      <c r="M3077" s="73"/>
      <c r="N3077" s="73"/>
      <c r="U3077">
        <v>2023</v>
      </c>
      <c r="V3077" s="15">
        <v>45121</v>
      </c>
      <c r="W3077" t="s">
        <v>221</v>
      </c>
      <c r="X3077" t="s">
        <v>230</v>
      </c>
      <c r="Y3077" t="s">
        <v>226</v>
      </c>
      <c r="Z3077">
        <v>4565.7700000000004</v>
      </c>
      <c r="AA3077">
        <v>5043.88</v>
      </c>
      <c r="AB3077">
        <v>478.11</v>
      </c>
      <c r="AD3077" t="e">
        <v>#DIV/0!</v>
      </c>
      <c r="AE3077">
        <v>5043880</v>
      </c>
    </row>
    <row r="3078" spans="2:31" x14ac:dyDescent="0.35">
      <c r="B3078" s="83"/>
      <c r="C3078" s="84"/>
      <c r="D3078" s="85"/>
      <c r="E3078" s="73"/>
      <c r="F3078" s="73"/>
      <c r="G3078" s="85"/>
      <c r="H3078" s="73"/>
      <c r="I3078" s="73"/>
      <c r="J3078" s="73"/>
      <c r="K3078" s="73"/>
      <c r="L3078" s="73"/>
      <c r="M3078" s="73"/>
      <c r="N3078" s="73"/>
      <c r="U3078">
        <v>2023</v>
      </c>
      <c r="V3078" s="15">
        <v>45122</v>
      </c>
      <c r="W3078" t="s">
        <v>221</v>
      </c>
      <c r="X3078" t="s">
        <v>230</v>
      </c>
      <c r="Y3078" t="s">
        <v>226</v>
      </c>
      <c r="Z3078">
        <v>4502.34</v>
      </c>
      <c r="AA3078">
        <v>4973.8100000000004</v>
      </c>
      <c r="AB3078">
        <v>471.46</v>
      </c>
      <c r="AD3078" t="e">
        <v>#DIV/0!</v>
      </c>
      <c r="AE3078">
        <v>4973810</v>
      </c>
    </row>
    <row r="3079" spans="2:31" x14ac:dyDescent="0.35">
      <c r="B3079" s="83"/>
      <c r="C3079" s="84"/>
      <c r="D3079" s="85"/>
      <c r="E3079" s="73"/>
      <c r="F3079" s="73"/>
      <c r="G3079" s="85"/>
      <c r="H3079" s="73"/>
      <c r="I3079" s="73"/>
      <c r="J3079" s="73"/>
      <c r="K3079" s="73"/>
      <c r="L3079" s="73"/>
      <c r="M3079" s="73"/>
      <c r="N3079" s="73"/>
      <c r="U3079">
        <v>2023</v>
      </c>
      <c r="V3079" s="15">
        <v>45123</v>
      </c>
      <c r="W3079" t="s">
        <v>221</v>
      </c>
      <c r="X3079" t="s">
        <v>230</v>
      </c>
      <c r="Y3079" t="s">
        <v>226</v>
      </c>
      <c r="Z3079">
        <v>4509.8999999999996</v>
      </c>
      <c r="AA3079">
        <v>4982.1499999999996</v>
      </c>
      <c r="AB3079">
        <v>472.26</v>
      </c>
      <c r="AD3079" t="e">
        <v>#DIV/0!</v>
      </c>
      <c r="AE3079">
        <v>4982150</v>
      </c>
    </row>
    <row r="3080" spans="2:31" x14ac:dyDescent="0.35">
      <c r="B3080" s="83"/>
      <c r="C3080" s="84"/>
      <c r="D3080" s="85"/>
      <c r="E3080" s="73"/>
      <c r="F3080" s="73"/>
      <c r="G3080" s="85"/>
      <c r="H3080" s="73"/>
      <c r="I3080" s="73"/>
      <c r="J3080" s="73"/>
      <c r="K3080" s="73"/>
      <c r="L3080" s="73"/>
      <c r="M3080" s="73"/>
      <c r="N3080" s="73"/>
      <c r="U3080">
        <v>2023</v>
      </c>
      <c r="V3080" s="15">
        <v>45124</v>
      </c>
      <c r="W3080" t="s">
        <v>221</v>
      </c>
      <c r="X3080" t="s">
        <v>230</v>
      </c>
      <c r="Y3080" t="s">
        <v>226</v>
      </c>
      <c r="Z3080">
        <v>4307.3999999999996</v>
      </c>
      <c r="AA3080">
        <v>4758.45</v>
      </c>
      <c r="AB3080">
        <v>451.05</v>
      </c>
      <c r="AD3080" t="e">
        <v>#DIV/0!</v>
      </c>
      <c r="AE3080">
        <v>4758450</v>
      </c>
    </row>
    <row r="3081" spans="2:31" x14ac:dyDescent="0.35">
      <c r="B3081" s="83"/>
      <c r="C3081" s="84"/>
      <c r="D3081" s="85"/>
      <c r="E3081" s="73"/>
      <c r="F3081" s="73"/>
      <c r="G3081" s="85"/>
      <c r="H3081" s="73"/>
      <c r="I3081" s="73"/>
      <c r="J3081" s="73"/>
      <c r="K3081" s="73"/>
      <c r="L3081" s="73"/>
      <c r="M3081" s="73"/>
      <c r="N3081" s="73"/>
      <c r="U3081">
        <v>2023</v>
      </c>
      <c r="V3081" s="15">
        <v>45125</v>
      </c>
      <c r="W3081" t="s">
        <v>221</v>
      </c>
      <c r="X3081" t="s">
        <v>230</v>
      </c>
      <c r="Y3081" t="s">
        <v>226</v>
      </c>
      <c r="Z3081">
        <v>4441.42</v>
      </c>
      <c r="AA3081">
        <v>4906.51</v>
      </c>
      <c r="AB3081">
        <v>465.09</v>
      </c>
      <c r="AD3081" t="e">
        <v>#DIV/0!</v>
      </c>
      <c r="AE3081">
        <v>4906510</v>
      </c>
    </row>
    <row r="3082" spans="2:31" x14ac:dyDescent="0.35">
      <c r="B3082" s="83"/>
      <c r="C3082" s="84"/>
      <c r="D3082" s="85"/>
      <c r="E3082" s="73"/>
      <c r="F3082" s="73"/>
      <c r="G3082" s="85"/>
      <c r="H3082" s="73"/>
      <c r="I3082" s="73"/>
      <c r="J3082" s="73"/>
      <c r="K3082" s="73"/>
      <c r="L3082" s="73"/>
      <c r="M3082" s="73"/>
      <c r="N3082" s="73"/>
      <c r="U3082">
        <v>2023</v>
      </c>
      <c r="V3082" s="15">
        <v>45126</v>
      </c>
      <c r="W3082" t="s">
        <v>221</v>
      </c>
      <c r="X3082" t="s">
        <v>230</v>
      </c>
      <c r="Y3082" t="s">
        <v>226</v>
      </c>
      <c r="Z3082">
        <v>4577.17</v>
      </c>
      <c r="AA3082">
        <v>5056.47</v>
      </c>
      <c r="AB3082">
        <v>479.3</v>
      </c>
      <c r="AD3082" t="e">
        <v>#DIV/0!</v>
      </c>
      <c r="AE3082">
        <v>5056470</v>
      </c>
    </row>
    <row r="3083" spans="2:31" x14ac:dyDescent="0.35">
      <c r="B3083" s="83"/>
      <c r="C3083" s="84"/>
      <c r="D3083" s="85"/>
      <c r="E3083" s="73"/>
      <c r="F3083" s="73"/>
      <c r="G3083" s="85"/>
      <c r="H3083" s="73"/>
      <c r="I3083" s="73"/>
      <c r="J3083" s="73"/>
      <c r="K3083" s="73"/>
      <c r="L3083" s="73"/>
      <c r="M3083" s="73"/>
      <c r="N3083" s="73"/>
      <c r="U3083">
        <v>2023</v>
      </c>
      <c r="V3083" s="15">
        <v>45127</v>
      </c>
      <c r="W3083" t="s">
        <v>221</v>
      </c>
      <c r="X3083" t="s">
        <v>230</v>
      </c>
      <c r="Y3083" t="s">
        <v>226</v>
      </c>
      <c r="Z3083">
        <v>4661.9799999999996</v>
      </c>
      <c r="AA3083">
        <v>5150.17</v>
      </c>
      <c r="AB3083">
        <v>488.18</v>
      </c>
      <c r="AD3083" t="e">
        <v>#DIV/0!</v>
      </c>
      <c r="AE3083">
        <v>5150170</v>
      </c>
    </row>
    <row r="3084" spans="2:31" x14ac:dyDescent="0.35">
      <c r="B3084" s="83"/>
      <c r="C3084" s="84"/>
      <c r="D3084" s="85"/>
      <c r="E3084" s="73"/>
      <c r="F3084" s="73"/>
      <c r="G3084" s="85"/>
      <c r="H3084" s="73"/>
      <c r="I3084" s="73"/>
      <c r="J3084" s="73"/>
      <c r="K3084" s="73"/>
      <c r="L3084" s="73"/>
      <c r="M3084" s="73"/>
      <c r="N3084" s="73"/>
      <c r="U3084">
        <v>2023</v>
      </c>
      <c r="V3084" s="15">
        <v>45128</v>
      </c>
      <c r="W3084" t="s">
        <v>221</v>
      </c>
      <c r="X3084" t="s">
        <v>230</v>
      </c>
      <c r="Y3084" t="s">
        <v>226</v>
      </c>
      <c r="Z3084">
        <v>4693.09</v>
      </c>
      <c r="AA3084">
        <v>5184.53</v>
      </c>
      <c r="AB3084">
        <v>491.44</v>
      </c>
      <c r="AD3084" t="e">
        <v>#DIV/0!</v>
      </c>
      <c r="AE3084">
        <v>5184530</v>
      </c>
    </row>
    <row r="3085" spans="2:31" x14ac:dyDescent="0.35">
      <c r="B3085" s="83"/>
      <c r="C3085" s="84"/>
      <c r="D3085" s="85"/>
      <c r="E3085" s="73"/>
      <c r="F3085" s="73"/>
      <c r="G3085" s="85"/>
      <c r="H3085" s="73"/>
      <c r="I3085" s="73"/>
      <c r="J3085" s="73"/>
      <c r="K3085" s="73"/>
      <c r="L3085" s="73"/>
      <c r="M3085" s="73"/>
      <c r="N3085" s="73"/>
      <c r="U3085">
        <v>2023</v>
      </c>
      <c r="V3085" s="15">
        <v>45129</v>
      </c>
      <c r="W3085" t="s">
        <v>221</v>
      </c>
      <c r="X3085" t="s">
        <v>230</v>
      </c>
      <c r="Y3085" t="s">
        <v>226</v>
      </c>
      <c r="Z3085">
        <v>4549.6499999999996</v>
      </c>
      <c r="AA3085">
        <v>5026.07</v>
      </c>
      <c r="AB3085">
        <v>476.42</v>
      </c>
      <c r="AD3085" t="e">
        <v>#DIV/0!</v>
      </c>
      <c r="AE3085">
        <v>5026070</v>
      </c>
    </row>
    <row r="3086" spans="2:31" x14ac:dyDescent="0.35">
      <c r="B3086" s="83"/>
      <c r="C3086" s="84"/>
      <c r="D3086" s="85"/>
      <c r="E3086" s="73"/>
      <c r="F3086" s="73"/>
      <c r="G3086" s="85"/>
      <c r="H3086" s="73"/>
      <c r="I3086" s="73"/>
      <c r="J3086" s="73"/>
      <c r="K3086" s="73"/>
      <c r="L3086" s="73"/>
      <c r="M3086" s="73"/>
      <c r="N3086" s="73"/>
      <c r="U3086">
        <v>2023</v>
      </c>
      <c r="V3086" s="15">
        <v>45130</v>
      </c>
      <c r="W3086" t="s">
        <v>221</v>
      </c>
      <c r="X3086" t="s">
        <v>230</v>
      </c>
      <c r="Y3086" t="s">
        <v>226</v>
      </c>
      <c r="Z3086">
        <v>4468.24</v>
      </c>
      <c r="AA3086">
        <v>4936.13</v>
      </c>
      <c r="AB3086">
        <v>467.89</v>
      </c>
      <c r="AD3086" t="e">
        <v>#DIV/0!</v>
      </c>
      <c r="AE3086">
        <v>4936130</v>
      </c>
    </row>
    <row r="3087" spans="2:31" x14ac:dyDescent="0.35">
      <c r="B3087" s="83"/>
      <c r="C3087" s="84"/>
      <c r="D3087" s="85"/>
      <c r="E3087" s="73"/>
      <c r="F3087" s="73"/>
      <c r="G3087" s="85"/>
      <c r="H3087" s="73"/>
      <c r="I3087" s="73"/>
      <c r="J3087" s="73"/>
      <c r="K3087" s="73"/>
      <c r="L3087" s="73"/>
      <c r="M3087" s="73"/>
      <c r="N3087" s="73"/>
      <c r="U3087">
        <v>2023</v>
      </c>
      <c r="V3087" s="15">
        <v>45131</v>
      </c>
      <c r="W3087" t="s">
        <v>221</v>
      </c>
      <c r="X3087" t="s">
        <v>230</v>
      </c>
      <c r="Y3087" t="s">
        <v>226</v>
      </c>
      <c r="Z3087">
        <v>4297.38</v>
      </c>
      <c r="AA3087">
        <v>4747.38</v>
      </c>
      <c r="AB3087">
        <v>450</v>
      </c>
      <c r="AD3087" t="e">
        <v>#DIV/0!</v>
      </c>
      <c r="AE3087">
        <v>4747380</v>
      </c>
    </row>
    <row r="3088" spans="2:31" x14ac:dyDescent="0.35">
      <c r="B3088" s="83"/>
      <c r="C3088" s="84"/>
      <c r="D3088" s="85"/>
      <c r="E3088" s="73"/>
      <c r="F3088" s="73"/>
      <c r="G3088" s="85"/>
      <c r="H3088" s="73"/>
      <c r="I3088" s="73"/>
      <c r="J3088" s="73"/>
      <c r="K3088" s="73"/>
      <c r="L3088" s="73"/>
      <c r="M3088" s="73"/>
      <c r="N3088" s="73"/>
      <c r="U3088">
        <v>2023</v>
      </c>
      <c r="V3088" s="15">
        <v>45132</v>
      </c>
      <c r="W3088" t="s">
        <v>221</v>
      </c>
      <c r="X3088" t="s">
        <v>230</v>
      </c>
      <c r="Y3088" t="s">
        <v>226</v>
      </c>
      <c r="Z3088">
        <v>4227.07</v>
      </c>
      <c r="AA3088">
        <v>4669.71</v>
      </c>
      <c r="AB3088">
        <v>442.64</v>
      </c>
      <c r="AD3088" t="e">
        <v>#DIV/0!</v>
      </c>
      <c r="AE3088">
        <v>4669710</v>
      </c>
    </row>
    <row r="3089" spans="2:31" x14ac:dyDescent="0.35">
      <c r="B3089" s="83"/>
      <c r="C3089" s="84"/>
      <c r="D3089" s="85"/>
      <c r="E3089" s="73"/>
      <c r="F3089" s="73"/>
      <c r="G3089" s="85"/>
      <c r="H3089" s="73"/>
      <c r="I3089" s="73"/>
      <c r="J3089" s="73"/>
      <c r="K3089" s="73"/>
      <c r="L3089" s="73"/>
      <c r="M3089" s="73"/>
      <c r="N3089" s="73"/>
      <c r="U3089">
        <v>2023</v>
      </c>
      <c r="V3089" s="15">
        <v>45133</v>
      </c>
      <c r="W3089" t="s">
        <v>221</v>
      </c>
      <c r="X3089" t="s">
        <v>230</v>
      </c>
      <c r="Y3089" t="s">
        <v>226</v>
      </c>
      <c r="Z3089">
        <v>4169.38</v>
      </c>
      <c r="AA3089">
        <v>4605.97</v>
      </c>
      <c r="AB3089">
        <v>436.6</v>
      </c>
      <c r="AD3089" t="e">
        <v>#DIV/0!</v>
      </c>
      <c r="AE3089">
        <v>4605970</v>
      </c>
    </row>
    <row r="3090" spans="2:31" x14ac:dyDescent="0.35">
      <c r="B3090" s="83"/>
      <c r="C3090" s="84"/>
      <c r="D3090" s="85"/>
      <c r="E3090" s="73"/>
      <c r="F3090" s="73"/>
      <c r="G3090" s="85"/>
      <c r="H3090" s="73"/>
      <c r="I3090" s="73"/>
      <c r="J3090" s="73"/>
      <c r="K3090" s="73"/>
      <c r="L3090" s="73"/>
      <c r="M3090" s="73"/>
      <c r="N3090" s="73"/>
      <c r="U3090">
        <v>2023</v>
      </c>
      <c r="V3090" s="15">
        <v>45134</v>
      </c>
      <c r="W3090" t="s">
        <v>221</v>
      </c>
      <c r="X3090" t="s">
        <v>230</v>
      </c>
      <c r="Y3090" t="s">
        <v>226</v>
      </c>
      <c r="Z3090">
        <v>4203.32</v>
      </c>
      <c r="AA3090">
        <v>4643.47</v>
      </c>
      <c r="AB3090">
        <v>440.15</v>
      </c>
      <c r="AD3090" t="e">
        <v>#DIV/0!</v>
      </c>
      <c r="AE3090">
        <v>4643470</v>
      </c>
    </row>
    <row r="3091" spans="2:31" x14ac:dyDescent="0.35">
      <c r="B3091" s="83"/>
      <c r="C3091" s="84"/>
      <c r="D3091" s="85"/>
      <c r="E3091" s="73"/>
      <c r="F3091" s="73"/>
      <c r="G3091" s="85"/>
      <c r="H3091" s="73"/>
      <c r="I3091" s="73"/>
      <c r="J3091" s="73"/>
      <c r="K3091" s="73"/>
      <c r="L3091" s="73"/>
      <c r="M3091" s="73"/>
      <c r="N3091" s="73"/>
      <c r="U3091">
        <v>2023</v>
      </c>
      <c r="V3091" s="15">
        <v>45135</v>
      </c>
      <c r="W3091" t="s">
        <v>221</v>
      </c>
      <c r="X3091" t="s">
        <v>230</v>
      </c>
      <c r="Y3091" t="s">
        <v>226</v>
      </c>
      <c r="Z3091">
        <v>4277.09</v>
      </c>
      <c r="AA3091">
        <v>4724.96</v>
      </c>
      <c r="AB3091">
        <v>447.88</v>
      </c>
      <c r="AD3091" t="e">
        <v>#DIV/0!</v>
      </c>
      <c r="AE3091">
        <v>4724960</v>
      </c>
    </row>
    <row r="3092" spans="2:31" x14ac:dyDescent="0.35">
      <c r="B3092" s="83"/>
      <c r="C3092" s="84"/>
      <c r="D3092" s="85"/>
      <c r="E3092" s="73"/>
      <c r="F3092" s="73"/>
      <c r="G3092" s="85"/>
      <c r="H3092" s="73"/>
      <c r="I3092" s="73"/>
      <c r="J3092" s="73"/>
      <c r="K3092" s="73"/>
      <c r="L3092" s="73"/>
      <c r="M3092" s="73"/>
      <c r="N3092" s="73"/>
      <c r="U3092">
        <v>2023</v>
      </c>
      <c r="V3092" s="15">
        <v>45136</v>
      </c>
      <c r="W3092" t="s">
        <v>221</v>
      </c>
      <c r="X3092" t="s">
        <v>230</v>
      </c>
      <c r="Y3092" t="s">
        <v>226</v>
      </c>
      <c r="Z3092">
        <v>4212.68</v>
      </c>
      <c r="AA3092">
        <v>4653.82</v>
      </c>
      <c r="AB3092">
        <v>441.13</v>
      </c>
      <c r="AD3092" t="e">
        <v>#DIV/0!</v>
      </c>
      <c r="AE3092">
        <v>4653820</v>
      </c>
    </row>
    <row r="3093" spans="2:31" x14ac:dyDescent="0.35">
      <c r="B3093" s="83"/>
      <c r="C3093" s="84"/>
      <c r="D3093" s="85"/>
      <c r="E3093" s="73"/>
      <c r="F3093" s="73"/>
      <c r="G3093" s="85"/>
      <c r="H3093" s="73"/>
      <c r="I3093" s="73"/>
      <c r="J3093" s="73"/>
      <c r="K3093" s="73"/>
      <c r="L3093" s="73"/>
      <c r="M3093" s="73"/>
      <c r="N3093" s="73"/>
      <c r="U3093">
        <v>2023</v>
      </c>
      <c r="V3093" s="15">
        <v>45137</v>
      </c>
      <c r="W3093" t="s">
        <v>221</v>
      </c>
      <c r="X3093" t="s">
        <v>230</v>
      </c>
      <c r="Y3093" t="s">
        <v>226</v>
      </c>
      <c r="Z3093">
        <v>3988.74</v>
      </c>
      <c r="AA3093">
        <v>4406.43</v>
      </c>
      <c r="AB3093">
        <v>417.68</v>
      </c>
      <c r="AD3093" t="e">
        <v>#DIV/0!</v>
      </c>
      <c r="AE3093">
        <v>4406430</v>
      </c>
    </row>
    <row r="3094" spans="2:31" x14ac:dyDescent="0.35">
      <c r="B3094" s="83"/>
      <c r="C3094" s="84"/>
      <c r="D3094" s="85"/>
      <c r="E3094" s="73"/>
      <c r="F3094" s="73"/>
      <c r="G3094" s="85"/>
      <c r="H3094" s="73"/>
      <c r="I3094" s="73"/>
      <c r="J3094" s="73"/>
      <c r="K3094" s="73"/>
      <c r="L3094" s="73"/>
      <c r="M3094" s="73"/>
      <c r="N3094" s="73"/>
      <c r="U3094">
        <v>2023</v>
      </c>
      <c r="V3094" s="15">
        <v>45138</v>
      </c>
      <c r="W3094" t="s">
        <v>221</v>
      </c>
      <c r="X3094" t="s">
        <v>230</v>
      </c>
      <c r="Y3094" t="s">
        <v>226</v>
      </c>
      <c r="Z3094">
        <v>4119.7700000000004</v>
      </c>
      <c r="AA3094">
        <v>4551.18</v>
      </c>
      <c r="AB3094">
        <v>431.4</v>
      </c>
      <c r="AD3094" t="e">
        <v>#DIV/0!</v>
      </c>
      <c r="AE3094">
        <v>4551180</v>
      </c>
    </row>
    <row r="3095" spans="2:31" x14ac:dyDescent="0.35">
      <c r="B3095" s="83"/>
      <c r="C3095" s="84"/>
      <c r="D3095" s="85"/>
      <c r="E3095" s="73"/>
      <c r="F3095" s="73"/>
      <c r="G3095" s="85"/>
      <c r="H3095" s="73"/>
      <c r="I3095" s="73"/>
      <c r="J3095" s="73"/>
      <c r="K3095" s="73"/>
      <c r="L3095" s="73"/>
      <c r="M3095" s="73"/>
      <c r="N3095" s="73"/>
      <c r="U3095">
        <v>2023</v>
      </c>
      <c r="V3095" s="15">
        <v>45139</v>
      </c>
      <c r="W3095" t="s">
        <v>222</v>
      </c>
      <c r="X3095" t="s">
        <v>230</v>
      </c>
      <c r="Y3095" t="s">
        <v>226</v>
      </c>
      <c r="Z3095">
        <v>4225.6499999999996</v>
      </c>
      <c r="AA3095">
        <v>4668.1400000000003</v>
      </c>
      <c r="AB3095">
        <v>442.49</v>
      </c>
      <c r="AD3095" t="e">
        <v>#DIV/0!</v>
      </c>
      <c r="AE3095">
        <v>4668140</v>
      </c>
    </row>
    <row r="3096" spans="2:31" x14ac:dyDescent="0.35">
      <c r="B3096" s="83"/>
      <c r="C3096" s="84"/>
      <c r="D3096" s="85"/>
      <c r="E3096" s="73"/>
      <c r="F3096" s="73"/>
      <c r="G3096" s="85"/>
      <c r="H3096" s="73"/>
      <c r="I3096" s="73"/>
      <c r="J3096" s="73"/>
      <c r="K3096" s="73"/>
      <c r="L3096" s="73"/>
      <c r="M3096" s="73"/>
      <c r="N3096" s="73"/>
      <c r="U3096">
        <v>2023</v>
      </c>
      <c r="V3096" s="15">
        <v>45140</v>
      </c>
      <c r="W3096" t="s">
        <v>222</v>
      </c>
      <c r="X3096" t="s">
        <v>230</v>
      </c>
      <c r="Y3096" t="s">
        <v>226</v>
      </c>
      <c r="Z3096">
        <v>4227.1499999999996</v>
      </c>
      <c r="AA3096">
        <v>4669.8</v>
      </c>
      <c r="AB3096">
        <v>442.65</v>
      </c>
      <c r="AD3096" t="e">
        <v>#DIV/0!</v>
      </c>
      <c r="AE3096">
        <v>4669800</v>
      </c>
    </row>
    <row r="3097" spans="2:31" x14ac:dyDescent="0.35">
      <c r="B3097" s="83"/>
      <c r="C3097" s="84"/>
      <c r="D3097" s="85"/>
      <c r="E3097" s="73"/>
      <c r="F3097" s="73"/>
      <c r="G3097" s="85"/>
      <c r="H3097" s="73"/>
      <c r="I3097" s="73"/>
      <c r="J3097" s="73"/>
      <c r="K3097" s="73"/>
      <c r="L3097" s="73"/>
      <c r="M3097" s="73"/>
      <c r="N3097" s="73"/>
      <c r="U3097">
        <v>2023</v>
      </c>
      <c r="V3097" s="15">
        <v>45141</v>
      </c>
      <c r="W3097" t="s">
        <v>222</v>
      </c>
      <c r="X3097" t="s">
        <v>230</v>
      </c>
      <c r="Y3097" t="s">
        <v>226</v>
      </c>
      <c r="Z3097">
        <v>4266.1099999999997</v>
      </c>
      <c r="AA3097">
        <v>4712.84</v>
      </c>
      <c r="AB3097">
        <v>446.73</v>
      </c>
      <c r="AD3097" t="e">
        <v>#DIV/0!</v>
      </c>
      <c r="AE3097">
        <v>4712840</v>
      </c>
    </row>
    <row r="3098" spans="2:31" x14ac:dyDescent="0.35">
      <c r="B3098" s="83"/>
      <c r="C3098" s="84"/>
      <c r="D3098" s="85"/>
      <c r="E3098" s="73"/>
      <c r="F3098" s="73"/>
      <c r="G3098" s="85"/>
      <c r="H3098" s="73"/>
      <c r="I3098" s="73"/>
      <c r="J3098" s="73"/>
      <c r="K3098" s="73"/>
      <c r="L3098" s="73"/>
      <c r="M3098" s="73"/>
      <c r="N3098" s="73"/>
      <c r="U3098">
        <v>2023</v>
      </c>
      <c r="V3098" s="15">
        <v>45142</v>
      </c>
      <c r="W3098" t="s">
        <v>222</v>
      </c>
      <c r="X3098" t="s">
        <v>230</v>
      </c>
      <c r="Y3098" t="s">
        <v>226</v>
      </c>
      <c r="Z3098">
        <v>4084.88</v>
      </c>
      <c r="AA3098">
        <v>4512.63</v>
      </c>
      <c r="AB3098">
        <v>427.75</v>
      </c>
      <c r="AD3098" t="e">
        <v>#DIV/0!</v>
      </c>
      <c r="AE3098">
        <v>4512630</v>
      </c>
    </row>
    <row r="3099" spans="2:31" x14ac:dyDescent="0.35">
      <c r="B3099" s="83"/>
      <c r="C3099" s="84"/>
      <c r="D3099" s="85"/>
      <c r="E3099" s="73"/>
      <c r="F3099" s="73"/>
      <c r="G3099" s="85"/>
      <c r="H3099" s="73"/>
      <c r="I3099" s="73"/>
      <c r="J3099" s="73"/>
      <c r="K3099" s="73"/>
      <c r="L3099" s="73"/>
      <c r="M3099" s="73"/>
      <c r="N3099" s="73"/>
      <c r="U3099">
        <v>2023</v>
      </c>
      <c r="V3099" s="15">
        <v>45143</v>
      </c>
      <c r="W3099" t="s">
        <v>222</v>
      </c>
      <c r="X3099" t="s">
        <v>230</v>
      </c>
      <c r="Y3099" t="s">
        <v>226</v>
      </c>
      <c r="Z3099">
        <v>3554.99</v>
      </c>
      <c r="AA3099">
        <v>3927.25</v>
      </c>
      <c r="AB3099">
        <v>372.26</v>
      </c>
      <c r="AD3099" t="e">
        <v>#DIV/0!</v>
      </c>
      <c r="AE3099">
        <v>3927250</v>
      </c>
    </row>
    <row r="3100" spans="2:31" x14ac:dyDescent="0.35">
      <c r="B3100" s="83"/>
      <c r="C3100" s="84"/>
      <c r="D3100" s="85"/>
      <c r="E3100" s="73"/>
      <c r="F3100" s="73"/>
      <c r="G3100" s="85"/>
      <c r="H3100" s="73"/>
      <c r="I3100" s="73"/>
      <c r="J3100" s="73"/>
      <c r="K3100" s="73"/>
      <c r="L3100" s="73"/>
      <c r="M3100" s="73"/>
      <c r="N3100" s="73"/>
      <c r="U3100">
        <v>2023</v>
      </c>
      <c r="V3100" s="15">
        <v>45144</v>
      </c>
      <c r="W3100" t="s">
        <v>222</v>
      </c>
      <c r="X3100" t="s">
        <v>230</v>
      </c>
      <c r="Y3100" t="s">
        <v>226</v>
      </c>
      <c r="Z3100">
        <v>2988.59</v>
      </c>
      <c r="AA3100">
        <v>3301.54</v>
      </c>
      <c r="AB3100">
        <v>312.95</v>
      </c>
      <c r="AD3100" t="e">
        <v>#DIV/0!</v>
      </c>
      <c r="AE3100">
        <v>3301540</v>
      </c>
    </row>
    <row r="3101" spans="2:31" x14ac:dyDescent="0.35">
      <c r="B3101" s="83"/>
      <c r="C3101" s="84"/>
      <c r="D3101" s="85"/>
      <c r="E3101" s="73"/>
      <c r="F3101" s="73"/>
      <c r="G3101" s="85"/>
      <c r="H3101" s="73"/>
      <c r="I3101" s="73"/>
      <c r="J3101" s="73"/>
      <c r="K3101" s="73"/>
      <c r="L3101" s="73"/>
      <c r="M3101" s="73"/>
      <c r="N3101" s="73"/>
      <c r="U3101">
        <v>2023</v>
      </c>
      <c r="V3101" s="15">
        <v>45145</v>
      </c>
      <c r="W3101" t="s">
        <v>222</v>
      </c>
      <c r="X3101" t="s">
        <v>230</v>
      </c>
      <c r="Y3101" t="s">
        <v>226</v>
      </c>
      <c r="Z3101">
        <v>2390.13</v>
      </c>
      <c r="AA3101">
        <v>2640.41</v>
      </c>
      <c r="AB3101">
        <v>250.28</v>
      </c>
      <c r="AD3101" t="e">
        <v>#DIV/0!</v>
      </c>
      <c r="AE3101">
        <v>2640410</v>
      </c>
    </row>
    <row r="3102" spans="2:31" x14ac:dyDescent="0.35">
      <c r="B3102" s="83"/>
      <c r="C3102" s="84"/>
      <c r="D3102" s="85"/>
      <c r="E3102" s="73"/>
      <c r="F3102" s="73"/>
      <c r="G3102" s="85"/>
      <c r="H3102" s="73"/>
      <c r="I3102" s="73"/>
      <c r="J3102" s="73"/>
      <c r="K3102" s="73"/>
      <c r="L3102" s="73"/>
      <c r="M3102" s="73"/>
      <c r="N3102" s="73"/>
      <c r="U3102">
        <v>2023</v>
      </c>
      <c r="V3102" s="15">
        <v>45146</v>
      </c>
      <c r="W3102" t="s">
        <v>222</v>
      </c>
      <c r="X3102" t="s">
        <v>230</v>
      </c>
      <c r="Y3102" t="s">
        <v>226</v>
      </c>
      <c r="Z3102">
        <v>2118.4</v>
      </c>
      <c r="AA3102">
        <v>2340.23</v>
      </c>
      <c r="AB3102">
        <v>221.83</v>
      </c>
      <c r="AD3102" t="e">
        <v>#DIV/0!</v>
      </c>
      <c r="AE3102">
        <v>2340230</v>
      </c>
    </row>
    <row r="3103" spans="2:31" x14ac:dyDescent="0.35">
      <c r="B3103" s="83"/>
      <c r="C3103" s="84"/>
      <c r="D3103" s="85"/>
      <c r="E3103" s="73"/>
      <c r="F3103" s="73"/>
      <c r="G3103" s="85"/>
      <c r="H3103" s="73"/>
      <c r="I3103" s="73"/>
      <c r="J3103" s="73"/>
      <c r="K3103" s="73"/>
      <c r="L3103" s="73"/>
      <c r="M3103" s="73"/>
      <c r="N3103" s="73"/>
      <c r="U3103">
        <v>2023</v>
      </c>
      <c r="V3103" s="15">
        <v>45147</v>
      </c>
      <c r="W3103" t="s">
        <v>222</v>
      </c>
      <c r="X3103" t="s">
        <v>230</v>
      </c>
      <c r="Y3103" t="s">
        <v>226</v>
      </c>
      <c r="Z3103">
        <v>2258.1799999999998</v>
      </c>
      <c r="AA3103">
        <v>2494.64</v>
      </c>
      <c r="AB3103">
        <v>236.47</v>
      </c>
      <c r="AD3103" t="e">
        <v>#DIV/0!</v>
      </c>
      <c r="AE3103">
        <v>2494640</v>
      </c>
    </row>
    <row r="3104" spans="2:31" x14ac:dyDescent="0.35">
      <c r="B3104" s="83"/>
      <c r="C3104" s="84"/>
      <c r="D3104" s="85"/>
      <c r="E3104" s="73"/>
      <c r="F3104" s="73"/>
      <c r="G3104" s="85"/>
      <c r="H3104" s="73"/>
      <c r="I3104" s="73"/>
      <c r="J3104" s="73"/>
      <c r="K3104" s="73"/>
      <c r="L3104" s="73"/>
      <c r="M3104" s="73"/>
      <c r="N3104" s="73"/>
      <c r="U3104">
        <v>2023</v>
      </c>
      <c r="V3104" s="15">
        <v>45148</v>
      </c>
      <c r="W3104" t="s">
        <v>222</v>
      </c>
      <c r="X3104" t="s">
        <v>230</v>
      </c>
      <c r="Y3104" t="s">
        <v>226</v>
      </c>
      <c r="Z3104">
        <v>2729.9</v>
      </c>
      <c r="AA3104">
        <v>3015.77</v>
      </c>
      <c r="AB3104">
        <v>285.86</v>
      </c>
      <c r="AD3104" t="e">
        <v>#DIV/0!</v>
      </c>
      <c r="AE3104">
        <v>3015770</v>
      </c>
    </row>
    <row r="3105" spans="2:31" x14ac:dyDescent="0.35">
      <c r="B3105" s="83"/>
      <c r="C3105" s="84"/>
      <c r="D3105" s="85"/>
      <c r="E3105" s="73"/>
      <c r="F3105" s="73"/>
      <c r="G3105" s="85"/>
      <c r="H3105" s="73"/>
      <c r="I3105" s="73"/>
      <c r="J3105" s="73"/>
      <c r="K3105" s="73"/>
      <c r="L3105" s="73"/>
      <c r="M3105" s="73"/>
      <c r="N3105" s="73"/>
      <c r="U3105">
        <v>2023</v>
      </c>
      <c r="V3105" s="15">
        <v>45149</v>
      </c>
      <c r="W3105" t="s">
        <v>222</v>
      </c>
      <c r="X3105" t="s">
        <v>230</v>
      </c>
      <c r="Y3105" t="s">
        <v>226</v>
      </c>
      <c r="Z3105">
        <v>3243.15</v>
      </c>
      <c r="AA3105">
        <v>3582.75</v>
      </c>
      <c r="AB3105">
        <v>339.61</v>
      </c>
      <c r="AD3105" t="e">
        <v>#DIV/0!</v>
      </c>
      <c r="AE3105">
        <v>3582750</v>
      </c>
    </row>
    <row r="3106" spans="2:31" x14ac:dyDescent="0.35">
      <c r="B3106" s="83"/>
      <c r="C3106" s="84"/>
      <c r="D3106" s="85"/>
      <c r="E3106" s="73"/>
      <c r="F3106" s="73"/>
      <c r="G3106" s="85"/>
      <c r="H3106" s="73"/>
      <c r="I3106" s="73"/>
      <c r="J3106" s="73"/>
      <c r="K3106" s="73"/>
      <c r="L3106" s="73"/>
      <c r="M3106" s="73"/>
      <c r="N3106" s="73"/>
      <c r="U3106">
        <v>2023</v>
      </c>
      <c r="V3106" s="15">
        <v>45150</v>
      </c>
      <c r="W3106" t="s">
        <v>222</v>
      </c>
      <c r="X3106" t="s">
        <v>230</v>
      </c>
      <c r="Y3106" t="s">
        <v>226</v>
      </c>
      <c r="Z3106">
        <v>3470.17</v>
      </c>
      <c r="AA3106">
        <v>3833.55</v>
      </c>
      <c r="AB3106">
        <v>363.38</v>
      </c>
      <c r="AD3106" t="e">
        <v>#DIV/0!</v>
      </c>
      <c r="AE3106">
        <v>3833550</v>
      </c>
    </row>
    <row r="3107" spans="2:31" x14ac:dyDescent="0.35">
      <c r="B3107" s="83"/>
      <c r="C3107" s="84"/>
      <c r="D3107" s="85"/>
      <c r="E3107" s="73"/>
      <c r="F3107" s="73"/>
      <c r="G3107" s="85"/>
      <c r="H3107" s="73"/>
      <c r="I3107" s="73"/>
      <c r="J3107" s="73"/>
      <c r="K3107" s="73"/>
      <c r="L3107" s="73"/>
      <c r="M3107" s="73"/>
      <c r="N3107" s="73"/>
      <c r="U3107">
        <v>2023</v>
      </c>
      <c r="V3107" s="15">
        <v>45151</v>
      </c>
      <c r="W3107" t="s">
        <v>222</v>
      </c>
      <c r="X3107" t="s">
        <v>230</v>
      </c>
      <c r="Y3107" t="s">
        <v>226</v>
      </c>
      <c r="Z3107">
        <v>3513.34</v>
      </c>
      <c r="AA3107">
        <v>3881.24</v>
      </c>
      <c r="AB3107">
        <v>367.9</v>
      </c>
      <c r="AD3107" t="e">
        <v>#DIV/0!</v>
      </c>
      <c r="AE3107">
        <v>3881240</v>
      </c>
    </row>
    <row r="3108" spans="2:31" x14ac:dyDescent="0.35">
      <c r="B3108" s="83"/>
      <c r="C3108" s="84"/>
      <c r="D3108" s="85"/>
      <c r="E3108" s="73"/>
      <c r="F3108" s="73"/>
      <c r="G3108" s="85"/>
      <c r="H3108" s="73"/>
      <c r="I3108" s="73"/>
      <c r="J3108" s="73"/>
      <c r="K3108" s="73"/>
      <c r="L3108" s="73"/>
      <c r="M3108" s="73"/>
      <c r="N3108" s="73"/>
      <c r="U3108">
        <v>2023</v>
      </c>
      <c r="V3108" s="15">
        <v>45152</v>
      </c>
      <c r="W3108" t="s">
        <v>222</v>
      </c>
      <c r="X3108" t="s">
        <v>230</v>
      </c>
      <c r="Y3108" t="s">
        <v>226</v>
      </c>
      <c r="Z3108">
        <v>3923.95</v>
      </c>
      <c r="AA3108">
        <v>4334.8500000000004</v>
      </c>
      <c r="AB3108">
        <v>410.9</v>
      </c>
      <c r="AD3108" t="e">
        <v>#DIV/0!</v>
      </c>
      <c r="AE3108">
        <v>4334850</v>
      </c>
    </row>
    <row r="3109" spans="2:31" x14ac:dyDescent="0.35">
      <c r="B3109" s="83"/>
      <c r="C3109" s="84"/>
      <c r="D3109" s="85"/>
      <c r="E3109" s="73"/>
      <c r="F3109" s="73"/>
      <c r="G3109" s="85"/>
      <c r="H3109" s="73"/>
      <c r="I3109" s="73"/>
      <c r="J3109" s="73"/>
      <c r="K3109" s="73"/>
      <c r="L3109" s="73"/>
      <c r="M3109" s="73"/>
      <c r="N3109" s="73"/>
      <c r="U3109">
        <v>2023</v>
      </c>
      <c r="V3109" s="15">
        <v>45153</v>
      </c>
      <c r="W3109" t="s">
        <v>222</v>
      </c>
      <c r="X3109" t="s">
        <v>230</v>
      </c>
      <c r="Y3109" t="s">
        <v>226</v>
      </c>
      <c r="Z3109">
        <v>4196.25</v>
      </c>
      <c r="AA3109">
        <v>4635.66</v>
      </c>
      <c r="AB3109">
        <v>439.41</v>
      </c>
      <c r="AD3109" t="e">
        <v>#DIV/0!</v>
      </c>
      <c r="AE3109">
        <v>4635660</v>
      </c>
    </row>
    <row r="3110" spans="2:31" x14ac:dyDescent="0.35">
      <c r="B3110" s="83"/>
      <c r="C3110" s="84"/>
      <c r="D3110" s="85"/>
      <c r="E3110" s="73"/>
      <c r="F3110" s="73"/>
      <c r="G3110" s="85"/>
      <c r="H3110" s="73"/>
      <c r="I3110" s="73"/>
      <c r="J3110" s="73"/>
      <c r="K3110" s="73"/>
      <c r="L3110" s="73"/>
      <c r="M3110" s="73"/>
      <c r="N3110" s="73"/>
      <c r="U3110">
        <v>2023</v>
      </c>
      <c r="V3110" s="15">
        <v>45154</v>
      </c>
      <c r="W3110" t="s">
        <v>222</v>
      </c>
      <c r="X3110" t="s">
        <v>230</v>
      </c>
      <c r="Y3110" t="s">
        <v>226</v>
      </c>
      <c r="Z3110">
        <v>4608.49</v>
      </c>
      <c r="AA3110">
        <v>5091.07</v>
      </c>
      <c r="AB3110">
        <v>482.58</v>
      </c>
      <c r="AD3110" t="e">
        <v>#DIV/0!</v>
      </c>
      <c r="AE3110">
        <v>5091070</v>
      </c>
    </row>
    <row r="3111" spans="2:31" x14ac:dyDescent="0.35">
      <c r="B3111" s="83"/>
      <c r="C3111" s="84"/>
      <c r="D3111" s="85"/>
      <c r="E3111" s="73"/>
      <c r="F3111" s="73"/>
      <c r="G3111" s="85"/>
      <c r="H3111" s="73"/>
      <c r="I3111" s="73"/>
      <c r="J3111" s="73"/>
      <c r="K3111" s="73"/>
      <c r="L3111" s="73"/>
      <c r="M3111" s="73"/>
      <c r="N3111" s="73"/>
      <c r="U3111">
        <v>2023</v>
      </c>
      <c r="V3111" s="15">
        <v>45155</v>
      </c>
      <c r="W3111" t="s">
        <v>222</v>
      </c>
      <c r="X3111" t="s">
        <v>230</v>
      </c>
      <c r="Y3111" t="s">
        <v>226</v>
      </c>
      <c r="Z3111">
        <v>4137.78</v>
      </c>
      <c r="AA3111">
        <v>4571.07</v>
      </c>
      <c r="AB3111">
        <v>433.29</v>
      </c>
      <c r="AD3111" t="e">
        <v>#DIV/0!</v>
      </c>
      <c r="AE3111">
        <v>4571070</v>
      </c>
    </row>
    <row r="3112" spans="2:31" x14ac:dyDescent="0.35">
      <c r="B3112" s="83"/>
      <c r="C3112" s="84"/>
      <c r="D3112" s="85"/>
      <c r="E3112" s="73"/>
      <c r="F3112" s="73"/>
      <c r="G3112" s="85"/>
      <c r="H3112" s="73"/>
      <c r="I3112" s="73"/>
      <c r="J3112" s="73"/>
      <c r="K3112" s="73"/>
      <c r="L3112" s="73"/>
      <c r="M3112" s="73"/>
      <c r="N3112" s="73"/>
      <c r="U3112">
        <v>2023</v>
      </c>
      <c r="V3112" s="15">
        <v>45156</v>
      </c>
      <c r="W3112" t="s">
        <v>222</v>
      </c>
      <c r="X3112" t="s">
        <v>230</v>
      </c>
      <c r="Y3112" t="s">
        <v>226</v>
      </c>
      <c r="Z3112">
        <v>3767.19</v>
      </c>
      <c r="AA3112">
        <v>4161.67</v>
      </c>
      <c r="AB3112">
        <v>394.48</v>
      </c>
      <c r="AD3112" t="e">
        <v>#DIV/0!</v>
      </c>
      <c r="AE3112">
        <v>4161670</v>
      </c>
    </row>
    <row r="3113" spans="2:31" x14ac:dyDescent="0.35">
      <c r="B3113" s="83"/>
      <c r="C3113" s="84"/>
      <c r="D3113" s="85"/>
      <c r="E3113" s="73"/>
      <c r="F3113" s="73"/>
      <c r="G3113" s="85"/>
      <c r="H3113" s="73"/>
      <c r="I3113" s="73"/>
      <c r="J3113" s="73"/>
      <c r="K3113" s="73"/>
      <c r="L3113" s="73"/>
      <c r="M3113" s="73"/>
      <c r="N3113" s="73"/>
      <c r="U3113">
        <v>2023</v>
      </c>
      <c r="V3113" s="15">
        <v>45157</v>
      </c>
      <c r="W3113" t="s">
        <v>222</v>
      </c>
      <c r="X3113" t="s">
        <v>230</v>
      </c>
      <c r="Y3113" t="s">
        <v>226</v>
      </c>
      <c r="Z3113">
        <v>3459.43</v>
      </c>
      <c r="AA3113">
        <v>3821.68</v>
      </c>
      <c r="AB3113">
        <v>362.26</v>
      </c>
      <c r="AD3113" t="e">
        <v>#DIV/0!</v>
      </c>
      <c r="AE3113">
        <v>3821680</v>
      </c>
    </row>
    <row r="3114" spans="2:31" x14ac:dyDescent="0.35">
      <c r="B3114" s="83"/>
      <c r="C3114" s="84"/>
      <c r="D3114" s="85"/>
      <c r="E3114" s="73"/>
      <c r="F3114" s="73"/>
      <c r="G3114" s="85"/>
      <c r="H3114" s="73"/>
      <c r="I3114" s="73"/>
      <c r="J3114" s="73"/>
      <c r="K3114" s="73"/>
      <c r="L3114" s="73"/>
      <c r="M3114" s="73"/>
      <c r="N3114" s="73"/>
      <c r="U3114">
        <v>2023</v>
      </c>
      <c r="V3114" s="15">
        <v>45158</v>
      </c>
      <c r="W3114" t="s">
        <v>222</v>
      </c>
      <c r="X3114" t="s">
        <v>230</v>
      </c>
      <c r="Y3114" t="s">
        <v>226</v>
      </c>
      <c r="Z3114">
        <v>3101.31</v>
      </c>
      <c r="AA3114">
        <v>3426.06</v>
      </c>
      <c r="AB3114">
        <v>324.75</v>
      </c>
      <c r="AD3114" t="e">
        <v>#DIV/0!</v>
      </c>
      <c r="AE3114">
        <v>3426060</v>
      </c>
    </row>
    <row r="3115" spans="2:31" x14ac:dyDescent="0.35">
      <c r="B3115" s="83"/>
      <c r="C3115" s="84"/>
      <c r="D3115" s="85"/>
      <c r="E3115" s="73"/>
      <c r="F3115" s="73"/>
      <c r="G3115" s="85"/>
      <c r="H3115" s="73"/>
      <c r="I3115" s="73"/>
      <c r="J3115" s="73"/>
      <c r="K3115" s="73"/>
      <c r="L3115" s="73"/>
      <c r="M3115" s="73"/>
      <c r="N3115" s="73"/>
      <c r="U3115">
        <v>2023</v>
      </c>
      <c r="V3115" s="15">
        <v>45159</v>
      </c>
      <c r="W3115" t="s">
        <v>222</v>
      </c>
      <c r="X3115" t="s">
        <v>230</v>
      </c>
      <c r="Y3115" t="s">
        <v>226</v>
      </c>
      <c r="Z3115">
        <v>3119.16</v>
      </c>
      <c r="AA3115">
        <v>3445.78</v>
      </c>
      <c r="AB3115">
        <v>326.62</v>
      </c>
      <c r="AD3115" t="e">
        <v>#DIV/0!</v>
      </c>
      <c r="AE3115">
        <v>3445780</v>
      </c>
    </row>
    <row r="3116" spans="2:31" x14ac:dyDescent="0.35">
      <c r="B3116" s="83"/>
      <c r="C3116" s="84"/>
      <c r="D3116" s="85"/>
      <c r="E3116" s="73"/>
      <c r="F3116" s="73"/>
      <c r="G3116" s="85"/>
      <c r="H3116" s="73"/>
      <c r="I3116" s="73"/>
      <c r="J3116" s="73"/>
      <c r="K3116" s="73"/>
      <c r="L3116" s="73"/>
      <c r="M3116" s="73"/>
      <c r="N3116" s="73"/>
      <c r="U3116">
        <v>2023</v>
      </c>
      <c r="V3116" s="15">
        <v>45160</v>
      </c>
      <c r="W3116" t="s">
        <v>222</v>
      </c>
      <c r="X3116" t="s">
        <v>230</v>
      </c>
      <c r="Y3116" t="s">
        <v>226</v>
      </c>
      <c r="Z3116">
        <v>3020.03</v>
      </c>
      <c r="AA3116">
        <v>3336.27</v>
      </c>
      <c r="AB3116">
        <v>316.24</v>
      </c>
      <c r="AD3116" t="e">
        <v>#DIV/0!</v>
      </c>
      <c r="AE3116">
        <v>3336270</v>
      </c>
    </row>
    <row r="3117" spans="2:31" x14ac:dyDescent="0.35">
      <c r="B3117" s="83"/>
      <c r="C3117" s="84"/>
      <c r="D3117" s="85"/>
      <c r="E3117" s="73"/>
      <c r="F3117" s="73"/>
      <c r="G3117" s="85"/>
      <c r="H3117" s="73"/>
      <c r="I3117" s="73"/>
      <c r="J3117" s="73"/>
      <c r="K3117" s="73"/>
      <c r="L3117" s="73"/>
      <c r="M3117" s="73"/>
      <c r="N3117" s="73"/>
      <c r="U3117">
        <v>2023</v>
      </c>
      <c r="V3117" s="15">
        <v>45161</v>
      </c>
      <c r="W3117" t="s">
        <v>222</v>
      </c>
      <c r="X3117" t="s">
        <v>230</v>
      </c>
      <c r="Y3117" t="s">
        <v>226</v>
      </c>
      <c r="Z3117">
        <v>2976.98</v>
      </c>
      <c r="AA3117">
        <v>3288.71</v>
      </c>
      <c r="AB3117">
        <v>311.74</v>
      </c>
      <c r="AD3117" t="e">
        <v>#DIV/0!</v>
      </c>
      <c r="AE3117">
        <v>3288710</v>
      </c>
    </row>
    <row r="3118" spans="2:31" x14ac:dyDescent="0.35">
      <c r="B3118" s="83"/>
      <c r="C3118" s="84"/>
      <c r="D3118" s="85"/>
      <c r="E3118" s="73"/>
      <c r="F3118" s="73"/>
      <c r="G3118" s="85"/>
      <c r="H3118" s="73"/>
      <c r="I3118" s="73"/>
      <c r="J3118" s="73"/>
      <c r="K3118" s="73"/>
      <c r="L3118" s="73"/>
      <c r="M3118" s="73"/>
      <c r="N3118" s="73"/>
      <c r="U3118">
        <v>2023</v>
      </c>
      <c r="V3118" s="15">
        <v>45162</v>
      </c>
      <c r="W3118" t="s">
        <v>222</v>
      </c>
      <c r="X3118" t="s">
        <v>230</v>
      </c>
      <c r="Y3118" t="s">
        <v>226</v>
      </c>
      <c r="Z3118">
        <v>3142.77</v>
      </c>
      <c r="AA3118">
        <v>3471.87</v>
      </c>
      <c r="AB3118">
        <v>329.1</v>
      </c>
      <c r="AD3118" t="e">
        <v>#DIV/0!</v>
      </c>
      <c r="AE3118">
        <v>3471870</v>
      </c>
    </row>
    <row r="3119" spans="2:31" x14ac:dyDescent="0.35">
      <c r="B3119" s="83"/>
      <c r="C3119" s="84"/>
      <c r="D3119" s="85"/>
      <c r="E3119" s="73"/>
      <c r="F3119" s="73"/>
      <c r="G3119" s="85"/>
      <c r="H3119" s="73"/>
      <c r="I3119" s="73"/>
      <c r="J3119" s="73"/>
      <c r="K3119" s="73"/>
      <c r="L3119" s="73"/>
      <c r="M3119" s="73"/>
      <c r="N3119" s="73"/>
      <c r="U3119">
        <v>2023</v>
      </c>
      <c r="V3119" s="15">
        <v>45163</v>
      </c>
      <c r="W3119" t="s">
        <v>222</v>
      </c>
      <c r="X3119" t="s">
        <v>230</v>
      </c>
      <c r="Y3119" t="s">
        <v>226</v>
      </c>
      <c r="Z3119">
        <v>3226.66</v>
      </c>
      <c r="AA3119">
        <v>3564.54</v>
      </c>
      <c r="AB3119">
        <v>337.88</v>
      </c>
      <c r="AD3119" t="e">
        <v>#DIV/0!</v>
      </c>
      <c r="AE3119">
        <v>3564540</v>
      </c>
    </row>
    <row r="3120" spans="2:31" x14ac:dyDescent="0.35">
      <c r="B3120" s="83"/>
      <c r="C3120" s="84"/>
      <c r="D3120" s="85"/>
      <c r="E3120" s="73"/>
      <c r="F3120" s="73"/>
      <c r="G3120" s="85"/>
      <c r="H3120" s="73"/>
      <c r="I3120" s="73"/>
      <c r="J3120" s="73"/>
      <c r="K3120" s="73"/>
      <c r="L3120" s="73"/>
      <c r="M3120" s="73"/>
      <c r="N3120" s="73"/>
      <c r="U3120">
        <v>2023</v>
      </c>
      <c r="V3120" s="15">
        <v>45164</v>
      </c>
      <c r="W3120" t="s">
        <v>222</v>
      </c>
      <c r="X3120" t="s">
        <v>230</v>
      </c>
      <c r="Y3120" t="s">
        <v>226</v>
      </c>
      <c r="Z3120">
        <v>3075.18</v>
      </c>
      <c r="AA3120">
        <v>3397.2</v>
      </c>
      <c r="AB3120">
        <v>322.02</v>
      </c>
      <c r="AD3120" t="e">
        <v>#DIV/0!</v>
      </c>
      <c r="AE3120">
        <v>3397200</v>
      </c>
    </row>
    <row r="3121" spans="2:31" x14ac:dyDescent="0.35">
      <c r="B3121" s="83"/>
      <c r="C3121" s="84"/>
      <c r="D3121" s="73"/>
      <c r="E3121" s="73"/>
      <c r="F3121" s="73"/>
      <c r="G3121" s="85"/>
      <c r="H3121" s="73"/>
      <c r="I3121" s="73"/>
      <c r="J3121" s="73"/>
      <c r="K3121" s="73"/>
      <c r="L3121" s="73"/>
      <c r="M3121" s="73"/>
      <c r="N3121" s="73"/>
      <c r="U3121">
        <v>2023</v>
      </c>
      <c r="V3121" s="15">
        <v>45165</v>
      </c>
      <c r="W3121" t="s">
        <v>222</v>
      </c>
      <c r="X3121" t="s">
        <v>230</v>
      </c>
      <c r="Y3121" t="s">
        <v>226</v>
      </c>
      <c r="Z3121">
        <v>3042.39</v>
      </c>
      <c r="AA3121">
        <v>3360.97</v>
      </c>
      <c r="AB3121">
        <v>318.58</v>
      </c>
      <c r="AD3121" t="e">
        <v>#DIV/0!</v>
      </c>
      <c r="AE3121">
        <v>3360970</v>
      </c>
    </row>
    <row r="3122" spans="2:31" x14ac:dyDescent="0.35">
      <c r="B3122" s="83"/>
      <c r="C3122" s="84"/>
      <c r="D3122" s="73"/>
      <c r="E3122" s="73"/>
      <c r="F3122" s="73"/>
      <c r="G3122" s="85"/>
      <c r="H3122" s="73"/>
      <c r="I3122" s="73"/>
      <c r="J3122" s="73"/>
      <c r="K3122" s="73"/>
      <c r="L3122" s="73"/>
      <c r="M3122" s="73"/>
      <c r="N3122" s="73"/>
      <c r="U3122">
        <v>2023</v>
      </c>
      <c r="V3122" s="15">
        <v>45166</v>
      </c>
      <c r="W3122" t="s">
        <v>222</v>
      </c>
      <c r="X3122" t="s">
        <v>230</v>
      </c>
      <c r="Y3122" t="s">
        <v>226</v>
      </c>
      <c r="Z3122">
        <v>3243.21</v>
      </c>
      <c r="AA3122">
        <v>3582.82</v>
      </c>
      <c r="AB3122">
        <v>339.61</v>
      </c>
      <c r="AD3122" t="e">
        <v>#DIV/0!</v>
      </c>
      <c r="AE3122">
        <v>3582820</v>
      </c>
    </row>
    <row r="3123" spans="2:31" x14ac:dyDescent="0.35">
      <c r="B3123" s="83"/>
      <c r="C3123" s="84"/>
      <c r="D3123" s="73"/>
      <c r="E3123" s="73"/>
      <c r="F3123" s="73"/>
      <c r="G3123" s="85"/>
      <c r="H3123" s="73"/>
      <c r="I3123" s="73"/>
      <c r="J3123" s="73"/>
      <c r="K3123" s="73"/>
      <c r="L3123" s="73"/>
      <c r="M3123" s="73"/>
      <c r="N3123" s="73"/>
      <c r="U3123">
        <v>2023</v>
      </c>
      <c r="V3123" s="15">
        <v>45167</v>
      </c>
      <c r="W3123" t="s">
        <v>222</v>
      </c>
      <c r="X3123" t="s">
        <v>230</v>
      </c>
      <c r="Y3123" t="s">
        <v>226</v>
      </c>
      <c r="Z3123">
        <v>2725.25</v>
      </c>
      <c r="AA3123">
        <v>3010.62</v>
      </c>
      <c r="AB3123">
        <v>285.38</v>
      </c>
      <c r="AD3123" t="e">
        <v>#DIV/0!</v>
      </c>
      <c r="AE3123">
        <v>3010620</v>
      </c>
    </row>
    <row r="3124" spans="2:31" x14ac:dyDescent="0.35">
      <c r="B3124" s="83"/>
      <c r="C3124" s="84"/>
      <c r="D3124" s="73"/>
      <c r="E3124" s="73"/>
      <c r="F3124" s="73"/>
      <c r="G3124" s="85"/>
      <c r="H3124" s="73"/>
      <c r="I3124" s="73"/>
      <c r="J3124" s="73"/>
      <c r="K3124" s="73"/>
      <c r="L3124" s="73"/>
      <c r="M3124" s="73"/>
      <c r="N3124" s="73"/>
      <c r="U3124">
        <v>2023</v>
      </c>
      <c r="V3124" s="15">
        <v>45168</v>
      </c>
      <c r="W3124" t="s">
        <v>222</v>
      </c>
      <c r="X3124" t="s">
        <v>230</v>
      </c>
      <c r="Y3124" t="s">
        <v>226</v>
      </c>
      <c r="Z3124">
        <v>2543.79</v>
      </c>
      <c r="AA3124">
        <v>2810.16</v>
      </c>
      <c r="AB3124">
        <v>266.37</v>
      </c>
      <c r="AD3124" t="e">
        <v>#DIV/0!</v>
      </c>
      <c r="AE3124">
        <v>2810160</v>
      </c>
    </row>
    <row r="3125" spans="2:31" x14ac:dyDescent="0.35">
      <c r="B3125" s="83"/>
      <c r="C3125" s="84"/>
      <c r="D3125" s="73"/>
      <c r="E3125" s="73"/>
      <c r="F3125" s="73"/>
      <c r="G3125" s="85"/>
      <c r="H3125" s="73"/>
      <c r="I3125" s="73"/>
      <c r="J3125" s="73"/>
      <c r="K3125" s="73"/>
      <c r="L3125" s="73"/>
      <c r="M3125" s="73"/>
      <c r="N3125" s="73"/>
      <c r="U3125">
        <v>2023</v>
      </c>
      <c r="V3125" s="15">
        <v>45169</v>
      </c>
      <c r="W3125" t="s">
        <v>222</v>
      </c>
      <c r="X3125" t="s">
        <v>230</v>
      </c>
      <c r="Y3125" t="s">
        <v>226</v>
      </c>
      <c r="Z3125">
        <v>2541.04</v>
      </c>
      <c r="AA3125">
        <v>2807.13</v>
      </c>
      <c r="AB3125">
        <v>266.08999999999997</v>
      </c>
      <c r="AD3125" t="e">
        <v>#DIV/0!</v>
      </c>
      <c r="AE3125">
        <v>2807130</v>
      </c>
    </row>
    <row r="3126" spans="2:31" x14ac:dyDescent="0.35">
      <c r="B3126" s="83"/>
      <c r="C3126" s="84"/>
      <c r="D3126" s="73"/>
      <c r="E3126" s="73"/>
      <c r="F3126" s="73"/>
      <c r="G3126" s="85"/>
      <c r="H3126" s="73"/>
      <c r="I3126" s="73"/>
      <c r="J3126" s="73"/>
      <c r="K3126" s="73"/>
      <c r="L3126" s="73"/>
      <c r="M3126" s="73"/>
      <c r="N3126" s="73"/>
      <c r="U3126">
        <v>2023</v>
      </c>
      <c r="V3126" s="15">
        <v>45170</v>
      </c>
      <c r="W3126" t="s">
        <v>223</v>
      </c>
      <c r="X3126" t="s">
        <v>230</v>
      </c>
      <c r="Y3126" t="s">
        <v>226</v>
      </c>
      <c r="Z3126">
        <v>2318.79</v>
      </c>
      <c r="AA3126">
        <v>2561.6</v>
      </c>
      <c r="AB3126">
        <v>242.81</v>
      </c>
      <c r="AD3126" t="e">
        <v>#DIV/0!</v>
      </c>
      <c r="AE3126">
        <v>2561600</v>
      </c>
    </row>
    <row r="3127" spans="2:31" x14ac:dyDescent="0.35">
      <c r="B3127" s="83"/>
      <c r="C3127" s="84"/>
      <c r="D3127" s="73"/>
      <c r="E3127" s="73"/>
      <c r="F3127" s="73"/>
      <c r="G3127" s="85"/>
      <c r="H3127" s="73"/>
      <c r="I3127" s="73"/>
      <c r="J3127" s="73"/>
      <c r="K3127" s="73"/>
      <c r="L3127" s="73"/>
      <c r="M3127" s="73"/>
      <c r="N3127" s="73"/>
      <c r="U3127">
        <v>2023</v>
      </c>
      <c r="V3127" s="15">
        <v>45171</v>
      </c>
      <c r="W3127" t="s">
        <v>223</v>
      </c>
      <c r="X3127" t="s">
        <v>230</v>
      </c>
      <c r="Y3127" t="s">
        <v>226</v>
      </c>
      <c r="Z3127">
        <v>2113.2399999999998</v>
      </c>
      <c r="AA3127">
        <v>2334.52</v>
      </c>
      <c r="AB3127">
        <v>221.29</v>
      </c>
      <c r="AD3127" t="e">
        <v>#DIV/0!</v>
      </c>
      <c r="AE3127">
        <v>2334520</v>
      </c>
    </row>
    <row r="3128" spans="2:31" x14ac:dyDescent="0.35">
      <c r="B3128" s="83"/>
      <c r="C3128" s="84"/>
      <c r="D3128" s="73"/>
      <c r="E3128" s="73"/>
      <c r="F3128" s="73"/>
      <c r="G3128" s="85"/>
      <c r="H3128" s="73"/>
      <c r="I3128" s="73"/>
      <c r="J3128" s="73"/>
      <c r="K3128" s="73"/>
      <c r="L3128" s="73"/>
      <c r="M3128" s="73"/>
      <c r="N3128" s="73"/>
      <c r="U3128">
        <v>2023</v>
      </c>
      <c r="V3128" s="15">
        <v>45172</v>
      </c>
      <c r="W3128" t="s">
        <v>223</v>
      </c>
      <c r="X3128" t="s">
        <v>230</v>
      </c>
      <c r="Y3128" t="s">
        <v>226</v>
      </c>
      <c r="Z3128">
        <v>1861.65</v>
      </c>
      <c r="AA3128">
        <v>2056.59</v>
      </c>
      <c r="AB3128">
        <v>194.94</v>
      </c>
      <c r="AD3128" t="e">
        <v>#DIV/0!</v>
      </c>
      <c r="AE3128">
        <v>2056590.0000000002</v>
      </c>
    </row>
    <row r="3129" spans="2:31" x14ac:dyDescent="0.35">
      <c r="B3129" s="83"/>
      <c r="C3129" s="84"/>
      <c r="D3129" s="73"/>
      <c r="E3129" s="73"/>
      <c r="F3129" s="73"/>
      <c r="G3129" s="85"/>
      <c r="H3129" s="73"/>
      <c r="I3129" s="73"/>
      <c r="J3129" s="73"/>
      <c r="K3129" s="73"/>
      <c r="L3129" s="73"/>
      <c r="M3129" s="73"/>
      <c r="N3129" s="73"/>
      <c r="U3129">
        <v>2023</v>
      </c>
      <c r="V3129" s="15">
        <v>45173</v>
      </c>
      <c r="W3129" t="s">
        <v>223</v>
      </c>
      <c r="X3129" t="s">
        <v>230</v>
      </c>
      <c r="Y3129" t="s">
        <v>226</v>
      </c>
      <c r="Z3129">
        <v>2161.5</v>
      </c>
      <c r="AA3129">
        <v>2387.85</v>
      </c>
      <c r="AB3129">
        <v>226.34</v>
      </c>
      <c r="AD3129" t="e">
        <v>#DIV/0!</v>
      </c>
      <c r="AE3129">
        <v>2387850</v>
      </c>
    </row>
    <row r="3130" spans="2:31" x14ac:dyDescent="0.35">
      <c r="B3130" s="83"/>
      <c r="C3130" s="84"/>
      <c r="D3130" s="73"/>
      <c r="E3130" s="73"/>
      <c r="F3130" s="73"/>
      <c r="G3130" s="85"/>
      <c r="H3130" s="73"/>
      <c r="I3130" s="73"/>
      <c r="J3130" s="73"/>
      <c r="K3130" s="73"/>
      <c r="L3130" s="73"/>
      <c r="M3130" s="73"/>
      <c r="N3130" s="73"/>
      <c r="U3130">
        <v>2023</v>
      </c>
      <c r="V3130" s="15">
        <v>45174</v>
      </c>
      <c r="W3130" t="s">
        <v>223</v>
      </c>
      <c r="X3130" t="s">
        <v>230</v>
      </c>
      <c r="Y3130" t="s">
        <v>226</v>
      </c>
      <c r="Z3130">
        <v>2501.73</v>
      </c>
      <c r="AA3130">
        <v>2763.7</v>
      </c>
      <c r="AB3130">
        <v>261.97000000000003</v>
      </c>
      <c r="AD3130" t="e">
        <v>#DIV/0!</v>
      </c>
      <c r="AE3130">
        <v>2763700</v>
      </c>
    </row>
    <row r="3131" spans="2:31" x14ac:dyDescent="0.35">
      <c r="B3131" s="83"/>
      <c r="C3131" s="84"/>
      <c r="D3131" s="73"/>
      <c r="E3131" s="73"/>
      <c r="F3131" s="73"/>
      <c r="G3131" s="85"/>
      <c r="H3131" s="73"/>
      <c r="I3131" s="73"/>
      <c r="J3131" s="73"/>
      <c r="K3131" s="73"/>
      <c r="L3131" s="73"/>
      <c r="M3131" s="73"/>
      <c r="N3131" s="73"/>
      <c r="U3131">
        <v>2023</v>
      </c>
      <c r="V3131" s="15">
        <v>45175</v>
      </c>
      <c r="W3131" t="s">
        <v>223</v>
      </c>
      <c r="X3131" t="s">
        <v>230</v>
      </c>
      <c r="Y3131" t="s">
        <v>226</v>
      </c>
      <c r="Z3131">
        <v>2646.35</v>
      </c>
      <c r="AA3131">
        <v>2923.46</v>
      </c>
      <c r="AB3131">
        <v>277.11</v>
      </c>
      <c r="AD3131" t="e">
        <v>#DIV/0!</v>
      </c>
      <c r="AE3131">
        <v>2923460</v>
      </c>
    </row>
    <row r="3132" spans="2:31" x14ac:dyDescent="0.35">
      <c r="B3132" s="83"/>
      <c r="C3132" s="84"/>
      <c r="D3132" s="73"/>
      <c r="E3132" s="73"/>
      <c r="F3132" s="73"/>
      <c r="G3132" s="85"/>
      <c r="H3132" s="73"/>
      <c r="I3132" s="73"/>
      <c r="J3132" s="73"/>
      <c r="K3132" s="73"/>
      <c r="L3132" s="73"/>
      <c r="M3132" s="73"/>
      <c r="N3132" s="73"/>
      <c r="U3132">
        <v>2023</v>
      </c>
      <c r="V3132" s="15">
        <v>45176</v>
      </c>
      <c r="W3132" t="s">
        <v>223</v>
      </c>
      <c r="X3132" t="s">
        <v>230</v>
      </c>
      <c r="Y3132" t="s">
        <v>226</v>
      </c>
      <c r="Z3132">
        <v>2776.15</v>
      </c>
      <c r="AA3132">
        <v>3066.85</v>
      </c>
      <c r="AB3132">
        <v>290.70999999999998</v>
      </c>
      <c r="AD3132" t="e">
        <v>#DIV/0!</v>
      </c>
      <c r="AE3132">
        <v>3066850</v>
      </c>
    </row>
    <row r="3133" spans="2:31" x14ac:dyDescent="0.35">
      <c r="B3133" s="83"/>
      <c r="C3133" s="84"/>
      <c r="D3133" s="73"/>
      <c r="E3133" s="73"/>
      <c r="F3133" s="73"/>
      <c r="G3133" s="85"/>
      <c r="H3133" s="73"/>
      <c r="I3133" s="73"/>
      <c r="J3133" s="73"/>
      <c r="K3133" s="73"/>
      <c r="L3133" s="73"/>
      <c r="M3133" s="73"/>
      <c r="N3133" s="73"/>
      <c r="U3133">
        <v>2023</v>
      </c>
      <c r="V3133" s="15">
        <v>45177</v>
      </c>
      <c r="W3133" t="s">
        <v>223</v>
      </c>
      <c r="X3133" t="s">
        <v>230</v>
      </c>
      <c r="Y3133" t="s">
        <v>226</v>
      </c>
      <c r="Z3133">
        <v>2398.62</v>
      </c>
      <c r="AA3133">
        <v>2649.8</v>
      </c>
      <c r="AB3133">
        <v>251.17</v>
      </c>
      <c r="AD3133" t="e">
        <v>#DIV/0!</v>
      </c>
      <c r="AE3133">
        <v>2649800</v>
      </c>
    </row>
    <row r="3134" spans="2:31" x14ac:dyDescent="0.35">
      <c r="B3134" s="83"/>
      <c r="C3134" s="84"/>
      <c r="D3134" s="73"/>
      <c r="E3134" s="73"/>
      <c r="F3134" s="73"/>
      <c r="G3134" s="85"/>
      <c r="H3134" s="73"/>
      <c r="I3134" s="73"/>
      <c r="J3134" s="73"/>
      <c r="K3134" s="73"/>
      <c r="L3134" s="73"/>
      <c r="M3134" s="73"/>
      <c r="N3134" s="73"/>
      <c r="U3134">
        <v>2023</v>
      </c>
      <c r="V3134" s="15">
        <v>45178</v>
      </c>
      <c r="W3134" t="s">
        <v>223</v>
      </c>
      <c r="X3134" t="s">
        <v>230</v>
      </c>
      <c r="Y3134" t="s">
        <v>226</v>
      </c>
      <c r="Z3134">
        <v>2120.25</v>
      </c>
      <c r="AA3134">
        <v>2342.2800000000002</v>
      </c>
      <c r="AB3134">
        <v>222.02</v>
      </c>
      <c r="AD3134" t="e">
        <v>#DIV/0!</v>
      </c>
      <c r="AE3134">
        <v>2342280</v>
      </c>
    </row>
    <row r="3135" spans="2:31" x14ac:dyDescent="0.35">
      <c r="B3135" s="83"/>
      <c r="C3135" s="84"/>
      <c r="D3135" s="73"/>
      <c r="E3135" s="73"/>
      <c r="F3135" s="73"/>
      <c r="G3135" s="85"/>
      <c r="H3135" s="73"/>
      <c r="I3135" s="73"/>
      <c r="J3135" s="73"/>
      <c r="K3135" s="73"/>
      <c r="L3135" s="73"/>
      <c r="M3135" s="73"/>
      <c r="N3135" s="73"/>
      <c r="U3135">
        <v>2023</v>
      </c>
      <c r="V3135" s="15">
        <v>45179</v>
      </c>
      <c r="W3135" t="s">
        <v>223</v>
      </c>
      <c r="X3135" t="s">
        <v>230</v>
      </c>
      <c r="Y3135" t="s">
        <v>226</v>
      </c>
      <c r="Z3135">
        <v>1998.47</v>
      </c>
      <c r="AA3135">
        <v>2207.75</v>
      </c>
      <c r="AB3135">
        <v>209.27</v>
      </c>
      <c r="AD3135" t="e">
        <v>#DIV/0!</v>
      </c>
      <c r="AE3135">
        <v>2207750</v>
      </c>
    </row>
    <row r="3136" spans="2:31" x14ac:dyDescent="0.35">
      <c r="B3136" s="83"/>
      <c r="C3136" s="84"/>
      <c r="D3136" s="73"/>
      <c r="E3136" s="73"/>
      <c r="F3136" s="73"/>
      <c r="G3136" s="85"/>
      <c r="H3136" s="73"/>
      <c r="I3136" s="73"/>
      <c r="J3136" s="73"/>
      <c r="K3136" s="73"/>
      <c r="L3136" s="73"/>
      <c r="M3136" s="73"/>
      <c r="N3136" s="73"/>
      <c r="U3136">
        <v>2023</v>
      </c>
      <c r="V3136" s="15">
        <v>45180</v>
      </c>
      <c r="W3136" t="s">
        <v>223</v>
      </c>
      <c r="X3136" t="s">
        <v>230</v>
      </c>
      <c r="Y3136" t="s">
        <v>226</v>
      </c>
      <c r="Z3136">
        <v>2193.86</v>
      </c>
      <c r="AA3136">
        <v>2423.59</v>
      </c>
      <c r="AB3136">
        <v>229.73</v>
      </c>
      <c r="AD3136" t="e">
        <v>#DIV/0!</v>
      </c>
      <c r="AE3136">
        <v>2423590</v>
      </c>
    </row>
    <row r="3137" spans="2:31" x14ac:dyDescent="0.35">
      <c r="B3137" s="83"/>
      <c r="C3137" s="84"/>
      <c r="D3137" s="73"/>
      <c r="E3137" s="73"/>
      <c r="F3137" s="73"/>
      <c r="G3137" s="85"/>
      <c r="H3137" s="73"/>
      <c r="I3137" s="73"/>
      <c r="J3137" s="73"/>
      <c r="K3137" s="73"/>
      <c r="L3137" s="73"/>
      <c r="M3137" s="73"/>
      <c r="N3137" s="73"/>
      <c r="U3137">
        <v>2023</v>
      </c>
      <c r="V3137" s="15">
        <v>45181</v>
      </c>
      <c r="W3137" t="s">
        <v>223</v>
      </c>
      <c r="X3137" t="s">
        <v>230</v>
      </c>
      <c r="Y3137" t="s">
        <v>226</v>
      </c>
      <c r="Z3137">
        <v>2389.25</v>
      </c>
      <c r="AA3137">
        <v>2639.44</v>
      </c>
      <c r="AB3137">
        <v>250.19</v>
      </c>
      <c r="AD3137" t="e">
        <v>#DIV/0!</v>
      </c>
      <c r="AE3137">
        <v>2639440</v>
      </c>
    </row>
    <row r="3138" spans="2:31" x14ac:dyDescent="0.35">
      <c r="B3138" s="83"/>
      <c r="C3138" s="84"/>
      <c r="D3138" s="73"/>
      <c r="E3138" s="73"/>
      <c r="F3138" s="73"/>
      <c r="G3138" s="85"/>
      <c r="H3138" s="73"/>
      <c r="I3138" s="73"/>
      <c r="J3138" s="73"/>
      <c r="K3138" s="73"/>
      <c r="L3138" s="73"/>
      <c r="M3138" s="73"/>
      <c r="N3138" s="73"/>
      <c r="U3138">
        <v>2023</v>
      </c>
      <c r="V3138" s="15">
        <v>45182</v>
      </c>
      <c r="W3138" t="s">
        <v>223</v>
      </c>
      <c r="X3138" t="s">
        <v>230</v>
      </c>
      <c r="Y3138" t="s">
        <v>226</v>
      </c>
      <c r="Z3138">
        <v>2459.2399999999998</v>
      </c>
      <c r="AA3138">
        <v>2716.76</v>
      </c>
      <c r="AB3138">
        <v>257.52</v>
      </c>
      <c r="AD3138" t="e">
        <v>#DIV/0!</v>
      </c>
      <c r="AE3138">
        <v>2716760</v>
      </c>
    </row>
    <row r="3139" spans="2:31" x14ac:dyDescent="0.35">
      <c r="B3139" s="83"/>
      <c r="C3139" s="84"/>
      <c r="D3139" s="73"/>
      <c r="E3139" s="73"/>
      <c r="F3139" s="73"/>
      <c r="G3139" s="85"/>
      <c r="H3139" s="73"/>
      <c r="I3139" s="73"/>
      <c r="J3139" s="73"/>
      <c r="K3139" s="73"/>
      <c r="L3139" s="73"/>
      <c r="M3139" s="73"/>
      <c r="N3139" s="73"/>
      <c r="U3139">
        <v>2023</v>
      </c>
      <c r="V3139" s="15">
        <v>45183</v>
      </c>
      <c r="W3139" t="s">
        <v>223</v>
      </c>
      <c r="X3139" t="s">
        <v>230</v>
      </c>
      <c r="Y3139" t="s">
        <v>226</v>
      </c>
      <c r="Z3139">
        <v>2408.02</v>
      </c>
      <c r="AA3139">
        <v>2660.17</v>
      </c>
      <c r="AB3139">
        <v>252.16</v>
      </c>
      <c r="AD3139" t="e">
        <v>#DIV/0!</v>
      </c>
      <c r="AE3139">
        <v>2660170</v>
      </c>
    </row>
    <row r="3140" spans="2:31" x14ac:dyDescent="0.35">
      <c r="B3140" s="83"/>
      <c r="C3140" s="84"/>
      <c r="D3140" s="73"/>
      <c r="E3140" s="73"/>
      <c r="F3140" s="73"/>
      <c r="G3140" s="85"/>
      <c r="H3140" s="73"/>
      <c r="I3140" s="73"/>
      <c r="J3140" s="73"/>
      <c r="K3140" s="73"/>
      <c r="L3140" s="73"/>
      <c r="M3140" s="73"/>
      <c r="N3140" s="73"/>
      <c r="U3140">
        <v>2023</v>
      </c>
      <c r="V3140" s="15">
        <v>45184</v>
      </c>
      <c r="W3140" t="s">
        <v>223</v>
      </c>
      <c r="X3140" t="s">
        <v>230</v>
      </c>
      <c r="Y3140" t="s">
        <v>226</v>
      </c>
      <c r="Z3140">
        <v>2223</v>
      </c>
      <c r="AA3140">
        <v>2455.7800000000002</v>
      </c>
      <c r="AB3140">
        <v>232.78</v>
      </c>
      <c r="AD3140" t="e">
        <v>#DIV/0!</v>
      </c>
      <c r="AE3140">
        <v>2455780</v>
      </c>
    </row>
    <row r="3141" spans="2:31" x14ac:dyDescent="0.35">
      <c r="B3141" s="83"/>
      <c r="C3141" s="84"/>
      <c r="D3141" s="73"/>
      <c r="E3141" s="73"/>
      <c r="F3141" s="73"/>
      <c r="G3141" s="85"/>
      <c r="H3141" s="73"/>
      <c r="I3141" s="73"/>
      <c r="J3141" s="73"/>
      <c r="K3141" s="73"/>
      <c r="L3141" s="73"/>
      <c r="M3141" s="73"/>
      <c r="N3141" s="73"/>
      <c r="U3141">
        <v>2023</v>
      </c>
      <c r="V3141" s="15">
        <v>45185</v>
      </c>
      <c r="W3141" t="s">
        <v>223</v>
      </c>
      <c r="X3141" t="s">
        <v>230</v>
      </c>
      <c r="Y3141" t="s">
        <v>226</v>
      </c>
      <c r="Z3141">
        <v>1927.08</v>
      </c>
      <c r="AA3141">
        <v>2128.88</v>
      </c>
      <c r="AB3141">
        <v>201.8</v>
      </c>
      <c r="AD3141" t="e">
        <v>#DIV/0!</v>
      </c>
      <c r="AE3141">
        <v>2128880</v>
      </c>
    </row>
    <row r="3142" spans="2:31" x14ac:dyDescent="0.35">
      <c r="B3142" s="83"/>
      <c r="C3142" s="84"/>
      <c r="D3142" s="73"/>
      <c r="E3142" s="73"/>
      <c r="F3142" s="73"/>
      <c r="G3142" s="85"/>
      <c r="H3142" s="73"/>
      <c r="I3142" s="73"/>
      <c r="J3142" s="73"/>
      <c r="K3142" s="73"/>
      <c r="L3142" s="73"/>
      <c r="M3142" s="73"/>
      <c r="N3142" s="73"/>
      <c r="U3142">
        <v>2023</v>
      </c>
      <c r="V3142" s="15">
        <v>45186</v>
      </c>
      <c r="W3142" t="s">
        <v>223</v>
      </c>
      <c r="X3142" t="s">
        <v>230</v>
      </c>
      <c r="Y3142" t="s">
        <v>226</v>
      </c>
      <c r="Z3142">
        <v>1625.79</v>
      </c>
      <c r="AA3142">
        <v>1796.03</v>
      </c>
      <c r="AB3142">
        <v>170.24</v>
      </c>
      <c r="AD3142" t="e">
        <v>#DIV/0!</v>
      </c>
      <c r="AE3142">
        <v>1796030</v>
      </c>
    </row>
    <row r="3143" spans="2:31" x14ac:dyDescent="0.35">
      <c r="B3143" s="83"/>
      <c r="C3143" s="84"/>
      <c r="D3143" s="73"/>
      <c r="E3143" s="73"/>
      <c r="F3143" s="73"/>
      <c r="G3143" s="85"/>
      <c r="H3143" s="73"/>
      <c r="I3143" s="73"/>
      <c r="J3143" s="73"/>
      <c r="K3143" s="73"/>
      <c r="L3143" s="73"/>
      <c r="M3143" s="73"/>
      <c r="N3143" s="73"/>
      <c r="U3143">
        <v>2023</v>
      </c>
      <c r="V3143" s="15">
        <v>45187</v>
      </c>
      <c r="W3143" t="s">
        <v>223</v>
      </c>
      <c r="X3143" t="s">
        <v>230</v>
      </c>
      <c r="Y3143" t="s">
        <v>226</v>
      </c>
      <c r="Z3143">
        <v>1823.1</v>
      </c>
      <c r="AA3143">
        <v>2014.01</v>
      </c>
      <c r="AB3143">
        <v>190.91</v>
      </c>
      <c r="AD3143" t="e">
        <v>#DIV/0!</v>
      </c>
      <c r="AE3143">
        <v>2014010</v>
      </c>
    </row>
    <row r="3144" spans="2:31" x14ac:dyDescent="0.35">
      <c r="B3144" s="83"/>
      <c r="C3144" s="84"/>
      <c r="D3144" s="73"/>
      <c r="E3144" s="73"/>
      <c r="F3144" s="73"/>
      <c r="G3144" s="85"/>
      <c r="H3144" s="73"/>
      <c r="I3144" s="73"/>
      <c r="J3144" s="73"/>
      <c r="K3144" s="73"/>
      <c r="L3144" s="73"/>
      <c r="M3144" s="73"/>
      <c r="N3144" s="73"/>
      <c r="U3144">
        <v>2023</v>
      </c>
      <c r="V3144" s="15">
        <v>45188</v>
      </c>
      <c r="W3144" t="s">
        <v>223</v>
      </c>
      <c r="X3144" t="s">
        <v>230</v>
      </c>
      <c r="Y3144" t="s">
        <v>226</v>
      </c>
      <c r="Z3144">
        <v>2091.9</v>
      </c>
      <c r="AA3144">
        <v>2310.96</v>
      </c>
      <c r="AB3144">
        <v>219.05</v>
      </c>
      <c r="AD3144" t="e">
        <v>#DIV/0!</v>
      </c>
      <c r="AE3144">
        <v>2310960</v>
      </c>
    </row>
    <row r="3145" spans="2:31" x14ac:dyDescent="0.35">
      <c r="B3145" s="83"/>
      <c r="C3145" s="84"/>
      <c r="D3145" s="73"/>
      <c r="E3145" s="73"/>
      <c r="F3145" s="73"/>
      <c r="G3145" s="85"/>
      <c r="H3145" s="73"/>
      <c r="I3145" s="73"/>
      <c r="J3145" s="73"/>
      <c r="K3145" s="73"/>
      <c r="L3145" s="73"/>
      <c r="M3145" s="73"/>
      <c r="N3145" s="73"/>
      <c r="U3145">
        <v>2023</v>
      </c>
      <c r="V3145" s="15">
        <v>45189</v>
      </c>
      <c r="W3145" t="s">
        <v>223</v>
      </c>
      <c r="X3145" t="s">
        <v>230</v>
      </c>
      <c r="Y3145" t="s">
        <v>226</v>
      </c>
      <c r="Z3145">
        <v>2055.1</v>
      </c>
      <c r="AA3145">
        <v>2270.3000000000002</v>
      </c>
      <c r="AB3145">
        <v>215.2</v>
      </c>
      <c r="AD3145" t="e">
        <v>#DIV/0!</v>
      </c>
      <c r="AE3145">
        <v>2270300</v>
      </c>
    </row>
    <row r="3146" spans="2:31" x14ac:dyDescent="0.35">
      <c r="B3146" s="83"/>
      <c r="C3146" s="84"/>
      <c r="D3146" s="73"/>
      <c r="E3146" s="73"/>
      <c r="F3146" s="73"/>
      <c r="G3146" s="85"/>
      <c r="H3146" s="73"/>
      <c r="I3146" s="73"/>
      <c r="J3146" s="73"/>
      <c r="K3146" s="73"/>
      <c r="L3146" s="73"/>
      <c r="M3146" s="73"/>
      <c r="N3146" s="73"/>
      <c r="U3146">
        <v>2023</v>
      </c>
      <c r="V3146" s="15">
        <v>45190</v>
      </c>
      <c r="W3146" t="s">
        <v>223</v>
      </c>
      <c r="X3146" t="s">
        <v>230</v>
      </c>
      <c r="Y3146" t="s">
        <v>226</v>
      </c>
      <c r="Z3146">
        <v>1918.9</v>
      </c>
      <c r="AA3146">
        <v>2119.83</v>
      </c>
      <c r="AB3146">
        <v>200.94</v>
      </c>
      <c r="AD3146" t="e">
        <v>#DIV/0!</v>
      </c>
      <c r="AE3146">
        <v>2119830</v>
      </c>
    </row>
    <row r="3147" spans="2:31" x14ac:dyDescent="0.35">
      <c r="B3147" s="83"/>
      <c r="C3147" s="84"/>
      <c r="D3147" s="73"/>
      <c r="E3147" s="73"/>
      <c r="F3147" s="73"/>
      <c r="G3147" s="85"/>
      <c r="H3147" s="73"/>
      <c r="I3147" s="73"/>
      <c r="J3147" s="73"/>
      <c r="K3147" s="73"/>
      <c r="L3147" s="73"/>
      <c r="M3147" s="73"/>
      <c r="N3147" s="73"/>
      <c r="U3147">
        <v>2023</v>
      </c>
      <c r="V3147" s="15">
        <v>45191</v>
      </c>
      <c r="W3147" t="s">
        <v>223</v>
      </c>
      <c r="X3147" t="s">
        <v>230</v>
      </c>
      <c r="Y3147" t="s">
        <v>226</v>
      </c>
      <c r="Z3147">
        <v>1646.98</v>
      </c>
      <c r="AA3147">
        <v>1819.45</v>
      </c>
      <c r="AB3147">
        <v>172.46</v>
      </c>
      <c r="AD3147" t="e">
        <v>#DIV/0!</v>
      </c>
      <c r="AE3147">
        <v>1819450</v>
      </c>
    </row>
    <row r="3148" spans="2:31" x14ac:dyDescent="0.35">
      <c r="B3148" s="83"/>
      <c r="C3148" s="84"/>
      <c r="D3148" s="73"/>
      <c r="E3148" s="73"/>
      <c r="F3148" s="73"/>
      <c r="G3148" s="85"/>
      <c r="H3148" s="73"/>
      <c r="I3148" s="73"/>
      <c r="J3148" s="73"/>
      <c r="K3148" s="73"/>
      <c r="L3148" s="73"/>
      <c r="M3148" s="73"/>
      <c r="N3148" s="73"/>
      <c r="U3148">
        <v>2023</v>
      </c>
      <c r="V3148" s="15">
        <v>45192</v>
      </c>
      <c r="W3148" t="s">
        <v>223</v>
      </c>
      <c r="X3148" t="s">
        <v>230</v>
      </c>
      <c r="Y3148" t="s">
        <v>226</v>
      </c>
      <c r="Z3148">
        <v>1331.54</v>
      </c>
      <c r="AA3148">
        <v>1470.97</v>
      </c>
      <c r="AB3148">
        <v>139.43</v>
      </c>
      <c r="AD3148" t="e">
        <v>#DIV/0!</v>
      </c>
      <c r="AE3148">
        <v>1470970</v>
      </c>
    </row>
    <row r="3149" spans="2:31" x14ac:dyDescent="0.35">
      <c r="B3149" s="83"/>
      <c r="C3149" s="84"/>
      <c r="D3149" s="73"/>
      <c r="E3149" s="73"/>
      <c r="F3149" s="73"/>
      <c r="G3149" s="85"/>
      <c r="H3149" s="73"/>
      <c r="I3149" s="73"/>
      <c r="J3149" s="73"/>
      <c r="K3149" s="73"/>
      <c r="L3149" s="73"/>
      <c r="M3149" s="73"/>
      <c r="N3149" s="73"/>
      <c r="U3149">
        <v>2023</v>
      </c>
      <c r="V3149" s="15">
        <v>45193</v>
      </c>
      <c r="W3149" t="s">
        <v>223</v>
      </c>
      <c r="X3149" t="s">
        <v>230</v>
      </c>
      <c r="Y3149" t="s">
        <v>226</v>
      </c>
      <c r="Z3149">
        <v>1179.3800000000001</v>
      </c>
      <c r="AA3149">
        <v>1302.8800000000001</v>
      </c>
      <c r="AB3149">
        <v>123.5</v>
      </c>
      <c r="AD3149" t="e">
        <v>#DIV/0!</v>
      </c>
      <c r="AE3149">
        <v>1302880</v>
      </c>
    </row>
    <row r="3150" spans="2:31" x14ac:dyDescent="0.35">
      <c r="B3150" s="83"/>
      <c r="C3150" s="84"/>
      <c r="D3150" s="73"/>
      <c r="E3150" s="73"/>
      <c r="F3150" s="73"/>
      <c r="G3150" s="85"/>
      <c r="H3150" s="73"/>
      <c r="I3150" s="73"/>
      <c r="J3150" s="73"/>
      <c r="K3150" s="73"/>
      <c r="L3150" s="73"/>
      <c r="M3150" s="73"/>
      <c r="N3150" s="73"/>
      <c r="U3150">
        <v>2023</v>
      </c>
      <c r="V3150" s="15">
        <v>45194</v>
      </c>
      <c r="W3150" t="s">
        <v>223</v>
      </c>
      <c r="X3150" t="s">
        <v>230</v>
      </c>
      <c r="Y3150" t="s">
        <v>226</v>
      </c>
      <c r="Z3150">
        <v>1223.19</v>
      </c>
      <c r="AA3150">
        <v>1351.28</v>
      </c>
      <c r="AB3150">
        <v>128.09</v>
      </c>
      <c r="AD3150" t="e">
        <v>#DIV/0!</v>
      </c>
      <c r="AE3150">
        <v>1351280</v>
      </c>
    </row>
    <row r="3151" spans="2:31" x14ac:dyDescent="0.35">
      <c r="B3151" s="83"/>
      <c r="C3151" s="84"/>
      <c r="D3151" s="73"/>
      <c r="E3151" s="73"/>
      <c r="F3151" s="73"/>
      <c r="G3151" s="85"/>
      <c r="H3151" s="73"/>
      <c r="I3151" s="73"/>
      <c r="J3151" s="73"/>
      <c r="K3151" s="73"/>
      <c r="L3151" s="73"/>
      <c r="M3151" s="73"/>
      <c r="N3151" s="73"/>
      <c r="U3151">
        <v>2023</v>
      </c>
      <c r="V3151" s="15">
        <v>45195</v>
      </c>
      <c r="W3151" t="s">
        <v>223</v>
      </c>
      <c r="X3151" t="s">
        <v>230</v>
      </c>
      <c r="Y3151" t="s">
        <v>226</v>
      </c>
      <c r="Z3151">
        <v>1289.5999999999999</v>
      </c>
      <c r="AA3151">
        <v>1424.64</v>
      </c>
      <c r="AB3151">
        <v>135.04</v>
      </c>
      <c r="AD3151" t="e">
        <v>#DIV/0!</v>
      </c>
      <c r="AE3151">
        <v>1424640</v>
      </c>
    </row>
    <row r="3152" spans="2:31" x14ac:dyDescent="0.35">
      <c r="B3152" s="83"/>
      <c r="C3152" s="84"/>
      <c r="D3152" s="73"/>
      <c r="E3152" s="73"/>
      <c r="F3152" s="73"/>
      <c r="G3152" s="85"/>
      <c r="H3152" s="73"/>
      <c r="I3152" s="73"/>
      <c r="J3152" s="73"/>
      <c r="K3152" s="73"/>
      <c r="L3152" s="73"/>
      <c r="M3152" s="73"/>
      <c r="N3152" s="73"/>
      <c r="U3152">
        <v>2023</v>
      </c>
      <c r="V3152" s="15">
        <v>45196</v>
      </c>
      <c r="W3152" t="s">
        <v>223</v>
      </c>
      <c r="X3152" t="s">
        <v>230</v>
      </c>
      <c r="Y3152" t="s">
        <v>226</v>
      </c>
      <c r="Z3152">
        <v>1242.04</v>
      </c>
      <c r="AA3152">
        <v>1372.1</v>
      </c>
      <c r="AB3152">
        <v>130.06</v>
      </c>
      <c r="AD3152" t="e">
        <v>#DIV/0!</v>
      </c>
      <c r="AE3152">
        <v>1372100</v>
      </c>
    </row>
    <row r="3153" spans="2:31" x14ac:dyDescent="0.35">
      <c r="B3153" s="83"/>
      <c r="C3153" s="84"/>
      <c r="D3153" s="73"/>
      <c r="E3153" s="73"/>
      <c r="F3153" s="73"/>
      <c r="G3153" s="85"/>
      <c r="H3153" s="73"/>
      <c r="I3153" s="73"/>
      <c r="J3153" s="73"/>
      <c r="K3153" s="73"/>
      <c r="L3153" s="73"/>
      <c r="M3153" s="73"/>
      <c r="N3153" s="73"/>
      <c r="U3153">
        <v>2023</v>
      </c>
      <c r="V3153" s="15">
        <v>45197</v>
      </c>
      <c r="W3153" t="s">
        <v>223</v>
      </c>
      <c r="X3153" t="s">
        <v>230</v>
      </c>
      <c r="Y3153" t="s">
        <v>226</v>
      </c>
      <c r="Z3153">
        <v>1266.42</v>
      </c>
      <c r="AA3153">
        <v>1399.03</v>
      </c>
      <c r="AB3153">
        <v>132.61000000000001</v>
      </c>
      <c r="AD3153" t="e">
        <v>#DIV/0!</v>
      </c>
      <c r="AE3153">
        <v>1399030</v>
      </c>
    </row>
    <row r="3154" spans="2:31" x14ac:dyDescent="0.35">
      <c r="B3154" s="83"/>
      <c r="C3154" s="84"/>
      <c r="D3154" s="73"/>
      <c r="E3154" s="73"/>
      <c r="F3154" s="73"/>
      <c r="G3154" s="85"/>
      <c r="H3154" s="73"/>
      <c r="I3154" s="73"/>
      <c r="J3154" s="73"/>
      <c r="K3154" s="73"/>
      <c r="L3154" s="73"/>
      <c r="M3154" s="73"/>
      <c r="N3154" s="73"/>
      <c r="U3154">
        <v>2023</v>
      </c>
      <c r="V3154" s="15">
        <v>45198</v>
      </c>
      <c r="W3154" t="s">
        <v>223</v>
      </c>
      <c r="X3154" t="s">
        <v>230</v>
      </c>
      <c r="Y3154" t="s">
        <v>226</v>
      </c>
      <c r="Z3154">
        <v>1120.05</v>
      </c>
      <c r="AA3154">
        <v>1237.3399999999999</v>
      </c>
      <c r="AB3154">
        <v>117.29</v>
      </c>
      <c r="AD3154" t="e">
        <v>#DIV/0!</v>
      </c>
      <c r="AE3154">
        <v>1237340</v>
      </c>
    </row>
    <row r="3155" spans="2:31" x14ac:dyDescent="0.35">
      <c r="B3155" s="83"/>
      <c r="C3155" s="84"/>
      <c r="D3155" s="73"/>
      <c r="E3155" s="73"/>
      <c r="F3155" s="73"/>
      <c r="G3155" s="85"/>
      <c r="H3155" s="73"/>
      <c r="I3155" s="73"/>
      <c r="J3155" s="73"/>
      <c r="K3155" s="73"/>
      <c r="L3155" s="73"/>
      <c r="M3155" s="73"/>
      <c r="N3155" s="73"/>
      <c r="U3155">
        <v>2023</v>
      </c>
      <c r="V3155" s="15">
        <v>45199</v>
      </c>
      <c r="W3155" t="s">
        <v>223</v>
      </c>
      <c r="X3155" t="s">
        <v>230</v>
      </c>
      <c r="Y3155" t="s">
        <v>226</v>
      </c>
      <c r="Z3155">
        <v>980.04</v>
      </c>
      <c r="AA3155">
        <v>1082.6600000000001</v>
      </c>
      <c r="AB3155">
        <v>102.62</v>
      </c>
      <c r="AD3155" t="e">
        <v>#DIV/0!</v>
      </c>
      <c r="AE3155">
        <v>1082660</v>
      </c>
    </row>
    <row r="3156" spans="2:31" x14ac:dyDescent="0.35">
      <c r="B3156" s="83"/>
      <c r="C3156" s="84"/>
      <c r="D3156" s="73"/>
      <c r="E3156" s="73"/>
      <c r="F3156" s="73"/>
      <c r="G3156" s="85"/>
      <c r="H3156" s="73"/>
      <c r="I3156" s="73"/>
      <c r="J3156" s="73"/>
      <c r="K3156" s="73"/>
      <c r="L3156" s="73"/>
      <c r="M3156" s="73"/>
      <c r="N3156" s="73"/>
    </row>
    <row r="3157" spans="2:31" x14ac:dyDescent="0.35">
      <c r="B3157" s="83"/>
      <c r="C3157" s="84"/>
      <c r="D3157" s="73"/>
      <c r="E3157" s="73"/>
      <c r="F3157" s="73"/>
      <c r="G3157" s="85"/>
      <c r="H3157" s="73"/>
      <c r="I3157" s="73"/>
      <c r="J3157" s="73"/>
      <c r="K3157" s="73"/>
      <c r="L3157" s="73"/>
      <c r="M3157" s="73"/>
      <c r="N3157" s="73"/>
    </row>
    <row r="3158" spans="2:31" x14ac:dyDescent="0.35">
      <c r="B3158" s="83"/>
      <c r="C3158" s="84"/>
      <c r="D3158" s="73"/>
      <c r="E3158" s="73"/>
      <c r="F3158" s="73"/>
      <c r="G3158" s="85"/>
      <c r="H3158" s="73"/>
      <c r="I3158" s="73"/>
      <c r="J3158" s="73"/>
      <c r="K3158" s="73"/>
      <c r="L3158" s="73"/>
      <c r="M3158" s="73"/>
      <c r="N3158" s="73"/>
    </row>
    <row r="3159" spans="2:31" x14ac:dyDescent="0.35">
      <c r="B3159" s="83"/>
      <c r="C3159" s="84"/>
      <c r="D3159" s="73"/>
      <c r="E3159" s="73"/>
      <c r="F3159" s="73"/>
      <c r="G3159" s="85"/>
      <c r="H3159" s="73"/>
      <c r="I3159" s="73"/>
      <c r="J3159" s="73"/>
      <c r="K3159" s="73"/>
      <c r="L3159" s="73"/>
      <c r="M3159" s="73"/>
      <c r="N3159" s="73"/>
    </row>
    <row r="3160" spans="2:31" x14ac:dyDescent="0.35">
      <c r="B3160" s="83"/>
      <c r="C3160" s="84"/>
      <c r="D3160" s="73"/>
      <c r="E3160" s="73"/>
      <c r="F3160" s="73"/>
      <c r="G3160" s="85"/>
      <c r="H3160" s="73"/>
      <c r="I3160" s="73"/>
      <c r="J3160" s="73"/>
      <c r="K3160" s="73"/>
      <c r="L3160" s="73"/>
      <c r="M3160" s="73"/>
      <c r="N3160" s="73"/>
    </row>
    <row r="3161" spans="2:31" x14ac:dyDescent="0.35">
      <c r="B3161" s="83"/>
      <c r="C3161" s="84"/>
      <c r="D3161" s="73"/>
      <c r="E3161" s="73"/>
      <c r="F3161" s="73"/>
      <c r="G3161" s="85"/>
      <c r="H3161" s="73"/>
      <c r="I3161" s="73"/>
      <c r="J3161" s="73"/>
      <c r="K3161" s="73"/>
      <c r="L3161" s="73"/>
      <c r="M3161" s="73"/>
      <c r="N3161" s="73"/>
    </row>
    <row r="3162" spans="2:31" x14ac:dyDescent="0.35">
      <c r="B3162" s="83"/>
      <c r="C3162" s="84"/>
      <c r="D3162" s="73"/>
      <c r="E3162" s="73"/>
      <c r="F3162" s="73"/>
      <c r="G3162" s="85"/>
      <c r="H3162" s="73"/>
      <c r="I3162" s="73"/>
      <c r="J3162" s="73"/>
      <c r="K3162" s="73"/>
      <c r="L3162" s="73"/>
      <c r="M3162" s="73"/>
      <c r="N3162" s="73"/>
    </row>
    <row r="3163" spans="2:31" x14ac:dyDescent="0.35">
      <c r="B3163" s="83"/>
      <c r="C3163" s="84"/>
      <c r="D3163" s="73"/>
      <c r="E3163" s="73"/>
      <c r="F3163" s="73"/>
      <c r="G3163" s="85"/>
      <c r="H3163" s="73"/>
      <c r="I3163" s="73"/>
      <c r="J3163" s="73"/>
      <c r="K3163" s="73"/>
      <c r="L3163" s="73"/>
      <c r="M3163" s="73"/>
      <c r="N3163" s="73"/>
    </row>
    <row r="3164" spans="2:31" x14ac:dyDescent="0.35">
      <c r="B3164" s="83"/>
      <c r="C3164" s="84"/>
      <c r="D3164" s="73"/>
      <c r="E3164" s="73"/>
      <c r="F3164" s="73"/>
      <c r="G3164" s="85"/>
      <c r="H3164" s="73"/>
      <c r="I3164" s="73"/>
      <c r="J3164" s="73"/>
      <c r="K3164" s="73"/>
      <c r="L3164" s="73"/>
      <c r="M3164" s="73"/>
      <c r="N3164" s="73"/>
    </row>
    <row r="3165" spans="2:31" x14ac:dyDescent="0.35">
      <c r="B3165" s="83"/>
      <c r="C3165" s="84"/>
      <c r="D3165" s="73"/>
      <c r="E3165" s="73"/>
      <c r="F3165" s="73"/>
      <c r="G3165" s="85"/>
      <c r="H3165" s="73"/>
      <c r="I3165" s="73"/>
      <c r="J3165" s="73"/>
      <c r="K3165" s="73"/>
      <c r="L3165" s="73"/>
      <c r="M3165" s="73"/>
      <c r="N3165" s="73"/>
    </row>
    <row r="3166" spans="2:31" x14ac:dyDescent="0.35">
      <c r="B3166" s="83"/>
      <c r="C3166" s="84"/>
      <c r="D3166" s="73"/>
      <c r="E3166" s="73"/>
      <c r="F3166" s="73"/>
      <c r="G3166" s="85"/>
      <c r="H3166" s="73"/>
      <c r="I3166" s="73"/>
      <c r="J3166" s="73"/>
      <c r="K3166" s="73"/>
      <c r="L3166" s="73"/>
      <c r="M3166" s="73"/>
      <c r="N3166" s="73"/>
    </row>
    <row r="3167" spans="2:31" x14ac:dyDescent="0.35">
      <c r="B3167" s="83"/>
      <c r="C3167" s="84"/>
      <c r="D3167" s="73"/>
      <c r="E3167" s="73"/>
      <c r="F3167" s="73"/>
      <c r="G3167" s="85"/>
      <c r="H3167" s="73"/>
      <c r="I3167" s="73"/>
      <c r="J3167" s="73"/>
      <c r="K3167" s="73"/>
      <c r="L3167" s="73"/>
      <c r="M3167" s="73"/>
      <c r="N3167" s="73"/>
    </row>
    <row r="3168" spans="2:31" x14ac:dyDescent="0.35">
      <c r="B3168" s="83"/>
      <c r="C3168" s="84"/>
      <c r="D3168" s="73"/>
      <c r="E3168" s="73"/>
      <c r="F3168" s="73"/>
      <c r="G3168" s="85"/>
      <c r="H3168" s="73"/>
      <c r="I3168" s="73"/>
      <c r="J3168" s="73"/>
      <c r="K3168" s="73"/>
      <c r="L3168" s="73"/>
      <c r="M3168" s="73"/>
      <c r="N3168" s="73"/>
    </row>
    <row r="3169" spans="2:14" x14ac:dyDescent="0.35">
      <c r="B3169" s="83"/>
      <c r="C3169" s="84"/>
      <c r="D3169" s="73"/>
      <c r="E3169" s="73"/>
      <c r="F3169" s="73"/>
      <c r="G3169" s="85"/>
      <c r="H3169" s="73"/>
      <c r="I3169" s="73"/>
      <c r="J3169" s="73"/>
      <c r="K3169" s="73"/>
      <c r="L3169" s="73"/>
      <c r="M3169" s="73"/>
      <c r="N3169" s="73"/>
    </row>
    <row r="3170" spans="2:14" x14ac:dyDescent="0.35">
      <c r="B3170" s="83"/>
      <c r="C3170" s="84"/>
      <c r="D3170" s="73"/>
      <c r="E3170" s="73"/>
      <c r="F3170" s="73"/>
      <c r="G3170" s="85"/>
      <c r="H3170" s="73"/>
      <c r="I3170" s="73"/>
      <c r="J3170" s="73"/>
      <c r="K3170" s="73"/>
      <c r="L3170" s="73"/>
      <c r="M3170" s="73"/>
      <c r="N3170" s="73"/>
    </row>
    <row r="3171" spans="2:14" x14ac:dyDescent="0.35">
      <c r="B3171" s="83"/>
      <c r="C3171" s="84"/>
      <c r="D3171" s="73"/>
      <c r="E3171" s="73"/>
      <c r="F3171" s="73"/>
      <c r="G3171" s="85"/>
      <c r="H3171" s="73"/>
      <c r="I3171" s="73"/>
      <c r="J3171" s="73"/>
      <c r="K3171" s="73"/>
      <c r="L3171" s="73"/>
      <c r="M3171" s="73"/>
      <c r="N3171" s="73"/>
    </row>
    <row r="3172" spans="2:14" x14ac:dyDescent="0.35">
      <c r="B3172" s="83"/>
      <c r="C3172" s="84"/>
      <c r="D3172" s="73"/>
      <c r="E3172" s="73"/>
      <c r="F3172" s="73"/>
      <c r="G3172" s="85"/>
      <c r="H3172" s="73"/>
      <c r="I3172" s="73"/>
      <c r="J3172" s="73"/>
      <c r="K3172" s="73"/>
      <c r="L3172" s="73"/>
      <c r="M3172" s="73"/>
      <c r="N3172" s="73"/>
    </row>
    <row r="3173" spans="2:14" x14ac:dyDescent="0.35">
      <c r="B3173" s="83"/>
      <c r="C3173" s="84"/>
      <c r="D3173" s="73"/>
      <c r="E3173" s="73"/>
      <c r="F3173" s="73"/>
      <c r="G3173" s="85"/>
      <c r="H3173" s="73"/>
      <c r="I3173" s="73"/>
      <c r="J3173" s="73"/>
      <c r="K3173" s="73"/>
      <c r="L3173" s="73"/>
      <c r="M3173" s="73"/>
      <c r="N3173" s="73"/>
    </row>
    <row r="3174" spans="2:14" x14ac:dyDescent="0.35">
      <c r="B3174" s="83"/>
      <c r="C3174" s="84"/>
      <c r="D3174" s="73"/>
      <c r="E3174" s="73"/>
      <c r="F3174" s="73"/>
      <c r="G3174" s="85"/>
      <c r="H3174" s="73"/>
      <c r="I3174" s="73"/>
      <c r="J3174" s="73"/>
      <c r="K3174" s="73"/>
      <c r="L3174" s="73"/>
      <c r="M3174" s="73"/>
      <c r="N3174" s="73"/>
    </row>
    <row r="3175" spans="2:14" x14ac:dyDescent="0.35">
      <c r="B3175" s="83"/>
      <c r="C3175" s="84"/>
      <c r="D3175" s="73"/>
      <c r="E3175" s="73"/>
      <c r="F3175" s="73"/>
      <c r="G3175" s="85"/>
      <c r="H3175" s="73"/>
      <c r="I3175" s="73"/>
      <c r="J3175" s="73"/>
      <c r="K3175" s="73"/>
      <c r="L3175" s="73"/>
      <c r="M3175" s="73"/>
      <c r="N3175" s="73"/>
    </row>
    <row r="3176" spans="2:14" x14ac:dyDescent="0.35">
      <c r="B3176" s="83"/>
      <c r="C3176" s="84"/>
      <c r="D3176" s="73"/>
      <c r="E3176" s="73"/>
      <c r="F3176" s="73"/>
      <c r="G3176" s="85"/>
      <c r="H3176" s="73"/>
      <c r="I3176" s="73"/>
      <c r="J3176" s="73"/>
      <c r="K3176" s="73"/>
      <c r="L3176" s="73"/>
      <c r="M3176" s="73"/>
      <c r="N3176" s="73"/>
    </row>
    <row r="3177" spans="2:14" x14ac:dyDescent="0.35">
      <c r="B3177" s="83"/>
      <c r="C3177" s="84"/>
      <c r="D3177" s="73"/>
      <c r="E3177" s="73"/>
      <c r="F3177" s="73"/>
      <c r="G3177" s="85"/>
      <c r="H3177" s="73"/>
      <c r="I3177" s="73"/>
      <c r="J3177" s="73"/>
      <c r="K3177" s="73"/>
      <c r="L3177" s="73"/>
      <c r="M3177" s="73"/>
      <c r="N3177" s="73"/>
    </row>
    <row r="3178" spans="2:14" x14ac:dyDescent="0.35">
      <c r="B3178" s="83"/>
      <c r="C3178" s="84"/>
      <c r="D3178" s="73"/>
      <c r="E3178" s="73"/>
      <c r="F3178" s="73"/>
      <c r="G3178" s="85"/>
      <c r="H3178" s="73"/>
      <c r="I3178" s="73"/>
      <c r="J3178" s="73"/>
      <c r="K3178" s="73"/>
      <c r="L3178" s="73"/>
      <c r="M3178" s="73"/>
      <c r="N3178" s="73"/>
    </row>
    <row r="3179" spans="2:14" x14ac:dyDescent="0.35">
      <c r="B3179" s="83"/>
      <c r="C3179" s="84"/>
      <c r="D3179" s="73"/>
      <c r="E3179" s="73"/>
      <c r="F3179" s="73"/>
      <c r="G3179" s="85"/>
      <c r="H3179" s="73"/>
      <c r="I3179" s="73"/>
      <c r="J3179" s="73"/>
      <c r="K3179" s="73"/>
      <c r="L3179" s="73"/>
      <c r="M3179" s="73"/>
      <c r="N3179" s="73"/>
    </row>
    <row r="3180" spans="2:14" x14ac:dyDescent="0.35">
      <c r="B3180" s="83"/>
      <c r="C3180" s="84"/>
      <c r="D3180" s="73"/>
      <c r="E3180" s="73"/>
      <c r="F3180" s="73"/>
      <c r="G3180" s="85"/>
      <c r="H3180" s="73"/>
      <c r="I3180" s="73"/>
      <c r="J3180" s="73"/>
      <c r="K3180" s="73"/>
      <c r="L3180" s="73"/>
      <c r="M3180" s="73"/>
      <c r="N3180" s="73"/>
    </row>
    <row r="3181" spans="2:14" x14ac:dyDescent="0.35">
      <c r="B3181" s="83"/>
      <c r="C3181" s="84"/>
      <c r="D3181" s="73"/>
      <c r="E3181" s="73"/>
      <c r="F3181" s="73"/>
      <c r="G3181" s="85"/>
      <c r="H3181" s="73"/>
      <c r="I3181" s="73"/>
      <c r="J3181" s="73"/>
      <c r="K3181" s="73"/>
      <c r="L3181" s="73"/>
      <c r="M3181" s="73"/>
      <c r="N3181" s="73"/>
    </row>
    <row r="3182" spans="2:14" x14ac:dyDescent="0.35">
      <c r="B3182" s="83"/>
      <c r="C3182" s="84"/>
      <c r="D3182" s="73"/>
      <c r="E3182" s="73"/>
      <c r="F3182" s="73"/>
      <c r="G3182" s="85"/>
      <c r="H3182" s="73"/>
      <c r="I3182" s="73"/>
      <c r="J3182" s="73"/>
      <c r="K3182" s="73"/>
      <c r="L3182" s="73"/>
      <c r="M3182" s="73"/>
      <c r="N3182" s="73"/>
    </row>
    <row r="3183" spans="2:14" x14ac:dyDescent="0.35">
      <c r="B3183" s="83"/>
      <c r="C3183" s="84"/>
      <c r="D3183" s="73"/>
      <c r="E3183" s="73"/>
      <c r="F3183" s="73"/>
      <c r="G3183" s="85"/>
      <c r="H3183" s="73"/>
      <c r="I3183" s="73"/>
      <c r="J3183" s="73"/>
      <c r="K3183" s="73"/>
      <c r="L3183" s="73"/>
      <c r="M3183" s="73"/>
      <c r="N3183" s="73"/>
    </row>
    <row r="3184" spans="2:14" x14ac:dyDescent="0.35">
      <c r="B3184" s="83"/>
      <c r="C3184" s="84"/>
      <c r="D3184" s="73"/>
      <c r="E3184" s="73"/>
      <c r="F3184" s="73"/>
      <c r="G3184" s="85"/>
      <c r="H3184" s="73"/>
      <c r="I3184" s="73"/>
      <c r="J3184" s="73"/>
      <c r="K3184" s="73"/>
      <c r="L3184" s="73"/>
      <c r="M3184" s="73"/>
      <c r="N3184" s="73"/>
    </row>
    <row r="3185" spans="2:14" x14ac:dyDescent="0.35">
      <c r="B3185" s="83"/>
      <c r="C3185" s="84"/>
      <c r="D3185" s="73"/>
      <c r="E3185" s="73"/>
      <c r="F3185" s="73"/>
      <c r="G3185" s="85"/>
      <c r="H3185" s="73"/>
      <c r="I3185" s="73"/>
      <c r="J3185" s="73"/>
      <c r="K3185" s="73"/>
      <c r="L3185" s="73"/>
      <c r="M3185" s="73"/>
      <c r="N3185" s="73"/>
    </row>
    <row r="3186" spans="2:14" x14ac:dyDescent="0.35">
      <c r="B3186" s="83"/>
      <c r="C3186" s="84"/>
      <c r="D3186" s="73"/>
      <c r="E3186" s="73"/>
      <c r="F3186" s="73"/>
      <c r="G3186" s="85"/>
      <c r="H3186" s="73"/>
      <c r="I3186" s="73"/>
      <c r="J3186" s="73"/>
      <c r="K3186" s="73"/>
      <c r="L3186" s="73"/>
      <c r="M3186" s="73"/>
      <c r="N3186" s="73"/>
    </row>
    <row r="3187" spans="2:14" x14ac:dyDescent="0.35">
      <c r="B3187" s="83"/>
      <c r="C3187" s="84"/>
      <c r="D3187" s="73"/>
      <c r="E3187" s="73"/>
      <c r="F3187" s="73"/>
      <c r="G3187" s="85"/>
      <c r="H3187" s="73"/>
      <c r="I3187" s="73"/>
      <c r="J3187" s="73"/>
      <c r="K3187" s="73"/>
      <c r="L3187" s="73"/>
      <c r="M3187" s="73"/>
      <c r="N3187" s="73"/>
    </row>
    <row r="3188" spans="2:14" x14ac:dyDescent="0.35">
      <c r="B3188" s="83"/>
      <c r="C3188" s="84"/>
      <c r="D3188" s="73"/>
      <c r="E3188" s="73"/>
      <c r="F3188" s="73"/>
      <c r="G3188" s="85"/>
      <c r="H3188" s="73"/>
      <c r="I3188" s="73"/>
      <c r="J3188" s="73"/>
      <c r="K3188" s="73"/>
      <c r="L3188" s="73"/>
      <c r="M3188" s="73"/>
      <c r="N3188" s="73"/>
    </row>
    <row r="3189" spans="2:14" x14ac:dyDescent="0.35">
      <c r="B3189" s="83"/>
      <c r="C3189" s="84"/>
      <c r="D3189" s="73"/>
      <c r="E3189" s="73"/>
      <c r="F3189" s="73"/>
      <c r="G3189" s="85"/>
      <c r="H3189" s="73"/>
      <c r="I3189" s="73"/>
      <c r="J3189" s="73"/>
      <c r="K3189" s="73"/>
      <c r="L3189" s="73"/>
      <c r="M3189" s="73"/>
      <c r="N3189" s="73"/>
    </row>
    <row r="3190" spans="2:14" x14ac:dyDescent="0.35">
      <c r="B3190" s="83"/>
      <c r="C3190" s="84"/>
      <c r="D3190" s="73"/>
      <c r="E3190" s="73"/>
      <c r="F3190" s="73"/>
      <c r="G3190" s="85"/>
      <c r="H3190" s="73"/>
      <c r="I3190" s="73"/>
      <c r="J3190" s="73"/>
      <c r="K3190" s="73"/>
      <c r="L3190" s="73"/>
      <c r="M3190" s="73"/>
      <c r="N3190" s="73"/>
    </row>
    <row r="3191" spans="2:14" x14ac:dyDescent="0.35">
      <c r="B3191" s="83"/>
      <c r="C3191" s="84"/>
      <c r="D3191" s="73"/>
      <c r="E3191" s="73"/>
      <c r="F3191" s="73"/>
      <c r="G3191" s="85"/>
      <c r="H3191" s="73"/>
      <c r="I3191" s="73"/>
      <c r="J3191" s="73"/>
      <c r="K3191" s="73"/>
      <c r="L3191" s="73"/>
      <c r="M3191" s="73"/>
      <c r="N3191" s="73"/>
    </row>
    <row r="3192" spans="2:14" x14ac:dyDescent="0.35">
      <c r="B3192" s="83"/>
      <c r="C3192" s="84"/>
      <c r="D3192" s="73"/>
      <c r="E3192" s="73"/>
      <c r="F3192" s="73"/>
      <c r="G3192" s="85"/>
      <c r="H3192" s="73"/>
      <c r="I3192" s="73"/>
      <c r="J3192" s="73"/>
      <c r="K3192" s="73"/>
      <c r="L3192" s="73"/>
      <c r="M3192" s="73"/>
      <c r="N3192" s="73"/>
    </row>
    <row r="3193" spans="2:14" x14ac:dyDescent="0.35">
      <c r="B3193" s="83"/>
      <c r="C3193" s="84"/>
      <c r="D3193" s="73"/>
      <c r="E3193" s="73"/>
      <c r="F3193" s="73"/>
      <c r="G3193" s="85"/>
      <c r="H3193" s="73"/>
      <c r="I3193" s="73"/>
      <c r="J3193" s="73"/>
      <c r="K3193" s="73"/>
      <c r="L3193" s="73"/>
      <c r="M3193" s="73"/>
      <c r="N3193" s="73"/>
    </row>
    <row r="3194" spans="2:14" x14ac:dyDescent="0.35">
      <c r="B3194" s="83"/>
      <c r="C3194" s="84"/>
      <c r="D3194" s="73"/>
      <c r="E3194" s="73"/>
      <c r="F3194" s="73"/>
      <c r="G3194" s="85"/>
      <c r="H3194" s="73"/>
      <c r="I3194" s="73"/>
      <c r="J3194" s="73"/>
      <c r="K3194" s="73"/>
      <c r="L3194" s="73"/>
      <c r="M3194" s="73"/>
      <c r="N3194" s="73"/>
    </row>
    <row r="3195" spans="2:14" x14ac:dyDescent="0.35">
      <c r="B3195" s="83"/>
      <c r="C3195" s="84"/>
      <c r="D3195" s="73"/>
      <c r="E3195" s="73"/>
      <c r="F3195" s="73"/>
      <c r="G3195" s="85"/>
      <c r="H3195" s="73"/>
      <c r="I3195" s="73"/>
      <c r="J3195" s="73"/>
      <c r="K3195" s="73"/>
      <c r="L3195" s="73"/>
      <c r="M3195" s="73"/>
      <c r="N3195" s="73"/>
    </row>
    <row r="3196" spans="2:14" x14ac:dyDescent="0.35">
      <c r="B3196" s="83"/>
      <c r="C3196" s="84"/>
      <c r="D3196" s="73"/>
      <c r="E3196" s="73"/>
      <c r="F3196" s="73"/>
      <c r="G3196" s="85"/>
      <c r="H3196" s="73"/>
      <c r="I3196" s="73"/>
      <c r="J3196" s="73"/>
      <c r="K3196" s="73"/>
      <c r="L3196" s="73"/>
      <c r="M3196" s="73"/>
      <c r="N3196" s="73"/>
    </row>
    <row r="3197" spans="2:14" x14ac:dyDescent="0.35">
      <c r="B3197" s="83"/>
      <c r="C3197" s="84"/>
      <c r="D3197" s="73"/>
      <c r="E3197" s="73"/>
      <c r="F3197" s="73"/>
      <c r="G3197" s="85"/>
      <c r="H3197" s="73"/>
      <c r="I3197" s="73"/>
      <c r="J3197" s="73"/>
      <c r="K3197" s="73"/>
      <c r="L3197" s="73"/>
      <c r="M3197" s="73"/>
      <c r="N3197" s="73"/>
    </row>
    <row r="3198" spans="2:14" x14ac:dyDescent="0.35">
      <c r="B3198" s="83"/>
      <c r="C3198" s="84"/>
      <c r="D3198" s="73"/>
      <c r="E3198" s="73"/>
      <c r="F3198" s="73"/>
      <c r="G3198" s="85"/>
      <c r="H3198" s="73"/>
      <c r="I3198" s="73"/>
      <c r="J3198" s="73"/>
      <c r="K3198" s="73"/>
      <c r="L3198" s="73"/>
      <c r="M3198" s="73"/>
      <c r="N3198" s="73"/>
    </row>
    <row r="3199" spans="2:14" x14ac:dyDescent="0.35">
      <c r="B3199" s="83"/>
      <c r="C3199" s="84"/>
      <c r="D3199" s="73"/>
      <c r="E3199" s="73"/>
      <c r="F3199" s="73"/>
      <c r="G3199" s="85"/>
      <c r="H3199" s="73"/>
      <c r="I3199" s="73"/>
      <c r="J3199" s="73"/>
      <c r="K3199" s="73"/>
      <c r="L3199" s="73"/>
      <c r="M3199" s="73"/>
      <c r="N3199" s="73"/>
    </row>
    <row r="3200" spans="2:14" x14ac:dyDescent="0.35">
      <c r="B3200" s="83"/>
      <c r="C3200" s="84"/>
      <c r="D3200" s="73"/>
      <c r="E3200" s="73"/>
      <c r="F3200" s="73"/>
      <c r="G3200" s="85"/>
      <c r="H3200" s="73"/>
      <c r="I3200" s="73"/>
      <c r="J3200" s="73"/>
      <c r="K3200" s="73"/>
      <c r="L3200" s="73"/>
      <c r="M3200" s="73"/>
      <c r="N3200" s="73"/>
    </row>
    <row r="3201" spans="2:14" x14ac:dyDescent="0.35">
      <c r="B3201" s="83"/>
      <c r="C3201" s="84"/>
      <c r="D3201" s="73"/>
      <c r="E3201" s="73"/>
      <c r="F3201" s="73"/>
      <c r="G3201" s="85"/>
      <c r="H3201" s="73"/>
      <c r="I3201" s="73"/>
      <c r="J3201" s="73"/>
      <c r="K3201" s="73"/>
      <c r="L3201" s="73"/>
      <c r="M3201" s="73"/>
      <c r="N3201" s="73"/>
    </row>
    <row r="3202" spans="2:14" x14ac:dyDescent="0.35">
      <c r="B3202" s="83"/>
      <c r="C3202" s="84"/>
      <c r="D3202" s="73"/>
      <c r="E3202" s="73"/>
      <c r="F3202" s="73"/>
      <c r="G3202" s="85"/>
      <c r="H3202" s="73"/>
      <c r="I3202" s="73"/>
      <c r="J3202" s="73"/>
      <c r="K3202" s="73"/>
      <c r="L3202" s="73"/>
      <c r="M3202" s="73"/>
      <c r="N3202" s="73"/>
    </row>
    <row r="3203" spans="2:14" x14ac:dyDescent="0.35">
      <c r="B3203" s="83"/>
      <c r="C3203" s="84"/>
      <c r="D3203" s="73"/>
      <c r="E3203" s="73"/>
      <c r="F3203" s="73"/>
      <c r="G3203" s="85"/>
      <c r="H3203" s="73"/>
      <c r="I3203" s="73"/>
      <c r="J3203" s="73"/>
      <c r="K3203" s="73"/>
      <c r="L3203" s="73"/>
      <c r="M3203" s="73"/>
      <c r="N3203" s="73"/>
    </row>
    <row r="3204" spans="2:14" x14ac:dyDescent="0.35">
      <c r="B3204" s="83"/>
      <c r="C3204" s="84"/>
      <c r="D3204" s="73"/>
      <c r="E3204" s="73"/>
      <c r="F3204" s="73"/>
      <c r="G3204" s="85"/>
      <c r="H3204" s="73"/>
      <c r="I3204" s="73"/>
      <c r="J3204" s="73"/>
      <c r="K3204" s="73"/>
      <c r="L3204" s="73"/>
      <c r="M3204" s="73"/>
      <c r="N3204" s="73"/>
    </row>
    <row r="3205" spans="2:14" x14ac:dyDescent="0.35">
      <c r="B3205" s="83"/>
      <c r="C3205" s="84"/>
      <c r="D3205" s="73"/>
      <c r="E3205" s="73"/>
      <c r="F3205" s="73"/>
      <c r="G3205" s="85"/>
      <c r="H3205" s="73"/>
      <c r="I3205" s="73"/>
      <c r="J3205" s="73"/>
      <c r="K3205" s="73"/>
      <c r="L3205" s="73"/>
      <c r="M3205" s="73"/>
      <c r="N3205" s="73"/>
    </row>
    <row r="3206" spans="2:14" x14ac:dyDescent="0.35">
      <c r="B3206" s="83"/>
      <c r="C3206" s="84"/>
      <c r="D3206" s="73"/>
      <c r="E3206" s="73"/>
      <c r="F3206" s="73"/>
      <c r="G3206" s="85"/>
      <c r="H3206" s="73"/>
      <c r="I3206" s="73"/>
      <c r="J3206" s="73"/>
      <c r="K3206" s="73"/>
      <c r="L3206" s="73"/>
      <c r="M3206" s="73"/>
      <c r="N3206" s="73"/>
    </row>
    <row r="3207" spans="2:14" x14ac:dyDescent="0.35">
      <c r="B3207" s="83"/>
      <c r="C3207" s="84"/>
      <c r="D3207" s="73"/>
      <c r="E3207" s="73"/>
      <c r="F3207" s="73"/>
      <c r="G3207" s="85"/>
      <c r="H3207" s="73"/>
      <c r="I3207" s="73"/>
      <c r="J3207" s="73"/>
      <c r="K3207" s="73"/>
      <c r="L3207" s="73"/>
      <c r="M3207" s="73"/>
      <c r="N3207" s="73"/>
    </row>
    <row r="3208" spans="2:14" x14ac:dyDescent="0.35">
      <c r="B3208" s="83"/>
      <c r="C3208" s="84"/>
      <c r="D3208" s="73"/>
      <c r="E3208" s="73"/>
      <c r="F3208" s="73"/>
      <c r="G3208" s="85"/>
      <c r="H3208" s="73"/>
      <c r="I3208" s="73"/>
      <c r="J3208" s="73"/>
      <c r="K3208" s="73"/>
      <c r="L3208" s="73"/>
      <c r="M3208" s="73"/>
      <c r="N3208" s="73"/>
    </row>
    <row r="3209" spans="2:14" x14ac:dyDescent="0.35">
      <c r="B3209" s="83"/>
      <c r="C3209" s="84"/>
      <c r="D3209" s="73"/>
      <c r="E3209" s="73"/>
      <c r="F3209" s="73"/>
      <c r="G3209" s="85"/>
      <c r="H3209" s="73"/>
      <c r="I3209" s="73"/>
      <c r="J3209" s="73"/>
      <c r="K3209" s="73"/>
      <c r="L3209" s="73"/>
      <c r="M3209" s="73"/>
      <c r="N3209" s="73"/>
    </row>
    <row r="3210" spans="2:14" x14ac:dyDescent="0.35">
      <c r="B3210" s="83"/>
      <c r="C3210" s="84"/>
      <c r="D3210" s="73"/>
      <c r="E3210" s="73"/>
      <c r="F3210" s="73"/>
      <c r="G3210" s="85"/>
      <c r="H3210" s="73"/>
      <c r="I3210" s="73"/>
      <c r="J3210" s="73"/>
      <c r="K3210" s="73"/>
      <c r="L3210" s="73"/>
      <c r="M3210" s="73"/>
      <c r="N3210" s="73"/>
    </row>
    <row r="3211" spans="2:14" x14ac:dyDescent="0.35">
      <c r="B3211" s="83"/>
      <c r="C3211" s="84"/>
      <c r="D3211" s="73"/>
      <c r="E3211" s="73"/>
      <c r="F3211" s="73"/>
      <c r="G3211" s="85"/>
      <c r="H3211" s="73"/>
      <c r="I3211" s="73"/>
      <c r="J3211" s="73"/>
      <c r="K3211" s="73"/>
      <c r="L3211" s="73"/>
      <c r="M3211" s="73"/>
      <c r="N3211" s="73"/>
    </row>
    <row r="3212" spans="2:14" x14ac:dyDescent="0.35">
      <c r="B3212" s="83"/>
      <c r="C3212" s="84"/>
      <c r="D3212" s="73"/>
      <c r="E3212" s="73"/>
      <c r="F3212" s="73"/>
      <c r="G3212" s="85"/>
      <c r="H3212" s="73"/>
      <c r="I3212" s="73"/>
      <c r="J3212" s="73"/>
      <c r="K3212" s="73"/>
      <c r="L3212" s="73"/>
      <c r="M3212" s="73"/>
      <c r="N3212" s="73"/>
    </row>
    <row r="3213" spans="2:14" x14ac:dyDescent="0.35">
      <c r="B3213" s="83"/>
      <c r="C3213" s="84"/>
      <c r="D3213" s="73"/>
      <c r="E3213" s="73"/>
      <c r="F3213" s="73"/>
      <c r="G3213" s="85"/>
      <c r="H3213" s="73"/>
      <c r="I3213" s="73"/>
      <c r="J3213" s="73"/>
      <c r="K3213" s="73"/>
      <c r="L3213" s="73"/>
      <c r="M3213" s="73"/>
      <c r="N3213" s="73"/>
    </row>
    <row r="3214" spans="2:14" x14ac:dyDescent="0.35">
      <c r="B3214" s="83"/>
      <c r="C3214" s="84"/>
      <c r="D3214" s="73"/>
      <c r="E3214" s="73"/>
      <c r="F3214" s="73"/>
      <c r="G3214" s="85"/>
      <c r="H3214" s="73"/>
      <c r="I3214" s="73"/>
      <c r="J3214" s="73"/>
      <c r="K3214" s="73"/>
      <c r="L3214" s="73"/>
      <c r="M3214" s="73"/>
      <c r="N3214" s="73"/>
    </row>
    <row r="3215" spans="2:14" x14ac:dyDescent="0.35">
      <c r="B3215" s="83"/>
      <c r="C3215" s="84"/>
      <c r="D3215" s="73"/>
      <c r="E3215" s="73"/>
      <c r="F3215" s="73"/>
      <c r="G3215" s="85"/>
      <c r="H3215" s="73"/>
      <c r="I3215" s="73"/>
      <c r="J3215" s="73"/>
      <c r="K3215" s="73"/>
      <c r="L3215" s="73"/>
      <c r="M3215" s="73"/>
      <c r="N3215" s="73"/>
    </row>
    <row r="3216" spans="2:14" x14ac:dyDescent="0.35">
      <c r="B3216" s="83"/>
      <c r="C3216" s="84"/>
      <c r="D3216" s="73"/>
      <c r="E3216" s="73"/>
      <c r="F3216" s="73"/>
      <c r="G3216" s="85"/>
      <c r="H3216" s="73"/>
      <c r="I3216" s="73"/>
      <c r="J3216" s="73"/>
      <c r="K3216" s="73"/>
      <c r="L3216" s="73"/>
      <c r="M3216" s="73"/>
      <c r="N3216" s="73"/>
    </row>
    <row r="3217" spans="2:14" x14ac:dyDescent="0.35">
      <c r="B3217" s="83"/>
      <c r="C3217" s="84"/>
      <c r="D3217" s="73"/>
      <c r="E3217" s="73"/>
      <c r="F3217" s="73"/>
      <c r="G3217" s="85"/>
      <c r="H3217" s="73"/>
      <c r="I3217" s="73"/>
      <c r="J3217" s="73"/>
      <c r="K3217" s="73"/>
      <c r="L3217" s="73"/>
      <c r="M3217" s="73"/>
      <c r="N3217" s="73"/>
    </row>
    <row r="3218" spans="2:14" x14ac:dyDescent="0.35">
      <c r="B3218" s="83"/>
      <c r="C3218" s="84"/>
      <c r="D3218" s="73"/>
      <c r="E3218" s="73"/>
      <c r="F3218" s="73"/>
      <c r="G3218" s="85"/>
      <c r="H3218" s="73"/>
      <c r="I3218" s="73"/>
      <c r="J3218" s="73"/>
      <c r="K3218" s="73"/>
      <c r="L3218" s="73"/>
      <c r="M3218" s="73"/>
      <c r="N3218" s="73"/>
    </row>
    <row r="3219" spans="2:14" x14ac:dyDescent="0.35">
      <c r="B3219" s="83"/>
      <c r="C3219" s="84"/>
      <c r="D3219" s="73"/>
      <c r="E3219" s="73"/>
      <c r="F3219" s="73"/>
      <c r="G3219" s="85"/>
      <c r="H3219" s="73"/>
      <c r="I3219" s="73"/>
      <c r="J3219" s="73"/>
      <c r="K3219" s="73"/>
      <c r="L3219" s="73"/>
      <c r="M3219" s="73"/>
      <c r="N3219" s="73"/>
    </row>
    <row r="3220" spans="2:14" x14ac:dyDescent="0.35">
      <c r="B3220" s="83"/>
      <c r="C3220" s="84"/>
      <c r="D3220" s="73"/>
      <c r="E3220" s="73"/>
      <c r="F3220" s="73"/>
      <c r="G3220" s="85"/>
      <c r="H3220" s="73"/>
      <c r="I3220" s="73"/>
      <c r="J3220" s="73"/>
      <c r="K3220" s="73"/>
      <c r="L3220" s="73"/>
      <c r="M3220" s="73"/>
      <c r="N3220" s="73"/>
    </row>
    <row r="3221" spans="2:14" x14ac:dyDescent="0.35">
      <c r="B3221" s="83"/>
      <c r="C3221" s="84"/>
      <c r="D3221" s="73"/>
      <c r="E3221" s="73"/>
      <c r="F3221" s="73"/>
      <c r="G3221" s="85"/>
      <c r="H3221" s="73"/>
      <c r="I3221" s="73"/>
      <c r="J3221" s="73"/>
      <c r="K3221" s="73"/>
      <c r="L3221" s="73"/>
      <c r="M3221" s="73"/>
      <c r="N3221" s="73"/>
    </row>
    <row r="3222" spans="2:14" x14ac:dyDescent="0.35">
      <c r="B3222" s="83"/>
      <c r="C3222" s="84"/>
      <c r="D3222" s="73"/>
      <c r="E3222" s="73"/>
      <c r="F3222" s="73"/>
      <c r="G3222" s="85"/>
      <c r="H3222" s="73"/>
      <c r="I3222" s="73"/>
      <c r="J3222" s="73"/>
      <c r="K3222" s="73"/>
      <c r="L3222" s="73"/>
      <c r="M3222" s="73"/>
      <c r="N3222" s="73"/>
    </row>
    <row r="3223" spans="2:14" x14ac:dyDescent="0.35">
      <c r="B3223" s="83"/>
      <c r="C3223" s="84"/>
      <c r="D3223" s="73"/>
      <c r="E3223" s="73"/>
      <c r="F3223" s="73"/>
      <c r="G3223" s="85"/>
      <c r="H3223" s="73"/>
      <c r="I3223" s="73"/>
      <c r="J3223" s="73"/>
      <c r="K3223" s="73"/>
      <c r="L3223" s="73"/>
      <c r="M3223" s="73"/>
      <c r="N3223" s="73"/>
    </row>
    <row r="3224" spans="2:14" x14ac:dyDescent="0.35">
      <c r="B3224" s="83"/>
      <c r="C3224" s="84"/>
      <c r="D3224" s="73"/>
      <c r="E3224" s="73"/>
      <c r="F3224" s="73"/>
      <c r="G3224" s="85"/>
      <c r="H3224" s="73"/>
      <c r="I3224" s="73"/>
      <c r="J3224" s="73"/>
      <c r="K3224" s="73"/>
      <c r="L3224" s="73"/>
      <c r="M3224" s="73"/>
      <c r="N3224" s="73"/>
    </row>
    <row r="3225" spans="2:14" x14ac:dyDescent="0.35">
      <c r="B3225" s="83"/>
      <c r="C3225" s="84"/>
      <c r="D3225" s="73"/>
      <c r="E3225" s="73"/>
      <c r="F3225" s="73"/>
      <c r="G3225" s="85"/>
      <c r="H3225" s="73"/>
      <c r="I3225" s="73"/>
      <c r="J3225" s="73"/>
      <c r="K3225" s="73"/>
      <c r="L3225" s="73"/>
      <c r="M3225" s="73"/>
      <c r="N3225" s="73"/>
    </row>
    <row r="3226" spans="2:14" x14ac:dyDescent="0.35">
      <c r="B3226" s="83"/>
      <c r="C3226" s="84"/>
      <c r="D3226" s="73"/>
      <c r="E3226" s="73"/>
      <c r="F3226" s="73"/>
      <c r="G3226" s="85"/>
      <c r="H3226" s="73"/>
      <c r="I3226" s="73"/>
      <c r="J3226" s="73"/>
      <c r="K3226" s="73"/>
      <c r="L3226" s="73"/>
      <c r="M3226" s="73"/>
      <c r="N3226" s="73"/>
    </row>
    <row r="3227" spans="2:14" x14ac:dyDescent="0.35">
      <c r="B3227" s="83"/>
      <c r="C3227" s="84"/>
      <c r="D3227" s="73"/>
      <c r="E3227" s="73"/>
      <c r="F3227" s="73"/>
      <c r="G3227" s="85"/>
      <c r="H3227" s="73"/>
      <c r="I3227" s="73"/>
      <c r="J3227" s="73"/>
      <c r="K3227" s="73"/>
      <c r="L3227" s="73"/>
      <c r="M3227" s="73"/>
      <c r="N3227" s="73"/>
    </row>
    <row r="3228" spans="2:14" x14ac:dyDescent="0.35">
      <c r="B3228" s="83"/>
      <c r="C3228" s="84"/>
      <c r="D3228" s="73"/>
      <c r="E3228" s="73"/>
      <c r="F3228" s="73"/>
      <c r="G3228" s="85"/>
      <c r="H3228" s="73"/>
      <c r="I3228" s="73"/>
      <c r="J3228" s="73"/>
      <c r="K3228" s="73"/>
      <c r="L3228" s="73"/>
      <c r="M3228" s="73"/>
      <c r="N3228" s="73"/>
    </row>
    <row r="3229" spans="2:14" x14ac:dyDescent="0.35">
      <c r="B3229" s="83"/>
      <c r="C3229" s="84"/>
      <c r="D3229" s="73"/>
      <c r="E3229" s="73"/>
      <c r="F3229" s="73"/>
      <c r="G3229" s="85"/>
      <c r="H3229" s="73"/>
      <c r="I3229" s="73"/>
      <c r="J3229" s="73"/>
      <c r="K3229" s="73"/>
      <c r="L3229" s="73"/>
      <c r="M3229" s="73"/>
      <c r="N3229" s="73"/>
    </row>
    <row r="3230" spans="2:14" x14ac:dyDescent="0.35">
      <c r="B3230" s="83"/>
      <c r="C3230" s="84"/>
      <c r="D3230" s="73"/>
      <c r="E3230" s="73"/>
      <c r="F3230" s="73"/>
      <c r="G3230" s="85"/>
      <c r="H3230" s="73"/>
      <c r="I3230" s="73"/>
      <c r="J3230" s="73"/>
      <c r="K3230" s="73"/>
      <c r="L3230" s="73"/>
      <c r="M3230" s="73"/>
      <c r="N3230" s="73"/>
    </row>
    <row r="3231" spans="2:14" x14ac:dyDescent="0.35">
      <c r="B3231" s="83"/>
      <c r="C3231" s="84"/>
      <c r="D3231" s="73"/>
      <c r="E3231" s="73"/>
      <c r="F3231" s="73"/>
      <c r="G3231" s="85"/>
      <c r="H3231" s="73"/>
      <c r="I3231" s="73"/>
      <c r="J3231" s="73"/>
      <c r="K3231" s="73"/>
      <c r="L3231" s="73"/>
      <c r="M3231" s="73"/>
      <c r="N3231" s="73"/>
    </row>
    <row r="3232" spans="2:14" x14ac:dyDescent="0.35">
      <c r="B3232" s="83"/>
      <c r="C3232" s="84"/>
      <c r="D3232" s="73"/>
      <c r="E3232" s="73"/>
      <c r="F3232" s="73"/>
      <c r="G3232" s="85"/>
      <c r="H3232" s="73"/>
      <c r="I3232" s="73"/>
      <c r="J3232" s="73"/>
      <c r="K3232" s="73"/>
      <c r="L3232" s="73"/>
      <c r="M3232" s="73"/>
      <c r="N3232" s="73"/>
    </row>
    <row r="3233" spans="2:14" x14ac:dyDescent="0.35">
      <c r="B3233" s="83"/>
      <c r="C3233" s="84"/>
      <c r="D3233" s="73"/>
      <c r="E3233" s="73"/>
      <c r="F3233" s="73"/>
      <c r="G3233" s="85"/>
      <c r="H3233" s="73"/>
      <c r="I3233" s="73"/>
      <c r="J3233" s="73"/>
      <c r="K3233" s="73"/>
      <c r="L3233" s="73"/>
      <c r="M3233" s="73"/>
      <c r="N3233" s="73"/>
    </row>
    <row r="3234" spans="2:14" x14ac:dyDescent="0.35">
      <c r="B3234" s="83"/>
      <c r="C3234" s="84"/>
      <c r="D3234" s="73"/>
      <c r="E3234" s="73"/>
      <c r="F3234" s="73"/>
      <c r="G3234" s="85"/>
      <c r="H3234" s="73"/>
      <c r="I3234" s="73"/>
      <c r="J3234" s="73"/>
      <c r="K3234" s="73"/>
      <c r="L3234" s="73"/>
      <c r="M3234" s="73"/>
      <c r="N3234" s="73"/>
    </row>
    <row r="3235" spans="2:14" x14ac:dyDescent="0.35">
      <c r="B3235" s="83"/>
      <c r="C3235" s="84"/>
      <c r="D3235" s="73"/>
      <c r="E3235" s="73"/>
      <c r="F3235" s="73"/>
      <c r="G3235" s="85"/>
      <c r="H3235" s="73"/>
      <c r="I3235" s="73"/>
      <c r="J3235" s="73"/>
      <c r="K3235" s="73"/>
      <c r="L3235" s="73"/>
      <c r="M3235" s="73"/>
      <c r="N3235" s="73"/>
    </row>
    <row r="3236" spans="2:14" x14ac:dyDescent="0.35">
      <c r="B3236" s="83"/>
      <c r="C3236" s="84"/>
      <c r="D3236" s="73"/>
      <c r="E3236" s="73"/>
      <c r="F3236" s="73"/>
      <c r="G3236" s="85"/>
      <c r="H3236" s="73"/>
      <c r="I3236" s="73"/>
      <c r="J3236" s="73"/>
      <c r="K3236" s="73"/>
      <c r="L3236" s="73"/>
      <c r="M3236" s="73"/>
      <c r="N3236" s="73"/>
    </row>
    <row r="3237" spans="2:14" x14ac:dyDescent="0.35">
      <c r="B3237" s="83"/>
      <c r="C3237" s="84"/>
      <c r="D3237" s="73"/>
      <c r="E3237" s="73"/>
      <c r="F3237" s="73"/>
      <c r="G3237" s="85"/>
      <c r="H3237" s="73"/>
      <c r="I3237" s="73"/>
      <c r="J3237" s="73"/>
      <c r="K3237" s="73"/>
      <c r="L3237" s="73"/>
      <c r="M3237" s="73"/>
      <c r="N3237" s="73"/>
    </row>
    <row r="3238" spans="2:14" x14ac:dyDescent="0.35">
      <c r="B3238" s="83"/>
      <c r="C3238" s="84"/>
      <c r="D3238" s="73"/>
      <c r="E3238" s="73"/>
      <c r="F3238" s="73"/>
      <c r="G3238" s="85"/>
      <c r="H3238" s="73"/>
      <c r="I3238" s="73"/>
      <c r="J3238" s="73"/>
      <c r="K3238" s="73"/>
      <c r="L3238" s="73"/>
      <c r="M3238" s="73"/>
      <c r="N3238" s="73"/>
    </row>
    <row r="3239" spans="2:14" x14ac:dyDescent="0.35">
      <c r="B3239" s="83"/>
      <c r="C3239" s="84"/>
      <c r="D3239" s="73"/>
      <c r="E3239" s="73"/>
      <c r="F3239" s="73"/>
      <c r="G3239" s="85"/>
      <c r="H3239" s="73"/>
      <c r="I3239" s="73"/>
      <c r="J3239" s="73"/>
      <c r="K3239" s="73"/>
      <c r="L3239" s="73"/>
      <c r="M3239" s="73"/>
      <c r="N3239" s="73"/>
    </row>
    <row r="3240" spans="2:14" x14ac:dyDescent="0.35">
      <c r="B3240" s="83"/>
      <c r="C3240" s="84"/>
      <c r="D3240" s="73"/>
      <c r="E3240" s="73"/>
      <c r="F3240" s="73"/>
      <c r="G3240" s="85"/>
      <c r="H3240" s="73"/>
      <c r="I3240" s="73"/>
      <c r="J3240" s="73"/>
      <c r="K3240" s="73"/>
      <c r="L3240" s="73"/>
      <c r="M3240" s="73"/>
      <c r="N3240" s="73"/>
    </row>
    <row r="3241" spans="2:14" x14ac:dyDescent="0.35">
      <c r="B3241" s="83"/>
      <c r="C3241" s="84"/>
      <c r="D3241" s="73"/>
      <c r="E3241" s="73"/>
      <c r="F3241" s="73"/>
      <c r="G3241" s="85"/>
      <c r="H3241" s="73"/>
      <c r="I3241" s="73"/>
      <c r="J3241" s="73"/>
      <c r="K3241" s="73"/>
      <c r="L3241" s="73"/>
      <c r="M3241" s="73"/>
      <c r="N3241" s="73"/>
    </row>
    <row r="3242" spans="2:14" x14ac:dyDescent="0.35">
      <c r="B3242" s="83"/>
      <c r="C3242" s="84"/>
      <c r="D3242" s="73"/>
      <c r="E3242" s="73"/>
      <c r="F3242" s="73"/>
      <c r="G3242" s="85"/>
      <c r="H3242" s="73"/>
      <c r="I3242" s="73"/>
      <c r="J3242" s="73"/>
      <c r="K3242" s="73"/>
      <c r="L3242" s="73"/>
      <c r="M3242" s="73"/>
      <c r="N3242" s="73"/>
    </row>
    <row r="3243" spans="2:14" x14ac:dyDescent="0.35">
      <c r="B3243" s="83"/>
      <c r="C3243" s="84"/>
      <c r="D3243" s="73"/>
      <c r="E3243" s="73"/>
      <c r="F3243" s="73"/>
      <c r="G3243" s="85"/>
      <c r="H3243" s="73"/>
      <c r="I3243" s="73"/>
      <c r="J3243" s="73"/>
      <c r="K3243" s="73"/>
      <c r="L3243" s="73"/>
      <c r="M3243" s="73"/>
      <c r="N3243" s="73"/>
    </row>
    <row r="3244" spans="2:14" x14ac:dyDescent="0.35">
      <c r="B3244" s="83"/>
      <c r="C3244" s="84"/>
      <c r="D3244" s="73"/>
      <c r="E3244" s="73"/>
      <c r="F3244" s="73"/>
      <c r="G3244" s="85"/>
      <c r="H3244" s="73"/>
      <c r="I3244" s="73"/>
      <c r="J3244" s="73"/>
      <c r="K3244" s="73"/>
      <c r="L3244" s="73"/>
      <c r="M3244" s="73"/>
      <c r="N3244" s="73"/>
    </row>
    <row r="3245" spans="2:14" x14ac:dyDescent="0.35">
      <c r="B3245" s="83"/>
      <c r="C3245" s="84"/>
      <c r="D3245" s="73"/>
      <c r="E3245" s="73"/>
      <c r="F3245" s="73"/>
      <c r="G3245" s="85"/>
      <c r="H3245" s="73"/>
      <c r="I3245" s="73"/>
      <c r="J3245" s="73"/>
      <c r="K3245" s="73"/>
      <c r="L3245" s="73"/>
      <c r="M3245" s="73"/>
      <c r="N3245" s="73"/>
    </row>
    <row r="3246" spans="2:14" x14ac:dyDescent="0.35">
      <c r="B3246" s="83"/>
      <c r="C3246" s="84"/>
      <c r="D3246" s="73"/>
      <c r="E3246" s="73"/>
      <c r="F3246" s="73"/>
      <c r="G3246" s="85"/>
      <c r="H3246" s="73"/>
      <c r="I3246" s="73"/>
      <c r="J3246" s="73"/>
      <c r="K3246" s="73"/>
      <c r="L3246" s="73"/>
      <c r="M3246" s="73"/>
      <c r="N3246" s="73"/>
    </row>
    <row r="3247" spans="2:14" x14ac:dyDescent="0.35">
      <c r="B3247" s="83"/>
      <c r="C3247" s="84"/>
      <c r="D3247" s="73"/>
      <c r="E3247" s="73"/>
      <c r="F3247" s="73"/>
      <c r="G3247" s="85"/>
      <c r="H3247" s="73"/>
      <c r="I3247" s="73"/>
      <c r="J3247" s="73"/>
      <c r="K3247" s="73"/>
      <c r="L3247" s="73"/>
      <c r="M3247" s="73"/>
      <c r="N3247" s="73"/>
    </row>
    <row r="3248" spans="2:14" x14ac:dyDescent="0.35">
      <c r="B3248" s="83"/>
      <c r="C3248" s="84"/>
      <c r="D3248" s="73"/>
      <c r="E3248" s="73"/>
      <c r="F3248" s="73"/>
      <c r="G3248" s="85"/>
      <c r="H3248" s="73"/>
      <c r="I3248" s="73"/>
      <c r="J3248" s="73"/>
      <c r="K3248" s="73"/>
      <c r="L3248" s="73"/>
      <c r="M3248" s="73"/>
      <c r="N3248" s="73"/>
    </row>
    <row r="3249" spans="2:14" x14ac:dyDescent="0.35">
      <c r="B3249" s="83"/>
      <c r="C3249" s="84"/>
      <c r="D3249" s="73"/>
      <c r="E3249" s="73"/>
      <c r="F3249" s="73"/>
      <c r="G3249" s="85"/>
      <c r="H3249" s="73"/>
      <c r="I3249" s="73"/>
      <c r="J3249" s="73"/>
      <c r="K3249" s="73"/>
      <c r="L3249" s="73"/>
      <c r="M3249" s="73"/>
      <c r="N3249" s="73"/>
    </row>
    <row r="3250" spans="2:14" x14ac:dyDescent="0.35">
      <c r="B3250" s="83"/>
      <c r="C3250" s="84"/>
      <c r="D3250" s="73"/>
      <c r="E3250" s="73"/>
      <c r="F3250" s="73"/>
      <c r="G3250" s="85"/>
      <c r="H3250" s="73"/>
      <c r="I3250" s="73"/>
      <c r="J3250" s="73"/>
      <c r="K3250" s="73"/>
      <c r="L3250" s="73"/>
      <c r="M3250" s="73"/>
      <c r="N3250" s="73"/>
    </row>
    <row r="3251" spans="2:14" x14ac:dyDescent="0.35">
      <c r="B3251" s="83"/>
      <c r="C3251" s="84"/>
      <c r="D3251" s="73"/>
      <c r="E3251" s="73"/>
      <c r="F3251" s="73"/>
      <c r="G3251" s="85"/>
      <c r="H3251" s="73"/>
      <c r="I3251" s="73"/>
      <c r="J3251" s="73"/>
      <c r="K3251" s="73"/>
      <c r="L3251" s="73"/>
      <c r="M3251" s="73"/>
      <c r="N3251" s="73"/>
    </row>
    <row r="3252" spans="2:14" x14ac:dyDescent="0.35">
      <c r="B3252" s="83"/>
      <c r="C3252" s="84"/>
      <c r="D3252" s="73"/>
      <c r="E3252" s="73"/>
      <c r="F3252" s="73"/>
      <c r="G3252" s="85"/>
      <c r="H3252" s="73"/>
      <c r="I3252" s="73"/>
      <c r="J3252" s="73"/>
      <c r="K3252" s="73"/>
      <c r="L3252" s="73"/>
      <c r="M3252" s="73"/>
      <c r="N3252" s="73"/>
    </row>
    <row r="3253" spans="2:14" x14ac:dyDescent="0.35">
      <c r="B3253" s="83"/>
      <c r="C3253" s="84"/>
      <c r="D3253" s="73"/>
      <c r="E3253" s="73"/>
      <c r="F3253" s="73"/>
      <c r="G3253" s="85"/>
      <c r="H3253" s="73"/>
      <c r="I3253" s="73"/>
      <c r="J3253" s="73"/>
      <c r="K3253" s="73"/>
      <c r="L3253" s="73"/>
      <c r="M3253" s="73"/>
      <c r="N3253" s="73"/>
    </row>
    <row r="3254" spans="2:14" x14ac:dyDescent="0.35">
      <c r="B3254" s="83"/>
      <c r="C3254" s="84"/>
      <c r="D3254" s="73"/>
      <c r="E3254" s="73"/>
      <c r="F3254" s="73"/>
      <c r="G3254" s="85"/>
      <c r="H3254" s="73"/>
      <c r="I3254" s="73"/>
      <c r="J3254" s="73"/>
      <c r="K3254" s="73"/>
      <c r="L3254" s="73"/>
      <c r="M3254" s="73"/>
      <c r="N3254" s="73"/>
    </row>
    <row r="3255" spans="2:14" x14ac:dyDescent="0.35">
      <c r="B3255" s="83"/>
      <c r="C3255" s="84"/>
      <c r="D3255" s="73"/>
      <c r="E3255" s="73"/>
      <c r="F3255" s="73"/>
      <c r="G3255" s="85"/>
      <c r="H3255" s="73"/>
      <c r="I3255" s="73"/>
      <c r="J3255" s="73"/>
      <c r="K3255" s="73"/>
      <c r="L3255" s="73"/>
      <c r="M3255" s="73"/>
      <c r="N3255" s="73"/>
    </row>
    <row r="3256" spans="2:14" x14ac:dyDescent="0.35">
      <c r="B3256" s="83"/>
      <c r="C3256" s="84"/>
      <c r="D3256" s="73"/>
      <c r="E3256" s="73"/>
      <c r="F3256" s="73"/>
      <c r="G3256" s="85"/>
      <c r="H3256" s="73"/>
      <c r="I3256" s="73"/>
      <c r="J3256" s="73"/>
      <c r="K3256" s="73"/>
      <c r="L3256" s="73"/>
      <c r="M3256" s="73"/>
      <c r="N3256" s="73"/>
    </row>
    <row r="3257" spans="2:14" x14ac:dyDescent="0.35">
      <c r="B3257" s="83"/>
      <c r="C3257" s="84"/>
      <c r="D3257" s="73"/>
      <c r="E3257" s="73"/>
      <c r="F3257" s="73"/>
      <c r="G3257" s="85"/>
      <c r="H3257" s="73"/>
      <c r="I3257" s="73"/>
      <c r="J3257" s="73"/>
      <c r="K3257" s="73"/>
      <c r="L3257" s="73"/>
      <c r="M3257" s="73"/>
      <c r="N3257" s="73"/>
    </row>
    <row r="3258" spans="2:14" x14ac:dyDescent="0.35">
      <c r="B3258" s="83"/>
      <c r="C3258" s="84"/>
      <c r="D3258" s="73"/>
      <c r="E3258" s="73"/>
      <c r="F3258" s="73"/>
      <c r="G3258" s="85"/>
      <c r="H3258" s="73"/>
      <c r="I3258" s="73"/>
      <c r="J3258" s="73"/>
      <c r="K3258" s="73"/>
      <c r="L3258" s="73"/>
      <c r="M3258" s="73"/>
      <c r="N3258" s="73"/>
    </row>
    <row r="3259" spans="2:14" x14ac:dyDescent="0.35">
      <c r="B3259" s="83"/>
      <c r="C3259" s="84"/>
      <c r="D3259" s="73"/>
      <c r="E3259" s="73"/>
      <c r="F3259" s="73"/>
      <c r="G3259" s="85"/>
      <c r="H3259" s="73"/>
      <c r="I3259" s="73"/>
      <c r="J3259" s="73"/>
      <c r="K3259" s="73"/>
      <c r="L3259" s="73"/>
      <c r="M3259" s="73"/>
      <c r="N3259" s="73"/>
    </row>
    <row r="3260" spans="2:14" x14ac:dyDescent="0.35">
      <c r="B3260" s="83"/>
      <c r="C3260" s="84"/>
      <c r="D3260" s="73"/>
      <c r="E3260" s="73"/>
      <c r="F3260" s="73"/>
      <c r="G3260" s="85"/>
      <c r="H3260" s="73"/>
      <c r="I3260" s="73"/>
      <c r="J3260" s="73"/>
      <c r="K3260" s="73"/>
      <c r="L3260" s="73"/>
      <c r="M3260" s="73"/>
      <c r="N3260" s="73"/>
    </row>
    <row r="3261" spans="2:14" x14ac:dyDescent="0.35">
      <c r="B3261" s="83"/>
      <c r="C3261" s="84"/>
      <c r="D3261" s="73"/>
      <c r="E3261" s="73"/>
      <c r="F3261" s="73"/>
      <c r="G3261" s="85"/>
      <c r="H3261" s="73"/>
      <c r="I3261" s="73"/>
      <c r="J3261" s="73"/>
      <c r="K3261" s="73"/>
      <c r="L3261" s="73"/>
      <c r="M3261" s="73"/>
      <c r="N3261" s="73"/>
    </row>
    <row r="3262" spans="2:14" x14ac:dyDescent="0.35">
      <c r="B3262" s="83"/>
      <c r="C3262" s="84"/>
      <c r="D3262" s="73"/>
      <c r="E3262" s="73"/>
      <c r="F3262" s="73"/>
      <c r="G3262" s="85"/>
      <c r="H3262" s="73"/>
      <c r="I3262" s="73"/>
      <c r="J3262" s="73"/>
      <c r="K3262" s="73"/>
      <c r="L3262" s="73"/>
      <c r="M3262" s="73"/>
      <c r="N3262" s="73"/>
    </row>
    <row r="3263" spans="2:14" x14ac:dyDescent="0.35">
      <c r="B3263" s="83"/>
      <c r="C3263" s="84"/>
      <c r="D3263" s="73"/>
      <c r="E3263" s="73"/>
      <c r="F3263" s="73"/>
      <c r="G3263" s="85"/>
      <c r="H3263" s="73"/>
      <c r="I3263" s="73"/>
      <c r="J3263" s="73"/>
      <c r="K3263" s="73"/>
      <c r="L3263" s="73"/>
      <c r="M3263" s="73"/>
      <c r="N3263" s="73"/>
    </row>
    <row r="3264" spans="2:14" x14ac:dyDescent="0.35">
      <c r="B3264" s="83"/>
      <c r="C3264" s="84"/>
      <c r="D3264" s="73"/>
      <c r="E3264" s="73"/>
      <c r="F3264" s="73"/>
      <c r="G3264" s="85"/>
      <c r="H3264" s="73"/>
      <c r="I3264" s="73"/>
      <c r="J3264" s="73"/>
      <c r="K3264" s="73"/>
      <c r="L3264" s="73"/>
      <c r="M3264" s="73"/>
      <c r="N3264" s="73"/>
    </row>
    <row r="3265" spans="2:14" x14ac:dyDescent="0.35">
      <c r="B3265" s="83"/>
      <c r="C3265" s="84"/>
      <c r="D3265" s="73"/>
      <c r="E3265" s="73"/>
      <c r="F3265" s="73"/>
      <c r="G3265" s="85"/>
      <c r="H3265" s="73"/>
      <c r="I3265" s="73"/>
      <c r="J3265" s="73"/>
      <c r="K3265" s="73"/>
      <c r="L3265" s="73"/>
      <c r="M3265" s="73"/>
      <c r="N3265" s="73"/>
    </row>
    <row r="3266" spans="2:14" x14ac:dyDescent="0.35">
      <c r="B3266" s="83"/>
      <c r="C3266" s="84"/>
      <c r="D3266" s="85"/>
      <c r="E3266" s="73"/>
      <c r="F3266" s="73"/>
      <c r="G3266" s="85"/>
      <c r="H3266" s="73"/>
      <c r="I3266" s="73"/>
      <c r="J3266" s="73"/>
      <c r="K3266" s="73"/>
      <c r="L3266" s="73"/>
      <c r="M3266" s="73"/>
      <c r="N3266" s="73"/>
    </row>
    <row r="3267" spans="2:14" x14ac:dyDescent="0.35">
      <c r="B3267" s="83"/>
      <c r="C3267" s="84"/>
      <c r="D3267" s="73"/>
      <c r="E3267" s="73"/>
      <c r="F3267" s="73"/>
      <c r="G3267" s="85"/>
      <c r="H3267" s="73"/>
      <c r="I3267" s="73"/>
      <c r="J3267" s="73"/>
      <c r="K3267" s="73"/>
      <c r="L3267" s="73"/>
      <c r="M3267" s="73"/>
      <c r="N3267" s="73"/>
    </row>
    <row r="3268" spans="2:14" x14ac:dyDescent="0.35">
      <c r="B3268" s="83"/>
      <c r="C3268" s="84"/>
      <c r="D3268" s="85"/>
      <c r="E3268" s="73"/>
      <c r="F3268" s="73"/>
      <c r="G3268" s="85"/>
      <c r="H3268" s="73"/>
      <c r="I3268" s="73"/>
      <c r="J3268" s="73"/>
      <c r="K3268" s="73"/>
      <c r="L3268" s="73"/>
      <c r="M3268" s="73"/>
      <c r="N3268" s="73"/>
    </row>
    <row r="3269" spans="2:14" x14ac:dyDescent="0.35">
      <c r="B3269" s="83"/>
      <c r="C3269" s="84"/>
      <c r="D3269" s="73"/>
      <c r="E3269" s="73"/>
      <c r="F3269" s="73"/>
      <c r="G3269" s="85"/>
      <c r="H3269" s="73"/>
      <c r="I3269" s="73"/>
      <c r="J3269" s="73"/>
      <c r="K3269" s="73"/>
      <c r="L3269" s="73"/>
      <c r="M3269" s="73"/>
      <c r="N3269" s="73"/>
    </row>
    <row r="3270" spans="2:14" x14ac:dyDescent="0.35">
      <c r="B3270" s="83"/>
      <c r="C3270" s="84"/>
      <c r="D3270" s="73"/>
      <c r="E3270" s="73"/>
      <c r="F3270" s="73"/>
      <c r="G3270" s="85"/>
      <c r="H3270" s="73"/>
      <c r="I3270" s="73"/>
      <c r="J3270" s="73"/>
      <c r="K3270" s="73"/>
      <c r="L3270" s="73"/>
      <c r="M3270" s="73"/>
      <c r="N3270" s="73"/>
    </row>
    <row r="3271" spans="2:14" x14ac:dyDescent="0.35">
      <c r="B3271" s="83"/>
      <c r="C3271" s="84"/>
      <c r="D3271" s="73"/>
      <c r="E3271" s="73"/>
      <c r="F3271" s="73"/>
      <c r="G3271" s="85"/>
      <c r="H3271" s="73"/>
      <c r="I3271" s="73"/>
      <c r="J3271" s="73"/>
      <c r="K3271" s="73"/>
      <c r="L3271" s="73"/>
      <c r="M3271" s="73"/>
      <c r="N3271" s="73"/>
    </row>
    <row r="3272" spans="2:14" x14ac:dyDescent="0.35">
      <c r="B3272" s="83"/>
      <c r="C3272" s="84"/>
      <c r="D3272" s="73"/>
      <c r="E3272" s="73"/>
      <c r="F3272" s="73"/>
      <c r="G3272" s="85"/>
      <c r="H3272" s="73"/>
      <c r="I3272" s="73"/>
      <c r="J3272" s="73"/>
      <c r="K3272" s="73"/>
      <c r="L3272" s="73"/>
      <c r="M3272" s="73"/>
      <c r="N3272" s="73"/>
    </row>
    <row r="3273" spans="2:14" x14ac:dyDescent="0.35">
      <c r="B3273" s="83"/>
      <c r="C3273" s="84"/>
      <c r="D3273" s="73"/>
      <c r="E3273" s="73"/>
      <c r="F3273" s="73"/>
      <c r="G3273" s="85"/>
      <c r="H3273" s="73"/>
      <c r="I3273" s="73"/>
      <c r="J3273" s="73"/>
      <c r="K3273" s="73"/>
      <c r="L3273" s="73"/>
      <c r="M3273" s="73"/>
      <c r="N3273" s="73"/>
    </row>
    <row r="3274" spans="2:14" x14ac:dyDescent="0.35">
      <c r="B3274" s="83"/>
      <c r="C3274" s="84"/>
      <c r="D3274" s="73"/>
      <c r="E3274" s="73"/>
      <c r="F3274" s="73"/>
      <c r="G3274" s="85"/>
      <c r="H3274" s="73"/>
      <c r="I3274" s="73"/>
      <c r="J3274" s="73"/>
      <c r="K3274" s="73"/>
      <c r="L3274" s="73"/>
      <c r="M3274" s="73"/>
      <c r="N3274" s="73"/>
    </row>
    <row r="3275" spans="2:14" x14ac:dyDescent="0.35">
      <c r="B3275" s="83"/>
      <c r="C3275" s="84"/>
      <c r="D3275" s="73"/>
      <c r="E3275" s="73"/>
      <c r="F3275" s="73"/>
      <c r="G3275" s="85"/>
      <c r="H3275" s="73"/>
      <c r="I3275" s="73"/>
      <c r="J3275" s="73"/>
      <c r="K3275" s="73"/>
      <c r="L3275" s="73"/>
      <c r="M3275" s="73"/>
      <c r="N3275" s="73"/>
    </row>
    <row r="3276" spans="2:14" x14ac:dyDescent="0.35">
      <c r="B3276" s="83"/>
      <c r="C3276" s="84"/>
      <c r="D3276" s="73"/>
      <c r="E3276" s="73"/>
      <c r="F3276" s="73"/>
      <c r="G3276" s="85"/>
      <c r="H3276" s="73"/>
      <c r="I3276" s="73"/>
      <c r="J3276" s="73"/>
      <c r="K3276" s="73"/>
      <c r="L3276" s="73"/>
      <c r="M3276" s="73"/>
      <c r="N3276" s="73"/>
    </row>
    <row r="3277" spans="2:14" x14ac:dyDescent="0.35">
      <c r="B3277" s="83"/>
      <c r="C3277" s="84"/>
      <c r="D3277" s="73"/>
      <c r="E3277" s="73"/>
      <c r="F3277" s="73"/>
      <c r="G3277" s="85"/>
      <c r="H3277" s="73"/>
      <c r="I3277" s="73"/>
      <c r="J3277" s="73"/>
      <c r="K3277" s="73"/>
      <c r="L3277" s="73"/>
      <c r="M3277" s="73"/>
      <c r="N3277" s="73"/>
    </row>
    <row r="3278" spans="2:14" x14ac:dyDescent="0.35">
      <c r="B3278" s="83"/>
      <c r="C3278" s="84"/>
      <c r="D3278" s="73"/>
      <c r="E3278" s="73"/>
      <c r="F3278" s="73"/>
      <c r="G3278" s="85"/>
      <c r="H3278" s="73"/>
      <c r="I3278" s="73"/>
      <c r="J3278" s="73"/>
      <c r="K3278" s="73"/>
      <c r="L3278" s="73"/>
      <c r="M3278" s="73"/>
      <c r="N3278" s="73"/>
    </row>
    <row r="3279" spans="2:14" x14ac:dyDescent="0.35">
      <c r="B3279" s="83"/>
      <c r="C3279" s="84"/>
      <c r="D3279" s="73"/>
      <c r="E3279" s="73"/>
      <c r="F3279" s="73"/>
      <c r="G3279" s="85"/>
      <c r="H3279" s="73"/>
      <c r="I3279" s="73"/>
      <c r="J3279" s="73"/>
      <c r="K3279" s="73"/>
      <c r="L3279" s="73"/>
      <c r="M3279" s="73"/>
      <c r="N3279" s="73"/>
    </row>
    <row r="3280" spans="2:14" x14ac:dyDescent="0.35">
      <c r="B3280" s="83"/>
      <c r="C3280" s="84"/>
      <c r="D3280" s="85"/>
      <c r="E3280" s="73"/>
      <c r="F3280" s="73"/>
      <c r="G3280" s="85"/>
      <c r="H3280" s="73"/>
      <c r="I3280" s="73"/>
      <c r="J3280" s="73"/>
      <c r="K3280" s="73"/>
      <c r="L3280" s="73"/>
      <c r="M3280" s="73"/>
      <c r="N3280" s="73"/>
    </row>
    <row r="3281" spans="2:14" x14ac:dyDescent="0.35">
      <c r="B3281" s="83"/>
      <c r="C3281" s="84"/>
      <c r="D3281" s="73"/>
      <c r="E3281" s="73"/>
      <c r="F3281" s="73"/>
      <c r="G3281" s="85"/>
      <c r="H3281" s="73"/>
      <c r="I3281" s="73"/>
      <c r="J3281" s="73"/>
      <c r="K3281" s="73"/>
      <c r="L3281" s="73"/>
      <c r="M3281" s="73"/>
      <c r="N3281" s="73"/>
    </row>
    <row r="3282" spans="2:14" x14ac:dyDescent="0.35">
      <c r="B3282" s="83"/>
      <c r="C3282" s="84"/>
      <c r="D3282" s="85"/>
      <c r="E3282" s="73"/>
      <c r="F3282" s="73"/>
      <c r="G3282" s="85"/>
      <c r="H3282" s="73"/>
      <c r="I3282" s="73"/>
      <c r="J3282" s="73"/>
      <c r="K3282" s="73"/>
      <c r="L3282" s="73"/>
      <c r="M3282" s="73"/>
      <c r="N3282" s="73"/>
    </row>
    <row r="3283" spans="2:14" x14ac:dyDescent="0.35">
      <c r="B3283" s="83"/>
      <c r="C3283" s="84"/>
      <c r="D3283" s="73"/>
      <c r="E3283" s="73"/>
      <c r="F3283" s="73"/>
      <c r="G3283" s="85"/>
      <c r="H3283" s="73"/>
      <c r="I3283" s="73"/>
      <c r="J3283" s="73"/>
      <c r="K3283" s="73"/>
      <c r="L3283" s="73"/>
      <c r="M3283" s="73"/>
      <c r="N3283" s="73"/>
    </row>
    <row r="3284" spans="2:14" x14ac:dyDescent="0.35">
      <c r="B3284" s="83"/>
      <c r="C3284" s="84"/>
      <c r="D3284" s="85"/>
      <c r="E3284" s="73"/>
      <c r="F3284" s="73"/>
      <c r="G3284" s="85"/>
      <c r="H3284" s="73"/>
      <c r="I3284" s="73"/>
      <c r="J3284" s="73"/>
      <c r="K3284" s="73"/>
      <c r="L3284" s="73"/>
      <c r="M3284" s="73"/>
      <c r="N3284" s="73"/>
    </row>
    <row r="3285" spans="2:14" x14ac:dyDescent="0.35">
      <c r="B3285" s="83"/>
      <c r="C3285" s="84"/>
      <c r="D3285" s="73"/>
      <c r="E3285" s="73"/>
      <c r="F3285" s="73"/>
      <c r="G3285" s="85"/>
      <c r="H3285" s="73"/>
      <c r="I3285" s="73"/>
      <c r="J3285" s="73"/>
      <c r="K3285" s="73"/>
      <c r="L3285" s="73"/>
      <c r="M3285" s="73"/>
      <c r="N3285" s="73"/>
    </row>
    <row r="3286" spans="2:14" x14ac:dyDescent="0.35">
      <c r="B3286" s="83"/>
      <c r="C3286" s="84"/>
      <c r="D3286" s="85"/>
      <c r="E3286" s="73"/>
      <c r="F3286" s="73"/>
      <c r="G3286" s="85"/>
      <c r="H3286" s="73"/>
      <c r="I3286" s="73"/>
      <c r="J3286" s="73"/>
      <c r="K3286" s="73"/>
      <c r="L3286" s="73"/>
      <c r="M3286" s="73"/>
      <c r="N3286" s="73"/>
    </row>
    <row r="3287" spans="2:14" x14ac:dyDescent="0.35">
      <c r="B3287" s="83"/>
      <c r="C3287" s="84"/>
      <c r="D3287" s="73"/>
      <c r="E3287" s="73"/>
      <c r="F3287" s="73"/>
      <c r="G3287" s="85"/>
      <c r="H3287" s="73"/>
      <c r="I3287" s="73"/>
      <c r="J3287" s="73"/>
      <c r="K3287" s="73"/>
      <c r="L3287" s="73"/>
      <c r="M3287" s="73"/>
      <c r="N3287" s="73"/>
    </row>
    <row r="3288" spans="2:14" x14ac:dyDescent="0.35">
      <c r="B3288" s="83"/>
      <c r="C3288" s="84"/>
      <c r="D3288" s="85"/>
      <c r="E3288" s="73"/>
      <c r="F3288" s="73"/>
      <c r="G3288" s="85"/>
      <c r="H3288" s="73"/>
      <c r="I3288" s="73"/>
      <c r="J3288" s="73"/>
      <c r="K3288" s="73"/>
      <c r="L3288" s="73"/>
      <c r="M3288" s="73"/>
      <c r="N3288" s="73"/>
    </row>
    <row r="3289" spans="2:14" x14ac:dyDescent="0.35">
      <c r="B3289" s="83"/>
      <c r="C3289" s="84"/>
      <c r="D3289" s="73"/>
      <c r="E3289" s="73"/>
      <c r="F3289" s="73"/>
      <c r="G3289" s="85"/>
      <c r="H3289" s="73"/>
      <c r="I3289" s="73"/>
      <c r="J3289" s="73"/>
      <c r="K3289" s="73"/>
      <c r="L3289" s="73"/>
      <c r="M3289" s="73"/>
      <c r="N3289" s="73"/>
    </row>
    <row r="3290" spans="2:14" x14ac:dyDescent="0.35">
      <c r="B3290" s="83"/>
      <c r="C3290" s="84"/>
      <c r="D3290" s="85"/>
      <c r="E3290" s="73"/>
      <c r="F3290" s="73"/>
      <c r="G3290" s="85"/>
      <c r="H3290" s="73"/>
      <c r="I3290" s="73"/>
      <c r="J3290" s="73"/>
      <c r="K3290" s="73"/>
      <c r="L3290" s="73"/>
      <c r="M3290" s="73"/>
      <c r="N3290" s="73"/>
    </row>
    <row r="3291" spans="2:14" x14ac:dyDescent="0.35">
      <c r="B3291" s="83"/>
      <c r="C3291" s="84"/>
      <c r="D3291" s="73"/>
      <c r="E3291" s="73"/>
      <c r="F3291" s="73"/>
      <c r="G3291" s="85"/>
      <c r="H3291" s="73"/>
      <c r="I3291" s="73"/>
      <c r="J3291" s="73"/>
      <c r="K3291" s="73"/>
      <c r="L3291" s="73"/>
      <c r="M3291" s="73"/>
      <c r="N3291" s="73"/>
    </row>
    <row r="3292" spans="2:14" x14ac:dyDescent="0.35">
      <c r="B3292" s="83"/>
      <c r="C3292" s="84"/>
      <c r="D3292" s="85"/>
      <c r="E3292" s="73"/>
      <c r="F3292" s="73"/>
      <c r="G3292" s="85"/>
      <c r="H3292" s="73"/>
      <c r="I3292" s="73"/>
      <c r="J3292" s="73"/>
      <c r="K3292" s="73"/>
      <c r="L3292" s="73"/>
      <c r="M3292" s="73"/>
      <c r="N3292" s="73"/>
    </row>
    <row r="3293" spans="2:14" x14ac:dyDescent="0.35">
      <c r="B3293" s="83"/>
      <c r="C3293" s="84"/>
      <c r="D3293" s="73"/>
      <c r="E3293" s="73"/>
      <c r="F3293" s="73"/>
      <c r="G3293" s="85"/>
      <c r="H3293" s="73"/>
      <c r="I3293" s="73"/>
      <c r="J3293" s="73"/>
      <c r="K3293" s="73"/>
      <c r="L3293" s="73"/>
      <c r="M3293" s="73"/>
      <c r="N3293" s="73"/>
    </row>
    <row r="3294" spans="2:14" x14ac:dyDescent="0.35">
      <c r="B3294" s="83"/>
      <c r="C3294" s="84"/>
      <c r="D3294" s="85"/>
      <c r="E3294" s="73"/>
      <c r="F3294" s="73"/>
      <c r="G3294" s="85"/>
      <c r="H3294" s="73"/>
      <c r="I3294" s="73"/>
      <c r="J3294" s="73"/>
      <c r="K3294" s="73"/>
      <c r="L3294" s="73"/>
      <c r="M3294" s="73"/>
      <c r="N3294" s="73"/>
    </row>
    <row r="3295" spans="2:14" x14ac:dyDescent="0.35">
      <c r="B3295" s="83"/>
      <c r="C3295" s="84"/>
      <c r="D3295" s="73"/>
      <c r="E3295" s="73"/>
      <c r="F3295" s="73"/>
      <c r="G3295" s="85"/>
      <c r="H3295" s="73"/>
      <c r="I3295" s="73"/>
      <c r="J3295" s="73"/>
      <c r="K3295" s="73"/>
      <c r="L3295" s="73"/>
      <c r="M3295" s="73"/>
      <c r="N3295" s="73"/>
    </row>
    <row r="3296" spans="2:14" x14ac:dyDescent="0.35">
      <c r="B3296" s="83"/>
      <c r="C3296" s="84"/>
      <c r="D3296" s="85"/>
      <c r="E3296" s="73"/>
      <c r="F3296" s="73"/>
      <c r="G3296" s="85"/>
      <c r="H3296" s="73"/>
      <c r="I3296" s="73"/>
      <c r="J3296" s="73"/>
      <c r="K3296" s="73"/>
      <c r="L3296" s="73"/>
      <c r="M3296" s="73"/>
      <c r="N3296" s="73"/>
    </row>
    <row r="3297" spans="2:14" x14ac:dyDescent="0.35">
      <c r="B3297" s="83"/>
      <c r="C3297" s="84"/>
      <c r="D3297" s="73"/>
      <c r="E3297" s="73"/>
      <c r="F3297" s="73"/>
      <c r="G3297" s="85"/>
      <c r="H3297" s="73"/>
      <c r="I3297" s="73"/>
      <c r="J3297" s="73"/>
      <c r="K3297" s="73"/>
      <c r="L3297" s="73"/>
      <c r="M3297" s="73"/>
      <c r="N3297" s="73"/>
    </row>
    <row r="3298" spans="2:14" x14ac:dyDescent="0.35">
      <c r="B3298" s="83"/>
      <c r="C3298" s="84"/>
      <c r="D3298" s="85"/>
      <c r="E3298" s="73"/>
      <c r="F3298" s="73"/>
      <c r="G3298" s="85"/>
      <c r="H3298" s="73"/>
      <c r="I3298" s="73"/>
      <c r="J3298" s="73"/>
      <c r="K3298" s="73"/>
      <c r="L3298" s="73"/>
      <c r="M3298" s="73"/>
      <c r="N3298" s="73"/>
    </row>
    <row r="3299" spans="2:14" x14ac:dyDescent="0.35">
      <c r="B3299" s="83"/>
      <c r="C3299" s="84"/>
      <c r="D3299" s="73"/>
      <c r="E3299" s="73"/>
      <c r="F3299" s="73"/>
      <c r="G3299" s="85"/>
      <c r="H3299" s="73"/>
      <c r="I3299" s="73"/>
      <c r="J3299" s="73"/>
      <c r="K3299" s="73"/>
      <c r="L3299" s="73"/>
      <c r="M3299" s="73"/>
      <c r="N3299" s="73"/>
    </row>
    <row r="3300" spans="2:14" x14ac:dyDescent="0.35">
      <c r="B3300" s="83"/>
      <c r="C3300" s="84"/>
      <c r="D3300" s="85"/>
      <c r="E3300" s="73"/>
      <c r="F3300" s="73"/>
      <c r="G3300" s="85"/>
      <c r="H3300" s="73"/>
      <c r="I3300" s="73"/>
      <c r="J3300" s="73"/>
      <c r="K3300" s="73"/>
      <c r="L3300" s="73"/>
      <c r="M3300" s="73"/>
      <c r="N3300" s="73"/>
    </row>
    <row r="3301" spans="2:14" x14ac:dyDescent="0.35">
      <c r="B3301" s="83"/>
      <c r="C3301" s="84"/>
      <c r="D3301" s="73"/>
      <c r="E3301" s="73"/>
      <c r="F3301" s="73"/>
      <c r="G3301" s="85"/>
      <c r="H3301" s="73"/>
      <c r="I3301" s="73"/>
      <c r="J3301" s="73"/>
      <c r="K3301" s="73"/>
      <c r="L3301" s="73"/>
      <c r="M3301" s="73"/>
      <c r="N3301" s="73"/>
    </row>
    <row r="3302" spans="2:14" x14ac:dyDescent="0.35">
      <c r="B3302" s="83"/>
      <c r="C3302" s="84"/>
      <c r="D3302" s="85"/>
      <c r="E3302" s="73"/>
      <c r="F3302" s="73"/>
      <c r="G3302" s="85"/>
      <c r="H3302" s="73"/>
      <c r="I3302" s="73"/>
      <c r="J3302" s="73"/>
      <c r="K3302" s="73"/>
      <c r="L3302" s="73"/>
      <c r="M3302" s="73"/>
      <c r="N3302" s="73"/>
    </row>
    <row r="3303" spans="2:14" x14ac:dyDescent="0.35">
      <c r="B3303" s="83"/>
      <c r="C3303" s="84"/>
      <c r="D3303" s="73"/>
      <c r="E3303" s="73"/>
      <c r="F3303" s="73"/>
      <c r="G3303" s="85"/>
      <c r="H3303" s="73"/>
      <c r="I3303" s="73"/>
      <c r="J3303" s="73"/>
      <c r="K3303" s="73"/>
      <c r="L3303" s="73"/>
      <c r="M3303" s="73"/>
      <c r="N3303" s="73"/>
    </row>
    <row r="3304" spans="2:14" x14ac:dyDescent="0.35">
      <c r="B3304" s="83"/>
      <c r="C3304" s="84"/>
      <c r="D3304" s="85"/>
      <c r="E3304" s="73"/>
      <c r="F3304" s="73"/>
      <c r="G3304" s="85"/>
      <c r="H3304" s="73"/>
      <c r="I3304" s="73"/>
      <c r="J3304" s="73"/>
      <c r="K3304" s="73"/>
      <c r="L3304" s="73"/>
      <c r="M3304" s="73"/>
      <c r="N3304" s="73"/>
    </row>
    <row r="3305" spans="2:14" x14ac:dyDescent="0.35">
      <c r="B3305" s="83"/>
      <c r="C3305" s="84"/>
      <c r="D3305" s="73"/>
      <c r="E3305" s="73"/>
      <c r="F3305" s="73"/>
      <c r="G3305" s="85"/>
      <c r="H3305" s="73"/>
      <c r="I3305" s="73"/>
      <c r="J3305" s="73"/>
      <c r="K3305" s="73"/>
      <c r="L3305" s="73"/>
      <c r="M3305" s="73"/>
      <c r="N3305" s="73"/>
    </row>
    <row r="3306" spans="2:14" x14ac:dyDescent="0.35">
      <c r="B3306" s="83"/>
      <c r="C3306" s="84"/>
      <c r="D3306" s="85"/>
      <c r="E3306" s="73"/>
      <c r="F3306" s="73"/>
      <c r="G3306" s="85"/>
      <c r="H3306" s="73"/>
      <c r="I3306" s="73"/>
      <c r="J3306" s="73"/>
      <c r="K3306" s="73"/>
      <c r="L3306" s="73"/>
      <c r="M3306" s="73"/>
      <c r="N3306" s="73"/>
    </row>
    <row r="3307" spans="2:14" x14ac:dyDescent="0.35">
      <c r="B3307" s="83"/>
      <c r="C3307" s="84"/>
      <c r="D3307" s="73"/>
      <c r="E3307" s="73"/>
      <c r="F3307" s="73"/>
      <c r="G3307" s="85"/>
      <c r="H3307" s="73"/>
      <c r="I3307" s="73"/>
      <c r="J3307" s="73"/>
      <c r="K3307" s="73"/>
      <c r="L3307" s="73"/>
      <c r="M3307" s="73"/>
      <c r="N3307" s="73"/>
    </row>
    <row r="3308" spans="2:14" x14ac:dyDescent="0.35">
      <c r="B3308" s="83"/>
      <c r="C3308" s="84"/>
      <c r="D3308" s="85"/>
      <c r="E3308" s="73"/>
      <c r="F3308" s="73"/>
      <c r="G3308" s="85"/>
      <c r="H3308" s="73"/>
      <c r="I3308" s="73"/>
      <c r="J3308" s="73"/>
      <c r="K3308" s="73"/>
      <c r="L3308" s="73"/>
      <c r="M3308" s="73"/>
      <c r="N3308" s="73"/>
    </row>
    <row r="3309" spans="2:14" x14ac:dyDescent="0.35">
      <c r="B3309" s="83"/>
      <c r="C3309" s="84"/>
      <c r="D3309" s="73"/>
      <c r="E3309" s="73"/>
      <c r="F3309" s="73"/>
      <c r="G3309" s="85"/>
      <c r="H3309" s="73"/>
      <c r="I3309" s="73"/>
      <c r="J3309" s="73"/>
      <c r="K3309" s="73"/>
      <c r="L3309" s="73"/>
      <c r="M3309" s="73"/>
      <c r="N3309" s="73"/>
    </row>
    <row r="3310" spans="2:14" x14ac:dyDescent="0.35">
      <c r="B3310" s="83"/>
      <c r="C3310" s="84"/>
      <c r="D3310" s="85"/>
      <c r="E3310" s="73"/>
      <c r="F3310" s="73"/>
      <c r="G3310" s="85"/>
      <c r="H3310" s="73"/>
      <c r="I3310" s="73"/>
      <c r="J3310" s="73"/>
      <c r="K3310" s="73"/>
      <c r="L3310" s="73"/>
      <c r="M3310" s="73"/>
      <c r="N3310" s="73"/>
    </row>
    <row r="3311" spans="2:14" x14ac:dyDescent="0.35">
      <c r="B3311" s="83"/>
      <c r="C3311" s="84"/>
      <c r="D3311" s="73"/>
      <c r="E3311" s="73"/>
      <c r="F3311" s="73"/>
      <c r="G3311" s="85"/>
      <c r="H3311" s="73"/>
      <c r="I3311" s="73"/>
      <c r="J3311" s="73"/>
      <c r="K3311" s="73"/>
      <c r="L3311" s="73"/>
      <c r="M3311" s="73"/>
      <c r="N3311" s="73"/>
    </row>
    <row r="3312" spans="2:14" x14ac:dyDescent="0.35">
      <c r="B3312" s="83"/>
      <c r="C3312" s="84"/>
      <c r="D3312" s="85"/>
      <c r="E3312" s="73"/>
      <c r="F3312" s="73"/>
      <c r="G3312" s="85"/>
      <c r="H3312" s="73"/>
      <c r="I3312" s="73"/>
      <c r="J3312" s="73"/>
      <c r="K3312" s="73"/>
      <c r="L3312" s="73"/>
      <c r="M3312" s="73"/>
      <c r="N3312" s="73"/>
    </row>
    <row r="3313" spans="2:14" x14ac:dyDescent="0.35">
      <c r="B3313" s="83"/>
      <c r="C3313" s="84"/>
      <c r="D3313" s="73"/>
      <c r="E3313" s="73"/>
      <c r="F3313" s="73"/>
      <c r="G3313" s="85"/>
      <c r="H3313" s="73"/>
      <c r="I3313" s="73"/>
      <c r="J3313" s="73"/>
      <c r="K3313" s="73"/>
      <c r="L3313" s="73"/>
      <c r="M3313" s="73"/>
      <c r="N3313" s="73"/>
    </row>
    <row r="3314" spans="2:14" x14ac:dyDescent="0.35">
      <c r="B3314" s="83"/>
      <c r="C3314" s="84"/>
      <c r="D3314" s="85"/>
      <c r="E3314" s="73"/>
      <c r="F3314" s="73"/>
      <c r="G3314" s="85"/>
      <c r="H3314" s="73"/>
      <c r="I3314" s="73"/>
      <c r="J3314" s="73"/>
      <c r="K3314" s="73"/>
      <c r="L3314" s="73"/>
      <c r="M3314" s="73"/>
      <c r="N3314" s="73"/>
    </row>
    <row r="3315" spans="2:14" x14ac:dyDescent="0.35">
      <c r="B3315" s="83"/>
      <c r="C3315" s="84"/>
      <c r="D3315" s="73"/>
      <c r="E3315" s="73"/>
      <c r="F3315" s="73"/>
      <c r="G3315" s="85"/>
      <c r="H3315" s="73"/>
      <c r="I3315" s="73"/>
      <c r="J3315" s="73"/>
      <c r="K3315" s="73"/>
      <c r="L3315" s="73"/>
      <c r="M3315" s="73"/>
      <c r="N3315" s="73"/>
    </row>
    <row r="3316" spans="2:14" x14ac:dyDescent="0.35">
      <c r="B3316" s="83"/>
      <c r="C3316" s="84"/>
      <c r="D3316" s="85"/>
      <c r="E3316" s="73"/>
      <c r="F3316" s="73"/>
      <c r="G3316" s="85"/>
      <c r="H3316" s="73"/>
      <c r="I3316" s="73"/>
      <c r="J3316" s="73"/>
      <c r="K3316" s="73"/>
      <c r="L3316" s="73"/>
      <c r="M3316" s="73"/>
      <c r="N3316" s="73"/>
    </row>
    <row r="3317" spans="2:14" x14ac:dyDescent="0.35">
      <c r="B3317" s="83"/>
      <c r="C3317" s="84"/>
      <c r="D3317" s="73"/>
      <c r="E3317" s="73"/>
      <c r="F3317" s="73"/>
      <c r="G3317" s="85"/>
      <c r="H3317" s="73"/>
      <c r="I3317" s="73"/>
      <c r="J3317" s="73"/>
      <c r="K3317" s="73"/>
      <c r="L3317" s="73"/>
      <c r="M3317" s="73"/>
      <c r="N3317" s="73"/>
    </row>
    <row r="3318" spans="2:14" x14ac:dyDescent="0.35">
      <c r="B3318" s="83"/>
      <c r="C3318" s="84"/>
      <c r="D3318" s="85"/>
      <c r="E3318" s="73"/>
      <c r="F3318" s="73"/>
      <c r="G3318" s="85"/>
      <c r="H3318" s="73"/>
      <c r="I3318" s="73"/>
      <c r="J3318" s="73"/>
      <c r="K3318" s="73"/>
      <c r="L3318" s="73"/>
      <c r="M3318" s="73"/>
      <c r="N3318" s="73"/>
    </row>
    <row r="3319" spans="2:14" x14ac:dyDescent="0.35">
      <c r="B3319" s="83"/>
      <c r="C3319" s="84"/>
      <c r="D3319" s="73"/>
      <c r="E3319" s="73"/>
      <c r="F3319" s="73"/>
      <c r="G3319" s="85"/>
      <c r="H3319" s="73"/>
      <c r="I3319" s="73"/>
      <c r="J3319" s="73"/>
      <c r="K3319" s="73"/>
      <c r="L3319" s="73"/>
      <c r="M3319" s="73"/>
      <c r="N3319" s="73"/>
    </row>
    <row r="3320" spans="2:14" x14ac:dyDescent="0.35">
      <c r="B3320" s="83"/>
      <c r="C3320" s="84"/>
      <c r="D3320" s="85"/>
      <c r="E3320" s="73"/>
      <c r="F3320" s="73"/>
      <c r="G3320" s="85"/>
      <c r="H3320" s="73"/>
      <c r="I3320" s="73"/>
      <c r="J3320" s="73"/>
      <c r="K3320" s="73"/>
      <c r="L3320" s="73"/>
      <c r="M3320" s="73"/>
      <c r="N3320" s="73"/>
    </row>
    <row r="3321" spans="2:14" x14ac:dyDescent="0.35">
      <c r="B3321" s="83"/>
      <c r="C3321" s="84"/>
      <c r="D3321" s="73"/>
      <c r="E3321" s="73"/>
      <c r="F3321" s="73"/>
      <c r="G3321" s="85"/>
      <c r="H3321" s="73"/>
      <c r="I3321" s="73"/>
      <c r="J3321" s="73"/>
      <c r="K3321" s="73"/>
      <c r="L3321" s="73"/>
      <c r="M3321" s="73"/>
      <c r="N3321" s="73"/>
    </row>
    <row r="3322" spans="2:14" x14ac:dyDescent="0.35">
      <c r="B3322" s="83"/>
      <c r="C3322" s="84"/>
      <c r="D3322" s="85"/>
      <c r="E3322" s="73"/>
      <c r="F3322" s="73"/>
      <c r="G3322" s="85"/>
      <c r="H3322" s="73"/>
      <c r="I3322" s="73"/>
      <c r="J3322" s="73"/>
      <c r="K3322" s="73"/>
      <c r="L3322" s="73"/>
      <c r="M3322" s="73"/>
      <c r="N3322" s="73"/>
    </row>
    <row r="3323" spans="2:14" x14ac:dyDescent="0.35">
      <c r="B3323" s="83"/>
      <c r="C3323" s="84"/>
      <c r="D3323" s="73"/>
      <c r="E3323" s="73"/>
      <c r="F3323" s="73"/>
      <c r="G3323" s="85"/>
      <c r="H3323" s="73"/>
      <c r="I3323" s="73"/>
      <c r="J3323" s="73"/>
      <c r="K3323" s="73"/>
      <c r="L3323" s="73"/>
      <c r="M3323" s="73"/>
      <c r="N3323" s="73"/>
    </row>
    <row r="3324" spans="2:14" x14ac:dyDescent="0.35">
      <c r="B3324" s="83"/>
      <c r="C3324" s="84"/>
      <c r="D3324" s="85"/>
      <c r="E3324" s="73"/>
      <c r="F3324" s="73"/>
      <c r="G3324" s="85"/>
      <c r="H3324" s="73"/>
      <c r="I3324" s="73"/>
      <c r="J3324" s="73"/>
      <c r="K3324" s="73"/>
      <c r="L3324" s="73"/>
      <c r="M3324" s="73"/>
      <c r="N3324" s="73"/>
    </row>
    <row r="3325" spans="2:14" x14ac:dyDescent="0.35">
      <c r="B3325" s="83"/>
      <c r="C3325" s="84"/>
      <c r="D3325" s="73"/>
      <c r="E3325" s="73"/>
      <c r="F3325" s="73"/>
      <c r="G3325" s="85"/>
      <c r="H3325" s="73"/>
      <c r="I3325" s="73"/>
      <c r="J3325" s="73"/>
      <c r="K3325" s="73"/>
      <c r="L3325" s="73"/>
      <c r="M3325" s="73"/>
      <c r="N3325" s="73"/>
    </row>
    <row r="3326" spans="2:14" x14ac:dyDescent="0.35">
      <c r="B3326" s="83"/>
      <c r="C3326" s="84"/>
      <c r="D3326" s="85"/>
      <c r="E3326" s="73"/>
      <c r="F3326" s="73"/>
      <c r="G3326" s="85"/>
      <c r="H3326" s="73"/>
      <c r="I3326" s="73"/>
      <c r="J3326" s="73"/>
      <c r="K3326" s="73"/>
      <c r="L3326" s="73"/>
      <c r="M3326" s="73"/>
      <c r="N3326" s="73"/>
    </row>
    <row r="3327" spans="2:14" x14ac:dyDescent="0.35">
      <c r="B3327" s="83"/>
      <c r="C3327" s="84"/>
      <c r="D3327" s="73"/>
      <c r="E3327" s="73"/>
      <c r="F3327" s="73"/>
      <c r="G3327" s="85"/>
      <c r="H3327" s="73"/>
      <c r="I3327" s="73"/>
      <c r="J3327" s="73"/>
      <c r="K3327" s="73"/>
      <c r="L3327" s="73"/>
      <c r="M3327" s="73"/>
      <c r="N3327" s="73"/>
    </row>
    <row r="3328" spans="2:14" x14ac:dyDescent="0.35">
      <c r="B3328" s="83"/>
      <c r="C3328" s="84"/>
      <c r="D3328" s="85"/>
      <c r="E3328" s="73"/>
      <c r="F3328" s="73"/>
      <c r="G3328" s="85"/>
      <c r="H3328" s="73"/>
      <c r="I3328" s="73"/>
      <c r="J3328" s="73"/>
      <c r="K3328" s="73"/>
      <c r="L3328" s="73"/>
      <c r="M3328" s="73"/>
      <c r="N3328" s="73"/>
    </row>
    <row r="3329" spans="2:14" x14ac:dyDescent="0.35">
      <c r="B3329" s="83"/>
      <c r="C3329" s="84"/>
      <c r="D3329" s="73"/>
      <c r="E3329" s="73"/>
      <c r="F3329" s="73"/>
      <c r="G3329" s="85"/>
      <c r="H3329" s="73"/>
      <c r="I3329" s="73"/>
      <c r="J3329" s="73"/>
      <c r="K3329" s="73"/>
      <c r="L3329" s="73"/>
      <c r="M3329" s="73"/>
      <c r="N3329" s="73"/>
    </row>
    <row r="3330" spans="2:14" x14ac:dyDescent="0.35">
      <c r="B3330" s="83"/>
      <c r="C3330" s="84"/>
      <c r="D3330" s="85"/>
      <c r="E3330" s="73"/>
      <c r="F3330" s="73"/>
      <c r="G3330" s="85"/>
      <c r="H3330" s="73"/>
      <c r="I3330" s="73"/>
      <c r="J3330" s="73"/>
      <c r="K3330" s="73"/>
      <c r="L3330" s="73"/>
      <c r="M3330" s="73"/>
      <c r="N3330" s="73"/>
    </row>
    <row r="3331" spans="2:14" x14ac:dyDescent="0.35">
      <c r="B3331" s="83"/>
      <c r="C3331" s="84"/>
      <c r="D3331" s="73"/>
      <c r="E3331" s="73"/>
      <c r="F3331" s="73"/>
      <c r="G3331" s="85"/>
      <c r="H3331" s="73"/>
      <c r="I3331" s="73"/>
      <c r="J3331" s="73"/>
      <c r="K3331" s="73"/>
      <c r="L3331" s="73"/>
      <c r="M3331" s="73"/>
      <c r="N3331" s="73"/>
    </row>
    <row r="3332" spans="2:14" x14ac:dyDescent="0.35">
      <c r="B3332" s="83"/>
      <c r="C3332" s="84"/>
      <c r="D3332" s="85"/>
      <c r="E3332" s="73"/>
      <c r="F3332" s="73"/>
      <c r="G3332" s="85"/>
      <c r="H3332" s="73"/>
      <c r="I3332" s="73"/>
      <c r="J3332" s="73"/>
      <c r="K3332" s="73"/>
      <c r="L3332" s="73"/>
      <c r="M3332" s="73"/>
      <c r="N3332" s="73"/>
    </row>
    <row r="3333" spans="2:14" x14ac:dyDescent="0.35">
      <c r="B3333" s="83"/>
      <c r="C3333" s="84"/>
      <c r="D3333" s="73"/>
      <c r="E3333" s="73"/>
      <c r="F3333" s="73"/>
      <c r="G3333" s="85"/>
      <c r="H3333" s="73"/>
      <c r="I3333" s="73"/>
      <c r="J3333" s="73"/>
      <c r="K3333" s="73"/>
      <c r="L3333" s="73"/>
      <c r="M3333" s="73"/>
      <c r="N3333" s="73"/>
    </row>
    <row r="3334" spans="2:14" x14ac:dyDescent="0.35">
      <c r="B3334" s="83"/>
      <c r="C3334" s="84"/>
      <c r="D3334" s="85"/>
      <c r="E3334" s="73"/>
      <c r="F3334" s="73"/>
      <c r="G3334" s="85"/>
      <c r="H3334" s="73"/>
      <c r="I3334" s="73"/>
      <c r="J3334" s="73"/>
      <c r="K3334" s="73"/>
      <c r="L3334" s="73"/>
      <c r="M3334" s="73"/>
      <c r="N3334" s="73"/>
    </row>
    <row r="3335" spans="2:14" x14ac:dyDescent="0.35">
      <c r="B3335" s="83"/>
      <c r="C3335" s="84"/>
      <c r="D3335" s="73"/>
      <c r="E3335" s="73"/>
      <c r="F3335" s="73"/>
      <c r="G3335" s="85"/>
      <c r="H3335" s="73"/>
      <c r="I3335" s="73"/>
      <c r="J3335" s="73"/>
      <c r="K3335" s="73"/>
      <c r="L3335" s="73"/>
      <c r="M3335" s="73"/>
      <c r="N3335" s="73"/>
    </row>
    <row r="3336" spans="2:14" x14ac:dyDescent="0.35">
      <c r="B3336" s="83"/>
      <c r="C3336" s="84"/>
      <c r="D3336" s="85"/>
      <c r="E3336" s="73"/>
      <c r="F3336" s="73"/>
      <c r="G3336" s="85"/>
      <c r="H3336" s="73"/>
      <c r="I3336" s="73"/>
      <c r="J3336" s="73"/>
      <c r="K3336" s="73"/>
      <c r="L3336" s="73"/>
      <c r="M3336" s="73"/>
      <c r="N3336" s="73"/>
    </row>
    <row r="3337" spans="2:14" x14ac:dyDescent="0.35">
      <c r="B3337" s="83"/>
      <c r="C3337" s="84"/>
      <c r="D3337" s="73"/>
      <c r="E3337" s="73"/>
      <c r="F3337" s="73"/>
      <c r="G3337" s="85"/>
      <c r="H3337" s="73"/>
      <c r="I3337" s="73"/>
      <c r="J3337" s="73"/>
      <c r="K3337" s="73"/>
      <c r="L3337" s="73"/>
      <c r="M3337" s="73"/>
      <c r="N3337" s="73"/>
    </row>
    <row r="3338" spans="2:14" x14ac:dyDescent="0.35">
      <c r="B3338" s="83"/>
      <c r="C3338" s="84"/>
      <c r="D3338" s="85"/>
      <c r="E3338" s="73"/>
      <c r="F3338" s="73"/>
      <c r="G3338" s="85"/>
      <c r="H3338" s="73"/>
      <c r="I3338" s="73"/>
      <c r="J3338" s="73"/>
      <c r="K3338" s="73"/>
      <c r="L3338" s="73"/>
      <c r="M3338" s="73"/>
      <c r="N3338" s="73"/>
    </row>
    <row r="3339" spans="2:14" x14ac:dyDescent="0.35">
      <c r="B3339" s="83"/>
      <c r="C3339" s="84"/>
      <c r="D3339" s="73"/>
      <c r="E3339" s="73"/>
      <c r="F3339" s="73"/>
      <c r="G3339" s="85"/>
      <c r="H3339" s="73"/>
      <c r="I3339" s="73"/>
      <c r="J3339" s="73"/>
      <c r="K3339" s="73"/>
      <c r="L3339" s="73"/>
      <c r="M3339" s="73"/>
      <c r="N3339" s="73"/>
    </row>
    <row r="3340" spans="2:14" x14ac:dyDescent="0.35">
      <c r="B3340" s="83"/>
      <c r="C3340" s="84"/>
      <c r="D3340" s="85"/>
      <c r="E3340" s="73"/>
      <c r="F3340" s="73"/>
      <c r="G3340" s="85"/>
      <c r="H3340" s="73"/>
      <c r="I3340" s="73"/>
      <c r="J3340" s="73"/>
      <c r="K3340" s="73"/>
      <c r="L3340" s="73"/>
      <c r="M3340" s="73"/>
      <c r="N3340" s="73"/>
    </row>
    <row r="3341" spans="2:14" x14ac:dyDescent="0.35">
      <c r="B3341" s="83"/>
      <c r="C3341" s="84"/>
      <c r="D3341" s="73"/>
      <c r="E3341" s="73"/>
      <c r="F3341" s="73"/>
      <c r="G3341" s="85"/>
      <c r="H3341" s="73"/>
      <c r="I3341" s="73"/>
      <c r="J3341" s="73"/>
      <c r="K3341" s="73"/>
      <c r="L3341" s="73"/>
      <c r="M3341" s="73"/>
      <c r="N3341" s="73"/>
    </row>
    <row r="3342" spans="2:14" x14ac:dyDescent="0.35">
      <c r="B3342" s="83"/>
      <c r="C3342" s="84"/>
      <c r="D3342" s="85"/>
      <c r="E3342" s="73"/>
      <c r="F3342" s="73"/>
      <c r="G3342" s="85"/>
      <c r="H3342" s="73"/>
      <c r="I3342" s="73"/>
      <c r="J3342" s="73"/>
      <c r="K3342" s="73"/>
      <c r="L3342" s="73"/>
      <c r="M3342" s="73"/>
      <c r="N3342" s="73"/>
    </row>
    <row r="3343" spans="2:14" x14ac:dyDescent="0.35">
      <c r="B3343" s="83"/>
      <c r="C3343" s="84"/>
      <c r="D3343" s="73"/>
      <c r="E3343" s="73"/>
      <c r="F3343" s="73"/>
      <c r="G3343" s="85"/>
      <c r="H3343" s="73"/>
      <c r="I3343" s="73"/>
      <c r="J3343" s="73"/>
      <c r="K3343" s="73"/>
      <c r="L3343" s="73"/>
      <c r="M3343" s="73"/>
      <c r="N3343" s="73"/>
    </row>
    <row r="3344" spans="2:14" x14ac:dyDescent="0.35">
      <c r="B3344" s="83"/>
      <c r="C3344" s="84"/>
      <c r="D3344" s="85"/>
      <c r="E3344" s="73"/>
      <c r="F3344" s="73"/>
      <c r="G3344" s="85"/>
      <c r="H3344" s="73"/>
      <c r="I3344" s="73"/>
      <c r="J3344" s="73"/>
      <c r="K3344" s="73"/>
      <c r="L3344" s="73"/>
      <c r="M3344" s="73"/>
      <c r="N3344" s="73"/>
    </row>
    <row r="3345" spans="2:14" x14ac:dyDescent="0.35">
      <c r="B3345" s="83"/>
      <c r="C3345" s="84"/>
      <c r="D3345" s="73"/>
      <c r="E3345" s="73"/>
      <c r="F3345" s="73"/>
      <c r="G3345" s="85"/>
      <c r="H3345" s="73"/>
      <c r="I3345" s="73"/>
      <c r="J3345" s="73"/>
      <c r="K3345" s="73"/>
      <c r="L3345" s="73"/>
      <c r="M3345" s="73"/>
      <c r="N3345" s="73"/>
    </row>
    <row r="3346" spans="2:14" x14ac:dyDescent="0.35">
      <c r="B3346" s="83"/>
      <c r="C3346" s="84"/>
      <c r="D3346" s="85"/>
      <c r="E3346" s="73"/>
      <c r="F3346" s="73"/>
      <c r="G3346" s="85"/>
      <c r="H3346" s="73"/>
      <c r="I3346" s="73"/>
      <c r="J3346" s="73"/>
      <c r="K3346" s="73"/>
      <c r="L3346" s="73"/>
      <c r="M3346" s="73"/>
      <c r="N3346" s="73"/>
    </row>
    <row r="3347" spans="2:14" x14ac:dyDescent="0.35">
      <c r="B3347" s="83"/>
      <c r="C3347" s="84"/>
      <c r="D3347" s="73"/>
      <c r="E3347" s="73"/>
      <c r="F3347" s="73"/>
      <c r="G3347" s="85"/>
      <c r="H3347" s="73"/>
      <c r="I3347" s="73"/>
      <c r="J3347" s="73"/>
      <c r="K3347" s="73"/>
      <c r="L3347" s="73"/>
      <c r="M3347" s="73"/>
      <c r="N3347" s="73"/>
    </row>
    <row r="3348" spans="2:14" x14ac:dyDescent="0.35">
      <c r="B3348" s="83"/>
      <c r="C3348" s="84"/>
      <c r="D3348" s="85"/>
      <c r="E3348" s="73"/>
      <c r="F3348" s="73"/>
      <c r="G3348" s="85"/>
      <c r="H3348" s="73"/>
      <c r="I3348" s="73"/>
      <c r="J3348" s="73"/>
      <c r="K3348" s="73"/>
      <c r="L3348" s="73"/>
      <c r="M3348" s="73"/>
      <c r="N3348" s="73"/>
    </row>
    <row r="3349" spans="2:14" x14ac:dyDescent="0.35">
      <c r="B3349" s="83"/>
      <c r="C3349" s="84"/>
      <c r="D3349" s="73"/>
      <c r="E3349" s="73"/>
      <c r="F3349" s="73"/>
      <c r="G3349" s="85"/>
      <c r="H3349" s="73"/>
      <c r="I3349" s="73"/>
      <c r="J3349" s="73"/>
      <c r="K3349" s="73"/>
      <c r="L3349" s="73"/>
      <c r="M3349" s="73"/>
      <c r="N3349" s="73"/>
    </row>
    <row r="3350" spans="2:14" x14ac:dyDescent="0.35">
      <c r="B3350" s="83"/>
      <c r="C3350" s="84"/>
      <c r="D3350" s="85"/>
      <c r="E3350" s="73"/>
      <c r="F3350" s="73"/>
      <c r="G3350" s="85"/>
      <c r="H3350" s="73"/>
      <c r="I3350" s="73"/>
      <c r="J3350" s="73"/>
      <c r="K3350" s="73"/>
      <c r="L3350" s="73"/>
      <c r="M3350" s="73"/>
      <c r="N3350" s="73"/>
    </row>
    <row r="3351" spans="2:14" x14ac:dyDescent="0.35">
      <c r="B3351" s="83"/>
      <c r="C3351" s="84"/>
      <c r="D3351" s="73"/>
      <c r="E3351" s="73"/>
      <c r="F3351" s="73"/>
      <c r="G3351" s="85"/>
      <c r="H3351" s="73"/>
      <c r="I3351" s="73"/>
      <c r="J3351" s="73"/>
      <c r="K3351" s="73"/>
      <c r="L3351" s="73"/>
      <c r="M3351" s="73"/>
      <c r="N3351" s="73"/>
    </row>
    <row r="3352" spans="2:14" x14ac:dyDescent="0.35">
      <c r="B3352" s="83"/>
      <c r="C3352" s="84"/>
      <c r="D3352" s="85"/>
      <c r="E3352" s="73"/>
      <c r="F3352" s="73"/>
      <c r="G3352" s="85"/>
      <c r="H3352" s="73"/>
      <c r="I3352" s="73"/>
      <c r="J3352" s="73"/>
      <c r="K3352" s="73"/>
      <c r="L3352" s="73"/>
      <c r="M3352" s="73"/>
      <c r="N3352" s="73"/>
    </row>
    <row r="3353" spans="2:14" x14ac:dyDescent="0.35">
      <c r="B3353" s="83"/>
      <c r="C3353" s="84"/>
      <c r="D3353" s="73"/>
      <c r="E3353" s="73"/>
      <c r="F3353" s="73"/>
      <c r="G3353" s="85"/>
      <c r="H3353" s="73"/>
      <c r="I3353" s="73"/>
      <c r="J3353" s="73"/>
      <c r="K3353" s="73"/>
      <c r="L3353" s="73"/>
      <c r="M3353" s="73"/>
      <c r="N3353" s="73"/>
    </row>
    <row r="3354" spans="2:14" x14ac:dyDescent="0.35">
      <c r="B3354" s="83"/>
      <c r="C3354" s="84"/>
      <c r="D3354" s="85"/>
      <c r="E3354" s="73"/>
      <c r="F3354" s="73"/>
      <c r="G3354" s="85"/>
      <c r="H3354" s="73"/>
      <c r="I3354" s="73"/>
      <c r="J3354" s="73"/>
      <c r="K3354" s="73"/>
      <c r="L3354" s="73"/>
      <c r="M3354" s="73"/>
      <c r="N3354" s="73"/>
    </row>
    <row r="3355" spans="2:14" x14ac:dyDescent="0.35">
      <c r="B3355" s="83"/>
      <c r="C3355" s="84"/>
      <c r="D3355" s="73"/>
      <c r="E3355" s="73"/>
      <c r="F3355" s="73"/>
      <c r="G3355" s="85"/>
      <c r="H3355" s="73"/>
      <c r="I3355" s="73"/>
      <c r="J3355" s="73"/>
      <c r="K3355" s="73"/>
      <c r="L3355" s="73"/>
      <c r="M3355" s="73"/>
      <c r="N3355" s="73"/>
    </row>
    <row r="3356" spans="2:14" x14ac:dyDescent="0.35">
      <c r="B3356" s="83"/>
      <c r="C3356" s="84"/>
      <c r="D3356" s="85"/>
      <c r="E3356" s="73"/>
      <c r="F3356" s="73"/>
      <c r="G3356" s="85"/>
      <c r="H3356" s="73"/>
      <c r="I3356" s="73"/>
      <c r="J3356" s="73"/>
      <c r="K3356" s="73"/>
      <c r="L3356" s="73"/>
      <c r="M3356" s="73"/>
      <c r="N3356" s="73"/>
    </row>
    <row r="3357" spans="2:14" x14ac:dyDescent="0.35">
      <c r="B3357" s="83"/>
      <c r="C3357" s="84"/>
      <c r="D3357" s="73"/>
      <c r="E3357" s="73"/>
      <c r="F3357" s="73"/>
      <c r="G3357" s="85"/>
      <c r="H3357" s="73"/>
      <c r="I3357" s="73"/>
      <c r="J3357" s="73"/>
      <c r="K3357" s="73"/>
      <c r="L3357" s="73"/>
      <c r="M3357" s="73"/>
      <c r="N3357" s="73"/>
    </row>
    <row r="3358" spans="2:14" x14ac:dyDescent="0.35">
      <c r="B3358" s="83"/>
      <c r="C3358" s="84"/>
      <c r="D3358" s="85"/>
      <c r="E3358" s="73"/>
      <c r="F3358" s="73"/>
      <c r="G3358" s="85"/>
      <c r="H3358" s="73"/>
      <c r="I3358" s="73"/>
      <c r="J3358" s="73"/>
      <c r="K3358" s="73"/>
      <c r="L3358" s="73"/>
      <c r="M3358" s="73"/>
      <c r="N3358" s="73"/>
    </row>
    <row r="3359" spans="2:14" x14ac:dyDescent="0.35">
      <c r="B3359" s="83"/>
      <c r="C3359" s="84"/>
      <c r="D3359" s="73"/>
      <c r="E3359" s="73"/>
      <c r="F3359" s="73"/>
      <c r="G3359" s="85"/>
      <c r="H3359" s="73"/>
      <c r="I3359" s="73"/>
      <c r="J3359" s="73"/>
      <c r="K3359" s="73"/>
      <c r="L3359" s="73"/>
      <c r="M3359" s="73"/>
      <c r="N3359" s="73"/>
    </row>
    <row r="3360" spans="2:14" x14ac:dyDescent="0.35">
      <c r="B3360" s="83"/>
      <c r="C3360" s="84"/>
      <c r="D3360" s="85"/>
      <c r="E3360" s="73"/>
      <c r="F3360" s="73"/>
      <c r="G3360" s="85"/>
      <c r="H3360" s="73"/>
      <c r="I3360" s="73"/>
      <c r="J3360" s="73"/>
      <c r="K3360" s="73"/>
      <c r="L3360" s="73"/>
      <c r="M3360" s="73"/>
      <c r="N3360" s="73"/>
    </row>
    <row r="3361" spans="2:14" x14ac:dyDescent="0.35">
      <c r="B3361" s="83"/>
      <c r="C3361" s="84"/>
      <c r="D3361" s="73"/>
      <c r="E3361" s="73"/>
      <c r="F3361" s="73"/>
      <c r="G3361" s="85"/>
      <c r="H3361" s="73"/>
      <c r="I3361" s="73"/>
      <c r="J3361" s="73"/>
      <c r="K3361" s="73"/>
      <c r="L3361" s="73"/>
      <c r="M3361" s="73"/>
      <c r="N3361" s="73"/>
    </row>
    <row r="3362" spans="2:14" x14ac:dyDescent="0.35">
      <c r="B3362" s="83"/>
      <c r="C3362" s="84"/>
      <c r="D3362" s="85"/>
      <c r="E3362" s="73"/>
      <c r="F3362" s="73"/>
      <c r="G3362" s="85"/>
      <c r="H3362" s="73"/>
      <c r="I3362" s="73"/>
      <c r="J3362" s="73"/>
      <c r="K3362" s="73"/>
      <c r="L3362" s="73"/>
      <c r="M3362" s="73"/>
      <c r="N3362" s="73"/>
    </row>
    <row r="3363" spans="2:14" x14ac:dyDescent="0.35">
      <c r="B3363" s="83"/>
      <c r="C3363" s="84"/>
      <c r="D3363" s="73"/>
      <c r="E3363" s="73"/>
      <c r="F3363" s="73"/>
      <c r="G3363" s="85"/>
      <c r="H3363" s="73"/>
      <c r="I3363" s="73"/>
      <c r="J3363" s="73"/>
      <c r="K3363" s="73"/>
      <c r="L3363" s="73"/>
      <c r="M3363" s="73"/>
      <c r="N3363" s="73"/>
    </row>
    <row r="3364" spans="2:14" x14ac:dyDescent="0.35">
      <c r="B3364" s="83"/>
      <c r="C3364" s="84"/>
      <c r="D3364" s="85"/>
      <c r="E3364" s="73"/>
      <c r="F3364" s="73"/>
      <c r="G3364" s="85"/>
      <c r="H3364" s="73"/>
      <c r="I3364" s="73"/>
      <c r="J3364" s="73"/>
      <c r="K3364" s="73"/>
      <c r="L3364" s="73"/>
      <c r="M3364" s="73"/>
      <c r="N3364" s="73"/>
    </row>
    <row r="3365" spans="2:14" x14ac:dyDescent="0.35">
      <c r="B3365" s="83"/>
      <c r="C3365" s="84"/>
      <c r="D3365" s="73"/>
      <c r="E3365" s="73"/>
      <c r="F3365" s="73"/>
      <c r="G3365" s="85"/>
      <c r="H3365" s="73"/>
      <c r="I3365" s="73"/>
      <c r="J3365" s="73"/>
      <c r="K3365" s="73"/>
      <c r="L3365" s="73"/>
      <c r="M3365" s="73"/>
      <c r="N3365" s="73"/>
    </row>
    <row r="3366" spans="2:14" x14ac:dyDescent="0.35">
      <c r="B3366" s="83"/>
      <c r="C3366" s="84"/>
      <c r="D3366" s="85"/>
      <c r="E3366" s="73"/>
      <c r="F3366" s="73"/>
      <c r="G3366" s="85"/>
      <c r="H3366" s="73"/>
      <c r="I3366" s="73"/>
      <c r="J3366" s="73"/>
      <c r="K3366" s="73"/>
      <c r="L3366" s="73"/>
      <c r="M3366" s="73"/>
      <c r="N3366" s="73"/>
    </row>
    <row r="3367" spans="2:14" x14ac:dyDescent="0.35">
      <c r="B3367" s="83"/>
      <c r="C3367" s="84"/>
      <c r="D3367" s="73"/>
      <c r="E3367" s="73"/>
      <c r="F3367" s="73"/>
      <c r="G3367" s="85"/>
      <c r="H3367" s="73"/>
      <c r="I3367" s="73"/>
      <c r="J3367" s="73"/>
      <c r="K3367" s="73"/>
      <c r="L3367" s="73"/>
      <c r="M3367" s="73"/>
      <c r="N3367" s="73"/>
    </row>
    <row r="3368" spans="2:14" x14ac:dyDescent="0.35">
      <c r="B3368" s="83"/>
      <c r="C3368" s="84"/>
      <c r="D3368" s="85"/>
      <c r="E3368" s="73"/>
      <c r="F3368" s="73"/>
      <c r="G3368" s="85"/>
      <c r="H3368" s="73"/>
      <c r="I3368" s="73"/>
      <c r="J3368" s="73"/>
      <c r="K3368" s="73"/>
      <c r="L3368" s="73"/>
      <c r="M3368" s="73"/>
      <c r="N3368" s="73"/>
    </row>
    <row r="3369" spans="2:14" x14ac:dyDescent="0.35">
      <c r="B3369" s="83"/>
      <c r="C3369" s="84"/>
      <c r="D3369" s="73"/>
      <c r="E3369" s="73"/>
      <c r="F3369" s="73"/>
      <c r="G3369" s="85"/>
      <c r="H3369" s="73"/>
      <c r="I3369" s="73"/>
      <c r="J3369" s="73"/>
      <c r="K3369" s="73"/>
      <c r="L3369" s="73"/>
      <c r="M3369" s="73"/>
      <c r="N3369" s="73"/>
    </row>
    <row r="3370" spans="2:14" x14ac:dyDescent="0.35">
      <c r="B3370" s="83"/>
      <c r="C3370" s="84"/>
      <c r="D3370" s="85"/>
      <c r="E3370" s="73"/>
      <c r="F3370" s="73"/>
      <c r="G3370" s="85"/>
      <c r="H3370" s="73"/>
      <c r="I3370" s="73"/>
      <c r="J3370" s="73"/>
      <c r="K3370" s="73"/>
      <c r="L3370" s="73"/>
      <c r="M3370" s="73"/>
      <c r="N3370" s="73"/>
    </row>
    <row r="3371" spans="2:14" x14ac:dyDescent="0.35">
      <c r="B3371" s="83"/>
      <c r="C3371" s="84"/>
      <c r="D3371" s="73"/>
      <c r="E3371" s="73"/>
      <c r="F3371" s="73"/>
      <c r="G3371" s="85"/>
      <c r="H3371" s="73"/>
      <c r="I3371" s="73"/>
      <c r="J3371" s="73"/>
      <c r="K3371" s="73"/>
      <c r="L3371" s="73"/>
      <c r="M3371" s="73"/>
      <c r="N3371" s="73"/>
    </row>
    <row r="3372" spans="2:14" x14ac:dyDescent="0.35">
      <c r="B3372" s="83"/>
      <c r="C3372" s="84"/>
      <c r="D3372" s="85"/>
      <c r="E3372" s="73"/>
      <c r="F3372" s="73"/>
      <c r="G3372" s="85"/>
      <c r="H3372" s="73"/>
      <c r="I3372" s="73"/>
      <c r="J3372" s="73"/>
      <c r="K3372" s="73"/>
      <c r="L3372" s="73"/>
      <c r="M3372" s="73"/>
      <c r="N3372" s="73"/>
    </row>
    <row r="3373" spans="2:14" x14ac:dyDescent="0.35">
      <c r="B3373" s="83"/>
      <c r="C3373" s="84"/>
      <c r="D3373" s="73"/>
      <c r="E3373" s="73"/>
      <c r="F3373" s="73"/>
      <c r="G3373" s="85"/>
      <c r="H3373" s="73"/>
      <c r="I3373" s="73"/>
      <c r="J3373" s="73"/>
      <c r="K3373" s="73"/>
      <c r="L3373" s="73"/>
      <c r="M3373" s="73"/>
      <c r="N3373" s="73"/>
    </row>
    <row r="3374" spans="2:14" x14ac:dyDescent="0.35">
      <c r="B3374" s="83"/>
      <c r="C3374" s="84"/>
      <c r="D3374" s="85"/>
      <c r="E3374" s="73"/>
      <c r="F3374" s="73"/>
      <c r="G3374" s="85"/>
      <c r="H3374" s="73"/>
      <c r="I3374" s="73"/>
      <c r="J3374" s="73"/>
      <c r="K3374" s="73"/>
      <c r="L3374" s="73"/>
      <c r="M3374" s="73"/>
      <c r="N3374" s="73"/>
    </row>
    <row r="3375" spans="2:14" x14ac:dyDescent="0.35">
      <c r="B3375" s="83"/>
      <c r="C3375" s="84"/>
      <c r="D3375" s="73"/>
      <c r="E3375" s="73"/>
      <c r="F3375" s="73"/>
      <c r="G3375" s="85"/>
      <c r="H3375" s="73"/>
      <c r="I3375" s="73"/>
      <c r="J3375" s="73"/>
      <c r="K3375" s="73"/>
      <c r="L3375" s="73"/>
      <c r="M3375" s="73"/>
      <c r="N3375" s="73"/>
    </row>
    <row r="3376" spans="2:14" x14ac:dyDescent="0.35">
      <c r="B3376" s="83"/>
      <c r="C3376" s="84"/>
      <c r="D3376" s="85"/>
      <c r="E3376" s="73"/>
      <c r="F3376" s="73"/>
      <c r="G3376" s="85"/>
      <c r="H3376" s="73"/>
      <c r="I3376" s="73"/>
      <c r="J3376" s="73"/>
      <c r="K3376" s="73"/>
      <c r="L3376" s="73"/>
      <c r="M3376" s="73"/>
      <c r="N3376" s="73"/>
    </row>
    <row r="3377" spans="2:14" x14ac:dyDescent="0.35">
      <c r="B3377" s="83"/>
      <c r="C3377" s="84"/>
      <c r="D3377" s="73"/>
      <c r="E3377" s="73"/>
      <c r="F3377" s="73"/>
      <c r="G3377" s="85"/>
      <c r="H3377" s="73"/>
      <c r="I3377" s="73"/>
      <c r="J3377" s="73"/>
      <c r="K3377" s="73"/>
      <c r="L3377" s="73"/>
      <c r="M3377" s="73"/>
      <c r="N3377" s="73"/>
    </row>
    <row r="3378" spans="2:14" x14ac:dyDescent="0.35">
      <c r="B3378" s="83"/>
      <c r="C3378" s="84"/>
      <c r="D3378" s="85"/>
      <c r="E3378" s="73"/>
      <c r="F3378" s="73"/>
      <c r="G3378" s="85"/>
      <c r="H3378" s="73"/>
      <c r="I3378" s="73"/>
      <c r="J3378" s="73"/>
      <c r="K3378" s="73"/>
      <c r="L3378" s="73"/>
      <c r="M3378" s="73"/>
      <c r="N3378" s="73"/>
    </row>
    <row r="3379" spans="2:14" x14ac:dyDescent="0.35">
      <c r="B3379" s="83"/>
      <c r="C3379" s="84"/>
      <c r="D3379" s="73"/>
      <c r="E3379" s="73"/>
      <c r="F3379" s="73"/>
      <c r="G3379" s="85"/>
      <c r="H3379" s="73"/>
      <c r="I3379" s="73"/>
      <c r="J3379" s="73"/>
      <c r="K3379" s="73"/>
      <c r="L3379" s="73"/>
      <c r="M3379" s="73"/>
      <c r="N3379" s="73"/>
    </row>
    <row r="3380" spans="2:14" x14ac:dyDescent="0.35">
      <c r="B3380" s="83"/>
      <c r="C3380" s="84"/>
      <c r="D3380" s="85"/>
      <c r="E3380" s="73"/>
      <c r="F3380" s="73"/>
      <c r="G3380" s="85"/>
      <c r="H3380" s="73"/>
      <c r="I3380" s="73"/>
      <c r="J3380" s="73"/>
      <c r="K3380" s="73"/>
      <c r="L3380" s="73"/>
      <c r="M3380" s="73"/>
      <c r="N3380" s="73"/>
    </row>
    <row r="3381" spans="2:14" x14ac:dyDescent="0.35">
      <c r="B3381" s="83"/>
      <c r="C3381" s="84"/>
      <c r="D3381" s="73"/>
      <c r="E3381" s="73"/>
      <c r="F3381" s="73"/>
      <c r="G3381" s="85"/>
      <c r="H3381" s="73"/>
      <c r="I3381" s="73"/>
      <c r="J3381" s="73"/>
      <c r="K3381" s="73"/>
      <c r="L3381" s="73"/>
      <c r="M3381" s="73"/>
      <c r="N3381" s="73"/>
    </row>
    <row r="3382" spans="2:14" x14ac:dyDescent="0.35">
      <c r="B3382" s="83"/>
      <c r="C3382" s="84"/>
      <c r="D3382" s="85"/>
      <c r="E3382" s="73"/>
      <c r="F3382" s="73"/>
      <c r="G3382" s="85"/>
      <c r="H3382" s="73"/>
      <c r="I3382" s="73"/>
      <c r="J3382" s="73"/>
      <c r="K3382" s="73"/>
      <c r="L3382" s="73"/>
      <c r="M3382" s="73"/>
      <c r="N3382" s="73"/>
    </row>
    <row r="3383" spans="2:14" x14ac:dyDescent="0.35">
      <c r="B3383" s="83"/>
      <c r="C3383" s="84"/>
      <c r="D3383" s="73"/>
      <c r="E3383" s="73"/>
      <c r="F3383" s="73"/>
      <c r="G3383" s="85"/>
      <c r="H3383" s="73"/>
      <c r="I3383" s="73"/>
      <c r="J3383" s="73"/>
      <c r="K3383" s="73"/>
      <c r="L3383" s="73"/>
      <c r="M3383" s="73"/>
      <c r="N3383" s="73"/>
    </row>
    <row r="3384" spans="2:14" x14ac:dyDescent="0.35">
      <c r="B3384" s="83"/>
      <c r="C3384" s="84"/>
      <c r="D3384" s="85"/>
      <c r="E3384" s="73"/>
      <c r="F3384" s="73"/>
      <c r="G3384" s="85"/>
      <c r="H3384" s="73"/>
      <c r="I3384" s="73"/>
      <c r="J3384" s="73"/>
      <c r="K3384" s="73"/>
      <c r="L3384" s="73"/>
      <c r="M3384" s="73"/>
      <c r="N3384" s="73"/>
    </row>
    <row r="3385" spans="2:14" x14ac:dyDescent="0.35">
      <c r="B3385" s="83"/>
      <c r="C3385" s="84"/>
      <c r="D3385" s="73"/>
      <c r="E3385" s="73"/>
      <c r="F3385" s="73"/>
      <c r="G3385" s="85"/>
      <c r="H3385" s="73"/>
      <c r="I3385" s="73"/>
      <c r="J3385" s="73"/>
      <c r="K3385" s="73"/>
      <c r="L3385" s="73"/>
      <c r="M3385" s="73"/>
      <c r="N3385" s="73"/>
    </row>
    <row r="3386" spans="2:14" x14ac:dyDescent="0.35">
      <c r="B3386" s="83"/>
      <c r="C3386" s="84"/>
      <c r="D3386" s="85"/>
      <c r="E3386" s="73"/>
      <c r="F3386" s="73"/>
      <c r="G3386" s="85"/>
      <c r="H3386" s="73"/>
      <c r="I3386" s="73"/>
      <c r="J3386" s="73"/>
      <c r="K3386" s="73"/>
      <c r="L3386" s="73"/>
      <c r="M3386" s="73"/>
      <c r="N3386" s="73"/>
    </row>
    <row r="3387" spans="2:14" x14ac:dyDescent="0.35">
      <c r="B3387" s="83"/>
      <c r="C3387" s="84"/>
      <c r="D3387" s="73"/>
      <c r="E3387" s="73"/>
      <c r="F3387" s="73"/>
      <c r="G3387" s="85"/>
      <c r="H3387" s="73"/>
      <c r="I3387" s="73"/>
      <c r="J3387" s="73"/>
      <c r="K3387" s="73"/>
      <c r="L3387" s="73"/>
      <c r="M3387" s="73"/>
      <c r="N3387" s="73"/>
    </row>
    <row r="3388" spans="2:14" x14ac:dyDescent="0.35">
      <c r="B3388" s="83"/>
      <c r="C3388" s="84"/>
      <c r="D3388" s="85"/>
      <c r="E3388" s="73"/>
      <c r="F3388" s="73"/>
      <c r="G3388" s="85"/>
      <c r="H3388" s="73"/>
      <c r="I3388" s="73"/>
      <c r="J3388" s="73"/>
      <c r="K3388" s="73"/>
      <c r="L3388" s="73"/>
      <c r="M3388" s="73"/>
      <c r="N3388" s="73"/>
    </row>
    <row r="3389" spans="2:14" x14ac:dyDescent="0.35">
      <c r="B3389" s="83"/>
      <c r="C3389" s="84"/>
      <c r="D3389" s="73"/>
      <c r="E3389" s="73"/>
      <c r="F3389" s="73"/>
      <c r="G3389" s="85"/>
      <c r="H3389" s="73"/>
      <c r="I3389" s="73"/>
      <c r="J3389" s="73"/>
      <c r="K3389" s="73"/>
      <c r="L3389" s="73"/>
      <c r="M3389" s="73"/>
      <c r="N3389" s="73"/>
    </row>
    <row r="3390" spans="2:14" x14ac:dyDescent="0.35">
      <c r="B3390" s="83"/>
      <c r="C3390" s="84"/>
      <c r="D3390" s="85"/>
      <c r="E3390" s="73"/>
      <c r="F3390" s="73"/>
      <c r="G3390" s="85"/>
      <c r="H3390" s="73"/>
      <c r="I3390" s="73"/>
      <c r="J3390" s="73"/>
      <c r="K3390" s="73"/>
      <c r="L3390" s="73"/>
      <c r="M3390" s="73"/>
      <c r="N3390" s="73"/>
    </row>
    <row r="3391" spans="2:14" x14ac:dyDescent="0.35">
      <c r="B3391" s="83"/>
      <c r="C3391" s="84"/>
      <c r="D3391" s="73"/>
      <c r="E3391" s="73"/>
      <c r="F3391" s="73"/>
      <c r="G3391" s="85"/>
      <c r="H3391" s="73"/>
      <c r="I3391" s="73"/>
      <c r="J3391" s="73"/>
      <c r="K3391" s="73"/>
      <c r="L3391" s="73"/>
      <c r="M3391" s="73"/>
      <c r="N3391" s="73"/>
    </row>
    <row r="3392" spans="2:14" x14ac:dyDescent="0.35">
      <c r="B3392" s="83"/>
      <c r="C3392" s="84"/>
      <c r="D3392" s="85"/>
      <c r="E3392" s="73"/>
      <c r="F3392" s="73"/>
      <c r="G3392" s="85"/>
      <c r="H3392" s="73"/>
      <c r="I3392" s="73"/>
      <c r="J3392" s="73"/>
      <c r="K3392" s="73"/>
      <c r="L3392" s="73"/>
      <c r="M3392" s="73"/>
      <c r="N3392" s="73"/>
    </row>
    <row r="3393" spans="2:14" x14ac:dyDescent="0.35">
      <c r="B3393" s="83"/>
      <c r="C3393" s="84"/>
      <c r="D3393" s="73"/>
      <c r="E3393" s="73"/>
      <c r="F3393" s="73"/>
      <c r="G3393" s="85"/>
      <c r="H3393" s="73"/>
      <c r="I3393" s="73"/>
      <c r="J3393" s="73"/>
      <c r="K3393" s="73"/>
      <c r="L3393" s="73"/>
      <c r="M3393" s="73"/>
      <c r="N3393" s="73"/>
    </row>
    <row r="3394" spans="2:14" x14ac:dyDescent="0.35">
      <c r="B3394" s="83"/>
      <c r="C3394" s="84"/>
      <c r="D3394" s="85"/>
      <c r="E3394" s="73"/>
      <c r="F3394" s="73"/>
      <c r="G3394" s="85"/>
      <c r="H3394" s="73"/>
      <c r="I3394" s="73"/>
      <c r="J3394" s="73"/>
      <c r="K3394" s="73"/>
      <c r="L3394" s="73"/>
      <c r="M3394" s="73"/>
      <c r="N3394" s="73"/>
    </row>
    <row r="3395" spans="2:14" x14ac:dyDescent="0.35">
      <c r="B3395" s="83"/>
      <c r="C3395" s="84"/>
      <c r="D3395" s="73"/>
      <c r="E3395" s="73"/>
      <c r="F3395" s="73"/>
      <c r="G3395" s="85"/>
      <c r="H3395" s="73"/>
      <c r="I3395" s="73"/>
      <c r="J3395" s="73"/>
      <c r="K3395" s="73"/>
      <c r="L3395" s="73"/>
      <c r="M3395" s="73"/>
      <c r="N3395" s="73"/>
    </row>
    <row r="3396" spans="2:14" x14ac:dyDescent="0.35">
      <c r="B3396" s="83"/>
      <c r="C3396" s="84"/>
      <c r="D3396" s="85"/>
      <c r="E3396" s="73"/>
      <c r="F3396" s="73"/>
      <c r="G3396" s="85"/>
      <c r="H3396" s="73"/>
      <c r="I3396" s="73"/>
      <c r="J3396" s="73"/>
      <c r="K3396" s="73"/>
      <c r="L3396" s="73"/>
      <c r="M3396" s="73"/>
      <c r="N3396" s="73"/>
    </row>
    <row r="3397" spans="2:14" x14ac:dyDescent="0.35">
      <c r="B3397" s="83"/>
      <c r="C3397" s="84"/>
      <c r="D3397" s="73"/>
      <c r="E3397" s="73"/>
      <c r="F3397" s="73"/>
      <c r="G3397" s="85"/>
      <c r="H3397" s="73"/>
      <c r="I3397" s="73"/>
      <c r="J3397" s="73"/>
      <c r="K3397" s="73"/>
      <c r="L3397" s="73"/>
      <c r="M3397" s="73"/>
      <c r="N3397" s="73"/>
    </row>
    <row r="3398" spans="2:14" x14ac:dyDescent="0.35">
      <c r="B3398" s="83"/>
      <c r="C3398" s="84"/>
      <c r="D3398" s="85"/>
      <c r="E3398" s="73"/>
      <c r="F3398" s="73"/>
      <c r="G3398" s="85"/>
      <c r="H3398" s="73"/>
      <c r="I3398" s="73"/>
      <c r="J3398" s="73"/>
      <c r="K3398" s="73"/>
      <c r="L3398" s="73"/>
      <c r="M3398" s="73"/>
      <c r="N3398" s="73"/>
    </row>
    <row r="3399" spans="2:14" x14ac:dyDescent="0.35">
      <c r="B3399" s="83"/>
      <c r="C3399" s="84"/>
      <c r="D3399" s="73"/>
      <c r="E3399" s="73"/>
      <c r="F3399" s="73"/>
      <c r="G3399" s="85"/>
      <c r="H3399" s="73"/>
      <c r="I3399" s="73"/>
      <c r="J3399" s="73"/>
      <c r="K3399" s="73"/>
      <c r="L3399" s="73"/>
      <c r="M3399" s="73"/>
      <c r="N3399" s="73"/>
    </row>
    <row r="3400" spans="2:14" x14ac:dyDescent="0.35">
      <c r="B3400" s="83"/>
      <c r="C3400" s="84"/>
      <c r="D3400" s="85"/>
      <c r="E3400" s="73"/>
      <c r="F3400" s="73"/>
      <c r="G3400" s="85"/>
      <c r="H3400" s="73"/>
      <c r="I3400" s="73"/>
      <c r="J3400" s="73"/>
      <c r="K3400" s="73"/>
      <c r="L3400" s="73"/>
      <c r="M3400" s="73"/>
      <c r="N3400" s="73"/>
    </row>
    <row r="3401" spans="2:14" x14ac:dyDescent="0.35">
      <c r="B3401" s="83"/>
      <c r="C3401" s="84"/>
      <c r="D3401" s="73"/>
      <c r="E3401" s="73"/>
      <c r="F3401" s="73"/>
      <c r="G3401" s="85"/>
      <c r="H3401" s="73"/>
      <c r="I3401" s="73"/>
      <c r="J3401" s="73"/>
      <c r="K3401" s="73"/>
      <c r="L3401" s="73"/>
      <c r="M3401" s="73"/>
      <c r="N3401" s="73"/>
    </row>
    <row r="3402" spans="2:14" x14ac:dyDescent="0.35">
      <c r="B3402" s="83"/>
      <c r="C3402" s="84"/>
      <c r="D3402" s="85"/>
      <c r="E3402" s="73"/>
      <c r="F3402" s="73"/>
      <c r="G3402" s="85"/>
      <c r="H3402" s="73"/>
      <c r="I3402" s="73"/>
      <c r="J3402" s="73"/>
      <c r="K3402" s="73"/>
      <c r="L3402" s="73"/>
      <c r="M3402" s="73"/>
      <c r="N3402" s="73"/>
    </row>
    <row r="3403" spans="2:14" x14ac:dyDescent="0.35">
      <c r="B3403" s="83"/>
      <c r="C3403" s="84"/>
      <c r="D3403" s="73"/>
      <c r="E3403" s="73"/>
      <c r="F3403" s="73"/>
      <c r="G3403" s="85"/>
      <c r="H3403" s="73"/>
      <c r="I3403" s="73"/>
      <c r="J3403" s="73"/>
      <c r="K3403" s="73"/>
      <c r="L3403" s="73"/>
      <c r="M3403" s="73"/>
      <c r="N3403" s="73"/>
    </row>
    <row r="3404" spans="2:14" x14ac:dyDescent="0.35">
      <c r="B3404" s="83"/>
      <c r="C3404" s="84"/>
      <c r="D3404" s="85"/>
      <c r="E3404" s="73"/>
      <c r="F3404" s="73"/>
      <c r="G3404" s="85"/>
      <c r="H3404" s="73"/>
      <c r="I3404" s="73"/>
      <c r="J3404" s="73"/>
      <c r="K3404" s="73"/>
      <c r="L3404" s="73"/>
      <c r="M3404" s="73"/>
      <c r="N3404" s="73"/>
    </row>
    <row r="3405" spans="2:14" x14ac:dyDescent="0.35">
      <c r="B3405" s="83"/>
      <c r="C3405" s="84"/>
      <c r="D3405" s="73"/>
      <c r="E3405" s="73"/>
      <c r="F3405" s="73"/>
      <c r="G3405" s="85"/>
      <c r="H3405" s="73"/>
      <c r="I3405" s="73"/>
      <c r="J3405" s="73"/>
      <c r="K3405" s="73"/>
      <c r="L3405" s="73"/>
      <c r="M3405" s="73"/>
      <c r="N3405" s="73"/>
    </row>
    <row r="3406" spans="2:14" x14ac:dyDescent="0.35">
      <c r="B3406" s="83"/>
      <c r="C3406" s="84"/>
      <c r="D3406" s="85"/>
      <c r="E3406" s="73"/>
      <c r="F3406" s="73"/>
      <c r="G3406" s="85"/>
      <c r="H3406" s="73"/>
      <c r="I3406" s="73"/>
      <c r="J3406" s="73"/>
      <c r="K3406" s="73"/>
      <c r="L3406" s="73"/>
      <c r="M3406" s="73"/>
      <c r="N3406" s="73"/>
    </row>
    <row r="3407" spans="2:14" x14ac:dyDescent="0.35">
      <c r="B3407" s="83"/>
      <c r="C3407" s="84"/>
      <c r="D3407" s="73"/>
      <c r="E3407" s="73"/>
      <c r="F3407" s="73"/>
      <c r="G3407" s="85"/>
      <c r="H3407" s="73"/>
      <c r="I3407" s="73"/>
      <c r="J3407" s="73"/>
      <c r="K3407" s="73"/>
      <c r="L3407" s="73"/>
      <c r="M3407" s="73"/>
      <c r="N3407" s="73"/>
    </row>
    <row r="3408" spans="2:14" x14ac:dyDescent="0.35">
      <c r="B3408" s="83"/>
      <c r="C3408" s="84"/>
      <c r="D3408" s="85"/>
      <c r="E3408" s="73"/>
      <c r="F3408" s="73"/>
      <c r="G3408" s="85"/>
      <c r="H3408" s="73"/>
      <c r="I3408" s="73"/>
      <c r="J3408" s="73"/>
      <c r="K3408" s="73"/>
      <c r="L3408" s="73"/>
      <c r="M3408" s="73"/>
      <c r="N3408" s="73"/>
    </row>
    <row r="3409" spans="2:14" x14ac:dyDescent="0.35">
      <c r="B3409" s="83"/>
      <c r="C3409" s="84"/>
      <c r="D3409" s="73"/>
      <c r="E3409" s="73"/>
      <c r="F3409" s="73"/>
      <c r="G3409" s="85"/>
      <c r="H3409" s="73"/>
      <c r="I3409" s="73"/>
      <c r="J3409" s="73"/>
      <c r="K3409" s="73"/>
      <c r="L3409" s="73"/>
      <c r="M3409" s="73"/>
      <c r="N3409" s="73"/>
    </row>
    <row r="3410" spans="2:14" x14ac:dyDescent="0.35">
      <c r="B3410" s="83"/>
      <c r="C3410" s="84"/>
      <c r="D3410" s="85"/>
      <c r="E3410" s="73"/>
      <c r="F3410" s="73"/>
      <c r="G3410" s="85"/>
      <c r="H3410" s="73"/>
      <c r="I3410" s="73"/>
      <c r="J3410" s="73"/>
      <c r="K3410" s="73"/>
      <c r="L3410" s="73"/>
      <c r="M3410" s="73"/>
      <c r="N3410" s="73"/>
    </row>
    <row r="3411" spans="2:14" x14ac:dyDescent="0.35">
      <c r="B3411" s="83"/>
      <c r="C3411" s="84"/>
      <c r="D3411" s="73"/>
      <c r="E3411" s="73"/>
      <c r="F3411" s="73"/>
      <c r="G3411" s="85"/>
      <c r="H3411" s="73"/>
      <c r="I3411" s="73"/>
      <c r="J3411" s="73"/>
      <c r="K3411" s="73"/>
      <c r="L3411" s="73"/>
      <c r="M3411" s="73"/>
      <c r="N3411" s="73"/>
    </row>
    <row r="3412" spans="2:14" x14ac:dyDescent="0.35">
      <c r="B3412" s="83"/>
      <c r="C3412" s="84"/>
      <c r="D3412" s="85"/>
      <c r="E3412" s="73"/>
      <c r="F3412" s="73"/>
      <c r="G3412" s="85"/>
      <c r="H3412" s="73"/>
      <c r="I3412" s="73"/>
      <c r="J3412" s="73"/>
      <c r="K3412" s="73"/>
      <c r="L3412" s="73"/>
      <c r="M3412" s="73"/>
      <c r="N3412" s="73"/>
    </row>
    <row r="3413" spans="2:14" x14ac:dyDescent="0.35">
      <c r="B3413" s="83"/>
      <c r="C3413" s="84"/>
      <c r="D3413" s="73"/>
      <c r="E3413" s="73"/>
      <c r="F3413" s="73"/>
      <c r="G3413" s="85"/>
      <c r="H3413" s="73"/>
      <c r="I3413" s="73"/>
      <c r="J3413" s="73"/>
      <c r="K3413" s="73"/>
      <c r="L3413" s="73"/>
      <c r="M3413" s="73"/>
      <c r="N3413" s="73"/>
    </row>
    <row r="3414" spans="2:14" x14ac:dyDescent="0.35">
      <c r="B3414" s="83"/>
      <c r="C3414" s="84"/>
      <c r="D3414" s="85"/>
      <c r="E3414" s="73"/>
      <c r="F3414" s="73"/>
      <c r="G3414" s="85"/>
      <c r="H3414" s="73"/>
      <c r="I3414" s="73"/>
      <c r="J3414" s="73"/>
      <c r="K3414" s="73"/>
      <c r="L3414" s="73"/>
      <c r="M3414" s="73"/>
      <c r="N3414" s="73"/>
    </row>
    <row r="3415" spans="2:14" x14ac:dyDescent="0.35">
      <c r="B3415" s="83"/>
      <c r="C3415" s="84"/>
      <c r="D3415" s="73"/>
      <c r="E3415" s="73"/>
      <c r="F3415" s="73"/>
      <c r="G3415" s="85"/>
      <c r="H3415" s="73"/>
      <c r="I3415" s="73"/>
      <c r="J3415" s="73"/>
      <c r="K3415" s="73"/>
      <c r="L3415" s="73"/>
      <c r="M3415" s="73"/>
      <c r="N3415" s="73"/>
    </row>
    <row r="3416" spans="2:14" x14ac:dyDescent="0.35">
      <c r="B3416" s="83"/>
      <c r="C3416" s="84"/>
      <c r="D3416" s="85"/>
      <c r="E3416" s="73"/>
      <c r="F3416" s="73"/>
      <c r="G3416" s="85"/>
      <c r="H3416" s="73"/>
      <c r="I3416" s="73"/>
      <c r="J3416" s="73"/>
      <c r="K3416" s="73"/>
      <c r="L3416" s="73"/>
      <c r="M3416" s="73"/>
      <c r="N3416" s="73"/>
    </row>
    <row r="3417" spans="2:14" x14ac:dyDescent="0.35">
      <c r="B3417" s="83"/>
      <c r="C3417" s="84"/>
      <c r="D3417" s="73"/>
      <c r="E3417" s="73"/>
      <c r="F3417" s="73"/>
      <c r="G3417" s="85"/>
      <c r="H3417" s="73"/>
      <c r="I3417" s="73"/>
      <c r="J3417" s="73"/>
      <c r="K3417" s="73"/>
      <c r="L3417" s="73"/>
      <c r="M3417" s="73"/>
      <c r="N3417" s="73"/>
    </row>
    <row r="3418" spans="2:14" x14ac:dyDescent="0.35">
      <c r="B3418" s="83"/>
      <c r="C3418" s="84"/>
      <c r="D3418" s="85"/>
      <c r="E3418" s="73"/>
      <c r="F3418" s="73"/>
      <c r="G3418" s="85"/>
      <c r="H3418" s="73"/>
      <c r="I3418" s="73"/>
      <c r="J3418" s="73"/>
      <c r="K3418" s="73"/>
      <c r="L3418" s="73"/>
      <c r="M3418" s="73"/>
      <c r="N3418" s="73"/>
    </row>
    <row r="3419" spans="2:14" x14ac:dyDescent="0.35">
      <c r="B3419" s="83"/>
      <c r="C3419" s="84"/>
      <c r="D3419" s="73"/>
      <c r="E3419" s="73"/>
      <c r="F3419" s="73"/>
      <c r="G3419" s="85"/>
      <c r="H3419" s="73"/>
      <c r="I3419" s="73"/>
      <c r="J3419" s="73"/>
      <c r="K3419" s="73"/>
      <c r="L3419" s="73"/>
      <c r="M3419" s="73"/>
      <c r="N3419" s="73"/>
    </row>
    <row r="3420" spans="2:14" x14ac:dyDescent="0.35">
      <c r="B3420" s="83"/>
      <c r="C3420" s="84"/>
      <c r="D3420" s="85"/>
      <c r="E3420" s="73"/>
      <c r="F3420" s="73"/>
      <c r="G3420" s="85"/>
      <c r="H3420" s="73"/>
      <c r="I3420" s="73"/>
      <c r="J3420" s="73"/>
      <c r="K3420" s="73"/>
      <c r="L3420" s="73"/>
      <c r="M3420" s="73"/>
      <c r="N3420" s="73"/>
    </row>
    <row r="3421" spans="2:14" x14ac:dyDescent="0.35">
      <c r="B3421" s="83"/>
      <c r="C3421" s="84"/>
      <c r="D3421" s="73"/>
      <c r="E3421" s="73"/>
      <c r="F3421" s="73"/>
      <c r="G3421" s="85"/>
      <c r="H3421" s="73"/>
      <c r="I3421" s="73"/>
      <c r="J3421" s="73"/>
      <c r="K3421" s="73"/>
      <c r="L3421" s="73"/>
      <c r="M3421" s="73"/>
      <c r="N3421" s="73"/>
    </row>
    <row r="3422" spans="2:14" x14ac:dyDescent="0.35">
      <c r="B3422" s="83"/>
      <c r="C3422" s="84"/>
      <c r="D3422" s="85"/>
      <c r="E3422" s="73"/>
      <c r="F3422" s="73"/>
      <c r="G3422" s="85"/>
      <c r="H3422" s="73"/>
      <c r="I3422" s="73"/>
      <c r="J3422" s="73"/>
      <c r="K3422" s="73"/>
      <c r="L3422" s="73"/>
      <c r="M3422" s="73"/>
      <c r="N3422" s="73"/>
    </row>
    <row r="3423" spans="2:14" x14ac:dyDescent="0.35">
      <c r="B3423" s="83"/>
      <c r="C3423" s="84"/>
      <c r="D3423" s="73"/>
      <c r="E3423" s="73"/>
      <c r="F3423" s="73"/>
      <c r="G3423" s="85"/>
      <c r="H3423" s="73"/>
      <c r="I3423" s="73"/>
      <c r="J3423" s="73"/>
      <c r="K3423" s="73"/>
      <c r="L3423" s="73"/>
      <c r="M3423" s="73"/>
      <c r="N3423" s="73"/>
    </row>
    <row r="3424" spans="2:14" x14ac:dyDescent="0.35">
      <c r="B3424" s="83"/>
      <c r="C3424" s="84"/>
      <c r="D3424" s="85"/>
      <c r="E3424" s="73"/>
      <c r="F3424" s="73"/>
      <c r="G3424" s="85"/>
      <c r="H3424" s="73"/>
      <c r="I3424" s="73"/>
      <c r="J3424" s="73"/>
      <c r="K3424" s="73"/>
      <c r="L3424" s="73"/>
      <c r="M3424" s="73"/>
      <c r="N3424" s="73"/>
    </row>
    <row r="3425" spans="2:14" x14ac:dyDescent="0.35">
      <c r="B3425" s="83"/>
      <c r="C3425" s="84"/>
      <c r="D3425" s="73"/>
      <c r="E3425" s="73"/>
      <c r="F3425" s="73"/>
      <c r="G3425" s="85"/>
      <c r="H3425" s="73"/>
      <c r="I3425" s="73"/>
      <c r="J3425" s="73"/>
      <c r="K3425" s="73"/>
      <c r="L3425" s="73"/>
      <c r="M3425" s="73"/>
      <c r="N3425" s="73"/>
    </row>
    <row r="3426" spans="2:14" x14ac:dyDescent="0.35">
      <c r="B3426" s="83"/>
      <c r="C3426" s="84"/>
      <c r="D3426" s="85"/>
      <c r="E3426" s="73"/>
      <c r="F3426" s="73"/>
      <c r="G3426" s="85"/>
      <c r="H3426" s="73"/>
      <c r="I3426" s="73"/>
      <c r="J3426" s="73"/>
      <c r="K3426" s="73"/>
      <c r="L3426" s="73"/>
      <c r="M3426" s="73"/>
      <c r="N3426" s="73"/>
    </row>
    <row r="3427" spans="2:14" x14ac:dyDescent="0.35">
      <c r="B3427" s="83"/>
      <c r="C3427" s="84"/>
      <c r="D3427" s="73"/>
      <c r="E3427" s="73"/>
      <c r="F3427" s="73"/>
      <c r="G3427" s="85"/>
      <c r="H3427" s="73"/>
      <c r="I3427" s="73"/>
      <c r="J3427" s="73"/>
      <c r="K3427" s="73"/>
      <c r="L3427" s="73"/>
      <c r="M3427" s="73"/>
      <c r="N3427" s="73"/>
    </row>
    <row r="3428" spans="2:14" x14ac:dyDescent="0.35">
      <c r="B3428" s="83"/>
      <c r="C3428" s="84"/>
      <c r="D3428" s="85"/>
      <c r="E3428" s="73"/>
      <c r="F3428" s="73"/>
      <c r="G3428" s="85"/>
      <c r="H3428" s="73"/>
      <c r="I3428" s="73"/>
      <c r="J3428" s="73"/>
      <c r="K3428" s="73"/>
      <c r="L3428" s="73"/>
      <c r="M3428" s="73"/>
      <c r="N3428" s="73"/>
    </row>
    <row r="3429" spans="2:14" x14ac:dyDescent="0.35">
      <c r="B3429" s="83"/>
      <c r="C3429" s="84"/>
      <c r="D3429" s="73"/>
      <c r="E3429" s="73"/>
      <c r="F3429" s="73"/>
      <c r="G3429" s="85"/>
      <c r="H3429" s="73"/>
      <c r="I3429" s="73"/>
      <c r="J3429" s="73"/>
      <c r="K3429" s="73"/>
      <c r="L3429" s="73"/>
      <c r="M3429" s="73"/>
      <c r="N3429" s="73"/>
    </row>
    <row r="3430" spans="2:14" x14ac:dyDescent="0.35">
      <c r="B3430" s="83"/>
      <c r="C3430" s="84"/>
      <c r="D3430" s="85"/>
      <c r="E3430" s="73"/>
      <c r="F3430" s="73"/>
      <c r="G3430" s="85"/>
      <c r="H3430" s="73"/>
      <c r="I3430" s="73"/>
      <c r="J3430" s="73"/>
      <c r="K3430" s="73"/>
      <c r="L3430" s="73"/>
      <c r="M3430" s="73"/>
      <c r="N3430" s="73"/>
    </row>
    <row r="3431" spans="2:14" x14ac:dyDescent="0.35">
      <c r="B3431" s="83"/>
      <c r="C3431" s="84"/>
      <c r="D3431" s="73"/>
      <c r="E3431" s="73"/>
      <c r="F3431" s="73"/>
      <c r="G3431" s="85"/>
      <c r="H3431" s="73"/>
      <c r="I3431" s="73"/>
      <c r="J3431" s="73"/>
      <c r="K3431" s="73"/>
      <c r="L3431" s="73"/>
      <c r="M3431" s="73"/>
      <c r="N3431" s="73"/>
    </row>
    <row r="3432" spans="2:14" x14ac:dyDescent="0.35">
      <c r="B3432" s="83"/>
      <c r="C3432" s="84"/>
      <c r="D3432" s="85"/>
      <c r="E3432" s="73"/>
      <c r="F3432" s="73"/>
      <c r="G3432" s="85"/>
      <c r="H3432" s="73"/>
      <c r="I3432" s="73"/>
      <c r="J3432" s="73"/>
      <c r="K3432" s="73"/>
      <c r="L3432" s="73"/>
      <c r="M3432" s="73"/>
      <c r="N3432" s="73"/>
    </row>
    <row r="3433" spans="2:14" x14ac:dyDescent="0.35">
      <c r="B3433" s="83"/>
      <c r="C3433" s="84"/>
      <c r="D3433" s="73"/>
      <c r="E3433" s="73"/>
      <c r="F3433" s="73"/>
      <c r="G3433" s="85"/>
      <c r="H3433" s="73"/>
      <c r="I3433" s="73"/>
      <c r="J3433" s="73"/>
      <c r="K3433" s="73"/>
      <c r="L3433" s="73"/>
      <c r="M3433" s="73"/>
      <c r="N3433" s="73"/>
    </row>
    <row r="3434" spans="2:14" x14ac:dyDescent="0.35">
      <c r="B3434" s="83"/>
      <c r="C3434" s="84"/>
      <c r="D3434" s="85"/>
      <c r="E3434" s="73"/>
      <c r="F3434" s="73"/>
      <c r="G3434" s="85"/>
      <c r="H3434" s="73"/>
      <c r="I3434" s="73"/>
      <c r="J3434" s="73"/>
      <c r="K3434" s="73"/>
      <c r="L3434" s="73"/>
      <c r="M3434" s="73"/>
      <c r="N3434" s="73"/>
    </row>
    <row r="3435" spans="2:14" x14ac:dyDescent="0.35">
      <c r="B3435" s="83"/>
      <c r="C3435" s="84"/>
      <c r="D3435" s="73"/>
      <c r="E3435" s="73"/>
      <c r="F3435" s="73"/>
      <c r="G3435" s="85"/>
      <c r="H3435" s="73"/>
      <c r="I3435" s="73"/>
      <c r="J3435" s="73"/>
      <c r="K3435" s="73"/>
      <c r="L3435" s="73"/>
      <c r="M3435" s="73"/>
      <c r="N3435" s="73"/>
    </row>
    <row r="3436" spans="2:14" x14ac:dyDescent="0.35">
      <c r="B3436" s="83"/>
      <c r="C3436" s="84"/>
      <c r="D3436" s="85"/>
      <c r="E3436" s="73"/>
      <c r="F3436" s="73"/>
      <c r="G3436" s="85"/>
      <c r="H3436" s="73"/>
      <c r="I3436" s="73"/>
      <c r="J3436" s="73"/>
      <c r="K3436" s="73"/>
      <c r="L3436" s="73"/>
      <c r="M3436" s="73"/>
      <c r="N3436" s="73"/>
    </row>
    <row r="3437" spans="2:14" x14ac:dyDescent="0.35">
      <c r="B3437" s="83"/>
      <c r="C3437" s="84"/>
      <c r="D3437" s="73"/>
      <c r="E3437" s="73"/>
      <c r="F3437" s="73"/>
      <c r="G3437" s="85"/>
      <c r="H3437" s="73"/>
      <c r="I3437" s="73"/>
      <c r="J3437" s="73"/>
      <c r="K3437" s="73"/>
      <c r="L3437" s="73"/>
      <c r="M3437" s="73"/>
      <c r="N3437" s="73"/>
    </row>
    <row r="3438" spans="2:14" x14ac:dyDescent="0.35">
      <c r="B3438" s="83"/>
      <c r="C3438" s="84"/>
      <c r="D3438" s="85"/>
      <c r="E3438" s="73"/>
      <c r="F3438" s="73"/>
      <c r="G3438" s="85"/>
      <c r="H3438" s="73"/>
      <c r="I3438" s="73"/>
      <c r="J3438" s="73"/>
      <c r="K3438" s="73"/>
      <c r="L3438" s="73"/>
      <c r="M3438" s="73"/>
      <c r="N3438" s="73"/>
    </row>
    <row r="3439" spans="2:14" x14ac:dyDescent="0.35">
      <c r="B3439" s="83"/>
      <c r="C3439" s="84"/>
      <c r="D3439" s="73"/>
      <c r="E3439" s="73"/>
      <c r="F3439" s="73"/>
      <c r="G3439" s="85"/>
      <c r="H3439" s="73"/>
      <c r="I3439" s="73"/>
      <c r="J3439" s="73"/>
      <c r="K3439" s="73"/>
      <c r="L3439" s="73"/>
      <c r="M3439" s="73"/>
      <c r="N3439" s="73"/>
    </row>
    <row r="3440" spans="2:14" x14ac:dyDescent="0.35">
      <c r="B3440" s="83"/>
      <c r="C3440" s="84"/>
      <c r="D3440" s="85"/>
      <c r="E3440" s="73"/>
      <c r="F3440" s="73"/>
      <c r="G3440" s="85"/>
      <c r="H3440" s="73"/>
      <c r="I3440" s="73"/>
      <c r="J3440" s="73"/>
      <c r="K3440" s="73"/>
      <c r="L3440" s="73"/>
      <c r="M3440" s="73"/>
      <c r="N3440" s="73"/>
    </row>
    <row r="3441" spans="2:14" x14ac:dyDescent="0.35">
      <c r="B3441" s="83"/>
      <c r="C3441" s="84"/>
      <c r="D3441" s="73"/>
      <c r="E3441" s="73"/>
      <c r="F3441" s="73"/>
      <c r="G3441" s="85"/>
      <c r="H3441" s="73"/>
      <c r="I3441" s="73"/>
      <c r="J3441" s="73"/>
      <c r="K3441" s="73"/>
      <c r="L3441" s="73"/>
      <c r="M3441" s="73"/>
      <c r="N3441" s="73"/>
    </row>
    <row r="3442" spans="2:14" x14ac:dyDescent="0.35">
      <c r="B3442" s="83"/>
      <c r="C3442" s="84"/>
      <c r="D3442" s="85"/>
      <c r="E3442" s="73"/>
      <c r="F3442" s="73"/>
      <c r="G3442" s="85"/>
      <c r="H3442" s="73"/>
      <c r="I3442" s="73"/>
      <c r="J3442" s="73"/>
      <c r="K3442" s="73"/>
      <c r="L3442" s="73"/>
      <c r="M3442" s="73"/>
      <c r="N3442" s="73"/>
    </row>
    <row r="3443" spans="2:14" x14ac:dyDescent="0.35">
      <c r="B3443" s="83"/>
      <c r="C3443" s="84"/>
      <c r="D3443" s="73"/>
      <c r="E3443" s="73"/>
      <c r="F3443" s="73"/>
      <c r="G3443" s="85"/>
      <c r="H3443" s="73"/>
      <c r="I3443" s="73"/>
      <c r="J3443" s="73"/>
      <c r="K3443" s="73"/>
      <c r="L3443" s="73"/>
      <c r="M3443" s="73"/>
      <c r="N3443" s="73"/>
    </row>
    <row r="3444" spans="2:14" x14ac:dyDescent="0.35">
      <c r="B3444" s="83"/>
      <c r="C3444" s="84"/>
      <c r="D3444" s="85"/>
      <c r="E3444" s="73"/>
      <c r="F3444" s="73"/>
      <c r="G3444" s="85"/>
      <c r="H3444" s="73"/>
      <c r="I3444" s="73"/>
      <c r="J3444" s="73"/>
      <c r="K3444" s="73"/>
      <c r="L3444" s="73"/>
      <c r="M3444" s="73"/>
      <c r="N3444" s="73"/>
    </row>
    <row r="3445" spans="2:14" x14ac:dyDescent="0.35">
      <c r="B3445" s="83"/>
      <c r="C3445" s="84"/>
      <c r="D3445" s="73"/>
      <c r="E3445" s="73"/>
      <c r="F3445" s="73"/>
      <c r="G3445" s="85"/>
      <c r="H3445" s="73"/>
      <c r="I3445" s="73"/>
      <c r="J3445" s="73"/>
      <c r="K3445" s="73"/>
      <c r="L3445" s="73"/>
      <c r="M3445" s="73"/>
      <c r="N3445" s="73"/>
    </row>
    <row r="3446" spans="2:14" x14ac:dyDescent="0.35">
      <c r="B3446" s="83"/>
      <c r="C3446" s="84"/>
      <c r="D3446" s="85"/>
      <c r="E3446" s="73"/>
      <c r="F3446" s="73"/>
      <c r="G3446" s="85"/>
      <c r="H3446" s="73"/>
      <c r="I3446" s="73"/>
      <c r="J3446" s="73"/>
      <c r="K3446" s="73"/>
      <c r="L3446" s="73"/>
      <c r="M3446" s="73"/>
      <c r="N3446" s="73"/>
    </row>
    <row r="3447" spans="2:14" x14ac:dyDescent="0.35">
      <c r="B3447" s="83"/>
      <c r="C3447" s="84"/>
      <c r="D3447" s="73"/>
      <c r="E3447" s="73"/>
      <c r="F3447" s="73"/>
      <c r="G3447" s="85"/>
      <c r="H3447" s="73"/>
      <c r="I3447" s="73"/>
      <c r="J3447" s="73"/>
      <c r="K3447" s="73"/>
      <c r="L3447" s="73"/>
      <c r="M3447" s="73"/>
      <c r="N3447" s="73"/>
    </row>
    <row r="3448" spans="2:14" x14ac:dyDescent="0.35">
      <c r="B3448" s="83"/>
      <c r="C3448" s="84"/>
      <c r="D3448" s="85"/>
      <c r="E3448" s="73"/>
      <c r="F3448" s="73"/>
      <c r="G3448" s="85"/>
      <c r="H3448" s="73"/>
      <c r="I3448" s="73"/>
      <c r="J3448" s="73"/>
      <c r="K3448" s="73"/>
      <c r="L3448" s="73"/>
      <c r="M3448" s="73"/>
      <c r="N3448" s="73"/>
    </row>
    <row r="3449" spans="2:14" x14ac:dyDescent="0.35">
      <c r="B3449" s="83"/>
      <c r="C3449" s="84"/>
      <c r="D3449" s="73"/>
      <c r="E3449" s="73"/>
      <c r="F3449" s="73"/>
      <c r="G3449" s="85"/>
      <c r="H3449" s="73"/>
      <c r="I3449" s="73"/>
      <c r="J3449" s="73"/>
      <c r="K3449" s="73"/>
      <c r="L3449" s="73"/>
      <c r="M3449" s="73"/>
      <c r="N3449" s="73"/>
    </row>
    <row r="3450" spans="2:14" x14ac:dyDescent="0.35">
      <c r="B3450" s="83"/>
      <c r="C3450" s="84"/>
      <c r="D3450" s="85"/>
      <c r="E3450" s="73"/>
      <c r="F3450" s="73"/>
      <c r="G3450" s="85"/>
      <c r="H3450" s="73"/>
      <c r="I3450" s="73"/>
      <c r="J3450" s="73"/>
      <c r="K3450" s="73"/>
      <c r="L3450" s="73"/>
      <c r="M3450" s="73"/>
      <c r="N3450" s="73"/>
    </row>
    <row r="3451" spans="2:14" x14ac:dyDescent="0.35">
      <c r="B3451" s="83"/>
      <c r="C3451" s="84"/>
      <c r="D3451" s="73"/>
      <c r="E3451" s="73"/>
      <c r="F3451" s="73"/>
      <c r="G3451" s="85"/>
      <c r="H3451" s="73"/>
      <c r="I3451" s="73"/>
      <c r="J3451" s="73"/>
      <c r="K3451" s="73"/>
      <c r="L3451" s="73"/>
      <c r="M3451" s="73"/>
      <c r="N3451" s="73"/>
    </row>
    <row r="3452" spans="2:14" x14ac:dyDescent="0.35">
      <c r="B3452" s="83"/>
      <c r="C3452" s="84"/>
      <c r="D3452" s="85"/>
      <c r="E3452" s="73"/>
      <c r="F3452" s="73"/>
      <c r="G3452" s="85"/>
      <c r="H3452" s="73"/>
      <c r="I3452" s="73"/>
      <c r="J3452" s="73"/>
      <c r="K3452" s="73"/>
      <c r="L3452" s="73"/>
      <c r="M3452" s="73"/>
      <c r="N3452" s="73"/>
    </row>
    <row r="3453" spans="2:14" x14ac:dyDescent="0.35">
      <c r="B3453" s="83"/>
      <c r="C3453" s="84"/>
      <c r="D3453" s="73"/>
      <c r="E3453" s="73"/>
      <c r="F3453" s="73"/>
      <c r="G3453" s="85"/>
      <c r="H3453" s="73"/>
      <c r="I3453" s="73"/>
      <c r="J3453" s="73"/>
      <c r="K3453" s="73"/>
      <c r="L3453" s="73"/>
      <c r="M3453" s="73"/>
      <c r="N3453" s="73"/>
    </row>
    <row r="3454" spans="2:14" x14ac:dyDescent="0.35">
      <c r="B3454" s="83"/>
      <c r="C3454" s="84"/>
      <c r="D3454" s="85"/>
      <c r="E3454" s="73"/>
      <c r="F3454" s="73"/>
      <c r="G3454" s="85"/>
      <c r="H3454" s="73"/>
      <c r="I3454" s="73"/>
      <c r="J3454" s="73"/>
      <c r="K3454" s="73"/>
      <c r="L3454" s="73"/>
      <c r="M3454" s="73"/>
      <c r="N3454" s="73"/>
    </row>
    <row r="3455" spans="2:14" x14ac:dyDescent="0.35">
      <c r="B3455" s="83"/>
      <c r="C3455" s="84"/>
      <c r="D3455" s="73"/>
      <c r="E3455" s="73"/>
      <c r="F3455" s="73"/>
      <c r="G3455" s="85"/>
      <c r="H3455" s="73"/>
      <c r="I3455" s="73"/>
      <c r="J3455" s="73"/>
      <c r="K3455" s="73"/>
      <c r="L3455" s="73"/>
      <c r="M3455" s="73"/>
      <c r="N3455" s="73"/>
    </row>
    <row r="3456" spans="2:14" x14ac:dyDescent="0.35">
      <c r="B3456" s="83"/>
      <c r="C3456" s="84"/>
      <c r="D3456" s="85"/>
      <c r="E3456" s="73"/>
      <c r="F3456" s="73"/>
      <c r="G3456" s="85"/>
      <c r="H3456" s="73"/>
      <c r="I3456" s="73"/>
      <c r="J3456" s="73"/>
      <c r="K3456" s="73"/>
      <c r="L3456" s="73"/>
      <c r="M3456" s="73"/>
      <c r="N3456" s="73"/>
    </row>
    <row r="3457" spans="2:14" x14ac:dyDescent="0.35">
      <c r="B3457" s="83"/>
      <c r="C3457" s="84"/>
      <c r="D3457" s="73"/>
      <c r="E3457" s="73"/>
      <c r="F3457" s="73"/>
      <c r="G3457" s="85"/>
      <c r="H3457" s="73"/>
      <c r="I3457" s="73"/>
      <c r="J3457" s="73"/>
      <c r="K3457" s="73"/>
      <c r="L3457" s="73"/>
      <c r="M3457" s="73"/>
      <c r="N3457" s="73"/>
    </row>
    <row r="3458" spans="2:14" x14ac:dyDescent="0.35">
      <c r="B3458" s="83"/>
      <c r="C3458" s="84"/>
      <c r="D3458" s="85"/>
      <c r="E3458" s="73"/>
      <c r="F3458" s="73"/>
      <c r="G3458" s="85"/>
      <c r="H3458" s="73"/>
      <c r="I3458" s="73"/>
      <c r="J3458" s="73"/>
      <c r="K3458" s="73"/>
      <c r="L3458" s="73"/>
      <c r="M3458" s="73"/>
      <c r="N3458" s="73"/>
    </row>
    <row r="3459" spans="2:14" x14ac:dyDescent="0.35">
      <c r="B3459" s="83"/>
      <c r="C3459" s="84"/>
      <c r="D3459" s="73"/>
      <c r="E3459" s="73"/>
      <c r="F3459" s="73"/>
      <c r="G3459" s="85"/>
      <c r="H3459" s="73"/>
      <c r="I3459" s="73"/>
      <c r="J3459" s="73"/>
      <c r="K3459" s="73"/>
      <c r="L3459" s="73"/>
      <c r="M3459" s="73"/>
      <c r="N3459" s="73"/>
    </row>
    <row r="3460" spans="2:14" x14ac:dyDescent="0.35">
      <c r="B3460" s="83"/>
      <c r="C3460" s="84"/>
      <c r="D3460" s="85"/>
      <c r="E3460" s="73"/>
      <c r="F3460" s="73"/>
      <c r="G3460" s="85"/>
      <c r="H3460" s="73"/>
      <c r="I3460" s="73"/>
      <c r="J3460" s="73"/>
      <c r="K3460" s="73"/>
      <c r="L3460" s="73"/>
      <c r="M3460" s="73"/>
      <c r="N3460" s="73"/>
    </row>
    <row r="3461" spans="2:14" x14ac:dyDescent="0.35">
      <c r="B3461" s="83"/>
      <c r="C3461" s="84"/>
      <c r="D3461" s="73"/>
      <c r="E3461" s="73"/>
      <c r="F3461" s="73"/>
      <c r="G3461" s="85"/>
      <c r="H3461" s="73"/>
      <c r="I3461" s="73"/>
      <c r="J3461" s="73"/>
      <c r="K3461" s="73"/>
      <c r="L3461" s="73"/>
      <c r="M3461" s="73"/>
      <c r="N3461" s="73"/>
    </row>
    <row r="3462" spans="2:14" x14ac:dyDescent="0.35">
      <c r="B3462" s="83"/>
      <c r="C3462" s="84"/>
      <c r="D3462" s="85"/>
      <c r="E3462" s="73"/>
      <c r="F3462" s="73"/>
      <c r="G3462" s="85"/>
      <c r="H3462" s="73"/>
      <c r="I3462" s="73"/>
      <c r="J3462" s="73"/>
      <c r="K3462" s="73"/>
      <c r="L3462" s="73"/>
      <c r="M3462" s="73"/>
      <c r="N3462" s="73"/>
    </row>
    <row r="3463" spans="2:14" x14ac:dyDescent="0.35">
      <c r="B3463" s="83"/>
      <c r="C3463" s="84"/>
      <c r="D3463" s="73"/>
      <c r="E3463" s="73"/>
      <c r="F3463" s="73"/>
      <c r="G3463" s="85"/>
      <c r="H3463" s="73"/>
      <c r="I3463" s="73"/>
      <c r="J3463" s="73"/>
      <c r="K3463" s="73"/>
      <c r="L3463" s="73"/>
      <c r="M3463" s="73"/>
      <c r="N3463" s="73"/>
    </row>
    <row r="3464" spans="2:14" x14ac:dyDescent="0.35">
      <c r="B3464" s="83"/>
      <c r="C3464" s="84"/>
      <c r="D3464" s="85"/>
      <c r="E3464" s="73"/>
      <c r="F3464" s="73"/>
      <c r="G3464" s="85"/>
      <c r="H3464" s="73"/>
      <c r="I3464" s="73"/>
      <c r="J3464" s="73"/>
      <c r="K3464" s="73"/>
      <c r="L3464" s="73"/>
      <c r="M3464" s="73"/>
      <c r="N3464" s="73"/>
    </row>
    <row r="3465" spans="2:14" x14ac:dyDescent="0.35">
      <c r="B3465" s="83"/>
      <c r="C3465" s="84"/>
      <c r="D3465" s="73"/>
      <c r="E3465" s="73"/>
      <c r="F3465" s="73"/>
      <c r="G3465" s="85"/>
      <c r="H3465" s="73"/>
      <c r="I3465" s="73"/>
      <c r="J3465" s="73"/>
      <c r="K3465" s="73"/>
      <c r="L3465" s="73"/>
      <c r="M3465" s="73"/>
      <c r="N3465" s="73"/>
    </row>
    <row r="3466" spans="2:14" x14ac:dyDescent="0.35">
      <c r="B3466" s="83"/>
      <c r="C3466" s="84"/>
      <c r="D3466" s="85"/>
      <c r="E3466" s="73"/>
      <c r="F3466" s="73"/>
      <c r="G3466" s="85"/>
      <c r="H3466" s="73"/>
      <c r="I3466" s="73"/>
      <c r="J3466" s="73"/>
      <c r="K3466" s="73"/>
      <c r="L3466" s="73"/>
      <c r="M3466" s="73"/>
      <c r="N3466" s="73"/>
    </row>
    <row r="3467" spans="2:14" x14ac:dyDescent="0.35">
      <c r="B3467" s="83"/>
      <c r="C3467" s="84"/>
      <c r="D3467" s="73"/>
      <c r="E3467" s="73"/>
      <c r="F3467" s="73"/>
      <c r="G3467" s="85"/>
      <c r="H3467" s="73"/>
      <c r="I3467" s="73"/>
      <c r="J3467" s="73"/>
      <c r="K3467" s="73"/>
      <c r="L3467" s="73"/>
      <c r="M3467" s="73"/>
      <c r="N3467" s="73"/>
    </row>
    <row r="3468" spans="2:14" x14ac:dyDescent="0.35">
      <c r="B3468" s="83"/>
      <c r="C3468" s="84"/>
      <c r="D3468" s="85"/>
      <c r="E3468" s="73"/>
      <c r="F3468" s="73"/>
      <c r="G3468" s="85"/>
      <c r="H3468" s="73"/>
      <c r="I3468" s="73"/>
      <c r="J3468" s="73"/>
      <c r="K3468" s="73"/>
      <c r="L3468" s="73"/>
      <c r="M3468" s="73"/>
      <c r="N3468" s="73"/>
    </row>
    <row r="3469" spans="2:14" x14ac:dyDescent="0.35">
      <c r="B3469" s="83"/>
      <c r="C3469" s="84"/>
      <c r="D3469" s="73"/>
      <c r="E3469" s="73"/>
      <c r="F3469" s="73"/>
      <c r="G3469" s="85"/>
      <c r="H3469" s="73"/>
      <c r="I3469" s="73"/>
      <c r="J3469" s="73"/>
      <c r="K3469" s="73"/>
      <c r="L3469" s="73"/>
      <c r="M3469" s="73"/>
      <c r="N3469" s="73"/>
    </row>
    <row r="3470" spans="2:14" x14ac:dyDescent="0.35">
      <c r="B3470" s="83"/>
      <c r="C3470" s="84"/>
      <c r="D3470" s="85"/>
      <c r="E3470" s="73"/>
      <c r="F3470" s="73"/>
      <c r="G3470" s="85"/>
      <c r="H3470" s="73"/>
      <c r="I3470" s="73"/>
      <c r="J3470" s="73"/>
      <c r="K3470" s="73"/>
      <c r="L3470" s="73"/>
      <c r="M3470" s="73"/>
      <c r="N3470" s="73"/>
    </row>
    <row r="3471" spans="2:14" x14ac:dyDescent="0.35">
      <c r="B3471" s="83"/>
      <c r="C3471" s="84"/>
      <c r="D3471" s="73"/>
      <c r="E3471" s="73"/>
      <c r="F3471" s="73"/>
      <c r="G3471" s="85"/>
      <c r="H3471" s="73"/>
      <c r="I3471" s="73"/>
      <c r="J3471" s="73"/>
      <c r="K3471" s="73"/>
      <c r="L3471" s="73"/>
      <c r="M3471" s="73"/>
      <c r="N3471" s="73"/>
    </row>
    <row r="3472" spans="2:14" x14ac:dyDescent="0.35">
      <c r="B3472" s="83"/>
      <c r="C3472" s="84"/>
      <c r="D3472" s="85"/>
      <c r="E3472" s="73"/>
      <c r="F3472" s="73"/>
      <c r="G3472" s="85"/>
      <c r="H3472" s="73"/>
      <c r="I3472" s="73"/>
      <c r="J3472" s="73"/>
      <c r="K3472" s="73"/>
      <c r="L3472" s="73"/>
      <c r="M3472" s="73"/>
      <c r="N3472" s="73"/>
    </row>
    <row r="3473" spans="2:14" x14ac:dyDescent="0.35">
      <c r="B3473" s="83"/>
      <c r="C3473" s="84"/>
      <c r="D3473" s="73"/>
      <c r="E3473" s="73"/>
      <c r="F3473" s="73"/>
      <c r="G3473" s="85"/>
      <c r="H3473" s="73"/>
      <c r="I3473" s="73"/>
      <c r="J3473" s="73"/>
      <c r="K3473" s="73"/>
      <c r="L3473" s="73"/>
      <c r="M3473" s="73"/>
      <c r="N3473" s="73"/>
    </row>
    <row r="3474" spans="2:14" x14ac:dyDescent="0.35">
      <c r="B3474" s="83"/>
      <c r="C3474" s="84"/>
      <c r="D3474" s="85"/>
      <c r="E3474" s="73"/>
      <c r="F3474" s="73"/>
      <c r="G3474" s="85"/>
      <c r="H3474" s="73"/>
      <c r="I3474" s="73"/>
      <c r="J3474" s="73"/>
      <c r="K3474" s="73"/>
      <c r="L3474" s="73"/>
      <c r="M3474" s="73"/>
      <c r="N3474" s="73"/>
    </row>
    <row r="3475" spans="2:14" x14ac:dyDescent="0.35">
      <c r="B3475" s="83"/>
      <c r="C3475" s="84"/>
      <c r="D3475" s="73"/>
      <c r="E3475" s="73"/>
      <c r="F3475" s="73"/>
      <c r="G3475" s="85"/>
      <c r="H3475" s="73"/>
      <c r="I3475" s="73"/>
      <c r="J3475" s="73"/>
      <c r="K3475" s="73"/>
      <c r="L3475" s="73"/>
      <c r="M3475" s="73"/>
      <c r="N3475" s="73"/>
    </row>
    <row r="3476" spans="2:14" x14ac:dyDescent="0.35">
      <c r="B3476" s="83"/>
      <c r="C3476" s="84"/>
      <c r="D3476" s="85"/>
      <c r="E3476" s="73"/>
      <c r="F3476" s="73"/>
      <c r="G3476" s="85"/>
      <c r="H3476" s="73"/>
      <c r="I3476" s="73"/>
      <c r="J3476" s="73"/>
      <c r="K3476" s="73"/>
      <c r="L3476" s="73"/>
      <c r="M3476" s="73"/>
      <c r="N3476" s="73"/>
    </row>
    <row r="3477" spans="2:14" x14ac:dyDescent="0.35">
      <c r="B3477" s="83"/>
      <c r="C3477" s="84"/>
      <c r="D3477" s="73"/>
      <c r="E3477" s="73"/>
      <c r="F3477" s="73"/>
      <c r="G3477" s="85"/>
      <c r="H3477" s="73"/>
      <c r="I3477" s="73"/>
      <c r="J3477" s="73"/>
      <c r="K3477" s="73"/>
      <c r="L3477" s="73"/>
      <c r="M3477" s="73"/>
      <c r="N3477" s="73"/>
    </row>
    <row r="3478" spans="2:14" x14ac:dyDescent="0.35">
      <c r="B3478" s="83"/>
      <c r="C3478" s="84"/>
      <c r="D3478" s="85"/>
      <c r="E3478" s="73"/>
      <c r="F3478" s="73"/>
      <c r="G3478" s="85"/>
      <c r="H3478" s="73"/>
      <c r="I3478" s="73"/>
      <c r="J3478" s="73"/>
      <c r="K3478" s="73"/>
      <c r="L3478" s="73"/>
      <c r="M3478" s="73"/>
      <c r="N3478" s="73"/>
    </row>
    <row r="3479" spans="2:14" x14ac:dyDescent="0.35">
      <c r="B3479" s="83"/>
      <c r="C3479" s="84"/>
      <c r="D3479" s="73"/>
      <c r="E3479" s="73"/>
      <c r="F3479" s="73"/>
      <c r="G3479" s="85"/>
      <c r="H3479" s="73"/>
      <c r="I3479" s="73"/>
      <c r="J3479" s="73"/>
      <c r="K3479" s="73"/>
      <c r="L3479" s="73"/>
      <c r="M3479" s="73"/>
      <c r="N3479" s="73"/>
    </row>
    <row r="3480" spans="2:14" x14ac:dyDescent="0.35">
      <c r="B3480" s="83"/>
      <c r="C3480" s="84"/>
      <c r="D3480" s="85"/>
      <c r="E3480" s="73"/>
      <c r="F3480" s="73"/>
      <c r="G3480" s="85"/>
      <c r="H3480" s="73"/>
      <c r="I3480" s="73"/>
      <c r="J3480" s="73"/>
      <c r="K3480" s="73"/>
      <c r="L3480" s="73"/>
      <c r="M3480" s="73"/>
      <c r="N3480" s="73"/>
    </row>
    <row r="3481" spans="2:14" x14ac:dyDescent="0.35">
      <c r="B3481" s="83"/>
      <c r="C3481" s="84"/>
      <c r="D3481" s="73"/>
      <c r="E3481" s="73"/>
      <c r="F3481" s="73"/>
      <c r="G3481" s="85"/>
      <c r="H3481" s="73"/>
      <c r="I3481" s="73"/>
      <c r="J3481" s="73"/>
      <c r="K3481" s="73"/>
      <c r="L3481" s="73"/>
      <c r="M3481" s="73"/>
      <c r="N3481" s="73"/>
    </row>
    <row r="3482" spans="2:14" x14ac:dyDescent="0.35">
      <c r="B3482" s="83"/>
      <c r="C3482" s="84"/>
      <c r="D3482" s="85"/>
      <c r="E3482" s="73"/>
      <c r="F3482" s="73"/>
      <c r="G3482" s="85"/>
      <c r="H3482" s="73"/>
      <c r="I3482" s="73"/>
      <c r="J3482" s="73"/>
      <c r="K3482" s="73"/>
      <c r="L3482" s="73"/>
      <c r="M3482" s="73"/>
      <c r="N3482" s="73"/>
    </row>
    <row r="3483" spans="2:14" x14ac:dyDescent="0.35">
      <c r="B3483" s="83"/>
      <c r="C3483" s="84"/>
      <c r="D3483" s="73"/>
      <c r="E3483" s="73"/>
      <c r="F3483" s="73"/>
      <c r="G3483" s="85"/>
      <c r="H3483" s="73"/>
      <c r="I3483" s="73"/>
      <c r="J3483" s="73"/>
      <c r="K3483" s="73"/>
      <c r="L3483" s="73"/>
      <c r="M3483" s="73"/>
      <c r="N3483" s="73"/>
    </row>
    <row r="3484" spans="2:14" x14ac:dyDescent="0.35">
      <c r="B3484" s="83"/>
      <c r="C3484" s="84"/>
      <c r="D3484" s="85"/>
      <c r="E3484" s="73"/>
      <c r="F3484" s="73"/>
      <c r="G3484" s="85"/>
      <c r="H3484" s="73"/>
      <c r="I3484" s="73"/>
      <c r="J3484" s="73"/>
      <c r="K3484" s="73"/>
      <c r="L3484" s="73"/>
      <c r="M3484" s="73"/>
      <c r="N3484" s="73"/>
    </row>
    <row r="3485" spans="2:14" x14ac:dyDescent="0.35">
      <c r="B3485" s="83"/>
      <c r="C3485" s="84"/>
      <c r="D3485" s="73"/>
      <c r="E3485" s="73"/>
      <c r="F3485" s="73"/>
      <c r="G3485" s="85"/>
      <c r="H3485" s="73"/>
      <c r="I3485" s="73"/>
      <c r="J3485" s="73"/>
      <c r="K3485" s="73"/>
      <c r="L3485" s="73"/>
      <c r="M3485" s="73"/>
      <c r="N3485" s="73"/>
    </row>
    <row r="3486" spans="2:14" x14ac:dyDescent="0.35">
      <c r="B3486" s="83"/>
      <c r="C3486" s="84"/>
      <c r="D3486" s="85"/>
      <c r="E3486" s="73"/>
      <c r="F3486" s="73"/>
      <c r="G3486" s="85"/>
      <c r="H3486" s="73"/>
      <c r="I3486" s="73"/>
      <c r="J3486" s="73"/>
      <c r="K3486" s="73"/>
      <c r="L3486" s="73"/>
      <c r="M3486" s="73"/>
      <c r="N3486" s="73"/>
    </row>
    <row r="3487" spans="2:14" x14ac:dyDescent="0.35">
      <c r="B3487" s="83"/>
      <c r="C3487" s="84"/>
      <c r="D3487" s="73"/>
      <c r="E3487" s="73"/>
      <c r="F3487" s="73"/>
      <c r="G3487" s="85"/>
      <c r="H3487" s="73"/>
      <c r="I3487" s="73"/>
      <c r="J3487" s="73"/>
      <c r="K3487" s="73"/>
      <c r="L3487" s="73"/>
      <c r="M3487" s="73"/>
      <c r="N3487" s="73"/>
    </row>
    <row r="3488" spans="2:14" x14ac:dyDescent="0.35">
      <c r="B3488" s="83"/>
      <c r="C3488" s="84"/>
      <c r="D3488" s="85"/>
      <c r="E3488" s="73"/>
      <c r="F3488" s="73"/>
      <c r="G3488" s="85"/>
      <c r="H3488" s="73"/>
      <c r="I3488" s="73"/>
      <c r="J3488" s="73"/>
      <c r="K3488" s="73"/>
      <c r="L3488" s="73"/>
      <c r="M3488" s="73"/>
      <c r="N3488" s="73"/>
    </row>
    <row r="3489" spans="2:14" x14ac:dyDescent="0.35">
      <c r="B3489" s="83"/>
      <c r="C3489" s="84"/>
      <c r="D3489" s="73"/>
      <c r="E3489" s="73"/>
      <c r="F3489" s="73"/>
      <c r="G3489" s="85"/>
      <c r="H3489" s="73"/>
      <c r="I3489" s="73"/>
      <c r="J3489" s="73"/>
      <c r="K3489" s="73"/>
      <c r="L3489" s="73"/>
      <c r="M3489" s="73"/>
      <c r="N3489" s="73"/>
    </row>
    <row r="3490" spans="2:14" x14ac:dyDescent="0.35">
      <c r="B3490" s="83"/>
      <c r="C3490" s="84"/>
      <c r="D3490" s="85"/>
      <c r="E3490" s="73"/>
      <c r="F3490" s="73"/>
      <c r="G3490" s="85"/>
      <c r="H3490" s="73"/>
      <c r="I3490" s="73"/>
      <c r="J3490" s="73"/>
      <c r="K3490" s="73"/>
      <c r="L3490" s="73"/>
      <c r="M3490" s="73"/>
      <c r="N3490" s="73"/>
    </row>
    <row r="3491" spans="2:14" x14ac:dyDescent="0.35">
      <c r="B3491" s="83"/>
      <c r="C3491" s="84"/>
      <c r="D3491" s="73"/>
      <c r="E3491" s="73"/>
      <c r="F3491" s="73"/>
      <c r="G3491" s="85"/>
      <c r="H3491" s="73"/>
      <c r="I3491" s="73"/>
      <c r="J3491" s="73"/>
      <c r="K3491" s="73"/>
      <c r="L3491" s="73"/>
      <c r="M3491" s="73"/>
      <c r="N3491" s="73"/>
    </row>
    <row r="3492" spans="2:14" x14ac:dyDescent="0.35">
      <c r="B3492" s="83"/>
      <c r="C3492" s="84"/>
      <c r="D3492" s="85"/>
      <c r="E3492" s="73"/>
      <c r="F3492" s="73"/>
      <c r="G3492" s="85"/>
      <c r="H3492" s="73"/>
      <c r="I3492" s="73"/>
      <c r="J3492" s="73"/>
      <c r="K3492" s="73"/>
      <c r="L3492" s="73"/>
      <c r="M3492" s="73"/>
      <c r="N3492" s="73"/>
    </row>
    <row r="3493" spans="2:14" x14ac:dyDescent="0.35">
      <c r="B3493" s="83"/>
      <c r="C3493" s="84"/>
      <c r="D3493" s="73"/>
      <c r="E3493" s="73"/>
      <c r="F3493" s="73"/>
      <c r="G3493" s="85"/>
      <c r="H3493" s="73"/>
      <c r="I3493" s="73"/>
      <c r="J3493" s="73"/>
      <c r="K3493" s="73"/>
      <c r="L3493" s="73"/>
      <c r="M3493" s="73"/>
      <c r="N3493" s="73"/>
    </row>
    <row r="3494" spans="2:14" x14ac:dyDescent="0.35">
      <c r="B3494" s="83"/>
      <c r="C3494" s="84"/>
      <c r="D3494" s="85"/>
      <c r="E3494" s="73"/>
      <c r="F3494" s="73"/>
      <c r="G3494" s="85"/>
      <c r="H3494" s="73"/>
      <c r="I3494" s="73"/>
      <c r="J3494" s="73"/>
      <c r="K3494" s="73"/>
      <c r="L3494" s="73"/>
      <c r="M3494" s="73"/>
      <c r="N3494" s="73"/>
    </row>
    <row r="3495" spans="2:14" x14ac:dyDescent="0.35">
      <c r="B3495" s="83"/>
      <c r="C3495" s="84"/>
      <c r="D3495" s="73"/>
      <c r="E3495" s="73"/>
      <c r="F3495" s="73"/>
      <c r="G3495" s="85"/>
      <c r="H3495" s="73"/>
      <c r="I3495" s="73"/>
      <c r="J3495" s="73"/>
      <c r="K3495" s="73"/>
      <c r="L3495" s="73"/>
      <c r="M3495" s="73"/>
      <c r="N3495" s="73"/>
    </row>
    <row r="3496" spans="2:14" x14ac:dyDescent="0.35">
      <c r="B3496" s="83"/>
      <c r="C3496" s="84"/>
      <c r="D3496" s="85"/>
      <c r="E3496" s="73"/>
      <c r="F3496" s="73"/>
      <c r="G3496" s="85"/>
      <c r="H3496" s="73"/>
      <c r="I3496" s="73"/>
      <c r="J3496" s="73"/>
      <c r="K3496" s="73"/>
      <c r="L3496" s="73"/>
      <c r="M3496" s="73"/>
      <c r="N3496" s="73"/>
    </row>
    <row r="3497" spans="2:14" x14ac:dyDescent="0.35">
      <c r="B3497" s="83"/>
      <c r="C3497" s="84"/>
      <c r="D3497" s="73"/>
      <c r="E3497" s="73"/>
      <c r="F3497" s="73"/>
      <c r="G3497" s="85"/>
      <c r="H3497" s="73"/>
      <c r="I3497" s="73"/>
      <c r="J3497" s="73"/>
      <c r="K3497" s="73"/>
      <c r="L3497" s="73"/>
      <c r="M3497" s="73"/>
      <c r="N3497" s="73"/>
    </row>
    <row r="3498" spans="2:14" x14ac:dyDescent="0.35">
      <c r="B3498" s="83"/>
      <c r="C3498" s="84"/>
      <c r="D3498" s="85"/>
      <c r="E3498" s="73"/>
      <c r="F3498" s="73"/>
      <c r="G3498" s="85"/>
      <c r="H3498" s="73"/>
      <c r="I3498" s="73"/>
      <c r="J3498" s="73"/>
      <c r="K3498" s="73"/>
      <c r="L3498" s="73"/>
      <c r="M3498" s="73"/>
      <c r="N3498" s="73"/>
    </row>
    <row r="3499" spans="2:14" x14ac:dyDescent="0.35">
      <c r="B3499" s="83"/>
      <c r="C3499" s="84"/>
      <c r="D3499" s="73"/>
      <c r="E3499" s="73"/>
      <c r="F3499" s="73"/>
      <c r="G3499" s="85"/>
      <c r="H3499" s="73"/>
      <c r="I3499" s="73"/>
      <c r="J3499" s="73"/>
      <c r="K3499" s="73"/>
      <c r="L3499" s="73"/>
      <c r="M3499" s="73"/>
      <c r="N3499" s="73"/>
    </row>
    <row r="3500" spans="2:14" x14ac:dyDescent="0.35">
      <c r="B3500" s="83"/>
      <c r="C3500" s="84"/>
      <c r="D3500" s="85"/>
      <c r="E3500" s="73"/>
      <c r="F3500" s="73"/>
      <c r="G3500" s="85"/>
      <c r="H3500" s="73"/>
      <c r="I3500" s="73"/>
      <c r="J3500" s="73"/>
      <c r="K3500" s="73"/>
      <c r="L3500" s="73"/>
      <c r="M3500" s="73"/>
      <c r="N3500" s="73"/>
    </row>
    <row r="3501" spans="2:14" x14ac:dyDescent="0.35">
      <c r="B3501" s="83"/>
      <c r="C3501" s="84"/>
      <c r="D3501" s="73"/>
      <c r="E3501" s="73"/>
      <c r="F3501" s="73"/>
      <c r="G3501" s="85"/>
      <c r="H3501" s="73"/>
      <c r="I3501" s="73"/>
      <c r="J3501" s="73"/>
      <c r="K3501" s="73"/>
      <c r="L3501" s="73"/>
      <c r="M3501" s="73"/>
      <c r="N3501" s="73"/>
    </row>
    <row r="3502" spans="2:14" x14ac:dyDescent="0.35">
      <c r="B3502" s="83"/>
      <c r="C3502" s="84"/>
      <c r="D3502" s="85"/>
      <c r="E3502" s="73"/>
      <c r="F3502" s="73"/>
      <c r="G3502" s="85"/>
      <c r="H3502" s="73"/>
      <c r="I3502" s="73"/>
      <c r="J3502" s="73"/>
      <c r="K3502" s="73"/>
      <c r="L3502" s="73"/>
      <c r="M3502" s="73"/>
      <c r="N3502" s="73"/>
    </row>
    <row r="3503" spans="2:14" x14ac:dyDescent="0.35">
      <c r="B3503" s="83"/>
      <c r="C3503" s="84"/>
      <c r="D3503" s="73"/>
      <c r="E3503" s="73"/>
      <c r="F3503" s="73"/>
      <c r="G3503" s="85"/>
      <c r="H3503" s="73"/>
      <c r="I3503" s="73"/>
      <c r="J3503" s="73"/>
      <c r="K3503" s="73"/>
      <c r="L3503" s="73"/>
      <c r="M3503" s="73"/>
      <c r="N3503" s="73"/>
    </row>
    <row r="3504" spans="2:14" x14ac:dyDescent="0.35">
      <c r="B3504" s="83"/>
      <c r="C3504" s="84"/>
      <c r="D3504" s="85"/>
      <c r="E3504" s="73"/>
      <c r="F3504" s="73"/>
      <c r="G3504" s="85"/>
      <c r="H3504" s="73"/>
      <c r="I3504" s="73"/>
      <c r="J3504" s="73"/>
      <c r="K3504" s="73"/>
      <c r="L3504" s="73"/>
      <c r="M3504" s="73"/>
      <c r="N3504" s="73"/>
    </row>
    <row r="3505" spans="2:14" x14ac:dyDescent="0.35">
      <c r="B3505" s="83"/>
      <c r="C3505" s="84"/>
      <c r="D3505" s="73"/>
      <c r="E3505" s="73"/>
      <c r="F3505" s="73"/>
      <c r="G3505" s="85"/>
      <c r="H3505" s="73"/>
      <c r="I3505" s="73"/>
      <c r="J3505" s="73"/>
      <c r="K3505" s="73"/>
      <c r="L3505" s="73"/>
      <c r="M3505" s="73"/>
      <c r="N3505" s="73"/>
    </row>
    <row r="3506" spans="2:14" x14ac:dyDescent="0.35">
      <c r="B3506" s="83"/>
      <c r="C3506" s="84"/>
      <c r="D3506" s="85"/>
      <c r="E3506" s="73"/>
      <c r="F3506" s="73"/>
      <c r="G3506" s="85"/>
      <c r="H3506" s="73"/>
      <c r="I3506" s="73"/>
      <c r="J3506" s="73"/>
      <c r="K3506" s="73"/>
      <c r="L3506" s="73"/>
      <c r="M3506" s="73"/>
      <c r="N3506" s="73"/>
    </row>
    <row r="3507" spans="2:14" x14ac:dyDescent="0.35">
      <c r="B3507" s="83"/>
      <c r="C3507" s="84"/>
      <c r="D3507" s="73"/>
      <c r="E3507" s="73"/>
      <c r="F3507" s="73"/>
      <c r="G3507" s="85"/>
      <c r="H3507" s="73"/>
      <c r="I3507" s="73"/>
      <c r="J3507" s="73"/>
      <c r="K3507" s="73"/>
      <c r="L3507" s="73"/>
      <c r="M3507" s="73"/>
      <c r="N3507" s="73"/>
    </row>
    <row r="3508" spans="2:14" x14ac:dyDescent="0.35">
      <c r="B3508" s="83"/>
      <c r="C3508" s="84"/>
      <c r="D3508" s="85"/>
      <c r="E3508" s="73"/>
      <c r="F3508" s="73"/>
      <c r="G3508" s="85"/>
      <c r="H3508" s="73"/>
      <c r="I3508" s="73"/>
      <c r="J3508" s="73"/>
      <c r="K3508" s="73"/>
      <c r="L3508" s="73"/>
      <c r="M3508" s="73"/>
      <c r="N3508" s="73"/>
    </row>
    <row r="3509" spans="2:14" x14ac:dyDescent="0.35">
      <c r="B3509" s="83"/>
      <c r="C3509" s="84"/>
      <c r="D3509" s="73"/>
      <c r="E3509" s="73"/>
      <c r="F3509" s="73"/>
      <c r="G3509" s="85"/>
      <c r="H3509" s="73"/>
      <c r="I3509" s="73"/>
      <c r="J3509" s="73"/>
      <c r="K3509" s="73"/>
      <c r="L3509" s="73"/>
      <c r="M3509" s="73"/>
      <c r="N3509" s="73"/>
    </row>
    <row r="3510" spans="2:14" x14ac:dyDescent="0.35">
      <c r="B3510" s="83"/>
      <c r="C3510" s="84"/>
      <c r="D3510" s="85"/>
      <c r="E3510" s="73"/>
      <c r="F3510" s="73"/>
      <c r="G3510" s="85"/>
      <c r="H3510" s="73"/>
      <c r="I3510" s="73"/>
      <c r="J3510" s="73"/>
      <c r="K3510" s="73"/>
      <c r="L3510" s="73"/>
      <c r="M3510" s="73"/>
      <c r="N3510" s="73"/>
    </row>
    <row r="3511" spans="2:14" x14ac:dyDescent="0.35">
      <c r="B3511" s="83"/>
      <c r="C3511" s="84"/>
      <c r="D3511" s="73"/>
      <c r="E3511" s="73"/>
      <c r="F3511" s="73"/>
      <c r="G3511" s="85"/>
      <c r="H3511" s="73"/>
      <c r="I3511" s="73"/>
      <c r="J3511" s="73"/>
      <c r="K3511" s="73"/>
      <c r="L3511" s="73"/>
      <c r="M3511" s="73"/>
      <c r="N3511" s="73"/>
    </row>
    <row r="3512" spans="2:14" x14ac:dyDescent="0.35">
      <c r="B3512" s="83"/>
      <c r="C3512" s="84"/>
      <c r="D3512" s="85"/>
      <c r="E3512" s="73"/>
      <c r="F3512" s="73"/>
      <c r="G3512" s="85"/>
      <c r="H3512" s="73"/>
      <c r="I3512" s="73"/>
      <c r="J3512" s="73"/>
      <c r="K3512" s="73"/>
      <c r="L3512" s="73"/>
      <c r="M3512" s="73"/>
      <c r="N3512" s="73"/>
    </row>
    <row r="3513" spans="2:14" x14ac:dyDescent="0.35">
      <c r="B3513" s="83"/>
      <c r="C3513" s="84"/>
      <c r="D3513" s="73"/>
      <c r="E3513" s="73"/>
      <c r="F3513" s="73"/>
      <c r="G3513" s="85"/>
      <c r="H3513" s="73"/>
      <c r="I3513" s="73"/>
      <c r="J3513" s="73"/>
      <c r="K3513" s="73"/>
      <c r="L3513" s="73"/>
      <c r="M3513" s="73"/>
      <c r="N3513" s="73"/>
    </row>
    <row r="3514" spans="2:14" x14ac:dyDescent="0.35">
      <c r="B3514" s="83"/>
      <c r="C3514" s="84"/>
      <c r="D3514" s="85"/>
      <c r="E3514" s="73"/>
      <c r="F3514" s="73"/>
      <c r="G3514" s="85"/>
      <c r="H3514" s="73"/>
      <c r="I3514" s="73"/>
      <c r="J3514" s="73"/>
      <c r="K3514" s="73"/>
      <c r="L3514" s="73"/>
      <c r="M3514" s="73"/>
      <c r="N3514" s="73"/>
    </row>
    <row r="3515" spans="2:14" x14ac:dyDescent="0.35">
      <c r="B3515" s="83"/>
      <c r="C3515" s="84"/>
      <c r="D3515" s="73"/>
      <c r="E3515" s="73"/>
      <c r="F3515" s="73"/>
      <c r="G3515" s="85"/>
      <c r="H3515" s="73"/>
      <c r="I3515" s="73"/>
      <c r="J3515" s="73"/>
      <c r="K3515" s="73"/>
      <c r="L3515" s="73"/>
      <c r="M3515" s="73"/>
      <c r="N3515" s="73"/>
    </row>
    <row r="3516" spans="2:14" x14ac:dyDescent="0.35">
      <c r="B3516" s="83"/>
      <c r="C3516" s="84"/>
      <c r="D3516" s="85"/>
      <c r="E3516" s="73"/>
      <c r="F3516" s="73"/>
      <c r="G3516" s="85"/>
      <c r="H3516" s="73"/>
      <c r="I3516" s="73"/>
      <c r="J3516" s="73"/>
      <c r="K3516" s="73"/>
      <c r="L3516" s="73"/>
      <c r="M3516" s="73"/>
      <c r="N3516" s="73"/>
    </row>
    <row r="3517" spans="2:14" x14ac:dyDescent="0.35">
      <c r="B3517" s="83"/>
      <c r="C3517" s="84"/>
      <c r="D3517" s="73"/>
      <c r="E3517" s="73"/>
      <c r="F3517" s="73"/>
      <c r="G3517" s="85"/>
      <c r="H3517" s="73"/>
      <c r="I3517" s="73"/>
      <c r="J3517" s="73"/>
      <c r="K3517" s="73"/>
      <c r="L3517" s="73"/>
      <c r="M3517" s="73"/>
      <c r="N3517" s="73"/>
    </row>
    <row r="3518" spans="2:14" x14ac:dyDescent="0.35">
      <c r="B3518" s="83"/>
      <c r="C3518" s="84"/>
      <c r="D3518" s="85"/>
      <c r="E3518" s="73"/>
      <c r="F3518" s="73"/>
      <c r="G3518" s="85"/>
      <c r="H3518" s="73"/>
      <c r="I3518" s="73"/>
      <c r="J3518" s="73"/>
      <c r="K3518" s="73"/>
      <c r="L3518" s="73"/>
      <c r="M3518" s="73"/>
      <c r="N3518" s="73"/>
    </row>
    <row r="3519" spans="2:14" x14ac:dyDescent="0.35">
      <c r="B3519" s="83"/>
      <c r="C3519" s="84"/>
      <c r="D3519" s="85"/>
      <c r="E3519" s="73"/>
      <c r="F3519" s="73"/>
      <c r="G3519" s="85"/>
      <c r="H3519" s="73"/>
      <c r="I3519" s="73"/>
      <c r="J3519" s="73"/>
      <c r="K3519" s="73"/>
      <c r="L3519" s="73"/>
      <c r="M3519" s="73"/>
      <c r="N3519" s="73"/>
    </row>
    <row r="3520" spans="2:14" x14ac:dyDescent="0.35">
      <c r="B3520" s="83"/>
      <c r="C3520" s="84"/>
      <c r="D3520" s="73"/>
      <c r="E3520" s="73"/>
      <c r="F3520" s="73"/>
      <c r="G3520" s="85"/>
      <c r="H3520" s="73"/>
      <c r="I3520" s="73"/>
      <c r="J3520" s="73"/>
      <c r="K3520" s="73"/>
      <c r="L3520" s="73"/>
      <c r="M3520" s="73"/>
      <c r="N3520" s="73"/>
    </row>
    <row r="3521" spans="2:14" x14ac:dyDescent="0.35">
      <c r="B3521" s="83"/>
      <c r="C3521" s="84"/>
      <c r="D3521" s="73"/>
      <c r="E3521" s="73"/>
      <c r="F3521" s="73"/>
      <c r="G3521" s="85"/>
      <c r="H3521" s="73"/>
      <c r="I3521" s="73"/>
      <c r="J3521" s="73"/>
      <c r="K3521" s="73"/>
      <c r="L3521" s="73"/>
      <c r="M3521" s="73"/>
      <c r="N3521" s="73"/>
    </row>
    <row r="3522" spans="2:14" x14ac:dyDescent="0.35">
      <c r="B3522" s="83"/>
      <c r="C3522" s="84"/>
      <c r="D3522" s="73"/>
      <c r="E3522" s="73"/>
      <c r="F3522" s="73"/>
      <c r="G3522" s="85"/>
      <c r="H3522" s="73"/>
      <c r="I3522" s="73"/>
      <c r="J3522" s="73"/>
      <c r="K3522" s="73"/>
      <c r="L3522" s="73"/>
      <c r="M3522" s="73"/>
      <c r="N3522" s="73"/>
    </row>
    <row r="3523" spans="2:14" x14ac:dyDescent="0.35">
      <c r="B3523" s="83"/>
      <c r="C3523" s="84"/>
      <c r="D3523" s="73"/>
      <c r="E3523" s="73"/>
      <c r="F3523" s="73"/>
      <c r="G3523" s="85"/>
      <c r="H3523" s="73"/>
      <c r="I3523" s="73"/>
      <c r="J3523" s="73"/>
      <c r="K3523" s="73"/>
      <c r="L3523" s="73"/>
      <c r="M3523" s="73"/>
      <c r="N3523" s="73"/>
    </row>
    <row r="3524" spans="2:14" x14ac:dyDescent="0.35">
      <c r="B3524" s="83"/>
      <c r="C3524" s="84"/>
      <c r="D3524" s="73"/>
      <c r="E3524" s="73"/>
      <c r="F3524" s="73"/>
      <c r="G3524" s="85"/>
      <c r="H3524" s="73"/>
      <c r="I3524" s="73"/>
      <c r="J3524" s="73"/>
      <c r="K3524" s="73"/>
      <c r="L3524" s="73"/>
      <c r="M3524" s="73"/>
      <c r="N3524" s="73"/>
    </row>
    <row r="3525" spans="2:14" x14ac:dyDescent="0.35">
      <c r="B3525" s="83"/>
      <c r="C3525" s="84"/>
      <c r="D3525" s="73"/>
      <c r="E3525" s="73"/>
      <c r="F3525" s="73"/>
      <c r="G3525" s="85"/>
      <c r="H3525" s="73"/>
      <c r="I3525" s="73"/>
      <c r="J3525" s="73"/>
      <c r="K3525" s="73"/>
      <c r="L3525" s="73"/>
      <c r="M3525" s="73"/>
      <c r="N3525" s="73"/>
    </row>
    <row r="3526" spans="2:14" x14ac:dyDescent="0.35">
      <c r="B3526" s="83"/>
      <c r="C3526" s="84"/>
      <c r="D3526" s="73"/>
      <c r="E3526" s="73"/>
      <c r="F3526" s="73"/>
      <c r="G3526" s="85"/>
      <c r="H3526" s="73"/>
      <c r="I3526" s="73"/>
      <c r="J3526" s="73"/>
      <c r="K3526" s="73"/>
      <c r="L3526" s="73"/>
      <c r="M3526" s="73"/>
      <c r="N3526" s="73"/>
    </row>
    <row r="3527" spans="2:14" x14ac:dyDescent="0.35">
      <c r="B3527" s="83"/>
      <c r="C3527" s="84"/>
      <c r="D3527" s="73"/>
      <c r="E3527" s="73"/>
      <c r="F3527" s="73"/>
      <c r="G3527" s="85"/>
      <c r="H3527" s="73"/>
      <c r="I3527" s="73"/>
      <c r="J3527" s="73"/>
      <c r="K3527" s="73"/>
      <c r="L3527" s="73"/>
      <c r="M3527" s="73"/>
      <c r="N3527" s="73"/>
    </row>
    <row r="3528" spans="2:14" x14ac:dyDescent="0.35">
      <c r="B3528" s="83"/>
      <c r="C3528" s="84"/>
      <c r="D3528" s="73"/>
      <c r="E3528" s="73"/>
      <c r="F3528" s="73"/>
      <c r="G3528" s="85"/>
      <c r="H3528" s="73"/>
      <c r="I3528" s="73"/>
      <c r="J3528" s="73"/>
      <c r="K3528" s="73"/>
      <c r="L3528" s="73"/>
      <c r="M3528" s="73"/>
      <c r="N3528" s="73"/>
    </row>
    <row r="3529" spans="2:14" x14ac:dyDescent="0.35">
      <c r="B3529" s="83"/>
      <c r="C3529" s="84"/>
      <c r="D3529" s="73"/>
      <c r="E3529" s="73"/>
      <c r="F3529" s="73"/>
      <c r="G3529" s="85"/>
      <c r="H3529" s="73"/>
      <c r="I3529" s="73"/>
      <c r="J3529" s="73"/>
      <c r="K3529" s="73"/>
      <c r="L3529" s="73"/>
      <c r="M3529" s="73"/>
      <c r="N3529" s="73"/>
    </row>
    <row r="3530" spans="2:14" x14ac:dyDescent="0.35">
      <c r="B3530" s="83"/>
      <c r="C3530" s="84"/>
      <c r="D3530" s="73"/>
      <c r="E3530" s="73"/>
      <c r="F3530" s="73"/>
      <c r="G3530" s="85"/>
      <c r="H3530" s="73"/>
      <c r="I3530" s="73"/>
      <c r="J3530" s="73"/>
      <c r="K3530" s="73"/>
      <c r="L3530" s="73"/>
      <c r="M3530" s="73"/>
      <c r="N3530" s="73"/>
    </row>
    <row r="3531" spans="2:14" x14ac:dyDescent="0.35">
      <c r="B3531" s="83"/>
      <c r="C3531" s="84"/>
      <c r="D3531" s="73"/>
      <c r="E3531" s="73"/>
      <c r="F3531" s="73"/>
      <c r="G3531" s="85"/>
      <c r="H3531" s="73"/>
      <c r="I3531" s="73"/>
      <c r="J3531" s="73"/>
      <c r="K3531" s="73"/>
      <c r="L3531" s="73"/>
      <c r="M3531" s="73"/>
      <c r="N3531" s="73"/>
    </row>
    <row r="3532" spans="2:14" x14ac:dyDescent="0.35">
      <c r="B3532" s="83"/>
      <c r="C3532" s="84"/>
      <c r="D3532" s="73"/>
      <c r="E3532" s="73"/>
      <c r="F3532" s="73"/>
      <c r="G3532" s="85"/>
      <c r="H3532" s="73"/>
      <c r="I3532" s="73"/>
      <c r="J3532" s="73"/>
      <c r="K3532" s="73"/>
      <c r="L3532" s="73"/>
      <c r="M3532" s="73"/>
      <c r="N3532" s="73"/>
    </row>
    <row r="3533" spans="2:14" x14ac:dyDescent="0.35">
      <c r="B3533" s="83"/>
      <c r="C3533" s="84"/>
      <c r="D3533" s="73"/>
      <c r="E3533" s="73"/>
      <c r="F3533" s="73"/>
      <c r="G3533" s="85"/>
      <c r="H3533" s="73"/>
      <c r="I3533" s="73"/>
      <c r="J3533" s="73"/>
      <c r="K3533" s="73"/>
      <c r="L3533" s="73"/>
      <c r="M3533" s="73"/>
      <c r="N3533" s="73"/>
    </row>
    <row r="3534" spans="2:14" x14ac:dyDescent="0.35">
      <c r="B3534" s="83"/>
      <c r="C3534" s="84"/>
      <c r="D3534" s="73"/>
      <c r="E3534" s="73"/>
      <c r="F3534" s="73"/>
      <c r="G3534" s="85"/>
      <c r="H3534" s="73"/>
      <c r="I3534" s="73"/>
      <c r="J3534" s="73"/>
      <c r="K3534" s="73"/>
      <c r="L3534" s="73"/>
      <c r="M3534" s="73"/>
      <c r="N3534" s="73"/>
    </row>
    <row r="3535" spans="2:14" x14ac:dyDescent="0.35">
      <c r="B3535" s="83"/>
      <c r="C3535" s="84"/>
      <c r="D3535" s="73"/>
      <c r="E3535" s="73"/>
      <c r="F3535" s="73"/>
      <c r="G3535" s="85"/>
      <c r="H3535" s="73"/>
      <c r="I3535" s="73"/>
      <c r="J3535" s="73"/>
      <c r="K3535" s="73"/>
      <c r="L3535" s="73"/>
      <c r="M3535" s="73"/>
      <c r="N3535" s="73"/>
    </row>
    <row r="3536" spans="2:14" x14ac:dyDescent="0.35">
      <c r="B3536" s="83"/>
      <c r="C3536" s="84"/>
      <c r="D3536" s="73"/>
      <c r="E3536" s="73"/>
      <c r="F3536" s="73"/>
      <c r="G3536" s="85"/>
      <c r="H3536" s="73"/>
      <c r="I3536" s="73"/>
      <c r="J3536" s="73"/>
      <c r="K3536" s="73"/>
      <c r="L3536" s="73"/>
      <c r="M3536" s="73"/>
      <c r="N3536" s="73"/>
    </row>
    <row r="3537" spans="2:14" x14ac:dyDescent="0.35">
      <c r="B3537" s="83"/>
      <c r="C3537" s="84"/>
      <c r="D3537" s="73"/>
      <c r="E3537" s="73"/>
      <c r="F3537" s="73"/>
      <c r="G3537" s="85"/>
      <c r="H3537" s="73"/>
      <c r="I3537" s="73"/>
      <c r="J3537" s="73"/>
      <c r="K3537" s="73"/>
      <c r="L3537" s="73"/>
      <c r="M3537" s="73"/>
      <c r="N3537" s="73"/>
    </row>
    <row r="3538" spans="2:14" x14ac:dyDescent="0.35">
      <c r="B3538" s="83"/>
      <c r="C3538" s="84"/>
      <c r="D3538" s="73"/>
      <c r="E3538" s="73"/>
      <c r="F3538" s="73"/>
      <c r="G3538" s="85"/>
      <c r="H3538" s="73"/>
      <c r="I3538" s="73"/>
      <c r="J3538" s="73"/>
      <c r="K3538" s="73"/>
      <c r="L3538" s="73"/>
      <c r="M3538" s="73"/>
      <c r="N3538" s="73"/>
    </row>
    <row r="3539" spans="2:14" x14ac:dyDescent="0.35">
      <c r="B3539" s="83"/>
      <c r="C3539" s="84"/>
      <c r="D3539" s="73"/>
      <c r="E3539" s="73"/>
      <c r="F3539" s="73"/>
      <c r="G3539" s="85"/>
      <c r="H3539" s="73"/>
      <c r="I3539" s="73"/>
      <c r="J3539" s="73"/>
      <c r="K3539" s="73"/>
      <c r="L3539" s="73"/>
      <c r="M3539" s="73"/>
      <c r="N3539" s="73"/>
    </row>
    <row r="3540" spans="2:14" x14ac:dyDescent="0.35">
      <c r="B3540" s="83"/>
      <c r="C3540" s="84"/>
      <c r="D3540" s="73"/>
      <c r="E3540" s="73"/>
      <c r="F3540" s="73"/>
      <c r="G3540" s="85"/>
      <c r="H3540" s="73"/>
      <c r="I3540" s="73"/>
      <c r="J3540" s="73"/>
      <c r="K3540" s="73"/>
      <c r="L3540" s="73"/>
      <c r="M3540" s="73"/>
      <c r="N3540" s="73"/>
    </row>
    <row r="3541" spans="2:14" x14ac:dyDescent="0.35">
      <c r="B3541" s="83"/>
      <c r="C3541" s="84"/>
      <c r="D3541" s="73"/>
      <c r="E3541" s="73"/>
      <c r="F3541" s="73"/>
      <c r="G3541" s="85"/>
      <c r="H3541" s="73"/>
      <c r="I3541" s="73"/>
      <c r="J3541" s="73"/>
      <c r="K3541" s="73"/>
      <c r="L3541" s="73"/>
      <c r="M3541" s="73"/>
      <c r="N3541" s="73"/>
    </row>
    <row r="3542" spans="2:14" x14ac:dyDescent="0.35">
      <c r="B3542" s="83"/>
      <c r="C3542" s="84"/>
      <c r="D3542" s="73"/>
      <c r="E3542" s="73"/>
      <c r="F3542" s="73"/>
      <c r="G3542" s="85"/>
      <c r="H3542" s="73"/>
      <c r="I3542" s="73"/>
      <c r="J3542" s="73"/>
      <c r="K3542" s="73"/>
      <c r="L3542" s="73"/>
      <c r="M3542" s="73"/>
      <c r="N3542" s="73"/>
    </row>
    <row r="3543" spans="2:14" x14ac:dyDescent="0.35">
      <c r="B3543" s="83"/>
      <c r="C3543" s="84"/>
      <c r="D3543" s="73"/>
      <c r="E3543" s="73"/>
      <c r="F3543" s="73"/>
      <c r="G3543" s="85"/>
      <c r="H3543" s="73"/>
      <c r="I3543" s="73"/>
      <c r="J3543" s="73"/>
      <c r="K3543" s="73"/>
      <c r="L3543" s="73"/>
      <c r="M3543" s="73"/>
      <c r="N3543" s="73"/>
    </row>
    <row r="3544" spans="2:14" x14ac:dyDescent="0.35">
      <c r="B3544" s="83"/>
      <c r="C3544" s="84"/>
      <c r="D3544" s="73"/>
      <c r="E3544" s="73"/>
      <c r="F3544" s="73"/>
      <c r="G3544" s="85"/>
      <c r="H3544" s="73"/>
      <c r="I3544" s="73"/>
      <c r="J3544" s="73"/>
      <c r="K3544" s="73"/>
      <c r="L3544" s="73"/>
      <c r="M3544" s="73"/>
      <c r="N3544" s="73"/>
    </row>
    <row r="3545" spans="2:14" x14ac:dyDescent="0.35">
      <c r="B3545" s="83"/>
      <c r="C3545" s="84"/>
      <c r="D3545" s="73"/>
      <c r="E3545" s="73"/>
      <c r="F3545" s="73"/>
      <c r="G3545" s="85"/>
      <c r="H3545" s="73"/>
      <c r="I3545" s="73"/>
      <c r="J3545" s="73"/>
      <c r="K3545" s="73"/>
      <c r="L3545" s="73"/>
      <c r="M3545" s="73"/>
      <c r="N3545" s="73"/>
    </row>
    <row r="3546" spans="2:14" x14ac:dyDescent="0.35">
      <c r="B3546" s="83"/>
      <c r="C3546" s="84"/>
      <c r="D3546" s="73"/>
      <c r="E3546" s="73"/>
      <c r="F3546" s="73"/>
      <c r="G3546" s="85"/>
      <c r="H3546" s="73"/>
      <c r="I3546" s="73"/>
      <c r="J3546" s="73"/>
      <c r="K3546" s="73"/>
      <c r="L3546" s="73"/>
      <c r="M3546" s="73"/>
      <c r="N3546" s="73"/>
    </row>
    <row r="3547" spans="2:14" x14ac:dyDescent="0.35">
      <c r="B3547" s="83"/>
      <c r="C3547" s="84"/>
      <c r="D3547" s="73"/>
      <c r="E3547" s="73"/>
      <c r="F3547" s="73"/>
      <c r="G3547" s="85"/>
      <c r="H3547" s="73"/>
      <c r="I3547" s="73"/>
      <c r="J3547" s="73"/>
      <c r="K3547" s="73"/>
      <c r="L3547" s="73"/>
      <c r="M3547" s="73"/>
      <c r="N3547" s="73"/>
    </row>
    <row r="3548" spans="2:14" x14ac:dyDescent="0.35">
      <c r="B3548" s="83"/>
      <c r="C3548" s="84"/>
      <c r="D3548" s="73"/>
      <c r="E3548" s="73"/>
      <c r="F3548" s="73"/>
      <c r="G3548" s="85"/>
      <c r="H3548" s="73"/>
      <c r="I3548" s="73"/>
      <c r="J3548" s="73"/>
      <c r="K3548" s="73"/>
      <c r="L3548" s="73"/>
      <c r="M3548" s="73"/>
      <c r="N3548" s="73"/>
    </row>
    <row r="3549" spans="2:14" x14ac:dyDescent="0.35">
      <c r="B3549" s="83"/>
      <c r="C3549" s="84"/>
      <c r="D3549" s="73"/>
      <c r="E3549" s="73"/>
      <c r="F3549" s="73"/>
      <c r="G3549" s="85"/>
      <c r="H3549" s="73"/>
      <c r="I3549" s="73"/>
      <c r="J3549" s="73"/>
      <c r="K3549" s="73"/>
      <c r="L3549" s="73"/>
      <c r="M3549" s="73"/>
      <c r="N3549" s="73"/>
    </row>
    <row r="3550" spans="2:14" x14ac:dyDescent="0.35">
      <c r="B3550" s="83"/>
      <c r="C3550" s="84"/>
      <c r="D3550" s="73"/>
      <c r="E3550" s="73"/>
      <c r="F3550" s="73"/>
      <c r="G3550" s="85"/>
      <c r="H3550" s="73"/>
      <c r="I3550" s="73"/>
      <c r="J3550" s="73"/>
      <c r="K3550" s="73"/>
      <c r="L3550" s="73"/>
      <c r="M3550" s="73"/>
      <c r="N3550" s="73"/>
    </row>
    <row r="3551" spans="2:14" x14ac:dyDescent="0.35">
      <c r="B3551" s="83"/>
      <c r="C3551" s="84"/>
      <c r="D3551" s="73"/>
      <c r="E3551" s="73"/>
      <c r="F3551" s="73"/>
      <c r="G3551" s="85"/>
      <c r="H3551" s="73"/>
      <c r="I3551" s="73"/>
      <c r="J3551" s="73"/>
      <c r="K3551" s="73"/>
      <c r="L3551" s="73"/>
      <c r="M3551" s="73"/>
      <c r="N3551" s="73"/>
    </row>
    <row r="3552" spans="2:14" x14ac:dyDescent="0.35">
      <c r="B3552" s="83"/>
      <c r="C3552" s="84"/>
      <c r="D3552" s="73"/>
      <c r="E3552" s="73"/>
      <c r="F3552" s="73"/>
      <c r="G3552" s="85"/>
      <c r="H3552" s="73"/>
      <c r="I3552" s="73"/>
      <c r="J3552" s="73"/>
      <c r="K3552" s="73"/>
      <c r="L3552" s="73"/>
      <c r="M3552" s="73"/>
      <c r="N3552" s="73"/>
    </row>
    <row r="3553" spans="2:14" x14ac:dyDescent="0.35">
      <c r="B3553" s="83"/>
      <c r="C3553" s="84"/>
      <c r="D3553" s="73"/>
      <c r="E3553" s="73"/>
      <c r="F3553" s="73"/>
      <c r="G3553" s="85"/>
      <c r="H3553" s="73"/>
      <c r="I3553" s="73"/>
      <c r="J3553" s="73"/>
      <c r="K3553" s="73"/>
      <c r="L3553" s="73"/>
      <c r="M3553" s="73"/>
      <c r="N3553" s="73"/>
    </row>
    <row r="3554" spans="2:14" x14ac:dyDescent="0.35">
      <c r="B3554" s="83"/>
      <c r="C3554" s="84"/>
      <c r="D3554" s="73"/>
      <c r="E3554" s="73"/>
      <c r="F3554" s="73"/>
      <c r="G3554" s="85"/>
      <c r="H3554" s="73"/>
      <c r="I3554" s="73"/>
      <c r="J3554" s="73"/>
      <c r="K3554" s="73"/>
      <c r="L3554" s="73"/>
      <c r="M3554" s="73"/>
      <c r="N3554" s="73"/>
    </row>
    <row r="3555" spans="2:14" x14ac:dyDescent="0.35">
      <c r="B3555" s="83"/>
      <c r="C3555" s="84"/>
      <c r="D3555" s="73"/>
      <c r="E3555" s="73"/>
      <c r="F3555" s="73"/>
      <c r="G3555" s="85"/>
      <c r="H3555" s="73"/>
      <c r="I3555" s="73"/>
      <c r="J3555" s="73"/>
      <c r="K3555" s="73"/>
      <c r="L3555" s="73"/>
      <c r="M3555" s="73"/>
      <c r="N3555" s="73"/>
    </row>
    <row r="3556" spans="2:14" x14ac:dyDescent="0.35">
      <c r="B3556" s="83"/>
      <c r="C3556" s="84"/>
      <c r="D3556" s="73"/>
      <c r="E3556" s="73"/>
      <c r="F3556" s="73"/>
      <c r="G3556" s="85"/>
      <c r="H3556" s="73"/>
      <c r="I3556" s="73"/>
      <c r="J3556" s="73"/>
      <c r="K3556" s="73"/>
      <c r="L3556" s="73"/>
      <c r="M3556" s="73"/>
      <c r="N3556" s="73"/>
    </row>
    <row r="3557" spans="2:14" x14ac:dyDescent="0.35">
      <c r="B3557" s="83"/>
      <c r="C3557" s="84"/>
      <c r="D3557" s="73"/>
      <c r="E3557" s="73"/>
      <c r="F3557" s="73"/>
      <c r="G3557" s="85"/>
      <c r="H3557" s="73"/>
      <c r="I3557" s="73"/>
      <c r="J3557" s="73"/>
      <c r="K3557" s="73"/>
      <c r="L3557" s="73"/>
      <c r="M3557" s="73"/>
      <c r="N3557" s="73"/>
    </row>
    <row r="3558" spans="2:14" x14ac:dyDescent="0.35">
      <c r="B3558" s="83"/>
      <c r="C3558" s="84"/>
      <c r="D3558" s="73"/>
      <c r="E3558" s="73"/>
      <c r="F3558" s="73"/>
      <c r="G3558" s="85"/>
      <c r="H3558" s="73"/>
      <c r="I3558" s="73"/>
      <c r="J3558" s="73"/>
      <c r="K3558" s="73"/>
      <c r="L3558" s="73"/>
      <c r="M3558" s="73"/>
      <c r="N3558" s="73"/>
    </row>
    <row r="3559" spans="2:14" x14ac:dyDescent="0.35">
      <c r="B3559" s="83"/>
      <c r="C3559" s="84"/>
      <c r="D3559" s="73"/>
      <c r="E3559" s="73"/>
      <c r="F3559" s="73"/>
      <c r="G3559" s="85"/>
      <c r="H3559" s="73"/>
      <c r="I3559" s="73"/>
      <c r="J3559" s="73"/>
      <c r="K3559" s="73"/>
      <c r="L3559" s="73"/>
      <c r="M3559" s="73"/>
      <c r="N3559" s="73"/>
    </row>
    <row r="3560" spans="2:14" x14ac:dyDescent="0.35">
      <c r="B3560" s="83"/>
      <c r="C3560" s="84"/>
      <c r="D3560" s="73"/>
      <c r="E3560" s="73"/>
      <c r="F3560" s="73"/>
      <c r="G3560" s="85"/>
      <c r="H3560" s="73"/>
      <c r="I3560" s="73"/>
      <c r="J3560" s="73"/>
      <c r="K3560" s="73"/>
      <c r="L3560" s="73"/>
      <c r="M3560" s="73"/>
      <c r="N3560" s="73"/>
    </row>
    <row r="3561" spans="2:14" x14ac:dyDescent="0.35">
      <c r="B3561" s="83"/>
      <c r="C3561" s="84"/>
      <c r="D3561" s="73"/>
      <c r="E3561" s="73"/>
      <c r="F3561" s="73"/>
      <c r="G3561" s="85"/>
      <c r="H3561" s="73"/>
      <c r="I3561" s="73"/>
      <c r="J3561" s="73"/>
      <c r="K3561" s="73"/>
      <c r="L3561" s="73"/>
      <c r="M3561" s="73"/>
      <c r="N3561" s="73"/>
    </row>
    <row r="3562" spans="2:14" x14ac:dyDescent="0.35">
      <c r="B3562" s="83"/>
      <c r="C3562" s="84"/>
      <c r="D3562" s="73"/>
      <c r="E3562" s="73"/>
      <c r="F3562" s="73"/>
      <c r="G3562" s="85"/>
      <c r="H3562" s="73"/>
      <c r="I3562" s="73"/>
      <c r="J3562" s="73"/>
      <c r="K3562" s="73"/>
      <c r="L3562" s="73"/>
      <c r="M3562" s="73"/>
      <c r="N3562" s="73"/>
    </row>
    <row r="3563" spans="2:14" x14ac:dyDescent="0.35">
      <c r="B3563" s="83"/>
      <c r="C3563" s="84"/>
      <c r="D3563" s="73"/>
      <c r="E3563" s="73"/>
      <c r="F3563" s="73"/>
      <c r="G3563" s="85"/>
      <c r="H3563" s="73"/>
      <c r="I3563" s="73"/>
      <c r="J3563" s="73"/>
      <c r="K3563" s="73"/>
      <c r="L3563" s="73"/>
      <c r="M3563" s="73"/>
      <c r="N3563" s="73"/>
    </row>
    <row r="3564" spans="2:14" x14ac:dyDescent="0.35">
      <c r="B3564" s="83"/>
      <c r="C3564" s="84"/>
      <c r="D3564" s="73"/>
      <c r="E3564" s="73"/>
      <c r="F3564" s="73"/>
      <c r="G3564" s="85"/>
      <c r="H3564" s="73"/>
      <c r="I3564" s="73"/>
      <c r="J3564" s="73"/>
      <c r="K3564" s="73"/>
      <c r="L3564" s="73"/>
      <c r="M3564" s="73"/>
      <c r="N3564" s="73"/>
    </row>
    <row r="3565" spans="2:14" x14ac:dyDescent="0.35">
      <c r="B3565" s="83"/>
      <c r="C3565" s="84"/>
      <c r="D3565" s="73"/>
      <c r="E3565" s="73"/>
      <c r="F3565" s="73"/>
      <c r="G3565" s="85"/>
      <c r="H3565" s="73"/>
      <c r="I3565" s="73"/>
      <c r="J3565" s="73"/>
      <c r="K3565" s="73"/>
      <c r="L3565" s="73"/>
      <c r="M3565" s="73"/>
      <c r="N3565" s="73"/>
    </row>
    <row r="3566" spans="2:14" x14ac:dyDescent="0.35">
      <c r="B3566" s="83"/>
      <c r="C3566" s="84"/>
      <c r="D3566" s="73"/>
      <c r="E3566" s="73"/>
      <c r="F3566" s="73"/>
      <c r="G3566" s="85"/>
      <c r="H3566" s="73"/>
      <c r="I3566" s="73"/>
      <c r="J3566" s="73"/>
      <c r="K3566" s="73"/>
      <c r="L3566" s="73"/>
      <c r="M3566" s="73"/>
      <c r="N3566" s="73"/>
    </row>
    <row r="3567" spans="2:14" x14ac:dyDescent="0.35">
      <c r="B3567" s="83"/>
      <c r="C3567" s="84"/>
      <c r="D3567" s="73"/>
      <c r="E3567" s="73"/>
      <c r="F3567" s="73"/>
      <c r="G3567" s="85"/>
      <c r="H3567" s="73"/>
      <c r="I3567" s="73"/>
      <c r="J3567" s="73"/>
      <c r="K3567" s="73"/>
      <c r="L3567" s="73"/>
      <c r="M3567" s="73"/>
      <c r="N3567" s="73"/>
    </row>
    <row r="3568" spans="2:14" x14ac:dyDescent="0.35">
      <c r="B3568" s="83"/>
      <c r="C3568" s="84"/>
      <c r="D3568" s="73"/>
      <c r="E3568" s="73"/>
      <c r="F3568" s="73"/>
      <c r="G3568" s="85"/>
      <c r="H3568" s="73"/>
      <c r="I3568" s="73"/>
      <c r="J3568" s="73"/>
      <c r="K3568" s="73"/>
      <c r="L3568" s="73"/>
      <c r="M3568" s="73"/>
      <c r="N3568" s="73"/>
    </row>
    <row r="3569" spans="2:14" x14ac:dyDescent="0.35">
      <c r="B3569" s="83"/>
      <c r="C3569" s="84"/>
      <c r="D3569" s="73"/>
      <c r="E3569" s="73"/>
      <c r="F3569" s="73"/>
      <c r="G3569" s="85"/>
      <c r="H3569" s="73"/>
      <c r="I3569" s="73"/>
      <c r="J3569" s="73"/>
      <c r="K3569" s="73"/>
      <c r="L3569" s="73"/>
      <c r="M3569" s="73"/>
      <c r="N3569" s="73"/>
    </row>
    <row r="3570" spans="2:14" x14ac:dyDescent="0.35">
      <c r="B3570" s="83"/>
      <c r="C3570" s="84"/>
      <c r="D3570" s="73"/>
      <c r="E3570" s="73"/>
      <c r="F3570" s="73"/>
      <c r="G3570" s="85"/>
      <c r="H3570" s="73"/>
      <c r="I3570" s="73"/>
      <c r="J3570" s="73"/>
      <c r="K3570" s="73"/>
      <c r="L3570" s="73"/>
      <c r="M3570" s="73"/>
      <c r="N3570" s="73"/>
    </row>
    <row r="3571" spans="2:14" x14ac:dyDescent="0.35">
      <c r="B3571" s="83"/>
      <c r="C3571" s="84"/>
      <c r="D3571" s="73"/>
      <c r="E3571" s="73"/>
      <c r="F3571" s="73"/>
      <c r="G3571" s="85"/>
      <c r="H3571" s="73"/>
      <c r="I3571" s="73"/>
      <c r="J3571" s="73"/>
      <c r="K3571" s="73"/>
      <c r="L3571" s="73"/>
      <c r="M3571" s="73"/>
      <c r="N3571" s="73"/>
    </row>
    <row r="3572" spans="2:14" x14ac:dyDescent="0.35">
      <c r="B3572" s="83"/>
      <c r="C3572" s="84"/>
      <c r="D3572" s="73"/>
      <c r="E3572" s="73"/>
      <c r="F3572" s="73"/>
      <c r="G3572" s="85"/>
      <c r="H3572" s="73"/>
      <c r="I3572" s="73"/>
      <c r="J3572" s="73"/>
      <c r="K3572" s="73"/>
      <c r="L3572" s="73"/>
      <c r="M3572" s="73"/>
      <c r="N3572" s="73"/>
    </row>
    <row r="3573" spans="2:14" x14ac:dyDescent="0.35">
      <c r="B3573" s="83"/>
      <c r="C3573" s="84"/>
      <c r="D3573" s="73"/>
      <c r="E3573" s="73"/>
      <c r="F3573" s="73"/>
      <c r="G3573" s="85"/>
      <c r="H3573" s="73"/>
      <c r="I3573" s="73"/>
      <c r="J3573" s="73"/>
      <c r="K3573" s="73"/>
      <c r="L3573" s="73"/>
      <c r="M3573" s="73"/>
      <c r="N3573" s="73"/>
    </row>
    <row r="3574" spans="2:14" x14ac:dyDescent="0.35">
      <c r="B3574" s="83"/>
      <c r="C3574" s="84"/>
      <c r="D3574" s="73"/>
      <c r="E3574" s="73"/>
      <c r="F3574" s="73"/>
      <c r="G3574" s="85"/>
      <c r="H3574" s="73"/>
      <c r="I3574" s="73"/>
      <c r="J3574" s="73"/>
      <c r="K3574" s="73"/>
      <c r="L3574" s="73"/>
      <c r="M3574" s="73"/>
      <c r="N3574" s="73"/>
    </row>
    <row r="3575" spans="2:14" x14ac:dyDescent="0.35">
      <c r="B3575" s="83"/>
      <c r="C3575" s="84"/>
      <c r="D3575" s="73"/>
      <c r="E3575" s="73"/>
      <c r="F3575" s="73"/>
      <c r="G3575" s="85"/>
      <c r="H3575" s="73"/>
      <c r="I3575" s="73"/>
      <c r="J3575" s="73"/>
      <c r="K3575" s="73"/>
      <c r="L3575" s="73"/>
      <c r="M3575" s="73"/>
      <c r="N3575" s="73"/>
    </row>
    <row r="3576" spans="2:14" x14ac:dyDescent="0.35">
      <c r="B3576" s="83"/>
      <c r="C3576" s="84"/>
      <c r="D3576" s="73"/>
      <c r="E3576" s="73"/>
      <c r="F3576" s="73"/>
      <c r="G3576" s="85"/>
      <c r="H3576" s="73"/>
      <c r="I3576" s="73"/>
      <c r="J3576" s="73"/>
      <c r="K3576" s="73"/>
      <c r="L3576" s="73"/>
      <c r="M3576" s="73"/>
      <c r="N3576" s="73"/>
    </row>
    <row r="3577" spans="2:14" x14ac:dyDescent="0.35">
      <c r="B3577" s="83"/>
      <c r="C3577" s="84"/>
      <c r="D3577" s="73"/>
      <c r="E3577" s="73"/>
      <c r="F3577" s="73"/>
      <c r="G3577" s="85"/>
      <c r="H3577" s="73"/>
      <c r="I3577" s="73"/>
      <c r="J3577" s="73"/>
      <c r="K3577" s="73"/>
      <c r="L3577" s="73"/>
      <c r="M3577" s="73"/>
      <c r="N3577" s="73"/>
    </row>
    <row r="3578" spans="2:14" x14ac:dyDescent="0.35">
      <c r="B3578" s="83"/>
      <c r="C3578" s="84"/>
      <c r="D3578" s="73"/>
      <c r="E3578" s="73"/>
      <c r="F3578" s="73"/>
      <c r="G3578" s="85"/>
      <c r="H3578" s="73"/>
      <c r="I3578" s="73"/>
      <c r="J3578" s="73"/>
      <c r="K3578" s="73"/>
      <c r="L3578" s="73"/>
      <c r="M3578" s="73"/>
      <c r="N3578" s="73"/>
    </row>
    <row r="3579" spans="2:14" x14ac:dyDescent="0.35">
      <c r="B3579" s="83"/>
      <c r="C3579" s="84"/>
      <c r="D3579" s="73"/>
      <c r="E3579" s="73"/>
      <c r="F3579" s="73"/>
      <c r="G3579" s="85"/>
      <c r="H3579" s="73"/>
      <c r="I3579" s="73"/>
      <c r="J3579" s="73"/>
      <c r="K3579" s="73"/>
      <c r="L3579" s="73"/>
      <c r="M3579" s="73"/>
      <c r="N3579" s="73"/>
    </row>
    <row r="3580" spans="2:14" x14ac:dyDescent="0.35">
      <c r="B3580" s="83"/>
      <c r="C3580" s="84"/>
      <c r="D3580" s="73"/>
      <c r="E3580" s="73"/>
      <c r="F3580" s="73"/>
      <c r="G3580" s="85"/>
      <c r="H3580" s="73"/>
      <c r="I3580" s="73"/>
      <c r="J3580" s="73"/>
      <c r="K3580" s="73"/>
      <c r="L3580" s="73"/>
      <c r="M3580" s="73"/>
      <c r="N3580" s="73"/>
    </row>
    <row r="3581" spans="2:14" x14ac:dyDescent="0.35">
      <c r="B3581" s="83"/>
      <c r="C3581" s="84"/>
      <c r="D3581" s="73"/>
      <c r="E3581" s="73"/>
      <c r="F3581" s="73"/>
      <c r="G3581" s="85"/>
      <c r="H3581" s="73"/>
      <c r="I3581" s="73"/>
      <c r="J3581" s="73"/>
      <c r="K3581" s="73"/>
      <c r="L3581" s="73"/>
      <c r="M3581" s="73"/>
      <c r="N3581" s="73"/>
    </row>
    <row r="3582" spans="2:14" x14ac:dyDescent="0.35">
      <c r="B3582" s="83"/>
      <c r="C3582" s="84"/>
      <c r="D3582" s="73"/>
      <c r="E3582" s="73"/>
      <c r="F3582" s="73"/>
      <c r="G3582" s="85"/>
      <c r="H3582" s="73"/>
      <c r="I3582" s="73"/>
      <c r="J3582" s="73"/>
      <c r="K3582" s="73"/>
      <c r="L3582" s="73"/>
      <c r="M3582" s="73"/>
      <c r="N3582" s="73"/>
    </row>
    <row r="3583" spans="2:14" x14ac:dyDescent="0.35">
      <c r="B3583" s="83"/>
      <c r="C3583" s="84"/>
      <c r="D3583" s="73"/>
      <c r="E3583" s="73"/>
      <c r="F3583" s="73"/>
      <c r="G3583" s="85"/>
      <c r="H3583" s="73"/>
      <c r="I3583" s="73"/>
      <c r="J3583" s="73"/>
      <c r="K3583" s="73"/>
      <c r="L3583" s="73"/>
      <c r="M3583" s="73"/>
      <c r="N3583" s="73"/>
    </row>
    <row r="3584" spans="2:14" x14ac:dyDescent="0.35">
      <c r="B3584" s="83"/>
      <c r="C3584" s="84"/>
      <c r="D3584" s="73"/>
      <c r="E3584" s="73"/>
      <c r="F3584" s="73"/>
      <c r="G3584" s="85"/>
      <c r="H3584" s="73"/>
      <c r="I3584" s="73"/>
      <c r="J3584" s="73"/>
      <c r="K3584" s="73"/>
      <c r="L3584" s="73"/>
      <c r="M3584" s="73"/>
      <c r="N3584" s="73"/>
    </row>
    <row r="3585" spans="2:14" x14ac:dyDescent="0.35">
      <c r="B3585" s="83"/>
      <c r="C3585" s="84"/>
      <c r="D3585" s="73"/>
      <c r="E3585" s="73"/>
      <c r="F3585" s="73"/>
      <c r="G3585" s="85"/>
      <c r="H3585" s="73"/>
      <c r="I3585" s="73"/>
      <c r="J3585" s="73"/>
      <c r="K3585" s="73"/>
      <c r="L3585" s="73"/>
      <c r="M3585" s="73"/>
      <c r="N3585" s="73"/>
    </row>
    <row r="3586" spans="2:14" x14ac:dyDescent="0.35">
      <c r="B3586" s="83"/>
      <c r="C3586" s="84"/>
      <c r="D3586" s="73"/>
      <c r="E3586" s="73"/>
      <c r="F3586" s="73"/>
      <c r="G3586" s="85"/>
      <c r="H3586" s="73"/>
      <c r="I3586" s="73"/>
      <c r="J3586" s="73"/>
      <c r="K3586" s="73"/>
      <c r="L3586" s="73"/>
      <c r="M3586" s="73"/>
      <c r="N3586" s="73"/>
    </row>
    <row r="3587" spans="2:14" x14ac:dyDescent="0.35">
      <c r="B3587" s="83"/>
      <c r="C3587" s="84"/>
      <c r="D3587" s="73"/>
      <c r="E3587" s="73"/>
      <c r="F3587" s="73"/>
      <c r="G3587" s="85"/>
      <c r="H3587" s="73"/>
      <c r="I3587" s="73"/>
      <c r="J3587" s="73"/>
      <c r="K3587" s="73"/>
      <c r="L3587" s="73"/>
      <c r="M3587" s="73"/>
      <c r="N3587" s="73"/>
    </row>
    <row r="3588" spans="2:14" x14ac:dyDescent="0.35">
      <c r="B3588" s="83"/>
      <c r="C3588" s="84"/>
      <c r="D3588" s="73"/>
      <c r="E3588" s="73"/>
      <c r="F3588" s="73"/>
      <c r="G3588" s="85"/>
      <c r="H3588" s="73"/>
      <c r="I3588" s="73"/>
      <c r="J3588" s="73"/>
      <c r="K3588" s="73"/>
      <c r="L3588" s="73"/>
      <c r="M3588" s="73"/>
      <c r="N3588" s="73"/>
    </row>
    <row r="3589" spans="2:14" x14ac:dyDescent="0.35">
      <c r="B3589" s="83"/>
      <c r="C3589" s="84"/>
      <c r="D3589" s="73"/>
      <c r="E3589" s="73"/>
      <c r="F3589" s="73"/>
      <c r="G3589" s="85"/>
      <c r="H3589" s="73"/>
      <c r="I3589" s="73"/>
      <c r="J3589" s="73"/>
      <c r="K3589" s="73"/>
      <c r="L3589" s="73"/>
      <c r="M3589" s="73"/>
      <c r="N3589" s="73"/>
    </row>
    <row r="3590" spans="2:14" x14ac:dyDescent="0.35">
      <c r="B3590" s="83"/>
      <c r="C3590" s="84"/>
      <c r="D3590" s="73"/>
      <c r="E3590" s="73"/>
      <c r="F3590" s="73"/>
      <c r="G3590" s="85"/>
      <c r="H3590" s="73"/>
      <c r="I3590" s="73"/>
      <c r="J3590" s="73"/>
      <c r="K3590" s="73"/>
      <c r="L3590" s="73"/>
      <c r="M3590" s="73"/>
      <c r="N3590" s="73"/>
    </row>
    <row r="3591" spans="2:14" x14ac:dyDescent="0.35">
      <c r="B3591" s="83"/>
      <c r="C3591" s="84"/>
      <c r="D3591" s="73"/>
      <c r="E3591" s="73"/>
      <c r="F3591" s="73"/>
      <c r="G3591" s="85"/>
      <c r="H3591" s="73"/>
      <c r="I3591" s="73"/>
      <c r="J3591" s="73"/>
      <c r="K3591" s="73"/>
      <c r="L3591" s="73"/>
      <c r="M3591" s="73"/>
      <c r="N3591" s="73"/>
    </row>
    <row r="3592" spans="2:14" x14ac:dyDescent="0.35">
      <c r="B3592" s="83"/>
      <c r="C3592" s="84"/>
      <c r="D3592" s="73"/>
      <c r="E3592" s="73"/>
      <c r="F3592" s="73"/>
      <c r="G3592" s="85"/>
      <c r="H3592" s="73"/>
      <c r="I3592" s="73"/>
      <c r="J3592" s="73"/>
      <c r="K3592" s="73"/>
      <c r="L3592" s="73"/>
      <c r="M3592" s="73"/>
      <c r="N3592" s="73"/>
    </row>
    <row r="3593" spans="2:14" x14ac:dyDescent="0.35">
      <c r="B3593" s="83"/>
      <c r="C3593" s="84"/>
      <c r="D3593" s="73"/>
      <c r="E3593" s="73"/>
      <c r="F3593" s="73"/>
      <c r="G3593" s="85"/>
      <c r="H3593" s="73"/>
      <c r="I3593" s="73"/>
      <c r="J3593" s="73"/>
      <c r="K3593" s="73"/>
      <c r="L3593" s="73"/>
      <c r="M3593" s="73"/>
      <c r="N3593" s="73"/>
    </row>
    <row r="3594" spans="2:14" x14ac:dyDescent="0.35">
      <c r="B3594" s="83"/>
      <c r="C3594" s="84"/>
      <c r="D3594" s="73"/>
      <c r="E3594" s="73"/>
      <c r="F3594" s="73"/>
      <c r="G3594" s="85"/>
      <c r="H3594" s="73"/>
      <c r="I3594" s="73"/>
      <c r="J3594" s="73"/>
      <c r="K3594" s="73"/>
      <c r="L3594" s="73"/>
      <c r="M3594" s="73"/>
      <c r="N3594" s="73"/>
    </row>
    <row r="3595" spans="2:14" x14ac:dyDescent="0.35">
      <c r="B3595" s="83"/>
      <c r="C3595" s="84"/>
      <c r="D3595" s="73"/>
      <c r="E3595" s="73"/>
      <c r="F3595" s="73"/>
      <c r="G3595" s="85"/>
      <c r="H3595" s="73"/>
      <c r="I3595" s="73"/>
      <c r="J3595" s="73"/>
      <c r="K3595" s="73"/>
      <c r="L3595" s="73"/>
      <c r="M3595" s="73"/>
      <c r="N3595" s="73"/>
    </row>
    <row r="3596" spans="2:14" x14ac:dyDescent="0.35">
      <c r="B3596" s="83"/>
      <c r="C3596" s="84"/>
      <c r="D3596" s="73"/>
      <c r="E3596" s="73"/>
      <c r="F3596" s="73"/>
      <c r="G3596" s="85"/>
      <c r="H3596" s="73"/>
      <c r="I3596" s="73"/>
      <c r="J3596" s="73"/>
      <c r="K3596" s="73"/>
      <c r="L3596" s="73"/>
      <c r="M3596" s="73"/>
      <c r="N3596" s="73"/>
    </row>
    <row r="3597" spans="2:14" x14ac:dyDescent="0.35">
      <c r="B3597" s="83"/>
      <c r="C3597" s="84"/>
      <c r="D3597" s="73"/>
      <c r="E3597" s="73"/>
      <c r="F3597" s="73"/>
      <c r="G3597" s="85"/>
      <c r="H3597" s="73"/>
      <c r="I3597" s="73"/>
      <c r="J3597" s="73"/>
      <c r="K3597" s="73"/>
      <c r="L3597" s="73"/>
      <c r="M3597" s="73"/>
      <c r="N3597" s="73"/>
    </row>
    <row r="3598" spans="2:14" x14ac:dyDescent="0.35">
      <c r="B3598" s="83"/>
      <c r="C3598" s="84"/>
      <c r="D3598" s="73"/>
      <c r="E3598" s="73"/>
      <c r="F3598" s="73"/>
      <c r="G3598" s="85"/>
      <c r="H3598" s="73"/>
      <c r="I3598" s="73"/>
      <c r="J3598" s="73"/>
      <c r="K3598" s="73"/>
      <c r="L3598" s="73"/>
      <c r="M3598" s="73"/>
      <c r="N3598" s="73"/>
    </row>
    <row r="3599" spans="2:14" x14ac:dyDescent="0.35">
      <c r="B3599" s="83"/>
      <c r="C3599" s="84"/>
      <c r="D3599" s="73"/>
      <c r="E3599" s="73"/>
      <c r="F3599" s="73"/>
      <c r="G3599" s="85"/>
      <c r="H3599" s="73"/>
      <c r="I3599" s="73"/>
      <c r="J3599" s="73"/>
      <c r="K3599" s="73"/>
      <c r="L3599" s="73"/>
      <c r="M3599" s="73"/>
      <c r="N3599" s="73"/>
    </row>
    <row r="3600" spans="2:14" x14ac:dyDescent="0.35">
      <c r="B3600" s="83"/>
      <c r="C3600" s="84"/>
      <c r="D3600" s="73"/>
      <c r="E3600" s="73"/>
      <c r="F3600" s="73"/>
      <c r="G3600" s="85"/>
      <c r="H3600" s="73"/>
      <c r="I3600" s="73"/>
      <c r="J3600" s="73"/>
      <c r="K3600" s="73"/>
      <c r="L3600" s="73"/>
      <c r="M3600" s="73"/>
      <c r="N3600" s="73"/>
    </row>
    <row r="3601" spans="2:14" x14ac:dyDescent="0.35">
      <c r="B3601" s="83"/>
      <c r="C3601" s="84"/>
      <c r="D3601" s="73"/>
      <c r="E3601" s="73"/>
      <c r="F3601" s="73"/>
      <c r="G3601" s="85"/>
      <c r="H3601" s="73"/>
      <c r="I3601" s="73"/>
      <c r="J3601" s="73"/>
      <c r="K3601" s="73"/>
      <c r="L3601" s="73"/>
      <c r="M3601" s="73"/>
      <c r="N3601" s="73"/>
    </row>
    <row r="3602" spans="2:14" x14ac:dyDescent="0.35">
      <c r="B3602" s="83"/>
      <c r="C3602" s="84"/>
      <c r="D3602" s="73"/>
      <c r="E3602" s="73"/>
      <c r="F3602" s="73"/>
      <c r="G3602" s="85"/>
      <c r="H3602" s="73"/>
      <c r="I3602" s="73"/>
      <c r="J3602" s="73"/>
      <c r="K3602" s="73"/>
      <c r="L3602" s="73"/>
      <c r="M3602" s="73"/>
      <c r="N3602" s="73"/>
    </row>
    <row r="3603" spans="2:14" x14ac:dyDescent="0.35">
      <c r="B3603" s="83"/>
      <c r="C3603" s="84"/>
      <c r="D3603" s="73"/>
      <c r="E3603" s="73"/>
      <c r="F3603" s="73"/>
      <c r="G3603" s="85"/>
      <c r="H3603" s="73"/>
      <c r="I3603" s="73"/>
      <c r="J3603" s="73"/>
      <c r="K3603" s="73"/>
      <c r="L3603" s="73"/>
      <c r="M3603" s="73"/>
      <c r="N3603" s="73"/>
    </row>
    <row r="3604" spans="2:14" x14ac:dyDescent="0.35">
      <c r="B3604" s="83"/>
      <c r="C3604" s="84"/>
      <c r="D3604" s="73"/>
      <c r="E3604" s="73"/>
      <c r="F3604" s="73"/>
      <c r="G3604" s="85"/>
      <c r="H3604" s="73"/>
      <c r="I3604" s="73"/>
      <c r="J3604" s="73"/>
      <c r="K3604" s="73"/>
      <c r="L3604" s="73"/>
      <c r="M3604" s="73"/>
      <c r="N3604" s="73"/>
    </row>
    <row r="3605" spans="2:14" x14ac:dyDescent="0.35">
      <c r="B3605" s="83"/>
      <c r="C3605" s="84"/>
      <c r="D3605" s="73"/>
      <c r="E3605" s="73"/>
      <c r="F3605" s="73"/>
      <c r="G3605" s="85"/>
      <c r="H3605" s="73"/>
      <c r="I3605" s="73"/>
      <c r="J3605" s="73"/>
      <c r="K3605" s="73"/>
      <c r="L3605" s="73"/>
      <c r="M3605" s="73"/>
      <c r="N3605" s="73"/>
    </row>
    <row r="3606" spans="2:14" x14ac:dyDescent="0.35">
      <c r="B3606" s="83"/>
      <c r="C3606" s="84"/>
      <c r="D3606" s="73"/>
      <c r="E3606" s="73"/>
      <c r="F3606" s="73"/>
      <c r="G3606" s="85"/>
      <c r="H3606" s="73"/>
      <c r="I3606" s="73"/>
      <c r="J3606" s="73"/>
      <c r="K3606" s="73"/>
      <c r="L3606" s="73"/>
      <c r="M3606" s="73"/>
      <c r="N3606" s="73"/>
    </row>
    <row r="3607" spans="2:14" x14ac:dyDescent="0.35">
      <c r="B3607" s="83"/>
      <c r="C3607" s="84"/>
      <c r="D3607" s="73"/>
      <c r="E3607" s="73"/>
      <c r="F3607" s="73"/>
      <c r="G3607" s="85"/>
      <c r="H3607" s="73"/>
      <c r="I3607" s="73"/>
      <c r="J3607" s="73"/>
      <c r="K3607" s="73"/>
      <c r="L3607" s="73"/>
      <c r="M3607" s="73"/>
      <c r="N3607" s="73"/>
    </row>
    <row r="3608" spans="2:14" x14ac:dyDescent="0.35">
      <c r="B3608" s="83"/>
      <c r="C3608" s="84"/>
      <c r="D3608" s="73"/>
      <c r="E3608" s="73"/>
      <c r="F3608" s="73"/>
      <c r="G3608" s="85"/>
      <c r="H3608" s="73"/>
      <c r="I3608" s="73"/>
      <c r="J3608" s="73"/>
      <c r="K3608" s="73"/>
      <c r="L3608" s="73"/>
      <c r="M3608" s="73"/>
      <c r="N3608" s="73"/>
    </row>
    <row r="3609" spans="2:14" x14ac:dyDescent="0.35">
      <c r="B3609" s="83"/>
      <c r="C3609" s="84"/>
      <c r="D3609" s="73"/>
      <c r="E3609" s="73"/>
      <c r="F3609" s="73"/>
      <c r="G3609" s="85"/>
      <c r="H3609" s="73"/>
      <c r="I3609" s="73"/>
      <c r="J3609" s="73"/>
      <c r="K3609" s="73"/>
      <c r="L3609" s="73"/>
      <c r="M3609" s="73"/>
      <c r="N3609" s="73"/>
    </row>
    <row r="3610" spans="2:14" x14ac:dyDescent="0.35">
      <c r="B3610" s="83"/>
      <c r="C3610" s="84"/>
      <c r="D3610" s="73"/>
      <c r="E3610" s="73"/>
      <c r="F3610" s="73"/>
      <c r="G3610" s="85"/>
      <c r="H3610" s="73"/>
      <c r="I3610" s="73"/>
      <c r="J3610" s="73"/>
      <c r="K3610" s="73"/>
      <c r="L3610" s="73"/>
      <c r="M3610" s="73"/>
      <c r="N3610" s="73"/>
    </row>
    <row r="3611" spans="2:14" x14ac:dyDescent="0.35">
      <c r="B3611" s="83"/>
      <c r="C3611" s="84"/>
      <c r="D3611" s="73"/>
      <c r="E3611" s="73"/>
      <c r="F3611" s="73"/>
      <c r="G3611" s="85"/>
      <c r="H3611" s="73"/>
      <c r="I3611" s="73"/>
      <c r="J3611" s="73"/>
      <c r="K3611" s="73"/>
      <c r="L3611" s="73"/>
      <c r="M3611" s="73"/>
      <c r="N3611" s="73"/>
    </row>
    <row r="3612" spans="2:14" x14ac:dyDescent="0.35">
      <c r="B3612" s="83"/>
      <c r="C3612" s="84"/>
      <c r="D3612" s="73"/>
      <c r="E3612" s="73"/>
      <c r="F3612" s="73"/>
      <c r="G3612" s="85"/>
      <c r="H3612" s="73"/>
      <c r="I3612" s="73"/>
      <c r="J3612" s="73"/>
      <c r="K3612" s="73"/>
      <c r="L3612" s="73"/>
      <c r="M3612" s="73"/>
      <c r="N3612" s="73"/>
    </row>
    <row r="3613" spans="2:14" x14ac:dyDescent="0.35">
      <c r="B3613" s="83"/>
      <c r="C3613" s="84"/>
      <c r="D3613" s="73"/>
      <c r="E3613" s="73"/>
      <c r="F3613" s="73"/>
      <c r="G3613" s="85"/>
      <c r="H3613" s="73"/>
      <c r="I3613" s="73"/>
      <c r="J3613" s="73"/>
      <c r="K3613" s="73"/>
      <c r="L3613" s="73"/>
      <c r="M3613" s="73"/>
      <c r="N3613" s="73"/>
    </row>
    <row r="3614" spans="2:14" x14ac:dyDescent="0.35">
      <c r="B3614" s="83"/>
      <c r="C3614" s="84"/>
      <c r="D3614" s="73"/>
      <c r="E3614" s="73"/>
      <c r="F3614" s="73"/>
      <c r="G3614" s="85"/>
      <c r="H3614" s="73"/>
      <c r="I3614" s="73"/>
      <c r="J3614" s="73"/>
      <c r="K3614" s="73"/>
      <c r="L3614" s="73"/>
      <c r="M3614" s="73"/>
      <c r="N3614" s="73"/>
    </row>
    <row r="3615" spans="2:14" x14ac:dyDescent="0.35">
      <c r="B3615" s="83"/>
      <c r="C3615" s="84"/>
      <c r="D3615" s="73"/>
      <c r="E3615" s="73"/>
      <c r="F3615" s="73"/>
      <c r="G3615" s="85"/>
      <c r="H3615" s="73"/>
      <c r="I3615" s="73"/>
      <c r="J3615" s="73"/>
      <c r="K3615" s="73"/>
      <c r="L3615" s="73"/>
      <c r="M3615" s="73"/>
      <c r="N3615" s="73"/>
    </row>
    <row r="3616" spans="2:14" x14ac:dyDescent="0.35">
      <c r="B3616" s="83"/>
      <c r="C3616" s="84"/>
      <c r="D3616" s="73"/>
      <c r="E3616" s="73"/>
      <c r="F3616" s="73"/>
      <c r="G3616" s="85"/>
      <c r="H3616" s="73"/>
      <c r="I3616" s="73"/>
      <c r="J3616" s="73"/>
      <c r="K3616" s="73"/>
      <c r="L3616" s="73"/>
      <c r="M3616" s="73"/>
      <c r="N3616" s="73"/>
    </row>
    <row r="3617" spans="2:14" x14ac:dyDescent="0.35">
      <c r="B3617" s="83"/>
      <c r="C3617" s="84"/>
      <c r="D3617" s="73"/>
      <c r="E3617" s="73"/>
      <c r="F3617" s="73"/>
      <c r="G3617" s="85"/>
      <c r="H3617" s="73"/>
      <c r="I3617" s="73"/>
      <c r="J3617" s="73"/>
      <c r="K3617" s="73"/>
      <c r="L3617" s="73"/>
      <c r="M3617" s="73"/>
      <c r="N3617" s="73"/>
    </row>
    <row r="3618" spans="2:14" x14ac:dyDescent="0.35">
      <c r="B3618" s="83"/>
      <c r="C3618" s="84"/>
      <c r="D3618" s="73"/>
      <c r="E3618" s="73"/>
      <c r="F3618" s="73"/>
      <c r="G3618" s="85"/>
      <c r="H3618" s="73"/>
      <c r="I3618" s="73"/>
      <c r="J3618" s="73"/>
      <c r="K3618" s="73"/>
      <c r="L3618" s="73"/>
      <c r="M3618" s="73"/>
      <c r="N3618" s="73"/>
    </row>
    <row r="3619" spans="2:14" x14ac:dyDescent="0.35">
      <c r="B3619" s="83"/>
      <c r="C3619" s="84"/>
      <c r="D3619" s="73"/>
      <c r="E3619" s="73"/>
      <c r="F3619" s="73"/>
      <c r="G3619" s="85"/>
      <c r="H3619" s="73"/>
      <c r="I3619" s="73"/>
      <c r="J3619" s="73"/>
      <c r="K3619" s="73"/>
      <c r="L3619" s="73"/>
      <c r="M3619" s="73"/>
      <c r="N3619" s="73"/>
    </row>
    <row r="3620" spans="2:14" x14ac:dyDescent="0.35">
      <c r="B3620" s="83"/>
      <c r="C3620" s="84"/>
      <c r="D3620" s="73"/>
      <c r="E3620" s="73"/>
      <c r="F3620" s="73"/>
      <c r="G3620" s="85"/>
      <c r="H3620" s="73"/>
      <c r="I3620" s="73"/>
      <c r="J3620" s="73"/>
      <c r="K3620" s="73"/>
      <c r="L3620" s="73"/>
      <c r="M3620" s="73"/>
      <c r="N3620" s="73"/>
    </row>
    <row r="3621" spans="2:14" x14ac:dyDescent="0.35">
      <c r="B3621" s="83"/>
      <c r="C3621" s="84"/>
      <c r="D3621" s="73"/>
      <c r="E3621" s="73"/>
      <c r="F3621" s="73"/>
      <c r="G3621" s="85"/>
      <c r="H3621" s="73"/>
      <c r="I3621" s="73"/>
      <c r="J3621" s="73"/>
      <c r="K3621" s="73"/>
      <c r="L3621" s="73"/>
      <c r="M3621" s="73"/>
      <c r="N3621" s="73"/>
    </row>
    <row r="3622" spans="2:14" x14ac:dyDescent="0.35">
      <c r="B3622" s="83"/>
      <c r="C3622" s="84"/>
      <c r="D3622" s="73"/>
      <c r="E3622" s="73"/>
      <c r="F3622" s="73"/>
      <c r="G3622" s="85"/>
      <c r="H3622" s="73"/>
      <c r="I3622" s="73"/>
      <c r="J3622" s="73"/>
      <c r="K3622" s="73"/>
      <c r="L3622" s="73"/>
      <c r="M3622" s="73"/>
      <c r="N3622" s="73"/>
    </row>
    <row r="3623" spans="2:14" x14ac:dyDescent="0.35">
      <c r="B3623" s="83"/>
      <c r="C3623" s="84"/>
      <c r="D3623" s="73"/>
      <c r="E3623" s="73"/>
      <c r="F3623" s="73"/>
      <c r="G3623" s="85"/>
      <c r="H3623" s="73"/>
      <c r="I3623" s="73"/>
      <c r="J3623" s="73"/>
      <c r="K3623" s="73"/>
      <c r="L3623" s="73"/>
      <c r="M3623" s="73"/>
      <c r="N3623" s="73"/>
    </row>
    <row r="3624" spans="2:14" x14ac:dyDescent="0.35">
      <c r="B3624" s="83"/>
      <c r="C3624" s="84"/>
      <c r="D3624" s="73"/>
      <c r="E3624" s="73"/>
      <c r="F3624" s="73"/>
      <c r="G3624" s="85"/>
      <c r="H3624" s="73"/>
      <c r="I3624" s="73"/>
      <c r="J3624" s="73"/>
      <c r="K3624" s="73"/>
      <c r="L3624" s="73"/>
      <c r="M3624" s="73"/>
      <c r="N3624" s="73"/>
    </row>
    <row r="3625" spans="2:14" x14ac:dyDescent="0.35">
      <c r="B3625" s="83"/>
      <c r="C3625" s="84"/>
      <c r="D3625" s="73"/>
      <c r="E3625" s="73"/>
      <c r="F3625" s="73"/>
      <c r="G3625" s="85"/>
      <c r="H3625" s="73"/>
      <c r="I3625" s="73"/>
      <c r="J3625" s="73"/>
      <c r="K3625" s="73"/>
      <c r="L3625" s="73"/>
      <c r="M3625" s="73"/>
      <c r="N3625" s="73"/>
    </row>
    <row r="3626" spans="2:14" x14ac:dyDescent="0.35">
      <c r="B3626" s="83"/>
      <c r="C3626" s="84"/>
      <c r="D3626" s="73"/>
      <c r="E3626" s="73"/>
      <c r="F3626" s="73"/>
      <c r="G3626" s="85"/>
      <c r="H3626" s="73"/>
      <c r="I3626" s="73"/>
      <c r="J3626" s="73"/>
      <c r="K3626" s="73"/>
      <c r="L3626" s="73"/>
      <c r="M3626" s="73"/>
      <c r="N3626" s="73"/>
    </row>
    <row r="3627" spans="2:14" x14ac:dyDescent="0.35">
      <c r="B3627" s="83"/>
      <c r="C3627" s="84"/>
      <c r="D3627" s="73"/>
      <c r="E3627" s="73"/>
      <c r="F3627" s="73"/>
      <c r="G3627" s="85"/>
      <c r="H3627" s="73"/>
      <c r="I3627" s="73"/>
      <c r="J3627" s="73"/>
      <c r="K3627" s="73"/>
      <c r="L3627" s="73"/>
      <c r="M3627" s="73"/>
      <c r="N3627" s="73"/>
    </row>
    <row r="3628" spans="2:14" x14ac:dyDescent="0.35">
      <c r="B3628" s="83"/>
      <c r="C3628" s="84"/>
      <c r="D3628" s="73"/>
      <c r="E3628" s="73"/>
      <c r="F3628" s="73"/>
      <c r="G3628" s="85"/>
      <c r="H3628" s="73"/>
      <c r="I3628" s="73"/>
      <c r="J3628" s="73"/>
      <c r="K3628" s="73"/>
      <c r="L3628" s="73"/>
      <c r="M3628" s="73"/>
      <c r="N3628" s="73"/>
    </row>
    <row r="3629" spans="2:14" x14ac:dyDescent="0.35">
      <c r="B3629" s="83"/>
      <c r="C3629" s="84"/>
      <c r="D3629" s="73"/>
      <c r="E3629" s="73"/>
      <c r="F3629" s="73"/>
      <c r="G3629" s="85"/>
      <c r="H3629" s="73"/>
      <c r="I3629" s="73"/>
      <c r="J3629" s="73"/>
      <c r="K3629" s="73"/>
      <c r="L3629" s="73"/>
      <c r="M3629" s="73"/>
      <c r="N3629" s="73"/>
    </row>
    <row r="3630" spans="2:14" x14ac:dyDescent="0.35">
      <c r="B3630" s="83"/>
      <c r="C3630" s="84"/>
      <c r="D3630" s="73"/>
      <c r="E3630" s="73"/>
      <c r="F3630" s="73"/>
      <c r="G3630" s="85"/>
      <c r="H3630" s="73"/>
      <c r="I3630" s="73"/>
      <c r="J3630" s="73"/>
      <c r="K3630" s="73"/>
      <c r="L3630" s="73"/>
      <c r="M3630" s="73"/>
      <c r="N3630" s="73"/>
    </row>
    <row r="3631" spans="2:14" x14ac:dyDescent="0.35">
      <c r="B3631" s="83"/>
      <c r="C3631" s="84"/>
      <c r="D3631" s="73"/>
      <c r="E3631" s="73"/>
      <c r="F3631" s="73"/>
      <c r="G3631" s="85"/>
      <c r="H3631" s="73"/>
      <c r="I3631" s="73"/>
      <c r="J3631" s="73"/>
      <c r="K3631" s="73"/>
      <c r="L3631" s="73"/>
      <c r="M3631" s="73"/>
      <c r="N3631" s="73"/>
    </row>
    <row r="3632" spans="2:14" x14ac:dyDescent="0.35">
      <c r="B3632" s="83"/>
      <c r="C3632" s="84"/>
      <c r="D3632" s="73"/>
      <c r="E3632" s="73"/>
      <c r="F3632" s="73"/>
      <c r="G3632" s="85"/>
      <c r="H3632" s="73"/>
      <c r="I3632" s="73"/>
      <c r="J3632" s="73"/>
      <c r="K3632" s="73"/>
      <c r="L3632" s="73"/>
      <c r="M3632" s="73"/>
      <c r="N3632" s="73"/>
    </row>
    <row r="3633" spans="2:14" x14ac:dyDescent="0.35">
      <c r="B3633" s="83"/>
      <c r="C3633" s="84"/>
      <c r="D3633" s="73"/>
      <c r="E3633" s="73"/>
      <c r="F3633" s="73"/>
      <c r="G3633" s="85"/>
      <c r="H3633" s="73"/>
      <c r="I3633" s="73"/>
      <c r="J3633" s="73"/>
      <c r="K3633" s="73"/>
      <c r="L3633" s="73"/>
      <c r="M3633" s="73"/>
      <c r="N3633" s="73"/>
    </row>
    <row r="3634" spans="2:14" x14ac:dyDescent="0.35">
      <c r="B3634" s="83"/>
      <c r="C3634" s="84"/>
      <c r="D3634" s="73"/>
      <c r="E3634" s="73"/>
      <c r="F3634" s="73"/>
      <c r="G3634" s="85"/>
      <c r="H3634" s="73"/>
      <c r="I3634" s="73"/>
      <c r="J3634" s="73"/>
      <c r="K3634" s="73"/>
      <c r="L3634" s="73"/>
      <c r="M3634" s="73"/>
      <c r="N3634" s="73"/>
    </row>
    <row r="3635" spans="2:14" x14ac:dyDescent="0.35">
      <c r="B3635" s="83"/>
      <c r="C3635" s="84"/>
      <c r="D3635" s="73"/>
      <c r="E3635" s="73"/>
      <c r="F3635" s="73"/>
      <c r="G3635" s="85"/>
      <c r="H3635" s="73"/>
      <c r="I3635" s="73"/>
      <c r="J3635" s="73"/>
      <c r="K3635" s="73"/>
      <c r="L3635" s="73"/>
      <c r="M3635" s="73"/>
      <c r="N3635" s="73"/>
    </row>
    <row r="3636" spans="2:14" x14ac:dyDescent="0.35">
      <c r="B3636" s="83"/>
      <c r="C3636" s="84"/>
      <c r="D3636" s="73"/>
      <c r="E3636" s="73"/>
      <c r="F3636" s="73"/>
      <c r="G3636" s="85"/>
      <c r="H3636" s="73"/>
      <c r="I3636" s="73"/>
      <c r="J3636" s="73"/>
      <c r="K3636" s="73"/>
      <c r="L3636" s="73"/>
      <c r="M3636" s="73"/>
      <c r="N3636" s="73"/>
    </row>
    <row r="3637" spans="2:14" x14ac:dyDescent="0.35">
      <c r="B3637" s="83"/>
      <c r="C3637" s="84"/>
      <c r="D3637" s="73"/>
      <c r="E3637" s="73"/>
      <c r="F3637" s="73"/>
      <c r="G3637" s="85"/>
      <c r="H3637" s="73"/>
      <c r="I3637" s="73"/>
      <c r="J3637" s="73"/>
      <c r="K3637" s="73"/>
      <c r="L3637" s="73"/>
      <c r="M3637" s="73"/>
      <c r="N3637" s="73"/>
    </row>
    <row r="3638" spans="2:14" x14ac:dyDescent="0.35">
      <c r="B3638" s="83"/>
      <c r="C3638" s="84"/>
      <c r="D3638" s="73"/>
      <c r="E3638" s="73"/>
      <c r="F3638" s="73"/>
      <c r="G3638" s="85"/>
      <c r="H3638" s="73"/>
      <c r="I3638" s="73"/>
      <c r="J3638" s="73"/>
      <c r="K3638" s="73"/>
      <c r="L3638" s="73"/>
      <c r="M3638" s="73"/>
      <c r="N3638" s="73"/>
    </row>
    <row r="3639" spans="2:14" x14ac:dyDescent="0.35">
      <c r="B3639" s="83"/>
      <c r="C3639" s="84"/>
      <c r="D3639" s="73"/>
      <c r="E3639" s="73"/>
      <c r="F3639" s="73"/>
      <c r="G3639" s="85"/>
      <c r="H3639" s="73"/>
      <c r="I3639" s="73"/>
      <c r="J3639" s="73"/>
      <c r="K3639" s="73"/>
      <c r="L3639" s="73"/>
      <c r="M3639" s="73"/>
      <c r="N3639" s="73"/>
    </row>
    <row r="3640" spans="2:14" x14ac:dyDescent="0.35">
      <c r="B3640" s="83"/>
      <c r="C3640" s="84"/>
      <c r="D3640" s="73"/>
      <c r="E3640" s="73"/>
      <c r="F3640" s="73"/>
      <c r="G3640" s="85"/>
      <c r="H3640" s="73"/>
      <c r="I3640" s="73"/>
      <c r="J3640" s="73"/>
      <c r="K3640" s="73"/>
      <c r="L3640" s="73"/>
      <c r="M3640" s="73"/>
      <c r="N3640" s="73"/>
    </row>
    <row r="3641" spans="2:14" x14ac:dyDescent="0.35">
      <c r="B3641" s="83"/>
      <c r="C3641" s="84"/>
      <c r="D3641" s="73"/>
      <c r="E3641" s="73"/>
      <c r="F3641" s="73"/>
      <c r="G3641" s="85"/>
      <c r="H3641" s="73"/>
      <c r="I3641" s="73"/>
      <c r="J3641" s="73"/>
      <c r="K3641" s="73"/>
      <c r="L3641" s="73"/>
      <c r="M3641" s="73"/>
      <c r="N3641" s="73"/>
    </row>
    <row r="3642" spans="2:14" x14ac:dyDescent="0.35">
      <c r="B3642" s="83"/>
      <c r="C3642" s="84"/>
      <c r="D3642" s="73"/>
      <c r="E3642" s="73"/>
      <c r="F3642" s="73"/>
      <c r="G3642" s="85"/>
      <c r="H3642" s="73"/>
      <c r="I3642" s="73"/>
      <c r="J3642" s="73"/>
      <c r="K3642" s="73"/>
      <c r="L3642" s="73"/>
      <c r="M3642" s="73"/>
      <c r="N3642" s="73"/>
    </row>
    <row r="3643" spans="2:14" x14ac:dyDescent="0.35">
      <c r="B3643" s="83"/>
      <c r="C3643" s="84"/>
      <c r="D3643" s="73"/>
      <c r="E3643" s="73"/>
      <c r="F3643" s="73"/>
      <c r="G3643" s="85"/>
      <c r="H3643" s="73"/>
      <c r="I3643" s="73"/>
      <c r="J3643" s="73"/>
      <c r="K3643" s="73"/>
      <c r="L3643" s="73"/>
      <c r="M3643" s="73"/>
      <c r="N3643" s="73"/>
    </row>
    <row r="3644" spans="2:14" x14ac:dyDescent="0.35">
      <c r="B3644" s="83"/>
      <c r="C3644" s="84"/>
      <c r="D3644" s="73"/>
      <c r="E3644" s="73"/>
      <c r="F3644" s="73"/>
      <c r="G3644" s="85"/>
      <c r="H3644" s="73"/>
      <c r="I3644" s="73"/>
      <c r="J3644" s="73"/>
      <c r="K3644" s="73"/>
      <c r="L3644" s="73"/>
      <c r="M3644" s="73"/>
      <c r="N3644" s="73"/>
    </row>
    <row r="3645" spans="2:14" x14ac:dyDescent="0.35">
      <c r="B3645" s="83"/>
      <c r="C3645" s="84"/>
      <c r="D3645" s="73"/>
      <c r="E3645" s="73"/>
      <c r="F3645" s="73"/>
      <c r="G3645" s="85"/>
      <c r="H3645" s="73"/>
      <c r="I3645" s="73"/>
      <c r="J3645" s="73"/>
      <c r="K3645" s="73"/>
      <c r="L3645" s="73"/>
      <c r="M3645" s="73"/>
      <c r="N3645" s="73"/>
    </row>
    <row r="3646" spans="2:14" x14ac:dyDescent="0.35">
      <c r="B3646" s="83"/>
      <c r="C3646" s="84"/>
      <c r="D3646" s="73"/>
      <c r="E3646" s="73"/>
      <c r="F3646" s="73"/>
      <c r="G3646" s="85"/>
      <c r="H3646" s="73"/>
      <c r="I3646" s="73"/>
      <c r="J3646" s="73"/>
      <c r="K3646" s="73"/>
      <c r="L3646" s="73"/>
      <c r="M3646" s="73"/>
      <c r="N3646" s="73"/>
    </row>
    <row r="3647" spans="2:14" x14ac:dyDescent="0.35">
      <c r="B3647" s="83"/>
      <c r="C3647" s="84"/>
      <c r="D3647" s="73"/>
      <c r="E3647" s="73"/>
      <c r="F3647" s="73"/>
      <c r="G3647" s="85"/>
      <c r="H3647" s="73"/>
      <c r="I3647" s="73"/>
      <c r="J3647" s="73"/>
      <c r="K3647" s="73"/>
      <c r="L3647" s="73"/>
      <c r="M3647" s="73"/>
      <c r="N3647" s="73"/>
    </row>
    <row r="3648" spans="2:14" x14ac:dyDescent="0.35">
      <c r="B3648" s="83"/>
      <c r="C3648" s="84"/>
      <c r="D3648" s="73"/>
      <c r="E3648" s="73"/>
      <c r="F3648" s="73"/>
      <c r="G3648" s="85"/>
      <c r="H3648" s="73"/>
      <c r="I3648" s="73"/>
      <c r="J3648" s="73"/>
      <c r="K3648" s="73"/>
      <c r="L3648" s="73"/>
      <c r="M3648" s="73"/>
      <c r="N3648" s="73"/>
    </row>
    <row r="3649" spans="2:14" x14ac:dyDescent="0.35">
      <c r="B3649" s="83"/>
      <c r="C3649" s="84"/>
      <c r="D3649" s="73"/>
      <c r="E3649" s="73"/>
      <c r="F3649" s="73"/>
      <c r="G3649" s="85"/>
      <c r="H3649" s="73"/>
      <c r="I3649" s="73"/>
      <c r="J3649" s="73"/>
      <c r="K3649" s="73"/>
      <c r="L3649" s="73"/>
      <c r="M3649" s="73"/>
      <c r="N3649" s="73"/>
    </row>
    <row r="3650" spans="2:14" x14ac:dyDescent="0.35">
      <c r="B3650" s="83"/>
      <c r="C3650" s="84"/>
      <c r="D3650" s="73"/>
      <c r="E3650" s="73"/>
      <c r="F3650" s="73"/>
      <c r="G3650" s="85"/>
      <c r="H3650" s="73"/>
      <c r="I3650" s="73"/>
      <c r="J3650" s="73"/>
      <c r="K3650" s="73"/>
      <c r="L3650" s="73"/>
      <c r="M3650" s="73"/>
      <c r="N3650" s="73"/>
    </row>
    <row r="3651" spans="2:14" x14ac:dyDescent="0.35">
      <c r="B3651" s="83"/>
      <c r="C3651" s="84"/>
      <c r="D3651" s="73"/>
      <c r="E3651" s="73"/>
      <c r="F3651" s="73"/>
      <c r="G3651" s="85"/>
      <c r="H3651" s="73"/>
      <c r="I3651" s="73"/>
      <c r="J3651" s="73"/>
      <c r="K3651" s="73"/>
      <c r="L3651" s="73"/>
      <c r="M3651" s="73"/>
      <c r="N3651" s="73"/>
    </row>
    <row r="3652" spans="2:14" x14ac:dyDescent="0.35">
      <c r="B3652" s="83"/>
      <c r="C3652" s="84"/>
      <c r="D3652" s="73"/>
      <c r="E3652" s="73"/>
      <c r="F3652" s="73"/>
      <c r="G3652" s="85"/>
      <c r="H3652" s="73"/>
      <c r="I3652" s="73"/>
      <c r="J3652" s="73"/>
      <c r="K3652" s="73"/>
      <c r="L3652" s="73"/>
      <c r="M3652" s="73"/>
      <c r="N3652" s="73"/>
    </row>
    <row r="3653" spans="2:14" x14ac:dyDescent="0.35">
      <c r="B3653" s="83"/>
      <c r="C3653" s="84"/>
      <c r="D3653" s="73"/>
      <c r="E3653" s="73"/>
      <c r="F3653" s="73"/>
      <c r="G3653" s="85"/>
      <c r="H3653" s="73"/>
      <c r="I3653" s="73"/>
      <c r="J3653" s="73"/>
      <c r="K3653" s="73"/>
      <c r="L3653" s="73"/>
      <c r="M3653" s="73"/>
      <c r="N3653" s="73"/>
    </row>
    <row r="3654" spans="2:14" x14ac:dyDescent="0.35">
      <c r="B3654" s="83"/>
      <c r="C3654" s="84"/>
      <c r="D3654" s="73"/>
      <c r="E3654" s="73"/>
      <c r="F3654" s="73"/>
      <c r="G3654" s="85"/>
      <c r="H3654" s="73"/>
      <c r="I3654" s="73"/>
      <c r="J3654" s="73"/>
      <c r="K3654" s="73"/>
      <c r="L3654" s="73"/>
      <c r="M3654" s="73"/>
      <c r="N3654" s="73"/>
    </row>
    <row r="3655" spans="2:14" x14ac:dyDescent="0.35">
      <c r="B3655" s="83"/>
      <c r="C3655" s="84"/>
      <c r="D3655" s="73"/>
      <c r="E3655" s="73"/>
      <c r="F3655" s="73"/>
      <c r="G3655" s="85"/>
      <c r="H3655" s="73"/>
      <c r="I3655" s="73"/>
      <c r="J3655" s="73"/>
      <c r="K3655" s="73"/>
      <c r="L3655" s="73"/>
      <c r="M3655" s="73"/>
      <c r="N3655" s="73"/>
    </row>
    <row r="3656" spans="2:14" x14ac:dyDescent="0.35">
      <c r="B3656" s="83"/>
      <c r="C3656" s="84"/>
      <c r="D3656" s="73"/>
      <c r="E3656" s="73"/>
      <c r="F3656" s="73"/>
      <c r="G3656" s="85"/>
      <c r="H3656" s="73"/>
      <c r="I3656" s="73"/>
      <c r="J3656" s="73"/>
      <c r="K3656" s="73"/>
      <c r="L3656" s="73"/>
      <c r="M3656" s="73"/>
      <c r="N3656" s="73"/>
    </row>
    <row r="3657" spans="2:14" x14ac:dyDescent="0.35">
      <c r="B3657" s="83"/>
      <c r="C3657" s="84"/>
      <c r="D3657" s="73"/>
      <c r="E3657" s="73"/>
      <c r="F3657" s="73"/>
      <c r="G3657" s="85"/>
      <c r="H3657" s="73"/>
      <c r="I3657" s="73"/>
      <c r="J3657" s="73"/>
      <c r="K3657" s="73"/>
      <c r="L3657" s="73"/>
      <c r="M3657" s="73"/>
      <c r="N3657" s="73"/>
    </row>
    <row r="3658" spans="2:14" x14ac:dyDescent="0.35">
      <c r="B3658" s="83"/>
      <c r="C3658" s="84"/>
      <c r="D3658" s="73"/>
      <c r="E3658" s="73"/>
      <c r="F3658" s="73"/>
      <c r="G3658" s="85"/>
      <c r="H3658" s="73"/>
      <c r="I3658" s="73"/>
      <c r="J3658" s="73"/>
      <c r="K3658" s="73"/>
      <c r="L3658" s="73"/>
      <c r="M3658" s="73"/>
      <c r="N3658" s="73"/>
    </row>
    <row r="3659" spans="2:14" x14ac:dyDescent="0.35">
      <c r="B3659" s="83"/>
      <c r="C3659" s="84"/>
      <c r="D3659" s="73"/>
      <c r="E3659" s="73"/>
      <c r="F3659" s="73"/>
      <c r="G3659" s="85"/>
      <c r="H3659" s="73"/>
      <c r="I3659" s="73"/>
      <c r="J3659" s="73"/>
      <c r="K3659" s="73"/>
      <c r="L3659" s="73"/>
      <c r="M3659" s="73"/>
      <c r="N3659" s="73"/>
    </row>
    <row r="3660" spans="2:14" x14ac:dyDescent="0.35">
      <c r="B3660" s="83"/>
      <c r="C3660" s="84"/>
      <c r="D3660" s="73"/>
      <c r="E3660" s="73"/>
      <c r="F3660" s="73"/>
      <c r="G3660" s="85"/>
      <c r="H3660" s="73"/>
      <c r="I3660" s="73"/>
      <c r="J3660" s="73"/>
      <c r="K3660" s="73"/>
      <c r="L3660" s="73"/>
      <c r="M3660" s="73"/>
      <c r="N3660" s="73"/>
    </row>
    <row r="3661" spans="2:14" x14ac:dyDescent="0.35">
      <c r="B3661" s="83"/>
      <c r="C3661" s="84"/>
      <c r="D3661" s="73"/>
      <c r="E3661" s="73"/>
      <c r="F3661" s="73"/>
      <c r="G3661" s="85"/>
      <c r="H3661" s="73"/>
      <c r="I3661" s="73"/>
      <c r="J3661" s="73"/>
      <c r="K3661" s="73"/>
      <c r="L3661" s="73"/>
      <c r="M3661" s="73"/>
      <c r="N3661" s="73"/>
    </row>
    <row r="3662" spans="2:14" x14ac:dyDescent="0.35">
      <c r="B3662" s="83"/>
      <c r="C3662" s="84"/>
      <c r="D3662" s="73"/>
      <c r="E3662" s="73"/>
      <c r="F3662" s="73"/>
      <c r="G3662" s="85"/>
      <c r="H3662" s="73"/>
      <c r="I3662" s="73"/>
      <c r="J3662" s="73"/>
      <c r="K3662" s="73"/>
      <c r="L3662" s="73"/>
      <c r="M3662" s="73"/>
      <c r="N3662" s="73"/>
    </row>
    <row r="3663" spans="2:14" x14ac:dyDescent="0.35">
      <c r="B3663" s="83"/>
      <c r="C3663" s="84"/>
      <c r="D3663" s="73"/>
      <c r="E3663" s="73"/>
      <c r="F3663" s="73"/>
      <c r="G3663" s="85"/>
      <c r="H3663" s="73"/>
      <c r="I3663" s="73"/>
      <c r="J3663" s="73"/>
      <c r="K3663" s="73"/>
      <c r="L3663" s="73"/>
      <c r="M3663" s="73"/>
      <c r="N3663" s="73"/>
    </row>
    <row r="3664" spans="2:14" x14ac:dyDescent="0.35">
      <c r="B3664" s="83"/>
      <c r="C3664" s="84"/>
      <c r="D3664" s="73"/>
      <c r="E3664" s="73"/>
      <c r="F3664" s="73"/>
      <c r="G3664" s="85"/>
      <c r="H3664" s="73"/>
      <c r="I3664" s="73"/>
      <c r="J3664" s="73"/>
      <c r="K3664" s="73"/>
      <c r="L3664" s="73"/>
      <c r="M3664" s="73"/>
      <c r="N3664" s="73"/>
    </row>
    <row r="3665" spans="2:14" x14ac:dyDescent="0.35">
      <c r="B3665" s="83"/>
      <c r="C3665" s="84"/>
      <c r="D3665" s="73"/>
      <c r="E3665" s="73"/>
      <c r="F3665" s="73"/>
      <c r="G3665" s="85"/>
      <c r="H3665" s="73"/>
      <c r="I3665" s="73"/>
      <c r="J3665" s="73"/>
      <c r="K3665" s="73"/>
      <c r="L3665" s="73"/>
      <c r="M3665" s="73"/>
      <c r="N3665" s="73"/>
    </row>
    <row r="3666" spans="2:14" x14ac:dyDescent="0.35">
      <c r="B3666" s="83"/>
      <c r="C3666" s="84"/>
      <c r="D3666" s="73"/>
      <c r="E3666" s="73"/>
      <c r="F3666" s="73"/>
      <c r="G3666" s="85"/>
      <c r="H3666" s="73"/>
      <c r="I3666" s="73"/>
      <c r="J3666" s="73"/>
      <c r="K3666" s="73"/>
      <c r="L3666" s="73"/>
      <c r="M3666" s="73"/>
      <c r="N3666" s="73"/>
    </row>
    <row r="3667" spans="2:14" x14ac:dyDescent="0.35">
      <c r="B3667" s="83"/>
      <c r="C3667" s="84"/>
      <c r="D3667" s="73"/>
      <c r="E3667" s="73"/>
      <c r="F3667" s="73"/>
      <c r="G3667" s="85"/>
      <c r="H3667" s="73"/>
      <c r="I3667" s="73"/>
      <c r="J3667" s="73"/>
      <c r="K3667" s="73"/>
      <c r="L3667" s="73"/>
      <c r="M3667" s="73"/>
      <c r="N3667" s="73"/>
    </row>
    <row r="3668" spans="2:14" x14ac:dyDescent="0.35">
      <c r="B3668" s="83"/>
      <c r="C3668" s="84"/>
      <c r="D3668" s="73"/>
      <c r="E3668" s="73"/>
      <c r="F3668" s="73"/>
      <c r="G3668" s="85"/>
      <c r="H3668" s="73"/>
      <c r="I3668" s="73"/>
      <c r="J3668" s="73"/>
      <c r="K3668" s="73"/>
      <c r="L3668" s="73"/>
      <c r="M3668" s="73"/>
      <c r="N3668" s="73"/>
    </row>
    <row r="3669" spans="2:14" x14ac:dyDescent="0.35">
      <c r="B3669" s="83"/>
      <c r="C3669" s="84"/>
      <c r="D3669" s="73"/>
      <c r="E3669" s="73"/>
      <c r="F3669" s="73"/>
      <c r="G3669" s="85"/>
      <c r="H3669" s="73"/>
      <c r="I3669" s="73"/>
      <c r="J3669" s="73"/>
      <c r="K3669" s="73"/>
      <c r="L3669" s="73"/>
      <c r="M3669" s="73"/>
      <c r="N3669" s="73"/>
    </row>
    <row r="3670" spans="2:14" x14ac:dyDescent="0.35">
      <c r="B3670" s="83"/>
      <c r="C3670" s="84"/>
      <c r="D3670" s="73"/>
      <c r="E3670" s="73"/>
      <c r="F3670" s="73"/>
      <c r="G3670" s="85"/>
      <c r="H3670" s="73"/>
      <c r="I3670" s="73"/>
      <c r="J3670" s="73"/>
      <c r="K3670" s="73"/>
      <c r="L3670" s="73"/>
      <c r="M3670" s="73"/>
      <c r="N3670" s="73"/>
    </row>
    <row r="3671" spans="2:14" x14ac:dyDescent="0.35">
      <c r="B3671" s="83"/>
      <c r="C3671" s="84"/>
      <c r="D3671" s="73"/>
      <c r="E3671" s="73"/>
      <c r="F3671" s="73"/>
      <c r="G3671" s="85"/>
      <c r="H3671" s="73"/>
      <c r="I3671" s="73"/>
      <c r="J3671" s="73"/>
      <c r="K3671" s="73"/>
      <c r="L3671" s="73"/>
      <c r="M3671" s="73"/>
      <c r="N3671" s="73"/>
    </row>
    <row r="3672" spans="2:14" x14ac:dyDescent="0.35">
      <c r="B3672" s="83"/>
      <c r="C3672" s="84"/>
      <c r="D3672" s="73"/>
      <c r="E3672" s="73"/>
      <c r="F3672" s="73"/>
      <c r="G3672" s="85"/>
      <c r="H3672" s="73"/>
      <c r="I3672" s="73"/>
      <c r="J3672" s="73"/>
      <c r="K3672" s="73"/>
      <c r="L3672" s="73"/>
      <c r="M3672" s="73"/>
      <c r="N3672" s="73"/>
    </row>
    <row r="3673" spans="2:14" x14ac:dyDescent="0.35">
      <c r="B3673" s="83"/>
      <c r="C3673" s="84"/>
      <c r="D3673" s="73"/>
      <c r="E3673" s="73"/>
      <c r="F3673" s="73"/>
      <c r="G3673" s="85"/>
      <c r="H3673" s="73"/>
      <c r="I3673" s="73"/>
      <c r="J3673" s="73"/>
      <c r="K3673" s="73"/>
      <c r="L3673" s="73"/>
      <c r="M3673" s="73"/>
      <c r="N3673" s="73"/>
    </row>
    <row r="3674" spans="2:14" x14ac:dyDescent="0.35">
      <c r="B3674" s="83"/>
      <c r="C3674" s="84"/>
      <c r="D3674" s="73"/>
      <c r="E3674" s="73"/>
      <c r="F3674" s="73"/>
      <c r="G3674" s="85"/>
      <c r="H3674" s="73"/>
      <c r="I3674" s="73"/>
      <c r="J3674" s="73"/>
      <c r="K3674" s="73"/>
      <c r="L3674" s="73"/>
      <c r="M3674" s="73"/>
      <c r="N3674" s="73"/>
    </row>
    <row r="3675" spans="2:14" x14ac:dyDescent="0.35">
      <c r="B3675" s="83"/>
      <c r="C3675" s="84"/>
      <c r="D3675" s="73"/>
      <c r="E3675" s="73"/>
      <c r="F3675" s="73"/>
      <c r="G3675" s="85"/>
      <c r="H3675" s="73"/>
      <c r="I3675" s="73"/>
      <c r="J3675" s="73"/>
      <c r="K3675" s="73"/>
      <c r="L3675" s="73"/>
      <c r="M3675" s="73"/>
      <c r="N3675" s="73"/>
    </row>
    <row r="3676" spans="2:14" x14ac:dyDescent="0.35">
      <c r="B3676" s="83"/>
      <c r="C3676" s="84"/>
      <c r="D3676" s="73"/>
      <c r="E3676" s="73"/>
      <c r="F3676" s="73"/>
      <c r="G3676" s="85"/>
      <c r="H3676" s="73"/>
      <c r="I3676" s="73"/>
      <c r="J3676" s="73"/>
      <c r="K3676" s="73"/>
      <c r="L3676" s="73"/>
      <c r="M3676" s="73"/>
      <c r="N3676" s="73"/>
    </row>
    <row r="3677" spans="2:14" x14ac:dyDescent="0.35">
      <c r="B3677" s="83"/>
      <c r="C3677" s="84"/>
      <c r="D3677" s="73"/>
      <c r="E3677" s="73"/>
      <c r="F3677" s="73"/>
      <c r="G3677" s="85"/>
      <c r="H3677" s="73"/>
      <c r="I3677" s="73"/>
      <c r="J3677" s="73"/>
      <c r="K3677" s="73"/>
      <c r="L3677" s="73"/>
      <c r="M3677" s="73"/>
      <c r="N3677" s="73"/>
    </row>
    <row r="3678" spans="2:14" x14ac:dyDescent="0.35">
      <c r="B3678" s="83"/>
      <c r="C3678" s="84"/>
      <c r="D3678" s="73"/>
      <c r="E3678" s="73"/>
      <c r="F3678" s="73"/>
      <c r="G3678" s="85"/>
      <c r="H3678" s="73"/>
      <c r="I3678" s="73"/>
      <c r="J3678" s="73"/>
      <c r="K3678" s="73"/>
      <c r="L3678" s="73"/>
      <c r="M3678" s="73"/>
      <c r="N3678" s="73"/>
    </row>
    <row r="3679" spans="2:14" x14ac:dyDescent="0.35">
      <c r="B3679" s="83"/>
      <c r="C3679" s="84"/>
      <c r="D3679" s="73"/>
      <c r="E3679" s="73"/>
      <c r="F3679" s="73"/>
      <c r="G3679" s="85"/>
      <c r="H3679" s="73"/>
      <c r="I3679" s="73"/>
      <c r="J3679" s="73"/>
      <c r="K3679" s="73"/>
      <c r="L3679" s="73"/>
      <c r="M3679" s="73"/>
      <c r="N3679" s="73"/>
    </row>
    <row r="3680" spans="2:14" x14ac:dyDescent="0.35">
      <c r="B3680" s="83"/>
      <c r="C3680" s="84"/>
      <c r="D3680" s="73"/>
      <c r="E3680" s="73"/>
      <c r="F3680" s="73"/>
      <c r="G3680" s="85"/>
      <c r="H3680" s="73"/>
      <c r="I3680" s="73"/>
      <c r="J3680" s="73"/>
      <c r="K3680" s="73"/>
      <c r="L3680" s="73"/>
      <c r="M3680" s="73"/>
      <c r="N3680" s="73"/>
    </row>
    <row r="3681" spans="2:14" x14ac:dyDescent="0.35">
      <c r="B3681" s="83"/>
      <c r="C3681" s="84"/>
      <c r="D3681" s="73"/>
      <c r="E3681" s="73"/>
      <c r="F3681" s="73"/>
      <c r="G3681" s="85"/>
      <c r="H3681" s="73"/>
      <c r="I3681" s="73"/>
      <c r="J3681" s="73"/>
      <c r="K3681" s="73"/>
      <c r="L3681" s="73"/>
      <c r="M3681" s="73"/>
      <c r="N3681" s="73"/>
    </row>
    <row r="3682" spans="2:14" x14ac:dyDescent="0.35">
      <c r="B3682" s="83"/>
      <c r="C3682" s="84"/>
      <c r="D3682" s="73"/>
      <c r="E3682" s="73"/>
      <c r="F3682" s="73"/>
      <c r="G3682" s="85"/>
      <c r="H3682" s="73"/>
      <c r="I3682" s="73"/>
      <c r="J3682" s="73"/>
      <c r="K3682" s="73"/>
      <c r="L3682" s="73"/>
      <c r="M3682" s="73"/>
      <c r="N3682" s="73"/>
    </row>
    <row r="3683" spans="2:14" x14ac:dyDescent="0.35">
      <c r="B3683" s="83"/>
      <c r="C3683" s="84"/>
      <c r="D3683" s="73"/>
      <c r="E3683" s="73"/>
      <c r="F3683" s="73"/>
      <c r="G3683" s="85"/>
      <c r="H3683" s="73"/>
      <c r="I3683" s="73"/>
      <c r="J3683" s="73"/>
      <c r="K3683" s="73"/>
      <c r="L3683" s="73"/>
      <c r="M3683" s="73"/>
      <c r="N3683" s="73"/>
    </row>
    <row r="3684" spans="2:14" x14ac:dyDescent="0.35">
      <c r="B3684" s="83"/>
      <c r="C3684" s="84"/>
      <c r="D3684" s="73"/>
      <c r="E3684" s="73"/>
      <c r="F3684" s="73"/>
      <c r="G3684" s="85"/>
      <c r="H3684" s="73"/>
      <c r="I3684" s="73"/>
      <c r="J3684" s="73"/>
      <c r="K3684" s="73"/>
      <c r="L3684" s="73"/>
      <c r="M3684" s="73"/>
      <c r="N3684" s="73"/>
    </row>
    <row r="3685" spans="2:14" x14ac:dyDescent="0.35">
      <c r="B3685" s="83"/>
      <c r="C3685" s="84"/>
      <c r="D3685" s="73"/>
      <c r="E3685" s="73"/>
      <c r="F3685" s="73"/>
      <c r="G3685" s="85"/>
      <c r="H3685" s="73"/>
      <c r="I3685" s="73"/>
      <c r="J3685" s="73"/>
      <c r="K3685" s="73"/>
      <c r="L3685" s="73"/>
      <c r="M3685" s="73"/>
      <c r="N3685" s="73"/>
    </row>
    <row r="3686" spans="2:14" x14ac:dyDescent="0.35">
      <c r="B3686" s="83"/>
      <c r="C3686" s="84"/>
      <c r="D3686" s="73"/>
      <c r="E3686" s="73"/>
      <c r="F3686" s="73"/>
      <c r="G3686" s="85"/>
      <c r="H3686" s="73"/>
      <c r="I3686" s="73"/>
      <c r="J3686" s="73"/>
      <c r="K3686" s="73"/>
      <c r="L3686" s="73"/>
      <c r="M3686" s="73"/>
      <c r="N3686" s="73"/>
    </row>
    <row r="3687" spans="2:14" x14ac:dyDescent="0.35">
      <c r="B3687" s="83"/>
      <c r="C3687" s="84"/>
      <c r="D3687" s="73"/>
      <c r="E3687" s="73"/>
      <c r="F3687" s="73"/>
      <c r="G3687" s="85"/>
      <c r="H3687" s="73"/>
      <c r="I3687" s="73"/>
      <c r="J3687" s="73"/>
      <c r="K3687" s="73"/>
      <c r="L3687" s="73"/>
      <c r="M3687" s="73"/>
      <c r="N3687" s="73"/>
    </row>
    <row r="3688" spans="2:14" x14ac:dyDescent="0.35">
      <c r="B3688" s="83"/>
      <c r="C3688" s="84"/>
      <c r="D3688" s="73"/>
      <c r="E3688" s="73"/>
      <c r="F3688" s="73"/>
      <c r="G3688" s="85"/>
      <c r="H3688" s="73"/>
      <c r="I3688" s="73"/>
      <c r="J3688" s="73"/>
      <c r="K3688" s="73"/>
      <c r="L3688" s="73"/>
      <c r="M3688" s="73"/>
      <c r="N3688" s="73"/>
    </row>
    <row r="3689" spans="2:14" x14ac:dyDescent="0.35">
      <c r="B3689" s="83"/>
      <c r="C3689" s="84"/>
      <c r="D3689" s="73"/>
      <c r="E3689" s="73"/>
      <c r="F3689" s="73"/>
      <c r="G3689" s="85"/>
      <c r="H3689" s="73"/>
      <c r="I3689" s="73"/>
      <c r="J3689" s="73"/>
      <c r="K3689" s="73"/>
      <c r="L3689" s="73"/>
      <c r="M3689" s="73"/>
      <c r="N3689" s="73"/>
    </row>
    <row r="3690" spans="2:14" x14ac:dyDescent="0.35">
      <c r="B3690" s="83"/>
      <c r="C3690" s="84"/>
      <c r="D3690" s="73"/>
      <c r="E3690" s="73"/>
      <c r="F3690" s="73"/>
      <c r="G3690" s="85"/>
      <c r="H3690" s="73"/>
      <c r="I3690" s="73"/>
      <c r="J3690" s="73"/>
      <c r="K3690" s="73"/>
      <c r="L3690" s="73"/>
      <c r="M3690" s="73"/>
      <c r="N3690" s="73"/>
    </row>
    <row r="3691" spans="2:14" x14ac:dyDescent="0.35">
      <c r="B3691" s="83"/>
      <c r="C3691" s="84"/>
      <c r="D3691" s="73"/>
      <c r="E3691" s="73"/>
      <c r="F3691" s="73"/>
      <c r="G3691" s="85"/>
      <c r="H3691" s="73"/>
      <c r="I3691" s="73"/>
      <c r="J3691" s="73"/>
      <c r="K3691" s="73"/>
      <c r="L3691" s="73"/>
      <c r="M3691" s="73"/>
      <c r="N3691" s="73"/>
    </row>
    <row r="3692" spans="2:14" x14ac:dyDescent="0.35">
      <c r="B3692" s="83"/>
      <c r="C3692" s="84"/>
      <c r="D3692" s="73"/>
      <c r="E3692" s="73"/>
      <c r="F3692" s="73"/>
      <c r="G3692" s="85"/>
      <c r="H3692" s="73"/>
      <c r="I3692" s="73"/>
      <c r="J3692" s="73"/>
      <c r="K3692" s="73"/>
      <c r="L3692" s="73"/>
      <c r="M3692" s="73"/>
      <c r="N3692" s="73"/>
    </row>
    <row r="3693" spans="2:14" x14ac:dyDescent="0.35">
      <c r="B3693" s="83"/>
      <c r="C3693" s="84"/>
      <c r="D3693" s="73"/>
      <c r="E3693" s="73"/>
      <c r="F3693" s="73"/>
      <c r="G3693" s="85"/>
      <c r="H3693" s="73"/>
      <c r="I3693" s="73"/>
      <c r="J3693" s="73"/>
      <c r="K3693" s="73"/>
      <c r="L3693" s="73"/>
      <c r="M3693" s="73"/>
      <c r="N3693" s="73"/>
    </row>
    <row r="3694" spans="2:14" x14ac:dyDescent="0.35">
      <c r="B3694" s="83"/>
      <c r="C3694" s="84"/>
      <c r="D3694" s="73"/>
      <c r="E3694" s="73"/>
      <c r="F3694" s="73"/>
      <c r="G3694" s="85"/>
      <c r="H3694" s="73"/>
      <c r="I3694" s="73"/>
      <c r="J3694" s="73"/>
      <c r="K3694" s="73"/>
      <c r="L3694" s="73"/>
      <c r="M3694" s="73"/>
      <c r="N3694" s="73"/>
    </row>
    <row r="3695" spans="2:14" x14ac:dyDescent="0.35">
      <c r="B3695" s="83"/>
      <c r="C3695" s="84"/>
      <c r="D3695" s="73"/>
      <c r="E3695" s="73"/>
      <c r="F3695" s="73"/>
      <c r="G3695" s="85"/>
      <c r="H3695" s="73"/>
      <c r="I3695" s="73"/>
      <c r="J3695" s="73"/>
      <c r="K3695" s="73"/>
      <c r="L3695" s="73"/>
      <c r="M3695" s="73"/>
      <c r="N3695" s="73"/>
    </row>
    <row r="3696" spans="2:14" x14ac:dyDescent="0.35">
      <c r="B3696" s="83"/>
      <c r="C3696" s="84"/>
      <c r="D3696" s="73"/>
      <c r="E3696" s="73"/>
      <c r="F3696" s="73"/>
      <c r="G3696" s="85"/>
      <c r="H3696" s="73"/>
      <c r="I3696" s="73"/>
      <c r="J3696" s="73"/>
      <c r="K3696" s="73"/>
      <c r="L3696" s="73"/>
      <c r="M3696" s="73"/>
      <c r="N3696" s="73"/>
    </row>
    <row r="3697" spans="2:14" x14ac:dyDescent="0.35">
      <c r="B3697" s="83"/>
      <c r="C3697" s="84"/>
      <c r="D3697" s="73"/>
      <c r="E3697" s="73"/>
      <c r="F3697" s="73"/>
      <c r="G3697" s="85"/>
      <c r="H3697" s="73"/>
      <c r="I3697" s="73"/>
      <c r="J3697" s="73"/>
      <c r="K3697" s="73"/>
      <c r="L3697" s="73"/>
      <c r="M3697" s="73"/>
      <c r="N3697" s="73"/>
    </row>
    <row r="3698" spans="2:14" x14ac:dyDescent="0.35">
      <c r="B3698" s="83"/>
      <c r="C3698" s="84"/>
      <c r="D3698" s="73"/>
      <c r="E3698" s="73"/>
      <c r="F3698" s="73"/>
      <c r="G3698" s="85"/>
      <c r="H3698" s="73"/>
      <c r="I3698" s="73"/>
      <c r="J3698" s="73"/>
      <c r="K3698" s="73"/>
      <c r="L3698" s="73"/>
      <c r="M3698" s="73"/>
      <c r="N3698" s="73"/>
    </row>
    <row r="3699" spans="2:14" x14ac:dyDescent="0.35">
      <c r="B3699" s="83"/>
      <c r="C3699" s="84"/>
      <c r="D3699" s="73"/>
      <c r="E3699" s="73"/>
      <c r="F3699" s="73"/>
      <c r="G3699" s="85"/>
      <c r="H3699" s="73"/>
      <c r="I3699" s="73"/>
      <c r="J3699" s="73"/>
      <c r="K3699" s="73"/>
      <c r="L3699" s="73"/>
      <c r="M3699" s="73"/>
      <c r="N3699" s="73"/>
    </row>
    <row r="3700" spans="2:14" x14ac:dyDescent="0.35">
      <c r="B3700" s="83"/>
      <c r="C3700" s="84"/>
      <c r="D3700" s="73"/>
      <c r="E3700" s="73"/>
      <c r="F3700" s="73"/>
      <c r="G3700" s="85"/>
      <c r="H3700" s="73"/>
      <c r="I3700" s="73"/>
      <c r="J3700" s="73"/>
      <c r="K3700" s="73"/>
      <c r="L3700" s="73"/>
      <c r="M3700" s="73"/>
      <c r="N3700" s="73"/>
    </row>
    <row r="3701" spans="2:14" x14ac:dyDescent="0.35">
      <c r="B3701" s="83"/>
      <c r="C3701" s="84"/>
      <c r="D3701" s="73"/>
      <c r="E3701" s="73"/>
      <c r="F3701" s="73"/>
      <c r="G3701" s="85"/>
      <c r="H3701" s="73"/>
      <c r="I3701" s="73"/>
      <c r="J3701" s="73"/>
      <c r="K3701" s="73"/>
      <c r="L3701" s="73"/>
      <c r="M3701" s="73"/>
      <c r="N3701" s="73"/>
    </row>
    <row r="3702" spans="2:14" x14ac:dyDescent="0.35">
      <c r="B3702" s="83"/>
      <c r="C3702" s="84"/>
      <c r="D3702" s="73"/>
      <c r="E3702" s="73"/>
      <c r="F3702" s="73"/>
      <c r="G3702" s="85"/>
      <c r="H3702" s="73"/>
      <c r="I3702" s="73"/>
      <c r="J3702" s="73"/>
      <c r="K3702" s="73"/>
      <c r="L3702" s="73"/>
      <c r="M3702" s="73"/>
      <c r="N3702" s="73"/>
    </row>
    <row r="3703" spans="2:14" x14ac:dyDescent="0.35">
      <c r="B3703" s="83"/>
      <c r="C3703" s="84"/>
      <c r="D3703" s="73"/>
      <c r="E3703" s="73"/>
      <c r="F3703" s="73"/>
      <c r="G3703" s="85"/>
      <c r="H3703" s="73"/>
      <c r="I3703" s="73"/>
      <c r="J3703" s="73"/>
      <c r="K3703" s="73"/>
      <c r="L3703" s="73"/>
      <c r="M3703" s="73"/>
      <c r="N3703" s="73"/>
    </row>
    <row r="3704" spans="2:14" x14ac:dyDescent="0.35">
      <c r="B3704" s="83"/>
      <c r="C3704" s="84"/>
      <c r="D3704" s="73"/>
      <c r="E3704" s="73"/>
      <c r="F3704" s="73"/>
      <c r="G3704" s="85"/>
      <c r="H3704" s="73"/>
      <c r="I3704" s="73"/>
      <c r="J3704" s="73"/>
      <c r="K3704" s="73"/>
      <c r="L3704" s="73"/>
      <c r="M3704" s="73"/>
      <c r="N3704" s="73"/>
    </row>
    <row r="3705" spans="2:14" x14ac:dyDescent="0.35">
      <c r="B3705" s="83"/>
      <c r="C3705" s="84"/>
      <c r="D3705" s="73"/>
      <c r="E3705" s="73"/>
      <c r="F3705" s="73"/>
      <c r="G3705" s="85"/>
      <c r="H3705" s="73"/>
      <c r="I3705" s="73"/>
      <c r="J3705" s="73"/>
      <c r="K3705" s="73"/>
      <c r="L3705" s="73"/>
      <c r="M3705" s="73"/>
      <c r="N3705" s="73"/>
    </row>
    <row r="3706" spans="2:14" x14ac:dyDescent="0.35">
      <c r="B3706" s="83"/>
      <c r="C3706" s="84"/>
      <c r="D3706" s="73"/>
      <c r="E3706" s="73"/>
      <c r="F3706" s="73"/>
      <c r="G3706" s="85"/>
      <c r="H3706" s="73"/>
      <c r="I3706" s="73"/>
      <c r="J3706" s="73"/>
      <c r="K3706" s="73"/>
      <c r="L3706" s="73"/>
      <c r="M3706" s="73"/>
      <c r="N3706" s="73"/>
    </row>
    <row r="3707" spans="2:14" x14ac:dyDescent="0.35">
      <c r="B3707" s="83"/>
      <c r="C3707" s="84"/>
      <c r="D3707" s="73"/>
      <c r="E3707" s="73"/>
      <c r="F3707" s="73"/>
      <c r="G3707" s="85"/>
      <c r="H3707" s="73"/>
      <c r="I3707" s="73"/>
      <c r="J3707" s="73"/>
      <c r="K3707" s="73"/>
      <c r="L3707" s="73"/>
      <c r="M3707" s="73"/>
      <c r="N3707" s="73"/>
    </row>
    <row r="3708" spans="2:14" x14ac:dyDescent="0.35">
      <c r="B3708" s="83"/>
      <c r="C3708" s="84"/>
      <c r="D3708" s="73"/>
      <c r="E3708" s="73"/>
      <c r="F3708" s="73"/>
      <c r="G3708" s="85"/>
      <c r="H3708" s="73"/>
      <c r="I3708" s="73"/>
      <c r="J3708" s="73"/>
      <c r="K3708" s="73"/>
      <c r="L3708" s="73"/>
      <c r="M3708" s="73"/>
      <c r="N3708" s="73"/>
    </row>
    <row r="3709" spans="2:14" x14ac:dyDescent="0.35">
      <c r="B3709" s="83"/>
      <c r="C3709" s="84"/>
      <c r="D3709" s="73"/>
      <c r="E3709" s="73"/>
      <c r="F3709" s="73"/>
      <c r="G3709" s="85"/>
      <c r="H3709" s="73"/>
      <c r="I3709" s="73"/>
      <c r="J3709" s="73"/>
      <c r="K3709" s="73"/>
      <c r="L3709" s="73"/>
      <c r="M3709" s="73"/>
      <c r="N3709" s="73"/>
    </row>
    <row r="3710" spans="2:14" x14ac:dyDescent="0.35">
      <c r="B3710" s="83"/>
      <c r="C3710" s="84"/>
      <c r="D3710" s="73"/>
      <c r="E3710" s="73"/>
      <c r="F3710" s="73"/>
      <c r="G3710" s="85"/>
      <c r="H3710" s="73"/>
      <c r="I3710" s="73"/>
      <c r="J3710" s="73"/>
      <c r="K3710" s="73"/>
      <c r="L3710" s="73"/>
      <c r="M3710" s="73"/>
      <c r="N3710" s="73"/>
    </row>
    <row r="3711" spans="2:14" x14ac:dyDescent="0.35">
      <c r="B3711" s="83"/>
      <c r="C3711" s="84"/>
      <c r="D3711" s="73"/>
      <c r="E3711" s="73"/>
      <c r="F3711" s="73"/>
      <c r="G3711" s="85"/>
      <c r="H3711" s="73"/>
      <c r="I3711" s="73"/>
      <c r="J3711" s="73"/>
      <c r="K3711" s="73"/>
      <c r="L3711" s="73"/>
      <c r="M3711" s="73"/>
      <c r="N3711" s="73"/>
    </row>
    <row r="3712" spans="2:14" x14ac:dyDescent="0.35">
      <c r="B3712" s="83"/>
      <c r="C3712" s="84"/>
      <c r="D3712" s="73"/>
      <c r="E3712" s="73"/>
      <c r="F3712" s="73"/>
      <c r="G3712" s="85"/>
      <c r="H3712" s="73"/>
      <c r="I3712" s="73"/>
      <c r="J3712" s="73"/>
      <c r="K3712" s="73"/>
      <c r="L3712" s="73"/>
      <c r="M3712" s="73"/>
      <c r="N3712" s="73"/>
    </row>
    <row r="3713" spans="2:14" x14ac:dyDescent="0.35">
      <c r="B3713" s="83"/>
      <c r="C3713" s="84"/>
      <c r="D3713" s="73"/>
      <c r="E3713" s="73"/>
      <c r="F3713" s="73"/>
      <c r="G3713" s="85"/>
      <c r="H3713" s="73"/>
      <c r="I3713" s="73"/>
      <c r="J3713" s="73"/>
      <c r="K3713" s="73"/>
      <c r="L3713" s="73"/>
      <c r="M3713" s="73"/>
      <c r="N3713" s="73"/>
    </row>
    <row r="3714" spans="2:14" x14ac:dyDescent="0.35">
      <c r="B3714" s="83"/>
      <c r="C3714" s="84"/>
      <c r="D3714" s="73"/>
      <c r="E3714" s="73"/>
      <c r="F3714" s="73"/>
      <c r="G3714" s="85"/>
      <c r="H3714" s="73"/>
      <c r="I3714" s="73"/>
      <c r="J3714" s="73"/>
      <c r="K3714" s="73"/>
      <c r="L3714" s="73"/>
      <c r="M3714" s="73"/>
      <c r="N3714" s="73"/>
    </row>
    <row r="3715" spans="2:14" x14ac:dyDescent="0.35">
      <c r="B3715" s="83"/>
      <c r="C3715" s="84"/>
      <c r="D3715" s="73"/>
      <c r="E3715" s="73"/>
      <c r="F3715" s="73"/>
      <c r="G3715" s="85"/>
      <c r="H3715" s="73"/>
      <c r="I3715" s="73"/>
      <c r="J3715" s="73"/>
      <c r="K3715" s="73"/>
      <c r="L3715" s="73"/>
      <c r="M3715" s="73"/>
      <c r="N3715" s="73"/>
    </row>
    <row r="3716" spans="2:14" x14ac:dyDescent="0.35">
      <c r="B3716" s="83"/>
      <c r="C3716" s="84"/>
      <c r="D3716" s="73"/>
      <c r="E3716" s="73"/>
      <c r="F3716" s="73"/>
      <c r="G3716" s="85"/>
      <c r="H3716" s="73"/>
      <c r="I3716" s="73"/>
      <c r="J3716" s="73"/>
      <c r="K3716" s="73"/>
      <c r="L3716" s="73"/>
      <c r="M3716" s="73"/>
      <c r="N3716" s="73"/>
    </row>
    <row r="3717" spans="2:14" x14ac:dyDescent="0.35">
      <c r="B3717" s="83"/>
      <c r="C3717" s="84"/>
      <c r="D3717" s="73"/>
      <c r="E3717" s="73"/>
      <c r="F3717" s="73"/>
      <c r="G3717" s="85"/>
      <c r="H3717" s="73"/>
      <c r="I3717" s="73"/>
      <c r="J3717" s="73"/>
      <c r="K3717" s="73"/>
      <c r="L3717" s="73"/>
      <c r="M3717" s="73"/>
      <c r="N3717" s="73"/>
    </row>
    <row r="3718" spans="2:14" x14ac:dyDescent="0.35">
      <c r="B3718" s="83"/>
      <c r="C3718" s="84"/>
      <c r="D3718" s="73"/>
      <c r="E3718" s="73"/>
      <c r="F3718" s="73"/>
      <c r="G3718" s="85"/>
      <c r="H3718" s="73"/>
      <c r="I3718" s="73"/>
      <c r="J3718" s="73"/>
      <c r="K3718" s="73"/>
      <c r="L3718" s="73"/>
      <c r="M3718" s="73"/>
      <c r="N3718" s="73"/>
    </row>
    <row r="3719" spans="2:14" x14ac:dyDescent="0.35">
      <c r="B3719" s="83"/>
      <c r="C3719" s="84"/>
      <c r="D3719" s="73"/>
      <c r="E3719" s="73"/>
      <c r="F3719" s="73"/>
      <c r="G3719" s="85"/>
      <c r="H3719" s="73"/>
      <c r="I3719" s="73"/>
      <c r="J3719" s="73"/>
      <c r="K3719" s="73"/>
      <c r="L3719" s="73"/>
      <c r="M3719" s="73"/>
      <c r="N3719" s="73"/>
    </row>
    <row r="3720" spans="2:14" x14ac:dyDescent="0.35">
      <c r="B3720" s="83"/>
      <c r="C3720" s="84"/>
      <c r="D3720" s="73"/>
      <c r="E3720" s="73"/>
      <c r="F3720" s="73"/>
      <c r="G3720" s="85"/>
      <c r="H3720" s="73"/>
      <c r="I3720" s="73"/>
      <c r="J3720" s="73"/>
      <c r="K3720" s="73"/>
      <c r="L3720" s="73"/>
      <c r="M3720" s="73"/>
      <c r="N3720" s="73"/>
    </row>
    <row r="3721" spans="2:14" x14ac:dyDescent="0.35">
      <c r="B3721" s="83"/>
      <c r="C3721" s="84"/>
      <c r="D3721" s="73"/>
      <c r="E3721" s="73"/>
      <c r="F3721" s="73"/>
      <c r="G3721" s="85"/>
      <c r="H3721" s="73"/>
      <c r="I3721" s="73"/>
      <c r="J3721" s="73"/>
      <c r="K3721" s="73"/>
      <c r="L3721" s="73"/>
      <c r="M3721" s="73"/>
      <c r="N3721" s="73"/>
    </row>
    <row r="3722" spans="2:14" x14ac:dyDescent="0.35">
      <c r="B3722" s="83"/>
      <c r="C3722" s="84"/>
      <c r="D3722" s="73"/>
      <c r="E3722" s="73"/>
      <c r="F3722" s="73"/>
      <c r="G3722" s="85"/>
      <c r="H3722" s="73"/>
      <c r="I3722" s="73"/>
      <c r="J3722" s="73"/>
      <c r="K3722" s="73"/>
      <c r="L3722" s="73"/>
      <c r="M3722" s="73"/>
      <c r="N3722" s="73"/>
    </row>
    <row r="3723" spans="2:14" x14ac:dyDescent="0.35">
      <c r="B3723" s="83"/>
      <c r="C3723" s="84"/>
      <c r="D3723" s="73"/>
      <c r="E3723" s="73"/>
      <c r="F3723" s="73"/>
      <c r="G3723" s="85"/>
      <c r="H3723" s="73"/>
      <c r="I3723" s="73"/>
      <c r="J3723" s="73"/>
      <c r="K3723" s="73"/>
      <c r="L3723" s="73"/>
      <c r="M3723" s="73"/>
      <c r="N3723" s="73"/>
    </row>
    <row r="3724" spans="2:14" x14ac:dyDescent="0.35">
      <c r="B3724" s="83"/>
      <c r="C3724" s="84"/>
      <c r="D3724" s="73"/>
      <c r="E3724" s="73"/>
      <c r="F3724" s="73"/>
      <c r="G3724" s="85"/>
      <c r="H3724" s="73"/>
      <c r="I3724" s="73"/>
      <c r="J3724" s="73"/>
      <c r="K3724" s="73"/>
      <c r="L3724" s="73"/>
      <c r="M3724" s="73"/>
      <c r="N3724" s="73"/>
    </row>
    <row r="3725" spans="2:14" x14ac:dyDescent="0.35">
      <c r="B3725" s="83"/>
      <c r="C3725" s="84"/>
      <c r="D3725" s="73"/>
      <c r="E3725" s="73"/>
      <c r="F3725" s="73"/>
      <c r="G3725" s="85"/>
      <c r="H3725" s="73"/>
      <c r="I3725" s="73"/>
      <c r="J3725" s="73"/>
      <c r="K3725" s="73"/>
      <c r="L3725" s="73"/>
      <c r="M3725" s="73"/>
      <c r="N3725" s="73"/>
    </row>
    <row r="3726" spans="2:14" x14ac:dyDescent="0.35">
      <c r="B3726" s="83"/>
      <c r="C3726" s="84"/>
      <c r="D3726" s="73"/>
      <c r="E3726" s="73"/>
      <c r="F3726" s="73"/>
      <c r="G3726" s="85"/>
      <c r="H3726" s="73"/>
      <c r="I3726" s="73"/>
      <c r="J3726" s="73"/>
      <c r="K3726" s="73"/>
      <c r="L3726" s="73"/>
      <c r="M3726" s="73"/>
      <c r="N3726" s="73"/>
    </row>
    <row r="3727" spans="2:14" x14ac:dyDescent="0.35">
      <c r="B3727" s="83"/>
      <c r="C3727" s="84"/>
      <c r="D3727" s="73"/>
      <c r="E3727" s="73"/>
      <c r="F3727" s="73"/>
      <c r="G3727" s="85"/>
      <c r="H3727" s="73"/>
      <c r="I3727" s="73"/>
      <c r="J3727" s="73"/>
      <c r="K3727" s="73"/>
      <c r="L3727" s="73"/>
      <c r="M3727" s="73"/>
      <c r="N3727" s="73"/>
    </row>
    <row r="3728" spans="2:14" x14ac:dyDescent="0.35">
      <c r="B3728" s="83"/>
      <c r="C3728" s="84"/>
      <c r="D3728" s="73"/>
      <c r="E3728" s="73"/>
      <c r="F3728" s="73"/>
      <c r="G3728" s="85"/>
      <c r="H3728" s="73"/>
      <c r="I3728" s="73"/>
      <c r="J3728" s="73"/>
      <c r="K3728" s="73"/>
      <c r="L3728" s="73"/>
      <c r="M3728" s="73"/>
      <c r="N3728" s="73"/>
    </row>
    <row r="3729" spans="2:14" x14ac:dyDescent="0.35">
      <c r="B3729" s="83"/>
      <c r="C3729" s="84"/>
      <c r="D3729" s="73"/>
      <c r="E3729" s="73"/>
      <c r="F3729" s="73"/>
      <c r="G3729" s="85"/>
      <c r="H3729" s="73"/>
      <c r="I3729" s="73"/>
      <c r="J3729" s="73"/>
      <c r="K3729" s="73"/>
      <c r="L3729" s="73"/>
      <c r="M3729" s="73"/>
      <c r="N3729" s="73"/>
    </row>
    <row r="3730" spans="2:14" x14ac:dyDescent="0.35">
      <c r="B3730" s="83"/>
      <c r="C3730" s="84"/>
      <c r="D3730" s="73"/>
      <c r="E3730" s="73"/>
      <c r="F3730" s="73"/>
      <c r="G3730" s="85"/>
      <c r="H3730" s="73"/>
      <c r="I3730" s="73"/>
      <c r="J3730" s="73"/>
      <c r="K3730" s="73"/>
      <c r="L3730" s="73"/>
      <c r="M3730" s="73"/>
      <c r="N3730" s="73"/>
    </row>
    <row r="3731" spans="2:14" x14ac:dyDescent="0.35">
      <c r="B3731" s="83"/>
      <c r="C3731" s="84"/>
      <c r="D3731" s="73"/>
      <c r="E3731" s="73"/>
      <c r="F3731" s="73"/>
      <c r="G3731" s="85"/>
      <c r="H3731" s="73"/>
      <c r="I3731" s="73"/>
      <c r="J3731" s="73"/>
      <c r="K3731" s="73"/>
      <c r="L3731" s="73"/>
      <c r="M3731" s="73"/>
      <c r="N3731" s="73"/>
    </row>
    <row r="3732" spans="2:14" x14ac:dyDescent="0.35">
      <c r="B3732" s="83"/>
      <c r="C3732" s="84"/>
      <c r="D3732" s="73"/>
      <c r="E3732" s="73"/>
      <c r="F3732" s="73"/>
      <c r="G3732" s="85"/>
      <c r="H3732" s="73"/>
      <c r="I3732" s="73"/>
      <c r="J3732" s="73"/>
      <c r="K3732" s="73"/>
      <c r="L3732" s="73"/>
      <c r="M3732" s="73"/>
      <c r="N3732" s="73"/>
    </row>
    <row r="3733" spans="2:14" x14ac:dyDescent="0.35">
      <c r="B3733" s="83"/>
      <c r="C3733" s="84"/>
      <c r="D3733" s="73"/>
      <c r="E3733" s="73"/>
      <c r="F3733" s="73"/>
      <c r="G3733" s="85"/>
      <c r="H3733" s="73"/>
      <c r="I3733" s="73"/>
      <c r="J3733" s="73"/>
      <c r="K3733" s="73"/>
      <c r="L3733" s="73"/>
      <c r="M3733" s="73"/>
      <c r="N3733" s="73"/>
    </row>
    <row r="3734" spans="2:14" x14ac:dyDescent="0.35">
      <c r="B3734" s="83"/>
      <c r="C3734" s="84"/>
      <c r="D3734" s="73"/>
      <c r="E3734" s="73"/>
      <c r="F3734" s="73"/>
      <c r="G3734" s="85"/>
      <c r="H3734" s="73"/>
      <c r="I3734" s="73"/>
      <c r="J3734" s="73"/>
      <c r="K3734" s="73"/>
      <c r="L3734" s="73"/>
      <c r="M3734" s="73"/>
      <c r="N3734" s="73"/>
    </row>
    <row r="3735" spans="2:14" x14ac:dyDescent="0.35">
      <c r="B3735" s="83"/>
      <c r="C3735" s="84"/>
      <c r="D3735" s="73"/>
      <c r="E3735" s="73"/>
      <c r="F3735" s="73"/>
      <c r="G3735" s="85"/>
      <c r="H3735" s="73"/>
      <c r="I3735" s="73"/>
      <c r="J3735" s="73"/>
      <c r="K3735" s="73"/>
      <c r="L3735" s="73"/>
      <c r="M3735" s="73"/>
      <c r="N3735" s="73"/>
    </row>
    <row r="3736" spans="2:14" x14ac:dyDescent="0.35">
      <c r="B3736" s="83"/>
      <c r="C3736" s="84"/>
      <c r="D3736" s="73"/>
      <c r="E3736" s="73"/>
      <c r="F3736" s="73"/>
      <c r="G3736" s="85"/>
      <c r="H3736" s="73"/>
      <c r="I3736" s="73"/>
      <c r="J3736" s="73"/>
      <c r="K3736" s="73"/>
      <c r="L3736" s="73"/>
      <c r="M3736" s="73"/>
      <c r="N3736" s="73"/>
    </row>
    <row r="3737" spans="2:14" x14ac:dyDescent="0.35">
      <c r="B3737" s="83"/>
      <c r="C3737" s="84"/>
      <c r="D3737" s="73"/>
      <c r="E3737" s="73"/>
      <c r="F3737" s="73"/>
      <c r="G3737" s="85"/>
      <c r="H3737" s="73"/>
      <c r="I3737" s="73"/>
      <c r="J3737" s="73"/>
      <c r="K3737" s="73"/>
      <c r="L3737" s="73"/>
      <c r="M3737" s="73"/>
      <c r="N3737" s="73"/>
    </row>
    <row r="3738" spans="2:14" x14ac:dyDescent="0.35">
      <c r="B3738" s="83"/>
      <c r="C3738" s="84"/>
      <c r="D3738" s="73"/>
      <c r="E3738" s="73"/>
      <c r="F3738" s="73"/>
      <c r="G3738" s="85"/>
      <c r="H3738" s="73"/>
      <c r="I3738" s="73"/>
      <c r="J3738" s="73"/>
      <c r="K3738" s="73"/>
      <c r="L3738" s="73"/>
      <c r="M3738" s="73"/>
      <c r="N3738" s="73"/>
    </row>
    <row r="3739" spans="2:14" x14ac:dyDescent="0.35">
      <c r="B3739" s="83"/>
      <c r="C3739" s="84"/>
      <c r="D3739" s="73"/>
      <c r="E3739" s="73"/>
      <c r="F3739" s="73"/>
      <c r="G3739" s="85"/>
      <c r="H3739" s="73"/>
      <c r="I3739" s="73"/>
      <c r="J3739" s="73"/>
      <c r="K3739" s="73"/>
      <c r="L3739" s="73"/>
      <c r="M3739" s="73"/>
      <c r="N3739" s="73"/>
    </row>
    <row r="3740" spans="2:14" x14ac:dyDescent="0.35">
      <c r="B3740" s="83"/>
      <c r="C3740" s="84"/>
      <c r="D3740" s="73"/>
      <c r="E3740" s="73"/>
      <c r="F3740" s="73"/>
      <c r="G3740" s="85"/>
      <c r="H3740" s="73"/>
      <c r="I3740" s="73"/>
      <c r="J3740" s="73"/>
      <c r="K3740" s="73"/>
      <c r="L3740" s="73"/>
      <c r="M3740" s="73"/>
      <c r="N3740" s="73"/>
    </row>
    <row r="3741" spans="2:14" x14ac:dyDescent="0.35">
      <c r="B3741" s="83"/>
      <c r="C3741" s="84"/>
      <c r="D3741" s="73"/>
      <c r="E3741" s="73"/>
      <c r="F3741" s="73"/>
      <c r="G3741" s="85"/>
      <c r="H3741" s="73"/>
      <c r="I3741" s="73"/>
      <c r="J3741" s="73"/>
      <c r="K3741" s="73"/>
      <c r="L3741" s="73"/>
      <c r="M3741" s="73"/>
      <c r="N3741" s="73"/>
    </row>
    <row r="3742" spans="2:14" x14ac:dyDescent="0.35">
      <c r="B3742" s="83"/>
      <c r="C3742" s="84"/>
      <c r="D3742" s="73"/>
      <c r="E3742" s="73"/>
      <c r="F3742" s="73"/>
      <c r="G3742" s="85"/>
      <c r="H3742" s="73"/>
      <c r="I3742" s="73"/>
      <c r="J3742" s="73"/>
      <c r="K3742" s="73"/>
      <c r="L3742" s="73"/>
      <c r="M3742" s="73"/>
      <c r="N3742" s="73"/>
    </row>
    <row r="3743" spans="2:14" x14ac:dyDescent="0.35">
      <c r="B3743" s="83"/>
      <c r="C3743" s="84"/>
      <c r="D3743" s="73"/>
      <c r="E3743" s="73"/>
      <c r="F3743" s="73"/>
      <c r="G3743" s="85"/>
      <c r="H3743" s="73"/>
      <c r="I3743" s="73"/>
      <c r="J3743" s="73"/>
      <c r="K3743" s="73"/>
      <c r="L3743" s="73"/>
      <c r="M3743" s="73"/>
      <c r="N3743" s="73"/>
    </row>
    <row r="3744" spans="2:14" x14ac:dyDescent="0.35">
      <c r="B3744" s="83"/>
      <c r="C3744" s="84"/>
      <c r="D3744" s="73"/>
      <c r="E3744" s="73"/>
      <c r="F3744" s="73"/>
      <c r="G3744" s="85"/>
      <c r="H3744" s="73"/>
      <c r="I3744" s="73"/>
      <c r="J3744" s="73"/>
      <c r="K3744" s="73"/>
      <c r="L3744" s="73"/>
      <c r="M3744" s="73"/>
      <c r="N3744" s="73"/>
    </row>
    <row r="3745" spans="2:14" x14ac:dyDescent="0.35">
      <c r="B3745" s="83"/>
      <c r="C3745" s="84"/>
      <c r="D3745" s="73"/>
      <c r="E3745" s="73"/>
      <c r="F3745" s="73"/>
      <c r="G3745" s="85"/>
      <c r="H3745" s="73"/>
      <c r="I3745" s="73"/>
      <c r="J3745" s="73"/>
      <c r="K3745" s="73"/>
      <c r="L3745" s="73"/>
      <c r="M3745" s="73"/>
      <c r="N3745" s="73"/>
    </row>
    <row r="3746" spans="2:14" x14ac:dyDescent="0.35">
      <c r="B3746" s="83"/>
      <c r="C3746" s="84"/>
      <c r="D3746" s="73"/>
      <c r="E3746" s="73"/>
      <c r="F3746" s="73"/>
      <c r="G3746" s="85"/>
      <c r="H3746" s="73"/>
      <c r="I3746" s="73"/>
      <c r="J3746" s="73"/>
      <c r="K3746" s="73"/>
      <c r="L3746" s="73"/>
      <c r="M3746" s="73"/>
      <c r="N3746" s="73"/>
    </row>
    <row r="3747" spans="2:14" x14ac:dyDescent="0.35">
      <c r="B3747" s="83"/>
      <c r="C3747" s="84"/>
      <c r="D3747" s="73"/>
      <c r="E3747" s="73"/>
      <c r="F3747" s="73"/>
      <c r="G3747" s="85"/>
      <c r="H3747" s="73"/>
      <c r="I3747" s="73"/>
      <c r="J3747" s="73"/>
      <c r="K3747" s="73"/>
      <c r="L3747" s="73"/>
      <c r="M3747" s="73"/>
      <c r="N3747" s="73"/>
    </row>
    <row r="3748" spans="2:14" x14ac:dyDescent="0.35">
      <c r="B3748" s="83"/>
      <c r="C3748" s="84"/>
      <c r="D3748" s="73"/>
      <c r="E3748" s="73"/>
      <c r="F3748" s="73"/>
      <c r="G3748" s="85"/>
      <c r="H3748" s="73"/>
      <c r="I3748" s="73"/>
      <c r="J3748" s="73"/>
      <c r="K3748" s="73"/>
      <c r="L3748" s="73"/>
      <c r="M3748" s="73"/>
      <c r="N3748" s="73"/>
    </row>
    <row r="3749" spans="2:14" x14ac:dyDescent="0.35">
      <c r="B3749" s="83"/>
      <c r="C3749" s="84"/>
      <c r="D3749" s="73"/>
      <c r="E3749" s="73"/>
      <c r="F3749" s="73"/>
      <c r="G3749" s="85"/>
      <c r="H3749" s="73"/>
      <c r="I3749" s="73"/>
      <c r="J3749" s="73"/>
      <c r="K3749" s="73"/>
      <c r="L3749" s="73"/>
      <c r="M3749" s="73"/>
      <c r="N3749" s="73"/>
    </row>
    <row r="3750" spans="2:14" x14ac:dyDescent="0.35">
      <c r="B3750" s="83"/>
      <c r="C3750" s="84"/>
      <c r="D3750" s="73"/>
      <c r="E3750" s="73"/>
      <c r="F3750" s="73"/>
      <c r="G3750" s="85"/>
      <c r="H3750" s="73"/>
      <c r="I3750" s="73"/>
      <c r="J3750" s="73"/>
      <c r="K3750" s="73"/>
      <c r="L3750" s="73"/>
      <c r="M3750" s="73"/>
      <c r="N3750" s="73"/>
    </row>
    <row r="3751" spans="2:14" x14ac:dyDescent="0.35">
      <c r="B3751" s="83"/>
      <c r="C3751" s="84"/>
      <c r="D3751" s="73"/>
      <c r="E3751" s="73"/>
      <c r="F3751" s="73"/>
      <c r="G3751" s="85"/>
      <c r="H3751" s="73"/>
      <c r="I3751" s="73"/>
      <c r="J3751" s="73"/>
      <c r="K3751" s="73"/>
      <c r="L3751" s="73"/>
      <c r="M3751" s="73"/>
      <c r="N3751" s="73"/>
    </row>
    <row r="3752" spans="2:14" x14ac:dyDescent="0.35">
      <c r="B3752" s="83"/>
      <c r="C3752" s="84"/>
      <c r="D3752" s="73"/>
      <c r="E3752" s="73"/>
      <c r="F3752" s="73"/>
      <c r="G3752" s="85"/>
      <c r="H3752" s="73"/>
      <c r="I3752" s="73"/>
      <c r="J3752" s="73"/>
      <c r="K3752" s="73"/>
      <c r="L3752" s="73"/>
      <c r="M3752" s="73"/>
      <c r="N3752" s="73"/>
    </row>
    <row r="3753" spans="2:14" x14ac:dyDescent="0.35">
      <c r="B3753" s="83"/>
      <c r="C3753" s="84"/>
      <c r="D3753" s="73"/>
      <c r="E3753" s="73"/>
      <c r="F3753" s="73"/>
      <c r="G3753" s="85"/>
      <c r="H3753" s="73"/>
      <c r="I3753" s="73"/>
      <c r="J3753" s="73"/>
      <c r="K3753" s="73"/>
      <c r="L3753" s="73"/>
      <c r="M3753" s="73"/>
      <c r="N3753" s="73"/>
    </row>
    <row r="3754" spans="2:14" x14ac:dyDescent="0.35">
      <c r="B3754" s="83"/>
      <c r="C3754" s="84"/>
      <c r="D3754" s="73"/>
      <c r="E3754" s="73"/>
      <c r="F3754" s="73"/>
      <c r="G3754" s="85"/>
      <c r="H3754" s="73"/>
      <c r="I3754" s="73"/>
      <c r="J3754" s="73"/>
      <c r="K3754" s="73"/>
      <c r="L3754" s="73"/>
      <c r="M3754" s="73"/>
      <c r="N3754" s="73"/>
    </row>
    <row r="3755" spans="2:14" x14ac:dyDescent="0.35">
      <c r="B3755" s="83"/>
      <c r="C3755" s="84"/>
      <c r="D3755" s="73"/>
      <c r="E3755" s="73"/>
      <c r="F3755" s="73"/>
      <c r="G3755" s="85"/>
      <c r="H3755" s="73"/>
      <c r="I3755" s="73"/>
      <c r="J3755" s="73"/>
      <c r="K3755" s="73"/>
      <c r="L3755" s="73"/>
      <c r="M3755" s="73"/>
      <c r="N3755" s="73"/>
    </row>
    <row r="3756" spans="2:14" x14ac:dyDescent="0.35">
      <c r="B3756" s="83"/>
      <c r="C3756" s="84"/>
      <c r="D3756" s="73"/>
      <c r="E3756" s="73"/>
      <c r="F3756" s="73"/>
      <c r="G3756" s="85"/>
      <c r="H3756" s="73"/>
      <c r="I3756" s="73"/>
      <c r="J3756" s="73"/>
      <c r="K3756" s="73"/>
      <c r="L3756" s="73"/>
      <c r="M3756" s="73"/>
      <c r="N3756" s="73"/>
    </row>
    <row r="3757" spans="2:14" x14ac:dyDescent="0.35">
      <c r="B3757" s="83"/>
      <c r="C3757" s="84"/>
      <c r="D3757" s="73"/>
      <c r="E3757" s="73"/>
      <c r="F3757" s="73"/>
      <c r="G3757" s="85"/>
      <c r="H3757" s="73"/>
      <c r="I3757" s="73"/>
      <c r="J3757" s="73"/>
      <c r="K3757" s="73"/>
      <c r="L3757" s="73"/>
      <c r="M3757" s="73"/>
      <c r="N3757" s="73"/>
    </row>
    <row r="3758" spans="2:14" x14ac:dyDescent="0.35">
      <c r="B3758" s="83"/>
      <c r="C3758" s="84"/>
      <c r="D3758" s="73"/>
      <c r="E3758" s="73"/>
      <c r="F3758" s="73"/>
      <c r="G3758" s="85"/>
      <c r="H3758" s="73"/>
      <c r="I3758" s="73"/>
      <c r="J3758" s="73"/>
      <c r="K3758" s="73"/>
      <c r="L3758" s="73"/>
      <c r="M3758" s="73"/>
      <c r="N3758" s="73"/>
    </row>
    <row r="3759" spans="2:14" x14ac:dyDescent="0.35">
      <c r="B3759" s="83"/>
      <c r="C3759" s="84"/>
      <c r="D3759" s="73"/>
      <c r="E3759" s="73"/>
      <c r="F3759" s="73"/>
      <c r="G3759" s="85"/>
      <c r="H3759" s="73"/>
      <c r="I3759" s="73"/>
      <c r="J3759" s="73"/>
      <c r="K3759" s="73"/>
      <c r="L3759" s="73"/>
      <c r="M3759" s="73"/>
      <c r="N3759" s="73"/>
    </row>
    <row r="3760" spans="2:14" x14ac:dyDescent="0.35">
      <c r="B3760" s="83"/>
      <c r="C3760" s="84"/>
      <c r="D3760" s="73"/>
      <c r="E3760" s="73"/>
      <c r="F3760" s="73"/>
      <c r="G3760" s="85"/>
      <c r="H3760" s="73"/>
      <c r="I3760" s="73"/>
      <c r="J3760" s="73"/>
      <c r="K3760" s="73"/>
      <c r="L3760" s="73"/>
      <c r="M3760" s="73"/>
      <c r="N3760" s="73"/>
    </row>
    <row r="3761" spans="2:14" x14ac:dyDescent="0.35">
      <c r="B3761" s="83"/>
      <c r="C3761" s="84"/>
      <c r="D3761" s="73"/>
      <c r="E3761" s="73"/>
      <c r="F3761" s="73"/>
      <c r="G3761" s="85"/>
      <c r="H3761" s="73"/>
      <c r="I3761" s="73"/>
      <c r="J3761" s="73"/>
      <c r="K3761" s="73"/>
      <c r="L3761" s="73"/>
      <c r="M3761" s="73"/>
      <c r="N3761" s="73"/>
    </row>
    <row r="3762" spans="2:14" x14ac:dyDescent="0.35">
      <c r="B3762" s="83"/>
      <c r="C3762" s="84"/>
      <c r="D3762" s="73"/>
      <c r="E3762" s="73"/>
      <c r="F3762" s="73"/>
      <c r="G3762" s="85"/>
      <c r="H3762" s="73"/>
      <c r="I3762" s="73"/>
      <c r="J3762" s="73"/>
      <c r="K3762" s="73"/>
      <c r="L3762" s="73"/>
      <c r="M3762" s="73"/>
      <c r="N3762" s="73"/>
    </row>
    <row r="3763" spans="2:14" x14ac:dyDescent="0.35">
      <c r="B3763" s="83"/>
      <c r="C3763" s="84"/>
      <c r="D3763" s="73"/>
      <c r="E3763" s="73"/>
      <c r="F3763" s="73"/>
      <c r="G3763" s="85"/>
      <c r="H3763" s="73"/>
      <c r="I3763" s="73"/>
      <c r="J3763" s="73"/>
      <c r="K3763" s="73"/>
      <c r="L3763" s="73"/>
      <c r="M3763" s="73"/>
      <c r="N3763" s="73"/>
    </row>
    <row r="3764" spans="2:14" x14ac:dyDescent="0.35">
      <c r="B3764" s="83"/>
      <c r="C3764" s="84"/>
      <c r="D3764" s="73"/>
      <c r="E3764" s="73"/>
      <c r="F3764" s="73"/>
      <c r="G3764" s="85"/>
      <c r="H3764" s="73"/>
      <c r="I3764" s="73"/>
      <c r="J3764" s="73"/>
      <c r="K3764" s="73"/>
      <c r="L3764" s="73"/>
      <c r="M3764" s="73"/>
      <c r="N3764" s="73"/>
    </row>
    <row r="3765" spans="2:14" x14ac:dyDescent="0.35">
      <c r="B3765" s="83"/>
      <c r="C3765" s="84"/>
      <c r="D3765" s="73"/>
      <c r="E3765" s="73"/>
      <c r="F3765" s="73"/>
      <c r="G3765" s="85"/>
      <c r="H3765" s="73"/>
      <c r="I3765" s="73"/>
      <c r="J3765" s="73"/>
      <c r="K3765" s="73"/>
      <c r="L3765" s="73"/>
      <c r="M3765" s="73"/>
      <c r="N3765" s="73"/>
    </row>
    <row r="3766" spans="2:14" x14ac:dyDescent="0.35">
      <c r="B3766" s="83"/>
      <c r="C3766" s="84"/>
      <c r="D3766" s="73"/>
      <c r="E3766" s="73"/>
      <c r="F3766" s="73"/>
      <c r="G3766" s="85"/>
      <c r="H3766" s="73"/>
      <c r="I3766" s="73"/>
      <c r="J3766" s="73"/>
      <c r="K3766" s="73"/>
      <c r="L3766" s="73"/>
      <c r="M3766" s="73"/>
      <c r="N3766" s="73"/>
    </row>
    <row r="3767" spans="2:14" x14ac:dyDescent="0.35">
      <c r="B3767" s="83"/>
      <c r="C3767" s="84"/>
      <c r="D3767" s="73"/>
      <c r="E3767" s="73"/>
      <c r="F3767" s="73"/>
      <c r="G3767" s="85"/>
      <c r="H3767" s="73"/>
      <c r="I3767" s="73"/>
      <c r="J3767" s="73"/>
      <c r="K3767" s="73"/>
      <c r="L3767" s="73"/>
      <c r="M3767" s="73"/>
      <c r="N3767" s="73"/>
    </row>
    <row r="3768" spans="2:14" x14ac:dyDescent="0.35">
      <c r="B3768" s="83"/>
      <c r="C3768" s="84"/>
      <c r="D3768" s="73"/>
      <c r="E3768" s="73"/>
      <c r="F3768" s="73"/>
      <c r="G3768" s="85"/>
      <c r="H3768" s="73"/>
      <c r="I3768" s="73"/>
      <c r="J3768" s="73"/>
      <c r="K3768" s="73"/>
      <c r="L3768" s="73"/>
      <c r="M3768" s="73"/>
      <c r="N3768" s="73"/>
    </row>
    <row r="3769" spans="2:14" x14ac:dyDescent="0.35">
      <c r="B3769" s="83"/>
      <c r="C3769" s="84"/>
      <c r="D3769" s="73"/>
      <c r="E3769" s="73"/>
      <c r="F3769" s="73"/>
      <c r="G3769" s="85"/>
      <c r="H3769" s="73"/>
      <c r="I3769" s="73"/>
      <c r="J3769" s="73"/>
      <c r="K3769" s="73"/>
      <c r="L3769" s="73"/>
      <c r="M3769" s="73"/>
      <c r="N3769" s="73"/>
    </row>
    <row r="3770" spans="2:14" x14ac:dyDescent="0.35">
      <c r="B3770" s="83"/>
      <c r="C3770" s="84"/>
      <c r="D3770" s="73"/>
      <c r="E3770" s="73"/>
      <c r="F3770" s="73"/>
      <c r="G3770" s="85"/>
      <c r="H3770" s="73"/>
      <c r="I3770" s="73"/>
      <c r="J3770" s="73"/>
      <c r="K3770" s="73"/>
      <c r="L3770" s="73"/>
      <c r="M3770" s="73"/>
      <c r="N3770" s="73"/>
    </row>
    <row r="3771" spans="2:14" x14ac:dyDescent="0.35">
      <c r="B3771" s="83"/>
      <c r="C3771" s="84"/>
      <c r="D3771" s="73"/>
      <c r="E3771" s="73"/>
      <c r="F3771" s="73"/>
      <c r="G3771" s="85"/>
      <c r="H3771" s="73"/>
      <c r="I3771" s="73"/>
      <c r="J3771" s="73"/>
      <c r="K3771" s="73"/>
      <c r="L3771" s="73"/>
      <c r="M3771" s="73"/>
      <c r="N3771" s="73"/>
    </row>
    <row r="3772" spans="2:14" x14ac:dyDescent="0.35">
      <c r="B3772" s="83"/>
      <c r="C3772" s="84"/>
      <c r="D3772" s="73"/>
      <c r="E3772" s="73"/>
      <c r="F3772" s="73"/>
      <c r="G3772" s="85"/>
      <c r="H3772" s="73"/>
      <c r="I3772" s="73"/>
      <c r="J3772" s="73"/>
      <c r="K3772" s="73"/>
      <c r="L3772" s="73"/>
      <c r="M3772" s="73"/>
      <c r="N3772" s="73"/>
    </row>
    <row r="3773" spans="2:14" x14ac:dyDescent="0.35">
      <c r="B3773" s="83"/>
      <c r="C3773" s="84"/>
      <c r="D3773" s="73"/>
      <c r="E3773" s="73"/>
      <c r="F3773" s="73"/>
      <c r="G3773" s="85"/>
      <c r="H3773" s="73"/>
      <c r="I3773" s="73"/>
      <c r="J3773" s="73"/>
      <c r="K3773" s="73"/>
      <c r="L3773" s="73"/>
      <c r="M3773" s="73"/>
      <c r="N3773" s="73"/>
    </row>
    <row r="3774" spans="2:14" x14ac:dyDescent="0.35">
      <c r="B3774" s="83"/>
      <c r="C3774" s="84"/>
      <c r="D3774" s="73"/>
      <c r="E3774" s="73"/>
      <c r="F3774" s="73"/>
      <c r="G3774" s="85"/>
      <c r="H3774" s="73"/>
      <c r="I3774" s="73"/>
      <c r="J3774" s="73"/>
      <c r="K3774" s="73"/>
      <c r="L3774" s="73"/>
      <c r="M3774" s="73"/>
      <c r="N3774" s="73"/>
    </row>
    <row r="3775" spans="2:14" x14ac:dyDescent="0.35">
      <c r="B3775" s="83"/>
      <c r="C3775" s="84"/>
      <c r="D3775" s="73"/>
      <c r="E3775" s="73"/>
      <c r="F3775" s="73"/>
      <c r="G3775" s="85"/>
      <c r="H3775" s="73"/>
      <c r="I3775" s="73"/>
      <c r="J3775" s="73"/>
      <c r="K3775" s="73"/>
      <c r="L3775" s="73"/>
      <c r="M3775" s="73"/>
      <c r="N3775" s="73"/>
    </row>
    <row r="3776" spans="2:14" x14ac:dyDescent="0.35">
      <c r="B3776" s="83"/>
      <c r="C3776" s="84"/>
      <c r="D3776" s="73"/>
      <c r="E3776" s="73"/>
      <c r="F3776" s="73"/>
      <c r="G3776" s="85"/>
      <c r="H3776" s="73"/>
      <c r="I3776" s="73"/>
      <c r="J3776" s="73"/>
      <c r="K3776" s="73"/>
      <c r="L3776" s="73"/>
      <c r="M3776" s="73"/>
      <c r="N3776" s="73"/>
    </row>
    <row r="3777" spans="2:14" x14ac:dyDescent="0.35">
      <c r="B3777" s="83"/>
      <c r="C3777" s="84"/>
      <c r="D3777" s="73"/>
      <c r="E3777" s="73"/>
      <c r="F3777" s="73"/>
      <c r="G3777" s="85"/>
      <c r="H3777" s="73"/>
      <c r="I3777" s="73"/>
      <c r="J3777" s="73"/>
      <c r="K3777" s="73"/>
      <c r="L3777" s="73"/>
      <c r="M3777" s="73"/>
      <c r="N3777" s="73"/>
    </row>
    <row r="3778" spans="2:14" x14ac:dyDescent="0.35">
      <c r="B3778" s="83"/>
      <c r="C3778" s="84"/>
      <c r="D3778" s="73"/>
      <c r="E3778" s="73"/>
      <c r="F3778" s="73"/>
      <c r="G3778" s="85"/>
      <c r="H3778" s="73"/>
      <c r="I3778" s="73"/>
      <c r="J3778" s="73"/>
      <c r="K3778" s="73"/>
      <c r="L3778" s="73"/>
      <c r="M3778" s="73"/>
      <c r="N3778" s="73"/>
    </row>
    <row r="3779" spans="2:14" x14ac:dyDescent="0.35">
      <c r="B3779" s="83"/>
      <c r="C3779" s="84"/>
      <c r="D3779" s="73"/>
      <c r="E3779" s="73"/>
      <c r="F3779" s="73"/>
      <c r="G3779" s="85"/>
      <c r="H3779" s="73"/>
      <c r="I3779" s="73"/>
      <c r="J3779" s="73"/>
      <c r="K3779" s="73"/>
      <c r="L3779" s="73"/>
      <c r="M3779" s="73"/>
      <c r="N3779" s="73"/>
    </row>
    <row r="3780" spans="2:14" x14ac:dyDescent="0.35">
      <c r="B3780" s="83"/>
      <c r="C3780" s="84"/>
      <c r="D3780" s="73"/>
      <c r="E3780" s="73"/>
      <c r="F3780" s="73"/>
      <c r="G3780" s="85"/>
      <c r="H3780" s="73"/>
      <c r="I3780" s="73"/>
      <c r="J3780" s="73"/>
      <c r="K3780" s="73"/>
      <c r="L3780" s="73"/>
      <c r="M3780" s="73"/>
      <c r="N3780" s="73"/>
    </row>
    <row r="3781" spans="2:14" x14ac:dyDescent="0.35">
      <c r="B3781" s="83"/>
      <c r="C3781" s="84"/>
      <c r="D3781" s="73"/>
      <c r="E3781" s="73"/>
      <c r="F3781" s="73"/>
      <c r="G3781" s="85"/>
      <c r="H3781" s="73"/>
      <c r="I3781" s="73"/>
      <c r="J3781" s="73"/>
      <c r="K3781" s="73"/>
      <c r="L3781" s="73"/>
      <c r="M3781" s="73"/>
      <c r="N3781" s="73"/>
    </row>
    <row r="3782" spans="2:14" x14ac:dyDescent="0.35">
      <c r="B3782" s="83"/>
      <c r="C3782" s="84"/>
      <c r="D3782" s="73"/>
      <c r="E3782" s="73"/>
      <c r="F3782" s="73"/>
      <c r="G3782" s="85"/>
      <c r="H3782" s="73"/>
      <c r="I3782" s="73"/>
      <c r="J3782" s="73"/>
      <c r="K3782" s="73"/>
      <c r="L3782" s="73"/>
      <c r="M3782" s="73"/>
      <c r="N3782" s="73"/>
    </row>
    <row r="3783" spans="2:14" x14ac:dyDescent="0.35">
      <c r="B3783" s="83"/>
      <c r="C3783" s="84"/>
      <c r="D3783" s="73"/>
      <c r="E3783" s="73"/>
      <c r="F3783" s="73"/>
      <c r="G3783" s="85"/>
      <c r="H3783" s="73"/>
      <c r="I3783" s="73"/>
      <c r="J3783" s="73"/>
      <c r="K3783" s="73"/>
      <c r="L3783" s="73"/>
      <c r="M3783" s="73"/>
      <c r="N3783" s="73"/>
    </row>
    <row r="3784" spans="2:14" x14ac:dyDescent="0.35">
      <c r="B3784" s="83"/>
      <c r="C3784" s="84"/>
      <c r="D3784" s="73"/>
      <c r="E3784" s="73"/>
      <c r="F3784" s="73"/>
      <c r="G3784" s="85"/>
      <c r="H3784" s="73"/>
      <c r="I3784" s="73"/>
      <c r="J3784" s="73"/>
      <c r="K3784" s="73"/>
      <c r="L3784" s="73"/>
      <c r="M3784" s="73"/>
      <c r="N3784" s="73"/>
    </row>
    <row r="3785" spans="2:14" x14ac:dyDescent="0.35">
      <c r="B3785" s="83"/>
      <c r="C3785" s="84"/>
      <c r="D3785" s="73"/>
      <c r="E3785" s="73"/>
      <c r="F3785" s="73"/>
      <c r="G3785" s="85"/>
      <c r="H3785" s="73"/>
      <c r="I3785" s="73"/>
      <c r="J3785" s="73"/>
      <c r="K3785" s="73"/>
      <c r="L3785" s="73"/>
      <c r="M3785" s="73"/>
      <c r="N3785" s="73"/>
    </row>
    <row r="3786" spans="2:14" x14ac:dyDescent="0.35">
      <c r="B3786" s="83"/>
      <c r="C3786" s="84"/>
      <c r="D3786" s="73"/>
      <c r="E3786" s="73"/>
      <c r="F3786" s="73"/>
      <c r="G3786" s="85"/>
      <c r="H3786" s="73"/>
      <c r="I3786" s="73"/>
      <c r="J3786" s="73"/>
      <c r="K3786" s="73"/>
      <c r="L3786" s="73"/>
      <c r="M3786" s="73"/>
      <c r="N3786" s="73"/>
    </row>
    <row r="3787" spans="2:14" x14ac:dyDescent="0.35">
      <c r="B3787" s="83"/>
      <c r="C3787" s="84"/>
      <c r="D3787" s="73"/>
      <c r="E3787" s="73"/>
      <c r="F3787" s="73"/>
      <c r="G3787" s="85"/>
      <c r="H3787" s="73"/>
      <c r="I3787" s="73"/>
      <c r="J3787" s="73"/>
      <c r="K3787" s="73"/>
      <c r="L3787" s="73"/>
      <c r="M3787" s="73"/>
      <c r="N3787" s="73"/>
    </row>
    <row r="3788" spans="2:14" x14ac:dyDescent="0.35">
      <c r="B3788" s="83"/>
      <c r="C3788" s="84"/>
      <c r="D3788" s="73"/>
      <c r="E3788" s="73"/>
      <c r="F3788" s="73"/>
      <c r="G3788" s="85"/>
      <c r="H3788" s="73"/>
      <c r="I3788" s="73"/>
      <c r="J3788" s="73"/>
      <c r="K3788" s="73"/>
      <c r="L3788" s="73"/>
      <c r="M3788" s="73"/>
      <c r="N3788" s="73"/>
    </row>
    <row r="3789" spans="2:14" x14ac:dyDescent="0.35">
      <c r="B3789" s="83"/>
      <c r="C3789" s="84"/>
      <c r="D3789" s="73"/>
      <c r="E3789" s="73"/>
      <c r="F3789" s="73"/>
      <c r="G3789" s="85"/>
      <c r="H3789" s="73"/>
      <c r="I3789" s="73"/>
      <c r="J3789" s="73"/>
      <c r="K3789" s="73"/>
      <c r="L3789" s="73"/>
      <c r="M3789" s="73"/>
      <c r="N3789" s="73"/>
    </row>
    <row r="3790" spans="2:14" x14ac:dyDescent="0.35">
      <c r="B3790" s="83"/>
      <c r="C3790" s="84"/>
      <c r="D3790" s="73"/>
      <c r="E3790" s="73"/>
      <c r="F3790" s="73"/>
      <c r="G3790" s="85"/>
      <c r="H3790" s="73"/>
      <c r="I3790" s="73"/>
      <c r="J3790" s="73"/>
      <c r="K3790" s="73"/>
      <c r="L3790" s="73"/>
      <c r="M3790" s="73"/>
      <c r="N3790" s="73"/>
    </row>
    <row r="3791" spans="2:14" x14ac:dyDescent="0.35">
      <c r="B3791" s="83"/>
      <c r="C3791" s="84"/>
      <c r="D3791" s="73"/>
      <c r="E3791" s="73"/>
      <c r="F3791" s="73"/>
      <c r="G3791" s="85"/>
      <c r="H3791" s="73"/>
      <c r="I3791" s="73"/>
      <c r="J3791" s="73"/>
      <c r="K3791" s="73"/>
      <c r="L3791" s="73"/>
      <c r="M3791" s="73"/>
      <c r="N3791" s="73"/>
    </row>
    <row r="3792" spans="2:14" x14ac:dyDescent="0.35">
      <c r="B3792" s="83"/>
      <c r="C3792" s="84"/>
      <c r="D3792" s="73"/>
      <c r="E3792" s="73"/>
      <c r="F3792" s="73"/>
      <c r="G3792" s="85"/>
      <c r="H3792" s="73"/>
      <c r="I3792" s="73"/>
      <c r="J3792" s="73"/>
      <c r="K3792" s="73"/>
      <c r="L3792" s="73"/>
      <c r="M3792" s="73"/>
      <c r="N3792" s="73"/>
    </row>
    <row r="3793" spans="2:14" x14ac:dyDescent="0.35">
      <c r="B3793" s="83"/>
      <c r="C3793" s="84"/>
      <c r="D3793" s="73"/>
      <c r="E3793" s="73"/>
      <c r="F3793" s="73"/>
      <c r="G3793" s="85"/>
      <c r="H3793" s="73"/>
      <c r="I3793" s="73"/>
      <c r="J3793" s="73"/>
      <c r="K3793" s="73"/>
      <c r="L3793" s="73"/>
      <c r="M3793" s="73"/>
      <c r="N3793" s="73"/>
    </row>
    <row r="3794" spans="2:14" x14ac:dyDescent="0.35">
      <c r="B3794" s="83"/>
      <c r="C3794" s="84"/>
      <c r="D3794" s="73"/>
      <c r="E3794" s="73"/>
      <c r="F3794" s="73"/>
      <c r="G3794" s="85"/>
      <c r="H3794" s="73"/>
      <c r="I3794" s="73"/>
      <c r="J3794" s="73"/>
      <c r="K3794" s="73"/>
      <c r="L3794" s="73"/>
      <c r="M3794" s="73"/>
      <c r="N3794" s="73"/>
    </row>
    <row r="3795" spans="2:14" x14ac:dyDescent="0.35">
      <c r="B3795" s="83"/>
      <c r="C3795" s="84"/>
      <c r="D3795" s="73"/>
      <c r="E3795" s="73"/>
      <c r="F3795" s="73"/>
      <c r="G3795" s="85"/>
      <c r="H3795" s="73"/>
      <c r="I3795" s="73"/>
      <c r="J3795" s="73"/>
      <c r="K3795" s="73"/>
      <c r="L3795" s="73"/>
      <c r="M3795" s="73"/>
      <c r="N3795" s="73"/>
    </row>
    <row r="3796" spans="2:14" x14ac:dyDescent="0.35">
      <c r="B3796" s="83"/>
      <c r="C3796" s="84"/>
      <c r="D3796" s="73"/>
      <c r="E3796" s="73"/>
      <c r="F3796" s="73"/>
      <c r="G3796" s="85"/>
      <c r="H3796" s="73"/>
      <c r="I3796" s="73"/>
      <c r="J3796" s="73"/>
      <c r="K3796" s="73"/>
      <c r="L3796" s="73"/>
      <c r="M3796" s="73"/>
      <c r="N3796" s="73"/>
    </row>
    <row r="3797" spans="2:14" x14ac:dyDescent="0.35">
      <c r="B3797" s="83"/>
      <c r="C3797" s="84"/>
      <c r="D3797" s="73"/>
      <c r="E3797" s="73"/>
      <c r="F3797" s="73"/>
      <c r="G3797" s="85"/>
      <c r="H3797" s="73"/>
      <c r="I3797" s="73"/>
      <c r="J3797" s="73"/>
      <c r="K3797" s="73"/>
      <c r="L3797" s="73"/>
      <c r="M3797" s="73"/>
      <c r="N3797" s="73"/>
    </row>
    <row r="3798" spans="2:14" x14ac:dyDescent="0.35">
      <c r="B3798" s="83"/>
      <c r="C3798" s="84"/>
      <c r="D3798" s="73"/>
      <c r="E3798" s="73"/>
      <c r="F3798" s="73"/>
      <c r="G3798" s="85"/>
      <c r="H3798" s="73"/>
      <c r="I3798" s="73"/>
      <c r="J3798" s="73"/>
      <c r="K3798" s="73"/>
      <c r="L3798" s="73"/>
      <c r="M3798" s="73"/>
      <c r="N3798" s="73"/>
    </row>
    <row r="3799" spans="2:14" x14ac:dyDescent="0.35">
      <c r="B3799" s="83"/>
      <c r="C3799" s="84"/>
      <c r="D3799" s="73"/>
      <c r="E3799" s="73"/>
      <c r="F3799" s="73"/>
      <c r="G3799" s="85"/>
      <c r="H3799" s="73"/>
      <c r="I3799" s="73"/>
      <c r="J3799" s="73"/>
      <c r="K3799" s="73"/>
      <c r="L3799" s="73"/>
      <c r="M3799" s="73"/>
      <c r="N3799" s="73"/>
    </row>
    <row r="3800" spans="2:14" x14ac:dyDescent="0.35">
      <c r="B3800" s="83"/>
      <c r="C3800" s="84"/>
      <c r="D3800" s="73"/>
      <c r="E3800" s="73"/>
      <c r="F3800" s="73"/>
      <c r="G3800" s="85"/>
      <c r="H3800" s="73"/>
      <c r="I3800" s="73"/>
      <c r="J3800" s="73"/>
      <c r="K3800" s="73"/>
      <c r="L3800" s="73"/>
      <c r="M3800" s="73"/>
      <c r="N3800" s="73"/>
    </row>
    <row r="3801" spans="2:14" x14ac:dyDescent="0.35">
      <c r="B3801" s="83"/>
      <c r="C3801" s="84"/>
      <c r="D3801" s="73"/>
      <c r="E3801" s="73"/>
      <c r="F3801" s="73"/>
      <c r="G3801" s="85"/>
      <c r="H3801" s="73"/>
      <c r="I3801" s="73"/>
      <c r="J3801" s="73"/>
      <c r="K3801" s="73"/>
      <c r="L3801" s="73"/>
      <c r="M3801" s="73"/>
      <c r="N3801" s="73"/>
    </row>
    <row r="3802" spans="2:14" x14ac:dyDescent="0.35">
      <c r="B3802" s="83"/>
      <c r="C3802" s="84"/>
      <c r="D3802" s="73"/>
      <c r="E3802" s="73"/>
      <c r="F3802" s="73"/>
      <c r="G3802" s="85"/>
      <c r="H3802" s="73"/>
      <c r="I3802" s="73"/>
      <c r="J3802" s="73"/>
      <c r="K3802" s="73"/>
      <c r="L3802" s="73"/>
      <c r="M3802" s="73"/>
      <c r="N3802" s="73"/>
    </row>
    <row r="3803" spans="2:14" x14ac:dyDescent="0.35">
      <c r="B3803" s="83"/>
      <c r="C3803" s="84"/>
      <c r="D3803" s="73"/>
      <c r="E3803" s="73"/>
      <c r="F3803" s="73"/>
      <c r="G3803" s="85"/>
      <c r="H3803" s="73"/>
      <c r="I3803" s="73"/>
      <c r="J3803" s="73"/>
      <c r="K3803" s="73"/>
      <c r="L3803" s="73"/>
      <c r="M3803" s="73"/>
      <c r="N3803" s="73"/>
    </row>
    <row r="3804" spans="2:14" x14ac:dyDescent="0.35">
      <c r="B3804" s="83"/>
      <c r="C3804" s="84"/>
      <c r="D3804" s="73"/>
      <c r="E3804" s="73"/>
      <c r="F3804" s="73"/>
      <c r="G3804" s="85"/>
      <c r="H3804" s="73"/>
      <c r="I3804" s="73"/>
      <c r="J3804" s="73"/>
      <c r="K3804" s="73"/>
      <c r="L3804" s="73"/>
      <c r="M3804" s="73"/>
      <c r="N3804" s="73"/>
    </row>
    <row r="3805" spans="2:14" x14ac:dyDescent="0.35">
      <c r="B3805" s="83"/>
      <c r="C3805" s="84"/>
      <c r="D3805" s="73"/>
      <c r="E3805" s="73"/>
      <c r="F3805" s="73"/>
      <c r="G3805" s="85"/>
      <c r="H3805" s="73"/>
      <c r="I3805" s="73"/>
      <c r="J3805" s="73"/>
      <c r="K3805" s="73"/>
      <c r="L3805" s="73"/>
      <c r="M3805" s="73"/>
      <c r="N3805" s="73"/>
    </row>
    <row r="3806" spans="2:14" x14ac:dyDescent="0.35">
      <c r="B3806" s="83"/>
      <c r="C3806" s="84"/>
      <c r="D3806" s="73"/>
      <c r="E3806" s="73"/>
      <c r="F3806" s="73"/>
      <c r="G3806" s="85"/>
      <c r="H3806" s="73"/>
      <c r="I3806" s="73"/>
      <c r="J3806" s="73"/>
      <c r="K3806" s="73"/>
      <c r="L3806" s="73"/>
      <c r="M3806" s="73"/>
      <c r="N3806" s="73"/>
    </row>
    <row r="3807" spans="2:14" x14ac:dyDescent="0.35">
      <c r="B3807" s="83"/>
      <c r="C3807" s="84"/>
      <c r="D3807" s="73"/>
      <c r="E3807" s="73"/>
      <c r="F3807" s="73"/>
      <c r="G3807" s="85"/>
      <c r="H3807" s="73"/>
      <c r="I3807" s="73"/>
      <c r="J3807" s="73"/>
      <c r="K3807" s="73"/>
      <c r="L3807" s="73"/>
      <c r="M3807" s="73"/>
      <c r="N3807" s="73"/>
    </row>
    <row r="3808" spans="2:14" x14ac:dyDescent="0.35">
      <c r="B3808" s="83"/>
      <c r="C3808" s="84"/>
      <c r="D3808" s="73"/>
      <c r="E3808" s="73"/>
      <c r="F3808" s="73"/>
      <c r="G3808" s="85"/>
      <c r="H3808" s="73"/>
      <c r="I3808" s="73"/>
      <c r="J3808" s="73"/>
      <c r="K3808" s="73"/>
      <c r="L3808" s="73"/>
      <c r="M3808" s="73"/>
      <c r="N3808" s="73"/>
    </row>
    <row r="3809" spans="2:14" x14ac:dyDescent="0.35">
      <c r="B3809" s="83"/>
      <c r="C3809" s="84"/>
      <c r="D3809" s="73"/>
      <c r="E3809" s="73"/>
      <c r="F3809" s="73"/>
      <c r="G3809" s="85"/>
      <c r="H3809" s="73"/>
      <c r="I3809" s="73"/>
      <c r="J3809" s="73"/>
      <c r="K3809" s="73"/>
      <c r="L3809" s="73"/>
      <c r="M3809" s="73"/>
      <c r="N3809" s="73"/>
    </row>
    <row r="3810" spans="2:14" x14ac:dyDescent="0.35">
      <c r="B3810" s="83"/>
      <c r="C3810" s="84"/>
      <c r="D3810" s="73"/>
      <c r="E3810" s="73"/>
      <c r="F3810" s="73"/>
      <c r="G3810" s="85"/>
      <c r="H3810" s="73"/>
      <c r="I3810" s="73"/>
      <c r="J3810" s="73"/>
      <c r="K3810" s="73"/>
      <c r="L3810" s="73"/>
      <c r="M3810" s="73"/>
      <c r="N3810" s="73"/>
    </row>
    <row r="3811" spans="2:14" x14ac:dyDescent="0.35">
      <c r="B3811" s="83"/>
      <c r="C3811" s="84"/>
      <c r="D3811" s="73"/>
      <c r="E3811" s="73"/>
      <c r="F3811" s="73"/>
      <c r="G3811" s="85"/>
      <c r="H3811" s="73"/>
      <c r="I3811" s="73"/>
      <c r="J3811" s="73"/>
      <c r="K3811" s="73"/>
      <c r="L3811" s="73"/>
      <c r="M3811" s="73"/>
      <c r="N3811" s="73"/>
    </row>
    <row r="3812" spans="2:14" x14ac:dyDescent="0.35">
      <c r="B3812" s="83"/>
      <c r="C3812" s="84"/>
      <c r="D3812" s="73"/>
      <c r="E3812" s="73"/>
      <c r="F3812" s="73"/>
      <c r="G3812" s="85"/>
      <c r="H3812" s="73"/>
      <c r="I3812" s="73"/>
      <c r="J3812" s="73"/>
      <c r="K3812" s="73"/>
      <c r="L3812" s="73"/>
      <c r="M3812" s="73"/>
      <c r="N3812" s="73"/>
    </row>
    <row r="3813" spans="2:14" x14ac:dyDescent="0.35">
      <c r="B3813" s="83"/>
      <c r="C3813" s="84"/>
      <c r="D3813" s="73"/>
      <c r="E3813" s="73"/>
      <c r="F3813" s="73"/>
      <c r="G3813" s="85"/>
      <c r="H3813" s="73"/>
      <c r="I3813" s="73"/>
      <c r="J3813" s="73"/>
      <c r="K3813" s="73"/>
      <c r="L3813" s="73"/>
      <c r="M3813" s="73"/>
      <c r="N3813" s="73"/>
    </row>
    <row r="3814" spans="2:14" x14ac:dyDescent="0.35">
      <c r="B3814" s="83"/>
      <c r="C3814" s="84"/>
      <c r="D3814" s="73"/>
      <c r="E3814" s="73"/>
      <c r="F3814" s="73"/>
      <c r="G3814" s="85"/>
      <c r="H3814" s="73"/>
      <c r="I3814" s="73"/>
      <c r="J3814" s="73"/>
      <c r="K3814" s="73"/>
      <c r="L3814" s="73"/>
      <c r="M3814" s="73"/>
      <c r="N3814" s="73"/>
    </row>
    <row r="3815" spans="2:14" x14ac:dyDescent="0.35">
      <c r="B3815" s="83"/>
      <c r="C3815" s="84"/>
      <c r="D3815" s="73"/>
      <c r="E3815" s="73"/>
      <c r="F3815" s="73"/>
      <c r="G3815" s="85"/>
      <c r="H3815" s="73"/>
      <c r="I3815" s="73"/>
      <c r="J3815" s="73"/>
      <c r="K3815" s="73"/>
      <c r="L3815" s="73"/>
      <c r="M3815" s="73"/>
      <c r="N3815" s="73"/>
    </row>
    <row r="3816" spans="2:14" x14ac:dyDescent="0.35">
      <c r="B3816" s="83"/>
      <c r="C3816" s="84"/>
      <c r="D3816" s="73"/>
      <c r="E3816" s="73"/>
      <c r="F3816" s="73"/>
      <c r="G3816" s="85"/>
      <c r="H3816" s="73"/>
      <c r="I3816" s="73"/>
      <c r="J3816" s="73"/>
      <c r="K3816" s="73"/>
      <c r="L3816" s="73"/>
      <c r="M3816" s="73"/>
      <c r="N3816" s="73"/>
    </row>
    <row r="3817" spans="2:14" x14ac:dyDescent="0.35">
      <c r="B3817" s="83"/>
      <c r="C3817" s="84"/>
      <c r="D3817" s="73"/>
      <c r="E3817" s="73"/>
      <c r="F3817" s="73"/>
      <c r="G3817" s="85"/>
      <c r="H3817" s="73"/>
      <c r="I3817" s="73"/>
      <c r="J3817" s="73"/>
      <c r="K3817" s="73"/>
      <c r="L3817" s="73"/>
      <c r="M3817" s="73"/>
      <c r="N3817" s="73"/>
    </row>
    <row r="3818" spans="2:14" x14ac:dyDescent="0.35">
      <c r="B3818" s="83"/>
      <c r="C3818" s="84"/>
      <c r="D3818" s="73"/>
      <c r="E3818" s="73"/>
      <c r="F3818" s="73"/>
      <c r="G3818" s="85"/>
      <c r="H3818" s="73"/>
      <c r="I3818" s="73"/>
      <c r="J3818" s="73"/>
      <c r="K3818" s="73"/>
      <c r="L3818" s="73"/>
      <c r="M3818" s="73"/>
      <c r="N3818" s="73"/>
    </row>
    <row r="3819" spans="2:14" x14ac:dyDescent="0.35">
      <c r="B3819" s="83"/>
      <c r="C3819" s="84"/>
      <c r="D3819" s="73"/>
      <c r="E3819" s="73"/>
      <c r="F3819" s="73"/>
      <c r="G3819" s="85"/>
      <c r="H3819" s="73"/>
      <c r="I3819" s="73"/>
      <c r="J3819" s="73"/>
      <c r="K3819" s="73"/>
      <c r="L3819" s="73"/>
      <c r="M3819" s="73"/>
      <c r="N3819" s="73"/>
    </row>
    <row r="3820" spans="2:14" x14ac:dyDescent="0.35">
      <c r="B3820" s="83"/>
      <c r="C3820" s="84"/>
      <c r="D3820" s="73"/>
      <c r="E3820" s="73"/>
      <c r="F3820" s="73"/>
      <c r="G3820" s="85"/>
      <c r="H3820" s="73"/>
      <c r="I3820" s="73"/>
      <c r="J3820" s="73"/>
      <c r="K3820" s="73"/>
      <c r="L3820" s="73"/>
      <c r="M3820" s="73"/>
      <c r="N3820" s="73"/>
    </row>
    <row r="3821" spans="2:14" x14ac:dyDescent="0.35">
      <c r="B3821" s="83"/>
      <c r="C3821" s="84"/>
      <c r="D3821" s="73"/>
      <c r="E3821" s="73"/>
      <c r="F3821" s="73"/>
      <c r="G3821" s="85"/>
      <c r="H3821" s="73"/>
      <c r="I3821" s="73"/>
      <c r="J3821" s="73"/>
      <c r="K3821" s="73"/>
      <c r="L3821" s="73"/>
      <c r="M3821" s="73"/>
      <c r="N3821" s="73"/>
    </row>
    <row r="3822" spans="2:14" x14ac:dyDescent="0.35">
      <c r="B3822" s="83"/>
      <c r="C3822" s="84"/>
      <c r="D3822" s="73"/>
      <c r="E3822" s="73"/>
      <c r="F3822" s="73"/>
      <c r="G3822" s="85"/>
      <c r="H3822" s="73"/>
      <c r="I3822" s="73"/>
      <c r="J3822" s="73"/>
      <c r="K3822" s="73"/>
      <c r="L3822" s="73"/>
      <c r="M3822" s="73"/>
      <c r="N3822" s="73"/>
    </row>
    <row r="3823" spans="2:14" x14ac:dyDescent="0.35">
      <c r="B3823" s="83"/>
      <c r="C3823" s="84"/>
      <c r="D3823" s="73"/>
      <c r="E3823" s="73"/>
      <c r="F3823" s="73"/>
      <c r="G3823" s="85"/>
      <c r="H3823" s="73"/>
      <c r="I3823" s="73"/>
      <c r="J3823" s="73"/>
      <c r="K3823" s="73"/>
      <c r="L3823" s="73"/>
      <c r="M3823" s="73"/>
      <c r="N3823" s="73"/>
    </row>
    <row r="3824" spans="2:14" x14ac:dyDescent="0.35">
      <c r="B3824" s="83"/>
      <c r="C3824" s="84"/>
      <c r="D3824" s="73"/>
      <c r="E3824" s="73"/>
      <c r="F3824" s="73"/>
      <c r="G3824" s="85"/>
      <c r="H3824" s="73"/>
      <c r="I3824" s="73"/>
      <c r="J3824" s="73"/>
      <c r="K3824" s="73"/>
      <c r="L3824" s="73"/>
      <c r="M3824" s="73"/>
      <c r="N3824" s="73"/>
    </row>
    <row r="3825" spans="2:14" x14ac:dyDescent="0.35">
      <c r="B3825" s="83"/>
      <c r="C3825" s="84"/>
      <c r="D3825" s="73"/>
      <c r="E3825" s="73"/>
      <c r="F3825" s="73"/>
      <c r="G3825" s="85"/>
      <c r="H3825" s="73"/>
      <c r="I3825" s="73"/>
      <c r="J3825" s="73"/>
      <c r="K3825" s="73"/>
      <c r="L3825" s="73"/>
      <c r="M3825" s="73"/>
      <c r="N3825" s="73"/>
    </row>
    <row r="3826" spans="2:14" x14ac:dyDescent="0.35">
      <c r="B3826" s="83"/>
      <c r="C3826" s="84"/>
      <c r="D3826" s="73"/>
      <c r="E3826" s="73"/>
      <c r="F3826" s="73"/>
      <c r="G3826" s="85"/>
      <c r="H3826" s="73"/>
      <c r="I3826" s="73"/>
      <c r="J3826" s="73"/>
      <c r="K3826" s="73"/>
      <c r="L3826" s="73"/>
      <c r="M3826" s="73"/>
      <c r="N3826" s="73"/>
    </row>
    <row r="3827" spans="2:14" x14ac:dyDescent="0.35">
      <c r="B3827" s="83"/>
      <c r="C3827" s="84"/>
      <c r="D3827" s="73"/>
      <c r="E3827" s="73"/>
      <c r="F3827" s="73"/>
      <c r="G3827" s="85"/>
      <c r="H3827" s="73"/>
      <c r="I3827" s="73"/>
      <c r="J3827" s="73"/>
      <c r="K3827" s="73"/>
      <c r="L3827" s="73"/>
      <c r="M3827" s="73"/>
      <c r="N3827" s="73"/>
    </row>
    <row r="3828" spans="2:14" x14ac:dyDescent="0.35">
      <c r="B3828" s="83"/>
      <c r="C3828" s="84"/>
      <c r="D3828" s="73"/>
      <c r="E3828" s="73"/>
      <c r="F3828" s="73"/>
      <c r="G3828" s="85"/>
      <c r="H3828" s="73"/>
      <c r="I3828" s="73"/>
      <c r="J3828" s="73"/>
      <c r="K3828" s="73"/>
      <c r="L3828" s="73"/>
      <c r="M3828" s="73"/>
      <c r="N3828" s="73"/>
    </row>
    <row r="3829" spans="2:14" x14ac:dyDescent="0.35">
      <c r="B3829" s="83"/>
      <c r="C3829" s="84"/>
      <c r="D3829" s="73"/>
      <c r="E3829" s="73"/>
      <c r="F3829" s="73"/>
      <c r="G3829" s="85"/>
      <c r="H3829" s="73"/>
      <c r="I3829" s="73"/>
      <c r="J3829" s="73"/>
      <c r="K3829" s="73"/>
      <c r="L3829" s="73"/>
      <c r="M3829" s="73"/>
      <c r="N3829" s="73"/>
    </row>
    <row r="3830" spans="2:14" x14ac:dyDescent="0.35">
      <c r="B3830" s="83"/>
      <c r="C3830" s="84"/>
      <c r="D3830" s="73"/>
      <c r="E3830" s="73"/>
      <c r="F3830" s="73"/>
      <c r="G3830" s="85"/>
      <c r="H3830" s="73"/>
      <c r="I3830" s="73"/>
      <c r="J3830" s="73"/>
      <c r="K3830" s="73"/>
      <c r="L3830" s="73"/>
      <c r="M3830" s="73"/>
      <c r="N3830" s="73"/>
    </row>
    <row r="3831" spans="2:14" x14ac:dyDescent="0.35">
      <c r="B3831" s="83"/>
      <c r="C3831" s="84"/>
      <c r="D3831" s="73"/>
      <c r="E3831" s="73"/>
      <c r="F3831" s="73"/>
      <c r="G3831" s="85"/>
      <c r="H3831" s="73"/>
      <c r="I3831" s="73"/>
      <c r="J3831" s="73"/>
      <c r="K3831" s="73"/>
      <c r="L3831" s="73"/>
      <c r="M3831" s="73"/>
      <c r="N3831" s="73"/>
    </row>
    <row r="3832" spans="2:14" x14ac:dyDescent="0.35">
      <c r="B3832" s="83"/>
      <c r="C3832" s="84"/>
      <c r="D3832" s="73"/>
      <c r="E3832" s="73"/>
      <c r="F3832" s="73"/>
      <c r="G3832" s="85"/>
      <c r="H3832" s="73"/>
      <c r="I3832" s="73"/>
      <c r="J3832" s="73"/>
      <c r="K3832" s="73"/>
      <c r="L3832" s="73"/>
      <c r="M3832" s="73"/>
      <c r="N3832" s="73"/>
    </row>
    <row r="3833" spans="2:14" x14ac:dyDescent="0.35">
      <c r="B3833" s="83"/>
      <c r="C3833" s="84"/>
      <c r="D3833" s="73"/>
      <c r="E3833" s="73"/>
      <c r="F3833" s="73"/>
      <c r="G3833" s="85"/>
      <c r="H3833" s="73"/>
      <c r="I3833" s="73"/>
      <c r="J3833" s="73"/>
      <c r="K3833" s="73"/>
      <c r="L3833" s="73"/>
      <c r="M3833" s="73"/>
      <c r="N3833" s="73"/>
    </row>
    <row r="3834" spans="2:14" x14ac:dyDescent="0.35">
      <c r="B3834" s="83"/>
      <c r="C3834" s="84"/>
      <c r="D3834" s="73"/>
      <c r="E3834" s="73"/>
      <c r="F3834" s="73"/>
      <c r="G3834" s="85"/>
      <c r="H3834" s="73"/>
      <c r="I3834" s="73"/>
      <c r="J3834" s="73"/>
      <c r="K3834" s="73"/>
      <c r="L3834" s="73"/>
      <c r="M3834" s="73"/>
      <c r="N3834" s="73"/>
    </row>
    <row r="3835" spans="2:14" x14ac:dyDescent="0.35">
      <c r="B3835" s="83"/>
      <c r="C3835" s="84"/>
      <c r="D3835" s="73"/>
      <c r="E3835" s="73"/>
      <c r="F3835" s="73"/>
      <c r="G3835" s="85"/>
      <c r="H3835" s="73"/>
      <c r="I3835" s="73"/>
      <c r="J3835" s="73"/>
      <c r="K3835" s="73"/>
      <c r="L3835" s="73"/>
      <c r="M3835" s="73"/>
      <c r="N3835" s="73"/>
    </row>
    <row r="3836" spans="2:14" x14ac:dyDescent="0.35">
      <c r="B3836" s="83"/>
      <c r="C3836" s="84"/>
      <c r="D3836" s="73"/>
      <c r="E3836" s="73"/>
      <c r="F3836" s="73"/>
      <c r="G3836" s="85"/>
      <c r="H3836" s="73"/>
      <c r="I3836" s="73"/>
      <c r="J3836" s="73"/>
      <c r="K3836" s="73"/>
      <c r="L3836" s="73"/>
      <c r="M3836" s="73"/>
      <c r="N3836" s="73"/>
    </row>
    <row r="3837" spans="2:14" x14ac:dyDescent="0.35">
      <c r="B3837" s="83"/>
      <c r="C3837" s="84"/>
      <c r="D3837" s="73"/>
      <c r="E3837" s="73"/>
      <c r="F3837" s="73"/>
      <c r="G3837" s="85"/>
      <c r="H3837" s="73"/>
      <c r="I3837" s="73"/>
      <c r="J3837" s="73"/>
      <c r="K3837" s="73"/>
      <c r="L3837" s="73"/>
      <c r="M3837" s="73"/>
      <c r="N3837" s="73"/>
    </row>
    <row r="3838" spans="2:14" x14ac:dyDescent="0.35">
      <c r="B3838" s="83"/>
      <c r="C3838" s="84"/>
      <c r="D3838" s="73"/>
      <c r="E3838" s="73"/>
      <c r="F3838" s="73"/>
      <c r="G3838" s="85"/>
      <c r="H3838" s="73"/>
      <c r="I3838" s="73"/>
      <c r="J3838" s="73"/>
      <c r="K3838" s="73"/>
      <c r="L3838" s="73"/>
      <c r="M3838" s="73"/>
      <c r="N3838" s="73"/>
    </row>
    <row r="3839" spans="2:14" x14ac:dyDescent="0.35">
      <c r="B3839" s="83"/>
      <c r="C3839" s="84"/>
      <c r="D3839" s="73"/>
      <c r="E3839" s="73"/>
      <c r="F3839" s="73"/>
      <c r="G3839" s="85"/>
      <c r="H3839" s="73"/>
      <c r="I3839" s="73"/>
      <c r="J3839" s="73"/>
      <c r="K3839" s="73"/>
      <c r="L3839" s="73"/>
      <c r="M3839" s="73"/>
      <c r="N3839" s="73"/>
    </row>
    <row r="3840" spans="2:14" x14ac:dyDescent="0.35">
      <c r="B3840" s="83"/>
      <c r="C3840" s="84"/>
      <c r="D3840" s="73"/>
      <c r="E3840" s="73"/>
      <c r="F3840" s="73"/>
      <c r="G3840" s="85"/>
      <c r="H3840" s="73"/>
      <c r="I3840" s="73"/>
      <c r="J3840" s="73"/>
      <c r="K3840" s="73"/>
      <c r="L3840" s="73"/>
      <c r="M3840" s="73"/>
      <c r="N3840" s="73"/>
    </row>
    <row r="3841" spans="2:14" x14ac:dyDescent="0.35">
      <c r="B3841" s="83"/>
      <c r="C3841" s="84"/>
      <c r="D3841" s="73"/>
      <c r="E3841" s="73"/>
      <c r="F3841" s="73"/>
      <c r="G3841" s="85"/>
      <c r="H3841" s="73"/>
      <c r="I3841" s="73"/>
      <c r="J3841" s="73"/>
      <c r="K3841" s="73"/>
      <c r="L3841" s="73"/>
      <c r="M3841" s="73"/>
      <c r="N3841" s="73"/>
    </row>
    <row r="3842" spans="2:14" x14ac:dyDescent="0.35">
      <c r="B3842" s="83"/>
      <c r="C3842" s="84"/>
      <c r="D3842" s="73"/>
      <c r="E3842" s="73"/>
      <c r="F3842" s="73"/>
      <c r="G3842" s="85"/>
      <c r="H3842" s="73"/>
      <c r="I3842" s="73"/>
      <c r="J3842" s="73"/>
      <c r="K3842" s="73"/>
      <c r="L3842" s="73"/>
      <c r="M3842" s="73"/>
      <c r="N3842" s="73"/>
    </row>
    <row r="3843" spans="2:14" x14ac:dyDescent="0.35">
      <c r="B3843" s="83"/>
      <c r="C3843" s="84"/>
      <c r="D3843" s="73"/>
      <c r="E3843" s="73"/>
      <c r="F3843" s="73"/>
      <c r="G3843" s="85"/>
      <c r="H3843" s="73"/>
      <c r="I3843" s="73"/>
      <c r="J3843" s="73"/>
      <c r="K3843" s="73"/>
      <c r="L3843" s="73"/>
      <c r="M3843" s="73"/>
      <c r="N3843" s="73"/>
    </row>
    <row r="3844" spans="2:14" x14ac:dyDescent="0.35">
      <c r="B3844" s="83"/>
      <c r="C3844" s="84"/>
      <c r="D3844" s="73"/>
      <c r="E3844" s="73"/>
      <c r="F3844" s="73"/>
      <c r="G3844" s="85"/>
      <c r="H3844" s="73"/>
      <c r="I3844" s="73"/>
      <c r="J3844" s="73"/>
      <c r="K3844" s="73"/>
      <c r="L3844" s="73"/>
      <c r="M3844" s="73"/>
      <c r="N3844" s="73"/>
    </row>
    <row r="3845" spans="2:14" x14ac:dyDescent="0.35">
      <c r="B3845" s="83"/>
      <c r="C3845" s="84"/>
      <c r="D3845" s="73"/>
      <c r="E3845" s="73"/>
      <c r="F3845" s="73"/>
      <c r="G3845" s="85"/>
      <c r="H3845" s="73"/>
      <c r="I3845" s="73"/>
      <c r="J3845" s="73"/>
      <c r="K3845" s="73"/>
      <c r="L3845" s="73"/>
      <c r="M3845" s="73"/>
      <c r="N3845" s="73"/>
    </row>
    <row r="3846" spans="2:14" x14ac:dyDescent="0.35">
      <c r="B3846" s="83"/>
      <c r="C3846" s="84"/>
      <c r="D3846" s="73"/>
      <c r="E3846" s="73"/>
      <c r="F3846" s="73"/>
      <c r="G3846" s="85"/>
      <c r="H3846" s="73"/>
      <c r="I3846" s="73"/>
      <c r="J3846" s="73"/>
      <c r="K3846" s="73"/>
      <c r="L3846" s="73"/>
      <c r="M3846" s="73"/>
      <c r="N3846" s="73"/>
    </row>
    <row r="3847" spans="2:14" x14ac:dyDescent="0.35">
      <c r="B3847" s="83"/>
      <c r="C3847" s="84"/>
      <c r="D3847" s="73"/>
      <c r="E3847" s="73"/>
      <c r="F3847" s="73"/>
      <c r="G3847" s="85"/>
      <c r="H3847" s="73"/>
      <c r="I3847" s="73"/>
      <c r="J3847" s="73"/>
      <c r="K3847" s="73"/>
      <c r="L3847" s="73"/>
      <c r="M3847" s="73"/>
      <c r="N3847" s="73"/>
    </row>
    <row r="3848" spans="2:14" x14ac:dyDescent="0.35">
      <c r="B3848" s="83"/>
      <c r="C3848" s="84"/>
      <c r="D3848" s="73"/>
      <c r="E3848" s="73"/>
      <c r="F3848" s="73"/>
      <c r="G3848" s="85"/>
      <c r="H3848" s="73"/>
      <c r="I3848" s="73"/>
      <c r="J3848" s="73"/>
      <c r="K3848" s="73"/>
      <c r="L3848" s="73"/>
      <c r="M3848" s="73"/>
      <c r="N3848" s="73"/>
    </row>
    <row r="3849" spans="2:14" x14ac:dyDescent="0.35">
      <c r="B3849" s="83"/>
      <c r="C3849" s="84"/>
      <c r="D3849" s="73"/>
      <c r="E3849" s="73"/>
      <c r="F3849" s="73"/>
      <c r="G3849" s="85"/>
      <c r="H3849" s="73"/>
      <c r="I3849" s="73"/>
      <c r="J3849" s="73"/>
      <c r="K3849" s="73"/>
      <c r="L3849" s="73"/>
      <c r="M3849" s="73"/>
      <c r="N3849" s="73"/>
    </row>
    <row r="3850" spans="2:14" x14ac:dyDescent="0.35">
      <c r="B3850" s="83"/>
      <c r="C3850" s="84"/>
      <c r="D3850" s="73"/>
      <c r="E3850" s="73"/>
      <c r="F3850" s="73"/>
      <c r="G3850" s="85"/>
      <c r="H3850" s="73"/>
      <c r="I3850" s="73"/>
      <c r="J3850" s="73"/>
      <c r="K3850" s="73"/>
      <c r="L3850" s="73"/>
      <c r="M3850" s="73"/>
      <c r="N3850" s="73"/>
    </row>
    <row r="3851" spans="2:14" x14ac:dyDescent="0.35">
      <c r="B3851" s="83"/>
      <c r="C3851" s="84"/>
      <c r="D3851" s="73"/>
      <c r="E3851" s="73"/>
      <c r="F3851" s="73"/>
      <c r="G3851" s="85"/>
      <c r="H3851" s="73"/>
      <c r="I3851" s="73"/>
      <c r="J3851" s="73"/>
      <c r="K3851" s="73"/>
      <c r="L3851" s="73"/>
      <c r="M3851" s="73"/>
      <c r="N3851" s="73"/>
    </row>
    <row r="3852" spans="2:14" x14ac:dyDescent="0.35">
      <c r="B3852" s="83"/>
      <c r="C3852" s="84"/>
      <c r="D3852" s="73"/>
      <c r="E3852" s="73"/>
      <c r="F3852" s="73"/>
      <c r="G3852" s="85"/>
      <c r="H3852" s="73"/>
      <c r="I3852" s="73"/>
      <c r="J3852" s="73"/>
      <c r="K3852" s="73"/>
      <c r="L3852" s="73"/>
      <c r="M3852" s="73"/>
      <c r="N3852" s="73"/>
    </row>
    <row r="3853" spans="2:14" x14ac:dyDescent="0.35">
      <c r="B3853" s="83"/>
      <c r="C3853" s="84"/>
      <c r="D3853" s="73"/>
      <c r="E3853" s="73"/>
      <c r="F3853" s="73"/>
      <c r="G3853" s="85"/>
      <c r="H3853" s="73"/>
      <c r="I3853" s="73"/>
      <c r="J3853" s="73"/>
      <c r="K3853" s="73"/>
      <c r="L3853" s="73"/>
      <c r="M3853" s="73"/>
      <c r="N3853" s="73"/>
    </row>
    <row r="3854" spans="2:14" x14ac:dyDescent="0.35">
      <c r="B3854" s="83"/>
      <c r="C3854" s="84"/>
      <c r="D3854" s="73"/>
      <c r="E3854" s="73"/>
      <c r="F3854" s="73"/>
      <c r="G3854" s="85"/>
      <c r="H3854" s="73"/>
      <c r="I3854" s="73"/>
      <c r="J3854" s="73"/>
      <c r="K3854" s="73"/>
      <c r="L3854" s="73"/>
      <c r="M3854" s="73"/>
      <c r="N3854" s="73"/>
    </row>
    <row r="3855" spans="2:14" x14ac:dyDescent="0.35">
      <c r="B3855" s="83"/>
      <c r="C3855" s="84"/>
      <c r="D3855" s="73"/>
      <c r="E3855" s="73"/>
      <c r="F3855" s="73"/>
      <c r="G3855" s="85"/>
      <c r="H3855" s="73"/>
      <c r="I3855" s="73"/>
      <c r="J3855" s="73"/>
      <c r="K3855" s="73"/>
      <c r="L3855" s="73"/>
      <c r="M3855" s="73"/>
      <c r="N3855" s="73"/>
    </row>
    <row r="3856" spans="2:14" x14ac:dyDescent="0.35">
      <c r="B3856" s="83"/>
      <c r="C3856" s="84"/>
      <c r="D3856" s="73"/>
      <c r="E3856" s="73"/>
      <c r="F3856" s="73"/>
      <c r="G3856" s="85"/>
      <c r="H3856" s="73"/>
      <c r="I3856" s="73"/>
      <c r="J3856" s="73"/>
      <c r="K3856" s="73"/>
      <c r="L3856" s="73"/>
      <c r="M3856" s="73"/>
      <c r="N3856" s="73"/>
    </row>
    <row r="3857" spans="2:14" x14ac:dyDescent="0.35">
      <c r="B3857" s="83"/>
      <c r="C3857" s="84"/>
      <c r="D3857" s="73"/>
      <c r="E3857" s="73"/>
      <c r="F3857" s="73"/>
      <c r="G3857" s="85"/>
      <c r="H3857" s="73"/>
      <c r="I3857" s="73"/>
      <c r="J3857" s="73"/>
      <c r="K3857" s="73"/>
      <c r="L3857" s="73"/>
      <c r="M3857" s="73"/>
      <c r="N3857" s="73"/>
    </row>
    <row r="3858" spans="2:14" x14ac:dyDescent="0.35">
      <c r="B3858" s="83"/>
      <c r="C3858" s="84"/>
      <c r="D3858" s="73"/>
      <c r="E3858" s="73"/>
      <c r="F3858" s="73"/>
      <c r="G3858" s="85"/>
      <c r="H3858" s="73"/>
      <c r="I3858" s="73"/>
      <c r="J3858" s="73"/>
      <c r="K3858" s="73"/>
      <c r="L3858" s="73"/>
      <c r="M3858" s="73"/>
      <c r="N3858" s="73"/>
    </row>
    <row r="3859" spans="2:14" x14ac:dyDescent="0.35">
      <c r="B3859" s="83"/>
      <c r="C3859" s="84"/>
      <c r="D3859" s="73"/>
      <c r="E3859" s="73"/>
      <c r="F3859" s="73"/>
      <c r="G3859" s="85"/>
      <c r="H3859" s="73"/>
      <c r="I3859" s="73"/>
      <c r="J3859" s="73"/>
      <c r="K3859" s="73"/>
      <c r="L3859" s="73"/>
      <c r="M3859" s="73"/>
      <c r="N3859" s="73"/>
    </row>
    <row r="3860" spans="2:14" x14ac:dyDescent="0.35">
      <c r="B3860" s="83"/>
      <c r="C3860" s="84"/>
      <c r="D3860" s="73"/>
      <c r="E3860" s="73"/>
      <c r="F3860" s="73"/>
      <c r="G3860" s="85"/>
      <c r="H3860" s="73"/>
      <c r="I3860" s="73"/>
      <c r="J3860" s="73"/>
      <c r="K3860" s="73"/>
      <c r="L3860" s="73"/>
      <c r="M3860" s="73"/>
      <c r="N3860" s="73"/>
    </row>
    <row r="3861" spans="2:14" x14ac:dyDescent="0.35">
      <c r="B3861" s="83"/>
      <c r="C3861" s="84"/>
      <c r="D3861" s="73"/>
      <c r="E3861" s="73"/>
      <c r="F3861" s="73"/>
      <c r="G3861" s="85"/>
      <c r="H3861" s="73"/>
      <c r="I3861" s="73"/>
      <c r="J3861" s="73"/>
      <c r="K3861" s="73"/>
      <c r="L3861" s="73"/>
      <c r="M3861" s="73"/>
      <c r="N3861" s="73"/>
    </row>
    <row r="3862" spans="2:14" x14ac:dyDescent="0.35">
      <c r="B3862" s="83"/>
      <c r="C3862" s="84"/>
      <c r="D3862" s="73"/>
      <c r="E3862" s="73"/>
      <c r="F3862" s="73"/>
      <c r="G3862" s="85"/>
      <c r="H3862" s="73"/>
      <c r="I3862" s="73"/>
      <c r="J3862" s="73"/>
      <c r="K3862" s="73"/>
      <c r="L3862" s="73"/>
      <c r="M3862" s="73"/>
      <c r="N3862" s="73"/>
    </row>
    <row r="3863" spans="2:14" x14ac:dyDescent="0.35">
      <c r="B3863" s="83"/>
      <c r="C3863" s="84"/>
      <c r="D3863" s="73"/>
      <c r="E3863" s="73"/>
      <c r="F3863" s="73"/>
      <c r="G3863" s="85"/>
      <c r="H3863" s="73"/>
      <c r="I3863" s="73"/>
      <c r="J3863" s="73"/>
      <c r="K3863" s="73"/>
      <c r="L3863" s="73"/>
      <c r="M3863" s="73"/>
      <c r="N3863" s="73"/>
    </row>
    <row r="3864" spans="2:14" x14ac:dyDescent="0.35">
      <c r="B3864" s="83"/>
      <c r="C3864" s="84"/>
      <c r="D3864" s="73"/>
      <c r="E3864" s="73"/>
      <c r="F3864" s="73"/>
      <c r="G3864" s="85"/>
      <c r="H3864" s="73"/>
      <c r="I3864" s="73"/>
      <c r="J3864" s="73"/>
      <c r="K3864" s="73"/>
      <c r="L3864" s="73"/>
      <c r="M3864" s="73"/>
      <c r="N3864" s="73"/>
    </row>
    <row r="3865" spans="2:14" x14ac:dyDescent="0.35">
      <c r="B3865" s="83"/>
      <c r="C3865" s="84"/>
      <c r="D3865" s="73"/>
      <c r="E3865" s="73"/>
      <c r="F3865" s="73"/>
      <c r="G3865" s="85"/>
      <c r="H3865" s="73"/>
      <c r="I3865" s="73"/>
      <c r="J3865" s="73"/>
      <c r="K3865" s="73"/>
      <c r="L3865" s="73"/>
      <c r="M3865" s="73"/>
      <c r="N3865" s="73"/>
    </row>
    <row r="3866" spans="2:14" x14ac:dyDescent="0.35">
      <c r="B3866" s="83"/>
      <c r="C3866" s="84"/>
      <c r="D3866" s="73"/>
      <c r="E3866" s="73"/>
      <c r="F3866" s="73"/>
      <c r="G3866" s="85"/>
      <c r="H3866" s="73"/>
      <c r="I3866" s="73"/>
      <c r="J3866" s="73"/>
      <c r="K3866" s="73"/>
      <c r="L3866" s="73"/>
      <c r="M3866" s="73"/>
      <c r="N3866" s="73"/>
    </row>
    <row r="3867" spans="2:14" x14ac:dyDescent="0.35">
      <c r="B3867" s="83"/>
      <c r="C3867" s="84"/>
      <c r="D3867" s="73"/>
      <c r="E3867" s="73"/>
      <c r="F3867" s="73"/>
      <c r="G3867" s="85"/>
      <c r="H3867" s="73"/>
      <c r="I3867" s="73"/>
      <c r="J3867" s="73"/>
      <c r="K3867" s="73"/>
      <c r="L3867" s="73"/>
      <c r="M3867" s="73"/>
      <c r="N3867" s="73"/>
    </row>
    <row r="3868" spans="2:14" x14ac:dyDescent="0.35">
      <c r="B3868" s="83"/>
      <c r="C3868" s="84"/>
      <c r="D3868" s="73"/>
      <c r="E3868" s="73"/>
      <c r="F3868" s="73"/>
      <c r="G3868" s="85"/>
      <c r="H3868" s="73"/>
      <c r="I3868" s="73"/>
      <c r="J3868" s="73"/>
      <c r="K3868" s="73"/>
      <c r="L3868" s="73"/>
      <c r="M3868" s="73"/>
      <c r="N3868" s="73"/>
    </row>
    <row r="3869" spans="2:14" x14ac:dyDescent="0.35">
      <c r="B3869" s="83"/>
      <c r="C3869" s="84"/>
      <c r="D3869" s="73"/>
      <c r="E3869" s="73"/>
      <c r="F3869" s="73"/>
      <c r="G3869" s="85"/>
      <c r="H3869" s="73"/>
      <c r="I3869" s="73"/>
      <c r="J3869" s="73"/>
      <c r="K3869" s="73"/>
      <c r="L3869" s="73"/>
      <c r="M3869" s="73"/>
      <c r="N3869" s="73"/>
    </row>
    <row r="3870" spans="2:14" x14ac:dyDescent="0.35">
      <c r="B3870" s="83"/>
      <c r="C3870" s="84"/>
      <c r="D3870" s="73"/>
      <c r="E3870" s="73"/>
      <c r="F3870" s="73"/>
      <c r="G3870" s="85"/>
      <c r="H3870" s="73"/>
      <c r="I3870" s="73"/>
      <c r="J3870" s="73"/>
      <c r="K3870" s="73"/>
      <c r="L3870" s="73"/>
      <c r="M3870" s="73"/>
      <c r="N3870" s="73"/>
    </row>
    <row r="3871" spans="2:14" x14ac:dyDescent="0.35">
      <c r="B3871" s="83"/>
      <c r="C3871" s="84"/>
      <c r="D3871" s="73"/>
      <c r="E3871" s="73"/>
      <c r="F3871" s="73"/>
      <c r="G3871" s="85"/>
      <c r="H3871" s="73"/>
      <c r="I3871" s="73"/>
      <c r="J3871" s="73"/>
      <c r="K3871" s="73"/>
      <c r="L3871" s="73"/>
      <c r="M3871" s="73"/>
      <c r="N3871" s="73"/>
    </row>
    <row r="3872" spans="2:14" x14ac:dyDescent="0.35">
      <c r="B3872" s="83"/>
      <c r="C3872" s="84"/>
      <c r="D3872" s="73"/>
      <c r="E3872" s="73"/>
      <c r="F3872" s="73"/>
      <c r="G3872" s="85"/>
      <c r="H3872" s="73"/>
      <c r="I3872" s="73"/>
      <c r="J3872" s="73"/>
      <c r="K3872" s="73"/>
      <c r="L3872" s="73"/>
      <c r="M3872" s="73"/>
      <c r="N3872" s="73"/>
    </row>
    <row r="3873" spans="2:14" x14ac:dyDescent="0.35">
      <c r="B3873" s="83"/>
      <c r="C3873" s="84"/>
      <c r="D3873" s="73"/>
      <c r="E3873" s="73"/>
      <c r="F3873" s="73"/>
      <c r="G3873" s="85"/>
      <c r="H3873" s="73"/>
      <c r="I3873" s="73"/>
      <c r="J3873" s="73"/>
      <c r="K3873" s="73"/>
      <c r="L3873" s="73"/>
      <c r="M3873" s="73"/>
      <c r="N3873" s="73"/>
    </row>
    <row r="3874" spans="2:14" x14ac:dyDescent="0.35">
      <c r="B3874" s="83"/>
      <c r="C3874" s="84"/>
      <c r="D3874" s="73"/>
      <c r="E3874" s="73"/>
      <c r="F3874" s="73"/>
      <c r="G3874" s="85"/>
      <c r="H3874" s="73"/>
      <c r="I3874" s="73"/>
      <c r="J3874" s="73"/>
      <c r="K3874" s="73"/>
      <c r="L3874" s="73"/>
      <c r="M3874" s="73"/>
      <c r="N3874" s="73"/>
    </row>
    <row r="3875" spans="2:14" x14ac:dyDescent="0.35">
      <c r="B3875" s="83"/>
      <c r="C3875" s="84"/>
      <c r="D3875" s="73"/>
      <c r="E3875" s="73"/>
      <c r="F3875" s="73"/>
      <c r="G3875" s="85"/>
      <c r="H3875" s="73"/>
      <c r="I3875" s="73"/>
      <c r="J3875" s="73"/>
      <c r="K3875" s="73"/>
      <c r="L3875" s="73"/>
      <c r="M3875" s="73"/>
      <c r="N3875" s="73"/>
    </row>
    <row r="3876" spans="2:14" x14ac:dyDescent="0.35">
      <c r="B3876" s="83"/>
      <c r="C3876" s="84"/>
      <c r="D3876" s="73"/>
      <c r="E3876" s="73"/>
      <c r="F3876" s="73"/>
      <c r="G3876" s="85"/>
      <c r="H3876" s="73"/>
      <c r="I3876" s="73"/>
      <c r="J3876" s="73"/>
      <c r="K3876" s="73"/>
      <c r="L3876" s="73"/>
      <c r="M3876" s="73"/>
      <c r="N3876" s="73"/>
    </row>
    <row r="3877" spans="2:14" x14ac:dyDescent="0.35">
      <c r="B3877" s="83"/>
      <c r="C3877" s="84"/>
      <c r="D3877" s="73"/>
      <c r="E3877" s="73"/>
      <c r="F3877" s="73"/>
      <c r="G3877" s="85"/>
      <c r="H3877" s="73"/>
      <c r="I3877" s="73"/>
      <c r="J3877" s="73"/>
      <c r="K3877" s="73"/>
      <c r="L3877" s="73"/>
      <c r="M3877" s="73"/>
      <c r="N3877" s="73"/>
    </row>
    <row r="3878" spans="2:14" x14ac:dyDescent="0.35">
      <c r="B3878" s="83"/>
      <c r="C3878" s="84"/>
      <c r="D3878" s="73"/>
      <c r="E3878" s="73"/>
      <c r="F3878" s="73"/>
      <c r="G3878" s="85"/>
      <c r="H3878" s="73"/>
      <c r="I3878" s="73"/>
      <c r="J3878" s="73"/>
      <c r="K3878" s="73"/>
      <c r="L3878" s="73"/>
      <c r="M3878" s="73"/>
      <c r="N3878" s="73"/>
    </row>
    <row r="3879" spans="2:14" x14ac:dyDescent="0.35">
      <c r="B3879" s="83"/>
      <c r="C3879" s="84"/>
      <c r="D3879" s="73"/>
      <c r="E3879" s="73"/>
      <c r="F3879" s="73"/>
      <c r="G3879" s="85"/>
      <c r="H3879" s="73"/>
      <c r="I3879" s="73"/>
      <c r="J3879" s="73"/>
      <c r="K3879" s="73"/>
      <c r="L3879" s="73"/>
      <c r="M3879" s="73"/>
      <c r="N3879" s="73"/>
    </row>
    <row r="3880" spans="2:14" x14ac:dyDescent="0.35">
      <c r="B3880" s="83"/>
      <c r="C3880" s="84"/>
      <c r="D3880" s="73"/>
      <c r="E3880" s="73"/>
      <c r="F3880" s="73"/>
      <c r="G3880" s="85"/>
      <c r="H3880" s="73"/>
      <c r="I3880" s="73"/>
      <c r="J3880" s="73"/>
      <c r="K3880" s="73"/>
      <c r="L3880" s="73"/>
      <c r="M3880" s="73"/>
      <c r="N3880" s="73"/>
    </row>
    <row r="3881" spans="2:14" x14ac:dyDescent="0.35">
      <c r="B3881" s="83"/>
      <c r="C3881" s="84"/>
      <c r="D3881" s="73"/>
      <c r="E3881" s="73"/>
      <c r="F3881" s="73"/>
      <c r="G3881" s="85"/>
      <c r="H3881" s="73"/>
      <c r="I3881" s="73"/>
      <c r="J3881" s="73"/>
      <c r="K3881" s="73"/>
      <c r="L3881" s="73"/>
      <c r="M3881" s="73"/>
      <c r="N3881" s="73"/>
    </row>
    <row r="3882" spans="2:14" x14ac:dyDescent="0.35">
      <c r="B3882" s="83"/>
      <c r="C3882" s="84"/>
      <c r="D3882" s="73"/>
      <c r="E3882" s="73"/>
      <c r="F3882" s="73"/>
      <c r="G3882" s="85"/>
      <c r="H3882" s="73"/>
      <c r="I3882" s="73"/>
      <c r="J3882" s="73"/>
      <c r="K3882" s="73"/>
      <c r="L3882" s="73"/>
      <c r="M3882" s="73"/>
      <c r="N3882" s="73"/>
    </row>
    <row r="3883" spans="2:14" x14ac:dyDescent="0.35">
      <c r="B3883" s="83"/>
      <c r="C3883" s="84"/>
      <c r="D3883" s="73"/>
      <c r="E3883" s="73"/>
      <c r="F3883" s="73"/>
      <c r="G3883" s="85"/>
      <c r="H3883" s="73"/>
      <c r="I3883" s="73"/>
      <c r="J3883" s="73"/>
      <c r="K3883" s="73"/>
      <c r="L3883" s="73"/>
      <c r="M3883" s="73"/>
      <c r="N3883" s="73"/>
    </row>
    <row r="3884" spans="2:14" x14ac:dyDescent="0.35">
      <c r="B3884" s="83"/>
      <c r="C3884" s="84"/>
      <c r="D3884" s="73"/>
      <c r="E3884" s="73"/>
      <c r="F3884" s="73"/>
      <c r="G3884" s="85"/>
      <c r="H3884" s="73"/>
      <c r="I3884" s="73"/>
      <c r="J3884" s="73"/>
      <c r="K3884" s="73"/>
      <c r="L3884" s="73"/>
      <c r="M3884" s="73"/>
      <c r="N3884" s="73"/>
    </row>
    <row r="3885" spans="2:14" x14ac:dyDescent="0.35">
      <c r="B3885" s="83"/>
      <c r="C3885" s="84"/>
      <c r="D3885" s="73"/>
      <c r="E3885" s="73"/>
      <c r="F3885" s="73"/>
      <c r="G3885" s="85"/>
      <c r="H3885" s="73"/>
      <c r="I3885" s="73"/>
      <c r="J3885" s="73"/>
      <c r="K3885" s="73"/>
      <c r="L3885" s="73"/>
      <c r="M3885" s="73"/>
      <c r="N3885" s="73"/>
    </row>
    <row r="3886" spans="2:14" x14ac:dyDescent="0.35">
      <c r="B3886" s="83"/>
      <c r="C3886" s="84"/>
      <c r="D3886" s="73"/>
      <c r="E3886" s="73"/>
      <c r="F3886" s="73"/>
      <c r="G3886" s="85"/>
      <c r="H3886" s="73"/>
      <c r="I3886" s="73"/>
      <c r="J3886" s="73"/>
      <c r="K3886" s="73"/>
      <c r="L3886" s="73"/>
      <c r="M3886" s="73"/>
      <c r="N3886" s="73"/>
    </row>
    <row r="3887" spans="2:14" x14ac:dyDescent="0.35">
      <c r="B3887" s="83"/>
      <c r="C3887" s="84"/>
      <c r="D3887" s="73"/>
      <c r="E3887" s="73"/>
      <c r="F3887" s="73"/>
      <c r="G3887" s="85"/>
      <c r="H3887" s="73"/>
      <c r="I3887" s="73"/>
      <c r="J3887" s="73"/>
      <c r="K3887" s="73"/>
      <c r="L3887" s="73"/>
      <c r="M3887" s="73"/>
      <c r="N3887" s="73"/>
    </row>
    <row r="3888" spans="2:14" x14ac:dyDescent="0.35">
      <c r="B3888" s="83"/>
      <c r="C3888" s="84"/>
      <c r="D3888" s="73"/>
      <c r="E3888" s="73"/>
      <c r="F3888" s="73"/>
      <c r="G3888" s="85"/>
      <c r="H3888" s="73"/>
      <c r="I3888" s="73"/>
      <c r="J3888" s="73"/>
      <c r="K3888" s="73"/>
      <c r="L3888" s="73"/>
      <c r="M3888" s="73"/>
      <c r="N3888" s="73"/>
    </row>
    <row r="3889" spans="2:14" x14ac:dyDescent="0.35">
      <c r="B3889" s="83"/>
      <c r="C3889" s="84"/>
      <c r="D3889" s="73"/>
      <c r="E3889" s="73"/>
      <c r="F3889" s="73"/>
      <c r="G3889" s="85"/>
      <c r="H3889" s="73"/>
      <c r="I3889" s="73"/>
      <c r="J3889" s="73"/>
      <c r="K3889" s="73"/>
      <c r="L3889" s="73"/>
      <c r="M3889" s="73"/>
      <c r="N3889" s="73"/>
    </row>
    <row r="3890" spans="2:14" x14ac:dyDescent="0.35">
      <c r="B3890" s="83"/>
      <c r="C3890" s="84"/>
      <c r="D3890" s="73"/>
      <c r="E3890" s="73"/>
      <c r="F3890" s="73"/>
      <c r="G3890" s="85"/>
      <c r="H3890" s="73"/>
      <c r="I3890" s="73"/>
      <c r="J3890" s="73"/>
      <c r="K3890" s="73"/>
      <c r="L3890" s="73"/>
      <c r="M3890" s="73"/>
      <c r="N3890" s="73"/>
    </row>
    <row r="3891" spans="2:14" x14ac:dyDescent="0.35">
      <c r="B3891" s="83"/>
      <c r="C3891" s="84"/>
      <c r="D3891" s="73"/>
      <c r="E3891" s="73"/>
      <c r="F3891" s="73"/>
      <c r="G3891" s="85"/>
      <c r="H3891" s="73"/>
      <c r="I3891" s="73"/>
      <c r="J3891" s="73"/>
      <c r="K3891" s="73"/>
      <c r="L3891" s="73"/>
      <c r="M3891" s="73"/>
      <c r="N3891" s="73"/>
    </row>
    <row r="3892" spans="2:14" x14ac:dyDescent="0.35">
      <c r="B3892" s="83"/>
      <c r="C3892" s="84"/>
      <c r="D3892" s="73"/>
      <c r="E3892" s="73"/>
      <c r="F3892" s="73"/>
      <c r="G3892" s="85"/>
      <c r="H3892" s="73"/>
      <c r="I3892" s="73"/>
      <c r="J3892" s="73"/>
      <c r="K3892" s="73"/>
      <c r="L3892" s="73"/>
      <c r="M3892" s="73"/>
      <c r="N3892" s="73"/>
    </row>
    <row r="3893" spans="2:14" x14ac:dyDescent="0.35">
      <c r="B3893" s="83"/>
      <c r="C3893" s="84"/>
      <c r="D3893" s="73"/>
      <c r="E3893" s="73"/>
      <c r="F3893" s="73"/>
      <c r="G3893" s="85"/>
      <c r="H3893" s="73"/>
      <c r="I3893" s="73"/>
      <c r="J3893" s="73"/>
      <c r="K3893" s="73"/>
      <c r="L3893" s="73"/>
      <c r="M3893" s="73"/>
      <c r="N3893" s="73"/>
    </row>
    <row r="3894" spans="2:14" x14ac:dyDescent="0.35">
      <c r="B3894" s="83"/>
      <c r="C3894" s="84"/>
      <c r="D3894" s="73"/>
      <c r="E3894" s="73"/>
      <c r="F3894" s="73"/>
      <c r="G3894" s="85"/>
      <c r="H3894" s="73"/>
      <c r="I3894" s="73"/>
      <c r="J3894" s="73"/>
      <c r="K3894" s="73"/>
      <c r="L3894" s="73"/>
      <c r="M3894" s="73"/>
      <c r="N3894" s="73"/>
    </row>
    <row r="3895" spans="2:14" x14ac:dyDescent="0.35">
      <c r="B3895" s="83"/>
      <c r="C3895" s="84"/>
      <c r="D3895" s="73"/>
      <c r="E3895" s="73"/>
      <c r="F3895" s="73"/>
      <c r="G3895" s="85"/>
      <c r="H3895" s="73"/>
      <c r="I3895" s="73"/>
      <c r="J3895" s="73"/>
      <c r="K3895" s="73"/>
      <c r="L3895" s="73"/>
      <c r="M3895" s="73"/>
      <c r="N3895" s="73"/>
    </row>
    <row r="3896" spans="2:14" x14ac:dyDescent="0.35">
      <c r="B3896" s="83"/>
      <c r="C3896" s="84"/>
      <c r="D3896" s="73"/>
      <c r="E3896" s="73"/>
      <c r="F3896" s="73"/>
      <c r="G3896" s="85"/>
      <c r="H3896" s="73"/>
      <c r="I3896" s="73"/>
      <c r="J3896" s="73"/>
      <c r="K3896" s="73"/>
      <c r="L3896" s="73"/>
      <c r="M3896" s="73"/>
      <c r="N3896" s="73"/>
    </row>
    <row r="3897" spans="2:14" x14ac:dyDescent="0.35">
      <c r="B3897" s="83"/>
      <c r="C3897" s="84"/>
      <c r="D3897" s="73"/>
      <c r="E3897" s="73"/>
      <c r="F3897" s="73"/>
      <c r="G3897" s="85"/>
      <c r="H3897" s="73"/>
      <c r="I3897" s="73"/>
      <c r="J3897" s="73"/>
      <c r="K3897" s="73"/>
      <c r="L3897" s="73"/>
      <c r="M3897" s="73"/>
      <c r="N3897" s="73"/>
    </row>
    <row r="3898" spans="2:14" x14ac:dyDescent="0.35">
      <c r="B3898" s="83"/>
      <c r="C3898" s="84"/>
      <c r="D3898" s="73"/>
      <c r="E3898" s="73"/>
      <c r="F3898" s="73"/>
      <c r="G3898" s="85"/>
      <c r="H3898" s="73"/>
      <c r="I3898" s="73"/>
      <c r="J3898" s="73"/>
      <c r="K3898" s="73"/>
      <c r="L3898" s="73"/>
      <c r="M3898" s="73"/>
      <c r="N3898" s="73"/>
    </row>
    <row r="3899" spans="2:14" x14ac:dyDescent="0.35">
      <c r="B3899" s="83"/>
      <c r="C3899" s="84"/>
      <c r="D3899" s="73"/>
      <c r="E3899" s="73"/>
      <c r="F3899" s="73"/>
      <c r="G3899" s="85"/>
      <c r="H3899" s="73"/>
      <c r="I3899" s="73"/>
      <c r="J3899" s="73"/>
      <c r="K3899" s="73"/>
      <c r="L3899" s="73"/>
      <c r="M3899" s="73"/>
      <c r="N3899" s="73"/>
    </row>
    <row r="3900" spans="2:14" x14ac:dyDescent="0.35">
      <c r="B3900" s="83"/>
      <c r="C3900" s="84"/>
      <c r="D3900" s="73"/>
      <c r="E3900" s="73"/>
      <c r="F3900" s="73"/>
      <c r="G3900" s="85"/>
      <c r="H3900" s="73"/>
      <c r="I3900" s="73"/>
      <c r="J3900" s="73"/>
      <c r="K3900" s="73"/>
      <c r="L3900" s="73"/>
      <c r="M3900" s="73"/>
      <c r="N3900" s="73"/>
    </row>
    <row r="3901" spans="2:14" x14ac:dyDescent="0.35">
      <c r="B3901" s="83"/>
      <c r="C3901" s="84"/>
      <c r="D3901" s="73"/>
      <c r="E3901" s="73"/>
      <c r="F3901" s="73"/>
      <c r="G3901" s="85"/>
      <c r="H3901" s="73"/>
      <c r="I3901" s="73"/>
      <c r="J3901" s="73"/>
      <c r="K3901" s="73"/>
      <c r="L3901" s="73"/>
      <c r="M3901" s="73"/>
      <c r="N3901" s="73"/>
    </row>
    <row r="3902" spans="2:14" x14ac:dyDescent="0.35">
      <c r="B3902" s="83"/>
      <c r="C3902" s="84"/>
      <c r="D3902" s="73"/>
      <c r="E3902" s="73"/>
      <c r="F3902" s="73"/>
      <c r="G3902" s="85"/>
      <c r="H3902" s="73"/>
      <c r="I3902" s="73"/>
      <c r="J3902" s="73"/>
      <c r="K3902" s="73"/>
      <c r="L3902" s="73"/>
      <c r="M3902" s="73"/>
      <c r="N3902" s="73"/>
    </row>
    <row r="3903" spans="2:14" x14ac:dyDescent="0.35">
      <c r="B3903" s="83"/>
      <c r="C3903" s="84"/>
      <c r="D3903" s="73"/>
      <c r="E3903" s="73"/>
      <c r="F3903" s="73"/>
      <c r="G3903" s="85"/>
      <c r="H3903" s="73"/>
      <c r="I3903" s="73"/>
      <c r="J3903" s="73"/>
      <c r="K3903" s="73"/>
      <c r="L3903" s="73"/>
      <c r="M3903" s="73"/>
      <c r="N3903" s="73"/>
    </row>
    <row r="3904" spans="2:14" x14ac:dyDescent="0.35">
      <c r="B3904" s="83"/>
      <c r="C3904" s="84"/>
      <c r="D3904" s="73"/>
      <c r="E3904" s="73"/>
      <c r="F3904" s="73"/>
      <c r="G3904" s="85"/>
      <c r="H3904" s="73"/>
      <c r="I3904" s="73"/>
      <c r="J3904" s="73"/>
      <c r="K3904" s="73"/>
      <c r="L3904" s="73"/>
      <c r="M3904" s="73"/>
      <c r="N3904" s="73"/>
    </row>
    <row r="3905" spans="2:14" x14ac:dyDescent="0.35">
      <c r="B3905" s="83"/>
      <c r="C3905" s="84"/>
      <c r="D3905" s="73"/>
      <c r="E3905" s="73"/>
      <c r="F3905" s="73"/>
      <c r="G3905" s="85"/>
      <c r="H3905" s="73"/>
      <c r="I3905" s="73"/>
      <c r="J3905" s="73"/>
      <c r="K3905" s="73"/>
      <c r="L3905" s="73"/>
      <c r="M3905" s="73"/>
      <c r="N3905" s="73"/>
    </row>
    <row r="3906" spans="2:14" x14ac:dyDescent="0.35">
      <c r="B3906" s="83"/>
      <c r="C3906" s="84"/>
      <c r="D3906" s="73"/>
      <c r="E3906" s="73"/>
      <c r="F3906" s="73"/>
      <c r="G3906" s="85"/>
      <c r="H3906" s="73"/>
      <c r="I3906" s="73"/>
      <c r="J3906" s="73"/>
      <c r="K3906" s="73"/>
      <c r="L3906" s="73"/>
      <c r="M3906" s="73"/>
      <c r="N3906" s="73"/>
    </row>
    <row r="3907" spans="2:14" x14ac:dyDescent="0.35">
      <c r="B3907" s="83"/>
      <c r="C3907" s="84"/>
      <c r="D3907" s="73"/>
      <c r="E3907" s="73"/>
      <c r="F3907" s="73"/>
      <c r="G3907" s="85"/>
      <c r="H3907" s="73"/>
      <c r="I3907" s="73"/>
      <c r="J3907" s="73"/>
      <c r="K3907" s="73"/>
      <c r="L3907" s="73"/>
      <c r="M3907" s="73"/>
      <c r="N3907" s="73"/>
    </row>
    <row r="3908" spans="2:14" x14ac:dyDescent="0.35">
      <c r="B3908" s="83"/>
      <c r="C3908" s="84"/>
      <c r="D3908" s="73"/>
      <c r="E3908" s="73"/>
      <c r="F3908" s="73"/>
      <c r="G3908" s="85"/>
      <c r="H3908" s="73"/>
      <c r="I3908" s="73"/>
      <c r="J3908" s="73"/>
      <c r="K3908" s="73"/>
      <c r="L3908" s="73"/>
      <c r="M3908" s="73"/>
      <c r="N3908" s="73"/>
    </row>
    <row r="3909" spans="2:14" x14ac:dyDescent="0.35">
      <c r="B3909" s="83"/>
      <c r="C3909" s="84"/>
      <c r="D3909" s="73"/>
      <c r="E3909" s="73"/>
      <c r="F3909" s="73"/>
      <c r="G3909" s="85"/>
      <c r="H3909" s="73"/>
      <c r="I3909" s="73"/>
      <c r="J3909" s="73"/>
      <c r="K3909" s="73"/>
      <c r="L3909" s="73"/>
      <c r="M3909" s="73"/>
      <c r="N3909" s="73"/>
    </row>
    <row r="3910" spans="2:14" x14ac:dyDescent="0.35">
      <c r="B3910" s="83"/>
      <c r="C3910" s="84"/>
      <c r="D3910" s="73"/>
      <c r="E3910" s="73"/>
      <c r="F3910" s="73"/>
      <c r="G3910" s="85"/>
      <c r="H3910" s="73"/>
      <c r="I3910" s="73"/>
      <c r="J3910" s="73"/>
      <c r="K3910" s="73"/>
      <c r="L3910" s="73"/>
      <c r="M3910" s="73"/>
      <c r="N3910" s="73"/>
    </row>
    <row r="3911" spans="2:14" x14ac:dyDescent="0.35">
      <c r="B3911" s="83"/>
      <c r="C3911" s="84"/>
      <c r="D3911" s="73"/>
      <c r="E3911" s="73"/>
      <c r="F3911" s="73"/>
      <c r="G3911" s="85"/>
      <c r="H3911" s="73"/>
      <c r="I3911" s="73"/>
      <c r="J3911" s="73"/>
      <c r="K3911" s="73"/>
      <c r="L3911" s="73"/>
      <c r="M3911" s="73"/>
      <c r="N3911" s="73"/>
    </row>
    <row r="3912" spans="2:14" x14ac:dyDescent="0.35">
      <c r="B3912" s="83"/>
      <c r="C3912" s="84"/>
      <c r="D3912" s="73"/>
      <c r="E3912" s="73"/>
      <c r="F3912" s="73"/>
      <c r="G3912" s="85"/>
      <c r="H3912" s="73"/>
      <c r="I3912" s="73"/>
      <c r="J3912" s="73"/>
      <c r="K3912" s="73"/>
      <c r="L3912" s="73"/>
      <c r="M3912" s="73"/>
      <c r="N3912" s="73"/>
    </row>
    <row r="3913" spans="2:14" x14ac:dyDescent="0.35">
      <c r="B3913" s="83"/>
      <c r="C3913" s="84"/>
      <c r="D3913" s="73"/>
      <c r="E3913" s="73"/>
      <c r="F3913" s="73"/>
      <c r="G3913" s="85"/>
      <c r="H3913" s="73"/>
      <c r="I3913" s="73"/>
      <c r="J3913" s="73"/>
      <c r="K3913" s="73"/>
      <c r="L3913" s="73"/>
      <c r="M3913" s="73"/>
      <c r="N3913" s="73"/>
    </row>
    <row r="3914" spans="2:14" x14ac:dyDescent="0.35">
      <c r="B3914" s="83"/>
      <c r="C3914" s="84"/>
      <c r="D3914" s="73"/>
      <c r="E3914" s="73"/>
      <c r="F3914" s="73"/>
      <c r="G3914" s="85"/>
      <c r="H3914" s="73"/>
      <c r="I3914" s="73"/>
      <c r="J3914" s="73"/>
      <c r="K3914" s="73"/>
      <c r="L3914" s="73"/>
      <c r="M3914" s="73"/>
      <c r="N3914" s="73"/>
    </row>
    <row r="3915" spans="2:14" x14ac:dyDescent="0.35">
      <c r="B3915" s="83"/>
      <c r="C3915" s="84"/>
      <c r="D3915" s="73"/>
      <c r="E3915" s="73"/>
      <c r="F3915" s="73"/>
      <c r="G3915" s="85"/>
      <c r="H3915" s="73"/>
      <c r="I3915" s="73"/>
      <c r="J3915" s="73"/>
      <c r="K3915" s="73"/>
      <c r="L3915" s="73"/>
      <c r="M3915" s="73"/>
      <c r="N3915" s="73"/>
    </row>
    <row r="3916" spans="2:14" x14ac:dyDescent="0.35">
      <c r="B3916" s="83"/>
      <c r="C3916" s="84"/>
      <c r="D3916" s="73"/>
      <c r="E3916" s="73"/>
      <c r="F3916" s="73"/>
      <c r="G3916" s="85"/>
      <c r="H3916" s="73"/>
      <c r="I3916" s="73"/>
      <c r="J3916" s="73"/>
      <c r="K3916" s="73"/>
      <c r="L3916" s="73"/>
      <c r="M3916" s="73"/>
      <c r="N3916" s="73"/>
    </row>
    <row r="3917" spans="2:14" x14ac:dyDescent="0.35">
      <c r="B3917" s="83"/>
      <c r="C3917" s="84"/>
      <c r="D3917" s="73"/>
      <c r="E3917" s="73"/>
      <c r="F3917" s="73"/>
      <c r="G3917" s="85"/>
      <c r="H3917" s="73"/>
      <c r="I3917" s="73"/>
      <c r="J3917" s="73"/>
      <c r="K3917" s="73"/>
      <c r="L3917" s="73"/>
      <c r="M3917" s="73"/>
      <c r="N3917" s="73"/>
    </row>
    <row r="3918" spans="2:14" x14ac:dyDescent="0.35">
      <c r="B3918" s="83"/>
      <c r="C3918" s="84"/>
      <c r="D3918" s="73"/>
      <c r="E3918" s="73"/>
      <c r="F3918" s="73"/>
      <c r="G3918" s="85"/>
      <c r="H3918" s="73"/>
      <c r="I3918" s="73"/>
      <c r="J3918" s="73"/>
      <c r="K3918" s="73"/>
      <c r="L3918" s="73"/>
      <c r="M3918" s="73"/>
      <c r="N3918" s="73"/>
    </row>
    <row r="3919" spans="2:14" x14ac:dyDescent="0.35">
      <c r="B3919" s="83"/>
      <c r="C3919" s="84"/>
      <c r="D3919" s="73"/>
      <c r="E3919" s="73"/>
      <c r="F3919" s="73"/>
      <c r="G3919" s="85"/>
      <c r="H3919" s="73"/>
      <c r="I3919" s="73"/>
      <c r="J3919" s="73"/>
      <c r="K3919" s="73"/>
      <c r="L3919" s="73"/>
      <c r="M3919" s="73"/>
      <c r="N3919" s="73"/>
    </row>
    <row r="3920" spans="2:14" x14ac:dyDescent="0.35">
      <c r="B3920" s="83"/>
      <c r="C3920" s="84"/>
      <c r="D3920" s="73"/>
      <c r="E3920" s="73"/>
      <c r="F3920" s="73"/>
      <c r="G3920" s="85"/>
      <c r="H3920" s="73"/>
      <c r="I3920" s="73"/>
      <c r="J3920" s="73"/>
      <c r="K3920" s="73"/>
      <c r="L3920" s="73"/>
      <c r="M3920" s="73"/>
      <c r="N3920" s="73"/>
    </row>
    <row r="3921" spans="2:14" x14ac:dyDescent="0.35">
      <c r="B3921" s="83"/>
      <c r="C3921" s="84"/>
      <c r="D3921" s="73"/>
      <c r="E3921" s="73"/>
      <c r="F3921" s="73"/>
      <c r="G3921" s="85"/>
      <c r="H3921" s="73"/>
      <c r="I3921" s="73"/>
      <c r="J3921" s="73"/>
      <c r="K3921" s="73"/>
      <c r="L3921" s="73"/>
      <c r="M3921" s="73"/>
      <c r="N3921" s="73"/>
    </row>
    <row r="3922" spans="2:14" x14ac:dyDescent="0.35">
      <c r="B3922" s="83"/>
      <c r="C3922" s="84"/>
      <c r="D3922" s="73"/>
      <c r="E3922" s="73"/>
      <c r="F3922" s="73"/>
      <c r="G3922" s="85"/>
      <c r="H3922" s="73"/>
      <c r="I3922" s="73"/>
      <c r="J3922" s="73"/>
      <c r="K3922" s="73"/>
      <c r="L3922" s="73"/>
      <c r="M3922" s="73"/>
      <c r="N3922" s="73"/>
    </row>
    <row r="3923" spans="2:14" x14ac:dyDescent="0.35">
      <c r="B3923" s="83"/>
      <c r="C3923" s="84"/>
      <c r="D3923" s="73"/>
      <c r="E3923" s="73"/>
      <c r="F3923" s="73"/>
      <c r="G3923" s="85"/>
      <c r="H3923" s="73"/>
      <c r="I3923" s="73"/>
      <c r="J3923" s="73"/>
      <c r="K3923" s="73"/>
      <c r="L3923" s="73"/>
      <c r="M3923" s="73"/>
      <c r="N3923" s="73"/>
    </row>
    <row r="3924" spans="2:14" x14ac:dyDescent="0.35">
      <c r="B3924" s="83"/>
      <c r="C3924" s="84"/>
      <c r="D3924" s="73"/>
      <c r="E3924" s="73"/>
      <c r="F3924" s="73"/>
      <c r="G3924" s="85"/>
      <c r="H3924" s="73"/>
      <c r="I3924" s="73"/>
      <c r="J3924" s="73"/>
      <c r="K3924" s="73"/>
      <c r="L3924" s="73"/>
      <c r="M3924" s="73"/>
      <c r="N3924" s="73"/>
    </row>
    <row r="3925" spans="2:14" x14ac:dyDescent="0.35">
      <c r="B3925" s="83"/>
      <c r="C3925" s="84"/>
      <c r="D3925" s="73"/>
      <c r="E3925" s="73"/>
      <c r="F3925" s="73"/>
      <c r="G3925" s="85"/>
      <c r="H3925" s="73"/>
      <c r="I3925" s="73"/>
      <c r="J3925" s="73"/>
      <c r="K3925" s="73"/>
      <c r="L3925" s="73"/>
      <c r="M3925" s="73"/>
      <c r="N3925" s="73"/>
    </row>
    <row r="3926" spans="2:14" x14ac:dyDescent="0.35">
      <c r="B3926" s="83"/>
      <c r="C3926" s="84"/>
      <c r="D3926" s="73"/>
      <c r="E3926" s="73"/>
      <c r="F3926" s="73"/>
      <c r="G3926" s="85"/>
      <c r="H3926" s="73"/>
      <c r="I3926" s="73"/>
      <c r="J3926" s="73"/>
      <c r="K3926" s="73"/>
      <c r="L3926" s="73"/>
      <c r="M3926" s="73"/>
      <c r="N3926" s="73"/>
    </row>
    <row r="3927" spans="2:14" x14ac:dyDescent="0.35">
      <c r="B3927" s="83"/>
      <c r="C3927" s="84"/>
      <c r="D3927" s="73"/>
      <c r="E3927" s="73"/>
      <c r="F3927" s="73"/>
      <c r="G3927" s="85"/>
      <c r="H3927" s="73"/>
      <c r="I3927" s="73"/>
      <c r="J3927" s="73"/>
      <c r="K3927" s="73"/>
      <c r="L3927" s="73"/>
      <c r="M3927" s="73"/>
      <c r="N3927" s="73"/>
    </row>
    <row r="3928" spans="2:14" x14ac:dyDescent="0.35">
      <c r="B3928" s="83"/>
      <c r="C3928" s="84"/>
      <c r="D3928" s="73"/>
      <c r="E3928" s="73"/>
      <c r="F3928" s="73"/>
      <c r="G3928" s="85"/>
      <c r="H3928" s="73"/>
      <c r="I3928" s="73"/>
      <c r="J3928" s="73"/>
      <c r="K3928" s="73"/>
      <c r="L3928" s="73"/>
      <c r="M3928" s="73"/>
      <c r="N3928" s="73"/>
    </row>
    <row r="3929" spans="2:14" x14ac:dyDescent="0.35">
      <c r="B3929" s="83"/>
      <c r="C3929" s="84"/>
      <c r="D3929" s="73"/>
      <c r="E3929" s="73"/>
      <c r="F3929" s="73"/>
      <c r="G3929" s="85"/>
      <c r="H3929" s="73"/>
      <c r="I3929" s="73"/>
      <c r="J3929" s="73"/>
      <c r="K3929" s="73"/>
      <c r="L3929" s="73"/>
      <c r="M3929" s="73"/>
      <c r="N3929" s="73"/>
    </row>
    <row r="3930" spans="2:14" x14ac:dyDescent="0.35">
      <c r="B3930" s="83"/>
      <c r="C3930" s="84"/>
      <c r="D3930" s="73"/>
      <c r="E3930" s="73"/>
      <c r="F3930" s="73"/>
      <c r="G3930" s="85"/>
      <c r="H3930" s="73"/>
      <c r="I3930" s="73"/>
      <c r="J3930" s="73"/>
      <c r="K3930" s="73"/>
      <c r="L3930" s="73"/>
      <c r="M3930" s="73"/>
      <c r="N3930" s="73"/>
    </row>
    <row r="3931" spans="2:14" x14ac:dyDescent="0.35">
      <c r="B3931" s="83"/>
      <c r="C3931" s="84"/>
      <c r="D3931" s="73"/>
      <c r="E3931" s="73"/>
      <c r="F3931" s="73"/>
      <c r="G3931" s="85"/>
      <c r="H3931" s="73"/>
      <c r="I3931" s="73"/>
      <c r="J3931" s="73"/>
      <c r="K3931" s="73"/>
      <c r="L3931" s="73"/>
      <c r="M3931" s="73"/>
      <c r="N3931" s="73"/>
    </row>
    <row r="3932" spans="2:14" x14ac:dyDescent="0.35">
      <c r="B3932" s="83"/>
      <c r="C3932" s="84"/>
      <c r="D3932" s="73"/>
      <c r="E3932" s="73"/>
      <c r="F3932" s="73"/>
      <c r="G3932" s="85"/>
      <c r="H3932" s="73"/>
      <c r="I3932" s="73"/>
      <c r="J3932" s="73"/>
      <c r="K3932" s="73"/>
      <c r="L3932" s="73"/>
      <c r="M3932" s="73"/>
      <c r="N3932" s="73"/>
    </row>
    <row r="3933" spans="2:14" x14ac:dyDescent="0.35">
      <c r="B3933" s="83"/>
      <c r="C3933" s="84"/>
      <c r="D3933" s="73"/>
      <c r="E3933" s="73"/>
      <c r="F3933" s="73"/>
      <c r="G3933" s="85"/>
      <c r="H3933" s="73"/>
      <c r="I3933" s="73"/>
      <c r="J3933" s="73"/>
      <c r="K3933" s="73"/>
      <c r="L3933" s="73"/>
      <c r="M3933" s="73"/>
      <c r="N3933" s="73"/>
    </row>
    <row r="3934" spans="2:14" x14ac:dyDescent="0.35">
      <c r="B3934" s="83"/>
      <c r="C3934" s="84"/>
      <c r="D3934" s="73"/>
      <c r="E3934" s="73"/>
      <c r="F3934" s="73"/>
      <c r="G3934" s="85"/>
      <c r="H3934" s="73"/>
      <c r="I3934" s="73"/>
      <c r="J3934" s="73"/>
      <c r="K3934" s="73"/>
      <c r="L3934" s="73"/>
      <c r="M3934" s="73"/>
      <c r="N3934" s="73"/>
    </row>
    <row r="3935" spans="2:14" x14ac:dyDescent="0.35">
      <c r="B3935" s="83"/>
      <c r="C3935" s="84"/>
      <c r="D3935" s="73"/>
      <c r="E3935" s="73"/>
      <c r="F3935" s="73"/>
      <c r="G3935" s="85"/>
      <c r="H3935" s="73"/>
      <c r="I3935" s="73"/>
      <c r="J3935" s="73"/>
      <c r="K3935" s="73"/>
      <c r="L3935" s="73"/>
      <c r="M3935" s="73"/>
      <c r="N3935" s="73"/>
    </row>
    <row r="3936" spans="2:14" x14ac:dyDescent="0.35">
      <c r="B3936" s="83"/>
      <c r="C3936" s="84"/>
      <c r="D3936" s="73"/>
      <c r="E3936" s="73"/>
      <c r="F3936" s="73"/>
      <c r="G3936" s="85"/>
      <c r="H3936" s="73"/>
      <c r="I3936" s="73"/>
      <c r="J3936" s="73"/>
      <c r="K3936" s="73"/>
      <c r="L3936" s="73"/>
      <c r="M3936" s="73"/>
      <c r="N3936" s="73"/>
    </row>
    <row r="3937" spans="2:14" x14ac:dyDescent="0.35">
      <c r="B3937" s="83"/>
      <c r="C3937" s="84"/>
      <c r="D3937" s="73"/>
      <c r="E3937" s="73"/>
      <c r="F3937" s="73"/>
      <c r="G3937" s="85"/>
      <c r="H3937" s="73"/>
      <c r="I3937" s="73"/>
      <c r="J3937" s="73"/>
      <c r="K3937" s="73"/>
      <c r="L3937" s="73"/>
      <c r="M3937" s="73"/>
      <c r="N3937" s="73"/>
    </row>
    <row r="3938" spans="2:14" x14ac:dyDescent="0.35">
      <c r="B3938" s="83"/>
      <c r="C3938" s="84"/>
      <c r="D3938" s="73"/>
      <c r="E3938" s="73"/>
      <c r="F3938" s="73"/>
      <c r="G3938" s="85"/>
      <c r="H3938" s="73"/>
      <c r="I3938" s="73"/>
      <c r="J3938" s="73"/>
      <c r="K3938" s="73"/>
      <c r="L3938" s="73"/>
      <c r="M3938" s="73"/>
      <c r="N3938" s="73"/>
    </row>
    <row r="3939" spans="2:14" x14ac:dyDescent="0.35">
      <c r="B3939" s="83"/>
      <c r="C3939" s="84"/>
      <c r="D3939" s="73"/>
      <c r="E3939" s="73"/>
      <c r="F3939" s="73"/>
      <c r="G3939" s="85"/>
      <c r="H3939" s="73"/>
      <c r="I3939" s="73"/>
      <c r="J3939" s="73"/>
      <c r="K3939" s="73"/>
      <c r="L3939" s="73"/>
      <c r="M3939" s="73"/>
      <c r="N3939" s="73"/>
    </row>
    <row r="3940" spans="2:14" x14ac:dyDescent="0.35">
      <c r="B3940" s="83"/>
      <c r="C3940" s="84"/>
      <c r="D3940" s="73"/>
      <c r="E3940" s="73"/>
      <c r="F3940" s="73"/>
      <c r="G3940" s="85"/>
      <c r="H3940" s="73"/>
      <c r="I3940" s="73"/>
      <c r="J3940" s="73"/>
      <c r="K3940" s="73"/>
      <c r="L3940" s="73"/>
      <c r="M3940" s="73"/>
      <c r="N3940" s="73"/>
    </row>
    <row r="3941" spans="2:14" x14ac:dyDescent="0.35">
      <c r="B3941" s="83"/>
      <c r="C3941" s="84"/>
      <c r="D3941" s="73"/>
      <c r="E3941" s="73"/>
      <c r="F3941" s="73"/>
      <c r="G3941" s="85"/>
      <c r="H3941" s="73"/>
      <c r="I3941" s="73"/>
      <c r="J3941" s="73"/>
      <c r="K3941" s="73"/>
      <c r="L3941" s="73"/>
      <c r="M3941" s="73"/>
      <c r="N3941" s="73"/>
    </row>
    <row r="3942" spans="2:14" x14ac:dyDescent="0.35">
      <c r="B3942" s="83"/>
      <c r="C3942" s="84"/>
      <c r="D3942" s="73"/>
      <c r="E3942" s="73"/>
      <c r="F3942" s="73"/>
      <c r="G3942" s="85"/>
      <c r="H3942" s="73"/>
      <c r="I3942" s="73"/>
      <c r="J3942" s="73"/>
      <c r="K3942" s="73"/>
      <c r="L3942" s="73"/>
      <c r="M3942" s="73"/>
      <c r="N3942" s="73"/>
    </row>
    <row r="3943" spans="2:14" x14ac:dyDescent="0.35">
      <c r="B3943" s="83"/>
      <c r="C3943" s="84"/>
      <c r="D3943" s="73"/>
      <c r="E3943" s="73"/>
      <c r="F3943" s="73"/>
      <c r="G3943" s="85"/>
      <c r="H3943" s="73"/>
      <c r="I3943" s="73"/>
      <c r="J3943" s="73"/>
      <c r="K3943" s="73"/>
      <c r="L3943" s="73"/>
      <c r="M3943" s="73"/>
      <c r="N3943" s="73"/>
    </row>
    <row r="3944" spans="2:14" x14ac:dyDescent="0.35">
      <c r="B3944" s="83"/>
      <c r="C3944" s="84"/>
      <c r="D3944" s="73"/>
      <c r="E3944" s="73"/>
      <c r="F3944" s="73"/>
      <c r="G3944" s="85"/>
      <c r="H3944" s="73"/>
      <c r="I3944" s="73"/>
      <c r="J3944" s="73"/>
      <c r="K3944" s="73"/>
      <c r="L3944" s="73"/>
      <c r="M3944" s="73"/>
      <c r="N3944" s="73"/>
    </row>
    <row r="3945" spans="2:14" x14ac:dyDescent="0.35">
      <c r="B3945" s="83"/>
      <c r="C3945" s="84"/>
      <c r="D3945" s="73"/>
      <c r="E3945" s="73"/>
      <c r="F3945" s="73"/>
      <c r="G3945" s="85"/>
      <c r="H3945" s="73"/>
      <c r="I3945" s="73"/>
      <c r="J3945" s="73"/>
      <c r="K3945" s="73"/>
      <c r="L3945" s="73"/>
      <c r="M3945" s="73"/>
      <c r="N3945" s="73"/>
    </row>
    <row r="3946" spans="2:14" x14ac:dyDescent="0.35">
      <c r="B3946" s="83"/>
      <c r="C3946" s="84"/>
      <c r="D3946" s="73"/>
      <c r="E3946" s="73"/>
      <c r="F3946" s="73"/>
      <c r="G3946" s="85"/>
      <c r="H3946" s="73"/>
      <c r="I3946" s="73"/>
      <c r="J3946" s="73"/>
      <c r="K3946" s="73"/>
      <c r="L3946" s="73"/>
      <c r="M3946" s="73"/>
      <c r="N3946" s="73"/>
    </row>
    <row r="3947" spans="2:14" x14ac:dyDescent="0.35">
      <c r="B3947" s="83"/>
      <c r="C3947" s="84"/>
      <c r="D3947" s="73"/>
      <c r="E3947" s="73"/>
      <c r="F3947" s="73"/>
      <c r="G3947" s="85"/>
      <c r="H3947" s="73"/>
      <c r="I3947" s="73"/>
      <c r="J3947" s="73"/>
      <c r="K3947" s="73"/>
      <c r="L3947" s="73"/>
      <c r="M3947" s="73"/>
      <c r="N3947" s="73"/>
    </row>
    <row r="3948" spans="2:14" x14ac:dyDescent="0.35">
      <c r="B3948" s="83"/>
      <c r="C3948" s="84"/>
      <c r="D3948" s="73"/>
      <c r="E3948" s="73"/>
      <c r="F3948" s="73"/>
      <c r="G3948" s="85"/>
      <c r="H3948" s="73"/>
      <c r="I3948" s="73"/>
      <c r="J3948" s="73"/>
      <c r="K3948" s="73"/>
      <c r="L3948" s="73"/>
      <c r="M3948" s="73"/>
      <c r="N3948" s="73"/>
    </row>
    <row r="3949" spans="2:14" x14ac:dyDescent="0.35">
      <c r="B3949" s="83"/>
      <c r="C3949" s="84"/>
      <c r="D3949" s="73"/>
      <c r="E3949" s="73"/>
      <c r="F3949" s="73"/>
      <c r="G3949" s="85"/>
      <c r="H3949" s="73"/>
      <c r="I3949" s="73"/>
      <c r="J3949" s="73"/>
      <c r="K3949" s="73"/>
      <c r="L3949" s="73"/>
      <c r="M3949" s="73"/>
      <c r="N3949" s="73"/>
    </row>
    <row r="3950" spans="2:14" x14ac:dyDescent="0.35">
      <c r="B3950" s="83"/>
      <c r="C3950" s="84"/>
      <c r="D3950" s="73"/>
      <c r="E3950" s="73"/>
      <c r="F3950" s="73"/>
      <c r="G3950" s="85"/>
      <c r="H3950" s="73"/>
      <c r="I3950" s="73"/>
      <c r="J3950" s="73"/>
      <c r="K3950" s="73"/>
      <c r="L3950" s="73"/>
      <c r="M3950" s="73"/>
      <c r="N3950" s="73"/>
    </row>
    <row r="3951" spans="2:14" x14ac:dyDescent="0.35">
      <c r="B3951" s="83"/>
      <c r="C3951" s="84"/>
      <c r="D3951" s="73"/>
      <c r="E3951" s="73"/>
      <c r="F3951" s="73"/>
      <c r="G3951" s="85"/>
      <c r="H3951" s="73"/>
      <c r="I3951" s="73"/>
      <c r="J3951" s="73"/>
      <c r="K3951" s="73"/>
      <c r="L3951" s="73"/>
      <c r="M3951" s="73"/>
      <c r="N3951" s="73"/>
    </row>
    <row r="3952" spans="2:14" x14ac:dyDescent="0.35">
      <c r="B3952" s="83"/>
      <c r="C3952" s="84"/>
      <c r="D3952" s="73"/>
      <c r="E3952" s="73"/>
      <c r="F3952" s="73"/>
      <c r="G3952" s="85"/>
      <c r="H3952" s="73"/>
      <c r="I3952" s="73"/>
      <c r="J3952" s="73"/>
      <c r="K3952" s="73"/>
      <c r="L3952" s="73"/>
      <c r="M3952" s="73"/>
      <c r="N3952" s="73"/>
    </row>
    <row r="3953" spans="2:14" x14ac:dyDescent="0.35">
      <c r="B3953" s="83"/>
      <c r="C3953" s="84"/>
      <c r="D3953" s="73"/>
      <c r="E3953" s="73"/>
      <c r="F3953" s="73"/>
      <c r="G3953" s="85"/>
      <c r="H3953" s="73"/>
      <c r="I3953" s="73"/>
      <c r="J3953" s="73"/>
      <c r="K3953" s="73"/>
      <c r="L3953" s="73"/>
      <c r="M3953" s="73"/>
      <c r="N3953" s="73"/>
    </row>
    <row r="3954" spans="2:14" x14ac:dyDescent="0.35">
      <c r="B3954" s="83"/>
      <c r="C3954" s="84"/>
      <c r="D3954" s="73"/>
      <c r="E3954" s="73"/>
      <c r="F3954" s="73"/>
      <c r="G3954" s="85"/>
      <c r="H3954" s="73"/>
      <c r="I3954" s="73"/>
      <c r="J3954" s="73"/>
      <c r="K3954" s="73"/>
      <c r="L3954" s="73"/>
      <c r="M3954" s="73"/>
      <c r="N3954" s="73"/>
    </row>
    <row r="3955" spans="2:14" x14ac:dyDescent="0.35">
      <c r="B3955" s="83"/>
      <c r="C3955" s="84"/>
      <c r="D3955" s="73"/>
      <c r="E3955" s="73"/>
      <c r="F3955" s="73"/>
      <c r="G3955" s="85"/>
      <c r="H3955" s="73"/>
      <c r="I3955" s="73"/>
      <c r="J3955" s="73"/>
      <c r="K3955" s="73"/>
      <c r="L3955" s="73"/>
      <c r="M3955" s="73"/>
      <c r="N3955" s="73"/>
    </row>
    <row r="3956" spans="2:14" x14ac:dyDescent="0.35">
      <c r="B3956" s="83"/>
      <c r="C3956" s="84"/>
      <c r="D3956" s="73"/>
      <c r="E3956" s="73"/>
      <c r="F3956" s="73"/>
      <c r="G3956" s="85"/>
      <c r="H3956" s="73"/>
      <c r="I3956" s="73"/>
      <c r="J3956" s="73"/>
      <c r="K3956" s="73"/>
      <c r="L3956" s="73"/>
      <c r="M3956" s="73"/>
      <c r="N3956" s="73"/>
    </row>
    <row r="3957" spans="2:14" x14ac:dyDescent="0.35">
      <c r="B3957" s="83"/>
      <c r="C3957" s="84"/>
      <c r="D3957" s="73"/>
      <c r="E3957" s="73"/>
      <c r="F3957" s="73"/>
      <c r="G3957" s="85"/>
      <c r="H3957" s="73"/>
      <c r="I3957" s="73"/>
      <c r="J3957" s="73"/>
      <c r="K3957" s="73"/>
      <c r="L3957" s="73"/>
      <c r="M3957" s="73"/>
      <c r="N3957" s="73"/>
    </row>
    <row r="3958" spans="2:14" x14ac:dyDescent="0.35">
      <c r="B3958" s="83"/>
      <c r="C3958" s="84"/>
      <c r="D3958" s="73"/>
      <c r="E3958" s="73"/>
      <c r="F3958" s="73"/>
      <c r="G3958" s="85"/>
      <c r="H3958" s="73"/>
      <c r="I3958" s="73"/>
      <c r="J3958" s="73"/>
      <c r="K3958" s="73"/>
      <c r="L3958" s="73"/>
      <c r="M3958" s="73"/>
      <c r="N3958" s="73"/>
    </row>
    <row r="3959" spans="2:14" x14ac:dyDescent="0.35">
      <c r="B3959" s="83"/>
      <c r="C3959" s="84"/>
      <c r="D3959" s="73"/>
      <c r="E3959" s="73"/>
      <c r="F3959" s="73"/>
      <c r="G3959" s="85"/>
      <c r="H3959" s="73"/>
      <c r="I3959" s="73"/>
      <c r="J3959" s="73"/>
      <c r="K3959" s="73"/>
      <c r="L3959" s="73"/>
      <c r="M3959" s="73"/>
      <c r="N3959" s="73"/>
    </row>
    <row r="3960" spans="2:14" x14ac:dyDescent="0.35">
      <c r="B3960" s="83"/>
      <c r="C3960" s="84"/>
      <c r="D3960" s="73"/>
      <c r="E3960" s="73"/>
      <c r="F3960" s="73"/>
      <c r="G3960" s="85"/>
      <c r="H3960" s="73"/>
      <c r="I3960" s="73"/>
      <c r="J3960" s="73"/>
      <c r="K3960" s="73"/>
      <c r="L3960" s="73"/>
      <c r="M3960" s="73"/>
      <c r="N3960" s="73"/>
    </row>
    <row r="3961" spans="2:14" x14ac:dyDescent="0.35">
      <c r="B3961" s="83"/>
      <c r="C3961" s="84"/>
      <c r="D3961" s="73"/>
      <c r="E3961" s="73"/>
      <c r="F3961" s="73"/>
      <c r="G3961" s="85"/>
      <c r="H3961" s="73"/>
      <c r="I3961" s="73"/>
      <c r="J3961" s="73"/>
      <c r="K3961" s="73"/>
      <c r="L3961" s="73"/>
      <c r="M3961" s="73"/>
      <c r="N3961" s="73"/>
    </row>
    <row r="3962" spans="2:14" x14ac:dyDescent="0.35">
      <c r="B3962" s="83"/>
      <c r="C3962" s="84"/>
      <c r="D3962" s="73"/>
      <c r="E3962" s="73"/>
      <c r="F3962" s="73"/>
      <c r="G3962" s="85"/>
      <c r="H3962" s="73"/>
      <c r="I3962" s="73"/>
      <c r="J3962" s="73"/>
      <c r="K3962" s="73"/>
      <c r="L3962" s="73"/>
      <c r="M3962" s="73"/>
      <c r="N3962" s="73"/>
    </row>
    <row r="3963" spans="2:14" x14ac:dyDescent="0.35">
      <c r="B3963" s="83"/>
      <c r="C3963" s="84"/>
      <c r="D3963" s="73"/>
      <c r="E3963" s="73"/>
      <c r="F3963" s="73"/>
      <c r="G3963" s="85"/>
      <c r="H3963" s="73"/>
      <c r="I3963" s="73"/>
      <c r="J3963" s="73"/>
      <c r="K3963" s="73"/>
      <c r="L3963" s="73"/>
      <c r="M3963" s="73"/>
      <c r="N3963" s="73"/>
    </row>
    <row r="3964" spans="2:14" x14ac:dyDescent="0.35">
      <c r="B3964" s="83"/>
      <c r="C3964" s="84"/>
      <c r="D3964" s="73"/>
      <c r="E3964" s="73"/>
      <c r="F3964" s="73"/>
      <c r="G3964" s="85"/>
      <c r="H3964" s="73"/>
      <c r="I3964" s="73"/>
      <c r="J3964" s="73"/>
      <c r="K3964" s="73"/>
      <c r="L3964" s="73"/>
      <c r="M3964" s="73"/>
      <c r="N3964" s="73"/>
    </row>
    <row r="3965" spans="2:14" x14ac:dyDescent="0.35">
      <c r="B3965" s="83"/>
      <c r="C3965" s="84"/>
      <c r="D3965" s="73"/>
      <c r="E3965" s="73"/>
      <c r="F3965" s="73"/>
      <c r="G3965" s="85"/>
      <c r="H3965" s="73"/>
      <c r="I3965" s="73"/>
      <c r="J3965" s="73"/>
      <c r="K3965" s="73"/>
      <c r="L3965" s="73"/>
      <c r="M3965" s="73"/>
      <c r="N3965" s="73"/>
    </row>
    <row r="3966" spans="2:14" x14ac:dyDescent="0.35">
      <c r="B3966" s="83"/>
      <c r="C3966" s="84"/>
      <c r="D3966" s="73"/>
      <c r="E3966" s="73"/>
      <c r="F3966" s="73"/>
      <c r="G3966" s="85"/>
      <c r="H3966" s="73"/>
      <c r="I3966" s="73"/>
      <c r="J3966" s="73"/>
      <c r="K3966" s="73"/>
      <c r="L3966" s="73"/>
      <c r="M3966" s="73"/>
      <c r="N3966" s="73"/>
    </row>
    <row r="3967" spans="2:14" x14ac:dyDescent="0.35">
      <c r="B3967" s="83"/>
      <c r="C3967" s="84"/>
      <c r="D3967" s="73"/>
      <c r="E3967" s="73"/>
      <c r="F3967" s="73"/>
      <c r="G3967" s="85"/>
      <c r="H3967" s="73"/>
      <c r="I3967" s="73"/>
      <c r="J3967" s="73"/>
      <c r="K3967" s="73"/>
      <c r="L3967" s="73"/>
      <c r="M3967" s="73"/>
      <c r="N3967" s="73"/>
    </row>
    <row r="3968" spans="2:14" x14ac:dyDescent="0.35">
      <c r="B3968" s="83"/>
      <c r="C3968" s="84"/>
      <c r="D3968" s="73"/>
      <c r="E3968" s="73"/>
      <c r="F3968" s="73"/>
      <c r="G3968" s="85"/>
      <c r="H3968" s="73"/>
      <c r="I3968" s="73"/>
      <c r="J3968" s="73"/>
      <c r="K3968" s="73"/>
      <c r="L3968" s="73"/>
      <c r="M3968" s="73"/>
      <c r="N3968" s="73"/>
    </row>
    <row r="3969" spans="2:14" x14ac:dyDescent="0.35">
      <c r="B3969" s="83"/>
      <c r="C3969" s="84"/>
      <c r="D3969" s="73"/>
      <c r="E3969" s="73"/>
      <c r="F3969" s="73"/>
      <c r="G3969" s="85"/>
      <c r="H3969" s="73"/>
      <c r="I3969" s="73"/>
      <c r="J3969" s="73"/>
      <c r="K3969" s="73"/>
      <c r="L3969" s="73"/>
      <c r="M3969" s="73"/>
      <c r="N3969" s="73"/>
    </row>
    <row r="3970" spans="2:14" x14ac:dyDescent="0.35">
      <c r="B3970" s="83"/>
      <c r="C3970" s="84"/>
      <c r="D3970" s="73"/>
      <c r="E3970" s="73"/>
      <c r="F3970" s="73"/>
      <c r="G3970" s="85"/>
      <c r="H3970" s="73"/>
      <c r="I3970" s="73"/>
      <c r="J3970" s="73"/>
      <c r="K3970" s="73"/>
      <c r="L3970" s="73"/>
      <c r="M3970" s="73"/>
      <c r="N3970" s="73"/>
    </row>
    <row r="3971" spans="2:14" x14ac:dyDescent="0.35">
      <c r="B3971" s="83"/>
      <c r="C3971" s="84"/>
      <c r="D3971" s="73"/>
      <c r="E3971" s="73"/>
      <c r="F3971" s="73"/>
      <c r="G3971" s="85"/>
      <c r="H3971" s="73"/>
      <c r="I3971" s="73"/>
      <c r="J3971" s="73"/>
      <c r="K3971" s="73"/>
      <c r="L3971" s="73"/>
      <c r="M3971" s="73"/>
      <c r="N3971" s="73"/>
    </row>
    <row r="3972" spans="2:14" x14ac:dyDescent="0.35">
      <c r="B3972" s="83"/>
      <c r="C3972" s="84"/>
      <c r="D3972" s="73"/>
      <c r="E3972" s="73"/>
      <c r="F3972" s="73"/>
      <c r="G3972" s="85"/>
      <c r="H3972" s="73"/>
      <c r="I3972" s="73"/>
      <c r="J3972" s="73"/>
      <c r="K3972" s="73"/>
      <c r="L3972" s="73"/>
      <c r="M3972" s="73"/>
      <c r="N3972" s="73"/>
    </row>
    <row r="3973" spans="2:14" x14ac:dyDescent="0.35">
      <c r="B3973" s="83"/>
      <c r="C3973" s="84"/>
      <c r="D3973" s="73"/>
      <c r="E3973" s="73"/>
      <c r="F3973" s="73"/>
      <c r="G3973" s="85"/>
      <c r="H3973" s="73"/>
      <c r="I3973" s="73"/>
      <c r="J3973" s="73"/>
      <c r="K3973" s="73"/>
      <c r="L3973" s="73"/>
      <c r="M3973" s="73"/>
      <c r="N3973" s="73"/>
    </row>
    <row r="3974" spans="2:14" x14ac:dyDescent="0.35">
      <c r="B3974" s="83"/>
      <c r="C3974" s="84"/>
      <c r="D3974" s="73"/>
      <c r="E3974" s="73"/>
      <c r="F3974" s="73"/>
      <c r="G3974" s="85"/>
      <c r="H3974" s="73"/>
      <c r="I3974" s="73"/>
      <c r="J3974" s="73"/>
      <c r="K3974" s="73"/>
      <c r="L3974" s="73"/>
      <c r="M3974" s="73"/>
      <c r="N3974" s="73"/>
    </row>
    <row r="3975" spans="2:14" x14ac:dyDescent="0.35">
      <c r="B3975" s="83"/>
      <c r="C3975" s="84"/>
      <c r="D3975" s="73"/>
      <c r="E3975" s="73"/>
      <c r="F3975" s="73"/>
      <c r="G3975" s="85"/>
      <c r="H3975" s="73"/>
      <c r="I3975" s="73"/>
      <c r="J3975" s="73"/>
      <c r="K3975" s="73"/>
      <c r="L3975" s="73"/>
      <c r="M3975" s="73"/>
      <c r="N3975" s="73"/>
    </row>
    <row r="3976" spans="2:14" x14ac:dyDescent="0.35">
      <c r="B3976" s="83"/>
      <c r="C3976" s="84"/>
      <c r="D3976" s="73"/>
      <c r="E3976" s="73"/>
      <c r="F3976" s="73"/>
      <c r="G3976" s="85"/>
      <c r="H3976" s="73"/>
      <c r="I3976" s="73"/>
      <c r="J3976" s="73"/>
      <c r="K3976" s="73"/>
      <c r="L3976" s="73"/>
      <c r="M3976" s="73"/>
      <c r="N3976" s="73"/>
    </row>
    <row r="3977" spans="2:14" x14ac:dyDescent="0.35">
      <c r="B3977" s="83"/>
      <c r="C3977" s="84"/>
      <c r="D3977" s="73"/>
      <c r="E3977" s="73"/>
      <c r="F3977" s="73"/>
      <c r="G3977" s="85"/>
      <c r="H3977" s="73"/>
      <c r="I3977" s="73"/>
      <c r="J3977" s="73"/>
      <c r="K3977" s="73"/>
      <c r="L3977" s="73"/>
      <c r="M3977" s="73"/>
      <c r="N3977" s="73"/>
    </row>
    <row r="3978" spans="2:14" x14ac:dyDescent="0.35">
      <c r="B3978" s="83"/>
      <c r="C3978" s="84"/>
      <c r="D3978" s="73"/>
      <c r="E3978" s="73"/>
      <c r="F3978" s="73"/>
      <c r="G3978" s="85"/>
      <c r="H3978" s="73"/>
      <c r="I3978" s="73"/>
      <c r="J3978" s="73"/>
      <c r="K3978" s="73"/>
      <c r="L3978" s="73"/>
      <c r="M3978" s="73"/>
      <c r="N3978" s="73"/>
    </row>
    <row r="3979" spans="2:14" x14ac:dyDescent="0.35">
      <c r="B3979" s="83"/>
      <c r="C3979" s="84"/>
      <c r="D3979" s="73"/>
      <c r="E3979" s="73"/>
      <c r="F3979" s="73"/>
      <c r="G3979" s="85"/>
      <c r="H3979" s="73"/>
      <c r="I3979" s="73"/>
      <c r="J3979" s="73"/>
      <c r="K3979" s="73"/>
      <c r="L3979" s="73"/>
      <c r="M3979" s="73"/>
      <c r="N3979" s="73"/>
    </row>
    <row r="3980" spans="2:14" x14ac:dyDescent="0.35">
      <c r="B3980" s="83"/>
      <c r="C3980" s="84"/>
      <c r="D3980" s="73"/>
      <c r="E3980" s="73"/>
      <c r="F3980" s="73"/>
      <c r="G3980" s="85"/>
      <c r="H3980" s="73"/>
      <c r="I3980" s="73"/>
      <c r="J3980" s="73"/>
      <c r="K3980" s="73"/>
      <c r="L3980" s="73"/>
      <c r="M3980" s="73"/>
      <c r="N3980" s="73"/>
    </row>
    <row r="3981" spans="2:14" x14ac:dyDescent="0.35">
      <c r="B3981" s="83"/>
      <c r="C3981" s="84"/>
      <c r="D3981" s="73"/>
      <c r="E3981" s="73"/>
      <c r="F3981" s="73"/>
      <c r="G3981" s="85"/>
      <c r="H3981" s="73"/>
      <c r="I3981" s="73"/>
      <c r="J3981" s="73"/>
      <c r="K3981" s="73"/>
      <c r="L3981" s="73"/>
      <c r="M3981" s="73"/>
      <c r="N3981" s="73"/>
    </row>
    <row r="3982" spans="2:14" x14ac:dyDescent="0.35">
      <c r="B3982" s="83"/>
      <c r="C3982" s="84"/>
      <c r="D3982" s="73"/>
      <c r="E3982" s="73"/>
      <c r="F3982" s="73"/>
      <c r="G3982" s="85"/>
      <c r="H3982" s="73"/>
      <c r="I3982" s="73"/>
      <c r="J3982" s="73"/>
      <c r="K3982" s="73"/>
      <c r="L3982" s="73"/>
      <c r="M3982" s="73"/>
      <c r="N3982" s="73"/>
    </row>
    <row r="3983" spans="2:14" x14ac:dyDescent="0.35">
      <c r="B3983" s="83"/>
      <c r="C3983" s="84"/>
      <c r="D3983" s="73"/>
      <c r="E3983" s="73"/>
      <c r="F3983" s="73"/>
      <c r="G3983" s="85"/>
      <c r="H3983" s="73"/>
      <c r="I3983" s="73"/>
      <c r="J3983" s="73"/>
      <c r="K3983" s="73"/>
      <c r="L3983" s="73"/>
      <c r="M3983" s="73"/>
      <c r="N3983" s="73"/>
    </row>
    <row r="3984" spans="2:14" x14ac:dyDescent="0.35">
      <c r="B3984" s="83"/>
      <c r="C3984" s="84"/>
      <c r="D3984" s="73"/>
      <c r="E3984" s="73"/>
      <c r="F3984" s="73"/>
      <c r="G3984" s="85"/>
      <c r="H3984" s="73"/>
      <c r="I3984" s="73"/>
      <c r="J3984" s="73"/>
      <c r="K3984" s="73"/>
      <c r="L3984" s="73"/>
      <c r="M3984" s="73"/>
      <c r="N3984" s="73"/>
    </row>
    <row r="3985" spans="2:14" x14ac:dyDescent="0.35">
      <c r="B3985" s="83"/>
      <c r="C3985" s="84"/>
      <c r="D3985" s="73"/>
      <c r="E3985" s="73"/>
      <c r="F3985" s="73"/>
      <c r="G3985" s="85"/>
      <c r="H3985" s="73"/>
      <c r="I3985" s="73"/>
      <c r="J3985" s="73"/>
      <c r="K3985" s="73"/>
      <c r="L3985" s="73"/>
      <c r="M3985" s="73"/>
      <c r="N3985" s="73"/>
    </row>
    <row r="3986" spans="2:14" x14ac:dyDescent="0.35">
      <c r="B3986" s="83"/>
      <c r="C3986" s="84"/>
      <c r="D3986" s="73"/>
      <c r="E3986" s="73"/>
      <c r="F3986" s="73"/>
      <c r="G3986" s="85"/>
      <c r="H3986" s="73"/>
      <c r="I3986" s="73"/>
      <c r="J3986" s="73"/>
      <c r="K3986" s="73"/>
      <c r="L3986" s="73"/>
      <c r="M3986" s="73"/>
      <c r="N3986" s="73"/>
    </row>
    <row r="3987" spans="2:14" x14ac:dyDescent="0.35">
      <c r="B3987" s="83"/>
      <c r="C3987" s="84"/>
      <c r="D3987" s="73"/>
      <c r="E3987" s="73"/>
      <c r="F3987" s="73"/>
      <c r="G3987" s="85"/>
      <c r="H3987" s="73"/>
      <c r="I3987" s="73"/>
      <c r="J3987" s="73"/>
      <c r="K3987" s="73"/>
      <c r="L3987" s="73"/>
      <c r="M3987" s="73"/>
      <c r="N3987" s="73"/>
    </row>
    <row r="3988" spans="2:14" x14ac:dyDescent="0.35">
      <c r="B3988" s="83"/>
      <c r="C3988" s="84"/>
      <c r="D3988" s="73"/>
      <c r="E3988" s="73"/>
      <c r="F3988" s="73"/>
      <c r="G3988" s="85"/>
      <c r="H3988" s="73"/>
      <c r="I3988" s="73"/>
      <c r="J3988" s="73"/>
      <c r="K3988" s="73"/>
      <c r="L3988" s="73"/>
      <c r="M3988" s="73"/>
      <c r="N3988" s="73"/>
    </row>
    <row r="3989" spans="2:14" x14ac:dyDescent="0.35">
      <c r="B3989" s="83"/>
      <c r="C3989" s="84"/>
      <c r="D3989" s="73"/>
      <c r="E3989" s="73"/>
      <c r="F3989" s="73"/>
      <c r="G3989" s="85"/>
      <c r="H3989" s="73"/>
      <c r="I3989" s="73"/>
      <c r="J3989" s="73"/>
      <c r="K3989" s="73"/>
      <c r="L3989" s="73"/>
      <c r="M3989" s="73"/>
      <c r="N3989" s="73"/>
    </row>
    <row r="3990" spans="2:14" x14ac:dyDescent="0.35">
      <c r="B3990" s="83"/>
      <c r="C3990" s="84"/>
      <c r="D3990" s="73"/>
      <c r="E3990" s="73"/>
      <c r="F3990" s="73"/>
      <c r="G3990" s="85"/>
      <c r="H3990" s="73"/>
      <c r="I3990" s="73"/>
      <c r="J3990" s="73"/>
      <c r="K3990" s="73"/>
      <c r="L3990" s="73"/>
      <c r="M3990" s="73"/>
      <c r="N3990" s="73"/>
    </row>
    <row r="3991" spans="2:14" x14ac:dyDescent="0.35">
      <c r="B3991" s="83"/>
      <c r="C3991" s="84"/>
      <c r="D3991" s="73"/>
      <c r="E3991" s="73"/>
      <c r="F3991" s="73"/>
      <c r="G3991" s="85"/>
      <c r="H3991" s="73"/>
      <c r="I3991" s="73"/>
      <c r="J3991" s="73"/>
      <c r="K3991" s="73"/>
      <c r="L3991" s="73"/>
      <c r="M3991" s="73"/>
      <c r="N3991" s="73"/>
    </row>
    <row r="3992" spans="2:14" x14ac:dyDescent="0.35">
      <c r="B3992" s="83"/>
      <c r="C3992" s="84"/>
      <c r="D3992" s="73"/>
      <c r="E3992" s="73"/>
      <c r="F3992" s="73"/>
      <c r="G3992" s="85"/>
      <c r="H3992" s="73"/>
      <c r="I3992" s="73"/>
      <c r="J3992" s="73"/>
      <c r="K3992" s="73"/>
      <c r="L3992" s="73"/>
      <c r="M3992" s="73"/>
      <c r="N3992" s="73"/>
    </row>
    <row r="3993" spans="2:14" x14ac:dyDescent="0.35">
      <c r="B3993" s="83"/>
      <c r="C3993" s="84"/>
      <c r="D3993" s="73"/>
      <c r="E3993" s="73"/>
      <c r="F3993" s="73"/>
      <c r="G3993" s="85"/>
      <c r="H3993" s="73"/>
      <c r="I3993" s="73"/>
      <c r="J3993" s="73"/>
      <c r="K3993" s="73"/>
      <c r="L3993" s="73"/>
      <c r="M3993" s="73"/>
      <c r="N3993" s="73"/>
    </row>
    <row r="3994" spans="2:14" x14ac:dyDescent="0.35">
      <c r="B3994" s="83"/>
      <c r="C3994" s="84"/>
      <c r="D3994" s="73"/>
      <c r="E3994" s="73"/>
      <c r="F3994" s="73"/>
      <c r="G3994" s="85"/>
      <c r="H3994" s="73"/>
      <c r="I3994" s="73"/>
      <c r="J3994" s="73"/>
      <c r="K3994" s="73"/>
      <c r="L3994" s="73"/>
      <c r="M3994" s="73"/>
      <c r="N3994" s="73"/>
    </row>
    <row r="3995" spans="2:14" x14ac:dyDescent="0.35">
      <c r="B3995" s="83"/>
      <c r="C3995" s="84"/>
      <c r="D3995" s="73"/>
      <c r="E3995" s="73"/>
      <c r="F3995" s="73"/>
      <c r="G3995" s="85"/>
      <c r="H3995" s="73"/>
      <c r="I3995" s="73"/>
      <c r="J3995" s="73"/>
      <c r="K3995" s="73"/>
      <c r="L3995" s="73"/>
      <c r="M3995" s="73"/>
      <c r="N3995" s="73"/>
    </row>
    <row r="3996" spans="2:14" x14ac:dyDescent="0.35">
      <c r="B3996" s="83"/>
      <c r="C3996" s="84"/>
      <c r="D3996" s="73"/>
      <c r="E3996" s="73"/>
      <c r="F3996" s="73"/>
      <c r="G3996" s="85"/>
      <c r="H3996" s="73"/>
      <c r="I3996" s="73"/>
      <c r="J3996" s="73"/>
      <c r="K3996" s="73"/>
      <c r="L3996" s="73"/>
      <c r="M3996" s="73"/>
      <c r="N3996" s="73"/>
    </row>
    <row r="3997" spans="2:14" x14ac:dyDescent="0.35">
      <c r="B3997" s="83"/>
      <c r="C3997" s="84"/>
      <c r="D3997" s="73"/>
      <c r="E3997" s="73"/>
      <c r="F3997" s="73"/>
      <c r="G3997" s="85"/>
      <c r="H3997" s="73"/>
      <c r="I3997" s="73"/>
      <c r="J3997" s="73"/>
      <c r="K3997" s="73"/>
      <c r="L3997" s="73"/>
      <c r="M3997" s="73"/>
      <c r="N3997" s="73"/>
    </row>
    <row r="3998" spans="2:14" x14ac:dyDescent="0.35">
      <c r="B3998" s="83"/>
      <c r="C3998" s="84"/>
      <c r="D3998" s="73"/>
      <c r="E3998" s="73"/>
      <c r="F3998" s="73"/>
      <c r="G3998" s="85"/>
      <c r="H3998" s="73"/>
      <c r="I3998" s="73"/>
      <c r="J3998" s="73"/>
      <c r="K3998" s="73"/>
      <c r="L3998" s="73"/>
      <c r="M3998" s="73"/>
      <c r="N3998" s="73"/>
    </row>
    <row r="3999" spans="2:14" x14ac:dyDescent="0.35">
      <c r="B3999" s="83"/>
      <c r="C3999" s="84"/>
      <c r="D3999" s="73"/>
      <c r="E3999" s="73"/>
      <c r="F3999" s="73"/>
      <c r="G3999" s="85"/>
      <c r="H3999" s="73"/>
      <c r="I3999" s="73"/>
      <c r="J3999" s="73"/>
      <c r="K3999" s="73"/>
      <c r="L3999" s="73"/>
      <c r="M3999" s="73"/>
      <c r="N3999" s="73"/>
    </row>
    <row r="4000" spans="2:14" x14ac:dyDescent="0.35">
      <c r="B4000" s="83"/>
      <c r="C4000" s="84"/>
      <c r="D4000" s="73"/>
      <c r="E4000" s="73"/>
      <c r="F4000" s="73"/>
      <c r="G4000" s="85"/>
      <c r="H4000" s="73"/>
      <c r="I4000" s="73"/>
      <c r="J4000" s="73"/>
      <c r="K4000" s="73"/>
      <c r="L4000" s="73"/>
      <c r="M4000" s="73"/>
      <c r="N4000" s="73"/>
    </row>
    <row r="4001" spans="2:14" x14ac:dyDescent="0.35">
      <c r="B4001" s="83"/>
      <c r="C4001" s="84"/>
      <c r="D4001" s="73"/>
      <c r="E4001" s="73"/>
      <c r="F4001" s="73"/>
      <c r="G4001" s="85"/>
      <c r="H4001" s="73"/>
      <c r="I4001" s="73"/>
      <c r="J4001" s="73"/>
      <c r="K4001" s="73"/>
      <c r="L4001" s="73"/>
      <c r="M4001" s="73"/>
      <c r="N4001" s="73"/>
    </row>
    <row r="4002" spans="2:14" x14ac:dyDescent="0.35">
      <c r="B4002" s="83"/>
      <c r="C4002" s="84"/>
      <c r="D4002" s="73"/>
      <c r="E4002" s="73"/>
      <c r="F4002" s="73"/>
      <c r="G4002" s="85"/>
      <c r="H4002" s="73"/>
      <c r="I4002" s="73"/>
      <c r="J4002" s="73"/>
      <c r="K4002" s="73"/>
      <c r="L4002" s="73"/>
      <c r="M4002" s="73"/>
      <c r="N4002" s="73"/>
    </row>
    <row r="4003" spans="2:14" x14ac:dyDescent="0.35">
      <c r="B4003" s="83"/>
      <c r="C4003" s="84"/>
      <c r="D4003" s="73"/>
      <c r="E4003" s="73"/>
      <c r="F4003" s="73"/>
      <c r="G4003" s="85"/>
      <c r="H4003" s="73"/>
      <c r="I4003" s="73"/>
      <c r="J4003" s="73"/>
      <c r="K4003" s="73"/>
      <c r="L4003" s="73"/>
      <c r="M4003" s="73"/>
      <c r="N4003" s="73"/>
    </row>
    <row r="4004" spans="2:14" x14ac:dyDescent="0.35">
      <c r="B4004" s="83"/>
      <c r="C4004" s="84"/>
      <c r="D4004" s="73"/>
      <c r="E4004" s="73"/>
      <c r="F4004" s="73"/>
      <c r="G4004" s="85"/>
      <c r="H4004" s="73"/>
      <c r="I4004" s="73"/>
      <c r="J4004" s="73"/>
      <c r="K4004" s="73"/>
      <c r="L4004" s="73"/>
      <c r="M4004" s="73"/>
      <c r="N4004" s="73"/>
    </row>
    <row r="4005" spans="2:14" x14ac:dyDescent="0.35">
      <c r="B4005" s="83"/>
      <c r="C4005" s="84"/>
      <c r="D4005" s="73"/>
      <c r="E4005" s="73"/>
      <c r="F4005" s="73"/>
      <c r="G4005" s="85"/>
      <c r="H4005" s="73"/>
      <c r="I4005" s="73"/>
      <c r="J4005" s="73"/>
      <c r="K4005" s="73"/>
      <c r="L4005" s="73"/>
      <c r="M4005" s="73"/>
      <c r="N4005" s="73"/>
    </row>
    <row r="4006" spans="2:14" x14ac:dyDescent="0.35">
      <c r="B4006" s="83"/>
      <c r="C4006" s="84"/>
      <c r="D4006" s="73"/>
      <c r="E4006" s="73"/>
      <c r="F4006" s="73"/>
      <c r="G4006" s="85"/>
      <c r="H4006" s="73"/>
      <c r="I4006" s="73"/>
      <c r="J4006" s="73"/>
      <c r="K4006" s="73"/>
      <c r="L4006" s="73"/>
      <c r="M4006" s="73"/>
      <c r="N4006" s="73"/>
    </row>
    <row r="4007" spans="2:14" x14ac:dyDescent="0.35">
      <c r="B4007" s="83"/>
      <c r="C4007" s="84"/>
      <c r="D4007" s="73"/>
      <c r="E4007" s="73"/>
      <c r="F4007" s="73"/>
      <c r="G4007" s="85"/>
      <c r="H4007" s="73"/>
      <c r="I4007" s="73"/>
      <c r="J4007" s="73"/>
      <c r="K4007" s="73"/>
      <c r="L4007" s="73"/>
      <c r="M4007" s="73"/>
      <c r="N4007" s="73"/>
    </row>
    <row r="4008" spans="2:14" x14ac:dyDescent="0.35">
      <c r="B4008" s="83"/>
      <c r="C4008" s="84"/>
      <c r="D4008" s="73"/>
      <c r="E4008" s="73"/>
      <c r="F4008" s="73"/>
      <c r="G4008" s="85"/>
      <c r="H4008" s="73"/>
      <c r="I4008" s="73"/>
      <c r="J4008" s="73"/>
      <c r="K4008" s="73"/>
      <c r="L4008" s="73"/>
      <c r="M4008" s="73"/>
      <c r="N4008" s="73"/>
    </row>
    <row r="4009" spans="2:14" x14ac:dyDescent="0.35">
      <c r="B4009" s="83"/>
      <c r="C4009" s="84"/>
      <c r="D4009" s="73"/>
      <c r="E4009" s="73"/>
      <c r="F4009" s="73"/>
      <c r="G4009" s="85"/>
      <c r="H4009" s="73"/>
      <c r="I4009" s="73"/>
      <c r="J4009" s="73"/>
      <c r="K4009" s="73"/>
      <c r="L4009" s="73"/>
      <c r="M4009" s="73"/>
      <c r="N4009" s="73"/>
    </row>
    <row r="4010" spans="2:14" x14ac:dyDescent="0.35">
      <c r="B4010" s="83"/>
      <c r="C4010" s="84"/>
      <c r="D4010" s="73"/>
      <c r="E4010" s="73"/>
      <c r="F4010" s="73"/>
      <c r="G4010" s="85"/>
      <c r="H4010" s="73"/>
      <c r="I4010" s="73"/>
      <c r="J4010" s="73"/>
      <c r="K4010" s="73"/>
      <c r="L4010" s="73"/>
      <c r="M4010" s="73"/>
      <c r="N4010" s="73"/>
    </row>
    <row r="4011" spans="2:14" x14ac:dyDescent="0.35">
      <c r="B4011" s="83"/>
      <c r="C4011" s="84"/>
      <c r="D4011" s="73"/>
      <c r="E4011" s="73"/>
      <c r="F4011" s="73"/>
      <c r="G4011" s="85"/>
      <c r="H4011" s="73"/>
      <c r="I4011" s="73"/>
      <c r="J4011" s="73"/>
      <c r="K4011" s="73"/>
      <c r="L4011" s="73"/>
      <c r="M4011" s="73"/>
      <c r="N4011" s="73"/>
    </row>
    <row r="4012" spans="2:14" x14ac:dyDescent="0.35">
      <c r="B4012" s="83"/>
      <c r="C4012" s="84"/>
      <c r="D4012" s="73"/>
      <c r="E4012" s="73"/>
      <c r="F4012" s="73"/>
      <c r="G4012" s="85"/>
      <c r="H4012" s="73"/>
      <c r="I4012" s="73"/>
      <c r="J4012" s="73"/>
      <c r="K4012" s="73"/>
      <c r="L4012" s="73"/>
      <c r="M4012" s="73"/>
      <c r="N4012" s="73"/>
    </row>
    <row r="4013" spans="2:14" x14ac:dyDescent="0.35">
      <c r="B4013" s="83"/>
      <c r="C4013" s="84"/>
      <c r="D4013" s="73"/>
      <c r="E4013" s="73"/>
      <c r="F4013" s="73"/>
      <c r="G4013" s="85"/>
      <c r="H4013" s="73"/>
      <c r="I4013" s="73"/>
      <c r="J4013" s="73"/>
      <c r="K4013" s="73"/>
      <c r="L4013" s="73"/>
      <c r="M4013" s="73"/>
      <c r="N4013" s="73"/>
    </row>
    <row r="4014" spans="2:14" x14ac:dyDescent="0.35">
      <c r="B4014" s="83"/>
      <c r="C4014" s="84"/>
      <c r="D4014" s="73"/>
      <c r="E4014" s="73"/>
      <c r="F4014" s="73"/>
      <c r="G4014" s="85"/>
      <c r="H4014" s="73"/>
      <c r="I4014" s="73"/>
      <c r="J4014" s="73"/>
      <c r="K4014" s="73"/>
      <c r="L4014" s="73"/>
      <c r="M4014" s="73"/>
      <c r="N4014" s="73"/>
    </row>
    <row r="4015" spans="2:14" x14ac:dyDescent="0.35">
      <c r="B4015" s="83"/>
      <c r="C4015" s="84"/>
      <c r="D4015" s="73"/>
      <c r="E4015" s="73"/>
      <c r="F4015" s="73"/>
      <c r="G4015" s="85"/>
      <c r="H4015" s="73"/>
      <c r="I4015" s="73"/>
      <c r="J4015" s="73"/>
      <c r="K4015" s="73"/>
      <c r="L4015" s="73"/>
      <c r="M4015" s="73"/>
      <c r="N4015" s="73"/>
    </row>
    <row r="4016" spans="2:14" x14ac:dyDescent="0.35">
      <c r="B4016" s="83"/>
      <c r="C4016" s="84"/>
      <c r="D4016" s="73"/>
      <c r="E4016" s="73"/>
      <c r="F4016" s="73"/>
      <c r="G4016" s="85"/>
      <c r="H4016" s="73"/>
      <c r="I4016" s="73"/>
      <c r="J4016" s="73"/>
      <c r="K4016" s="73"/>
      <c r="L4016" s="73"/>
      <c r="M4016" s="73"/>
      <c r="N4016" s="73"/>
    </row>
    <row r="4017" spans="2:14" x14ac:dyDescent="0.35">
      <c r="B4017" s="83"/>
      <c r="C4017" s="84"/>
      <c r="D4017" s="73"/>
      <c r="E4017" s="73"/>
      <c r="F4017" s="73"/>
      <c r="G4017" s="85"/>
      <c r="H4017" s="73"/>
      <c r="I4017" s="73"/>
      <c r="J4017" s="73"/>
      <c r="K4017" s="73"/>
      <c r="L4017" s="73"/>
      <c r="M4017" s="73"/>
      <c r="N4017" s="73"/>
    </row>
    <row r="4018" spans="2:14" x14ac:dyDescent="0.35">
      <c r="B4018" s="83"/>
      <c r="C4018" s="84"/>
      <c r="D4018" s="73"/>
      <c r="E4018" s="73"/>
      <c r="F4018" s="73"/>
      <c r="G4018" s="85"/>
      <c r="H4018" s="73"/>
      <c r="I4018" s="73"/>
      <c r="J4018" s="73"/>
      <c r="K4018" s="73"/>
      <c r="L4018" s="73"/>
      <c r="M4018" s="73"/>
      <c r="N4018" s="73"/>
    </row>
    <row r="4019" spans="2:14" x14ac:dyDescent="0.35">
      <c r="B4019" s="83"/>
      <c r="C4019" s="84"/>
      <c r="D4019" s="73"/>
      <c r="E4019" s="73"/>
      <c r="F4019" s="73"/>
      <c r="G4019" s="85"/>
      <c r="H4019" s="73"/>
      <c r="I4019" s="73"/>
      <c r="J4019" s="73"/>
      <c r="K4019" s="73"/>
      <c r="L4019" s="73"/>
      <c r="M4019" s="73"/>
      <c r="N4019" s="73"/>
    </row>
    <row r="4020" spans="2:14" x14ac:dyDescent="0.35">
      <c r="B4020" s="83"/>
      <c r="C4020" s="84"/>
      <c r="D4020" s="73"/>
      <c r="E4020" s="73"/>
      <c r="F4020" s="73"/>
      <c r="G4020" s="85"/>
      <c r="H4020" s="73"/>
      <c r="I4020" s="73"/>
      <c r="J4020" s="73"/>
      <c r="K4020" s="73"/>
      <c r="L4020" s="73"/>
      <c r="M4020" s="73"/>
      <c r="N4020" s="73"/>
    </row>
    <row r="4021" spans="2:14" x14ac:dyDescent="0.35">
      <c r="B4021" s="83"/>
      <c r="C4021" s="84"/>
      <c r="D4021" s="73"/>
      <c r="E4021" s="73"/>
      <c r="F4021" s="73"/>
      <c r="G4021" s="85"/>
      <c r="H4021" s="73"/>
      <c r="I4021" s="73"/>
      <c r="J4021" s="73"/>
      <c r="K4021" s="73"/>
      <c r="L4021" s="73"/>
      <c r="M4021" s="73"/>
      <c r="N4021" s="73"/>
    </row>
    <row r="4022" spans="2:14" x14ac:dyDescent="0.35">
      <c r="B4022" s="83"/>
      <c r="C4022" s="84"/>
      <c r="D4022" s="73"/>
      <c r="E4022" s="73"/>
      <c r="F4022" s="73"/>
      <c r="G4022" s="85"/>
      <c r="H4022" s="73"/>
      <c r="I4022" s="73"/>
      <c r="J4022" s="73"/>
      <c r="K4022" s="73"/>
      <c r="L4022" s="73"/>
      <c r="M4022" s="73"/>
      <c r="N4022" s="73"/>
    </row>
    <row r="4023" spans="2:14" x14ac:dyDescent="0.35">
      <c r="B4023" s="83"/>
      <c r="C4023" s="84"/>
      <c r="D4023" s="73"/>
      <c r="E4023" s="73"/>
      <c r="F4023" s="73"/>
      <c r="G4023" s="85"/>
      <c r="H4023" s="73"/>
      <c r="I4023" s="73"/>
      <c r="J4023" s="73"/>
      <c r="K4023" s="73"/>
      <c r="L4023" s="73"/>
      <c r="M4023" s="73"/>
      <c r="N4023" s="73"/>
    </row>
    <row r="4024" spans="2:14" x14ac:dyDescent="0.35">
      <c r="B4024" s="83"/>
      <c r="C4024" s="84"/>
      <c r="D4024" s="73"/>
      <c r="E4024" s="73"/>
      <c r="F4024" s="73"/>
      <c r="G4024" s="85"/>
      <c r="H4024" s="73"/>
      <c r="I4024" s="73"/>
      <c r="J4024" s="73"/>
      <c r="K4024" s="73"/>
      <c r="L4024" s="73"/>
      <c r="M4024" s="73"/>
      <c r="N4024" s="73"/>
    </row>
    <row r="4025" spans="2:14" x14ac:dyDescent="0.35">
      <c r="B4025" s="83"/>
      <c r="C4025" s="84"/>
      <c r="D4025" s="73"/>
      <c r="E4025" s="73"/>
      <c r="F4025" s="73"/>
      <c r="G4025" s="85"/>
      <c r="H4025" s="73"/>
      <c r="I4025" s="73"/>
      <c r="J4025" s="73"/>
      <c r="K4025" s="73"/>
      <c r="L4025" s="73"/>
      <c r="M4025" s="73"/>
      <c r="N4025" s="73"/>
    </row>
    <row r="4026" spans="2:14" x14ac:dyDescent="0.35">
      <c r="B4026" s="83"/>
      <c r="C4026" s="84"/>
      <c r="D4026" s="73"/>
      <c r="E4026" s="73"/>
      <c r="F4026" s="73"/>
      <c r="G4026" s="85"/>
      <c r="H4026" s="73"/>
      <c r="I4026" s="73"/>
      <c r="J4026" s="73"/>
      <c r="K4026" s="73"/>
      <c r="L4026" s="73"/>
      <c r="M4026" s="73"/>
      <c r="N4026" s="73"/>
    </row>
    <row r="4027" spans="2:14" x14ac:dyDescent="0.35">
      <c r="B4027" s="83"/>
      <c r="C4027" s="84"/>
      <c r="D4027" s="73"/>
      <c r="E4027" s="73"/>
      <c r="F4027" s="73"/>
      <c r="G4027" s="85"/>
      <c r="H4027" s="73"/>
      <c r="I4027" s="73"/>
      <c r="J4027" s="73"/>
      <c r="K4027" s="73"/>
      <c r="L4027" s="73"/>
      <c r="M4027" s="73"/>
      <c r="N4027" s="73"/>
    </row>
    <row r="4028" spans="2:14" x14ac:dyDescent="0.35">
      <c r="B4028" s="83"/>
      <c r="C4028" s="84"/>
      <c r="D4028" s="73"/>
      <c r="E4028" s="73"/>
      <c r="F4028" s="73"/>
      <c r="G4028" s="85"/>
      <c r="H4028" s="73"/>
      <c r="I4028" s="73"/>
      <c r="J4028" s="73"/>
      <c r="K4028" s="73"/>
      <c r="L4028" s="73"/>
      <c r="M4028" s="73"/>
      <c r="N4028" s="73"/>
    </row>
    <row r="4029" spans="2:14" x14ac:dyDescent="0.35">
      <c r="B4029" s="83"/>
      <c r="C4029" s="84"/>
      <c r="D4029" s="73"/>
      <c r="E4029" s="73"/>
      <c r="F4029" s="73"/>
      <c r="G4029" s="85"/>
      <c r="H4029" s="73"/>
      <c r="I4029" s="73"/>
      <c r="J4029" s="73"/>
      <c r="K4029" s="73"/>
      <c r="L4029" s="73"/>
      <c r="M4029" s="73"/>
      <c r="N4029" s="73"/>
    </row>
    <row r="4030" spans="2:14" x14ac:dyDescent="0.35">
      <c r="B4030" s="83"/>
      <c r="C4030" s="84"/>
      <c r="D4030" s="73"/>
      <c r="E4030" s="73"/>
      <c r="F4030" s="73"/>
      <c r="G4030" s="85"/>
      <c r="H4030" s="73"/>
      <c r="I4030" s="73"/>
      <c r="J4030" s="73"/>
      <c r="K4030" s="73"/>
      <c r="L4030" s="73"/>
      <c r="M4030" s="73"/>
      <c r="N4030" s="73"/>
    </row>
    <row r="4031" spans="2:14" x14ac:dyDescent="0.35">
      <c r="B4031" s="83"/>
      <c r="C4031" s="84"/>
      <c r="D4031" s="73"/>
      <c r="E4031" s="73"/>
      <c r="F4031" s="73"/>
      <c r="G4031" s="85"/>
      <c r="H4031" s="73"/>
      <c r="I4031" s="73"/>
      <c r="J4031" s="73"/>
      <c r="K4031" s="73"/>
      <c r="L4031" s="73"/>
      <c r="M4031" s="73"/>
      <c r="N4031" s="73"/>
    </row>
    <row r="4032" spans="2:14" x14ac:dyDescent="0.35">
      <c r="B4032" s="83"/>
      <c r="C4032" s="84"/>
      <c r="D4032" s="73"/>
      <c r="E4032" s="73"/>
      <c r="F4032" s="73"/>
      <c r="G4032" s="85"/>
      <c r="H4032" s="73"/>
      <c r="I4032" s="73"/>
      <c r="J4032" s="73"/>
      <c r="K4032" s="73"/>
      <c r="L4032" s="73"/>
      <c r="M4032" s="73"/>
      <c r="N4032" s="73"/>
    </row>
    <row r="4033" spans="2:14" x14ac:dyDescent="0.35">
      <c r="B4033" s="83"/>
      <c r="C4033" s="84"/>
      <c r="D4033" s="73"/>
      <c r="E4033" s="73"/>
      <c r="F4033" s="73"/>
      <c r="G4033" s="85"/>
      <c r="H4033" s="73"/>
      <c r="I4033" s="73"/>
      <c r="J4033" s="73"/>
      <c r="K4033" s="73"/>
      <c r="L4033" s="73"/>
      <c r="M4033" s="73"/>
      <c r="N4033" s="73"/>
    </row>
    <row r="4034" spans="2:14" x14ac:dyDescent="0.35">
      <c r="B4034" s="83"/>
      <c r="C4034" s="84"/>
      <c r="D4034" s="73"/>
      <c r="E4034" s="73"/>
      <c r="F4034" s="73"/>
      <c r="G4034" s="85"/>
      <c r="H4034" s="73"/>
      <c r="I4034" s="73"/>
      <c r="J4034" s="73"/>
      <c r="K4034" s="73"/>
      <c r="L4034" s="73"/>
      <c r="M4034" s="73"/>
      <c r="N4034" s="73"/>
    </row>
    <row r="4035" spans="2:14" x14ac:dyDescent="0.35">
      <c r="B4035" s="83"/>
      <c r="C4035" s="84"/>
      <c r="D4035" s="73"/>
      <c r="E4035" s="73"/>
      <c r="F4035" s="73"/>
      <c r="G4035" s="85"/>
      <c r="H4035" s="73"/>
      <c r="I4035" s="73"/>
      <c r="J4035" s="73"/>
      <c r="K4035" s="73"/>
      <c r="L4035" s="73"/>
      <c r="M4035" s="73"/>
      <c r="N4035" s="73"/>
    </row>
    <row r="4036" spans="2:14" x14ac:dyDescent="0.35">
      <c r="B4036" s="83"/>
      <c r="C4036" s="84"/>
      <c r="D4036" s="73"/>
      <c r="E4036" s="73"/>
      <c r="F4036" s="73"/>
      <c r="G4036" s="85"/>
      <c r="H4036" s="73"/>
      <c r="I4036" s="73"/>
      <c r="J4036" s="73"/>
      <c r="K4036" s="73"/>
      <c r="L4036" s="73"/>
      <c r="M4036" s="73"/>
      <c r="N4036" s="73"/>
    </row>
    <row r="4037" spans="2:14" x14ac:dyDescent="0.35">
      <c r="B4037" s="83"/>
      <c r="C4037" s="84"/>
      <c r="D4037" s="73"/>
      <c r="E4037" s="73"/>
      <c r="F4037" s="73"/>
      <c r="G4037" s="85"/>
      <c r="H4037" s="73"/>
      <c r="I4037" s="73"/>
      <c r="J4037" s="73"/>
      <c r="K4037" s="73"/>
      <c r="L4037" s="73"/>
      <c r="M4037" s="73"/>
      <c r="N4037" s="73"/>
    </row>
    <row r="4038" spans="2:14" x14ac:dyDescent="0.35">
      <c r="B4038" s="83"/>
      <c r="C4038" s="84"/>
      <c r="D4038" s="73"/>
      <c r="E4038" s="73"/>
      <c r="F4038" s="73"/>
      <c r="G4038" s="85"/>
      <c r="H4038" s="73"/>
      <c r="I4038" s="73"/>
      <c r="J4038" s="73"/>
      <c r="K4038" s="73"/>
      <c r="L4038" s="73"/>
      <c r="M4038" s="73"/>
      <c r="N4038" s="73"/>
    </row>
    <row r="4039" spans="2:14" x14ac:dyDescent="0.35">
      <c r="B4039" s="83"/>
      <c r="C4039" s="84"/>
      <c r="D4039" s="73"/>
      <c r="E4039" s="73"/>
      <c r="F4039" s="73"/>
      <c r="G4039" s="85"/>
      <c r="H4039" s="73"/>
      <c r="I4039" s="73"/>
      <c r="J4039" s="73"/>
      <c r="K4039" s="73"/>
      <c r="L4039" s="73"/>
      <c r="M4039" s="73"/>
      <c r="N4039" s="73"/>
    </row>
    <row r="4040" spans="2:14" x14ac:dyDescent="0.35">
      <c r="B4040" s="83"/>
      <c r="C4040" s="84"/>
      <c r="D4040" s="73"/>
      <c r="E4040" s="73"/>
      <c r="F4040" s="73"/>
      <c r="G4040" s="85"/>
      <c r="H4040" s="73"/>
      <c r="I4040" s="73"/>
      <c r="J4040" s="73"/>
      <c r="K4040" s="73"/>
      <c r="L4040" s="73"/>
      <c r="M4040" s="73"/>
      <c r="N4040" s="73"/>
    </row>
    <row r="4041" spans="2:14" x14ac:dyDescent="0.35">
      <c r="B4041" s="83"/>
      <c r="C4041" s="84"/>
      <c r="D4041" s="73"/>
      <c r="E4041" s="73"/>
      <c r="F4041" s="73"/>
      <c r="G4041" s="85"/>
      <c r="H4041" s="73"/>
      <c r="I4041" s="73"/>
      <c r="J4041" s="73"/>
      <c r="K4041" s="73"/>
      <c r="L4041" s="73"/>
      <c r="M4041" s="73"/>
      <c r="N4041" s="73"/>
    </row>
    <row r="4042" spans="2:14" x14ac:dyDescent="0.35">
      <c r="B4042" s="83"/>
      <c r="C4042" s="84"/>
      <c r="D4042" s="73"/>
      <c r="E4042" s="73"/>
      <c r="F4042" s="73"/>
      <c r="G4042" s="85"/>
      <c r="H4042" s="73"/>
      <c r="I4042" s="73"/>
      <c r="J4042" s="73"/>
      <c r="K4042" s="73"/>
      <c r="L4042" s="73"/>
      <c r="M4042" s="73"/>
      <c r="N4042" s="73"/>
    </row>
    <row r="4043" spans="2:14" x14ac:dyDescent="0.35">
      <c r="B4043" s="83"/>
      <c r="C4043" s="84"/>
      <c r="D4043" s="73"/>
      <c r="E4043" s="73"/>
      <c r="F4043" s="73"/>
      <c r="G4043" s="85"/>
      <c r="H4043" s="73"/>
      <c r="I4043" s="73"/>
      <c r="J4043" s="73"/>
      <c r="K4043" s="73"/>
      <c r="L4043" s="73"/>
      <c r="M4043" s="73"/>
      <c r="N4043" s="73"/>
    </row>
    <row r="4044" spans="2:14" x14ac:dyDescent="0.35">
      <c r="B4044" s="83"/>
      <c r="C4044" s="84"/>
      <c r="D4044" s="73"/>
      <c r="E4044" s="73"/>
      <c r="F4044" s="73"/>
      <c r="G4044" s="85"/>
      <c r="H4044" s="73"/>
      <c r="I4044" s="73"/>
      <c r="J4044" s="73"/>
      <c r="K4044" s="73"/>
      <c r="L4044" s="73"/>
      <c r="M4044" s="73"/>
      <c r="N4044" s="73"/>
    </row>
    <row r="4045" spans="2:14" x14ac:dyDescent="0.35">
      <c r="B4045" s="83"/>
      <c r="C4045" s="84"/>
      <c r="D4045" s="73"/>
      <c r="E4045" s="73"/>
      <c r="F4045" s="73"/>
      <c r="G4045" s="85"/>
      <c r="H4045" s="73"/>
      <c r="I4045" s="73"/>
      <c r="J4045" s="73"/>
      <c r="K4045" s="73"/>
      <c r="L4045" s="73"/>
      <c r="M4045" s="73"/>
      <c r="N4045" s="73"/>
    </row>
    <row r="4046" spans="2:14" x14ac:dyDescent="0.35">
      <c r="B4046" s="83"/>
      <c r="C4046" s="84"/>
      <c r="D4046" s="73"/>
      <c r="E4046" s="73"/>
      <c r="F4046" s="73"/>
      <c r="G4046" s="85"/>
      <c r="H4046" s="73"/>
      <c r="I4046" s="73"/>
      <c r="J4046" s="73"/>
      <c r="K4046" s="73"/>
      <c r="L4046" s="73"/>
      <c r="M4046" s="73"/>
      <c r="N4046" s="73"/>
    </row>
    <row r="4047" spans="2:14" x14ac:dyDescent="0.35">
      <c r="B4047" s="83"/>
      <c r="C4047" s="84"/>
      <c r="D4047" s="73"/>
      <c r="E4047" s="73"/>
      <c r="F4047" s="73"/>
      <c r="G4047" s="85"/>
      <c r="H4047" s="73"/>
      <c r="I4047" s="73"/>
      <c r="J4047" s="73"/>
      <c r="K4047" s="73"/>
      <c r="L4047" s="73"/>
      <c r="M4047" s="73"/>
      <c r="N4047" s="73"/>
    </row>
    <row r="4048" spans="2:14" x14ac:dyDescent="0.35">
      <c r="B4048" s="83"/>
      <c r="C4048" s="84"/>
      <c r="D4048" s="73"/>
      <c r="E4048" s="73"/>
      <c r="F4048" s="73"/>
      <c r="G4048" s="85"/>
      <c r="H4048" s="73"/>
      <c r="I4048" s="73"/>
      <c r="J4048" s="73"/>
      <c r="K4048" s="73"/>
      <c r="L4048" s="73"/>
      <c r="M4048" s="73"/>
      <c r="N4048" s="73"/>
    </row>
    <row r="4049" spans="2:14" x14ac:dyDescent="0.35">
      <c r="B4049" s="83"/>
      <c r="C4049" s="84"/>
      <c r="D4049" s="73"/>
      <c r="E4049" s="73"/>
      <c r="F4049" s="73"/>
      <c r="G4049" s="85"/>
      <c r="H4049" s="73"/>
      <c r="I4049" s="73"/>
      <c r="J4049" s="73"/>
      <c r="K4049" s="73"/>
      <c r="L4049" s="73"/>
      <c r="M4049" s="73"/>
      <c r="N4049" s="73"/>
    </row>
    <row r="4050" spans="2:14" x14ac:dyDescent="0.35">
      <c r="B4050" s="83"/>
      <c r="C4050" s="84"/>
      <c r="D4050" s="73"/>
      <c r="E4050" s="73"/>
      <c r="F4050" s="73"/>
      <c r="G4050" s="85"/>
      <c r="H4050" s="73"/>
      <c r="I4050" s="73"/>
      <c r="J4050" s="73"/>
      <c r="K4050" s="73"/>
      <c r="L4050" s="73"/>
      <c r="M4050" s="73"/>
      <c r="N4050" s="73"/>
    </row>
    <row r="4051" spans="2:14" x14ac:dyDescent="0.35">
      <c r="B4051" s="83"/>
      <c r="C4051" s="84"/>
      <c r="D4051" s="73"/>
      <c r="E4051" s="73"/>
      <c r="F4051" s="73"/>
      <c r="G4051" s="85"/>
      <c r="H4051" s="73"/>
      <c r="I4051" s="73"/>
      <c r="J4051" s="73"/>
      <c r="K4051" s="73"/>
      <c r="L4051" s="73"/>
      <c r="M4051" s="73"/>
      <c r="N4051" s="73"/>
    </row>
    <row r="4052" spans="2:14" x14ac:dyDescent="0.35">
      <c r="B4052" s="83"/>
      <c r="C4052" s="84"/>
      <c r="D4052" s="73"/>
      <c r="E4052" s="73"/>
      <c r="F4052" s="73"/>
      <c r="G4052" s="85"/>
      <c r="H4052" s="73"/>
      <c r="I4052" s="73"/>
      <c r="J4052" s="73"/>
      <c r="K4052" s="73"/>
      <c r="L4052" s="73"/>
      <c r="M4052" s="73"/>
      <c r="N4052" s="73"/>
    </row>
    <row r="4053" spans="2:14" x14ac:dyDescent="0.35">
      <c r="B4053" s="83"/>
      <c r="C4053" s="84"/>
      <c r="D4053" s="73"/>
      <c r="E4053" s="73"/>
      <c r="F4053" s="73"/>
      <c r="G4053" s="85"/>
      <c r="H4053" s="73"/>
      <c r="I4053" s="73"/>
      <c r="J4053" s="73"/>
      <c r="K4053" s="73"/>
      <c r="L4053" s="73"/>
      <c r="M4053" s="73"/>
      <c r="N4053" s="73"/>
    </row>
    <row r="4054" spans="2:14" x14ac:dyDescent="0.35">
      <c r="B4054" s="83"/>
      <c r="C4054" s="84"/>
      <c r="D4054" s="73"/>
      <c r="E4054" s="73"/>
      <c r="F4054" s="73"/>
      <c r="G4054" s="85"/>
      <c r="H4054" s="73"/>
      <c r="I4054" s="73"/>
      <c r="J4054" s="73"/>
      <c r="K4054" s="73"/>
      <c r="L4054" s="73"/>
      <c r="M4054" s="73"/>
      <c r="N4054" s="73"/>
    </row>
    <row r="4055" spans="2:14" x14ac:dyDescent="0.35">
      <c r="B4055" s="83"/>
      <c r="C4055" s="84"/>
      <c r="D4055" s="73"/>
      <c r="E4055" s="73"/>
      <c r="F4055" s="73"/>
      <c r="G4055" s="85"/>
      <c r="H4055" s="73"/>
      <c r="I4055" s="73"/>
      <c r="J4055" s="73"/>
      <c r="K4055" s="73"/>
      <c r="L4055" s="73"/>
      <c r="M4055" s="73"/>
      <c r="N4055" s="73"/>
    </row>
    <row r="4056" spans="2:14" x14ac:dyDescent="0.35">
      <c r="B4056" s="83"/>
      <c r="C4056" s="84"/>
      <c r="D4056" s="73"/>
      <c r="E4056" s="73"/>
      <c r="F4056" s="73"/>
      <c r="G4056" s="85"/>
      <c r="H4056" s="73"/>
      <c r="I4056" s="73"/>
      <c r="J4056" s="73"/>
      <c r="K4056" s="73"/>
      <c r="L4056" s="73"/>
      <c r="M4056" s="73"/>
      <c r="N4056" s="73"/>
    </row>
    <row r="4057" spans="2:14" x14ac:dyDescent="0.35">
      <c r="B4057" s="83"/>
      <c r="C4057" s="84"/>
      <c r="D4057" s="73"/>
      <c r="E4057" s="73"/>
      <c r="F4057" s="73"/>
      <c r="G4057" s="85"/>
      <c r="H4057" s="73"/>
      <c r="I4057" s="73"/>
      <c r="J4057" s="73"/>
      <c r="K4057" s="73"/>
      <c r="L4057" s="73"/>
      <c r="M4057" s="73"/>
      <c r="N4057" s="73"/>
    </row>
    <row r="4058" spans="2:14" x14ac:dyDescent="0.35">
      <c r="B4058" s="83"/>
      <c r="C4058" s="84"/>
      <c r="D4058" s="73"/>
      <c r="E4058" s="73"/>
      <c r="F4058" s="73"/>
      <c r="G4058" s="85"/>
      <c r="H4058" s="73"/>
      <c r="I4058" s="73"/>
      <c r="J4058" s="73"/>
      <c r="K4058" s="73"/>
      <c r="L4058" s="73"/>
      <c r="M4058" s="73"/>
      <c r="N4058" s="73"/>
    </row>
    <row r="4059" spans="2:14" x14ac:dyDescent="0.35">
      <c r="B4059" s="83"/>
      <c r="C4059" s="84"/>
      <c r="D4059" s="73"/>
      <c r="E4059" s="73"/>
      <c r="F4059" s="73"/>
      <c r="G4059" s="85"/>
      <c r="H4059" s="73"/>
      <c r="I4059" s="73"/>
      <c r="J4059" s="73"/>
      <c r="K4059" s="73"/>
      <c r="L4059" s="73"/>
      <c r="M4059" s="73"/>
      <c r="N4059" s="73"/>
    </row>
    <row r="4060" spans="2:14" x14ac:dyDescent="0.35">
      <c r="B4060" s="83"/>
      <c r="C4060" s="84"/>
      <c r="D4060" s="73"/>
      <c r="E4060" s="73"/>
      <c r="F4060" s="73"/>
      <c r="G4060" s="85"/>
      <c r="H4060" s="73"/>
      <c r="I4060" s="73"/>
      <c r="J4060" s="73"/>
      <c r="K4060" s="73"/>
      <c r="L4060" s="73"/>
      <c r="M4060" s="73"/>
      <c r="N4060" s="73"/>
    </row>
    <row r="4061" spans="2:14" x14ac:dyDescent="0.35">
      <c r="B4061" s="83"/>
      <c r="C4061" s="84"/>
      <c r="D4061" s="73"/>
      <c r="E4061" s="73"/>
      <c r="F4061" s="73"/>
      <c r="G4061" s="85"/>
      <c r="H4061" s="73"/>
      <c r="I4061" s="73"/>
      <c r="J4061" s="73"/>
      <c r="K4061" s="73"/>
      <c r="L4061" s="73"/>
      <c r="M4061" s="73"/>
      <c r="N4061" s="73"/>
    </row>
    <row r="4062" spans="2:14" x14ac:dyDescent="0.35">
      <c r="B4062" s="83"/>
      <c r="C4062" s="84"/>
      <c r="D4062" s="73"/>
      <c r="E4062" s="73"/>
      <c r="F4062" s="73"/>
      <c r="G4062" s="85"/>
      <c r="H4062" s="73"/>
      <c r="I4062" s="73"/>
      <c r="J4062" s="73"/>
      <c r="K4062" s="73"/>
      <c r="L4062" s="73"/>
      <c r="M4062" s="73"/>
      <c r="N4062" s="73"/>
    </row>
    <row r="4063" spans="2:14" x14ac:dyDescent="0.35">
      <c r="B4063" s="83"/>
      <c r="C4063" s="84"/>
      <c r="D4063" s="73"/>
      <c r="E4063" s="73"/>
      <c r="F4063" s="73"/>
      <c r="G4063" s="85"/>
      <c r="H4063" s="73"/>
      <c r="I4063" s="73"/>
      <c r="J4063" s="73"/>
      <c r="K4063" s="73"/>
      <c r="L4063" s="73"/>
      <c r="M4063" s="73"/>
      <c r="N4063" s="73"/>
    </row>
    <row r="4064" spans="2:14" x14ac:dyDescent="0.35">
      <c r="B4064" s="83"/>
      <c r="C4064" s="84"/>
      <c r="D4064" s="73"/>
      <c r="E4064" s="73"/>
      <c r="F4064" s="73"/>
      <c r="G4064" s="85"/>
      <c r="H4064" s="73"/>
      <c r="I4064" s="73"/>
      <c r="J4064" s="73"/>
      <c r="K4064" s="73"/>
      <c r="L4064" s="73"/>
      <c r="M4064" s="73"/>
      <c r="N4064" s="73"/>
    </row>
    <row r="4065" spans="2:14" x14ac:dyDescent="0.35">
      <c r="B4065" s="83"/>
      <c r="C4065" s="84"/>
      <c r="D4065" s="73"/>
      <c r="E4065" s="73"/>
      <c r="F4065" s="73"/>
      <c r="G4065" s="85"/>
      <c r="H4065" s="73"/>
      <c r="I4065" s="73"/>
      <c r="J4065" s="73"/>
      <c r="K4065" s="73"/>
      <c r="L4065" s="73"/>
      <c r="M4065" s="73"/>
      <c r="N4065" s="73"/>
    </row>
    <row r="4066" spans="2:14" x14ac:dyDescent="0.35">
      <c r="B4066" s="83"/>
      <c r="C4066" s="84"/>
      <c r="D4066" s="73"/>
      <c r="E4066" s="73"/>
      <c r="F4066" s="73"/>
      <c r="G4066" s="85"/>
      <c r="H4066" s="73"/>
      <c r="I4066" s="73"/>
      <c r="J4066" s="73"/>
      <c r="K4066" s="73"/>
      <c r="L4066" s="73"/>
      <c r="M4066" s="73"/>
      <c r="N4066" s="73"/>
    </row>
    <row r="4067" spans="2:14" x14ac:dyDescent="0.35">
      <c r="B4067" s="83"/>
      <c r="C4067" s="84"/>
      <c r="D4067" s="73"/>
      <c r="E4067" s="73"/>
      <c r="F4067" s="73"/>
      <c r="G4067" s="85"/>
      <c r="H4067" s="73"/>
      <c r="I4067" s="73"/>
      <c r="J4067" s="73"/>
      <c r="K4067" s="73"/>
      <c r="L4067" s="73"/>
      <c r="M4067" s="73"/>
      <c r="N4067" s="73"/>
    </row>
    <row r="4068" spans="2:14" x14ac:dyDescent="0.35">
      <c r="B4068" s="83"/>
      <c r="C4068" s="84"/>
      <c r="D4068" s="73"/>
      <c r="E4068" s="73"/>
      <c r="F4068" s="73"/>
      <c r="G4068" s="85"/>
      <c r="H4068" s="73"/>
      <c r="I4068" s="73"/>
      <c r="J4068" s="73"/>
      <c r="K4068" s="73"/>
      <c r="L4068" s="73"/>
      <c r="M4068" s="73"/>
      <c r="N4068" s="73"/>
    </row>
    <row r="4069" spans="2:14" x14ac:dyDescent="0.35">
      <c r="B4069" s="83"/>
      <c r="C4069" s="84"/>
      <c r="D4069" s="73"/>
      <c r="E4069" s="73"/>
      <c r="F4069" s="73"/>
      <c r="G4069" s="85"/>
      <c r="H4069" s="73"/>
      <c r="I4069" s="73"/>
      <c r="J4069" s="73"/>
      <c r="K4069" s="73"/>
      <c r="L4069" s="73"/>
      <c r="M4069" s="73"/>
      <c r="N4069" s="73"/>
    </row>
    <row r="4070" spans="2:14" x14ac:dyDescent="0.35">
      <c r="B4070" s="83"/>
      <c r="C4070" s="84"/>
      <c r="D4070" s="73"/>
      <c r="E4070" s="73"/>
      <c r="F4070" s="73"/>
      <c r="G4070" s="85"/>
      <c r="H4070" s="73"/>
      <c r="I4070" s="73"/>
      <c r="J4070" s="73"/>
      <c r="K4070" s="73"/>
      <c r="L4070" s="73"/>
      <c r="M4070" s="73"/>
      <c r="N4070" s="73"/>
    </row>
    <row r="4071" spans="2:14" x14ac:dyDescent="0.35">
      <c r="B4071" s="83"/>
      <c r="C4071" s="84"/>
      <c r="D4071" s="73"/>
      <c r="E4071" s="73"/>
      <c r="F4071" s="73"/>
      <c r="G4071" s="85"/>
      <c r="H4071" s="73"/>
      <c r="I4071" s="73"/>
      <c r="J4071" s="73"/>
      <c r="K4071" s="73"/>
      <c r="L4071" s="73"/>
      <c r="M4071" s="73"/>
      <c r="N4071" s="73"/>
    </row>
    <row r="4072" spans="2:14" x14ac:dyDescent="0.35">
      <c r="B4072" s="83"/>
      <c r="C4072" s="84"/>
      <c r="D4072" s="73"/>
      <c r="E4072" s="73"/>
      <c r="F4072" s="73"/>
      <c r="G4072" s="85"/>
      <c r="H4072" s="73"/>
      <c r="I4072" s="73"/>
      <c r="J4072" s="73"/>
      <c r="K4072" s="73"/>
      <c r="L4072" s="73"/>
      <c r="M4072" s="73"/>
      <c r="N4072" s="73"/>
    </row>
    <row r="4073" spans="2:14" x14ac:dyDescent="0.35">
      <c r="B4073" s="83"/>
      <c r="C4073" s="84"/>
      <c r="D4073" s="73"/>
      <c r="E4073" s="73"/>
      <c r="F4073" s="73"/>
      <c r="G4073" s="85"/>
      <c r="H4073" s="73"/>
      <c r="I4073" s="73"/>
      <c r="J4073" s="73"/>
      <c r="K4073" s="73"/>
      <c r="L4073" s="73"/>
      <c r="M4073" s="73"/>
      <c r="N4073" s="73"/>
    </row>
    <row r="4074" spans="2:14" x14ac:dyDescent="0.35">
      <c r="B4074" s="83"/>
      <c r="C4074" s="84"/>
      <c r="D4074" s="73"/>
      <c r="E4074" s="73"/>
      <c r="F4074" s="73"/>
      <c r="G4074" s="85"/>
      <c r="H4074" s="73"/>
      <c r="I4074" s="73"/>
      <c r="J4074" s="73"/>
      <c r="K4074" s="73"/>
      <c r="L4074" s="73"/>
      <c r="M4074" s="73"/>
      <c r="N4074" s="73"/>
    </row>
    <row r="4075" spans="2:14" x14ac:dyDescent="0.35">
      <c r="B4075" s="83"/>
      <c r="C4075" s="84"/>
      <c r="D4075" s="73"/>
      <c r="E4075" s="73"/>
      <c r="F4075" s="73"/>
      <c r="G4075" s="85"/>
      <c r="H4075" s="73"/>
      <c r="I4075" s="73"/>
      <c r="J4075" s="73"/>
      <c r="K4075" s="73"/>
      <c r="L4075" s="73"/>
      <c r="M4075" s="73"/>
      <c r="N4075" s="73"/>
    </row>
    <row r="4076" spans="2:14" x14ac:dyDescent="0.35">
      <c r="B4076" s="83"/>
      <c r="C4076" s="84"/>
      <c r="D4076" s="73"/>
      <c r="E4076" s="73"/>
      <c r="F4076" s="73"/>
      <c r="G4076" s="85"/>
      <c r="H4076" s="73"/>
      <c r="I4076" s="73"/>
      <c r="J4076" s="73"/>
      <c r="K4076" s="73"/>
      <c r="L4076" s="73"/>
      <c r="M4076" s="73"/>
      <c r="N4076" s="73"/>
    </row>
    <row r="4077" spans="2:14" x14ac:dyDescent="0.35">
      <c r="B4077" s="83"/>
      <c r="C4077" s="84"/>
      <c r="D4077" s="73"/>
      <c r="E4077" s="73"/>
      <c r="F4077" s="73"/>
      <c r="G4077" s="85"/>
      <c r="H4077" s="73"/>
      <c r="I4077" s="73"/>
      <c r="J4077" s="73"/>
      <c r="K4077" s="73"/>
      <c r="L4077" s="73"/>
      <c r="M4077" s="73"/>
      <c r="N4077" s="73"/>
    </row>
    <row r="4078" spans="2:14" x14ac:dyDescent="0.35">
      <c r="B4078" s="83"/>
      <c r="C4078" s="84"/>
      <c r="D4078" s="73"/>
      <c r="E4078" s="73"/>
      <c r="F4078" s="73"/>
      <c r="G4078" s="85"/>
      <c r="H4078" s="73"/>
      <c r="I4078" s="73"/>
      <c r="J4078" s="73"/>
      <c r="K4078" s="73"/>
      <c r="L4078" s="73"/>
      <c r="M4078" s="73"/>
      <c r="N4078" s="73"/>
    </row>
    <row r="4079" spans="2:14" x14ac:dyDescent="0.35">
      <c r="B4079" s="83"/>
      <c r="C4079" s="84"/>
      <c r="D4079" s="73"/>
      <c r="E4079" s="73"/>
      <c r="F4079" s="73"/>
      <c r="G4079" s="85"/>
      <c r="H4079" s="73"/>
      <c r="I4079" s="73"/>
      <c r="J4079" s="73"/>
      <c r="K4079" s="73"/>
      <c r="L4079" s="73"/>
      <c r="M4079" s="73"/>
      <c r="N4079" s="73"/>
    </row>
    <row r="4080" spans="2:14" x14ac:dyDescent="0.35">
      <c r="B4080" s="83"/>
      <c r="C4080" s="84"/>
      <c r="D4080" s="73"/>
      <c r="E4080" s="73"/>
      <c r="F4080" s="73"/>
      <c r="G4080" s="85"/>
      <c r="H4080" s="73"/>
      <c r="I4080" s="73"/>
      <c r="J4080" s="73"/>
      <c r="K4080" s="73"/>
      <c r="L4080" s="73"/>
      <c r="M4080" s="73"/>
      <c r="N4080" s="73"/>
    </row>
    <row r="4081" spans="2:14" x14ac:dyDescent="0.35">
      <c r="B4081" s="83"/>
      <c r="C4081" s="84"/>
      <c r="D4081" s="73"/>
      <c r="E4081" s="73"/>
      <c r="F4081" s="73"/>
      <c r="G4081" s="85"/>
      <c r="H4081" s="73"/>
      <c r="I4081" s="73"/>
      <c r="J4081" s="73"/>
      <c r="K4081" s="73"/>
      <c r="L4081" s="73"/>
      <c r="M4081" s="73"/>
      <c r="N4081" s="73"/>
    </row>
    <row r="4082" spans="2:14" x14ac:dyDescent="0.35">
      <c r="B4082" s="83"/>
      <c r="C4082" s="84"/>
      <c r="D4082" s="73"/>
      <c r="E4082" s="73"/>
      <c r="F4082" s="73"/>
      <c r="G4082" s="85"/>
      <c r="H4082" s="73"/>
      <c r="I4082" s="73"/>
      <c r="J4082" s="73"/>
      <c r="K4082" s="73"/>
      <c r="L4082" s="73"/>
      <c r="M4082" s="73"/>
      <c r="N4082" s="73"/>
    </row>
    <row r="4083" spans="2:14" x14ac:dyDescent="0.35">
      <c r="B4083" s="83"/>
      <c r="C4083" s="84"/>
      <c r="D4083" s="73"/>
      <c r="E4083" s="73"/>
      <c r="F4083" s="73"/>
      <c r="G4083" s="85"/>
      <c r="H4083" s="73"/>
      <c r="I4083" s="73"/>
      <c r="J4083" s="73"/>
      <c r="K4083" s="73"/>
      <c r="L4083" s="73"/>
      <c r="M4083" s="73"/>
      <c r="N4083" s="73"/>
    </row>
    <row r="4084" spans="2:14" x14ac:dyDescent="0.35">
      <c r="B4084" s="83"/>
      <c r="C4084" s="84"/>
      <c r="D4084" s="73"/>
      <c r="E4084" s="73"/>
      <c r="F4084" s="73"/>
      <c r="G4084" s="85"/>
      <c r="H4084" s="73"/>
      <c r="I4084" s="73"/>
      <c r="J4084" s="73"/>
      <c r="K4084" s="73"/>
      <c r="L4084" s="73"/>
      <c r="M4084" s="73"/>
      <c r="N4084" s="73"/>
    </row>
    <row r="4085" spans="2:14" x14ac:dyDescent="0.35">
      <c r="B4085" s="83"/>
      <c r="C4085" s="84"/>
      <c r="D4085" s="73"/>
      <c r="E4085" s="73"/>
      <c r="F4085" s="73"/>
      <c r="G4085" s="85"/>
      <c r="H4085" s="73"/>
      <c r="I4085" s="73"/>
      <c r="J4085" s="73"/>
      <c r="K4085" s="73"/>
      <c r="L4085" s="73"/>
      <c r="M4085" s="73"/>
      <c r="N4085" s="73"/>
    </row>
    <row r="4086" spans="2:14" x14ac:dyDescent="0.35">
      <c r="B4086" s="83"/>
      <c r="C4086" s="84"/>
      <c r="D4086" s="73"/>
      <c r="E4086" s="73"/>
      <c r="F4086" s="73"/>
      <c r="G4086" s="85"/>
      <c r="H4086" s="73"/>
      <c r="I4086" s="73"/>
      <c r="J4086" s="73"/>
      <c r="K4086" s="73"/>
      <c r="L4086" s="73"/>
      <c r="M4086" s="73"/>
      <c r="N4086" s="73"/>
    </row>
    <row r="4087" spans="2:14" x14ac:dyDescent="0.35">
      <c r="B4087" s="83"/>
      <c r="C4087" s="84"/>
      <c r="D4087" s="73"/>
      <c r="E4087" s="73"/>
      <c r="F4087" s="73"/>
      <c r="G4087" s="85"/>
      <c r="H4087" s="73"/>
      <c r="I4087" s="73"/>
      <c r="J4087" s="73"/>
      <c r="K4087" s="73"/>
      <c r="L4087" s="73"/>
      <c r="M4087" s="73"/>
      <c r="N4087" s="73"/>
    </row>
    <row r="4088" spans="2:14" x14ac:dyDescent="0.35">
      <c r="B4088" s="83"/>
      <c r="C4088" s="84"/>
      <c r="D4088" s="73"/>
      <c r="E4088" s="73"/>
      <c r="F4088" s="73"/>
      <c r="G4088" s="85"/>
      <c r="H4088" s="73"/>
      <c r="I4088" s="73"/>
      <c r="J4088" s="73"/>
      <c r="K4088" s="73"/>
      <c r="L4088" s="73"/>
      <c r="M4088" s="73"/>
      <c r="N4088" s="73"/>
    </row>
    <row r="4089" spans="2:14" x14ac:dyDescent="0.35">
      <c r="B4089" s="83"/>
      <c r="C4089" s="84"/>
      <c r="D4089" s="73"/>
      <c r="E4089" s="73"/>
      <c r="F4089" s="73"/>
      <c r="G4089" s="85"/>
      <c r="H4089" s="73"/>
      <c r="I4089" s="73"/>
      <c r="J4089" s="73"/>
      <c r="K4089" s="73"/>
      <c r="L4089" s="73"/>
      <c r="M4089" s="73"/>
      <c r="N4089" s="73"/>
    </row>
    <row r="4090" spans="2:14" x14ac:dyDescent="0.35">
      <c r="B4090" s="83"/>
      <c r="C4090" s="84"/>
      <c r="D4090" s="73"/>
      <c r="E4090" s="73"/>
      <c r="F4090" s="73"/>
      <c r="G4090" s="85"/>
      <c r="H4090" s="73"/>
      <c r="I4090" s="73"/>
      <c r="J4090" s="73"/>
      <c r="K4090" s="73"/>
      <c r="L4090" s="73"/>
      <c r="M4090" s="73"/>
      <c r="N4090" s="73"/>
    </row>
    <row r="4091" spans="2:14" x14ac:dyDescent="0.35">
      <c r="B4091" s="83"/>
      <c r="C4091" s="84"/>
      <c r="D4091" s="73"/>
      <c r="E4091" s="73"/>
      <c r="F4091" s="73"/>
      <c r="G4091" s="85"/>
      <c r="H4091" s="73"/>
      <c r="I4091" s="73"/>
      <c r="J4091" s="73"/>
      <c r="K4091" s="73"/>
      <c r="L4091" s="73"/>
      <c r="M4091" s="73"/>
      <c r="N4091" s="73"/>
    </row>
    <row r="4092" spans="2:14" x14ac:dyDescent="0.35">
      <c r="B4092" s="83"/>
      <c r="C4092" s="84"/>
      <c r="D4092" s="73"/>
      <c r="E4092" s="73"/>
      <c r="F4092" s="73"/>
      <c r="G4092" s="85"/>
      <c r="H4092" s="73"/>
      <c r="I4092" s="73"/>
      <c r="J4092" s="73"/>
      <c r="K4092" s="73"/>
      <c r="L4092" s="73"/>
      <c r="M4092" s="73"/>
      <c r="N4092" s="73"/>
    </row>
    <row r="4093" spans="2:14" x14ac:dyDescent="0.35">
      <c r="B4093" s="83"/>
      <c r="C4093" s="84"/>
      <c r="D4093" s="73"/>
      <c r="E4093" s="73"/>
      <c r="F4093" s="73"/>
      <c r="G4093" s="85"/>
      <c r="H4093" s="73"/>
      <c r="I4093" s="73"/>
      <c r="J4093" s="73"/>
      <c r="K4093" s="73"/>
      <c r="L4093" s="73"/>
      <c r="M4093" s="73"/>
      <c r="N4093" s="73"/>
    </row>
    <row r="4094" spans="2:14" x14ac:dyDescent="0.35">
      <c r="B4094" s="83"/>
      <c r="C4094" s="84"/>
      <c r="D4094" s="73"/>
      <c r="E4094" s="73"/>
      <c r="F4094" s="73"/>
      <c r="G4094" s="85"/>
      <c r="H4094" s="73"/>
      <c r="I4094" s="73"/>
      <c r="J4094" s="73"/>
      <c r="K4094" s="73"/>
      <c r="L4094" s="73"/>
      <c r="M4094" s="73"/>
      <c r="N4094" s="73"/>
    </row>
    <row r="4095" spans="2:14" x14ac:dyDescent="0.35">
      <c r="B4095" s="83"/>
      <c r="C4095" s="84"/>
      <c r="D4095" s="73"/>
      <c r="E4095" s="73"/>
      <c r="F4095" s="73"/>
      <c r="G4095" s="85"/>
      <c r="H4095" s="73"/>
      <c r="I4095" s="73"/>
      <c r="J4095" s="73"/>
      <c r="K4095" s="73"/>
      <c r="L4095" s="73"/>
      <c r="M4095" s="73"/>
      <c r="N4095" s="73"/>
    </row>
    <row r="4096" spans="2:14" x14ac:dyDescent="0.35">
      <c r="B4096" s="83"/>
      <c r="C4096" s="84"/>
      <c r="D4096" s="73"/>
      <c r="E4096" s="73"/>
      <c r="F4096" s="73"/>
      <c r="G4096" s="85"/>
      <c r="H4096" s="73"/>
      <c r="I4096" s="73"/>
      <c r="J4096" s="73"/>
      <c r="K4096" s="73"/>
      <c r="L4096" s="73"/>
      <c r="M4096" s="73"/>
      <c r="N4096" s="73"/>
    </row>
    <row r="4097" spans="2:14" x14ac:dyDescent="0.35">
      <c r="B4097" s="83"/>
      <c r="C4097" s="84"/>
      <c r="D4097" s="73"/>
      <c r="E4097" s="73"/>
      <c r="F4097" s="73"/>
      <c r="G4097" s="85"/>
      <c r="H4097" s="73"/>
      <c r="I4097" s="73"/>
      <c r="J4097" s="73"/>
      <c r="K4097" s="73"/>
      <c r="L4097" s="73"/>
      <c r="M4097" s="73"/>
      <c r="N4097" s="73"/>
    </row>
    <row r="4098" spans="2:14" x14ac:dyDescent="0.35">
      <c r="B4098" s="83"/>
      <c r="C4098" s="84"/>
      <c r="D4098" s="73"/>
      <c r="E4098" s="73"/>
      <c r="F4098" s="73"/>
      <c r="G4098" s="85"/>
      <c r="H4098" s="73"/>
      <c r="I4098" s="73"/>
      <c r="J4098" s="73"/>
      <c r="K4098" s="73"/>
      <c r="L4098" s="73"/>
      <c r="M4098" s="73"/>
      <c r="N4098" s="73"/>
    </row>
    <row r="4099" spans="2:14" x14ac:dyDescent="0.35">
      <c r="B4099" s="83"/>
      <c r="C4099" s="84"/>
      <c r="D4099" s="73"/>
      <c r="E4099" s="73"/>
      <c r="F4099" s="73"/>
      <c r="G4099" s="85"/>
      <c r="H4099" s="73"/>
      <c r="I4099" s="73"/>
      <c r="J4099" s="73"/>
      <c r="K4099" s="73"/>
      <c r="L4099" s="73"/>
      <c r="M4099" s="73"/>
      <c r="N4099" s="73"/>
    </row>
    <row r="4100" spans="2:14" x14ac:dyDescent="0.35">
      <c r="B4100" s="83"/>
      <c r="C4100" s="84"/>
      <c r="D4100" s="73"/>
      <c r="E4100" s="73"/>
      <c r="F4100" s="73"/>
      <c r="G4100" s="85"/>
      <c r="H4100" s="73"/>
      <c r="I4100" s="73"/>
      <c r="J4100" s="73"/>
      <c r="K4100" s="73"/>
      <c r="L4100" s="73"/>
      <c r="M4100" s="73"/>
      <c r="N4100" s="73"/>
    </row>
    <row r="4101" spans="2:14" x14ac:dyDescent="0.35">
      <c r="B4101" s="83"/>
      <c r="C4101" s="84"/>
      <c r="D4101" s="73"/>
      <c r="E4101" s="73"/>
      <c r="F4101" s="73"/>
      <c r="G4101" s="85"/>
      <c r="H4101" s="73"/>
      <c r="I4101" s="73"/>
      <c r="J4101" s="73"/>
      <c r="K4101" s="73"/>
      <c r="L4101" s="73"/>
      <c r="M4101" s="73"/>
      <c r="N4101" s="73"/>
    </row>
    <row r="4102" spans="2:14" x14ac:dyDescent="0.35">
      <c r="B4102" s="83"/>
      <c r="C4102" s="84"/>
      <c r="D4102" s="73"/>
      <c r="E4102" s="73"/>
      <c r="F4102" s="73"/>
      <c r="G4102" s="85"/>
      <c r="H4102" s="73"/>
      <c r="I4102" s="73"/>
      <c r="J4102" s="73"/>
      <c r="K4102" s="73"/>
      <c r="L4102" s="73"/>
      <c r="M4102" s="73"/>
      <c r="N4102" s="73"/>
    </row>
    <row r="4103" spans="2:14" x14ac:dyDescent="0.35">
      <c r="B4103" s="83"/>
      <c r="C4103" s="84"/>
      <c r="D4103" s="73"/>
      <c r="E4103" s="73"/>
      <c r="F4103" s="73"/>
      <c r="G4103" s="85"/>
      <c r="H4103" s="73"/>
      <c r="I4103" s="73"/>
      <c r="J4103" s="73"/>
      <c r="K4103" s="73"/>
      <c r="L4103" s="73"/>
      <c r="M4103" s="73"/>
      <c r="N4103" s="73"/>
    </row>
    <row r="4104" spans="2:14" x14ac:dyDescent="0.35">
      <c r="B4104" s="83"/>
      <c r="C4104" s="84"/>
      <c r="D4104" s="73"/>
      <c r="E4104" s="73"/>
      <c r="F4104" s="73"/>
      <c r="G4104" s="85"/>
      <c r="H4104" s="73"/>
      <c r="I4104" s="73"/>
      <c r="J4104" s="73"/>
      <c r="K4104" s="73"/>
      <c r="L4104" s="73"/>
      <c r="M4104" s="73"/>
      <c r="N4104" s="73"/>
    </row>
    <row r="4105" spans="2:14" x14ac:dyDescent="0.35">
      <c r="B4105" s="83"/>
      <c r="C4105" s="84"/>
      <c r="D4105" s="73"/>
      <c r="E4105" s="73"/>
      <c r="F4105" s="73"/>
      <c r="G4105" s="85"/>
      <c r="H4105" s="73"/>
      <c r="I4105" s="73"/>
      <c r="J4105" s="73"/>
      <c r="K4105" s="73"/>
      <c r="L4105" s="73"/>
      <c r="M4105" s="73"/>
      <c r="N4105" s="73"/>
    </row>
    <row r="4106" spans="2:14" x14ac:dyDescent="0.35">
      <c r="B4106" s="83"/>
      <c r="C4106" s="84"/>
      <c r="D4106" s="73"/>
      <c r="E4106" s="73"/>
      <c r="F4106" s="73"/>
      <c r="G4106" s="85"/>
      <c r="H4106" s="73"/>
      <c r="I4106" s="73"/>
      <c r="J4106" s="73"/>
      <c r="K4106" s="73"/>
      <c r="L4106" s="73"/>
      <c r="M4106" s="73"/>
      <c r="N4106" s="73"/>
    </row>
    <row r="4107" spans="2:14" x14ac:dyDescent="0.35">
      <c r="B4107" s="83"/>
      <c r="C4107" s="84"/>
      <c r="D4107" s="73"/>
      <c r="E4107" s="73"/>
      <c r="F4107" s="73"/>
      <c r="G4107" s="85"/>
      <c r="H4107" s="73"/>
      <c r="I4107" s="73"/>
      <c r="J4107" s="73"/>
      <c r="K4107" s="73"/>
      <c r="L4107" s="73"/>
      <c r="M4107" s="73"/>
      <c r="N4107" s="73"/>
    </row>
    <row r="4108" spans="2:14" x14ac:dyDescent="0.35">
      <c r="B4108" s="83"/>
      <c r="C4108" s="84"/>
      <c r="D4108" s="73"/>
      <c r="E4108" s="73"/>
      <c r="F4108" s="73"/>
      <c r="G4108" s="85"/>
      <c r="H4108" s="73"/>
      <c r="I4108" s="73"/>
      <c r="J4108" s="73"/>
      <c r="K4108" s="73"/>
      <c r="L4108" s="73"/>
      <c r="M4108" s="73"/>
      <c r="N4108" s="73"/>
    </row>
    <row r="4109" spans="2:14" x14ac:dyDescent="0.35">
      <c r="B4109" s="83"/>
      <c r="C4109" s="84"/>
      <c r="D4109" s="73"/>
      <c r="E4109" s="73"/>
      <c r="F4109" s="73"/>
      <c r="G4109" s="85"/>
      <c r="H4109" s="73"/>
      <c r="I4109" s="73"/>
      <c r="J4109" s="73"/>
      <c r="K4109" s="73"/>
      <c r="L4109" s="73"/>
      <c r="M4109" s="73"/>
      <c r="N4109" s="73"/>
    </row>
    <row r="4110" spans="2:14" x14ac:dyDescent="0.35">
      <c r="B4110" s="83"/>
      <c r="C4110" s="84"/>
      <c r="D4110" s="73"/>
      <c r="E4110" s="73"/>
      <c r="F4110" s="73"/>
      <c r="G4110" s="85"/>
      <c r="H4110" s="73"/>
      <c r="I4110" s="73"/>
      <c r="J4110" s="73"/>
      <c r="K4110" s="73"/>
      <c r="L4110" s="73"/>
      <c r="M4110" s="73"/>
      <c r="N4110" s="73"/>
    </row>
    <row r="4111" spans="2:14" x14ac:dyDescent="0.35">
      <c r="B4111" s="83"/>
      <c r="C4111" s="84"/>
      <c r="D4111" s="73"/>
      <c r="E4111" s="73"/>
      <c r="F4111" s="73"/>
      <c r="G4111" s="85"/>
      <c r="H4111" s="73"/>
      <c r="I4111" s="73"/>
      <c r="J4111" s="73"/>
      <c r="K4111" s="73"/>
      <c r="L4111" s="73"/>
      <c r="M4111" s="73"/>
      <c r="N4111" s="73"/>
    </row>
    <row r="4112" spans="2:14" x14ac:dyDescent="0.35">
      <c r="B4112" s="83"/>
      <c r="C4112" s="84"/>
      <c r="D4112" s="73"/>
      <c r="E4112" s="73"/>
      <c r="F4112" s="73"/>
      <c r="G4112" s="85"/>
      <c r="H4112" s="73"/>
      <c r="I4112" s="73"/>
      <c r="J4112" s="73"/>
      <c r="K4112" s="73"/>
      <c r="L4112" s="73"/>
      <c r="M4112" s="73"/>
      <c r="N4112" s="73"/>
    </row>
    <row r="4113" spans="2:14" x14ac:dyDescent="0.35">
      <c r="B4113" s="83"/>
      <c r="C4113" s="84"/>
      <c r="D4113" s="73"/>
      <c r="E4113" s="73"/>
      <c r="F4113" s="73"/>
      <c r="G4113" s="85"/>
      <c r="H4113" s="73"/>
      <c r="I4113" s="73"/>
      <c r="J4113" s="73"/>
      <c r="K4113" s="73"/>
      <c r="L4113" s="73"/>
      <c r="M4113" s="73"/>
      <c r="N4113" s="73"/>
    </row>
    <row r="4114" spans="2:14" x14ac:dyDescent="0.35">
      <c r="B4114" s="83"/>
      <c r="C4114" s="84"/>
      <c r="D4114" s="73"/>
      <c r="E4114" s="73"/>
      <c r="F4114" s="73"/>
      <c r="G4114" s="85"/>
      <c r="H4114" s="73"/>
      <c r="I4114" s="73"/>
      <c r="J4114" s="73"/>
      <c r="K4114" s="73"/>
      <c r="L4114" s="73"/>
      <c r="M4114" s="73"/>
      <c r="N4114" s="73"/>
    </row>
    <row r="4115" spans="2:14" x14ac:dyDescent="0.35">
      <c r="B4115" s="83"/>
      <c r="C4115" s="84"/>
      <c r="D4115" s="73"/>
      <c r="E4115" s="73"/>
      <c r="F4115" s="73"/>
      <c r="G4115" s="85"/>
      <c r="H4115" s="73"/>
      <c r="I4115" s="73"/>
      <c r="J4115" s="73"/>
      <c r="K4115" s="73"/>
      <c r="L4115" s="73"/>
      <c r="M4115" s="73"/>
      <c r="N4115" s="73"/>
    </row>
    <row r="4116" spans="2:14" x14ac:dyDescent="0.35">
      <c r="B4116" s="83"/>
      <c r="C4116" s="84"/>
      <c r="D4116" s="73"/>
      <c r="E4116" s="73"/>
      <c r="F4116" s="73"/>
      <c r="G4116" s="85"/>
      <c r="H4116" s="73"/>
      <c r="I4116" s="73"/>
      <c r="J4116" s="73"/>
      <c r="K4116" s="73"/>
      <c r="L4116" s="73"/>
      <c r="M4116" s="73"/>
      <c r="N4116" s="73"/>
    </row>
    <row r="4117" spans="2:14" x14ac:dyDescent="0.35">
      <c r="B4117" s="83"/>
      <c r="C4117" s="84"/>
      <c r="D4117" s="73"/>
      <c r="E4117" s="73"/>
      <c r="F4117" s="73"/>
      <c r="G4117" s="85"/>
      <c r="H4117" s="73"/>
      <c r="I4117" s="73"/>
      <c r="J4117" s="73"/>
      <c r="K4117" s="73"/>
      <c r="L4117" s="73"/>
      <c r="M4117" s="73"/>
      <c r="N4117" s="73"/>
    </row>
    <row r="4118" spans="2:14" x14ac:dyDescent="0.35">
      <c r="B4118" s="83"/>
      <c r="C4118" s="84"/>
      <c r="D4118" s="73"/>
      <c r="E4118" s="73"/>
      <c r="F4118" s="73"/>
      <c r="G4118" s="85"/>
      <c r="H4118" s="73"/>
      <c r="I4118" s="73"/>
      <c r="J4118" s="73"/>
      <c r="K4118" s="73"/>
      <c r="L4118" s="73"/>
      <c r="M4118" s="73"/>
      <c r="N4118" s="73"/>
    </row>
    <row r="4119" spans="2:14" x14ac:dyDescent="0.35">
      <c r="B4119" s="83"/>
      <c r="C4119" s="84"/>
      <c r="D4119" s="73"/>
      <c r="E4119" s="73"/>
      <c r="F4119" s="73"/>
      <c r="G4119" s="85"/>
      <c r="H4119" s="73"/>
      <c r="I4119" s="73"/>
      <c r="J4119" s="73"/>
      <c r="K4119" s="73"/>
      <c r="L4119" s="73"/>
      <c r="M4119" s="73"/>
      <c r="N4119" s="73"/>
    </row>
    <row r="4120" spans="2:14" x14ac:dyDescent="0.35">
      <c r="B4120" s="83"/>
      <c r="C4120" s="84"/>
      <c r="D4120" s="73"/>
      <c r="E4120" s="73"/>
      <c r="F4120" s="73"/>
      <c r="G4120" s="85"/>
      <c r="H4120" s="73"/>
      <c r="I4120" s="73"/>
      <c r="J4120" s="73"/>
      <c r="K4120" s="73"/>
      <c r="L4120" s="73"/>
      <c r="M4120" s="73"/>
      <c r="N4120" s="73"/>
    </row>
    <row r="4121" spans="2:14" x14ac:dyDescent="0.35">
      <c r="B4121" s="83"/>
      <c r="C4121" s="84"/>
      <c r="D4121" s="73"/>
      <c r="E4121" s="73"/>
      <c r="F4121" s="73"/>
      <c r="G4121" s="85"/>
      <c r="H4121" s="73"/>
      <c r="I4121" s="73"/>
      <c r="J4121" s="73"/>
      <c r="K4121" s="73"/>
      <c r="L4121" s="73"/>
      <c r="M4121" s="73"/>
      <c r="N4121" s="73"/>
    </row>
    <row r="4122" spans="2:14" x14ac:dyDescent="0.35">
      <c r="B4122" s="83"/>
      <c r="C4122" s="84"/>
      <c r="D4122" s="73"/>
      <c r="E4122" s="73"/>
      <c r="F4122" s="73"/>
      <c r="G4122" s="85"/>
      <c r="H4122" s="73"/>
      <c r="I4122" s="73"/>
      <c r="J4122" s="73"/>
      <c r="K4122" s="73"/>
      <c r="L4122" s="73"/>
      <c r="M4122" s="73"/>
      <c r="N4122" s="73"/>
    </row>
    <row r="4123" spans="2:14" x14ac:dyDescent="0.35">
      <c r="B4123" s="83"/>
      <c r="C4123" s="84"/>
      <c r="D4123" s="73"/>
      <c r="E4123" s="73"/>
      <c r="F4123" s="73"/>
      <c r="G4123" s="85"/>
      <c r="H4123" s="73"/>
      <c r="I4123" s="73"/>
      <c r="J4123" s="73"/>
      <c r="K4123" s="73"/>
      <c r="L4123" s="73"/>
      <c r="M4123" s="73"/>
      <c r="N4123" s="73"/>
    </row>
    <row r="4124" spans="2:14" x14ac:dyDescent="0.35">
      <c r="B4124" s="83"/>
      <c r="C4124" s="84"/>
      <c r="D4124" s="73"/>
      <c r="E4124" s="73"/>
      <c r="F4124" s="73"/>
      <c r="G4124" s="85"/>
      <c r="H4124" s="73"/>
      <c r="I4124" s="73"/>
      <c r="J4124" s="73"/>
      <c r="K4124" s="73"/>
      <c r="L4124" s="73"/>
      <c r="M4124" s="73"/>
      <c r="N4124" s="73"/>
    </row>
    <row r="4125" spans="2:14" x14ac:dyDescent="0.35">
      <c r="B4125" s="83"/>
      <c r="C4125" s="84"/>
      <c r="D4125" s="73"/>
      <c r="E4125" s="73"/>
      <c r="F4125" s="73"/>
      <c r="G4125" s="85"/>
      <c r="H4125" s="73"/>
      <c r="I4125" s="73"/>
      <c r="J4125" s="73"/>
      <c r="K4125" s="73"/>
      <c r="L4125" s="73"/>
      <c r="M4125" s="73"/>
      <c r="N4125" s="73"/>
    </row>
    <row r="4126" spans="2:14" x14ac:dyDescent="0.35">
      <c r="B4126" s="83"/>
      <c r="C4126" s="84"/>
      <c r="D4126" s="73"/>
      <c r="E4126" s="73"/>
      <c r="F4126" s="73"/>
      <c r="G4126" s="85"/>
      <c r="H4126" s="73"/>
      <c r="I4126" s="73"/>
      <c r="J4126" s="73"/>
      <c r="K4126" s="73"/>
      <c r="L4126" s="73"/>
      <c r="M4126" s="73"/>
      <c r="N4126" s="73"/>
    </row>
    <row r="4127" spans="2:14" x14ac:dyDescent="0.35">
      <c r="B4127" s="83"/>
      <c r="C4127" s="84"/>
      <c r="D4127" s="73"/>
      <c r="E4127" s="73"/>
      <c r="F4127" s="73"/>
      <c r="G4127" s="85"/>
      <c r="H4127" s="73"/>
      <c r="I4127" s="73"/>
      <c r="J4127" s="73"/>
      <c r="K4127" s="73"/>
      <c r="L4127" s="73"/>
      <c r="M4127" s="73"/>
      <c r="N4127" s="73"/>
    </row>
    <row r="4128" spans="2:14" x14ac:dyDescent="0.35">
      <c r="B4128" s="83"/>
      <c r="C4128" s="84"/>
      <c r="D4128" s="73"/>
      <c r="E4128" s="73"/>
      <c r="F4128" s="73"/>
      <c r="G4128" s="85"/>
      <c r="H4128" s="73"/>
      <c r="I4128" s="73"/>
      <c r="J4128" s="73"/>
      <c r="K4128" s="73"/>
      <c r="L4128" s="73"/>
      <c r="M4128" s="73"/>
      <c r="N4128" s="73"/>
    </row>
    <row r="4129" spans="2:14" x14ac:dyDescent="0.35">
      <c r="B4129" s="83"/>
      <c r="C4129" s="84"/>
      <c r="D4129" s="73"/>
      <c r="E4129" s="73"/>
      <c r="F4129" s="73"/>
      <c r="G4129" s="85"/>
      <c r="H4129" s="73"/>
      <c r="I4129" s="73"/>
      <c r="J4129" s="73"/>
      <c r="K4129" s="73"/>
      <c r="L4129" s="73"/>
      <c r="M4129" s="73"/>
      <c r="N4129" s="73"/>
    </row>
    <row r="4130" spans="2:14" x14ac:dyDescent="0.35">
      <c r="B4130" s="83"/>
      <c r="C4130" s="84"/>
      <c r="D4130" s="73"/>
      <c r="E4130" s="73"/>
      <c r="F4130" s="73"/>
      <c r="G4130" s="85"/>
      <c r="H4130" s="73"/>
      <c r="I4130" s="73"/>
      <c r="J4130" s="73"/>
      <c r="K4130" s="73"/>
      <c r="L4130" s="73"/>
      <c r="M4130" s="73"/>
      <c r="N4130" s="73"/>
    </row>
    <row r="4131" spans="2:14" x14ac:dyDescent="0.35">
      <c r="B4131" s="83"/>
      <c r="C4131" s="84"/>
      <c r="D4131" s="73"/>
      <c r="E4131" s="73"/>
      <c r="F4131" s="73"/>
      <c r="G4131" s="85"/>
      <c r="H4131" s="73"/>
      <c r="I4131" s="73"/>
      <c r="J4131" s="73"/>
      <c r="K4131" s="73"/>
      <c r="L4131" s="73"/>
      <c r="M4131" s="73"/>
      <c r="N4131" s="73"/>
    </row>
    <row r="4132" spans="2:14" x14ac:dyDescent="0.35">
      <c r="B4132" s="83"/>
      <c r="C4132" s="84"/>
      <c r="D4132" s="73"/>
      <c r="E4132" s="73"/>
      <c r="F4132" s="73"/>
      <c r="G4132" s="85"/>
      <c r="H4132" s="73"/>
      <c r="I4132" s="73"/>
      <c r="J4132" s="73"/>
      <c r="K4132" s="73"/>
      <c r="L4132" s="73"/>
      <c r="M4132" s="73"/>
      <c r="N4132" s="73"/>
    </row>
    <row r="4133" spans="2:14" x14ac:dyDescent="0.35">
      <c r="B4133" s="83"/>
      <c r="C4133" s="84"/>
      <c r="D4133" s="73"/>
      <c r="E4133" s="73"/>
      <c r="F4133" s="73"/>
      <c r="G4133" s="85"/>
      <c r="H4133" s="73"/>
      <c r="I4133" s="73"/>
      <c r="J4133" s="73"/>
      <c r="K4133" s="73"/>
      <c r="L4133" s="73"/>
      <c r="M4133" s="73"/>
      <c r="N4133" s="73"/>
    </row>
    <row r="4134" spans="2:14" x14ac:dyDescent="0.35">
      <c r="B4134" s="83"/>
      <c r="C4134" s="84"/>
      <c r="D4134" s="73"/>
      <c r="E4134" s="73"/>
      <c r="F4134" s="73"/>
      <c r="G4134" s="85"/>
      <c r="H4134" s="73"/>
      <c r="I4134" s="73"/>
      <c r="J4134" s="73"/>
      <c r="K4134" s="73"/>
      <c r="L4134" s="73"/>
      <c r="M4134" s="73"/>
      <c r="N4134" s="73"/>
    </row>
    <row r="4135" spans="2:14" x14ac:dyDescent="0.35">
      <c r="B4135" s="83"/>
      <c r="C4135" s="84"/>
      <c r="D4135" s="73"/>
      <c r="E4135" s="73"/>
      <c r="F4135" s="73"/>
      <c r="G4135" s="85"/>
      <c r="H4135" s="73"/>
      <c r="I4135" s="73"/>
      <c r="J4135" s="73"/>
      <c r="K4135" s="73"/>
      <c r="L4135" s="73"/>
      <c r="M4135" s="73"/>
      <c r="N4135" s="73"/>
    </row>
    <row r="4136" spans="2:14" x14ac:dyDescent="0.35">
      <c r="B4136" s="83"/>
      <c r="C4136" s="84"/>
      <c r="D4136" s="73"/>
      <c r="E4136" s="73"/>
      <c r="F4136" s="73"/>
      <c r="G4136" s="85"/>
      <c r="H4136" s="73"/>
      <c r="I4136" s="73"/>
      <c r="J4136" s="73"/>
      <c r="K4136" s="73"/>
      <c r="L4136" s="73"/>
      <c r="M4136" s="73"/>
      <c r="N4136" s="73"/>
    </row>
    <row r="4137" spans="2:14" x14ac:dyDescent="0.35">
      <c r="B4137" s="83"/>
      <c r="C4137" s="84"/>
      <c r="D4137" s="73"/>
      <c r="E4137" s="73"/>
      <c r="F4137" s="73"/>
      <c r="G4137" s="85"/>
      <c r="H4137" s="73"/>
      <c r="I4137" s="73"/>
      <c r="J4137" s="73"/>
      <c r="K4137" s="73"/>
      <c r="L4137" s="73"/>
      <c r="M4137" s="73"/>
      <c r="N4137" s="73"/>
    </row>
    <row r="4138" spans="2:14" x14ac:dyDescent="0.35">
      <c r="B4138" s="83"/>
      <c r="C4138" s="84"/>
      <c r="D4138" s="73"/>
      <c r="E4138" s="73"/>
      <c r="F4138" s="73"/>
      <c r="G4138" s="85"/>
      <c r="H4138" s="73"/>
      <c r="I4138" s="73"/>
      <c r="J4138" s="73"/>
      <c r="K4138" s="73"/>
      <c r="L4138" s="73"/>
      <c r="M4138" s="73"/>
      <c r="N4138" s="73"/>
    </row>
    <row r="4139" spans="2:14" x14ac:dyDescent="0.35">
      <c r="B4139" s="83"/>
      <c r="C4139" s="84"/>
      <c r="D4139" s="73"/>
      <c r="E4139" s="73"/>
      <c r="F4139" s="73"/>
      <c r="G4139" s="85"/>
      <c r="H4139" s="73"/>
      <c r="I4139" s="73"/>
      <c r="J4139" s="73"/>
      <c r="K4139" s="73"/>
      <c r="L4139" s="73"/>
      <c r="M4139" s="73"/>
      <c r="N4139" s="73"/>
    </row>
    <row r="4140" spans="2:14" x14ac:dyDescent="0.35">
      <c r="B4140" s="83"/>
      <c r="C4140" s="84"/>
      <c r="D4140" s="73"/>
      <c r="E4140" s="73"/>
      <c r="F4140" s="73"/>
      <c r="G4140" s="85"/>
      <c r="H4140" s="73"/>
      <c r="I4140" s="73"/>
      <c r="J4140" s="73"/>
      <c r="K4140" s="73"/>
      <c r="L4140" s="73"/>
      <c r="M4140" s="73"/>
      <c r="N4140" s="73"/>
    </row>
    <row r="4141" spans="2:14" x14ac:dyDescent="0.35">
      <c r="B4141" s="83"/>
      <c r="C4141" s="84"/>
      <c r="D4141" s="73"/>
      <c r="E4141" s="73"/>
      <c r="F4141" s="73"/>
      <c r="G4141" s="85"/>
      <c r="H4141" s="73"/>
      <c r="I4141" s="73"/>
      <c r="J4141" s="73"/>
      <c r="K4141" s="73"/>
      <c r="L4141" s="73"/>
      <c r="M4141" s="73"/>
      <c r="N4141" s="73"/>
    </row>
    <row r="4142" spans="2:14" x14ac:dyDescent="0.35">
      <c r="B4142" s="83"/>
      <c r="C4142" s="84"/>
      <c r="D4142" s="73"/>
      <c r="E4142" s="73"/>
      <c r="F4142" s="73"/>
      <c r="G4142" s="85"/>
      <c r="H4142" s="73"/>
      <c r="I4142" s="73"/>
      <c r="J4142" s="73"/>
      <c r="K4142" s="73"/>
      <c r="L4142" s="73"/>
      <c r="M4142" s="73"/>
      <c r="N4142" s="73"/>
    </row>
    <row r="4143" spans="2:14" x14ac:dyDescent="0.35">
      <c r="B4143" s="83"/>
      <c r="C4143" s="84"/>
      <c r="D4143" s="73"/>
      <c r="E4143" s="73"/>
      <c r="F4143" s="73"/>
      <c r="G4143" s="85"/>
      <c r="H4143" s="73"/>
      <c r="I4143" s="73"/>
      <c r="J4143" s="73"/>
      <c r="K4143" s="73"/>
      <c r="L4143" s="73"/>
      <c r="M4143" s="73"/>
      <c r="N4143" s="73"/>
    </row>
    <row r="4144" spans="2:14" x14ac:dyDescent="0.35">
      <c r="B4144" s="83"/>
      <c r="C4144" s="84"/>
      <c r="D4144" s="73"/>
      <c r="E4144" s="73"/>
      <c r="F4144" s="73"/>
      <c r="G4144" s="85"/>
      <c r="H4144" s="73"/>
      <c r="I4144" s="73"/>
      <c r="J4144" s="73"/>
      <c r="K4144" s="73"/>
      <c r="L4144" s="73"/>
      <c r="M4144" s="73"/>
      <c r="N4144" s="73"/>
    </row>
    <row r="4145" spans="2:14" x14ac:dyDescent="0.35">
      <c r="B4145" s="83"/>
      <c r="C4145" s="84"/>
      <c r="D4145" s="73"/>
      <c r="E4145" s="73"/>
      <c r="F4145" s="73"/>
      <c r="G4145" s="85"/>
      <c r="H4145" s="73"/>
      <c r="I4145" s="73"/>
      <c r="J4145" s="73"/>
      <c r="K4145" s="73"/>
      <c r="L4145" s="73"/>
      <c r="M4145" s="73"/>
      <c r="N4145" s="73"/>
    </row>
    <row r="4146" spans="2:14" x14ac:dyDescent="0.35">
      <c r="B4146" s="83"/>
      <c r="C4146" s="84"/>
      <c r="D4146" s="73"/>
      <c r="E4146" s="73"/>
      <c r="F4146" s="73"/>
      <c r="G4146" s="85"/>
      <c r="H4146" s="73"/>
      <c r="I4146" s="73"/>
      <c r="J4146" s="73"/>
      <c r="K4146" s="73"/>
      <c r="L4146" s="73"/>
      <c r="M4146" s="73"/>
      <c r="N4146" s="73"/>
    </row>
    <row r="4147" spans="2:14" x14ac:dyDescent="0.35">
      <c r="B4147" s="83"/>
      <c r="C4147" s="84"/>
      <c r="D4147" s="73"/>
      <c r="E4147" s="73"/>
      <c r="F4147" s="73"/>
      <c r="G4147" s="85"/>
      <c r="H4147" s="73"/>
      <c r="I4147" s="73"/>
      <c r="J4147" s="73"/>
      <c r="K4147" s="73"/>
      <c r="L4147" s="73"/>
      <c r="M4147" s="73"/>
      <c r="N4147" s="73"/>
    </row>
    <row r="4148" spans="2:14" x14ac:dyDescent="0.35">
      <c r="B4148" s="83"/>
      <c r="C4148" s="84"/>
      <c r="D4148" s="73"/>
      <c r="E4148" s="73"/>
      <c r="F4148" s="73"/>
      <c r="G4148" s="85"/>
      <c r="H4148" s="73"/>
      <c r="I4148" s="73"/>
      <c r="J4148" s="73"/>
      <c r="K4148" s="73"/>
      <c r="L4148" s="73"/>
      <c r="M4148" s="73"/>
      <c r="N4148" s="73"/>
    </row>
    <row r="4149" spans="2:14" x14ac:dyDescent="0.35">
      <c r="B4149" s="83"/>
      <c r="C4149" s="84"/>
      <c r="D4149" s="73"/>
      <c r="E4149" s="73"/>
      <c r="F4149" s="73"/>
      <c r="G4149" s="85"/>
      <c r="H4149" s="73"/>
      <c r="I4149" s="73"/>
      <c r="J4149" s="73"/>
      <c r="K4149" s="73"/>
      <c r="L4149" s="73"/>
      <c r="M4149" s="73"/>
      <c r="N4149" s="73"/>
    </row>
    <row r="4150" spans="2:14" x14ac:dyDescent="0.35">
      <c r="B4150" s="83"/>
      <c r="C4150" s="84"/>
      <c r="D4150" s="73"/>
      <c r="E4150" s="73"/>
      <c r="F4150" s="73"/>
      <c r="G4150" s="85"/>
      <c r="H4150" s="73"/>
      <c r="I4150" s="73"/>
      <c r="J4150" s="73"/>
      <c r="K4150" s="73"/>
      <c r="L4150" s="73"/>
      <c r="M4150" s="73"/>
      <c r="N4150" s="73"/>
    </row>
    <row r="4151" spans="2:14" x14ac:dyDescent="0.35">
      <c r="B4151" s="83"/>
      <c r="C4151" s="84"/>
      <c r="D4151" s="73"/>
      <c r="E4151" s="73"/>
      <c r="F4151" s="73"/>
      <c r="G4151" s="85"/>
      <c r="H4151" s="73"/>
      <c r="I4151" s="73"/>
      <c r="J4151" s="73"/>
      <c r="K4151" s="73"/>
      <c r="L4151" s="73"/>
      <c r="M4151" s="73"/>
      <c r="N4151" s="73"/>
    </row>
    <row r="4152" spans="2:14" x14ac:dyDescent="0.35">
      <c r="B4152" s="83"/>
      <c r="C4152" s="84"/>
      <c r="D4152" s="73"/>
      <c r="E4152" s="73"/>
      <c r="F4152" s="73"/>
      <c r="G4152" s="85"/>
      <c r="H4152" s="73"/>
      <c r="I4152" s="73"/>
      <c r="J4152" s="73"/>
      <c r="K4152" s="73"/>
      <c r="L4152" s="73"/>
      <c r="M4152" s="73"/>
      <c r="N4152" s="73"/>
    </row>
    <row r="4153" spans="2:14" x14ac:dyDescent="0.35">
      <c r="B4153" s="83"/>
      <c r="C4153" s="84"/>
      <c r="D4153" s="73"/>
      <c r="E4153" s="73"/>
      <c r="F4153" s="73"/>
      <c r="G4153" s="85"/>
      <c r="H4153" s="73"/>
      <c r="I4153" s="73"/>
      <c r="J4153" s="73"/>
      <c r="K4153" s="73"/>
      <c r="L4153" s="73"/>
      <c r="M4153" s="73"/>
      <c r="N4153" s="73"/>
    </row>
    <row r="4154" spans="2:14" x14ac:dyDescent="0.35">
      <c r="B4154" s="83"/>
      <c r="C4154" s="84"/>
      <c r="D4154" s="73"/>
      <c r="E4154" s="73"/>
      <c r="F4154" s="73"/>
      <c r="G4154" s="85"/>
      <c r="H4154" s="73"/>
      <c r="I4154" s="73"/>
      <c r="J4154" s="73"/>
      <c r="K4154" s="73"/>
      <c r="L4154" s="73"/>
      <c r="M4154" s="73"/>
      <c r="N4154" s="73"/>
    </row>
    <row r="4155" spans="2:14" x14ac:dyDescent="0.35">
      <c r="B4155" s="83"/>
      <c r="C4155" s="84"/>
      <c r="D4155" s="73"/>
      <c r="E4155" s="73"/>
      <c r="F4155" s="73"/>
      <c r="G4155" s="85"/>
      <c r="H4155" s="73"/>
      <c r="I4155" s="73"/>
      <c r="J4155" s="73"/>
      <c r="K4155" s="73"/>
      <c r="L4155" s="73"/>
      <c r="M4155" s="73"/>
      <c r="N4155" s="73"/>
    </row>
    <row r="4156" spans="2:14" x14ac:dyDescent="0.35">
      <c r="B4156" s="83"/>
      <c r="C4156" s="84"/>
      <c r="D4156" s="73"/>
      <c r="E4156" s="73"/>
      <c r="F4156" s="73"/>
      <c r="G4156" s="85"/>
      <c r="H4156" s="73"/>
      <c r="I4156" s="73"/>
      <c r="J4156" s="73"/>
      <c r="K4156" s="73"/>
      <c r="L4156" s="73"/>
      <c r="M4156" s="73"/>
      <c r="N4156" s="73"/>
    </row>
    <row r="4157" spans="2:14" x14ac:dyDescent="0.35">
      <c r="B4157" s="83"/>
      <c r="C4157" s="84"/>
      <c r="D4157" s="73"/>
      <c r="E4157" s="73"/>
      <c r="F4157" s="73"/>
      <c r="G4157" s="85"/>
      <c r="H4157" s="73"/>
      <c r="I4157" s="73"/>
      <c r="J4157" s="73"/>
      <c r="K4157" s="73"/>
      <c r="L4157" s="73"/>
      <c r="M4157" s="73"/>
      <c r="N4157" s="73"/>
    </row>
    <row r="4158" spans="2:14" x14ac:dyDescent="0.35">
      <c r="B4158" s="83"/>
      <c r="C4158" s="84"/>
      <c r="D4158" s="73"/>
      <c r="E4158" s="73"/>
      <c r="F4158" s="73"/>
      <c r="G4158" s="85"/>
      <c r="H4158" s="73"/>
      <c r="I4158" s="73"/>
      <c r="J4158" s="73"/>
      <c r="K4158" s="73"/>
      <c r="L4158" s="73"/>
      <c r="M4158" s="73"/>
      <c r="N4158" s="73"/>
    </row>
    <row r="4159" spans="2:14" x14ac:dyDescent="0.35">
      <c r="B4159" s="83"/>
      <c r="C4159" s="84"/>
      <c r="D4159" s="73"/>
      <c r="E4159" s="73"/>
      <c r="F4159" s="73"/>
      <c r="G4159" s="85"/>
      <c r="H4159" s="73"/>
      <c r="I4159" s="73"/>
      <c r="J4159" s="73"/>
      <c r="K4159" s="73"/>
      <c r="L4159" s="73"/>
      <c r="M4159" s="73"/>
      <c r="N4159" s="73"/>
    </row>
    <row r="4160" spans="2:14" x14ac:dyDescent="0.35">
      <c r="B4160" s="83"/>
      <c r="C4160" s="84"/>
      <c r="D4160" s="73"/>
      <c r="E4160" s="73"/>
      <c r="F4160" s="73"/>
      <c r="G4160" s="85"/>
      <c r="H4160" s="73"/>
      <c r="I4160" s="73"/>
      <c r="J4160" s="73"/>
      <c r="K4160" s="73"/>
      <c r="L4160" s="73"/>
      <c r="M4160" s="73"/>
      <c r="N4160" s="73"/>
    </row>
    <row r="4161" spans="2:14" x14ac:dyDescent="0.35">
      <c r="B4161" s="83"/>
      <c r="C4161" s="84"/>
      <c r="D4161" s="73"/>
      <c r="E4161" s="73"/>
      <c r="F4161" s="73"/>
      <c r="G4161" s="85"/>
      <c r="H4161" s="73"/>
      <c r="I4161" s="73"/>
      <c r="J4161" s="73"/>
      <c r="K4161" s="73"/>
      <c r="L4161" s="73"/>
      <c r="M4161" s="73"/>
      <c r="N4161" s="73"/>
    </row>
    <row r="4162" spans="2:14" x14ac:dyDescent="0.35">
      <c r="B4162" s="83"/>
      <c r="C4162" s="84"/>
      <c r="D4162" s="73"/>
      <c r="E4162" s="73"/>
      <c r="F4162" s="73"/>
      <c r="G4162" s="85"/>
      <c r="H4162" s="73"/>
      <c r="I4162" s="73"/>
      <c r="J4162" s="73"/>
      <c r="K4162" s="73"/>
      <c r="L4162" s="73"/>
      <c r="M4162" s="73"/>
      <c r="N4162" s="73"/>
    </row>
    <row r="4163" spans="2:14" x14ac:dyDescent="0.35">
      <c r="B4163" s="83"/>
      <c r="C4163" s="84"/>
      <c r="D4163" s="73"/>
      <c r="E4163" s="73"/>
      <c r="F4163" s="73"/>
      <c r="G4163" s="85"/>
      <c r="H4163" s="73"/>
      <c r="I4163" s="73"/>
      <c r="J4163" s="73"/>
      <c r="K4163" s="73"/>
      <c r="L4163" s="73"/>
      <c r="M4163" s="73"/>
      <c r="N4163" s="73"/>
    </row>
    <row r="4164" spans="2:14" x14ac:dyDescent="0.35">
      <c r="B4164" s="83"/>
      <c r="C4164" s="84"/>
      <c r="D4164" s="73"/>
      <c r="E4164" s="73"/>
      <c r="F4164" s="73"/>
      <c r="G4164" s="85"/>
      <c r="H4164" s="73"/>
      <c r="I4164" s="73"/>
      <c r="J4164" s="73"/>
      <c r="K4164" s="73"/>
      <c r="L4164" s="73"/>
      <c r="M4164" s="73"/>
      <c r="N4164" s="73"/>
    </row>
    <row r="4165" spans="2:14" x14ac:dyDescent="0.35">
      <c r="B4165" s="83"/>
      <c r="C4165" s="84"/>
      <c r="D4165" s="73"/>
      <c r="E4165" s="73"/>
      <c r="F4165" s="73"/>
      <c r="G4165" s="85"/>
      <c r="H4165" s="73"/>
      <c r="I4165" s="73"/>
      <c r="J4165" s="73"/>
      <c r="K4165" s="73"/>
      <c r="L4165" s="73"/>
      <c r="M4165" s="73"/>
      <c r="N4165" s="73"/>
    </row>
    <row r="4166" spans="2:14" x14ac:dyDescent="0.35">
      <c r="B4166" s="83"/>
      <c r="C4166" s="84"/>
      <c r="D4166" s="73"/>
      <c r="E4166" s="73"/>
      <c r="F4166" s="73"/>
      <c r="G4166" s="85"/>
      <c r="H4166" s="73"/>
      <c r="I4166" s="73"/>
      <c r="J4166" s="73"/>
      <c r="K4166" s="73"/>
      <c r="L4166" s="73"/>
      <c r="M4166" s="73"/>
      <c r="N4166" s="73"/>
    </row>
    <row r="4167" spans="2:14" x14ac:dyDescent="0.35">
      <c r="B4167" s="83"/>
      <c r="C4167" s="84"/>
      <c r="D4167" s="73"/>
      <c r="E4167" s="73"/>
      <c r="F4167" s="73"/>
      <c r="G4167" s="85"/>
      <c r="H4167" s="73"/>
      <c r="I4167" s="73"/>
      <c r="J4167" s="73"/>
      <c r="K4167" s="73"/>
      <c r="L4167" s="73"/>
      <c r="M4167" s="73"/>
      <c r="N4167" s="73"/>
    </row>
    <row r="4168" spans="2:14" x14ac:dyDescent="0.35">
      <c r="B4168" s="83"/>
      <c r="C4168" s="84"/>
      <c r="D4168" s="73"/>
      <c r="E4168" s="73"/>
      <c r="F4168" s="73"/>
      <c r="G4168" s="85"/>
      <c r="H4168" s="73"/>
      <c r="I4168" s="73"/>
      <c r="J4168" s="73"/>
      <c r="K4168" s="73"/>
      <c r="L4168" s="73"/>
      <c r="M4168" s="73"/>
      <c r="N4168" s="73"/>
    </row>
    <row r="4169" spans="2:14" x14ac:dyDescent="0.35">
      <c r="B4169" s="83"/>
      <c r="C4169" s="84"/>
      <c r="D4169" s="73"/>
      <c r="E4169" s="73"/>
      <c r="F4169" s="73"/>
      <c r="G4169" s="85"/>
      <c r="H4169" s="73"/>
      <c r="I4169" s="73"/>
      <c r="J4169" s="73"/>
      <c r="K4169" s="73"/>
      <c r="L4169" s="73"/>
      <c r="M4169" s="73"/>
      <c r="N4169" s="73"/>
    </row>
    <row r="4170" spans="2:14" x14ac:dyDescent="0.35">
      <c r="B4170" s="83"/>
      <c r="C4170" s="84"/>
      <c r="D4170" s="73"/>
      <c r="E4170" s="73"/>
      <c r="F4170" s="73"/>
      <c r="G4170" s="85"/>
      <c r="H4170" s="73"/>
      <c r="I4170" s="73"/>
      <c r="J4170" s="73"/>
      <c r="K4170" s="73"/>
      <c r="L4170" s="73"/>
      <c r="M4170" s="73"/>
      <c r="N4170" s="73"/>
    </row>
    <row r="4171" spans="2:14" x14ac:dyDescent="0.35">
      <c r="B4171" s="83"/>
      <c r="C4171" s="84"/>
      <c r="D4171" s="73"/>
      <c r="E4171" s="73"/>
      <c r="F4171" s="73"/>
      <c r="G4171" s="85"/>
      <c r="H4171" s="73"/>
      <c r="I4171" s="73"/>
      <c r="J4171" s="73"/>
      <c r="K4171" s="73"/>
      <c r="L4171" s="73"/>
      <c r="M4171" s="73"/>
      <c r="N4171" s="73"/>
    </row>
    <row r="4172" spans="2:14" x14ac:dyDescent="0.35">
      <c r="B4172" s="83"/>
      <c r="C4172" s="84"/>
      <c r="D4172" s="73"/>
      <c r="E4172" s="73"/>
      <c r="F4172" s="73"/>
      <c r="G4172" s="85"/>
      <c r="H4172" s="73"/>
      <c r="I4172" s="73"/>
      <c r="J4172" s="73"/>
      <c r="K4172" s="73"/>
      <c r="L4172" s="73"/>
      <c r="M4172" s="73"/>
      <c r="N4172" s="73"/>
    </row>
    <row r="4173" spans="2:14" x14ac:dyDescent="0.35">
      <c r="B4173" s="83"/>
      <c r="C4173" s="84"/>
      <c r="D4173" s="73"/>
      <c r="E4173" s="73"/>
      <c r="F4173" s="73"/>
      <c r="G4173" s="85"/>
      <c r="H4173" s="73"/>
      <c r="I4173" s="73"/>
      <c r="J4173" s="73"/>
      <c r="K4173" s="73"/>
      <c r="L4173" s="73"/>
      <c r="M4173" s="73"/>
      <c r="N4173" s="73"/>
    </row>
    <row r="4174" spans="2:14" x14ac:dyDescent="0.35">
      <c r="B4174" s="83"/>
      <c r="C4174" s="84"/>
      <c r="D4174" s="73"/>
      <c r="E4174" s="73"/>
      <c r="F4174" s="73"/>
      <c r="G4174" s="85"/>
      <c r="H4174" s="73"/>
      <c r="I4174" s="73"/>
      <c r="J4174" s="73"/>
      <c r="K4174" s="73"/>
      <c r="L4174" s="73"/>
      <c r="M4174" s="73"/>
      <c r="N4174" s="73"/>
    </row>
    <row r="4175" spans="2:14" x14ac:dyDescent="0.35">
      <c r="B4175" s="83"/>
      <c r="C4175" s="84"/>
      <c r="D4175" s="73"/>
      <c r="E4175" s="73"/>
      <c r="F4175" s="73"/>
      <c r="G4175" s="85"/>
      <c r="H4175" s="73"/>
      <c r="I4175" s="73"/>
      <c r="J4175" s="73"/>
      <c r="K4175" s="73"/>
      <c r="L4175" s="73"/>
      <c r="M4175" s="73"/>
      <c r="N4175" s="73"/>
    </row>
    <row r="4176" spans="2:14" x14ac:dyDescent="0.35">
      <c r="B4176" s="83"/>
      <c r="C4176" s="84"/>
      <c r="D4176" s="73"/>
      <c r="E4176" s="73"/>
      <c r="F4176" s="73"/>
      <c r="G4176" s="85"/>
      <c r="H4176" s="73"/>
      <c r="I4176" s="73"/>
      <c r="J4176" s="73"/>
      <c r="K4176" s="73"/>
      <c r="L4176" s="73"/>
      <c r="M4176" s="73"/>
      <c r="N4176" s="73"/>
    </row>
    <row r="4177" spans="2:14" x14ac:dyDescent="0.35">
      <c r="B4177" s="83"/>
      <c r="C4177" s="84"/>
      <c r="D4177" s="73"/>
      <c r="E4177" s="73"/>
      <c r="F4177" s="73"/>
      <c r="G4177" s="85"/>
      <c r="H4177" s="73"/>
      <c r="I4177" s="73"/>
      <c r="J4177" s="73"/>
      <c r="K4177" s="73"/>
      <c r="L4177" s="73"/>
      <c r="M4177" s="73"/>
      <c r="N4177" s="73"/>
    </row>
    <row r="4178" spans="2:14" x14ac:dyDescent="0.35">
      <c r="B4178" s="83"/>
      <c r="C4178" s="84"/>
      <c r="D4178" s="73"/>
      <c r="E4178" s="73"/>
      <c r="F4178" s="73"/>
      <c r="G4178" s="85"/>
      <c r="H4178" s="73"/>
      <c r="I4178" s="73"/>
      <c r="J4178" s="73"/>
      <c r="K4178" s="73"/>
      <c r="L4178" s="73"/>
      <c r="M4178" s="73"/>
      <c r="N4178" s="73"/>
    </row>
    <row r="4179" spans="2:14" x14ac:dyDescent="0.35">
      <c r="B4179" s="83"/>
      <c r="C4179" s="84"/>
      <c r="D4179" s="73"/>
      <c r="E4179" s="73"/>
      <c r="F4179" s="73"/>
      <c r="G4179" s="85"/>
      <c r="H4179" s="73"/>
      <c r="I4179" s="73"/>
      <c r="J4179" s="73"/>
      <c r="K4179" s="73"/>
      <c r="L4179" s="73"/>
      <c r="M4179" s="73"/>
      <c r="N4179" s="73"/>
    </row>
    <row r="4180" spans="2:14" x14ac:dyDescent="0.35">
      <c r="B4180" s="83"/>
      <c r="C4180" s="84"/>
      <c r="D4180" s="73"/>
      <c r="E4180" s="73"/>
      <c r="F4180" s="73"/>
      <c r="G4180" s="85"/>
      <c r="H4180" s="73"/>
      <c r="I4180" s="73"/>
      <c r="J4180" s="73"/>
      <c r="K4180" s="73"/>
      <c r="L4180" s="73"/>
      <c r="M4180" s="73"/>
      <c r="N4180" s="73"/>
    </row>
    <row r="4181" spans="2:14" x14ac:dyDescent="0.35">
      <c r="B4181" s="83"/>
      <c r="C4181" s="84"/>
      <c r="D4181" s="73"/>
      <c r="E4181" s="73"/>
      <c r="F4181" s="73"/>
      <c r="G4181" s="85"/>
      <c r="H4181" s="73"/>
      <c r="I4181" s="73"/>
      <c r="J4181" s="73"/>
      <c r="K4181" s="73"/>
      <c r="L4181" s="73"/>
      <c r="M4181" s="73"/>
      <c r="N4181" s="73"/>
    </row>
    <row r="4182" spans="2:14" x14ac:dyDescent="0.35">
      <c r="B4182" s="83"/>
      <c r="C4182" s="84"/>
      <c r="D4182" s="73"/>
      <c r="E4182" s="73"/>
      <c r="F4182" s="73"/>
      <c r="G4182" s="85"/>
      <c r="H4182" s="73"/>
      <c r="I4182" s="73"/>
      <c r="J4182" s="73"/>
      <c r="K4182" s="73"/>
      <c r="L4182" s="73"/>
      <c r="M4182" s="73"/>
      <c r="N4182" s="73"/>
    </row>
    <row r="4183" spans="2:14" x14ac:dyDescent="0.35">
      <c r="B4183" s="83"/>
      <c r="C4183" s="84"/>
      <c r="D4183" s="73"/>
      <c r="E4183" s="73"/>
      <c r="F4183" s="73"/>
      <c r="G4183" s="85"/>
      <c r="H4183" s="73"/>
      <c r="I4183" s="73"/>
      <c r="J4183" s="73"/>
      <c r="K4183" s="73"/>
      <c r="L4183" s="73"/>
      <c r="M4183" s="73"/>
      <c r="N4183" s="73"/>
    </row>
    <row r="4184" spans="2:14" x14ac:dyDescent="0.35">
      <c r="B4184" s="83"/>
      <c r="C4184" s="84"/>
      <c r="D4184" s="73"/>
      <c r="E4184" s="73"/>
      <c r="F4184" s="73"/>
      <c r="G4184" s="85"/>
      <c r="H4184" s="73"/>
      <c r="I4184" s="73"/>
      <c r="J4184" s="73"/>
      <c r="K4184" s="73"/>
      <c r="L4184" s="73"/>
      <c r="M4184" s="73"/>
      <c r="N4184" s="73"/>
    </row>
    <row r="4185" spans="2:14" x14ac:dyDescent="0.35">
      <c r="B4185" s="83"/>
      <c r="C4185" s="84"/>
      <c r="D4185" s="73"/>
      <c r="E4185" s="73"/>
      <c r="F4185" s="73"/>
      <c r="G4185" s="85"/>
      <c r="H4185" s="73"/>
      <c r="I4185" s="73"/>
      <c r="J4185" s="73"/>
      <c r="K4185" s="73"/>
      <c r="L4185" s="73"/>
      <c r="M4185" s="73"/>
      <c r="N4185" s="73"/>
    </row>
    <row r="4186" spans="2:14" x14ac:dyDescent="0.35">
      <c r="B4186" s="83"/>
      <c r="C4186" s="84"/>
      <c r="D4186" s="73"/>
      <c r="E4186" s="73"/>
      <c r="F4186" s="73"/>
      <c r="G4186" s="85"/>
      <c r="H4186" s="73"/>
      <c r="I4186" s="73"/>
      <c r="J4186" s="73"/>
      <c r="K4186" s="73"/>
      <c r="L4186" s="73"/>
      <c r="M4186" s="73"/>
      <c r="N4186" s="73"/>
    </row>
    <row r="4187" spans="2:14" x14ac:dyDescent="0.35">
      <c r="B4187" s="83"/>
      <c r="C4187" s="84"/>
      <c r="D4187" s="73"/>
      <c r="E4187" s="73"/>
      <c r="F4187" s="73"/>
      <c r="G4187" s="85"/>
      <c r="H4187" s="73"/>
      <c r="I4187" s="73"/>
      <c r="J4187" s="73"/>
      <c r="K4187" s="73"/>
      <c r="L4187" s="73"/>
      <c r="M4187" s="73"/>
      <c r="N4187" s="73"/>
    </row>
    <row r="4188" spans="2:14" x14ac:dyDescent="0.35">
      <c r="B4188" s="83"/>
      <c r="C4188" s="84"/>
      <c r="D4188" s="73"/>
      <c r="E4188" s="73"/>
      <c r="F4188" s="73"/>
      <c r="G4188" s="85"/>
      <c r="H4188" s="73"/>
      <c r="I4188" s="73"/>
      <c r="J4188" s="73"/>
      <c r="K4188" s="73"/>
      <c r="L4188" s="73"/>
      <c r="M4188" s="73"/>
      <c r="N4188" s="73"/>
    </row>
    <row r="4189" spans="2:14" x14ac:dyDescent="0.35">
      <c r="B4189" s="83"/>
      <c r="C4189" s="84"/>
      <c r="D4189" s="73"/>
      <c r="E4189" s="73"/>
      <c r="F4189" s="73"/>
      <c r="G4189" s="85"/>
      <c r="H4189" s="73"/>
      <c r="I4189" s="73"/>
      <c r="J4189" s="73"/>
      <c r="K4189" s="73"/>
      <c r="L4189" s="73"/>
      <c r="M4189" s="73"/>
      <c r="N4189" s="73"/>
    </row>
    <row r="4190" spans="2:14" x14ac:dyDescent="0.35">
      <c r="B4190" s="83"/>
      <c r="C4190" s="84"/>
      <c r="D4190" s="73"/>
      <c r="E4190" s="73"/>
      <c r="F4190" s="73"/>
      <c r="G4190" s="85"/>
      <c r="H4190" s="73"/>
      <c r="I4190" s="73"/>
      <c r="J4190" s="73"/>
      <c r="K4190" s="73"/>
      <c r="L4190" s="73"/>
      <c r="M4190" s="73"/>
      <c r="N4190" s="73"/>
    </row>
    <row r="4191" spans="2:14" x14ac:dyDescent="0.35">
      <c r="B4191" s="83"/>
      <c r="C4191" s="84"/>
      <c r="D4191" s="73"/>
      <c r="E4191" s="73"/>
      <c r="F4191" s="73"/>
      <c r="G4191" s="85"/>
      <c r="H4191" s="73"/>
      <c r="I4191" s="73"/>
      <c r="J4191" s="73"/>
      <c r="K4191" s="73"/>
      <c r="L4191" s="73"/>
      <c r="M4191" s="73"/>
      <c r="N4191" s="73"/>
    </row>
    <row r="4192" spans="2:14" x14ac:dyDescent="0.35">
      <c r="B4192" s="83"/>
      <c r="C4192" s="84"/>
      <c r="D4192" s="73"/>
      <c r="E4192" s="73"/>
      <c r="F4192" s="73"/>
      <c r="G4192" s="85"/>
      <c r="H4192" s="73"/>
      <c r="I4192" s="73"/>
      <c r="J4192" s="73"/>
      <c r="K4192" s="73"/>
      <c r="L4192" s="73"/>
      <c r="M4192" s="73"/>
      <c r="N4192" s="73"/>
    </row>
    <row r="4193" spans="2:14" x14ac:dyDescent="0.35">
      <c r="B4193" s="83"/>
      <c r="C4193" s="84"/>
      <c r="D4193" s="73"/>
      <c r="E4193" s="73"/>
      <c r="F4193" s="73"/>
      <c r="G4193" s="85"/>
      <c r="H4193" s="73"/>
      <c r="I4193" s="73"/>
      <c r="J4193" s="73"/>
      <c r="K4193" s="73"/>
      <c r="L4193" s="73"/>
      <c r="M4193" s="73"/>
      <c r="N4193" s="73"/>
    </row>
    <row r="4194" spans="2:14" x14ac:dyDescent="0.35">
      <c r="B4194" s="83"/>
      <c r="C4194" s="84"/>
      <c r="D4194" s="73"/>
      <c r="E4194" s="73"/>
      <c r="F4194" s="73"/>
      <c r="G4194" s="85"/>
      <c r="H4194" s="73"/>
      <c r="I4194" s="73"/>
      <c r="J4194" s="73"/>
      <c r="K4194" s="73"/>
      <c r="L4194" s="73"/>
      <c r="M4194" s="73"/>
      <c r="N4194" s="73"/>
    </row>
    <row r="4195" spans="2:14" x14ac:dyDescent="0.35">
      <c r="B4195" s="83"/>
      <c r="C4195" s="84"/>
      <c r="D4195" s="73"/>
      <c r="E4195" s="73"/>
      <c r="F4195" s="73"/>
      <c r="G4195" s="85"/>
      <c r="H4195" s="73"/>
      <c r="I4195" s="73"/>
      <c r="J4195" s="73"/>
      <c r="K4195" s="73"/>
      <c r="L4195" s="73"/>
      <c r="M4195" s="73"/>
      <c r="N4195" s="73"/>
    </row>
    <row r="4196" spans="2:14" x14ac:dyDescent="0.35">
      <c r="B4196" s="83"/>
      <c r="C4196" s="84"/>
      <c r="D4196" s="73"/>
      <c r="E4196" s="73"/>
      <c r="F4196" s="73"/>
      <c r="G4196" s="85"/>
      <c r="H4196" s="73"/>
      <c r="I4196" s="73"/>
      <c r="J4196" s="73"/>
      <c r="K4196" s="73"/>
      <c r="L4196" s="73"/>
      <c r="M4196" s="73"/>
      <c r="N4196" s="73"/>
    </row>
    <row r="4197" spans="2:14" x14ac:dyDescent="0.35">
      <c r="B4197" s="83"/>
      <c r="C4197" s="84"/>
      <c r="D4197" s="73"/>
      <c r="E4197" s="73"/>
      <c r="F4197" s="73"/>
      <c r="G4197" s="85"/>
      <c r="H4197" s="73"/>
      <c r="I4197" s="73"/>
      <c r="J4197" s="73"/>
      <c r="K4197" s="73"/>
      <c r="L4197" s="73"/>
      <c r="M4197" s="73"/>
      <c r="N4197" s="73"/>
    </row>
    <row r="4198" spans="2:14" x14ac:dyDescent="0.35">
      <c r="B4198" s="83"/>
      <c r="C4198" s="84"/>
      <c r="D4198" s="73"/>
      <c r="E4198" s="73"/>
      <c r="F4198" s="73"/>
      <c r="G4198" s="85"/>
      <c r="H4198" s="73"/>
      <c r="I4198" s="73"/>
      <c r="J4198" s="73"/>
      <c r="K4198" s="73"/>
      <c r="L4198" s="73"/>
      <c r="M4198" s="73"/>
      <c r="N4198" s="73"/>
    </row>
    <row r="4199" spans="2:14" x14ac:dyDescent="0.35">
      <c r="B4199" s="83"/>
      <c r="C4199" s="84"/>
      <c r="D4199" s="73"/>
      <c r="E4199" s="73"/>
      <c r="F4199" s="73"/>
      <c r="G4199" s="85"/>
      <c r="H4199" s="73"/>
      <c r="I4199" s="73"/>
      <c r="J4199" s="73"/>
      <c r="K4199" s="73"/>
      <c r="L4199" s="73"/>
      <c r="M4199" s="73"/>
      <c r="N4199" s="73"/>
    </row>
    <row r="4200" spans="2:14" x14ac:dyDescent="0.35">
      <c r="B4200" s="83"/>
      <c r="C4200" s="84"/>
      <c r="D4200" s="73"/>
      <c r="E4200" s="73"/>
      <c r="F4200" s="73"/>
      <c r="G4200" s="85"/>
      <c r="H4200" s="73"/>
      <c r="I4200" s="73"/>
      <c r="J4200" s="73"/>
      <c r="K4200" s="73"/>
      <c r="L4200" s="73"/>
      <c r="M4200" s="73"/>
      <c r="N4200" s="73"/>
    </row>
    <row r="4201" spans="2:14" x14ac:dyDescent="0.35">
      <c r="B4201" s="83"/>
      <c r="C4201" s="84"/>
      <c r="D4201" s="73"/>
      <c r="E4201" s="73"/>
      <c r="F4201" s="73"/>
      <c r="G4201" s="85"/>
      <c r="H4201" s="73"/>
      <c r="I4201" s="73"/>
      <c r="J4201" s="73"/>
      <c r="K4201" s="73"/>
      <c r="L4201" s="73"/>
      <c r="M4201" s="73"/>
      <c r="N4201" s="73"/>
    </row>
    <row r="4202" spans="2:14" x14ac:dyDescent="0.35">
      <c r="B4202" s="83"/>
      <c r="C4202" s="84"/>
      <c r="D4202" s="73"/>
      <c r="E4202" s="73"/>
      <c r="F4202" s="73"/>
      <c r="G4202" s="85"/>
      <c r="H4202" s="73"/>
      <c r="I4202" s="73"/>
      <c r="J4202" s="73"/>
      <c r="K4202" s="73"/>
      <c r="L4202" s="73"/>
      <c r="M4202" s="73"/>
      <c r="N4202" s="73"/>
    </row>
    <row r="4203" spans="2:14" x14ac:dyDescent="0.35">
      <c r="B4203" s="83"/>
      <c r="C4203" s="84"/>
      <c r="D4203" s="73"/>
      <c r="E4203" s="73"/>
      <c r="F4203" s="73"/>
      <c r="G4203" s="85"/>
      <c r="H4203" s="73"/>
      <c r="I4203" s="73"/>
      <c r="J4203" s="73"/>
      <c r="K4203" s="73"/>
      <c r="L4203" s="73"/>
      <c r="M4203" s="73"/>
      <c r="N4203" s="73"/>
    </row>
    <row r="4204" spans="2:14" x14ac:dyDescent="0.35">
      <c r="B4204" s="83"/>
      <c r="C4204" s="84"/>
      <c r="D4204" s="73"/>
      <c r="E4204" s="73"/>
      <c r="F4204" s="73"/>
      <c r="G4204" s="85"/>
      <c r="H4204" s="73"/>
      <c r="I4204" s="73"/>
      <c r="J4204" s="73"/>
      <c r="K4204" s="73"/>
      <c r="L4204" s="73"/>
      <c r="M4204" s="73"/>
      <c r="N4204" s="73"/>
    </row>
    <row r="4205" spans="2:14" x14ac:dyDescent="0.35">
      <c r="B4205" s="83"/>
      <c r="C4205" s="84"/>
      <c r="D4205" s="73"/>
      <c r="E4205" s="73"/>
      <c r="F4205" s="73"/>
      <c r="G4205" s="85"/>
      <c r="H4205" s="73"/>
      <c r="I4205" s="73"/>
      <c r="J4205" s="73"/>
      <c r="K4205" s="73"/>
      <c r="L4205" s="73"/>
      <c r="M4205" s="73"/>
      <c r="N4205" s="73"/>
    </row>
    <row r="4206" spans="2:14" x14ac:dyDescent="0.35">
      <c r="B4206" s="83"/>
      <c r="C4206" s="84"/>
      <c r="D4206" s="73"/>
      <c r="E4206" s="73"/>
      <c r="F4206" s="73"/>
      <c r="G4206" s="85"/>
      <c r="H4206" s="73"/>
      <c r="I4206" s="73"/>
      <c r="J4206" s="73"/>
      <c r="K4206" s="73"/>
      <c r="L4206" s="73"/>
      <c r="M4206" s="73"/>
      <c r="N4206" s="73"/>
    </row>
    <row r="4207" spans="2:14" x14ac:dyDescent="0.35">
      <c r="B4207" s="83"/>
      <c r="C4207" s="84"/>
      <c r="D4207" s="73"/>
      <c r="E4207" s="73"/>
      <c r="F4207" s="73"/>
      <c r="G4207" s="85"/>
      <c r="H4207" s="73"/>
      <c r="I4207" s="73"/>
      <c r="J4207" s="73"/>
      <c r="K4207" s="73"/>
      <c r="L4207" s="73"/>
      <c r="M4207" s="73"/>
      <c r="N4207" s="73"/>
    </row>
    <row r="4208" spans="2:14" x14ac:dyDescent="0.35">
      <c r="B4208" s="83"/>
      <c r="C4208" s="84"/>
      <c r="D4208" s="73"/>
      <c r="E4208" s="73"/>
      <c r="F4208" s="73"/>
      <c r="G4208" s="85"/>
      <c r="H4208" s="73"/>
      <c r="I4208" s="73"/>
      <c r="J4208" s="73"/>
      <c r="K4208" s="73"/>
      <c r="L4208" s="73"/>
      <c r="M4208" s="73"/>
      <c r="N4208" s="73"/>
    </row>
    <row r="4209" spans="2:14" x14ac:dyDescent="0.35">
      <c r="B4209" s="83"/>
      <c r="C4209" s="84"/>
      <c r="D4209" s="73"/>
      <c r="E4209" s="73"/>
      <c r="F4209" s="73"/>
      <c r="G4209" s="85"/>
      <c r="H4209" s="73"/>
      <c r="I4209" s="73"/>
      <c r="J4209" s="73"/>
      <c r="K4209" s="73"/>
      <c r="L4209" s="73"/>
      <c r="M4209" s="73"/>
      <c r="N4209" s="73"/>
    </row>
    <row r="4210" spans="2:14" x14ac:dyDescent="0.35">
      <c r="B4210" s="83"/>
      <c r="C4210" s="84"/>
      <c r="D4210" s="73"/>
      <c r="E4210" s="73"/>
      <c r="F4210" s="73"/>
      <c r="G4210" s="85"/>
      <c r="H4210" s="73"/>
      <c r="I4210" s="73"/>
      <c r="J4210" s="73"/>
      <c r="K4210" s="73"/>
      <c r="L4210" s="73"/>
      <c r="M4210" s="73"/>
      <c r="N4210" s="73"/>
    </row>
    <row r="4211" spans="2:14" x14ac:dyDescent="0.35">
      <c r="B4211" s="83"/>
      <c r="C4211" s="84"/>
      <c r="D4211" s="73"/>
      <c r="E4211" s="73"/>
      <c r="F4211" s="73"/>
      <c r="G4211" s="85"/>
      <c r="H4211" s="73"/>
      <c r="I4211" s="73"/>
      <c r="J4211" s="73"/>
      <c r="K4211" s="73"/>
      <c r="L4211" s="73"/>
      <c r="M4211" s="73"/>
      <c r="N4211" s="73"/>
    </row>
    <row r="4212" spans="2:14" x14ac:dyDescent="0.35">
      <c r="B4212" s="83"/>
      <c r="C4212" s="84"/>
      <c r="D4212" s="73"/>
      <c r="E4212" s="73"/>
      <c r="F4212" s="73"/>
      <c r="G4212" s="85"/>
      <c r="H4212" s="73"/>
      <c r="I4212" s="73"/>
      <c r="J4212" s="73"/>
      <c r="K4212" s="73"/>
      <c r="L4212" s="73"/>
      <c r="M4212" s="73"/>
      <c r="N4212" s="73"/>
    </row>
    <row r="4213" spans="2:14" x14ac:dyDescent="0.35">
      <c r="B4213" s="83"/>
      <c r="C4213" s="84"/>
      <c r="D4213" s="73"/>
      <c r="E4213" s="73"/>
      <c r="F4213" s="73"/>
      <c r="G4213" s="85"/>
      <c r="H4213" s="73"/>
      <c r="I4213" s="73"/>
      <c r="J4213" s="73"/>
      <c r="K4213" s="73"/>
      <c r="L4213" s="73"/>
      <c r="M4213" s="73"/>
      <c r="N4213" s="73"/>
    </row>
    <row r="4214" spans="2:14" x14ac:dyDescent="0.35">
      <c r="B4214" s="83"/>
      <c r="C4214" s="84"/>
      <c r="D4214" s="73"/>
      <c r="E4214" s="73"/>
      <c r="F4214" s="73"/>
      <c r="G4214" s="85"/>
      <c r="H4214" s="73"/>
      <c r="I4214" s="73"/>
      <c r="J4214" s="73"/>
      <c r="K4214" s="73"/>
      <c r="L4214" s="73"/>
      <c r="M4214" s="73"/>
      <c r="N4214" s="73"/>
    </row>
    <row r="4215" spans="2:14" x14ac:dyDescent="0.35">
      <c r="B4215" s="83"/>
      <c r="C4215" s="84"/>
      <c r="D4215" s="73"/>
      <c r="E4215" s="73"/>
      <c r="F4215" s="73"/>
      <c r="G4215" s="85"/>
      <c r="H4215" s="73"/>
      <c r="I4215" s="73"/>
      <c r="J4215" s="73"/>
      <c r="K4215" s="73"/>
      <c r="L4215" s="73"/>
      <c r="M4215" s="73"/>
      <c r="N4215" s="73"/>
    </row>
    <row r="4216" spans="2:14" x14ac:dyDescent="0.35">
      <c r="B4216" s="83"/>
      <c r="C4216" s="84"/>
      <c r="D4216" s="73"/>
      <c r="E4216" s="73"/>
      <c r="F4216" s="73"/>
      <c r="G4216" s="85"/>
      <c r="H4216" s="73"/>
      <c r="I4216" s="73"/>
      <c r="J4216" s="73"/>
      <c r="K4216" s="73"/>
      <c r="L4216" s="73"/>
      <c r="M4216" s="73"/>
      <c r="N4216" s="73"/>
    </row>
    <row r="4217" spans="2:14" x14ac:dyDescent="0.35">
      <c r="B4217" s="83"/>
      <c r="C4217" s="84"/>
      <c r="D4217" s="73"/>
      <c r="E4217" s="73"/>
      <c r="F4217" s="73"/>
      <c r="G4217" s="85"/>
      <c r="H4217" s="73"/>
      <c r="I4217" s="73"/>
      <c r="J4217" s="73"/>
      <c r="K4217" s="73"/>
      <c r="L4217" s="73"/>
      <c r="M4217" s="73"/>
      <c r="N4217" s="73"/>
    </row>
    <row r="4218" spans="2:14" x14ac:dyDescent="0.35">
      <c r="B4218" s="83"/>
      <c r="C4218" s="84"/>
      <c r="D4218" s="73"/>
      <c r="E4218" s="73"/>
      <c r="F4218" s="73"/>
      <c r="G4218" s="85"/>
      <c r="H4218" s="73"/>
      <c r="I4218" s="73"/>
      <c r="J4218" s="73"/>
      <c r="K4218" s="73"/>
      <c r="L4218" s="73"/>
      <c r="M4218" s="73"/>
      <c r="N4218" s="73"/>
    </row>
    <row r="4219" spans="2:14" x14ac:dyDescent="0.35">
      <c r="B4219" s="83"/>
      <c r="C4219" s="84"/>
      <c r="D4219" s="73"/>
      <c r="E4219" s="73"/>
      <c r="F4219" s="73"/>
      <c r="G4219" s="85"/>
      <c r="H4219" s="73"/>
      <c r="I4219" s="73"/>
      <c r="J4219" s="73"/>
      <c r="K4219" s="73"/>
      <c r="L4219" s="73"/>
      <c r="M4219" s="73"/>
      <c r="N4219" s="73"/>
    </row>
    <row r="4220" spans="2:14" x14ac:dyDescent="0.35">
      <c r="B4220" s="83"/>
      <c r="C4220" s="84"/>
      <c r="D4220" s="73"/>
      <c r="E4220" s="73"/>
      <c r="F4220" s="73"/>
      <c r="G4220" s="85"/>
      <c r="H4220" s="73"/>
      <c r="I4220" s="73"/>
      <c r="J4220" s="73"/>
      <c r="K4220" s="73"/>
      <c r="L4220" s="73"/>
      <c r="M4220" s="73"/>
      <c r="N4220" s="73"/>
    </row>
    <row r="4221" spans="2:14" x14ac:dyDescent="0.35">
      <c r="B4221" s="83"/>
      <c r="C4221" s="84"/>
      <c r="D4221" s="73"/>
      <c r="E4221" s="73"/>
      <c r="F4221" s="73"/>
      <c r="G4221" s="85"/>
      <c r="H4221" s="73"/>
      <c r="I4221" s="73"/>
      <c r="J4221" s="73"/>
      <c r="K4221" s="73"/>
      <c r="L4221" s="73"/>
      <c r="M4221" s="73"/>
      <c r="N4221" s="73"/>
    </row>
    <row r="4222" spans="2:14" x14ac:dyDescent="0.35">
      <c r="B4222" s="83"/>
      <c r="C4222" s="84"/>
      <c r="D4222" s="73"/>
      <c r="E4222" s="73"/>
      <c r="F4222" s="73"/>
      <c r="G4222" s="85"/>
      <c r="H4222" s="73"/>
      <c r="I4222" s="73"/>
      <c r="J4222" s="73"/>
      <c r="K4222" s="73"/>
      <c r="L4222" s="73"/>
      <c r="M4222" s="73"/>
      <c r="N4222" s="73"/>
    </row>
    <row r="4223" spans="2:14" x14ac:dyDescent="0.35">
      <c r="B4223" s="83"/>
      <c r="C4223" s="84"/>
      <c r="D4223" s="73"/>
      <c r="E4223" s="73"/>
      <c r="F4223" s="73"/>
      <c r="G4223" s="85"/>
      <c r="H4223" s="73"/>
      <c r="I4223" s="73"/>
      <c r="J4223" s="73"/>
      <c r="K4223" s="73"/>
      <c r="L4223" s="73"/>
      <c r="M4223" s="73"/>
      <c r="N4223" s="73"/>
    </row>
    <row r="4224" spans="2:14" x14ac:dyDescent="0.35">
      <c r="B4224" s="83"/>
      <c r="C4224" s="84"/>
      <c r="D4224" s="73"/>
      <c r="E4224" s="73"/>
      <c r="F4224" s="73"/>
      <c r="G4224" s="85"/>
      <c r="H4224" s="73"/>
      <c r="I4224" s="73"/>
      <c r="J4224" s="73"/>
      <c r="K4224" s="73"/>
      <c r="L4224" s="73"/>
      <c r="M4224" s="73"/>
      <c r="N4224" s="73"/>
    </row>
    <row r="4225" spans="2:14" x14ac:dyDescent="0.35">
      <c r="B4225" s="83"/>
      <c r="C4225" s="84"/>
      <c r="D4225" s="73"/>
      <c r="E4225" s="73"/>
      <c r="F4225" s="73"/>
      <c r="G4225" s="85"/>
      <c r="H4225" s="73"/>
      <c r="I4225" s="73"/>
      <c r="J4225" s="73"/>
      <c r="K4225" s="73"/>
      <c r="L4225" s="73"/>
      <c r="M4225" s="73"/>
      <c r="N4225" s="73"/>
    </row>
    <row r="4226" spans="2:14" x14ac:dyDescent="0.35">
      <c r="B4226" s="83"/>
      <c r="C4226" s="84"/>
      <c r="D4226" s="73"/>
      <c r="E4226" s="73"/>
      <c r="F4226" s="73"/>
      <c r="G4226" s="85"/>
      <c r="H4226" s="73"/>
      <c r="I4226" s="73"/>
      <c r="J4226" s="73"/>
      <c r="K4226" s="73"/>
      <c r="L4226" s="73"/>
      <c r="M4226" s="73"/>
      <c r="N4226" s="73"/>
    </row>
    <row r="4227" spans="2:14" x14ac:dyDescent="0.35">
      <c r="B4227" s="83"/>
      <c r="C4227" s="84"/>
      <c r="D4227" s="73"/>
      <c r="E4227" s="73"/>
      <c r="F4227" s="73"/>
      <c r="G4227" s="85"/>
      <c r="H4227" s="73"/>
      <c r="I4227" s="73"/>
      <c r="J4227" s="73"/>
      <c r="K4227" s="73"/>
      <c r="L4227" s="73"/>
      <c r="M4227" s="73"/>
      <c r="N4227" s="73"/>
    </row>
    <row r="4228" spans="2:14" x14ac:dyDescent="0.35">
      <c r="B4228" s="83"/>
      <c r="C4228" s="84"/>
      <c r="D4228" s="73"/>
      <c r="E4228" s="73"/>
      <c r="F4228" s="73"/>
      <c r="G4228" s="85"/>
      <c r="H4228" s="73"/>
      <c r="I4228" s="73"/>
      <c r="J4228" s="73"/>
      <c r="K4228" s="73"/>
      <c r="L4228" s="73"/>
      <c r="M4228" s="73"/>
      <c r="N4228" s="73"/>
    </row>
    <row r="4229" spans="2:14" x14ac:dyDescent="0.35">
      <c r="B4229" s="83"/>
      <c r="C4229" s="84"/>
      <c r="D4229" s="73"/>
      <c r="E4229" s="73"/>
      <c r="F4229" s="73"/>
      <c r="G4229" s="85"/>
      <c r="H4229" s="73"/>
      <c r="I4229" s="73"/>
      <c r="J4229" s="73"/>
      <c r="K4229" s="73"/>
      <c r="L4229" s="73"/>
      <c r="M4229" s="73"/>
      <c r="N4229" s="73"/>
    </row>
    <row r="4230" spans="2:14" x14ac:dyDescent="0.35">
      <c r="B4230" s="83"/>
      <c r="C4230" s="84"/>
      <c r="D4230" s="73"/>
      <c r="E4230" s="73"/>
      <c r="F4230" s="73"/>
      <c r="G4230" s="85"/>
      <c r="H4230" s="73"/>
      <c r="I4230" s="73"/>
      <c r="J4230" s="73"/>
      <c r="K4230" s="73"/>
      <c r="L4230" s="73"/>
      <c r="M4230" s="73"/>
      <c r="N4230" s="73"/>
    </row>
    <row r="4231" spans="2:14" x14ac:dyDescent="0.35">
      <c r="B4231" s="83"/>
      <c r="C4231" s="84"/>
      <c r="D4231" s="73"/>
      <c r="E4231" s="73"/>
      <c r="F4231" s="73"/>
      <c r="G4231" s="85"/>
      <c r="H4231" s="73"/>
      <c r="I4231" s="73"/>
      <c r="J4231" s="73"/>
      <c r="K4231" s="73"/>
      <c r="L4231" s="73"/>
      <c r="M4231" s="73"/>
      <c r="N4231" s="73"/>
    </row>
    <row r="4232" spans="2:14" x14ac:dyDescent="0.35">
      <c r="B4232" s="83"/>
      <c r="C4232" s="84"/>
      <c r="D4232" s="73"/>
      <c r="E4232" s="73"/>
      <c r="F4232" s="73"/>
      <c r="G4232" s="85"/>
      <c r="H4232" s="73"/>
      <c r="I4232" s="73"/>
      <c r="J4232" s="73"/>
      <c r="K4232" s="73"/>
      <c r="L4232" s="73"/>
      <c r="M4232" s="73"/>
      <c r="N4232" s="73"/>
    </row>
    <row r="4233" spans="2:14" x14ac:dyDescent="0.35">
      <c r="B4233" s="83"/>
      <c r="C4233" s="84"/>
      <c r="D4233" s="73"/>
      <c r="E4233" s="73"/>
      <c r="F4233" s="73"/>
      <c r="G4233" s="85"/>
      <c r="H4233" s="73"/>
      <c r="I4233" s="73"/>
      <c r="J4233" s="73"/>
      <c r="K4233" s="73"/>
      <c r="L4233" s="73"/>
      <c r="M4233" s="73"/>
      <c r="N4233" s="73"/>
    </row>
    <row r="4234" spans="2:14" x14ac:dyDescent="0.35">
      <c r="B4234" s="83"/>
      <c r="C4234" s="84"/>
      <c r="D4234" s="73"/>
      <c r="E4234" s="73"/>
      <c r="F4234" s="73"/>
      <c r="G4234" s="85"/>
      <c r="H4234" s="73"/>
      <c r="I4234" s="73"/>
      <c r="J4234" s="73"/>
      <c r="K4234" s="73"/>
      <c r="L4234" s="73"/>
      <c r="M4234" s="73"/>
      <c r="N4234" s="73"/>
    </row>
    <row r="4235" spans="2:14" x14ac:dyDescent="0.35">
      <c r="B4235" s="83"/>
      <c r="C4235" s="84"/>
      <c r="D4235" s="73"/>
      <c r="E4235" s="73"/>
      <c r="F4235" s="73"/>
      <c r="G4235" s="85"/>
      <c r="H4235" s="73"/>
      <c r="I4235" s="73"/>
      <c r="J4235" s="73"/>
      <c r="K4235" s="73"/>
      <c r="L4235" s="73"/>
      <c r="M4235" s="73"/>
      <c r="N4235" s="73"/>
    </row>
    <row r="4236" spans="2:14" x14ac:dyDescent="0.35">
      <c r="B4236" s="83"/>
      <c r="C4236" s="84"/>
      <c r="D4236" s="73"/>
      <c r="E4236" s="73"/>
      <c r="F4236" s="73"/>
      <c r="G4236" s="85"/>
      <c r="H4236" s="73"/>
      <c r="I4236" s="73"/>
      <c r="J4236" s="73"/>
      <c r="K4236" s="73"/>
      <c r="L4236" s="73"/>
      <c r="M4236" s="73"/>
      <c r="N4236" s="73"/>
    </row>
    <row r="4237" spans="2:14" x14ac:dyDescent="0.35">
      <c r="B4237" s="83"/>
      <c r="C4237" s="84"/>
      <c r="D4237" s="73"/>
      <c r="E4237" s="73"/>
      <c r="F4237" s="73"/>
      <c r="G4237" s="85"/>
      <c r="H4237" s="73"/>
      <c r="I4237" s="73"/>
      <c r="J4237" s="73"/>
      <c r="K4237" s="73"/>
      <c r="L4237" s="73"/>
      <c r="M4237" s="73"/>
      <c r="N4237" s="73"/>
    </row>
    <row r="4238" spans="2:14" x14ac:dyDescent="0.35">
      <c r="B4238" s="83"/>
      <c r="C4238" s="84"/>
      <c r="D4238" s="73"/>
      <c r="E4238" s="73"/>
      <c r="F4238" s="73"/>
      <c r="G4238" s="85"/>
      <c r="H4238" s="73"/>
      <c r="I4238" s="73"/>
      <c r="J4238" s="73"/>
      <c r="K4238" s="73"/>
      <c r="L4238" s="73"/>
      <c r="M4238" s="73"/>
      <c r="N4238" s="73"/>
    </row>
    <row r="4239" spans="2:14" x14ac:dyDescent="0.35">
      <c r="B4239" s="83"/>
      <c r="C4239" s="84"/>
      <c r="D4239" s="73"/>
      <c r="E4239" s="73"/>
      <c r="F4239" s="73"/>
      <c r="G4239" s="85"/>
      <c r="H4239" s="73"/>
      <c r="I4239" s="73"/>
      <c r="J4239" s="73"/>
      <c r="K4239" s="73"/>
      <c r="L4239" s="73"/>
      <c r="M4239" s="73"/>
      <c r="N4239" s="73"/>
    </row>
    <row r="4240" spans="2:14" x14ac:dyDescent="0.35">
      <c r="B4240" s="83"/>
      <c r="C4240" s="84"/>
      <c r="D4240" s="73"/>
      <c r="E4240" s="73"/>
      <c r="F4240" s="73"/>
      <c r="G4240" s="85"/>
      <c r="H4240" s="73"/>
      <c r="I4240" s="73"/>
      <c r="J4240" s="73"/>
      <c r="K4240" s="73"/>
      <c r="L4240" s="73"/>
      <c r="M4240" s="73"/>
      <c r="N4240" s="73"/>
    </row>
    <row r="4241" spans="2:14" x14ac:dyDescent="0.35">
      <c r="B4241" s="83"/>
      <c r="C4241" s="84"/>
      <c r="D4241" s="73"/>
      <c r="E4241" s="73"/>
      <c r="F4241" s="73"/>
      <c r="G4241" s="85"/>
      <c r="H4241" s="73"/>
      <c r="I4241" s="73"/>
      <c r="J4241" s="73"/>
      <c r="K4241" s="73"/>
      <c r="L4241" s="73"/>
      <c r="M4241" s="73"/>
      <c r="N4241" s="73"/>
    </row>
    <row r="4242" spans="2:14" x14ac:dyDescent="0.35">
      <c r="B4242" s="83"/>
      <c r="C4242" s="84"/>
      <c r="D4242" s="73"/>
      <c r="E4242" s="73"/>
      <c r="F4242" s="73"/>
      <c r="G4242" s="85"/>
      <c r="H4242" s="73"/>
      <c r="I4242" s="73"/>
      <c r="J4242" s="73"/>
      <c r="K4242" s="73"/>
      <c r="L4242" s="73"/>
      <c r="M4242" s="73"/>
      <c r="N4242" s="73"/>
    </row>
    <row r="4243" spans="2:14" x14ac:dyDescent="0.35">
      <c r="B4243" s="83"/>
      <c r="C4243" s="84"/>
      <c r="D4243" s="73"/>
      <c r="E4243" s="73"/>
      <c r="F4243" s="73"/>
      <c r="G4243" s="85"/>
      <c r="H4243" s="73"/>
      <c r="I4243" s="73"/>
      <c r="J4243" s="73"/>
      <c r="K4243" s="73"/>
      <c r="L4243" s="73"/>
      <c r="M4243" s="73"/>
      <c r="N4243" s="73"/>
    </row>
    <row r="4244" spans="2:14" x14ac:dyDescent="0.35">
      <c r="B4244" s="83"/>
      <c r="C4244" s="84"/>
      <c r="D4244" s="73"/>
      <c r="E4244" s="73"/>
      <c r="F4244" s="73"/>
      <c r="G4244" s="85"/>
      <c r="H4244" s="73"/>
      <c r="I4244" s="73"/>
      <c r="J4244" s="73"/>
      <c r="K4244" s="73"/>
      <c r="L4244" s="73"/>
      <c r="M4244" s="73"/>
      <c r="N4244" s="73"/>
    </row>
    <row r="4245" spans="2:14" x14ac:dyDescent="0.35">
      <c r="B4245" s="83"/>
      <c r="C4245" s="84"/>
      <c r="D4245" s="73"/>
      <c r="E4245" s="73"/>
      <c r="F4245" s="73"/>
      <c r="G4245" s="85"/>
      <c r="H4245" s="73"/>
      <c r="I4245" s="73"/>
      <c r="J4245" s="73"/>
      <c r="K4245" s="73"/>
      <c r="L4245" s="73"/>
      <c r="M4245" s="73"/>
      <c r="N4245" s="73"/>
    </row>
    <row r="4246" spans="2:14" x14ac:dyDescent="0.35">
      <c r="B4246" s="83"/>
      <c r="C4246" s="84"/>
      <c r="D4246" s="73"/>
      <c r="E4246" s="73"/>
      <c r="F4246" s="73"/>
      <c r="G4246" s="85"/>
      <c r="H4246" s="73"/>
      <c r="I4246" s="73"/>
      <c r="J4246" s="73"/>
      <c r="K4246" s="73"/>
      <c r="L4246" s="73"/>
      <c r="M4246" s="73"/>
      <c r="N4246" s="73"/>
    </row>
    <row r="4247" spans="2:14" x14ac:dyDescent="0.35">
      <c r="B4247" s="83"/>
      <c r="C4247" s="84"/>
      <c r="D4247" s="73"/>
      <c r="E4247" s="73"/>
      <c r="F4247" s="73"/>
      <c r="G4247" s="85"/>
      <c r="H4247" s="73"/>
      <c r="I4247" s="73"/>
      <c r="J4247" s="73"/>
      <c r="K4247" s="73"/>
      <c r="L4247" s="73"/>
      <c r="M4247" s="73"/>
      <c r="N4247" s="73"/>
    </row>
    <row r="4248" spans="2:14" x14ac:dyDescent="0.35">
      <c r="B4248" s="83"/>
      <c r="C4248" s="84"/>
      <c r="D4248" s="73"/>
      <c r="E4248" s="73"/>
      <c r="F4248" s="73"/>
      <c r="G4248" s="85"/>
      <c r="H4248" s="73"/>
      <c r="I4248" s="73"/>
      <c r="J4248" s="73"/>
      <c r="K4248" s="73"/>
      <c r="L4248" s="73"/>
      <c r="M4248" s="73"/>
      <c r="N4248" s="73"/>
    </row>
    <row r="4249" spans="2:14" x14ac:dyDescent="0.35">
      <c r="B4249" s="83"/>
      <c r="C4249" s="84"/>
      <c r="D4249" s="73"/>
      <c r="E4249" s="73"/>
      <c r="F4249" s="73"/>
      <c r="G4249" s="85"/>
      <c r="H4249" s="73"/>
      <c r="I4249" s="73"/>
      <c r="J4249" s="73"/>
      <c r="K4249" s="73"/>
      <c r="L4249" s="73"/>
      <c r="M4249" s="73"/>
      <c r="N4249" s="73"/>
    </row>
    <row r="4250" spans="2:14" x14ac:dyDescent="0.35">
      <c r="B4250" s="83"/>
      <c r="C4250" s="84"/>
      <c r="D4250" s="73"/>
      <c r="E4250" s="73"/>
      <c r="F4250" s="73"/>
      <c r="G4250" s="85"/>
      <c r="H4250" s="73"/>
      <c r="I4250" s="73"/>
      <c r="J4250" s="73"/>
      <c r="K4250" s="73"/>
      <c r="L4250" s="73"/>
      <c r="M4250" s="73"/>
      <c r="N4250" s="73"/>
    </row>
    <row r="4251" spans="2:14" x14ac:dyDescent="0.35">
      <c r="B4251" s="83"/>
      <c r="C4251" s="84"/>
      <c r="D4251" s="73"/>
      <c r="E4251" s="73"/>
      <c r="F4251" s="73"/>
      <c r="G4251" s="85"/>
      <c r="H4251" s="73"/>
      <c r="I4251" s="73"/>
      <c r="J4251" s="73"/>
      <c r="K4251" s="73"/>
      <c r="L4251" s="73"/>
      <c r="M4251" s="73"/>
      <c r="N4251" s="73"/>
    </row>
    <row r="4252" spans="2:14" x14ac:dyDescent="0.35">
      <c r="B4252" s="83"/>
      <c r="C4252" s="84"/>
      <c r="D4252" s="73"/>
      <c r="E4252" s="73"/>
      <c r="F4252" s="73"/>
      <c r="G4252" s="85"/>
      <c r="H4252" s="73"/>
      <c r="I4252" s="73"/>
      <c r="J4252" s="73"/>
      <c r="K4252" s="73"/>
      <c r="L4252" s="73"/>
      <c r="M4252" s="73"/>
      <c r="N4252" s="73"/>
    </row>
    <row r="4253" spans="2:14" x14ac:dyDescent="0.35">
      <c r="B4253" s="83"/>
      <c r="C4253" s="84"/>
      <c r="D4253" s="73"/>
      <c r="E4253" s="73"/>
      <c r="F4253" s="73"/>
      <c r="G4253" s="85"/>
      <c r="H4253" s="73"/>
      <c r="I4253" s="73"/>
      <c r="J4253" s="73"/>
      <c r="K4253" s="73"/>
      <c r="L4253" s="73"/>
      <c r="M4253" s="73"/>
      <c r="N4253" s="73"/>
    </row>
    <row r="4254" spans="2:14" x14ac:dyDescent="0.35">
      <c r="B4254" s="83"/>
      <c r="C4254" s="84"/>
      <c r="D4254" s="73"/>
      <c r="E4254" s="73"/>
      <c r="F4254" s="73"/>
      <c r="G4254" s="85"/>
      <c r="H4254" s="73"/>
      <c r="I4254" s="73"/>
      <c r="J4254" s="73"/>
      <c r="K4254" s="73"/>
      <c r="L4254" s="73"/>
      <c r="M4254" s="73"/>
      <c r="N4254" s="73"/>
    </row>
    <row r="4255" spans="2:14" x14ac:dyDescent="0.35">
      <c r="B4255" s="83"/>
      <c r="C4255" s="84"/>
      <c r="D4255" s="73"/>
      <c r="E4255" s="73"/>
      <c r="F4255" s="73"/>
      <c r="G4255" s="85"/>
      <c r="H4255" s="73"/>
      <c r="I4255" s="73"/>
      <c r="J4255" s="73"/>
      <c r="K4255" s="73"/>
      <c r="L4255" s="73"/>
      <c r="M4255" s="73"/>
      <c r="N4255" s="73"/>
    </row>
    <row r="4256" spans="2:14" x14ac:dyDescent="0.35">
      <c r="B4256" s="83"/>
      <c r="C4256" s="84"/>
      <c r="D4256" s="73"/>
      <c r="E4256" s="73"/>
      <c r="F4256" s="73"/>
      <c r="G4256" s="85"/>
      <c r="H4256" s="73"/>
      <c r="I4256" s="73"/>
      <c r="J4256" s="73"/>
      <c r="K4256" s="73"/>
      <c r="L4256" s="73"/>
      <c r="M4256" s="73"/>
      <c r="N4256" s="73"/>
    </row>
    <row r="4257" spans="2:14" x14ac:dyDescent="0.35">
      <c r="B4257" s="83"/>
      <c r="C4257" s="84"/>
      <c r="D4257" s="73"/>
      <c r="E4257" s="73"/>
      <c r="F4257" s="73"/>
      <c r="G4257" s="85"/>
      <c r="H4257" s="73"/>
      <c r="I4257" s="73"/>
      <c r="J4257" s="73"/>
      <c r="K4257" s="73"/>
      <c r="L4257" s="73"/>
      <c r="M4257" s="73"/>
      <c r="N4257" s="73"/>
    </row>
    <row r="4258" spans="2:14" x14ac:dyDescent="0.35">
      <c r="B4258" s="83"/>
      <c r="C4258" s="84"/>
      <c r="D4258" s="73"/>
      <c r="E4258" s="73"/>
      <c r="F4258" s="73"/>
      <c r="G4258" s="85"/>
      <c r="H4258" s="73"/>
      <c r="I4258" s="73"/>
      <c r="J4258" s="73"/>
      <c r="K4258" s="73"/>
      <c r="L4258" s="73"/>
      <c r="M4258" s="73"/>
      <c r="N4258" s="73"/>
    </row>
    <row r="4259" spans="2:14" x14ac:dyDescent="0.35">
      <c r="B4259" s="83"/>
      <c r="C4259" s="84"/>
      <c r="D4259" s="73"/>
      <c r="E4259" s="73"/>
      <c r="F4259" s="73"/>
      <c r="G4259" s="85"/>
      <c r="H4259" s="73"/>
      <c r="I4259" s="73"/>
      <c r="J4259" s="73"/>
      <c r="K4259" s="73"/>
      <c r="L4259" s="73"/>
      <c r="M4259" s="73"/>
      <c r="N4259" s="73"/>
    </row>
    <row r="4260" spans="2:14" x14ac:dyDescent="0.35">
      <c r="B4260" s="83"/>
      <c r="C4260" s="84"/>
      <c r="D4260" s="73"/>
      <c r="E4260" s="73"/>
      <c r="F4260" s="73"/>
      <c r="G4260" s="85"/>
      <c r="H4260" s="73"/>
      <c r="I4260" s="73"/>
      <c r="J4260" s="73"/>
      <c r="K4260" s="73"/>
      <c r="L4260" s="73"/>
      <c r="M4260" s="73"/>
      <c r="N4260" s="73"/>
    </row>
    <row r="4261" spans="2:14" x14ac:dyDescent="0.35">
      <c r="B4261" s="83"/>
      <c r="C4261" s="84"/>
      <c r="D4261" s="73"/>
      <c r="E4261" s="73"/>
      <c r="F4261" s="73"/>
      <c r="G4261" s="85"/>
      <c r="H4261" s="73"/>
      <c r="I4261" s="73"/>
      <c r="J4261" s="73"/>
      <c r="K4261" s="73"/>
      <c r="L4261" s="73"/>
      <c r="M4261" s="73"/>
      <c r="N4261" s="73"/>
    </row>
    <row r="4262" spans="2:14" x14ac:dyDescent="0.35">
      <c r="B4262" s="83"/>
      <c r="C4262" s="84"/>
      <c r="D4262" s="73"/>
      <c r="E4262" s="73"/>
      <c r="F4262" s="73"/>
      <c r="G4262" s="85"/>
      <c r="H4262" s="73"/>
      <c r="I4262" s="73"/>
      <c r="J4262" s="73"/>
      <c r="K4262" s="73"/>
      <c r="L4262" s="73"/>
      <c r="M4262" s="73"/>
      <c r="N4262" s="73"/>
    </row>
    <row r="4263" spans="2:14" x14ac:dyDescent="0.35">
      <c r="B4263" s="83"/>
      <c r="C4263" s="84"/>
      <c r="D4263" s="73"/>
      <c r="E4263" s="73"/>
      <c r="F4263" s="73"/>
      <c r="G4263" s="85"/>
      <c r="H4263" s="73"/>
      <c r="I4263" s="73"/>
      <c r="J4263" s="73"/>
      <c r="K4263" s="73"/>
      <c r="L4263" s="73"/>
      <c r="M4263" s="73"/>
      <c r="N4263" s="73"/>
    </row>
    <row r="4264" spans="2:14" x14ac:dyDescent="0.35">
      <c r="B4264" s="83"/>
      <c r="C4264" s="84"/>
      <c r="D4264" s="73"/>
      <c r="E4264" s="73"/>
      <c r="F4264" s="73"/>
      <c r="G4264" s="85"/>
      <c r="H4264" s="73"/>
      <c r="I4264" s="73"/>
      <c r="J4264" s="73"/>
      <c r="K4264" s="73"/>
      <c r="L4264" s="73"/>
      <c r="M4264" s="73"/>
      <c r="N4264" s="73"/>
    </row>
    <row r="4265" spans="2:14" x14ac:dyDescent="0.35">
      <c r="B4265" s="83"/>
      <c r="C4265" s="84"/>
      <c r="D4265" s="73"/>
      <c r="E4265" s="73"/>
      <c r="F4265" s="73"/>
      <c r="G4265" s="85"/>
      <c r="H4265" s="73"/>
      <c r="I4265" s="73"/>
      <c r="J4265" s="73"/>
      <c r="K4265" s="73"/>
      <c r="L4265" s="73"/>
      <c r="M4265" s="73"/>
      <c r="N4265" s="73"/>
    </row>
    <row r="4266" spans="2:14" x14ac:dyDescent="0.35">
      <c r="B4266" s="83"/>
      <c r="C4266" s="84"/>
      <c r="D4266" s="73"/>
      <c r="E4266" s="73"/>
      <c r="F4266" s="73"/>
      <c r="G4266" s="85"/>
      <c r="H4266" s="73"/>
      <c r="I4266" s="73"/>
      <c r="J4266" s="73"/>
      <c r="K4266" s="73"/>
      <c r="L4266" s="73"/>
      <c r="M4266" s="73"/>
      <c r="N4266" s="73"/>
    </row>
    <row r="4267" spans="2:14" x14ac:dyDescent="0.35">
      <c r="B4267" s="83"/>
      <c r="C4267" s="84"/>
      <c r="D4267" s="73"/>
      <c r="E4267" s="73"/>
      <c r="F4267" s="73"/>
      <c r="G4267" s="85"/>
      <c r="H4267" s="73"/>
      <c r="I4267" s="73"/>
      <c r="J4267" s="73"/>
      <c r="K4267" s="73"/>
      <c r="L4267" s="73"/>
      <c r="M4267" s="73"/>
      <c r="N4267" s="73"/>
    </row>
    <row r="4268" spans="2:14" x14ac:dyDescent="0.35">
      <c r="B4268" s="83"/>
      <c r="C4268" s="84"/>
      <c r="D4268" s="73"/>
      <c r="E4268" s="73"/>
      <c r="F4268" s="73"/>
      <c r="G4268" s="85"/>
      <c r="H4268" s="73"/>
      <c r="I4268" s="73"/>
      <c r="J4268" s="73"/>
      <c r="K4268" s="73"/>
      <c r="L4268" s="73"/>
      <c r="M4268" s="73"/>
      <c r="N4268" s="73"/>
    </row>
    <row r="4269" spans="2:14" x14ac:dyDescent="0.35">
      <c r="B4269" s="83"/>
      <c r="C4269" s="84"/>
      <c r="D4269" s="73"/>
      <c r="E4269" s="73"/>
      <c r="F4269" s="73"/>
      <c r="G4269" s="85"/>
      <c r="H4269" s="73"/>
      <c r="I4269" s="73"/>
      <c r="J4269" s="73"/>
      <c r="K4269" s="73"/>
      <c r="L4269" s="73"/>
      <c r="M4269" s="73"/>
      <c r="N4269" s="73"/>
    </row>
    <row r="4270" spans="2:14" x14ac:dyDescent="0.35">
      <c r="B4270" s="83"/>
      <c r="C4270" s="84"/>
      <c r="D4270" s="73"/>
      <c r="E4270" s="73"/>
      <c r="F4270" s="73"/>
      <c r="G4270" s="85"/>
      <c r="H4270" s="73"/>
      <c r="I4270" s="73"/>
      <c r="J4270" s="73"/>
      <c r="K4270" s="73"/>
      <c r="L4270" s="73"/>
      <c r="M4270" s="73"/>
      <c r="N4270" s="73"/>
    </row>
    <row r="4271" spans="2:14" x14ac:dyDescent="0.35">
      <c r="B4271" s="83"/>
      <c r="C4271" s="84"/>
      <c r="D4271" s="73"/>
      <c r="E4271" s="73"/>
      <c r="F4271" s="73"/>
      <c r="G4271" s="85"/>
      <c r="H4271" s="73"/>
      <c r="I4271" s="73"/>
      <c r="J4271" s="73"/>
      <c r="K4271" s="73"/>
      <c r="L4271" s="73"/>
      <c r="M4271" s="73"/>
      <c r="N4271" s="73"/>
    </row>
    <row r="4272" spans="2:14" x14ac:dyDescent="0.35">
      <c r="B4272" s="83"/>
      <c r="C4272" s="84"/>
      <c r="D4272" s="73"/>
      <c r="E4272" s="73"/>
      <c r="F4272" s="73"/>
      <c r="G4272" s="85"/>
      <c r="H4272" s="73"/>
      <c r="I4272" s="73"/>
      <c r="J4272" s="73"/>
      <c r="K4272" s="73"/>
      <c r="L4272" s="73"/>
      <c r="M4272" s="73"/>
      <c r="N4272" s="73"/>
    </row>
    <row r="4273" spans="2:14" x14ac:dyDescent="0.35">
      <c r="B4273" s="83"/>
      <c r="C4273" s="84"/>
      <c r="D4273" s="73"/>
      <c r="E4273" s="73"/>
      <c r="F4273" s="73"/>
      <c r="G4273" s="85"/>
      <c r="H4273" s="73"/>
      <c r="I4273" s="73"/>
      <c r="J4273" s="73"/>
      <c r="K4273" s="73"/>
      <c r="L4273" s="73"/>
      <c r="M4273" s="73"/>
      <c r="N4273" s="73"/>
    </row>
    <row r="4274" spans="2:14" x14ac:dyDescent="0.35">
      <c r="B4274" s="83"/>
      <c r="C4274" s="84"/>
      <c r="D4274" s="73"/>
      <c r="E4274" s="73"/>
      <c r="F4274" s="73"/>
      <c r="G4274" s="85"/>
      <c r="H4274" s="73"/>
      <c r="I4274" s="73"/>
      <c r="J4274" s="73"/>
      <c r="K4274" s="73"/>
      <c r="L4274" s="73"/>
      <c r="M4274" s="73"/>
      <c r="N4274" s="73"/>
    </row>
    <row r="4275" spans="2:14" x14ac:dyDescent="0.35">
      <c r="B4275" s="83"/>
      <c r="C4275" s="84"/>
      <c r="D4275" s="73"/>
      <c r="E4275" s="73"/>
      <c r="F4275" s="73"/>
      <c r="G4275" s="85"/>
      <c r="H4275" s="73"/>
      <c r="I4275" s="73"/>
      <c r="J4275" s="73"/>
      <c r="K4275" s="73"/>
      <c r="L4275" s="73"/>
      <c r="M4275" s="73"/>
      <c r="N4275" s="73"/>
    </row>
    <row r="4276" spans="2:14" x14ac:dyDescent="0.35">
      <c r="B4276" s="83"/>
      <c r="C4276" s="84"/>
      <c r="D4276" s="73"/>
      <c r="E4276" s="73"/>
      <c r="F4276" s="73"/>
      <c r="G4276" s="85"/>
      <c r="H4276" s="73"/>
      <c r="I4276" s="73"/>
      <c r="J4276" s="73"/>
      <c r="K4276" s="73"/>
      <c r="L4276" s="73"/>
      <c r="M4276" s="73"/>
      <c r="N4276" s="73"/>
    </row>
    <row r="4277" spans="2:14" x14ac:dyDescent="0.35">
      <c r="B4277" s="83"/>
      <c r="C4277" s="84"/>
      <c r="D4277" s="73"/>
      <c r="E4277" s="73"/>
      <c r="F4277" s="73"/>
      <c r="G4277" s="85"/>
      <c r="H4277" s="73"/>
      <c r="I4277" s="73"/>
      <c r="J4277" s="73"/>
      <c r="K4277" s="73"/>
      <c r="L4277" s="73"/>
      <c r="M4277" s="73"/>
      <c r="N4277" s="73"/>
    </row>
    <row r="4278" spans="2:14" x14ac:dyDescent="0.35">
      <c r="B4278" s="83"/>
      <c r="C4278" s="84"/>
      <c r="D4278" s="73"/>
      <c r="E4278" s="73"/>
      <c r="F4278" s="73"/>
      <c r="G4278" s="85"/>
      <c r="H4278" s="73"/>
      <c r="I4278" s="73"/>
      <c r="J4278" s="73"/>
      <c r="K4278" s="73"/>
      <c r="L4278" s="73"/>
      <c r="M4278" s="73"/>
      <c r="N4278" s="73"/>
    </row>
    <row r="4279" spans="2:14" x14ac:dyDescent="0.35">
      <c r="B4279" s="83"/>
      <c r="C4279" s="84"/>
      <c r="D4279" s="73"/>
      <c r="E4279" s="73"/>
      <c r="F4279" s="73"/>
      <c r="G4279" s="85"/>
      <c r="H4279" s="73"/>
      <c r="I4279" s="73"/>
      <c r="J4279" s="73"/>
      <c r="K4279" s="73"/>
      <c r="L4279" s="73"/>
      <c r="M4279" s="73"/>
      <c r="N4279" s="73"/>
    </row>
    <row r="4280" spans="2:14" x14ac:dyDescent="0.35">
      <c r="B4280" s="83"/>
      <c r="C4280" s="84"/>
      <c r="D4280" s="73"/>
      <c r="E4280" s="73"/>
      <c r="F4280" s="73"/>
      <c r="G4280" s="85"/>
      <c r="H4280" s="73"/>
      <c r="I4280" s="73"/>
      <c r="J4280" s="73"/>
      <c r="K4280" s="73"/>
      <c r="L4280" s="73"/>
      <c r="M4280" s="73"/>
      <c r="N4280" s="73"/>
    </row>
    <row r="4281" spans="2:14" x14ac:dyDescent="0.35">
      <c r="B4281" s="83"/>
      <c r="C4281" s="84"/>
      <c r="D4281" s="73"/>
      <c r="E4281" s="73"/>
      <c r="F4281" s="73"/>
      <c r="G4281" s="85"/>
      <c r="H4281" s="73"/>
      <c r="I4281" s="73"/>
      <c r="J4281" s="73"/>
      <c r="K4281" s="73"/>
      <c r="L4281" s="73"/>
      <c r="M4281" s="73"/>
      <c r="N4281" s="73"/>
    </row>
    <row r="4282" spans="2:14" x14ac:dyDescent="0.35">
      <c r="B4282" s="83"/>
      <c r="C4282" s="84"/>
      <c r="D4282" s="73"/>
      <c r="E4282" s="73"/>
      <c r="F4282" s="73"/>
      <c r="G4282" s="85"/>
      <c r="H4282" s="73"/>
      <c r="I4282" s="73"/>
      <c r="J4282" s="73"/>
      <c r="K4282" s="73"/>
      <c r="L4282" s="73"/>
      <c r="M4282" s="73"/>
      <c r="N4282" s="73"/>
    </row>
    <row r="4283" spans="2:14" x14ac:dyDescent="0.35">
      <c r="B4283" s="83"/>
      <c r="C4283" s="84"/>
      <c r="D4283" s="73"/>
      <c r="E4283" s="73"/>
      <c r="F4283" s="73"/>
      <c r="G4283" s="85"/>
      <c r="H4283" s="73"/>
      <c r="I4283" s="73"/>
      <c r="J4283" s="73"/>
      <c r="K4283" s="73"/>
      <c r="L4283" s="73"/>
      <c r="M4283" s="73"/>
      <c r="N4283" s="73"/>
    </row>
    <row r="4284" spans="2:14" x14ac:dyDescent="0.35">
      <c r="B4284" s="83"/>
      <c r="C4284" s="84"/>
      <c r="D4284" s="73"/>
      <c r="E4284" s="73"/>
      <c r="F4284" s="73"/>
      <c r="G4284" s="85"/>
      <c r="H4284" s="73"/>
      <c r="I4284" s="73"/>
      <c r="J4284" s="73"/>
      <c r="K4284" s="73"/>
      <c r="L4284" s="73"/>
      <c r="M4284" s="73"/>
      <c r="N4284" s="73"/>
    </row>
    <row r="4285" spans="2:14" x14ac:dyDescent="0.35">
      <c r="B4285" s="83"/>
      <c r="C4285" s="84"/>
      <c r="D4285" s="73"/>
      <c r="E4285" s="73"/>
      <c r="F4285" s="73"/>
      <c r="G4285" s="85"/>
      <c r="H4285" s="73"/>
      <c r="I4285" s="73"/>
      <c r="J4285" s="73"/>
      <c r="K4285" s="73"/>
      <c r="L4285" s="73"/>
      <c r="M4285" s="73"/>
      <c r="N4285" s="73"/>
    </row>
    <row r="4286" spans="2:14" x14ac:dyDescent="0.35">
      <c r="B4286" s="83"/>
      <c r="C4286" s="84"/>
      <c r="D4286" s="73"/>
      <c r="E4286" s="73"/>
      <c r="F4286" s="73"/>
      <c r="G4286" s="85"/>
      <c r="H4286" s="73"/>
      <c r="I4286" s="73"/>
      <c r="J4286" s="73"/>
      <c r="K4286" s="73"/>
      <c r="L4286" s="73"/>
      <c r="M4286" s="73"/>
      <c r="N4286" s="73"/>
    </row>
    <row r="4287" spans="2:14" x14ac:dyDescent="0.35">
      <c r="B4287" s="83"/>
      <c r="C4287" s="84"/>
      <c r="D4287" s="73"/>
      <c r="E4287" s="73"/>
      <c r="F4287" s="73"/>
      <c r="G4287" s="85"/>
      <c r="H4287" s="73"/>
      <c r="I4287" s="73"/>
      <c r="J4287" s="73"/>
      <c r="K4287" s="73"/>
      <c r="L4287" s="73"/>
      <c r="M4287" s="73"/>
      <c r="N4287" s="73"/>
    </row>
    <row r="4288" spans="2:14" x14ac:dyDescent="0.35">
      <c r="B4288" s="83"/>
      <c r="C4288" s="84"/>
      <c r="D4288" s="73"/>
      <c r="E4288" s="73"/>
      <c r="F4288" s="73"/>
      <c r="G4288" s="85"/>
      <c r="H4288" s="73"/>
      <c r="I4288" s="73"/>
      <c r="J4288" s="73"/>
      <c r="K4288" s="73"/>
      <c r="L4288" s="73"/>
      <c r="M4288" s="73"/>
      <c r="N4288" s="73"/>
    </row>
    <row r="4289" spans="2:14" x14ac:dyDescent="0.35">
      <c r="B4289" s="83"/>
      <c r="C4289" s="84"/>
      <c r="D4289" s="73"/>
      <c r="E4289" s="73"/>
      <c r="F4289" s="73"/>
      <c r="G4289" s="85"/>
      <c r="H4289" s="73"/>
      <c r="I4289" s="73"/>
      <c r="J4289" s="73"/>
      <c r="K4289" s="73"/>
      <c r="L4289" s="73"/>
      <c r="M4289" s="73"/>
      <c r="N4289" s="73"/>
    </row>
    <row r="4290" spans="2:14" x14ac:dyDescent="0.35">
      <c r="B4290" s="83"/>
      <c r="C4290" s="84"/>
      <c r="D4290" s="73"/>
      <c r="E4290" s="73"/>
      <c r="F4290" s="73"/>
      <c r="G4290" s="85"/>
      <c r="H4290" s="73"/>
      <c r="I4290" s="73"/>
      <c r="J4290" s="73"/>
      <c r="K4290" s="73"/>
      <c r="L4290" s="73"/>
      <c r="M4290" s="73"/>
      <c r="N4290" s="73"/>
    </row>
    <row r="4291" spans="2:14" x14ac:dyDescent="0.35">
      <c r="B4291" s="83"/>
      <c r="C4291" s="84"/>
      <c r="D4291" s="73"/>
      <c r="E4291" s="73"/>
      <c r="F4291" s="73"/>
      <c r="G4291" s="85"/>
      <c r="H4291" s="73"/>
      <c r="I4291" s="73"/>
      <c r="J4291" s="73"/>
      <c r="K4291" s="73"/>
      <c r="L4291" s="73"/>
      <c r="M4291" s="73"/>
      <c r="N4291" s="73"/>
    </row>
    <row r="4292" spans="2:14" x14ac:dyDescent="0.35">
      <c r="B4292" s="83"/>
      <c r="C4292" s="84"/>
      <c r="D4292" s="73"/>
      <c r="E4292" s="73"/>
      <c r="F4292" s="73"/>
      <c r="G4292" s="85"/>
      <c r="H4292" s="73"/>
      <c r="I4292" s="73"/>
      <c r="J4292" s="73"/>
      <c r="K4292" s="73"/>
      <c r="L4292" s="73"/>
      <c r="M4292" s="73"/>
      <c r="N4292" s="73"/>
    </row>
    <row r="4293" spans="2:14" x14ac:dyDescent="0.35">
      <c r="B4293" s="83"/>
      <c r="C4293" s="84"/>
      <c r="D4293" s="73"/>
      <c r="E4293" s="73"/>
      <c r="F4293" s="73"/>
      <c r="G4293" s="85"/>
      <c r="H4293" s="73"/>
      <c r="I4293" s="73"/>
      <c r="J4293" s="73"/>
      <c r="K4293" s="73"/>
      <c r="L4293" s="73"/>
      <c r="M4293" s="73"/>
      <c r="N4293" s="73"/>
    </row>
    <row r="4294" spans="2:14" x14ac:dyDescent="0.35">
      <c r="B4294" s="83"/>
      <c r="C4294" s="84"/>
      <c r="D4294" s="73"/>
      <c r="E4294" s="73"/>
      <c r="F4294" s="73"/>
      <c r="G4294" s="85"/>
      <c r="H4294" s="73"/>
      <c r="I4294" s="73"/>
      <c r="J4294" s="73"/>
      <c r="K4294" s="73"/>
      <c r="L4294" s="73"/>
      <c r="M4294" s="73"/>
      <c r="N4294" s="73"/>
    </row>
    <row r="4295" spans="2:14" x14ac:dyDescent="0.35">
      <c r="B4295" s="83"/>
      <c r="C4295" s="84"/>
      <c r="D4295" s="73"/>
      <c r="E4295" s="73"/>
      <c r="F4295" s="73"/>
      <c r="G4295" s="85"/>
      <c r="H4295" s="73"/>
      <c r="I4295" s="73"/>
      <c r="J4295" s="73"/>
      <c r="K4295" s="73"/>
      <c r="L4295" s="73"/>
      <c r="M4295" s="73"/>
      <c r="N4295" s="73"/>
    </row>
    <row r="4296" spans="2:14" x14ac:dyDescent="0.35">
      <c r="B4296" s="83"/>
      <c r="C4296" s="84"/>
      <c r="D4296" s="73"/>
      <c r="E4296" s="73"/>
      <c r="F4296" s="73"/>
      <c r="G4296" s="85"/>
      <c r="H4296" s="73"/>
      <c r="I4296" s="73"/>
      <c r="J4296" s="73"/>
      <c r="K4296" s="73"/>
      <c r="L4296" s="73"/>
      <c r="M4296" s="73"/>
      <c r="N4296" s="73"/>
    </row>
    <row r="4297" spans="2:14" x14ac:dyDescent="0.35">
      <c r="B4297" s="83"/>
      <c r="C4297" s="84"/>
      <c r="D4297" s="73"/>
      <c r="E4297" s="73"/>
      <c r="F4297" s="73"/>
      <c r="G4297" s="85"/>
      <c r="H4297" s="73"/>
      <c r="I4297" s="73"/>
      <c r="J4297" s="73"/>
      <c r="K4297" s="73"/>
      <c r="L4297" s="73"/>
      <c r="M4297" s="73"/>
      <c r="N4297" s="73"/>
    </row>
    <row r="4298" spans="2:14" x14ac:dyDescent="0.35">
      <c r="B4298" s="83"/>
      <c r="C4298" s="84"/>
      <c r="D4298" s="73"/>
      <c r="E4298" s="73"/>
      <c r="F4298" s="73"/>
      <c r="G4298" s="85"/>
      <c r="H4298" s="73"/>
      <c r="I4298" s="73"/>
      <c r="J4298" s="73"/>
      <c r="K4298" s="73"/>
      <c r="L4298" s="73"/>
      <c r="M4298" s="73"/>
      <c r="N4298" s="73"/>
    </row>
    <row r="4299" spans="2:14" x14ac:dyDescent="0.35">
      <c r="B4299" s="83"/>
      <c r="C4299" s="84"/>
      <c r="D4299" s="73"/>
      <c r="E4299" s="73"/>
      <c r="F4299" s="73"/>
      <c r="G4299" s="85"/>
      <c r="H4299" s="73"/>
      <c r="I4299" s="73"/>
      <c r="J4299" s="73"/>
      <c r="K4299" s="73"/>
      <c r="L4299" s="73"/>
      <c r="M4299" s="73"/>
      <c r="N4299" s="73"/>
    </row>
    <row r="4300" spans="2:14" x14ac:dyDescent="0.35">
      <c r="B4300" s="83"/>
      <c r="C4300" s="84"/>
      <c r="D4300" s="73"/>
      <c r="E4300" s="73"/>
      <c r="F4300" s="73"/>
      <c r="G4300" s="85"/>
      <c r="H4300" s="73"/>
      <c r="I4300" s="73"/>
      <c r="J4300" s="73"/>
      <c r="K4300" s="73"/>
      <c r="L4300" s="73"/>
      <c r="M4300" s="73"/>
      <c r="N4300" s="73"/>
    </row>
    <row r="4301" spans="2:14" x14ac:dyDescent="0.35">
      <c r="B4301" s="83"/>
      <c r="C4301" s="84"/>
      <c r="D4301" s="73"/>
      <c r="E4301" s="73"/>
      <c r="F4301" s="73"/>
      <c r="G4301" s="85"/>
      <c r="H4301" s="73"/>
      <c r="I4301" s="73"/>
      <c r="J4301" s="73"/>
      <c r="K4301" s="73"/>
      <c r="L4301" s="73"/>
      <c r="M4301" s="73"/>
      <c r="N4301" s="73"/>
    </row>
    <row r="4302" spans="2:14" x14ac:dyDescent="0.35">
      <c r="B4302" s="83"/>
      <c r="C4302" s="84"/>
      <c r="D4302" s="73"/>
      <c r="E4302" s="73"/>
      <c r="F4302" s="73"/>
      <c r="G4302" s="85"/>
      <c r="H4302" s="73"/>
      <c r="I4302" s="73"/>
      <c r="J4302" s="73"/>
      <c r="K4302" s="73"/>
      <c r="L4302" s="73"/>
      <c r="M4302" s="73"/>
      <c r="N4302" s="73"/>
    </row>
    <row r="4303" spans="2:14" x14ac:dyDescent="0.35">
      <c r="B4303" s="83"/>
      <c r="C4303" s="84"/>
      <c r="D4303" s="73"/>
      <c r="E4303" s="73"/>
      <c r="F4303" s="73"/>
      <c r="G4303" s="85"/>
      <c r="H4303" s="73"/>
      <c r="I4303" s="73"/>
      <c r="J4303" s="73"/>
      <c r="K4303" s="73"/>
      <c r="L4303" s="73"/>
      <c r="M4303" s="73"/>
      <c r="N4303" s="73"/>
    </row>
    <row r="4304" spans="2:14" x14ac:dyDescent="0.35">
      <c r="B4304" s="83"/>
      <c r="C4304" s="84"/>
      <c r="D4304" s="73"/>
      <c r="E4304" s="73"/>
      <c r="F4304" s="73"/>
      <c r="G4304" s="85"/>
      <c r="H4304" s="73"/>
      <c r="I4304" s="73"/>
      <c r="J4304" s="73"/>
      <c r="K4304" s="73"/>
      <c r="L4304" s="73"/>
      <c r="M4304" s="73"/>
      <c r="N4304" s="73"/>
    </row>
    <row r="4305" spans="2:14" x14ac:dyDescent="0.35">
      <c r="B4305" s="83"/>
      <c r="C4305" s="84"/>
      <c r="D4305" s="73"/>
      <c r="E4305" s="73"/>
      <c r="F4305" s="73"/>
      <c r="G4305" s="85"/>
      <c r="H4305" s="73"/>
      <c r="I4305" s="73"/>
      <c r="J4305" s="73"/>
      <c r="K4305" s="73"/>
      <c r="L4305" s="73"/>
      <c r="M4305" s="73"/>
      <c r="N4305" s="73"/>
    </row>
    <row r="4306" spans="2:14" x14ac:dyDescent="0.35">
      <c r="B4306" s="83"/>
      <c r="C4306" s="84"/>
      <c r="D4306" s="73"/>
      <c r="E4306" s="73"/>
      <c r="F4306" s="73"/>
      <c r="G4306" s="85"/>
      <c r="H4306" s="73"/>
      <c r="I4306" s="73"/>
      <c r="J4306" s="73"/>
      <c r="K4306" s="73"/>
      <c r="L4306" s="73"/>
      <c r="M4306" s="73"/>
      <c r="N4306" s="73"/>
    </row>
    <row r="4307" spans="2:14" x14ac:dyDescent="0.35">
      <c r="B4307" s="83"/>
      <c r="C4307" s="84"/>
      <c r="D4307" s="73"/>
      <c r="E4307" s="73"/>
      <c r="F4307" s="73"/>
      <c r="G4307" s="85"/>
      <c r="H4307" s="73"/>
      <c r="I4307" s="73"/>
      <c r="J4307" s="73"/>
      <c r="K4307" s="73"/>
      <c r="L4307" s="73"/>
      <c r="M4307" s="73"/>
      <c r="N4307" s="73"/>
    </row>
    <row r="4308" spans="2:14" x14ac:dyDescent="0.35">
      <c r="B4308" s="83"/>
      <c r="C4308" s="84"/>
      <c r="D4308" s="73"/>
      <c r="E4308" s="73"/>
      <c r="F4308" s="73"/>
      <c r="G4308" s="85"/>
      <c r="H4308" s="73"/>
      <c r="I4308" s="73"/>
      <c r="J4308" s="73"/>
      <c r="K4308" s="73"/>
      <c r="L4308" s="73"/>
      <c r="M4308" s="73"/>
      <c r="N4308" s="73"/>
    </row>
    <row r="4309" spans="2:14" x14ac:dyDescent="0.35">
      <c r="B4309" s="83"/>
      <c r="C4309" s="84"/>
      <c r="D4309" s="73"/>
      <c r="E4309" s="73"/>
      <c r="F4309" s="73"/>
      <c r="G4309" s="85"/>
      <c r="H4309" s="73"/>
      <c r="I4309" s="73"/>
      <c r="J4309" s="73"/>
      <c r="K4309" s="73"/>
      <c r="L4309" s="73"/>
      <c r="M4309" s="73"/>
      <c r="N4309" s="73"/>
    </row>
    <row r="4310" spans="2:14" x14ac:dyDescent="0.35">
      <c r="B4310" s="83"/>
      <c r="C4310" s="84"/>
      <c r="D4310" s="73"/>
      <c r="E4310" s="73"/>
      <c r="F4310" s="73"/>
      <c r="G4310" s="85"/>
      <c r="H4310" s="73"/>
      <c r="I4310" s="73"/>
      <c r="J4310" s="73"/>
      <c r="K4310" s="73"/>
      <c r="L4310" s="73"/>
      <c r="M4310" s="73"/>
      <c r="N4310" s="73"/>
    </row>
    <row r="4311" spans="2:14" x14ac:dyDescent="0.35">
      <c r="B4311" s="83"/>
      <c r="C4311" s="84"/>
      <c r="D4311" s="73"/>
      <c r="E4311" s="73"/>
      <c r="F4311" s="73"/>
      <c r="G4311" s="85"/>
      <c r="H4311" s="73"/>
      <c r="I4311" s="73"/>
      <c r="J4311" s="73"/>
      <c r="K4311" s="73"/>
      <c r="L4311" s="73"/>
      <c r="M4311" s="73"/>
      <c r="N4311" s="73"/>
    </row>
    <row r="4312" spans="2:14" x14ac:dyDescent="0.35">
      <c r="B4312" s="83"/>
      <c r="C4312" s="84"/>
      <c r="D4312" s="73"/>
      <c r="E4312" s="73"/>
      <c r="F4312" s="73"/>
      <c r="G4312" s="85"/>
      <c r="H4312" s="73"/>
      <c r="I4312" s="73"/>
      <c r="J4312" s="73"/>
      <c r="K4312" s="73"/>
      <c r="L4312" s="73"/>
      <c r="M4312" s="73"/>
      <c r="N4312" s="73"/>
    </row>
    <row r="4313" spans="2:14" x14ac:dyDescent="0.35">
      <c r="B4313" s="83"/>
      <c r="C4313" s="84"/>
      <c r="D4313" s="73"/>
      <c r="E4313" s="73"/>
      <c r="F4313" s="73"/>
      <c r="G4313" s="85"/>
      <c r="H4313" s="73"/>
      <c r="I4313" s="73"/>
      <c r="J4313" s="73"/>
      <c r="K4313" s="73"/>
      <c r="L4313" s="73"/>
      <c r="M4313" s="73"/>
      <c r="N4313" s="73"/>
    </row>
    <row r="4314" spans="2:14" x14ac:dyDescent="0.35">
      <c r="B4314" s="83"/>
      <c r="C4314" s="84"/>
      <c r="D4314" s="73"/>
      <c r="E4314" s="73"/>
      <c r="F4314" s="73"/>
      <c r="G4314" s="85"/>
      <c r="H4314" s="73"/>
      <c r="I4314" s="73"/>
      <c r="J4314" s="73"/>
      <c r="K4314" s="73"/>
      <c r="L4314" s="73"/>
      <c r="M4314" s="73"/>
      <c r="N4314" s="73"/>
    </row>
    <row r="4315" spans="2:14" x14ac:dyDescent="0.35">
      <c r="B4315" s="83"/>
      <c r="C4315" s="84"/>
      <c r="D4315" s="73"/>
      <c r="E4315" s="73"/>
      <c r="F4315" s="73"/>
      <c r="G4315" s="85"/>
      <c r="H4315" s="73"/>
      <c r="I4315" s="73"/>
      <c r="J4315" s="73"/>
      <c r="K4315" s="73"/>
      <c r="L4315" s="73"/>
      <c r="M4315" s="73"/>
      <c r="N4315" s="73"/>
    </row>
    <row r="4316" spans="2:14" x14ac:dyDescent="0.35">
      <c r="B4316" s="83"/>
      <c r="C4316" s="84"/>
      <c r="D4316" s="73"/>
      <c r="E4316" s="73"/>
      <c r="F4316" s="73"/>
      <c r="G4316" s="85"/>
      <c r="H4316" s="73"/>
      <c r="I4316" s="73"/>
      <c r="J4316" s="73"/>
      <c r="K4316" s="73"/>
      <c r="L4316" s="73"/>
      <c r="M4316" s="73"/>
      <c r="N4316" s="73"/>
    </row>
    <row r="4317" spans="2:14" x14ac:dyDescent="0.35">
      <c r="B4317" s="83"/>
      <c r="C4317" s="84"/>
      <c r="D4317" s="73"/>
      <c r="E4317" s="73"/>
      <c r="F4317" s="73"/>
      <c r="G4317" s="85"/>
      <c r="H4317" s="73"/>
      <c r="I4317" s="73"/>
      <c r="J4317" s="73"/>
      <c r="K4317" s="73"/>
      <c r="L4317" s="73"/>
      <c r="M4317" s="73"/>
      <c r="N4317" s="73"/>
    </row>
    <row r="4318" spans="2:14" x14ac:dyDescent="0.35">
      <c r="B4318" s="83"/>
      <c r="C4318" s="84"/>
      <c r="D4318" s="73"/>
      <c r="E4318" s="73"/>
      <c r="F4318" s="73"/>
      <c r="G4318" s="85"/>
      <c r="H4318" s="73"/>
      <c r="I4318" s="73"/>
      <c r="J4318" s="73"/>
      <c r="K4318" s="73"/>
      <c r="L4318" s="73"/>
      <c r="M4318" s="73"/>
      <c r="N4318" s="73"/>
    </row>
    <row r="4319" spans="2:14" x14ac:dyDescent="0.35">
      <c r="B4319" s="83"/>
      <c r="C4319" s="84"/>
      <c r="D4319" s="73"/>
      <c r="E4319" s="73"/>
      <c r="F4319" s="73"/>
      <c r="G4319" s="85"/>
      <c r="H4319" s="73"/>
      <c r="I4319" s="73"/>
      <c r="J4319" s="73"/>
      <c r="K4319" s="73"/>
      <c r="L4319" s="73"/>
      <c r="M4319" s="73"/>
      <c r="N4319" s="73"/>
    </row>
    <row r="4320" spans="2:14" x14ac:dyDescent="0.35">
      <c r="B4320" s="83"/>
      <c r="C4320" s="84"/>
      <c r="D4320" s="73"/>
      <c r="E4320" s="73"/>
      <c r="F4320" s="73"/>
      <c r="G4320" s="85"/>
      <c r="H4320" s="73"/>
      <c r="I4320" s="73"/>
      <c r="J4320" s="73"/>
      <c r="K4320" s="73"/>
      <c r="L4320" s="73"/>
      <c r="M4320" s="73"/>
      <c r="N4320" s="73"/>
    </row>
    <row r="4321" spans="2:14" x14ac:dyDescent="0.35">
      <c r="B4321" s="83"/>
      <c r="C4321" s="84"/>
      <c r="D4321" s="73"/>
      <c r="E4321" s="73"/>
      <c r="F4321" s="73"/>
      <c r="G4321" s="85"/>
      <c r="H4321" s="73"/>
      <c r="I4321" s="73"/>
      <c r="J4321" s="73"/>
      <c r="K4321" s="73"/>
      <c r="L4321" s="73"/>
      <c r="M4321" s="73"/>
      <c r="N4321" s="73"/>
    </row>
    <row r="4322" spans="2:14" x14ac:dyDescent="0.35">
      <c r="B4322" s="83"/>
      <c r="C4322" s="84"/>
      <c r="D4322" s="73"/>
      <c r="E4322" s="73"/>
      <c r="F4322" s="73"/>
      <c r="G4322" s="85"/>
      <c r="H4322" s="73"/>
      <c r="I4322" s="73"/>
      <c r="J4322" s="73"/>
      <c r="K4322" s="73"/>
      <c r="L4322" s="73"/>
      <c r="M4322" s="73"/>
      <c r="N4322" s="73"/>
    </row>
    <row r="4323" spans="2:14" x14ac:dyDescent="0.35">
      <c r="B4323" s="83"/>
      <c r="C4323" s="84"/>
      <c r="D4323" s="73"/>
      <c r="E4323" s="73"/>
      <c r="F4323" s="73"/>
      <c r="G4323" s="85"/>
      <c r="H4323" s="73"/>
      <c r="I4323" s="73"/>
      <c r="J4323" s="73"/>
      <c r="K4323" s="73"/>
      <c r="L4323" s="73"/>
      <c r="M4323" s="73"/>
      <c r="N4323" s="73"/>
    </row>
    <row r="4324" spans="2:14" x14ac:dyDescent="0.35">
      <c r="B4324" s="83"/>
      <c r="C4324" s="84"/>
      <c r="D4324" s="73"/>
      <c r="E4324" s="73"/>
      <c r="F4324" s="73"/>
      <c r="G4324" s="85"/>
      <c r="H4324" s="73"/>
      <c r="I4324" s="73"/>
      <c r="J4324" s="73"/>
      <c r="K4324" s="73"/>
      <c r="L4324" s="73"/>
      <c r="M4324" s="73"/>
      <c r="N4324" s="73"/>
    </row>
    <row r="4325" spans="2:14" x14ac:dyDescent="0.35">
      <c r="B4325" s="83"/>
      <c r="C4325" s="84"/>
      <c r="D4325" s="73"/>
      <c r="E4325" s="73"/>
      <c r="F4325" s="73"/>
      <c r="G4325" s="85"/>
      <c r="H4325" s="73"/>
      <c r="I4325" s="73"/>
      <c r="J4325" s="73"/>
      <c r="K4325" s="73"/>
      <c r="L4325" s="73"/>
      <c r="M4325" s="73"/>
      <c r="N4325" s="73"/>
    </row>
    <row r="4326" spans="2:14" x14ac:dyDescent="0.35">
      <c r="B4326" s="83"/>
      <c r="C4326" s="84"/>
      <c r="D4326" s="73"/>
      <c r="E4326" s="73"/>
      <c r="F4326" s="73"/>
      <c r="G4326" s="85"/>
      <c r="H4326" s="73"/>
      <c r="I4326" s="73"/>
      <c r="J4326" s="73"/>
      <c r="K4326" s="73"/>
      <c r="L4326" s="73"/>
      <c r="M4326" s="73"/>
      <c r="N4326" s="73"/>
    </row>
    <row r="4327" spans="2:14" x14ac:dyDescent="0.35">
      <c r="B4327" s="83"/>
      <c r="C4327" s="84"/>
      <c r="D4327" s="73"/>
      <c r="E4327" s="73"/>
      <c r="F4327" s="73"/>
      <c r="G4327" s="85"/>
      <c r="H4327" s="73"/>
      <c r="I4327" s="73"/>
      <c r="J4327" s="73"/>
      <c r="K4327" s="73"/>
      <c r="L4327" s="73"/>
      <c r="M4327" s="73"/>
      <c r="N4327" s="73"/>
    </row>
    <row r="4328" spans="2:14" x14ac:dyDescent="0.35">
      <c r="B4328" s="83"/>
      <c r="C4328" s="84"/>
      <c r="D4328" s="73"/>
      <c r="E4328" s="73"/>
      <c r="F4328" s="73"/>
      <c r="G4328" s="85"/>
      <c r="H4328" s="73"/>
      <c r="I4328" s="73"/>
      <c r="J4328" s="73"/>
      <c r="K4328" s="73"/>
      <c r="L4328" s="73"/>
      <c r="M4328" s="73"/>
      <c r="N4328" s="73"/>
    </row>
    <row r="4329" spans="2:14" x14ac:dyDescent="0.35">
      <c r="B4329" s="83"/>
      <c r="C4329" s="84"/>
      <c r="D4329" s="73"/>
      <c r="E4329" s="73"/>
      <c r="F4329" s="73"/>
      <c r="G4329" s="85"/>
      <c r="H4329" s="73"/>
      <c r="I4329" s="73"/>
      <c r="J4329" s="73"/>
      <c r="K4329" s="73"/>
      <c r="L4329" s="73"/>
      <c r="M4329" s="73"/>
      <c r="N4329" s="73"/>
    </row>
    <row r="4330" spans="2:14" x14ac:dyDescent="0.35">
      <c r="B4330" s="83"/>
      <c r="C4330" s="84"/>
      <c r="D4330" s="73"/>
      <c r="E4330" s="73"/>
      <c r="F4330" s="73"/>
      <c r="G4330" s="85"/>
      <c r="H4330" s="73"/>
      <c r="I4330" s="73"/>
      <c r="J4330" s="73"/>
      <c r="K4330" s="73"/>
      <c r="L4330" s="73"/>
      <c r="M4330" s="73"/>
      <c r="N4330" s="73"/>
    </row>
    <row r="4331" spans="2:14" x14ac:dyDescent="0.35">
      <c r="B4331" s="83"/>
      <c r="C4331" s="84"/>
      <c r="D4331" s="73"/>
      <c r="E4331" s="73"/>
      <c r="F4331" s="73"/>
      <c r="G4331" s="85"/>
      <c r="H4331" s="73"/>
      <c r="I4331" s="73"/>
      <c r="J4331" s="73"/>
      <c r="K4331" s="73"/>
      <c r="L4331" s="73"/>
      <c r="M4331" s="73"/>
      <c r="N4331" s="73"/>
    </row>
    <row r="4332" spans="2:14" x14ac:dyDescent="0.35">
      <c r="B4332" s="83"/>
      <c r="C4332" s="84"/>
      <c r="D4332" s="73"/>
      <c r="E4332" s="73"/>
      <c r="F4332" s="73"/>
      <c r="G4332" s="85"/>
      <c r="H4332" s="73"/>
      <c r="I4332" s="73"/>
      <c r="J4332" s="73"/>
      <c r="K4332" s="73"/>
      <c r="L4332" s="73"/>
      <c r="M4332" s="73"/>
      <c r="N4332" s="73"/>
    </row>
    <row r="4333" spans="2:14" x14ac:dyDescent="0.35">
      <c r="B4333" s="83"/>
      <c r="C4333" s="84"/>
      <c r="D4333" s="73"/>
      <c r="E4333" s="73"/>
      <c r="F4333" s="73"/>
      <c r="G4333" s="85"/>
      <c r="H4333" s="73"/>
      <c r="I4333" s="73"/>
      <c r="J4333" s="73"/>
      <c r="K4333" s="73"/>
      <c r="L4333" s="73"/>
      <c r="M4333" s="73"/>
      <c r="N4333" s="73"/>
    </row>
    <row r="4334" spans="2:14" x14ac:dyDescent="0.35">
      <c r="B4334" s="83"/>
      <c r="C4334" s="84"/>
      <c r="D4334" s="73"/>
      <c r="E4334" s="73"/>
      <c r="F4334" s="73"/>
      <c r="G4334" s="85"/>
      <c r="H4334" s="73"/>
      <c r="I4334" s="73"/>
      <c r="J4334" s="73"/>
      <c r="K4334" s="73"/>
      <c r="L4334" s="73"/>
      <c r="M4334" s="73"/>
      <c r="N4334" s="73"/>
    </row>
    <row r="4335" spans="2:14" x14ac:dyDescent="0.35">
      <c r="B4335" s="83"/>
      <c r="C4335" s="84"/>
      <c r="D4335" s="73"/>
      <c r="E4335" s="73"/>
      <c r="F4335" s="73"/>
      <c r="G4335" s="85"/>
      <c r="H4335" s="73"/>
      <c r="I4335" s="73"/>
      <c r="J4335" s="73"/>
      <c r="K4335" s="73"/>
      <c r="L4335" s="73"/>
      <c r="M4335" s="73"/>
      <c r="N4335" s="73"/>
    </row>
    <row r="4336" spans="2:14" x14ac:dyDescent="0.35">
      <c r="B4336" s="83"/>
      <c r="C4336" s="84"/>
      <c r="D4336" s="73"/>
      <c r="E4336" s="73"/>
      <c r="F4336" s="73"/>
      <c r="G4336" s="85"/>
      <c r="H4336" s="73"/>
      <c r="I4336" s="73"/>
      <c r="J4336" s="73"/>
      <c r="K4336" s="73"/>
      <c r="L4336" s="73"/>
      <c r="M4336" s="73"/>
      <c r="N4336" s="73"/>
    </row>
    <row r="4337" spans="2:14" x14ac:dyDescent="0.35">
      <c r="B4337" s="83"/>
      <c r="C4337" s="84"/>
      <c r="D4337" s="73"/>
      <c r="E4337" s="73"/>
      <c r="F4337" s="73"/>
      <c r="G4337" s="85"/>
      <c r="H4337" s="73"/>
      <c r="I4337" s="73"/>
      <c r="J4337" s="73"/>
      <c r="K4337" s="73"/>
      <c r="L4337" s="73"/>
      <c r="M4337" s="73"/>
      <c r="N4337" s="73"/>
    </row>
    <row r="4338" spans="2:14" x14ac:dyDescent="0.35">
      <c r="B4338" s="83"/>
      <c r="C4338" s="84"/>
      <c r="D4338" s="73"/>
      <c r="E4338" s="73"/>
      <c r="F4338" s="73"/>
      <c r="G4338" s="85"/>
      <c r="H4338" s="73"/>
      <c r="I4338" s="73"/>
      <c r="J4338" s="73"/>
      <c r="K4338" s="73"/>
      <c r="L4338" s="73"/>
      <c r="M4338" s="73"/>
      <c r="N4338" s="73"/>
    </row>
    <row r="4339" spans="2:14" x14ac:dyDescent="0.35">
      <c r="B4339" s="83"/>
      <c r="C4339" s="84"/>
      <c r="D4339" s="73"/>
      <c r="E4339" s="73"/>
      <c r="F4339" s="73"/>
      <c r="G4339" s="85"/>
      <c r="H4339" s="73"/>
      <c r="I4339" s="73"/>
      <c r="J4339" s="73"/>
      <c r="K4339" s="73"/>
      <c r="L4339" s="73"/>
      <c r="M4339" s="73"/>
      <c r="N4339" s="73"/>
    </row>
    <row r="4340" spans="2:14" x14ac:dyDescent="0.35">
      <c r="B4340" s="83"/>
      <c r="C4340" s="84"/>
      <c r="D4340" s="73"/>
      <c r="E4340" s="73"/>
      <c r="F4340" s="73"/>
      <c r="G4340" s="85"/>
      <c r="H4340" s="73"/>
      <c r="I4340" s="73"/>
      <c r="J4340" s="73"/>
      <c r="K4340" s="73"/>
      <c r="L4340" s="73"/>
      <c r="M4340" s="73"/>
      <c r="N4340" s="73"/>
    </row>
    <row r="4341" spans="2:14" x14ac:dyDescent="0.35">
      <c r="B4341" s="83"/>
      <c r="C4341" s="84"/>
      <c r="D4341" s="73"/>
      <c r="E4341" s="73"/>
      <c r="F4341" s="73"/>
      <c r="G4341" s="85"/>
      <c r="H4341" s="73"/>
      <c r="I4341" s="73"/>
      <c r="J4341" s="73"/>
      <c r="K4341" s="73"/>
      <c r="L4341" s="73"/>
      <c r="M4341" s="73"/>
      <c r="N4341" s="73"/>
    </row>
    <row r="4342" spans="2:14" x14ac:dyDescent="0.35">
      <c r="B4342" s="83"/>
      <c r="C4342" s="84"/>
      <c r="D4342" s="73"/>
      <c r="E4342" s="73"/>
      <c r="F4342" s="73"/>
      <c r="G4342" s="85"/>
      <c r="H4342" s="73"/>
      <c r="I4342" s="73"/>
      <c r="J4342" s="73"/>
      <c r="K4342" s="73"/>
      <c r="L4342" s="73"/>
      <c r="M4342" s="73"/>
      <c r="N4342" s="73"/>
    </row>
    <row r="4343" spans="2:14" x14ac:dyDescent="0.35">
      <c r="B4343" s="83"/>
      <c r="C4343" s="84"/>
      <c r="D4343" s="73"/>
      <c r="E4343" s="73"/>
      <c r="F4343" s="73"/>
      <c r="G4343" s="85"/>
      <c r="H4343" s="73"/>
      <c r="I4343" s="73"/>
      <c r="J4343" s="73"/>
      <c r="K4343" s="73"/>
      <c r="L4343" s="73"/>
      <c r="M4343" s="73"/>
      <c r="N4343" s="73"/>
    </row>
    <row r="4344" spans="2:14" x14ac:dyDescent="0.35">
      <c r="B4344" s="83"/>
      <c r="C4344" s="84"/>
      <c r="D4344" s="73"/>
      <c r="E4344" s="73"/>
      <c r="F4344" s="73"/>
      <c r="G4344" s="85"/>
      <c r="H4344" s="73"/>
      <c r="I4344" s="73"/>
      <c r="J4344" s="73"/>
      <c r="K4344" s="73"/>
      <c r="L4344" s="73"/>
      <c r="M4344" s="73"/>
      <c r="N4344" s="73"/>
    </row>
    <row r="4345" spans="2:14" x14ac:dyDescent="0.35">
      <c r="B4345" s="83"/>
      <c r="C4345" s="84"/>
      <c r="D4345" s="73"/>
      <c r="E4345" s="73"/>
      <c r="F4345" s="73"/>
      <c r="G4345" s="85"/>
      <c r="H4345" s="73"/>
      <c r="I4345" s="73"/>
      <c r="J4345" s="73"/>
      <c r="K4345" s="73"/>
      <c r="L4345" s="73"/>
      <c r="M4345" s="73"/>
      <c r="N4345" s="73"/>
    </row>
    <row r="4346" spans="2:14" x14ac:dyDescent="0.35">
      <c r="B4346" s="83"/>
      <c r="C4346" s="84"/>
      <c r="D4346" s="73"/>
      <c r="E4346" s="73"/>
      <c r="F4346" s="73"/>
      <c r="G4346" s="85"/>
      <c r="H4346" s="73"/>
      <c r="I4346" s="73"/>
      <c r="J4346" s="73"/>
      <c r="K4346" s="73"/>
      <c r="L4346" s="73"/>
      <c r="M4346" s="73"/>
      <c r="N4346" s="73"/>
    </row>
    <row r="4347" spans="2:14" x14ac:dyDescent="0.35">
      <c r="B4347" s="83"/>
      <c r="C4347" s="84"/>
      <c r="D4347" s="73"/>
      <c r="E4347" s="73"/>
      <c r="F4347" s="73"/>
      <c r="G4347" s="85"/>
      <c r="H4347" s="73"/>
      <c r="I4347" s="73"/>
      <c r="J4347" s="73"/>
      <c r="K4347" s="73"/>
      <c r="L4347" s="73"/>
      <c r="M4347" s="73"/>
      <c r="N4347" s="73"/>
    </row>
    <row r="4348" spans="2:14" x14ac:dyDescent="0.35">
      <c r="B4348" s="83"/>
      <c r="C4348" s="84"/>
      <c r="D4348" s="73"/>
      <c r="E4348" s="73"/>
      <c r="F4348" s="73"/>
      <c r="G4348" s="85"/>
      <c r="H4348" s="73"/>
      <c r="I4348" s="73"/>
      <c r="J4348" s="73"/>
      <c r="K4348" s="73"/>
      <c r="L4348" s="73"/>
      <c r="M4348" s="73"/>
      <c r="N4348" s="73"/>
    </row>
    <row r="4349" spans="2:14" x14ac:dyDescent="0.35">
      <c r="B4349" s="83"/>
      <c r="C4349" s="84"/>
      <c r="D4349" s="73"/>
      <c r="E4349" s="73"/>
      <c r="F4349" s="73"/>
      <c r="G4349" s="85"/>
      <c r="H4349" s="73"/>
      <c r="I4349" s="73"/>
      <c r="J4349" s="73"/>
      <c r="K4349" s="73"/>
      <c r="L4349" s="73"/>
      <c r="M4349" s="73"/>
      <c r="N4349" s="73"/>
    </row>
    <row r="4350" spans="2:14" x14ac:dyDescent="0.35">
      <c r="B4350" s="83"/>
      <c r="C4350" s="84"/>
      <c r="D4350" s="73"/>
      <c r="E4350" s="73"/>
      <c r="F4350" s="73"/>
      <c r="G4350" s="85"/>
      <c r="H4350" s="73"/>
      <c r="I4350" s="73"/>
      <c r="J4350" s="73"/>
      <c r="K4350" s="73"/>
      <c r="L4350" s="73"/>
      <c r="M4350" s="73"/>
      <c r="N4350" s="73"/>
    </row>
    <row r="4351" spans="2:14" x14ac:dyDescent="0.35">
      <c r="B4351" s="83"/>
      <c r="C4351" s="84"/>
      <c r="D4351" s="73"/>
      <c r="E4351" s="73"/>
      <c r="F4351" s="73"/>
      <c r="G4351" s="85"/>
      <c r="H4351" s="73"/>
      <c r="I4351" s="73"/>
      <c r="J4351" s="73"/>
      <c r="K4351" s="73"/>
      <c r="L4351" s="73"/>
      <c r="M4351" s="73"/>
      <c r="N4351" s="73"/>
    </row>
    <row r="4352" spans="2:14" x14ac:dyDescent="0.35">
      <c r="B4352" s="83"/>
      <c r="C4352" s="84"/>
      <c r="D4352" s="73"/>
      <c r="E4352" s="73"/>
      <c r="F4352" s="73"/>
      <c r="G4352" s="85"/>
      <c r="H4352" s="73"/>
      <c r="I4352" s="73"/>
      <c r="J4352" s="73"/>
      <c r="K4352" s="73"/>
      <c r="L4352" s="73"/>
      <c r="M4352" s="73"/>
      <c r="N4352" s="73"/>
    </row>
    <row r="4353" spans="2:14" x14ac:dyDescent="0.35">
      <c r="B4353" s="83"/>
      <c r="C4353" s="84"/>
      <c r="D4353" s="73"/>
      <c r="E4353" s="73"/>
      <c r="F4353" s="73"/>
      <c r="G4353" s="85"/>
      <c r="H4353" s="73"/>
      <c r="I4353" s="73"/>
      <c r="J4353" s="73"/>
      <c r="K4353" s="73"/>
      <c r="L4353" s="73"/>
      <c r="M4353" s="73"/>
      <c r="N4353" s="73"/>
    </row>
    <row r="4354" spans="2:14" x14ac:dyDescent="0.35">
      <c r="B4354" s="83"/>
      <c r="C4354" s="84"/>
      <c r="D4354" s="73"/>
      <c r="E4354" s="73"/>
      <c r="F4354" s="73"/>
      <c r="G4354" s="85"/>
      <c r="H4354" s="73"/>
      <c r="I4354" s="73"/>
      <c r="J4354" s="73"/>
      <c r="K4354" s="73"/>
      <c r="L4354" s="73"/>
      <c r="M4354" s="73"/>
      <c r="N4354" s="73"/>
    </row>
    <row r="4355" spans="2:14" x14ac:dyDescent="0.35">
      <c r="B4355" s="83"/>
      <c r="C4355" s="84"/>
      <c r="D4355" s="73"/>
      <c r="E4355" s="73"/>
      <c r="F4355" s="73"/>
      <c r="G4355" s="85"/>
      <c r="H4355" s="73"/>
      <c r="I4355" s="73"/>
      <c r="J4355" s="73"/>
      <c r="K4355" s="73"/>
      <c r="L4355" s="73"/>
      <c r="M4355" s="73"/>
      <c r="N4355" s="73"/>
    </row>
    <row r="4356" spans="2:14" x14ac:dyDescent="0.35">
      <c r="B4356" s="83"/>
      <c r="C4356" s="84"/>
      <c r="D4356" s="73"/>
      <c r="E4356" s="73"/>
      <c r="F4356" s="73"/>
      <c r="G4356" s="85"/>
      <c r="H4356" s="73"/>
      <c r="I4356" s="73"/>
      <c r="J4356" s="73"/>
      <c r="K4356" s="73"/>
      <c r="L4356" s="73"/>
      <c r="M4356" s="73"/>
      <c r="N4356" s="73"/>
    </row>
    <row r="4357" spans="2:14" x14ac:dyDescent="0.35">
      <c r="B4357" s="83"/>
      <c r="C4357" s="84"/>
      <c r="D4357" s="73"/>
      <c r="E4357" s="73"/>
      <c r="F4357" s="73"/>
      <c r="G4357" s="85"/>
      <c r="H4357" s="73"/>
      <c r="I4357" s="73"/>
      <c r="J4357" s="73"/>
      <c r="K4357" s="73"/>
      <c r="L4357" s="73"/>
      <c r="M4357" s="73"/>
      <c r="N4357" s="73"/>
    </row>
    <row r="4358" spans="2:14" x14ac:dyDescent="0.35">
      <c r="B4358" s="83"/>
      <c r="C4358" s="84"/>
      <c r="D4358" s="73"/>
      <c r="E4358" s="73"/>
      <c r="F4358" s="73"/>
      <c r="G4358" s="85"/>
      <c r="H4358" s="73"/>
      <c r="I4358" s="73"/>
      <c r="J4358" s="73"/>
      <c r="K4358" s="73"/>
      <c r="L4358" s="73"/>
      <c r="M4358" s="73"/>
      <c r="N4358" s="73"/>
    </row>
    <row r="4359" spans="2:14" x14ac:dyDescent="0.35">
      <c r="B4359" s="83"/>
      <c r="C4359" s="84"/>
      <c r="D4359" s="73"/>
      <c r="E4359" s="73"/>
      <c r="F4359" s="73"/>
      <c r="G4359" s="85"/>
      <c r="H4359" s="73"/>
      <c r="I4359" s="73"/>
      <c r="J4359" s="73"/>
      <c r="K4359" s="73"/>
      <c r="L4359" s="73"/>
      <c r="M4359" s="73"/>
      <c r="N4359" s="73"/>
    </row>
    <row r="4360" spans="2:14" x14ac:dyDescent="0.35">
      <c r="B4360" s="83"/>
      <c r="C4360" s="84"/>
      <c r="D4360" s="73"/>
      <c r="E4360" s="73"/>
      <c r="F4360" s="73"/>
      <c r="G4360" s="85"/>
      <c r="H4360" s="73"/>
      <c r="I4360" s="73"/>
      <c r="J4360" s="73"/>
      <c r="K4360" s="73"/>
      <c r="L4360" s="73"/>
      <c r="M4360" s="73"/>
      <c r="N4360" s="73"/>
    </row>
    <row r="4361" spans="2:14" x14ac:dyDescent="0.35">
      <c r="B4361" s="83"/>
      <c r="C4361" s="84"/>
      <c r="D4361" s="73"/>
      <c r="E4361" s="73"/>
      <c r="F4361" s="73"/>
      <c r="G4361" s="85"/>
      <c r="H4361" s="73"/>
      <c r="I4361" s="73"/>
      <c r="J4361" s="73"/>
      <c r="K4361" s="73"/>
      <c r="L4361" s="73"/>
      <c r="M4361" s="73"/>
      <c r="N4361" s="73"/>
    </row>
    <row r="4362" spans="2:14" x14ac:dyDescent="0.35">
      <c r="B4362" s="83"/>
      <c r="C4362" s="84"/>
      <c r="D4362" s="73"/>
      <c r="E4362" s="73"/>
      <c r="F4362" s="73"/>
      <c r="G4362" s="85"/>
      <c r="H4362" s="73"/>
      <c r="I4362" s="73"/>
      <c r="J4362" s="73"/>
      <c r="K4362" s="73"/>
      <c r="L4362" s="73"/>
      <c r="M4362" s="73"/>
      <c r="N4362" s="73"/>
    </row>
    <row r="4363" spans="2:14" x14ac:dyDescent="0.35">
      <c r="B4363" s="83"/>
      <c r="C4363" s="84"/>
      <c r="D4363" s="73"/>
      <c r="E4363" s="73"/>
      <c r="F4363" s="73"/>
      <c r="G4363" s="85"/>
      <c r="H4363" s="73"/>
      <c r="I4363" s="73"/>
      <c r="J4363" s="73"/>
      <c r="K4363" s="73"/>
      <c r="L4363" s="73"/>
      <c r="M4363" s="73"/>
      <c r="N4363" s="73"/>
    </row>
    <row r="4364" spans="2:14" x14ac:dyDescent="0.35">
      <c r="B4364" s="83"/>
      <c r="C4364" s="84"/>
      <c r="D4364" s="73"/>
      <c r="E4364" s="73"/>
      <c r="F4364" s="73"/>
      <c r="G4364" s="85"/>
      <c r="H4364" s="73"/>
      <c r="I4364" s="73"/>
      <c r="J4364" s="73"/>
      <c r="K4364" s="73"/>
      <c r="L4364" s="73"/>
      <c r="M4364" s="73"/>
      <c r="N4364" s="73"/>
    </row>
    <row r="4365" spans="2:14" x14ac:dyDescent="0.35">
      <c r="B4365" s="83"/>
      <c r="C4365" s="84"/>
      <c r="D4365" s="73"/>
      <c r="E4365" s="73"/>
      <c r="F4365" s="73"/>
      <c r="G4365" s="85"/>
      <c r="H4365" s="73"/>
      <c r="I4365" s="73"/>
      <c r="J4365" s="73"/>
      <c r="K4365" s="73"/>
      <c r="L4365" s="73"/>
      <c r="M4365" s="73"/>
      <c r="N4365" s="73"/>
    </row>
    <row r="4366" spans="2:14" x14ac:dyDescent="0.35">
      <c r="B4366" s="83"/>
      <c r="C4366" s="84"/>
      <c r="D4366" s="73"/>
      <c r="E4366" s="73"/>
      <c r="F4366" s="73"/>
      <c r="G4366" s="85"/>
      <c r="H4366" s="73"/>
      <c r="I4366" s="73"/>
      <c r="J4366" s="73"/>
      <c r="K4366" s="73"/>
      <c r="L4366" s="73"/>
      <c r="M4366" s="73"/>
      <c r="N4366" s="73"/>
    </row>
    <row r="4367" spans="2:14" x14ac:dyDescent="0.35">
      <c r="B4367" s="83"/>
      <c r="C4367" s="84"/>
      <c r="D4367" s="73"/>
      <c r="E4367" s="73"/>
      <c r="F4367" s="73"/>
      <c r="G4367" s="85"/>
      <c r="H4367" s="73"/>
      <c r="I4367" s="73"/>
      <c r="J4367" s="73"/>
      <c r="K4367" s="73"/>
      <c r="L4367" s="73"/>
      <c r="M4367" s="73"/>
      <c r="N4367" s="73"/>
    </row>
    <row r="4368" spans="2:14" x14ac:dyDescent="0.35">
      <c r="B4368" s="83"/>
      <c r="C4368" s="84"/>
      <c r="D4368" s="73"/>
      <c r="E4368" s="73"/>
      <c r="F4368" s="73"/>
      <c r="G4368" s="85"/>
      <c r="H4368" s="73"/>
      <c r="I4368" s="73"/>
      <c r="J4368" s="73"/>
      <c r="K4368" s="73"/>
      <c r="L4368" s="73"/>
      <c r="M4368" s="73"/>
      <c r="N4368" s="73"/>
    </row>
    <row r="4369" spans="2:14" x14ac:dyDescent="0.35">
      <c r="B4369" s="83"/>
      <c r="C4369" s="84"/>
      <c r="D4369" s="73"/>
      <c r="E4369" s="73"/>
      <c r="F4369" s="73"/>
      <c r="G4369" s="85"/>
      <c r="H4369" s="73"/>
      <c r="I4369" s="73"/>
      <c r="J4369" s="73"/>
      <c r="K4369" s="73"/>
      <c r="L4369" s="73"/>
      <c r="M4369" s="73"/>
      <c r="N4369" s="73"/>
    </row>
    <row r="4370" spans="2:14" x14ac:dyDescent="0.35">
      <c r="B4370" s="83"/>
      <c r="C4370" s="84"/>
      <c r="D4370" s="73"/>
      <c r="E4370" s="73"/>
      <c r="F4370" s="73"/>
      <c r="G4370" s="85"/>
      <c r="H4370" s="73"/>
      <c r="I4370" s="73"/>
      <c r="J4370" s="73"/>
      <c r="K4370" s="73"/>
      <c r="L4370" s="73"/>
      <c r="M4370" s="73"/>
      <c r="N4370" s="73"/>
    </row>
    <row r="4371" spans="2:14" x14ac:dyDescent="0.35">
      <c r="B4371" s="83"/>
      <c r="C4371" s="84"/>
      <c r="D4371" s="73"/>
      <c r="E4371" s="73"/>
      <c r="F4371" s="73"/>
      <c r="G4371" s="85"/>
      <c r="H4371" s="73"/>
      <c r="I4371" s="73"/>
      <c r="J4371" s="73"/>
      <c r="K4371" s="73"/>
      <c r="L4371" s="73"/>
      <c r="M4371" s="73"/>
      <c r="N4371" s="73"/>
    </row>
    <row r="4372" spans="2:14" x14ac:dyDescent="0.35">
      <c r="B4372" s="83"/>
      <c r="C4372" s="84"/>
      <c r="D4372" s="73"/>
      <c r="E4372" s="73"/>
      <c r="F4372" s="73"/>
      <c r="G4372" s="85"/>
      <c r="H4372" s="73"/>
      <c r="I4372" s="73"/>
      <c r="J4372" s="73"/>
      <c r="K4372" s="73"/>
      <c r="L4372" s="73"/>
      <c r="M4372" s="73"/>
      <c r="N4372" s="73"/>
    </row>
    <row r="4373" spans="2:14" x14ac:dyDescent="0.35">
      <c r="B4373" s="83"/>
      <c r="C4373" s="84"/>
      <c r="D4373" s="73"/>
      <c r="E4373" s="73"/>
      <c r="F4373" s="73"/>
      <c r="G4373" s="85"/>
      <c r="H4373" s="73"/>
      <c r="I4373" s="73"/>
      <c r="J4373" s="73"/>
      <c r="K4373" s="73"/>
      <c r="L4373" s="73"/>
      <c r="M4373" s="73"/>
      <c r="N4373" s="73"/>
    </row>
    <row r="4374" spans="2:14" x14ac:dyDescent="0.35">
      <c r="B4374" s="83"/>
      <c r="C4374" s="84"/>
      <c r="D4374" s="73"/>
      <c r="E4374" s="73"/>
      <c r="F4374" s="73"/>
      <c r="G4374" s="85"/>
      <c r="H4374" s="73"/>
      <c r="I4374" s="73"/>
      <c r="J4374" s="73"/>
      <c r="K4374" s="73"/>
      <c r="L4374" s="73"/>
      <c r="M4374" s="73"/>
      <c r="N4374" s="73"/>
    </row>
    <row r="4375" spans="2:14" x14ac:dyDescent="0.35">
      <c r="B4375" s="83"/>
      <c r="C4375" s="84"/>
      <c r="D4375" s="73"/>
      <c r="E4375" s="73"/>
      <c r="F4375" s="73"/>
      <c r="G4375" s="85"/>
      <c r="H4375" s="73"/>
      <c r="I4375" s="73"/>
      <c r="J4375" s="73"/>
      <c r="K4375" s="73"/>
      <c r="L4375" s="73"/>
      <c r="M4375" s="73"/>
      <c r="N4375" s="73"/>
    </row>
    <row r="4376" spans="2:14" x14ac:dyDescent="0.35">
      <c r="B4376" s="83"/>
      <c r="C4376" s="84"/>
      <c r="D4376" s="73"/>
      <c r="E4376" s="73"/>
      <c r="F4376" s="73"/>
      <c r="G4376" s="85"/>
      <c r="H4376" s="73"/>
      <c r="I4376" s="73"/>
      <c r="J4376" s="73"/>
      <c r="K4376" s="73"/>
      <c r="L4376" s="73"/>
      <c r="M4376" s="73"/>
      <c r="N4376" s="73"/>
    </row>
    <row r="4377" spans="2:14" x14ac:dyDescent="0.35">
      <c r="B4377" s="83"/>
      <c r="C4377" s="84"/>
      <c r="D4377" s="73"/>
      <c r="E4377" s="73"/>
      <c r="F4377" s="73"/>
      <c r="G4377" s="85"/>
      <c r="H4377" s="73"/>
      <c r="I4377" s="73"/>
      <c r="J4377" s="73"/>
      <c r="K4377" s="73"/>
      <c r="L4377" s="73"/>
      <c r="M4377" s="73"/>
      <c r="N4377" s="73"/>
    </row>
    <row r="4378" spans="2:14" x14ac:dyDescent="0.35">
      <c r="B4378" s="83"/>
      <c r="C4378" s="84"/>
      <c r="D4378" s="73"/>
      <c r="E4378" s="73"/>
      <c r="F4378" s="73"/>
      <c r="G4378" s="85"/>
      <c r="H4378" s="73"/>
      <c r="I4378" s="73"/>
      <c r="J4378" s="73"/>
      <c r="K4378" s="73"/>
      <c r="L4378" s="73"/>
      <c r="M4378" s="73"/>
      <c r="N4378" s="73"/>
    </row>
    <row r="4379" spans="2:14" x14ac:dyDescent="0.35">
      <c r="B4379" s="83"/>
      <c r="C4379" s="84"/>
      <c r="D4379" s="73"/>
      <c r="E4379" s="73"/>
      <c r="F4379" s="73"/>
      <c r="G4379" s="85"/>
      <c r="H4379" s="73"/>
      <c r="I4379" s="73"/>
      <c r="J4379" s="73"/>
      <c r="K4379" s="73"/>
      <c r="L4379" s="73"/>
      <c r="M4379" s="73"/>
      <c r="N4379" s="73"/>
    </row>
    <row r="4380" spans="2:14" x14ac:dyDescent="0.35">
      <c r="B4380" s="83"/>
      <c r="C4380" s="84"/>
      <c r="D4380" s="73"/>
      <c r="E4380" s="73"/>
      <c r="F4380" s="73"/>
      <c r="G4380" s="85"/>
      <c r="H4380" s="73"/>
      <c r="I4380" s="73"/>
      <c r="J4380" s="73"/>
      <c r="K4380" s="73"/>
      <c r="L4380" s="73"/>
      <c r="M4380" s="73"/>
      <c r="N4380" s="73"/>
    </row>
    <row r="4381" spans="2:14" x14ac:dyDescent="0.35">
      <c r="B4381" s="83"/>
      <c r="C4381" s="84"/>
      <c r="D4381" s="73"/>
      <c r="E4381" s="73"/>
      <c r="F4381" s="73"/>
      <c r="G4381" s="85"/>
      <c r="H4381" s="73"/>
      <c r="I4381" s="73"/>
      <c r="J4381" s="73"/>
      <c r="K4381" s="73"/>
      <c r="L4381" s="73"/>
      <c r="M4381" s="73"/>
      <c r="N4381" s="73"/>
    </row>
    <row r="4382" spans="2:14" x14ac:dyDescent="0.35">
      <c r="B4382" s="83"/>
      <c r="C4382" s="84"/>
      <c r="D4382" s="73"/>
      <c r="E4382" s="73"/>
      <c r="F4382" s="73"/>
      <c r="G4382" s="85"/>
      <c r="H4382" s="73"/>
      <c r="I4382" s="73"/>
      <c r="J4382" s="73"/>
      <c r="K4382" s="73"/>
      <c r="L4382" s="73"/>
      <c r="M4382" s="73"/>
      <c r="N4382" s="73"/>
    </row>
    <row r="4383" spans="2:14" x14ac:dyDescent="0.35">
      <c r="B4383" s="83"/>
      <c r="C4383" s="84"/>
      <c r="D4383" s="73"/>
      <c r="E4383" s="73"/>
      <c r="F4383" s="73"/>
      <c r="G4383" s="85"/>
      <c r="H4383" s="73"/>
      <c r="I4383" s="73"/>
      <c r="J4383" s="73"/>
      <c r="K4383" s="73"/>
      <c r="L4383" s="73"/>
      <c r="M4383" s="73"/>
      <c r="N4383" s="73"/>
    </row>
    <row r="4384" spans="2:14" x14ac:dyDescent="0.35">
      <c r="B4384" s="83"/>
      <c r="C4384" s="84"/>
      <c r="D4384" s="73"/>
      <c r="E4384" s="73"/>
      <c r="F4384" s="73"/>
      <c r="G4384" s="85"/>
      <c r="H4384" s="73"/>
      <c r="I4384" s="73"/>
      <c r="J4384" s="73"/>
      <c r="K4384" s="73"/>
      <c r="L4384" s="73"/>
      <c r="M4384" s="73"/>
      <c r="N4384" s="73"/>
    </row>
    <row r="4385" spans="2:14" x14ac:dyDescent="0.35">
      <c r="B4385" s="83"/>
      <c r="C4385" s="84"/>
      <c r="D4385" s="73"/>
      <c r="E4385" s="73"/>
      <c r="F4385" s="73"/>
      <c r="G4385" s="85"/>
      <c r="H4385" s="73"/>
      <c r="I4385" s="73"/>
      <c r="J4385" s="73"/>
      <c r="K4385" s="73"/>
      <c r="L4385" s="73"/>
      <c r="M4385" s="73"/>
      <c r="N4385" s="73"/>
    </row>
    <row r="4386" spans="2:14" x14ac:dyDescent="0.35">
      <c r="B4386" s="83"/>
      <c r="C4386" s="84"/>
      <c r="D4386" s="73"/>
      <c r="E4386" s="73"/>
      <c r="F4386" s="73"/>
      <c r="G4386" s="85"/>
      <c r="H4386" s="73"/>
      <c r="I4386" s="73"/>
      <c r="J4386" s="73"/>
      <c r="K4386" s="73"/>
      <c r="L4386" s="73"/>
      <c r="M4386" s="73"/>
      <c r="N4386" s="73"/>
    </row>
    <row r="4387" spans="2:14" x14ac:dyDescent="0.35">
      <c r="B4387" s="83"/>
      <c r="C4387" s="84"/>
      <c r="D4387" s="73"/>
      <c r="E4387" s="73"/>
      <c r="F4387" s="73"/>
      <c r="G4387" s="85"/>
      <c r="H4387" s="73"/>
      <c r="I4387" s="73"/>
      <c r="J4387" s="73"/>
      <c r="K4387" s="73"/>
      <c r="L4387" s="73"/>
      <c r="M4387" s="73"/>
      <c r="N4387" s="73"/>
    </row>
    <row r="4388" spans="2:14" x14ac:dyDescent="0.35">
      <c r="B4388" s="83"/>
      <c r="C4388" s="84"/>
      <c r="D4388" s="73"/>
      <c r="E4388" s="73"/>
      <c r="F4388" s="73"/>
      <c r="G4388" s="85"/>
      <c r="H4388" s="73"/>
      <c r="I4388" s="73"/>
      <c r="J4388" s="73"/>
      <c r="K4388" s="73"/>
      <c r="L4388" s="73"/>
      <c r="M4388" s="73"/>
      <c r="N4388" s="73"/>
    </row>
    <row r="4389" spans="2:14" x14ac:dyDescent="0.35">
      <c r="B4389" s="83"/>
      <c r="C4389" s="84"/>
      <c r="D4389" s="73"/>
      <c r="E4389" s="73"/>
      <c r="F4389" s="73"/>
      <c r="G4389" s="85"/>
      <c r="H4389" s="73"/>
      <c r="I4389" s="73"/>
      <c r="J4389" s="73"/>
      <c r="K4389" s="73"/>
      <c r="L4389" s="73"/>
      <c r="M4389" s="73"/>
      <c r="N4389" s="73"/>
    </row>
    <row r="4390" spans="2:14" x14ac:dyDescent="0.35">
      <c r="B4390" s="83"/>
      <c r="C4390" s="84"/>
      <c r="D4390" s="73"/>
      <c r="E4390" s="73"/>
      <c r="F4390" s="73"/>
      <c r="G4390" s="85"/>
      <c r="H4390" s="73"/>
      <c r="I4390" s="73"/>
      <c r="J4390" s="73"/>
      <c r="K4390" s="73"/>
      <c r="L4390" s="73"/>
      <c r="M4390" s="73"/>
      <c r="N4390" s="73"/>
    </row>
    <row r="4391" spans="2:14" x14ac:dyDescent="0.35">
      <c r="B4391" s="83"/>
      <c r="C4391" s="84"/>
      <c r="D4391" s="73"/>
      <c r="E4391" s="73"/>
      <c r="F4391" s="73"/>
      <c r="G4391" s="85"/>
      <c r="H4391" s="73"/>
      <c r="I4391" s="73"/>
      <c r="J4391" s="73"/>
      <c r="K4391" s="73"/>
      <c r="L4391" s="73"/>
      <c r="M4391" s="73"/>
      <c r="N4391" s="73"/>
    </row>
    <row r="4392" spans="2:14" x14ac:dyDescent="0.35">
      <c r="B4392" s="83"/>
      <c r="C4392" s="84"/>
      <c r="D4392" s="73"/>
      <c r="E4392" s="73"/>
      <c r="F4392" s="73"/>
      <c r="G4392" s="85"/>
      <c r="H4392" s="73"/>
      <c r="I4392" s="73"/>
      <c r="J4392" s="73"/>
      <c r="K4392" s="73"/>
      <c r="L4392" s="73"/>
      <c r="M4392" s="73"/>
      <c r="N4392" s="73"/>
    </row>
    <row r="4393" spans="2:14" x14ac:dyDescent="0.35">
      <c r="B4393" s="83"/>
      <c r="C4393" s="84"/>
      <c r="D4393" s="73"/>
      <c r="E4393" s="73"/>
      <c r="F4393" s="73"/>
      <c r="G4393" s="85"/>
      <c r="H4393" s="73"/>
      <c r="I4393" s="73"/>
      <c r="J4393" s="73"/>
      <c r="K4393" s="73"/>
      <c r="L4393" s="73"/>
      <c r="M4393" s="73"/>
      <c r="N4393" s="73"/>
    </row>
    <row r="4394" spans="2:14" x14ac:dyDescent="0.35">
      <c r="B4394" s="83"/>
      <c r="C4394" s="84"/>
      <c r="D4394" s="73"/>
      <c r="E4394" s="73"/>
      <c r="F4394" s="73"/>
      <c r="G4394" s="85"/>
      <c r="H4394" s="73"/>
      <c r="I4394" s="73"/>
      <c r="J4394" s="73"/>
      <c r="K4394" s="73"/>
      <c r="L4394" s="73"/>
      <c r="M4394" s="73"/>
      <c r="N4394" s="73"/>
    </row>
    <row r="4395" spans="2:14" x14ac:dyDescent="0.35">
      <c r="B4395" s="83"/>
      <c r="C4395" s="84"/>
      <c r="D4395" s="73"/>
      <c r="E4395" s="73"/>
      <c r="F4395" s="73"/>
      <c r="G4395" s="85"/>
      <c r="H4395" s="73"/>
      <c r="I4395" s="73"/>
      <c r="J4395" s="73"/>
      <c r="K4395" s="73"/>
      <c r="L4395" s="73"/>
      <c r="M4395" s="73"/>
      <c r="N4395" s="73"/>
    </row>
    <row r="4396" spans="2:14" x14ac:dyDescent="0.35">
      <c r="B4396" s="83"/>
      <c r="C4396" s="84"/>
      <c r="D4396" s="73"/>
      <c r="E4396" s="73"/>
      <c r="F4396" s="73"/>
      <c r="G4396" s="85"/>
      <c r="H4396" s="73"/>
      <c r="I4396" s="73"/>
      <c r="J4396" s="73"/>
      <c r="K4396" s="73"/>
      <c r="L4396" s="73"/>
      <c r="M4396" s="73"/>
      <c r="N4396" s="73"/>
    </row>
    <row r="4397" spans="2:14" x14ac:dyDescent="0.35">
      <c r="B4397" s="83"/>
      <c r="C4397" s="84"/>
      <c r="D4397" s="73"/>
      <c r="E4397" s="73"/>
      <c r="F4397" s="73"/>
      <c r="G4397" s="85"/>
      <c r="H4397" s="73"/>
      <c r="I4397" s="73"/>
      <c r="J4397" s="73"/>
      <c r="K4397" s="73"/>
      <c r="L4397" s="73"/>
      <c r="M4397" s="73"/>
      <c r="N4397" s="73"/>
    </row>
    <row r="4398" spans="2:14" x14ac:dyDescent="0.35">
      <c r="B4398" s="83"/>
      <c r="C4398" s="84"/>
      <c r="D4398" s="73"/>
      <c r="E4398" s="73"/>
      <c r="F4398" s="73"/>
      <c r="G4398" s="85"/>
      <c r="H4398" s="73"/>
      <c r="I4398" s="73"/>
      <c r="J4398" s="73"/>
      <c r="K4398" s="73"/>
      <c r="L4398" s="73"/>
      <c r="M4398" s="73"/>
      <c r="N4398" s="73"/>
    </row>
    <row r="4399" spans="2:14" x14ac:dyDescent="0.35">
      <c r="B4399" s="83"/>
      <c r="C4399" s="84"/>
      <c r="D4399" s="73"/>
      <c r="E4399" s="73"/>
      <c r="F4399" s="73"/>
      <c r="G4399" s="85"/>
      <c r="H4399" s="73"/>
      <c r="I4399" s="73"/>
      <c r="J4399" s="73"/>
      <c r="K4399" s="73"/>
      <c r="L4399" s="73"/>
      <c r="M4399" s="73"/>
      <c r="N4399" s="73"/>
    </row>
    <row r="4400" spans="2:14" x14ac:dyDescent="0.35">
      <c r="B4400" s="83"/>
      <c r="C4400" s="84"/>
      <c r="D4400" s="73"/>
      <c r="E4400" s="73"/>
      <c r="F4400" s="73"/>
      <c r="G4400" s="85"/>
      <c r="H4400" s="73"/>
      <c r="I4400" s="73"/>
      <c r="J4400" s="73"/>
      <c r="K4400" s="73"/>
      <c r="L4400" s="73"/>
      <c r="M4400" s="73"/>
      <c r="N4400" s="73"/>
    </row>
    <row r="4401" spans="2:14" x14ac:dyDescent="0.35">
      <c r="B4401" s="83"/>
      <c r="C4401" s="84"/>
      <c r="D4401" s="73"/>
      <c r="E4401" s="73"/>
      <c r="F4401" s="73"/>
      <c r="G4401" s="85"/>
      <c r="H4401" s="73"/>
      <c r="I4401" s="73"/>
      <c r="J4401" s="73"/>
      <c r="K4401" s="73"/>
      <c r="L4401" s="73"/>
      <c r="M4401" s="73"/>
      <c r="N4401" s="73"/>
    </row>
    <row r="4402" spans="2:14" x14ac:dyDescent="0.35">
      <c r="B4402" s="83"/>
      <c r="C4402" s="84"/>
      <c r="D4402" s="73"/>
      <c r="E4402" s="73"/>
      <c r="F4402" s="73"/>
      <c r="G4402" s="85"/>
      <c r="H4402" s="73"/>
      <c r="I4402" s="73"/>
      <c r="J4402" s="73"/>
      <c r="K4402" s="73"/>
      <c r="L4402" s="73"/>
      <c r="M4402" s="73"/>
      <c r="N4402" s="73"/>
    </row>
    <row r="4403" spans="2:14" x14ac:dyDescent="0.35">
      <c r="B4403" s="83"/>
      <c r="C4403" s="84"/>
      <c r="D4403" s="73"/>
      <c r="E4403" s="73"/>
      <c r="F4403" s="73"/>
      <c r="G4403" s="85"/>
      <c r="H4403" s="73"/>
      <c r="I4403" s="73"/>
      <c r="J4403" s="73"/>
      <c r="K4403" s="73"/>
      <c r="L4403" s="73"/>
      <c r="M4403" s="73"/>
      <c r="N4403" s="73"/>
    </row>
    <row r="4404" spans="2:14" x14ac:dyDescent="0.35">
      <c r="B4404" s="83"/>
      <c r="C4404" s="84"/>
      <c r="D4404" s="73"/>
      <c r="E4404" s="73"/>
      <c r="F4404" s="73"/>
      <c r="G4404" s="85"/>
      <c r="H4404" s="73"/>
      <c r="I4404" s="73"/>
      <c r="J4404" s="73"/>
      <c r="K4404" s="73"/>
      <c r="L4404" s="73"/>
      <c r="M4404" s="73"/>
      <c r="N4404" s="73"/>
    </row>
    <row r="4405" spans="2:14" x14ac:dyDescent="0.35">
      <c r="B4405" s="83"/>
      <c r="C4405" s="84"/>
      <c r="D4405" s="73"/>
      <c r="E4405" s="73"/>
      <c r="F4405" s="73"/>
      <c r="G4405" s="85"/>
      <c r="H4405" s="73"/>
      <c r="I4405" s="73"/>
      <c r="J4405" s="73"/>
      <c r="K4405" s="73"/>
      <c r="L4405" s="73"/>
      <c r="M4405" s="73"/>
      <c r="N4405" s="73"/>
    </row>
    <row r="4406" spans="2:14" x14ac:dyDescent="0.35">
      <c r="B4406" s="83"/>
      <c r="C4406" s="84"/>
      <c r="D4406" s="73"/>
      <c r="E4406" s="73"/>
      <c r="F4406" s="73"/>
      <c r="G4406" s="85"/>
      <c r="H4406" s="73"/>
      <c r="I4406" s="73"/>
      <c r="J4406" s="73"/>
      <c r="K4406" s="73"/>
      <c r="L4406" s="73"/>
      <c r="M4406" s="73"/>
      <c r="N4406" s="73"/>
    </row>
    <row r="4407" spans="2:14" x14ac:dyDescent="0.35">
      <c r="B4407" s="83"/>
      <c r="C4407" s="84"/>
      <c r="D4407" s="73"/>
      <c r="E4407" s="73"/>
      <c r="F4407" s="73"/>
      <c r="G4407" s="85"/>
      <c r="H4407" s="73"/>
      <c r="I4407" s="73"/>
      <c r="J4407" s="73"/>
      <c r="K4407" s="73"/>
      <c r="L4407" s="73"/>
      <c r="M4407" s="73"/>
      <c r="N4407" s="73"/>
    </row>
    <row r="4408" spans="2:14" x14ac:dyDescent="0.35">
      <c r="B4408" s="83"/>
      <c r="C4408" s="84"/>
      <c r="D4408" s="73"/>
      <c r="E4408" s="73"/>
      <c r="F4408" s="73"/>
      <c r="G4408" s="85"/>
      <c r="H4408" s="73"/>
      <c r="I4408" s="73"/>
      <c r="J4408" s="73"/>
      <c r="K4408" s="73"/>
      <c r="L4408" s="73"/>
      <c r="M4408" s="73"/>
      <c r="N4408" s="73"/>
    </row>
    <row r="4409" spans="2:14" x14ac:dyDescent="0.35">
      <c r="B4409" s="83"/>
      <c r="C4409" s="84"/>
      <c r="D4409" s="73"/>
      <c r="E4409" s="73"/>
      <c r="F4409" s="73"/>
      <c r="G4409" s="85"/>
      <c r="H4409" s="73"/>
      <c r="I4409" s="73"/>
      <c r="J4409" s="73"/>
      <c r="K4409" s="73"/>
      <c r="L4409" s="73"/>
      <c r="M4409" s="73"/>
      <c r="N4409" s="73"/>
    </row>
    <row r="4410" spans="2:14" x14ac:dyDescent="0.35">
      <c r="B4410" s="83"/>
      <c r="C4410" s="84"/>
      <c r="D4410" s="73"/>
      <c r="E4410" s="73"/>
      <c r="F4410" s="73"/>
      <c r="G4410" s="85"/>
      <c r="H4410" s="73"/>
      <c r="I4410" s="73"/>
      <c r="J4410" s="73"/>
      <c r="K4410" s="73"/>
      <c r="L4410" s="73"/>
      <c r="M4410" s="73"/>
      <c r="N4410" s="73"/>
    </row>
    <row r="4411" spans="2:14" x14ac:dyDescent="0.35">
      <c r="B4411" s="83"/>
      <c r="C4411" s="84"/>
      <c r="D4411" s="73"/>
      <c r="E4411" s="73"/>
      <c r="F4411" s="73"/>
      <c r="G4411" s="85"/>
      <c r="H4411" s="73"/>
      <c r="I4411" s="73"/>
      <c r="J4411" s="73"/>
      <c r="K4411" s="73"/>
      <c r="L4411" s="73"/>
      <c r="M4411" s="73"/>
      <c r="N4411" s="73"/>
    </row>
    <row r="4412" spans="2:14" x14ac:dyDescent="0.35">
      <c r="B4412" s="83"/>
      <c r="C4412" s="84"/>
      <c r="D4412" s="73"/>
      <c r="E4412" s="73"/>
      <c r="F4412" s="73"/>
      <c r="G4412" s="85"/>
      <c r="H4412" s="73"/>
      <c r="I4412" s="73"/>
      <c r="J4412" s="73"/>
      <c r="K4412" s="73"/>
      <c r="L4412" s="73"/>
      <c r="M4412" s="73"/>
      <c r="N4412" s="73"/>
    </row>
    <row r="4413" spans="2:14" x14ac:dyDescent="0.35">
      <c r="B4413" s="83"/>
      <c r="C4413" s="84"/>
      <c r="D4413" s="73"/>
      <c r="E4413" s="73"/>
      <c r="F4413" s="73"/>
      <c r="G4413" s="85"/>
      <c r="H4413" s="73"/>
      <c r="I4413" s="73"/>
      <c r="J4413" s="73"/>
      <c r="K4413" s="73"/>
      <c r="L4413" s="73"/>
      <c r="M4413" s="73"/>
      <c r="N4413" s="73"/>
    </row>
    <row r="4414" spans="2:14" x14ac:dyDescent="0.35">
      <c r="B4414" s="83"/>
      <c r="C4414" s="84"/>
      <c r="D4414" s="73"/>
      <c r="E4414" s="73"/>
      <c r="F4414" s="73"/>
      <c r="G4414" s="85"/>
      <c r="H4414" s="73"/>
      <c r="I4414" s="73"/>
      <c r="J4414" s="73"/>
      <c r="K4414" s="73"/>
      <c r="L4414" s="73"/>
      <c r="M4414" s="73"/>
      <c r="N4414" s="73"/>
    </row>
    <row r="4415" spans="2:14" x14ac:dyDescent="0.35">
      <c r="B4415" s="83"/>
      <c r="C4415" s="84"/>
      <c r="D4415" s="73"/>
      <c r="E4415" s="73"/>
      <c r="F4415" s="73"/>
      <c r="G4415" s="85"/>
      <c r="H4415" s="73"/>
      <c r="I4415" s="73"/>
      <c r="J4415" s="73"/>
      <c r="K4415" s="73"/>
      <c r="L4415" s="73"/>
      <c r="M4415" s="73"/>
      <c r="N4415" s="73"/>
    </row>
    <row r="4416" spans="2:14" x14ac:dyDescent="0.35">
      <c r="B4416" s="83"/>
      <c r="C4416" s="84"/>
      <c r="D4416" s="73"/>
      <c r="E4416" s="73"/>
      <c r="F4416" s="73"/>
      <c r="G4416" s="85"/>
      <c r="H4416" s="73"/>
      <c r="I4416" s="73"/>
      <c r="J4416" s="73"/>
      <c r="K4416" s="73"/>
      <c r="L4416" s="73"/>
      <c r="M4416" s="73"/>
      <c r="N4416" s="73"/>
    </row>
    <row r="4417" spans="2:14" x14ac:dyDescent="0.35">
      <c r="B4417" s="83"/>
      <c r="C4417" s="84"/>
      <c r="D4417" s="73"/>
      <c r="E4417" s="73"/>
      <c r="F4417" s="73"/>
      <c r="G4417" s="85"/>
      <c r="H4417" s="73"/>
      <c r="I4417" s="73"/>
      <c r="J4417" s="73"/>
      <c r="K4417" s="73"/>
      <c r="L4417" s="73"/>
      <c r="M4417" s="73"/>
      <c r="N4417" s="73"/>
    </row>
    <row r="4418" spans="2:14" x14ac:dyDescent="0.35">
      <c r="B4418" s="83"/>
      <c r="C4418" s="84"/>
      <c r="D4418" s="73"/>
      <c r="E4418" s="73"/>
      <c r="F4418" s="73"/>
      <c r="G4418" s="85"/>
      <c r="H4418" s="73"/>
      <c r="I4418" s="73"/>
      <c r="J4418" s="73"/>
      <c r="K4418" s="73"/>
      <c r="L4418" s="73"/>
      <c r="M4418" s="73"/>
      <c r="N4418" s="73"/>
    </row>
    <row r="4419" spans="2:14" x14ac:dyDescent="0.35">
      <c r="B4419" s="83"/>
      <c r="C4419" s="84"/>
      <c r="D4419" s="73"/>
      <c r="E4419" s="73"/>
      <c r="F4419" s="73"/>
      <c r="G4419" s="85"/>
      <c r="H4419" s="73"/>
      <c r="I4419" s="73"/>
      <c r="J4419" s="73"/>
      <c r="K4419" s="73"/>
      <c r="L4419" s="73"/>
      <c r="M4419" s="73"/>
      <c r="N4419" s="73"/>
    </row>
    <row r="4420" spans="2:14" x14ac:dyDescent="0.35">
      <c r="B4420" s="83"/>
      <c r="C4420" s="84"/>
      <c r="D4420" s="73"/>
      <c r="E4420" s="73"/>
      <c r="F4420" s="73"/>
      <c r="G4420" s="85"/>
      <c r="H4420" s="73"/>
      <c r="I4420" s="73"/>
      <c r="J4420" s="73"/>
      <c r="K4420" s="73"/>
      <c r="L4420" s="73"/>
      <c r="M4420" s="73"/>
      <c r="N4420" s="73"/>
    </row>
    <row r="4421" spans="2:14" x14ac:dyDescent="0.35">
      <c r="B4421" s="83"/>
      <c r="C4421" s="84"/>
      <c r="D4421" s="73"/>
      <c r="E4421" s="73"/>
      <c r="F4421" s="73"/>
      <c r="G4421" s="85"/>
      <c r="H4421" s="73"/>
      <c r="I4421" s="73"/>
      <c r="J4421" s="73"/>
      <c r="K4421" s="73"/>
      <c r="L4421" s="73"/>
      <c r="M4421" s="73"/>
      <c r="N4421" s="73"/>
    </row>
    <row r="4422" spans="2:14" x14ac:dyDescent="0.35">
      <c r="B4422" s="83"/>
      <c r="C4422" s="84"/>
      <c r="D4422" s="73"/>
      <c r="E4422" s="73"/>
      <c r="F4422" s="73"/>
      <c r="G4422" s="85"/>
      <c r="H4422" s="73"/>
      <c r="I4422" s="73"/>
      <c r="J4422" s="73"/>
      <c r="K4422" s="73"/>
      <c r="L4422" s="73"/>
      <c r="M4422" s="73"/>
      <c r="N4422" s="73"/>
    </row>
    <row r="4423" spans="2:14" x14ac:dyDescent="0.35">
      <c r="B4423" s="83"/>
      <c r="C4423" s="84"/>
      <c r="D4423" s="73"/>
      <c r="E4423" s="73"/>
      <c r="F4423" s="73"/>
      <c r="G4423" s="85"/>
      <c r="H4423" s="73"/>
      <c r="I4423" s="73"/>
      <c r="J4423" s="73"/>
      <c r="K4423" s="73"/>
      <c r="L4423" s="73"/>
      <c r="M4423" s="73"/>
      <c r="N4423" s="73"/>
    </row>
    <row r="4424" spans="2:14" x14ac:dyDescent="0.35">
      <c r="B4424" s="83"/>
      <c r="C4424" s="84"/>
      <c r="D4424" s="73"/>
      <c r="E4424" s="73"/>
      <c r="F4424" s="73"/>
      <c r="G4424" s="85"/>
      <c r="H4424" s="73"/>
      <c r="I4424" s="73"/>
      <c r="J4424" s="73"/>
      <c r="K4424" s="73"/>
      <c r="L4424" s="73"/>
      <c r="M4424" s="73"/>
      <c r="N4424" s="73"/>
    </row>
    <row r="4425" spans="2:14" x14ac:dyDescent="0.35">
      <c r="B4425" s="83"/>
      <c r="C4425" s="84"/>
      <c r="D4425" s="73"/>
      <c r="E4425" s="73"/>
      <c r="F4425" s="73"/>
      <c r="G4425" s="85"/>
      <c r="H4425" s="73"/>
      <c r="I4425" s="73"/>
      <c r="J4425" s="73"/>
      <c r="K4425" s="73"/>
      <c r="L4425" s="73"/>
      <c r="M4425" s="73"/>
      <c r="N4425" s="73"/>
    </row>
    <row r="4426" spans="2:14" x14ac:dyDescent="0.35">
      <c r="B4426" s="83"/>
      <c r="C4426" s="84"/>
      <c r="D4426" s="73"/>
      <c r="E4426" s="73"/>
      <c r="F4426" s="73"/>
      <c r="G4426" s="85"/>
      <c r="H4426" s="73"/>
      <c r="I4426" s="73"/>
      <c r="J4426" s="73"/>
      <c r="K4426" s="73"/>
      <c r="L4426" s="73"/>
      <c r="M4426" s="73"/>
      <c r="N4426" s="73"/>
    </row>
    <row r="4427" spans="2:14" x14ac:dyDescent="0.35">
      <c r="B4427" s="83"/>
      <c r="C4427" s="84"/>
      <c r="D4427" s="73"/>
      <c r="E4427" s="73"/>
      <c r="F4427" s="73"/>
      <c r="G4427" s="85"/>
      <c r="H4427" s="73"/>
      <c r="I4427" s="73"/>
      <c r="J4427" s="73"/>
      <c r="K4427" s="73"/>
      <c r="L4427" s="73"/>
      <c r="M4427" s="73"/>
      <c r="N4427" s="73"/>
    </row>
    <row r="4428" spans="2:14" x14ac:dyDescent="0.35">
      <c r="B4428" s="83"/>
      <c r="C4428" s="84"/>
      <c r="D4428" s="73"/>
      <c r="E4428" s="73"/>
      <c r="F4428" s="73"/>
      <c r="G4428" s="85"/>
      <c r="H4428" s="73"/>
      <c r="I4428" s="73"/>
      <c r="J4428" s="73"/>
      <c r="K4428" s="73"/>
      <c r="L4428" s="73"/>
      <c r="M4428" s="73"/>
      <c r="N4428" s="73"/>
    </row>
    <row r="4429" spans="2:14" x14ac:dyDescent="0.35">
      <c r="B4429" s="83"/>
      <c r="C4429" s="84"/>
      <c r="D4429" s="73"/>
      <c r="E4429" s="73"/>
      <c r="F4429" s="73"/>
      <c r="G4429" s="85"/>
      <c r="H4429" s="73"/>
      <c r="I4429" s="73"/>
      <c r="J4429" s="73"/>
      <c r="K4429" s="73"/>
      <c r="L4429" s="73"/>
      <c r="M4429" s="73"/>
      <c r="N4429" s="73"/>
    </row>
    <row r="4430" spans="2:14" x14ac:dyDescent="0.35">
      <c r="B4430" s="83"/>
      <c r="C4430" s="84"/>
      <c r="D4430" s="73"/>
      <c r="E4430" s="73"/>
      <c r="F4430" s="73"/>
      <c r="G4430" s="85"/>
      <c r="H4430" s="73"/>
      <c r="I4430" s="73"/>
      <c r="J4430" s="73"/>
      <c r="K4430" s="73"/>
      <c r="L4430" s="73"/>
      <c r="M4430" s="73"/>
      <c r="N4430" s="73"/>
    </row>
    <row r="4431" spans="2:14" x14ac:dyDescent="0.35">
      <c r="B4431" s="83"/>
      <c r="C4431" s="84"/>
      <c r="D4431" s="73"/>
      <c r="E4431" s="73"/>
      <c r="F4431" s="73"/>
      <c r="G4431" s="85"/>
      <c r="H4431" s="73"/>
      <c r="I4431" s="73"/>
      <c r="J4431" s="73"/>
      <c r="K4431" s="73"/>
      <c r="L4431" s="73"/>
      <c r="M4431" s="73"/>
      <c r="N4431" s="73"/>
    </row>
    <row r="4432" spans="2:14" x14ac:dyDescent="0.35">
      <c r="B4432" s="83"/>
      <c r="C4432" s="84"/>
      <c r="D4432" s="73"/>
      <c r="E4432" s="73"/>
      <c r="F4432" s="73"/>
      <c r="G4432" s="85"/>
      <c r="H4432" s="73"/>
      <c r="I4432" s="73"/>
      <c r="J4432" s="73"/>
      <c r="K4432" s="73"/>
      <c r="L4432" s="73"/>
      <c r="M4432" s="73"/>
      <c r="N4432" s="73"/>
    </row>
    <row r="4433" spans="2:14" x14ac:dyDescent="0.35">
      <c r="B4433" s="83"/>
      <c r="C4433" s="84"/>
      <c r="D4433" s="73"/>
      <c r="E4433" s="73"/>
      <c r="F4433" s="73"/>
      <c r="G4433" s="85"/>
      <c r="H4433" s="73"/>
      <c r="I4433" s="73"/>
      <c r="J4433" s="73"/>
      <c r="K4433" s="73"/>
      <c r="L4433" s="73"/>
      <c r="M4433" s="73"/>
      <c r="N4433" s="73"/>
    </row>
    <row r="4434" spans="2:14" x14ac:dyDescent="0.35">
      <c r="B4434" s="83"/>
      <c r="C4434" s="84"/>
      <c r="D4434" s="73"/>
      <c r="E4434" s="73"/>
      <c r="F4434" s="73"/>
      <c r="G4434" s="85"/>
      <c r="H4434" s="73"/>
      <c r="I4434" s="73"/>
      <c r="J4434" s="73"/>
      <c r="K4434" s="73"/>
      <c r="L4434" s="73"/>
      <c r="M4434" s="73"/>
      <c r="N4434" s="73"/>
    </row>
    <row r="4435" spans="2:14" x14ac:dyDescent="0.35">
      <c r="B4435" s="83"/>
      <c r="C4435" s="84"/>
      <c r="D4435" s="73"/>
      <c r="E4435" s="73"/>
      <c r="F4435" s="73"/>
      <c r="G4435" s="85"/>
      <c r="H4435" s="73"/>
      <c r="I4435" s="73"/>
      <c r="J4435" s="73"/>
      <c r="K4435" s="73"/>
      <c r="L4435" s="73"/>
      <c r="M4435" s="73"/>
      <c r="N4435" s="73"/>
    </row>
    <row r="4436" spans="2:14" x14ac:dyDescent="0.35">
      <c r="B4436" s="83"/>
      <c r="C4436" s="84"/>
      <c r="D4436" s="73"/>
      <c r="E4436" s="73"/>
      <c r="F4436" s="73"/>
      <c r="G4436" s="85"/>
      <c r="H4436" s="73"/>
      <c r="I4436" s="73"/>
      <c r="J4436" s="73"/>
      <c r="K4436" s="73"/>
      <c r="L4436" s="73"/>
      <c r="M4436" s="73"/>
      <c r="N4436" s="73"/>
    </row>
    <row r="4437" spans="2:14" x14ac:dyDescent="0.35">
      <c r="B4437" s="83"/>
      <c r="C4437" s="84"/>
      <c r="D4437" s="73"/>
      <c r="E4437" s="73"/>
      <c r="F4437" s="73"/>
      <c r="G4437" s="85"/>
      <c r="H4437" s="73"/>
      <c r="I4437" s="73"/>
      <c r="J4437" s="73"/>
      <c r="K4437" s="73"/>
      <c r="L4437" s="73"/>
      <c r="M4437" s="73"/>
      <c r="N4437" s="73"/>
    </row>
    <row r="4438" spans="2:14" x14ac:dyDescent="0.35">
      <c r="B4438" s="83"/>
      <c r="C4438" s="84"/>
      <c r="D4438" s="73"/>
      <c r="E4438" s="73"/>
      <c r="F4438" s="73"/>
      <c r="G4438" s="85"/>
      <c r="H4438" s="73"/>
      <c r="I4438" s="73"/>
      <c r="J4438" s="73"/>
      <c r="K4438" s="73"/>
      <c r="L4438" s="73"/>
      <c r="M4438" s="73"/>
      <c r="N4438" s="73"/>
    </row>
    <row r="4439" spans="2:14" x14ac:dyDescent="0.35">
      <c r="B4439" s="83"/>
      <c r="C4439" s="84"/>
      <c r="D4439" s="73"/>
      <c r="E4439" s="73"/>
      <c r="F4439" s="73"/>
      <c r="G4439" s="85"/>
      <c r="H4439" s="73"/>
      <c r="I4439" s="73"/>
      <c r="J4439" s="73"/>
      <c r="K4439" s="73"/>
      <c r="L4439" s="73"/>
      <c r="M4439" s="73"/>
      <c r="N4439" s="73"/>
    </row>
    <row r="4440" spans="2:14" x14ac:dyDescent="0.35">
      <c r="B4440" s="83"/>
      <c r="C4440" s="84"/>
      <c r="D4440" s="73"/>
      <c r="E4440" s="73"/>
      <c r="F4440" s="73"/>
      <c r="G4440" s="85"/>
      <c r="H4440" s="73"/>
      <c r="I4440" s="73"/>
      <c r="J4440" s="73"/>
      <c r="K4440" s="73"/>
      <c r="L4440" s="73"/>
      <c r="M4440" s="73"/>
      <c r="N4440" s="73"/>
    </row>
    <row r="4441" spans="2:14" x14ac:dyDescent="0.35">
      <c r="B4441" s="83"/>
      <c r="C4441" s="84"/>
      <c r="D4441" s="73"/>
      <c r="E4441" s="73"/>
      <c r="F4441" s="73"/>
      <c r="G4441" s="85"/>
      <c r="H4441" s="73"/>
      <c r="I4441" s="73"/>
      <c r="J4441" s="73"/>
      <c r="K4441" s="73"/>
      <c r="L4441" s="73"/>
      <c r="M4441" s="73"/>
      <c r="N4441" s="73"/>
    </row>
    <row r="4442" spans="2:14" x14ac:dyDescent="0.35">
      <c r="B4442" s="83"/>
      <c r="C4442" s="84"/>
      <c r="D4442" s="73"/>
      <c r="E4442" s="73"/>
      <c r="F4442" s="73"/>
      <c r="G4442" s="85"/>
      <c r="H4442" s="73"/>
      <c r="I4442" s="73"/>
      <c r="J4442" s="73"/>
      <c r="K4442" s="73"/>
      <c r="L4442" s="73"/>
      <c r="M4442" s="73"/>
      <c r="N4442" s="73"/>
    </row>
    <row r="4443" spans="2:14" x14ac:dyDescent="0.35">
      <c r="B4443" s="83"/>
      <c r="C4443" s="84"/>
      <c r="D4443" s="73"/>
      <c r="E4443" s="73"/>
      <c r="F4443" s="73"/>
      <c r="G4443" s="85"/>
      <c r="H4443" s="73"/>
      <c r="I4443" s="73"/>
      <c r="J4443" s="73"/>
      <c r="K4443" s="73"/>
      <c r="L4443" s="73"/>
      <c r="M4443" s="73"/>
      <c r="N4443" s="73"/>
    </row>
    <row r="4444" spans="2:14" x14ac:dyDescent="0.35">
      <c r="B4444" s="83"/>
      <c r="C4444" s="84"/>
      <c r="D4444" s="73"/>
      <c r="E4444" s="73"/>
      <c r="F4444" s="73"/>
      <c r="G4444" s="85"/>
      <c r="H4444" s="73"/>
      <c r="I4444" s="73"/>
      <c r="J4444" s="73"/>
      <c r="K4444" s="73"/>
      <c r="L4444" s="73"/>
      <c r="M4444" s="73"/>
      <c r="N4444" s="73"/>
    </row>
    <row r="4445" spans="2:14" x14ac:dyDescent="0.35">
      <c r="B4445" s="83"/>
      <c r="C4445" s="84"/>
      <c r="D4445" s="85"/>
      <c r="E4445" s="73"/>
      <c r="F4445" s="73"/>
      <c r="G4445" s="85"/>
      <c r="H4445" s="73"/>
      <c r="I4445" s="73"/>
      <c r="J4445" s="73"/>
      <c r="K4445" s="73"/>
      <c r="L4445" s="73"/>
      <c r="M4445" s="73"/>
      <c r="N4445" s="73"/>
    </row>
    <row r="4446" spans="2:14" x14ac:dyDescent="0.35">
      <c r="B4446" s="83"/>
      <c r="C4446" s="84"/>
      <c r="D4446" s="73"/>
      <c r="E4446" s="73"/>
      <c r="F4446" s="73"/>
      <c r="G4446" s="85"/>
      <c r="H4446" s="73"/>
      <c r="I4446" s="73"/>
      <c r="J4446" s="73"/>
      <c r="K4446" s="73"/>
      <c r="L4446" s="73"/>
      <c r="M4446" s="73"/>
      <c r="N4446" s="73"/>
    </row>
    <row r="4447" spans="2:14" x14ac:dyDescent="0.35">
      <c r="B4447" s="83"/>
      <c r="C4447" s="84"/>
      <c r="D4447" s="85"/>
      <c r="E4447" s="73"/>
      <c r="F4447" s="73"/>
      <c r="G4447" s="85"/>
      <c r="H4447" s="73"/>
      <c r="I4447" s="73"/>
      <c r="J4447" s="73"/>
      <c r="K4447" s="73"/>
      <c r="L4447" s="73"/>
      <c r="M4447" s="73"/>
      <c r="N4447" s="73"/>
    </row>
    <row r="4448" spans="2:14" x14ac:dyDescent="0.35">
      <c r="B4448" s="83"/>
      <c r="C4448" s="84"/>
      <c r="D4448" s="73"/>
      <c r="E4448" s="73"/>
      <c r="F4448" s="73"/>
      <c r="G4448" s="85"/>
      <c r="H4448" s="73"/>
      <c r="I4448" s="73"/>
      <c r="J4448" s="73"/>
      <c r="K4448" s="73"/>
      <c r="L4448" s="73"/>
      <c r="M4448" s="73"/>
      <c r="N4448" s="73"/>
    </row>
    <row r="4449" spans="2:14" x14ac:dyDescent="0.35">
      <c r="B4449" s="83"/>
      <c r="C4449" s="84"/>
      <c r="D4449" s="73"/>
      <c r="E4449" s="73"/>
      <c r="F4449" s="73"/>
      <c r="G4449" s="85"/>
      <c r="H4449" s="73"/>
      <c r="I4449" s="73"/>
      <c r="J4449" s="73"/>
      <c r="K4449" s="73"/>
      <c r="L4449" s="73"/>
      <c r="M4449" s="73"/>
      <c r="N4449" s="73"/>
    </row>
    <row r="4450" spans="2:14" x14ac:dyDescent="0.35">
      <c r="B4450" s="83"/>
      <c r="C4450" s="84"/>
      <c r="D4450" s="73"/>
      <c r="E4450" s="73"/>
      <c r="F4450" s="73"/>
      <c r="G4450" s="85"/>
      <c r="H4450" s="73"/>
      <c r="I4450" s="73"/>
      <c r="J4450" s="73"/>
      <c r="K4450" s="73"/>
      <c r="L4450" s="73"/>
      <c r="M4450" s="73"/>
      <c r="N4450" s="73"/>
    </row>
    <row r="4451" spans="2:14" x14ac:dyDescent="0.35">
      <c r="B4451" s="83"/>
      <c r="C4451" s="84"/>
      <c r="D4451" s="73"/>
      <c r="E4451" s="73"/>
      <c r="F4451" s="73"/>
      <c r="G4451" s="85"/>
      <c r="H4451" s="73"/>
      <c r="I4451" s="73"/>
      <c r="J4451" s="73"/>
      <c r="K4451" s="73"/>
      <c r="L4451" s="73"/>
      <c r="M4451" s="73"/>
      <c r="N4451" s="73"/>
    </row>
    <row r="4452" spans="2:14" x14ac:dyDescent="0.35">
      <c r="B4452" s="83"/>
      <c r="C4452" s="84"/>
      <c r="D4452" s="73"/>
      <c r="E4452" s="73"/>
      <c r="F4452" s="73"/>
      <c r="G4452" s="85"/>
      <c r="H4452" s="73"/>
      <c r="I4452" s="73"/>
      <c r="J4452" s="73"/>
      <c r="K4452" s="73"/>
      <c r="L4452" s="73"/>
      <c r="M4452" s="73"/>
      <c r="N4452" s="73"/>
    </row>
    <row r="4453" spans="2:14" x14ac:dyDescent="0.35">
      <c r="B4453" s="83"/>
      <c r="C4453" s="84"/>
      <c r="D4453" s="73"/>
      <c r="E4453" s="73"/>
      <c r="F4453" s="73"/>
      <c r="G4453" s="85"/>
      <c r="H4453" s="73"/>
      <c r="I4453" s="73"/>
      <c r="J4453" s="73"/>
      <c r="K4453" s="73"/>
      <c r="L4453" s="73"/>
      <c r="M4453" s="73"/>
      <c r="N4453" s="73"/>
    </row>
    <row r="4454" spans="2:14" x14ac:dyDescent="0.35">
      <c r="B4454" s="83"/>
      <c r="C4454" s="84"/>
      <c r="D4454" s="73"/>
      <c r="E4454" s="73"/>
      <c r="F4454" s="73"/>
      <c r="G4454" s="85"/>
      <c r="H4454" s="73"/>
      <c r="I4454" s="73"/>
      <c r="J4454" s="73"/>
      <c r="K4454" s="73"/>
      <c r="L4454" s="73"/>
      <c r="M4454" s="73"/>
      <c r="N4454" s="73"/>
    </row>
    <row r="4455" spans="2:14" x14ac:dyDescent="0.35">
      <c r="B4455" s="83"/>
      <c r="C4455" s="84"/>
      <c r="D4455" s="73"/>
      <c r="E4455" s="73"/>
      <c r="F4455" s="73"/>
      <c r="G4455" s="85"/>
      <c r="H4455" s="73"/>
      <c r="I4455" s="73"/>
      <c r="J4455" s="73"/>
      <c r="K4455" s="73"/>
      <c r="L4455" s="73"/>
      <c r="M4455" s="73"/>
      <c r="N4455" s="73"/>
    </row>
    <row r="4456" spans="2:14" x14ac:dyDescent="0.35">
      <c r="B4456" s="83"/>
      <c r="C4456" s="84"/>
      <c r="D4456" s="73"/>
      <c r="E4456" s="73"/>
      <c r="F4456" s="73"/>
      <c r="G4456" s="85"/>
      <c r="H4456" s="73"/>
      <c r="I4456" s="73"/>
      <c r="J4456" s="73"/>
      <c r="K4456" s="73"/>
      <c r="L4456" s="73"/>
      <c r="M4456" s="73"/>
      <c r="N4456" s="73"/>
    </row>
    <row r="4457" spans="2:14" x14ac:dyDescent="0.35">
      <c r="B4457" s="83"/>
      <c r="C4457" s="84"/>
      <c r="D4457" s="73"/>
      <c r="E4457" s="73"/>
      <c r="F4457" s="73"/>
      <c r="G4457" s="85"/>
      <c r="H4457" s="73"/>
      <c r="I4457" s="73"/>
      <c r="J4457" s="73"/>
      <c r="K4457" s="73"/>
      <c r="L4457" s="73"/>
      <c r="M4457" s="73"/>
      <c r="N4457" s="73"/>
    </row>
    <row r="4458" spans="2:14" x14ac:dyDescent="0.35">
      <c r="B4458" s="83"/>
      <c r="C4458" s="84"/>
      <c r="D4458" s="73"/>
      <c r="E4458" s="73"/>
      <c r="F4458" s="73"/>
      <c r="G4458" s="85"/>
      <c r="H4458" s="73"/>
      <c r="I4458" s="73"/>
      <c r="J4458" s="73"/>
      <c r="K4458" s="73"/>
      <c r="L4458" s="73"/>
      <c r="M4458" s="73"/>
      <c r="N4458" s="73"/>
    </row>
    <row r="4459" spans="2:14" x14ac:dyDescent="0.35">
      <c r="B4459" s="83"/>
      <c r="C4459" s="84"/>
      <c r="D4459" s="85"/>
      <c r="E4459" s="73"/>
      <c r="F4459" s="73"/>
      <c r="G4459" s="85"/>
      <c r="H4459" s="73"/>
      <c r="I4459" s="73"/>
      <c r="J4459" s="73"/>
      <c r="K4459" s="73"/>
      <c r="L4459" s="73"/>
      <c r="M4459" s="73"/>
      <c r="N4459" s="73"/>
    </row>
    <row r="4460" spans="2:14" x14ac:dyDescent="0.35">
      <c r="B4460" s="83"/>
      <c r="C4460" s="84"/>
      <c r="D4460" s="73"/>
      <c r="E4460" s="73"/>
      <c r="F4460" s="73"/>
      <c r="G4460" s="85"/>
      <c r="H4460" s="73"/>
      <c r="I4460" s="73"/>
      <c r="J4460" s="73"/>
      <c r="K4460" s="73"/>
      <c r="L4460" s="73"/>
      <c r="M4460" s="73"/>
      <c r="N4460" s="73"/>
    </row>
    <row r="4461" spans="2:14" x14ac:dyDescent="0.35">
      <c r="B4461" s="83"/>
      <c r="C4461" s="84"/>
      <c r="D4461" s="85"/>
      <c r="E4461" s="73"/>
      <c r="F4461" s="73"/>
      <c r="G4461" s="85"/>
      <c r="H4461" s="73"/>
      <c r="I4461" s="73"/>
      <c r="J4461" s="73"/>
      <c r="K4461" s="73"/>
      <c r="L4461" s="73"/>
      <c r="M4461" s="73"/>
      <c r="N4461" s="73"/>
    </row>
    <row r="4462" spans="2:14" x14ac:dyDescent="0.35">
      <c r="B4462" s="83"/>
      <c r="C4462" s="84"/>
      <c r="D4462" s="73"/>
      <c r="E4462" s="73"/>
      <c r="F4462" s="73"/>
      <c r="G4462" s="85"/>
      <c r="H4462" s="73"/>
      <c r="I4462" s="73"/>
      <c r="J4462" s="73"/>
      <c r="K4462" s="73"/>
      <c r="L4462" s="73"/>
      <c r="M4462" s="73"/>
      <c r="N4462" s="73"/>
    </row>
    <row r="4463" spans="2:14" x14ac:dyDescent="0.35">
      <c r="B4463" s="83"/>
      <c r="C4463" s="84"/>
      <c r="D4463" s="85"/>
      <c r="E4463" s="73"/>
      <c r="F4463" s="73"/>
      <c r="G4463" s="85"/>
      <c r="H4463" s="73"/>
      <c r="I4463" s="73"/>
      <c r="J4463" s="73"/>
      <c r="K4463" s="73"/>
      <c r="L4463" s="73"/>
      <c r="M4463" s="73"/>
      <c r="N4463" s="73"/>
    </row>
    <row r="4464" spans="2:14" x14ac:dyDescent="0.35">
      <c r="B4464" s="83"/>
      <c r="C4464" s="84"/>
      <c r="D4464" s="73"/>
      <c r="E4464" s="73"/>
      <c r="F4464" s="73"/>
      <c r="G4464" s="85"/>
      <c r="H4464" s="73"/>
      <c r="I4464" s="73"/>
      <c r="J4464" s="73"/>
      <c r="K4464" s="73"/>
      <c r="L4464" s="73"/>
      <c r="M4464" s="73"/>
      <c r="N4464" s="73"/>
    </row>
    <row r="4465" spans="2:14" x14ac:dyDescent="0.35">
      <c r="B4465" s="83"/>
      <c r="C4465" s="84"/>
      <c r="D4465" s="85"/>
      <c r="E4465" s="73"/>
      <c r="F4465" s="73"/>
      <c r="G4465" s="85"/>
      <c r="H4465" s="73"/>
      <c r="I4465" s="73"/>
      <c r="J4465" s="73"/>
      <c r="K4465" s="73"/>
      <c r="L4465" s="73"/>
      <c r="M4465" s="73"/>
      <c r="N4465" s="73"/>
    </row>
    <row r="4466" spans="2:14" x14ac:dyDescent="0.35">
      <c r="B4466" s="83"/>
      <c r="C4466" s="84"/>
      <c r="D4466" s="73"/>
      <c r="E4466" s="73"/>
      <c r="F4466" s="73"/>
      <c r="G4466" s="85"/>
      <c r="H4466" s="73"/>
      <c r="I4466" s="73"/>
      <c r="J4466" s="73"/>
      <c r="K4466" s="73"/>
      <c r="L4466" s="73"/>
      <c r="M4466" s="73"/>
      <c r="N4466" s="73"/>
    </row>
    <row r="4467" spans="2:14" x14ac:dyDescent="0.35">
      <c r="B4467" s="83"/>
      <c r="C4467" s="84"/>
      <c r="D4467" s="85"/>
      <c r="E4467" s="73"/>
      <c r="F4467" s="73"/>
      <c r="G4467" s="85"/>
      <c r="H4467" s="73"/>
      <c r="I4467" s="73"/>
      <c r="J4467" s="73"/>
      <c r="K4467" s="73"/>
      <c r="L4467" s="73"/>
      <c r="M4467" s="73"/>
      <c r="N4467" s="73"/>
    </row>
    <row r="4468" spans="2:14" x14ac:dyDescent="0.35">
      <c r="B4468" s="83"/>
      <c r="C4468" s="84"/>
      <c r="D4468" s="73"/>
      <c r="E4468" s="73"/>
      <c r="F4468" s="73"/>
      <c r="G4468" s="85"/>
      <c r="H4468" s="73"/>
      <c r="I4468" s="73"/>
      <c r="J4468" s="73"/>
      <c r="K4468" s="73"/>
      <c r="L4468" s="73"/>
      <c r="M4468" s="73"/>
      <c r="N4468" s="73"/>
    </row>
    <row r="4469" spans="2:14" x14ac:dyDescent="0.35">
      <c r="B4469" s="83"/>
      <c r="C4469" s="84"/>
      <c r="D4469" s="85"/>
      <c r="E4469" s="73"/>
      <c r="F4469" s="73"/>
      <c r="G4469" s="85"/>
      <c r="H4469" s="73"/>
      <c r="I4469" s="73"/>
      <c r="J4469" s="73"/>
      <c r="K4469" s="73"/>
      <c r="L4469" s="73"/>
      <c r="M4469" s="73"/>
      <c r="N4469" s="73"/>
    </row>
    <row r="4470" spans="2:14" x14ac:dyDescent="0.35">
      <c r="B4470" s="83"/>
      <c r="C4470" s="84"/>
      <c r="D4470" s="73"/>
      <c r="E4470" s="73"/>
      <c r="F4470" s="73"/>
      <c r="G4470" s="85"/>
      <c r="H4470" s="73"/>
      <c r="I4470" s="73"/>
      <c r="J4470" s="73"/>
      <c r="K4470" s="73"/>
      <c r="L4470" s="73"/>
      <c r="M4470" s="73"/>
      <c r="N4470" s="73"/>
    </row>
    <row r="4471" spans="2:14" x14ac:dyDescent="0.35">
      <c r="B4471" s="83"/>
      <c r="C4471" s="84"/>
      <c r="D4471" s="85"/>
      <c r="E4471" s="73"/>
      <c r="F4471" s="73"/>
      <c r="G4471" s="85"/>
      <c r="H4471" s="73"/>
      <c r="I4471" s="73"/>
      <c r="J4471" s="73"/>
      <c r="K4471" s="73"/>
      <c r="L4471" s="73"/>
      <c r="M4471" s="73"/>
      <c r="N4471" s="73"/>
    </row>
    <row r="4472" spans="2:14" x14ac:dyDescent="0.35">
      <c r="B4472" s="83"/>
      <c r="C4472" s="84"/>
      <c r="D4472" s="73"/>
      <c r="E4472" s="73"/>
      <c r="F4472" s="73"/>
      <c r="G4472" s="85"/>
      <c r="H4472" s="73"/>
      <c r="I4472" s="73"/>
      <c r="J4472" s="73"/>
      <c r="K4472" s="73"/>
      <c r="L4472" s="73"/>
      <c r="M4472" s="73"/>
      <c r="N4472" s="73"/>
    </row>
    <row r="4473" spans="2:14" x14ac:dyDescent="0.35">
      <c r="B4473" s="83"/>
      <c r="C4473" s="84"/>
      <c r="D4473" s="85"/>
      <c r="E4473" s="73"/>
      <c r="F4473" s="73"/>
      <c r="G4473" s="85"/>
      <c r="H4473" s="73"/>
      <c r="I4473" s="73"/>
      <c r="J4473" s="73"/>
      <c r="K4473" s="73"/>
      <c r="L4473" s="73"/>
      <c r="M4473" s="73"/>
      <c r="N4473" s="73"/>
    </row>
    <row r="4474" spans="2:14" x14ac:dyDescent="0.35">
      <c r="B4474" s="83"/>
      <c r="C4474" s="84"/>
      <c r="D4474" s="73"/>
      <c r="E4474" s="73"/>
      <c r="F4474" s="73"/>
      <c r="G4474" s="85"/>
      <c r="H4474" s="73"/>
      <c r="I4474" s="73"/>
      <c r="J4474" s="73"/>
      <c r="K4474" s="73"/>
      <c r="L4474" s="73"/>
      <c r="M4474" s="73"/>
      <c r="N4474" s="73"/>
    </row>
    <row r="4475" spans="2:14" x14ac:dyDescent="0.35">
      <c r="B4475" s="83"/>
      <c r="C4475" s="84"/>
      <c r="D4475" s="85"/>
      <c r="E4475" s="73"/>
      <c r="F4475" s="73"/>
      <c r="G4475" s="85"/>
      <c r="H4475" s="73"/>
      <c r="I4475" s="73"/>
      <c r="J4475" s="73"/>
      <c r="K4475" s="73"/>
      <c r="L4475" s="73"/>
      <c r="M4475" s="73"/>
      <c r="N4475" s="73"/>
    </row>
    <row r="4476" spans="2:14" x14ac:dyDescent="0.35">
      <c r="B4476" s="83"/>
      <c r="C4476" s="84"/>
      <c r="D4476" s="73"/>
      <c r="E4476" s="73"/>
      <c r="F4476" s="73"/>
      <c r="G4476" s="85"/>
      <c r="H4476" s="73"/>
      <c r="I4476" s="73"/>
      <c r="J4476" s="73"/>
      <c r="K4476" s="73"/>
      <c r="L4476" s="73"/>
      <c r="M4476" s="73"/>
      <c r="N4476" s="73"/>
    </row>
    <row r="4477" spans="2:14" x14ac:dyDescent="0.35">
      <c r="B4477" s="83"/>
      <c r="C4477" s="84"/>
      <c r="D4477" s="85"/>
      <c r="E4477" s="73"/>
      <c r="F4477" s="73"/>
      <c r="G4477" s="85"/>
      <c r="H4477" s="73"/>
      <c r="I4477" s="73"/>
      <c r="J4477" s="73"/>
      <c r="K4477" s="73"/>
      <c r="L4477" s="73"/>
      <c r="M4477" s="73"/>
      <c r="N4477" s="73"/>
    </row>
    <row r="4478" spans="2:14" x14ac:dyDescent="0.35">
      <c r="B4478" s="83"/>
      <c r="C4478" s="84"/>
      <c r="D4478" s="73"/>
      <c r="E4478" s="73"/>
      <c r="F4478" s="73"/>
      <c r="G4478" s="85"/>
      <c r="H4478" s="73"/>
      <c r="I4478" s="73"/>
      <c r="J4478" s="73"/>
      <c r="K4478" s="73"/>
      <c r="L4478" s="73"/>
      <c r="M4478" s="73"/>
      <c r="N4478" s="73"/>
    </row>
    <row r="4479" spans="2:14" x14ac:dyDescent="0.35">
      <c r="B4479" s="83"/>
      <c r="C4479" s="84"/>
      <c r="D4479" s="85"/>
      <c r="E4479" s="73"/>
      <c r="F4479" s="73"/>
      <c r="G4479" s="85"/>
      <c r="H4479" s="73"/>
      <c r="I4479" s="73"/>
      <c r="J4479" s="73"/>
      <c r="K4479" s="73"/>
      <c r="L4479" s="73"/>
      <c r="M4479" s="73"/>
      <c r="N4479" s="73"/>
    </row>
    <row r="4480" spans="2:14" x14ac:dyDescent="0.35">
      <c r="B4480" s="83"/>
      <c r="C4480" s="84"/>
      <c r="D4480" s="73"/>
      <c r="E4480" s="73"/>
      <c r="F4480" s="73"/>
      <c r="G4480" s="85"/>
      <c r="H4480" s="73"/>
      <c r="I4480" s="73"/>
      <c r="J4480" s="73"/>
      <c r="K4480" s="73"/>
      <c r="L4480" s="73"/>
      <c r="M4480" s="73"/>
      <c r="N4480" s="73"/>
    </row>
    <row r="4481" spans="2:14" x14ac:dyDescent="0.35">
      <c r="B4481" s="83"/>
      <c r="C4481" s="84"/>
      <c r="D4481" s="85"/>
      <c r="E4481" s="73"/>
      <c r="F4481" s="73"/>
      <c r="G4481" s="85"/>
      <c r="H4481" s="73"/>
      <c r="I4481" s="73"/>
      <c r="J4481" s="73"/>
      <c r="K4481" s="73"/>
      <c r="L4481" s="73"/>
      <c r="M4481" s="73"/>
      <c r="N4481" s="73"/>
    </row>
    <row r="4482" spans="2:14" x14ac:dyDescent="0.35">
      <c r="B4482" s="83"/>
      <c r="C4482" s="84"/>
      <c r="D4482" s="73"/>
      <c r="E4482" s="73"/>
      <c r="F4482" s="73"/>
      <c r="G4482" s="85"/>
      <c r="H4482" s="73"/>
      <c r="I4482" s="73"/>
      <c r="J4482" s="73"/>
      <c r="K4482" s="73"/>
      <c r="L4482" s="73"/>
      <c r="M4482" s="73"/>
      <c r="N4482" s="73"/>
    </row>
    <row r="4483" spans="2:14" x14ac:dyDescent="0.35">
      <c r="B4483" s="83"/>
      <c r="C4483" s="84"/>
      <c r="D4483" s="85"/>
      <c r="E4483" s="73"/>
      <c r="F4483" s="73"/>
      <c r="G4483" s="85"/>
      <c r="H4483" s="73"/>
      <c r="I4483" s="73"/>
      <c r="J4483" s="73"/>
      <c r="K4483" s="73"/>
      <c r="L4483" s="73"/>
      <c r="M4483" s="73"/>
      <c r="N4483" s="73"/>
    </row>
    <row r="4484" spans="2:14" x14ac:dyDescent="0.35">
      <c r="B4484" s="83"/>
      <c r="C4484" s="84"/>
      <c r="D4484" s="73"/>
      <c r="E4484" s="73"/>
      <c r="F4484" s="73"/>
      <c r="G4484" s="85"/>
      <c r="H4484" s="73"/>
      <c r="I4484" s="73"/>
      <c r="J4484" s="73"/>
      <c r="K4484" s="73"/>
      <c r="L4484" s="73"/>
      <c r="M4484" s="73"/>
      <c r="N4484" s="73"/>
    </row>
    <row r="4485" spans="2:14" x14ac:dyDescent="0.35">
      <c r="B4485" s="83"/>
      <c r="C4485" s="84"/>
      <c r="D4485" s="85"/>
      <c r="E4485" s="73"/>
      <c r="F4485" s="73"/>
      <c r="G4485" s="85"/>
      <c r="H4485" s="73"/>
      <c r="I4485" s="73"/>
      <c r="J4485" s="73"/>
      <c r="K4485" s="73"/>
      <c r="L4485" s="73"/>
      <c r="M4485" s="73"/>
      <c r="N4485" s="73"/>
    </row>
    <row r="4486" spans="2:14" x14ac:dyDescent="0.35">
      <c r="B4486" s="83"/>
      <c r="C4486" s="84"/>
      <c r="D4486" s="73"/>
      <c r="E4486" s="73"/>
      <c r="F4486" s="73"/>
      <c r="G4486" s="85"/>
      <c r="H4486" s="73"/>
      <c r="I4486" s="73"/>
      <c r="J4486" s="73"/>
      <c r="K4486" s="73"/>
      <c r="L4486" s="73"/>
      <c r="M4486" s="73"/>
      <c r="N4486" s="73"/>
    </row>
    <row r="4487" spans="2:14" x14ac:dyDescent="0.35">
      <c r="B4487" s="83"/>
      <c r="C4487" s="84"/>
      <c r="D4487" s="85"/>
      <c r="E4487" s="73"/>
      <c r="F4487" s="73"/>
      <c r="G4487" s="85"/>
      <c r="H4487" s="73"/>
      <c r="I4487" s="73"/>
      <c r="J4487" s="73"/>
      <c r="K4487" s="73"/>
      <c r="L4487" s="73"/>
      <c r="M4487" s="73"/>
      <c r="N4487" s="73"/>
    </row>
    <row r="4488" spans="2:14" x14ac:dyDescent="0.35">
      <c r="B4488" s="83"/>
      <c r="C4488" s="84"/>
      <c r="D4488" s="73"/>
      <c r="E4488" s="73"/>
      <c r="F4488" s="73"/>
      <c r="G4488" s="85"/>
      <c r="H4488" s="73"/>
      <c r="I4488" s="73"/>
      <c r="J4488" s="73"/>
      <c r="K4488" s="73"/>
      <c r="L4488" s="73"/>
      <c r="M4488" s="73"/>
      <c r="N4488" s="73"/>
    </row>
    <row r="4489" spans="2:14" x14ac:dyDescent="0.35">
      <c r="B4489" s="83"/>
      <c r="C4489" s="84"/>
      <c r="D4489" s="85"/>
      <c r="E4489" s="73"/>
      <c r="F4489" s="73"/>
      <c r="G4489" s="85"/>
      <c r="H4489" s="73"/>
      <c r="I4489" s="73"/>
      <c r="J4489" s="73"/>
      <c r="K4489" s="73"/>
      <c r="L4489" s="73"/>
      <c r="M4489" s="73"/>
      <c r="N4489" s="73"/>
    </row>
    <row r="4490" spans="2:14" x14ac:dyDescent="0.35">
      <c r="B4490" s="83"/>
      <c r="C4490" s="84"/>
      <c r="D4490" s="73"/>
      <c r="E4490" s="73"/>
      <c r="F4490" s="73"/>
      <c r="G4490" s="85"/>
      <c r="H4490" s="73"/>
      <c r="I4490" s="73"/>
      <c r="J4490" s="73"/>
      <c r="K4490" s="73"/>
      <c r="L4490" s="73"/>
      <c r="M4490" s="73"/>
      <c r="N4490" s="73"/>
    </row>
    <row r="4491" spans="2:14" x14ac:dyDescent="0.35">
      <c r="B4491" s="83"/>
      <c r="C4491" s="84"/>
      <c r="D4491" s="85"/>
      <c r="E4491" s="73"/>
      <c r="F4491" s="73"/>
      <c r="G4491" s="85"/>
      <c r="H4491" s="73"/>
      <c r="I4491" s="73"/>
      <c r="J4491" s="73"/>
      <c r="K4491" s="73"/>
      <c r="L4491" s="73"/>
      <c r="M4491" s="73"/>
      <c r="N4491" s="73"/>
    </row>
    <row r="4492" spans="2:14" x14ac:dyDescent="0.35">
      <c r="B4492" s="83"/>
      <c r="C4492" s="84"/>
      <c r="D4492" s="73"/>
      <c r="E4492" s="73"/>
      <c r="F4492" s="73"/>
      <c r="G4492" s="85"/>
      <c r="H4492" s="73"/>
      <c r="I4492" s="73"/>
      <c r="J4492" s="73"/>
      <c r="K4492" s="73"/>
      <c r="L4492" s="73"/>
      <c r="M4492" s="73"/>
      <c r="N4492" s="73"/>
    </row>
    <row r="4493" spans="2:14" x14ac:dyDescent="0.35">
      <c r="B4493" s="83"/>
      <c r="C4493" s="84"/>
      <c r="D4493" s="85"/>
      <c r="E4493" s="73"/>
      <c r="F4493" s="73"/>
      <c r="G4493" s="85"/>
      <c r="H4493" s="73"/>
      <c r="I4493" s="73"/>
      <c r="J4493" s="73"/>
      <c r="K4493" s="73"/>
      <c r="L4493" s="73"/>
      <c r="M4493" s="73"/>
      <c r="N4493" s="73"/>
    </row>
    <row r="4494" spans="2:14" x14ac:dyDescent="0.35">
      <c r="B4494" s="83"/>
      <c r="C4494" s="84"/>
      <c r="D4494" s="73"/>
      <c r="E4494" s="73"/>
      <c r="F4494" s="73"/>
      <c r="G4494" s="85"/>
      <c r="H4494" s="73"/>
      <c r="I4494" s="73"/>
      <c r="J4494" s="73"/>
      <c r="K4494" s="73"/>
      <c r="L4494" s="73"/>
      <c r="M4494" s="73"/>
      <c r="N4494" s="73"/>
    </row>
    <row r="4495" spans="2:14" x14ac:dyDescent="0.35">
      <c r="B4495" s="83"/>
      <c r="C4495" s="84"/>
      <c r="D4495" s="85"/>
      <c r="E4495" s="73"/>
      <c r="F4495" s="73"/>
      <c r="G4495" s="85"/>
      <c r="H4495" s="73"/>
      <c r="I4495" s="73"/>
      <c r="J4495" s="73"/>
      <c r="K4495" s="73"/>
      <c r="L4495" s="73"/>
      <c r="M4495" s="73"/>
      <c r="N4495" s="73"/>
    </row>
    <row r="4496" spans="2:14" x14ac:dyDescent="0.35">
      <c r="B4496" s="83"/>
      <c r="C4496" s="84"/>
      <c r="D4496" s="73"/>
      <c r="E4496" s="73"/>
      <c r="F4496" s="73"/>
      <c r="G4496" s="85"/>
      <c r="H4496" s="73"/>
      <c r="I4496" s="73"/>
      <c r="J4496" s="73"/>
      <c r="K4496" s="73"/>
      <c r="L4496" s="73"/>
      <c r="M4496" s="73"/>
      <c r="N4496" s="73"/>
    </row>
    <row r="4497" spans="2:14" x14ac:dyDescent="0.35">
      <c r="B4497" s="83"/>
      <c r="C4497" s="84"/>
      <c r="D4497" s="85"/>
      <c r="E4497" s="73"/>
      <c r="F4497" s="73"/>
      <c r="G4497" s="85"/>
      <c r="H4497" s="73"/>
      <c r="I4497" s="73"/>
      <c r="J4497" s="73"/>
      <c r="K4497" s="73"/>
      <c r="L4497" s="73"/>
      <c r="M4497" s="73"/>
      <c r="N4497" s="73"/>
    </row>
    <row r="4498" spans="2:14" x14ac:dyDescent="0.35">
      <c r="B4498" s="83"/>
      <c r="C4498" s="84"/>
      <c r="D4498" s="73"/>
      <c r="E4498" s="73"/>
      <c r="F4498" s="73"/>
      <c r="G4498" s="85"/>
      <c r="H4498" s="73"/>
      <c r="I4498" s="73"/>
      <c r="J4498" s="73"/>
      <c r="K4498" s="73"/>
      <c r="L4498" s="73"/>
      <c r="M4498" s="73"/>
      <c r="N4498" s="73"/>
    </row>
    <row r="4499" spans="2:14" x14ac:dyDescent="0.35">
      <c r="B4499" s="83"/>
      <c r="C4499" s="84"/>
      <c r="D4499" s="85"/>
      <c r="E4499" s="73"/>
      <c r="F4499" s="73"/>
      <c r="G4499" s="85"/>
      <c r="H4499" s="73"/>
      <c r="I4499" s="73"/>
      <c r="J4499" s="73"/>
      <c r="K4499" s="73"/>
      <c r="L4499" s="73"/>
      <c r="M4499" s="73"/>
      <c r="N4499" s="73"/>
    </row>
    <row r="4500" spans="2:14" x14ac:dyDescent="0.35">
      <c r="B4500" s="83"/>
      <c r="C4500" s="84"/>
      <c r="D4500" s="73"/>
      <c r="E4500" s="73"/>
      <c r="F4500" s="73"/>
      <c r="G4500" s="85"/>
      <c r="H4500" s="73"/>
      <c r="I4500" s="73"/>
      <c r="J4500" s="73"/>
      <c r="K4500" s="73"/>
      <c r="L4500" s="73"/>
      <c r="M4500" s="73"/>
      <c r="N4500" s="73"/>
    </row>
    <row r="4501" spans="2:14" x14ac:dyDescent="0.35">
      <c r="B4501" s="83"/>
      <c r="C4501" s="84"/>
      <c r="D4501" s="85"/>
      <c r="E4501" s="73"/>
      <c r="F4501" s="73"/>
      <c r="G4501" s="85"/>
      <c r="H4501" s="73"/>
      <c r="I4501" s="73"/>
      <c r="J4501" s="73"/>
      <c r="K4501" s="73"/>
      <c r="L4501" s="73"/>
      <c r="M4501" s="73"/>
      <c r="N4501" s="73"/>
    </row>
    <row r="4502" spans="2:14" x14ac:dyDescent="0.35">
      <c r="B4502" s="83"/>
      <c r="C4502" s="84"/>
      <c r="D4502" s="73"/>
      <c r="E4502" s="73"/>
      <c r="F4502" s="73"/>
      <c r="G4502" s="85"/>
      <c r="H4502" s="73"/>
      <c r="I4502" s="73"/>
      <c r="J4502" s="73"/>
      <c r="K4502" s="73"/>
      <c r="L4502" s="73"/>
      <c r="M4502" s="73"/>
      <c r="N4502" s="73"/>
    </row>
    <row r="4503" spans="2:14" x14ac:dyDescent="0.35">
      <c r="B4503" s="83"/>
      <c r="C4503" s="84"/>
      <c r="D4503" s="85"/>
      <c r="E4503" s="73"/>
      <c r="F4503" s="73"/>
      <c r="G4503" s="85"/>
      <c r="H4503" s="73"/>
      <c r="I4503" s="73"/>
      <c r="J4503" s="73"/>
      <c r="K4503" s="73"/>
      <c r="L4503" s="73"/>
      <c r="M4503" s="73"/>
      <c r="N4503" s="73"/>
    </row>
    <row r="4504" spans="2:14" x14ac:dyDescent="0.35">
      <c r="B4504" s="83"/>
      <c r="C4504" s="84"/>
      <c r="D4504" s="73"/>
      <c r="E4504" s="73"/>
      <c r="F4504" s="73"/>
      <c r="G4504" s="85"/>
      <c r="H4504" s="73"/>
      <c r="I4504" s="73"/>
      <c r="J4504" s="73"/>
      <c r="K4504" s="73"/>
      <c r="L4504" s="73"/>
      <c r="M4504" s="73"/>
      <c r="N4504" s="73"/>
    </row>
    <row r="4505" spans="2:14" x14ac:dyDescent="0.35">
      <c r="B4505" s="83"/>
      <c r="C4505" s="84"/>
      <c r="D4505" s="85"/>
      <c r="E4505" s="73"/>
      <c r="F4505" s="73"/>
      <c r="G4505" s="85"/>
      <c r="H4505" s="73"/>
      <c r="I4505" s="73"/>
      <c r="J4505" s="73"/>
      <c r="K4505" s="73"/>
      <c r="L4505" s="73"/>
      <c r="M4505" s="73"/>
      <c r="N4505" s="73"/>
    </row>
    <row r="4506" spans="2:14" x14ac:dyDescent="0.35">
      <c r="B4506" s="83"/>
      <c r="C4506" s="84"/>
      <c r="D4506" s="73"/>
      <c r="E4506" s="73"/>
      <c r="F4506" s="73"/>
      <c r="G4506" s="85"/>
      <c r="H4506" s="73"/>
      <c r="I4506" s="73"/>
      <c r="J4506" s="73"/>
      <c r="K4506" s="73"/>
      <c r="L4506" s="73"/>
      <c r="M4506" s="73"/>
      <c r="N4506" s="73"/>
    </row>
    <row r="4507" spans="2:14" x14ac:dyDescent="0.35">
      <c r="B4507" s="83"/>
      <c r="C4507" s="84"/>
      <c r="D4507" s="85"/>
      <c r="E4507" s="73"/>
      <c r="F4507" s="73"/>
      <c r="G4507" s="85"/>
      <c r="H4507" s="73"/>
      <c r="I4507" s="73"/>
      <c r="J4507" s="73"/>
      <c r="K4507" s="73"/>
      <c r="L4507" s="73"/>
      <c r="M4507" s="73"/>
      <c r="N4507" s="73"/>
    </row>
    <row r="4508" spans="2:14" x14ac:dyDescent="0.35">
      <c r="B4508" s="83"/>
      <c r="C4508" s="84"/>
      <c r="D4508" s="73"/>
      <c r="E4508" s="73"/>
      <c r="F4508" s="73"/>
      <c r="G4508" s="85"/>
      <c r="H4508" s="73"/>
      <c r="I4508" s="73"/>
      <c r="J4508" s="73"/>
      <c r="K4508" s="73"/>
      <c r="L4508" s="73"/>
      <c r="M4508" s="73"/>
      <c r="N4508" s="73"/>
    </row>
    <row r="4509" spans="2:14" x14ac:dyDescent="0.35">
      <c r="B4509" s="83"/>
      <c r="C4509" s="84"/>
      <c r="D4509" s="85"/>
      <c r="E4509" s="73"/>
      <c r="F4509" s="73"/>
      <c r="G4509" s="85"/>
      <c r="H4509" s="73"/>
      <c r="I4509" s="73"/>
      <c r="J4509" s="73"/>
      <c r="K4509" s="73"/>
      <c r="L4509" s="73"/>
      <c r="M4509" s="73"/>
      <c r="N4509" s="73"/>
    </row>
    <row r="4510" spans="2:14" x14ac:dyDescent="0.35">
      <c r="B4510" s="83"/>
      <c r="C4510" s="84"/>
      <c r="D4510" s="73"/>
      <c r="E4510" s="73"/>
      <c r="F4510" s="73"/>
      <c r="G4510" s="85"/>
      <c r="H4510" s="73"/>
      <c r="I4510" s="73"/>
      <c r="J4510" s="73"/>
      <c r="K4510" s="73"/>
      <c r="L4510" s="73"/>
      <c r="M4510" s="73"/>
      <c r="N4510" s="73"/>
    </row>
    <row r="4511" spans="2:14" x14ac:dyDescent="0.35">
      <c r="B4511" s="83"/>
      <c r="C4511" s="84"/>
      <c r="D4511" s="85"/>
      <c r="E4511" s="73"/>
      <c r="F4511" s="73"/>
      <c r="G4511" s="85"/>
      <c r="H4511" s="73"/>
      <c r="I4511" s="73"/>
      <c r="J4511" s="73"/>
      <c r="K4511" s="73"/>
      <c r="L4511" s="73"/>
      <c r="M4511" s="73"/>
      <c r="N4511" s="73"/>
    </row>
    <row r="4512" spans="2:14" x14ac:dyDescent="0.35">
      <c r="B4512" s="83"/>
      <c r="C4512" s="84"/>
      <c r="D4512" s="73"/>
      <c r="E4512" s="73"/>
      <c r="F4512" s="73"/>
      <c r="G4512" s="85"/>
      <c r="H4512" s="73"/>
      <c r="I4512" s="73"/>
      <c r="J4512" s="73"/>
      <c r="K4512" s="73"/>
      <c r="L4512" s="73"/>
      <c r="M4512" s="73"/>
      <c r="N4512" s="73"/>
    </row>
    <row r="4513" spans="2:14" x14ac:dyDescent="0.35">
      <c r="B4513" s="83"/>
      <c r="C4513" s="84"/>
      <c r="D4513" s="85"/>
      <c r="E4513" s="73"/>
      <c r="F4513" s="73"/>
      <c r="G4513" s="85"/>
      <c r="H4513" s="73"/>
      <c r="I4513" s="73"/>
      <c r="J4513" s="73"/>
      <c r="K4513" s="73"/>
      <c r="L4513" s="73"/>
      <c r="M4513" s="73"/>
      <c r="N4513" s="73"/>
    </row>
    <row r="4514" spans="2:14" x14ac:dyDescent="0.35">
      <c r="B4514" s="83"/>
      <c r="C4514" s="84"/>
      <c r="D4514" s="73"/>
      <c r="E4514" s="73"/>
      <c r="F4514" s="73"/>
      <c r="G4514" s="85"/>
      <c r="H4514" s="73"/>
      <c r="I4514" s="73"/>
      <c r="J4514" s="73"/>
      <c r="K4514" s="73"/>
      <c r="L4514" s="73"/>
      <c r="M4514" s="73"/>
      <c r="N4514" s="73"/>
    </row>
    <row r="4515" spans="2:14" x14ac:dyDescent="0.35">
      <c r="B4515" s="83"/>
      <c r="C4515" s="84"/>
      <c r="D4515" s="85"/>
      <c r="E4515" s="73"/>
      <c r="F4515" s="73"/>
      <c r="G4515" s="85"/>
      <c r="H4515" s="73"/>
      <c r="I4515" s="73"/>
      <c r="J4515" s="73"/>
      <c r="K4515" s="73"/>
      <c r="L4515" s="73"/>
      <c r="M4515" s="73"/>
      <c r="N4515" s="73"/>
    </row>
    <row r="4516" spans="2:14" x14ac:dyDescent="0.35">
      <c r="B4516" s="83"/>
      <c r="C4516" s="84"/>
      <c r="D4516" s="73"/>
      <c r="E4516" s="73"/>
      <c r="F4516" s="73"/>
      <c r="G4516" s="85"/>
      <c r="H4516" s="73"/>
      <c r="I4516" s="73"/>
      <c r="J4516" s="73"/>
      <c r="K4516" s="73"/>
      <c r="L4516" s="73"/>
      <c r="M4516" s="73"/>
      <c r="N4516" s="73"/>
    </row>
    <row r="4517" spans="2:14" x14ac:dyDescent="0.35">
      <c r="B4517" s="83"/>
      <c r="C4517" s="84"/>
      <c r="D4517" s="85"/>
      <c r="E4517" s="73"/>
      <c r="F4517" s="73"/>
      <c r="G4517" s="85"/>
      <c r="H4517" s="73"/>
      <c r="I4517" s="73"/>
      <c r="J4517" s="73"/>
      <c r="K4517" s="73"/>
      <c r="L4517" s="73"/>
      <c r="M4517" s="73"/>
      <c r="N4517" s="73"/>
    </row>
    <row r="4518" spans="2:14" x14ac:dyDescent="0.35">
      <c r="B4518" s="83"/>
      <c r="C4518" s="84"/>
      <c r="D4518" s="73"/>
      <c r="E4518" s="73"/>
      <c r="F4518" s="73"/>
      <c r="G4518" s="85"/>
      <c r="H4518" s="73"/>
      <c r="I4518" s="73"/>
      <c r="J4518" s="73"/>
      <c r="K4518" s="73"/>
      <c r="L4518" s="73"/>
      <c r="M4518" s="73"/>
      <c r="N4518" s="73"/>
    </row>
    <row r="4519" spans="2:14" x14ac:dyDescent="0.35">
      <c r="B4519" s="83"/>
      <c r="C4519" s="84"/>
      <c r="D4519" s="85"/>
      <c r="E4519" s="73"/>
      <c r="F4519" s="73"/>
      <c r="G4519" s="85"/>
      <c r="H4519" s="73"/>
      <c r="I4519" s="73"/>
      <c r="J4519" s="73"/>
      <c r="K4519" s="73"/>
      <c r="L4519" s="73"/>
      <c r="M4519" s="73"/>
      <c r="N4519" s="73"/>
    </row>
    <row r="4520" spans="2:14" x14ac:dyDescent="0.35">
      <c r="B4520" s="83"/>
      <c r="C4520" s="84"/>
      <c r="D4520" s="73"/>
      <c r="E4520" s="73"/>
      <c r="F4520" s="73"/>
      <c r="G4520" s="85"/>
      <c r="H4520" s="73"/>
      <c r="I4520" s="73"/>
      <c r="J4520" s="73"/>
      <c r="K4520" s="73"/>
      <c r="L4520" s="73"/>
      <c r="M4520" s="73"/>
      <c r="N4520" s="73"/>
    </row>
    <row r="4521" spans="2:14" x14ac:dyDescent="0.35">
      <c r="B4521" s="83"/>
      <c r="C4521" s="84"/>
      <c r="D4521" s="85"/>
      <c r="E4521" s="73"/>
      <c r="F4521" s="73"/>
      <c r="G4521" s="85"/>
      <c r="H4521" s="73"/>
      <c r="I4521" s="73"/>
      <c r="J4521" s="73"/>
      <c r="K4521" s="73"/>
      <c r="L4521" s="73"/>
      <c r="M4521" s="73"/>
      <c r="N4521" s="73"/>
    </row>
    <row r="4522" spans="2:14" x14ac:dyDescent="0.35">
      <c r="B4522" s="83"/>
      <c r="C4522" s="84"/>
      <c r="D4522" s="73"/>
      <c r="E4522" s="73"/>
      <c r="F4522" s="73"/>
      <c r="G4522" s="85"/>
      <c r="H4522" s="73"/>
      <c r="I4522" s="73"/>
      <c r="J4522" s="73"/>
      <c r="K4522" s="73"/>
      <c r="L4522" s="73"/>
      <c r="M4522" s="73"/>
      <c r="N4522" s="73"/>
    </row>
    <row r="4523" spans="2:14" x14ac:dyDescent="0.35">
      <c r="B4523" s="83"/>
      <c r="C4523" s="84"/>
      <c r="D4523" s="85"/>
      <c r="E4523" s="73"/>
      <c r="F4523" s="73"/>
      <c r="G4523" s="85"/>
      <c r="H4523" s="73"/>
      <c r="I4523" s="73"/>
      <c r="J4523" s="73"/>
      <c r="K4523" s="73"/>
      <c r="L4523" s="73"/>
      <c r="M4523" s="73"/>
      <c r="N4523" s="73"/>
    </row>
    <row r="4524" spans="2:14" x14ac:dyDescent="0.35">
      <c r="B4524" s="83"/>
      <c r="C4524" s="84"/>
      <c r="D4524" s="73"/>
      <c r="E4524" s="73"/>
      <c r="F4524" s="73"/>
      <c r="G4524" s="85"/>
      <c r="H4524" s="73"/>
      <c r="I4524" s="73"/>
      <c r="J4524" s="73"/>
      <c r="K4524" s="73"/>
      <c r="L4524" s="73"/>
      <c r="M4524" s="73"/>
      <c r="N4524" s="73"/>
    </row>
    <row r="4525" spans="2:14" x14ac:dyDescent="0.35">
      <c r="B4525" s="83"/>
      <c r="C4525" s="84"/>
      <c r="D4525" s="85"/>
      <c r="E4525" s="73"/>
      <c r="F4525" s="73"/>
      <c r="G4525" s="85"/>
      <c r="H4525" s="73"/>
      <c r="I4525" s="73"/>
      <c r="J4525" s="73"/>
      <c r="K4525" s="73"/>
      <c r="L4525" s="73"/>
      <c r="M4525" s="73"/>
      <c r="N4525" s="73"/>
    </row>
    <row r="4526" spans="2:14" x14ac:dyDescent="0.35">
      <c r="B4526" s="83"/>
      <c r="C4526" s="84"/>
      <c r="D4526" s="73"/>
      <c r="E4526" s="73"/>
      <c r="F4526" s="73"/>
      <c r="G4526" s="85"/>
      <c r="H4526" s="73"/>
      <c r="I4526" s="73"/>
      <c r="J4526" s="73"/>
      <c r="K4526" s="73"/>
      <c r="L4526" s="73"/>
      <c r="M4526" s="73"/>
      <c r="N4526" s="73"/>
    </row>
    <row r="4527" spans="2:14" x14ac:dyDescent="0.35">
      <c r="B4527" s="83"/>
      <c r="C4527" s="84"/>
      <c r="D4527" s="85"/>
      <c r="E4527" s="73"/>
      <c r="F4527" s="73"/>
      <c r="G4527" s="85"/>
      <c r="H4527" s="73"/>
      <c r="I4527" s="73"/>
      <c r="J4527" s="73"/>
      <c r="K4527" s="73"/>
      <c r="L4527" s="73"/>
      <c r="M4527" s="73"/>
      <c r="N4527" s="73"/>
    </row>
    <row r="4528" spans="2:14" x14ac:dyDescent="0.35">
      <c r="B4528" s="83"/>
      <c r="C4528" s="84"/>
      <c r="D4528" s="73"/>
      <c r="E4528" s="73"/>
      <c r="F4528" s="73"/>
      <c r="G4528" s="85"/>
      <c r="H4528" s="73"/>
      <c r="I4528" s="73"/>
      <c r="J4528" s="73"/>
      <c r="K4528" s="73"/>
      <c r="L4528" s="73"/>
      <c r="M4528" s="73"/>
      <c r="N4528" s="73"/>
    </row>
    <row r="4529" spans="2:14" x14ac:dyDescent="0.35">
      <c r="B4529" s="83"/>
      <c r="C4529" s="84"/>
      <c r="D4529" s="85"/>
      <c r="E4529" s="73"/>
      <c r="F4529" s="73"/>
      <c r="G4529" s="85"/>
      <c r="H4529" s="73"/>
      <c r="I4529" s="73"/>
      <c r="J4529" s="73"/>
      <c r="K4529" s="73"/>
      <c r="L4529" s="73"/>
      <c r="M4529" s="73"/>
      <c r="N4529" s="73"/>
    </row>
    <row r="4530" spans="2:14" x14ac:dyDescent="0.35">
      <c r="B4530" s="83"/>
      <c r="C4530" s="84"/>
      <c r="D4530" s="73"/>
      <c r="E4530" s="73"/>
      <c r="F4530" s="73"/>
      <c r="G4530" s="85"/>
      <c r="H4530" s="73"/>
      <c r="I4530" s="73"/>
      <c r="J4530" s="73"/>
      <c r="K4530" s="73"/>
      <c r="L4530" s="73"/>
      <c r="M4530" s="73"/>
      <c r="N4530" s="73"/>
    </row>
    <row r="4531" spans="2:14" x14ac:dyDescent="0.35">
      <c r="B4531" s="83"/>
      <c r="C4531" s="84"/>
      <c r="D4531" s="85"/>
      <c r="E4531" s="73"/>
      <c r="F4531" s="73"/>
      <c r="G4531" s="85"/>
      <c r="H4531" s="73"/>
      <c r="I4531" s="73"/>
      <c r="J4531" s="73"/>
      <c r="K4531" s="73"/>
      <c r="L4531" s="73"/>
      <c r="M4531" s="73"/>
      <c r="N4531" s="73"/>
    </row>
    <row r="4532" spans="2:14" x14ac:dyDescent="0.35">
      <c r="B4532" s="83"/>
      <c r="C4532" s="84"/>
      <c r="D4532" s="73"/>
      <c r="E4532" s="73"/>
      <c r="F4532" s="73"/>
      <c r="G4532" s="85"/>
      <c r="H4532" s="73"/>
      <c r="I4532" s="73"/>
      <c r="J4532" s="73"/>
      <c r="K4532" s="73"/>
      <c r="L4532" s="73"/>
      <c r="M4532" s="73"/>
      <c r="N4532" s="73"/>
    </row>
    <row r="4533" spans="2:14" x14ac:dyDescent="0.35">
      <c r="B4533" s="83"/>
      <c r="C4533" s="84"/>
      <c r="D4533" s="85"/>
      <c r="E4533" s="73"/>
      <c r="F4533" s="73"/>
      <c r="G4533" s="85"/>
      <c r="H4533" s="73"/>
      <c r="I4533" s="73"/>
      <c r="J4533" s="73"/>
      <c r="K4533" s="73"/>
      <c r="L4533" s="73"/>
      <c r="M4533" s="73"/>
      <c r="N4533" s="73"/>
    </row>
    <row r="4534" spans="2:14" x14ac:dyDescent="0.35">
      <c r="B4534" s="83"/>
      <c r="C4534" s="84"/>
      <c r="D4534" s="73"/>
      <c r="E4534" s="73"/>
      <c r="F4534" s="73"/>
      <c r="G4534" s="85"/>
      <c r="H4534" s="73"/>
      <c r="I4534" s="73"/>
      <c r="J4534" s="73"/>
      <c r="K4534" s="73"/>
      <c r="L4534" s="73"/>
      <c r="M4534" s="73"/>
      <c r="N4534" s="73"/>
    </row>
    <row r="4535" spans="2:14" x14ac:dyDescent="0.35">
      <c r="B4535" s="83"/>
      <c r="C4535" s="84"/>
      <c r="D4535" s="85"/>
      <c r="E4535" s="73"/>
      <c r="F4535" s="73"/>
      <c r="G4535" s="85"/>
      <c r="H4535" s="73"/>
      <c r="I4535" s="73"/>
      <c r="J4535" s="73"/>
      <c r="K4535" s="73"/>
      <c r="L4535" s="73"/>
      <c r="M4535" s="73"/>
      <c r="N4535" s="73"/>
    </row>
    <row r="4536" spans="2:14" x14ac:dyDescent="0.35">
      <c r="B4536" s="83"/>
      <c r="C4536" s="84"/>
      <c r="D4536" s="73"/>
      <c r="E4536" s="73"/>
      <c r="F4536" s="73"/>
      <c r="G4536" s="85"/>
      <c r="H4536" s="73"/>
      <c r="I4536" s="73"/>
      <c r="J4536" s="73"/>
      <c r="K4536" s="73"/>
      <c r="L4536" s="73"/>
      <c r="M4536" s="73"/>
      <c r="N4536" s="73"/>
    </row>
    <row r="4537" spans="2:14" x14ac:dyDescent="0.35">
      <c r="B4537" s="83"/>
      <c r="C4537" s="84"/>
      <c r="D4537" s="85"/>
      <c r="E4537" s="73"/>
      <c r="F4537" s="73"/>
      <c r="G4537" s="85"/>
      <c r="H4537" s="73"/>
      <c r="I4537" s="73"/>
      <c r="J4537" s="73"/>
      <c r="K4537" s="73"/>
      <c r="L4537" s="73"/>
      <c r="M4537" s="73"/>
      <c r="N4537" s="73"/>
    </row>
    <row r="4538" spans="2:14" x14ac:dyDescent="0.35">
      <c r="B4538" s="83"/>
      <c r="C4538" s="84"/>
      <c r="D4538" s="73"/>
      <c r="E4538" s="73"/>
      <c r="F4538" s="73"/>
      <c r="G4538" s="85"/>
      <c r="H4538" s="73"/>
      <c r="I4538" s="73"/>
      <c r="J4538" s="73"/>
      <c r="K4538" s="73"/>
      <c r="L4538" s="73"/>
      <c r="M4538" s="73"/>
      <c r="N4538" s="73"/>
    </row>
    <row r="4539" spans="2:14" x14ac:dyDescent="0.35">
      <c r="B4539" s="83"/>
      <c r="C4539" s="84"/>
      <c r="D4539" s="85"/>
      <c r="E4539" s="73"/>
      <c r="F4539" s="73"/>
      <c r="G4539" s="85"/>
      <c r="H4539" s="73"/>
      <c r="I4539" s="73"/>
      <c r="J4539" s="73"/>
      <c r="K4539" s="73"/>
      <c r="L4539" s="73"/>
      <c r="M4539" s="73"/>
      <c r="N4539" s="73"/>
    </row>
    <row r="4540" spans="2:14" x14ac:dyDescent="0.35">
      <c r="B4540" s="83"/>
      <c r="C4540" s="84"/>
      <c r="D4540" s="73"/>
      <c r="E4540" s="73"/>
      <c r="F4540" s="73"/>
      <c r="G4540" s="85"/>
      <c r="H4540" s="73"/>
      <c r="I4540" s="73"/>
      <c r="J4540" s="73"/>
      <c r="K4540" s="73"/>
      <c r="L4540" s="73"/>
      <c r="M4540" s="73"/>
      <c r="N4540" s="73"/>
    </row>
    <row r="4541" spans="2:14" x14ac:dyDescent="0.35">
      <c r="B4541" s="83"/>
      <c r="C4541" s="84"/>
      <c r="D4541" s="85"/>
      <c r="E4541" s="73"/>
      <c r="F4541" s="73"/>
      <c r="G4541" s="85"/>
      <c r="H4541" s="73"/>
      <c r="I4541" s="73"/>
      <c r="J4541" s="73"/>
      <c r="K4541" s="73"/>
      <c r="L4541" s="73"/>
      <c r="M4541" s="73"/>
      <c r="N4541" s="73"/>
    </row>
    <row r="4542" spans="2:14" x14ac:dyDescent="0.35">
      <c r="B4542" s="83"/>
      <c r="C4542" s="84"/>
      <c r="D4542" s="73"/>
      <c r="E4542" s="73"/>
      <c r="F4542" s="73"/>
      <c r="G4542" s="85"/>
      <c r="H4542" s="73"/>
      <c r="I4542" s="73"/>
      <c r="J4542" s="73"/>
      <c r="K4542" s="73"/>
      <c r="L4542" s="73"/>
      <c r="M4542" s="73"/>
      <c r="N4542" s="73"/>
    </row>
    <row r="4543" spans="2:14" x14ac:dyDescent="0.35">
      <c r="B4543" s="83"/>
      <c r="C4543" s="84"/>
      <c r="D4543" s="85"/>
      <c r="E4543" s="73"/>
      <c r="F4543" s="73"/>
      <c r="G4543" s="85"/>
      <c r="H4543" s="73"/>
      <c r="I4543" s="73"/>
      <c r="J4543" s="73"/>
      <c r="K4543" s="73"/>
      <c r="L4543" s="73"/>
      <c r="M4543" s="73"/>
      <c r="N4543" s="73"/>
    </row>
    <row r="4544" spans="2:14" x14ac:dyDescent="0.35">
      <c r="B4544" s="83"/>
      <c r="C4544" s="84"/>
      <c r="D4544" s="73"/>
      <c r="E4544" s="73"/>
      <c r="F4544" s="73"/>
      <c r="G4544" s="85"/>
      <c r="H4544" s="73"/>
      <c r="I4544" s="73"/>
      <c r="J4544" s="73"/>
      <c r="K4544" s="73"/>
      <c r="L4544" s="73"/>
      <c r="M4544" s="73"/>
      <c r="N4544" s="73"/>
    </row>
    <row r="4545" spans="2:14" x14ac:dyDescent="0.35">
      <c r="B4545" s="83"/>
      <c r="C4545" s="84"/>
      <c r="D4545" s="85"/>
      <c r="E4545" s="73"/>
      <c r="F4545" s="73"/>
      <c r="G4545" s="85"/>
      <c r="H4545" s="73"/>
      <c r="I4545" s="73"/>
      <c r="J4545" s="73"/>
      <c r="K4545" s="73"/>
      <c r="L4545" s="73"/>
      <c r="M4545" s="73"/>
      <c r="N4545" s="73"/>
    </row>
    <row r="4546" spans="2:14" x14ac:dyDescent="0.35">
      <c r="B4546" s="83"/>
      <c r="C4546" s="84"/>
      <c r="D4546" s="73"/>
      <c r="E4546" s="73"/>
      <c r="F4546" s="73"/>
      <c r="G4546" s="85"/>
      <c r="H4546" s="73"/>
      <c r="I4546" s="73"/>
      <c r="J4546" s="73"/>
      <c r="K4546" s="73"/>
      <c r="L4546" s="73"/>
      <c r="M4546" s="73"/>
      <c r="N4546" s="73"/>
    </row>
    <row r="4547" spans="2:14" x14ac:dyDescent="0.35">
      <c r="B4547" s="83"/>
      <c r="C4547" s="84"/>
      <c r="D4547" s="85"/>
      <c r="E4547" s="73"/>
      <c r="F4547" s="73"/>
      <c r="G4547" s="85"/>
      <c r="H4547" s="73"/>
      <c r="I4547" s="73"/>
      <c r="J4547" s="73"/>
      <c r="K4547" s="73"/>
      <c r="L4547" s="73"/>
      <c r="M4547" s="73"/>
      <c r="N4547" s="73"/>
    </row>
    <row r="4548" spans="2:14" x14ac:dyDescent="0.35">
      <c r="B4548" s="83"/>
      <c r="C4548" s="84"/>
      <c r="D4548" s="73"/>
      <c r="E4548" s="73"/>
      <c r="F4548" s="73"/>
      <c r="G4548" s="85"/>
      <c r="H4548" s="73"/>
      <c r="I4548" s="73"/>
      <c r="J4548" s="73"/>
      <c r="K4548" s="73"/>
      <c r="L4548" s="73"/>
      <c r="M4548" s="73"/>
      <c r="N4548" s="73"/>
    </row>
    <row r="4549" spans="2:14" x14ac:dyDescent="0.35">
      <c r="B4549" s="83"/>
      <c r="C4549" s="84"/>
      <c r="D4549" s="85"/>
      <c r="E4549" s="73"/>
      <c r="F4549" s="73"/>
      <c r="G4549" s="85"/>
      <c r="H4549" s="73"/>
      <c r="I4549" s="73"/>
      <c r="J4549" s="73"/>
      <c r="K4549" s="73"/>
      <c r="L4549" s="73"/>
      <c r="M4549" s="73"/>
      <c r="N4549" s="73"/>
    </row>
    <row r="4550" spans="2:14" x14ac:dyDescent="0.35">
      <c r="B4550" s="83"/>
      <c r="C4550" s="84"/>
      <c r="D4550" s="73"/>
      <c r="E4550" s="73"/>
      <c r="F4550" s="73"/>
      <c r="G4550" s="85"/>
      <c r="H4550" s="73"/>
      <c r="I4550" s="73"/>
      <c r="J4550" s="73"/>
      <c r="K4550" s="73"/>
      <c r="L4550" s="73"/>
      <c r="M4550" s="73"/>
      <c r="N4550" s="73"/>
    </row>
    <row r="4551" spans="2:14" x14ac:dyDescent="0.35">
      <c r="B4551" s="83"/>
      <c r="C4551" s="84"/>
      <c r="D4551" s="85"/>
      <c r="E4551" s="73"/>
      <c r="F4551" s="73"/>
      <c r="G4551" s="85"/>
      <c r="H4551" s="73"/>
      <c r="I4551" s="73"/>
      <c r="J4551" s="73"/>
      <c r="K4551" s="73"/>
      <c r="L4551" s="73"/>
      <c r="M4551" s="73"/>
      <c r="N4551" s="73"/>
    </row>
    <row r="4552" spans="2:14" x14ac:dyDescent="0.35">
      <c r="B4552" s="83"/>
      <c r="C4552" s="84"/>
      <c r="D4552" s="73"/>
      <c r="E4552" s="73"/>
      <c r="F4552" s="73"/>
      <c r="G4552" s="85"/>
      <c r="H4552" s="73"/>
      <c r="I4552" s="73"/>
      <c r="J4552" s="73"/>
      <c r="K4552" s="73"/>
      <c r="L4552" s="73"/>
      <c r="M4552" s="73"/>
      <c r="N4552" s="73"/>
    </row>
    <row r="4553" spans="2:14" x14ac:dyDescent="0.35">
      <c r="B4553" s="83"/>
      <c r="C4553" s="84"/>
      <c r="D4553" s="85"/>
      <c r="E4553" s="73"/>
      <c r="F4553" s="73"/>
      <c r="G4553" s="85"/>
      <c r="H4553" s="73"/>
      <c r="I4553" s="73"/>
      <c r="J4553" s="73"/>
      <c r="K4553" s="73"/>
      <c r="L4553" s="73"/>
      <c r="M4553" s="73"/>
      <c r="N4553" s="73"/>
    </row>
    <row r="4554" spans="2:14" x14ac:dyDescent="0.35">
      <c r="B4554" s="83"/>
      <c r="C4554" s="84"/>
      <c r="D4554" s="73"/>
      <c r="E4554" s="73"/>
      <c r="F4554" s="73"/>
      <c r="G4554" s="85"/>
      <c r="H4554" s="73"/>
      <c r="I4554" s="73"/>
      <c r="J4554" s="73"/>
      <c r="K4554" s="73"/>
      <c r="L4554" s="73"/>
      <c r="M4554" s="73"/>
      <c r="N4554" s="73"/>
    </row>
    <row r="4555" spans="2:14" x14ac:dyDescent="0.35">
      <c r="B4555" s="83"/>
      <c r="C4555" s="84"/>
      <c r="D4555" s="85"/>
      <c r="E4555" s="73"/>
      <c r="F4555" s="73"/>
      <c r="G4555" s="85"/>
      <c r="H4555" s="73"/>
      <c r="I4555" s="73"/>
      <c r="J4555" s="73"/>
      <c r="K4555" s="73"/>
      <c r="L4555" s="73"/>
      <c r="M4555" s="73"/>
      <c r="N4555" s="73"/>
    </row>
    <row r="4556" spans="2:14" x14ac:dyDescent="0.35">
      <c r="B4556" s="83"/>
      <c r="C4556" s="84"/>
      <c r="D4556" s="73"/>
      <c r="E4556" s="73"/>
      <c r="F4556" s="73"/>
      <c r="G4556" s="85"/>
      <c r="H4556" s="73"/>
      <c r="I4556" s="73"/>
      <c r="J4556" s="73"/>
      <c r="K4556" s="73"/>
      <c r="L4556" s="73"/>
      <c r="M4556" s="73"/>
      <c r="N4556" s="73"/>
    </row>
    <row r="4557" spans="2:14" x14ac:dyDescent="0.35">
      <c r="B4557" s="83"/>
      <c r="C4557" s="84"/>
      <c r="D4557" s="85"/>
      <c r="E4557" s="73"/>
      <c r="F4557" s="73"/>
      <c r="G4557" s="85"/>
      <c r="H4557" s="73"/>
      <c r="I4557" s="73"/>
      <c r="J4557" s="73"/>
      <c r="K4557" s="73"/>
      <c r="L4557" s="73"/>
      <c r="M4557" s="73"/>
      <c r="N4557" s="73"/>
    </row>
    <row r="4558" spans="2:14" x14ac:dyDescent="0.35">
      <c r="B4558" s="83"/>
      <c r="C4558" s="84"/>
      <c r="D4558" s="73"/>
      <c r="E4558" s="73"/>
      <c r="F4558" s="73"/>
      <c r="G4558" s="85"/>
      <c r="H4558" s="73"/>
      <c r="I4558" s="73"/>
      <c r="J4558" s="73"/>
      <c r="K4558" s="73"/>
      <c r="L4558" s="73"/>
      <c r="M4558" s="73"/>
      <c r="N4558" s="73"/>
    </row>
    <row r="4559" spans="2:14" x14ac:dyDescent="0.35">
      <c r="B4559" s="83"/>
      <c r="C4559" s="84"/>
      <c r="D4559" s="85"/>
      <c r="E4559" s="73"/>
      <c r="F4559" s="73"/>
      <c r="G4559" s="85"/>
      <c r="H4559" s="73"/>
      <c r="I4559" s="73"/>
      <c r="J4559" s="73"/>
      <c r="K4559" s="73"/>
      <c r="L4559" s="73"/>
      <c r="M4559" s="73"/>
      <c r="N4559" s="73"/>
    </row>
    <row r="4560" spans="2:14" x14ac:dyDescent="0.35">
      <c r="B4560" s="83"/>
      <c r="C4560" s="84"/>
      <c r="D4560" s="73"/>
      <c r="E4560" s="73"/>
      <c r="F4560" s="73"/>
      <c r="G4560" s="85"/>
      <c r="H4560" s="73"/>
      <c r="I4560" s="73"/>
      <c r="J4560" s="73"/>
      <c r="K4560" s="73"/>
      <c r="L4560" s="73"/>
      <c r="M4560" s="73"/>
      <c r="N4560" s="73"/>
    </row>
    <row r="4561" spans="2:14" x14ac:dyDescent="0.35">
      <c r="B4561" s="83"/>
      <c r="C4561" s="84"/>
      <c r="D4561" s="85"/>
      <c r="E4561" s="73"/>
      <c r="F4561" s="73"/>
      <c r="G4561" s="85"/>
      <c r="H4561" s="73"/>
      <c r="I4561" s="73"/>
      <c r="J4561" s="73"/>
      <c r="K4561" s="73"/>
      <c r="L4561" s="73"/>
      <c r="M4561" s="73"/>
      <c r="N4561" s="73"/>
    </row>
    <row r="4562" spans="2:14" x14ac:dyDescent="0.35">
      <c r="B4562" s="83"/>
      <c r="C4562" s="84"/>
      <c r="D4562" s="73"/>
      <c r="E4562" s="73"/>
      <c r="F4562" s="73"/>
      <c r="G4562" s="85"/>
      <c r="H4562" s="73"/>
      <c r="I4562" s="73"/>
      <c r="J4562" s="73"/>
      <c r="K4562" s="73"/>
      <c r="L4562" s="73"/>
      <c r="M4562" s="73"/>
      <c r="N4562" s="73"/>
    </row>
    <row r="4563" spans="2:14" x14ac:dyDescent="0.35">
      <c r="B4563" s="83"/>
      <c r="C4563" s="84"/>
      <c r="D4563" s="85"/>
      <c r="E4563" s="73"/>
      <c r="F4563" s="73"/>
      <c r="G4563" s="85"/>
      <c r="H4563" s="73"/>
      <c r="I4563" s="73"/>
      <c r="J4563" s="73"/>
      <c r="K4563" s="73"/>
      <c r="L4563" s="73"/>
      <c r="M4563" s="73"/>
      <c r="N4563" s="73"/>
    </row>
    <row r="4564" spans="2:14" x14ac:dyDescent="0.35">
      <c r="B4564" s="83"/>
      <c r="C4564" s="84"/>
      <c r="D4564" s="73"/>
      <c r="E4564" s="73"/>
      <c r="F4564" s="73"/>
      <c r="G4564" s="85"/>
      <c r="H4564" s="73"/>
      <c r="I4564" s="73"/>
      <c r="J4564" s="73"/>
      <c r="K4564" s="73"/>
      <c r="L4564" s="73"/>
      <c r="M4564" s="73"/>
      <c r="N4564" s="73"/>
    </row>
    <row r="4565" spans="2:14" x14ac:dyDescent="0.35">
      <c r="B4565" s="83"/>
      <c r="C4565" s="84"/>
      <c r="D4565" s="85"/>
      <c r="E4565" s="73"/>
      <c r="F4565" s="73"/>
      <c r="G4565" s="85"/>
      <c r="H4565" s="73"/>
      <c r="I4565" s="73"/>
      <c r="J4565" s="73"/>
      <c r="K4565" s="73"/>
      <c r="L4565" s="73"/>
      <c r="M4565" s="73"/>
      <c r="N4565" s="73"/>
    </row>
    <row r="4566" spans="2:14" x14ac:dyDescent="0.35">
      <c r="B4566" s="83"/>
      <c r="C4566" s="84"/>
      <c r="D4566" s="73"/>
      <c r="E4566" s="73"/>
      <c r="F4566" s="73"/>
      <c r="G4566" s="85"/>
      <c r="H4566" s="73"/>
      <c r="I4566" s="73"/>
      <c r="J4566" s="73"/>
      <c r="K4566" s="73"/>
      <c r="L4566" s="73"/>
      <c r="M4566" s="73"/>
      <c r="N4566" s="73"/>
    </row>
    <row r="4567" spans="2:14" x14ac:dyDescent="0.35">
      <c r="B4567" s="83"/>
      <c r="C4567" s="84"/>
      <c r="D4567" s="85"/>
      <c r="E4567" s="73"/>
      <c r="F4567" s="73"/>
      <c r="G4567" s="85"/>
      <c r="H4567" s="73"/>
      <c r="I4567" s="73"/>
      <c r="J4567" s="73"/>
      <c r="K4567" s="73"/>
      <c r="L4567" s="73"/>
      <c r="M4567" s="73"/>
      <c r="N4567" s="73"/>
    </row>
    <row r="4568" spans="2:14" x14ac:dyDescent="0.35">
      <c r="B4568" s="83"/>
      <c r="C4568" s="84"/>
      <c r="D4568" s="73"/>
      <c r="E4568" s="73"/>
      <c r="F4568" s="73"/>
      <c r="G4568" s="85"/>
      <c r="H4568" s="73"/>
      <c r="I4568" s="73"/>
      <c r="J4568" s="73"/>
      <c r="K4568" s="73"/>
      <c r="L4568" s="73"/>
      <c r="M4568" s="73"/>
      <c r="N4568" s="73"/>
    </row>
    <row r="4569" spans="2:14" x14ac:dyDescent="0.35">
      <c r="B4569" s="83"/>
      <c r="C4569" s="84"/>
      <c r="D4569" s="85"/>
      <c r="E4569" s="73"/>
      <c r="F4569" s="73"/>
      <c r="G4569" s="85"/>
      <c r="H4569" s="73"/>
      <c r="I4569" s="73"/>
      <c r="J4569" s="73"/>
      <c r="K4569" s="73"/>
      <c r="L4569" s="73"/>
      <c r="M4569" s="73"/>
      <c r="N4569" s="73"/>
    </row>
    <row r="4570" spans="2:14" x14ac:dyDescent="0.35">
      <c r="B4570" s="83"/>
      <c r="C4570" s="84"/>
      <c r="D4570" s="73"/>
      <c r="E4570" s="73"/>
      <c r="F4570" s="73"/>
      <c r="G4570" s="85"/>
      <c r="H4570" s="73"/>
      <c r="I4570" s="73"/>
      <c r="J4570" s="73"/>
      <c r="K4570" s="73"/>
      <c r="L4570" s="73"/>
      <c r="M4570" s="73"/>
      <c r="N4570" s="73"/>
    </row>
    <row r="4571" spans="2:14" x14ac:dyDescent="0.35">
      <c r="B4571" s="83"/>
      <c r="C4571" s="84"/>
      <c r="D4571" s="85"/>
      <c r="E4571" s="73"/>
      <c r="F4571" s="73"/>
      <c r="G4571" s="85"/>
      <c r="H4571" s="73"/>
      <c r="I4571" s="73"/>
      <c r="J4571" s="73"/>
      <c r="K4571" s="73"/>
      <c r="L4571" s="73"/>
      <c r="M4571" s="73"/>
      <c r="N4571" s="73"/>
    </row>
    <row r="4572" spans="2:14" x14ac:dyDescent="0.35">
      <c r="B4572" s="83"/>
      <c r="C4572" s="84"/>
      <c r="D4572" s="73"/>
      <c r="E4572" s="73"/>
      <c r="F4572" s="73"/>
      <c r="G4572" s="85"/>
      <c r="H4572" s="73"/>
      <c r="I4572" s="73"/>
      <c r="J4572" s="73"/>
      <c r="K4572" s="73"/>
      <c r="L4572" s="73"/>
      <c r="M4572" s="73"/>
      <c r="N4572" s="73"/>
    </row>
    <row r="4573" spans="2:14" x14ac:dyDescent="0.35">
      <c r="B4573" s="83"/>
      <c r="C4573" s="84"/>
      <c r="D4573" s="85"/>
      <c r="E4573" s="73"/>
      <c r="F4573" s="73"/>
      <c r="G4573" s="85"/>
      <c r="H4573" s="73"/>
      <c r="I4573" s="73"/>
      <c r="J4573" s="73"/>
      <c r="K4573" s="73"/>
      <c r="L4573" s="73"/>
      <c r="M4573" s="73"/>
      <c r="N4573" s="73"/>
    </row>
    <row r="4574" spans="2:14" x14ac:dyDescent="0.35">
      <c r="B4574" s="83"/>
      <c r="C4574" s="84"/>
      <c r="D4574" s="73"/>
      <c r="E4574" s="73"/>
      <c r="F4574" s="73"/>
      <c r="G4574" s="85"/>
      <c r="H4574" s="73"/>
      <c r="I4574" s="73"/>
      <c r="J4574" s="73"/>
      <c r="K4574" s="73"/>
      <c r="L4574" s="73"/>
      <c r="M4574" s="73"/>
      <c r="N4574" s="73"/>
    </row>
    <row r="4575" spans="2:14" x14ac:dyDescent="0.35">
      <c r="B4575" s="83"/>
      <c r="C4575" s="84"/>
      <c r="D4575" s="85"/>
      <c r="E4575" s="73"/>
      <c r="F4575" s="73"/>
      <c r="G4575" s="85"/>
      <c r="H4575" s="73"/>
      <c r="I4575" s="73"/>
      <c r="J4575" s="73"/>
      <c r="K4575" s="73"/>
      <c r="L4575" s="73"/>
      <c r="M4575" s="73"/>
      <c r="N4575" s="73"/>
    </row>
    <row r="4576" spans="2:14" x14ac:dyDescent="0.35">
      <c r="B4576" s="83"/>
      <c r="C4576" s="84"/>
      <c r="D4576" s="73"/>
      <c r="E4576" s="73"/>
      <c r="F4576" s="73"/>
      <c r="G4576" s="85"/>
      <c r="H4576" s="73"/>
      <c r="I4576" s="73"/>
      <c r="J4576" s="73"/>
      <c r="K4576" s="73"/>
      <c r="L4576" s="73"/>
      <c r="M4576" s="73"/>
      <c r="N4576" s="73"/>
    </row>
    <row r="4577" spans="2:14" x14ac:dyDescent="0.35">
      <c r="B4577" s="83"/>
      <c r="C4577" s="84"/>
      <c r="D4577" s="85"/>
      <c r="E4577" s="73"/>
      <c r="F4577" s="73"/>
      <c r="G4577" s="85"/>
      <c r="H4577" s="73"/>
      <c r="I4577" s="73"/>
      <c r="J4577" s="73"/>
      <c r="K4577" s="73"/>
      <c r="L4577" s="73"/>
      <c r="M4577" s="73"/>
      <c r="N4577" s="73"/>
    </row>
    <row r="4578" spans="2:14" x14ac:dyDescent="0.35">
      <c r="B4578" s="83"/>
      <c r="C4578" s="84"/>
      <c r="D4578" s="73"/>
      <c r="E4578" s="73"/>
      <c r="F4578" s="73"/>
      <c r="G4578" s="85"/>
      <c r="H4578" s="73"/>
      <c r="I4578" s="73"/>
      <c r="J4578" s="73"/>
      <c r="K4578" s="73"/>
      <c r="L4578" s="73"/>
      <c r="M4578" s="73"/>
      <c r="N4578" s="73"/>
    </row>
    <row r="4579" spans="2:14" x14ac:dyDescent="0.35">
      <c r="B4579" s="83"/>
      <c r="C4579" s="84"/>
      <c r="D4579" s="85"/>
      <c r="E4579" s="73"/>
      <c r="F4579" s="73"/>
      <c r="G4579" s="85"/>
      <c r="H4579" s="73"/>
      <c r="I4579" s="73"/>
      <c r="J4579" s="73"/>
      <c r="K4579" s="73"/>
      <c r="L4579" s="73"/>
      <c r="M4579" s="73"/>
      <c r="N4579" s="73"/>
    </row>
    <row r="4580" spans="2:14" x14ac:dyDescent="0.35">
      <c r="B4580" s="83"/>
      <c r="C4580" s="84"/>
      <c r="D4580" s="73"/>
      <c r="E4580" s="73"/>
      <c r="F4580" s="73"/>
      <c r="G4580" s="85"/>
      <c r="H4580" s="73"/>
      <c r="I4580" s="73"/>
      <c r="J4580" s="73"/>
      <c r="K4580" s="73"/>
      <c r="L4580" s="73"/>
      <c r="M4580" s="73"/>
      <c r="N4580" s="73"/>
    </row>
    <row r="4581" spans="2:14" x14ac:dyDescent="0.35">
      <c r="B4581" s="83"/>
      <c r="C4581" s="84"/>
      <c r="D4581" s="85"/>
      <c r="E4581" s="73"/>
      <c r="F4581" s="73"/>
      <c r="G4581" s="85"/>
      <c r="H4581" s="73"/>
      <c r="I4581" s="73"/>
      <c r="J4581" s="73"/>
      <c r="K4581" s="73"/>
      <c r="L4581" s="73"/>
      <c r="M4581" s="73"/>
      <c r="N4581" s="73"/>
    </row>
    <row r="4582" spans="2:14" x14ac:dyDescent="0.35">
      <c r="B4582" s="83"/>
      <c r="C4582" s="84"/>
      <c r="D4582" s="73"/>
      <c r="E4582" s="73"/>
      <c r="F4582" s="73"/>
      <c r="G4582" s="85"/>
      <c r="H4582" s="73"/>
      <c r="I4582" s="73"/>
      <c r="J4582" s="73"/>
      <c r="K4582" s="73"/>
      <c r="L4582" s="73"/>
      <c r="M4582" s="73"/>
      <c r="N4582" s="73"/>
    </row>
    <row r="4583" spans="2:14" x14ac:dyDescent="0.35">
      <c r="B4583" s="83"/>
      <c r="C4583" s="84"/>
      <c r="D4583" s="85"/>
      <c r="E4583" s="73"/>
      <c r="F4583" s="73"/>
      <c r="G4583" s="85"/>
      <c r="H4583" s="73"/>
      <c r="I4583" s="73"/>
      <c r="J4583" s="73"/>
      <c r="K4583" s="73"/>
      <c r="L4583" s="73"/>
      <c r="M4583" s="73"/>
      <c r="N4583" s="73"/>
    </row>
    <row r="4584" spans="2:14" x14ac:dyDescent="0.35">
      <c r="B4584" s="83"/>
      <c r="C4584" s="84"/>
      <c r="D4584" s="73"/>
      <c r="E4584" s="73"/>
      <c r="F4584" s="73"/>
      <c r="G4584" s="85"/>
      <c r="H4584" s="73"/>
      <c r="I4584" s="73"/>
      <c r="J4584" s="73"/>
      <c r="K4584" s="73"/>
      <c r="L4584" s="73"/>
      <c r="M4584" s="73"/>
      <c r="N4584" s="73"/>
    </row>
    <row r="4585" spans="2:14" x14ac:dyDescent="0.35">
      <c r="B4585" s="83"/>
      <c r="C4585" s="84"/>
      <c r="D4585" s="85"/>
      <c r="E4585" s="73"/>
      <c r="F4585" s="73"/>
      <c r="G4585" s="85"/>
      <c r="H4585" s="73"/>
      <c r="I4585" s="73"/>
      <c r="J4585" s="73"/>
      <c r="K4585" s="73"/>
      <c r="L4585" s="73"/>
      <c r="M4585" s="73"/>
      <c r="N4585" s="73"/>
    </row>
    <row r="4586" spans="2:14" x14ac:dyDescent="0.35">
      <c r="B4586" s="83"/>
      <c r="C4586" s="84"/>
      <c r="D4586" s="73"/>
      <c r="E4586" s="73"/>
      <c r="F4586" s="73"/>
      <c r="G4586" s="85"/>
      <c r="H4586" s="73"/>
      <c r="I4586" s="73"/>
      <c r="J4586" s="73"/>
      <c r="K4586" s="73"/>
      <c r="L4586" s="73"/>
      <c r="M4586" s="73"/>
      <c r="N4586" s="73"/>
    </row>
    <row r="4587" spans="2:14" x14ac:dyDescent="0.35">
      <c r="B4587" s="83"/>
      <c r="C4587" s="84"/>
      <c r="D4587" s="85"/>
      <c r="E4587" s="73"/>
      <c r="F4587" s="73"/>
      <c r="G4587" s="85"/>
      <c r="H4587" s="73"/>
      <c r="I4587" s="73"/>
      <c r="J4587" s="73"/>
      <c r="K4587" s="73"/>
      <c r="L4587" s="73"/>
      <c r="M4587" s="73"/>
      <c r="N4587" s="73"/>
    </row>
    <row r="4588" spans="2:14" x14ac:dyDescent="0.35">
      <c r="B4588" s="83"/>
      <c r="C4588" s="84"/>
      <c r="D4588" s="73"/>
      <c r="E4588" s="73"/>
      <c r="F4588" s="73"/>
      <c r="G4588" s="85"/>
      <c r="H4588" s="73"/>
      <c r="I4588" s="73"/>
      <c r="J4588" s="73"/>
      <c r="K4588" s="73"/>
      <c r="L4588" s="73"/>
      <c r="M4588" s="73"/>
      <c r="N4588" s="73"/>
    </row>
    <row r="4589" spans="2:14" x14ac:dyDescent="0.35">
      <c r="B4589" s="83"/>
      <c r="C4589" s="84"/>
      <c r="D4589" s="85"/>
      <c r="E4589" s="73"/>
      <c r="F4589" s="73"/>
      <c r="G4589" s="85"/>
      <c r="H4589" s="73"/>
      <c r="I4589" s="73"/>
      <c r="J4589" s="73"/>
      <c r="K4589" s="73"/>
      <c r="L4589" s="73"/>
      <c r="M4589" s="73"/>
      <c r="N4589" s="73"/>
    </row>
    <row r="4590" spans="2:14" x14ac:dyDescent="0.35">
      <c r="B4590" s="83"/>
      <c r="C4590" s="84"/>
      <c r="D4590" s="73"/>
      <c r="E4590" s="73"/>
      <c r="F4590" s="73"/>
      <c r="G4590" s="85"/>
      <c r="H4590" s="73"/>
      <c r="I4590" s="73"/>
      <c r="J4590" s="73"/>
      <c r="K4590" s="73"/>
      <c r="L4590" s="73"/>
      <c r="M4590" s="73"/>
      <c r="N4590" s="73"/>
    </row>
    <row r="4591" spans="2:14" x14ac:dyDescent="0.35">
      <c r="B4591" s="83"/>
      <c r="C4591" s="84"/>
      <c r="D4591" s="85"/>
      <c r="E4591" s="73"/>
      <c r="F4591" s="73"/>
      <c r="G4591" s="85"/>
      <c r="H4591" s="73"/>
      <c r="I4591" s="73"/>
      <c r="J4591" s="73"/>
      <c r="K4591" s="73"/>
      <c r="L4591" s="73"/>
      <c r="M4591" s="73"/>
      <c r="N4591" s="73"/>
    </row>
    <row r="4592" spans="2:14" x14ac:dyDescent="0.35">
      <c r="B4592" s="83"/>
      <c r="C4592" s="84"/>
      <c r="D4592" s="73"/>
      <c r="E4592" s="73"/>
      <c r="F4592" s="73"/>
      <c r="G4592" s="85"/>
      <c r="H4592" s="73"/>
      <c r="I4592" s="73"/>
      <c r="J4592" s="73"/>
      <c r="K4592" s="73"/>
      <c r="L4592" s="73"/>
      <c r="M4592" s="73"/>
      <c r="N4592" s="73"/>
    </row>
    <row r="4593" spans="2:14" x14ac:dyDescent="0.35">
      <c r="B4593" s="83"/>
      <c r="C4593" s="84"/>
      <c r="D4593" s="85"/>
      <c r="E4593" s="73"/>
      <c r="F4593" s="73"/>
      <c r="G4593" s="85"/>
      <c r="H4593" s="73"/>
      <c r="I4593" s="73"/>
      <c r="J4593" s="73"/>
      <c r="K4593" s="73"/>
      <c r="L4593" s="73"/>
      <c r="M4593" s="73"/>
      <c r="N4593" s="73"/>
    </row>
    <row r="4594" spans="2:14" x14ac:dyDescent="0.35">
      <c r="B4594" s="83"/>
      <c r="C4594" s="84"/>
      <c r="D4594" s="73"/>
      <c r="E4594" s="73"/>
      <c r="F4594" s="73"/>
      <c r="G4594" s="85"/>
      <c r="H4594" s="73"/>
      <c r="I4594" s="73"/>
      <c r="J4594" s="73"/>
      <c r="K4594" s="73"/>
      <c r="L4594" s="73"/>
      <c r="M4594" s="73"/>
      <c r="N4594" s="73"/>
    </row>
    <row r="4595" spans="2:14" x14ac:dyDescent="0.35">
      <c r="B4595" s="83"/>
      <c r="C4595" s="84"/>
      <c r="D4595" s="85"/>
      <c r="E4595" s="73"/>
      <c r="F4595" s="73"/>
      <c r="G4595" s="85"/>
      <c r="H4595" s="73"/>
      <c r="I4595" s="73"/>
      <c r="J4595" s="73"/>
      <c r="K4595" s="73"/>
      <c r="L4595" s="73"/>
      <c r="M4595" s="73"/>
      <c r="N4595" s="73"/>
    </row>
    <row r="4596" spans="2:14" x14ac:dyDescent="0.35">
      <c r="B4596" s="83"/>
      <c r="C4596" s="84"/>
      <c r="D4596" s="73"/>
      <c r="E4596" s="73"/>
      <c r="F4596" s="73"/>
      <c r="G4596" s="85"/>
      <c r="H4596" s="73"/>
      <c r="I4596" s="73"/>
      <c r="J4596" s="73"/>
      <c r="K4596" s="73"/>
      <c r="L4596" s="73"/>
      <c r="M4596" s="73"/>
      <c r="N4596" s="73"/>
    </row>
    <row r="4597" spans="2:14" x14ac:dyDescent="0.35">
      <c r="B4597" s="83"/>
      <c r="C4597" s="84"/>
      <c r="D4597" s="85"/>
      <c r="E4597" s="73"/>
      <c r="F4597" s="73"/>
      <c r="G4597" s="85"/>
      <c r="H4597" s="73"/>
      <c r="I4597" s="73"/>
      <c r="J4597" s="73"/>
      <c r="K4597" s="73"/>
      <c r="L4597" s="73"/>
      <c r="M4597" s="73"/>
      <c r="N4597" s="73"/>
    </row>
    <row r="4598" spans="2:14" x14ac:dyDescent="0.35">
      <c r="B4598" s="83"/>
      <c r="C4598" s="84"/>
      <c r="D4598" s="73"/>
      <c r="E4598" s="73"/>
      <c r="F4598" s="73"/>
      <c r="G4598" s="85"/>
      <c r="H4598" s="73"/>
      <c r="I4598" s="73"/>
      <c r="J4598" s="73"/>
      <c r="K4598" s="73"/>
      <c r="L4598" s="73"/>
      <c r="M4598" s="73"/>
      <c r="N4598" s="73"/>
    </row>
    <row r="4599" spans="2:14" x14ac:dyDescent="0.35">
      <c r="B4599" s="83"/>
      <c r="C4599" s="84"/>
      <c r="D4599" s="85"/>
      <c r="E4599" s="73"/>
      <c r="F4599" s="73"/>
      <c r="G4599" s="85"/>
      <c r="H4599" s="73"/>
      <c r="I4599" s="73"/>
      <c r="J4599" s="73"/>
      <c r="K4599" s="73"/>
      <c r="L4599" s="73"/>
      <c r="M4599" s="73"/>
      <c r="N4599" s="73"/>
    </row>
    <row r="4600" spans="2:14" x14ac:dyDescent="0.35">
      <c r="B4600" s="83"/>
      <c r="C4600" s="84"/>
      <c r="D4600" s="73"/>
      <c r="E4600" s="73"/>
      <c r="F4600" s="73"/>
      <c r="G4600" s="85"/>
      <c r="H4600" s="73"/>
      <c r="I4600" s="73"/>
      <c r="J4600" s="73"/>
      <c r="K4600" s="73"/>
      <c r="L4600" s="73"/>
      <c r="M4600" s="73"/>
      <c r="N4600" s="73"/>
    </row>
    <row r="4601" spans="2:14" x14ac:dyDescent="0.35">
      <c r="B4601" s="83"/>
      <c r="C4601" s="84"/>
      <c r="D4601" s="85"/>
      <c r="E4601" s="73"/>
      <c r="F4601" s="73"/>
      <c r="G4601" s="85"/>
      <c r="H4601" s="73"/>
      <c r="I4601" s="73"/>
      <c r="J4601" s="73"/>
      <c r="K4601" s="73"/>
      <c r="L4601" s="73"/>
      <c r="M4601" s="73"/>
      <c r="N4601" s="73"/>
    </row>
    <row r="4602" spans="2:14" x14ac:dyDescent="0.35">
      <c r="B4602" s="83"/>
      <c r="C4602" s="84"/>
      <c r="D4602" s="73"/>
      <c r="E4602" s="73"/>
      <c r="F4602" s="73"/>
      <c r="G4602" s="85"/>
      <c r="H4602" s="73"/>
      <c r="I4602" s="73"/>
      <c r="J4602" s="73"/>
      <c r="K4602" s="73"/>
      <c r="L4602" s="73"/>
      <c r="M4602" s="73"/>
      <c r="N4602" s="73"/>
    </row>
    <row r="4603" spans="2:14" x14ac:dyDescent="0.35">
      <c r="B4603" s="83"/>
      <c r="C4603" s="84"/>
      <c r="D4603" s="85"/>
      <c r="E4603" s="73"/>
      <c r="F4603" s="73"/>
      <c r="G4603" s="85"/>
      <c r="H4603" s="73"/>
      <c r="I4603" s="73"/>
      <c r="J4603" s="73"/>
      <c r="K4603" s="73"/>
      <c r="L4603" s="73"/>
      <c r="M4603" s="73"/>
      <c r="N4603" s="73"/>
    </row>
    <row r="4604" spans="2:14" x14ac:dyDescent="0.35">
      <c r="B4604" s="83"/>
      <c r="C4604" s="84"/>
      <c r="D4604" s="73"/>
      <c r="E4604" s="73"/>
      <c r="F4604" s="73"/>
      <c r="G4604" s="85"/>
      <c r="H4604" s="73"/>
      <c r="I4604" s="73"/>
      <c r="J4604" s="73"/>
      <c r="K4604" s="73"/>
      <c r="L4604" s="73"/>
      <c r="M4604" s="73"/>
      <c r="N4604" s="73"/>
    </row>
    <row r="4605" spans="2:14" x14ac:dyDescent="0.35">
      <c r="B4605" s="83"/>
      <c r="C4605" s="84"/>
      <c r="D4605" s="85"/>
      <c r="E4605" s="73"/>
      <c r="F4605" s="73"/>
      <c r="G4605" s="85"/>
      <c r="H4605" s="73"/>
      <c r="I4605" s="73"/>
      <c r="J4605" s="73"/>
      <c r="K4605" s="73"/>
      <c r="L4605" s="73"/>
      <c r="M4605" s="73"/>
      <c r="N4605" s="73"/>
    </row>
    <row r="4606" spans="2:14" x14ac:dyDescent="0.35">
      <c r="B4606" s="83"/>
      <c r="C4606" s="84"/>
      <c r="D4606" s="73"/>
      <c r="E4606" s="73"/>
      <c r="F4606" s="73"/>
      <c r="G4606" s="85"/>
      <c r="H4606" s="73"/>
      <c r="I4606" s="73"/>
      <c r="J4606" s="73"/>
      <c r="K4606" s="73"/>
      <c r="L4606" s="73"/>
      <c r="M4606" s="73"/>
      <c r="N4606" s="73"/>
    </row>
    <row r="4607" spans="2:14" x14ac:dyDescent="0.35">
      <c r="B4607" s="83"/>
      <c r="C4607" s="84"/>
      <c r="D4607" s="85"/>
      <c r="E4607" s="73"/>
      <c r="F4607" s="73"/>
      <c r="G4607" s="85"/>
      <c r="H4607" s="73"/>
      <c r="I4607" s="73"/>
      <c r="J4607" s="73"/>
      <c r="K4607" s="73"/>
      <c r="L4607" s="73"/>
      <c r="M4607" s="73"/>
      <c r="N4607" s="73"/>
    </row>
    <row r="4608" spans="2:14" x14ac:dyDescent="0.35">
      <c r="B4608" s="83"/>
      <c r="C4608" s="84"/>
      <c r="D4608" s="73"/>
      <c r="E4608" s="73"/>
      <c r="F4608" s="73"/>
      <c r="G4608" s="85"/>
      <c r="H4608" s="73"/>
      <c r="I4608" s="73"/>
      <c r="J4608" s="73"/>
      <c r="K4608" s="73"/>
      <c r="L4608" s="73"/>
      <c r="M4608" s="73"/>
      <c r="N4608" s="73"/>
    </row>
    <row r="4609" spans="2:14" x14ac:dyDescent="0.35">
      <c r="B4609" s="83"/>
      <c r="C4609" s="84"/>
      <c r="D4609" s="85"/>
      <c r="E4609" s="73"/>
      <c r="F4609" s="73"/>
      <c r="G4609" s="85"/>
      <c r="H4609" s="73"/>
      <c r="I4609" s="73"/>
      <c r="J4609" s="73"/>
      <c r="K4609" s="73"/>
      <c r="L4609" s="73"/>
      <c r="M4609" s="73"/>
      <c r="N4609" s="73"/>
    </row>
    <row r="4610" spans="2:14" x14ac:dyDescent="0.35">
      <c r="B4610" s="83"/>
      <c r="C4610" s="84"/>
      <c r="D4610" s="73"/>
      <c r="E4610" s="73"/>
      <c r="F4610" s="73"/>
      <c r="G4610" s="85"/>
      <c r="H4610" s="73"/>
      <c r="I4610" s="73"/>
      <c r="J4610" s="73"/>
      <c r="K4610" s="73"/>
      <c r="L4610" s="73"/>
      <c r="M4610" s="73"/>
      <c r="N4610" s="73"/>
    </row>
    <row r="4611" spans="2:14" x14ac:dyDescent="0.35">
      <c r="B4611" s="83"/>
      <c r="C4611" s="84"/>
      <c r="D4611" s="85"/>
      <c r="E4611" s="73"/>
      <c r="F4611" s="73"/>
      <c r="G4611" s="85"/>
      <c r="H4611" s="73"/>
      <c r="I4611" s="73"/>
      <c r="J4611" s="73"/>
      <c r="K4611" s="73"/>
      <c r="L4611" s="73"/>
      <c r="M4611" s="73"/>
      <c r="N4611" s="73"/>
    </row>
    <row r="4612" spans="2:14" x14ac:dyDescent="0.35">
      <c r="B4612" s="83"/>
      <c r="C4612" s="84"/>
      <c r="D4612" s="73"/>
      <c r="E4612" s="73"/>
      <c r="F4612" s="73"/>
      <c r="G4612" s="85"/>
      <c r="H4612" s="73"/>
      <c r="I4612" s="73"/>
      <c r="J4612" s="73"/>
      <c r="K4612" s="73"/>
      <c r="L4612" s="73"/>
      <c r="M4612" s="73"/>
      <c r="N4612" s="73"/>
    </row>
    <row r="4613" spans="2:14" x14ac:dyDescent="0.35">
      <c r="B4613" s="83"/>
      <c r="C4613" s="84"/>
      <c r="D4613" s="85"/>
      <c r="E4613" s="73"/>
      <c r="F4613" s="73"/>
      <c r="G4613" s="85"/>
      <c r="H4613" s="73"/>
      <c r="I4613" s="73"/>
      <c r="J4613" s="73"/>
      <c r="K4613" s="73"/>
      <c r="L4613" s="73"/>
      <c r="M4613" s="73"/>
      <c r="N4613" s="73"/>
    </row>
    <row r="4614" spans="2:14" x14ac:dyDescent="0.35">
      <c r="B4614" s="83"/>
      <c r="C4614" s="84"/>
      <c r="D4614" s="73"/>
      <c r="E4614" s="73"/>
      <c r="F4614" s="73"/>
      <c r="G4614" s="85"/>
      <c r="H4614" s="73"/>
      <c r="I4614" s="73"/>
      <c r="J4614" s="73"/>
      <c r="K4614" s="73"/>
      <c r="L4614" s="73"/>
      <c r="M4614" s="73"/>
      <c r="N4614" s="73"/>
    </row>
    <row r="4615" spans="2:14" x14ac:dyDescent="0.35">
      <c r="B4615" s="83"/>
      <c r="C4615" s="84"/>
      <c r="D4615" s="85"/>
      <c r="E4615" s="73"/>
      <c r="F4615" s="73"/>
      <c r="G4615" s="85"/>
      <c r="H4615" s="73"/>
      <c r="I4615" s="73"/>
      <c r="J4615" s="73"/>
      <c r="K4615" s="73"/>
      <c r="L4615" s="73"/>
      <c r="M4615" s="73"/>
      <c r="N4615" s="73"/>
    </row>
    <row r="4616" spans="2:14" x14ac:dyDescent="0.35">
      <c r="B4616" s="83"/>
      <c r="C4616" s="84"/>
      <c r="D4616" s="73"/>
      <c r="E4616" s="73"/>
      <c r="F4616" s="73"/>
      <c r="G4616" s="85"/>
      <c r="H4616" s="73"/>
      <c r="I4616" s="73"/>
      <c r="J4616" s="73"/>
      <c r="K4616" s="73"/>
      <c r="L4616" s="73"/>
      <c r="M4616" s="73"/>
      <c r="N4616" s="73"/>
    </row>
    <row r="4617" spans="2:14" x14ac:dyDescent="0.35">
      <c r="B4617" s="83"/>
      <c r="C4617" s="84"/>
      <c r="D4617" s="85"/>
      <c r="E4617" s="73"/>
      <c r="F4617" s="73"/>
      <c r="G4617" s="85"/>
      <c r="H4617" s="73"/>
      <c r="I4617" s="73"/>
      <c r="J4617" s="73"/>
      <c r="K4617" s="73"/>
      <c r="L4617" s="73"/>
      <c r="M4617" s="73"/>
      <c r="N4617" s="73"/>
    </row>
    <row r="4618" spans="2:14" x14ac:dyDescent="0.35">
      <c r="B4618" s="83"/>
      <c r="C4618" s="84"/>
      <c r="D4618" s="73"/>
      <c r="E4618" s="73"/>
      <c r="F4618" s="73"/>
      <c r="G4618" s="85"/>
      <c r="H4618" s="73"/>
      <c r="I4618" s="73"/>
      <c r="J4618" s="73"/>
      <c r="K4618" s="73"/>
      <c r="L4618" s="73"/>
      <c r="M4618" s="73"/>
      <c r="N4618" s="73"/>
    </row>
    <row r="4619" spans="2:14" x14ac:dyDescent="0.35">
      <c r="B4619" s="83"/>
      <c r="C4619" s="84"/>
      <c r="D4619" s="85"/>
      <c r="E4619" s="73"/>
      <c r="F4619" s="73"/>
      <c r="G4619" s="85"/>
      <c r="H4619" s="73"/>
      <c r="I4619" s="73"/>
      <c r="J4619" s="73"/>
      <c r="K4619" s="73"/>
      <c r="L4619" s="73"/>
      <c r="M4619" s="73"/>
      <c r="N4619" s="73"/>
    </row>
    <row r="4620" spans="2:14" x14ac:dyDescent="0.35">
      <c r="B4620" s="83"/>
      <c r="C4620" s="84"/>
      <c r="D4620" s="73"/>
      <c r="E4620" s="73"/>
      <c r="F4620" s="73"/>
      <c r="G4620" s="85"/>
      <c r="H4620" s="73"/>
      <c r="I4620" s="73"/>
      <c r="J4620" s="73"/>
      <c r="K4620" s="73"/>
      <c r="L4620" s="73"/>
      <c r="M4620" s="73"/>
      <c r="N4620" s="73"/>
    </row>
    <row r="4621" spans="2:14" x14ac:dyDescent="0.35">
      <c r="B4621" s="83"/>
      <c r="C4621" s="84"/>
      <c r="D4621" s="85"/>
      <c r="E4621" s="73"/>
      <c r="F4621" s="73"/>
      <c r="G4621" s="85"/>
      <c r="H4621" s="73"/>
      <c r="I4621" s="73"/>
      <c r="J4621" s="73"/>
      <c r="K4621" s="73"/>
      <c r="L4621" s="73"/>
      <c r="M4621" s="73"/>
      <c r="N4621" s="73"/>
    </row>
    <row r="4622" spans="2:14" x14ac:dyDescent="0.35">
      <c r="B4622" s="83"/>
      <c r="C4622" s="84"/>
      <c r="D4622" s="73"/>
      <c r="E4622" s="73"/>
      <c r="F4622" s="73"/>
      <c r="G4622" s="85"/>
      <c r="H4622" s="73"/>
      <c r="I4622" s="73"/>
      <c r="J4622" s="73"/>
      <c r="K4622" s="73"/>
      <c r="L4622" s="73"/>
      <c r="M4622" s="73"/>
      <c r="N4622" s="73"/>
    </row>
    <row r="4623" spans="2:14" x14ac:dyDescent="0.35">
      <c r="B4623" s="83"/>
      <c r="C4623" s="84"/>
      <c r="D4623" s="85"/>
      <c r="E4623" s="73"/>
      <c r="F4623" s="73"/>
      <c r="G4623" s="85"/>
      <c r="H4623" s="73"/>
      <c r="I4623" s="73"/>
      <c r="J4623" s="73"/>
      <c r="K4623" s="73"/>
      <c r="L4623" s="73"/>
      <c r="M4623" s="73"/>
      <c r="N4623" s="73"/>
    </row>
    <row r="4624" spans="2:14" x14ac:dyDescent="0.35">
      <c r="B4624" s="83"/>
      <c r="C4624" s="84"/>
      <c r="D4624" s="73"/>
      <c r="E4624" s="73"/>
      <c r="F4624" s="73"/>
      <c r="G4624" s="85"/>
      <c r="H4624" s="73"/>
      <c r="I4624" s="73"/>
      <c r="J4624" s="73"/>
      <c r="K4624" s="73"/>
      <c r="L4624" s="73"/>
      <c r="M4624" s="73"/>
      <c r="N4624" s="73"/>
    </row>
    <row r="4625" spans="2:14" x14ac:dyDescent="0.35">
      <c r="B4625" s="83"/>
      <c r="C4625" s="84"/>
      <c r="D4625" s="85"/>
      <c r="E4625" s="73"/>
      <c r="F4625" s="73"/>
      <c r="G4625" s="85"/>
      <c r="H4625" s="73"/>
      <c r="I4625" s="73"/>
      <c r="J4625" s="73"/>
      <c r="K4625" s="73"/>
      <c r="L4625" s="73"/>
      <c r="M4625" s="73"/>
      <c r="N4625" s="73"/>
    </row>
    <row r="4626" spans="2:14" x14ac:dyDescent="0.35">
      <c r="B4626" s="83"/>
      <c r="C4626" s="84"/>
      <c r="D4626" s="73"/>
      <c r="E4626" s="73"/>
      <c r="F4626" s="73"/>
      <c r="G4626" s="85"/>
      <c r="H4626" s="73"/>
      <c r="I4626" s="73"/>
      <c r="J4626" s="73"/>
      <c r="K4626" s="73"/>
      <c r="L4626" s="73"/>
      <c r="M4626" s="73"/>
      <c r="N4626" s="73"/>
    </row>
    <row r="4627" spans="2:14" x14ac:dyDescent="0.35">
      <c r="B4627" s="83"/>
      <c r="C4627" s="84"/>
      <c r="D4627" s="85"/>
      <c r="E4627" s="73"/>
      <c r="F4627" s="73"/>
      <c r="G4627" s="85"/>
      <c r="H4627" s="73"/>
      <c r="I4627" s="73"/>
      <c r="J4627" s="73"/>
      <c r="K4627" s="73"/>
      <c r="L4627" s="73"/>
      <c r="M4627" s="73"/>
      <c r="N4627" s="73"/>
    </row>
    <row r="4628" spans="2:14" x14ac:dyDescent="0.35">
      <c r="B4628" s="83"/>
      <c r="C4628" s="84"/>
      <c r="D4628" s="73"/>
      <c r="E4628" s="73"/>
      <c r="F4628" s="73"/>
      <c r="G4628" s="85"/>
      <c r="H4628" s="73"/>
      <c r="I4628" s="73"/>
      <c r="J4628" s="73"/>
      <c r="K4628" s="73"/>
      <c r="L4628" s="73"/>
      <c r="M4628" s="73"/>
      <c r="N4628" s="73"/>
    </row>
    <row r="4629" spans="2:14" x14ac:dyDescent="0.35">
      <c r="B4629" s="83"/>
      <c r="C4629" s="84"/>
      <c r="D4629" s="85"/>
      <c r="E4629" s="73"/>
      <c r="F4629" s="73"/>
      <c r="G4629" s="85"/>
      <c r="H4629" s="73"/>
      <c r="I4629" s="73"/>
      <c r="J4629" s="73"/>
      <c r="K4629" s="73"/>
      <c r="L4629" s="73"/>
      <c r="M4629" s="73"/>
      <c r="N4629" s="73"/>
    </row>
    <row r="4630" spans="2:14" x14ac:dyDescent="0.35">
      <c r="B4630" s="83"/>
      <c r="C4630" s="84"/>
      <c r="D4630" s="73"/>
      <c r="E4630" s="73"/>
      <c r="F4630" s="73"/>
      <c r="G4630" s="85"/>
      <c r="H4630" s="73"/>
      <c r="I4630" s="73"/>
      <c r="J4630" s="73"/>
      <c r="K4630" s="73"/>
      <c r="L4630" s="73"/>
      <c r="M4630" s="73"/>
      <c r="N4630" s="73"/>
    </row>
    <row r="4631" spans="2:14" x14ac:dyDescent="0.35">
      <c r="B4631" s="83"/>
      <c r="C4631" s="84"/>
      <c r="D4631" s="85"/>
      <c r="E4631" s="73"/>
      <c r="F4631" s="73"/>
      <c r="G4631" s="85"/>
      <c r="H4631" s="73"/>
      <c r="I4631" s="73"/>
      <c r="J4631" s="73"/>
      <c r="K4631" s="73"/>
      <c r="L4631" s="73"/>
      <c r="M4631" s="73"/>
      <c r="N4631" s="73"/>
    </row>
    <row r="4632" spans="2:14" x14ac:dyDescent="0.35">
      <c r="B4632" s="83"/>
      <c r="C4632" s="84"/>
      <c r="D4632" s="73"/>
      <c r="E4632" s="73"/>
      <c r="F4632" s="73"/>
      <c r="G4632" s="85"/>
      <c r="H4632" s="73"/>
      <c r="I4632" s="73"/>
      <c r="J4632" s="73"/>
      <c r="K4632" s="73"/>
      <c r="L4632" s="73"/>
      <c r="M4632" s="73"/>
      <c r="N4632" s="73"/>
    </row>
    <row r="4633" spans="2:14" x14ac:dyDescent="0.35">
      <c r="B4633" s="83"/>
      <c r="C4633" s="84"/>
      <c r="D4633" s="85"/>
      <c r="E4633" s="73"/>
      <c r="F4633" s="73"/>
      <c r="G4633" s="85"/>
      <c r="H4633" s="73"/>
      <c r="I4633" s="73"/>
      <c r="J4633" s="73"/>
      <c r="K4633" s="73"/>
      <c r="L4633" s="73"/>
      <c r="M4633" s="73"/>
      <c r="N4633" s="73"/>
    </row>
    <row r="4634" spans="2:14" x14ac:dyDescent="0.35">
      <c r="B4634" s="83"/>
      <c r="C4634" s="84"/>
      <c r="D4634" s="73"/>
      <c r="E4634" s="73"/>
      <c r="F4634" s="73"/>
      <c r="G4634" s="85"/>
      <c r="H4634" s="73"/>
      <c r="I4634" s="73"/>
      <c r="J4634" s="73"/>
      <c r="K4634" s="73"/>
      <c r="L4634" s="73"/>
      <c r="M4634" s="73"/>
      <c r="N4634" s="73"/>
    </row>
    <row r="4635" spans="2:14" x14ac:dyDescent="0.35">
      <c r="B4635" s="83"/>
      <c r="C4635" s="84"/>
      <c r="D4635" s="85"/>
      <c r="E4635" s="73"/>
      <c r="F4635" s="73"/>
      <c r="G4635" s="85"/>
      <c r="H4635" s="73"/>
      <c r="I4635" s="73"/>
      <c r="J4635" s="73"/>
      <c r="K4635" s="73"/>
      <c r="L4635" s="73"/>
      <c r="M4635" s="73"/>
      <c r="N4635" s="73"/>
    </row>
    <row r="4636" spans="2:14" x14ac:dyDescent="0.35">
      <c r="B4636" s="83"/>
      <c r="C4636" s="84"/>
      <c r="D4636" s="73"/>
      <c r="E4636" s="73"/>
      <c r="F4636" s="73"/>
      <c r="G4636" s="85"/>
      <c r="H4636" s="73"/>
      <c r="I4636" s="73"/>
      <c r="J4636" s="73"/>
      <c r="K4636" s="73"/>
      <c r="L4636" s="73"/>
      <c r="M4636" s="73"/>
      <c r="N4636" s="73"/>
    </row>
    <row r="4637" spans="2:14" x14ac:dyDescent="0.35">
      <c r="B4637" s="83"/>
      <c r="C4637" s="84"/>
      <c r="D4637" s="85"/>
      <c r="E4637" s="73"/>
      <c r="F4637" s="73"/>
      <c r="G4637" s="85"/>
      <c r="H4637" s="73"/>
      <c r="I4637" s="73"/>
      <c r="J4637" s="73"/>
      <c r="K4637" s="73"/>
      <c r="L4637" s="73"/>
      <c r="M4637" s="73"/>
      <c r="N4637" s="73"/>
    </row>
    <row r="4638" spans="2:14" x14ac:dyDescent="0.35">
      <c r="B4638" s="83"/>
      <c r="C4638" s="84"/>
      <c r="D4638" s="73"/>
      <c r="E4638" s="73"/>
      <c r="F4638" s="73"/>
      <c r="G4638" s="85"/>
      <c r="H4638" s="73"/>
      <c r="I4638" s="73"/>
      <c r="J4638" s="73"/>
      <c r="K4638" s="73"/>
      <c r="L4638" s="73"/>
      <c r="M4638" s="73"/>
      <c r="N4638" s="73"/>
    </row>
    <row r="4639" spans="2:14" x14ac:dyDescent="0.35">
      <c r="B4639" s="83"/>
      <c r="C4639" s="84"/>
      <c r="D4639" s="85"/>
      <c r="E4639" s="73"/>
      <c r="F4639" s="73"/>
      <c r="G4639" s="85"/>
      <c r="H4639" s="73"/>
      <c r="I4639" s="73"/>
      <c r="J4639" s="73"/>
      <c r="K4639" s="73"/>
      <c r="L4639" s="73"/>
      <c r="M4639" s="73"/>
      <c r="N4639" s="73"/>
    </row>
    <row r="4640" spans="2:14" x14ac:dyDescent="0.35">
      <c r="B4640" s="83"/>
      <c r="C4640" s="84"/>
      <c r="D4640" s="73"/>
      <c r="E4640" s="73"/>
      <c r="F4640" s="73"/>
      <c r="G4640" s="85"/>
      <c r="H4640" s="73"/>
      <c r="I4640" s="73"/>
      <c r="J4640" s="73"/>
      <c r="K4640" s="73"/>
      <c r="L4640" s="73"/>
      <c r="M4640" s="73"/>
      <c r="N4640" s="73"/>
    </row>
    <row r="4641" spans="2:14" x14ac:dyDescent="0.35">
      <c r="B4641" s="83"/>
      <c r="C4641" s="84"/>
      <c r="D4641" s="85"/>
      <c r="E4641" s="73"/>
      <c r="F4641" s="73"/>
      <c r="G4641" s="85"/>
      <c r="H4641" s="73"/>
      <c r="I4641" s="73"/>
      <c r="J4641" s="73"/>
      <c r="K4641" s="73"/>
      <c r="L4641" s="73"/>
      <c r="M4641" s="73"/>
      <c r="N4641" s="73"/>
    </row>
    <row r="4642" spans="2:14" x14ac:dyDescent="0.35">
      <c r="B4642" s="83"/>
      <c r="C4642" s="84"/>
      <c r="D4642" s="73"/>
      <c r="E4642" s="73"/>
      <c r="F4642" s="73"/>
      <c r="G4642" s="85"/>
      <c r="H4642" s="73"/>
      <c r="I4642" s="73"/>
      <c r="J4642" s="73"/>
      <c r="K4642" s="73"/>
      <c r="L4642" s="73"/>
      <c r="M4642" s="73"/>
      <c r="N4642" s="73"/>
    </row>
    <row r="4643" spans="2:14" x14ac:dyDescent="0.35">
      <c r="B4643" s="83"/>
      <c r="C4643" s="84"/>
      <c r="D4643" s="85"/>
      <c r="E4643" s="73"/>
      <c r="F4643" s="73"/>
      <c r="G4643" s="85"/>
      <c r="H4643" s="73"/>
      <c r="I4643" s="73"/>
      <c r="J4643" s="73"/>
      <c r="K4643" s="73"/>
      <c r="L4643" s="73"/>
      <c r="M4643" s="73"/>
      <c r="N4643" s="73"/>
    </row>
    <row r="4644" spans="2:14" x14ac:dyDescent="0.35">
      <c r="B4644" s="83"/>
      <c r="C4644" s="84"/>
      <c r="D4644" s="73"/>
      <c r="E4644" s="73"/>
      <c r="F4644" s="73"/>
      <c r="G4644" s="85"/>
      <c r="H4644" s="73"/>
      <c r="I4644" s="73"/>
      <c r="J4644" s="73"/>
      <c r="K4644" s="73"/>
      <c r="L4644" s="73"/>
      <c r="M4644" s="73"/>
      <c r="N4644" s="73"/>
    </row>
    <row r="4645" spans="2:14" x14ac:dyDescent="0.35">
      <c r="B4645" s="83"/>
      <c r="C4645" s="84"/>
      <c r="D4645" s="85"/>
      <c r="E4645" s="73"/>
      <c r="F4645" s="73"/>
      <c r="G4645" s="85"/>
      <c r="H4645" s="73"/>
      <c r="I4645" s="73"/>
      <c r="J4645" s="73"/>
      <c r="K4645" s="73"/>
      <c r="L4645" s="73"/>
      <c r="M4645" s="73"/>
      <c r="N4645" s="73"/>
    </row>
    <row r="4646" spans="2:14" x14ac:dyDescent="0.35">
      <c r="B4646" s="83"/>
      <c r="C4646" s="84"/>
      <c r="D4646" s="73"/>
      <c r="E4646" s="73"/>
      <c r="F4646" s="73"/>
      <c r="G4646" s="85"/>
      <c r="H4646" s="73"/>
      <c r="I4646" s="73"/>
      <c r="J4646" s="73"/>
      <c r="K4646" s="73"/>
      <c r="L4646" s="73"/>
      <c r="M4646" s="73"/>
      <c r="N4646" s="73"/>
    </row>
    <row r="4647" spans="2:14" x14ac:dyDescent="0.35">
      <c r="B4647" s="83"/>
      <c r="C4647" s="84"/>
      <c r="D4647" s="85"/>
      <c r="E4647" s="73"/>
      <c r="F4647" s="73"/>
      <c r="G4647" s="85"/>
      <c r="H4647" s="73"/>
      <c r="I4647" s="73"/>
      <c r="J4647" s="73"/>
      <c r="K4647" s="73"/>
      <c r="L4647" s="73"/>
      <c r="M4647" s="73"/>
      <c r="N4647" s="73"/>
    </row>
    <row r="4648" spans="2:14" x14ac:dyDescent="0.35">
      <c r="B4648" s="83"/>
      <c r="C4648" s="84"/>
      <c r="D4648" s="73"/>
      <c r="E4648" s="73"/>
      <c r="F4648" s="73"/>
      <c r="G4648" s="85"/>
      <c r="H4648" s="73"/>
      <c r="I4648" s="73"/>
      <c r="J4648" s="73"/>
      <c r="K4648" s="73"/>
      <c r="L4648" s="73"/>
      <c r="M4648" s="73"/>
      <c r="N4648" s="73"/>
    </row>
    <row r="4649" spans="2:14" x14ac:dyDescent="0.35">
      <c r="B4649" s="83"/>
      <c r="C4649" s="84"/>
      <c r="D4649" s="85"/>
      <c r="E4649" s="73"/>
      <c r="F4649" s="73"/>
      <c r="G4649" s="85"/>
      <c r="H4649" s="73"/>
      <c r="I4649" s="73"/>
      <c r="J4649" s="73"/>
      <c r="K4649" s="73"/>
      <c r="L4649" s="73"/>
      <c r="M4649" s="73"/>
      <c r="N4649" s="73"/>
    </row>
    <row r="4650" spans="2:14" x14ac:dyDescent="0.35">
      <c r="B4650" s="83"/>
      <c r="C4650" s="84"/>
      <c r="D4650" s="73"/>
      <c r="E4650" s="73"/>
      <c r="F4650" s="73"/>
      <c r="G4650" s="85"/>
      <c r="H4650" s="73"/>
      <c r="I4650" s="73"/>
      <c r="J4650" s="73"/>
      <c r="K4650" s="73"/>
      <c r="L4650" s="73"/>
      <c r="M4650" s="73"/>
      <c r="N4650" s="73"/>
    </row>
    <row r="4651" spans="2:14" x14ac:dyDescent="0.35">
      <c r="B4651" s="83"/>
      <c r="C4651" s="84"/>
      <c r="D4651" s="85"/>
      <c r="E4651" s="73"/>
      <c r="F4651" s="73"/>
      <c r="G4651" s="85"/>
      <c r="H4651" s="73"/>
      <c r="I4651" s="73"/>
      <c r="J4651" s="73"/>
      <c r="K4651" s="73"/>
      <c r="L4651" s="73"/>
      <c r="M4651" s="73"/>
      <c r="N4651" s="73"/>
    </row>
    <row r="4652" spans="2:14" x14ac:dyDescent="0.35">
      <c r="B4652" s="83"/>
      <c r="C4652" s="84"/>
      <c r="D4652" s="73"/>
      <c r="E4652" s="73"/>
      <c r="F4652" s="73"/>
      <c r="G4652" s="85"/>
      <c r="H4652" s="73"/>
      <c r="I4652" s="73"/>
      <c r="J4652" s="73"/>
      <c r="K4652" s="73"/>
      <c r="L4652" s="73"/>
      <c r="M4652" s="73"/>
      <c r="N4652" s="73"/>
    </row>
    <row r="4653" spans="2:14" x14ac:dyDescent="0.35">
      <c r="B4653" s="83"/>
      <c r="C4653" s="84"/>
      <c r="D4653" s="85"/>
      <c r="E4653" s="73"/>
      <c r="F4653" s="73"/>
      <c r="G4653" s="85"/>
      <c r="H4653" s="73"/>
      <c r="I4653" s="73"/>
      <c r="J4653" s="73"/>
      <c r="K4653" s="73"/>
      <c r="L4653" s="73"/>
      <c r="M4653" s="73"/>
      <c r="N4653" s="73"/>
    </row>
    <row r="4654" spans="2:14" x14ac:dyDescent="0.35">
      <c r="B4654" s="83"/>
      <c r="C4654" s="84"/>
      <c r="D4654" s="73"/>
      <c r="E4654" s="73"/>
      <c r="F4654" s="73"/>
      <c r="G4654" s="85"/>
      <c r="H4654" s="73"/>
      <c r="I4654" s="73"/>
      <c r="J4654" s="73"/>
      <c r="K4654" s="73"/>
      <c r="L4654" s="73"/>
      <c r="M4654" s="73"/>
      <c r="N4654" s="73"/>
    </row>
    <row r="4655" spans="2:14" x14ac:dyDescent="0.35">
      <c r="B4655" s="83"/>
      <c r="C4655" s="84"/>
      <c r="D4655" s="85"/>
      <c r="E4655" s="73"/>
      <c r="F4655" s="73"/>
      <c r="G4655" s="85"/>
      <c r="H4655" s="73"/>
      <c r="I4655" s="73"/>
      <c r="J4655" s="73"/>
      <c r="K4655" s="73"/>
      <c r="L4655" s="73"/>
      <c r="M4655" s="73"/>
      <c r="N4655" s="73"/>
    </row>
    <row r="4656" spans="2:14" x14ac:dyDescent="0.35">
      <c r="B4656" s="83"/>
      <c r="C4656" s="84"/>
      <c r="D4656" s="73"/>
      <c r="E4656" s="73"/>
      <c r="F4656" s="73"/>
      <c r="G4656" s="85"/>
      <c r="H4656" s="73"/>
      <c r="I4656" s="73"/>
      <c r="J4656" s="73"/>
      <c r="K4656" s="73"/>
      <c r="L4656" s="73"/>
      <c r="M4656" s="73"/>
      <c r="N4656" s="73"/>
    </row>
    <row r="4657" spans="2:14" x14ac:dyDescent="0.35">
      <c r="B4657" s="83"/>
      <c r="C4657" s="84"/>
      <c r="D4657" s="85"/>
      <c r="E4657" s="73"/>
      <c r="F4657" s="73"/>
      <c r="G4657" s="85"/>
      <c r="H4657" s="73"/>
      <c r="I4657" s="73"/>
      <c r="J4657" s="73"/>
      <c r="K4657" s="73"/>
      <c r="L4657" s="73"/>
      <c r="M4657" s="73"/>
      <c r="N4657" s="73"/>
    </row>
    <row r="4658" spans="2:14" x14ac:dyDescent="0.35">
      <c r="B4658" s="83"/>
      <c r="C4658" s="84"/>
      <c r="D4658" s="73"/>
      <c r="E4658" s="73"/>
      <c r="F4658" s="73"/>
      <c r="G4658" s="85"/>
      <c r="H4658" s="73"/>
      <c r="I4658" s="73"/>
      <c r="J4658" s="73"/>
      <c r="K4658" s="73"/>
      <c r="L4658" s="73"/>
      <c r="M4658" s="73"/>
      <c r="N4658" s="73"/>
    </row>
    <row r="4659" spans="2:14" x14ac:dyDescent="0.35">
      <c r="B4659" s="83"/>
      <c r="C4659" s="84"/>
      <c r="D4659" s="85"/>
      <c r="E4659" s="73"/>
      <c r="F4659" s="73"/>
      <c r="G4659" s="85"/>
      <c r="H4659" s="73"/>
      <c r="I4659" s="73"/>
      <c r="J4659" s="73"/>
      <c r="K4659" s="73"/>
      <c r="L4659" s="73"/>
      <c r="M4659" s="73"/>
      <c r="N4659" s="73"/>
    </row>
    <row r="4660" spans="2:14" x14ac:dyDescent="0.35">
      <c r="B4660" s="83"/>
      <c r="C4660" s="84"/>
      <c r="D4660" s="73"/>
      <c r="E4660" s="73"/>
      <c r="F4660" s="73"/>
      <c r="G4660" s="85"/>
      <c r="H4660" s="73"/>
      <c r="I4660" s="73"/>
      <c r="J4660" s="73"/>
      <c r="K4660" s="73"/>
      <c r="L4660" s="73"/>
      <c r="M4660" s="73"/>
      <c r="N4660" s="73"/>
    </row>
    <row r="4661" spans="2:14" x14ac:dyDescent="0.35">
      <c r="B4661" s="83"/>
      <c r="C4661" s="84"/>
      <c r="D4661" s="85"/>
      <c r="E4661" s="73"/>
      <c r="F4661" s="73"/>
      <c r="G4661" s="85"/>
      <c r="H4661" s="73"/>
      <c r="I4661" s="73"/>
      <c r="J4661" s="73"/>
      <c r="K4661" s="73"/>
      <c r="L4661" s="73"/>
      <c r="M4661" s="73"/>
      <c r="N4661" s="73"/>
    </row>
    <row r="4662" spans="2:14" x14ac:dyDescent="0.35">
      <c r="B4662" s="83"/>
      <c r="C4662" s="84"/>
      <c r="D4662" s="73"/>
      <c r="E4662" s="73"/>
      <c r="F4662" s="73"/>
      <c r="G4662" s="85"/>
      <c r="H4662" s="73"/>
      <c r="I4662" s="73"/>
      <c r="J4662" s="73"/>
      <c r="K4662" s="73"/>
      <c r="L4662" s="73"/>
      <c r="M4662" s="73"/>
      <c r="N4662" s="73"/>
    </row>
    <row r="4663" spans="2:14" x14ac:dyDescent="0.35">
      <c r="B4663" s="83"/>
      <c r="C4663" s="84"/>
      <c r="D4663" s="85"/>
      <c r="E4663" s="73"/>
      <c r="F4663" s="73"/>
      <c r="G4663" s="85"/>
      <c r="H4663" s="73"/>
      <c r="I4663" s="73"/>
      <c r="J4663" s="73"/>
      <c r="K4663" s="73"/>
      <c r="L4663" s="73"/>
      <c r="M4663" s="73"/>
      <c r="N4663" s="73"/>
    </row>
    <row r="4664" spans="2:14" x14ac:dyDescent="0.35">
      <c r="B4664" s="83"/>
      <c r="C4664" s="84"/>
      <c r="D4664" s="73"/>
      <c r="E4664" s="73"/>
      <c r="F4664" s="73"/>
      <c r="G4664" s="85"/>
      <c r="H4664" s="73"/>
      <c r="I4664" s="73"/>
      <c r="J4664" s="73"/>
      <c r="K4664" s="73"/>
      <c r="L4664" s="73"/>
      <c r="M4664" s="73"/>
      <c r="N4664" s="73"/>
    </row>
    <row r="4665" spans="2:14" x14ac:dyDescent="0.35">
      <c r="B4665" s="83"/>
      <c r="C4665" s="84"/>
      <c r="D4665" s="85"/>
      <c r="E4665" s="73"/>
      <c r="F4665" s="73"/>
      <c r="G4665" s="85"/>
      <c r="H4665" s="73"/>
      <c r="I4665" s="73"/>
      <c r="J4665" s="73"/>
      <c r="K4665" s="73"/>
      <c r="L4665" s="73"/>
      <c r="M4665" s="73"/>
      <c r="N4665" s="73"/>
    </row>
    <row r="4666" spans="2:14" x14ac:dyDescent="0.35">
      <c r="B4666" s="83"/>
      <c r="C4666" s="84"/>
      <c r="D4666" s="73"/>
      <c r="E4666" s="73"/>
      <c r="F4666" s="73"/>
      <c r="G4666" s="85"/>
      <c r="H4666" s="73"/>
      <c r="I4666" s="73"/>
      <c r="J4666" s="73"/>
      <c r="K4666" s="73"/>
      <c r="L4666" s="73"/>
      <c r="M4666" s="73"/>
      <c r="N4666" s="73"/>
    </row>
    <row r="4667" spans="2:14" x14ac:dyDescent="0.35">
      <c r="B4667" s="83"/>
      <c r="C4667" s="84"/>
      <c r="D4667" s="85"/>
      <c r="E4667" s="73"/>
      <c r="F4667" s="73"/>
      <c r="G4667" s="85"/>
      <c r="H4667" s="73"/>
      <c r="I4667" s="73"/>
      <c r="J4667" s="73"/>
      <c r="K4667" s="73"/>
      <c r="L4667" s="73"/>
      <c r="M4667" s="73"/>
      <c r="N4667" s="73"/>
    </row>
    <row r="4668" spans="2:14" x14ac:dyDescent="0.35">
      <c r="B4668" s="83"/>
      <c r="C4668" s="84"/>
      <c r="D4668" s="73"/>
      <c r="E4668" s="73"/>
      <c r="F4668" s="73"/>
      <c r="G4668" s="85"/>
      <c r="H4668" s="73"/>
      <c r="I4668" s="73"/>
      <c r="J4668" s="73"/>
      <c r="K4668" s="73"/>
      <c r="L4668" s="73"/>
      <c r="M4668" s="73"/>
      <c r="N4668" s="73"/>
    </row>
    <row r="4669" spans="2:14" x14ac:dyDescent="0.35">
      <c r="B4669" s="83"/>
      <c r="C4669" s="84"/>
      <c r="D4669" s="85"/>
      <c r="E4669" s="73"/>
      <c r="F4669" s="73"/>
      <c r="G4669" s="85"/>
      <c r="H4669" s="73"/>
      <c r="I4669" s="73"/>
      <c r="J4669" s="73"/>
      <c r="K4669" s="73"/>
      <c r="L4669" s="73"/>
      <c r="M4669" s="73"/>
      <c r="N4669" s="73"/>
    </row>
    <row r="4670" spans="2:14" x14ac:dyDescent="0.35">
      <c r="B4670" s="83"/>
      <c r="C4670" s="84"/>
      <c r="D4670" s="73"/>
      <c r="E4670" s="73"/>
      <c r="F4670" s="73"/>
      <c r="G4670" s="85"/>
      <c r="H4670" s="73"/>
      <c r="I4670" s="73"/>
      <c r="J4670" s="73"/>
      <c r="K4670" s="73"/>
      <c r="L4670" s="73"/>
      <c r="M4670" s="73"/>
      <c r="N4670" s="73"/>
    </row>
    <row r="4671" spans="2:14" x14ac:dyDescent="0.35">
      <c r="B4671" s="83"/>
      <c r="C4671" s="84"/>
      <c r="D4671" s="85"/>
      <c r="E4671" s="73"/>
      <c r="F4671" s="73"/>
      <c r="G4671" s="85"/>
      <c r="H4671" s="73"/>
      <c r="I4671" s="73"/>
      <c r="J4671" s="73"/>
      <c r="K4671" s="73"/>
      <c r="L4671" s="73"/>
      <c r="M4671" s="73"/>
      <c r="N4671" s="73"/>
    </row>
    <row r="4672" spans="2:14" x14ac:dyDescent="0.35">
      <c r="B4672" s="83"/>
      <c r="C4672" s="84"/>
      <c r="D4672" s="73"/>
      <c r="E4672" s="73"/>
      <c r="F4672" s="73"/>
      <c r="G4672" s="85"/>
      <c r="H4672" s="73"/>
      <c r="I4672" s="73"/>
      <c r="J4672" s="73"/>
      <c r="K4672" s="73"/>
      <c r="L4672" s="73"/>
      <c r="M4672" s="73"/>
      <c r="N4672" s="73"/>
    </row>
    <row r="4673" spans="2:14" x14ac:dyDescent="0.35">
      <c r="B4673" s="83"/>
      <c r="C4673" s="84"/>
      <c r="D4673" s="85"/>
      <c r="E4673" s="73"/>
      <c r="F4673" s="73"/>
      <c r="G4673" s="85"/>
      <c r="H4673" s="73"/>
      <c r="I4673" s="73"/>
      <c r="J4673" s="73"/>
      <c r="K4673" s="73"/>
      <c r="L4673" s="73"/>
      <c r="M4673" s="73"/>
      <c r="N4673" s="73"/>
    </row>
    <row r="4674" spans="2:14" x14ac:dyDescent="0.35">
      <c r="B4674" s="83"/>
      <c r="C4674" s="84"/>
      <c r="D4674" s="73"/>
      <c r="E4674" s="73"/>
      <c r="F4674" s="73"/>
      <c r="G4674" s="85"/>
      <c r="H4674" s="73"/>
      <c r="I4674" s="73"/>
      <c r="J4674" s="73"/>
      <c r="K4674" s="73"/>
      <c r="L4674" s="73"/>
      <c r="M4674" s="73"/>
      <c r="N4674" s="73"/>
    </row>
    <row r="4675" spans="2:14" x14ac:dyDescent="0.35">
      <c r="B4675" s="83"/>
      <c r="C4675" s="84"/>
      <c r="D4675" s="85"/>
      <c r="E4675" s="73"/>
      <c r="F4675" s="73"/>
      <c r="G4675" s="85"/>
      <c r="H4675" s="73"/>
      <c r="I4675" s="73"/>
      <c r="J4675" s="73"/>
      <c r="K4675" s="73"/>
      <c r="L4675" s="73"/>
      <c r="M4675" s="73"/>
      <c r="N4675" s="73"/>
    </row>
    <row r="4676" spans="2:14" x14ac:dyDescent="0.35">
      <c r="B4676" s="83"/>
      <c r="C4676" s="84"/>
      <c r="D4676" s="73"/>
      <c r="E4676" s="73"/>
      <c r="F4676" s="73"/>
      <c r="G4676" s="85"/>
      <c r="H4676" s="73"/>
      <c r="I4676" s="73"/>
      <c r="J4676" s="73"/>
      <c r="K4676" s="73"/>
      <c r="L4676" s="73"/>
      <c r="M4676" s="73"/>
      <c r="N4676" s="73"/>
    </row>
    <row r="4677" spans="2:14" x14ac:dyDescent="0.35">
      <c r="B4677" s="83"/>
      <c r="C4677" s="84"/>
      <c r="D4677" s="85"/>
      <c r="E4677" s="73"/>
      <c r="F4677" s="73"/>
      <c r="G4677" s="85"/>
      <c r="H4677" s="73"/>
      <c r="I4677" s="73"/>
      <c r="J4677" s="73"/>
      <c r="K4677" s="73"/>
      <c r="L4677" s="73"/>
      <c r="M4677" s="73"/>
      <c r="N4677" s="73"/>
    </row>
    <row r="4678" spans="2:14" x14ac:dyDescent="0.35">
      <c r="B4678" s="83"/>
      <c r="C4678" s="84"/>
      <c r="D4678" s="73"/>
      <c r="E4678" s="73"/>
      <c r="F4678" s="73"/>
      <c r="G4678" s="85"/>
      <c r="H4678" s="73"/>
      <c r="I4678" s="73"/>
      <c r="J4678" s="73"/>
      <c r="K4678" s="73"/>
      <c r="L4678" s="73"/>
      <c r="M4678" s="73"/>
      <c r="N4678" s="73"/>
    </row>
    <row r="4679" spans="2:14" x14ac:dyDescent="0.35">
      <c r="B4679" s="83"/>
      <c r="C4679" s="84"/>
      <c r="D4679" s="85"/>
      <c r="E4679" s="73"/>
      <c r="F4679" s="73"/>
      <c r="G4679" s="85"/>
      <c r="H4679" s="73"/>
      <c r="I4679" s="73"/>
      <c r="J4679" s="73"/>
      <c r="K4679" s="73"/>
      <c r="L4679" s="73"/>
      <c r="M4679" s="73"/>
      <c r="N4679" s="73"/>
    </row>
    <row r="4680" spans="2:14" x14ac:dyDescent="0.35">
      <c r="B4680" s="83"/>
      <c r="C4680" s="84"/>
      <c r="D4680" s="73"/>
      <c r="E4680" s="73"/>
      <c r="F4680" s="73"/>
      <c r="G4680" s="85"/>
      <c r="H4680" s="73"/>
      <c r="I4680" s="73"/>
      <c r="J4680" s="73"/>
      <c r="K4680" s="73"/>
      <c r="L4680" s="73"/>
      <c r="M4680" s="73"/>
      <c r="N4680" s="73"/>
    </row>
    <row r="4681" spans="2:14" x14ac:dyDescent="0.35">
      <c r="B4681" s="83"/>
      <c r="C4681" s="84"/>
      <c r="D4681" s="85"/>
      <c r="E4681" s="73"/>
      <c r="F4681" s="73"/>
      <c r="G4681" s="85"/>
      <c r="H4681" s="73"/>
      <c r="I4681" s="73"/>
      <c r="J4681" s="73"/>
      <c r="K4681" s="73"/>
      <c r="L4681" s="73"/>
      <c r="M4681" s="73"/>
      <c r="N4681" s="73"/>
    </row>
    <row r="4682" spans="2:14" x14ac:dyDescent="0.35">
      <c r="B4682" s="83"/>
      <c r="C4682" s="84"/>
      <c r="D4682" s="73"/>
      <c r="E4682" s="73"/>
      <c r="F4682" s="73"/>
      <c r="G4682" s="85"/>
      <c r="H4682" s="73"/>
      <c r="I4682" s="73"/>
      <c r="J4682" s="73"/>
      <c r="K4682" s="73"/>
      <c r="L4682" s="73"/>
      <c r="M4682" s="73"/>
      <c r="N4682" s="73"/>
    </row>
    <row r="4683" spans="2:14" x14ac:dyDescent="0.35">
      <c r="B4683" s="83"/>
      <c r="C4683" s="84"/>
      <c r="D4683" s="85"/>
      <c r="E4683" s="73"/>
      <c r="F4683" s="73"/>
      <c r="G4683" s="85"/>
      <c r="H4683" s="73"/>
      <c r="I4683" s="73"/>
      <c r="J4683" s="73"/>
      <c r="K4683" s="73"/>
      <c r="L4683" s="73"/>
      <c r="M4683" s="73"/>
      <c r="N4683" s="73"/>
    </row>
    <row r="4684" spans="2:14" x14ac:dyDescent="0.35">
      <c r="B4684" s="83"/>
      <c r="C4684" s="84"/>
      <c r="D4684" s="73"/>
      <c r="E4684" s="73"/>
      <c r="F4684" s="73"/>
      <c r="G4684" s="85"/>
      <c r="H4684" s="73"/>
      <c r="I4684" s="73"/>
      <c r="J4684" s="73"/>
      <c r="K4684" s="73"/>
      <c r="L4684" s="73"/>
      <c r="M4684" s="73"/>
      <c r="N4684" s="73"/>
    </row>
    <row r="4685" spans="2:14" x14ac:dyDescent="0.35">
      <c r="B4685" s="83"/>
      <c r="C4685" s="84"/>
      <c r="D4685" s="85"/>
      <c r="E4685" s="73"/>
      <c r="F4685" s="73"/>
      <c r="G4685" s="85"/>
      <c r="H4685" s="73"/>
      <c r="I4685" s="73"/>
      <c r="J4685" s="73"/>
      <c r="K4685" s="73"/>
      <c r="L4685" s="73"/>
      <c r="M4685" s="73"/>
      <c r="N4685" s="73"/>
    </row>
    <row r="4686" spans="2:14" x14ac:dyDescent="0.35">
      <c r="B4686" s="83"/>
      <c r="C4686" s="84"/>
      <c r="D4686" s="73"/>
      <c r="E4686" s="73"/>
      <c r="F4686" s="73"/>
      <c r="G4686" s="85"/>
      <c r="H4686" s="73"/>
      <c r="I4686" s="73"/>
      <c r="J4686" s="73"/>
      <c r="K4686" s="73"/>
      <c r="L4686" s="73"/>
      <c r="M4686" s="73"/>
      <c r="N4686" s="73"/>
    </row>
    <row r="4687" spans="2:14" x14ac:dyDescent="0.35">
      <c r="B4687" s="83"/>
      <c r="C4687" s="84"/>
      <c r="D4687" s="85"/>
      <c r="E4687" s="73"/>
      <c r="F4687" s="73"/>
      <c r="G4687" s="85"/>
      <c r="H4687" s="73"/>
      <c r="I4687" s="73"/>
      <c r="J4687" s="73"/>
      <c r="K4687" s="73"/>
      <c r="L4687" s="73"/>
      <c r="M4687" s="73"/>
      <c r="N4687" s="73"/>
    </row>
    <row r="4688" spans="2:14" x14ac:dyDescent="0.35">
      <c r="B4688" s="83"/>
      <c r="C4688" s="84"/>
      <c r="D4688" s="73"/>
      <c r="E4688" s="73"/>
      <c r="F4688" s="73"/>
      <c r="G4688" s="85"/>
      <c r="H4688" s="73"/>
      <c r="I4688" s="73"/>
      <c r="J4688" s="73"/>
      <c r="K4688" s="73"/>
      <c r="L4688" s="73"/>
      <c r="M4688" s="73"/>
      <c r="N4688" s="73"/>
    </row>
    <row r="4689" spans="2:14" x14ac:dyDescent="0.35">
      <c r="B4689" s="83"/>
      <c r="C4689" s="84"/>
      <c r="D4689" s="85"/>
      <c r="E4689" s="73"/>
      <c r="F4689" s="73"/>
      <c r="G4689" s="85"/>
      <c r="H4689" s="73"/>
      <c r="I4689" s="73"/>
      <c r="J4689" s="73"/>
      <c r="K4689" s="73"/>
      <c r="L4689" s="73"/>
      <c r="M4689" s="73"/>
      <c r="N4689" s="73"/>
    </row>
    <row r="4690" spans="2:14" x14ac:dyDescent="0.35">
      <c r="B4690" s="83"/>
      <c r="C4690" s="84"/>
      <c r="D4690" s="73"/>
      <c r="E4690" s="73"/>
      <c r="F4690" s="73"/>
      <c r="G4690" s="85"/>
      <c r="H4690" s="73"/>
      <c r="I4690" s="73"/>
      <c r="J4690" s="73"/>
      <c r="K4690" s="73"/>
      <c r="L4690" s="73"/>
      <c r="M4690" s="73"/>
      <c r="N4690" s="73"/>
    </row>
    <row r="4691" spans="2:14" x14ac:dyDescent="0.35">
      <c r="B4691" s="83"/>
      <c r="C4691" s="84"/>
      <c r="D4691" s="85"/>
      <c r="E4691" s="73"/>
      <c r="F4691" s="73"/>
      <c r="G4691" s="85"/>
      <c r="H4691" s="73"/>
      <c r="I4691" s="73"/>
      <c r="J4691" s="73"/>
      <c r="K4691" s="73"/>
      <c r="L4691" s="73"/>
      <c r="M4691" s="73"/>
      <c r="N4691" s="73"/>
    </row>
    <row r="4692" spans="2:14" x14ac:dyDescent="0.35">
      <c r="B4692" s="83"/>
      <c r="C4692" s="84"/>
      <c r="D4692" s="73"/>
      <c r="E4692" s="73"/>
      <c r="F4692" s="73"/>
      <c r="G4692" s="85"/>
      <c r="H4692" s="73"/>
      <c r="I4692" s="73"/>
      <c r="J4692" s="73"/>
      <c r="K4692" s="73"/>
      <c r="L4692" s="73"/>
      <c r="M4692" s="73"/>
      <c r="N4692" s="73"/>
    </row>
    <row r="4693" spans="2:14" x14ac:dyDescent="0.35">
      <c r="B4693" s="83"/>
      <c r="C4693" s="84"/>
      <c r="D4693" s="85"/>
      <c r="E4693" s="73"/>
      <c r="F4693" s="73"/>
      <c r="G4693" s="85"/>
      <c r="H4693" s="73"/>
      <c r="I4693" s="73"/>
      <c r="J4693" s="73"/>
      <c r="K4693" s="73"/>
      <c r="L4693" s="73"/>
      <c r="M4693" s="73"/>
      <c r="N4693" s="73"/>
    </row>
    <row r="4694" spans="2:14" x14ac:dyDescent="0.35">
      <c r="B4694" s="83"/>
      <c r="C4694" s="84"/>
      <c r="D4694" s="73"/>
      <c r="E4694" s="73"/>
      <c r="F4694" s="73"/>
      <c r="G4694" s="85"/>
      <c r="H4694" s="73"/>
      <c r="I4694" s="73"/>
      <c r="J4694" s="73"/>
      <c r="K4694" s="73"/>
      <c r="L4694" s="73"/>
      <c r="M4694" s="73"/>
      <c r="N4694" s="73"/>
    </row>
    <row r="4695" spans="2:14" x14ac:dyDescent="0.35">
      <c r="B4695" s="83"/>
      <c r="C4695" s="84"/>
      <c r="D4695" s="85"/>
      <c r="E4695" s="73"/>
      <c r="F4695" s="73"/>
      <c r="G4695" s="85"/>
      <c r="H4695" s="73"/>
      <c r="I4695" s="73"/>
      <c r="J4695" s="73"/>
      <c r="K4695" s="73"/>
      <c r="L4695" s="73"/>
      <c r="M4695" s="73"/>
      <c r="N4695" s="73"/>
    </row>
    <row r="4696" spans="2:14" x14ac:dyDescent="0.35">
      <c r="B4696" s="83"/>
      <c r="C4696" s="84"/>
      <c r="D4696" s="73"/>
      <c r="E4696" s="73"/>
      <c r="F4696" s="73"/>
      <c r="G4696" s="85"/>
      <c r="H4696" s="73"/>
      <c r="I4696" s="73"/>
      <c r="J4696" s="73"/>
      <c r="K4696" s="73"/>
      <c r="L4696" s="73"/>
      <c r="M4696" s="73"/>
      <c r="N4696" s="73"/>
    </row>
    <row r="4697" spans="2:14" x14ac:dyDescent="0.35">
      <c r="B4697" s="83"/>
      <c r="C4697" s="84"/>
      <c r="D4697" s="85"/>
      <c r="E4697" s="73"/>
      <c r="F4697" s="73"/>
      <c r="G4697" s="85"/>
      <c r="H4697" s="73"/>
      <c r="I4697" s="73"/>
      <c r="J4697" s="73"/>
      <c r="K4697" s="73"/>
      <c r="L4697" s="73"/>
      <c r="M4697" s="73"/>
      <c r="N4697" s="73"/>
    </row>
    <row r="4698" spans="2:14" x14ac:dyDescent="0.35">
      <c r="B4698" s="83"/>
      <c r="C4698" s="84"/>
      <c r="D4698" s="85"/>
      <c r="E4698" s="73"/>
      <c r="F4698" s="73"/>
      <c r="G4698" s="85"/>
      <c r="H4698" s="73"/>
      <c r="I4698" s="73"/>
      <c r="J4698" s="73"/>
      <c r="K4698" s="73"/>
      <c r="L4698" s="73"/>
      <c r="M4698" s="73"/>
      <c r="N4698" s="73"/>
    </row>
    <row r="4699" spans="2:14" x14ac:dyDescent="0.35">
      <c r="B4699" s="83"/>
      <c r="C4699" s="84"/>
      <c r="D4699" s="73"/>
      <c r="E4699" s="73"/>
      <c r="F4699" s="73"/>
      <c r="G4699" s="85"/>
      <c r="H4699" s="73"/>
      <c r="I4699" s="73"/>
      <c r="J4699" s="73"/>
      <c r="K4699" s="73"/>
      <c r="L4699" s="73"/>
      <c r="M4699" s="73"/>
      <c r="N4699" s="73"/>
    </row>
    <row r="4700" spans="2:14" x14ac:dyDescent="0.35">
      <c r="B4700" s="83"/>
      <c r="C4700" s="84"/>
      <c r="D4700" s="73"/>
      <c r="E4700" s="73"/>
      <c r="F4700" s="73"/>
      <c r="G4700" s="85"/>
      <c r="H4700" s="73"/>
      <c r="I4700" s="73"/>
      <c r="J4700" s="73"/>
      <c r="K4700" s="73"/>
      <c r="L4700" s="73"/>
      <c r="M4700" s="73"/>
      <c r="N4700" s="73"/>
    </row>
    <row r="4701" spans="2:14" x14ac:dyDescent="0.35">
      <c r="B4701" s="83"/>
      <c r="C4701" s="84"/>
      <c r="D4701" s="73"/>
      <c r="E4701" s="73"/>
      <c r="F4701" s="73"/>
      <c r="G4701" s="85"/>
      <c r="H4701" s="73"/>
      <c r="I4701" s="73"/>
      <c r="J4701" s="73"/>
      <c r="K4701" s="73"/>
      <c r="L4701" s="73"/>
      <c r="M4701" s="73"/>
      <c r="N4701" s="73"/>
    </row>
    <row r="4702" spans="2:14" x14ac:dyDescent="0.35">
      <c r="B4702" s="83"/>
      <c r="C4702" s="84"/>
      <c r="D4702" s="73"/>
      <c r="E4702" s="73"/>
      <c r="F4702" s="73"/>
      <c r="G4702" s="85"/>
      <c r="H4702" s="73"/>
      <c r="I4702" s="73"/>
      <c r="J4702" s="73"/>
      <c r="K4702" s="73"/>
      <c r="L4702" s="73"/>
      <c r="M4702" s="73"/>
      <c r="N4702" s="73"/>
    </row>
    <row r="4703" spans="2:14" x14ac:dyDescent="0.35">
      <c r="B4703" s="83"/>
      <c r="C4703" s="84"/>
      <c r="D4703" s="73"/>
      <c r="E4703" s="73"/>
      <c r="F4703" s="73"/>
      <c r="G4703" s="85"/>
      <c r="H4703" s="73"/>
      <c r="I4703" s="73"/>
      <c r="J4703" s="73"/>
      <c r="K4703" s="73"/>
      <c r="L4703" s="73"/>
      <c r="M4703" s="73"/>
      <c r="N4703" s="73"/>
    </row>
    <row r="4704" spans="2:14" x14ac:dyDescent="0.35">
      <c r="B4704" s="83"/>
      <c r="C4704" s="84"/>
      <c r="D4704" s="73"/>
      <c r="E4704" s="73"/>
      <c r="F4704" s="73"/>
      <c r="G4704" s="85"/>
      <c r="H4704" s="73"/>
      <c r="I4704" s="73"/>
      <c r="J4704" s="73"/>
      <c r="K4704" s="73"/>
      <c r="L4704" s="73"/>
      <c r="M4704" s="73"/>
      <c r="N4704" s="73"/>
    </row>
    <row r="4705" spans="2:14" x14ac:dyDescent="0.35">
      <c r="B4705" s="83"/>
      <c r="C4705" s="84"/>
      <c r="D4705" s="73"/>
      <c r="E4705" s="73"/>
      <c r="F4705" s="73"/>
      <c r="G4705" s="85"/>
      <c r="H4705" s="73"/>
      <c r="I4705" s="73"/>
      <c r="J4705" s="73"/>
      <c r="K4705" s="73"/>
      <c r="L4705" s="73"/>
      <c r="M4705" s="73"/>
      <c r="N4705" s="73"/>
    </row>
    <row r="4706" spans="2:14" x14ac:dyDescent="0.35">
      <c r="B4706" s="83"/>
      <c r="C4706" s="84"/>
      <c r="D4706" s="73"/>
      <c r="E4706" s="73"/>
      <c r="F4706" s="73"/>
      <c r="G4706" s="85"/>
      <c r="H4706" s="73"/>
      <c r="I4706" s="73"/>
      <c r="J4706" s="73"/>
      <c r="K4706" s="73"/>
      <c r="L4706" s="73"/>
      <c r="M4706" s="73"/>
      <c r="N4706" s="73"/>
    </row>
    <row r="4707" spans="2:14" x14ac:dyDescent="0.35">
      <c r="B4707" s="83"/>
      <c r="C4707" s="84"/>
      <c r="D4707" s="73"/>
      <c r="E4707" s="73"/>
      <c r="F4707" s="73"/>
      <c r="G4707" s="85"/>
      <c r="H4707" s="73"/>
      <c r="I4707" s="73"/>
      <c r="J4707" s="73"/>
      <c r="K4707" s="73"/>
      <c r="L4707" s="73"/>
      <c r="M4707" s="73"/>
      <c r="N4707" s="73"/>
    </row>
    <row r="4708" spans="2:14" x14ac:dyDescent="0.35">
      <c r="B4708" s="83"/>
      <c r="C4708" s="84"/>
      <c r="D4708" s="73"/>
      <c r="E4708" s="73"/>
      <c r="F4708" s="73"/>
      <c r="G4708" s="85"/>
      <c r="H4708" s="73"/>
      <c r="I4708" s="73"/>
      <c r="J4708" s="73"/>
      <c r="K4708" s="73"/>
      <c r="L4708" s="73"/>
      <c r="M4708" s="73"/>
      <c r="N4708" s="73"/>
    </row>
    <row r="4709" spans="2:14" x14ac:dyDescent="0.35">
      <c r="B4709" s="83"/>
      <c r="C4709" s="84"/>
      <c r="D4709" s="73"/>
      <c r="E4709" s="73"/>
      <c r="F4709" s="73"/>
      <c r="G4709" s="85"/>
      <c r="H4709" s="73"/>
      <c r="I4709" s="73"/>
      <c r="J4709" s="73"/>
      <c r="K4709" s="73"/>
      <c r="L4709" s="73"/>
      <c r="M4709" s="73"/>
      <c r="N4709" s="73"/>
    </row>
    <row r="4710" spans="2:14" x14ac:dyDescent="0.35">
      <c r="B4710" s="83"/>
      <c r="C4710" s="84"/>
      <c r="D4710" s="73"/>
      <c r="E4710" s="73"/>
      <c r="F4710" s="73"/>
      <c r="G4710" s="85"/>
      <c r="H4710" s="73"/>
      <c r="I4710" s="73"/>
      <c r="J4710" s="73"/>
      <c r="K4710" s="73"/>
      <c r="L4710" s="73"/>
      <c r="M4710" s="73"/>
      <c r="N4710" s="73"/>
    </row>
    <row r="4711" spans="2:14" x14ac:dyDescent="0.35">
      <c r="B4711" s="83"/>
      <c r="C4711" s="84"/>
      <c r="D4711" s="73"/>
      <c r="E4711" s="73"/>
      <c r="F4711" s="73"/>
      <c r="G4711" s="85"/>
      <c r="H4711" s="73"/>
      <c r="I4711" s="73"/>
      <c r="J4711" s="73"/>
      <c r="K4711" s="73"/>
      <c r="L4711" s="73"/>
      <c r="M4711" s="73"/>
      <c r="N4711" s="73"/>
    </row>
    <row r="4712" spans="2:14" x14ac:dyDescent="0.35">
      <c r="B4712" s="83"/>
      <c r="C4712" s="84"/>
      <c r="D4712" s="73"/>
      <c r="E4712" s="73"/>
      <c r="F4712" s="73"/>
      <c r="G4712" s="85"/>
      <c r="H4712" s="73"/>
      <c r="I4712" s="73"/>
      <c r="J4712" s="73"/>
      <c r="K4712" s="73"/>
      <c r="L4712" s="73"/>
      <c r="M4712" s="73"/>
      <c r="N4712" s="73"/>
    </row>
    <row r="4713" spans="2:14" x14ac:dyDescent="0.35">
      <c r="B4713" s="83"/>
      <c r="C4713" s="84"/>
      <c r="D4713" s="73"/>
      <c r="E4713" s="73"/>
      <c r="F4713" s="73"/>
      <c r="G4713" s="85"/>
      <c r="H4713" s="73"/>
      <c r="I4713" s="73"/>
      <c r="J4713" s="73"/>
      <c r="K4713" s="73"/>
      <c r="L4713" s="73"/>
      <c r="M4713" s="73"/>
      <c r="N4713" s="73"/>
    </row>
    <row r="4714" spans="2:14" x14ac:dyDescent="0.35">
      <c r="B4714" s="83"/>
      <c r="C4714" s="84"/>
      <c r="D4714" s="73"/>
      <c r="E4714" s="73"/>
      <c r="F4714" s="73"/>
      <c r="G4714" s="85"/>
      <c r="H4714" s="73"/>
      <c r="I4714" s="73"/>
      <c r="J4714" s="73"/>
      <c r="K4714" s="73"/>
      <c r="L4714" s="73"/>
      <c r="M4714" s="73"/>
      <c r="N4714" s="73"/>
    </row>
    <row r="4715" spans="2:14" x14ac:dyDescent="0.35">
      <c r="B4715" s="83"/>
      <c r="C4715" s="84"/>
      <c r="D4715" s="73"/>
      <c r="E4715" s="73"/>
      <c r="F4715" s="73"/>
      <c r="G4715" s="85"/>
      <c r="H4715" s="73"/>
      <c r="I4715" s="73"/>
      <c r="J4715" s="73"/>
      <c r="K4715" s="73"/>
      <c r="L4715" s="73"/>
      <c r="M4715" s="73"/>
      <c r="N4715" s="73"/>
    </row>
    <row r="4716" spans="2:14" x14ac:dyDescent="0.35">
      <c r="B4716" s="83"/>
      <c r="C4716" s="84"/>
      <c r="D4716" s="73"/>
      <c r="E4716" s="73"/>
      <c r="F4716" s="73"/>
      <c r="G4716" s="85"/>
      <c r="H4716" s="73"/>
      <c r="I4716" s="73"/>
      <c r="J4716" s="73"/>
      <c r="K4716" s="73"/>
      <c r="L4716" s="73"/>
      <c r="M4716" s="73"/>
      <c r="N4716" s="73"/>
    </row>
    <row r="4717" spans="2:14" x14ac:dyDescent="0.35">
      <c r="B4717" s="83"/>
      <c r="C4717" s="84"/>
      <c r="D4717" s="73"/>
      <c r="E4717" s="73"/>
      <c r="F4717" s="73"/>
      <c r="G4717" s="85"/>
      <c r="H4717" s="73"/>
      <c r="I4717" s="73"/>
      <c r="J4717" s="73"/>
      <c r="K4717" s="73"/>
      <c r="L4717" s="73"/>
      <c r="M4717" s="73"/>
      <c r="N4717" s="73"/>
    </row>
    <row r="4718" spans="2:14" x14ac:dyDescent="0.35">
      <c r="B4718" s="83"/>
      <c r="C4718" s="84"/>
      <c r="D4718" s="73"/>
      <c r="E4718" s="73"/>
      <c r="F4718" s="73"/>
      <c r="G4718" s="85"/>
      <c r="H4718" s="73"/>
      <c r="I4718" s="73"/>
      <c r="J4718" s="73"/>
      <c r="K4718" s="73"/>
      <c r="L4718" s="73"/>
      <c r="M4718" s="73"/>
      <c r="N4718" s="73"/>
    </row>
    <row r="4719" spans="2:14" x14ac:dyDescent="0.35">
      <c r="B4719" s="83"/>
      <c r="C4719" s="84"/>
      <c r="D4719" s="73"/>
      <c r="E4719" s="73"/>
      <c r="F4719" s="73"/>
      <c r="G4719" s="85"/>
      <c r="H4719" s="73"/>
      <c r="I4719" s="73"/>
      <c r="J4719" s="73"/>
      <c r="K4719" s="73"/>
      <c r="L4719" s="73"/>
      <c r="M4719" s="73"/>
      <c r="N4719" s="73"/>
    </row>
    <row r="4720" spans="2:14" x14ac:dyDescent="0.35">
      <c r="B4720" s="83"/>
      <c r="C4720" s="84"/>
      <c r="D4720" s="73"/>
      <c r="E4720" s="73"/>
      <c r="F4720" s="73"/>
      <c r="G4720" s="85"/>
      <c r="H4720" s="73"/>
      <c r="I4720" s="73"/>
      <c r="J4720" s="73"/>
      <c r="K4720" s="73"/>
      <c r="L4720" s="73"/>
      <c r="M4720" s="73"/>
      <c r="N4720" s="73"/>
    </row>
    <row r="4721" spans="2:14" x14ac:dyDescent="0.35">
      <c r="B4721" s="83"/>
      <c r="C4721" s="84"/>
      <c r="D4721" s="73"/>
      <c r="E4721" s="73"/>
      <c r="F4721" s="73"/>
      <c r="G4721" s="85"/>
      <c r="H4721" s="73"/>
      <c r="I4721" s="73"/>
      <c r="J4721" s="73"/>
      <c r="K4721" s="73"/>
      <c r="L4721" s="73"/>
      <c r="M4721" s="73"/>
      <c r="N4721" s="73"/>
    </row>
    <row r="4722" spans="2:14" x14ac:dyDescent="0.35">
      <c r="B4722" s="83"/>
      <c r="C4722" s="84"/>
      <c r="D4722" s="73"/>
      <c r="E4722" s="73"/>
      <c r="F4722" s="73"/>
      <c r="G4722" s="85"/>
      <c r="H4722" s="73"/>
      <c r="I4722" s="73"/>
      <c r="J4722" s="73"/>
      <c r="K4722" s="73"/>
      <c r="L4722" s="73"/>
      <c r="M4722" s="73"/>
      <c r="N4722" s="73"/>
    </row>
    <row r="4723" spans="2:14" x14ac:dyDescent="0.35">
      <c r="B4723" s="83"/>
      <c r="C4723" s="84"/>
      <c r="D4723" s="73"/>
      <c r="E4723" s="73"/>
      <c r="F4723" s="73"/>
      <c r="G4723" s="85"/>
      <c r="H4723" s="73"/>
      <c r="I4723" s="73"/>
      <c r="J4723" s="73"/>
      <c r="K4723" s="73"/>
      <c r="L4723" s="73"/>
      <c r="M4723" s="73"/>
      <c r="N4723" s="73"/>
    </row>
    <row r="4724" spans="2:14" x14ac:dyDescent="0.35">
      <c r="B4724" s="83"/>
      <c r="C4724" s="84"/>
      <c r="D4724" s="73"/>
      <c r="E4724" s="73"/>
      <c r="F4724" s="73"/>
      <c r="G4724" s="85"/>
      <c r="H4724" s="73"/>
      <c r="I4724" s="73"/>
      <c r="J4724" s="73"/>
      <c r="K4724" s="73"/>
      <c r="L4724" s="73"/>
      <c r="M4724" s="73"/>
      <c r="N4724" s="73"/>
    </row>
    <row r="4725" spans="2:14" x14ac:dyDescent="0.35">
      <c r="B4725" s="83"/>
      <c r="C4725" s="84"/>
      <c r="D4725" s="73"/>
      <c r="E4725" s="73"/>
      <c r="F4725" s="73"/>
      <c r="G4725" s="85"/>
      <c r="H4725" s="73"/>
      <c r="I4725" s="73"/>
      <c r="J4725" s="73"/>
      <c r="K4725" s="73"/>
      <c r="L4725" s="73"/>
      <c r="M4725" s="73"/>
      <c r="N4725" s="73"/>
    </row>
    <row r="4726" spans="2:14" x14ac:dyDescent="0.35">
      <c r="B4726" s="83"/>
      <c r="C4726" s="84"/>
      <c r="D4726" s="73"/>
      <c r="E4726" s="73"/>
      <c r="F4726" s="73"/>
      <c r="G4726" s="85"/>
      <c r="H4726" s="73"/>
      <c r="I4726" s="73"/>
      <c r="J4726" s="73"/>
      <c r="K4726" s="73"/>
      <c r="L4726" s="73"/>
      <c r="M4726" s="73"/>
      <c r="N4726" s="73"/>
    </row>
    <row r="4727" spans="2:14" x14ac:dyDescent="0.35">
      <c r="B4727" s="83"/>
      <c r="C4727" s="84"/>
      <c r="D4727" s="73"/>
      <c r="E4727" s="73"/>
      <c r="F4727" s="73"/>
      <c r="G4727" s="85"/>
      <c r="H4727" s="73"/>
      <c r="I4727" s="73"/>
      <c r="J4727" s="73"/>
      <c r="K4727" s="73"/>
      <c r="L4727" s="73"/>
      <c r="M4727" s="73"/>
      <c r="N4727" s="73"/>
    </row>
    <row r="4728" spans="2:14" x14ac:dyDescent="0.35">
      <c r="B4728" s="83"/>
      <c r="C4728" s="84"/>
      <c r="D4728" s="73"/>
      <c r="E4728" s="73"/>
      <c r="F4728" s="73"/>
      <c r="G4728" s="85"/>
      <c r="H4728" s="73"/>
      <c r="I4728" s="73"/>
      <c r="J4728" s="73"/>
      <c r="K4728" s="73"/>
      <c r="L4728" s="73"/>
      <c r="M4728" s="73"/>
      <c r="N4728" s="73"/>
    </row>
    <row r="4729" spans="2:14" x14ac:dyDescent="0.35">
      <c r="B4729" s="83"/>
      <c r="C4729" s="84"/>
      <c r="D4729" s="73"/>
      <c r="E4729" s="73"/>
      <c r="F4729" s="73"/>
      <c r="G4729" s="85"/>
      <c r="H4729" s="73"/>
      <c r="I4729" s="73"/>
      <c r="J4729" s="73"/>
      <c r="K4729" s="73"/>
      <c r="L4729" s="73"/>
      <c r="M4729" s="73"/>
      <c r="N4729" s="73"/>
    </row>
    <row r="4730" spans="2:14" x14ac:dyDescent="0.35">
      <c r="B4730" s="83"/>
      <c r="C4730" s="84"/>
      <c r="D4730" s="73"/>
      <c r="E4730" s="73"/>
      <c r="F4730" s="73"/>
      <c r="G4730" s="85"/>
      <c r="H4730" s="73"/>
      <c r="I4730" s="73"/>
      <c r="J4730" s="73"/>
      <c r="K4730" s="73"/>
      <c r="L4730" s="73"/>
      <c r="M4730" s="73"/>
      <c r="N4730" s="73"/>
    </row>
    <row r="4731" spans="2:14" x14ac:dyDescent="0.35">
      <c r="B4731" s="83"/>
      <c r="C4731" s="84"/>
      <c r="D4731" s="73"/>
      <c r="E4731" s="73"/>
      <c r="F4731" s="73"/>
      <c r="G4731" s="85"/>
      <c r="H4731" s="73"/>
      <c r="I4731" s="73"/>
      <c r="J4731" s="73"/>
      <c r="K4731" s="73"/>
      <c r="L4731" s="73"/>
      <c r="M4731" s="73"/>
      <c r="N4731" s="73"/>
    </row>
    <row r="4732" spans="2:14" x14ac:dyDescent="0.35">
      <c r="B4732" s="83"/>
      <c r="C4732" s="84"/>
      <c r="D4732" s="73"/>
      <c r="E4732" s="73"/>
      <c r="F4732" s="73"/>
      <c r="G4732" s="85"/>
      <c r="H4732" s="73"/>
      <c r="I4732" s="73"/>
      <c r="J4732" s="73"/>
      <c r="K4732" s="73"/>
      <c r="L4732" s="73"/>
      <c r="M4732" s="73"/>
      <c r="N4732" s="73"/>
    </row>
    <row r="4733" spans="2:14" x14ac:dyDescent="0.35">
      <c r="B4733" s="83"/>
      <c r="C4733" s="84"/>
      <c r="D4733" s="73"/>
      <c r="E4733" s="73"/>
      <c r="F4733" s="73"/>
      <c r="G4733" s="85"/>
      <c r="H4733" s="73"/>
      <c r="I4733" s="73"/>
      <c r="J4733" s="73"/>
      <c r="K4733" s="73"/>
      <c r="L4733" s="73"/>
      <c r="M4733" s="73"/>
      <c r="N4733" s="73"/>
    </row>
    <row r="4734" spans="2:14" x14ac:dyDescent="0.35">
      <c r="B4734" s="83"/>
      <c r="C4734" s="84"/>
      <c r="D4734" s="73"/>
      <c r="E4734" s="73"/>
      <c r="F4734" s="73"/>
      <c r="G4734" s="85"/>
      <c r="H4734" s="73"/>
      <c r="I4734" s="73"/>
      <c r="J4734" s="73"/>
      <c r="K4734" s="73"/>
      <c r="L4734" s="73"/>
      <c r="M4734" s="73"/>
      <c r="N4734" s="73"/>
    </row>
    <row r="4735" spans="2:14" x14ac:dyDescent="0.35">
      <c r="B4735" s="83"/>
      <c r="C4735" s="84"/>
      <c r="D4735" s="73"/>
      <c r="E4735" s="73"/>
      <c r="F4735" s="73"/>
      <c r="G4735" s="85"/>
      <c r="H4735" s="73"/>
      <c r="I4735" s="73"/>
      <c r="J4735" s="73"/>
      <c r="K4735" s="73"/>
      <c r="L4735" s="73"/>
      <c r="M4735" s="73"/>
      <c r="N4735" s="73"/>
    </row>
    <row r="4736" spans="2:14" x14ac:dyDescent="0.35">
      <c r="B4736" s="83"/>
      <c r="C4736" s="84"/>
      <c r="D4736" s="73"/>
      <c r="E4736" s="73"/>
      <c r="F4736" s="73"/>
      <c r="G4736" s="85"/>
      <c r="H4736" s="73"/>
      <c r="I4736" s="73"/>
      <c r="J4736" s="73"/>
      <c r="K4736" s="73"/>
      <c r="L4736" s="73"/>
      <c r="M4736" s="73"/>
      <c r="N4736" s="73"/>
    </row>
    <row r="4737" spans="2:14" x14ac:dyDescent="0.35">
      <c r="B4737" s="83"/>
      <c r="C4737" s="84"/>
      <c r="D4737" s="73"/>
      <c r="E4737" s="73"/>
      <c r="F4737" s="73"/>
      <c r="G4737" s="85"/>
      <c r="H4737" s="73"/>
      <c r="I4737" s="73"/>
      <c r="J4737" s="73"/>
      <c r="K4737" s="73"/>
      <c r="L4737" s="73"/>
      <c r="M4737" s="73"/>
      <c r="N4737" s="73"/>
    </row>
    <row r="4738" spans="2:14" x14ac:dyDescent="0.35">
      <c r="B4738" s="83"/>
      <c r="C4738" s="84"/>
      <c r="D4738" s="73"/>
      <c r="E4738" s="73"/>
      <c r="F4738" s="73"/>
      <c r="G4738" s="85"/>
      <c r="H4738" s="73"/>
      <c r="I4738" s="73"/>
      <c r="J4738" s="73"/>
      <c r="K4738" s="73"/>
      <c r="L4738" s="73"/>
      <c r="M4738" s="73"/>
      <c r="N4738" s="73"/>
    </row>
    <row r="4739" spans="2:14" x14ac:dyDescent="0.35">
      <c r="B4739" s="83"/>
      <c r="C4739" s="84"/>
      <c r="D4739" s="73"/>
      <c r="E4739" s="73"/>
      <c r="F4739" s="73"/>
      <c r="G4739" s="85"/>
      <c r="H4739" s="73"/>
      <c r="I4739" s="73"/>
      <c r="J4739" s="73"/>
      <c r="K4739" s="73"/>
      <c r="L4739" s="73"/>
      <c r="M4739" s="73"/>
      <c r="N4739" s="73"/>
    </row>
    <row r="4740" spans="2:14" x14ac:dyDescent="0.35">
      <c r="B4740" s="83"/>
      <c r="C4740" s="84"/>
      <c r="D4740" s="73"/>
      <c r="E4740" s="73"/>
      <c r="F4740" s="73"/>
      <c r="G4740" s="85"/>
      <c r="H4740" s="73"/>
      <c r="I4740" s="73"/>
      <c r="J4740" s="73"/>
      <c r="K4740" s="73"/>
      <c r="L4740" s="73"/>
      <c r="M4740" s="73"/>
      <c r="N4740" s="73"/>
    </row>
    <row r="4741" spans="2:14" x14ac:dyDescent="0.35">
      <c r="B4741" s="83"/>
      <c r="C4741" s="84"/>
      <c r="D4741" s="73"/>
      <c r="E4741" s="73"/>
      <c r="F4741" s="73"/>
      <c r="G4741" s="85"/>
      <c r="H4741" s="73"/>
      <c r="I4741" s="73"/>
      <c r="J4741" s="73"/>
      <c r="K4741" s="73"/>
      <c r="L4741" s="73"/>
      <c r="M4741" s="73"/>
      <c r="N4741" s="73"/>
    </row>
    <row r="4742" spans="2:14" x14ac:dyDescent="0.35">
      <c r="B4742" s="83"/>
      <c r="C4742" s="84"/>
      <c r="D4742" s="73"/>
      <c r="E4742" s="73"/>
      <c r="F4742" s="73"/>
      <c r="G4742" s="85"/>
      <c r="H4742" s="73"/>
      <c r="I4742" s="73"/>
      <c r="J4742" s="73"/>
      <c r="K4742" s="73"/>
      <c r="L4742" s="73"/>
      <c r="M4742" s="73"/>
      <c r="N4742" s="73"/>
    </row>
    <row r="4743" spans="2:14" x14ac:dyDescent="0.35">
      <c r="B4743" s="83"/>
      <c r="C4743" s="84"/>
      <c r="D4743" s="73"/>
      <c r="E4743" s="73"/>
      <c r="F4743" s="73"/>
      <c r="G4743" s="85"/>
      <c r="H4743" s="73"/>
      <c r="I4743" s="73"/>
      <c r="J4743" s="73"/>
      <c r="K4743" s="73"/>
      <c r="L4743" s="73"/>
      <c r="M4743" s="73"/>
      <c r="N4743" s="73"/>
    </row>
    <row r="4744" spans="2:14" x14ac:dyDescent="0.35">
      <c r="B4744" s="83"/>
      <c r="C4744" s="84"/>
      <c r="D4744" s="73"/>
      <c r="E4744" s="73"/>
      <c r="F4744" s="73"/>
      <c r="G4744" s="85"/>
      <c r="H4744" s="73"/>
      <c r="I4744" s="73"/>
      <c r="J4744" s="73"/>
      <c r="K4744" s="73"/>
      <c r="L4744" s="73"/>
      <c r="M4744" s="73"/>
      <c r="N4744" s="73"/>
    </row>
    <row r="4745" spans="2:14" x14ac:dyDescent="0.35">
      <c r="B4745" s="83"/>
      <c r="C4745" s="84"/>
      <c r="D4745" s="73"/>
      <c r="E4745" s="73"/>
      <c r="F4745" s="73"/>
      <c r="G4745" s="85"/>
      <c r="H4745" s="73"/>
      <c r="I4745" s="73"/>
      <c r="J4745" s="73"/>
      <c r="K4745" s="73"/>
      <c r="L4745" s="73"/>
      <c r="M4745" s="73"/>
      <c r="N4745" s="73"/>
    </row>
    <row r="4746" spans="2:14" x14ac:dyDescent="0.35">
      <c r="B4746" s="83"/>
      <c r="C4746" s="84"/>
      <c r="D4746" s="73"/>
      <c r="E4746" s="73"/>
      <c r="F4746" s="73"/>
      <c r="G4746" s="85"/>
      <c r="H4746" s="73"/>
      <c r="I4746" s="73"/>
      <c r="J4746" s="73"/>
      <c r="K4746" s="73"/>
      <c r="L4746" s="73"/>
      <c r="M4746" s="73"/>
      <c r="N4746" s="73"/>
    </row>
    <row r="4747" spans="2:14" x14ac:dyDescent="0.35">
      <c r="B4747" s="83"/>
      <c r="C4747" s="84"/>
      <c r="D4747" s="73"/>
      <c r="E4747" s="73"/>
      <c r="F4747" s="73"/>
      <c r="G4747" s="85"/>
      <c r="H4747" s="73"/>
      <c r="I4747" s="73"/>
      <c r="J4747" s="73"/>
      <c r="K4747" s="73"/>
      <c r="L4747" s="73"/>
      <c r="M4747" s="73"/>
      <c r="N4747" s="73"/>
    </row>
    <row r="4748" spans="2:14" x14ac:dyDescent="0.35">
      <c r="B4748" s="83"/>
      <c r="C4748" s="84"/>
      <c r="D4748" s="73"/>
      <c r="E4748" s="73"/>
      <c r="F4748" s="73"/>
      <c r="G4748" s="85"/>
      <c r="H4748" s="73"/>
      <c r="I4748" s="73"/>
      <c r="J4748" s="73"/>
      <c r="K4748" s="73"/>
      <c r="L4748" s="73"/>
      <c r="M4748" s="73"/>
      <c r="N4748" s="73"/>
    </row>
    <row r="4749" spans="2:14" x14ac:dyDescent="0.35">
      <c r="B4749" s="83"/>
      <c r="C4749" s="84"/>
      <c r="D4749" s="73"/>
      <c r="E4749" s="73"/>
      <c r="F4749" s="73"/>
      <c r="G4749" s="85"/>
      <c r="H4749" s="73"/>
      <c r="I4749" s="73"/>
      <c r="J4749" s="73"/>
      <c r="K4749" s="73"/>
      <c r="L4749" s="73"/>
      <c r="M4749" s="73"/>
      <c r="N4749" s="73"/>
    </row>
    <row r="4750" spans="2:14" x14ac:dyDescent="0.35">
      <c r="B4750" s="83"/>
      <c r="C4750" s="84"/>
      <c r="D4750" s="73"/>
      <c r="E4750" s="73"/>
      <c r="F4750" s="73"/>
      <c r="G4750" s="85"/>
      <c r="H4750" s="73"/>
      <c r="I4750" s="73"/>
      <c r="J4750" s="73"/>
      <c r="K4750" s="73"/>
      <c r="L4750" s="73"/>
      <c r="M4750" s="73"/>
      <c r="N4750" s="73"/>
    </row>
    <row r="4751" spans="2:14" x14ac:dyDescent="0.35">
      <c r="B4751" s="83"/>
      <c r="C4751" s="84"/>
      <c r="D4751" s="73"/>
      <c r="E4751" s="73"/>
      <c r="F4751" s="73"/>
      <c r="G4751" s="85"/>
      <c r="H4751" s="73"/>
      <c r="I4751" s="73"/>
      <c r="J4751" s="73"/>
      <c r="K4751" s="73"/>
      <c r="L4751" s="73"/>
      <c r="M4751" s="73"/>
      <c r="N4751" s="73"/>
    </row>
    <row r="4752" spans="2:14" x14ac:dyDescent="0.35">
      <c r="B4752" s="83"/>
      <c r="C4752" s="84"/>
      <c r="D4752" s="73"/>
      <c r="E4752" s="73"/>
      <c r="F4752" s="73"/>
      <c r="G4752" s="85"/>
      <c r="H4752" s="73"/>
      <c r="I4752" s="73"/>
      <c r="J4752" s="73"/>
      <c r="K4752" s="73"/>
      <c r="L4752" s="73"/>
      <c r="M4752" s="73"/>
      <c r="N4752" s="73"/>
    </row>
    <row r="4753" spans="2:14" x14ac:dyDescent="0.35">
      <c r="B4753" s="83"/>
      <c r="C4753" s="84"/>
      <c r="D4753" s="73"/>
      <c r="E4753" s="73"/>
      <c r="F4753" s="73"/>
      <c r="G4753" s="85"/>
      <c r="H4753" s="73"/>
      <c r="I4753" s="73"/>
      <c r="J4753" s="73"/>
      <c r="K4753" s="73"/>
      <c r="L4753" s="73"/>
      <c r="M4753" s="73"/>
      <c r="N4753" s="73"/>
    </row>
    <row r="4754" spans="2:14" x14ac:dyDescent="0.35">
      <c r="B4754" s="83"/>
      <c r="C4754" s="84"/>
      <c r="D4754" s="73"/>
      <c r="E4754" s="73"/>
      <c r="F4754" s="73"/>
      <c r="G4754" s="85"/>
      <c r="H4754" s="73"/>
      <c r="I4754" s="73"/>
      <c r="J4754" s="73"/>
      <c r="K4754" s="73"/>
      <c r="L4754" s="73"/>
      <c r="M4754" s="73"/>
      <c r="N4754" s="73"/>
    </row>
    <row r="4755" spans="2:14" x14ac:dyDescent="0.35">
      <c r="B4755" s="83"/>
      <c r="C4755" s="84"/>
      <c r="D4755" s="73"/>
      <c r="E4755" s="73"/>
      <c r="F4755" s="73"/>
      <c r="G4755" s="85"/>
      <c r="H4755" s="73"/>
      <c r="I4755" s="73"/>
      <c r="J4755" s="73"/>
      <c r="K4755" s="73"/>
      <c r="L4755" s="73"/>
      <c r="M4755" s="73"/>
      <c r="N4755" s="73"/>
    </row>
    <row r="4756" spans="2:14" x14ac:dyDescent="0.35">
      <c r="B4756" s="83"/>
      <c r="C4756" s="84"/>
      <c r="D4756" s="73"/>
      <c r="E4756" s="73"/>
      <c r="F4756" s="73"/>
      <c r="G4756" s="85"/>
      <c r="H4756" s="73"/>
      <c r="I4756" s="73"/>
      <c r="J4756" s="73"/>
      <c r="K4756" s="73"/>
      <c r="L4756" s="73"/>
      <c r="M4756" s="73"/>
      <c r="N4756" s="73"/>
    </row>
    <row r="4757" spans="2:14" x14ac:dyDescent="0.35">
      <c r="B4757" s="83"/>
      <c r="C4757" s="84"/>
      <c r="D4757" s="73"/>
      <c r="E4757" s="73"/>
      <c r="F4757" s="73"/>
      <c r="G4757" s="85"/>
      <c r="H4757" s="73"/>
      <c r="I4757" s="73"/>
      <c r="J4757" s="73"/>
      <c r="K4757" s="73"/>
      <c r="L4757" s="73"/>
      <c r="M4757" s="73"/>
      <c r="N4757" s="73"/>
    </row>
    <row r="4758" spans="2:14" x14ac:dyDescent="0.35">
      <c r="B4758" s="83"/>
      <c r="C4758" s="84"/>
      <c r="D4758" s="73"/>
      <c r="E4758" s="73"/>
      <c r="F4758" s="73"/>
      <c r="G4758" s="85"/>
      <c r="H4758" s="73"/>
      <c r="I4758" s="73"/>
      <c r="J4758" s="73"/>
      <c r="K4758" s="73"/>
      <c r="L4758" s="73"/>
      <c r="M4758" s="73"/>
      <c r="N4758" s="73"/>
    </row>
    <row r="4759" spans="2:14" x14ac:dyDescent="0.35">
      <c r="B4759" s="83"/>
      <c r="C4759" s="84"/>
      <c r="D4759" s="73"/>
      <c r="E4759" s="73"/>
      <c r="F4759" s="73"/>
      <c r="G4759" s="85"/>
      <c r="H4759" s="73"/>
      <c r="I4759" s="73"/>
      <c r="J4759" s="73"/>
      <c r="K4759" s="73"/>
      <c r="L4759" s="73"/>
      <c r="M4759" s="73"/>
      <c r="N4759" s="73"/>
    </row>
    <row r="4760" spans="2:14" x14ac:dyDescent="0.35">
      <c r="B4760" s="83"/>
      <c r="C4760" s="84"/>
      <c r="D4760" s="73"/>
      <c r="E4760" s="73"/>
      <c r="F4760" s="73"/>
      <c r="G4760" s="85"/>
      <c r="H4760" s="73"/>
      <c r="I4760" s="73"/>
      <c r="J4760" s="73"/>
      <c r="K4760" s="73"/>
      <c r="L4760" s="73"/>
      <c r="M4760" s="73"/>
      <c r="N4760" s="73"/>
    </row>
    <row r="4761" spans="2:14" x14ac:dyDescent="0.35">
      <c r="B4761" s="83"/>
      <c r="C4761" s="84"/>
      <c r="D4761" s="73"/>
      <c r="E4761" s="73"/>
      <c r="F4761" s="73"/>
      <c r="G4761" s="85"/>
      <c r="H4761" s="73"/>
      <c r="I4761" s="73"/>
      <c r="J4761" s="73"/>
      <c r="K4761" s="73"/>
      <c r="L4761" s="73"/>
      <c r="M4761" s="73"/>
      <c r="N4761" s="73"/>
    </row>
    <row r="4762" spans="2:14" x14ac:dyDescent="0.35">
      <c r="B4762" s="83"/>
      <c r="C4762" s="84"/>
      <c r="D4762" s="73"/>
      <c r="E4762" s="73"/>
      <c r="F4762" s="73"/>
      <c r="G4762" s="85"/>
      <c r="H4762" s="73"/>
      <c r="I4762" s="73"/>
      <c r="J4762" s="73"/>
      <c r="K4762" s="73"/>
      <c r="L4762" s="73"/>
      <c r="M4762" s="73"/>
      <c r="N4762" s="73"/>
    </row>
    <row r="4763" spans="2:14" x14ac:dyDescent="0.35">
      <c r="B4763" s="83"/>
      <c r="C4763" s="84"/>
      <c r="D4763" s="73"/>
      <c r="E4763" s="73"/>
      <c r="F4763" s="73"/>
      <c r="G4763" s="85"/>
      <c r="H4763" s="73"/>
      <c r="I4763" s="73"/>
      <c r="J4763" s="73"/>
      <c r="K4763" s="73"/>
      <c r="L4763" s="73"/>
      <c r="M4763" s="73"/>
      <c r="N4763" s="73"/>
    </row>
    <row r="4764" spans="2:14" x14ac:dyDescent="0.35">
      <c r="B4764" s="83"/>
      <c r="C4764" s="84"/>
      <c r="D4764" s="73"/>
      <c r="E4764" s="73"/>
      <c r="F4764" s="73"/>
      <c r="G4764" s="85"/>
      <c r="H4764" s="73"/>
      <c r="I4764" s="73"/>
      <c r="J4764" s="73"/>
      <c r="K4764" s="73"/>
      <c r="L4764" s="73"/>
      <c r="M4764" s="73"/>
      <c r="N4764" s="73"/>
    </row>
    <row r="4765" spans="2:14" x14ac:dyDescent="0.35">
      <c r="B4765" s="83"/>
      <c r="C4765" s="84"/>
      <c r="D4765" s="73"/>
      <c r="E4765" s="73"/>
      <c r="F4765" s="73"/>
      <c r="G4765" s="85"/>
      <c r="H4765" s="73"/>
      <c r="I4765" s="73"/>
      <c r="J4765" s="73"/>
      <c r="K4765" s="73"/>
      <c r="L4765" s="73"/>
      <c r="M4765" s="73"/>
      <c r="N4765" s="73"/>
    </row>
    <row r="4766" spans="2:14" x14ac:dyDescent="0.35">
      <c r="B4766" s="83"/>
      <c r="C4766" s="84"/>
      <c r="D4766" s="73"/>
      <c r="E4766" s="73"/>
      <c r="F4766" s="73"/>
      <c r="G4766" s="85"/>
      <c r="H4766" s="73"/>
      <c r="I4766" s="73"/>
      <c r="J4766" s="73"/>
      <c r="K4766" s="73"/>
      <c r="L4766" s="73"/>
      <c r="M4766" s="73"/>
      <c r="N4766" s="73"/>
    </row>
    <row r="4767" spans="2:14" x14ac:dyDescent="0.35">
      <c r="B4767" s="83"/>
      <c r="C4767" s="84"/>
      <c r="D4767" s="73"/>
      <c r="E4767" s="73"/>
      <c r="F4767" s="73"/>
      <c r="G4767" s="85"/>
      <c r="H4767" s="73"/>
      <c r="I4767" s="73"/>
      <c r="J4767" s="73"/>
      <c r="K4767" s="73"/>
      <c r="L4767" s="73"/>
      <c r="M4767" s="73"/>
      <c r="N4767" s="73"/>
    </row>
    <row r="4768" spans="2:14" x14ac:dyDescent="0.35">
      <c r="B4768" s="83"/>
      <c r="C4768" s="84"/>
      <c r="D4768" s="73"/>
      <c r="E4768" s="73"/>
      <c r="F4768" s="73"/>
      <c r="G4768" s="85"/>
      <c r="H4768" s="73"/>
      <c r="I4768" s="73"/>
      <c r="J4768" s="73"/>
      <c r="K4768" s="73"/>
      <c r="L4768" s="73"/>
      <c r="M4768" s="73"/>
      <c r="N4768" s="73"/>
    </row>
    <row r="4769" spans="2:14" x14ac:dyDescent="0.35">
      <c r="B4769" s="83"/>
      <c r="C4769" s="84"/>
      <c r="D4769" s="73"/>
      <c r="E4769" s="73"/>
      <c r="F4769" s="73"/>
      <c r="G4769" s="85"/>
      <c r="H4769" s="73"/>
      <c r="I4769" s="73"/>
      <c r="J4769" s="73"/>
      <c r="K4769" s="73"/>
      <c r="L4769" s="73"/>
      <c r="M4769" s="73"/>
      <c r="N4769" s="73"/>
    </row>
    <row r="4770" spans="2:14" x14ac:dyDescent="0.35">
      <c r="B4770" s="83"/>
      <c r="C4770" s="84"/>
      <c r="D4770" s="73"/>
      <c r="E4770" s="73"/>
      <c r="F4770" s="73"/>
      <c r="G4770" s="85"/>
      <c r="H4770" s="73"/>
      <c r="I4770" s="73"/>
      <c r="J4770" s="73"/>
      <c r="K4770" s="73"/>
      <c r="L4770" s="73"/>
      <c r="M4770" s="73"/>
      <c r="N4770" s="73"/>
    </row>
    <row r="4771" spans="2:14" x14ac:dyDescent="0.35">
      <c r="B4771" s="83"/>
      <c r="C4771" s="84"/>
      <c r="D4771" s="73"/>
      <c r="E4771" s="73"/>
      <c r="F4771" s="73"/>
      <c r="G4771" s="85"/>
      <c r="H4771" s="73"/>
      <c r="I4771" s="73"/>
      <c r="J4771" s="73"/>
      <c r="K4771" s="73"/>
      <c r="L4771" s="73"/>
      <c r="M4771" s="73"/>
      <c r="N4771" s="73"/>
    </row>
    <row r="4772" spans="2:14" x14ac:dyDescent="0.35">
      <c r="B4772" s="83"/>
      <c r="C4772" s="84"/>
      <c r="D4772" s="73"/>
      <c r="E4772" s="73"/>
      <c r="F4772" s="73"/>
      <c r="G4772" s="85"/>
      <c r="H4772" s="73"/>
      <c r="I4772" s="73"/>
      <c r="J4772" s="73"/>
      <c r="K4772" s="73"/>
      <c r="L4772" s="73"/>
      <c r="M4772" s="73"/>
      <c r="N4772" s="73"/>
    </row>
    <row r="4773" spans="2:14" x14ac:dyDescent="0.35">
      <c r="B4773" s="83"/>
      <c r="C4773" s="84"/>
      <c r="D4773" s="73"/>
      <c r="E4773" s="73"/>
      <c r="F4773" s="73"/>
      <c r="G4773" s="85"/>
      <c r="H4773" s="73"/>
      <c r="I4773" s="73"/>
      <c r="J4773" s="73"/>
      <c r="K4773" s="73"/>
      <c r="L4773" s="73"/>
      <c r="M4773" s="73"/>
      <c r="N4773" s="73"/>
    </row>
    <row r="4774" spans="2:14" x14ac:dyDescent="0.35">
      <c r="B4774" s="83"/>
      <c r="C4774" s="84"/>
      <c r="D4774" s="73"/>
      <c r="E4774" s="73"/>
      <c r="F4774" s="73"/>
      <c r="G4774" s="85"/>
      <c r="H4774" s="73"/>
      <c r="I4774" s="73"/>
      <c r="J4774" s="73"/>
      <c r="K4774" s="73"/>
      <c r="L4774" s="73"/>
      <c r="M4774" s="73"/>
      <c r="N4774" s="73"/>
    </row>
    <row r="4775" spans="2:14" x14ac:dyDescent="0.35">
      <c r="B4775" s="83"/>
      <c r="C4775" s="84"/>
      <c r="D4775" s="73"/>
      <c r="E4775" s="73"/>
      <c r="F4775" s="73"/>
      <c r="G4775" s="85"/>
      <c r="H4775" s="73"/>
      <c r="I4775" s="73"/>
      <c r="J4775" s="73"/>
      <c r="K4775" s="73"/>
      <c r="L4775" s="73"/>
      <c r="M4775" s="73"/>
      <c r="N4775" s="73"/>
    </row>
    <row r="4776" spans="2:14" x14ac:dyDescent="0.35">
      <c r="B4776" s="83"/>
      <c r="C4776" s="84"/>
      <c r="D4776" s="73"/>
      <c r="E4776" s="73"/>
      <c r="F4776" s="73"/>
      <c r="G4776" s="85"/>
      <c r="H4776" s="73"/>
      <c r="I4776" s="73"/>
      <c r="J4776" s="73"/>
      <c r="K4776" s="73"/>
      <c r="L4776" s="73"/>
      <c r="M4776" s="73"/>
      <c r="N4776" s="73"/>
    </row>
    <row r="4777" spans="2:14" x14ac:dyDescent="0.35">
      <c r="B4777" s="83"/>
      <c r="C4777" s="84"/>
      <c r="D4777" s="73"/>
      <c r="E4777" s="73"/>
      <c r="F4777" s="73"/>
      <c r="G4777" s="85"/>
      <c r="H4777" s="73"/>
      <c r="I4777" s="73"/>
      <c r="J4777" s="73"/>
      <c r="K4777" s="73"/>
      <c r="L4777" s="73"/>
      <c r="M4777" s="73"/>
      <c r="N4777" s="73"/>
    </row>
    <row r="4778" spans="2:14" x14ac:dyDescent="0.35">
      <c r="B4778" s="83"/>
      <c r="C4778" s="84"/>
      <c r="D4778" s="73"/>
      <c r="E4778" s="73"/>
      <c r="F4778" s="73"/>
      <c r="G4778" s="85"/>
      <c r="H4778" s="73"/>
      <c r="I4778" s="73"/>
      <c r="J4778" s="73"/>
      <c r="K4778" s="73"/>
      <c r="L4778" s="73"/>
      <c r="M4778" s="73"/>
      <c r="N4778" s="73"/>
    </row>
    <row r="4779" spans="2:14" x14ac:dyDescent="0.35">
      <c r="B4779" s="83"/>
      <c r="C4779" s="84"/>
      <c r="D4779" s="73"/>
      <c r="E4779" s="73"/>
      <c r="F4779" s="73"/>
      <c r="G4779" s="85"/>
      <c r="H4779" s="73"/>
      <c r="I4779" s="73"/>
      <c r="J4779" s="73"/>
      <c r="K4779" s="73"/>
      <c r="L4779" s="73"/>
      <c r="M4779" s="73"/>
      <c r="N4779" s="73"/>
    </row>
    <row r="4780" spans="2:14" x14ac:dyDescent="0.35">
      <c r="B4780" s="83"/>
      <c r="C4780" s="84"/>
      <c r="D4780" s="73"/>
      <c r="E4780" s="73"/>
      <c r="F4780" s="73"/>
      <c r="G4780" s="85"/>
      <c r="H4780" s="73"/>
      <c r="I4780" s="73"/>
      <c r="J4780" s="73"/>
      <c r="K4780" s="73"/>
      <c r="L4780" s="73"/>
      <c r="M4780" s="73"/>
      <c r="N4780" s="73"/>
    </row>
    <row r="4781" spans="2:14" x14ac:dyDescent="0.35">
      <c r="B4781" s="83"/>
      <c r="C4781" s="84"/>
      <c r="D4781" s="73"/>
      <c r="E4781" s="73"/>
      <c r="F4781" s="73"/>
      <c r="G4781" s="85"/>
      <c r="H4781" s="73"/>
      <c r="I4781" s="73"/>
      <c r="J4781" s="73"/>
      <c r="K4781" s="73"/>
      <c r="L4781" s="73"/>
      <c r="M4781" s="73"/>
      <c r="N4781" s="73"/>
    </row>
    <row r="4782" spans="2:14" x14ac:dyDescent="0.35">
      <c r="B4782" s="83"/>
      <c r="C4782" s="84"/>
      <c r="D4782" s="73"/>
      <c r="E4782" s="73"/>
      <c r="F4782" s="73"/>
      <c r="G4782" s="85"/>
      <c r="H4782" s="73"/>
      <c r="I4782" s="73"/>
      <c r="J4782" s="73"/>
      <c r="K4782" s="73"/>
      <c r="L4782" s="73"/>
      <c r="M4782" s="73"/>
      <c r="N4782" s="73"/>
    </row>
    <row r="4783" spans="2:14" x14ac:dyDescent="0.35">
      <c r="B4783" s="83"/>
      <c r="C4783" s="84"/>
      <c r="D4783" s="73"/>
      <c r="E4783" s="73"/>
      <c r="F4783" s="73"/>
      <c r="G4783" s="85"/>
      <c r="H4783" s="73"/>
      <c r="I4783" s="73"/>
      <c r="J4783" s="73"/>
      <c r="K4783" s="73"/>
      <c r="L4783" s="73"/>
      <c r="M4783" s="73"/>
      <c r="N4783" s="73"/>
    </row>
    <row r="4784" spans="2:14" x14ac:dyDescent="0.35">
      <c r="B4784" s="83"/>
      <c r="C4784" s="84"/>
      <c r="D4784" s="73"/>
      <c r="E4784" s="73"/>
      <c r="F4784" s="73"/>
      <c r="G4784" s="85"/>
      <c r="H4784" s="73"/>
      <c r="I4784" s="73"/>
      <c r="J4784" s="73"/>
      <c r="K4784" s="73"/>
      <c r="L4784" s="73"/>
      <c r="M4784" s="73"/>
      <c r="N4784" s="73"/>
    </row>
    <row r="4785" spans="2:14" x14ac:dyDescent="0.35">
      <c r="B4785" s="83"/>
      <c r="C4785" s="84"/>
      <c r="D4785" s="73"/>
      <c r="E4785" s="73"/>
      <c r="F4785" s="73"/>
      <c r="G4785" s="85"/>
      <c r="H4785" s="73"/>
      <c r="I4785" s="73"/>
      <c r="J4785" s="73"/>
      <c r="K4785" s="73"/>
      <c r="L4785" s="73"/>
      <c r="M4785" s="73"/>
      <c r="N4785" s="73"/>
    </row>
    <row r="4786" spans="2:14" x14ac:dyDescent="0.35">
      <c r="B4786" s="83"/>
      <c r="C4786" s="84"/>
      <c r="D4786" s="73"/>
      <c r="E4786" s="73"/>
      <c r="F4786" s="73"/>
      <c r="G4786" s="85"/>
      <c r="H4786" s="73"/>
      <c r="I4786" s="73"/>
      <c r="J4786" s="73"/>
      <c r="K4786" s="73"/>
      <c r="L4786" s="73"/>
      <c r="M4786" s="73"/>
      <c r="N4786" s="73"/>
    </row>
    <row r="4787" spans="2:14" x14ac:dyDescent="0.35">
      <c r="B4787" s="83"/>
      <c r="C4787" s="84"/>
      <c r="D4787" s="73"/>
      <c r="E4787" s="73"/>
      <c r="F4787" s="73"/>
      <c r="G4787" s="85"/>
      <c r="H4787" s="73"/>
      <c r="I4787" s="73"/>
      <c r="J4787" s="73"/>
      <c r="K4787" s="73"/>
      <c r="L4787" s="73"/>
      <c r="M4787" s="73"/>
      <c r="N4787" s="73"/>
    </row>
    <row r="4788" spans="2:14" x14ac:dyDescent="0.35">
      <c r="B4788" s="83"/>
      <c r="C4788" s="84"/>
      <c r="D4788" s="73"/>
      <c r="E4788" s="73"/>
      <c r="F4788" s="73"/>
      <c r="G4788" s="85"/>
      <c r="H4788" s="73"/>
      <c r="I4788" s="73"/>
      <c r="J4788" s="73"/>
      <c r="K4788" s="73"/>
      <c r="L4788" s="73"/>
      <c r="M4788" s="73"/>
      <c r="N4788" s="73"/>
    </row>
    <row r="4789" spans="2:14" x14ac:dyDescent="0.35">
      <c r="B4789" s="83"/>
      <c r="C4789" s="84"/>
      <c r="D4789" s="73"/>
      <c r="E4789" s="73"/>
      <c r="F4789" s="73"/>
      <c r="G4789" s="85"/>
      <c r="H4789" s="73"/>
      <c r="I4789" s="73"/>
      <c r="J4789" s="73"/>
      <c r="K4789" s="73"/>
      <c r="L4789" s="73"/>
      <c r="M4789" s="73"/>
      <c r="N4789" s="73"/>
    </row>
    <row r="4790" spans="2:14" x14ac:dyDescent="0.35">
      <c r="B4790" s="83"/>
      <c r="C4790" s="84"/>
      <c r="D4790" s="73"/>
      <c r="E4790" s="73"/>
      <c r="F4790" s="73"/>
      <c r="G4790" s="85"/>
      <c r="H4790" s="73"/>
      <c r="I4790" s="73"/>
      <c r="J4790" s="73"/>
      <c r="K4790" s="73"/>
      <c r="L4790" s="73"/>
      <c r="M4790" s="73"/>
      <c r="N4790" s="73"/>
    </row>
    <row r="4791" spans="2:14" x14ac:dyDescent="0.35">
      <c r="B4791" s="83"/>
      <c r="C4791" s="84"/>
      <c r="D4791" s="73"/>
      <c r="E4791" s="73"/>
      <c r="F4791" s="73"/>
      <c r="G4791" s="85"/>
      <c r="H4791" s="73"/>
      <c r="I4791" s="73"/>
      <c r="J4791" s="73"/>
      <c r="K4791" s="73"/>
      <c r="L4791" s="73"/>
      <c r="M4791" s="73"/>
      <c r="N4791" s="73"/>
    </row>
    <row r="4792" spans="2:14" x14ac:dyDescent="0.35">
      <c r="B4792" s="83"/>
      <c r="C4792" s="84"/>
      <c r="D4792" s="73"/>
      <c r="E4792" s="73"/>
      <c r="F4792" s="73"/>
      <c r="G4792" s="85"/>
      <c r="H4792" s="73"/>
      <c r="I4792" s="73"/>
      <c r="J4792" s="73"/>
      <c r="K4792" s="73"/>
      <c r="L4792" s="73"/>
      <c r="M4792" s="73"/>
      <c r="N4792" s="73"/>
    </row>
    <row r="4793" spans="2:14" x14ac:dyDescent="0.35">
      <c r="B4793" s="83"/>
      <c r="C4793" s="84"/>
      <c r="D4793" s="73"/>
      <c r="E4793" s="73"/>
      <c r="F4793" s="73"/>
      <c r="G4793" s="85"/>
      <c r="H4793" s="73"/>
      <c r="I4793" s="73"/>
      <c r="J4793" s="73"/>
      <c r="K4793" s="73"/>
      <c r="L4793" s="73"/>
      <c r="M4793" s="73"/>
      <c r="N4793" s="73"/>
    </row>
    <row r="4794" spans="2:14" x14ac:dyDescent="0.35">
      <c r="B4794" s="83"/>
      <c r="C4794" s="84"/>
      <c r="D4794" s="73"/>
      <c r="E4794" s="73"/>
      <c r="F4794" s="73"/>
      <c r="G4794" s="85"/>
      <c r="H4794" s="73"/>
      <c r="I4794" s="73"/>
      <c r="J4794" s="73"/>
      <c r="K4794" s="73"/>
      <c r="L4794" s="73"/>
      <c r="M4794" s="73"/>
      <c r="N4794" s="73"/>
    </row>
    <row r="4795" spans="2:14" x14ac:dyDescent="0.35">
      <c r="B4795" s="83"/>
      <c r="C4795" s="84"/>
      <c r="D4795" s="73"/>
      <c r="E4795" s="73"/>
      <c r="F4795" s="73"/>
      <c r="G4795" s="85"/>
      <c r="H4795" s="73"/>
      <c r="I4795" s="73"/>
      <c r="J4795" s="73"/>
      <c r="K4795" s="73"/>
      <c r="L4795" s="73"/>
      <c r="M4795" s="73"/>
      <c r="N4795" s="73"/>
    </row>
    <row r="4796" spans="2:14" x14ac:dyDescent="0.35">
      <c r="B4796" s="83"/>
      <c r="C4796" s="84"/>
      <c r="D4796" s="73"/>
      <c r="E4796" s="73"/>
      <c r="F4796" s="73"/>
      <c r="G4796" s="85"/>
      <c r="H4796" s="73"/>
      <c r="I4796" s="73"/>
      <c r="J4796" s="73"/>
      <c r="K4796" s="73"/>
      <c r="L4796" s="73"/>
      <c r="M4796" s="73"/>
      <c r="N4796" s="73"/>
    </row>
    <row r="4797" spans="2:14" x14ac:dyDescent="0.35">
      <c r="B4797" s="83"/>
      <c r="C4797" s="84"/>
      <c r="D4797" s="73"/>
      <c r="E4797" s="73"/>
      <c r="F4797" s="73"/>
      <c r="G4797" s="85"/>
      <c r="H4797" s="73"/>
      <c r="I4797" s="73"/>
      <c r="J4797" s="73"/>
      <c r="K4797" s="73"/>
      <c r="L4797" s="73"/>
      <c r="M4797" s="73"/>
      <c r="N4797" s="73"/>
    </row>
    <row r="4798" spans="2:14" x14ac:dyDescent="0.35">
      <c r="B4798" s="83"/>
      <c r="C4798" s="84"/>
      <c r="D4798" s="73"/>
      <c r="E4798" s="73"/>
      <c r="F4798" s="73"/>
      <c r="G4798" s="85"/>
      <c r="H4798" s="73"/>
      <c r="I4798" s="73"/>
      <c r="J4798" s="73"/>
      <c r="K4798" s="73"/>
      <c r="L4798" s="73"/>
      <c r="M4798" s="73"/>
      <c r="N4798" s="73"/>
    </row>
    <row r="4799" spans="2:14" x14ac:dyDescent="0.35">
      <c r="B4799" s="83"/>
      <c r="C4799" s="84"/>
      <c r="D4799" s="73"/>
      <c r="E4799" s="73"/>
      <c r="F4799" s="73"/>
      <c r="G4799" s="85"/>
      <c r="H4799" s="73"/>
      <c r="I4799" s="73"/>
      <c r="J4799" s="73"/>
      <c r="K4799" s="73"/>
      <c r="L4799" s="73"/>
      <c r="M4799" s="73"/>
      <c r="N4799" s="73"/>
    </row>
    <row r="4800" spans="2:14" x14ac:dyDescent="0.35">
      <c r="B4800" s="83"/>
      <c r="C4800" s="84"/>
      <c r="D4800" s="73"/>
      <c r="E4800" s="73"/>
      <c r="F4800" s="73"/>
      <c r="G4800" s="85"/>
      <c r="H4800" s="73"/>
      <c r="I4800" s="73"/>
      <c r="J4800" s="73"/>
      <c r="K4800" s="73"/>
      <c r="L4800" s="73"/>
      <c r="M4800" s="73"/>
      <c r="N4800" s="73"/>
    </row>
    <row r="4801" spans="2:14" x14ac:dyDescent="0.35">
      <c r="B4801" s="83"/>
      <c r="C4801" s="84"/>
      <c r="D4801" s="73"/>
      <c r="E4801" s="73"/>
      <c r="F4801" s="73"/>
      <c r="G4801" s="85"/>
      <c r="H4801" s="73"/>
      <c r="I4801" s="73"/>
      <c r="J4801" s="73"/>
      <c r="K4801" s="73"/>
      <c r="L4801" s="73"/>
      <c r="M4801" s="73"/>
      <c r="N4801" s="73"/>
    </row>
    <row r="4802" spans="2:14" x14ac:dyDescent="0.35">
      <c r="B4802" s="83"/>
      <c r="C4802" s="84"/>
      <c r="D4802" s="73"/>
      <c r="E4802" s="73"/>
      <c r="F4802" s="73"/>
      <c r="G4802" s="85"/>
      <c r="H4802" s="73"/>
      <c r="I4802" s="73"/>
      <c r="J4802" s="73"/>
      <c r="K4802" s="73"/>
      <c r="L4802" s="73"/>
      <c r="M4802" s="73"/>
      <c r="N4802" s="73"/>
    </row>
    <row r="4803" spans="2:14" x14ac:dyDescent="0.35">
      <c r="B4803" s="83"/>
      <c r="C4803" s="84"/>
      <c r="D4803" s="73"/>
      <c r="E4803" s="73"/>
      <c r="F4803" s="73"/>
      <c r="G4803" s="85"/>
      <c r="H4803" s="73"/>
      <c r="I4803" s="73"/>
      <c r="J4803" s="73"/>
      <c r="K4803" s="73"/>
      <c r="L4803" s="73"/>
      <c r="M4803" s="73"/>
      <c r="N4803" s="73"/>
    </row>
    <row r="4804" spans="2:14" x14ac:dyDescent="0.35">
      <c r="B4804" s="83"/>
      <c r="C4804" s="84"/>
      <c r="D4804" s="73"/>
      <c r="E4804" s="73"/>
      <c r="F4804" s="73"/>
      <c r="G4804" s="85"/>
      <c r="H4804" s="73"/>
      <c r="I4804" s="73"/>
      <c r="J4804" s="73"/>
      <c r="K4804" s="73"/>
      <c r="L4804" s="73"/>
      <c r="M4804" s="73"/>
      <c r="N4804" s="73"/>
    </row>
    <row r="4805" spans="2:14" x14ac:dyDescent="0.35">
      <c r="B4805" s="83"/>
      <c r="C4805" s="84"/>
      <c r="D4805" s="73"/>
      <c r="E4805" s="73"/>
      <c r="F4805" s="73"/>
      <c r="G4805" s="85"/>
      <c r="H4805" s="73"/>
      <c r="I4805" s="73"/>
      <c r="J4805" s="73"/>
      <c r="K4805" s="73"/>
      <c r="L4805" s="73"/>
      <c r="M4805" s="73"/>
      <c r="N4805" s="73"/>
    </row>
    <row r="4806" spans="2:14" x14ac:dyDescent="0.35">
      <c r="B4806" s="83"/>
      <c r="C4806" s="84"/>
      <c r="D4806" s="73"/>
      <c r="E4806" s="73"/>
      <c r="F4806" s="73"/>
      <c r="G4806" s="85"/>
      <c r="H4806" s="73"/>
      <c r="I4806" s="73"/>
      <c r="J4806" s="73"/>
      <c r="K4806" s="73"/>
      <c r="L4806" s="73"/>
      <c r="M4806" s="73"/>
      <c r="N4806" s="73"/>
    </row>
    <row r="4807" spans="2:14" x14ac:dyDescent="0.35">
      <c r="B4807" s="83"/>
      <c r="C4807" s="84"/>
      <c r="D4807" s="73"/>
      <c r="E4807" s="73"/>
      <c r="F4807" s="73"/>
      <c r="G4807" s="85"/>
      <c r="H4807" s="73"/>
      <c r="I4807" s="73"/>
      <c r="J4807" s="73"/>
      <c r="K4807" s="73"/>
      <c r="L4807" s="73"/>
      <c r="M4807" s="73"/>
      <c r="N4807" s="73"/>
    </row>
    <row r="4808" spans="2:14" x14ac:dyDescent="0.35">
      <c r="B4808" s="83"/>
      <c r="C4808" s="84"/>
      <c r="D4808" s="73"/>
      <c r="E4808" s="73"/>
      <c r="F4808" s="73"/>
      <c r="G4808" s="85"/>
      <c r="H4808" s="73"/>
      <c r="I4808" s="73"/>
      <c r="J4808" s="73"/>
      <c r="K4808" s="73"/>
      <c r="L4808" s="73"/>
      <c r="M4808" s="73"/>
      <c r="N4808" s="73"/>
    </row>
    <row r="4809" spans="2:14" x14ac:dyDescent="0.35">
      <c r="B4809" s="83"/>
      <c r="C4809" s="84"/>
      <c r="D4809" s="73"/>
      <c r="E4809" s="73"/>
      <c r="F4809" s="73"/>
      <c r="G4809" s="85"/>
      <c r="H4809" s="73"/>
      <c r="I4809" s="73"/>
      <c r="J4809" s="73"/>
      <c r="K4809" s="73"/>
      <c r="L4809" s="73"/>
      <c r="M4809" s="73"/>
      <c r="N4809" s="73"/>
    </row>
    <row r="4810" spans="2:14" x14ac:dyDescent="0.35">
      <c r="B4810" s="83"/>
      <c r="C4810" s="84"/>
      <c r="D4810" s="73"/>
      <c r="E4810" s="73"/>
      <c r="F4810" s="73"/>
      <c r="G4810" s="85"/>
      <c r="H4810" s="73"/>
      <c r="I4810" s="73"/>
      <c r="J4810" s="73"/>
      <c r="K4810" s="73"/>
      <c r="L4810" s="73"/>
      <c r="M4810" s="73"/>
      <c r="N4810" s="73"/>
    </row>
    <row r="4811" spans="2:14" x14ac:dyDescent="0.35">
      <c r="B4811" s="83"/>
      <c r="C4811" s="84"/>
      <c r="D4811" s="73"/>
      <c r="E4811" s="73"/>
      <c r="F4811" s="73"/>
      <c r="G4811" s="85"/>
      <c r="H4811" s="73"/>
      <c r="I4811" s="73"/>
      <c r="J4811" s="73"/>
      <c r="K4811" s="73"/>
      <c r="L4811" s="73"/>
      <c r="M4811" s="73"/>
      <c r="N4811" s="73"/>
    </row>
    <row r="4812" spans="2:14" x14ac:dyDescent="0.35">
      <c r="B4812" s="83"/>
      <c r="C4812" s="84"/>
      <c r="D4812" s="73"/>
      <c r="E4812" s="73"/>
      <c r="F4812" s="73"/>
      <c r="G4812" s="85"/>
      <c r="H4812" s="73"/>
      <c r="I4812" s="73"/>
      <c r="J4812" s="73"/>
      <c r="K4812" s="73"/>
      <c r="L4812" s="73"/>
      <c r="M4812" s="73"/>
      <c r="N4812" s="73"/>
    </row>
    <row r="4813" spans="2:14" x14ac:dyDescent="0.35">
      <c r="B4813" s="83"/>
      <c r="C4813" s="84"/>
      <c r="D4813" s="73"/>
      <c r="E4813" s="73"/>
      <c r="F4813" s="73"/>
      <c r="G4813" s="85"/>
      <c r="H4813" s="73"/>
      <c r="I4813" s="73"/>
      <c r="J4813" s="73"/>
      <c r="K4813" s="73"/>
      <c r="L4813" s="73"/>
      <c r="M4813" s="73"/>
      <c r="N4813" s="73"/>
    </row>
    <row r="4814" spans="2:14" x14ac:dyDescent="0.35">
      <c r="B4814" s="83"/>
      <c r="C4814" s="84"/>
      <c r="D4814" s="73"/>
      <c r="E4814" s="73"/>
      <c r="F4814" s="73"/>
      <c r="G4814" s="85"/>
      <c r="H4814" s="73"/>
      <c r="I4814" s="73"/>
      <c r="J4814" s="73"/>
      <c r="K4814" s="73"/>
      <c r="L4814" s="73"/>
      <c r="M4814" s="73"/>
      <c r="N4814" s="73"/>
    </row>
    <row r="4815" spans="2:14" x14ac:dyDescent="0.35">
      <c r="B4815" s="83"/>
      <c r="C4815" s="84"/>
      <c r="D4815" s="73"/>
      <c r="E4815" s="73"/>
      <c r="F4815" s="73"/>
      <c r="G4815" s="85"/>
      <c r="H4815" s="73"/>
      <c r="I4815" s="73"/>
      <c r="J4815" s="73"/>
      <c r="K4815" s="73"/>
      <c r="L4815" s="73"/>
      <c r="M4815" s="73"/>
      <c r="N4815" s="73"/>
    </row>
    <row r="4816" spans="2:14" x14ac:dyDescent="0.35">
      <c r="B4816" s="83"/>
      <c r="C4816" s="84"/>
      <c r="D4816" s="73"/>
      <c r="E4816" s="73"/>
      <c r="F4816" s="73"/>
      <c r="G4816" s="85"/>
      <c r="H4816" s="73"/>
      <c r="I4816" s="73"/>
      <c r="J4816" s="73"/>
      <c r="K4816" s="73"/>
      <c r="L4816" s="73"/>
      <c r="M4816" s="73"/>
      <c r="N4816" s="73"/>
    </row>
    <row r="4817" spans="2:14" x14ac:dyDescent="0.35">
      <c r="B4817" s="83"/>
      <c r="C4817" s="84"/>
      <c r="D4817" s="73"/>
      <c r="E4817" s="73"/>
      <c r="F4817" s="73"/>
      <c r="G4817" s="85"/>
      <c r="H4817" s="73"/>
      <c r="I4817" s="73"/>
      <c r="J4817" s="73"/>
      <c r="K4817" s="73"/>
      <c r="L4817" s="73"/>
      <c r="M4817" s="73"/>
      <c r="N4817" s="73"/>
    </row>
    <row r="4818" spans="2:14" x14ac:dyDescent="0.35">
      <c r="B4818" s="83"/>
      <c r="C4818" s="84"/>
      <c r="D4818" s="73"/>
      <c r="E4818" s="73"/>
      <c r="F4818" s="73"/>
      <c r="G4818" s="85"/>
      <c r="H4818" s="73"/>
      <c r="I4818" s="73"/>
      <c r="J4818" s="73"/>
      <c r="K4818" s="73"/>
      <c r="L4818" s="73"/>
      <c r="M4818" s="73"/>
      <c r="N4818" s="73"/>
    </row>
    <row r="4819" spans="2:14" x14ac:dyDescent="0.35">
      <c r="B4819" s="83"/>
      <c r="C4819" s="84"/>
      <c r="D4819" s="73"/>
      <c r="E4819" s="73"/>
      <c r="F4819" s="73"/>
      <c r="G4819" s="85"/>
      <c r="H4819" s="73"/>
      <c r="I4819" s="73"/>
      <c r="J4819" s="73"/>
      <c r="K4819" s="73"/>
      <c r="L4819" s="73"/>
      <c r="M4819" s="73"/>
      <c r="N4819" s="73"/>
    </row>
    <row r="4820" spans="2:14" x14ac:dyDescent="0.35">
      <c r="B4820" s="83"/>
      <c r="C4820" s="84"/>
      <c r="D4820" s="73"/>
      <c r="E4820" s="73"/>
      <c r="F4820" s="73"/>
      <c r="G4820" s="85"/>
      <c r="H4820" s="73"/>
      <c r="I4820" s="73"/>
      <c r="J4820" s="73"/>
      <c r="K4820" s="73"/>
      <c r="L4820" s="73"/>
      <c r="M4820" s="73"/>
      <c r="N4820" s="73"/>
    </row>
    <row r="4821" spans="2:14" x14ac:dyDescent="0.35">
      <c r="B4821" s="83"/>
      <c r="C4821" s="84"/>
      <c r="D4821" s="73"/>
      <c r="E4821" s="73"/>
      <c r="F4821" s="73"/>
      <c r="G4821" s="85"/>
      <c r="H4821" s="73"/>
      <c r="I4821" s="73"/>
      <c r="J4821" s="73"/>
      <c r="K4821" s="73"/>
      <c r="L4821" s="73"/>
      <c r="M4821" s="73"/>
      <c r="N4821" s="73"/>
    </row>
    <row r="4822" spans="2:14" x14ac:dyDescent="0.35">
      <c r="B4822" s="83"/>
      <c r="C4822" s="84"/>
      <c r="D4822" s="73"/>
      <c r="E4822" s="73"/>
      <c r="F4822" s="73"/>
      <c r="G4822" s="85"/>
      <c r="H4822" s="73"/>
      <c r="I4822" s="73"/>
      <c r="J4822" s="73"/>
      <c r="K4822" s="73"/>
      <c r="L4822" s="73"/>
      <c r="M4822" s="73"/>
      <c r="N4822" s="73"/>
    </row>
    <row r="4823" spans="2:14" x14ac:dyDescent="0.35">
      <c r="B4823" s="83"/>
      <c r="C4823" s="84"/>
      <c r="D4823" s="73"/>
      <c r="E4823" s="73"/>
      <c r="F4823" s="73"/>
      <c r="G4823" s="85"/>
      <c r="H4823" s="73"/>
      <c r="I4823" s="73"/>
      <c r="J4823" s="73"/>
      <c r="K4823" s="73"/>
      <c r="L4823" s="73"/>
      <c r="M4823" s="73"/>
      <c r="N4823" s="73"/>
    </row>
    <row r="4824" spans="2:14" x14ac:dyDescent="0.35">
      <c r="B4824" s="83"/>
      <c r="C4824" s="84"/>
      <c r="D4824" s="73"/>
      <c r="E4824" s="73"/>
      <c r="F4824" s="73"/>
      <c r="G4824" s="85"/>
      <c r="H4824" s="73"/>
      <c r="I4824" s="73"/>
      <c r="J4824" s="73"/>
      <c r="K4824" s="73"/>
      <c r="L4824" s="73"/>
      <c r="M4824" s="73"/>
      <c r="N4824" s="73"/>
    </row>
    <row r="4825" spans="2:14" x14ac:dyDescent="0.35">
      <c r="B4825" s="83"/>
      <c r="C4825" s="84"/>
      <c r="D4825" s="73"/>
      <c r="E4825" s="73"/>
      <c r="F4825" s="73"/>
      <c r="G4825" s="85"/>
      <c r="H4825" s="73"/>
      <c r="I4825" s="73"/>
      <c r="J4825" s="73"/>
      <c r="K4825" s="73"/>
      <c r="L4825" s="73"/>
      <c r="M4825" s="73"/>
      <c r="N4825" s="73"/>
    </row>
    <row r="4826" spans="2:14" x14ac:dyDescent="0.35">
      <c r="B4826" s="83"/>
      <c r="C4826" s="84"/>
      <c r="D4826" s="73"/>
      <c r="E4826" s="73"/>
      <c r="F4826" s="73"/>
      <c r="G4826" s="85"/>
      <c r="H4826" s="73"/>
      <c r="I4826" s="73"/>
      <c r="J4826" s="73"/>
      <c r="K4826" s="73"/>
      <c r="L4826" s="73"/>
      <c r="M4826" s="73"/>
      <c r="N4826" s="73"/>
    </row>
    <row r="4827" spans="2:14" x14ac:dyDescent="0.35">
      <c r="B4827" s="83"/>
      <c r="C4827" s="84"/>
      <c r="D4827" s="73"/>
      <c r="E4827" s="73"/>
      <c r="F4827" s="73"/>
      <c r="G4827" s="85"/>
      <c r="H4827" s="73"/>
      <c r="I4827" s="73"/>
      <c r="J4827" s="73"/>
      <c r="K4827" s="73"/>
      <c r="L4827" s="73"/>
      <c r="M4827" s="73"/>
      <c r="N4827" s="73"/>
    </row>
    <row r="4828" spans="2:14" x14ac:dyDescent="0.35">
      <c r="B4828" s="83"/>
      <c r="C4828" s="84"/>
      <c r="D4828" s="73"/>
      <c r="E4828" s="73"/>
      <c r="F4828" s="73"/>
      <c r="G4828" s="85"/>
      <c r="H4828" s="73"/>
      <c r="I4828" s="73"/>
      <c r="J4828" s="73"/>
      <c r="K4828" s="73"/>
      <c r="L4828" s="73"/>
      <c r="M4828" s="73"/>
      <c r="N4828" s="73"/>
    </row>
    <row r="4829" spans="2:14" x14ac:dyDescent="0.35">
      <c r="B4829" s="83"/>
      <c r="C4829" s="84"/>
      <c r="D4829" s="73"/>
      <c r="E4829" s="73"/>
      <c r="F4829" s="73"/>
      <c r="G4829" s="85"/>
      <c r="H4829" s="73"/>
      <c r="I4829" s="73"/>
      <c r="J4829" s="73"/>
      <c r="K4829" s="73"/>
      <c r="L4829" s="73"/>
      <c r="M4829" s="73"/>
      <c r="N4829" s="73"/>
    </row>
    <row r="4830" spans="2:14" x14ac:dyDescent="0.35">
      <c r="B4830" s="83"/>
      <c r="C4830" s="84"/>
      <c r="D4830" s="73"/>
      <c r="E4830" s="73"/>
      <c r="F4830" s="73"/>
      <c r="G4830" s="85"/>
      <c r="H4830" s="73"/>
      <c r="I4830" s="73"/>
      <c r="J4830" s="73"/>
      <c r="K4830" s="73"/>
      <c r="L4830" s="73"/>
      <c r="M4830" s="73"/>
      <c r="N4830" s="73"/>
    </row>
    <row r="4831" spans="2:14" x14ac:dyDescent="0.35">
      <c r="B4831" s="83"/>
      <c r="C4831" s="84"/>
      <c r="D4831" s="73"/>
      <c r="E4831" s="73"/>
      <c r="F4831" s="73"/>
      <c r="G4831" s="85"/>
      <c r="H4831" s="73"/>
      <c r="I4831" s="73"/>
      <c r="J4831" s="73"/>
      <c r="K4831" s="73"/>
      <c r="L4831" s="73"/>
      <c r="M4831" s="73"/>
      <c r="N4831" s="73"/>
    </row>
    <row r="4832" spans="2:14" x14ac:dyDescent="0.35">
      <c r="B4832" s="83"/>
      <c r="C4832" s="84"/>
      <c r="D4832" s="73"/>
      <c r="E4832" s="73"/>
      <c r="F4832" s="73"/>
      <c r="G4832" s="85"/>
      <c r="H4832" s="73"/>
      <c r="I4832" s="73"/>
      <c r="J4832" s="73"/>
      <c r="K4832" s="73"/>
      <c r="L4832" s="73"/>
      <c r="M4832" s="73"/>
      <c r="N4832" s="73"/>
    </row>
    <row r="4833" spans="2:14" x14ac:dyDescent="0.35">
      <c r="B4833" s="83"/>
      <c r="C4833" s="84"/>
      <c r="D4833" s="73"/>
      <c r="E4833" s="73"/>
      <c r="F4833" s="73"/>
      <c r="G4833" s="85"/>
      <c r="H4833" s="73"/>
      <c r="I4833" s="73"/>
      <c r="J4833" s="73"/>
      <c r="K4833" s="73"/>
      <c r="L4833" s="73"/>
      <c r="M4833" s="73"/>
      <c r="N4833" s="73"/>
    </row>
    <row r="4834" spans="2:14" x14ac:dyDescent="0.35">
      <c r="B4834" s="83"/>
      <c r="C4834" s="84"/>
      <c r="D4834" s="73"/>
      <c r="E4834" s="73"/>
      <c r="F4834" s="73"/>
      <c r="G4834" s="85"/>
      <c r="H4834" s="73"/>
      <c r="I4834" s="73"/>
      <c r="J4834" s="73"/>
      <c r="K4834" s="73"/>
      <c r="L4834" s="73"/>
      <c r="M4834" s="73"/>
      <c r="N4834" s="73"/>
    </row>
    <row r="4835" spans="2:14" x14ac:dyDescent="0.35">
      <c r="B4835" s="83"/>
      <c r="C4835" s="84"/>
      <c r="D4835" s="73"/>
      <c r="E4835" s="73"/>
      <c r="F4835" s="73"/>
      <c r="G4835" s="85"/>
      <c r="H4835" s="73"/>
      <c r="I4835" s="73"/>
      <c r="J4835" s="73"/>
      <c r="K4835" s="73"/>
      <c r="L4835" s="73"/>
      <c r="M4835" s="73"/>
      <c r="N4835" s="73"/>
    </row>
    <row r="4836" spans="2:14" x14ac:dyDescent="0.35">
      <c r="B4836" s="83"/>
      <c r="C4836" s="84"/>
      <c r="D4836" s="73"/>
      <c r="E4836" s="73"/>
      <c r="F4836" s="73"/>
      <c r="G4836" s="85"/>
      <c r="H4836" s="73"/>
      <c r="I4836" s="73"/>
      <c r="J4836" s="73"/>
      <c r="K4836" s="73"/>
      <c r="L4836" s="73"/>
      <c r="M4836" s="73"/>
      <c r="N4836" s="73"/>
    </row>
    <row r="4837" spans="2:14" x14ac:dyDescent="0.35">
      <c r="B4837" s="83"/>
      <c r="C4837" s="84"/>
      <c r="D4837" s="73"/>
      <c r="E4837" s="73"/>
      <c r="F4837" s="73"/>
      <c r="G4837" s="85"/>
      <c r="H4837" s="73"/>
      <c r="I4837" s="73"/>
      <c r="J4837" s="73"/>
      <c r="K4837" s="73"/>
      <c r="L4837" s="73"/>
      <c r="M4837" s="73"/>
      <c r="N4837" s="73"/>
    </row>
    <row r="4838" spans="2:14" x14ac:dyDescent="0.35">
      <c r="B4838" s="83"/>
      <c r="C4838" s="84"/>
      <c r="D4838" s="73"/>
      <c r="E4838" s="73"/>
      <c r="F4838" s="73"/>
      <c r="G4838" s="85"/>
      <c r="H4838" s="73"/>
      <c r="I4838" s="73"/>
      <c r="J4838" s="73"/>
      <c r="K4838" s="73"/>
      <c r="L4838" s="73"/>
      <c r="M4838" s="73"/>
      <c r="N4838" s="73"/>
    </row>
    <row r="4839" spans="2:14" x14ac:dyDescent="0.35">
      <c r="B4839" s="83"/>
      <c r="C4839" s="84"/>
      <c r="D4839" s="73"/>
      <c r="E4839" s="73"/>
      <c r="F4839" s="73"/>
      <c r="G4839" s="85"/>
      <c r="H4839" s="73"/>
      <c r="I4839" s="73"/>
      <c r="J4839" s="73"/>
      <c r="K4839" s="73"/>
      <c r="L4839" s="73"/>
      <c r="M4839" s="73"/>
      <c r="N4839" s="73"/>
    </row>
    <row r="4840" spans="2:14" x14ac:dyDescent="0.35">
      <c r="B4840" s="83"/>
      <c r="C4840" s="84"/>
      <c r="D4840" s="73"/>
      <c r="E4840" s="73"/>
      <c r="F4840" s="73"/>
      <c r="G4840" s="85"/>
      <c r="H4840" s="73"/>
      <c r="I4840" s="73"/>
      <c r="J4840" s="73"/>
      <c r="K4840" s="73"/>
      <c r="L4840" s="73"/>
      <c r="M4840" s="73"/>
      <c r="N4840" s="73"/>
    </row>
    <row r="4841" spans="2:14" x14ac:dyDescent="0.35">
      <c r="B4841" s="83"/>
      <c r="C4841" s="84"/>
      <c r="D4841" s="73"/>
      <c r="E4841" s="73"/>
      <c r="F4841" s="73"/>
      <c r="G4841" s="85"/>
      <c r="H4841" s="73"/>
      <c r="I4841" s="73"/>
      <c r="J4841" s="73"/>
      <c r="K4841" s="73"/>
      <c r="L4841" s="73"/>
      <c r="M4841" s="73"/>
      <c r="N4841" s="73"/>
    </row>
    <row r="4842" spans="2:14" x14ac:dyDescent="0.35">
      <c r="B4842" s="83"/>
      <c r="C4842" s="84"/>
      <c r="D4842" s="73"/>
      <c r="E4842" s="73"/>
      <c r="F4842" s="73"/>
      <c r="G4842" s="85"/>
      <c r="H4842" s="73"/>
      <c r="I4842" s="73"/>
      <c r="J4842" s="73"/>
      <c r="K4842" s="73"/>
      <c r="L4842" s="73"/>
      <c r="M4842" s="73"/>
      <c r="N4842" s="73"/>
    </row>
    <row r="4843" spans="2:14" x14ac:dyDescent="0.35">
      <c r="B4843" s="83"/>
      <c r="C4843" s="84"/>
      <c r="D4843" s="73"/>
      <c r="E4843" s="73"/>
      <c r="F4843" s="73"/>
      <c r="G4843" s="85"/>
      <c r="H4843" s="73"/>
      <c r="I4843" s="73"/>
      <c r="J4843" s="73"/>
      <c r="K4843" s="73"/>
      <c r="L4843" s="73"/>
      <c r="M4843" s="73"/>
      <c r="N4843" s="73"/>
    </row>
    <row r="4844" spans="2:14" x14ac:dyDescent="0.35">
      <c r="B4844" s="83"/>
      <c r="C4844" s="84"/>
      <c r="D4844" s="73"/>
      <c r="E4844" s="73"/>
      <c r="F4844" s="73"/>
      <c r="G4844" s="85"/>
      <c r="H4844" s="73"/>
      <c r="I4844" s="73"/>
      <c r="J4844" s="73"/>
      <c r="K4844" s="73"/>
      <c r="L4844" s="73"/>
      <c r="M4844" s="73"/>
      <c r="N4844" s="73"/>
    </row>
    <row r="4845" spans="2:14" x14ac:dyDescent="0.35">
      <c r="B4845" s="83"/>
      <c r="C4845" s="84"/>
      <c r="D4845" s="73"/>
      <c r="E4845" s="73"/>
      <c r="F4845" s="73"/>
      <c r="G4845" s="85"/>
      <c r="H4845" s="73"/>
      <c r="I4845" s="73"/>
      <c r="J4845" s="73"/>
      <c r="K4845" s="73"/>
      <c r="L4845" s="73"/>
      <c r="M4845" s="73"/>
      <c r="N4845" s="73"/>
    </row>
    <row r="4846" spans="2:14" x14ac:dyDescent="0.35">
      <c r="B4846" s="83"/>
      <c r="C4846" s="84"/>
      <c r="D4846" s="73"/>
      <c r="E4846" s="73"/>
      <c r="F4846" s="73"/>
      <c r="G4846" s="85"/>
      <c r="H4846" s="73"/>
      <c r="I4846" s="73"/>
      <c r="J4846" s="73"/>
      <c r="K4846" s="73"/>
      <c r="L4846" s="73"/>
      <c r="M4846" s="73"/>
      <c r="N4846" s="73"/>
    </row>
    <row r="4847" spans="2:14" x14ac:dyDescent="0.35">
      <c r="B4847" s="83"/>
      <c r="C4847" s="84"/>
      <c r="D4847" s="73"/>
      <c r="E4847" s="73"/>
      <c r="F4847" s="73"/>
      <c r="G4847" s="85"/>
      <c r="H4847" s="73"/>
      <c r="I4847" s="73"/>
      <c r="J4847" s="73"/>
      <c r="K4847" s="73"/>
      <c r="L4847" s="73"/>
      <c r="M4847" s="73"/>
      <c r="N4847" s="73"/>
    </row>
    <row r="4848" spans="2:14" x14ac:dyDescent="0.35">
      <c r="B4848" s="83"/>
      <c r="C4848" s="84"/>
      <c r="D4848" s="73"/>
      <c r="E4848" s="73"/>
      <c r="F4848" s="73"/>
      <c r="G4848" s="85"/>
      <c r="H4848" s="73"/>
      <c r="I4848" s="73"/>
      <c r="J4848" s="73"/>
      <c r="K4848" s="73"/>
      <c r="L4848" s="73"/>
      <c r="M4848" s="73"/>
      <c r="N4848" s="73"/>
    </row>
    <row r="4849" spans="2:14" x14ac:dyDescent="0.35">
      <c r="B4849" s="83"/>
      <c r="C4849" s="84"/>
      <c r="D4849" s="73"/>
      <c r="E4849" s="73"/>
      <c r="F4849" s="73"/>
      <c r="G4849" s="85"/>
      <c r="H4849" s="73"/>
      <c r="I4849" s="73"/>
      <c r="J4849" s="73"/>
      <c r="K4849" s="73"/>
      <c r="L4849" s="73"/>
      <c r="M4849" s="73"/>
      <c r="N4849" s="73"/>
    </row>
    <row r="4850" spans="2:14" x14ac:dyDescent="0.35">
      <c r="B4850" s="83"/>
      <c r="C4850" s="84"/>
      <c r="D4850" s="73"/>
      <c r="E4850" s="73"/>
      <c r="F4850" s="73"/>
      <c r="G4850" s="85"/>
      <c r="H4850" s="73"/>
      <c r="I4850" s="73"/>
      <c r="J4850" s="73"/>
      <c r="K4850" s="73"/>
      <c r="L4850" s="73"/>
      <c r="M4850" s="73"/>
      <c r="N4850" s="73"/>
    </row>
    <row r="4851" spans="2:14" x14ac:dyDescent="0.35">
      <c r="B4851" s="83"/>
      <c r="C4851" s="84"/>
      <c r="D4851" s="73"/>
      <c r="E4851" s="73"/>
      <c r="F4851" s="73"/>
      <c r="G4851" s="85"/>
      <c r="H4851" s="73"/>
      <c r="I4851" s="73"/>
      <c r="J4851" s="73"/>
      <c r="K4851" s="73"/>
      <c r="L4851" s="73"/>
      <c r="M4851" s="73"/>
      <c r="N4851" s="73"/>
    </row>
    <row r="4852" spans="2:14" x14ac:dyDescent="0.35">
      <c r="B4852" s="83"/>
      <c r="C4852" s="84"/>
      <c r="D4852" s="73"/>
      <c r="E4852" s="73"/>
      <c r="F4852" s="73"/>
      <c r="G4852" s="85"/>
      <c r="H4852" s="73"/>
      <c r="I4852" s="73"/>
      <c r="J4852" s="73"/>
      <c r="K4852" s="73"/>
      <c r="L4852" s="73"/>
      <c r="M4852" s="73"/>
      <c r="N4852" s="73"/>
    </row>
    <row r="4853" spans="2:14" x14ac:dyDescent="0.35">
      <c r="B4853" s="83"/>
      <c r="C4853" s="84"/>
      <c r="D4853" s="73"/>
      <c r="E4853" s="73"/>
      <c r="F4853" s="73"/>
      <c r="G4853" s="85"/>
      <c r="H4853" s="73"/>
      <c r="I4853" s="73"/>
      <c r="J4853" s="73"/>
      <c r="K4853" s="73"/>
      <c r="L4853" s="73"/>
      <c r="M4853" s="73"/>
      <c r="N4853" s="73"/>
    </row>
    <row r="4854" spans="2:14" x14ac:dyDescent="0.35">
      <c r="B4854" s="83"/>
      <c r="C4854" s="84"/>
      <c r="D4854" s="73"/>
      <c r="E4854" s="73"/>
      <c r="F4854" s="73"/>
      <c r="G4854" s="85"/>
      <c r="H4854" s="73"/>
      <c r="I4854" s="73"/>
      <c r="J4854" s="73"/>
      <c r="K4854" s="73"/>
      <c r="L4854" s="73"/>
      <c r="M4854" s="73"/>
      <c r="N4854" s="73"/>
    </row>
    <row r="4855" spans="2:14" x14ac:dyDescent="0.35">
      <c r="B4855" s="83"/>
      <c r="C4855" s="84"/>
      <c r="D4855" s="73"/>
      <c r="E4855" s="73"/>
      <c r="F4855" s="73"/>
      <c r="G4855" s="85"/>
      <c r="H4855" s="73"/>
      <c r="I4855" s="73"/>
      <c r="J4855" s="73"/>
      <c r="K4855" s="73"/>
      <c r="L4855" s="73"/>
      <c r="M4855" s="73"/>
      <c r="N4855" s="73"/>
    </row>
    <row r="4856" spans="2:14" x14ac:dyDescent="0.35">
      <c r="B4856" s="83"/>
      <c r="C4856" s="84"/>
      <c r="D4856" s="73"/>
      <c r="E4856" s="73"/>
      <c r="F4856" s="73"/>
      <c r="G4856" s="85"/>
      <c r="H4856" s="73"/>
      <c r="I4856" s="73"/>
      <c r="J4856" s="73"/>
      <c r="K4856" s="73"/>
      <c r="L4856" s="73"/>
      <c r="M4856" s="73"/>
      <c r="N4856" s="73"/>
    </row>
    <row r="4857" spans="2:14" x14ac:dyDescent="0.35">
      <c r="B4857" s="83"/>
      <c r="C4857" s="84"/>
      <c r="D4857" s="73"/>
      <c r="E4857" s="73"/>
      <c r="F4857" s="73"/>
      <c r="G4857" s="85"/>
      <c r="H4857" s="73"/>
      <c r="I4857" s="73"/>
      <c r="J4857" s="73"/>
      <c r="K4857" s="73"/>
      <c r="L4857" s="73"/>
      <c r="M4857" s="73"/>
      <c r="N4857" s="73"/>
    </row>
    <row r="4858" spans="2:14" x14ac:dyDescent="0.35">
      <c r="B4858" s="83"/>
      <c r="C4858" s="84"/>
      <c r="D4858" s="73"/>
      <c r="E4858" s="73"/>
      <c r="F4858" s="73"/>
      <c r="G4858" s="85"/>
      <c r="H4858" s="73"/>
      <c r="I4858" s="73"/>
      <c r="J4858" s="73"/>
      <c r="K4858" s="73"/>
      <c r="L4858" s="73"/>
      <c r="M4858" s="73"/>
      <c r="N4858" s="73"/>
    </row>
    <row r="4859" spans="2:14" x14ac:dyDescent="0.35">
      <c r="B4859" s="83"/>
      <c r="C4859" s="84"/>
      <c r="D4859" s="73"/>
      <c r="E4859" s="73"/>
      <c r="F4859" s="73"/>
      <c r="G4859" s="85"/>
      <c r="H4859" s="73"/>
      <c r="I4859" s="73"/>
      <c r="J4859" s="73"/>
      <c r="K4859" s="73"/>
      <c r="L4859" s="73"/>
      <c r="M4859" s="73"/>
      <c r="N4859" s="73"/>
    </row>
    <row r="4860" spans="2:14" x14ac:dyDescent="0.35">
      <c r="B4860" s="83"/>
      <c r="C4860" s="84"/>
      <c r="D4860" s="73"/>
      <c r="E4860" s="73"/>
      <c r="F4860" s="73"/>
      <c r="G4860" s="85"/>
      <c r="H4860" s="73"/>
      <c r="I4860" s="73"/>
      <c r="J4860" s="73"/>
      <c r="K4860" s="73"/>
      <c r="L4860" s="73"/>
      <c r="M4860" s="73"/>
      <c r="N4860" s="73"/>
    </row>
    <row r="4861" spans="2:14" x14ac:dyDescent="0.35">
      <c r="B4861" s="83"/>
      <c r="C4861" s="84"/>
      <c r="D4861" s="73"/>
      <c r="E4861" s="73"/>
      <c r="F4861" s="73"/>
      <c r="G4861" s="85"/>
      <c r="H4861" s="73"/>
      <c r="I4861" s="73"/>
      <c r="J4861" s="73"/>
      <c r="K4861" s="73"/>
      <c r="L4861" s="73"/>
      <c r="M4861" s="73"/>
      <c r="N4861" s="73"/>
    </row>
    <row r="4862" spans="2:14" x14ac:dyDescent="0.35">
      <c r="B4862" s="83"/>
      <c r="C4862" s="84"/>
      <c r="D4862" s="73"/>
      <c r="E4862" s="73"/>
      <c r="F4862" s="73"/>
      <c r="G4862" s="85"/>
      <c r="H4862" s="73"/>
      <c r="I4862" s="73"/>
      <c r="J4862" s="73"/>
      <c r="K4862" s="73"/>
      <c r="L4862" s="73"/>
      <c r="M4862" s="73"/>
      <c r="N4862" s="73"/>
    </row>
    <row r="4863" spans="2:14" x14ac:dyDescent="0.35">
      <c r="B4863" s="83"/>
      <c r="C4863" s="84"/>
      <c r="D4863" s="73"/>
      <c r="E4863" s="73"/>
      <c r="F4863" s="73"/>
      <c r="G4863" s="85"/>
      <c r="H4863" s="73"/>
      <c r="I4863" s="73"/>
      <c r="J4863" s="73"/>
      <c r="K4863" s="73"/>
      <c r="L4863" s="73"/>
      <c r="M4863" s="73"/>
      <c r="N4863" s="73"/>
    </row>
    <row r="4864" spans="2:14" x14ac:dyDescent="0.35">
      <c r="B4864" s="83"/>
      <c r="C4864" s="84"/>
      <c r="D4864" s="73"/>
      <c r="E4864" s="73"/>
      <c r="F4864" s="73"/>
      <c r="G4864" s="85"/>
      <c r="H4864" s="73"/>
      <c r="I4864" s="73"/>
      <c r="J4864" s="73"/>
      <c r="K4864" s="73"/>
      <c r="L4864" s="73"/>
      <c r="M4864" s="73"/>
      <c r="N4864" s="73"/>
    </row>
    <row r="4865" spans="2:14" x14ac:dyDescent="0.35">
      <c r="B4865" s="83"/>
      <c r="C4865" s="84"/>
      <c r="D4865" s="73"/>
      <c r="E4865" s="73"/>
      <c r="F4865" s="73"/>
      <c r="G4865" s="85"/>
      <c r="H4865" s="73"/>
      <c r="I4865" s="73"/>
      <c r="J4865" s="73"/>
      <c r="K4865" s="73"/>
      <c r="L4865" s="73"/>
      <c r="M4865" s="73"/>
      <c r="N4865" s="73"/>
    </row>
    <row r="4866" spans="2:14" x14ac:dyDescent="0.35">
      <c r="B4866" s="83"/>
      <c r="C4866" s="84"/>
      <c r="D4866" s="73"/>
      <c r="E4866" s="73"/>
      <c r="F4866" s="73"/>
      <c r="G4866" s="85"/>
      <c r="H4866" s="73"/>
      <c r="I4866" s="73"/>
      <c r="J4866" s="73"/>
      <c r="K4866" s="73"/>
      <c r="L4866" s="73"/>
      <c r="M4866" s="73"/>
      <c r="N4866" s="73"/>
    </row>
    <row r="4867" spans="2:14" x14ac:dyDescent="0.35">
      <c r="B4867" s="83"/>
      <c r="C4867" s="84"/>
      <c r="D4867" s="73"/>
      <c r="E4867" s="73"/>
      <c r="F4867" s="73"/>
      <c r="G4867" s="85"/>
      <c r="H4867" s="73"/>
      <c r="I4867" s="73"/>
      <c r="J4867" s="73"/>
      <c r="K4867" s="73"/>
      <c r="L4867" s="73"/>
      <c r="M4867" s="73"/>
      <c r="N4867" s="73"/>
    </row>
    <row r="4868" spans="2:14" x14ac:dyDescent="0.35">
      <c r="B4868" s="83"/>
      <c r="C4868" s="84"/>
      <c r="D4868" s="73"/>
      <c r="E4868" s="73"/>
      <c r="F4868" s="73"/>
      <c r="G4868" s="85"/>
      <c r="H4868" s="73"/>
      <c r="I4868" s="73"/>
      <c r="J4868" s="73"/>
      <c r="K4868" s="73"/>
      <c r="L4868" s="73"/>
      <c r="M4868" s="73"/>
      <c r="N4868" s="73"/>
    </row>
    <row r="4869" spans="2:14" x14ac:dyDescent="0.35">
      <c r="B4869" s="83"/>
      <c r="C4869" s="84"/>
      <c r="D4869" s="73"/>
      <c r="E4869" s="73"/>
      <c r="F4869" s="73"/>
      <c r="G4869" s="85"/>
      <c r="H4869" s="73"/>
      <c r="I4869" s="73"/>
      <c r="J4869" s="73"/>
      <c r="K4869" s="73"/>
      <c r="L4869" s="73"/>
      <c r="M4869" s="73"/>
      <c r="N4869" s="73"/>
    </row>
    <row r="4870" spans="2:14" x14ac:dyDescent="0.35">
      <c r="B4870" s="83"/>
      <c r="C4870" s="84"/>
      <c r="D4870" s="73"/>
      <c r="E4870" s="73"/>
      <c r="F4870" s="73"/>
      <c r="G4870" s="85"/>
      <c r="H4870" s="73"/>
      <c r="I4870" s="73"/>
      <c r="J4870" s="73"/>
      <c r="K4870" s="73"/>
      <c r="L4870" s="73"/>
      <c r="M4870" s="73"/>
      <c r="N4870" s="73"/>
    </row>
    <row r="4871" spans="2:14" x14ac:dyDescent="0.35">
      <c r="B4871" s="83"/>
      <c r="C4871" s="84"/>
      <c r="D4871" s="73"/>
      <c r="E4871" s="73"/>
      <c r="F4871" s="73"/>
      <c r="G4871" s="85"/>
      <c r="H4871" s="73"/>
      <c r="I4871" s="73"/>
      <c r="J4871" s="73"/>
      <c r="K4871" s="73"/>
      <c r="L4871" s="73"/>
      <c r="M4871" s="73"/>
      <c r="N4871" s="73"/>
    </row>
    <row r="4872" spans="2:14" x14ac:dyDescent="0.35">
      <c r="B4872" s="83"/>
      <c r="C4872" s="84"/>
      <c r="D4872" s="73"/>
      <c r="E4872" s="73"/>
      <c r="F4872" s="73"/>
      <c r="G4872" s="85"/>
      <c r="H4872" s="73"/>
      <c r="I4872" s="73"/>
      <c r="J4872" s="73"/>
      <c r="K4872" s="73"/>
      <c r="L4872" s="73"/>
      <c r="M4872" s="73"/>
      <c r="N4872" s="73"/>
    </row>
    <row r="4873" spans="2:14" x14ac:dyDescent="0.35">
      <c r="B4873" s="83"/>
      <c r="C4873" s="84"/>
      <c r="D4873" s="73"/>
      <c r="E4873" s="73"/>
      <c r="F4873" s="73"/>
      <c r="G4873" s="85"/>
      <c r="H4873" s="73"/>
      <c r="I4873" s="73"/>
      <c r="J4873" s="73"/>
      <c r="K4873" s="73"/>
      <c r="L4873" s="73"/>
      <c r="M4873" s="73"/>
      <c r="N4873" s="73"/>
    </row>
    <row r="4874" spans="2:14" x14ac:dyDescent="0.35">
      <c r="B4874" s="83"/>
      <c r="C4874" s="84"/>
      <c r="D4874" s="73"/>
      <c r="E4874" s="73"/>
      <c r="F4874" s="73"/>
      <c r="G4874" s="85"/>
      <c r="H4874" s="73"/>
      <c r="I4874" s="73"/>
      <c r="J4874" s="73"/>
      <c r="K4874" s="73"/>
      <c r="L4874" s="73"/>
      <c r="M4874" s="73"/>
      <c r="N4874" s="73"/>
    </row>
    <row r="4875" spans="2:14" x14ac:dyDescent="0.35">
      <c r="B4875" s="83"/>
      <c r="C4875" s="84"/>
      <c r="D4875" s="73"/>
      <c r="E4875" s="73"/>
      <c r="F4875" s="73"/>
      <c r="G4875" s="85"/>
      <c r="H4875" s="73"/>
      <c r="I4875" s="73"/>
      <c r="J4875" s="73"/>
      <c r="K4875" s="73"/>
      <c r="L4875" s="73"/>
      <c r="M4875" s="73"/>
      <c r="N4875" s="73"/>
    </row>
    <row r="4876" spans="2:14" x14ac:dyDescent="0.35">
      <c r="B4876" s="83"/>
      <c r="C4876" s="84"/>
      <c r="D4876" s="73"/>
      <c r="E4876" s="73"/>
      <c r="F4876" s="73"/>
      <c r="G4876" s="85"/>
      <c r="H4876" s="73"/>
      <c r="I4876" s="73"/>
      <c r="J4876" s="73"/>
      <c r="K4876" s="73"/>
      <c r="L4876" s="73"/>
      <c r="M4876" s="73"/>
      <c r="N4876" s="73"/>
    </row>
    <row r="4877" spans="2:14" x14ac:dyDescent="0.35">
      <c r="B4877" s="83"/>
      <c r="C4877" s="84"/>
      <c r="D4877" s="73"/>
      <c r="E4877" s="73"/>
      <c r="F4877" s="73"/>
      <c r="G4877" s="85"/>
      <c r="H4877" s="73"/>
      <c r="I4877" s="73"/>
      <c r="J4877" s="73"/>
      <c r="K4877" s="73"/>
      <c r="L4877" s="73"/>
      <c r="M4877" s="73"/>
      <c r="N4877" s="73"/>
    </row>
    <row r="4878" spans="2:14" x14ac:dyDescent="0.35">
      <c r="B4878" s="83"/>
      <c r="C4878" s="84"/>
      <c r="D4878" s="73"/>
      <c r="E4878" s="73"/>
      <c r="F4878" s="73"/>
      <c r="G4878" s="85"/>
      <c r="H4878" s="73"/>
      <c r="I4878" s="73"/>
      <c r="J4878" s="73"/>
      <c r="K4878" s="73"/>
      <c r="L4878" s="73"/>
      <c r="M4878" s="73"/>
      <c r="N4878" s="73"/>
    </row>
    <row r="4879" spans="2:14" x14ac:dyDescent="0.35">
      <c r="B4879" s="83"/>
      <c r="C4879" s="84"/>
      <c r="D4879" s="73"/>
      <c r="E4879" s="73"/>
      <c r="F4879" s="73"/>
      <c r="G4879" s="85"/>
      <c r="H4879" s="73"/>
      <c r="I4879" s="73"/>
      <c r="J4879" s="73"/>
      <c r="K4879" s="73"/>
      <c r="L4879" s="73"/>
      <c r="M4879" s="73"/>
      <c r="N4879" s="73"/>
    </row>
    <row r="4880" spans="2:14" x14ac:dyDescent="0.35">
      <c r="B4880" s="83"/>
      <c r="C4880" s="84"/>
      <c r="D4880" s="73"/>
      <c r="E4880" s="73"/>
      <c r="F4880" s="73"/>
      <c r="G4880" s="85"/>
      <c r="H4880" s="73"/>
      <c r="I4880" s="73"/>
      <c r="J4880" s="73"/>
      <c r="K4880" s="73"/>
      <c r="L4880" s="73"/>
      <c r="M4880" s="73"/>
      <c r="N4880" s="73"/>
    </row>
    <row r="4881" spans="2:14" x14ac:dyDescent="0.35">
      <c r="B4881" s="83"/>
      <c r="C4881" s="84"/>
      <c r="D4881" s="73"/>
      <c r="E4881" s="73"/>
      <c r="F4881" s="73"/>
      <c r="G4881" s="85"/>
      <c r="H4881" s="73"/>
      <c r="I4881" s="73"/>
      <c r="J4881" s="73"/>
      <c r="K4881" s="73"/>
      <c r="L4881" s="73"/>
      <c r="M4881" s="73"/>
      <c r="N4881" s="73"/>
    </row>
    <row r="4882" spans="2:14" x14ac:dyDescent="0.35">
      <c r="B4882" s="83"/>
      <c r="C4882" s="84"/>
      <c r="D4882" s="73"/>
      <c r="E4882" s="73"/>
      <c r="F4882" s="73"/>
      <c r="G4882" s="85"/>
      <c r="H4882" s="73"/>
      <c r="I4882" s="73"/>
      <c r="J4882" s="73"/>
      <c r="K4882" s="73"/>
      <c r="L4882" s="73"/>
      <c r="M4882" s="73"/>
      <c r="N4882" s="73"/>
    </row>
    <row r="4883" spans="2:14" x14ac:dyDescent="0.35">
      <c r="B4883" s="83"/>
      <c r="C4883" s="84"/>
      <c r="D4883" s="73"/>
      <c r="E4883" s="73"/>
      <c r="F4883" s="73"/>
      <c r="G4883" s="85"/>
      <c r="H4883" s="73"/>
      <c r="I4883" s="73"/>
      <c r="J4883" s="73"/>
      <c r="K4883" s="73"/>
      <c r="L4883" s="73"/>
      <c r="M4883" s="73"/>
      <c r="N4883" s="73"/>
    </row>
    <row r="4884" spans="2:14" x14ac:dyDescent="0.35">
      <c r="B4884" s="83"/>
      <c r="C4884" s="84"/>
      <c r="D4884" s="73"/>
      <c r="E4884" s="73"/>
      <c r="F4884" s="73"/>
      <c r="G4884" s="85"/>
      <c r="H4884" s="73"/>
      <c r="I4884" s="73"/>
      <c r="J4884" s="73"/>
      <c r="K4884" s="73"/>
      <c r="L4884" s="73"/>
      <c r="M4884" s="73"/>
      <c r="N4884" s="73"/>
    </row>
    <row r="4885" spans="2:14" x14ac:dyDescent="0.35">
      <c r="B4885" s="83"/>
      <c r="C4885" s="84"/>
      <c r="D4885" s="73"/>
      <c r="E4885" s="73"/>
      <c r="F4885" s="73"/>
      <c r="G4885" s="85"/>
      <c r="H4885" s="73"/>
      <c r="I4885" s="73"/>
      <c r="J4885" s="73"/>
      <c r="K4885" s="73"/>
      <c r="L4885" s="73"/>
      <c r="M4885" s="73"/>
      <c r="N4885" s="73"/>
    </row>
    <row r="4886" spans="2:14" x14ac:dyDescent="0.35">
      <c r="B4886" s="83"/>
      <c r="C4886" s="84"/>
      <c r="D4886" s="73"/>
      <c r="E4886" s="73"/>
      <c r="F4886" s="73"/>
      <c r="G4886" s="85"/>
      <c r="H4886" s="73"/>
      <c r="I4886" s="73"/>
      <c r="J4886" s="73"/>
      <c r="K4886" s="73"/>
      <c r="L4886" s="73"/>
      <c r="M4886" s="73"/>
      <c r="N4886" s="73"/>
    </row>
    <row r="4887" spans="2:14" x14ac:dyDescent="0.35">
      <c r="B4887" s="83"/>
      <c r="C4887" s="84"/>
      <c r="D4887" s="73"/>
      <c r="E4887" s="73"/>
      <c r="F4887" s="73"/>
      <c r="G4887" s="85"/>
      <c r="H4887" s="73"/>
      <c r="I4887" s="73"/>
      <c r="J4887" s="73"/>
      <c r="K4887" s="73"/>
      <c r="L4887" s="73"/>
      <c r="M4887" s="73"/>
      <c r="N4887" s="73"/>
    </row>
    <row r="4888" spans="2:14" x14ac:dyDescent="0.35">
      <c r="B4888" s="83"/>
      <c r="C4888" s="84"/>
      <c r="D4888" s="73"/>
      <c r="E4888" s="73"/>
      <c r="F4888" s="73"/>
      <c r="G4888" s="85"/>
      <c r="H4888" s="73"/>
      <c r="I4888" s="73"/>
      <c r="J4888" s="73"/>
      <c r="K4888" s="73"/>
      <c r="L4888" s="73"/>
      <c r="M4888" s="73"/>
      <c r="N4888" s="73"/>
    </row>
    <row r="4889" spans="2:14" x14ac:dyDescent="0.35">
      <c r="B4889" s="83"/>
      <c r="C4889" s="84"/>
      <c r="D4889" s="73"/>
      <c r="E4889" s="73"/>
      <c r="F4889" s="73"/>
      <c r="G4889" s="85"/>
      <c r="H4889" s="73"/>
      <c r="I4889" s="73"/>
      <c r="J4889" s="73"/>
      <c r="K4889" s="73"/>
      <c r="L4889" s="73"/>
      <c r="M4889" s="73"/>
      <c r="N4889" s="73"/>
    </row>
    <row r="4890" spans="2:14" x14ac:dyDescent="0.35">
      <c r="B4890" s="83"/>
      <c r="C4890" s="84"/>
      <c r="D4890" s="73"/>
      <c r="E4890" s="73"/>
      <c r="F4890" s="73"/>
      <c r="G4890" s="85"/>
      <c r="H4890" s="73"/>
      <c r="I4890" s="73"/>
      <c r="J4890" s="73"/>
      <c r="K4890" s="73"/>
      <c r="L4890" s="73"/>
      <c r="M4890" s="73"/>
      <c r="N4890" s="73"/>
    </row>
    <row r="4891" spans="2:14" x14ac:dyDescent="0.35">
      <c r="B4891" s="83"/>
      <c r="C4891" s="84"/>
      <c r="D4891" s="73"/>
      <c r="E4891" s="73"/>
      <c r="F4891" s="73"/>
      <c r="G4891" s="85"/>
      <c r="H4891" s="73"/>
      <c r="I4891" s="73"/>
      <c r="J4891" s="73"/>
      <c r="K4891" s="73"/>
      <c r="L4891" s="73"/>
      <c r="M4891" s="73"/>
      <c r="N4891" s="73"/>
    </row>
    <row r="4892" spans="2:14" x14ac:dyDescent="0.35">
      <c r="B4892" s="83"/>
      <c r="C4892" s="84"/>
      <c r="D4892" s="73"/>
      <c r="E4892" s="73"/>
      <c r="F4892" s="73"/>
      <c r="G4892" s="85"/>
      <c r="H4892" s="73"/>
      <c r="I4892" s="73"/>
      <c r="J4892" s="73"/>
      <c r="K4892" s="73"/>
      <c r="L4892" s="73"/>
      <c r="M4892" s="73"/>
      <c r="N4892" s="73"/>
    </row>
    <row r="4893" spans="2:14" x14ac:dyDescent="0.35">
      <c r="B4893" s="83"/>
      <c r="C4893" s="84"/>
      <c r="D4893" s="73"/>
      <c r="E4893" s="73"/>
      <c r="F4893" s="73"/>
      <c r="G4893" s="85"/>
      <c r="H4893" s="73"/>
      <c r="I4893" s="73"/>
      <c r="J4893" s="73"/>
      <c r="K4893" s="73"/>
      <c r="L4893" s="73"/>
      <c r="M4893" s="73"/>
      <c r="N4893" s="73"/>
    </row>
    <row r="4894" spans="2:14" x14ac:dyDescent="0.35">
      <c r="B4894" s="83"/>
      <c r="C4894" s="84"/>
      <c r="D4894" s="73"/>
      <c r="E4894" s="73"/>
      <c r="F4894" s="73"/>
      <c r="G4894" s="85"/>
      <c r="H4894" s="73"/>
      <c r="I4894" s="73"/>
      <c r="J4894" s="73"/>
      <c r="K4894" s="73"/>
      <c r="L4894" s="73"/>
      <c r="M4894" s="73"/>
      <c r="N4894" s="73"/>
    </row>
    <row r="4895" spans="2:14" x14ac:dyDescent="0.35">
      <c r="B4895" s="83"/>
      <c r="C4895" s="84"/>
      <c r="D4895" s="73"/>
      <c r="E4895" s="73"/>
      <c r="F4895" s="73"/>
      <c r="G4895" s="85"/>
      <c r="H4895" s="73"/>
      <c r="I4895" s="73"/>
      <c r="J4895" s="73"/>
      <c r="K4895" s="73"/>
      <c r="L4895" s="73"/>
      <c r="M4895" s="73"/>
      <c r="N4895" s="73"/>
    </row>
    <row r="4896" spans="2:14" x14ac:dyDescent="0.35">
      <c r="B4896" s="83"/>
      <c r="C4896" s="84"/>
      <c r="D4896" s="73"/>
      <c r="E4896" s="73"/>
      <c r="F4896" s="73"/>
      <c r="G4896" s="85"/>
      <c r="H4896" s="73"/>
      <c r="I4896" s="73"/>
      <c r="J4896" s="73"/>
      <c r="K4896" s="73"/>
      <c r="L4896" s="73"/>
      <c r="M4896" s="73"/>
      <c r="N4896" s="73"/>
    </row>
    <row r="4897" spans="2:14" x14ac:dyDescent="0.35">
      <c r="B4897" s="83"/>
      <c r="C4897" s="84"/>
      <c r="D4897" s="73"/>
      <c r="E4897" s="73"/>
      <c r="F4897" s="73"/>
      <c r="G4897" s="85"/>
      <c r="H4897" s="73"/>
      <c r="I4897" s="73"/>
      <c r="J4897" s="73"/>
      <c r="K4897" s="73"/>
      <c r="L4897" s="73"/>
      <c r="M4897" s="73"/>
      <c r="N4897" s="73"/>
    </row>
    <row r="4898" spans="2:14" x14ac:dyDescent="0.35">
      <c r="B4898" s="83"/>
      <c r="C4898" s="84"/>
      <c r="D4898" s="73"/>
      <c r="E4898" s="73"/>
      <c r="F4898" s="73"/>
      <c r="G4898" s="85"/>
      <c r="H4898" s="73"/>
      <c r="I4898" s="73"/>
      <c r="J4898" s="73"/>
      <c r="K4898" s="73"/>
      <c r="L4898" s="73"/>
      <c r="M4898" s="73"/>
      <c r="N4898" s="73"/>
    </row>
    <row r="4899" spans="2:14" x14ac:dyDescent="0.35">
      <c r="B4899" s="83"/>
      <c r="C4899" s="84"/>
      <c r="D4899" s="73"/>
      <c r="E4899" s="73"/>
      <c r="F4899" s="73"/>
      <c r="G4899" s="85"/>
      <c r="H4899" s="73"/>
      <c r="I4899" s="73"/>
      <c r="J4899" s="73"/>
      <c r="K4899" s="73"/>
      <c r="L4899" s="73"/>
      <c r="M4899" s="73"/>
      <c r="N4899" s="73"/>
    </row>
    <row r="4900" spans="2:14" x14ac:dyDescent="0.35">
      <c r="B4900" s="83"/>
      <c r="C4900" s="84"/>
      <c r="D4900" s="73"/>
      <c r="E4900" s="73"/>
      <c r="F4900" s="73"/>
      <c r="G4900" s="85"/>
      <c r="H4900" s="73"/>
      <c r="I4900" s="73"/>
      <c r="J4900" s="73"/>
      <c r="K4900" s="73"/>
      <c r="L4900" s="73"/>
      <c r="M4900" s="73"/>
      <c r="N4900" s="73"/>
    </row>
    <row r="4901" spans="2:14" x14ac:dyDescent="0.35">
      <c r="B4901" s="83"/>
      <c r="C4901" s="84"/>
      <c r="D4901" s="73"/>
      <c r="E4901" s="73"/>
      <c r="F4901" s="73"/>
      <c r="G4901" s="85"/>
      <c r="H4901" s="73"/>
      <c r="I4901" s="73"/>
      <c r="J4901" s="73"/>
      <c r="K4901" s="73"/>
      <c r="L4901" s="73"/>
      <c r="M4901" s="73"/>
      <c r="N4901" s="73"/>
    </row>
    <row r="4902" spans="2:14" x14ac:dyDescent="0.35">
      <c r="B4902" s="83"/>
      <c r="C4902" s="84"/>
      <c r="D4902" s="73"/>
      <c r="E4902" s="73"/>
      <c r="F4902" s="73"/>
      <c r="G4902" s="85"/>
      <c r="H4902" s="73"/>
      <c r="I4902" s="73"/>
      <c r="J4902" s="73"/>
      <c r="K4902" s="73"/>
      <c r="L4902" s="73"/>
      <c r="M4902" s="73"/>
      <c r="N4902" s="73"/>
    </row>
    <row r="4903" spans="2:14" x14ac:dyDescent="0.35">
      <c r="B4903" s="83"/>
      <c r="C4903" s="84"/>
      <c r="D4903" s="73"/>
      <c r="E4903" s="73"/>
      <c r="F4903" s="73"/>
      <c r="G4903" s="85"/>
      <c r="H4903" s="73"/>
      <c r="I4903" s="73"/>
      <c r="J4903" s="73"/>
      <c r="K4903" s="73"/>
      <c r="L4903" s="73"/>
      <c r="M4903" s="73"/>
      <c r="N4903" s="73"/>
    </row>
    <row r="4904" spans="2:14" x14ac:dyDescent="0.35">
      <c r="B4904" s="83"/>
      <c r="C4904" s="84"/>
      <c r="D4904" s="73"/>
      <c r="E4904" s="73"/>
      <c r="F4904" s="73"/>
      <c r="G4904" s="85"/>
      <c r="H4904" s="73"/>
      <c r="I4904" s="73"/>
      <c r="J4904" s="73"/>
      <c r="K4904" s="73"/>
      <c r="L4904" s="73"/>
      <c r="M4904" s="73"/>
      <c r="N4904" s="73"/>
    </row>
    <row r="4905" spans="2:14" x14ac:dyDescent="0.35">
      <c r="B4905" s="83"/>
      <c r="C4905" s="84"/>
      <c r="D4905" s="73"/>
      <c r="E4905" s="73"/>
      <c r="F4905" s="73"/>
      <c r="G4905" s="85"/>
      <c r="H4905" s="73"/>
      <c r="I4905" s="73"/>
      <c r="J4905" s="73"/>
      <c r="K4905" s="73"/>
      <c r="L4905" s="73"/>
      <c r="M4905" s="73"/>
      <c r="N4905" s="73"/>
    </row>
    <row r="4906" spans="2:14" x14ac:dyDescent="0.35">
      <c r="B4906" s="83"/>
      <c r="C4906" s="84"/>
      <c r="D4906" s="73"/>
      <c r="E4906" s="73"/>
      <c r="F4906" s="73"/>
      <c r="G4906" s="85"/>
      <c r="H4906" s="73"/>
      <c r="I4906" s="73"/>
      <c r="J4906" s="73"/>
      <c r="K4906" s="73"/>
      <c r="L4906" s="73"/>
      <c r="M4906" s="73"/>
      <c r="N4906" s="73"/>
    </row>
    <row r="4907" spans="2:14" x14ac:dyDescent="0.35">
      <c r="B4907" s="83"/>
      <c r="C4907" s="84"/>
      <c r="D4907" s="73"/>
      <c r="E4907" s="73"/>
      <c r="F4907" s="73"/>
      <c r="G4907" s="85"/>
      <c r="H4907" s="73"/>
      <c r="I4907" s="73"/>
      <c r="J4907" s="73"/>
      <c r="K4907" s="73"/>
      <c r="L4907" s="73"/>
      <c r="M4907" s="73"/>
      <c r="N4907" s="73"/>
    </row>
    <row r="4908" spans="2:14" x14ac:dyDescent="0.35">
      <c r="B4908" s="83"/>
      <c r="C4908" s="84"/>
      <c r="D4908" s="73"/>
      <c r="E4908" s="73"/>
      <c r="F4908" s="73"/>
      <c r="G4908" s="85"/>
      <c r="H4908" s="73"/>
      <c r="I4908" s="73"/>
      <c r="J4908" s="73"/>
      <c r="K4908" s="73"/>
      <c r="L4908" s="73"/>
      <c r="M4908" s="73"/>
      <c r="N4908" s="73"/>
    </row>
    <row r="4909" spans="2:14" x14ac:dyDescent="0.35">
      <c r="B4909" s="83"/>
      <c r="C4909" s="84"/>
      <c r="D4909" s="73"/>
      <c r="E4909" s="73"/>
      <c r="F4909" s="73"/>
      <c r="G4909" s="85"/>
      <c r="H4909" s="73"/>
      <c r="I4909" s="73"/>
      <c r="J4909" s="73"/>
      <c r="K4909" s="73"/>
      <c r="L4909" s="73"/>
      <c r="M4909" s="73"/>
      <c r="N4909" s="73"/>
    </row>
    <row r="4910" spans="2:14" x14ac:dyDescent="0.35">
      <c r="B4910" s="83"/>
      <c r="C4910" s="84"/>
      <c r="D4910" s="73"/>
      <c r="E4910" s="73"/>
      <c r="F4910" s="73"/>
      <c r="G4910" s="85"/>
      <c r="H4910" s="73"/>
      <c r="I4910" s="73"/>
      <c r="J4910" s="73"/>
      <c r="K4910" s="73"/>
      <c r="L4910" s="73"/>
      <c r="M4910" s="73"/>
      <c r="N4910" s="73"/>
    </row>
    <row r="4911" spans="2:14" x14ac:dyDescent="0.35">
      <c r="B4911" s="83"/>
      <c r="C4911" s="84"/>
      <c r="D4911" s="73"/>
      <c r="E4911" s="73"/>
      <c r="F4911" s="73"/>
      <c r="G4911" s="85"/>
      <c r="H4911" s="73"/>
      <c r="I4911" s="73"/>
      <c r="J4911" s="73"/>
      <c r="K4911" s="73"/>
      <c r="L4911" s="73"/>
      <c r="M4911" s="73"/>
      <c r="N4911" s="73"/>
    </row>
    <row r="4912" spans="2:14" x14ac:dyDescent="0.35">
      <c r="B4912" s="83"/>
      <c r="C4912" s="84"/>
      <c r="D4912" s="73"/>
      <c r="E4912" s="73"/>
      <c r="F4912" s="73"/>
      <c r="G4912" s="85"/>
      <c r="H4912" s="73"/>
      <c r="I4912" s="73"/>
      <c r="J4912" s="73"/>
      <c r="K4912" s="73"/>
      <c r="L4912" s="73"/>
      <c r="M4912" s="73"/>
      <c r="N4912" s="73"/>
    </row>
    <row r="4913" spans="2:14" x14ac:dyDescent="0.35">
      <c r="B4913" s="83"/>
      <c r="C4913" s="84"/>
      <c r="D4913" s="73"/>
      <c r="E4913" s="73"/>
      <c r="F4913" s="73"/>
      <c r="G4913" s="85"/>
      <c r="H4913" s="73"/>
      <c r="I4913" s="73"/>
      <c r="J4913" s="73"/>
      <c r="K4913" s="73"/>
      <c r="L4913" s="73"/>
      <c r="M4913" s="73"/>
      <c r="N4913" s="73"/>
    </row>
    <row r="4914" spans="2:14" x14ac:dyDescent="0.35">
      <c r="B4914" s="83"/>
      <c r="C4914" s="84"/>
      <c r="D4914" s="73"/>
      <c r="E4914" s="73"/>
      <c r="F4914" s="73"/>
      <c r="G4914" s="85"/>
      <c r="H4914" s="73"/>
      <c r="I4914" s="73"/>
      <c r="J4914" s="73"/>
      <c r="K4914" s="73"/>
      <c r="L4914" s="73"/>
      <c r="M4914" s="73"/>
      <c r="N4914" s="73"/>
    </row>
    <row r="4915" spans="2:14" x14ac:dyDescent="0.35">
      <c r="B4915" s="83"/>
      <c r="C4915" s="84"/>
      <c r="D4915" s="73"/>
      <c r="E4915" s="73"/>
      <c r="F4915" s="73"/>
      <c r="G4915" s="85"/>
      <c r="H4915" s="73"/>
      <c r="I4915" s="73"/>
      <c r="J4915" s="73"/>
      <c r="K4915" s="73"/>
      <c r="L4915" s="73"/>
      <c r="M4915" s="73"/>
      <c r="N4915" s="73"/>
    </row>
    <row r="4916" spans="2:14" x14ac:dyDescent="0.35">
      <c r="B4916" s="83"/>
      <c r="C4916" s="84"/>
      <c r="D4916" s="73"/>
      <c r="E4916" s="73"/>
      <c r="F4916" s="73"/>
      <c r="G4916" s="85"/>
      <c r="H4916" s="73"/>
      <c r="I4916" s="73"/>
      <c r="J4916" s="73"/>
      <c r="K4916" s="73"/>
      <c r="L4916" s="73"/>
      <c r="M4916" s="73"/>
      <c r="N4916" s="73"/>
    </row>
    <row r="4917" spans="2:14" x14ac:dyDescent="0.35">
      <c r="B4917" s="83"/>
      <c r="C4917" s="84"/>
      <c r="D4917" s="73"/>
      <c r="E4917" s="73"/>
      <c r="F4917" s="73"/>
      <c r="G4917" s="85"/>
      <c r="H4917" s="73"/>
      <c r="I4917" s="73"/>
      <c r="J4917" s="73"/>
      <c r="K4917" s="73"/>
      <c r="L4917" s="73"/>
      <c r="M4917" s="73"/>
      <c r="N4917" s="73"/>
    </row>
    <row r="4918" spans="2:14" x14ac:dyDescent="0.35">
      <c r="B4918" s="83"/>
      <c r="C4918" s="84"/>
      <c r="D4918" s="73"/>
      <c r="E4918" s="73"/>
      <c r="F4918" s="73"/>
      <c r="G4918" s="85"/>
      <c r="H4918" s="73"/>
      <c r="I4918" s="73"/>
      <c r="J4918" s="73"/>
      <c r="K4918" s="73"/>
      <c r="L4918" s="73"/>
      <c r="M4918" s="73"/>
      <c r="N4918" s="73"/>
    </row>
    <row r="4919" spans="2:14" x14ac:dyDescent="0.35">
      <c r="B4919" s="83"/>
      <c r="C4919" s="84"/>
      <c r="D4919" s="73"/>
      <c r="E4919" s="73"/>
      <c r="F4919" s="73"/>
      <c r="G4919" s="85"/>
      <c r="H4919" s="73"/>
      <c r="I4919" s="73"/>
      <c r="J4919" s="73"/>
      <c r="K4919" s="73"/>
      <c r="L4919" s="73"/>
      <c r="M4919" s="73"/>
      <c r="N4919" s="73"/>
    </row>
    <row r="4920" spans="2:14" x14ac:dyDescent="0.35">
      <c r="B4920" s="83"/>
      <c r="C4920" s="84"/>
      <c r="D4920" s="73"/>
      <c r="E4920" s="73"/>
      <c r="F4920" s="73"/>
      <c r="G4920" s="85"/>
      <c r="H4920" s="73"/>
      <c r="I4920" s="73"/>
      <c r="J4920" s="73"/>
      <c r="K4920" s="73"/>
      <c r="L4920" s="73"/>
      <c r="M4920" s="73"/>
      <c r="N4920" s="73"/>
    </row>
    <row r="4921" spans="2:14" x14ac:dyDescent="0.35">
      <c r="B4921" s="83"/>
      <c r="C4921" s="84"/>
      <c r="D4921" s="73"/>
      <c r="E4921" s="73"/>
      <c r="F4921" s="73"/>
      <c r="G4921" s="85"/>
      <c r="H4921" s="73"/>
      <c r="I4921" s="73"/>
      <c r="J4921" s="73"/>
      <c r="K4921" s="73"/>
      <c r="L4921" s="73"/>
      <c r="M4921" s="73"/>
      <c r="N4921" s="73"/>
    </row>
    <row r="4922" spans="2:14" x14ac:dyDescent="0.35">
      <c r="B4922" s="83"/>
      <c r="C4922" s="84"/>
      <c r="D4922" s="73"/>
      <c r="E4922" s="73"/>
      <c r="F4922" s="73"/>
      <c r="G4922" s="85"/>
      <c r="H4922" s="73"/>
      <c r="I4922" s="73"/>
      <c r="J4922" s="73"/>
      <c r="K4922" s="73"/>
      <c r="L4922" s="73"/>
      <c r="M4922" s="73"/>
      <c r="N4922" s="73"/>
    </row>
    <row r="4923" spans="2:14" x14ac:dyDescent="0.35">
      <c r="B4923" s="83"/>
      <c r="C4923" s="84"/>
      <c r="D4923" s="73"/>
      <c r="E4923" s="73"/>
      <c r="F4923" s="73"/>
      <c r="G4923" s="85"/>
      <c r="H4923" s="73"/>
      <c r="I4923" s="73"/>
      <c r="J4923" s="73"/>
      <c r="K4923" s="73"/>
      <c r="L4923" s="73"/>
      <c r="M4923" s="73"/>
      <c r="N4923" s="73"/>
    </row>
    <row r="4924" spans="2:14" x14ac:dyDescent="0.35">
      <c r="B4924" s="83"/>
      <c r="C4924" s="84"/>
      <c r="D4924" s="73"/>
      <c r="E4924" s="73"/>
      <c r="F4924" s="73"/>
      <c r="G4924" s="85"/>
      <c r="H4924" s="73"/>
      <c r="I4924" s="73"/>
      <c r="J4924" s="73"/>
      <c r="K4924" s="73"/>
      <c r="L4924" s="73"/>
      <c r="M4924" s="73"/>
      <c r="N4924" s="73"/>
    </row>
    <row r="4925" spans="2:14" x14ac:dyDescent="0.35">
      <c r="B4925" s="83"/>
      <c r="C4925" s="84"/>
      <c r="D4925" s="73"/>
      <c r="E4925" s="73"/>
      <c r="F4925" s="73"/>
      <c r="G4925" s="85"/>
      <c r="H4925" s="73"/>
      <c r="I4925" s="73"/>
      <c r="J4925" s="73"/>
      <c r="K4925" s="73"/>
      <c r="L4925" s="73"/>
      <c r="M4925" s="73"/>
      <c r="N4925" s="73"/>
    </row>
    <row r="4926" spans="2:14" x14ac:dyDescent="0.35">
      <c r="B4926" s="83"/>
      <c r="C4926" s="84"/>
      <c r="D4926" s="73"/>
      <c r="E4926" s="73"/>
      <c r="F4926" s="73"/>
      <c r="G4926" s="85"/>
      <c r="H4926" s="73"/>
      <c r="I4926" s="73"/>
      <c r="J4926" s="73"/>
      <c r="K4926" s="73"/>
      <c r="L4926" s="73"/>
      <c r="M4926" s="73"/>
      <c r="N4926" s="73"/>
    </row>
    <row r="4927" spans="2:14" x14ac:dyDescent="0.35">
      <c r="B4927" s="83"/>
      <c r="C4927" s="84"/>
      <c r="D4927" s="73"/>
      <c r="E4927" s="73"/>
      <c r="F4927" s="73"/>
      <c r="G4927" s="85"/>
      <c r="H4927" s="73"/>
      <c r="I4927" s="73"/>
      <c r="J4927" s="73"/>
      <c r="K4927" s="73"/>
      <c r="L4927" s="73"/>
      <c r="M4927" s="73"/>
      <c r="N4927" s="73"/>
    </row>
    <row r="4928" spans="2:14" x14ac:dyDescent="0.35">
      <c r="B4928" s="83"/>
      <c r="C4928" s="84"/>
      <c r="D4928" s="73"/>
      <c r="E4928" s="73"/>
      <c r="F4928" s="73"/>
      <c r="G4928" s="85"/>
      <c r="H4928" s="73"/>
      <c r="I4928" s="73"/>
      <c r="J4928" s="73"/>
      <c r="K4928" s="73"/>
      <c r="L4928" s="73"/>
      <c r="M4928" s="73"/>
      <c r="N4928" s="73"/>
    </row>
    <row r="4929" spans="2:14" x14ac:dyDescent="0.35">
      <c r="B4929" s="83"/>
      <c r="C4929" s="84"/>
      <c r="D4929" s="73"/>
      <c r="E4929" s="73"/>
      <c r="F4929" s="73"/>
      <c r="G4929" s="85"/>
      <c r="H4929" s="73"/>
      <c r="I4929" s="73"/>
      <c r="J4929" s="73"/>
      <c r="K4929" s="73"/>
      <c r="L4929" s="73"/>
      <c r="M4929" s="73"/>
      <c r="N4929" s="73"/>
    </row>
    <row r="4930" spans="2:14" x14ac:dyDescent="0.35">
      <c r="B4930" s="83"/>
      <c r="C4930" s="84"/>
      <c r="D4930" s="73"/>
      <c r="E4930" s="73"/>
      <c r="F4930" s="73"/>
      <c r="G4930" s="85"/>
      <c r="H4930" s="73"/>
      <c r="I4930" s="73"/>
      <c r="J4930" s="73"/>
      <c r="K4930" s="73"/>
      <c r="L4930" s="73"/>
      <c r="M4930" s="73"/>
      <c r="N4930" s="73"/>
    </row>
    <row r="4931" spans="2:14" x14ac:dyDescent="0.35">
      <c r="B4931" s="83"/>
      <c r="C4931" s="84"/>
      <c r="D4931" s="73"/>
      <c r="E4931" s="73"/>
      <c r="F4931" s="73"/>
      <c r="G4931" s="85"/>
      <c r="H4931" s="73"/>
      <c r="I4931" s="73"/>
      <c r="J4931" s="73"/>
      <c r="K4931" s="73"/>
      <c r="L4931" s="73"/>
      <c r="M4931" s="73"/>
      <c r="N4931" s="73"/>
    </row>
    <row r="4932" spans="2:14" x14ac:dyDescent="0.35">
      <c r="B4932" s="83"/>
      <c r="C4932" s="84"/>
      <c r="D4932" s="73"/>
      <c r="E4932" s="73"/>
      <c r="F4932" s="73"/>
      <c r="G4932" s="85"/>
      <c r="H4932" s="73"/>
      <c r="I4932" s="73"/>
      <c r="J4932" s="73"/>
      <c r="K4932" s="73"/>
      <c r="L4932" s="73"/>
      <c r="M4932" s="73"/>
      <c r="N4932" s="73"/>
    </row>
    <row r="4933" spans="2:14" x14ac:dyDescent="0.35">
      <c r="B4933" s="83"/>
      <c r="C4933" s="84"/>
      <c r="D4933" s="73"/>
      <c r="E4933" s="73"/>
      <c r="F4933" s="73"/>
      <c r="G4933" s="85"/>
      <c r="H4933" s="73"/>
      <c r="I4933" s="73"/>
      <c r="J4933" s="73"/>
      <c r="K4933" s="73"/>
      <c r="L4933" s="73"/>
      <c r="M4933" s="73"/>
      <c r="N4933" s="73"/>
    </row>
    <row r="4934" spans="2:14" x14ac:dyDescent="0.35">
      <c r="B4934" s="83"/>
      <c r="C4934" s="84"/>
      <c r="D4934" s="73"/>
      <c r="E4934" s="73"/>
      <c r="F4934" s="73"/>
      <c r="G4934" s="85"/>
      <c r="H4934" s="73"/>
      <c r="I4934" s="73"/>
      <c r="J4934" s="73"/>
      <c r="K4934" s="73"/>
      <c r="L4934" s="73"/>
      <c r="M4934" s="73"/>
      <c r="N4934" s="73"/>
    </row>
    <row r="4935" spans="2:14" x14ac:dyDescent="0.35">
      <c r="B4935" s="83"/>
      <c r="C4935" s="84"/>
      <c r="D4935" s="73"/>
      <c r="E4935" s="73"/>
      <c r="F4935" s="73"/>
      <c r="G4935" s="85"/>
      <c r="H4935" s="73"/>
      <c r="I4935" s="73"/>
      <c r="J4935" s="73"/>
      <c r="K4935" s="73"/>
      <c r="L4935" s="73"/>
      <c r="M4935" s="73"/>
      <c r="N4935" s="73"/>
    </row>
    <row r="4936" spans="2:14" x14ac:dyDescent="0.35">
      <c r="B4936" s="83"/>
      <c r="C4936" s="84"/>
      <c r="D4936" s="73"/>
      <c r="E4936" s="73"/>
      <c r="F4936" s="73"/>
      <c r="G4936" s="85"/>
      <c r="H4936" s="73"/>
      <c r="I4936" s="73"/>
      <c r="J4936" s="73"/>
      <c r="K4936" s="73"/>
      <c r="L4936" s="73"/>
      <c r="M4936" s="73"/>
      <c r="N4936" s="73"/>
    </row>
    <row r="4937" spans="2:14" x14ac:dyDescent="0.35">
      <c r="B4937" s="83"/>
      <c r="C4937" s="84"/>
      <c r="D4937" s="73"/>
      <c r="E4937" s="73"/>
      <c r="F4937" s="73"/>
      <c r="G4937" s="85"/>
      <c r="H4937" s="73"/>
      <c r="I4937" s="73"/>
      <c r="J4937" s="73"/>
      <c r="K4937" s="73"/>
      <c r="L4937" s="73"/>
      <c r="M4937" s="73"/>
      <c r="N4937" s="73"/>
    </row>
    <row r="4938" spans="2:14" x14ac:dyDescent="0.35">
      <c r="B4938" s="83"/>
      <c r="C4938" s="84"/>
      <c r="D4938" s="73"/>
      <c r="E4938" s="73"/>
      <c r="F4938" s="73"/>
      <c r="G4938" s="85"/>
      <c r="H4938" s="73"/>
      <c r="I4938" s="73"/>
      <c r="J4938" s="73"/>
      <c r="K4938" s="73"/>
      <c r="L4938" s="73"/>
      <c r="M4938" s="73"/>
      <c r="N4938" s="73"/>
    </row>
    <row r="4939" spans="2:14" x14ac:dyDescent="0.35">
      <c r="B4939" s="83"/>
      <c r="C4939" s="84"/>
      <c r="D4939" s="73"/>
      <c r="E4939" s="73"/>
      <c r="F4939" s="73"/>
      <c r="G4939" s="85"/>
      <c r="H4939" s="73"/>
      <c r="I4939" s="73"/>
      <c r="J4939" s="73"/>
      <c r="K4939" s="73"/>
      <c r="L4939" s="73"/>
      <c r="M4939" s="73"/>
      <c r="N4939" s="73"/>
    </row>
    <row r="4940" spans="2:14" x14ac:dyDescent="0.35">
      <c r="B4940" s="83"/>
      <c r="C4940" s="84"/>
      <c r="D4940" s="73"/>
      <c r="E4940" s="73"/>
      <c r="F4940" s="73"/>
      <c r="G4940" s="85"/>
      <c r="H4940" s="73"/>
      <c r="I4940" s="73"/>
      <c r="J4940" s="73"/>
      <c r="K4940" s="73"/>
      <c r="L4940" s="73"/>
      <c r="M4940" s="73"/>
      <c r="N4940" s="73"/>
    </row>
    <row r="4941" spans="2:14" x14ac:dyDescent="0.35">
      <c r="B4941" s="83"/>
      <c r="C4941" s="84"/>
      <c r="D4941" s="73"/>
      <c r="E4941" s="73"/>
      <c r="F4941" s="73"/>
      <c r="G4941" s="85"/>
      <c r="H4941" s="73"/>
      <c r="I4941" s="73"/>
      <c r="J4941" s="73"/>
      <c r="K4941" s="73"/>
      <c r="L4941" s="73"/>
      <c r="M4941" s="73"/>
      <c r="N4941" s="73"/>
    </row>
    <row r="4942" spans="2:14" x14ac:dyDescent="0.35">
      <c r="B4942" s="83"/>
      <c r="C4942" s="84"/>
      <c r="D4942" s="73"/>
      <c r="E4942" s="73"/>
      <c r="F4942" s="73"/>
      <c r="G4942" s="85"/>
      <c r="H4942" s="73"/>
      <c r="I4942" s="73"/>
      <c r="J4942" s="73"/>
      <c r="K4942" s="73"/>
      <c r="L4942" s="73"/>
      <c r="M4942" s="73"/>
      <c r="N4942" s="73"/>
    </row>
    <row r="4943" spans="2:14" x14ac:dyDescent="0.35">
      <c r="B4943" s="83"/>
      <c r="C4943" s="84"/>
      <c r="D4943" s="73"/>
      <c r="E4943" s="73"/>
      <c r="F4943" s="73"/>
      <c r="G4943" s="85"/>
      <c r="H4943" s="73"/>
      <c r="I4943" s="73"/>
      <c r="J4943" s="73"/>
      <c r="K4943" s="73"/>
      <c r="L4943" s="73"/>
      <c r="M4943" s="73"/>
      <c r="N4943" s="73"/>
    </row>
    <row r="4944" spans="2:14" x14ac:dyDescent="0.35">
      <c r="B4944" s="83"/>
      <c r="C4944" s="84"/>
      <c r="D4944" s="73"/>
      <c r="E4944" s="73"/>
      <c r="F4944" s="73"/>
      <c r="G4944" s="85"/>
      <c r="H4944" s="73"/>
      <c r="I4944" s="73"/>
      <c r="J4944" s="73"/>
      <c r="K4944" s="73"/>
      <c r="L4944" s="73"/>
      <c r="M4944" s="73"/>
      <c r="N4944" s="73"/>
    </row>
    <row r="4945" spans="2:14" x14ac:dyDescent="0.35">
      <c r="B4945" s="83"/>
      <c r="C4945" s="84"/>
      <c r="D4945" s="73"/>
      <c r="E4945" s="73"/>
      <c r="F4945" s="73"/>
      <c r="G4945" s="85"/>
      <c r="H4945" s="73"/>
      <c r="I4945" s="73"/>
      <c r="J4945" s="73"/>
      <c r="K4945" s="73"/>
      <c r="L4945" s="73"/>
      <c r="M4945" s="73"/>
      <c r="N4945" s="73"/>
    </row>
    <row r="4946" spans="2:14" x14ac:dyDescent="0.35">
      <c r="B4946" s="83"/>
      <c r="C4946" s="84"/>
      <c r="D4946" s="73"/>
      <c r="E4946" s="73"/>
      <c r="F4946" s="73"/>
      <c r="G4946" s="85"/>
      <c r="H4946" s="73"/>
      <c r="I4946" s="73"/>
      <c r="J4946" s="73"/>
      <c r="K4946" s="73"/>
      <c r="L4946" s="73"/>
      <c r="M4946" s="73"/>
      <c r="N4946" s="73"/>
    </row>
    <row r="4947" spans="2:14" x14ac:dyDescent="0.35">
      <c r="B4947" s="83"/>
      <c r="C4947" s="84"/>
      <c r="D4947" s="73"/>
      <c r="E4947" s="73"/>
      <c r="F4947" s="73"/>
      <c r="G4947" s="85"/>
      <c r="H4947" s="73"/>
      <c r="I4947" s="73"/>
      <c r="J4947" s="73"/>
      <c r="K4947" s="73"/>
      <c r="L4947" s="73"/>
      <c r="M4947" s="73"/>
      <c r="N4947" s="73"/>
    </row>
    <row r="4948" spans="2:14" x14ac:dyDescent="0.35">
      <c r="B4948" s="83"/>
      <c r="C4948" s="84"/>
      <c r="D4948" s="73"/>
      <c r="E4948" s="73"/>
      <c r="F4948" s="73"/>
      <c r="G4948" s="85"/>
      <c r="H4948" s="73"/>
      <c r="I4948" s="73"/>
      <c r="J4948" s="73"/>
      <c r="K4948" s="73"/>
      <c r="L4948" s="73"/>
      <c r="M4948" s="73"/>
      <c r="N4948" s="73"/>
    </row>
    <row r="4949" spans="2:14" x14ac:dyDescent="0.35">
      <c r="B4949" s="83"/>
      <c r="C4949" s="84"/>
      <c r="D4949" s="73"/>
      <c r="E4949" s="73"/>
      <c r="F4949" s="73"/>
      <c r="G4949" s="85"/>
      <c r="H4949" s="73"/>
      <c r="I4949" s="73"/>
      <c r="J4949" s="73"/>
      <c r="K4949" s="73"/>
      <c r="L4949" s="73"/>
      <c r="M4949" s="73"/>
      <c r="N4949" s="73"/>
    </row>
    <row r="4950" spans="2:14" x14ac:dyDescent="0.35">
      <c r="B4950" s="83"/>
      <c r="C4950" s="84"/>
      <c r="D4950" s="73"/>
      <c r="E4950" s="73"/>
      <c r="F4950" s="73"/>
      <c r="G4950" s="85"/>
      <c r="H4950" s="73"/>
      <c r="I4950" s="73"/>
      <c r="J4950" s="73"/>
      <c r="K4950" s="73"/>
      <c r="L4950" s="73"/>
      <c r="M4950" s="73"/>
      <c r="N4950" s="73"/>
    </row>
    <row r="4951" spans="2:14" x14ac:dyDescent="0.35">
      <c r="B4951" s="83"/>
      <c r="C4951" s="84"/>
      <c r="D4951" s="73"/>
      <c r="E4951" s="73"/>
      <c r="F4951" s="73"/>
      <c r="G4951" s="85"/>
      <c r="H4951" s="73"/>
      <c r="I4951" s="73"/>
      <c r="J4951" s="73"/>
      <c r="K4951" s="73"/>
      <c r="L4951" s="73"/>
      <c r="M4951" s="73"/>
      <c r="N4951" s="73"/>
    </row>
    <row r="4952" spans="2:14" x14ac:dyDescent="0.35">
      <c r="B4952" s="83"/>
      <c r="C4952" s="84"/>
      <c r="D4952" s="73"/>
      <c r="E4952" s="73"/>
      <c r="F4952" s="73"/>
      <c r="G4952" s="85"/>
      <c r="H4952" s="73"/>
      <c r="I4952" s="73"/>
      <c r="J4952" s="73"/>
      <c r="K4952" s="73"/>
      <c r="L4952" s="73"/>
      <c r="M4952" s="73"/>
      <c r="N4952" s="73"/>
    </row>
    <row r="4953" spans="2:14" x14ac:dyDescent="0.35">
      <c r="B4953" s="83"/>
      <c r="C4953" s="84"/>
      <c r="D4953" s="73"/>
      <c r="E4953" s="73"/>
      <c r="F4953" s="73"/>
      <c r="G4953" s="85"/>
      <c r="H4953" s="73"/>
      <c r="I4953" s="73"/>
      <c r="J4953" s="73"/>
      <c r="K4953" s="73"/>
      <c r="L4953" s="73"/>
      <c r="M4953" s="73"/>
      <c r="N4953" s="73"/>
    </row>
    <row r="4954" spans="2:14" x14ac:dyDescent="0.35">
      <c r="B4954" s="83"/>
      <c r="C4954" s="84"/>
      <c r="D4954" s="73"/>
      <c r="E4954" s="73"/>
      <c r="F4954" s="73"/>
      <c r="G4954" s="85"/>
      <c r="H4954" s="73"/>
      <c r="I4954" s="73"/>
      <c r="J4954" s="73"/>
      <c r="K4954" s="73"/>
      <c r="L4954" s="73"/>
      <c r="M4954" s="73"/>
      <c r="N4954" s="73"/>
    </row>
    <row r="4955" spans="2:14" x14ac:dyDescent="0.35">
      <c r="B4955" s="83"/>
      <c r="C4955" s="84"/>
      <c r="D4955" s="73"/>
      <c r="E4955" s="73"/>
      <c r="F4955" s="73"/>
      <c r="G4955" s="85"/>
      <c r="H4955" s="73"/>
      <c r="I4955" s="73"/>
      <c r="J4955" s="73"/>
      <c r="K4955" s="73"/>
      <c r="L4955" s="73"/>
      <c r="M4955" s="73"/>
      <c r="N4955" s="73"/>
    </row>
    <row r="4956" spans="2:14" x14ac:dyDescent="0.35">
      <c r="B4956" s="83"/>
      <c r="C4956" s="84"/>
      <c r="D4956" s="73"/>
      <c r="E4956" s="73"/>
      <c r="F4956" s="73"/>
      <c r="G4956" s="85"/>
      <c r="H4956" s="73"/>
      <c r="I4956" s="73"/>
      <c r="J4956" s="73"/>
      <c r="K4956" s="73"/>
      <c r="L4956" s="73"/>
      <c r="M4956" s="73"/>
      <c r="N4956" s="73"/>
    </row>
    <row r="4957" spans="2:14" x14ac:dyDescent="0.35">
      <c r="B4957" s="83"/>
      <c r="C4957" s="84"/>
      <c r="D4957" s="73"/>
      <c r="E4957" s="73"/>
      <c r="F4957" s="73"/>
      <c r="G4957" s="85"/>
      <c r="H4957" s="73"/>
      <c r="I4957" s="73"/>
      <c r="J4957" s="73"/>
      <c r="K4957" s="73"/>
      <c r="L4957" s="73"/>
      <c r="M4957" s="73"/>
      <c r="N4957" s="73"/>
    </row>
    <row r="4958" spans="2:14" x14ac:dyDescent="0.35">
      <c r="B4958" s="83"/>
      <c r="C4958" s="84"/>
      <c r="D4958" s="73"/>
      <c r="E4958" s="73"/>
      <c r="F4958" s="73"/>
      <c r="G4958" s="85"/>
      <c r="H4958" s="73"/>
      <c r="I4958" s="73"/>
      <c r="J4958" s="73"/>
      <c r="K4958" s="73"/>
      <c r="L4958" s="73"/>
      <c r="M4958" s="73"/>
      <c r="N4958" s="73"/>
    </row>
    <row r="4959" spans="2:14" x14ac:dyDescent="0.35">
      <c r="B4959" s="83"/>
      <c r="C4959" s="84"/>
      <c r="D4959" s="73"/>
      <c r="E4959" s="73"/>
      <c r="F4959" s="73"/>
      <c r="G4959" s="85"/>
      <c r="H4959" s="73"/>
      <c r="I4959" s="73"/>
      <c r="J4959" s="73"/>
      <c r="K4959" s="73"/>
      <c r="L4959" s="73"/>
      <c r="M4959" s="73"/>
      <c r="N4959" s="73"/>
    </row>
    <row r="4960" spans="2:14" x14ac:dyDescent="0.35">
      <c r="B4960" s="83"/>
      <c r="C4960" s="84"/>
      <c r="D4960" s="73"/>
      <c r="E4960" s="73"/>
      <c r="F4960" s="73"/>
      <c r="G4960" s="85"/>
      <c r="H4960" s="73"/>
      <c r="I4960" s="73"/>
      <c r="J4960" s="73"/>
      <c r="K4960" s="73"/>
      <c r="L4960" s="73"/>
      <c r="M4960" s="73"/>
      <c r="N4960" s="73"/>
    </row>
    <row r="4961" spans="2:14" x14ac:dyDescent="0.35">
      <c r="B4961" s="83"/>
      <c r="C4961" s="84"/>
      <c r="D4961" s="73"/>
      <c r="E4961" s="73"/>
      <c r="F4961" s="73"/>
      <c r="G4961" s="85"/>
      <c r="H4961" s="73"/>
      <c r="I4961" s="73"/>
      <c r="J4961" s="73"/>
      <c r="K4961" s="73"/>
      <c r="L4961" s="73"/>
      <c r="M4961" s="73"/>
      <c r="N4961" s="73"/>
    </row>
    <row r="4962" spans="2:14" x14ac:dyDescent="0.35">
      <c r="B4962" s="83"/>
      <c r="C4962" s="84"/>
      <c r="D4962" s="73"/>
      <c r="E4962" s="73"/>
      <c r="F4962" s="73"/>
      <c r="G4962" s="85"/>
      <c r="H4962" s="73"/>
      <c r="I4962" s="73"/>
      <c r="J4962" s="73"/>
      <c r="K4962" s="73"/>
      <c r="L4962" s="73"/>
      <c r="M4962" s="73"/>
      <c r="N4962" s="73"/>
    </row>
    <row r="4963" spans="2:14" x14ac:dyDescent="0.35">
      <c r="B4963" s="83"/>
      <c r="C4963" s="84"/>
      <c r="D4963" s="73"/>
      <c r="E4963" s="73"/>
      <c r="F4963" s="73"/>
      <c r="G4963" s="85"/>
      <c r="H4963" s="73"/>
      <c r="I4963" s="73"/>
      <c r="J4963" s="73"/>
      <c r="K4963" s="73"/>
      <c r="L4963" s="73"/>
      <c r="M4963" s="73"/>
      <c r="N4963" s="73"/>
    </row>
    <row r="4964" spans="2:14" x14ac:dyDescent="0.35">
      <c r="B4964" s="83"/>
      <c r="C4964" s="84"/>
      <c r="D4964" s="73"/>
      <c r="E4964" s="73"/>
      <c r="F4964" s="73"/>
      <c r="G4964" s="85"/>
      <c r="H4964" s="73"/>
      <c r="I4964" s="73"/>
      <c r="J4964" s="73"/>
      <c r="K4964" s="73"/>
      <c r="L4964" s="73"/>
      <c r="M4964" s="73"/>
      <c r="N4964" s="73"/>
    </row>
    <row r="4965" spans="2:14" x14ac:dyDescent="0.35">
      <c r="B4965" s="83"/>
      <c r="C4965" s="84"/>
      <c r="D4965" s="73"/>
      <c r="E4965" s="73"/>
      <c r="F4965" s="73"/>
      <c r="G4965" s="85"/>
      <c r="H4965" s="73"/>
      <c r="I4965" s="73"/>
      <c r="J4965" s="73"/>
      <c r="K4965" s="73"/>
      <c r="L4965" s="73"/>
      <c r="M4965" s="73"/>
      <c r="N4965" s="73"/>
    </row>
    <row r="4966" spans="2:14" x14ac:dyDescent="0.35">
      <c r="B4966" s="83"/>
      <c r="C4966" s="84"/>
      <c r="D4966" s="73"/>
      <c r="E4966" s="73"/>
      <c r="F4966" s="73"/>
      <c r="G4966" s="85"/>
      <c r="H4966" s="73"/>
      <c r="I4966" s="73"/>
      <c r="J4966" s="73"/>
      <c r="K4966" s="73"/>
      <c r="L4966" s="73"/>
      <c r="M4966" s="73"/>
      <c r="N4966" s="73"/>
    </row>
    <row r="4967" spans="2:14" x14ac:dyDescent="0.35">
      <c r="B4967" s="83"/>
      <c r="C4967" s="84"/>
      <c r="D4967" s="73"/>
      <c r="E4967" s="73"/>
      <c r="F4967" s="73"/>
      <c r="G4967" s="85"/>
      <c r="H4967" s="73"/>
      <c r="I4967" s="73"/>
      <c r="J4967" s="73"/>
      <c r="K4967" s="73"/>
      <c r="L4967" s="73"/>
      <c r="M4967" s="73"/>
      <c r="N4967" s="73"/>
    </row>
    <row r="4968" spans="2:14" x14ac:dyDescent="0.35">
      <c r="B4968" s="83"/>
      <c r="C4968" s="84"/>
      <c r="D4968" s="73"/>
      <c r="E4968" s="73"/>
      <c r="F4968" s="73"/>
      <c r="G4968" s="85"/>
      <c r="H4968" s="73"/>
      <c r="I4968" s="73"/>
      <c r="J4968" s="73"/>
      <c r="K4968" s="73"/>
      <c r="L4968" s="73"/>
      <c r="M4968" s="73"/>
      <c r="N4968" s="73"/>
    </row>
    <row r="4969" spans="2:14" x14ac:dyDescent="0.35">
      <c r="B4969" s="83"/>
      <c r="C4969" s="84"/>
      <c r="D4969" s="73"/>
      <c r="E4969" s="73"/>
      <c r="F4969" s="73"/>
      <c r="G4969" s="85"/>
      <c r="H4969" s="73"/>
      <c r="I4969" s="73"/>
      <c r="J4969" s="73"/>
      <c r="K4969" s="73"/>
      <c r="L4969" s="73"/>
      <c r="M4969" s="73"/>
      <c r="N4969" s="73"/>
    </row>
    <row r="4970" spans="2:14" x14ac:dyDescent="0.35">
      <c r="B4970" s="83"/>
      <c r="C4970" s="84"/>
      <c r="D4970" s="73"/>
      <c r="E4970" s="73"/>
      <c r="F4970" s="73"/>
      <c r="G4970" s="85"/>
      <c r="H4970" s="73"/>
      <c r="I4970" s="73"/>
      <c r="J4970" s="73"/>
      <c r="K4970" s="73"/>
      <c r="L4970" s="73"/>
      <c r="M4970" s="73"/>
      <c r="N4970" s="73"/>
    </row>
    <row r="4971" spans="2:14" x14ac:dyDescent="0.35">
      <c r="B4971" s="83"/>
      <c r="C4971" s="84"/>
      <c r="D4971" s="73"/>
      <c r="E4971" s="73"/>
      <c r="F4971" s="73"/>
      <c r="G4971" s="85"/>
      <c r="H4971" s="73"/>
      <c r="I4971" s="73"/>
      <c r="J4971" s="73"/>
      <c r="K4971" s="73"/>
      <c r="L4971" s="73"/>
      <c r="M4971" s="73"/>
      <c r="N4971" s="73"/>
    </row>
    <row r="4972" spans="2:14" x14ac:dyDescent="0.35">
      <c r="B4972" s="83"/>
      <c r="C4972" s="84"/>
      <c r="D4972" s="73"/>
      <c r="E4972" s="73"/>
      <c r="F4972" s="73"/>
      <c r="G4972" s="85"/>
      <c r="H4972" s="73"/>
      <c r="I4972" s="73"/>
      <c r="J4972" s="73"/>
      <c r="K4972" s="73"/>
      <c r="L4972" s="73"/>
      <c r="M4972" s="73"/>
      <c r="N4972" s="73"/>
    </row>
    <row r="4973" spans="2:14" x14ac:dyDescent="0.35">
      <c r="B4973" s="83"/>
      <c r="C4973" s="84"/>
      <c r="D4973" s="73"/>
      <c r="E4973" s="73"/>
      <c r="F4973" s="73"/>
      <c r="G4973" s="85"/>
      <c r="H4973" s="73"/>
      <c r="I4973" s="73"/>
      <c r="J4973" s="73"/>
      <c r="K4973" s="73"/>
      <c r="L4973" s="73"/>
      <c r="M4973" s="73"/>
      <c r="N4973" s="73"/>
    </row>
    <row r="4974" spans="2:14" x14ac:dyDescent="0.35">
      <c r="B4974" s="83"/>
      <c r="C4974" s="84"/>
      <c r="D4974" s="73"/>
      <c r="E4974" s="73"/>
      <c r="F4974" s="73"/>
      <c r="G4974" s="85"/>
      <c r="H4974" s="73"/>
      <c r="I4974" s="73"/>
      <c r="J4974" s="73"/>
      <c r="K4974" s="73"/>
      <c r="L4974" s="73"/>
      <c r="M4974" s="73"/>
      <c r="N4974" s="73"/>
    </row>
    <row r="4975" spans="2:14" x14ac:dyDescent="0.35">
      <c r="B4975" s="83"/>
      <c r="C4975" s="84"/>
      <c r="D4975" s="73"/>
      <c r="E4975" s="73"/>
      <c r="F4975" s="73"/>
      <c r="G4975" s="85"/>
      <c r="H4975" s="73"/>
      <c r="I4975" s="73"/>
      <c r="J4975" s="73"/>
      <c r="K4975" s="73"/>
      <c r="L4975" s="73"/>
      <c r="M4975" s="73"/>
      <c r="N4975" s="73"/>
    </row>
    <row r="4976" spans="2:14" x14ac:dyDescent="0.35">
      <c r="B4976" s="83"/>
      <c r="C4976" s="84"/>
      <c r="D4976" s="73"/>
      <c r="E4976" s="73"/>
      <c r="F4976" s="73"/>
      <c r="G4976" s="85"/>
      <c r="H4976" s="73"/>
      <c r="I4976" s="73"/>
      <c r="J4976" s="73"/>
      <c r="K4976" s="73"/>
      <c r="L4976" s="73"/>
      <c r="M4976" s="73"/>
      <c r="N4976" s="73"/>
    </row>
    <row r="4977" spans="2:14" x14ac:dyDescent="0.35">
      <c r="B4977" s="83"/>
      <c r="C4977" s="84"/>
      <c r="D4977" s="73"/>
      <c r="E4977" s="73"/>
      <c r="F4977" s="73"/>
      <c r="G4977" s="85"/>
      <c r="H4977" s="73"/>
      <c r="I4977" s="73"/>
      <c r="J4977" s="73"/>
      <c r="K4977" s="73"/>
      <c r="L4977" s="73"/>
      <c r="M4977" s="73"/>
      <c r="N4977" s="73"/>
    </row>
    <row r="4978" spans="2:14" x14ac:dyDescent="0.35">
      <c r="B4978" s="83"/>
      <c r="C4978" s="84"/>
      <c r="D4978" s="73"/>
      <c r="E4978" s="73"/>
      <c r="F4978" s="73"/>
      <c r="G4978" s="85"/>
      <c r="H4978" s="73"/>
      <c r="I4978" s="73"/>
      <c r="J4978" s="73"/>
      <c r="K4978" s="73"/>
      <c r="L4978" s="73"/>
      <c r="M4978" s="73"/>
      <c r="N4978" s="73"/>
    </row>
    <row r="4979" spans="2:14" x14ac:dyDescent="0.35">
      <c r="B4979" s="83"/>
      <c r="C4979" s="84"/>
      <c r="D4979" s="73"/>
      <c r="E4979" s="73"/>
      <c r="F4979" s="73"/>
      <c r="G4979" s="85"/>
      <c r="H4979" s="73"/>
      <c r="I4979" s="73"/>
      <c r="J4979" s="73"/>
      <c r="K4979" s="73"/>
      <c r="L4979" s="73"/>
      <c r="M4979" s="73"/>
      <c r="N4979" s="73"/>
    </row>
    <row r="4980" spans="2:14" x14ac:dyDescent="0.35">
      <c r="B4980" s="83"/>
      <c r="C4980" s="84"/>
      <c r="D4980" s="73"/>
      <c r="E4980" s="73"/>
      <c r="F4980" s="73"/>
      <c r="G4980" s="85"/>
      <c r="H4980" s="73"/>
      <c r="I4980" s="73"/>
      <c r="J4980" s="73"/>
      <c r="K4980" s="73"/>
      <c r="L4980" s="73"/>
      <c r="M4980" s="73"/>
      <c r="N4980" s="73"/>
    </row>
    <row r="4981" spans="2:14" x14ac:dyDescent="0.35">
      <c r="B4981" s="83"/>
      <c r="C4981" s="84"/>
      <c r="D4981" s="73"/>
      <c r="E4981" s="73"/>
      <c r="F4981" s="73"/>
      <c r="G4981" s="85"/>
      <c r="H4981" s="73"/>
      <c r="I4981" s="73"/>
      <c r="J4981" s="73"/>
      <c r="K4981" s="73"/>
      <c r="L4981" s="73"/>
      <c r="M4981" s="73"/>
      <c r="N4981" s="73"/>
    </row>
    <row r="4982" spans="2:14" x14ac:dyDescent="0.35">
      <c r="B4982" s="83"/>
      <c r="C4982" s="84"/>
      <c r="D4982" s="73"/>
      <c r="E4982" s="73"/>
      <c r="F4982" s="73"/>
      <c r="G4982" s="85"/>
      <c r="H4982" s="73"/>
      <c r="I4982" s="73"/>
      <c r="J4982" s="73"/>
      <c r="K4982" s="73"/>
      <c r="L4982" s="73"/>
      <c r="M4982" s="73"/>
      <c r="N4982" s="73"/>
    </row>
    <row r="4983" spans="2:14" x14ac:dyDescent="0.35">
      <c r="B4983" s="83"/>
      <c r="C4983" s="84"/>
      <c r="D4983" s="73"/>
      <c r="E4983" s="73"/>
      <c r="F4983" s="73"/>
      <c r="G4983" s="85"/>
      <c r="H4983" s="73"/>
      <c r="I4983" s="73"/>
      <c r="J4983" s="73"/>
      <c r="K4983" s="73"/>
      <c r="L4983" s="73"/>
      <c r="M4983" s="73"/>
      <c r="N4983" s="73"/>
    </row>
    <row r="4984" spans="2:14" x14ac:dyDescent="0.35">
      <c r="B4984" s="83"/>
      <c r="C4984" s="84"/>
      <c r="D4984" s="73"/>
      <c r="E4984" s="73"/>
      <c r="F4984" s="73"/>
      <c r="G4984" s="85"/>
      <c r="H4984" s="73"/>
      <c r="I4984" s="73"/>
      <c r="J4984" s="73"/>
      <c r="K4984" s="73"/>
      <c r="L4984" s="73"/>
      <c r="M4984" s="73"/>
      <c r="N4984" s="73"/>
    </row>
    <row r="4985" spans="2:14" x14ac:dyDescent="0.35">
      <c r="B4985" s="83"/>
      <c r="C4985" s="84"/>
      <c r="D4985" s="73"/>
      <c r="E4985" s="73"/>
      <c r="F4985" s="73"/>
      <c r="G4985" s="85"/>
      <c r="H4985" s="73"/>
      <c r="I4985" s="73"/>
      <c r="J4985" s="73"/>
      <c r="K4985" s="73"/>
      <c r="L4985" s="73"/>
      <c r="M4985" s="73"/>
      <c r="N4985" s="73"/>
    </row>
    <row r="4986" spans="2:14" x14ac:dyDescent="0.35">
      <c r="B4986" s="83"/>
      <c r="C4986" s="84"/>
      <c r="D4986" s="73"/>
      <c r="E4986" s="73"/>
      <c r="F4986" s="73"/>
      <c r="G4986" s="85"/>
      <c r="H4986" s="73"/>
      <c r="I4986" s="73"/>
      <c r="J4986" s="73"/>
      <c r="K4986" s="73"/>
      <c r="L4986" s="73"/>
      <c r="M4986" s="73"/>
      <c r="N4986" s="73"/>
    </row>
    <row r="4987" spans="2:14" x14ac:dyDescent="0.35">
      <c r="B4987" s="83"/>
      <c r="C4987" s="84"/>
      <c r="D4987" s="73"/>
      <c r="E4987" s="73"/>
      <c r="F4987" s="73"/>
      <c r="G4987" s="85"/>
      <c r="H4987" s="73"/>
      <c r="I4987" s="73"/>
      <c r="J4987" s="73"/>
      <c r="K4987" s="73"/>
      <c r="L4987" s="73"/>
      <c r="M4987" s="73"/>
      <c r="N4987" s="73"/>
    </row>
    <row r="4988" spans="2:14" x14ac:dyDescent="0.35">
      <c r="B4988" s="83"/>
      <c r="C4988" s="84"/>
      <c r="D4988" s="73"/>
      <c r="E4988" s="73"/>
      <c r="F4988" s="73"/>
      <c r="G4988" s="85"/>
      <c r="H4988" s="73"/>
      <c r="I4988" s="73"/>
      <c r="J4988" s="73"/>
      <c r="K4988" s="73"/>
      <c r="L4988" s="73"/>
      <c r="M4988" s="73"/>
      <c r="N4988" s="73"/>
    </row>
    <row r="4989" spans="2:14" x14ac:dyDescent="0.35">
      <c r="B4989" s="83"/>
      <c r="C4989" s="84"/>
      <c r="D4989" s="73"/>
      <c r="E4989" s="73"/>
      <c r="F4989" s="73"/>
      <c r="G4989" s="85"/>
      <c r="H4989" s="73"/>
      <c r="I4989" s="73"/>
      <c r="J4989" s="73"/>
      <c r="K4989" s="73"/>
      <c r="L4989" s="73"/>
      <c r="M4989" s="73"/>
      <c r="N4989" s="73"/>
    </row>
    <row r="4990" spans="2:14" x14ac:dyDescent="0.35">
      <c r="B4990" s="83"/>
      <c r="C4990" s="84"/>
      <c r="D4990" s="73"/>
      <c r="E4990" s="73"/>
      <c r="F4990" s="73"/>
      <c r="G4990" s="85"/>
      <c r="H4990" s="73"/>
      <c r="I4990" s="73"/>
      <c r="J4990" s="73"/>
      <c r="K4990" s="73"/>
      <c r="L4990" s="73"/>
      <c r="M4990" s="73"/>
      <c r="N4990" s="73"/>
    </row>
    <row r="4991" spans="2:14" x14ac:dyDescent="0.35">
      <c r="B4991" s="83"/>
      <c r="C4991" s="84"/>
      <c r="D4991" s="73"/>
      <c r="E4991" s="73"/>
      <c r="F4991" s="73"/>
      <c r="G4991" s="85"/>
      <c r="H4991" s="73"/>
      <c r="I4991" s="73"/>
      <c r="J4991" s="73"/>
      <c r="K4991" s="73"/>
      <c r="L4991" s="73"/>
      <c r="M4991" s="73"/>
      <c r="N4991" s="73"/>
    </row>
    <row r="4992" spans="2:14" x14ac:dyDescent="0.35">
      <c r="B4992" s="83"/>
      <c r="C4992" s="84"/>
      <c r="D4992" s="73"/>
      <c r="E4992" s="73"/>
      <c r="F4992" s="73"/>
      <c r="G4992" s="85"/>
      <c r="H4992" s="73"/>
      <c r="I4992" s="73"/>
      <c r="J4992" s="73"/>
      <c r="K4992" s="73"/>
      <c r="L4992" s="73"/>
      <c r="M4992" s="73"/>
      <c r="N4992" s="73"/>
    </row>
    <row r="4993" spans="2:14" x14ac:dyDescent="0.35">
      <c r="B4993" s="83"/>
      <c r="C4993" s="84"/>
      <c r="D4993" s="73"/>
      <c r="E4993" s="73"/>
      <c r="F4993" s="73"/>
      <c r="G4993" s="85"/>
      <c r="H4993" s="73"/>
      <c r="I4993" s="73"/>
      <c r="J4993" s="73"/>
      <c r="K4993" s="73"/>
      <c r="L4993" s="73"/>
      <c r="M4993" s="73"/>
      <c r="N4993" s="73"/>
    </row>
    <row r="4994" spans="2:14" x14ac:dyDescent="0.35">
      <c r="B4994" s="83"/>
      <c r="C4994" s="84"/>
      <c r="D4994" s="73"/>
      <c r="E4994" s="73"/>
      <c r="F4994" s="73"/>
      <c r="G4994" s="85"/>
      <c r="H4994" s="73"/>
      <c r="I4994" s="73"/>
      <c r="J4994" s="73"/>
      <c r="K4994" s="73"/>
      <c r="L4994" s="73"/>
      <c r="M4994" s="73"/>
      <c r="N4994" s="73"/>
    </row>
    <row r="4995" spans="2:14" x14ac:dyDescent="0.35">
      <c r="B4995" s="83"/>
      <c r="C4995" s="84"/>
      <c r="D4995" s="73"/>
      <c r="E4995" s="73"/>
      <c r="F4995" s="73"/>
      <c r="G4995" s="85"/>
      <c r="H4995" s="73"/>
      <c r="I4995" s="73"/>
      <c r="J4995" s="73"/>
      <c r="K4995" s="73"/>
      <c r="L4995" s="73"/>
      <c r="M4995" s="73"/>
      <c r="N4995" s="73"/>
    </row>
    <row r="4996" spans="2:14" x14ac:dyDescent="0.35">
      <c r="B4996" s="83"/>
      <c r="C4996" s="84"/>
      <c r="D4996" s="73"/>
      <c r="E4996" s="73"/>
      <c r="F4996" s="73"/>
      <c r="G4996" s="85"/>
      <c r="H4996" s="73"/>
      <c r="I4996" s="73"/>
      <c r="J4996" s="73"/>
      <c r="K4996" s="73"/>
      <c r="L4996" s="73"/>
      <c r="M4996" s="73"/>
      <c r="N4996" s="73"/>
    </row>
    <row r="4997" spans="2:14" x14ac:dyDescent="0.35">
      <c r="B4997" s="83"/>
      <c r="C4997" s="84"/>
      <c r="D4997" s="73"/>
      <c r="E4997" s="73"/>
      <c r="F4997" s="73"/>
      <c r="G4997" s="85"/>
      <c r="H4997" s="73"/>
      <c r="I4997" s="73"/>
      <c r="J4997" s="73"/>
      <c r="K4997" s="73"/>
      <c r="L4997" s="73"/>
      <c r="M4997" s="73"/>
      <c r="N4997" s="73"/>
    </row>
    <row r="4998" spans="2:14" x14ac:dyDescent="0.35">
      <c r="B4998" s="83"/>
      <c r="C4998" s="84"/>
      <c r="D4998" s="73"/>
      <c r="E4998" s="73"/>
      <c r="F4998" s="73"/>
      <c r="G4998" s="85"/>
      <c r="H4998" s="73"/>
      <c r="I4998" s="73"/>
      <c r="J4998" s="73"/>
      <c r="K4998" s="73"/>
      <c r="L4998" s="73"/>
      <c r="M4998" s="73"/>
      <c r="N4998" s="73"/>
    </row>
    <row r="4999" spans="2:14" x14ac:dyDescent="0.35">
      <c r="B4999" s="83"/>
      <c r="C4999" s="84"/>
      <c r="D4999" s="73"/>
      <c r="E4999" s="73"/>
      <c r="F4999" s="73"/>
      <c r="G4999" s="85"/>
      <c r="H4999" s="73"/>
      <c r="I4999" s="73"/>
      <c r="J4999" s="73"/>
      <c r="K4999" s="73"/>
      <c r="L4999" s="73"/>
      <c r="M4999" s="73"/>
      <c r="N4999" s="73"/>
    </row>
    <row r="5000" spans="2:14" x14ac:dyDescent="0.35">
      <c r="B5000" s="83"/>
      <c r="C5000" s="84"/>
      <c r="D5000" s="73"/>
      <c r="E5000" s="73"/>
      <c r="F5000" s="73"/>
      <c r="G5000" s="85"/>
      <c r="H5000" s="73"/>
      <c r="I5000" s="73"/>
      <c r="J5000" s="73"/>
      <c r="K5000" s="73"/>
      <c r="L5000" s="73"/>
      <c r="M5000" s="73"/>
      <c r="N5000" s="73"/>
    </row>
    <row r="5001" spans="2:14" x14ac:dyDescent="0.35">
      <c r="B5001" s="83"/>
      <c r="C5001" s="84"/>
      <c r="D5001" s="73"/>
      <c r="E5001" s="73"/>
      <c r="F5001" s="73"/>
      <c r="G5001" s="85"/>
      <c r="H5001" s="73"/>
      <c r="I5001" s="73"/>
      <c r="J5001" s="73"/>
      <c r="K5001" s="73"/>
      <c r="L5001" s="73"/>
      <c r="M5001" s="73"/>
      <c r="N5001" s="73"/>
    </row>
    <row r="5002" spans="2:14" x14ac:dyDescent="0.35">
      <c r="B5002" s="83"/>
      <c r="C5002" s="84"/>
      <c r="D5002" s="73"/>
      <c r="E5002" s="73"/>
      <c r="F5002" s="73"/>
      <c r="G5002" s="85"/>
      <c r="H5002" s="73"/>
      <c r="I5002" s="73"/>
      <c r="J5002" s="73"/>
      <c r="K5002" s="73"/>
      <c r="L5002" s="73"/>
      <c r="M5002" s="73"/>
      <c r="N5002" s="73"/>
    </row>
    <row r="5003" spans="2:14" x14ac:dyDescent="0.35">
      <c r="B5003" s="83"/>
      <c r="C5003" s="84"/>
      <c r="D5003" s="73"/>
      <c r="E5003" s="73"/>
      <c r="F5003" s="73"/>
      <c r="G5003" s="85"/>
      <c r="H5003" s="73"/>
      <c r="I5003" s="73"/>
      <c r="J5003" s="73"/>
      <c r="K5003" s="73"/>
      <c r="L5003" s="73"/>
      <c r="M5003" s="73"/>
      <c r="N5003" s="73"/>
    </row>
    <row r="5004" spans="2:14" x14ac:dyDescent="0.35">
      <c r="B5004" s="83"/>
      <c r="C5004" s="84"/>
      <c r="D5004" s="73"/>
      <c r="E5004" s="73"/>
      <c r="F5004" s="73"/>
      <c r="G5004" s="85"/>
      <c r="H5004" s="73"/>
      <c r="I5004" s="73"/>
      <c r="J5004" s="73"/>
      <c r="K5004" s="73"/>
      <c r="L5004" s="73"/>
      <c r="M5004" s="73"/>
      <c r="N5004" s="73"/>
    </row>
    <row r="5005" spans="2:14" x14ac:dyDescent="0.35">
      <c r="B5005" s="83"/>
      <c r="C5005" s="84"/>
      <c r="D5005" s="73"/>
      <c r="E5005" s="73"/>
      <c r="F5005" s="73"/>
      <c r="G5005" s="85"/>
      <c r="H5005" s="73"/>
      <c r="I5005" s="73"/>
      <c r="J5005" s="73"/>
      <c r="K5005" s="73"/>
      <c r="L5005" s="73"/>
      <c r="M5005" s="73"/>
      <c r="N5005" s="73"/>
    </row>
    <row r="5006" spans="2:14" x14ac:dyDescent="0.35">
      <c r="B5006" s="83"/>
      <c r="C5006" s="84"/>
      <c r="D5006" s="73"/>
      <c r="E5006" s="73"/>
      <c r="F5006" s="73"/>
      <c r="G5006" s="85"/>
      <c r="H5006" s="73"/>
      <c r="I5006" s="73"/>
      <c r="J5006" s="73"/>
      <c r="K5006" s="73"/>
      <c r="L5006" s="73"/>
      <c r="M5006" s="73"/>
      <c r="N5006" s="73"/>
    </row>
    <row r="5007" spans="2:14" x14ac:dyDescent="0.35">
      <c r="B5007" s="83"/>
      <c r="C5007" s="84"/>
      <c r="D5007" s="73"/>
      <c r="E5007" s="73"/>
      <c r="F5007" s="73"/>
      <c r="G5007" s="85"/>
      <c r="H5007" s="73"/>
      <c r="I5007" s="73"/>
      <c r="J5007" s="73"/>
      <c r="K5007" s="73"/>
      <c r="L5007" s="73"/>
      <c r="M5007" s="73"/>
      <c r="N5007" s="73"/>
    </row>
    <row r="5008" spans="2:14" x14ac:dyDescent="0.35">
      <c r="B5008" s="83"/>
      <c r="C5008" s="84"/>
      <c r="D5008" s="73"/>
      <c r="E5008" s="73"/>
      <c r="F5008" s="73"/>
      <c r="G5008" s="85"/>
      <c r="H5008" s="73"/>
      <c r="I5008" s="73"/>
      <c r="J5008" s="73"/>
      <c r="K5008" s="73"/>
      <c r="L5008" s="73"/>
      <c r="M5008" s="73"/>
      <c r="N5008" s="73"/>
    </row>
    <row r="5009" spans="2:14" x14ac:dyDescent="0.35">
      <c r="B5009" s="83"/>
      <c r="C5009" s="84"/>
      <c r="D5009" s="73"/>
      <c r="E5009" s="73"/>
      <c r="F5009" s="73"/>
      <c r="G5009" s="85"/>
      <c r="H5009" s="73"/>
      <c r="I5009" s="73"/>
      <c r="J5009" s="73"/>
      <c r="K5009" s="73"/>
      <c r="L5009" s="73"/>
      <c r="M5009" s="73"/>
      <c r="N5009" s="73"/>
    </row>
    <row r="5010" spans="2:14" x14ac:dyDescent="0.35">
      <c r="B5010" s="83"/>
      <c r="C5010" s="84"/>
      <c r="D5010" s="73"/>
      <c r="E5010" s="73"/>
      <c r="F5010" s="73"/>
      <c r="G5010" s="85"/>
      <c r="H5010" s="73"/>
      <c r="I5010" s="73"/>
      <c r="J5010" s="73"/>
      <c r="K5010" s="73"/>
      <c r="L5010" s="73"/>
      <c r="M5010" s="73"/>
      <c r="N5010" s="73"/>
    </row>
    <row r="5011" spans="2:14" x14ac:dyDescent="0.35">
      <c r="B5011" s="83"/>
      <c r="C5011" s="84"/>
      <c r="D5011" s="73"/>
      <c r="E5011" s="73"/>
      <c r="F5011" s="73"/>
      <c r="G5011" s="85"/>
      <c r="H5011" s="73"/>
      <c r="I5011" s="73"/>
      <c r="J5011" s="73"/>
      <c r="K5011" s="73"/>
      <c r="L5011" s="73"/>
      <c r="M5011" s="73"/>
      <c r="N5011" s="73"/>
    </row>
    <row r="5012" spans="2:14" x14ac:dyDescent="0.35">
      <c r="B5012" s="83"/>
      <c r="C5012" s="84"/>
      <c r="D5012" s="73"/>
      <c r="E5012" s="73"/>
      <c r="F5012" s="73"/>
      <c r="G5012" s="85"/>
      <c r="H5012" s="73"/>
      <c r="I5012" s="73"/>
      <c r="J5012" s="73"/>
      <c r="K5012" s="73"/>
      <c r="L5012" s="73"/>
      <c r="M5012" s="73"/>
      <c r="N5012" s="73"/>
    </row>
    <row r="5013" spans="2:14" x14ac:dyDescent="0.35">
      <c r="B5013" s="83"/>
      <c r="C5013" s="84"/>
      <c r="D5013" s="73"/>
      <c r="E5013" s="73"/>
      <c r="F5013" s="73"/>
      <c r="G5013" s="85"/>
      <c r="H5013" s="73"/>
      <c r="I5013" s="73"/>
      <c r="J5013" s="73"/>
      <c r="K5013" s="73"/>
      <c r="L5013" s="73"/>
      <c r="M5013" s="73"/>
      <c r="N5013" s="73"/>
    </row>
    <row r="5014" spans="2:14" x14ac:dyDescent="0.35">
      <c r="B5014" s="83"/>
      <c r="C5014" s="84"/>
      <c r="D5014" s="73"/>
      <c r="E5014" s="73"/>
      <c r="F5014" s="73"/>
      <c r="G5014" s="85"/>
      <c r="H5014" s="73"/>
      <c r="I5014" s="73"/>
      <c r="J5014" s="73"/>
      <c r="K5014" s="73"/>
      <c r="L5014" s="73"/>
      <c r="M5014" s="73"/>
      <c r="N5014" s="73"/>
    </row>
    <row r="5015" spans="2:14" x14ac:dyDescent="0.35">
      <c r="B5015" s="83"/>
      <c r="C5015" s="84"/>
      <c r="D5015" s="73"/>
      <c r="E5015" s="73"/>
      <c r="F5015" s="73"/>
      <c r="G5015" s="85"/>
      <c r="H5015" s="73"/>
      <c r="I5015" s="73"/>
      <c r="J5015" s="73"/>
      <c r="K5015" s="73"/>
      <c r="L5015" s="73"/>
      <c r="M5015" s="73"/>
      <c r="N5015" s="73"/>
    </row>
    <row r="5016" spans="2:14" x14ac:dyDescent="0.35">
      <c r="B5016" s="83"/>
      <c r="C5016" s="84"/>
      <c r="D5016" s="73"/>
      <c r="E5016" s="73"/>
      <c r="F5016" s="73"/>
      <c r="G5016" s="85"/>
      <c r="H5016" s="73"/>
      <c r="I5016" s="73"/>
      <c r="J5016" s="73"/>
      <c r="K5016" s="73"/>
      <c r="L5016" s="73"/>
      <c r="M5016" s="73"/>
      <c r="N5016" s="73"/>
    </row>
    <row r="5017" spans="2:14" x14ac:dyDescent="0.35">
      <c r="B5017" s="83"/>
      <c r="C5017" s="84"/>
      <c r="D5017" s="73"/>
      <c r="E5017" s="73"/>
      <c r="F5017" s="73"/>
      <c r="G5017" s="85"/>
      <c r="H5017" s="73"/>
      <c r="I5017" s="73"/>
      <c r="J5017" s="73"/>
      <c r="K5017" s="73"/>
      <c r="L5017" s="73"/>
      <c r="M5017" s="73"/>
      <c r="N5017" s="73"/>
    </row>
    <row r="5018" spans="2:14" x14ac:dyDescent="0.35">
      <c r="B5018" s="83"/>
      <c r="C5018" s="84"/>
      <c r="D5018" s="73"/>
      <c r="E5018" s="73"/>
      <c r="F5018" s="73"/>
      <c r="G5018" s="85"/>
      <c r="H5018" s="73"/>
      <c r="I5018" s="73"/>
      <c r="J5018" s="73"/>
      <c r="K5018" s="73"/>
      <c r="L5018" s="73"/>
      <c r="M5018" s="73"/>
      <c r="N5018" s="73"/>
    </row>
    <row r="5019" spans="2:14" x14ac:dyDescent="0.35">
      <c r="B5019" s="83"/>
      <c r="C5019" s="84"/>
      <c r="D5019" s="73"/>
      <c r="E5019" s="73"/>
      <c r="F5019" s="73"/>
      <c r="G5019" s="85"/>
      <c r="H5019" s="73"/>
      <c r="I5019" s="73"/>
      <c r="J5019" s="73"/>
      <c r="K5019" s="73"/>
      <c r="L5019" s="73"/>
      <c r="M5019" s="73"/>
      <c r="N5019" s="73"/>
    </row>
    <row r="5020" spans="2:14" x14ac:dyDescent="0.35">
      <c r="B5020" s="83"/>
      <c r="C5020" s="84"/>
      <c r="D5020" s="73"/>
      <c r="E5020" s="73"/>
      <c r="F5020" s="73"/>
      <c r="G5020" s="85"/>
      <c r="H5020" s="73"/>
      <c r="I5020" s="73"/>
      <c r="J5020" s="73"/>
      <c r="K5020" s="73"/>
      <c r="L5020" s="73"/>
      <c r="M5020" s="73"/>
      <c r="N5020" s="73"/>
    </row>
    <row r="5021" spans="2:14" x14ac:dyDescent="0.35">
      <c r="B5021" s="83"/>
      <c r="C5021" s="84"/>
      <c r="D5021" s="73"/>
      <c r="E5021" s="73"/>
      <c r="F5021" s="73"/>
      <c r="G5021" s="85"/>
      <c r="H5021" s="73"/>
      <c r="I5021" s="73"/>
      <c r="J5021" s="73"/>
      <c r="K5021" s="73"/>
      <c r="L5021" s="73"/>
      <c r="M5021" s="73"/>
      <c r="N5021" s="73"/>
    </row>
    <row r="5022" spans="2:14" x14ac:dyDescent="0.35">
      <c r="B5022" s="83"/>
      <c r="C5022" s="84"/>
      <c r="D5022" s="73"/>
      <c r="E5022" s="73"/>
      <c r="F5022" s="73"/>
      <c r="G5022" s="85"/>
      <c r="H5022" s="73"/>
      <c r="I5022" s="73"/>
      <c r="J5022" s="73"/>
      <c r="K5022" s="73"/>
      <c r="L5022" s="73"/>
      <c r="M5022" s="73"/>
      <c r="N5022" s="73"/>
    </row>
    <row r="5023" spans="2:14" x14ac:dyDescent="0.35">
      <c r="B5023" s="83"/>
      <c r="C5023" s="84"/>
      <c r="D5023" s="73"/>
      <c r="E5023" s="73"/>
      <c r="F5023" s="73"/>
      <c r="G5023" s="85"/>
      <c r="H5023" s="73"/>
      <c r="I5023" s="73"/>
      <c r="J5023" s="73"/>
      <c r="K5023" s="73"/>
      <c r="L5023" s="73"/>
      <c r="M5023" s="73"/>
      <c r="N5023" s="73"/>
    </row>
    <row r="5024" spans="2:14" x14ac:dyDescent="0.35">
      <c r="B5024" s="83"/>
      <c r="C5024" s="84"/>
      <c r="D5024" s="73"/>
      <c r="E5024" s="73"/>
      <c r="F5024" s="73"/>
      <c r="G5024" s="85"/>
      <c r="H5024" s="73"/>
      <c r="I5024" s="73"/>
      <c r="J5024" s="73"/>
      <c r="K5024" s="73"/>
      <c r="L5024" s="73"/>
      <c r="M5024" s="73"/>
      <c r="N5024" s="73"/>
    </row>
    <row r="5025" spans="2:14" x14ac:dyDescent="0.35">
      <c r="B5025" s="83"/>
      <c r="C5025" s="84"/>
      <c r="D5025" s="73"/>
      <c r="E5025" s="73"/>
      <c r="F5025" s="73"/>
      <c r="G5025" s="85"/>
      <c r="H5025" s="73"/>
      <c r="I5025" s="73"/>
      <c r="J5025" s="73"/>
      <c r="K5025" s="73"/>
      <c r="L5025" s="73"/>
      <c r="M5025" s="73"/>
      <c r="N5025" s="73"/>
    </row>
    <row r="5026" spans="2:14" x14ac:dyDescent="0.35">
      <c r="B5026" s="83"/>
      <c r="C5026" s="84"/>
      <c r="D5026" s="73"/>
      <c r="E5026" s="73"/>
      <c r="F5026" s="73"/>
      <c r="G5026" s="85"/>
      <c r="H5026" s="73"/>
      <c r="I5026" s="73"/>
      <c r="J5026" s="73"/>
      <c r="K5026" s="73"/>
      <c r="L5026" s="73"/>
      <c r="M5026" s="73"/>
      <c r="N5026" s="73"/>
    </row>
    <row r="5027" spans="2:14" x14ac:dyDescent="0.35">
      <c r="B5027" s="83"/>
      <c r="C5027" s="84"/>
      <c r="D5027" s="73"/>
      <c r="E5027" s="73"/>
      <c r="F5027" s="73"/>
      <c r="G5027" s="85"/>
      <c r="H5027" s="73"/>
      <c r="I5027" s="73"/>
      <c r="J5027" s="73"/>
      <c r="K5027" s="73"/>
      <c r="L5027" s="73"/>
      <c r="M5027" s="73"/>
      <c r="N5027" s="73"/>
    </row>
    <row r="5028" spans="2:14" x14ac:dyDescent="0.35">
      <c r="B5028" s="83"/>
      <c r="C5028" s="84"/>
      <c r="D5028" s="73"/>
      <c r="E5028" s="73"/>
      <c r="F5028" s="73"/>
      <c r="G5028" s="85"/>
      <c r="H5028" s="73"/>
      <c r="I5028" s="73"/>
      <c r="J5028" s="73"/>
      <c r="K5028" s="73"/>
      <c r="L5028" s="73"/>
      <c r="M5028" s="73"/>
      <c r="N5028" s="73"/>
    </row>
    <row r="5029" spans="2:14" x14ac:dyDescent="0.35">
      <c r="B5029" s="83"/>
      <c r="C5029" s="84"/>
      <c r="D5029" s="73"/>
      <c r="E5029" s="73"/>
      <c r="F5029" s="73"/>
      <c r="G5029" s="85"/>
      <c r="H5029" s="73"/>
      <c r="I5029" s="73"/>
      <c r="J5029" s="73"/>
      <c r="K5029" s="73"/>
      <c r="L5029" s="73"/>
      <c r="M5029" s="73"/>
      <c r="N5029" s="73"/>
    </row>
    <row r="5030" spans="2:14" x14ac:dyDescent="0.35">
      <c r="B5030" s="83"/>
      <c r="C5030" s="84"/>
      <c r="D5030" s="73"/>
      <c r="E5030" s="73"/>
      <c r="F5030" s="73"/>
      <c r="G5030" s="85"/>
      <c r="H5030" s="73"/>
      <c r="I5030" s="73"/>
      <c r="J5030" s="73"/>
      <c r="K5030" s="73"/>
      <c r="L5030" s="73"/>
      <c r="M5030" s="73"/>
      <c r="N5030" s="73"/>
    </row>
    <row r="5031" spans="2:14" x14ac:dyDescent="0.35">
      <c r="B5031" s="83"/>
      <c r="C5031" s="84"/>
      <c r="D5031" s="73"/>
      <c r="E5031" s="73"/>
      <c r="F5031" s="73"/>
      <c r="G5031" s="85"/>
      <c r="H5031" s="73"/>
      <c r="I5031" s="73"/>
      <c r="J5031" s="73"/>
      <c r="K5031" s="73"/>
      <c r="L5031" s="73"/>
      <c r="M5031" s="73"/>
      <c r="N5031" s="73"/>
    </row>
    <row r="5032" spans="2:14" x14ac:dyDescent="0.35">
      <c r="B5032" s="83"/>
      <c r="C5032" s="84"/>
      <c r="D5032" s="73"/>
      <c r="E5032" s="73"/>
      <c r="F5032" s="73"/>
      <c r="G5032" s="85"/>
      <c r="H5032" s="73"/>
      <c r="I5032" s="73"/>
      <c r="J5032" s="73"/>
      <c r="K5032" s="73"/>
      <c r="L5032" s="73"/>
      <c r="M5032" s="73"/>
      <c r="N5032" s="73"/>
    </row>
    <row r="5033" spans="2:14" x14ac:dyDescent="0.35">
      <c r="B5033" s="83"/>
      <c r="C5033" s="84"/>
      <c r="D5033" s="73"/>
      <c r="E5033" s="73"/>
      <c r="F5033" s="73"/>
      <c r="G5033" s="85"/>
      <c r="H5033" s="73"/>
      <c r="I5033" s="73"/>
      <c r="J5033" s="73"/>
      <c r="K5033" s="73"/>
      <c r="L5033" s="73"/>
      <c r="M5033" s="73"/>
      <c r="N5033" s="73"/>
    </row>
    <row r="5034" spans="2:14" x14ac:dyDescent="0.35">
      <c r="B5034" s="83"/>
      <c r="C5034" s="84"/>
      <c r="D5034" s="73"/>
      <c r="E5034" s="73"/>
      <c r="F5034" s="73"/>
      <c r="G5034" s="85"/>
      <c r="H5034" s="73"/>
      <c r="I5034" s="73"/>
      <c r="J5034" s="73"/>
      <c r="K5034" s="73"/>
      <c r="L5034" s="73"/>
      <c r="M5034" s="73"/>
      <c r="N5034" s="73"/>
    </row>
    <row r="5035" spans="2:14" x14ac:dyDescent="0.35">
      <c r="B5035" s="83"/>
      <c r="C5035" s="84"/>
      <c r="D5035" s="73"/>
      <c r="E5035" s="73"/>
      <c r="F5035" s="73"/>
      <c r="G5035" s="85"/>
      <c r="H5035" s="73"/>
      <c r="I5035" s="73"/>
      <c r="J5035" s="73"/>
      <c r="K5035" s="73"/>
      <c r="L5035" s="73"/>
      <c r="M5035" s="73"/>
      <c r="N5035" s="73"/>
    </row>
    <row r="5036" spans="2:14" x14ac:dyDescent="0.35">
      <c r="B5036" s="83"/>
      <c r="C5036" s="84"/>
      <c r="D5036" s="73"/>
      <c r="E5036" s="73"/>
      <c r="F5036" s="73"/>
      <c r="G5036" s="85"/>
      <c r="H5036" s="73"/>
      <c r="I5036" s="73"/>
      <c r="J5036" s="73"/>
      <c r="K5036" s="73"/>
      <c r="L5036" s="73"/>
      <c r="M5036" s="73"/>
      <c r="N5036" s="73"/>
    </row>
    <row r="5037" spans="2:14" x14ac:dyDescent="0.35">
      <c r="B5037" s="83"/>
      <c r="C5037" s="84"/>
      <c r="D5037" s="73"/>
      <c r="E5037" s="73"/>
      <c r="F5037" s="73"/>
      <c r="G5037" s="85"/>
      <c r="H5037" s="73"/>
      <c r="I5037" s="73"/>
      <c r="J5037" s="73"/>
      <c r="K5037" s="73"/>
      <c r="L5037" s="73"/>
      <c r="M5037" s="73"/>
      <c r="N5037" s="73"/>
    </row>
    <row r="5038" spans="2:14" x14ac:dyDescent="0.35">
      <c r="B5038" s="83"/>
      <c r="C5038" s="84"/>
      <c r="D5038" s="73"/>
      <c r="E5038" s="73"/>
      <c r="F5038" s="73"/>
      <c r="G5038" s="85"/>
      <c r="H5038" s="73"/>
      <c r="I5038" s="73"/>
      <c r="J5038" s="73"/>
      <c r="K5038" s="73"/>
      <c r="L5038" s="73"/>
      <c r="M5038" s="73"/>
      <c r="N5038" s="73"/>
    </row>
    <row r="5039" spans="2:14" x14ac:dyDescent="0.35">
      <c r="B5039" s="83"/>
      <c r="C5039" s="84"/>
      <c r="D5039" s="73"/>
      <c r="E5039" s="73"/>
      <c r="F5039" s="73"/>
      <c r="G5039" s="85"/>
      <c r="H5039" s="73"/>
      <c r="I5039" s="73"/>
      <c r="J5039" s="73"/>
      <c r="K5039" s="73"/>
      <c r="L5039" s="73"/>
      <c r="M5039" s="73"/>
      <c r="N5039" s="73"/>
    </row>
    <row r="5040" spans="2:14" x14ac:dyDescent="0.35">
      <c r="B5040" s="83"/>
      <c r="C5040" s="84"/>
      <c r="D5040" s="73"/>
      <c r="E5040" s="73"/>
      <c r="F5040" s="73"/>
      <c r="G5040" s="85"/>
      <c r="H5040" s="73"/>
      <c r="I5040" s="73"/>
      <c r="J5040" s="73"/>
      <c r="K5040" s="73"/>
      <c r="L5040" s="73"/>
      <c r="M5040" s="73"/>
      <c r="N5040" s="73"/>
    </row>
    <row r="5041" spans="2:14" x14ac:dyDescent="0.35">
      <c r="B5041" s="83"/>
      <c r="C5041" s="84"/>
      <c r="D5041" s="73"/>
      <c r="E5041" s="73"/>
      <c r="F5041" s="73"/>
      <c r="G5041" s="85"/>
      <c r="H5041" s="73"/>
      <c r="I5041" s="73"/>
      <c r="J5041" s="73"/>
      <c r="K5041" s="73"/>
      <c r="L5041" s="73"/>
      <c r="M5041" s="73"/>
      <c r="N5041" s="73"/>
    </row>
    <row r="5042" spans="2:14" x14ac:dyDescent="0.35">
      <c r="B5042" s="83"/>
      <c r="C5042" s="84"/>
      <c r="D5042" s="73"/>
      <c r="E5042" s="73"/>
      <c r="F5042" s="73"/>
      <c r="G5042" s="85"/>
      <c r="H5042" s="73"/>
      <c r="I5042" s="73"/>
      <c r="J5042" s="73"/>
      <c r="K5042" s="73"/>
      <c r="L5042" s="73"/>
      <c r="M5042" s="73"/>
      <c r="N5042" s="73"/>
    </row>
    <row r="5043" spans="2:14" x14ac:dyDescent="0.35">
      <c r="B5043" s="83"/>
      <c r="C5043" s="84"/>
      <c r="D5043" s="73"/>
      <c r="E5043" s="73"/>
      <c r="F5043" s="73"/>
      <c r="G5043" s="85"/>
      <c r="H5043" s="73"/>
      <c r="I5043" s="73"/>
      <c r="J5043" s="73"/>
      <c r="K5043" s="73"/>
      <c r="L5043" s="73"/>
      <c r="M5043" s="73"/>
      <c r="N5043" s="73"/>
    </row>
    <row r="5044" spans="2:14" x14ac:dyDescent="0.35">
      <c r="B5044" s="83"/>
      <c r="C5044" s="84"/>
      <c r="D5044" s="73"/>
      <c r="E5044" s="73"/>
      <c r="F5044" s="73"/>
      <c r="G5044" s="85"/>
      <c r="H5044" s="73"/>
      <c r="I5044" s="73"/>
      <c r="J5044" s="73"/>
      <c r="K5044" s="73"/>
      <c r="L5044" s="73"/>
      <c r="M5044" s="73"/>
      <c r="N5044" s="73"/>
    </row>
    <row r="5045" spans="2:14" x14ac:dyDescent="0.35">
      <c r="B5045" s="83"/>
      <c r="C5045" s="84"/>
      <c r="D5045" s="73"/>
      <c r="E5045" s="73"/>
      <c r="F5045" s="73"/>
      <c r="G5045" s="85"/>
      <c r="H5045" s="73"/>
      <c r="I5045" s="73"/>
      <c r="J5045" s="73"/>
      <c r="K5045" s="73"/>
      <c r="L5045" s="73"/>
      <c r="M5045" s="73"/>
      <c r="N5045" s="73"/>
    </row>
    <row r="5046" spans="2:14" x14ac:dyDescent="0.35">
      <c r="B5046" s="83"/>
      <c r="C5046" s="84"/>
      <c r="D5046" s="73"/>
      <c r="E5046" s="73"/>
      <c r="F5046" s="73"/>
      <c r="G5046" s="85"/>
      <c r="H5046" s="73"/>
      <c r="I5046" s="73"/>
      <c r="J5046" s="73"/>
      <c r="K5046" s="73"/>
      <c r="L5046" s="73"/>
      <c r="M5046" s="73"/>
      <c r="N5046" s="73"/>
    </row>
    <row r="5047" spans="2:14" x14ac:dyDescent="0.35">
      <c r="B5047" s="83"/>
      <c r="C5047" s="84"/>
      <c r="D5047" s="73"/>
      <c r="E5047" s="73"/>
      <c r="F5047" s="73"/>
      <c r="G5047" s="85"/>
      <c r="H5047" s="73"/>
      <c r="I5047" s="73"/>
      <c r="J5047" s="73"/>
      <c r="K5047" s="73"/>
      <c r="L5047" s="73"/>
      <c r="M5047" s="73"/>
      <c r="N5047" s="73"/>
    </row>
    <row r="5048" spans="2:14" x14ac:dyDescent="0.35">
      <c r="B5048" s="83"/>
      <c r="C5048" s="84"/>
      <c r="D5048" s="73"/>
      <c r="E5048" s="73"/>
      <c r="F5048" s="73"/>
      <c r="G5048" s="85"/>
      <c r="H5048" s="73"/>
      <c r="I5048" s="73"/>
      <c r="J5048" s="73"/>
      <c r="K5048" s="73"/>
      <c r="L5048" s="73"/>
      <c r="M5048" s="73"/>
      <c r="N5048" s="73"/>
    </row>
    <row r="5049" spans="2:14" x14ac:dyDescent="0.35">
      <c r="B5049" s="83"/>
      <c r="C5049" s="84"/>
      <c r="D5049" s="73"/>
      <c r="E5049" s="73"/>
      <c r="F5049" s="73"/>
      <c r="G5049" s="85"/>
      <c r="H5049" s="73"/>
      <c r="I5049" s="73"/>
      <c r="J5049" s="73"/>
      <c r="K5049" s="73"/>
      <c r="L5049" s="73"/>
      <c r="M5049" s="73"/>
      <c r="N5049" s="73"/>
    </row>
    <row r="5050" spans="2:14" x14ac:dyDescent="0.35">
      <c r="B5050" s="83"/>
      <c r="C5050" s="84"/>
      <c r="D5050" s="73"/>
      <c r="E5050" s="73"/>
      <c r="F5050" s="73"/>
      <c r="G5050" s="85"/>
      <c r="H5050" s="73"/>
      <c r="I5050" s="73"/>
      <c r="J5050" s="73"/>
      <c r="K5050" s="73"/>
      <c r="L5050" s="73"/>
      <c r="M5050" s="73"/>
      <c r="N5050" s="73"/>
    </row>
    <row r="5051" spans="2:14" x14ac:dyDescent="0.35">
      <c r="B5051" s="83"/>
      <c r="C5051" s="84"/>
      <c r="D5051" s="73"/>
      <c r="E5051" s="73"/>
      <c r="F5051" s="73"/>
      <c r="G5051" s="85"/>
      <c r="H5051" s="73"/>
      <c r="I5051" s="73"/>
      <c r="J5051" s="73"/>
      <c r="K5051" s="73"/>
      <c r="L5051" s="73"/>
      <c r="M5051" s="73"/>
      <c r="N5051" s="73"/>
    </row>
    <row r="5052" spans="2:14" x14ac:dyDescent="0.35">
      <c r="B5052" s="83"/>
      <c r="C5052" s="84"/>
      <c r="D5052" s="73"/>
      <c r="E5052" s="73"/>
      <c r="F5052" s="73"/>
      <c r="G5052" s="85"/>
      <c r="H5052" s="73"/>
      <c r="I5052" s="73"/>
      <c r="J5052" s="73"/>
      <c r="K5052" s="73"/>
      <c r="L5052" s="73"/>
      <c r="M5052" s="73"/>
      <c r="N5052" s="73"/>
    </row>
    <row r="5053" spans="2:14" x14ac:dyDescent="0.35">
      <c r="B5053" s="83"/>
      <c r="C5053" s="84"/>
      <c r="D5053" s="73"/>
      <c r="E5053" s="73"/>
      <c r="F5053" s="73"/>
      <c r="G5053" s="85"/>
      <c r="H5053" s="73"/>
      <c r="I5053" s="73"/>
      <c r="J5053" s="73"/>
      <c r="K5053" s="73"/>
      <c r="L5053" s="73"/>
      <c r="M5053" s="73"/>
      <c r="N5053" s="73"/>
    </row>
    <row r="5054" spans="2:14" x14ac:dyDescent="0.35">
      <c r="B5054" s="83"/>
      <c r="C5054" s="84"/>
      <c r="D5054" s="73"/>
      <c r="E5054" s="73"/>
      <c r="F5054" s="73"/>
      <c r="G5054" s="85"/>
      <c r="H5054" s="73"/>
      <c r="I5054" s="73"/>
      <c r="J5054" s="73"/>
      <c r="K5054" s="73"/>
      <c r="L5054" s="73"/>
      <c r="M5054" s="73"/>
      <c r="N5054" s="73"/>
    </row>
    <row r="5055" spans="2:14" x14ac:dyDescent="0.35">
      <c r="B5055" s="83"/>
      <c r="C5055" s="84"/>
      <c r="D5055" s="73"/>
      <c r="E5055" s="73"/>
      <c r="F5055" s="73"/>
      <c r="G5055" s="85"/>
      <c r="H5055" s="73"/>
      <c r="I5055" s="73"/>
      <c r="J5055" s="73"/>
      <c r="K5055" s="73"/>
      <c r="L5055" s="73"/>
      <c r="M5055" s="73"/>
      <c r="N5055" s="73"/>
    </row>
    <row r="5056" spans="2:14" x14ac:dyDescent="0.35">
      <c r="B5056" s="83"/>
      <c r="C5056" s="84"/>
      <c r="D5056" s="73"/>
      <c r="E5056" s="73"/>
      <c r="F5056" s="73"/>
      <c r="G5056" s="85"/>
      <c r="H5056" s="73"/>
      <c r="I5056" s="73"/>
      <c r="J5056" s="73"/>
      <c r="K5056" s="73"/>
      <c r="L5056" s="73"/>
      <c r="M5056" s="73"/>
      <c r="N5056" s="73"/>
    </row>
    <row r="5057" spans="2:14" x14ac:dyDescent="0.35">
      <c r="B5057" s="83"/>
      <c r="C5057" s="84"/>
      <c r="D5057" s="73"/>
      <c r="E5057" s="73"/>
      <c r="F5057" s="73"/>
      <c r="G5057" s="85"/>
      <c r="H5057" s="73"/>
      <c r="I5057" s="73"/>
      <c r="J5057" s="73"/>
      <c r="K5057" s="73"/>
      <c r="L5057" s="73"/>
      <c r="M5057" s="73"/>
      <c r="N5057" s="73"/>
    </row>
    <row r="5058" spans="2:14" x14ac:dyDescent="0.35">
      <c r="B5058" s="83"/>
      <c r="C5058" s="84"/>
      <c r="D5058" s="73"/>
      <c r="E5058" s="73"/>
      <c r="F5058" s="73"/>
      <c r="G5058" s="85"/>
      <c r="H5058" s="73"/>
      <c r="I5058" s="73"/>
      <c r="J5058" s="73"/>
      <c r="K5058" s="73"/>
      <c r="L5058" s="73"/>
      <c r="M5058" s="73"/>
      <c r="N5058" s="73"/>
    </row>
    <row r="5059" spans="2:14" x14ac:dyDescent="0.35">
      <c r="B5059" s="83"/>
      <c r="C5059" s="84"/>
      <c r="D5059" s="73"/>
      <c r="E5059" s="73"/>
      <c r="F5059" s="73"/>
      <c r="G5059" s="85"/>
      <c r="H5059" s="73"/>
      <c r="I5059" s="73"/>
      <c r="J5059" s="73"/>
      <c r="K5059" s="73"/>
      <c r="L5059" s="73"/>
      <c r="M5059" s="73"/>
      <c r="N5059" s="73"/>
    </row>
    <row r="5060" spans="2:14" x14ac:dyDescent="0.35">
      <c r="B5060" s="83"/>
      <c r="C5060" s="84"/>
      <c r="D5060" s="73"/>
      <c r="E5060" s="73"/>
      <c r="F5060" s="73"/>
      <c r="G5060" s="85"/>
      <c r="H5060" s="73"/>
      <c r="I5060" s="73"/>
      <c r="J5060" s="73"/>
      <c r="K5060" s="73"/>
      <c r="L5060" s="73"/>
      <c r="M5060" s="73"/>
      <c r="N5060" s="73"/>
    </row>
    <row r="5061" spans="2:14" x14ac:dyDescent="0.35">
      <c r="B5061" s="83"/>
      <c r="C5061" s="84"/>
      <c r="D5061" s="73"/>
      <c r="E5061" s="73"/>
      <c r="F5061" s="73"/>
      <c r="G5061" s="85"/>
      <c r="H5061" s="73"/>
      <c r="I5061" s="73"/>
      <c r="J5061" s="73"/>
      <c r="K5061" s="73"/>
      <c r="L5061" s="73"/>
      <c r="M5061" s="73"/>
      <c r="N5061" s="73"/>
    </row>
    <row r="5062" spans="2:14" x14ac:dyDescent="0.35">
      <c r="B5062" s="83"/>
      <c r="C5062" s="84"/>
      <c r="D5062" s="73"/>
      <c r="E5062" s="73"/>
      <c r="F5062" s="73"/>
      <c r="G5062" s="85"/>
      <c r="H5062" s="73"/>
      <c r="I5062" s="73"/>
      <c r="J5062" s="73"/>
      <c r="K5062" s="73"/>
      <c r="L5062" s="73"/>
      <c r="M5062" s="73"/>
      <c r="N5062" s="73"/>
    </row>
    <row r="5063" spans="2:14" x14ac:dyDescent="0.35">
      <c r="B5063" s="83"/>
      <c r="C5063" s="84"/>
      <c r="D5063" s="73"/>
      <c r="E5063" s="73"/>
      <c r="F5063" s="73"/>
      <c r="G5063" s="85"/>
      <c r="H5063" s="73"/>
      <c r="I5063" s="73"/>
      <c r="J5063" s="73"/>
      <c r="K5063" s="73"/>
      <c r="L5063" s="73"/>
      <c r="M5063" s="73"/>
      <c r="N5063" s="73"/>
    </row>
    <row r="5064" spans="2:14" x14ac:dyDescent="0.35">
      <c r="B5064" s="83"/>
      <c r="C5064" s="84"/>
      <c r="D5064" s="73"/>
      <c r="E5064" s="73"/>
      <c r="F5064" s="73"/>
      <c r="G5064" s="85"/>
      <c r="H5064" s="73"/>
      <c r="I5064" s="73"/>
      <c r="J5064" s="73"/>
      <c r="K5064" s="73"/>
      <c r="L5064" s="73"/>
      <c r="M5064" s="73"/>
      <c r="N5064" s="73"/>
    </row>
    <row r="5065" spans="2:14" x14ac:dyDescent="0.35">
      <c r="B5065" s="83"/>
      <c r="C5065" s="84"/>
      <c r="D5065" s="73"/>
      <c r="E5065" s="73"/>
      <c r="F5065" s="73"/>
      <c r="G5065" s="85"/>
      <c r="H5065" s="73"/>
      <c r="I5065" s="73"/>
      <c r="J5065" s="73"/>
      <c r="K5065" s="73"/>
      <c r="L5065" s="73"/>
      <c r="M5065" s="73"/>
      <c r="N5065" s="73"/>
    </row>
    <row r="5066" spans="2:14" x14ac:dyDescent="0.35">
      <c r="B5066" s="83"/>
      <c r="C5066" s="84"/>
      <c r="D5066" s="73"/>
      <c r="E5066" s="73"/>
      <c r="F5066" s="73"/>
      <c r="G5066" s="85"/>
      <c r="H5066" s="73"/>
      <c r="I5066" s="73"/>
      <c r="J5066" s="73"/>
      <c r="K5066" s="73"/>
      <c r="L5066" s="73"/>
      <c r="M5066" s="73"/>
      <c r="N5066" s="73"/>
    </row>
    <row r="5067" spans="2:14" x14ac:dyDescent="0.35">
      <c r="B5067" s="83"/>
      <c r="C5067" s="84"/>
      <c r="D5067" s="73"/>
      <c r="E5067" s="73"/>
      <c r="F5067" s="73"/>
      <c r="G5067" s="85"/>
      <c r="H5067" s="73"/>
      <c r="I5067" s="73"/>
      <c r="J5067" s="73"/>
      <c r="K5067" s="73"/>
      <c r="L5067" s="73"/>
      <c r="M5067" s="73"/>
      <c r="N5067" s="73"/>
    </row>
    <row r="5068" spans="2:14" x14ac:dyDescent="0.35">
      <c r="B5068" s="83"/>
      <c r="C5068" s="84"/>
      <c r="D5068" s="73"/>
      <c r="E5068" s="73"/>
      <c r="F5068" s="73"/>
      <c r="G5068" s="85"/>
      <c r="H5068" s="73"/>
      <c r="I5068" s="73"/>
      <c r="J5068" s="73"/>
      <c r="K5068" s="73"/>
      <c r="L5068" s="73"/>
      <c r="M5068" s="73"/>
      <c r="N5068" s="73"/>
    </row>
    <row r="5069" spans="2:14" x14ac:dyDescent="0.35">
      <c r="B5069" s="83"/>
      <c r="C5069" s="84"/>
      <c r="D5069" s="73"/>
      <c r="E5069" s="73"/>
      <c r="F5069" s="73"/>
      <c r="G5069" s="85"/>
      <c r="H5069" s="73"/>
      <c r="I5069" s="73"/>
      <c r="J5069" s="73"/>
      <c r="K5069" s="73"/>
      <c r="L5069" s="73"/>
      <c r="M5069" s="73"/>
      <c r="N5069" s="73"/>
    </row>
    <row r="5070" spans="2:14" x14ac:dyDescent="0.35">
      <c r="B5070" s="83"/>
      <c r="C5070" s="84"/>
      <c r="D5070" s="73"/>
      <c r="E5070" s="73"/>
      <c r="F5070" s="73"/>
      <c r="G5070" s="85"/>
      <c r="H5070" s="73"/>
      <c r="I5070" s="73"/>
      <c r="J5070" s="73"/>
      <c r="K5070" s="73"/>
      <c r="L5070" s="73"/>
      <c r="M5070" s="73"/>
      <c r="N5070" s="73"/>
    </row>
    <row r="5071" spans="2:14" x14ac:dyDescent="0.35">
      <c r="B5071" s="83"/>
      <c r="C5071" s="84"/>
      <c r="D5071" s="73"/>
      <c r="E5071" s="73"/>
      <c r="F5071" s="73"/>
      <c r="G5071" s="85"/>
      <c r="H5071" s="73"/>
      <c r="I5071" s="73"/>
      <c r="J5071" s="73"/>
      <c r="K5071" s="73"/>
      <c r="L5071" s="73"/>
      <c r="M5071" s="73"/>
      <c r="N5071" s="73"/>
    </row>
    <row r="5072" spans="2:14" x14ac:dyDescent="0.35">
      <c r="B5072" s="83"/>
      <c r="C5072" s="84"/>
      <c r="D5072" s="73"/>
      <c r="E5072" s="73"/>
      <c r="F5072" s="73"/>
      <c r="G5072" s="85"/>
      <c r="H5072" s="73"/>
      <c r="I5072" s="73"/>
      <c r="J5072" s="73"/>
      <c r="K5072" s="73"/>
      <c r="L5072" s="73"/>
      <c r="M5072" s="73"/>
      <c r="N5072" s="73"/>
    </row>
    <row r="5073" spans="2:14" x14ac:dyDescent="0.35">
      <c r="B5073" s="83"/>
      <c r="C5073" s="84"/>
      <c r="D5073" s="73"/>
      <c r="E5073" s="73"/>
      <c r="F5073" s="73"/>
      <c r="G5073" s="85"/>
      <c r="H5073" s="73"/>
      <c r="I5073" s="73"/>
      <c r="J5073" s="73"/>
      <c r="K5073" s="73"/>
      <c r="L5073" s="73"/>
      <c r="M5073" s="73"/>
      <c r="N5073" s="73"/>
    </row>
    <row r="5074" spans="2:14" x14ac:dyDescent="0.35">
      <c r="B5074" s="83"/>
      <c r="C5074" s="84"/>
      <c r="D5074" s="73"/>
      <c r="E5074" s="73"/>
      <c r="F5074" s="73"/>
      <c r="G5074" s="85"/>
      <c r="H5074" s="73"/>
      <c r="I5074" s="73"/>
      <c r="J5074" s="73"/>
      <c r="K5074" s="73"/>
      <c r="L5074" s="73"/>
      <c r="M5074" s="73"/>
      <c r="N5074" s="73"/>
    </row>
    <row r="5075" spans="2:14" x14ac:dyDescent="0.35">
      <c r="B5075" s="83"/>
      <c r="C5075" s="84"/>
      <c r="D5075" s="73"/>
      <c r="E5075" s="73"/>
      <c r="F5075" s="73"/>
      <c r="G5075" s="85"/>
      <c r="H5075" s="73"/>
      <c r="I5075" s="73"/>
      <c r="J5075" s="73"/>
      <c r="K5075" s="73"/>
      <c r="L5075" s="73"/>
      <c r="M5075" s="73"/>
      <c r="N5075" s="73"/>
    </row>
    <row r="5076" spans="2:14" x14ac:dyDescent="0.35">
      <c r="B5076" s="83"/>
      <c r="C5076" s="84"/>
      <c r="D5076" s="73"/>
      <c r="E5076" s="73"/>
      <c r="F5076" s="73"/>
      <c r="G5076" s="85"/>
      <c r="H5076" s="73"/>
      <c r="I5076" s="73"/>
      <c r="J5076" s="73"/>
      <c r="K5076" s="73"/>
      <c r="L5076" s="73"/>
      <c r="M5076" s="73"/>
      <c r="N5076" s="73"/>
    </row>
    <row r="5077" spans="2:14" x14ac:dyDescent="0.35">
      <c r="B5077" s="83"/>
      <c r="C5077" s="84"/>
      <c r="D5077" s="73"/>
      <c r="E5077" s="73"/>
      <c r="F5077" s="73"/>
      <c r="G5077" s="85"/>
      <c r="H5077" s="73"/>
      <c r="I5077" s="73"/>
      <c r="J5077" s="73"/>
      <c r="K5077" s="73"/>
      <c r="L5077" s="73"/>
      <c r="M5077" s="73"/>
      <c r="N5077" s="73"/>
    </row>
    <row r="5078" spans="2:14" x14ac:dyDescent="0.35">
      <c r="B5078" s="83"/>
      <c r="C5078" s="84"/>
      <c r="D5078" s="73"/>
      <c r="E5078" s="73"/>
      <c r="F5078" s="73"/>
      <c r="G5078" s="85"/>
      <c r="H5078" s="73"/>
      <c r="I5078" s="73"/>
      <c r="J5078" s="73"/>
      <c r="K5078" s="73"/>
      <c r="L5078" s="73"/>
      <c r="M5078" s="73"/>
      <c r="N5078" s="73"/>
    </row>
    <row r="5079" spans="2:14" x14ac:dyDescent="0.35">
      <c r="B5079" s="83"/>
      <c r="C5079" s="84"/>
      <c r="D5079" s="73"/>
      <c r="E5079" s="73"/>
      <c r="F5079" s="73"/>
      <c r="G5079" s="85"/>
      <c r="H5079" s="73"/>
      <c r="I5079" s="73"/>
      <c r="J5079" s="73"/>
      <c r="K5079" s="73"/>
      <c r="L5079" s="73"/>
      <c r="M5079" s="73"/>
      <c r="N5079" s="73"/>
    </row>
    <row r="5080" spans="2:14" x14ac:dyDescent="0.35">
      <c r="B5080" s="83"/>
      <c r="C5080" s="84"/>
      <c r="D5080" s="73"/>
      <c r="E5080" s="73"/>
      <c r="F5080" s="73"/>
      <c r="G5080" s="85"/>
      <c r="H5080" s="73"/>
      <c r="I5080" s="73"/>
      <c r="J5080" s="73"/>
      <c r="K5080" s="73"/>
      <c r="L5080" s="73"/>
      <c r="M5080" s="73"/>
      <c r="N5080" s="73"/>
    </row>
    <row r="5081" spans="2:14" x14ac:dyDescent="0.35">
      <c r="B5081" s="83"/>
      <c r="C5081" s="84"/>
      <c r="D5081" s="73"/>
      <c r="E5081" s="73"/>
      <c r="F5081" s="73"/>
      <c r="G5081" s="85"/>
      <c r="H5081" s="73"/>
      <c r="I5081" s="73"/>
      <c r="J5081" s="73"/>
      <c r="K5081" s="73"/>
      <c r="L5081" s="73"/>
      <c r="M5081" s="73"/>
      <c r="N5081" s="73"/>
    </row>
    <row r="5082" spans="2:14" x14ac:dyDescent="0.35">
      <c r="B5082" s="83"/>
      <c r="C5082" s="84"/>
      <c r="D5082" s="73"/>
      <c r="E5082" s="73"/>
      <c r="F5082" s="73"/>
      <c r="G5082" s="85"/>
      <c r="H5082" s="73"/>
      <c r="I5082" s="73"/>
      <c r="J5082" s="73"/>
      <c r="K5082" s="73"/>
      <c r="L5082" s="73"/>
      <c r="M5082" s="73"/>
      <c r="N5082" s="73"/>
    </row>
    <row r="5083" spans="2:14" x14ac:dyDescent="0.35">
      <c r="B5083" s="83"/>
      <c r="C5083" s="84"/>
      <c r="D5083" s="73"/>
      <c r="E5083" s="73"/>
      <c r="F5083" s="73"/>
      <c r="G5083" s="85"/>
      <c r="H5083" s="73"/>
      <c r="I5083" s="73"/>
      <c r="J5083" s="73"/>
      <c r="K5083" s="73"/>
      <c r="L5083" s="73"/>
      <c r="M5083" s="73"/>
      <c r="N5083" s="73"/>
    </row>
    <row r="5084" spans="2:14" x14ac:dyDescent="0.35">
      <c r="B5084" s="83"/>
      <c r="C5084" s="84"/>
      <c r="D5084" s="73"/>
      <c r="E5084" s="73"/>
      <c r="F5084" s="73"/>
      <c r="G5084" s="85"/>
      <c r="H5084" s="73"/>
      <c r="I5084" s="73"/>
      <c r="J5084" s="73"/>
      <c r="K5084" s="73"/>
      <c r="L5084" s="73"/>
      <c r="M5084" s="73"/>
      <c r="N5084" s="73"/>
    </row>
    <row r="5085" spans="2:14" x14ac:dyDescent="0.35">
      <c r="B5085" s="83"/>
      <c r="C5085" s="84"/>
      <c r="D5085" s="73"/>
      <c r="E5085" s="73"/>
      <c r="F5085" s="73"/>
      <c r="G5085" s="85"/>
      <c r="H5085" s="73"/>
      <c r="I5085" s="73"/>
      <c r="J5085" s="73"/>
      <c r="K5085" s="73"/>
      <c r="L5085" s="73"/>
      <c r="M5085" s="73"/>
      <c r="N5085" s="73"/>
    </row>
    <row r="5086" spans="2:14" x14ac:dyDescent="0.35">
      <c r="B5086" s="83"/>
      <c r="C5086" s="84"/>
      <c r="D5086" s="73"/>
      <c r="E5086" s="73"/>
      <c r="F5086" s="73"/>
      <c r="G5086" s="85"/>
      <c r="H5086" s="73"/>
      <c r="I5086" s="73"/>
      <c r="J5086" s="73"/>
      <c r="K5086" s="73"/>
      <c r="L5086" s="73"/>
      <c r="M5086" s="73"/>
      <c r="N5086" s="73"/>
    </row>
    <row r="5087" spans="2:14" x14ac:dyDescent="0.35">
      <c r="B5087" s="83"/>
      <c r="C5087" s="84"/>
      <c r="D5087" s="73"/>
      <c r="E5087" s="73"/>
      <c r="F5087" s="73"/>
      <c r="G5087" s="85"/>
      <c r="H5087" s="73"/>
      <c r="I5087" s="73"/>
      <c r="J5087" s="73"/>
      <c r="K5087" s="73"/>
      <c r="L5087" s="73"/>
      <c r="M5087" s="73"/>
      <c r="N5087" s="73"/>
    </row>
    <row r="5088" spans="2:14" x14ac:dyDescent="0.35">
      <c r="B5088" s="83"/>
      <c r="C5088" s="84"/>
      <c r="D5088" s="73"/>
      <c r="E5088" s="73"/>
      <c r="F5088" s="73"/>
      <c r="G5088" s="85"/>
      <c r="H5088" s="73"/>
      <c r="I5088" s="73"/>
      <c r="J5088" s="73"/>
      <c r="K5088" s="73"/>
      <c r="L5088" s="73"/>
      <c r="M5088" s="73"/>
      <c r="N5088" s="73"/>
    </row>
    <row r="5089" spans="2:14" x14ac:dyDescent="0.35">
      <c r="B5089" s="83"/>
      <c r="C5089" s="84"/>
      <c r="D5089" s="73"/>
      <c r="E5089" s="73"/>
      <c r="F5089" s="73"/>
      <c r="G5089" s="85"/>
      <c r="H5089" s="73"/>
      <c r="I5089" s="73"/>
      <c r="J5089" s="73"/>
      <c r="K5089" s="73"/>
      <c r="L5089" s="73"/>
      <c r="M5089" s="73"/>
      <c r="N5089" s="73"/>
    </row>
    <row r="5090" spans="2:14" x14ac:dyDescent="0.35">
      <c r="B5090" s="83"/>
      <c r="C5090" s="84"/>
      <c r="D5090" s="73"/>
      <c r="E5090" s="73"/>
      <c r="F5090" s="73"/>
      <c r="G5090" s="85"/>
      <c r="H5090" s="73"/>
      <c r="I5090" s="73"/>
      <c r="J5090" s="73"/>
      <c r="K5090" s="73"/>
      <c r="L5090" s="73"/>
      <c r="M5090" s="73"/>
      <c r="N5090" s="73"/>
    </row>
    <row r="5091" spans="2:14" x14ac:dyDescent="0.35">
      <c r="B5091" s="83"/>
      <c r="C5091" s="84"/>
      <c r="D5091" s="73"/>
      <c r="E5091" s="73"/>
      <c r="F5091" s="73"/>
      <c r="G5091" s="85"/>
      <c r="H5091" s="73"/>
      <c r="I5091" s="73"/>
      <c r="J5091" s="73"/>
      <c r="K5091" s="73"/>
      <c r="L5091" s="73"/>
      <c r="M5091" s="73"/>
      <c r="N5091" s="73"/>
    </row>
    <row r="5092" spans="2:14" x14ac:dyDescent="0.35">
      <c r="B5092" s="83"/>
      <c r="C5092" s="84"/>
      <c r="D5092" s="73"/>
      <c r="E5092" s="73"/>
      <c r="F5092" s="73"/>
      <c r="G5092" s="85"/>
      <c r="H5092" s="73"/>
      <c r="I5092" s="73"/>
      <c r="J5092" s="73"/>
      <c r="K5092" s="73"/>
      <c r="L5092" s="73"/>
      <c r="M5092" s="73"/>
      <c r="N5092" s="73"/>
    </row>
    <row r="5093" spans="2:14" x14ac:dyDescent="0.35">
      <c r="B5093" s="83"/>
      <c r="C5093" s="84"/>
      <c r="D5093" s="73"/>
      <c r="E5093" s="73"/>
      <c r="F5093" s="73"/>
      <c r="G5093" s="85"/>
      <c r="H5093" s="73"/>
      <c r="I5093" s="73"/>
      <c r="J5093" s="73"/>
      <c r="K5093" s="73"/>
      <c r="L5093" s="73"/>
      <c r="M5093" s="73"/>
      <c r="N5093" s="73"/>
    </row>
    <row r="5094" spans="2:14" x14ac:dyDescent="0.35">
      <c r="B5094" s="83"/>
      <c r="C5094" s="84"/>
      <c r="D5094" s="73"/>
      <c r="E5094" s="73"/>
      <c r="F5094" s="73"/>
      <c r="G5094" s="85"/>
      <c r="H5094" s="73"/>
      <c r="I5094" s="73"/>
      <c r="J5094" s="73"/>
      <c r="K5094" s="73"/>
      <c r="L5094" s="73"/>
      <c r="M5094" s="73"/>
      <c r="N5094" s="73"/>
    </row>
    <row r="5095" spans="2:14" x14ac:dyDescent="0.35">
      <c r="B5095" s="83"/>
      <c r="C5095" s="84"/>
      <c r="D5095" s="73"/>
      <c r="E5095" s="73"/>
      <c r="F5095" s="73"/>
      <c r="G5095" s="85"/>
      <c r="H5095" s="73"/>
      <c r="I5095" s="73"/>
      <c r="J5095" s="73"/>
      <c r="K5095" s="73"/>
      <c r="L5095" s="73"/>
      <c r="M5095" s="73"/>
      <c r="N5095" s="73"/>
    </row>
    <row r="5096" spans="2:14" x14ac:dyDescent="0.35">
      <c r="B5096" s="83"/>
      <c r="C5096" s="84"/>
      <c r="D5096" s="73"/>
      <c r="E5096" s="73"/>
      <c r="F5096" s="73"/>
      <c r="G5096" s="85"/>
      <c r="H5096" s="73"/>
      <c r="I5096" s="73"/>
      <c r="J5096" s="73"/>
      <c r="K5096" s="73"/>
      <c r="L5096" s="73"/>
      <c r="M5096" s="73"/>
      <c r="N5096" s="73"/>
    </row>
    <row r="5097" spans="2:14" x14ac:dyDescent="0.35">
      <c r="B5097" s="83"/>
      <c r="C5097" s="84"/>
      <c r="D5097" s="73"/>
      <c r="E5097" s="73"/>
      <c r="F5097" s="73"/>
      <c r="G5097" s="85"/>
      <c r="H5097" s="73"/>
      <c r="I5097" s="73"/>
      <c r="J5097" s="73"/>
      <c r="K5097" s="73"/>
      <c r="L5097" s="73"/>
      <c r="M5097" s="73"/>
      <c r="N5097" s="73"/>
    </row>
    <row r="5098" spans="2:14" x14ac:dyDescent="0.35">
      <c r="B5098" s="83"/>
      <c r="C5098" s="84"/>
      <c r="D5098" s="73"/>
      <c r="E5098" s="73"/>
      <c r="F5098" s="73"/>
      <c r="G5098" s="85"/>
      <c r="H5098" s="73"/>
      <c r="I5098" s="73"/>
      <c r="J5098" s="73"/>
      <c r="K5098" s="73"/>
      <c r="L5098" s="73"/>
      <c r="M5098" s="73"/>
      <c r="N5098" s="73"/>
    </row>
    <row r="5099" spans="2:14" x14ac:dyDescent="0.35">
      <c r="B5099" s="83"/>
      <c r="C5099" s="84"/>
      <c r="D5099" s="73"/>
      <c r="E5099" s="73"/>
      <c r="F5099" s="73"/>
      <c r="G5099" s="85"/>
      <c r="H5099" s="73"/>
      <c r="I5099" s="73"/>
      <c r="J5099" s="73"/>
      <c r="K5099" s="73"/>
      <c r="L5099" s="73"/>
      <c r="M5099" s="73"/>
      <c r="N5099" s="73"/>
    </row>
    <row r="5100" spans="2:14" x14ac:dyDescent="0.35">
      <c r="B5100" s="83"/>
      <c r="C5100" s="84"/>
      <c r="D5100" s="73"/>
      <c r="E5100" s="73"/>
      <c r="F5100" s="73"/>
      <c r="G5100" s="85"/>
      <c r="H5100" s="73"/>
      <c r="I5100" s="73"/>
      <c r="J5100" s="73"/>
      <c r="K5100" s="73"/>
      <c r="L5100" s="73"/>
      <c r="M5100" s="73"/>
      <c r="N5100" s="73"/>
    </row>
    <row r="5101" spans="2:14" x14ac:dyDescent="0.35">
      <c r="B5101" s="83"/>
      <c r="C5101" s="84"/>
      <c r="D5101" s="73"/>
      <c r="E5101" s="73"/>
      <c r="F5101" s="73"/>
      <c r="G5101" s="85"/>
      <c r="H5101" s="73"/>
      <c r="I5101" s="73"/>
      <c r="J5101" s="73"/>
      <c r="K5101" s="73"/>
      <c r="L5101" s="73"/>
      <c r="M5101" s="73"/>
      <c r="N5101" s="73"/>
    </row>
    <row r="5102" spans="2:14" x14ac:dyDescent="0.35">
      <c r="B5102" s="83"/>
      <c r="C5102" s="84"/>
      <c r="D5102" s="73"/>
      <c r="E5102" s="73"/>
      <c r="F5102" s="73"/>
      <c r="G5102" s="85"/>
      <c r="H5102" s="73"/>
      <c r="I5102" s="73"/>
      <c r="J5102" s="73"/>
      <c r="K5102" s="73"/>
      <c r="L5102" s="73"/>
      <c r="M5102" s="73"/>
      <c r="N5102" s="73"/>
    </row>
    <row r="5103" spans="2:14" x14ac:dyDescent="0.35">
      <c r="B5103" s="83"/>
      <c r="C5103" s="84"/>
      <c r="D5103" s="73"/>
      <c r="E5103" s="73"/>
      <c r="F5103" s="73"/>
      <c r="G5103" s="85"/>
      <c r="H5103" s="73"/>
      <c r="I5103" s="73"/>
      <c r="J5103" s="73"/>
      <c r="K5103" s="73"/>
      <c r="L5103" s="73"/>
      <c r="M5103" s="73"/>
      <c r="N5103" s="73"/>
    </row>
    <row r="5104" spans="2:14" x14ac:dyDescent="0.35">
      <c r="B5104" s="83"/>
      <c r="C5104" s="84"/>
      <c r="D5104" s="73"/>
      <c r="E5104" s="73"/>
      <c r="F5104" s="73"/>
      <c r="G5104" s="85"/>
      <c r="H5104" s="73"/>
      <c r="I5104" s="73"/>
      <c r="J5104" s="73"/>
      <c r="K5104" s="73"/>
      <c r="L5104" s="73"/>
      <c r="M5104" s="73"/>
      <c r="N5104" s="73"/>
    </row>
    <row r="5105" spans="2:14" x14ac:dyDescent="0.35">
      <c r="B5105" s="83"/>
      <c r="C5105" s="84"/>
      <c r="D5105" s="73"/>
      <c r="E5105" s="73"/>
      <c r="F5105" s="73"/>
      <c r="G5105" s="85"/>
      <c r="H5105" s="73"/>
      <c r="I5105" s="73"/>
      <c r="J5105" s="73"/>
      <c r="K5105" s="73"/>
      <c r="L5105" s="73"/>
      <c r="M5105" s="73"/>
      <c r="N5105" s="73"/>
    </row>
    <row r="5106" spans="2:14" x14ac:dyDescent="0.35">
      <c r="B5106" s="83"/>
      <c r="C5106" s="84"/>
      <c r="D5106" s="73"/>
      <c r="E5106" s="73"/>
      <c r="F5106" s="73"/>
      <c r="G5106" s="85"/>
      <c r="H5106" s="73"/>
      <c r="I5106" s="73"/>
      <c r="J5106" s="73"/>
      <c r="K5106" s="73"/>
      <c r="L5106" s="73"/>
      <c r="M5106" s="73"/>
      <c r="N5106" s="73"/>
    </row>
    <row r="5107" spans="2:14" x14ac:dyDescent="0.35">
      <c r="B5107" s="83"/>
      <c r="C5107" s="84"/>
      <c r="D5107" s="73"/>
      <c r="E5107" s="73"/>
      <c r="F5107" s="73"/>
      <c r="G5107" s="85"/>
      <c r="H5107" s="73"/>
      <c r="I5107" s="73"/>
      <c r="J5107" s="73"/>
      <c r="K5107" s="73"/>
      <c r="L5107" s="73"/>
      <c r="M5107" s="73"/>
      <c r="N5107" s="73"/>
    </row>
    <row r="5108" spans="2:14" x14ac:dyDescent="0.35">
      <c r="B5108" s="83"/>
      <c r="C5108" s="84"/>
      <c r="D5108" s="73"/>
      <c r="E5108" s="73"/>
      <c r="F5108" s="73"/>
      <c r="G5108" s="85"/>
      <c r="H5108" s="73"/>
      <c r="I5108" s="73"/>
      <c r="J5108" s="73"/>
      <c r="K5108" s="73"/>
      <c r="L5108" s="73"/>
      <c r="M5108" s="73"/>
      <c r="N5108" s="73"/>
    </row>
    <row r="5109" spans="2:14" x14ac:dyDescent="0.35">
      <c r="B5109" s="83"/>
      <c r="C5109" s="84"/>
      <c r="D5109" s="73"/>
      <c r="E5109" s="73"/>
      <c r="F5109" s="73"/>
      <c r="G5109" s="85"/>
      <c r="H5109" s="73"/>
      <c r="I5109" s="73"/>
      <c r="J5109" s="73"/>
      <c r="K5109" s="73"/>
      <c r="L5109" s="73"/>
      <c r="M5109" s="73"/>
      <c r="N5109" s="73"/>
    </row>
    <row r="5110" spans="2:14" x14ac:dyDescent="0.35">
      <c r="B5110" s="83"/>
      <c r="C5110" s="84"/>
      <c r="D5110" s="73"/>
      <c r="E5110" s="73"/>
      <c r="F5110" s="73"/>
      <c r="G5110" s="85"/>
      <c r="H5110" s="73"/>
      <c r="I5110" s="73"/>
      <c r="J5110" s="73"/>
      <c r="K5110" s="73"/>
      <c r="L5110" s="73"/>
      <c r="M5110" s="73"/>
      <c r="N5110" s="73"/>
    </row>
    <row r="5111" spans="2:14" x14ac:dyDescent="0.35">
      <c r="B5111" s="83"/>
      <c r="C5111" s="84"/>
      <c r="D5111" s="73"/>
      <c r="E5111" s="73"/>
      <c r="F5111" s="73"/>
      <c r="G5111" s="85"/>
      <c r="H5111" s="73"/>
      <c r="I5111" s="73"/>
      <c r="J5111" s="73"/>
      <c r="K5111" s="73"/>
      <c r="L5111" s="73"/>
      <c r="M5111" s="73"/>
      <c r="N5111" s="73"/>
    </row>
    <row r="5112" spans="2:14" x14ac:dyDescent="0.35">
      <c r="B5112" s="83"/>
      <c r="C5112" s="84"/>
      <c r="D5112" s="73"/>
      <c r="E5112" s="73"/>
      <c r="F5112" s="73"/>
      <c r="G5112" s="85"/>
      <c r="H5112" s="73"/>
      <c r="I5112" s="73"/>
      <c r="J5112" s="73"/>
      <c r="K5112" s="73"/>
      <c r="L5112" s="73"/>
      <c r="M5112" s="73"/>
      <c r="N5112" s="73"/>
    </row>
    <row r="5113" spans="2:14" x14ac:dyDescent="0.35">
      <c r="B5113" s="83"/>
      <c r="C5113" s="84"/>
      <c r="D5113" s="73"/>
      <c r="E5113" s="73"/>
      <c r="F5113" s="73"/>
      <c r="G5113" s="85"/>
      <c r="H5113" s="73"/>
      <c r="I5113" s="73"/>
      <c r="J5113" s="73"/>
      <c r="K5113" s="73"/>
      <c r="L5113" s="73"/>
      <c r="M5113" s="73"/>
      <c r="N5113" s="73"/>
    </row>
    <row r="5114" spans="2:14" x14ac:dyDescent="0.35">
      <c r="B5114" s="83"/>
      <c r="C5114" s="84"/>
      <c r="D5114" s="73"/>
      <c r="E5114" s="73"/>
      <c r="F5114" s="73"/>
      <c r="G5114" s="85"/>
      <c r="H5114" s="73"/>
      <c r="I5114" s="73"/>
      <c r="J5114" s="73"/>
      <c r="K5114" s="73"/>
      <c r="L5114" s="73"/>
      <c r="M5114" s="73"/>
      <c r="N5114" s="73"/>
    </row>
    <row r="5115" spans="2:14" x14ac:dyDescent="0.35">
      <c r="B5115" s="83"/>
      <c r="C5115" s="84"/>
      <c r="D5115" s="73"/>
      <c r="E5115" s="73"/>
      <c r="F5115" s="73"/>
      <c r="G5115" s="85"/>
      <c r="H5115" s="73"/>
      <c r="I5115" s="73"/>
      <c r="J5115" s="73"/>
      <c r="K5115" s="73"/>
      <c r="L5115" s="73"/>
      <c r="M5115" s="73"/>
      <c r="N5115" s="73"/>
    </row>
    <row r="5116" spans="2:14" x14ac:dyDescent="0.35">
      <c r="B5116" s="83"/>
      <c r="C5116" s="84"/>
      <c r="D5116" s="73"/>
      <c r="E5116" s="73"/>
      <c r="F5116" s="73"/>
      <c r="G5116" s="85"/>
      <c r="H5116" s="73"/>
      <c r="I5116" s="73"/>
      <c r="J5116" s="73"/>
      <c r="K5116" s="73"/>
      <c r="L5116" s="73"/>
      <c r="M5116" s="73"/>
      <c r="N5116" s="73"/>
    </row>
    <row r="5117" spans="2:14" x14ac:dyDescent="0.35">
      <c r="B5117" s="83"/>
      <c r="C5117" s="84"/>
      <c r="D5117" s="73"/>
      <c r="E5117" s="73"/>
      <c r="F5117" s="73"/>
      <c r="G5117" s="85"/>
      <c r="H5117" s="73"/>
      <c r="I5117" s="73"/>
      <c r="J5117" s="73"/>
      <c r="K5117" s="73"/>
      <c r="L5117" s="73"/>
      <c r="M5117" s="73"/>
      <c r="N5117" s="73"/>
    </row>
    <row r="5118" spans="2:14" x14ac:dyDescent="0.35">
      <c r="B5118" s="83"/>
      <c r="C5118" s="84"/>
      <c r="D5118" s="73"/>
      <c r="E5118" s="73"/>
      <c r="F5118" s="73"/>
      <c r="G5118" s="85"/>
      <c r="H5118" s="73"/>
      <c r="I5118" s="73"/>
      <c r="J5118" s="73"/>
      <c r="K5118" s="73"/>
      <c r="L5118" s="73"/>
      <c r="M5118" s="73"/>
      <c r="N5118" s="73"/>
    </row>
    <row r="5119" spans="2:14" x14ac:dyDescent="0.35">
      <c r="B5119" s="83"/>
      <c r="C5119" s="84"/>
      <c r="D5119" s="73"/>
      <c r="E5119" s="73"/>
      <c r="F5119" s="73"/>
      <c r="G5119" s="85"/>
      <c r="H5119" s="73"/>
      <c r="I5119" s="73"/>
      <c r="J5119" s="73"/>
      <c r="K5119" s="73"/>
      <c r="L5119" s="73"/>
      <c r="M5119" s="73"/>
      <c r="N5119" s="73"/>
    </row>
    <row r="5120" spans="2:14" x14ac:dyDescent="0.35">
      <c r="B5120" s="83"/>
      <c r="C5120" s="84"/>
      <c r="D5120" s="73"/>
      <c r="E5120" s="73"/>
      <c r="F5120" s="73"/>
      <c r="G5120" s="85"/>
      <c r="H5120" s="73"/>
      <c r="I5120" s="73"/>
      <c r="J5120" s="73"/>
      <c r="K5120" s="73"/>
      <c r="L5120" s="73"/>
      <c r="M5120" s="73"/>
      <c r="N5120" s="73"/>
    </row>
    <row r="5121" spans="2:14" x14ac:dyDescent="0.35">
      <c r="B5121" s="83"/>
      <c r="C5121" s="84"/>
      <c r="D5121" s="73"/>
      <c r="E5121" s="73"/>
      <c r="F5121" s="73"/>
      <c r="G5121" s="85"/>
      <c r="H5121" s="73"/>
      <c r="I5121" s="73"/>
      <c r="J5121" s="73"/>
      <c r="K5121" s="73"/>
      <c r="L5121" s="73"/>
      <c r="M5121" s="73"/>
      <c r="N5121" s="73"/>
    </row>
    <row r="5122" spans="2:14" x14ac:dyDescent="0.35">
      <c r="B5122" s="83"/>
      <c r="C5122" s="84"/>
      <c r="D5122" s="73"/>
      <c r="E5122" s="73"/>
      <c r="F5122" s="73"/>
      <c r="G5122" s="85"/>
      <c r="H5122" s="73"/>
      <c r="I5122" s="73"/>
      <c r="J5122" s="73"/>
      <c r="K5122" s="73"/>
      <c r="L5122" s="73"/>
      <c r="M5122" s="73"/>
      <c r="N5122" s="73"/>
    </row>
    <row r="5123" spans="2:14" x14ac:dyDescent="0.35">
      <c r="B5123" s="83"/>
      <c r="C5123" s="84"/>
      <c r="D5123" s="73"/>
      <c r="E5123" s="73"/>
      <c r="F5123" s="73"/>
      <c r="G5123" s="85"/>
      <c r="H5123" s="73"/>
      <c r="I5123" s="73"/>
      <c r="J5123" s="73"/>
      <c r="K5123" s="73"/>
      <c r="L5123" s="73"/>
      <c r="M5123" s="73"/>
      <c r="N5123" s="73"/>
    </row>
    <row r="5124" spans="2:14" x14ac:dyDescent="0.35">
      <c r="B5124" s="83"/>
      <c r="C5124" s="84"/>
      <c r="D5124" s="73"/>
      <c r="E5124" s="73"/>
      <c r="F5124" s="73"/>
      <c r="G5124" s="85"/>
      <c r="H5124" s="73"/>
      <c r="I5124" s="73"/>
      <c r="J5124" s="73"/>
      <c r="K5124" s="73"/>
      <c r="L5124" s="73"/>
      <c r="M5124" s="73"/>
      <c r="N5124" s="73"/>
    </row>
    <row r="5125" spans="2:14" x14ac:dyDescent="0.35">
      <c r="B5125" s="83"/>
      <c r="C5125" s="84"/>
      <c r="D5125" s="73"/>
      <c r="E5125" s="73"/>
      <c r="F5125" s="73"/>
      <c r="G5125" s="85"/>
      <c r="H5125" s="73"/>
      <c r="I5125" s="73"/>
      <c r="J5125" s="73"/>
      <c r="K5125" s="73"/>
      <c r="L5125" s="73"/>
      <c r="M5125" s="73"/>
      <c r="N5125" s="73"/>
    </row>
    <row r="5126" spans="2:14" x14ac:dyDescent="0.35">
      <c r="B5126" s="83"/>
      <c r="C5126" s="84"/>
      <c r="D5126" s="73"/>
      <c r="E5126" s="73"/>
      <c r="F5126" s="73"/>
      <c r="G5126" s="85"/>
      <c r="H5126" s="73"/>
      <c r="I5126" s="73"/>
      <c r="J5126" s="73"/>
      <c r="K5126" s="73"/>
      <c r="L5126" s="73"/>
      <c r="M5126" s="73"/>
      <c r="N5126" s="73"/>
    </row>
    <row r="5127" spans="2:14" x14ac:dyDescent="0.35">
      <c r="B5127" s="83"/>
      <c r="C5127" s="84"/>
      <c r="D5127" s="73"/>
      <c r="E5127" s="73"/>
      <c r="F5127" s="73"/>
      <c r="G5127" s="85"/>
      <c r="H5127" s="73"/>
      <c r="I5127" s="73"/>
      <c r="J5127" s="73"/>
      <c r="K5127" s="73"/>
      <c r="L5127" s="73"/>
      <c r="M5127" s="73"/>
      <c r="N5127" s="73"/>
    </row>
    <row r="5128" spans="2:14" x14ac:dyDescent="0.35">
      <c r="B5128" s="83"/>
      <c r="C5128" s="84"/>
      <c r="D5128" s="73"/>
      <c r="E5128" s="73"/>
      <c r="F5128" s="73"/>
      <c r="G5128" s="85"/>
      <c r="H5128" s="73"/>
      <c r="I5128" s="73"/>
      <c r="J5128" s="73"/>
      <c r="K5128" s="73"/>
      <c r="L5128" s="73"/>
      <c r="M5128" s="73"/>
      <c r="N5128" s="73"/>
    </row>
    <row r="5129" spans="2:14" x14ac:dyDescent="0.35">
      <c r="B5129" s="83"/>
      <c r="C5129" s="84"/>
      <c r="D5129" s="73"/>
      <c r="E5129" s="73"/>
      <c r="F5129" s="73"/>
      <c r="G5129" s="85"/>
      <c r="H5129" s="73"/>
      <c r="I5129" s="73"/>
      <c r="J5129" s="73"/>
      <c r="K5129" s="73"/>
      <c r="L5129" s="73"/>
      <c r="M5129" s="73"/>
      <c r="N5129" s="73"/>
    </row>
    <row r="5130" spans="2:14" x14ac:dyDescent="0.35">
      <c r="B5130" s="83"/>
      <c r="C5130" s="84"/>
      <c r="D5130" s="73"/>
      <c r="E5130" s="73"/>
      <c r="F5130" s="73"/>
      <c r="G5130" s="85"/>
      <c r="H5130" s="73"/>
      <c r="I5130" s="73"/>
      <c r="J5130" s="73"/>
      <c r="K5130" s="73"/>
      <c r="L5130" s="73"/>
      <c r="M5130" s="73"/>
      <c r="N5130" s="73"/>
    </row>
    <row r="5131" spans="2:14" x14ac:dyDescent="0.35">
      <c r="B5131" s="83"/>
      <c r="C5131" s="84"/>
      <c r="D5131" s="73"/>
      <c r="E5131" s="73"/>
      <c r="F5131" s="73"/>
      <c r="G5131" s="85"/>
      <c r="H5131" s="73"/>
      <c r="I5131" s="73"/>
      <c r="J5131" s="73"/>
      <c r="K5131" s="73"/>
      <c r="L5131" s="73"/>
      <c r="M5131" s="73"/>
      <c r="N5131" s="73"/>
    </row>
    <row r="5132" spans="2:14" x14ac:dyDescent="0.35">
      <c r="B5132" s="83"/>
      <c r="C5132" s="84"/>
      <c r="D5132" s="73"/>
      <c r="E5132" s="73"/>
      <c r="F5132" s="73"/>
      <c r="G5132" s="85"/>
      <c r="H5132" s="73"/>
      <c r="I5132" s="73"/>
      <c r="J5132" s="73"/>
      <c r="K5132" s="73"/>
      <c r="L5132" s="73"/>
      <c r="M5132" s="73"/>
      <c r="N5132" s="73"/>
    </row>
    <row r="5133" spans="2:14" x14ac:dyDescent="0.35">
      <c r="B5133" s="83"/>
      <c r="C5133" s="84"/>
      <c r="D5133" s="73"/>
      <c r="E5133" s="73"/>
      <c r="F5133" s="73"/>
      <c r="G5133" s="85"/>
      <c r="H5133" s="73"/>
      <c r="I5133" s="73"/>
      <c r="J5133" s="73"/>
      <c r="K5133" s="73"/>
      <c r="L5133" s="73"/>
      <c r="M5133" s="73"/>
      <c r="N5133" s="73"/>
    </row>
    <row r="5134" spans="2:14" x14ac:dyDescent="0.35">
      <c r="B5134" s="83"/>
      <c r="C5134" s="84"/>
      <c r="D5134" s="73"/>
      <c r="E5134" s="73"/>
      <c r="F5134" s="73"/>
      <c r="G5134" s="85"/>
      <c r="H5134" s="73"/>
      <c r="I5134" s="73"/>
      <c r="J5134" s="73"/>
      <c r="K5134" s="73"/>
      <c r="L5134" s="73"/>
      <c r="M5134" s="73"/>
      <c r="N5134" s="73"/>
    </row>
    <row r="5135" spans="2:14" x14ac:dyDescent="0.35">
      <c r="B5135" s="83"/>
      <c r="C5135" s="84"/>
      <c r="D5135" s="73"/>
      <c r="E5135" s="73"/>
      <c r="F5135" s="73"/>
      <c r="G5135" s="85"/>
      <c r="H5135" s="73"/>
      <c r="I5135" s="73"/>
      <c r="J5135" s="73"/>
      <c r="K5135" s="73"/>
      <c r="L5135" s="73"/>
      <c r="M5135" s="73"/>
      <c r="N5135" s="73"/>
    </row>
    <row r="5136" spans="2:14" x14ac:dyDescent="0.35">
      <c r="B5136" s="83"/>
      <c r="C5136" s="84"/>
      <c r="D5136" s="73"/>
      <c r="E5136" s="73"/>
      <c r="F5136" s="73"/>
      <c r="G5136" s="85"/>
      <c r="H5136" s="73"/>
      <c r="I5136" s="73"/>
      <c r="J5136" s="73"/>
      <c r="K5136" s="73"/>
      <c r="L5136" s="73"/>
      <c r="M5136" s="73"/>
      <c r="N5136" s="73"/>
    </row>
    <row r="5137" spans="2:14" x14ac:dyDescent="0.35">
      <c r="B5137" s="83"/>
      <c r="C5137" s="84"/>
      <c r="D5137" s="73"/>
      <c r="E5137" s="73"/>
      <c r="F5137" s="73"/>
      <c r="G5137" s="85"/>
      <c r="H5137" s="73"/>
      <c r="I5137" s="73"/>
      <c r="J5137" s="73"/>
      <c r="K5137" s="73"/>
      <c r="L5137" s="73"/>
      <c r="M5137" s="73"/>
      <c r="N5137" s="73"/>
    </row>
    <row r="5138" spans="2:14" x14ac:dyDescent="0.35">
      <c r="B5138" s="83"/>
      <c r="C5138" s="84"/>
      <c r="D5138" s="73"/>
      <c r="E5138" s="73"/>
      <c r="F5138" s="73"/>
      <c r="G5138" s="85"/>
      <c r="H5138" s="73"/>
      <c r="I5138" s="73"/>
      <c r="J5138" s="73"/>
      <c r="K5138" s="73"/>
      <c r="L5138" s="73"/>
      <c r="M5138" s="73"/>
      <c r="N5138" s="73"/>
    </row>
    <row r="5139" spans="2:14" x14ac:dyDescent="0.35">
      <c r="B5139" s="83"/>
      <c r="C5139" s="84"/>
      <c r="D5139" s="73"/>
      <c r="E5139" s="73"/>
      <c r="F5139" s="73"/>
      <c r="G5139" s="85"/>
      <c r="H5139" s="73"/>
      <c r="I5139" s="73"/>
      <c r="J5139" s="73"/>
      <c r="K5139" s="73"/>
      <c r="L5139" s="73"/>
      <c r="M5139" s="73"/>
      <c r="N5139" s="73"/>
    </row>
    <row r="5140" spans="2:14" x14ac:dyDescent="0.35">
      <c r="B5140" s="83"/>
      <c r="C5140" s="84"/>
      <c r="D5140" s="73"/>
      <c r="E5140" s="73"/>
      <c r="F5140" s="73"/>
      <c r="G5140" s="85"/>
      <c r="H5140" s="73"/>
      <c r="I5140" s="73"/>
      <c r="J5140" s="73"/>
      <c r="K5140" s="73"/>
      <c r="L5140" s="73"/>
      <c r="M5140" s="73"/>
      <c r="N5140" s="73"/>
    </row>
    <row r="5141" spans="2:14" x14ac:dyDescent="0.35">
      <c r="B5141" s="83"/>
      <c r="C5141" s="84"/>
      <c r="D5141" s="73"/>
      <c r="E5141" s="73"/>
      <c r="F5141" s="73"/>
      <c r="G5141" s="85"/>
      <c r="H5141" s="73"/>
      <c r="I5141" s="73"/>
      <c r="J5141" s="73"/>
      <c r="K5141" s="73"/>
      <c r="L5141" s="73"/>
      <c r="M5141" s="73"/>
      <c r="N5141" s="73"/>
    </row>
    <row r="5142" spans="2:14" x14ac:dyDescent="0.35">
      <c r="B5142" s="83"/>
      <c r="C5142" s="84"/>
      <c r="D5142" s="73"/>
      <c r="E5142" s="73"/>
      <c r="F5142" s="73"/>
      <c r="G5142" s="85"/>
      <c r="H5142" s="73"/>
      <c r="I5142" s="73"/>
      <c r="J5142" s="73"/>
      <c r="K5142" s="73"/>
      <c r="L5142" s="73"/>
      <c r="M5142" s="73"/>
      <c r="N5142" s="73"/>
    </row>
    <row r="5143" spans="2:14" x14ac:dyDescent="0.35">
      <c r="B5143" s="83"/>
      <c r="C5143" s="84"/>
      <c r="D5143" s="73"/>
      <c r="E5143" s="73"/>
      <c r="F5143" s="73"/>
      <c r="G5143" s="85"/>
      <c r="H5143" s="73"/>
      <c r="I5143" s="73"/>
      <c r="J5143" s="73"/>
      <c r="K5143" s="73"/>
      <c r="L5143" s="73"/>
      <c r="M5143" s="73"/>
      <c r="N5143" s="73"/>
    </row>
    <row r="5144" spans="2:14" x14ac:dyDescent="0.35">
      <c r="B5144" s="83"/>
      <c r="C5144" s="84"/>
      <c r="D5144" s="73"/>
      <c r="E5144" s="73"/>
      <c r="F5144" s="73"/>
      <c r="G5144" s="85"/>
      <c r="H5144" s="73"/>
      <c r="I5144" s="73"/>
      <c r="J5144" s="73"/>
      <c r="K5144" s="73"/>
      <c r="L5144" s="73"/>
      <c r="M5144" s="73"/>
      <c r="N5144" s="73"/>
    </row>
    <row r="5145" spans="2:14" x14ac:dyDescent="0.35">
      <c r="B5145" s="83"/>
      <c r="C5145" s="84"/>
      <c r="D5145" s="73"/>
      <c r="E5145" s="73"/>
      <c r="F5145" s="73"/>
      <c r="G5145" s="85"/>
      <c r="H5145" s="73"/>
      <c r="I5145" s="73"/>
      <c r="J5145" s="73"/>
      <c r="K5145" s="73"/>
      <c r="L5145" s="73"/>
      <c r="M5145" s="73"/>
      <c r="N5145" s="73"/>
    </row>
    <row r="5146" spans="2:14" x14ac:dyDescent="0.35">
      <c r="B5146" s="83"/>
      <c r="C5146" s="84"/>
      <c r="D5146" s="73"/>
      <c r="E5146" s="73"/>
      <c r="F5146" s="73"/>
      <c r="G5146" s="85"/>
      <c r="H5146" s="73"/>
      <c r="I5146" s="73"/>
      <c r="J5146" s="73"/>
      <c r="K5146" s="73"/>
      <c r="L5146" s="73"/>
      <c r="M5146" s="73"/>
      <c r="N5146" s="73"/>
    </row>
    <row r="5147" spans="2:14" x14ac:dyDescent="0.35">
      <c r="B5147" s="83"/>
      <c r="C5147" s="84"/>
      <c r="D5147" s="73"/>
      <c r="E5147" s="73"/>
      <c r="F5147" s="73"/>
      <c r="G5147" s="85"/>
      <c r="H5147" s="73"/>
      <c r="I5147" s="73"/>
      <c r="J5147" s="73"/>
      <c r="K5147" s="73"/>
      <c r="L5147" s="73"/>
      <c r="M5147" s="73"/>
      <c r="N5147" s="73"/>
    </row>
    <row r="5148" spans="2:14" x14ac:dyDescent="0.35">
      <c r="B5148" s="83"/>
      <c r="C5148" s="84"/>
      <c r="D5148" s="73"/>
      <c r="E5148" s="73"/>
      <c r="F5148" s="73"/>
      <c r="G5148" s="85"/>
      <c r="H5148" s="73"/>
      <c r="I5148" s="73"/>
      <c r="J5148" s="73"/>
      <c r="K5148" s="73"/>
      <c r="L5148" s="73"/>
      <c r="M5148" s="73"/>
      <c r="N5148" s="73"/>
    </row>
    <row r="5149" spans="2:14" x14ac:dyDescent="0.35">
      <c r="B5149" s="83"/>
      <c r="C5149" s="84"/>
      <c r="D5149" s="73"/>
      <c r="E5149" s="73"/>
      <c r="F5149" s="73"/>
      <c r="G5149" s="85"/>
      <c r="H5149" s="73"/>
      <c r="I5149" s="73"/>
      <c r="J5149" s="73"/>
      <c r="K5149" s="73"/>
      <c r="L5149" s="73"/>
      <c r="M5149" s="73"/>
      <c r="N5149" s="73"/>
    </row>
    <row r="5150" spans="2:14" x14ac:dyDescent="0.35">
      <c r="B5150" s="83"/>
      <c r="C5150" s="84"/>
      <c r="D5150" s="73"/>
      <c r="E5150" s="73"/>
      <c r="F5150" s="73"/>
      <c r="G5150" s="85"/>
      <c r="H5150" s="73"/>
      <c r="I5150" s="73"/>
      <c r="J5150" s="73"/>
      <c r="K5150" s="73"/>
      <c r="L5150" s="73"/>
      <c r="M5150" s="73"/>
      <c r="N5150" s="73"/>
    </row>
    <row r="5151" spans="2:14" x14ac:dyDescent="0.35">
      <c r="B5151" s="83"/>
      <c r="C5151" s="84"/>
      <c r="D5151" s="73"/>
      <c r="E5151" s="73"/>
      <c r="F5151" s="73"/>
      <c r="G5151" s="85"/>
      <c r="H5151" s="73"/>
      <c r="I5151" s="73"/>
      <c r="J5151" s="73"/>
      <c r="K5151" s="73"/>
      <c r="L5151" s="73"/>
      <c r="M5151" s="73"/>
      <c r="N5151" s="73"/>
    </row>
    <row r="5152" spans="2:14" x14ac:dyDescent="0.35">
      <c r="B5152" s="83"/>
      <c r="C5152" s="84"/>
      <c r="D5152" s="73"/>
      <c r="E5152" s="73"/>
      <c r="F5152" s="73"/>
      <c r="G5152" s="85"/>
      <c r="H5152" s="73"/>
      <c r="I5152" s="73"/>
      <c r="J5152" s="73"/>
      <c r="K5152" s="73"/>
      <c r="L5152" s="73"/>
      <c r="M5152" s="73"/>
      <c r="N5152" s="73"/>
    </row>
    <row r="5153" spans="2:14" x14ac:dyDescent="0.35">
      <c r="B5153" s="83"/>
      <c r="C5153" s="84"/>
      <c r="D5153" s="73"/>
      <c r="E5153" s="73"/>
      <c r="F5153" s="73"/>
      <c r="G5153" s="85"/>
      <c r="H5153" s="73"/>
      <c r="I5153" s="73"/>
      <c r="J5153" s="73"/>
      <c r="K5153" s="73"/>
      <c r="L5153" s="73"/>
      <c r="M5153" s="73"/>
      <c r="N5153" s="73"/>
    </row>
    <row r="5154" spans="2:14" x14ac:dyDescent="0.35">
      <c r="B5154" s="83"/>
      <c r="C5154" s="84"/>
      <c r="D5154" s="73"/>
      <c r="E5154" s="73"/>
      <c r="F5154" s="73"/>
      <c r="G5154" s="85"/>
      <c r="H5154" s="73"/>
      <c r="I5154" s="73"/>
      <c r="J5154" s="73"/>
      <c r="K5154" s="73"/>
      <c r="L5154" s="73"/>
      <c r="M5154" s="73"/>
      <c r="N5154" s="73"/>
    </row>
    <row r="5155" spans="2:14" x14ac:dyDescent="0.35">
      <c r="B5155" s="83"/>
      <c r="C5155" s="84"/>
      <c r="D5155" s="73"/>
      <c r="E5155" s="73"/>
      <c r="F5155" s="73"/>
      <c r="G5155" s="85"/>
      <c r="H5155" s="73"/>
      <c r="I5155" s="73"/>
      <c r="J5155" s="73"/>
      <c r="K5155" s="73"/>
      <c r="L5155" s="73"/>
      <c r="M5155" s="73"/>
      <c r="N5155" s="73"/>
    </row>
    <row r="5156" spans="2:14" x14ac:dyDescent="0.35">
      <c r="B5156" s="83"/>
      <c r="C5156" s="84"/>
      <c r="D5156" s="73"/>
      <c r="E5156" s="73"/>
      <c r="F5156" s="73"/>
      <c r="G5156" s="85"/>
      <c r="H5156" s="73"/>
      <c r="I5156" s="73"/>
      <c r="J5156" s="73"/>
      <c r="K5156" s="73"/>
      <c r="L5156" s="73"/>
      <c r="M5156" s="73"/>
      <c r="N5156" s="73"/>
    </row>
    <row r="5157" spans="2:14" x14ac:dyDescent="0.35">
      <c r="B5157" s="83"/>
      <c r="C5157" s="84"/>
      <c r="D5157" s="73"/>
      <c r="E5157" s="73"/>
      <c r="F5157" s="73"/>
      <c r="G5157" s="85"/>
      <c r="H5157" s="73"/>
      <c r="I5157" s="73"/>
      <c r="J5157" s="73"/>
      <c r="K5157" s="73"/>
      <c r="L5157" s="73"/>
      <c r="M5157" s="73"/>
      <c r="N5157" s="73"/>
    </row>
    <row r="5158" spans="2:14" x14ac:dyDescent="0.35">
      <c r="B5158" s="83"/>
      <c r="C5158" s="84"/>
      <c r="D5158" s="73"/>
      <c r="E5158" s="73"/>
      <c r="F5158" s="73"/>
      <c r="G5158" s="85"/>
      <c r="H5158" s="73"/>
      <c r="I5158" s="73"/>
      <c r="J5158" s="73"/>
      <c r="K5158" s="73"/>
      <c r="L5158" s="73"/>
      <c r="M5158" s="73"/>
      <c r="N5158" s="73"/>
    </row>
    <row r="5159" spans="2:14" x14ac:dyDescent="0.35">
      <c r="B5159" s="83"/>
      <c r="C5159" s="84"/>
      <c r="D5159" s="73"/>
      <c r="E5159" s="73"/>
      <c r="F5159" s="73"/>
      <c r="G5159" s="85"/>
      <c r="H5159" s="73"/>
      <c r="I5159" s="73"/>
      <c r="J5159" s="73"/>
      <c r="K5159" s="73"/>
      <c r="L5159" s="73"/>
      <c r="M5159" s="73"/>
      <c r="N5159" s="73"/>
    </row>
    <row r="5160" spans="2:14" x14ac:dyDescent="0.35">
      <c r="B5160" s="83"/>
      <c r="C5160" s="84"/>
      <c r="D5160" s="73"/>
      <c r="E5160" s="73"/>
      <c r="F5160" s="73"/>
      <c r="G5160" s="85"/>
      <c r="H5160" s="73"/>
      <c r="I5160" s="73"/>
      <c r="J5160" s="73"/>
      <c r="K5160" s="73"/>
      <c r="L5160" s="73"/>
      <c r="M5160" s="73"/>
      <c r="N5160" s="73"/>
    </row>
    <row r="5161" spans="2:14" x14ac:dyDescent="0.35">
      <c r="B5161" s="83"/>
      <c r="C5161" s="84"/>
      <c r="D5161" s="73"/>
      <c r="E5161" s="73"/>
      <c r="F5161" s="73"/>
      <c r="G5161" s="85"/>
      <c r="H5161" s="73"/>
      <c r="I5161" s="73"/>
      <c r="J5161" s="73"/>
      <c r="K5161" s="73"/>
      <c r="L5161" s="73"/>
      <c r="M5161" s="73"/>
      <c r="N5161" s="73"/>
    </row>
    <row r="5162" spans="2:14" x14ac:dyDescent="0.35">
      <c r="B5162" s="83"/>
      <c r="C5162" s="84"/>
      <c r="D5162" s="73"/>
      <c r="E5162" s="73"/>
      <c r="F5162" s="73"/>
      <c r="G5162" s="85"/>
      <c r="H5162" s="73"/>
      <c r="I5162" s="73"/>
      <c r="J5162" s="73"/>
      <c r="K5162" s="73"/>
      <c r="L5162" s="73"/>
      <c r="M5162" s="73"/>
      <c r="N5162" s="73"/>
    </row>
    <row r="5163" spans="2:14" x14ac:dyDescent="0.35">
      <c r="B5163" s="83"/>
      <c r="C5163" s="84"/>
      <c r="D5163" s="73"/>
      <c r="E5163" s="73"/>
      <c r="F5163" s="73"/>
      <c r="G5163" s="85"/>
      <c r="H5163" s="73"/>
      <c r="I5163" s="73"/>
      <c r="J5163" s="73"/>
      <c r="K5163" s="73"/>
      <c r="L5163" s="73"/>
      <c r="M5163" s="73"/>
      <c r="N5163" s="73"/>
    </row>
    <row r="5164" spans="2:14" x14ac:dyDescent="0.35">
      <c r="B5164" s="83"/>
      <c r="C5164" s="84"/>
      <c r="D5164" s="73"/>
      <c r="E5164" s="73"/>
      <c r="F5164" s="73"/>
      <c r="G5164" s="85"/>
      <c r="H5164" s="73"/>
      <c r="I5164" s="73"/>
      <c r="J5164" s="73"/>
      <c r="K5164" s="73"/>
      <c r="L5164" s="73"/>
      <c r="M5164" s="73"/>
      <c r="N5164" s="73"/>
    </row>
    <row r="5165" spans="2:14" x14ac:dyDescent="0.35">
      <c r="B5165" s="83"/>
      <c r="C5165" s="84"/>
      <c r="D5165" s="73"/>
      <c r="E5165" s="73"/>
      <c r="F5165" s="73"/>
      <c r="G5165" s="85"/>
      <c r="H5165" s="73"/>
      <c r="I5165" s="73"/>
      <c r="J5165" s="73"/>
      <c r="K5165" s="73"/>
      <c r="L5165" s="73"/>
      <c r="M5165" s="73"/>
      <c r="N5165" s="73"/>
    </row>
    <row r="5166" spans="2:14" x14ac:dyDescent="0.35">
      <c r="B5166" s="83"/>
      <c r="C5166" s="84"/>
      <c r="D5166" s="73"/>
      <c r="E5166" s="73"/>
      <c r="F5166" s="73"/>
      <c r="G5166" s="85"/>
      <c r="H5166" s="73"/>
      <c r="I5166" s="73"/>
      <c r="J5166" s="73"/>
      <c r="K5166" s="73"/>
      <c r="L5166" s="73"/>
      <c r="M5166" s="73"/>
      <c r="N5166" s="73"/>
    </row>
    <row r="5167" spans="2:14" x14ac:dyDescent="0.35">
      <c r="B5167" s="83"/>
      <c r="C5167" s="84"/>
      <c r="D5167" s="73"/>
      <c r="E5167" s="73"/>
      <c r="F5167" s="73"/>
      <c r="G5167" s="85"/>
      <c r="H5167" s="73"/>
      <c r="I5167" s="73"/>
      <c r="J5167" s="73"/>
      <c r="K5167" s="73"/>
      <c r="L5167" s="73"/>
      <c r="M5167" s="73"/>
      <c r="N5167" s="73"/>
    </row>
    <row r="5168" spans="2:14" x14ac:dyDescent="0.35">
      <c r="B5168" s="83"/>
      <c r="C5168" s="84"/>
      <c r="D5168" s="73"/>
      <c r="E5168" s="73"/>
      <c r="F5168" s="73"/>
      <c r="G5168" s="85"/>
      <c r="H5168" s="73"/>
      <c r="I5168" s="73"/>
      <c r="J5168" s="73"/>
      <c r="K5168" s="73"/>
      <c r="L5168" s="73"/>
      <c r="M5168" s="73"/>
      <c r="N5168" s="73"/>
    </row>
    <row r="5169" spans="2:14" x14ac:dyDescent="0.35">
      <c r="B5169" s="83"/>
      <c r="C5169" s="84"/>
      <c r="D5169" s="73"/>
      <c r="E5169" s="73"/>
      <c r="F5169" s="73"/>
      <c r="G5169" s="85"/>
      <c r="H5169" s="73"/>
      <c r="I5169" s="73"/>
      <c r="J5169" s="73"/>
      <c r="K5169" s="73"/>
      <c r="L5169" s="73"/>
      <c r="M5169" s="73"/>
      <c r="N5169" s="73"/>
    </row>
    <row r="5170" spans="2:14" x14ac:dyDescent="0.35">
      <c r="B5170" s="83"/>
      <c r="C5170" s="84"/>
      <c r="D5170" s="73"/>
      <c r="E5170" s="73"/>
      <c r="F5170" s="73"/>
      <c r="G5170" s="85"/>
      <c r="H5170" s="73"/>
      <c r="I5170" s="73"/>
      <c r="J5170" s="73"/>
      <c r="K5170" s="73"/>
      <c r="L5170" s="73"/>
      <c r="M5170" s="73"/>
      <c r="N5170" s="73"/>
    </row>
    <row r="5171" spans="2:14" x14ac:dyDescent="0.35">
      <c r="B5171" s="83"/>
      <c r="C5171" s="84"/>
      <c r="D5171" s="73"/>
      <c r="E5171" s="73"/>
      <c r="F5171" s="73"/>
      <c r="G5171" s="85"/>
      <c r="H5171" s="73"/>
      <c r="I5171" s="73"/>
      <c r="J5171" s="73"/>
      <c r="K5171" s="73"/>
      <c r="L5171" s="73"/>
      <c r="M5171" s="73"/>
      <c r="N5171" s="73"/>
    </row>
    <row r="5172" spans="2:14" x14ac:dyDescent="0.35">
      <c r="B5172" s="83"/>
      <c r="C5172" s="84"/>
      <c r="D5172" s="73"/>
      <c r="E5172" s="73"/>
      <c r="F5172" s="73"/>
      <c r="G5172" s="85"/>
      <c r="H5172" s="73"/>
      <c r="I5172" s="73"/>
      <c r="J5172" s="73"/>
      <c r="K5172" s="73"/>
      <c r="L5172" s="73"/>
      <c r="M5172" s="73"/>
      <c r="N5172" s="73"/>
    </row>
    <row r="5173" spans="2:14" x14ac:dyDescent="0.35">
      <c r="B5173" s="83"/>
      <c r="C5173" s="84"/>
      <c r="D5173" s="73"/>
      <c r="E5173" s="73"/>
      <c r="F5173" s="73"/>
      <c r="G5173" s="85"/>
      <c r="H5173" s="73"/>
      <c r="I5173" s="73"/>
      <c r="J5173" s="73"/>
      <c r="K5173" s="73"/>
      <c r="L5173" s="73"/>
      <c r="M5173" s="73"/>
      <c r="N5173" s="73"/>
    </row>
    <row r="5174" spans="2:14" x14ac:dyDescent="0.35">
      <c r="B5174" s="83"/>
      <c r="C5174" s="84"/>
      <c r="D5174" s="73"/>
      <c r="E5174" s="73"/>
      <c r="F5174" s="73"/>
      <c r="G5174" s="85"/>
      <c r="H5174" s="73"/>
      <c r="I5174" s="73"/>
      <c r="J5174" s="73"/>
      <c r="K5174" s="73"/>
      <c r="L5174" s="73"/>
      <c r="M5174" s="73"/>
      <c r="N5174" s="73"/>
    </row>
    <row r="5175" spans="2:14" x14ac:dyDescent="0.35">
      <c r="B5175" s="83"/>
      <c r="C5175" s="84"/>
      <c r="D5175" s="73"/>
      <c r="E5175" s="73"/>
      <c r="F5175" s="73"/>
      <c r="G5175" s="85"/>
      <c r="H5175" s="73"/>
      <c r="I5175" s="73"/>
      <c r="J5175" s="73"/>
      <c r="K5175" s="73"/>
      <c r="L5175" s="73"/>
      <c r="M5175" s="73"/>
      <c r="N5175" s="73"/>
    </row>
    <row r="5176" spans="2:14" x14ac:dyDescent="0.35">
      <c r="B5176" s="83"/>
      <c r="C5176" s="84"/>
      <c r="D5176" s="73"/>
      <c r="E5176" s="73"/>
      <c r="F5176" s="73"/>
      <c r="G5176" s="85"/>
      <c r="H5176" s="73"/>
      <c r="I5176" s="73"/>
      <c r="J5176" s="73"/>
      <c r="K5176" s="73"/>
      <c r="L5176" s="73"/>
      <c r="M5176" s="73"/>
      <c r="N5176" s="73"/>
    </row>
    <row r="5177" spans="2:14" x14ac:dyDescent="0.35">
      <c r="B5177" s="83"/>
      <c r="C5177" s="84"/>
      <c r="D5177" s="73"/>
      <c r="E5177" s="73"/>
      <c r="F5177" s="73"/>
      <c r="G5177" s="85"/>
      <c r="H5177" s="73"/>
      <c r="I5177" s="73"/>
      <c r="J5177" s="73"/>
      <c r="K5177" s="73"/>
      <c r="L5177" s="73"/>
      <c r="M5177" s="73"/>
      <c r="N5177" s="73"/>
    </row>
    <row r="5178" spans="2:14" x14ac:dyDescent="0.35">
      <c r="B5178" s="83"/>
      <c r="C5178" s="84"/>
      <c r="D5178" s="73"/>
      <c r="E5178" s="73"/>
      <c r="F5178" s="73"/>
      <c r="G5178" s="85"/>
      <c r="H5178" s="73"/>
      <c r="I5178" s="73"/>
      <c r="J5178" s="73"/>
      <c r="K5178" s="73"/>
      <c r="L5178" s="73"/>
      <c r="M5178" s="73"/>
      <c r="N5178" s="73"/>
    </row>
    <row r="5179" spans="2:14" x14ac:dyDescent="0.35">
      <c r="B5179" s="83"/>
      <c r="C5179" s="84"/>
      <c r="D5179" s="73"/>
      <c r="E5179" s="73"/>
      <c r="F5179" s="73"/>
      <c r="G5179" s="85"/>
      <c r="H5179" s="73"/>
      <c r="I5179" s="73"/>
      <c r="J5179" s="73"/>
      <c r="K5179" s="73"/>
      <c r="L5179" s="73"/>
      <c r="M5179" s="73"/>
      <c r="N5179" s="73"/>
    </row>
    <row r="5180" spans="2:14" x14ac:dyDescent="0.35">
      <c r="B5180" s="83"/>
      <c r="C5180" s="84"/>
      <c r="D5180" s="73"/>
      <c r="E5180" s="73"/>
      <c r="F5180" s="73"/>
      <c r="G5180" s="85"/>
      <c r="H5180" s="73"/>
      <c r="I5180" s="73"/>
      <c r="J5180" s="73"/>
      <c r="K5180" s="73"/>
      <c r="L5180" s="73"/>
      <c r="M5180" s="73"/>
      <c r="N5180" s="73"/>
    </row>
    <row r="5181" spans="2:14" x14ac:dyDescent="0.35">
      <c r="B5181" s="83"/>
      <c r="C5181" s="84"/>
      <c r="D5181" s="73"/>
      <c r="E5181" s="73"/>
      <c r="F5181" s="73"/>
      <c r="G5181" s="85"/>
      <c r="H5181" s="73"/>
      <c r="I5181" s="73"/>
      <c r="J5181" s="73"/>
      <c r="K5181" s="73"/>
      <c r="L5181" s="73"/>
      <c r="M5181" s="73"/>
      <c r="N5181" s="73"/>
    </row>
    <row r="5182" spans="2:14" x14ac:dyDescent="0.35">
      <c r="B5182" s="83"/>
      <c r="C5182" s="84"/>
      <c r="D5182" s="73"/>
      <c r="E5182" s="73"/>
      <c r="F5182" s="73"/>
      <c r="G5182" s="85"/>
      <c r="H5182" s="73"/>
      <c r="I5182" s="73"/>
      <c r="J5182" s="73"/>
      <c r="K5182" s="73"/>
      <c r="L5182" s="73"/>
      <c r="M5182" s="73"/>
      <c r="N5182" s="73"/>
    </row>
    <row r="5183" spans="2:14" x14ac:dyDescent="0.35">
      <c r="B5183" s="83"/>
      <c r="C5183" s="84"/>
      <c r="D5183" s="73"/>
      <c r="E5183" s="73"/>
      <c r="F5183" s="73"/>
      <c r="G5183" s="85"/>
      <c r="H5183" s="73"/>
      <c r="I5183" s="73"/>
      <c r="J5183" s="73"/>
      <c r="K5183" s="73"/>
      <c r="L5183" s="73"/>
      <c r="M5183" s="73"/>
      <c r="N5183" s="73"/>
    </row>
    <row r="5184" spans="2:14" x14ac:dyDescent="0.35">
      <c r="B5184" s="83"/>
      <c r="C5184" s="84"/>
      <c r="D5184" s="73"/>
      <c r="E5184" s="73"/>
      <c r="F5184" s="73"/>
      <c r="G5184" s="85"/>
      <c r="H5184" s="73"/>
      <c r="I5184" s="73"/>
      <c r="J5184" s="73"/>
      <c r="K5184" s="73"/>
      <c r="L5184" s="73"/>
      <c r="M5184" s="73"/>
      <c r="N5184" s="73"/>
    </row>
    <row r="5185" spans="2:14" x14ac:dyDescent="0.35">
      <c r="B5185" s="83"/>
      <c r="C5185" s="84"/>
      <c r="D5185" s="73"/>
      <c r="E5185" s="73"/>
      <c r="F5185" s="73"/>
      <c r="G5185" s="85"/>
      <c r="H5185" s="73"/>
      <c r="I5185" s="73"/>
      <c r="J5185" s="73"/>
      <c r="K5185" s="73"/>
      <c r="L5185" s="73"/>
      <c r="M5185" s="73"/>
      <c r="N5185" s="73"/>
    </row>
    <row r="5186" spans="2:14" x14ac:dyDescent="0.35">
      <c r="B5186" s="83"/>
      <c r="C5186" s="84"/>
      <c r="D5186" s="73"/>
      <c r="E5186" s="73"/>
      <c r="F5186" s="73"/>
      <c r="G5186" s="85"/>
      <c r="H5186" s="73"/>
      <c r="I5186" s="73"/>
      <c r="J5186" s="73"/>
      <c r="K5186" s="73"/>
      <c r="L5186" s="73"/>
      <c r="M5186" s="73"/>
      <c r="N5186" s="73"/>
    </row>
    <row r="5187" spans="2:14" x14ac:dyDescent="0.35">
      <c r="B5187" s="83"/>
      <c r="C5187" s="84"/>
      <c r="D5187" s="73"/>
      <c r="E5187" s="73"/>
      <c r="F5187" s="73"/>
      <c r="G5187" s="85"/>
      <c r="H5187" s="73"/>
      <c r="I5187" s="73"/>
      <c r="J5187" s="73"/>
      <c r="K5187" s="73"/>
      <c r="L5187" s="73"/>
      <c r="M5187" s="73"/>
      <c r="N5187" s="73"/>
    </row>
    <row r="5188" spans="2:14" x14ac:dyDescent="0.35">
      <c r="B5188" s="83"/>
      <c r="C5188" s="84"/>
      <c r="D5188" s="73"/>
      <c r="E5188" s="73"/>
      <c r="F5188" s="73"/>
      <c r="G5188" s="85"/>
      <c r="H5188" s="73"/>
      <c r="I5188" s="73"/>
      <c r="J5188" s="73"/>
      <c r="K5188" s="73"/>
      <c r="L5188" s="73"/>
      <c r="M5188" s="73"/>
      <c r="N5188" s="73"/>
    </row>
    <row r="5189" spans="2:14" x14ac:dyDescent="0.35">
      <c r="B5189" s="83"/>
      <c r="C5189" s="84"/>
      <c r="D5189" s="73"/>
      <c r="E5189" s="73"/>
      <c r="F5189" s="73"/>
      <c r="G5189" s="85"/>
      <c r="H5189" s="73"/>
      <c r="I5189" s="73"/>
      <c r="J5189" s="73"/>
      <c r="K5189" s="73"/>
      <c r="L5189" s="73"/>
      <c r="M5189" s="73"/>
      <c r="N5189" s="73"/>
    </row>
    <row r="5190" spans="2:14" x14ac:dyDescent="0.35">
      <c r="B5190" s="83"/>
      <c r="C5190" s="84"/>
      <c r="D5190" s="73"/>
      <c r="E5190" s="73"/>
      <c r="F5190" s="73"/>
      <c r="G5190" s="85"/>
      <c r="H5190" s="73"/>
      <c r="I5190" s="73"/>
      <c r="J5190" s="73"/>
      <c r="K5190" s="73"/>
      <c r="L5190" s="73"/>
      <c r="M5190" s="73"/>
      <c r="N5190" s="73"/>
    </row>
    <row r="5191" spans="2:14" x14ac:dyDescent="0.35">
      <c r="B5191" s="83"/>
      <c r="C5191" s="84"/>
      <c r="D5191" s="73"/>
      <c r="E5191" s="73"/>
      <c r="F5191" s="73"/>
      <c r="G5191" s="85"/>
      <c r="H5191" s="73"/>
      <c r="I5191" s="73"/>
      <c r="J5191" s="73"/>
      <c r="K5191" s="73"/>
      <c r="L5191" s="73"/>
      <c r="M5191" s="73"/>
      <c r="N5191" s="73"/>
    </row>
    <row r="5192" spans="2:14" x14ac:dyDescent="0.35">
      <c r="B5192" s="83"/>
      <c r="C5192" s="84"/>
      <c r="D5192" s="73"/>
      <c r="E5192" s="73"/>
      <c r="F5192" s="73"/>
      <c r="G5192" s="85"/>
      <c r="H5192" s="73"/>
      <c r="I5192" s="73"/>
      <c r="J5192" s="73"/>
      <c r="K5192" s="73"/>
      <c r="L5192" s="73"/>
      <c r="M5192" s="73"/>
      <c r="N5192" s="73"/>
    </row>
    <row r="5193" spans="2:14" x14ac:dyDescent="0.35">
      <c r="B5193" s="83"/>
      <c r="C5193" s="84"/>
      <c r="D5193" s="73"/>
      <c r="E5193" s="73"/>
      <c r="F5193" s="73"/>
      <c r="G5193" s="85"/>
      <c r="H5193" s="73"/>
      <c r="I5193" s="73"/>
      <c r="J5193" s="73"/>
      <c r="K5193" s="73"/>
      <c r="L5193" s="73"/>
      <c r="M5193" s="73"/>
      <c r="N5193" s="73"/>
    </row>
    <row r="5194" spans="2:14" x14ac:dyDescent="0.35">
      <c r="B5194" s="83"/>
      <c r="C5194" s="84"/>
      <c r="D5194" s="73"/>
      <c r="E5194" s="73"/>
      <c r="F5194" s="73"/>
      <c r="G5194" s="85"/>
      <c r="H5194" s="73"/>
      <c r="I5194" s="73"/>
      <c r="J5194" s="73"/>
      <c r="K5194" s="73"/>
      <c r="L5194" s="73"/>
      <c r="M5194" s="73"/>
      <c r="N5194" s="73"/>
    </row>
    <row r="5195" spans="2:14" x14ac:dyDescent="0.35">
      <c r="B5195" s="83"/>
      <c r="C5195" s="84"/>
      <c r="D5195" s="73"/>
      <c r="E5195" s="73"/>
      <c r="F5195" s="73"/>
      <c r="G5195" s="85"/>
      <c r="H5195" s="73"/>
      <c r="I5195" s="73"/>
      <c r="J5195" s="73"/>
      <c r="K5195" s="73"/>
      <c r="L5195" s="73"/>
      <c r="M5195" s="73"/>
      <c r="N5195" s="73"/>
    </row>
    <row r="5196" spans="2:14" x14ac:dyDescent="0.35">
      <c r="B5196" s="83"/>
      <c r="C5196" s="84"/>
      <c r="D5196" s="73"/>
      <c r="E5196" s="73"/>
      <c r="F5196" s="73"/>
      <c r="G5196" s="85"/>
      <c r="H5196" s="73"/>
      <c r="I5196" s="73"/>
      <c r="J5196" s="73"/>
      <c r="K5196" s="73"/>
      <c r="L5196" s="73"/>
      <c r="M5196" s="73"/>
      <c r="N5196" s="73"/>
    </row>
    <row r="5197" spans="2:14" x14ac:dyDescent="0.35">
      <c r="B5197" s="83"/>
      <c r="C5197" s="84"/>
      <c r="D5197" s="73"/>
      <c r="E5197" s="73"/>
      <c r="F5197" s="73"/>
      <c r="G5197" s="85"/>
      <c r="H5197" s="73"/>
      <c r="I5197" s="73"/>
      <c r="J5197" s="73"/>
      <c r="K5197" s="73"/>
      <c r="L5197" s="73"/>
      <c r="M5197" s="73"/>
      <c r="N5197" s="73"/>
    </row>
    <row r="5198" spans="2:14" x14ac:dyDescent="0.35">
      <c r="B5198" s="83"/>
      <c r="C5198" s="84"/>
      <c r="D5198" s="73"/>
      <c r="E5198" s="73"/>
      <c r="F5198" s="73"/>
      <c r="G5198" s="85"/>
      <c r="H5198" s="73"/>
      <c r="I5198" s="73"/>
      <c r="J5198" s="73"/>
      <c r="K5198" s="73"/>
      <c r="L5198" s="73"/>
      <c r="M5198" s="73"/>
      <c r="N5198" s="73"/>
    </row>
    <row r="5199" spans="2:14" x14ac:dyDescent="0.35">
      <c r="B5199" s="83"/>
      <c r="C5199" s="84"/>
      <c r="D5199" s="73"/>
      <c r="E5199" s="73"/>
      <c r="F5199" s="73"/>
      <c r="G5199" s="85"/>
      <c r="H5199" s="73"/>
      <c r="I5199" s="73"/>
      <c r="J5199" s="73"/>
      <c r="K5199" s="73"/>
      <c r="L5199" s="73"/>
      <c r="M5199" s="73"/>
      <c r="N5199" s="73"/>
    </row>
    <row r="5200" spans="2:14" x14ac:dyDescent="0.35">
      <c r="B5200" s="83"/>
      <c r="C5200" s="84"/>
      <c r="D5200" s="73"/>
      <c r="E5200" s="73"/>
      <c r="F5200" s="73"/>
      <c r="G5200" s="85"/>
      <c r="H5200" s="73"/>
      <c r="I5200" s="73"/>
      <c r="J5200" s="73"/>
      <c r="K5200" s="73"/>
      <c r="L5200" s="73"/>
      <c r="M5200" s="73"/>
      <c r="N5200" s="73"/>
    </row>
    <row r="5201" spans="2:14" x14ac:dyDescent="0.35">
      <c r="B5201" s="83"/>
      <c r="C5201" s="84"/>
      <c r="D5201" s="73"/>
      <c r="E5201" s="73"/>
      <c r="F5201" s="73"/>
      <c r="G5201" s="85"/>
      <c r="H5201" s="73"/>
      <c r="I5201" s="73"/>
      <c r="J5201" s="73"/>
      <c r="K5201" s="73"/>
      <c r="L5201" s="73"/>
      <c r="M5201" s="73"/>
      <c r="N5201" s="73"/>
    </row>
    <row r="5202" spans="2:14" x14ac:dyDescent="0.35">
      <c r="B5202" s="83"/>
      <c r="C5202" s="84"/>
      <c r="D5202" s="73"/>
      <c r="E5202" s="73"/>
      <c r="F5202" s="73"/>
      <c r="G5202" s="85"/>
      <c r="H5202" s="73"/>
      <c r="I5202" s="73"/>
      <c r="J5202" s="73"/>
      <c r="K5202" s="73"/>
      <c r="L5202" s="73"/>
      <c r="M5202" s="73"/>
      <c r="N5202" s="73"/>
    </row>
    <row r="5203" spans="2:14" x14ac:dyDescent="0.35">
      <c r="B5203" s="83"/>
      <c r="C5203" s="84"/>
      <c r="D5203" s="73"/>
      <c r="E5203" s="73"/>
      <c r="F5203" s="73"/>
      <c r="G5203" s="85"/>
      <c r="H5203" s="73"/>
      <c r="I5203" s="73"/>
      <c r="J5203" s="73"/>
      <c r="K5203" s="73"/>
      <c r="L5203" s="73"/>
      <c r="M5203" s="73"/>
      <c r="N5203" s="73"/>
    </row>
    <row r="5204" spans="2:14" x14ac:dyDescent="0.35">
      <c r="B5204" s="83"/>
      <c r="C5204" s="84"/>
      <c r="D5204" s="73"/>
      <c r="E5204" s="73"/>
      <c r="F5204" s="73"/>
      <c r="G5204" s="85"/>
      <c r="H5204" s="73"/>
      <c r="I5204" s="73"/>
      <c r="J5204" s="73"/>
      <c r="K5204" s="73"/>
      <c r="L5204" s="73"/>
      <c r="M5204" s="73"/>
      <c r="N5204" s="73"/>
    </row>
    <row r="5205" spans="2:14" x14ac:dyDescent="0.35">
      <c r="B5205" s="83"/>
      <c r="C5205" s="84"/>
      <c r="D5205" s="73"/>
      <c r="E5205" s="73"/>
      <c r="F5205" s="73"/>
      <c r="G5205" s="85"/>
      <c r="H5205" s="73"/>
      <c r="I5205" s="73"/>
      <c r="J5205" s="73"/>
      <c r="K5205" s="73"/>
      <c r="L5205" s="73"/>
      <c r="M5205" s="73"/>
      <c r="N5205" s="73"/>
    </row>
    <row r="5206" spans="2:14" x14ac:dyDescent="0.35">
      <c r="B5206" s="83"/>
      <c r="C5206" s="84"/>
      <c r="D5206" s="73"/>
      <c r="E5206" s="73"/>
      <c r="F5206" s="73"/>
      <c r="G5206" s="85"/>
      <c r="H5206" s="73"/>
      <c r="I5206" s="73"/>
      <c r="J5206" s="73"/>
      <c r="K5206" s="73"/>
      <c r="L5206" s="73"/>
      <c r="M5206" s="73"/>
      <c r="N5206" s="73"/>
    </row>
    <row r="5207" spans="2:14" x14ac:dyDescent="0.35">
      <c r="B5207" s="83"/>
      <c r="C5207" s="84"/>
      <c r="D5207" s="73"/>
      <c r="E5207" s="73"/>
      <c r="F5207" s="73"/>
      <c r="G5207" s="85"/>
      <c r="H5207" s="73"/>
      <c r="I5207" s="73"/>
      <c r="J5207" s="73"/>
      <c r="K5207" s="73"/>
      <c r="L5207" s="73"/>
      <c r="M5207" s="73"/>
      <c r="N5207" s="73"/>
    </row>
    <row r="5208" spans="2:14" x14ac:dyDescent="0.35">
      <c r="B5208" s="83"/>
      <c r="C5208" s="84"/>
      <c r="D5208" s="73"/>
      <c r="E5208" s="73"/>
      <c r="F5208" s="73"/>
      <c r="G5208" s="85"/>
      <c r="H5208" s="73"/>
      <c r="I5208" s="73"/>
      <c r="J5208" s="73"/>
      <c r="K5208" s="73"/>
      <c r="L5208" s="73"/>
      <c r="M5208" s="73"/>
      <c r="N5208" s="73"/>
    </row>
    <row r="5209" spans="2:14" x14ac:dyDescent="0.35">
      <c r="B5209" s="83"/>
      <c r="C5209" s="84"/>
      <c r="D5209" s="73"/>
      <c r="E5209" s="73"/>
      <c r="F5209" s="73"/>
      <c r="G5209" s="85"/>
      <c r="H5209" s="73"/>
      <c r="I5209" s="73"/>
      <c r="J5209" s="73"/>
      <c r="K5209" s="73"/>
      <c r="L5209" s="73"/>
      <c r="M5209" s="73"/>
      <c r="N5209" s="73"/>
    </row>
    <row r="5210" spans="2:14" x14ac:dyDescent="0.35">
      <c r="B5210" s="83"/>
      <c r="C5210" s="84"/>
      <c r="D5210" s="73"/>
      <c r="E5210" s="73"/>
      <c r="F5210" s="73"/>
      <c r="G5210" s="85"/>
      <c r="H5210" s="73"/>
      <c r="I5210" s="73"/>
      <c r="J5210" s="73"/>
      <c r="K5210" s="73"/>
      <c r="L5210" s="73"/>
      <c r="M5210" s="73"/>
      <c r="N5210" s="73"/>
    </row>
    <row r="5211" spans="2:14" x14ac:dyDescent="0.35">
      <c r="B5211" s="83"/>
      <c r="C5211" s="84"/>
      <c r="D5211" s="73"/>
      <c r="E5211" s="73"/>
      <c r="F5211" s="73"/>
      <c r="G5211" s="85"/>
      <c r="H5211" s="73"/>
      <c r="I5211" s="73"/>
      <c r="J5211" s="73"/>
      <c r="K5211" s="73"/>
      <c r="L5211" s="73"/>
      <c r="M5211" s="73"/>
      <c r="N5211" s="73"/>
    </row>
    <row r="5212" spans="2:14" x14ac:dyDescent="0.35">
      <c r="B5212" s="83"/>
      <c r="C5212" s="84"/>
      <c r="D5212" s="73"/>
      <c r="E5212" s="73"/>
      <c r="F5212" s="73"/>
      <c r="G5212" s="85"/>
      <c r="H5212" s="73"/>
      <c r="I5212" s="73"/>
      <c r="J5212" s="73"/>
      <c r="K5212" s="73"/>
      <c r="L5212" s="73"/>
      <c r="M5212" s="73"/>
      <c r="N5212" s="73"/>
    </row>
    <row r="5213" spans="2:14" x14ac:dyDescent="0.35">
      <c r="B5213" s="83"/>
      <c r="C5213" s="84"/>
      <c r="D5213" s="73"/>
      <c r="E5213" s="73"/>
      <c r="F5213" s="73"/>
      <c r="G5213" s="85"/>
      <c r="H5213" s="73"/>
      <c r="I5213" s="73"/>
      <c r="J5213" s="73"/>
      <c r="K5213" s="73"/>
      <c r="L5213" s="73"/>
      <c r="M5213" s="73"/>
      <c r="N5213" s="73"/>
    </row>
    <row r="5214" spans="2:14" x14ac:dyDescent="0.35">
      <c r="B5214" s="83"/>
      <c r="C5214" s="84"/>
      <c r="D5214" s="73"/>
      <c r="E5214" s="73"/>
      <c r="F5214" s="73"/>
      <c r="G5214" s="85"/>
      <c r="H5214" s="73"/>
      <c r="I5214" s="73"/>
      <c r="J5214" s="73"/>
      <c r="K5214" s="73"/>
      <c r="L5214" s="73"/>
      <c r="M5214" s="73"/>
      <c r="N5214" s="73"/>
    </row>
    <row r="5215" spans="2:14" x14ac:dyDescent="0.35">
      <c r="B5215" s="83"/>
      <c r="C5215" s="84"/>
      <c r="D5215" s="73"/>
      <c r="E5215" s="73"/>
      <c r="F5215" s="73"/>
      <c r="G5215" s="85"/>
      <c r="H5215" s="73"/>
      <c r="I5215" s="73"/>
      <c r="J5215" s="73"/>
      <c r="K5215" s="73"/>
      <c r="L5215" s="73"/>
      <c r="M5215" s="73"/>
      <c r="N5215" s="73"/>
    </row>
    <row r="5216" spans="2:14" x14ac:dyDescent="0.35">
      <c r="B5216" s="83"/>
      <c r="C5216" s="84"/>
      <c r="D5216" s="73"/>
      <c r="E5216" s="73"/>
      <c r="F5216" s="73"/>
      <c r="G5216" s="85"/>
      <c r="H5216" s="73"/>
      <c r="I5216" s="73"/>
      <c r="J5216" s="73"/>
      <c r="K5216" s="73"/>
      <c r="L5216" s="73"/>
      <c r="M5216" s="73"/>
      <c r="N5216" s="73"/>
    </row>
    <row r="5217" spans="2:14" x14ac:dyDescent="0.35">
      <c r="B5217" s="83"/>
      <c r="C5217" s="84"/>
      <c r="D5217" s="73"/>
      <c r="E5217" s="73"/>
      <c r="F5217" s="73"/>
      <c r="G5217" s="85"/>
      <c r="H5217" s="73"/>
      <c r="I5217" s="73"/>
      <c r="J5217" s="73"/>
      <c r="K5217" s="73"/>
      <c r="L5217" s="73"/>
      <c r="M5217" s="73"/>
      <c r="N5217" s="73"/>
    </row>
    <row r="5218" spans="2:14" x14ac:dyDescent="0.35">
      <c r="B5218" s="83"/>
      <c r="C5218" s="84"/>
      <c r="D5218" s="73"/>
      <c r="E5218" s="73"/>
      <c r="F5218" s="73"/>
      <c r="G5218" s="85"/>
      <c r="H5218" s="73"/>
      <c r="I5218" s="73"/>
      <c r="J5218" s="73"/>
      <c r="K5218" s="73"/>
      <c r="L5218" s="73"/>
      <c r="M5218" s="73"/>
      <c r="N5218" s="73"/>
    </row>
    <row r="5219" spans="2:14" x14ac:dyDescent="0.35">
      <c r="B5219" s="83"/>
      <c r="C5219" s="84"/>
      <c r="D5219" s="73"/>
      <c r="E5219" s="73"/>
      <c r="F5219" s="73"/>
      <c r="G5219" s="85"/>
      <c r="H5219" s="73"/>
      <c r="I5219" s="73"/>
      <c r="J5219" s="73"/>
      <c r="K5219" s="73"/>
      <c r="L5219" s="73"/>
      <c r="M5219" s="73"/>
      <c r="N5219" s="73"/>
    </row>
    <row r="5220" spans="2:14" x14ac:dyDescent="0.35">
      <c r="B5220" s="83"/>
      <c r="C5220" s="84"/>
      <c r="D5220" s="73"/>
      <c r="E5220" s="73"/>
      <c r="F5220" s="73"/>
      <c r="G5220" s="85"/>
      <c r="H5220" s="73"/>
      <c r="I5220" s="73"/>
      <c r="J5220" s="73"/>
      <c r="K5220" s="73"/>
      <c r="L5220" s="73"/>
      <c r="M5220" s="73"/>
      <c r="N5220" s="73"/>
    </row>
    <row r="5221" spans="2:14" x14ac:dyDescent="0.35">
      <c r="B5221" s="83"/>
      <c r="C5221" s="84"/>
      <c r="D5221" s="73"/>
      <c r="E5221" s="73"/>
      <c r="F5221" s="73"/>
      <c r="G5221" s="85"/>
      <c r="H5221" s="73"/>
      <c r="I5221" s="73"/>
      <c r="J5221" s="73"/>
      <c r="K5221" s="73"/>
      <c r="L5221" s="73"/>
      <c r="M5221" s="73"/>
      <c r="N5221" s="73"/>
    </row>
    <row r="5222" spans="2:14" x14ac:dyDescent="0.35">
      <c r="B5222" s="83"/>
      <c r="C5222" s="84"/>
      <c r="D5222" s="73"/>
      <c r="E5222" s="73"/>
      <c r="F5222" s="73"/>
      <c r="G5222" s="85"/>
      <c r="H5222" s="73"/>
      <c r="I5222" s="73"/>
      <c r="J5222" s="73"/>
      <c r="K5222" s="73"/>
      <c r="L5222" s="73"/>
      <c r="M5222" s="73"/>
      <c r="N5222" s="73"/>
    </row>
    <row r="5223" spans="2:14" x14ac:dyDescent="0.35">
      <c r="B5223" s="83"/>
      <c r="C5223" s="84"/>
      <c r="D5223" s="73"/>
      <c r="E5223" s="73"/>
      <c r="F5223" s="73"/>
      <c r="G5223" s="85"/>
      <c r="H5223" s="73"/>
      <c r="I5223" s="73"/>
      <c r="J5223" s="73"/>
      <c r="K5223" s="73"/>
      <c r="L5223" s="73"/>
      <c r="M5223" s="73"/>
      <c r="N5223" s="73"/>
    </row>
    <row r="5224" spans="2:14" x14ac:dyDescent="0.35">
      <c r="B5224" s="83"/>
      <c r="C5224" s="84"/>
      <c r="D5224" s="73"/>
      <c r="E5224" s="73"/>
      <c r="F5224" s="73"/>
      <c r="G5224" s="85"/>
      <c r="H5224" s="73"/>
      <c r="I5224" s="73"/>
      <c r="J5224" s="73"/>
      <c r="K5224" s="73"/>
      <c r="L5224" s="73"/>
      <c r="M5224" s="73"/>
      <c r="N5224" s="73"/>
    </row>
    <row r="5225" spans="2:14" x14ac:dyDescent="0.35">
      <c r="B5225" s="83"/>
      <c r="C5225" s="84"/>
      <c r="D5225" s="73"/>
      <c r="E5225" s="73"/>
      <c r="F5225" s="73"/>
      <c r="G5225" s="85"/>
      <c r="H5225" s="73"/>
      <c r="I5225" s="73"/>
      <c r="J5225" s="73"/>
      <c r="K5225" s="73"/>
      <c r="L5225" s="73"/>
      <c r="M5225" s="73"/>
      <c r="N5225" s="73"/>
    </row>
    <row r="5226" spans="2:14" x14ac:dyDescent="0.35">
      <c r="B5226" s="83"/>
      <c r="C5226" s="84"/>
      <c r="D5226" s="73"/>
      <c r="E5226" s="73"/>
      <c r="F5226" s="73"/>
      <c r="G5226" s="85"/>
      <c r="H5226" s="73"/>
      <c r="I5226" s="73"/>
      <c r="J5226" s="73"/>
      <c r="K5226" s="73"/>
      <c r="L5226" s="73"/>
      <c r="M5226" s="73"/>
      <c r="N5226" s="73"/>
    </row>
    <row r="5227" spans="2:14" x14ac:dyDescent="0.35">
      <c r="B5227" s="83"/>
      <c r="C5227" s="84"/>
      <c r="D5227" s="73"/>
      <c r="E5227" s="73"/>
      <c r="F5227" s="73"/>
      <c r="G5227" s="85"/>
      <c r="H5227" s="73"/>
      <c r="I5227" s="73"/>
      <c r="J5227" s="73"/>
      <c r="K5227" s="73"/>
      <c r="L5227" s="73"/>
      <c r="M5227" s="73"/>
      <c r="N5227" s="73"/>
    </row>
    <row r="5228" spans="2:14" x14ac:dyDescent="0.35">
      <c r="B5228" s="83"/>
      <c r="C5228" s="84"/>
      <c r="D5228" s="73"/>
      <c r="E5228" s="73"/>
      <c r="F5228" s="73"/>
      <c r="G5228" s="85"/>
      <c r="H5228" s="73"/>
      <c r="I5228" s="73"/>
      <c r="J5228" s="73"/>
      <c r="K5228" s="73"/>
      <c r="L5228" s="73"/>
      <c r="M5228" s="73"/>
      <c r="N5228" s="73"/>
    </row>
    <row r="5229" spans="2:14" x14ac:dyDescent="0.35">
      <c r="B5229" s="83"/>
      <c r="C5229" s="84"/>
      <c r="D5229" s="73"/>
      <c r="E5229" s="73"/>
      <c r="F5229" s="73"/>
      <c r="G5229" s="85"/>
      <c r="H5229" s="73"/>
      <c r="I5229" s="73"/>
      <c r="J5229" s="73"/>
      <c r="K5229" s="73"/>
      <c r="L5229" s="73"/>
      <c r="M5229" s="73"/>
      <c r="N5229" s="73"/>
    </row>
    <row r="5230" spans="2:14" x14ac:dyDescent="0.35">
      <c r="B5230" s="83"/>
      <c r="C5230" s="84"/>
      <c r="D5230" s="73"/>
      <c r="E5230" s="73"/>
      <c r="F5230" s="73"/>
      <c r="G5230" s="85"/>
      <c r="H5230" s="73"/>
      <c r="I5230" s="73"/>
      <c r="J5230" s="73"/>
      <c r="K5230" s="73"/>
      <c r="L5230" s="73"/>
      <c r="M5230" s="73"/>
      <c r="N5230" s="73"/>
    </row>
    <row r="5231" spans="2:14" x14ac:dyDescent="0.35">
      <c r="B5231" s="83"/>
      <c r="C5231" s="84"/>
      <c r="D5231" s="73"/>
      <c r="E5231" s="73"/>
      <c r="F5231" s="73"/>
      <c r="G5231" s="85"/>
      <c r="H5231" s="73"/>
      <c r="I5231" s="73"/>
      <c r="J5231" s="73"/>
      <c r="K5231" s="73"/>
      <c r="L5231" s="73"/>
      <c r="M5231" s="73"/>
      <c r="N5231" s="73"/>
    </row>
    <row r="5232" spans="2:14" x14ac:dyDescent="0.35">
      <c r="B5232" s="83"/>
      <c r="C5232" s="84"/>
      <c r="D5232" s="73"/>
      <c r="E5232" s="73"/>
      <c r="F5232" s="73"/>
      <c r="G5232" s="85"/>
      <c r="H5232" s="73"/>
      <c r="I5232" s="73"/>
      <c r="J5232" s="73"/>
      <c r="K5232" s="73"/>
      <c r="L5232" s="73"/>
      <c r="M5232" s="73"/>
      <c r="N5232" s="73"/>
    </row>
    <row r="5233" spans="2:14" x14ac:dyDescent="0.35">
      <c r="B5233" s="83"/>
      <c r="C5233" s="84"/>
      <c r="D5233" s="73"/>
      <c r="E5233" s="73"/>
      <c r="F5233" s="73"/>
      <c r="G5233" s="85"/>
      <c r="H5233" s="73"/>
      <c r="I5233" s="73"/>
      <c r="J5233" s="73"/>
      <c r="K5233" s="73"/>
      <c r="L5233" s="73"/>
      <c r="M5233" s="73"/>
      <c r="N5233" s="73"/>
    </row>
    <row r="5234" spans="2:14" x14ac:dyDescent="0.35">
      <c r="B5234" s="83"/>
      <c r="C5234" s="84"/>
      <c r="D5234" s="73"/>
      <c r="E5234" s="73"/>
      <c r="F5234" s="73"/>
      <c r="G5234" s="85"/>
      <c r="H5234" s="73"/>
      <c r="I5234" s="73"/>
      <c r="J5234" s="73"/>
      <c r="K5234" s="73"/>
      <c r="L5234" s="73"/>
      <c r="M5234" s="73"/>
      <c r="N5234" s="73"/>
    </row>
    <row r="5235" spans="2:14" x14ac:dyDescent="0.35">
      <c r="B5235" s="83"/>
      <c r="C5235" s="84"/>
      <c r="D5235" s="73"/>
      <c r="E5235" s="73"/>
      <c r="F5235" s="73"/>
      <c r="G5235" s="85"/>
      <c r="H5235" s="73"/>
      <c r="I5235" s="73"/>
      <c r="J5235" s="73"/>
      <c r="K5235" s="73"/>
      <c r="L5235" s="73"/>
      <c r="M5235" s="73"/>
      <c r="N5235" s="73"/>
    </row>
    <row r="5236" spans="2:14" x14ac:dyDescent="0.35">
      <c r="B5236" s="83"/>
      <c r="C5236" s="84"/>
      <c r="D5236" s="73"/>
      <c r="E5236" s="73"/>
      <c r="F5236" s="73"/>
      <c r="G5236" s="85"/>
      <c r="H5236" s="73"/>
      <c r="I5236" s="73"/>
      <c r="J5236" s="73"/>
      <c r="K5236" s="73"/>
      <c r="L5236" s="73"/>
      <c r="M5236" s="73"/>
      <c r="N5236" s="73"/>
    </row>
    <row r="5237" spans="2:14" x14ac:dyDescent="0.35">
      <c r="B5237" s="83"/>
      <c r="C5237" s="84"/>
      <c r="D5237" s="73"/>
      <c r="E5237" s="73"/>
      <c r="F5237" s="73"/>
      <c r="G5237" s="85"/>
      <c r="H5237" s="73"/>
      <c r="I5237" s="73"/>
      <c r="J5237" s="73"/>
      <c r="K5237" s="73"/>
      <c r="L5237" s="73"/>
      <c r="M5237" s="73"/>
      <c r="N5237" s="73"/>
    </row>
    <row r="5238" spans="2:14" x14ac:dyDescent="0.35">
      <c r="B5238" s="83"/>
      <c r="C5238" s="84"/>
      <c r="D5238" s="73"/>
      <c r="E5238" s="73"/>
      <c r="F5238" s="73"/>
      <c r="G5238" s="85"/>
      <c r="H5238" s="73"/>
      <c r="I5238" s="73"/>
      <c r="J5238" s="73"/>
      <c r="K5238" s="73"/>
      <c r="L5238" s="73"/>
      <c r="M5238" s="73"/>
      <c r="N5238" s="73"/>
    </row>
    <row r="5239" spans="2:14" x14ac:dyDescent="0.35">
      <c r="B5239" s="83"/>
      <c r="C5239" s="84"/>
      <c r="D5239" s="73"/>
      <c r="E5239" s="73"/>
      <c r="F5239" s="73"/>
      <c r="G5239" s="85"/>
      <c r="H5239" s="73"/>
      <c r="I5239" s="73"/>
      <c r="J5239" s="73"/>
      <c r="K5239" s="73"/>
      <c r="L5239" s="73"/>
      <c r="M5239" s="73"/>
      <c r="N5239" s="73"/>
    </row>
    <row r="5240" spans="2:14" x14ac:dyDescent="0.35">
      <c r="B5240" s="83"/>
      <c r="C5240" s="84"/>
      <c r="D5240" s="73"/>
      <c r="E5240" s="73"/>
      <c r="F5240" s="73"/>
      <c r="G5240" s="85"/>
      <c r="H5240" s="73"/>
      <c r="I5240" s="73"/>
      <c r="J5240" s="73"/>
      <c r="K5240" s="73"/>
      <c r="L5240" s="73"/>
      <c r="M5240" s="73"/>
      <c r="N5240" s="73"/>
    </row>
    <row r="5241" spans="2:14" x14ac:dyDescent="0.35">
      <c r="B5241" s="83"/>
      <c r="C5241" s="84"/>
      <c r="D5241" s="73"/>
      <c r="E5241" s="73"/>
      <c r="F5241" s="73"/>
      <c r="G5241" s="85"/>
      <c r="H5241" s="73"/>
      <c r="I5241" s="73"/>
      <c r="J5241" s="73"/>
      <c r="K5241" s="73"/>
      <c r="L5241" s="73"/>
      <c r="M5241" s="73"/>
      <c r="N5241" s="73"/>
    </row>
    <row r="5242" spans="2:14" x14ac:dyDescent="0.35">
      <c r="B5242" s="83"/>
      <c r="C5242" s="84"/>
      <c r="D5242" s="73"/>
      <c r="E5242" s="73"/>
      <c r="F5242" s="73"/>
      <c r="G5242" s="85"/>
      <c r="H5242" s="73"/>
      <c r="I5242" s="73"/>
      <c r="J5242" s="73"/>
      <c r="K5242" s="73"/>
      <c r="L5242" s="73"/>
      <c r="M5242" s="73"/>
      <c r="N5242" s="73"/>
    </row>
    <row r="5243" spans="2:14" x14ac:dyDescent="0.35">
      <c r="B5243" s="83"/>
      <c r="C5243" s="84"/>
      <c r="D5243" s="73"/>
      <c r="E5243" s="73"/>
      <c r="F5243" s="73"/>
      <c r="G5243" s="85"/>
      <c r="H5243" s="73"/>
      <c r="I5243" s="73"/>
      <c r="J5243" s="73"/>
      <c r="K5243" s="73"/>
      <c r="L5243" s="73"/>
      <c r="M5243" s="73"/>
      <c r="N5243" s="73"/>
    </row>
    <row r="5244" spans="2:14" x14ac:dyDescent="0.35">
      <c r="B5244" s="83"/>
      <c r="C5244" s="84"/>
      <c r="D5244" s="73"/>
      <c r="E5244" s="73"/>
      <c r="F5244" s="73"/>
      <c r="G5244" s="85"/>
      <c r="H5244" s="73"/>
      <c r="I5244" s="73"/>
      <c r="J5244" s="73"/>
      <c r="K5244" s="73"/>
      <c r="L5244" s="73"/>
      <c r="M5244" s="73"/>
      <c r="N5244" s="73"/>
    </row>
    <row r="5245" spans="2:14" x14ac:dyDescent="0.35">
      <c r="B5245" s="83"/>
      <c r="C5245" s="84"/>
      <c r="D5245" s="73"/>
      <c r="E5245" s="73"/>
      <c r="F5245" s="73"/>
      <c r="G5245" s="85"/>
      <c r="H5245" s="73"/>
      <c r="I5245" s="73"/>
      <c r="J5245" s="73"/>
      <c r="K5245" s="73"/>
      <c r="L5245" s="73"/>
      <c r="M5245" s="73"/>
      <c r="N5245" s="73"/>
    </row>
    <row r="5246" spans="2:14" x14ac:dyDescent="0.35">
      <c r="B5246" s="83"/>
      <c r="C5246" s="84"/>
      <c r="D5246" s="73"/>
      <c r="E5246" s="73"/>
      <c r="F5246" s="73"/>
      <c r="G5246" s="85"/>
      <c r="H5246" s="73"/>
      <c r="I5246" s="73"/>
      <c r="J5246" s="73"/>
      <c r="K5246" s="73"/>
      <c r="L5246" s="73"/>
      <c r="M5246" s="73"/>
      <c r="N5246" s="73"/>
    </row>
    <row r="5247" spans="2:14" x14ac:dyDescent="0.35">
      <c r="B5247" s="83"/>
      <c r="C5247" s="84"/>
      <c r="D5247" s="73"/>
      <c r="E5247" s="73"/>
      <c r="F5247" s="73"/>
      <c r="G5247" s="85"/>
      <c r="H5247" s="73"/>
      <c r="I5247" s="73"/>
      <c r="J5247" s="73"/>
      <c r="K5247" s="73"/>
      <c r="L5247" s="73"/>
      <c r="M5247" s="73"/>
      <c r="N5247" s="73"/>
    </row>
    <row r="5248" spans="2:14" x14ac:dyDescent="0.35">
      <c r="B5248" s="83"/>
      <c r="C5248" s="84"/>
      <c r="D5248" s="73"/>
      <c r="E5248" s="73"/>
      <c r="F5248" s="73"/>
      <c r="G5248" s="85"/>
      <c r="H5248" s="73"/>
      <c r="I5248" s="73"/>
      <c r="J5248" s="73"/>
      <c r="K5248" s="73"/>
      <c r="L5248" s="73"/>
      <c r="M5248" s="73"/>
      <c r="N5248" s="73"/>
    </row>
    <row r="5249" spans="2:14" x14ac:dyDescent="0.35">
      <c r="B5249" s="83"/>
      <c r="C5249" s="84"/>
      <c r="D5249" s="73"/>
      <c r="E5249" s="73"/>
      <c r="F5249" s="73"/>
      <c r="G5249" s="85"/>
      <c r="H5249" s="73"/>
      <c r="I5249" s="73"/>
      <c r="J5249" s="73"/>
      <c r="K5249" s="73"/>
      <c r="L5249" s="73"/>
      <c r="M5249" s="73"/>
      <c r="N5249" s="73"/>
    </row>
    <row r="5250" spans="2:14" x14ac:dyDescent="0.35">
      <c r="B5250" s="83"/>
      <c r="C5250" s="84"/>
      <c r="D5250" s="73"/>
      <c r="E5250" s="73"/>
      <c r="F5250" s="73"/>
      <c r="G5250" s="85"/>
      <c r="H5250" s="73"/>
      <c r="I5250" s="73"/>
      <c r="J5250" s="73"/>
      <c r="K5250" s="73"/>
      <c r="L5250" s="73"/>
      <c r="M5250" s="73"/>
      <c r="N5250" s="73"/>
    </row>
    <row r="5251" spans="2:14" x14ac:dyDescent="0.35">
      <c r="B5251" s="83"/>
      <c r="C5251" s="84"/>
      <c r="D5251" s="73"/>
      <c r="E5251" s="73"/>
      <c r="F5251" s="73"/>
      <c r="G5251" s="85"/>
      <c r="H5251" s="73"/>
      <c r="I5251" s="73"/>
      <c r="J5251" s="73"/>
      <c r="K5251" s="73"/>
      <c r="L5251" s="73"/>
      <c r="M5251" s="73"/>
      <c r="N5251" s="73"/>
    </row>
    <row r="5252" spans="2:14" x14ac:dyDescent="0.35">
      <c r="B5252" s="83"/>
      <c r="C5252" s="84"/>
      <c r="D5252" s="73"/>
      <c r="E5252" s="73"/>
      <c r="F5252" s="73"/>
      <c r="G5252" s="85"/>
      <c r="H5252" s="73"/>
      <c r="I5252" s="73"/>
      <c r="J5252" s="73"/>
      <c r="K5252" s="73"/>
      <c r="L5252" s="73"/>
      <c r="M5252" s="73"/>
      <c r="N5252" s="73"/>
    </row>
    <row r="5253" spans="2:14" x14ac:dyDescent="0.35">
      <c r="B5253" s="83"/>
      <c r="C5253" s="84"/>
      <c r="D5253" s="73"/>
      <c r="E5253" s="73"/>
      <c r="F5253" s="73"/>
      <c r="G5253" s="85"/>
      <c r="H5253" s="73"/>
      <c r="I5253" s="73"/>
      <c r="J5253" s="73"/>
      <c r="K5253" s="73"/>
      <c r="L5253" s="73"/>
      <c r="M5253" s="73"/>
      <c r="N5253" s="73"/>
    </row>
    <row r="5254" spans="2:14" x14ac:dyDescent="0.35">
      <c r="B5254" s="83"/>
      <c r="C5254" s="84"/>
      <c r="D5254" s="73"/>
      <c r="E5254" s="73"/>
      <c r="F5254" s="73"/>
      <c r="G5254" s="85"/>
      <c r="H5254" s="73"/>
      <c r="I5254" s="73"/>
      <c r="J5254" s="73"/>
      <c r="K5254" s="73"/>
      <c r="L5254" s="73"/>
      <c r="M5254" s="73"/>
      <c r="N5254" s="73"/>
    </row>
    <row r="5255" spans="2:14" x14ac:dyDescent="0.35">
      <c r="B5255" s="83"/>
      <c r="C5255" s="84"/>
      <c r="D5255" s="73"/>
      <c r="E5255" s="73"/>
      <c r="F5255" s="73"/>
      <c r="G5255" s="85"/>
      <c r="H5255" s="73"/>
      <c r="I5255" s="73"/>
      <c r="J5255" s="73"/>
      <c r="K5255" s="73"/>
      <c r="L5255" s="73"/>
      <c r="M5255" s="73"/>
      <c r="N5255" s="73"/>
    </row>
    <row r="5256" spans="2:14" x14ac:dyDescent="0.35">
      <c r="B5256" s="83"/>
      <c r="C5256" s="84"/>
      <c r="D5256" s="73"/>
      <c r="E5256" s="73"/>
      <c r="F5256" s="73"/>
      <c r="G5256" s="85"/>
      <c r="H5256" s="73"/>
      <c r="I5256" s="73"/>
      <c r="J5256" s="73"/>
      <c r="K5256" s="73"/>
      <c r="L5256" s="73"/>
      <c r="M5256" s="73"/>
      <c r="N5256" s="73"/>
    </row>
    <row r="5257" spans="2:14" x14ac:dyDescent="0.35">
      <c r="B5257" s="83"/>
      <c r="C5257" s="84"/>
      <c r="D5257" s="73"/>
      <c r="E5257" s="73"/>
      <c r="F5257" s="73"/>
      <c r="G5257" s="85"/>
      <c r="H5257" s="73"/>
      <c r="I5257" s="73"/>
      <c r="J5257" s="73"/>
      <c r="K5257" s="73"/>
      <c r="L5257" s="73"/>
      <c r="M5257" s="73"/>
      <c r="N5257" s="73"/>
    </row>
    <row r="5258" spans="2:14" x14ac:dyDescent="0.35">
      <c r="B5258" s="83"/>
      <c r="C5258" s="84"/>
      <c r="D5258" s="73"/>
      <c r="E5258" s="73"/>
      <c r="F5258" s="73"/>
      <c r="G5258" s="85"/>
      <c r="H5258" s="73"/>
      <c r="I5258" s="73"/>
      <c r="J5258" s="73"/>
      <c r="K5258" s="73"/>
      <c r="L5258" s="73"/>
      <c r="M5258" s="73"/>
      <c r="N5258" s="73"/>
    </row>
    <row r="5259" spans="2:14" x14ac:dyDescent="0.35">
      <c r="B5259" s="83"/>
      <c r="C5259" s="84"/>
      <c r="D5259" s="73"/>
      <c r="E5259" s="73"/>
      <c r="F5259" s="73"/>
      <c r="G5259" s="85"/>
      <c r="H5259" s="73"/>
      <c r="I5259" s="73"/>
      <c r="J5259" s="73"/>
      <c r="K5259" s="73"/>
      <c r="L5259" s="73"/>
      <c r="M5259" s="73"/>
      <c r="N5259" s="73"/>
    </row>
    <row r="5260" spans="2:14" x14ac:dyDescent="0.35">
      <c r="B5260" s="83"/>
      <c r="C5260" s="84"/>
      <c r="D5260" s="73"/>
      <c r="E5260" s="73"/>
      <c r="F5260" s="73"/>
      <c r="G5260" s="85"/>
      <c r="H5260" s="73"/>
      <c r="I5260" s="73"/>
      <c r="J5260" s="73"/>
      <c r="K5260" s="73"/>
      <c r="L5260" s="73"/>
      <c r="M5260" s="73"/>
      <c r="N5260" s="73"/>
    </row>
    <row r="5261" spans="2:14" x14ac:dyDescent="0.35">
      <c r="B5261" s="83"/>
      <c r="C5261" s="84"/>
      <c r="D5261" s="73"/>
      <c r="E5261" s="73"/>
      <c r="F5261" s="73"/>
      <c r="G5261" s="85"/>
      <c r="H5261" s="73"/>
      <c r="I5261" s="73"/>
      <c r="J5261" s="73"/>
      <c r="K5261" s="73"/>
      <c r="L5261" s="73"/>
      <c r="M5261" s="73"/>
      <c r="N5261" s="73"/>
    </row>
    <row r="5262" spans="2:14" x14ac:dyDescent="0.35">
      <c r="B5262" s="83"/>
      <c r="C5262" s="84"/>
      <c r="D5262" s="73"/>
      <c r="E5262" s="73"/>
      <c r="F5262" s="73"/>
      <c r="G5262" s="85"/>
      <c r="H5262" s="73"/>
      <c r="I5262" s="73"/>
      <c r="J5262" s="73"/>
      <c r="K5262" s="73"/>
      <c r="L5262" s="73"/>
      <c r="M5262" s="73"/>
      <c r="N5262" s="73"/>
    </row>
    <row r="5263" spans="2:14" x14ac:dyDescent="0.35">
      <c r="B5263" s="83"/>
      <c r="C5263" s="84"/>
      <c r="D5263" s="73"/>
      <c r="E5263" s="73"/>
      <c r="F5263" s="73"/>
      <c r="G5263" s="85"/>
      <c r="H5263" s="73"/>
      <c r="I5263" s="73"/>
      <c r="J5263" s="73"/>
      <c r="K5263" s="73"/>
      <c r="L5263" s="73"/>
      <c r="M5263" s="73"/>
      <c r="N5263" s="73"/>
    </row>
    <row r="5264" spans="2:14" x14ac:dyDescent="0.35">
      <c r="B5264" s="83"/>
      <c r="C5264" s="84"/>
      <c r="D5264" s="73"/>
      <c r="E5264" s="73"/>
      <c r="F5264" s="73"/>
      <c r="G5264" s="85"/>
      <c r="H5264" s="73"/>
      <c r="I5264" s="73"/>
      <c r="J5264" s="73"/>
      <c r="K5264" s="73"/>
      <c r="L5264" s="73"/>
      <c r="M5264" s="73"/>
      <c r="N5264" s="73"/>
    </row>
    <row r="5265" spans="2:14" x14ac:dyDescent="0.35">
      <c r="B5265" s="83"/>
      <c r="C5265" s="84"/>
      <c r="D5265" s="73"/>
      <c r="E5265" s="73"/>
      <c r="F5265" s="73"/>
      <c r="G5265" s="85"/>
      <c r="H5265" s="73"/>
      <c r="I5265" s="73"/>
      <c r="J5265" s="73"/>
      <c r="K5265" s="73"/>
      <c r="L5265" s="73"/>
      <c r="M5265" s="73"/>
      <c r="N5265" s="73"/>
    </row>
    <row r="5266" spans="2:14" x14ac:dyDescent="0.35">
      <c r="B5266" s="83"/>
      <c r="C5266" s="84"/>
      <c r="D5266" s="73"/>
      <c r="E5266" s="73"/>
      <c r="F5266" s="73"/>
      <c r="G5266" s="85"/>
      <c r="H5266" s="73"/>
      <c r="I5266" s="73"/>
      <c r="J5266" s="73"/>
      <c r="K5266" s="73"/>
      <c r="L5266" s="73"/>
      <c r="M5266" s="73"/>
      <c r="N5266" s="73"/>
    </row>
    <row r="5267" spans="2:14" x14ac:dyDescent="0.35">
      <c r="B5267" s="83"/>
      <c r="C5267" s="84"/>
      <c r="D5267" s="73"/>
      <c r="E5267" s="73"/>
      <c r="F5267" s="73"/>
      <c r="G5267" s="85"/>
      <c r="H5267" s="73"/>
      <c r="I5267" s="73"/>
      <c r="J5267" s="73"/>
      <c r="K5267" s="73"/>
      <c r="L5267" s="73"/>
      <c r="M5267" s="73"/>
      <c r="N5267" s="73"/>
    </row>
    <row r="5268" spans="2:14" x14ac:dyDescent="0.35">
      <c r="B5268" s="83"/>
      <c r="C5268" s="84"/>
      <c r="D5268" s="73"/>
      <c r="E5268" s="73"/>
      <c r="F5268" s="73"/>
      <c r="G5268" s="85"/>
      <c r="H5268" s="73"/>
      <c r="I5268" s="73"/>
      <c r="J5268" s="73"/>
      <c r="K5268" s="73"/>
      <c r="L5268" s="73"/>
      <c r="M5268" s="73"/>
      <c r="N5268" s="73"/>
    </row>
    <row r="5269" spans="2:14" x14ac:dyDescent="0.35">
      <c r="B5269" s="83"/>
      <c r="C5269" s="84"/>
      <c r="D5269" s="73"/>
      <c r="E5269" s="73"/>
      <c r="F5269" s="73"/>
      <c r="G5269" s="85"/>
      <c r="H5269" s="73"/>
      <c r="I5269" s="73"/>
      <c r="J5269" s="73"/>
      <c r="K5269" s="73"/>
      <c r="L5269" s="73"/>
      <c r="M5269" s="73"/>
      <c r="N5269" s="73"/>
    </row>
    <row r="5270" spans="2:14" x14ac:dyDescent="0.35">
      <c r="B5270" s="83"/>
      <c r="C5270" s="84"/>
      <c r="D5270" s="73"/>
      <c r="E5270" s="73"/>
      <c r="F5270" s="73"/>
      <c r="G5270" s="85"/>
      <c r="H5270" s="73"/>
      <c r="I5270" s="73"/>
      <c r="J5270" s="73"/>
      <c r="K5270" s="73"/>
      <c r="L5270" s="73"/>
      <c r="M5270" s="73"/>
      <c r="N5270" s="73"/>
    </row>
    <row r="5271" spans="2:14" x14ac:dyDescent="0.35">
      <c r="B5271" s="83"/>
      <c r="C5271" s="84"/>
      <c r="D5271" s="73"/>
      <c r="E5271" s="73"/>
      <c r="F5271" s="73"/>
      <c r="G5271" s="85"/>
      <c r="H5271" s="73"/>
      <c r="I5271" s="73"/>
      <c r="J5271" s="73"/>
      <c r="K5271" s="73"/>
      <c r="L5271" s="73"/>
      <c r="M5271" s="73"/>
      <c r="N5271" s="73"/>
    </row>
    <row r="5272" spans="2:14" x14ac:dyDescent="0.35">
      <c r="B5272" s="83"/>
      <c r="C5272" s="84"/>
      <c r="D5272" s="73"/>
      <c r="E5272" s="73"/>
      <c r="F5272" s="73"/>
      <c r="G5272" s="85"/>
      <c r="H5272" s="73"/>
      <c r="I5272" s="73"/>
      <c r="J5272" s="73"/>
      <c r="K5272" s="73"/>
      <c r="L5272" s="73"/>
      <c r="M5272" s="73"/>
      <c r="N5272" s="73"/>
    </row>
    <row r="5273" spans="2:14" x14ac:dyDescent="0.35">
      <c r="B5273" s="83"/>
      <c r="C5273" s="84"/>
      <c r="D5273" s="73"/>
      <c r="E5273" s="73"/>
      <c r="F5273" s="73"/>
      <c r="G5273" s="85"/>
      <c r="H5273" s="73"/>
      <c r="I5273" s="73"/>
      <c r="J5273" s="73"/>
      <c r="K5273" s="73"/>
      <c r="L5273" s="73"/>
      <c r="M5273" s="73"/>
      <c r="N5273" s="73"/>
    </row>
    <row r="5274" spans="2:14" x14ac:dyDescent="0.35">
      <c r="B5274" s="83"/>
      <c r="C5274" s="84"/>
      <c r="D5274" s="73"/>
      <c r="E5274" s="73"/>
      <c r="F5274" s="73"/>
      <c r="G5274" s="85"/>
      <c r="H5274" s="73"/>
      <c r="I5274" s="73"/>
      <c r="J5274" s="73"/>
      <c r="K5274" s="73"/>
      <c r="L5274" s="73"/>
      <c r="M5274" s="73"/>
      <c r="N5274" s="73"/>
    </row>
    <row r="5275" spans="2:14" x14ac:dyDescent="0.35">
      <c r="B5275" s="83"/>
      <c r="C5275" s="84"/>
      <c r="D5275" s="73"/>
      <c r="E5275" s="73"/>
      <c r="F5275" s="73"/>
      <c r="G5275" s="85"/>
      <c r="H5275" s="73"/>
      <c r="I5275" s="73"/>
      <c r="J5275" s="73"/>
      <c r="K5275" s="73"/>
      <c r="L5275" s="73"/>
      <c r="M5275" s="73"/>
      <c r="N5275" s="73"/>
    </row>
    <row r="5276" spans="2:14" x14ac:dyDescent="0.35">
      <c r="B5276" s="83"/>
      <c r="C5276" s="84"/>
      <c r="D5276" s="73"/>
      <c r="E5276" s="73"/>
      <c r="F5276" s="73"/>
      <c r="G5276" s="85"/>
      <c r="H5276" s="73"/>
      <c r="I5276" s="73"/>
      <c r="J5276" s="73"/>
      <c r="K5276" s="73"/>
      <c r="L5276" s="73"/>
      <c r="M5276" s="73"/>
      <c r="N5276" s="73"/>
    </row>
    <row r="5277" spans="2:14" x14ac:dyDescent="0.35">
      <c r="B5277" s="83"/>
      <c r="C5277" s="84"/>
      <c r="D5277" s="73"/>
      <c r="E5277" s="73"/>
      <c r="F5277" s="73"/>
      <c r="G5277" s="85"/>
      <c r="H5277" s="73"/>
      <c r="I5277" s="73"/>
      <c r="J5277" s="73"/>
      <c r="K5277" s="73"/>
      <c r="L5277" s="73"/>
      <c r="M5277" s="73"/>
      <c r="N5277" s="73"/>
    </row>
    <row r="5278" spans="2:14" x14ac:dyDescent="0.35">
      <c r="B5278" s="83"/>
      <c r="C5278" s="84"/>
      <c r="D5278" s="73"/>
      <c r="E5278" s="73"/>
      <c r="F5278" s="73"/>
      <c r="G5278" s="85"/>
      <c r="H5278" s="73"/>
      <c r="I5278" s="73"/>
      <c r="J5278" s="73"/>
      <c r="K5278" s="73"/>
      <c r="L5278" s="73"/>
      <c r="M5278" s="73"/>
      <c r="N5278" s="73"/>
    </row>
    <row r="5279" spans="2:14" x14ac:dyDescent="0.35">
      <c r="B5279" s="83"/>
      <c r="C5279" s="84"/>
      <c r="D5279" s="73"/>
      <c r="E5279" s="73"/>
      <c r="F5279" s="73"/>
      <c r="G5279" s="85"/>
      <c r="H5279" s="73"/>
      <c r="I5279" s="73"/>
      <c r="J5279" s="73"/>
      <c r="K5279" s="73"/>
      <c r="L5279" s="73"/>
      <c r="M5279" s="73"/>
      <c r="N5279" s="73"/>
    </row>
    <row r="5280" spans="2:14" x14ac:dyDescent="0.35">
      <c r="B5280" s="83"/>
      <c r="C5280" s="84"/>
      <c r="D5280" s="73"/>
      <c r="E5280" s="73"/>
      <c r="F5280" s="73"/>
      <c r="G5280" s="85"/>
      <c r="H5280" s="73"/>
      <c r="I5280" s="73"/>
      <c r="J5280" s="73"/>
      <c r="K5280" s="73"/>
      <c r="L5280" s="73"/>
      <c r="M5280" s="73"/>
      <c r="N5280" s="73"/>
    </row>
    <row r="5281" spans="2:14" x14ac:dyDescent="0.35">
      <c r="B5281" s="83"/>
      <c r="C5281" s="84"/>
      <c r="D5281" s="73"/>
      <c r="E5281" s="73"/>
      <c r="F5281" s="73"/>
      <c r="G5281" s="85"/>
      <c r="H5281" s="73"/>
      <c r="I5281" s="73"/>
      <c r="J5281" s="73"/>
      <c r="K5281" s="73"/>
      <c r="L5281" s="73"/>
      <c r="M5281" s="73"/>
      <c r="N5281" s="73"/>
    </row>
    <row r="5282" spans="2:14" x14ac:dyDescent="0.35">
      <c r="B5282" s="83"/>
      <c r="C5282" s="84"/>
      <c r="D5282" s="73"/>
      <c r="E5282" s="73"/>
      <c r="F5282" s="73"/>
      <c r="G5282" s="85"/>
      <c r="H5282" s="73"/>
      <c r="I5282" s="73"/>
      <c r="J5282" s="73"/>
      <c r="K5282" s="73"/>
      <c r="L5282" s="73"/>
      <c r="M5282" s="73"/>
      <c r="N5282" s="73"/>
    </row>
    <row r="5283" spans="2:14" x14ac:dyDescent="0.35">
      <c r="B5283" s="83"/>
      <c r="C5283" s="84"/>
      <c r="D5283" s="73"/>
      <c r="E5283" s="73"/>
      <c r="F5283" s="73"/>
      <c r="G5283" s="85"/>
      <c r="H5283" s="73"/>
      <c r="I5283" s="73"/>
      <c r="J5283" s="73"/>
      <c r="K5283" s="73"/>
      <c r="L5283" s="73"/>
      <c r="M5283" s="73"/>
      <c r="N5283" s="73"/>
    </row>
    <row r="5284" spans="2:14" x14ac:dyDescent="0.35">
      <c r="B5284" s="83"/>
      <c r="C5284" s="84"/>
      <c r="D5284" s="73"/>
      <c r="E5284" s="73"/>
      <c r="F5284" s="73"/>
      <c r="G5284" s="85"/>
      <c r="H5284" s="73"/>
      <c r="I5284" s="73"/>
      <c r="J5284" s="73"/>
      <c r="K5284" s="73"/>
      <c r="L5284" s="73"/>
      <c r="M5284" s="73"/>
      <c r="N5284" s="73"/>
    </row>
    <row r="5285" spans="2:14" x14ac:dyDescent="0.35">
      <c r="B5285" s="83"/>
      <c r="C5285" s="84"/>
      <c r="D5285" s="73"/>
      <c r="E5285" s="73"/>
      <c r="F5285" s="73"/>
      <c r="G5285" s="85"/>
      <c r="H5285" s="73"/>
      <c r="I5285" s="73"/>
      <c r="J5285" s="73"/>
      <c r="K5285" s="73"/>
      <c r="L5285" s="73"/>
      <c r="M5285" s="73"/>
      <c r="N5285" s="73"/>
    </row>
    <row r="5286" spans="2:14" x14ac:dyDescent="0.35">
      <c r="B5286" s="83"/>
      <c r="C5286" s="84"/>
      <c r="D5286" s="73"/>
      <c r="E5286" s="73"/>
      <c r="F5286" s="73"/>
      <c r="G5286" s="85"/>
      <c r="H5286" s="73"/>
      <c r="I5286" s="73"/>
      <c r="J5286" s="73"/>
      <c r="K5286" s="73"/>
      <c r="L5286" s="73"/>
      <c r="M5286" s="73"/>
      <c r="N5286" s="73"/>
    </row>
    <row r="5287" spans="2:14" x14ac:dyDescent="0.35">
      <c r="B5287" s="83"/>
      <c r="C5287" s="84"/>
      <c r="D5287" s="73"/>
      <c r="E5287" s="73"/>
      <c r="F5287" s="73"/>
      <c r="G5287" s="85"/>
      <c r="H5287" s="73"/>
      <c r="I5287" s="73"/>
      <c r="J5287" s="73"/>
      <c r="K5287" s="73"/>
      <c r="L5287" s="73"/>
      <c r="M5287" s="73"/>
      <c r="N5287" s="73"/>
    </row>
    <row r="5288" spans="2:14" x14ac:dyDescent="0.35">
      <c r="B5288" s="83"/>
      <c r="C5288" s="84"/>
      <c r="D5288" s="73"/>
      <c r="E5288" s="73"/>
      <c r="F5288" s="73"/>
      <c r="G5288" s="85"/>
      <c r="H5288" s="73"/>
      <c r="I5288" s="73"/>
      <c r="J5288" s="73"/>
      <c r="K5288" s="73"/>
      <c r="L5288" s="73"/>
      <c r="M5288" s="73"/>
      <c r="N5288" s="73"/>
    </row>
    <row r="5289" spans="2:14" x14ac:dyDescent="0.35">
      <c r="B5289" s="83"/>
      <c r="C5289" s="84"/>
      <c r="D5289" s="73"/>
      <c r="E5289" s="73"/>
      <c r="F5289" s="73"/>
      <c r="G5289" s="85"/>
      <c r="H5289" s="73"/>
      <c r="I5289" s="73"/>
      <c r="J5289" s="73"/>
      <c r="K5289" s="73"/>
      <c r="L5289" s="73"/>
      <c r="M5289" s="73"/>
      <c r="N5289" s="73"/>
    </row>
    <row r="5290" spans="2:14" x14ac:dyDescent="0.35">
      <c r="B5290" s="83"/>
      <c r="C5290" s="84"/>
      <c r="D5290" s="73"/>
      <c r="E5290" s="73"/>
      <c r="F5290" s="73"/>
      <c r="G5290" s="85"/>
      <c r="H5290" s="73"/>
      <c r="I5290" s="73"/>
      <c r="J5290" s="73"/>
      <c r="K5290" s="73"/>
      <c r="L5290" s="73"/>
      <c r="M5290" s="73"/>
      <c r="N5290" s="73"/>
    </row>
    <row r="5291" spans="2:14" x14ac:dyDescent="0.35">
      <c r="B5291" s="83"/>
      <c r="C5291" s="84"/>
      <c r="D5291" s="73"/>
      <c r="E5291" s="73"/>
      <c r="F5291" s="73"/>
      <c r="G5291" s="85"/>
      <c r="H5291" s="73"/>
      <c r="I5291" s="73"/>
      <c r="J5291" s="73"/>
      <c r="K5291" s="73"/>
      <c r="L5291" s="73"/>
      <c r="M5291" s="73"/>
      <c r="N5291" s="73"/>
    </row>
    <row r="5292" spans="2:14" x14ac:dyDescent="0.35">
      <c r="B5292" s="83"/>
      <c r="C5292" s="84"/>
      <c r="D5292" s="73"/>
      <c r="E5292" s="73"/>
      <c r="F5292" s="73"/>
      <c r="G5292" s="85"/>
      <c r="H5292" s="73"/>
      <c r="I5292" s="73"/>
      <c r="J5292" s="73"/>
      <c r="K5292" s="73"/>
      <c r="L5292" s="73"/>
      <c r="M5292" s="73"/>
      <c r="N5292" s="73"/>
    </row>
    <row r="5293" spans="2:14" x14ac:dyDescent="0.35">
      <c r="B5293" s="83"/>
      <c r="C5293" s="84"/>
      <c r="D5293" s="73"/>
      <c r="E5293" s="73"/>
      <c r="F5293" s="73"/>
      <c r="G5293" s="85"/>
      <c r="H5293" s="73"/>
      <c r="I5293" s="73"/>
      <c r="J5293" s="73"/>
      <c r="K5293" s="73"/>
      <c r="L5293" s="73"/>
      <c r="M5293" s="73"/>
      <c r="N5293" s="73"/>
    </row>
    <row r="5294" spans="2:14" x14ac:dyDescent="0.35">
      <c r="B5294" s="83"/>
      <c r="C5294" s="84"/>
      <c r="D5294" s="73"/>
      <c r="E5294" s="73"/>
      <c r="F5294" s="73"/>
      <c r="G5294" s="85"/>
      <c r="H5294" s="73"/>
      <c r="I5294" s="73"/>
      <c r="J5294" s="73"/>
      <c r="K5294" s="73"/>
      <c r="L5294" s="73"/>
      <c r="M5294" s="73"/>
      <c r="N5294" s="73"/>
    </row>
    <row r="5295" spans="2:14" x14ac:dyDescent="0.35">
      <c r="B5295" s="83"/>
      <c r="C5295" s="84"/>
      <c r="D5295" s="73"/>
      <c r="E5295" s="73"/>
      <c r="F5295" s="73"/>
      <c r="G5295" s="85"/>
      <c r="H5295" s="73"/>
      <c r="I5295" s="73"/>
      <c r="J5295" s="73"/>
      <c r="K5295" s="73"/>
      <c r="L5295" s="73"/>
      <c r="M5295" s="73"/>
      <c r="N5295" s="73"/>
    </row>
    <row r="5296" spans="2:14" x14ac:dyDescent="0.35">
      <c r="B5296" s="83"/>
      <c r="C5296" s="84"/>
      <c r="D5296" s="73"/>
      <c r="E5296" s="73"/>
      <c r="F5296" s="73"/>
      <c r="G5296" s="85"/>
      <c r="H5296" s="73"/>
      <c r="I5296" s="73"/>
      <c r="J5296" s="73"/>
      <c r="K5296" s="73"/>
      <c r="L5296" s="73"/>
      <c r="M5296" s="73"/>
      <c r="N5296" s="73"/>
    </row>
    <row r="5297" spans="2:14" x14ac:dyDescent="0.35">
      <c r="B5297" s="83"/>
      <c r="C5297" s="84"/>
      <c r="D5297" s="73"/>
      <c r="E5297" s="73"/>
      <c r="F5297" s="73"/>
      <c r="G5297" s="85"/>
      <c r="H5297" s="73"/>
      <c r="I5297" s="73"/>
      <c r="J5297" s="73"/>
      <c r="K5297" s="73"/>
      <c r="L5297" s="73"/>
      <c r="M5297" s="73"/>
      <c r="N5297" s="73"/>
    </row>
    <row r="5298" spans="2:14" x14ac:dyDescent="0.35">
      <c r="B5298" s="83"/>
      <c r="C5298" s="84"/>
      <c r="D5298" s="73"/>
      <c r="E5298" s="73"/>
      <c r="F5298" s="73"/>
      <c r="G5298" s="85"/>
      <c r="H5298" s="73"/>
      <c r="I5298" s="73"/>
      <c r="J5298" s="73"/>
      <c r="K5298" s="73"/>
      <c r="L5298" s="73"/>
      <c r="M5298" s="73"/>
      <c r="N5298" s="73"/>
    </row>
    <row r="5299" spans="2:14" x14ac:dyDescent="0.35">
      <c r="B5299" s="83"/>
      <c r="C5299" s="84"/>
      <c r="D5299" s="73"/>
      <c r="E5299" s="73"/>
      <c r="F5299" s="73"/>
      <c r="G5299" s="85"/>
      <c r="H5299" s="73"/>
      <c r="I5299" s="73"/>
      <c r="J5299" s="73"/>
      <c r="K5299" s="73"/>
      <c r="L5299" s="73"/>
      <c r="M5299" s="73"/>
      <c r="N5299" s="73"/>
    </row>
    <row r="5300" spans="2:14" x14ac:dyDescent="0.35">
      <c r="B5300" s="83"/>
      <c r="C5300" s="84"/>
      <c r="D5300" s="73"/>
      <c r="E5300" s="73"/>
      <c r="F5300" s="73"/>
      <c r="G5300" s="85"/>
      <c r="H5300" s="73"/>
      <c r="I5300" s="73"/>
      <c r="J5300" s="73"/>
      <c r="K5300" s="73"/>
      <c r="L5300" s="73"/>
      <c r="M5300" s="73"/>
      <c r="N5300" s="73"/>
    </row>
    <row r="5301" spans="2:14" x14ac:dyDescent="0.35">
      <c r="B5301" s="83"/>
      <c r="C5301" s="84"/>
      <c r="D5301" s="73"/>
      <c r="E5301" s="73"/>
      <c r="F5301" s="73"/>
      <c r="G5301" s="85"/>
      <c r="H5301" s="73"/>
      <c r="I5301" s="73"/>
      <c r="J5301" s="73"/>
      <c r="K5301" s="73"/>
      <c r="L5301" s="73"/>
      <c r="M5301" s="73"/>
      <c r="N5301" s="73"/>
    </row>
    <row r="5302" spans="2:14" x14ac:dyDescent="0.35">
      <c r="B5302" s="83"/>
      <c r="C5302" s="84"/>
      <c r="D5302" s="73"/>
      <c r="E5302" s="73"/>
      <c r="F5302" s="73"/>
      <c r="G5302" s="85"/>
      <c r="H5302" s="73"/>
      <c r="I5302" s="73"/>
      <c r="J5302" s="73"/>
      <c r="K5302" s="73"/>
      <c r="L5302" s="73"/>
      <c r="M5302" s="73"/>
      <c r="N5302" s="73"/>
    </row>
    <row r="5303" spans="2:14" x14ac:dyDescent="0.35">
      <c r="B5303" s="83"/>
      <c r="C5303" s="84"/>
      <c r="D5303" s="73"/>
      <c r="E5303" s="73"/>
      <c r="F5303" s="73"/>
      <c r="G5303" s="85"/>
      <c r="H5303" s="73"/>
      <c r="I5303" s="73"/>
      <c r="J5303" s="73"/>
      <c r="K5303" s="73"/>
      <c r="L5303" s="73"/>
      <c r="M5303" s="73"/>
      <c r="N5303" s="73"/>
    </row>
    <row r="5304" spans="2:14" x14ac:dyDescent="0.35">
      <c r="B5304" s="83"/>
      <c r="C5304" s="84"/>
      <c r="D5304" s="73"/>
      <c r="E5304" s="73"/>
      <c r="F5304" s="73"/>
      <c r="G5304" s="85"/>
      <c r="H5304" s="73"/>
      <c r="I5304" s="73"/>
      <c r="J5304" s="73"/>
      <c r="K5304" s="73"/>
      <c r="L5304" s="73"/>
      <c r="M5304" s="73"/>
      <c r="N5304" s="73"/>
    </row>
    <row r="5305" spans="2:14" x14ac:dyDescent="0.35">
      <c r="B5305" s="83"/>
      <c r="C5305" s="84"/>
      <c r="D5305" s="73"/>
      <c r="E5305" s="73"/>
      <c r="F5305" s="73"/>
      <c r="G5305" s="85"/>
      <c r="H5305" s="73"/>
      <c r="I5305" s="73"/>
      <c r="J5305" s="73"/>
      <c r="K5305" s="73"/>
      <c r="L5305" s="73"/>
      <c r="M5305" s="73"/>
      <c r="N5305" s="73"/>
    </row>
    <row r="5306" spans="2:14" x14ac:dyDescent="0.35">
      <c r="B5306" s="83"/>
      <c r="C5306" s="84"/>
      <c r="D5306" s="73"/>
      <c r="E5306" s="73"/>
      <c r="F5306" s="73"/>
      <c r="G5306" s="85"/>
      <c r="H5306" s="73"/>
      <c r="I5306" s="73"/>
      <c r="J5306" s="73"/>
      <c r="K5306" s="73"/>
      <c r="L5306" s="73"/>
      <c r="M5306" s="73"/>
      <c r="N5306" s="73"/>
    </row>
    <row r="5307" spans="2:14" x14ac:dyDescent="0.35">
      <c r="B5307" s="83"/>
      <c r="C5307" s="84"/>
      <c r="D5307" s="73"/>
      <c r="E5307" s="73"/>
      <c r="F5307" s="73"/>
      <c r="G5307" s="85"/>
      <c r="H5307" s="73"/>
      <c r="I5307" s="73"/>
      <c r="J5307" s="73"/>
      <c r="K5307" s="73"/>
      <c r="L5307" s="73"/>
      <c r="M5307" s="73"/>
      <c r="N5307" s="73"/>
    </row>
    <row r="5308" spans="2:14" x14ac:dyDescent="0.35">
      <c r="B5308" s="83"/>
      <c r="C5308" s="84"/>
      <c r="D5308" s="73"/>
      <c r="E5308" s="73"/>
      <c r="F5308" s="73"/>
      <c r="G5308" s="85"/>
      <c r="H5308" s="73"/>
      <c r="I5308" s="73"/>
      <c r="J5308" s="73"/>
      <c r="K5308" s="73"/>
      <c r="L5308" s="73"/>
      <c r="M5308" s="73"/>
      <c r="N5308" s="73"/>
    </row>
    <row r="5309" spans="2:14" x14ac:dyDescent="0.35">
      <c r="B5309" s="83"/>
      <c r="C5309" s="84"/>
      <c r="D5309" s="73"/>
      <c r="E5309" s="73"/>
      <c r="F5309" s="73"/>
      <c r="G5309" s="85"/>
      <c r="H5309" s="73"/>
      <c r="I5309" s="73"/>
      <c r="J5309" s="73"/>
      <c r="K5309" s="73"/>
      <c r="L5309" s="73"/>
      <c r="M5309" s="73"/>
      <c r="N5309" s="73"/>
    </row>
    <row r="5310" spans="2:14" x14ac:dyDescent="0.35">
      <c r="B5310" s="83"/>
      <c r="C5310" s="84"/>
      <c r="D5310" s="73"/>
      <c r="E5310" s="73"/>
      <c r="F5310" s="73"/>
      <c r="G5310" s="85"/>
      <c r="H5310" s="73"/>
      <c r="I5310" s="73"/>
      <c r="J5310" s="73"/>
      <c r="K5310" s="73"/>
      <c r="L5310" s="73"/>
      <c r="M5310" s="73"/>
      <c r="N5310" s="73"/>
    </row>
    <row r="5311" spans="2:14" x14ac:dyDescent="0.35">
      <c r="B5311" s="83"/>
      <c r="C5311" s="84"/>
      <c r="D5311" s="73"/>
      <c r="E5311" s="73"/>
      <c r="F5311" s="73"/>
      <c r="G5311" s="85"/>
      <c r="H5311" s="73"/>
      <c r="I5311" s="73"/>
      <c r="J5311" s="73"/>
      <c r="K5311" s="73"/>
      <c r="L5311" s="73"/>
      <c r="M5311" s="73"/>
      <c r="N5311" s="73"/>
    </row>
    <row r="5312" spans="2:14" x14ac:dyDescent="0.35">
      <c r="B5312" s="83"/>
      <c r="C5312" s="84"/>
      <c r="D5312" s="73"/>
      <c r="E5312" s="73"/>
      <c r="F5312" s="73"/>
      <c r="G5312" s="85"/>
      <c r="H5312" s="73"/>
      <c r="I5312" s="73"/>
      <c r="J5312" s="73"/>
      <c r="K5312" s="73"/>
      <c r="L5312" s="73"/>
      <c r="M5312" s="73"/>
      <c r="N5312" s="73"/>
    </row>
    <row r="5313" spans="2:14" x14ac:dyDescent="0.35">
      <c r="B5313" s="83"/>
      <c r="C5313" s="84"/>
      <c r="D5313" s="73"/>
      <c r="E5313" s="73"/>
      <c r="F5313" s="73"/>
      <c r="G5313" s="85"/>
      <c r="H5313" s="73"/>
      <c r="I5313" s="73"/>
      <c r="J5313" s="73"/>
      <c r="K5313" s="73"/>
      <c r="L5313" s="73"/>
      <c r="M5313" s="73"/>
      <c r="N5313" s="73"/>
    </row>
    <row r="5314" spans="2:14" x14ac:dyDescent="0.35">
      <c r="B5314" s="83"/>
      <c r="C5314" s="84"/>
      <c r="D5314" s="73"/>
      <c r="E5314" s="73"/>
      <c r="F5314" s="73"/>
      <c r="G5314" s="85"/>
      <c r="H5314" s="73"/>
      <c r="I5314" s="73"/>
      <c r="J5314" s="73"/>
      <c r="K5314" s="73"/>
      <c r="L5314" s="73"/>
      <c r="M5314" s="73"/>
      <c r="N5314" s="73"/>
    </row>
    <row r="5315" spans="2:14" x14ac:dyDescent="0.35">
      <c r="B5315" s="83"/>
      <c r="C5315" s="84"/>
      <c r="D5315" s="73"/>
      <c r="E5315" s="73"/>
      <c r="F5315" s="73"/>
      <c r="G5315" s="85"/>
      <c r="H5315" s="73"/>
      <c r="I5315" s="73"/>
      <c r="J5315" s="73"/>
      <c r="K5315" s="73"/>
      <c r="L5315" s="73"/>
      <c r="M5315" s="73"/>
      <c r="N5315" s="73"/>
    </row>
    <row r="5316" spans="2:14" x14ac:dyDescent="0.35">
      <c r="B5316" s="83"/>
      <c r="C5316" s="84"/>
      <c r="D5316" s="73"/>
      <c r="E5316" s="73"/>
      <c r="F5316" s="73"/>
      <c r="G5316" s="85"/>
      <c r="H5316" s="73"/>
      <c r="I5316" s="73"/>
      <c r="J5316" s="73"/>
      <c r="K5316" s="73"/>
      <c r="L5316" s="73"/>
      <c r="M5316" s="73"/>
      <c r="N5316" s="73"/>
    </row>
    <row r="5317" spans="2:14" x14ac:dyDescent="0.35">
      <c r="B5317" s="83"/>
      <c r="C5317" s="84"/>
      <c r="D5317" s="73"/>
      <c r="E5317" s="73"/>
      <c r="F5317" s="73"/>
      <c r="G5317" s="85"/>
      <c r="H5317" s="73"/>
      <c r="I5317" s="73"/>
      <c r="J5317" s="73"/>
      <c r="K5317" s="73"/>
      <c r="L5317" s="73"/>
      <c r="M5317" s="73"/>
      <c r="N5317" s="73"/>
    </row>
    <row r="5318" spans="2:14" x14ac:dyDescent="0.35">
      <c r="B5318" s="83"/>
      <c r="C5318" s="84"/>
      <c r="D5318" s="73"/>
      <c r="E5318" s="73"/>
      <c r="F5318" s="73"/>
      <c r="G5318" s="85"/>
      <c r="H5318" s="73"/>
      <c r="I5318" s="73"/>
      <c r="J5318" s="73"/>
      <c r="K5318" s="73"/>
      <c r="L5318" s="73"/>
      <c r="M5318" s="73"/>
      <c r="N5318" s="73"/>
    </row>
    <row r="5319" spans="2:14" x14ac:dyDescent="0.35">
      <c r="B5319" s="83"/>
      <c r="C5319" s="84"/>
      <c r="D5319" s="73"/>
      <c r="E5319" s="73"/>
      <c r="F5319" s="73"/>
      <c r="G5319" s="85"/>
      <c r="H5319" s="73"/>
      <c r="I5319" s="73"/>
      <c r="J5319" s="73"/>
      <c r="K5319" s="73"/>
      <c r="L5319" s="73"/>
      <c r="M5319" s="73"/>
      <c r="N5319" s="73"/>
    </row>
    <row r="5320" spans="2:14" x14ac:dyDescent="0.35">
      <c r="B5320" s="83"/>
      <c r="C5320" s="84"/>
      <c r="D5320" s="73"/>
      <c r="E5320" s="73"/>
      <c r="F5320" s="73"/>
      <c r="G5320" s="85"/>
      <c r="H5320" s="73"/>
      <c r="I5320" s="73"/>
      <c r="J5320" s="73"/>
      <c r="K5320" s="73"/>
      <c r="L5320" s="73"/>
      <c r="M5320" s="73"/>
      <c r="N5320" s="73"/>
    </row>
    <row r="5321" spans="2:14" x14ac:dyDescent="0.35">
      <c r="B5321" s="83"/>
      <c r="C5321" s="84"/>
      <c r="D5321" s="73"/>
      <c r="E5321" s="73"/>
      <c r="F5321" s="73"/>
      <c r="G5321" s="85"/>
      <c r="H5321" s="73"/>
      <c r="I5321" s="73"/>
      <c r="J5321" s="73"/>
      <c r="K5321" s="73"/>
      <c r="L5321" s="73"/>
      <c r="M5321" s="73"/>
      <c r="N5321" s="73"/>
    </row>
    <row r="5322" spans="2:14" x14ac:dyDescent="0.35">
      <c r="B5322" s="83"/>
      <c r="C5322" s="84"/>
      <c r="D5322" s="73"/>
      <c r="E5322" s="73"/>
      <c r="F5322" s="73"/>
      <c r="G5322" s="85"/>
      <c r="H5322" s="73"/>
      <c r="I5322" s="73"/>
      <c r="J5322" s="73"/>
      <c r="K5322" s="73"/>
      <c r="L5322" s="73"/>
      <c r="M5322" s="73"/>
      <c r="N5322" s="73"/>
    </row>
    <row r="5323" spans="2:14" x14ac:dyDescent="0.35">
      <c r="B5323" s="83"/>
      <c r="C5323" s="84"/>
      <c r="D5323" s="73"/>
      <c r="E5323" s="73"/>
      <c r="F5323" s="73"/>
      <c r="G5323" s="85"/>
      <c r="H5323" s="73"/>
      <c r="I5323" s="73"/>
      <c r="J5323" s="73"/>
      <c r="K5323" s="73"/>
      <c r="L5323" s="73"/>
      <c r="M5323" s="73"/>
      <c r="N5323" s="73"/>
    </row>
    <row r="5324" spans="2:14" x14ac:dyDescent="0.35">
      <c r="B5324" s="83"/>
      <c r="C5324" s="84"/>
      <c r="D5324" s="73"/>
      <c r="E5324" s="73"/>
      <c r="F5324" s="73"/>
      <c r="G5324" s="85"/>
      <c r="H5324" s="73"/>
      <c r="I5324" s="73"/>
      <c r="J5324" s="73"/>
      <c r="K5324" s="73"/>
      <c r="L5324" s="73"/>
      <c r="M5324" s="73"/>
      <c r="N5324" s="73"/>
    </row>
    <row r="5325" spans="2:14" x14ac:dyDescent="0.35">
      <c r="B5325" s="83"/>
      <c r="C5325" s="84"/>
      <c r="D5325" s="73"/>
      <c r="E5325" s="73"/>
      <c r="F5325" s="73"/>
      <c r="G5325" s="85"/>
      <c r="H5325" s="73"/>
      <c r="I5325" s="73"/>
      <c r="J5325" s="73"/>
      <c r="K5325" s="73"/>
      <c r="L5325" s="73"/>
      <c r="M5325" s="73"/>
      <c r="N5325" s="73"/>
    </row>
    <row r="5326" spans="2:14" x14ac:dyDescent="0.35">
      <c r="B5326" s="83"/>
      <c r="C5326" s="84"/>
      <c r="D5326" s="73"/>
      <c r="E5326" s="73"/>
      <c r="F5326" s="73"/>
      <c r="G5326" s="85"/>
      <c r="H5326" s="73"/>
      <c r="I5326" s="73"/>
      <c r="J5326" s="73"/>
      <c r="K5326" s="73"/>
      <c r="L5326" s="73"/>
      <c r="M5326" s="73"/>
      <c r="N5326" s="73"/>
    </row>
    <row r="5327" spans="2:14" x14ac:dyDescent="0.35">
      <c r="B5327" s="83"/>
      <c r="C5327" s="84"/>
      <c r="D5327" s="73"/>
      <c r="E5327" s="73"/>
      <c r="F5327" s="73"/>
      <c r="G5327" s="85"/>
      <c r="H5327" s="73"/>
      <c r="I5327" s="73"/>
      <c r="J5327" s="73"/>
      <c r="K5327" s="73"/>
      <c r="L5327" s="73"/>
      <c r="M5327" s="73"/>
      <c r="N5327" s="73"/>
    </row>
    <row r="5328" spans="2:14" x14ac:dyDescent="0.35">
      <c r="B5328" s="83"/>
      <c r="C5328" s="84"/>
      <c r="D5328" s="73"/>
      <c r="E5328" s="73"/>
      <c r="F5328" s="73"/>
      <c r="G5328" s="85"/>
      <c r="H5328" s="73"/>
      <c r="I5328" s="73"/>
      <c r="J5328" s="73"/>
      <c r="K5328" s="73"/>
      <c r="L5328" s="73"/>
      <c r="M5328" s="73"/>
      <c r="N5328" s="73"/>
    </row>
    <row r="5329" spans="2:14" x14ac:dyDescent="0.35">
      <c r="B5329" s="83"/>
      <c r="C5329" s="84"/>
      <c r="D5329" s="73"/>
      <c r="E5329" s="73"/>
      <c r="F5329" s="73"/>
      <c r="G5329" s="85"/>
      <c r="H5329" s="73"/>
      <c r="I5329" s="73"/>
      <c r="J5329" s="73"/>
      <c r="K5329" s="73"/>
      <c r="L5329" s="73"/>
      <c r="M5329" s="73"/>
      <c r="N5329" s="73"/>
    </row>
    <row r="5330" spans="2:14" x14ac:dyDescent="0.35">
      <c r="B5330" s="83"/>
      <c r="C5330" s="84"/>
      <c r="D5330" s="73"/>
      <c r="E5330" s="73"/>
      <c r="F5330" s="73"/>
      <c r="G5330" s="85"/>
      <c r="H5330" s="73"/>
      <c r="I5330" s="73"/>
      <c r="J5330" s="73"/>
      <c r="K5330" s="73"/>
      <c r="L5330" s="73"/>
      <c r="M5330" s="73"/>
      <c r="N5330" s="73"/>
    </row>
    <row r="5331" spans="2:14" x14ac:dyDescent="0.35">
      <c r="B5331" s="83"/>
      <c r="C5331" s="84"/>
      <c r="D5331" s="73"/>
      <c r="E5331" s="73"/>
      <c r="F5331" s="73"/>
      <c r="G5331" s="85"/>
      <c r="H5331" s="73"/>
      <c r="I5331" s="73"/>
      <c r="J5331" s="73"/>
      <c r="K5331" s="73"/>
      <c r="L5331" s="73"/>
      <c r="M5331" s="73"/>
      <c r="N5331" s="73"/>
    </row>
    <row r="5332" spans="2:14" x14ac:dyDescent="0.35">
      <c r="B5332" s="83"/>
      <c r="C5332" s="84"/>
      <c r="D5332" s="73"/>
      <c r="E5332" s="73"/>
      <c r="F5332" s="73"/>
      <c r="G5332" s="85"/>
      <c r="H5332" s="73"/>
      <c r="I5332" s="73"/>
      <c r="J5332" s="73"/>
      <c r="K5332" s="73"/>
      <c r="L5332" s="73"/>
      <c r="M5332" s="73"/>
      <c r="N5332" s="73"/>
    </row>
    <row r="5333" spans="2:14" x14ac:dyDescent="0.35">
      <c r="B5333" s="83"/>
      <c r="C5333" s="84"/>
      <c r="D5333" s="73"/>
      <c r="E5333" s="73"/>
      <c r="F5333" s="73"/>
      <c r="G5333" s="85"/>
      <c r="H5333" s="73"/>
      <c r="I5333" s="73"/>
      <c r="J5333" s="73"/>
      <c r="K5333" s="73"/>
      <c r="L5333" s="73"/>
      <c r="M5333" s="73"/>
      <c r="N5333" s="73"/>
    </row>
    <row r="5334" spans="2:14" x14ac:dyDescent="0.35">
      <c r="B5334" s="83"/>
      <c r="C5334" s="84"/>
      <c r="D5334" s="73"/>
      <c r="E5334" s="73"/>
      <c r="F5334" s="73"/>
      <c r="G5334" s="85"/>
      <c r="H5334" s="73"/>
      <c r="I5334" s="73"/>
      <c r="J5334" s="73"/>
      <c r="K5334" s="73"/>
      <c r="L5334" s="73"/>
      <c r="M5334" s="73"/>
      <c r="N5334" s="73"/>
    </row>
    <row r="5335" spans="2:14" x14ac:dyDescent="0.35">
      <c r="B5335" s="83"/>
      <c r="C5335" s="84"/>
      <c r="D5335" s="73"/>
      <c r="E5335" s="73"/>
      <c r="F5335" s="73"/>
      <c r="G5335" s="85"/>
      <c r="H5335" s="73"/>
      <c r="I5335" s="73"/>
      <c r="J5335" s="73"/>
      <c r="K5335" s="73"/>
      <c r="L5335" s="73"/>
      <c r="M5335" s="73"/>
      <c r="N5335" s="73"/>
    </row>
    <row r="5336" spans="2:14" x14ac:dyDescent="0.35">
      <c r="B5336" s="83"/>
      <c r="C5336" s="84"/>
      <c r="D5336" s="73"/>
      <c r="E5336" s="73"/>
      <c r="F5336" s="73"/>
      <c r="G5336" s="85"/>
      <c r="H5336" s="73"/>
      <c r="I5336" s="73"/>
      <c r="J5336" s="73"/>
      <c r="K5336" s="73"/>
      <c r="L5336" s="73"/>
      <c r="M5336" s="73"/>
      <c r="N5336" s="73"/>
    </row>
    <row r="5337" spans="2:14" x14ac:dyDescent="0.35">
      <c r="B5337" s="83"/>
      <c r="C5337" s="84"/>
      <c r="D5337" s="73"/>
      <c r="E5337" s="73"/>
      <c r="F5337" s="73"/>
      <c r="G5337" s="85"/>
      <c r="H5337" s="73"/>
      <c r="I5337" s="73"/>
      <c r="J5337" s="73"/>
      <c r="K5337" s="73"/>
      <c r="L5337" s="73"/>
      <c r="M5337" s="73"/>
      <c r="N5337" s="73"/>
    </row>
    <row r="5338" spans="2:14" x14ac:dyDescent="0.35">
      <c r="B5338" s="83"/>
      <c r="C5338" s="84"/>
      <c r="D5338" s="73"/>
      <c r="E5338" s="73"/>
      <c r="F5338" s="73"/>
      <c r="G5338" s="85"/>
      <c r="H5338" s="73"/>
      <c r="I5338" s="73"/>
      <c r="J5338" s="73"/>
      <c r="K5338" s="73"/>
      <c r="L5338" s="73"/>
      <c r="M5338" s="73"/>
      <c r="N5338" s="73"/>
    </row>
    <row r="5339" spans="2:14" x14ac:dyDescent="0.35">
      <c r="B5339" s="83"/>
      <c r="C5339" s="84"/>
      <c r="D5339" s="73"/>
      <c r="E5339" s="73"/>
      <c r="F5339" s="73"/>
      <c r="G5339" s="85"/>
      <c r="H5339" s="73"/>
      <c r="I5339" s="73"/>
      <c r="J5339" s="73"/>
      <c r="K5339" s="73"/>
      <c r="L5339" s="73"/>
      <c r="M5339" s="73"/>
      <c r="N5339" s="73"/>
    </row>
    <row r="5340" spans="2:14" x14ac:dyDescent="0.35">
      <c r="B5340" s="83"/>
      <c r="C5340" s="84"/>
      <c r="D5340" s="73"/>
      <c r="E5340" s="73"/>
      <c r="F5340" s="73"/>
      <c r="G5340" s="85"/>
      <c r="H5340" s="73"/>
      <c r="I5340" s="73"/>
      <c r="J5340" s="73"/>
      <c r="K5340" s="73"/>
      <c r="L5340" s="73"/>
      <c r="M5340" s="73"/>
      <c r="N5340" s="73"/>
    </row>
    <row r="5341" spans="2:14" x14ac:dyDescent="0.35">
      <c r="B5341" s="83"/>
      <c r="C5341" s="84"/>
      <c r="D5341" s="73"/>
      <c r="E5341" s="73"/>
      <c r="F5341" s="73"/>
      <c r="G5341" s="85"/>
      <c r="H5341" s="73"/>
      <c r="I5341" s="73"/>
      <c r="J5341" s="73"/>
      <c r="K5341" s="73"/>
      <c r="L5341" s="73"/>
      <c r="M5341" s="73"/>
      <c r="N5341" s="73"/>
    </row>
    <row r="5342" spans="2:14" x14ac:dyDescent="0.35">
      <c r="B5342" s="83"/>
      <c r="C5342" s="84"/>
      <c r="D5342" s="73"/>
      <c r="E5342" s="73"/>
      <c r="F5342" s="73"/>
      <c r="G5342" s="85"/>
      <c r="H5342" s="73"/>
      <c r="I5342" s="73"/>
      <c r="J5342" s="73"/>
      <c r="K5342" s="73"/>
      <c r="L5342" s="73"/>
      <c r="M5342" s="73"/>
      <c r="N5342" s="73"/>
    </row>
    <row r="5343" spans="2:14" x14ac:dyDescent="0.35">
      <c r="B5343" s="83"/>
      <c r="C5343" s="84"/>
      <c r="D5343" s="73"/>
      <c r="E5343" s="73"/>
      <c r="F5343" s="73"/>
      <c r="G5343" s="85"/>
      <c r="H5343" s="73"/>
      <c r="I5343" s="73"/>
      <c r="J5343" s="73"/>
      <c r="K5343" s="73"/>
      <c r="L5343" s="73"/>
      <c r="M5343" s="73"/>
      <c r="N5343" s="73"/>
    </row>
    <row r="5344" spans="2:14" x14ac:dyDescent="0.35">
      <c r="B5344" s="83"/>
      <c r="C5344" s="84"/>
      <c r="D5344" s="73"/>
      <c r="E5344" s="73"/>
      <c r="F5344" s="73"/>
      <c r="G5344" s="85"/>
      <c r="H5344" s="73"/>
      <c r="I5344" s="73"/>
      <c r="J5344" s="73"/>
      <c r="K5344" s="73"/>
      <c r="L5344" s="73"/>
      <c r="M5344" s="73"/>
      <c r="N5344" s="73"/>
    </row>
    <row r="5345" spans="2:14" x14ac:dyDescent="0.35">
      <c r="B5345" s="83"/>
      <c r="C5345" s="84"/>
      <c r="D5345" s="73"/>
      <c r="E5345" s="73"/>
      <c r="F5345" s="73"/>
      <c r="G5345" s="85"/>
      <c r="H5345" s="73"/>
      <c r="I5345" s="73"/>
      <c r="J5345" s="73"/>
      <c r="K5345" s="73"/>
      <c r="L5345" s="73"/>
      <c r="M5345" s="73"/>
      <c r="N5345" s="73"/>
    </row>
    <row r="5346" spans="2:14" x14ac:dyDescent="0.35">
      <c r="B5346" s="83"/>
      <c r="C5346" s="84"/>
      <c r="D5346" s="73"/>
      <c r="E5346" s="73"/>
      <c r="F5346" s="73"/>
      <c r="G5346" s="85"/>
      <c r="H5346" s="73"/>
      <c r="I5346" s="73"/>
      <c r="J5346" s="73"/>
      <c r="K5346" s="73"/>
      <c r="L5346" s="73"/>
      <c r="M5346" s="73"/>
      <c r="N5346" s="73"/>
    </row>
    <row r="5347" spans="2:14" x14ac:dyDescent="0.35">
      <c r="B5347" s="83"/>
      <c r="C5347" s="84"/>
      <c r="D5347" s="73"/>
      <c r="E5347" s="73"/>
      <c r="F5347" s="73"/>
      <c r="G5347" s="85"/>
      <c r="H5347" s="73"/>
      <c r="I5347" s="73"/>
      <c r="J5347" s="73"/>
      <c r="K5347" s="73"/>
      <c r="L5347" s="73"/>
      <c r="M5347" s="73"/>
      <c r="N5347" s="73"/>
    </row>
    <row r="5348" spans="2:14" x14ac:dyDescent="0.35">
      <c r="B5348" s="83"/>
      <c r="C5348" s="84"/>
      <c r="D5348" s="73"/>
      <c r="E5348" s="73"/>
      <c r="F5348" s="73"/>
      <c r="G5348" s="85"/>
      <c r="H5348" s="73"/>
      <c r="I5348" s="73"/>
      <c r="J5348" s="73"/>
      <c r="K5348" s="73"/>
      <c r="L5348" s="73"/>
      <c r="M5348" s="73"/>
      <c r="N5348" s="73"/>
    </row>
    <row r="5349" spans="2:14" x14ac:dyDescent="0.35">
      <c r="B5349" s="83"/>
      <c r="C5349" s="84"/>
      <c r="D5349" s="73"/>
      <c r="E5349" s="73"/>
      <c r="F5349" s="73"/>
      <c r="G5349" s="85"/>
      <c r="H5349" s="73"/>
      <c r="I5349" s="73"/>
      <c r="J5349" s="73"/>
      <c r="K5349" s="73"/>
      <c r="L5349" s="73"/>
      <c r="M5349" s="73"/>
      <c r="N5349" s="73"/>
    </row>
    <row r="5350" spans="2:14" x14ac:dyDescent="0.35">
      <c r="B5350" s="83"/>
      <c r="C5350" s="84"/>
      <c r="D5350" s="73"/>
      <c r="E5350" s="73"/>
      <c r="F5350" s="73"/>
      <c r="G5350" s="85"/>
      <c r="H5350" s="73"/>
      <c r="I5350" s="73"/>
      <c r="J5350" s="73"/>
      <c r="K5350" s="73"/>
      <c r="L5350" s="73"/>
      <c r="M5350" s="73"/>
      <c r="N5350" s="73"/>
    </row>
    <row r="5351" spans="2:14" x14ac:dyDescent="0.35">
      <c r="B5351" s="83"/>
      <c r="C5351" s="84"/>
      <c r="D5351" s="73"/>
      <c r="E5351" s="73"/>
      <c r="F5351" s="73"/>
      <c r="G5351" s="85"/>
      <c r="H5351" s="73"/>
      <c r="I5351" s="73"/>
      <c r="J5351" s="73"/>
      <c r="K5351" s="73"/>
      <c r="L5351" s="73"/>
      <c r="M5351" s="73"/>
      <c r="N5351" s="73"/>
    </row>
    <row r="5352" spans="2:14" x14ac:dyDescent="0.35">
      <c r="B5352" s="83"/>
      <c r="C5352" s="84"/>
      <c r="D5352" s="73"/>
      <c r="E5352" s="73"/>
      <c r="F5352" s="73"/>
      <c r="G5352" s="85"/>
      <c r="H5352" s="73"/>
      <c r="I5352" s="73"/>
      <c r="J5352" s="73"/>
      <c r="K5352" s="73"/>
      <c r="L5352" s="73"/>
      <c r="M5352" s="73"/>
      <c r="N5352" s="73"/>
    </row>
    <row r="5353" spans="2:14" x14ac:dyDescent="0.35">
      <c r="B5353" s="83"/>
      <c r="C5353" s="84"/>
      <c r="D5353" s="73"/>
      <c r="E5353" s="73"/>
      <c r="F5353" s="73"/>
      <c r="G5353" s="85"/>
      <c r="H5353" s="73"/>
      <c r="I5353" s="73"/>
      <c r="J5353" s="73"/>
      <c r="K5353" s="73"/>
      <c r="L5353" s="73"/>
      <c r="M5353" s="73"/>
      <c r="N5353" s="73"/>
    </row>
    <row r="5354" spans="2:14" x14ac:dyDescent="0.35">
      <c r="B5354" s="83"/>
      <c r="C5354" s="84"/>
      <c r="D5354" s="73"/>
      <c r="E5354" s="73"/>
      <c r="F5354" s="73"/>
      <c r="G5354" s="85"/>
      <c r="H5354" s="73"/>
      <c r="I5354" s="73"/>
      <c r="J5354" s="73"/>
      <c r="K5354" s="73"/>
      <c r="L5354" s="73"/>
      <c r="M5354" s="73"/>
      <c r="N5354" s="73"/>
    </row>
    <row r="5355" spans="2:14" x14ac:dyDescent="0.35">
      <c r="B5355" s="83"/>
      <c r="C5355" s="84"/>
      <c r="D5355" s="73"/>
      <c r="E5355" s="73"/>
      <c r="F5355" s="73"/>
      <c r="G5355" s="85"/>
      <c r="H5355" s="73"/>
      <c r="I5355" s="73"/>
      <c r="J5355" s="73"/>
      <c r="K5355" s="73"/>
      <c r="L5355" s="73"/>
      <c r="M5355" s="73"/>
      <c r="N5355" s="73"/>
    </row>
    <row r="5356" spans="2:14" x14ac:dyDescent="0.35">
      <c r="B5356" s="83"/>
      <c r="C5356" s="84"/>
      <c r="D5356" s="73"/>
      <c r="E5356" s="73"/>
      <c r="F5356" s="73"/>
      <c r="G5356" s="85"/>
      <c r="H5356" s="73"/>
      <c r="I5356" s="73"/>
      <c r="J5356" s="73"/>
      <c r="K5356" s="73"/>
      <c r="L5356" s="73"/>
      <c r="M5356" s="73"/>
      <c r="N5356" s="73"/>
    </row>
    <row r="5357" spans="2:14" x14ac:dyDescent="0.35">
      <c r="B5357" s="83"/>
      <c r="C5357" s="84"/>
      <c r="D5357" s="73"/>
      <c r="E5357" s="73"/>
      <c r="F5357" s="73"/>
      <c r="G5357" s="85"/>
      <c r="H5357" s="73"/>
      <c r="I5357" s="73"/>
      <c r="J5357" s="73"/>
      <c r="K5357" s="73"/>
      <c r="L5357" s="73"/>
      <c r="M5357" s="73"/>
      <c r="N5357" s="73"/>
    </row>
    <row r="5358" spans="2:14" x14ac:dyDescent="0.35">
      <c r="B5358" s="83"/>
      <c r="C5358" s="84"/>
      <c r="D5358" s="73"/>
      <c r="E5358" s="73"/>
      <c r="F5358" s="73"/>
      <c r="G5358" s="85"/>
      <c r="H5358" s="73"/>
      <c r="I5358" s="73"/>
      <c r="J5358" s="73"/>
      <c r="K5358" s="73"/>
      <c r="L5358" s="73"/>
      <c r="M5358" s="73"/>
      <c r="N5358" s="73"/>
    </row>
    <row r="5359" spans="2:14" x14ac:dyDescent="0.35">
      <c r="B5359" s="83"/>
      <c r="C5359" s="84"/>
      <c r="D5359" s="73"/>
      <c r="E5359" s="73"/>
      <c r="F5359" s="73"/>
      <c r="G5359" s="85"/>
      <c r="H5359" s="73"/>
      <c r="I5359" s="73"/>
      <c r="J5359" s="73"/>
      <c r="K5359" s="73"/>
      <c r="L5359" s="73"/>
      <c r="M5359" s="73"/>
      <c r="N5359" s="73"/>
    </row>
    <row r="5360" spans="2:14" x14ac:dyDescent="0.35">
      <c r="B5360" s="83"/>
      <c r="C5360" s="84"/>
      <c r="D5360" s="73"/>
      <c r="E5360" s="73"/>
      <c r="F5360" s="73"/>
      <c r="G5360" s="85"/>
      <c r="H5360" s="73"/>
      <c r="I5360" s="73"/>
      <c r="J5360" s="73"/>
      <c r="K5360" s="73"/>
      <c r="L5360" s="73"/>
      <c r="M5360" s="73"/>
      <c r="N5360" s="73"/>
    </row>
    <row r="5361" spans="2:14" x14ac:dyDescent="0.35">
      <c r="B5361" s="83"/>
      <c r="C5361" s="84"/>
      <c r="D5361" s="73"/>
      <c r="E5361" s="73"/>
      <c r="F5361" s="73"/>
      <c r="G5361" s="85"/>
      <c r="H5361" s="73"/>
      <c r="I5361" s="73"/>
      <c r="J5361" s="73"/>
      <c r="K5361" s="73"/>
      <c r="L5361" s="73"/>
      <c r="M5361" s="73"/>
      <c r="N5361" s="73"/>
    </row>
    <row r="5362" spans="2:14" x14ac:dyDescent="0.35">
      <c r="B5362" s="83"/>
      <c r="C5362" s="84"/>
      <c r="D5362" s="73"/>
      <c r="E5362" s="73"/>
      <c r="F5362" s="73"/>
      <c r="G5362" s="85"/>
      <c r="H5362" s="73"/>
      <c r="I5362" s="73"/>
      <c r="J5362" s="73"/>
      <c r="K5362" s="73"/>
      <c r="L5362" s="73"/>
      <c r="M5362" s="73"/>
      <c r="N5362" s="73"/>
    </row>
    <row r="5363" spans="2:14" x14ac:dyDescent="0.35">
      <c r="B5363" s="83"/>
      <c r="C5363" s="84"/>
      <c r="D5363" s="73"/>
      <c r="E5363" s="73"/>
      <c r="F5363" s="73"/>
      <c r="G5363" s="85"/>
      <c r="H5363" s="73"/>
      <c r="I5363" s="73"/>
      <c r="J5363" s="73"/>
      <c r="K5363" s="73"/>
      <c r="L5363" s="73"/>
      <c r="M5363" s="73"/>
      <c r="N5363" s="73"/>
    </row>
    <row r="5364" spans="2:14" x14ac:dyDescent="0.35">
      <c r="B5364" s="83"/>
      <c r="C5364" s="84"/>
      <c r="D5364" s="73"/>
      <c r="E5364" s="73"/>
      <c r="F5364" s="73"/>
      <c r="G5364" s="85"/>
      <c r="H5364" s="73"/>
      <c r="I5364" s="73"/>
      <c r="J5364" s="73"/>
      <c r="K5364" s="73"/>
      <c r="L5364" s="73"/>
      <c r="M5364" s="73"/>
      <c r="N5364" s="73"/>
    </row>
    <row r="5365" spans="2:14" x14ac:dyDescent="0.35">
      <c r="B5365" s="83"/>
      <c r="C5365" s="84"/>
      <c r="D5365" s="73"/>
      <c r="E5365" s="73"/>
      <c r="F5365" s="73"/>
      <c r="G5365" s="85"/>
      <c r="H5365" s="73"/>
      <c r="I5365" s="73"/>
      <c r="J5365" s="73"/>
      <c r="K5365" s="73"/>
      <c r="L5365" s="73"/>
      <c r="M5365" s="73"/>
      <c r="N5365" s="73"/>
    </row>
    <row r="5366" spans="2:14" x14ac:dyDescent="0.35">
      <c r="B5366" s="83"/>
      <c r="C5366" s="84"/>
      <c r="D5366" s="73"/>
      <c r="E5366" s="73"/>
      <c r="F5366" s="73"/>
      <c r="G5366" s="85"/>
      <c r="H5366" s="73"/>
      <c r="I5366" s="73"/>
      <c r="J5366" s="73"/>
      <c r="K5366" s="73"/>
      <c r="L5366" s="73"/>
      <c r="M5366" s="73"/>
      <c r="N5366" s="73"/>
    </row>
    <row r="5367" spans="2:14" x14ac:dyDescent="0.35">
      <c r="B5367" s="83"/>
      <c r="C5367" s="84"/>
      <c r="D5367" s="73"/>
      <c r="E5367" s="73"/>
      <c r="F5367" s="73"/>
      <c r="G5367" s="85"/>
      <c r="H5367" s="73"/>
      <c r="I5367" s="73"/>
      <c r="J5367" s="73"/>
      <c r="K5367" s="73"/>
      <c r="L5367" s="73"/>
      <c r="M5367" s="73"/>
      <c r="N5367" s="73"/>
    </row>
    <row r="5368" spans="2:14" x14ac:dyDescent="0.35">
      <c r="B5368" s="83"/>
      <c r="C5368" s="84"/>
      <c r="D5368" s="73"/>
      <c r="E5368" s="73"/>
      <c r="F5368" s="73"/>
      <c r="G5368" s="85"/>
      <c r="H5368" s="73"/>
      <c r="I5368" s="73"/>
      <c r="J5368" s="73"/>
      <c r="K5368" s="73"/>
      <c r="L5368" s="73"/>
      <c r="M5368" s="73"/>
      <c r="N5368" s="73"/>
    </row>
    <row r="5369" spans="2:14" x14ac:dyDescent="0.35">
      <c r="B5369" s="83"/>
      <c r="C5369" s="84"/>
      <c r="D5369" s="73"/>
      <c r="E5369" s="73"/>
      <c r="F5369" s="73"/>
      <c r="G5369" s="85"/>
      <c r="H5369" s="73"/>
      <c r="I5369" s="73"/>
      <c r="J5369" s="73"/>
      <c r="K5369" s="73"/>
      <c r="L5369" s="73"/>
      <c r="M5369" s="73"/>
      <c r="N5369" s="73"/>
    </row>
    <row r="5370" spans="2:14" x14ac:dyDescent="0.35">
      <c r="B5370" s="83"/>
      <c r="C5370" s="84"/>
      <c r="D5370" s="73"/>
      <c r="E5370" s="73"/>
      <c r="F5370" s="73"/>
      <c r="G5370" s="85"/>
      <c r="H5370" s="73"/>
      <c r="I5370" s="73"/>
      <c r="J5370" s="73"/>
      <c r="K5370" s="73"/>
      <c r="L5370" s="73"/>
      <c r="M5370" s="73"/>
      <c r="N5370" s="73"/>
    </row>
    <row r="5371" spans="2:14" x14ac:dyDescent="0.35">
      <c r="B5371" s="83"/>
      <c r="C5371" s="84"/>
      <c r="D5371" s="73"/>
      <c r="E5371" s="73"/>
      <c r="F5371" s="73"/>
      <c r="G5371" s="85"/>
      <c r="H5371" s="73"/>
      <c r="I5371" s="73"/>
      <c r="J5371" s="73"/>
      <c r="K5371" s="73"/>
      <c r="L5371" s="73"/>
      <c r="M5371" s="73"/>
      <c r="N5371" s="73"/>
    </row>
    <row r="5372" spans="2:14" x14ac:dyDescent="0.35">
      <c r="B5372" s="83"/>
      <c r="C5372" s="84"/>
      <c r="D5372" s="73"/>
      <c r="E5372" s="73"/>
      <c r="F5372" s="73"/>
      <c r="G5372" s="85"/>
      <c r="H5372" s="73"/>
      <c r="I5372" s="73"/>
      <c r="J5372" s="73"/>
      <c r="K5372" s="73"/>
      <c r="L5372" s="73"/>
      <c r="M5372" s="73"/>
      <c r="N5372" s="73"/>
    </row>
    <row r="5373" spans="2:14" x14ac:dyDescent="0.35">
      <c r="B5373" s="83"/>
      <c r="C5373" s="84"/>
      <c r="D5373" s="73"/>
      <c r="E5373" s="73"/>
      <c r="F5373" s="73"/>
      <c r="G5373" s="85"/>
      <c r="H5373" s="73"/>
      <c r="I5373" s="73"/>
      <c r="J5373" s="73"/>
      <c r="K5373" s="73"/>
      <c r="L5373" s="73"/>
      <c r="M5373" s="73"/>
      <c r="N5373" s="73"/>
    </row>
    <row r="5374" spans="2:14" x14ac:dyDescent="0.35">
      <c r="B5374" s="83"/>
      <c r="C5374" s="84"/>
      <c r="D5374" s="73"/>
      <c r="E5374" s="73"/>
      <c r="F5374" s="73"/>
      <c r="G5374" s="85"/>
      <c r="H5374" s="73"/>
      <c r="I5374" s="73"/>
      <c r="J5374" s="73"/>
      <c r="K5374" s="73"/>
      <c r="L5374" s="73"/>
      <c r="M5374" s="73"/>
      <c r="N5374" s="73"/>
    </row>
    <row r="5375" spans="2:14" x14ac:dyDescent="0.35">
      <c r="B5375" s="83"/>
      <c r="C5375" s="84"/>
      <c r="D5375" s="73"/>
      <c r="E5375" s="73"/>
      <c r="F5375" s="73"/>
      <c r="G5375" s="85"/>
      <c r="H5375" s="73"/>
      <c r="I5375" s="73"/>
      <c r="J5375" s="73"/>
      <c r="K5375" s="73"/>
      <c r="L5375" s="73"/>
      <c r="M5375" s="73"/>
      <c r="N5375" s="73"/>
    </row>
    <row r="5376" spans="2:14" x14ac:dyDescent="0.35">
      <c r="B5376" s="83"/>
      <c r="C5376" s="84"/>
      <c r="D5376" s="73"/>
      <c r="E5376" s="73"/>
      <c r="F5376" s="73"/>
      <c r="G5376" s="85"/>
      <c r="H5376" s="73"/>
      <c r="I5376" s="73"/>
      <c r="J5376" s="73"/>
      <c r="K5376" s="73"/>
      <c r="L5376" s="73"/>
      <c r="M5376" s="73"/>
      <c r="N5376" s="73"/>
    </row>
    <row r="5377" spans="2:14" x14ac:dyDescent="0.35">
      <c r="B5377" s="83"/>
      <c r="C5377" s="84"/>
      <c r="D5377" s="73"/>
      <c r="E5377" s="73"/>
      <c r="F5377" s="73"/>
      <c r="G5377" s="85"/>
      <c r="H5377" s="73"/>
      <c r="I5377" s="73"/>
      <c r="J5377" s="73"/>
      <c r="K5377" s="73"/>
      <c r="L5377" s="73"/>
      <c r="M5377" s="73"/>
      <c r="N5377" s="73"/>
    </row>
    <row r="5378" spans="2:14" x14ac:dyDescent="0.35">
      <c r="B5378" s="83"/>
      <c r="C5378" s="84"/>
      <c r="D5378" s="73"/>
      <c r="E5378" s="73"/>
      <c r="F5378" s="73"/>
      <c r="G5378" s="85"/>
      <c r="H5378" s="73"/>
      <c r="I5378" s="73"/>
      <c r="J5378" s="73"/>
      <c r="K5378" s="73"/>
      <c r="L5378" s="73"/>
      <c r="M5378" s="73"/>
      <c r="N5378" s="73"/>
    </row>
    <row r="5379" spans="2:14" x14ac:dyDescent="0.35">
      <c r="B5379" s="83"/>
      <c r="C5379" s="84"/>
      <c r="D5379" s="73"/>
      <c r="E5379" s="73"/>
      <c r="F5379" s="73"/>
      <c r="G5379" s="85"/>
      <c r="H5379" s="73"/>
      <c r="I5379" s="73"/>
      <c r="J5379" s="73"/>
      <c r="K5379" s="73"/>
      <c r="L5379" s="73"/>
      <c r="M5379" s="73"/>
      <c r="N5379" s="73"/>
    </row>
    <row r="5380" spans="2:14" x14ac:dyDescent="0.35">
      <c r="B5380" s="83"/>
      <c r="C5380" s="84"/>
      <c r="D5380" s="73"/>
      <c r="E5380" s="73"/>
      <c r="F5380" s="73"/>
      <c r="G5380" s="85"/>
      <c r="H5380" s="73"/>
      <c r="I5380" s="73"/>
      <c r="J5380" s="73"/>
      <c r="K5380" s="73"/>
      <c r="L5380" s="73"/>
      <c r="M5380" s="73"/>
      <c r="N5380" s="73"/>
    </row>
    <row r="5381" spans="2:14" x14ac:dyDescent="0.35">
      <c r="B5381" s="83"/>
      <c r="C5381" s="84"/>
      <c r="D5381" s="73"/>
      <c r="E5381" s="73"/>
      <c r="F5381" s="73"/>
      <c r="G5381" s="85"/>
      <c r="H5381" s="73"/>
      <c r="I5381" s="73"/>
      <c r="J5381" s="73"/>
      <c r="K5381" s="73"/>
      <c r="L5381" s="73"/>
      <c r="M5381" s="73"/>
      <c r="N5381" s="73"/>
    </row>
    <row r="5382" spans="2:14" x14ac:dyDescent="0.35">
      <c r="B5382" s="83"/>
      <c r="C5382" s="84"/>
      <c r="D5382" s="73"/>
      <c r="E5382" s="73"/>
      <c r="F5382" s="73"/>
      <c r="G5382" s="85"/>
      <c r="H5382" s="73"/>
      <c r="I5382" s="73"/>
      <c r="J5382" s="73"/>
      <c r="K5382" s="73"/>
      <c r="L5382" s="73"/>
      <c r="M5382" s="73"/>
      <c r="N5382" s="73"/>
    </row>
    <row r="5383" spans="2:14" x14ac:dyDescent="0.35">
      <c r="B5383" s="83"/>
      <c r="C5383" s="84"/>
      <c r="D5383" s="73"/>
      <c r="E5383" s="73"/>
      <c r="F5383" s="73"/>
      <c r="G5383" s="85"/>
      <c r="H5383" s="73"/>
      <c r="I5383" s="73"/>
      <c r="J5383" s="73"/>
      <c r="K5383" s="73"/>
      <c r="L5383" s="73"/>
      <c r="M5383" s="73"/>
      <c r="N5383" s="73"/>
    </row>
    <row r="5384" spans="2:14" x14ac:dyDescent="0.35">
      <c r="B5384" s="83"/>
      <c r="C5384" s="84"/>
      <c r="D5384" s="73"/>
      <c r="E5384" s="73"/>
      <c r="F5384" s="73"/>
      <c r="G5384" s="85"/>
      <c r="H5384" s="73"/>
      <c r="I5384" s="73"/>
      <c r="J5384" s="73"/>
      <c r="K5384" s="73"/>
      <c r="L5384" s="73"/>
      <c r="M5384" s="73"/>
      <c r="N5384" s="73"/>
    </row>
    <row r="5385" spans="2:14" x14ac:dyDescent="0.35">
      <c r="B5385" s="83"/>
      <c r="C5385" s="84"/>
      <c r="D5385" s="73"/>
      <c r="E5385" s="73"/>
      <c r="F5385" s="73"/>
      <c r="G5385" s="85"/>
      <c r="H5385" s="73"/>
      <c r="I5385" s="73"/>
      <c r="J5385" s="73"/>
      <c r="K5385" s="73"/>
      <c r="L5385" s="73"/>
      <c r="M5385" s="73"/>
      <c r="N5385" s="73"/>
    </row>
    <row r="5386" spans="2:14" x14ac:dyDescent="0.35">
      <c r="B5386" s="83"/>
      <c r="C5386" s="84"/>
      <c r="D5386" s="73"/>
      <c r="E5386" s="73"/>
      <c r="F5386" s="73"/>
      <c r="G5386" s="85"/>
      <c r="H5386" s="73"/>
      <c r="I5386" s="73"/>
      <c r="J5386" s="73"/>
      <c r="K5386" s="73"/>
      <c r="L5386" s="73"/>
      <c r="M5386" s="73"/>
      <c r="N5386" s="73"/>
    </row>
    <row r="5387" spans="2:14" x14ac:dyDescent="0.35">
      <c r="B5387" s="83"/>
      <c r="C5387" s="84"/>
      <c r="D5387" s="73"/>
      <c r="E5387" s="73"/>
      <c r="F5387" s="73"/>
      <c r="G5387" s="85"/>
      <c r="H5387" s="73"/>
      <c r="I5387" s="73"/>
      <c r="J5387" s="73"/>
      <c r="K5387" s="73"/>
      <c r="L5387" s="73"/>
      <c r="M5387" s="73"/>
      <c r="N5387" s="73"/>
    </row>
    <row r="5388" spans="2:14" x14ac:dyDescent="0.35">
      <c r="B5388" s="83"/>
      <c r="C5388" s="84"/>
      <c r="D5388" s="73"/>
      <c r="E5388" s="73"/>
      <c r="F5388" s="73"/>
      <c r="G5388" s="85"/>
      <c r="H5388" s="73"/>
      <c r="I5388" s="73"/>
      <c r="J5388" s="73"/>
      <c r="K5388" s="73"/>
      <c r="L5388" s="73"/>
      <c r="M5388" s="73"/>
      <c r="N5388" s="73"/>
    </row>
    <row r="5389" spans="2:14" x14ac:dyDescent="0.35">
      <c r="B5389" s="83"/>
      <c r="C5389" s="84"/>
      <c r="D5389" s="73"/>
      <c r="E5389" s="73"/>
      <c r="F5389" s="73"/>
      <c r="G5389" s="85"/>
      <c r="H5389" s="73"/>
      <c r="I5389" s="73"/>
      <c r="J5389" s="73"/>
      <c r="K5389" s="73"/>
      <c r="L5389" s="73"/>
      <c r="M5389" s="73"/>
      <c r="N5389" s="73"/>
    </row>
    <row r="5390" spans="2:14" x14ac:dyDescent="0.35">
      <c r="B5390" s="83"/>
      <c r="C5390" s="84"/>
      <c r="D5390" s="73"/>
      <c r="E5390" s="73"/>
      <c r="F5390" s="73"/>
      <c r="G5390" s="85"/>
      <c r="H5390" s="73"/>
      <c r="I5390" s="73"/>
      <c r="J5390" s="73"/>
      <c r="K5390" s="73"/>
      <c r="L5390" s="73"/>
      <c r="M5390" s="73"/>
      <c r="N5390" s="73"/>
    </row>
    <row r="5391" spans="2:14" x14ac:dyDescent="0.35">
      <c r="B5391" s="83"/>
      <c r="C5391" s="84"/>
      <c r="D5391" s="73"/>
      <c r="E5391" s="73"/>
      <c r="F5391" s="73"/>
      <c r="G5391" s="85"/>
      <c r="H5391" s="73"/>
      <c r="I5391" s="73"/>
      <c r="J5391" s="73"/>
      <c r="K5391" s="73"/>
      <c r="L5391" s="73"/>
      <c r="M5391" s="73"/>
      <c r="N5391" s="73"/>
    </row>
    <row r="5392" spans="2:14" x14ac:dyDescent="0.35">
      <c r="B5392" s="83"/>
      <c r="C5392" s="84"/>
      <c r="D5392" s="73"/>
      <c r="E5392" s="73"/>
      <c r="F5392" s="73"/>
      <c r="G5392" s="85"/>
      <c r="H5392" s="73"/>
      <c r="I5392" s="73"/>
      <c r="J5392" s="73"/>
      <c r="K5392" s="73"/>
      <c r="L5392" s="73"/>
      <c r="M5392" s="73"/>
      <c r="N5392" s="73"/>
    </row>
    <row r="5393" spans="2:14" x14ac:dyDescent="0.35">
      <c r="B5393" s="83"/>
      <c r="C5393" s="84"/>
      <c r="D5393" s="73"/>
      <c r="E5393" s="73"/>
      <c r="F5393" s="73"/>
      <c r="G5393" s="85"/>
      <c r="H5393" s="73"/>
      <c r="I5393" s="73"/>
      <c r="J5393" s="73"/>
      <c r="K5393" s="73"/>
      <c r="L5393" s="73"/>
      <c r="M5393" s="73"/>
      <c r="N5393" s="73"/>
    </row>
    <row r="5394" spans="2:14" x14ac:dyDescent="0.35">
      <c r="B5394" s="83"/>
      <c r="C5394" s="84"/>
      <c r="D5394" s="73"/>
      <c r="E5394" s="73"/>
      <c r="F5394" s="73"/>
      <c r="G5394" s="85"/>
      <c r="H5394" s="73"/>
      <c r="I5394" s="73"/>
      <c r="J5394" s="73"/>
      <c r="K5394" s="73"/>
      <c r="L5394" s="73"/>
      <c r="M5394" s="73"/>
      <c r="N5394" s="73"/>
    </row>
    <row r="5395" spans="2:14" x14ac:dyDescent="0.35">
      <c r="B5395" s="83"/>
      <c r="C5395" s="84"/>
      <c r="D5395" s="73"/>
      <c r="E5395" s="73"/>
      <c r="F5395" s="73"/>
      <c r="G5395" s="85"/>
      <c r="H5395" s="73"/>
      <c r="I5395" s="73"/>
      <c r="J5395" s="73"/>
      <c r="K5395" s="73"/>
      <c r="L5395" s="73"/>
      <c r="M5395" s="73"/>
      <c r="N5395" s="73"/>
    </row>
    <row r="5396" spans="2:14" x14ac:dyDescent="0.35">
      <c r="B5396" s="83"/>
      <c r="C5396" s="84"/>
      <c r="D5396" s="73"/>
      <c r="E5396" s="73"/>
      <c r="F5396" s="73"/>
      <c r="G5396" s="85"/>
      <c r="H5396" s="73"/>
      <c r="I5396" s="73"/>
      <c r="J5396" s="73"/>
      <c r="K5396" s="73"/>
      <c r="L5396" s="73"/>
      <c r="M5396" s="73"/>
      <c r="N5396" s="73"/>
    </row>
    <row r="5397" spans="2:14" x14ac:dyDescent="0.35">
      <c r="B5397" s="83"/>
      <c r="C5397" s="84"/>
      <c r="D5397" s="73"/>
      <c r="E5397" s="73"/>
      <c r="F5397" s="73"/>
      <c r="G5397" s="85"/>
      <c r="H5397" s="73"/>
      <c r="I5397" s="73"/>
      <c r="J5397" s="73"/>
      <c r="K5397" s="73"/>
      <c r="L5397" s="73"/>
      <c r="M5397" s="73"/>
      <c r="N5397" s="73"/>
    </row>
    <row r="5398" spans="2:14" x14ac:dyDescent="0.35">
      <c r="B5398" s="83"/>
      <c r="C5398" s="84"/>
      <c r="D5398" s="73"/>
      <c r="E5398" s="73"/>
      <c r="F5398" s="73"/>
      <c r="G5398" s="85"/>
      <c r="H5398" s="73"/>
      <c r="I5398" s="73"/>
      <c r="J5398" s="73"/>
      <c r="K5398" s="73"/>
      <c r="L5398" s="73"/>
      <c r="M5398" s="73"/>
      <c r="N5398" s="73"/>
    </row>
    <row r="5399" spans="2:14" x14ac:dyDescent="0.35">
      <c r="B5399" s="83"/>
      <c r="C5399" s="84"/>
      <c r="D5399" s="73"/>
      <c r="E5399" s="73"/>
      <c r="F5399" s="73"/>
      <c r="G5399" s="85"/>
      <c r="H5399" s="73"/>
      <c r="I5399" s="73"/>
      <c r="J5399" s="73"/>
      <c r="K5399" s="73"/>
      <c r="L5399" s="73"/>
      <c r="M5399" s="73"/>
      <c r="N5399" s="73"/>
    </row>
    <row r="5400" spans="2:14" x14ac:dyDescent="0.35">
      <c r="B5400" s="83"/>
      <c r="C5400" s="84"/>
      <c r="D5400" s="73"/>
      <c r="E5400" s="73"/>
      <c r="F5400" s="73"/>
      <c r="G5400" s="85"/>
      <c r="H5400" s="73"/>
      <c r="I5400" s="73"/>
      <c r="J5400" s="73"/>
      <c r="K5400" s="73"/>
      <c r="L5400" s="73"/>
      <c r="M5400" s="73"/>
      <c r="N5400" s="73"/>
    </row>
    <row r="5401" spans="2:14" x14ac:dyDescent="0.35">
      <c r="B5401" s="83"/>
      <c r="C5401" s="84"/>
      <c r="D5401" s="73"/>
      <c r="E5401" s="73"/>
      <c r="F5401" s="73"/>
      <c r="G5401" s="85"/>
      <c r="H5401" s="73"/>
      <c r="I5401" s="73"/>
      <c r="J5401" s="73"/>
      <c r="K5401" s="73"/>
      <c r="L5401" s="73"/>
      <c r="M5401" s="73"/>
      <c r="N5401" s="73"/>
    </row>
    <row r="5402" spans="2:14" x14ac:dyDescent="0.35">
      <c r="B5402" s="83"/>
      <c r="C5402" s="84"/>
      <c r="D5402" s="73"/>
      <c r="E5402" s="73"/>
      <c r="F5402" s="73"/>
      <c r="G5402" s="85"/>
      <c r="H5402" s="73"/>
      <c r="I5402" s="73"/>
      <c r="J5402" s="73"/>
      <c r="K5402" s="73"/>
      <c r="L5402" s="73"/>
      <c r="M5402" s="73"/>
      <c r="N5402" s="73"/>
    </row>
    <row r="5403" spans="2:14" x14ac:dyDescent="0.35">
      <c r="B5403" s="83"/>
      <c r="C5403" s="84"/>
      <c r="D5403" s="73"/>
      <c r="E5403" s="73"/>
      <c r="F5403" s="73"/>
      <c r="G5403" s="85"/>
      <c r="H5403" s="73"/>
      <c r="I5403" s="73"/>
      <c r="J5403" s="73"/>
      <c r="K5403" s="73"/>
      <c r="L5403" s="73"/>
      <c r="M5403" s="73"/>
      <c r="N5403" s="73"/>
    </row>
    <row r="5404" spans="2:14" x14ac:dyDescent="0.35">
      <c r="B5404" s="83"/>
      <c r="C5404" s="84"/>
      <c r="D5404" s="73"/>
      <c r="E5404" s="73"/>
      <c r="F5404" s="73"/>
      <c r="G5404" s="85"/>
      <c r="H5404" s="73"/>
      <c r="I5404" s="73"/>
      <c r="J5404" s="73"/>
      <c r="K5404" s="73"/>
      <c r="L5404" s="73"/>
      <c r="M5404" s="73"/>
      <c r="N5404" s="73"/>
    </row>
    <row r="5405" spans="2:14" x14ac:dyDescent="0.35">
      <c r="B5405" s="83"/>
      <c r="C5405" s="84"/>
      <c r="D5405" s="73"/>
      <c r="E5405" s="73"/>
      <c r="F5405" s="73"/>
      <c r="G5405" s="85"/>
      <c r="H5405" s="73"/>
      <c r="I5405" s="73"/>
      <c r="J5405" s="73"/>
      <c r="K5405" s="73"/>
      <c r="L5405" s="73"/>
      <c r="M5405" s="73"/>
      <c r="N5405" s="73"/>
    </row>
    <row r="5406" spans="2:14" x14ac:dyDescent="0.35">
      <c r="B5406" s="83"/>
      <c r="C5406" s="84"/>
      <c r="D5406" s="73"/>
      <c r="E5406" s="73"/>
      <c r="F5406" s="73"/>
      <c r="G5406" s="85"/>
      <c r="H5406" s="73"/>
      <c r="I5406" s="73"/>
      <c r="J5406" s="73"/>
      <c r="K5406" s="73"/>
      <c r="L5406" s="73"/>
      <c r="M5406" s="73"/>
      <c r="N5406" s="73"/>
    </row>
    <row r="5407" spans="2:14" x14ac:dyDescent="0.35">
      <c r="B5407" s="83"/>
      <c r="C5407" s="84"/>
      <c r="D5407" s="73"/>
      <c r="E5407" s="73"/>
      <c r="F5407" s="73"/>
      <c r="G5407" s="85"/>
      <c r="H5407" s="73"/>
      <c r="I5407" s="73"/>
      <c r="J5407" s="73"/>
      <c r="K5407" s="73"/>
      <c r="L5407" s="73"/>
      <c r="M5407" s="73"/>
      <c r="N5407" s="73"/>
    </row>
    <row r="5408" spans="2:14" x14ac:dyDescent="0.35">
      <c r="B5408" s="83"/>
      <c r="C5408" s="84"/>
      <c r="D5408" s="73"/>
      <c r="E5408" s="73"/>
      <c r="F5408" s="73"/>
      <c r="G5408" s="85"/>
      <c r="H5408" s="73"/>
      <c r="I5408" s="73"/>
      <c r="J5408" s="73"/>
      <c r="K5408" s="73"/>
      <c r="L5408" s="73"/>
      <c r="M5408" s="73"/>
      <c r="N5408" s="73"/>
    </row>
    <row r="5409" spans="2:14" x14ac:dyDescent="0.35">
      <c r="B5409" s="83"/>
      <c r="C5409" s="84"/>
      <c r="D5409" s="73"/>
      <c r="E5409" s="73"/>
      <c r="F5409" s="73"/>
      <c r="G5409" s="85"/>
      <c r="H5409" s="73"/>
      <c r="I5409" s="73"/>
      <c r="J5409" s="73"/>
      <c r="K5409" s="73"/>
      <c r="L5409" s="73"/>
      <c r="M5409" s="73"/>
      <c r="N5409" s="73"/>
    </row>
    <row r="5410" spans="2:14" x14ac:dyDescent="0.35">
      <c r="B5410" s="83"/>
      <c r="C5410" s="84"/>
      <c r="D5410" s="73"/>
      <c r="E5410" s="73"/>
      <c r="F5410" s="73"/>
      <c r="G5410" s="85"/>
      <c r="H5410" s="73"/>
      <c r="I5410" s="73"/>
      <c r="J5410" s="73"/>
      <c r="K5410" s="73"/>
      <c r="L5410" s="73"/>
      <c r="M5410" s="73"/>
      <c r="N5410" s="73"/>
    </row>
    <row r="5411" spans="2:14" x14ac:dyDescent="0.35">
      <c r="B5411" s="83"/>
      <c r="C5411" s="84"/>
      <c r="D5411" s="73"/>
      <c r="E5411" s="73"/>
      <c r="F5411" s="73"/>
      <c r="G5411" s="85"/>
      <c r="H5411" s="73"/>
      <c r="I5411" s="73"/>
      <c r="J5411" s="73"/>
      <c r="K5411" s="73"/>
      <c r="L5411" s="73"/>
      <c r="M5411" s="73"/>
      <c r="N5411" s="73"/>
    </row>
    <row r="5412" spans="2:14" x14ac:dyDescent="0.35">
      <c r="B5412" s="83"/>
      <c r="C5412" s="84"/>
      <c r="D5412" s="73"/>
      <c r="E5412" s="73"/>
      <c r="F5412" s="73"/>
      <c r="G5412" s="85"/>
      <c r="H5412" s="73"/>
      <c r="I5412" s="73"/>
      <c r="J5412" s="73"/>
      <c r="K5412" s="73"/>
      <c r="L5412" s="73"/>
      <c r="M5412" s="73"/>
      <c r="N5412" s="73"/>
    </row>
    <row r="5413" spans="2:14" x14ac:dyDescent="0.35">
      <c r="B5413" s="83"/>
      <c r="C5413" s="84"/>
      <c r="D5413" s="73"/>
      <c r="E5413" s="73"/>
      <c r="F5413" s="73"/>
      <c r="G5413" s="85"/>
      <c r="H5413" s="73"/>
      <c r="I5413" s="73"/>
      <c r="J5413" s="73"/>
      <c r="K5413" s="73"/>
      <c r="L5413" s="73"/>
      <c r="M5413" s="73"/>
      <c r="N5413" s="73"/>
    </row>
    <row r="5414" spans="2:14" x14ac:dyDescent="0.35">
      <c r="B5414" s="83"/>
      <c r="C5414" s="84"/>
      <c r="D5414" s="73"/>
      <c r="E5414" s="73"/>
      <c r="F5414" s="73"/>
      <c r="G5414" s="85"/>
      <c r="H5414" s="73"/>
      <c r="I5414" s="73"/>
      <c r="J5414" s="73"/>
      <c r="K5414" s="73"/>
      <c r="L5414" s="73"/>
      <c r="M5414" s="73"/>
      <c r="N5414" s="73"/>
    </row>
    <row r="5415" spans="2:14" x14ac:dyDescent="0.35">
      <c r="B5415" s="83"/>
      <c r="C5415" s="84"/>
      <c r="D5415" s="73"/>
      <c r="E5415" s="73"/>
      <c r="F5415" s="73"/>
      <c r="G5415" s="85"/>
      <c r="H5415" s="73"/>
      <c r="I5415" s="73"/>
      <c r="J5415" s="73"/>
      <c r="K5415" s="73"/>
      <c r="L5415" s="73"/>
      <c r="M5415" s="73"/>
      <c r="N5415" s="73"/>
    </row>
    <row r="5416" spans="2:14" x14ac:dyDescent="0.35">
      <c r="B5416" s="83"/>
      <c r="C5416" s="84"/>
      <c r="D5416" s="73"/>
      <c r="E5416" s="73"/>
      <c r="F5416" s="73"/>
      <c r="G5416" s="85"/>
      <c r="H5416" s="73"/>
      <c r="I5416" s="73"/>
      <c r="J5416" s="73"/>
      <c r="K5416" s="73"/>
      <c r="L5416" s="73"/>
      <c r="M5416" s="73"/>
      <c r="N5416" s="73"/>
    </row>
    <row r="5417" spans="2:14" x14ac:dyDescent="0.35">
      <c r="B5417" s="83"/>
      <c r="C5417" s="84"/>
      <c r="D5417" s="73"/>
      <c r="E5417" s="73"/>
      <c r="F5417" s="73"/>
      <c r="G5417" s="85"/>
      <c r="H5417" s="73"/>
      <c r="I5417" s="73"/>
      <c r="J5417" s="73"/>
      <c r="K5417" s="73"/>
      <c r="L5417" s="73"/>
      <c r="M5417" s="73"/>
      <c r="N5417" s="73"/>
    </row>
    <row r="5418" spans="2:14" x14ac:dyDescent="0.35">
      <c r="B5418" s="83"/>
      <c r="C5418" s="84"/>
      <c r="D5418" s="73"/>
      <c r="E5418" s="73"/>
      <c r="F5418" s="73"/>
      <c r="G5418" s="85"/>
      <c r="H5418" s="73"/>
      <c r="I5418" s="73"/>
      <c r="J5418" s="73"/>
      <c r="K5418" s="73"/>
      <c r="L5418" s="73"/>
      <c r="M5418" s="73"/>
      <c r="N5418" s="73"/>
    </row>
    <row r="5419" spans="2:14" x14ac:dyDescent="0.35">
      <c r="B5419" s="83"/>
      <c r="C5419" s="84"/>
      <c r="D5419" s="73"/>
      <c r="E5419" s="73"/>
      <c r="F5419" s="73"/>
      <c r="G5419" s="85"/>
      <c r="H5419" s="73"/>
      <c r="I5419" s="73"/>
      <c r="J5419" s="73"/>
      <c r="K5419" s="73"/>
      <c r="L5419" s="73"/>
      <c r="M5419" s="73"/>
      <c r="N5419" s="73"/>
    </row>
    <row r="5420" spans="2:14" x14ac:dyDescent="0.35">
      <c r="B5420" s="83"/>
      <c r="C5420" s="84"/>
      <c r="D5420" s="73"/>
      <c r="E5420" s="73"/>
      <c r="F5420" s="73"/>
      <c r="G5420" s="85"/>
      <c r="H5420" s="73"/>
      <c r="I5420" s="73"/>
      <c r="J5420" s="73"/>
      <c r="K5420" s="73"/>
      <c r="L5420" s="73"/>
      <c r="M5420" s="73"/>
      <c r="N5420" s="73"/>
    </row>
    <row r="5421" spans="2:14" x14ac:dyDescent="0.35">
      <c r="B5421" s="83"/>
      <c r="C5421" s="84"/>
      <c r="D5421" s="73"/>
      <c r="E5421" s="73"/>
      <c r="F5421" s="73"/>
      <c r="G5421" s="85"/>
      <c r="H5421" s="73"/>
      <c r="I5421" s="73"/>
      <c r="J5421" s="73"/>
      <c r="K5421" s="73"/>
      <c r="L5421" s="73"/>
      <c r="M5421" s="73"/>
      <c r="N5421" s="73"/>
    </row>
    <row r="5422" spans="2:14" x14ac:dyDescent="0.35">
      <c r="B5422" s="83"/>
      <c r="C5422" s="84"/>
      <c r="D5422" s="73"/>
      <c r="E5422" s="73"/>
      <c r="F5422" s="73"/>
      <c r="G5422" s="85"/>
      <c r="H5422" s="73"/>
      <c r="I5422" s="73"/>
      <c r="J5422" s="73"/>
      <c r="K5422" s="73"/>
      <c r="L5422" s="73"/>
      <c r="M5422" s="73"/>
      <c r="N5422" s="73"/>
    </row>
    <row r="5423" spans="2:14" x14ac:dyDescent="0.35">
      <c r="B5423" s="83"/>
      <c r="C5423" s="84"/>
      <c r="D5423" s="73"/>
      <c r="E5423" s="73"/>
      <c r="F5423" s="73"/>
      <c r="G5423" s="85"/>
      <c r="H5423" s="73"/>
      <c r="I5423" s="73"/>
      <c r="J5423" s="73"/>
      <c r="K5423" s="73"/>
      <c r="L5423" s="73"/>
      <c r="M5423" s="73"/>
      <c r="N5423" s="73"/>
    </row>
    <row r="5424" spans="2:14" x14ac:dyDescent="0.35">
      <c r="B5424" s="83"/>
      <c r="C5424" s="84"/>
      <c r="D5424" s="73"/>
      <c r="E5424" s="73"/>
      <c r="F5424" s="73"/>
      <c r="G5424" s="85"/>
      <c r="H5424" s="73"/>
      <c r="I5424" s="73"/>
      <c r="J5424" s="73"/>
      <c r="K5424" s="73"/>
      <c r="L5424" s="73"/>
      <c r="M5424" s="73"/>
      <c r="N5424" s="73"/>
    </row>
    <row r="5425" spans="2:14" x14ac:dyDescent="0.35">
      <c r="B5425" s="83"/>
      <c r="C5425" s="84"/>
      <c r="D5425" s="73"/>
      <c r="E5425" s="73"/>
      <c r="F5425" s="73"/>
      <c r="G5425" s="85"/>
      <c r="H5425" s="73"/>
      <c r="I5425" s="73"/>
      <c r="J5425" s="73"/>
      <c r="K5425" s="73"/>
      <c r="L5425" s="73"/>
      <c r="M5425" s="73"/>
      <c r="N5425" s="73"/>
    </row>
    <row r="5426" spans="2:14" x14ac:dyDescent="0.35">
      <c r="B5426" s="83"/>
      <c r="C5426" s="84"/>
      <c r="D5426" s="73"/>
      <c r="E5426" s="73"/>
      <c r="F5426" s="73"/>
      <c r="G5426" s="85"/>
      <c r="H5426" s="73"/>
      <c r="I5426" s="73"/>
      <c r="J5426" s="73"/>
      <c r="K5426" s="73"/>
      <c r="L5426" s="73"/>
      <c r="M5426" s="73"/>
      <c r="N5426" s="73"/>
    </row>
    <row r="5427" spans="2:14" x14ac:dyDescent="0.35">
      <c r="B5427" s="83"/>
      <c r="C5427" s="84"/>
      <c r="D5427" s="73"/>
      <c r="E5427" s="73"/>
      <c r="F5427" s="73"/>
      <c r="G5427" s="85"/>
      <c r="H5427" s="73"/>
      <c r="I5427" s="73"/>
      <c r="J5427" s="73"/>
      <c r="K5427" s="73"/>
      <c r="L5427" s="73"/>
      <c r="M5427" s="73"/>
      <c r="N5427" s="73"/>
    </row>
    <row r="5428" spans="2:14" x14ac:dyDescent="0.35">
      <c r="B5428" s="83"/>
      <c r="C5428" s="84"/>
      <c r="D5428" s="73"/>
      <c r="E5428" s="73"/>
      <c r="F5428" s="73"/>
      <c r="G5428" s="85"/>
      <c r="H5428" s="73"/>
      <c r="I5428" s="73"/>
      <c r="J5428" s="73"/>
      <c r="K5428" s="73"/>
      <c r="L5428" s="73"/>
      <c r="M5428" s="73"/>
      <c r="N5428" s="73"/>
    </row>
    <row r="5429" spans="2:14" x14ac:dyDescent="0.35">
      <c r="B5429" s="83"/>
      <c r="C5429" s="84"/>
      <c r="D5429" s="73"/>
      <c r="E5429" s="73"/>
      <c r="F5429" s="73"/>
      <c r="G5429" s="85"/>
      <c r="H5429" s="73"/>
      <c r="I5429" s="73"/>
      <c r="J5429" s="73"/>
      <c r="K5429" s="73"/>
      <c r="L5429" s="73"/>
      <c r="M5429" s="73"/>
      <c r="N5429" s="73"/>
    </row>
    <row r="5430" spans="2:14" x14ac:dyDescent="0.35">
      <c r="B5430" s="83"/>
      <c r="C5430" s="84"/>
      <c r="D5430" s="73"/>
      <c r="E5430" s="73"/>
      <c r="F5430" s="73"/>
      <c r="G5430" s="85"/>
      <c r="H5430" s="73"/>
      <c r="I5430" s="73"/>
      <c r="J5430" s="73"/>
      <c r="K5430" s="73"/>
      <c r="L5430" s="73"/>
      <c r="M5430" s="73"/>
      <c r="N5430" s="73"/>
    </row>
    <row r="5431" spans="2:14" x14ac:dyDescent="0.35">
      <c r="B5431" s="83"/>
      <c r="C5431" s="84"/>
      <c r="D5431" s="73"/>
      <c r="E5431" s="73"/>
      <c r="F5431" s="73"/>
      <c r="G5431" s="85"/>
      <c r="H5431" s="73"/>
      <c r="I5431" s="73"/>
      <c r="J5431" s="73"/>
      <c r="K5431" s="73"/>
      <c r="L5431" s="73"/>
      <c r="M5431" s="73"/>
      <c r="N5431" s="73"/>
    </row>
    <row r="5432" spans="2:14" x14ac:dyDescent="0.35">
      <c r="B5432" s="83"/>
      <c r="C5432" s="84"/>
      <c r="D5432" s="73"/>
      <c r="E5432" s="73"/>
      <c r="F5432" s="73"/>
      <c r="G5432" s="85"/>
      <c r="H5432" s="73"/>
      <c r="I5432" s="73"/>
      <c r="J5432" s="73"/>
      <c r="K5432" s="73"/>
      <c r="L5432" s="73"/>
      <c r="M5432" s="73"/>
      <c r="N5432" s="73"/>
    </row>
    <row r="5433" spans="2:14" x14ac:dyDescent="0.35">
      <c r="B5433" s="83"/>
      <c r="C5433" s="84"/>
      <c r="D5433" s="73"/>
      <c r="E5433" s="73"/>
      <c r="F5433" s="73"/>
      <c r="G5433" s="85"/>
      <c r="H5433" s="73"/>
      <c r="I5433" s="73"/>
      <c r="J5433" s="73"/>
      <c r="K5433" s="73"/>
      <c r="L5433" s="73"/>
      <c r="M5433" s="73"/>
      <c r="N5433" s="73"/>
    </row>
    <row r="5434" spans="2:14" x14ac:dyDescent="0.35">
      <c r="B5434" s="83"/>
      <c r="C5434" s="84"/>
      <c r="D5434" s="73"/>
      <c r="E5434" s="73"/>
      <c r="F5434" s="73"/>
      <c r="G5434" s="85"/>
      <c r="H5434" s="73"/>
      <c r="I5434" s="73"/>
      <c r="J5434" s="73"/>
      <c r="K5434" s="73"/>
      <c r="L5434" s="73"/>
      <c r="M5434" s="73"/>
      <c r="N5434" s="73"/>
    </row>
    <row r="5435" spans="2:14" x14ac:dyDescent="0.35">
      <c r="B5435" s="83"/>
      <c r="C5435" s="84"/>
      <c r="D5435" s="73"/>
      <c r="E5435" s="73"/>
      <c r="F5435" s="73"/>
      <c r="G5435" s="85"/>
      <c r="H5435" s="73"/>
      <c r="I5435" s="73"/>
      <c r="J5435" s="73"/>
      <c r="K5435" s="73"/>
      <c r="L5435" s="73"/>
      <c r="M5435" s="73"/>
      <c r="N5435" s="73"/>
    </row>
    <row r="5436" spans="2:14" x14ac:dyDescent="0.35">
      <c r="B5436" s="83"/>
      <c r="C5436" s="84"/>
      <c r="D5436" s="73"/>
      <c r="E5436" s="73"/>
      <c r="F5436" s="73"/>
      <c r="G5436" s="85"/>
      <c r="H5436" s="73"/>
      <c r="I5436" s="73"/>
      <c r="J5436" s="73"/>
      <c r="K5436" s="73"/>
      <c r="L5436" s="73"/>
      <c r="M5436" s="73"/>
      <c r="N5436" s="73"/>
    </row>
    <row r="5437" spans="2:14" x14ac:dyDescent="0.35">
      <c r="B5437" s="83"/>
      <c r="C5437" s="84"/>
      <c r="D5437" s="73"/>
      <c r="E5437" s="73"/>
      <c r="F5437" s="73"/>
      <c r="G5437" s="85"/>
      <c r="H5437" s="73"/>
      <c r="I5437" s="73"/>
      <c r="J5437" s="73"/>
      <c r="K5437" s="73"/>
      <c r="L5437" s="73"/>
      <c r="M5437" s="73"/>
      <c r="N5437" s="73"/>
    </row>
    <row r="5438" spans="2:14" x14ac:dyDescent="0.35">
      <c r="B5438" s="83"/>
      <c r="C5438" s="84"/>
      <c r="D5438" s="73"/>
      <c r="E5438" s="73"/>
      <c r="F5438" s="73"/>
      <c r="G5438" s="85"/>
      <c r="H5438" s="73"/>
      <c r="I5438" s="73"/>
      <c r="J5438" s="73"/>
      <c r="K5438" s="73"/>
      <c r="L5438" s="73"/>
      <c r="M5438" s="73"/>
      <c r="N5438" s="73"/>
    </row>
    <row r="5439" spans="2:14" x14ac:dyDescent="0.35">
      <c r="B5439" s="83"/>
      <c r="C5439" s="84"/>
      <c r="D5439" s="73"/>
      <c r="E5439" s="73"/>
      <c r="F5439" s="73"/>
      <c r="G5439" s="85"/>
      <c r="H5439" s="73"/>
      <c r="I5439" s="73"/>
      <c r="J5439" s="73"/>
      <c r="K5439" s="73"/>
      <c r="L5439" s="73"/>
      <c r="M5439" s="73"/>
      <c r="N5439" s="73"/>
    </row>
    <row r="5440" spans="2:14" x14ac:dyDescent="0.35">
      <c r="B5440" s="83"/>
      <c r="C5440" s="84"/>
      <c r="D5440" s="73"/>
      <c r="E5440" s="73"/>
      <c r="F5440" s="73"/>
      <c r="G5440" s="85"/>
      <c r="H5440" s="73"/>
      <c r="I5440" s="73"/>
      <c r="J5440" s="73"/>
      <c r="K5440" s="73"/>
      <c r="L5440" s="73"/>
      <c r="M5440" s="73"/>
      <c r="N5440" s="73"/>
    </row>
    <row r="5441" spans="2:14" x14ac:dyDescent="0.35">
      <c r="B5441" s="83"/>
      <c r="C5441" s="84"/>
      <c r="D5441" s="73"/>
      <c r="E5441" s="73"/>
      <c r="F5441" s="73"/>
      <c r="G5441" s="85"/>
      <c r="H5441" s="73"/>
      <c r="I5441" s="73"/>
      <c r="J5441" s="73"/>
      <c r="K5441" s="73"/>
      <c r="L5441" s="73"/>
      <c r="M5441" s="73"/>
      <c r="N5441" s="73"/>
    </row>
    <row r="5442" spans="2:14" x14ac:dyDescent="0.35">
      <c r="B5442" s="83"/>
      <c r="C5442" s="84"/>
      <c r="D5442" s="73"/>
      <c r="E5442" s="73"/>
      <c r="F5442" s="73"/>
      <c r="G5442" s="85"/>
      <c r="H5442" s="73"/>
      <c r="I5442" s="73"/>
      <c r="J5442" s="73"/>
      <c r="K5442" s="73"/>
      <c r="L5442" s="73"/>
      <c r="M5442" s="73"/>
      <c r="N5442" s="73"/>
    </row>
    <row r="5443" spans="2:14" x14ac:dyDescent="0.35">
      <c r="B5443" s="83"/>
      <c r="C5443" s="84"/>
      <c r="D5443" s="73"/>
      <c r="E5443" s="73"/>
      <c r="F5443" s="73"/>
      <c r="G5443" s="85"/>
      <c r="H5443" s="73"/>
      <c r="I5443" s="73"/>
      <c r="J5443" s="73"/>
      <c r="K5443" s="73"/>
      <c r="L5443" s="73"/>
      <c r="M5443" s="73"/>
      <c r="N5443" s="73"/>
    </row>
    <row r="5444" spans="2:14" x14ac:dyDescent="0.35">
      <c r="B5444" s="83"/>
      <c r="C5444" s="84"/>
      <c r="D5444" s="73"/>
      <c r="E5444" s="73"/>
      <c r="F5444" s="73"/>
      <c r="G5444" s="85"/>
      <c r="H5444" s="73"/>
      <c r="I5444" s="73"/>
      <c r="J5444" s="73"/>
      <c r="K5444" s="73"/>
      <c r="L5444" s="73"/>
      <c r="M5444" s="73"/>
      <c r="N5444" s="73"/>
    </row>
    <row r="5445" spans="2:14" x14ac:dyDescent="0.35">
      <c r="B5445" s="83"/>
      <c r="C5445" s="84"/>
      <c r="D5445" s="73"/>
      <c r="E5445" s="73"/>
      <c r="F5445" s="73"/>
      <c r="G5445" s="85"/>
      <c r="H5445" s="73"/>
      <c r="I5445" s="73"/>
      <c r="J5445" s="73"/>
      <c r="K5445" s="73"/>
      <c r="L5445" s="73"/>
      <c r="M5445" s="73"/>
      <c r="N5445" s="73"/>
    </row>
    <row r="5446" spans="2:14" x14ac:dyDescent="0.35">
      <c r="B5446" s="83"/>
      <c r="C5446" s="84"/>
      <c r="D5446" s="73"/>
      <c r="E5446" s="73"/>
      <c r="F5446" s="73"/>
      <c r="G5446" s="85"/>
      <c r="H5446" s="73"/>
      <c r="I5446" s="73"/>
      <c r="J5446" s="73"/>
      <c r="K5446" s="73"/>
      <c r="L5446" s="73"/>
      <c r="M5446" s="73"/>
      <c r="N5446" s="73"/>
    </row>
    <row r="5447" spans="2:14" x14ac:dyDescent="0.35">
      <c r="B5447" s="83"/>
      <c r="C5447" s="84"/>
      <c r="D5447" s="73"/>
      <c r="E5447" s="73"/>
      <c r="F5447" s="73"/>
      <c r="G5447" s="85"/>
      <c r="H5447" s="73"/>
      <c r="I5447" s="73"/>
      <c r="J5447" s="73"/>
      <c r="K5447" s="73"/>
      <c r="L5447" s="73"/>
      <c r="M5447" s="73"/>
      <c r="N5447" s="73"/>
    </row>
    <row r="5448" spans="2:14" x14ac:dyDescent="0.35">
      <c r="B5448" s="83"/>
      <c r="C5448" s="84"/>
      <c r="D5448" s="73"/>
      <c r="E5448" s="73"/>
      <c r="F5448" s="73"/>
      <c r="G5448" s="85"/>
      <c r="H5448" s="73"/>
      <c r="I5448" s="73"/>
      <c r="J5448" s="73"/>
      <c r="K5448" s="73"/>
      <c r="L5448" s="73"/>
      <c r="M5448" s="73"/>
      <c r="N5448" s="73"/>
    </row>
    <row r="5449" spans="2:14" x14ac:dyDescent="0.35">
      <c r="B5449" s="83"/>
      <c r="C5449" s="84"/>
      <c r="D5449" s="73"/>
      <c r="E5449" s="73"/>
      <c r="F5449" s="73"/>
      <c r="G5449" s="85"/>
      <c r="H5449" s="73"/>
      <c r="I5449" s="73"/>
      <c r="J5449" s="73"/>
      <c r="K5449" s="73"/>
      <c r="L5449" s="73"/>
      <c r="M5449" s="73"/>
      <c r="N5449" s="73"/>
    </row>
    <row r="5450" spans="2:14" x14ac:dyDescent="0.35">
      <c r="B5450" s="83"/>
      <c r="C5450" s="84"/>
      <c r="D5450" s="73"/>
      <c r="E5450" s="73"/>
      <c r="F5450" s="73"/>
      <c r="G5450" s="85"/>
      <c r="H5450" s="73"/>
      <c r="I5450" s="73"/>
      <c r="J5450" s="73"/>
      <c r="K5450" s="73"/>
      <c r="L5450" s="73"/>
      <c r="M5450" s="73"/>
      <c r="N5450" s="73"/>
    </row>
    <row r="5451" spans="2:14" x14ac:dyDescent="0.35">
      <c r="B5451" s="83"/>
      <c r="C5451" s="84"/>
      <c r="D5451" s="73"/>
      <c r="E5451" s="73"/>
      <c r="F5451" s="73"/>
      <c r="G5451" s="85"/>
      <c r="H5451" s="73"/>
      <c r="I5451" s="73"/>
      <c r="J5451" s="73"/>
      <c r="K5451" s="73"/>
      <c r="L5451" s="73"/>
      <c r="M5451" s="73"/>
      <c r="N5451" s="73"/>
    </row>
    <row r="5452" spans="2:14" x14ac:dyDescent="0.35">
      <c r="B5452" s="83"/>
      <c r="C5452" s="84"/>
      <c r="D5452" s="73"/>
      <c r="E5452" s="73"/>
      <c r="F5452" s="73"/>
      <c r="G5452" s="85"/>
      <c r="H5452" s="73"/>
      <c r="I5452" s="73"/>
      <c r="J5452" s="73"/>
      <c r="K5452" s="73"/>
      <c r="L5452" s="73"/>
      <c r="M5452" s="73"/>
      <c r="N5452" s="73"/>
    </row>
    <row r="5453" spans="2:14" x14ac:dyDescent="0.35">
      <c r="B5453" s="83"/>
      <c r="C5453" s="84"/>
      <c r="D5453" s="73"/>
      <c r="E5453" s="73"/>
      <c r="F5453" s="73"/>
      <c r="G5453" s="85"/>
      <c r="H5453" s="73"/>
      <c r="I5453" s="73"/>
      <c r="J5453" s="73"/>
      <c r="K5453" s="73"/>
      <c r="L5453" s="73"/>
      <c r="M5453" s="73"/>
      <c r="N5453" s="73"/>
    </row>
    <row r="5454" spans="2:14" x14ac:dyDescent="0.35">
      <c r="B5454" s="83"/>
      <c r="C5454" s="84"/>
      <c r="D5454" s="73"/>
      <c r="E5454" s="73"/>
      <c r="F5454" s="73"/>
      <c r="G5454" s="85"/>
      <c r="H5454" s="73"/>
      <c r="I5454" s="73"/>
      <c r="J5454" s="73"/>
      <c r="K5454" s="73"/>
      <c r="L5454" s="73"/>
      <c r="M5454" s="73"/>
      <c r="N5454" s="73"/>
    </row>
    <row r="5455" spans="2:14" x14ac:dyDescent="0.35">
      <c r="B5455" s="83"/>
      <c r="C5455" s="84"/>
      <c r="D5455" s="73"/>
      <c r="E5455" s="73"/>
      <c r="F5455" s="73"/>
      <c r="G5455" s="85"/>
      <c r="H5455" s="73"/>
      <c r="I5455" s="73"/>
      <c r="J5455" s="73"/>
      <c r="K5455" s="73"/>
      <c r="L5455" s="73"/>
      <c r="M5455" s="73"/>
      <c r="N5455" s="73"/>
    </row>
    <row r="5456" spans="2:14" x14ac:dyDescent="0.35">
      <c r="B5456" s="83"/>
      <c r="C5456" s="84"/>
      <c r="D5456" s="73"/>
      <c r="E5456" s="73"/>
      <c r="F5456" s="73"/>
      <c r="G5456" s="85"/>
      <c r="H5456" s="73"/>
      <c r="I5456" s="73"/>
      <c r="J5456" s="73"/>
      <c r="K5456" s="73"/>
      <c r="L5456" s="73"/>
      <c r="M5456" s="73"/>
      <c r="N5456" s="73"/>
    </row>
    <row r="5457" spans="2:14" x14ac:dyDescent="0.35">
      <c r="B5457" s="83"/>
      <c r="C5457" s="84"/>
      <c r="D5457" s="73"/>
      <c r="E5457" s="73"/>
      <c r="F5457" s="73"/>
      <c r="G5457" s="85"/>
      <c r="H5457" s="73"/>
      <c r="I5457" s="73"/>
      <c r="J5457" s="73"/>
      <c r="K5457" s="73"/>
      <c r="L5457" s="73"/>
      <c r="M5457" s="73"/>
      <c r="N5457" s="73"/>
    </row>
    <row r="5458" spans="2:14" x14ac:dyDescent="0.35">
      <c r="B5458" s="83"/>
      <c r="C5458" s="84"/>
      <c r="D5458" s="73"/>
      <c r="E5458" s="73"/>
      <c r="F5458" s="73"/>
      <c r="G5458" s="85"/>
      <c r="H5458" s="73"/>
      <c r="I5458" s="73"/>
      <c r="J5458" s="73"/>
      <c r="K5458" s="73"/>
      <c r="L5458" s="73"/>
      <c r="M5458" s="73"/>
      <c r="N5458" s="73"/>
    </row>
    <row r="5459" spans="2:14" x14ac:dyDescent="0.35">
      <c r="B5459" s="83"/>
      <c r="C5459" s="84"/>
      <c r="D5459" s="73"/>
      <c r="E5459" s="73"/>
      <c r="F5459" s="73"/>
      <c r="G5459" s="85"/>
      <c r="H5459" s="73"/>
      <c r="I5459" s="73"/>
      <c r="J5459" s="73"/>
      <c r="K5459" s="73"/>
      <c r="L5459" s="73"/>
      <c r="M5459" s="73"/>
      <c r="N5459" s="73"/>
    </row>
    <row r="5460" spans="2:14" x14ac:dyDescent="0.35">
      <c r="B5460" s="83"/>
      <c r="C5460" s="84"/>
      <c r="D5460" s="73"/>
      <c r="E5460" s="73"/>
      <c r="F5460" s="73"/>
      <c r="G5460" s="85"/>
      <c r="H5460" s="73"/>
      <c r="I5460" s="73"/>
      <c r="J5460" s="73"/>
      <c r="K5460" s="73"/>
      <c r="L5460" s="73"/>
      <c r="M5460" s="73"/>
      <c r="N5460" s="73"/>
    </row>
    <row r="5461" spans="2:14" x14ac:dyDescent="0.35">
      <c r="B5461" s="83"/>
      <c r="C5461" s="84"/>
      <c r="D5461" s="73"/>
      <c r="E5461" s="73"/>
      <c r="F5461" s="73"/>
      <c r="G5461" s="85"/>
      <c r="H5461" s="73"/>
      <c r="I5461" s="73"/>
      <c r="J5461" s="73"/>
      <c r="K5461" s="73"/>
      <c r="L5461" s="73"/>
      <c r="M5461" s="73"/>
      <c r="N5461" s="73"/>
    </row>
    <row r="5462" spans="2:14" x14ac:dyDescent="0.35">
      <c r="B5462" s="83"/>
      <c r="C5462" s="84"/>
      <c r="D5462" s="73"/>
      <c r="E5462" s="73"/>
      <c r="F5462" s="73"/>
      <c r="G5462" s="85"/>
      <c r="H5462" s="73"/>
      <c r="I5462" s="73"/>
      <c r="J5462" s="73"/>
      <c r="K5462" s="73"/>
      <c r="L5462" s="73"/>
      <c r="M5462" s="73"/>
      <c r="N5462" s="73"/>
    </row>
    <row r="5463" spans="2:14" x14ac:dyDescent="0.35">
      <c r="B5463" s="83"/>
      <c r="C5463" s="84"/>
      <c r="D5463" s="73"/>
      <c r="E5463" s="73"/>
      <c r="F5463" s="73"/>
      <c r="G5463" s="85"/>
      <c r="H5463" s="73"/>
      <c r="I5463" s="73"/>
      <c r="J5463" s="73"/>
      <c r="K5463" s="73"/>
      <c r="L5463" s="73"/>
      <c r="M5463" s="73"/>
      <c r="N5463" s="73"/>
    </row>
    <row r="5464" spans="2:14" x14ac:dyDescent="0.35">
      <c r="B5464" s="83"/>
      <c r="C5464" s="84"/>
      <c r="D5464" s="73"/>
      <c r="E5464" s="73"/>
      <c r="F5464" s="73"/>
      <c r="G5464" s="85"/>
      <c r="H5464" s="73"/>
      <c r="I5464" s="73"/>
      <c r="J5464" s="73"/>
      <c r="K5464" s="73"/>
      <c r="L5464" s="73"/>
      <c r="M5464" s="73"/>
      <c r="N5464" s="73"/>
    </row>
    <row r="5465" spans="2:14" x14ac:dyDescent="0.35">
      <c r="B5465" s="83"/>
      <c r="C5465" s="84"/>
      <c r="D5465" s="73"/>
      <c r="E5465" s="73"/>
      <c r="F5465" s="73"/>
      <c r="G5465" s="85"/>
      <c r="H5465" s="73"/>
      <c r="I5465" s="73"/>
      <c r="J5465" s="73"/>
      <c r="K5465" s="73"/>
      <c r="L5465" s="73"/>
      <c r="M5465" s="73"/>
      <c r="N5465" s="73"/>
    </row>
    <row r="5466" spans="2:14" x14ac:dyDescent="0.35">
      <c r="B5466" s="83"/>
      <c r="C5466" s="84"/>
      <c r="D5466" s="73"/>
      <c r="E5466" s="73"/>
      <c r="F5466" s="73"/>
      <c r="G5466" s="85"/>
      <c r="H5466" s="73"/>
      <c r="I5466" s="73"/>
      <c r="J5466" s="73"/>
      <c r="K5466" s="73"/>
      <c r="L5466" s="73"/>
      <c r="M5466" s="73"/>
      <c r="N5466" s="73"/>
    </row>
    <row r="5467" spans="2:14" x14ac:dyDescent="0.35">
      <c r="B5467" s="83"/>
      <c r="C5467" s="84"/>
      <c r="D5467" s="73"/>
      <c r="E5467" s="73"/>
      <c r="F5467" s="73"/>
      <c r="G5467" s="85"/>
      <c r="H5467" s="73"/>
      <c r="I5467" s="73"/>
      <c r="J5467" s="73"/>
      <c r="K5467" s="73"/>
      <c r="L5467" s="73"/>
      <c r="M5467" s="73"/>
      <c r="N5467" s="73"/>
    </row>
    <row r="5468" spans="2:14" x14ac:dyDescent="0.35">
      <c r="B5468" s="83"/>
      <c r="C5468" s="84"/>
      <c r="D5468" s="73"/>
      <c r="E5468" s="73"/>
      <c r="F5468" s="73"/>
      <c r="G5468" s="85"/>
      <c r="H5468" s="73"/>
      <c r="I5468" s="73"/>
      <c r="J5468" s="73"/>
      <c r="K5468" s="73"/>
      <c r="L5468" s="73"/>
      <c r="M5468" s="73"/>
      <c r="N5468" s="73"/>
    </row>
    <row r="5469" spans="2:14" x14ac:dyDescent="0.35">
      <c r="B5469" s="83"/>
      <c r="C5469" s="84"/>
      <c r="D5469" s="73"/>
      <c r="E5469" s="73"/>
      <c r="F5469" s="73"/>
      <c r="G5469" s="85"/>
      <c r="H5469" s="73"/>
      <c r="I5469" s="73"/>
      <c r="J5469" s="73"/>
      <c r="K5469" s="73"/>
      <c r="L5469" s="73"/>
      <c r="M5469" s="73"/>
      <c r="N5469" s="73"/>
    </row>
    <row r="5470" spans="2:14" x14ac:dyDescent="0.35">
      <c r="B5470" s="83"/>
      <c r="C5470" s="84"/>
      <c r="D5470" s="73"/>
      <c r="E5470" s="73"/>
      <c r="F5470" s="73"/>
      <c r="G5470" s="85"/>
      <c r="H5470" s="73"/>
      <c r="I5470" s="73"/>
      <c r="J5470" s="73"/>
      <c r="K5470" s="73"/>
      <c r="L5470" s="73"/>
      <c r="M5470" s="73"/>
      <c r="N5470" s="73"/>
    </row>
    <row r="5471" spans="2:14" x14ac:dyDescent="0.35">
      <c r="B5471" s="83"/>
      <c r="C5471" s="84"/>
      <c r="D5471" s="73"/>
      <c r="E5471" s="73"/>
      <c r="F5471" s="73"/>
      <c r="G5471" s="85"/>
      <c r="H5471" s="73"/>
      <c r="I5471" s="73"/>
      <c r="J5471" s="73"/>
      <c r="K5471" s="73"/>
      <c r="L5471" s="73"/>
      <c r="M5471" s="73"/>
      <c r="N5471" s="73"/>
    </row>
    <row r="5472" spans="2:14" x14ac:dyDescent="0.35">
      <c r="B5472" s="83"/>
      <c r="C5472" s="84"/>
      <c r="D5472" s="73"/>
      <c r="E5472" s="73"/>
      <c r="F5472" s="73"/>
      <c r="G5472" s="85"/>
      <c r="H5472" s="73"/>
      <c r="I5472" s="73"/>
      <c r="J5472" s="73"/>
      <c r="K5472" s="73"/>
      <c r="L5472" s="73"/>
      <c r="M5472" s="73"/>
      <c r="N5472" s="73"/>
    </row>
    <row r="5473" spans="2:14" x14ac:dyDescent="0.35">
      <c r="B5473" s="83"/>
      <c r="C5473" s="84"/>
      <c r="D5473" s="73"/>
      <c r="E5473" s="73"/>
      <c r="F5473" s="73"/>
      <c r="G5473" s="85"/>
      <c r="H5473" s="73"/>
      <c r="I5473" s="73"/>
      <c r="J5473" s="73"/>
      <c r="K5473" s="73"/>
      <c r="L5473" s="73"/>
      <c r="M5473" s="73"/>
      <c r="N5473" s="73"/>
    </row>
    <row r="5474" spans="2:14" x14ac:dyDescent="0.35">
      <c r="B5474" s="83"/>
      <c r="C5474" s="84"/>
      <c r="D5474" s="73"/>
      <c r="E5474" s="73"/>
      <c r="F5474" s="73"/>
      <c r="G5474" s="85"/>
      <c r="H5474" s="73"/>
      <c r="I5474" s="73"/>
      <c r="J5474" s="73"/>
      <c r="K5474" s="73"/>
      <c r="L5474" s="73"/>
      <c r="M5474" s="73"/>
      <c r="N5474" s="73"/>
    </row>
    <row r="5475" spans="2:14" x14ac:dyDescent="0.35">
      <c r="B5475" s="83"/>
      <c r="C5475" s="84"/>
      <c r="D5475" s="73"/>
      <c r="E5475" s="73"/>
      <c r="F5475" s="73"/>
      <c r="G5475" s="85"/>
      <c r="H5475" s="73"/>
      <c r="I5475" s="73"/>
      <c r="J5475" s="73"/>
      <c r="K5475" s="73"/>
      <c r="L5475" s="73"/>
      <c r="M5475" s="73"/>
      <c r="N5475" s="73"/>
    </row>
    <row r="5476" spans="2:14" x14ac:dyDescent="0.35">
      <c r="B5476" s="83"/>
      <c r="C5476" s="84"/>
      <c r="D5476" s="73"/>
      <c r="E5476" s="73"/>
      <c r="F5476" s="73"/>
      <c r="G5476" s="85"/>
      <c r="H5476" s="73"/>
      <c r="I5476" s="73"/>
      <c r="J5476" s="73"/>
      <c r="K5476" s="73"/>
      <c r="L5476" s="73"/>
      <c r="M5476" s="73"/>
      <c r="N5476" s="73"/>
    </row>
    <row r="5477" spans="2:14" x14ac:dyDescent="0.35">
      <c r="B5477" s="83"/>
      <c r="C5477" s="84"/>
      <c r="D5477" s="73"/>
      <c r="E5477" s="73"/>
      <c r="F5477" s="73"/>
      <c r="G5477" s="85"/>
      <c r="H5477" s="73"/>
      <c r="I5477" s="73"/>
      <c r="J5477" s="73"/>
      <c r="K5477" s="73"/>
      <c r="L5477" s="73"/>
      <c r="M5477" s="73"/>
      <c r="N5477" s="73"/>
    </row>
    <row r="5478" spans="2:14" x14ac:dyDescent="0.35">
      <c r="B5478" s="83"/>
      <c r="C5478" s="84"/>
      <c r="D5478" s="73"/>
      <c r="E5478" s="73"/>
      <c r="F5478" s="73"/>
      <c r="G5478" s="85"/>
      <c r="H5478" s="73"/>
      <c r="I5478" s="73"/>
      <c r="J5478" s="73"/>
      <c r="K5478" s="73"/>
      <c r="L5478" s="73"/>
      <c r="M5478" s="73"/>
      <c r="N5478" s="73"/>
    </row>
    <row r="5479" spans="2:14" x14ac:dyDescent="0.35">
      <c r="B5479" s="83"/>
      <c r="C5479" s="84"/>
      <c r="D5479" s="73"/>
      <c r="E5479" s="73"/>
      <c r="F5479" s="73"/>
      <c r="G5479" s="85"/>
      <c r="H5479" s="73"/>
      <c r="I5479" s="73"/>
      <c r="J5479" s="73"/>
      <c r="K5479" s="73"/>
      <c r="L5479" s="73"/>
      <c r="M5479" s="73"/>
      <c r="N5479" s="73"/>
    </row>
    <row r="5480" spans="2:14" x14ac:dyDescent="0.35">
      <c r="B5480" s="83"/>
      <c r="C5480" s="84"/>
      <c r="D5480" s="73"/>
      <c r="E5480" s="73"/>
      <c r="F5480" s="73"/>
      <c r="G5480" s="85"/>
      <c r="H5480" s="73"/>
      <c r="I5480" s="73"/>
      <c r="J5480" s="73"/>
      <c r="K5480" s="73"/>
      <c r="L5480" s="73"/>
      <c r="M5480" s="73"/>
      <c r="N5480" s="73"/>
    </row>
    <row r="5481" spans="2:14" x14ac:dyDescent="0.35">
      <c r="B5481" s="83"/>
      <c r="C5481" s="84"/>
      <c r="D5481" s="73"/>
      <c r="E5481" s="73"/>
      <c r="F5481" s="73"/>
      <c r="G5481" s="85"/>
      <c r="H5481" s="73"/>
      <c r="I5481" s="73"/>
      <c r="J5481" s="73"/>
      <c r="K5481" s="73"/>
      <c r="L5481" s="73"/>
      <c r="M5481" s="73"/>
      <c r="N5481" s="73"/>
    </row>
    <row r="5482" spans="2:14" x14ac:dyDescent="0.35">
      <c r="B5482" s="83"/>
      <c r="C5482" s="84"/>
      <c r="D5482" s="73"/>
      <c r="E5482" s="73"/>
      <c r="F5482" s="73"/>
      <c r="G5482" s="85"/>
      <c r="H5482" s="73"/>
      <c r="I5482" s="73"/>
      <c r="J5482" s="73"/>
      <c r="K5482" s="73"/>
      <c r="L5482" s="73"/>
      <c r="M5482" s="73"/>
      <c r="N5482" s="73"/>
    </row>
    <row r="5483" spans="2:14" x14ac:dyDescent="0.35">
      <c r="B5483" s="83"/>
      <c r="C5483" s="84"/>
      <c r="D5483" s="73"/>
      <c r="E5483" s="73"/>
      <c r="F5483" s="73"/>
      <c r="G5483" s="85"/>
      <c r="H5483" s="73"/>
      <c r="I5483" s="73"/>
      <c r="J5483" s="73"/>
      <c r="K5483" s="73"/>
      <c r="L5483" s="73"/>
      <c r="M5483" s="73"/>
      <c r="N5483" s="73"/>
    </row>
    <row r="5484" spans="2:14" x14ac:dyDescent="0.35">
      <c r="B5484" s="83"/>
      <c r="C5484" s="84"/>
      <c r="D5484" s="73"/>
      <c r="E5484" s="73"/>
      <c r="F5484" s="73"/>
      <c r="G5484" s="85"/>
      <c r="H5484" s="73"/>
      <c r="I5484" s="73"/>
      <c r="J5484" s="73"/>
      <c r="K5484" s="73"/>
      <c r="L5484" s="73"/>
      <c r="M5484" s="73"/>
      <c r="N5484" s="73"/>
    </row>
    <row r="5485" spans="2:14" x14ac:dyDescent="0.35">
      <c r="B5485" s="83"/>
      <c r="C5485" s="84"/>
      <c r="D5485" s="73"/>
      <c r="E5485" s="73"/>
      <c r="F5485" s="73"/>
      <c r="G5485" s="85"/>
      <c r="H5485" s="73"/>
      <c r="I5485" s="73"/>
      <c r="J5485" s="73"/>
      <c r="K5485" s="73"/>
      <c r="L5485" s="73"/>
      <c r="M5485" s="73"/>
      <c r="N5485" s="73"/>
    </row>
    <row r="5486" spans="2:14" x14ac:dyDescent="0.35">
      <c r="B5486" s="83"/>
      <c r="C5486" s="84"/>
      <c r="D5486" s="73"/>
      <c r="E5486" s="73"/>
      <c r="F5486" s="73"/>
      <c r="G5486" s="85"/>
      <c r="H5486" s="73"/>
      <c r="I5486" s="73"/>
      <c r="J5486" s="73"/>
      <c r="K5486" s="73"/>
      <c r="L5486" s="73"/>
      <c r="M5486" s="73"/>
      <c r="N5486" s="73"/>
    </row>
    <row r="5487" spans="2:14" x14ac:dyDescent="0.35">
      <c r="B5487" s="83"/>
      <c r="C5487" s="84"/>
      <c r="D5487" s="73"/>
      <c r="E5487" s="73"/>
      <c r="F5487" s="73"/>
      <c r="G5487" s="85"/>
      <c r="H5487" s="73"/>
      <c r="I5487" s="73"/>
      <c r="J5487" s="73"/>
      <c r="K5487" s="73"/>
      <c r="L5487" s="73"/>
      <c r="M5487" s="73"/>
      <c r="N5487" s="73"/>
    </row>
    <row r="5488" spans="2:14" x14ac:dyDescent="0.35">
      <c r="B5488" s="83"/>
      <c r="C5488" s="84"/>
      <c r="D5488" s="73"/>
      <c r="E5488" s="73"/>
      <c r="F5488" s="73"/>
      <c r="G5488" s="85"/>
      <c r="H5488" s="73"/>
      <c r="I5488" s="73"/>
      <c r="J5488" s="73"/>
      <c r="K5488" s="73"/>
      <c r="L5488" s="73"/>
      <c r="M5488" s="73"/>
      <c r="N5488" s="73"/>
    </row>
    <row r="5489" spans="2:14" x14ac:dyDescent="0.35">
      <c r="B5489" s="83"/>
      <c r="C5489" s="84"/>
      <c r="D5489" s="73"/>
      <c r="E5489" s="73"/>
      <c r="F5489" s="73"/>
      <c r="G5489" s="85"/>
      <c r="H5489" s="73"/>
      <c r="I5489" s="73"/>
      <c r="J5489" s="73"/>
      <c r="K5489" s="73"/>
      <c r="L5489" s="73"/>
      <c r="M5489" s="73"/>
      <c r="N5489" s="73"/>
    </row>
    <row r="5490" spans="2:14" x14ac:dyDescent="0.35">
      <c r="B5490" s="83"/>
      <c r="C5490" s="84"/>
      <c r="D5490" s="73"/>
      <c r="E5490" s="73"/>
      <c r="F5490" s="73"/>
      <c r="G5490" s="85"/>
      <c r="H5490" s="73"/>
      <c r="I5490" s="73"/>
      <c r="J5490" s="73"/>
      <c r="K5490" s="73"/>
      <c r="L5490" s="73"/>
      <c r="M5490" s="73"/>
      <c r="N5490" s="73"/>
    </row>
    <row r="5491" spans="2:14" x14ac:dyDescent="0.35">
      <c r="B5491" s="83"/>
      <c r="C5491" s="84"/>
      <c r="D5491" s="73"/>
      <c r="E5491" s="73"/>
      <c r="F5491" s="73"/>
      <c r="G5491" s="85"/>
      <c r="H5491" s="73"/>
      <c r="I5491" s="73"/>
      <c r="J5491" s="73"/>
      <c r="K5491" s="73"/>
      <c r="L5491" s="73"/>
      <c r="M5491" s="73"/>
      <c r="N5491" s="73"/>
    </row>
    <row r="5492" spans="2:14" x14ac:dyDescent="0.35">
      <c r="B5492" s="83"/>
      <c r="C5492" s="84"/>
      <c r="D5492" s="73"/>
      <c r="E5492" s="73"/>
      <c r="F5492" s="73"/>
      <c r="G5492" s="85"/>
      <c r="H5492" s="73"/>
      <c r="I5492" s="73"/>
      <c r="J5492" s="73"/>
      <c r="K5492" s="73"/>
      <c r="L5492" s="73"/>
      <c r="M5492" s="73"/>
      <c r="N5492" s="73"/>
    </row>
    <row r="5493" spans="2:14" x14ac:dyDescent="0.35">
      <c r="B5493" s="83"/>
      <c r="C5493" s="84"/>
      <c r="D5493" s="73"/>
      <c r="E5493" s="73"/>
      <c r="F5493" s="73"/>
      <c r="G5493" s="85"/>
      <c r="H5493" s="73"/>
      <c r="I5493" s="73"/>
      <c r="J5493" s="73"/>
      <c r="K5493" s="73"/>
      <c r="L5493" s="73"/>
      <c r="M5493" s="73"/>
      <c r="N5493" s="73"/>
    </row>
    <row r="5494" spans="2:14" x14ac:dyDescent="0.35">
      <c r="B5494" s="83"/>
      <c r="C5494" s="84"/>
      <c r="D5494" s="73"/>
      <c r="E5494" s="73"/>
      <c r="F5494" s="73"/>
      <c r="G5494" s="85"/>
      <c r="H5494" s="73"/>
      <c r="I5494" s="73"/>
      <c r="J5494" s="73"/>
      <c r="K5494" s="73"/>
      <c r="L5494" s="73"/>
      <c r="M5494" s="73"/>
      <c r="N5494" s="73"/>
    </row>
    <row r="5495" spans="2:14" x14ac:dyDescent="0.35">
      <c r="B5495" s="83"/>
      <c r="C5495" s="84"/>
      <c r="D5495" s="73"/>
      <c r="E5495" s="73"/>
      <c r="F5495" s="73"/>
      <c r="G5495" s="85"/>
      <c r="H5495" s="73"/>
      <c r="I5495" s="73"/>
      <c r="J5495" s="73"/>
      <c r="K5495" s="73"/>
      <c r="L5495" s="73"/>
      <c r="M5495" s="73"/>
      <c r="N5495" s="73"/>
    </row>
    <row r="5496" spans="2:14" x14ac:dyDescent="0.35">
      <c r="B5496" s="83"/>
      <c r="C5496" s="84"/>
      <c r="D5496" s="73"/>
      <c r="E5496" s="73"/>
      <c r="F5496" s="73"/>
      <c r="G5496" s="85"/>
      <c r="H5496" s="73"/>
      <c r="I5496" s="73"/>
      <c r="J5496" s="73"/>
      <c r="K5496" s="73"/>
      <c r="L5496" s="73"/>
      <c r="M5496" s="73"/>
      <c r="N5496" s="73"/>
    </row>
    <row r="5497" spans="2:14" x14ac:dyDescent="0.35">
      <c r="B5497" s="83"/>
      <c r="C5497" s="84"/>
      <c r="D5497" s="73"/>
      <c r="E5497" s="73"/>
      <c r="F5497" s="73"/>
      <c r="G5497" s="85"/>
      <c r="H5497" s="73"/>
      <c r="I5497" s="73"/>
      <c r="J5497" s="73"/>
      <c r="K5497" s="73"/>
      <c r="L5497" s="73"/>
      <c r="M5497" s="73"/>
      <c r="N5497" s="73"/>
    </row>
    <row r="5498" spans="2:14" x14ac:dyDescent="0.35">
      <c r="B5498" s="83"/>
      <c r="C5498" s="84"/>
      <c r="D5498" s="73"/>
      <c r="E5498" s="73"/>
      <c r="F5498" s="73"/>
      <c r="G5498" s="85"/>
      <c r="H5498" s="73"/>
      <c r="I5498" s="73"/>
      <c r="J5498" s="73"/>
      <c r="K5498" s="73"/>
      <c r="L5498" s="73"/>
      <c r="M5498" s="73"/>
      <c r="N5498" s="73"/>
    </row>
    <row r="5499" spans="2:14" x14ac:dyDescent="0.35">
      <c r="B5499" s="83"/>
      <c r="C5499" s="84"/>
      <c r="D5499" s="73"/>
      <c r="E5499" s="73"/>
      <c r="F5499" s="73"/>
      <c r="G5499" s="85"/>
      <c r="H5499" s="73"/>
      <c r="I5499" s="73"/>
      <c r="J5499" s="73"/>
      <c r="K5499" s="73"/>
      <c r="L5499" s="73"/>
      <c r="M5499" s="73"/>
      <c r="N5499" s="73"/>
    </row>
    <row r="5500" spans="2:14" x14ac:dyDescent="0.35">
      <c r="B5500" s="83"/>
      <c r="C5500" s="84"/>
      <c r="D5500" s="73"/>
      <c r="E5500" s="73"/>
      <c r="F5500" s="73"/>
      <c r="G5500" s="85"/>
      <c r="H5500" s="73"/>
      <c r="I5500" s="73"/>
      <c r="J5500" s="73"/>
      <c r="K5500" s="73"/>
      <c r="L5500" s="73"/>
      <c r="M5500" s="73"/>
      <c r="N5500" s="73"/>
    </row>
    <row r="5501" spans="2:14" x14ac:dyDescent="0.35">
      <c r="B5501" s="83"/>
      <c r="C5501" s="84"/>
      <c r="D5501" s="73"/>
      <c r="E5501" s="73"/>
      <c r="F5501" s="73"/>
      <c r="G5501" s="85"/>
      <c r="H5501" s="73"/>
      <c r="I5501" s="73"/>
      <c r="J5501" s="73"/>
      <c r="K5501" s="73"/>
      <c r="L5501" s="73"/>
      <c r="M5501" s="73"/>
      <c r="N5501" s="73"/>
    </row>
    <row r="5502" spans="2:14" x14ac:dyDescent="0.35">
      <c r="B5502" s="83"/>
      <c r="C5502" s="84"/>
      <c r="D5502" s="73"/>
      <c r="E5502" s="73"/>
      <c r="F5502" s="73"/>
      <c r="G5502" s="85"/>
      <c r="H5502" s="73"/>
      <c r="I5502" s="73"/>
      <c r="J5502" s="73"/>
      <c r="K5502" s="73"/>
      <c r="L5502" s="73"/>
      <c r="M5502" s="73"/>
      <c r="N5502" s="73"/>
    </row>
    <row r="5503" spans="2:14" x14ac:dyDescent="0.35">
      <c r="B5503" s="83"/>
      <c r="C5503" s="84"/>
      <c r="D5503" s="73"/>
      <c r="E5503" s="73"/>
      <c r="F5503" s="73"/>
      <c r="G5503" s="85"/>
      <c r="H5503" s="73"/>
      <c r="I5503" s="73"/>
      <c r="J5503" s="73"/>
      <c r="K5503" s="73"/>
      <c r="L5503" s="73"/>
      <c r="M5503" s="73"/>
      <c r="N5503" s="73"/>
    </row>
    <row r="5504" spans="2:14" x14ac:dyDescent="0.35">
      <c r="B5504" s="83"/>
      <c r="C5504" s="84"/>
      <c r="D5504" s="73"/>
      <c r="E5504" s="73"/>
      <c r="F5504" s="73"/>
      <c r="G5504" s="85"/>
      <c r="H5504" s="73"/>
      <c r="I5504" s="73"/>
      <c r="J5504" s="73"/>
      <c r="K5504" s="73"/>
      <c r="L5504" s="73"/>
      <c r="M5504" s="73"/>
      <c r="N5504" s="73"/>
    </row>
    <row r="5505" spans="2:14" x14ac:dyDescent="0.35">
      <c r="B5505" s="83"/>
      <c r="C5505" s="84"/>
      <c r="D5505" s="73"/>
      <c r="E5505" s="73"/>
      <c r="F5505" s="73"/>
      <c r="G5505" s="85"/>
      <c r="H5505" s="73"/>
      <c r="I5505" s="73"/>
      <c r="J5505" s="73"/>
      <c r="K5505" s="73"/>
      <c r="L5505" s="73"/>
      <c r="M5505" s="73"/>
      <c r="N5505" s="73"/>
    </row>
    <row r="5506" spans="2:14" x14ac:dyDescent="0.35">
      <c r="B5506" s="83"/>
      <c r="C5506" s="84"/>
      <c r="D5506" s="73"/>
      <c r="E5506" s="73"/>
      <c r="F5506" s="73"/>
      <c r="G5506" s="85"/>
      <c r="H5506" s="73"/>
      <c r="I5506" s="73"/>
      <c r="J5506" s="73"/>
      <c r="K5506" s="73"/>
      <c r="L5506" s="73"/>
      <c r="M5506" s="73"/>
      <c r="N5506" s="73"/>
    </row>
    <row r="5507" spans="2:14" x14ac:dyDescent="0.35">
      <c r="B5507" s="83"/>
      <c r="C5507" s="84"/>
      <c r="D5507" s="73"/>
      <c r="E5507" s="73"/>
      <c r="F5507" s="73"/>
      <c r="G5507" s="85"/>
      <c r="H5507" s="73"/>
      <c r="I5507" s="73"/>
      <c r="J5507" s="73"/>
      <c r="K5507" s="73"/>
      <c r="L5507" s="73"/>
      <c r="M5507" s="73"/>
      <c r="N5507" s="73"/>
    </row>
    <row r="5508" spans="2:14" x14ac:dyDescent="0.35">
      <c r="B5508" s="83"/>
      <c r="C5508" s="84"/>
      <c r="D5508" s="73"/>
      <c r="E5508" s="73"/>
      <c r="F5508" s="73"/>
      <c r="G5508" s="85"/>
      <c r="H5508" s="73"/>
      <c r="I5508" s="73"/>
      <c r="J5508" s="73"/>
      <c r="K5508" s="73"/>
      <c r="L5508" s="73"/>
      <c r="M5508" s="73"/>
      <c r="N5508" s="73"/>
    </row>
    <row r="5509" spans="2:14" x14ac:dyDescent="0.35">
      <c r="B5509" s="83"/>
      <c r="C5509" s="84"/>
      <c r="D5509" s="73"/>
      <c r="E5509" s="73"/>
      <c r="F5509" s="73"/>
      <c r="G5509" s="85"/>
      <c r="H5509" s="73"/>
      <c r="I5509" s="73"/>
      <c r="J5509" s="73"/>
      <c r="K5509" s="73"/>
      <c r="L5509" s="73"/>
      <c r="M5509" s="73"/>
      <c r="N5509" s="73"/>
    </row>
    <row r="5510" spans="2:14" x14ac:dyDescent="0.35">
      <c r="B5510" s="83"/>
      <c r="C5510" s="84"/>
      <c r="D5510" s="73"/>
      <c r="E5510" s="73"/>
      <c r="F5510" s="73"/>
      <c r="G5510" s="85"/>
      <c r="H5510" s="73"/>
      <c r="I5510" s="73"/>
      <c r="J5510" s="73"/>
      <c r="K5510" s="73"/>
      <c r="L5510" s="73"/>
      <c r="M5510" s="73"/>
      <c r="N5510" s="73"/>
    </row>
    <row r="5511" spans="2:14" x14ac:dyDescent="0.35">
      <c r="B5511" s="83"/>
      <c r="C5511" s="84"/>
      <c r="D5511" s="73"/>
      <c r="E5511" s="73"/>
      <c r="F5511" s="73"/>
      <c r="G5511" s="85"/>
      <c r="H5511" s="73"/>
      <c r="I5511" s="73"/>
      <c r="J5511" s="73"/>
      <c r="K5511" s="73"/>
      <c r="L5511" s="73"/>
      <c r="M5511" s="73"/>
      <c r="N5511" s="73"/>
    </row>
    <row r="5512" spans="2:14" x14ac:dyDescent="0.35">
      <c r="B5512" s="83"/>
      <c r="C5512" s="84"/>
      <c r="D5512" s="73"/>
      <c r="E5512" s="73"/>
      <c r="F5512" s="73"/>
      <c r="G5512" s="85"/>
      <c r="H5512" s="73"/>
      <c r="I5512" s="73"/>
      <c r="J5512" s="73"/>
      <c r="K5512" s="73"/>
      <c r="L5512" s="73"/>
      <c r="M5512" s="73"/>
      <c r="N5512" s="73"/>
    </row>
    <row r="5513" spans="2:14" x14ac:dyDescent="0.35">
      <c r="B5513" s="83"/>
      <c r="C5513" s="84"/>
      <c r="D5513" s="73"/>
      <c r="E5513" s="73"/>
      <c r="F5513" s="73"/>
      <c r="G5513" s="85"/>
      <c r="H5513" s="73"/>
      <c r="I5513" s="73"/>
      <c r="J5513" s="73"/>
      <c r="K5513" s="73"/>
      <c r="L5513" s="73"/>
      <c r="M5513" s="73"/>
      <c r="N5513" s="73"/>
    </row>
    <row r="5514" spans="2:14" x14ac:dyDescent="0.35">
      <c r="B5514" s="83"/>
      <c r="C5514" s="84"/>
      <c r="D5514" s="73"/>
      <c r="E5514" s="73"/>
      <c r="F5514" s="73"/>
      <c r="G5514" s="85"/>
      <c r="H5514" s="73"/>
      <c r="I5514" s="73"/>
      <c r="J5514" s="73"/>
      <c r="K5514" s="73"/>
      <c r="L5514" s="73"/>
      <c r="M5514" s="73"/>
      <c r="N5514" s="73"/>
    </row>
    <row r="5515" spans="2:14" x14ac:dyDescent="0.35">
      <c r="B5515" s="83"/>
      <c r="C5515" s="84"/>
      <c r="D5515" s="73"/>
      <c r="E5515" s="73"/>
      <c r="F5515" s="73"/>
      <c r="G5515" s="85"/>
      <c r="H5515" s="73"/>
      <c r="I5515" s="73"/>
      <c r="J5515" s="73"/>
      <c r="K5515" s="73"/>
      <c r="L5515" s="73"/>
      <c r="M5515" s="73"/>
      <c r="N5515" s="73"/>
    </row>
    <row r="5516" spans="2:14" x14ac:dyDescent="0.35">
      <c r="B5516" s="83"/>
      <c r="C5516" s="84"/>
      <c r="D5516" s="73"/>
      <c r="E5516" s="73"/>
      <c r="F5516" s="73"/>
      <c r="G5516" s="85"/>
      <c r="H5516" s="73"/>
      <c r="I5516" s="73"/>
      <c r="J5516" s="73"/>
      <c r="K5516" s="73"/>
      <c r="L5516" s="73"/>
      <c r="M5516" s="73"/>
      <c r="N5516" s="73"/>
    </row>
    <row r="5517" spans="2:14" x14ac:dyDescent="0.35">
      <c r="B5517" s="83"/>
      <c r="C5517" s="84"/>
      <c r="D5517" s="73"/>
      <c r="E5517" s="73"/>
      <c r="F5517" s="73"/>
      <c r="G5517" s="85"/>
      <c r="H5517" s="73"/>
      <c r="I5517" s="73"/>
      <c r="J5517" s="73"/>
      <c r="K5517" s="73"/>
      <c r="L5517" s="73"/>
      <c r="M5517" s="73"/>
      <c r="N5517" s="73"/>
    </row>
    <row r="5518" spans="2:14" x14ac:dyDescent="0.35">
      <c r="B5518" s="83"/>
      <c r="C5518" s="84"/>
      <c r="D5518" s="73"/>
      <c r="E5518" s="73"/>
      <c r="F5518" s="73"/>
      <c r="G5518" s="85"/>
      <c r="H5518" s="73"/>
      <c r="I5518" s="73"/>
      <c r="J5518" s="73"/>
      <c r="K5518" s="73"/>
      <c r="L5518" s="73"/>
      <c r="M5518" s="73"/>
      <c r="N5518" s="73"/>
    </row>
    <row r="5519" spans="2:14" x14ac:dyDescent="0.35">
      <c r="B5519" s="83"/>
      <c r="C5519" s="84"/>
      <c r="D5519" s="73"/>
      <c r="E5519" s="73"/>
      <c r="F5519" s="73"/>
      <c r="G5519" s="85"/>
      <c r="H5519" s="73"/>
      <c r="I5519" s="73"/>
      <c r="J5519" s="73"/>
      <c r="K5519" s="73"/>
      <c r="L5519" s="73"/>
      <c r="M5519" s="73"/>
      <c r="N5519" s="73"/>
    </row>
    <row r="5520" spans="2:14" x14ac:dyDescent="0.35">
      <c r="B5520" s="83"/>
      <c r="C5520" s="84"/>
      <c r="D5520" s="73"/>
      <c r="E5520" s="73"/>
      <c r="F5520" s="73"/>
      <c r="G5520" s="85"/>
      <c r="H5520" s="73"/>
      <c r="I5520" s="73"/>
      <c r="J5520" s="73"/>
      <c r="K5520" s="73"/>
      <c r="L5520" s="73"/>
      <c r="M5520" s="73"/>
      <c r="N5520" s="73"/>
    </row>
    <row r="5521" spans="2:14" x14ac:dyDescent="0.35">
      <c r="B5521" s="83"/>
      <c r="C5521" s="84"/>
      <c r="D5521" s="73"/>
      <c r="E5521" s="73"/>
      <c r="F5521" s="73"/>
      <c r="G5521" s="85"/>
      <c r="H5521" s="73"/>
      <c r="I5521" s="73"/>
      <c r="J5521" s="73"/>
      <c r="K5521" s="73"/>
      <c r="L5521" s="73"/>
      <c r="M5521" s="73"/>
      <c r="N5521" s="73"/>
    </row>
    <row r="5522" spans="2:14" x14ac:dyDescent="0.35">
      <c r="B5522" s="83"/>
      <c r="C5522" s="84"/>
      <c r="D5522" s="73"/>
      <c r="E5522" s="73"/>
      <c r="F5522" s="73"/>
      <c r="G5522" s="85"/>
      <c r="H5522" s="73"/>
      <c r="I5522" s="73"/>
      <c r="J5522" s="73"/>
      <c r="K5522" s="73"/>
      <c r="L5522" s="73"/>
      <c r="M5522" s="73"/>
      <c r="N5522" s="73"/>
    </row>
    <row r="5523" spans="2:14" x14ac:dyDescent="0.35">
      <c r="B5523" s="83"/>
      <c r="C5523" s="84"/>
      <c r="D5523" s="73"/>
      <c r="E5523" s="73"/>
      <c r="F5523" s="73"/>
      <c r="G5523" s="85"/>
      <c r="H5523" s="73"/>
      <c r="I5523" s="73"/>
      <c r="J5523" s="73"/>
      <c r="K5523" s="73"/>
      <c r="L5523" s="73"/>
      <c r="M5523" s="73"/>
      <c r="N5523" s="73"/>
    </row>
    <row r="5524" spans="2:14" x14ac:dyDescent="0.35">
      <c r="B5524" s="83"/>
      <c r="C5524" s="84"/>
      <c r="D5524" s="73"/>
      <c r="E5524" s="73"/>
      <c r="F5524" s="73"/>
      <c r="G5524" s="85"/>
      <c r="H5524" s="73"/>
      <c r="I5524" s="73"/>
      <c r="J5524" s="73"/>
      <c r="K5524" s="73"/>
      <c r="L5524" s="73"/>
      <c r="M5524" s="73"/>
      <c r="N5524" s="73"/>
    </row>
    <row r="5525" spans="2:14" x14ac:dyDescent="0.35">
      <c r="B5525" s="83"/>
      <c r="C5525" s="84"/>
      <c r="D5525" s="73"/>
      <c r="E5525" s="73"/>
      <c r="F5525" s="73"/>
      <c r="G5525" s="85"/>
      <c r="H5525" s="73"/>
      <c r="I5525" s="73"/>
      <c r="J5525" s="73"/>
      <c r="K5525" s="73"/>
      <c r="L5525" s="73"/>
      <c r="M5525" s="73"/>
      <c r="N5525" s="73"/>
    </row>
    <row r="5526" spans="2:14" x14ac:dyDescent="0.35">
      <c r="B5526" s="83"/>
      <c r="C5526" s="84"/>
      <c r="D5526" s="73"/>
      <c r="E5526" s="73"/>
      <c r="F5526" s="73"/>
      <c r="G5526" s="85"/>
      <c r="H5526" s="73"/>
      <c r="I5526" s="73"/>
      <c r="J5526" s="73"/>
      <c r="K5526" s="73"/>
      <c r="L5526" s="73"/>
      <c r="M5526" s="73"/>
      <c r="N5526" s="73"/>
    </row>
    <row r="5527" spans="2:14" x14ac:dyDescent="0.35">
      <c r="B5527" s="83"/>
      <c r="C5527" s="84"/>
      <c r="D5527" s="73"/>
      <c r="E5527" s="73"/>
      <c r="F5527" s="73"/>
      <c r="G5527" s="85"/>
      <c r="H5527" s="73"/>
      <c r="I5527" s="73"/>
      <c r="J5527" s="73"/>
      <c r="K5527" s="73"/>
      <c r="L5527" s="73"/>
      <c r="M5527" s="73"/>
      <c r="N5527" s="73"/>
    </row>
    <row r="5528" spans="2:14" x14ac:dyDescent="0.35">
      <c r="B5528" s="83"/>
      <c r="C5528" s="84"/>
      <c r="D5528" s="73"/>
      <c r="E5528" s="73"/>
      <c r="F5528" s="73"/>
      <c r="G5528" s="85"/>
      <c r="H5528" s="73"/>
      <c r="I5528" s="73"/>
      <c r="J5528" s="73"/>
      <c r="K5528" s="73"/>
      <c r="L5528" s="73"/>
      <c r="M5528" s="73"/>
      <c r="N5528" s="73"/>
    </row>
    <row r="5529" spans="2:14" x14ac:dyDescent="0.35">
      <c r="B5529" s="83"/>
      <c r="C5529" s="84"/>
      <c r="D5529" s="73"/>
      <c r="E5529" s="73"/>
      <c r="F5529" s="73"/>
      <c r="G5529" s="85"/>
      <c r="H5529" s="73"/>
      <c r="I5529" s="73"/>
      <c r="J5529" s="73"/>
      <c r="K5529" s="73"/>
      <c r="L5529" s="73"/>
      <c r="M5529" s="73"/>
      <c r="N5529" s="73"/>
    </row>
    <row r="5530" spans="2:14" x14ac:dyDescent="0.35">
      <c r="B5530" s="83"/>
      <c r="C5530" s="84"/>
      <c r="D5530" s="73"/>
      <c r="E5530" s="73"/>
      <c r="F5530" s="73"/>
      <c r="G5530" s="85"/>
      <c r="H5530" s="73"/>
      <c r="I5530" s="73"/>
      <c r="J5530" s="73"/>
      <c r="K5530" s="73"/>
      <c r="L5530" s="73"/>
      <c r="M5530" s="73"/>
      <c r="N5530" s="73"/>
    </row>
    <row r="5531" spans="2:14" x14ac:dyDescent="0.35">
      <c r="B5531" s="83"/>
      <c r="C5531" s="84"/>
      <c r="D5531" s="73"/>
      <c r="E5531" s="73"/>
      <c r="F5531" s="73"/>
      <c r="G5531" s="85"/>
      <c r="H5531" s="73"/>
      <c r="I5531" s="73"/>
      <c r="J5531" s="73"/>
      <c r="K5531" s="73"/>
      <c r="L5531" s="73"/>
      <c r="M5531" s="73"/>
      <c r="N5531" s="73"/>
    </row>
    <row r="5532" spans="2:14" x14ac:dyDescent="0.35">
      <c r="B5532" s="83"/>
      <c r="C5532" s="84"/>
      <c r="D5532" s="73"/>
      <c r="E5532" s="73"/>
      <c r="F5532" s="73"/>
      <c r="G5532" s="85"/>
      <c r="H5532" s="73"/>
      <c r="I5532" s="73"/>
      <c r="J5532" s="73"/>
      <c r="K5532" s="73"/>
      <c r="L5532" s="73"/>
      <c r="M5532" s="73"/>
      <c r="N5532" s="73"/>
    </row>
    <row r="5533" spans="2:14" x14ac:dyDescent="0.35">
      <c r="B5533" s="83"/>
      <c r="C5533" s="84"/>
      <c r="D5533" s="73"/>
      <c r="E5533" s="73"/>
      <c r="F5533" s="73"/>
      <c r="G5533" s="85"/>
      <c r="H5533" s="73"/>
      <c r="I5533" s="73"/>
      <c r="J5533" s="73"/>
      <c r="K5533" s="73"/>
      <c r="L5533" s="73"/>
      <c r="M5533" s="73"/>
      <c r="N5533" s="73"/>
    </row>
    <row r="5534" spans="2:14" x14ac:dyDescent="0.35">
      <c r="B5534" s="83"/>
      <c r="C5534" s="84"/>
      <c r="D5534" s="73"/>
      <c r="E5534" s="73"/>
      <c r="F5534" s="73"/>
      <c r="G5534" s="85"/>
      <c r="H5534" s="73"/>
      <c r="I5534" s="73"/>
      <c r="J5534" s="73"/>
      <c r="K5534" s="73"/>
      <c r="L5534" s="73"/>
      <c r="M5534" s="73"/>
      <c r="N5534" s="73"/>
    </row>
    <row r="5535" spans="2:14" x14ac:dyDescent="0.35">
      <c r="B5535" s="83"/>
      <c r="C5535" s="84"/>
      <c r="D5535" s="73"/>
      <c r="E5535" s="73"/>
      <c r="F5535" s="73"/>
      <c r="G5535" s="85"/>
      <c r="H5535" s="73"/>
      <c r="I5535" s="73"/>
      <c r="J5535" s="73"/>
      <c r="K5535" s="73"/>
      <c r="L5535" s="73"/>
      <c r="M5535" s="73"/>
      <c r="N5535" s="73"/>
    </row>
    <row r="5536" spans="2:14" x14ac:dyDescent="0.35">
      <c r="B5536" s="83"/>
      <c r="C5536" s="84"/>
      <c r="D5536" s="73"/>
      <c r="E5536" s="73"/>
      <c r="F5536" s="73"/>
      <c r="G5536" s="85"/>
      <c r="H5536" s="73"/>
      <c r="I5536" s="73"/>
      <c r="J5536" s="73"/>
      <c r="K5536" s="73"/>
      <c r="L5536" s="73"/>
      <c r="M5536" s="73"/>
      <c r="N5536" s="73"/>
    </row>
    <row r="5537" spans="2:14" x14ac:dyDescent="0.35">
      <c r="B5537" s="83"/>
      <c r="C5537" s="84"/>
      <c r="D5537" s="73"/>
      <c r="E5537" s="73"/>
      <c r="F5537" s="73"/>
      <c r="G5537" s="85"/>
      <c r="H5537" s="73"/>
      <c r="I5537" s="73"/>
      <c r="J5537" s="73"/>
      <c r="K5537" s="73"/>
      <c r="L5537" s="73"/>
      <c r="M5537" s="73"/>
      <c r="N5537" s="73"/>
    </row>
    <row r="5538" spans="2:14" x14ac:dyDescent="0.35">
      <c r="B5538" s="83"/>
      <c r="C5538" s="84"/>
      <c r="D5538" s="73"/>
      <c r="E5538" s="73"/>
      <c r="F5538" s="73"/>
      <c r="G5538" s="85"/>
      <c r="H5538" s="73"/>
      <c r="I5538" s="73"/>
      <c r="J5538" s="73"/>
      <c r="K5538" s="73"/>
      <c r="L5538" s="73"/>
      <c r="M5538" s="73"/>
      <c r="N5538" s="73"/>
    </row>
    <row r="5539" spans="2:14" x14ac:dyDescent="0.35">
      <c r="B5539" s="83"/>
      <c r="C5539" s="84"/>
      <c r="D5539" s="73"/>
      <c r="E5539" s="73"/>
      <c r="F5539" s="73"/>
      <c r="G5539" s="85"/>
      <c r="H5539" s="73"/>
      <c r="I5539" s="73"/>
      <c r="J5539" s="73"/>
      <c r="K5539" s="73"/>
      <c r="L5539" s="73"/>
      <c r="M5539" s="73"/>
      <c r="N5539" s="73"/>
    </row>
    <row r="5540" spans="2:14" x14ac:dyDescent="0.35">
      <c r="B5540" s="83"/>
      <c r="C5540" s="84"/>
      <c r="D5540" s="73"/>
      <c r="E5540" s="73"/>
      <c r="F5540" s="73"/>
      <c r="G5540" s="85"/>
      <c r="H5540" s="73"/>
      <c r="I5540" s="73"/>
      <c r="J5540" s="73"/>
      <c r="K5540" s="73"/>
      <c r="L5540" s="73"/>
      <c r="M5540" s="73"/>
      <c r="N5540" s="73"/>
    </row>
    <row r="5541" spans="2:14" x14ac:dyDescent="0.35">
      <c r="B5541" s="83"/>
      <c r="C5541" s="84"/>
      <c r="D5541" s="73"/>
      <c r="E5541" s="73"/>
      <c r="F5541" s="73"/>
      <c r="G5541" s="85"/>
      <c r="H5541" s="73"/>
      <c r="I5541" s="73"/>
      <c r="J5541" s="73"/>
      <c r="K5541" s="73"/>
      <c r="L5541" s="73"/>
      <c r="M5541" s="73"/>
      <c r="N5541" s="73"/>
    </row>
    <row r="5542" spans="2:14" x14ac:dyDescent="0.35">
      <c r="B5542" s="83"/>
      <c r="C5542" s="84"/>
      <c r="D5542" s="73"/>
      <c r="E5542" s="73"/>
      <c r="F5542" s="73"/>
      <c r="G5542" s="85"/>
      <c r="H5542" s="73"/>
      <c r="I5542" s="73"/>
      <c r="J5542" s="73"/>
      <c r="K5542" s="73"/>
      <c r="L5542" s="73"/>
      <c r="M5542" s="73"/>
      <c r="N5542" s="73"/>
    </row>
    <row r="5543" spans="2:14" x14ac:dyDescent="0.35">
      <c r="B5543" s="83"/>
      <c r="C5543" s="84"/>
      <c r="D5543" s="73"/>
      <c r="E5543" s="73"/>
      <c r="F5543" s="73"/>
      <c r="G5543" s="85"/>
      <c r="H5543" s="73"/>
      <c r="I5543" s="73"/>
      <c r="J5543" s="73"/>
      <c r="K5543" s="73"/>
      <c r="L5543" s="73"/>
      <c r="M5543" s="73"/>
      <c r="N5543" s="73"/>
    </row>
    <row r="5544" spans="2:14" x14ac:dyDescent="0.35">
      <c r="B5544" s="83"/>
      <c r="C5544" s="84"/>
      <c r="D5544" s="73"/>
      <c r="E5544" s="73"/>
      <c r="F5544" s="73"/>
      <c r="G5544" s="85"/>
      <c r="H5544" s="73"/>
      <c r="I5544" s="73"/>
      <c r="J5544" s="73"/>
      <c r="K5544" s="73"/>
      <c r="L5544" s="73"/>
      <c r="M5544" s="73"/>
      <c r="N5544" s="73"/>
    </row>
    <row r="5545" spans="2:14" x14ac:dyDescent="0.35">
      <c r="B5545" s="83"/>
      <c r="C5545" s="84"/>
      <c r="D5545" s="73"/>
      <c r="E5545" s="73"/>
      <c r="F5545" s="73"/>
      <c r="G5545" s="85"/>
      <c r="H5545" s="73"/>
      <c r="I5545" s="73"/>
      <c r="J5545" s="73"/>
      <c r="K5545" s="73"/>
      <c r="L5545" s="73"/>
      <c r="M5545" s="73"/>
      <c r="N5545" s="73"/>
    </row>
    <row r="5546" spans="2:14" x14ac:dyDescent="0.35">
      <c r="B5546" s="83"/>
      <c r="C5546" s="84"/>
      <c r="D5546" s="73"/>
      <c r="E5546" s="73"/>
      <c r="F5546" s="73"/>
      <c r="G5546" s="85"/>
      <c r="H5546" s="73"/>
      <c r="I5546" s="73"/>
      <c r="J5546" s="73"/>
      <c r="K5546" s="73"/>
      <c r="L5546" s="73"/>
      <c r="M5546" s="73"/>
      <c r="N5546" s="73"/>
    </row>
    <row r="5547" spans="2:14" x14ac:dyDescent="0.35">
      <c r="B5547" s="83"/>
      <c r="C5547" s="84"/>
      <c r="D5547" s="73"/>
      <c r="E5547" s="73"/>
      <c r="F5547" s="73"/>
      <c r="G5547" s="85"/>
      <c r="H5547" s="73"/>
      <c r="I5547" s="73"/>
      <c r="J5547" s="73"/>
      <c r="K5547" s="73"/>
      <c r="L5547" s="73"/>
      <c r="M5547" s="73"/>
      <c r="N5547" s="73"/>
    </row>
    <row r="5548" spans="2:14" x14ac:dyDescent="0.35">
      <c r="B5548" s="83"/>
      <c r="C5548" s="84"/>
      <c r="D5548" s="73"/>
      <c r="E5548" s="73"/>
      <c r="F5548" s="73"/>
      <c r="G5548" s="85"/>
      <c r="H5548" s="73"/>
      <c r="I5548" s="73"/>
      <c r="J5548" s="73"/>
      <c r="K5548" s="73"/>
      <c r="L5548" s="73"/>
      <c r="M5548" s="73"/>
      <c r="N5548" s="73"/>
    </row>
    <row r="5549" spans="2:14" x14ac:dyDescent="0.35">
      <c r="B5549" s="83"/>
      <c r="C5549" s="84"/>
      <c r="D5549" s="73"/>
      <c r="E5549" s="73"/>
      <c r="F5549" s="73"/>
      <c r="G5549" s="85"/>
      <c r="H5549" s="73"/>
      <c r="I5549" s="73"/>
      <c r="J5549" s="73"/>
      <c r="K5549" s="73"/>
      <c r="L5549" s="73"/>
      <c r="M5549" s="73"/>
      <c r="N5549" s="73"/>
    </row>
    <row r="5550" spans="2:14" x14ac:dyDescent="0.35">
      <c r="B5550" s="83"/>
      <c r="C5550" s="84"/>
      <c r="D5550" s="73"/>
      <c r="E5550" s="73"/>
      <c r="F5550" s="73"/>
      <c r="G5550" s="85"/>
      <c r="H5550" s="73"/>
      <c r="I5550" s="73"/>
      <c r="J5550" s="73"/>
      <c r="K5550" s="73"/>
      <c r="L5550" s="73"/>
      <c r="M5550" s="73"/>
      <c r="N5550" s="73"/>
    </row>
    <row r="5551" spans="2:14" x14ac:dyDescent="0.35">
      <c r="B5551" s="83"/>
      <c r="C5551" s="84"/>
      <c r="D5551" s="73"/>
      <c r="E5551" s="73"/>
      <c r="F5551" s="73"/>
      <c r="G5551" s="85"/>
      <c r="H5551" s="73"/>
      <c r="I5551" s="73"/>
      <c r="J5551" s="73"/>
      <c r="K5551" s="73"/>
      <c r="L5551" s="73"/>
      <c r="M5551" s="73"/>
      <c r="N5551" s="73"/>
    </row>
    <row r="5552" spans="2:14" x14ac:dyDescent="0.35">
      <c r="B5552" s="83"/>
      <c r="C5552" s="84"/>
      <c r="D5552" s="73"/>
      <c r="E5552" s="73"/>
      <c r="F5552" s="73"/>
      <c r="G5552" s="85"/>
      <c r="H5552" s="73"/>
      <c r="I5552" s="73"/>
      <c r="J5552" s="73"/>
      <c r="K5552" s="73"/>
      <c r="L5552" s="73"/>
      <c r="M5552" s="73"/>
      <c r="N5552" s="73"/>
    </row>
    <row r="5553" spans="2:14" x14ac:dyDescent="0.35">
      <c r="B5553" s="83"/>
      <c r="C5553" s="84"/>
      <c r="D5553" s="73"/>
      <c r="E5553" s="73"/>
      <c r="F5553" s="73"/>
      <c r="G5553" s="85"/>
      <c r="H5553" s="73"/>
      <c r="I5553" s="73"/>
      <c r="J5553" s="73"/>
      <c r="K5553" s="73"/>
      <c r="L5553" s="73"/>
      <c r="M5553" s="73"/>
      <c r="N5553" s="73"/>
    </row>
    <row r="5554" spans="2:14" x14ac:dyDescent="0.35">
      <c r="B5554" s="83"/>
      <c r="C5554" s="84"/>
      <c r="D5554" s="73"/>
      <c r="E5554" s="73"/>
      <c r="F5554" s="73"/>
      <c r="G5554" s="85"/>
      <c r="H5554" s="73"/>
      <c r="I5554" s="73"/>
      <c r="J5554" s="73"/>
      <c r="K5554" s="73"/>
      <c r="L5554" s="73"/>
      <c r="M5554" s="73"/>
      <c r="N5554" s="73"/>
    </row>
    <row r="5555" spans="2:14" x14ac:dyDescent="0.35">
      <c r="B5555" s="83"/>
      <c r="C5555" s="84"/>
      <c r="D5555" s="73"/>
      <c r="E5555" s="73"/>
      <c r="F5555" s="73"/>
      <c r="G5555" s="85"/>
      <c r="H5555" s="73"/>
      <c r="I5555" s="73"/>
      <c r="J5555" s="73"/>
      <c r="K5555" s="73"/>
      <c r="L5555" s="73"/>
      <c r="M5555" s="73"/>
      <c r="N5555" s="73"/>
    </row>
    <row r="5556" spans="2:14" x14ac:dyDescent="0.35">
      <c r="B5556" s="83"/>
      <c r="C5556" s="84"/>
      <c r="D5556" s="73"/>
      <c r="E5556" s="73"/>
      <c r="F5556" s="73"/>
      <c r="G5556" s="85"/>
      <c r="H5556" s="73"/>
      <c r="I5556" s="73"/>
      <c r="J5556" s="73"/>
      <c r="K5556" s="73"/>
      <c r="L5556" s="73"/>
      <c r="M5556" s="73"/>
      <c r="N5556" s="73"/>
    </row>
    <row r="5557" spans="2:14" x14ac:dyDescent="0.35">
      <c r="B5557" s="83"/>
      <c r="C5557" s="84"/>
      <c r="D5557" s="73"/>
      <c r="E5557" s="73"/>
      <c r="F5557" s="73"/>
      <c r="G5557" s="85"/>
      <c r="H5557" s="73"/>
      <c r="I5557" s="73"/>
      <c r="J5557" s="73"/>
      <c r="K5557" s="73"/>
      <c r="L5557" s="73"/>
      <c r="M5557" s="73"/>
      <c r="N5557" s="73"/>
    </row>
    <row r="5558" spans="2:14" x14ac:dyDescent="0.35">
      <c r="B5558" s="83"/>
      <c r="C5558" s="84"/>
      <c r="D5558" s="73"/>
      <c r="E5558" s="73"/>
      <c r="F5558" s="73"/>
      <c r="G5558" s="85"/>
      <c r="H5558" s="73"/>
      <c r="I5558" s="73"/>
      <c r="J5558" s="73"/>
      <c r="K5558" s="73"/>
      <c r="L5558" s="73"/>
      <c r="M5558" s="73"/>
      <c r="N5558" s="73"/>
    </row>
    <row r="5559" spans="2:14" x14ac:dyDescent="0.35">
      <c r="B5559" s="83"/>
      <c r="C5559" s="84"/>
      <c r="D5559" s="73"/>
      <c r="E5559" s="73"/>
      <c r="F5559" s="73"/>
      <c r="G5559" s="85"/>
      <c r="H5559" s="73"/>
      <c r="I5559" s="73"/>
      <c r="J5559" s="73"/>
      <c r="K5559" s="73"/>
      <c r="L5559" s="73"/>
      <c r="M5559" s="73"/>
      <c r="N5559" s="73"/>
    </row>
    <row r="5560" spans="2:14" x14ac:dyDescent="0.35">
      <c r="B5560" s="83"/>
      <c r="C5560" s="84"/>
      <c r="D5560" s="73"/>
      <c r="E5560" s="73"/>
      <c r="F5560" s="73"/>
      <c r="G5560" s="85"/>
      <c r="H5560" s="73"/>
      <c r="I5560" s="73"/>
      <c r="J5560" s="73"/>
      <c r="K5560" s="73"/>
      <c r="L5560" s="73"/>
      <c r="M5560" s="73"/>
      <c r="N5560" s="73"/>
    </row>
    <row r="5561" spans="2:14" x14ac:dyDescent="0.35">
      <c r="B5561" s="83"/>
      <c r="C5561" s="84"/>
      <c r="D5561" s="73"/>
      <c r="E5561" s="73"/>
      <c r="F5561" s="73"/>
      <c r="G5561" s="85"/>
      <c r="H5561" s="73"/>
      <c r="I5561" s="73"/>
      <c r="J5561" s="73"/>
      <c r="K5561" s="73"/>
      <c r="L5561" s="73"/>
      <c r="M5561" s="73"/>
      <c r="N5561" s="73"/>
    </row>
    <row r="5562" spans="2:14" x14ac:dyDescent="0.35">
      <c r="B5562" s="83"/>
      <c r="C5562" s="84"/>
      <c r="D5562" s="73"/>
      <c r="E5562" s="73"/>
      <c r="F5562" s="73"/>
      <c r="G5562" s="85"/>
      <c r="H5562" s="73"/>
      <c r="I5562" s="73"/>
      <c r="J5562" s="73"/>
      <c r="K5562" s="73"/>
      <c r="L5562" s="73"/>
      <c r="M5562" s="73"/>
      <c r="N5562" s="73"/>
    </row>
    <row r="5563" spans="2:14" x14ac:dyDescent="0.35">
      <c r="B5563" s="83"/>
      <c r="C5563" s="84"/>
      <c r="D5563" s="73"/>
      <c r="E5563" s="73"/>
      <c r="F5563" s="73"/>
      <c r="G5563" s="85"/>
      <c r="H5563" s="73"/>
      <c r="I5563" s="73"/>
      <c r="J5563" s="73"/>
      <c r="K5563" s="73"/>
      <c r="L5563" s="73"/>
      <c r="M5563" s="73"/>
      <c r="N5563" s="73"/>
    </row>
    <row r="5564" spans="2:14" x14ac:dyDescent="0.35">
      <c r="B5564" s="83"/>
      <c r="C5564" s="84"/>
      <c r="D5564" s="73"/>
      <c r="E5564" s="73"/>
      <c r="F5564" s="73"/>
      <c r="G5564" s="85"/>
      <c r="H5564" s="73"/>
      <c r="I5564" s="73"/>
      <c r="J5564" s="73"/>
      <c r="K5564" s="73"/>
      <c r="L5564" s="73"/>
      <c r="M5564" s="73"/>
      <c r="N5564" s="73"/>
    </row>
    <row r="5565" spans="2:14" x14ac:dyDescent="0.35">
      <c r="B5565" s="83"/>
      <c r="C5565" s="84"/>
      <c r="D5565" s="73"/>
      <c r="E5565" s="73"/>
      <c r="F5565" s="73"/>
      <c r="G5565" s="85"/>
      <c r="H5565" s="73"/>
      <c r="I5565" s="73"/>
      <c r="J5565" s="73"/>
      <c r="K5565" s="73"/>
      <c r="L5565" s="73"/>
      <c r="M5565" s="73"/>
      <c r="N5565" s="73"/>
    </row>
    <row r="5566" spans="2:14" x14ac:dyDescent="0.35">
      <c r="B5566" s="83"/>
      <c r="C5566" s="84"/>
      <c r="D5566" s="73"/>
      <c r="E5566" s="73"/>
      <c r="F5566" s="73"/>
      <c r="G5566" s="85"/>
      <c r="H5566" s="73"/>
      <c r="I5566" s="73"/>
      <c r="J5566" s="73"/>
      <c r="K5566" s="73"/>
      <c r="L5566" s="73"/>
      <c r="M5566" s="73"/>
      <c r="N5566" s="73"/>
    </row>
    <row r="5567" spans="2:14" x14ac:dyDescent="0.35">
      <c r="B5567" s="83"/>
      <c r="C5567" s="84"/>
      <c r="D5567" s="73"/>
      <c r="E5567" s="73"/>
      <c r="F5567" s="73"/>
      <c r="G5567" s="85"/>
      <c r="H5567" s="73"/>
      <c r="I5567" s="73"/>
      <c r="J5567" s="73"/>
      <c r="K5567" s="73"/>
      <c r="L5567" s="73"/>
      <c r="M5567" s="73"/>
      <c r="N5567" s="73"/>
    </row>
    <row r="5568" spans="2:14" x14ac:dyDescent="0.35">
      <c r="B5568" s="83"/>
      <c r="C5568" s="84"/>
      <c r="D5568" s="73"/>
      <c r="E5568" s="73"/>
      <c r="F5568" s="73"/>
      <c r="G5568" s="85"/>
      <c r="H5568" s="73"/>
      <c r="I5568" s="73"/>
      <c r="J5568" s="73"/>
      <c r="K5568" s="73"/>
      <c r="L5568" s="73"/>
      <c r="M5568" s="73"/>
      <c r="N5568" s="73"/>
    </row>
    <row r="5569" spans="2:14" x14ac:dyDescent="0.35">
      <c r="B5569" s="83"/>
      <c r="C5569" s="84"/>
      <c r="D5569" s="73"/>
      <c r="E5569" s="73"/>
      <c r="F5569" s="73"/>
      <c r="G5569" s="85"/>
      <c r="H5569" s="73"/>
      <c r="I5569" s="73"/>
      <c r="J5569" s="73"/>
      <c r="K5569" s="73"/>
      <c r="L5569" s="73"/>
      <c r="M5569" s="73"/>
      <c r="N5569" s="73"/>
    </row>
    <row r="5570" spans="2:14" x14ac:dyDescent="0.35">
      <c r="B5570" s="83"/>
      <c r="C5570" s="84"/>
      <c r="D5570" s="73"/>
      <c r="E5570" s="73"/>
      <c r="F5570" s="73"/>
      <c r="G5570" s="85"/>
      <c r="H5570" s="73"/>
      <c r="I5570" s="73"/>
      <c r="J5570" s="73"/>
      <c r="K5570" s="73"/>
      <c r="L5570" s="73"/>
      <c r="M5570" s="73"/>
      <c r="N5570" s="73"/>
    </row>
    <row r="5571" spans="2:14" x14ac:dyDescent="0.35">
      <c r="B5571" s="83"/>
      <c r="C5571" s="84"/>
      <c r="D5571" s="73"/>
      <c r="E5571" s="73"/>
      <c r="F5571" s="73"/>
      <c r="G5571" s="85"/>
      <c r="H5571" s="73"/>
      <c r="I5571" s="73"/>
      <c r="J5571" s="73"/>
      <c r="K5571" s="73"/>
      <c r="L5571" s="73"/>
      <c r="M5571" s="73"/>
      <c r="N5571" s="73"/>
    </row>
    <row r="5572" spans="2:14" x14ac:dyDescent="0.35">
      <c r="B5572" s="83"/>
      <c r="C5572" s="84"/>
      <c r="D5572" s="73"/>
      <c r="E5572" s="73"/>
      <c r="F5572" s="73"/>
      <c r="G5572" s="85"/>
      <c r="H5572" s="73"/>
      <c r="I5572" s="73"/>
      <c r="J5572" s="73"/>
      <c r="K5572" s="73"/>
      <c r="L5572" s="73"/>
      <c r="M5572" s="73"/>
      <c r="N5572" s="73"/>
    </row>
    <row r="5573" spans="2:14" x14ac:dyDescent="0.35">
      <c r="B5573" s="83"/>
      <c r="C5573" s="84"/>
      <c r="D5573" s="73"/>
      <c r="E5573" s="73"/>
      <c r="F5573" s="73"/>
      <c r="G5573" s="85"/>
      <c r="H5573" s="73"/>
      <c r="I5573" s="73"/>
      <c r="J5573" s="73"/>
      <c r="K5573" s="73"/>
      <c r="L5573" s="73"/>
      <c r="M5573" s="73"/>
      <c r="N5573" s="73"/>
    </row>
    <row r="5574" spans="2:14" x14ac:dyDescent="0.35">
      <c r="B5574" s="83"/>
      <c r="C5574" s="84"/>
      <c r="D5574" s="73"/>
      <c r="E5574" s="73"/>
      <c r="F5574" s="73"/>
      <c r="G5574" s="85"/>
      <c r="H5574" s="73"/>
      <c r="I5574" s="73"/>
      <c r="J5574" s="73"/>
      <c r="K5574" s="73"/>
      <c r="L5574" s="73"/>
      <c r="M5574" s="73"/>
      <c r="N5574" s="73"/>
    </row>
    <row r="5575" spans="2:14" x14ac:dyDescent="0.35">
      <c r="B5575" s="83"/>
      <c r="C5575" s="84"/>
      <c r="D5575" s="73"/>
      <c r="E5575" s="73"/>
      <c r="F5575" s="73"/>
      <c r="G5575" s="85"/>
      <c r="H5575" s="73"/>
      <c r="I5575" s="73"/>
      <c r="J5575" s="73"/>
      <c r="K5575" s="73"/>
      <c r="L5575" s="73"/>
      <c r="M5575" s="73"/>
      <c r="N5575" s="73"/>
    </row>
    <row r="5576" spans="2:14" x14ac:dyDescent="0.35">
      <c r="B5576" s="83"/>
      <c r="C5576" s="84"/>
      <c r="D5576" s="73"/>
      <c r="E5576" s="73"/>
      <c r="F5576" s="73"/>
      <c r="G5576" s="85"/>
      <c r="H5576" s="73"/>
      <c r="I5576" s="73"/>
      <c r="J5576" s="73"/>
      <c r="K5576" s="73"/>
      <c r="L5576" s="73"/>
      <c r="M5576" s="73"/>
      <c r="N5576" s="73"/>
    </row>
    <row r="5577" spans="2:14" x14ac:dyDescent="0.35">
      <c r="B5577" s="83"/>
      <c r="C5577" s="84"/>
      <c r="D5577" s="73"/>
      <c r="E5577" s="73"/>
      <c r="F5577" s="73"/>
      <c r="G5577" s="85"/>
      <c r="H5577" s="73"/>
      <c r="I5577" s="73"/>
      <c r="J5577" s="73"/>
      <c r="K5577" s="73"/>
      <c r="L5577" s="73"/>
      <c r="M5577" s="73"/>
      <c r="N5577" s="73"/>
    </row>
    <row r="5578" spans="2:14" x14ac:dyDescent="0.35">
      <c r="B5578" s="83"/>
      <c r="C5578" s="84"/>
      <c r="D5578" s="73"/>
      <c r="E5578" s="73"/>
      <c r="F5578" s="73"/>
      <c r="G5578" s="85"/>
      <c r="H5578" s="73"/>
      <c r="I5578" s="73"/>
      <c r="J5578" s="73"/>
      <c r="K5578" s="73"/>
      <c r="L5578" s="73"/>
      <c r="M5578" s="73"/>
      <c r="N5578" s="73"/>
    </row>
    <row r="5579" spans="2:14" x14ac:dyDescent="0.35">
      <c r="B5579" s="83"/>
      <c r="C5579" s="84"/>
      <c r="D5579" s="73"/>
      <c r="E5579" s="73"/>
      <c r="F5579" s="73"/>
      <c r="G5579" s="85"/>
      <c r="H5579" s="73"/>
      <c r="I5579" s="73"/>
      <c r="J5579" s="73"/>
      <c r="K5579" s="73"/>
      <c r="L5579" s="73"/>
      <c r="M5579" s="73"/>
      <c r="N5579" s="73"/>
    </row>
    <row r="5580" spans="2:14" x14ac:dyDescent="0.35">
      <c r="B5580" s="83"/>
      <c r="C5580" s="84"/>
      <c r="D5580" s="73"/>
      <c r="E5580" s="73"/>
      <c r="F5580" s="73"/>
      <c r="G5580" s="85"/>
      <c r="H5580" s="73"/>
      <c r="I5580" s="73"/>
      <c r="J5580" s="73"/>
      <c r="K5580" s="73"/>
      <c r="L5580" s="73"/>
      <c r="M5580" s="73"/>
      <c r="N5580" s="73"/>
    </row>
    <row r="5581" spans="2:14" x14ac:dyDescent="0.35">
      <c r="B5581" s="83"/>
      <c r="C5581" s="84"/>
      <c r="D5581" s="73"/>
      <c r="E5581" s="73"/>
      <c r="F5581" s="73"/>
      <c r="G5581" s="85"/>
      <c r="H5581" s="73"/>
      <c r="I5581" s="73"/>
      <c r="J5581" s="73"/>
      <c r="K5581" s="73"/>
      <c r="L5581" s="73"/>
      <c r="M5581" s="73"/>
      <c r="N5581" s="73"/>
    </row>
    <row r="5582" spans="2:14" x14ac:dyDescent="0.35">
      <c r="B5582" s="83"/>
      <c r="C5582" s="84"/>
      <c r="D5582" s="73"/>
      <c r="E5582" s="73"/>
      <c r="F5582" s="73"/>
      <c r="G5582" s="85"/>
      <c r="H5582" s="73"/>
      <c r="I5582" s="73"/>
      <c r="J5582" s="73"/>
      <c r="K5582" s="73"/>
      <c r="L5582" s="73"/>
      <c r="M5582" s="73"/>
      <c r="N5582" s="73"/>
    </row>
    <row r="5583" spans="2:14" x14ac:dyDescent="0.35">
      <c r="B5583" s="83"/>
      <c r="C5583" s="84"/>
      <c r="D5583" s="73"/>
      <c r="E5583" s="73"/>
      <c r="F5583" s="73"/>
      <c r="G5583" s="85"/>
      <c r="H5583" s="73"/>
      <c r="I5583" s="73"/>
      <c r="J5583" s="73"/>
      <c r="K5583" s="73"/>
      <c r="L5583" s="73"/>
      <c r="M5583" s="73"/>
      <c r="N5583" s="73"/>
    </row>
    <row r="5584" spans="2:14" x14ac:dyDescent="0.35">
      <c r="B5584" s="83"/>
      <c r="C5584" s="84"/>
      <c r="D5584" s="73"/>
      <c r="E5584" s="73"/>
      <c r="F5584" s="73"/>
      <c r="G5584" s="85"/>
      <c r="H5584" s="73"/>
      <c r="I5584" s="73"/>
      <c r="J5584" s="73"/>
      <c r="K5584" s="73"/>
      <c r="L5584" s="73"/>
      <c r="M5584" s="73"/>
      <c r="N5584" s="73"/>
    </row>
    <row r="5585" spans="2:14" x14ac:dyDescent="0.35">
      <c r="B5585" s="83"/>
      <c r="C5585" s="84"/>
      <c r="D5585" s="73"/>
      <c r="E5585" s="73"/>
      <c r="F5585" s="73"/>
      <c r="G5585" s="85"/>
      <c r="H5585" s="73"/>
      <c r="I5585" s="73"/>
      <c r="J5585" s="73"/>
      <c r="K5585" s="73"/>
      <c r="L5585" s="73"/>
      <c r="M5585" s="73"/>
      <c r="N5585" s="73"/>
    </row>
    <row r="5586" spans="2:14" x14ac:dyDescent="0.35">
      <c r="B5586" s="83"/>
      <c r="C5586" s="84"/>
      <c r="D5586" s="73"/>
      <c r="E5586" s="73"/>
      <c r="F5586" s="73"/>
      <c r="G5586" s="85"/>
      <c r="H5586" s="73"/>
      <c r="I5586" s="73"/>
      <c r="J5586" s="73"/>
      <c r="K5586" s="73"/>
      <c r="L5586" s="73"/>
      <c r="M5586" s="73"/>
      <c r="N5586" s="73"/>
    </row>
    <row r="5587" spans="2:14" x14ac:dyDescent="0.35">
      <c r="B5587" s="83"/>
      <c r="C5587" s="84"/>
      <c r="D5587" s="73"/>
      <c r="E5587" s="73"/>
      <c r="F5587" s="73"/>
      <c r="G5587" s="85"/>
      <c r="H5587" s="73"/>
      <c r="I5587" s="73"/>
      <c r="J5587" s="73"/>
      <c r="K5587" s="73"/>
      <c r="L5587" s="73"/>
      <c r="M5587" s="73"/>
      <c r="N5587" s="73"/>
    </row>
    <row r="5588" spans="2:14" x14ac:dyDescent="0.35">
      <c r="B5588" s="83"/>
      <c r="C5588" s="84"/>
      <c r="D5588" s="73"/>
      <c r="E5588" s="73"/>
      <c r="F5588" s="73"/>
      <c r="G5588" s="85"/>
      <c r="H5588" s="73"/>
      <c r="I5588" s="73"/>
      <c r="J5588" s="73"/>
      <c r="K5588" s="73"/>
      <c r="L5588" s="73"/>
      <c r="M5588" s="73"/>
      <c r="N5588" s="73"/>
    </row>
    <row r="5589" spans="2:14" x14ac:dyDescent="0.35">
      <c r="B5589" s="83"/>
      <c r="C5589" s="84"/>
      <c r="D5589" s="73"/>
      <c r="E5589" s="73"/>
      <c r="F5589" s="73"/>
      <c r="G5589" s="85"/>
      <c r="H5589" s="73"/>
      <c r="I5589" s="73"/>
      <c r="J5589" s="73"/>
      <c r="K5589" s="73"/>
      <c r="L5589" s="73"/>
      <c r="M5589" s="73"/>
      <c r="N5589" s="73"/>
    </row>
    <row r="5590" spans="2:14" x14ac:dyDescent="0.35">
      <c r="B5590" s="83"/>
      <c r="C5590" s="84"/>
      <c r="D5590" s="73"/>
      <c r="E5590" s="73"/>
      <c r="F5590" s="73"/>
      <c r="G5590" s="85"/>
      <c r="H5590" s="73"/>
      <c r="I5590" s="73"/>
      <c r="J5590" s="73"/>
      <c r="K5590" s="73"/>
      <c r="L5590" s="73"/>
      <c r="M5590" s="73"/>
      <c r="N5590" s="73"/>
    </row>
    <row r="5591" spans="2:14" x14ac:dyDescent="0.35">
      <c r="B5591" s="83"/>
      <c r="C5591" s="84"/>
      <c r="D5591" s="73"/>
      <c r="E5591" s="73"/>
      <c r="F5591" s="73"/>
      <c r="G5591" s="85"/>
      <c r="H5591" s="73"/>
      <c r="I5591" s="73"/>
      <c r="J5591" s="73"/>
      <c r="K5591" s="73"/>
      <c r="L5591" s="73"/>
      <c r="M5591" s="73"/>
      <c r="N5591" s="73"/>
    </row>
    <row r="5592" spans="2:14" x14ac:dyDescent="0.35">
      <c r="B5592" s="83"/>
      <c r="C5592" s="84"/>
      <c r="D5592" s="73"/>
      <c r="E5592" s="73"/>
      <c r="F5592" s="73"/>
      <c r="G5592" s="85"/>
      <c r="H5592" s="73"/>
      <c r="I5592" s="73"/>
      <c r="J5592" s="73"/>
      <c r="K5592" s="73"/>
      <c r="L5592" s="73"/>
      <c r="M5592" s="73"/>
      <c r="N5592" s="73"/>
    </row>
    <row r="5593" spans="2:14" x14ac:dyDescent="0.35">
      <c r="B5593" s="83"/>
      <c r="C5593" s="84"/>
      <c r="D5593" s="73"/>
      <c r="E5593" s="73"/>
      <c r="F5593" s="73"/>
      <c r="G5593" s="85"/>
      <c r="H5593" s="73"/>
      <c r="I5593" s="73"/>
      <c r="J5593" s="73"/>
      <c r="K5593" s="73"/>
      <c r="L5593" s="73"/>
      <c r="M5593" s="73"/>
      <c r="N5593" s="73"/>
    </row>
    <row r="5594" spans="2:14" x14ac:dyDescent="0.35">
      <c r="B5594" s="83"/>
      <c r="C5594" s="84"/>
      <c r="D5594" s="73"/>
      <c r="E5594" s="73"/>
      <c r="F5594" s="73"/>
      <c r="G5594" s="85"/>
      <c r="H5594" s="73"/>
      <c r="I5594" s="73"/>
      <c r="J5594" s="73"/>
      <c r="K5594" s="73"/>
      <c r="L5594" s="73"/>
      <c r="M5594" s="73"/>
      <c r="N5594" s="73"/>
    </row>
    <row r="5595" spans="2:14" x14ac:dyDescent="0.35">
      <c r="B5595" s="83"/>
      <c r="C5595" s="84"/>
      <c r="D5595" s="73"/>
      <c r="E5595" s="73"/>
      <c r="F5595" s="73"/>
      <c r="G5595" s="85"/>
      <c r="H5595" s="73"/>
      <c r="I5595" s="73"/>
      <c r="J5595" s="73"/>
      <c r="K5595" s="73"/>
      <c r="L5595" s="73"/>
      <c r="M5595" s="73"/>
      <c r="N5595" s="73"/>
    </row>
    <row r="5596" spans="2:14" x14ac:dyDescent="0.35">
      <c r="B5596" s="83"/>
      <c r="C5596" s="84"/>
      <c r="D5596" s="73"/>
      <c r="E5596" s="73"/>
      <c r="F5596" s="73"/>
      <c r="G5596" s="85"/>
      <c r="H5596" s="73"/>
      <c r="I5596" s="73"/>
      <c r="J5596" s="73"/>
      <c r="K5596" s="73"/>
      <c r="L5596" s="73"/>
      <c r="M5596" s="73"/>
      <c r="N5596" s="73"/>
    </row>
    <row r="5597" spans="2:14" x14ac:dyDescent="0.35">
      <c r="B5597" s="83"/>
      <c r="C5597" s="84"/>
      <c r="D5597" s="73"/>
      <c r="E5597" s="73"/>
      <c r="F5597" s="73"/>
      <c r="G5597" s="85"/>
      <c r="H5597" s="73"/>
      <c r="I5597" s="73"/>
      <c r="J5597" s="73"/>
      <c r="K5597" s="73"/>
      <c r="L5597" s="73"/>
      <c r="M5597" s="73"/>
      <c r="N5597" s="73"/>
    </row>
    <row r="5598" spans="2:14" x14ac:dyDescent="0.35">
      <c r="B5598" s="83"/>
      <c r="C5598" s="84"/>
      <c r="D5598" s="73"/>
      <c r="E5598" s="73"/>
      <c r="F5598" s="73"/>
      <c r="G5598" s="85"/>
      <c r="H5598" s="73"/>
      <c r="I5598" s="73"/>
      <c r="J5598" s="73"/>
      <c r="K5598" s="73"/>
      <c r="L5598" s="73"/>
      <c r="M5598" s="73"/>
      <c r="N5598" s="73"/>
    </row>
    <row r="5599" spans="2:14" x14ac:dyDescent="0.35">
      <c r="B5599" s="83"/>
      <c r="C5599" s="84"/>
      <c r="D5599" s="73"/>
      <c r="E5599" s="73"/>
      <c r="F5599" s="73"/>
      <c r="G5599" s="85"/>
      <c r="H5599" s="73"/>
      <c r="I5599" s="73"/>
      <c r="J5599" s="73"/>
      <c r="K5599" s="73"/>
      <c r="L5599" s="73"/>
      <c r="M5599" s="73"/>
      <c r="N5599" s="73"/>
    </row>
    <row r="5600" spans="2:14" x14ac:dyDescent="0.35">
      <c r="B5600" s="83"/>
      <c r="C5600" s="84"/>
      <c r="D5600" s="73"/>
      <c r="E5600" s="73"/>
      <c r="F5600" s="73"/>
      <c r="G5600" s="85"/>
      <c r="H5600" s="73"/>
      <c r="I5600" s="73"/>
      <c r="J5600" s="73"/>
      <c r="K5600" s="73"/>
      <c r="L5600" s="73"/>
      <c r="M5600" s="73"/>
      <c r="N5600" s="73"/>
    </row>
    <row r="5601" spans="2:14" x14ac:dyDescent="0.35">
      <c r="B5601" s="83"/>
      <c r="C5601" s="84"/>
      <c r="D5601" s="73"/>
      <c r="E5601" s="73"/>
      <c r="F5601" s="73"/>
      <c r="G5601" s="85"/>
      <c r="H5601" s="73"/>
      <c r="I5601" s="73"/>
      <c r="J5601" s="73"/>
      <c r="K5601" s="73"/>
      <c r="L5601" s="73"/>
      <c r="M5601" s="73"/>
      <c r="N5601" s="73"/>
    </row>
    <row r="5602" spans="2:14" x14ac:dyDescent="0.35">
      <c r="B5602" s="83"/>
      <c r="C5602" s="84"/>
      <c r="D5602" s="73"/>
      <c r="E5602" s="73"/>
      <c r="F5602" s="73"/>
      <c r="G5602" s="85"/>
      <c r="H5602" s="73"/>
      <c r="I5602" s="73"/>
      <c r="J5602" s="73"/>
      <c r="K5602" s="73"/>
      <c r="L5602" s="73"/>
      <c r="M5602" s="73"/>
      <c r="N5602" s="73"/>
    </row>
    <row r="5603" spans="2:14" x14ac:dyDescent="0.35">
      <c r="B5603" s="83"/>
      <c r="C5603" s="84"/>
      <c r="D5603" s="73"/>
      <c r="E5603" s="73"/>
      <c r="F5603" s="73"/>
      <c r="G5603" s="85"/>
      <c r="H5603" s="73"/>
      <c r="I5603" s="73"/>
      <c r="J5603" s="73"/>
      <c r="K5603" s="73"/>
      <c r="L5603" s="73"/>
      <c r="M5603" s="73"/>
      <c r="N5603" s="73"/>
    </row>
    <row r="5604" spans="2:14" x14ac:dyDescent="0.35">
      <c r="B5604" s="83"/>
      <c r="C5604" s="84"/>
      <c r="D5604" s="73"/>
      <c r="E5604" s="73"/>
      <c r="F5604" s="73"/>
      <c r="G5604" s="85"/>
      <c r="H5604" s="73"/>
      <c r="I5604" s="73"/>
      <c r="J5604" s="73"/>
      <c r="K5604" s="73"/>
      <c r="L5604" s="73"/>
      <c r="M5604" s="73"/>
      <c r="N5604" s="73"/>
    </row>
    <row r="5605" spans="2:14" x14ac:dyDescent="0.35">
      <c r="B5605" s="83"/>
      <c r="C5605" s="84"/>
      <c r="D5605" s="73"/>
      <c r="E5605" s="73"/>
      <c r="F5605" s="73"/>
      <c r="G5605" s="85"/>
      <c r="H5605" s="73"/>
      <c r="I5605" s="73"/>
      <c r="J5605" s="73"/>
      <c r="K5605" s="73"/>
      <c r="L5605" s="73"/>
      <c r="M5605" s="73"/>
      <c r="N5605" s="73"/>
    </row>
    <row r="5606" spans="2:14" x14ac:dyDescent="0.35">
      <c r="B5606" s="83"/>
      <c r="C5606" s="84"/>
      <c r="D5606" s="73"/>
      <c r="E5606" s="73"/>
      <c r="F5606" s="73"/>
      <c r="G5606" s="85"/>
      <c r="H5606" s="73"/>
      <c r="I5606" s="73"/>
      <c r="J5606" s="73"/>
      <c r="K5606" s="73"/>
      <c r="L5606" s="73"/>
      <c r="M5606" s="73"/>
      <c r="N5606" s="73"/>
    </row>
    <row r="5607" spans="2:14" x14ac:dyDescent="0.35">
      <c r="B5607" s="83"/>
      <c r="C5607" s="84"/>
      <c r="D5607" s="73"/>
      <c r="E5607" s="73"/>
      <c r="F5607" s="73"/>
      <c r="G5607" s="85"/>
      <c r="H5607" s="73"/>
      <c r="I5607" s="73"/>
      <c r="J5607" s="73"/>
      <c r="K5607" s="73"/>
      <c r="L5607" s="73"/>
      <c r="M5607" s="73"/>
      <c r="N5607" s="73"/>
    </row>
    <row r="5608" spans="2:14" x14ac:dyDescent="0.35">
      <c r="B5608" s="83"/>
      <c r="C5608" s="84"/>
      <c r="D5608" s="73"/>
      <c r="E5608" s="73"/>
      <c r="F5608" s="73"/>
      <c r="G5608" s="85"/>
      <c r="H5608" s="73"/>
      <c r="I5608" s="73"/>
      <c r="J5608" s="73"/>
      <c r="K5608" s="73"/>
      <c r="L5608" s="73"/>
      <c r="M5608" s="73"/>
      <c r="N5608" s="73"/>
    </row>
    <row r="5609" spans="2:14" x14ac:dyDescent="0.35">
      <c r="B5609" s="83"/>
      <c r="C5609" s="84"/>
      <c r="D5609" s="73"/>
      <c r="E5609" s="73"/>
      <c r="F5609" s="73"/>
      <c r="G5609" s="85"/>
      <c r="H5609" s="73"/>
      <c r="I5609" s="73"/>
      <c r="J5609" s="73"/>
      <c r="K5609" s="73"/>
      <c r="L5609" s="73"/>
      <c r="M5609" s="73"/>
      <c r="N5609" s="73"/>
    </row>
    <row r="5610" spans="2:14" x14ac:dyDescent="0.35">
      <c r="B5610" s="83"/>
      <c r="C5610" s="84"/>
      <c r="D5610" s="73"/>
      <c r="E5610" s="73"/>
      <c r="F5610" s="73"/>
      <c r="G5610" s="85"/>
      <c r="H5610" s="73"/>
      <c r="I5610" s="73"/>
      <c r="J5610" s="73"/>
      <c r="K5610" s="73"/>
      <c r="L5610" s="73"/>
      <c r="M5610" s="73"/>
      <c r="N5610" s="73"/>
    </row>
    <row r="5611" spans="2:14" x14ac:dyDescent="0.35">
      <c r="B5611" s="83"/>
      <c r="C5611" s="84"/>
      <c r="D5611" s="73"/>
      <c r="E5611" s="73"/>
      <c r="F5611" s="73"/>
      <c r="G5611" s="85"/>
      <c r="H5611" s="73"/>
      <c r="I5611" s="73"/>
      <c r="J5611" s="73"/>
      <c r="K5611" s="73"/>
      <c r="L5611" s="73"/>
      <c r="M5611" s="73"/>
      <c r="N5611" s="73"/>
    </row>
    <row r="5612" spans="2:14" x14ac:dyDescent="0.35">
      <c r="B5612" s="83"/>
      <c r="C5612" s="84"/>
      <c r="D5612" s="73"/>
      <c r="E5612" s="73"/>
      <c r="F5612" s="73"/>
      <c r="G5612" s="85"/>
      <c r="H5612" s="73"/>
      <c r="I5612" s="73"/>
      <c r="J5612" s="73"/>
      <c r="K5612" s="73"/>
      <c r="L5612" s="73"/>
      <c r="M5612" s="73"/>
      <c r="N5612" s="73"/>
    </row>
    <row r="5613" spans="2:14" x14ac:dyDescent="0.35">
      <c r="B5613" s="83"/>
      <c r="C5613" s="84"/>
      <c r="D5613" s="73"/>
      <c r="E5613" s="73"/>
      <c r="F5613" s="73"/>
      <c r="G5613" s="85"/>
      <c r="H5613" s="73"/>
      <c r="I5613" s="73"/>
      <c r="J5613" s="73"/>
      <c r="K5613" s="73"/>
      <c r="L5613" s="73"/>
      <c r="M5613" s="73"/>
      <c r="N5613" s="73"/>
    </row>
    <row r="5614" spans="2:14" x14ac:dyDescent="0.35">
      <c r="B5614" s="83"/>
      <c r="C5614" s="84"/>
      <c r="D5614" s="73"/>
      <c r="E5614" s="73"/>
      <c r="F5614" s="73"/>
      <c r="G5614" s="85"/>
      <c r="H5614" s="73"/>
      <c r="I5614" s="73"/>
      <c r="J5614" s="73"/>
      <c r="K5614" s="73"/>
      <c r="L5614" s="73"/>
      <c r="M5614" s="73"/>
      <c r="N5614" s="73"/>
    </row>
    <row r="5615" spans="2:14" x14ac:dyDescent="0.35">
      <c r="B5615" s="83"/>
      <c r="C5615" s="84"/>
      <c r="D5615" s="73"/>
      <c r="E5615" s="73"/>
      <c r="F5615" s="73"/>
      <c r="G5615" s="85"/>
      <c r="H5615" s="73"/>
      <c r="I5615" s="73"/>
      <c r="J5615" s="73"/>
      <c r="K5615" s="73"/>
      <c r="L5615" s="73"/>
      <c r="M5615" s="73"/>
      <c r="N5615" s="73"/>
    </row>
    <row r="5616" spans="2:14" x14ac:dyDescent="0.35">
      <c r="B5616" s="83"/>
      <c r="C5616" s="84"/>
      <c r="D5616" s="73"/>
      <c r="E5616" s="73"/>
      <c r="F5616" s="73"/>
      <c r="G5616" s="85"/>
      <c r="H5616" s="73"/>
      <c r="I5616" s="73"/>
      <c r="J5616" s="73"/>
      <c r="K5616" s="73"/>
      <c r="L5616" s="73"/>
      <c r="M5616" s="73"/>
      <c r="N5616" s="73"/>
    </row>
    <row r="5617" spans="2:14" x14ac:dyDescent="0.35">
      <c r="B5617" s="83"/>
      <c r="C5617" s="84"/>
      <c r="D5617" s="73"/>
      <c r="E5617" s="73"/>
      <c r="F5617" s="73"/>
      <c r="G5617" s="85"/>
      <c r="H5617" s="73"/>
      <c r="I5617" s="73"/>
      <c r="J5617" s="73"/>
      <c r="K5617" s="73"/>
      <c r="L5617" s="73"/>
      <c r="M5617" s="73"/>
      <c r="N5617" s="73"/>
    </row>
    <row r="5618" spans="2:14" x14ac:dyDescent="0.35">
      <c r="B5618" s="83"/>
      <c r="C5618" s="84"/>
      <c r="D5618" s="73"/>
      <c r="E5618" s="73"/>
      <c r="F5618" s="73"/>
      <c r="G5618" s="85"/>
      <c r="H5618" s="73"/>
      <c r="I5618" s="73"/>
      <c r="J5618" s="73"/>
      <c r="K5618" s="73"/>
      <c r="L5618" s="73"/>
      <c r="M5618" s="73"/>
      <c r="N5618" s="73"/>
    </row>
    <row r="5619" spans="2:14" x14ac:dyDescent="0.35">
      <c r="B5619" s="83"/>
      <c r="C5619" s="84"/>
      <c r="D5619" s="73"/>
      <c r="E5619" s="73"/>
      <c r="F5619" s="73"/>
      <c r="G5619" s="85"/>
      <c r="H5619" s="73"/>
      <c r="I5619" s="73"/>
      <c r="J5619" s="73"/>
      <c r="K5619" s="73"/>
      <c r="L5619" s="73"/>
      <c r="M5619" s="73"/>
      <c r="N5619" s="73"/>
    </row>
    <row r="5620" spans="2:14" x14ac:dyDescent="0.35">
      <c r="B5620" s="83"/>
      <c r="C5620" s="84"/>
      <c r="D5620" s="73"/>
      <c r="E5620" s="73"/>
      <c r="F5620" s="73"/>
      <c r="G5620" s="85"/>
      <c r="H5620" s="73"/>
      <c r="I5620" s="73"/>
      <c r="J5620" s="73"/>
      <c r="K5620" s="73"/>
      <c r="L5620" s="73"/>
      <c r="M5620" s="73"/>
      <c r="N5620" s="73"/>
    </row>
    <row r="5621" spans="2:14" x14ac:dyDescent="0.35">
      <c r="B5621" s="83"/>
      <c r="C5621" s="84"/>
      <c r="D5621" s="73"/>
      <c r="E5621" s="73"/>
      <c r="F5621" s="73"/>
      <c r="G5621" s="85"/>
      <c r="H5621" s="73"/>
      <c r="I5621" s="73"/>
      <c r="J5621" s="73"/>
      <c r="K5621" s="73"/>
      <c r="L5621" s="73"/>
      <c r="M5621" s="73"/>
      <c r="N5621" s="73"/>
    </row>
    <row r="5622" spans="2:14" x14ac:dyDescent="0.35">
      <c r="B5622" s="83"/>
      <c r="C5622" s="84"/>
      <c r="D5622" s="73"/>
      <c r="E5622" s="73"/>
      <c r="F5622" s="73"/>
      <c r="G5622" s="85"/>
      <c r="H5622" s="73"/>
      <c r="I5622" s="73"/>
      <c r="J5622" s="73"/>
      <c r="K5622" s="73"/>
      <c r="L5622" s="73"/>
      <c r="M5622" s="73"/>
      <c r="N5622" s="73"/>
    </row>
    <row r="5623" spans="2:14" x14ac:dyDescent="0.35">
      <c r="B5623" s="83"/>
      <c r="C5623" s="84"/>
      <c r="D5623" s="73"/>
      <c r="E5623" s="73"/>
      <c r="F5623" s="73"/>
      <c r="G5623" s="85"/>
      <c r="H5623" s="73"/>
      <c r="I5623" s="73"/>
      <c r="J5623" s="73"/>
      <c r="K5623" s="73"/>
      <c r="L5623" s="73"/>
      <c r="M5623" s="73"/>
      <c r="N5623" s="73"/>
    </row>
    <row r="5624" spans="2:14" x14ac:dyDescent="0.35">
      <c r="B5624" s="83"/>
      <c r="C5624" s="84"/>
      <c r="D5624" s="73"/>
      <c r="E5624" s="73"/>
      <c r="F5624" s="73"/>
      <c r="G5624" s="85"/>
      <c r="H5624" s="73"/>
      <c r="I5624" s="73"/>
      <c r="J5624" s="73"/>
      <c r="K5624" s="73"/>
      <c r="L5624" s="73"/>
      <c r="M5624" s="73"/>
      <c r="N5624" s="73"/>
    </row>
    <row r="5625" spans="2:14" x14ac:dyDescent="0.35">
      <c r="B5625" s="83"/>
      <c r="C5625" s="84"/>
      <c r="D5625" s="73"/>
      <c r="E5625" s="73"/>
      <c r="F5625" s="73"/>
      <c r="G5625" s="85"/>
      <c r="H5625" s="73"/>
      <c r="I5625" s="73"/>
      <c r="J5625" s="73"/>
      <c r="K5625" s="73"/>
      <c r="L5625" s="73"/>
      <c r="M5625" s="73"/>
      <c r="N5625" s="73"/>
    </row>
    <row r="5626" spans="2:14" x14ac:dyDescent="0.35">
      <c r="B5626" s="83"/>
      <c r="C5626" s="84"/>
      <c r="D5626" s="73"/>
      <c r="E5626" s="73"/>
      <c r="F5626" s="73"/>
      <c r="G5626" s="85"/>
      <c r="H5626" s="73"/>
      <c r="I5626" s="73"/>
      <c r="J5626" s="73"/>
      <c r="K5626" s="73"/>
      <c r="L5626" s="73"/>
      <c r="M5626" s="73"/>
      <c r="N5626" s="73"/>
    </row>
    <row r="5627" spans="2:14" x14ac:dyDescent="0.35">
      <c r="B5627" s="83"/>
      <c r="C5627" s="84"/>
      <c r="D5627" s="73"/>
      <c r="E5627" s="73"/>
      <c r="F5627" s="73"/>
      <c r="G5627" s="85"/>
      <c r="H5627" s="73"/>
      <c r="I5627" s="73"/>
      <c r="J5627" s="73"/>
      <c r="K5627" s="73"/>
      <c r="L5627" s="73"/>
      <c r="M5627" s="73"/>
      <c r="N5627" s="73"/>
    </row>
    <row r="5628" spans="2:14" x14ac:dyDescent="0.35">
      <c r="B5628" s="83"/>
      <c r="C5628" s="84"/>
      <c r="D5628" s="73"/>
      <c r="E5628" s="73"/>
      <c r="F5628" s="73"/>
      <c r="G5628" s="85"/>
      <c r="H5628" s="73"/>
      <c r="I5628" s="73"/>
      <c r="J5628" s="73"/>
      <c r="K5628" s="73"/>
      <c r="L5628" s="73"/>
      <c r="M5628" s="73"/>
      <c r="N5628" s="73"/>
    </row>
    <row r="5629" spans="2:14" x14ac:dyDescent="0.35">
      <c r="B5629" s="83"/>
      <c r="C5629" s="84"/>
      <c r="D5629" s="73"/>
      <c r="E5629" s="73"/>
      <c r="F5629" s="73"/>
      <c r="G5629" s="85"/>
      <c r="H5629" s="73"/>
      <c r="I5629" s="73"/>
      <c r="J5629" s="73"/>
      <c r="K5629" s="73"/>
      <c r="L5629" s="73"/>
      <c r="M5629" s="73"/>
      <c r="N5629" s="73"/>
    </row>
    <row r="5630" spans="2:14" x14ac:dyDescent="0.35">
      <c r="B5630" s="83"/>
      <c r="C5630" s="84"/>
      <c r="D5630" s="73"/>
      <c r="E5630" s="73"/>
      <c r="F5630" s="73"/>
      <c r="G5630" s="85"/>
      <c r="H5630" s="73"/>
      <c r="I5630" s="73"/>
      <c r="J5630" s="73"/>
      <c r="K5630" s="73"/>
      <c r="L5630" s="73"/>
      <c r="M5630" s="73"/>
      <c r="N5630" s="73"/>
    </row>
    <row r="5631" spans="2:14" x14ac:dyDescent="0.35">
      <c r="B5631" s="83"/>
      <c r="C5631" s="84"/>
      <c r="D5631" s="73"/>
      <c r="E5631" s="73"/>
      <c r="F5631" s="73"/>
      <c r="G5631" s="85"/>
      <c r="H5631" s="73"/>
      <c r="I5631" s="73"/>
      <c r="J5631" s="73"/>
      <c r="K5631" s="73"/>
      <c r="L5631" s="73"/>
      <c r="M5631" s="73"/>
      <c r="N5631" s="73"/>
    </row>
    <row r="5632" spans="2:14" x14ac:dyDescent="0.35">
      <c r="B5632" s="83"/>
      <c r="C5632" s="84"/>
      <c r="D5632" s="73"/>
      <c r="E5632" s="73"/>
      <c r="F5632" s="73"/>
      <c r="G5632" s="85"/>
      <c r="H5632" s="73"/>
      <c r="I5632" s="73"/>
      <c r="J5632" s="73"/>
      <c r="K5632" s="73"/>
      <c r="L5632" s="73"/>
      <c r="M5632" s="73"/>
      <c r="N5632" s="73"/>
    </row>
    <row r="5633" spans="2:14" x14ac:dyDescent="0.35">
      <c r="B5633" s="83"/>
      <c r="C5633" s="84"/>
      <c r="D5633" s="73"/>
      <c r="E5633" s="73"/>
      <c r="F5633" s="73"/>
      <c r="G5633" s="85"/>
      <c r="H5633" s="73"/>
      <c r="I5633" s="73"/>
      <c r="J5633" s="73"/>
      <c r="K5633" s="73"/>
      <c r="L5633" s="73"/>
      <c r="M5633" s="73"/>
      <c r="N5633" s="73"/>
    </row>
    <row r="5634" spans="2:14" x14ac:dyDescent="0.35">
      <c r="B5634" s="83"/>
      <c r="C5634" s="84"/>
      <c r="D5634" s="73"/>
      <c r="E5634" s="73"/>
      <c r="F5634" s="73"/>
      <c r="G5634" s="85"/>
      <c r="H5634" s="73"/>
      <c r="I5634" s="73"/>
      <c r="J5634" s="73"/>
      <c r="K5634" s="73"/>
      <c r="L5634" s="73"/>
      <c r="M5634" s="73"/>
      <c r="N5634" s="73"/>
    </row>
  </sheetData>
  <mergeCells count="1">
    <mergeCell ref="B23:O23"/>
  </mergeCells>
  <phoneticPr fontId="3" type="noConversion"/>
  <pageMargins left="0.75" right="0.75" top="1" bottom="1" header="0.5" footer="0.5"/>
  <headerFooter alignWithMargins="0"/>
  <ignoredErrors>
    <ignoredError sqref="O28:O32 O36 O38 O40 O42 O44 O46:O47" formulaRange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51B03-39B2-48EA-95E2-9195559A61D9}">
  <sheetPr codeName="Sheet1"/>
  <dimension ref="A1:AF2198"/>
  <sheetViews>
    <sheetView workbookViewId="0"/>
  </sheetViews>
  <sheetFormatPr defaultRowHeight="12.75" x14ac:dyDescent="0.35"/>
  <cols>
    <col min="1" max="1" width="10.1328125" customWidth="1"/>
    <col min="2" max="2" width="13.6640625" customWidth="1"/>
    <col min="3" max="3" width="11.1328125" bestFit="1" customWidth="1"/>
    <col min="4" max="4" width="13.33203125" customWidth="1"/>
    <col min="5" max="8" width="11.1328125" bestFit="1" customWidth="1"/>
    <col min="9" max="9" width="15.33203125" customWidth="1"/>
    <col min="10" max="10" width="11.1328125" bestFit="1" customWidth="1"/>
    <col min="14" max="14" width="10.1328125" bestFit="1" customWidth="1"/>
    <col min="17" max="17" width="11.6640625" bestFit="1" customWidth="1"/>
    <col min="21" max="22" width="11.86328125" customWidth="1"/>
    <col min="24" max="25" width="10.1328125" bestFit="1" customWidth="1"/>
  </cols>
  <sheetData>
    <row r="1" spans="1:32" ht="13.15" x14ac:dyDescent="0.4">
      <c r="A1" s="1" t="s">
        <v>139</v>
      </c>
    </row>
    <row r="2" spans="1:32" ht="13.15" x14ac:dyDescent="0.4">
      <c r="A2" s="74">
        <v>10190</v>
      </c>
    </row>
    <row r="4" spans="1:32" ht="13.15" x14ac:dyDescent="0.4">
      <c r="A4" s="1"/>
    </row>
    <row r="5" spans="1:32" ht="13.15" x14ac:dyDescent="0.4">
      <c r="A5" s="1"/>
    </row>
    <row r="6" spans="1:32" ht="13.15" x14ac:dyDescent="0.4">
      <c r="A6" s="1"/>
    </row>
    <row r="7" spans="1:32" ht="13.15" x14ac:dyDescent="0.4">
      <c r="A7" s="1"/>
      <c r="M7" t="s">
        <v>142</v>
      </c>
      <c r="N7" t="s">
        <v>4</v>
      </c>
      <c r="O7" t="s">
        <v>148</v>
      </c>
      <c r="P7" t="s">
        <v>0</v>
      </c>
      <c r="Q7" t="s">
        <v>143</v>
      </c>
      <c r="R7" t="s">
        <v>144</v>
      </c>
      <c r="S7" t="s">
        <v>145</v>
      </c>
      <c r="T7" t="s">
        <v>146</v>
      </c>
      <c r="U7" t="s">
        <v>147</v>
      </c>
      <c r="V7" t="s">
        <v>227</v>
      </c>
      <c r="W7" s="114"/>
      <c r="X7" t="s">
        <v>142</v>
      </c>
      <c r="Y7" t="s">
        <v>4</v>
      </c>
      <c r="Z7" t="s">
        <v>148</v>
      </c>
      <c r="AA7" t="s">
        <v>148</v>
      </c>
      <c r="AB7" t="s">
        <v>143</v>
      </c>
      <c r="AC7" t="s">
        <v>144</v>
      </c>
      <c r="AD7" t="s">
        <v>145</v>
      </c>
      <c r="AE7" t="s">
        <v>146</v>
      </c>
      <c r="AF7" t="s">
        <v>147</v>
      </c>
    </row>
    <row r="8" spans="1:32" ht="13.15" x14ac:dyDescent="0.4">
      <c r="A8" s="1"/>
      <c r="M8">
        <v>2018</v>
      </c>
      <c r="N8" s="15">
        <v>43009</v>
      </c>
      <c r="O8" s="4">
        <v>24</v>
      </c>
      <c r="P8" s="15" t="s">
        <v>152</v>
      </c>
      <c r="Q8" t="s">
        <v>150</v>
      </c>
      <c r="R8" t="s">
        <v>151</v>
      </c>
      <c r="S8" s="113">
        <v>12071.0983610644</v>
      </c>
      <c r="T8" s="113">
        <v>11792.513000000001</v>
      </c>
      <c r="U8" s="113">
        <v>-278.58536106444899</v>
      </c>
      <c r="V8" s="113">
        <f>T8*1000</f>
        <v>11792513</v>
      </c>
      <c r="W8" s="114"/>
      <c r="X8">
        <v>2018</v>
      </c>
      <c r="Y8" s="15">
        <v>43009</v>
      </c>
      <c r="Z8" s="4">
        <v>24</v>
      </c>
      <c r="AA8" s="4">
        <v>24</v>
      </c>
      <c r="AB8" t="s">
        <v>224</v>
      </c>
      <c r="AC8" t="s">
        <v>225</v>
      </c>
      <c r="AD8" s="113">
        <v>3316.8872258064498</v>
      </c>
      <c r="AE8" s="113">
        <v>3338.97605061176</v>
      </c>
      <c r="AF8" s="113">
        <v>22.0888248053162</v>
      </c>
    </row>
    <row r="9" spans="1:32" ht="13.15" x14ac:dyDescent="0.4">
      <c r="A9" s="1"/>
      <c r="M9">
        <v>2018</v>
      </c>
      <c r="N9" s="15">
        <v>43010</v>
      </c>
      <c r="O9" s="4">
        <v>24</v>
      </c>
      <c r="P9" s="15" t="s">
        <v>152</v>
      </c>
      <c r="Q9" t="s">
        <v>150</v>
      </c>
      <c r="R9" t="s">
        <v>151</v>
      </c>
      <c r="S9" s="113">
        <v>12061.238081609201</v>
      </c>
      <c r="T9" s="113">
        <v>12435.846</v>
      </c>
      <c r="U9" s="113">
        <v>374.60791839078502</v>
      </c>
      <c r="V9" s="113">
        <f t="shared" ref="V9:V72" si="0">T9*1000</f>
        <v>12435846</v>
      </c>
      <c r="W9" s="114"/>
      <c r="X9">
        <v>2018</v>
      </c>
      <c r="Y9" s="15">
        <v>43010</v>
      </c>
      <c r="Z9" s="4">
        <v>24</v>
      </c>
      <c r="AA9" s="4">
        <v>24</v>
      </c>
      <c r="AB9" t="s">
        <v>224</v>
      </c>
      <c r="AC9" t="s">
        <v>225</v>
      </c>
      <c r="AD9" s="113">
        <v>3316.8872258064498</v>
      </c>
      <c r="AE9" s="113">
        <v>3338.97605061176</v>
      </c>
      <c r="AF9" s="113">
        <v>22.0888248053162</v>
      </c>
    </row>
    <row r="10" spans="1:32" ht="13.15" x14ac:dyDescent="0.4">
      <c r="A10" s="1"/>
      <c r="M10">
        <v>2018</v>
      </c>
      <c r="N10" s="15">
        <v>43011</v>
      </c>
      <c r="O10" s="4">
        <v>24</v>
      </c>
      <c r="P10" s="15" t="s">
        <v>152</v>
      </c>
      <c r="Q10" t="s">
        <v>150</v>
      </c>
      <c r="R10" t="s">
        <v>151</v>
      </c>
      <c r="S10" s="113">
        <v>12044.0229311274</v>
      </c>
      <c r="T10" s="113">
        <v>12719.942999999999</v>
      </c>
      <c r="U10" s="113">
        <v>675.92006887252296</v>
      </c>
      <c r="V10" s="113">
        <f t="shared" si="0"/>
        <v>12719943</v>
      </c>
      <c r="W10" s="114"/>
      <c r="X10">
        <v>2018</v>
      </c>
      <c r="Y10" s="15">
        <v>43011</v>
      </c>
      <c r="Z10" s="4">
        <v>24</v>
      </c>
      <c r="AA10" s="4">
        <v>24</v>
      </c>
      <c r="AB10" t="s">
        <v>224</v>
      </c>
      <c r="AC10" t="s">
        <v>225</v>
      </c>
      <c r="AD10" s="113">
        <v>3316.8872258064498</v>
      </c>
      <c r="AE10" s="113">
        <v>3338.97605061176</v>
      </c>
      <c r="AF10" s="113">
        <v>22.0888248053162</v>
      </c>
    </row>
    <row r="11" spans="1:32" ht="13.15" x14ac:dyDescent="0.4">
      <c r="A11" s="1"/>
      <c r="M11">
        <v>2018</v>
      </c>
      <c r="N11" s="15">
        <v>43012</v>
      </c>
      <c r="O11" s="4">
        <v>24</v>
      </c>
      <c r="P11" s="15" t="s">
        <v>152</v>
      </c>
      <c r="Q11" t="s">
        <v>150</v>
      </c>
      <c r="R11" t="s">
        <v>151</v>
      </c>
      <c r="S11" s="113">
        <v>12046.001598860399</v>
      </c>
      <c r="T11" s="113">
        <v>13045.205</v>
      </c>
      <c r="U11" s="113">
        <v>999.20340113952898</v>
      </c>
      <c r="V11" s="113">
        <f t="shared" si="0"/>
        <v>13045205</v>
      </c>
      <c r="W11" s="114"/>
      <c r="X11">
        <v>2018</v>
      </c>
      <c r="Y11" s="15">
        <v>43012</v>
      </c>
      <c r="Z11" s="4">
        <v>24</v>
      </c>
      <c r="AA11" s="4">
        <v>24</v>
      </c>
      <c r="AB11" t="s">
        <v>224</v>
      </c>
      <c r="AC11" t="s">
        <v>225</v>
      </c>
      <c r="AD11" s="113">
        <v>3316.8872258064498</v>
      </c>
      <c r="AE11" s="113">
        <v>3338.97605061176</v>
      </c>
      <c r="AF11" s="113">
        <v>22.0888248053162</v>
      </c>
    </row>
    <row r="12" spans="1:32" ht="13.15" x14ac:dyDescent="0.4">
      <c r="A12" s="1"/>
      <c r="M12">
        <v>2018</v>
      </c>
      <c r="N12" s="15">
        <v>43013</v>
      </c>
      <c r="O12" s="4">
        <v>24</v>
      </c>
      <c r="P12" s="15" t="s">
        <v>152</v>
      </c>
      <c r="Q12" t="s">
        <v>150</v>
      </c>
      <c r="R12" t="s">
        <v>151</v>
      </c>
      <c r="S12" s="113">
        <v>12040.459547684801</v>
      </c>
      <c r="T12" s="113">
        <v>13144.724</v>
      </c>
      <c r="U12" s="113">
        <v>1104.2644523151801</v>
      </c>
      <c r="V12" s="113">
        <f t="shared" si="0"/>
        <v>13144724</v>
      </c>
      <c r="W12" s="114"/>
      <c r="X12">
        <v>2018</v>
      </c>
      <c r="Y12" s="15">
        <v>43013</v>
      </c>
      <c r="Z12" s="4">
        <v>24</v>
      </c>
      <c r="AA12" s="4">
        <v>24</v>
      </c>
      <c r="AB12" t="s">
        <v>224</v>
      </c>
      <c r="AC12" t="s">
        <v>225</v>
      </c>
      <c r="AD12" s="113">
        <v>3316.8872258064498</v>
      </c>
      <c r="AE12" s="113">
        <v>3338.97605061176</v>
      </c>
      <c r="AF12" s="113">
        <v>22.0888248053162</v>
      </c>
    </row>
    <row r="13" spans="1:32" ht="13.15" x14ac:dyDescent="0.4">
      <c r="A13" s="1"/>
      <c r="M13">
        <v>2018</v>
      </c>
      <c r="N13" s="15">
        <v>43014</v>
      </c>
      <c r="O13" s="4">
        <v>24</v>
      </c>
      <c r="P13" s="15" t="s">
        <v>152</v>
      </c>
      <c r="Q13" t="s">
        <v>150</v>
      </c>
      <c r="R13" t="s">
        <v>151</v>
      </c>
      <c r="S13" s="113">
        <v>12022.1008898119</v>
      </c>
      <c r="T13" s="113">
        <v>12989.481</v>
      </c>
      <c r="U13" s="113">
        <v>967.38011018801205</v>
      </c>
      <c r="V13" s="113">
        <f t="shared" si="0"/>
        <v>12989481</v>
      </c>
      <c r="W13" s="114"/>
      <c r="X13">
        <v>2018</v>
      </c>
      <c r="Y13" s="15">
        <v>43014</v>
      </c>
      <c r="Z13" s="4">
        <v>24</v>
      </c>
      <c r="AA13" s="4">
        <v>24</v>
      </c>
      <c r="AB13" t="s">
        <v>224</v>
      </c>
      <c r="AC13" t="s">
        <v>225</v>
      </c>
      <c r="AD13" s="113">
        <v>3316.8872258064498</v>
      </c>
      <c r="AE13" s="113">
        <v>3338.97605061176</v>
      </c>
      <c r="AF13" s="113">
        <v>22.0888248053162</v>
      </c>
    </row>
    <row r="14" spans="1:32" ht="13.15" x14ac:dyDescent="0.4">
      <c r="A14" s="1"/>
      <c r="M14">
        <v>2018</v>
      </c>
      <c r="N14" s="15">
        <v>43015</v>
      </c>
      <c r="O14" s="4">
        <v>24</v>
      </c>
      <c r="P14" s="15" t="s">
        <v>152</v>
      </c>
      <c r="Q14" t="s">
        <v>150</v>
      </c>
      <c r="R14" t="s">
        <v>151</v>
      </c>
      <c r="S14" s="113">
        <v>11980.6882416843</v>
      </c>
      <c r="T14" s="113">
        <v>12351.718999999999</v>
      </c>
      <c r="U14" s="113">
        <v>371.030758315615</v>
      </c>
      <c r="V14" s="113">
        <f t="shared" si="0"/>
        <v>12351719</v>
      </c>
      <c r="W14" s="114"/>
      <c r="X14">
        <v>2018</v>
      </c>
      <c r="Y14" s="15">
        <v>43015</v>
      </c>
      <c r="Z14" s="4">
        <v>24</v>
      </c>
      <c r="AA14" s="4">
        <v>24</v>
      </c>
      <c r="AB14" t="s">
        <v>224</v>
      </c>
      <c r="AC14" t="s">
        <v>225</v>
      </c>
      <c r="AD14" s="113">
        <v>3316.8872258064498</v>
      </c>
      <c r="AE14" s="113">
        <v>3338.97605061176</v>
      </c>
      <c r="AF14" s="113">
        <v>22.0888248053162</v>
      </c>
    </row>
    <row r="15" spans="1:32" ht="13.15" x14ac:dyDescent="0.4">
      <c r="A15" s="1"/>
      <c r="M15">
        <v>2018</v>
      </c>
      <c r="N15" s="15">
        <v>43016</v>
      </c>
      <c r="O15" s="4">
        <v>24</v>
      </c>
      <c r="P15" s="15" t="s">
        <v>152</v>
      </c>
      <c r="Q15" t="s">
        <v>150</v>
      </c>
      <c r="R15" t="s">
        <v>151</v>
      </c>
      <c r="S15" s="113">
        <v>11940.237595521799</v>
      </c>
      <c r="T15" s="113">
        <v>12212.516</v>
      </c>
      <c r="U15" s="113">
        <v>272.27840447814299</v>
      </c>
      <c r="V15" s="113">
        <f t="shared" si="0"/>
        <v>12212516</v>
      </c>
      <c r="W15" s="114"/>
      <c r="X15">
        <v>2018</v>
      </c>
      <c r="Y15" s="15">
        <v>43016</v>
      </c>
      <c r="Z15" s="4">
        <v>24</v>
      </c>
      <c r="AA15" s="4">
        <v>24</v>
      </c>
      <c r="AB15" t="s">
        <v>224</v>
      </c>
      <c r="AC15" t="s">
        <v>225</v>
      </c>
      <c r="AD15" s="113">
        <v>3316.8872258064498</v>
      </c>
      <c r="AE15" s="113">
        <v>3338.97605061176</v>
      </c>
      <c r="AF15" s="113">
        <v>22.0888248053162</v>
      </c>
    </row>
    <row r="16" spans="1:32" ht="13.15" x14ac:dyDescent="0.4">
      <c r="A16" s="1"/>
      <c r="M16">
        <v>2018</v>
      </c>
      <c r="N16" s="15">
        <v>43017</v>
      </c>
      <c r="O16" s="4">
        <v>24</v>
      </c>
      <c r="P16" s="15" t="s">
        <v>152</v>
      </c>
      <c r="Q16" t="s">
        <v>150</v>
      </c>
      <c r="R16" t="s">
        <v>151</v>
      </c>
      <c r="S16" s="113">
        <v>11956.4878268784</v>
      </c>
      <c r="T16" s="113">
        <v>12907.2</v>
      </c>
      <c r="U16" s="113">
        <v>950.71217312150202</v>
      </c>
      <c r="V16" s="113">
        <f t="shared" si="0"/>
        <v>12907200</v>
      </c>
      <c r="W16" s="114"/>
      <c r="X16">
        <v>2018</v>
      </c>
      <c r="Y16" s="15">
        <v>43017</v>
      </c>
      <c r="Z16" s="4">
        <v>24</v>
      </c>
      <c r="AA16" s="4">
        <v>24</v>
      </c>
      <c r="AB16" t="s">
        <v>224</v>
      </c>
      <c r="AC16" t="s">
        <v>225</v>
      </c>
      <c r="AD16" s="113">
        <v>3316.8872258064498</v>
      </c>
      <c r="AE16" s="113">
        <v>3338.97605061176</v>
      </c>
      <c r="AF16" s="113">
        <v>22.0888248053162</v>
      </c>
    </row>
    <row r="17" spans="1:32" ht="13.15" x14ac:dyDescent="0.4">
      <c r="A17" s="1"/>
      <c r="M17">
        <v>2018</v>
      </c>
      <c r="N17" s="15">
        <v>43018</v>
      </c>
      <c r="O17" s="4">
        <v>24</v>
      </c>
      <c r="P17" s="15" t="s">
        <v>152</v>
      </c>
      <c r="Q17" t="s">
        <v>150</v>
      </c>
      <c r="R17" t="s">
        <v>151</v>
      </c>
      <c r="S17" s="113">
        <v>11981.127800491</v>
      </c>
      <c r="T17" s="113">
        <v>13241.43</v>
      </c>
      <c r="U17" s="113">
        <v>1260.30219950894</v>
      </c>
      <c r="V17" s="113">
        <f t="shared" si="0"/>
        <v>13241430</v>
      </c>
      <c r="W17" s="114"/>
      <c r="X17">
        <v>2018</v>
      </c>
      <c r="Y17" s="15">
        <v>43018</v>
      </c>
      <c r="Z17" s="4">
        <v>24</v>
      </c>
      <c r="AA17" s="4">
        <v>24</v>
      </c>
      <c r="AB17" t="s">
        <v>224</v>
      </c>
      <c r="AC17" t="s">
        <v>225</v>
      </c>
      <c r="AD17" s="113">
        <v>3316.8872258064498</v>
      </c>
      <c r="AE17" s="113">
        <v>3338.97605061176</v>
      </c>
      <c r="AF17" s="113">
        <v>22.0888248053162</v>
      </c>
    </row>
    <row r="18" spans="1:32" ht="13.15" x14ac:dyDescent="0.4">
      <c r="A18" s="1"/>
      <c r="M18">
        <v>2018</v>
      </c>
      <c r="N18" s="15">
        <v>43019</v>
      </c>
      <c r="O18" s="4">
        <v>24</v>
      </c>
      <c r="P18" s="15" t="s">
        <v>152</v>
      </c>
      <c r="Q18" t="s">
        <v>150</v>
      </c>
      <c r="R18" t="s">
        <v>151</v>
      </c>
      <c r="S18" s="113">
        <v>11987.012495273601</v>
      </c>
      <c r="T18" s="113">
        <v>13432.8</v>
      </c>
      <c r="U18" s="113">
        <v>1445.7875047263899</v>
      </c>
      <c r="V18" s="113">
        <f t="shared" si="0"/>
        <v>13432800</v>
      </c>
      <c r="W18" s="114"/>
      <c r="X18">
        <v>2018</v>
      </c>
      <c r="Y18" s="15">
        <v>43019</v>
      </c>
      <c r="Z18" s="4">
        <v>24</v>
      </c>
      <c r="AA18" s="4">
        <v>24</v>
      </c>
      <c r="AB18" t="s">
        <v>224</v>
      </c>
      <c r="AC18" t="s">
        <v>225</v>
      </c>
      <c r="AD18" s="113">
        <v>3316.8872258064498</v>
      </c>
      <c r="AE18" s="113">
        <v>3338.97605061176</v>
      </c>
      <c r="AF18" s="113">
        <v>22.0888248053162</v>
      </c>
    </row>
    <row r="19" spans="1:32" ht="13.15" x14ac:dyDescent="0.4">
      <c r="A19" s="1"/>
      <c r="M19">
        <v>2018</v>
      </c>
      <c r="N19" s="15">
        <v>43020</v>
      </c>
      <c r="O19" s="4">
        <v>24</v>
      </c>
      <c r="P19" s="15" t="s">
        <v>152</v>
      </c>
      <c r="Q19" t="s">
        <v>150</v>
      </c>
      <c r="R19" t="s">
        <v>151</v>
      </c>
      <c r="S19" s="113">
        <v>12016.271480834899</v>
      </c>
      <c r="T19" s="113">
        <v>13857.63</v>
      </c>
      <c r="U19" s="113">
        <v>1841.35851916501</v>
      </c>
      <c r="V19" s="113">
        <f t="shared" si="0"/>
        <v>13857630</v>
      </c>
      <c r="W19" s="114"/>
      <c r="X19">
        <v>2018</v>
      </c>
      <c r="Y19" s="15">
        <v>43020</v>
      </c>
      <c r="Z19" s="4">
        <v>24</v>
      </c>
      <c r="AA19" s="4">
        <v>24</v>
      </c>
      <c r="AB19" t="s">
        <v>224</v>
      </c>
      <c r="AC19" t="s">
        <v>225</v>
      </c>
      <c r="AD19" s="113">
        <v>3316.8872258064498</v>
      </c>
      <c r="AE19" s="113">
        <v>3338.97605061176</v>
      </c>
      <c r="AF19" s="113">
        <v>22.0888248053162</v>
      </c>
    </row>
    <row r="20" spans="1:32" ht="13.15" x14ac:dyDescent="0.4">
      <c r="A20" s="1"/>
      <c r="M20">
        <v>2018</v>
      </c>
      <c r="N20" s="15">
        <v>43021</v>
      </c>
      <c r="O20" s="4">
        <v>24</v>
      </c>
      <c r="P20" s="15" t="s">
        <v>152</v>
      </c>
      <c r="Q20" t="s">
        <v>150</v>
      </c>
      <c r="R20" t="s">
        <v>151</v>
      </c>
      <c r="S20" s="113">
        <v>12088.1207471857</v>
      </c>
      <c r="T20" s="113">
        <v>13010.955</v>
      </c>
      <c r="U20" s="113">
        <v>922.83425281424002</v>
      </c>
      <c r="V20" s="113">
        <f t="shared" si="0"/>
        <v>13010955</v>
      </c>
      <c r="W20" s="114"/>
      <c r="X20">
        <v>2018</v>
      </c>
      <c r="Y20" s="15">
        <v>43021</v>
      </c>
      <c r="Z20" s="4">
        <v>24</v>
      </c>
      <c r="AA20" s="4">
        <v>24</v>
      </c>
      <c r="AB20" t="s">
        <v>224</v>
      </c>
      <c r="AC20" t="s">
        <v>225</v>
      </c>
      <c r="AD20" s="113">
        <v>3316.8872258064498</v>
      </c>
      <c r="AE20" s="113">
        <v>3338.97605061176</v>
      </c>
      <c r="AF20" s="113">
        <v>22.0888248053162</v>
      </c>
    </row>
    <row r="21" spans="1:32" ht="13.15" x14ac:dyDescent="0.4">
      <c r="A21" s="1"/>
      <c r="M21">
        <v>2018</v>
      </c>
      <c r="N21" s="15">
        <v>43022</v>
      </c>
      <c r="O21" s="4">
        <v>24</v>
      </c>
      <c r="P21" s="15" t="s">
        <v>152</v>
      </c>
      <c r="Q21" t="s">
        <v>150</v>
      </c>
      <c r="R21" t="s">
        <v>151</v>
      </c>
      <c r="S21" s="113">
        <v>12047.7373080779</v>
      </c>
      <c r="T21" s="113">
        <v>12445.745999999999</v>
      </c>
      <c r="U21" s="113">
        <v>398.008691922092</v>
      </c>
      <c r="V21" s="113">
        <f t="shared" si="0"/>
        <v>12445746</v>
      </c>
      <c r="W21" s="114"/>
      <c r="X21">
        <v>2018</v>
      </c>
      <c r="Y21" s="15">
        <v>43022</v>
      </c>
      <c r="Z21" s="4">
        <v>24</v>
      </c>
      <c r="AA21" s="4">
        <v>24</v>
      </c>
      <c r="AB21" t="s">
        <v>224</v>
      </c>
      <c r="AC21" t="s">
        <v>225</v>
      </c>
      <c r="AD21" s="113">
        <v>3316.8872258064498</v>
      </c>
      <c r="AE21" s="113">
        <v>3338.97605061176</v>
      </c>
      <c r="AF21" s="113">
        <v>22.0888248053162</v>
      </c>
    </row>
    <row r="22" spans="1:32" ht="13.15" x14ac:dyDescent="0.4">
      <c r="A22" s="1"/>
      <c r="M22">
        <v>2018</v>
      </c>
      <c r="N22" s="15">
        <v>43023</v>
      </c>
      <c r="O22" s="4">
        <v>24</v>
      </c>
      <c r="P22" s="15" t="s">
        <v>152</v>
      </c>
      <c r="Q22" t="s">
        <v>150</v>
      </c>
      <c r="R22" t="s">
        <v>151</v>
      </c>
      <c r="S22" s="113">
        <v>12021.155664252499</v>
      </c>
      <c r="T22" s="113">
        <v>12308.549000000001</v>
      </c>
      <c r="U22" s="113">
        <v>287.39333574743</v>
      </c>
      <c r="V22" s="113">
        <f t="shared" si="0"/>
        <v>12308549</v>
      </c>
      <c r="W22" s="114"/>
      <c r="X22">
        <v>2018</v>
      </c>
      <c r="Y22" s="15">
        <v>43023</v>
      </c>
      <c r="Z22" s="4">
        <v>24</v>
      </c>
      <c r="AA22" s="4">
        <v>24</v>
      </c>
      <c r="AB22" t="s">
        <v>224</v>
      </c>
      <c r="AC22" t="s">
        <v>225</v>
      </c>
      <c r="AD22" s="113">
        <v>3316.8872258064498</v>
      </c>
      <c r="AE22" s="113">
        <v>3338.97605061176</v>
      </c>
      <c r="AF22" s="113">
        <v>22.0888248053162</v>
      </c>
    </row>
    <row r="23" spans="1:32" ht="26.25" x14ac:dyDescent="0.4">
      <c r="B23" s="90" t="s">
        <v>98</v>
      </c>
      <c r="C23" s="91" t="s">
        <v>114</v>
      </c>
      <c r="D23" s="92" t="s">
        <v>55</v>
      </c>
      <c r="E23" s="92" t="s">
        <v>108</v>
      </c>
      <c r="F23" s="101" t="s">
        <v>105</v>
      </c>
      <c r="G23" s="99" t="s">
        <v>138</v>
      </c>
      <c r="M23">
        <v>2018</v>
      </c>
      <c r="N23" s="15">
        <v>43024</v>
      </c>
      <c r="O23" s="4">
        <v>24</v>
      </c>
      <c r="P23" s="15" t="s">
        <v>152</v>
      </c>
      <c r="Q23" t="s">
        <v>150</v>
      </c>
      <c r="R23" t="s">
        <v>151</v>
      </c>
      <c r="S23" s="113">
        <v>12061.6210619666</v>
      </c>
      <c r="T23" s="113">
        <v>12888.869000000001</v>
      </c>
      <c r="U23" s="113">
        <v>827.24793803337798</v>
      </c>
      <c r="V23" s="113">
        <f t="shared" si="0"/>
        <v>12888869</v>
      </c>
      <c r="W23" s="114"/>
      <c r="X23">
        <v>2018</v>
      </c>
      <c r="Y23" s="15">
        <v>43024</v>
      </c>
      <c r="Z23" s="4">
        <v>24</v>
      </c>
      <c r="AA23" s="4">
        <v>24</v>
      </c>
      <c r="AB23" t="s">
        <v>224</v>
      </c>
      <c r="AC23" t="s">
        <v>225</v>
      </c>
      <c r="AD23" s="113">
        <v>3316.8872258064498</v>
      </c>
      <c r="AE23" s="113">
        <v>3338.97605061176</v>
      </c>
      <c r="AF23" s="113">
        <v>22.0888248053162</v>
      </c>
    </row>
    <row r="24" spans="1:32" x14ac:dyDescent="0.35">
      <c r="B24" s="86">
        <f>'Monthly Irrigation'!$A$2</f>
        <v>10190</v>
      </c>
      <c r="C24" s="43">
        <f>YEAR(E24)</f>
        <v>2017</v>
      </c>
      <c r="D24">
        <f>MONTH(E24)</f>
        <v>10</v>
      </c>
      <c r="E24" s="100">
        <v>43009</v>
      </c>
      <c r="F24" s="94">
        <f>SUMIF($P$8:$P$2198,E24,$T$8:$T$2198)</f>
        <v>385123.05</v>
      </c>
      <c r="G24" s="98">
        <f>SUMIF($Y$8:$Y$2198,E24,$AE$8:$AE$2198)</f>
        <v>3338.97605061176</v>
      </c>
      <c r="M24">
        <v>2018</v>
      </c>
      <c r="N24" s="15">
        <v>43025</v>
      </c>
      <c r="O24" s="4">
        <v>24</v>
      </c>
      <c r="P24" s="15" t="s">
        <v>152</v>
      </c>
      <c r="Q24" t="s">
        <v>150</v>
      </c>
      <c r="R24" t="s">
        <v>151</v>
      </c>
      <c r="S24" s="113">
        <v>12122.840507235</v>
      </c>
      <c r="T24" s="113">
        <v>13148.425999999999</v>
      </c>
      <c r="U24" s="113">
        <v>1025.58549276494</v>
      </c>
      <c r="V24" s="113">
        <f t="shared" si="0"/>
        <v>13148426</v>
      </c>
      <c r="W24" s="114"/>
      <c r="X24">
        <v>2018</v>
      </c>
      <c r="Y24" s="15">
        <v>43025</v>
      </c>
      <c r="Z24" s="4">
        <v>24</v>
      </c>
      <c r="AA24" s="4">
        <v>24</v>
      </c>
      <c r="AB24" t="s">
        <v>224</v>
      </c>
      <c r="AC24" t="s">
        <v>225</v>
      </c>
      <c r="AD24" s="113">
        <v>3316.8872258064498</v>
      </c>
      <c r="AE24" s="113">
        <v>3338.97605061176</v>
      </c>
      <c r="AF24" s="113">
        <v>22.0888248053162</v>
      </c>
    </row>
    <row r="25" spans="1:32" x14ac:dyDescent="0.35">
      <c r="B25" s="86">
        <f>'Monthly Irrigation'!$A$2</f>
        <v>10190</v>
      </c>
      <c r="C25" s="43">
        <f t="shared" ref="C25:C88" si="1">YEAR(E25)</f>
        <v>2017</v>
      </c>
      <c r="D25">
        <f t="shared" ref="D25:D88" si="2">MONTH(E25)</f>
        <v>11</v>
      </c>
      <c r="E25" s="100">
        <v>43040</v>
      </c>
      <c r="F25" s="94">
        <f t="shared" ref="F25:F88" si="3">SUMIF($P$8:$P$2198,E25,$T$8:$T$2198)</f>
        <v>385960.85099999997</v>
      </c>
      <c r="G25" s="98">
        <f t="shared" ref="G25:G88" si="4">SUMIF($Y$8:$Y$2198,E25,$AE$8:$AE$2198)</f>
        <v>3560.94122402534</v>
      </c>
      <c r="M25">
        <v>2018</v>
      </c>
      <c r="N25" s="15">
        <v>43026</v>
      </c>
      <c r="O25" s="4">
        <v>24</v>
      </c>
      <c r="P25" s="15" t="s">
        <v>152</v>
      </c>
      <c r="Q25" t="s">
        <v>150</v>
      </c>
      <c r="R25" t="s">
        <v>151</v>
      </c>
      <c r="S25" s="113">
        <v>12159.9859094443</v>
      </c>
      <c r="T25" s="113">
        <v>13186.504000000001</v>
      </c>
      <c r="U25" s="113">
        <v>1026.5180905556899</v>
      </c>
      <c r="V25" s="113">
        <f t="shared" si="0"/>
        <v>13186504</v>
      </c>
      <c r="W25" s="114"/>
      <c r="X25">
        <v>2018</v>
      </c>
      <c r="Y25" s="15">
        <v>43026</v>
      </c>
      <c r="Z25" s="4">
        <v>24</v>
      </c>
      <c r="AA25" s="4">
        <v>24</v>
      </c>
      <c r="AB25" t="s">
        <v>224</v>
      </c>
      <c r="AC25" t="s">
        <v>225</v>
      </c>
      <c r="AD25" s="113">
        <v>3316.8872258064498</v>
      </c>
      <c r="AE25" s="113">
        <v>3338.97605061176</v>
      </c>
      <c r="AF25" s="113">
        <v>22.0888248053162</v>
      </c>
    </row>
    <row r="26" spans="1:32" x14ac:dyDescent="0.35">
      <c r="B26" s="86">
        <f>'Monthly Irrigation'!$A$2</f>
        <v>10190</v>
      </c>
      <c r="C26" s="43">
        <f t="shared" si="1"/>
        <v>2017</v>
      </c>
      <c r="D26">
        <f t="shared" si="2"/>
        <v>12</v>
      </c>
      <c r="E26" s="100">
        <v>43070</v>
      </c>
      <c r="F26" s="94">
        <f t="shared" si="3"/>
        <v>437450.76700000005</v>
      </c>
      <c r="G26" s="98">
        <f t="shared" si="4"/>
        <v>3628.8615149683501</v>
      </c>
      <c r="M26">
        <v>2018</v>
      </c>
      <c r="N26" s="15">
        <v>43027</v>
      </c>
      <c r="O26" s="4">
        <v>24</v>
      </c>
      <c r="P26" s="15" t="s">
        <v>152</v>
      </c>
      <c r="Q26" t="s">
        <v>150</v>
      </c>
      <c r="R26" t="s">
        <v>151</v>
      </c>
      <c r="S26" s="113">
        <v>12181.4068883828</v>
      </c>
      <c r="T26" s="113">
        <v>12726.362999999999</v>
      </c>
      <c r="U26" s="113">
        <v>544.95611161711304</v>
      </c>
      <c r="V26" s="113">
        <f t="shared" si="0"/>
        <v>12726363</v>
      </c>
      <c r="W26" s="114"/>
      <c r="X26">
        <v>2018</v>
      </c>
      <c r="Y26" s="15">
        <v>43027</v>
      </c>
      <c r="Z26" s="4">
        <v>24</v>
      </c>
      <c r="AA26" s="4">
        <v>24</v>
      </c>
      <c r="AB26" t="s">
        <v>224</v>
      </c>
      <c r="AC26" t="s">
        <v>225</v>
      </c>
      <c r="AD26" s="113">
        <v>3316.8872258064498</v>
      </c>
      <c r="AE26" s="113">
        <v>3338.97605061176</v>
      </c>
      <c r="AF26" s="113">
        <v>22.0888248053162</v>
      </c>
    </row>
    <row r="27" spans="1:32" x14ac:dyDescent="0.35">
      <c r="B27" s="86">
        <f>'Monthly Irrigation'!$A$2</f>
        <v>10190</v>
      </c>
      <c r="C27" s="43">
        <f t="shared" si="1"/>
        <v>2018</v>
      </c>
      <c r="D27">
        <f t="shared" si="2"/>
        <v>1</v>
      </c>
      <c r="E27" s="100">
        <v>43101</v>
      </c>
      <c r="F27" s="94">
        <f t="shared" si="3"/>
        <v>431803.69299999997</v>
      </c>
      <c r="G27" s="98">
        <f t="shared" si="4"/>
        <v>3848.7029615566898</v>
      </c>
      <c r="M27">
        <v>2018</v>
      </c>
      <c r="N27" s="15">
        <v>43028</v>
      </c>
      <c r="O27" s="4">
        <v>24</v>
      </c>
      <c r="P27" s="15" t="s">
        <v>152</v>
      </c>
      <c r="Q27" t="s">
        <v>150</v>
      </c>
      <c r="R27" t="s">
        <v>151</v>
      </c>
      <c r="S27" s="113">
        <v>12221.6956397673</v>
      </c>
      <c r="T27" s="113">
        <v>12764.967000000001</v>
      </c>
      <c r="U27" s="113">
        <v>543.27136023265803</v>
      </c>
      <c r="V27" s="113">
        <f t="shared" si="0"/>
        <v>12764967</v>
      </c>
      <c r="W27" s="114"/>
      <c r="X27">
        <v>2018</v>
      </c>
      <c r="Y27" s="15">
        <v>43028</v>
      </c>
      <c r="Z27" s="4">
        <v>24</v>
      </c>
      <c r="AA27" s="4">
        <v>24</v>
      </c>
      <c r="AB27" t="s">
        <v>224</v>
      </c>
      <c r="AC27" t="s">
        <v>225</v>
      </c>
      <c r="AD27" s="113">
        <v>3316.8872258064498</v>
      </c>
      <c r="AE27" s="113">
        <v>3338.97605061176</v>
      </c>
      <c r="AF27" s="113">
        <v>22.0888248053162</v>
      </c>
    </row>
    <row r="28" spans="1:32" x14ac:dyDescent="0.35">
      <c r="B28" s="86">
        <f>'Monthly Irrigation'!$A$2</f>
        <v>10190</v>
      </c>
      <c r="C28" s="43">
        <f t="shared" si="1"/>
        <v>2018</v>
      </c>
      <c r="D28">
        <f t="shared" si="2"/>
        <v>2</v>
      </c>
      <c r="E28" s="100">
        <v>43132</v>
      </c>
      <c r="F28" s="94">
        <f t="shared" si="3"/>
        <v>390795.97299999994</v>
      </c>
      <c r="G28" s="98">
        <f t="shared" si="4"/>
        <v>2946.83578384067</v>
      </c>
      <c r="M28">
        <v>2018</v>
      </c>
      <c r="N28" s="15">
        <v>43029</v>
      </c>
      <c r="O28" s="4">
        <v>24</v>
      </c>
      <c r="P28" s="15" t="s">
        <v>152</v>
      </c>
      <c r="Q28" t="s">
        <v>150</v>
      </c>
      <c r="R28" t="s">
        <v>151</v>
      </c>
      <c r="S28" s="113">
        <v>12194.8501766545</v>
      </c>
      <c r="T28" s="113">
        <v>12857.227999999999</v>
      </c>
      <c r="U28" s="113">
        <v>662.37782334549001</v>
      </c>
      <c r="V28" s="113">
        <f t="shared" si="0"/>
        <v>12857228</v>
      </c>
      <c r="W28" s="114"/>
      <c r="X28">
        <v>2018</v>
      </c>
      <c r="Y28" s="15">
        <v>43029</v>
      </c>
      <c r="Z28" s="4">
        <v>24</v>
      </c>
      <c r="AA28" s="4">
        <v>24</v>
      </c>
      <c r="AB28" t="s">
        <v>224</v>
      </c>
      <c r="AC28" t="s">
        <v>225</v>
      </c>
      <c r="AD28" s="113">
        <v>3316.8872258064498</v>
      </c>
      <c r="AE28" s="113">
        <v>3338.97605061176</v>
      </c>
      <c r="AF28" s="113">
        <v>22.0888248053162</v>
      </c>
    </row>
    <row r="29" spans="1:32" x14ac:dyDescent="0.35">
      <c r="B29" s="86">
        <f>'Monthly Irrigation'!$A$2</f>
        <v>10190</v>
      </c>
      <c r="C29" s="43">
        <f t="shared" si="1"/>
        <v>2018</v>
      </c>
      <c r="D29">
        <f t="shared" si="2"/>
        <v>3</v>
      </c>
      <c r="E29" s="100">
        <v>43160</v>
      </c>
      <c r="F29" s="94">
        <f t="shared" si="3"/>
        <v>398621.15299999987</v>
      </c>
      <c r="G29" s="98">
        <f t="shared" si="4"/>
        <v>2923.8751330728101</v>
      </c>
      <c r="M29">
        <v>2018</v>
      </c>
      <c r="N29" s="15">
        <v>43030</v>
      </c>
      <c r="O29" s="4">
        <v>24</v>
      </c>
      <c r="P29" s="15" t="s">
        <v>152</v>
      </c>
      <c r="Q29" t="s">
        <v>150</v>
      </c>
      <c r="R29" t="s">
        <v>151</v>
      </c>
      <c r="S29" s="113">
        <v>12135.474942451399</v>
      </c>
      <c r="T29" s="113">
        <v>11634.466</v>
      </c>
      <c r="U29" s="113">
        <v>-501.00894245145997</v>
      </c>
      <c r="V29" s="113">
        <f t="shared" si="0"/>
        <v>11634466</v>
      </c>
      <c r="W29" s="114"/>
      <c r="X29">
        <v>2018</v>
      </c>
      <c r="Y29" s="15">
        <v>43030</v>
      </c>
      <c r="Z29" s="4">
        <v>24</v>
      </c>
      <c r="AA29" s="4">
        <v>24</v>
      </c>
      <c r="AB29" t="s">
        <v>224</v>
      </c>
      <c r="AC29" t="s">
        <v>225</v>
      </c>
      <c r="AD29" s="113">
        <v>3316.8872258064498</v>
      </c>
      <c r="AE29" s="113">
        <v>3338.97605061176</v>
      </c>
      <c r="AF29" s="113">
        <v>22.0888248053162</v>
      </c>
    </row>
    <row r="30" spans="1:32" x14ac:dyDescent="0.35">
      <c r="B30" s="86">
        <f>'Monthly Irrigation'!$A$2</f>
        <v>10190</v>
      </c>
      <c r="C30" s="43">
        <f t="shared" si="1"/>
        <v>2018</v>
      </c>
      <c r="D30">
        <f t="shared" si="2"/>
        <v>4</v>
      </c>
      <c r="E30" s="100">
        <v>43191</v>
      </c>
      <c r="F30" s="94">
        <f t="shared" si="3"/>
        <v>385819.25799999991</v>
      </c>
      <c r="G30" s="98">
        <f t="shared" si="4"/>
        <v>2866.6817192134599</v>
      </c>
      <c r="M30">
        <v>2018</v>
      </c>
      <c r="N30" s="15">
        <v>43031</v>
      </c>
      <c r="O30" s="4">
        <v>24</v>
      </c>
      <c r="P30" s="15" t="s">
        <v>152</v>
      </c>
      <c r="Q30" t="s">
        <v>150</v>
      </c>
      <c r="R30" t="s">
        <v>151</v>
      </c>
      <c r="S30" s="113">
        <v>12142.5400280578</v>
      </c>
      <c r="T30" s="113">
        <v>11354.262000000001</v>
      </c>
      <c r="U30" s="113">
        <v>-788.27802805783097</v>
      </c>
      <c r="V30" s="113">
        <f t="shared" si="0"/>
        <v>11354262</v>
      </c>
      <c r="W30" s="114"/>
      <c r="X30">
        <v>2018</v>
      </c>
      <c r="Y30" s="15">
        <v>43031</v>
      </c>
      <c r="Z30" s="4">
        <v>24</v>
      </c>
      <c r="AA30" s="4">
        <v>24</v>
      </c>
      <c r="AB30" t="s">
        <v>224</v>
      </c>
      <c r="AC30" t="s">
        <v>225</v>
      </c>
      <c r="AD30" s="113">
        <v>3316.8872258064498</v>
      </c>
      <c r="AE30" s="113">
        <v>3338.97605061176</v>
      </c>
      <c r="AF30" s="113">
        <v>22.0888248053162</v>
      </c>
    </row>
    <row r="31" spans="1:32" x14ac:dyDescent="0.35">
      <c r="B31" s="86">
        <f>'Monthly Irrigation'!$A$2</f>
        <v>10190</v>
      </c>
      <c r="C31" s="43">
        <f t="shared" si="1"/>
        <v>2018</v>
      </c>
      <c r="D31">
        <f t="shared" si="2"/>
        <v>5</v>
      </c>
      <c r="E31" s="100">
        <v>43221</v>
      </c>
      <c r="F31" s="94">
        <f t="shared" si="3"/>
        <v>428003.00700000004</v>
      </c>
      <c r="G31" s="98">
        <f t="shared" si="4"/>
        <v>2764.4657296308401</v>
      </c>
      <c r="M31">
        <v>2018</v>
      </c>
      <c r="N31" s="15">
        <v>43032</v>
      </c>
      <c r="O31" s="4">
        <v>24</v>
      </c>
      <c r="P31" s="15" t="s">
        <v>152</v>
      </c>
      <c r="Q31" t="s">
        <v>150</v>
      </c>
      <c r="R31" t="s">
        <v>151</v>
      </c>
      <c r="S31" s="113">
        <v>12091.5488055601</v>
      </c>
      <c r="T31" s="113">
        <v>11031.337</v>
      </c>
      <c r="U31" s="113">
        <v>-1060.21180556019</v>
      </c>
      <c r="V31" s="113">
        <f t="shared" si="0"/>
        <v>11031337</v>
      </c>
      <c r="W31" s="114"/>
      <c r="X31">
        <v>2018</v>
      </c>
      <c r="Y31" s="15">
        <v>43032</v>
      </c>
      <c r="Z31" s="4">
        <v>24</v>
      </c>
      <c r="AA31" s="4">
        <v>24</v>
      </c>
      <c r="AB31" t="s">
        <v>224</v>
      </c>
      <c r="AC31" t="s">
        <v>225</v>
      </c>
      <c r="AD31" s="113">
        <v>3316.8872258064498</v>
      </c>
      <c r="AE31" s="113">
        <v>3338.97605061176</v>
      </c>
      <c r="AF31" s="113">
        <v>22.0888248053162</v>
      </c>
    </row>
    <row r="32" spans="1:32" x14ac:dyDescent="0.35">
      <c r="B32" s="86">
        <f>'Monthly Irrigation'!$A$2</f>
        <v>10190</v>
      </c>
      <c r="C32" s="43">
        <f t="shared" si="1"/>
        <v>2018</v>
      </c>
      <c r="D32">
        <f t="shared" si="2"/>
        <v>6</v>
      </c>
      <c r="E32" s="100">
        <v>43252</v>
      </c>
      <c r="F32" s="94">
        <f t="shared" si="3"/>
        <v>458139.3839999999</v>
      </c>
      <c r="G32" s="98">
        <f t="shared" si="4"/>
        <v>2599.8028624918102</v>
      </c>
      <c r="M32">
        <v>2018</v>
      </c>
      <c r="N32" s="15">
        <v>43033</v>
      </c>
      <c r="O32" s="4">
        <v>24</v>
      </c>
      <c r="P32" s="15" t="s">
        <v>152</v>
      </c>
      <c r="Q32" t="s">
        <v>150</v>
      </c>
      <c r="R32" t="s">
        <v>151</v>
      </c>
      <c r="S32" s="113">
        <v>12093.916935699999</v>
      </c>
      <c r="T32" s="113">
        <v>11154.445</v>
      </c>
      <c r="U32" s="113">
        <v>-939.47193570009404</v>
      </c>
      <c r="V32" s="113">
        <f t="shared" si="0"/>
        <v>11154445</v>
      </c>
      <c r="W32" s="114"/>
      <c r="X32">
        <v>2018</v>
      </c>
      <c r="Y32" s="15">
        <v>43033</v>
      </c>
      <c r="Z32" s="4">
        <v>24</v>
      </c>
      <c r="AA32" s="4">
        <v>24</v>
      </c>
      <c r="AB32" t="s">
        <v>224</v>
      </c>
      <c r="AC32" t="s">
        <v>225</v>
      </c>
      <c r="AD32" s="113">
        <v>3316.8872258064498</v>
      </c>
      <c r="AE32" s="113">
        <v>3338.97605061176</v>
      </c>
      <c r="AF32" s="113">
        <v>22.0888248053162</v>
      </c>
    </row>
    <row r="33" spans="2:32" x14ac:dyDescent="0.35">
      <c r="B33" s="86">
        <f>'Monthly Irrigation'!$A$2</f>
        <v>10190</v>
      </c>
      <c r="C33" s="43">
        <f t="shared" si="1"/>
        <v>2018</v>
      </c>
      <c r="D33">
        <f t="shared" si="2"/>
        <v>7</v>
      </c>
      <c r="E33" s="100">
        <v>43282</v>
      </c>
      <c r="F33" s="94">
        <f t="shared" si="3"/>
        <v>504954.87699999998</v>
      </c>
      <c r="G33" s="98">
        <f t="shared" si="4"/>
        <v>2789.8374458861399</v>
      </c>
      <c r="M33">
        <v>2018</v>
      </c>
      <c r="N33" s="15">
        <v>43034</v>
      </c>
      <c r="O33" s="4">
        <v>24</v>
      </c>
      <c r="P33" s="15" t="s">
        <v>152</v>
      </c>
      <c r="Q33" t="s">
        <v>150</v>
      </c>
      <c r="R33" t="s">
        <v>151</v>
      </c>
      <c r="S33" s="113">
        <v>12096.0000109701</v>
      </c>
      <c r="T33" s="113">
        <v>10952.805</v>
      </c>
      <c r="U33" s="113">
        <v>-1143.19501097016</v>
      </c>
      <c r="V33" s="113">
        <f t="shared" si="0"/>
        <v>10952805</v>
      </c>
      <c r="W33" s="114"/>
      <c r="X33">
        <v>2018</v>
      </c>
      <c r="Y33" s="15">
        <v>43034</v>
      </c>
      <c r="Z33" s="4">
        <v>24</v>
      </c>
      <c r="AA33" s="4">
        <v>24</v>
      </c>
      <c r="AB33" t="s">
        <v>224</v>
      </c>
      <c r="AC33" t="s">
        <v>225</v>
      </c>
      <c r="AD33" s="113">
        <v>3316.8872258064498</v>
      </c>
      <c r="AE33" s="113">
        <v>3338.97605061176</v>
      </c>
      <c r="AF33" s="113">
        <v>22.0888248053162</v>
      </c>
    </row>
    <row r="34" spans="2:32" x14ac:dyDescent="0.35">
      <c r="B34" s="86">
        <f>'Monthly Irrigation'!$A$2</f>
        <v>10190</v>
      </c>
      <c r="C34" s="43">
        <f t="shared" si="1"/>
        <v>2018</v>
      </c>
      <c r="D34">
        <f t="shared" si="2"/>
        <v>8</v>
      </c>
      <c r="E34" s="100">
        <v>43313</v>
      </c>
      <c r="F34" s="94">
        <f t="shared" si="3"/>
        <v>476697.40299999993</v>
      </c>
      <c r="G34" s="98">
        <f t="shared" si="4"/>
        <v>2781.6867511898799</v>
      </c>
      <c r="M34">
        <v>2018</v>
      </c>
      <c r="N34" s="15">
        <v>43035</v>
      </c>
      <c r="O34" s="4">
        <v>24</v>
      </c>
      <c r="P34" s="15" t="s">
        <v>152</v>
      </c>
      <c r="Q34" t="s">
        <v>150</v>
      </c>
      <c r="R34" t="s">
        <v>151</v>
      </c>
      <c r="S34" s="113">
        <v>12174.3067052684</v>
      </c>
      <c r="T34" s="113">
        <v>11227.992</v>
      </c>
      <c r="U34" s="113">
        <v>-946.31470526841895</v>
      </c>
      <c r="V34" s="113">
        <f t="shared" si="0"/>
        <v>11227992</v>
      </c>
      <c r="W34" s="114"/>
      <c r="X34">
        <v>2018</v>
      </c>
      <c r="Y34" s="15">
        <v>43035</v>
      </c>
      <c r="Z34" s="4">
        <v>24</v>
      </c>
      <c r="AA34" s="4">
        <v>24</v>
      </c>
      <c r="AB34" t="s">
        <v>224</v>
      </c>
      <c r="AC34" t="s">
        <v>225</v>
      </c>
      <c r="AD34" s="113">
        <v>3316.8872258064498</v>
      </c>
      <c r="AE34" s="113">
        <v>3338.97605061176</v>
      </c>
      <c r="AF34" s="113">
        <v>22.0888248053162</v>
      </c>
    </row>
    <row r="35" spans="2:32" x14ac:dyDescent="0.35">
      <c r="B35" s="86">
        <f>'Monthly Irrigation'!$A$2</f>
        <v>10190</v>
      </c>
      <c r="C35" s="43">
        <f t="shared" si="1"/>
        <v>2018</v>
      </c>
      <c r="D35">
        <f t="shared" si="2"/>
        <v>9</v>
      </c>
      <c r="E35" s="100">
        <v>43344</v>
      </c>
      <c r="F35" s="94">
        <f t="shared" si="3"/>
        <v>406922.065</v>
      </c>
      <c r="G35" s="98">
        <f t="shared" si="4"/>
        <v>2856.14708162224</v>
      </c>
      <c r="M35">
        <v>2018</v>
      </c>
      <c r="N35" s="15">
        <v>43036</v>
      </c>
      <c r="O35" s="4">
        <v>24</v>
      </c>
      <c r="P35" s="15" t="s">
        <v>152</v>
      </c>
      <c r="Q35" t="s">
        <v>150</v>
      </c>
      <c r="R35" t="s">
        <v>151</v>
      </c>
      <c r="S35" s="113">
        <v>12124.0244240753</v>
      </c>
      <c r="T35" s="113">
        <v>11565.967000000001</v>
      </c>
      <c r="U35" s="113">
        <v>-558.05742407530795</v>
      </c>
      <c r="V35" s="113">
        <f t="shared" si="0"/>
        <v>11565967</v>
      </c>
      <c r="W35" s="114"/>
      <c r="X35">
        <v>2018</v>
      </c>
      <c r="Y35" s="15">
        <v>43036</v>
      </c>
      <c r="Z35" s="4">
        <v>24</v>
      </c>
      <c r="AA35" s="4">
        <v>24</v>
      </c>
      <c r="AB35" t="s">
        <v>224</v>
      </c>
      <c r="AC35" t="s">
        <v>225</v>
      </c>
      <c r="AD35" s="113">
        <v>3316.8872258064498</v>
      </c>
      <c r="AE35" s="113">
        <v>3338.97605061176</v>
      </c>
      <c r="AF35" s="113">
        <v>22.0888248053162</v>
      </c>
    </row>
    <row r="36" spans="2:32" x14ac:dyDescent="0.35">
      <c r="B36" s="86">
        <f>'Monthly Irrigation'!$A$2</f>
        <v>10190</v>
      </c>
      <c r="C36" s="43">
        <f t="shared" si="1"/>
        <v>2018</v>
      </c>
      <c r="D36">
        <f t="shared" si="2"/>
        <v>10</v>
      </c>
      <c r="E36" s="100">
        <v>43374</v>
      </c>
      <c r="F36" s="94">
        <f t="shared" si="3"/>
        <v>401303.47899999999</v>
      </c>
      <c r="G36" s="98">
        <f t="shared" si="4"/>
        <v>2909.69487267455</v>
      </c>
      <c r="M36">
        <v>2018</v>
      </c>
      <c r="N36" s="15">
        <v>43037</v>
      </c>
      <c r="O36" s="4">
        <v>24</v>
      </c>
      <c r="P36" s="15" t="s">
        <v>152</v>
      </c>
      <c r="Q36" t="s">
        <v>150</v>
      </c>
      <c r="R36" t="s">
        <v>151</v>
      </c>
      <c r="S36" s="113">
        <v>12075.094184415801</v>
      </c>
      <c r="T36" s="113">
        <v>11705.718000000001</v>
      </c>
      <c r="U36" s="113">
        <v>-369.37618441583601</v>
      </c>
      <c r="V36" s="113">
        <f t="shared" si="0"/>
        <v>11705718</v>
      </c>
      <c r="W36" s="114"/>
      <c r="X36">
        <v>2018</v>
      </c>
      <c r="Y36" s="15">
        <v>43037</v>
      </c>
      <c r="Z36" s="4">
        <v>24</v>
      </c>
      <c r="AA36" s="4">
        <v>24</v>
      </c>
      <c r="AB36" t="s">
        <v>224</v>
      </c>
      <c r="AC36" t="s">
        <v>225</v>
      </c>
      <c r="AD36" s="113">
        <v>3316.8872258064498</v>
      </c>
      <c r="AE36" s="113">
        <v>3338.97605061176</v>
      </c>
      <c r="AF36" s="113">
        <v>22.0888248053162</v>
      </c>
    </row>
    <row r="37" spans="2:32" x14ac:dyDescent="0.35">
      <c r="B37" s="86">
        <f>'Monthly Irrigation'!$A$2</f>
        <v>10190</v>
      </c>
      <c r="C37" s="43">
        <f t="shared" si="1"/>
        <v>2018</v>
      </c>
      <c r="D37">
        <f t="shared" si="2"/>
        <v>11</v>
      </c>
      <c r="E37" s="100">
        <v>43405</v>
      </c>
      <c r="F37" s="94">
        <f t="shared" si="3"/>
        <v>416710.18400000001</v>
      </c>
      <c r="G37" s="98">
        <f t="shared" si="4"/>
        <v>3856.8252965980901</v>
      </c>
      <c r="M37">
        <v>2018</v>
      </c>
      <c r="N37" s="15">
        <v>43038</v>
      </c>
      <c r="O37" s="4">
        <v>24</v>
      </c>
      <c r="P37" s="15" t="s">
        <v>152</v>
      </c>
      <c r="Q37" t="s">
        <v>150</v>
      </c>
      <c r="R37" t="s">
        <v>151</v>
      </c>
      <c r="S37" s="113">
        <v>12099.1083992814</v>
      </c>
      <c r="T37" s="113">
        <v>12266.284</v>
      </c>
      <c r="U37" s="113">
        <v>167.175600718515</v>
      </c>
      <c r="V37" s="113">
        <f t="shared" si="0"/>
        <v>12266284</v>
      </c>
      <c r="W37" s="114"/>
      <c r="X37">
        <v>2018</v>
      </c>
      <c r="Y37" s="15">
        <v>43038</v>
      </c>
      <c r="Z37" s="4">
        <v>24</v>
      </c>
      <c r="AA37" s="4">
        <v>24</v>
      </c>
      <c r="AB37" t="s">
        <v>224</v>
      </c>
      <c r="AC37" t="s">
        <v>225</v>
      </c>
      <c r="AD37" s="113">
        <v>3316.8872258064498</v>
      </c>
      <c r="AE37" s="113">
        <v>3338.97605061176</v>
      </c>
      <c r="AF37" s="113">
        <v>22.0888248053162</v>
      </c>
    </row>
    <row r="38" spans="2:32" x14ac:dyDescent="0.35">
      <c r="B38" s="86">
        <f>'Monthly Irrigation'!$A$2</f>
        <v>10190</v>
      </c>
      <c r="C38" s="43">
        <f t="shared" si="1"/>
        <v>2018</v>
      </c>
      <c r="D38">
        <f t="shared" si="2"/>
        <v>12</v>
      </c>
      <c r="E38" s="100">
        <v>43435</v>
      </c>
      <c r="F38" s="94">
        <f t="shared" si="3"/>
        <v>444338.88199999993</v>
      </c>
      <c r="G38" s="98">
        <f t="shared" si="4"/>
        <v>3813.9024177635101</v>
      </c>
      <c r="M38">
        <v>2018</v>
      </c>
      <c r="N38" s="15">
        <v>43039</v>
      </c>
      <c r="O38" s="4">
        <v>24</v>
      </c>
      <c r="P38" s="15" t="s">
        <v>152</v>
      </c>
      <c r="Q38" t="s">
        <v>150</v>
      </c>
      <c r="R38" t="s">
        <v>151</v>
      </c>
      <c r="S38" s="113">
        <v>12135.5820332163</v>
      </c>
      <c r="T38" s="113">
        <v>12761.16</v>
      </c>
      <c r="U38" s="113">
        <v>625.577966783639</v>
      </c>
      <c r="V38" s="113">
        <f t="shared" si="0"/>
        <v>12761160</v>
      </c>
      <c r="W38" s="114"/>
      <c r="X38">
        <v>2018</v>
      </c>
      <c r="Y38" s="15">
        <v>43039</v>
      </c>
      <c r="Z38" s="4">
        <v>24</v>
      </c>
      <c r="AA38" s="4">
        <v>24</v>
      </c>
      <c r="AB38" t="s">
        <v>224</v>
      </c>
      <c r="AC38" t="s">
        <v>225</v>
      </c>
      <c r="AD38" s="113">
        <v>3537.384</v>
      </c>
      <c r="AE38" s="113">
        <v>3560.94122402534</v>
      </c>
      <c r="AF38" s="113">
        <v>23.557224025345199</v>
      </c>
    </row>
    <row r="39" spans="2:32" x14ac:dyDescent="0.35">
      <c r="B39" s="86">
        <f>'Monthly Irrigation'!$A$2</f>
        <v>10190</v>
      </c>
      <c r="C39" s="43">
        <f t="shared" si="1"/>
        <v>2019</v>
      </c>
      <c r="D39">
        <f t="shared" si="2"/>
        <v>1</v>
      </c>
      <c r="E39" s="100">
        <v>43466</v>
      </c>
      <c r="F39" s="94">
        <f t="shared" si="3"/>
        <v>449901.37200000003</v>
      </c>
      <c r="G39" s="98">
        <f t="shared" si="4"/>
        <v>4045.0054616453299</v>
      </c>
      <c r="M39">
        <v>2018</v>
      </c>
      <c r="N39" s="15">
        <v>43040</v>
      </c>
      <c r="O39" s="4">
        <v>24</v>
      </c>
      <c r="P39" s="15" t="s">
        <v>153</v>
      </c>
      <c r="Q39" t="s">
        <v>150</v>
      </c>
      <c r="R39" t="s">
        <v>151</v>
      </c>
      <c r="S39" s="113">
        <v>12161.402072798201</v>
      </c>
      <c r="T39" s="113">
        <v>12446.501</v>
      </c>
      <c r="U39" s="113">
        <v>285.09892720174997</v>
      </c>
      <c r="V39" s="113">
        <f t="shared" si="0"/>
        <v>12446501</v>
      </c>
      <c r="W39" s="114"/>
      <c r="X39">
        <v>2018</v>
      </c>
      <c r="Y39" s="15">
        <v>43040</v>
      </c>
      <c r="Z39" s="4">
        <v>24</v>
      </c>
      <c r="AA39" s="4">
        <v>24</v>
      </c>
      <c r="AB39" t="s">
        <v>224</v>
      </c>
      <c r="AC39" t="s">
        <v>225</v>
      </c>
      <c r="AD39" s="113">
        <v>3537.384</v>
      </c>
      <c r="AE39" s="113">
        <v>3560.94122402534</v>
      </c>
      <c r="AF39" s="113">
        <v>23.557224025345199</v>
      </c>
    </row>
    <row r="40" spans="2:32" x14ac:dyDescent="0.35">
      <c r="B40" s="86">
        <f>'Monthly Irrigation'!$A$2</f>
        <v>10190</v>
      </c>
      <c r="C40" s="43">
        <f t="shared" si="1"/>
        <v>2019</v>
      </c>
      <c r="D40">
        <f t="shared" si="2"/>
        <v>2</v>
      </c>
      <c r="E40" s="100">
        <v>43497</v>
      </c>
      <c r="F40" s="94">
        <f t="shared" si="3"/>
        <v>438248.23899999994</v>
      </c>
      <c r="G40" s="98">
        <f t="shared" si="4"/>
        <v>3927.5867486883399</v>
      </c>
      <c r="M40">
        <v>2018</v>
      </c>
      <c r="N40" s="15">
        <v>43041</v>
      </c>
      <c r="O40" s="4">
        <v>24</v>
      </c>
      <c r="P40" s="15" t="s">
        <v>153</v>
      </c>
      <c r="Q40" t="s">
        <v>150</v>
      </c>
      <c r="R40" t="s">
        <v>151</v>
      </c>
      <c r="S40" s="113">
        <v>12183.334299206899</v>
      </c>
      <c r="T40" s="113">
        <v>12505.779</v>
      </c>
      <c r="U40" s="113">
        <v>322.44470079305302</v>
      </c>
      <c r="V40" s="113">
        <f t="shared" si="0"/>
        <v>12505779</v>
      </c>
      <c r="W40" s="114"/>
      <c r="X40">
        <v>2018</v>
      </c>
      <c r="Y40" s="15">
        <v>43041</v>
      </c>
      <c r="Z40" s="4">
        <v>24</v>
      </c>
      <c r="AA40" s="4">
        <v>24</v>
      </c>
      <c r="AB40" t="s">
        <v>224</v>
      </c>
      <c r="AC40" t="s">
        <v>225</v>
      </c>
      <c r="AD40" s="113">
        <v>3537.384</v>
      </c>
      <c r="AE40" s="113">
        <v>3560.94122402534</v>
      </c>
      <c r="AF40" s="113">
        <v>23.557224025345199</v>
      </c>
    </row>
    <row r="41" spans="2:32" x14ac:dyDescent="0.35">
      <c r="B41" s="86">
        <f>'Monthly Irrigation'!$A$2</f>
        <v>10190</v>
      </c>
      <c r="C41" s="43">
        <f t="shared" si="1"/>
        <v>2019</v>
      </c>
      <c r="D41">
        <f t="shared" si="2"/>
        <v>3</v>
      </c>
      <c r="E41" s="100">
        <v>43525</v>
      </c>
      <c r="F41" s="94">
        <f t="shared" si="3"/>
        <v>426871.27700000012</v>
      </c>
      <c r="G41" s="98">
        <f t="shared" si="4"/>
        <v>4039.1083853232499</v>
      </c>
      <c r="M41">
        <v>2018</v>
      </c>
      <c r="N41" s="15">
        <v>43042</v>
      </c>
      <c r="O41" s="4">
        <v>24</v>
      </c>
      <c r="P41" s="15" t="s">
        <v>153</v>
      </c>
      <c r="Q41" t="s">
        <v>150</v>
      </c>
      <c r="R41" t="s">
        <v>151</v>
      </c>
      <c r="S41" s="113">
        <v>12185.283951351899</v>
      </c>
      <c r="T41" s="113">
        <v>12914.754999999999</v>
      </c>
      <c r="U41" s="113">
        <v>729.47104864802998</v>
      </c>
      <c r="V41" s="113">
        <f t="shared" si="0"/>
        <v>12914755</v>
      </c>
      <c r="W41" s="114"/>
      <c r="X41">
        <v>2018</v>
      </c>
      <c r="Y41" s="15">
        <v>43042</v>
      </c>
      <c r="Z41" s="4">
        <v>24</v>
      </c>
      <c r="AA41" s="4">
        <v>24</v>
      </c>
      <c r="AB41" t="s">
        <v>224</v>
      </c>
      <c r="AC41" t="s">
        <v>225</v>
      </c>
      <c r="AD41" s="113">
        <v>3537.384</v>
      </c>
      <c r="AE41" s="113">
        <v>3560.94122402534</v>
      </c>
      <c r="AF41" s="113">
        <v>23.557224025345199</v>
      </c>
    </row>
    <row r="42" spans="2:32" x14ac:dyDescent="0.35">
      <c r="B42" s="86">
        <f>'Monthly Irrigation'!$A$2</f>
        <v>10190</v>
      </c>
      <c r="C42" s="43">
        <f t="shared" si="1"/>
        <v>2019</v>
      </c>
      <c r="D42">
        <f t="shared" si="2"/>
        <v>4</v>
      </c>
      <c r="E42" s="100">
        <v>43556</v>
      </c>
      <c r="F42" s="94">
        <f t="shared" si="3"/>
        <v>367746.85799999995</v>
      </c>
      <c r="G42" s="98">
        <f t="shared" si="4"/>
        <v>3833.8130603293598</v>
      </c>
      <c r="M42">
        <v>2018</v>
      </c>
      <c r="N42" s="15">
        <v>43043</v>
      </c>
      <c r="O42" s="4">
        <v>24</v>
      </c>
      <c r="P42" s="15" t="s">
        <v>153</v>
      </c>
      <c r="Q42" t="s">
        <v>150</v>
      </c>
      <c r="R42" t="s">
        <v>151</v>
      </c>
      <c r="S42" s="113">
        <v>12141.782189503299</v>
      </c>
      <c r="T42" s="113">
        <v>12919.599</v>
      </c>
      <c r="U42" s="113">
        <v>777.81681049666804</v>
      </c>
      <c r="V42" s="113">
        <f t="shared" si="0"/>
        <v>12919599</v>
      </c>
      <c r="W42" s="114"/>
      <c r="X42">
        <v>2018</v>
      </c>
      <c r="Y42" s="15">
        <v>43043</v>
      </c>
      <c r="Z42" s="4">
        <v>24</v>
      </c>
      <c r="AA42" s="4">
        <v>24</v>
      </c>
      <c r="AB42" t="s">
        <v>224</v>
      </c>
      <c r="AC42" t="s">
        <v>225</v>
      </c>
      <c r="AD42" s="113">
        <v>3537.384</v>
      </c>
      <c r="AE42" s="113">
        <v>3560.94122402534</v>
      </c>
      <c r="AF42" s="113">
        <v>23.557224025345199</v>
      </c>
    </row>
    <row r="43" spans="2:32" x14ac:dyDescent="0.35">
      <c r="B43" s="86">
        <f>'Monthly Irrigation'!$A$2</f>
        <v>10190</v>
      </c>
      <c r="C43" s="43">
        <f t="shared" si="1"/>
        <v>2019</v>
      </c>
      <c r="D43">
        <f t="shared" si="2"/>
        <v>5</v>
      </c>
      <c r="E43" s="100">
        <v>43586</v>
      </c>
      <c r="F43" s="94">
        <f t="shared" si="3"/>
        <v>431485.43300000014</v>
      </c>
      <c r="G43" s="98">
        <f t="shared" si="4"/>
        <v>3976.6630231682502</v>
      </c>
      <c r="M43">
        <v>2018</v>
      </c>
      <c r="N43" s="15">
        <v>43044</v>
      </c>
      <c r="O43" s="4">
        <v>25</v>
      </c>
      <c r="P43" s="15" t="s">
        <v>153</v>
      </c>
      <c r="Q43" t="s">
        <v>150</v>
      </c>
      <c r="R43" t="s">
        <v>151</v>
      </c>
      <c r="S43" s="113">
        <v>12100.057181709801</v>
      </c>
      <c r="T43" s="113">
        <v>14216.156999999999</v>
      </c>
      <c r="U43" s="113">
        <v>2116.0998182901799</v>
      </c>
      <c r="V43" s="113">
        <f t="shared" si="0"/>
        <v>14216157</v>
      </c>
      <c r="W43" s="114"/>
      <c r="X43">
        <v>2018</v>
      </c>
      <c r="Y43" s="15">
        <v>43044</v>
      </c>
      <c r="Z43" s="4">
        <v>25</v>
      </c>
      <c r="AA43" s="4">
        <v>25</v>
      </c>
      <c r="AB43" t="s">
        <v>224</v>
      </c>
      <c r="AC43" t="s">
        <v>225</v>
      </c>
      <c r="AD43" s="113">
        <v>3514.1750000000002</v>
      </c>
      <c r="AE43" s="113">
        <v>3537.57766358961</v>
      </c>
      <c r="AF43" s="113">
        <v>23.402663589609599</v>
      </c>
    </row>
    <row r="44" spans="2:32" x14ac:dyDescent="0.35">
      <c r="B44" s="86">
        <f>'Monthly Irrigation'!$A$2</f>
        <v>10190</v>
      </c>
      <c r="C44" s="43">
        <f t="shared" si="1"/>
        <v>2019</v>
      </c>
      <c r="D44">
        <f t="shared" si="2"/>
        <v>6</v>
      </c>
      <c r="E44" s="100">
        <v>43617</v>
      </c>
      <c r="F44" s="94">
        <f t="shared" si="3"/>
        <v>465501.3930000001</v>
      </c>
      <c r="G44" s="98">
        <f t="shared" si="4"/>
        <v>3850.1612106795001</v>
      </c>
      <c r="M44">
        <v>2018</v>
      </c>
      <c r="N44" s="15">
        <v>43045</v>
      </c>
      <c r="O44" s="4">
        <v>24</v>
      </c>
      <c r="P44" s="15" t="s">
        <v>153</v>
      </c>
      <c r="Q44" t="s">
        <v>150</v>
      </c>
      <c r="R44" t="s">
        <v>151</v>
      </c>
      <c r="S44" s="113">
        <v>12118.975643773299</v>
      </c>
      <c r="T44" s="113">
        <v>13960.647999999999</v>
      </c>
      <c r="U44" s="113">
        <v>1841.67235622667</v>
      </c>
      <c r="V44" s="113">
        <f t="shared" si="0"/>
        <v>13960648</v>
      </c>
      <c r="W44" s="114"/>
      <c r="X44">
        <v>2018</v>
      </c>
      <c r="Y44" s="15">
        <v>43045</v>
      </c>
      <c r="Z44" s="4">
        <v>24</v>
      </c>
      <c r="AA44" s="4">
        <v>24</v>
      </c>
      <c r="AB44" t="s">
        <v>224</v>
      </c>
      <c r="AC44" t="s">
        <v>225</v>
      </c>
      <c r="AD44" s="113">
        <v>3537.384</v>
      </c>
      <c r="AE44" s="113">
        <v>3560.94122402534</v>
      </c>
      <c r="AF44" s="113">
        <v>23.557224025345199</v>
      </c>
    </row>
    <row r="45" spans="2:32" x14ac:dyDescent="0.35">
      <c r="B45" s="86">
        <f>'Monthly Irrigation'!$A$2</f>
        <v>10190</v>
      </c>
      <c r="C45" s="43">
        <f t="shared" si="1"/>
        <v>2019</v>
      </c>
      <c r="D45">
        <f t="shared" si="2"/>
        <v>7</v>
      </c>
      <c r="E45" s="100">
        <v>43647</v>
      </c>
      <c r="F45" s="94">
        <f t="shared" si="3"/>
        <v>486797.01600000006</v>
      </c>
      <c r="G45" s="98">
        <f t="shared" si="4"/>
        <v>3799.2246727328002</v>
      </c>
      <c r="M45">
        <v>2018</v>
      </c>
      <c r="N45" s="15">
        <v>43046</v>
      </c>
      <c r="O45" s="4">
        <v>24</v>
      </c>
      <c r="P45" s="15" t="s">
        <v>153</v>
      </c>
      <c r="Q45" t="s">
        <v>150</v>
      </c>
      <c r="R45" t="s">
        <v>151</v>
      </c>
      <c r="S45" s="113">
        <v>12132.640498595199</v>
      </c>
      <c r="T45" s="113">
        <v>14362.37</v>
      </c>
      <c r="U45" s="113">
        <v>2229.72950140475</v>
      </c>
      <c r="V45" s="113">
        <f t="shared" si="0"/>
        <v>14362370</v>
      </c>
      <c r="W45" s="114"/>
      <c r="X45">
        <v>2018</v>
      </c>
      <c r="Y45" s="15">
        <v>43046</v>
      </c>
      <c r="Z45" s="4">
        <v>24</v>
      </c>
      <c r="AA45" s="4">
        <v>24</v>
      </c>
      <c r="AB45" t="s">
        <v>224</v>
      </c>
      <c r="AC45" t="s">
        <v>225</v>
      </c>
      <c r="AD45" s="113">
        <v>3537.384</v>
      </c>
      <c r="AE45" s="113">
        <v>3560.94122402534</v>
      </c>
      <c r="AF45" s="113">
        <v>23.557224025345199</v>
      </c>
    </row>
    <row r="46" spans="2:32" x14ac:dyDescent="0.35">
      <c r="B46" s="86">
        <f>'Monthly Irrigation'!$A$2</f>
        <v>10190</v>
      </c>
      <c r="C46" s="43">
        <f t="shared" si="1"/>
        <v>2019</v>
      </c>
      <c r="D46">
        <f t="shared" si="2"/>
        <v>8</v>
      </c>
      <c r="E46" s="100">
        <v>43678</v>
      </c>
      <c r="F46" s="94">
        <f t="shared" si="3"/>
        <v>478755.89100000006</v>
      </c>
      <c r="G46" s="98">
        <f t="shared" si="4"/>
        <v>3848.2522378818499</v>
      </c>
      <c r="M46">
        <v>2018</v>
      </c>
      <c r="N46" s="15">
        <v>43047</v>
      </c>
      <c r="O46" s="4">
        <v>24</v>
      </c>
      <c r="P46" s="15" t="s">
        <v>153</v>
      </c>
      <c r="Q46" t="s">
        <v>150</v>
      </c>
      <c r="R46" t="s">
        <v>151</v>
      </c>
      <c r="S46" s="113">
        <v>12149.4423677994</v>
      </c>
      <c r="T46" s="113">
        <v>13876.103999999999</v>
      </c>
      <c r="U46" s="113">
        <v>1726.66163220052</v>
      </c>
      <c r="V46" s="113">
        <f t="shared" si="0"/>
        <v>13876104</v>
      </c>
      <c r="W46" s="114"/>
      <c r="X46">
        <v>2018</v>
      </c>
      <c r="Y46" s="15">
        <v>43047</v>
      </c>
      <c r="Z46" s="4">
        <v>24</v>
      </c>
      <c r="AA46" s="4">
        <v>24</v>
      </c>
      <c r="AB46" t="s">
        <v>224</v>
      </c>
      <c r="AC46" t="s">
        <v>225</v>
      </c>
      <c r="AD46" s="113">
        <v>3537.384</v>
      </c>
      <c r="AE46" s="113">
        <v>3560.94122402534</v>
      </c>
      <c r="AF46" s="113">
        <v>23.557224025345199</v>
      </c>
    </row>
    <row r="47" spans="2:32" x14ac:dyDescent="0.35">
      <c r="B47" s="86">
        <f>'Monthly Irrigation'!$A$2</f>
        <v>10190</v>
      </c>
      <c r="C47" s="43">
        <f t="shared" si="1"/>
        <v>2019</v>
      </c>
      <c r="D47">
        <f t="shared" si="2"/>
        <v>9</v>
      </c>
      <c r="E47" s="100">
        <v>43709</v>
      </c>
      <c r="F47" s="94">
        <f t="shared" si="3"/>
        <v>403054.16400000011</v>
      </c>
      <c r="G47" s="98">
        <f t="shared" si="4"/>
        <v>3815.1764373727401</v>
      </c>
      <c r="M47">
        <v>2018</v>
      </c>
      <c r="N47" s="15">
        <v>43048</v>
      </c>
      <c r="O47" s="4">
        <v>24</v>
      </c>
      <c r="P47" s="15" t="s">
        <v>153</v>
      </c>
      <c r="Q47" t="s">
        <v>150</v>
      </c>
      <c r="R47" t="s">
        <v>151</v>
      </c>
      <c r="S47" s="113">
        <v>12159.302684518099</v>
      </c>
      <c r="T47" s="113">
        <v>13522.043</v>
      </c>
      <c r="U47" s="113">
        <v>1362.7403154818101</v>
      </c>
      <c r="V47" s="113">
        <f t="shared" si="0"/>
        <v>13522043</v>
      </c>
      <c r="W47" s="114"/>
      <c r="X47">
        <v>2018</v>
      </c>
      <c r="Y47" s="15">
        <v>43048</v>
      </c>
      <c r="Z47" s="4">
        <v>24</v>
      </c>
      <c r="AA47" s="4">
        <v>24</v>
      </c>
      <c r="AB47" t="s">
        <v>224</v>
      </c>
      <c r="AC47" t="s">
        <v>225</v>
      </c>
      <c r="AD47" s="113">
        <v>3537.384</v>
      </c>
      <c r="AE47" s="113">
        <v>3560.94122402534</v>
      </c>
      <c r="AF47" s="113">
        <v>23.557224025345199</v>
      </c>
    </row>
    <row r="48" spans="2:32" x14ac:dyDescent="0.35">
      <c r="B48" s="86">
        <f>'Monthly Irrigation'!$A$2</f>
        <v>10190</v>
      </c>
      <c r="C48" s="43">
        <f t="shared" si="1"/>
        <v>2019</v>
      </c>
      <c r="D48">
        <f t="shared" si="2"/>
        <v>10</v>
      </c>
      <c r="E48" s="100">
        <v>43739</v>
      </c>
      <c r="F48" s="94">
        <f t="shared" si="3"/>
        <v>428789.35799999995</v>
      </c>
      <c r="G48" s="98">
        <f t="shared" si="4"/>
        <v>4033.7113914646102</v>
      </c>
      <c r="M48">
        <v>2018</v>
      </c>
      <c r="N48" s="15">
        <v>43049</v>
      </c>
      <c r="O48" s="4">
        <v>24</v>
      </c>
      <c r="P48" s="15" t="s">
        <v>153</v>
      </c>
      <c r="Q48" t="s">
        <v>150</v>
      </c>
      <c r="R48" t="s">
        <v>151</v>
      </c>
      <c r="S48" s="113">
        <v>12122.186560259899</v>
      </c>
      <c r="T48" s="113">
        <v>13402.736000000001</v>
      </c>
      <c r="U48" s="113">
        <v>1280.54943974003</v>
      </c>
      <c r="V48" s="113">
        <f t="shared" si="0"/>
        <v>13402736</v>
      </c>
      <c r="W48" s="114"/>
      <c r="X48">
        <v>2018</v>
      </c>
      <c r="Y48" s="15">
        <v>43049</v>
      </c>
      <c r="Z48" s="4">
        <v>24</v>
      </c>
      <c r="AA48" s="4">
        <v>24</v>
      </c>
      <c r="AB48" t="s">
        <v>224</v>
      </c>
      <c r="AC48" t="s">
        <v>225</v>
      </c>
      <c r="AD48" s="113">
        <v>3537.384</v>
      </c>
      <c r="AE48" s="113">
        <v>3560.94122402534</v>
      </c>
      <c r="AF48" s="113">
        <v>23.557224025345199</v>
      </c>
    </row>
    <row r="49" spans="2:32" x14ac:dyDescent="0.35">
      <c r="B49" s="86">
        <f>'Monthly Irrigation'!$A$2</f>
        <v>10190</v>
      </c>
      <c r="C49" s="43">
        <f t="shared" si="1"/>
        <v>2019</v>
      </c>
      <c r="D49">
        <f t="shared" si="2"/>
        <v>11</v>
      </c>
      <c r="E49" s="100">
        <v>43770</v>
      </c>
      <c r="F49" s="94">
        <f t="shared" si="3"/>
        <v>419617.03699999989</v>
      </c>
      <c r="G49" s="98">
        <f t="shared" si="4"/>
        <v>4100.3362306928202</v>
      </c>
      <c r="M49">
        <v>2018</v>
      </c>
      <c r="N49" s="15">
        <v>43050</v>
      </c>
      <c r="O49" s="4">
        <v>24</v>
      </c>
      <c r="P49" s="15" t="s">
        <v>153</v>
      </c>
      <c r="Q49" t="s">
        <v>150</v>
      </c>
      <c r="R49" t="s">
        <v>151</v>
      </c>
      <c r="S49" s="113">
        <v>12088.6978217786</v>
      </c>
      <c r="T49" s="113">
        <v>12628.876</v>
      </c>
      <c r="U49" s="113">
        <v>540.17817822135601</v>
      </c>
      <c r="V49" s="113">
        <f t="shared" si="0"/>
        <v>12628876</v>
      </c>
      <c r="W49" s="114"/>
      <c r="X49">
        <v>2018</v>
      </c>
      <c r="Y49" s="15">
        <v>43050</v>
      </c>
      <c r="Z49" s="4">
        <v>24</v>
      </c>
      <c r="AA49" s="4">
        <v>24</v>
      </c>
      <c r="AB49" t="s">
        <v>224</v>
      </c>
      <c r="AC49" t="s">
        <v>225</v>
      </c>
      <c r="AD49" s="113">
        <v>3537.384</v>
      </c>
      <c r="AE49" s="113">
        <v>3560.94122402534</v>
      </c>
      <c r="AF49" s="113">
        <v>23.557224025345199</v>
      </c>
    </row>
    <row r="50" spans="2:32" x14ac:dyDescent="0.35">
      <c r="B50" s="86">
        <f>'Monthly Irrigation'!$A$2</f>
        <v>10190</v>
      </c>
      <c r="C50" s="43">
        <f t="shared" si="1"/>
        <v>2019</v>
      </c>
      <c r="D50">
        <f t="shared" si="2"/>
        <v>12</v>
      </c>
      <c r="E50" s="100">
        <v>43800</v>
      </c>
      <c r="F50" s="94">
        <f t="shared" si="3"/>
        <v>442249.19999999995</v>
      </c>
      <c r="G50" s="98">
        <f t="shared" si="4"/>
        <v>3796.1981996423901</v>
      </c>
      <c r="M50">
        <v>2018</v>
      </c>
      <c r="N50" s="15">
        <v>43051</v>
      </c>
      <c r="O50" s="4">
        <v>24</v>
      </c>
      <c r="P50" s="15" t="s">
        <v>153</v>
      </c>
      <c r="Q50" t="s">
        <v>150</v>
      </c>
      <c r="R50" t="s">
        <v>151</v>
      </c>
      <c r="S50" s="113">
        <v>12088.7827664788</v>
      </c>
      <c r="T50" s="113">
        <v>12357.647999999999</v>
      </c>
      <c r="U50" s="113">
        <v>268.86523352109998</v>
      </c>
      <c r="V50" s="113">
        <f t="shared" si="0"/>
        <v>12357648</v>
      </c>
      <c r="W50" s="114"/>
      <c r="X50">
        <v>2018</v>
      </c>
      <c r="Y50" s="15">
        <v>43051</v>
      </c>
      <c r="Z50" s="4">
        <v>24</v>
      </c>
      <c r="AA50" s="4">
        <v>24</v>
      </c>
      <c r="AB50" t="s">
        <v>224</v>
      </c>
      <c r="AC50" t="s">
        <v>225</v>
      </c>
      <c r="AD50" s="113">
        <v>3537.384</v>
      </c>
      <c r="AE50" s="113">
        <v>3560.94122402534</v>
      </c>
      <c r="AF50" s="113">
        <v>23.557224025345199</v>
      </c>
    </row>
    <row r="51" spans="2:32" x14ac:dyDescent="0.35">
      <c r="B51" s="86">
        <f>'Monthly Irrigation'!$A$2</f>
        <v>10190</v>
      </c>
      <c r="C51" s="43">
        <f t="shared" si="1"/>
        <v>2020</v>
      </c>
      <c r="D51">
        <f t="shared" si="2"/>
        <v>1</v>
      </c>
      <c r="E51" s="100">
        <v>43831</v>
      </c>
      <c r="F51" s="94">
        <f t="shared" si="3"/>
        <v>451988.88299999997</v>
      </c>
      <c r="G51" s="98">
        <f t="shared" si="4"/>
        <v>4189.1785863961204</v>
      </c>
      <c r="M51">
        <v>2018</v>
      </c>
      <c r="N51" s="15">
        <v>43052</v>
      </c>
      <c r="O51" s="4">
        <v>24</v>
      </c>
      <c r="P51" s="15" t="s">
        <v>153</v>
      </c>
      <c r="Q51" t="s">
        <v>150</v>
      </c>
      <c r="R51" t="s">
        <v>151</v>
      </c>
      <c r="S51" s="113">
        <v>12148.556594547201</v>
      </c>
      <c r="T51" s="113">
        <v>12737.444</v>
      </c>
      <c r="U51" s="113">
        <v>588.88740545278199</v>
      </c>
      <c r="V51" s="113">
        <f t="shared" si="0"/>
        <v>12737444</v>
      </c>
      <c r="W51" s="114"/>
      <c r="X51">
        <v>2018</v>
      </c>
      <c r="Y51" s="15">
        <v>43052</v>
      </c>
      <c r="Z51" s="4">
        <v>24</v>
      </c>
      <c r="AA51" s="4">
        <v>24</v>
      </c>
      <c r="AB51" t="s">
        <v>224</v>
      </c>
      <c r="AC51" t="s">
        <v>225</v>
      </c>
      <c r="AD51" s="113">
        <v>3537.384</v>
      </c>
      <c r="AE51" s="113">
        <v>3560.94122402534</v>
      </c>
      <c r="AF51" s="113">
        <v>23.557224025345199</v>
      </c>
    </row>
    <row r="52" spans="2:32" x14ac:dyDescent="0.35">
      <c r="B52" s="86">
        <f>'Monthly Irrigation'!$A$2</f>
        <v>10190</v>
      </c>
      <c r="C52" s="43">
        <f t="shared" si="1"/>
        <v>2020</v>
      </c>
      <c r="D52">
        <f t="shared" si="2"/>
        <v>2</v>
      </c>
      <c r="E52" s="100">
        <v>43862</v>
      </c>
      <c r="F52" s="94">
        <f t="shared" si="3"/>
        <v>403654.82100000005</v>
      </c>
      <c r="G52" s="98">
        <f t="shared" si="4"/>
        <v>4110.6981125239399</v>
      </c>
      <c r="M52">
        <v>2018</v>
      </c>
      <c r="N52" s="15">
        <v>43053</v>
      </c>
      <c r="O52" s="4">
        <v>24</v>
      </c>
      <c r="P52" s="15" t="s">
        <v>153</v>
      </c>
      <c r="Q52" t="s">
        <v>150</v>
      </c>
      <c r="R52" t="s">
        <v>151</v>
      </c>
      <c r="S52" s="113">
        <v>12213.0676616808</v>
      </c>
      <c r="T52" s="113">
        <v>12360.276</v>
      </c>
      <c r="U52" s="113">
        <v>147.20833831917099</v>
      </c>
      <c r="V52" s="113">
        <f t="shared" si="0"/>
        <v>12360276</v>
      </c>
      <c r="W52" s="114"/>
      <c r="X52">
        <v>2018</v>
      </c>
      <c r="Y52" s="15">
        <v>43053</v>
      </c>
      <c r="Z52" s="4">
        <v>24</v>
      </c>
      <c r="AA52" s="4">
        <v>24</v>
      </c>
      <c r="AB52" t="s">
        <v>224</v>
      </c>
      <c r="AC52" t="s">
        <v>225</v>
      </c>
      <c r="AD52" s="113">
        <v>3537.384</v>
      </c>
      <c r="AE52" s="113">
        <v>3560.94122402534</v>
      </c>
      <c r="AF52" s="113">
        <v>23.557224025345199</v>
      </c>
    </row>
    <row r="53" spans="2:32" x14ac:dyDescent="0.35">
      <c r="B53" s="86">
        <f>'Monthly Irrigation'!$A$2</f>
        <v>10190</v>
      </c>
      <c r="C53" s="43">
        <f t="shared" si="1"/>
        <v>2020</v>
      </c>
      <c r="D53">
        <f t="shared" si="2"/>
        <v>3</v>
      </c>
      <c r="E53" s="100">
        <v>43891</v>
      </c>
      <c r="F53" s="94">
        <f t="shared" si="3"/>
        <v>407196.67800000007</v>
      </c>
      <c r="G53" s="98">
        <f t="shared" si="4"/>
        <v>4133.2083179560004</v>
      </c>
      <c r="M53">
        <v>2018</v>
      </c>
      <c r="N53" s="15">
        <v>43054</v>
      </c>
      <c r="O53" s="4">
        <v>24</v>
      </c>
      <c r="P53" s="15" t="s">
        <v>153</v>
      </c>
      <c r="Q53" t="s">
        <v>150</v>
      </c>
      <c r="R53" t="s">
        <v>151</v>
      </c>
      <c r="S53" s="113">
        <v>12295.2176607537</v>
      </c>
      <c r="T53" s="113">
        <v>12524.013999999999</v>
      </c>
      <c r="U53" s="113">
        <v>228.796339246255</v>
      </c>
      <c r="V53" s="113">
        <f t="shared" si="0"/>
        <v>12524014</v>
      </c>
      <c r="W53" s="114"/>
      <c r="X53">
        <v>2018</v>
      </c>
      <c r="Y53" s="15">
        <v>43054</v>
      </c>
      <c r="Z53" s="4">
        <v>24</v>
      </c>
      <c r="AA53" s="4">
        <v>24</v>
      </c>
      <c r="AB53" t="s">
        <v>224</v>
      </c>
      <c r="AC53" t="s">
        <v>225</v>
      </c>
      <c r="AD53" s="113">
        <v>3537.384</v>
      </c>
      <c r="AE53" s="113">
        <v>3560.94122402534</v>
      </c>
      <c r="AF53" s="113">
        <v>23.557224025345199</v>
      </c>
    </row>
    <row r="54" spans="2:32" x14ac:dyDescent="0.35">
      <c r="B54" s="86">
        <f>'Monthly Irrigation'!$A$2</f>
        <v>10190</v>
      </c>
      <c r="C54" s="43">
        <f t="shared" si="1"/>
        <v>2020</v>
      </c>
      <c r="D54">
        <f t="shared" si="2"/>
        <v>4</v>
      </c>
      <c r="E54" s="100">
        <v>43922</v>
      </c>
      <c r="F54" s="94">
        <f t="shared" si="3"/>
        <v>397045.79199999996</v>
      </c>
      <c r="G54" s="98">
        <f t="shared" si="4"/>
        <v>4189.9893261474499</v>
      </c>
      <c r="M54">
        <v>2018</v>
      </c>
      <c r="N54" s="15">
        <v>43055</v>
      </c>
      <c r="O54" s="4">
        <v>24</v>
      </c>
      <c r="P54" s="15" t="s">
        <v>153</v>
      </c>
      <c r="Q54" t="s">
        <v>150</v>
      </c>
      <c r="R54" t="s">
        <v>151</v>
      </c>
      <c r="S54" s="113">
        <v>12363.7188516272</v>
      </c>
      <c r="T54" s="113">
        <v>12266.192999999999</v>
      </c>
      <c r="U54" s="113">
        <v>-97.5258516272078</v>
      </c>
      <c r="V54" s="113">
        <f t="shared" si="0"/>
        <v>12266193</v>
      </c>
      <c r="W54" s="114"/>
      <c r="X54">
        <v>2018</v>
      </c>
      <c r="Y54" s="15">
        <v>43055</v>
      </c>
      <c r="Z54" s="4">
        <v>24</v>
      </c>
      <c r="AA54" s="4">
        <v>24</v>
      </c>
      <c r="AB54" t="s">
        <v>224</v>
      </c>
      <c r="AC54" t="s">
        <v>225</v>
      </c>
      <c r="AD54" s="113">
        <v>3537.384</v>
      </c>
      <c r="AE54" s="113">
        <v>3560.94122402534</v>
      </c>
      <c r="AF54" s="113">
        <v>23.557224025345199</v>
      </c>
    </row>
    <row r="55" spans="2:32" x14ac:dyDescent="0.35">
      <c r="B55" s="86">
        <f>'Monthly Irrigation'!$A$2</f>
        <v>10190</v>
      </c>
      <c r="C55" s="43">
        <f t="shared" si="1"/>
        <v>2020</v>
      </c>
      <c r="D55">
        <f t="shared" si="2"/>
        <v>5</v>
      </c>
      <c r="E55" s="100">
        <v>43952</v>
      </c>
      <c r="F55" s="94">
        <f t="shared" si="3"/>
        <v>400275.8899999999</v>
      </c>
      <c r="G55" s="98">
        <f t="shared" si="4"/>
        <v>4157.3681460596499</v>
      </c>
      <c r="M55">
        <v>2018</v>
      </c>
      <c r="N55" s="15">
        <v>43056</v>
      </c>
      <c r="O55" s="4">
        <v>24</v>
      </c>
      <c r="P55" s="15" t="s">
        <v>153</v>
      </c>
      <c r="Q55" t="s">
        <v>150</v>
      </c>
      <c r="R55" t="s">
        <v>151</v>
      </c>
      <c r="S55" s="113">
        <v>12431.994792216399</v>
      </c>
      <c r="T55" s="113">
        <v>12486.761</v>
      </c>
      <c r="U55" s="113">
        <v>54.766207783582999</v>
      </c>
      <c r="V55" s="113">
        <f t="shared" si="0"/>
        <v>12486761</v>
      </c>
      <c r="W55" s="114"/>
      <c r="X55">
        <v>2018</v>
      </c>
      <c r="Y55" s="15">
        <v>43056</v>
      </c>
      <c r="Z55" s="4">
        <v>24</v>
      </c>
      <c r="AA55" s="4">
        <v>24</v>
      </c>
      <c r="AB55" t="s">
        <v>224</v>
      </c>
      <c r="AC55" t="s">
        <v>225</v>
      </c>
      <c r="AD55" s="113">
        <v>3537.384</v>
      </c>
      <c r="AE55" s="113">
        <v>3560.94122402534</v>
      </c>
      <c r="AF55" s="113">
        <v>23.557224025345199</v>
      </c>
    </row>
    <row r="56" spans="2:32" x14ac:dyDescent="0.35">
      <c r="B56" s="86">
        <f>'Monthly Irrigation'!$A$2</f>
        <v>10190</v>
      </c>
      <c r="C56" s="43">
        <f t="shared" si="1"/>
        <v>2020</v>
      </c>
      <c r="D56">
        <f t="shared" si="2"/>
        <v>6</v>
      </c>
      <c r="E56" s="100">
        <v>43983</v>
      </c>
      <c r="F56" s="94">
        <f t="shared" si="3"/>
        <v>439143.04900000006</v>
      </c>
      <c r="G56" s="98">
        <f t="shared" si="4"/>
        <v>4225.1217428481796</v>
      </c>
      <c r="M56">
        <v>2018</v>
      </c>
      <c r="N56" s="15">
        <v>43057</v>
      </c>
      <c r="O56" s="4">
        <v>24</v>
      </c>
      <c r="P56" s="15" t="s">
        <v>153</v>
      </c>
      <c r="Q56" t="s">
        <v>150</v>
      </c>
      <c r="R56" t="s">
        <v>151</v>
      </c>
      <c r="S56" s="113">
        <v>12432.342812533299</v>
      </c>
      <c r="T56" s="113">
        <v>12240.447</v>
      </c>
      <c r="U56" s="113">
        <v>-191.89581253331701</v>
      </c>
      <c r="V56" s="113">
        <f t="shared" si="0"/>
        <v>12240447</v>
      </c>
      <c r="W56" s="114"/>
      <c r="X56">
        <v>2018</v>
      </c>
      <c r="Y56" s="15">
        <v>43057</v>
      </c>
      <c r="Z56" s="4">
        <v>24</v>
      </c>
      <c r="AA56" s="4">
        <v>24</v>
      </c>
      <c r="AB56" t="s">
        <v>224</v>
      </c>
      <c r="AC56" t="s">
        <v>225</v>
      </c>
      <c r="AD56" s="113">
        <v>3537.384</v>
      </c>
      <c r="AE56" s="113">
        <v>3560.94122402534</v>
      </c>
      <c r="AF56" s="113">
        <v>23.557224025345199</v>
      </c>
    </row>
    <row r="57" spans="2:32" x14ac:dyDescent="0.35">
      <c r="B57" s="86">
        <f>'Monthly Irrigation'!$A$2</f>
        <v>10190</v>
      </c>
      <c r="C57" s="43">
        <f t="shared" si="1"/>
        <v>2020</v>
      </c>
      <c r="D57">
        <f t="shared" si="2"/>
        <v>7</v>
      </c>
      <c r="E57" s="100">
        <v>44013</v>
      </c>
      <c r="F57" s="94">
        <f t="shared" si="3"/>
        <v>492314.21000000008</v>
      </c>
      <c r="G57" s="98">
        <f t="shared" si="4"/>
        <v>3857.57195651861</v>
      </c>
      <c r="M57">
        <v>2018</v>
      </c>
      <c r="N57" s="15">
        <v>43058</v>
      </c>
      <c r="O57" s="4">
        <v>24</v>
      </c>
      <c r="P57" s="15" t="s">
        <v>153</v>
      </c>
      <c r="Q57" t="s">
        <v>150</v>
      </c>
      <c r="R57" t="s">
        <v>151</v>
      </c>
      <c r="S57" s="113">
        <v>12432.3485903128</v>
      </c>
      <c r="T57" s="113">
        <v>12884.064</v>
      </c>
      <c r="U57" s="113">
        <v>451.71540968712998</v>
      </c>
      <c r="V57" s="113">
        <f t="shared" si="0"/>
        <v>12884064</v>
      </c>
      <c r="W57" s="114"/>
      <c r="X57">
        <v>2018</v>
      </c>
      <c r="Y57" s="15">
        <v>43058</v>
      </c>
      <c r="Z57" s="4">
        <v>24</v>
      </c>
      <c r="AA57" s="4">
        <v>24</v>
      </c>
      <c r="AB57" t="s">
        <v>224</v>
      </c>
      <c r="AC57" t="s">
        <v>225</v>
      </c>
      <c r="AD57" s="113">
        <v>3537.384</v>
      </c>
      <c r="AE57" s="113">
        <v>3560.94122402534</v>
      </c>
      <c r="AF57" s="113">
        <v>23.557224025345199</v>
      </c>
    </row>
    <row r="58" spans="2:32" x14ac:dyDescent="0.35">
      <c r="B58" s="86">
        <f>'Monthly Irrigation'!$A$2</f>
        <v>10190</v>
      </c>
      <c r="C58" s="43">
        <f t="shared" si="1"/>
        <v>2020</v>
      </c>
      <c r="D58">
        <f t="shared" si="2"/>
        <v>8</v>
      </c>
      <c r="E58" s="100">
        <v>44044</v>
      </c>
      <c r="F58" s="94">
        <f t="shared" si="3"/>
        <v>475381.60999999993</v>
      </c>
      <c r="G58" s="98">
        <f t="shared" si="4"/>
        <v>4004.8819621764101</v>
      </c>
      <c r="M58">
        <v>2018</v>
      </c>
      <c r="N58" s="15">
        <v>43059</v>
      </c>
      <c r="O58" s="4">
        <v>24</v>
      </c>
      <c r="P58" s="15" t="s">
        <v>153</v>
      </c>
      <c r="Q58" t="s">
        <v>150</v>
      </c>
      <c r="R58" t="s">
        <v>151</v>
      </c>
      <c r="S58" s="113">
        <v>12489.6127754197</v>
      </c>
      <c r="T58" s="113">
        <v>12558.762000000001</v>
      </c>
      <c r="U58" s="113">
        <v>69.149224580212802</v>
      </c>
      <c r="V58" s="113">
        <f t="shared" si="0"/>
        <v>12558762</v>
      </c>
      <c r="W58" s="114"/>
      <c r="X58">
        <v>2018</v>
      </c>
      <c r="Y58" s="15">
        <v>43059</v>
      </c>
      <c r="Z58" s="4">
        <v>24</v>
      </c>
      <c r="AA58" s="4">
        <v>24</v>
      </c>
      <c r="AB58" t="s">
        <v>224</v>
      </c>
      <c r="AC58" t="s">
        <v>225</v>
      </c>
      <c r="AD58" s="113">
        <v>3537.384</v>
      </c>
      <c r="AE58" s="113">
        <v>3560.94122402534</v>
      </c>
      <c r="AF58" s="113">
        <v>23.557224025345199</v>
      </c>
    </row>
    <row r="59" spans="2:32" x14ac:dyDescent="0.35">
      <c r="B59" s="86">
        <f>'Monthly Irrigation'!$A$2</f>
        <v>10190</v>
      </c>
      <c r="C59" s="43">
        <f t="shared" si="1"/>
        <v>2020</v>
      </c>
      <c r="D59">
        <f t="shared" si="2"/>
        <v>9</v>
      </c>
      <c r="E59" s="100">
        <v>44075</v>
      </c>
      <c r="F59" s="94">
        <f t="shared" si="3"/>
        <v>400449.09600000002</v>
      </c>
      <c r="G59" s="98">
        <f t="shared" si="4"/>
        <v>3797.4323858432799</v>
      </c>
      <c r="M59">
        <v>2018</v>
      </c>
      <c r="N59" s="15">
        <v>43060</v>
      </c>
      <c r="O59" s="4">
        <v>24</v>
      </c>
      <c r="P59" s="15" t="s">
        <v>153</v>
      </c>
      <c r="Q59" t="s">
        <v>150</v>
      </c>
      <c r="R59" t="s">
        <v>151</v>
      </c>
      <c r="S59" s="113">
        <v>12534.5928673748</v>
      </c>
      <c r="T59" s="113">
        <v>13141.477999999999</v>
      </c>
      <c r="U59" s="113">
        <v>606.88513262516403</v>
      </c>
      <c r="V59" s="113">
        <f t="shared" si="0"/>
        <v>13141478</v>
      </c>
      <c r="W59" s="114"/>
      <c r="X59">
        <v>2018</v>
      </c>
      <c r="Y59" s="15">
        <v>43060</v>
      </c>
      <c r="Z59" s="4">
        <v>24</v>
      </c>
      <c r="AA59" s="4">
        <v>24</v>
      </c>
      <c r="AB59" t="s">
        <v>224</v>
      </c>
      <c r="AC59" t="s">
        <v>225</v>
      </c>
      <c r="AD59" s="113">
        <v>3537.384</v>
      </c>
      <c r="AE59" s="113">
        <v>3560.94122402534</v>
      </c>
      <c r="AF59" s="113">
        <v>23.557224025345199</v>
      </c>
    </row>
    <row r="60" spans="2:32" x14ac:dyDescent="0.35">
      <c r="B60" s="86">
        <f>'Monthly Irrigation'!$A$2</f>
        <v>10190</v>
      </c>
      <c r="C60" s="43">
        <f t="shared" si="1"/>
        <v>2020</v>
      </c>
      <c r="D60">
        <f t="shared" si="2"/>
        <v>10</v>
      </c>
      <c r="E60" s="100">
        <v>44105</v>
      </c>
      <c r="F60" s="94">
        <f t="shared" si="3"/>
        <v>420415.07100000011</v>
      </c>
      <c r="G60" s="98">
        <f t="shared" si="4"/>
        <v>4364.8049497237998</v>
      </c>
      <c r="M60">
        <v>2018</v>
      </c>
      <c r="N60" s="15">
        <v>43061</v>
      </c>
      <c r="O60" s="4">
        <v>24</v>
      </c>
      <c r="P60" s="15" t="s">
        <v>153</v>
      </c>
      <c r="Q60" t="s">
        <v>150</v>
      </c>
      <c r="R60" t="s">
        <v>151</v>
      </c>
      <c r="S60" s="113">
        <v>12590.937914456699</v>
      </c>
      <c r="T60" s="113">
        <v>12297.337</v>
      </c>
      <c r="U60" s="113">
        <v>-293.60091445676801</v>
      </c>
      <c r="V60" s="113">
        <f t="shared" si="0"/>
        <v>12297337</v>
      </c>
      <c r="W60" s="114"/>
      <c r="X60">
        <v>2018</v>
      </c>
      <c r="Y60" s="15">
        <v>43061</v>
      </c>
      <c r="Z60" s="4">
        <v>24</v>
      </c>
      <c r="AA60" s="4">
        <v>24</v>
      </c>
      <c r="AB60" t="s">
        <v>224</v>
      </c>
      <c r="AC60" t="s">
        <v>225</v>
      </c>
      <c r="AD60" s="113">
        <v>3537.384</v>
      </c>
      <c r="AE60" s="113">
        <v>3560.94122402534</v>
      </c>
      <c r="AF60" s="113">
        <v>23.557224025345199</v>
      </c>
    </row>
    <row r="61" spans="2:32" x14ac:dyDescent="0.35">
      <c r="B61" s="86">
        <f>'Monthly Irrigation'!$A$2</f>
        <v>10190</v>
      </c>
      <c r="C61" s="43">
        <f t="shared" si="1"/>
        <v>2020</v>
      </c>
      <c r="D61">
        <f t="shared" si="2"/>
        <v>11</v>
      </c>
      <c r="E61" s="100">
        <v>44136</v>
      </c>
      <c r="F61" s="94">
        <f t="shared" si="3"/>
        <v>427808.88399999996</v>
      </c>
      <c r="G61" s="98">
        <f t="shared" si="4"/>
        <v>4649.2573367824198</v>
      </c>
      <c r="M61">
        <v>2018</v>
      </c>
      <c r="N61" s="15">
        <v>43062</v>
      </c>
      <c r="O61" s="4">
        <v>24</v>
      </c>
      <c r="P61" s="15" t="s">
        <v>153</v>
      </c>
      <c r="Q61" t="s">
        <v>150</v>
      </c>
      <c r="R61" t="s">
        <v>151</v>
      </c>
      <c r="S61" s="113">
        <v>12591.0172930058</v>
      </c>
      <c r="T61" s="113">
        <v>11313.398999999999</v>
      </c>
      <c r="U61" s="113">
        <v>-1277.6182930058201</v>
      </c>
      <c r="V61" s="113">
        <f t="shared" si="0"/>
        <v>11313399</v>
      </c>
      <c r="W61" s="114"/>
      <c r="X61">
        <v>2018</v>
      </c>
      <c r="Y61" s="15">
        <v>43062</v>
      </c>
      <c r="Z61" s="4">
        <v>24</v>
      </c>
      <c r="AA61" s="4">
        <v>24</v>
      </c>
      <c r="AB61" t="s">
        <v>224</v>
      </c>
      <c r="AC61" t="s">
        <v>225</v>
      </c>
      <c r="AD61" s="113">
        <v>3537.384</v>
      </c>
      <c r="AE61" s="113">
        <v>3560.94122402534</v>
      </c>
      <c r="AF61" s="113">
        <v>23.557224025345199</v>
      </c>
    </row>
    <row r="62" spans="2:32" x14ac:dyDescent="0.35">
      <c r="B62" s="86">
        <f>'Monthly Irrigation'!$A$2</f>
        <v>10190</v>
      </c>
      <c r="C62" s="43">
        <f t="shared" si="1"/>
        <v>2020</v>
      </c>
      <c r="D62">
        <f t="shared" si="2"/>
        <v>12</v>
      </c>
      <c r="E62" s="100">
        <v>44166</v>
      </c>
      <c r="F62" s="94">
        <f t="shared" si="3"/>
        <v>457431.73799999995</v>
      </c>
      <c r="G62" s="98">
        <f t="shared" si="4"/>
        <v>4680.56092167713</v>
      </c>
      <c r="M62">
        <v>2018</v>
      </c>
      <c r="N62" s="15">
        <v>43063</v>
      </c>
      <c r="O62" s="4">
        <v>24</v>
      </c>
      <c r="P62" s="15" t="s">
        <v>153</v>
      </c>
      <c r="Q62" t="s">
        <v>150</v>
      </c>
      <c r="R62" t="s">
        <v>151</v>
      </c>
      <c r="S62" s="113">
        <v>12590.922445137299</v>
      </c>
      <c r="T62" s="113">
        <v>11548.236000000001</v>
      </c>
      <c r="U62" s="113">
        <v>-1042.6864451373301</v>
      </c>
      <c r="V62" s="113">
        <f t="shared" si="0"/>
        <v>11548236</v>
      </c>
      <c r="W62" s="114"/>
      <c r="X62">
        <v>2018</v>
      </c>
      <c r="Y62" s="15">
        <v>43063</v>
      </c>
      <c r="Z62" s="4">
        <v>24</v>
      </c>
      <c r="AA62" s="4">
        <v>24</v>
      </c>
      <c r="AB62" t="s">
        <v>224</v>
      </c>
      <c r="AC62" t="s">
        <v>225</v>
      </c>
      <c r="AD62" s="113">
        <v>3537.384</v>
      </c>
      <c r="AE62" s="113">
        <v>3560.94122402534</v>
      </c>
      <c r="AF62" s="113">
        <v>23.557224025345199</v>
      </c>
    </row>
    <row r="63" spans="2:32" x14ac:dyDescent="0.35">
      <c r="B63" s="86">
        <f>'Monthly Irrigation'!$A$2</f>
        <v>10190</v>
      </c>
      <c r="C63" s="43">
        <f t="shared" si="1"/>
        <v>2021</v>
      </c>
      <c r="D63">
        <f t="shared" si="2"/>
        <v>1</v>
      </c>
      <c r="E63" s="100">
        <v>44197</v>
      </c>
      <c r="F63" s="94">
        <f t="shared" si="3"/>
        <v>448519.98500000004</v>
      </c>
      <c r="G63" s="98">
        <f t="shared" si="4"/>
        <v>4547.73224944105</v>
      </c>
      <c r="M63">
        <v>2018</v>
      </c>
      <c r="N63" s="15">
        <v>43064</v>
      </c>
      <c r="O63" s="4">
        <v>24</v>
      </c>
      <c r="P63" s="15" t="s">
        <v>153</v>
      </c>
      <c r="Q63" t="s">
        <v>150</v>
      </c>
      <c r="R63" t="s">
        <v>151</v>
      </c>
      <c r="S63" s="113">
        <v>12590.939268652301</v>
      </c>
      <c r="T63" s="113">
        <v>12516.907999999999</v>
      </c>
      <c r="U63" s="113">
        <v>-74.031268652342902</v>
      </c>
      <c r="V63" s="113">
        <f t="shared" si="0"/>
        <v>12516908</v>
      </c>
      <c r="W63" s="114"/>
      <c r="X63">
        <v>2018</v>
      </c>
      <c r="Y63" s="15">
        <v>43064</v>
      </c>
      <c r="Z63" s="4">
        <v>24</v>
      </c>
      <c r="AA63" s="4">
        <v>24</v>
      </c>
      <c r="AB63" t="s">
        <v>224</v>
      </c>
      <c r="AC63" t="s">
        <v>225</v>
      </c>
      <c r="AD63" s="113">
        <v>3537.384</v>
      </c>
      <c r="AE63" s="113">
        <v>3560.94122402534</v>
      </c>
      <c r="AF63" s="113">
        <v>23.557224025345199</v>
      </c>
    </row>
    <row r="64" spans="2:32" x14ac:dyDescent="0.35">
      <c r="B64" s="86">
        <f>'Monthly Irrigation'!$A$2</f>
        <v>10190</v>
      </c>
      <c r="C64" s="43">
        <f t="shared" si="1"/>
        <v>2021</v>
      </c>
      <c r="D64">
        <f t="shared" si="2"/>
        <v>2</v>
      </c>
      <c r="E64" s="100">
        <v>44228</v>
      </c>
      <c r="F64" s="94">
        <f t="shared" si="3"/>
        <v>418569.64200000005</v>
      </c>
      <c r="G64" s="98">
        <f t="shared" si="4"/>
        <v>4735.1418077618</v>
      </c>
      <c r="M64">
        <v>2018</v>
      </c>
      <c r="N64" s="15">
        <v>43065</v>
      </c>
      <c r="O64" s="4">
        <v>24</v>
      </c>
      <c r="P64" s="15" t="s">
        <v>153</v>
      </c>
      <c r="Q64" t="s">
        <v>150</v>
      </c>
      <c r="R64" t="s">
        <v>151</v>
      </c>
      <c r="S64" s="113">
        <v>12590.9919320508</v>
      </c>
      <c r="T64" s="113">
        <v>12290.237999999999</v>
      </c>
      <c r="U64" s="113">
        <v>-300.75393205081298</v>
      </c>
      <c r="V64" s="113">
        <f t="shared" si="0"/>
        <v>12290238</v>
      </c>
      <c r="W64" s="114"/>
      <c r="X64">
        <v>2018</v>
      </c>
      <c r="Y64" s="15">
        <v>43065</v>
      </c>
      <c r="Z64" s="4">
        <v>24</v>
      </c>
      <c r="AA64" s="4">
        <v>24</v>
      </c>
      <c r="AB64" t="s">
        <v>224</v>
      </c>
      <c r="AC64" t="s">
        <v>225</v>
      </c>
      <c r="AD64" s="113">
        <v>3537.384</v>
      </c>
      <c r="AE64" s="113">
        <v>3560.94122402534</v>
      </c>
      <c r="AF64" s="113">
        <v>23.557224025345199</v>
      </c>
    </row>
    <row r="65" spans="2:32" x14ac:dyDescent="0.35">
      <c r="B65" s="86">
        <f>'Monthly Irrigation'!$A$2</f>
        <v>10190</v>
      </c>
      <c r="C65" s="43">
        <f t="shared" si="1"/>
        <v>2021</v>
      </c>
      <c r="D65">
        <f t="shared" si="2"/>
        <v>3</v>
      </c>
      <c r="E65" s="100">
        <v>44256</v>
      </c>
      <c r="F65" s="94">
        <f t="shared" si="3"/>
        <v>424914.62800000003</v>
      </c>
      <c r="G65" s="98">
        <f t="shared" si="4"/>
        <v>4051.8849571108499</v>
      </c>
      <c r="M65">
        <v>2018</v>
      </c>
      <c r="N65" s="15">
        <v>43066</v>
      </c>
      <c r="O65" s="4">
        <v>24</v>
      </c>
      <c r="P65" s="15" t="s">
        <v>153</v>
      </c>
      <c r="Q65" t="s">
        <v>150</v>
      </c>
      <c r="R65" t="s">
        <v>151</v>
      </c>
      <c r="S65" s="113">
        <v>12589.297164082</v>
      </c>
      <c r="T65" s="113">
        <v>12953.78</v>
      </c>
      <c r="U65" s="113">
        <v>364.48283591792199</v>
      </c>
      <c r="V65" s="113">
        <f t="shared" si="0"/>
        <v>12953780</v>
      </c>
      <c r="W65" s="114"/>
      <c r="X65">
        <v>2018</v>
      </c>
      <c r="Y65" s="15">
        <v>43066</v>
      </c>
      <c r="Z65" s="4">
        <v>24</v>
      </c>
      <c r="AA65" s="4">
        <v>24</v>
      </c>
      <c r="AB65" t="s">
        <v>224</v>
      </c>
      <c r="AC65" t="s">
        <v>225</v>
      </c>
      <c r="AD65" s="113">
        <v>3537.384</v>
      </c>
      <c r="AE65" s="113">
        <v>3560.94122402534</v>
      </c>
      <c r="AF65" s="113">
        <v>23.557224025345199</v>
      </c>
    </row>
    <row r="66" spans="2:32" x14ac:dyDescent="0.35">
      <c r="B66" s="86">
        <f>'Monthly Irrigation'!$A$2</f>
        <v>10190</v>
      </c>
      <c r="C66" s="43">
        <f t="shared" si="1"/>
        <v>2021</v>
      </c>
      <c r="D66">
        <f t="shared" si="2"/>
        <v>4</v>
      </c>
      <c r="E66" s="100">
        <v>44287</v>
      </c>
      <c r="F66" s="94">
        <f t="shared" si="3"/>
        <v>428715.47699999996</v>
      </c>
      <c r="G66" s="98">
        <f t="shared" si="4"/>
        <v>3464.41868411323</v>
      </c>
      <c r="M66">
        <v>2018</v>
      </c>
      <c r="N66" s="15">
        <v>43067</v>
      </c>
      <c r="O66" s="4">
        <v>24</v>
      </c>
      <c r="P66" s="15" t="s">
        <v>153</v>
      </c>
      <c r="Q66" t="s">
        <v>150</v>
      </c>
      <c r="R66" t="s">
        <v>151</v>
      </c>
      <c r="S66" s="113">
        <v>12660.809579905899</v>
      </c>
      <c r="T66" s="113">
        <v>13451.303</v>
      </c>
      <c r="U66" s="113">
        <v>790.49342009409304</v>
      </c>
      <c r="V66" s="113">
        <f t="shared" si="0"/>
        <v>13451303</v>
      </c>
      <c r="W66" s="114"/>
      <c r="X66">
        <v>2018</v>
      </c>
      <c r="Y66" s="15">
        <v>43067</v>
      </c>
      <c r="Z66" s="4">
        <v>24</v>
      </c>
      <c r="AA66" s="4">
        <v>24</v>
      </c>
      <c r="AB66" t="s">
        <v>224</v>
      </c>
      <c r="AC66" t="s">
        <v>225</v>
      </c>
      <c r="AD66" s="113">
        <v>3537.384</v>
      </c>
      <c r="AE66" s="113">
        <v>3560.94122402534</v>
      </c>
      <c r="AF66" s="113">
        <v>23.557224025345199</v>
      </c>
    </row>
    <row r="67" spans="2:32" x14ac:dyDescent="0.35">
      <c r="B67" s="86">
        <f>'Monthly Irrigation'!$A$2</f>
        <v>10190</v>
      </c>
      <c r="C67" s="43">
        <f t="shared" si="1"/>
        <v>2021</v>
      </c>
      <c r="D67">
        <f t="shared" si="2"/>
        <v>5</v>
      </c>
      <c r="E67" s="100">
        <v>44317</v>
      </c>
      <c r="F67" s="94">
        <f t="shared" si="3"/>
        <v>464492.25900000019</v>
      </c>
      <c r="G67" s="98">
        <f t="shared" si="4"/>
        <v>4903.3193167162699</v>
      </c>
      <c r="M67">
        <v>2018</v>
      </c>
      <c r="N67" s="15">
        <v>43068</v>
      </c>
      <c r="O67" s="4">
        <v>24</v>
      </c>
      <c r="P67" s="15" t="s">
        <v>153</v>
      </c>
      <c r="Q67" t="s">
        <v>150</v>
      </c>
      <c r="R67" t="s">
        <v>151</v>
      </c>
      <c r="S67" s="113">
        <v>12723.5232651846</v>
      </c>
      <c r="T67" s="113">
        <v>13523.009</v>
      </c>
      <c r="U67" s="113">
        <v>799.48573481533197</v>
      </c>
      <c r="V67" s="113">
        <f t="shared" si="0"/>
        <v>13523009</v>
      </c>
      <c r="W67" s="114"/>
      <c r="X67">
        <v>2018</v>
      </c>
      <c r="Y67" s="15">
        <v>43068</v>
      </c>
      <c r="Z67" s="4">
        <v>24</v>
      </c>
      <c r="AA67" s="4">
        <v>24</v>
      </c>
      <c r="AB67" t="s">
        <v>224</v>
      </c>
      <c r="AC67" t="s">
        <v>225</v>
      </c>
      <c r="AD67" s="113">
        <v>3537.384</v>
      </c>
      <c r="AE67" s="113">
        <v>3560.94122402534</v>
      </c>
      <c r="AF67" s="113">
        <v>23.557224025345199</v>
      </c>
    </row>
    <row r="68" spans="2:32" x14ac:dyDescent="0.35">
      <c r="B68" s="86">
        <f>'Monthly Irrigation'!$A$2</f>
        <v>10190</v>
      </c>
      <c r="C68" s="43">
        <f t="shared" si="1"/>
        <v>2021</v>
      </c>
      <c r="D68">
        <f t="shared" si="2"/>
        <v>6</v>
      </c>
      <c r="E68" s="100">
        <v>44348</v>
      </c>
      <c r="F68" s="94">
        <f t="shared" si="3"/>
        <v>522354.36899999995</v>
      </c>
      <c r="G68" s="98">
        <f t="shared" si="4"/>
        <v>4691.5831476801704</v>
      </c>
      <c r="M68">
        <v>2018</v>
      </c>
      <c r="N68" s="15">
        <v>43069</v>
      </c>
      <c r="O68" s="4">
        <v>24</v>
      </c>
      <c r="P68" s="15" t="s">
        <v>153</v>
      </c>
      <c r="Q68" t="s">
        <v>150</v>
      </c>
      <c r="R68" t="s">
        <v>151</v>
      </c>
      <c r="S68" s="113">
        <v>12608.6505795228</v>
      </c>
      <c r="T68" s="113">
        <v>13753.986000000001</v>
      </c>
      <c r="U68" s="113">
        <v>1145.3354204771499</v>
      </c>
      <c r="V68" s="113">
        <f t="shared" si="0"/>
        <v>13753986</v>
      </c>
      <c r="W68" s="114"/>
      <c r="X68">
        <v>2018</v>
      </c>
      <c r="Y68" s="15">
        <v>43069</v>
      </c>
      <c r="Z68" s="4">
        <v>24</v>
      </c>
      <c r="AA68" s="4">
        <v>24</v>
      </c>
      <c r="AB68" t="s">
        <v>224</v>
      </c>
      <c r="AC68" t="s">
        <v>225</v>
      </c>
      <c r="AD68" s="113">
        <v>3604.8549677419301</v>
      </c>
      <c r="AE68" s="113">
        <v>3628.8615149683501</v>
      </c>
      <c r="AF68" s="113">
        <v>24.006547226418</v>
      </c>
    </row>
    <row r="69" spans="2:32" x14ac:dyDescent="0.35">
      <c r="B69" s="86">
        <f>'Monthly Irrigation'!$A$2</f>
        <v>10190</v>
      </c>
      <c r="C69" s="43">
        <f t="shared" si="1"/>
        <v>2021</v>
      </c>
      <c r="D69">
        <f t="shared" si="2"/>
        <v>7</v>
      </c>
      <c r="E69" s="100">
        <v>44378</v>
      </c>
      <c r="F69" s="94">
        <f t="shared" si="3"/>
        <v>559132.19500000007</v>
      </c>
      <c r="G69" s="98">
        <f t="shared" si="4"/>
        <v>5012.0267660014897</v>
      </c>
      <c r="M69">
        <v>2018</v>
      </c>
      <c r="N69" s="15">
        <v>43070</v>
      </c>
      <c r="O69" s="4">
        <v>24</v>
      </c>
      <c r="P69" s="15" t="s">
        <v>154</v>
      </c>
      <c r="Q69" t="s">
        <v>150</v>
      </c>
      <c r="R69" t="s">
        <v>151</v>
      </c>
      <c r="S69" s="113">
        <v>12692.474839915099</v>
      </c>
      <c r="T69" s="113">
        <v>13573.485000000001</v>
      </c>
      <c r="U69" s="113">
        <v>881.01016008484601</v>
      </c>
      <c r="V69" s="113">
        <f t="shared" si="0"/>
        <v>13573485</v>
      </c>
      <c r="W69" s="114"/>
      <c r="X69">
        <v>2018</v>
      </c>
      <c r="Y69" s="15">
        <v>43070</v>
      </c>
      <c r="Z69" s="4">
        <v>24</v>
      </c>
      <c r="AA69" s="4">
        <v>24</v>
      </c>
      <c r="AB69" t="s">
        <v>224</v>
      </c>
      <c r="AC69" t="s">
        <v>225</v>
      </c>
      <c r="AD69" s="113">
        <v>3604.8549677419301</v>
      </c>
      <c r="AE69" s="113">
        <v>3628.8615149683501</v>
      </c>
      <c r="AF69" s="113">
        <v>24.006547226418</v>
      </c>
    </row>
    <row r="70" spans="2:32" x14ac:dyDescent="0.35">
      <c r="B70" s="86">
        <f>'Monthly Irrigation'!$A$2</f>
        <v>10190</v>
      </c>
      <c r="C70" s="43">
        <f t="shared" si="1"/>
        <v>2021</v>
      </c>
      <c r="D70">
        <f t="shared" si="2"/>
        <v>8</v>
      </c>
      <c r="E70" s="100">
        <v>44409</v>
      </c>
      <c r="F70" s="94">
        <f t="shared" si="3"/>
        <v>511470.69299999997</v>
      </c>
      <c r="G70" s="98">
        <f t="shared" si="4"/>
        <v>4806.9701444389802</v>
      </c>
      <c r="M70">
        <v>2018</v>
      </c>
      <c r="N70" s="15">
        <v>43071</v>
      </c>
      <c r="O70" s="4">
        <v>24</v>
      </c>
      <c r="P70" s="15" t="s">
        <v>154</v>
      </c>
      <c r="Q70" t="s">
        <v>150</v>
      </c>
      <c r="R70" t="s">
        <v>151</v>
      </c>
      <c r="S70" s="113">
        <v>12692.501625516499</v>
      </c>
      <c r="T70" s="113">
        <v>13138.802</v>
      </c>
      <c r="U70" s="113">
        <v>446.30037448342199</v>
      </c>
      <c r="V70" s="113">
        <f t="shared" si="0"/>
        <v>13138802</v>
      </c>
      <c r="W70" s="114"/>
      <c r="X70">
        <v>2018</v>
      </c>
      <c r="Y70" s="15">
        <v>43071</v>
      </c>
      <c r="Z70" s="4">
        <v>24</v>
      </c>
      <c r="AA70" s="4">
        <v>24</v>
      </c>
      <c r="AB70" t="s">
        <v>224</v>
      </c>
      <c r="AC70" t="s">
        <v>225</v>
      </c>
      <c r="AD70" s="113">
        <v>3604.8549677419301</v>
      </c>
      <c r="AE70" s="113">
        <v>3628.8615149683501</v>
      </c>
      <c r="AF70" s="113">
        <v>24.006547226418</v>
      </c>
    </row>
    <row r="71" spans="2:32" x14ac:dyDescent="0.35">
      <c r="B71" s="86">
        <f>'Monthly Irrigation'!$A$2</f>
        <v>10190</v>
      </c>
      <c r="C71" s="43">
        <f t="shared" si="1"/>
        <v>2021</v>
      </c>
      <c r="D71">
        <f t="shared" si="2"/>
        <v>9</v>
      </c>
      <c r="E71" s="100">
        <v>44440</v>
      </c>
      <c r="F71" s="94">
        <f t="shared" si="3"/>
        <v>439366.66800000001</v>
      </c>
      <c r="G71" s="98">
        <f t="shared" si="4"/>
        <v>5122.8084767267501</v>
      </c>
      <c r="M71">
        <v>2018</v>
      </c>
      <c r="N71" s="15">
        <v>43072</v>
      </c>
      <c r="O71" s="4">
        <v>24</v>
      </c>
      <c r="P71" s="15" t="s">
        <v>154</v>
      </c>
      <c r="Q71" t="s">
        <v>150</v>
      </c>
      <c r="R71" t="s">
        <v>151</v>
      </c>
      <c r="S71" s="113">
        <v>12692.5398650768</v>
      </c>
      <c r="T71" s="113">
        <v>12881.478999999999</v>
      </c>
      <c r="U71" s="113">
        <v>188.939134923164</v>
      </c>
      <c r="V71" s="113">
        <f t="shared" si="0"/>
        <v>12881479</v>
      </c>
      <c r="W71" s="114"/>
      <c r="X71">
        <v>2018</v>
      </c>
      <c r="Y71" s="15">
        <v>43072</v>
      </c>
      <c r="Z71" s="4">
        <v>24</v>
      </c>
      <c r="AA71" s="4">
        <v>24</v>
      </c>
      <c r="AB71" t="s">
        <v>224</v>
      </c>
      <c r="AC71" t="s">
        <v>225</v>
      </c>
      <c r="AD71" s="113">
        <v>3604.8549677419301</v>
      </c>
      <c r="AE71" s="113">
        <v>3628.8615149683501</v>
      </c>
      <c r="AF71" s="113">
        <v>24.006547226418</v>
      </c>
    </row>
    <row r="72" spans="2:32" x14ac:dyDescent="0.35">
      <c r="B72" s="86">
        <f>'Monthly Irrigation'!$A$2</f>
        <v>10190</v>
      </c>
      <c r="C72" s="43">
        <f t="shared" si="1"/>
        <v>2021</v>
      </c>
      <c r="D72">
        <f t="shared" si="2"/>
        <v>10</v>
      </c>
      <c r="E72" s="100">
        <v>44470</v>
      </c>
      <c r="F72" s="94">
        <f t="shared" si="3"/>
        <v>443105.45800000004</v>
      </c>
      <c r="G72" s="98">
        <f t="shared" si="4"/>
        <v>4784.7782350003199</v>
      </c>
      <c r="M72">
        <v>2018</v>
      </c>
      <c r="N72" s="15">
        <v>43073</v>
      </c>
      <c r="O72" s="4">
        <v>24</v>
      </c>
      <c r="P72" s="15" t="s">
        <v>154</v>
      </c>
      <c r="Q72" t="s">
        <v>150</v>
      </c>
      <c r="R72" t="s">
        <v>151</v>
      </c>
      <c r="S72" s="113">
        <v>12771.988136128901</v>
      </c>
      <c r="T72" s="113">
        <v>14062.007</v>
      </c>
      <c r="U72" s="113">
        <v>1290.0188638710199</v>
      </c>
      <c r="V72" s="113">
        <f t="shared" si="0"/>
        <v>14062007</v>
      </c>
      <c r="W72" s="114"/>
      <c r="X72">
        <v>2018</v>
      </c>
      <c r="Y72" s="15">
        <v>43073</v>
      </c>
      <c r="Z72" s="4">
        <v>24</v>
      </c>
      <c r="AA72" s="4">
        <v>24</v>
      </c>
      <c r="AB72" t="s">
        <v>224</v>
      </c>
      <c r="AC72" t="s">
        <v>225</v>
      </c>
      <c r="AD72" s="113">
        <v>3604.8549677419301</v>
      </c>
      <c r="AE72" s="113">
        <v>3628.8615149683501</v>
      </c>
      <c r="AF72" s="113">
        <v>24.006547226418</v>
      </c>
    </row>
    <row r="73" spans="2:32" x14ac:dyDescent="0.35">
      <c r="B73" s="86">
        <f>'Monthly Irrigation'!$A$2</f>
        <v>10190</v>
      </c>
      <c r="C73" s="43">
        <f t="shared" si="1"/>
        <v>2021</v>
      </c>
      <c r="D73">
        <f t="shared" si="2"/>
        <v>11</v>
      </c>
      <c r="E73" s="100">
        <v>44501</v>
      </c>
      <c r="F73" s="94">
        <f t="shared" si="3"/>
        <v>439830.72599999991</v>
      </c>
      <c r="G73" s="98">
        <f t="shared" si="4"/>
        <v>5052.7422773786902</v>
      </c>
      <c r="M73">
        <v>2018</v>
      </c>
      <c r="N73" s="15">
        <v>43074</v>
      </c>
      <c r="O73" s="4">
        <v>24</v>
      </c>
      <c r="P73" s="15" t="s">
        <v>154</v>
      </c>
      <c r="Q73" t="s">
        <v>150</v>
      </c>
      <c r="R73" t="s">
        <v>151</v>
      </c>
      <c r="S73" s="113">
        <v>12845.927604132499</v>
      </c>
      <c r="T73" s="113">
        <v>14019.228999999999</v>
      </c>
      <c r="U73" s="113">
        <v>1173.3013958674301</v>
      </c>
      <c r="V73" s="113">
        <f t="shared" ref="V73:V136" si="5">T73*1000</f>
        <v>14019229</v>
      </c>
      <c r="W73" s="114"/>
      <c r="X73">
        <v>2018</v>
      </c>
      <c r="Y73" s="15">
        <v>43074</v>
      </c>
      <c r="Z73" s="4">
        <v>24</v>
      </c>
      <c r="AA73" s="4">
        <v>24</v>
      </c>
      <c r="AB73" t="s">
        <v>224</v>
      </c>
      <c r="AC73" t="s">
        <v>225</v>
      </c>
      <c r="AD73" s="113">
        <v>3604.8549677419301</v>
      </c>
      <c r="AE73" s="113">
        <v>3628.8615149683501</v>
      </c>
      <c r="AF73" s="113">
        <v>24.006547226418</v>
      </c>
    </row>
    <row r="74" spans="2:32" x14ac:dyDescent="0.35">
      <c r="B74" s="86">
        <f>'Monthly Irrigation'!$A$2</f>
        <v>10190</v>
      </c>
      <c r="C74" s="43">
        <f t="shared" si="1"/>
        <v>2021</v>
      </c>
      <c r="D74">
        <f t="shared" si="2"/>
        <v>12</v>
      </c>
      <c r="E74" s="100">
        <v>44531</v>
      </c>
      <c r="F74" s="94">
        <f t="shared" si="3"/>
        <v>499849.47300000006</v>
      </c>
      <c r="G74" s="98">
        <f t="shared" si="4"/>
        <v>4679.5039584231899</v>
      </c>
      <c r="M74">
        <v>2018</v>
      </c>
      <c r="N74" s="15">
        <v>43075</v>
      </c>
      <c r="O74" s="4">
        <v>24</v>
      </c>
      <c r="P74" s="15" t="s">
        <v>154</v>
      </c>
      <c r="Q74" t="s">
        <v>150</v>
      </c>
      <c r="R74" t="s">
        <v>151</v>
      </c>
      <c r="S74" s="113">
        <v>12941.122204745599</v>
      </c>
      <c r="T74" s="113">
        <v>14240.816000000001</v>
      </c>
      <c r="U74" s="113">
        <v>1299.6937952543301</v>
      </c>
      <c r="V74" s="113">
        <f t="shared" si="5"/>
        <v>14240816</v>
      </c>
      <c r="W74" s="114"/>
      <c r="X74">
        <v>2018</v>
      </c>
      <c r="Y74" s="15">
        <v>43075</v>
      </c>
      <c r="Z74" s="4">
        <v>24</v>
      </c>
      <c r="AA74" s="4">
        <v>24</v>
      </c>
      <c r="AB74" t="s">
        <v>224</v>
      </c>
      <c r="AC74" t="s">
        <v>225</v>
      </c>
      <c r="AD74" s="113">
        <v>3604.8549677419301</v>
      </c>
      <c r="AE74" s="113">
        <v>3628.8615149683501</v>
      </c>
      <c r="AF74" s="113">
        <v>24.006547226418</v>
      </c>
    </row>
    <row r="75" spans="2:32" x14ac:dyDescent="0.35">
      <c r="B75" s="86">
        <f>'Monthly Irrigation'!$A$2</f>
        <v>10190</v>
      </c>
      <c r="C75" s="43">
        <f t="shared" si="1"/>
        <v>2022</v>
      </c>
      <c r="D75">
        <f t="shared" si="2"/>
        <v>1</v>
      </c>
      <c r="E75" s="100">
        <v>44562</v>
      </c>
      <c r="F75" s="94">
        <f t="shared" si="3"/>
        <v>526701.3870000001</v>
      </c>
      <c r="G75" s="98">
        <f t="shared" si="4"/>
        <v>4748.9672089945498</v>
      </c>
      <c r="M75">
        <v>2018</v>
      </c>
      <c r="N75" s="15">
        <v>43076</v>
      </c>
      <c r="O75" s="4">
        <v>24</v>
      </c>
      <c r="P75" s="15" t="s">
        <v>154</v>
      </c>
      <c r="Q75" t="s">
        <v>150</v>
      </c>
      <c r="R75" t="s">
        <v>151</v>
      </c>
      <c r="S75" s="113">
        <v>13030.858877394299</v>
      </c>
      <c r="T75" s="113">
        <v>14423.449000000001</v>
      </c>
      <c r="U75" s="113">
        <v>1392.5901226056201</v>
      </c>
      <c r="V75" s="113">
        <f t="shared" si="5"/>
        <v>14423449</v>
      </c>
      <c r="W75" s="114"/>
      <c r="X75">
        <v>2018</v>
      </c>
      <c r="Y75" s="15">
        <v>43076</v>
      </c>
      <c r="Z75" s="4">
        <v>24</v>
      </c>
      <c r="AA75" s="4">
        <v>24</v>
      </c>
      <c r="AB75" t="s">
        <v>224</v>
      </c>
      <c r="AC75" t="s">
        <v>225</v>
      </c>
      <c r="AD75" s="113">
        <v>3604.8549677419301</v>
      </c>
      <c r="AE75" s="113">
        <v>3628.8615149683501</v>
      </c>
      <c r="AF75" s="113">
        <v>24.006547226418</v>
      </c>
    </row>
    <row r="76" spans="2:32" x14ac:dyDescent="0.35">
      <c r="B76" s="86">
        <f>'Monthly Irrigation'!$A$2</f>
        <v>10190</v>
      </c>
      <c r="C76" s="43">
        <f t="shared" si="1"/>
        <v>2022</v>
      </c>
      <c r="D76">
        <f t="shared" si="2"/>
        <v>2</v>
      </c>
      <c r="E76" s="100">
        <v>44593</v>
      </c>
      <c r="F76" s="94">
        <f t="shared" si="3"/>
        <v>453693.27699999994</v>
      </c>
      <c r="G76" s="98">
        <f t="shared" si="4"/>
        <v>4803.0369445569004</v>
      </c>
      <c r="M76">
        <v>2018</v>
      </c>
      <c r="N76" s="15">
        <v>43077</v>
      </c>
      <c r="O76" s="4">
        <v>24</v>
      </c>
      <c r="P76" s="15" t="s">
        <v>154</v>
      </c>
      <c r="Q76" t="s">
        <v>150</v>
      </c>
      <c r="R76" t="s">
        <v>151</v>
      </c>
      <c r="S76" s="113">
        <v>13086.6081320249</v>
      </c>
      <c r="T76" s="113">
        <v>14343.61</v>
      </c>
      <c r="U76" s="113">
        <v>1257.0018679750799</v>
      </c>
      <c r="V76" s="113">
        <f t="shared" si="5"/>
        <v>14343610</v>
      </c>
      <c r="W76" s="114"/>
      <c r="X76">
        <v>2018</v>
      </c>
      <c r="Y76" s="15">
        <v>43077</v>
      </c>
      <c r="Z76" s="4">
        <v>24</v>
      </c>
      <c r="AA76" s="4">
        <v>24</v>
      </c>
      <c r="AB76" t="s">
        <v>224</v>
      </c>
      <c r="AC76" t="s">
        <v>225</v>
      </c>
      <c r="AD76" s="113">
        <v>3604.8549677419301</v>
      </c>
      <c r="AE76" s="113">
        <v>3628.8615149683501</v>
      </c>
      <c r="AF76" s="113">
        <v>24.006547226418</v>
      </c>
    </row>
    <row r="77" spans="2:32" x14ac:dyDescent="0.35">
      <c r="B77" s="86">
        <f>'Monthly Irrigation'!$A$2</f>
        <v>10190</v>
      </c>
      <c r="C77" s="43">
        <f t="shared" si="1"/>
        <v>2022</v>
      </c>
      <c r="D77">
        <f t="shared" si="2"/>
        <v>3</v>
      </c>
      <c r="E77" s="100">
        <v>44621</v>
      </c>
      <c r="F77" s="94">
        <f t="shared" si="3"/>
        <v>449151.92300000007</v>
      </c>
      <c r="G77" s="98">
        <f t="shared" si="4"/>
        <v>4842.01896813447</v>
      </c>
      <c r="M77">
        <v>2018</v>
      </c>
      <c r="N77" s="15">
        <v>43078</v>
      </c>
      <c r="O77" s="4">
        <v>24</v>
      </c>
      <c r="P77" s="15" t="s">
        <v>154</v>
      </c>
      <c r="Q77" t="s">
        <v>150</v>
      </c>
      <c r="R77" t="s">
        <v>151</v>
      </c>
      <c r="S77" s="113">
        <v>13086.6349367643</v>
      </c>
      <c r="T77" s="113">
        <v>13939.191000000001</v>
      </c>
      <c r="U77" s="113">
        <v>852.55606323567099</v>
      </c>
      <c r="V77" s="113">
        <f t="shared" si="5"/>
        <v>13939191</v>
      </c>
      <c r="W77" s="114"/>
      <c r="X77">
        <v>2018</v>
      </c>
      <c r="Y77" s="15">
        <v>43078</v>
      </c>
      <c r="Z77" s="4">
        <v>24</v>
      </c>
      <c r="AA77" s="4">
        <v>24</v>
      </c>
      <c r="AB77" t="s">
        <v>224</v>
      </c>
      <c r="AC77" t="s">
        <v>225</v>
      </c>
      <c r="AD77" s="113">
        <v>3604.8549677419301</v>
      </c>
      <c r="AE77" s="113">
        <v>3628.8615149683501</v>
      </c>
      <c r="AF77" s="113">
        <v>24.006547226418</v>
      </c>
    </row>
    <row r="78" spans="2:32" x14ac:dyDescent="0.35">
      <c r="B78" s="86">
        <f>'Monthly Irrigation'!$A$2</f>
        <v>10190</v>
      </c>
      <c r="C78" s="43">
        <f t="shared" si="1"/>
        <v>2022</v>
      </c>
      <c r="D78">
        <f t="shared" si="2"/>
        <v>4</v>
      </c>
      <c r="E78" s="100">
        <v>44652</v>
      </c>
      <c r="F78" s="94">
        <f t="shared" si="3"/>
        <v>460034.49400000001</v>
      </c>
      <c r="G78" s="98">
        <f t="shared" si="4"/>
        <v>4852.9252782697804</v>
      </c>
      <c r="M78">
        <v>2018</v>
      </c>
      <c r="N78" s="15">
        <v>43079</v>
      </c>
      <c r="O78" s="4">
        <v>24</v>
      </c>
      <c r="P78" s="15" t="s">
        <v>154</v>
      </c>
      <c r="Q78" t="s">
        <v>150</v>
      </c>
      <c r="R78" t="s">
        <v>151</v>
      </c>
      <c r="S78" s="113">
        <v>13088.565484451099</v>
      </c>
      <c r="T78" s="113">
        <v>13797.946</v>
      </c>
      <c r="U78" s="113">
        <v>709.38051554883896</v>
      </c>
      <c r="V78" s="113">
        <f t="shared" si="5"/>
        <v>13797946</v>
      </c>
      <c r="W78" s="114"/>
      <c r="X78">
        <v>2018</v>
      </c>
      <c r="Y78" s="15">
        <v>43079</v>
      </c>
      <c r="Z78" s="4">
        <v>24</v>
      </c>
      <c r="AA78" s="4">
        <v>24</v>
      </c>
      <c r="AB78" t="s">
        <v>224</v>
      </c>
      <c r="AC78" t="s">
        <v>225</v>
      </c>
      <c r="AD78" s="113">
        <v>3604.8549677419301</v>
      </c>
      <c r="AE78" s="113">
        <v>3628.8615149683501</v>
      </c>
      <c r="AF78" s="113">
        <v>24.006547226418</v>
      </c>
    </row>
    <row r="79" spans="2:32" x14ac:dyDescent="0.35">
      <c r="B79" s="86">
        <f>'Monthly Irrigation'!$A$2</f>
        <v>10190</v>
      </c>
      <c r="C79" s="43">
        <f t="shared" si="1"/>
        <v>2022</v>
      </c>
      <c r="D79">
        <f t="shared" si="2"/>
        <v>5</v>
      </c>
      <c r="E79" s="100">
        <v>44682</v>
      </c>
      <c r="F79" s="94">
        <f t="shared" si="3"/>
        <v>480695.03399999993</v>
      </c>
      <c r="G79" s="98">
        <f t="shared" si="4"/>
        <v>5081.1304377979004</v>
      </c>
      <c r="M79">
        <v>2018</v>
      </c>
      <c r="N79" s="15">
        <v>43080</v>
      </c>
      <c r="O79" s="4">
        <v>24</v>
      </c>
      <c r="P79" s="15" t="s">
        <v>154</v>
      </c>
      <c r="Q79" t="s">
        <v>150</v>
      </c>
      <c r="R79" t="s">
        <v>151</v>
      </c>
      <c r="S79" s="113">
        <v>13143.0453808117</v>
      </c>
      <c r="T79" s="113">
        <v>14258.814</v>
      </c>
      <c r="U79" s="113">
        <v>1115.7686191882001</v>
      </c>
      <c r="V79" s="113">
        <f t="shared" si="5"/>
        <v>14258814</v>
      </c>
      <c r="W79" s="114"/>
      <c r="X79">
        <v>2018</v>
      </c>
      <c r="Y79" s="15">
        <v>43080</v>
      </c>
      <c r="Z79" s="4">
        <v>24</v>
      </c>
      <c r="AA79" s="4">
        <v>24</v>
      </c>
      <c r="AB79" t="s">
        <v>224</v>
      </c>
      <c r="AC79" t="s">
        <v>225</v>
      </c>
      <c r="AD79" s="113">
        <v>3604.8549677419301</v>
      </c>
      <c r="AE79" s="113">
        <v>3628.8615149683501</v>
      </c>
      <c r="AF79" s="113">
        <v>24.006547226418</v>
      </c>
    </row>
    <row r="80" spans="2:32" x14ac:dyDescent="0.35">
      <c r="B80" s="86">
        <f>'Monthly Irrigation'!$A$2</f>
        <v>10190</v>
      </c>
      <c r="C80" s="43">
        <f t="shared" si="1"/>
        <v>2022</v>
      </c>
      <c r="D80">
        <f t="shared" si="2"/>
        <v>6</v>
      </c>
      <c r="E80" s="100">
        <v>44713</v>
      </c>
      <c r="F80" s="94">
        <f t="shared" si="3"/>
        <v>492732.02699999994</v>
      </c>
      <c r="G80" s="98">
        <f t="shared" si="4"/>
        <v>5269.9974377490098</v>
      </c>
      <c r="M80">
        <v>2018</v>
      </c>
      <c r="N80" s="15">
        <v>43081</v>
      </c>
      <c r="O80" s="4">
        <v>24</v>
      </c>
      <c r="P80" s="15" t="s">
        <v>154</v>
      </c>
      <c r="Q80" t="s">
        <v>150</v>
      </c>
      <c r="R80" t="s">
        <v>151</v>
      </c>
      <c r="S80" s="113">
        <v>13219.222271017101</v>
      </c>
      <c r="T80" s="113">
        <v>14470.116</v>
      </c>
      <c r="U80" s="113">
        <v>1250.89372898282</v>
      </c>
      <c r="V80" s="113">
        <f t="shared" si="5"/>
        <v>14470116</v>
      </c>
      <c r="W80" s="114"/>
      <c r="X80">
        <v>2018</v>
      </c>
      <c r="Y80" s="15">
        <v>43081</v>
      </c>
      <c r="Z80" s="4">
        <v>24</v>
      </c>
      <c r="AA80" s="4">
        <v>24</v>
      </c>
      <c r="AB80" t="s">
        <v>224</v>
      </c>
      <c r="AC80" t="s">
        <v>225</v>
      </c>
      <c r="AD80" s="113">
        <v>3604.8549677419301</v>
      </c>
      <c r="AE80" s="113">
        <v>3628.8615149683501</v>
      </c>
      <c r="AF80" s="113">
        <v>24.006547226418</v>
      </c>
    </row>
    <row r="81" spans="2:32" x14ac:dyDescent="0.35">
      <c r="B81" s="86">
        <f>'Monthly Irrigation'!$A$2</f>
        <v>10190</v>
      </c>
      <c r="C81" s="43">
        <f t="shared" si="1"/>
        <v>2022</v>
      </c>
      <c r="D81">
        <f t="shared" si="2"/>
        <v>7</v>
      </c>
      <c r="E81" s="100">
        <v>44743</v>
      </c>
      <c r="F81" s="94">
        <f t="shared" si="3"/>
        <v>582944.25800000003</v>
      </c>
      <c r="G81" s="98">
        <f t="shared" si="4"/>
        <v>4662.1718588071499</v>
      </c>
      <c r="M81">
        <v>2018</v>
      </c>
      <c r="N81" s="15">
        <v>43082</v>
      </c>
      <c r="O81" s="4">
        <v>24</v>
      </c>
      <c r="P81" s="15" t="s">
        <v>154</v>
      </c>
      <c r="Q81" t="s">
        <v>150</v>
      </c>
      <c r="R81" t="s">
        <v>151</v>
      </c>
      <c r="S81" s="113">
        <v>13262.310916905801</v>
      </c>
      <c r="T81" s="113">
        <v>14237.924000000001</v>
      </c>
      <c r="U81" s="113">
        <v>975.61308309411402</v>
      </c>
      <c r="V81" s="113">
        <f t="shared" si="5"/>
        <v>14237924</v>
      </c>
      <c r="W81" s="114"/>
      <c r="X81">
        <v>2018</v>
      </c>
      <c r="Y81" s="15">
        <v>43082</v>
      </c>
      <c r="Z81" s="4">
        <v>24</v>
      </c>
      <c r="AA81" s="4">
        <v>24</v>
      </c>
      <c r="AB81" t="s">
        <v>224</v>
      </c>
      <c r="AC81" t="s">
        <v>225</v>
      </c>
      <c r="AD81" s="113">
        <v>3604.8549677419301</v>
      </c>
      <c r="AE81" s="113">
        <v>3628.8615149683501</v>
      </c>
      <c r="AF81" s="113">
        <v>24.006547226418</v>
      </c>
    </row>
    <row r="82" spans="2:32" x14ac:dyDescent="0.35">
      <c r="B82" s="86">
        <f>'Monthly Irrigation'!$A$2</f>
        <v>10190</v>
      </c>
      <c r="C82" s="43">
        <f t="shared" si="1"/>
        <v>2022</v>
      </c>
      <c r="D82">
        <f t="shared" si="2"/>
        <v>8</v>
      </c>
      <c r="E82" s="100">
        <v>44774</v>
      </c>
      <c r="F82" s="94">
        <f t="shared" si="3"/>
        <v>581345.19699999993</v>
      </c>
      <c r="G82" s="98">
        <f t="shared" si="4"/>
        <v>5221.4619738771698</v>
      </c>
      <c r="M82">
        <v>2018</v>
      </c>
      <c r="N82" s="15">
        <v>43083</v>
      </c>
      <c r="O82" s="4">
        <v>24</v>
      </c>
      <c r="P82" s="15" t="s">
        <v>154</v>
      </c>
      <c r="Q82" t="s">
        <v>150</v>
      </c>
      <c r="R82" t="s">
        <v>151</v>
      </c>
      <c r="S82" s="113">
        <v>13321.995284017399</v>
      </c>
      <c r="T82" s="113">
        <v>14222.214</v>
      </c>
      <c r="U82" s="113">
        <v>900.21871598253495</v>
      </c>
      <c r="V82" s="113">
        <f t="shared" si="5"/>
        <v>14222214</v>
      </c>
      <c r="W82" s="114"/>
      <c r="X82">
        <v>2018</v>
      </c>
      <c r="Y82" s="15">
        <v>43083</v>
      </c>
      <c r="Z82" s="4">
        <v>24</v>
      </c>
      <c r="AA82" s="4">
        <v>24</v>
      </c>
      <c r="AB82" t="s">
        <v>224</v>
      </c>
      <c r="AC82" t="s">
        <v>225</v>
      </c>
      <c r="AD82" s="113">
        <v>3604.8549677419301</v>
      </c>
      <c r="AE82" s="113">
        <v>3628.8615149683501</v>
      </c>
      <c r="AF82" s="113">
        <v>24.006547226418</v>
      </c>
    </row>
    <row r="83" spans="2:32" x14ac:dyDescent="0.35">
      <c r="B83" s="86">
        <f>'Monthly Irrigation'!$A$2</f>
        <v>10190</v>
      </c>
      <c r="C83" s="43">
        <f t="shared" si="1"/>
        <v>2022</v>
      </c>
      <c r="D83">
        <f t="shared" si="2"/>
        <v>9</v>
      </c>
      <c r="E83" s="100">
        <v>44805</v>
      </c>
      <c r="F83" s="94">
        <f t="shared" si="3"/>
        <v>472771.11699999991</v>
      </c>
      <c r="G83" s="98">
        <f t="shared" si="4"/>
        <v>5231.9141597768903</v>
      </c>
      <c r="M83">
        <v>2018</v>
      </c>
      <c r="N83" s="15">
        <v>43084</v>
      </c>
      <c r="O83" s="4">
        <v>24</v>
      </c>
      <c r="P83" s="15" t="s">
        <v>154</v>
      </c>
      <c r="Q83" t="s">
        <v>150</v>
      </c>
      <c r="R83" t="s">
        <v>151</v>
      </c>
      <c r="S83" s="113">
        <v>13365.272855809801</v>
      </c>
      <c r="T83" s="113">
        <v>14319.52</v>
      </c>
      <c r="U83" s="113">
        <v>954.24714419010695</v>
      </c>
      <c r="V83" s="113">
        <f t="shared" si="5"/>
        <v>14319520</v>
      </c>
      <c r="W83" s="114"/>
      <c r="X83">
        <v>2018</v>
      </c>
      <c r="Y83" s="15">
        <v>43084</v>
      </c>
      <c r="Z83" s="4">
        <v>24</v>
      </c>
      <c r="AA83" s="4">
        <v>24</v>
      </c>
      <c r="AB83" t="s">
        <v>224</v>
      </c>
      <c r="AC83" t="s">
        <v>225</v>
      </c>
      <c r="AD83" s="113">
        <v>3604.8549677419301</v>
      </c>
      <c r="AE83" s="113">
        <v>3628.8615149683501</v>
      </c>
      <c r="AF83" s="113">
        <v>24.006547226418</v>
      </c>
    </row>
    <row r="84" spans="2:32" x14ac:dyDescent="0.35">
      <c r="B84" s="86">
        <f>'Monthly Irrigation'!$A$2</f>
        <v>10190</v>
      </c>
      <c r="C84" s="43">
        <f t="shared" si="1"/>
        <v>2022</v>
      </c>
      <c r="D84">
        <f t="shared" si="2"/>
        <v>10</v>
      </c>
      <c r="E84" s="100">
        <v>44835</v>
      </c>
      <c r="F84" s="94">
        <f>SUMIF($P$8:$P$2198,E84,$T$8:$T$2198)</f>
        <v>473972.35099999985</v>
      </c>
      <c r="G84" s="98">
        <f t="shared" si="4"/>
        <v>5189.7183354653998</v>
      </c>
      <c r="H84" s="107"/>
      <c r="I84" s="108"/>
      <c r="M84">
        <v>2018</v>
      </c>
      <c r="N84" s="15">
        <v>43085</v>
      </c>
      <c r="O84" s="4">
        <v>24</v>
      </c>
      <c r="P84" s="15" t="s">
        <v>154</v>
      </c>
      <c r="Q84" t="s">
        <v>150</v>
      </c>
      <c r="R84" t="s">
        <v>151</v>
      </c>
      <c r="S84" s="113">
        <v>13365.2614956001</v>
      </c>
      <c r="T84" s="113">
        <v>14006.66</v>
      </c>
      <c r="U84" s="113">
        <v>641.39850439982001</v>
      </c>
      <c r="V84" s="113">
        <f t="shared" si="5"/>
        <v>14006660</v>
      </c>
      <c r="W84" s="114"/>
      <c r="X84">
        <v>2018</v>
      </c>
      <c r="Y84" s="15">
        <v>43085</v>
      </c>
      <c r="Z84" s="4">
        <v>24</v>
      </c>
      <c r="AA84" s="4">
        <v>24</v>
      </c>
      <c r="AB84" t="s">
        <v>224</v>
      </c>
      <c r="AC84" t="s">
        <v>225</v>
      </c>
      <c r="AD84" s="113">
        <v>3604.8549677419301</v>
      </c>
      <c r="AE84" s="113">
        <v>3628.8615149683501</v>
      </c>
      <c r="AF84" s="113">
        <v>24.006547226418</v>
      </c>
    </row>
    <row r="85" spans="2:32" x14ac:dyDescent="0.35">
      <c r="B85" s="86">
        <f>'Monthly Irrigation'!$A$2</f>
        <v>10190</v>
      </c>
      <c r="C85" s="43">
        <f t="shared" si="1"/>
        <v>2022</v>
      </c>
      <c r="D85">
        <f t="shared" si="2"/>
        <v>11</v>
      </c>
      <c r="E85" s="100">
        <v>44866</v>
      </c>
      <c r="F85" s="94">
        <f>SUMIF($P$8:$P$2198,E85,$T$8:$T$2198)</f>
        <v>508724.78200000006</v>
      </c>
      <c r="G85" s="98">
        <f t="shared" si="4"/>
        <v>5583.6808945686398</v>
      </c>
      <c r="H85" s="107"/>
      <c r="I85" s="108"/>
      <c r="M85">
        <v>2018</v>
      </c>
      <c r="N85" s="15">
        <v>43086</v>
      </c>
      <c r="O85" s="4">
        <v>24</v>
      </c>
      <c r="P85" s="15" t="s">
        <v>154</v>
      </c>
      <c r="Q85" t="s">
        <v>150</v>
      </c>
      <c r="R85" t="s">
        <v>151</v>
      </c>
      <c r="S85" s="113">
        <v>13365.286137040899</v>
      </c>
      <c r="T85" s="113">
        <v>13954.353999999999</v>
      </c>
      <c r="U85" s="113">
        <v>589.06786295904703</v>
      </c>
      <c r="V85" s="113">
        <f t="shared" si="5"/>
        <v>13954354</v>
      </c>
      <c r="W85" s="114"/>
      <c r="X85">
        <v>2018</v>
      </c>
      <c r="Y85" s="15">
        <v>43086</v>
      </c>
      <c r="Z85" s="4">
        <v>24</v>
      </c>
      <c r="AA85" s="4">
        <v>24</v>
      </c>
      <c r="AB85" t="s">
        <v>224</v>
      </c>
      <c r="AC85" t="s">
        <v>225</v>
      </c>
      <c r="AD85" s="113">
        <v>3604.8549677419301</v>
      </c>
      <c r="AE85" s="113">
        <v>3628.8615149683501</v>
      </c>
      <c r="AF85" s="113">
        <v>24.006547226418</v>
      </c>
    </row>
    <row r="86" spans="2:32" x14ac:dyDescent="0.35">
      <c r="B86" s="86">
        <f>'Monthly Irrigation'!$A$2</f>
        <v>10190</v>
      </c>
      <c r="C86" s="43">
        <f t="shared" si="1"/>
        <v>2022</v>
      </c>
      <c r="D86">
        <f t="shared" si="2"/>
        <v>12</v>
      </c>
      <c r="E86" s="100">
        <v>44896</v>
      </c>
      <c r="F86" s="94">
        <f t="shared" si="3"/>
        <v>572082.36600000015</v>
      </c>
      <c r="G86" s="98">
        <f t="shared" si="4"/>
        <v>5681.3995875701603</v>
      </c>
      <c r="H86" s="107"/>
      <c r="I86" s="108"/>
      <c r="M86">
        <v>2018</v>
      </c>
      <c r="N86" s="15">
        <v>43087</v>
      </c>
      <c r="O86" s="4">
        <v>24</v>
      </c>
      <c r="P86" s="15" t="s">
        <v>154</v>
      </c>
      <c r="Q86" t="s">
        <v>150</v>
      </c>
      <c r="R86" t="s">
        <v>151</v>
      </c>
      <c r="S86" s="113">
        <v>13398.421738786101</v>
      </c>
      <c r="T86" s="113">
        <v>13569.77</v>
      </c>
      <c r="U86" s="113">
        <v>171.348261213857</v>
      </c>
      <c r="V86" s="113">
        <f t="shared" si="5"/>
        <v>13569770</v>
      </c>
      <c r="W86" s="114"/>
      <c r="X86">
        <v>2018</v>
      </c>
      <c r="Y86" s="15">
        <v>43087</v>
      </c>
      <c r="Z86" s="4">
        <v>24</v>
      </c>
      <c r="AA86" s="4">
        <v>24</v>
      </c>
      <c r="AB86" t="s">
        <v>224</v>
      </c>
      <c r="AC86" t="s">
        <v>225</v>
      </c>
      <c r="AD86" s="113">
        <v>3604.8549677419301</v>
      </c>
      <c r="AE86" s="113">
        <v>3628.8615149683501</v>
      </c>
      <c r="AF86" s="113">
        <v>24.006547226418</v>
      </c>
    </row>
    <row r="87" spans="2:32" x14ac:dyDescent="0.35">
      <c r="B87" s="86">
        <f>'Monthly Irrigation'!$A$2</f>
        <v>10190</v>
      </c>
      <c r="C87" s="43">
        <f t="shared" si="1"/>
        <v>2023</v>
      </c>
      <c r="D87">
        <f t="shared" si="2"/>
        <v>1</v>
      </c>
      <c r="E87" s="100">
        <v>44927</v>
      </c>
      <c r="F87" s="94">
        <f t="shared" si="3"/>
        <v>528240.51100000017</v>
      </c>
      <c r="G87" s="98">
        <f t="shared" si="4"/>
        <v>5483.4636525442102</v>
      </c>
      <c r="H87" s="107"/>
      <c r="I87" s="108"/>
      <c r="M87">
        <v>2018</v>
      </c>
      <c r="N87" s="15">
        <v>43088</v>
      </c>
      <c r="O87" s="4">
        <v>24</v>
      </c>
      <c r="P87" s="15" t="s">
        <v>154</v>
      </c>
      <c r="Q87" t="s">
        <v>150</v>
      </c>
      <c r="R87" t="s">
        <v>151</v>
      </c>
      <c r="S87" s="113">
        <v>13423.3663752046</v>
      </c>
      <c r="T87" s="113">
        <v>13545.218999999999</v>
      </c>
      <c r="U87" s="113">
        <v>121.852624795352</v>
      </c>
      <c r="V87" s="113">
        <f t="shared" si="5"/>
        <v>13545219</v>
      </c>
      <c r="W87" s="114"/>
      <c r="X87">
        <v>2018</v>
      </c>
      <c r="Y87" s="15">
        <v>43088</v>
      </c>
      <c r="Z87" s="4">
        <v>24</v>
      </c>
      <c r="AA87" s="4">
        <v>24</v>
      </c>
      <c r="AB87" t="s">
        <v>224</v>
      </c>
      <c r="AC87" t="s">
        <v>225</v>
      </c>
      <c r="AD87" s="113">
        <v>3604.8549677419301</v>
      </c>
      <c r="AE87" s="113">
        <v>3628.8615149683501</v>
      </c>
      <c r="AF87" s="113">
        <v>24.006547226418</v>
      </c>
    </row>
    <row r="88" spans="2:32" x14ac:dyDescent="0.35">
      <c r="B88" s="86">
        <f>'Monthly Irrigation'!$A$2</f>
        <v>10190</v>
      </c>
      <c r="C88" s="43">
        <f t="shared" si="1"/>
        <v>2023</v>
      </c>
      <c r="D88">
        <f t="shared" si="2"/>
        <v>2</v>
      </c>
      <c r="E88" s="100">
        <v>44958</v>
      </c>
      <c r="F88" s="94">
        <f t="shared" si="3"/>
        <v>471688.29300000001</v>
      </c>
      <c r="G88" s="98">
        <f t="shared" si="4"/>
        <v>5635.3710279951101</v>
      </c>
      <c r="H88" s="107"/>
      <c r="I88" s="108"/>
      <c r="M88">
        <v>2018</v>
      </c>
      <c r="N88" s="15">
        <v>43089</v>
      </c>
      <c r="O88" s="4">
        <v>24</v>
      </c>
      <c r="P88" s="15" t="s">
        <v>154</v>
      </c>
      <c r="Q88" t="s">
        <v>150</v>
      </c>
      <c r="R88" t="s">
        <v>151</v>
      </c>
      <c r="S88" s="113">
        <v>13457.4934644533</v>
      </c>
      <c r="T88" s="113">
        <v>14296.151</v>
      </c>
      <c r="U88" s="113">
        <v>838.65753554666605</v>
      </c>
      <c r="V88" s="113">
        <f t="shared" si="5"/>
        <v>14296151</v>
      </c>
      <c r="W88" s="114"/>
      <c r="X88">
        <v>2018</v>
      </c>
      <c r="Y88" s="15">
        <v>43089</v>
      </c>
      <c r="Z88" s="4">
        <v>24</v>
      </c>
      <c r="AA88" s="4">
        <v>24</v>
      </c>
      <c r="AB88" t="s">
        <v>224</v>
      </c>
      <c r="AC88" t="s">
        <v>225</v>
      </c>
      <c r="AD88" s="113">
        <v>3604.8549677419301</v>
      </c>
      <c r="AE88" s="113">
        <v>3628.8615149683501</v>
      </c>
      <c r="AF88" s="113">
        <v>24.006547226418</v>
      </c>
    </row>
    <row r="89" spans="2:32" x14ac:dyDescent="0.35">
      <c r="B89" s="86">
        <f>'Monthly Irrigation'!$A$2</f>
        <v>10190</v>
      </c>
      <c r="C89" s="43">
        <f t="shared" ref="C89:C95" si="6">YEAR(E89)</f>
        <v>2023</v>
      </c>
      <c r="D89">
        <f t="shared" ref="D89:D95" si="7">MONTH(E89)</f>
        <v>3</v>
      </c>
      <c r="E89" s="100">
        <v>44986</v>
      </c>
      <c r="F89" s="94">
        <f t="shared" ref="F89:F95" si="8">SUMIF($P$8:$P$2198,E89,$T$8:$T$2198)</f>
        <v>477084.54499999998</v>
      </c>
      <c r="G89" s="98">
        <f t="shared" ref="G89:G95" si="9">SUMIF($Y$8:$Y$2198,E89,$AE$8:$AE$2198)</f>
        <v>5235.6157474402198</v>
      </c>
      <c r="H89" s="107"/>
      <c r="I89" s="108"/>
      <c r="M89">
        <v>2018</v>
      </c>
      <c r="N89" s="15">
        <v>43090</v>
      </c>
      <c r="O89" s="4">
        <v>24</v>
      </c>
      <c r="P89" s="15" t="s">
        <v>154</v>
      </c>
      <c r="Q89" t="s">
        <v>150</v>
      </c>
      <c r="R89" t="s">
        <v>151</v>
      </c>
      <c r="S89" s="113">
        <v>13476.523152714901</v>
      </c>
      <c r="T89" s="113">
        <v>14950.201999999999</v>
      </c>
      <c r="U89" s="113">
        <v>1473.6788472850501</v>
      </c>
      <c r="V89" s="113">
        <f t="shared" si="5"/>
        <v>14950202</v>
      </c>
      <c r="W89" s="114"/>
      <c r="X89">
        <v>2018</v>
      </c>
      <c r="Y89" s="15">
        <v>43090</v>
      </c>
      <c r="Z89" s="4">
        <v>24</v>
      </c>
      <c r="AA89" s="4">
        <v>24</v>
      </c>
      <c r="AB89" t="s">
        <v>224</v>
      </c>
      <c r="AC89" t="s">
        <v>225</v>
      </c>
      <c r="AD89" s="113">
        <v>3604.8549677419301</v>
      </c>
      <c r="AE89" s="113">
        <v>3628.8615149683501</v>
      </c>
      <c r="AF89" s="113">
        <v>24.006547226418</v>
      </c>
    </row>
    <row r="90" spans="2:32" x14ac:dyDescent="0.35">
      <c r="B90" s="86">
        <f>'Monthly Irrigation'!$A$2</f>
        <v>10190</v>
      </c>
      <c r="C90" s="43">
        <f t="shared" si="6"/>
        <v>2023</v>
      </c>
      <c r="D90">
        <f t="shared" si="7"/>
        <v>4</v>
      </c>
      <c r="E90" s="100">
        <v>45017</v>
      </c>
      <c r="F90" s="94">
        <f t="shared" si="8"/>
        <v>466814.07600000006</v>
      </c>
      <c r="G90" s="98">
        <f t="shared" si="9"/>
        <v>5546.0435063573696</v>
      </c>
      <c r="H90" s="107"/>
      <c r="I90" s="108"/>
      <c r="M90">
        <v>2018</v>
      </c>
      <c r="N90" s="15">
        <v>43091</v>
      </c>
      <c r="O90" s="4">
        <v>24</v>
      </c>
      <c r="P90" s="15" t="s">
        <v>154</v>
      </c>
      <c r="Q90" t="s">
        <v>150</v>
      </c>
      <c r="R90" t="s">
        <v>151</v>
      </c>
      <c r="S90" s="113">
        <v>13478.969315264299</v>
      </c>
      <c r="T90" s="113">
        <v>14408.695</v>
      </c>
      <c r="U90" s="113">
        <v>929.72568473567401</v>
      </c>
      <c r="V90" s="113">
        <f t="shared" si="5"/>
        <v>14408695</v>
      </c>
      <c r="W90" s="114"/>
      <c r="X90">
        <v>2018</v>
      </c>
      <c r="Y90" s="15">
        <v>43091</v>
      </c>
      <c r="Z90" s="4">
        <v>24</v>
      </c>
      <c r="AA90" s="4">
        <v>24</v>
      </c>
      <c r="AB90" t="s">
        <v>224</v>
      </c>
      <c r="AC90" t="s">
        <v>225</v>
      </c>
      <c r="AD90" s="113">
        <v>3604.8549677419301</v>
      </c>
      <c r="AE90" s="113">
        <v>3628.8615149683501</v>
      </c>
      <c r="AF90" s="113">
        <v>24.006547226418</v>
      </c>
    </row>
    <row r="91" spans="2:32" x14ac:dyDescent="0.35">
      <c r="B91" s="86">
        <f>'Monthly Irrigation'!$A$2</f>
        <v>10190</v>
      </c>
      <c r="C91" s="43">
        <f t="shared" si="6"/>
        <v>2023</v>
      </c>
      <c r="D91">
        <f t="shared" si="7"/>
        <v>5</v>
      </c>
      <c r="E91" s="100">
        <v>45047</v>
      </c>
      <c r="F91" s="94">
        <f t="shared" si="8"/>
        <v>511222.74800000002</v>
      </c>
      <c r="G91" s="98">
        <f t="shared" si="9"/>
        <v>5301.0575140909596</v>
      </c>
      <c r="H91" s="107"/>
      <c r="I91" s="108"/>
      <c r="M91">
        <v>2018</v>
      </c>
      <c r="N91" s="15">
        <v>43092</v>
      </c>
      <c r="O91" s="4">
        <v>24</v>
      </c>
      <c r="P91" s="15" t="s">
        <v>154</v>
      </c>
      <c r="Q91" t="s">
        <v>150</v>
      </c>
      <c r="R91" t="s">
        <v>151</v>
      </c>
      <c r="S91" s="113">
        <v>13479.0308279768</v>
      </c>
      <c r="T91" s="113">
        <v>14531.300999999999</v>
      </c>
      <c r="U91" s="113">
        <v>1052.2701720231501</v>
      </c>
      <c r="V91" s="113">
        <f t="shared" si="5"/>
        <v>14531301</v>
      </c>
      <c r="W91" s="114"/>
      <c r="X91">
        <v>2018</v>
      </c>
      <c r="Y91" s="15">
        <v>43092</v>
      </c>
      <c r="Z91" s="4">
        <v>24</v>
      </c>
      <c r="AA91" s="4">
        <v>24</v>
      </c>
      <c r="AB91" t="s">
        <v>224</v>
      </c>
      <c r="AC91" t="s">
        <v>225</v>
      </c>
      <c r="AD91" s="113">
        <v>3604.8549677419301</v>
      </c>
      <c r="AE91" s="113">
        <v>3628.8615149683501</v>
      </c>
      <c r="AF91" s="113">
        <v>24.006547226418</v>
      </c>
    </row>
    <row r="92" spans="2:32" x14ac:dyDescent="0.35">
      <c r="B92" s="86">
        <f>'Monthly Irrigation'!$A$2</f>
        <v>10190</v>
      </c>
      <c r="C92" s="43">
        <f t="shared" si="6"/>
        <v>2023</v>
      </c>
      <c r="D92">
        <f t="shared" si="7"/>
        <v>6</v>
      </c>
      <c r="E92" s="100">
        <v>45078</v>
      </c>
      <c r="F92" s="94">
        <f t="shared" si="8"/>
        <v>539576.08400000003</v>
      </c>
      <c r="G92" s="98">
        <f t="shared" si="9"/>
        <v>5535.3003153281297</v>
      </c>
      <c r="H92" s="107"/>
      <c r="I92" s="108"/>
      <c r="M92">
        <v>2018</v>
      </c>
      <c r="N92" s="15">
        <v>43093</v>
      </c>
      <c r="O92" s="4">
        <v>24</v>
      </c>
      <c r="P92" s="15" t="s">
        <v>154</v>
      </c>
      <c r="Q92" t="s">
        <v>150</v>
      </c>
      <c r="R92" t="s">
        <v>151</v>
      </c>
      <c r="S92" s="113">
        <v>13478.969302141801</v>
      </c>
      <c r="T92" s="113">
        <v>15176.643</v>
      </c>
      <c r="U92" s="113">
        <v>1697.67369785814</v>
      </c>
      <c r="V92" s="113">
        <f t="shared" si="5"/>
        <v>15176643</v>
      </c>
      <c r="W92" s="114"/>
      <c r="X92">
        <v>2018</v>
      </c>
      <c r="Y92" s="15">
        <v>43093</v>
      </c>
      <c r="Z92" s="4">
        <v>24</v>
      </c>
      <c r="AA92" s="4">
        <v>24</v>
      </c>
      <c r="AB92" t="s">
        <v>224</v>
      </c>
      <c r="AC92" t="s">
        <v>225</v>
      </c>
      <c r="AD92" s="113">
        <v>3604.8549677419301</v>
      </c>
      <c r="AE92" s="113">
        <v>3628.8615149683501</v>
      </c>
      <c r="AF92" s="113">
        <v>24.006547226418</v>
      </c>
    </row>
    <row r="93" spans="2:32" x14ac:dyDescent="0.35">
      <c r="B93" s="86">
        <f>'Monthly Irrigation'!$A$2</f>
        <v>10190</v>
      </c>
      <c r="C93" s="43">
        <f t="shared" si="6"/>
        <v>2023</v>
      </c>
      <c r="D93">
        <f t="shared" si="7"/>
        <v>7</v>
      </c>
      <c r="E93" s="100">
        <v>45108</v>
      </c>
      <c r="F93" s="94">
        <f t="shared" si="8"/>
        <v>585623.527</v>
      </c>
      <c r="G93" s="98">
        <f t="shared" si="9"/>
        <v>5253.7345514588897</v>
      </c>
      <c r="H93" s="107"/>
      <c r="I93" s="108"/>
      <c r="M93">
        <v>2018</v>
      </c>
      <c r="N93" s="15">
        <v>43094</v>
      </c>
      <c r="O93" s="4">
        <v>24</v>
      </c>
      <c r="P93" s="15" t="s">
        <v>154</v>
      </c>
      <c r="Q93" t="s">
        <v>150</v>
      </c>
      <c r="R93" t="s">
        <v>151</v>
      </c>
      <c r="S93" s="113">
        <v>13479.0151132478</v>
      </c>
      <c r="T93" s="113">
        <v>14212.302</v>
      </c>
      <c r="U93" s="113">
        <v>733.28688675216802</v>
      </c>
      <c r="V93" s="113">
        <f t="shared" si="5"/>
        <v>14212302</v>
      </c>
      <c r="W93" s="114"/>
      <c r="X93">
        <v>2018</v>
      </c>
      <c r="Y93" s="15">
        <v>43094</v>
      </c>
      <c r="Z93" s="4">
        <v>24</v>
      </c>
      <c r="AA93" s="4">
        <v>24</v>
      </c>
      <c r="AB93" t="s">
        <v>224</v>
      </c>
      <c r="AC93" t="s">
        <v>225</v>
      </c>
      <c r="AD93" s="113">
        <v>3604.8549677419301</v>
      </c>
      <c r="AE93" s="113">
        <v>3628.8615149683501</v>
      </c>
      <c r="AF93" s="113">
        <v>24.006547226418</v>
      </c>
    </row>
    <row r="94" spans="2:32" x14ac:dyDescent="0.35">
      <c r="B94" s="86">
        <f>'Monthly Irrigation'!$A$2</f>
        <v>10190</v>
      </c>
      <c r="C94" s="43">
        <f t="shared" si="6"/>
        <v>2023</v>
      </c>
      <c r="D94">
        <f t="shared" si="7"/>
        <v>8</v>
      </c>
      <c r="E94" s="100">
        <v>45139</v>
      </c>
      <c r="F94" s="94">
        <f t="shared" si="8"/>
        <v>546087.13699999999</v>
      </c>
      <c r="G94" s="98">
        <f t="shared" si="9"/>
        <v>5242.6208090661103</v>
      </c>
      <c r="H94" s="107"/>
      <c r="I94" s="108"/>
      <c r="M94">
        <v>2018</v>
      </c>
      <c r="N94" s="15">
        <v>43095</v>
      </c>
      <c r="O94" s="4">
        <v>24</v>
      </c>
      <c r="P94" s="15" t="s">
        <v>154</v>
      </c>
      <c r="Q94" t="s">
        <v>150</v>
      </c>
      <c r="R94" t="s">
        <v>151</v>
      </c>
      <c r="S94" s="113">
        <v>13469.0687383853</v>
      </c>
      <c r="T94" s="113">
        <v>14502.709000000001</v>
      </c>
      <c r="U94" s="113">
        <v>1033.6402616146099</v>
      </c>
      <c r="V94" s="113">
        <f t="shared" si="5"/>
        <v>14502709</v>
      </c>
      <c r="W94" s="114"/>
      <c r="X94">
        <v>2018</v>
      </c>
      <c r="Y94" s="15">
        <v>43095</v>
      </c>
      <c r="Z94" s="4">
        <v>24</v>
      </c>
      <c r="AA94" s="4">
        <v>24</v>
      </c>
      <c r="AB94" t="s">
        <v>224</v>
      </c>
      <c r="AC94" t="s">
        <v>225</v>
      </c>
      <c r="AD94" s="113">
        <v>3604.8549677419301</v>
      </c>
      <c r="AE94" s="113">
        <v>3628.8615149683501</v>
      </c>
      <c r="AF94" s="113">
        <v>24.006547226418</v>
      </c>
    </row>
    <row r="95" spans="2:32" x14ac:dyDescent="0.35">
      <c r="B95" s="87">
        <f>'Monthly Irrigation'!$A$2</f>
        <v>10190</v>
      </c>
      <c r="C95" s="88">
        <f t="shared" si="6"/>
        <v>2023</v>
      </c>
      <c r="D95" s="68">
        <f t="shared" si="7"/>
        <v>9</v>
      </c>
      <c r="E95" s="89">
        <v>45170</v>
      </c>
      <c r="F95" s="94">
        <f t="shared" si="8"/>
        <v>483059.50700000004</v>
      </c>
      <c r="G95" s="98">
        <f t="shared" si="9"/>
        <v>5329.8357550681003</v>
      </c>
      <c r="H95" s="107"/>
      <c r="I95" s="108"/>
      <c r="M95">
        <v>2018</v>
      </c>
      <c r="N95" s="15">
        <v>43096</v>
      </c>
      <c r="O95" s="4">
        <v>24</v>
      </c>
      <c r="P95" s="15" t="s">
        <v>154</v>
      </c>
      <c r="Q95" t="s">
        <v>150</v>
      </c>
      <c r="R95" t="s">
        <v>151</v>
      </c>
      <c r="S95" s="113">
        <v>13467.792655441201</v>
      </c>
      <c r="T95" s="113">
        <v>14671.552</v>
      </c>
      <c r="U95" s="113">
        <v>1203.7593445586999</v>
      </c>
      <c r="V95" s="113">
        <f t="shared" si="5"/>
        <v>14671552</v>
      </c>
      <c r="W95" s="114"/>
      <c r="X95">
        <v>2018</v>
      </c>
      <c r="Y95" s="15">
        <v>43096</v>
      </c>
      <c r="Z95" s="4">
        <v>24</v>
      </c>
      <c r="AA95" s="4">
        <v>24</v>
      </c>
      <c r="AB95" t="s">
        <v>224</v>
      </c>
      <c r="AC95" t="s">
        <v>225</v>
      </c>
      <c r="AD95" s="113">
        <v>3604.8549677419301</v>
      </c>
      <c r="AE95" s="113">
        <v>3628.8615149683501</v>
      </c>
      <c r="AF95" s="113">
        <v>24.006547226418</v>
      </c>
    </row>
    <row r="96" spans="2:32" x14ac:dyDescent="0.35">
      <c r="M96">
        <v>2018</v>
      </c>
      <c r="N96" s="15">
        <v>43097</v>
      </c>
      <c r="O96" s="4">
        <v>24</v>
      </c>
      <c r="P96" s="15" t="s">
        <v>154</v>
      </c>
      <c r="Q96" t="s">
        <v>150</v>
      </c>
      <c r="R96" t="s">
        <v>151</v>
      </c>
      <c r="S96" s="113">
        <v>13455.812963623401</v>
      </c>
      <c r="T96" s="113">
        <v>14559.036</v>
      </c>
      <c r="U96" s="113">
        <v>1103.22303637652</v>
      </c>
      <c r="V96" s="113">
        <f t="shared" si="5"/>
        <v>14559036</v>
      </c>
      <c r="W96" s="114"/>
      <c r="X96">
        <v>2018</v>
      </c>
      <c r="Y96" s="15">
        <v>43097</v>
      </c>
      <c r="Z96" s="4">
        <v>24</v>
      </c>
      <c r="AA96" s="4">
        <v>24</v>
      </c>
      <c r="AB96" t="s">
        <v>224</v>
      </c>
      <c r="AC96" t="s">
        <v>225</v>
      </c>
      <c r="AD96" s="113">
        <v>3604.8549677419301</v>
      </c>
      <c r="AE96" s="113">
        <v>3628.8615149683501</v>
      </c>
      <c r="AF96" s="113">
        <v>24.006547226418</v>
      </c>
    </row>
    <row r="97" spans="13:32" x14ac:dyDescent="0.35">
      <c r="M97">
        <v>2018</v>
      </c>
      <c r="N97" s="15">
        <v>43098</v>
      </c>
      <c r="O97" s="4">
        <v>24</v>
      </c>
      <c r="P97" s="15" t="s">
        <v>154</v>
      </c>
      <c r="Q97" t="s">
        <v>150</v>
      </c>
      <c r="R97" t="s">
        <v>151</v>
      </c>
      <c r="S97" s="113">
        <v>13428.152908268799</v>
      </c>
      <c r="T97" s="113">
        <v>13993.928</v>
      </c>
      <c r="U97" s="113">
        <v>565.77509173118699</v>
      </c>
      <c r="V97" s="113">
        <f t="shared" si="5"/>
        <v>13993928</v>
      </c>
      <c r="W97" s="114"/>
      <c r="X97">
        <v>2018</v>
      </c>
      <c r="Y97" s="15">
        <v>43098</v>
      </c>
      <c r="Z97" s="4">
        <v>24</v>
      </c>
      <c r="AA97" s="4">
        <v>24</v>
      </c>
      <c r="AB97" t="s">
        <v>224</v>
      </c>
      <c r="AC97" t="s">
        <v>225</v>
      </c>
      <c r="AD97" s="113">
        <v>3604.8549677419301</v>
      </c>
      <c r="AE97" s="113">
        <v>3628.8615149683501</v>
      </c>
      <c r="AF97" s="113">
        <v>24.006547226418</v>
      </c>
    </row>
    <row r="98" spans="13:32" x14ac:dyDescent="0.35">
      <c r="M98">
        <v>2018</v>
      </c>
      <c r="N98" s="15">
        <v>43099</v>
      </c>
      <c r="O98" s="4">
        <v>24</v>
      </c>
      <c r="P98" s="15" t="s">
        <v>154</v>
      </c>
      <c r="Q98" t="s">
        <v>150</v>
      </c>
      <c r="R98" t="s">
        <v>151</v>
      </c>
      <c r="S98" s="113">
        <v>13428.371287546601</v>
      </c>
      <c r="T98" s="113">
        <v>13168.293</v>
      </c>
      <c r="U98" s="113">
        <v>-260.07828754667202</v>
      </c>
      <c r="V98" s="113">
        <f t="shared" si="5"/>
        <v>13168293</v>
      </c>
      <c r="W98" s="114"/>
      <c r="X98">
        <v>2018</v>
      </c>
      <c r="Y98" s="15">
        <v>43099</v>
      </c>
      <c r="Z98" s="4">
        <v>24</v>
      </c>
      <c r="AA98" s="4">
        <v>24</v>
      </c>
      <c r="AB98" t="s">
        <v>224</v>
      </c>
      <c r="AC98" t="s">
        <v>225</v>
      </c>
      <c r="AD98" s="113">
        <v>3604.8549677419301</v>
      </c>
      <c r="AE98" s="113">
        <v>3628.8615149683501</v>
      </c>
      <c r="AF98" s="113">
        <v>24.006547226418</v>
      </c>
    </row>
    <row r="99" spans="13:32" x14ac:dyDescent="0.35">
      <c r="M99">
        <v>2018</v>
      </c>
      <c r="N99" s="15">
        <v>43100</v>
      </c>
      <c r="O99" s="4">
        <v>24</v>
      </c>
      <c r="P99" s="15" t="s">
        <v>154</v>
      </c>
      <c r="Q99" t="s">
        <v>150</v>
      </c>
      <c r="R99" t="s">
        <v>151</v>
      </c>
      <c r="S99" s="113">
        <v>13822.109626363999</v>
      </c>
      <c r="T99" s="113">
        <v>13975.35</v>
      </c>
      <c r="U99" s="113">
        <v>153.24037363597901</v>
      </c>
      <c r="V99" s="113">
        <f t="shared" si="5"/>
        <v>13975350</v>
      </c>
      <c r="W99" s="114"/>
      <c r="X99">
        <v>2018</v>
      </c>
      <c r="Y99" s="15">
        <v>43100</v>
      </c>
      <c r="Z99" s="4">
        <v>24</v>
      </c>
      <c r="AA99" s="4">
        <v>24</v>
      </c>
      <c r="AB99" t="s">
        <v>224</v>
      </c>
      <c r="AC99" t="s">
        <v>225</v>
      </c>
      <c r="AD99" s="113">
        <v>3823.2420645161201</v>
      </c>
      <c r="AE99" s="113">
        <v>3848.7029615566898</v>
      </c>
      <c r="AF99" s="113">
        <v>25.460897040561701</v>
      </c>
    </row>
    <row r="100" spans="13:32" x14ac:dyDescent="0.35">
      <c r="M100">
        <v>2018</v>
      </c>
      <c r="N100" s="15">
        <v>43101</v>
      </c>
      <c r="O100" s="4">
        <v>24</v>
      </c>
      <c r="P100" s="15" t="s">
        <v>155</v>
      </c>
      <c r="Q100" t="s">
        <v>150</v>
      </c>
      <c r="R100" t="s">
        <v>151</v>
      </c>
      <c r="S100" s="113">
        <v>13826.766081141101</v>
      </c>
      <c r="T100" s="113">
        <v>14166.364</v>
      </c>
      <c r="U100" s="113">
        <v>339.59791885883101</v>
      </c>
      <c r="V100" s="113">
        <f t="shared" si="5"/>
        <v>14166364</v>
      </c>
      <c r="W100" s="114"/>
      <c r="X100">
        <v>2018</v>
      </c>
      <c r="Y100" s="15">
        <v>43101</v>
      </c>
      <c r="Z100" s="4">
        <v>24</v>
      </c>
      <c r="AA100" s="4">
        <v>24</v>
      </c>
      <c r="AB100" t="s">
        <v>224</v>
      </c>
      <c r="AC100" t="s">
        <v>225</v>
      </c>
      <c r="AD100" s="113">
        <v>3823.2420645161201</v>
      </c>
      <c r="AE100" s="113">
        <v>3848.7029615566898</v>
      </c>
      <c r="AF100" s="113">
        <v>25.460897040561701</v>
      </c>
    </row>
    <row r="101" spans="13:32" x14ac:dyDescent="0.35">
      <c r="M101">
        <v>2018</v>
      </c>
      <c r="N101" s="15">
        <v>43102</v>
      </c>
      <c r="O101" s="4">
        <v>24</v>
      </c>
      <c r="P101" s="15" t="s">
        <v>155</v>
      </c>
      <c r="Q101" t="s">
        <v>150</v>
      </c>
      <c r="R101" t="s">
        <v>151</v>
      </c>
      <c r="S101" s="113">
        <v>13821.1840749766</v>
      </c>
      <c r="T101" s="113">
        <v>14725.589</v>
      </c>
      <c r="U101" s="113">
        <v>904.40492502335405</v>
      </c>
      <c r="V101" s="113">
        <f t="shared" si="5"/>
        <v>14725589</v>
      </c>
      <c r="W101" s="114"/>
      <c r="X101">
        <v>2018</v>
      </c>
      <c r="Y101" s="15">
        <v>43102</v>
      </c>
      <c r="Z101" s="4">
        <v>24</v>
      </c>
      <c r="AA101" s="4">
        <v>24</v>
      </c>
      <c r="AB101" t="s">
        <v>224</v>
      </c>
      <c r="AC101" t="s">
        <v>225</v>
      </c>
      <c r="AD101" s="113">
        <v>3823.2420645161201</v>
      </c>
      <c r="AE101" s="113">
        <v>3848.7029615566898</v>
      </c>
      <c r="AF101" s="113">
        <v>25.460897040561701</v>
      </c>
    </row>
    <row r="102" spans="13:32" x14ac:dyDescent="0.35">
      <c r="M102">
        <v>2018</v>
      </c>
      <c r="N102" s="15">
        <v>43103</v>
      </c>
      <c r="O102" s="4">
        <v>24</v>
      </c>
      <c r="P102" s="15" t="s">
        <v>155</v>
      </c>
      <c r="Q102" t="s">
        <v>150</v>
      </c>
      <c r="R102" t="s">
        <v>151</v>
      </c>
      <c r="S102" s="113">
        <v>13744.163892762301</v>
      </c>
      <c r="T102" s="113">
        <v>14641.489</v>
      </c>
      <c r="U102" s="113">
        <v>897.32510723765097</v>
      </c>
      <c r="V102" s="113">
        <f t="shared" si="5"/>
        <v>14641489</v>
      </c>
      <c r="W102" s="114"/>
      <c r="X102">
        <v>2018</v>
      </c>
      <c r="Y102" s="15">
        <v>43103</v>
      </c>
      <c r="Z102" s="4">
        <v>24</v>
      </c>
      <c r="AA102" s="4">
        <v>24</v>
      </c>
      <c r="AB102" t="s">
        <v>224</v>
      </c>
      <c r="AC102" t="s">
        <v>225</v>
      </c>
      <c r="AD102" s="113">
        <v>3823.2420645161201</v>
      </c>
      <c r="AE102" s="113">
        <v>3848.7029615566898</v>
      </c>
      <c r="AF102" s="113">
        <v>25.460897040561701</v>
      </c>
    </row>
    <row r="103" spans="13:32" x14ac:dyDescent="0.35">
      <c r="M103">
        <v>2018</v>
      </c>
      <c r="N103" s="15">
        <v>43104</v>
      </c>
      <c r="O103" s="4">
        <v>24</v>
      </c>
      <c r="P103" s="15" t="s">
        <v>155</v>
      </c>
      <c r="Q103" t="s">
        <v>150</v>
      </c>
      <c r="R103" t="s">
        <v>151</v>
      </c>
      <c r="S103" s="113">
        <v>13689.651296321599</v>
      </c>
      <c r="T103" s="113">
        <v>14699.178</v>
      </c>
      <c r="U103" s="113">
        <v>1009.52670367837</v>
      </c>
      <c r="V103" s="113">
        <f t="shared" si="5"/>
        <v>14699178</v>
      </c>
      <c r="W103" s="114"/>
      <c r="X103">
        <v>2018</v>
      </c>
      <c r="Y103" s="15">
        <v>43104</v>
      </c>
      <c r="Z103" s="4">
        <v>24</v>
      </c>
      <c r="AA103" s="4">
        <v>24</v>
      </c>
      <c r="AB103" t="s">
        <v>224</v>
      </c>
      <c r="AC103" t="s">
        <v>225</v>
      </c>
      <c r="AD103" s="113">
        <v>3823.2420645161201</v>
      </c>
      <c r="AE103" s="113">
        <v>3848.7029615566898</v>
      </c>
      <c r="AF103" s="113">
        <v>25.460897040561701</v>
      </c>
    </row>
    <row r="104" spans="13:32" x14ac:dyDescent="0.35">
      <c r="M104">
        <v>2018</v>
      </c>
      <c r="N104" s="15">
        <v>43105</v>
      </c>
      <c r="O104" s="4">
        <v>24</v>
      </c>
      <c r="P104" s="15" t="s">
        <v>155</v>
      </c>
      <c r="Q104" t="s">
        <v>150</v>
      </c>
      <c r="R104" t="s">
        <v>151</v>
      </c>
      <c r="S104" s="113">
        <v>13637.4147296708</v>
      </c>
      <c r="T104" s="113">
        <v>14185.472</v>
      </c>
      <c r="U104" s="113">
        <v>548.05727032919594</v>
      </c>
      <c r="V104" s="113">
        <f t="shared" si="5"/>
        <v>14185472</v>
      </c>
      <c r="W104" s="114"/>
      <c r="X104">
        <v>2018</v>
      </c>
      <c r="Y104" s="15">
        <v>43105</v>
      </c>
      <c r="Z104" s="4">
        <v>24</v>
      </c>
      <c r="AA104" s="4">
        <v>24</v>
      </c>
      <c r="AB104" t="s">
        <v>224</v>
      </c>
      <c r="AC104" t="s">
        <v>225</v>
      </c>
      <c r="AD104" s="113">
        <v>3823.2420645161201</v>
      </c>
      <c r="AE104" s="113">
        <v>3848.7029615566898</v>
      </c>
      <c r="AF104" s="113">
        <v>25.460897040561701</v>
      </c>
    </row>
    <row r="105" spans="13:32" x14ac:dyDescent="0.35">
      <c r="M105">
        <v>2018</v>
      </c>
      <c r="N105" s="15">
        <v>43106</v>
      </c>
      <c r="O105" s="4">
        <v>24</v>
      </c>
      <c r="P105" s="15" t="s">
        <v>155</v>
      </c>
      <c r="Q105" t="s">
        <v>150</v>
      </c>
      <c r="R105" t="s">
        <v>151</v>
      </c>
      <c r="S105" s="113">
        <v>13637.133470794401</v>
      </c>
      <c r="T105" s="113">
        <v>13664.093000000001</v>
      </c>
      <c r="U105" s="113">
        <v>26.9595292055728</v>
      </c>
      <c r="V105" s="113">
        <f t="shared" si="5"/>
        <v>13664093</v>
      </c>
      <c r="W105" s="114"/>
      <c r="X105">
        <v>2018</v>
      </c>
      <c r="Y105" s="15">
        <v>43106</v>
      </c>
      <c r="Z105" s="4">
        <v>24</v>
      </c>
      <c r="AA105" s="4">
        <v>24</v>
      </c>
      <c r="AB105" t="s">
        <v>224</v>
      </c>
      <c r="AC105" t="s">
        <v>225</v>
      </c>
      <c r="AD105" s="113">
        <v>3823.2420645161201</v>
      </c>
      <c r="AE105" s="113">
        <v>3848.7029615566898</v>
      </c>
      <c r="AF105" s="113">
        <v>25.460897040561701</v>
      </c>
    </row>
    <row r="106" spans="13:32" x14ac:dyDescent="0.35">
      <c r="M106">
        <v>2018</v>
      </c>
      <c r="N106" s="15">
        <v>43107</v>
      </c>
      <c r="O106" s="4">
        <v>24</v>
      </c>
      <c r="P106" s="15" t="s">
        <v>155</v>
      </c>
      <c r="Q106" t="s">
        <v>150</v>
      </c>
      <c r="R106" t="s">
        <v>151</v>
      </c>
      <c r="S106" s="113">
        <v>13637.0523858171</v>
      </c>
      <c r="T106" s="113">
        <v>13634.198</v>
      </c>
      <c r="U106" s="113">
        <v>-2.85438581712696</v>
      </c>
      <c r="V106" s="113">
        <f t="shared" si="5"/>
        <v>13634198</v>
      </c>
      <c r="W106" s="114"/>
      <c r="X106">
        <v>2018</v>
      </c>
      <c r="Y106" s="15">
        <v>43107</v>
      </c>
      <c r="Z106" s="4">
        <v>24</v>
      </c>
      <c r="AA106" s="4">
        <v>24</v>
      </c>
      <c r="AB106" t="s">
        <v>224</v>
      </c>
      <c r="AC106" t="s">
        <v>225</v>
      </c>
      <c r="AD106" s="113">
        <v>3823.2420645161201</v>
      </c>
      <c r="AE106" s="113">
        <v>3848.7029615566898</v>
      </c>
      <c r="AF106" s="113">
        <v>25.460897040561701</v>
      </c>
    </row>
    <row r="107" spans="13:32" x14ac:dyDescent="0.35">
      <c r="M107">
        <v>2018</v>
      </c>
      <c r="N107" s="15">
        <v>43108</v>
      </c>
      <c r="O107" s="4">
        <v>24</v>
      </c>
      <c r="P107" s="15" t="s">
        <v>155</v>
      </c>
      <c r="Q107" t="s">
        <v>150</v>
      </c>
      <c r="R107" t="s">
        <v>151</v>
      </c>
      <c r="S107" s="113">
        <v>13544.072242968699</v>
      </c>
      <c r="T107" s="113">
        <v>13920.538</v>
      </c>
      <c r="U107" s="113">
        <v>376.46575703122602</v>
      </c>
      <c r="V107" s="113">
        <f t="shared" si="5"/>
        <v>13920538</v>
      </c>
      <c r="W107" s="114"/>
      <c r="X107">
        <v>2018</v>
      </c>
      <c r="Y107" s="15">
        <v>43108</v>
      </c>
      <c r="Z107" s="4">
        <v>24</v>
      </c>
      <c r="AA107" s="4">
        <v>24</v>
      </c>
      <c r="AB107" t="s">
        <v>224</v>
      </c>
      <c r="AC107" t="s">
        <v>225</v>
      </c>
      <c r="AD107" s="113">
        <v>3823.2420645161201</v>
      </c>
      <c r="AE107" s="113">
        <v>3848.7029615566898</v>
      </c>
      <c r="AF107" s="113">
        <v>25.460897040561701</v>
      </c>
    </row>
    <row r="108" spans="13:32" x14ac:dyDescent="0.35">
      <c r="M108">
        <v>2018</v>
      </c>
      <c r="N108" s="15">
        <v>43109</v>
      </c>
      <c r="O108" s="4">
        <v>24</v>
      </c>
      <c r="P108" s="15" t="s">
        <v>155</v>
      </c>
      <c r="Q108" t="s">
        <v>150</v>
      </c>
      <c r="R108" t="s">
        <v>151</v>
      </c>
      <c r="S108" s="113">
        <v>13438.9045631689</v>
      </c>
      <c r="T108" s="113">
        <v>13909.093999999999</v>
      </c>
      <c r="U108" s="113">
        <v>470.189436831031</v>
      </c>
      <c r="V108" s="113">
        <f t="shared" si="5"/>
        <v>13909094</v>
      </c>
      <c r="W108" s="114"/>
      <c r="X108">
        <v>2018</v>
      </c>
      <c r="Y108" s="15">
        <v>43109</v>
      </c>
      <c r="Z108" s="4">
        <v>24</v>
      </c>
      <c r="AA108" s="4">
        <v>24</v>
      </c>
      <c r="AB108" t="s">
        <v>224</v>
      </c>
      <c r="AC108" t="s">
        <v>225</v>
      </c>
      <c r="AD108" s="113">
        <v>3823.2420645161201</v>
      </c>
      <c r="AE108" s="113">
        <v>3848.7029615566898</v>
      </c>
      <c r="AF108" s="113">
        <v>25.460897040561701</v>
      </c>
    </row>
    <row r="109" spans="13:32" x14ac:dyDescent="0.35">
      <c r="M109">
        <v>2018</v>
      </c>
      <c r="N109" s="15">
        <v>43110</v>
      </c>
      <c r="O109" s="4">
        <v>24</v>
      </c>
      <c r="P109" s="15" t="s">
        <v>155</v>
      </c>
      <c r="Q109" t="s">
        <v>150</v>
      </c>
      <c r="R109" t="s">
        <v>151</v>
      </c>
      <c r="S109" s="113">
        <v>13352.637802122001</v>
      </c>
      <c r="T109" s="113">
        <v>13793.423000000001</v>
      </c>
      <c r="U109" s="113">
        <v>440.78519787796301</v>
      </c>
      <c r="V109" s="113">
        <f t="shared" si="5"/>
        <v>13793423</v>
      </c>
      <c r="W109" s="114"/>
      <c r="X109">
        <v>2018</v>
      </c>
      <c r="Y109" s="15">
        <v>43110</v>
      </c>
      <c r="Z109" s="4">
        <v>24</v>
      </c>
      <c r="AA109" s="4">
        <v>24</v>
      </c>
      <c r="AB109" t="s">
        <v>224</v>
      </c>
      <c r="AC109" t="s">
        <v>225</v>
      </c>
      <c r="AD109" s="113">
        <v>3823.2420645161201</v>
      </c>
      <c r="AE109" s="113">
        <v>3848.7029615566898</v>
      </c>
      <c r="AF109" s="113">
        <v>25.460897040561701</v>
      </c>
    </row>
    <row r="110" spans="13:32" x14ac:dyDescent="0.35">
      <c r="M110">
        <v>2018</v>
      </c>
      <c r="N110" s="15">
        <v>43111</v>
      </c>
      <c r="O110" s="4">
        <v>24</v>
      </c>
      <c r="P110" s="15" t="s">
        <v>155</v>
      </c>
      <c r="Q110" t="s">
        <v>150</v>
      </c>
      <c r="R110" t="s">
        <v>151</v>
      </c>
      <c r="S110" s="113">
        <v>13283.3820547745</v>
      </c>
      <c r="T110" s="113">
        <v>14270.548000000001</v>
      </c>
      <c r="U110" s="113">
        <v>987.16594522544904</v>
      </c>
      <c r="V110" s="113">
        <f t="shared" si="5"/>
        <v>14270548</v>
      </c>
      <c r="W110" s="114"/>
      <c r="X110">
        <v>2018</v>
      </c>
      <c r="Y110" s="15">
        <v>43111</v>
      </c>
      <c r="Z110" s="4">
        <v>24</v>
      </c>
      <c r="AA110" s="4">
        <v>24</v>
      </c>
      <c r="AB110" t="s">
        <v>224</v>
      </c>
      <c r="AC110" t="s">
        <v>225</v>
      </c>
      <c r="AD110" s="113">
        <v>3823.2420645161201</v>
      </c>
      <c r="AE110" s="113">
        <v>3848.7029615566898</v>
      </c>
      <c r="AF110" s="113">
        <v>25.460897040561701</v>
      </c>
    </row>
    <row r="111" spans="13:32" x14ac:dyDescent="0.35">
      <c r="M111">
        <v>2018</v>
      </c>
      <c r="N111" s="15">
        <v>43112</v>
      </c>
      <c r="O111" s="4">
        <v>24</v>
      </c>
      <c r="P111" s="15" t="s">
        <v>155</v>
      </c>
      <c r="Q111" t="s">
        <v>150</v>
      </c>
      <c r="R111" t="s">
        <v>151</v>
      </c>
      <c r="S111" s="113">
        <v>13210.7791918687</v>
      </c>
      <c r="T111" s="113">
        <v>14375.814</v>
      </c>
      <c r="U111" s="113">
        <v>1165.03480813127</v>
      </c>
      <c r="V111" s="113">
        <f t="shared" si="5"/>
        <v>14375814</v>
      </c>
      <c r="W111" s="114"/>
      <c r="X111">
        <v>2018</v>
      </c>
      <c r="Y111" s="15">
        <v>43112</v>
      </c>
      <c r="Z111" s="4">
        <v>24</v>
      </c>
      <c r="AA111" s="4">
        <v>24</v>
      </c>
      <c r="AB111" t="s">
        <v>224</v>
      </c>
      <c r="AC111" t="s">
        <v>225</v>
      </c>
      <c r="AD111" s="113">
        <v>3823.2420645161201</v>
      </c>
      <c r="AE111" s="113">
        <v>3848.7029615566898</v>
      </c>
      <c r="AF111" s="113">
        <v>25.460897040561701</v>
      </c>
    </row>
    <row r="112" spans="13:32" x14ac:dyDescent="0.35">
      <c r="M112">
        <v>2018</v>
      </c>
      <c r="N112" s="15">
        <v>43113</v>
      </c>
      <c r="O112" s="4">
        <v>24</v>
      </c>
      <c r="P112" s="15" t="s">
        <v>155</v>
      </c>
      <c r="Q112" t="s">
        <v>150</v>
      </c>
      <c r="R112" t="s">
        <v>151</v>
      </c>
      <c r="S112" s="113">
        <v>13213.6006049683</v>
      </c>
      <c r="T112" s="113">
        <v>13846.561</v>
      </c>
      <c r="U112" s="113">
        <v>632.96039503164604</v>
      </c>
      <c r="V112" s="113">
        <f t="shared" si="5"/>
        <v>13846561</v>
      </c>
      <c r="W112" s="114"/>
      <c r="X112">
        <v>2018</v>
      </c>
      <c r="Y112" s="15">
        <v>43113</v>
      </c>
      <c r="Z112" s="4">
        <v>24</v>
      </c>
      <c r="AA112" s="4">
        <v>24</v>
      </c>
      <c r="AB112" t="s">
        <v>224</v>
      </c>
      <c r="AC112" t="s">
        <v>225</v>
      </c>
      <c r="AD112" s="113">
        <v>3823.2420645161201</v>
      </c>
      <c r="AE112" s="113">
        <v>3848.7029615566898</v>
      </c>
      <c r="AF112" s="113">
        <v>25.460897040561701</v>
      </c>
    </row>
    <row r="113" spans="13:32" x14ac:dyDescent="0.35">
      <c r="M113">
        <v>2018</v>
      </c>
      <c r="N113" s="15">
        <v>43114</v>
      </c>
      <c r="O113" s="4">
        <v>24</v>
      </c>
      <c r="P113" s="15" t="s">
        <v>155</v>
      </c>
      <c r="Q113" t="s">
        <v>150</v>
      </c>
      <c r="R113" t="s">
        <v>151</v>
      </c>
      <c r="S113" s="113">
        <v>13213.33265891</v>
      </c>
      <c r="T113" s="113">
        <v>13598.388000000001</v>
      </c>
      <c r="U113" s="113">
        <v>385.05534108999001</v>
      </c>
      <c r="V113" s="113">
        <f t="shared" si="5"/>
        <v>13598388</v>
      </c>
      <c r="W113" s="114"/>
      <c r="X113">
        <v>2018</v>
      </c>
      <c r="Y113" s="15">
        <v>43114</v>
      </c>
      <c r="Z113" s="4">
        <v>24</v>
      </c>
      <c r="AA113" s="4">
        <v>24</v>
      </c>
      <c r="AB113" t="s">
        <v>224</v>
      </c>
      <c r="AC113" t="s">
        <v>225</v>
      </c>
      <c r="AD113" s="113">
        <v>3823.2420645161201</v>
      </c>
      <c r="AE113" s="113">
        <v>3848.7029615566898</v>
      </c>
      <c r="AF113" s="113">
        <v>25.460897040561701</v>
      </c>
    </row>
    <row r="114" spans="13:32" x14ac:dyDescent="0.35">
      <c r="M114">
        <v>2018</v>
      </c>
      <c r="N114" s="15">
        <v>43115</v>
      </c>
      <c r="O114" s="4">
        <v>24</v>
      </c>
      <c r="P114" s="15" t="s">
        <v>155</v>
      </c>
      <c r="Q114" t="s">
        <v>150</v>
      </c>
      <c r="R114" t="s">
        <v>151</v>
      </c>
      <c r="S114" s="113">
        <v>13119.599133539899</v>
      </c>
      <c r="T114" s="113">
        <v>13927.414000000001</v>
      </c>
      <c r="U114" s="113">
        <v>807.81486646009205</v>
      </c>
      <c r="V114" s="113">
        <f t="shared" si="5"/>
        <v>13927414</v>
      </c>
      <c r="W114" s="114"/>
      <c r="X114">
        <v>2018</v>
      </c>
      <c r="Y114" s="15">
        <v>43115</v>
      </c>
      <c r="Z114" s="4">
        <v>24</v>
      </c>
      <c r="AA114" s="4">
        <v>24</v>
      </c>
      <c r="AB114" t="s">
        <v>224</v>
      </c>
      <c r="AC114" t="s">
        <v>225</v>
      </c>
      <c r="AD114" s="113">
        <v>3823.2420645161201</v>
      </c>
      <c r="AE114" s="113">
        <v>3848.7029615566898</v>
      </c>
      <c r="AF114" s="113">
        <v>25.460897040561701</v>
      </c>
    </row>
    <row r="115" spans="13:32" x14ac:dyDescent="0.35">
      <c r="M115">
        <v>2018</v>
      </c>
      <c r="N115" s="15">
        <v>43116</v>
      </c>
      <c r="O115" s="4">
        <v>24</v>
      </c>
      <c r="P115" s="15" t="s">
        <v>155</v>
      </c>
      <c r="Q115" t="s">
        <v>150</v>
      </c>
      <c r="R115" t="s">
        <v>151</v>
      </c>
      <c r="S115" s="113">
        <v>13065.8898064032</v>
      </c>
      <c r="T115" s="113">
        <v>14155.753000000001</v>
      </c>
      <c r="U115" s="113">
        <v>1089.8631935967001</v>
      </c>
      <c r="V115" s="113">
        <f t="shared" si="5"/>
        <v>14155753</v>
      </c>
      <c r="W115" s="114"/>
      <c r="X115">
        <v>2018</v>
      </c>
      <c r="Y115" s="15">
        <v>43116</v>
      </c>
      <c r="Z115" s="4">
        <v>24</v>
      </c>
      <c r="AA115" s="4">
        <v>24</v>
      </c>
      <c r="AB115" t="s">
        <v>224</v>
      </c>
      <c r="AC115" t="s">
        <v>225</v>
      </c>
      <c r="AD115" s="113">
        <v>3823.2420645161201</v>
      </c>
      <c r="AE115" s="113">
        <v>3848.7029615566898</v>
      </c>
      <c r="AF115" s="113">
        <v>25.460897040561701</v>
      </c>
    </row>
    <row r="116" spans="13:32" x14ac:dyDescent="0.35">
      <c r="M116">
        <v>2018</v>
      </c>
      <c r="N116" s="15">
        <v>43117</v>
      </c>
      <c r="O116" s="4">
        <v>24</v>
      </c>
      <c r="P116" s="15" t="s">
        <v>155</v>
      </c>
      <c r="Q116" t="s">
        <v>150</v>
      </c>
      <c r="R116" t="s">
        <v>151</v>
      </c>
      <c r="S116" s="113">
        <v>13009.275660296</v>
      </c>
      <c r="T116" s="113">
        <v>13963.824000000001</v>
      </c>
      <c r="U116" s="113">
        <v>954.54833970390405</v>
      </c>
      <c r="V116" s="113">
        <f t="shared" si="5"/>
        <v>13963824</v>
      </c>
      <c r="W116" s="114"/>
      <c r="X116">
        <v>2018</v>
      </c>
      <c r="Y116" s="15">
        <v>43117</v>
      </c>
      <c r="Z116" s="4">
        <v>24</v>
      </c>
      <c r="AA116" s="4">
        <v>24</v>
      </c>
      <c r="AB116" t="s">
        <v>224</v>
      </c>
      <c r="AC116" t="s">
        <v>225</v>
      </c>
      <c r="AD116" s="113">
        <v>3823.2420645161201</v>
      </c>
      <c r="AE116" s="113">
        <v>3848.7029615566898</v>
      </c>
      <c r="AF116" s="113">
        <v>25.460897040561701</v>
      </c>
    </row>
    <row r="117" spans="13:32" x14ac:dyDescent="0.35">
      <c r="M117">
        <v>2018</v>
      </c>
      <c r="N117" s="15">
        <v>43118</v>
      </c>
      <c r="O117" s="4">
        <v>24</v>
      </c>
      <c r="P117" s="15" t="s">
        <v>155</v>
      </c>
      <c r="Q117" t="s">
        <v>150</v>
      </c>
      <c r="R117" t="s">
        <v>151</v>
      </c>
      <c r="S117" s="113">
        <v>12882.757780128801</v>
      </c>
      <c r="T117" s="113">
        <v>13646.754999999999</v>
      </c>
      <c r="U117" s="113">
        <v>763.99721987119096</v>
      </c>
      <c r="V117" s="113">
        <f t="shared" si="5"/>
        <v>13646755</v>
      </c>
      <c r="W117" s="114"/>
      <c r="X117">
        <v>2018</v>
      </c>
      <c r="Y117" s="15">
        <v>43118</v>
      </c>
      <c r="Z117" s="4">
        <v>24</v>
      </c>
      <c r="AA117" s="4">
        <v>24</v>
      </c>
      <c r="AB117" t="s">
        <v>224</v>
      </c>
      <c r="AC117" t="s">
        <v>225</v>
      </c>
      <c r="AD117" s="113">
        <v>3823.2420645161201</v>
      </c>
      <c r="AE117" s="113">
        <v>3848.7029615566898</v>
      </c>
      <c r="AF117" s="113">
        <v>25.460897040561701</v>
      </c>
    </row>
    <row r="118" spans="13:32" x14ac:dyDescent="0.35">
      <c r="M118">
        <v>2018</v>
      </c>
      <c r="N118" s="15">
        <v>43119</v>
      </c>
      <c r="O118" s="4">
        <v>24</v>
      </c>
      <c r="P118" s="15" t="s">
        <v>155</v>
      </c>
      <c r="Q118" t="s">
        <v>150</v>
      </c>
      <c r="R118" t="s">
        <v>151</v>
      </c>
      <c r="S118" s="113">
        <v>12802.9732223789</v>
      </c>
      <c r="T118" s="113">
        <v>13796.799000000001</v>
      </c>
      <c r="U118" s="113">
        <v>993.82577762109202</v>
      </c>
      <c r="V118" s="113">
        <f t="shared" si="5"/>
        <v>13796799</v>
      </c>
      <c r="W118" s="114"/>
      <c r="X118">
        <v>2018</v>
      </c>
      <c r="Y118" s="15">
        <v>43119</v>
      </c>
      <c r="Z118" s="4">
        <v>24</v>
      </c>
      <c r="AA118" s="4">
        <v>24</v>
      </c>
      <c r="AB118" t="s">
        <v>224</v>
      </c>
      <c r="AC118" t="s">
        <v>225</v>
      </c>
      <c r="AD118" s="113">
        <v>3823.2420645161201</v>
      </c>
      <c r="AE118" s="113">
        <v>3848.7029615566898</v>
      </c>
      <c r="AF118" s="113">
        <v>25.460897040561701</v>
      </c>
    </row>
    <row r="119" spans="13:32" x14ac:dyDescent="0.35">
      <c r="M119">
        <v>2018</v>
      </c>
      <c r="N119" s="15">
        <v>43120</v>
      </c>
      <c r="O119" s="4">
        <v>24</v>
      </c>
      <c r="P119" s="15" t="s">
        <v>155</v>
      </c>
      <c r="Q119" t="s">
        <v>150</v>
      </c>
      <c r="R119" t="s">
        <v>151</v>
      </c>
      <c r="S119" s="113">
        <v>12802.872040589</v>
      </c>
      <c r="T119" s="113">
        <v>13493.839</v>
      </c>
      <c r="U119" s="113">
        <v>690.96695941092901</v>
      </c>
      <c r="V119" s="113">
        <f t="shared" si="5"/>
        <v>13493839</v>
      </c>
      <c r="W119" s="114"/>
      <c r="X119">
        <v>2018</v>
      </c>
      <c r="Y119" s="15">
        <v>43120</v>
      </c>
      <c r="Z119" s="4">
        <v>24</v>
      </c>
      <c r="AA119" s="4">
        <v>24</v>
      </c>
      <c r="AB119" t="s">
        <v>224</v>
      </c>
      <c r="AC119" t="s">
        <v>225</v>
      </c>
      <c r="AD119" s="113">
        <v>3823.2420645161201</v>
      </c>
      <c r="AE119" s="113">
        <v>3848.7029615566898</v>
      </c>
      <c r="AF119" s="113">
        <v>25.460897040561701</v>
      </c>
    </row>
    <row r="120" spans="13:32" x14ac:dyDescent="0.35">
      <c r="M120">
        <v>2018</v>
      </c>
      <c r="N120" s="15">
        <v>43121</v>
      </c>
      <c r="O120" s="4">
        <v>24</v>
      </c>
      <c r="P120" s="15" t="s">
        <v>155</v>
      </c>
      <c r="Q120" t="s">
        <v>150</v>
      </c>
      <c r="R120" t="s">
        <v>151</v>
      </c>
      <c r="S120" s="113">
        <v>12803.0146028372</v>
      </c>
      <c r="T120" s="113">
        <v>13884.235000000001</v>
      </c>
      <c r="U120" s="113">
        <v>1081.22039716274</v>
      </c>
      <c r="V120" s="113">
        <f t="shared" si="5"/>
        <v>13884235</v>
      </c>
      <c r="W120" s="114"/>
      <c r="X120">
        <v>2018</v>
      </c>
      <c r="Y120" s="15">
        <v>43121</v>
      </c>
      <c r="Z120" s="4">
        <v>24</v>
      </c>
      <c r="AA120" s="4">
        <v>24</v>
      </c>
      <c r="AB120" t="s">
        <v>224</v>
      </c>
      <c r="AC120" t="s">
        <v>225</v>
      </c>
      <c r="AD120" s="113">
        <v>3823.2420645161201</v>
      </c>
      <c r="AE120" s="113">
        <v>3848.7029615566898</v>
      </c>
      <c r="AF120" s="113">
        <v>25.460897040561701</v>
      </c>
    </row>
    <row r="121" spans="13:32" x14ac:dyDescent="0.35">
      <c r="M121">
        <v>2018</v>
      </c>
      <c r="N121" s="15">
        <v>43122</v>
      </c>
      <c r="O121" s="4">
        <v>24</v>
      </c>
      <c r="P121" s="15" t="s">
        <v>155</v>
      </c>
      <c r="Q121" t="s">
        <v>150</v>
      </c>
      <c r="R121" t="s">
        <v>151</v>
      </c>
      <c r="S121" s="113">
        <v>12717.881097749299</v>
      </c>
      <c r="T121" s="113">
        <v>14207.877</v>
      </c>
      <c r="U121" s="113">
        <v>1489.99590225064</v>
      </c>
      <c r="V121" s="113">
        <f t="shared" si="5"/>
        <v>14207877</v>
      </c>
      <c r="W121" s="114"/>
      <c r="X121">
        <v>2018</v>
      </c>
      <c r="Y121" s="15">
        <v>43122</v>
      </c>
      <c r="Z121" s="4">
        <v>24</v>
      </c>
      <c r="AA121" s="4">
        <v>24</v>
      </c>
      <c r="AB121" t="s">
        <v>224</v>
      </c>
      <c r="AC121" t="s">
        <v>225</v>
      </c>
      <c r="AD121" s="113">
        <v>3823.2420645161201</v>
      </c>
      <c r="AE121" s="113">
        <v>3848.7029615566898</v>
      </c>
      <c r="AF121" s="113">
        <v>25.460897040561701</v>
      </c>
    </row>
    <row r="122" spans="13:32" x14ac:dyDescent="0.35">
      <c r="M122">
        <v>2018</v>
      </c>
      <c r="N122" s="15">
        <v>43123</v>
      </c>
      <c r="O122" s="4">
        <v>24</v>
      </c>
      <c r="P122" s="15" t="s">
        <v>155</v>
      </c>
      <c r="Q122" t="s">
        <v>150</v>
      </c>
      <c r="R122" t="s">
        <v>151</v>
      </c>
      <c r="S122" s="113">
        <v>12653.88836042</v>
      </c>
      <c r="T122" s="113">
        <v>14504.651</v>
      </c>
      <c r="U122" s="113">
        <v>1850.76263957998</v>
      </c>
      <c r="V122" s="113">
        <f t="shared" si="5"/>
        <v>14504651</v>
      </c>
      <c r="W122" s="114"/>
      <c r="X122">
        <v>2018</v>
      </c>
      <c r="Y122" s="15">
        <v>43123</v>
      </c>
      <c r="Z122" s="4">
        <v>24</v>
      </c>
      <c r="AA122" s="4">
        <v>24</v>
      </c>
      <c r="AB122" t="s">
        <v>224</v>
      </c>
      <c r="AC122" t="s">
        <v>225</v>
      </c>
      <c r="AD122" s="113">
        <v>3823.2420645161201</v>
      </c>
      <c r="AE122" s="113">
        <v>3848.7029615566898</v>
      </c>
      <c r="AF122" s="113">
        <v>25.460897040561701</v>
      </c>
    </row>
    <row r="123" spans="13:32" x14ac:dyDescent="0.35">
      <c r="M123">
        <v>2018</v>
      </c>
      <c r="N123" s="15">
        <v>43124</v>
      </c>
      <c r="O123" s="4">
        <v>24</v>
      </c>
      <c r="P123" s="15" t="s">
        <v>155</v>
      </c>
      <c r="Q123" t="s">
        <v>150</v>
      </c>
      <c r="R123" t="s">
        <v>151</v>
      </c>
      <c r="S123" s="113">
        <v>12605.7856898681</v>
      </c>
      <c r="T123" s="113">
        <v>13954.412</v>
      </c>
      <c r="U123" s="113">
        <v>1348.62631013182</v>
      </c>
      <c r="V123" s="113">
        <f t="shared" si="5"/>
        <v>13954412</v>
      </c>
      <c r="W123" s="114"/>
      <c r="X123">
        <v>2018</v>
      </c>
      <c r="Y123" s="15">
        <v>43124</v>
      </c>
      <c r="Z123" s="4">
        <v>24</v>
      </c>
      <c r="AA123" s="4">
        <v>24</v>
      </c>
      <c r="AB123" t="s">
        <v>224</v>
      </c>
      <c r="AC123" t="s">
        <v>225</v>
      </c>
      <c r="AD123" s="113">
        <v>3823.2420645161201</v>
      </c>
      <c r="AE123" s="113">
        <v>3848.7029615566898</v>
      </c>
      <c r="AF123" s="113">
        <v>25.460897040561701</v>
      </c>
    </row>
    <row r="124" spans="13:32" x14ac:dyDescent="0.35">
      <c r="M124">
        <v>2018</v>
      </c>
      <c r="N124" s="15">
        <v>43125</v>
      </c>
      <c r="O124" s="4">
        <v>24</v>
      </c>
      <c r="P124" s="15" t="s">
        <v>155</v>
      </c>
      <c r="Q124" t="s">
        <v>150</v>
      </c>
      <c r="R124" t="s">
        <v>151</v>
      </c>
      <c r="S124" s="113">
        <v>12567.433886450801</v>
      </c>
      <c r="T124" s="113">
        <v>13916.18</v>
      </c>
      <c r="U124" s="113">
        <v>1348.7461135491101</v>
      </c>
      <c r="V124" s="113">
        <f t="shared" si="5"/>
        <v>13916180</v>
      </c>
      <c r="W124" s="114"/>
      <c r="X124">
        <v>2018</v>
      </c>
      <c r="Y124" s="15">
        <v>43125</v>
      </c>
      <c r="Z124" s="4">
        <v>24</v>
      </c>
      <c r="AA124" s="4">
        <v>24</v>
      </c>
      <c r="AB124" t="s">
        <v>224</v>
      </c>
      <c r="AC124" t="s">
        <v>225</v>
      </c>
      <c r="AD124" s="113">
        <v>3823.2420645161201</v>
      </c>
      <c r="AE124" s="113">
        <v>3848.7029615566898</v>
      </c>
      <c r="AF124" s="113">
        <v>25.460897040561701</v>
      </c>
    </row>
    <row r="125" spans="13:32" x14ac:dyDescent="0.35">
      <c r="M125">
        <v>2018</v>
      </c>
      <c r="N125" s="15">
        <v>43126</v>
      </c>
      <c r="O125" s="4">
        <v>24</v>
      </c>
      <c r="P125" s="15" t="s">
        <v>155</v>
      </c>
      <c r="Q125" t="s">
        <v>150</v>
      </c>
      <c r="R125" t="s">
        <v>151</v>
      </c>
      <c r="S125" s="113">
        <v>12528.102904604601</v>
      </c>
      <c r="T125" s="113">
        <v>13979.091</v>
      </c>
      <c r="U125" s="113">
        <v>1450.98809539535</v>
      </c>
      <c r="V125" s="113">
        <f t="shared" si="5"/>
        <v>13979091</v>
      </c>
      <c r="W125" s="114"/>
      <c r="X125">
        <v>2018</v>
      </c>
      <c r="Y125" s="15">
        <v>43126</v>
      </c>
      <c r="Z125" s="4">
        <v>24</v>
      </c>
      <c r="AA125" s="4">
        <v>24</v>
      </c>
      <c r="AB125" t="s">
        <v>224</v>
      </c>
      <c r="AC125" t="s">
        <v>225</v>
      </c>
      <c r="AD125" s="113">
        <v>3823.2420645161201</v>
      </c>
      <c r="AE125" s="113">
        <v>3848.7029615566898</v>
      </c>
      <c r="AF125" s="113">
        <v>25.460897040561701</v>
      </c>
    </row>
    <row r="126" spans="13:32" x14ac:dyDescent="0.35">
      <c r="M126">
        <v>2018</v>
      </c>
      <c r="N126" s="15">
        <v>43127</v>
      </c>
      <c r="O126" s="4">
        <v>24</v>
      </c>
      <c r="P126" s="15" t="s">
        <v>155</v>
      </c>
      <c r="Q126" t="s">
        <v>150</v>
      </c>
      <c r="R126" t="s">
        <v>151</v>
      </c>
      <c r="S126" s="113">
        <v>12527.874132061501</v>
      </c>
      <c r="T126" s="113">
        <v>13058.302</v>
      </c>
      <c r="U126" s="113">
        <v>530.42786793846005</v>
      </c>
      <c r="V126" s="113">
        <f t="shared" si="5"/>
        <v>13058302</v>
      </c>
      <c r="W126" s="114"/>
      <c r="X126">
        <v>2018</v>
      </c>
      <c r="Y126" s="15">
        <v>43127</v>
      </c>
      <c r="Z126" s="4">
        <v>24</v>
      </c>
      <c r="AA126" s="4">
        <v>24</v>
      </c>
      <c r="AB126" t="s">
        <v>224</v>
      </c>
      <c r="AC126" t="s">
        <v>225</v>
      </c>
      <c r="AD126" s="113">
        <v>3823.2420645161201</v>
      </c>
      <c r="AE126" s="113">
        <v>3848.7029615566898</v>
      </c>
      <c r="AF126" s="113">
        <v>25.460897040561701</v>
      </c>
    </row>
    <row r="127" spans="13:32" x14ac:dyDescent="0.35">
      <c r="M127">
        <v>2018</v>
      </c>
      <c r="N127" s="15">
        <v>43128</v>
      </c>
      <c r="O127" s="4">
        <v>24</v>
      </c>
      <c r="P127" s="15" t="s">
        <v>155</v>
      </c>
      <c r="Q127" t="s">
        <v>150</v>
      </c>
      <c r="R127" t="s">
        <v>151</v>
      </c>
      <c r="S127" s="113">
        <v>12527.908365024099</v>
      </c>
      <c r="T127" s="113">
        <v>13006.370999999999</v>
      </c>
      <c r="U127" s="113">
        <v>478.46263497584903</v>
      </c>
      <c r="V127" s="113">
        <f t="shared" si="5"/>
        <v>13006371</v>
      </c>
      <c r="W127" s="114"/>
      <c r="X127">
        <v>2018</v>
      </c>
      <c r="Y127" s="15">
        <v>43128</v>
      </c>
      <c r="Z127" s="4">
        <v>24</v>
      </c>
      <c r="AA127" s="4">
        <v>24</v>
      </c>
      <c r="AB127" t="s">
        <v>224</v>
      </c>
      <c r="AC127" t="s">
        <v>225</v>
      </c>
      <c r="AD127" s="113">
        <v>3823.2420645161201</v>
      </c>
      <c r="AE127" s="113">
        <v>3848.7029615566898</v>
      </c>
      <c r="AF127" s="113">
        <v>25.460897040561701</v>
      </c>
    </row>
    <row r="128" spans="13:32" x14ac:dyDescent="0.35">
      <c r="M128">
        <v>2018</v>
      </c>
      <c r="N128" s="15">
        <v>43129</v>
      </c>
      <c r="O128" s="4">
        <v>24</v>
      </c>
      <c r="P128" s="15" t="s">
        <v>155</v>
      </c>
      <c r="Q128" t="s">
        <v>150</v>
      </c>
      <c r="R128" t="s">
        <v>151</v>
      </c>
      <c r="S128" s="113">
        <v>12528.1169184625</v>
      </c>
      <c r="T128" s="113">
        <v>13468.638999999999</v>
      </c>
      <c r="U128" s="113">
        <v>940.522081537443</v>
      </c>
      <c r="V128" s="113">
        <f t="shared" si="5"/>
        <v>13468639</v>
      </c>
      <c r="W128" s="114"/>
      <c r="X128">
        <v>2018</v>
      </c>
      <c r="Y128" s="15">
        <v>43129</v>
      </c>
      <c r="Z128" s="4">
        <v>24</v>
      </c>
      <c r="AA128" s="4">
        <v>24</v>
      </c>
      <c r="AB128" t="s">
        <v>224</v>
      </c>
      <c r="AC128" t="s">
        <v>225</v>
      </c>
      <c r="AD128" s="113">
        <v>3823.2420645161201</v>
      </c>
      <c r="AE128" s="113">
        <v>3848.7029615566898</v>
      </c>
      <c r="AF128" s="113">
        <v>25.460897040561701</v>
      </c>
    </row>
    <row r="129" spans="13:32" x14ac:dyDescent="0.35">
      <c r="M129">
        <v>2018</v>
      </c>
      <c r="N129" s="15">
        <v>43130</v>
      </c>
      <c r="O129" s="4">
        <v>24</v>
      </c>
      <c r="P129" s="15" t="s">
        <v>155</v>
      </c>
      <c r="Q129" t="s">
        <v>150</v>
      </c>
      <c r="R129" t="s">
        <v>151</v>
      </c>
      <c r="S129" s="113">
        <v>12496.140315349399</v>
      </c>
      <c r="T129" s="113">
        <v>13345.648999999999</v>
      </c>
      <c r="U129" s="113">
        <v>849.50868465059602</v>
      </c>
      <c r="V129" s="113">
        <f t="shared" si="5"/>
        <v>13345649</v>
      </c>
      <c r="W129" s="114"/>
      <c r="X129">
        <v>2018</v>
      </c>
      <c r="Y129" s="15">
        <v>43130</v>
      </c>
      <c r="Z129" s="4">
        <v>24</v>
      </c>
      <c r="AA129" s="4">
        <v>24</v>
      </c>
      <c r="AB129" t="s">
        <v>224</v>
      </c>
      <c r="AC129" t="s">
        <v>225</v>
      </c>
      <c r="AD129" s="113">
        <v>3823.2420645161201</v>
      </c>
      <c r="AE129" s="113">
        <v>3848.7029615566898</v>
      </c>
      <c r="AF129" s="113">
        <v>25.460897040561701</v>
      </c>
    </row>
    <row r="130" spans="13:32" x14ac:dyDescent="0.35">
      <c r="M130">
        <v>2018</v>
      </c>
      <c r="N130" s="15">
        <v>43131</v>
      </c>
      <c r="O130" s="4">
        <v>24</v>
      </c>
      <c r="P130" s="15" t="s">
        <v>155</v>
      </c>
      <c r="Q130" t="s">
        <v>150</v>
      </c>
      <c r="R130" t="s">
        <v>151</v>
      </c>
      <c r="S130" s="113">
        <v>11531.954954340699</v>
      </c>
      <c r="T130" s="113">
        <v>14063.153</v>
      </c>
      <c r="U130" s="113">
        <v>2531.1980456592901</v>
      </c>
      <c r="V130" s="113">
        <f t="shared" si="5"/>
        <v>14063153</v>
      </c>
      <c r="W130" s="114"/>
      <c r="X130">
        <v>2018</v>
      </c>
      <c r="Y130" s="15">
        <v>43131</v>
      </c>
      <c r="Z130" s="4">
        <v>24</v>
      </c>
      <c r="AA130" s="4">
        <v>24</v>
      </c>
      <c r="AB130" t="s">
        <v>224</v>
      </c>
      <c r="AC130" t="s">
        <v>225</v>
      </c>
      <c r="AD130" s="113">
        <v>2927.3411428571399</v>
      </c>
      <c r="AE130" s="113">
        <v>2946.83578384067</v>
      </c>
      <c r="AF130" s="113">
        <v>19.4946409835336</v>
      </c>
    </row>
    <row r="131" spans="13:32" x14ac:dyDescent="0.35">
      <c r="M131">
        <v>2018</v>
      </c>
      <c r="N131" s="15">
        <v>43132</v>
      </c>
      <c r="O131" s="4">
        <v>24</v>
      </c>
      <c r="P131" s="15" t="s">
        <v>156</v>
      </c>
      <c r="Q131" t="s">
        <v>150</v>
      </c>
      <c r="R131" t="s">
        <v>151</v>
      </c>
      <c r="S131" s="113">
        <v>11607.468129934099</v>
      </c>
      <c r="T131" s="113">
        <v>14115.226000000001</v>
      </c>
      <c r="U131" s="113">
        <v>2507.7578700658601</v>
      </c>
      <c r="V131" s="113">
        <f t="shared" si="5"/>
        <v>14115226</v>
      </c>
      <c r="W131" s="114"/>
      <c r="X131">
        <v>2018</v>
      </c>
      <c r="Y131" s="15">
        <v>43132</v>
      </c>
      <c r="Z131" s="4">
        <v>24</v>
      </c>
      <c r="AA131" s="4">
        <v>24</v>
      </c>
      <c r="AB131" t="s">
        <v>224</v>
      </c>
      <c r="AC131" t="s">
        <v>225</v>
      </c>
      <c r="AD131" s="113">
        <v>2927.3411428571399</v>
      </c>
      <c r="AE131" s="113">
        <v>2946.83578384067</v>
      </c>
      <c r="AF131" s="113">
        <v>19.4946409835336</v>
      </c>
    </row>
    <row r="132" spans="13:32" x14ac:dyDescent="0.35">
      <c r="M132">
        <v>2018</v>
      </c>
      <c r="N132" s="15">
        <v>43133</v>
      </c>
      <c r="O132" s="4">
        <v>24</v>
      </c>
      <c r="P132" s="15" t="s">
        <v>156</v>
      </c>
      <c r="Q132" t="s">
        <v>150</v>
      </c>
      <c r="R132" t="s">
        <v>151</v>
      </c>
      <c r="S132" s="113">
        <v>11566.1134646303</v>
      </c>
      <c r="T132" s="113">
        <v>13770.258</v>
      </c>
      <c r="U132" s="113">
        <v>2204.1445353696299</v>
      </c>
      <c r="V132" s="113">
        <f t="shared" si="5"/>
        <v>13770258</v>
      </c>
      <c r="W132" s="114"/>
      <c r="X132">
        <v>2018</v>
      </c>
      <c r="Y132" s="15">
        <v>43133</v>
      </c>
      <c r="Z132" s="4">
        <v>24</v>
      </c>
      <c r="AA132" s="4">
        <v>24</v>
      </c>
      <c r="AB132" t="s">
        <v>224</v>
      </c>
      <c r="AC132" t="s">
        <v>225</v>
      </c>
      <c r="AD132" s="113">
        <v>2927.3411428571399</v>
      </c>
      <c r="AE132" s="113">
        <v>2946.83578384067</v>
      </c>
      <c r="AF132" s="113">
        <v>19.4946409835336</v>
      </c>
    </row>
    <row r="133" spans="13:32" x14ac:dyDescent="0.35">
      <c r="M133">
        <v>2018</v>
      </c>
      <c r="N133" s="15">
        <v>43134</v>
      </c>
      <c r="O133" s="4">
        <v>24</v>
      </c>
      <c r="P133" s="15" t="s">
        <v>156</v>
      </c>
      <c r="Q133" t="s">
        <v>150</v>
      </c>
      <c r="R133" t="s">
        <v>151</v>
      </c>
      <c r="S133" s="113">
        <v>11564.160874404</v>
      </c>
      <c r="T133" s="113">
        <v>12704.041999999999</v>
      </c>
      <c r="U133" s="113">
        <v>1139.8811255959399</v>
      </c>
      <c r="V133" s="113">
        <f t="shared" si="5"/>
        <v>12704042</v>
      </c>
      <c r="W133" s="114"/>
      <c r="X133">
        <v>2018</v>
      </c>
      <c r="Y133" s="15">
        <v>43134</v>
      </c>
      <c r="Z133" s="4">
        <v>24</v>
      </c>
      <c r="AA133" s="4">
        <v>24</v>
      </c>
      <c r="AB133" t="s">
        <v>224</v>
      </c>
      <c r="AC133" t="s">
        <v>225</v>
      </c>
      <c r="AD133" s="113">
        <v>2927.3411428571399</v>
      </c>
      <c r="AE133" s="113">
        <v>2946.83578384067</v>
      </c>
      <c r="AF133" s="113">
        <v>19.4946409835336</v>
      </c>
    </row>
    <row r="134" spans="13:32" x14ac:dyDescent="0.35">
      <c r="M134">
        <v>2018</v>
      </c>
      <c r="N134" s="15">
        <v>43135</v>
      </c>
      <c r="O134" s="4">
        <v>24</v>
      </c>
      <c r="P134" s="15" t="s">
        <v>156</v>
      </c>
      <c r="Q134" t="s">
        <v>150</v>
      </c>
      <c r="R134" t="s">
        <v>151</v>
      </c>
      <c r="S134" s="113">
        <v>11563.412041702701</v>
      </c>
      <c r="T134" s="113">
        <v>12438.903</v>
      </c>
      <c r="U134" s="113">
        <v>875.49095829721705</v>
      </c>
      <c r="V134" s="113">
        <f t="shared" si="5"/>
        <v>12438903</v>
      </c>
      <c r="W134" s="114"/>
      <c r="X134">
        <v>2018</v>
      </c>
      <c r="Y134" s="15">
        <v>43135</v>
      </c>
      <c r="Z134" s="4">
        <v>24</v>
      </c>
      <c r="AA134" s="4">
        <v>24</v>
      </c>
      <c r="AB134" t="s">
        <v>224</v>
      </c>
      <c r="AC134" t="s">
        <v>225</v>
      </c>
      <c r="AD134" s="113">
        <v>2927.3411428571399</v>
      </c>
      <c r="AE134" s="113">
        <v>2946.83578384067</v>
      </c>
      <c r="AF134" s="113">
        <v>19.4946409835336</v>
      </c>
    </row>
    <row r="135" spans="13:32" x14ac:dyDescent="0.35">
      <c r="M135">
        <v>2018</v>
      </c>
      <c r="N135" s="15">
        <v>43136</v>
      </c>
      <c r="O135" s="4">
        <v>24</v>
      </c>
      <c r="P135" s="15" t="s">
        <v>156</v>
      </c>
      <c r="Q135" t="s">
        <v>150</v>
      </c>
      <c r="R135" t="s">
        <v>151</v>
      </c>
      <c r="S135" s="113">
        <v>11556.637478610301</v>
      </c>
      <c r="T135" s="113">
        <v>12899.164000000001</v>
      </c>
      <c r="U135" s="113">
        <v>1342.52652138961</v>
      </c>
      <c r="V135" s="113">
        <f t="shared" si="5"/>
        <v>12899164</v>
      </c>
      <c r="W135" s="114"/>
      <c r="X135">
        <v>2018</v>
      </c>
      <c r="Y135" s="15">
        <v>43136</v>
      </c>
      <c r="Z135" s="4">
        <v>24</v>
      </c>
      <c r="AA135" s="4">
        <v>24</v>
      </c>
      <c r="AB135" t="s">
        <v>224</v>
      </c>
      <c r="AC135" t="s">
        <v>225</v>
      </c>
      <c r="AD135" s="113">
        <v>2927.3411428571399</v>
      </c>
      <c r="AE135" s="113">
        <v>2946.83578384067</v>
      </c>
      <c r="AF135" s="113">
        <v>19.4946409835336</v>
      </c>
    </row>
    <row r="136" spans="13:32" x14ac:dyDescent="0.35">
      <c r="M136">
        <v>2018</v>
      </c>
      <c r="N136" s="15">
        <v>43137</v>
      </c>
      <c r="O136" s="4">
        <v>24</v>
      </c>
      <c r="P136" s="15" t="s">
        <v>156</v>
      </c>
      <c r="Q136" t="s">
        <v>150</v>
      </c>
      <c r="R136" t="s">
        <v>151</v>
      </c>
      <c r="S136" s="113">
        <v>11571.453536925899</v>
      </c>
      <c r="T136" s="113">
        <v>13350.347</v>
      </c>
      <c r="U136" s="113">
        <v>1778.89346307406</v>
      </c>
      <c r="V136" s="113">
        <f t="shared" si="5"/>
        <v>13350347</v>
      </c>
      <c r="W136" s="114"/>
      <c r="X136">
        <v>2018</v>
      </c>
      <c r="Y136" s="15">
        <v>43137</v>
      </c>
      <c r="Z136" s="4">
        <v>24</v>
      </c>
      <c r="AA136" s="4">
        <v>24</v>
      </c>
      <c r="AB136" t="s">
        <v>224</v>
      </c>
      <c r="AC136" t="s">
        <v>225</v>
      </c>
      <c r="AD136" s="113">
        <v>2927.3411428571399</v>
      </c>
      <c r="AE136" s="113">
        <v>2946.83578384067</v>
      </c>
      <c r="AF136" s="113">
        <v>19.4946409835336</v>
      </c>
    </row>
    <row r="137" spans="13:32" x14ac:dyDescent="0.35">
      <c r="M137">
        <v>2018</v>
      </c>
      <c r="N137" s="15">
        <v>43138</v>
      </c>
      <c r="O137" s="4">
        <v>24</v>
      </c>
      <c r="P137" s="15" t="s">
        <v>156</v>
      </c>
      <c r="Q137" t="s">
        <v>150</v>
      </c>
      <c r="R137" t="s">
        <v>151</v>
      </c>
      <c r="S137" s="113">
        <v>11578.1437693837</v>
      </c>
      <c r="T137" s="113">
        <v>13024.465</v>
      </c>
      <c r="U137" s="113">
        <v>1446.32123061622</v>
      </c>
      <c r="V137" s="113">
        <f t="shared" ref="V137:V200" si="10">T137*1000</f>
        <v>13024465</v>
      </c>
      <c r="W137" s="114"/>
      <c r="X137">
        <v>2018</v>
      </c>
      <c r="Y137" s="15">
        <v>43138</v>
      </c>
      <c r="Z137" s="4">
        <v>24</v>
      </c>
      <c r="AA137" s="4">
        <v>24</v>
      </c>
      <c r="AB137" t="s">
        <v>224</v>
      </c>
      <c r="AC137" t="s">
        <v>225</v>
      </c>
      <c r="AD137" s="113">
        <v>2927.3411428571399</v>
      </c>
      <c r="AE137" s="113">
        <v>2946.83578384067</v>
      </c>
      <c r="AF137" s="113">
        <v>19.4946409835336</v>
      </c>
    </row>
    <row r="138" spans="13:32" x14ac:dyDescent="0.35">
      <c r="M138">
        <v>2018</v>
      </c>
      <c r="N138" s="15">
        <v>43139</v>
      </c>
      <c r="O138" s="4">
        <v>24</v>
      </c>
      <c r="P138" s="15" t="s">
        <v>156</v>
      </c>
      <c r="Q138" t="s">
        <v>150</v>
      </c>
      <c r="R138" t="s">
        <v>151</v>
      </c>
      <c r="S138" s="113">
        <v>11587.2887925819</v>
      </c>
      <c r="T138" s="113">
        <v>12454.421</v>
      </c>
      <c r="U138" s="113">
        <v>867.13220741802195</v>
      </c>
      <c r="V138" s="113">
        <f t="shared" si="10"/>
        <v>12454421</v>
      </c>
      <c r="W138" s="114"/>
      <c r="X138">
        <v>2018</v>
      </c>
      <c r="Y138" s="15">
        <v>43139</v>
      </c>
      <c r="Z138" s="4">
        <v>24</v>
      </c>
      <c r="AA138" s="4">
        <v>24</v>
      </c>
      <c r="AB138" t="s">
        <v>224</v>
      </c>
      <c r="AC138" t="s">
        <v>225</v>
      </c>
      <c r="AD138" s="113">
        <v>2927.3411428571399</v>
      </c>
      <c r="AE138" s="113">
        <v>2946.83578384067</v>
      </c>
      <c r="AF138" s="113">
        <v>19.4946409835336</v>
      </c>
    </row>
    <row r="139" spans="13:32" x14ac:dyDescent="0.35">
      <c r="M139">
        <v>2018</v>
      </c>
      <c r="N139" s="15">
        <v>43140</v>
      </c>
      <c r="O139" s="4">
        <v>24</v>
      </c>
      <c r="P139" s="15" t="s">
        <v>156</v>
      </c>
      <c r="Q139" t="s">
        <v>150</v>
      </c>
      <c r="R139" t="s">
        <v>151</v>
      </c>
      <c r="S139" s="113">
        <v>11598.5795109685</v>
      </c>
      <c r="T139" s="113">
        <v>13556.285</v>
      </c>
      <c r="U139" s="113">
        <v>1957.70548903146</v>
      </c>
      <c r="V139" s="113">
        <f t="shared" si="10"/>
        <v>13556285</v>
      </c>
      <c r="W139" s="114"/>
      <c r="X139">
        <v>2018</v>
      </c>
      <c r="Y139" s="15">
        <v>43140</v>
      </c>
      <c r="Z139" s="4">
        <v>24</v>
      </c>
      <c r="AA139" s="4">
        <v>24</v>
      </c>
      <c r="AB139" t="s">
        <v>224</v>
      </c>
      <c r="AC139" t="s">
        <v>225</v>
      </c>
      <c r="AD139" s="113">
        <v>2927.3411428571399</v>
      </c>
      <c r="AE139" s="113">
        <v>2946.83578384067</v>
      </c>
      <c r="AF139" s="113">
        <v>19.4946409835336</v>
      </c>
    </row>
    <row r="140" spans="13:32" x14ac:dyDescent="0.35">
      <c r="M140">
        <v>2018</v>
      </c>
      <c r="N140" s="15">
        <v>43141</v>
      </c>
      <c r="O140" s="4">
        <v>24</v>
      </c>
      <c r="P140" s="15" t="s">
        <v>156</v>
      </c>
      <c r="Q140" t="s">
        <v>150</v>
      </c>
      <c r="R140" t="s">
        <v>151</v>
      </c>
      <c r="S140" s="113">
        <v>11601.567875527</v>
      </c>
      <c r="T140" s="113">
        <v>13788.249</v>
      </c>
      <c r="U140" s="113">
        <v>2186.6811244729802</v>
      </c>
      <c r="V140" s="113">
        <f t="shared" si="10"/>
        <v>13788249</v>
      </c>
      <c r="W140" s="114"/>
      <c r="X140">
        <v>2018</v>
      </c>
      <c r="Y140" s="15">
        <v>43141</v>
      </c>
      <c r="Z140" s="4">
        <v>24</v>
      </c>
      <c r="AA140" s="4">
        <v>24</v>
      </c>
      <c r="AB140" t="s">
        <v>224</v>
      </c>
      <c r="AC140" t="s">
        <v>225</v>
      </c>
      <c r="AD140" s="113">
        <v>2927.3411428571399</v>
      </c>
      <c r="AE140" s="113">
        <v>2946.83578384067</v>
      </c>
      <c r="AF140" s="113">
        <v>19.4946409835336</v>
      </c>
    </row>
    <row r="141" spans="13:32" x14ac:dyDescent="0.35">
      <c r="M141">
        <v>2018</v>
      </c>
      <c r="N141" s="15">
        <v>43142</v>
      </c>
      <c r="O141" s="4">
        <v>24</v>
      </c>
      <c r="P141" s="15" t="s">
        <v>156</v>
      </c>
      <c r="Q141" t="s">
        <v>150</v>
      </c>
      <c r="R141" t="s">
        <v>151</v>
      </c>
      <c r="S141" s="113">
        <v>11601.608370441199</v>
      </c>
      <c r="T141" s="113">
        <v>14034.880999999999</v>
      </c>
      <c r="U141" s="113">
        <v>2433.2726295587199</v>
      </c>
      <c r="V141" s="113">
        <f t="shared" si="10"/>
        <v>14034881</v>
      </c>
      <c r="W141" s="114"/>
      <c r="X141">
        <v>2018</v>
      </c>
      <c r="Y141" s="15">
        <v>43142</v>
      </c>
      <c r="Z141" s="4">
        <v>24</v>
      </c>
      <c r="AA141" s="4">
        <v>24</v>
      </c>
      <c r="AB141" t="s">
        <v>224</v>
      </c>
      <c r="AC141" t="s">
        <v>225</v>
      </c>
      <c r="AD141" s="113">
        <v>2927.3411428571399</v>
      </c>
      <c r="AE141" s="113">
        <v>2946.83578384067</v>
      </c>
      <c r="AF141" s="113">
        <v>19.4946409835336</v>
      </c>
    </row>
    <row r="142" spans="13:32" x14ac:dyDescent="0.35">
      <c r="M142">
        <v>2018</v>
      </c>
      <c r="N142" s="15">
        <v>43143</v>
      </c>
      <c r="O142" s="4">
        <v>24</v>
      </c>
      <c r="P142" s="15" t="s">
        <v>156</v>
      </c>
      <c r="Q142" t="s">
        <v>150</v>
      </c>
      <c r="R142" t="s">
        <v>151</v>
      </c>
      <c r="S142" s="113">
        <v>11605.4852802554</v>
      </c>
      <c r="T142" s="113">
        <v>14656.509</v>
      </c>
      <c r="U142" s="113">
        <v>3051.0237197444999</v>
      </c>
      <c r="V142" s="113">
        <f t="shared" si="10"/>
        <v>14656509</v>
      </c>
      <c r="W142" s="114"/>
      <c r="X142">
        <v>2018</v>
      </c>
      <c r="Y142" s="15">
        <v>43143</v>
      </c>
      <c r="Z142" s="4">
        <v>24</v>
      </c>
      <c r="AA142" s="4">
        <v>24</v>
      </c>
      <c r="AB142" t="s">
        <v>224</v>
      </c>
      <c r="AC142" t="s">
        <v>225</v>
      </c>
      <c r="AD142" s="113">
        <v>2927.3411428571399</v>
      </c>
      <c r="AE142" s="113">
        <v>2946.83578384067</v>
      </c>
      <c r="AF142" s="113">
        <v>19.4946409835336</v>
      </c>
    </row>
    <row r="143" spans="13:32" x14ac:dyDescent="0.35">
      <c r="M143">
        <v>2018</v>
      </c>
      <c r="N143" s="15">
        <v>43144</v>
      </c>
      <c r="O143" s="4">
        <v>24</v>
      </c>
      <c r="P143" s="15" t="s">
        <v>156</v>
      </c>
      <c r="Q143" t="s">
        <v>150</v>
      </c>
      <c r="R143" t="s">
        <v>151</v>
      </c>
      <c r="S143" s="113">
        <v>11608.601304768899</v>
      </c>
      <c r="T143" s="113">
        <v>14650.201999999999</v>
      </c>
      <c r="U143" s="113">
        <v>3041.6006952310399</v>
      </c>
      <c r="V143" s="113">
        <f t="shared" si="10"/>
        <v>14650202</v>
      </c>
      <c r="W143" s="114"/>
      <c r="X143">
        <v>2018</v>
      </c>
      <c r="Y143" s="15">
        <v>43144</v>
      </c>
      <c r="Z143" s="4">
        <v>24</v>
      </c>
      <c r="AA143" s="4">
        <v>24</v>
      </c>
      <c r="AB143" t="s">
        <v>224</v>
      </c>
      <c r="AC143" t="s">
        <v>225</v>
      </c>
      <c r="AD143" s="113">
        <v>2927.3411428571399</v>
      </c>
      <c r="AE143" s="113">
        <v>2946.83578384067</v>
      </c>
      <c r="AF143" s="113">
        <v>19.4946409835336</v>
      </c>
    </row>
    <row r="144" spans="13:32" x14ac:dyDescent="0.35">
      <c r="M144">
        <v>2018</v>
      </c>
      <c r="N144" s="15">
        <v>43145</v>
      </c>
      <c r="O144" s="4">
        <v>24</v>
      </c>
      <c r="P144" s="15" t="s">
        <v>156</v>
      </c>
      <c r="Q144" t="s">
        <v>150</v>
      </c>
      <c r="R144" t="s">
        <v>151</v>
      </c>
      <c r="S144" s="113">
        <v>11597.7680792506</v>
      </c>
      <c r="T144" s="113">
        <v>13991.415999999999</v>
      </c>
      <c r="U144" s="113">
        <v>2393.6479207493899</v>
      </c>
      <c r="V144" s="113">
        <f t="shared" si="10"/>
        <v>13991416</v>
      </c>
      <c r="W144" s="114"/>
      <c r="X144">
        <v>2018</v>
      </c>
      <c r="Y144" s="15">
        <v>43145</v>
      </c>
      <c r="Z144" s="4">
        <v>24</v>
      </c>
      <c r="AA144" s="4">
        <v>24</v>
      </c>
      <c r="AB144" t="s">
        <v>224</v>
      </c>
      <c r="AC144" t="s">
        <v>225</v>
      </c>
      <c r="AD144" s="113">
        <v>2927.3411428571399</v>
      </c>
      <c r="AE144" s="113">
        <v>2946.83578384067</v>
      </c>
      <c r="AF144" s="113">
        <v>19.4946409835336</v>
      </c>
    </row>
    <row r="145" spans="13:32" x14ac:dyDescent="0.35">
      <c r="M145">
        <v>2018</v>
      </c>
      <c r="N145" s="15">
        <v>43146</v>
      </c>
      <c r="O145" s="4">
        <v>24</v>
      </c>
      <c r="P145" s="15" t="s">
        <v>156</v>
      </c>
      <c r="Q145" t="s">
        <v>150</v>
      </c>
      <c r="R145" t="s">
        <v>151</v>
      </c>
      <c r="S145" s="113">
        <v>11576.3759606454</v>
      </c>
      <c r="T145" s="113">
        <v>13907.625</v>
      </c>
      <c r="U145" s="113">
        <v>2331.24903935459</v>
      </c>
      <c r="V145" s="113">
        <f t="shared" si="10"/>
        <v>13907625</v>
      </c>
      <c r="W145" s="114"/>
      <c r="X145">
        <v>2018</v>
      </c>
      <c r="Y145" s="15">
        <v>43146</v>
      </c>
      <c r="Z145" s="4">
        <v>24</v>
      </c>
      <c r="AA145" s="4">
        <v>24</v>
      </c>
      <c r="AB145" t="s">
        <v>224</v>
      </c>
      <c r="AC145" t="s">
        <v>225</v>
      </c>
      <c r="AD145" s="113">
        <v>2927.3411428571399</v>
      </c>
      <c r="AE145" s="113">
        <v>2946.83578384067</v>
      </c>
      <c r="AF145" s="113">
        <v>19.4946409835336</v>
      </c>
    </row>
    <row r="146" spans="13:32" x14ac:dyDescent="0.35">
      <c r="M146">
        <v>2018</v>
      </c>
      <c r="N146" s="15">
        <v>43147</v>
      </c>
      <c r="O146" s="4">
        <v>24</v>
      </c>
      <c r="P146" s="15" t="s">
        <v>156</v>
      </c>
      <c r="Q146" t="s">
        <v>150</v>
      </c>
      <c r="R146" t="s">
        <v>151</v>
      </c>
      <c r="S146" s="113">
        <v>11549.882574883501</v>
      </c>
      <c r="T146" s="113">
        <v>13310.421</v>
      </c>
      <c r="U146" s="113">
        <v>1760.5384251164</v>
      </c>
      <c r="V146" s="113">
        <f t="shared" si="10"/>
        <v>13310421</v>
      </c>
      <c r="W146" s="114"/>
      <c r="X146">
        <v>2018</v>
      </c>
      <c r="Y146" s="15">
        <v>43147</v>
      </c>
      <c r="Z146" s="4">
        <v>24</v>
      </c>
      <c r="AA146" s="4">
        <v>24</v>
      </c>
      <c r="AB146" t="s">
        <v>224</v>
      </c>
      <c r="AC146" t="s">
        <v>225</v>
      </c>
      <c r="AD146" s="113">
        <v>2927.3411428571399</v>
      </c>
      <c r="AE146" s="113">
        <v>2946.83578384067</v>
      </c>
      <c r="AF146" s="113">
        <v>19.4946409835336</v>
      </c>
    </row>
    <row r="147" spans="13:32" x14ac:dyDescent="0.35">
      <c r="M147">
        <v>2018</v>
      </c>
      <c r="N147" s="15">
        <v>43148</v>
      </c>
      <c r="O147" s="4">
        <v>24</v>
      </c>
      <c r="P147" s="15" t="s">
        <v>156</v>
      </c>
      <c r="Q147" t="s">
        <v>150</v>
      </c>
      <c r="R147" t="s">
        <v>151</v>
      </c>
      <c r="S147" s="113">
        <v>11550.546571716999</v>
      </c>
      <c r="T147" s="113">
        <v>13123.654</v>
      </c>
      <c r="U147" s="113">
        <v>1573.10742828298</v>
      </c>
      <c r="V147" s="113">
        <f t="shared" si="10"/>
        <v>13123654</v>
      </c>
      <c r="W147" s="114"/>
      <c r="X147">
        <v>2018</v>
      </c>
      <c r="Y147" s="15">
        <v>43148</v>
      </c>
      <c r="Z147" s="4">
        <v>24</v>
      </c>
      <c r="AA147" s="4">
        <v>24</v>
      </c>
      <c r="AB147" t="s">
        <v>224</v>
      </c>
      <c r="AC147" t="s">
        <v>225</v>
      </c>
      <c r="AD147" s="113">
        <v>2927.3411428571399</v>
      </c>
      <c r="AE147" s="113">
        <v>2946.83578384067</v>
      </c>
      <c r="AF147" s="113">
        <v>19.4946409835336</v>
      </c>
    </row>
    <row r="148" spans="13:32" x14ac:dyDescent="0.35">
      <c r="M148">
        <v>2018</v>
      </c>
      <c r="N148" s="15">
        <v>43149</v>
      </c>
      <c r="O148" s="4">
        <v>24</v>
      </c>
      <c r="P148" s="15" t="s">
        <v>156</v>
      </c>
      <c r="Q148" t="s">
        <v>150</v>
      </c>
      <c r="R148" t="s">
        <v>151</v>
      </c>
      <c r="S148" s="113">
        <v>11553.671503454199</v>
      </c>
      <c r="T148" s="113">
        <v>14268.373</v>
      </c>
      <c r="U148" s="113">
        <v>2714.7014965457602</v>
      </c>
      <c r="V148" s="113">
        <f t="shared" si="10"/>
        <v>14268373</v>
      </c>
      <c r="W148" s="114"/>
      <c r="X148">
        <v>2018</v>
      </c>
      <c r="Y148" s="15">
        <v>43149</v>
      </c>
      <c r="Z148" s="4">
        <v>24</v>
      </c>
      <c r="AA148" s="4">
        <v>24</v>
      </c>
      <c r="AB148" t="s">
        <v>224</v>
      </c>
      <c r="AC148" t="s">
        <v>225</v>
      </c>
      <c r="AD148" s="113">
        <v>2927.3411428571399</v>
      </c>
      <c r="AE148" s="113">
        <v>2946.83578384067</v>
      </c>
      <c r="AF148" s="113">
        <v>19.4946409835336</v>
      </c>
    </row>
    <row r="149" spans="13:32" x14ac:dyDescent="0.35">
      <c r="M149">
        <v>2018</v>
      </c>
      <c r="N149" s="15">
        <v>43150</v>
      </c>
      <c r="O149" s="4">
        <v>24</v>
      </c>
      <c r="P149" s="15" t="s">
        <v>156</v>
      </c>
      <c r="Q149" t="s">
        <v>150</v>
      </c>
      <c r="R149" t="s">
        <v>151</v>
      </c>
      <c r="S149" s="113">
        <v>11557.3658440703</v>
      </c>
      <c r="T149" s="113">
        <v>15136.286</v>
      </c>
      <c r="U149" s="113">
        <v>3578.9201559296098</v>
      </c>
      <c r="V149" s="113">
        <f t="shared" si="10"/>
        <v>15136286</v>
      </c>
      <c r="W149" s="114"/>
      <c r="X149">
        <v>2018</v>
      </c>
      <c r="Y149" s="15">
        <v>43150</v>
      </c>
      <c r="Z149" s="4">
        <v>24</v>
      </c>
      <c r="AA149" s="4">
        <v>24</v>
      </c>
      <c r="AB149" t="s">
        <v>224</v>
      </c>
      <c r="AC149" t="s">
        <v>225</v>
      </c>
      <c r="AD149" s="113">
        <v>2927.3411428571399</v>
      </c>
      <c r="AE149" s="113">
        <v>2946.83578384067</v>
      </c>
      <c r="AF149" s="113">
        <v>19.4946409835336</v>
      </c>
    </row>
    <row r="150" spans="13:32" x14ac:dyDescent="0.35">
      <c r="M150">
        <v>2018</v>
      </c>
      <c r="N150" s="15">
        <v>43151</v>
      </c>
      <c r="O150" s="4">
        <v>24</v>
      </c>
      <c r="P150" s="15" t="s">
        <v>156</v>
      </c>
      <c r="Q150" t="s">
        <v>150</v>
      </c>
      <c r="R150" t="s">
        <v>151</v>
      </c>
      <c r="S150" s="113">
        <v>11546.7935421047</v>
      </c>
      <c r="T150" s="113">
        <v>15465.277</v>
      </c>
      <c r="U150" s="113">
        <v>3918.48345789528</v>
      </c>
      <c r="V150" s="113">
        <f t="shared" si="10"/>
        <v>15465277</v>
      </c>
      <c r="W150" s="114"/>
      <c r="X150">
        <v>2018</v>
      </c>
      <c r="Y150" s="15">
        <v>43151</v>
      </c>
      <c r="Z150" s="4">
        <v>24</v>
      </c>
      <c r="AA150" s="4">
        <v>24</v>
      </c>
      <c r="AB150" t="s">
        <v>224</v>
      </c>
      <c r="AC150" t="s">
        <v>225</v>
      </c>
      <c r="AD150" s="113">
        <v>2927.3411428571399</v>
      </c>
      <c r="AE150" s="113">
        <v>2946.83578384067</v>
      </c>
      <c r="AF150" s="113">
        <v>19.4946409835336</v>
      </c>
    </row>
    <row r="151" spans="13:32" x14ac:dyDescent="0.35">
      <c r="M151">
        <v>2018</v>
      </c>
      <c r="N151" s="15">
        <v>43152</v>
      </c>
      <c r="O151" s="4">
        <v>24</v>
      </c>
      <c r="P151" s="15" t="s">
        <v>156</v>
      </c>
      <c r="Q151" t="s">
        <v>150</v>
      </c>
      <c r="R151" t="s">
        <v>151</v>
      </c>
      <c r="S151" s="113">
        <v>11518.3086315565</v>
      </c>
      <c r="T151" s="113">
        <v>15857.05</v>
      </c>
      <c r="U151" s="113">
        <v>4338.7413684434996</v>
      </c>
      <c r="V151" s="113">
        <f t="shared" si="10"/>
        <v>15857050</v>
      </c>
      <c r="W151" s="114"/>
      <c r="X151">
        <v>2018</v>
      </c>
      <c r="Y151" s="15">
        <v>43152</v>
      </c>
      <c r="Z151" s="4">
        <v>24</v>
      </c>
      <c r="AA151" s="4">
        <v>24</v>
      </c>
      <c r="AB151" t="s">
        <v>224</v>
      </c>
      <c r="AC151" t="s">
        <v>225</v>
      </c>
      <c r="AD151" s="113">
        <v>2927.3411428571399</v>
      </c>
      <c r="AE151" s="113">
        <v>2946.83578384067</v>
      </c>
      <c r="AF151" s="113">
        <v>19.4946409835336</v>
      </c>
    </row>
    <row r="152" spans="13:32" x14ac:dyDescent="0.35">
      <c r="M152">
        <v>2018</v>
      </c>
      <c r="N152" s="15">
        <v>43153</v>
      </c>
      <c r="O152" s="4">
        <v>24</v>
      </c>
      <c r="P152" s="15" t="s">
        <v>156</v>
      </c>
      <c r="Q152" t="s">
        <v>150</v>
      </c>
      <c r="R152" t="s">
        <v>151</v>
      </c>
      <c r="S152" s="113">
        <v>11484.171499066901</v>
      </c>
      <c r="T152" s="113">
        <v>15575.075999999999</v>
      </c>
      <c r="U152" s="113">
        <v>4090.9045009330298</v>
      </c>
      <c r="V152" s="113">
        <f t="shared" si="10"/>
        <v>15575076</v>
      </c>
      <c r="W152" s="114"/>
      <c r="X152">
        <v>2018</v>
      </c>
      <c r="Y152" s="15">
        <v>43153</v>
      </c>
      <c r="Z152" s="4">
        <v>24</v>
      </c>
      <c r="AA152" s="4">
        <v>24</v>
      </c>
      <c r="AB152" t="s">
        <v>224</v>
      </c>
      <c r="AC152" t="s">
        <v>225</v>
      </c>
      <c r="AD152" s="113">
        <v>2927.3411428571399</v>
      </c>
      <c r="AE152" s="113">
        <v>2946.83578384067</v>
      </c>
      <c r="AF152" s="113">
        <v>19.4946409835336</v>
      </c>
    </row>
    <row r="153" spans="13:32" x14ac:dyDescent="0.35">
      <c r="M153">
        <v>2018</v>
      </c>
      <c r="N153" s="15">
        <v>43154</v>
      </c>
      <c r="O153" s="4">
        <v>24</v>
      </c>
      <c r="P153" s="15" t="s">
        <v>156</v>
      </c>
      <c r="Q153" t="s">
        <v>150</v>
      </c>
      <c r="R153" t="s">
        <v>151</v>
      </c>
      <c r="S153" s="113">
        <v>11460.2611902768</v>
      </c>
      <c r="T153" s="113">
        <v>15511.673000000001</v>
      </c>
      <c r="U153" s="113">
        <v>4051.4118097231199</v>
      </c>
      <c r="V153" s="113">
        <f t="shared" si="10"/>
        <v>15511673</v>
      </c>
      <c r="W153" s="114"/>
      <c r="X153">
        <v>2018</v>
      </c>
      <c r="Y153" s="15">
        <v>43154</v>
      </c>
      <c r="Z153" s="4">
        <v>24</v>
      </c>
      <c r="AA153" s="4">
        <v>24</v>
      </c>
      <c r="AB153" t="s">
        <v>224</v>
      </c>
      <c r="AC153" t="s">
        <v>225</v>
      </c>
      <c r="AD153" s="113">
        <v>2927.3411428571399</v>
      </c>
      <c r="AE153" s="113">
        <v>2946.83578384067</v>
      </c>
      <c r="AF153" s="113">
        <v>19.4946409835336</v>
      </c>
    </row>
    <row r="154" spans="13:32" x14ac:dyDescent="0.35">
      <c r="M154">
        <v>2018</v>
      </c>
      <c r="N154" s="15">
        <v>43155</v>
      </c>
      <c r="O154" s="4">
        <v>24</v>
      </c>
      <c r="P154" s="15" t="s">
        <v>156</v>
      </c>
      <c r="Q154" t="s">
        <v>150</v>
      </c>
      <c r="R154" t="s">
        <v>151</v>
      </c>
      <c r="S154" s="113">
        <v>11456.0602775189</v>
      </c>
      <c r="T154" s="113">
        <v>13815.62</v>
      </c>
      <c r="U154" s="113">
        <v>2359.5597224810099</v>
      </c>
      <c r="V154" s="113">
        <f t="shared" si="10"/>
        <v>13815620</v>
      </c>
      <c r="W154" s="114"/>
      <c r="X154">
        <v>2018</v>
      </c>
      <c r="Y154" s="15">
        <v>43155</v>
      </c>
      <c r="Z154" s="4">
        <v>24</v>
      </c>
      <c r="AA154" s="4">
        <v>24</v>
      </c>
      <c r="AB154" t="s">
        <v>224</v>
      </c>
      <c r="AC154" t="s">
        <v>225</v>
      </c>
      <c r="AD154" s="113">
        <v>2927.3411428571399</v>
      </c>
      <c r="AE154" s="113">
        <v>2946.83578384067</v>
      </c>
      <c r="AF154" s="113">
        <v>19.4946409835336</v>
      </c>
    </row>
    <row r="155" spans="13:32" x14ac:dyDescent="0.35">
      <c r="M155">
        <v>2018</v>
      </c>
      <c r="N155" s="15">
        <v>43156</v>
      </c>
      <c r="O155" s="4">
        <v>24</v>
      </c>
      <c r="P155" s="15" t="s">
        <v>156</v>
      </c>
      <c r="Q155" t="s">
        <v>150</v>
      </c>
      <c r="R155" t="s">
        <v>151</v>
      </c>
      <c r="S155" s="113">
        <v>11454.403826034501</v>
      </c>
      <c r="T155" s="113">
        <v>13442.888999999999</v>
      </c>
      <c r="U155" s="113">
        <v>1988.4851739654</v>
      </c>
      <c r="V155" s="113">
        <f t="shared" si="10"/>
        <v>13442889</v>
      </c>
      <c r="W155" s="114"/>
      <c r="X155">
        <v>2018</v>
      </c>
      <c r="Y155" s="15">
        <v>43156</v>
      </c>
      <c r="Z155" s="4">
        <v>24</v>
      </c>
      <c r="AA155" s="4">
        <v>24</v>
      </c>
      <c r="AB155" t="s">
        <v>224</v>
      </c>
      <c r="AC155" t="s">
        <v>225</v>
      </c>
      <c r="AD155" s="113">
        <v>2927.3411428571399</v>
      </c>
      <c r="AE155" s="113">
        <v>2946.83578384067</v>
      </c>
      <c r="AF155" s="113">
        <v>19.4946409835336</v>
      </c>
    </row>
    <row r="156" spans="13:32" x14ac:dyDescent="0.35">
      <c r="M156">
        <v>2018</v>
      </c>
      <c r="N156" s="15">
        <v>43157</v>
      </c>
      <c r="O156" s="4">
        <v>24</v>
      </c>
      <c r="P156" s="15" t="s">
        <v>156</v>
      </c>
      <c r="Q156" t="s">
        <v>150</v>
      </c>
      <c r="R156" t="s">
        <v>151</v>
      </c>
      <c r="S156" s="113">
        <v>11423.033146366801</v>
      </c>
      <c r="T156" s="113">
        <v>13913.773999999999</v>
      </c>
      <c r="U156" s="113">
        <v>2490.74085363318</v>
      </c>
      <c r="V156" s="113">
        <f t="shared" si="10"/>
        <v>13913774</v>
      </c>
      <c r="W156" s="114"/>
      <c r="X156">
        <v>2018</v>
      </c>
      <c r="Y156" s="15">
        <v>43157</v>
      </c>
      <c r="Z156" s="4">
        <v>24</v>
      </c>
      <c r="AA156" s="4">
        <v>24</v>
      </c>
      <c r="AB156" t="s">
        <v>224</v>
      </c>
      <c r="AC156" t="s">
        <v>225</v>
      </c>
      <c r="AD156" s="113">
        <v>2927.3411428571399</v>
      </c>
      <c r="AE156" s="113">
        <v>2946.83578384067</v>
      </c>
      <c r="AF156" s="113">
        <v>19.4946409835336</v>
      </c>
    </row>
    <row r="157" spans="13:32" x14ac:dyDescent="0.35">
      <c r="M157">
        <v>2018</v>
      </c>
      <c r="N157" s="15">
        <v>43158</v>
      </c>
      <c r="O157" s="4">
        <v>24</v>
      </c>
      <c r="P157" s="15" t="s">
        <v>156</v>
      </c>
      <c r="Q157" t="s">
        <v>150</v>
      </c>
      <c r="R157" t="s">
        <v>151</v>
      </c>
      <c r="S157" s="113">
        <v>11385.6799753702</v>
      </c>
      <c r="T157" s="113">
        <v>14235.504000000001</v>
      </c>
      <c r="U157" s="113">
        <v>2849.8240246297901</v>
      </c>
      <c r="V157" s="113">
        <f t="shared" si="10"/>
        <v>14235504</v>
      </c>
      <c r="W157" s="114"/>
      <c r="X157">
        <v>2018</v>
      </c>
      <c r="Y157" s="15">
        <v>43158</v>
      </c>
      <c r="Z157" s="4">
        <v>24</v>
      </c>
      <c r="AA157" s="4">
        <v>24</v>
      </c>
      <c r="AB157" t="s">
        <v>224</v>
      </c>
      <c r="AC157" t="s">
        <v>225</v>
      </c>
      <c r="AD157" s="113">
        <v>2927.3411428571399</v>
      </c>
      <c r="AE157" s="113">
        <v>2946.83578384067</v>
      </c>
      <c r="AF157" s="113">
        <v>19.4946409835336</v>
      </c>
    </row>
    <row r="158" spans="13:32" x14ac:dyDescent="0.35">
      <c r="M158">
        <v>2018</v>
      </c>
      <c r="N158" s="15">
        <v>43159</v>
      </c>
      <c r="O158" s="4">
        <v>24</v>
      </c>
      <c r="P158" s="15" t="s">
        <v>156</v>
      </c>
      <c r="Q158" t="s">
        <v>150</v>
      </c>
      <c r="R158" t="s">
        <v>151</v>
      </c>
      <c r="S158" s="113">
        <v>11367.2847639838</v>
      </c>
      <c r="T158" s="113">
        <v>13798.383</v>
      </c>
      <c r="U158" s="113">
        <v>2431.0982360161202</v>
      </c>
      <c r="V158" s="113">
        <f t="shared" si="10"/>
        <v>13798383</v>
      </c>
      <c r="W158" s="114"/>
      <c r="X158">
        <v>2018</v>
      </c>
      <c r="Y158" s="15">
        <v>43159</v>
      </c>
      <c r="Z158" s="4">
        <v>24</v>
      </c>
      <c r="AA158" s="4">
        <v>24</v>
      </c>
      <c r="AB158" t="s">
        <v>224</v>
      </c>
      <c r="AC158" t="s">
        <v>225</v>
      </c>
      <c r="AD158" s="113">
        <v>2904.53238709677</v>
      </c>
      <c r="AE158" s="113">
        <v>2923.8751330728101</v>
      </c>
      <c r="AF158" s="113">
        <v>19.342745976040302</v>
      </c>
    </row>
    <row r="159" spans="13:32" x14ac:dyDescent="0.35">
      <c r="M159">
        <v>2018</v>
      </c>
      <c r="N159" s="15">
        <v>43160</v>
      </c>
      <c r="O159" s="4">
        <v>24</v>
      </c>
      <c r="P159" s="15" t="s">
        <v>157</v>
      </c>
      <c r="Q159" t="s">
        <v>150</v>
      </c>
      <c r="R159" t="s">
        <v>151</v>
      </c>
      <c r="S159" s="113">
        <v>11329.3576894161</v>
      </c>
      <c r="T159" s="113">
        <v>13656.932000000001</v>
      </c>
      <c r="U159" s="113">
        <v>2327.5743105838401</v>
      </c>
      <c r="V159" s="113">
        <f t="shared" si="10"/>
        <v>13656932</v>
      </c>
      <c r="W159" s="114"/>
      <c r="X159">
        <v>2018</v>
      </c>
      <c r="Y159" s="15">
        <v>43160</v>
      </c>
      <c r="Z159" s="4">
        <v>24</v>
      </c>
      <c r="AA159" s="4">
        <v>24</v>
      </c>
      <c r="AB159" t="s">
        <v>224</v>
      </c>
      <c r="AC159" t="s">
        <v>225</v>
      </c>
      <c r="AD159" s="113">
        <v>2904.53238709677</v>
      </c>
      <c r="AE159" s="113">
        <v>2923.8751330728101</v>
      </c>
      <c r="AF159" s="113">
        <v>19.342745976040302</v>
      </c>
    </row>
    <row r="160" spans="13:32" x14ac:dyDescent="0.35">
      <c r="M160">
        <v>2018</v>
      </c>
      <c r="N160" s="15">
        <v>43161</v>
      </c>
      <c r="O160" s="4">
        <v>24</v>
      </c>
      <c r="P160" s="15" t="s">
        <v>157</v>
      </c>
      <c r="Q160" t="s">
        <v>150</v>
      </c>
      <c r="R160" t="s">
        <v>151</v>
      </c>
      <c r="S160" s="113">
        <v>11290.8298617252</v>
      </c>
      <c r="T160" s="113">
        <v>13562.808000000001</v>
      </c>
      <c r="U160" s="113">
        <v>2271.9781382747201</v>
      </c>
      <c r="V160" s="113">
        <f t="shared" si="10"/>
        <v>13562808</v>
      </c>
      <c r="W160" s="114"/>
      <c r="X160">
        <v>2018</v>
      </c>
      <c r="Y160" s="15">
        <v>43161</v>
      </c>
      <c r="Z160" s="4">
        <v>24</v>
      </c>
      <c r="AA160" s="4">
        <v>24</v>
      </c>
      <c r="AB160" t="s">
        <v>224</v>
      </c>
      <c r="AC160" t="s">
        <v>225</v>
      </c>
      <c r="AD160" s="113">
        <v>2904.53238709677</v>
      </c>
      <c r="AE160" s="113">
        <v>2923.8751330728101</v>
      </c>
      <c r="AF160" s="113">
        <v>19.342745976040302</v>
      </c>
    </row>
    <row r="161" spans="13:32" x14ac:dyDescent="0.35">
      <c r="M161">
        <v>2018</v>
      </c>
      <c r="N161" s="15">
        <v>43162</v>
      </c>
      <c r="O161" s="4">
        <v>24</v>
      </c>
      <c r="P161" s="15" t="s">
        <v>157</v>
      </c>
      <c r="Q161" t="s">
        <v>150</v>
      </c>
      <c r="R161" t="s">
        <v>151</v>
      </c>
      <c r="S161" s="113">
        <v>11289.886125398099</v>
      </c>
      <c r="T161" s="113">
        <v>13122.393</v>
      </c>
      <c r="U161" s="113">
        <v>1832.5068746018001</v>
      </c>
      <c r="V161" s="113">
        <f t="shared" si="10"/>
        <v>13122393</v>
      </c>
      <c r="W161" s="114"/>
      <c r="X161">
        <v>2018</v>
      </c>
      <c r="Y161" s="15">
        <v>43162</v>
      </c>
      <c r="Z161" s="4">
        <v>24</v>
      </c>
      <c r="AA161" s="4">
        <v>24</v>
      </c>
      <c r="AB161" t="s">
        <v>224</v>
      </c>
      <c r="AC161" t="s">
        <v>225</v>
      </c>
      <c r="AD161" s="113">
        <v>2904.53238709677</v>
      </c>
      <c r="AE161" s="113">
        <v>2923.8751330728101</v>
      </c>
      <c r="AF161" s="113">
        <v>19.342745976040302</v>
      </c>
    </row>
    <row r="162" spans="13:32" x14ac:dyDescent="0.35">
      <c r="M162">
        <v>2018</v>
      </c>
      <c r="N162" s="15">
        <v>43163</v>
      </c>
      <c r="O162" s="4">
        <v>24</v>
      </c>
      <c r="P162" s="15" t="s">
        <v>157</v>
      </c>
      <c r="Q162" t="s">
        <v>150</v>
      </c>
      <c r="R162" t="s">
        <v>151</v>
      </c>
      <c r="S162" s="113">
        <v>11290.774776701801</v>
      </c>
      <c r="T162" s="113">
        <v>13404.053</v>
      </c>
      <c r="U162" s="113">
        <v>2113.2782232981299</v>
      </c>
      <c r="V162" s="113">
        <f t="shared" si="10"/>
        <v>13404053</v>
      </c>
      <c r="W162" s="114"/>
      <c r="X162">
        <v>2018</v>
      </c>
      <c r="Y162" s="15">
        <v>43163</v>
      </c>
      <c r="Z162" s="4">
        <v>24</v>
      </c>
      <c r="AA162" s="4">
        <v>24</v>
      </c>
      <c r="AB162" t="s">
        <v>224</v>
      </c>
      <c r="AC162" t="s">
        <v>225</v>
      </c>
      <c r="AD162" s="113">
        <v>2904.53238709677</v>
      </c>
      <c r="AE162" s="113">
        <v>2923.8751330728101</v>
      </c>
      <c r="AF162" s="113">
        <v>19.342745976040302</v>
      </c>
    </row>
    <row r="163" spans="13:32" x14ac:dyDescent="0.35">
      <c r="M163">
        <v>2018</v>
      </c>
      <c r="N163" s="15">
        <v>43164</v>
      </c>
      <c r="O163" s="4">
        <v>24</v>
      </c>
      <c r="P163" s="15" t="s">
        <v>157</v>
      </c>
      <c r="Q163" t="s">
        <v>150</v>
      </c>
      <c r="R163" t="s">
        <v>151</v>
      </c>
      <c r="S163" s="113">
        <v>11298.439788096201</v>
      </c>
      <c r="T163" s="113">
        <v>13647.486000000001</v>
      </c>
      <c r="U163" s="113">
        <v>2349.0462119037602</v>
      </c>
      <c r="V163" s="113">
        <f t="shared" si="10"/>
        <v>13647486</v>
      </c>
      <c r="W163" s="114"/>
      <c r="X163">
        <v>2018</v>
      </c>
      <c r="Y163" s="15">
        <v>43164</v>
      </c>
      <c r="Z163" s="4">
        <v>24</v>
      </c>
      <c r="AA163" s="4">
        <v>24</v>
      </c>
      <c r="AB163" t="s">
        <v>224</v>
      </c>
      <c r="AC163" t="s">
        <v>225</v>
      </c>
      <c r="AD163" s="113">
        <v>2904.53238709677</v>
      </c>
      <c r="AE163" s="113">
        <v>2923.8751330728101</v>
      </c>
      <c r="AF163" s="113">
        <v>19.342745976040302</v>
      </c>
    </row>
    <row r="164" spans="13:32" x14ac:dyDescent="0.35">
      <c r="M164">
        <v>2018</v>
      </c>
      <c r="N164" s="15">
        <v>43165</v>
      </c>
      <c r="O164" s="4">
        <v>24</v>
      </c>
      <c r="P164" s="15" t="s">
        <v>157</v>
      </c>
      <c r="Q164" t="s">
        <v>150</v>
      </c>
      <c r="R164" t="s">
        <v>151</v>
      </c>
      <c r="S164" s="113">
        <v>11268.698981843199</v>
      </c>
      <c r="T164" s="113">
        <v>13621.18</v>
      </c>
      <c r="U164" s="113">
        <v>2352.48101815677</v>
      </c>
      <c r="V164" s="113">
        <f t="shared" si="10"/>
        <v>13621180</v>
      </c>
      <c r="W164" s="114"/>
      <c r="X164">
        <v>2018</v>
      </c>
      <c r="Y164" s="15">
        <v>43165</v>
      </c>
      <c r="Z164" s="4">
        <v>24</v>
      </c>
      <c r="AA164" s="4">
        <v>24</v>
      </c>
      <c r="AB164" t="s">
        <v>224</v>
      </c>
      <c r="AC164" t="s">
        <v>225</v>
      </c>
      <c r="AD164" s="113">
        <v>2904.53238709677</v>
      </c>
      <c r="AE164" s="113">
        <v>2923.8751330728101</v>
      </c>
      <c r="AF164" s="113">
        <v>19.342745976040302</v>
      </c>
    </row>
    <row r="165" spans="13:32" x14ac:dyDescent="0.35">
      <c r="M165">
        <v>2018</v>
      </c>
      <c r="N165" s="15">
        <v>43166</v>
      </c>
      <c r="O165" s="4">
        <v>24</v>
      </c>
      <c r="P165" s="15" t="s">
        <v>157</v>
      </c>
      <c r="Q165" t="s">
        <v>150</v>
      </c>
      <c r="R165" t="s">
        <v>151</v>
      </c>
      <c r="S165" s="113">
        <v>11218.691730543</v>
      </c>
      <c r="T165" s="113">
        <v>13810.958000000001</v>
      </c>
      <c r="U165" s="113">
        <v>2592.2662694569299</v>
      </c>
      <c r="V165" s="113">
        <f t="shared" si="10"/>
        <v>13810958</v>
      </c>
      <c r="W165" s="114"/>
      <c r="X165">
        <v>2018</v>
      </c>
      <c r="Y165" s="15">
        <v>43166</v>
      </c>
      <c r="Z165" s="4">
        <v>24</v>
      </c>
      <c r="AA165" s="4">
        <v>24</v>
      </c>
      <c r="AB165" t="s">
        <v>224</v>
      </c>
      <c r="AC165" t="s">
        <v>225</v>
      </c>
      <c r="AD165" s="113">
        <v>2904.53238709677</v>
      </c>
      <c r="AE165" s="113">
        <v>2923.8751330728101</v>
      </c>
      <c r="AF165" s="113">
        <v>19.342745976040302</v>
      </c>
    </row>
    <row r="166" spans="13:32" x14ac:dyDescent="0.35">
      <c r="M166">
        <v>2018</v>
      </c>
      <c r="N166" s="15">
        <v>43167</v>
      </c>
      <c r="O166" s="4">
        <v>24</v>
      </c>
      <c r="P166" s="15" t="s">
        <v>157</v>
      </c>
      <c r="Q166" t="s">
        <v>150</v>
      </c>
      <c r="R166" t="s">
        <v>151</v>
      </c>
      <c r="S166" s="113">
        <v>11157.915938854199</v>
      </c>
      <c r="T166" s="113">
        <v>13428.126</v>
      </c>
      <c r="U166" s="113">
        <v>2270.2100611457599</v>
      </c>
      <c r="V166" s="113">
        <f t="shared" si="10"/>
        <v>13428126</v>
      </c>
      <c r="W166" s="114"/>
      <c r="X166">
        <v>2018</v>
      </c>
      <c r="Y166" s="15">
        <v>43167</v>
      </c>
      <c r="Z166" s="4">
        <v>24</v>
      </c>
      <c r="AA166" s="4">
        <v>24</v>
      </c>
      <c r="AB166" t="s">
        <v>224</v>
      </c>
      <c r="AC166" t="s">
        <v>225</v>
      </c>
      <c r="AD166" s="113">
        <v>2904.53238709677</v>
      </c>
      <c r="AE166" s="113">
        <v>2923.8751330728101</v>
      </c>
      <c r="AF166" s="113">
        <v>19.342745976040302</v>
      </c>
    </row>
    <row r="167" spans="13:32" x14ac:dyDescent="0.35">
      <c r="M167">
        <v>2018</v>
      </c>
      <c r="N167" s="15">
        <v>43168</v>
      </c>
      <c r="O167" s="4">
        <v>24</v>
      </c>
      <c r="P167" s="15" t="s">
        <v>157</v>
      </c>
      <c r="Q167" t="s">
        <v>150</v>
      </c>
      <c r="R167" t="s">
        <v>151</v>
      </c>
      <c r="S167" s="113">
        <v>11089.0887254299</v>
      </c>
      <c r="T167" s="113">
        <v>12995.040999999999</v>
      </c>
      <c r="U167" s="113">
        <v>1905.9522745700201</v>
      </c>
      <c r="V167" s="113">
        <f t="shared" si="10"/>
        <v>12995041</v>
      </c>
      <c r="W167" s="114"/>
      <c r="X167">
        <v>2018</v>
      </c>
      <c r="Y167" s="15">
        <v>43168</v>
      </c>
      <c r="Z167" s="4">
        <v>24</v>
      </c>
      <c r="AA167" s="4">
        <v>24</v>
      </c>
      <c r="AB167" t="s">
        <v>224</v>
      </c>
      <c r="AC167" t="s">
        <v>225</v>
      </c>
      <c r="AD167" s="113">
        <v>2904.53238709677</v>
      </c>
      <c r="AE167" s="113">
        <v>2923.8751330728101</v>
      </c>
      <c r="AF167" s="113">
        <v>19.342745976040302</v>
      </c>
    </row>
    <row r="168" spans="13:32" x14ac:dyDescent="0.35">
      <c r="M168">
        <v>2018</v>
      </c>
      <c r="N168" s="15">
        <v>43169</v>
      </c>
      <c r="O168" s="4">
        <v>24</v>
      </c>
      <c r="P168" s="15" t="s">
        <v>157</v>
      </c>
      <c r="Q168" t="s">
        <v>150</v>
      </c>
      <c r="R168" t="s">
        <v>151</v>
      </c>
      <c r="S168" s="113">
        <v>11089.443141809001</v>
      </c>
      <c r="T168" s="113">
        <v>12878.522999999999</v>
      </c>
      <c r="U168" s="113">
        <v>1789.0798581909301</v>
      </c>
      <c r="V168" s="113">
        <f t="shared" si="10"/>
        <v>12878523</v>
      </c>
      <c r="W168" s="114"/>
      <c r="X168">
        <v>2018</v>
      </c>
      <c r="Y168" s="15">
        <v>43169</v>
      </c>
      <c r="Z168" s="4">
        <v>24</v>
      </c>
      <c r="AA168" s="4">
        <v>24</v>
      </c>
      <c r="AB168" t="s">
        <v>224</v>
      </c>
      <c r="AC168" t="s">
        <v>225</v>
      </c>
      <c r="AD168" s="113">
        <v>2904.53238709677</v>
      </c>
      <c r="AE168" s="113">
        <v>2923.8751330728101</v>
      </c>
      <c r="AF168" s="113">
        <v>19.342745976040302</v>
      </c>
    </row>
    <row r="169" spans="13:32" x14ac:dyDescent="0.35">
      <c r="M169">
        <v>2018</v>
      </c>
      <c r="N169" s="15">
        <v>43170</v>
      </c>
      <c r="O169" s="4">
        <v>23</v>
      </c>
      <c r="P169" s="15" t="s">
        <v>157</v>
      </c>
      <c r="Q169" t="s">
        <v>150</v>
      </c>
      <c r="R169" t="s">
        <v>151</v>
      </c>
      <c r="S169" s="113">
        <v>11088.506778320299</v>
      </c>
      <c r="T169" s="113">
        <v>11390.9</v>
      </c>
      <c r="U169" s="113">
        <v>302.39322167966498</v>
      </c>
      <c r="V169" s="113">
        <f t="shared" si="10"/>
        <v>11390900</v>
      </c>
      <c r="W169" s="114"/>
      <c r="X169">
        <v>2018</v>
      </c>
      <c r="Y169" s="15">
        <v>43170</v>
      </c>
      <c r="Z169" s="4">
        <v>23</v>
      </c>
      <c r="AA169" s="4">
        <v>23</v>
      </c>
      <c r="AB169" t="s">
        <v>224</v>
      </c>
      <c r="AC169" t="s">
        <v>225</v>
      </c>
      <c r="AD169" s="113">
        <v>2927.7413870967698</v>
      </c>
      <c r="AE169" s="113">
        <v>2947.2386935085501</v>
      </c>
      <c r="AF169" s="113">
        <v>19.497306411775899</v>
      </c>
    </row>
    <row r="170" spans="13:32" x14ac:dyDescent="0.35">
      <c r="M170">
        <v>2018</v>
      </c>
      <c r="N170" s="15">
        <v>43171</v>
      </c>
      <c r="O170" s="4">
        <v>24</v>
      </c>
      <c r="P170" s="15" t="s">
        <v>157</v>
      </c>
      <c r="Q170" t="s">
        <v>150</v>
      </c>
      <c r="R170" t="s">
        <v>151</v>
      </c>
      <c r="S170" s="113">
        <v>11031.923587523899</v>
      </c>
      <c r="T170" s="113">
        <v>11911.255999999999</v>
      </c>
      <c r="U170" s="113">
        <v>879.33241247607202</v>
      </c>
      <c r="V170" s="113">
        <f t="shared" si="10"/>
        <v>11911256</v>
      </c>
      <c r="W170" s="114"/>
      <c r="X170">
        <v>2018</v>
      </c>
      <c r="Y170" s="15">
        <v>43171</v>
      </c>
      <c r="Z170" s="4">
        <v>24</v>
      </c>
      <c r="AA170" s="4">
        <v>24</v>
      </c>
      <c r="AB170" t="s">
        <v>224</v>
      </c>
      <c r="AC170" t="s">
        <v>225</v>
      </c>
      <c r="AD170" s="113">
        <v>2904.53238709677</v>
      </c>
      <c r="AE170" s="113">
        <v>2923.8751330728101</v>
      </c>
      <c r="AF170" s="113">
        <v>19.342745976040302</v>
      </c>
    </row>
    <row r="171" spans="13:32" x14ac:dyDescent="0.35">
      <c r="M171">
        <v>2018</v>
      </c>
      <c r="N171" s="15">
        <v>43172</v>
      </c>
      <c r="O171" s="4">
        <v>24</v>
      </c>
      <c r="P171" s="15" t="s">
        <v>157</v>
      </c>
      <c r="Q171" t="s">
        <v>150</v>
      </c>
      <c r="R171" t="s">
        <v>151</v>
      </c>
      <c r="S171" s="113">
        <v>10985.505722137301</v>
      </c>
      <c r="T171" s="113">
        <v>11867.59</v>
      </c>
      <c r="U171" s="113">
        <v>882.08427786264394</v>
      </c>
      <c r="V171" s="113">
        <f t="shared" si="10"/>
        <v>11867590</v>
      </c>
      <c r="W171" s="114"/>
      <c r="X171">
        <v>2018</v>
      </c>
      <c r="Y171" s="15">
        <v>43172</v>
      </c>
      <c r="Z171" s="4">
        <v>24</v>
      </c>
      <c r="AA171" s="4">
        <v>24</v>
      </c>
      <c r="AB171" t="s">
        <v>224</v>
      </c>
      <c r="AC171" t="s">
        <v>225</v>
      </c>
      <c r="AD171" s="113">
        <v>2904.53238709677</v>
      </c>
      <c r="AE171" s="113">
        <v>2923.8751330728101</v>
      </c>
      <c r="AF171" s="113">
        <v>19.342745976040302</v>
      </c>
    </row>
    <row r="172" spans="13:32" x14ac:dyDescent="0.35">
      <c r="M172">
        <v>2018</v>
      </c>
      <c r="N172" s="15">
        <v>43173</v>
      </c>
      <c r="O172" s="4">
        <v>24</v>
      </c>
      <c r="P172" s="15" t="s">
        <v>157</v>
      </c>
      <c r="Q172" t="s">
        <v>150</v>
      </c>
      <c r="R172" t="s">
        <v>151</v>
      </c>
      <c r="S172" s="113">
        <v>10929.7889636863</v>
      </c>
      <c r="T172" s="113">
        <v>12311.993</v>
      </c>
      <c r="U172" s="113">
        <v>1382.20403631362</v>
      </c>
      <c r="V172" s="113">
        <f t="shared" si="10"/>
        <v>12311993</v>
      </c>
      <c r="W172" s="114"/>
      <c r="X172">
        <v>2018</v>
      </c>
      <c r="Y172" s="15">
        <v>43173</v>
      </c>
      <c r="Z172" s="4">
        <v>24</v>
      </c>
      <c r="AA172" s="4">
        <v>24</v>
      </c>
      <c r="AB172" t="s">
        <v>224</v>
      </c>
      <c r="AC172" t="s">
        <v>225</v>
      </c>
      <c r="AD172" s="113">
        <v>2904.53238709677</v>
      </c>
      <c r="AE172" s="113">
        <v>2923.8751330728101</v>
      </c>
      <c r="AF172" s="113">
        <v>19.342745976040302</v>
      </c>
    </row>
    <row r="173" spans="13:32" x14ac:dyDescent="0.35">
      <c r="M173">
        <v>2018</v>
      </c>
      <c r="N173" s="15">
        <v>43174</v>
      </c>
      <c r="O173" s="4">
        <v>24</v>
      </c>
      <c r="P173" s="15" t="s">
        <v>157</v>
      </c>
      <c r="Q173" t="s">
        <v>150</v>
      </c>
      <c r="R173" t="s">
        <v>151</v>
      </c>
      <c r="S173" s="113">
        <v>10863.2503705324</v>
      </c>
      <c r="T173" s="113">
        <v>12587.772000000001</v>
      </c>
      <c r="U173" s="113">
        <v>1724.5216294675799</v>
      </c>
      <c r="V173" s="113">
        <f t="shared" si="10"/>
        <v>12587772</v>
      </c>
      <c r="W173" s="114"/>
      <c r="X173">
        <v>2018</v>
      </c>
      <c r="Y173" s="15">
        <v>43174</v>
      </c>
      <c r="Z173" s="4">
        <v>24</v>
      </c>
      <c r="AA173" s="4">
        <v>24</v>
      </c>
      <c r="AB173" t="s">
        <v>224</v>
      </c>
      <c r="AC173" t="s">
        <v>225</v>
      </c>
      <c r="AD173" s="113">
        <v>2904.53238709677</v>
      </c>
      <c r="AE173" s="113">
        <v>2923.8751330728101</v>
      </c>
      <c r="AF173" s="113">
        <v>19.342745976040302</v>
      </c>
    </row>
    <row r="174" spans="13:32" x14ac:dyDescent="0.35">
      <c r="M174">
        <v>2018</v>
      </c>
      <c r="N174" s="15">
        <v>43175</v>
      </c>
      <c r="O174" s="4">
        <v>24</v>
      </c>
      <c r="P174" s="15" t="s">
        <v>157</v>
      </c>
      <c r="Q174" t="s">
        <v>150</v>
      </c>
      <c r="R174" t="s">
        <v>151</v>
      </c>
      <c r="S174" s="113">
        <v>10809.065058259201</v>
      </c>
      <c r="T174" s="113">
        <v>12952.982</v>
      </c>
      <c r="U174" s="113">
        <v>2143.9169417407902</v>
      </c>
      <c r="V174" s="113">
        <f t="shared" si="10"/>
        <v>12952982</v>
      </c>
      <c r="W174" s="114"/>
      <c r="X174">
        <v>2018</v>
      </c>
      <c r="Y174" s="15">
        <v>43175</v>
      </c>
      <c r="Z174" s="4">
        <v>24</v>
      </c>
      <c r="AA174" s="4">
        <v>24</v>
      </c>
      <c r="AB174" t="s">
        <v>224</v>
      </c>
      <c r="AC174" t="s">
        <v>225</v>
      </c>
      <c r="AD174" s="113">
        <v>2904.53238709677</v>
      </c>
      <c r="AE174" s="113">
        <v>2923.8751330728101</v>
      </c>
      <c r="AF174" s="113">
        <v>19.342745976040302</v>
      </c>
    </row>
    <row r="175" spans="13:32" x14ac:dyDescent="0.35">
      <c r="M175">
        <v>2018</v>
      </c>
      <c r="N175" s="15">
        <v>43176</v>
      </c>
      <c r="O175" s="4">
        <v>24</v>
      </c>
      <c r="P175" s="15" t="s">
        <v>157</v>
      </c>
      <c r="Q175" t="s">
        <v>150</v>
      </c>
      <c r="R175" t="s">
        <v>151</v>
      </c>
      <c r="S175" s="113">
        <v>10807.8223273608</v>
      </c>
      <c r="T175" s="113">
        <v>12308.281999999999</v>
      </c>
      <c r="U175" s="113">
        <v>1500.4596726391901</v>
      </c>
      <c r="V175" s="113">
        <f t="shared" si="10"/>
        <v>12308282</v>
      </c>
      <c r="W175" s="114"/>
      <c r="X175">
        <v>2018</v>
      </c>
      <c r="Y175" s="15">
        <v>43176</v>
      </c>
      <c r="Z175" s="4">
        <v>24</v>
      </c>
      <c r="AA175" s="4">
        <v>24</v>
      </c>
      <c r="AB175" t="s">
        <v>224</v>
      </c>
      <c r="AC175" t="s">
        <v>225</v>
      </c>
      <c r="AD175" s="113">
        <v>2904.53238709677</v>
      </c>
      <c r="AE175" s="113">
        <v>2923.8751330728101</v>
      </c>
      <c r="AF175" s="113">
        <v>19.342745976040302</v>
      </c>
    </row>
    <row r="176" spans="13:32" x14ac:dyDescent="0.35">
      <c r="M176">
        <v>2018</v>
      </c>
      <c r="N176" s="15">
        <v>43177</v>
      </c>
      <c r="O176" s="4">
        <v>24</v>
      </c>
      <c r="P176" s="15" t="s">
        <v>157</v>
      </c>
      <c r="Q176" t="s">
        <v>150</v>
      </c>
      <c r="R176" t="s">
        <v>151</v>
      </c>
      <c r="S176" s="113">
        <v>10806.952562132599</v>
      </c>
      <c r="T176" s="113">
        <v>11941.705</v>
      </c>
      <c r="U176" s="113">
        <v>1134.75243786739</v>
      </c>
      <c r="V176" s="113">
        <f t="shared" si="10"/>
        <v>11941705</v>
      </c>
      <c r="W176" s="114"/>
      <c r="X176">
        <v>2018</v>
      </c>
      <c r="Y176" s="15">
        <v>43177</v>
      </c>
      <c r="Z176" s="4">
        <v>24</v>
      </c>
      <c r="AA176" s="4">
        <v>24</v>
      </c>
      <c r="AB176" t="s">
        <v>224</v>
      </c>
      <c r="AC176" t="s">
        <v>225</v>
      </c>
      <c r="AD176" s="113">
        <v>2904.53238709677</v>
      </c>
      <c r="AE176" s="113">
        <v>2923.8751330728101</v>
      </c>
      <c r="AF176" s="113">
        <v>19.342745976040302</v>
      </c>
    </row>
    <row r="177" spans="13:32" x14ac:dyDescent="0.35">
      <c r="M177">
        <v>2018</v>
      </c>
      <c r="N177" s="15">
        <v>43178</v>
      </c>
      <c r="O177" s="4">
        <v>24</v>
      </c>
      <c r="P177" s="15" t="s">
        <v>157</v>
      </c>
      <c r="Q177" t="s">
        <v>150</v>
      </c>
      <c r="R177" t="s">
        <v>151</v>
      </c>
      <c r="S177" s="113">
        <v>10749.8606362597</v>
      </c>
      <c r="T177" s="113">
        <v>12622.040999999999</v>
      </c>
      <c r="U177" s="113">
        <v>1872.1803637401999</v>
      </c>
      <c r="V177" s="113">
        <f t="shared" si="10"/>
        <v>12622041</v>
      </c>
      <c r="W177" s="114"/>
      <c r="X177">
        <v>2018</v>
      </c>
      <c r="Y177" s="15">
        <v>43178</v>
      </c>
      <c r="Z177" s="4">
        <v>24</v>
      </c>
      <c r="AA177" s="4">
        <v>24</v>
      </c>
      <c r="AB177" t="s">
        <v>224</v>
      </c>
      <c r="AC177" t="s">
        <v>225</v>
      </c>
      <c r="AD177" s="113">
        <v>2904.53238709677</v>
      </c>
      <c r="AE177" s="113">
        <v>2923.8751330728101</v>
      </c>
      <c r="AF177" s="113">
        <v>19.342745976040302</v>
      </c>
    </row>
    <row r="178" spans="13:32" x14ac:dyDescent="0.35">
      <c r="M178">
        <v>2018</v>
      </c>
      <c r="N178" s="15">
        <v>43179</v>
      </c>
      <c r="O178" s="4">
        <v>24</v>
      </c>
      <c r="P178" s="15" t="s">
        <v>157</v>
      </c>
      <c r="Q178" t="s">
        <v>150</v>
      </c>
      <c r="R178" t="s">
        <v>151</v>
      </c>
      <c r="S178" s="113">
        <v>10668.063819515601</v>
      </c>
      <c r="T178" s="113">
        <v>12743.838</v>
      </c>
      <c r="U178" s="113">
        <v>2075.7741804843299</v>
      </c>
      <c r="V178" s="113">
        <f t="shared" si="10"/>
        <v>12743838</v>
      </c>
      <c r="W178" s="114"/>
      <c r="X178">
        <v>2018</v>
      </c>
      <c r="Y178" s="15">
        <v>43179</v>
      </c>
      <c r="Z178" s="4">
        <v>24</v>
      </c>
      <c r="AA178" s="4">
        <v>24</v>
      </c>
      <c r="AB178" t="s">
        <v>224</v>
      </c>
      <c r="AC178" t="s">
        <v>225</v>
      </c>
      <c r="AD178" s="113">
        <v>2904.53238709677</v>
      </c>
      <c r="AE178" s="113">
        <v>2923.8751330728101</v>
      </c>
      <c r="AF178" s="113">
        <v>19.342745976040302</v>
      </c>
    </row>
    <row r="179" spans="13:32" x14ac:dyDescent="0.35">
      <c r="M179">
        <v>2018</v>
      </c>
      <c r="N179" s="15">
        <v>43180</v>
      </c>
      <c r="O179" s="4">
        <v>24</v>
      </c>
      <c r="P179" s="15" t="s">
        <v>157</v>
      </c>
      <c r="Q179" t="s">
        <v>150</v>
      </c>
      <c r="R179" t="s">
        <v>151</v>
      </c>
      <c r="S179" s="113">
        <v>10601.7343420243</v>
      </c>
      <c r="T179" s="113">
        <v>12994.611999999999</v>
      </c>
      <c r="U179" s="113">
        <v>2392.87765797565</v>
      </c>
      <c r="V179" s="113">
        <f t="shared" si="10"/>
        <v>12994612</v>
      </c>
      <c r="W179" s="114"/>
      <c r="X179">
        <v>2018</v>
      </c>
      <c r="Y179" s="15">
        <v>43180</v>
      </c>
      <c r="Z179" s="4">
        <v>24</v>
      </c>
      <c r="AA179" s="4">
        <v>24</v>
      </c>
      <c r="AB179" t="s">
        <v>224</v>
      </c>
      <c r="AC179" t="s">
        <v>225</v>
      </c>
      <c r="AD179" s="113">
        <v>2904.53238709677</v>
      </c>
      <c r="AE179" s="113">
        <v>2923.8751330728101</v>
      </c>
      <c r="AF179" s="113">
        <v>19.342745976040302</v>
      </c>
    </row>
    <row r="180" spans="13:32" x14ac:dyDescent="0.35">
      <c r="M180">
        <v>2018</v>
      </c>
      <c r="N180" s="15">
        <v>43181</v>
      </c>
      <c r="O180" s="4">
        <v>24</v>
      </c>
      <c r="P180" s="15" t="s">
        <v>157</v>
      </c>
      <c r="Q180" t="s">
        <v>150</v>
      </c>
      <c r="R180" t="s">
        <v>151</v>
      </c>
      <c r="S180" s="113">
        <v>10567.856159582199</v>
      </c>
      <c r="T180" s="113">
        <v>12846.932000000001</v>
      </c>
      <c r="U180" s="113">
        <v>2279.07584041771</v>
      </c>
      <c r="V180" s="113">
        <f t="shared" si="10"/>
        <v>12846932</v>
      </c>
      <c r="W180" s="114"/>
      <c r="X180">
        <v>2018</v>
      </c>
      <c r="Y180" s="15">
        <v>43181</v>
      </c>
      <c r="Z180" s="4">
        <v>24</v>
      </c>
      <c r="AA180" s="4">
        <v>24</v>
      </c>
      <c r="AB180" t="s">
        <v>224</v>
      </c>
      <c r="AC180" t="s">
        <v>225</v>
      </c>
      <c r="AD180" s="113">
        <v>2904.53238709677</v>
      </c>
      <c r="AE180" s="113">
        <v>2923.8751330728101</v>
      </c>
      <c r="AF180" s="113">
        <v>19.342745976040302</v>
      </c>
    </row>
    <row r="181" spans="13:32" x14ac:dyDescent="0.35">
      <c r="M181">
        <v>2018</v>
      </c>
      <c r="N181" s="15">
        <v>43182</v>
      </c>
      <c r="O181" s="4">
        <v>24</v>
      </c>
      <c r="P181" s="15" t="s">
        <v>157</v>
      </c>
      <c r="Q181" t="s">
        <v>150</v>
      </c>
      <c r="R181" t="s">
        <v>151</v>
      </c>
      <c r="S181" s="113">
        <v>10532.521034752799</v>
      </c>
      <c r="T181" s="113">
        <v>13709.837</v>
      </c>
      <c r="U181" s="113">
        <v>3177.3159652470999</v>
      </c>
      <c r="V181" s="113">
        <f t="shared" si="10"/>
        <v>13709837</v>
      </c>
      <c r="W181" s="114"/>
      <c r="X181">
        <v>2018</v>
      </c>
      <c r="Y181" s="15">
        <v>43182</v>
      </c>
      <c r="Z181" s="4">
        <v>24</v>
      </c>
      <c r="AA181" s="4">
        <v>24</v>
      </c>
      <c r="AB181" t="s">
        <v>224</v>
      </c>
      <c r="AC181" t="s">
        <v>225</v>
      </c>
      <c r="AD181" s="113">
        <v>2904.53238709677</v>
      </c>
      <c r="AE181" s="113">
        <v>2923.8751330728101</v>
      </c>
      <c r="AF181" s="113">
        <v>19.342745976040302</v>
      </c>
    </row>
    <row r="182" spans="13:32" x14ac:dyDescent="0.35">
      <c r="M182">
        <v>2018</v>
      </c>
      <c r="N182" s="15">
        <v>43183</v>
      </c>
      <c r="O182" s="4">
        <v>24</v>
      </c>
      <c r="P182" s="15" t="s">
        <v>157</v>
      </c>
      <c r="Q182" t="s">
        <v>150</v>
      </c>
      <c r="R182" t="s">
        <v>151</v>
      </c>
      <c r="S182" s="113">
        <v>10551.090392189701</v>
      </c>
      <c r="T182" s="113">
        <v>12901.724</v>
      </c>
      <c r="U182" s="113">
        <v>2350.6336078102299</v>
      </c>
      <c r="V182" s="113">
        <f t="shared" si="10"/>
        <v>12901724</v>
      </c>
      <c r="W182" s="114"/>
      <c r="X182">
        <v>2018</v>
      </c>
      <c r="Y182" s="15">
        <v>43183</v>
      </c>
      <c r="Z182" s="4">
        <v>24</v>
      </c>
      <c r="AA182" s="4">
        <v>24</v>
      </c>
      <c r="AB182" t="s">
        <v>224</v>
      </c>
      <c r="AC182" t="s">
        <v>225</v>
      </c>
      <c r="AD182" s="113">
        <v>2904.53238709677</v>
      </c>
      <c r="AE182" s="113">
        <v>2923.8751330728101</v>
      </c>
      <c r="AF182" s="113">
        <v>19.342745976040302</v>
      </c>
    </row>
    <row r="183" spans="13:32" x14ac:dyDescent="0.35">
      <c r="M183">
        <v>2018</v>
      </c>
      <c r="N183" s="15">
        <v>43184</v>
      </c>
      <c r="O183" s="4">
        <v>24</v>
      </c>
      <c r="P183" s="15" t="s">
        <v>157</v>
      </c>
      <c r="Q183" t="s">
        <v>150</v>
      </c>
      <c r="R183" t="s">
        <v>151</v>
      </c>
      <c r="S183" s="113">
        <v>10569.6420353062</v>
      </c>
      <c r="T183" s="113">
        <v>12545.592000000001</v>
      </c>
      <c r="U183" s="113">
        <v>1975.9499646938</v>
      </c>
      <c r="V183" s="113">
        <f t="shared" si="10"/>
        <v>12545592</v>
      </c>
      <c r="W183" s="114"/>
      <c r="X183">
        <v>2018</v>
      </c>
      <c r="Y183" s="15">
        <v>43184</v>
      </c>
      <c r="Z183" s="4">
        <v>24</v>
      </c>
      <c r="AA183" s="4">
        <v>24</v>
      </c>
      <c r="AB183" t="s">
        <v>224</v>
      </c>
      <c r="AC183" t="s">
        <v>225</v>
      </c>
      <c r="AD183" s="113">
        <v>2904.53238709677</v>
      </c>
      <c r="AE183" s="113">
        <v>2923.8751330728101</v>
      </c>
      <c r="AF183" s="113">
        <v>19.342745976040302</v>
      </c>
    </row>
    <row r="184" spans="13:32" x14ac:dyDescent="0.35">
      <c r="M184">
        <v>2018</v>
      </c>
      <c r="N184" s="15">
        <v>43185</v>
      </c>
      <c r="O184" s="4">
        <v>24</v>
      </c>
      <c r="P184" s="15" t="s">
        <v>157</v>
      </c>
      <c r="Q184" t="s">
        <v>150</v>
      </c>
      <c r="R184" t="s">
        <v>151</v>
      </c>
      <c r="S184" s="113">
        <v>10550.5430351141</v>
      </c>
      <c r="T184" s="113">
        <v>13634.116</v>
      </c>
      <c r="U184" s="113">
        <v>3083.5729648858501</v>
      </c>
      <c r="V184" s="113">
        <f t="shared" si="10"/>
        <v>13634116</v>
      </c>
      <c r="W184" s="114"/>
      <c r="X184">
        <v>2018</v>
      </c>
      <c r="Y184" s="15">
        <v>43185</v>
      </c>
      <c r="Z184" s="4">
        <v>24</v>
      </c>
      <c r="AA184" s="4">
        <v>24</v>
      </c>
      <c r="AB184" t="s">
        <v>224</v>
      </c>
      <c r="AC184" t="s">
        <v>225</v>
      </c>
      <c r="AD184" s="113">
        <v>2904.53238709677</v>
      </c>
      <c r="AE184" s="113">
        <v>2923.8751330728101</v>
      </c>
      <c r="AF184" s="113">
        <v>19.342745976040302</v>
      </c>
    </row>
    <row r="185" spans="13:32" x14ac:dyDescent="0.35">
      <c r="M185">
        <v>2018</v>
      </c>
      <c r="N185" s="15">
        <v>43186</v>
      </c>
      <c r="O185" s="4">
        <v>24</v>
      </c>
      <c r="P185" s="15" t="s">
        <v>157</v>
      </c>
      <c r="Q185" t="s">
        <v>150</v>
      </c>
      <c r="R185" t="s">
        <v>151</v>
      </c>
      <c r="S185" s="113">
        <v>10539.660553789099</v>
      </c>
      <c r="T185" s="113">
        <v>12849.311</v>
      </c>
      <c r="U185" s="113">
        <v>2309.6504462108501</v>
      </c>
      <c r="V185" s="113">
        <f t="shared" si="10"/>
        <v>12849311</v>
      </c>
      <c r="W185" s="114"/>
      <c r="X185">
        <v>2018</v>
      </c>
      <c r="Y185" s="15">
        <v>43186</v>
      </c>
      <c r="Z185" s="4">
        <v>24</v>
      </c>
      <c r="AA185" s="4">
        <v>24</v>
      </c>
      <c r="AB185" t="s">
        <v>224</v>
      </c>
      <c r="AC185" t="s">
        <v>225</v>
      </c>
      <c r="AD185" s="113">
        <v>2904.53238709677</v>
      </c>
      <c r="AE185" s="113">
        <v>2923.8751330728101</v>
      </c>
      <c r="AF185" s="113">
        <v>19.342745976040302</v>
      </c>
    </row>
    <row r="186" spans="13:32" x14ac:dyDescent="0.35">
      <c r="M186">
        <v>2018</v>
      </c>
      <c r="N186" s="15">
        <v>43187</v>
      </c>
      <c r="O186" s="4">
        <v>24</v>
      </c>
      <c r="P186" s="15" t="s">
        <v>157</v>
      </c>
      <c r="Q186" t="s">
        <v>150</v>
      </c>
      <c r="R186" t="s">
        <v>151</v>
      </c>
      <c r="S186" s="113">
        <v>10523.2347213106</v>
      </c>
      <c r="T186" s="113">
        <v>12694.382</v>
      </c>
      <c r="U186" s="113">
        <v>2171.14727868931</v>
      </c>
      <c r="V186" s="113">
        <f t="shared" si="10"/>
        <v>12694382</v>
      </c>
      <c r="W186" s="114"/>
      <c r="X186">
        <v>2018</v>
      </c>
      <c r="Y186" s="15">
        <v>43187</v>
      </c>
      <c r="Z186" s="4">
        <v>24</v>
      </c>
      <c r="AA186" s="4">
        <v>24</v>
      </c>
      <c r="AB186" t="s">
        <v>224</v>
      </c>
      <c r="AC186" t="s">
        <v>225</v>
      </c>
      <c r="AD186" s="113">
        <v>2904.53238709677</v>
      </c>
      <c r="AE186" s="113">
        <v>2923.8751330728101</v>
      </c>
      <c r="AF186" s="113">
        <v>19.342745976040302</v>
      </c>
    </row>
    <row r="187" spans="13:32" x14ac:dyDescent="0.35">
      <c r="M187">
        <v>2018</v>
      </c>
      <c r="N187" s="15">
        <v>43188</v>
      </c>
      <c r="O187" s="4">
        <v>24</v>
      </c>
      <c r="P187" s="15" t="s">
        <v>157</v>
      </c>
      <c r="Q187" t="s">
        <v>150</v>
      </c>
      <c r="R187" t="s">
        <v>151</v>
      </c>
      <c r="S187" s="113">
        <v>10542.365079650701</v>
      </c>
      <c r="T187" s="113">
        <v>12720.619000000001</v>
      </c>
      <c r="U187" s="113">
        <v>2178.2539203492502</v>
      </c>
      <c r="V187" s="113">
        <f t="shared" si="10"/>
        <v>12720619</v>
      </c>
      <c r="W187" s="114"/>
      <c r="X187">
        <v>2018</v>
      </c>
      <c r="Y187" s="15">
        <v>43188</v>
      </c>
      <c r="Z187" s="4">
        <v>24</v>
      </c>
      <c r="AA187" s="4">
        <v>24</v>
      </c>
      <c r="AB187" t="s">
        <v>224</v>
      </c>
      <c r="AC187" t="s">
        <v>225</v>
      </c>
      <c r="AD187" s="113">
        <v>2904.53238709677</v>
      </c>
      <c r="AE187" s="113">
        <v>2923.8751330728101</v>
      </c>
      <c r="AF187" s="113">
        <v>19.342745976040302</v>
      </c>
    </row>
    <row r="188" spans="13:32" x14ac:dyDescent="0.35">
      <c r="M188">
        <v>2018</v>
      </c>
      <c r="N188" s="15">
        <v>43189</v>
      </c>
      <c r="O188" s="4">
        <v>24</v>
      </c>
      <c r="P188" s="15" t="s">
        <v>157</v>
      </c>
      <c r="Q188" t="s">
        <v>150</v>
      </c>
      <c r="R188" t="s">
        <v>151</v>
      </c>
      <c r="S188" s="113">
        <v>10520.985549945301</v>
      </c>
      <c r="T188" s="113">
        <v>12500.334000000001</v>
      </c>
      <c r="U188" s="113">
        <v>1979.3484500546499</v>
      </c>
      <c r="V188" s="113">
        <f t="shared" si="10"/>
        <v>12500334</v>
      </c>
      <c r="W188" s="114"/>
      <c r="X188">
        <v>2018</v>
      </c>
      <c r="Y188" s="15">
        <v>43189</v>
      </c>
      <c r="Z188" s="4">
        <v>24</v>
      </c>
      <c r="AA188" s="4">
        <v>24</v>
      </c>
      <c r="AB188" t="s">
        <v>224</v>
      </c>
      <c r="AC188" t="s">
        <v>225</v>
      </c>
      <c r="AD188" s="113">
        <v>2904.53238709677</v>
      </c>
      <c r="AE188" s="113">
        <v>2923.8751330728101</v>
      </c>
      <c r="AF188" s="113">
        <v>19.342745976040302</v>
      </c>
    </row>
    <row r="189" spans="13:32" x14ac:dyDescent="0.35">
      <c r="M189">
        <v>2018</v>
      </c>
      <c r="N189" s="15">
        <v>43190</v>
      </c>
      <c r="O189" s="4">
        <v>24</v>
      </c>
      <c r="P189" s="15" t="s">
        <v>157</v>
      </c>
      <c r="Q189" t="s">
        <v>150</v>
      </c>
      <c r="R189" t="s">
        <v>151</v>
      </c>
      <c r="S189" s="113">
        <v>10421.1079237543</v>
      </c>
      <c r="T189" s="113">
        <v>12457.834999999999</v>
      </c>
      <c r="U189" s="113">
        <v>2036.7270762456201</v>
      </c>
      <c r="V189" s="113">
        <f t="shared" si="10"/>
        <v>12457835</v>
      </c>
      <c r="W189" s="114"/>
      <c r="X189">
        <v>2018</v>
      </c>
      <c r="Y189" s="15">
        <v>43190</v>
      </c>
      <c r="Z189" s="4">
        <v>24</v>
      </c>
      <c r="AA189" s="4">
        <v>24</v>
      </c>
      <c r="AB189" t="s">
        <v>224</v>
      </c>
      <c r="AC189" t="s">
        <v>225</v>
      </c>
      <c r="AD189" s="113">
        <v>2847.7173333333299</v>
      </c>
      <c r="AE189" s="113">
        <v>2866.6817192134599</v>
      </c>
      <c r="AF189" s="113">
        <v>18.9643858801284</v>
      </c>
    </row>
    <row r="190" spans="13:32" x14ac:dyDescent="0.35">
      <c r="M190">
        <v>2018</v>
      </c>
      <c r="N190" s="15">
        <v>43191</v>
      </c>
      <c r="O190" s="4">
        <v>24</v>
      </c>
      <c r="P190" s="15" t="s">
        <v>158</v>
      </c>
      <c r="Q190" t="s">
        <v>150</v>
      </c>
      <c r="R190" t="s">
        <v>151</v>
      </c>
      <c r="S190" s="113">
        <v>10439.749230544599</v>
      </c>
      <c r="T190" s="113">
        <v>12576.053</v>
      </c>
      <c r="U190" s="113">
        <v>2136.30376945533</v>
      </c>
      <c r="V190" s="113">
        <f t="shared" si="10"/>
        <v>12576053</v>
      </c>
      <c r="W190" s="114"/>
      <c r="X190">
        <v>2018</v>
      </c>
      <c r="Y190" s="15">
        <v>43191</v>
      </c>
      <c r="Z190" s="4">
        <v>24</v>
      </c>
      <c r="AA190" s="4">
        <v>24</v>
      </c>
      <c r="AB190" t="s">
        <v>224</v>
      </c>
      <c r="AC190" t="s">
        <v>225</v>
      </c>
      <c r="AD190" s="113">
        <v>2847.7173333333299</v>
      </c>
      <c r="AE190" s="113">
        <v>2866.6817192134599</v>
      </c>
      <c r="AF190" s="113">
        <v>18.9643858801284</v>
      </c>
    </row>
    <row r="191" spans="13:32" x14ac:dyDescent="0.35">
      <c r="M191">
        <v>2018</v>
      </c>
      <c r="N191" s="15">
        <v>43192</v>
      </c>
      <c r="O191" s="4">
        <v>24</v>
      </c>
      <c r="P191" s="15" t="s">
        <v>158</v>
      </c>
      <c r="Q191" t="s">
        <v>150</v>
      </c>
      <c r="R191" t="s">
        <v>151</v>
      </c>
      <c r="S191" s="113">
        <v>10436.3711666496</v>
      </c>
      <c r="T191" s="113">
        <v>13433.432000000001</v>
      </c>
      <c r="U191" s="113">
        <v>2997.0608333503701</v>
      </c>
      <c r="V191" s="113">
        <f t="shared" si="10"/>
        <v>13433432</v>
      </c>
      <c r="W191" s="114"/>
      <c r="X191">
        <v>2018</v>
      </c>
      <c r="Y191" s="15">
        <v>43192</v>
      </c>
      <c r="Z191" s="4">
        <v>24</v>
      </c>
      <c r="AA191" s="4">
        <v>24</v>
      </c>
      <c r="AB191" t="s">
        <v>224</v>
      </c>
      <c r="AC191" t="s">
        <v>225</v>
      </c>
      <c r="AD191" s="113">
        <v>2847.7173333333299</v>
      </c>
      <c r="AE191" s="113">
        <v>2866.6817192134599</v>
      </c>
      <c r="AF191" s="113">
        <v>18.9643858801284</v>
      </c>
    </row>
    <row r="192" spans="13:32" x14ac:dyDescent="0.35">
      <c r="M192">
        <v>2018</v>
      </c>
      <c r="N192" s="15">
        <v>43193</v>
      </c>
      <c r="O192" s="4">
        <v>24</v>
      </c>
      <c r="P192" s="15" t="s">
        <v>158</v>
      </c>
      <c r="Q192" t="s">
        <v>150</v>
      </c>
      <c r="R192" t="s">
        <v>151</v>
      </c>
      <c r="S192" s="113">
        <v>10402.1146509882</v>
      </c>
      <c r="T192" s="113">
        <v>13408.011</v>
      </c>
      <c r="U192" s="113">
        <v>3005.8963490117098</v>
      </c>
      <c r="V192" s="113">
        <f t="shared" si="10"/>
        <v>13408011</v>
      </c>
      <c r="W192" s="114"/>
      <c r="X192">
        <v>2018</v>
      </c>
      <c r="Y192" s="15">
        <v>43193</v>
      </c>
      <c r="Z192" s="4">
        <v>24</v>
      </c>
      <c r="AA192" s="4">
        <v>24</v>
      </c>
      <c r="AB192" t="s">
        <v>224</v>
      </c>
      <c r="AC192" t="s">
        <v>225</v>
      </c>
      <c r="AD192" s="113">
        <v>2847.7173333333299</v>
      </c>
      <c r="AE192" s="113">
        <v>2866.6817192134599</v>
      </c>
      <c r="AF192" s="113">
        <v>18.9643858801284</v>
      </c>
    </row>
    <row r="193" spans="13:32" x14ac:dyDescent="0.35">
      <c r="M193">
        <v>2018</v>
      </c>
      <c r="N193" s="15">
        <v>43194</v>
      </c>
      <c r="O193" s="4">
        <v>24</v>
      </c>
      <c r="P193" s="15" t="s">
        <v>158</v>
      </c>
      <c r="Q193" t="s">
        <v>150</v>
      </c>
      <c r="R193" t="s">
        <v>151</v>
      </c>
      <c r="S193" s="113">
        <v>10370.271997678001</v>
      </c>
      <c r="T193" s="113">
        <v>13385.418</v>
      </c>
      <c r="U193" s="113">
        <v>3015.1460023219502</v>
      </c>
      <c r="V193" s="113">
        <f t="shared" si="10"/>
        <v>13385418</v>
      </c>
      <c r="W193" s="114"/>
      <c r="X193">
        <v>2018</v>
      </c>
      <c r="Y193" s="15">
        <v>43194</v>
      </c>
      <c r="Z193" s="4">
        <v>24</v>
      </c>
      <c r="AA193" s="4">
        <v>24</v>
      </c>
      <c r="AB193" t="s">
        <v>224</v>
      </c>
      <c r="AC193" t="s">
        <v>225</v>
      </c>
      <c r="AD193" s="113">
        <v>2847.7173333333299</v>
      </c>
      <c r="AE193" s="113">
        <v>2866.6817192134599</v>
      </c>
      <c r="AF193" s="113">
        <v>18.9643858801284</v>
      </c>
    </row>
    <row r="194" spans="13:32" x14ac:dyDescent="0.35">
      <c r="M194">
        <v>2018</v>
      </c>
      <c r="N194" s="15">
        <v>43195</v>
      </c>
      <c r="O194" s="4">
        <v>24</v>
      </c>
      <c r="P194" s="15" t="s">
        <v>158</v>
      </c>
      <c r="Q194" t="s">
        <v>150</v>
      </c>
      <c r="R194" t="s">
        <v>151</v>
      </c>
      <c r="S194" s="113">
        <v>10356.9643661521</v>
      </c>
      <c r="T194" s="113">
        <v>13192.790999999999</v>
      </c>
      <c r="U194" s="113">
        <v>2835.8266338478702</v>
      </c>
      <c r="V194" s="113">
        <f t="shared" si="10"/>
        <v>13192791</v>
      </c>
      <c r="W194" s="114"/>
      <c r="X194">
        <v>2018</v>
      </c>
      <c r="Y194" s="15">
        <v>43195</v>
      </c>
      <c r="Z194" s="4">
        <v>24</v>
      </c>
      <c r="AA194" s="4">
        <v>24</v>
      </c>
      <c r="AB194" t="s">
        <v>224</v>
      </c>
      <c r="AC194" t="s">
        <v>225</v>
      </c>
      <c r="AD194" s="113">
        <v>2847.7173333333299</v>
      </c>
      <c r="AE194" s="113">
        <v>2866.6817192134599</v>
      </c>
      <c r="AF194" s="113">
        <v>18.9643858801284</v>
      </c>
    </row>
    <row r="195" spans="13:32" x14ac:dyDescent="0.35">
      <c r="M195">
        <v>2018</v>
      </c>
      <c r="N195" s="15">
        <v>43196</v>
      </c>
      <c r="O195" s="4">
        <v>24</v>
      </c>
      <c r="P195" s="15" t="s">
        <v>158</v>
      </c>
      <c r="Q195" t="s">
        <v>150</v>
      </c>
      <c r="R195" t="s">
        <v>151</v>
      </c>
      <c r="S195" s="113">
        <v>10340.908818641101</v>
      </c>
      <c r="T195" s="113">
        <v>12763.032999999999</v>
      </c>
      <c r="U195" s="113">
        <v>2422.1241813588299</v>
      </c>
      <c r="V195" s="113">
        <f t="shared" si="10"/>
        <v>12763033</v>
      </c>
      <c r="W195" s="114"/>
      <c r="X195">
        <v>2018</v>
      </c>
      <c r="Y195" s="15">
        <v>43196</v>
      </c>
      <c r="Z195" s="4">
        <v>24</v>
      </c>
      <c r="AA195" s="4">
        <v>24</v>
      </c>
      <c r="AB195" t="s">
        <v>224</v>
      </c>
      <c r="AC195" t="s">
        <v>225</v>
      </c>
      <c r="AD195" s="113">
        <v>2847.7173333333299</v>
      </c>
      <c r="AE195" s="113">
        <v>2866.6817192134599</v>
      </c>
      <c r="AF195" s="113">
        <v>18.9643858801284</v>
      </c>
    </row>
    <row r="196" spans="13:32" x14ac:dyDescent="0.35">
      <c r="M196">
        <v>2018</v>
      </c>
      <c r="N196" s="15">
        <v>43197</v>
      </c>
      <c r="O196" s="4">
        <v>24</v>
      </c>
      <c r="P196" s="15" t="s">
        <v>158</v>
      </c>
      <c r="Q196" t="s">
        <v>150</v>
      </c>
      <c r="R196" t="s">
        <v>151</v>
      </c>
      <c r="S196" s="113">
        <v>10359.7513914587</v>
      </c>
      <c r="T196" s="113">
        <v>12318.287</v>
      </c>
      <c r="U196" s="113">
        <v>1958.53560854129</v>
      </c>
      <c r="V196" s="113">
        <f t="shared" si="10"/>
        <v>12318287</v>
      </c>
      <c r="W196" s="114"/>
      <c r="X196">
        <v>2018</v>
      </c>
      <c r="Y196" s="15">
        <v>43197</v>
      </c>
      <c r="Z196" s="4">
        <v>24</v>
      </c>
      <c r="AA196" s="4">
        <v>24</v>
      </c>
      <c r="AB196" t="s">
        <v>224</v>
      </c>
      <c r="AC196" t="s">
        <v>225</v>
      </c>
      <c r="AD196" s="113">
        <v>2847.7173333333299</v>
      </c>
      <c r="AE196" s="113">
        <v>2866.6817192134599</v>
      </c>
      <c r="AF196" s="113">
        <v>18.9643858801284</v>
      </c>
    </row>
    <row r="197" spans="13:32" x14ac:dyDescent="0.35">
      <c r="M197">
        <v>2018</v>
      </c>
      <c r="N197" s="15">
        <v>43198</v>
      </c>
      <c r="O197" s="4">
        <v>24</v>
      </c>
      <c r="P197" s="15" t="s">
        <v>158</v>
      </c>
      <c r="Q197" t="s">
        <v>150</v>
      </c>
      <c r="R197" t="s">
        <v>151</v>
      </c>
      <c r="S197" s="113">
        <v>10378.606507816599</v>
      </c>
      <c r="T197" s="113">
        <v>12052.915000000001</v>
      </c>
      <c r="U197" s="113">
        <v>1674.3084921833599</v>
      </c>
      <c r="V197" s="113">
        <f t="shared" si="10"/>
        <v>12052915</v>
      </c>
      <c r="W197" s="114"/>
      <c r="X197">
        <v>2018</v>
      </c>
      <c r="Y197" s="15">
        <v>43198</v>
      </c>
      <c r="Z197" s="4">
        <v>24</v>
      </c>
      <c r="AA197" s="4">
        <v>24</v>
      </c>
      <c r="AB197" t="s">
        <v>224</v>
      </c>
      <c r="AC197" t="s">
        <v>225</v>
      </c>
      <c r="AD197" s="113">
        <v>2847.7173333333299</v>
      </c>
      <c r="AE197" s="113">
        <v>2866.6817192134599</v>
      </c>
      <c r="AF197" s="113">
        <v>18.9643858801284</v>
      </c>
    </row>
    <row r="198" spans="13:32" x14ac:dyDescent="0.35">
      <c r="M198">
        <v>2018</v>
      </c>
      <c r="N198" s="15">
        <v>43199</v>
      </c>
      <c r="O198" s="4">
        <v>24</v>
      </c>
      <c r="P198" s="15" t="s">
        <v>158</v>
      </c>
      <c r="Q198" t="s">
        <v>150</v>
      </c>
      <c r="R198" t="s">
        <v>151</v>
      </c>
      <c r="S198" s="113">
        <v>10345.866252251701</v>
      </c>
      <c r="T198" s="113">
        <v>12220.218000000001</v>
      </c>
      <c r="U198" s="113">
        <v>1874.3517477482601</v>
      </c>
      <c r="V198" s="113">
        <f t="shared" si="10"/>
        <v>12220218</v>
      </c>
      <c r="W198" s="114"/>
      <c r="X198">
        <v>2018</v>
      </c>
      <c r="Y198" s="15">
        <v>43199</v>
      </c>
      <c r="Z198" s="4">
        <v>24</v>
      </c>
      <c r="AA198" s="4">
        <v>24</v>
      </c>
      <c r="AB198" t="s">
        <v>224</v>
      </c>
      <c r="AC198" t="s">
        <v>225</v>
      </c>
      <c r="AD198" s="113">
        <v>2847.7173333333299</v>
      </c>
      <c r="AE198" s="113">
        <v>2866.6817192134599</v>
      </c>
      <c r="AF198" s="113">
        <v>18.9643858801284</v>
      </c>
    </row>
    <row r="199" spans="13:32" x14ac:dyDescent="0.35">
      <c r="M199">
        <v>2018</v>
      </c>
      <c r="N199" s="15">
        <v>43200</v>
      </c>
      <c r="O199" s="4">
        <v>24</v>
      </c>
      <c r="P199" s="15" t="s">
        <v>158</v>
      </c>
      <c r="Q199" t="s">
        <v>150</v>
      </c>
      <c r="R199" t="s">
        <v>151</v>
      </c>
      <c r="S199" s="113">
        <v>10403.6122518252</v>
      </c>
      <c r="T199" s="113">
        <v>12356.300999999999</v>
      </c>
      <c r="U199" s="113">
        <v>1952.6887481747301</v>
      </c>
      <c r="V199" s="113">
        <f t="shared" si="10"/>
        <v>12356301</v>
      </c>
      <c r="W199" s="114"/>
      <c r="X199">
        <v>2018</v>
      </c>
      <c r="Y199" s="15">
        <v>43200</v>
      </c>
      <c r="Z199" s="4">
        <v>24</v>
      </c>
      <c r="AA199" s="4">
        <v>24</v>
      </c>
      <c r="AB199" t="s">
        <v>224</v>
      </c>
      <c r="AC199" t="s">
        <v>225</v>
      </c>
      <c r="AD199" s="113">
        <v>2847.7173333333299</v>
      </c>
      <c r="AE199" s="113">
        <v>2866.6817192134599</v>
      </c>
      <c r="AF199" s="113">
        <v>18.9643858801284</v>
      </c>
    </row>
    <row r="200" spans="13:32" x14ac:dyDescent="0.35">
      <c r="M200">
        <v>2018</v>
      </c>
      <c r="N200" s="15">
        <v>43201</v>
      </c>
      <c r="O200" s="4">
        <v>24</v>
      </c>
      <c r="P200" s="15" t="s">
        <v>158</v>
      </c>
      <c r="Q200" t="s">
        <v>150</v>
      </c>
      <c r="R200" t="s">
        <v>151</v>
      </c>
      <c r="S200" s="113">
        <v>10394.767434191799</v>
      </c>
      <c r="T200" s="113">
        <v>12563.234</v>
      </c>
      <c r="U200" s="113">
        <v>2168.4665658081899</v>
      </c>
      <c r="V200" s="113">
        <f t="shared" si="10"/>
        <v>12563234</v>
      </c>
      <c r="W200" s="114"/>
      <c r="X200">
        <v>2018</v>
      </c>
      <c r="Y200" s="15">
        <v>43201</v>
      </c>
      <c r="Z200" s="4">
        <v>24</v>
      </c>
      <c r="AA200" s="4">
        <v>24</v>
      </c>
      <c r="AB200" t="s">
        <v>224</v>
      </c>
      <c r="AC200" t="s">
        <v>225</v>
      </c>
      <c r="AD200" s="113">
        <v>2847.7173333333299</v>
      </c>
      <c r="AE200" s="113">
        <v>2866.6817192134599</v>
      </c>
      <c r="AF200" s="113">
        <v>18.9643858801284</v>
      </c>
    </row>
    <row r="201" spans="13:32" x14ac:dyDescent="0.35">
      <c r="M201">
        <v>2018</v>
      </c>
      <c r="N201" s="15">
        <v>43202</v>
      </c>
      <c r="O201" s="4">
        <v>24</v>
      </c>
      <c r="P201" s="15" t="s">
        <v>158</v>
      </c>
      <c r="Q201" t="s">
        <v>150</v>
      </c>
      <c r="R201" t="s">
        <v>151</v>
      </c>
      <c r="S201" s="113">
        <v>10363.324875120399</v>
      </c>
      <c r="T201" s="113">
        <v>12916.341</v>
      </c>
      <c r="U201" s="113">
        <v>2553.0161248795398</v>
      </c>
      <c r="V201" s="113">
        <f t="shared" ref="V201:V264" si="11">T201*1000</f>
        <v>12916341</v>
      </c>
      <c r="W201" s="114"/>
      <c r="X201">
        <v>2018</v>
      </c>
      <c r="Y201" s="15">
        <v>43202</v>
      </c>
      <c r="Z201" s="4">
        <v>24</v>
      </c>
      <c r="AA201" s="4">
        <v>24</v>
      </c>
      <c r="AB201" t="s">
        <v>224</v>
      </c>
      <c r="AC201" t="s">
        <v>225</v>
      </c>
      <c r="AD201" s="113">
        <v>2847.7173333333299</v>
      </c>
      <c r="AE201" s="113">
        <v>2866.6817192134599</v>
      </c>
      <c r="AF201" s="113">
        <v>18.9643858801284</v>
      </c>
    </row>
    <row r="202" spans="13:32" x14ac:dyDescent="0.35">
      <c r="M202">
        <v>2018</v>
      </c>
      <c r="N202" s="15">
        <v>43203</v>
      </c>
      <c r="O202" s="4">
        <v>24</v>
      </c>
      <c r="P202" s="15" t="s">
        <v>158</v>
      </c>
      <c r="Q202" t="s">
        <v>150</v>
      </c>
      <c r="R202" t="s">
        <v>151</v>
      </c>
      <c r="S202" s="113">
        <v>10320.521976064399</v>
      </c>
      <c r="T202" s="113">
        <v>13234.802</v>
      </c>
      <c r="U202" s="113">
        <v>2914.2800239355602</v>
      </c>
      <c r="V202" s="113">
        <f t="shared" si="11"/>
        <v>13234802</v>
      </c>
      <c r="W202" s="114"/>
      <c r="X202">
        <v>2018</v>
      </c>
      <c r="Y202" s="15">
        <v>43203</v>
      </c>
      <c r="Z202" s="4">
        <v>24</v>
      </c>
      <c r="AA202" s="4">
        <v>24</v>
      </c>
      <c r="AB202" t="s">
        <v>224</v>
      </c>
      <c r="AC202" t="s">
        <v>225</v>
      </c>
      <c r="AD202" s="113">
        <v>2847.7173333333299</v>
      </c>
      <c r="AE202" s="113">
        <v>2866.6817192134599</v>
      </c>
      <c r="AF202" s="113">
        <v>18.9643858801284</v>
      </c>
    </row>
    <row r="203" spans="13:32" x14ac:dyDescent="0.35">
      <c r="M203">
        <v>2018</v>
      </c>
      <c r="N203" s="15">
        <v>43204</v>
      </c>
      <c r="O203" s="4">
        <v>24</v>
      </c>
      <c r="P203" s="15" t="s">
        <v>158</v>
      </c>
      <c r="Q203" t="s">
        <v>150</v>
      </c>
      <c r="R203" t="s">
        <v>151</v>
      </c>
      <c r="S203" s="113">
        <v>10321.043241937699</v>
      </c>
      <c r="T203" s="113">
        <v>12005.617</v>
      </c>
      <c r="U203" s="113">
        <v>1684.5737580622599</v>
      </c>
      <c r="V203" s="113">
        <f t="shared" si="11"/>
        <v>12005617</v>
      </c>
      <c r="W203" s="114"/>
      <c r="X203">
        <v>2018</v>
      </c>
      <c r="Y203" s="15">
        <v>43204</v>
      </c>
      <c r="Z203" s="4">
        <v>24</v>
      </c>
      <c r="AA203" s="4">
        <v>24</v>
      </c>
      <c r="AB203" t="s">
        <v>224</v>
      </c>
      <c r="AC203" t="s">
        <v>225</v>
      </c>
      <c r="AD203" s="113">
        <v>2847.7173333333299</v>
      </c>
      <c r="AE203" s="113">
        <v>2866.6817192134599</v>
      </c>
      <c r="AF203" s="113">
        <v>18.9643858801284</v>
      </c>
    </row>
    <row r="204" spans="13:32" x14ac:dyDescent="0.35">
      <c r="M204">
        <v>2018</v>
      </c>
      <c r="N204" s="15">
        <v>43205</v>
      </c>
      <c r="O204" s="4">
        <v>24</v>
      </c>
      <c r="P204" s="15" t="s">
        <v>158</v>
      </c>
      <c r="Q204" t="s">
        <v>150</v>
      </c>
      <c r="R204" t="s">
        <v>151</v>
      </c>
      <c r="S204" s="113">
        <v>10323.969868087001</v>
      </c>
      <c r="T204" s="113">
        <v>11671.684999999999</v>
      </c>
      <c r="U204" s="113">
        <v>1347.71513191292</v>
      </c>
      <c r="V204" s="113">
        <f t="shared" si="11"/>
        <v>11671685</v>
      </c>
      <c r="W204" s="114"/>
      <c r="X204">
        <v>2018</v>
      </c>
      <c r="Y204" s="15">
        <v>43205</v>
      </c>
      <c r="Z204" s="4">
        <v>24</v>
      </c>
      <c r="AA204" s="4">
        <v>24</v>
      </c>
      <c r="AB204" t="s">
        <v>224</v>
      </c>
      <c r="AC204" t="s">
        <v>225</v>
      </c>
      <c r="AD204" s="113">
        <v>2847.7173333333299</v>
      </c>
      <c r="AE204" s="113">
        <v>2866.6817192134599</v>
      </c>
      <c r="AF204" s="113">
        <v>18.9643858801284</v>
      </c>
    </row>
    <row r="205" spans="13:32" x14ac:dyDescent="0.35">
      <c r="M205">
        <v>2018</v>
      </c>
      <c r="N205" s="15">
        <v>43206</v>
      </c>
      <c r="O205" s="4">
        <v>24</v>
      </c>
      <c r="P205" s="15" t="s">
        <v>158</v>
      </c>
      <c r="Q205" t="s">
        <v>150</v>
      </c>
      <c r="R205" t="s">
        <v>151</v>
      </c>
      <c r="S205" s="113">
        <v>10293.0993709415</v>
      </c>
      <c r="T205" s="113">
        <v>12605.545</v>
      </c>
      <c r="U205" s="113">
        <v>2312.4456290584599</v>
      </c>
      <c r="V205" s="113">
        <f t="shared" si="11"/>
        <v>12605545</v>
      </c>
      <c r="W205" s="114"/>
      <c r="X205">
        <v>2018</v>
      </c>
      <c r="Y205" s="15">
        <v>43206</v>
      </c>
      <c r="Z205" s="4">
        <v>24</v>
      </c>
      <c r="AA205" s="4">
        <v>24</v>
      </c>
      <c r="AB205" t="s">
        <v>224</v>
      </c>
      <c r="AC205" t="s">
        <v>225</v>
      </c>
      <c r="AD205" s="113">
        <v>2847.7173333333299</v>
      </c>
      <c r="AE205" s="113">
        <v>2866.6817192134599</v>
      </c>
      <c r="AF205" s="113">
        <v>18.9643858801284</v>
      </c>
    </row>
    <row r="206" spans="13:32" x14ac:dyDescent="0.35">
      <c r="M206">
        <v>2018</v>
      </c>
      <c r="N206" s="15">
        <v>43207</v>
      </c>
      <c r="O206" s="4">
        <v>24</v>
      </c>
      <c r="P206" s="15" t="s">
        <v>158</v>
      </c>
      <c r="Q206" t="s">
        <v>150</v>
      </c>
      <c r="R206" t="s">
        <v>151</v>
      </c>
      <c r="S206" s="113">
        <v>10266.603296888499</v>
      </c>
      <c r="T206" s="113">
        <v>12953.743</v>
      </c>
      <c r="U206" s="113">
        <v>2687.1397031114402</v>
      </c>
      <c r="V206" s="113">
        <f t="shared" si="11"/>
        <v>12953743</v>
      </c>
      <c r="W206" s="114"/>
      <c r="X206">
        <v>2018</v>
      </c>
      <c r="Y206" s="15">
        <v>43207</v>
      </c>
      <c r="Z206" s="4">
        <v>24</v>
      </c>
      <c r="AA206" s="4">
        <v>24</v>
      </c>
      <c r="AB206" t="s">
        <v>224</v>
      </c>
      <c r="AC206" t="s">
        <v>225</v>
      </c>
      <c r="AD206" s="113">
        <v>2847.7173333333299</v>
      </c>
      <c r="AE206" s="113">
        <v>2866.6817192134599</v>
      </c>
      <c r="AF206" s="113">
        <v>18.9643858801284</v>
      </c>
    </row>
    <row r="207" spans="13:32" x14ac:dyDescent="0.35">
      <c r="M207">
        <v>2018</v>
      </c>
      <c r="N207" s="15">
        <v>43208</v>
      </c>
      <c r="O207" s="4">
        <v>24</v>
      </c>
      <c r="P207" s="15" t="s">
        <v>158</v>
      </c>
      <c r="Q207" t="s">
        <v>150</v>
      </c>
      <c r="R207" t="s">
        <v>151</v>
      </c>
      <c r="S207" s="113">
        <v>10200.586665904601</v>
      </c>
      <c r="T207" s="113">
        <v>13040.266</v>
      </c>
      <c r="U207" s="113">
        <v>2839.67933409537</v>
      </c>
      <c r="V207" s="113">
        <f t="shared" si="11"/>
        <v>13040266</v>
      </c>
      <c r="W207" s="114"/>
      <c r="X207">
        <v>2018</v>
      </c>
      <c r="Y207" s="15">
        <v>43208</v>
      </c>
      <c r="Z207" s="4">
        <v>24</v>
      </c>
      <c r="AA207" s="4">
        <v>24</v>
      </c>
      <c r="AB207" t="s">
        <v>224</v>
      </c>
      <c r="AC207" t="s">
        <v>225</v>
      </c>
      <c r="AD207" s="113">
        <v>2847.7173333333299</v>
      </c>
      <c r="AE207" s="113">
        <v>2866.6817192134599</v>
      </c>
      <c r="AF207" s="113">
        <v>18.9643858801284</v>
      </c>
    </row>
    <row r="208" spans="13:32" x14ac:dyDescent="0.35">
      <c r="M208">
        <v>2018</v>
      </c>
      <c r="N208" s="15">
        <v>43209</v>
      </c>
      <c r="O208" s="4">
        <v>24</v>
      </c>
      <c r="P208" s="15" t="s">
        <v>158</v>
      </c>
      <c r="Q208" t="s">
        <v>150</v>
      </c>
      <c r="R208" t="s">
        <v>151</v>
      </c>
      <c r="S208" s="113">
        <v>10166.012038088</v>
      </c>
      <c r="T208" s="113">
        <v>13070.691999999999</v>
      </c>
      <c r="U208" s="113">
        <v>2904.6799619119802</v>
      </c>
      <c r="V208" s="113">
        <f t="shared" si="11"/>
        <v>13070692</v>
      </c>
      <c r="W208" s="114"/>
      <c r="X208">
        <v>2018</v>
      </c>
      <c r="Y208" s="15">
        <v>43209</v>
      </c>
      <c r="Z208" s="4">
        <v>24</v>
      </c>
      <c r="AA208" s="4">
        <v>24</v>
      </c>
      <c r="AB208" t="s">
        <v>224</v>
      </c>
      <c r="AC208" t="s">
        <v>225</v>
      </c>
      <c r="AD208" s="113">
        <v>2847.7173333333299</v>
      </c>
      <c r="AE208" s="113">
        <v>2866.6817192134599</v>
      </c>
      <c r="AF208" s="113">
        <v>18.9643858801284</v>
      </c>
    </row>
    <row r="209" spans="13:32" x14ac:dyDescent="0.35">
      <c r="M209">
        <v>2018</v>
      </c>
      <c r="N209" s="15">
        <v>43210</v>
      </c>
      <c r="O209" s="4">
        <v>24</v>
      </c>
      <c r="P209" s="15" t="s">
        <v>158</v>
      </c>
      <c r="Q209" t="s">
        <v>150</v>
      </c>
      <c r="R209" t="s">
        <v>151</v>
      </c>
      <c r="S209" s="113">
        <v>10129.261043882099</v>
      </c>
      <c r="T209" s="113">
        <v>13123.313</v>
      </c>
      <c r="U209" s="113">
        <v>2994.0519561177998</v>
      </c>
      <c r="V209" s="113">
        <f t="shared" si="11"/>
        <v>13123313</v>
      </c>
      <c r="W209" s="114"/>
      <c r="X209">
        <v>2018</v>
      </c>
      <c r="Y209" s="15">
        <v>43210</v>
      </c>
      <c r="Z209" s="4">
        <v>24</v>
      </c>
      <c r="AA209" s="4">
        <v>24</v>
      </c>
      <c r="AB209" t="s">
        <v>224</v>
      </c>
      <c r="AC209" t="s">
        <v>225</v>
      </c>
      <c r="AD209" s="113">
        <v>2847.7173333333299</v>
      </c>
      <c r="AE209" s="113">
        <v>2866.6817192134599</v>
      </c>
      <c r="AF209" s="113">
        <v>18.9643858801284</v>
      </c>
    </row>
    <row r="210" spans="13:32" x14ac:dyDescent="0.35">
      <c r="M210">
        <v>2018</v>
      </c>
      <c r="N210" s="15">
        <v>43211</v>
      </c>
      <c r="O210" s="4">
        <v>24</v>
      </c>
      <c r="P210" s="15" t="s">
        <v>158</v>
      </c>
      <c r="Q210" t="s">
        <v>150</v>
      </c>
      <c r="R210" t="s">
        <v>151</v>
      </c>
      <c r="S210" s="113">
        <v>10138.1116296289</v>
      </c>
      <c r="T210" s="113">
        <v>12947.455</v>
      </c>
      <c r="U210" s="113">
        <v>2809.3433703710102</v>
      </c>
      <c r="V210" s="113">
        <f t="shared" si="11"/>
        <v>12947455</v>
      </c>
      <c r="W210" s="114"/>
      <c r="X210">
        <v>2018</v>
      </c>
      <c r="Y210" s="15">
        <v>43211</v>
      </c>
      <c r="Z210" s="4">
        <v>24</v>
      </c>
      <c r="AA210" s="4">
        <v>24</v>
      </c>
      <c r="AB210" t="s">
        <v>224</v>
      </c>
      <c r="AC210" t="s">
        <v>225</v>
      </c>
      <c r="AD210" s="113">
        <v>2847.7173333333299</v>
      </c>
      <c r="AE210" s="113">
        <v>2866.6817192134599</v>
      </c>
      <c r="AF210" s="113">
        <v>18.9643858801284</v>
      </c>
    </row>
    <row r="211" spans="13:32" x14ac:dyDescent="0.35">
      <c r="M211">
        <v>2018</v>
      </c>
      <c r="N211" s="15">
        <v>43212</v>
      </c>
      <c r="O211" s="4">
        <v>24</v>
      </c>
      <c r="P211" s="15" t="s">
        <v>158</v>
      </c>
      <c r="Q211" t="s">
        <v>150</v>
      </c>
      <c r="R211" t="s">
        <v>151</v>
      </c>
      <c r="S211" s="113">
        <v>10150.6364920543</v>
      </c>
      <c r="T211" s="113">
        <v>12866.918</v>
      </c>
      <c r="U211" s="113">
        <v>2716.28150794564</v>
      </c>
      <c r="V211" s="113">
        <f t="shared" si="11"/>
        <v>12866918</v>
      </c>
      <c r="W211" s="114"/>
      <c r="X211">
        <v>2018</v>
      </c>
      <c r="Y211" s="15">
        <v>43212</v>
      </c>
      <c r="Z211" s="4">
        <v>24</v>
      </c>
      <c r="AA211" s="4">
        <v>24</v>
      </c>
      <c r="AB211" t="s">
        <v>224</v>
      </c>
      <c r="AC211" t="s">
        <v>225</v>
      </c>
      <c r="AD211" s="113">
        <v>2847.7173333333299</v>
      </c>
      <c r="AE211" s="113">
        <v>2866.6817192134599</v>
      </c>
      <c r="AF211" s="113">
        <v>18.9643858801284</v>
      </c>
    </row>
    <row r="212" spans="13:32" x14ac:dyDescent="0.35">
      <c r="M212">
        <v>2018</v>
      </c>
      <c r="N212" s="15">
        <v>43213</v>
      </c>
      <c r="O212" s="4">
        <v>24</v>
      </c>
      <c r="P212" s="15" t="s">
        <v>158</v>
      </c>
      <c r="Q212" t="s">
        <v>150</v>
      </c>
      <c r="R212" t="s">
        <v>151</v>
      </c>
      <c r="S212" s="113">
        <v>10136.9200282739</v>
      </c>
      <c r="T212" s="113">
        <v>13362.564</v>
      </c>
      <c r="U212" s="113">
        <v>3225.643971726</v>
      </c>
      <c r="V212" s="113">
        <f t="shared" si="11"/>
        <v>13362564</v>
      </c>
      <c r="W212" s="114"/>
      <c r="X212">
        <v>2018</v>
      </c>
      <c r="Y212" s="15">
        <v>43213</v>
      </c>
      <c r="Z212" s="4">
        <v>24</v>
      </c>
      <c r="AA212" s="4">
        <v>24</v>
      </c>
      <c r="AB212" t="s">
        <v>224</v>
      </c>
      <c r="AC212" t="s">
        <v>225</v>
      </c>
      <c r="AD212" s="113">
        <v>2847.7173333333299</v>
      </c>
      <c r="AE212" s="113">
        <v>2866.6817192134599</v>
      </c>
      <c r="AF212" s="113">
        <v>18.9643858801284</v>
      </c>
    </row>
    <row r="213" spans="13:32" x14ac:dyDescent="0.35">
      <c r="M213">
        <v>2018</v>
      </c>
      <c r="N213" s="15">
        <v>43214</v>
      </c>
      <c r="O213" s="4">
        <v>24</v>
      </c>
      <c r="P213" s="15" t="s">
        <v>158</v>
      </c>
      <c r="Q213" t="s">
        <v>150</v>
      </c>
      <c r="R213" t="s">
        <v>151</v>
      </c>
      <c r="S213" s="113">
        <v>10130.4903722043</v>
      </c>
      <c r="T213" s="113">
        <v>13566.263000000001</v>
      </c>
      <c r="U213" s="113">
        <v>3435.7726277956599</v>
      </c>
      <c r="V213" s="113">
        <f t="shared" si="11"/>
        <v>13566263</v>
      </c>
      <c r="W213" s="114"/>
      <c r="X213">
        <v>2018</v>
      </c>
      <c r="Y213" s="15">
        <v>43214</v>
      </c>
      <c r="Z213" s="4">
        <v>24</v>
      </c>
      <c r="AA213" s="4">
        <v>24</v>
      </c>
      <c r="AB213" t="s">
        <v>224</v>
      </c>
      <c r="AC213" t="s">
        <v>225</v>
      </c>
      <c r="AD213" s="113">
        <v>2847.7173333333299</v>
      </c>
      <c r="AE213" s="113">
        <v>2866.6817192134599</v>
      </c>
      <c r="AF213" s="113">
        <v>18.9643858801284</v>
      </c>
    </row>
    <row r="214" spans="13:32" x14ac:dyDescent="0.35">
      <c r="M214">
        <v>2018</v>
      </c>
      <c r="N214" s="15">
        <v>43215</v>
      </c>
      <c r="O214" s="4">
        <v>24</v>
      </c>
      <c r="P214" s="15" t="s">
        <v>158</v>
      </c>
      <c r="Q214" t="s">
        <v>150</v>
      </c>
      <c r="R214" t="s">
        <v>151</v>
      </c>
      <c r="S214" s="113">
        <v>10132.333364660501</v>
      </c>
      <c r="T214" s="113">
        <v>13682.338</v>
      </c>
      <c r="U214" s="113">
        <v>3550.0046353394901</v>
      </c>
      <c r="V214" s="113">
        <f t="shared" si="11"/>
        <v>13682338</v>
      </c>
      <c r="W214" s="114"/>
      <c r="X214">
        <v>2018</v>
      </c>
      <c r="Y214" s="15">
        <v>43215</v>
      </c>
      <c r="Z214" s="4">
        <v>24</v>
      </c>
      <c r="AA214" s="4">
        <v>24</v>
      </c>
      <c r="AB214" t="s">
        <v>224</v>
      </c>
      <c r="AC214" t="s">
        <v>225</v>
      </c>
      <c r="AD214" s="113">
        <v>2847.7173333333299</v>
      </c>
      <c r="AE214" s="113">
        <v>2866.6817192134599</v>
      </c>
      <c r="AF214" s="113">
        <v>18.9643858801284</v>
      </c>
    </row>
    <row r="215" spans="13:32" x14ac:dyDescent="0.35">
      <c r="M215">
        <v>2018</v>
      </c>
      <c r="N215" s="15">
        <v>43216</v>
      </c>
      <c r="O215" s="4">
        <v>24</v>
      </c>
      <c r="P215" s="15" t="s">
        <v>158</v>
      </c>
      <c r="Q215" t="s">
        <v>150</v>
      </c>
      <c r="R215" t="s">
        <v>151</v>
      </c>
      <c r="S215" s="113">
        <v>10128.461791809401</v>
      </c>
      <c r="T215" s="113">
        <v>13545.839</v>
      </c>
      <c r="U215" s="113">
        <v>3417.3772081905299</v>
      </c>
      <c r="V215" s="113">
        <f t="shared" si="11"/>
        <v>13545839</v>
      </c>
      <c r="W215" s="114"/>
      <c r="X215">
        <v>2018</v>
      </c>
      <c r="Y215" s="15">
        <v>43216</v>
      </c>
      <c r="Z215" s="4">
        <v>24</v>
      </c>
      <c r="AA215" s="4">
        <v>24</v>
      </c>
      <c r="AB215" t="s">
        <v>224</v>
      </c>
      <c r="AC215" t="s">
        <v>225</v>
      </c>
      <c r="AD215" s="113">
        <v>2847.7173333333299</v>
      </c>
      <c r="AE215" s="113">
        <v>2866.6817192134599</v>
      </c>
      <c r="AF215" s="113">
        <v>18.9643858801284</v>
      </c>
    </row>
    <row r="216" spans="13:32" x14ac:dyDescent="0.35">
      <c r="M216">
        <v>2018</v>
      </c>
      <c r="N216" s="15">
        <v>43217</v>
      </c>
      <c r="O216" s="4">
        <v>24</v>
      </c>
      <c r="P216" s="15" t="s">
        <v>158</v>
      </c>
      <c r="Q216" t="s">
        <v>150</v>
      </c>
      <c r="R216" t="s">
        <v>151</v>
      </c>
      <c r="S216" s="113">
        <v>10162.366494852</v>
      </c>
      <c r="T216" s="113">
        <v>13579.784</v>
      </c>
      <c r="U216" s="113">
        <v>3417.4175051479801</v>
      </c>
      <c r="V216" s="113">
        <f t="shared" si="11"/>
        <v>13579784</v>
      </c>
      <c r="W216" s="114"/>
      <c r="X216">
        <v>2018</v>
      </c>
      <c r="Y216" s="15">
        <v>43217</v>
      </c>
      <c r="Z216" s="4">
        <v>24</v>
      </c>
      <c r="AA216" s="4">
        <v>24</v>
      </c>
      <c r="AB216" t="s">
        <v>224</v>
      </c>
      <c r="AC216" t="s">
        <v>225</v>
      </c>
      <c r="AD216" s="113">
        <v>2847.7173333333299</v>
      </c>
      <c r="AE216" s="113">
        <v>2866.6817192134599</v>
      </c>
      <c r="AF216" s="113">
        <v>18.9643858801284</v>
      </c>
    </row>
    <row r="217" spans="13:32" x14ac:dyDescent="0.35">
      <c r="M217">
        <v>2018</v>
      </c>
      <c r="N217" s="15">
        <v>43218</v>
      </c>
      <c r="O217" s="4">
        <v>24</v>
      </c>
      <c r="P217" s="15" t="s">
        <v>158</v>
      </c>
      <c r="Q217" t="s">
        <v>150</v>
      </c>
      <c r="R217" t="s">
        <v>151</v>
      </c>
      <c r="S217" s="113">
        <v>10226.5693777412</v>
      </c>
      <c r="T217" s="113">
        <v>12517.508</v>
      </c>
      <c r="U217" s="113">
        <v>2290.93862225873</v>
      </c>
      <c r="V217" s="113">
        <f t="shared" si="11"/>
        <v>12517508</v>
      </c>
      <c r="W217" s="114"/>
      <c r="X217">
        <v>2018</v>
      </c>
      <c r="Y217" s="15">
        <v>43218</v>
      </c>
      <c r="Z217" s="4">
        <v>24</v>
      </c>
      <c r="AA217" s="4">
        <v>24</v>
      </c>
      <c r="AB217" t="s">
        <v>224</v>
      </c>
      <c r="AC217" t="s">
        <v>225</v>
      </c>
      <c r="AD217" s="113">
        <v>2847.7173333333299</v>
      </c>
      <c r="AE217" s="113">
        <v>2866.6817192134599</v>
      </c>
      <c r="AF217" s="113">
        <v>18.9643858801284</v>
      </c>
    </row>
    <row r="218" spans="13:32" x14ac:dyDescent="0.35">
      <c r="M218">
        <v>2018</v>
      </c>
      <c r="N218" s="15">
        <v>43219</v>
      </c>
      <c r="O218" s="4">
        <v>24</v>
      </c>
      <c r="P218" s="15" t="s">
        <v>158</v>
      </c>
      <c r="Q218" t="s">
        <v>150</v>
      </c>
      <c r="R218" t="s">
        <v>151</v>
      </c>
      <c r="S218" s="113">
        <v>10298.4624232399</v>
      </c>
      <c r="T218" s="113">
        <v>12086.482</v>
      </c>
      <c r="U218" s="113">
        <v>1788.0195767600201</v>
      </c>
      <c r="V218" s="113">
        <f t="shared" si="11"/>
        <v>12086482</v>
      </c>
      <c r="W218" s="114"/>
      <c r="X218">
        <v>2018</v>
      </c>
      <c r="Y218" s="15">
        <v>43219</v>
      </c>
      <c r="Z218" s="4">
        <v>24</v>
      </c>
      <c r="AA218" s="4">
        <v>24</v>
      </c>
      <c r="AB218" t="s">
        <v>224</v>
      </c>
      <c r="AC218" t="s">
        <v>225</v>
      </c>
      <c r="AD218" s="113">
        <v>2847.7173333333299</v>
      </c>
      <c r="AE218" s="113">
        <v>2866.6817192134599</v>
      </c>
      <c r="AF218" s="113">
        <v>18.9643858801284</v>
      </c>
    </row>
    <row r="219" spans="13:32" x14ac:dyDescent="0.35">
      <c r="M219">
        <v>2018</v>
      </c>
      <c r="N219" s="15">
        <v>43220</v>
      </c>
      <c r="O219" s="4">
        <v>24</v>
      </c>
      <c r="P219" s="15" t="s">
        <v>158</v>
      </c>
      <c r="Q219" t="s">
        <v>150</v>
      </c>
      <c r="R219" t="s">
        <v>151</v>
      </c>
      <c r="S219" s="113">
        <v>10182.4317792898</v>
      </c>
      <c r="T219" s="113">
        <v>12772.41</v>
      </c>
      <c r="U219" s="113">
        <v>2589.9782207101598</v>
      </c>
      <c r="V219" s="113">
        <f t="shared" si="11"/>
        <v>12772410</v>
      </c>
      <c r="W219" s="114"/>
      <c r="X219">
        <v>2018</v>
      </c>
      <c r="Y219" s="15">
        <v>43220</v>
      </c>
      <c r="Z219" s="4">
        <v>24</v>
      </c>
      <c r="AA219" s="4">
        <v>24</v>
      </c>
      <c r="AB219" t="s">
        <v>224</v>
      </c>
      <c r="AC219" t="s">
        <v>225</v>
      </c>
      <c r="AD219" s="113">
        <v>2746.1775483870902</v>
      </c>
      <c r="AE219" s="113">
        <v>2764.4657296308401</v>
      </c>
      <c r="AF219" s="113">
        <v>18.288181243746301</v>
      </c>
    </row>
    <row r="220" spans="13:32" x14ac:dyDescent="0.35">
      <c r="M220">
        <v>2018</v>
      </c>
      <c r="N220" s="15">
        <v>43221</v>
      </c>
      <c r="O220" s="4">
        <v>24</v>
      </c>
      <c r="P220" s="15" t="s">
        <v>159</v>
      </c>
      <c r="Q220" t="s">
        <v>150</v>
      </c>
      <c r="R220" t="s">
        <v>151</v>
      </c>
      <c r="S220" s="113">
        <v>10254.6441220327</v>
      </c>
      <c r="T220" s="113">
        <v>13194.807000000001</v>
      </c>
      <c r="U220" s="113">
        <v>2940.1628779672701</v>
      </c>
      <c r="V220" s="113">
        <f t="shared" si="11"/>
        <v>13194807</v>
      </c>
      <c r="W220" s="114"/>
      <c r="X220">
        <v>2018</v>
      </c>
      <c r="Y220" s="15">
        <v>43221</v>
      </c>
      <c r="Z220" s="4">
        <v>24</v>
      </c>
      <c r="AA220" s="4">
        <v>24</v>
      </c>
      <c r="AB220" t="s">
        <v>224</v>
      </c>
      <c r="AC220" t="s">
        <v>225</v>
      </c>
      <c r="AD220" s="113">
        <v>2746.1775483870902</v>
      </c>
      <c r="AE220" s="113">
        <v>2764.4657296308401</v>
      </c>
      <c r="AF220" s="113">
        <v>18.288181243746301</v>
      </c>
    </row>
    <row r="221" spans="13:32" x14ac:dyDescent="0.35">
      <c r="M221">
        <v>2018</v>
      </c>
      <c r="N221" s="15">
        <v>43222</v>
      </c>
      <c r="O221" s="4">
        <v>24</v>
      </c>
      <c r="P221" s="15" t="s">
        <v>159</v>
      </c>
      <c r="Q221" t="s">
        <v>150</v>
      </c>
      <c r="R221" t="s">
        <v>151</v>
      </c>
      <c r="S221" s="113">
        <v>10312.313255245301</v>
      </c>
      <c r="T221" s="113">
        <v>13617.329</v>
      </c>
      <c r="U221" s="113">
        <v>3305.0157447546699</v>
      </c>
      <c r="V221" s="113">
        <f t="shared" si="11"/>
        <v>13617329</v>
      </c>
      <c r="W221" s="114"/>
      <c r="X221">
        <v>2018</v>
      </c>
      <c r="Y221" s="15">
        <v>43222</v>
      </c>
      <c r="Z221" s="4">
        <v>24</v>
      </c>
      <c r="AA221" s="4">
        <v>24</v>
      </c>
      <c r="AB221" t="s">
        <v>224</v>
      </c>
      <c r="AC221" t="s">
        <v>225</v>
      </c>
      <c r="AD221" s="113">
        <v>2746.1775483870902</v>
      </c>
      <c r="AE221" s="113">
        <v>2764.4657296308401</v>
      </c>
      <c r="AF221" s="113">
        <v>18.288181243746301</v>
      </c>
    </row>
    <row r="222" spans="13:32" x14ac:dyDescent="0.35">
      <c r="M222">
        <v>2018</v>
      </c>
      <c r="N222" s="15">
        <v>43223</v>
      </c>
      <c r="O222" s="4">
        <v>24</v>
      </c>
      <c r="P222" s="15" t="s">
        <v>159</v>
      </c>
      <c r="Q222" t="s">
        <v>150</v>
      </c>
      <c r="R222" t="s">
        <v>151</v>
      </c>
      <c r="S222" s="113">
        <v>10384.304216504601</v>
      </c>
      <c r="T222" s="113">
        <v>13541.18</v>
      </c>
      <c r="U222" s="113">
        <v>3156.8757834953699</v>
      </c>
      <c r="V222" s="113">
        <f t="shared" si="11"/>
        <v>13541180</v>
      </c>
      <c r="W222" s="114"/>
      <c r="X222">
        <v>2018</v>
      </c>
      <c r="Y222" s="15">
        <v>43223</v>
      </c>
      <c r="Z222" s="4">
        <v>24</v>
      </c>
      <c r="AA222" s="4">
        <v>24</v>
      </c>
      <c r="AB222" t="s">
        <v>224</v>
      </c>
      <c r="AC222" t="s">
        <v>225</v>
      </c>
      <c r="AD222" s="113">
        <v>2746.1775483870902</v>
      </c>
      <c r="AE222" s="113">
        <v>2764.4657296308401</v>
      </c>
      <c r="AF222" s="113">
        <v>18.288181243746301</v>
      </c>
    </row>
    <row r="223" spans="13:32" x14ac:dyDescent="0.35">
      <c r="M223">
        <v>2018</v>
      </c>
      <c r="N223" s="15">
        <v>43224</v>
      </c>
      <c r="O223" s="4">
        <v>24</v>
      </c>
      <c r="P223" s="15" t="s">
        <v>159</v>
      </c>
      <c r="Q223" t="s">
        <v>150</v>
      </c>
      <c r="R223" t="s">
        <v>151</v>
      </c>
      <c r="S223" s="113">
        <v>10457.749642309</v>
      </c>
      <c r="T223" s="113">
        <v>13967.171</v>
      </c>
      <c r="U223" s="113">
        <v>3509.4213576909601</v>
      </c>
      <c r="V223" s="113">
        <f t="shared" si="11"/>
        <v>13967171</v>
      </c>
      <c r="W223" s="114"/>
      <c r="X223">
        <v>2018</v>
      </c>
      <c r="Y223" s="15">
        <v>43224</v>
      </c>
      <c r="Z223" s="4">
        <v>24</v>
      </c>
      <c r="AA223" s="4">
        <v>24</v>
      </c>
      <c r="AB223" t="s">
        <v>224</v>
      </c>
      <c r="AC223" t="s">
        <v>225</v>
      </c>
      <c r="AD223" s="113">
        <v>2746.1775483870902</v>
      </c>
      <c r="AE223" s="113">
        <v>2764.4657296308401</v>
      </c>
      <c r="AF223" s="113">
        <v>18.288181243746301</v>
      </c>
    </row>
    <row r="224" spans="13:32" x14ac:dyDescent="0.35">
      <c r="M224">
        <v>2018</v>
      </c>
      <c r="N224" s="15">
        <v>43225</v>
      </c>
      <c r="O224" s="4">
        <v>24</v>
      </c>
      <c r="P224" s="15" t="s">
        <v>159</v>
      </c>
      <c r="Q224" t="s">
        <v>150</v>
      </c>
      <c r="R224" t="s">
        <v>151</v>
      </c>
      <c r="S224" s="113">
        <v>10545.0591002725</v>
      </c>
      <c r="T224" s="113">
        <v>13169.401</v>
      </c>
      <c r="U224" s="113">
        <v>2624.3418997273998</v>
      </c>
      <c r="V224" s="113">
        <f t="shared" si="11"/>
        <v>13169401</v>
      </c>
      <c r="W224" s="114"/>
      <c r="X224">
        <v>2018</v>
      </c>
      <c r="Y224" s="15">
        <v>43225</v>
      </c>
      <c r="Z224" s="4">
        <v>24</v>
      </c>
      <c r="AA224" s="4">
        <v>24</v>
      </c>
      <c r="AB224" t="s">
        <v>224</v>
      </c>
      <c r="AC224" t="s">
        <v>225</v>
      </c>
      <c r="AD224" s="113">
        <v>2746.1775483870902</v>
      </c>
      <c r="AE224" s="113">
        <v>2764.4657296308401</v>
      </c>
      <c r="AF224" s="113">
        <v>18.288181243746301</v>
      </c>
    </row>
    <row r="225" spans="13:32" x14ac:dyDescent="0.35">
      <c r="M225">
        <v>2018</v>
      </c>
      <c r="N225" s="15">
        <v>43226</v>
      </c>
      <c r="O225" s="4">
        <v>24</v>
      </c>
      <c r="P225" s="15" t="s">
        <v>159</v>
      </c>
      <c r="Q225" t="s">
        <v>150</v>
      </c>
      <c r="R225" t="s">
        <v>151</v>
      </c>
      <c r="S225" s="113">
        <v>10637.1641418051</v>
      </c>
      <c r="T225" s="113">
        <v>12596.289000000001</v>
      </c>
      <c r="U225" s="113">
        <v>1959.1248581948701</v>
      </c>
      <c r="V225" s="113">
        <f t="shared" si="11"/>
        <v>12596289</v>
      </c>
      <c r="W225" s="114"/>
      <c r="X225">
        <v>2018</v>
      </c>
      <c r="Y225" s="15">
        <v>43226</v>
      </c>
      <c r="Z225" s="4">
        <v>24</v>
      </c>
      <c r="AA225" s="4">
        <v>24</v>
      </c>
      <c r="AB225" t="s">
        <v>224</v>
      </c>
      <c r="AC225" t="s">
        <v>225</v>
      </c>
      <c r="AD225" s="113">
        <v>2746.1775483870902</v>
      </c>
      <c r="AE225" s="113">
        <v>2764.4657296308401</v>
      </c>
      <c r="AF225" s="113">
        <v>18.288181243746301</v>
      </c>
    </row>
    <row r="226" spans="13:32" x14ac:dyDescent="0.35">
      <c r="M226">
        <v>2018</v>
      </c>
      <c r="N226" s="15">
        <v>43227</v>
      </c>
      <c r="O226" s="4">
        <v>24</v>
      </c>
      <c r="P226" s="15" t="s">
        <v>159</v>
      </c>
      <c r="Q226" t="s">
        <v>150</v>
      </c>
      <c r="R226" t="s">
        <v>151</v>
      </c>
      <c r="S226" s="113">
        <v>10728.0600346024</v>
      </c>
      <c r="T226" s="113">
        <v>12813.766</v>
      </c>
      <c r="U226" s="113">
        <v>2085.7059653975498</v>
      </c>
      <c r="V226" s="113">
        <f t="shared" si="11"/>
        <v>12813766</v>
      </c>
      <c r="W226" s="114"/>
      <c r="X226">
        <v>2018</v>
      </c>
      <c r="Y226" s="15">
        <v>43227</v>
      </c>
      <c r="Z226" s="4">
        <v>24</v>
      </c>
      <c r="AA226" s="4">
        <v>24</v>
      </c>
      <c r="AB226" t="s">
        <v>224</v>
      </c>
      <c r="AC226" t="s">
        <v>225</v>
      </c>
      <c r="AD226" s="113">
        <v>2746.1775483870902</v>
      </c>
      <c r="AE226" s="113">
        <v>2764.4657296308401</v>
      </c>
      <c r="AF226" s="113">
        <v>18.288181243746301</v>
      </c>
    </row>
    <row r="227" spans="13:32" x14ac:dyDescent="0.35">
      <c r="M227">
        <v>2018</v>
      </c>
      <c r="N227" s="15">
        <v>43228</v>
      </c>
      <c r="O227" s="4">
        <v>24</v>
      </c>
      <c r="P227" s="15" t="s">
        <v>159</v>
      </c>
      <c r="Q227" t="s">
        <v>150</v>
      </c>
      <c r="R227" t="s">
        <v>151</v>
      </c>
      <c r="S227" s="113">
        <v>10813.303744897699</v>
      </c>
      <c r="T227" s="113">
        <v>13358.447</v>
      </c>
      <c r="U227" s="113">
        <v>2545.1432551022999</v>
      </c>
      <c r="V227" s="113">
        <f t="shared" si="11"/>
        <v>13358447</v>
      </c>
      <c r="W227" s="114"/>
      <c r="X227">
        <v>2018</v>
      </c>
      <c r="Y227" s="15">
        <v>43228</v>
      </c>
      <c r="Z227" s="4">
        <v>24</v>
      </c>
      <c r="AA227" s="4">
        <v>24</v>
      </c>
      <c r="AB227" t="s">
        <v>224</v>
      </c>
      <c r="AC227" t="s">
        <v>225</v>
      </c>
      <c r="AD227" s="113">
        <v>2746.1775483870902</v>
      </c>
      <c r="AE227" s="113">
        <v>2764.4657296308401</v>
      </c>
      <c r="AF227" s="113">
        <v>18.288181243746301</v>
      </c>
    </row>
    <row r="228" spans="13:32" x14ac:dyDescent="0.35">
      <c r="M228">
        <v>2018</v>
      </c>
      <c r="N228" s="15">
        <v>43229</v>
      </c>
      <c r="O228" s="4">
        <v>24</v>
      </c>
      <c r="P228" s="15" t="s">
        <v>159</v>
      </c>
      <c r="Q228" t="s">
        <v>150</v>
      </c>
      <c r="R228" t="s">
        <v>151</v>
      </c>
      <c r="S228" s="113">
        <v>10905.635555271099</v>
      </c>
      <c r="T228" s="113">
        <v>13170.47</v>
      </c>
      <c r="U228" s="113">
        <v>2264.83444472886</v>
      </c>
      <c r="V228" s="113">
        <f t="shared" si="11"/>
        <v>13170470</v>
      </c>
      <c r="W228" s="114"/>
      <c r="X228">
        <v>2018</v>
      </c>
      <c r="Y228" s="15">
        <v>43229</v>
      </c>
      <c r="Z228" s="4">
        <v>24</v>
      </c>
      <c r="AA228" s="4">
        <v>24</v>
      </c>
      <c r="AB228" t="s">
        <v>224</v>
      </c>
      <c r="AC228" t="s">
        <v>225</v>
      </c>
      <c r="AD228" s="113">
        <v>2746.1775483870902</v>
      </c>
      <c r="AE228" s="113">
        <v>2764.4657296308401</v>
      </c>
      <c r="AF228" s="113">
        <v>18.288181243746301</v>
      </c>
    </row>
    <row r="229" spans="13:32" x14ac:dyDescent="0.35">
      <c r="M229">
        <v>2018</v>
      </c>
      <c r="N229" s="15">
        <v>43230</v>
      </c>
      <c r="O229" s="4">
        <v>24</v>
      </c>
      <c r="P229" s="15" t="s">
        <v>159</v>
      </c>
      <c r="Q229" t="s">
        <v>150</v>
      </c>
      <c r="R229" t="s">
        <v>151</v>
      </c>
      <c r="S229" s="113">
        <v>10999.127230407101</v>
      </c>
      <c r="T229" s="113">
        <v>13396.252</v>
      </c>
      <c r="U229" s="113">
        <v>2397.1247695928901</v>
      </c>
      <c r="V229" s="113">
        <f t="shared" si="11"/>
        <v>13396252</v>
      </c>
      <c r="W229" s="114"/>
      <c r="X229">
        <v>2018</v>
      </c>
      <c r="Y229" s="15">
        <v>43230</v>
      </c>
      <c r="Z229" s="4">
        <v>24</v>
      </c>
      <c r="AA229" s="4">
        <v>24</v>
      </c>
      <c r="AB229" t="s">
        <v>224</v>
      </c>
      <c r="AC229" t="s">
        <v>225</v>
      </c>
      <c r="AD229" s="113">
        <v>2746.1775483870902</v>
      </c>
      <c r="AE229" s="113">
        <v>2764.4657296308401</v>
      </c>
      <c r="AF229" s="113">
        <v>18.288181243746301</v>
      </c>
    </row>
    <row r="230" spans="13:32" x14ac:dyDescent="0.35">
      <c r="M230">
        <v>2018</v>
      </c>
      <c r="N230" s="15">
        <v>43231</v>
      </c>
      <c r="O230" s="4">
        <v>24</v>
      </c>
      <c r="P230" s="15" t="s">
        <v>159</v>
      </c>
      <c r="Q230" t="s">
        <v>150</v>
      </c>
      <c r="R230" t="s">
        <v>151</v>
      </c>
      <c r="S230" s="113">
        <v>11093.530468736601</v>
      </c>
      <c r="T230" s="113">
        <v>13427.968000000001</v>
      </c>
      <c r="U230" s="113">
        <v>2334.4375312633001</v>
      </c>
      <c r="V230" s="113">
        <f t="shared" si="11"/>
        <v>13427968</v>
      </c>
      <c r="W230" s="114"/>
      <c r="X230">
        <v>2018</v>
      </c>
      <c r="Y230" s="15">
        <v>43231</v>
      </c>
      <c r="Z230" s="4">
        <v>24</v>
      </c>
      <c r="AA230" s="4">
        <v>24</v>
      </c>
      <c r="AB230" t="s">
        <v>224</v>
      </c>
      <c r="AC230" t="s">
        <v>225</v>
      </c>
      <c r="AD230" s="113">
        <v>2746.1775483870902</v>
      </c>
      <c r="AE230" s="113">
        <v>2764.4657296308401</v>
      </c>
      <c r="AF230" s="113">
        <v>18.288181243746301</v>
      </c>
    </row>
    <row r="231" spans="13:32" x14ac:dyDescent="0.35">
      <c r="M231">
        <v>2018</v>
      </c>
      <c r="N231" s="15">
        <v>43232</v>
      </c>
      <c r="O231" s="4">
        <v>24</v>
      </c>
      <c r="P231" s="15" t="s">
        <v>159</v>
      </c>
      <c r="Q231" t="s">
        <v>150</v>
      </c>
      <c r="R231" t="s">
        <v>151</v>
      </c>
      <c r="S231" s="113">
        <v>11194.1615764288</v>
      </c>
      <c r="T231" s="113">
        <v>12952.591</v>
      </c>
      <c r="U231" s="113">
        <v>1758.42942357118</v>
      </c>
      <c r="V231" s="113">
        <f t="shared" si="11"/>
        <v>12952591</v>
      </c>
      <c r="W231" s="114"/>
      <c r="X231">
        <v>2018</v>
      </c>
      <c r="Y231" s="15">
        <v>43232</v>
      </c>
      <c r="Z231" s="4">
        <v>24</v>
      </c>
      <c r="AA231" s="4">
        <v>24</v>
      </c>
      <c r="AB231" t="s">
        <v>224</v>
      </c>
      <c r="AC231" t="s">
        <v>225</v>
      </c>
      <c r="AD231" s="113">
        <v>2746.1775483870902</v>
      </c>
      <c r="AE231" s="113">
        <v>2764.4657296308401</v>
      </c>
      <c r="AF231" s="113">
        <v>18.288181243746301</v>
      </c>
    </row>
    <row r="232" spans="13:32" x14ac:dyDescent="0.35">
      <c r="M232">
        <v>2018</v>
      </c>
      <c r="N232" s="15">
        <v>43233</v>
      </c>
      <c r="O232" s="4">
        <v>24</v>
      </c>
      <c r="P232" s="15" t="s">
        <v>159</v>
      </c>
      <c r="Q232" t="s">
        <v>150</v>
      </c>
      <c r="R232" t="s">
        <v>151</v>
      </c>
      <c r="S232" s="113">
        <v>11298.1332465001</v>
      </c>
      <c r="T232" s="113">
        <v>12931.282999999999</v>
      </c>
      <c r="U232" s="113">
        <v>1633.14975349985</v>
      </c>
      <c r="V232" s="113">
        <f t="shared" si="11"/>
        <v>12931283</v>
      </c>
      <c r="W232" s="114"/>
      <c r="X232">
        <v>2018</v>
      </c>
      <c r="Y232" s="15">
        <v>43233</v>
      </c>
      <c r="Z232" s="4">
        <v>24</v>
      </c>
      <c r="AA232" s="4">
        <v>24</v>
      </c>
      <c r="AB232" t="s">
        <v>224</v>
      </c>
      <c r="AC232" t="s">
        <v>225</v>
      </c>
      <c r="AD232" s="113">
        <v>2746.1775483870902</v>
      </c>
      <c r="AE232" s="113">
        <v>2764.4657296308401</v>
      </c>
      <c r="AF232" s="113">
        <v>18.288181243746301</v>
      </c>
    </row>
    <row r="233" spans="13:32" x14ac:dyDescent="0.35">
      <c r="M233">
        <v>2018</v>
      </c>
      <c r="N233" s="15">
        <v>43234</v>
      </c>
      <c r="O233" s="4">
        <v>24</v>
      </c>
      <c r="P233" s="15" t="s">
        <v>159</v>
      </c>
      <c r="Q233" t="s">
        <v>150</v>
      </c>
      <c r="R233" t="s">
        <v>151</v>
      </c>
      <c r="S233" s="113">
        <v>11408.9467210066</v>
      </c>
      <c r="T233" s="113">
        <v>14104.476000000001</v>
      </c>
      <c r="U233" s="113">
        <v>2695.5292789933101</v>
      </c>
      <c r="V233" s="113">
        <f t="shared" si="11"/>
        <v>14104476</v>
      </c>
      <c r="W233" s="114"/>
      <c r="X233">
        <v>2018</v>
      </c>
      <c r="Y233" s="15">
        <v>43234</v>
      </c>
      <c r="Z233" s="4">
        <v>24</v>
      </c>
      <c r="AA233" s="4">
        <v>24</v>
      </c>
      <c r="AB233" t="s">
        <v>224</v>
      </c>
      <c r="AC233" t="s">
        <v>225</v>
      </c>
      <c r="AD233" s="113">
        <v>2746.1775483870902</v>
      </c>
      <c r="AE233" s="113">
        <v>2764.4657296308401</v>
      </c>
      <c r="AF233" s="113">
        <v>18.288181243746301</v>
      </c>
    </row>
    <row r="234" spans="13:32" x14ac:dyDescent="0.35">
      <c r="M234">
        <v>2018</v>
      </c>
      <c r="N234" s="15">
        <v>43235</v>
      </c>
      <c r="O234" s="4">
        <v>24</v>
      </c>
      <c r="P234" s="15" t="s">
        <v>159</v>
      </c>
      <c r="Q234" t="s">
        <v>150</v>
      </c>
      <c r="R234" t="s">
        <v>151</v>
      </c>
      <c r="S234" s="113">
        <v>11523.241706515</v>
      </c>
      <c r="T234" s="113">
        <v>14864.04</v>
      </c>
      <c r="U234" s="113">
        <v>3340.7982934849001</v>
      </c>
      <c r="V234" s="113">
        <f t="shared" si="11"/>
        <v>14864040</v>
      </c>
      <c r="W234" s="114"/>
      <c r="X234">
        <v>2018</v>
      </c>
      <c r="Y234" s="15">
        <v>43235</v>
      </c>
      <c r="Z234" s="4">
        <v>24</v>
      </c>
      <c r="AA234" s="4">
        <v>24</v>
      </c>
      <c r="AB234" t="s">
        <v>224</v>
      </c>
      <c r="AC234" t="s">
        <v>225</v>
      </c>
      <c r="AD234" s="113">
        <v>2746.1775483870902</v>
      </c>
      <c r="AE234" s="113">
        <v>2764.4657296308401</v>
      </c>
      <c r="AF234" s="113">
        <v>18.288181243746301</v>
      </c>
    </row>
    <row r="235" spans="13:32" x14ac:dyDescent="0.35">
      <c r="M235">
        <v>2018</v>
      </c>
      <c r="N235" s="15">
        <v>43236</v>
      </c>
      <c r="O235" s="4">
        <v>24</v>
      </c>
      <c r="P235" s="15" t="s">
        <v>159</v>
      </c>
      <c r="Q235" t="s">
        <v>150</v>
      </c>
      <c r="R235" t="s">
        <v>151</v>
      </c>
      <c r="S235" s="113">
        <v>11625.6382729939</v>
      </c>
      <c r="T235" s="113">
        <v>15016.034</v>
      </c>
      <c r="U235" s="113">
        <v>3390.3957270060901</v>
      </c>
      <c r="V235" s="113">
        <f t="shared" si="11"/>
        <v>15016034</v>
      </c>
      <c r="W235" s="114"/>
      <c r="X235">
        <v>2018</v>
      </c>
      <c r="Y235" s="15">
        <v>43236</v>
      </c>
      <c r="Z235" s="4">
        <v>24</v>
      </c>
      <c r="AA235" s="4">
        <v>24</v>
      </c>
      <c r="AB235" t="s">
        <v>224</v>
      </c>
      <c r="AC235" t="s">
        <v>225</v>
      </c>
      <c r="AD235" s="113">
        <v>2746.1775483870902</v>
      </c>
      <c r="AE235" s="113">
        <v>2764.4657296308401</v>
      </c>
      <c r="AF235" s="113">
        <v>18.288181243746301</v>
      </c>
    </row>
    <row r="236" spans="13:32" x14ac:dyDescent="0.35">
      <c r="M236">
        <v>2018</v>
      </c>
      <c r="N236" s="15">
        <v>43237</v>
      </c>
      <c r="O236" s="4">
        <v>24</v>
      </c>
      <c r="P236" s="15" t="s">
        <v>159</v>
      </c>
      <c r="Q236" t="s">
        <v>150</v>
      </c>
      <c r="R236" t="s">
        <v>151</v>
      </c>
      <c r="S236" s="113">
        <v>11728.775438598401</v>
      </c>
      <c r="T236" s="113">
        <v>14586.51</v>
      </c>
      <c r="U236" s="113">
        <v>2857.7345614015198</v>
      </c>
      <c r="V236" s="113">
        <f t="shared" si="11"/>
        <v>14586510</v>
      </c>
      <c r="W236" s="114"/>
      <c r="X236">
        <v>2018</v>
      </c>
      <c r="Y236" s="15">
        <v>43237</v>
      </c>
      <c r="Z236" s="4">
        <v>24</v>
      </c>
      <c r="AA236" s="4">
        <v>24</v>
      </c>
      <c r="AB236" t="s">
        <v>224</v>
      </c>
      <c r="AC236" t="s">
        <v>225</v>
      </c>
      <c r="AD236" s="113">
        <v>2746.1775483870902</v>
      </c>
      <c r="AE236" s="113">
        <v>2764.4657296308401</v>
      </c>
      <c r="AF236" s="113">
        <v>18.288181243746301</v>
      </c>
    </row>
    <row r="237" spans="13:32" x14ac:dyDescent="0.35">
      <c r="M237">
        <v>2018</v>
      </c>
      <c r="N237" s="15">
        <v>43238</v>
      </c>
      <c r="O237" s="4">
        <v>24</v>
      </c>
      <c r="P237" s="15" t="s">
        <v>159</v>
      </c>
      <c r="Q237" t="s">
        <v>150</v>
      </c>
      <c r="R237" t="s">
        <v>151</v>
      </c>
      <c r="S237" s="113">
        <v>11826.52896664</v>
      </c>
      <c r="T237" s="113">
        <v>13245.325999999999</v>
      </c>
      <c r="U237" s="113">
        <v>1418.7970333599901</v>
      </c>
      <c r="V237" s="113">
        <f t="shared" si="11"/>
        <v>13245326</v>
      </c>
      <c r="W237" s="114"/>
      <c r="X237">
        <v>2018</v>
      </c>
      <c r="Y237" s="15">
        <v>43238</v>
      </c>
      <c r="Z237" s="4">
        <v>24</v>
      </c>
      <c r="AA237" s="4">
        <v>24</v>
      </c>
      <c r="AB237" t="s">
        <v>224</v>
      </c>
      <c r="AC237" t="s">
        <v>225</v>
      </c>
      <c r="AD237" s="113">
        <v>2746.1775483870902</v>
      </c>
      <c r="AE237" s="113">
        <v>2764.4657296308401</v>
      </c>
      <c r="AF237" s="113">
        <v>18.288181243746301</v>
      </c>
    </row>
    <row r="238" spans="13:32" x14ac:dyDescent="0.35">
      <c r="M238">
        <v>2018</v>
      </c>
      <c r="N238" s="15">
        <v>43239</v>
      </c>
      <c r="O238" s="4">
        <v>24</v>
      </c>
      <c r="P238" s="15" t="s">
        <v>159</v>
      </c>
      <c r="Q238" t="s">
        <v>150</v>
      </c>
      <c r="R238" t="s">
        <v>151</v>
      </c>
      <c r="S238" s="113">
        <v>11895.046325683599</v>
      </c>
      <c r="T238" s="113">
        <v>12880.302</v>
      </c>
      <c r="U238" s="113">
        <v>985.25567431630702</v>
      </c>
      <c r="V238" s="113">
        <f t="shared" si="11"/>
        <v>12880302</v>
      </c>
      <c r="W238" s="114"/>
      <c r="X238">
        <v>2018</v>
      </c>
      <c r="Y238" s="15">
        <v>43239</v>
      </c>
      <c r="Z238" s="4">
        <v>24</v>
      </c>
      <c r="AA238" s="4">
        <v>24</v>
      </c>
      <c r="AB238" t="s">
        <v>224</v>
      </c>
      <c r="AC238" t="s">
        <v>225</v>
      </c>
      <c r="AD238" s="113">
        <v>2746.1775483870902</v>
      </c>
      <c r="AE238" s="113">
        <v>2764.4657296308401</v>
      </c>
      <c r="AF238" s="113">
        <v>18.288181243746301</v>
      </c>
    </row>
    <row r="239" spans="13:32" x14ac:dyDescent="0.35">
      <c r="M239">
        <v>2018</v>
      </c>
      <c r="N239" s="15">
        <v>43240</v>
      </c>
      <c r="O239" s="4">
        <v>24</v>
      </c>
      <c r="P239" s="15" t="s">
        <v>159</v>
      </c>
      <c r="Q239" t="s">
        <v>150</v>
      </c>
      <c r="R239" t="s">
        <v>151</v>
      </c>
      <c r="S239" s="113">
        <v>11956.1816288679</v>
      </c>
      <c r="T239" s="113">
        <v>12603.709000000001</v>
      </c>
      <c r="U239" s="113">
        <v>647.52737113207797</v>
      </c>
      <c r="V239" s="113">
        <f t="shared" si="11"/>
        <v>12603709</v>
      </c>
      <c r="W239" s="114"/>
      <c r="X239">
        <v>2018</v>
      </c>
      <c r="Y239" s="15">
        <v>43240</v>
      </c>
      <c r="Z239" s="4">
        <v>24</v>
      </c>
      <c r="AA239" s="4">
        <v>24</v>
      </c>
      <c r="AB239" t="s">
        <v>224</v>
      </c>
      <c r="AC239" t="s">
        <v>225</v>
      </c>
      <c r="AD239" s="113">
        <v>2746.1775483870902</v>
      </c>
      <c r="AE239" s="113">
        <v>2764.4657296308401</v>
      </c>
      <c r="AF239" s="113">
        <v>18.288181243746301</v>
      </c>
    </row>
    <row r="240" spans="13:32" x14ac:dyDescent="0.35">
      <c r="M240">
        <v>2018</v>
      </c>
      <c r="N240" s="15">
        <v>43241</v>
      </c>
      <c r="O240" s="4">
        <v>24</v>
      </c>
      <c r="P240" s="15" t="s">
        <v>159</v>
      </c>
      <c r="Q240" t="s">
        <v>150</v>
      </c>
      <c r="R240" t="s">
        <v>151</v>
      </c>
      <c r="S240" s="113">
        <v>12007.5279963834</v>
      </c>
      <c r="T240" s="113">
        <v>13764.208000000001</v>
      </c>
      <c r="U240" s="113">
        <v>1756.6800036165901</v>
      </c>
      <c r="V240" s="113">
        <f t="shared" si="11"/>
        <v>13764208</v>
      </c>
      <c r="W240" s="114"/>
      <c r="X240">
        <v>2018</v>
      </c>
      <c r="Y240" s="15">
        <v>43241</v>
      </c>
      <c r="Z240" s="4">
        <v>24</v>
      </c>
      <c r="AA240" s="4">
        <v>24</v>
      </c>
      <c r="AB240" t="s">
        <v>224</v>
      </c>
      <c r="AC240" t="s">
        <v>225</v>
      </c>
      <c r="AD240" s="113">
        <v>2746.1775483870902</v>
      </c>
      <c r="AE240" s="113">
        <v>2764.4657296308401</v>
      </c>
      <c r="AF240" s="113">
        <v>18.288181243746301</v>
      </c>
    </row>
    <row r="241" spans="13:32" x14ac:dyDescent="0.35">
      <c r="M241">
        <v>2018</v>
      </c>
      <c r="N241" s="15">
        <v>43242</v>
      </c>
      <c r="O241" s="4">
        <v>24</v>
      </c>
      <c r="P241" s="15" t="s">
        <v>159</v>
      </c>
      <c r="Q241" t="s">
        <v>150</v>
      </c>
      <c r="R241" t="s">
        <v>151</v>
      </c>
      <c r="S241" s="113">
        <v>12067.6470836301</v>
      </c>
      <c r="T241" s="113">
        <v>14575.737999999999</v>
      </c>
      <c r="U241" s="113">
        <v>2508.0909163698102</v>
      </c>
      <c r="V241" s="113">
        <f t="shared" si="11"/>
        <v>14575738</v>
      </c>
      <c r="W241" s="114"/>
      <c r="X241">
        <v>2018</v>
      </c>
      <c r="Y241" s="15">
        <v>43242</v>
      </c>
      <c r="Z241" s="4">
        <v>24</v>
      </c>
      <c r="AA241" s="4">
        <v>24</v>
      </c>
      <c r="AB241" t="s">
        <v>224</v>
      </c>
      <c r="AC241" t="s">
        <v>225</v>
      </c>
      <c r="AD241" s="113">
        <v>2746.1775483870902</v>
      </c>
      <c r="AE241" s="113">
        <v>2764.4657296308401</v>
      </c>
      <c r="AF241" s="113">
        <v>18.288181243746301</v>
      </c>
    </row>
    <row r="242" spans="13:32" x14ac:dyDescent="0.35">
      <c r="M242">
        <v>2018</v>
      </c>
      <c r="N242" s="15">
        <v>43243</v>
      </c>
      <c r="O242" s="4">
        <v>24</v>
      </c>
      <c r="P242" s="15" t="s">
        <v>159</v>
      </c>
      <c r="Q242" t="s">
        <v>150</v>
      </c>
      <c r="R242" t="s">
        <v>151</v>
      </c>
      <c r="S242" s="113">
        <v>12121.5596288166</v>
      </c>
      <c r="T242" s="113">
        <v>14878.971</v>
      </c>
      <c r="U242" s="113">
        <v>2757.4113711833502</v>
      </c>
      <c r="V242" s="113">
        <f t="shared" si="11"/>
        <v>14878971</v>
      </c>
      <c r="W242" s="114"/>
      <c r="X242">
        <v>2018</v>
      </c>
      <c r="Y242" s="15">
        <v>43243</v>
      </c>
      <c r="Z242" s="4">
        <v>24</v>
      </c>
      <c r="AA242" s="4">
        <v>24</v>
      </c>
      <c r="AB242" t="s">
        <v>224</v>
      </c>
      <c r="AC242" t="s">
        <v>225</v>
      </c>
      <c r="AD242" s="113">
        <v>2746.1775483870902</v>
      </c>
      <c r="AE242" s="113">
        <v>2764.4657296308401</v>
      </c>
      <c r="AF242" s="113">
        <v>18.288181243746301</v>
      </c>
    </row>
    <row r="243" spans="13:32" x14ac:dyDescent="0.35">
      <c r="M243">
        <v>2018</v>
      </c>
      <c r="N243" s="15">
        <v>43244</v>
      </c>
      <c r="O243" s="4">
        <v>24</v>
      </c>
      <c r="P243" s="15" t="s">
        <v>159</v>
      </c>
      <c r="Q243" t="s">
        <v>150</v>
      </c>
      <c r="R243" t="s">
        <v>151</v>
      </c>
      <c r="S243" s="113">
        <v>12171.3415631026</v>
      </c>
      <c r="T243" s="113">
        <v>14759.745000000001</v>
      </c>
      <c r="U243" s="113">
        <v>2588.4034368973498</v>
      </c>
      <c r="V243" s="113">
        <f t="shared" si="11"/>
        <v>14759745</v>
      </c>
      <c r="W243" s="114"/>
      <c r="X243">
        <v>2018</v>
      </c>
      <c r="Y243" s="15">
        <v>43244</v>
      </c>
      <c r="Z243" s="4">
        <v>24</v>
      </c>
      <c r="AA243" s="4">
        <v>24</v>
      </c>
      <c r="AB243" t="s">
        <v>224</v>
      </c>
      <c r="AC243" t="s">
        <v>225</v>
      </c>
      <c r="AD243" s="113">
        <v>2746.1775483870902</v>
      </c>
      <c r="AE243" s="113">
        <v>2764.4657296308401</v>
      </c>
      <c r="AF243" s="113">
        <v>18.288181243746301</v>
      </c>
    </row>
    <row r="244" spans="13:32" x14ac:dyDescent="0.35">
      <c r="M244">
        <v>2018</v>
      </c>
      <c r="N244" s="15">
        <v>43245</v>
      </c>
      <c r="O244" s="4">
        <v>24</v>
      </c>
      <c r="P244" s="15" t="s">
        <v>159</v>
      </c>
      <c r="Q244" t="s">
        <v>150</v>
      </c>
      <c r="R244" t="s">
        <v>151</v>
      </c>
      <c r="S244" s="113">
        <v>12213.972755649</v>
      </c>
      <c r="T244" s="113">
        <v>14573.674999999999</v>
      </c>
      <c r="U244" s="113">
        <v>2359.70224435095</v>
      </c>
      <c r="V244" s="113">
        <f t="shared" si="11"/>
        <v>14573675</v>
      </c>
      <c r="W244" s="114"/>
      <c r="X244">
        <v>2018</v>
      </c>
      <c r="Y244" s="15">
        <v>43245</v>
      </c>
      <c r="Z244" s="4">
        <v>24</v>
      </c>
      <c r="AA244" s="4">
        <v>24</v>
      </c>
      <c r="AB244" t="s">
        <v>224</v>
      </c>
      <c r="AC244" t="s">
        <v>225</v>
      </c>
      <c r="AD244" s="113">
        <v>2746.1775483870902</v>
      </c>
      <c r="AE244" s="113">
        <v>2764.4657296308401</v>
      </c>
      <c r="AF244" s="113">
        <v>18.288181243746301</v>
      </c>
    </row>
    <row r="245" spans="13:32" x14ac:dyDescent="0.35">
      <c r="M245">
        <v>2018</v>
      </c>
      <c r="N245" s="15">
        <v>43246</v>
      </c>
      <c r="O245" s="4">
        <v>24</v>
      </c>
      <c r="P245" s="15" t="s">
        <v>159</v>
      </c>
      <c r="Q245" t="s">
        <v>150</v>
      </c>
      <c r="R245" t="s">
        <v>151</v>
      </c>
      <c r="S245" s="113">
        <v>12264.135493616501</v>
      </c>
      <c r="T245" s="113">
        <v>13788.647000000001</v>
      </c>
      <c r="U245" s="113">
        <v>1524.5115063834501</v>
      </c>
      <c r="V245" s="113">
        <f t="shared" si="11"/>
        <v>13788647</v>
      </c>
      <c r="W245" s="114"/>
      <c r="X245">
        <v>2018</v>
      </c>
      <c r="Y245" s="15">
        <v>43246</v>
      </c>
      <c r="Z245" s="4">
        <v>24</v>
      </c>
      <c r="AA245" s="4">
        <v>24</v>
      </c>
      <c r="AB245" t="s">
        <v>224</v>
      </c>
      <c r="AC245" t="s">
        <v>225</v>
      </c>
      <c r="AD245" s="113">
        <v>2746.1775483870902</v>
      </c>
      <c r="AE245" s="113">
        <v>2764.4657296308401</v>
      </c>
      <c r="AF245" s="113">
        <v>18.288181243746301</v>
      </c>
    </row>
    <row r="246" spans="13:32" x14ac:dyDescent="0.35">
      <c r="M246">
        <v>2018</v>
      </c>
      <c r="N246" s="15">
        <v>43247</v>
      </c>
      <c r="O246" s="4">
        <v>24</v>
      </c>
      <c r="P246" s="15" t="s">
        <v>159</v>
      </c>
      <c r="Q246" t="s">
        <v>150</v>
      </c>
      <c r="R246" t="s">
        <v>151</v>
      </c>
      <c r="S246" s="113">
        <v>12308.308088485001</v>
      </c>
      <c r="T246" s="113">
        <v>13767.124</v>
      </c>
      <c r="U246" s="113">
        <v>1458.8159115149799</v>
      </c>
      <c r="V246" s="113">
        <f t="shared" si="11"/>
        <v>13767124</v>
      </c>
      <c r="W246" s="114"/>
      <c r="X246">
        <v>2018</v>
      </c>
      <c r="Y246" s="15">
        <v>43247</v>
      </c>
      <c r="Z246" s="4">
        <v>24</v>
      </c>
      <c r="AA246" s="4">
        <v>24</v>
      </c>
      <c r="AB246" t="s">
        <v>224</v>
      </c>
      <c r="AC246" t="s">
        <v>225</v>
      </c>
      <c r="AD246" s="113">
        <v>2746.1775483870902</v>
      </c>
      <c r="AE246" s="113">
        <v>2764.4657296308401</v>
      </c>
      <c r="AF246" s="113">
        <v>18.288181243746301</v>
      </c>
    </row>
    <row r="247" spans="13:32" x14ac:dyDescent="0.35">
      <c r="M247">
        <v>2018</v>
      </c>
      <c r="N247" s="15">
        <v>43248</v>
      </c>
      <c r="O247" s="4">
        <v>24</v>
      </c>
      <c r="P247" s="15" t="s">
        <v>159</v>
      </c>
      <c r="Q247" t="s">
        <v>150</v>
      </c>
      <c r="R247" t="s">
        <v>151</v>
      </c>
      <c r="S247" s="113">
        <v>12350.7704576374</v>
      </c>
      <c r="T247" s="113">
        <v>14330.082</v>
      </c>
      <c r="U247" s="113">
        <v>1979.31154236252</v>
      </c>
      <c r="V247" s="113">
        <f t="shared" si="11"/>
        <v>14330082</v>
      </c>
      <c r="W247" s="114"/>
      <c r="X247">
        <v>2018</v>
      </c>
      <c r="Y247" s="15">
        <v>43248</v>
      </c>
      <c r="Z247" s="4">
        <v>24</v>
      </c>
      <c r="AA247" s="4">
        <v>24</v>
      </c>
      <c r="AB247" t="s">
        <v>224</v>
      </c>
      <c r="AC247" t="s">
        <v>225</v>
      </c>
      <c r="AD247" s="113">
        <v>2746.1775483870902</v>
      </c>
      <c r="AE247" s="113">
        <v>2764.4657296308401</v>
      </c>
      <c r="AF247" s="113">
        <v>18.288181243746301</v>
      </c>
    </row>
    <row r="248" spans="13:32" x14ac:dyDescent="0.35">
      <c r="M248">
        <v>2018</v>
      </c>
      <c r="N248" s="15">
        <v>43249</v>
      </c>
      <c r="O248" s="4">
        <v>24</v>
      </c>
      <c r="P248" s="15" t="s">
        <v>159</v>
      </c>
      <c r="Q248" t="s">
        <v>150</v>
      </c>
      <c r="R248" t="s">
        <v>151</v>
      </c>
      <c r="S248" s="113">
        <v>12403.754840780301</v>
      </c>
      <c r="T248" s="113">
        <v>14385.384</v>
      </c>
      <c r="U248" s="113">
        <v>1981.6291592196601</v>
      </c>
      <c r="V248" s="113">
        <f t="shared" si="11"/>
        <v>14385384</v>
      </c>
      <c r="W248" s="114"/>
      <c r="X248">
        <v>2018</v>
      </c>
      <c r="Y248" s="15">
        <v>43249</v>
      </c>
      <c r="Z248" s="4">
        <v>24</v>
      </c>
      <c r="AA248" s="4">
        <v>24</v>
      </c>
      <c r="AB248" t="s">
        <v>224</v>
      </c>
      <c r="AC248" t="s">
        <v>225</v>
      </c>
      <c r="AD248" s="113">
        <v>2746.1775483870902</v>
      </c>
      <c r="AE248" s="113">
        <v>2764.4657296308401</v>
      </c>
      <c r="AF248" s="113">
        <v>18.288181243746301</v>
      </c>
    </row>
    <row r="249" spans="13:32" x14ac:dyDescent="0.35">
      <c r="M249">
        <v>2018</v>
      </c>
      <c r="N249" s="15">
        <v>43250</v>
      </c>
      <c r="O249" s="4">
        <v>24</v>
      </c>
      <c r="P249" s="15" t="s">
        <v>159</v>
      </c>
      <c r="Q249" t="s">
        <v>150</v>
      </c>
      <c r="R249" t="s">
        <v>151</v>
      </c>
      <c r="S249" s="113">
        <v>12462.335293115</v>
      </c>
      <c r="T249" s="113">
        <v>14831.508</v>
      </c>
      <c r="U249" s="113">
        <v>2369.17270688494</v>
      </c>
      <c r="V249" s="113">
        <f t="shared" si="11"/>
        <v>14831508</v>
      </c>
      <c r="W249" s="114"/>
      <c r="X249">
        <v>2018</v>
      </c>
      <c r="Y249" s="15">
        <v>43250</v>
      </c>
      <c r="Z249" s="4">
        <v>24</v>
      </c>
      <c r="AA249" s="4">
        <v>24</v>
      </c>
      <c r="AB249" t="s">
        <v>224</v>
      </c>
      <c r="AC249" t="s">
        <v>225</v>
      </c>
      <c r="AD249" s="113">
        <v>2746.1775483870902</v>
      </c>
      <c r="AE249" s="113">
        <v>2764.4657296308401</v>
      </c>
      <c r="AF249" s="113">
        <v>18.288181243746301</v>
      </c>
    </row>
    <row r="250" spans="13:32" x14ac:dyDescent="0.35">
      <c r="M250">
        <v>2018</v>
      </c>
      <c r="N250" s="15">
        <v>43251</v>
      </c>
      <c r="O250" s="4">
        <v>24</v>
      </c>
      <c r="P250" s="15" t="s">
        <v>159</v>
      </c>
      <c r="Q250" t="s">
        <v>150</v>
      </c>
      <c r="R250" t="s">
        <v>151</v>
      </c>
      <c r="S250" s="113">
        <v>12734.9906009642</v>
      </c>
      <c r="T250" s="113">
        <v>14910.574000000001</v>
      </c>
      <c r="U250" s="113">
        <v>2175.5833990357301</v>
      </c>
      <c r="V250" s="113">
        <f t="shared" si="11"/>
        <v>14910574</v>
      </c>
      <c r="W250" s="114"/>
      <c r="X250">
        <v>2018</v>
      </c>
      <c r="Y250" s="15">
        <v>43251</v>
      </c>
      <c r="Z250" s="4">
        <v>24</v>
      </c>
      <c r="AA250" s="4">
        <v>24</v>
      </c>
      <c r="AB250" t="s">
        <v>224</v>
      </c>
      <c r="AC250" t="s">
        <v>225</v>
      </c>
      <c r="AD250" s="113">
        <v>2582.6039999999998</v>
      </c>
      <c r="AE250" s="113">
        <v>2599.8028624918102</v>
      </c>
      <c r="AF250" s="113">
        <v>17.198862491816701</v>
      </c>
    </row>
    <row r="251" spans="13:32" x14ac:dyDescent="0.35">
      <c r="M251">
        <v>2018</v>
      </c>
      <c r="N251" s="15">
        <v>43252</v>
      </c>
      <c r="O251" s="4">
        <v>24</v>
      </c>
      <c r="P251" s="15" t="s">
        <v>160</v>
      </c>
      <c r="Q251" t="s">
        <v>150</v>
      </c>
      <c r="R251" t="s">
        <v>151</v>
      </c>
      <c r="S251" s="113">
        <v>12793.269844984799</v>
      </c>
      <c r="T251" s="113">
        <v>15049.003000000001</v>
      </c>
      <c r="U251" s="113">
        <v>2255.7331550151098</v>
      </c>
      <c r="V251" s="113">
        <f t="shared" si="11"/>
        <v>15049003</v>
      </c>
      <c r="W251" s="114"/>
      <c r="X251">
        <v>2018</v>
      </c>
      <c r="Y251" s="15">
        <v>43252</v>
      </c>
      <c r="Z251" s="4">
        <v>24</v>
      </c>
      <c r="AA251" s="4">
        <v>24</v>
      </c>
      <c r="AB251" t="s">
        <v>224</v>
      </c>
      <c r="AC251" t="s">
        <v>225</v>
      </c>
      <c r="AD251" s="113">
        <v>2582.6039999999998</v>
      </c>
      <c r="AE251" s="113">
        <v>2599.8028624918102</v>
      </c>
      <c r="AF251" s="113">
        <v>17.198862491816701</v>
      </c>
    </row>
    <row r="252" spans="13:32" x14ac:dyDescent="0.35">
      <c r="M252">
        <v>2018</v>
      </c>
      <c r="N252" s="15">
        <v>43253</v>
      </c>
      <c r="O252" s="4">
        <v>24</v>
      </c>
      <c r="P252" s="15" t="s">
        <v>160</v>
      </c>
      <c r="Q252" t="s">
        <v>150</v>
      </c>
      <c r="R252" t="s">
        <v>151</v>
      </c>
      <c r="S252" s="113">
        <v>12846.781569212</v>
      </c>
      <c r="T252" s="113">
        <v>14851.71</v>
      </c>
      <c r="U252" s="113">
        <v>2004.92843078791</v>
      </c>
      <c r="V252" s="113">
        <f t="shared" si="11"/>
        <v>14851710</v>
      </c>
      <c r="W252" s="114"/>
      <c r="X252">
        <v>2018</v>
      </c>
      <c r="Y252" s="15">
        <v>43253</v>
      </c>
      <c r="Z252" s="4">
        <v>24</v>
      </c>
      <c r="AA252" s="4">
        <v>24</v>
      </c>
      <c r="AB252" t="s">
        <v>224</v>
      </c>
      <c r="AC252" t="s">
        <v>225</v>
      </c>
      <c r="AD252" s="113">
        <v>2582.6039999999998</v>
      </c>
      <c r="AE252" s="113">
        <v>2599.8028624918102</v>
      </c>
      <c r="AF252" s="113">
        <v>17.198862491816701</v>
      </c>
    </row>
    <row r="253" spans="13:32" x14ac:dyDescent="0.35">
      <c r="M253">
        <v>2018</v>
      </c>
      <c r="N253" s="15">
        <v>43254</v>
      </c>
      <c r="O253" s="4">
        <v>24</v>
      </c>
      <c r="P253" s="15" t="s">
        <v>160</v>
      </c>
      <c r="Q253" t="s">
        <v>150</v>
      </c>
      <c r="R253" t="s">
        <v>151</v>
      </c>
      <c r="S253" s="113">
        <v>12894.550623466699</v>
      </c>
      <c r="T253" s="113">
        <v>14108.32</v>
      </c>
      <c r="U253" s="113">
        <v>1213.7693765332201</v>
      </c>
      <c r="V253" s="113">
        <f t="shared" si="11"/>
        <v>14108320</v>
      </c>
      <c r="W253" s="114"/>
      <c r="X253">
        <v>2018</v>
      </c>
      <c r="Y253" s="15">
        <v>43254</v>
      </c>
      <c r="Z253" s="4">
        <v>24</v>
      </c>
      <c r="AA253" s="4">
        <v>24</v>
      </c>
      <c r="AB253" t="s">
        <v>224</v>
      </c>
      <c r="AC253" t="s">
        <v>225</v>
      </c>
      <c r="AD253" s="113">
        <v>2582.6039999999998</v>
      </c>
      <c r="AE253" s="113">
        <v>2599.8028624918102</v>
      </c>
      <c r="AF253" s="113">
        <v>17.198862491816701</v>
      </c>
    </row>
    <row r="254" spans="13:32" x14ac:dyDescent="0.35">
      <c r="M254">
        <v>2018</v>
      </c>
      <c r="N254" s="15">
        <v>43255</v>
      </c>
      <c r="O254" s="4">
        <v>24</v>
      </c>
      <c r="P254" s="15" t="s">
        <v>160</v>
      </c>
      <c r="Q254" t="s">
        <v>150</v>
      </c>
      <c r="R254" t="s">
        <v>151</v>
      </c>
      <c r="S254" s="113">
        <v>12949.4750748845</v>
      </c>
      <c r="T254" s="113">
        <v>14686.697</v>
      </c>
      <c r="U254" s="113">
        <v>1737.22192511549</v>
      </c>
      <c r="V254" s="113">
        <f t="shared" si="11"/>
        <v>14686697</v>
      </c>
      <c r="W254" s="114"/>
      <c r="X254">
        <v>2018</v>
      </c>
      <c r="Y254" s="15">
        <v>43255</v>
      </c>
      <c r="Z254" s="4">
        <v>24</v>
      </c>
      <c r="AA254" s="4">
        <v>24</v>
      </c>
      <c r="AB254" t="s">
        <v>224</v>
      </c>
      <c r="AC254" t="s">
        <v>225</v>
      </c>
      <c r="AD254" s="113">
        <v>2582.6039999999998</v>
      </c>
      <c r="AE254" s="113">
        <v>2599.8028624918102</v>
      </c>
      <c r="AF254" s="113">
        <v>17.198862491816701</v>
      </c>
    </row>
    <row r="255" spans="13:32" x14ac:dyDescent="0.35">
      <c r="M255">
        <v>2018</v>
      </c>
      <c r="N255" s="15">
        <v>43256</v>
      </c>
      <c r="O255" s="4">
        <v>24</v>
      </c>
      <c r="P255" s="15" t="s">
        <v>160</v>
      </c>
      <c r="Q255" t="s">
        <v>150</v>
      </c>
      <c r="R255" t="s">
        <v>151</v>
      </c>
      <c r="S255" s="113">
        <v>12993.5741808374</v>
      </c>
      <c r="T255" s="113">
        <v>14831.395</v>
      </c>
      <c r="U255" s="113">
        <v>1837.8208191625299</v>
      </c>
      <c r="V255" s="113">
        <f t="shared" si="11"/>
        <v>14831395</v>
      </c>
      <c r="W255" s="114"/>
      <c r="X255">
        <v>2018</v>
      </c>
      <c r="Y255" s="15">
        <v>43256</v>
      </c>
      <c r="Z255" s="4">
        <v>24</v>
      </c>
      <c r="AA255" s="4">
        <v>24</v>
      </c>
      <c r="AB255" t="s">
        <v>224</v>
      </c>
      <c r="AC255" t="s">
        <v>225</v>
      </c>
      <c r="AD255" s="113">
        <v>2582.6039999999998</v>
      </c>
      <c r="AE255" s="113">
        <v>2599.8028624918102</v>
      </c>
      <c r="AF255" s="113">
        <v>17.198862491816701</v>
      </c>
    </row>
    <row r="256" spans="13:32" x14ac:dyDescent="0.35">
      <c r="M256">
        <v>2018</v>
      </c>
      <c r="N256" s="15">
        <v>43257</v>
      </c>
      <c r="O256" s="4">
        <v>24</v>
      </c>
      <c r="P256" s="15" t="s">
        <v>160</v>
      </c>
      <c r="Q256" t="s">
        <v>150</v>
      </c>
      <c r="R256" t="s">
        <v>151</v>
      </c>
      <c r="S256" s="113">
        <v>13052.288171301399</v>
      </c>
      <c r="T256" s="113">
        <v>15159.94</v>
      </c>
      <c r="U256" s="113">
        <v>2107.6518286985302</v>
      </c>
      <c r="V256" s="113">
        <f t="shared" si="11"/>
        <v>15159940</v>
      </c>
      <c r="W256" s="114"/>
      <c r="X256">
        <v>2018</v>
      </c>
      <c r="Y256" s="15">
        <v>43257</v>
      </c>
      <c r="Z256" s="4">
        <v>24</v>
      </c>
      <c r="AA256" s="4">
        <v>24</v>
      </c>
      <c r="AB256" t="s">
        <v>224</v>
      </c>
      <c r="AC256" t="s">
        <v>225</v>
      </c>
      <c r="AD256" s="113">
        <v>2582.6039999999998</v>
      </c>
      <c r="AE256" s="113">
        <v>2599.8028624918102</v>
      </c>
      <c r="AF256" s="113">
        <v>17.198862491816701</v>
      </c>
    </row>
    <row r="257" spans="13:32" x14ac:dyDescent="0.35">
      <c r="M257">
        <v>2018</v>
      </c>
      <c r="N257" s="15">
        <v>43258</v>
      </c>
      <c r="O257" s="4">
        <v>24</v>
      </c>
      <c r="P257" s="15" t="s">
        <v>160</v>
      </c>
      <c r="Q257" t="s">
        <v>150</v>
      </c>
      <c r="R257" t="s">
        <v>151</v>
      </c>
      <c r="S257" s="113">
        <v>13095.691172852599</v>
      </c>
      <c r="T257" s="113">
        <v>15643.981</v>
      </c>
      <c r="U257" s="113">
        <v>2548.2898271474</v>
      </c>
      <c r="V257" s="113">
        <f t="shared" si="11"/>
        <v>15643981</v>
      </c>
      <c r="W257" s="114"/>
      <c r="X257">
        <v>2018</v>
      </c>
      <c r="Y257" s="15">
        <v>43258</v>
      </c>
      <c r="Z257" s="4">
        <v>24</v>
      </c>
      <c r="AA257" s="4">
        <v>24</v>
      </c>
      <c r="AB257" t="s">
        <v>224</v>
      </c>
      <c r="AC257" t="s">
        <v>225</v>
      </c>
      <c r="AD257" s="113">
        <v>2582.6039999999998</v>
      </c>
      <c r="AE257" s="113">
        <v>2599.8028624918102</v>
      </c>
      <c r="AF257" s="113">
        <v>17.198862491816701</v>
      </c>
    </row>
    <row r="258" spans="13:32" x14ac:dyDescent="0.35">
      <c r="M258">
        <v>2018</v>
      </c>
      <c r="N258" s="15">
        <v>43259</v>
      </c>
      <c r="O258" s="4">
        <v>24</v>
      </c>
      <c r="P258" s="15" t="s">
        <v>160</v>
      </c>
      <c r="Q258" t="s">
        <v>150</v>
      </c>
      <c r="R258" t="s">
        <v>151</v>
      </c>
      <c r="S258" s="113">
        <v>13145.361197364</v>
      </c>
      <c r="T258" s="113">
        <v>15879.768</v>
      </c>
      <c r="U258" s="113">
        <v>2734.4068026359701</v>
      </c>
      <c r="V258" s="113">
        <f t="shared" si="11"/>
        <v>15879768</v>
      </c>
      <c r="W258" s="114"/>
      <c r="X258">
        <v>2018</v>
      </c>
      <c r="Y258" s="15">
        <v>43259</v>
      </c>
      <c r="Z258" s="4">
        <v>24</v>
      </c>
      <c r="AA258" s="4">
        <v>24</v>
      </c>
      <c r="AB258" t="s">
        <v>224</v>
      </c>
      <c r="AC258" t="s">
        <v>225</v>
      </c>
      <c r="AD258" s="113">
        <v>2582.6039999999998</v>
      </c>
      <c r="AE258" s="113">
        <v>2599.8028624918102</v>
      </c>
      <c r="AF258" s="113">
        <v>17.198862491816701</v>
      </c>
    </row>
    <row r="259" spans="13:32" x14ac:dyDescent="0.35">
      <c r="M259">
        <v>2018</v>
      </c>
      <c r="N259" s="15">
        <v>43260</v>
      </c>
      <c r="O259" s="4">
        <v>24</v>
      </c>
      <c r="P259" s="15" t="s">
        <v>160</v>
      </c>
      <c r="Q259" t="s">
        <v>150</v>
      </c>
      <c r="R259" t="s">
        <v>151</v>
      </c>
      <c r="S259" s="113">
        <v>13179.7040678915</v>
      </c>
      <c r="T259" s="113">
        <v>14709.196</v>
      </c>
      <c r="U259" s="113">
        <v>1529.4919321084201</v>
      </c>
      <c r="V259" s="113">
        <f t="shared" si="11"/>
        <v>14709196</v>
      </c>
      <c r="W259" s="114"/>
      <c r="X259">
        <v>2018</v>
      </c>
      <c r="Y259" s="15">
        <v>43260</v>
      </c>
      <c r="Z259" s="4">
        <v>24</v>
      </c>
      <c r="AA259" s="4">
        <v>24</v>
      </c>
      <c r="AB259" t="s">
        <v>224</v>
      </c>
      <c r="AC259" t="s">
        <v>225</v>
      </c>
      <c r="AD259" s="113">
        <v>2582.6039999999998</v>
      </c>
      <c r="AE259" s="113">
        <v>2599.8028624918102</v>
      </c>
      <c r="AF259" s="113">
        <v>17.198862491816701</v>
      </c>
    </row>
    <row r="260" spans="13:32" x14ac:dyDescent="0.35">
      <c r="M260">
        <v>2018</v>
      </c>
      <c r="N260" s="15">
        <v>43261</v>
      </c>
      <c r="O260" s="4">
        <v>24</v>
      </c>
      <c r="P260" s="15" t="s">
        <v>160</v>
      </c>
      <c r="Q260" t="s">
        <v>150</v>
      </c>
      <c r="R260" t="s">
        <v>151</v>
      </c>
      <c r="S260" s="113">
        <v>13214.647549912899</v>
      </c>
      <c r="T260" s="113">
        <v>14020.934999999999</v>
      </c>
      <c r="U260" s="113">
        <v>806.28745008708495</v>
      </c>
      <c r="V260" s="113">
        <f t="shared" si="11"/>
        <v>14020935</v>
      </c>
      <c r="W260" s="114"/>
      <c r="X260">
        <v>2018</v>
      </c>
      <c r="Y260" s="15">
        <v>43261</v>
      </c>
      <c r="Z260" s="4">
        <v>24</v>
      </c>
      <c r="AA260" s="4">
        <v>24</v>
      </c>
      <c r="AB260" t="s">
        <v>224</v>
      </c>
      <c r="AC260" t="s">
        <v>225</v>
      </c>
      <c r="AD260" s="113">
        <v>2582.6039999999998</v>
      </c>
      <c r="AE260" s="113">
        <v>2599.8028624918102</v>
      </c>
      <c r="AF260" s="113">
        <v>17.198862491816701</v>
      </c>
    </row>
    <row r="261" spans="13:32" x14ac:dyDescent="0.35">
      <c r="M261">
        <v>2018</v>
      </c>
      <c r="N261" s="15">
        <v>43262</v>
      </c>
      <c r="O261" s="4">
        <v>24</v>
      </c>
      <c r="P261" s="15" t="s">
        <v>160</v>
      </c>
      <c r="Q261" t="s">
        <v>150</v>
      </c>
      <c r="R261" t="s">
        <v>151</v>
      </c>
      <c r="S261" s="113">
        <v>13253.2838231365</v>
      </c>
      <c r="T261" s="113">
        <v>14694.213</v>
      </c>
      <c r="U261" s="113">
        <v>1440.92917686342</v>
      </c>
      <c r="V261" s="113">
        <f t="shared" si="11"/>
        <v>14694213</v>
      </c>
      <c r="W261" s="114"/>
      <c r="X261">
        <v>2018</v>
      </c>
      <c r="Y261" s="15">
        <v>43262</v>
      </c>
      <c r="Z261" s="4">
        <v>24</v>
      </c>
      <c r="AA261" s="4">
        <v>24</v>
      </c>
      <c r="AB261" t="s">
        <v>224</v>
      </c>
      <c r="AC261" t="s">
        <v>225</v>
      </c>
      <c r="AD261" s="113">
        <v>2582.6039999999998</v>
      </c>
      <c r="AE261" s="113">
        <v>2599.8028624918102</v>
      </c>
      <c r="AF261" s="113">
        <v>17.198862491816701</v>
      </c>
    </row>
    <row r="262" spans="13:32" x14ac:dyDescent="0.35">
      <c r="M262">
        <v>2018</v>
      </c>
      <c r="N262" s="15">
        <v>43263</v>
      </c>
      <c r="O262" s="4">
        <v>24</v>
      </c>
      <c r="P262" s="15" t="s">
        <v>160</v>
      </c>
      <c r="Q262" t="s">
        <v>150</v>
      </c>
      <c r="R262" t="s">
        <v>151</v>
      </c>
      <c r="S262" s="113">
        <v>13295.319563097901</v>
      </c>
      <c r="T262" s="113">
        <v>15061.254999999999</v>
      </c>
      <c r="U262" s="113">
        <v>1765.93543690201</v>
      </c>
      <c r="V262" s="113">
        <f t="shared" si="11"/>
        <v>15061255</v>
      </c>
      <c r="W262" s="114"/>
      <c r="X262">
        <v>2018</v>
      </c>
      <c r="Y262" s="15">
        <v>43263</v>
      </c>
      <c r="Z262" s="4">
        <v>24</v>
      </c>
      <c r="AA262" s="4">
        <v>24</v>
      </c>
      <c r="AB262" t="s">
        <v>224</v>
      </c>
      <c r="AC262" t="s">
        <v>225</v>
      </c>
      <c r="AD262" s="113">
        <v>2582.6039999999998</v>
      </c>
      <c r="AE262" s="113">
        <v>2599.8028624918102</v>
      </c>
      <c r="AF262" s="113">
        <v>17.198862491816701</v>
      </c>
    </row>
    <row r="263" spans="13:32" x14ac:dyDescent="0.35">
      <c r="M263">
        <v>2018</v>
      </c>
      <c r="N263" s="15">
        <v>43264</v>
      </c>
      <c r="O263" s="4">
        <v>24</v>
      </c>
      <c r="P263" s="15" t="s">
        <v>160</v>
      </c>
      <c r="Q263" t="s">
        <v>150</v>
      </c>
      <c r="R263" t="s">
        <v>151</v>
      </c>
      <c r="S263" s="113">
        <v>13334.3851033187</v>
      </c>
      <c r="T263" s="113">
        <v>15179.364</v>
      </c>
      <c r="U263" s="113">
        <v>1844.97889668121</v>
      </c>
      <c r="V263" s="113">
        <f t="shared" si="11"/>
        <v>15179364</v>
      </c>
      <c r="W263" s="114"/>
      <c r="X263">
        <v>2018</v>
      </c>
      <c r="Y263" s="15">
        <v>43264</v>
      </c>
      <c r="Z263" s="4">
        <v>24</v>
      </c>
      <c r="AA263" s="4">
        <v>24</v>
      </c>
      <c r="AB263" t="s">
        <v>224</v>
      </c>
      <c r="AC263" t="s">
        <v>225</v>
      </c>
      <c r="AD263" s="113">
        <v>2582.6039999999998</v>
      </c>
      <c r="AE263" s="113">
        <v>2599.8028624918102</v>
      </c>
      <c r="AF263" s="113">
        <v>17.198862491816701</v>
      </c>
    </row>
    <row r="264" spans="13:32" x14ac:dyDescent="0.35">
      <c r="M264">
        <v>2018</v>
      </c>
      <c r="N264" s="15">
        <v>43265</v>
      </c>
      <c r="O264" s="4">
        <v>24</v>
      </c>
      <c r="P264" s="15" t="s">
        <v>160</v>
      </c>
      <c r="Q264" t="s">
        <v>150</v>
      </c>
      <c r="R264" t="s">
        <v>151</v>
      </c>
      <c r="S264" s="113">
        <v>13390.215225367399</v>
      </c>
      <c r="T264" s="113">
        <v>15267.204</v>
      </c>
      <c r="U264" s="113">
        <v>1876.9887746325001</v>
      </c>
      <c r="V264" s="113">
        <f t="shared" si="11"/>
        <v>15267204</v>
      </c>
      <c r="W264" s="114"/>
      <c r="X264">
        <v>2018</v>
      </c>
      <c r="Y264" s="15">
        <v>43265</v>
      </c>
      <c r="Z264" s="4">
        <v>24</v>
      </c>
      <c r="AA264" s="4">
        <v>24</v>
      </c>
      <c r="AB264" t="s">
        <v>224</v>
      </c>
      <c r="AC264" t="s">
        <v>225</v>
      </c>
      <c r="AD264" s="113">
        <v>2582.6039999999998</v>
      </c>
      <c r="AE264" s="113">
        <v>2599.8028624918102</v>
      </c>
      <c r="AF264" s="113">
        <v>17.198862491816701</v>
      </c>
    </row>
    <row r="265" spans="13:32" x14ac:dyDescent="0.35">
      <c r="M265">
        <v>2018</v>
      </c>
      <c r="N265" s="15">
        <v>43266</v>
      </c>
      <c r="O265" s="4">
        <v>24</v>
      </c>
      <c r="P265" s="15" t="s">
        <v>160</v>
      </c>
      <c r="Q265" t="s">
        <v>150</v>
      </c>
      <c r="R265" t="s">
        <v>151</v>
      </c>
      <c r="S265" s="113">
        <v>13448.6110371371</v>
      </c>
      <c r="T265" s="113">
        <v>15431.924000000001</v>
      </c>
      <c r="U265" s="113">
        <v>1983.3129628628101</v>
      </c>
      <c r="V265" s="113">
        <f t="shared" ref="V265:V328" si="12">T265*1000</f>
        <v>15431924</v>
      </c>
      <c r="W265" s="114"/>
      <c r="X265">
        <v>2018</v>
      </c>
      <c r="Y265" s="15">
        <v>43266</v>
      </c>
      <c r="Z265" s="4">
        <v>24</v>
      </c>
      <c r="AA265" s="4">
        <v>24</v>
      </c>
      <c r="AB265" t="s">
        <v>224</v>
      </c>
      <c r="AC265" t="s">
        <v>225</v>
      </c>
      <c r="AD265" s="113">
        <v>2582.6039999999998</v>
      </c>
      <c r="AE265" s="113">
        <v>2599.8028624918102</v>
      </c>
      <c r="AF265" s="113">
        <v>17.198862491816701</v>
      </c>
    </row>
    <row r="266" spans="13:32" x14ac:dyDescent="0.35">
      <c r="M266">
        <v>2018</v>
      </c>
      <c r="N266" s="15">
        <v>43267</v>
      </c>
      <c r="O266" s="4">
        <v>24</v>
      </c>
      <c r="P266" s="15" t="s">
        <v>160</v>
      </c>
      <c r="Q266" t="s">
        <v>150</v>
      </c>
      <c r="R266" t="s">
        <v>151</v>
      </c>
      <c r="S266" s="113">
        <v>13490.2151835897</v>
      </c>
      <c r="T266" s="113">
        <v>14564.511</v>
      </c>
      <c r="U266" s="113">
        <v>1074.2958164101999</v>
      </c>
      <c r="V266" s="113">
        <f t="shared" si="12"/>
        <v>14564511</v>
      </c>
      <c r="W266" s="114"/>
      <c r="X266">
        <v>2018</v>
      </c>
      <c r="Y266" s="15">
        <v>43267</v>
      </c>
      <c r="Z266" s="4">
        <v>24</v>
      </c>
      <c r="AA266" s="4">
        <v>24</v>
      </c>
      <c r="AB266" t="s">
        <v>224</v>
      </c>
      <c r="AC266" t="s">
        <v>225</v>
      </c>
      <c r="AD266" s="113">
        <v>2582.6039999999998</v>
      </c>
      <c r="AE266" s="113">
        <v>2599.8028624918102</v>
      </c>
      <c r="AF266" s="113">
        <v>17.198862491816701</v>
      </c>
    </row>
    <row r="267" spans="13:32" x14ac:dyDescent="0.35">
      <c r="M267">
        <v>2018</v>
      </c>
      <c r="N267" s="15">
        <v>43268</v>
      </c>
      <c r="O267" s="4">
        <v>24</v>
      </c>
      <c r="P267" s="15" t="s">
        <v>160</v>
      </c>
      <c r="Q267" t="s">
        <v>150</v>
      </c>
      <c r="R267" t="s">
        <v>151</v>
      </c>
      <c r="S267" s="113">
        <v>13534.074937434299</v>
      </c>
      <c r="T267" s="113">
        <v>14381.582</v>
      </c>
      <c r="U267" s="113">
        <v>847.50706256560602</v>
      </c>
      <c r="V267" s="113">
        <f t="shared" si="12"/>
        <v>14381582</v>
      </c>
      <c r="W267" s="114"/>
      <c r="X267">
        <v>2018</v>
      </c>
      <c r="Y267" s="15">
        <v>43268</v>
      </c>
      <c r="Z267" s="4">
        <v>24</v>
      </c>
      <c r="AA267" s="4">
        <v>24</v>
      </c>
      <c r="AB267" t="s">
        <v>224</v>
      </c>
      <c r="AC267" t="s">
        <v>225</v>
      </c>
      <c r="AD267" s="113">
        <v>2582.6039999999998</v>
      </c>
      <c r="AE267" s="113">
        <v>2599.8028624918102</v>
      </c>
      <c r="AF267" s="113">
        <v>17.198862491816701</v>
      </c>
    </row>
    <row r="268" spans="13:32" x14ac:dyDescent="0.35">
      <c r="M268">
        <v>2018</v>
      </c>
      <c r="N268" s="15">
        <v>43269</v>
      </c>
      <c r="O268" s="4">
        <v>24</v>
      </c>
      <c r="P268" s="15" t="s">
        <v>160</v>
      </c>
      <c r="Q268" t="s">
        <v>150</v>
      </c>
      <c r="R268" t="s">
        <v>151</v>
      </c>
      <c r="S268" s="113">
        <v>13578.8885692282</v>
      </c>
      <c r="T268" s="113">
        <v>15235.254999999999</v>
      </c>
      <c r="U268" s="113">
        <v>1656.36643077179</v>
      </c>
      <c r="V268" s="113">
        <f t="shared" si="12"/>
        <v>15235255</v>
      </c>
      <c r="W268" s="114"/>
      <c r="X268">
        <v>2018</v>
      </c>
      <c r="Y268" s="15">
        <v>43269</v>
      </c>
      <c r="Z268" s="4">
        <v>24</v>
      </c>
      <c r="AA268" s="4">
        <v>24</v>
      </c>
      <c r="AB268" t="s">
        <v>224</v>
      </c>
      <c r="AC268" t="s">
        <v>225</v>
      </c>
      <c r="AD268" s="113">
        <v>2582.6039999999998</v>
      </c>
      <c r="AE268" s="113">
        <v>2599.8028624918102</v>
      </c>
      <c r="AF268" s="113">
        <v>17.198862491816701</v>
      </c>
    </row>
    <row r="269" spans="13:32" x14ac:dyDescent="0.35">
      <c r="M269">
        <v>2018</v>
      </c>
      <c r="N269" s="15">
        <v>43270</v>
      </c>
      <c r="O269" s="4">
        <v>24</v>
      </c>
      <c r="P269" s="15" t="s">
        <v>160</v>
      </c>
      <c r="Q269" t="s">
        <v>150</v>
      </c>
      <c r="R269" t="s">
        <v>151</v>
      </c>
      <c r="S269" s="113">
        <v>13632.6570444428</v>
      </c>
      <c r="T269" s="113">
        <v>15858.228999999999</v>
      </c>
      <c r="U269" s="113">
        <v>2225.57195555718</v>
      </c>
      <c r="V269" s="113">
        <f t="shared" si="12"/>
        <v>15858229</v>
      </c>
      <c r="W269" s="114"/>
      <c r="X269">
        <v>2018</v>
      </c>
      <c r="Y269" s="15">
        <v>43270</v>
      </c>
      <c r="Z269" s="4">
        <v>24</v>
      </c>
      <c r="AA269" s="4">
        <v>24</v>
      </c>
      <c r="AB269" t="s">
        <v>224</v>
      </c>
      <c r="AC269" t="s">
        <v>225</v>
      </c>
      <c r="AD269" s="113">
        <v>2582.6039999999998</v>
      </c>
      <c r="AE269" s="113">
        <v>2599.8028624918102</v>
      </c>
      <c r="AF269" s="113">
        <v>17.198862491816701</v>
      </c>
    </row>
    <row r="270" spans="13:32" x14ac:dyDescent="0.35">
      <c r="M270">
        <v>2018</v>
      </c>
      <c r="N270" s="15">
        <v>43271</v>
      </c>
      <c r="O270" s="4">
        <v>24</v>
      </c>
      <c r="P270" s="15" t="s">
        <v>160</v>
      </c>
      <c r="Q270" t="s">
        <v>150</v>
      </c>
      <c r="R270" t="s">
        <v>151</v>
      </c>
      <c r="S270" s="113">
        <v>13682.177001163</v>
      </c>
      <c r="T270" s="113">
        <v>15816.89</v>
      </c>
      <c r="U270" s="113">
        <v>2134.7129988369202</v>
      </c>
      <c r="V270" s="113">
        <f t="shared" si="12"/>
        <v>15816890</v>
      </c>
      <c r="W270" s="114"/>
      <c r="X270">
        <v>2018</v>
      </c>
      <c r="Y270" s="15">
        <v>43271</v>
      </c>
      <c r="Z270" s="4">
        <v>24</v>
      </c>
      <c r="AA270" s="4">
        <v>24</v>
      </c>
      <c r="AB270" t="s">
        <v>224</v>
      </c>
      <c r="AC270" t="s">
        <v>225</v>
      </c>
      <c r="AD270" s="113">
        <v>2582.6039999999998</v>
      </c>
      <c r="AE270" s="113">
        <v>2599.8028624918102</v>
      </c>
      <c r="AF270" s="113">
        <v>17.198862491816701</v>
      </c>
    </row>
    <row r="271" spans="13:32" x14ac:dyDescent="0.35">
      <c r="M271">
        <v>2018</v>
      </c>
      <c r="N271" s="15">
        <v>43272</v>
      </c>
      <c r="O271" s="4">
        <v>24</v>
      </c>
      <c r="P271" s="15" t="s">
        <v>160</v>
      </c>
      <c r="Q271" t="s">
        <v>150</v>
      </c>
      <c r="R271" t="s">
        <v>151</v>
      </c>
      <c r="S271" s="113">
        <v>13728.1990264876</v>
      </c>
      <c r="T271" s="113">
        <v>16319.457</v>
      </c>
      <c r="U271" s="113">
        <v>2591.2579735123099</v>
      </c>
      <c r="V271" s="113">
        <f t="shared" si="12"/>
        <v>16319457</v>
      </c>
      <c r="W271" s="114"/>
      <c r="X271">
        <v>2018</v>
      </c>
      <c r="Y271" s="15">
        <v>43272</v>
      </c>
      <c r="Z271" s="4">
        <v>24</v>
      </c>
      <c r="AA271" s="4">
        <v>24</v>
      </c>
      <c r="AB271" t="s">
        <v>224</v>
      </c>
      <c r="AC271" t="s">
        <v>225</v>
      </c>
      <c r="AD271" s="113">
        <v>2582.6039999999998</v>
      </c>
      <c r="AE271" s="113">
        <v>2599.8028624918102</v>
      </c>
      <c r="AF271" s="113">
        <v>17.198862491816701</v>
      </c>
    </row>
    <row r="272" spans="13:32" x14ac:dyDescent="0.35">
      <c r="M272">
        <v>2018</v>
      </c>
      <c r="N272" s="15">
        <v>43273</v>
      </c>
      <c r="O272" s="4">
        <v>24</v>
      </c>
      <c r="P272" s="15" t="s">
        <v>160</v>
      </c>
      <c r="Q272" t="s">
        <v>150</v>
      </c>
      <c r="R272" t="s">
        <v>151</v>
      </c>
      <c r="S272" s="113">
        <v>13773.9502899743</v>
      </c>
      <c r="T272" s="113">
        <v>16170.522000000001</v>
      </c>
      <c r="U272" s="113">
        <v>2396.5717100256202</v>
      </c>
      <c r="V272" s="113">
        <f t="shared" si="12"/>
        <v>16170522</v>
      </c>
      <c r="W272" s="114"/>
      <c r="X272">
        <v>2018</v>
      </c>
      <c r="Y272" s="15">
        <v>43273</v>
      </c>
      <c r="Z272" s="4">
        <v>24</v>
      </c>
      <c r="AA272" s="4">
        <v>24</v>
      </c>
      <c r="AB272" t="s">
        <v>224</v>
      </c>
      <c r="AC272" t="s">
        <v>225</v>
      </c>
      <c r="AD272" s="113">
        <v>2582.6039999999998</v>
      </c>
      <c r="AE272" s="113">
        <v>2599.8028624918102</v>
      </c>
      <c r="AF272" s="113">
        <v>17.198862491816701</v>
      </c>
    </row>
    <row r="273" spans="13:32" x14ac:dyDescent="0.35">
      <c r="M273">
        <v>2018</v>
      </c>
      <c r="N273" s="15">
        <v>43274</v>
      </c>
      <c r="O273" s="4">
        <v>24</v>
      </c>
      <c r="P273" s="15" t="s">
        <v>160</v>
      </c>
      <c r="Q273" t="s">
        <v>150</v>
      </c>
      <c r="R273" t="s">
        <v>151</v>
      </c>
      <c r="S273" s="113">
        <v>13800.6395484225</v>
      </c>
      <c r="T273" s="113">
        <v>15652.671</v>
      </c>
      <c r="U273" s="113">
        <v>1852.0314515775001</v>
      </c>
      <c r="V273" s="113">
        <f t="shared" si="12"/>
        <v>15652671</v>
      </c>
      <c r="W273" s="114"/>
      <c r="X273">
        <v>2018</v>
      </c>
      <c r="Y273" s="15">
        <v>43274</v>
      </c>
      <c r="Z273" s="4">
        <v>24</v>
      </c>
      <c r="AA273" s="4">
        <v>24</v>
      </c>
      <c r="AB273" t="s">
        <v>224</v>
      </c>
      <c r="AC273" t="s">
        <v>225</v>
      </c>
      <c r="AD273" s="113">
        <v>2582.6039999999998</v>
      </c>
      <c r="AE273" s="113">
        <v>2599.8028624918102</v>
      </c>
      <c r="AF273" s="113">
        <v>17.198862491816701</v>
      </c>
    </row>
    <row r="274" spans="13:32" x14ac:dyDescent="0.35">
      <c r="M274">
        <v>2018</v>
      </c>
      <c r="N274" s="15">
        <v>43275</v>
      </c>
      <c r="O274" s="4">
        <v>24</v>
      </c>
      <c r="P274" s="15" t="s">
        <v>160</v>
      </c>
      <c r="Q274" t="s">
        <v>150</v>
      </c>
      <c r="R274" t="s">
        <v>151</v>
      </c>
      <c r="S274" s="113">
        <v>13826.057089898701</v>
      </c>
      <c r="T274" s="113">
        <v>15656.97</v>
      </c>
      <c r="U274" s="113">
        <v>1830.9129101012099</v>
      </c>
      <c r="V274" s="113">
        <f t="shared" si="12"/>
        <v>15656970</v>
      </c>
      <c r="W274" s="114"/>
      <c r="X274">
        <v>2018</v>
      </c>
      <c r="Y274" s="15">
        <v>43275</v>
      </c>
      <c r="Z274" s="4">
        <v>24</v>
      </c>
      <c r="AA274" s="4">
        <v>24</v>
      </c>
      <c r="AB274" t="s">
        <v>224</v>
      </c>
      <c r="AC274" t="s">
        <v>225</v>
      </c>
      <c r="AD274" s="113">
        <v>2582.6039999999998</v>
      </c>
      <c r="AE274" s="113">
        <v>2599.8028624918102</v>
      </c>
      <c r="AF274" s="113">
        <v>17.198862491816701</v>
      </c>
    </row>
    <row r="275" spans="13:32" x14ac:dyDescent="0.35">
      <c r="M275">
        <v>2018</v>
      </c>
      <c r="N275" s="15">
        <v>43276</v>
      </c>
      <c r="O275" s="4">
        <v>24</v>
      </c>
      <c r="P275" s="15" t="s">
        <v>160</v>
      </c>
      <c r="Q275" t="s">
        <v>150</v>
      </c>
      <c r="R275" t="s">
        <v>151</v>
      </c>
      <c r="S275" s="113">
        <v>13865.238946465101</v>
      </c>
      <c r="T275" s="113">
        <v>15631.199000000001</v>
      </c>
      <c r="U275" s="113">
        <v>1765.96005353487</v>
      </c>
      <c r="V275" s="113">
        <f t="shared" si="12"/>
        <v>15631199</v>
      </c>
      <c r="W275" s="114"/>
      <c r="X275">
        <v>2018</v>
      </c>
      <c r="Y275" s="15">
        <v>43276</v>
      </c>
      <c r="Z275" s="4">
        <v>24</v>
      </c>
      <c r="AA275" s="4">
        <v>24</v>
      </c>
      <c r="AB275" t="s">
        <v>224</v>
      </c>
      <c r="AC275" t="s">
        <v>225</v>
      </c>
      <c r="AD275" s="113">
        <v>2582.6039999999998</v>
      </c>
      <c r="AE275" s="113">
        <v>2599.8028624918102</v>
      </c>
      <c r="AF275" s="113">
        <v>17.198862491816701</v>
      </c>
    </row>
    <row r="276" spans="13:32" x14ac:dyDescent="0.35">
      <c r="M276">
        <v>2018</v>
      </c>
      <c r="N276" s="15">
        <v>43277</v>
      </c>
      <c r="O276" s="4">
        <v>24</v>
      </c>
      <c r="P276" s="15" t="s">
        <v>160</v>
      </c>
      <c r="Q276" t="s">
        <v>150</v>
      </c>
      <c r="R276" t="s">
        <v>151</v>
      </c>
      <c r="S276" s="113">
        <v>13913.6002424737</v>
      </c>
      <c r="T276" s="113">
        <v>15708.217000000001</v>
      </c>
      <c r="U276" s="113">
        <v>1794.6167575262</v>
      </c>
      <c r="V276" s="113">
        <f t="shared" si="12"/>
        <v>15708217</v>
      </c>
      <c r="W276" s="114"/>
      <c r="X276">
        <v>2018</v>
      </c>
      <c r="Y276" s="15">
        <v>43277</v>
      </c>
      <c r="Z276" s="4">
        <v>24</v>
      </c>
      <c r="AA276" s="4">
        <v>24</v>
      </c>
      <c r="AB276" t="s">
        <v>224</v>
      </c>
      <c r="AC276" t="s">
        <v>225</v>
      </c>
      <c r="AD276" s="113">
        <v>2582.6039999999998</v>
      </c>
      <c r="AE276" s="113">
        <v>2599.8028624918102</v>
      </c>
      <c r="AF276" s="113">
        <v>17.198862491816701</v>
      </c>
    </row>
    <row r="277" spans="13:32" x14ac:dyDescent="0.35">
      <c r="M277">
        <v>2018</v>
      </c>
      <c r="N277" s="15">
        <v>43278</v>
      </c>
      <c r="O277" s="4">
        <v>24</v>
      </c>
      <c r="P277" s="15" t="s">
        <v>160</v>
      </c>
      <c r="Q277" t="s">
        <v>150</v>
      </c>
      <c r="R277" t="s">
        <v>151</v>
      </c>
      <c r="S277" s="113">
        <v>13958.510582265601</v>
      </c>
      <c r="T277" s="113">
        <v>15881.772999999999</v>
      </c>
      <c r="U277" s="113">
        <v>1923.2624177343901</v>
      </c>
      <c r="V277" s="113">
        <f t="shared" si="12"/>
        <v>15881773</v>
      </c>
      <c r="W277" s="114"/>
      <c r="X277">
        <v>2018</v>
      </c>
      <c r="Y277" s="15">
        <v>43278</v>
      </c>
      <c r="Z277" s="4">
        <v>24</v>
      </c>
      <c r="AA277" s="4">
        <v>24</v>
      </c>
      <c r="AB277" t="s">
        <v>224</v>
      </c>
      <c r="AC277" t="s">
        <v>225</v>
      </c>
      <c r="AD277" s="113">
        <v>2582.6039999999998</v>
      </c>
      <c r="AE277" s="113">
        <v>2599.8028624918102</v>
      </c>
      <c r="AF277" s="113">
        <v>17.198862491816701</v>
      </c>
    </row>
    <row r="278" spans="13:32" x14ac:dyDescent="0.35">
      <c r="M278">
        <v>2018</v>
      </c>
      <c r="N278" s="15">
        <v>43279</v>
      </c>
      <c r="O278" s="4">
        <v>24</v>
      </c>
      <c r="P278" s="15" t="s">
        <v>160</v>
      </c>
      <c r="Q278" t="s">
        <v>150</v>
      </c>
      <c r="R278" t="s">
        <v>151</v>
      </c>
      <c r="S278" s="113">
        <v>13986.2119219372</v>
      </c>
      <c r="T278" s="113">
        <v>15818.925999999999</v>
      </c>
      <c r="U278" s="113">
        <v>1832.7140780627701</v>
      </c>
      <c r="V278" s="113">
        <f t="shared" si="12"/>
        <v>15818926</v>
      </c>
      <c r="W278" s="114"/>
      <c r="X278">
        <v>2018</v>
      </c>
      <c r="Y278" s="15">
        <v>43279</v>
      </c>
      <c r="Z278" s="4">
        <v>24</v>
      </c>
      <c r="AA278" s="4">
        <v>24</v>
      </c>
      <c r="AB278" t="s">
        <v>224</v>
      </c>
      <c r="AC278" t="s">
        <v>225</v>
      </c>
      <c r="AD278" s="113">
        <v>2582.6039999999998</v>
      </c>
      <c r="AE278" s="113">
        <v>2599.8028624918102</v>
      </c>
      <c r="AF278" s="113">
        <v>17.198862491816701</v>
      </c>
    </row>
    <row r="279" spans="13:32" x14ac:dyDescent="0.35">
      <c r="M279">
        <v>2018</v>
      </c>
      <c r="N279" s="15">
        <v>43280</v>
      </c>
      <c r="O279" s="4">
        <v>24</v>
      </c>
      <c r="P279" s="15" t="s">
        <v>160</v>
      </c>
      <c r="Q279" t="s">
        <v>150</v>
      </c>
      <c r="R279" t="s">
        <v>151</v>
      </c>
      <c r="S279" s="113">
        <v>14040.9183786339</v>
      </c>
      <c r="T279" s="113">
        <v>15873.539000000001</v>
      </c>
      <c r="U279" s="113">
        <v>1832.62062136606</v>
      </c>
      <c r="V279" s="113">
        <f t="shared" si="12"/>
        <v>15873539</v>
      </c>
      <c r="W279" s="114"/>
      <c r="X279">
        <v>2018</v>
      </c>
      <c r="Y279" s="15">
        <v>43280</v>
      </c>
      <c r="Z279" s="4">
        <v>24</v>
      </c>
      <c r="AA279" s="4">
        <v>24</v>
      </c>
      <c r="AB279" t="s">
        <v>224</v>
      </c>
      <c r="AC279" t="s">
        <v>225</v>
      </c>
      <c r="AD279" s="113">
        <v>2582.6039999999998</v>
      </c>
      <c r="AE279" s="113">
        <v>2599.8028624918102</v>
      </c>
      <c r="AF279" s="113">
        <v>17.198862491816701</v>
      </c>
    </row>
    <row r="280" spans="13:32" x14ac:dyDescent="0.35">
      <c r="M280">
        <v>2018</v>
      </c>
      <c r="N280" s="15">
        <v>43281</v>
      </c>
      <c r="O280" s="4">
        <v>24</v>
      </c>
      <c r="P280" s="15" t="s">
        <v>160</v>
      </c>
      <c r="Q280" t="s">
        <v>150</v>
      </c>
      <c r="R280" t="s">
        <v>151</v>
      </c>
      <c r="S280" s="113">
        <v>14024.576747126501</v>
      </c>
      <c r="T280" s="113">
        <v>14994.737999999999</v>
      </c>
      <c r="U280" s="113">
        <v>970.161252873487</v>
      </c>
      <c r="V280" s="113">
        <f t="shared" si="12"/>
        <v>14994738</v>
      </c>
      <c r="W280" s="114"/>
      <c r="X280">
        <v>2018</v>
      </c>
      <c r="Y280" s="15">
        <v>43281</v>
      </c>
      <c r="Z280" s="4">
        <v>24</v>
      </c>
      <c r="AA280" s="4">
        <v>24</v>
      </c>
      <c r="AB280" t="s">
        <v>224</v>
      </c>
      <c r="AC280" t="s">
        <v>225</v>
      </c>
      <c r="AD280" s="113">
        <v>2771.3814193548301</v>
      </c>
      <c r="AE280" s="113">
        <v>2789.8374458861399</v>
      </c>
      <c r="AF280" s="113">
        <v>18.456026531307099</v>
      </c>
    </row>
    <row r="281" spans="13:32" x14ac:dyDescent="0.35">
      <c r="M281">
        <v>2018</v>
      </c>
      <c r="N281" s="15">
        <v>43282</v>
      </c>
      <c r="O281" s="4">
        <v>24</v>
      </c>
      <c r="P281" s="15" t="s">
        <v>161</v>
      </c>
      <c r="Q281" t="s">
        <v>150</v>
      </c>
      <c r="R281" t="s">
        <v>151</v>
      </c>
      <c r="S281" s="113">
        <v>14062.7613308771</v>
      </c>
      <c r="T281" s="113">
        <v>14713.248</v>
      </c>
      <c r="U281" s="113">
        <v>650.486669122899</v>
      </c>
      <c r="V281" s="113">
        <f t="shared" si="12"/>
        <v>14713248</v>
      </c>
      <c r="W281" s="114"/>
      <c r="X281">
        <v>2018</v>
      </c>
      <c r="Y281" s="15">
        <v>43282</v>
      </c>
      <c r="Z281" s="4">
        <v>24</v>
      </c>
      <c r="AA281" s="4">
        <v>24</v>
      </c>
      <c r="AB281" t="s">
        <v>224</v>
      </c>
      <c r="AC281" t="s">
        <v>225</v>
      </c>
      <c r="AD281" s="113">
        <v>2771.3814193548301</v>
      </c>
      <c r="AE281" s="113">
        <v>2789.8374458861399</v>
      </c>
      <c r="AF281" s="113">
        <v>18.456026531307099</v>
      </c>
    </row>
    <row r="282" spans="13:32" x14ac:dyDescent="0.35">
      <c r="M282">
        <v>2018</v>
      </c>
      <c r="N282" s="15">
        <v>43283</v>
      </c>
      <c r="O282" s="4">
        <v>24</v>
      </c>
      <c r="P282" s="15" t="s">
        <v>161</v>
      </c>
      <c r="Q282" t="s">
        <v>150</v>
      </c>
      <c r="R282" t="s">
        <v>151</v>
      </c>
      <c r="S282" s="113">
        <v>14126.1565377262</v>
      </c>
      <c r="T282" s="113">
        <v>14763.995000000001</v>
      </c>
      <c r="U282" s="113">
        <v>637.83846227370805</v>
      </c>
      <c r="V282" s="113">
        <f t="shared" si="12"/>
        <v>14763995</v>
      </c>
      <c r="W282" s="114"/>
      <c r="X282">
        <v>2018</v>
      </c>
      <c r="Y282" s="15">
        <v>43283</v>
      </c>
      <c r="Z282" s="4">
        <v>24</v>
      </c>
      <c r="AA282" s="4">
        <v>24</v>
      </c>
      <c r="AB282" t="s">
        <v>224</v>
      </c>
      <c r="AC282" t="s">
        <v>225</v>
      </c>
      <c r="AD282" s="113">
        <v>2771.3814193548301</v>
      </c>
      <c r="AE282" s="113">
        <v>2789.8374458861399</v>
      </c>
      <c r="AF282" s="113">
        <v>18.456026531307099</v>
      </c>
    </row>
    <row r="283" spans="13:32" x14ac:dyDescent="0.35">
      <c r="M283">
        <v>2018</v>
      </c>
      <c r="N283" s="15">
        <v>43284</v>
      </c>
      <c r="O283" s="4">
        <v>24</v>
      </c>
      <c r="P283" s="15" t="s">
        <v>161</v>
      </c>
      <c r="Q283" t="s">
        <v>150</v>
      </c>
      <c r="R283" t="s">
        <v>151</v>
      </c>
      <c r="S283" s="113">
        <v>14167.718138591799</v>
      </c>
      <c r="T283" s="113">
        <v>14774.130999999999</v>
      </c>
      <c r="U283" s="113">
        <v>606.41286140816703</v>
      </c>
      <c r="V283" s="113">
        <f t="shared" si="12"/>
        <v>14774131</v>
      </c>
      <c r="W283" s="114"/>
      <c r="X283">
        <v>2018</v>
      </c>
      <c r="Y283" s="15">
        <v>43284</v>
      </c>
      <c r="Z283" s="4">
        <v>24</v>
      </c>
      <c r="AA283" s="4">
        <v>24</v>
      </c>
      <c r="AB283" t="s">
        <v>224</v>
      </c>
      <c r="AC283" t="s">
        <v>225</v>
      </c>
      <c r="AD283" s="113">
        <v>2771.3814193548301</v>
      </c>
      <c r="AE283" s="113">
        <v>2789.8374458861399</v>
      </c>
      <c r="AF283" s="113">
        <v>18.456026531307099</v>
      </c>
    </row>
    <row r="284" spans="13:32" x14ac:dyDescent="0.35">
      <c r="M284">
        <v>2018</v>
      </c>
      <c r="N284" s="15">
        <v>43285</v>
      </c>
      <c r="O284" s="4">
        <v>24</v>
      </c>
      <c r="P284" s="15" t="s">
        <v>161</v>
      </c>
      <c r="Q284" t="s">
        <v>150</v>
      </c>
      <c r="R284" t="s">
        <v>151</v>
      </c>
      <c r="S284" s="113">
        <v>14204.534450917499</v>
      </c>
      <c r="T284" s="113">
        <v>14601.078</v>
      </c>
      <c r="U284" s="113">
        <v>396.54354908244699</v>
      </c>
      <c r="V284" s="113">
        <f t="shared" si="12"/>
        <v>14601078</v>
      </c>
      <c r="W284" s="114"/>
      <c r="X284">
        <v>2018</v>
      </c>
      <c r="Y284" s="15">
        <v>43285</v>
      </c>
      <c r="Z284" s="4">
        <v>24</v>
      </c>
      <c r="AA284" s="4">
        <v>24</v>
      </c>
      <c r="AB284" t="s">
        <v>224</v>
      </c>
      <c r="AC284" t="s">
        <v>225</v>
      </c>
      <c r="AD284" s="113">
        <v>2771.3814193548301</v>
      </c>
      <c r="AE284" s="113">
        <v>2789.8374458861399</v>
      </c>
      <c r="AF284" s="113">
        <v>18.456026531307099</v>
      </c>
    </row>
    <row r="285" spans="13:32" x14ac:dyDescent="0.35">
      <c r="M285">
        <v>2018</v>
      </c>
      <c r="N285" s="15">
        <v>43286</v>
      </c>
      <c r="O285" s="4">
        <v>24</v>
      </c>
      <c r="P285" s="15" t="s">
        <v>161</v>
      </c>
      <c r="Q285" t="s">
        <v>150</v>
      </c>
      <c r="R285" t="s">
        <v>151</v>
      </c>
      <c r="S285" s="113">
        <v>14275.184676941701</v>
      </c>
      <c r="T285" s="113">
        <v>15689.486000000001</v>
      </c>
      <c r="U285" s="113">
        <v>1414.3013230582401</v>
      </c>
      <c r="V285" s="113">
        <f t="shared" si="12"/>
        <v>15689486</v>
      </c>
      <c r="W285" s="114"/>
      <c r="X285">
        <v>2018</v>
      </c>
      <c r="Y285" s="15">
        <v>43286</v>
      </c>
      <c r="Z285" s="4">
        <v>24</v>
      </c>
      <c r="AA285" s="4">
        <v>24</v>
      </c>
      <c r="AB285" t="s">
        <v>224</v>
      </c>
      <c r="AC285" t="s">
        <v>225</v>
      </c>
      <c r="AD285" s="113">
        <v>2771.3814193548301</v>
      </c>
      <c r="AE285" s="113">
        <v>2789.8374458861399</v>
      </c>
      <c r="AF285" s="113">
        <v>18.456026531307099</v>
      </c>
    </row>
    <row r="286" spans="13:32" x14ac:dyDescent="0.35">
      <c r="M286">
        <v>2018</v>
      </c>
      <c r="N286" s="15">
        <v>43287</v>
      </c>
      <c r="O286" s="4">
        <v>24</v>
      </c>
      <c r="P286" s="15" t="s">
        <v>161</v>
      </c>
      <c r="Q286" t="s">
        <v>150</v>
      </c>
      <c r="R286" t="s">
        <v>151</v>
      </c>
      <c r="S286" s="113">
        <v>14328.4274348375</v>
      </c>
      <c r="T286" s="113">
        <v>15718.299000000001</v>
      </c>
      <c r="U286" s="113">
        <v>1389.87156516245</v>
      </c>
      <c r="V286" s="113">
        <f t="shared" si="12"/>
        <v>15718299</v>
      </c>
      <c r="W286" s="114"/>
      <c r="X286">
        <v>2018</v>
      </c>
      <c r="Y286" s="15">
        <v>43287</v>
      </c>
      <c r="Z286" s="4">
        <v>24</v>
      </c>
      <c r="AA286" s="4">
        <v>24</v>
      </c>
      <c r="AB286" t="s">
        <v>224</v>
      </c>
      <c r="AC286" t="s">
        <v>225</v>
      </c>
      <c r="AD286" s="113">
        <v>2771.3814193548301</v>
      </c>
      <c r="AE286" s="113">
        <v>2789.8374458861399</v>
      </c>
      <c r="AF286" s="113">
        <v>18.456026531307099</v>
      </c>
    </row>
    <row r="287" spans="13:32" x14ac:dyDescent="0.35">
      <c r="M287">
        <v>2018</v>
      </c>
      <c r="N287" s="15">
        <v>43288</v>
      </c>
      <c r="O287" s="4">
        <v>24</v>
      </c>
      <c r="P287" s="15" t="s">
        <v>161</v>
      </c>
      <c r="Q287" t="s">
        <v>150</v>
      </c>
      <c r="R287" t="s">
        <v>151</v>
      </c>
      <c r="S287" s="113">
        <v>14357.6993490613</v>
      </c>
      <c r="T287" s="113">
        <v>15261.718000000001</v>
      </c>
      <c r="U287" s="113">
        <v>904.01865093861795</v>
      </c>
      <c r="V287" s="113">
        <f t="shared" si="12"/>
        <v>15261718</v>
      </c>
      <c r="W287" s="114"/>
      <c r="X287">
        <v>2018</v>
      </c>
      <c r="Y287" s="15">
        <v>43288</v>
      </c>
      <c r="Z287" s="4">
        <v>24</v>
      </c>
      <c r="AA287" s="4">
        <v>24</v>
      </c>
      <c r="AB287" t="s">
        <v>224</v>
      </c>
      <c r="AC287" t="s">
        <v>225</v>
      </c>
      <c r="AD287" s="113">
        <v>2771.3814193548301</v>
      </c>
      <c r="AE287" s="113">
        <v>2789.8374458861399</v>
      </c>
      <c r="AF287" s="113">
        <v>18.456026531307099</v>
      </c>
    </row>
    <row r="288" spans="13:32" x14ac:dyDescent="0.35">
      <c r="M288">
        <v>2018</v>
      </c>
      <c r="N288" s="15">
        <v>43289</v>
      </c>
      <c r="O288" s="4">
        <v>24</v>
      </c>
      <c r="P288" s="15" t="s">
        <v>161</v>
      </c>
      <c r="Q288" t="s">
        <v>150</v>
      </c>
      <c r="R288" t="s">
        <v>151</v>
      </c>
      <c r="S288" s="113">
        <v>14383.1824025564</v>
      </c>
      <c r="T288" s="113">
        <v>15083.694</v>
      </c>
      <c r="U288" s="113">
        <v>700.51159744355903</v>
      </c>
      <c r="V288" s="113">
        <f t="shared" si="12"/>
        <v>15083694</v>
      </c>
      <c r="W288" s="114"/>
      <c r="X288">
        <v>2018</v>
      </c>
      <c r="Y288" s="15">
        <v>43289</v>
      </c>
      <c r="Z288" s="4">
        <v>24</v>
      </c>
      <c r="AA288" s="4">
        <v>24</v>
      </c>
      <c r="AB288" t="s">
        <v>224</v>
      </c>
      <c r="AC288" t="s">
        <v>225</v>
      </c>
      <c r="AD288" s="113">
        <v>2771.3814193548301</v>
      </c>
      <c r="AE288" s="113">
        <v>2789.8374458861399</v>
      </c>
      <c r="AF288" s="113">
        <v>18.456026531307099</v>
      </c>
    </row>
    <row r="289" spans="13:32" x14ac:dyDescent="0.35">
      <c r="M289">
        <v>2018</v>
      </c>
      <c r="N289" s="15">
        <v>43290</v>
      </c>
      <c r="O289" s="4">
        <v>24</v>
      </c>
      <c r="P289" s="15" t="s">
        <v>161</v>
      </c>
      <c r="Q289" t="s">
        <v>150</v>
      </c>
      <c r="R289" t="s">
        <v>151</v>
      </c>
      <c r="S289" s="113">
        <v>14445.60377324</v>
      </c>
      <c r="T289" s="113">
        <v>15782.046</v>
      </c>
      <c r="U289" s="113">
        <v>1336.44222675993</v>
      </c>
      <c r="V289" s="113">
        <f t="shared" si="12"/>
        <v>15782046</v>
      </c>
      <c r="W289" s="114"/>
      <c r="X289">
        <v>2018</v>
      </c>
      <c r="Y289" s="15">
        <v>43290</v>
      </c>
      <c r="Z289" s="4">
        <v>24</v>
      </c>
      <c r="AA289" s="4">
        <v>24</v>
      </c>
      <c r="AB289" t="s">
        <v>224</v>
      </c>
      <c r="AC289" t="s">
        <v>225</v>
      </c>
      <c r="AD289" s="113">
        <v>2771.3814193548301</v>
      </c>
      <c r="AE289" s="113">
        <v>2789.8374458861399</v>
      </c>
      <c r="AF289" s="113">
        <v>18.456026531307099</v>
      </c>
    </row>
    <row r="290" spans="13:32" x14ac:dyDescent="0.35">
      <c r="M290">
        <v>2018</v>
      </c>
      <c r="N290" s="15">
        <v>43291</v>
      </c>
      <c r="O290" s="4">
        <v>24</v>
      </c>
      <c r="P290" s="15" t="s">
        <v>161</v>
      </c>
      <c r="Q290" t="s">
        <v>150</v>
      </c>
      <c r="R290" t="s">
        <v>151</v>
      </c>
      <c r="S290" s="113">
        <v>14540.188316402</v>
      </c>
      <c r="T290" s="113">
        <v>15548.68</v>
      </c>
      <c r="U290" s="113">
        <v>1008.4916835979</v>
      </c>
      <c r="V290" s="113">
        <f t="shared" si="12"/>
        <v>15548680</v>
      </c>
      <c r="W290" s="114"/>
      <c r="X290">
        <v>2018</v>
      </c>
      <c r="Y290" s="15">
        <v>43291</v>
      </c>
      <c r="Z290" s="4">
        <v>24</v>
      </c>
      <c r="AA290" s="4">
        <v>24</v>
      </c>
      <c r="AB290" t="s">
        <v>224</v>
      </c>
      <c r="AC290" t="s">
        <v>225</v>
      </c>
      <c r="AD290" s="113">
        <v>2771.3814193548301</v>
      </c>
      <c r="AE290" s="113">
        <v>2789.8374458861399</v>
      </c>
      <c r="AF290" s="113">
        <v>18.456026531307099</v>
      </c>
    </row>
    <row r="291" spans="13:32" x14ac:dyDescent="0.35">
      <c r="M291">
        <v>2018</v>
      </c>
      <c r="N291" s="15">
        <v>43292</v>
      </c>
      <c r="O291" s="4">
        <v>24</v>
      </c>
      <c r="P291" s="15" t="s">
        <v>161</v>
      </c>
      <c r="Q291" t="s">
        <v>150</v>
      </c>
      <c r="R291" t="s">
        <v>151</v>
      </c>
      <c r="S291" s="113">
        <v>14583.6620664683</v>
      </c>
      <c r="T291" s="113">
        <v>16265.531999999999</v>
      </c>
      <c r="U291" s="113">
        <v>1681.8699335316901</v>
      </c>
      <c r="V291" s="113">
        <f t="shared" si="12"/>
        <v>16265532</v>
      </c>
      <c r="W291" s="114"/>
      <c r="X291">
        <v>2018</v>
      </c>
      <c r="Y291" s="15">
        <v>43292</v>
      </c>
      <c r="Z291" s="4">
        <v>24</v>
      </c>
      <c r="AA291" s="4">
        <v>24</v>
      </c>
      <c r="AB291" t="s">
        <v>224</v>
      </c>
      <c r="AC291" t="s">
        <v>225</v>
      </c>
      <c r="AD291" s="113">
        <v>2771.3814193548301</v>
      </c>
      <c r="AE291" s="113">
        <v>2789.8374458861399</v>
      </c>
      <c r="AF291" s="113">
        <v>18.456026531307099</v>
      </c>
    </row>
    <row r="292" spans="13:32" x14ac:dyDescent="0.35">
      <c r="M292">
        <v>2018</v>
      </c>
      <c r="N292" s="15">
        <v>43293</v>
      </c>
      <c r="O292" s="4">
        <v>24</v>
      </c>
      <c r="P292" s="15" t="s">
        <v>161</v>
      </c>
      <c r="Q292" t="s">
        <v>150</v>
      </c>
      <c r="R292" t="s">
        <v>151</v>
      </c>
      <c r="S292" s="113">
        <v>14631.7746023409</v>
      </c>
      <c r="T292" s="113">
        <v>16830.788</v>
      </c>
      <c r="U292" s="113">
        <v>2199.0133976590701</v>
      </c>
      <c r="V292" s="113">
        <f t="shared" si="12"/>
        <v>16830788</v>
      </c>
      <c r="W292" s="114"/>
      <c r="X292">
        <v>2018</v>
      </c>
      <c r="Y292" s="15">
        <v>43293</v>
      </c>
      <c r="Z292" s="4">
        <v>24</v>
      </c>
      <c r="AA292" s="4">
        <v>24</v>
      </c>
      <c r="AB292" t="s">
        <v>224</v>
      </c>
      <c r="AC292" t="s">
        <v>225</v>
      </c>
      <c r="AD292" s="113">
        <v>2771.3814193548301</v>
      </c>
      <c r="AE292" s="113">
        <v>2789.8374458861399</v>
      </c>
      <c r="AF292" s="113">
        <v>18.456026531307099</v>
      </c>
    </row>
    <row r="293" spans="13:32" x14ac:dyDescent="0.35">
      <c r="M293">
        <v>2018</v>
      </c>
      <c r="N293" s="15">
        <v>43294</v>
      </c>
      <c r="O293" s="4">
        <v>24</v>
      </c>
      <c r="P293" s="15" t="s">
        <v>161</v>
      </c>
      <c r="Q293" t="s">
        <v>150</v>
      </c>
      <c r="R293" t="s">
        <v>151</v>
      </c>
      <c r="S293" s="113">
        <v>14672.2896964955</v>
      </c>
      <c r="T293" s="113">
        <v>17037.669999999998</v>
      </c>
      <c r="U293" s="113">
        <v>2365.3803035044598</v>
      </c>
      <c r="V293" s="113">
        <f t="shared" si="12"/>
        <v>17037670</v>
      </c>
      <c r="W293" s="114"/>
      <c r="X293">
        <v>2018</v>
      </c>
      <c r="Y293" s="15">
        <v>43294</v>
      </c>
      <c r="Z293" s="4">
        <v>24</v>
      </c>
      <c r="AA293" s="4">
        <v>24</v>
      </c>
      <c r="AB293" t="s">
        <v>224</v>
      </c>
      <c r="AC293" t="s">
        <v>225</v>
      </c>
      <c r="AD293" s="113">
        <v>2771.3814193548301</v>
      </c>
      <c r="AE293" s="113">
        <v>2789.8374458861399</v>
      </c>
      <c r="AF293" s="113">
        <v>18.456026531307099</v>
      </c>
    </row>
    <row r="294" spans="13:32" x14ac:dyDescent="0.35">
      <c r="M294">
        <v>2018</v>
      </c>
      <c r="N294" s="15">
        <v>43295</v>
      </c>
      <c r="O294" s="4">
        <v>24</v>
      </c>
      <c r="P294" s="15" t="s">
        <v>161</v>
      </c>
      <c r="Q294" t="s">
        <v>150</v>
      </c>
      <c r="R294" t="s">
        <v>151</v>
      </c>
      <c r="S294" s="113">
        <v>14690.298297485</v>
      </c>
      <c r="T294" s="113">
        <v>16280.963</v>
      </c>
      <c r="U294" s="113">
        <v>1590.66470251499</v>
      </c>
      <c r="V294" s="113">
        <f t="shared" si="12"/>
        <v>16280963</v>
      </c>
      <c r="W294" s="114"/>
      <c r="X294">
        <v>2018</v>
      </c>
      <c r="Y294" s="15">
        <v>43295</v>
      </c>
      <c r="Z294" s="4">
        <v>24</v>
      </c>
      <c r="AA294" s="4">
        <v>24</v>
      </c>
      <c r="AB294" t="s">
        <v>224</v>
      </c>
      <c r="AC294" t="s">
        <v>225</v>
      </c>
      <c r="AD294" s="113">
        <v>2771.3814193548301</v>
      </c>
      <c r="AE294" s="113">
        <v>2789.8374458861399</v>
      </c>
      <c r="AF294" s="113">
        <v>18.456026531307099</v>
      </c>
    </row>
    <row r="295" spans="13:32" x14ac:dyDescent="0.35">
      <c r="M295">
        <v>2018</v>
      </c>
      <c r="N295" s="15">
        <v>43296</v>
      </c>
      <c r="O295" s="4">
        <v>24</v>
      </c>
      <c r="P295" s="15" t="s">
        <v>161</v>
      </c>
      <c r="Q295" t="s">
        <v>150</v>
      </c>
      <c r="R295" t="s">
        <v>151</v>
      </c>
      <c r="S295" s="113">
        <v>14705.923130118201</v>
      </c>
      <c r="T295" s="113">
        <v>16195.692999999999</v>
      </c>
      <c r="U295" s="113">
        <v>1489.7698698817101</v>
      </c>
      <c r="V295" s="113">
        <f t="shared" si="12"/>
        <v>16195693</v>
      </c>
      <c r="W295" s="114"/>
      <c r="X295">
        <v>2018</v>
      </c>
      <c r="Y295" s="15">
        <v>43296</v>
      </c>
      <c r="Z295" s="4">
        <v>24</v>
      </c>
      <c r="AA295" s="4">
        <v>24</v>
      </c>
      <c r="AB295" t="s">
        <v>224</v>
      </c>
      <c r="AC295" t="s">
        <v>225</v>
      </c>
      <c r="AD295" s="113">
        <v>2771.3814193548301</v>
      </c>
      <c r="AE295" s="113">
        <v>2789.8374458861399</v>
      </c>
      <c r="AF295" s="113">
        <v>18.456026531307099</v>
      </c>
    </row>
    <row r="296" spans="13:32" x14ac:dyDescent="0.35">
      <c r="M296">
        <v>2018</v>
      </c>
      <c r="N296" s="15">
        <v>43297</v>
      </c>
      <c r="O296" s="4">
        <v>24</v>
      </c>
      <c r="P296" s="15" t="s">
        <v>161</v>
      </c>
      <c r="Q296" t="s">
        <v>150</v>
      </c>
      <c r="R296" t="s">
        <v>151</v>
      </c>
      <c r="S296" s="113">
        <v>14748.172551179299</v>
      </c>
      <c r="T296" s="113">
        <v>16822.728999999999</v>
      </c>
      <c r="U296" s="113">
        <v>2074.5564488206801</v>
      </c>
      <c r="V296" s="113">
        <f t="shared" si="12"/>
        <v>16822729</v>
      </c>
      <c r="W296" s="114"/>
      <c r="X296">
        <v>2018</v>
      </c>
      <c r="Y296" s="15">
        <v>43297</v>
      </c>
      <c r="Z296" s="4">
        <v>24</v>
      </c>
      <c r="AA296" s="4">
        <v>24</v>
      </c>
      <c r="AB296" t="s">
        <v>224</v>
      </c>
      <c r="AC296" t="s">
        <v>225</v>
      </c>
      <c r="AD296" s="113">
        <v>2771.3814193548301</v>
      </c>
      <c r="AE296" s="113">
        <v>2789.8374458861399</v>
      </c>
      <c r="AF296" s="113">
        <v>18.456026531307099</v>
      </c>
    </row>
    <row r="297" spans="13:32" x14ac:dyDescent="0.35">
      <c r="M297">
        <v>2018</v>
      </c>
      <c r="N297" s="15">
        <v>43298</v>
      </c>
      <c r="O297" s="4">
        <v>24</v>
      </c>
      <c r="P297" s="15" t="s">
        <v>161</v>
      </c>
      <c r="Q297" t="s">
        <v>150</v>
      </c>
      <c r="R297" t="s">
        <v>151</v>
      </c>
      <c r="S297" s="113">
        <v>14848.7994599188</v>
      </c>
      <c r="T297" s="113">
        <v>17245.560000000001</v>
      </c>
      <c r="U297" s="113">
        <v>2396.7605400811899</v>
      </c>
      <c r="V297" s="113">
        <f t="shared" si="12"/>
        <v>17245560</v>
      </c>
      <c r="W297" s="114"/>
      <c r="X297">
        <v>2018</v>
      </c>
      <c r="Y297" s="15">
        <v>43298</v>
      </c>
      <c r="Z297" s="4">
        <v>24</v>
      </c>
      <c r="AA297" s="4">
        <v>24</v>
      </c>
      <c r="AB297" t="s">
        <v>224</v>
      </c>
      <c r="AC297" t="s">
        <v>225</v>
      </c>
      <c r="AD297" s="113">
        <v>2771.3814193548301</v>
      </c>
      <c r="AE297" s="113">
        <v>2789.8374458861399</v>
      </c>
      <c r="AF297" s="113">
        <v>18.456026531307099</v>
      </c>
    </row>
    <row r="298" spans="13:32" x14ac:dyDescent="0.35">
      <c r="M298">
        <v>2018</v>
      </c>
      <c r="N298" s="15">
        <v>43299</v>
      </c>
      <c r="O298" s="4">
        <v>24</v>
      </c>
      <c r="P298" s="15" t="s">
        <v>161</v>
      </c>
      <c r="Q298" t="s">
        <v>150</v>
      </c>
      <c r="R298" t="s">
        <v>151</v>
      </c>
      <c r="S298" s="113">
        <v>14874.8933018798</v>
      </c>
      <c r="T298" s="113">
        <v>16815.867999999999</v>
      </c>
      <c r="U298" s="113">
        <v>1940.9746981200999</v>
      </c>
      <c r="V298" s="113">
        <f t="shared" si="12"/>
        <v>16815868</v>
      </c>
      <c r="W298" s="114"/>
      <c r="X298">
        <v>2018</v>
      </c>
      <c r="Y298" s="15">
        <v>43299</v>
      </c>
      <c r="Z298" s="4">
        <v>24</v>
      </c>
      <c r="AA298" s="4">
        <v>24</v>
      </c>
      <c r="AB298" t="s">
        <v>224</v>
      </c>
      <c r="AC298" t="s">
        <v>225</v>
      </c>
      <c r="AD298" s="113">
        <v>2771.3814193548301</v>
      </c>
      <c r="AE298" s="113">
        <v>2789.8374458861399</v>
      </c>
      <c r="AF298" s="113">
        <v>18.456026531307099</v>
      </c>
    </row>
    <row r="299" spans="13:32" x14ac:dyDescent="0.35">
      <c r="M299">
        <v>2018</v>
      </c>
      <c r="N299" s="15">
        <v>43300</v>
      </c>
      <c r="O299" s="4">
        <v>24</v>
      </c>
      <c r="P299" s="15" t="s">
        <v>161</v>
      </c>
      <c r="Q299" t="s">
        <v>150</v>
      </c>
      <c r="R299" t="s">
        <v>151</v>
      </c>
      <c r="S299" s="113">
        <v>14898.097146993199</v>
      </c>
      <c r="T299" s="113">
        <v>17008.27</v>
      </c>
      <c r="U299" s="113">
        <v>2110.1728530067398</v>
      </c>
      <c r="V299" s="113">
        <f t="shared" si="12"/>
        <v>17008270</v>
      </c>
      <c r="W299" s="114"/>
      <c r="X299">
        <v>2018</v>
      </c>
      <c r="Y299" s="15">
        <v>43300</v>
      </c>
      <c r="Z299" s="4">
        <v>24</v>
      </c>
      <c r="AA299" s="4">
        <v>24</v>
      </c>
      <c r="AB299" t="s">
        <v>224</v>
      </c>
      <c r="AC299" t="s">
        <v>225</v>
      </c>
      <c r="AD299" s="113">
        <v>2771.3814193548301</v>
      </c>
      <c r="AE299" s="113">
        <v>2789.8374458861399</v>
      </c>
      <c r="AF299" s="113">
        <v>18.456026531307099</v>
      </c>
    </row>
    <row r="300" spans="13:32" x14ac:dyDescent="0.35">
      <c r="M300">
        <v>2018</v>
      </c>
      <c r="N300" s="15">
        <v>43301</v>
      </c>
      <c r="O300" s="4">
        <v>24</v>
      </c>
      <c r="P300" s="15" t="s">
        <v>161</v>
      </c>
      <c r="Q300" t="s">
        <v>150</v>
      </c>
      <c r="R300" t="s">
        <v>151</v>
      </c>
      <c r="S300" s="113">
        <v>14919.841579083701</v>
      </c>
      <c r="T300" s="113">
        <v>16635.263999999999</v>
      </c>
      <c r="U300" s="113">
        <v>1715.4224209162801</v>
      </c>
      <c r="V300" s="113">
        <f t="shared" si="12"/>
        <v>16635264</v>
      </c>
      <c r="W300" s="114"/>
      <c r="X300">
        <v>2018</v>
      </c>
      <c r="Y300" s="15">
        <v>43301</v>
      </c>
      <c r="Z300" s="4">
        <v>24</v>
      </c>
      <c r="AA300" s="4">
        <v>24</v>
      </c>
      <c r="AB300" t="s">
        <v>224</v>
      </c>
      <c r="AC300" t="s">
        <v>225</v>
      </c>
      <c r="AD300" s="113">
        <v>2771.3814193548301</v>
      </c>
      <c r="AE300" s="113">
        <v>2789.8374458861399</v>
      </c>
      <c r="AF300" s="113">
        <v>18.456026531307099</v>
      </c>
    </row>
    <row r="301" spans="13:32" x14ac:dyDescent="0.35">
      <c r="M301">
        <v>2018</v>
      </c>
      <c r="N301" s="15">
        <v>43302</v>
      </c>
      <c r="O301" s="4">
        <v>24</v>
      </c>
      <c r="P301" s="15" t="s">
        <v>161</v>
      </c>
      <c r="Q301" t="s">
        <v>150</v>
      </c>
      <c r="R301" t="s">
        <v>151</v>
      </c>
      <c r="S301" s="113">
        <v>14922.796875362799</v>
      </c>
      <c r="T301" s="113">
        <v>16237.352000000001</v>
      </c>
      <c r="U301" s="113">
        <v>1314.5551246371199</v>
      </c>
      <c r="V301" s="113">
        <f t="shared" si="12"/>
        <v>16237352</v>
      </c>
      <c r="W301" s="114"/>
      <c r="X301">
        <v>2018</v>
      </c>
      <c r="Y301" s="15">
        <v>43302</v>
      </c>
      <c r="Z301" s="4">
        <v>24</v>
      </c>
      <c r="AA301" s="4">
        <v>24</v>
      </c>
      <c r="AB301" t="s">
        <v>224</v>
      </c>
      <c r="AC301" t="s">
        <v>225</v>
      </c>
      <c r="AD301" s="113">
        <v>2771.3814193548301</v>
      </c>
      <c r="AE301" s="113">
        <v>2789.8374458861399</v>
      </c>
      <c r="AF301" s="113">
        <v>18.456026531307099</v>
      </c>
    </row>
    <row r="302" spans="13:32" x14ac:dyDescent="0.35">
      <c r="M302">
        <v>2018</v>
      </c>
      <c r="N302" s="15">
        <v>43303</v>
      </c>
      <c r="O302" s="4">
        <v>24</v>
      </c>
      <c r="P302" s="15" t="s">
        <v>161</v>
      </c>
      <c r="Q302" t="s">
        <v>150</v>
      </c>
      <c r="R302" t="s">
        <v>151</v>
      </c>
      <c r="S302" s="113">
        <v>14914.236862227899</v>
      </c>
      <c r="T302" s="113">
        <v>16060.581</v>
      </c>
      <c r="U302" s="113">
        <v>1146.3441377720801</v>
      </c>
      <c r="V302" s="113">
        <f t="shared" si="12"/>
        <v>16060581</v>
      </c>
      <c r="W302" s="114"/>
      <c r="X302">
        <v>2018</v>
      </c>
      <c r="Y302" s="15">
        <v>43303</v>
      </c>
      <c r="Z302" s="4">
        <v>24</v>
      </c>
      <c r="AA302" s="4">
        <v>24</v>
      </c>
      <c r="AB302" t="s">
        <v>224</v>
      </c>
      <c r="AC302" t="s">
        <v>225</v>
      </c>
      <c r="AD302" s="113">
        <v>2771.3814193548301</v>
      </c>
      <c r="AE302" s="113">
        <v>2789.8374458861399</v>
      </c>
      <c r="AF302" s="113">
        <v>18.456026531307099</v>
      </c>
    </row>
    <row r="303" spans="13:32" x14ac:dyDescent="0.35">
      <c r="M303">
        <v>2018</v>
      </c>
      <c r="N303" s="15">
        <v>43304</v>
      </c>
      <c r="O303" s="4">
        <v>24</v>
      </c>
      <c r="P303" s="15" t="s">
        <v>161</v>
      </c>
      <c r="Q303" t="s">
        <v>150</v>
      </c>
      <c r="R303" t="s">
        <v>151</v>
      </c>
      <c r="S303" s="113">
        <v>14907.072697875299</v>
      </c>
      <c r="T303" s="113">
        <v>16489.806</v>
      </c>
      <c r="U303" s="113">
        <v>1582.73330212466</v>
      </c>
      <c r="V303" s="113">
        <f t="shared" si="12"/>
        <v>16489806</v>
      </c>
      <c r="W303" s="114"/>
      <c r="X303">
        <v>2018</v>
      </c>
      <c r="Y303" s="15">
        <v>43304</v>
      </c>
      <c r="Z303" s="4">
        <v>24</v>
      </c>
      <c r="AA303" s="4">
        <v>24</v>
      </c>
      <c r="AB303" t="s">
        <v>224</v>
      </c>
      <c r="AC303" t="s">
        <v>225</v>
      </c>
      <c r="AD303" s="113">
        <v>2771.3814193548301</v>
      </c>
      <c r="AE303" s="113">
        <v>2789.8374458861399</v>
      </c>
      <c r="AF303" s="113">
        <v>18.456026531307099</v>
      </c>
    </row>
    <row r="304" spans="13:32" x14ac:dyDescent="0.35">
      <c r="M304">
        <v>2018</v>
      </c>
      <c r="N304" s="15">
        <v>43305</v>
      </c>
      <c r="O304" s="4">
        <v>24</v>
      </c>
      <c r="P304" s="15" t="s">
        <v>161</v>
      </c>
      <c r="Q304" t="s">
        <v>150</v>
      </c>
      <c r="R304" t="s">
        <v>151</v>
      </c>
      <c r="S304" s="113">
        <v>14904.036384482401</v>
      </c>
      <c r="T304" s="113">
        <v>17241.618999999999</v>
      </c>
      <c r="U304" s="113">
        <v>2337.58261551753</v>
      </c>
      <c r="V304" s="113">
        <f t="shared" si="12"/>
        <v>17241619</v>
      </c>
      <c r="W304" s="114"/>
      <c r="X304">
        <v>2018</v>
      </c>
      <c r="Y304" s="15">
        <v>43305</v>
      </c>
      <c r="Z304" s="4">
        <v>24</v>
      </c>
      <c r="AA304" s="4">
        <v>24</v>
      </c>
      <c r="AB304" t="s">
        <v>224</v>
      </c>
      <c r="AC304" t="s">
        <v>225</v>
      </c>
      <c r="AD304" s="113">
        <v>2771.3814193548301</v>
      </c>
      <c r="AE304" s="113">
        <v>2789.8374458861399</v>
      </c>
      <c r="AF304" s="113">
        <v>18.456026531307099</v>
      </c>
    </row>
    <row r="305" spans="13:32" x14ac:dyDescent="0.35">
      <c r="M305">
        <v>2018</v>
      </c>
      <c r="N305" s="15">
        <v>43306</v>
      </c>
      <c r="O305" s="4">
        <v>24</v>
      </c>
      <c r="P305" s="15" t="s">
        <v>161</v>
      </c>
      <c r="Q305" t="s">
        <v>150</v>
      </c>
      <c r="R305" t="s">
        <v>151</v>
      </c>
      <c r="S305" s="113">
        <v>14894.534978747301</v>
      </c>
      <c r="T305" s="113">
        <v>17469.163</v>
      </c>
      <c r="U305" s="113">
        <v>2574.6280212526499</v>
      </c>
      <c r="V305" s="113">
        <f t="shared" si="12"/>
        <v>17469163</v>
      </c>
      <c r="W305" s="114"/>
      <c r="X305">
        <v>2018</v>
      </c>
      <c r="Y305" s="15">
        <v>43306</v>
      </c>
      <c r="Z305" s="4">
        <v>24</v>
      </c>
      <c r="AA305" s="4">
        <v>24</v>
      </c>
      <c r="AB305" t="s">
        <v>224</v>
      </c>
      <c r="AC305" t="s">
        <v>225</v>
      </c>
      <c r="AD305" s="113">
        <v>2771.3814193548301</v>
      </c>
      <c r="AE305" s="113">
        <v>2789.8374458861399</v>
      </c>
      <c r="AF305" s="113">
        <v>18.456026531307099</v>
      </c>
    </row>
    <row r="306" spans="13:32" x14ac:dyDescent="0.35">
      <c r="M306">
        <v>2018</v>
      </c>
      <c r="N306" s="15">
        <v>43307</v>
      </c>
      <c r="O306" s="4">
        <v>24</v>
      </c>
      <c r="P306" s="15" t="s">
        <v>161</v>
      </c>
      <c r="Q306" t="s">
        <v>150</v>
      </c>
      <c r="R306" t="s">
        <v>151</v>
      </c>
      <c r="S306" s="113">
        <v>14882.591324401899</v>
      </c>
      <c r="T306" s="113">
        <v>17568.642</v>
      </c>
      <c r="U306" s="113">
        <v>2686.05067559807</v>
      </c>
      <c r="V306" s="113">
        <f t="shared" si="12"/>
        <v>17568642</v>
      </c>
      <c r="W306" s="114"/>
      <c r="X306">
        <v>2018</v>
      </c>
      <c r="Y306" s="15">
        <v>43307</v>
      </c>
      <c r="Z306" s="4">
        <v>24</v>
      </c>
      <c r="AA306" s="4">
        <v>24</v>
      </c>
      <c r="AB306" t="s">
        <v>224</v>
      </c>
      <c r="AC306" t="s">
        <v>225</v>
      </c>
      <c r="AD306" s="113">
        <v>2771.3814193548301</v>
      </c>
      <c r="AE306" s="113">
        <v>2789.8374458861399</v>
      </c>
      <c r="AF306" s="113">
        <v>18.456026531307099</v>
      </c>
    </row>
    <row r="307" spans="13:32" x14ac:dyDescent="0.35">
      <c r="M307">
        <v>2018</v>
      </c>
      <c r="N307" s="15">
        <v>43308</v>
      </c>
      <c r="O307" s="4">
        <v>24</v>
      </c>
      <c r="P307" s="15" t="s">
        <v>161</v>
      </c>
      <c r="Q307" t="s">
        <v>150</v>
      </c>
      <c r="R307" t="s">
        <v>151</v>
      </c>
      <c r="S307" s="113">
        <v>14864.486255432301</v>
      </c>
      <c r="T307" s="113">
        <v>17565.310000000001</v>
      </c>
      <c r="U307" s="113">
        <v>2700.82374456768</v>
      </c>
      <c r="V307" s="113">
        <f t="shared" si="12"/>
        <v>17565310</v>
      </c>
      <c r="W307" s="114"/>
      <c r="X307">
        <v>2018</v>
      </c>
      <c r="Y307" s="15">
        <v>43308</v>
      </c>
      <c r="Z307" s="4">
        <v>24</v>
      </c>
      <c r="AA307" s="4">
        <v>24</v>
      </c>
      <c r="AB307" t="s">
        <v>224</v>
      </c>
      <c r="AC307" t="s">
        <v>225</v>
      </c>
      <c r="AD307" s="113">
        <v>2771.3814193548301</v>
      </c>
      <c r="AE307" s="113">
        <v>2789.8374458861399</v>
      </c>
      <c r="AF307" s="113">
        <v>18.456026531307099</v>
      </c>
    </row>
    <row r="308" spans="13:32" x14ac:dyDescent="0.35">
      <c r="M308">
        <v>2018</v>
      </c>
      <c r="N308" s="15">
        <v>43309</v>
      </c>
      <c r="O308" s="4">
        <v>24</v>
      </c>
      <c r="P308" s="15" t="s">
        <v>161</v>
      </c>
      <c r="Q308" t="s">
        <v>150</v>
      </c>
      <c r="R308" t="s">
        <v>151</v>
      </c>
      <c r="S308" s="113">
        <v>14834.763812668099</v>
      </c>
      <c r="T308" s="113">
        <v>17141.838</v>
      </c>
      <c r="U308" s="113">
        <v>2307.0741873318002</v>
      </c>
      <c r="V308" s="113">
        <f t="shared" si="12"/>
        <v>17141838</v>
      </c>
      <c r="W308" s="114"/>
      <c r="X308">
        <v>2018</v>
      </c>
      <c r="Y308" s="15">
        <v>43309</v>
      </c>
      <c r="Z308" s="4">
        <v>24</v>
      </c>
      <c r="AA308" s="4">
        <v>24</v>
      </c>
      <c r="AB308" t="s">
        <v>224</v>
      </c>
      <c r="AC308" t="s">
        <v>225</v>
      </c>
      <c r="AD308" s="113">
        <v>2771.3814193548301</v>
      </c>
      <c r="AE308" s="113">
        <v>2789.8374458861399</v>
      </c>
      <c r="AF308" s="113">
        <v>18.456026531307099</v>
      </c>
    </row>
    <row r="309" spans="13:32" x14ac:dyDescent="0.35">
      <c r="M309">
        <v>2018</v>
      </c>
      <c r="N309" s="15">
        <v>43310</v>
      </c>
      <c r="O309" s="4">
        <v>24</v>
      </c>
      <c r="P309" s="15" t="s">
        <v>161</v>
      </c>
      <c r="Q309" t="s">
        <v>150</v>
      </c>
      <c r="R309" t="s">
        <v>151</v>
      </c>
      <c r="S309" s="113">
        <v>14793.6068070371</v>
      </c>
      <c r="T309" s="113">
        <v>16871.572</v>
      </c>
      <c r="U309" s="113">
        <v>2077.9651929628699</v>
      </c>
      <c r="V309" s="113">
        <f t="shared" si="12"/>
        <v>16871572</v>
      </c>
      <c r="W309" s="114"/>
      <c r="X309">
        <v>2018</v>
      </c>
      <c r="Y309" s="15">
        <v>43310</v>
      </c>
      <c r="Z309" s="4">
        <v>24</v>
      </c>
      <c r="AA309" s="4">
        <v>24</v>
      </c>
      <c r="AB309" t="s">
        <v>224</v>
      </c>
      <c r="AC309" t="s">
        <v>225</v>
      </c>
      <c r="AD309" s="113">
        <v>2771.3814193548301</v>
      </c>
      <c r="AE309" s="113">
        <v>2789.8374458861399</v>
      </c>
      <c r="AF309" s="113">
        <v>18.456026531307099</v>
      </c>
    </row>
    <row r="310" spans="13:32" x14ac:dyDescent="0.35">
      <c r="M310">
        <v>2018</v>
      </c>
      <c r="N310" s="15">
        <v>43311</v>
      </c>
      <c r="O310" s="4">
        <v>24</v>
      </c>
      <c r="P310" s="15" t="s">
        <v>161</v>
      </c>
      <c r="Q310" t="s">
        <v>150</v>
      </c>
      <c r="R310" t="s">
        <v>151</v>
      </c>
      <c r="S310" s="113">
        <v>14751.848568106299</v>
      </c>
      <c r="T310" s="113">
        <v>16581.121999999999</v>
      </c>
      <c r="U310" s="113">
        <v>1829.27343189368</v>
      </c>
      <c r="V310" s="113">
        <f t="shared" si="12"/>
        <v>16581122</v>
      </c>
      <c r="W310" s="114"/>
      <c r="X310">
        <v>2018</v>
      </c>
      <c r="Y310" s="15">
        <v>43311</v>
      </c>
      <c r="Z310" s="4">
        <v>24</v>
      </c>
      <c r="AA310" s="4">
        <v>24</v>
      </c>
      <c r="AB310" t="s">
        <v>224</v>
      </c>
      <c r="AC310" t="s">
        <v>225</v>
      </c>
      <c r="AD310" s="113">
        <v>2771.3814193548301</v>
      </c>
      <c r="AE310" s="113">
        <v>2789.8374458861399</v>
      </c>
      <c r="AF310" s="113">
        <v>18.456026531307099</v>
      </c>
    </row>
    <row r="311" spans="13:32" x14ac:dyDescent="0.35">
      <c r="M311">
        <v>2018</v>
      </c>
      <c r="N311" s="15">
        <v>43312</v>
      </c>
      <c r="O311" s="4">
        <v>24</v>
      </c>
      <c r="P311" s="15" t="s">
        <v>161</v>
      </c>
      <c r="Q311" t="s">
        <v>150</v>
      </c>
      <c r="R311" t="s">
        <v>151</v>
      </c>
      <c r="S311" s="113">
        <v>15059.629987215299</v>
      </c>
      <c r="T311" s="113">
        <v>16653.16</v>
      </c>
      <c r="U311" s="113">
        <v>1593.5300127846101</v>
      </c>
      <c r="V311" s="113">
        <f t="shared" si="12"/>
        <v>16653160</v>
      </c>
      <c r="W311" s="114"/>
      <c r="X311">
        <v>2018</v>
      </c>
      <c r="Y311" s="15">
        <v>43312</v>
      </c>
      <c r="Z311" s="4">
        <v>24</v>
      </c>
      <c r="AA311" s="4">
        <v>24</v>
      </c>
      <c r="AB311" t="s">
        <v>224</v>
      </c>
      <c r="AC311" t="s">
        <v>225</v>
      </c>
      <c r="AD311" s="113">
        <v>2763.28464516129</v>
      </c>
      <c r="AE311" s="113">
        <v>2781.6867511898799</v>
      </c>
      <c r="AF311" s="113">
        <v>18.402106028596499</v>
      </c>
    </row>
    <row r="312" spans="13:32" x14ac:dyDescent="0.35">
      <c r="M312">
        <v>2018</v>
      </c>
      <c r="N312" s="15">
        <v>43313</v>
      </c>
      <c r="O312" s="4">
        <v>24</v>
      </c>
      <c r="P312" s="15" t="s">
        <v>162</v>
      </c>
      <c r="Q312" t="s">
        <v>150</v>
      </c>
      <c r="R312" t="s">
        <v>151</v>
      </c>
      <c r="S312" s="113">
        <v>15004.7956604888</v>
      </c>
      <c r="T312" s="113">
        <v>16693.661</v>
      </c>
      <c r="U312" s="113">
        <v>1688.8653395111301</v>
      </c>
      <c r="V312" s="113">
        <f t="shared" si="12"/>
        <v>16693661</v>
      </c>
      <c r="W312" s="114"/>
      <c r="X312">
        <v>2018</v>
      </c>
      <c r="Y312" s="15">
        <v>43313</v>
      </c>
      <c r="Z312" s="4">
        <v>24</v>
      </c>
      <c r="AA312" s="4">
        <v>24</v>
      </c>
      <c r="AB312" t="s">
        <v>224</v>
      </c>
      <c r="AC312" t="s">
        <v>225</v>
      </c>
      <c r="AD312" s="113">
        <v>2763.28464516129</v>
      </c>
      <c r="AE312" s="113">
        <v>2781.6867511898799</v>
      </c>
      <c r="AF312" s="113">
        <v>18.402106028596499</v>
      </c>
    </row>
    <row r="313" spans="13:32" x14ac:dyDescent="0.35">
      <c r="M313">
        <v>2018</v>
      </c>
      <c r="N313" s="15">
        <v>43314</v>
      </c>
      <c r="O313" s="4">
        <v>24</v>
      </c>
      <c r="P313" s="15" t="s">
        <v>162</v>
      </c>
      <c r="Q313" t="s">
        <v>150</v>
      </c>
      <c r="R313" t="s">
        <v>151</v>
      </c>
      <c r="S313" s="113">
        <v>14934.087245114801</v>
      </c>
      <c r="T313" s="113">
        <v>16636.613000000001</v>
      </c>
      <c r="U313" s="113">
        <v>1702.52575488513</v>
      </c>
      <c r="V313" s="113">
        <f t="shared" si="12"/>
        <v>16636613.000000002</v>
      </c>
      <c r="W313" s="114"/>
      <c r="X313">
        <v>2018</v>
      </c>
      <c r="Y313" s="15">
        <v>43314</v>
      </c>
      <c r="Z313" s="4">
        <v>24</v>
      </c>
      <c r="AA313" s="4">
        <v>24</v>
      </c>
      <c r="AB313" t="s">
        <v>224</v>
      </c>
      <c r="AC313" t="s">
        <v>225</v>
      </c>
      <c r="AD313" s="113">
        <v>2763.28464516129</v>
      </c>
      <c r="AE313" s="113">
        <v>2781.6867511898799</v>
      </c>
      <c r="AF313" s="113">
        <v>18.402106028596499</v>
      </c>
    </row>
    <row r="314" spans="13:32" x14ac:dyDescent="0.35">
      <c r="M314">
        <v>2018</v>
      </c>
      <c r="N314" s="15">
        <v>43315</v>
      </c>
      <c r="O314" s="4">
        <v>24</v>
      </c>
      <c r="P314" s="15" t="s">
        <v>162</v>
      </c>
      <c r="Q314" t="s">
        <v>150</v>
      </c>
      <c r="R314" t="s">
        <v>151</v>
      </c>
      <c r="S314" s="113">
        <v>14864.4750555551</v>
      </c>
      <c r="T314" s="113">
        <v>16169.357</v>
      </c>
      <c r="U314" s="113">
        <v>1304.88194444489</v>
      </c>
      <c r="V314" s="113">
        <f t="shared" si="12"/>
        <v>16169357</v>
      </c>
      <c r="W314" s="114"/>
      <c r="X314">
        <v>2018</v>
      </c>
      <c r="Y314" s="15">
        <v>43315</v>
      </c>
      <c r="Z314" s="4">
        <v>24</v>
      </c>
      <c r="AA314" s="4">
        <v>24</v>
      </c>
      <c r="AB314" t="s">
        <v>224</v>
      </c>
      <c r="AC314" t="s">
        <v>225</v>
      </c>
      <c r="AD314" s="113">
        <v>2763.28464516129</v>
      </c>
      <c r="AE314" s="113">
        <v>2781.6867511898799</v>
      </c>
      <c r="AF314" s="113">
        <v>18.402106028596499</v>
      </c>
    </row>
    <row r="315" spans="13:32" x14ac:dyDescent="0.35">
      <c r="M315">
        <v>2018</v>
      </c>
      <c r="N315" s="15">
        <v>43316</v>
      </c>
      <c r="O315" s="4">
        <v>24</v>
      </c>
      <c r="P315" s="15" t="s">
        <v>162</v>
      </c>
      <c r="Q315" t="s">
        <v>150</v>
      </c>
      <c r="R315" t="s">
        <v>151</v>
      </c>
      <c r="S315" s="113">
        <v>14812.065732265</v>
      </c>
      <c r="T315" s="113">
        <v>15817.378000000001</v>
      </c>
      <c r="U315" s="113">
        <v>1005.31226773494</v>
      </c>
      <c r="V315" s="113">
        <f t="shared" si="12"/>
        <v>15817378</v>
      </c>
      <c r="W315" s="114"/>
      <c r="X315">
        <v>2018</v>
      </c>
      <c r="Y315" s="15">
        <v>43316</v>
      </c>
      <c r="Z315" s="4">
        <v>24</v>
      </c>
      <c r="AA315" s="4">
        <v>24</v>
      </c>
      <c r="AB315" t="s">
        <v>224</v>
      </c>
      <c r="AC315" t="s">
        <v>225</v>
      </c>
      <c r="AD315" s="113">
        <v>2763.28464516129</v>
      </c>
      <c r="AE315" s="113">
        <v>2781.6867511898799</v>
      </c>
      <c r="AF315" s="113">
        <v>18.402106028596499</v>
      </c>
    </row>
    <row r="316" spans="13:32" x14ac:dyDescent="0.35">
      <c r="M316">
        <v>2018</v>
      </c>
      <c r="N316" s="15">
        <v>43317</v>
      </c>
      <c r="O316" s="4">
        <v>24</v>
      </c>
      <c r="P316" s="15" t="s">
        <v>162</v>
      </c>
      <c r="Q316" t="s">
        <v>150</v>
      </c>
      <c r="R316" t="s">
        <v>151</v>
      </c>
      <c r="S316" s="113">
        <v>14759.6263819542</v>
      </c>
      <c r="T316" s="113">
        <v>15633.136</v>
      </c>
      <c r="U316" s="113">
        <v>873.50961804577798</v>
      </c>
      <c r="V316" s="113">
        <f t="shared" si="12"/>
        <v>15633136</v>
      </c>
      <c r="W316" s="114"/>
      <c r="X316">
        <v>2018</v>
      </c>
      <c r="Y316" s="15">
        <v>43317</v>
      </c>
      <c r="Z316" s="4">
        <v>24</v>
      </c>
      <c r="AA316" s="4">
        <v>24</v>
      </c>
      <c r="AB316" t="s">
        <v>224</v>
      </c>
      <c r="AC316" t="s">
        <v>225</v>
      </c>
      <c r="AD316" s="113">
        <v>2763.28464516129</v>
      </c>
      <c r="AE316" s="113">
        <v>2781.6867511898799</v>
      </c>
      <c r="AF316" s="113">
        <v>18.402106028596499</v>
      </c>
    </row>
    <row r="317" spans="13:32" x14ac:dyDescent="0.35">
      <c r="M317">
        <v>2018</v>
      </c>
      <c r="N317" s="15">
        <v>43318</v>
      </c>
      <c r="O317" s="4">
        <v>24</v>
      </c>
      <c r="P317" s="15" t="s">
        <v>162</v>
      </c>
      <c r="Q317" t="s">
        <v>150</v>
      </c>
      <c r="R317" t="s">
        <v>151</v>
      </c>
      <c r="S317" s="113">
        <v>14697.4287309828</v>
      </c>
      <c r="T317" s="113">
        <v>16025.427</v>
      </c>
      <c r="U317" s="113">
        <v>1327.9982690171901</v>
      </c>
      <c r="V317" s="113">
        <f t="shared" si="12"/>
        <v>16025427</v>
      </c>
      <c r="W317" s="114"/>
      <c r="X317">
        <v>2018</v>
      </c>
      <c r="Y317" s="15">
        <v>43318</v>
      </c>
      <c r="Z317" s="4">
        <v>24</v>
      </c>
      <c r="AA317" s="4">
        <v>24</v>
      </c>
      <c r="AB317" t="s">
        <v>224</v>
      </c>
      <c r="AC317" t="s">
        <v>225</v>
      </c>
      <c r="AD317" s="113">
        <v>2763.28464516129</v>
      </c>
      <c r="AE317" s="113">
        <v>2781.6867511898799</v>
      </c>
      <c r="AF317" s="113">
        <v>18.402106028596499</v>
      </c>
    </row>
    <row r="318" spans="13:32" x14ac:dyDescent="0.35">
      <c r="M318">
        <v>2018</v>
      </c>
      <c r="N318" s="15">
        <v>43319</v>
      </c>
      <c r="O318" s="4">
        <v>24</v>
      </c>
      <c r="P318" s="15" t="s">
        <v>162</v>
      </c>
      <c r="Q318" t="s">
        <v>150</v>
      </c>
      <c r="R318" t="s">
        <v>151</v>
      </c>
      <c r="S318" s="113">
        <v>14621.3537854605</v>
      </c>
      <c r="T318" s="113">
        <v>16503.626</v>
      </c>
      <c r="U318" s="113">
        <v>1882.27221453942</v>
      </c>
      <c r="V318" s="113">
        <f t="shared" si="12"/>
        <v>16503626</v>
      </c>
      <c r="W318" s="114"/>
      <c r="X318">
        <v>2018</v>
      </c>
      <c r="Y318" s="15">
        <v>43319</v>
      </c>
      <c r="Z318" s="4">
        <v>24</v>
      </c>
      <c r="AA318" s="4">
        <v>24</v>
      </c>
      <c r="AB318" t="s">
        <v>224</v>
      </c>
      <c r="AC318" t="s">
        <v>225</v>
      </c>
      <c r="AD318" s="113">
        <v>2763.28464516129</v>
      </c>
      <c r="AE318" s="113">
        <v>2781.6867511898799</v>
      </c>
      <c r="AF318" s="113">
        <v>18.402106028596499</v>
      </c>
    </row>
    <row r="319" spans="13:32" x14ac:dyDescent="0.35">
      <c r="M319">
        <v>2018</v>
      </c>
      <c r="N319" s="15">
        <v>43320</v>
      </c>
      <c r="O319" s="4">
        <v>24</v>
      </c>
      <c r="P319" s="15" t="s">
        <v>162</v>
      </c>
      <c r="Q319" t="s">
        <v>150</v>
      </c>
      <c r="R319" t="s">
        <v>151</v>
      </c>
      <c r="S319" s="113">
        <v>14521.0422842607</v>
      </c>
      <c r="T319" s="113">
        <v>16609.330999999998</v>
      </c>
      <c r="U319" s="113">
        <v>2088.2887157392001</v>
      </c>
      <c r="V319" s="113">
        <f t="shared" si="12"/>
        <v>16609330.999999998</v>
      </c>
      <c r="W319" s="114"/>
      <c r="X319">
        <v>2018</v>
      </c>
      <c r="Y319" s="15">
        <v>43320</v>
      </c>
      <c r="Z319" s="4">
        <v>24</v>
      </c>
      <c r="AA319" s="4">
        <v>24</v>
      </c>
      <c r="AB319" t="s">
        <v>224</v>
      </c>
      <c r="AC319" t="s">
        <v>225</v>
      </c>
      <c r="AD319" s="113">
        <v>2763.28464516129</v>
      </c>
      <c r="AE319" s="113">
        <v>2781.6867511898799</v>
      </c>
      <c r="AF319" s="113">
        <v>18.402106028596499</v>
      </c>
    </row>
    <row r="320" spans="13:32" x14ac:dyDescent="0.35">
      <c r="M320">
        <v>2018</v>
      </c>
      <c r="N320" s="15">
        <v>43321</v>
      </c>
      <c r="O320" s="4">
        <v>24</v>
      </c>
      <c r="P320" s="15" t="s">
        <v>162</v>
      </c>
      <c r="Q320" t="s">
        <v>150</v>
      </c>
      <c r="R320" t="s">
        <v>151</v>
      </c>
      <c r="S320" s="113">
        <v>14448.1641668516</v>
      </c>
      <c r="T320" s="113">
        <v>17026.988000000001</v>
      </c>
      <c r="U320" s="113">
        <v>2578.8238331483499</v>
      </c>
      <c r="V320" s="113">
        <f t="shared" si="12"/>
        <v>17026988</v>
      </c>
      <c r="W320" s="114"/>
      <c r="X320">
        <v>2018</v>
      </c>
      <c r="Y320" s="15">
        <v>43321</v>
      </c>
      <c r="Z320" s="4">
        <v>24</v>
      </c>
      <c r="AA320" s="4">
        <v>24</v>
      </c>
      <c r="AB320" t="s">
        <v>224</v>
      </c>
      <c r="AC320" t="s">
        <v>225</v>
      </c>
      <c r="AD320" s="113">
        <v>2763.28464516129</v>
      </c>
      <c r="AE320" s="113">
        <v>2781.6867511898799</v>
      </c>
      <c r="AF320" s="113">
        <v>18.402106028596499</v>
      </c>
    </row>
    <row r="321" spans="13:32" x14ac:dyDescent="0.35">
      <c r="M321">
        <v>2018</v>
      </c>
      <c r="N321" s="15">
        <v>43322</v>
      </c>
      <c r="O321" s="4">
        <v>24</v>
      </c>
      <c r="P321" s="15" t="s">
        <v>162</v>
      </c>
      <c r="Q321" t="s">
        <v>150</v>
      </c>
      <c r="R321" t="s">
        <v>151</v>
      </c>
      <c r="S321" s="113">
        <v>14368.3389348419</v>
      </c>
      <c r="T321" s="113">
        <v>16931.138999999999</v>
      </c>
      <c r="U321" s="113">
        <v>2562.8000651580501</v>
      </c>
      <c r="V321" s="113">
        <f t="shared" si="12"/>
        <v>16931139</v>
      </c>
      <c r="W321" s="114"/>
      <c r="X321">
        <v>2018</v>
      </c>
      <c r="Y321" s="15">
        <v>43322</v>
      </c>
      <c r="Z321" s="4">
        <v>24</v>
      </c>
      <c r="AA321" s="4">
        <v>24</v>
      </c>
      <c r="AB321" t="s">
        <v>224</v>
      </c>
      <c r="AC321" t="s">
        <v>225</v>
      </c>
      <c r="AD321" s="113">
        <v>2763.28464516129</v>
      </c>
      <c r="AE321" s="113">
        <v>2781.6867511898799</v>
      </c>
      <c r="AF321" s="113">
        <v>18.402106028596499</v>
      </c>
    </row>
    <row r="322" spans="13:32" x14ac:dyDescent="0.35">
      <c r="M322">
        <v>2018</v>
      </c>
      <c r="N322" s="15">
        <v>43323</v>
      </c>
      <c r="O322" s="4">
        <v>24</v>
      </c>
      <c r="P322" s="15" t="s">
        <v>162</v>
      </c>
      <c r="Q322" t="s">
        <v>150</v>
      </c>
      <c r="R322" t="s">
        <v>151</v>
      </c>
      <c r="S322" s="113">
        <v>14312.028692292401</v>
      </c>
      <c r="T322" s="113">
        <v>15668.83</v>
      </c>
      <c r="U322" s="113">
        <v>1356.8013077075</v>
      </c>
      <c r="V322" s="113">
        <f t="shared" si="12"/>
        <v>15668830</v>
      </c>
      <c r="W322" s="114"/>
      <c r="X322">
        <v>2018</v>
      </c>
      <c r="Y322" s="15">
        <v>43323</v>
      </c>
      <c r="Z322" s="4">
        <v>24</v>
      </c>
      <c r="AA322" s="4">
        <v>24</v>
      </c>
      <c r="AB322" t="s">
        <v>224</v>
      </c>
      <c r="AC322" t="s">
        <v>225</v>
      </c>
      <c r="AD322" s="113">
        <v>2763.28464516129</v>
      </c>
      <c r="AE322" s="113">
        <v>2781.6867511898799</v>
      </c>
      <c r="AF322" s="113">
        <v>18.402106028596499</v>
      </c>
    </row>
    <row r="323" spans="13:32" x14ac:dyDescent="0.35">
      <c r="M323">
        <v>2018</v>
      </c>
      <c r="N323" s="15">
        <v>43324</v>
      </c>
      <c r="O323" s="4">
        <v>24</v>
      </c>
      <c r="P323" s="15" t="s">
        <v>162</v>
      </c>
      <c r="Q323" t="s">
        <v>150</v>
      </c>
      <c r="R323" t="s">
        <v>151</v>
      </c>
      <c r="S323" s="113">
        <v>14254.8837781197</v>
      </c>
      <c r="T323" s="113">
        <v>14799.68</v>
      </c>
      <c r="U323" s="113">
        <v>544.79622188027997</v>
      </c>
      <c r="V323" s="113">
        <f t="shared" si="12"/>
        <v>14799680</v>
      </c>
      <c r="W323" s="114"/>
      <c r="X323">
        <v>2018</v>
      </c>
      <c r="Y323" s="15">
        <v>43324</v>
      </c>
      <c r="Z323" s="4">
        <v>24</v>
      </c>
      <c r="AA323" s="4">
        <v>24</v>
      </c>
      <c r="AB323" t="s">
        <v>224</v>
      </c>
      <c r="AC323" t="s">
        <v>225</v>
      </c>
      <c r="AD323" s="113">
        <v>2763.28464516129</v>
      </c>
      <c r="AE323" s="113">
        <v>2781.6867511898799</v>
      </c>
      <c r="AF323" s="113">
        <v>18.402106028596499</v>
      </c>
    </row>
    <row r="324" spans="13:32" x14ac:dyDescent="0.35">
      <c r="M324">
        <v>2018</v>
      </c>
      <c r="N324" s="15">
        <v>43325</v>
      </c>
      <c r="O324" s="4">
        <v>24</v>
      </c>
      <c r="P324" s="15" t="s">
        <v>162</v>
      </c>
      <c r="Q324" t="s">
        <v>150</v>
      </c>
      <c r="R324" t="s">
        <v>151</v>
      </c>
      <c r="S324" s="113">
        <v>14172.1187916982</v>
      </c>
      <c r="T324" s="113">
        <v>15378.052</v>
      </c>
      <c r="U324" s="113">
        <v>1205.93320830173</v>
      </c>
      <c r="V324" s="113">
        <f t="shared" si="12"/>
        <v>15378052</v>
      </c>
      <c r="W324" s="114"/>
      <c r="X324">
        <v>2018</v>
      </c>
      <c r="Y324" s="15">
        <v>43325</v>
      </c>
      <c r="Z324" s="4">
        <v>24</v>
      </c>
      <c r="AA324" s="4">
        <v>24</v>
      </c>
      <c r="AB324" t="s">
        <v>224</v>
      </c>
      <c r="AC324" t="s">
        <v>225</v>
      </c>
      <c r="AD324" s="113">
        <v>2763.28464516129</v>
      </c>
      <c r="AE324" s="113">
        <v>2781.6867511898799</v>
      </c>
      <c r="AF324" s="113">
        <v>18.402106028596499</v>
      </c>
    </row>
    <row r="325" spans="13:32" x14ac:dyDescent="0.35">
      <c r="M325">
        <v>2018</v>
      </c>
      <c r="N325" s="15">
        <v>43326</v>
      </c>
      <c r="O325" s="4">
        <v>24</v>
      </c>
      <c r="P325" s="15" t="s">
        <v>162</v>
      </c>
      <c r="Q325" t="s">
        <v>150</v>
      </c>
      <c r="R325" t="s">
        <v>151</v>
      </c>
      <c r="S325" s="113">
        <v>14080.9122508567</v>
      </c>
      <c r="T325" s="113">
        <v>15612.302</v>
      </c>
      <c r="U325" s="113">
        <v>1531.3897491432699</v>
      </c>
      <c r="V325" s="113">
        <f t="shared" si="12"/>
        <v>15612302</v>
      </c>
      <c r="W325" s="114"/>
      <c r="X325">
        <v>2018</v>
      </c>
      <c r="Y325" s="15">
        <v>43326</v>
      </c>
      <c r="Z325" s="4">
        <v>24</v>
      </c>
      <c r="AA325" s="4">
        <v>24</v>
      </c>
      <c r="AB325" t="s">
        <v>224</v>
      </c>
      <c r="AC325" t="s">
        <v>225</v>
      </c>
      <c r="AD325" s="113">
        <v>2763.28464516129</v>
      </c>
      <c r="AE325" s="113">
        <v>2781.6867511898799</v>
      </c>
      <c r="AF325" s="113">
        <v>18.402106028596499</v>
      </c>
    </row>
    <row r="326" spans="13:32" x14ac:dyDescent="0.35">
      <c r="M326">
        <v>2018</v>
      </c>
      <c r="N326" s="15">
        <v>43327</v>
      </c>
      <c r="O326" s="4">
        <v>24</v>
      </c>
      <c r="P326" s="15" t="s">
        <v>162</v>
      </c>
      <c r="Q326" t="s">
        <v>150</v>
      </c>
      <c r="R326" t="s">
        <v>151</v>
      </c>
      <c r="S326" s="113">
        <v>13990.5549882381</v>
      </c>
      <c r="T326" s="113">
        <v>15613.759</v>
      </c>
      <c r="U326" s="113">
        <v>1623.2040117618301</v>
      </c>
      <c r="V326" s="113">
        <f t="shared" si="12"/>
        <v>15613759</v>
      </c>
      <c r="W326" s="114"/>
      <c r="X326">
        <v>2018</v>
      </c>
      <c r="Y326" s="15">
        <v>43327</v>
      </c>
      <c r="Z326" s="4">
        <v>24</v>
      </c>
      <c r="AA326" s="4">
        <v>24</v>
      </c>
      <c r="AB326" t="s">
        <v>224</v>
      </c>
      <c r="AC326" t="s">
        <v>225</v>
      </c>
      <c r="AD326" s="113">
        <v>2763.28464516129</v>
      </c>
      <c r="AE326" s="113">
        <v>2781.6867511898799</v>
      </c>
      <c r="AF326" s="113">
        <v>18.402106028596499</v>
      </c>
    </row>
    <row r="327" spans="13:32" x14ac:dyDescent="0.35">
      <c r="M327">
        <v>2018</v>
      </c>
      <c r="N327" s="15">
        <v>43328</v>
      </c>
      <c r="O327" s="4">
        <v>24</v>
      </c>
      <c r="P327" s="15" t="s">
        <v>162</v>
      </c>
      <c r="Q327" t="s">
        <v>150</v>
      </c>
      <c r="R327" t="s">
        <v>151</v>
      </c>
      <c r="S327" s="113">
        <v>13895.9344766099</v>
      </c>
      <c r="T327" s="113">
        <v>15808.366</v>
      </c>
      <c r="U327" s="113">
        <v>1912.43152339005</v>
      </c>
      <c r="V327" s="113">
        <f t="shared" si="12"/>
        <v>15808366</v>
      </c>
      <c r="W327" s="114"/>
      <c r="X327">
        <v>2018</v>
      </c>
      <c r="Y327" s="15">
        <v>43328</v>
      </c>
      <c r="Z327" s="4">
        <v>24</v>
      </c>
      <c r="AA327" s="4">
        <v>24</v>
      </c>
      <c r="AB327" t="s">
        <v>224</v>
      </c>
      <c r="AC327" t="s">
        <v>225</v>
      </c>
      <c r="AD327" s="113">
        <v>2763.28464516129</v>
      </c>
      <c r="AE327" s="113">
        <v>2781.6867511898799</v>
      </c>
      <c r="AF327" s="113">
        <v>18.402106028596499</v>
      </c>
    </row>
    <row r="328" spans="13:32" x14ac:dyDescent="0.35">
      <c r="M328">
        <v>2018</v>
      </c>
      <c r="N328" s="15">
        <v>43329</v>
      </c>
      <c r="O328" s="4">
        <v>24</v>
      </c>
      <c r="P328" s="15" t="s">
        <v>162</v>
      </c>
      <c r="Q328" t="s">
        <v>150</v>
      </c>
      <c r="R328" t="s">
        <v>151</v>
      </c>
      <c r="S328" s="113">
        <v>13831.9780213054</v>
      </c>
      <c r="T328" s="113">
        <v>15669.145</v>
      </c>
      <c r="U328" s="113">
        <v>1837.1669786945699</v>
      </c>
      <c r="V328" s="113">
        <f t="shared" si="12"/>
        <v>15669145</v>
      </c>
      <c r="W328" s="114"/>
      <c r="X328">
        <v>2018</v>
      </c>
      <c r="Y328" s="15">
        <v>43329</v>
      </c>
      <c r="Z328" s="4">
        <v>24</v>
      </c>
      <c r="AA328" s="4">
        <v>24</v>
      </c>
      <c r="AB328" t="s">
        <v>224</v>
      </c>
      <c r="AC328" t="s">
        <v>225</v>
      </c>
      <c r="AD328" s="113">
        <v>2763.28464516129</v>
      </c>
      <c r="AE328" s="113">
        <v>2781.6867511898799</v>
      </c>
      <c r="AF328" s="113">
        <v>18.402106028596499</v>
      </c>
    </row>
    <row r="329" spans="13:32" x14ac:dyDescent="0.35">
      <c r="M329">
        <v>2018</v>
      </c>
      <c r="N329" s="15">
        <v>43330</v>
      </c>
      <c r="O329" s="4">
        <v>24</v>
      </c>
      <c r="P329" s="15" t="s">
        <v>162</v>
      </c>
      <c r="Q329" t="s">
        <v>150</v>
      </c>
      <c r="R329" t="s">
        <v>151</v>
      </c>
      <c r="S329" s="113">
        <v>13781.3949533414</v>
      </c>
      <c r="T329" s="113">
        <v>15099.474</v>
      </c>
      <c r="U329" s="113">
        <v>1318.0790466585199</v>
      </c>
      <c r="V329" s="113">
        <f t="shared" ref="V329:V392" si="13">T329*1000</f>
        <v>15099474</v>
      </c>
      <c r="W329" s="114"/>
      <c r="X329">
        <v>2018</v>
      </c>
      <c r="Y329" s="15">
        <v>43330</v>
      </c>
      <c r="Z329" s="4">
        <v>24</v>
      </c>
      <c r="AA329" s="4">
        <v>24</v>
      </c>
      <c r="AB329" t="s">
        <v>224</v>
      </c>
      <c r="AC329" t="s">
        <v>225</v>
      </c>
      <c r="AD329" s="113">
        <v>2763.28464516129</v>
      </c>
      <c r="AE329" s="113">
        <v>2781.6867511898799</v>
      </c>
      <c r="AF329" s="113">
        <v>18.402106028596499</v>
      </c>
    </row>
    <row r="330" spans="13:32" x14ac:dyDescent="0.35">
      <c r="M330">
        <v>2018</v>
      </c>
      <c r="N330" s="15">
        <v>43331</v>
      </c>
      <c r="O330" s="4">
        <v>24</v>
      </c>
      <c r="P330" s="15" t="s">
        <v>162</v>
      </c>
      <c r="Q330" t="s">
        <v>150</v>
      </c>
      <c r="R330" t="s">
        <v>151</v>
      </c>
      <c r="S330" s="113">
        <v>13741.9630780716</v>
      </c>
      <c r="T330" s="113">
        <v>14187.223</v>
      </c>
      <c r="U330" s="113">
        <v>445.25992192837799</v>
      </c>
      <c r="V330" s="113">
        <f t="shared" si="13"/>
        <v>14187223</v>
      </c>
      <c r="W330" s="114"/>
      <c r="X330">
        <v>2018</v>
      </c>
      <c r="Y330" s="15">
        <v>43331</v>
      </c>
      <c r="Z330" s="4">
        <v>24</v>
      </c>
      <c r="AA330" s="4">
        <v>24</v>
      </c>
      <c r="AB330" t="s">
        <v>224</v>
      </c>
      <c r="AC330" t="s">
        <v>225</v>
      </c>
      <c r="AD330" s="113">
        <v>2763.28464516129</v>
      </c>
      <c r="AE330" s="113">
        <v>2781.6867511898799</v>
      </c>
      <c r="AF330" s="113">
        <v>18.402106028596499</v>
      </c>
    </row>
    <row r="331" spans="13:32" x14ac:dyDescent="0.35">
      <c r="M331">
        <v>2018</v>
      </c>
      <c r="N331" s="15">
        <v>43332</v>
      </c>
      <c r="O331" s="4">
        <v>24</v>
      </c>
      <c r="P331" s="15" t="s">
        <v>162</v>
      </c>
      <c r="Q331" t="s">
        <v>150</v>
      </c>
      <c r="R331" t="s">
        <v>151</v>
      </c>
      <c r="S331" s="113">
        <v>13675.337036106799</v>
      </c>
      <c r="T331" s="113">
        <v>14825.781000000001</v>
      </c>
      <c r="U331" s="113">
        <v>1150.4439638931699</v>
      </c>
      <c r="V331" s="113">
        <f t="shared" si="13"/>
        <v>14825781</v>
      </c>
      <c r="W331" s="114"/>
      <c r="X331">
        <v>2018</v>
      </c>
      <c r="Y331" s="15">
        <v>43332</v>
      </c>
      <c r="Z331" s="4">
        <v>24</v>
      </c>
      <c r="AA331" s="4">
        <v>24</v>
      </c>
      <c r="AB331" t="s">
        <v>224</v>
      </c>
      <c r="AC331" t="s">
        <v>225</v>
      </c>
      <c r="AD331" s="113">
        <v>2763.28464516129</v>
      </c>
      <c r="AE331" s="113">
        <v>2781.6867511898799</v>
      </c>
      <c r="AF331" s="113">
        <v>18.402106028596499</v>
      </c>
    </row>
    <row r="332" spans="13:32" x14ac:dyDescent="0.35">
      <c r="M332">
        <v>2018</v>
      </c>
      <c r="N332" s="15">
        <v>43333</v>
      </c>
      <c r="O332" s="4">
        <v>24</v>
      </c>
      <c r="P332" s="15" t="s">
        <v>162</v>
      </c>
      <c r="Q332" t="s">
        <v>150</v>
      </c>
      <c r="R332" t="s">
        <v>151</v>
      </c>
      <c r="S332" s="113">
        <v>13635.547177544</v>
      </c>
      <c r="T332" s="113">
        <v>15208.664000000001</v>
      </c>
      <c r="U332" s="113">
        <v>1573.1168224559001</v>
      </c>
      <c r="V332" s="113">
        <f t="shared" si="13"/>
        <v>15208664</v>
      </c>
      <c r="W332" s="114"/>
      <c r="X332">
        <v>2018</v>
      </c>
      <c r="Y332" s="15">
        <v>43333</v>
      </c>
      <c r="Z332" s="4">
        <v>24</v>
      </c>
      <c r="AA332" s="4">
        <v>24</v>
      </c>
      <c r="AB332" t="s">
        <v>224</v>
      </c>
      <c r="AC332" t="s">
        <v>225</v>
      </c>
      <c r="AD332" s="113">
        <v>2763.28464516129</v>
      </c>
      <c r="AE332" s="113">
        <v>2781.6867511898799</v>
      </c>
      <c r="AF332" s="113">
        <v>18.402106028596499</v>
      </c>
    </row>
    <row r="333" spans="13:32" x14ac:dyDescent="0.35">
      <c r="M333">
        <v>2018</v>
      </c>
      <c r="N333" s="15">
        <v>43334</v>
      </c>
      <c r="O333" s="4">
        <v>24</v>
      </c>
      <c r="P333" s="15" t="s">
        <v>162</v>
      </c>
      <c r="Q333" t="s">
        <v>150</v>
      </c>
      <c r="R333" t="s">
        <v>151</v>
      </c>
      <c r="S333" s="113">
        <v>13580.2002469904</v>
      </c>
      <c r="T333" s="113">
        <v>15367.446</v>
      </c>
      <c r="U333" s="113">
        <v>1787.2457530095401</v>
      </c>
      <c r="V333" s="113">
        <f t="shared" si="13"/>
        <v>15367446</v>
      </c>
      <c r="W333" s="114"/>
      <c r="X333">
        <v>2018</v>
      </c>
      <c r="Y333" s="15">
        <v>43334</v>
      </c>
      <c r="Z333" s="4">
        <v>24</v>
      </c>
      <c r="AA333" s="4">
        <v>24</v>
      </c>
      <c r="AB333" t="s">
        <v>224</v>
      </c>
      <c r="AC333" t="s">
        <v>225</v>
      </c>
      <c r="AD333" s="113">
        <v>2763.28464516129</v>
      </c>
      <c r="AE333" s="113">
        <v>2781.6867511898799</v>
      </c>
      <c r="AF333" s="113">
        <v>18.402106028596499</v>
      </c>
    </row>
    <row r="334" spans="13:32" x14ac:dyDescent="0.35">
      <c r="M334">
        <v>2018</v>
      </c>
      <c r="N334" s="15">
        <v>43335</v>
      </c>
      <c r="O334" s="4">
        <v>24</v>
      </c>
      <c r="P334" s="15" t="s">
        <v>162</v>
      </c>
      <c r="Q334" t="s">
        <v>150</v>
      </c>
      <c r="R334" t="s">
        <v>151</v>
      </c>
      <c r="S334" s="113">
        <v>13525.161021235999</v>
      </c>
      <c r="T334" s="113">
        <v>15260.794</v>
      </c>
      <c r="U334" s="113">
        <v>1735.6329787639099</v>
      </c>
      <c r="V334" s="113">
        <f t="shared" si="13"/>
        <v>15260794</v>
      </c>
      <c r="W334" s="114"/>
      <c r="X334">
        <v>2018</v>
      </c>
      <c r="Y334" s="15">
        <v>43335</v>
      </c>
      <c r="Z334" s="4">
        <v>24</v>
      </c>
      <c r="AA334" s="4">
        <v>24</v>
      </c>
      <c r="AB334" t="s">
        <v>224</v>
      </c>
      <c r="AC334" t="s">
        <v>225</v>
      </c>
      <c r="AD334" s="113">
        <v>2763.28464516129</v>
      </c>
      <c r="AE334" s="113">
        <v>2781.6867511898799</v>
      </c>
      <c r="AF334" s="113">
        <v>18.402106028596499</v>
      </c>
    </row>
    <row r="335" spans="13:32" x14ac:dyDescent="0.35">
      <c r="M335">
        <v>2018</v>
      </c>
      <c r="N335" s="15">
        <v>43336</v>
      </c>
      <c r="O335" s="4">
        <v>24</v>
      </c>
      <c r="P335" s="15" t="s">
        <v>162</v>
      </c>
      <c r="Q335" t="s">
        <v>150</v>
      </c>
      <c r="R335" t="s">
        <v>151</v>
      </c>
      <c r="S335" s="113">
        <v>13479.0347533808</v>
      </c>
      <c r="T335" s="113">
        <v>14887.427</v>
      </c>
      <c r="U335" s="113">
        <v>1408.39224661915</v>
      </c>
      <c r="V335" s="113">
        <f t="shared" si="13"/>
        <v>14887427</v>
      </c>
      <c r="W335" s="114"/>
      <c r="X335">
        <v>2018</v>
      </c>
      <c r="Y335" s="15">
        <v>43336</v>
      </c>
      <c r="Z335" s="4">
        <v>24</v>
      </c>
      <c r="AA335" s="4">
        <v>24</v>
      </c>
      <c r="AB335" t="s">
        <v>224</v>
      </c>
      <c r="AC335" t="s">
        <v>225</v>
      </c>
      <c r="AD335" s="113">
        <v>2763.28464516129</v>
      </c>
      <c r="AE335" s="113">
        <v>2781.6867511898799</v>
      </c>
      <c r="AF335" s="113">
        <v>18.402106028596499</v>
      </c>
    </row>
    <row r="336" spans="13:32" x14ac:dyDescent="0.35">
      <c r="M336">
        <v>2018</v>
      </c>
      <c r="N336" s="15">
        <v>43337</v>
      </c>
      <c r="O336" s="4">
        <v>24</v>
      </c>
      <c r="P336" s="15" t="s">
        <v>162</v>
      </c>
      <c r="Q336" t="s">
        <v>150</v>
      </c>
      <c r="R336" t="s">
        <v>151</v>
      </c>
      <c r="S336" s="113">
        <v>13444.7521096439</v>
      </c>
      <c r="T336" s="113">
        <v>13934.075000000001</v>
      </c>
      <c r="U336" s="113">
        <v>489.32289035604299</v>
      </c>
      <c r="V336" s="113">
        <f t="shared" si="13"/>
        <v>13934075</v>
      </c>
      <c r="W336" s="114"/>
      <c r="X336">
        <v>2018</v>
      </c>
      <c r="Y336" s="15">
        <v>43337</v>
      </c>
      <c r="Z336" s="4">
        <v>24</v>
      </c>
      <c r="AA336" s="4">
        <v>24</v>
      </c>
      <c r="AB336" t="s">
        <v>224</v>
      </c>
      <c r="AC336" t="s">
        <v>225</v>
      </c>
      <c r="AD336" s="113">
        <v>2763.28464516129</v>
      </c>
      <c r="AE336" s="113">
        <v>2781.6867511898799</v>
      </c>
      <c r="AF336" s="113">
        <v>18.402106028596499</v>
      </c>
    </row>
    <row r="337" spans="13:32" x14ac:dyDescent="0.35">
      <c r="M337">
        <v>2018</v>
      </c>
      <c r="N337" s="15">
        <v>43338</v>
      </c>
      <c r="O337" s="4">
        <v>24</v>
      </c>
      <c r="P337" s="15" t="s">
        <v>162</v>
      </c>
      <c r="Q337" t="s">
        <v>150</v>
      </c>
      <c r="R337" t="s">
        <v>151</v>
      </c>
      <c r="S337" s="113">
        <v>13412.3667663387</v>
      </c>
      <c r="T337" s="113">
        <v>13125.114</v>
      </c>
      <c r="U337" s="113">
        <v>-287.25276633877701</v>
      </c>
      <c r="V337" s="113">
        <f t="shared" si="13"/>
        <v>13125114</v>
      </c>
      <c r="W337" s="114"/>
      <c r="X337">
        <v>2018</v>
      </c>
      <c r="Y337" s="15">
        <v>43338</v>
      </c>
      <c r="Z337" s="4">
        <v>24</v>
      </c>
      <c r="AA337" s="4">
        <v>24</v>
      </c>
      <c r="AB337" t="s">
        <v>224</v>
      </c>
      <c r="AC337" t="s">
        <v>225</v>
      </c>
      <c r="AD337" s="113">
        <v>2763.28464516129</v>
      </c>
      <c r="AE337" s="113">
        <v>2781.6867511898799</v>
      </c>
      <c r="AF337" s="113">
        <v>18.402106028596499</v>
      </c>
    </row>
    <row r="338" spans="13:32" x14ac:dyDescent="0.35">
      <c r="M338">
        <v>2018</v>
      </c>
      <c r="N338" s="15">
        <v>43339</v>
      </c>
      <c r="O338" s="4">
        <v>24</v>
      </c>
      <c r="P338" s="15" t="s">
        <v>162</v>
      </c>
      <c r="Q338" t="s">
        <v>150</v>
      </c>
      <c r="R338" t="s">
        <v>151</v>
      </c>
      <c r="S338" s="113">
        <v>13369.1249547277</v>
      </c>
      <c r="T338" s="113">
        <v>13837.974</v>
      </c>
      <c r="U338" s="113">
        <v>468.84904527227002</v>
      </c>
      <c r="V338" s="113">
        <f t="shared" si="13"/>
        <v>13837974</v>
      </c>
      <c r="W338" s="114"/>
      <c r="X338">
        <v>2018</v>
      </c>
      <c r="Y338" s="15">
        <v>43339</v>
      </c>
      <c r="Z338" s="4">
        <v>24</v>
      </c>
      <c r="AA338" s="4">
        <v>24</v>
      </c>
      <c r="AB338" t="s">
        <v>224</v>
      </c>
      <c r="AC338" t="s">
        <v>225</v>
      </c>
      <c r="AD338" s="113">
        <v>2763.28464516129</v>
      </c>
      <c r="AE338" s="113">
        <v>2781.6867511898799</v>
      </c>
      <c r="AF338" s="113">
        <v>18.402106028596499</v>
      </c>
    </row>
    <row r="339" spans="13:32" x14ac:dyDescent="0.35">
      <c r="M339">
        <v>2018</v>
      </c>
      <c r="N339" s="15">
        <v>43340</v>
      </c>
      <c r="O339" s="4">
        <v>24</v>
      </c>
      <c r="P339" s="15" t="s">
        <v>162</v>
      </c>
      <c r="Q339" t="s">
        <v>150</v>
      </c>
      <c r="R339" t="s">
        <v>151</v>
      </c>
      <c r="S339" s="113">
        <v>13329.9430435308</v>
      </c>
      <c r="T339" s="113">
        <v>14414.268</v>
      </c>
      <c r="U339" s="113">
        <v>1084.32495646913</v>
      </c>
      <c r="V339" s="113">
        <f t="shared" si="13"/>
        <v>14414268</v>
      </c>
      <c r="W339" s="114"/>
      <c r="X339">
        <v>2018</v>
      </c>
      <c r="Y339" s="15">
        <v>43340</v>
      </c>
      <c r="Z339" s="4">
        <v>24</v>
      </c>
      <c r="AA339" s="4">
        <v>24</v>
      </c>
      <c r="AB339" t="s">
        <v>224</v>
      </c>
      <c r="AC339" t="s">
        <v>225</v>
      </c>
      <c r="AD339" s="113">
        <v>2763.28464516129</v>
      </c>
      <c r="AE339" s="113">
        <v>2781.6867511898799</v>
      </c>
      <c r="AF339" s="113">
        <v>18.402106028596499</v>
      </c>
    </row>
    <row r="340" spans="13:32" x14ac:dyDescent="0.35">
      <c r="M340">
        <v>2018</v>
      </c>
      <c r="N340" s="15">
        <v>43341</v>
      </c>
      <c r="O340" s="4">
        <v>24</v>
      </c>
      <c r="P340" s="15" t="s">
        <v>162</v>
      </c>
      <c r="Q340" t="s">
        <v>150</v>
      </c>
      <c r="R340" t="s">
        <v>151</v>
      </c>
      <c r="S340" s="113">
        <v>13267.984164553</v>
      </c>
      <c r="T340" s="113">
        <v>14809.23</v>
      </c>
      <c r="U340" s="113">
        <v>1541.2458354468999</v>
      </c>
      <c r="V340" s="113">
        <f t="shared" si="13"/>
        <v>14809230</v>
      </c>
      <c r="W340" s="114"/>
      <c r="X340">
        <v>2018</v>
      </c>
      <c r="Y340" s="15">
        <v>43341</v>
      </c>
      <c r="Z340" s="4">
        <v>24</v>
      </c>
      <c r="AA340" s="4">
        <v>24</v>
      </c>
      <c r="AB340" t="s">
        <v>224</v>
      </c>
      <c r="AC340" t="s">
        <v>225</v>
      </c>
      <c r="AD340" s="113">
        <v>2763.28464516129</v>
      </c>
      <c r="AE340" s="113">
        <v>2781.6867511898799</v>
      </c>
      <c r="AF340" s="113">
        <v>18.402106028596499</v>
      </c>
    </row>
    <row r="341" spans="13:32" x14ac:dyDescent="0.35">
      <c r="M341">
        <v>2018</v>
      </c>
      <c r="N341" s="15">
        <v>43342</v>
      </c>
      <c r="O341" s="4">
        <v>24</v>
      </c>
      <c r="P341" s="15" t="s">
        <v>162</v>
      </c>
      <c r="Q341" t="s">
        <v>150</v>
      </c>
      <c r="R341" t="s">
        <v>151</v>
      </c>
      <c r="S341" s="113">
        <v>13214.3379928905</v>
      </c>
      <c r="T341" s="113">
        <v>14760.088</v>
      </c>
      <c r="U341" s="113">
        <v>1545.7500071094601</v>
      </c>
      <c r="V341" s="113">
        <f t="shared" si="13"/>
        <v>14760088</v>
      </c>
      <c r="W341" s="114"/>
      <c r="X341">
        <v>2018</v>
      </c>
      <c r="Y341" s="15">
        <v>43342</v>
      </c>
      <c r="Z341" s="4">
        <v>24</v>
      </c>
      <c r="AA341" s="4">
        <v>24</v>
      </c>
      <c r="AB341" t="s">
        <v>224</v>
      </c>
      <c r="AC341" t="s">
        <v>225</v>
      </c>
      <c r="AD341" s="113">
        <v>2763.28464516129</v>
      </c>
      <c r="AE341" s="113">
        <v>2781.6867511898799</v>
      </c>
      <c r="AF341" s="113">
        <v>18.402106028596499</v>
      </c>
    </row>
    <row r="342" spans="13:32" x14ac:dyDescent="0.35">
      <c r="M342">
        <v>2018</v>
      </c>
      <c r="N342" s="15">
        <v>43343</v>
      </c>
      <c r="O342" s="4">
        <v>24</v>
      </c>
      <c r="P342" s="15" t="s">
        <v>162</v>
      </c>
      <c r="Q342" t="s">
        <v>150</v>
      </c>
      <c r="R342" t="s">
        <v>151</v>
      </c>
      <c r="S342" s="113">
        <v>13090.992740243501</v>
      </c>
      <c r="T342" s="113">
        <v>14383.055</v>
      </c>
      <c r="U342" s="113">
        <v>1292.06225975641</v>
      </c>
      <c r="V342" s="113">
        <f t="shared" si="13"/>
        <v>14383055</v>
      </c>
      <c r="W342" s="114"/>
      <c r="X342">
        <v>2018</v>
      </c>
      <c r="Y342" s="15">
        <v>43343</v>
      </c>
      <c r="Z342" s="4">
        <v>24</v>
      </c>
      <c r="AA342" s="4">
        <v>24</v>
      </c>
      <c r="AB342" t="s">
        <v>224</v>
      </c>
      <c r="AC342" t="s">
        <v>225</v>
      </c>
      <c r="AD342" s="113">
        <v>2837.2523870967698</v>
      </c>
      <c r="AE342" s="113">
        <v>2856.14708162224</v>
      </c>
      <c r="AF342" s="113">
        <v>18.894694525469799</v>
      </c>
    </row>
    <row r="343" spans="13:32" x14ac:dyDescent="0.35">
      <c r="M343">
        <v>2018</v>
      </c>
      <c r="N343" s="15">
        <v>43344</v>
      </c>
      <c r="O343" s="4">
        <v>24</v>
      </c>
      <c r="P343" s="15" t="s">
        <v>163</v>
      </c>
      <c r="Q343" t="s">
        <v>150</v>
      </c>
      <c r="R343" t="s">
        <v>151</v>
      </c>
      <c r="S343" s="113">
        <v>13039.538003051101</v>
      </c>
      <c r="T343" s="113">
        <v>13477.933999999999</v>
      </c>
      <c r="U343" s="113">
        <v>438.395996948853</v>
      </c>
      <c r="V343" s="113">
        <f t="shared" si="13"/>
        <v>13477934</v>
      </c>
      <c r="W343" s="114"/>
      <c r="X343">
        <v>2018</v>
      </c>
      <c r="Y343" s="15">
        <v>43344</v>
      </c>
      <c r="Z343" s="4">
        <v>24</v>
      </c>
      <c r="AA343" s="4">
        <v>24</v>
      </c>
      <c r="AB343" t="s">
        <v>224</v>
      </c>
      <c r="AC343" t="s">
        <v>225</v>
      </c>
      <c r="AD343" s="113">
        <v>2837.2523870967698</v>
      </c>
      <c r="AE343" s="113">
        <v>2856.14708162224</v>
      </c>
      <c r="AF343" s="113">
        <v>18.894694525469799</v>
      </c>
    </row>
    <row r="344" spans="13:32" x14ac:dyDescent="0.35">
      <c r="M344">
        <v>2018</v>
      </c>
      <c r="N344" s="15">
        <v>43345</v>
      </c>
      <c r="O344" s="4">
        <v>24</v>
      </c>
      <c r="P344" s="15" t="s">
        <v>163</v>
      </c>
      <c r="Q344" t="s">
        <v>150</v>
      </c>
      <c r="R344" t="s">
        <v>151</v>
      </c>
      <c r="S344" s="113">
        <v>12986.287615437301</v>
      </c>
      <c r="T344" s="113">
        <v>12971.938</v>
      </c>
      <c r="U344" s="113">
        <v>-14.3496154373042</v>
      </c>
      <c r="V344" s="113">
        <f t="shared" si="13"/>
        <v>12971938</v>
      </c>
      <c r="W344" s="114"/>
      <c r="X344">
        <v>2018</v>
      </c>
      <c r="Y344" s="15">
        <v>43345</v>
      </c>
      <c r="Z344" s="4">
        <v>24</v>
      </c>
      <c r="AA344" s="4">
        <v>24</v>
      </c>
      <c r="AB344" t="s">
        <v>224</v>
      </c>
      <c r="AC344" t="s">
        <v>225</v>
      </c>
      <c r="AD344" s="113">
        <v>2837.2523870967698</v>
      </c>
      <c r="AE344" s="113">
        <v>2856.14708162224</v>
      </c>
      <c r="AF344" s="113">
        <v>18.894694525469799</v>
      </c>
    </row>
    <row r="345" spans="13:32" x14ac:dyDescent="0.35">
      <c r="M345">
        <v>2018</v>
      </c>
      <c r="N345" s="15">
        <v>43346</v>
      </c>
      <c r="O345" s="4">
        <v>24</v>
      </c>
      <c r="P345" s="15" t="s">
        <v>163</v>
      </c>
      <c r="Q345" t="s">
        <v>150</v>
      </c>
      <c r="R345" t="s">
        <v>151</v>
      </c>
      <c r="S345" s="113">
        <v>12934.8464369868</v>
      </c>
      <c r="T345" s="113">
        <v>13300.708000000001</v>
      </c>
      <c r="U345" s="113">
        <v>365.86156301317499</v>
      </c>
      <c r="V345" s="113">
        <f t="shared" si="13"/>
        <v>13300708</v>
      </c>
      <c r="W345" s="114"/>
      <c r="X345">
        <v>2018</v>
      </c>
      <c r="Y345" s="15">
        <v>43346</v>
      </c>
      <c r="Z345" s="4">
        <v>24</v>
      </c>
      <c r="AA345" s="4">
        <v>24</v>
      </c>
      <c r="AB345" t="s">
        <v>224</v>
      </c>
      <c r="AC345" t="s">
        <v>225</v>
      </c>
      <c r="AD345" s="113">
        <v>2837.2523870967698</v>
      </c>
      <c r="AE345" s="113">
        <v>2856.14708162224</v>
      </c>
      <c r="AF345" s="113">
        <v>18.894694525469799</v>
      </c>
    </row>
    <row r="346" spans="13:32" x14ac:dyDescent="0.35">
      <c r="M346">
        <v>2018</v>
      </c>
      <c r="N346" s="15">
        <v>43347</v>
      </c>
      <c r="O346" s="4">
        <v>24</v>
      </c>
      <c r="P346" s="15" t="s">
        <v>163</v>
      </c>
      <c r="Q346" t="s">
        <v>150</v>
      </c>
      <c r="R346" t="s">
        <v>151</v>
      </c>
      <c r="S346" s="113">
        <v>12890.590797929301</v>
      </c>
      <c r="T346" s="113">
        <v>13805.380999999999</v>
      </c>
      <c r="U346" s="113">
        <v>914.79020207063297</v>
      </c>
      <c r="V346" s="113">
        <f t="shared" si="13"/>
        <v>13805381</v>
      </c>
      <c r="W346" s="114"/>
      <c r="X346">
        <v>2018</v>
      </c>
      <c r="Y346" s="15">
        <v>43347</v>
      </c>
      <c r="Z346" s="4">
        <v>24</v>
      </c>
      <c r="AA346" s="4">
        <v>24</v>
      </c>
      <c r="AB346" t="s">
        <v>224</v>
      </c>
      <c r="AC346" t="s">
        <v>225</v>
      </c>
      <c r="AD346" s="113">
        <v>2837.2523870967698</v>
      </c>
      <c r="AE346" s="113">
        <v>2856.14708162224</v>
      </c>
      <c r="AF346" s="113">
        <v>18.894694525469799</v>
      </c>
    </row>
    <row r="347" spans="13:32" x14ac:dyDescent="0.35">
      <c r="M347">
        <v>2018</v>
      </c>
      <c r="N347" s="15">
        <v>43348</v>
      </c>
      <c r="O347" s="4">
        <v>24</v>
      </c>
      <c r="P347" s="15" t="s">
        <v>163</v>
      </c>
      <c r="Q347" t="s">
        <v>150</v>
      </c>
      <c r="R347" t="s">
        <v>151</v>
      </c>
      <c r="S347" s="113">
        <v>12819.680242968199</v>
      </c>
      <c r="T347" s="113">
        <v>14504.933000000001</v>
      </c>
      <c r="U347" s="113">
        <v>1685.2527570317</v>
      </c>
      <c r="V347" s="113">
        <f t="shared" si="13"/>
        <v>14504933</v>
      </c>
      <c r="W347" s="114"/>
      <c r="X347">
        <v>2018</v>
      </c>
      <c r="Y347" s="15">
        <v>43348</v>
      </c>
      <c r="Z347" s="4">
        <v>24</v>
      </c>
      <c r="AA347" s="4">
        <v>24</v>
      </c>
      <c r="AB347" t="s">
        <v>224</v>
      </c>
      <c r="AC347" t="s">
        <v>225</v>
      </c>
      <c r="AD347" s="113">
        <v>2837.2523870967698</v>
      </c>
      <c r="AE347" s="113">
        <v>2856.14708162224</v>
      </c>
      <c r="AF347" s="113">
        <v>18.894694525469799</v>
      </c>
    </row>
    <row r="348" spans="13:32" x14ac:dyDescent="0.35">
      <c r="M348">
        <v>2018</v>
      </c>
      <c r="N348" s="15">
        <v>43349</v>
      </c>
      <c r="O348" s="4">
        <v>24</v>
      </c>
      <c r="P348" s="15" t="s">
        <v>163</v>
      </c>
      <c r="Q348" t="s">
        <v>150</v>
      </c>
      <c r="R348" t="s">
        <v>151</v>
      </c>
      <c r="S348" s="113">
        <v>12772.719921121001</v>
      </c>
      <c r="T348" s="113">
        <v>14692.652</v>
      </c>
      <c r="U348" s="113">
        <v>1919.93207887892</v>
      </c>
      <c r="V348" s="113">
        <f t="shared" si="13"/>
        <v>14692652</v>
      </c>
      <c r="W348" s="114"/>
      <c r="X348">
        <v>2018</v>
      </c>
      <c r="Y348" s="15">
        <v>43349</v>
      </c>
      <c r="Z348" s="4">
        <v>24</v>
      </c>
      <c r="AA348" s="4">
        <v>24</v>
      </c>
      <c r="AB348" t="s">
        <v>224</v>
      </c>
      <c r="AC348" t="s">
        <v>225</v>
      </c>
      <c r="AD348" s="113">
        <v>2837.2523870967698</v>
      </c>
      <c r="AE348" s="113">
        <v>2856.14708162224</v>
      </c>
      <c r="AF348" s="113">
        <v>18.894694525469799</v>
      </c>
    </row>
    <row r="349" spans="13:32" x14ac:dyDescent="0.35">
      <c r="M349">
        <v>2018</v>
      </c>
      <c r="N349" s="15">
        <v>43350</v>
      </c>
      <c r="O349" s="4">
        <v>24</v>
      </c>
      <c r="P349" s="15" t="s">
        <v>163</v>
      </c>
      <c r="Q349" t="s">
        <v>150</v>
      </c>
      <c r="R349" t="s">
        <v>151</v>
      </c>
      <c r="S349" s="113">
        <v>12714.750895756601</v>
      </c>
      <c r="T349" s="113">
        <v>14646.308000000001</v>
      </c>
      <c r="U349" s="113">
        <v>1931.5571042433801</v>
      </c>
      <c r="V349" s="113">
        <f t="shared" si="13"/>
        <v>14646308</v>
      </c>
      <c r="W349" s="114"/>
      <c r="X349">
        <v>2018</v>
      </c>
      <c r="Y349" s="15">
        <v>43350</v>
      </c>
      <c r="Z349" s="4">
        <v>24</v>
      </c>
      <c r="AA349" s="4">
        <v>24</v>
      </c>
      <c r="AB349" t="s">
        <v>224</v>
      </c>
      <c r="AC349" t="s">
        <v>225</v>
      </c>
      <c r="AD349" s="113">
        <v>2837.2523870967698</v>
      </c>
      <c r="AE349" s="113">
        <v>2856.14708162224</v>
      </c>
      <c r="AF349" s="113">
        <v>18.894694525469799</v>
      </c>
    </row>
    <row r="350" spans="13:32" x14ac:dyDescent="0.35">
      <c r="M350">
        <v>2018</v>
      </c>
      <c r="N350" s="15">
        <v>43351</v>
      </c>
      <c r="O350" s="4">
        <v>24</v>
      </c>
      <c r="P350" s="15" t="s">
        <v>163</v>
      </c>
      <c r="Q350" t="s">
        <v>150</v>
      </c>
      <c r="R350" t="s">
        <v>151</v>
      </c>
      <c r="S350" s="113">
        <v>12669.7911029935</v>
      </c>
      <c r="T350" s="113">
        <v>13569.941999999999</v>
      </c>
      <c r="U350" s="113">
        <v>900.15089700641795</v>
      </c>
      <c r="V350" s="113">
        <f t="shared" si="13"/>
        <v>13569942</v>
      </c>
      <c r="W350" s="114"/>
      <c r="X350">
        <v>2018</v>
      </c>
      <c r="Y350" s="15">
        <v>43351</v>
      </c>
      <c r="Z350" s="4">
        <v>24</v>
      </c>
      <c r="AA350" s="4">
        <v>24</v>
      </c>
      <c r="AB350" t="s">
        <v>224</v>
      </c>
      <c r="AC350" t="s">
        <v>225</v>
      </c>
      <c r="AD350" s="113">
        <v>2837.2523870967698</v>
      </c>
      <c r="AE350" s="113">
        <v>2856.14708162224</v>
      </c>
      <c r="AF350" s="113">
        <v>18.894694525469799</v>
      </c>
    </row>
    <row r="351" spans="13:32" x14ac:dyDescent="0.35">
      <c r="M351">
        <v>2018</v>
      </c>
      <c r="N351" s="15">
        <v>43352</v>
      </c>
      <c r="O351" s="4">
        <v>24</v>
      </c>
      <c r="P351" s="15" t="s">
        <v>163</v>
      </c>
      <c r="Q351" t="s">
        <v>150</v>
      </c>
      <c r="R351" t="s">
        <v>151</v>
      </c>
      <c r="S351" s="113">
        <v>12624.0818442812</v>
      </c>
      <c r="T351" s="113">
        <v>13066.918</v>
      </c>
      <c r="U351" s="113">
        <v>442.836155718729</v>
      </c>
      <c r="V351" s="113">
        <f t="shared" si="13"/>
        <v>13066918</v>
      </c>
      <c r="W351" s="114"/>
      <c r="X351">
        <v>2018</v>
      </c>
      <c r="Y351" s="15">
        <v>43352</v>
      </c>
      <c r="Z351" s="4">
        <v>24</v>
      </c>
      <c r="AA351" s="4">
        <v>24</v>
      </c>
      <c r="AB351" t="s">
        <v>224</v>
      </c>
      <c r="AC351" t="s">
        <v>225</v>
      </c>
      <c r="AD351" s="113">
        <v>2837.2523870967698</v>
      </c>
      <c r="AE351" s="113">
        <v>2856.14708162224</v>
      </c>
      <c r="AF351" s="113">
        <v>18.894694525469799</v>
      </c>
    </row>
    <row r="352" spans="13:32" x14ac:dyDescent="0.35">
      <c r="M352">
        <v>2018</v>
      </c>
      <c r="N352" s="15">
        <v>43353</v>
      </c>
      <c r="O352" s="4">
        <v>24</v>
      </c>
      <c r="P352" s="15" t="s">
        <v>163</v>
      </c>
      <c r="Q352" t="s">
        <v>150</v>
      </c>
      <c r="R352" t="s">
        <v>151</v>
      </c>
      <c r="S352" s="113">
        <v>12571.0838276709</v>
      </c>
      <c r="T352" s="113">
        <v>13617.763999999999</v>
      </c>
      <c r="U352" s="113">
        <v>1046.68017232906</v>
      </c>
      <c r="V352" s="113">
        <f t="shared" si="13"/>
        <v>13617764</v>
      </c>
      <c r="W352" s="114"/>
      <c r="X352">
        <v>2018</v>
      </c>
      <c r="Y352" s="15">
        <v>43353</v>
      </c>
      <c r="Z352" s="4">
        <v>24</v>
      </c>
      <c r="AA352" s="4">
        <v>24</v>
      </c>
      <c r="AB352" t="s">
        <v>224</v>
      </c>
      <c r="AC352" t="s">
        <v>225</v>
      </c>
      <c r="AD352" s="113">
        <v>2837.2523870967698</v>
      </c>
      <c r="AE352" s="113">
        <v>2856.14708162224</v>
      </c>
      <c r="AF352" s="113">
        <v>18.894694525469799</v>
      </c>
    </row>
    <row r="353" spans="13:32" x14ac:dyDescent="0.35">
      <c r="M353">
        <v>2018</v>
      </c>
      <c r="N353" s="15">
        <v>43354</v>
      </c>
      <c r="O353" s="4">
        <v>24</v>
      </c>
      <c r="P353" s="15" t="s">
        <v>163</v>
      </c>
      <c r="Q353" t="s">
        <v>150</v>
      </c>
      <c r="R353" t="s">
        <v>151</v>
      </c>
      <c r="S353" s="113">
        <v>12526.152169582099</v>
      </c>
      <c r="T353" s="113">
        <v>13893.135</v>
      </c>
      <c r="U353" s="113">
        <v>1366.98283041783</v>
      </c>
      <c r="V353" s="113">
        <f t="shared" si="13"/>
        <v>13893135</v>
      </c>
      <c r="W353" s="114"/>
      <c r="X353">
        <v>2018</v>
      </c>
      <c r="Y353" s="15">
        <v>43354</v>
      </c>
      <c r="Z353" s="4">
        <v>24</v>
      </c>
      <c r="AA353" s="4">
        <v>24</v>
      </c>
      <c r="AB353" t="s">
        <v>224</v>
      </c>
      <c r="AC353" t="s">
        <v>225</v>
      </c>
      <c r="AD353" s="113">
        <v>2837.2523870967698</v>
      </c>
      <c r="AE353" s="113">
        <v>2856.14708162224</v>
      </c>
      <c r="AF353" s="113">
        <v>18.894694525469799</v>
      </c>
    </row>
    <row r="354" spans="13:32" x14ac:dyDescent="0.35">
      <c r="M354">
        <v>2018</v>
      </c>
      <c r="N354" s="15">
        <v>43355</v>
      </c>
      <c r="O354" s="4">
        <v>24</v>
      </c>
      <c r="P354" s="15" t="s">
        <v>163</v>
      </c>
      <c r="Q354" t="s">
        <v>150</v>
      </c>
      <c r="R354" t="s">
        <v>151</v>
      </c>
      <c r="S354" s="113">
        <v>12472.6632248767</v>
      </c>
      <c r="T354" s="113">
        <v>13812.632</v>
      </c>
      <c r="U354" s="113">
        <v>1339.96877512326</v>
      </c>
      <c r="V354" s="113">
        <f t="shared" si="13"/>
        <v>13812632</v>
      </c>
      <c r="W354" s="114"/>
      <c r="X354">
        <v>2018</v>
      </c>
      <c r="Y354" s="15">
        <v>43355</v>
      </c>
      <c r="Z354" s="4">
        <v>24</v>
      </c>
      <c r="AA354" s="4">
        <v>24</v>
      </c>
      <c r="AB354" t="s">
        <v>224</v>
      </c>
      <c r="AC354" t="s">
        <v>225</v>
      </c>
      <c r="AD354" s="113">
        <v>2837.2523870967698</v>
      </c>
      <c r="AE354" s="113">
        <v>2856.14708162224</v>
      </c>
      <c r="AF354" s="113">
        <v>18.894694525469799</v>
      </c>
    </row>
    <row r="355" spans="13:32" x14ac:dyDescent="0.35">
      <c r="M355">
        <v>2018</v>
      </c>
      <c r="N355" s="15">
        <v>43356</v>
      </c>
      <c r="O355" s="4">
        <v>24</v>
      </c>
      <c r="P355" s="15" t="s">
        <v>163</v>
      </c>
      <c r="Q355" t="s">
        <v>150</v>
      </c>
      <c r="R355" t="s">
        <v>151</v>
      </c>
      <c r="S355" s="113">
        <v>12431.8413333969</v>
      </c>
      <c r="T355" s="113">
        <v>13772.597</v>
      </c>
      <c r="U355" s="113">
        <v>1340.75566660303</v>
      </c>
      <c r="V355" s="113">
        <f t="shared" si="13"/>
        <v>13772597</v>
      </c>
      <c r="W355" s="114"/>
      <c r="X355">
        <v>2018</v>
      </c>
      <c r="Y355" s="15">
        <v>43356</v>
      </c>
      <c r="Z355" s="4">
        <v>24</v>
      </c>
      <c r="AA355" s="4">
        <v>24</v>
      </c>
      <c r="AB355" t="s">
        <v>224</v>
      </c>
      <c r="AC355" t="s">
        <v>225</v>
      </c>
      <c r="AD355" s="113">
        <v>2837.2523870967698</v>
      </c>
      <c r="AE355" s="113">
        <v>2856.14708162224</v>
      </c>
      <c r="AF355" s="113">
        <v>18.894694525469799</v>
      </c>
    </row>
    <row r="356" spans="13:32" x14ac:dyDescent="0.35">
      <c r="M356">
        <v>2018</v>
      </c>
      <c r="N356" s="15">
        <v>43357</v>
      </c>
      <c r="O356" s="4">
        <v>24</v>
      </c>
      <c r="P356" s="15" t="s">
        <v>163</v>
      </c>
      <c r="Q356" t="s">
        <v>150</v>
      </c>
      <c r="R356" t="s">
        <v>151</v>
      </c>
      <c r="S356" s="113">
        <v>12392.0487412906</v>
      </c>
      <c r="T356" s="113">
        <v>13690.927</v>
      </c>
      <c r="U356" s="113">
        <v>1298.8782587093301</v>
      </c>
      <c r="V356" s="113">
        <f t="shared" si="13"/>
        <v>13690927</v>
      </c>
      <c r="W356" s="114"/>
      <c r="X356">
        <v>2018</v>
      </c>
      <c r="Y356" s="15">
        <v>43357</v>
      </c>
      <c r="Z356" s="4">
        <v>24</v>
      </c>
      <c r="AA356" s="4">
        <v>24</v>
      </c>
      <c r="AB356" t="s">
        <v>224</v>
      </c>
      <c r="AC356" t="s">
        <v>225</v>
      </c>
      <c r="AD356" s="113">
        <v>2837.2523870967698</v>
      </c>
      <c r="AE356" s="113">
        <v>2856.14708162224</v>
      </c>
      <c r="AF356" s="113">
        <v>18.894694525469799</v>
      </c>
    </row>
    <row r="357" spans="13:32" x14ac:dyDescent="0.35">
      <c r="M357">
        <v>2018</v>
      </c>
      <c r="N357" s="15">
        <v>43358</v>
      </c>
      <c r="O357" s="4">
        <v>24</v>
      </c>
      <c r="P357" s="15" t="s">
        <v>163</v>
      </c>
      <c r="Q357" t="s">
        <v>150</v>
      </c>
      <c r="R357" t="s">
        <v>151</v>
      </c>
      <c r="S357" s="113">
        <v>12347.8842453532</v>
      </c>
      <c r="T357" s="113">
        <v>13004.587</v>
      </c>
      <c r="U357" s="113">
        <v>656.70275464678696</v>
      </c>
      <c r="V357" s="113">
        <f t="shared" si="13"/>
        <v>13004587</v>
      </c>
      <c r="W357" s="114"/>
      <c r="X357">
        <v>2018</v>
      </c>
      <c r="Y357" s="15">
        <v>43358</v>
      </c>
      <c r="Z357" s="4">
        <v>24</v>
      </c>
      <c r="AA357" s="4">
        <v>24</v>
      </c>
      <c r="AB357" t="s">
        <v>224</v>
      </c>
      <c r="AC357" t="s">
        <v>225</v>
      </c>
      <c r="AD357" s="113">
        <v>2837.2523870967698</v>
      </c>
      <c r="AE357" s="113">
        <v>2856.14708162224</v>
      </c>
      <c r="AF357" s="113">
        <v>18.894694525469799</v>
      </c>
    </row>
    <row r="358" spans="13:32" x14ac:dyDescent="0.35">
      <c r="M358">
        <v>2018</v>
      </c>
      <c r="N358" s="15">
        <v>43359</v>
      </c>
      <c r="O358" s="4">
        <v>24</v>
      </c>
      <c r="P358" s="15" t="s">
        <v>163</v>
      </c>
      <c r="Q358" t="s">
        <v>150</v>
      </c>
      <c r="R358" t="s">
        <v>151</v>
      </c>
      <c r="S358" s="113">
        <v>12301.649358589601</v>
      </c>
      <c r="T358" s="113">
        <v>12586.526</v>
      </c>
      <c r="U358" s="113">
        <v>284.87664141033702</v>
      </c>
      <c r="V358" s="113">
        <f t="shared" si="13"/>
        <v>12586526</v>
      </c>
      <c r="W358" s="114"/>
      <c r="X358">
        <v>2018</v>
      </c>
      <c r="Y358" s="15">
        <v>43359</v>
      </c>
      <c r="Z358" s="4">
        <v>24</v>
      </c>
      <c r="AA358" s="4">
        <v>24</v>
      </c>
      <c r="AB358" t="s">
        <v>224</v>
      </c>
      <c r="AC358" t="s">
        <v>225</v>
      </c>
      <c r="AD358" s="113">
        <v>2837.2523870967698</v>
      </c>
      <c r="AE358" s="113">
        <v>2856.14708162224</v>
      </c>
      <c r="AF358" s="113">
        <v>18.894694525469799</v>
      </c>
    </row>
    <row r="359" spans="13:32" x14ac:dyDescent="0.35">
      <c r="M359">
        <v>2018</v>
      </c>
      <c r="N359" s="15">
        <v>43360</v>
      </c>
      <c r="O359" s="4">
        <v>24</v>
      </c>
      <c r="P359" s="15" t="s">
        <v>163</v>
      </c>
      <c r="Q359" t="s">
        <v>150</v>
      </c>
      <c r="R359" t="s">
        <v>151</v>
      </c>
      <c r="S359" s="113">
        <v>12247.446942341199</v>
      </c>
      <c r="T359" s="113">
        <v>13316.686</v>
      </c>
      <c r="U359" s="113">
        <v>1069.23905765873</v>
      </c>
      <c r="V359" s="113">
        <f t="shared" si="13"/>
        <v>13316686</v>
      </c>
      <c r="W359" s="114"/>
      <c r="X359">
        <v>2018</v>
      </c>
      <c r="Y359" s="15">
        <v>43360</v>
      </c>
      <c r="Z359" s="4">
        <v>24</v>
      </c>
      <c r="AA359" s="4">
        <v>24</v>
      </c>
      <c r="AB359" t="s">
        <v>224</v>
      </c>
      <c r="AC359" t="s">
        <v>225</v>
      </c>
      <c r="AD359" s="113">
        <v>2837.2523870967698</v>
      </c>
      <c r="AE359" s="113">
        <v>2856.14708162224</v>
      </c>
      <c r="AF359" s="113">
        <v>18.894694525469799</v>
      </c>
    </row>
    <row r="360" spans="13:32" x14ac:dyDescent="0.35">
      <c r="M360">
        <v>2018</v>
      </c>
      <c r="N360" s="15">
        <v>43361</v>
      </c>
      <c r="O360" s="4">
        <v>24</v>
      </c>
      <c r="P360" s="15" t="s">
        <v>163</v>
      </c>
      <c r="Q360" t="s">
        <v>150</v>
      </c>
      <c r="R360" t="s">
        <v>151</v>
      </c>
      <c r="S360" s="113">
        <v>12212.248587620499</v>
      </c>
      <c r="T360" s="113">
        <v>13765.707</v>
      </c>
      <c r="U360" s="113">
        <v>1553.45841237943</v>
      </c>
      <c r="V360" s="113">
        <f t="shared" si="13"/>
        <v>13765707</v>
      </c>
      <c r="W360" s="114"/>
      <c r="X360">
        <v>2018</v>
      </c>
      <c r="Y360" s="15">
        <v>43361</v>
      </c>
      <c r="Z360" s="4">
        <v>24</v>
      </c>
      <c r="AA360" s="4">
        <v>24</v>
      </c>
      <c r="AB360" t="s">
        <v>224</v>
      </c>
      <c r="AC360" t="s">
        <v>225</v>
      </c>
      <c r="AD360" s="113">
        <v>2837.2523870967698</v>
      </c>
      <c r="AE360" s="113">
        <v>2856.14708162224</v>
      </c>
      <c r="AF360" s="113">
        <v>18.894694525469799</v>
      </c>
    </row>
    <row r="361" spans="13:32" x14ac:dyDescent="0.35">
      <c r="M361">
        <v>2018</v>
      </c>
      <c r="N361" s="15">
        <v>43362</v>
      </c>
      <c r="O361" s="4">
        <v>24</v>
      </c>
      <c r="P361" s="15" t="s">
        <v>163</v>
      </c>
      <c r="Q361" t="s">
        <v>150</v>
      </c>
      <c r="R361" t="s">
        <v>151</v>
      </c>
      <c r="S361" s="113">
        <v>12242.543805183301</v>
      </c>
      <c r="T361" s="113">
        <v>13834.656000000001</v>
      </c>
      <c r="U361" s="113">
        <v>1592.1121948166799</v>
      </c>
      <c r="V361" s="113">
        <f t="shared" si="13"/>
        <v>13834656</v>
      </c>
      <c r="W361" s="114"/>
      <c r="X361">
        <v>2018</v>
      </c>
      <c r="Y361" s="15">
        <v>43362</v>
      </c>
      <c r="Z361" s="4">
        <v>24</v>
      </c>
      <c r="AA361" s="4">
        <v>24</v>
      </c>
      <c r="AB361" t="s">
        <v>224</v>
      </c>
      <c r="AC361" t="s">
        <v>225</v>
      </c>
      <c r="AD361" s="113">
        <v>2837.2523870967698</v>
      </c>
      <c r="AE361" s="113">
        <v>2856.14708162224</v>
      </c>
      <c r="AF361" s="113">
        <v>18.894694525469799</v>
      </c>
    </row>
    <row r="362" spans="13:32" x14ac:dyDescent="0.35">
      <c r="M362">
        <v>2018</v>
      </c>
      <c r="N362" s="15">
        <v>43363</v>
      </c>
      <c r="O362" s="4">
        <v>24</v>
      </c>
      <c r="P362" s="15" t="s">
        <v>163</v>
      </c>
      <c r="Q362" t="s">
        <v>150</v>
      </c>
      <c r="R362" t="s">
        <v>151</v>
      </c>
      <c r="S362" s="113">
        <v>12200.5949661543</v>
      </c>
      <c r="T362" s="113">
        <v>13672.056</v>
      </c>
      <c r="U362" s="113">
        <v>1471.46103384565</v>
      </c>
      <c r="V362" s="113">
        <f t="shared" si="13"/>
        <v>13672056</v>
      </c>
      <c r="W362" s="114"/>
      <c r="X362">
        <v>2018</v>
      </c>
      <c r="Y362" s="15">
        <v>43363</v>
      </c>
      <c r="Z362" s="4">
        <v>24</v>
      </c>
      <c r="AA362" s="4">
        <v>24</v>
      </c>
      <c r="AB362" t="s">
        <v>224</v>
      </c>
      <c r="AC362" t="s">
        <v>225</v>
      </c>
      <c r="AD362" s="113">
        <v>2837.2523870967698</v>
      </c>
      <c r="AE362" s="113">
        <v>2856.14708162224</v>
      </c>
      <c r="AF362" s="113">
        <v>18.894694525469799</v>
      </c>
    </row>
    <row r="363" spans="13:32" x14ac:dyDescent="0.35">
      <c r="M363">
        <v>2018</v>
      </c>
      <c r="N363" s="15">
        <v>43364</v>
      </c>
      <c r="O363" s="4">
        <v>24</v>
      </c>
      <c r="P363" s="15" t="s">
        <v>163</v>
      </c>
      <c r="Q363" t="s">
        <v>150</v>
      </c>
      <c r="R363" t="s">
        <v>151</v>
      </c>
      <c r="S363" s="113">
        <v>12195.765964095301</v>
      </c>
      <c r="T363" s="113">
        <v>13362.84</v>
      </c>
      <c r="U363" s="113">
        <v>1167.0740359046599</v>
      </c>
      <c r="V363" s="113">
        <f t="shared" si="13"/>
        <v>13362840</v>
      </c>
      <c r="W363" s="114"/>
      <c r="X363">
        <v>2018</v>
      </c>
      <c r="Y363" s="15">
        <v>43364</v>
      </c>
      <c r="Z363" s="4">
        <v>24</v>
      </c>
      <c r="AA363" s="4">
        <v>24</v>
      </c>
      <c r="AB363" t="s">
        <v>224</v>
      </c>
      <c r="AC363" t="s">
        <v>225</v>
      </c>
      <c r="AD363" s="113">
        <v>2837.2523870967698</v>
      </c>
      <c r="AE363" s="113">
        <v>2856.14708162224</v>
      </c>
      <c r="AF363" s="113">
        <v>18.894694525469799</v>
      </c>
    </row>
    <row r="364" spans="13:32" x14ac:dyDescent="0.35">
      <c r="M364">
        <v>2018</v>
      </c>
      <c r="N364" s="15">
        <v>43365</v>
      </c>
      <c r="O364" s="4">
        <v>24</v>
      </c>
      <c r="P364" s="15" t="s">
        <v>163</v>
      </c>
      <c r="Q364" t="s">
        <v>150</v>
      </c>
      <c r="R364" t="s">
        <v>151</v>
      </c>
      <c r="S364" s="113">
        <v>12170.089093360801</v>
      </c>
      <c r="T364" s="113">
        <v>12967.758</v>
      </c>
      <c r="U364" s="113">
        <v>797.66890663910601</v>
      </c>
      <c r="V364" s="113">
        <f t="shared" si="13"/>
        <v>12967758</v>
      </c>
      <c r="W364" s="114"/>
      <c r="X364">
        <v>2018</v>
      </c>
      <c r="Y364" s="15">
        <v>43365</v>
      </c>
      <c r="Z364" s="4">
        <v>24</v>
      </c>
      <c r="AA364" s="4">
        <v>24</v>
      </c>
      <c r="AB364" t="s">
        <v>224</v>
      </c>
      <c r="AC364" t="s">
        <v>225</v>
      </c>
      <c r="AD364" s="113">
        <v>2837.2523870967698</v>
      </c>
      <c r="AE364" s="113">
        <v>2856.14708162224</v>
      </c>
      <c r="AF364" s="113">
        <v>18.894694525469799</v>
      </c>
    </row>
    <row r="365" spans="13:32" x14ac:dyDescent="0.35">
      <c r="M365">
        <v>2018</v>
      </c>
      <c r="N365" s="15">
        <v>43366</v>
      </c>
      <c r="O365" s="4">
        <v>24</v>
      </c>
      <c r="P365" s="15" t="s">
        <v>163</v>
      </c>
      <c r="Q365" t="s">
        <v>150</v>
      </c>
      <c r="R365" t="s">
        <v>151</v>
      </c>
      <c r="S365" s="113">
        <v>12146.893969745701</v>
      </c>
      <c r="T365" s="113">
        <v>12706.022000000001</v>
      </c>
      <c r="U365" s="113">
        <v>559.12803025427195</v>
      </c>
      <c r="V365" s="113">
        <f t="shared" si="13"/>
        <v>12706022</v>
      </c>
      <c r="W365" s="114"/>
      <c r="X365">
        <v>2018</v>
      </c>
      <c r="Y365" s="15">
        <v>43366</v>
      </c>
      <c r="Z365" s="4">
        <v>24</v>
      </c>
      <c r="AA365" s="4">
        <v>24</v>
      </c>
      <c r="AB365" t="s">
        <v>224</v>
      </c>
      <c r="AC365" t="s">
        <v>225</v>
      </c>
      <c r="AD365" s="113">
        <v>2837.2523870967698</v>
      </c>
      <c r="AE365" s="113">
        <v>2856.14708162224</v>
      </c>
      <c r="AF365" s="113">
        <v>18.894694525469799</v>
      </c>
    </row>
    <row r="366" spans="13:32" x14ac:dyDescent="0.35">
      <c r="M366">
        <v>2018</v>
      </c>
      <c r="N366" s="15">
        <v>43367</v>
      </c>
      <c r="O366" s="4">
        <v>24</v>
      </c>
      <c r="P366" s="15" t="s">
        <v>163</v>
      </c>
      <c r="Q366" t="s">
        <v>150</v>
      </c>
      <c r="R366" t="s">
        <v>151</v>
      </c>
      <c r="S366" s="113">
        <v>12138.169950014601</v>
      </c>
      <c r="T366" s="113">
        <v>13514.012000000001</v>
      </c>
      <c r="U366" s="113">
        <v>1375.8420499853401</v>
      </c>
      <c r="V366" s="113">
        <f t="shared" si="13"/>
        <v>13514012</v>
      </c>
      <c r="W366" s="114"/>
      <c r="X366">
        <v>2018</v>
      </c>
      <c r="Y366" s="15">
        <v>43367</v>
      </c>
      <c r="Z366" s="4">
        <v>24</v>
      </c>
      <c r="AA366" s="4">
        <v>24</v>
      </c>
      <c r="AB366" t="s">
        <v>224</v>
      </c>
      <c r="AC366" t="s">
        <v>225</v>
      </c>
      <c r="AD366" s="113">
        <v>2837.2523870967698</v>
      </c>
      <c r="AE366" s="113">
        <v>2856.14708162224</v>
      </c>
      <c r="AF366" s="113">
        <v>18.894694525469799</v>
      </c>
    </row>
    <row r="367" spans="13:32" x14ac:dyDescent="0.35">
      <c r="M367">
        <v>2018</v>
      </c>
      <c r="N367" s="15">
        <v>43368</v>
      </c>
      <c r="O367" s="4">
        <v>24</v>
      </c>
      <c r="P367" s="15" t="s">
        <v>163</v>
      </c>
      <c r="Q367" t="s">
        <v>150</v>
      </c>
      <c r="R367" t="s">
        <v>151</v>
      </c>
      <c r="S367" s="113">
        <v>12131.641246163101</v>
      </c>
      <c r="T367" s="113">
        <v>13878.886</v>
      </c>
      <c r="U367" s="113">
        <v>1747.2447538368799</v>
      </c>
      <c r="V367" s="113">
        <f t="shared" si="13"/>
        <v>13878886</v>
      </c>
      <c r="W367" s="114"/>
      <c r="X367">
        <v>2018</v>
      </c>
      <c r="Y367" s="15">
        <v>43368</v>
      </c>
      <c r="Z367" s="4">
        <v>24</v>
      </c>
      <c r="AA367" s="4">
        <v>24</v>
      </c>
      <c r="AB367" t="s">
        <v>224</v>
      </c>
      <c r="AC367" t="s">
        <v>225</v>
      </c>
      <c r="AD367" s="113">
        <v>2837.2523870967698</v>
      </c>
      <c r="AE367" s="113">
        <v>2856.14708162224</v>
      </c>
      <c r="AF367" s="113">
        <v>18.894694525469799</v>
      </c>
    </row>
    <row r="368" spans="13:32" x14ac:dyDescent="0.35">
      <c r="M368">
        <v>2018</v>
      </c>
      <c r="N368" s="15">
        <v>43369</v>
      </c>
      <c r="O368" s="4">
        <v>24</v>
      </c>
      <c r="P368" s="15" t="s">
        <v>163</v>
      </c>
      <c r="Q368" t="s">
        <v>150</v>
      </c>
      <c r="R368" t="s">
        <v>151</v>
      </c>
      <c r="S368" s="113">
        <v>12140.3117363374</v>
      </c>
      <c r="T368" s="113">
        <v>13943.691999999999</v>
      </c>
      <c r="U368" s="113">
        <v>1803.3802636625601</v>
      </c>
      <c r="V368" s="113">
        <f t="shared" si="13"/>
        <v>13943692</v>
      </c>
      <c r="W368" s="114"/>
      <c r="X368">
        <v>2018</v>
      </c>
      <c r="Y368" s="15">
        <v>43369</v>
      </c>
      <c r="Z368" s="4">
        <v>24</v>
      </c>
      <c r="AA368" s="4">
        <v>24</v>
      </c>
      <c r="AB368" t="s">
        <v>224</v>
      </c>
      <c r="AC368" t="s">
        <v>225</v>
      </c>
      <c r="AD368" s="113">
        <v>2837.2523870967698</v>
      </c>
      <c r="AE368" s="113">
        <v>2856.14708162224</v>
      </c>
      <c r="AF368" s="113">
        <v>18.894694525469799</v>
      </c>
    </row>
    <row r="369" spans="13:32" x14ac:dyDescent="0.35">
      <c r="M369">
        <v>2018</v>
      </c>
      <c r="N369" s="15">
        <v>43370</v>
      </c>
      <c r="O369" s="4">
        <v>24</v>
      </c>
      <c r="P369" s="15" t="s">
        <v>163</v>
      </c>
      <c r="Q369" t="s">
        <v>150</v>
      </c>
      <c r="R369" t="s">
        <v>151</v>
      </c>
      <c r="S369" s="113">
        <v>12149.716883286401</v>
      </c>
      <c r="T369" s="113">
        <v>14031.605</v>
      </c>
      <c r="U369" s="113">
        <v>1881.8881167135301</v>
      </c>
      <c r="V369" s="113">
        <f t="shared" si="13"/>
        <v>14031605</v>
      </c>
      <c r="W369" s="114"/>
      <c r="X369">
        <v>2018</v>
      </c>
      <c r="Y369" s="15">
        <v>43370</v>
      </c>
      <c r="Z369" s="4">
        <v>24</v>
      </c>
      <c r="AA369" s="4">
        <v>24</v>
      </c>
      <c r="AB369" t="s">
        <v>224</v>
      </c>
      <c r="AC369" t="s">
        <v>225</v>
      </c>
      <c r="AD369" s="113">
        <v>2837.2523870967698</v>
      </c>
      <c r="AE369" s="113">
        <v>2856.14708162224</v>
      </c>
      <c r="AF369" s="113">
        <v>18.894694525469799</v>
      </c>
    </row>
    <row r="370" spans="13:32" x14ac:dyDescent="0.35">
      <c r="M370">
        <v>2018</v>
      </c>
      <c r="N370" s="15">
        <v>43371</v>
      </c>
      <c r="O370" s="4">
        <v>24</v>
      </c>
      <c r="P370" s="15" t="s">
        <v>163</v>
      </c>
      <c r="Q370" t="s">
        <v>150</v>
      </c>
      <c r="R370" t="s">
        <v>151</v>
      </c>
      <c r="S370" s="113">
        <v>12121.3155892133</v>
      </c>
      <c r="T370" s="113">
        <v>13979.89</v>
      </c>
      <c r="U370" s="113">
        <v>1858.5744107866101</v>
      </c>
      <c r="V370" s="113">
        <f t="shared" si="13"/>
        <v>13979890</v>
      </c>
      <c r="W370" s="114"/>
      <c r="X370">
        <v>2018</v>
      </c>
      <c r="Y370" s="15">
        <v>43371</v>
      </c>
      <c r="Z370" s="4">
        <v>24</v>
      </c>
      <c r="AA370" s="4">
        <v>24</v>
      </c>
      <c r="AB370" t="s">
        <v>224</v>
      </c>
      <c r="AC370" t="s">
        <v>225</v>
      </c>
      <c r="AD370" s="113">
        <v>2837.2523870967698</v>
      </c>
      <c r="AE370" s="113">
        <v>2856.14708162224</v>
      </c>
      <c r="AF370" s="113">
        <v>18.894694525469799</v>
      </c>
    </row>
    <row r="371" spans="13:32" x14ac:dyDescent="0.35">
      <c r="M371">
        <v>2018</v>
      </c>
      <c r="N371" s="15">
        <v>43372</v>
      </c>
      <c r="O371" s="4">
        <v>24</v>
      </c>
      <c r="P371" s="15" t="s">
        <v>163</v>
      </c>
      <c r="Q371" t="s">
        <v>150</v>
      </c>
      <c r="R371" t="s">
        <v>151</v>
      </c>
      <c r="S371" s="113">
        <v>12070.355710420799</v>
      </c>
      <c r="T371" s="113">
        <v>13124.776</v>
      </c>
      <c r="U371" s="113">
        <v>1054.42028957912</v>
      </c>
      <c r="V371" s="113">
        <f t="shared" si="13"/>
        <v>13124776</v>
      </c>
      <c r="W371" s="114"/>
      <c r="X371">
        <v>2018</v>
      </c>
      <c r="Y371" s="15">
        <v>43372</v>
      </c>
      <c r="Z371" s="4">
        <v>24</v>
      </c>
      <c r="AA371" s="4">
        <v>24</v>
      </c>
      <c r="AB371" t="s">
        <v>224</v>
      </c>
      <c r="AC371" t="s">
        <v>225</v>
      </c>
      <c r="AD371" s="113">
        <v>2837.2523870967698</v>
      </c>
      <c r="AE371" s="113">
        <v>2856.14708162224</v>
      </c>
      <c r="AF371" s="113">
        <v>18.894694525469799</v>
      </c>
    </row>
    <row r="372" spans="13:32" x14ac:dyDescent="0.35">
      <c r="M372">
        <v>2018</v>
      </c>
      <c r="N372" s="15">
        <v>43373</v>
      </c>
      <c r="O372" s="4">
        <v>24</v>
      </c>
      <c r="P372" s="15" t="s">
        <v>163</v>
      </c>
      <c r="Q372" t="s">
        <v>150</v>
      </c>
      <c r="R372" t="s">
        <v>151</v>
      </c>
      <c r="S372" s="113">
        <v>12014.932969904999</v>
      </c>
      <c r="T372" s="113">
        <v>12408.597</v>
      </c>
      <c r="U372" s="113">
        <v>393.66403009494002</v>
      </c>
      <c r="V372" s="113">
        <f t="shared" si="13"/>
        <v>12408597</v>
      </c>
      <c r="W372" s="114"/>
      <c r="X372">
        <v>2018</v>
      </c>
      <c r="Y372" s="15">
        <v>43373</v>
      </c>
      <c r="Z372" s="4">
        <v>24</v>
      </c>
      <c r="AA372" s="4">
        <v>24</v>
      </c>
      <c r="AB372" t="s">
        <v>224</v>
      </c>
      <c r="AC372" t="s">
        <v>225</v>
      </c>
      <c r="AD372" s="113">
        <v>2837.2523870967698</v>
      </c>
      <c r="AE372" s="113">
        <v>2856.14708162224</v>
      </c>
      <c r="AF372" s="113">
        <v>18.894694525469799</v>
      </c>
    </row>
    <row r="373" spans="13:32" x14ac:dyDescent="0.35">
      <c r="M373">
        <v>2019</v>
      </c>
      <c r="N373" s="15">
        <v>43374</v>
      </c>
      <c r="O373" s="4">
        <v>24</v>
      </c>
      <c r="P373" s="15" t="s">
        <v>164</v>
      </c>
      <c r="Q373" t="s">
        <v>150</v>
      </c>
      <c r="R373" t="s">
        <v>151</v>
      </c>
      <c r="S373" s="113">
        <v>12253.434521405599</v>
      </c>
      <c r="T373" s="113">
        <v>12599.65</v>
      </c>
      <c r="U373" s="113">
        <v>346.21547859437999</v>
      </c>
      <c r="V373" s="113">
        <f t="shared" si="13"/>
        <v>12599650</v>
      </c>
      <c r="W373" s="114"/>
      <c r="X373">
        <v>2019</v>
      </c>
      <c r="Y373" s="15">
        <v>43374</v>
      </c>
      <c r="Z373" s="4">
        <v>24</v>
      </c>
      <c r="AA373" s="4">
        <v>24</v>
      </c>
      <c r="AB373" t="s">
        <v>224</v>
      </c>
      <c r="AC373" t="s">
        <v>225</v>
      </c>
      <c r="AD373" s="113">
        <v>2890.44593548387</v>
      </c>
      <c r="AE373" s="113">
        <v>2909.69487267455</v>
      </c>
      <c r="AF373" s="113">
        <v>19.2489371906873</v>
      </c>
    </row>
    <row r="374" spans="13:32" x14ac:dyDescent="0.35">
      <c r="M374">
        <v>2019</v>
      </c>
      <c r="N374" s="15">
        <v>43375</v>
      </c>
      <c r="O374" s="4">
        <v>24</v>
      </c>
      <c r="P374" s="15" t="s">
        <v>164</v>
      </c>
      <c r="Q374" t="s">
        <v>150</v>
      </c>
      <c r="R374" t="s">
        <v>151</v>
      </c>
      <c r="S374" s="113">
        <v>12215.718754240501</v>
      </c>
      <c r="T374" s="113">
        <v>12864.583000000001</v>
      </c>
      <c r="U374" s="113">
        <v>648.86424575944295</v>
      </c>
      <c r="V374" s="113">
        <f t="shared" si="13"/>
        <v>12864583</v>
      </c>
      <c r="W374" s="114"/>
      <c r="X374">
        <v>2019</v>
      </c>
      <c r="Y374" s="15">
        <v>43375</v>
      </c>
      <c r="Z374" s="4">
        <v>24</v>
      </c>
      <c r="AA374" s="4">
        <v>24</v>
      </c>
      <c r="AB374" t="s">
        <v>224</v>
      </c>
      <c r="AC374" t="s">
        <v>225</v>
      </c>
      <c r="AD374" s="113">
        <v>2890.44593548387</v>
      </c>
      <c r="AE374" s="113">
        <v>2909.69487267455</v>
      </c>
      <c r="AF374" s="113">
        <v>19.2489371906873</v>
      </c>
    </row>
    <row r="375" spans="13:32" x14ac:dyDescent="0.35">
      <c r="M375">
        <v>2019</v>
      </c>
      <c r="N375" s="15">
        <v>43376</v>
      </c>
      <c r="O375" s="4">
        <v>24</v>
      </c>
      <c r="P375" s="15" t="s">
        <v>164</v>
      </c>
      <c r="Q375" t="s">
        <v>150</v>
      </c>
      <c r="R375" t="s">
        <v>151</v>
      </c>
      <c r="S375" s="113">
        <v>12196.062191017299</v>
      </c>
      <c r="T375" s="113">
        <v>13223.691000000001</v>
      </c>
      <c r="U375" s="113">
        <v>1027.6288089826601</v>
      </c>
      <c r="V375" s="113">
        <f t="shared" si="13"/>
        <v>13223691</v>
      </c>
      <c r="W375" s="114"/>
      <c r="X375">
        <v>2019</v>
      </c>
      <c r="Y375" s="15">
        <v>43376</v>
      </c>
      <c r="Z375" s="4">
        <v>24</v>
      </c>
      <c r="AA375" s="4">
        <v>24</v>
      </c>
      <c r="AB375" t="s">
        <v>224</v>
      </c>
      <c r="AC375" t="s">
        <v>225</v>
      </c>
      <c r="AD375" s="113">
        <v>2890.44593548387</v>
      </c>
      <c r="AE375" s="113">
        <v>2909.69487267455</v>
      </c>
      <c r="AF375" s="113">
        <v>19.2489371906873</v>
      </c>
    </row>
    <row r="376" spans="13:32" x14ac:dyDescent="0.35">
      <c r="M376">
        <v>2019</v>
      </c>
      <c r="N376" s="15">
        <v>43377</v>
      </c>
      <c r="O376" s="4">
        <v>24</v>
      </c>
      <c r="P376" s="15" t="s">
        <v>164</v>
      </c>
      <c r="Q376" t="s">
        <v>150</v>
      </c>
      <c r="R376" t="s">
        <v>151</v>
      </c>
      <c r="S376" s="113">
        <v>12156.464574600401</v>
      </c>
      <c r="T376" s="113">
        <v>13153.614</v>
      </c>
      <c r="U376" s="113">
        <v>997.14942539952403</v>
      </c>
      <c r="V376" s="113">
        <f t="shared" si="13"/>
        <v>13153614</v>
      </c>
      <c r="W376" s="114"/>
      <c r="X376">
        <v>2019</v>
      </c>
      <c r="Y376" s="15">
        <v>43377</v>
      </c>
      <c r="Z376" s="4">
        <v>24</v>
      </c>
      <c r="AA376" s="4">
        <v>24</v>
      </c>
      <c r="AB376" t="s">
        <v>224</v>
      </c>
      <c r="AC376" t="s">
        <v>225</v>
      </c>
      <c r="AD376" s="113">
        <v>2890.44593548387</v>
      </c>
      <c r="AE376" s="113">
        <v>2909.69487267455</v>
      </c>
      <c r="AF376" s="113">
        <v>19.2489371906873</v>
      </c>
    </row>
    <row r="377" spans="13:32" x14ac:dyDescent="0.35">
      <c r="M377">
        <v>2019</v>
      </c>
      <c r="N377" s="15">
        <v>43378</v>
      </c>
      <c r="O377" s="4">
        <v>24</v>
      </c>
      <c r="P377" s="15" t="s">
        <v>164</v>
      </c>
      <c r="Q377" t="s">
        <v>150</v>
      </c>
      <c r="R377" t="s">
        <v>151</v>
      </c>
      <c r="S377" s="113">
        <v>12136.8945993775</v>
      </c>
      <c r="T377" s="113">
        <v>12810.925999999999</v>
      </c>
      <c r="U377" s="113">
        <v>674.03140062243006</v>
      </c>
      <c r="V377" s="113">
        <f t="shared" si="13"/>
        <v>12810926</v>
      </c>
      <c r="W377" s="114"/>
      <c r="X377">
        <v>2019</v>
      </c>
      <c r="Y377" s="15">
        <v>43378</v>
      </c>
      <c r="Z377" s="4">
        <v>24</v>
      </c>
      <c r="AA377" s="4">
        <v>24</v>
      </c>
      <c r="AB377" t="s">
        <v>224</v>
      </c>
      <c r="AC377" t="s">
        <v>225</v>
      </c>
      <c r="AD377" s="113">
        <v>2890.44593548387</v>
      </c>
      <c r="AE377" s="113">
        <v>2909.69487267455</v>
      </c>
      <c r="AF377" s="113">
        <v>19.2489371906873</v>
      </c>
    </row>
    <row r="378" spans="13:32" x14ac:dyDescent="0.35">
      <c r="M378">
        <v>2019</v>
      </c>
      <c r="N378" s="15">
        <v>43379</v>
      </c>
      <c r="O378" s="4">
        <v>24</v>
      </c>
      <c r="P378" s="15" t="s">
        <v>164</v>
      </c>
      <c r="Q378" t="s">
        <v>150</v>
      </c>
      <c r="R378" t="s">
        <v>151</v>
      </c>
      <c r="S378" s="113">
        <v>12079.065741795799</v>
      </c>
      <c r="T378" s="113">
        <v>11979.199000000001</v>
      </c>
      <c r="U378" s="113">
        <v>-99.866741795873097</v>
      </c>
      <c r="V378" s="113">
        <f t="shared" si="13"/>
        <v>11979199</v>
      </c>
      <c r="W378" s="114"/>
      <c r="X378">
        <v>2019</v>
      </c>
      <c r="Y378" s="15">
        <v>43379</v>
      </c>
      <c r="Z378" s="4">
        <v>24</v>
      </c>
      <c r="AA378" s="4">
        <v>24</v>
      </c>
      <c r="AB378" t="s">
        <v>224</v>
      </c>
      <c r="AC378" t="s">
        <v>225</v>
      </c>
      <c r="AD378" s="113">
        <v>2890.44593548387</v>
      </c>
      <c r="AE378" s="113">
        <v>2909.69487267455</v>
      </c>
      <c r="AF378" s="113">
        <v>19.2489371906873</v>
      </c>
    </row>
    <row r="379" spans="13:32" x14ac:dyDescent="0.35">
      <c r="M379">
        <v>2019</v>
      </c>
      <c r="N379" s="15">
        <v>43380</v>
      </c>
      <c r="O379" s="4">
        <v>24</v>
      </c>
      <c r="P379" s="15" t="s">
        <v>164</v>
      </c>
      <c r="Q379" t="s">
        <v>150</v>
      </c>
      <c r="R379" t="s">
        <v>151</v>
      </c>
      <c r="S379" s="113">
        <v>12018.846110066301</v>
      </c>
      <c r="T379" s="113">
        <v>11970.383</v>
      </c>
      <c r="U379" s="113">
        <v>-48.463110066328198</v>
      </c>
      <c r="V379" s="113">
        <f t="shared" si="13"/>
        <v>11970383</v>
      </c>
      <c r="W379" s="114"/>
      <c r="X379">
        <v>2019</v>
      </c>
      <c r="Y379" s="15">
        <v>43380</v>
      </c>
      <c r="Z379" s="4">
        <v>24</v>
      </c>
      <c r="AA379" s="4">
        <v>24</v>
      </c>
      <c r="AB379" t="s">
        <v>224</v>
      </c>
      <c r="AC379" t="s">
        <v>225</v>
      </c>
      <c r="AD379" s="113">
        <v>2890.44593548387</v>
      </c>
      <c r="AE379" s="113">
        <v>2909.69487267455</v>
      </c>
      <c r="AF379" s="113">
        <v>19.2489371906873</v>
      </c>
    </row>
    <row r="380" spans="13:32" x14ac:dyDescent="0.35">
      <c r="M380">
        <v>2019</v>
      </c>
      <c r="N380" s="15">
        <v>43381</v>
      </c>
      <c r="O380" s="4">
        <v>24</v>
      </c>
      <c r="P380" s="15" t="s">
        <v>164</v>
      </c>
      <c r="Q380" t="s">
        <v>150</v>
      </c>
      <c r="R380" t="s">
        <v>151</v>
      </c>
      <c r="S380" s="113">
        <v>11975.8174618091</v>
      </c>
      <c r="T380" s="113">
        <v>12710.665999999999</v>
      </c>
      <c r="U380" s="113">
        <v>734.84853819086595</v>
      </c>
      <c r="V380" s="113">
        <f t="shared" si="13"/>
        <v>12710666</v>
      </c>
      <c r="W380" s="114"/>
      <c r="X380">
        <v>2019</v>
      </c>
      <c r="Y380" s="15">
        <v>43381</v>
      </c>
      <c r="Z380" s="4">
        <v>24</v>
      </c>
      <c r="AA380" s="4">
        <v>24</v>
      </c>
      <c r="AB380" t="s">
        <v>224</v>
      </c>
      <c r="AC380" t="s">
        <v>225</v>
      </c>
      <c r="AD380" s="113">
        <v>2890.44593548387</v>
      </c>
      <c r="AE380" s="113">
        <v>2909.69487267455</v>
      </c>
      <c r="AF380" s="113">
        <v>19.2489371906873</v>
      </c>
    </row>
    <row r="381" spans="13:32" x14ac:dyDescent="0.35">
      <c r="M381">
        <v>2019</v>
      </c>
      <c r="N381" s="15">
        <v>43382</v>
      </c>
      <c r="O381" s="4">
        <v>24</v>
      </c>
      <c r="P381" s="15" t="s">
        <v>164</v>
      </c>
      <c r="Q381" t="s">
        <v>150</v>
      </c>
      <c r="R381" t="s">
        <v>151</v>
      </c>
      <c r="S381" s="113">
        <v>11955.783895275101</v>
      </c>
      <c r="T381" s="113">
        <v>13065.92</v>
      </c>
      <c r="U381" s="113">
        <v>1110.1361047248299</v>
      </c>
      <c r="V381" s="113">
        <f t="shared" si="13"/>
        <v>13065920</v>
      </c>
      <c r="W381" s="114"/>
      <c r="X381">
        <v>2019</v>
      </c>
      <c r="Y381" s="15">
        <v>43382</v>
      </c>
      <c r="Z381" s="4">
        <v>24</v>
      </c>
      <c r="AA381" s="4">
        <v>24</v>
      </c>
      <c r="AB381" t="s">
        <v>224</v>
      </c>
      <c r="AC381" t="s">
        <v>225</v>
      </c>
      <c r="AD381" s="113">
        <v>2890.44593548387</v>
      </c>
      <c r="AE381" s="113">
        <v>2909.69487267455</v>
      </c>
      <c r="AF381" s="113">
        <v>19.2489371906873</v>
      </c>
    </row>
    <row r="382" spans="13:32" x14ac:dyDescent="0.35">
      <c r="M382">
        <v>2019</v>
      </c>
      <c r="N382" s="15">
        <v>43383</v>
      </c>
      <c r="O382" s="4">
        <v>24</v>
      </c>
      <c r="P382" s="15" t="s">
        <v>164</v>
      </c>
      <c r="Q382" t="s">
        <v>150</v>
      </c>
      <c r="R382" t="s">
        <v>151</v>
      </c>
      <c r="S382" s="113">
        <v>11925.4424865653</v>
      </c>
      <c r="T382" s="113">
        <v>13215.726000000001</v>
      </c>
      <c r="U382" s="113">
        <v>1290.2835134346601</v>
      </c>
      <c r="V382" s="113">
        <f t="shared" si="13"/>
        <v>13215726</v>
      </c>
      <c r="W382" s="114"/>
      <c r="X382">
        <v>2019</v>
      </c>
      <c r="Y382" s="15">
        <v>43383</v>
      </c>
      <c r="Z382" s="4">
        <v>24</v>
      </c>
      <c r="AA382" s="4">
        <v>24</v>
      </c>
      <c r="AB382" t="s">
        <v>224</v>
      </c>
      <c r="AC382" t="s">
        <v>225</v>
      </c>
      <c r="AD382" s="113">
        <v>2890.44593548387</v>
      </c>
      <c r="AE382" s="113">
        <v>2909.69487267455</v>
      </c>
      <c r="AF382" s="113">
        <v>19.2489371906873</v>
      </c>
    </row>
    <row r="383" spans="13:32" x14ac:dyDescent="0.35">
      <c r="M383">
        <v>2019</v>
      </c>
      <c r="N383" s="15">
        <v>43384</v>
      </c>
      <c r="O383" s="4">
        <v>24</v>
      </c>
      <c r="P383" s="15" t="s">
        <v>164</v>
      </c>
      <c r="Q383" t="s">
        <v>150</v>
      </c>
      <c r="R383" t="s">
        <v>151</v>
      </c>
      <c r="S383" s="113">
        <v>11887.739779859699</v>
      </c>
      <c r="T383" s="113">
        <v>13386.439</v>
      </c>
      <c r="U383" s="113">
        <v>1498.69922014025</v>
      </c>
      <c r="V383" s="113">
        <f t="shared" si="13"/>
        <v>13386439</v>
      </c>
      <c r="W383" s="114"/>
      <c r="X383">
        <v>2019</v>
      </c>
      <c r="Y383" s="15">
        <v>43384</v>
      </c>
      <c r="Z383" s="4">
        <v>24</v>
      </c>
      <c r="AA383" s="4">
        <v>24</v>
      </c>
      <c r="AB383" t="s">
        <v>224</v>
      </c>
      <c r="AC383" t="s">
        <v>225</v>
      </c>
      <c r="AD383" s="113">
        <v>2890.44593548387</v>
      </c>
      <c r="AE383" s="113">
        <v>2909.69487267455</v>
      </c>
      <c r="AF383" s="113">
        <v>19.2489371906873</v>
      </c>
    </row>
    <row r="384" spans="13:32" x14ac:dyDescent="0.35">
      <c r="M384">
        <v>2019</v>
      </c>
      <c r="N384" s="15">
        <v>43385</v>
      </c>
      <c r="O384" s="4">
        <v>24</v>
      </c>
      <c r="P384" s="15" t="s">
        <v>164</v>
      </c>
      <c r="Q384" t="s">
        <v>150</v>
      </c>
      <c r="R384" t="s">
        <v>151</v>
      </c>
      <c r="S384" s="113">
        <v>11871.9259530131</v>
      </c>
      <c r="T384" s="113">
        <v>13223.893</v>
      </c>
      <c r="U384" s="113">
        <v>1351.96704698689</v>
      </c>
      <c r="V384" s="113">
        <f t="shared" si="13"/>
        <v>13223893</v>
      </c>
      <c r="W384" s="114"/>
      <c r="X384">
        <v>2019</v>
      </c>
      <c r="Y384" s="15">
        <v>43385</v>
      </c>
      <c r="Z384" s="4">
        <v>24</v>
      </c>
      <c r="AA384" s="4">
        <v>24</v>
      </c>
      <c r="AB384" t="s">
        <v>224</v>
      </c>
      <c r="AC384" t="s">
        <v>225</v>
      </c>
      <c r="AD384" s="113">
        <v>2890.44593548387</v>
      </c>
      <c r="AE384" s="113">
        <v>2909.69487267455</v>
      </c>
      <c r="AF384" s="113">
        <v>19.2489371906873</v>
      </c>
    </row>
    <row r="385" spans="13:32" x14ac:dyDescent="0.35">
      <c r="M385">
        <v>2019</v>
      </c>
      <c r="N385" s="15">
        <v>43386</v>
      </c>
      <c r="O385" s="4">
        <v>24</v>
      </c>
      <c r="P385" s="15" t="s">
        <v>164</v>
      </c>
      <c r="Q385" t="s">
        <v>150</v>
      </c>
      <c r="R385" t="s">
        <v>151</v>
      </c>
      <c r="S385" s="113">
        <v>11809.8680579989</v>
      </c>
      <c r="T385" s="113">
        <v>12796.602999999999</v>
      </c>
      <c r="U385" s="113">
        <v>986.73494200106597</v>
      </c>
      <c r="V385" s="113">
        <f t="shared" si="13"/>
        <v>12796603</v>
      </c>
      <c r="W385" s="114"/>
      <c r="X385">
        <v>2019</v>
      </c>
      <c r="Y385" s="15">
        <v>43386</v>
      </c>
      <c r="Z385" s="4">
        <v>24</v>
      </c>
      <c r="AA385" s="4">
        <v>24</v>
      </c>
      <c r="AB385" t="s">
        <v>224</v>
      </c>
      <c r="AC385" t="s">
        <v>225</v>
      </c>
      <c r="AD385" s="113">
        <v>2890.44593548387</v>
      </c>
      <c r="AE385" s="113">
        <v>2909.69487267455</v>
      </c>
      <c r="AF385" s="113">
        <v>19.2489371906873</v>
      </c>
    </row>
    <row r="386" spans="13:32" x14ac:dyDescent="0.35">
      <c r="M386">
        <v>2019</v>
      </c>
      <c r="N386" s="15">
        <v>43387</v>
      </c>
      <c r="O386" s="4">
        <v>24</v>
      </c>
      <c r="P386" s="15" t="s">
        <v>164</v>
      </c>
      <c r="Q386" t="s">
        <v>150</v>
      </c>
      <c r="R386" t="s">
        <v>151</v>
      </c>
      <c r="S386" s="113">
        <v>11747.795665927801</v>
      </c>
      <c r="T386" s="113">
        <v>12793.141</v>
      </c>
      <c r="U386" s="113">
        <v>1045.3453340721701</v>
      </c>
      <c r="V386" s="113">
        <f t="shared" si="13"/>
        <v>12793141</v>
      </c>
      <c r="W386" s="114"/>
      <c r="X386">
        <v>2019</v>
      </c>
      <c r="Y386" s="15">
        <v>43387</v>
      </c>
      <c r="Z386" s="4">
        <v>24</v>
      </c>
      <c r="AA386" s="4">
        <v>24</v>
      </c>
      <c r="AB386" t="s">
        <v>224</v>
      </c>
      <c r="AC386" t="s">
        <v>225</v>
      </c>
      <c r="AD386" s="113">
        <v>2890.44593548387</v>
      </c>
      <c r="AE386" s="113">
        <v>2909.69487267455</v>
      </c>
      <c r="AF386" s="113">
        <v>19.2489371906873</v>
      </c>
    </row>
    <row r="387" spans="13:32" x14ac:dyDescent="0.35">
      <c r="M387">
        <v>2019</v>
      </c>
      <c r="N387" s="15">
        <v>43388</v>
      </c>
      <c r="O387" s="4">
        <v>24</v>
      </c>
      <c r="P387" s="15" t="s">
        <v>164</v>
      </c>
      <c r="Q387" t="s">
        <v>150</v>
      </c>
      <c r="R387" t="s">
        <v>151</v>
      </c>
      <c r="S387" s="113">
        <v>11729.1431666719</v>
      </c>
      <c r="T387" s="113">
        <v>13333.316000000001</v>
      </c>
      <c r="U387" s="113">
        <v>1604.17283332801</v>
      </c>
      <c r="V387" s="113">
        <f t="shared" si="13"/>
        <v>13333316</v>
      </c>
      <c r="W387" s="114"/>
      <c r="X387">
        <v>2019</v>
      </c>
      <c r="Y387" s="15">
        <v>43388</v>
      </c>
      <c r="Z387" s="4">
        <v>24</v>
      </c>
      <c r="AA387" s="4">
        <v>24</v>
      </c>
      <c r="AB387" t="s">
        <v>224</v>
      </c>
      <c r="AC387" t="s">
        <v>225</v>
      </c>
      <c r="AD387" s="113">
        <v>2890.44593548387</v>
      </c>
      <c r="AE387" s="113">
        <v>2909.69487267455</v>
      </c>
      <c r="AF387" s="113">
        <v>19.2489371906873</v>
      </c>
    </row>
    <row r="388" spans="13:32" x14ac:dyDescent="0.35">
      <c r="M388">
        <v>2019</v>
      </c>
      <c r="N388" s="15">
        <v>43389</v>
      </c>
      <c r="O388" s="4">
        <v>24</v>
      </c>
      <c r="P388" s="15" t="s">
        <v>164</v>
      </c>
      <c r="Q388" t="s">
        <v>150</v>
      </c>
      <c r="R388" t="s">
        <v>151</v>
      </c>
      <c r="S388" s="113">
        <v>11702.022006998701</v>
      </c>
      <c r="T388" s="113">
        <v>13848.27</v>
      </c>
      <c r="U388" s="113">
        <v>2146.24799300123</v>
      </c>
      <c r="V388" s="113">
        <f t="shared" si="13"/>
        <v>13848270</v>
      </c>
      <c r="W388" s="114"/>
      <c r="X388">
        <v>2019</v>
      </c>
      <c r="Y388" s="15">
        <v>43389</v>
      </c>
      <c r="Z388" s="4">
        <v>24</v>
      </c>
      <c r="AA388" s="4">
        <v>24</v>
      </c>
      <c r="AB388" t="s">
        <v>224</v>
      </c>
      <c r="AC388" t="s">
        <v>225</v>
      </c>
      <c r="AD388" s="113">
        <v>2890.44593548387</v>
      </c>
      <c r="AE388" s="113">
        <v>2909.69487267455</v>
      </c>
      <c r="AF388" s="113">
        <v>19.2489371906873</v>
      </c>
    </row>
    <row r="389" spans="13:32" x14ac:dyDescent="0.35">
      <c r="M389">
        <v>2019</v>
      </c>
      <c r="N389" s="15">
        <v>43390</v>
      </c>
      <c r="O389" s="4">
        <v>24</v>
      </c>
      <c r="P389" s="15" t="s">
        <v>164</v>
      </c>
      <c r="Q389" t="s">
        <v>150</v>
      </c>
      <c r="R389" t="s">
        <v>151</v>
      </c>
      <c r="S389" s="113">
        <v>11679.383650830199</v>
      </c>
      <c r="T389" s="113">
        <v>13708.504999999999</v>
      </c>
      <c r="U389" s="113">
        <v>2029.1213491697399</v>
      </c>
      <c r="V389" s="113">
        <f t="shared" si="13"/>
        <v>13708505</v>
      </c>
      <c r="W389" s="114"/>
      <c r="X389">
        <v>2019</v>
      </c>
      <c r="Y389" s="15">
        <v>43390</v>
      </c>
      <c r="Z389" s="4">
        <v>24</v>
      </c>
      <c r="AA389" s="4">
        <v>24</v>
      </c>
      <c r="AB389" t="s">
        <v>224</v>
      </c>
      <c r="AC389" t="s">
        <v>225</v>
      </c>
      <c r="AD389" s="113">
        <v>2890.44593548387</v>
      </c>
      <c r="AE389" s="113">
        <v>2909.69487267455</v>
      </c>
      <c r="AF389" s="113">
        <v>19.2489371906873</v>
      </c>
    </row>
    <row r="390" spans="13:32" x14ac:dyDescent="0.35">
      <c r="M390">
        <v>2019</v>
      </c>
      <c r="N390" s="15">
        <v>43391</v>
      </c>
      <c r="O390" s="4">
        <v>24</v>
      </c>
      <c r="P390" s="15" t="s">
        <v>164</v>
      </c>
      <c r="Q390" t="s">
        <v>150</v>
      </c>
      <c r="R390" t="s">
        <v>151</v>
      </c>
      <c r="S390" s="113">
        <v>11721.0900545974</v>
      </c>
      <c r="T390" s="113">
        <v>13993.534</v>
      </c>
      <c r="U390" s="113">
        <v>2272.4439454025101</v>
      </c>
      <c r="V390" s="113">
        <f t="shared" si="13"/>
        <v>13993534</v>
      </c>
      <c r="W390" s="114"/>
      <c r="X390">
        <v>2019</v>
      </c>
      <c r="Y390" s="15">
        <v>43391</v>
      </c>
      <c r="Z390" s="4">
        <v>24</v>
      </c>
      <c r="AA390" s="4">
        <v>24</v>
      </c>
      <c r="AB390" t="s">
        <v>224</v>
      </c>
      <c r="AC390" t="s">
        <v>225</v>
      </c>
      <c r="AD390" s="113">
        <v>2890.44593548387</v>
      </c>
      <c r="AE390" s="113">
        <v>2909.69487267455</v>
      </c>
      <c r="AF390" s="113">
        <v>19.2489371906873</v>
      </c>
    </row>
    <row r="391" spans="13:32" x14ac:dyDescent="0.35">
      <c r="M391">
        <v>2019</v>
      </c>
      <c r="N391" s="15">
        <v>43392</v>
      </c>
      <c r="O391" s="4">
        <v>24</v>
      </c>
      <c r="P391" s="15" t="s">
        <v>164</v>
      </c>
      <c r="Q391" t="s">
        <v>150</v>
      </c>
      <c r="R391" t="s">
        <v>151</v>
      </c>
      <c r="S391" s="113">
        <v>11719.560422572</v>
      </c>
      <c r="T391" s="113">
        <v>13858.191000000001</v>
      </c>
      <c r="U391" s="113">
        <v>2138.6305774279399</v>
      </c>
      <c r="V391" s="113">
        <f t="shared" si="13"/>
        <v>13858191</v>
      </c>
      <c r="W391" s="114"/>
      <c r="X391">
        <v>2019</v>
      </c>
      <c r="Y391" s="15">
        <v>43392</v>
      </c>
      <c r="Z391" s="4">
        <v>24</v>
      </c>
      <c r="AA391" s="4">
        <v>24</v>
      </c>
      <c r="AB391" t="s">
        <v>224</v>
      </c>
      <c r="AC391" t="s">
        <v>225</v>
      </c>
      <c r="AD391" s="113">
        <v>2890.44593548387</v>
      </c>
      <c r="AE391" s="113">
        <v>2909.69487267455</v>
      </c>
      <c r="AF391" s="113">
        <v>19.2489371906873</v>
      </c>
    </row>
    <row r="392" spans="13:32" x14ac:dyDescent="0.35">
      <c r="M392">
        <v>2019</v>
      </c>
      <c r="N392" s="15">
        <v>43393</v>
      </c>
      <c r="O392" s="4">
        <v>24</v>
      </c>
      <c r="P392" s="15" t="s">
        <v>164</v>
      </c>
      <c r="Q392" t="s">
        <v>150</v>
      </c>
      <c r="R392" t="s">
        <v>151</v>
      </c>
      <c r="S392" s="113">
        <v>11684.6571600476</v>
      </c>
      <c r="T392" s="113">
        <v>13331.59</v>
      </c>
      <c r="U392" s="113">
        <v>1646.9328399523499</v>
      </c>
      <c r="V392" s="113">
        <f t="shared" si="13"/>
        <v>13331590</v>
      </c>
      <c r="W392" s="114"/>
      <c r="X392">
        <v>2019</v>
      </c>
      <c r="Y392" s="15">
        <v>43393</v>
      </c>
      <c r="Z392" s="4">
        <v>24</v>
      </c>
      <c r="AA392" s="4">
        <v>24</v>
      </c>
      <c r="AB392" t="s">
        <v>224</v>
      </c>
      <c r="AC392" t="s">
        <v>225</v>
      </c>
      <c r="AD392" s="113">
        <v>2890.44593548387</v>
      </c>
      <c r="AE392" s="113">
        <v>2909.69487267455</v>
      </c>
      <c r="AF392" s="113">
        <v>19.2489371906873</v>
      </c>
    </row>
    <row r="393" spans="13:32" x14ac:dyDescent="0.35">
      <c r="M393">
        <v>2019</v>
      </c>
      <c r="N393" s="15">
        <v>43394</v>
      </c>
      <c r="O393" s="4">
        <v>24</v>
      </c>
      <c r="P393" s="15" t="s">
        <v>164</v>
      </c>
      <c r="Q393" t="s">
        <v>150</v>
      </c>
      <c r="R393" t="s">
        <v>151</v>
      </c>
      <c r="S393" s="113">
        <v>11655.142944393399</v>
      </c>
      <c r="T393" s="113">
        <v>12985.647000000001</v>
      </c>
      <c r="U393" s="113">
        <v>1330.5040556065001</v>
      </c>
      <c r="V393" s="113">
        <f t="shared" ref="V393:V456" si="14">T393*1000</f>
        <v>12985647</v>
      </c>
      <c r="W393" s="114"/>
      <c r="X393">
        <v>2019</v>
      </c>
      <c r="Y393" s="15">
        <v>43394</v>
      </c>
      <c r="Z393" s="4">
        <v>24</v>
      </c>
      <c r="AA393" s="4">
        <v>24</v>
      </c>
      <c r="AB393" t="s">
        <v>224</v>
      </c>
      <c r="AC393" t="s">
        <v>225</v>
      </c>
      <c r="AD393" s="113">
        <v>2890.44593548387</v>
      </c>
      <c r="AE393" s="113">
        <v>2909.69487267455</v>
      </c>
      <c r="AF393" s="113">
        <v>19.2489371906873</v>
      </c>
    </row>
    <row r="394" spans="13:32" x14ac:dyDescent="0.35">
      <c r="M394">
        <v>2019</v>
      </c>
      <c r="N394" s="15">
        <v>43395</v>
      </c>
      <c r="O394" s="4">
        <v>24</v>
      </c>
      <c r="P394" s="15" t="s">
        <v>164</v>
      </c>
      <c r="Q394" t="s">
        <v>150</v>
      </c>
      <c r="R394" t="s">
        <v>151</v>
      </c>
      <c r="S394" s="113">
        <v>11692.927647574599</v>
      </c>
      <c r="T394" s="113">
        <v>13107.553</v>
      </c>
      <c r="U394" s="113">
        <v>1414.62535242539</v>
      </c>
      <c r="V394" s="113">
        <f t="shared" si="14"/>
        <v>13107553</v>
      </c>
      <c r="W394" s="114"/>
      <c r="X394">
        <v>2019</v>
      </c>
      <c r="Y394" s="15">
        <v>43395</v>
      </c>
      <c r="Z394" s="4">
        <v>24</v>
      </c>
      <c r="AA394" s="4">
        <v>24</v>
      </c>
      <c r="AB394" t="s">
        <v>224</v>
      </c>
      <c r="AC394" t="s">
        <v>225</v>
      </c>
      <c r="AD394" s="113">
        <v>2890.44593548387</v>
      </c>
      <c r="AE394" s="113">
        <v>2909.69487267455</v>
      </c>
      <c r="AF394" s="113">
        <v>19.2489371906873</v>
      </c>
    </row>
    <row r="395" spans="13:32" x14ac:dyDescent="0.35">
      <c r="M395">
        <v>2019</v>
      </c>
      <c r="N395" s="15">
        <v>43396</v>
      </c>
      <c r="O395" s="4">
        <v>24</v>
      </c>
      <c r="P395" s="15" t="s">
        <v>164</v>
      </c>
      <c r="Q395" t="s">
        <v>150</v>
      </c>
      <c r="R395" t="s">
        <v>151</v>
      </c>
      <c r="S395" s="113">
        <v>11723.880606020901</v>
      </c>
      <c r="T395" s="113">
        <v>13198.843999999999</v>
      </c>
      <c r="U395" s="113">
        <v>1474.9633939790299</v>
      </c>
      <c r="V395" s="113">
        <f t="shared" si="14"/>
        <v>13198844</v>
      </c>
      <c r="W395" s="114"/>
      <c r="X395">
        <v>2019</v>
      </c>
      <c r="Y395" s="15">
        <v>43396</v>
      </c>
      <c r="Z395" s="4">
        <v>24</v>
      </c>
      <c r="AA395" s="4">
        <v>24</v>
      </c>
      <c r="AB395" t="s">
        <v>224</v>
      </c>
      <c r="AC395" t="s">
        <v>225</v>
      </c>
      <c r="AD395" s="113">
        <v>2890.44593548387</v>
      </c>
      <c r="AE395" s="113">
        <v>2909.69487267455</v>
      </c>
      <c r="AF395" s="113">
        <v>19.2489371906873</v>
      </c>
    </row>
    <row r="396" spans="13:32" x14ac:dyDescent="0.35">
      <c r="M396">
        <v>2019</v>
      </c>
      <c r="N396" s="15">
        <v>43397</v>
      </c>
      <c r="O396" s="4">
        <v>24</v>
      </c>
      <c r="P396" s="15" t="s">
        <v>164</v>
      </c>
      <c r="Q396" t="s">
        <v>150</v>
      </c>
      <c r="R396" t="s">
        <v>151</v>
      </c>
      <c r="S396" s="113">
        <v>11740.0213963194</v>
      </c>
      <c r="T396" s="113">
        <v>12850.552</v>
      </c>
      <c r="U396" s="113">
        <v>1110.53060368056</v>
      </c>
      <c r="V396" s="113">
        <f t="shared" si="14"/>
        <v>12850552</v>
      </c>
      <c r="W396" s="114"/>
      <c r="X396">
        <v>2019</v>
      </c>
      <c r="Y396" s="15">
        <v>43397</v>
      </c>
      <c r="Z396" s="4">
        <v>24</v>
      </c>
      <c r="AA396" s="4">
        <v>24</v>
      </c>
      <c r="AB396" t="s">
        <v>224</v>
      </c>
      <c r="AC396" t="s">
        <v>225</v>
      </c>
      <c r="AD396" s="113">
        <v>2890.44593548387</v>
      </c>
      <c r="AE396" s="113">
        <v>2909.69487267455</v>
      </c>
      <c r="AF396" s="113">
        <v>19.2489371906873</v>
      </c>
    </row>
    <row r="397" spans="13:32" x14ac:dyDescent="0.35">
      <c r="M397">
        <v>2019</v>
      </c>
      <c r="N397" s="15">
        <v>43398</v>
      </c>
      <c r="O397" s="4">
        <v>24</v>
      </c>
      <c r="P397" s="15" t="s">
        <v>164</v>
      </c>
      <c r="Q397" t="s">
        <v>150</v>
      </c>
      <c r="R397" t="s">
        <v>151</v>
      </c>
      <c r="S397" s="113">
        <v>11755.7123833387</v>
      </c>
      <c r="T397" s="113">
        <v>12949.995999999999</v>
      </c>
      <c r="U397" s="113">
        <v>1194.2836166612101</v>
      </c>
      <c r="V397" s="113">
        <f t="shared" si="14"/>
        <v>12949996</v>
      </c>
      <c r="W397" s="114"/>
      <c r="X397">
        <v>2019</v>
      </c>
      <c r="Y397" s="15">
        <v>43398</v>
      </c>
      <c r="Z397" s="4">
        <v>24</v>
      </c>
      <c r="AA397" s="4">
        <v>24</v>
      </c>
      <c r="AB397" t="s">
        <v>224</v>
      </c>
      <c r="AC397" t="s">
        <v>225</v>
      </c>
      <c r="AD397" s="113">
        <v>2890.44593548387</v>
      </c>
      <c r="AE397" s="113">
        <v>2909.69487267455</v>
      </c>
      <c r="AF397" s="113">
        <v>19.2489371906873</v>
      </c>
    </row>
    <row r="398" spans="13:32" x14ac:dyDescent="0.35">
      <c r="M398">
        <v>2019</v>
      </c>
      <c r="N398" s="15">
        <v>43399</v>
      </c>
      <c r="O398" s="4">
        <v>24</v>
      </c>
      <c r="P398" s="15" t="s">
        <v>164</v>
      </c>
      <c r="Q398" t="s">
        <v>150</v>
      </c>
      <c r="R398" t="s">
        <v>151</v>
      </c>
      <c r="S398" s="113">
        <v>11780.0735244392</v>
      </c>
      <c r="T398" s="113">
        <v>12387.583000000001</v>
      </c>
      <c r="U398" s="113">
        <v>607.50947556078904</v>
      </c>
      <c r="V398" s="113">
        <f t="shared" si="14"/>
        <v>12387583</v>
      </c>
      <c r="W398" s="114"/>
      <c r="X398">
        <v>2019</v>
      </c>
      <c r="Y398" s="15">
        <v>43399</v>
      </c>
      <c r="Z398" s="4">
        <v>24</v>
      </c>
      <c r="AA398" s="4">
        <v>24</v>
      </c>
      <c r="AB398" t="s">
        <v>224</v>
      </c>
      <c r="AC398" t="s">
        <v>225</v>
      </c>
      <c r="AD398" s="113">
        <v>2890.44593548387</v>
      </c>
      <c r="AE398" s="113">
        <v>2909.69487267455</v>
      </c>
      <c r="AF398" s="113">
        <v>19.2489371906873</v>
      </c>
    </row>
    <row r="399" spans="13:32" x14ac:dyDescent="0.35">
      <c r="M399">
        <v>2019</v>
      </c>
      <c r="N399" s="15">
        <v>43400</v>
      </c>
      <c r="O399" s="4">
        <v>24</v>
      </c>
      <c r="P399" s="15" t="s">
        <v>164</v>
      </c>
      <c r="Q399" t="s">
        <v>150</v>
      </c>
      <c r="R399" t="s">
        <v>151</v>
      </c>
      <c r="S399" s="113">
        <v>11742.357002062699</v>
      </c>
      <c r="T399" s="113">
        <v>12180.028</v>
      </c>
      <c r="U399" s="113">
        <v>437.67099793727999</v>
      </c>
      <c r="V399" s="113">
        <f t="shared" si="14"/>
        <v>12180028</v>
      </c>
      <c r="W399" s="114"/>
      <c r="X399">
        <v>2019</v>
      </c>
      <c r="Y399" s="15">
        <v>43400</v>
      </c>
      <c r="Z399" s="4">
        <v>24</v>
      </c>
      <c r="AA399" s="4">
        <v>24</v>
      </c>
      <c r="AB399" t="s">
        <v>224</v>
      </c>
      <c r="AC399" t="s">
        <v>225</v>
      </c>
      <c r="AD399" s="113">
        <v>2890.44593548387</v>
      </c>
      <c r="AE399" s="113">
        <v>2909.69487267455</v>
      </c>
      <c r="AF399" s="113">
        <v>19.2489371906873</v>
      </c>
    </row>
    <row r="400" spans="13:32" x14ac:dyDescent="0.35">
      <c r="M400">
        <v>2019</v>
      </c>
      <c r="N400" s="15">
        <v>43401</v>
      </c>
      <c r="O400" s="4">
        <v>24</v>
      </c>
      <c r="P400" s="15" t="s">
        <v>164</v>
      </c>
      <c r="Q400" t="s">
        <v>150</v>
      </c>
      <c r="R400" t="s">
        <v>151</v>
      </c>
      <c r="S400" s="113">
        <v>11709.9458818352</v>
      </c>
      <c r="T400" s="113">
        <v>12008.932000000001</v>
      </c>
      <c r="U400" s="113">
        <v>298.98611816472601</v>
      </c>
      <c r="V400" s="113">
        <f t="shared" si="14"/>
        <v>12008932</v>
      </c>
      <c r="W400" s="114"/>
      <c r="X400">
        <v>2019</v>
      </c>
      <c r="Y400" s="15">
        <v>43401</v>
      </c>
      <c r="Z400" s="4">
        <v>24</v>
      </c>
      <c r="AA400" s="4">
        <v>24</v>
      </c>
      <c r="AB400" t="s">
        <v>224</v>
      </c>
      <c r="AC400" t="s">
        <v>225</v>
      </c>
      <c r="AD400" s="113">
        <v>2890.44593548387</v>
      </c>
      <c r="AE400" s="113">
        <v>2909.69487267455</v>
      </c>
      <c r="AF400" s="113">
        <v>19.2489371906873</v>
      </c>
    </row>
    <row r="401" spans="13:32" x14ac:dyDescent="0.35">
      <c r="M401">
        <v>2019</v>
      </c>
      <c r="N401" s="15">
        <v>43402</v>
      </c>
      <c r="O401" s="4">
        <v>24</v>
      </c>
      <c r="P401" s="15" t="s">
        <v>164</v>
      </c>
      <c r="Q401" t="s">
        <v>150</v>
      </c>
      <c r="R401" t="s">
        <v>151</v>
      </c>
      <c r="S401" s="113">
        <v>11684.447277392899</v>
      </c>
      <c r="T401" s="113">
        <v>12600.73</v>
      </c>
      <c r="U401" s="113">
        <v>916.28272260705103</v>
      </c>
      <c r="V401" s="113">
        <f t="shared" si="14"/>
        <v>12600730</v>
      </c>
      <c r="W401" s="114"/>
      <c r="X401">
        <v>2019</v>
      </c>
      <c r="Y401" s="15">
        <v>43402</v>
      </c>
      <c r="Z401" s="4">
        <v>24</v>
      </c>
      <c r="AA401" s="4">
        <v>24</v>
      </c>
      <c r="AB401" t="s">
        <v>224</v>
      </c>
      <c r="AC401" t="s">
        <v>225</v>
      </c>
      <c r="AD401" s="113">
        <v>2890.44593548387</v>
      </c>
      <c r="AE401" s="113">
        <v>2909.69487267455</v>
      </c>
      <c r="AF401" s="113">
        <v>19.2489371906873</v>
      </c>
    </row>
    <row r="402" spans="13:32" x14ac:dyDescent="0.35">
      <c r="M402">
        <v>2019</v>
      </c>
      <c r="N402" s="15">
        <v>43403</v>
      </c>
      <c r="O402" s="4">
        <v>24</v>
      </c>
      <c r="P402" s="15" t="s">
        <v>164</v>
      </c>
      <c r="Q402" t="s">
        <v>150</v>
      </c>
      <c r="R402" t="s">
        <v>151</v>
      </c>
      <c r="S402" s="113">
        <v>11720.275292896</v>
      </c>
      <c r="T402" s="113">
        <v>12886.085999999999</v>
      </c>
      <c r="U402" s="113">
        <v>1165.8107071039899</v>
      </c>
      <c r="V402" s="113">
        <f t="shared" si="14"/>
        <v>12886086</v>
      </c>
      <c r="W402" s="114"/>
      <c r="X402">
        <v>2019</v>
      </c>
      <c r="Y402" s="15">
        <v>43403</v>
      </c>
      <c r="Z402" s="4">
        <v>24</v>
      </c>
      <c r="AA402" s="4">
        <v>24</v>
      </c>
      <c r="AB402" t="s">
        <v>224</v>
      </c>
      <c r="AC402" t="s">
        <v>225</v>
      </c>
      <c r="AD402" s="113">
        <v>2890.44593548387</v>
      </c>
      <c r="AE402" s="113">
        <v>2909.69487267455</v>
      </c>
      <c r="AF402" s="113">
        <v>19.2489371906873</v>
      </c>
    </row>
    <row r="403" spans="13:32" x14ac:dyDescent="0.35">
      <c r="M403">
        <v>2019</v>
      </c>
      <c r="N403" s="15">
        <v>43404</v>
      </c>
      <c r="O403" s="4">
        <v>24</v>
      </c>
      <c r="P403" s="15" t="s">
        <v>164</v>
      </c>
      <c r="Q403" t="s">
        <v>150</v>
      </c>
      <c r="R403" t="s">
        <v>151</v>
      </c>
      <c r="S403" s="113">
        <v>11748.5930754009</v>
      </c>
      <c r="T403" s="113">
        <v>12279.688</v>
      </c>
      <c r="U403" s="113">
        <v>531.09492459900798</v>
      </c>
      <c r="V403" s="113">
        <f t="shared" si="14"/>
        <v>12279688</v>
      </c>
      <c r="W403" s="114"/>
      <c r="X403">
        <v>2019</v>
      </c>
      <c r="Y403" s="15">
        <v>43404</v>
      </c>
      <c r="Z403" s="4">
        <v>24</v>
      </c>
      <c r="AA403" s="4">
        <v>24</v>
      </c>
      <c r="AB403" t="s">
        <v>224</v>
      </c>
      <c r="AC403" t="s">
        <v>225</v>
      </c>
      <c r="AD403" s="113">
        <v>2890.44593548387</v>
      </c>
      <c r="AE403" s="113">
        <v>2909.69487267455</v>
      </c>
      <c r="AF403" s="113">
        <v>19.2489371906873</v>
      </c>
    </row>
    <row r="404" spans="13:32" x14ac:dyDescent="0.35">
      <c r="M404">
        <v>2019</v>
      </c>
      <c r="N404" s="15">
        <v>43405</v>
      </c>
      <c r="O404" s="4">
        <v>24</v>
      </c>
      <c r="P404" s="15" t="s">
        <v>165</v>
      </c>
      <c r="Q404" t="s">
        <v>150</v>
      </c>
      <c r="R404" t="s">
        <v>151</v>
      </c>
      <c r="S404" s="113">
        <v>12683.596851004801</v>
      </c>
      <c r="T404" s="113">
        <v>12731.701999999999</v>
      </c>
      <c r="U404" s="113">
        <v>48.105148995156902</v>
      </c>
      <c r="V404" s="113">
        <f t="shared" si="14"/>
        <v>12731702</v>
      </c>
      <c r="W404" s="114"/>
      <c r="X404">
        <v>2019</v>
      </c>
      <c r="Y404" s="15">
        <v>43405</v>
      </c>
      <c r="Z404" s="4">
        <v>24</v>
      </c>
      <c r="AA404" s="4">
        <v>24</v>
      </c>
      <c r="AB404" t="s">
        <v>224</v>
      </c>
      <c r="AC404" t="s">
        <v>225</v>
      </c>
      <c r="AD404" s="113">
        <v>3831.3106666666599</v>
      </c>
      <c r="AE404" s="113">
        <v>3856.8252965980901</v>
      </c>
      <c r="AF404" s="113">
        <v>25.5146299314301</v>
      </c>
    </row>
    <row r="405" spans="13:32" x14ac:dyDescent="0.35">
      <c r="M405">
        <v>2019</v>
      </c>
      <c r="N405" s="15">
        <v>43406</v>
      </c>
      <c r="O405" s="4">
        <v>24</v>
      </c>
      <c r="P405" s="15" t="s">
        <v>165</v>
      </c>
      <c r="Q405" t="s">
        <v>150</v>
      </c>
      <c r="R405" t="s">
        <v>151</v>
      </c>
      <c r="S405" s="113">
        <v>12748.7344714543</v>
      </c>
      <c r="T405" s="113">
        <v>12259.268</v>
      </c>
      <c r="U405" s="113">
        <v>-489.46647145433002</v>
      </c>
      <c r="V405" s="113">
        <f t="shared" si="14"/>
        <v>12259268</v>
      </c>
      <c r="W405" s="114"/>
      <c r="X405">
        <v>2019</v>
      </c>
      <c r="Y405" s="15">
        <v>43406</v>
      </c>
      <c r="Z405" s="4">
        <v>24</v>
      </c>
      <c r="AA405" s="4">
        <v>24</v>
      </c>
      <c r="AB405" t="s">
        <v>224</v>
      </c>
      <c r="AC405" t="s">
        <v>225</v>
      </c>
      <c r="AD405" s="113">
        <v>3831.3106666666599</v>
      </c>
      <c r="AE405" s="113">
        <v>3856.8252965980901</v>
      </c>
      <c r="AF405" s="113">
        <v>25.5146299314301</v>
      </c>
    </row>
    <row r="406" spans="13:32" x14ac:dyDescent="0.35">
      <c r="M406">
        <v>2019</v>
      </c>
      <c r="N406" s="15">
        <v>43407</v>
      </c>
      <c r="O406" s="4">
        <v>24</v>
      </c>
      <c r="P406" s="15" t="s">
        <v>165</v>
      </c>
      <c r="Q406" t="s">
        <v>150</v>
      </c>
      <c r="R406" t="s">
        <v>151</v>
      </c>
      <c r="S406" s="113">
        <v>12725.134849468601</v>
      </c>
      <c r="T406" s="113">
        <v>12307.476000000001</v>
      </c>
      <c r="U406" s="113">
        <v>-417.65884946863099</v>
      </c>
      <c r="V406" s="113">
        <f t="shared" si="14"/>
        <v>12307476</v>
      </c>
      <c r="W406" s="114"/>
      <c r="X406">
        <v>2019</v>
      </c>
      <c r="Y406" s="15">
        <v>43407</v>
      </c>
      <c r="Z406" s="4">
        <v>24</v>
      </c>
      <c r="AA406" s="4">
        <v>24</v>
      </c>
      <c r="AB406" t="s">
        <v>224</v>
      </c>
      <c r="AC406" t="s">
        <v>225</v>
      </c>
      <c r="AD406" s="113">
        <v>3831.3106666666599</v>
      </c>
      <c r="AE406" s="113">
        <v>3856.8252965980901</v>
      </c>
      <c r="AF406" s="113">
        <v>25.5146299314301</v>
      </c>
    </row>
    <row r="407" spans="13:32" x14ac:dyDescent="0.35">
      <c r="M407">
        <v>2019</v>
      </c>
      <c r="N407" s="15">
        <v>43408</v>
      </c>
      <c r="O407" s="4">
        <v>25</v>
      </c>
      <c r="P407" s="15" t="s">
        <v>165</v>
      </c>
      <c r="Q407" t="s">
        <v>150</v>
      </c>
      <c r="R407" t="s">
        <v>151</v>
      </c>
      <c r="S407" s="113">
        <v>12704.697431557101</v>
      </c>
      <c r="T407" s="113">
        <v>12610.089</v>
      </c>
      <c r="U407" s="113">
        <v>-94.6084315571715</v>
      </c>
      <c r="V407" s="113">
        <f t="shared" si="14"/>
        <v>12610089</v>
      </c>
      <c r="W407" s="114"/>
      <c r="X407">
        <v>2019</v>
      </c>
      <c r="Y407" s="15">
        <v>43408</v>
      </c>
      <c r="Z407" s="4">
        <v>25</v>
      </c>
      <c r="AA407" s="4">
        <v>25</v>
      </c>
      <c r="AB407" t="s">
        <v>224</v>
      </c>
      <c r="AC407" t="s">
        <v>225</v>
      </c>
      <c r="AD407" s="113">
        <v>3821.6316666666598</v>
      </c>
      <c r="AE407" s="113">
        <v>3847.0818392557899</v>
      </c>
      <c r="AF407" s="113">
        <v>25.450172589128201</v>
      </c>
    </row>
    <row r="408" spans="13:32" x14ac:dyDescent="0.35">
      <c r="M408">
        <v>2019</v>
      </c>
      <c r="N408" s="15">
        <v>43409</v>
      </c>
      <c r="O408" s="4">
        <v>24</v>
      </c>
      <c r="P408" s="15" t="s">
        <v>165</v>
      </c>
      <c r="Q408" t="s">
        <v>150</v>
      </c>
      <c r="R408" t="s">
        <v>151</v>
      </c>
      <c r="S408" s="113">
        <v>12751.0553103411</v>
      </c>
      <c r="T408" s="113">
        <v>12664.554</v>
      </c>
      <c r="U408" s="113">
        <v>-86.501310341131102</v>
      </c>
      <c r="V408" s="113">
        <f t="shared" si="14"/>
        <v>12664554</v>
      </c>
      <c r="W408" s="114"/>
      <c r="X408">
        <v>2019</v>
      </c>
      <c r="Y408" s="15">
        <v>43409</v>
      </c>
      <c r="Z408" s="4">
        <v>24</v>
      </c>
      <c r="AA408" s="4">
        <v>24</v>
      </c>
      <c r="AB408" t="s">
        <v>224</v>
      </c>
      <c r="AC408" t="s">
        <v>225</v>
      </c>
      <c r="AD408" s="113">
        <v>3831.3106666666599</v>
      </c>
      <c r="AE408" s="113">
        <v>3856.8252965980901</v>
      </c>
      <c r="AF408" s="113">
        <v>25.5146299314301</v>
      </c>
    </row>
    <row r="409" spans="13:32" x14ac:dyDescent="0.35">
      <c r="M409">
        <v>2019</v>
      </c>
      <c r="N409" s="15">
        <v>43410</v>
      </c>
      <c r="O409" s="4">
        <v>24</v>
      </c>
      <c r="P409" s="15" t="s">
        <v>165</v>
      </c>
      <c r="Q409" t="s">
        <v>150</v>
      </c>
      <c r="R409" t="s">
        <v>151</v>
      </c>
      <c r="S409" s="113">
        <v>12820.2336568511</v>
      </c>
      <c r="T409" s="113">
        <v>12928.591</v>
      </c>
      <c r="U409" s="113">
        <v>108.357343148891</v>
      </c>
      <c r="V409" s="113">
        <f t="shared" si="14"/>
        <v>12928591</v>
      </c>
      <c r="W409" s="114"/>
      <c r="X409">
        <v>2019</v>
      </c>
      <c r="Y409" s="15">
        <v>43410</v>
      </c>
      <c r="Z409" s="4">
        <v>24</v>
      </c>
      <c r="AA409" s="4">
        <v>24</v>
      </c>
      <c r="AB409" t="s">
        <v>224</v>
      </c>
      <c r="AC409" t="s">
        <v>225</v>
      </c>
      <c r="AD409" s="113">
        <v>3831.3106666666599</v>
      </c>
      <c r="AE409" s="113">
        <v>3856.8252965980901</v>
      </c>
      <c r="AF409" s="113">
        <v>25.5146299314301</v>
      </c>
    </row>
    <row r="410" spans="13:32" x14ac:dyDescent="0.35">
      <c r="M410">
        <v>2019</v>
      </c>
      <c r="N410" s="15">
        <v>43411</v>
      </c>
      <c r="O410" s="4">
        <v>24</v>
      </c>
      <c r="P410" s="15" t="s">
        <v>165</v>
      </c>
      <c r="Q410" t="s">
        <v>150</v>
      </c>
      <c r="R410" t="s">
        <v>151</v>
      </c>
      <c r="S410" s="113">
        <v>12907.027638559901</v>
      </c>
      <c r="T410" s="113">
        <v>13299.133</v>
      </c>
      <c r="U410" s="113">
        <v>392.105361440075</v>
      </c>
      <c r="V410" s="113">
        <f t="shared" si="14"/>
        <v>13299133</v>
      </c>
      <c r="W410" s="114"/>
      <c r="X410">
        <v>2019</v>
      </c>
      <c r="Y410" s="15">
        <v>43411</v>
      </c>
      <c r="Z410" s="4">
        <v>24</v>
      </c>
      <c r="AA410" s="4">
        <v>24</v>
      </c>
      <c r="AB410" t="s">
        <v>224</v>
      </c>
      <c r="AC410" t="s">
        <v>225</v>
      </c>
      <c r="AD410" s="113">
        <v>3831.3106666666599</v>
      </c>
      <c r="AE410" s="113">
        <v>3856.8252965980901</v>
      </c>
      <c r="AF410" s="113">
        <v>25.5146299314301</v>
      </c>
    </row>
    <row r="411" spans="13:32" x14ac:dyDescent="0.35">
      <c r="M411">
        <v>2019</v>
      </c>
      <c r="N411" s="15">
        <v>43412</v>
      </c>
      <c r="O411" s="4">
        <v>24</v>
      </c>
      <c r="P411" s="15" t="s">
        <v>165</v>
      </c>
      <c r="Q411" t="s">
        <v>150</v>
      </c>
      <c r="R411" t="s">
        <v>151</v>
      </c>
      <c r="S411" s="113">
        <v>12977.5459631699</v>
      </c>
      <c r="T411" s="113">
        <v>13929.718999999999</v>
      </c>
      <c r="U411" s="113">
        <v>952.17303683008799</v>
      </c>
      <c r="V411" s="113">
        <f t="shared" si="14"/>
        <v>13929719</v>
      </c>
      <c r="W411" s="114"/>
      <c r="X411">
        <v>2019</v>
      </c>
      <c r="Y411" s="15">
        <v>43412</v>
      </c>
      <c r="Z411" s="4">
        <v>24</v>
      </c>
      <c r="AA411" s="4">
        <v>24</v>
      </c>
      <c r="AB411" t="s">
        <v>224</v>
      </c>
      <c r="AC411" t="s">
        <v>225</v>
      </c>
      <c r="AD411" s="113">
        <v>3831.3106666666599</v>
      </c>
      <c r="AE411" s="113">
        <v>3856.8252965980901</v>
      </c>
      <c r="AF411" s="113">
        <v>25.5146299314301</v>
      </c>
    </row>
    <row r="412" spans="13:32" x14ac:dyDescent="0.35">
      <c r="M412">
        <v>2019</v>
      </c>
      <c r="N412" s="15">
        <v>43413</v>
      </c>
      <c r="O412" s="4">
        <v>24</v>
      </c>
      <c r="P412" s="15" t="s">
        <v>165</v>
      </c>
      <c r="Q412" t="s">
        <v>150</v>
      </c>
      <c r="R412" t="s">
        <v>151</v>
      </c>
      <c r="S412" s="113">
        <v>13046.6584004368</v>
      </c>
      <c r="T412" s="113">
        <v>14712.164000000001</v>
      </c>
      <c r="U412" s="113">
        <v>1665.5055995631801</v>
      </c>
      <c r="V412" s="113">
        <f t="shared" si="14"/>
        <v>14712164</v>
      </c>
      <c r="W412" s="114"/>
      <c r="X412">
        <v>2019</v>
      </c>
      <c r="Y412" s="15">
        <v>43413</v>
      </c>
      <c r="Z412" s="4">
        <v>24</v>
      </c>
      <c r="AA412" s="4">
        <v>24</v>
      </c>
      <c r="AB412" t="s">
        <v>224</v>
      </c>
      <c r="AC412" t="s">
        <v>225</v>
      </c>
      <c r="AD412" s="113">
        <v>3831.3106666666599</v>
      </c>
      <c r="AE412" s="113">
        <v>3856.8252965980901</v>
      </c>
      <c r="AF412" s="113">
        <v>25.5146299314301</v>
      </c>
    </row>
    <row r="413" spans="13:32" x14ac:dyDescent="0.35">
      <c r="M413">
        <v>2019</v>
      </c>
      <c r="N413" s="15">
        <v>43414</v>
      </c>
      <c r="O413" s="4">
        <v>24</v>
      </c>
      <c r="P413" s="15" t="s">
        <v>165</v>
      </c>
      <c r="Q413" t="s">
        <v>150</v>
      </c>
      <c r="R413" t="s">
        <v>151</v>
      </c>
      <c r="S413" s="113">
        <v>13030.610675268001</v>
      </c>
      <c r="T413" s="113">
        <v>14029.388000000001</v>
      </c>
      <c r="U413" s="113">
        <v>998.77732473195204</v>
      </c>
      <c r="V413" s="113">
        <f t="shared" si="14"/>
        <v>14029388</v>
      </c>
      <c r="W413" s="114"/>
      <c r="X413">
        <v>2019</v>
      </c>
      <c r="Y413" s="15">
        <v>43414</v>
      </c>
      <c r="Z413" s="4">
        <v>24</v>
      </c>
      <c r="AA413" s="4">
        <v>24</v>
      </c>
      <c r="AB413" t="s">
        <v>224</v>
      </c>
      <c r="AC413" t="s">
        <v>225</v>
      </c>
      <c r="AD413" s="113">
        <v>3831.3106666666599</v>
      </c>
      <c r="AE413" s="113">
        <v>3856.8252965980901</v>
      </c>
      <c r="AF413" s="113">
        <v>25.5146299314301</v>
      </c>
    </row>
    <row r="414" spans="13:32" x14ac:dyDescent="0.35">
      <c r="M414">
        <v>2019</v>
      </c>
      <c r="N414" s="15">
        <v>43415</v>
      </c>
      <c r="O414" s="4">
        <v>24</v>
      </c>
      <c r="P414" s="15" t="s">
        <v>165</v>
      </c>
      <c r="Q414" t="s">
        <v>150</v>
      </c>
      <c r="R414" t="s">
        <v>151</v>
      </c>
      <c r="S414" s="113">
        <v>13014.720877456301</v>
      </c>
      <c r="T414" s="113">
        <v>14643.72</v>
      </c>
      <c r="U414" s="113">
        <v>1628.9991225436099</v>
      </c>
      <c r="V414" s="113">
        <f t="shared" si="14"/>
        <v>14643720</v>
      </c>
      <c r="W414" s="114"/>
      <c r="X414">
        <v>2019</v>
      </c>
      <c r="Y414" s="15">
        <v>43415</v>
      </c>
      <c r="Z414" s="4">
        <v>24</v>
      </c>
      <c r="AA414" s="4">
        <v>24</v>
      </c>
      <c r="AB414" t="s">
        <v>224</v>
      </c>
      <c r="AC414" t="s">
        <v>225</v>
      </c>
      <c r="AD414" s="113">
        <v>3831.3106666666599</v>
      </c>
      <c r="AE414" s="113">
        <v>3856.8252965980901</v>
      </c>
      <c r="AF414" s="113">
        <v>25.5146299314301</v>
      </c>
    </row>
    <row r="415" spans="13:32" x14ac:dyDescent="0.35">
      <c r="M415">
        <v>2019</v>
      </c>
      <c r="N415" s="15">
        <v>43416</v>
      </c>
      <c r="O415" s="4">
        <v>24</v>
      </c>
      <c r="P415" s="15" t="s">
        <v>165</v>
      </c>
      <c r="Q415" t="s">
        <v>150</v>
      </c>
      <c r="R415" t="s">
        <v>151</v>
      </c>
      <c r="S415" s="113">
        <v>13015.1191896618</v>
      </c>
      <c r="T415" s="113">
        <v>15090.581</v>
      </c>
      <c r="U415" s="113">
        <v>2075.4618103381899</v>
      </c>
      <c r="V415" s="113">
        <f t="shared" si="14"/>
        <v>15090581</v>
      </c>
      <c r="W415" s="114"/>
      <c r="X415">
        <v>2019</v>
      </c>
      <c r="Y415" s="15">
        <v>43416</v>
      </c>
      <c r="Z415" s="4">
        <v>24</v>
      </c>
      <c r="AA415" s="4">
        <v>24</v>
      </c>
      <c r="AB415" t="s">
        <v>224</v>
      </c>
      <c r="AC415" t="s">
        <v>225</v>
      </c>
      <c r="AD415" s="113">
        <v>3831.3106666666599</v>
      </c>
      <c r="AE415" s="113">
        <v>3856.8252965980901</v>
      </c>
      <c r="AF415" s="113">
        <v>25.5146299314301</v>
      </c>
    </row>
    <row r="416" spans="13:32" x14ac:dyDescent="0.35">
      <c r="M416">
        <v>2019</v>
      </c>
      <c r="N416" s="15">
        <v>43417</v>
      </c>
      <c r="O416" s="4">
        <v>24</v>
      </c>
      <c r="P416" s="15" t="s">
        <v>165</v>
      </c>
      <c r="Q416" t="s">
        <v>150</v>
      </c>
      <c r="R416" t="s">
        <v>151</v>
      </c>
      <c r="S416" s="113">
        <v>13095.4221348804</v>
      </c>
      <c r="T416" s="113">
        <v>15305.950999999999</v>
      </c>
      <c r="U416" s="113">
        <v>2210.5288651195501</v>
      </c>
      <c r="V416" s="113">
        <f t="shared" si="14"/>
        <v>15305951</v>
      </c>
      <c r="W416" s="114"/>
      <c r="X416">
        <v>2019</v>
      </c>
      <c r="Y416" s="15">
        <v>43417</v>
      </c>
      <c r="Z416" s="4">
        <v>24</v>
      </c>
      <c r="AA416" s="4">
        <v>24</v>
      </c>
      <c r="AB416" t="s">
        <v>224</v>
      </c>
      <c r="AC416" t="s">
        <v>225</v>
      </c>
      <c r="AD416" s="113">
        <v>3831.3106666666599</v>
      </c>
      <c r="AE416" s="113">
        <v>3856.8252965980901</v>
      </c>
      <c r="AF416" s="113">
        <v>25.5146299314301</v>
      </c>
    </row>
    <row r="417" spans="13:32" x14ac:dyDescent="0.35">
      <c r="M417">
        <v>2019</v>
      </c>
      <c r="N417" s="15">
        <v>43418</v>
      </c>
      <c r="O417" s="4">
        <v>24</v>
      </c>
      <c r="P417" s="15" t="s">
        <v>165</v>
      </c>
      <c r="Q417" t="s">
        <v>150</v>
      </c>
      <c r="R417" t="s">
        <v>151</v>
      </c>
      <c r="S417" s="113">
        <v>13186.3018235449</v>
      </c>
      <c r="T417" s="113">
        <v>15268.322</v>
      </c>
      <c r="U417" s="113">
        <v>2082.0201764550302</v>
      </c>
      <c r="V417" s="113">
        <f t="shared" si="14"/>
        <v>15268322</v>
      </c>
      <c r="W417" s="114"/>
      <c r="X417">
        <v>2019</v>
      </c>
      <c r="Y417" s="15">
        <v>43418</v>
      </c>
      <c r="Z417" s="4">
        <v>24</v>
      </c>
      <c r="AA417" s="4">
        <v>24</v>
      </c>
      <c r="AB417" t="s">
        <v>224</v>
      </c>
      <c r="AC417" t="s">
        <v>225</v>
      </c>
      <c r="AD417" s="113">
        <v>3831.3106666666599</v>
      </c>
      <c r="AE417" s="113">
        <v>3856.8252965980901</v>
      </c>
      <c r="AF417" s="113">
        <v>25.5146299314301</v>
      </c>
    </row>
    <row r="418" spans="13:32" x14ac:dyDescent="0.35">
      <c r="M418">
        <v>2019</v>
      </c>
      <c r="N418" s="15">
        <v>43419</v>
      </c>
      <c r="O418" s="4">
        <v>24</v>
      </c>
      <c r="P418" s="15" t="s">
        <v>165</v>
      </c>
      <c r="Q418" t="s">
        <v>150</v>
      </c>
      <c r="R418" t="s">
        <v>151</v>
      </c>
      <c r="S418" s="113">
        <v>13257.5837362824</v>
      </c>
      <c r="T418" s="113">
        <v>14454.130999999999</v>
      </c>
      <c r="U418" s="113">
        <v>1196.5472637175001</v>
      </c>
      <c r="V418" s="113">
        <f t="shared" si="14"/>
        <v>14454131</v>
      </c>
      <c r="W418" s="114"/>
      <c r="X418">
        <v>2019</v>
      </c>
      <c r="Y418" s="15">
        <v>43419</v>
      </c>
      <c r="Z418" s="4">
        <v>24</v>
      </c>
      <c r="AA418" s="4">
        <v>24</v>
      </c>
      <c r="AB418" t="s">
        <v>224</v>
      </c>
      <c r="AC418" t="s">
        <v>225</v>
      </c>
      <c r="AD418" s="113">
        <v>3831.3106666666599</v>
      </c>
      <c r="AE418" s="113">
        <v>3856.8252965980901</v>
      </c>
      <c r="AF418" s="113">
        <v>25.5146299314301</v>
      </c>
    </row>
    <row r="419" spans="13:32" x14ac:dyDescent="0.35">
      <c r="M419">
        <v>2019</v>
      </c>
      <c r="N419" s="15">
        <v>43420</v>
      </c>
      <c r="O419" s="4">
        <v>24</v>
      </c>
      <c r="P419" s="15" t="s">
        <v>165</v>
      </c>
      <c r="Q419" t="s">
        <v>150</v>
      </c>
      <c r="R419" t="s">
        <v>151</v>
      </c>
      <c r="S419" s="113">
        <v>13328.618883299099</v>
      </c>
      <c r="T419" s="113">
        <v>13972.635</v>
      </c>
      <c r="U419" s="113">
        <v>644.01611670088096</v>
      </c>
      <c r="V419" s="113">
        <f t="shared" si="14"/>
        <v>13972635</v>
      </c>
      <c r="W419" s="114"/>
      <c r="X419">
        <v>2019</v>
      </c>
      <c r="Y419" s="15">
        <v>43420</v>
      </c>
      <c r="Z419" s="4">
        <v>24</v>
      </c>
      <c r="AA419" s="4">
        <v>24</v>
      </c>
      <c r="AB419" t="s">
        <v>224</v>
      </c>
      <c r="AC419" t="s">
        <v>225</v>
      </c>
      <c r="AD419" s="113">
        <v>3831.3106666666599</v>
      </c>
      <c r="AE419" s="113">
        <v>3856.8252965980901</v>
      </c>
      <c r="AF419" s="113">
        <v>25.5146299314301</v>
      </c>
    </row>
    <row r="420" spans="13:32" x14ac:dyDescent="0.35">
      <c r="M420">
        <v>2019</v>
      </c>
      <c r="N420" s="15">
        <v>43421</v>
      </c>
      <c r="O420" s="4">
        <v>24</v>
      </c>
      <c r="P420" s="15" t="s">
        <v>165</v>
      </c>
      <c r="Q420" t="s">
        <v>150</v>
      </c>
      <c r="R420" t="s">
        <v>151</v>
      </c>
      <c r="S420" s="113">
        <v>13328.7004041484</v>
      </c>
      <c r="T420" s="113">
        <v>13915.225</v>
      </c>
      <c r="U420" s="113">
        <v>586.52459585152201</v>
      </c>
      <c r="V420" s="113">
        <f t="shared" si="14"/>
        <v>13915225</v>
      </c>
      <c r="W420" s="114"/>
      <c r="X420">
        <v>2019</v>
      </c>
      <c r="Y420" s="15">
        <v>43421</v>
      </c>
      <c r="Z420" s="4">
        <v>24</v>
      </c>
      <c r="AA420" s="4">
        <v>24</v>
      </c>
      <c r="AB420" t="s">
        <v>224</v>
      </c>
      <c r="AC420" t="s">
        <v>225</v>
      </c>
      <c r="AD420" s="113">
        <v>3831.3106666666599</v>
      </c>
      <c r="AE420" s="113">
        <v>3856.8252965980901</v>
      </c>
      <c r="AF420" s="113">
        <v>25.5146299314301</v>
      </c>
    </row>
    <row r="421" spans="13:32" x14ac:dyDescent="0.35">
      <c r="M421">
        <v>2019</v>
      </c>
      <c r="N421" s="15">
        <v>43422</v>
      </c>
      <c r="O421" s="4">
        <v>24</v>
      </c>
      <c r="P421" s="15" t="s">
        <v>165</v>
      </c>
      <c r="Q421" t="s">
        <v>150</v>
      </c>
      <c r="R421" t="s">
        <v>151</v>
      </c>
      <c r="S421" s="113">
        <v>13328.8373637725</v>
      </c>
      <c r="T421" s="113">
        <v>14159.109</v>
      </c>
      <c r="U421" s="113">
        <v>830.27163622747298</v>
      </c>
      <c r="V421" s="113">
        <f t="shared" si="14"/>
        <v>14159109</v>
      </c>
      <c r="W421" s="114"/>
      <c r="X421">
        <v>2019</v>
      </c>
      <c r="Y421" s="15">
        <v>43422</v>
      </c>
      <c r="Z421" s="4">
        <v>24</v>
      </c>
      <c r="AA421" s="4">
        <v>24</v>
      </c>
      <c r="AB421" t="s">
        <v>224</v>
      </c>
      <c r="AC421" t="s">
        <v>225</v>
      </c>
      <c r="AD421" s="113">
        <v>3831.3106666666599</v>
      </c>
      <c r="AE421" s="113">
        <v>3856.8252965980901</v>
      </c>
      <c r="AF421" s="113">
        <v>25.5146299314301</v>
      </c>
    </row>
    <row r="422" spans="13:32" x14ac:dyDescent="0.35">
      <c r="M422">
        <v>2019</v>
      </c>
      <c r="N422" s="15">
        <v>43423</v>
      </c>
      <c r="O422" s="4">
        <v>24</v>
      </c>
      <c r="P422" s="15" t="s">
        <v>165</v>
      </c>
      <c r="Q422" t="s">
        <v>150</v>
      </c>
      <c r="R422" t="s">
        <v>151</v>
      </c>
      <c r="S422" s="113">
        <v>13398.9383785848</v>
      </c>
      <c r="T422" s="113">
        <v>14588.736999999999</v>
      </c>
      <c r="U422" s="113">
        <v>1189.7986214151899</v>
      </c>
      <c r="V422" s="113">
        <f t="shared" si="14"/>
        <v>14588737</v>
      </c>
      <c r="W422" s="114"/>
      <c r="X422">
        <v>2019</v>
      </c>
      <c r="Y422" s="15">
        <v>43423</v>
      </c>
      <c r="Z422" s="4">
        <v>24</v>
      </c>
      <c r="AA422" s="4">
        <v>24</v>
      </c>
      <c r="AB422" t="s">
        <v>224</v>
      </c>
      <c r="AC422" t="s">
        <v>225</v>
      </c>
      <c r="AD422" s="113">
        <v>3831.3106666666599</v>
      </c>
      <c r="AE422" s="113">
        <v>3856.8252965980901</v>
      </c>
      <c r="AF422" s="113">
        <v>25.5146299314301</v>
      </c>
    </row>
    <row r="423" spans="13:32" x14ac:dyDescent="0.35">
      <c r="M423">
        <v>2019</v>
      </c>
      <c r="N423" s="15">
        <v>43424</v>
      </c>
      <c r="O423" s="4">
        <v>24</v>
      </c>
      <c r="P423" s="15" t="s">
        <v>165</v>
      </c>
      <c r="Q423" t="s">
        <v>150</v>
      </c>
      <c r="R423" t="s">
        <v>151</v>
      </c>
      <c r="S423" s="113">
        <v>13473.5364744167</v>
      </c>
      <c r="T423" s="113">
        <v>14589.142</v>
      </c>
      <c r="U423" s="113">
        <v>1115.60552558325</v>
      </c>
      <c r="V423" s="113">
        <f t="shared" si="14"/>
        <v>14589142</v>
      </c>
      <c r="W423" s="114"/>
      <c r="X423">
        <v>2019</v>
      </c>
      <c r="Y423" s="15">
        <v>43424</v>
      </c>
      <c r="Z423" s="4">
        <v>24</v>
      </c>
      <c r="AA423" s="4">
        <v>24</v>
      </c>
      <c r="AB423" t="s">
        <v>224</v>
      </c>
      <c r="AC423" t="s">
        <v>225</v>
      </c>
      <c r="AD423" s="113">
        <v>3831.3106666666599</v>
      </c>
      <c r="AE423" s="113">
        <v>3856.8252965980901</v>
      </c>
      <c r="AF423" s="113">
        <v>25.5146299314301</v>
      </c>
    </row>
    <row r="424" spans="13:32" x14ac:dyDescent="0.35">
      <c r="M424">
        <v>2019</v>
      </c>
      <c r="N424" s="15">
        <v>43425</v>
      </c>
      <c r="O424" s="4">
        <v>24</v>
      </c>
      <c r="P424" s="15" t="s">
        <v>165</v>
      </c>
      <c r="Q424" t="s">
        <v>150</v>
      </c>
      <c r="R424" t="s">
        <v>151</v>
      </c>
      <c r="S424" s="113">
        <v>13552.972687317901</v>
      </c>
      <c r="T424" s="113">
        <v>14689.648999999999</v>
      </c>
      <c r="U424" s="113">
        <v>1136.6763126820899</v>
      </c>
      <c r="V424" s="113">
        <f t="shared" si="14"/>
        <v>14689649</v>
      </c>
      <c r="W424" s="114"/>
      <c r="X424">
        <v>2019</v>
      </c>
      <c r="Y424" s="15">
        <v>43425</v>
      </c>
      <c r="Z424" s="4">
        <v>24</v>
      </c>
      <c r="AA424" s="4">
        <v>24</v>
      </c>
      <c r="AB424" t="s">
        <v>224</v>
      </c>
      <c r="AC424" t="s">
        <v>225</v>
      </c>
      <c r="AD424" s="113">
        <v>3831.3106666666599</v>
      </c>
      <c r="AE424" s="113">
        <v>3856.8252965980901</v>
      </c>
      <c r="AF424" s="113">
        <v>25.5146299314301</v>
      </c>
    </row>
    <row r="425" spans="13:32" x14ac:dyDescent="0.35">
      <c r="M425">
        <v>2019</v>
      </c>
      <c r="N425" s="15">
        <v>43426</v>
      </c>
      <c r="O425" s="4">
        <v>24</v>
      </c>
      <c r="P425" s="15" t="s">
        <v>165</v>
      </c>
      <c r="Q425" t="s">
        <v>150</v>
      </c>
      <c r="R425" t="s">
        <v>151</v>
      </c>
      <c r="S425" s="113">
        <v>13553.100010788199</v>
      </c>
      <c r="T425" s="113">
        <v>14060.466</v>
      </c>
      <c r="U425" s="113">
        <v>507.365989211704</v>
      </c>
      <c r="V425" s="113">
        <f t="shared" si="14"/>
        <v>14060466</v>
      </c>
      <c r="W425" s="114"/>
      <c r="X425">
        <v>2019</v>
      </c>
      <c r="Y425" s="15">
        <v>43426</v>
      </c>
      <c r="Z425" s="4">
        <v>24</v>
      </c>
      <c r="AA425" s="4">
        <v>24</v>
      </c>
      <c r="AB425" t="s">
        <v>224</v>
      </c>
      <c r="AC425" t="s">
        <v>225</v>
      </c>
      <c r="AD425" s="113">
        <v>3831.3106666666599</v>
      </c>
      <c r="AE425" s="113">
        <v>3856.8252965980901</v>
      </c>
      <c r="AF425" s="113">
        <v>25.5146299314301</v>
      </c>
    </row>
    <row r="426" spans="13:32" x14ac:dyDescent="0.35">
      <c r="M426">
        <v>2019</v>
      </c>
      <c r="N426" s="15">
        <v>43427</v>
      </c>
      <c r="O426" s="4">
        <v>24</v>
      </c>
      <c r="P426" s="15" t="s">
        <v>165</v>
      </c>
      <c r="Q426" t="s">
        <v>150</v>
      </c>
      <c r="R426" t="s">
        <v>151</v>
      </c>
      <c r="S426" s="113">
        <v>13620.492866325099</v>
      </c>
      <c r="T426" s="113">
        <v>13595.343000000001</v>
      </c>
      <c r="U426" s="113">
        <v>-25.149866325104</v>
      </c>
      <c r="V426" s="113">
        <f t="shared" si="14"/>
        <v>13595343</v>
      </c>
      <c r="W426" s="114"/>
      <c r="X426">
        <v>2019</v>
      </c>
      <c r="Y426" s="15">
        <v>43427</v>
      </c>
      <c r="Z426" s="4">
        <v>24</v>
      </c>
      <c r="AA426" s="4">
        <v>24</v>
      </c>
      <c r="AB426" t="s">
        <v>224</v>
      </c>
      <c r="AC426" t="s">
        <v>225</v>
      </c>
      <c r="AD426" s="113">
        <v>3831.3106666666599</v>
      </c>
      <c r="AE426" s="113">
        <v>3856.8252965980901</v>
      </c>
      <c r="AF426" s="113">
        <v>25.5146299314301</v>
      </c>
    </row>
    <row r="427" spans="13:32" x14ac:dyDescent="0.35">
      <c r="M427">
        <v>2019</v>
      </c>
      <c r="N427" s="15">
        <v>43428</v>
      </c>
      <c r="O427" s="4">
        <v>24</v>
      </c>
      <c r="P427" s="15" t="s">
        <v>165</v>
      </c>
      <c r="Q427" t="s">
        <v>150</v>
      </c>
      <c r="R427" t="s">
        <v>151</v>
      </c>
      <c r="S427" s="113">
        <v>13620.6444612346</v>
      </c>
      <c r="T427" s="113">
        <v>13122.004000000001</v>
      </c>
      <c r="U427" s="113">
        <v>-498.64046123469001</v>
      </c>
      <c r="V427" s="113">
        <f t="shared" si="14"/>
        <v>13122004</v>
      </c>
      <c r="W427" s="114"/>
      <c r="X427">
        <v>2019</v>
      </c>
      <c r="Y427" s="15">
        <v>43428</v>
      </c>
      <c r="Z427" s="4">
        <v>24</v>
      </c>
      <c r="AA427" s="4">
        <v>24</v>
      </c>
      <c r="AB427" t="s">
        <v>224</v>
      </c>
      <c r="AC427" t="s">
        <v>225</v>
      </c>
      <c r="AD427" s="113">
        <v>3831.3106666666599</v>
      </c>
      <c r="AE427" s="113">
        <v>3856.8252965980901</v>
      </c>
      <c r="AF427" s="113">
        <v>25.5146299314301</v>
      </c>
    </row>
    <row r="428" spans="13:32" x14ac:dyDescent="0.35">
      <c r="M428">
        <v>2019</v>
      </c>
      <c r="N428" s="15">
        <v>43429</v>
      </c>
      <c r="O428" s="4">
        <v>24</v>
      </c>
      <c r="P428" s="15" t="s">
        <v>165</v>
      </c>
      <c r="Q428" t="s">
        <v>150</v>
      </c>
      <c r="R428" t="s">
        <v>151</v>
      </c>
      <c r="S428" s="113">
        <v>13620.8500924127</v>
      </c>
      <c r="T428" s="113">
        <v>13534.24</v>
      </c>
      <c r="U428" s="113">
        <v>-86.610092412762199</v>
      </c>
      <c r="V428" s="113">
        <f t="shared" si="14"/>
        <v>13534240</v>
      </c>
      <c r="W428" s="114"/>
      <c r="X428">
        <v>2019</v>
      </c>
      <c r="Y428" s="15">
        <v>43429</v>
      </c>
      <c r="Z428" s="4">
        <v>24</v>
      </c>
      <c r="AA428" s="4">
        <v>24</v>
      </c>
      <c r="AB428" t="s">
        <v>224</v>
      </c>
      <c r="AC428" t="s">
        <v>225</v>
      </c>
      <c r="AD428" s="113">
        <v>3831.3106666666599</v>
      </c>
      <c r="AE428" s="113">
        <v>3856.8252965980901</v>
      </c>
      <c r="AF428" s="113">
        <v>25.5146299314301</v>
      </c>
    </row>
    <row r="429" spans="13:32" x14ac:dyDescent="0.35">
      <c r="M429">
        <v>2019</v>
      </c>
      <c r="N429" s="15">
        <v>43430</v>
      </c>
      <c r="O429" s="4">
        <v>24</v>
      </c>
      <c r="P429" s="15" t="s">
        <v>165</v>
      </c>
      <c r="Q429" t="s">
        <v>150</v>
      </c>
      <c r="R429" t="s">
        <v>151</v>
      </c>
      <c r="S429" s="113">
        <v>13660.5805650487</v>
      </c>
      <c r="T429" s="113">
        <v>14379.955</v>
      </c>
      <c r="U429" s="113">
        <v>719.37443495124899</v>
      </c>
      <c r="V429" s="113">
        <f t="shared" si="14"/>
        <v>14379955</v>
      </c>
      <c r="W429" s="114"/>
      <c r="X429">
        <v>2019</v>
      </c>
      <c r="Y429" s="15">
        <v>43430</v>
      </c>
      <c r="Z429" s="4">
        <v>24</v>
      </c>
      <c r="AA429" s="4">
        <v>24</v>
      </c>
      <c r="AB429" t="s">
        <v>224</v>
      </c>
      <c r="AC429" t="s">
        <v>225</v>
      </c>
      <c r="AD429" s="113">
        <v>3831.3106666666599</v>
      </c>
      <c r="AE429" s="113">
        <v>3856.8252965980901</v>
      </c>
      <c r="AF429" s="113">
        <v>25.5146299314301</v>
      </c>
    </row>
    <row r="430" spans="13:32" x14ac:dyDescent="0.35">
      <c r="M430">
        <v>2019</v>
      </c>
      <c r="N430" s="15">
        <v>43431</v>
      </c>
      <c r="O430" s="4">
        <v>24</v>
      </c>
      <c r="P430" s="15" t="s">
        <v>165</v>
      </c>
      <c r="Q430" t="s">
        <v>150</v>
      </c>
      <c r="R430" t="s">
        <v>151</v>
      </c>
      <c r="S430" s="113">
        <v>13687.7607027022</v>
      </c>
      <c r="T430" s="113">
        <v>14043.547</v>
      </c>
      <c r="U430" s="113">
        <v>355.786297297776</v>
      </c>
      <c r="V430" s="113">
        <f t="shared" si="14"/>
        <v>14043547</v>
      </c>
      <c r="W430" s="114"/>
      <c r="X430">
        <v>2019</v>
      </c>
      <c r="Y430" s="15">
        <v>43431</v>
      </c>
      <c r="Z430" s="4">
        <v>24</v>
      </c>
      <c r="AA430" s="4">
        <v>24</v>
      </c>
      <c r="AB430" t="s">
        <v>224</v>
      </c>
      <c r="AC430" t="s">
        <v>225</v>
      </c>
      <c r="AD430" s="113">
        <v>3831.3106666666599</v>
      </c>
      <c r="AE430" s="113">
        <v>3856.8252965980901</v>
      </c>
      <c r="AF430" s="113">
        <v>25.5146299314301</v>
      </c>
    </row>
    <row r="431" spans="13:32" x14ac:dyDescent="0.35">
      <c r="M431">
        <v>2019</v>
      </c>
      <c r="N431" s="15">
        <v>43432</v>
      </c>
      <c r="O431" s="4">
        <v>24</v>
      </c>
      <c r="P431" s="15" t="s">
        <v>165</v>
      </c>
      <c r="Q431" t="s">
        <v>150</v>
      </c>
      <c r="R431" t="s">
        <v>151</v>
      </c>
      <c r="S431" s="113">
        <v>13723.611681095501</v>
      </c>
      <c r="T431" s="113">
        <v>14140.215</v>
      </c>
      <c r="U431" s="113">
        <v>416.60331890445701</v>
      </c>
      <c r="V431" s="113">
        <f t="shared" si="14"/>
        <v>14140215</v>
      </c>
      <c r="W431" s="114"/>
      <c r="X431">
        <v>2019</v>
      </c>
      <c r="Y431" s="15">
        <v>43432</v>
      </c>
      <c r="Z431" s="4">
        <v>24</v>
      </c>
      <c r="AA431" s="4">
        <v>24</v>
      </c>
      <c r="AB431" t="s">
        <v>224</v>
      </c>
      <c r="AC431" t="s">
        <v>225</v>
      </c>
      <c r="AD431" s="113">
        <v>3831.3106666666599</v>
      </c>
      <c r="AE431" s="113">
        <v>3856.8252965980901</v>
      </c>
      <c r="AF431" s="113">
        <v>25.5146299314301</v>
      </c>
    </row>
    <row r="432" spans="13:32" x14ac:dyDescent="0.35">
      <c r="M432">
        <v>2019</v>
      </c>
      <c r="N432" s="15">
        <v>43433</v>
      </c>
      <c r="O432" s="4">
        <v>24</v>
      </c>
      <c r="P432" s="15" t="s">
        <v>165</v>
      </c>
      <c r="Q432" t="s">
        <v>150</v>
      </c>
      <c r="R432" t="s">
        <v>151</v>
      </c>
      <c r="S432" s="113">
        <v>13725.6369290401</v>
      </c>
      <c r="T432" s="113">
        <v>13802.073</v>
      </c>
      <c r="U432" s="113">
        <v>76.436070959880396</v>
      </c>
      <c r="V432" s="113">
        <f t="shared" si="14"/>
        <v>13802073</v>
      </c>
      <c r="W432" s="114"/>
      <c r="X432">
        <v>2019</v>
      </c>
      <c r="Y432" s="15">
        <v>43433</v>
      </c>
      <c r="Z432" s="4">
        <v>24</v>
      </c>
      <c r="AA432" s="4">
        <v>24</v>
      </c>
      <c r="AB432" t="s">
        <v>224</v>
      </c>
      <c r="AC432" t="s">
        <v>225</v>
      </c>
      <c r="AD432" s="113">
        <v>3831.3106666666599</v>
      </c>
      <c r="AE432" s="113">
        <v>3856.8252965980901</v>
      </c>
      <c r="AF432" s="113">
        <v>25.5146299314301</v>
      </c>
    </row>
    <row r="433" spans="13:32" x14ac:dyDescent="0.35">
      <c r="M433">
        <v>2019</v>
      </c>
      <c r="N433" s="15">
        <v>43434</v>
      </c>
      <c r="O433" s="4">
        <v>24</v>
      </c>
      <c r="P433" s="15" t="s">
        <v>165</v>
      </c>
      <c r="Q433" t="s">
        <v>150</v>
      </c>
      <c r="R433" t="s">
        <v>151</v>
      </c>
      <c r="S433" s="113">
        <v>13776.777208067</v>
      </c>
      <c r="T433" s="113">
        <v>13883.055</v>
      </c>
      <c r="U433" s="113">
        <v>106.277791932998</v>
      </c>
      <c r="V433" s="113">
        <f t="shared" si="14"/>
        <v>13883055</v>
      </c>
      <c r="W433" s="114"/>
      <c r="X433">
        <v>2019</v>
      </c>
      <c r="Y433" s="15">
        <v>43434</v>
      </c>
      <c r="Z433" s="4">
        <v>24</v>
      </c>
      <c r="AA433" s="4">
        <v>24</v>
      </c>
      <c r="AB433" t="s">
        <v>224</v>
      </c>
      <c r="AC433" t="s">
        <v>225</v>
      </c>
      <c r="AD433" s="113">
        <v>3831.3106666666599</v>
      </c>
      <c r="AE433" s="113">
        <v>3856.8252965980901</v>
      </c>
      <c r="AF433" s="113">
        <v>25.5146299314301</v>
      </c>
    </row>
    <row r="434" spans="13:32" x14ac:dyDescent="0.35">
      <c r="M434">
        <v>2019</v>
      </c>
      <c r="N434" s="15">
        <v>43435</v>
      </c>
      <c r="O434" s="4">
        <v>24</v>
      </c>
      <c r="P434" s="15" t="s">
        <v>166</v>
      </c>
      <c r="Q434" t="s">
        <v>150</v>
      </c>
      <c r="R434" t="s">
        <v>151</v>
      </c>
      <c r="S434" s="113">
        <v>13439.610207740099</v>
      </c>
      <c r="T434" s="113">
        <v>13854.296</v>
      </c>
      <c r="U434" s="113">
        <v>414.685792259815</v>
      </c>
      <c r="V434" s="113">
        <f t="shared" si="14"/>
        <v>13854296</v>
      </c>
      <c r="W434" s="114"/>
      <c r="X434">
        <v>2019</v>
      </c>
      <c r="Y434" s="15">
        <v>43435</v>
      </c>
      <c r="Z434" s="4">
        <v>24</v>
      </c>
      <c r="AA434" s="4">
        <v>24</v>
      </c>
      <c r="AB434" t="s">
        <v>224</v>
      </c>
      <c r="AC434" t="s">
        <v>225</v>
      </c>
      <c r="AD434" s="113">
        <v>3788.67174193548</v>
      </c>
      <c r="AE434" s="113">
        <v>3813.9024177635101</v>
      </c>
      <c r="AF434" s="113">
        <v>25.230675828032499</v>
      </c>
    </row>
    <row r="435" spans="13:32" x14ac:dyDescent="0.35">
      <c r="M435">
        <v>2019</v>
      </c>
      <c r="N435" s="15">
        <v>43436</v>
      </c>
      <c r="O435" s="4">
        <v>24</v>
      </c>
      <c r="P435" s="15" t="s">
        <v>166</v>
      </c>
      <c r="Q435" t="s">
        <v>150</v>
      </c>
      <c r="R435" t="s">
        <v>151</v>
      </c>
      <c r="S435" s="113">
        <v>13439.627922064499</v>
      </c>
      <c r="T435" s="113">
        <v>13612.491</v>
      </c>
      <c r="U435" s="113">
        <v>172.86307793540399</v>
      </c>
      <c r="V435" s="113">
        <f t="shared" si="14"/>
        <v>13612491</v>
      </c>
      <c r="W435" s="114"/>
      <c r="X435">
        <v>2019</v>
      </c>
      <c r="Y435" s="15">
        <v>43436</v>
      </c>
      <c r="Z435" s="4">
        <v>24</v>
      </c>
      <c r="AA435" s="4">
        <v>24</v>
      </c>
      <c r="AB435" t="s">
        <v>224</v>
      </c>
      <c r="AC435" t="s">
        <v>225</v>
      </c>
      <c r="AD435" s="113">
        <v>3788.67174193548</v>
      </c>
      <c r="AE435" s="113">
        <v>3813.9024177635101</v>
      </c>
      <c r="AF435" s="113">
        <v>25.230675828032499</v>
      </c>
    </row>
    <row r="436" spans="13:32" x14ac:dyDescent="0.35">
      <c r="M436">
        <v>2019</v>
      </c>
      <c r="N436" s="15">
        <v>43437</v>
      </c>
      <c r="O436" s="4">
        <v>24</v>
      </c>
      <c r="P436" s="15" t="s">
        <v>166</v>
      </c>
      <c r="Q436" t="s">
        <v>150</v>
      </c>
      <c r="R436" t="s">
        <v>151</v>
      </c>
      <c r="S436" s="113">
        <v>13472.144416430199</v>
      </c>
      <c r="T436" s="113">
        <v>14048.674000000001</v>
      </c>
      <c r="U436" s="113">
        <v>576.52958356978695</v>
      </c>
      <c r="V436" s="113">
        <f t="shared" si="14"/>
        <v>14048674</v>
      </c>
      <c r="W436" s="114"/>
      <c r="X436">
        <v>2019</v>
      </c>
      <c r="Y436" s="15">
        <v>43437</v>
      </c>
      <c r="Z436" s="4">
        <v>24</v>
      </c>
      <c r="AA436" s="4">
        <v>24</v>
      </c>
      <c r="AB436" t="s">
        <v>224</v>
      </c>
      <c r="AC436" t="s">
        <v>225</v>
      </c>
      <c r="AD436" s="113">
        <v>3788.67174193548</v>
      </c>
      <c r="AE436" s="113">
        <v>3813.9024177635101</v>
      </c>
      <c r="AF436" s="113">
        <v>25.230675828032499</v>
      </c>
    </row>
    <row r="437" spans="13:32" x14ac:dyDescent="0.35">
      <c r="M437">
        <v>2019</v>
      </c>
      <c r="N437" s="15">
        <v>43438</v>
      </c>
      <c r="O437" s="4">
        <v>24</v>
      </c>
      <c r="P437" s="15" t="s">
        <v>166</v>
      </c>
      <c r="Q437" t="s">
        <v>150</v>
      </c>
      <c r="R437" t="s">
        <v>151</v>
      </c>
      <c r="S437" s="113">
        <v>13527.274034575301</v>
      </c>
      <c r="T437" s="113">
        <v>15416.844999999999</v>
      </c>
      <c r="U437" s="113">
        <v>1889.57096542462</v>
      </c>
      <c r="V437" s="113">
        <f t="shared" si="14"/>
        <v>15416845</v>
      </c>
      <c r="W437" s="114"/>
      <c r="X437">
        <v>2019</v>
      </c>
      <c r="Y437" s="15">
        <v>43438</v>
      </c>
      <c r="Z437" s="4">
        <v>24</v>
      </c>
      <c r="AA437" s="4">
        <v>24</v>
      </c>
      <c r="AB437" t="s">
        <v>224</v>
      </c>
      <c r="AC437" t="s">
        <v>225</v>
      </c>
      <c r="AD437" s="113">
        <v>3788.67174193548</v>
      </c>
      <c r="AE437" s="113">
        <v>3813.9024177635101</v>
      </c>
      <c r="AF437" s="113">
        <v>25.230675828032499</v>
      </c>
    </row>
    <row r="438" spans="13:32" x14ac:dyDescent="0.35">
      <c r="M438">
        <v>2019</v>
      </c>
      <c r="N438" s="15">
        <v>43439</v>
      </c>
      <c r="O438" s="4">
        <v>24</v>
      </c>
      <c r="P438" s="15" t="s">
        <v>166</v>
      </c>
      <c r="Q438" t="s">
        <v>150</v>
      </c>
      <c r="R438" t="s">
        <v>151</v>
      </c>
      <c r="S438" s="113">
        <v>13560.815820457599</v>
      </c>
      <c r="T438" s="113">
        <v>15343.058999999999</v>
      </c>
      <c r="U438" s="113">
        <v>1782.2431795423699</v>
      </c>
      <c r="V438" s="113">
        <f t="shared" si="14"/>
        <v>15343059</v>
      </c>
      <c r="W438" s="114"/>
      <c r="X438">
        <v>2019</v>
      </c>
      <c r="Y438" s="15">
        <v>43439</v>
      </c>
      <c r="Z438" s="4">
        <v>24</v>
      </c>
      <c r="AA438" s="4">
        <v>24</v>
      </c>
      <c r="AB438" t="s">
        <v>224</v>
      </c>
      <c r="AC438" t="s">
        <v>225</v>
      </c>
      <c r="AD438" s="113">
        <v>3788.67174193548</v>
      </c>
      <c r="AE438" s="113">
        <v>3813.9024177635101</v>
      </c>
      <c r="AF438" s="113">
        <v>25.230675828032499</v>
      </c>
    </row>
    <row r="439" spans="13:32" x14ac:dyDescent="0.35">
      <c r="M439">
        <v>2019</v>
      </c>
      <c r="N439" s="15">
        <v>43440</v>
      </c>
      <c r="O439" s="4">
        <v>24</v>
      </c>
      <c r="P439" s="15" t="s">
        <v>166</v>
      </c>
      <c r="Q439" t="s">
        <v>150</v>
      </c>
      <c r="R439" t="s">
        <v>151</v>
      </c>
      <c r="S439" s="113">
        <v>13571.9914342186</v>
      </c>
      <c r="T439" s="113">
        <v>16174.593000000001</v>
      </c>
      <c r="U439" s="113">
        <v>2602.60156578137</v>
      </c>
      <c r="V439" s="113">
        <f t="shared" si="14"/>
        <v>16174593</v>
      </c>
      <c r="W439" s="114"/>
      <c r="X439">
        <v>2019</v>
      </c>
      <c r="Y439" s="15">
        <v>43440</v>
      </c>
      <c r="Z439" s="4">
        <v>24</v>
      </c>
      <c r="AA439" s="4">
        <v>24</v>
      </c>
      <c r="AB439" t="s">
        <v>224</v>
      </c>
      <c r="AC439" t="s">
        <v>225</v>
      </c>
      <c r="AD439" s="113">
        <v>3788.67174193548</v>
      </c>
      <c r="AE439" s="113">
        <v>3813.9024177635101</v>
      </c>
      <c r="AF439" s="113">
        <v>25.230675828032499</v>
      </c>
    </row>
    <row r="440" spans="13:32" x14ac:dyDescent="0.35">
      <c r="M440">
        <v>2019</v>
      </c>
      <c r="N440" s="15">
        <v>43441</v>
      </c>
      <c r="O440" s="4">
        <v>24</v>
      </c>
      <c r="P440" s="15" t="s">
        <v>166</v>
      </c>
      <c r="Q440" t="s">
        <v>150</v>
      </c>
      <c r="R440" t="s">
        <v>151</v>
      </c>
      <c r="S440" s="113">
        <v>13591.5682380328</v>
      </c>
      <c r="T440" s="113">
        <v>16179.868</v>
      </c>
      <c r="U440" s="113">
        <v>2588.2997619671801</v>
      </c>
      <c r="V440" s="113">
        <f t="shared" si="14"/>
        <v>16179868</v>
      </c>
      <c r="W440" s="114"/>
      <c r="X440">
        <v>2019</v>
      </c>
      <c r="Y440" s="15">
        <v>43441</v>
      </c>
      <c r="Z440" s="4">
        <v>24</v>
      </c>
      <c r="AA440" s="4">
        <v>24</v>
      </c>
      <c r="AB440" t="s">
        <v>224</v>
      </c>
      <c r="AC440" t="s">
        <v>225</v>
      </c>
      <c r="AD440" s="113">
        <v>3788.67174193548</v>
      </c>
      <c r="AE440" s="113">
        <v>3813.9024177635101</v>
      </c>
      <c r="AF440" s="113">
        <v>25.230675828032499</v>
      </c>
    </row>
    <row r="441" spans="13:32" x14ac:dyDescent="0.35">
      <c r="M441">
        <v>2019</v>
      </c>
      <c r="N441" s="15">
        <v>43442</v>
      </c>
      <c r="O441" s="4">
        <v>24</v>
      </c>
      <c r="P441" s="15" t="s">
        <v>166</v>
      </c>
      <c r="Q441" t="s">
        <v>150</v>
      </c>
      <c r="R441" t="s">
        <v>151</v>
      </c>
      <c r="S441" s="113">
        <v>13591.645949006601</v>
      </c>
      <c r="T441" s="113">
        <v>15317.713</v>
      </c>
      <c r="U441" s="113">
        <v>1726.06705099332</v>
      </c>
      <c r="V441" s="113">
        <f t="shared" si="14"/>
        <v>15317713</v>
      </c>
      <c r="W441" s="114"/>
      <c r="X441">
        <v>2019</v>
      </c>
      <c r="Y441" s="15">
        <v>43442</v>
      </c>
      <c r="Z441" s="4">
        <v>24</v>
      </c>
      <c r="AA441" s="4">
        <v>24</v>
      </c>
      <c r="AB441" t="s">
        <v>224</v>
      </c>
      <c r="AC441" t="s">
        <v>225</v>
      </c>
      <c r="AD441" s="113">
        <v>3788.67174193548</v>
      </c>
      <c r="AE441" s="113">
        <v>3813.9024177635101</v>
      </c>
      <c r="AF441" s="113">
        <v>25.230675828032499</v>
      </c>
    </row>
    <row r="442" spans="13:32" x14ac:dyDescent="0.35">
      <c r="M442">
        <v>2019</v>
      </c>
      <c r="N442" s="15">
        <v>43443</v>
      </c>
      <c r="O442" s="4">
        <v>24</v>
      </c>
      <c r="P442" s="15" t="s">
        <v>166</v>
      </c>
      <c r="Q442" t="s">
        <v>150</v>
      </c>
      <c r="R442" t="s">
        <v>151</v>
      </c>
      <c r="S442" s="113">
        <v>13591.6656957092</v>
      </c>
      <c r="T442" s="113">
        <v>14736.187</v>
      </c>
      <c r="U442" s="113">
        <v>1144.5213042907101</v>
      </c>
      <c r="V442" s="113">
        <f t="shared" si="14"/>
        <v>14736187</v>
      </c>
      <c r="W442" s="114"/>
      <c r="X442">
        <v>2019</v>
      </c>
      <c r="Y442" s="15">
        <v>43443</v>
      </c>
      <c r="Z442" s="4">
        <v>24</v>
      </c>
      <c r="AA442" s="4">
        <v>24</v>
      </c>
      <c r="AB442" t="s">
        <v>224</v>
      </c>
      <c r="AC442" t="s">
        <v>225</v>
      </c>
      <c r="AD442" s="113">
        <v>3788.67174193548</v>
      </c>
      <c r="AE442" s="113">
        <v>3813.9024177635101</v>
      </c>
      <c r="AF442" s="113">
        <v>25.230675828032499</v>
      </c>
    </row>
    <row r="443" spans="13:32" x14ac:dyDescent="0.35">
      <c r="M443">
        <v>2019</v>
      </c>
      <c r="N443" s="15">
        <v>43444</v>
      </c>
      <c r="O443" s="4">
        <v>24</v>
      </c>
      <c r="P443" s="15" t="s">
        <v>166</v>
      </c>
      <c r="Q443" t="s">
        <v>150</v>
      </c>
      <c r="R443" t="s">
        <v>151</v>
      </c>
      <c r="S443" s="113">
        <v>13582.439878467199</v>
      </c>
      <c r="T443" s="113">
        <v>15194.263999999999</v>
      </c>
      <c r="U443" s="113">
        <v>1611.82412153276</v>
      </c>
      <c r="V443" s="113">
        <f t="shared" si="14"/>
        <v>15194264</v>
      </c>
      <c r="W443" s="114"/>
      <c r="X443">
        <v>2019</v>
      </c>
      <c r="Y443" s="15">
        <v>43444</v>
      </c>
      <c r="Z443" s="4">
        <v>24</v>
      </c>
      <c r="AA443" s="4">
        <v>24</v>
      </c>
      <c r="AB443" t="s">
        <v>224</v>
      </c>
      <c r="AC443" t="s">
        <v>225</v>
      </c>
      <c r="AD443" s="113">
        <v>3788.67174193548</v>
      </c>
      <c r="AE443" s="113">
        <v>3813.9024177635101</v>
      </c>
      <c r="AF443" s="113">
        <v>25.230675828032499</v>
      </c>
    </row>
    <row r="444" spans="13:32" x14ac:dyDescent="0.35">
      <c r="M444">
        <v>2019</v>
      </c>
      <c r="N444" s="15">
        <v>43445</v>
      </c>
      <c r="O444" s="4">
        <v>24</v>
      </c>
      <c r="P444" s="15" t="s">
        <v>166</v>
      </c>
      <c r="Q444" t="s">
        <v>150</v>
      </c>
      <c r="R444" t="s">
        <v>151</v>
      </c>
      <c r="S444" s="113">
        <v>13580.3109260615</v>
      </c>
      <c r="T444" s="113">
        <v>14958.795</v>
      </c>
      <c r="U444" s="113">
        <v>1378.4840739384699</v>
      </c>
      <c r="V444" s="113">
        <f t="shared" si="14"/>
        <v>14958795</v>
      </c>
      <c r="W444" s="114"/>
      <c r="X444">
        <v>2019</v>
      </c>
      <c r="Y444" s="15">
        <v>43445</v>
      </c>
      <c r="Z444" s="4">
        <v>24</v>
      </c>
      <c r="AA444" s="4">
        <v>24</v>
      </c>
      <c r="AB444" t="s">
        <v>224</v>
      </c>
      <c r="AC444" t="s">
        <v>225</v>
      </c>
      <c r="AD444" s="113">
        <v>3788.67174193548</v>
      </c>
      <c r="AE444" s="113">
        <v>3813.9024177635101</v>
      </c>
      <c r="AF444" s="113">
        <v>25.230675828032499</v>
      </c>
    </row>
    <row r="445" spans="13:32" x14ac:dyDescent="0.35">
      <c r="M445">
        <v>2019</v>
      </c>
      <c r="N445" s="15">
        <v>43446</v>
      </c>
      <c r="O445" s="4">
        <v>24</v>
      </c>
      <c r="P445" s="15" t="s">
        <v>166</v>
      </c>
      <c r="Q445" t="s">
        <v>150</v>
      </c>
      <c r="R445" t="s">
        <v>151</v>
      </c>
      <c r="S445" s="113">
        <v>13586.727001605101</v>
      </c>
      <c r="T445" s="113">
        <v>14151.644</v>
      </c>
      <c r="U445" s="113">
        <v>564.91699839489399</v>
      </c>
      <c r="V445" s="113">
        <f t="shared" si="14"/>
        <v>14151644</v>
      </c>
      <c r="W445" s="114"/>
      <c r="X445">
        <v>2019</v>
      </c>
      <c r="Y445" s="15">
        <v>43446</v>
      </c>
      <c r="Z445" s="4">
        <v>24</v>
      </c>
      <c r="AA445" s="4">
        <v>24</v>
      </c>
      <c r="AB445" t="s">
        <v>224</v>
      </c>
      <c r="AC445" t="s">
        <v>225</v>
      </c>
      <c r="AD445" s="113">
        <v>3788.67174193548</v>
      </c>
      <c r="AE445" s="113">
        <v>3813.9024177635101</v>
      </c>
      <c r="AF445" s="113">
        <v>25.230675828032499</v>
      </c>
    </row>
    <row r="446" spans="13:32" x14ac:dyDescent="0.35">
      <c r="M446">
        <v>2019</v>
      </c>
      <c r="N446" s="15">
        <v>43447</v>
      </c>
      <c r="O446" s="4">
        <v>24</v>
      </c>
      <c r="P446" s="15" t="s">
        <v>166</v>
      </c>
      <c r="Q446" t="s">
        <v>150</v>
      </c>
      <c r="R446" t="s">
        <v>151</v>
      </c>
      <c r="S446" s="113">
        <v>13590.3094163403</v>
      </c>
      <c r="T446" s="113">
        <v>14135.779</v>
      </c>
      <c r="U446" s="113">
        <v>545.46958365965804</v>
      </c>
      <c r="V446" s="113">
        <f t="shared" si="14"/>
        <v>14135779</v>
      </c>
      <c r="W446" s="114"/>
      <c r="X446">
        <v>2019</v>
      </c>
      <c r="Y446" s="15">
        <v>43447</v>
      </c>
      <c r="Z446" s="4">
        <v>24</v>
      </c>
      <c r="AA446" s="4">
        <v>24</v>
      </c>
      <c r="AB446" t="s">
        <v>224</v>
      </c>
      <c r="AC446" t="s">
        <v>225</v>
      </c>
      <c r="AD446" s="113">
        <v>3788.67174193548</v>
      </c>
      <c r="AE446" s="113">
        <v>3813.9024177635101</v>
      </c>
      <c r="AF446" s="113">
        <v>25.230675828032499</v>
      </c>
    </row>
    <row r="447" spans="13:32" x14ac:dyDescent="0.35">
      <c r="M447">
        <v>2019</v>
      </c>
      <c r="N447" s="15">
        <v>43448</v>
      </c>
      <c r="O447" s="4">
        <v>24</v>
      </c>
      <c r="P447" s="15" t="s">
        <v>166</v>
      </c>
      <c r="Q447" t="s">
        <v>150</v>
      </c>
      <c r="R447" t="s">
        <v>151</v>
      </c>
      <c r="S447" s="113">
        <v>13599.8996436173</v>
      </c>
      <c r="T447" s="113">
        <v>14412.778</v>
      </c>
      <c r="U447" s="113">
        <v>812.87835638265994</v>
      </c>
      <c r="V447" s="113">
        <f t="shared" si="14"/>
        <v>14412778</v>
      </c>
      <c r="W447" s="114"/>
      <c r="X447">
        <v>2019</v>
      </c>
      <c r="Y447" s="15">
        <v>43448</v>
      </c>
      <c r="Z447" s="4">
        <v>24</v>
      </c>
      <c r="AA447" s="4">
        <v>24</v>
      </c>
      <c r="AB447" t="s">
        <v>224</v>
      </c>
      <c r="AC447" t="s">
        <v>225</v>
      </c>
      <c r="AD447" s="113">
        <v>3788.67174193548</v>
      </c>
      <c r="AE447" s="113">
        <v>3813.9024177635101</v>
      </c>
      <c r="AF447" s="113">
        <v>25.230675828032499</v>
      </c>
    </row>
    <row r="448" spans="13:32" x14ac:dyDescent="0.35">
      <c r="M448">
        <v>2019</v>
      </c>
      <c r="N448" s="15">
        <v>43449</v>
      </c>
      <c r="O448" s="4">
        <v>24</v>
      </c>
      <c r="P448" s="15" t="s">
        <v>166</v>
      </c>
      <c r="Q448" t="s">
        <v>150</v>
      </c>
      <c r="R448" t="s">
        <v>151</v>
      </c>
      <c r="S448" s="113">
        <v>13599.9077728593</v>
      </c>
      <c r="T448" s="113">
        <v>13896.802</v>
      </c>
      <c r="U448" s="113">
        <v>296.89422714066802</v>
      </c>
      <c r="V448" s="113">
        <f t="shared" si="14"/>
        <v>13896802</v>
      </c>
      <c r="W448" s="114"/>
      <c r="X448">
        <v>2019</v>
      </c>
      <c r="Y448" s="15">
        <v>43449</v>
      </c>
      <c r="Z448" s="4">
        <v>24</v>
      </c>
      <c r="AA448" s="4">
        <v>24</v>
      </c>
      <c r="AB448" t="s">
        <v>224</v>
      </c>
      <c r="AC448" t="s">
        <v>225</v>
      </c>
      <c r="AD448" s="113">
        <v>3788.67174193548</v>
      </c>
      <c r="AE448" s="113">
        <v>3813.9024177635101</v>
      </c>
      <c r="AF448" s="113">
        <v>25.230675828032499</v>
      </c>
    </row>
    <row r="449" spans="13:32" x14ac:dyDescent="0.35">
      <c r="M449">
        <v>2019</v>
      </c>
      <c r="N449" s="15">
        <v>43450</v>
      </c>
      <c r="O449" s="4">
        <v>24</v>
      </c>
      <c r="P449" s="15" t="s">
        <v>166</v>
      </c>
      <c r="Q449" t="s">
        <v>150</v>
      </c>
      <c r="R449" t="s">
        <v>151</v>
      </c>
      <c r="S449" s="113">
        <v>13599.917320938799</v>
      </c>
      <c r="T449" s="113">
        <v>13875.5</v>
      </c>
      <c r="U449" s="113">
        <v>275.58267906110899</v>
      </c>
      <c r="V449" s="113">
        <f t="shared" si="14"/>
        <v>13875500</v>
      </c>
      <c r="W449" s="114"/>
      <c r="X449">
        <v>2019</v>
      </c>
      <c r="Y449" s="15">
        <v>43450</v>
      </c>
      <c r="Z449" s="4">
        <v>24</v>
      </c>
      <c r="AA449" s="4">
        <v>24</v>
      </c>
      <c r="AB449" t="s">
        <v>224</v>
      </c>
      <c r="AC449" t="s">
        <v>225</v>
      </c>
      <c r="AD449" s="113">
        <v>3788.67174193548</v>
      </c>
      <c r="AE449" s="113">
        <v>3813.9024177635101</v>
      </c>
      <c r="AF449" s="113">
        <v>25.230675828032499</v>
      </c>
    </row>
    <row r="450" spans="13:32" x14ac:dyDescent="0.35">
      <c r="M450">
        <v>2019</v>
      </c>
      <c r="N450" s="15">
        <v>43451</v>
      </c>
      <c r="O450" s="4">
        <v>24</v>
      </c>
      <c r="P450" s="15" t="s">
        <v>166</v>
      </c>
      <c r="Q450" t="s">
        <v>150</v>
      </c>
      <c r="R450" t="s">
        <v>151</v>
      </c>
      <c r="S450" s="113">
        <v>13613.3397583607</v>
      </c>
      <c r="T450" s="113">
        <v>14338.585999999999</v>
      </c>
      <c r="U450" s="113">
        <v>725.24624163927297</v>
      </c>
      <c r="V450" s="113">
        <f t="shared" si="14"/>
        <v>14338586</v>
      </c>
      <c r="W450" s="114"/>
      <c r="X450">
        <v>2019</v>
      </c>
      <c r="Y450" s="15">
        <v>43451</v>
      </c>
      <c r="Z450" s="4">
        <v>24</v>
      </c>
      <c r="AA450" s="4">
        <v>24</v>
      </c>
      <c r="AB450" t="s">
        <v>224</v>
      </c>
      <c r="AC450" t="s">
        <v>225</v>
      </c>
      <c r="AD450" s="113">
        <v>3788.67174193548</v>
      </c>
      <c r="AE450" s="113">
        <v>3813.9024177635101</v>
      </c>
      <c r="AF450" s="113">
        <v>25.230675828032499</v>
      </c>
    </row>
    <row r="451" spans="13:32" x14ac:dyDescent="0.35">
      <c r="M451">
        <v>2019</v>
      </c>
      <c r="N451" s="15">
        <v>43452</v>
      </c>
      <c r="O451" s="4">
        <v>24</v>
      </c>
      <c r="P451" s="15" t="s">
        <v>166</v>
      </c>
      <c r="Q451" t="s">
        <v>150</v>
      </c>
      <c r="R451" t="s">
        <v>151</v>
      </c>
      <c r="S451" s="113">
        <v>13626.9491189035</v>
      </c>
      <c r="T451" s="113">
        <v>13729.210999999999</v>
      </c>
      <c r="U451" s="113">
        <v>102.261881096428</v>
      </c>
      <c r="V451" s="113">
        <f t="shared" si="14"/>
        <v>13729211</v>
      </c>
      <c r="W451" s="114"/>
      <c r="X451">
        <v>2019</v>
      </c>
      <c r="Y451" s="15">
        <v>43452</v>
      </c>
      <c r="Z451" s="4">
        <v>24</v>
      </c>
      <c r="AA451" s="4">
        <v>24</v>
      </c>
      <c r="AB451" t="s">
        <v>224</v>
      </c>
      <c r="AC451" t="s">
        <v>225</v>
      </c>
      <c r="AD451" s="113">
        <v>3788.67174193548</v>
      </c>
      <c r="AE451" s="113">
        <v>3813.9024177635101</v>
      </c>
      <c r="AF451" s="113">
        <v>25.230675828032499</v>
      </c>
    </row>
    <row r="452" spans="13:32" x14ac:dyDescent="0.35">
      <c r="M452">
        <v>2019</v>
      </c>
      <c r="N452" s="15">
        <v>43453</v>
      </c>
      <c r="O452" s="4">
        <v>24</v>
      </c>
      <c r="P452" s="15" t="s">
        <v>166</v>
      </c>
      <c r="Q452" t="s">
        <v>150</v>
      </c>
      <c r="R452" t="s">
        <v>151</v>
      </c>
      <c r="S452" s="113">
        <v>13641.634299065799</v>
      </c>
      <c r="T452" s="113">
        <v>14149.412</v>
      </c>
      <c r="U452" s="113">
        <v>507.777700934189</v>
      </c>
      <c r="V452" s="113">
        <f t="shared" si="14"/>
        <v>14149412</v>
      </c>
      <c r="W452" s="114"/>
      <c r="X452">
        <v>2019</v>
      </c>
      <c r="Y452" s="15">
        <v>43453</v>
      </c>
      <c r="Z452" s="4">
        <v>24</v>
      </c>
      <c r="AA452" s="4">
        <v>24</v>
      </c>
      <c r="AB452" t="s">
        <v>224</v>
      </c>
      <c r="AC452" t="s">
        <v>225</v>
      </c>
      <c r="AD452" s="113">
        <v>3788.67174193548</v>
      </c>
      <c r="AE452" s="113">
        <v>3813.9024177635101</v>
      </c>
      <c r="AF452" s="113">
        <v>25.230675828032499</v>
      </c>
    </row>
    <row r="453" spans="13:32" x14ac:dyDescent="0.35">
      <c r="M453">
        <v>2019</v>
      </c>
      <c r="N453" s="15">
        <v>43454</v>
      </c>
      <c r="O453" s="4">
        <v>24</v>
      </c>
      <c r="P453" s="15" t="s">
        <v>166</v>
      </c>
      <c r="Q453" t="s">
        <v>150</v>
      </c>
      <c r="R453" t="s">
        <v>151</v>
      </c>
      <c r="S453" s="113">
        <v>13660.186412892899</v>
      </c>
      <c r="T453" s="113">
        <v>13917.504999999999</v>
      </c>
      <c r="U453" s="113">
        <v>257.31858710703199</v>
      </c>
      <c r="V453" s="113">
        <f t="shared" si="14"/>
        <v>13917505</v>
      </c>
      <c r="W453" s="114"/>
      <c r="X453">
        <v>2019</v>
      </c>
      <c r="Y453" s="15">
        <v>43454</v>
      </c>
      <c r="Z453" s="4">
        <v>24</v>
      </c>
      <c r="AA453" s="4">
        <v>24</v>
      </c>
      <c r="AB453" t="s">
        <v>224</v>
      </c>
      <c r="AC453" t="s">
        <v>225</v>
      </c>
      <c r="AD453" s="113">
        <v>3788.67174193548</v>
      </c>
      <c r="AE453" s="113">
        <v>3813.9024177635101</v>
      </c>
      <c r="AF453" s="113">
        <v>25.230675828032499</v>
      </c>
    </row>
    <row r="454" spans="13:32" x14ac:dyDescent="0.35">
      <c r="M454">
        <v>2019</v>
      </c>
      <c r="N454" s="15">
        <v>43455</v>
      </c>
      <c r="O454" s="4">
        <v>24</v>
      </c>
      <c r="P454" s="15" t="s">
        <v>166</v>
      </c>
      <c r="Q454" t="s">
        <v>150</v>
      </c>
      <c r="R454" t="s">
        <v>151</v>
      </c>
      <c r="S454" s="113">
        <v>13652.7838690726</v>
      </c>
      <c r="T454" s="113">
        <v>14172.391</v>
      </c>
      <c r="U454" s="113">
        <v>519.60713092730396</v>
      </c>
      <c r="V454" s="113">
        <f t="shared" si="14"/>
        <v>14172391</v>
      </c>
      <c r="W454" s="114"/>
      <c r="X454">
        <v>2019</v>
      </c>
      <c r="Y454" s="15">
        <v>43455</v>
      </c>
      <c r="Z454" s="4">
        <v>24</v>
      </c>
      <c r="AA454" s="4">
        <v>24</v>
      </c>
      <c r="AB454" t="s">
        <v>224</v>
      </c>
      <c r="AC454" t="s">
        <v>225</v>
      </c>
      <c r="AD454" s="113">
        <v>3788.67174193548</v>
      </c>
      <c r="AE454" s="113">
        <v>3813.9024177635101</v>
      </c>
      <c r="AF454" s="113">
        <v>25.230675828032499</v>
      </c>
    </row>
    <row r="455" spans="13:32" x14ac:dyDescent="0.35">
      <c r="M455">
        <v>2019</v>
      </c>
      <c r="N455" s="15">
        <v>43456</v>
      </c>
      <c r="O455" s="4">
        <v>24</v>
      </c>
      <c r="P455" s="15" t="s">
        <v>166</v>
      </c>
      <c r="Q455" t="s">
        <v>150</v>
      </c>
      <c r="R455" t="s">
        <v>151</v>
      </c>
      <c r="S455" s="113">
        <v>13652.741133694601</v>
      </c>
      <c r="T455" s="113">
        <v>14373.285</v>
      </c>
      <c r="U455" s="113">
        <v>720.54386630539295</v>
      </c>
      <c r="V455" s="113">
        <f t="shared" si="14"/>
        <v>14373285</v>
      </c>
      <c r="W455" s="114"/>
      <c r="X455">
        <v>2019</v>
      </c>
      <c r="Y455" s="15">
        <v>43456</v>
      </c>
      <c r="Z455" s="4">
        <v>24</v>
      </c>
      <c r="AA455" s="4">
        <v>24</v>
      </c>
      <c r="AB455" t="s">
        <v>224</v>
      </c>
      <c r="AC455" t="s">
        <v>225</v>
      </c>
      <c r="AD455" s="113">
        <v>3788.67174193548</v>
      </c>
      <c r="AE455" s="113">
        <v>3813.9024177635101</v>
      </c>
      <c r="AF455" s="113">
        <v>25.230675828032499</v>
      </c>
    </row>
    <row r="456" spans="13:32" x14ac:dyDescent="0.35">
      <c r="M456">
        <v>2019</v>
      </c>
      <c r="N456" s="15">
        <v>43457</v>
      </c>
      <c r="O456" s="4">
        <v>24</v>
      </c>
      <c r="P456" s="15" t="s">
        <v>166</v>
      </c>
      <c r="Q456" t="s">
        <v>150</v>
      </c>
      <c r="R456" t="s">
        <v>151</v>
      </c>
      <c r="S456" s="113">
        <v>13652.790920445799</v>
      </c>
      <c r="T456" s="113">
        <v>13591.675999999999</v>
      </c>
      <c r="U456" s="113">
        <v>-61.114920445799697</v>
      </c>
      <c r="V456" s="113">
        <f t="shared" si="14"/>
        <v>13591676</v>
      </c>
      <c r="W456" s="114"/>
      <c r="X456">
        <v>2019</v>
      </c>
      <c r="Y456" s="15">
        <v>43457</v>
      </c>
      <c r="Z456" s="4">
        <v>24</v>
      </c>
      <c r="AA456" s="4">
        <v>24</v>
      </c>
      <c r="AB456" t="s">
        <v>224</v>
      </c>
      <c r="AC456" t="s">
        <v>225</v>
      </c>
      <c r="AD456" s="113">
        <v>3788.67174193548</v>
      </c>
      <c r="AE456" s="113">
        <v>3813.9024177635101</v>
      </c>
      <c r="AF456" s="113">
        <v>25.230675828032499</v>
      </c>
    </row>
    <row r="457" spans="13:32" x14ac:dyDescent="0.35">
      <c r="M457">
        <v>2019</v>
      </c>
      <c r="N457" s="15">
        <v>43458</v>
      </c>
      <c r="O457" s="4">
        <v>24</v>
      </c>
      <c r="P457" s="15" t="s">
        <v>166</v>
      </c>
      <c r="Q457" t="s">
        <v>150</v>
      </c>
      <c r="R457" t="s">
        <v>151</v>
      </c>
      <c r="S457" s="113">
        <v>13659.713371031199</v>
      </c>
      <c r="T457" s="113">
        <v>13399.475</v>
      </c>
      <c r="U457" s="113">
        <v>-260.23837103128199</v>
      </c>
      <c r="V457" s="113">
        <f t="shared" ref="V457:V520" si="15">T457*1000</f>
        <v>13399475</v>
      </c>
      <c r="W457" s="114"/>
      <c r="X457">
        <v>2019</v>
      </c>
      <c r="Y457" s="15">
        <v>43458</v>
      </c>
      <c r="Z457" s="4">
        <v>24</v>
      </c>
      <c r="AA457" s="4">
        <v>24</v>
      </c>
      <c r="AB457" t="s">
        <v>224</v>
      </c>
      <c r="AC457" t="s">
        <v>225</v>
      </c>
      <c r="AD457" s="113">
        <v>3788.67174193548</v>
      </c>
      <c r="AE457" s="113">
        <v>3813.9024177635101</v>
      </c>
      <c r="AF457" s="113">
        <v>25.230675828032499</v>
      </c>
    </row>
    <row r="458" spans="13:32" x14ac:dyDescent="0.35">
      <c r="M458">
        <v>2019</v>
      </c>
      <c r="N458" s="15">
        <v>43459</v>
      </c>
      <c r="O458" s="4">
        <v>24</v>
      </c>
      <c r="P458" s="15" t="s">
        <v>166</v>
      </c>
      <c r="Q458" t="s">
        <v>150</v>
      </c>
      <c r="R458" t="s">
        <v>151</v>
      </c>
      <c r="S458" s="113">
        <v>13659.6826182194</v>
      </c>
      <c r="T458" s="113">
        <v>13191.468000000001</v>
      </c>
      <c r="U458" s="113">
        <v>-468.21461821942597</v>
      </c>
      <c r="V458" s="113">
        <f t="shared" si="15"/>
        <v>13191468</v>
      </c>
      <c r="W458" s="114"/>
      <c r="X458">
        <v>2019</v>
      </c>
      <c r="Y458" s="15">
        <v>43459</v>
      </c>
      <c r="Z458" s="4">
        <v>24</v>
      </c>
      <c r="AA458" s="4">
        <v>24</v>
      </c>
      <c r="AB458" t="s">
        <v>224</v>
      </c>
      <c r="AC458" t="s">
        <v>225</v>
      </c>
      <c r="AD458" s="113">
        <v>3788.67174193548</v>
      </c>
      <c r="AE458" s="113">
        <v>3813.9024177635101</v>
      </c>
      <c r="AF458" s="113">
        <v>25.230675828032499</v>
      </c>
    </row>
    <row r="459" spans="13:32" x14ac:dyDescent="0.35">
      <c r="M459">
        <v>2019</v>
      </c>
      <c r="N459" s="15">
        <v>43460</v>
      </c>
      <c r="O459" s="4">
        <v>24</v>
      </c>
      <c r="P459" s="15" t="s">
        <v>166</v>
      </c>
      <c r="Q459" t="s">
        <v>150</v>
      </c>
      <c r="R459" t="s">
        <v>151</v>
      </c>
      <c r="S459" s="113">
        <v>13666.147065299599</v>
      </c>
      <c r="T459" s="113">
        <v>13877.262000000001</v>
      </c>
      <c r="U459" s="113">
        <v>211.11493470034401</v>
      </c>
      <c r="V459" s="113">
        <f t="shared" si="15"/>
        <v>13877262</v>
      </c>
      <c r="W459" s="114"/>
      <c r="X459">
        <v>2019</v>
      </c>
      <c r="Y459" s="15">
        <v>43460</v>
      </c>
      <c r="Z459" s="4">
        <v>24</v>
      </c>
      <c r="AA459" s="4">
        <v>24</v>
      </c>
      <c r="AB459" t="s">
        <v>224</v>
      </c>
      <c r="AC459" t="s">
        <v>225</v>
      </c>
      <c r="AD459" s="113">
        <v>3788.67174193548</v>
      </c>
      <c r="AE459" s="113">
        <v>3813.9024177635101</v>
      </c>
      <c r="AF459" s="113">
        <v>25.230675828032499</v>
      </c>
    </row>
    <row r="460" spans="13:32" x14ac:dyDescent="0.35">
      <c r="M460">
        <v>2019</v>
      </c>
      <c r="N460" s="15">
        <v>43461</v>
      </c>
      <c r="O460" s="4">
        <v>24</v>
      </c>
      <c r="P460" s="15" t="s">
        <v>166</v>
      </c>
      <c r="Q460" t="s">
        <v>150</v>
      </c>
      <c r="R460" t="s">
        <v>151</v>
      </c>
      <c r="S460" s="113">
        <v>13664.4559873711</v>
      </c>
      <c r="T460" s="113">
        <v>14621.576999999999</v>
      </c>
      <c r="U460" s="113">
        <v>957.12101262889701</v>
      </c>
      <c r="V460" s="113">
        <f t="shared" si="15"/>
        <v>14621577</v>
      </c>
      <c r="W460" s="114"/>
      <c r="X460">
        <v>2019</v>
      </c>
      <c r="Y460" s="15">
        <v>43461</v>
      </c>
      <c r="Z460" s="4">
        <v>24</v>
      </c>
      <c r="AA460" s="4">
        <v>24</v>
      </c>
      <c r="AB460" t="s">
        <v>224</v>
      </c>
      <c r="AC460" t="s">
        <v>225</v>
      </c>
      <c r="AD460" s="113">
        <v>3788.67174193548</v>
      </c>
      <c r="AE460" s="113">
        <v>3813.9024177635101</v>
      </c>
      <c r="AF460" s="113">
        <v>25.230675828032499</v>
      </c>
    </row>
    <row r="461" spans="13:32" x14ac:dyDescent="0.35">
      <c r="M461">
        <v>2019</v>
      </c>
      <c r="N461" s="15">
        <v>43462</v>
      </c>
      <c r="O461" s="4">
        <v>24</v>
      </c>
      <c r="P461" s="15" t="s">
        <v>166</v>
      </c>
      <c r="Q461" t="s">
        <v>150</v>
      </c>
      <c r="R461" t="s">
        <v>151</v>
      </c>
      <c r="S461" s="113">
        <v>13670.3092865829</v>
      </c>
      <c r="T461" s="113">
        <v>14990.76</v>
      </c>
      <c r="U461" s="113">
        <v>1320.4507134170799</v>
      </c>
      <c r="V461" s="113">
        <f t="shared" si="15"/>
        <v>14990760</v>
      </c>
      <c r="W461" s="114"/>
      <c r="X461">
        <v>2019</v>
      </c>
      <c r="Y461" s="15">
        <v>43462</v>
      </c>
      <c r="Z461" s="4">
        <v>24</v>
      </c>
      <c r="AA461" s="4">
        <v>24</v>
      </c>
      <c r="AB461" t="s">
        <v>224</v>
      </c>
      <c r="AC461" t="s">
        <v>225</v>
      </c>
      <c r="AD461" s="113">
        <v>3788.67174193548</v>
      </c>
      <c r="AE461" s="113">
        <v>3813.9024177635101</v>
      </c>
      <c r="AF461" s="113">
        <v>25.230675828032499</v>
      </c>
    </row>
    <row r="462" spans="13:32" x14ac:dyDescent="0.35">
      <c r="M462">
        <v>2019</v>
      </c>
      <c r="N462" s="15">
        <v>43463</v>
      </c>
      <c r="O462" s="4">
        <v>24</v>
      </c>
      <c r="P462" s="15" t="s">
        <v>166</v>
      </c>
      <c r="Q462" t="s">
        <v>150</v>
      </c>
      <c r="R462" t="s">
        <v>151</v>
      </c>
      <c r="S462" s="113">
        <v>13670.391288619699</v>
      </c>
      <c r="T462" s="113">
        <v>13683.679</v>
      </c>
      <c r="U462" s="113">
        <v>13.2877113802114</v>
      </c>
      <c r="V462" s="113">
        <f t="shared" si="15"/>
        <v>13683679</v>
      </c>
      <c r="W462" s="114"/>
      <c r="X462">
        <v>2019</v>
      </c>
      <c r="Y462" s="15">
        <v>43463</v>
      </c>
      <c r="Z462" s="4">
        <v>24</v>
      </c>
      <c r="AA462" s="4">
        <v>24</v>
      </c>
      <c r="AB462" t="s">
        <v>224</v>
      </c>
      <c r="AC462" t="s">
        <v>225</v>
      </c>
      <c r="AD462" s="113">
        <v>3788.67174193548</v>
      </c>
      <c r="AE462" s="113">
        <v>3813.9024177635101</v>
      </c>
      <c r="AF462" s="113">
        <v>25.230675828032499</v>
      </c>
    </row>
    <row r="463" spans="13:32" x14ac:dyDescent="0.35">
      <c r="M463">
        <v>2019</v>
      </c>
      <c r="N463" s="15">
        <v>43464</v>
      </c>
      <c r="O463" s="4">
        <v>24</v>
      </c>
      <c r="P463" s="15" t="s">
        <v>166</v>
      </c>
      <c r="Q463" t="s">
        <v>150</v>
      </c>
      <c r="R463" t="s">
        <v>151</v>
      </c>
      <c r="S463" s="113">
        <v>13670.3959373732</v>
      </c>
      <c r="T463" s="113">
        <v>13181.071</v>
      </c>
      <c r="U463" s="113">
        <v>-489.32493737324501</v>
      </c>
      <c r="V463" s="113">
        <f t="shared" si="15"/>
        <v>13181071</v>
      </c>
      <c r="W463" s="114"/>
      <c r="X463">
        <v>2019</v>
      </c>
      <c r="Y463" s="15">
        <v>43464</v>
      </c>
      <c r="Z463" s="4">
        <v>24</v>
      </c>
      <c r="AA463" s="4">
        <v>24</v>
      </c>
      <c r="AB463" t="s">
        <v>224</v>
      </c>
      <c r="AC463" t="s">
        <v>225</v>
      </c>
      <c r="AD463" s="113">
        <v>3788.67174193548</v>
      </c>
      <c r="AE463" s="113">
        <v>3813.9024177635101</v>
      </c>
      <c r="AF463" s="113">
        <v>25.230675828032499</v>
      </c>
    </row>
    <row r="464" spans="13:32" x14ac:dyDescent="0.35">
      <c r="M464">
        <v>2019</v>
      </c>
      <c r="N464" s="15">
        <v>43465</v>
      </c>
      <c r="O464" s="4">
        <v>24</v>
      </c>
      <c r="P464" s="15" t="s">
        <v>166</v>
      </c>
      <c r="Q464" t="s">
        <v>150</v>
      </c>
      <c r="R464" t="s">
        <v>151</v>
      </c>
      <c r="S464" s="113">
        <v>13674.689203440899</v>
      </c>
      <c r="T464" s="113">
        <v>13812.236000000001</v>
      </c>
      <c r="U464" s="113">
        <v>137.54679655908799</v>
      </c>
      <c r="V464" s="113">
        <f t="shared" si="15"/>
        <v>13812236</v>
      </c>
      <c r="W464" s="114"/>
      <c r="X464">
        <v>2019</v>
      </c>
      <c r="Y464" s="15">
        <v>43465</v>
      </c>
      <c r="Z464" s="4">
        <v>24</v>
      </c>
      <c r="AA464" s="4">
        <v>24</v>
      </c>
      <c r="AB464" t="s">
        <v>224</v>
      </c>
      <c r="AC464" t="s">
        <v>225</v>
      </c>
      <c r="AD464" s="113">
        <v>3788.67174193548</v>
      </c>
      <c r="AE464" s="113">
        <v>3813.9024177635101</v>
      </c>
      <c r="AF464" s="113">
        <v>25.230675828032499</v>
      </c>
    </row>
    <row r="465" spans="13:32" x14ac:dyDescent="0.35">
      <c r="M465">
        <v>2019</v>
      </c>
      <c r="N465" s="15">
        <v>43466</v>
      </c>
      <c r="O465" s="4">
        <v>24</v>
      </c>
      <c r="P465" s="15" t="s">
        <v>167</v>
      </c>
      <c r="Q465" t="s">
        <v>150</v>
      </c>
      <c r="R465" t="s">
        <v>151</v>
      </c>
      <c r="S465" s="113">
        <v>14152.666360684299</v>
      </c>
      <c r="T465" s="113">
        <v>14314.725</v>
      </c>
      <c r="U465" s="113">
        <v>162.05863931567501</v>
      </c>
      <c r="V465" s="113">
        <f t="shared" si="15"/>
        <v>14314725</v>
      </c>
      <c r="W465" s="114"/>
      <c r="X465">
        <v>2019</v>
      </c>
      <c r="Y465" s="15">
        <v>43466</v>
      </c>
      <c r="Z465" s="4">
        <v>24</v>
      </c>
      <c r="AA465" s="4">
        <v>24</v>
      </c>
      <c r="AB465" t="s">
        <v>224</v>
      </c>
      <c r="AC465" t="s">
        <v>225</v>
      </c>
      <c r="AD465" s="113">
        <v>4018.2459354838702</v>
      </c>
      <c r="AE465" s="113">
        <v>4045.0054616453299</v>
      </c>
      <c r="AF465" s="113">
        <v>26.759526161458801</v>
      </c>
    </row>
    <row r="466" spans="13:32" x14ac:dyDescent="0.35">
      <c r="M466">
        <v>2019</v>
      </c>
      <c r="N466" s="15">
        <v>43467</v>
      </c>
      <c r="O466" s="4">
        <v>24</v>
      </c>
      <c r="P466" s="15" t="s">
        <v>167</v>
      </c>
      <c r="Q466" t="s">
        <v>150</v>
      </c>
      <c r="R466" t="s">
        <v>151</v>
      </c>
      <c r="S466" s="113">
        <v>14151.7063040475</v>
      </c>
      <c r="T466" s="113">
        <v>14916.816000000001</v>
      </c>
      <c r="U466" s="113">
        <v>765.109695952425</v>
      </c>
      <c r="V466" s="113">
        <f t="shared" si="15"/>
        <v>14916816</v>
      </c>
      <c r="W466" s="114"/>
      <c r="X466">
        <v>2019</v>
      </c>
      <c r="Y466" s="15">
        <v>43467</v>
      </c>
      <c r="Z466" s="4">
        <v>24</v>
      </c>
      <c r="AA466" s="4">
        <v>24</v>
      </c>
      <c r="AB466" t="s">
        <v>224</v>
      </c>
      <c r="AC466" t="s">
        <v>225</v>
      </c>
      <c r="AD466" s="113">
        <v>4018.2459354838702</v>
      </c>
      <c r="AE466" s="113">
        <v>4045.0054616453299</v>
      </c>
      <c r="AF466" s="113">
        <v>26.759526161458801</v>
      </c>
    </row>
    <row r="467" spans="13:32" x14ac:dyDescent="0.35">
      <c r="M467">
        <v>2019</v>
      </c>
      <c r="N467" s="15">
        <v>43468</v>
      </c>
      <c r="O467" s="4">
        <v>24</v>
      </c>
      <c r="P467" s="15" t="s">
        <v>167</v>
      </c>
      <c r="Q467" t="s">
        <v>150</v>
      </c>
      <c r="R467" t="s">
        <v>151</v>
      </c>
      <c r="S467" s="113">
        <v>14150.265838478599</v>
      </c>
      <c r="T467" s="113">
        <v>14383.7</v>
      </c>
      <c r="U467" s="113">
        <v>233.434161521368</v>
      </c>
      <c r="V467" s="113">
        <f t="shared" si="15"/>
        <v>14383700</v>
      </c>
      <c r="W467" s="114"/>
      <c r="X467">
        <v>2019</v>
      </c>
      <c r="Y467" s="15">
        <v>43468</v>
      </c>
      <c r="Z467" s="4">
        <v>24</v>
      </c>
      <c r="AA467" s="4">
        <v>24</v>
      </c>
      <c r="AB467" t="s">
        <v>224</v>
      </c>
      <c r="AC467" t="s">
        <v>225</v>
      </c>
      <c r="AD467" s="113">
        <v>4018.2459354838702</v>
      </c>
      <c r="AE467" s="113">
        <v>4045.0054616453299</v>
      </c>
      <c r="AF467" s="113">
        <v>26.759526161458801</v>
      </c>
    </row>
    <row r="468" spans="13:32" x14ac:dyDescent="0.35">
      <c r="M468">
        <v>2019</v>
      </c>
      <c r="N468" s="15">
        <v>43469</v>
      </c>
      <c r="O468" s="4">
        <v>24</v>
      </c>
      <c r="P468" s="15" t="s">
        <v>167</v>
      </c>
      <c r="Q468" t="s">
        <v>150</v>
      </c>
      <c r="R468" t="s">
        <v>151</v>
      </c>
      <c r="S468" s="113">
        <v>14118.209651163301</v>
      </c>
      <c r="T468" s="113">
        <v>13564.179</v>
      </c>
      <c r="U468" s="113">
        <v>-554.03065116339303</v>
      </c>
      <c r="V468" s="113">
        <f t="shared" si="15"/>
        <v>13564179</v>
      </c>
      <c r="W468" s="114"/>
      <c r="X468">
        <v>2019</v>
      </c>
      <c r="Y468" s="15">
        <v>43469</v>
      </c>
      <c r="Z468" s="4">
        <v>24</v>
      </c>
      <c r="AA468" s="4">
        <v>24</v>
      </c>
      <c r="AB468" t="s">
        <v>224</v>
      </c>
      <c r="AC468" t="s">
        <v>225</v>
      </c>
      <c r="AD468" s="113">
        <v>4018.2459354838702</v>
      </c>
      <c r="AE468" s="113">
        <v>4045.0054616453299</v>
      </c>
      <c r="AF468" s="113">
        <v>26.759526161458801</v>
      </c>
    </row>
    <row r="469" spans="13:32" x14ac:dyDescent="0.35">
      <c r="M469">
        <v>2019</v>
      </c>
      <c r="N469" s="15">
        <v>43470</v>
      </c>
      <c r="O469" s="4">
        <v>24</v>
      </c>
      <c r="P469" s="15" t="s">
        <v>167</v>
      </c>
      <c r="Q469" t="s">
        <v>150</v>
      </c>
      <c r="R469" t="s">
        <v>151</v>
      </c>
      <c r="S469" s="113">
        <v>14118.201626521701</v>
      </c>
      <c r="T469" s="113">
        <v>13789.032999999999</v>
      </c>
      <c r="U469" s="113">
        <v>-329.16862652178099</v>
      </c>
      <c r="V469" s="113">
        <f t="shared" si="15"/>
        <v>13789033</v>
      </c>
      <c r="W469" s="114"/>
      <c r="X469">
        <v>2019</v>
      </c>
      <c r="Y469" s="15">
        <v>43470</v>
      </c>
      <c r="Z469" s="4">
        <v>24</v>
      </c>
      <c r="AA469" s="4">
        <v>24</v>
      </c>
      <c r="AB469" t="s">
        <v>224</v>
      </c>
      <c r="AC469" t="s">
        <v>225</v>
      </c>
      <c r="AD469" s="113">
        <v>4018.2459354838702</v>
      </c>
      <c r="AE469" s="113">
        <v>4045.0054616453299</v>
      </c>
      <c r="AF469" s="113">
        <v>26.759526161458801</v>
      </c>
    </row>
    <row r="470" spans="13:32" x14ac:dyDescent="0.35">
      <c r="M470">
        <v>2019</v>
      </c>
      <c r="N470" s="15">
        <v>43471</v>
      </c>
      <c r="O470" s="4">
        <v>24</v>
      </c>
      <c r="P470" s="15" t="s">
        <v>167</v>
      </c>
      <c r="Q470" t="s">
        <v>150</v>
      </c>
      <c r="R470" t="s">
        <v>151</v>
      </c>
      <c r="S470" s="113">
        <v>14118.2694019791</v>
      </c>
      <c r="T470" s="113">
        <v>13616.701999999999</v>
      </c>
      <c r="U470" s="113">
        <v>-501.56740197911398</v>
      </c>
      <c r="V470" s="113">
        <f t="shared" si="15"/>
        <v>13616702</v>
      </c>
      <c r="W470" s="114"/>
      <c r="X470">
        <v>2019</v>
      </c>
      <c r="Y470" s="15">
        <v>43471</v>
      </c>
      <c r="Z470" s="4">
        <v>24</v>
      </c>
      <c r="AA470" s="4">
        <v>24</v>
      </c>
      <c r="AB470" t="s">
        <v>224</v>
      </c>
      <c r="AC470" t="s">
        <v>225</v>
      </c>
      <c r="AD470" s="113">
        <v>4018.2459354838702</v>
      </c>
      <c r="AE470" s="113">
        <v>4045.0054616453299</v>
      </c>
      <c r="AF470" s="113">
        <v>26.759526161458801</v>
      </c>
    </row>
    <row r="471" spans="13:32" x14ac:dyDescent="0.35">
      <c r="M471">
        <v>2019</v>
      </c>
      <c r="N471" s="15">
        <v>43472</v>
      </c>
      <c r="O471" s="4">
        <v>24</v>
      </c>
      <c r="P471" s="15" t="s">
        <v>167</v>
      </c>
      <c r="Q471" t="s">
        <v>150</v>
      </c>
      <c r="R471" t="s">
        <v>151</v>
      </c>
      <c r="S471" s="113">
        <v>14131.758988867799</v>
      </c>
      <c r="T471" s="113">
        <v>14487.884</v>
      </c>
      <c r="U471" s="113">
        <v>356.12501113210698</v>
      </c>
      <c r="V471" s="113">
        <f t="shared" si="15"/>
        <v>14487884</v>
      </c>
      <c r="W471" s="114"/>
      <c r="X471">
        <v>2019</v>
      </c>
      <c r="Y471" s="15">
        <v>43472</v>
      </c>
      <c r="Z471" s="4">
        <v>24</v>
      </c>
      <c r="AA471" s="4">
        <v>24</v>
      </c>
      <c r="AB471" t="s">
        <v>224</v>
      </c>
      <c r="AC471" t="s">
        <v>225</v>
      </c>
      <c r="AD471" s="113">
        <v>4018.2459354838702</v>
      </c>
      <c r="AE471" s="113">
        <v>4045.0054616453299</v>
      </c>
      <c r="AF471" s="113">
        <v>26.759526161458801</v>
      </c>
    </row>
    <row r="472" spans="13:32" x14ac:dyDescent="0.35">
      <c r="M472">
        <v>2019</v>
      </c>
      <c r="N472" s="15">
        <v>43473</v>
      </c>
      <c r="O472" s="4">
        <v>24</v>
      </c>
      <c r="P472" s="15" t="s">
        <v>167</v>
      </c>
      <c r="Q472" t="s">
        <v>150</v>
      </c>
      <c r="R472" t="s">
        <v>151</v>
      </c>
      <c r="S472" s="113">
        <v>14139.1475744983</v>
      </c>
      <c r="T472" s="113">
        <v>15479.373</v>
      </c>
      <c r="U472" s="113">
        <v>1340.2254255016501</v>
      </c>
      <c r="V472" s="113">
        <f t="shared" si="15"/>
        <v>15479373</v>
      </c>
      <c r="W472" s="114"/>
      <c r="X472">
        <v>2019</v>
      </c>
      <c r="Y472" s="15">
        <v>43473</v>
      </c>
      <c r="Z472" s="4">
        <v>24</v>
      </c>
      <c r="AA472" s="4">
        <v>24</v>
      </c>
      <c r="AB472" t="s">
        <v>224</v>
      </c>
      <c r="AC472" t="s">
        <v>225</v>
      </c>
      <c r="AD472" s="113">
        <v>4018.2459354838702</v>
      </c>
      <c r="AE472" s="113">
        <v>4045.0054616453299</v>
      </c>
      <c r="AF472" s="113">
        <v>26.759526161458801</v>
      </c>
    </row>
    <row r="473" spans="13:32" x14ac:dyDescent="0.35">
      <c r="M473">
        <v>2019</v>
      </c>
      <c r="N473" s="15">
        <v>43474</v>
      </c>
      <c r="O473" s="4">
        <v>24</v>
      </c>
      <c r="P473" s="15" t="s">
        <v>167</v>
      </c>
      <c r="Q473" t="s">
        <v>150</v>
      </c>
      <c r="R473" t="s">
        <v>151</v>
      </c>
      <c r="S473" s="113">
        <v>14154.9194514224</v>
      </c>
      <c r="T473" s="113">
        <v>14411.795</v>
      </c>
      <c r="U473" s="113">
        <v>256.87554857757402</v>
      </c>
      <c r="V473" s="113">
        <f t="shared" si="15"/>
        <v>14411795</v>
      </c>
      <c r="W473" s="114"/>
      <c r="X473">
        <v>2019</v>
      </c>
      <c r="Y473" s="15">
        <v>43474</v>
      </c>
      <c r="Z473" s="4">
        <v>24</v>
      </c>
      <c r="AA473" s="4">
        <v>24</v>
      </c>
      <c r="AB473" t="s">
        <v>224</v>
      </c>
      <c r="AC473" t="s">
        <v>225</v>
      </c>
      <c r="AD473" s="113">
        <v>4018.2459354838702</v>
      </c>
      <c r="AE473" s="113">
        <v>4045.0054616453299</v>
      </c>
      <c r="AF473" s="113">
        <v>26.759526161458801</v>
      </c>
    </row>
    <row r="474" spans="13:32" x14ac:dyDescent="0.35">
      <c r="M474">
        <v>2019</v>
      </c>
      <c r="N474" s="15">
        <v>43475</v>
      </c>
      <c r="O474" s="4">
        <v>24</v>
      </c>
      <c r="P474" s="15" t="s">
        <v>167</v>
      </c>
      <c r="Q474" t="s">
        <v>150</v>
      </c>
      <c r="R474" t="s">
        <v>151</v>
      </c>
      <c r="S474" s="113">
        <v>14179.791332429701</v>
      </c>
      <c r="T474" s="113">
        <v>14585.948</v>
      </c>
      <c r="U474" s="113">
        <v>406.15666757026997</v>
      </c>
      <c r="V474" s="113">
        <f t="shared" si="15"/>
        <v>14585948</v>
      </c>
      <c r="W474" s="114"/>
      <c r="X474">
        <v>2019</v>
      </c>
      <c r="Y474" s="15">
        <v>43475</v>
      </c>
      <c r="Z474" s="4">
        <v>24</v>
      </c>
      <c r="AA474" s="4">
        <v>24</v>
      </c>
      <c r="AB474" t="s">
        <v>224</v>
      </c>
      <c r="AC474" t="s">
        <v>225</v>
      </c>
      <c r="AD474" s="113">
        <v>4018.2459354838702</v>
      </c>
      <c r="AE474" s="113">
        <v>4045.0054616453299</v>
      </c>
      <c r="AF474" s="113">
        <v>26.759526161458801</v>
      </c>
    </row>
    <row r="475" spans="13:32" x14ac:dyDescent="0.35">
      <c r="M475">
        <v>2019</v>
      </c>
      <c r="N475" s="15">
        <v>43476</v>
      </c>
      <c r="O475" s="4">
        <v>24</v>
      </c>
      <c r="P475" s="15" t="s">
        <v>167</v>
      </c>
      <c r="Q475" t="s">
        <v>150</v>
      </c>
      <c r="R475" t="s">
        <v>151</v>
      </c>
      <c r="S475" s="113">
        <v>14198.753900227</v>
      </c>
      <c r="T475" s="113">
        <v>14376.166999999999</v>
      </c>
      <c r="U475" s="113">
        <v>177.41309977290899</v>
      </c>
      <c r="V475" s="113">
        <f t="shared" si="15"/>
        <v>14376167</v>
      </c>
      <c r="W475" s="114"/>
      <c r="X475">
        <v>2019</v>
      </c>
      <c r="Y475" s="15">
        <v>43476</v>
      </c>
      <c r="Z475" s="4">
        <v>24</v>
      </c>
      <c r="AA475" s="4">
        <v>24</v>
      </c>
      <c r="AB475" t="s">
        <v>224</v>
      </c>
      <c r="AC475" t="s">
        <v>225</v>
      </c>
      <c r="AD475" s="113">
        <v>4018.2459354838702</v>
      </c>
      <c r="AE475" s="113">
        <v>4045.0054616453299</v>
      </c>
      <c r="AF475" s="113">
        <v>26.759526161458801</v>
      </c>
    </row>
    <row r="476" spans="13:32" x14ac:dyDescent="0.35">
      <c r="M476">
        <v>2019</v>
      </c>
      <c r="N476" s="15">
        <v>43477</v>
      </c>
      <c r="O476" s="4">
        <v>24</v>
      </c>
      <c r="P476" s="15" t="s">
        <v>167</v>
      </c>
      <c r="Q476" t="s">
        <v>150</v>
      </c>
      <c r="R476" t="s">
        <v>151</v>
      </c>
      <c r="S476" s="113">
        <v>14198.785428842601</v>
      </c>
      <c r="T476" s="113">
        <v>14341.442999999999</v>
      </c>
      <c r="U476" s="113">
        <v>142.65757115736699</v>
      </c>
      <c r="V476" s="113">
        <f t="shared" si="15"/>
        <v>14341443</v>
      </c>
      <c r="W476" s="114"/>
      <c r="X476">
        <v>2019</v>
      </c>
      <c r="Y476" s="15">
        <v>43477</v>
      </c>
      <c r="Z476" s="4">
        <v>24</v>
      </c>
      <c r="AA476" s="4">
        <v>24</v>
      </c>
      <c r="AB476" t="s">
        <v>224</v>
      </c>
      <c r="AC476" t="s">
        <v>225</v>
      </c>
      <c r="AD476" s="113">
        <v>4018.2459354838702</v>
      </c>
      <c r="AE476" s="113">
        <v>4045.0054616453299</v>
      </c>
      <c r="AF476" s="113">
        <v>26.759526161458801</v>
      </c>
    </row>
    <row r="477" spans="13:32" x14ac:dyDescent="0.35">
      <c r="M477">
        <v>2019</v>
      </c>
      <c r="N477" s="15">
        <v>43478</v>
      </c>
      <c r="O477" s="4">
        <v>24</v>
      </c>
      <c r="P477" s="15" t="s">
        <v>167</v>
      </c>
      <c r="Q477" t="s">
        <v>150</v>
      </c>
      <c r="R477" t="s">
        <v>151</v>
      </c>
      <c r="S477" s="113">
        <v>14199.001600596401</v>
      </c>
      <c r="T477" s="113">
        <v>14833.385</v>
      </c>
      <c r="U477" s="113">
        <v>634.38339940357696</v>
      </c>
      <c r="V477" s="113">
        <f t="shared" si="15"/>
        <v>14833385</v>
      </c>
      <c r="W477" s="114"/>
      <c r="X477">
        <v>2019</v>
      </c>
      <c r="Y477" s="15">
        <v>43478</v>
      </c>
      <c r="Z477" s="4">
        <v>24</v>
      </c>
      <c r="AA477" s="4">
        <v>24</v>
      </c>
      <c r="AB477" t="s">
        <v>224</v>
      </c>
      <c r="AC477" t="s">
        <v>225</v>
      </c>
      <c r="AD477" s="113">
        <v>4018.2459354838702</v>
      </c>
      <c r="AE477" s="113">
        <v>4045.0054616453299</v>
      </c>
      <c r="AF477" s="113">
        <v>26.759526161458801</v>
      </c>
    </row>
    <row r="478" spans="13:32" x14ac:dyDescent="0.35">
      <c r="M478">
        <v>2019</v>
      </c>
      <c r="N478" s="15">
        <v>43479</v>
      </c>
      <c r="O478" s="4">
        <v>24</v>
      </c>
      <c r="P478" s="15" t="s">
        <v>167</v>
      </c>
      <c r="Q478" t="s">
        <v>150</v>
      </c>
      <c r="R478" t="s">
        <v>151</v>
      </c>
      <c r="S478" s="113">
        <v>14062.998523017</v>
      </c>
      <c r="T478" s="113">
        <v>15300.531999999999</v>
      </c>
      <c r="U478" s="113">
        <v>1237.5334769829799</v>
      </c>
      <c r="V478" s="113">
        <f t="shared" si="15"/>
        <v>15300532</v>
      </c>
      <c r="W478" s="114"/>
      <c r="X478">
        <v>2019</v>
      </c>
      <c r="Y478" s="15">
        <v>43479</v>
      </c>
      <c r="Z478" s="4">
        <v>24</v>
      </c>
      <c r="AA478" s="4">
        <v>24</v>
      </c>
      <c r="AB478" t="s">
        <v>224</v>
      </c>
      <c r="AC478" t="s">
        <v>225</v>
      </c>
      <c r="AD478" s="113">
        <v>4018.2459354838702</v>
      </c>
      <c r="AE478" s="113">
        <v>4045.0054616453299</v>
      </c>
      <c r="AF478" s="113">
        <v>26.759526161458801</v>
      </c>
    </row>
    <row r="479" spans="13:32" x14ac:dyDescent="0.35">
      <c r="M479">
        <v>2019</v>
      </c>
      <c r="N479" s="15">
        <v>43480</v>
      </c>
      <c r="O479" s="4">
        <v>24</v>
      </c>
      <c r="P479" s="15" t="s">
        <v>167</v>
      </c>
      <c r="Q479" t="s">
        <v>150</v>
      </c>
      <c r="R479" t="s">
        <v>151</v>
      </c>
      <c r="S479" s="113">
        <v>14083.563978013701</v>
      </c>
      <c r="T479" s="113">
        <v>15588.352000000001</v>
      </c>
      <c r="U479" s="113">
        <v>1504.78802198625</v>
      </c>
      <c r="V479" s="113">
        <f t="shared" si="15"/>
        <v>15588352</v>
      </c>
      <c r="W479" s="114"/>
      <c r="X479">
        <v>2019</v>
      </c>
      <c r="Y479" s="15">
        <v>43480</v>
      </c>
      <c r="Z479" s="4">
        <v>24</v>
      </c>
      <c r="AA479" s="4">
        <v>24</v>
      </c>
      <c r="AB479" t="s">
        <v>224</v>
      </c>
      <c r="AC479" t="s">
        <v>225</v>
      </c>
      <c r="AD479" s="113">
        <v>4018.2459354838702</v>
      </c>
      <c r="AE479" s="113">
        <v>4045.0054616453299</v>
      </c>
      <c r="AF479" s="113">
        <v>26.759526161458801</v>
      </c>
    </row>
    <row r="480" spans="13:32" x14ac:dyDescent="0.35">
      <c r="M480">
        <v>2019</v>
      </c>
      <c r="N480" s="15">
        <v>43481</v>
      </c>
      <c r="O480" s="4">
        <v>24</v>
      </c>
      <c r="P480" s="15" t="s">
        <v>167</v>
      </c>
      <c r="Q480" t="s">
        <v>150</v>
      </c>
      <c r="R480" t="s">
        <v>151</v>
      </c>
      <c r="S480" s="113">
        <v>14140.818309645299</v>
      </c>
      <c r="T480" s="113">
        <v>14843.638999999999</v>
      </c>
      <c r="U480" s="113">
        <v>702.82069035465895</v>
      </c>
      <c r="V480" s="113">
        <f t="shared" si="15"/>
        <v>14843639</v>
      </c>
      <c r="W480" s="114"/>
      <c r="X480">
        <v>2019</v>
      </c>
      <c r="Y480" s="15">
        <v>43481</v>
      </c>
      <c r="Z480" s="4">
        <v>24</v>
      </c>
      <c r="AA480" s="4">
        <v>24</v>
      </c>
      <c r="AB480" t="s">
        <v>224</v>
      </c>
      <c r="AC480" t="s">
        <v>225</v>
      </c>
      <c r="AD480" s="113">
        <v>4018.2459354838702</v>
      </c>
      <c r="AE480" s="113">
        <v>4045.0054616453299</v>
      </c>
      <c r="AF480" s="113">
        <v>26.759526161458801</v>
      </c>
    </row>
    <row r="481" spans="13:32" x14ac:dyDescent="0.35">
      <c r="M481">
        <v>2019</v>
      </c>
      <c r="N481" s="15">
        <v>43482</v>
      </c>
      <c r="O481" s="4">
        <v>24</v>
      </c>
      <c r="P481" s="15" t="s">
        <v>167</v>
      </c>
      <c r="Q481" t="s">
        <v>150</v>
      </c>
      <c r="R481" t="s">
        <v>151</v>
      </c>
      <c r="S481" s="113">
        <v>14174.325627717701</v>
      </c>
      <c r="T481" s="113">
        <v>14368.96</v>
      </c>
      <c r="U481" s="113">
        <v>194.634372282203</v>
      </c>
      <c r="V481" s="113">
        <f t="shared" si="15"/>
        <v>14368960</v>
      </c>
      <c r="W481" s="114"/>
      <c r="X481">
        <v>2019</v>
      </c>
      <c r="Y481" s="15">
        <v>43482</v>
      </c>
      <c r="Z481" s="4">
        <v>24</v>
      </c>
      <c r="AA481" s="4">
        <v>24</v>
      </c>
      <c r="AB481" t="s">
        <v>224</v>
      </c>
      <c r="AC481" t="s">
        <v>225</v>
      </c>
      <c r="AD481" s="113">
        <v>4018.2459354838702</v>
      </c>
      <c r="AE481" s="113">
        <v>4045.0054616453299</v>
      </c>
      <c r="AF481" s="113">
        <v>26.759526161458801</v>
      </c>
    </row>
    <row r="482" spans="13:32" x14ac:dyDescent="0.35">
      <c r="M482">
        <v>2019</v>
      </c>
      <c r="N482" s="15">
        <v>43483</v>
      </c>
      <c r="O482" s="4">
        <v>24</v>
      </c>
      <c r="P482" s="15" t="s">
        <v>167</v>
      </c>
      <c r="Q482" t="s">
        <v>150</v>
      </c>
      <c r="R482" t="s">
        <v>151</v>
      </c>
      <c r="S482" s="113">
        <v>14204.0833687759</v>
      </c>
      <c r="T482" s="113">
        <v>14231.182000000001</v>
      </c>
      <c r="U482" s="113">
        <v>27.098631224063801</v>
      </c>
      <c r="V482" s="113">
        <f t="shared" si="15"/>
        <v>14231182</v>
      </c>
      <c r="W482" s="114"/>
      <c r="X482">
        <v>2019</v>
      </c>
      <c r="Y482" s="15">
        <v>43483</v>
      </c>
      <c r="Z482" s="4">
        <v>24</v>
      </c>
      <c r="AA482" s="4">
        <v>24</v>
      </c>
      <c r="AB482" t="s">
        <v>224</v>
      </c>
      <c r="AC482" t="s">
        <v>225</v>
      </c>
      <c r="AD482" s="113">
        <v>4018.2459354838702</v>
      </c>
      <c r="AE482" s="113">
        <v>4045.0054616453299</v>
      </c>
      <c r="AF482" s="113">
        <v>26.759526161458801</v>
      </c>
    </row>
    <row r="483" spans="13:32" x14ac:dyDescent="0.35">
      <c r="M483">
        <v>2019</v>
      </c>
      <c r="N483" s="15">
        <v>43484</v>
      </c>
      <c r="O483" s="4">
        <v>24</v>
      </c>
      <c r="P483" s="15" t="s">
        <v>167</v>
      </c>
      <c r="Q483" t="s">
        <v>150</v>
      </c>
      <c r="R483" t="s">
        <v>151</v>
      </c>
      <c r="S483" s="113">
        <v>14203.9776733054</v>
      </c>
      <c r="T483" s="113">
        <v>13646.554</v>
      </c>
      <c r="U483" s="113">
        <v>-557.423673305482</v>
      </c>
      <c r="V483" s="113">
        <f t="shared" si="15"/>
        <v>13646554</v>
      </c>
      <c r="W483" s="114"/>
      <c r="X483">
        <v>2019</v>
      </c>
      <c r="Y483" s="15">
        <v>43484</v>
      </c>
      <c r="Z483" s="4">
        <v>24</v>
      </c>
      <c r="AA483" s="4">
        <v>24</v>
      </c>
      <c r="AB483" t="s">
        <v>224</v>
      </c>
      <c r="AC483" t="s">
        <v>225</v>
      </c>
      <c r="AD483" s="113">
        <v>4018.2459354838702</v>
      </c>
      <c r="AE483" s="113">
        <v>4045.0054616453299</v>
      </c>
      <c r="AF483" s="113">
        <v>26.759526161458801</v>
      </c>
    </row>
    <row r="484" spans="13:32" x14ac:dyDescent="0.35">
      <c r="M484">
        <v>2019</v>
      </c>
      <c r="N484" s="15">
        <v>43485</v>
      </c>
      <c r="O484" s="4">
        <v>24</v>
      </c>
      <c r="P484" s="15" t="s">
        <v>167</v>
      </c>
      <c r="Q484" t="s">
        <v>150</v>
      </c>
      <c r="R484" t="s">
        <v>151</v>
      </c>
      <c r="S484" s="113">
        <v>14204.139598645599</v>
      </c>
      <c r="T484" s="113">
        <v>14035.9</v>
      </c>
      <c r="U484" s="113">
        <v>-168.23959864565501</v>
      </c>
      <c r="V484" s="113">
        <f t="shared" si="15"/>
        <v>14035900</v>
      </c>
      <c r="W484" s="114"/>
      <c r="X484">
        <v>2019</v>
      </c>
      <c r="Y484" s="15">
        <v>43485</v>
      </c>
      <c r="Z484" s="4">
        <v>24</v>
      </c>
      <c r="AA484" s="4">
        <v>24</v>
      </c>
      <c r="AB484" t="s">
        <v>224</v>
      </c>
      <c r="AC484" t="s">
        <v>225</v>
      </c>
      <c r="AD484" s="113">
        <v>4018.2459354838702</v>
      </c>
      <c r="AE484" s="113">
        <v>4045.0054616453299</v>
      </c>
      <c r="AF484" s="113">
        <v>26.759526161458801</v>
      </c>
    </row>
    <row r="485" spans="13:32" x14ac:dyDescent="0.35">
      <c r="M485">
        <v>2019</v>
      </c>
      <c r="N485" s="15">
        <v>43486</v>
      </c>
      <c r="O485" s="4">
        <v>24</v>
      </c>
      <c r="P485" s="15" t="s">
        <v>167</v>
      </c>
      <c r="Q485" t="s">
        <v>150</v>
      </c>
      <c r="R485" t="s">
        <v>151</v>
      </c>
      <c r="S485" s="113">
        <v>14237.437778003799</v>
      </c>
      <c r="T485" s="113">
        <v>14514.376</v>
      </c>
      <c r="U485" s="113">
        <v>276.93822199614402</v>
      </c>
      <c r="V485" s="113">
        <f t="shared" si="15"/>
        <v>14514376</v>
      </c>
      <c r="W485" s="114"/>
      <c r="X485">
        <v>2019</v>
      </c>
      <c r="Y485" s="15">
        <v>43486</v>
      </c>
      <c r="Z485" s="4">
        <v>24</v>
      </c>
      <c r="AA485" s="4">
        <v>24</v>
      </c>
      <c r="AB485" t="s">
        <v>224</v>
      </c>
      <c r="AC485" t="s">
        <v>225</v>
      </c>
      <c r="AD485" s="113">
        <v>4018.2459354838702</v>
      </c>
      <c r="AE485" s="113">
        <v>4045.0054616453299</v>
      </c>
      <c r="AF485" s="113">
        <v>26.759526161458801</v>
      </c>
    </row>
    <row r="486" spans="13:32" x14ac:dyDescent="0.35">
      <c r="M486">
        <v>2019</v>
      </c>
      <c r="N486" s="15">
        <v>43487</v>
      </c>
      <c r="O486" s="4">
        <v>24</v>
      </c>
      <c r="P486" s="15" t="s">
        <v>167</v>
      </c>
      <c r="Q486" t="s">
        <v>150</v>
      </c>
      <c r="R486" t="s">
        <v>151</v>
      </c>
      <c r="S486" s="113">
        <v>14271.028016677899</v>
      </c>
      <c r="T486" s="113">
        <v>14965.824000000001</v>
      </c>
      <c r="U486" s="113">
        <v>694.79598332202602</v>
      </c>
      <c r="V486" s="113">
        <f t="shared" si="15"/>
        <v>14965824</v>
      </c>
      <c r="W486" s="114"/>
      <c r="X486">
        <v>2019</v>
      </c>
      <c r="Y486" s="15">
        <v>43487</v>
      </c>
      <c r="Z486" s="4">
        <v>24</v>
      </c>
      <c r="AA486" s="4">
        <v>24</v>
      </c>
      <c r="AB486" t="s">
        <v>224</v>
      </c>
      <c r="AC486" t="s">
        <v>225</v>
      </c>
      <c r="AD486" s="113">
        <v>4018.2459354838702</v>
      </c>
      <c r="AE486" s="113">
        <v>4045.0054616453299</v>
      </c>
      <c r="AF486" s="113">
        <v>26.759526161458801</v>
      </c>
    </row>
    <row r="487" spans="13:32" x14ac:dyDescent="0.35">
      <c r="M487">
        <v>2019</v>
      </c>
      <c r="N487" s="15">
        <v>43488</v>
      </c>
      <c r="O487" s="4">
        <v>24</v>
      </c>
      <c r="P487" s="15" t="s">
        <v>167</v>
      </c>
      <c r="Q487" t="s">
        <v>150</v>
      </c>
      <c r="R487" t="s">
        <v>151</v>
      </c>
      <c r="S487" s="113">
        <v>14307.302524394199</v>
      </c>
      <c r="T487" s="113">
        <v>14097.521000000001</v>
      </c>
      <c r="U487" s="113">
        <v>-209.781524394211</v>
      </c>
      <c r="V487" s="113">
        <f t="shared" si="15"/>
        <v>14097521</v>
      </c>
      <c r="W487" s="114"/>
      <c r="X487">
        <v>2019</v>
      </c>
      <c r="Y487" s="15">
        <v>43488</v>
      </c>
      <c r="Z487" s="4">
        <v>24</v>
      </c>
      <c r="AA487" s="4">
        <v>24</v>
      </c>
      <c r="AB487" t="s">
        <v>224</v>
      </c>
      <c r="AC487" t="s">
        <v>225</v>
      </c>
      <c r="AD487" s="113">
        <v>4018.2459354838702</v>
      </c>
      <c r="AE487" s="113">
        <v>4045.0054616453299</v>
      </c>
      <c r="AF487" s="113">
        <v>26.759526161458801</v>
      </c>
    </row>
    <row r="488" spans="13:32" x14ac:dyDescent="0.35">
      <c r="M488">
        <v>2019</v>
      </c>
      <c r="N488" s="15">
        <v>43489</v>
      </c>
      <c r="O488" s="4">
        <v>24</v>
      </c>
      <c r="P488" s="15" t="s">
        <v>167</v>
      </c>
      <c r="Q488" t="s">
        <v>150</v>
      </c>
      <c r="R488" t="s">
        <v>151</v>
      </c>
      <c r="S488" s="113">
        <v>14363.2586461832</v>
      </c>
      <c r="T488" s="113">
        <v>14281.35</v>
      </c>
      <c r="U488" s="113">
        <v>-81.908646183277597</v>
      </c>
      <c r="V488" s="113">
        <f t="shared" si="15"/>
        <v>14281350</v>
      </c>
      <c r="W488" s="114"/>
      <c r="X488">
        <v>2019</v>
      </c>
      <c r="Y488" s="15">
        <v>43489</v>
      </c>
      <c r="Z488" s="4">
        <v>24</v>
      </c>
      <c r="AA488" s="4">
        <v>24</v>
      </c>
      <c r="AB488" t="s">
        <v>224</v>
      </c>
      <c r="AC488" t="s">
        <v>225</v>
      </c>
      <c r="AD488" s="113">
        <v>4018.2459354838702</v>
      </c>
      <c r="AE488" s="113">
        <v>4045.0054616453299</v>
      </c>
      <c r="AF488" s="113">
        <v>26.759526161458801</v>
      </c>
    </row>
    <row r="489" spans="13:32" x14ac:dyDescent="0.35">
      <c r="M489">
        <v>2019</v>
      </c>
      <c r="N489" s="15">
        <v>43490</v>
      </c>
      <c r="O489" s="4">
        <v>24</v>
      </c>
      <c r="P489" s="15" t="s">
        <v>167</v>
      </c>
      <c r="Q489" t="s">
        <v>150</v>
      </c>
      <c r="R489" t="s">
        <v>151</v>
      </c>
      <c r="S489" s="113">
        <v>14396.597970148499</v>
      </c>
      <c r="T489" s="113">
        <v>14228.134</v>
      </c>
      <c r="U489" s="113">
        <v>-168.46397014853</v>
      </c>
      <c r="V489" s="113">
        <f t="shared" si="15"/>
        <v>14228134</v>
      </c>
      <c r="W489" s="114"/>
      <c r="X489">
        <v>2019</v>
      </c>
      <c r="Y489" s="15">
        <v>43490</v>
      </c>
      <c r="Z489" s="4">
        <v>24</v>
      </c>
      <c r="AA489" s="4">
        <v>24</v>
      </c>
      <c r="AB489" t="s">
        <v>224</v>
      </c>
      <c r="AC489" t="s">
        <v>225</v>
      </c>
      <c r="AD489" s="113">
        <v>4018.2459354838702</v>
      </c>
      <c r="AE489" s="113">
        <v>4045.0054616453299</v>
      </c>
      <c r="AF489" s="113">
        <v>26.759526161458801</v>
      </c>
    </row>
    <row r="490" spans="13:32" x14ac:dyDescent="0.35">
      <c r="M490">
        <v>2019</v>
      </c>
      <c r="N490" s="15">
        <v>43491</v>
      </c>
      <c r="O490" s="4">
        <v>24</v>
      </c>
      <c r="P490" s="15" t="s">
        <v>167</v>
      </c>
      <c r="Q490" t="s">
        <v>150</v>
      </c>
      <c r="R490" t="s">
        <v>151</v>
      </c>
      <c r="S490" s="113">
        <v>14396.5741381684</v>
      </c>
      <c r="T490" s="113">
        <v>14210.460999999999</v>
      </c>
      <c r="U490" s="113">
        <v>-186.113138168435</v>
      </c>
      <c r="V490" s="113">
        <f t="shared" si="15"/>
        <v>14210461</v>
      </c>
      <c r="W490" s="114"/>
      <c r="X490">
        <v>2019</v>
      </c>
      <c r="Y490" s="15">
        <v>43491</v>
      </c>
      <c r="Z490" s="4">
        <v>24</v>
      </c>
      <c r="AA490" s="4">
        <v>24</v>
      </c>
      <c r="AB490" t="s">
        <v>224</v>
      </c>
      <c r="AC490" t="s">
        <v>225</v>
      </c>
      <c r="AD490" s="113">
        <v>4018.2459354838702</v>
      </c>
      <c r="AE490" s="113">
        <v>4045.0054616453299</v>
      </c>
      <c r="AF490" s="113">
        <v>26.759526161458801</v>
      </c>
    </row>
    <row r="491" spans="13:32" x14ac:dyDescent="0.35">
      <c r="M491">
        <v>2019</v>
      </c>
      <c r="N491" s="15">
        <v>43492</v>
      </c>
      <c r="O491" s="4">
        <v>24</v>
      </c>
      <c r="P491" s="15" t="s">
        <v>167</v>
      </c>
      <c r="Q491" t="s">
        <v>150</v>
      </c>
      <c r="R491" t="s">
        <v>151</v>
      </c>
      <c r="S491" s="113">
        <v>14396.432521516001</v>
      </c>
      <c r="T491" s="113">
        <v>14180.472</v>
      </c>
      <c r="U491" s="113">
        <v>-215.96052151606401</v>
      </c>
      <c r="V491" s="113">
        <f t="shared" si="15"/>
        <v>14180472</v>
      </c>
      <c r="W491" s="114"/>
      <c r="X491">
        <v>2019</v>
      </c>
      <c r="Y491" s="15">
        <v>43492</v>
      </c>
      <c r="Z491" s="4">
        <v>24</v>
      </c>
      <c r="AA491" s="4">
        <v>24</v>
      </c>
      <c r="AB491" t="s">
        <v>224</v>
      </c>
      <c r="AC491" t="s">
        <v>225</v>
      </c>
      <c r="AD491" s="113">
        <v>4018.2459354838702</v>
      </c>
      <c r="AE491" s="113">
        <v>4045.0054616453299</v>
      </c>
      <c r="AF491" s="113">
        <v>26.759526161458801</v>
      </c>
    </row>
    <row r="492" spans="13:32" x14ac:dyDescent="0.35">
      <c r="M492">
        <v>2019</v>
      </c>
      <c r="N492" s="15">
        <v>43493</v>
      </c>
      <c r="O492" s="4">
        <v>24</v>
      </c>
      <c r="P492" s="15" t="s">
        <v>167</v>
      </c>
      <c r="Q492" t="s">
        <v>150</v>
      </c>
      <c r="R492" t="s">
        <v>151</v>
      </c>
      <c r="S492" s="113">
        <v>14435.9476084301</v>
      </c>
      <c r="T492" s="113">
        <v>15013.111000000001</v>
      </c>
      <c r="U492" s="113">
        <v>577.16339156982701</v>
      </c>
      <c r="V492" s="113">
        <f t="shared" si="15"/>
        <v>15013111</v>
      </c>
      <c r="W492" s="114"/>
      <c r="X492">
        <v>2019</v>
      </c>
      <c r="Y492" s="15">
        <v>43493</v>
      </c>
      <c r="Z492" s="4">
        <v>24</v>
      </c>
      <c r="AA492" s="4">
        <v>24</v>
      </c>
      <c r="AB492" t="s">
        <v>224</v>
      </c>
      <c r="AC492" t="s">
        <v>225</v>
      </c>
      <c r="AD492" s="113">
        <v>4018.2459354838702</v>
      </c>
      <c r="AE492" s="113">
        <v>4045.0054616453299</v>
      </c>
      <c r="AF492" s="113">
        <v>26.759526161458801</v>
      </c>
    </row>
    <row r="493" spans="13:32" x14ac:dyDescent="0.35">
      <c r="M493">
        <v>2019</v>
      </c>
      <c r="N493" s="15">
        <v>43494</v>
      </c>
      <c r="O493" s="4">
        <v>24</v>
      </c>
      <c r="P493" s="15" t="s">
        <v>167</v>
      </c>
      <c r="Q493" t="s">
        <v>150</v>
      </c>
      <c r="R493" t="s">
        <v>151</v>
      </c>
      <c r="S493" s="113">
        <v>14466.530526324599</v>
      </c>
      <c r="T493" s="113">
        <v>14878.325999999999</v>
      </c>
      <c r="U493" s="113">
        <v>411.79547367537202</v>
      </c>
      <c r="V493" s="113">
        <f t="shared" si="15"/>
        <v>14878326</v>
      </c>
      <c r="W493" s="114"/>
      <c r="X493">
        <v>2019</v>
      </c>
      <c r="Y493" s="15">
        <v>43494</v>
      </c>
      <c r="Z493" s="4">
        <v>24</v>
      </c>
      <c r="AA493" s="4">
        <v>24</v>
      </c>
      <c r="AB493" t="s">
        <v>224</v>
      </c>
      <c r="AC493" t="s">
        <v>225</v>
      </c>
      <c r="AD493" s="113">
        <v>4018.2459354838702</v>
      </c>
      <c r="AE493" s="113">
        <v>4045.0054616453299</v>
      </c>
      <c r="AF493" s="113">
        <v>26.759526161458801</v>
      </c>
    </row>
    <row r="494" spans="13:32" x14ac:dyDescent="0.35">
      <c r="M494">
        <v>2019</v>
      </c>
      <c r="N494" s="15">
        <v>43495</v>
      </c>
      <c r="O494" s="4">
        <v>24</v>
      </c>
      <c r="P494" s="15" t="s">
        <v>167</v>
      </c>
      <c r="Q494" t="s">
        <v>150</v>
      </c>
      <c r="R494" t="s">
        <v>151</v>
      </c>
      <c r="S494" s="113">
        <v>14470.064176133799</v>
      </c>
      <c r="T494" s="113">
        <v>15292.906000000001</v>
      </c>
      <c r="U494" s="113">
        <v>822.84182386620103</v>
      </c>
      <c r="V494" s="113">
        <f t="shared" si="15"/>
        <v>15292906</v>
      </c>
      <c r="W494" s="114"/>
      <c r="X494">
        <v>2019</v>
      </c>
      <c r="Y494" s="15">
        <v>43495</v>
      </c>
      <c r="Z494" s="4">
        <v>24</v>
      </c>
      <c r="AA494" s="4">
        <v>24</v>
      </c>
      <c r="AB494" t="s">
        <v>224</v>
      </c>
      <c r="AC494" t="s">
        <v>225</v>
      </c>
      <c r="AD494" s="113">
        <v>4018.2459354838702</v>
      </c>
      <c r="AE494" s="113">
        <v>4045.0054616453299</v>
      </c>
      <c r="AF494" s="113">
        <v>26.759526161458801</v>
      </c>
    </row>
    <row r="495" spans="13:32" x14ac:dyDescent="0.35">
      <c r="M495">
        <v>2019</v>
      </c>
      <c r="N495" s="15">
        <v>43496</v>
      </c>
      <c r="O495" s="4">
        <v>24</v>
      </c>
      <c r="P495" s="15" t="s">
        <v>167</v>
      </c>
      <c r="Q495" t="s">
        <v>150</v>
      </c>
      <c r="R495" t="s">
        <v>151</v>
      </c>
      <c r="S495" s="113">
        <v>14470.2388582688</v>
      </c>
      <c r="T495" s="113">
        <v>15122.621999999999</v>
      </c>
      <c r="U495" s="113">
        <v>652.38314173111496</v>
      </c>
      <c r="V495" s="113">
        <f t="shared" si="15"/>
        <v>15122622</v>
      </c>
      <c r="W495" s="114"/>
      <c r="X495">
        <v>2019</v>
      </c>
      <c r="Y495" s="15">
        <v>43496</v>
      </c>
      <c r="Z495" s="4">
        <v>24</v>
      </c>
      <c r="AA495" s="4">
        <v>24</v>
      </c>
      <c r="AB495" t="s">
        <v>224</v>
      </c>
      <c r="AC495" t="s">
        <v>225</v>
      </c>
      <c r="AD495" s="113">
        <v>4018.2459354838702</v>
      </c>
      <c r="AE495" s="113">
        <v>4045.0054616453299</v>
      </c>
      <c r="AF495" s="113">
        <v>26.759526161458801</v>
      </c>
    </row>
    <row r="496" spans="13:32" x14ac:dyDescent="0.35">
      <c r="M496">
        <v>2019</v>
      </c>
      <c r="N496" s="15">
        <v>43497</v>
      </c>
      <c r="O496" s="4">
        <v>24</v>
      </c>
      <c r="P496" s="15" t="s">
        <v>168</v>
      </c>
      <c r="Q496" t="s">
        <v>150</v>
      </c>
      <c r="R496" t="s">
        <v>151</v>
      </c>
      <c r="S496" s="113">
        <v>14420.184171172699</v>
      </c>
      <c r="T496" s="113">
        <v>14943.94</v>
      </c>
      <c r="U496" s="113">
        <v>523.75582882728395</v>
      </c>
      <c r="V496" s="113">
        <f t="shared" si="15"/>
        <v>14943940</v>
      </c>
      <c r="W496" s="114"/>
      <c r="X496">
        <v>2019</v>
      </c>
      <c r="Y496" s="15">
        <v>43497</v>
      </c>
      <c r="Z496" s="4">
        <v>24</v>
      </c>
      <c r="AA496" s="4">
        <v>24</v>
      </c>
      <c r="AB496" t="s">
        <v>224</v>
      </c>
      <c r="AC496" t="s">
        <v>225</v>
      </c>
      <c r="AD496" s="113">
        <v>3901.6039999999998</v>
      </c>
      <c r="AE496" s="113">
        <v>3927.5867486883399</v>
      </c>
      <c r="AF496" s="113">
        <v>25.982748688348</v>
      </c>
    </row>
    <row r="497" spans="13:32" x14ac:dyDescent="0.35">
      <c r="M497">
        <v>2019</v>
      </c>
      <c r="N497" s="15">
        <v>43498</v>
      </c>
      <c r="O497" s="4">
        <v>24</v>
      </c>
      <c r="P497" s="15" t="s">
        <v>168</v>
      </c>
      <c r="Q497" t="s">
        <v>150</v>
      </c>
      <c r="R497" t="s">
        <v>151</v>
      </c>
      <c r="S497" s="113">
        <v>14418.435863922999</v>
      </c>
      <c r="T497" s="113">
        <v>14250.884</v>
      </c>
      <c r="U497" s="113">
        <v>-167.55186392305001</v>
      </c>
      <c r="V497" s="113">
        <f t="shared" si="15"/>
        <v>14250884</v>
      </c>
      <c r="W497" s="114"/>
      <c r="X497">
        <v>2019</v>
      </c>
      <c r="Y497" s="15">
        <v>43498</v>
      </c>
      <c r="Z497" s="4">
        <v>24</v>
      </c>
      <c r="AA497" s="4">
        <v>24</v>
      </c>
      <c r="AB497" t="s">
        <v>224</v>
      </c>
      <c r="AC497" t="s">
        <v>225</v>
      </c>
      <c r="AD497" s="113">
        <v>3901.6039999999998</v>
      </c>
      <c r="AE497" s="113">
        <v>3927.5867486883399</v>
      </c>
      <c r="AF497" s="113">
        <v>25.982748688348</v>
      </c>
    </row>
    <row r="498" spans="13:32" x14ac:dyDescent="0.35">
      <c r="M498">
        <v>2019</v>
      </c>
      <c r="N498" s="15">
        <v>43499</v>
      </c>
      <c r="O498" s="4">
        <v>24</v>
      </c>
      <c r="P498" s="15" t="s">
        <v>168</v>
      </c>
      <c r="Q498" t="s">
        <v>150</v>
      </c>
      <c r="R498" t="s">
        <v>151</v>
      </c>
      <c r="S498" s="113">
        <v>14419.063249048801</v>
      </c>
      <c r="T498" s="113">
        <v>14109.326999999999</v>
      </c>
      <c r="U498" s="113">
        <v>-309.73624904887498</v>
      </c>
      <c r="V498" s="113">
        <f t="shared" si="15"/>
        <v>14109327</v>
      </c>
      <c r="W498" s="114"/>
      <c r="X498">
        <v>2019</v>
      </c>
      <c r="Y498" s="15">
        <v>43499</v>
      </c>
      <c r="Z498" s="4">
        <v>24</v>
      </c>
      <c r="AA498" s="4">
        <v>24</v>
      </c>
      <c r="AB498" t="s">
        <v>224</v>
      </c>
      <c r="AC498" t="s">
        <v>225</v>
      </c>
      <c r="AD498" s="113">
        <v>3901.6039999999998</v>
      </c>
      <c r="AE498" s="113">
        <v>3927.5867486883399</v>
      </c>
      <c r="AF498" s="113">
        <v>25.982748688348</v>
      </c>
    </row>
    <row r="499" spans="13:32" x14ac:dyDescent="0.35">
      <c r="M499">
        <v>2019</v>
      </c>
      <c r="N499" s="15">
        <v>43500</v>
      </c>
      <c r="O499" s="4">
        <v>24</v>
      </c>
      <c r="P499" s="15" t="s">
        <v>168</v>
      </c>
      <c r="Q499" t="s">
        <v>150</v>
      </c>
      <c r="R499" t="s">
        <v>151</v>
      </c>
      <c r="S499" s="113">
        <v>14501.170596485499</v>
      </c>
      <c r="T499" s="113">
        <v>16909.999</v>
      </c>
      <c r="U499" s="113">
        <v>2408.8284035144902</v>
      </c>
      <c r="V499" s="113">
        <f t="shared" si="15"/>
        <v>16909999</v>
      </c>
      <c r="W499" s="114"/>
      <c r="X499">
        <v>2019</v>
      </c>
      <c r="Y499" s="15">
        <v>43500</v>
      </c>
      <c r="Z499" s="4">
        <v>24</v>
      </c>
      <c r="AA499" s="4">
        <v>24</v>
      </c>
      <c r="AB499" t="s">
        <v>224</v>
      </c>
      <c r="AC499" t="s">
        <v>225</v>
      </c>
      <c r="AD499" s="113">
        <v>3901.6039999999998</v>
      </c>
      <c r="AE499" s="113">
        <v>3927.5867486883399</v>
      </c>
      <c r="AF499" s="113">
        <v>25.982748688348</v>
      </c>
    </row>
    <row r="500" spans="13:32" x14ac:dyDescent="0.35">
      <c r="M500">
        <v>2019</v>
      </c>
      <c r="N500" s="15">
        <v>43501</v>
      </c>
      <c r="O500" s="4">
        <v>24</v>
      </c>
      <c r="P500" s="15" t="s">
        <v>168</v>
      </c>
      <c r="Q500" t="s">
        <v>150</v>
      </c>
      <c r="R500" t="s">
        <v>151</v>
      </c>
      <c r="S500" s="113">
        <v>14563.951580029099</v>
      </c>
      <c r="T500" s="113">
        <v>16669.937999999998</v>
      </c>
      <c r="U500" s="113">
        <v>2105.98641997089</v>
      </c>
      <c r="V500" s="113">
        <f t="shared" si="15"/>
        <v>16669937.999999998</v>
      </c>
      <c r="W500" s="114"/>
      <c r="X500">
        <v>2019</v>
      </c>
      <c r="Y500" s="15">
        <v>43501</v>
      </c>
      <c r="Z500" s="4">
        <v>24</v>
      </c>
      <c r="AA500" s="4">
        <v>24</v>
      </c>
      <c r="AB500" t="s">
        <v>224</v>
      </c>
      <c r="AC500" t="s">
        <v>225</v>
      </c>
      <c r="AD500" s="113">
        <v>3901.6039999999998</v>
      </c>
      <c r="AE500" s="113">
        <v>3927.5867486883399</v>
      </c>
      <c r="AF500" s="113">
        <v>25.982748688348</v>
      </c>
    </row>
    <row r="501" spans="13:32" x14ac:dyDescent="0.35">
      <c r="M501">
        <v>2019</v>
      </c>
      <c r="N501" s="15">
        <v>43502</v>
      </c>
      <c r="O501" s="4">
        <v>24</v>
      </c>
      <c r="P501" s="15" t="s">
        <v>168</v>
      </c>
      <c r="Q501" t="s">
        <v>150</v>
      </c>
      <c r="R501" t="s">
        <v>151</v>
      </c>
      <c r="S501" s="113">
        <v>14624.088536426099</v>
      </c>
      <c r="T501" s="113">
        <v>16321.785</v>
      </c>
      <c r="U501" s="113">
        <v>1697.69646357382</v>
      </c>
      <c r="V501" s="113">
        <f t="shared" si="15"/>
        <v>16321785</v>
      </c>
      <c r="W501" s="114"/>
      <c r="X501">
        <v>2019</v>
      </c>
      <c r="Y501" s="15">
        <v>43502</v>
      </c>
      <c r="Z501" s="4">
        <v>24</v>
      </c>
      <c r="AA501" s="4">
        <v>24</v>
      </c>
      <c r="AB501" t="s">
        <v>224</v>
      </c>
      <c r="AC501" t="s">
        <v>225</v>
      </c>
      <c r="AD501" s="113">
        <v>3901.6039999999998</v>
      </c>
      <c r="AE501" s="113">
        <v>3927.5867486883399</v>
      </c>
      <c r="AF501" s="113">
        <v>25.982748688348</v>
      </c>
    </row>
    <row r="502" spans="13:32" x14ac:dyDescent="0.35">
      <c r="M502">
        <v>2019</v>
      </c>
      <c r="N502" s="15">
        <v>43503</v>
      </c>
      <c r="O502" s="4">
        <v>24</v>
      </c>
      <c r="P502" s="15" t="s">
        <v>168</v>
      </c>
      <c r="Q502" t="s">
        <v>150</v>
      </c>
      <c r="R502" t="s">
        <v>151</v>
      </c>
      <c r="S502" s="113">
        <v>14668.6180692821</v>
      </c>
      <c r="T502" s="113">
        <v>16551.29</v>
      </c>
      <c r="U502" s="113">
        <v>1882.6719307178701</v>
      </c>
      <c r="V502" s="113">
        <f t="shared" si="15"/>
        <v>16551290</v>
      </c>
      <c r="W502" s="114"/>
      <c r="X502">
        <v>2019</v>
      </c>
      <c r="Y502" s="15">
        <v>43503</v>
      </c>
      <c r="Z502" s="4">
        <v>24</v>
      </c>
      <c r="AA502" s="4">
        <v>24</v>
      </c>
      <c r="AB502" t="s">
        <v>224</v>
      </c>
      <c r="AC502" t="s">
        <v>225</v>
      </c>
      <c r="AD502" s="113">
        <v>3901.6039999999998</v>
      </c>
      <c r="AE502" s="113">
        <v>3927.5867486883399</v>
      </c>
      <c r="AF502" s="113">
        <v>25.982748688348</v>
      </c>
    </row>
    <row r="503" spans="13:32" x14ac:dyDescent="0.35">
      <c r="M503">
        <v>2019</v>
      </c>
      <c r="N503" s="15">
        <v>43504</v>
      </c>
      <c r="O503" s="4">
        <v>24</v>
      </c>
      <c r="P503" s="15" t="s">
        <v>168</v>
      </c>
      <c r="Q503" t="s">
        <v>150</v>
      </c>
      <c r="R503" t="s">
        <v>151</v>
      </c>
      <c r="S503" s="113">
        <v>14714.906482848901</v>
      </c>
      <c r="T503" s="113">
        <v>15962.907999999999</v>
      </c>
      <c r="U503" s="113">
        <v>1248.0015171510099</v>
      </c>
      <c r="V503" s="113">
        <f t="shared" si="15"/>
        <v>15962908</v>
      </c>
      <c r="W503" s="114"/>
      <c r="X503">
        <v>2019</v>
      </c>
      <c r="Y503" s="15">
        <v>43504</v>
      </c>
      <c r="Z503" s="4">
        <v>24</v>
      </c>
      <c r="AA503" s="4">
        <v>24</v>
      </c>
      <c r="AB503" t="s">
        <v>224</v>
      </c>
      <c r="AC503" t="s">
        <v>225</v>
      </c>
      <c r="AD503" s="113">
        <v>3901.6039999999998</v>
      </c>
      <c r="AE503" s="113">
        <v>3927.5867486883399</v>
      </c>
      <c r="AF503" s="113">
        <v>25.982748688348</v>
      </c>
    </row>
    <row r="504" spans="13:32" x14ac:dyDescent="0.35">
      <c r="M504">
        <v>2019</v>
      </c>
      <c r="N504" s="15">
        <v>43505</v>
      </c>
      <c r="O504" s="4">
        <v>24</v>
      </c>
      <c r="P504" s="15" t="s">
        <v>168</v>
      </c>
      <c r="Q504" t="s">
        <v>150</v>
      </c>
      <c r="R504" t="s">
        <v>151</v>
      </c>
      <c r="S504" s="113">
        <v>14717.3155458891</v>
      </c>
      <c r="T504" s="113">
        <v>16763.312999999998</v>
      </c>
      <c r="U504" s="113">
        <v>2045.99745411089</v>
      </c>
      <c r="V504" s="113">
        <f t="shared" si="15"/>
        <v>16763312.999999998</v>
      </c>
      <c r="W504" s="114"/>
      <c r="X504">
        <v>2019</v>
      </c>
      <c r="Y504" s="15">
        <v>43505</v>
      </c>
      <c r="Z504" s="4">
        <v>24</v>
      </c>
      <c r="AA504" s="4">
        <v>24</v>
      </c>
      <c r="AB504" t="s">
        <v>224</v>
      </c>
      <c r="AC504" t="s">
        <v>225</v>
      </c>
      <c r="AD504" s="113">
        <v>3901.6039999999998</v>
      </c>
      <c r="AE504" s="113">
        <v>3927.5867486883399</v>
      </c>
      <c r="AF504" s="113">
        <v>25.982748688348</v>
      </c>
    </row>
    <row r="505" spans="13:32" x14ac:dyDescent="0.35">
      <c r="M505">
        <v>2019</v>
      </c>
      <c r="N505" s="15">
        <v>43506</v>
      </c>
      <c r="O505" s="4">
        <v>24</v>
      </c>
      <c r="P505" s="15" t="s">
        <v>168</v>
      </c>
      <c r="Q505" t="s">
        <v>150</v>
      </c>
      <c r="R505" t="s">
        <v>151</v>
      </c>
      <c r="S505" s="113">
        <v>14717.746517187499</v>
      </c>
      <c r="T505" s="113">
        <v>16281.513000000001</v>
      </c>
      <c r="U505" s="113">
        <v>1563.76648281242</v>
      </c>
      <c r="V505" s="113">
        <f t="shared" si="15"/>
        <v>16281513</v>
      </c>
      <c r="W505" s="114"/>
      <c r="X505">
        <v>2019</v>
      </c>
      <c r="Y505" s="15">
        <v>43506</v>
      </c>
      <c r="Z505" s="4">
        <v>24</v>
      </c>
      <c r="AA505" s="4">
        <v>24</v>
      </c>
      <c r="AB505" t="s">
        <v>224</v>
      </c>
      <c r="AC505" t="s">
        <v>225</v>
      </c>
      <c r="AD505" s="113">
        <v>3901.6039999999998</v>
      </c>
      <c r="AE505" s="113">
        <v>3927.5867486883399</v>
      </c>
      <c r="AF505" s="113">
        <v>25.982748688348</v>
      </c>
    </row>
    <row r="506" spans="13:32" x14ac:dyDescent="0.35">
      <c r="M506">
        <v>2019</v>
      </c>
      <c r="N506" s="15">
        <v>43507</v>
      </c>
      <c r="O506" s="4">
        <v>24</v>
      </c>
      <c r="P506" s="15" t="s">
        <v>168</v>
      </c>
      <c r="Q506" t="s">
        <v>150</v>
      </c>
      <c r="R506" t="s">
        <v>151</v>
      </c>
      <c r="S506" s="113">
        <v>14751.106817034</v>
      </c>
      <c r="T506" s="113">
        <v>17155.089</v>
      </c>
      <c r="U506" s="113">
        <v>2403.9821829659199</v>
      </c>
      <c r="V506" s="113">
        <f t="shared" si="15"/>
        <v>17155089</v>
      </c>
      <c r="W506" s="114"/>
      <c r="X506">
        <v>2019</v>
      </c>
      <c r="Y506" s="15">
        <v>43507</v>
      </c>
      <c r="Z506" s="4">
        <v>24</v>
      </c>
      <c r="AA506" s="4">
        <v>24</v>
      </c>
      <c r="AB506" t="s">
        <v>224</v>
      </c>
      <c r="AC506" t="s">
        <v>225</v>
      </c>
      <c r="AD506" s="113">
        <v>3901.6039999999998</v>
      </c>
      <c r="AE506" s="113">
        <v>3927.5867486883399</v>
      </c>
      <c r="AF506" s="113">
        <v>25.982748688348</v>
      </c>
    </row>
    <row r="507" spans="13:32" x14ac:dyDescent="0.35">
      <c r="M507">
        <v>2019</v>
      </c>
      <c r="N507" s="15">
        <v>43508</v>
      </c>
      <c r="O507" s="4">
        <v>24</v>
      </c>
      <c r="P507" s="15" t="s">
        <v>168</v>
      </c>
      <c r="Q507" t="s">
        <v>150</v>
      </c>
      <c r="R507" t="s">
        <v>151</v>
      </c>
      <c r="S507" s="113">
        <v>14767.469309894401</v>
      </c>
      <c r="T507" s="113">
        <v>15932.574000000001</v>
      </c>
      <c r="U507" s="113">
        <v>1165.1046901054999</v>
      </c>
      <c r="V507" s="113">
        <f t="shared" si="15"/>
        <v>15932574</v>
      </c>
      <c r="W507" s="114"/>
      <c r="X507">
        <v>2019</v>
      </c>
      <c r="Y507" s="15">
        <v>43508</v>
      </c>
      <c r="Z507" s="4">
        <v>24</v>
      </c>
      <c r="AA507" s="4">
        <v>24</v>
      </c>
      <c r="AB507" t="s">
        <v>224</v>
      </c>
      <c r="AC507" t="s">
        <v>225</v>
      </c>
      <c r="AD507" s="113">
        <v>3901.6039999999998</v>
      </c>
      <c r="AE507" s="113">
        <v>3927.5867486883399</v>
      </c>
      <c r="AF507" s="113">
        <v>25.982748688348</v>
      </c>
    </row>
    <row r="508" spans="13:32" x14ac:dyDescent="0.35">
      <c r="M508">
        <v>2019</v>
      </c>
      <c r="N508" s="15">
        <v>43509</v>
      </c>
      <c r="O508" s="4">
        <v>24</v>
      </c>
      <c r="P508" s="15" t="s">
        <v>168</v>
      </c>
      <c r="Q508" t="s">
        <v>150</v>
      </c>
      <c r="R508" t="s">
        <v>151</v>
      </c>
      <c r="S508" s="113">
        <v>14782.486805586699</v>
      </c>
      <c r="T508" s="113">
        <v>15435.424000000001</v>
      </c>
      <c r="U508" s="113">
        <v>652.93719441322298</v>
      </c>
      <c r="V508" s="113">
        <f t="shared" si="15"/>
        <v>15435424</v>
      </c>
      <c r="W508" s="114"/>
      <c r="X508">
        <v>2019</v>
      </c>
      <c r="Y508" s="15">
        <v>43509</v>
      </c>
      <c r="Z508" s="4">
        <v>24</v>
      </c>
      <c r="AA508" s="4">
        <v>24</v>
      </c>
      <c r="AB508" t="s">
        <v>224</v>
      </c>
      <c r="AC508" t="s">
        <v>225</v>
      </c>
      <c r="AD508" s="113">
        <v>3901.6039999999998</v>
      </c>
      <c r="AE508" s="113">
        <v>3927.5867486883399</v>
      </c>
      <c r="AF508" s="113">
        <v>25.982748688348</v>
      </c>
    </row>
    <row r="509" spans="13:32" x14ac:dyDescent="0.35">
      <c r="M509">
        <v>2019</v>
      </c>
      <c r="N509" s="15">
        <v>43510</v>
      </c>
      <c r="O509" s="4">
        <v>24</v>
      </c>
      <c r="P509" s="15" t="s">
        <v>168</v>
      </c>
      <c r="Q509" t="s">
        <v>150</v>
      </c>
      <c r="R509" t="s">
        <v>151</v>
      </c>
      <c r="S509" s="113">
        <v>14803.670264448599</v>
      </c>
      <c r="T509" s="113">
        <v>15299.017</v>
      </c>
      <c r="U509" s="113">
        <v>495.34673555139801</v>
      </c>
      <c r="V509" s="113">
        <f t="shared" si="15"/>
        <v>15299017</v>
      </c>
      <c r="W509" s="114"/>
      <c r="X509">
        <v>2019</v>
      </c>
      <c r="Y509" s="15">
        <v>43510</v>
      </c>
      <c r="Z509" s="4">
        <v>24</v>
      </c>
      <c r="AA509" s="4">
        <v>24</v>
      </c>
      <c r="AB509" t="s">
        <v>224</v>
      </c>
      <c r="AC509" t="s">
        <v>225</v>
      </c>
      <c r="AD509" s="113">
        <v>3901.6039999999998</v>
      </c>
      <c r="AE509" s="113">
        <v>3927.5867486883399</v>
      </c>
      <c r="AF509" s="113">
        <v>25.982748688348</v>
      </c>
    </row>
    <row r="510" spans="13:32" x14ac:dyDescent="0.35">
      <c r="M510">
        <v>2019</v>
      </c>
      <c r="N510" s="15">
        <v>43511</v>
      </c>
      <c r="O510" s="4">
        <v>24</v>
      </c>
      <c r="P510" s="15" t="s">
        <v>168</v>
      </c>
      <c r="Q510" t="s">
        <v>150</v>
      </c>
      <c r="R510" t="s">
        <v>151</v>
      </c>
      <c r="S510" s="113">
        <v>14798.578940273899</v>
      </c>
      <c r="T510" s="113">
        <v>14743.618</v>
      </c>
      <c r="U510" s="113">
        <v>-54.960940273984299</v>
      </c>
      <c r="V510" s="113">
        <f t="shared" si="15"/>
        <v>14743618</v>
      </c>
      <c r="W510" s="114"/>
      <c r="X510">
        <v>2019</v>
      </c>
      <c r="Y510" s="15">
        <v>43511</v>
      </c>
      <c r="Z510" s="4">
        <v>24</v>
      </c>
      <c r="AA510" s="4">
        <v>24</v>
      </c>
      <c r="AB510" t="s">
        <v>224</v>
      </c>
      <c r="AC510" t="s">
        <v>225</v>
      </c>
      <c r="AD510" s="113">
        <v>3901.6039999999998</v>
      </c>
      <c r="AE510" s="113">
        <v>3927.5867486883399</v>
      </c>
      <c r="AF510" s="113">
        <v>25.982748688348</v>
      </c>
    </row>
    <row r="511" spans="13:32" x14ac:dyDescent="0.35">
      <c r="M511">
        <v>2019</v>
      </c>
      <c r="N511" s="15">
        <v>43512</v>
      </c>
      <c r="O511" s="4">
        <v>24</v>
      </c>
      <c r="P511" s="15" t="s">
        <v>168</v>
      </c>
      <c r="Q511" t="s">
        <v>150</v>
      </c>
      <c r="R511" t="s">
        <v>151</v>
      </c>
      <c r="S511" s="113">
        <v>14797.7489849106</v>
      </c>
      <c r="T511" s="113">
        <v>14456.866</v>
      </c>
      <c r="U511" s="113">
        <v>-340.88298491065098</v>
      </c>
      <c r="V511" s="113">
        <f t="shared" si="15"/>
        <v>14456866</v>
      </c>
      <c r="W511" s="114"/>
      <c r="X511">
        <v>2019</v>
      </c>
      <c r="Y511" s="15">
        <v>43512</v>
      </c>
      <c r="Z511" s="4">
        <v>24</v>
      </c>
      <c r="AA511" s="4">
        <v>24</v>
      </c>
      <c r="AB511" t="s">
        <v>224</v>
      </c>
      <c r="AC511" t="s">
        <v>225</v>
      </c>
      <c r="AD511" s="113">
        <v>3901.6039999999998</v>
      </c>
      <c r="AE511" s="113">
        <v>3927.5867486883399</v>
      </c>
      <c r="AF511" s="113">
        <v>25.982748688348</v>
      </c>
    </row>
    <row r="512" spans="13:32" x14ac:dyDescent="0.35">
      <c r="M512">
        <v>2019</v>
      </c>
      <c r="N512" s="15">
        <v>43513</v>
      </c>
      <c r="O512" s="4">
        <v>24</v>
      </c>
      <c r="P512" s="15" t="s">
        <v>168</v>
      </c>
      <c r="Q512" t="s">
        <v>150</v>
      </c>
      <c r="R512" t="s">
        <v>151</v>
      </c>
      <c r="S512" s="113">
        <v>14798.2738450222</v>
      </c>
      <c r="T512" s="113">
        <v>14472.31</v>
      </c>
      <c r="U512" s="113">
        <v>-325.96384502228602</v>
      </c>
      <c r="V512" s="113">
        <f t="shared" si="15"/>
        <v>14472310</v>
      </c>
      <c r="W512" s="114"/>
      <c r="X512">
        <v>2019</v>
      </c>
      <c r="Y512" s="15">
        <v>43513</v>
      </c>
      <c r="Z512" s="4">
        <v>24</v>
      </c>
      <c r="AA512" s="4">
        <v>24</v>
      </c>
      <c r="AB512" t="s">
        <v>224</v>
      </c>
      <c r="AC512" t="s">
        <v>225</v>
      </c>
      <c r="AD512" s="113">
        <v>3901.6039999999998</v>
      </c>
      <c r="AE512" s="113">
        <v>3927.5867486883399</v>
      </c>
      <c r="AF512" s="113">
        <v>25.982748688348</v>
      </c>
    </row>
    <row r="513" spans="13:32" x14ac:dyDescent="0.35">
      <c r="M513">
        <v>2019</v>
      </c>
      <c r="N513" s="15">
        <v>43514</v>
      </c>
      <c r="O513" s="4">
        <v>24</v>
      </c>
      <c r="P513" s="15" t="s">
        <v>168</v>
      </c>
      <c r="Q513" t="s">
        <v>150</v>
      </c>
      <c r="R513" t="s">
        <v>151</v>
      </c>
      <c r="S513" s="113">
        <v>14801.659521350901</v>
      </c>
      <c r="T513" s="113">
        <v>15458.83</v>
      </c>
      <c r="U513" s="113">
        <v>657.17047864907499</v>
      </c>
      <c r="V513" s="113">
        <f t="shared" si="15"/>
        <v>15458830</v>
      </c>
      <c r="W513" s="114"/>
      <c r="X513">
        <v>2019</v>
      </c>
      <c r="Y513" s="15">
        <v>43514</v>
      </c>
      <c r="Z513" s="4">
        <v>24</v>
      </c>
      <c r="AA513" s="4">
        <v>24</v>
      </c>
      <c r="AB513" t="s">
        <v>224</v>
      </c>
      <c r="AC513" t="s">
        <v>225</v>
      </c>
      <c r="AD513" s="113">
        <v>3901.6039999999998</v>
      </c>
      <c r="AE513" s="113">
        <v>3927.5867486883399</v>
      </c>
      <c r="AF513" s="113">
        <v>25.982748688348</v>
      </c>
    </row>
    <row r="514" spans="13:32" x14ac:dyDescent="0.35">
      <c r="M514">
        <v>2019</v>
      </c>
      <c r="N514" s="15">
        <v>43515</v>
      </c>
      <c r="O514" s="4">
        <v>24</v>
      </c>
      <c r="P514" s="15" t="s">
        <v>168</v>
      </c>
      <c r="Q514" t="s">
        <v>150</v>
      </c>
      <c r="R514" t="s">
        <v>151</v>
      </c>
      <c r="S514" s="113">
        <v>14809.3175385628</v>
      </c>
      <c r="T514" s="113">
        <v>16023.56</v>
      </c>
      <c r="U514" s="113">
        <v>1214.24246143716</v>
      </c>
      <c r="V514" s="113">
        <f t="shared" si="15"/>
        <v>16023560</v>
      </c>
      <c r="W514" s="114"/>
      <c r="X514">
        <v>2019</v>
      </c>
      <c r="Y514" s="15">
        <v>43515</v>
      </c>
      <c r="Z514" s="4">
        <v>24</v>
      </c>
      <c r="AA514" s="4">
        <v>24</v>
      </c>
      <c r="AB514" t="s">
        <v>224</v>
      </c>
      <c r="AC514" t="s">
        <v>225</v>
      </c>
      <c r="AD514" s="113">
        <v>3901.6039999999998</v>
      </c>
      <c r="AE514" s="113">
        <v>3927.5867486883399</v>
      </c>
      <c r="AF514" s="113">
        <v>25.982748688348</v>
      </c>
    </row>
    <row r="515" spans="13:32" x14ac:dyDescent="0.35">
      <c r="M515">
        <v>2019</v>
      </c>
      <c r="N515" s="15">
        <v>43516</v>
      </c>
      <c r="O515" s="4">
        <v>24</v>
      </c>
      <c r="P515" s="15" t="s">
        <v>168</v>
      </c>
      <c r="Q515" t="s">
        <v>150</v>
      </c>
      <c r="R515" t="s">
        <v>151</v>
      </c>
      <c r="S515" s="113">
        <v>14813.7063302267</v>
      </c>
      <c r="T515" s="113">
        <v>15281.668</v>
      </c>
      <c r="U515" s="113">
        <v>467.961669773236</v>
      </c>
      <c r="V515" s="113">
        <f t="shared" si="15"/>
        <v>15281668</v>
      </c>
      <c r="W515" s="114"/>
      <c r="X515">
        <v>2019</v>
      </c>
      <c r="Y515" s="15">
        <v>43516</v>
      </c>
      <c r="Z515" s="4">
        <v>24</v>
      </c>
      <c r="AA515" s="4">
        <v>24</v>
      </c>
      <c r="AB515" t="s">
        <v>224</v>
      </c>
      <c r="AC515" t="s">
        <v>225</v>
      </c>
      <c r="AD515" s="113">
        <v>3901.6039999999998</v>
      </c>
      <c r="AE515" s="113">
        <v>3927.5867486883399</v>
      </c>
      <c r="AF515" s="113">
        <v>25.982748688348</v>
      </c>
    </row>
    <row r="516" spans="13:32" x14ac:dyDescent="0.35">
      <c r="M516">
        <v>2019</v>
      </c>
      <c r="N516" s="15">
        <v>43517</v>
      </c>
      <c r="O516" s="4">
        <v>24</v>
      </c>
      <c r="P516" s="15" t="s">
        <v>168</v>
      </c>
      <c r="Q516" t="s">
        <v>150</v>
      </c>
      <c r="R516" t="s">
        <v>151</v>
      </c>
      <c r="S516" s="113">
        <v>14797.494469723801</v>
      </c>
      <c r="T516" s="113">
        <v>15240.798000000001</v>
      </c>
      <c r="U516" s="113">
        <v>443.30353027612102</v>
      </c>
      <c r="V516" s="113">
        <f t="shared" si="15"/>
        <v>15240798</v>
      </c>
      <c r="W516" s="114"/>
      <c r="X516">
        <v>2019</v>
      </c>
      <c r="Y516" s="15">
        <v>43517</v>
      </c>
      <c r="Z516" s="4">
        <v>24</v>
      </c>
      <c r="AA516" s="4">
        <v>24</v>
      </c>
      <c r="AB516" t="s">
        <v>224</v>
      </c>
      <c r="AC516" t="s">
        <v>225</v>
      </c>
      <c r="AD516" s="113">
        <v>3901.6039999999998</v>
      </c>
      <c r="AE516" s="113">
        <v>3927.5867486883399</v>
      </c>
      <c r="AF516" s="113">
        <v>25.982748688348</v>
      </c>
    </row>
    <row r="517" spans="13:32" x14ac:dyDescent="0.35">
      <c r="M517">
        <v>2019</v>
      </c>
      <c r="N517" s="15">
        <v>43518</v>
      </c>
      <c r="O517" s="4">
        <v>24</v>
      </c>
      <c r="P517" s="15" t="s">
        <v>168</v>
      </c>
      <c r="Q517" t="s">
        <v>150</v>
      </c>
      <c r="R517" t="s">
        <v>151</v>
      </c>
      <c r="S517" s="113">
        <v>14775.169569628</v>
      </c>
      <c r="T517" s="113">
        <v>15787.163</v>
      </c>
      <c r="U517" s="113">
        <v>1011.99343037195</v>
      </c>
      <c r="V517" s="113">
        <f t="shared" si="15"/>
        <v>15787163</v>
      </c>
      <c r="W517" s="114"/>
      <c r="X517">
        <v>2019</v>
      </c>
      <c r="Y517" s="15">
        <v>43518</v>
      </c>
      <c r="Z517" s="4">
        <v>24</v>
      </c>
      <c r="AA517" s="4">
        <v>24</v>
      </c>
      <c r="AB517" t="s">
        <v>224</v>
      </c>
      <c r="AC517" t="s">
        <v>225</v>
      </c>
      <c r="AD517" s="113">
        <v>3901.6039999999998</v>
      </c>
      <c r="AE517" s="113">
        <v>3927.5867486883399</v>
      </c>
      <c r="AF517" s="113">
        <v>25.982748688348</v>
      </c>
    </row>
    <row r="518" spans="13:32" x14ac:dyDescent="0.35">
      <c r="M518">
        <v>2019</v>
      </c>
      <c r="N518" s="15">
        <v>43519</v>
      </c>
      <c r="O518" s="4">
        <v>24</v>
      </c>
      <c r="P518" s="15" t="s">
        <v>168</v>
      </c>
      <c r="Q518" t="s">
        <v>150</v>
      </c>
      <c r="R518" t="s">
        <v>151</v>
      </c>
      <c r="S518" s="113">
        <v>14774.4053963275</v>
      </c>
      <c r="T518" s="113">
        <v>15827.225</v>
      </c>
      <c r="U518" s="113">
        <v>1052.8196036724901</v>
      </c>
      <c r="V518" s="113">
        <f t="shared" si="15"/>
        <v>15827225</v>
      </c>
      <c r="W518" s="114"/>
      <c r="X518">
        <v>2019</v>
      </c>
      <c r="Y518" s="15">
        <v>43519</v>
      </c>
      <c r="Z518" s="4">
        <v>24</v>
      </c>
      <c r="AA518" s="4">
        <v>24</v>
      </c>
      <c r="AB518" t="s">
        <v>224</v>
      </c>
      <c r="AC518" t="s">
        <v>225</v>
      </c>
      <c r="AD518" s="113">
        <v>3901.6039999999998</v>
      </c>
      <c r="AE518" s="113">
        <v>3927.5867486883399</v>
      </c>
      <c r="AF518" s="113">
        <v>25.982748688348</v>
      </c>
    </row>
    <row r="519" spans="13:32" x14ac:dyDescent="0.35">
      <c r="M519">
        <v>2019</v>
      </c>
      <c r="N519" s="15">
        <v>43520</v>
      </c>
      <c r="O519" s="4">
        <v>24</v>
      </c>
      <c r="P519" s="15" t="s">
        <v>168</v>
      </c>
      <c r="Q519" t="s">
        <v>150</v>
      </c>
      <c r="R519" t="s">
        <v>151</v>
      </c>
      <c r="S519" s="113">
        <v>14773.814194243199</v>
      </c>
      <c r="T519" s="113">
        <v>15331.817999999999</v>
      </c>
      <c r="U519" s="113">
        <v>558.00380575670897</v>
      </c>
      <c r="V519" s="113">
        <f t="shared" si="15"/>
        <v>15331818</v>
      </c>
      <c r="W519" s="114"/>
      <c r="X519">
        <v>2019</v>
      </c>
      <c r="Y519" s="15">
        <v>43520</v>
      </c>
      <c r="Z519" s="4">
        <v>24</v>
      </c>
      <c r="AA519" s="4">
        <v>24</v>
      </c>
      <c r="AB519" t="s">
        <v>224</v>
      </c>
      <c r="AC519" t="s">
        <v>225</v>
      </c>
      <c r="AD519" s="113">
        <v>3901.6039999999998</v>
      </c>
      <c r="AE519" s="113">
        <v>3927.5867486883399</v>
      </c>
      <c r="AF519" s="113">
        <v>25.982748688348</v>
      </c>
    </row>
    <row r="520" spans="13:32" x14ac:dyDescent="0.35">
      <c r="M520">
        <v>2019</v>
      </c>
      <c r="N520" s="15">
        <v>43521</v>
      </c>
      <c r="O520" s="4">
        <v>24</v>
      </c>
      <c r="P520" s="15" t="s">
        <v>168</v>
      </c>
      <c r="Q520" t="s">
        <v>150</v>
      </c>
      <c r="R520" t="s">
        <v>151</v>
      </c>
      <c r="S520" s="113">
        <v>14731.107372010099</v>
      </c>
      <c r="T520" s="113">
        <v>16024.885</v>
      </c>
      <c r="U520" s="113">
        <v>1293.7776279898801</v>
      </c>
      <c r="V520" s="113">
        <f t="shared" si="15"/>
        <v>16024885</v>
      </c>
      <c r="W520" s="114"/>
      <c r="X520">
        <v>2019</v>
      </c>
      <c r="Y520" s="15">
        <v>43521</v>
      </c>
      <c r="Z520" s="4">
        <v>24</v>
      </c>
      <c r="AA520" s="4">
        <v>24</v>
      </c>
      <c r="AB520" t="s">
        <v>224</v>
      </c>
      <c r="AC520" t="s">
        <v>225</v>
      </c>
      <c r="AD520" s="113">
        <v>3901.6039999999998</v>
      </c>
      <c r="AE520" s="113">
        <v>3927.5867486883399</v>
      </c>
      <c r="AF520" s="113">
        <v>25.982748688348</v>
      </c>
    </row>
    <row r="521" spans="13:32" x14ac:dyDescent="0.35">
      <c r="M521">
        <v>2019</v>
      </c>
      <c r="N521" s="15">
        <v>43522</v>
      </c>
      <c r="O521" s="4">
        <v>24</v>
      </c>
      <c r="P521" s="15" t="s">
        <v>168</v>
      </c>
      <c r="Q521" t="s">
        <v>150</v>
      </c>
      <c r="R521" t="s">
        <v>151</v>
      </c>
      <c r="S521" s="113">
        <v>14688.667283671501</v>
      </c>
      <c r="T521" s="113">
        <v>15495.541999999999</v>
      </c>
      <c r="U521" s="113">
        <v>806.87471632849497</v>
      </c>
      <c r="V521" s="113">
        <f t="shared" ref="V521:V584" si="16">T521*1000</f>
        <v>15495542</v>
      </c>
      <c r="W521" s="114"/>
      <c r="X521">
        <v>2019</v>
      </c>
      <c r="Y521" s="15">
        <v>43522</v>
      </c>
      <c r="Z521" s="4">
        <v>24</v>
      </c>
      <c r="AA521" s="4">
        <v>24</v>
      </c>
      <c r="AB521" t="s">
        <v>224</v>
      </c>
      <c r="AC521" t="s">
        <v>225</v>
      </c>
      <c r="AD521" s="113">
        <v>3901.6039999999998</v>
      </c>
      <c r="AE521" s="113">
        <v>3927.5867486883399</v>
      </c>
      <c r="AF521" s="113">
        <v>25.982748688348</v>
      </c>
    </row>
    <row r="522" spans="13:32" x14ac:dyDescent="0.35">
      <c r="M522">
        <v>2019</v>
      </c>
      <c r="N522" s="15">
        <v>43523</v>
      </c>
      <c r="O522" s="4">
        <v>24</v>
      </c>
      <c r="P522" s="15" t="s">
        <v>168</v>
      </c>
      <c r="Q522" t="s">
        <v>150</v>
      </c>
      <c r="R522" t="s">
        <v>151</v>
      </c>
      <c r="S522" s="113">
        <v>14639.2815059492</v>
      </c>
      <c r="T522" s="113">
        <v>16049.441999999999</v>
      </c>
      <c r="U522" s="113">
        <v>1410.16049405078</v>
      </c>
      <c r="V522" s="113">
        <f t="shared" si="16"/>
        <v>16049442</v>
      </c>
      <c r="W522" s="114"/>
      <c r="X522">
        <v>2019</v>
      </c>
      <c r="Y522" s="15">
        <v>43523</v>
      </c>
      <c r="Z522" s="4">
        <v>24</v>
      </c>
      <c r="AA522" s="4">
        <v>24</v>
      </c>
      <c r="AB522" t="s">
        <v>224</v>
      </c>
      <c r="AC522" t="s">
        <v>225</v>
      </c>
      <c r="AD522" s="113">
        <v>3901.6039999999998</v>
      </c>
      <c r="AE522" s="113">
        <v>3927.5867486883399</v>
      </c>
      <c r="AF522" s="113">
        <v>25.982748688348</v>
      </c>
    </row>
    <row r="523" spans="13:32" x14ac:dyDescent="0.35">
      <c r="M523">
        <v>2019</v>
      </c>
      <c r="N523" s="15">
        <v>43524</v>
      </c>
      <c r="O523" s="4">
        <v>24</v>
      </c>
      <c r="P523" s="15" t="s">
        <v>168</v>
      </c>
      <c r="Q523" t="s">
        <v>150</v>
      </c>
      <c r="R523" t="s">
        <v>151</v>
      </c>
      <c r="S523" s="113">
        <v>14587.1942156852</v>
      </c>
      <c r="T523" s="113">
        <v>15467.513000000001</v>
      </c>
      <c r="U523" s="113">
        <v>880.31878431475502</v>
      </c>
      <c r="V523" s="113">
        <f t="shared" si="16"/>
        <v>15467513</v>
      </c>
      <c r="W523" s="114"/>
      <c r="X523">
        <v>2019</v>
      </c>
      <c r="Y523" s="15">
        <v>43524</v>
      </c>
      <c r="Z523" s="4">
        <v>24</v>
      </c>
      <c r="AA523" s="4">
        <v>24</v>
      </c>
      <c r="AB523" t="s">
        <v>224</v>
      </c>
      <c r="AC523" t="s">
        <v>225</v>
      </c>
      <c r="AD523" s="113">
        <v>3901.6039999999998</v>
      </c>
      <c r="AE523" s="113">
        <v>3927.5867486883399</v>
      </c>
      <c r="AF523" s="113">
        <v>25.982748688348</v>
      </c>
    </row>
    <row r="524" spans="13:32" x14ac:dyDescent="0.35">
      <c r="M524">
        <v>2019</v>
      </c>
      <c r="N524" s="15">
        <v>43525</v>
      </c>
      <c r="O524" s="4">
        <v>24</v>
      </c>
      <c r="P524" s="15" t="s">
        <v>169</v>
      </c>
      <c r="Q524" t="s">
        <v>150</v>
      </c>
      <c r="R524" t="s">
        <v>151</v>
      </c>
      <c r="S524" s="113">
        <v>14512.398200150499</v>
      </c>
      <c r="T524" s="113">
        <v>15713.326999999999</v>
      </c>
      <c r="U524" s="113">
        <v>1200.9287998494599</v>
      </c>
      <c r="V524" s="113">
        <f t="shared" si="16"/>
        <v>15713327</v>
      </c>
      <c r="W524" s="114"/>
      <c r="X524">
        <v>2019</v>
      </c>
      <c r="Y524" s="15">
        <v>43525</v>
      </c>
      <c r="Z524" s="4">
        <v>24</v>
      </c>
      <c r="AA524" s="4">
        <v>24</v>
      </c>
      <c r="AB524" t="s">
        <v>224</v>
      </c>
      <c r="AC524" t="s">
        <v>225</v>
      </c>
      <c r="AD524" s="113">
        <v>4012.3878709677401</v>
      </c>
      <c r="AE524" s="113">
        <v>4039.1083853232499</v>
      </c>
      <c r="AF524" s="113">
        <v>26.720514355513799</v>
      </c>
    </row>
    <row r="525" spans="13:32" x14ac:dyDescent="0.35">
      <c r="M525">
        <v>2019</v>
      </c>
      <c r="N525" s="15">
        <v>43526</v>
      </c>
      <c r="O525" s="4">
        <v>24</v>
      </c>
      <c r="P525" s="15" t="s">
        <v>169</v>
      </c>
      <c r="Q525" t="s">
        <v>150</v>
      </c>
      <c r="R525" t="s">
        <v>151</v>
      </c>
      <c r="S525" s="113">
        <v>14512.509232983301</v>
      </c>
      <c r="T525" s="113">
        <v>15437.55</v>
      </c>
      <c r="U525" s="113">
        <v>925.04076701668896</v>
      </c>
      <c r="V525" s="113">
        <f t="shared" si="16"/>
        <v>15437550</v>
      </c>
      <c r="W525" s="114"/>
      <c r="X525">
        <v>2019</v>
      </c>
      <c r="Y525" s="15">
        <v>43526</v>
      </c>
      <c r="Z525" s="4">
        <v>24</v>
      </c>
      <c r="AA525" s="4">
        <v>24</v>
      </c>
      <c r="AB525" t="s">
        <v>224</v>
      </c>
      <c r="AC525" t="s">
        <v>225</v>
      </c>
      <c r="AD525" s="113">
        <v>4012.3878709677401</v>
      </c>
      <c r="AE525" s="113">
        <v>4039.1083853232499</v>
      </c>
      <c r="AF525" s="113">
        <v>26.720514355513799</v>
      </c>
    </row>
    <row r="526" spans="13:32" x14ac:dyDescent="0.35">
      <c r="M526">
        <v>2019</v>
      </c>
      <c r="N526" s="15">
        <v>43527</v>
      </c>
      <c r="O526" s="4">
        <v>24</v>
      </c>
      <c r="P526" s="15" t="s">
        <v>169</v>
      </c>
      <c r="Q526" t="s">
        <v>150</v>
      </c>
      <c r="R526" t="s">
        <v>151</v>
      </c>
      <c r="S526" s="113">
        <v>14514.4042590956</v>
      </c>
      <c r="T526" s="113">
        <v>15721.591</v>
      </c>
      <c r="U526" s="113">
        <v>1207.1867409044</v>
      </c>
      <c r="V526" s="113">
        <f t="shared" si="16"/>
        <v>15721591</v>
      </c>
      <c r="W526" s="114"/>
      <c r="X526">
        <v>2019</v>
      </c>
      <c r="Y526" s="15">
        <v>43527</v>
      </c>
      <c r="Z526" s="4">
        <v>24</v>
      </c>
      <c r="AA526" s="4">
        <v>24</v>
      </c>
      <c r="AB526" t="s">
        <v>224</v>
      </c>
      <c r="AC526" t="s">
        <v>225</v>
      </c>
      <c r="AD526" s="113">
        <v>4012.3878709677401</v>
      </c>
      <c r="AE526" s="113">
        <v>4039.1083853232499</v>
      </c>
      <c r="AF526" s="113">
        <v>26.720514355513799</v>
      </c>
    </row>
    <row r="527" spans="13:32" x14ac:dyDescent="0.35">
      <c r="M527">
        <v>2019</v>
      </c>
      <c r="N527" s="15">
        <v>43528</v>
      </c>
      <c r="O527" s="4">
        <v>24</v>
      </c>
      <c r="P527" s="15" t="s">
        <v>169</v>
      </c>
      <c r="Q527" t="s">
        <v>150</v>
      </c>
      <c r="R527" t="s">
        <v>151</v>
      </c>
      <c r="S527" s="113">
        <v>14444.9236930762</v>
      </c>
      <c r="T527" s="113">
        <v>16590.983</v>
      </c>
      <c r="U527" s="113">
        <v>2146.0593069237102</v>
      </c>
      <c r="V527" s="113">
        <f t="shared" si="16"/>
        <v>16590983</v>
      </c>
      <c r="W527" s="114"/>
      <c r="X527">
        <v>2019</v>
      </c>
      <c r="Y527" s="15">
        <v>43528</v>
      </c>
      <c r="Z527" s="4">
        <v>24</v>
      </c>
      <c r="AA527" s="4">
        <v>24</v>
      </c>
      <c r="AB527" t="s">
        <v>224</v>
      </c>
      <c r="AC527" t="s">
        <v>225</v>
      </c>
      <c r="AD527" s="113">
        <v>4012.3878709677401</v>
      </c>
      <c r="AE527" s="113">
        <v>4039.1083853232499</v>
      </c>
      <c r="AF527" s="113">
        <v>26.720514355513799</v>
      </c>
    </row>
    <row r="528" spans="13:32" x14ac:dyDescent="0.35">
      <c r="M528">
        <v>2019</v>
      </c>
      <c r="N528" s="15">
        <v>43529</v>
      </c>
      <c r="O528" s="4">
        <v>24</v>
      </c>
      <c r="P528" s="15" t="s">
        <v>169</v>
      </c>
      <c r="Q528" t="s">
        <v>150</v>
      </c>
      <c r="R528" t="s">
        <v>151</v>
      </c>
      <c r="S528" s="113">
        <v>14284.2063732567</v>
      </c>
      <c r="T528" s="113">
        <v>16163.358</v>
      </c>
      <c r="U528" s="113">
        <v>1879.15162674322</v>
      </c>
      <c r="V528" s="113">
        <f t="shared" si="16"/>
        <v>16163358</v>
      </c>
      <c r="W528" s="114"/>
      <c r="X528">
        <v>2019</v>
      </c>
      <c r="Y528" s="15">
        <v>43529</v>
      </c>
      <c r="Z528" s="4">
        <v>24</v>
      </c>
      <c r="AA528" s="4">
        <v>24</v>
      </c>
      <c r="AB528" t="s">
        <v>224</v>
      </c>
      <c r="AC528" t="s">
        <v>225</v>
      </c>
      <c r="AD528" s="113">
        <v>4012.3878709677401</v>
      </c>
      <c r="AE528" s="113">
        <v>4039.1083853232499</v>
      </c>
      <c r="AF528" s="113">
        <v>26.720514355513799</v>
      </c>
    </row>
    <row r="529" spans="13:32" x14ac:dyDescent="0.35">
      <c r="M529">
        <v>2019</v>
      </c>
      <c r="N529" s="15">
        <v>43530</v>
      </c>
      <c r="O529" s="4">
        <v>24</v>
      </c>
      <c r="P529" s="15" t="s">
        <v>169</v>
      </c>
      <c r="Q529" t="s">
        <v>150</v>
      </c>
      <c r="R529" t="s">
        <v>151</v>
      </c>
      <c r="S529" s="113">
        <v>14162.655942162701</v>
      </c>
      <c r="T529" s="113">
        <v>15783.96</v>
      </c>
      <c r="U529" s="113">
        <v>1621.3040578372099</v>
      </c>
      <c r="V529" s="113">
        <f t="shared" si="16"/>
        <v>15783960</v>
      </c>
      <c r="W529" s="114"/>
      <c r="X529">
        <v>2019</v>
      </c>
      <c r="Y529" s="15">
        <v>43530</v>
      </c>
      <c r="Z529" s="4">
        <v>24</v>
      </c>
      <c r="AA529" s="4">
        <v>24</v>
      </c>
      <c r="AB529" t="s">
        <v>224</v>
      </c>
      <c r="AC529" t="s">
        <v>225</v>
      </c>
      <c r="AD529" s="113">
        <v>4012.3878709677401</v>
      </c>
      <c r="AE529" s="113">
        <v>4039.1083853232499</v>
      </c>
      <c r="AF529" s="113">
        <v>26.720514355513799</v>
      </c>
    </row>
    <row r="530" spans="13:32" x14ac:dyDescent="0.35">
      <c r="M530">
        <v>2019</v>
      </c>
      <c r="N530" s="15">
        <v>43531</v>
      </c>
      <c r="O530" s="4">
        <v>24</v>
      </c>
      <c r="P530" s="15" t="s">
        <v>169</v>
      </c>
      <c r="Q530" t="s">
        <v>150</v>
      </c>
      <c r="R530" t="s">
        <v>151</v>
      </c>
      <c r="S530" s="113">
        <v>14057.533472523801</v>
      </c>
      <c r="T530" s="113">
        <v>15034.808000000001</v>
      </c>
      <c r="U530" s="113">
        <v>977.27452747610698</v>
      </c>
      <c r="V530" s="113">
        <f t="shared" si="16"/>
        <v>15034808</v>
      </c>
      <c r="W530" s="114"/>
      <c r="X530">
        <v>2019</v>
      </c>
      <c r="Y530" s="15">
        <v>43531</v>
      </c>
      <c r="Z530" s="4">
        <v>24</v>
      </c>
      <c r="AA530" s="4">
        <v>24</v>
      </c>
      <c r="AB530" t="s">
        <v>224</v>
      </c>
      <c r="AC530" t="s">
        <v>225</v>
      </c>
      <c r="AD530" s="113">
        <v>4012.3878709677401</v>
      </c>
      <c r="AE530" s="113">
        <v>4039.1083853232499</v>
      </c>
      <c r="AF530" s="113">
        <v>26.720514355513799</v>
      </c>
    </row>
    <row r="531" spans="13:32" x14ac:dyDescent="0.35">
      <c r="M531">
        <v>2019</v>
      </c>
      <c r="N531" s="15">
        <v>43532</v>
      </c>
      <c r="O531" s="4">
        <v>24</v>
      </c>
      <c r="P531" s="15" t="s">
        <v>169</v>
      </c>
      <c r="Q531" t="s">
        <v>150</v>
      </c>
      <c r="R531" t="s">
        <v>151</v>
      </c>
      <c r="S531" s="113">
        <v>13941.7084607738</v>
      </c>
      <c r="T531" s="113">
        <v>15169.464</v>
      </c>
      <c r="U531" s="113">
        <v>1227.7555392261399</v>
      </c>
      <c r="V531" s="113">
        <f t="shared" si="16"/>
        <v>15169464</v>
      </c>
      <c r="W531" s="114"/>
      <c r="X531">
        <v>2019</v>
      </c>
      <c r="Y531" s="15">
        <v>43532</v>
      </c>
      <c r="Z531" s="4">
        <v>24</v>
      </c>
      <c r="AA531" s="4">
        <v>24</v>
      </c>
      <c r="AB531" t="s">
        <v>224</v>
      </c>
      <c r="AC531" t="s">
        <v>225</v>
      </c>
      <c r="AD531" s="113">
        <v>4012.3878709677401</v>
      </c>
      <c r="AE531" s="113">
        <v>4039.1083853232499</v>
      </c>
      <c r="AF531" s="113">
        <v>26.720514355513799</v>
      </c>
    </row>
    <row r="532" spans="13:32" x14ac:dyDescent="0.35">
      <c r="M532">
        <v>2019</v>
      </c>
      <c r="N532" s="15">
        <v>43533</v>
      </c>
      <c r="O532" s="4">
        <v>24</v>
      </c>
      <c r="P532" s="15" t="s">
        <v>169</v>
      </c>
      <c r="Q532" t="s">
        <v>150</v>
      </c>
      <c r="R532" t="s">
        <v>151</v>
      </c>
      <c r="S532" s="113">
        <v>13942.620444288101</v>
      </c>
      <c r="T532" s="113">
        <v>14820.153</v>
      </c>
      <c r="U532" s="113">
        <v>877.53255571180102</v>
      </c>
      <c r="V532" s="113">
        <f t="shared" si="16"/>
        <v>14820153</v>
      </c>
      <c r="W532" s="114"/>
      <c r="X532">
        <v>2019</v>
      </c>
      <c r="Y532" s="15">
        <v>43533</v>
      </c>
      <c r="Z532" s="4">
        <v>24</v>
      </c>
      <c r="AA532" s="4">
        <v>24</v>
      </c>
      <c r="AB532" t="s">
        <v>224</v>
      </c>
      <c r="AC532" t="s">
        <v>225</v>
      </c>
      <c r="AD532" s="113">
        <v>4012.3878709677401</v>
      </c>
      <c r="AE532" s="113">
        <v>4039.1083853232499</v>
      </c>
      <c r="AF532" s="113">
        <v>26.720514355513799</v>
      </c>
    </row>
    <row r="533" spans="13:32" x14ac:dyDescent="0.35">
      <c r="M533">
        <v>2019</v>
      </c>
      <c r="N533" s="15">
        <v>43534</v>
      </c>
      <c r="O533" s="4">
        <v>23</v>
      </c>
      <c r="P533" s="15" t="s">
        <v>169</v>
      </c>
      <c r="Q533" t="s">
        <v>150</v>
      </c>
      <c r="R533" t="s">
        <v>151</v>
      </c>
      <c r="S533" s="113">
        <v>13941.142646603899</v>
      </c>
      <c r="T533" s="113">
        <v>14274.152</v>
      </c>
      <c r="U533" s="113">
        <v>333.00935339601801</v>
      </c>
      <c r="V533" s="113">
        <f t="shared" si="16"/>
        <v>14274152</v>
      </c>
      <c r="W533" s="114"/>
      <c r="X533">
        <v>2019</v>
      </c>
      <c r="Y533" s="15">
        <v>43534</v>
      </c>
      <c r="Z533" s="4">
        <v>23</v>
      </c>
      <c r="AA533" s="4">
        <v>23</v>
      </c>
      <c r="AB533" t="s">
        <v>224</v>
      </c>
      <c r="AC533" t="s">
        <v>225</v>
      </c>
      <c r="AD533" s="113">
        <v>4022.0668709677402</v>
      </c>
      <c r="AE533" s="113">
        <v>4048.8518426655501</v>
      </c>
      <c r="AF533" s="113">
        <v>26.784971697815699</v>
      </c>
    </row>
    <row r="534" spans="13:32" x14ac:dyDescent="0.35">
      <c r="M534">
        <v>2019</v>
      </c>
      <c r="N534" s="15">
        <v>43535</v>
      </c>
      <c r="O534" s="4">
        <v>24</v>
      </c>
      <c r="P534" s="15" t="s">
        <v>169</v>
      </c>
      <c r="Q534" t="s">
        <v>150</v>
      </c>
      <c r="R534" t="s">
        <v>151</v>
      </c>
      <c r="S534" s="113">
        <v>13806.680940186699</v>
      </c>
      <c r="T534" s="113">
        <v>15681.171</v>
      </c>
      <c r="U534" s="113">
        <v>1874.4900598132599</v>
      </c>
      <c r="V534" s="113">
        <f t="shared" si="16"/>
        <v>15681171</v>
      </c>
      <c r="W534" s="114"/>
      <c r="X534">
        <v>2019</v>
      </c>
      <c r="Y534" s="15">
        <v>43535</v>
      </c>
      <c r="Z534" s="4">
        <v>24</v>
      </c>
      <c r="AA534" s="4">
        <v>24</v>
      </c>
      <c r="AB534" t="s">
        <v>224</v>
      </c>
      <c r="AC534" t="s">
        <v>225</v>
      </c>
      <c r="AD534" s="113">
        <v>4012.3878709677401</v>
      </c>
      <c r="AE534" s="113">
        <v>4039.1083853232499</v>
      </c>
      <c r="AF534" s="113">
        <v>26.720514355513799</v>
      </c>
    </row>
    <row r="535" spans="13:32" x14ac:dyDescent="0.35">
      <c r="M535">
        <v>2019</v>
      </c>
      <c r="N535" s="15">
        <v>43536</v>
      </c>
      <c r="O535" s="4">
        <v>24</v>
      </c>
      <c r="P535" s="15" t="s">
        <v>169</v>
      </c>
      <c r="Q535" t="s">
        <v>150</v>
      </c>
      <c r="R535" t="s">
        <v>151</v>
      </c>
      <c r="S535" s="113">
        <v>13698.068215393499</v>
      </c>
      <c r="T535" s="113">
        <v>14829.038</v>
      </c>
      <c r="U535" s="113">
        <v>1130.96978460642</v>
      </c>
      <c r="V535" s="113">
        <f t="shared" si="16"/>
        <v>14829038</v>
      </c>
      <c r="W535" s="114"/>
      <c r="X535">
        <v>2019</v>
      </c>
      <c r="Y535" s="15">
        <v>43536</v>
      </c>
      <c r="Z535" s="4">
        <v>24</v>
      </c>
      <c r="AA535" s="4">
        <v>24</v>
      </c>
      <c r="AB535" t="s">
        <v>224</v>
      </c>
      <c r="AC535" t="s">
        <v>225</v>
      </c>
      <c r="AD535" s="113">
        <v>4012.3878709677401</v>
      </c>
      <c r="AE535" s="113">
        <v>4039.1083853232499</v>
      </c>
      <c r="AF535" s="113">
        <v>26.720514355513799</v>
      </c>
    </row>
    <row r="536" spans="13:32" x14ac:dyDescent="0.35">
      <c r="M536">
        <v>2019</v>
      </c>
      <c r="N536" s="15">
        <v>43537</v>
      </c>
      <c r="O536" s="4">
        <v>24</v>
      </c>
      <c r="P536" s="15" t="s">
        <v>169</v>
      </c>
      <c r="Q536" t="s">
        <v>150</v>
      </c>
      <c r="R536" t="s">
        <v>151</v>
      </c>
      <c r="S536" s="113">
        <v>13577.4823220539</v>
      </c>
      <c r="T536" s="113">
        <v>14067.55</v>
      </c>
      <c r="U536" s="113">
        <v>490.06767794605503</v>
      </c>
      <c r="V536" s="113">
        <f t="shared" si="16"/>
        <v>14067550</v>
      </c>
      <c r="W536" s="114"/>
      <c r="X536">
        <v>2019</v>
      </c>
      <c r="Y536" s="15">
        <v>43537</v>
      </c>
      <c r="Z536" s="4">
        <v>24</v>
      </c>
      <c r="AA536" s="4">
        <v>24</v>
      </c>
      <c r="AB536" t="s">
        <v>224</v>
      </c>
      <c r="AC536" t="s">
        <v>225</v>
      </c>
      <c r="AD536" s="113">
        <v>4012.3878709677401</v>
      </c>
      <c r="AE536" s="113">
        <v>4039.1083853232499</v>
      </c>
      <c r="AF536" s="113">
        <v>26.720514355513799</v>
      </c>
    </row>
    <row r="537" spans="13:32" x14ac:dyDescent="0.35">
      <c r="M537">
        <v>2019</v>
      </c>
      <c r="N537" s="15">
        <v>43538</v>
      </c>
      <c r="O537" s="4">
        <v>24</v>
      </c>
      <c r="P537" s="15" t="s">
        <v>169</v>
      </c>
      <c r="Q537" t="s">
        <v>150</v>
      </c>
      <c r="R537" t="s">
        <v>151</v>
      </c>
      <c r="S537" s="113">
        <v>13458.682647842699</v>
      </c>
      <c r="T537" s="113">
        <v>14311.308999999999</v>
      </c>
      <c r="U537" s="113">
        <v>852.62635215727096</v>
      </c>
      <c r="V537" s="113">
        <f t="shared" si="16"/>
        <v>14311309</v>
      </c>
      <c r="W537" s="114"/>
      <c r="X537">
        <v>2019</v>
      </c>
      <c r="Y537" s="15">
        <v>43538</v>
      </c>
      <c r="Z537" s="4">
        <v>24</v>
      </c>
      <c r="AA537" s="4">
        <v>24</v>
      </c>
      <c r="AB537" t="s">
        <v>224</v>
      </c>
      <c r="AC537" t="s">
        <v>225</v>
      </c>
      <c r="AD537" s="113">
        <v>4012.3878709677401</v>
      </c>
      <c r="AE537" s="113">
        <v>4039.1083853232499</v>
      </c>
      <c r="AF537" s="113">
        <v>26.720514355513799</v>
      </c>
    </row>
    <row r="538" spans="13:32" x14ac:dyDescent="0.35">
      <c r="M538">
        <v>2019</v>
      </c>
      <c r="N538" s="15">
        <v>43539</v>
      </c>
      <c r="O538" s="4">
        <v>24</v>
      </c>
      <c r="P538" s="15" t="s">
        <v>169</v>
      </c>
      <c r="Q538" t="s">
        <v>150</v>
      </c>
      <c r="R538" t="s">
        <v>151</v>
      </c>
      <c r="S538" s="113">
        <v>13302.107223796</v>
      </c>
      <c r="T538" s="113">
        <v>13905.540999999999</v>
      </c>
      <c r="U538" s="113">
        <v>603.43377620398098</v>
      </c>
      <c r="V538" s="113">
        <f t="shared" si="16"/>
        <v>13905541</v>
      </c>
      <c r="W538" s="114"/>
      <c r="X538">
        <v>2019</v>
      </c>
      <c r="Y538" s="15">
        <v>43539</v>
      </c>
      <c r="Z538" s="4">
        <v>24</v>
      </c>
      <c r="AA538" s="4">
        <v>24</v>
      </c>
      <c r="AB538" t="s">
        <v>224</v>
      </c>
      <c r="AC538" t="s">
        <v>225</v>
      </c>
      <c r="AD538" s="113">
        <v>4012.3878709677401</v>
      </c>
      <c r="AE538" s="113">
        <v>4039.1083853232499</v>
      </c>
      <c r="AF538" s="113">
        <v>26.720514355513799</v>
      </c>
    </row>
    <row r="539" spans="13:32" x14ac:dyDescent="0.35">
      <c r="M539">
        <v>2019</v>
      </c>
      <c r="N539" s="15">
        <v>43540</v>
      </c>
      <c r="O539" s="4">
        <v>24</v>
      </c>
      <c r="P539" s="15" t="s">
        <v>169</v>
      </c>
      <c r="Q539" t="s">
        <v>150</v>
      </c>
      <c r="R539" t="s">
        <v>151</v>
      </c>
      <c r="S539" s="113">
        <v>13301.6375464625</v>
      </c>
      <c r="T539" s="113">
        <v>13425.217000000001</v>
      </c>
      <c r="U539" s="113">
        <v>123.579453537451</v>
      </c>
      <c r="V539" s="113">
        <f t="shared" si="16"/>
        <v>13425217</v>
      </c>
      <c r="W539" s="114"/>
      <c r="X539">
        <v>2019</v>
      </c>
      <c r="Y539" s="15">
        <v>43540</v>
      </c>
      <c r="Z539" s="4">
        <v>24</v>
      </c>
      <c r="AA539" s="4">
        <v>24</v>
      </c>
      <c r="AB539" t="s">
        <v>224</v>
      </c>
      <c r="AC539" t="s">
        <v>225</v>
      </c>
      <c r="AD539" s="113">
        <v>4012.3878709677401</v>
      </c>
      <c r="AE539" s="113">
        <v>4039.1083853232499</v>
      </c>
      <c r="AF539" s="113">
        <v>26.720514355513799</v>
      </c>
    </row>
    <row r="540" spans="13:32" x14ac:dyDescent="0.35">
      <c r="M540">
        <v>2019</v>
      </c>
      <c r="N540" s="15">
        <v>43541</v>
      </c>
      <c r="O540" s="4">
        <v>24</v>
      </c>
      <c r="P540" s="15" t="s">
        <v>169</v>
      </c>
      <c r="Q540" t="s">
        <v>150</v>
      </c>
      <c r="R540" t="s">
        <v>151</v>
      </c>
      <c r="S540" s="113">
        <v>13299.7833580722</v>
      </c>
      <c r="T540" s="113">
        <v>12808.334999999999</v>
      </c>
      <c r="U540" s="113">
        <v>-491.44835807222898</v>
      </c>
      <c r="V540" s="113">
        <f t="shared" si="16"/>
        <v>12808335</v>
      </c>
      <c r="W540" s="114"/>
      <c r="X540">
        <v>2019</v>
      </c>
      <c r="Y540" s="15">
        <v>43541</v>
      </c>
      <c r="Z540" s="4">
        <v>24</v>
      </c>
      <c r="AA540" s="4">
        <v>24</v>
      </c>
      <c r="AB540" t="s">
        <v>224</v>
      </c>
      <c r="AC540" t="s">
        <v>225</v>
      </c>
      <c r="AD540" s="113">
        <v>4012.3878709677401</v>
      </c>
      <c r="AE540" s="113">
        <v>4039.1083853232499</v>
      </c>
      <c r="AF540" s="113">
        <v>26.720514355513799</v>
      </c>
    </row>
    <row r="541" spans="13:32" x14ac:dyDescent="0.35">
      <c r="M541">
        <v>2019</v>
      </c>
      <c r="N541" s="15">
        <v>43542</v>
      </c>
      <c r="O541" s="4">
        <v>24</v>
      </c>
      <c r="P541" s="15" t="s">
        <v>169</v>
      </c>
      <c r="Q541" t="s">
        <v>150</v>
      </c>
      <c r="R541" t="s">
        <v>151</v>
      </c>
      <c r="S541" s="113">
        <v>13194.3280506185</v>
      </c>
      <c r="T541" s="113">
        <v>13091.079</v>
      </c>
      <c r="U541" s="113">
        <v>-103.24905061855399</v>
      </c>
      <c r="V541" s="113">
        <f t="shared" si="16"/>
        <v>13091079</v>
      </c>
      <c r="W541" s="114"/>
      <c r="X541">
        <v>2019</v>
      </c>
      <c r="Y541" s="15">
        <v>43542</v>
      </c>
      <c r="Z541" s="4">
        <v>24</v>
      </c>
      <c r="AA541" s="4">
        <v>24</v>
      </c>
      <c r="AB541" t="s">
        <v>224</v>
      </c>
      <c r="AC541" t="s">
        <v>225</v>
      </c>
      <c r="AD541" s="113">
        <v>4012.3878709677401</v>
      </c>
      <c r="AE541" s="113">
        <v>4039.1083853232499</v>
      </c>
      <c r="AF541" s="113">
        <v>26.720514355513799</v>
      </c>
    </row>
    <row r="542" spans="13:32" x14ac:dyDescent="0.35">
      <c r="M542">
        <v>2019</v>
      </c>
      <c r="N542" s="15">
        <v>43543</v>
      </c>
      <c r="O542" s="4">
        <v>24</v>
      </c>
      <c r="P542" s="15" t="s">
        <v>169</v>
      </c>
      <c r="Q542" t="s">
        <v>150</v>
      </c>
      <c r="R542" t="s">
        <v>151</v>
      </c>
      <c r="S542" s="113">
        <v>13064.0573057531</v>
      </c>
      <c r="T542" s="113">
        <v>12820.438</v>
      </c>
      <c r="U542" s="113">
        <v>-243.61930575317399</v>
      </c>
      <c r="V542" s="113">
        <f t="shared" si="16"/>
        <v>12820438</v>
      </c>
      <c r="W542" s="114"/>
      <c r="X542">
        <v>2019</v>
      </c>
      <c r="Y542" s="15">
        <v>43543</v>
      </c>
      <c r="Z542" s="4">
        <v>24</v>
      </c>
      <c r="AA542" s="4">
        <v>24</v>
      </c>
      <c r="AB542" t="s">
        <v>224</v>
      </c>
      <c r="AC542" t="s">
        <v>225</v>
      </c>
      <c r="AD542" s="113">
        <v>4012.3878709677401</v>
      </c>
      <c r="AE542" s="113">
        <v>4039.1083853232499</v>
      </c>
      <c r="AF542" s="113">
        <v>26.720514355513799</v>
      </c>
    </row>
    <row r="543" spans="13:32" x14ac:dyDescent="0.35">
      <c r="M543">
        <v>2019</v>
      </c>
      <c r="N543" s="15">
        <v>43544</v>
      </c>
      <c r="O543" s="4">
        <v>24</v>
      </c>
      <c r="P543" s="15" t="s">
        <v>169</v>
      </c>
      <c r="Q543" t="s">
        <v>150</v>
      </c>
      <c r="R543" t="s">
        <v>151</v>
      </c>
      <c r="S543" s="113">
        <v>12839.8906316759</v>
      </c>
      <c r="T543" s="113">
        <v>12451.31</v>
      </c>
      <c r="U543" s="113">
        <v>-388.580631675902</v>
      </c>
      <c r="V543" s="113">
        <f t="shared" si="16"/>
        <v>12451310</v>
      </c>
      <c r="W543" s="114"/>
      <c r="X543">
        <v>2019</v>
      </c>
      <c r="Y543" s="15">
        <v>43544</v>
      </c>
      <c r="Z543" s="4">
        <v>24</v>
      </c>
      <c r="AA543" s="4">
        <v>24</v>
      </c>
      <c r="AB543" t="s">
        <v>224</v>
      </c>
      <c r="AC543" t="s">
        <v>225</v>
      </c>
      <c r="AD543" s="113">
        <v>4012.3878709677401</v>
      </c>
      <c r="AE543" s="113">
        <v>4039.1083853232499</v>
      </c>
      <c r="AF543" s="113">
        <v>26.720514355513799</v>
      </c>
    </row>
    <row r="544" spans="13:32" x14ac:dyDescent="0.35">
      <c r="M544">
        <v>2019</v>
      </c>
      <c r="N544" s="15">
        <v>43545</v>
      </c>
      <c r="O544" s="4">
        <v>24</v>
      </c>
      <c r="P544" s="15" t="s">
        <v>169</v>
      </c>
      <c r="Q544" t="s">
        <v>150</v>
      </c>
      <c r="R544" t="s">
        <v>151</v>
      </c>
      <c r="S544" s="113">
        <v>12677.513928864901</v>
      </c>
      <c r="T544" s="113">
        <v>12257.304</v>
      </c>
      <c r="U544" s="113">
        <v>-420.20992886492701</v>
      </c>
      <c r="V544" s="113">
        <f t="shared" si="16"/>
        <v>12257304</v>
      </c>
      <c r="W544" s="114"/>
      <c r="X544">
        <v>2019</v>
      </c>
      <c r="Y544" s="15">
        <v>43545</v>
      </c>
      <c r="Z544" s="4">
        <v>24</v>
      </c>
      <c r="AA544" s="4">
        <v>24</v>
      </c>
      <c r="AB544" t="s">
        <v>224</v>
      </c>
      <c r="AC544" t="s">
        <v>225</v>
      </c>
      <c r="AD544" s="113">
        <v>4012.3878709677401</v>
      </c>
      <c r="AE544" s="113">
        <v>4039.1083853232499</v>
      </c>
      <c r="AF544" s="113">
        <v>26.720514355513799</v>
      </c>
    </row>
    <row r="545" spans="13:32" x14ac:dyDescent="0.35">
      <c r="M545">
        <v>2019</v>
      </c>
      <c r="N545" s="15">
        <v>43546</v>
      </c>
      <c r="O545" s="4">
        <v>24</v>
      </c>
      <c r="P545" s="15" t="s">
        <v>169</v>
      </c>
      <c r="Q545" t="s">
        <v>150</v>
      </c>
      <c r="R545" t="s">
        <v>151</v>
      </c>
      <c r="S545" s="113">
        <v>12539.6716973815</v>
      </c>
      <c r="T545" s="113">
        <v>12261.644</v>
      </c>
      <c r="U545" s="113">
        <v>-278.02769738154802</v>
      </c>
      <c r="V545" s="113">
        <f t="shared" si="16"/>
        <v>12261644</v>
      </c>
      <c r="W545" s="114"/>
      <c r="X545">
        <v>2019</v>
      </c>
      <c r="Y545" s="15">
        <v>43546</v>
      </c>
      <c r="Z545" s="4">
        <v>24</v>
      </c>
      <c r="AA545" s="4">
        <v>24</v>
      </c>
      <c r="AB545" t="s">
        <v>224</v>
      </c>
      <c r="AC545" t="s">
        <v>225</v>
      </c>
      <c r="AD545" s="113">
        <v>4012.3878709677401</v>
      </c>
      <c r="AE545" s="113">
        <v>4039.1083853232499</v>
      </c>
      <c r="AF545" s="113">
        <v>26.720514355513799</v>
      </c>
    </row>
    <row r="546" spans="13:32" x14ac:dyDescent="0.35">
      <c r="M546">
        <v>2019</v>
      </c>
      <c r="N546" s="15">
        <v>43547</v>
      </c>
      <c r="O546" s="4">
        <v>24</v>
      </c>
      <c r="P546" s="15" t="s">
        <v>169</v>
      </c>
      <c r="Q546" t="s">
        <v>150</v>
      </c>
      <c r="R546" t="s">
        <v>151</v>
      </c>
      <c r="S546" s="113">
        <v>12559.181407444001</v>
      </c>
      <c r="T546" s="113">
        <v>11633.357</v>
      </c>
      <c r="U546" s="113">
        <v>-925.82440744400003</v>
      </c>
      <c r="V546" s="113">
        <f t="shared" si="16"/>
        <v>11633357</v>
      </c>
      <c r="W546" s="114"/>
      <c r="X546">
        <v>2019</v>
      </c>
      <c r="Y546" s="15">
        <v>43547</v>
      </c>
      <c r="Z546" s="4">
        <v>24</v>
      </c>
      <c r="AA546" s="4">
        <v>24</v>
      </c>
      <c r="AB546" t="s">
        <v>224</v>
      </c>
      <c r="AC546" t="s">
        <v>225</v>
      </c>
      <c r="AD546" s="113">
        <v>4012.3878709677401</v>
      </c>
      <c r="AE546" s="113">
        <v>4039.1083853232499</v>
      </c>
      <c r="AF546" s="113">
        <v>26.720514355513799</v>
      </c>
    </row>
    <row r="547" spans="13:32" x14ac:dyDescent="0.35">
      <c r="M547">
        <v>2019</v>
      </c>
      <c r="N547" s="15">
        <v>43548</v>
      </c>
      <c r="O547" s="4">
        <v>24</v>
      </c>
      <c r="P547" s="15" t="s">
        <v>169</v>
      </c>
      <c r="Q547" t="s">
        <v>150</v>
      </c>
      <c r="R547" t="s">
        <v>151</v>
      </c>
      <c r="S547" s="113">
        <v>12578.642974801</v>
      </c>
      <c r="T547" s="113">
        <v>11943.155000000001</v>
      </c>
      <c r="U547" s="113">
        <v>-635.48797480102803</v>
      </c>
      <c r="V547" s="113">
        <f t="shared" si="16"/>
        <v>11943155</v>
      </c>
      <c r="W547" s="114"/>
      <c r="X547">
        <v>2019</v>
      </c>
      <c r="Y547" s="15">
        <v>43548</v>
      </c>
      <c r="Z547" s="4">
        <v>24</v>
      </c>
      <c r="AA547" s="4">
        <v>24</v>
      </c>
      <c r="AB547" t="s">
        <v>224</v>
      </c>
      <c r="AC547" t="s">
        <v>225</v>
      </c>
      <c r="AD547" s="113">
        <v>4012.3878709677401</v>
      </c>
      <c r="AE547" s="113">
        <v>4039.1083853232499</v>
      </c>
      <c r="AF547" s="113">
        <v>26.720514355513799</v>
      </c>
    </row>
    <row r="548" spans="13:32" x14ac:dyDescent="0.35">
      <c r="M548">
        <v>2019</v>
      </c>
      <c r="N548" s="15">
        <v>43549</v>
      </c>
      <c r="O548" s="4">
        <v>24</v>
      </c>
      <c r="P548" s="15" t="s">
        <v>169</v>
      </c>
      <c r="Q548" t="s">
        <v>150</v>
      </c>
      <c r="R548" t="s">
        <v>151</v>
      </c>
      <c r="S548" s="113">
        <v>12460.044093471201</v>
      </c>
      <c r="T548" s="113">
        <v>12557.319</v>
      </c>
      <c r="U548" s="113">
        <v>97.274906528755295</v>
      </c>
      <c r="V548" s="113">
        <f t="shared" si="16"/>
        <v>12557319</v>
      </c>
      <c r="W548" s="114"/>
      <c r="X548">
        <v>2019</v>
      </c>
      <c r="Y548" s="15">
        <v>43549</v>
      </c>
      <c r="Z548" s="4">
        <v>24</v>
      </c>
      <c r="AA548" s="4">
        <v>24</v>
      </c>
      <c r="AB548" t="s">
        <v>224</v>
      </c>
      <c r="AC548" t="s">
        <v>225</v>
      </c>
      <c r="AD548" s="113">
        <v>4012.3878709677401</v>
      </c>
      <c r="AE548" s="113">
        <v>4039.1083853232499</v>
      </c>
      <c r="AF548" s="113">
        <v>26.720514355513799</v>
      </c>
    </row>
    <row r="549" spans="13:32" x14ac:dyDescent="0.35">
      <c r="M549">
        <v>2019</v>
      </c>
      <c r="N549" s="15">
        <v>43550</v>
      </c>
      <c r="O549" s="4">
        <v>24</v>
      </c>
      <c r="P549" s="15" t="s">
        <v>169</v>
      </c>
      <c r="Q549" t="s">
        <v>150</v>
      </c>
      <c r="R549" t="s">
        <v>151</v>
      </c>
      <c r="S549" s="113">
        <v>12397.3689996221</v>
      </c>
      <c r="T549" s="113">
        <v>12276.608</v>
      </c>
      <c r="U549" s="113">
        <v>-120.760999622174</v>
      </c>
      <c r="V549" s="113">
        <f t="shared" si="16"/>
        <v>12276608</v>
      </c>
      <c r="W549" s="114"/>
      <c r="X549">
        <v>2019</v>
      </c>
      <c r="Y549" s="15">
        <v>43550</v>
      </c>
      <c r="Z549" s="4">
        <v>24</v>
      </c>
      <c r="AA549" s="4">
        <v>24</v>
      </c>
      <c r="AB549" t="s">
        <v>224</v>
      </c>
      <c r="AC549" t="s">
        <v>225</v>
      </c>
      <c r="AD549" s="113">
        <v>4012.3878709677401</v>
      </c>
      <c r="AE549" s="113">
        <v>4039.1083853232499</v>
      </c>
      <c r="AF549" s="113">
        <v>26.720514355513799</v>
      </c>
    </row>
    <row r="550" spans="13:32" x14ac:dyDescent="0.35">
      <c r="M550">
        <v>2019</v>
      </c>
      <c r="N550" s="15">
        <v>43551</v>
      </c>
      <c r="O550" s="4">
        <v>24</v>
      </c>
      <c r="P550" s="15" t="s">
        <v>169</v>
      </c>
      <c r="Q550" t="s">
        <v>150</v>
      </c>
      <c r="R550" t="s">
        <v>151</v>
      </c>
      <c r="S550" s="113">
        <v>12348.8078285999</v>
      </c>
      <c r="T550" s="113">
        <v>13027.393</v>
      </c>
      <c r="U550" s="113">
        <v>678.58517140008098</v>
      </c>
      <c r="V550" s="113">
        <f t="shared" si="16"/>
        <v>13027393</v>
      </c>
      <c r="W550" s="114"/>
      <c r="X550">
        <v>2019</v>
      </c>
      <c r="Y550" s="15">
        <v>43551</v>
      </c>
      <c r="Z550" s="4">
        <v>24</v>
      </c>
      <c r="AA550" s="4">
        <v>24</v>
      </c>
      <c r="AB550" t="s">
        <v>224</v>
      </c>
      <c r="AC550" t="s">
        <v>225</v>
      </c>
      <c r="AD550" s="113">
        <v>4012.3878709677401</v>
      </c>
      <c r="AE550" s="113">
        <v>4039.1083853232499</v>
      </c>
      <c r="AF550" s="113">
        <v>26.720514355513799</v>
      </c>
    </row>
    <row r="551" spans="13:32" x14ac:dyDescent="0.35">
      <c r="M551">
        <v>2019</v>
      </c>
      <c r="N551" s="15">
        <v>43552</v>
      </c>
      <c r="O551" s="4">
        <v>24</v>
      </c>
      <c r="P551" s="15" t="s">
        <v>169</v>
      </c>
      <c r="Q551" t="s">
        <v>150</v>
      </c>
      <c r="R551" t="s">
        <v>151</v>
      </c>
      <c r="S551" s="113">
        <v>12297.2591688313</v>
      </c>
      <c r="T551" s="113">
        <v>12706.598</v>
      </c>
      <c r="U551" s="113">
        <v>409.33883116860102</v>
      </c>
      <c r="V551" s="113">
        <f t="shared" si="16"/>
        <v>12706598</v>
      </c>
      <c r="W551" s="114"/>
      <c r="X551">
        <v>2019</v>
      </c>
      <c r="Y551" s="15">
        <v>43552</v>
      </c>
      <c r="Z551" s="4">
        <v>24</v>
      </c>
      <c r="AA551" s="4">
        <v>24</v>
      </c>
      <c r="AB551" t="s">
        <v>224</v>
      </c>
      <c r="AC551" t="s">
        <v>225</v>
      </c>
      <c r="AD551" s="113">
        <v>4012.3878709677401</v>
      </c>
      <c r="AE551" s="113">
        <v>4039.1083853232499</v>
      </c>
      <c r="AF551" s="113">
        <v>26.720514355513799</v>
      </c>
    </row>
    <row r="552" spans="13:32" x14ac:dyDescent="0.35">
      <c r="M552">
        <v>2019</v>
      </c>
      <c r="N552" s="15">
        <v>43553</v>
      </c>
      <c r="O552" s="4">
        <v>24</v>
      </c>
      <c r="P552" s="15" t="s">
        <v>169</v>
      </c>
      <c r="Q552" t="s">
        <v>150</v>
      </c>
      <c r="R552" t="s">
        <v>151</v>
      </c>
      <c r="S552" s="113">
        <v>12310.8563719257</v>
      </c>
      <c r="T552" s="113">
        <v>12382.412</v>
      </c>
      <c r="U552" s="113">
        <v>71.5556280742166</v>
      </c>
      <c r="V552" s="113">
        <f t="shared" si="16"/>
        <v>12382412</v>
      </c>
      <c r="W552" s="114"/>
      <c r="X552">
        <v>2019</v>
      </c>
      <c r="Y552" s="15">
        <v>43553</v>
      </c>
      <c r="Z552" s="4">
        <v>24</v>
      </c>
      <c r="AA552" s="4">
        <v>24</v>
      </c>
      <c r="AB552" t="s">
        <v>224</v>
      </c>
      <c r="AC552" t="s">
        <v>225</v>
      </c>
      <c r="AD552" s="113">
        <v>4012.3878709677401</v>
      </c>
      <c r="AE552" s="113">
        <v>4039.1083853232499</v>
      </c>
      <c r="AF552" s="113">
        <v>26.720514355513799</v>
      </c>
    </row>
    <row r="553" spans="13:32" x14ac:dyDescent="0.35">
      <c r="M553">
        <v>2019</v>
      </c>
      <c r="N553" s="15">
        <v>43554</v>
      </c>
      <c r="O553" s="4">
        <v>24</v>
      </c>
      <c r="P553" s="15" t="s">
        <v>169</v>
      </c>
      <c r="Q553" t="s">
        <v>150</v>
      </c>
      <c r="R553" t="s">
        <v>151</v>
      </c>
      <c r="S553" s="113">
        <v>12330.694579457901</v>
      </c>
      <c r="T553" s="113">
        <v>12025.481</v>
      </c>
      <c r="U553" s="113">
        <v>-305.21357945795103</v>
      </c>
      <c r="V553" s="113">
        <f t="shared" si="16"/>
        <v>12025481</v>
      </c>
      <c r="W553" s="114"/>
      <c r="X553">
        <v>2019</v>
      </c>
      <c r="Y553" s="15">
        <v>43554</v>
      </c>
      <c r="Z553" s="4">
        <v>24</v>
      </c>
      <c r="AA553" s="4">
        <v>24</v>
      </c>
      <c r="AB553" t="s">
        <v>224</v>
      </c>
      <c r="AC553" t="s">
        <v>225</v>
      </c>
      <c r="AD553" s="113">
        <v>4012.3878709677401</v>
      </c>
      <c r="AE553" s="113">
        <v>4039.1083853232499</v>
      </c>
      <c r="AF553" s="113">
        <v>26.720514355513799</v>
      </c>
    </row>
    <row r="554" spans="13:32" x14ac:dyDescent="0.35">
      <c r="M554">
        <v>2019</v>
      </c>
      <c r="N554" s="15">
        <v>43555</v>
      </c>
      <c r="O554" s="4">
        <v>24</v>
      </c>
      <c r="P554" s="15" t="s">
        <v>169</v>
      </c>
      <c r="Q554" t="s">
        <v>150</v>
      </c>
      <c r="R554" t="s">
        <v>151</v>
      </c>
      <c r="S554" s="113">
        <v>12350.2403875525</v>
      </c>
      <c r="T554" s="113">
        <v>11699.672</v>
      </c>
      <c r="U554" s="113">
        <v>-650.56838755250601</v>
      </c>
      <c r="V554" s="113">
        <f t="shared" si="16"/>
        <v>11699672</v>
      </c>
      <c r="W554" s="114"/>
      <c r="X554">
        <v>2019</v>
      </c>
      <c r="Y554" s="15">
        <v>43555</v>
      </c>
      <c r="Z554" s="4">
        <v>24</v>
      </c>
      <c r="AA554" s="4">
        <v>24</v>
      </c>
      <c r="AB554" t="s">
        <v>224</v>
      </c>
      <c r="AC554" t="s">
        <v>225</v>
      </c>
      <c r="AD554" s="113">
        <v>4012.3878709677401</v>
      </c>
      <c r="AE554" s="113">
        <v>4039.1083853232499</v>
      </c>
      <c r="AF554" s="113">
        <v>26.720514355513799</v>
      </c>
    </row>
    <row r="555" spans="13:32" x14ac:dyDescent="0.35">
      <c r="M555">
        <v>2019</v>
      </c>
      <c r="N555" s="15">
        <v>43556</v>
      </c>
      <c r="O555" s="4">
        <v>24</v>
      </c>
      <c r="P555" s="15" t="s">
        <v>170</v>
      </c>
      <c r="Q555" t="s">
        <v>150</v>
      </c>
      <c r="R555" t="s">
        <v>151</v>
      </c>
      <c r="S555" s="113">
        <v>11984.127134013301</v>
      </c>
      <c r="T555" s="113">
        <v>11759.993</v>
      </c>
      <c r="U555" s="113">
        <v>-224.134134013325</v>
      </c>
      <c r="V555" s="113">
        <f t="shared" si="16"/>
        <v>11759993</v>
      </c>
      <c r="W555" s="114"/>
      <c r="X555">
        <v>2019</v>
      </c>
      <c r="Y555" s="15">
        <v>43556</v>
      </c>
      <c r="Z555" s="4">
        <v>24</v>
      </c>
      <c r="AA555" s="4">
        <v>24</v>
      </c>
      <c r="AB555" t="s">
        <v>224</v>
      </c>
      <c r="AC555" t="s">
        <v>225</v>
      </c>
      <c r="AD555" s="113">
        <v>3808.4506666666598</v>
      </c>
      <c r="AE555" s="113">
        <v>3833.8130603293598</v>
      </c>
      <c r="AF555" s="113">
        <v>25.362393662701599</v>
      </c>
    </row>
    <row r="556" spans="13:32" x14ac:dyDescent="0.35">
      <c r="M556">
        <v>2019</v>
      </c>
      <c r="N556" s="15">
        <v>43557</v>
      </c>
      <c r="O556" s="4">
        <v>24</v>
      </c>
      <c r="P556" s="15" t="s">
        <v>170</v>
      </c>
      <c r="Q556" t="s">
        <v>150</v>
      </c>
      <c r="R556" t="s">
        <v>151</v>
      </c>
      <c r="S556" s="113">
        <v>11944.4028648522</v>
      </c>
      <c r="T556" s="113">
        <v>11959.012000000001</v>
      </c>
      <c r="U556" s="113">
        <v>14.609135147722499</v>
      </c>
      <c r="V556" s="113">
        <f t="shared" si="16"/>
        <v>11959012</v>
      </c>
      <c r="W556" s="114"/>
      <c r="X556">
        <v>2019</v>
      </c>
      <c r="Y556" s="15">
        <v>43557</v>
      </c>
      <c r="Z556" s="4">
        <v>24</v>
      </c>
      <c r="AA556" s="4">
        <v>24</v>
      </c>
      <c r="AB556" t="s">
        <v>224</v>
      </c>
      <c r="AC556" t="s">
        <v>225</v>
      </c>
      <c r="AD556" s="113">
        <v>3808.4506666666598</v>
      </c>
      <c r="AE556" s="113">
        <v>3833.8130603293598</v>
      </c>
      <c r="AF556" s="113">
        <v>25.362393662701599</v>
      </c>
    </row>
    <row r="557" spans="13:32" x14ac:dyDescent="0.35">
      <c r="M557">
        <v>2019</v>
      </c>
      <c r="N557" s="15">
        <v>43558</v>
      </c>
      <c r="O557" s="4">
        <v>24</v>
      </c>
      <c r="P557" s="15" t="s">
        <v>170</v>
      </c>
      <c r="Q557" t="s">
        <v>150</v>
      </c>
      <c r="R557" t="s">
        <v>151</v>
      </c>
      <c r="S557" s="113">
        <v>11892.3510967285</v>
      </c>
      <c r="T557" s="113">
        <v>11692.919</v>
      </c>
      <c r="U557" s="113">
        <v>-199.432096728571</v>
      </c>
      <c r="V557" s="113">
        <f t="shared" si="16"/>
        <v>11692919</v>
      </c>
      <c r="W557" s="114"/>
      <c r="X557">
        <v>2019</v>
      </c>
      <c r="Y557" s="15">
        <v>43558</v>
      </c>
      <c r="Z557" s="4">
        <v>24</v>
      </c>
      <c r="AA557" s="4">
        <v>24</v>
      </c>
      <c r="AB557" t="s">
        <v>224</v>
      </c>
      <c r="AC557" t="s">
        <v>225</v>
      </c>
      <c r="AD557" s="113">
        <v>3808.4506666666598</v>
      </c>
      <c r="AE557" s="113">
        <v>3833.8130603293598</v>
      </c>
      <c r="AF557" s="113">
        <v>25.362393662701599</v>
      </c>
    </row>
    <row r="558" spans="13:32" x14ac:dyDescent="0.35">
      <c r="M558">
        <v>2019</v>
      </c>
      <c r="N558" s="15">
        <v>43559</v>
      </c>
      <c r="O558" s="4">
        <v>24</v>
      </c>
      <c r="P558" s="15" t="s">
        <v>170</v>
      </c>
      <c r="Q558" t="s">
        <v>150</v>
      </c>
      <c r="R558" t="s">
        <v>151</v>
      </c>
      <c r="S558" s="113">
        <v>11832.522550834999</v>
      </c>
      <c r="T558" s="113">
        <v>11861.887000000001</v>
      </c>
      <c r="U558" s="113">
        <v>29.364449164982901</v>
      </c>
      <c r="V558" s="113">
        <f t="shared" si="16"/>
        <v>11861887</v>
      </c>
      <c r="W558" s="114"/>
      <c r="X558">
        <v>2019</v>
      </c>
      <c r="Y558" s="15">
        <v>43559</v>
      </c>
      <c r="Z558" s="4">
        <v>24</v>
      </c>
      <c r="AA558" s="4">
        <v>24</v>
      </c>
      <c r="AB558" t="s">
        <v>224</v>
      </c>
      <c r="AC558" t="s">
        <v>225</v>
      </c>
      <c r="AD558" s="113">
        <v>3808.4506666666598</v>
      </c>
      <c r="AE558" s="113">
        <v>3833.8130603293598</v>
      </c>
      <c r="AF558" s="113">
        <v>25.362393662701599</v>
      </c>
    </row>
    <row r="559" spans="13:32" x14ac:dyDescent="0.35">
      <c r="M559">
        <v>2019</v>
      </c>
      <c r="N559" s="15">
        <v>43560</v>
      </c>
      <c r="O559" s="4">
        <v>24</v>
      </c>
      <c r="P559" s="15" t="s">
        <v>170</v>
      </c>
      <c r="Q559" t="s">
        <v>150</v>
      </c>
      <c r="R559" t="s">
        <v>151</v>
      </c>
      <c r="S559" s="113">
        <v>11796.691468053299</v>
      </c>
      <c r="T559" s="113">
        <v>11854.427</v>
      </c>
      <c r="U559" s="113">
        <v>57.7355319466933</v>
      </c>
      <c r="V559" s="113">
        <f t="shared" si="16"/>
        <v>11854427</v>
      </c>
      <c r="W559" s="114"/>
      <c r="X559">
        <v>2019</v>
      </c>
      <c r="Y559" s="15">
        <v>43560</v>
      </c>
      <c r="Z559" s="4">
        <v>24</v>
      </c>
      <c r="AA559" s="4">
        <v>24</v>
      </c>
      <c r="AB559" t="s">
        <v>224</v>
      </c>
      <c r="AC559" t="s">
        <v>225</v>
      </c>
      <c r="AD559" s="113">
        <v>3808.4506666666598</v>
      </c>
      <c r="AE559" s="113">
        <v>3833.8130603293598</v>
      </c>
      <c r="AF559" s="113">
        <v>25.362393662701599</v>
      </c>
    </row>
    <row r="560" spans="13:32" x14ac:dyDescent="0.35">
      <c r="M560">
        <v>2019</v>
      </c>
      <c r="N560" s="15">
        <v>43561</v>
      </c>
      <c r="O560" s="4">
        <v>24</v>
      </c>
      <c r="P560" s="15" t="s">
        <v>170</v>
      </c>
      <c r="Q560" t="s">
        <v>150</v>
      </c>
      <c r="R560" t="s">
        <v>151</v>
      </c>
      <c r="S560" s="113">
        <v>11816.817532523</v>
      </c>
      <c r="T560" s="113">
        <v>12092.638999999999</v>
      </c>
      <c r="U560" s="113">
        <v>275.82146747698403</v>
      </c>
      <c r="V560" s="113">
        <f t="shared" si="16"/>
        <v>12092639</v>
      </c>
      <c r="W560" s="114"/>
      <c r="X560">
        <v>2019</v>
      </c>
      <c r="Y560" s="15">
        <v>43561</v>
      </c>
      <c r="Z560" s="4">
        <v>24</v>
      </c>
      <c r="AA560" s="4">
        <v>24</v>
      </c>
      <c r="AB560" t="s">
        <v>224</v>
      </c>
      <c r="AC560" t="s">
        <v>225</v>
      </c>
      <c r="AD560" s="113">
        <v>3808.4506666666598</v>
      </c>
      <c r="AE560" s="113">
        <v>3833.8130603293598</v>
      </c>
      <c r="AF560" s="113">
        <v>25.362393662701599</v>
      </c>
    </row>
    <row r="561" spans="13:32" x14ac:dyDescent="0.35">
      <c r="M561">
        <v>2019</v>
      </c>
      <c r="N561" s="15">
        <v>43562</v>
      </c>
      <c r="O561" s="4">
        <v>24</v>
      </c>
      <c r="P561" s="15" t="s">
        <v>170</v>
      </c>
      <c r="Q561" t="s">
        <v>150</v>
      </c>
      <c r="R561" t="s">
        <v>151</v>
      </c>
      <c r="S561" s="113">
        <v>11837.5849264362</v>
      </c>
      <c r="T561" s="113">
        <v>11680.317999999999</v>
      </c>
      <c r="U561" s="113">
        <v>-157.26692643620601</v>
      </c>
      <c r="V561" s="113">
        <f t="shared" si="16"/>
        <v>11680318</v>
      </c>
      <c r="W561" s="114"/>
      <c r="X561">
        <v>2019</v>
      </c>
      <c r="Y561" s="15">
        <v>43562</v>
      </c>
      <c r="Z561" s="4">
        <v>24</v>
      </c>
      <c r="AA561" s="4">
        <v>24</v>
      </c>
      <c r="AB561" t="s">
        <v>224</v>
      </c>
      <c r="AC561" t="s">
        <v>225</v>
      </c>
      <c r="AD561" s="113">
        <v>3808.4506666666598</v>
      </c>
      <c r="AE561" s="113">
        <v>3833.8130603293598</v>
      </c>
      <c r="AF561" s="113">
        <v>25.362393662701599</v>
      </c>
    </row>
    <row r="562" spans="13:32" x14ac:dyDescent="0.35">
      <c r="M562">
        <v>2019</v>
      </c>
      <c r="N562" s="15">
        <v>43563</v>
      </c>
      <c r="O562" s="4">
        <v>24</v>
      </c>
      <c r="P562" s="15" t="s">
        <v>170</v>
      </c>
      <c r="Q562" t="s">
        <v>150</v>
      </c>
      <c r="R562" t="s">
        <v>151</v>
      </c>
      <c r="S562" s="113">
        <v>11798.7035134701</v>
      </c>
      <c r="T562" s="113">
        <v>12134.425999999999</v>
      </c>
      <c r="U562" s="113">
        <v>335.72248652984098</v>
      </c>
      <c r="V562" s="113">
        <f t="shared" si="16"/>
        <v>12134426</v>
      </c>
      <c r="W562" s="114"/>
      <c r="X562">
        <v>2019</v>
      </c>
      <c r="Y562" s="15">
        <v>43563</v>
      </c>
      <c r="Z562" s="4">
        <v>24</v>
      </c>
      <c r="AA562" s="4">
        <v>24</v>
      </c>
      <c r="AB562" t="s">
        <v>224</v>
      </c>
      <c r="AC562" t="s">
        <v>225</v>
      </c>
      <c r="AD562" s="113">
        <v>3808.4506666666598</v>
      </c>
      <c r="AE562" s="113">
        <v>3833.8130603293598</v>
      </c>
      <c r="AF562" s="113">
        <v>25.362393662701599</v>
      </c>
    </row>
    <row r="563" spans="13:32" x14ac:dyDescent="0.35">
      <c r="M563">
        <v>2019</v>
      </c>
      <c r="N563" s="15">
        <v>43564</v>
      </c>
      <c r="O563" s="4">
        <v>24</v>
      </c>
      <c r="P563" s="15" t="s">
        <v>170</v>
      </c>
      <c r="Q563" t="s">
        <v>150</v>
      </c>
      <c r="R563" t="s">
        <v>151</v>
      </c>
      <c r="S563" s="113">
        <v>11759.772535201701</v>
      </c>
      <c r="T563" s="113">
        <v>12243.397000000001</v>
      </c>
      <c r="U563" s="113">
        <v>483.62446479824501</v>
      </c>
      <c r="V563" s="113">
        <f t="shared" si="16"/>
        <v>12243397</v>
      </c>
      <c r="W563" s="114"/>
      <c r="X563">
        <v>2019</v>
      </c>
      <c r="Y563" s="15">
        <v>43564</v>
      </c>
      <c r="Z563" s="4">
        <v>24</v>
      </c>
      <c r="AA563" s="4">
        <v>24</v>
      </c>
      <c r="AB563" t="s">
        <v>224</v>
      </c>
      <c r="AC563" t="s">
        <v>225</v>
      </c>
      <c r="AD563" s="113">
        <v>3808.4506666666598</v>
      </c>
      <c r="AE563" s="113">
        <v>3833.8130603293598</v>
      </c>
      <c r="AF563" s="113">
        <v>25.362393662701599</v>
      </c>
    </row>
    <row r="564" spans="13:32" x14ac:dyDescent="0.35">
      <c r="M564">
        <v>2019</v>
      </c>
      <c r="N564" s="15">
        <v>43565</v>
      </c>
      <c r="O564" s="4">
        <v>24</v>
      </c>
      <c r="P564" s="15" t="s">
        <v>170</v>
      </c>
      <c r="Q564" t="s">
        <v>150</v>
      </c>
      <c r="R564" t="s">
        <v>151</v>
      </c>
      <c r="S564" s="113">
        <v>11740.5200165678</v>
      </c>
      <c r="T564" s="113">
        <v>12435.607</v>
      </c>
      <c r="U564" s="113">
        <v>695.08698343215406</v>
      </c>
      <c r="V564" s="113">
        <f t="shared" si="16"/>
        <v>12435607</v>
      </c>
      <c r="W564" s="114"/>
      <c r="X564">
        <v>2019</v>
      </c>
      <c r="Y564" s="15">
        <v>43565</v>
      </c>
      <c r="Z564" s="4">
        <v>24</v>
      </c>
      <c r="AA564" s="4">
        <v>24</v>
      </c>
      <c r="AB564" t="s">
        <v>224</v>
      </c>
      <c r="AC564" t="s">
        <v>225</v>
      </c>
      <c r="AD564" s="113">
        <v>3808.4506666666598</v>
      </c>
      <c r="AE564" s="113">
        <v>3833.8130603293598</v>
      </c>
      <c r="AF564" s="113">
        <v>25.362393662701599</v>
      </c>
    </row>
    <row r="565" spans="13:32" x14ac:dyDescent="0.35">
      <c r="M565">
        <v>2019</v>
      </c>
      <c r="N565" s="15">
        <v>43566</v>
      </c>
      <c r="O565" s="4">
        <v>24</v>
      </c>
      <c r="P565" s="15" t="s">
        <v>170</v>
      </c>
      <c r="Q565" t="s">
        <v>150</v>
      </c>
      <c r="R565" t="s">
        <v>151</v>
      </c>
      <c r="S565" s="113">
        <v>11725.2725312988</v>
      </c>
      <c r="T565" s="113">
        <v>12326.928</v>
      </c>
      <c r="U565" s="113">
        <v>601.65546870111496</v>
      </c>
      <c r="V565" s="113">
        <f t="shared" si="16"/>
        <v>12326928</v>
      </c>
      <c r="W565" s="114"/>
      <c r="X565">
        <v>2019</v>
      </c>
      <c r="Y565" s="15">
        <v>43566</v>
      </c>
      <c r="Z565" s="4">
        <v>24</v>
      </c>
      <c r="AA565" s="4">
        <v>24</v>
      </c>
      <c r="AB565" t="s">
        <v>224</v>
      </c>
      <c r="AC565" t="s">
        <v>225</v>
      </c>
      <c r="AD565" s="113">
        <v>3808.4506666666598</v>
      </c>
      <c r="AE565" s="113">
        <v>3833.8130603293598</v>
      </c>
      <c r="AF565" s="113">
        <v>25.362393662701599</v>
      </c>
    </row>
    <row r="566" spans="13:32" x14ac:dyDescent="0.35">
      <c r="M566">
        <v>2019</v>
      </c>
      <c r="N566" s="15">
        <v>43567</v>
      </c>
      <c r="O566" s="4">
        <v>24</v>
      </c>
      <c r="P566" s="15" t="s">
        <v>170</v>
      </c>
      <c r="Q566" t="s">
        <v>150</v>
      </c>
      <c r="R566" t="s">
        <v>151</v>
      </c>
      <c r="S566" s="113">
        <v>11684.2011013969</v>
      </c>
      <c r="T566" s="113">
        <v>12425.571</v>
      </c>
      <c r="U566" s="113">
        <v>741.36989860300105</v>
      </c>
      <c r="V566" s="113">
        <f t="shared" si="16"/>
        <v>12425571</v>
      </c>
      <c r="W566" s="114"/>
      <c r="X566">
        <v>2019</v>
      </c>
      <c r="Y566" s="15">
        <v>43567</v>
      </c>
      <c r="Z566" s="4">
        <v>24</v>
      </c>
      <c r="AA566" s="4">
        <v>24</v>
      </c>
      <c r="AB566" t="s">
        <v>224</v>
      </c>
      <c r="AC566" t="s">
        <v>225</v>
      </c>
      <c r="AD566" s="113">
        <v>3808.4506666666598</v>
      </c>
      <c r="AE566" s="113">
        <v>3833.8130603293598</v>
      </c>
      <c r="AF566" s="113">
        <v>25.362393662701599</v>
      </c>
    </row>
    <row r="567" spans="13:32" x14ac:dyDescent="0.35">
      <c r="M567">
        <v>2019</v>
      </c>
      <c r="N567" s="15">
        <v>43568</v>
      </c>
      <c r="O567" s="4">
        <v>24</v>
      </c>
      <c r="P567" s="15" t="s">
        <v>170</v>
      </c>
      <c r="Q567" t="s">
        <v>150</v>
      </c>
      <c r="R567" t="s">
        <v>151</v>
      </c>
      <c r="S567" s="113">
        <v>11684.9497256458</v>
      </c>
      <c r="T567" s="113">
        <v>12581.554</v>
      </c>
      <c r="U567" s="113">
        <v>896.60427435419797</v>
      </c>
      <c r="V567" s="113">
        <f t="shared" si="16"/>
        <v>12581554</v>
      </c>
      <c r="W567" s="114"/>
      <c r="X567">
        <v>2019</v>
      </c>
      <c r="Y567" s="15">
        <v>43568</v>
      </c>
      <c r="Z567" s="4">
        <v>24</v>
      </c>
      <c r="AA567" s="4">
        <v>24</v>
      </c>
      <c r="AB567" t="s">
        <v>224</v>
      </c>
      <c r="AC567" t="s">
        <v>225</v>
      </c>
      <c r="AD567" s="113">
        <v>3808.4506666666598</v>
      </c>
      <c r="AE567" s="113">
        <v>3833.8130603293598</v>
      </c>
      <c r="AF567" s="113">
        <v>25.362393662701599</v>
      </c>
    </row>
    <row r="568" spans="13:32" x14ac:dyDescent="0.35">
      <c r="M568">
        <v>2019</v>
      </c>
      <c r="N568" s="15">
        <v>43569</v>
      </c>
      <c r="O568" s="4">
        <v>24</v>
      </c>
      <c r="P568" s="15" t="s">
        <v>170</v>
      </c>
      <c r="Q568" t="s">
        <v>150</v>
      </c>
      <c r="R568" t="s">
        <v>151</v>
      </c>
      <c r="S568" s="113">
        <v>11685.7463008338</v>
      </c>
      <c r="T568" s="113">
        <v>12045.628000000001</v>
      </c>
      <c r="U568" s="113">
        <v>359.88169916610701</v>
      </c>
      <c r="V568" s="113">
        <f t="shared" si="16"/>
        <v>12045628</v>
      </c>
      <c r="W568" s="114"/>
      <c r="X568">
        <v>2019</v>
      </c>
      <c r="Y568" s="15">
        <v>43569</v>
      </c>
      <c r="Z568" s="4">
        <v>24</v>
      </c>
      <c r="AA568" s="4">
        <v>24</v>
      </c>
      <c r="AB568" t="s">
        <v>224</v>
      </c>
      <c r="AC568" t="s">
        <v>225</v>
      </c>
      <c r="AD568" s="113">
        <v>3808.4506666666598</v>
      </c>
      <c r="AE568" s="113">
        <v>3833.8130603293598</v>
      </c>
      <c r="AF568" s="113">
        <v>25.362393662701599</v>
      </c>
    </row>
    <row r="569" spans="13:32" x14ac:dyDescent="0.35">
      <c r="M569">
        <v>2019</v>
      </c>
      <c r="N569" s="15">
        <v>43570</v>
      </c>
      <c r="O569" s="4">
        <v>24</v>
      </c>
      <c r="P569" s="15" t="s">
        <v>170</v>
      </c>
      <c r="Q569" t="s">
        <v>150</v>
      </c>
      <c r="R569" t="s">
        <v>151</v>
      </c>
      <c r="S569" s="113">
        <v>11639.9027846806</v>
      </c>
      <c r="T569" s="113">
        <v>11529.906000000001</v>
      </c>
      <c r="U569" s="113">
        <v>-109.996784680652</v>
      </c>
      <c r="V569" s="113">
        <f t="shared" si="16"/>
        <v>11529906</v>
      </c>
      <c r="W569" s="114"/>
      <c r="X569">
        <v>2019</v>
      </c>
      <c r="Y569" s="15">
        <v>43570</v>
      </c>
      <c r="Z569" s="4">
        <v>24</v>
      </c>
      <c r="AA569" s="4">
        <v>24</v>
      </c>
      <c r="AB569" t="s">
        <v>224</v>
      </c>
      <c r="AC569" t="s">
        <v>225</v>
      </c>
      <c r="AD569" s="113">
        <v>3808.4506666666598</v>
      </c>
      <c r="AE569" s="113">
        <v>3833.8130603293598</v>
      </c>
      <c r="AF569" s="113">
        <v>25.362393662701599</v>
      </c>
    </row>
    <row r="570" spans="13:32" x14ac:dyDescent="0.35">
      <c r="M570">
        <v>2019</v>
      </c>
      <c r="N570" s="15">
        <v>43571</v>
      </c>
      <c r="O570" s="4">
        <v>24</v>
      </c>
      <c r="P570" s="15" t="s">
        <v>170</v>
      </c>
      <c r="Q570" t="s">
        <v>150</v>
      </c>
      <c r="R570" t="s">
        <v>151</v>
      </c>
      <c r="S570" s="113">
        <v>11608.055825232601</v>
      </c>
      <c r="T570" s="113">
        <v>11448.233</v>
      </c>
      <c r="U570" s="113">
        <v>-159.82282523268799</v>
      </c>
      <c r="V570" s="113">
        <f t="shared" si="16"/>
        <v>11448233</v>
      </c>
      <c r="W570" s="114"/>
      <c r="X570">
        <v>2019</v>
      </c>
      <c r="Y570" s="15">
        <v>43571</v>
      </c>
      <c r="Z570" s="4">
        <v>24</v>
      </c>
      <c r="AA570" s="4">
        <v>24</v>
      </c>
      <c r="AB570" t="s">
        <v>224</v>
      </c>
      <c r="AC570" t="s">
        <v>225</v>
      </c>
      <c r="AD570" s="113">
        <v>3808.4506666666598</v>
      </c>
      <c r="AE570" s="113">
        <v>3833.8130603293598</v>
      </c>
      <c r="AF570" s="113">
        <v>25.362393662701599</v>
      </c>
    </row>
    <row r="571" spans="13:32" x14ac:dyDescent="0.35">
      <c r="M571">
        <v>2019</v>
      </c>
      <c r="N571" s="15">
        <v>43572</v>
      </c>
      <c r="O571" s="4">
        <v>24</v>
      </c>
      <c r="P571" s="15" t="s">
        <v>170</v>
      </c>
      <c r="Q571" t="s">
        <v>150</v>
      </c>
      <c r="R571" t="s">
        <v>151</v>
      </c>
      <c r="S571" s="113">
        <v>11571.393855493099</v>
      </c>
      <c r="T571" s="113">
        <v>11368.216</v>
      </c>
      <c r="U571" s="113">
        <v>-203.17785549318</v>
      </c>
      <c r="V571" s="113">
        <f t="shared" si="16"/>
        <v>11368216</v>
      </c>
      <c r="W571" s="114"/>
      <c r="X571">
        <v>2019</v>
      </c>
      <c r="Y571" s="15">
        <v>43572</v>
      </c>
      <c r="Z571" s="4">
        <v>24</v>
      </c>
      <c r="AA571" s="4">
        <v>24</v>
      </c>
      <c r="AB571" t="s">
        <v>224</v>
      </c>
      <c r="AC571" t="s">
        <v>225</v>
      </c>
      <c r="AD571" s="113">
        <v>3808.4506666666598</v>
      </c>
      <c r="AE571" s="113">
        <v>3833.8130603293598</v>
      </c>
      <c r="AF571" s="113">
        <v>25.362393662701599</v>
      </c>
    </row>
    <row r="572" spans="13:32" x14ac:dyDescent="0.35">
      <c r="M572">
        <v>2019</v>
      </c>
      <c r="N572" s="15">
        <v>43573</v>
      </c>
      <c r="O572" s="4">
        <v>24</v>
      </c>
      <c r="P572" s="15" t="s">
        <v>170</v>
      </c>
      <c r="Q572" t="s">
        <v>150</v>
      </c>
      <c r="R572" t="s">
        <v>151</v>
      </c>
      <c r="S572" s="113">
        <v>11517.7864217845</v>
      </c>
      <c r="T572" s="113">
        <v>11554.834999999999</v>
      </c>
      <c r="U572" s="113">
        <v>37.048578215484604</v>
      </c>
      <c r="V572" s="113">
        <f t="shared" si="16"/>
        <v>11554835</v>
      </c>
      <c r="W572" s="114"/>
      <c r="X572">
        <v>2019</v>
      </c>
      <c r="Y572" s="15">
        <v>43573</v>
      </c>
      <c r="Z572" s="4">
        <v>24</v>
      </c>
      <c r="AA572" s="4">
        <v>24</v>
      </c>
      <c r="AB572" t="s">
        <v>224</v>
      </c>
      <c r="AC572" t="s">
        <v>225</v>
      </c>
      <c r="AD572" s="113">
        <v>3808.4506666666598</v>
      </c>
      <c r="AE572" s="113">
        <v>3833.8130603293598</v>
      </c>
      <c r="AF572" s="113">
        <v>25.362393662701599</v>
      </c>
    </row>
    <row r="573" spans="13:32" x14ac:dyDescent="0.35">
      <c r="M573">
        <v>2019</v>
      </c>
      <c r="N573" s="15">
        <v>43574</v>
      </c>
      <c r="O573" s="4">
        <v>24</v>
      </c>
      <c r="P573" s="15" t="s">
        <v>170</v>
      </c>
      <c r="Q573" t="s">
        <v>150</v>
      </c>
      <c r="R573" t="s">
        <v>151</v>
      </c>
      <c r="S573" s="113">
        <v>11488.987681693199</v>
      </c>
      <c r="T573" s="113">
        <v>11408.359</v>
      </c>
      <c r="U573" s="113">
        <v>-80.628681693269698</v>
      </c>
      <c r="V573" s="113">
        <f t="shared" si="16"/>
        <v>11408359</v>
      </c>
      <c r="W573" s="114"/>
      <c r="X573">
        <v>2019</v>
      </c>
      <c r="Y573" s="15">
        <v>43574</v>
      </c>
      <c r="Z573" s="4">
        <v>24</v>
      </c>
      <c r="AA573" s="4">
        <v>24</v>
      </c>
      <c r="AB573" t="s">
        <v>224</v>
      </c>
      <c r="AC573" t="s">
        <v>225</v>
      </c>
      <c r="AD573" s="113">
        <v>3808.4506666666598</v>
      </c>
      <c r="AE573" s="113">
        <v>3833.8130603293598</v>
      </c>
      <c r="AF573" s="113">
        <v>25.362393662701599</v>
      </c>
    </row>
    <row r="574" spans="13:32" x14ac:dyDescent="0.35">
      <c r="M574">
        <v>2019</v>
      </c>
      <c r="N574" s="15">
        <v>43575</v>
      </c>
      <c r="O574" s="4">
        <v>24</v>
      </c>
      <c r="P574" s="15" t="s">
        <v>170</v>
      </c>
      <c r="Q574" t="s">
        <v>150</v>
      </c>
      <c r="R574" t="s">
        <v>151</v>
      </c>
      <c r="S574" s="113">
        <v>11491.071446174001</v>
      </c>
      <c r="T574" s="113">
        <v>10996.838</v>
      </c>
      <c r="U574" s="113">
        <v>-494.23344617400801</v>
      </c>
      <c r="V574" s="113">
        <f t="shared" si="16"/>
        <v>10996838</v>
      </c>
      <c r="W574" s="114"/>
      <c r="X574">
        <v>2019</v>
      </c>
      <c r="Y574" s="15">
        <v>43575</v>
      </c>
      <c r="Z574" s="4">
        <v>24</v>
      </c>
      <c r="AA574" s="4">
        <v>24</v>
      </c>
      <c r="AB574" t="s">
        <v>224</v>
      </c>
      <c r="AC574" t="s">
        <v>225</v>
      </c>
      <c r="AD574" s="113">
        <v>3808.4506666666598</v>
      </c>
      <c r="AE574" s="113">
        <v>3833.8130603293598</v>
      </c>
      <c r="AF574" s="113">
        <v>25.362393662701599</v>
      </c>
    </row>
    <row r="575" spans="13:32" x14ac:dyDescent="0.35">
      <c r="M575">
        <v>2019</v>
      </c>
      <c r="N575" s="15">
        <v>43576</v>
      </c>
      <c r="O575" s="4">
        <v>24</v>
      </c>
      <c r="P575" s="15" t="s">
        <v>170</v>
      </c>
      <c r="Q575" t="s">
        <v>150</v>
      </c>
      <c r="R575" t="s">
        <v>151</v>
      </c>
      <c r="S575" s="113">
        <v>11494.319017973199</v>
      </c>
      <c r="T575" s="113">
        <v>10854.375</v>
      </c>
      <c r="U575" s="113">
        <v>-639.94401797323906</v>
      </c>
      <c r="V575" s="113">
        <f t="shared" si="16"/>
        <v>10854375</v>
      </c>
      <c r="W575" s="114"/>
      <c r="X575">
        <v>2019</v>
      </c>
      <c r="Y575" s="15">
        <v>43576</v>
      </c>
      <c r="Z575" s="4">
        <v>24</v>
      </c>
      <c r="AA575" s="4">
        <v>24</v>
      </c>
      <c r="AB575" t="s">
        <v>224</v>
      </c>
      <c r="AC575" t="s">
        <v>225</v>
      </c>
      <c r="AD575" s="113">
        <v>3808.4506666666598</v>
      </c>
      <c r="AE575" s="113">
        <v>3833.8130603293598</v>
      </c>
      <c r="AF575" s="113">
        <v>25.362393662701599</v>
      </c>
    </row>
    <row r="576" spans="13:32" x14ac:dyDescent="0.35">
      <c r="M576">
        <v>2019</v>
      </c>
      <c r="N576" s="15">
        <v>43577</v>
      </c>
      <c r="O576" s="4">
        <v>24</v>
      </c>
      <c r="P576" s="15" t="s">
        <v>170</v>
      </c>
      <c r="Q576" t="s">
        <v>150</v>
      </c>
      <c r="R576" t="s">
        <v>151</v>
      </c>
      <c r="S576" s="113">
        <v>11465.802019377899</v>
      </c>
      <c r="T576" s="113">
        <v>11636.64</v>
      </c>
      <c r="U576" s="113">
        <v>170.83798062202499</v>
      </c>
      <c r="V576" s="113">
        <f t="shared" si="16"/>
        <v>11636640</v>
      </c>
      <c r="W576" s="114"/>
      <c r="X576">
        <v>2019</v>
      </c>
      <c r="Y576" s="15">
        <v>43577</v>
      </c>
      <c r="Z576" s="4">
        <v>24</v>
      </c>
      <c r="AA576" s="4">
        <v>24</v>
      </c>
      <c r="AB576" t="s">
        <v>224</v>
      </c>
      <c r="AC576" t="s">
        <v>225</v>
      </c>
      <c r="AD576" s="113">
        <v>3808.4506666666598</v>
      </c>
      <c r="AE576" s="113">
        <v>3833.8130603293598</v>
      </c>
      <c r="AF576" s="113">
        <v>25.362393662701599</v>
      </c>
    </row>
    <row r="577" spans="13:32" x14ac:dyDescent="0.35">
      <c r="M577">
        <v>2019</v>
      </c>
      <c r="N577" s="15">
        <v>43578</v>
      </c>
      <c r="O577" s="4">
        <v>24</v>
      </c>
      <c r="P577" s="15" t="s">
        <v>170</v>
      </c>
      <c r="Q577" t="s">
        <v>150</v>
      </c>
      <c r="R577" t="s">
        <v>151</v>
      </c>
      <c r="S577" s="113">
        <v>11456.9292184684</v>
      </c>
      <c r="T577" s="113">
        <v>12363.419</v>
      </c>
      <c r="U577" s="113">
        <v>906.48978153157395</v>
      </c>
      <c r="V577" s="113">
        <f t="shared" si="16"/>
        <v>12363419</v>
      </c>
      <c r="W577" s="114"/>
      <c r="X577">
        <v>2019</v>
      </c>
      <c r="Y577" s="15">
        <v>43578</v>
      </c>
      <c r="Z577" s="4">
        <v>24</v>
      </c>
      <c r="AA577" s="4">
        <v>24</v>
      </c>
      <c r="AB577" t="s">
        <v>224</v>
      </c>
      <c r="AC577" t="s">
        <v>225</v>
      </c>
      <c r="AD577" s="113">
        <v>3808.4506666666598</v>
      </c>
      <c r="AE577" s="113">
        <v>3833.8130603293598</v>
      </c>
      <c r="AF577" s="113">
        <v>25.362393662701599</v>
      </c>
    </row>
    <row r="578" spans="13:32" x14ac:dyDescent="0.35">
      <c r="M578">
        <v>2019</v>
      </c>
      <c r="N578" s="15">
        <v>43579</v>
      </c>
      <c r="O578" s="4">
        <v>24</v>
      </c>
      <c r="P578" s="15" t="s">
        <v>170</v>
      </c>
      <c r="Q578" t="s">
        <v>150</v>
      </c>
      <c r="R578" t="s">
        <v>151</v>
      </c>
      <c r="S578" s="113">
        <v>11449.389860151599</v>
      </c>
      <c r="T578" s="113">
        <v>12956.511</v>
      </c>
      <c r="U578" s="113">
        <v>1507.1211398482999</v>
      </c>
      <c r="V578" s="113">
        <f t="shared" si="16"/>
        <v>12956511</v>
      </c>
      <c r="W578" s="114"/>
      <c r="X578">
        <v>2019</v>
      </c>
      <c r="Y578" s="15">
        <v>43579</v>
      </c>
      <c r="Z578" s="4">
        <v>24</v>
      </c>
      <c r="AA578" s="4">
        <v>24</v>
      </c>
      <c r="AB578" t="s">
        <v>224</v>
      </c>
      <c r="AC578" t="s">
        <v>225</v>
      </c>
      <c r="AD578" s="113">
        <v>3808.4506666666598</v>
      </c>
      <c r="AE578" s="113">
        <v>3833.8130603293598</v>
      </c>
      <c r="AF578" s="113">
        <v>25.362393662701599</v>
      </c>
    </row>
    <row r="579" spans="13:32" x14ac:dyDescent="0.35">
      <c r="M579">
        <v>2019</v>
      </c>
      <c r="N579" s="15">
        <v>43580</v>
      </c>
      <c r="O579" s="4">
        <v>24</v>
      </c>
      <c r="P579" s="15" t="s">
        <v>170</v>
      </c>
      <c r="Q579" t="s">
        <v>150</v>
      </c>
      <c r="R579" t="s">
        <v>151</v>
      </c>
      <c r="S579" s="113">
        <v>11449.3059047854</v>
      </c>
      <c r="T579" s="113">
        <v>13557.204</v>
      </c>
      <c r="U579" s="113">
        <v>2107.8980952145398</v>
      </c>
      <c r="V579" s="113">
        <f t="shared" si="16"/>
        <v>13557204</v>
      </c>
      <c r="W579" s="114"/>
      <c r="X579">
        <v>2019</v>
      </c>
      <c r="Y579" s="15">
        <v>43580</v>
      </c>
      <c r="Z579" s="4">
        <v>24</v>
      </c>
      <c r="AA579" s="4">
        <v>24</v>
      </c>
      <c r="AB579" t="s">
        <v>224</v>
      </c>
      <c r="AC579" t="s">
        <v>225</v>
      </c>
      <c r="AD579" s="113">
        <v>3808.4506666666598</v>
      </c>
      <c r="AE579" s="113">
        <v>3833.8130603293598</v>
      </c>
      <c r="AF579" s="113">
        <v>25.362393662701599</v>
      </c>
    </row>
    <row r="580" spans="13:32" x14ac:dyDescent="0.35">
      <c r="M580">
        <v>2019</v>
      </c>
      <c r="N580" s="15">
        <v>43581</v>
      </c>
      <c r="O580" s="4">
        <v>24</v>
      </c>
      <c r="P580" s="15" t="s">
        <v>170</v>
      </c>
      <c r="Q580" t="s">
        <v>150</v>
      </c>
      <c r="R580" t="s">
        <v>151</v>
      </c>
      <c r="S580" s="113">
        <v>11434.431435091699</v>
      </c>
      <c r="T580" s="113">
        <v>13804.786</v>
      </c>
      <c r="U580" s="113">
        <v>2370.3545649082898</v>
      </c>
      <c r="V580" s="113">
        <f t="shared" si="16"/>
        <v>13804786</v>
      </c>
      <c r="W580" s="114"/>
      <c r="X580">
        <v>2019</v>
      </c>
      <c r="Y580" s="15">
        <v>43581</v>
      </c>
      <c r="Z580" s="4">
        <v>24</v>
      </c>
      <c r="AA580" s="4">
        <v>24</v>
      </c>
      <c r="AB580" t="s">
        <v>224</v>
      </c>
      <c r="AC580" t="s">
        <v>225</v>
      </c>
      <c r="AD580" s="113">
        <v>3808.4506666666598</v>
      </c>
      <c r="AE580" s="113">
        <v>3833.8130603293598</v>
      </c>
      <c r="AF580" s="113">
        <v>25.362393662701599</v>
      </c>
    </row>
    <row r="581" spans="13:32" x14ac:dyDescent="0.35">
      <c r="M581">
        <v>2019</v>
      </c>
      <c r="N581" s="15">
        <v>43582</v>
      </c>
      <c r="O581" s="4">
        <v>24</v>
      </c>
      <c r="P581" s="15" t="s">
        <v>170</v>
      </c>
      <c r="Q581" t="s">
        <v>150</v>
      </c>
      <c r="R581" t="s">
        <v>151</v>
      </c>
      <c r="S581" s="113">
        <v>11455.9973866366</v>
      </c>
      <c r="T581" s="113">
        <v>13511.419</v>
      </c>
      <c r="U581" s="113">
        <v>2055.4216133633099</v>
      </c>
      <c r="V581" s="113">
        <f t="shared" si="16"/>
        <v>13511419</v>
      </c>
      <c r="W581" s="114"/>
      <c r="X581">
        <v>2019</v>
      </c>
      <c r="Y581" s="15">
        <v>43582</v>
      </c>
      <c r="Z581" s="4">
        <v>24</v>
      </c>
      <c r="AA581" s="4">
        <v>24</v>
      </c>
      <c r="AB581" t="s">
        <v>224</v>
      </c>
      <c r="AC581" t="s">
        <v>225</v>
      </c>
      <c r="AD581" s="113">
        <v>3808.4506666666598</v>
      </c>
      <c r="AE581" s="113">
        <v>3833.8130603293598</v>
      </c>
      <c r="AF581" s="113">
        <v>25.362393662701599</v>
      </c>
    </row>
    <row r="582" spans="13:32" x14ac:dyDescent="0.35">
      <c r="M582">
        <v>2019</v>
      </c>
      <c r="N582" s="15">
        <v>43583</v>
      </c>
      <c r="O582" s="4">
        <v>24</v>
      </c>
      <c r="P582" s="15" t="s">
        <v>170</v>
      </c>
      <c r="Q582" t="s">
        <v>150</v>
      </c>
      <c r="R582" t="s">
        <v>151</v>
      </c>
      <c r="S582" s="113">
        <v>11485.812015158601</v>
      </c>
      <c r="T582" s="113">
        <v>13395.382</v>
      </c>
      <c r="U582" s="113">
        <v>1909.5699848413799</v>
      </c>
      <c r="V582" s="113">
        <f t="shared" si="16"/>
        <v>13395382</v>
      </c>
      <c r="W582" s="114"/>
      <c r="X582">
        <v>2019</v>
      </c>
      <c r="Y582" s="15">
        <v>43583</v>
      </c>
      <c r="Z582" s="4">
        <v>24</v>
      </c>
      <c r="AA582" s="4">
        <v>24</v>
      </c>
      <c r="AB582" t="s">
        <v>224</v>
      </c>
      <c r="AC582" t="s">
        <v>225</v>
      </c>
      <c r="AD582" s="113">
        <v>3808.4506666666598</v>
      </c>
      <c r="AE582" s="113">
        <v>3833.8130603293598</v>
      </c>
      <c r="AF582" s="113">
        <v>25.362393662701599</v>
      </c>
    </row>
    <row r="583" spans="13:32" x14ac:dyDescent="0.35">
      <c r="M583">
        <v>2019</v>
      </c>
      <c r="N583" s="15">
        <v>43584</v>
      </c>
      <c r="O583" s="4">
        <v>24</v>
      </c>
      <c r="P583" s="15" t="s">
        <v>170</v>
      </c>
      <c r="Q583" t="s">
        <v>150</v>
      </c>
      <c r="R583" t="s">
        <v>151</v>
      </c>
      <c r="S583" s="113">
        <v>11554.052121077701</v>
      </c>
      <c r="T583" s="113">
        <v>14007.445</v>
      </c>
      <c r="U583" s="113">
        <v>2453.39287892222</v>
      </c>
      <c r="V583" s="113">
        <f t="shared" si="16"/>
        <v>14007445</v>
      </c>
      <c r="W583" s="114"/>
      <c r="X583">
        <v>2019</v>
      </c>
      <c r="Y583" s="15">
        <v>43584</v>
      </c>
      <c r="Z583" s="4">
        <v>24</v>
      </c>
      <c r="AA583" s="4">
        <v>24</v>
      </c>
      <c r="AB583" t="s">
        <v>224</v>
      </c>
      <c r="AC583" t="s">
        <v>225</v>
      </c>
      <c r="AD583" s="113">
        <v>3808.4506666666598</v>
      </c>
      <c r="AE583" s="113">
        <v>3833.8130603293598</v>
      </c>
      <c r="AF583" s="113">
        <v>25.362393662701599</v>
      </c>
    </row>
    <row r="584" spans="13:32" x14ac:dyDescent="0.35">
      <c r="M584">
        <v>2019</v>
      </c>
      <c r="N584" s="15">
        <v>43585</v>
      </c>
      <c r="O584" s="4">
        <v>24</v>
      </c>
      <c r="P584" s="15" t="s">
        <v>170</v>
      </c>
      <c r="Q584" t="s">
        <v>150</v>
      </c>
      <c r="R584" t="s">
        <v>151</v>
      </c>
      <c r="S584" s="113">
        <v>11626.1157827405</v>
      </c>
      <c r="T584" s="113">
        <v>14258.984</v>
      </c>
      <c r="U584" s="113">
        <v>2632.8682172594699</v>
      </c>
      <c r="V584" s="113">
        <f t="shared" si="16"/>
        <v>14258984</v>
      </c>
      <c r="W584" s="114"/>
      <c r="X584">
        <v>2019</v>
      </c>
      <c r="Y584" s="15">
        <v>43585</v>
      </c>
      <c r="Z584" s="4">
        <v>24</v>
      </c>
      <c r="AA584" s="4">
        <v>24</v>
      </c>
      <c r="AB584" t="s">
        <v>224</v>
      </c>
      <c r="AC584" t="s">
        <v>225</v>
      </c>
      <c r="AD584" s="113">
        <v>3808.4506666666598</v>
      </c>
      <c r="AE584" s="113">
        <v>3833.8130603293598</v>
      </c>
      <c r="AF584" s="113">
        <v>25.362393662701599</v>
      </c>
    </row>
    <row r="585" spans="13:32" x14ac:dyDescent="0.35">
      <c r="M585">
        <v>2019</v>
      </c>
      <c r="N585" s="15">
        <v>43586</v>
      </c>
      <c r="O585" s="4">
        <v>24</v>
      </c>
      <c r="P585" s="15" t="s">
        <v>171</v>
      </c>
      <c r="Q585" t="s">
        <v>150</v>
      </c>
      <c r="R585" t="s">
        <v>151</v>
      </c>
      <c r="S585" s="113">
        <v>11786.911910561001</v>
      </c>
      <c r="T585" s="113">
        <v>14139.886</v>
      </c>
      <c r="U585" s="113">
        <v>2352.9740894389602</v>
      </c>
      <c r="V585" s="113">
        <f t="shared" ref="V585:V648" si="17">T585*1000</f>
        <v>14139886</v>
      </c>
      <c r="W585" s="114"/>
      <c r="X585">
        <v>2019</v>
      </c>
      <c r="Y585" s="15">
        <v>43586</v>
      </c>
      <c r="Z585" s="4">
        <v>24</v>
      </c>
      <c r="AA585" s="4">
        <v>24</v>
      </c>
      <c r="AB585" t="s">
        <v>224</v>
      </c>
      <c r="AC585" t="s">
        <v>225</v>
      </c>
      <c r="AD585" s="113">
        <v>3950.3556129032199</v>
      </c>
      <c r="AE585" s="113">
        <v>3976.6630231682502</v>
      </c>
      <c r="AF585" s="113">
        <v>26.3074102650268</v>
      </c>
    </row>
    <row r="586" spans="13:32" x14ac:dyDescent="0.35">
      <c r="M586">
        <v>2019</v>
      </c>
      <c r="N586" s="15">
        <v>43587</v>
      </c>
      <c r="O586" s="4">
        <v>24</v>
      </c>
      <c r="P586" s="15" t="s">
        <v>171</v>
      </c>
      <c r="Q586" t="s">
        <v>150</v>
      </c>
      <c r="R586" t="s">
        <v>151</v>
      </c>
      <c r="S586" s="113">
        <v>11845.7487508167</v>
      </c>
      <c r="T586" s="113">
        <v>14165.504000000001</v>
      </c>
      <c r="U586" s="113">
        <v>2319.7552491832798</v>
      </c>
      <c r="V586" s="113">
        <f t="shared" si="17"/>
        <v>14165504</v>
      </c>
      <c r="W586" s="114"/>
      <c r="X586">
        <v>2019</v>
      </c>
      <c r="Y586" s="15">
        <v>43587</v>
      </c>
      <c r="Z586" s="4">
        <v>24</v>
      </c>
      <c r="AA586" s="4">
        <v>24</v>
      </c>
      <c r="AB586" t="s">
        <v>224</v>
      </c>
      <c r="AC586" t="s">
        <v>225</v>
      </c>
      <c r="AD586" s="113">
        <v>3950.3556129032199</v>
      </c>
      <c r="AE586" s="113">
        <v>3976.6630231682502</v>
      </c>
      <c r="AF586" s="113">
        <v>26.3074102650268</v>
      </c>
    </row>
    <row r="587" spans="13:32" x14ac:dyDescent="0.35">
      <c r="M587">
        <v>2019</v>
      </c>
      <c r="N587" s="15">
        <v>43588</v>
      </c>
      <c r="O587" s="4">
        <v>24</v>
      </c>
      <c r="P587" s="15" t="s">
        <v>171</v>
      </c>
      <c r="Q587" t="s">
        <v>150</v>
      </c>
      <c r="R587" t="s">
        <v>151</v>
      </c>
      <c r="S587" s="113">
        <v>11908.1853129344</v>
      </c>
      <c r="T587" s="113">
        <v>14151.058000000001</v>
      </c>
      <c r="U587" s="113">
        <v>2242.8726870656001</v>
      </c>
      <c r="V587" s="113">
        <f t="shared" si="17"/>
        <v>14151058</v>
      </c>
      <c r="W587" s="114"/>
      <c r="X587">
        <v>2019</v>
      </c>
      <c r="Y587" s="15">
        <v>43588</v>
      </c>
      <c r="Z587" s="4">
        <v>24</v>
      </c>
      <c r="AA587" s="4">
        <v>24</v>
      </c>
      <c r="AB587" t="s">
        <v>224</v>
      </c>
      <c r="AC587" t="s">
        <v>225</v>
      </c>
      <c r="AD587" s="113">
        <v>3950.3556129032199</v>
      </c>
      <c r="AE587" s="113">
        <v>3976.6630231682502</v>
      </c>
      <c r="AF587" s="113">
        <v>26.3074102650268</v>
      </c>
    </row>
    <row r="588" spans="13:32" x14ac:dyDescent="0.35">
      <c r="M588">
        <v>2019</v>
      </c>
      <c r="N588" s="15">
        <v>43589</v>
      </c>
      <c r="O588" s="4">
        <v>24</v>
      </c>
      <c r="P588" s="15" t="s">
        <v>171</v>
      </c>
      <c r="Q588" t="s">
        <v>150</v>
      </c>
      <c r="R588" t="s">
        <v>151</v>
      </c>
      <c r="S588" s="113">
        <v>11994.758907246</v>
      </c>
      <c r="T588" s="113">
        <v>13639.790999999999</v>
      </c>
      <c r="U588" s="113">
        <v>1645.0320927539401</v>
      </c>
      <c r="V588" s="113">
        <f t="shared" si="17"/>
        <v>13639791</v>
      </c>
      <c r="W588" s="114"/>
      <c r="X588">
        <v>2019</v>
      </c>
      <c r="Y588" s="15">
        <v>43589</v>
      </c>
      <c r="Z588" s="4">
        <v>24</v>
      </c>
      <c r="AA588" s="4">
        <v>24</v>
      </c>
      <c r="AB588" t="s">
        <v>224</v>
      </c>
      <c r="AC588" t="s">
        <v>225</v>
      </c>
      <c r="AD588" s="113">
        <v>3950.3556129032199</v>
      </c>
      <c r="AE588" s="113">
        <v>3976.6630231682502</v>
      </c>
      <c r="AF588" s="113">
        <v>26.3074102650268</v>
      </c>
    </row>
    <row r="589" spans="13:32" x14ac:dyDescent="0.35">
      <c r="M589">
        <v>2019</v>
      </c>
      <c r="N589" s="15">
        <v>43590</v>
      </c>
      <c r="O589" s="4">
        <v>24</v>
      </c>
      <c r="P589" s="15" t="s">
        <v>171</v>
      </c>
      <c r="Q589" t="s">
        <v>150</v>
      </c>
      <c r="R589" t="s">
        <v>151</v>
      </c>
      <c r="S589" s="113">
        <v>12083.4979693555</v>
      </c>
      <c r="T589" s="113">
        <v>13269.633</v>
      </c>
      <c r="U589" s="113">
        <v>1186.1350306444399</v>
      </c>
      <c r="V589" s="113">
        <f t="shared" si="17"/>
        <v>13269633</v>
      </c>
      <c r="W589" s="114"/>
      <c r="X589">
        <v>2019</v>
      </c>
      <c r="Y589" s="15">
        <v>43590</v>
      </c>
      <c r="Z589" s="4">
        <v>24</v>
      </c>
      <c r="AA589" s="4">
        <v>24</v>
      </c>
      <c r="AB589" t="s">
        <v>224</v>
      </c>
      <c r="AC589" t="s">
        <v>225</v>
      </c>
      <c r="AD589" s="113">
        <v>3950.3556129032199</v>
      </c>
      <c r="AE589" s="113">
        <v>3976.6630231682502</v>
      </c>
      <c r="AF589" s="113">
        <v>26.3074102650268</v>
      </c>
    </row>
    <row r="590" spans="13:32" x14ac:dyDescent="0.35">
      <c r="M590">
        <v>2019</v>
      </c>
      <c r="N590" s="15">
        <v>43591</v>
      </c>
      <c r="O590" s="4">
        <v>24</v>
      </c>
      <c r="P590" s="15" t="s">
        <v>171</v>
      </c>
      <c r="Q590" t="s">
        <v>150</v>
      </c>
      <c r="R590" t="s">
        <v>151</v>
      </c>
      <c r="S590" s="113">
        <v>12163.2342287188</v>
      </c>
      <c r="T590" s="113">
        <v>14010.766</v>
      </c>
      <c r="U590" s="113">
        <v>1847.5317712811</v>
      </c>
      <c r="V590" s="113">
        <f t="shared" si="17"/>
        <v>14010766</v>
      </c>
      <c r="W590" s="114"/>
      <c r="X590">
        <v>2019</v>
      </c>
      <c r="Y590" s="15">
        <v>43591</v>
      </c>
      <c r="Z590" s="4">
        <v>24</v>
      </c>
      <c r="AA590" s="4">
        <v>24</v>
      </c>
      <c r="AB590" t="s">
        <v>224</v>
      </c>
      <c r="AC590" t="s">
        <v>225</v>
      </c>
      <c r="AD590" s="113">
        <v>3950.3556129032199</v>
      </c>
      <c r="AE590" s="113">
        <v>3976.6630231682502</v>
      </c>
      <c r="AF590" s="113">
        <v>26.3074102650268</v>
      </c>
    </row>
    <row r="591" spans="13:32" x14ac:dyDescent="0.35">
      <c r="M591">
        <v>2019</v>
      </c>
      <c r="N591" s="15">
        <v>43592</v>
      </c>
      <c r="O591" s="4">
        <v>24</v>
      </c>
      <c r="P591" s="15" t="s">
        <v>171</v>
      </c>
      <c r="Q591" t="s">
        <v>150</v>
      </c>
      <c r="R591" t="s">
        <v>151</v>
      </c>
      <c r="S591" s="113">
        <v>12249.527938474301</v>
      </c>
      <c r="T591" s="113">
        <v>14687.177</v>
      </c>
      <c r="U591" s="113">
        <v>2437.6490615256798</v>
      </c>
      <c r="V591" s="113">
        <f t="shared" si="17"/>
        <v>14687177</v>
      </c>
      <c r="W591" s="114"/>
      <c r="X591">
        <v>2019</v>
      </c>
      <c r="Y591" s="15">
        <v>43592</v>
      </c>
      <c r="Z591" s="4">
        <v>24</v>
      </c>
      <c r="AA591" s="4">
        <v>24</v>
      </c>
      <c r="AB591" t="s">
        <v>224</v>
      </c>
      <c r="AC591" t="s">
        <v>225</v>
      </c>
      <c r="AD591" s="113">
        <v>3950.3556129032199</v>
      </c>
      <c r="AE591" s="113">
        <v>3976.6630231682502</v>
      </c>
      <c r="AF591" s="113">
        <v>26.3074102650268</v>
      </c>
    </row>
    <row r="592" spans="13:32" x14ac:dyDescent="0.35">
      <c r="M592">
        <v>2019</v>
      </c>
      <c r="N592" s="15">
        <v>43593</v>
      </c>
      <c r="O592" s="4">
        <v>24</v>
      </c>
      <c r="P592" s="15" t="s">
        <v>171</v>
      </c>
      <c r="Q592" t="s">
        <v>150</v>
      </c>
      <c r="R592" t="s">
        <v>151</v>
      </c>
      <c r="S592" s="113">
        <v>12338.861826951301</v>
      </c>
      <c r="T592" s="113">
        <v>14816.133</v>
      </c>
      <c r="U592" s="113">
        <v>2477.2711730486199</v>
      </c>
      <c r="V592" s="113">
        <f t="shared" si="17"/>
        <v>14816133</v>
      </c>
      <c r="W592" s="114"/>
      <c r="X592">
        <v>2019</v>
      </c>
      <c r="Y592" s="15">
        <v>43593</v>
      </c>
      <c r="Z592" s="4">
        <v>24</v>
      </c>
      <c r="AA592" s="4">
        <v>24</v>
      </c>
      <c r="AB592" t="s">
        <v>224</v>
      </c>
      <c r="AC592" t="s">
        <v>225</v>
      </c>
      <c r="AD592" s="113">
        <v>3950.3556129032199</v>
      </c>
      <c r="AE592" s="113">
        <v>3976.6630231682502</v>
      </c>
      <c r="AF592" s="113">
        <v>26.3074102650268</v>
      </c>
    </row>
    <row r="593" spans="13:32" x14ac:dyDescent="0.35">
      <c r="M593">
        <v>2019</v>
      </c>
      <c r="N593" s="15">
        <v>43594</v>
      </c>
      <c r="O593" s="4">
        <v>24</v>
      </c>
      <c r="P593" s="15" t="s">
        <v>171</v>
      </c>
      <c r="Q593" t="s">
        <v>150</v>
      </c>
      <c r="R593" t="s">
        <v>151</v>
      </c>
      <c r="S593" s="113">
        <v>12421.309540291801</v>
      </c>
      <c r="T593" s="113">
        <v>14913.485000000001</v>
      </c>
      <c r="U593" s="113">
        <v>2492.1754597081199</v>
      </c>
      <c r="V593" s="113">
        <f t="shared" si="17"/>
        <v>14913485</v>
      </c>
      <c r="W593" s="114"/>
      <c r="X593">
        <v>2019</v>
      </c>
      <c r="Y593" s="15">
        <v>43594</v>
      </c>
      <c r="Z593" s="4">
        <v>24</v>
      </c>
      <c r="AA593" s="4">
        <v>24</v>
      </c>
      <c r="AB593" t="s">
        <v>224</v>
      </c>
      <c r="AC593" t="s">
        <v>225</v>
      </c>
      <c r="AD593" s="113">
        <v>3950.3556129032199</v>
      </c>
      <c r="AE593" s="113">
        <v>3976.6630231682502</v>
      </c>
      <c r="AF593" s="113">
        <v>26.3074102650268</v>
      </c>
    </row>
    <row r="594" spans="13:32" x14ac:dyDescent="0.35">
      <c r="M594">
        <v>2019</v>
      </c>
      <c r="N594" s="15">
        <v>43595</v>
      </c>
      <c r="O594" s="4">
        <v>24</v>
      </c>
      <c r="P594" s="15" t="s">
        <v>171</v>
      </c>
      <c r="Q594" t="s">
        <v>150</v>
      </c>
      <c r="R594" t="s">
        <v>151</v>
      </c>
      <c r="S594" s="113">
        <v>12525.719483822601</v>
      </c>
      <c r="T594" s="113">
        <v>15102.357</v>
      </c>
      <c r="U594" s="113">
        <v>2576.6375161773299</v>
      </c>
      <c r="V594" s="113">
        <f t="shared" si="17"/>
        <v>15102357</v>
      </c>
      <c r="W594" s="114"/>
      <c r="X594">
        <v>2019</v>
      </c>
      <c r="Y594" s="15">
        <v>43595</v>
      </c>
      <c r="Z594" s="4">
        <v>24</v>
      </c>
      <c r="AA594" s="4">
        <v>24</v>
      </c>
      <c r="AB594" t="s">
        <v>224</v>
      </c>
      <c r="AC594" t="s">
        <v>225</v>
      </c>
      <c r="AD594" s="113">
        <v>3950.3556129032199</v>
      </c>
      <c r="AE594" s="113">
        <v>3976.6630231682502</v>
      </c>
      <c r="AF594" s="113">
        <v>26.3074102650268</v>
      </c>
    </row>
    <row r="595" spans="13:32" x14ac:dyDescent="0.35">
      <c r="M595">
        <v>2019</v>
      </c>
      <c r="N595" s="15">
        <v>43596</v>
      </c>
      <c r="O595" s="4">
        <v>24</v>
      </c>
      <c r="P595" s="15" t="s">
        <v>171</v>
      </c>
      <c r="Q595" t="s">
        <v>150</v>
      </c>
      <c r="R595" t="s">
        <v>151</v>
      </c>
      <c r="S595" s="113">
        <v>12632.518822575001</v>
      </c>
      <c r="T595" s="113">
        <v>14540.788</v>
      </c>
      <c r="U595" s="113">
        <v>1908.2691774249699</v>
      </c>
      <c r="V595" s="113">
        <f t="shared" si="17"/>
        <v>14540788</v>
      </c>
      <c r="W595" s="114"/>
      <c r="X595">
        <v>2019</v>
      </c>
      <c r="Y595" s="15">
        <v>43596</v>
      </c>
      <c r="Z595" s="4">
        <v>24</v>
      </c>
      <c r="AA595" s="4">
        <v>24</v>
      </c>
      <c r="AB595" t="s">
        <v>224</v>
      </c>
      <c r="AC595" t="s">
        <v>225</v>
      </c>
      <c r="AD595" s="113">
        <v>3950.3556129032199</v>
      </c>
      <c r="AE595" s="113">
        <v>3976.6630231682502</v>
      </c>
      <c r="AF595" s="113">
        <v>26.3074102650268</v>
      </c>
    </row>
    <row r="596" spans="13:32" x14ac:dyDescent="0.35">
      <c r="M596">
        <v>2019</v>
      </c>
      <c r="N596" s="15">
        <v>43597</v>
      </c>
      <c r="O596" s="4">
        <v>24</v>
      </c>
      <c r="P596" s="15" t="s">
        <v>171</v>
      </c>
      <c r="Q596" t="s">
        <v>150</v>
      </c>
      <c r="R596" t="s">
        <v>151</v>
      </c>
      <c r="S596" s="113">
        <v>12742.4705727165</v>
      </c>
      <c r="T596" s="113">
        <v>13989.088</v>
      </c>
      <c r="U596" s="113">
        <v>1246.6174272834701</v>
      </c>
      <c r="V596" s="113">
        <f t="shared" si="17"/>
        <v>13989088</v>
      </c>
      <c r="W596" s="114"/>
      <c r="X596">
        <v>2019</v>
      </c>
      <c r="Y596" s="15">
        <v>43597</v>
      </c>
      <c r="Z596" s="4">
        <v>24</v>
      </c>
      <c r="AA596" s="4">
        <v>24</v>
      </c>
      <c r="AB596" t="s">
        <v>224</v>
      </c>
      <c r="AC596" t="s">
        <v>225</v>
      </c>
      <c r="AD596" s="113">
        <v>3950.3556129032199</v>
      </c>
      <c r="AE596" s="113">
        <v>3976.6630231682502</v>
      </c>
      <c r="AF596" s="113">
        <v>26.3074102650268</v>
      </c>
    </row>
    <row r="597" spans="13:32" x14ac:dyDescent="0.35">
      <c r="M597">
        <v>2019</v>
      </c>
      <c r="N597" s="15">
        <v>43598</v>
      </c>
      <c r="O597" s="4">
        <v>24</v>
      </c>
      <c r="P597" s="15" t="s">
        <v>171</v>
      </c>
      <c r="Q597" t="s">
        <v>150</v>
      </c>
      <c r="R597" t="s">
        <v>151</v>
      </c>
      <c r="S597" s="113">
        <v>12847.7480844073</v>
      </c>
      <c r="T597" s="113">
        <v>14229.423000000001</v>
      </c>
      <c r="U597" s="113">
        <v>1381.67491559263</v>
      </c>
      <c r="V597" s="113">
        <f t="shared" si="17"/>
        <v>14229423</v>
      </c>
      <c r="W597" s="114"/>
      <c r="X597">
        <v>2019</v>
      </c>
      <c r="Y597" s="15">
        <v>43598</v>
      </c>
      <c r="Z597" s="4">
        <v>24</v>
      </c>
      <c r="AA597" s="4">
        <v>24</v>
      </c>
      <c r="AB597" t="s">
        <v>224</v>
      </c>
      <c r="AC597" t="s">
        <v>225</v>
      </c>
      <c r="AD597" s="113">
        <v>3950.3556129032199</v>
      </c>
      <c r="AE597" s="113">
        <v>3976.6630231682502</v>
      </c>
      <c r="AF597" s="113">
        <v>26.3074102650268</v>
      </c>
    </row>
    <row r="598" spans="13:32" x14ac:dyDescent="0.35">
      <c r="M598">
        <v>2019</v>
      </c>
      <c r="N598" s="15">
        <v>43599</v>
      </c>
      <c r="O598" s="4">
        <v>24</v>
      </c>
      <c r="P598" s="15" t="s">
        <v>171</v>
      </c>
      <c r="Q598" t="s">
        <v>150</v>
      </c>
      <c r="R598" t="s">
        <v>151</v>
      </c>
      <c r="S598" s="113">
        <v>12956.144200365299</v>
      </c>
      <c r="T598" s="113">
        <v>14241.699000000001</v>
      </c>
      <c r="U598" s="113">
        <v>1285.5547996346199</v>
      </c>
      <c r="V598" s="113">
        <f t="shared" si="17"/>
        <v>14241699</v>
      </c>
      <c r="W598" s="114"/>
      <c r="X598">
        <v>2019</v>
      </c>
      <c r="Y598" s="15">
        <v>43599</v>
      </c>
      <c r="Z598" s="4">
        <v>24</v>
      </c>
      <c r="AA598" s="4">
        <v>24</v>
      </c>
      <c r="AB598" t="s">
        <v>224</v>
      </c>
      <c r="AC598" t="s">
        <v>225</v>
      </c>
      <c r="AD598" s="113">
        <v>3950.3556129032199</v>
      </c>
      <c r="AE598" s="113">
        <v>3976.6630231682502</v>
      </c>
      <c r="AF598" s="113">
        <v>26.3074102650268</v>
      </c>
    </row>
    <row r="599" spans="13:32" x14ac:dyDescent="0.35">
      <c r="M599">
        <v>2019</v>
      </c>
      <c r="N599" s="15">
        <v>43600</v>
      </c>
      <c r="O599" s="4">
        <v>24</v>
      </c>
      <c r="P599" s="15" t="s">
        <v>171</v>
      </c>
      <c r="Q599" t="s">
        <v>150</v>
      </c>
      <c r="R599" t="s">
        <v>151</v>
      </c>
      <c r="S599" s="113">
        <v>13070.890674615001</v>
      </c>
      <c r="T599" s="113">
        <v>13590.716</v>
      </c>
      <c r="U599" s="113">
        <v>519.82532538497901</v>
      </c>
      <c r="V599" s="113">
        <f t="shared" si="17"/>
        <v>13590716</v>
      </c>
      <c r="W599" s="114"/>
      <c r="X599">
        <v>2019</v>
      </c>
      <c r="Y599" s="15">
        <v>43600</v>
      </c>
      <c r="Z599" s="4">
        <v>24</v>
      </c>
      <c r="AA599" s="4">
        <v>24</v>
      </c>
      <c r="AB599" t="s">
        <v>224</v>
      </c>
      <c r="AC599" t="s">
        <v>225</v>
      </c>
      <c r="AD599" s="113">
        <v>3950.3556129032199</v>
      </c>
      <c r="AE599" s="113">
        <v>3976.6630231682502</v>
      </c>
      <c r="AF599" s="113">
        <v>26.3074102650268</v>
      </c>
    </row>
    <row r="600" spans="13:32" x14ac:dyDescent="0.35">
      <c r="M600">
        <v>2019</v>
      </c>
      <c r="N600" s="15">
        <v>43601</v>
      </c>
      <c r="O600" s="4">
        <v>24</v>
      </c>
      <c r="P600" s="15" t="s">
        <v>171</v>
      </c>
      <c r="Q600" t="s">
        <v>150</v>
      </c>
      <c r="R600" t="s">
        <v>151</v>
      </c>
      <c r="S600" s="113">
        <v>13200.1613993232</v>
      </c>
      <c r="T600" s="113">
        <v>13553.04</v>
      </c>
      <c r="U600" s="113">
        <v>352.878600676747</v>
      </c>
      <c r="V600" s="113">
        <f t="shared" si="17"/>
        <v>13553040</v>
      </c>
      <c r="W600" s="114"/>
      <c r="X600">
        <v>2019</v>
      </c>
      <c r="Y600" s="15">
        <v>43601</v>
      </c>
      <c r="Z600" s="4">
        <v>24</v>
      </c>
      <c r="AA600" s="4">
        <v>24</v>
      </c>
      <c r="AB600" t="s">
        <v>224</v>
      </c>
      <c r="AC600" t="s">
        <v>225</v>
      </c>
      <c r="AD600" s="113">
        <v>3950.3556129032199</v>
      </c>
      <c r="AE600" s="113">
        <v>3976.6630231682502</v>
      </c>
      <c r="AF600" s="113">
        <v>26.3074102650268</v>
      </c>
    </row>
    <row r="601" spans="13:32" x14ac:dyDescent="0.35">
      <c r="M601">
        <v>2019</v>
      </c>
      <c r="N601" s="15">
        <v>43602</v>
      </c>
      <c r="O601" s="4">
        <v>24</v>
      </c>
      <c r="P601" s="15" t="s">
        <v>171</v>
      </c>
      <c r="Q601" t="s">
        <v>150</v>
      </c>
      <c r="R601" t="s">
        <v>151</v>
      </c>
      <c r="S601" s="113">
        <v>13325.654117010499</v>
      </c>
      <c r="T601" s="113">
        <v>12744.421</v>
      </c>
      <c r="U601" s="113">
        <v>-581.23311701059299</v>
      </c>
      <c r="V601" s="113">
        <f t="shared" si="17"/>
        <v>12744421</v>
      </c>
      <c r="W601" s="114"/>
      <c r="X601">
        <v>2019</v>
      </c>
      <c r="Y601" s="15">
        <v>43602</v>
      </c>
      <c r="Z601" s="4">
        <v>24</v>
      </c>
      <c r="AA601" s="4">
        <v>24</v>
      </c>
      <c r="AB601" t="s">
        <v>224</v>
      </c>
      <c r="AC601" t="s">
        <v>225</v>
      </c>
      <c r="AD601" s="113">
        <v>3950.3556129032199</v>
      </c>
      <c r="AE601" s="113">
        <v>3976.6630231682502</v>
      </c>
      <c r="AF601" s="113">
        <v>26.3074102650268</v>
      </c>
    </row>
    <row r="602" spans="13:32" x14ac:dyDescent="0.35">
      <c r="M602">
        <v>2019</v>
      </c>
      <c r="N602" s="15">
        <v>43603</v>
      </c>
      <c r="O602" s="4">
        <v>24</v>
      </c>
      <c r="P602" s="15" t="s">
        <v>171</v>
      </c>
      <c r="Q602" t="s">
        <v>150</v>
      </c>
      <c r="R602" t="s">
        <v>151</v>
      </c>
      <c r="S602" s="113">
        <v>13437.824195466101</v>
      </c>
      <c r="T602" s="113">
        <v>12163.254999999999</v>
      </c>
      <c r="U602" s="113">
        <v>-1274.56919546618</v>
      </c>
      <c r="V602" s="113">
        <f t="shared" si="17"/>
        <v>12163255</v>
      </c>
      <c r="W602" s="114"/>
      <c r="X602">
        <v>2019</v>
      </c>
      <c r="Y602" s="15">
        <v>43603</v>
      </c>
      <c r="Z602" s="4">
        <v>24</v>
      </c>
      <c r="AA602" s="4">
        <v>24</v>
      </c>
      <c r="AB602" t="s">
        <v>224</v>
      </c>
      <c r="AC602" t="s">
        <v>225</v>
      </c>
      <c r="AD602" s="113">
        <v>3950.3556129032199</v>
      </c>
      <c r="AE602" s="113">
        <v>3976.6630231682502</v>
      </c>
      <c r="AF602" s="113">
        <v>26.3074102650268</v>
      </c>
    </row>
    <row r="603" spans="13:32" x14ac:dyDescent="0.35">
      <c r="M603">
        <v>2019</v>
      </c>
      <c r="N603" s="15">
        <v>43604</v>
      </c>
      <c r="O603" s="4">
        <v>24</v>
      </c>
      <c r="P603" s="15" t="s">
        <v>171</v>
      </c>
      <c r="Q603" t="s">
        <v>150</v>
      </c>
      <c r="R603" t="s">
        <v>151</v>
      </c>
      <c r="S603" s="113">
        <v>13550.617133911899</v>
      </c>
      <c r="T603" s="113">
        <v>11951.540999999999</v>
      </c>
      <c r="U603" s="113">
        <v>-1599.0761339119099</v>
      </c>
      <c r="V603" s="113">
        <f t="shared" si="17"/>
        <v>11951541</v>
      </c>
      <c r="W603" s="114"/>
      <c r="X603">
        <v>2019</v>
      </c>
      <c r="Y603" s="15">
        <v>43604</v>
      </c>
      <c r="Z603" s="4">
        <v>24</v>
      </c>
      <c r="AA603" s="4">
        <v>24</v>
      </c>
      <c r="AB603" t="s">
        <v>224</v>
      </c>
      <c r="AC603" t="s">
        <v>225</v>
      </c>
      <c r="AD603" s="113">
        <v>3950.3556129032199</v>
      </c>
      <c r="AE603" s="113">
        <v>3976.6630231682502</v>
      </c>
      <c r="AF603" s="113">
        <v>26.3074102650268</v>
      </c>
    </row>
    <row r="604" spans="13:32" x14ac:dyDescent="0.35">
      <c r="M604">
        <v>2019</v>
      </c>
      <c r="N604" s="15">
        <v>43605</v>
      </c>
      <c r="O604" s="4">
        <v>24</v>
      </c>
      <c r="P604" s="15" t="s">
        <v>171</v>
      </c>
      <c r="Q604" t="s">
        <v>150</v>
      </c>
      <c r="R604" t="s">
        <v>151</v>
      </c>
      <c r="S604" s="113">
        <v>13637.7986466158</v>
      </c>
      <c r="T604" s="113">
        <v>13026.558999999999</v>
      </c>
      <c r="U604" s="113">
        <v>-611.23964661586604</v>
      </c>
      <c r="V604" s="113">
        <f t="shared" si="17"/>
        <v>13026559</v>
      </c>
      <c r="W604" s="114"/>
      <c r="X604">
        <v>2019</v>
      </c>
      <c r="Y604" s="15">
        <v>43605</v>
      </c>
      <c r="Z604" s="4">
        <v>24</v>
      </c>
      <c r="AA604" s="4">
        <v>24</v>
      </c>
      <c r="AB604" t="s">
        <v>224</v>
      </c>
      <c r="AC604" t="s">
        <v>225</v>
      </c>
      <c r="AD604" s="113">
        <v>3950.3556129032199</v>
      </c>
      <c r="AE604" s="113">
        <v>3976.6630231682502</v>
      </c>
      <c r="AF604" s="113">
        <v>26.3074102650268</v>
      </c>
    </row>
    <row r="605" spans="13:32" x14ac:dyDescent="0.35">
      <c r="M605">
        <v>2019</v>
      </c>
      <c r="N605" s="15">
        <v>43606</v>
      </c>
      <c r="O605" s="4">
        <v>24</v>
      </c>
      <c r="P605" s="15" t="s">
        <v>171</v>
      </c>
      <c r="Q605" t="s">
        <v>150</v>
      </c>
      <c r="R605" t="s">
        <v>151</v>
      </c>
      <c r="S605" s="113">
        <v>13729.487744231599</v>
      </c>
      <c r="T605" s="113">
        <v>13572.302</v>
      </c>
      <c r="U605" s="113">
        <v>-157.18574423162801</v>
      </c>
      <c r="V605" s="113">
        <f t="shared" si="17"/>
        <v>13572302</v>
      </c>
      <c r="W605" s="114"/>
      <c r="X605">
        <v>2019</v>
      </c>
      <c r="Y605" s="15">
        <v>43606</v>
      </c>
      <c r="Z605" s="4">
        <v>24</v>
      </c>
      <c r="AA605" s="4">
        <v>24</v>
      </c>
      <c r="AB605" t="s">
        <v>224</v>
      </c>
      <c r="AC605" t="s">
        <v>225</v>
      </c>
      <c r="AD605" s="113">
        <v>3950.3556129032199</v>
      </c>
      <c r="AE605" s="113">
        <v>3976.6630231682502</v>
      </c>
      <c r="AF605" s="113">
        <v>26.3074102650268</v>
      </c>
    </row>
    <row r="606" spans="13:32" x14ac:dyDescent="0.35">
      <c r="M606">
        <v>2019</v>
      </c>
      <c r="N606" s="15">
        <v>43607</v>
      </c>
      <c r="O606" s="4">
        <v>24</v>
      </c>
      <c r="P606" s="15" t="s">
        <v>171</v>
      </c>
      <c r="Q606" t="s">
        <v>150</v>
      </c>
      <c r="R606" t="s">
        <v>151</v>
      </c>
      <c r="S606" s="113">
        <v>13800.877017970901</v>
      </c>
      <c r="T606" s="113">
        <v>14123.108</v>
      </c>
      <c r="U606" s="113">
        <v>322.23098202902599</v>
      </c>
      <c r="V606" s="113">
        <f t="shared" si="17"/>
        <v>14123108</v>
      </c>
      <c r="W606" s="114"/>
      <c r="X606">
        <v>2019</v>
      </c>
      <c r="Y606" s="15">
        <v>43607</v>
      </c>
      <c r="Z606" s="4">
        <v>24</v>
      </c>
      <c r="AA606" s="4">
        <v>24</v>
      </c>
      <c r="AB606" t="s">
        <v>224</v>
      </c>
      <c r="AC606" t="s">
        <v>225</v>
      </c>
      <c r="AD606" s="113">
        <v>3950.3556129032199</v>
      </c>
      <c r="AE606" s="113">
        <v>3976.6630231682502</v>
      </c>
      <c r="AF606" s="113">
        <v>26.3074102650268</v>
      </c>
    </row>
    <row r="607" spans="13:32" x14ac:dyDescent="0.35">
      <c r="M607">
        <v>2019</v>
      </c>
      <c r="N607" s="15">
        <v>43608</v>
      </c>
      <c r="O607" s="4">
        <v>24</v>
      </c>
      <c r="P607" s="15" t="s">
        <v>171</v>
      </c>
      <c r="Q607" t="s">
        <v>150</v>
      </c>
      <c r="R607" t="s">
        <v>151</v>
      </c>
      <c r="S607" s="113">
        <v>13913.5118079767</v>
      </c>
      <c r="T607" s="113">
        <v>14405.120999999999</v>
      </c>
      <c r="U607" s="113">
        <v>491.609192023253</v>
      </c>
      <c r="V607" s="113">
        <f t="shared" si="17"/>
        <v>14405121</v>
      </c>
      <c r="W607" s="114"/>
      <c r="X607">
        <v>2019</v>
      </c>
      <c r="Y607" s="15">
        <v>43608</v>
      </c>
      <c r="Z607" s="4">
        <v>24</v>
      </c>
      <c r="AA607" s="4">
        <v>24</v>
      </c>
      <c r="AB607" t="s">
        <v>224</v>
      </c>
      <c r="AC607" t="s">
        <v>225</v>
      </c>
      <c r="AD607" s="113">
        <v>3950.3556129032199</v>
      </c>
      <c r="AE607" s="113">
        <v>3976.6630231682502</v>
      </c>
      <c r="AF607" s="113">
        <v>26.3074102650268</v>
      </c>
    </row>
    <row r="608" spans="13:32" x14ac:dyDescent="0.35">
      <c r="M608">
        <v>2019</v>
      </c>
      <c r="N608" s="15">
        <v>43609</v>
      </c>
      <c r="O608" s="4">
        <v>24</v>
      </c>
      <c r="P608" s="15" t="s">
        <v>171</v>
      </c>
      <c r="Q608" t="s">
        <v>150</v>
      </c>
      <c r="R608" t="s">
        <v>151</v>
      </c>
      <c r="S608" s="113">
        <v>13966.3575990143</v>
      </c>
      <c r="T608" s="113">
        <v>13776.125</v>
      </c>
      <c r="U608" s="113">
        <v>-190.232599014361</v>
      </c>
      <c r="V608" s="113">
        <f t="shared" si="17"/>
        <v>13776125</v>
      </c>
      <c r="W608" s="114"/>
      <c r="X608">
        <v>2019</v>
      </c>
      <c r="Y608" s="15">
        <v>43609</v>
      </c>
      <c r="Z608" s="4">
        <v>24</v>
      </c>
      <c r="AA608" s="4">
        <v>24</v>
      </c>
      <c r="AB608" t="s">
        <v>224</v>
      </c>
      <c r="AC608" t="s">
        <v>225</v>
      </c>
      <c r="AD608" s="113">
        <v>3950.3556129032199</v>
      </c>
      <c r="AE608" s="113">
        <v>3976.6630231682502</v>
      </c>
      <c r="AF608" s="113">
        <v>26.3074102650268</v>
      </c>
    </row>
    <row r="609" spans="13:32" x14ac:dyDescent="0.35">
      <c r="M609">
        <v>2019</v>
      </c>
      <c r="N609" s="15">
        <v>43610</v>
      </c>
      <c r="O609" s="4">
        <v>24</v>
      </c>
      <c r="P609" s="15" t="s">
        <v>171</v>
      </c>
      <c r="Q609" t="s">
        <v>150</v>
      </c>
      <c r="R609" t="s">
        <v>151</v>
      </c>
      <c r="S609" s="113">
        <v>14025.962634851299</v>
      </c>
      <c r="T609" s="113">
        <v>13316.495000000001</v>
      </c>
      <c r="U609" s="113">
        <v>-709.46763485130202</v>
      </c>
      <c r="V609" s="113">
        <f t="shared" si="17"/>
        <v>13316495</v>
      </c>
      <c r="W609" s="114"/>
      <c r="X609">
        <v>2019</v>
      </c>
      <c r="Y609" s="15">
        <v>43610</v>
      </c>
      <c r="Z609" s="4">
        <v>24</v>
      </c>
      <c r="AA609" s="4">
        <v>24</v>
      </c>
      <c r="AB609" t="s">
        <v>224</v>
      </c>
      <c r="AC609" t="s">
        <v>225</v>
      </c>
      <c r="AD609" s="113">
        <v>3950.3556129032199</v>
      </c>
      <c r="AE609" s="113">
        <v>3976.6630231682502</v>
      </c>
      <c r="AF609" s="113">
        <v>26.3074102650268</v>
      </c>
    </row>
    <row r="610" spans="13:32" x14ac:dyDescent="0.35">
      <c r="M610">
        <v>2019</v>
      </c>
      <c r="N610" s="15">
        <v>43611</v>
      </c>
      <c r="O610" s="4">
        <v>24</v>
      </c>
      <c r="P610" s="15" t="s">
        <v>171</v>
      </c>
      <c r="Q610" t="s">
        <v>150</v>
      </c>
      <c r="R610" t="s">
        <v>151</v>
      </c>
      <c r="S610" s="113">
        <v>14085.694229639499</v>
      </c>
      <c r="T610" s="113">
        <v>12670.120999999999</v>
      </c>
      <c r="U610" s="113">
        <v>-1415.5732296395599</v>
      </c>
      <c r="V610" s="113">
        <f t="shared" si="17"/>
        <v>12670121</v>
      </c>
      <c r="W610" s="114"/>
      <c r="X610">
        <v>2019</v>
      </c>
      <c r="Y610" s="15">
        <v>43611</v>
      </c>
      <c r="Z610" s="4">
        <v>24</v>
      </c>
      <c r="AA610" s="4">
        <v>24</v>
      </c>
      <c r="AB610" t="s">
        <v>224</v>
      </c>
      <c r="AC610" t="s">
        <v>225</v>
      </c>
      <c r="AD610" s="113">
        <v>3950.3556129032199</v>
      </c>
      <c r="AE610" s="113">
        <v>3976.6630231682502</v>
      </c>
      <c r="AF610" s="113">
        <v>26.3074102650268</v>
      </c>
    </row>
    <row r="611" spans="13:32" x14ac:dyDescent="0.35">
      <c r="M611">
        <v>2019</v>
      </c>
      <c r="N611" s="15">
        <v>43612</v>
      </c>
      <c r="O611" s="4">
        <v>24</v>
      </c>
      <c r="P611" s="15" t="s">
        <v>171</v>
      </c>
      <c r="Q611" t="s">
        <v>150</v>
      </c>
      <c r="R611" t="s">
        <v>151</v>
      </c>
      <c r="S611" s="113">
        <v>14143.566576667699</v>
      </c>
      <c r="T611" s="113">
        <v>12882.041999999999</v>
      </c>
      <c r="U611" s="113">
        <v>-1261.5245766677799</v>
      </c>
      <c r="V611" s="113">
        <f t="shared" si="17"/>
        <v>12882042</v>
      </c>
      <c r="W611" s="114"/>
      <c r="X611">
        <v>2019</v>
      </c>
      <c r="Y611" s="15">
        <v>43612</v>
      </c>
      <c r="Z611" s="4">
        <v>24</v>
      </c>
      <c r="AA611" s="4">
        <v>24</v>
      </c>
      <c r="AB611" t="s">
        <v>224</v>
      </c>
      <c r="AC611" t="s">
        <v>225</v>
      </c>
      <c r="AD611" s="113">
        <v>3950.3556129032199</v>
      </c>
      <c r="AE611" s="113">
        <v>3976.6630231682502</v>
      </c>
      <c r="AF611" s="113">
        <v>26.3074102650268</v>
      </c>
    </row>
    <row r="612" spans="13:32" x14ac:dyDescent="0.35">
      <c r="M612">
        <v>2019</v>
      </c>
      <c r="N612" s="15">
        <v>43613</v>
      </c>
      <c r="O612" s="4">
        <v>24</v>
      </c>
      <c r="P612" s="15" t="s">
        <v>171</v>
      </c>
      <c r="Q612" t="s">
        <v>150</v>
      </c>
      <c r="R612" t="s">
        <v>151</v>
      </c>
      <c r="S612" s="113">
        <v>14201.447626253799</v>
      </c>
      <c r="T612" s="113">
        <v>13973.254000000001</v>
      </c>
      <c r="U612" s="113">
        <v>-228.193626253876</v>
      </c>
      <c r="V612" s="113">
        <f t="shared" si="17"/>
        <v>13973254</v>
      </c>
      <c r="W612" s="114"/>
      <c r="X612">
        <v>2019</v>
      </c>
      <c r="Y612" s="15">
        <v>43613</v>
      </c>
      <c r="Z612" s="4">
        <v>24</v>
      </c>
      <c r="AA612" s="4">
        <v>24</v>
      </c>
      <c r="AB612" t="s">
        <v>224</v>
      </c>
      <c r="AC612" t="s">
        <v>225</v>
      </c>
      <c r="AD612" s="113">
        <v>3950.3556129032199</v>
      </c>
      <c r="AE612" s="113">
        <v>3976.6630231682502</v>
      </c>
      <c r="AF612" s="113">
        <v>26.3074102650268</v>
      </c>
    </row>
    <row r="613" spans="13:32" x14ac:dyDescent="0.35">
      <c r="M613">
        <v>2019</v>
      </c>
      <c r="N613" s="15">
        <v>43614</v>
      </c>
      <c r="O613" s="4">
        <v>24</v>
      </c>
      <c r="P613" s="15" t="s">
        <v>171</v>
      </c>
      <c r="Q613" t="s">
        <v>150</v>
      </c>
      <c r="R613" t="s">
        <v>151</v>
      </c>
      <c r="S613" s="113">
        <v>14249.9088530551</v>
      </c>
      <c r="T613" s="113">
        <v>14739.031999999999</v>
      </c>
      <c r="U613" s="113">
        <v>489.12314694484098</v>
      </c>
      <c r="V613" s="113">
        <f t="shared" si="17"/>
        <v>14739032</v>
      </c>
      <c r="W613" s="114"/>
      <c r="X613">
        <v>2019</v>
      </c>
      <c r="Y613" s="15">
        <v>43614</v>
      </c>
      <c r="Z613" s="4">
        <v>24</v>
      </c>
      <c r="AA613" s="4">
        <v>24</v>
      </c>
      <c r="AB613" t="s">
        <v>224</v>
      </c>
      <c r="AC613" t="s">
        <v>225</v>
      </c>
      <c r="AD613" s="113">
        <v>3950.3556129032199</v>
      </c>
      <c r="AE613" s="113">
        <v>3976.6630231682502</v>
      </c>
      <c r="AF613" s="113">
        <v>26.3074102650268</v>
      </c>
    </row>
    <row r="614" spans="13:32" x14ac:dyDescent="0.35">
      <c r="M614">
        <v>2019</v>
      </c>
      <c r="N614" s="15">
        <v>43615</v>
      </c>
      <c r="O614" s="4">
        <v>24</v>
      </c>
      <c r="P614" s="15" t="s">
        <v>171</v>
      </c>
      <c r="Q614" t="s">
        <v>150</v>
      </c>
      <c r="R614" t="s">
        <v>151</v>
      </c>
      <c r="S614" s="113">
        <v>14302.4986962352</v>
      </c>
      <c r="T614" s="113">
        <v>15508.77</v>
      </c>
      <c r="U614" s="113">
        <v>1206.27130376479</v>
      </c>
      <c r="V614" s="113">
        <f t="shared" si="17"/>
        <v>15508770</v>
      </c>
      <c r="W614" s="114"/>
      <c r="X614">
        <v>2019</v>
      </c>
      <c r="Y614" s="15">
        <v>43615</v>
      </c>
      <c r="Z614" s="4">
        <v>24</v>
      </c>
      <c r="AA614" s="4">
        <v>24</v>
      </c>
      <c r="AB614" t="s">
        <v>224</v>
      </c>
      <c r="AC614" t="s">
        <v>225</v>
      </c>
      <c r="AD614" s="113">
        <v>3950.3556129032199</v>
      </c>
      <c r="AE614" s="113">
        <v>3976.6630231682502</v>
      </c>
      <c r="AF614" s="113">
        <v>26.3074102650268</v>
      </c>
    </row>
    <row r="615" spans="13:32" x14ac:dyDescent="0.35">
      <c r="M615">
        <v>2019</v>
      </c>
      <c r="N615" s="15">
        <v>43616</v>
      </c>
      <c r="O615" s="4">
        <v>24</v>
      </c>
      <c r="P615" s="15" t="s">
        <v>171</v>
      </c>
      <c r="Q615" t="s">
        <v>150</v>
      </c>
      <c r="R615" t="s">
        <v>151</v>
      </c>
      <c r="S615" s="113">
        <v>14349.1826178214</v>
      </c>
      <c r="T615" s="113">
        <v>15592.743</v>
      </c>
      <c r="U615" s="113">
        <v>1243.5603821785901</v>
      </c>
      <c r="V615" s="113">
        <f t="shared" si="17"/>
        <v>15592743</v>
      </c>
      <c r="W615" s="114"/>
      <c r="X615">
        <v>2019</v>
      </c>
      <c r="Y615" s="15">
        <v>43616</v>
      </c>
      <c r="Z615" s="4">
        <v>24</v>
      </c>
      <c r="AA615" s="4">
        <v>24</v>
      </c>
      <c r="AB615" t="s">
        <v>224</v>
      </c>
      <c r="AC615" t="s">
        <v>225</v>
      </c>
      <c r="AD615" s="113">
        <v>3950.3556129032199</v>
      </c>
      <c r="AE615" s="113">
        <v>3976.6630231682502</v>
      </c>
      <c r="AF615" s="113">
        <v>26.3074102650268</v>
      </c>
    </row>
    <row r="616" spans="13:32" x14ac:dyDescent="0.35">
      <c r="M616">
        <v>2019</v>
      </c>
      <c r="N616" s="15">
        <v>43617</v>
      </c>
      <c r="O616" s="4">
        <v>24</v>
      </c>
      <c r="P616" s="15" t="s">
        <v>172</v>
      </c>
      <c r="Q616" t="s">
        <v>150</v>
      </c>
      <c r="R616" t="s">
        <v>151</v>
      </c>
      <c r="S616" s="113">
        <v>14425.7510050086</v>
      </c>
      <c r="T616" s="113">
        <v>15270.15</v>
      </c>
      <c r="U616" s="113">
        <v>844.39899499133196</v>
      </c>
      <c r="V616" s="113">
        <f t="shared" si="17"/>
        <v>15270150</v>
      </c>
      <c r="W616" s="114"/>
      <c r="X616">
        <v>2019</v>
      </c>
      <c r="Y616" s="15">
        <v>43617</v>
      </c>
      <c r="Z616" s="4">
        <v>24</v>
      </c>
      <c r="AA616" s="4">
        <v>24</v>
      </c>
      <c r="AB616" t="s">
        <v>224</v>
      </c>
      <c r="AC616" t="s">
        <v>225</v>
      </c>
      <c r="AD616" s="113">
        <v>3824.69066666666</v>
      </c>
      <c r="AE616" s="113">
        <v>3850.1612106795001</v>
      </c>
      <c r="AF616" s="113">
        <v>25.470544012839301</v>
      </c>
    </row>
    <row r="617" spans="13:32" x14ac:dyDescent="0.35">
      <c r="M617">
        <v>2019</v>
      </c>
      <c r="N617" s="15">
        <v>43618</v>
      </c>
      <c r="O617" s="4">
        <v>24</v>
      </c>
      <c r="P617" s="15" t="s">
        <v>172</v>
      </c>
      <c r="Q617" t="s">
        <v>150</v>
      </c>
      <c r="R617" t="s">
        <v>151</v>
      </c>
      <c r="S617" s="113">
        <v>14484.7532819716</v>
      </c>
      <c r="T617" s="113">
        <v>15022.054</v>
      </c>
      <c r="U617" s="113">
        <v>537.30071802839404</v>
      </c>
      <c r="V617" s="113">
        <f t="shared" si="17"/>
        <v>15022054</v>
      </c>
      <c r="W617" s="114"/>
      <c r="X617">
        <v>2019</v>
      </c>
      <c r="Y617" s="15">
        <v>43618</v>
      </c>
      <c r="Z617" s="4">
        <v>24</v>
      </c>
      <c r="AA617" s="4">
        <v>24</v>
      </c>
      <c r="AB617" t="s">
        <v>224</v>
      </c>
      <c r="AC617" t="s">
        <v>225</v>
      </c>
      <c r="AD617" s="113">
        <v>3824.69066666666</v>
      </c>
      <c r="AE617" s="113">
        <v>3850.1612106795001</v>
      </c>
      <c r="AF617" s="113">
        <v>25.470544012839301</v>
      </c>
    </row>
    <row r="618" spans="13:32" x14ac:dyDescent="0.35">
      <c r="M618">
        <v>2019</v>
      </c>
      <c r="N618" s="15">
        <v>43619</v>
      </c>
      <c r="O618" s="4">
        <v>24</v>
      </c>
      <c r="P618" s="15" t="s">
        <v>172</v>
      </c>
      <c r="Q618" t="s">
        <v>150</v>
      </c>
      <c r="R618" t="s">
        <v>151</v>
      </c>
      <c r="S618" s="113">
        <v>14554.247532622099</v>
      </c>
      <c r="T618" s="113">
        <v>15193.962</v>
      </c>
      <c r="U618" s="113">
        <v>639.71446737788199</v>
      </c>
      <c r="V618" s="113">
        <f t="shared" si="17"/>
        <v>15193962</v>
      </c>
      <c r="W618" s="114"/>
      <c r="X618">
        <v>2019</v>
      </c>
      <c r="Y618" s="15">
        <v>43619</v>
      </c>
      <c r="Z618" s="4">
        <v>24</v>
      </c>
      <c r="AA618" s="4">
        <v>24</v>
      </c>
      <c r="AB618" t="s">
        <v>224</v>
      </c>
      <c r="AC618" t="s">
        <v>225</v>
      </c>
      <c r="AD618" s="113">
        <v>3824.69066666666</v>
      </c>
      <c r="AE618" s="113">
        <v>3850.1612106795001</v>
      </c>
      <c r="AF618" s="113">
        <v>25.470544012839301</v>
      </c>
    </row>
    <row r="619" spans="13:32" x14ac:dyDescent="0.35">
      <c r="M619">
        <v>2019</v>
      </c>
      <c r="N619" s="15">
        <v>43620</v>
      </c>
      <c r="O619" s="4">
        <v>24</v>
      </c>
      <c r="P619" s="15" t="s">
        <v>172</v>
      </c>
      <c r="Q619" t="s">
        <v>150</v>
      </c>
      <c r="R619" t="s">
        <v>151</v>
      </c>
      <c r="S619" s="113">
        <v>14614.0009690068</v>
      </c>
      <c r="T619" s="113">
        <v>15031.326999999999</v>
      </c>
      <c r="U619" s="113">
        <v>417.32603099317498</v>
      </c>
      <c r="V619" s="113">
        <f t="shared" si="17"/>
        <v>15031327</v>
      </c>
      <c r="W619" s="114"/>
      <c r="X619">
        <v>2019</v>
      </c>
      <c r="Y619" s="15">
        <v>43620</v>
      </c>
      <c r="Z619" s="4">
        <v>24</v>
      </c>
      <c r="AA619" s="4">
        <v>24</v>
      </c>
      <c r="AB619" t="s">
        <v>224</v>
      </c>
      <c r="AC619" t="s">
        <v>225</v>
      </c>
      <c r="AD619" s="113">
        <v>3824.69066666666</v>
      </c>
      <c r="AE619" s="113">
        <v>3850.1612106795001</v>
      </c>
      <c r="AF619" s="113">
        <v>25.470544012839301</v>
      </c>
    </row>
    <row r="620" spans="13:32" x14ac:dyDescent="0.35">
      <c r="M620">
        <v>2019</v>
      </c>
      <c r="N620" s="15">
        <v>43621</v>
      </c>
      <c r="O620" s="4">
        <v>24</v>
      </c>
      <c r="P620" s="15" t="s">
        <v>172</v>
      </c>
      <c r="Q620" t="s">
        <v>150</v>
      </c>
      <c r="R620" t="s">
        <v>151</v>
      </c>
      <c r="S620" s="113">
        <v>14673.1162782049</v>
      </c>
      <c r="T620" s="113">
        <v>15160.383</v>
      </c>
      <c r="U620" s="113">
        <v>487.26672179505198</v>
      </c>
      <c r="V620" s="113">
        <f t="shared" si="17"/>
        <v>15160383</v>
      </c>
      <c r="W620" s="114"/>
      <c r="X620">
        <v>2019</v>
      </c>
      <c r="Y620" s="15">
        <v>43621</v>
      </c>
      <c r="Z620" s="4">
        <v>24</v>
      </c>
      <c r="AA620" s="4">
        <v>24</v>
      </c>
      <c r="AB620" t="s">
        <v>224</v>
      </c>
      <c r="AC620" t="s">
        <v>225</v>
      </c>
      <c r="AD620" s="113">
        <v>3824.69066666666</v>
      </c>
      <c r="AE620" s="113">
        <v>3850.1612106795001</v>
      </c>
      <c r="AF620" s="113">
        <v>25.470544012839301</v>
      </c>
    </row>
    <row r="621" spans="13:32" x14ac:dyDescent="0.35">
      <c r="M621">
        <v>2019</v>
      </c>
      <c r="N621" s="15">
        <v>43622</v>
      </c>
      <c r="O621" s="4">
        <v>24</v>
      </c>
      <c r="P621" s="15" t="s">
        <v>172</v>
      </c>
      <c r="Q621" t="s">
        <v>150</v>
      </c>
      <c r="R621" t="s">
        <v>151</v>
      </c>
      <c r="S621" s="113">
        <v>14734.4478354312</v>
      </c>
      <c r="T621" s="113">
        <v>15034.558999999999</v>
      </c>
      <c r="U621" s="113">
        <v>300.11116456875402</v>
      </c>
      <c r="V621" s="113">
        <f t="shared" si="17"/>
        <v>15034559</v>
      </c>
      <c r="W621" s="114"/>
      <c r="X621">
        <v>2019</v>
      </c>
      <c r="Y621" s="15">
        <v>43622</v>
      </c>
      <c r="Z621" s="4">
        <v>24</v>
      </c>
      <c r="AA621" s="4">
        <v>24</v>
      </c>
      <c r="AB621" t="s">
        <v>224</v>
      </c>
      <c r="AC621" t="s">
        <v>225</v>
      </c>
      <c r="AD621" s="113">
        <v>3824.69066666666</v>
      </c>
      <c r="AE621" s="113">
        <v>3850.1612106795001</v>
      </c>
      <c r="AF621" s="113">
        <v>25.470544012839301</v>
      </c>
    </row>
    <row r="622" spans="13:32" x14ac:dyDescent="0.35">
      <c r="M622">
        <v>2019</v>
      </c>
      <c r="N622" s="15">
        <v>43623</v>
      </c>
      <c r="O622" s="4">
        <v>24</v>
      </c>
      <c r="P622" s="15" t="s">
        <v>172</v>
      </c>
      <c r="Q622" t="s">
        <v>150</v>
      </c>
      <c r="R622" t="s">
        <v>151</v>
      </c>
      <c r="S622" s="113">
        <v>14797.956400512499</v>
      </c>
      <c r="T622" s="113">
        <v>14944.907999999999</v>
      </c>
      <c r="U622" s="113">
        <v>146.95159948740101</v>
      </c>
      <c r="V622" s="113">
        <f t="shared" si="17"/>
        <v>14944908</v>
      </c>
      <c r="W622" s="114"/>
      <c r="X622">
        <v>2019</v>
      </c>
      <c r="Y622" s="15">
        <v>43623</v>
      </c>
      <c r="Z622" s="4">
        <v>24</v>
      </c>
      <c r="AA622" s="4">
        <v>24</v>
      </c>
      <c r="AB622" t="s">
        <v>224</v>
      </c>
      <c r="AC622" t="s">
        <v>225</v>
      </c>
      <c r="AD622" s="113">
        <v>3824.69066666666</v>
      </c>
      <c r="AE622" s="113">
        <v>3850.1612106795001</v>
      </c>
      <c r="AF622" s="113">
        <v>25.470544012839301</v>
      </c>
    </row>
    <row r="623" spans="13:32" x14ac:dyDescent="0.35">
      <c r="M623">
        <v>2019</v>
      </c>
      <c r="N623" s="15">
        <v>43624</v>
      </c>
      <c r="O623" s="4">
        <v>24</v>
      </c>
      <c r="P623" s="15" t="s">
        <v>172</v>
      </c>
      <c r="Q623" t="s">
        <v>150</v>
      </c>
      <c r="R623" t="s">
        <v>151</v>
      </c>
      <c r="S623" s="113">
        <v>14843.5874415568</v>
      </c>
      <c r="T623" s="113">
        <v>14621.659</v>
      </c>
      <c r="U623" s="113">
        <v>-221.928441556839</v>
      </c>
      <c r="V623" s="113">
        <f t="shared" si="17"/>
        <v>14621659</v>
      </c>
      <c r="W623" s="114"/>
      <c r="X623">
        <v>2019</v>
      </c>
      <c r="Y623" s="15">
        <v>43624</v>
      </c>
      <c r="Z623" s="4">
        <v>24</v>
      </c>
      <c r="AA623" s="4">
        <v>24</v>
      </c>
      <c r="AB623" t="s">
        <v>224</v>
      </c>
      <c r="AC623" t="s">
        <v>225</v>
      </c>
      <c r="AD623" s="113">
        <v>3824.69066666666</v>
      </c>
      <c r="AE623" s="113">
        <v>3850.1612106795001</v>
      </c>
      <c r="AF623" s="113">
        <v>25.470544012839301</v>
      </c>
    </row>
    <row r="624" spans="13:32" x14ac:dyDescent="0.35">
      <c r="M624">
        <v>2019</v>
      </c>
      <c r="N624" s="15">
        <v>43625</v>
      </c>
      <c r="O624" s="4">
        <v>24</v>
      </c>
      <c r="P624" s="15" t="s">
        <v>172</v>
      </c>
      <c r="Q624" t="s">
        <v>150</v>
      </c>
      <c r="R624" t="s">
        <v>151</v>
      </c>
      <c r="S624" s="113">
        <v>14880.5715844437</v>
      </c>
      <c r="T624" s="113">
        <v>14485.77</v>
      </c>
      <c r="U624" s="113">
        <v>-394.80158444376298</v>
      </c>
      <c r="V624" s="113">
        <f t="shared" si="17"/>
        <v>14485770</v>
      </c>
      <c r="W624" s="114"/>
      <c r="X624">
        <v>2019</v>
      </c>
      <c r="Y624" s="15">
        <v>43625</v>
      </c>
      <c r="Z624" s="4">
        <v>24</v>
      </c>
      <c r="AA624" s="4">
        <v>24</v>
      </c>
      <c r="AB624" t="s">
        <v>224</v>
      </c>
      <c r="AC624" t="s">
        <v>225</v>
      </c>
      <c r="AD624" s="113">
        <v>3824.69066666666</v>
      </c>
      <c r="AE624" s="113">
        <v>3850.1612106795001</v>
      </c>
      <c r="AF624" s="113">
        <v>25.470544012839301</v>
      </c>
    </row>
    <row r="625" spans="13:32" x14ac:dyDescent="0.35">
      <c r="M625">
        <v>2019</v>
      </c>
      <c r="N625" s="15">
        <v>43626</v>
      </c>
      <c r="O625" s="4">
        <v>24</v>
      </c>
      <c r="P625" s="15" t="s">
        <v>172</v>
      </c>
      <c r="Q625" t="s">
        <v>150</v>
      </c>
      <c r="R625" t="s">
        <v>151</v>
      </c>
      <c r="S625" s="113">
        <v>14931.376420372701</v>
      </c>
      <c r="T625" s="113">
        <v>15517.855</v>
      </c>
      <c r="U625" s="113">
        <v>586.47857962723299</v>
      </c>
      <c r="V625" s="113">
        <f t="shared" si="17"/>
        <v>15517855</v>
      </c>
      <c r="W625" s="114"/>
      <c r="X625">
        <v>2019</v>
      </c>
      <c r="Y625" s="15">
        <v>43626</v>
      </c>
      <c r="Z625" s="4">
        <v>24</v>
      </c>
      <c r="AA625" s="4">
        <v>24</v>
      </c>
      <c r="AB625" t="s">
        <v>224</v>
      </c>
      <c r="AC625" t="s">
        <v>225</v>
      </c>
      <c r="AD625" s="113">
        <v>3824.69066666666</v>
      </c>
      <c r="AE625" s="113">
        <v>3850.1612106795001</v>
      </c>
      <c r="AF625" s="113">
        <v>25.470544012839301</v>
      </c>
    </row>
    <row r="626" spans="13:32" x14ac:dyDescent="0.35">
      <c r="M626">
        <v>2019</v>
      </c>
      <c r="N626" s="15">
        <v>43627</v>
      </c>
      <c r="O626" s="4">
        <v>24</v>
      </c>
      <c r="P626" s="15" t="s">
        <v>172</v>
      </c>
      <c r="Q626" t="s">
        <v>150</v>
      </c>
      <c r="R626" t="s">
        <v>151</v>
      </c>
      <c r="S626" s="113">
        <v>14979.5017877562</v>
      </c>
      <c r="T626" s="113">
        <v>16328.701999999999</v>
      </c>
      <c r="U626" s="113">
        <v>1349.2002122437</v>
      </c>
      <c r="V626" s="113">
        <f t="shared" si="17"/>
        <v>16328702</v>
      </c>
      <c r="W626" s="114"/>
      <c r="X626">
        <v>2019</v>
      </c>
      <c r="Y626" s="15">
        <v>43627</v>
      </c>
      <c r="Z626" s="4">
        <v>24</v>
      </c>
      <c r="AA626" s="4">
        <v>24</v>
      </c>
      <c r="AB626" t="s">
        <v>224</v>
      </c>
      <c r="AC626" t="s">
        <v>225</v>
      </c>
      <c r="AD626" s="113">
        <v>3824.69066666666</v>
      </c>
      <c r="AE626" s="113">
        <v>3850.1612106795001</v>
      </c>
      <c r="AF626" s="113">
        <v>25.470544012839301</v>
      </c>
    </row>
    <row r="627" spans="13:32" x14ac:dyDescent="0.35">
      <c r="M627">
        <v>2019</v>
      </c>
      <c r="N627" s="15">
        <v>43628</v>
      </c>
      <c r="O627" s="4">
        <v>24</v>
      </c>
      <c r="P627" s="15" t="s">
        <v>172</v>
      </c>
      <c r="Q627" t="s">
        <v>150</v>
      </c>
      <c r="R627" t="s">
        <v>151</v>
      </c>
      <c r="S627" s="113">
        <v>15024.728952822101</v>
      </c>
      <c r="T627" s="113">
        <v>16788.287</v>
      </c>
      <c r="U627" s="113">
        <v>1763.5580471778301</v>
      </c>
      <c r="V627" s="113">
        <f t="shared" si="17"/>
        <v>16788287</v>
      </c>
      <c r="W627" s="114"/>
      <c r="X627">
        <v>2019</v>
      </c>
      <c r="Y627" s="15">
        <v>43628</v>
      </c>
      <c r="Z627" s="4">
        <v>24</v>
      </c>
      <c r="AA627" s="4">
        <v>24</v>
      </c>
      <c r="AB627" t="s">
        <v>224</v>
      </c>
      <c r="AC627" t="s">
        <v>225</v>
      </c>
      <c r="AD627" s="113">
        <v>3824.69066666666</v>
      </c>
      <c r="AE627" s="113">
        <v>3850.1612106795001</v>
      </c>
      <c r="AF627" s="113">
        <v>25.470544012839301</v>
      </c>
    </row>
    <row r="628" spans="13:32" x14ac:dyDescent="0.35">
      <c r="M628">
        <v>2019</v>
      </c>
      <c r="N628" s="15">
        <v>43629</v>
      </c>
      <c r="O628" s="4">
        <v>24</v>
      </c>
      <c r="P628" s="15" t="s">
        <v>172</v>
      </c>
      <c r="Q628" t="s">
        <v>150</v>
      </c>
      <c r="R628" t="s">
        <v>151</v>
      </c>
      <c r="S628" s="113">
        <v>15067.8349475329</v>
      </c>
      <c r="T628" s="113">
        <v>16930.476999999999</v>
      </c>
      <c r="U628" s="113">
        <v>1862.642052467</v>
      </c>
      <c r="V628" s="113">
        <f t="shared" si="17"/>
        <v>16930477</v>
      </c>
      <c r="W628" s="114"/>
      <c r="X628">
        <v>2019</v>
      </c>
      <c r="Y628" s="15">
        <v>43629</v>
      </c>
      <c r="Z628" s="4">
        <v>24</v>
      </c>
      <c r="AA628" s="4">
        <v>24</v>
      </c>
      <c r="AB628" t="s">
        <v>224</v>
      </c>
      <c r="AC628" t="s">
        <v>225</v>
      </c>
      <c r="AD628" s="113">
        <v>3824.69066666666</v>
      </c>
      <c r="AE628" s="113">
        <v>3850.1612106795001</v>
      </c>
      <c r="AF628" s="113">
        <v>25.470544012839301</v>
      </c>
    </row>
    <row r="629" spans="13:32" x14ac:dyDescent="0.35">
      <c r="M629">
        <v>2019</v>
      </c>
      <c r="N629" s="15">
        <v>43630</v>
      </c>
      <c r="O629" s="4">
        <v>24</v>
      </c>
      <c r="P629" s="15" t="s">
        <v>172</v>
      </c>
      <c r="Q629" t="s">
        <v>150</v>
      </c>
      <c r="R629" t="s">
        <v>151</v>
      </c>
      <c r="S629" s="113">
        <v>15106.4605912525</v>
      </c>
      <c r="T629" s="113">
        <v>16485.502</v>
      </c>
      <c r="U629" s="113">
        <v>1379.0414087474601</v>
      </c>
      <c r="V629" s="113">
        <f t="shared" si="17"/>
        <v>16485502</v>
      </c>
      <c r="W629" s="114"/>
      <c r="X629">
        <v>2019</v>
      </c>
      <c r="Y629" s="15">
        <v>43630</v>
      </c>
      <c r="Z629" s="4">
        <v>24</v>
      </c>
      <c r="AA629" s="4">
        <v>24</v>
      </c>
      <c r="AB629" t="s">
        <v>224</v>
      </c>
      <c r="AC629" t="s">
        <v>225</v>
      </c>
      <c r="AD629" s="113">
        <v>3824.69066666666</v>
      </c>
      <c r="AE629" s="113">
        <v>3850.1612106795001</v>
      </c>
      <c r="AF629" s="113">
        <v>25.470544012839301</v>
      </c>
    </row>
    <row r="630" spans="13:32" x14ac:dyDescent="0.35">
      <c r="M630">
        <v>2019</v>
      </c>
      <c r="N630" s="15">
        <v>43631</v>
      </c>
      <c r="O630" s="4">
        <v>24</v>
      </c>
      <c r="P630" s="15" t="s">
        <v>172</v>
      </c>
      <c r="Q630" t="s">
        <v>150</v>
      </c>
      <c r="R630" t="s">
        <v>151</v>
      </c>
      <c r="S630" s="113">
        <v>15139.475741636999</v>
      </c>
      <c r="T630" s="113">
        <v>16053.004000000001</v>
      </c>
      <c r="U630" s="113">
        <v>913.52825836293903</v>
      </c>
      <c r="V630" s="113">
        <f t="shared" si="17"/>
        <v>16053004</v>
      </c>
      <c r="W630" s="114"/>
      <c r="X630">
        <v>2019</v>
      </c>
      <c r="Y630" s="15">
        <v>43631</v>
      </c>
      <c r="Z630" s="4">
        <v>24</v>
      </c>
      <c r="AA630" s="4">
        <v>24</v>
      </c>
      <c r="AB630" t="s">
        <v>224</v>
      </c>
      <c r="AC630" t="s">
        <v>225</v>
      </c>
      <c r="AD630" s="113">
        <v>3824.69066666666</v>
      </c>
      <c r="AE630" s="113">
        <v>3850.1612106795001</v>
      </c>
      <c r="AF630" s="113">
        <v>25.470544012839301</v>
      </c>
    </row>
    <row r="631" spans="13:32" x14ac:dyDescent="0.35">
      <c r="M631">
        <v>2019</v>
      </c>
      <c r="N631" s="15">
        <v>43632</v>
      </c>
      <c r="O631" s="4">
        <v>24</v>
      </c>
      <c r="P631" s="15" t="s">
        <v>172</v>
      </c>
      <c r="Q631" t="s">
        <v>150</v>
      </c>
      <c r="R631" t="s">
        <v>151</v>
      </c>
      <c r="S631" s="113">
        <v>15170.753585075099</v>
      </c>
      <c r="T631" s="113">
        <v>15819.24</v>
      </c>
      <c r="U631" s="113">
        <v>648.48641492484899</v>
      </c>
      <c r="V631" s="113">
        <f t="shared" si="17"/>
        <v>15819240</v>
      </c>
      <c r="W631" s="114"/>
      <c r="X631">
        <v>2019</v>
      </c>
      <c r="Y631" s="15">
        <v>43632</v>
      </c>
      <c r="Z631" s="4">
        <v>24</v>
      </c>
      <c r="AA631" s="4">
        <v>24</v>
      </c>
      <c r="AB631" t="s">
        <v>224</v>
      </c>
      <c r="AC631" t="s">
        <v>225</v>
      </c>
      <c r="AD631" s="113">
        <v>3824.69066666666</v>
      </c>
      <c r="AE631" s="113">
        <v>3850.1612106795001</v>
      </c>
      <c r="AF631" s="113">
        <v>25.470544012839301</v>
      </c>
    </row>
    <row r="632" spans="13:32" x14ac:dyDescent="0.35">
      <c r="M632">
        <v>2019</v>
      </c>
      <c r="N632" s="15">
        <v>43633</v>
      </c>
      <c r="O632" s="4">
        <v>24</v>
      </c>
      <c r="P632" s="15" t="s">
        <v>172</v>
      </c>
      <c r="Q632" t="s">
        <v>150</v>
      </c>
      <c r="R632" t="s">
        <v>151</v>
      </c>
      <c r="S632" s="113">
        <v>15205.8828332663</v>
      </c>
      <c r="T632" s="113">
        <v>16579.009999999998</v>
      </c>
      <c r="U632" s="113">
        <v>1373.12716673367</v>
      </c>
      <c r="V632" s="113">
        <f t="shared" si="17"/>
        <v>16579009.999999998</v>
      </c>
      <c r="W632" s="114"/>
      <c r="X632">
        <v>2019</v>
      </c>
      <c r="Y632" s="15">
        <v>43633</v>
      </c>
      <c r="Z632" s="4">
        <v>24</v>
      </c>
      <c r="AA632" s="4">
        <v>24</v>
      </c>
      <c r="AB632" t="s">
        <v>224</v>
      </c>
      <c r="AC632" t="s">
        <v>225</v>
      </c>
      <c r="AD632" s="113">
        <v>3824.69066666666</v>
      </c>
      <c r="AE632" s="113">
        <v>3850.1612106795001</v>
      </c>
      <c r="AF632" s="113">
        <v>25.470544012839301</v>
      </c>
    </row>
    <row r="633" spans="13:32" x14ac:dyDescent="0.35">
      <c r="M633">
        <v>2019</v>
      </c>
      <c r="N633" s="15">
        <v>43634</v>
      </c>
      <c r="O633" s="4">
        <v>24</v>
      </c>
      <c r="P633" s="15" t="s">
        <v>172</v>
      </c>
      <c r="Q633" t="s">
        <v>150</v>
      </c>
      <c r="R633" t="s">
        <v>151</v>
      </c>
      <c r="S633" s="113">
        <v>15243.3169806357</v>
      </c>
      <c r="T633" s="113">
        <v>16643.058000000001</v>
      </c>
      <c r="U633" s="113">
        <v>1399.7410193642099</v>
      </c>
      <c r="V633" s="113">
        <f t="shared" si="17"/>
        <v>16643058</v>
      </c>
      <c r="W633" s="114"/>
      <c r="X633">
        <v>2019</v>
      </c>
      <c r="Y633" s="15">
        <v>43634</v>
      </c>
      <c r="Z633" s="4">
        <v>24</v>
      </c>
      <c r="AA633" s="4">
        <v>24</v>
      </c>
      <c r="AB633" t="s">
        <v>224</v>
      </c>
      <c r="AC633" t="s">
        <v>225</v>
      </c>
      <c r="AD633" s="113">
        <v>3824.69066666666</v>
      </c>
      <c r="AE633" s="113">
        <v>3850.1612106795001</v>
      </c>
      <c r="AF633" s="113">
        <v>25.470544012839301</v>
      </c>
    </row>
    <row r="634" spans="13:32" x14ac:dyDescent="0.35">
      <c r="M634">
        <v>2019</v>
      </c>
      <c r="N634" s="15">
        <v>43635</v>
      </c>
      <c r="O634" s="4">
        <v>24</v>
      </c>
      <c r="P634" s="15" t="s">
        <v>172</v>
      </c>
      <c r="Q634" t="s">
        <v>150</v>
      </c>
      <c r="R634" t="s">
        <v>151</v>
      </c>
      <c r="S634" s="113">
        <v>15274.6539300679</v>
      </c>
      <c r="T634" s="113">
        <v>15973.18</v>
      </c>
      <c r="U634" s="113">
        <v>698.52606993207098</v>
      </c>
      <c r="V634" s="113">
        <f t="shared" si="17"/>
        <v>15973180</v>
      </c>
      <c r="W634" s="114"/>
      <c r="X634">
        <v>2019</v>
      </c>
      <c r="Y634" s="15">
        <v>43635</v>
      </c>
      <c r="Z634" s="4">
        <v>24</v>
      </c>
      <c r="AA634" s="4">
        <v>24</v>
      </c>
      <c r="AB634" t="s">
        <v>224</v>
      </c>
      <c r="AC634" t="s">
        <v>225</v>
      </c>
      <c r="AD634" s="113">
        <v>3824.69066666666</v>
      </c>
      <c r="AE634" s="113">
        <v>3850.1612106795001</v>
      </c>
      <c r="AF634" s="113">
        <v>25.470544012839301</v>
      </c>
    </row>
    <row r="635" spans="13:32" x14ac:dyDescent="0.35">
      <c r="M635">
        <v>2019</v>
      </c>
      <c r="N635" s="15">
        <v>43636</v>
      </c>
      <c r="O635" s="4">
        <v>24</v>
      </c>
      <c r="P635" s="15" t="s">
        <v>172</v>
      </c>
      <c r="Q635" t="s">
        <v>150</v>
      </c>
      <c r="R635" t="s">
        <v>151</v>
      </c>
      <c r="S635" s="113">
        <v>15278.5504566618</v>
      </c>
      <c r="T635" s="113">
        <v>15882.924000000001</v>
      </c>
      <c r="U635" s="113">
        <v>604.37354333814005</v>
      </c>
      <c r="V635" s="113">
        <f t="shared" si="17"/>
        <v>15882924</v>
      </c>
      <c r="W635" s="114"/>
      <c r="X635">
        <v>2019</v>
      </c>
      <c r="Y635" s="15">
        <v>43636</v>
      </c>
      <c r="Z635" s="4">
        <v>24</v>
      </c>
      <c r="AA635" s="4">
        <v>24</v>
      </c>
      <c r="AB635" t="s">
        <v>224</v>
      </c>
      <c r="AC635" t="s">
        <v>225</v>
      </c>
      <c r="AD635" s="113">
        <v>3824.69066666666</v>
      </c>
      <c r="AE635" s="113">
        <v>3850.1612106795001</v>
      </c>
      <c r="AF635" s="113">
        <v>25.470544012839301</v>
      </c>
    </row>
    <row r="636" spans="13:32" x14ac:dyDescent="0.35">
      <c r="M636">
        <v>2019</v>
      </c>
      <c r="N636" s="15">
        <v>43637</v>
      </c>
      <c r="O636" s="4">
        <v>24</v>
      </c>
      <c r="P636" s="15" t="s">
        <v>172</v>
      </c>
      <c r="Q636" t="s">
        <v>150</v>
      </c>
      <c r="R636" t="s">
        <v>151</v>
      </c>
      <c r="S636" s="113">
        <v>15305.4659907561</v>
      </c>
      <c r="T636" s="113">
        <v>15695.272999999999</v>
      </c>
      <c r="U636" s="113">
        <v>389.80700924386099</v>
      </c>
      <c r="V636" s="113">
        <f t="shared" si="17"/>
        <v>15695273</v>
      </c>
      <c r="W636" s="114"/>
      <c r="X636">
        <v>2019</v>
      </c>
      <c r="Y636" s="15">
        <v>43637</v>
      </c>
      <c r="Z636" s="4">
        <v>24</v>
      </c>
      <c r="AA636" s="4">
        <v>24</v>
      </c>
      <c r="AB636" t="s">
        <v>224</v>
      </c>
      <c r="AC636" t="s">
        <v>225</v>
      </c>
      <c r="AD636" s="113">
        <v>3824.69066666666</v>
      </c>
      <c r="AE636" s="113">
        <v>3850.1612106795001</v>
      </c>
      <c r="AF636" s="113">
        <v>25.470544012839301</v>
      </c>
    </row>
    <row r="637" spans="13:32" x14ac:dyDescent="0.35">
      <c r="M637">
        <v>2019</v>
      </c>
      <c r="N637" s="15">
        <v>43638</v>
      </c>
      <c r="O637" s="4">
        <v>24</v>
      </c>
      <c r="P637" s="15" t="s">
        <v>172</v>
      </c>
      <c r="Q637" t="s">
        <v>150</v>
      </c>
      <c r="R637" t="s">
        <v>151</v>
      </c>
      <c r="S637" s="113">
        <v>15319.0275288878</v>
      </c>
      <c r="T637" s="113">
        <v>15425.874</v>
      </c>
      <c r="U637" s="113">
        <v>106.846471112103</v>
      </c>
      <c r="V637" s="113">
        <f t="shared" si="17"/>
        <v>15425874</v>
      </c>
      <c r="W637" s="114"/>
      <c r="X637">
        <v>2019</v>
      </c>
      <c r="Y637" s="15">
        <v>43638</v>
      </c>
      <c r="Z637" s="4">
        <v>24</v>
      </c>
      <c r="AA637" s="4">
        <v>24</v>
      </c>
      <c r="AB637" t="s">
        <v>224</v>
      </c>
      <c r="AC637" t="s">
        <v>225</v>
      </c>
      <c r="AD637" s="113">
        <v>3824.69066666666</v>
      </c>
      <c r="AE637" s="113">
        <v>3850.1612106795001</v>
      </c>
      <c r="AF637" s="113">
        <v>25.470544012839301</v>
      </c>
    </row>
    <row r="638" spans="13:32" x14ac:dyDescent="0.35">
      <c r="M638">
        <v>2019</v>
      </c>
      <c r="N638" s="15">
        <v>43639</v>
      </c>
      <c r="O638" s="4">
        <v>24</v>
      </c>
      <c r="P638" s="15" t="s">
        <v>172</v>
      </c>
      <c r="Q638" t="s">
        <v>150</v>
      </c>
      <c r="R638" t="s">
        <v>151</v>
      </c>
      <c r="S638" s="113">
        <v>15330.5785363293</v>
      </c>
      <c r="T638" s="113">
        <v>14954.813</v>
      </c>
      <c r="U638" s="113">
        <v>-375.76553632933599</v>
      </c>
      <c r="V638" s="113">
        <f t="shared" si="17"/>
        <v>14954813</v>
      </c>
      <c r="W638" s="114"/>
      <c r="X638">
        <v>2019</v>
      </c>
      <c r="Y638" s="15">
        <v>43639</v>
      </c>
      <c r="Z638" s="4">
        <v>24</v>
      </c>
      <c r="AA638" s="4">
        <v>24</v>
      </c>
      <c r="AB638" t="s">
        <v>224</v>
      </c>
      <c r="AC638" t="s">
        <v>225</v>
      </c>
      <c r="AD638" s="113">
        <v>3824.69066666666</v>
      </c>
      <c r="AE638" s="113">
        <v>3850.1612106795001</v>
      </c>
      <c r="AF638" s="113">
        <v>25.470544012839301</v>
      </c>
    </row>
    <row r="639" spans="13:32" x14ac:dyDescent="0.35">
      <c r="M639">
        <v>2019</v>
      </c>
      <c r="N639" s="15">
        <v>43640</v>
      </c>
      <c r="O639" s="4">
        <v>24</v>
      </c>
      <c r="P639" s="15" t="s">
        <v>172</v>
      </c>
      <c r="Q639" t="s">
        <v>150</v>
      </c>
      <c r="R639" t="s">
        <v>151</v>
      </c>
      <c r="S639" s="113">
        <v>15357.9765285554</v>
      </c>
      <c r="T639" s="113">
        <v>15715.645</v>
      </c>
      <c r="U639" s="113">
        <v>357.668471444543</v>
      </c>
      <c r="V639" s="113">
        <f t="shared" si="17"/>
        <v>15715645</v>
      </c>
      <c r="W639" s="114"/>
      <c r="X639">
        <v>2019</v>
      </c>
      <c r="Y639" s="15">
        <v>43640</v>
      </c>
      <c r="Z639" s="4">
        <v>24</v>
      </c>
      <c r="AA639" s="4">
        <v>24</v>
      </c>
      <c r="AB639" t="s">
        <v>224</v>
      </c>
      <c r="AC639" t="s">
        <v>225</v>
      </c>
      <c r="AD639" s="113">
        <v>3824.69066666666</v>
      </c>
      <c r="AE639" s="113">
        <v>3850.1612106795001</v>
      </c>
      <c r="AF639" s="113">
        <v>25.470544012839301</v>
      </c>
    </row>
    <row r="640" spans="13:32" x14ac:dyDescent="0.35">
      <c r="M640">
        <v>2019</v>
      </c>
      <c r="N640" s="15">
        <v>43641</v>
      </c>
      <c r="O640" s="4">
        <v>24</v>
      </c>
      <c r="P640" s="15" t="s">
        <v>172</v>
      </c>
      <c r="Q640" t="s">
        <v>150</v>
      </c>
      <c r="R640" t="s">
        <v>151</v>
      </c>
      <c r="S640" s="113">
        <v>15365.7850676179</v>
      </c>
      <c r="T640" s="113">
        <v>16076.61</v>
      </c>
      <c r="U640" s="113">
        <v>710.82493238206098</v>
      </c>
      <c r="V640" s="113">
        <f t="shared" si="17"/>
        <v>16076610</v>
      </c>
      <c r="W640" s="114"/>
      <c r="X640">
        <v>2019</v>
      </c>
      <c r="Y640" s="15">
        <v>43641</v>
      </c>
      <c r="Z640" s="4">
        <v>24</v>
      </c>
      <c r="AA640" s="4">
        <v>24</v>
      </c>
      <c r="AB640" t="s">
        <v>224</v>
      </c>
      <c r="AC640" t="s">
        <v>225</v>
      </c>
      <c r="AD640" s="113">
        <v>3824.69066666666</v>
      </c>
      <c r="AE640" s="113">
        <v>3850.1612106795001</v>
      </c>
      <c r="AF640" s="113">
        <v>25.470544012839301</v>
      </c>
    </row>
    <row r="641" spans="13:32" x14ac:dyDescent="0.35">
      <c r="M641">
        <v>2019</v>
      </c>
      <c r="N641" s="15">
        <v>43642</v>
      </c>
      <c r="O641" s="4">
        <v>24</v>
      </c>
      <c r="P641" s="15" t="s">
        <v>172</v>
      </c>
      <c r="Q641" t="s">
        <v>150</v>
      </c>
      <c r="R641" t="s">
        <v>151</v>
      </c>
      <c r="S641" s="113">
        <v>15372.4078487399</v>
      </c>
      <c r="T641" s="113">
        <v>15282.472</v>
      </c>
      <c r="U641" s="113">
        <v>-89.935848739971306</v>
      </c>
      <c r="V641" s="113">
        <f t="shared" si="17"/>
        <v>15282472</v>
      </c>
      <c r="W641" s="114"/>
      <c r="X641">
        <v>2019</v>
      </c>
      <c r="Y641" s="15">
        <v>43642</v>
      </c>
      <c r="Z641" s="4">
        <v>24</v>
      </c>
      <c r="AA641" s="4">
        <v>24</v>
      </c>
      <c r="AB641" t="s">
        <v>224</v>
      </c>
      <c r="AC641" t="s">
        <v>225</v>
      </c>
      <c r="AD641" s="113">
        <v>3824.69066666666</v>
      </c>
      <c r="AE641" s="113">
        <v>3850.1612106795001</v>
      </c>
      <c r="AF641" s="113">
        <v>25.470544012839301</v>
      </c>
    </row>
    <row r="642" spans="13:32" x14ac:dyDescent="0.35">
      <c r="M642">
        <v>2019</v>
      </c>
      <c r="N642" s="15">
        <v>43643</v>
      </c>
      <c r="O642" s="4">
        <v>24</v>
      </c>
      <c r="P642" s="15" t="s">
        <v>172</v>
      </c>
      <c r="Q642" t="s">
        <v>150</v>
      </c>
      <c r="R642" t="s">
        <v>151</v>
      </c>
      <c r="S642" s="113">
        <v>15377.134856492999</v>
      </c>
      <c r="T642" s="113">
        <v>14182.759</v>
      </c>
      <c r="U642" s="113">
        <v>-1194.3758564930799</v>
      </c>
      <c r="V642" s="113">
        <f t="shared" si="17"/>
        <v>14182759</v>
      </c>
      <c r="W642" s="114"/>
      <c r="X642">
        <v>2019</v>
      </c>
      <c r="Y642" s="15">
        <v>43643</v>
      </c>
      <c r="Z642" s="4">
        <v>24</v>
      </c>
      <c r="AA642" s="4">
        <v>24</v>
      </c>
      <c r="AB642" t="s">
        <v>224</v>
      </c>
      <c r="AC642" t="s">
        <v>225</v>
      </c>
      <c r="AD642" s="113">
        <v>3824.69066666666</v>
      </c>
      <c r="AE642" s="113">
        <v>3850.1612106795001</v>
      </c>
      <c r="AF642" s="113">
        <v>25.470544012839301</v>
      </c>
    </row>
    <row r="643" spans="13:32" x14ac:dyDescent="0.35">
      <c r="M643">
        <v>2019</v>
      </c>
      <c r="N643" s="15">
        <v>43644</v>
      </c>
      <c r="O643" s="4">
        <v>24</v>
      </c>
      <c r="P643" s="15" t="s">
        <v>172</v>
      </c>
      <c r="Q643" t="s">
        <v>150</v>
      </c>
      <c r="R643" t="s">
        <v>151</v>
      </c>
      <c r="S643" s="113">
        <v>15383.0139602899</v>
      </c>
      <c r="T643" s="113">
        <v>14817.857</v>
      </c>
      <c r="U643" s="113">
        <v>-565.15696028990897</v>
      </c>
      <c r="V643" s="113">
        <f t="shared" si="17"/>
        <v>14817857</v>
      </c>
      <c r="W643" s="114"/>
      <c r="X643">
        <v>2019</v>
      </c>
      <c r="Y643" s="15">
        <v>43644</v>
      </c>
      <c r="Z643" s="4">
        <v>24</v>
      </c>
      <c r="AA643" s="4">
        <v>24</v>
      </c>
      <c r="AB643" t="s">
        <v>224</v>
      </c>
      <c r="AC643" t="s">
        <v>225</v>
      </c>
      <c r="AD643" s="113">
        <v>3824.69066666666</v>
      </c>
      <c r="AE643" s="113">
        <v>3850.1612106795001</v>
      </c>
      <c r="AF643" s="113">
        <v>25.470544012839301</v>
      </c>
    </row>
    <row r="644" spans="13:32" x14ac:dyDescent="0.35">
      <c r="M644">
        <v>2019</v>
      </c>
      <c r="N644" s="15">
        <v>43645</v>
      </c>
      <c r="O644" s="4">
        <v>24</v>
      </c>
      <c r="P644" s="15" t="s">
        <v>172</v>
      </c>
      <c r="Q644" t="s">
        <v>150</v>
      </c>
      <c r="R644" t="s">
        <v>151</v>
      </c>
      <c r="S644" s="113">
        <v>15388.114872706001</v>
      </c>
      <c r="T644" s="113">
        <v>14807.834999999999</v>
      </c>
      <c r="U644" s="113">
        <v>-580.27987270601204</v>
      </c>
      <c r="V644" s="113">
        <f t="shared" si="17"/>
        <v>14807835</v>
      </c>
      <c r="W644" s="114"/>
      <c r="X644">
        <v>2019</v>
      </c>
      <c r="Y644" s="15">
        <v>43645</v>
      </c>
      <c r="Z644" s="4">
        <v>24</v>
      </c>
      <c r="AA644" s="4">
        <v>24</v>
      </c>
      <c r="AB644" t="s">
        <v>224</v>
      </c>
      <c r="AC644" t="s">
        <v>225</v>
      </c>
      <c r="AD644" s="113">
        <v>3824.69066666666</v>
      </c>
      <c r="AE644" s="113">
        <v>3850.1612106795001</v>
      </c>
      <c r="AF644" s="113">
        <v>25.470544012839301</v>
      </c>
    </row>
    <row r="645" spans="13:32" x14ac:dyDescent="0.35">
      <c r="M645">
        <v>2019</v>
      </c>
      <c r="N645" s="15">
        <v>43646</v>
      </c>
      <c r="O645" s="4">
        <v>24</v>
      </c>
      <c r="P645" s="15" t="s">
        <v>172</v>
      </c>
      <c r="Q645" t="s">
        <v>150</v>
      </c>
      <c r="R645" t="s">
        <v>151</v>
      </c>
      <c r="S645" s="113">
        <v>15390.330584296</v>
      </c>
      <c r="T645" s="113">
        <v>14776.244000000001</v>
      </c>
      <c r="U645" s="113">
        <v>-614.08658429606999</v>
      </c>
      <c r="V645" s="113">
        <f t="shared" si="17"/>
        <v>14776244</v>
      </c>
      <c r="W645" s="114"/>
      <c r="X645">
        <v>2019</v>
      </c>
      <c r="Y645" s="15">
        <v>43646</v>
      </c>
      <c r="Z645" s="4">
        <v>24</v>
      </c>
      <c r="AA645" s="4">
        <v>24</v>
      </c>
      <c r="AB645" t="s">
        <v>224</v>
      </c>
      <c r="AC645" t="s">
        <v>225</v>
      </c>
      <c r="AD645" s="113">
        <v>3824.69066666666</v>
      </c>
      <c r="AE645" s="113">
        <v>3850.1612106795001</v>
      </c>
      <c r="AF645" s="113">
        <v>25.470544012839301</v>
      </c>
    </row>
    <row r="646" spans="13:32" x14ac:dyDescent="0.35">
      <c r="M646">
        <v>2019</v>
      </c>
      <c r="N646" s="15">
        <v>43647</v>
      </c>
      <c r="O646" s="4">
        <v>24</v>
      </c>
      <c r="P646" s="15" t="s">
        <v>173</v>
      </c>
      <c r="Q646" t="s">
        <v>150</v>
      </c>
      <c r="R646" t="s">
        <v>151</v>
      </c>
      <c r="S646" s="113">
        <v>15300.5561816888</v>
      </c>
      <c r="T646" s="113">
        <v>15667.841</v>
      </c>
      <c r="U646" s="113">
        <v>367.28481831114902</v>
      </c>
      <c r="V646" s="113">
        <f t="shared" si="17"/>
        <v>15667841</v>
      </c>
      <c r="W646" s="114"/>
      <c r="X646">
        <v>2019</v>
      </c>
      <c r="Y646" s="15">
        <v>43647</v>
      </c>
      <c r="Z646" s="4">
        <v>24</v>
      </c>
      <c r="AA646" s="4">
        <v>24</v>
      </c>
      <c r="AB646" t="s">
        <v>224</v>
      </c>
      <c r="AC646" t="s">
        <v>225</v>
      </c>
      <c r="AD646" s="113">
        <v>3774.0910967741902</v>
      </c>
      <c r="AE646" s="113">
        <v>3799.2246727328002</v>
      </c>
      <c r="AF646" s="113">
        <v>25.133575958609601</v>
      </c>
    </row>
    <row r="647" spans="13:32" x14ac:dyDescent="0.35">
      <c r="M647">
        <v>2019</v>
      </c>
      <c r="N647" s="15">
        <v>43648</v>
      </c>
      <c r="O647" s="4">
        <v>24</v>
      </c>
      <c r="P647" s="15" t="s">
        <v>173</v>
      </c>
      <c r="Q647" t="s">
        <v>150</v>
      </c>
      <c r="R647" t="s">
        <v>151</v>
      </c>
      <c r="S647" s="113">
        <v>15315.382148831801</v>
      </c>
      <c r="T647" s="113">
        <v>15388.977999999999</v>
      </c>
      <c r="U647" s="113">
        <v>73.595851168132796</v>
      </c>
      <c r="V647" s="113">
        <f t="shared" si="17"/>
        <v>15388978</v>
      </c>
      <c r="W647" s="114"/>
      <c r="X647">
        <v>2019</v>
      </c>
      <c r="Y647" s="15">
        <v>43648</v>
      </c>
      <c r="Z647" s="4">
        <v>24</v>
      </c>
      <c r="AA647" s="4">
        <v>24</v>
      </c>
      <c r="AB647" t="s">
        <v>224</v>
      </c>
      <c r="AC647" t="s">
        <v>225</v>
      </c>
      <c r="AD647" s="113">
        <v>3774.0910967741902</v>
      </c>
      <c r="AE647" s="113">
        <v>3799.2246727328002</v>
      </c>
      <c r="AF647" s="113">
        <v>25.133575958609601</v>
      </c>
    </row>
    <row r="648" spans="13:32" x14ac:dyDescent="0.35">
      <c r="M648">
        <v>2019</v>
      </c>
      <c r="N648" s="15">
        <v>43649</v>
      </c>
      <c r="O648" s="4">
        <v>24</v>
      </c>
      <c r="P648" s="15" t="s">
        <v>173</v>
      </c>
      <c r="Q648" t="s">
        <v>150</v>
      </c>
      <c r="R648" t="s">
        <v>151</v>
      </c>
      <c r="S648" s="113">
        <v>15331.249080211101</v>
      </c>
      <c r="T648" s="113">
        <v>15483.761</v>
      </c>
      <c r="U648" s="113">
        <v>152.51191978886101</v>
      </c>
      <c r="V648" s="113">
        <f t="shared" si="17"/>
        <v>15483761</v>
      </c>
      <c r="W648" s="114"/>
      <c r="X648">
        <v>2019</v>
      </c>
      <c r="Y648" s="15">
        <v>43649</v>
      </c>
      <c r="Z648" s="4">
        <v>24</v>
      </c>
      <c r="AA648" s="4">
        <v>24</v>
      </c>
      <c r="AB648" t="s">
        <v>224</v>
      </c>
      <c r="AC648" t="s">
        <v>225</v>
      </c>
      <c r="AD648" s="113">
        <v>3774.0910967741902</v>
      </c>
      <c r="AE648" s="113">
        <v>3799.2246727328002</v>
      </c>
      <c r="AF648" s="113">
        <v>25.133575958609601</v>
      </c>
    </row>
    <row r="649" spans="13:32" x14ac:dyDescent="0.35">
      <c r="M649">
        <v>2019</v>
      </c>
      <c r="N649" s="15">
        <v>43650</v>
      </c>
      <c r="O649" s="4">
        <v>24</v>
      </c>
      <c r="P649" s="15" t="s">
        <v>173</v>
      </c>
      <c r="Q649" t="s">
        <v>150</v>
      </c>
      <c r="R649" t="s">
        <v>151</v>
      </c>
      <c r="S649" s="113">
        <v>15337.987231822901</v>
      </c>
      <c r="T649" s="113">
        <v>15233.13</v>
      </c>
      <c r="U649" s="113">
        <v>-104.857231822983</v>
      </c>
      <c r="V649" s="113">
        <f t="shared" ref="V649:V712" si="18">T649*1000</f>
        <v>15233130</v>
      </c>
      <c r="W649" s="114"/>
      <c r="X649">
        <v>2019</v>
      </c>
      <c r="Y649" s="15">
        <v>43650</v>
      </c>
      <c r="Z649" s="4">
        <v>24</v>
      </c>
      <c r="AA649" s="4">
        <v>24</v>
      </c>
      <c r="AB649" t="s">
        <v>224</v>
      </c>
      <c r="AC649" t="s">
        <v>225</v>
      </c>
      <c r="AD649" s="113">
        <v>3774.0910967741902</v>
      </c>
      <c r="AE649" s="113">
        <v>3799.2246727328002</v>
      </c>
      <c r="AF649" s="113">
        <v>25.133575958609601</v>
      </c>
    </row>
    <row r="650" spans="13:32" x14ac:dyDescent="0.35">
      <c r="M650">
        <v>2019</v>
      </c>
      <c r="N650" s="15">
        <v>43651</v>
      </c>
      <c r="O650" s="4">
        <v>24</v>
      </c>
      <c r="P650" s="15" t="s">
        <v>173</v>
      </c>
      <c r="Q650" t="s">
        <v>150</v>
      </c>
      <c r="R650" t="s">
        <v>151</v>
      </c>
      <c r="S650" s="113">
        <v>15357.1955842916</v>
      </c>
      <c r="T650" s="113">
        <v>15460.25</v>
      </c>
      <c r="U650" s="113">
        <v>103.054415708378</v>
      </c>
      <c r="V650" s="113">
        <f t="shared" si="18"/>
        <v>15460250</v>
      </c>
      <c r="W650" s="114"/>
      <c r="X650">
        <v>2019</v>
      </c>
      <c r="Y650" s="15">
        <v>43651</v>
      </c>
      <c r="Z650" s="4">
        <v>24</v>
      </c>
      <c r="AA650" s="4">
        <v>24</v>
      </c>
      <c r="AB650" t="s">
        <v>224</v>
      </c>
      <c r="AC650" t="s">
        <v>225</v>
      </c>
      <c r="AD650" s="113">
        <v>3774.0910967741902</v>
      </c>
      <c r="AE650" s="113">
        <v>3799.2246727328002</v>
      </c>
      <c r="AF650" s="113">
        <v>25.133575958609601</v>
      </c>
    </row>
    <row r="651" spans="13:32" x14ac:dyDescent="0.35">
      <c r="M651">
        <v>2019</v>
      </c>
      <c r="N651" s="15">
        <v>43652</v>
      </c>
      <c r="O651" s="4">
        <v>24</v>
      </c>
      <c r="P651" s="15" t="s">
        <v>173</v>
      </c>
      <c r="Q651" t="s">
        <v>150</v>
      </c>
      <c r="R651" t="s">
        <v>151</v>
      </c>
      <c r="S651" s="113">
        <v>15362.7167409227</v>
      </c>
      <c r="T651" s="113">
        <v>15045.561</v>
      </c>
      <c r="U651" s="113">
        <v>-317.15574092273999</v>
      </c>
      <c r="V651" s="113">
        <f t="shared" si="18"/>
        <v>15045561</v>
      </c>
      <c r="W651" s="114"/>
      <c r="X651">
        <v>2019</v>
      </c>
      <c r="Y651" s="15">
        <v>43652</v>
      </c>
      <c r="Z651" s="4">
        <v>24</v>
      </c>
      <c r="AA651" s="4">
        <v>24</v>
      </c>
      <c r="AB651" t="s">
        <v>224</v>
      </c>
      <c r="AC651" t="s">
        <v>225</v>
      </c>
      <c r="AD651" s="113">
        <v>3774.0910967741902</v>
      </c>
      <c r="AE651" s="113">
        <v>3799.2246727328002</v>
      </c>
      <c r="AF651" s="113">
        <v>25.133575958609601</v>
      </c>
    </row>
    <row r="652" spans="13:32" x14ac:dyDescent="0.35">
      <c r="M652">
        <v>2019</v>
      </c>
      <c r="N652" s="15">
        <v>43653</v>
      </c>
      <c r="O652" s="4">
        <v>24</v>
      </c>
      <c r="P652" s="15" t="s">
        <v>173</v>
      </c>
      <c r="Q652" t="s">
        <v>150</v>
      </c>
      <c r="R652" t="s">
        <v>151</v>
      </c>
      <c r="S652" s="113">
        <v>15368.804258017901</v>
      </c>
      <c r="T652" s="113">
        <v>14599.686</v>
      </c>
      <c r="U652" s="113">
        <v>-769.11825801791201</v>
      </c>
      <c r="V652" s="113">
        <f t="shared" si="18"/>
        <v>14599686</v>
      </c>
      <c r="W652" s="114"/>
      <c r="X652">
        <v>2019</v>
      </c>
      <c r="Y652" s="15">
        <v>43653</v>
      </c>
      <c r="Z652" s="4">
        <v>24</v>
      </c>
      <c r="AA652" s="4">
        <v>24</v>
      </c>
      <c r="AB652" t="s">
        <v>224</v>
      </c>
      <c r="AC652" t="s">
        <v>225</v>
      </c>
      <c r="AD652" s="113">
        <v>3774.0910967741902</v>
      </c>
      <c r="AE652" s="113">
        <v>3799.2246727328002</v>
      </c>
      <c r="AF652" s="113">
        <v>25.133575958609601</v>
      </c>
    </row>
    <row r="653" spans="13:32" x14ac:dyDescent="0.35">
      <c r="M653">
        <v>2019</v>
      </c>
      <c r="N653" s="15">
        <v>43654</v>
      </c>
      <c r="O653" s="4">
        <v>24</v>
      </c>
      <c r="P653" s="15" t="s">
        <v>173</v>
      </c>
      <c r="Q653" t="s">
        <v>150</v>
      </c>
      <c r="R653" t="s">
        <v>151</v>
      </c>
      <c r="S653" s="113">
        <v>15374.906853812499</v>
      </c>
      <c r="T653" s="113">
        <v>14723.549000000001</v>
      </c>
      <c r="U653" s="113">
        <v>-651.35785381258495</v>
      </c>
      <c r="V653" s="113">
        <f t="shared" si="18"/>
        <v>14723549</v>
      </c>
      <c r="W653" s="114"/>
      <c r="X653">
        <v>2019</v>
      </c>
      <c r="Y653" s="15">
        <v>43654</v>
      </c>
      <c r="Z653" s="4">
        <v>24</v>
      </c>
      <c r="AA653" s="4">
        <v>24</v>
      </c>
      <c r="AB653" t="s">
        <v>224</v>
      </c>
      <c r="AC653" t="s">
        <v>225</v>
      </c>
      <c r="AD653" s="113">
        <v>3774.0910967741902</v>
      </c>
      <c r="AE653" s="113">
        <v>3799.2246727328002</v>
      </c>
      <c r="AF653" s="113">
        <v>25.133575958609601</v>
      </c>
    </row>
    <row r="654" spans="13:32" x14ac:dyDescent="0.35">
      <c r="M654">
        <v>2019</v>
      </c>
      <c r="N654" s="15">
        <v>43655</v>
      </c>
      <c r="O654" s="4">
        <v>24</v>
      </c>
      <c r="P654" s="15" t="s">
        <v>173</v>
      </c>
      <c r="Q654" t="s">
        <v>150</v>
      </c>
      <c r="R654" t="s">
        <v>151</v>
      </c>
      <c r="S654" s="113">
        <v>15396.0043785861</v>
      </c>
      <c r="T654" s="113">
        <v>15088.772000000001</v>
      </c>
      <c r="U654" s="113">
        <v>-307.232378586111</v>
      </c>
      <c r="V654" s="113">
        <f t="shared" si="18"/>
        <v>15088772</v>
      </c>
      <c r="W654" s="114"/>
      <c r="X654">
        <v>2019</v>
      </c>
      <c r="Y654" s="15">
        <v>43655</v>
      </c>
      <c r="Z654" s="4">
        <v>24</v>
      </c>
      <c r="AA654" s="4">
        <v>24</v>
      </c>
      <c r="AB654" t="s">
        <v>224</v>
      </c>
      <c r="AC654" t="s">
        <v>225</v>
      </c>
      <c r="AD654" s="113">
        <v>3774.0910967741902</v>
      </c>
      <c r="AE654" s="113">
        <v>3799.2246727328002</v>
      </c>
      <c r="AF654" s="113">
        <v>25.133575958609601</v>
      </c>
    </row>
    <row r="655" spans="13:32" x14ac:dyDescent="0.35">
      <c r="M655">
        <v>2019</v>
      </c>
      <c r="N655" s="15">
        <v>43656</v>
      </c>
      <c r="O655" s="4">
        <v>24</v>
      </c>
      <c r="P655" s="15" t="s">
        <v>173</v>
      </c>
      <c r="Q655" t="s">
        <v>150</v>
      </c>
      <c r="R655" t="s">
        <v>151</v>
      </c>
      <c r="S655" s="113">
        <v>15445.371558504101</v>
      </c>
      <c r="T655" s="113">
        <v>15138.061</v>
      </c>
      <c r="U655" s="113">
        <v>-307.31055850410598</v>
      </c>
      <c r="V655" s="113">
        <f t="shared" si="18"/>
        <v>15138061</v>
      </c>
      <c r="W655" s="114"/>
      <c r="X655">
        <v>2019</v>
      </c>
      <c r="Y655" s="15">
        <v>43656</v>
      </c>
      <c r="Z655" s="4">
        <v>24</v>
      </c>
      <c r="AA655" s="4">
        <v>24</v>
      </c>
      <c r="AB655" t="s">
        <v>224</v>
      </c>
      <c r="AC655" t="s">
        <v>225</v>
      </c>
      <c r="AD655" s="113">
        <v>3774.0910967741902</v>
      </c>
      <c r="AE655" s="113">
        <v>3799.2246727328002</v>
      </c>
      <c r="AF655" s="113">
        <v>25.133575958609601</v>
      </c>
    </row>
    <row r="656" spans="13:32" x14ac:dyDescent="0.35">
      <c r="M656">
        <v>2019</v>
      </c>
      <c r="N656" s="15">
        <v>43657</v>
      </c>
      <c r="O656" s="4">
        <v>24</v>
      </c>
      <c r="P656" s="15" t="s">
        <v>173</v>
      </c>
      <c r="Q656" t="s">
        <v>150</v>
      </c>
      <c r="R656" t="s">
        <v>151</v>
      </c>
      <c r="S656" s="113">
        <v>15452.5026717327</v>
      </c>
      <c r="T656" s="113">
        <v>15547.338</v>
      </c>
      <c r="U656" s="113">
        <v>94.835328267252393</v>
      </c>
      <c r="V656" s="113">
        <f t="shared" si="18"/>
        <v>15547338</v>
      </c>
      <c r="W656" s="114"/>
      <c r="X656">
        <v>2019</v>
      </c>
      <c r="Y656" s="15">
        <v>43657</v>
      </c>
      <c r="Z656" s="4">
        <v>24</v>
      </c>
      <c r="AA656" s="4">
        <v>24</v>
      </c>
      <c r="AB656" t="s">
        <v>224</v>
      </c>
      <c r="AC656" t="s">
        <v>225</v>
      </c>
      <c r="AD656" s="113">
        <v>3774.0910967741902</v>
      </c>
      <c r="AE656" s="113">
        <v>3799.2246727328002</v>
      </c>
      <c r="AF656" s="113">
        <v>25.133575958609601</v>
      </c>
    </row>
    <row r="657" spans="13:32" x14ac:dyDescent="0.35">
      <c r="M657">
        <v>2019</v>
      </c>
      <c r="N657" s="15">
        <v>43658</v>
      </c>
      <c r="O657" s="4">
        <v>24</v>
      </c>
      <c r="P657" s="15" t="s">
        <v>173</v>
      </c>
      <c r="Q657" t="s">
        <v>150</v>
      </c>
      <c r="R657" t="s">
        <v>151</v>
      </c>
      <c r="S657" s="113">
        <v>15464.3353560057</v>
      </c>
      <c r="T657" s="113">
        <v>15881.538</v>
      </c>
      <c r="U657" s="113">
        <v>417.20264399422302</v>
      </c>
      <c r="V657" s="113">
        <f t="shared" si="18"/>
        <v>15881538</v>
      </c>
      <c r="W657" s="114"/>
      <c r="X657">
        <v>2019</v>
      </c>
      <c r="Y657" s="15">
        <v>43658</v>
      </c>
      <c r="Z657" s="4">
        <v>24</v>
      </c>
      <c r="AA657" s="4">
        <v>24</v>
      </c>
      <c r="AB657" t="s">
        <v>224</v>
      </c>
      <c r="AC657" t="s">
        <v>225</v>
      </c>
      <c r="AD657" s="113">
        <v>3774.0910967741902</v>
      </c>
      <c r="AE657" s="113">
        <v>3799.2246727328002</v>
      </c>
      <c r="AF657" s="113">
        <v>25.133575958609601</v>
      </c>
    </row>
    <row r="658" spans="13:32" x14ac:dyDescent="0.35">
      <c r="M658">
        <v>2019</v>
      </c>
      <c r="N658" s="15">
        <v>43659</v>
      </c>
      <c r="O658" s="4">
        <v>24</v>
      </c>
      <c r="P658" s="15" t="s">
        <v>173</v>
      </c>
      <c r="Q658" t="s">
        <v>150</v>
      </c>
      <c r="R658" t="s">
        <v>151</v>
      </c>
      <c r="S658" s="113">
        <v>15466.511274280499</v>
      </c>
      <c r="T658" s="113">
        <v>15739.084999999999</v>
      </c>
      <c r="U658" s="113">
        <v>272.57372571943898</v>
      </c>
      <c r="V658" s="113">
        <f t="shared" si="18"/>
        <v>15739085</v>
      </c>
      <c r="W658" s="114"/>
      <c r="X658">
        <v>2019</v>
      </c>
      <c r="Y658" s="15">
        <v>43659</v>
      </c>
      <c r="Z658" s="4">
        <v>24</v>
      </c>
      <c r="AA658" s="4">
        <v>24</v>
      </c>
      <c r="AB658" t="s">
        <v>224</v>
      </c>
      <c r="AC658" t="s">
        <v>225</v>
      </c>
      <c r="AD658" s="113">
        <v>3774.0910967741902</v>
      </c>
      <c r="AE658" s="113">
        <v>3799.2246727328002</v>
      </c>
      <c r="AF658" s="113">
        <v>25.133575958609601</v>
      </c>
    </row>
    <row r="659" spans="13:32" x14ac:dyDescent="0.35">
      <c r="M659">
        <v>2019</v>
      </c>
      <c r="N659" s="15">
        <v>43660</v>
      </c>
      <c r="O659" s="4">
        <v>24</v>
      </c>
      <c r="P659" s="15" t="s">
        <v>173</v>
      </c>
      <c r="Q659" t="s">
        <v>150</v>
      </c>
      <c r="R659" t="s">
        <v>151</v>
      </c>
      <c r="S659" s="113">
        <v>15468.244045208799</v>
      </c>
      <c r="T659" s="113">
        <v>15356.069</v>
      </c>
      <c r="U659" s="113">
        <v>-112.17504520889401</v>
      </c>
      <c r="V659" s="113">
        <f t="shared" si="18"/>
        <v>15356069</v>
      </c>
      <c r="W659" s="114"/>
      <c r="X659">
        <v>2019</v>
      </c>
      <c r="Y659" s="15">
        <v>43660</v>
      </c>
      <c r="Z659" s="4">
        <v>24</v>
      </c>
      <c r="AA659" s="4">
        <v>24</v>
      </c>
      <c r="AB659" t="s">
        <v>224</v>
      </c>
      <c r="AC659" t="s">
        <v>225</v>
      </c>
      <c r="AD659" s="113">
        <v>3774.0910967741902</v>
      </c>
      <c r="AE659" s="113">
        <v>3799.2246727328002</v>
      </c>
      <c r="AF659" s="113">
        <v>25.133575958609601</v>
      </c>
    </row>
    <row r="660" spans="13:32" x14ac:dyDescent="0.35">
      <c r="M660">
        <v>2019</v>
      </c>
      <c r="N660" s="15">
        <v>43661</v>
      </c>
      <c r="O660" s="4">
        <v>24</v>
      </c>
      <c r="P660" s="15" t="s">
        <v>173</v>
      </c>
      <c r="Q660" t="s">
        <v>150</v>
      </c>
      <c r="R660" t="s">
        <v>151</v>
      </c>
      <c r="S660" s="113">
        <v>15474.4091443653</v>
      </c>
      <c r="T660" s="113">
        <v>15658.607</v>
      </c>
      <c r="U660" s="113">
        <v>184.197855634631</v>
      </c>
      <c r="V660" s="113">
        <f t="shared" si="18"/>
        <v>15658607</v>
      </c>
      <c r="W660" s="114"/>
      <c r="X660">
        <v>2019</v>
      </c>
      <c r="Y660" s="15">
        <v>43661</v>
      </c>
      <c r="Z660" s="4">
        <v>24</v>
      </c>
      <c r="AA660" s="4">
        <v>24</v>
      </c>
      <c r="AB660" t="s">
        <v>224</v>
      </c>
      <c r="AC660" t="s">
        <v>225</v>
      </c>
      <c r="AD660" s="113">
        <v>3774.0910967741902</v>
      </c>
      <c r="AE660" s="113">
        <v>3799.2246727328002</v>
      </c>
      <c r="AF660" s="113">
        <v>25.133575958609601</v>
      </c>
    </row>
    <row r="661" spans="13:32" x14ac:dyDescent="0.35">
      <c r="M661">
        <v>2019</v>
      </c>
      <c r="N661" s="15">
        <v>43662</v>
      </c>
      <c r="O661" s="4">
        <v>24</v>
      </c>
      <c r="P661" s="15" t="s">
        <v>173</v>
      </c>
      <c r="Q661" t="s">
        <v>150</v>
      </c>
      <c r="R661" t="s">
        <v>151</v>
      </c>
      <c r="S661" s="113">
        <v>15495.367064374401</v>
      </c>
      <c r="T661" s="113">
        <v>15910.308000000001</v>
      </c>
      <c r="U661" s="113">
        <v>414.94093562553098</v>
      </c>
      <c r="V661" s="113">
        <f t="shared" si="18"/>
        <v>15910308</v>
      </c>
      <c r="W661" s="114"/>
      <c r="X661">
        <v>2019</v>
      </c>
      <c r="Y661" s="15">
        <v>43662</v>
      </c>
      <c r="Z661" s="4">
        <v>24</v>
      </c>
      <c r="AA661" s="4">
        <v>24</v>
      </c>
      <c r="AB661" t="s">
        <v>224</v>
      </c>
      <c r="AC661" t="s">
        <v>225</v>
      </c>
      <c r="AD661" s="113">
        <v>3774.0910967741902</v>
      </c>
      <c r="AE661" s="113">
        <v>3799.2246727328002</v>
      </c>
      <c r="AF661" s="113">
        <v>25.133575958609601</v>
      </c>
    </row>
    <row r="662" spans="13:32" x14ac:dyDescent="0.35">
      <c r="M662">
        <v>2019</v>
      </c>
      <c r="N662" s="15">
        <v>43663</v>
      </c>
      <c r="O662" s="4">
        <v>24</v>
      </c>
      <c r="P662" s="15" t="s">
        <v>173</v>
      </c>
      <c r="Q662" t="s">
        <v>150</v>
      </c>
      <c r="R662" t="s">
        <v>151</v>
      </c>
      <c r="S662" s="113">
        <v>15517.6943220094</v>
      </c>
      <c r="T662" s="113">
        <v>15672.804</v>
      </c>
      <c r="U662" s="113">
        <v>155.10967799056101</v>
      </c>
      <c r="V662" s="113">
        <f t="shared" si="18"/>
        <v>15672804</v>
      </c>
      <c r="W662" s="114"/>
      <c r="X662">
        <v>2019</v>
      </c>
      <c r="Y662" s="15">
        <v>43663</v>
      </c>
      <c r="Z662" s="4">
        <v>24</v>
      </c>
      <c r="AA662" s="4">
        <v>24</v>
      </c>
      <c r="AB662" t="s">
        <v>224</v>
      </c>
      <c r="AC662" t="s">
        <v>225</v>
      </c>
      <c r="AD662" s="113">
        <v>3774.0910967741902</v>
      </c>
      <c r="AE662" s="113">
        <v>3799.2246727328002</v>
      </c>
      <c r="AF662" s="113">
        <v>25.133575958609601</v>
      </c>
    </row>
    <row r="663" spans="13:32" x14ac:dyDescent="0.35">
      <c r="M663">
        <v>2019</v>
      </c>
      <c r="N663" s="15">
        <v>43664</v>
      </c>
      <c r="O663" s="4">
        <v>24</v>
      </c>
      <c r="P663" s="15" t="s">
        <v>173</v>
      </c>
      <c r="Q663" t="s">
        <v>150</v>
      </c>
      <c r="R663" t="s">
        <v>151</v>
      </c>
      <c r="S663" s="113">
        <v>15539.356694002199</v>
      </c>
      <c r="T663" s="113">
        <v>15611.644</v>
      </c>
      <c r="U663" s="113">
        <v>72.287305997790099</v>
      </c>
      <c r="V663" s="113">
        <f t="shared" si="18"/>
        <v>15611644</v>
      </c>
      <c r="W663" s="114"/>
      <c r="X663">
        <v>2019</v>
      </c>
      <c r="Y663" s="15">
        <v>43664</v>
      </c>
      <c r="Z663" s="4">
        <v>24</v>
      </c>
      <c r="AA663" s="4">
        <v>24</v>
      </c>
      <c r="AB663" t="s">
        <v>224</v>
      </c>
      <c r="AC663" t="s">
        <v>225</v>
      </c>
      <c r="AD663" s="113">
        <v>3774.0910967741902</v>
      </c>
      <c r="AE663" s="113">
        <v>3799.2246727328002</v>
      </c>
      <c r="AF663" s="113">
        <v>25.133575958609601</v>
      </c>
    </row>
    <row r="664" spans="13:32" x14ac:dyDescent="0.35">
      <c r="M664">
        <v>2019</v>
      </c>
      <c r="N664" s="15">
        <v>43665</v>
      </c>
      <c r="O664" s="4">
        <v>24</v>
      </c>
      <c r="P664" s="15" t="s">
        <v>173</v>
      </c>
      <c r="Q664" t="s">
        <v>150</v>
      </c>
      <c r="R664" t="s">
        <v>151</v>
      </c>
      <c r="S664" s="113">
        <v>15543.025142205101</v>
      </c>
      <c r="T664" s="113">
        <v>15608.46</v>
      </c>
      <c r="U664" s="113">
        <v>65.434857794807598</v>
      </c>
      <c r="V664" s="113">
        <f t="shared" si="18"/>
        <v>15608460</v>
      </c>
      <c r="W664" s="114"/>
      <c r="X664">
        <v>2019</v>
      </c>
      <c r="Y664" s="15">
        <v>43665</v>
      </c>
      <c r="Z664" s="4">
        <v>24</v>
      </c>
      <c r="AA664" s="4">
        <v>24</v>
      </c>
      <c r="AB664" t="s">
        <v>224</v>
      </c>
      <c r="AC664" t="s">
        <v>225</v>
      </c>
      <c r="AD664" s="113">
        <v>3774.0910967741902</v>
      </c>
      <c r="AE664" s="113">
        <v>3799.2246727328002</v>
      </c>
      <c r="AF664" s="113">
        <v>25.133575958609601</v>
      </c>
    </row>
    <row r="665" spans="13:32" x14ac:dyDescent="0.35">
      <c r="M665">
        <v>2019</v>
      </c>
      <c r="N665" s="15">
        <v>43666</v>
      </c>
      <c r="O665" s="4">
        <v>24</v>
      </c>
      <c r="P665" s="15" t="s">
        <v>173</v>
      </c>
      <c r="Q665" t="s">
        <v>150</v>
      </c>
      <c r="R665" t="s">
        <v>151</v>
      </c>
      <c r="S665" s="113">
        <v>15542.3903779501</v>
      </c>
      <c r="T665" s="113">
        <v>15476.243</v>
      </c>
      <c r="U665" s="113">
        <v>-66.147377950126597</v>
      </c>
      <c r="V665" s="113">
        <f t="shared" si="18"/>
        <v>15476243</v>
      </c>
      <c r="W665" s="114"/>
      <c r="X665">
        <v>2019</v>
      </c>
      <c r="Y665" s="15">
        <v>43666</v>
      </c>
      <c r="Z665" s="4">
        <v>24</v>
      </c>
      <c r="AA665" s="4">
        <v>24</v>
      </c>
      <c r="AB665" t="s">
        <v>224</v>
      </c>
      <c r="AC665" t="s">
        <v>225</v>
      </c>
      <c r="AD665" s="113">
        <v>3774.0910967741902</v>
      </c>
      <c r="AE665" s="113">
        <v>3799.2246727328002</v>
      </c>
      <c r="AF665" s="113">
        <v>25.133575958609601</v>
      </c>
    </row>
    <row r="666" spans="13:32" x14ac:dyDescent="0.35">
      <c r="M666">
        <v>2019</v>
      </c>
      <c r="N666" s="15">
        <v>43667</v>
      </c>
      <c r="O666" s="4">
        <v>24</v>
      </c>
      <c r="P666" s="15" t="s">
        <v>173</v>
      </c>
      <c r="Q666" t="s">
        <v>150</v>
      </c>
      <c r="R666" t="s">
        <v>151</v>
      </c>
      <c r="S666" s="113">
        <v>15540.661449568201</v>
      </c>
      <c r="T666" s="113">
        <v>15602.041999999999</v>
      </c>
      <c r="U666" s="113">
        <v>61.380550431767901</v>
      </c>
      <c r="V666" s="113">
        <f t="shared" si="18"/>
        <v>15602042</v>
      </c>
      <c r="W666" s="114"/>
      <c r="X666">
        <v>2019</v>
      </c>
      <c r="Y666" s="15">
        <v>43667</v>
      </c>
      <c r="Z666" s="4">
        <v>24</v>
      </c>
      <c r="AA666" s="4">
        <v>24</v>
      </c>
      <c r="AB666" t="s">
        <v>224</v>
      </c>
      <c r="AC666" t="s">
        <v>225</v>
      </c>
      <c r="AD666" s="113">
        <v>3774.0910967741902</v>
      </c>
      <c r="AE666" s="113">
        <v>3799.2246727328002</v>
      </c>
      <c r="AF666" s="113">
        <v>25.133575958609601</v>
      </c>
    </row>
    <row r="667" spans="13:32" x14ac:dyDescent="0.35">
      <c r="M667">
        <v>2019</v>
      </c>
      <c r="N667" s="15">
        <v>43668</v>
      </c>
      <c r="O667" s="4">
        <v>24</v>
      </c>
      <c r="P667" s="15" t="s">
        <v>173</v>
      </c>
      <c r="Q667" t="s">
        <v>150</v>
      </c>
      <c r="R667" t="s">
        <v>151</v>
      </c>
      <c r="S667" s="113">
        <v>15559.244490922199</v>
      </c>
      <c r="T667" s="113">
        <v>16623.888999999999</v>
      </c>
      <c r="U667" s="113">
        <v>1064.6445090777499</v>
      </c>
      <c r="V667" s="113">
        <f t="shared" si="18"/>
        <v>16623889</v>
      </c>
      <c r="W667" s="114"/>
      <c r="X667">
        <v>2019</v>
      </c>
      <c r="Y667" s="15">
        <v>43668</v>
      </c>
      <c r="Z667" s="4">
        <v>24</v>
      </c>
      <c r="AA667" s="4">
        <v>24</v>
      </c>
      <c r="AB667" t="s">
        <v>224</v>
      </c>
      <c r="AC667" t="s">
        <v>225</v>
      </c>
      <c r="AD667" s="113">
        <v>3774.0910967741902</v>
      </c>
      <c r="AE667" s="113">
        <v>3799.2246727328002</v>
      </c>
      <c r="AF667" s="113">
        <v>25.133575958609601</v>
      </c>
    </row>
    <row r="668" spans="13:32" x14ac:dyDescent="0.35">
      <c r="M668">
        <v>2019</v>
      </c>
      <c r="N668" s="15">
        <v>43669</v>
      </c>
      <c r="O668" s="4">
        <v>24</v>
      </c>
      <c r="P668" s="15" t="s">
        <v>173</v>
      </c>
      <c r="Q668" t="s">
        <v>150</v>
      </c>
      <c r="R668" t="s">
        <v>151</v>
      </c>
      <c r="S668" s="113">
        <v>15569.5802887315</v>
      </c>
      <c r="T668" s="113">
        <v>16623.819</v>
      </c>
      <c r="U668" s="113">
        <v>1054.2387112684601</v>
      </c>
      <c r="V668" s="113">
        <f t="shared" si="18"/>
        <v>16623819</v>
      </c>
      <c r="W668" s="114"/>
      <c r="X668">
        <v>2019</v>
      </c>
      <c r="Y668" s="15">
        <v>43669</v>
      </c>
      <c r="Z668" s="4">
        <v>24</v>
      </c>
      <c r="AA668" s="4">
        <v>24</v>
      </c>
      <c r="AB668" t="s">
        <v>224</v>
      </c>
      <c r="AC668" t="s">
        <v>225</v>
      </c>
      <c r="AD668" s="113">
        <v>3774.0910967741902</v>
      </c>
      <c r="AE668" s="113">
        <v>3799.2246727328002</v>
      </c>
      <c r="AF668" s="113">
        <v>25.133575958609601</v>
      </c>
    </row>
    <row r="669" spans="13:32" x14ac:dyDescent="0.35">
      <c r="M669">
        <v>2019</v>
      </c>
      <c r="N669" s="15">
        <v>43670</v>
      </c>
      <c r="O669" s="4">
        <v>24</v>
      </c>
      <c r="P669" s="15" t="s">
        <v>173</v>
      </c>
      <c r="Q669" t="s">
        <v>150</v>
      </c>
      <c r="R669" t="s">
        <v>151</v>
      </c>
      <c r="S669" s="113">
        <v>15576.1258590342</v>
      </c>
      <c r="T669" s="113">
        <v>15468.455</v>
      </c>
      <c r="U669" s="113">
        <v>-107.67085903421599</v>
      </c>
      <c r="V669" s="113">
        <f t="shared" si="18"/>
        <v>15468455</v>
      </c>
      <c r="W669" s="114"/>
      <c r="X669">
        <v>2019</v>
      </c>
      <c r="Y669" s="15">
        <v>43670</v>
      </c>
      <c r="Z669" s="4">
        <v>24</v>
      </c>
      <c r="AA669" s="4">
        <v>24</v>
      </c>
      <c r="AB669" t="s">
        <v>224</v>
      </c>
      <c r="AC669" t="s">
        <v>225</v>
      </c>
      <c r="AD669" s="113">
        <v>3774.0910967741902</v>
      </c>
      <c r="AE669" s="113">
        <v>3799.2246727328002</v>
      </c>
      <c r="AF669" s="113">
        <v>25.133575958609601</v>
      </c>
    </row>
    <row r="670" spans="13:32" x14ac:dyDescent="0.35">
      <c r="M670">
        <v>2019</v>
      </c>
      <c r="N670" s="15">
        <v>43671</v>
      </c>
      <c r="O670" s="4">
        <v>24</v>
      </c>
      <c r="P670" s="15" t="s">
        <v>173</v>
      </c>
      <c r="Q670" t="s">
        <v>150</v>
      </c>
      <c r="R670" t="s">
        <v>151</v>
      </c>
      <c r="S670" s="113">
        <v>15582.277624943101</v>
      </c>
      <c r="T670" s="113">
        <v>16235.356</v>
      </c>
      <c r="U670" s="113">
        <v>653.078375056813</v>
      </c>
      <c r="V670" s="113">
        <f t="shared" si="18"/>
        <v>16235356</v>
      </c>
      <c r="W670" s="114"/>
      <c r="X670">
        <v>2019</v>
      </c>
      <c r="Y670" s="15">
        <v>43671</v>
      </c>
      <c r="Z670" s="4">
        <v>24</v>
      </c>
      <c r="AA670" s="4">
        <v>24</v>
      </c>
      <c r="AB670" t="s">
        <v>224</v>
      </c>
      <c r="AC670" t="s">
        <v>225</v>
      </c>
      <c r="AD670" s="113">
        <v>3774.0910967741902</v>
      </c>
      <c r="AE670" s="113">
        <v>3799.2246727328002</v>
      </c>
      <c r="AF670" s="113">
        <v>25.133575958609601</v>
      </c>
    </row>
    <row r="671" spans="13:32" x14ac:dyDescent="0.35">
      <c r="M671">
        <v>2019</v>
      </c>
      <c r="N671" s="15">
        <v>43672</v>
      </c>
      <c r="O671" s="4">
        <v>24</v>
      </c>
      <c r="P671" s="15" t="s">
        <v>173</v>
      </c>
      <c r="Q671" t="s">
        <v>150</v>
      </c>
      <c r="R671" t="s">
        <v>151</v>
      </c>
      <c r="S671" s="113">
        <v>15583.8519686083</v>
      </c>
      <c r="T671" s="113">
        <v>16588.757000000001</v>
      </c>
      <c r="U671" s="113">
        <v>1004.90503139164</v>
      </c>
      <c r="V671" s="113">
        <f t="shared" si="18"/>
        <v>16588757.000000002</v>
      </c>
      <c r="W671" s="114"/>
      <c r="X671">
        <v>2019</v>
      </c>
      <c r="Y671" s="15">
        <v>43672</v>
      </c>
      <c r="Z671" s="4">
        <v>24</v>
      </c>
      <c r="AA671" s="4">
        <v>24</v>
      </c>
      <c r="AB671" t="s">
        <v>224</v>
      </c>
      <c r="AC671" t="s">
        <v>225</v>
      </c>
      <c r="AD671" s="113">
        <v>3774.0910967741902</v>
      </c>
      <c r="AE671" s="113">
        <v>3799.2246727328002</v>
      </c>
      <c r="AF671" s="113">
        <v>25.133575958609601</v>
      </c>
    </row>
    <row r="672" spans="13:32" x14ac:dyDescent="0.35">
      <c r="M672">
        <v>2019</v>
      </c>
      <c r="N672" s="15">
        <v>43673</v>
      </c>
      <c r="O672" s="4">
        <v>24</v>
      </c>
      <c r="P672" s="15" t="s">
        <v>173</v>
      </c>
      <c r="Q672" t="s">
        <v>150</v>
      </c>
      <c r="R672" t="s">
        <v>151</v>
      </c>
      <c r="S672" s="113">
        <v>15580.2226376085</v>
      </c>
      <c r="T672" s="113">
        <v>15925.057000000001</v>
      </c>
      <c r="U672" s="113">
        <v>344.83436239145698</v>
      </c>
      <c r="V672" s="113">
        <f t="shared" si="18"/>
        <v>15925057</v>
      </c>
      <c r="W672" s="114"/>
      <c r="X672">
        <v>2019</v>
      </c>
      <c r="Y672" s="15">
        <v>43673</v>
      </c>
      <c r="Z672" s="4">
        <v>24</v>
      </c>
      <c r="AA672" s="4">
        <v>24</v>
      </c>
      <c r="AB672" t="s">
        <v>224</v>
      </c>
      <c r="AC672" t="s">
        <v>225</v>
      </c>
      <c r="AD672" s="113">
        <v>3774.0910967741902</v>
      </c>
      <c r="AE672" s="113">
        <v>3799.2246727328002</v>
      </c>
      <c r="AF672" s="113">
        <v>25.133575958609601</v>
      </c>
    </row>
    <row r="673" spans="13:32" x14ac:dyDescent="0.35">
      <c r="M673">
        <v>2019</v>
      </c>
      <c r="N673" s="15">
        <v>43674</v>
      </c>
      <c r="O673" s="4">
        <v>24</v>
      </c>
      <c r="P673" s="15" t="s">
        <v>173</v>
      </c>
      <c r="Q673" t="s">
        <v>150</v>
      </c>
      <c r="R673" t="s">
        <v>151</v>
      </c>
      <c r="S673" s="113">
        <v>15574.7930228326</v>
      </c>
      <c r="T673" s="113">
        <v>15718.653</v>
      </c>
      <c r="U673" s="113">
        <v>143.85997716739399</v>
      </c>
      <c r="V673" s="113">
        <f t="shared" si="18"/>
        <v>15718653</v>
      </c>
      <c r="W673" s="114"/>
      <c r="X673">
        <v>2019</v>
      </c>
      <c r="Y673" s="15">
        <v>43674</v>
      </c>
      <c r="Z673" s="4">
        <v>24</v>
      </c>
      <c r="AA673" s="4">
        <v>24</v>
      </c>
      <c r="AB673" t="s">
        <v>224</v>
      </c>
      <c r="AC673" t="s">
        <v>225</v>
      </c>
      <c r="AD673" s="113">
        <v>3774.0910967741902</v>
      </c>
      <c r="AE673" s="113">
        <v>3799.2246727328002</v>
      </c>
      <c r="AF673" s="113">
        <v>25.133575958609601</v>
      </c>
    </row>
    <row r="674" spans="13:32" x14ac:dyDescent="0.35">
      <c r="M674">
        <v>2019</v>
      </c>
      <c r="N674" s="15">
        <v>43675</v>
      </c>
      <c r="O674" s="4">
        <v>24</v>
      </c>
      <c r="P674" s="15" t="s">
        <v>173</v>
      </c>
      <c r="Q674" t="s">
        <v>150</v>
      </c>
      <c r="R674" t="s">
        <v>151</v>
      </c>
      <c r="S674" s="113">
        <v>15571.5829193478</v>
      </c>
      <c r="T674" s="113">
        <v>16439.251</v>
      </c>
      <c r="U674" s="113">
        <v>867.66808065216503</v>
      </c>
      <c r="V674" s="113">
        <f t="shared" si="18"/>
        <v>16439251</v>
      </c>
      <c r="W674" s="114"/>
      <c r="X674">
        <v>2019</v>
      </c>
      <c r="Y674" s="15">
        <v>43675</v>
      </c>
      <c r="Z674" s="4">
        <v>24</v>
      </c>
      <c r="AA674" s="4">
        <v>24</v>
      </c>
      <c r="AB674" t="s">
        <v>224</v>
      </c>
      <c r="AC674" t="s">
        <v>225</v>
      </c>
      <c r="AD674" s="113">
        <v>3774.0910967741902</v>
      </c>
      <c r="AE674" s="113">
        <v>3799.2246727328002</v>
      </c>
      <c r="AF674" s="113">
        <v>25.133575958609601</v>
      </c>
    </row>
    <row r="675" spans="13:32" x14ac:dyDescent="0.35">
      <c r="M675">
        <v>2019</v>
      </c>
      <c r="N675" s="15">
        <v>43676</v>
      </c>
      <c r="O675" s="4">
        <v>24</v>
      </c>
      <c r="P675" s="15" t="s">
        <v>173</v>
      </c>
      <c r="Q675" t="s">
        <v>150</v>
      </c>
      <c r="R675" t="s">
        <v>151</v>
      </c>
      <c r="S675" s="113">
        <v>15548.9455055217</v>
      </c>
      <c r="T675" s="113">
        <v>16549.628000000001</v>
      </c>
      <c r="U675" s="113">
        <v>1000.68249447826</v>
      </c>
      <c r="V675" s="113">
        <f t="shared" si="18"/>
        <v>16549628</v>
      </c>
      <c r="W675" s="114"/>
      <c r="X675">
        <v>2019</v>
      </c>
      <c r="Y675" s="15">
        <v>43676</v>
      </c>
      <c r="Z675" s="4">
        <v>24</v>
      </c>
      <c r="AA675" s="4">
        <v>24</v>
      </c>
      <c r="AB675" t="s">
        <v>224</v>
      </c>
      <c r="AC675" t="s">
        <v>225</v>
      </c>
      <c r="AD675" s="113">
        <v>3774.0910967741902</v>
      </c>
      <c r="AE675" s="113">
        <v>3799.2246727328002</v>
      </c>
      <c r="AF675" s="113">
        <v>25.133575958609601</v>
      </c>
    </row>
    <row r="676" spans="13:32" x14ac:dyDescent="0.35">
      <c r="M676">
        <v>2019</v>
      </c>
      <c r="N676" s="15">
        <v>43677</v>
      </c>
      <c r="O676" s="4">
        <v>24</v>
      </c>
      <c r="P676" s="15" t="s">
        <v>173</v>
      </c>
      <c r="Q676" t="s">
        <v>150</v>
      </c>
      <c r="R676" t="s">
        <v>151</v>
      </c>
      <c r="S676" s="113">
        <v>15525.8259179697</v>
      </c>
      <c r="T676" s="113">
        <v>16730.423999999999</v>
      </c>
      <c r="U676" s="113">
        <v>1204.59808203021</v>
      </c>
      <c r="V676" s="113">
        <f t="shared" si="18"/>
        <v>16730424</v>
      </c>
      <c r="W676" s="114"/>
      <c r="X676">
        <v>2019</v>
      </c>
      <c r="Y676" s="15">
        <v>43677</v>
      </c>
      <c r="Z676" s="4">
        <v>24</v>
      </c>
      <c r="AA676" s="4">
        <v>24</v>
      </c>
      <c r="AB676" t="s">
        <v>224</v>
      </c>
      <c r="AC676" t="s">
        <v>225</v>
      </c>
      <c r="AD676" s="113">
        <v>3774.0910967741902</v>
      </c>
      <c r="AE676" s="113">
        <v>3799.2246727328002</v>
      </c>
      <c r="AF676" s="113">
        <v>25.133575958609601</v>
      </c>
    </row>
    <row r="677" spans="13:32" x14ac:dyDescent="0.35">
      <c r="M677">
        <v>2019</v>
      </c>
      <c r="N677" s="15">
        <v>43678</v>
      </c>
      <c r="O677" s="4">
        <v>24</v>
      </c>
      <c r="P677" s="15" t="s">
        <v>174</v>
      </c>
      <c r="Q677" t="s">
        <v>150</v>
      </c>
      <c r="R677" t="s">
        <v>151</v>
      </c>
      <c r="S677" s="113">
        <v>15622.852082263</v>
      </c>
      <c r="T677" s="113">
        <v>16935.718000000001</v>
      </c>
      <c r="U677" s="113">
        <v>1312.86591773696</v>
      </c>
      <c r="V677" s="113">
        <f t="shared" si="18"/>
        <v>16935718</v>
      </c>
      <c r="W677" s="114"/>
      <c r="X677">
        <v>2019</v>
      </c>
      <c r="Y677" s="15">
        <v>43678</v>
      </c>
      <c r="Z677" s="4">
        <v>24</v>
      </c>
      <c r="AA677" s="4">
        <v>24</v>
      </c>
      <c r="AB677" t="s">
        <v>224</v>
      </c>
      <c r="AC677" t="s">
        <v>225</v>
      </c>
      <c r="AD677" s="113">
        <v>3822.7943225806398</v>
      </c>
      <c r="AE677" s="113">
        <v>3848.2522378818499</v>
      </c>
      <c r="AF677" s="113">
        <v>25.457915301208299</v>
      </c>
    </row>
    <row r="678" spans="13:32" x14ac:dyDescent="0.35">
      <c r="M678">
        <v>2019</v>
      </c>
      <c r="N678" s="15">
        <v>43679</v>
      </c>
      <c r="O678" s="4">
        <v>24</v>
      </c>
      <c r="P678" s="15" t="s">
        <v>174</v>
      </c>
      <c r="Q678" t="s">
        <v>150</v>
      </c>
      <c r="R678" t="s">
        <v>151</v>
      </c>
      <c r="S678" s="113">
        <v>15596.842845429201</v>
      </c>
      <c r="T678" s="113">
        <v>16799.062999999998</v>
      </c>
      <c r="U678" s="113">
        <v>1202.2201545707401</v>
      </c>
      <c r="V678" s="113">
        <f t="shared" si="18"/>
        <v>16799063</v>
      </c>
      <c r="W678" s="114"/>
      <c r="X678">
        <v>2019</v>
      </c>
      <c r="Y678" s="15">
        <v>43679</v>
      </c>
      <c r="Z678" s="4">
        <v>24</v>
      </c>
      <c r="AA678" s="4">
        <v>24</v>
      </c>
      <c r="AB678" t="s">
        <v>224</v>
      </c>
      <c r="AC678" t="s">
        <v>225</v>
      </c>
      <c r="AD678" s="113">
        <v>3822.7943225806398</v>
      </c>
      <c r="AE678" s="113">
        <v>3848.2522378818499</v>
      </c>
      <c r="AF678" s="113">
        <v>25.457915301208299</v>
      </c>
    </row>
    <row r="679" spans="13:32" x14ac:dyDescent="0.35">
      <c r="M679">
        <v>2019</v>
      </c>
      <c r="N679" s="15">
        <v>43680</v>
      </c>
      <c r="O679" s="4">
        <v>24</v>
      </c>
      <c r="P679" s="15" t="s">
        <v>174</v>
      </c>
      <c r="Q679" t="s">
        <v>150</v>
      </c>
      <c r="R679" t="s">
        <v>151</v>
      </c>
      <c r="S679" s="113">
        <v>15568.2970038081</v>
      </c>
      <c r="T679" s="113">
        <v>15995.192999999999</v>
      </c>
      <c r="U679" s="113">
        <v>426.89599619181098</v>
      </c>
      <c r="V679" s="113">
        <f t="shared" si="18"/>
        <v>15995193</v>
      </c>
      <c r="W679" s="114"/>
      <c r="X679">
        <v>2019</v>
      </c>
      <c r="Y679" s="15">
        <v>43680</v>
      </c>
      <c r="Z679" s="4">
        <v>24</v>
      </c>
      <c r="AA679" s="4">
        <v>24</v>
      </c>
      <c r="AB679" t="s">
        <v>224</v>
      </c>
      <c r="AC679" t="s">
        <v>225</v>
      </c>
      <c r="AD679" s="113">
        <v>3822.7943225806398</v>
      </c>
      <c r="AE679" s="113">
        <v>3848.2522378818499</v>
      </c>
      <c r="AF679" s="113">
        <v>25.457915301208299</v>
      </c>
    </row>
    <row r="680" spans="13:32" x14ac:dyDescent="0.35">
      <c r="M680">
        <v>2019</v>
      </c>
      <c r="N680" s="15">
        <v>43681</v>
      </c>
      <c r="O680" s="4">
        <v>24</v>
      </c>
      <c r="P680" s="15" t="s">
        <v>174</v>
      </c>
      <c r="Q680" t="s">
        <v>150</v>
      </c>
      <c r="R680" t="s">
        <v>151</v>
      </c>
      <c r="S680" s="113">
        <v>15537.6618890472</v>
      </c>
      <c r="T680" s="113">
        <v>15894.834000000001</v>
      </c>
      <c r="U680" s="113">
        <v>357.17211095273501</v>
      </c>
      <c r="V680" s="113">
        <f t="shared" si="18"/>
        <v>15894834</v>
      </c>
      <c r="W680" s="114"/>
      <c r="X680">
        <v>2019</v>
      </c>
      <c r="Y680" s="15">
        <v>43681</v>
      </c>
      <c r="Z680" s="4">
        <v>24</v>
      </c>
      <c r="AA680" s="4">
        <v>24</v>
      </c>
      <c r="AB680" t="s">
        <v>224</v>
      </c>
      <c r="AC680" t="s">
        <v>225</v>
      </c>
      <c r="AD680" s="113">
        <v>3822.7943225806398</v>
      </c>
      <c r="AE680" s="113">
        <v>3848.2522378818499</v>
      </c>
      <c r="AF680" s="113">
        <v>25.457915301208299</v>
      </c>
    </row>
    <row r="681" spans="13:32" x14ac:dyDescent="0.35">
      <c r="M681">
        <v>2019</v>
      </c>
      <c r="N681" s="15">
        <v>43682</v>
      </c>
      <c r="O681" s="4">
        <v>24</v>
      </c>
      <c r="P681" s="15" t="s">
        <v>174</v>
      </c>
      <c r="Q681" t="s">
        <v>150</v>
      </c>
      <c r="R681" t="s">
        <v>151</v>
      </c>
      <c r="S681" s="113">
        <v>15499.8397229861</v>
      </c>
      <c r="T681" s="113">
        <v>16549.608</v>
      </c>
      <c r="U681" s="113">
        <v>1049.7682770138199</v>
      </c>
      <c r="V681" s="113">
        <f t="shared" si="18"/>
        <v>16549608</v>
      </c>
      <c r="W681" s="114"/>
      <c r="X681">
        <v>2019</v>
      </c>
      <c r="Y681" s="15">
        <v>43682</v>
      </c>
      <c r="Z681" s="4">
        <v>24</v>
      </c>
      <c r="AA681" s="4">
        <v>24</v>
      </c>
      <c r="AB681" t="s">
        <v>224</v>
      </c>
      <c r="AC681" t="s">
        <v>225</v>
      </c>
      <c r="AD681" s="113">
        <v>3822.7943225806398</v>
      </c>
      <c r="AE681" s="113">
        <v>3848.2522378818499</v>
      </c>
      <c r="AF681" s="113">
        <v>25.457915301208299</v>
      </c>
    </row>
    <row r="682" spans="13:32" x14ac:dyDescent="0.35">
      <c r="M682">
        <v>2019</v>
      </c>
      <c r="N682" s="15">
        <v>43683</v>
      </c>
      <c r="O682" s="4">
        <v>24</v>
      </c>
      <c r="P682" s="15" t="s">
        <v>174</v>
      </c>
      <c r="Q682" t="s">
        <v>150</v>
      </c>
      <c r="R682" t="s">
        <v>151</v>
      </c>
      <c r="S682" s="113">
        <v>15468.8077822905</v>
      </c>
      <c r="T682" s="113">
        <v>16819.513999999999</v>
      </c>
      <c r="U682" s="113">
        <v>1350.7062177094299</v>
      </c>
      <c r="V682" s="113">
        <f t="shared" si="18"/>
        <v>16819514</v>
      </c>
      <c r="W682" s="114"/>
      <c r="X682">
        <v>2019</v>
      </c>
      <c r="Y682" s="15">
        <v>43683</v>
      </c>
      <c r="Z682" s="4">
        <v>24</v>
      </c>
      <c r="AA682" s="4">
        <v>24</v>
      </c>
      <c r="AB682" t="s">
        <v>224</v>
      </c>
      <c r="AC682" t="s">
        <v>225</v>
      </c>
      <c r="AD682" s="113">
        <v>3822.7943225806398</v>
      </c>
      <c r="AE682" s="113">
        <v>3848.2522378818499</v>
      </c>
      <c r="AF682" s="113">
        <v>25.457915301208299</v>
      </c>
    </row>
    <row r="683" spans="13:32" x14ac:dyDescent="0.35">
      <c r="M683">
        <v>2019</v>
      </c>
      <c r="N683" s="15">
        <v>43684</v>
      </c>
      <c r="O683" s="4">
        <v>24</v>
      </c>
      <c r="P683" s="15" t="s">
        <v>174</v>
      </c>
      <c r="Q683" t="s">
        <v>150</v>
      </c>
      <c r="R683" t="s">
        <v>151</v>
      </c>
      <c r="S683" s="113">
        <v>15434.4813054355</v>
      </c>
      <c r="T683" s="113">
        <v>16659.328000000001</v>
      </c>
      <c r="U683" s="113">
        <v>1224.84669456442</v>
      </c>
      <c r="V683" s="113">
        <f t="shared" si="18"/>
        <v>16659328.000000002</v>
      </c>
      <c r="W683" s="114"/>
      <c r="X683">
        <v>2019</v>
      </c>
      <c r="Y683" s="15">
        <v>43684</v>
      </c>
      <c r="Z683" s="4">
        <v>24</v>
      </c>
      <c r="AA683" s="4">
        <v>24</v>
      </c>
      <c r="AB683" t="s">
        <v>224</v>
      </c>
      <c r="AC683" t="s">
        <v>225</v>
      </c>
      <c r="AD683" s="113">
        <v>3822.7943225806398</v>
      </c>
      <c r="AE683" s="113">
        <v>3848.2522378818499</v>
      </c>
      <c r="AF683" s="113">
        <v>25.457915301208299</v>
      </c>
    </row>
    <row r="684" spans="13:32" x14ac:dyDescent="0.35">
      <c r="M684">
        <v>2019</v>
      </c>
      <c r="N684" s="15">
        <v>43685</v>
      </c>
      <c r="O684" s="4">
        <v>24</v>
      </c>
      <c r="P684" s="15" t="s">
        <v>174</v>
      </c>
      <c r="Q684" t="s">
        <v>150</v>
      </c>
      <c r="R684" t="s">
        <v>151</v>
      </c>
      <c r="S684" s="113">
        <v>15394.8729619104</v>
      </c>
      <c r="T684" s="113">
        <v>16200.697</v>
      </c>
      <c r="U684" s="113">
        <v>805.82403808956201</v>
      </c>
      <c r="V684" s="113">
        <f t="shared" si="18"/>
        <v>16200697</v>
      </c>
      <c r="W684" s="114"/>
      <c r="X684">
        <v>2019</v>
      </c>
      <c r="Y684" s="15">
        <v>43685</v>
      </c>
      <c r="Z684" s="4">
        <v>24</v>
      </c>
      <c r="AA684" s="4">
        <v>24</v>
      </c>
      <c r="AB684" t="s">
        <v>224</v>
      </c>
      <c r="AC684" t="s">
        <v>225</v>
      </c>
      <c r="AD684" s="113">
        <v>3822.7943225806398</v>
      </c>
      <c r="AE684" s="113">
        <v>3848.2522378818499</v>
      </c>
      <c r="AF684" s="113">
        <v>25.457915301208299</v>
      </c>
    </row>
    <row r="685" spans="13:32" x14ac:dyDescent="0.35">
      <c r="M685">
        <v>2019</v>
      </c>
      <c r="N685" s="15">
        <v>43686</v>
      </c>
      <c r="O685" s="4">
        <v>24</v>
      </c>
      <c r="P685" s="15" t="s">
        <v>174</v>
      </c>
      <c r="Q685" t="s">
        <v>150</v>
      </c>
      <c r="R685" t="s">
        <v>151</v>
      </c>
      <c r="S685" s="113">
        <v>15339.053538235799</v>
      </c>
      <c r="T685" s="113">
        <v>15588.073</v>
      </c>
      <c r="U685" s="113">
        <v>249.019461764179</v>
      </c>
      <c r="V685" s="113">
        <f t="shared" si="18"/>
        <v>15588073</v>
      </c>
      <c r="W685" s="114"/>
      <c r="X685">
        <v>2019</v>
      </c>
      <c r="Y685" s="15">
        <v>43686</v>
      </c>
      <c r="Z685" s="4">
        <v>24</v>
      </c>
      <c r="AA685" s="4">
        <v>24</v>
      </c>
      <c r="AB685" t="s">
        <v>224</v>
      </c>
      <c r="AC685" t="s">
        <v>225</v>
      </c>
      <c r="AD685" s="113">
        <v>3822.7943225806398</v>
      </c>
      <c r="AE685" s="113">
        <v>3848.2522378818499</v>
      </c>
      <c r="AF685" s="113">
        <v>25.457915301208299</v>
      </c>
    </row>
    <row r="686" spans="13:32" x14ac:dyDescent="0.35">
      <c r="M686">
        <v>2019</v>
      </c>
      <c r="N686" s="15">
        <v>43687</v>
      </c>
      <c r="O686" s="4">
        <v>24</v>
      </c>
      <c r="P686" s="15" t="s">
        <v>174</v>
      </c>
      <c r="Q686" t="s">
        <v>150</v>
      </c>
      <c r="R686" t="s">
        <v>151</v>
      </c>
      <c r="S686" s="113">
        <v>15305.958711020099</v>
      </c>
      <c r="T686" s="113">
        <v>14090.924999999999</v>
      </c>
      <c r="U686" s="113">
        <v>-1215.0337110201899</v>
      </c>
      <c r="V686" s="113">
        <f t="shared" si="18"/>
        <v>14090925</v>
      </c>
      <c r="W686" s="114"/>
      <c r="X686">
        <v>2019</v>
      </c>
      <c r="Y686" s="15">
        <v>43687</v>
      </c>
      <c r="Z686" s="4">
        <v>24</v>
      </c>
      <c r="AA686" s="4">
        <v>24</v>
      </c>
      <c r="AB686" t="s">
        <v>224</v>
      </c>
      <c r="AC686" t="s">
        <v>225</v>
      </c>
      <c r="AD686" s="113">
        <v>3822.7943225806398</v>
      </c>
      <c r="AE686" s="113">
        <v>3848.2522378818499</v>
      </c>
      <c r="AF686" s="113">
        <v>25.457915301208299</v>
      </c>
    </row>
    <row r="687" spans="13:32" x14ac:dyDescent="0.35">
      <c r="M687">
        <v>2019</v>
      </c>
      <c r="N687" s="15">
        <v>43688</v>
      </c>
      <c r="O687" s="4">
        <v>24</v>
      </c>
      <c r="P687" s="15" t="s">
        <v>174</v>
      </c>
      <c r="Q687" t="s">
        <v>150</v>
      </c>
      <c r="R687" t="s">
        <v>151</v>
      </c>
      <c r="S687" s="113">
        <v>15271.5760441159</v>
      </c>
      <c r="T687" s="113">
        <v>12150.678</v>
      </c>
      <c r="U687" s="113">
        <v>-3120.8980441159201</v>
      </c>
      <c r="V687" s="113">
        <f t="shared" si="18"/>
        <v>12150678</v>
      </c>
      <c r="W687" s="114"/>
      <c r="X687">
        <v>2019</v>
      </c>
      <c r="Y687" s="15">
        <v>43688</v>
      </c>
      <c r="Z687" s="4">
        <v>24</v>
      </c>
      <c r="AA687" s="4">
        <v>24</v>
      </c>
      <c r="AB687" t="s">
        <v>224</v>
      </c>
      <c r="AC687" t="s">
        <v>225</v>
      </c>
      <c r="AD687" s="113">
        <v>3822.7943225806398</v>
      </c>
      <c r="AE687" s="113">
        <v>3848.2522378818499</v>
      </c>
      <c r="AF687" s="113">
        <v>25.457915301208299</v>
      </c>
    </row>
    <row r="688" spans="13:32" x14ac:dyDescent="0.35">
      <c r="M688">
        <v>2019</v>
      </c>
      <c r="N688" s="15">
        <v>43689</v>
      </c>
      <c r="O688" s="4">
        <v>24</v>
      </c>
      <c r="P688" s="15" t="s">
        <v>174</v>
      </c>
      <c r="Q688" t="s">
        <v>150</v>
      </c>
      <c r="R688" t="s">
        <v>151</v>
      </c>
      <c r="S688" s="113">
        <v>15224.5524564189</v>
      </c>
      <c r="T688" s="113">
        <v>13909.07</v>
      </c>
      <c r="U688" s="113">
        <v>-1315.4824564189901</v>
      </c>
      <c r="V688" s="113">
        <f t="shared" si="18"/>
        <v>13909070</v>
      </c>
      <c r="W688" s="114"/>
      <c r="X688">
        <v>2019</v>
      </c>
      <c r="Y688" s="15">
        <v>43689</v>
      </c>
      <c r="Z688" s="4">
        <v>24</v>
      </c>
      <c r="AA688" s="4">
        <v>24</v>
      </c>
      <c r="AB688" t="s">
        <v>224</v>
      </c>
      <c r="AC688" t="s">
        <v>225</v>
      </c>
      <c r="AD688" s="113">
        <v>3822.7943225806398</v>
      </c>
      <c r="AE688" s="113">
        <v>3848.2522378818499</v>
      </c>
      <c r="AF688" s="113">
        <v>25.457915301208299</v>
      </c>
    </row>
    <row r="689" spans="13:32" x14ac:dyDescent="0.35">
      <c r="M689">
        <v>2019</v>
      </c>
      <c r="N689" s="15">
        <v>43690</v>
      </c>
      <c r="O689" s="4">
        <v>24</v>
      </c>
      <c r="P689" s="15" t="s">
        <v>174</v>
      </c>
      <c r="Q689" t="s">
        <v>150</v>
      </c>
      <c r="R689" t="s">
        <v>151</v>
      </c>
      <c r="S689" s="113">
        <v>15177.050095447001</v>
      </c>
      <c r="T689" s="113">
        <v>14652.303</v>
      </c>
      <c r="U689" s="113">
        <v>-524.74709544700602</v>
      </c>
      <c r="V689" s="113">
        <f t="shared" si="18"/>
        <v>14652303</v>
      </c>
      <c r="W689" s="114"/>
      <c r="X689">
        <v>2019</v>
      </c>
      <c r="Y689" s="15">
        <v>43690</v>
      </c>
      <c r="Z689" s="4">
        <v>24</v>
      </c>
      <c r="AA689" s="4">
        <v>24</v>
      </c>
      <c r="AB689" t="s">
        <v>224</v>
      </c>
      <c r="AC689" t="s">
        <v>225</v>
      </c>
      <c r="AD689" s="113">
        <v>3822.7943225806398</v>
      </c>
      <c r="AE689" s="113">
        <v>3848.2522378818499</v>
      </c>
      <c r="AF689" s="113">
        <v>25.457915301208299</v>
      </c>
    </row>
    <row r="690" spans="13:32" x14ac:dyDescent="0.35">
      <c r="M690">
        <v>2019</v>
      </c>
      <c r="N690" s="15">
        <v>43691</v>
      </c>
      <c r="O690" s="4">
        <v>24</v>
      </c>
      <c r="P690" s="15" t="s">
        <v>174</v>
      </c>
      <c r="Q690" t="s">
        <v>150</v>
      </c>
      <c r="R690" t="s">
        <v>151</v>
      </c>
      <c r="S690" s="113">
        <v>15129.6736810853</v>
      </c>
      <c r="T690" s="113">
        <v>15461.195</v>
      </c>
      <c r="U690" s="113">
        <v>331.52131891466502</v>
      </c>
      <c r="V690" s="113">
        <f t="shared" si="18"/>
        <v>15461195</v>
      </c>
      <c r="W690" s="114"/>
      <c r="X690">
        <v>2019</v>
      </c>
      <c r="Y690" s="15">
        <v>43691</v>
      </c>
      <c r="Z690" s="4">
        <v>24</v>
      </c>
      <c r="AA690" s="4">
        <v>24</v>
      </c>
      <c r="AB690" t="s">
        <v>224</v>
      </c>
      <c r="AC690" t="s">
        <v>225</v>
      </c>
      <c r="AD690" s="113">
        <v>3822.7943225806398</v>
      </c>
      <c r="AE690" s="113">
        <v>3848.2522378818499</v>
      </c>
      <c r="AF690" s="113">
        <v>25.457915301208299</v>
      </c>
    </row>
    <row r="691" spans="13:32" x14ac:dyDescent="0.35">
      <c r="M691">
        <v>2019</v>
      </c>
      <c r="N691" s="15">
        <v>43692</v>
      </c>
      <c r="O691" s="4">
        <v>24</v>
      </c>
      <c r="P691" s="15" t="s">
        <v>174</v>
      </c>
      <c r="Q691" t="s">
        <v>150</v>
      </c>
      <c r="R691" t="s">
        <v>151</v>
      </c>
      <c r="S691" s="113">
        <v>15081.606646272099</v>
      </c>
      <c r="T691" s="113">
        <v>15948.550999999999</v>
      </c>
      <c r="U691" s="113">
        <v>866.94435372785597</v>
      </c>
      <c r="V691" s="113">
        <f t="shared" si="18"/>
        <v>15948551</v>
      </c>
      <c r="W691" s="114"/>
      <c r="X691">
        <v>2019</v>
      </c>
      <c r="Y691" s="15">
        <v>43692</v>
      </c>
      <c r="Z691" s="4">
        <v>24</v>
      </c>
      <c r="AA691" s="4">
        <v>24</v>
      </c>
      <c r="AB691" t="s">
        <v>224</v>
      </c>
      <c r="AC691" t="s">
        <v>225</v>
      </c>
      <c r="AD691" s="113">
        <v>3822.7943225806398</v>
      </c>
      <c r="AE691" s="113">
        <v>3848.2522378818499</v>
      </c>
      <c r="AF691" s="113">
        <v>25.457915301208299</v>
      </c>
    </row>
    <row r="692" spans="13:32" x14ac:dyDescent="0.35">
      <c r="M692">
        <v>2019</v>
      </c>
      <c r="N692" s="15">
        <v>43693</v>
      </c>
      <c r="O692" s="4">
        <v>24</v>
      </c>
      <c r="P692" s="15" t="s">
        <v>174</v>
      </c>
      <c r="Q692" t="s">
        <v>150</v>
      </c>
      <c r="R692" t="s">
        <v>151</v>
      </c>
      <c r="S692" s="113">
        <v>15025.4660477281</v>
      </c>
      <c r="T692" s="113">
        <v>15693.922</v>
      </c>
      <c r="U692" s="113">
        <v>668.45595227182002</v>
      </c>
      <c r="V692" s="113">
        <f t="shared" si="18"/>
        <v>15693922</v>
      </c>
      <c r="W692" s="114"/>
      <c r="X692">
        <v>2019</v>
      </c>
      <c r="Y692" s="15">
        <v>43693</v>
      </c>
      <c r="Z692" s="4">
        <v>24</v>
      </c>
      <c r="AA692" s="4">
        <v>24</v>
      </c>
      <c r="AB692" t="s">
        <v>224</v>
      </c>
      <c r="AC692" t="s">
        <v>225</v>
      </c>
      <c r="AD692" s="113">
        <v>3822.7943225806398</v>
      </c>
      <c r="AE692" s="113">
        <v>3848.2522378818499</v>
      </c>
      <c r="AF692" s="113">
        <v>25.457915301208299</v>
      </c>
    </row>
    <row r="693" spans="13:32" x14ac:dyDescent="0.35">
      <c r="M693">
        <v>2019</v>
      </c>
      <c r="N693" s="15">
        <v>43694</v>
      </c>
      <c r="O693" s="4">
        <v>24</v>
      </c>
      <c r="P693" s="15" t="s">
        <v>174</v>
      </c>
      <c r="Q693" t="s">
        <v>150</v>
      </c>
      <c r="R693" t="s">
        <v>151</v>
      </c>
      <c r="S693" s="113">
        <v>14979.720731907901</v>
      </c>
      <c r="T693" s="113">
        <v>14950.437</v>
      </c>
      <c r="U693" s="113">
        <v>-29.283731907959002</v>
      </c>
      <c r="V693" s="113">
        <f t="shared" si="18"/>
        <v>14950437</v>
      </c>
      <c r="W693" s="114"/>
      <c r="X693">
        <v>2019</v>
      </c>
      <c r="Y693" s="15">
        <v>43694</v>
      </c>
      <c r="Z693" s="4">
        <v>24</v>
      </c>
      <c r="AA693" s="4">
        <v>24</v>
      </c>
      <c r="AB693" t="s">
        <v>224</v>
      </c>
      <c r="AC693" t="s">
        <v>225</v>
      </c>
      <c r="AD693" s="113">
        <v>3822.7943225806398</v>
      </c>
      <c r="AE693" s="113">
        <v>3848.2522378818499</v>
      </c>
      <c r="AF693" s="113">
        <v>25.457915301208299</v>
      </c>
    </row>
    <row r="694" spans="13:32" x14ac:dyDescent="0.35">
      <c r="M694">
        <v>2019</v>
      </c>
      <c r="N694" s="15">
        <v>43695</v>
      </c>
      <c r="O694" s="4">
        <v>24</v>
      </c>
      <c r="P694" s="15" t="s">
        <v>174</v>
      </c>
      <c r="Q694" t="s">
        <v>150</v>
      </c>
      <c r="R694" t="s">
        <v>151</v>
      </c>
      <c r="S694" s="113">
        <v>14931.123273138801</v>
      </c>
      <c r="T694" s="113">
        <v>14578.181</v>
      </c>
      <c r="U694" s="113">
        <v>-352.94227313886699</v>
      </c>
      <c r="V694" s="113">
        <f t="shared" si="18"/>
        <v>14578181</v>
      </c>
      <c r="W694" s="114"/>
      <c r="X694">
        <v>2019</v>
      </c>
      <c r="Y694" s="15">
        <v>43695</v>
      </c>
      <c r="Z694" s="4">
        <v>24</v>
      </c>
      <c r="AA694" s="4">
        <v>24</v>
      </c>
      <c r="AB694" t="s">
        <v>224</v>
      </c>
      <c r="AC694" t="s">
        <v>225</v>
      </c>
      <c r="AD694" s="113">
        <v>3822.7943225806398</v>
      </c>
      <c r="AE694" s="113">
        <v>3848.2522378818499</v>
      </c>
      <c r="AF694" s="113">
        <v>25.457915301208299</v>
      </c>
    </row>
    <row r="695" spans="13:32" x14ac:dyDescent="0.35">
      <c r="M695">
        <v>2019</v>
      </c>
      <c r="N695" s="15">
        <v>43696</v>
      </c>
      <c r="O695" s="4">
        <v>24</v>
      </c>
      <c r="P695" s="15" t="s">
        <v>174</v>
      </c>
      <c r="Q695" t="s">
        <v>150</v>
      </c>
      <c r="R695" t="s">
        <v>151</v>
      </c>
      <c r="S695" s="113">
        <v>14869.62566731</v>
      </c>
      <c r="T695" s="113">
        <v>15439.608</v>
      </c>
      <c r="U695" s="113">
        <v>569.98233268996501</v>
      </c>
      <c r="V695" s="113">
        <f t="shared" si="18"/>
        <v>15439608</v>
      </c>
      <c r="W695" s="114"/>
      <c r="X695">
        <v>2019</v>
      </c>
      <c r="Y695" s="15">
        <v>43696</v>
      </c>
      <c r="Z695" s="4">
        <v>24</v>
      </c>
      <c r="AA695" s="4">
        <v>24</v>
      </c>
      <c r="AB695" t="s">
        <v>224</v>
      </c>
      <c r="AC695" t="s">
        <v>225</v>
      </c>
      <c r="AD695" s="113">
        <v>3822.7943225806398</v>
      </c>
      <c r="AE695" s="113">
        <v>3848.2522378818499</v>
      </c>
      <c r="AF695" s="113">
        <v>25.457915301208299</v>
      </c>
    </row>
    <row r="696" spans="13:32" x14ac:dyDescent="0.35">
      <c r="M696">
        <v>2019</v>
      </c>
      <c r="N696" s="15">
        <v>43697</v>
      </c>
      <c r="O696" s="4">
        <v>24</v>
      </c>
      <c r="P696" s="15" t="s">
        <v>174</v>
      </c>
      <c r="Q696" t="s">
        <v>150</v>
      </c>
      <c r="R696" t="s">
        <v>151</v>
      </c>
      <c r="S696" s="113">
        <v>14862.008281987601</v>
      </c>
      <c r="T696" s="113">
        <v>15803.197</v>
      </c>
      <c r="U696" s="113">
        <v>941.18871801239504</v>
      </c>
      <c r="V696" s="113">
        <f t="shared" si="18"/>
        <v>15803197</v>
      </c>
      <c r="W696" s="114"/>
      <c r="X696">
        <v>2019</v>
      </c>
      <c r="Y696" s="15">
        <v>43697</v>
      </c>
      <c r="Z696" s="4">
        <v>24</v>
      </c>
      <c r="AA696" s="4">
        <v>24</v>
      </c>
      <c r="AB696" t="s">
        <v>224</v>
      </c>
      <c r="AC696" t="s">
        <v>225</v>
      </c>
      <c r="AD696" s="113">
        <v>3822.7943225806398</v>
      </c>
      <c r="AE696" s="113">
        <v>3848.2522378818499</v>
      </c>
      <c r="AF696" s="113">
        <v>25.457915301208299</v>
      </c>
    </row>
    <row r="697" spans="13:32" x14ac:dyDescent="0.35">
      <c r="M697">
        <v>2019</v>
      </c>
      <c r="N697" s="15">
        <v>43698</v>
      </c>
      <c r="O697" s="4">
        <v>24</v>
      </c>
      <c r="P697" s="15" t="s">
        <v>174</v>
      </c>
      <c r="Q697" t="s">
        <v>150</v>
      </c>
      <c r="R697" t="s">
        <v>151</v>
      </c>
      <c r="S697" s="113">
        <v>14805.572716938001</v>
      </c>
      <c r="T697" s="113">
        <v>15545.841</v>
      </c>
      <c r="U697" s="113">
        <v>740.26828306192294</v>
      </c>
      <c r="V697" s="113">
        <f t="shared" si="18"/>
        <v>15545841</v>
      </c>
      <c r="W697" s="114"/>
      <c r="X697">
        <v>2019</v>
      </c>
      <c r="Y697" s="15">
        <v>43698</v>
      </c>
      <c r="Z697" s="4">
        <v>24</v>
      </c>
      <c r="AA697" s="4">
        <v>24</v>
      </c>
      <c r="AB697" t="s">
        <v>224</v>
      </c>
      <c r="AC697" t="s">
        <v>225</v>
      </c>
      <c r="AD697" s="113">
        <v>3822.7943225806398</v>
      </c>
      <c r="AE697" s="113">
        <v>3848.2522378818499</v>
      </c>
      <c r="AF697" s="113">
        <v>25.457915301208299</v>
      </c>
    </row>
    <row r="698" spans="13:32" x14ac:dyDescent="0.35">
      <c r="M698">
        <v>2019</v>
      </c>
      <c r="N698" s="15">
        <v>43699</v>
      </c>
      <c r="O698" s="4">
        <v>24</v>
      </c>
      <c r="P698" s="15" t="s">
        <v>174</v>
      </c>
      <c r="Q698" t="s">
        <v>150</v>
      </c>
      <c r="R698" t="s">
        <v>151</v>
      </c>
      <c r="S698" s="113">
        <v>14777.668326347901</v>
      </c>
      <c r="T698" s="113">
        <v>15462.464</v>
      </c>
      <c r="U698" s="113">
        <v>684.795673652093</v>
      </c>
      <c r="V698" s="113">
        <f t="shared" si="18"/>
        <v>15462464</v>
      </c>
      <c r="W698" s="114"/>
      <c r="X698">
        <v>2019</v>
      </c>
      <c r="Y698" s="15">
        <v>43699</v>
      </c>
      <c r="Z698" s="4">
        <v>24</v>
      </c>
      <c r="AA698" s="4">
        <v>24</v>
      </c>
      <c r="AB698" t="s">
        <v>224</v>
      </c>
      <c r="AC698" t="s">
        <v>225</v>
      </c>
      <c r="AD698" s="113">
        <v>3822.7943225806398</v>
      </c>
      <c r="AE698" s="113">
        <v>3848.2522378818499</v>
      </c>
      <c r="AF698" s="113">
        <v>25.457915301208299</v>
      </c>
    </row>
    <row r="699" spans="13:32" x14ac:dyDescent="0.35">
      <c r="M699">
        <v>2019</v>
      </c>
      <c r="N699" s="15">
        <v>43700</v>
      </c>
      <c r="O699" s="4">
        <v>24</v>
      </c>
      <c r="P699" s="15" t="s">
        <v>174</v>
      </c>
      <c r="Q699" t="s">
        <v>150</v>
      </c>
      <c r="R699" t="s">
        <v>151</v>
      </c>
      <c r="S699" s="113">
        <v>14726.3778233865</v>
      </c>
      <c r="T699" s="113">
        <v>15255.412</v>
      </c>
      <c r="U699" s="113">
        <v>529.03417661345497</v>
      </c>
      <c r="V699" s="113">
        <f t="shared" si="18"/>
        <v>15255412</v>
      </c>
      <c r="W699" s="114"/>
      <c r="X699">
        <v>2019</v>
      </c>
      <c r="Y699" s="15">
        <v>43700</v>
      </c>
      <c r="Z699" s="4">
        <v>24</v>
      </c>
      <c r="AA699" s="4">
        <v>24</v>
      </c>
      <c r="AB699" t="s">
        <v>224</v>
      </c>
      <c r="AC699" t="s">
        <v>225</v>
      </c>
      <c r="AD699" s="113">
        <v>3822.7943225806398</v>
      </c>
      <c r="AE699" s="113">
        <v>3848.2522378818499</v>
      </c>
      <c r="AF699" s="113">
        <v>25.457915301208299</v>
      </c>
    </row>
    <row r="700" spans="13:32" x14ac:dyDescent="0.35">
      <c r="M700">
        <v>2019</v>
      </c>
      <c r="N700" s="15">
        <v>43701</v>
      </c>
      <c r="O700" s="4">
        <v>24</v>
      </c>
      <c r="P700" s="15" t="s">
        <v>174</v>
      </c>
      <c r="Q700" t="s">
        <v>150</v>
      </c>
      <c r="R700" t="s">
        <v>151</v>
      </c>
      <c r="S700" s="113">
        <v>14700.418710153201</v>
      </c>
      <c r="T700" s="113">
        <v>14675.678</v>
      </c>
      <c r="U700" s="113">
        <v>-24.740710153200698</v>
      </c>
      <c r="V700" s="113">
        <f t="shared" si="18"/>
        <v>14675678</v>
      </c>
      <c r="W700" s="114"/>
      <c r="X700">
        <v>2019</v>
      </c>
      <c r="Y700" s="15">
        <v>43701</v>
      </c>
      <c r="Z700" s="4">
        <v>24</v>
      </c>
      <c r="AA700" s="4">
        <v>24</v>
      </c>
      <c r="AB700" t="s">
        <v>224</v>
      </c>
      <c r="AC700" t="s">
        <v>225</v>
      </c>
      <c r="AD700" s="113">
        <v>3822.7943225806398</v>
      </c>
      <c r="AE700" s="113">
        <v>3848.2522378818499</v>
      </c>
      <c r="AF700" s="113">
        <v>25.457915301208299</v>
      </c>
    </row>
    <row r="701" spans="13:32" x14ac:dyDescent="0.35">
      <c r="M701">
        <v>2019</v>
      </c>
      <c r="N701" s="15">
        <v>43702</v>
      </c>
      <c r="O701" s="4">
        <v>24</v>
      </c>
      <c r="P701" s="15" t="s">
        <v>174</v>
      </c>
      <c r="Q701" t="s">
        <v>150</v>
      </c>
      <c r="R701" t="s">
        <v>151</v>
      </c>
      <c r="S701" s="113">
        <v>14671.9157290149</v>
      </c>
      <c r="T701" s="113">
        <v>14158.677</v>
      </c>
      <c r="U701" s="113">
        <v>-513.23872901497396</v>
      </c>
      <c r="V701" s="113">
        <f t="shared" si="18"/>
        <v>14158677</v>
      </c>
      <c r="W701" s="114"/>
      <c r="X701">
        <v>2019</v>
      </c>
      <c r="Y701" s="15">
        <v>43702</v>
      </c>
      <c r="Z701" s="4">
        <v>24</v>
      </c>
      <c r="AA701" s="4">
        <v>24</v>
      </c>
      <c r="AB701" t="s">
        <v>224</v>
      </c>
      <c r="AC701" t="s">
        <v>225</v>
      </c>
      <c r="AD701" s="113">
        <v>3822.7943225806398</v>
      </c>
      <c r="AE701" s="113">
        <v>3848.2522378818499</v>
      </c>
      <c r="AF701" s="113">
        <v>25.457915301208299</v>
      </c>
    </row>
    <row r="702" spans="13:32" x14ac:dyDescent="0.35">
      <c r="M702">
        <v>2019</v>
      </c>
      <c r="N702" s="15">
        <v>43703</v>
      </c>
      <c r="O702" s="4">
        <v>24</v>
      </c>
      <c r="P702" s="15" t="s">
        <v>174</v>
      </c>
      <c r="Q702" t="s">
        <v>150</v>
      </c>
      <c r="R702" t="s">
        <v>151</v>
      </c>
      <c r="S702" s="113">
        <v>14628.193076233099</v>
      </c>
      <c r="T702" s="113">
        <v>14966.254999999999</v>
      </c>
      <c r="U702" s="113">
        <v>338.06192376688301</v>
      </c>
      <c r="V702" s="113">
        <f t="shared" si="18"/>
        <v>14966255</v>
      </c>
      <c r="W702" s="114"/>
      <c r="X702">
        <v>2019</v>
      </c>
      <c r="Y702" s="15">
        <v>43703</v>
      </c>
      <c r="Z702" s="4">
        <v>24</v>
      </c>
      <c r="AA702" s="4">
        <v>24</v>
      </c>
      <c r="AB702" t="s">
        <v>224</v>
      </c>
      <c r="AC702" t="s">
        <v>225</v>
      </c>
      <c r="AD702" s="113">
        <v>3822.7943225806398</v>
      </c>
      <c r="AE702" s="113">
        <v>3848.2522378818499</v>
      </c>
      <c r="AF702" s="113">
        <v>25.457915301208299</v>
      </c>
    </row>
    <row r="703" spans="13:32" x14ac:dyDescent="0.35">
      <c r="M703">
        <v>2019</v>
      </c>
      <c r="N703" s="15">
        <v>43704</v>
      </c>
      <c r="O703" s="4">
        <v>24</v>
      </c>
      <c r="P703" s="15" t="s">
        <v>174</v>
      </c>
      <c r="Q703" t="s">
        <v>150</v>
      </c>
      <c r="R703" t="s">
        <v>151</v>
      </c>
      <c r="S703" s="113">
        <v>14593.0304840227</v>
      </c>
      <c r="T703" s="113">
        <v>15710.797</v>
      </c>
      <c r="U703" s="113">
        <v>1117.76651597721</v>
      </c>
      <c r="V703" s="113">
        <f t="shared" si="18"/>
        <v>15710797</v>
      </c>
      <c r="W703" s="114"/>
      <c r="X703">
        <v>2019</v>
      </c>
      <c r="Y703" s="15">
        <v>43704</v>
      </c>
      <c r="Z703" s="4">
        <v>24</v>
      </c>
      <c r="AA703" s="4">
        <v>24</v>
      </c>
      <c r="AB703" t="s">
        <v>224</v>
      </c>
      <c r="AC703" t="s">
        <v>225</v>
      </c>
      <c r="AD703" s="113">
        <v>3822.7943225806398</v>
      </c>
      <c r="AE703" s="113">
        <v>3848.2522378818499</v>
      </c>
      <c r="AF703" s="113">
        <v>25.457915301208299</v>
      </c>
    </row>
    <row r="704" spans="13:32" x14ac:dyDescent="0.35">
      <c r="M704">
        <v>2019</v>
      </c>
      <c r="N704" s="15">
        <v>43705</v>
      </c>
      <c r="O704" s="4">
        <v>24</v>
      </c>
      <c r="P704" s="15" t="s">
        <v>174</v>
      </c>
      <c r="Q704" t="s">
        <v>150</v>
      </c>
      <c r="R704" t="s">
        <v>151</v>
      </c>
      <c r="S704" s="113">
        <v>14557.6828908716</v>
      </c>
      <c r="T704" s="113">
        <v>16045.476000000001</v>
      </c>
      <c r="U704" s="113">
        <v>1487.7931091283101</v>
      </c>
      <c r="V704" s="113">
        <f t="shared" si="18"/>
        <v>16045476</v>
      </c>
      <c r="W704" s="114"/>
      <c r="X704">
        <v>2019</v>
      </c>
      <c r="Y704" s="15">
        <v>43705</v>
      </c>
      <c r="Z704" s="4">
        <v>24</v>
      </c>
      <c r="AA704" s="4">
        <v>24</v>
      </c>
      <c r="AB704" t="s">
        <v>224</v>
      </c>
      <c r="AC704" t="s">
        <v>225</v>
      </c>
      <c r="AD704" s="113">
        <v>3822.7943225806398</v>
      </c>
      <c r="AE704" s="113">
        <v>3848.2522378818499</v>
      </c>
      <c r="AF704" s="113">
        <v>25.457915301208299</v>
      </c>
    </row>
    <row r="705" spans="13:32" x14ac:dyDescent="0.35">
      <c r="M705">
        <v>2019</v>
      </c>
      <c r="N705" s="15">
        <v>43706</v>
      </c>
      <c r="O705" s="4">
        <v>24</v>
      </c>
      <c r="P705" s="15" t="s">
        <v>174</v>
      </c>
      <c r="Q705" t="s">
        <v>150</v>
      </c>
      <c r="R705" t="s">
        <v>151</v>
      </c>
      <c r="S705" s="113">
        <v>14527.0223540238</v>
      </c>
      <c r="T705" s="113">
        <v>15584.019</v>
      </c>
      <c r="U705" s="113">
        <v>1056.9966459761399</v>
      </c>
      <c r="V705" s="113">
        <f t="shared" si="18"/>
        <v>15584019</v>
      </c>
      <c r="W705" s="114"/>
      <c r="X705">
        <v>2019</v>
      </c>
      <c r="Y705" s="15">
        <v>43706</v>
      </c>
      <c r="Z705" s="4">
        <v>24</v>
      </c>
      <c r="AA705" s="4">
        <v>24</v>
      </c>
      <c r="AB705" t="s">
        <v>224</v>
      </c>
      <c r="AC705" t="s">
        <v>225</v>
      </c>
      <c r="AD705" s="113">
        <v>3822.7943225806398</v>
      </c>
      <c r="AE705" s="113">
        <v>3848.2522378818499</v>
      </c>
      <c r="AF705" s="113">
        <v>25.457915301208299</v>
      </c>
    </row>
    <row r="706" spans="13:32" x14ac:dyDescent="0.35">
      <c r="M706">
        <v>2019</v>
      </c>
      <c r="N706" s="15">
        <v>43707</v>
      </c>
      <c r="O706" s="4">
        <v>24</v>
      </c>
      <c r="P706" s="15" t="s">
        <v>174</v>
      </c>
      <c r="Q706" t="s">
        <v>150</v>
      </c>
      <c r="R706" t="s">
        <v>151</v>
      </c>
      <c r="S706" s="113">
        <v>14491.244253204401</v>
      </c>
      <c r="T706" s="113">
        <v>16033.81</v>
      </c>
      <c r="U706" s="113">
        <v>1542.56574679557</v>
      </c>
      <c r="V706" s="113">
        <f t="shared" si="18"/>
        <v>16033810</v>
      </c>
      <c r="W706" s="114"/>
      <c r="X706">
        <v>2019</v>
      </c>
      <c r="Y706" s="15">
        <v>43707</v>
      </c>
      <c r="Z706" s="4">
        <v>24</v>
      </c>
      <c r="AA706" s="4">
        <v>24</v>
      </c>
      <c r="AB706" t="s">
        <v>224</v>
      </c>
      <c r="AC706" t="s">
        <v>225</v>
      </c>
      <c r="AD706" s="113">
        <v>3822.7943225806398</v>
      </c>
      <c r="AE706" s="113">
        <v>3848.2522378818499</v>
      </c>
      <c r="AF706" s="113">
        <v>25.457915301208299</v>
      </c>
    </row>
    <row r="707" spans="13:32" x14ac:dyDescent="0.35">
      <c r="M707">
        <v>2019</v>
      </c>
      <c r="N707" s="15">
        <v>43708</v>
      </c>
      <c r="O707" s="4">
        <v>24</v>
      </c>
      <c r="P707" s="15" t="s">
        <v>174</v>
      </c>
      <c r="Q707" t="s">
        <v>150</v>
      </c>
      <c r="R707" t="s">
        <v>151</v>
      </c>
      <c r="S707" s="113">
        <v>14445.894044726099</v>
      </c>
      <c r="T707" s="113">
        <v>15197.367</v>
      </c>
      <c r="U707" s="113">
        <v>751.47295527382596</v>
      </c>
      <c r="V707" s="113">
        <f t="shared" si="18"/>
        <v>15197367</v>
      </c>
      <c r="W707" s="114"/>
      <c r="X707">
        <v>2019</v>
      </c>
      <c r="Y707" s="15">
        <v>43708</v>
      </c>
      <c r="Z707" s="4">
        <v>24</v>
      </c>
      <c r="AA707" s="4">
        <v>24</v>
      </c>
      <c r="AB707" t="s">
        <v>224</v>
      </c>
      <c r="AC707" t="s">
        <v>225</v>
      </c>
      <c r="AD707" s="113">
        <v>3822.7943225806398</v>
      </c>
      <c r="AE707" s="113">
        <v>3848.2522378818499</v>
      </c>
      <c r="AF707" s="113">
        <v>25.457915301208299</v>
      </c>
    </row>
    <row r="708" spans="13:32" x14ac:dyDescent="0.35">
      <c r="M708">
        <v>2019</v>
      </c>
      <c r="N708" s="15">
        <v>43709</v>
      </c>
      <c r="O708" s="4">
        <v>24</v>
      </c>
      <c r="P708" s="15" t="s">
        <v>175</v>
      </c>
      <c r="Q708" t="s">
        <v>150</v>
      </c>
      <c r="R708" t="s">
        <v>151</v>
      </c>
      <c r="S708" s="113">
        <v>14398.336387457901</v>
      </c>
      <c r="T708" s="113">
        <v>14450.51</v>
      </c>
      <c r="U708" s="113">
        <v>52.173612542037503</v>
      </c>
      <c r="V708" s="113">
        <f t="shared" si="18"/>
        <v>14450510</v>
      </c>
      <c r="W708" s="114"/>
      <c r="X708">
        <v>2019</v>
      </c>
      <c r="Y708" s="15">
        <v>43709</v>
      </c>
      <c r="Z708" s="4">
        <v>24</v>
      </c>
      <c r="AA708" s="4">
        <v>24</v>
      </c>
      <c r="AB708" t="s">
        <v>224</v>
      </c>
      <c r="AC708" t="s">
        <v>225</v>
      </c>
      <c r="AD708" s="113">
        <v>3789.9373333333301</v>
      </c>
      <c r="AE708" s="113">
        <v>3815.1764373727401</v>
      </c>
      <c r="AF708" s="113">
        <v>25.2391040394124</v>
      </c>
    </row>
    <row r="709" spans="13:32" x14ac:dyDescent="0.35">
      <c r="M709">
        <v>2019</v>
      </c>
      <c r="N709" s="15">
        <v>43710</v>
      </c>
      <c r="O709" s="4">
        <v>24</v>
      </c>
      <c r="P709" s="15" t="s">
        <v>175</v>
      </c>
      <c r="Q709" t="s">
        <v>150</v>
      </c>
      <c r="R709" t="s">
        <v>151</v>
      </c>
      <c r="S709" s="113">
        <v>14334.101158775</v>
      </c>
      <c r="T709" s="113">
        <v>14595.985000000001</v>
      </c>
      <c r="U709" s="113">
        <v>261.88384122498002</v>
      </c>
      <c r="V709" s="113">
        <f t="shared" si="18"/>
        <v>14595985</v>
      </c>
      <c r="W709" s="114"/>
      <c r="X709">
        <v>2019</v>
      </c>
      <c r="Y709" s="15">
        <v>43710</v>
      </c>
      <c r="Z709" s="4">
        <v>24</v>
      </c>
      <c r="AA709" s="4">
        <v>24</v>
      </c>
      <c r="AB709" t="s">
        <v>224</v>
      </c>
      <c r="AC709" t="s">
        <v>225</v>
      </c>
      <c r="AD709" s="113">
        <v>3789.9373333333301</v>
      </c>
      <c r="AE709" s="113">
        <v>3815.1764373727401</v>
      </c>
      <c r="AF709" s="113">
        <v>25.2391040394124</v>
      </c>
    </row>
    <row r="710" spans="13:32" x14ac:dyDescent="0.35">
      <c r="M710">
        <v>2019</v>
      </c>
      <c r="N710" s="15">
        <v>43711</v>
      </c>
      <c r="O710" s="4">
        <v>24</v>
      </c>
      <c r="P710" s="15" t="s">
        <v>175</v>
      </c>
      <c r="Q710" t="s">
        <v>150</v>
      </c>
      <c r="R710" t="s">
        <v>151</v>
      </c>
      <c r="S710" s="113">
        <v>14238.806301691</v>
      </c>
      <c r="T710" s="113">
        <v>15100.349</v>
      </c>
      <c r="U710" s="113">
        <v>861.54269830891997</v>
      </c>
      <c r="V710" s="113">
        <f t="shared" si="18"/>
        <v>15100349</v>
      </c>
      <c r="W710" s="114"/>
      <c r="X710">
        <v>2019</v>
      </c>
      <c r="Y710" s="15">
        <v>43711</v>
      </c>
      <c r="Z710" s="4">
        <v>24</v>
      </c>
      <c r="AA710" s="4">
        <v>24</v>
      </c>
      <c r="AB710" t="s">
        <v>224</v>
      </c>
      <c r="AC710" t="s">
        <v>225</v>
      </c>
      <c r="AD710" s="113">
        <v>3789.9373333333301</v>
      </c>
      <c r="AE710" s="113">
        <v>3815.1764373727401</v>
      </c>
      <c r="AF710" s="113">
        <v>25.2391040394124</v>
      </c>
    </row>
    <row r="711" spans="13:32" x14ac:dyDescent="0.35">
      <c r="M711">
        <v>2019</v>
      </c>
      <c r="N711" s="15">
        <v>43712</v>
      </c>
      <c r="O711" s="4">
        <v>24</v>
      </c>
      <c r="P711" s="15" t="s">
        <v>175</v>
      </c>
      <c r="Q711" t="s">
        <v>150</v>
      </c>
      <c r="R711" t="s">
        <v>151</v>
      </c>
      <c r="S711" s="113">
        <v>14159.0609440076</v>
      </c>
      <c r="T711" s="113">
        <v>15404.659</v>
      </c>
      <c r="U711" s="113">
        <v>1245.59805599232</v>
      </c>
      <c r="V711" s="113">
        <f t="shared" si="18"/>
        <v>15404659</v>
      </c>
      <c r="W711" s="114"/>
      <c r="X711">
        <v>2019</v>
      </c>
      <c r="Y711" s="15">
        <v>43712</v>
      </c>
      <c r="Z711" s="4">
        <v>24</v>
      </c>
      <c r="AA711" s="4">
        <v>24</v>
      </c>
      <c r="AB711" t="s">
        <v>224</v>
      </c>
      <c r="AC711" t="s">
        <v>225</v>
      </c>
      <c r="AD711" s="113">
        <v>3789.9373333333301</v>
      </c>
      <c r="AE711" s="113">
        <v>3815.1764373727401</v>
      </c>
      <c r="AF711" s="113">
        <v>25.2391040394124</v>
      </c>
    </row>
    <row r="712" spans="13:32" x14ac:dyDescent="0.35">
      <c r="M712">
        <v>2019</v>
      </c>
      <c r="N712" s="15">
        <v>43713</v>
      </c>
      <c r="O712" s="4">
        <v>24</v>
      </c>
      <c r="P712" s="15" t="s">
        <v>175</v>
      </c>
      <c r="Q712" t="s">
        <v>150</v>
      </c>
      <c r="R712" t="s">
        <v>151</v>
      </c>
      <c r="S712" s="113">
        <v>14086.8945762367</v>
      </c>
      <c r="T712" s="113">
        <v>15289.172</v>
      </c>
      <c r="U712" s="113">
        <v>1202.27742376321</v>
      </c>
      <c r="V712" s="113">
        <f t="shared" si="18"/>
        <v>15289172</v>
      </c>
      <c r="W712" s="114"/>
      <c r="X712">
        <v>2019</v>
      </c>
      <c r="Y712" s="15">
        <v>43713</v>
      </c>
      <c r="Z712" s="4">
        <v>24</v>
      </c>
      <c r="AA712" s="4">
        <v>24</v>
      </c>
      <c r="AB712" t="s">
        <v>224</v>
      </c>
      <c r="AC712" t="s">
        <v>225</v>
      </c>
      <c r="AD712" s="113">
        <v>3789.9373333333301</v>
      </c>
      <c r="AE712" s="113">
        <v>3815.1764373727401</v>
      </c>
      <c r="AF712" s="113">
        <v>25.2391040394124</v>
      </c>
    </row>
    <row r="713" spans="13:32" x14ac:dyDescent="0.35">
      <c r="M713">
        <v>2019</v>
      </c>
      <c r="N713" s="15">
        <v>43714</v>
      </c>
      <c r="O713" s="4">
        <v>24</v>
      </c>
      <c r="P713" s="15" t="s">
        <v>175</v>
      </c>
      <c r="Q713" t="s">
        <v>150</v>
      </c>
      <c r="R713" t="s">
        <v>151</v>
      </c>
      <c r="S713" s="113">
        <v>14002.3889562192</v>
      </c>
      <c r="T713" s="113">
        <v>15028.630999999999</v>
      </c>
      <c r="U713" s="113">
        <v>1026.24204378071</v>
      </c>
      <c r="V713" s="113">
        <f t="shared" ref="V713:V776" si="19">T713*1000</f>
        <v>15028631</v>
      </c>
      <c r="W713" s="114"/>
      <c r="X713">
        <v>2019</v>
      </c>
      <c r="Y713" s="15">
        <v>43714</v>
      </c>
      <c r="Z713" s="4">
        <v>24</v>
      </c>
      <c r="AA713" s="4">
        <v>24</v>
      </c>
      <c r="AB713" t="s">
        <v>224</v>
      </c>
      <c r="AC713" t="s">
        <v>225</v>
      </c>
      <c r="AD713" s="113">
        <v>3789.9373333333301</v>
      </c>
      <c r="AE713" s="113">
        <v>3815.1764373727401</v>
      </c>
      <c r="AF713" s="113">
        <v>25.2391040394124</v>
      </c>
    </row>
    <row r="714" spans="13:32" x14ac:dyDescent="0.35">
      <c r="M714">
        <v>2019</v>
      </c>
      <c r="N714" s="15">
        <v>43715</v>
      </c>
      <c r="O714" s="4">
        <v>24</v>
      </c>
      <c r="P714" s="15" t="s">
        <v>175</v>
      </c>
      <c r="Q714" t="s">
        <v>150</v>
      </c>
      <c r="R714" t="s">
        <v>151</v>
      </c>
      <c r="S714" s="113">
        <v>13940.779423890301</v>
      </c>
      <c r="T714" s="113">
        <v>14120.136</v>
      </c>
      <c r="U714" s="113">
        <v>179.35657610961201</v>
      </c>
      <c r="V714" s="113">
        <f t="shared" si="19"/>
        <v>14120136</v>
      </c>
      <c r="W714" s="114"/>
      <c r="X714">
        <v>2019</v>
      </c>
      <c r="Y714" s="15">
        <v>43715</v>
      </c>
      <c r="Z714" s="4">
        <v>24</v>
      </c>
      <c r="AA714" s="4">
        <v>24</v>
      </c>
      <c r="AB714" t="s">
        <v>224</v>
      </c>
      <c r="AC714" t="s">
        <v>225</v>
      </c>
      <c r="AD714" s="113">
        <v>3789.9373333333301</v>
      </c>
      <c r="AE714" s="113">
        <v>3815.1764373727401</v>
      </c>
      <c r="AF714" s="113">
        <v>25.2391040394124</v>
      </c>
    </row>
    <row r="715" spans="13:32" x14ac:dyDescent="0.35">
      <c r="M715">
        <v>2019</v>
      </c>
      <c r="N715" s="15">
        <v>43716</v>
      </c>
      <c r="O715" s="4">
        <v>24</v>
      </c>
      <c r="P715" s="15" t="s">
        <v>175</v>
      </c>
      <c r="Q715" t="s">
        <v>150</v>
      </c>
      <c r="R715" t="s">
        <v>151</v>
      </c>
      <c r="S715" s="113">
        <v>13880.664568571399</v>
      </c>
      <c r="T715" s="113">
        <v>13166.429</v>
      </c>
      <c r="U715" s="113">
        <v>-714.23556857142205</v>
      </c>
      <c r="V715" s="113">
        <f t="shared" si="19"/>
        <v>13166429</v>
      </c>
      <c r="W715" s="114"/>
      <c r="X715">
        <v>2019</v>
      </c>
      <c r="Y715" s="15">
        <v>43716</v>
      </c>
      <c r="Z715" s="4">
        <v>24</v>
      </c>
      <c r="AA715" s="4">
        <v>24</v>
      </c>
      <c r="AB715" t="s">
        <v>224</v>
      </c>
      <c r="AC715" t="s">
        <v>225</v>
      </c>
      <c r="AD715" s="113">
        <v>3789.9373333333301</v>
      </c>
      <c r="AE715" s="113">
        <v>3815.1764373727401</v>
      </c>
      <c r="AF715" s="113">
        <v>25.2391040394124</v>
      </c>
    </row>
    <row r="716" spans="13:32" x14ac:dyDescent="0.35">
      <c r="M716">
        <v>2019</v>
      </c>
      <c r="N716" s="15">
        <v>43717</v>
      </c>
      <c r="O716" s="4">
        <v>24</v>
      </c>
      <c r="P716" s="15" t="s">
        <v>175</v>
      </c>
      <c r="Q716" t="s">
        <v>150</v>
      </c>
      <c r="R716" t="s">
        <v>151</v>
      </c>
      <c r="S716" s="113">
        <v>13816.5363772331</v>
      </c>
      <c r="T716" s="113">
        <v>13623.463</v>
      </c>
      <c r="U716" s="113">
        <v>-193.07337723309999</v>
      </c>
      <c r="V716" s="113">
        <f t="shared" si="19"/>
        <v>13623463</v>
      </c>
      <c r="W716" s="114"/>
      <c r="X716">
        <v>2019</v>
      </c>
      <c r="Y716" s="15">
        <v>43717</v>
      </c>
      <c r="Z716" s="4">
        <v>24</v>
      </c>
      <c r="AA716" s="4">
        <v>24</v>
      </c>
      <c r="AB716" t="s">
        <v>224</v>
      </c>
      <c r="AC716" t="s">
        <v>225</v>
      </c>
      <c r="AD716" s="113">
        <v>3789.9373333333301</v>
      </c>
      <c r="AE716" s="113">
        <v>3815.1764373727401</v>
      </c>
      <c r="AF716" s="113">
        <v>25.2391040394124</v>
      </c>
    </row>
    <row r="717" spans="13:32" x14ac:dyDescent="0.35">
      <c r="M717">
        <v>2019</v>
      </c>
      <c r="N717" s="15">
        <v>43718</v>
      </c>
      <c r="O717" s="4">
        <v>24</v>
      </c>
      <c r="P717" s="15" t="s">
        <v>175</v>
      </c>
      <c r="Q717" t="s">
        <v>150</v>
      </c>
      <c r="R717" t="s">
        <v>151</v>
      </c>
      <c r="S717" s="113">
        <v>13739.950550117301</v>
      </c>
      <c r="T717" s="113">
        <v>13860.294</v>
      </c>
      <c r="U717" s="113">
        <v>120.34344988264399</v>
      </c>
      <c r="V717" s="113">
        <f t="shared" si="19"/>
        <v>13860294</v>
      </c>
      <c r="W717" s="114"/>
      <c r="X717">
        <v>2019</v>
      </c>
      <c r="Y717" s="15">
        <v>43718</v>
      </c>
      <c r="Z717" s="4">
        <v>24</v>
      </c>
      <c r="AA717" s="4">
        <v>24</v>
      </c>
      <c r="AB717" t="s">
        <v>224</v>
      </c>
      <c r="AC717" t="s">
        <v>225</v>
      </c>
      <c r="AD717" s="113">
        <v>3789.9373333333301</v>
      </c>
      <c r="AE717" s="113">
        <v>3815.1764373727401</v>
      </c>
      <c r="AF717" s="113">
        <v>25.2391040394124</v>
      </c>
    </row>
    <row r="718" spans="13:32" x14ac:dyDescent="0.35">
      <c r="M718">
        <v>2019</v>
      </c>
      <c r="N718" s="15">
        <v>43719</v>
      </c>
      <c r="O718" s="4">
        <v>24</v>
      </c>
      <c r="P718" s="15" t="s">
        <v>175</v>
      </c>
      <c r="Q718" t="s">
        <v>150</v>
      </c>
      <c r="R718" t="s">
        <v>151</v>
      </c>
      <c r="S718" s="113">
        <v>13673.639996571201</v>
      </c>
      <c r="T718" s="113">
        <v>13877.332</v>
      </c>
      <c r="U718" s="113">
        <v>203.69200342875001</v>
      </c>
      <c r="V718" s="113">
        <f t="shared" si="19"/>
        <v>13877332</v>
      </c>
      <c r="W718" s="114"/>
      <c r="X718">
        <v>2019</v>
      </c>
      <c r="Y718" s="15">
        <v>43719</v>
      </c>
      <c r="Z718" s="4">
        <v>24</v>
      </c>
      <c r="AA718" s="4">
        <v>24</v>
      </c>
      <c r="AB718" t="s">
        <v>224</v>
      </c>
      <c r="AC718" t="s">
        <v>225</v>
      </c>
      <c r="AD718" s="113">
        <v>3789.9373333333301</v>
      </c>
      <c r="AE718" s="113">
        <v>3815.1764373727401</v>
      </c>
      <c r="AF718" s="113">
        <v>25.2391040394124</v>
      </c>
    </row>
    <row r="719" spans="13:32" x14ac:dyDescent="0.35">
      <c r="M719">
        <v>2019</v>
      </c>
      <c r="N719" s="15">
        <v>43720</v>
      </c>
      <c r="O719" s="4">
        <v>24</v>
      </c>
      <c r="P719" s="15" t="s">
        <v>175</v>
      </c>
      <c r="Q719" t="s">
        <v>150</v>
      </c>
      <c r="R719" t="s">
        <v>151</v>
      </c>
      <c r="S719" s="113">
        <v>13607.2477414564</v>
      </c>
      <c r="T719" s="113">
        <v>13902.976000000001</v>
      </c>
      <c r="U719" s="113">
        <v>295.72825854351601</v>
      </c>
      <c r="V719" s="113">
        <f t="shared" si="19"/>
        <v>13902976</v>
      </c>
      <c r="W719" s="114"/>
      <c r="X719">
        <v>2019</v>
      </c>
      <c r="Y719" s="15">
        <v>43720</v>
      </c>
      <c r="Z719" s="4">
        <v>24</v>
      </c>
      <c r="AA719" s="4">
        <v>24</v>
      </c>
      <c r="AB719" t="s">
        <v>224</v>
      </c>
      <c r="AC719" t="s">
        <v>225</v>
      </c>
      <c r="AD719" s="113">
        <v>3789.9373333333301</v>
      </c>
      <c r="AE719" s="113">
        <v>3815.1764373727401</v>
      </c>
      <c r="AF719" s="113">
        <v>25.2391040394124</v>
      </c>
    </row>
    <row r="720" spans="13:32" x14ac:dyDescent="0.35">
      <c r="M720">
        <v>2019</v>
      </c>
      <c r="N720" s="15">
        <v>43721</v>
      </c>
      <c r="O720" s="4">
        <v>24</v>
      </c>
      <c r="P720" s="15" t="s">
        <v>175</v>
      </c>
      <c r="Q720" t="s">
        <v>150</v>
      </c>
      <c r="R720" t="s">
        <v>151</v>
      </c>
      <c r="S720" s="113">
        <v>13538.294887853801</v>
      </c>
      <c r="T720" s="113">
        <v>13808.457</v>
      </c>
      <c r="U720" s="113">
        <v>270.16211214619199</v>
      </c>
      <c r="V720" s="113">
        <f t="shared" si="19"/>
        <v>13808457</v>
      </c>
      <c r="W720" s="114"/>
      <c r="X720">
        <v>2019</v>
      </c>
      <c r="Y720" s="15">
        <v>43721</v>
      </c>
      <c r="Z720" s="4">
        <v>24</v>
      </c>
      <c r="AA720" s="4">
        <v>24</v>
      </c>
      <c r="AB720" t="s">
        <v>224</v>
      </c>
      <c r="AC720" t="s">
        <v>225</v>
      </c>
      <c r="AD720" s="113">
        <v>3789.9373333333301</v>
      </c>
      <c r="AE720" s="113">
        <v>3815.1764373727401</v>
      </c>
      <c r="AF720" s="113">
        <v>25.2391040394124</v>
      </c>
    </row>
    <row r="721" spans="13:32" x14ac:dyDescent="0.35">
      <c r="M721">
        <v>2019</v>
      </c>
      <c r="N721" s="15">
        <v>43722</v>
      </c>
      <c r="O721" s="4">
        <v>24</v>
      </c>
      <c r="P721" s="15" t="s">
        <v>175</v>
      </c>
      <c r="Q721" t="s">
        <v>150</v>
      </c>
      <c r="R721" t="s">
        <v>151</v>
      </c>
      <c r="S721" s="113">
        <v>13473.257565293499</v>
      </c>
      <c r="T721" s="113">
        <v>12953.181</v>
      </c>
      <c r="U721" s="113">
        <v>-520.07656529353301</v>
      </c>
      <c r="V721" s="113">
        <f t="shared" si="19"/>
        <v>12953181</v>
      </c>
      <c r="W721" s="114"/>
      <c r="X721">
        <v>2019</v>
      </c>
      <c r="Y721" s="15">
        <v>43722</v>
      </c>
      <c r="Z721" s="4">
        <v>24</v>
      </c>
      <c r="AA721" s="4">
        <v>24</v>
      </c>
      <c r="AB721" t="s">
        <v>224</v>
      </c>
      <c r="AC721" t="s">
        <v>225</v>
      </c>
      <c r="AD721" s="113">
        <v>3789.9373333333301</v>
      </c>
      <c r="AE721" s="113">
        <v>3815.1764373727401</v>
      </c>
      <c r="AF721" s="113">
        <v>25.2391040394124</v>
      </c>
    </row>
    <row r="722" spans="13:32" x14ac:dyDescent="0.35">
      <c r="M722">
        <v>2019</v>
      </c>
      <c r="N722" s="15">
        <v>43723</v>
      </c>
      <c r="O722" s="4">
        <v>24</v>
      </c>
      <c r="P722" s="15" t="s">
        <v>175</v>
      </c>
      <c r="Q722" t="s">
        <v>150</v>
      </c>
      <c r="R722" t="s">
        <v>151</v>
      </c>
      <c r="S722" s="113">
        <v>13410.9795848904</v>
      </c>
      <c r="T722" s="113">
        <v>12244.745999999999</v>
      </c>
      <c r="U722" s="113">
        <v>-1166.23358489049</v>
      </c>
      <c r="V722" s="113">
        <f t="shared" si="19"/>
        <v>12244746</v>
      </c>
      <c r="W722" s="114"/>
      <c r="X722">
        <v>2019</v>
      </c>
      <c r="Y722" s="15">
        <v>43723</v>
      </c>
      <c r="Z722" s="4">
        <v>24</v>
      </c>
      <c r="AA722" s="4">
        <v>24</v>
      </c>
      <c r="AB722" t="s">
        <v>224</v>
      </c>
      <c r="AC722" t="s">
        <v>225</v>
      </c>
      <c r="AD722" s="113">
        <v>3789.9373333333301</v>
      </c>
      <c r="AE722" s="113">
        <v>3815.1764373727401</v>
      </c>
      <c r="AF722" s="113">
        <v>25.2391040394124</v>
      </c>
    </row>
    <row r="723" spans="13:32" x14ac:dyDescent="0.35">
      <c r="M723">
        <v>2019</v>
      </c>
      <c r="N723" s="15">
        <v>43724</v>
      </c>
      <c r="O723" s="4">
        <v>24</v>
      </c>
      <c r="P723" s="15" t="s">
        <v>175</v>
      </c>
      <c r="Q723" t="s">
        <v>150</v>
      </c>
      <c r="R723" t="s">
        <v>151</v>
      </c>
      <c r="S723" s="113">
        <v>13361.230444282</v>
      </c>
      <c r="T723" s="113">
        <v>12935.803</v>
      </c>
      <c r="U723" s="113">
        <v>-425.42744428202701</v>
      </c>
      <c r="V723" s="113">
        <f t="shared" si="19"/>
        <v>12935803</v>
      </c>
      <c r="W723" s="114"/>
      <c r="X723">
        <v>2019</v>
      </c>
      <c r="Y723" s="15">
        <v>43724</v>
      </c>
      <c r="Z723" s="4">
        <v>24</v>
      </c>
      <c r="AA723" s="4">
        <v>24</v>
      </c>
      <c r="AB723" t="s">
        <v>224</v>
      </c>
      <c r="AC723" t="s">
        <v>225</v>
      </c>
      <c r="AD723" s="113">
        <v>3789.9373333333301</v>
      </c>
      <c r="AE723" s="113">
        <v>3815.1764373727401</v>
      </c>
      <c r="AF723" s="113">
        <v>25.2391040394124</v>
      </c>
    </row>
    <row r="724" spans="13:32" x14ac:dyDescent="0.35">
      <c r="M724">
        <v>2019</v>
      </c>
      <c r="N724" s="15">
        <v>43725</v>
      </c>
      <c r="O724" s="4">
        <v>24</v>
      </c>
      <c r="P724" s="15" t="s">
        <v>175</v>
      </c>
      <c r="Q724" t="s">
        <v>150</v>
      </c>
      <c r="R724" t="s">
        <v>151</v>
      </c>
      <c r="S724" s="113">
        <v>13314.208672904801</v>
      </c>
      <c r="T724" s="113">
        <v>13116.929</v>
      </c>
      <c r="U724" s="113">
        <v>-197.27967290484199</v>
      </c>
      <c r="V724" s="113">
        <f t="shared" si="19"/>
        <v>13116929</v>
      </c>
      <c r="W724" s="114"/>
      <c r="X724">
        <v>2019</v>
      </c>
      <c r="Y724" s="15">
        <v>43725</v>
      </c>
      <c r="Z724" s="4">
        <v>24</v>
      </c>
      <c r="AA724" s="4">
        <v>24</v>
      </c>
      <c r="AB724" t="s">
        <v>224</v>
      </c>
      <c r="AC724" t="s">
        <v>225</v>
      </c>
      <c r="AD724" s="113">
        <v>3789.9373333333301</v>
      </c>
      <c r="AE724" s="113">
        <v>3815.1764373727401</v>
      </c>
      <c r="AF724" s="113">
        <v>25.2391040394124</v>
      </c>
    </row>
    <row r="725" spans="13:32" x14ac:dyDescent="0.35">
      <c r="M725">
        <v>2019</v>
      </c>
      <c r="N725" s="15">
        <v>43726</v>
      </c>
      <c r="O725" s="4">
        <v>24</v>
      </c>
      <c r="P725" s="15" t="s">
        <v>175</v>
      </c>
      <c r="Q725" t="s">
        <v>150</v>
      </c>
      <c r="R725" t="s">
        <v>151</v>
      </c>
      <c r="S725" s="113">
        <v>13246.402884048401</v>
      </c>
      <c r="T725" s="113">
        <v>13094.575000000001</v>
      </c>
      <c r="U725" s="113">
        <v>-151.827884048454</v>
      </c>
      <c r="V725" s="113">
        <f t="shared" si="19"/>
        <v>13094575</v>
      </c>
      <c r="W725" s="114"/>
      <c r="X725">
        <v>2019</v>
      </c>
      <c r="Y725" s="15">
        <v>43726</v>
      </c>
      <c r="Z725" s="4">
        <v>24</v>
      </c>
      <c r="AA725" s="4">
        <v>24</v>
      </c>
      <c r="AB725" t="s">
        <v>224</v>
      </c>
      <c r="AC725" t="s">
        <v>225</v>
      </c>
      <c r="AD725" s="113">
        <v>3789.9373333333301</v>
      </c>
      <c r="AE725" s="113">
        <v>3815.1764373727401</v>
      </c>
      <c r="AF725" s="113">
        <v>25.2391040394124</v>
      </c>
    </row>
    <row r="726" spans="13:32" x14ac:dyDescent="0.35">
      <c r="M726">
        <v>2019</v>
      </c>
      <c r="N726" s="15">
        <v>43727</v>
      </c>
      <c r="O726" s="4">
        <v>24</v>
      </c>
      <c r="P726" s="15" t="s">
        <v>175</v>
      </c>
      <c r="Q726" t="s">
        <v>150</v>
      </c>
      <c r="R726" t="s">
        <v>151</v>
      </c>
      <c r="S726" s="113">
        <v>13195.058199732301</v>
      </c>
      <c r="T726" s="113">
        <v>13183.646000000001</v>
      </c>
      <c r="U726" s="113">
        <v>-11.412199732321801</v>
      </c>
      <c r="V726" s="113">
        <f t="shared" si="19"/>
        <v>13183646</v>
      </c>
      <c r="W726" s="114"/>
      <c r="X726">
        <v>2019</v>
      </c>
      <c r="Y726" s="15">
        <v>43727</v>
      </c>
      <c r="Z726" s="4">
        <v>24</v>
      </c>
      <c r="AA726" s="4">
        <v>24</v>
      </c>
      <c r="AB726" t="s">
        <v>224</v>
      </c>
      <c r="AC726" t="s">
        <v>225</v>
      </c>
      <c r="AD726" s="113">
        <v>3789.9373333333301</v>
      </c>
      <c r="AE726" s="113">
        <v>3815.1764373727401</v>
      </c>
      <c r="AF726" s="113">
        <v>25.2391040394124</v>
      </c>
    </row>
    <row r="727" spans="13:32" x14ac:dyDescent="0.35">
      <c r="M727">
        <v>2019</v>
      </c>
      <c r="N727" s="15">
        <v>43728</v>
      </c>
      <c r="O727" s="4">
        <v>24</v>
      </c>
      <c r="P727" s="15" t="s">
        <v>175</v>
      </c>
      <c r="Q727" t="s">
        <v>150</v>
      </c>
      <c r="R727" t="s">
        <v>151</v>
      </c>
      <c r="S727" s="113">
        <v>13216.0970481001</v>
      </c>
      <c r="T727" s="113">
        <v>13089.567999999999</v>
      </c>
      <c r="U727" s="113">
        <v>-126.52904810011</v>
      </c>
      <c r="V727" s="113">
        <f t="shared" si="19"/>
        <v>13089568</v>
      </c>
      <c r="W727" s="114"/>
      <c r="X727">
        <v>2019</v>
      </c>
      <c r="Y727" s="15">
        <v>43728</v>
      </c>
      <c r="Z727" s="4">
        <v>24</v>
      </c>
      <c r="AA727" s="4">
        <v>24</v>
      </c>
      <c r="AB727" t="s">
        <v>224</v>
      </c>
      <c r="AC727" t="s">
        <v>225</v>
      </c>
      <c r="AD727" s="113">
        <v>3789.9373333333301</v>
      </c>
      <c r="AE727" s="113">
        <v>3815.1764373727401</v>
      </c>
      <c r="AF727" s="113">
        <v>25.2391040394124</v>
      </c>
    </row>
    <row r="728" spans="13:32" x14ac:dyDescent="0.35">
      <c r="M728">
        <v>2019</v>
      </c>
      <c r="N728" s="15">
        <v>43729</v>
      </c>
      <c r="O728" s="4">
        <v>24</v>
      </c>
      <c r="P728" s="15" t="s">
        <v>175</v>
      </c>
      <c r="Q728" t="s">
        <v>150</v>
      </c>
      <c r="R728" t="s">
        <v>151</v>
      </c>
      <c r="S728" s="113">
        <v>13159.520889928701</v>
      </c>
      <c r="T728" s="113">
        <v>12605.868</v>
      </c>
      <c r="U728" s="113">
        <v>-553.65288992877595</v>
      </c>
      <c r="V728" s="113">
        <f t="shared" si="19"/>
        <v>12605868</v>
      </c>
      <c r="W728" s="114"/>
      <c r="X728">
        <v>2019</v>
      </c>
      <c r="Y728" s="15">
        <v>43729</v>
      </c>
      <c r="Z728" s="4">
        <v>24</v>
      </c>
      <c r="AA728" s="4">
        <v>24</v>
      </c>
      <c r="AB728" t="s">
        <v>224</v>
      </c>
      <c r="AC728" t="s">
        <v>225</v>
      </c>
      <c r="AD728" s="113">
        <v>3789.9373333333301</v>
      </c>
      <c r="AE728" s="113">
        <v>3815.1764373727401</v>
      </c>
      <c r="AF728" s="113">
        <v>25.2391040394124</v>
      </c>
    </row>
    <row r="729" spans="13:32" x14ac:dyDescent="0.35">
      <c r="M729">
        <v>2019</v>
      </c>
      <c r="N729" s="15">
        <v>43730</v>
      </c>
      <c r="O729" s="4">
        <v>24</v>
      </c>
      <c r="P729" s="15" t="s">
        <v>175</v>
      </c>
      <c r="Q729" t="s">
        <v>150</v>
      </c>
      <c r="R729" t="s">
        <v>151</v>
      </c>
      <c r="S729" s="113">
        <v>13123.4418844052</v>
      </c>
      <c r="T729" s="113">
        <v>11986.473</v>
      </c>
      <c r="U729" s="113">
        <v>-1136.96888440526</v>
      </c>
      <c r="V729" s="113">
        <f t="shared" si="19"/>
        <v>11986473</v>
      </c>
      <c r="W729" s="114"/>
      <c r="X729">
        <v>2019</v>
      </c>
      <c r="Y729" s="15">
        <v>43730</v>
      </c>
      <c r="Z729" s="4">
        <v>24</v>
      </c>
      <c r="AA729" s="4">
        <v>24</v>
      </c>
      <c r="AB729" t="s">
        <v>224</v>
      </c>
      <c r="AC729" t="s">
        <v>225</v>
      </c>
      <c r="AD729" s="113">
        <v>3789.9373333333301</v>
      </c>
      <c r="AE729" s="113">
        <v>3815.1764373727401</v>
      </c>
      <c r="AF729" s="113">
        <v>25.2391040394124</v>
      </c>
    </row>
    <row r="730" spans="13:32" x14ac:dyDescent="0.35">
      <c r="M730">
        <v>2019</v>
      </c>
      <c r="N730" s="15">
        <v>43731</v>
      </c>
      <c r="O730" s="4">
        <v>24</v>
      </c>
      <c r="P730" s="15" t="s">
        <v>175</v>
      </c>
      <c r="Q730" t="s">
        <v>150</v>
      </c>
      <c r="R730" t="s">
        <v>151</v>
      </c>
      <c r="S730" s="113">
        <v>13105.694079310701</v>
      </c>
      <c r="T730" s="113">
        <v>12356.833000000001</v>
      </c>
      <c r="U730" s="113">
        <v>-748.86107931077595</v>
      </c>
      <c r="V730" s="113">
        <f t="shared" si="19"/>
        <v>12356833</v>
      </c>
      <c r="W730" s="114"/>
      <c r="X730">
        <v>2019</v>
      </c>
      <c r="Y730" s="15">
        <v>43731</v>
      </c>
      <c r="Z730" s="4">
        <v>24</v>
      </c>
      <c r="AA730" s="4">
        <v>24</v>
      </c>
      <c r="AB730" t="s">
        <v>224</v>
      </c>
      <c r="AC730" t="s">
        <v>225</v>
      </c>
      <c r="AD730" s="113">
        <v>3789.9373333333301</v>
      </c>
      <c r="AE730" s="113">
        <v>3815.1764373727401</v>
      </c>
      <c r="AF730" s="113">
        <v>25.2391040394124</v>
      </c>
    </row>
    <row r="731" spans="13:32" x14ac:dyDescent="0.35">
      <c r="M731">
        <v>2019</v>
      </c>
      <c r="N731" s="15">
        <v>43732</v>
      </c>
      <c r="O731" s="4">
        <v>24</v>
      </c>
      <c r="P731" s="15" t="s">
        <v>175</v>
      </c>
      <c r="Q731" t="s">
        <v>150</v>
      </c>
      <c r="R731" t="s">
        <v>151</v>
      </c>
      <c r="S731" s="113">
        <v>13124.251766162801</v>
      </c>
      <c r="T731" s="113">
        <v>12380.625</v>
      </c>
      <c r="U731" s="113">
        <v>-743.62676616284205</v>
      </c>
      <c r="V731" s="113">
        <f t="shared" si="19"/>
        <v>12380625</v>
      </c>
      <c r="W731" s="114"/>
      <c r="X731">
        <v>2019</v>
      </c>
      <c r="Y731" s="15">
        <v>43732</v>
      </c>
      <c r="Z731" s="4">
        <v>24</v>
      </c>
      <c r="AA731" s="4">
        <v>24</v>
      </c>
      <c r="AB731" t="s">
        <v>224</v>
      </c>
      <c r="AC731" t="s">
        <v>225</v>
      </c>
      <c r="AD731" s="113">
        <v>3789.9373333333301</v>
      </c>
      <c r="AE731" s="113">
        <v>3815.1764373727401</v>
      </c>
      <c r="AF731" s="113">
        <v>25.2391040394124</v>
      </c>
    </row>
    <row r="732" spans="13:32" x14ac:dyDescent="0.35">
      <c r="M732">
        <v>2019</v>
      </c>
      <c r="N732" s="15">
        <v>43733</v>
      </c>
      <c r="O732" s="4">
        <v>24</v>
      </c>
      <c r="P732" s="15" t="s">
        <v>175</v>
      </c>
      <c r="Q732" t="s">
        <v>150</v>
      </c>
      <c r="R732" t="s">
        <v>151</v>
      </c>
      <c r="S732" s="113">
        <v>13123.8377078716</v>
      </c>
      <c r="T732" s="113">
        <v>12356.764999999999</v>
      </c>
      <c r="U732" s="113">
        <v>-767.07270787168</v>
      </c>
      <c r="V732" s="113">
        <f t="shared" si="19"/>
        <v>12356765</v>
      </c>
      <c r="W732" s="114"/>
      <c r="X732">
        <v>2019</v>
      </c>
      <c r="Y732" s="15">
        <v>43733</v>
      </c>
      <c r="Z732" s="4">
        <v>24</v>
      </c>
      <c r="AA732" s="4">
        <v>24</v>
      </c>
      <c r="AB732" t="s">
        <v>224</v>
      </c>
      <c r="AC732" t="s">
        <v>225</v>
      </c>
      <c r="AD732" s="113">
        <v>3789.9373333333301</v>
      </c>
      <c r="AE732" s="113">
        <v>3815.1764373727401</v>
      </c>
      <c r="AF732" s="113">
        <v>25.2391040394124</v>
      </c>
    </row>
    <row r="733" spans="13:32" x14ac:dyDescent="0.35">
      <c r="M733">
        <v>2019</v>
      </c>
      <c r="N733" s="15">
        <v>43734</v>
      </c>
      <c r="O733" s="4">
        <v>24</v>
      </c>
      <c r="P733" s="15" t="s">
        <v>175</v>
      </c>
      <c r="Q733" t="s">
        <v>150</v>
      </c>
      <c r="R733" t="s">
        <v>151</v>
      </c>
      <c r="S733" s="113">
        <v>13131.536037891099</v>
      </c>
      <c r="T733" s="113">
        <v>12653.557000000001</v>
      </c>
      <c r="U733" s="113">
        <v>-477.97903789109802</v>
      </c>
      <c r="V733" s="113">
        <f t="shared" si="19"/>
        <v>12653557</v>
      </c>
      <c r="W733" s="114"/>
      <c r="X733">
        <v>2019</v>
      </c>
      <c r="Y733" s="15">
        <v>43734</v>
      </c>
      <c r="Z733" s="4">
        <v>24</v>
      </c>
      <c r="AA733" s="4">
        <v>24</v>
      </c>
      <c r="AB733" t="s">
        <v>224</v>
      </c>
      <c r="AC733" t="s">
        <v>225</v>
      </c>
      <c r="AD733" s="113">
        <v>3789.9373333333301</v>
      </c>
      <c r="AE733" s="113">
        <v>3815.1764373727401</v>
      </c>
      <c r="AF733" s="113">
        <v>25.2391040394124</v>
      </c>
    </row>
    <row r="734" spans="13:32" x14ac:dyDescent="0.35">
      <c r="M734">
        <v>2019</v>
      </c>
      <c r="N734" s="15">
        <v>43735</v>
      </c>
      <c r="O734" s="4">
        <v>24</v>
      </c>
      <c r="P734" s="15" t="s">
        <v>175</v>
      </c>
      <c r="Q734" t="s">
        <v>150</v>
      </c>
      <c r="R734" t="s">
        <v>151</v>
      </c>
      <c r="S734" s="113">
        <v>13148.5334737307</v>
      </c>
      <c r="T734" s="113">
        <v>12476.554</v>
      </c>
      <c r="U734" s="113">
        <v>-671.97947373074305</v>
      </c>
      <c r="V734" s="113">
        <f t="shared" si="19"/>
        <v>12476554</v>
      </c>
      <c r="W734" s="114"/>
      <c r="X734">
        <v>2019</v>
      </c>
      <c r="Y734" s="15">
        <v>43735</v>
      </c>
      <c r="Z734" s="4">
        <v>24</v>
      </c>
      <c r="AA734" s="4">
        <v>24</v>
      </c>
      <c r="AB734" t="s">
        <v>224</v>
      </c>
      <c r="AC734" t="s">
        <v>225</v>
      </c>
      <c r="AD734" s="113">
        <v>3789.9373333333301</v>
      </c>
      <c r="AE734" s="113">
        <v>3815.1764373727401</v>
      </c>
      <c r="AF734" s="113">
        <v>25.2391040394124</v>
      </c>
    </row>
    <row r="735" spans="13:32" x14ac:dyDescent="0.35">
      <c r="M735">
        <v>2019</v>
      </c>
      <c r="N735" s="15">
        <v>43736</v>
      </c>
      <c r="O735" s="4">
        <v>24</v>
      </c>
      <c r="P735" s="15" t="s">
        <v>175</v>
      </c>
      <c r="Q735" t="s">
        <v>150</v>
      </c>
      <c r="R735" t="s">
        <v>151</v>
      </c>
      <c r="S735" s="113">
        <v>13119.8106165141</v>
      </c>
      <c r="T735" s="113">
        <v>12732.374</v>
      </c>
      <c r="U735" s="113">
        <v>-387.43661651410702</v>
      </c>
      <c r="V735" s="113">
        <f t="shared" si="19"/>
        <v>12732374</v>
      </c>
      <c r="W735" s="114"/>
      <c r="X735">
        <v>2019</v>
      </c>
      <c r="Y735" s="15">
        <v>43736</v>
      </c>
      <c r="Z735" s="4">
        <v>24</v>
      </c>
      <c r="AA735" s="4">
        <v>24</v>
      </c>
      <c r="AB735" t="s">
        <v>224</v>
      </c>
      <c r="AC735" t="s">
        <v>225</v>
      </c>
      <c r="AD735" s="113">
        <v>3789.9373333333301</v>
      </c>
      <c r="AE735" s="113">
        <v>3815.1764373727401</v>
      </c>
      <c r="AF735" s="113">
        <v>25.2391040394124</v>
      </c>
    </row>
    <row r="736" spans="13:32" x14ac:dyDescent="0.35">
      <c r="M736">
        <v>2019</v>
      </c>
      <c r="N736" s="15">
        <v>43737</v>
      </c>
      <c r="O736" s="4">
        <v>24</v>
      </c>
      <c r="P736" s="15" t="s">
        <v>175</v>
      </c>
      <c r="Q736" t="s">
        <v>150</v>
      </c>
      <c r="R736" t="s">
        <v>151</v>
      </c>
      <c r="S736" s="113">
        <v>13080.451059466801</v>
      </c>
      <c r="T736" s="113">
        <v>13131.394</v>
      </c>
      <c r="U736" s="113">
        <v>50.942940533161099</v>
      </c>
      <c r="V736" s="113">
        <f t="shared" si="19"/>
        <v>13131394</v>
      </c>
      <c r="W736" s="114"/>
      <c r="X736">
        <v>2019</v>
      </c>
      <c r="Y736" s="15">
        <v>43737</v>
      </c>
      <c r="Z736" s="4">
        <v>24</v>
      </c>
      <c r="AA736" s="4">
        <v>24</v>
      </c>
      <c r="AB736" t="s">
        <v>224</v>
      </c>
      <c r="AC736" t="s">
        <v>225</v>
      </c>
      <c r="AD736" s="113">
        <v>3789.9373333333301</v>
      </c>
      <c r="AE736" s="113">
        <v>3815.1764373727401</v>
      </c>
      <c r="AF736" s="113">
        <v>25.2391040394124</v>
      </c>
    </row>
    <row r="737" spans="13:32" x14ac:dyDescent="0.35">
      <c r="M737">
        <v>2019</v>
      </c>
      <c r="N737" s="15">
        <v>43738</v>
      </c>
      <c r="O737" s="4">
        <v>24</v>
      </c>
      <c r="P737" s="15" t="s">
        <v>175</v>
      </c>
      <c r="Q737" t="s">
        <v>150</v>
      </c>
      <c r="R737" t="s">
        <v>151</v>
      </c>
      <c r="S737" s="113">
        <v>13090.957244552899</v>
      </c>
      <c r="T737" s="113">
        <v>13526.88</v>
      </c>
      <c r="U737" s="113">
        <v>435.92275544701198</v>
      </c>
      <c r="V737" s="113">
        <f t="shared" si="19"/>
        <v>13526880</v>
      </c>
      <c r="W737" s="114"/>
      <c r="X737">
        <v>2019</v>
      </c>
      <c r="Y737" s="15">
        <v>43738</v>
      </c>
      <c r="Z737" s="4">
        <v>24</v>
      </c>
      <c r="AA737" s="4">
        <v>24</v>
      </c>
      <c r="AB737" t="s">
        <v>224</v>
      </c>
      <c r="AC737" t="s">
        <v>225</v>
      </c>
      <c r="AD737" s="113">
        <v>3789.9373333333301</v>
      </c>
      <c r="AE737" s="113">
        <v>3815.1764373727401</v>
      </c>
      <c r="AF737" s="113">
        <v>25.2391040394124</v>
      </c>
    </row>
    <row r="738" spans="13:32" x14ac:dyDescent="0.35">
      <c r="M738">
        <v>2020</v>
      </c>
      <c r="N738" s="15">
        <v>43739</v>
      </c>
      <c r="O738" s="4">
        <v>24</v>
      </c>
      <c r="P738" s="15" t="s">
        <v>176</v>
      </c>
      <c r="Q738" t="s">
        <v>150</v>
      </c>
      <c r="R738" t="s">
        <v>151</v>
      </c>
      <c r="S738" s="113">
        <v>13321.751202052301</v>
      </c>
      <c r="T738" s="113">
        <v>13375.043</v>
      </c>
      <c r="U738" s="113">
        <v>53.2917979476696</v>
      </c>
      <c r="V738" s="113">
        <f t="shared" si="19"/>
        <v>13375043</v>
      </c>
      <c r="W738" s="114"/>
      <c r="X738">
        <v>2020</v>
      </c>
      <c r="Y738" s="15">
        <v>43739</v>
      </c>
      <c r="Z738" s="4">
        <v>24</v>
      </c>
      <c r="AA738" s="4">
        <v>24</v>
      </c>
      <c r="AB738" t="s">
        <v>224</v>
      </c>
      <c r="AC738" t="s">
        <v>225</v>
      </c>
      <c r="AD738" s="113">
        <v>4007.0265806451598</v>
      </c>
      <c r="AE738" s="113">
        <v>4033.7113914646102</v>
      </c>
      <c r="AF738" s="113">
        <v>26.684810819456299</v>
      </c>
    </row>
    <row r="739" spans="13:32" x14ac:dyDescent="0.35">
      <c r="M739">
        <v>2020</v>
      </c>
      <c r="N739" s="15">
        <v>43740</v>
      </c>
      <c r="O739" s="4">
        <v>24</v>
      </c>
      <c r="P739" s="15" t="s">
        <v>176</v>
      </c>
      <c r="Q739" t="s">
        <v>150</v>
      </c>
      <c r="R739" t="s">
        <v>151</v>
      </c>
      <c r="S739" s="113">
        <v>13319.3348198773</v>
      </c>
      <c r="T739" s="113">
        <v>13677.963</v>
      </c>
      <c r="U739" s="113">
        <v>358.62818012260101</v>
      </c>
      <c r="V739" s="113">
        <f t="shared" si="19"/>
        <v>13677963</v>
      </c>
      <c r="W739" s="114"/>
      <c r="X739">
        <v>2020</v>
      </c>
      <c r="Y739" s="15">
        <v>43740</v>
      </c>
      <c r="Z739" s="4">
        <v>24</v>
      </c>
      <c r="AA739" s="4">
        <v>24</v>
      </c>
      <c r="AB739" t="s">
        <v>224</v>
      </c>
      <c r="AC739" t="s">
        <v>225</v>
      </c>
      <c r="AD739" s="113">
        <v>4007.0265806451598</v>
      </c>
      <c r="AE739" s="113">
        <v>4033.7113914646102</v>
      </c>
      <c r="AF739" s="113">
        <v>26.684810819456299</v>
      </c>
    </row>
    <row r="740" spans="13:32" x14ac:dyDescent="0.35">
      <c r="M740">
        <v>2020</v>
      </c>
      <c r="N740" s="15">
        <v>43741</v>
      </c>
      <c r="O740" s="4">
        <v>24</v>
      </c>
      <c r="P740" s="15" t="s">
        <v>176</v>
      </c>
      <c r="Q740" t="s">
        <v>150</v>
      </c>
      <c r="R740" t="s">
        <v>151</v>
      </c>
      <c r="S740" s="113">
        <v>13373.567477467601</v>
      </c>
      <c r="T740" s="113">
        <v>13450.870999999999</v>
      </c>
      <c r="U740" s="113">
        <v>77.303522532367396</v>
      </c>
      <c r="V740" s="113">
        <f t="shared" si="19"/>
        <v>13450871</v>
      </c>
      <c r="W740" s="114"/>
      <c r="X740">
        <v>2020</v>
      </c>
      <c r="Y740" s="15">
        <v>43741</v>
      </c>
      <c r="Z740" s="4">
        <v>24</v>
      </c>
      <c r="AA740" s="4">
        <v>24</v>
      </c>
      <c r="AB740" t="s">
        <v>224</v>
      </c>
      <c r="AC740" t="s">
        <v>225</v>
      </c>
      <c r="AD740" s="113">
        <v>4007.0265806451598</v>
      </c>
      <c r="AE740" s="113">
        <v>4033.7113914646102</v>
      </c>
      <c r="AF740" s="113">
        <v>26.684810819456299</v>
      </c>
    </row>
    <row r="741" spans="13:32" x14ac:dyDescent="0.35">
      <c r="M741">
        <v>2020</v>
      </c>
      <c r="N741" s="15">
        <v>43742</v>
      </c>
      <c r="O741" s="4">
        <v>24</v>
      </c>
      <c r="P741" s="15" t="s">
        <v>176</v>
      </c>
      <c r="Q741" t="s">
        <v>150</v>
      </c>
      <c r="R741" t="s">
        <v>151</v>
      </c>
      <c r="S741" s="113">
        <v>13383.1200732445</v>
      </c>
      <c r="T741" s="113">
        <v>13323.941999999999</v>
      </c>
      <c r="U741" s="113">
        <v>-59.178073244593101</v>
      </c>
      <c r="V741" s="113">
        <f t="shared" si="19"/>
        <v>13323942</v>
      </c>
      <c r="W741" s="114"/>
      <c r="X741">
        <v>2020</v>
      </c>
      <c r="Y741" s="15">
        <v>43742</v>
      </c>
      <c r="Z741" s="4">
        <v>24</v>
      </c>
      <c r="AA741" s="4">
        <v>24</v>
      </c>
      <c r="AB741" t="s">
        <v>224</v>
      </c>
      <c r="AC741" t="s">
        <v>225</v>
      </c>
      <c r="AD741" s="113">
        <v>4007.0265806451598</v>
      </c>
      <c r="AE741" s="113">
        <v>4033.7113914646102</v>
      </c>
      <c r="AF741" s="113">
        <v>26.684810819456299</v>
      </c>
    </row>
    <row r="742" spans="13:32" x14ac:dyDescent="0.35">
      <c r="M742">
        <v>2020</v>
      </c>
      <c r="N742" s="15">
        <v>43743</v>
      </c>
      <c r="O742" s="4">
        <v>24</v>
      </c>
      <c r="P742" s="15" t="s">
        <v>176</v>
      </c>
      <c r="Q742" t="s">
        <v>150</v>
      </c>
      <c r="R742" t="s">
        <v>151</v>
      </c>
      <c r="S742" s="113">
        <v>13343.886569126</v>
      </c>
      <c r="T742" s="113">
        <v>12729.77</v>
      </c>
      <c r="U742" s="113">
        <v>-614.11656912608396</v>
      </c>
      <c r="V742" s="113">
        <f t="shared" si="19"/>
        <v>12729770</v>
      </c>
      <c r="W742" s="114"/>
      <c r="X742">
        <v>2020</v>
      </c>
      <c r="Y742" s="15">
        <v>43743</v>
      </c>
      <c r="Z742" s="4">
        <v>24</v>
      </c>
      <c r="AA742" s="4">
        <v>24</v>
      </c>
      <c r="AB742" t="s">
        <v>224</v>
      </c>
      <c r="AC742" t="s">
        <v>225</v>
      </c>
      <c r="AD742" s="113">
        <v>4007.0265806451598</v>
      </c>
      <c r="AE742" s="113">
        <v>4033.7113914646102</v>
      </c>
      <c r="AF742" s="113">
        <v>26.684810819456299</v>
      </c>
    </row>
    <row r="743" spans="13:32" x14ac:dyDescent="0.35">
      <c r="M743">
        <v>2020</v>
      </c>
      <c r="N743" s="15">
        <v>43744</v>
      </c>
      <c r="O743" s="4">
        <v>24</v>
      </c>
      <c r="P743" s="15" t="s">
        <v>176</v>
      </c>
      <c r="Q743" t="s">
        <v>150</v>
      </c>
      <c r="R743" t="s">
        <v>151</v>
      </c>
      <c r="S743" s="113">
        <v>13306.0493263031</v>
      </c>
      <c r="T743" s="113">
        <v>12798.013999999999</v>
      </c>
      <c r="U743" s="113">
        <v>-508.03532630316801</v>
      </c>
      <c r="V743" s="113">
        <f t="shared" si="19"/>
        <v>12798014</v>
      </c>
      <c r="W743" s="114"/>
      <c r="X743">
        <v>2020</v>
      </c>
      <c r="Y743" s="15">
        <v>43744</v>
      </c>
      <c r="Z743" s="4">
        <v>24</v>
      </c>
      <c r="AA743" s="4">
        <v>24</v>
      </c>
      <c r="AB743" t="s">
        <v>224</v>
      </c>
      <c r="AC743" t="s">
        <v>225</v>
      </c>
      <c r="AD743" s="113">
        <v>4007.0265806451598</v>
      </c>
      <c r="AE743" s="113">
        <v>4033.7113914646102</v>
      </c>
      <c r="AF743" s="113">
        <v>26.684810819456299</v>
      </c>
    </row>
    <row r="744" spans="13:32" x14ac:dyDescent="0.35">
      <c r="M744">
        <v>2020</v>
      </c>
      <c r="N744" s="15">
        <v>43745</v>
      </c>
      <c r="O744" s="4">
        <v>24</v>
      </c>
      <c r="P744" s="15" t="s">
        <v>176</v>
      </c>
      <c r="Q744" t="s">
        <v>150</v>
      </c>
      <c r="R744" t="s">
        <v>151</v>
      </c>
      <c r="S744" s="113">
        <v>13329.900121713599</v>
      </c>
      <c r="T744" s="113">
        <v>13516.376</v>
      </c>
      <c r="U744" s="113">
        <v>186.47587828635301</v>
      </c>
      <c r="V744" s="113">
        <f t="shared" si="19"/>
        <v>13516376</v>
      </c>
      <c r="W744" s="114"/>
      <c r="X744">
        <v>2020</v>
      </c>
      <c r="Y744" s="15">
        <v>43745</v>
      </c>
      <c r="Z744" s="4">
        <v>24</v>
      </c>
      <c r="AA744" s="4">
        <v>24</v>
      </c>
      <c r="AB744" t="s">
        <v>224</v>
      </c>
      <c r="AC744" t="s">
        <v>225</v>
      </c>
      <c r="AD744" s="113">
        <v>4007.0265806451598</v>
      </c>
      <c r="AE744" s="113">
        <v>4033.7113914646102</v>
      </c>
      <c r="AF744" s="113">
        <v>26.684810819456299</v>
      </c>
    </row>
    <row r="745" spans="13:32" x14ac:dyDescent="0.35">
      <c r="M745">
        <v>2020</v>
      </c>
      <c r="N745" s="15">
        <v>43746</v>
      </c>
      <c r="O745" s="4">
        <v>24</v>
      </c>
      <c r="P745" s="15" t="s">
        <v>176</v>
      </c>
      <c r="Q745" t="s">
        <v>150</v>
      </c>
      <c r="R745" t="s">
        <v>151</v>
      </c>
      <c r="S745" s="113">
        <v>13340.392409125199</v>
      </c>
      <c r="T745" s="113">
        <v>14031.749</v>
      </c>
      <c r="U745" s="113">
        <v>691.35659087472402</v>
      </c>
      <c r="V745" s="113">
        <f t="shared" si="19"/>
        <v>14031749</v>
      </c>
      <c r="W745" s="114"/>
      <c r="X745">
        <v>2020</v>
      </c>
      <c r="Y745" s="15">
        <v>43746</v>
      </c>
      <c r="Z745" s="4">
        <v>24</v>
      </c>
      <c r="AA745" s="4">
        <v>24</v>
      </c>
      <c r="AB745" t="s">
        <v>224</v>
      </c>
      <c r="AC745" t="s">
        <v>225</v>
      </c>
      <c r="AD745" s="113">
        <v>4007.0265806451598</v>
      </c>
      <c r="AE745" s="113">
        <v>4033.7113914646102</v>
      </c>
      <c r="AF745" s="113">
        <v>26.684810819456299</v>
      </c>
    </row>
    <row r="746" spans="13:32" x14ac:dyDescent="0.35">
      <c r="M746">
        <v>2020</v>
      </c>
      <c r="N746" s="15">
        <v>43747</v>
      </c>
      <c r="O746" s="4">
        <v>24</v>
      </c>
      <c r="P746" s="15" t="s">
        <v>176</v>
      </c>
      <c r="Q746" t="s">
        <v>150</v>
      </c>
      <c r="R746" t="s">
        <v>151</v>
      </c>
      <c r="S746" s="113">
        <v>13371.7844365855</v>
      </c>
      <c r="T746" s="113">
        <v>14654.888999999999</v>
      </c>
      <c r="U746" s="113">
        <v>1283.10456341444</v>
      </c>
      <c r="V746" s="113">
        <f t="shared" si="19"/>
        <v>14654889</v>
      </c>
      <c r="W746" s="114"/>
      <c r="X746">
        <v>2020</v>
      </c>
      <c r="Y746" s="15">
        <v>43747</v>
      </c>
      <c r="Z746" s="4">
        <v>24</v>
      </c>
      <c r="AA746" s="4">
        <v>24</v>
      </c>
      <c r="AB746" t="s">
        <v>224</v>
      </c>
      <c r="AC746" t="s">
        <v>225</v>
      </c>
      <c r="AD746" s="113">
        <v>4007.0265806451598</v>
      </c>
      <c r="AE746" s="113">
        <v>4033.7113914646102</v>
      </c>
      <c r="AF746" s="113">
        <v>26.684810819456299</v>
      </c>
    </row>
    <row r="747" spans="13:32" x14ac:dyDescent="0.35">
      <c r="M747">
        <v>2020</v>
      </c>
      <c r="N747" s="15">
        <v>43748</v>
      </c>
      <c r="O747" s="4">
        <v>24</v>
      </c>
      <c r="P747" s="15" t="s">
        <v>176</v>
      </c>
      <c r="Q747" t="s">
        <v>150</v>
      </c>
      <c r="R747" t="s">
        <v>151</v>
      </c>
      <c r="S747" s="113">
        <v>13388.3084387073</v>
      </c>
      <c r="T747" s="113">
        <v>14603.130999999999</v>
      </c>
      <c r="U747" s="113">
        <v>1214.8225612926601</v>
      </c>
      <c r="V747" s="113">
        <f t="shared" si="19"/>
        <v>14603131</v>
      </c>
      <c r="W747" s="114"/>
      <c r="X747">
        <v>2020</v>
      </c>
      <c r="Y747" s="15">
        <v>43748</v>
      </c>
      <c r="Z747" s="4">
        <v>24</v>
      </c>
      <c r="AA747" s="4">
        <v>24</v>
      </c>
      <c r="AB747" t="s">
        <v>224</v>
      </c>
      <c r="AC747" t="s">
        <v>225</v>
      </c>
      <c r="AD747" s="113">
        <v>4007.0265806451598</v>
      </c>
      <c r="AE747" s="113">
        <v>4033.7113914646102</v>
      </c>
      <c r="AF747" s="113">
        <v>26.684810819456299</v>
      </c>
    </row>
    <row r="748" spans="13:32" x14ac:dyDescent="0.35">
      <c r="M748">
        <v>2020</v>
      </c>
      <c r="N748" s="15">
        <v>43749</v>
      </c>
      <c r="O748" s="4">
        <v>24</v>
      </c>
      <c r="P748" s="15" t="s">
        <v>176</v>
      </c>
      <c r="Q748" t="s">
        <v>150</v>
      </c>
      <c r="R748" t="s">
        <v>151</v>
      </c>
      <c r="S748" s="113">
        <v>13404.5233698759</v>
      </c>
      <c r="T748" s="113">
        <v>14286.262000000001</v>
      </c>
      <c r="U748" s="113">
        <v>881.73863012407799</v>
      </c>
      <c r="V748" s="113">
        <f t="shared" si="19"/>
        <v>14286262</v>
      </c>
      <c r="W748" s="114"/>
      <c r="X748">
        <v>2020</v>
      </c>
      <c r="Y748" s="15">
        <v>43749</v>
      </c>
      <c r="Z748" s="4">
        <v>24</v>
      </c>
      <c r="AA748" s="4">
        <v>24</v>
      </c>
      <c r="AB748" t="s">
        <v>224</v>
      </c>
      <c r="AC748" t="s">
        <v>225</v>
      </c>
      <c r="AD748" s="113">
        <v>4007.0265806451598</v>
      </c>
      <c r="AE748" s="113">
        <v>4033.7113914646102</v>
      </c>
      <c r="AF748" s="113">
        <v>26.684810819456299</v>
      </c>
    </row>
    <row r="749" spans="13:32" x14ac:dyDescent="0.35">
      <c r="M749">
        <v>2020</v>
      </c>
      <c r="N749" s="15">
        <v>43750</v>
      </c>
      <c r="O749" s="4">
        <v>24</v>
      </c>
      <c r="P749" s="15" t="s">
        <v>176</v>
      </c>
      <c r="Q749" t="s">
        <v>150</v>
      </c>
      <c r="R749" t="s">
        <v>151</v>
      </c>
      <c r="S749" s="113">
        <v>13365.3803825799</v>
      </c>
      <c r="T749" s="113">
        <v>13828.724</v>
      </c>
      <c r="U749" s="113">
        <v>463.34361742006098</v>
      </c>
      <c r="V749" s="113">
        <f t="shared" si="19"/>
        <v>13828724</v>
      </c>
      <c r="W749" s="114"/>
      <c r="X749">
        <v>2020</v>
      </c>
      <c r="Y749" s="15">
        <v>43750</v>
      </c>
      <c r="Z749" s="4">
        <v>24</v>
      </c>
      <c r="AA749" s="4">
        <v>24</v>
      </c>
      <c r="AB749" t="s">
        <v>224</v>
      </c>
      <c r="AC749" t="s">
        <v>225</v>
      </c>
      <c r="AD749" s="113">
        <v>4007.0265806451598</v>
      </c>
      <c r="AE749" s="113">
        <v>4033.7113914646102</v>
      </c>
      <c r="AF749" s="113">
        <v>26.684810819456299</v>
      </c>
    </row>
    <row r="750" spans="13:32" x14ac:dyDescent="0.35">
      <c r="M750">
        <v>2020</v>
      </c>
      <c r="N750" s="15">
        <v>43751</v>
      </c>
      <c r="O750" s="4">
        <v>24</v>
      </c>
      <c r="P750" s="15" t="s">
        <v>176</v>
      </c>
      <c r="Q750" t="s">
        <v>150</v>
      </c>
      <c r="R750" t="s">
        <v>151</v>
      </c>
      <c r="S750" s="113">
        <v>13327.0493648095</v>
      </c>
      <c r="T750" s="113">
        <v>13438.16</v>
      </c>
      <c r="U750" s="113">
        <v>111.110635190414</v>
      </c>
      <c r="V750" s="113">
        <f t="shared" si="19"/>
        <v>13438160</v>
      </c>
      <c r="W750" s="114"/>
      <c r="X750">
        <v>2020</v>
      </c>
      <c r="Y750" s="15">
        <v>43751</v>
      </c>
      <c r="Z750" s="4">
        <v>24</v>
      </c>
      <c r="AA750" s="4">
        <v>24</v>
      </c>
      <c r="AB750" t="s">
        <v>224</v>
      </c>
      <c r="AC750" t="s">
        <v>225</v>
      </c>
      <c r="AD750" s="113">
        <v>4007.0265806451598</v>
      </c>
      <c r="AE750" s="113">
        <v>4033.7113914646102</v>
      </c>
      <c r="AF750" s="113">
        <v>26.684810819456299</v>
      </c>
    </row>
    <row r="751" spans="13:32" x14ac:dyDescent="0.35">
      <c r="M751">
        <v>2020</v>
      </c>
      <c r="N751" s="15">
        <v>43752</v>
      </c>
      <c r="O751" s="4">
        <v>24</v>
      </c>
      <c r="P751" s="15" t="s">
        <v>176</v>
      </c>
      <c r="Q751" t="s">
        <v>150</v>
      </c>
      <c r="R751" t="s">
        <v>151</v>
      </c>
      <c r="S751" s="113">
        <v>13352.906877924301</v>
      </c>
      <c r="T751" s="113">
        <v>14075.517</v>
      </c>
      <c r="U751" s="113">
        <v>722.61012207560998</v>
      </c>
      <c r="V751" s="113">
        <f t="shared" si="19"/>
        <v>14075517</v>
      </c>
      <c r="W751" s="114"/>
      <c r="X751">
        <v>2020</v>
      </c>
      <c r="Y751" s="15">
        <v>43752</v>
      </c>
      <c r="Z751" s="4">
        <v>24</v>
      </c>
      <c r="AA751" s="4">
        <v>24</v>
      </c>
      <c r="AB751" t="s">
        <v>224</v>
      </c>
      <c r="AC751" t="s">
        <v>225</v>
      </c>
      <c r="AD751" s="113">
        <v>4007.0265806451598</v>
      </c>
      <c r="AE751" s="113">
        <v>4033.7113914646102</v>
      </c>
      <c r="AF751" s="113">
        <v>26.684810819456299</v>
      </c>
    </row>
    <row r="752" spans="13:32" x14ac:dyDescent="0.35">
      <c r="M752">
        <v>2020</v>
      </c>
      <c r="N752" s="15">
        <v>43753</v>
      </c>
      <c r="O752" s="4">
        <v>24</v>
      </c>
      <c r="P752" s="15" t="s">
        <v>176</v>
      </c>
      <c r="Q752" t="s">
        <v>150</v>
      </c>
      <c r="R752" t="s">
        <v>151</v>
      </c>
      <c r="S752" s="113">
        <v>13370.951284992199</v>
      </c>
      <c r="T752" s="113">
        <v>14596.257</v>
      </c>
      <c r="U752" s="113">
        <v>1225.3057150077</v>
      </c>
      <c r="V752" s="113">
        <f t="shared" si="19"/>
        <v>14596257</v>
      </c>
      <c r="W752" s="114"/>
      <c r="X752">
        <v>2020</v>
      </c>
      <c r="Y752" s="15">
        <v>43753</v>
      </c>
      <c r="Z752" s="4">
        <v>24</v>
      </c>
      <c r="AA752" s="4">
        <v>24</v>
      </c>
      <c r="AB752" t="s">
        <v>224</v>
      </c>
      <c r="AC752" t="s">
        <v>225</v>
      </c>
      <c r="AD752" s="113">
        <v>4007.0265806451598</v>
      </c>
      <c r="AE752" s="113">
        <v>4033.7113914646102</v>
      </c>
      <c r="AF752" s="113">
        <v>26.684810819456299</v>
      </c>
    </row>
    <row r="753" spans="13:32" x14ac:dyDescent="0.35">
      <c r="M753">
        <v>2020</v>
      </c>
      <c r="N753" s="15">
        <v>43754</v>
      </c>
      <c r="O753" s="4">
        <v>24</v>
      </c>
      <c r="P753" s="15" t="s">
        <v>176</v>
      </c>
      <c r="Q753" t="s">
        <v>150</v>
      </c>
      <c r="R753" t="s">
        <v>151</v>
      </c>
      <c r="S753" s="113">
        <v>13379.960120833401</v>
      </c>
      <c r="T753" s="113">
        <v>14189.041999999999</v>
      </c>
      <c r="U753" s="113">
        <v>809.08187916656198</v>
      </c>
      <c r="V753" s="113">
        <f t="shared" si="19"/>
        <v>14189042</v>
      </c>
      <c r="W753" s="114"/>
      <c r="X753">
        <v>2020</v>
      </c>
      <c r="Y753" s="15">
        <v>43754</v>
      </c>
      <c r="Z753" s="4">
        <v>24</v>
      </c>
      <c r="AA753" s="4">
        <v>24</v>
      </c>
      <c r="AB753" t="s">
        <v>224</v>
      </c>
      <c r="AC753" t="s">
        <v>225</v>
      </c>
      <c r="AD753" s="113">
        <v>4007.0265806451598</v>
      </c>
      <c r="AE753" s="113">
        <v>4033.7113914646102</v>
      </c>
      <c r="AF753" s="113">
        <v>26.684810819456299</v>
      </c>
    </row>
    <row r="754" spans="13:32" x14ac:dyDescent="0.35">
      <c r="M754">
        <v>2020</v>
      </c>
      <c r="N754" s="15">
        <v>43755</v>
      </c>
      <c r="O754" s="4">
        <v>24</v>
      </c>
      <c r="P754" s="15" t="s">
        <v>176</v>
      </c>
      <c r="Q754" t="s">
        <v>150</v>
      </c>
      <c r="R754" t="s">
        <v>151</v>
      </c>
      <c r="S754" s="113">
        <v>13387.118036215399</v>
      </c>
      <c r="T754" s="113">
        <v>13985.674000000001</v>
      </c>
      <c r="U754" s="113">
        <v>598.55596378451401</v>
      </c>
      <c r="V754" s="113">
        <f t="shared" si="19"/>
        <v>13985674</v>
      </c>
      <c r="W754" s="114"/>
      <c r="X754">
        <v>2020</v>
      </c>
      <c r="Y754" s="15">
        <v>43755</v>
      </c>
      <c r="Z754" s="4">
        <v>24</v>
      </c>
      <c r="AA754" s="4">
        <v>24</v>
      </c>
      <c r="AB754" t="s">
        <v>224</v>
      </c>
      <c r="AC754" t="s">
        <v>225</v>
      </c>
      <c r="AD754" s="113">
        <v>4007.0265806451598</v>
      </c>
      <c r="AE754" s="113">
        <v>4033.7113914646102</v>
      </c>
      <c r="AF754" s="113">
        <v>26.684810819456299</v>
      </c>
    </row>
    <row r="755" spans="13:32" x14ac:dyDescent="0.35">
      <c r="M755">
        <v>2020</v>
      </c>
      <c r="N755" s="15">
        <v>43756</v>
      </c>
      <c r="O755" s="4">
        <v>24</v>
      </c>
      <c r="P755" s="15" t="s">
        <v>176</v>
      </c>
      <c r="Q755" t="s">
        <v>150</v>
      </c>
      <c r="R755" t="s">
        <v>151</v>
      </c>
      <c r="S755" s="113">
        <v>13457.030879481001</v>
      </c>
      <c r="T755" s="113">
        <v>14182.44</v>
      </c>
      <c r="U755" s="113">
        <v>725.40912051891701</v>
      </c>
      <c r="V755" s="113">
        <f t="shared" si="19"/>
        <v>14182440</v>
      </c>
      <c r="W755" s="114"/>
      <c r="X755">
        <v>2020</v>
      </c>
      <c r="Y755" s="15">
        <v>43756</v>
      </c>
      <c r="Z755" s="4">
        <v>24</v>
      </c>
      <c r="AA755" s="4">
        <v>24</v>
      </c>
      <c r="AB755" t="s">
        <v>224</v>
      </c>
      <c r="AC755" t="s">
        <v>225</v>
      </c>
      <c r="AD755" s="113">
        <v>4007.0265806451598</v>
      </c>
      <c r="AE755" s="113">
        <v>4033.7113914646102</v>
      </c>
      <c r="AF755" s="113">
        <v>26.684810819456299</v>
      </c>
    </row>
    <row r="756" spans="13:32" x14ac:dyDescent="0.35">
      <c r="M756">
        <v>2020</v>
      </c>
      <c r="N756" s="15">
        <v>43757</v>
      </c>
      <c r="O756" s="4">
        <v>24</v>
      </c>
      <c r="P756" s="15" t="s">
        <v>176</v>
      </c>
      <c r="Q756" t="s">
        <v>150</v>
      </c>
      <c r="R756" t="s">
        <v>151</v>
      </c>
      <c r="S756" s="113">
        <v>13419.087300536499</v>
      </c>
      <c r="T756" s="113">
        <v>13772.053</v>
      </c>
      <c r="U756" s="113">
        <v>352.96569946349302</v>
      </c>
      <c r="V756" s="113">
        <f t="shared" si="19"/>
        <v>13772053</v>
      </c>
      <c r="W756" s="114"/>
      <c r="X756">
        <v>2020</v>
      </c>
      <c r="Y756" s="15">
        <v>43757</v>
      </c>
      <c r="Z756" s="4">
        <v>24</v>
      </c>
      <c r="AA756" s="4">
        <v>24</v>
      </c>
      <c r="AB756" t="s">
        <v>224</v>
      </c>
      <c r="AC756" t="s">
        <v>225</v>
      </c>
      <c r="AD756" s="113">
        <v>4007.0265806451598</v>
      </c>
      <c r="AE756" s="113">
        <v>4033.7113914646102</v>
      </c>
      <c r="AF756" s="113">
        <v>26.684810819456299</v>
      </c>
    </row>
    <row r="757" spans="13:32" x14ac:dyDescent="0.35">
      <c r="M757">
        <v>2020</v>
      </c>
      <c r="N757" s="15">
        <v>43758</v>
      </c>
      <c r="O757" s="4">
        <v>24</v>
      </c>
      <c r="P757" s="15" t="s">
        <v>176</v>
      </c>
      <c r="Q757" t="s">
        <v>150</v>
      </c>
      <c r="R757" t="s">
        <v>151</v>
      </c>
      <c r="S757" s="113">
        <v>13393.518182968101</v>
      </c>
      <c r="T757" s="113">
        <v>13726.978999999999</v>
      </c>
      <c r="U757" s="113">
        <v>333.46081703189702</v>
      </c>
      <c r="V757" s="113">
        <f t="shared" si="19"/>
        <v>13726979</v>
      </c>
      <c r="W757" s="114"/>
      <c r="X757">
        <v>2020</v>
      </c>
      <c r="Y757" s="15">
        <v>43758</v>
      </c>
      <c r="Z757" s="4">
        <v>24</v>
      </c>
      <c r="AA757" s="4">
        <v>24</v>
      </c>
      <c r="AB757" t="s">
        <v>224</v>
      </c>
      <c r="AC757" t="s">
        <v>225</v>
      </c>
      <c r="AD757" s="113">
        <v>4007.0265806451598</v>
      </c>
      <c r="AE757" s="113">
        <v>4033.7113914646102</v>
      </c>
      <c r="AF757" s="113">
        <v>26.684810819456299</v>
      </c>
    </row>
    <row r="758" spans="13:32" x14ac:dyDescent="0.35">
      <c r="M758">
        <v>2020</v>
      </c>
      <c r="N758" s="15">
        <v>43759</v>
      </c>
      <c r="O758" s="4">
        <v>24</v>
      </c>
      <c r="P758" s="15" t="s">
        <v>176</v>
      </c>
      <c r="Q758" t="s">
        <v>150</v>
      </c>
      <c r="R758" t="s">
        <v>151</v>
      </c>
      <c r="S758" s="113">
        <v>13429.463252027799</v>
      </c>
      <c r="T758" s="113">
        <v>13606.036</v>
      </c>
      <c r="U758" s="113">
        <v>176.57274797219301</v>
      </c>
      <c r="V758" s="113">
        <f t="shared" si="19"/>
        <v>13606036</v>
      </c>
      <c r="W758" s="114"/>
      <c r="X758">
        <v>2020</v>
      </c>
      <c r="Y758" s="15">
        <v>43759</v>
      </c>
      <c r="Z758" s="4">
        <v>24</v>
      </c>
      <c r="AA758" s="4">
        <v>24</v>
      </c>
      <c r="AB758" t="s">
        <v>224</v>
      </c>
      <c r="AC758" t="s">
        <v>225</v>
      </c>
      <c r="AD758" s="113">
        <v>4007.0265806451598</v>
      </c>
      <c r="AE758" s="113">
        <v>4033.7113914646102</v>
      </c>
      <c r="AF758" s="113">
        <v>26.684810819456299</v>
      </c>
    </row>
    <row r="759" spans="13:32" x14ac:dyDescent="0.35">
      <c r="M759">
        <v>2020</v>
      </c>
      <c r="N759" s="15">
        <v>43760</v>
      </c>
      <c r="O759" s="4">
        <v>24</v>
      </c>
      <c r="P759" s="15" t="s">
        <v>176</v>
      </c>
      <c r="Q759" t="s">
        <v>150</v>
      </c>
      <c r="R759" t="s">
        <v>151</v>
      </c>
      <c r="S759" s="113">
        <v>13446.2267675332</v>
      </c>
      <c r="T759" s="113">
        <v>13140.067999999999</v>
      </c>
      <c r="U759" s="113">
        <v>-306.15876753321697</v>
      </c>
      <c r="V759" s="113">
        <f t="shared" si="19"/>
        <v>13140068</v>
      </c>
      <c r="W759" s="114"/>
      <c r="X759">
        <v>2020</v>
      </c>
      <c r="Y759" s="15">
        <v>43760</v>
      </c>
      <c r="Z759" s="4">
        <v>24</v>
      </c>
      <c r="AA759" s="4">
        <v>24</v>
      </c>
      <c r="AB759" t="s">
        <v>224</v>
      </c>
      <c r="AC759" t="s">
        <v>225</v>
      </c>
      <c r="AD759" s="113">
        <v>4007.0265806451598</v>
      </c>
      <c r="AE759" s="113">
        <v>4033.7113914646102</v>
      </c>
      <c r="AF759" s="113">
        <v>26.684810819456299</v>
      </c>
    </row>
    <row r="760" spans="13:32" x14ac:dyDescent="0.35">
      <c r="M760">
        <v>2020</v>
      </c>
      <c r="N760" s="15">
        <v>43761</v>
      </c>
      <c r="O760" s="4">
        <v>24</v>
      </c>
      <c r="P760" s="15" t="s">
        <v>176</v>
      </c>
      <c r="Q760" t="s">
        <v>150</v>
      </c>
      <c r="R760" t="s">
        <v>151</v>
      </c>
      <c r="S760" s="113">
        <v>13473.5094916952</v>
      </c>
      <c r="T760" s="113">
        <v>13334.254000000001</v>
      </c>
      <c r="U760" s="113">
        <v>-139.25549169525399</v>
      </c>
      <c r="V760" s="113">
        <f t="shared" si="19"/>
        <v>13334254</v>
      </c>
      <c r="W760" s="114"/>
      <c r="X760">
        <v>2020</v>
      </c>
      <c r="Y760" s="15">
        <v>43761</v>
      </c>
      <c r="Z760" s="4">
        <v>24</v>
      </c>
      <c r="AA760" s="4">
        <v>24</v>
      </c>
      <c r="AB760" t="s">
        <v>224</v>
      </c>
      <c r="AC760" t="s">
        <v>225</v>
      </c>
      <c r="AD760" s="113">
        <v>4007.0265806451598</v>
      </c>
      <c r="AE760" s="113">
        <v>4033.7113914646102</v>
      </c>
      <c r="AF760" s="113">
        <v>26.684810819456299</v>
      </c>
    </row>
    <row r="761" spans="13:32" x14ac:dyDescent="0.35">
      <c r="M761">
        <v>2020</v>
      </c>
      <c r="N761" s="15">
        <v>43762</v>
      </c>
      <c r="O761" s="4">
        <v>24</v>
      </c>
      <c r="P761" s="15" t="s">
        <v>176</v>
      </c>
      <c r="Q761" t="s">
        <v>150</v>
      </c>
      <c r="R761" t="s">
        <v>151</v>
      </c>
      <c r="S761" s="113">
        <v>13477.3935878841</v>
      </c>
      <c r="T761" s="113">
        <v>13405.710999999999</v>
      </c>
      <c r="U761" s="113">
        <v>-71.682587884106397</v>
      </c>
      <c r="V761" s="113">
        <f t="shared" si="19"/>
        <v>13405711</v>
      </c>
      <c r="W761" s="114"/>
      <c r="X761">
        <v>2020</v>
      </c>
      <c r="Y761" s="15">
        <v>43762</v>
      </c>
      <c r="Z761" s="4">
        <v>24</v>
      </c>
      <c r="AA761" s="4">
        <v>24</v>
      </c>
      <c r="AB761" t="s">
        <v>224</v>
      </c>
      <c r="AC761" t="s">
        <v>225</v>
      </c>
      <c r="AD761" s="113">
        <v>4007.0265806451598</v>
      </c>
      <c r="AE761" s="113">
        <v>4033.7113914646102</v>
      </c>
      <c r="AF761" s="113">
        <v>26.684810819456299</v>
      </c>
    </row>
    <row r="762" spans="13:32" x14ac:dyDescent="0.35">
      <c r="M762">
        <v>2020</v>
      </c>
      <c r="N762" s="15">
        <v>43763</v>
      </c>
      <c r="O762" s="4">
        <v>24</v>
      </c>
      <c r="P762" s="15" t="s">
        <v>176</v>
      </c>
      <c r="Q762" t="s">
        <v>150</v>
      </c>
      <c r="R762" t="s">
        <v>151</v>
      </c>
      <c r="S762" s="113">
        <v>13482.671877696401</v>
      </c>
      <c r="T762" s="113">
        <v>13418.745999999999</v>
      </c>
      <c r="U762" s="113">
        <v>-63.925877696441603</v>
      </c>
      <c r="V762" s="113">
        <f t="shared" si="19"/>
        <v>13418746</v>
      </c>
      <c r="W762" s="114"/>
      <c r="X762">
        <v>2020</v>
      </c>
      <c r="Y762" s="15">
        <v>43763</v>
      </c>
      <c r="Z762" s="4">
        <v>24</v>
      </c>
      <c r="AA762" s="4">
        <v>24</v>
      </c>
      <c r="AB762" t="s">
        <v>224</v>
      </c>
      <c r="AC762" t="s">
        <v>225</v>
      </c>
      <c r="AD762" s="113">
        <v>4007.0265806451598</v>
      </c>
      <c r="AE762" s="113">
        <v>4033.7113914646102</v>
      </c>
      <c r="AF762" s="113">
        <v>26.684810819456299</v>
      </c>
    </row>
    <row r="763" spans="13:32" x14ac:dyDescent="0.35">
      <c r="M763">
        <v>2020</v>
      </c>
      <c r="N763" s="15">
        <v>43764</v>
      </c>
      <c r="O763" s="4">
        <v>24</v>
      </c>
      <c r="P763" s="15" t="s">
        <v>176</v>
      </c>
      <c r="Q763" t="s">
        <v>150</v>
      </c>
      <c r="R763" t="s">
        <v>151</v>
      </c>
      <c r="S763" s="113">
        <v>13436.71987189</v>
      </c>
      <c r="T763" s="113">
        <v>13254.272999999999</v>
      </c>
      <c r="U763" s="113">
        <v>-182.44687189003699</v>
      </c>
      <c r="V763" s="113">
        <f t="shared" si="19"/>
        <v>13254273</v>
      </c>
      <c r="W763" s="114"/>
      <c r="X763">
        <v>2020</v>
      </c>
      <c r="Y763" s="15">
        <v>43764</v>
      </c>
      <c r="Z763" s="4">
        <v>24</v>
      </c>
      <c r="AA763" s="4">
        <v>24</v>
      </c>
      <c r="AB763" t="s">
        <v>224</v>
      </c>
      <c r="AC763" t="s">
        <v>225</v>
      </c>
      <c r="AD763" s="113">
        <v>4007.0265806451598</v>
      </c>
      <c r="AE763" s="113">
        <v>4033.7113914646102</v>
      </c>
      <c r="AF763" s="113">
        <v>26.684810819456299</v>
      </c>
    </row>
    <row r="764" spans="13:32" x14ac:dyDescent="0.35">
      <c r="M764">
        <v>2020</v>
      </c>
      <c r="N764" s="15">
        <v>43765</v>
      </c>
      <c r="O764" s="4">
        <v>24</v>
      </c>
      <c r="P764" s="15" t="s">
        <v>176</v>
      </c>
      <c r="Q764" t="s">
        <v>150</v>
      </c>
      <c r="R764" t="s">
        <v>151</v>
      </c>
      <c r="S764" s="113">
        <v>13391.694110517399</v>
      </c>
      <c r="T764" s="113">
        <v>13321.707</v>
      </c>
      <c r="U764" s="113">
        <v>-69.987110517484297</v>
      </c>
      <c r="V764" s="113">
        <f t="shared" si="19"/>
        <v>13321707</v>
      </c>
      <c r="W764" s="114"/>
      <c r="X764">
        <v>2020</v>
      </c>
      <c r="Y764" s="15">
        <v>43765</v>
      </c>
      <c r="Z764" s="4">
        <v>24</v>
      </c>
      <c r="AA764" s="4">
        <v>24</v>
      </c>
      <c r="AB764" t="s">
        <v>224</v>
      </c>
      <c r="AC764" t="s">
        <v>225</v>
      </c>
      <c r="AD764" s="113">
        <v>4007.0265806451598</v>
      </c>
      <c r="AE764" s="113">
        <v>4033.7113914646102</v>
      </c>
      <c r="AF764" s="113">
        <v>26.684810819456299</v>
      </c>
    </row>
    <row r="765" spans="13:32" x14ac:dyDescent="0.35">
      <c r="M765">
        <v>2020</v>
      </c>
      <c r="N765" s="15">
        <v>43766</v>
      </c>
      <c r="O765" s="4">
        <v>24</v>
      </c>
      <c r="P765" s="15" t="s">
        <v>176</v>
      </c>
      <c r="Q765" t="s">
        <v>150</v>
      </c>
      <c r="R765" t="s">
        <v>151</v>
      </c>
      <c r="S765" s="113">
        <v>13413.377186931901</v>
      </c>
      <c r="T765" s="113">
        <v>14151.174999999999</v>
      </c>
      <c r="U765" s="113">
        <v>737.79781306801101</v>
      </c>
      <c r="V765" s="113">
        <f t="shared" si="19"/>
        <v>14151175</v>
      </c>
      <c r="W765" s="114"/>
      <c r="X765">
        <v>2020</v>
      </c>
      <c r="Y765" s="15">
        <v>43766</v>
      </c>
      <c r="Z765" s="4">
        <v>24</v>
      </c>
      <c r="AA765" s="4">
        <v>24</v>
      </c>
      <c r="AB765" t="s">
        <v>224</v>
      </c>
      <c r="AC765" t="s">
        <v>225</v>
      </c>
      <c r="AD765" s="113">
        <v>4007.0265806451598</v>
      </c>
      <c r="AE765" s="113">
        <v>4033.7113914646102</v>
      </c>
      <c r="AF765" s="113">
        <v>26.684810819456299</v>
      </c>
    </row>
    <row r="766" spans="13:32" x14ac:dyDescent="0.35">
      <c r="M766">
        <v>2020</v>
      </c>
      <c r="N766" s="15">
        <v>43767</v>
      </c>
      <c r="O766" s="4">
        <v>24</v>
      </c>
      <c r="P766" s="15" t="s">
        <v>176</v>
      </c>
      <c r="Q766" t="s">
        <v>150</v>
      </c>
      <c r="R766" t="s">
        <v>151</v>
      </c>
      <c r="S766" s="113">
        <v>13378.1276466619</v>
      </c>
      <c r="T766" s="113">
        <v>15070.075999999999</v>
      </c>
      <c r="U766" s="113">
        <v>1691.9483533380201</v>
      </c>
      <c r="V766" s="113">
        <f t="shared" si="19"/>
        <v>15070076</v>
      </c>
      <c r="W766" s="114"/>
      <c r="X766">
        <v>2020</v>
      </c>
      <c r="Y766" s="15">
        <v>43767</v>
      </c>
      <c r="Z766" s="4">
        <v>24</v>
      </c>
      <c r="AA766" s="4">
        <v>24</v>
      </c>
      <c r="AB766" t="s">
        <v>224</v>
      </c>
      <c r="AC766" t="s">
        <v>225</v>
      </c>
      <c r="AD766" s="113">
        <v>4007.0265806451598</v>
      </c>
      <c r="AE766" s="113">
        <v>4033.7113914646102</v>
      </c>
      <c r="AF766" s="113">
        <v>26.684810819456299</v>
      </c>
    </row>
    <row r="767" spans="13:32" x14ac:dyDescent="0.35">
      <c r="M767">
        <v>2020</v>
      </c>
      <c r="N767" s="15">
        <v>43768</v>
      </c>
      <c r="O767" s="4">
        <v>24</v>
      </c>
      <c r="P767" s="15" t="s">
        <v>176</v>
      </c>
      <c r="Q767" t="s">
        <v>150</v>
      </c>
      <c r="R767" t="s">
        <v>151</v>
      </c>
      <c r="S767" s="113">
        <v>13342.6663479619</v>
      </c>
      <c r="T767" s="113">
        <v>15238.272000000001</v>
      </c>
      <c r="U767" s="113">
        <v>1895.60565203806</v>
      </c>
      <c r="V767" s="113">
        <f t="shared" si="19"/>
        <v>15238272</v>
      </c>
      <c r="W767" s="114"/>
      <c r="X767">
        <v>2020</v>
      </c>
      <c r="Y767" s="15">
        <v>43768</v>
      </c>
      <c r="Z767" s="4">
        <v>24</v>
      </c>
      <c r="AA767" s="4">
        <v>24</v>
      </c>
      <c r="AB767" t="s">
        <v>224</v>
      </c>
      <c r="AC767" t="s">
        <v>225</v>
      </c>
      <c r="AD767" s="113">
        <v>4007.0265806451598</v>
      </c>
      <c r="AE767" s="113">
        <v>4033.7113914646102</v>
      </c>
      <c r="AF767" s="113">
        <v>26.684810819456299</v>
      </c>
    </row>
    <row r="768" spans="13:32" x14ac:dyDescent="0.35">
      <c r="M768">
        <v>2020</v>
      </c>
      <c r="N768" s="15">
        <v>43769</v>
      </c>
      <c r="O768" s="4">
        <v>24</v>
      </c>
      <c r="P768" s="15" t="s">
        <v>176</v>
      </c>
      <c r="Q768" t="s">
        <v>150</v>
      </c>
      <c r="R768" t="s">
        <v>151</v>
      </c>
      <c r="S768" s="113">
        <v>13311.3618960208</v>
      </c>
      <c r="T768" s="113">
        <v>14606.183999999999</v>
      </c>
      <c r="U768" s="113">
        <v>1294.8221039791199</v>
      </c>
      <c r="V768" s="113">
        <f t="shared" si="19"/>
        <v>14606184</v>
      </c>
      <c r="W768" s="114"/>
      <c r="X768">
        <v>2020</v>
      </c>
      <c r="Y768" s="15">
        <v>43769</v>
      </c>
      <c r="Z768" s="4">
        <v>24</v>
      </c>
      <c r="AA768" s="4">
        <v>24</v>
      </c>
      <c r="AB768" t="s">
        <v>224</v>
      </c>
      <c r="AC768" t="s">
        <v>225</v>
      </c>
      <c r="AD768" s="113">
        <v>4007.0265806451598</v>
      </c>
      <c r="AE768" s="113">
        <v>4033.7113914646102</v>
      </c>
      <c r="AF768" s="113">
        <v>26.684810819456299</v>
      </c>
    </row>
    <row r="769" spans="13:32" x14ac:dyDescent="0.35">
      <c r="M769">
        <v>2020</v>
      </c>
      <c r="N769" s="15">
        <v>43770</v>
      </c>
      <c r="O769" s="4">
        <v>24</v>
      </c>
      <c r="P769" s="15" t="s">
        <v>177</v>
      </c>
      <c r="Q769" t="s">
        <v>150</v>
      </c>
      <c r="R769" t="s">
        <v>151</v>
      </c>
      <c r="S769" s="113">
        <v>13218.897445607799</v>
      </c>
      <c r="T769" s="113">
        <v>14193.888000000001</v>
      </c>
      <c r="U769" s="113">
        <v>974.99055439219001</v>
      </c>
      <c r="V769" s="113">
        <f t="shared" si="19"/>
        <v>14193888</v>
      </c>
      <c r="W769" s="114"/>
      <c r="X769">
        <v>2020</v>
      </c>
      <c r="Y769" s="15">
        <v>43770</v>
      </c>
      <c r="Z769" s="4">
        <v>24</v>
      </c>
      <c r="AA769" s="4">
        <v>24</v>
      </c>
      <c r="AB769" t="s">
        <v>224</v>
      </c>
      <c r="AC769" t="s">
        <v>225</v>
      </c>
      <c r="AD769" s="113">
        <v>4073.21066666666</v>
      </c>
      <c r="AE769" s="113">
        <v>4100.3362306928202</v>
      </c>
      <c r="AF769" s="113">
        <v>27.1255640261538</v>
      </c>
    </row>
    <row r="770" spans="13:32" x14ac:dyDescent="0.35">
      <c r="M770">
        <v>2020</v>
      </c>
      <c r="N770" s="15">
        <v>43771</v>
      </c>
      <c r="O770" s="4">
        <v>24</v>
      </c>
      <c r="P770" s="15" t="s">
        <v>177</v>
      </c>
      <c r="Q770" t="s">
        <v>150</v>
      </c>
      <c r="R770" t="s">
        <v>151</v>
      </c>
      <c r="S770" s="113">
        <v>13184.1993747742</v>
      </c>
      <c r="T770" s="113">
        <v>13724.200999999999</v>
      </c>
      <c r="U770" s="113">
        <v>540.00162522570599</v>
      </c>
      <c r="V770" s="113">
        <f t="shared" si="19"/>
        <v>13724201</v>
      </c>
      <c r="W770" s="114"/>
      <c r="X770">
        <v>2020</v>
      </c>
      <c r="Y770" s="15">
        <v>43771</v>
      </c>
      <c r="Z770" s="4">
        <v>24</v>
      </c>
      <c r="AA770" s="4">
        <v>24</v>
      </c>
      <c r="AB770" t="s">
        <v>224</v>
      </c>
      <c r="AC770" t="s">
        <v>225</v>
      </c>
      <c r="AD770" s="113">
        <v>4073.21066666666</v>
      </c>
      <c r="AE770" s="113">
        <v>4100.3362306928202</v>
      </c>
      <c r="AF770" s="113">
        <v>27.1255640261538</v>
      </c>
    </row>
    <row r="771" spans="13:32" x14ac:dyDescent="0.35">
      <c r="M771">
        <v>2020</v>
      </c>
      <c r="N771" s="15">
        <v>43772</v>
      </c>
      <c r="O771" s="4">
        <v>25</v>
      </c>
      <c r="P771" s="15" t="s">
        <v>177</v>
      </c>
      <c r="Q771" t="s">
        <v>150</v>
      </c>
      <c r="R771" t="s">
        <v>151</v>
      </c>
      <c r="S771" s="113">
        <v>13153.192648349799</v>
      </c>
      <c r="T771" s="113">
        <v>14155.703</v>
      </c>
      <c r="U771" s="113">
        <v>1002.51035165015</v>
      </c>
      <c r="V771" s="113">
        <f t="shared" si="19"/>
        <v>14155703</v>
      </c>
      <c r="W771" s="114"/>
      <c r="X771">
        <v>2020</v>
      </c>
      <c r="Y771" s="15">
        <v>43772</v>
      </c>
      <c r="Z771" s="4">
        <v>25</v>
      </c>
      <c r="AA771" s="4">
        <v>25</v>
      </c>
      <c r="AB771" t="s">
        <v>224</v>
      </c>
      <c r="AC771" t="s">
        <v>225</v>
      </c>
      <c r="AD771" s="113">
        <v>4063.5316666666599</v>
      </c>
      <c r="AE771" s="113">
        <v>4090.59277335051</v>
      </c>
      <c r="AF771" s="113">
        <v>27.0611066838519</v>
      </c>
    </row>
    <row r="772" spans="13:32" x14ac:dyDescent="0.35">
      <c r="M772">
        <v>2020</v>
      </c>
      <c r="N772" s="15">
        <v>43773</v>
      </c>
      <c r="O772" s="4">
        <v>24</v>
      </c>
      <c r="P772" s="15" t="s">
        <v>177</v>
      </c>
      <c r="Q772" t="s">
        <v>150</v>
      </c>
      <c r="R772" t="s">
        <v>151</v>
      </c>
      <c r="S772" s="113">
        <v>13192.989144663399</v>
      </c>
      <c r="T772" s="113">
        <v>13998.124</v>
      </c>
      <c r="U772" s="113">
        <v>805.13485533658695</v>
      </c>
      <c r="V772" s="113">
        <f t="shared" si="19"/>
        <v>13998124</v>
      </c>
      <c r="W772" s="114"/>
      <c r="X772">
        <v>2020</v>
      </c>
      <c r="Y772" s="15">
        <v>43773</v>
      </c>
      <c r="Z772" s="4">
        <v>24</v>
      </c>
      <c r="AA772" s="4">
        <v>24</v>
      </c>
      <c r="AB772" t="s">
        <v>224</v>
      </c>
      <c r="AC772" t="s">
        <v>225</v>
      </c>
      <c r="AD772" s="113">
        <v>4073.21066666666</v>
      </c>
      <c r="AE772" s="113">
        <v>4100.3362306928202</v>
      </c>
      <c r="AF772" s="113">
        <v>27.1255640261538</v>
      </c>
    </row>
    <row r="773" spans="13:32" x14ac:dyDescent="0.35">
      <c r="M773">
        <v>2020</v>
      </c>
      <c r="N773" s="15">
        <v>43774</v>
      </c>
      <c r="O773" s="4">
        <v>24</v>
      </c>
      <c r="P773" s="15" t="s">
        <v>177</v>
      </c>
      <c r="Q773" t="s">
        <v>150</v>
      </c>
      <c r="R773" t="s">
        <v>151</v>
      </c>
      <c r="S773" s="113">
        <v>13228.5656224252</v>
      </c>
      <c r="T773" s="113">
        <v>13881.913</v>
      </c>
      <c r="U773" s="113">
        <v>653.34737757471999</v>
      </c>
      <c r="V773" s="113">
        <f t="shared" si="19"/>
        <v>13881913</v>
      </c>
      <c r="W773" s="114"/>
      <c r="X773">
        <v>2020</v>
      </c>
      <c r="Y773" s="15">
        <v>43774</v>
      </c>
      <c r="Z773" s="4">
        <v>24</v>
      </c>
      <c r="AA773" s="4">
        <v>24</v>
      </c>
      <c r="AB773" t="s">
        <v>224</v>
      </c>
      <c r="AC773" t="s">
        <v>225</v>
      </c>
      <c r="AD773" s="113">
        <v>4073.21066666666</v>
      </c>
      <c r="AE773" s="113">
        <v>4100.3362306928202</v>
      </c>
      <c r="AF773" s="113">
        <v>27.1255640261538</v>
      </c>
    </row>
    <row r="774" spans="13:32" x14ac:dyDescent="0.35">
      <c r="M774">
        <v>2020</v>
      </c>
      <c r="N774" s="15">
        <v>43775</v>
      </c>
      <c r="O774" s="4">
        <v>24</v>
      </c>
      <c r="P774" s="15" t="s">
        <v>177</v>
      </c>
      <c r="Q774" t="s">
        <v>150</v>
      </c>
      <c r="R774" t="s">
        <v>151</v>
      </c>
      <c r="S774" s="113">
        <v>13240.871301934199</v>
      </c>
      <c r="T774" s="113">
        <v>13298.537</v>
      </c>
      <c r="U774" s="113">
        <v>57.665698065731704</v>
      </c>
      <c r="V774" s="113">
        <f t="shared" si="19"/>
        <v>13298537</v>
      </c>
      <c r="W774" s="114"/>
      <c r="X774">
        <v>2020</v>
      </c>
      <c r="Y774" s="15">
        <v>43775</v>
      </c>
      <c r="Z774" s="4">
        <v>24</v>
      </c>
      <c r="AA774" s="4">
        <v>24</v>
      </c>
      <c r="AB774" t="s">
        <v>224</v>
      </c>
      <c r="AC774" t="s">
        <v>225</v>
      </c>
      <c r="AD774" s="113">
        <v>4073.21066666666</v>
      </c>
      <c r="AE774" s="113">
        <v>4100.3362306928202</v>
      </c>
      <c r="AF774" s="113">
        <v>27.1255640261538</v>
      </c>
    </row>
    <row r="775" spans="13:32" x14ac:dyDescent="0.35">
      <c r="M775">
        <v>2020</v>
      </c>
      <c r="N775" s="15">
        <v>43776</v>
      </c>
      <c r="O775" s="4">
        <v>24</v>
      </c>
      <c r="P775" s="15" t="s">
        <v>177</v>
      </c>
      <c r="Q775" t="s">
        <v>150</v>
      </c>
      <c r="R775" t="s">
        <v>151</v>
      </c>
      <c r="S775" s="113">
        <v>13264.621290354</v>
      </c>
      <c r="T775" s="113">
        <v>14085.307000000001</v>
      </c>
      <c r="U775" s="113">
        <v>820.68570964597995</v>
      </c>
      <c r="V775" s="113">
        <f t="shared" si="19"/>
        <v>14085307</v>
      </c>
      <c r="W775" s="114"/>
      <c r="X775">
        <v>2020</v>
      </c>
      <c r="Y775" s="15">
        <v>43776</v>
      </c>
      <c r="Z775" s="4">
        <v>24</v>
      </c>
      <c r="AA775" s="4">
        <v>24</v>
      </c>
      <c r="AB775" t="s">
        <v>224</v>
      </c>
      <c r="AC775" t="s">
        <v>225</v>
      </c>
      <c r="AD775" s="113">
        <v>4073.21066666666</v>
      </c>
      <c r="AE775" s="113">
        <v>4100.3362306928202</v>
      </c>
      <c r="AF775" s="113">
        <v>27.1255640261538</v>
      </c>
    </row>
    <row r="776" spans="13:32" x14ac:dyDescent="0.35">
      <c r="M776">
        <v>2020</v>
      </c>
      <c r="N776" s="15">
        <v>43777</v>
      </c>
      <c r="O776" s="4">
        <v>24</v>
      </c>
      <c r="P776" s="15" t="s">
        <v>177</v>
      </c>
      <c r="Q776" t="s">
        <v>150</v>
      </c>
      <c r="R776" t="s">
        <v>151</v>
      </c>
      <c r="S776" s="113">
        <v>13295.3724256856</v>
      </c>
      <c r="T776" s="113">
        <v>14309.272000000001</v>
      </c>
      <c r="U776" s="113">
        <v>1013.89957431431</v>
      </c>
      <c r="V776" s="113">
        <f t="shared" si="19"/>
        <v>14309272</v>
      </c>
      <c r="W776" s="114"/>
      <c r="X776">
        <v>2020</v>
      </c>
      <c r="Y776" s="15">
        <v>43777</v>
      </c>
      <c r="Z776" s="4">
        <v>24</v>
      </c>
      <c r="AA776" s="4">
        <v>24</v>
      </c>
      <c r="AB776" t="s">
        <v>224</v>
      </c>
      <c r="AC776" t="s">
        <v>225</v>
      </c>
      <c r="AD776" s="113">
        <v>4073.21066666666</v>
      </c>
      <c r="AE776" s="113">
        <v>4100.3362306928202</v>
      </c>
      <c r="AF776" s="113">
        <v>27.1255640261538</v>
      </c>
    </row>
    <row r="777" spans="13:32" x14ac:dyDescent="0.35">
      <c r="M777">
        <v>2020</v>
      </c>
      <c r="N777" s="15">
        <v>43778</v>
      </c>
      <c r="O777" s="4">
        <v>24</v>
      </c>
      <c r="P777" s="15" t="s">
        <v>177</v>
      </c>
      <c r="Q777" t="s">
        <v>150</v>
      </c>
      <c r="R777" t="s">
        <v>151</v>
      </c>
      <c r="S777" s="113">
        <v>13268.1751119663</v>
      </c>
      <c r="T777" s="113">
        <v>13782.566999999999</v>
      </c>
      <c r="U777" s="113">
        <v>514.39188803369802</v>
      </c>
      <c r="V777" s="113">
        <f t="shared" ref="V777:V840" si="20">T777*1000</f>
        <v>13782567</v>
      </c>
      <c r="W777" s="114"/>
      <c r="X777">
        <v>2020</v>
      </c>
      <c r="Y777" s="15">
        <v>43778</v>
      </c>
      <c r="Z777" s="4">
        <v>24</v>
      </c>
      <c r="AA777" s="4">
        <v>24</v>
      </c>
      <c r="AB777" t="s">
        <v>224</v>
      </c>
      <c r="AC777" t="s">
        <v>225</v>
      </c>
      <c r="AD777" s="113">
        <v>4073.21066666666</v>
      </c>
      <c r="AE777" s="113">
        <v>4100.3362306928202</v>
      </c>
      <c r="AF777" s="113">
        <v>27.1255640261538</v>
      </c>
    </row>
    <row r="778" spans="13:32" x14ac:dyDescent="0.35">
      <c r="M778">
        <v>2020</v>
      </c>
      <c r="N778" s="15">
        <v>43779</v>
      </c>
      <c r="O778" s="4">
        <v>24</v>
      </c>
      <c r="P778" s="15" t="s">
        <v>177</v>
      </c>
      <c r="Q778" t="s">
        <v>150</v>
      </c>
      <c r="R778" t="s">
        <v>151</v>
      </c>
      <c r="S778" s="113">
        <v>13240.8884931336</v>
      </c>
      <c r="T778" s="113">
        <v>13266.812</v>
      </c>
      <c r="U778" s="113">
        <v>25.9235068663783</v>
      </c>
      <c r="V778" s="113">
        <f t="shared" si="20"/>
        <v>13266812</v>
      </c>
      <c r="W778" s="114"/>
      <c r="X778">
        <v>2020</v>
      </c>
      <c r="Y778" s="15">
        <v>43779</v>
      </c>
      <c r="Z778" s="4">
        <v>24</v>
      </c>
      <c r="AA778" s="4">
        <v>24</v>
      </c>
      <c r="AB778" t="s">
        <v>224</v>
      </c>
      <c r="AC778" t="s">
        <v>225</v>
      </c>
      <c r="AD778" s="113">
        <v>4073.21066666666</v>
      </c>
      <c r="AE778" s="113">
        <v>4100.3362306928202</v>
      </c>
      <c r="AF778" s="113">
        <v>27.1255640261538</v>
      </c>
    </row>
    <row r="779" spans="13:32" x14ac:dyDescent="0.35">
      <c r="M779">
        <v>2020</v>
      </c>
      <c r="N779" s="15">
        <v>43780</v>
      </c>
      <c r="O779" s="4">
        <v>24</v>
      </c>
      <c r="P779" s="15" t="s">
        <v>177</v>
      </c>
      <c r="Q779" t="s">
        <v>150</v>
      </c>
      <c r="R779" t="s">
        <v>151</v>
      </c>
      <c r="S779" s="113">
        <v>13212.1073470667</v>
      </c>
      <c r="T779" s="113">
        <v>13943.09</v>
      </c>
      <c r="U779" s="113">
        <v>730.98265293324505</v>
      </c>
      <c r="V779" s="113">
        <f t="shared" si="20"/>
        <v>13943090</v>
      </c>
      <c r="W779" s="114"/>
      <c r="X779">
        <v>2020</v>
      </c>
      <c r="Y779" s="15">
        <v>43780</v>
      </c>
      <c r="Z779" s="4">
        <v>24</v>
      </c>
      <c r="AA779" s="4">
        <v>24</v>
      </c>
      <c r="AB779" t="s">
        <v>224</v>
      </c>
      <c r="AC779" t="s">
        <v>225</v>
      </c>
      <c r="AD779" s="113">
        <v>4073.21066666666</v>
      </c>
      <c r="AE779" s="113">
        <v>4100.3362306928202</v>
      </c>
      <c r="AF779" s="113">
        <v>27.1255640261538</v>
      </c>
    </row>
    <row r="780" spans="13:32" x14ac:dyDescent="0.35">
      <c r="M780">
        <v>2020</v>
      </c>
      <c r="N780" s="15">
        <v>43781</v>
      </c>
      <c r="O780" s="4">
        <v>24</v>
      </c>
      <c r="P780" s="15" t="s">
        <v>177</v>
      </c>
      <c r="Q780" t="s">
        <v>150</v>
      </c>
      <c r="R780" t="s">
        <v>151</v>
      </c>
      <c r="S780" s="113">
        <v>13259.0474437353</v>
      </c>
      <c r="T780" s="113">
        <v>14129.126</v>
      </c>
      <c r="U780" s="113">
        <v>870.078556264692</v>
      </c>
      <c r="V780" s="113">
        <f t="shared" si="20"/>
        <v>14129126</v>
      </c>
      <c r="W780" s="114"/>
      <c r="X780">
        <v>2020</v>
      </c>
      <c r="Y780" s="15">
        <v>43781</v>
      </c>
      <c r="Z780" s="4">
        <v>24</v>
      </c>
      <c r="AA780" s="4">
        <v>24</v>
      </c>
      <c r="AB780" t="s">
        <v>224</v>
      </c>
      <c r="AC780" t="s">
        <v>225</v>
      </c>
      <c r="AD780" s="113">
        <v>4073.21066666666</v>
      </c>
      <c r="AE780" s="113">
        <v>4100.3362306928202</v>
      </c>
      <c r="AF780" s="113">
        <v>27.1255640261538</v>
      </c>
    </row>
    <row r="781" spans="13:32" x14ac:dyDescent="0.35">
      <c r="M781">
        <v>2020</v>
      </c>
      <c r="N781" s="15">
        <v>43782</v>
      </c>
      <c r="O781" s="4">
        <v>24</v>
      </c>
      <c r="P781" s="15" t="s">
        <v>177</v>
      </c>
      <c r="Q781" t="s">
        <v>150</v>
      </c>
      <c r="R781" t="s">
        <v>151</v>
      </c>
      <c r="S781" s="113">
        <v>13309.699591488101</v>
      </c>
      <c r="T781" s="113">
        <v>13995.121999999999</v>
      </c>
      <c r="U781" s="113">
        <v>685.42240851189297</v>
      </c>
      <c r="V781" s="113">
        <f t="shared" si="20"/>
        <v>13995122</v>
      </c>
      <c r="W781" s="114"/>
      <c r="X781">
        <v>2020</v>
      </c>
      <c r="Y781" s="15">
        <v>43782</v>
      </c>
      <c r="Z781" s="4">
        <v>24</v>
      </c>
      <c r="AA781" s="4">
        <v>24</v>
      </c>
      <c r="AB781" t="s">
        <v>224</v>
      </c>
      <c r="AC781" t="s">
        <v>225</v>
      </c>
      <c r="AD781" s="113">
        <v>4073.21066666666</v>
      </c>
      <c r="AE781" s="113">
        <v>4100.3362306928202</v>
      </c>
      <c r="AF781" s="113">
        <v>27.1255640261538</v>
      </c>
    </row>
    <row r="782" spans="13:32" x14ac:dyDescent="0.35">
      <c r="M782">
        <v>2020</v>
      </c>
      <c r="N782" s="15">
        <v>43783</v>
      </c>
      <c r="O782" s="4">
        <v>24</v>
      </c>
      <c r="P782" s="15" t="s">
        <v>177</v>
      </c>
      <c r="Q782" t="s">
        <v>150</v>
      </c>
      <c r="R782" t="s">
        <v>151</v>
      </c>
      <c r="S782" s="113">
        <v>13363.1824880517</v>
      </c>
      <c r="T782" s="113">
        <v>13606.549000000001</v>
      </c>
      <c r="U782" s="113">
        <v>243.36651194825501</v>
      </c>
      <c r="V782" s="113">
        <f t="shared" si="20"/>
        <v>13606549</v>
      </c>
      <c r="W782" s="114"/>
      <c r="X782">
        <v>2020</v>
      </c>
      <c r="Y782" s="15">
        <v>43783</v>
      </c>
      <c r="Z782" s="4">
        <v>24</v>
      </c>
      <c r="AA782" s="4">
        <v>24</v>
      </c>
      <c r="AB782" t="s">
        <v>224</v>
      </c>
      <c r="AC782" t="s">
        <v>225</v>
      </c>
      <c r="AD782" s="113">
        <v>4073.21066666666</v>
      </c>
      <c r="AE782" s="113">
        <v>4100.3362306928202</v>
      </c>
      <c r="AF782" s="113">
        <v>27.1255640261538</v>
      </c>
    </row>
    <row r="783" spans="13:32" x14ac:dyDescent="0.35">
      <c r="M783">
        <v>2020</v>
      </c>
      <c r="N783" s="15">
        <v>43784</v>
      </c>
      <c r="O783" s="4">
        <v>24</v>
      </c>
      <c r="P783" s="15" t="s">
        <v>177</v>
      </c>
      <c r="Q783" t="s">
        <v>150</v>
      </c>
      <c r="R783" t="s">
        <v>151</v>
      </c>
      <c r="S783" s="113">
        <v>13432.515453137399</v>
      </c>
      <c r="T783" s="113">
        <v>13552.205</v>
      </c>
      <c r="U783" s="113">
        <v>119.689546862553</v>
      </c>
      <c r="V783" s="113">
        <f t="shared" si="20"/>
        <v>13552205</v>
      </c>
      <c r="W783" s="114"/>
      <c r="X783">
        <v>2020</v>
      </c>
      <c r="Y783" s="15">
        <v>43784</v>
      </c>
      <c r="Z783" s="4">
        <v>24</v>
      </c>
      <c r="AA783" s="4">
        <v>24</v>
      </c>
      <c r="AB783" t="s">
        <v>224</v>
      </c>
      <c r="AC783" t="s">
        <v>225</v>
      </c>
      <c r="AD783" s="113">
        <v>4073.21066666666</v>
      </c>
      <c r="AE783" s="113">
        <v>4100.3362306928202</v>
      </c>
      <c r="AF783" s="113">
        <v>27.1255640261538</v>
      </c>
    </row>
    <row r="784" spans="13:32" x14ac:dyDescent="0.35">
      <c r="M784">
        <v>2020</v>
      </c>
      <c r="N784" s="15">
        <v>43785</v>
      </c>
      <c r="O784" s="4">
        <v>24</v>
      </c>
      <c r="P784" s="15" t="s">
        <v>177</v>
      </c>
      <c r="Q784" t="s">
        <v>150</v>
      </c>
      <c r="R784" t="s">
        <v>151</v>
      </c>
      <c r="S784" s="113">
        <v>13432.5656555346</v>
      </c>
      <c r="T784" s="113">
        <v>13081.791999999999</v>
      </c>
      <c r="U784" s="113">
        <v>-350.77365553469099</v>
      </c>
      <c r="V784" s="113">
        <f t="shared" si="20"/>
        <v>13081792</v>
      </c>
      <c r="W784" s="114"/>
      <c r="X784">
        <v>2020</v>
      </c>
      <c r="Y784" s="15">
        <v>43785</v>
      </c>
      <c r="Z784" s="4">
        <v>24</v>
      </c>
      <c r="AA784" s="4">
        <v>24</v>
      </c>
      <c r="AB784" t="s">
        <v>224</v>
      </c>
      <c r="AC784" t="s">
        <v>225</v>
      </c>
      <c r="AD784" s="113">
        <v>4073.21066666666</v>
      </c>
      <c r="AE784" s="113">
        <v>4100.3362306928202</v>
      </c>
      <c r="AF784" s="113">
        <v>27.1255640261538</v>
      </c>
    </row>
    <row r="785" spans="13:32" x14ac:dyDescent="0.35">
      <c r="M785">
        <v>2020</v>
      </c>
      <c r="N785" s="15">
        <v>43786</v>
      </c>
      <c r="O785" s="4">
        <v>24</v>
      </c>
      <c r="P785" s="15" t="s">
        <v>177</v>
      </c>
      <c r="Q785" t="s">
        <v>150</v>
      </c>
      <c r="R785" t="s">
        <v>151</v>
      </c>
      <c r="S785" s="113">
        <v>13432.657880553799</v>
      </c>
      <c r="T785" s="113">
        <v>12667.031000000001</v>
      </c>
      <c r="U785" s="113">
        <v>-765.62688055388901</v>
      </c>
      <c r="V785" s="113">
        <f t="shared" si="20"/>
        <v>12667031</v>
      </c>
      <c r="W785" s="114"/>
      <c r="X785">
        <v>2020</v>
      </c>
      <c r="Y785" s="15">
        <v>43786</v>
      </c>
      <c r="Z785" s="4">
        <v>24</v>
      </c>
      <c r="AA785" s="4">
        <v>24</v>
      </c>
      <c r="AB785" t="s">
        <v>224</v>
      </c>
      <c r="AC785" t="s">
        <v>225</v>
      </c>
      <c r="AD785" s="113">
        <v>4073.21066666666</v>
      </c>
      <c r="AE785" s="113">
        <v>4100.3362306928202</v>
      </c>
      <c r="AF785" s="113">
        <v>27.1255640261538</v>
      </c>
    </row>
    <row r="786" spans="13:32" x14ac:dyDescent="0.35">
      <c r="M786">
        <v>2020</v>
      </c>
      <c r="N786" s="15">
        <v>43787</v>
      </c>
      <c r="O786" s="4">
        <v>24</v>
      </c>
      <c r="P786" s="15" t="s">
        <v>177</v>
      </c>
      <c r="Q786" t="s">
        <v>150</v>
      </c>
      <c r="R786" t="s">
        <v>151</v>
      </c>
      <c r="S786" s="113">
        <v>13499.1530184528</v>
      </c>
      <c r="T786" s="113">
        <v>13528.51</v>
      </c>
      <c r="U786" s="113">
        <v>29.3569815471764</v>
      </c>
      <c r="V786" s="113">
        <f t="shared" si="20"/>
        <v>13528510</v>
      </c>
      <c r="W786" s="114"/>
      <c r="X786">
        <v>2020</v>
      </c>
      <c r="Y786" s="15">
        <v>43787</v>
      </c>
      <c r="Z786" s="4">
        <v>24</v>
      </c>
      <c r="AA786" s="4">
        <v>24</v>
      </c>
      <c r="AB786" t="s">
        <v>224</v>
      </c>
      <c r="AC786" t="s">
        <v>225</v>
      </c>
      <c r="AD786" s="113">
        <v>4073.21066666666</v>
      </c>
      <c r="AE786" s="113">
        <v>4100.3362306928202</v>
      </c>
      <c r="AF786" s="113">
        <v>27.1255640261538</v>
      </c>
    </row>
    <row r="787" spans="13:32" x14ac:dyDescent="0.35">
      <c r="M787">
        <v>2020</v>
      </c>
      <c r="N787" s="15">
        <v>43788</v>
      </c>
      <c r="O787" s="4">
        <v>24</v>
      </c>
      <c r="P787" s="15" t="s">
        <v>177</v>
      </c>
      <c r="Q787" t="s">
        <v>150</v>
      </c>
      <c r="R787" t="s">
        <v>151</v>
      </c>
      <c r="S787" s="113">
        <v>13573.0970687508</v>
      </c>
      <c r="T787" s="113">
        <v>13224.924999999999</v>
      </c>
      <c r="U787" s="113">
        <v>-348.17206875089499</v>
      </c>
      <c r="V787" s="113">
        <f t="shared" si="20"/>
        <v>13224925</v>
      </c>
      <c r="W787" s="114"/>
      <c r="X787">
        <v>2020</v>
      </c>
      <c r="Y787" s="15">
        <v>43788</v>
      </c>
      <c r="Z787" s="4">
        <v>24</v>
      </c>
      <c r="AA787" s="4">
        <v>24</v>
      </c>
      <c r="AB787" t="s">
        <v>224</v>
      </c>
      <c r="AC787" t="s">
        <v>225</v>
      </c>
      <c r="AD787" s="113">
        <v>4073.21066666666</v>
      </c>
      <c r="AE787" s="113">
        <v>4100.3362306928202</v>
      </c>
      <c r="AF787" s="113">
        <v>27.1255640261538</v>
      </c>
    </row>
    <row r="788" spans="13:32" x14ac:dyDescent="0.35">
      <c r="M788">
        <v>2020</v>
      </c>
      <c r="N788" s="15">
        <v>43789</v>
      </c>
      <c r="O788" s="4">
        <v>24</v>
      </c>
      <c r="P788" s="15" t="s">
        <v>177</v>
      </c>
      <c r="Q788" t="s">
        <v>150</v>
      </c>
      <c r="R788" t="s">
        <v>151</v>
      </c>
      <c r="S788" s="113">
        <v>13654.982974893201</v>
      </c>
      <c r="T788" s="113">
        <v>13511.401</v>
      </c>
      <c r="U788" s="113">
        <v>-143.58197489327301</v>
      </c>
      <c r="V788" s="113">
        <f t="shared" si="20"/>
        <v>13511401</v>
      </c>
      <c r="W788" s="114"/>
      <c r="X788">
        <v>2020</v>
      </c>
      <c r="Y788" s="15">
        <v>43789</v>
      </c>
      <c r="Z788" s="4">
        <v>24</v>
      </c>
      <c r="AA788" s="4">
        <v>24</v>
      </c>
      <c r="AB788" t="s">
        <v>224</v>
      </c>
      <c r="AC788" t="s">
        <v>225</v>
      </c>
      <c r="AD788" s="113">
        <v>4073.21066666666</v>
      </c>
      <c r="AE788" s="113">
        <v>4100.3362306928202</v>
      </c>
      <c r="AF788" s="113">
        <v>27.1255640261538</v>
      </c>
    </row>
    <row r="789" spans="13:32" x14ac:dyDescent="0.35">
      <c r="M789">
        <v>2020</v>
      </c>
      <c r="N789" s="15">
        <v>43790</v>
      </c>
      <c r="O789" s="4">
        <v>24</v>
      </c>
      <c r="P789" s="15" t="s">
        <v>177</v>
      </c>
      <c r="Q789" t="s">
        <v>150</v>
      </c>
      <c r="R789" t="s">
        <v>151</v>
      </c>
      <c r="S789" s="113">
        <v>13742.335327967299</v>
      </c>
      <c r="T789" s="113">
        <v>14130.529</v>
      </c>
      <c r="U789" s="113">
        <v>388.19367203269002</v>
      </c>
      <c r="V789" s="113">
        <f t="shared" si="20"/>
        <v>14130529</v>
      </c>
      <c r="W789" s="114"/>
      <c r="X789">
        <v>2020</v>
      </c>
      <c r="Y789" s="15">
        <v>43790</v>
      </c>
      <c r="Z789" s="4">
        <v>24</v>
      </c>
      <c r="AA789" s="4">
        <v>24</v>
      </c>
      <c r="AB789" t="s">
        <v>224</v>
      </c>
      <c r="AC789" t="s">
        <v>225</v>
      </c>
      <c r="AD789" s="113">
        <v>4073.21066666666</v>
      </c>
      <c r="AE789" s="113">
        <v>4100.3362306928202</v>
      </c>
      <c r="AF789" s="113">
        <v>27.1255640261538</v>
      </c>
    </row>
    <row r="790" spans="13:32" x14ac:dyDescent="0.35">
      <c r="M790">
        <v>2020</v>
      </c>
      <c r="N790" s="15">
        <v>43791</v>
      </c>
      <c r="O790" s="4">
        <v>24</v>
      </c>
      <c r="P790" s="15" t="s">
        <v>177</v>
      </c>
      <c r="Q790" t="s">
        <v>150</v>
      </c>
      <c r="R790" t="s">
        <v>151</v>
      </c>
      <c r="S790" s="113">
        <v>13816.816787175099</v>
      </c>
      <c r="T790" s="113">
        <v>14982.252</v>
      </c>
      <c r="U790" s="113">
        <v>1165.43521282488</v>
      </c>
      <c r="V790" s="113">
        <f t="shared" si="20"/>
        <v>14982252</v>
      </c>
      <c r="W790" s="114"/>
      <c r="X790">
        <v>2020</v>
      </c>
      <c r="Y790" s="15">
        <v>43791</v>
      </c>
      <c r="Z790" s="4">
        <v>24</v>
      </c>
      <c r="AA790" s="4">
        <v>24</v>
      </c>
      <c r="AB790" t="s">
        <v>224</v>
      </c>
      <c r="AC790" t="s">
        <v>225</v>
      </c>
      <c r="AD790" s="113">
        <v>4073.21066666666</v>
      </c>
      <c r="AE790" s="113">
        <v>4100.3362306928202</v>
      </c>
      <c r="AF790" s="113">
        <v>27.1255640261538</v>
      </c>
    </row>
    <row r="791" spans="13:32" x14ac:dyDescent="0.35">
      <c r="M791">
        <v>2020</v>
      </c>
      <c r="N791" s="15">
        <v>43792</v>
      </c>
      <c r="O791" s="4">
        <v>24</v>
      </c>
      <c r="P791" s="15" t="s">
        <v>177</v>
      </c>
      <c r="Q791" t="s">
        <v>150</v>
      </c>
      <c r="R791" t="s">
        <v>151</v>
      </c>
      <c r="S791" s="113">
        <v>13816.871005667301</v>
      </c>
      <c r="T791" s="113">
        <v>14752.439</v>
      </c>
      <c r="U791" s="113">
        <v>935.56799433269703</v>
      </c>
      <c r="V791" s="113">
        <f t="shared" si="20"/>
        <v>14752439</v>
      </c>
      <c r="W791" s="114"/>
      <c r="X791">
        <v>2020</v>
      </c>
      <c r="Y791" s="15">
        <v>43792</v>
      </c>
      <c r="Z791" s="4">
        <v>24</v>
      </c>
      <c r="AA791" s="4">
        <v>24</v>
      </c>
      <c r="AB791" t="s">
        <v>224</v>
      </c>
      <c r="AC791" t="s">
        <v>225</v>
      </c>
      <c r="AD791" s="113">
        <v>4073.21066666666</v>
      </c>
      <c r="AE791" s="113">
        <v>4100.3362306928202</v>
      </c>
      <c r="AF791" s="113">
        <v>27.1255640261538</v>
      </c>
    </row>
    <row r="792" spans="13:32" x14ac:dyDescent="0.35">
      <c r="M792">
        <v>2020</v>
      </c>
      <c r="N792" s="15">
        <v>43793</v>
      </c>
      <c r="O792" s="4">
        <v>24</v>
      </c>
      <c r="P792" s="15" t="s">
        <v>177</v>
      </c>
      <c r="Q792" t="s">
        <v>150</v>
      </c>
      <c r="R792" t="s">
        <v>151</v>
      </c>
      <c r="S792" s="113">
        <v>13816.7135723023</v>
      </c>
      <c r="T792" s="113">
        <v>13950.598</v>
      </c>
      <c r="U792" s="113">
        <v>133.88442769760499</v>
      </c>
      <c r="V792" s="113">
        <f t="shared" si="20"/>
        <v>13950598</v>
      </c>
      <c r="W792" s="114"/>
      <c r="X792">
        <v>2020</v>
      </c>
      <c r="Y792" s="15">
        <v>43793</v>
      </c>
      <c r="Z792" s="4">
        <v>24</v>
      </c>
      <c r="AA792" s="4">
        <v>24</v>
      </c>
      <c r="AB792" t="s">
        <v>224</v>
      </c>
      <c r="AC792" t="s">
        <v>225</v>
      </c>
      <c r="AD792" s="113">
        <v>4073.21066666666</v>
      </c>
      <c r="AE792" s="113">
        <v>4100.3362306928202</v>
      </c>
      <c r="AF792" s="113">
        <v>27.1255640261538</v>
      </c>
    </row>
    <row r="793" spans="13:32" x14ac:dyDescent="0.35">
      <c r="M793">
        <v>2020</v>
      </c>
      <c r="N793" s="15">
        <v>43794</v>
      </c>
      <c r="O793" s="4">
        <v>24</v>
      </c>
      <c r="P793" s="15" t="s">
        <v>177</v>
      </c>
      <c r="Q793" t="s">
        <v>150</v>
      </c>
      <c r="R793" t="s">
        <v>151</v>
      </c>
      <c r="S793" s="113">
        <v>13877.738870323101</v>
      </c>
      <c r="T793" s="113">
        <v>14056.561</v>
      </c>
      <c r="U793" s="113">
        <v>178.82212967684401</v>
      </c>
      <c r="V793" s="113">
        <f t="shared" si="20"/>
        <v>14056561</v>
      </c>
      <c r="W793" s="114"/>
      <c r="X793">
        <v>2020</v>
      </c>
      <c r="Y793" s="15">
        <v>43794</v>
      </c>
      <c r="Z793" s="4">
        <v>24</v>
      </c>
      <c r="AA793" s="4">
        <v>24</v>
      </c>
      <c r="AB793" t="s">
        <v>224</v>
      </c>
      <c r="AC793" t="s">
        <v>225</v>
      </c>
      <c r="AD793" s="113">
        <v>4073.21066666666</v>
      </c>
      <c r="AE793" s="113">
        <v>4100.3362306928202</v>
      </c>
      <c r="AF793" s="113">
        <v>27.1255640261538</v>
      </c>
    </row>
    <row r="794" spans="13:32" x14ac:dyDescent="0.35">
      <c r="M794">
        <v>2020</v>
      </c>
      <c r="N794" s="15">
        <v>43795</v>
      </c>
      <c r="O794" s="4">
        <v>24</v>
      </c>
      <c r="P794" s="15" t="s">
        <v>177</v>
      </c>
      <c r="Q794" t="s">
        <v>150</v>
      </c>
      <c r="R794" t="s">
        <v>151</v>
      </c>
      <c r="S794" s="113">
        <v>13915.8157050602</v>
      </c>
      <c r="T794" s="113">
        <v>14894.01</v>
      </c>
      <c r="U794" s="113">
        <v>978.19429493976304</v>
      </c>
      <c r="V794" s="113">
        <f t="shared" si="20"/>
        <v>14894010</v>
      </c>
      <c r="W794" s="114"/>
      <c r="X794">
        <v>2020</v>
      </c>
      <c r="Y794" s="15">
        <v>43795</v>
      </c>
      <c r="Z794" s="4">
        <v>24</v>
      </c>
      <c r="AA794" s="4">
        <v>24</v>
      </c>
      <c r="AB794" t="s">
        <v>224</v>
      </c>
      <c r="AC794" t="s">
        <v>225</v>
      </c>
      <c r="AD794" s="113">
        <v>4073.21066666666</v>
      </c>
      <c r="AE794" s="113">
        <v>4100.3362306928202</v>
      </c>
      <c r="AF794" s="113">
        <v>27.1255640261538</v>
      </c>
    </row>
    <row r="795" spans="13:32" x14ac:dyDescent="0.35">
      <c r="M795">
        <v>2020</v>
      </c>
      <c r="N795" s="15">
        <v>43796</v>
      </c>
      <c r="O795" s="4">
        <v>24</v>
      </c>
      <c r="P795" s="15" t="s">
        <v>177</v>
      </c>
      <c r="Q795" t="s">
        <v>150</v>
      </c>
      <c r="R795" t="s">
        <v>151</v>
      </c>
      <c r="S795" s="113">
        <v>13939.5971413271</v>
      </c>
      <c r="T795" s="113">
        <v>14946.315000000001</v>
      </c>
      <c r="U795" s="113">
        <v>1006.71785867287</v>
      </c>
      <c r="V795" s="113">
        <f t="shared" si="20"/>
        <v>14946315</v>
      </c>
      <c r="W795" s="114"/>
      <c r="X795">
        <v>2020</v>
      </c>
      <c r="Y795" s="15">
        <v>43796</v>
      </c>
      <c r="Z795" s="4">
        <v>24</v>
      </c>
      <c r="AA795" s="4">
        <v>24</v>
      </c>
      <c r="AB795" t="s">
        <v>224</v>
      </c>
      <c r="AC795" t="s">
        <v>225</v>
      </c>
      <c r="AD795" s="113">
        <v>4073.21066666666</v>
      </c>
      <c r="AE795" s="113">
        <v>4100.3362306928202</v>
      </c>
      <c r="AF795" s="113">
        <v>27.1255640261538</v>
      </c>
    </row>
    <row r="796" spans="13:32" x14ac:dyDescent="0.35">
      <c r="M796">
        <v>2020</v>
      </c>
      <c r="N796" s="15">
        <v>43797</v>
      </c>
      <c r="O796" s="4">
        <v>24</v>
      </c>
      <c r="P796" s="15" t="s">
        <v>177</v>
      </c>
      <c r="Q796" t="s">
        <v>150</v>
      </c>
      <c r="R796" t="s">
        <v>151</v>
      </c>
      <c r="S796" s="113">
        <v>13939.6554199929</v>
      </c>
      <c r="T796" s="113">
        <v>14577.347</v>
      </c>
      <c r="U796" s="113">
        <v>637.69158000702703</v>
      </c>
      <c r="V796" s="113">
        <f t="shared" si="20"/>
        <v>14577347</v>
      </c>
      <c r="W796" s="114"/>
      <c r="X796">
        <v>2020</v>
      </c>
      <c r="Y796" s="15">
        <v>43797</v>
      </c>
      <c r="Z796" s="4">
        <v>24</v>
      </c>
      <c r="AA796" s="4">
        <v>24</v>
      </c>
      <c r="AB796" t="s">
        <v>224</v>
      </c>
      <c r="AC796" t="s">
        <v>225</v>
      </c>
      <c r="AD796" s="113">
        <v>4073.21066666666</v>
      </c>
      <c r="AE796" s="113">
        <v>4100.3362306928202</v>
      </c>
      <c r="AF796" s="113">
        <v>27.1255640261538</v>
      </c>
    </row>
    <row r="797" spans="13:32" x14ac:dyDescent="0.35">
      <c r="M797">
        <v>2020</v>
      </c>
      <c r="N797" s="15">
        <v>43798</v>
      </c>
      <c r="O797" s="4">
        <v>24</v>
      </c>
      <c r="P797" s="15" t="s">
        <v>177</v>
      </c>
      <c r="Q797" t="s">
        <v>150</v>
      </c>
      <c r="R797" t="s">
        <v>151</v>
      </c>
      <c r="S797" s="113">
        <v>13967.4287719244</v>
      </c>
      <c r="T797" s="113">
        <v>14697.903</v>
      </c>
      <c r="U797" s="113">
        <v>730.47422807552095</v>
      </c>
      <c r="V797" s="113">
        <f t="shared" si="20"/>
        <v>14697903</v>
      </c>
      <c r="W797" s="114"/>
      <c r="X797">
        <v>2020</v>
      </c>
      <c r="Y797" s="15">
        <v>43798</v>
      </c>
      <c r="Z797" s="4">
        <v>24</v>
      </c>
      <c r="AA797" s="4">
        <v>24</v>
      </c>
      <c r="AB797" t="s">
        <v>224</v>
      </c>
      <c r="AC797" t="s">
        <v>225</v>
      </c>
      <c r="AD797" s="113">
        <v>4073.21066666666</v>
      </c>
      <c r="AE797" s="113">
        <v>4100.3362306928202</v>
      </c>
      <c r="AF797" s="113">
        <v>27.1255640261538</v>
      </c>
    </row>
    <row r="798" spans="13:32" x14ac:dyDescent="0.35">
      <c r="M798">
        <v>2020</v>
      </c>
      <c r="N798" s="15">
        <v>43799</v>
      </c>
      <c r="O798" s="4">
        <v>24</v>
      </c>
      <c r="P798" s="15" t="s">
        <v>177</v>
      </c>
      <c r="Q798" t="s">
        <v>150</v>
      </c>
      <c r="R798" t="s">
        <v>151</v>
      </c>
      <c r="S798" s="113">
        <v>13967.4326733988</v>
      </c>
      <c r="T798" s="113">
        <v>14693.008</v>
      </c>
      <c r="U798" s="113">
        <v>725.57532660119205</v>
      </c>
      <c r="V798" s="113">
        <f t="shared" si="20"/>
        <v>14693008</v>
      </c>
      <c r="W798" s="114"/>
      <c r="X798">
        <v>2020</v>
      </c>
      <c r="Y798" s="15">
        <v>43799</v>
      </c>
      <c r="Z798" s="4">
        <v>24</v>
      </c>
      <c r="AA798" s="4">
        <v>24</v>
      </c>
      <c r="AB798" t="s">
        <v>224</v>
      </c>
      <c r="AC798" t="s">
        <v>225</v>
      </c>
      <c r="AD798" s="113">
        <v>4073.21066666666</v>
      </c>
      <c r="AE798" s="113">
        <v>4100.3362306928202</v>
      </c>
      <c r="AF798" s="113">
        <v>27.1255640261538</v>
      </c>
    </row>
    <row r="799" spans="13:32" x14ac:dyDescent="0.35">
      <c r="M799">
        <v>2020</v>
      </c>
      <c r="N799" s="15">
        <v>43800</v>
      </c>
      <c r="O799" s="4">
        <v>24</v>
      </c>
      <c r="P799" s="15" t="s">
        <v>178</v>
      </c>
      <c r="Q799" t="s">
        <v>150</v>
      </c>
      <c r="R799" t="s">
        <v>151</v>
      </c>
      <c r="S799" s="113">
        <v>13456.158302805199</v>
      </c>
      <c r="T799" s="113">
        <v>14812.481</v>
      </c>
      <c r="U799" s="113">
        <v>1356.3226971947499</v>
      </c>
      <c r="V799" s="113">
        <f t="shared" si="20"/>
        <v>14812481</v>
      </c>
      <c r="W799" s="114"/>
      <c r="X799">
        <v>2020</v>
      </c>
      <c r="Y799" s="15">
        <v>43800</v>
      </c>
      <c r="Z799" s="4">
        <v>24</v>
      </c>
      <c r="AA799" s="4">
        <v>24</v>
      </c>
      <c r="AB799" t="s">
        <v>224</v>
      </c>
      <c r="AC799" t="s">
        <v>225</v>
      </c>
      <c r="AD799" s="113">
        <v>3771.0846451612902</v>
      </c>
      <c r="AE799" s="113">
        <v>3796.1981996423901</v>
      </c>
      <c r="AF799" s="113">
        <v>25.113554481109102</v>
      </c>
    </row>
    <row r="800" spans="13:32" x14ac:dyDescent="0.35">
      <c r="M800">
        <v>2020</v>
      </c>
      <c r="N800" s="15">
        <v>43801</v>
      </c>
      <c r="O800" s="4">
        <v>24</v>
      </c>
      <c r="P800" s="15" t="s">
        <v>178</v>
      </c>
      <c r="Q800" t="s">
        <v>150</v>
      </c>
      <c r="R800" t="s">
        <v>151</v>
      </c>
      <c r="S800" s="113">
        <v>13486.613666032399</v>
      </c>
      <c r="T800" s="113">
        <v>15219.132</v>
      </c>
      <c r="U800" s="113">
        <v>1732.51833396757</v>
      </c>
      <c r="V800" s="113">
        <f t="shared" si="20"/>
        <v>15219132</v>
      </c>
      <c r="W800" s="114"/>
      <c r="X800">
        <v>2020</v>
      </c>
      <c r="Y800" s="15">
        <v>43801</v>
      </c>
      <c r="Z800" s="4">
        <v>24</v>
      </c>
      <c r="AA800" s="4">
        <v>24</v>
      </c>
      <c r="AB800" t="s">
        <v>224</v>
      </c>
      <c r="AC800" t="s">
        <v>225</v>
      </c>
      <c r="AD800" s="113">
        <v>3771.0846451612902</v>
      </c>
      <c r="AE800" s="113">
        <v>3796.1981996423901</v>
      </c>
      <c r="AF800" s="113">
        <v>25.113554481109102</v>
      </c>
    </row>
    <row r="801" spans="13:32" x14ac:dyDescent="0.35">
      <c r="M801">
        <v>2020</v>
      </c>
      <c r="N801" s="15">
        <v>43802</v>
      </c>
      <c r="O801" s="4">
        <v>24</v>
      </c>
      <c r="P801" s="15" t="s">
        <v>178</v>
      </c>
      <c r="Q801" t="s">
        <v>150</v>
      </c>
      <c r="R801" t="s">
        <v>151</v>
      </c>
      <c r="S801" s="113">
        <v>13496.7444376069</v>
      </c>
      <c r="T801" s="113">
        <v>15141.674000000001</v>
      </c>
      <c r="U801" s="113">
        <v>1644.92956239307</v>
      </c>
      <c r="V801" s="113">
        <f t="shared" si="20"/>
        <v>15141674</v>
      </c>
      <c r="W801" s="114"/>
      <c r="X801">
        <v>2020</v>
      </c>
      <c r="Y801" s="15">
        <v>43802</v>
      </c>
      <c r="Z801" s="4">
        <v>24</v>
      </c>
      <c r="AA801" s="4">
        <v>24</v>
      </c>
      <c r="AB801" t="s">
        <v>224</v>
      </c>
      <c r="AC801" t="s">
        <v>225</v>
      </c>
      <c r="AD801" s="113">
        <v>3771.0846451612902</v>
      </c>
      <c r="AE801" s="113">
        <v>3796.1981996423901</v>
      </c>
      <c r="AF801" s="113">
        <v>25.113554481109102</v>
      </c>
    </row>
    <row r="802" spans="13:32" x14ac:dyDescent="0.35">
      <c r="M802">
        <v>2020</v>
      </c>
      <c r="N802" s="15">
        <v>43803</v>
      </c>
      <c r="O802" s="4">
        <v>24</v>
      </c>
      <c r="P802" s="15" t="s">
        <v>178</v>
      </c>
      <c r="Q802" t="s">
        <v>150</v>
      </c>
      <c r="R802" t="s">
        <v>151</v>
      </c>
      <c r="S802" s="113">
        <v>13516.079493179401</v>
      </c>
      <c r="T802" s="113">
        <v>14846.503000000001</v>
      </c>
      <c r="U802" s="113">
        <v>1330.4235068205201</v>
      </c>
      <c r="V802" s="113">
        <f t="shared" si="20"/>
        <v>14846503</v>
      </c>
      <c r="W802" s="114"/>
      <c r="X802">
        <v>2020</v>
      </c>
      <c r="Y802" s="15">
        <v>43803</v>
      </c>
      <c r="Z802" s="4">
        <v>24</v>
      </c>
      <c r="AA802" s="4">
        <v>24</v>
      </c>
      <c r="AB802" t="s">
        <v>224</v>
      </c>
      <c r="AC802" t="s">
        <v>225</v>
      </c>
      <c r="AD802" s="113">
        <v>3771.0846451612902</v>
      </c>
      <c r="AE802" s="113">
        <v>3796.1981996423901</v>
      </c>
      <c r="AF802" s="113">
        <v>25.113554481109102</v>
      </c>
    </row>
    <row r="803" spans="13:32" x14ac:dyDescent="0.35">
      <c r="M803">
        <v>2020</v>
      </c>
      <c r="N803" s="15">
        <v>43804</v>
      </c>
      <c r="O803" s="4">
        <v>24</v>
      </c>
      <c r="P803" s="15" t="s">
        <v>178</v>
      </c>
      <c r="Q803" t="s">
        <v>150</v>
      </c>
      <c r="R803" t="s">
        <v>151</v>
      </c>
      <c r="S803" s="113">
        <v>13536.099701974599</v>
      </c>
      <c r="T803" s="113">
        <v>14305.209000000001</v>
      </c>
      <c r="U803" s="113">
        <v>769.10929802539397</v>
      </c>
      <c r="V803" s="113">
        <f t="shared" si="20"/>
        <v>14305209</v>
      </c>
      <c r="W803" s="114"/>
      <c r="X803">
        <v>2020</v>
      </c>
      <c r="Y803" s="15">
        <v>43804</v>
      </c>
      <c r="Z803" s="4">
        <v>24</v>
      </c>
      <c r="AA803" s="4">
        <v>24</v>
      </c>
      <c r="AB803" t="s">
        <v>224</v>
      </c>
      <c r="AC803" t="s">
        <v>225</v>
      </c>
      <c r="AD803" s="113">
        <v>3771.0846451612902</v>
      </c>
      <c r="AE803" s="113">
        <v>3796.1981996423901</v>
      </c>
      <c r="AF803" s="113">
        <v>25.113554481109102</v>
      </c>
    </row>
    <row r="804" spans="13:32" x14ac:dyDescent="0.35">
      <c r="M804">
        <v>2020</v>
      </c>
      <c r="N804" s="15">
        <v>43805</v>
      </c>
      <c r="O804" s="4">
        <v>24</v>
      </c>
      <c r="P804" s="15" t="s">
        <v>178</v>
      </c>
      <c r="Q804" t="s">
        <v>150</v>
      </c>
      <c r="R804" t="s">
        <v>151</v>
      </c>
      <c r="S804" s="113">
        <v>13535.464915005699</v>
      </c>
      <c r="T804" s="113">
        <v>14129.038</v>
      </c>
      <c r="U804" s="113">
        <v>593.57308499424403</v>
      </c>
      <c r="V804" s="113">
        <f t="shared" si="20"/>
        <v>14129038</v>
      </c>
      <c r="W804" s="114"/>
      <c r="X804">
        <v>2020</v>
      </c>
      <c r="Y804" s="15">
        <v>43805</v>
      </c>
      <c r="Z804" s="4">
        <v>24</v>
      </c>
      <c r="AA804" s="4">
        <v>24</v>
      </c>
      <c r="AB804" t="s">
        <v>224</v>
      </c>
      <c r="AC804" t="s">
        <v>225</v>
      </c>
      <c r="AD804" s="113">
        <v>3771.0846451612902</v>
      </c>
      <c r="AE804" s="113">
        <v>3796.1981996423901</v>
      </c>
      <c r="AF804" s="113">
        <v>25.113554481109102</v>
      </c>
    </row>
    <row r="805" spans="13:32" x14ac:dyDescent="0.35">
      <c r="M805">
        <v>2020</v>
      </c>
      <c r="N805" s="15">
        <v>43806</v>
      </c>
      <c r="O805" s="4">
        <v>24</v>
      </c>
      <c r="P805" s="15" t="s">
        <v>178</v>
      </c>
      <c r="Q805" t="s">
        <v>150</v>
      </c>
      <c r="R805" t="s">
        <v>151</v>
      </c>
      <c r="S805" s="113">
        <v>13535.5026320416</v>
      </c>
      <c r="T805" s="113">
        <v>13589.183000000001</v>
      </c>
      <c r="U805" s="113">
        <v>53.680367958388103</v>
      </c>
      <c r="V805" s="113">
        <f t="shared" si="20"/>
        <v>13589183</v>
      </c>
      <c r="W805" s="114"/>
      <c r="X805">
        <v>2020</v>
      </c>
      <c r="Y805" s="15">
        <v>43806</v>
      </c>
      <c r="Z805" s="4">
        <v>24</v>
      </c>
      <c r="AA805" s="4">
        <v>24</v>
      </c>
      <c r="AB805" t="s">
        <v>224</v>
      </c>
      <c r="AC805" t="s">
        <v>225</v>
      </c>
      <c r="AD805" s="113">
        <v>3771.0846451612902</v>
      </c>
      <c r="AE805" s="113">
        <v>3796.1981996423901</v>
      </c>
      <c r="AF805" s="113">
        <v>25.113554481109102</v>
      </c>
    </row>
    <row r="806" spans="13:32" x14ac:dyDescent="0.35">
      <c r="M806">
        <v>2020</v>
      </c>
      <c r="N806" s="15">
        <v>43807</v>
      </c>
      <c r="O806" s="4">
        <v>24</v>
      </c>
      <c r="P806" s="15" t="s">
        <v>178</v>
      </c>
      <c r="Q806" t="s">
        <v>150</v>
      </c>
      <c r="R806" t="s">
        <v>151</v>
      </c>
      <c r="S806" s="113">
        <v>13535.5183688991</v>
      </c>
      <c r="T806" s="113">
        <v>13242.116</v>
      </c>
      <c r="U806" s="113">
        <v>-293.402368899176</v>
      </c>
      <c r="V806" s="113">
        <f t="shared" si="20"/>
        <v>13242116</v>
      </c>
      <c r="W806" s="114"/>
      <c r="X806">
        <v>2020</v>
      </c>
      <c r="Y806" s="15">
        <v>43807</v>
      </c>
      <c r="Z806" s="4">
        <v>24</v>
      </c>
      <c r="AA806" s="4">
        <v>24</v>
      </c>
      <c r="AB806" t="s">
        <v>224</v>
      </c>
      <c r="AC806" t="s">
        <v>225</v>
      </c>
      <c r="AD806" s="113">
        <v>3771.0846451612902</v>
      </c>
      <c r="AE806" s="113">
        <v>3796.1981996423901</v>
      </c>
      <c r="AF806" s="113">
        <v>25.113554481109102</v>
      </c>
    </row>
    <row r="807" spans="13:32" x14ac:dyDescent="0.35">
      <c r="M807">
        <v>2020</v>
      </c>
      <c r="N807" s="15">
        <v>43808</v>
      </c>
      <c r="O807" s="4">
        <v>24</v>
      </c>
      <c r="P807" s="15" t="s">
        <v>178</v>
      </c>
      <c r="Q807" t="s">
        <v>150</v>
      </c>
      <c r="R807" t="s">
        <v>151</v>
      </c>
      <c r="S807" s="113">
        <v>13545.443091024001</v>
      </c>
      <c r="T807" s="113">
        <v>14694.852999999999</v>
      </c>
      <c r="U807" s="113">
        <v>1149.40990897596</v>
      </c>
      <c r="V807" s="113">
        <f t="shared" si="20"/>
        <v>14694853</v>
      </c>
      <c r="W807" s="114"/>
      <c r="X807">
        <v>2020</v>
      </c>
      <c r="Y807" s="15">
        <v>43808</v>
      </c>
      <c r="Z807" s="4">
        <v>24</v>
      </c>
      <c r="AA807" s="4">
        <v>24</v>
      </c>
      <c r="AB807" t="s">
        <v>224</v>
      </c>
      <c r="AC807" t="s">
        <v>225</v>
      </c>
      <c r="AD807" s="113">
        <v>3771.0846451612902</v>
      </c>
      <c r="AE807" s="113">
        <v>3796.1981996423901</v>
      </c>
      <c r="AF807" s="113">
        <v>25.113554481109102</v>
      </c>
    </row>
    <row r="808" spans="13:32" x14ac:dyDescent="0.35">
      <c r="M808">
        <v>2020</v>
      </c>
      <c r="N808" s="15">
        <v>43809</v>
      </c>
      <c r="O808" s="4">
        <v>24</v>
      </c>
      <c r="P808" s="15" t="s">
        <v>178</v>
      </c>
      <c r="Q808" t="s">
        <v>150</v>
      </c>
      <c r="R808" t="s">
        <v>151</v>
      </c>
      <c r="S808" s="113">
        <v>13550.3558436327</v>
      </c>
      <c r="T808" s="113">
        <v>14898.874</v>
      </c>
      <c r="U808" s="113">
        <v>1348.5181563672299</v>
      </c>
      <c r="V808" s="113">
        <f t="shared" si="20"/>
        <v>14898874</v>
      </c>
      <c r="W808" s="114"/>
      <c r="X808">
        <v>2020</v>
      </c>
      <c r="Y808" s="15">
        <v>43809</v>
      </c>
      <c r="Z808" s="4">
        <v>24</v>
      </c>
      <c r="AA808" s="4">
        <v>24</v>
      </c>
      <c r="AB808" t="s">
        <v>224</v>
      </c>
      <c r="AC808" t="s">
        <v>225</v>
      </c>
      <c r="AD808" s="113">
        <v>3771.0846451612902</v>
      </c>
      <c r="AE808" s="113">
        <v>3796.1981996423901</v>
      </c>
      <c r="AF808" s="113">
        <v>25.113554481109102</v>
      </c>
    </row>
    <row r="809" spans="13:32" x14ac:dyDescent="0.35">
      <c r="M809">
        <v>2020</v>
      </c>
      <c r="N809" s="15">
        <v>43810</v>
      </c>
      <c r="O809" s="4">
        <v>24</v>
      </c>
      <c r="P809" s="15" t="s">
        <v>178</v>
      </c>
      <c r="Q809" t="s">
        <v>150</v>
      </c>
      <c r="R809" t="s">
        <v>151</v>
      </c>
      <c r="S809" s="113">
        <v>13553.7148705851</v>
      </c>
      <c r="T809" s="113">
        <v>14847.084999999999</v>
      </c>
      <c r="U809" s="113">
        <v>1293.37012941481</v>
      </c>
      <c r="V809" s="113">
        <f t="shared" si="20"/>
        <v>14847085</v>
      </c>
      <c r="W809" s="114"/>
      <c r="X809">
        <v>2020</v>
      </c>
      <c r="Y809" s="15">
        <v>43810</v>
      </c>
      <c r="Z809" s="4">
        <v>24</v>
      </c>
      <c r="AA809" s="4">
        <v>24</v>
      </c>
      <c r="AB809" t="s">
        <v>224</v>
      </c>
      <c r="AC809" t="s">
        <v>225</v>
      </c>
      <c r="AD809" s="113">
        <v>3771.0846451612902</v>
      </c>
      <c r="AE809" s="113">
        <v>3796.1981996423901</v>
      </c>
      <c r="AF809" s="113">
        <v>25.113554481109102</v>
      </c>
    </row>
    <row r="810" spans="13:32" x14ac:dyDescent="0.35">
      <c r="M810">
        <v>2020</v>
      </c>
      <c r="N810" s="15">
        <v>43811</v>
      </c>
      <c r="O810" s="4">
        <v>24</v>
      </c>
      <c r="P810" s="15" t="s">
        <v>178</v>
      </c>
      <c r="Q810" t="s">
        <v>150</v>
      </c>
      <c r="R810" t="s">
        <v>151</v>
      </c>
      <c r="S810" s="113">
        <v>13555.941705282799</v>
      </c>
      <c r="T810" s="113">
        <v>14778.289000000001</v>
      </c>
      <c r="U810" s="113">
        <v>1222.3472947171899</v>
      </c>
      <c r="V810" s="113">
        <f t="shared" si="20"/>
        <v>14778289</v>
      </c>
      <c r="W810" s="114"/>
      <c r="X810">
        <v>2020</v>
      </c>
      <c r="Y810" s="15">
        <v>43811</v>
      </c>
      <c r="Z810" s="4">
        <v>24</v>
      </c>
      <c r="AA810" s="4">
        <v>24</v>
      </c>
      <c r="AB810" t="s">
        <v>224</v>
      </c>
      <c r="AC810" t="s">
        <v>225</v>
      </c>
      <c r="AD810" s="113">
        <v>3771.0846451612902</v>
      </c>
      <c r="AE810" s="113">
        <v>3796.1981996423901</v>
      </c>
      <c r="AF810" s="113">
        <v>25.113554481109102</v>
      </c>
    </row>
    <row r="811" spans="13:32" x14ac:dyDescent="0.35">
      <c r="M811">
        <v>2020</v>
      </c>
      <c r="N811" s="15">
        <v>43812</v>
      </c>
      <c r="O811" s="4">
        <v>24</v>
      </c>
      <c r="P811" s="15" t="s">
        <v>178</v>
      </c>
      <c r="Q811" t="s">
        <v>150</v>
      </c>
      <c r="R811" t="s">
        <v>151</v>
      </c>
      <c r="S811" s="113">
        <v>13559.459349368601</v>
      </c>
      <c r="T811" s="113">
        <v>14758.396000000001</v>
      </c>
      <c r="U811" s="113">
        <v>1198.9366506313499</v>
      </c>
      <c r="V811" s="113">
        <f t="shared" si="20"/>
        <v>14758396</v>
      </c>
      <c r="W811" s="114"/>
      <c r="X811">
        <v>2020</v>
      </c>
      <c r="Y811" s="15">
        <v>43812</v>
      </c>
      <c r="Z811" s="4">
        <v>24</v>
      </c>
      <c r="AA811" s="4">
        <v>24</v>
      </c>
      <c r="AB811" t="s">
        <v>224</v>
      </c>
      <c r="AC811" t="s">
        <v>225</v>
      </c>
      <c r="AD811" s="113">
        <v>3771.0846451612902</v>
      </c>
      <c r="AE811" s="113">
        <v>3796.1981996423901</v>
      </c>
      <c r="AF811" s="113">
        <v>25.113554481109102</v>
      </c>
    </row>
    <row r="812" spans="13:32" x14ac:dyDescent="0.35">
      <c r="M812">
        <v>2020</v>
      </c>
      <c r="N812" s="15">
        <v>43813</v>
      </c>
      <c r="O812" s="4">
        <v>24</v>
      </c>
      <c r="P812" s="15" t="s">
        <v>178</v>
      </c>
      <c r="Q812" t="s">
        <v>150</v>
      </c>
      <c r="R812" t="s">
        <v>151</v>
      </c>
      <c r="S812" s="113">
        <v>13559.454599963001</v>
      </c>
      <c r="T812" s="113">
        <v>14819.183000000001</v>
      </c>
      <c r="U812" s="113">
        <v>1259.72840003691</v>
      </c>
      <c r="V812" s="113">
        <f t="shared" si="20"/>
        <v>14819183</v>
      </c>
      <c r="W812" s="114"/>
      <c r="X812">
        <v>2020</v>
      </c>
      <c r="Y812" s="15">
        <v>43813</v>
      </c>
      <c r="Z812" s="4">
        <v>24</v>
      </c>
      <c r="AA812" s="4">
        <v>24</v>
      </c>
      <c r="AB812" t="s">
        <v>224</v>
      </c>
      <c r="AC812" t="s">
        <v>225</v>
      </c>
      <c r="AD812" s="113">
        <v>3771.0846451612902</v>
      </c>
      <c r="AE812" s="113">
        <v>3796.1981996423901</v>
      </c>
      <c r="AF812" s="113">
        <v>25.113554481109102</v>
      </c>
    </row>
    <row r="813" spans="13:32" x14ac:dyDescent="0.35">
      <c r="M813">
        <v>2020</v>
      </c>
      <c r="N813" s="15">
        <v>43814</v>
      </c>
      <c r="O813" s="4">
        <v>24</v>
      </c>
      <c r="P813" s="15" t="s">
        <v>178</v>
      </c>
      <c r="Q813" t="s">
        <v>150</v>
      </c>
      <c r="R813" t="s">
        <v>151</v>
      </c>
      <c r="S813" s="113">
        <v>13559.4307134635</v>
      </c>
      <c r="T813" s="113">
        <v>14793.155000000001</v>
      </c>
      <c r="U813" s="113">
        <v>1233.7242865364001</v>
      </c>
      <c r="V813" s="113">
        <f t="shared" si="20"/>
        <v>14793155</v>
      </c>
      <c r="W813" s="114"/>
      <c r="X813">
        <v>2020</v>
      </c>
      <c r="Y813" s="15">
        <v>43814</v>
      </c>
      <c r="Z813" s="4">
        <v>24</v>
      </c>
      <c r="AA813" s="4">
        <v>24</v>
      </c>
      <c r="AB813" t="s">
        <v>224</v>
      </c>
      <c r="AC813" t="s">
        <v>225</v>
      </c>
      <c r="AD813" s="113">
        <v>3771.0846451612902</v>
      </c>
      <c r="AE813" s="113">
        <v>3796.1981996423901</v>
      </c>
      <c r="AF813" s="113">
        <v>25.113554481109102</v>
      </c>
    </row>
    <row r="814" spans="13:32" x14ac:dyDescent="0.35">
      <c r="M814">
        <v>2020</v>
      </c>
      <c r="N814" s="15">
        <v>43815</v>
      </c>
      <c r="O814" s="4">
        <v>24</v>
      </c>
      <c r="P814" s="15" t="s">
        <v>178</v>
      </c>
      <c r="Q814" t="s">
        <v>150</v>
      </c>
      <c r="R814" t="s">
        <v>151</v>
      </c>
      <c r="S814" s="113">
        <v>13557.2844726904</v>
      </c>
      <c r="T814" s="113">
        <v>15542.074000000001</v>
      </c>
      <c r="U814" s="113">
        <v>1984.78952730951</v>
      </c>
      <c r="V814" s="113">
        <f t="shared" si="20"/>
        <v>15542074</v>
      </c>
      <c r="W814" s="114"/>
      <c r="X814">
        <v>2020</v>
      </c>
      <c r="Y814" s="15">
        <v>43815</v>
      </c>
      <c r="Z814" s="4">
        <v>24</v>
      </c>
      <c r="AA814" s="4">
        <v>24</v>
      </c>
      <c r="AB814" t="s">
        <v>224</v>
      </c>
      <c r="AC814" t="s">
        <v>225</v>
      </c>
      <c r="AD814" s="113">
        <v>3771.0846451612902</v>
      </c>
      <c r="AE814" s="113">
        <v>3796.1981996423901</v>
      </c>
      <c r="AF814" s="113">
        <v>25.113554481109102</v>
      </c>
    </row>
    <row r="815" spans="13:32" x14ac:dyDescent="0.35">
      <c r="M815">
        <v>2020</v>
      </c>
      <c r="N815" s="15">
        <v>43816</v>
      </c>
      <c r="O815" s="4">
        <v>24</v>
      </c>
      <c r="P815" s="15" t="s">
        <v>178</v>
      </c>
      <c r="Q815" t="s">
        <v>150</v>
      </c>
      <c r="R815" t="s">
        <v>151</v>
      </c>
      <c r="S815" s="113">
        <v>13552.7458287093</v>
      </c>
      <c r="T815" s="113">
        <v>15326.406999999999</v>
      </c>
      <c r="U815" s="113">
        <v>1773.6611712906899</v>
      </c>
      <c r="V815" s="113">
        <f t="shared" si="20"/>
        <v>15326407</v>
      </c>
      <c r="W815" s="114"/>
      <c r="X815">
        <v>2020</v>
      </c>
      <c r="Y815" s="15">
        <v>43816</v>
      </c>
      <c r="Z815" s="4">
        <v>24</v>
      </c>
      <c r="AA815" s="4">
        <v>24</v>
      </c>
      <c r="AB815" t="s">
        <v>224</v>
      </c>
      <c r="AC815" t="s">
        <v>225</v>
      </c>
      <c r="AD815" s="113">
        <v>3771.0846451612902</v>
      </c>
      <c r="AE815" s="113">
        <v>3796.1981996423901</v>
      </c>
      <c r="AF815" s="113">
        <v>25.113554481109102</v>
      </c>
    </row>
    <row r="816" spans="13:32" x14ac:dyDescent="0.35">
      <c r="M816">
        <v>2020</v>
      </c>
      <c r="N816" s="15">
        <v>43817</v>
      </c>
      <c r="O816" s="4">
        <v>24</v>
      </c>
      <c r="P816" s="15" t="s">
        <v>178</v>
      </c>
      <c r="Q816" t="s">
        <v>150</v>
      </c>
      <c r="R816" t="s">
        <v>151</v>
      </c>
      <c r="S816" s="113">
        <v>13545.321357458301</v>
      </c>
      <c r="T816" s="113">
        <v>15178.226000000001</v>
      </c>
      <c r="U816" s="113">
        <v>1632.90464254168</v>
      </c>
      <c r="V816" s="113">
        <f t="shared" si="20"/>
        <v>15178226</v>
      </c>
      <c r="W816" s="114"/>
      <c r="X816">
        <v>2020</v>
      </c>
      <c r="Y816" s="15">
        <v>43817</v>
      </c>
      <c r="Z816" s="4">
        <v>24</v>
      </c>
      <c r="AA816" s="4">
        <v>24</v>
      </c>
      <c r="AB816" t="s">
        <v>224</v>
      </c>
      <c r="AC816" t="s">
        <v>225</v>
      </c>
      <c r="AD816" s="113">
        <v>3771.0846451612902</v>
      </c>
      <c r="AE816" s="113">
        <v>3796.1981996423901</v>
      </c>
      <c r="AF816" s="113">
        <v>25.113554481109102</v>
      </c>
    </row>
    <row r="817" spans="13:32" x14ac:dyDescent="0.35">
      <c r="M817">
        <v>2020</v>
      </c>
      <c r="N817" s="15">
        <v>43818</v>
      </c>
      <c r="O817" s="4">
        <v>24</v>
      </c>
      <c r="P817" s="15" t="s">
        <v>178</v>
      </c>
      <c r="Q817" t="s">
        <v>150</v>
      </c>
      <c r="R817" t="s">
        <v>151</v>
      </c>
      <c r="S817" s="113">
        <v>13524.076327671801</v>
      </c>
      <c r="T817" s="113">
        <v>15114.726000000001</v>
      </c>
      <c r="U817" s="113">
        <v>1590.64967232816</v>
      </c>
      <c r="V817" s="113">
        <f t="shared" si="20"/>
        <v>15114726</v>
      </c>
      <c r="W817" s="114"/>
      <c r="X817">
        <v>2020</v>
      </c>
      <c r="Y817" s="15">
        <v>43818</v>
      </c>
      <c r="Z817" s="4">
        <v>24</v>
      </c>
      <c r="AA817" s="4">
        <v>24</v>
      </c>
      <c r="AB817" t="s">
        <v>224</v>
      </c>
      <c r="AC817" t="s">
        <v>225</v>
      </c>
      <c r="AD817" s="113">
        <v>3771.0846451612902</v>
      </c>
      <c r="AE817" s="113">
        <v>3796.1981996423901</v>
      </c>
      <c r="AF817" s="113">
        <v>25.113554481109102</v>
      </c>
    </row>
    <row r="818" spans="13:32" x14ac:dyDescent="0.35">
      <c r="M818">
        <v>2020</v>
      </c>
      <c r="N818" s="15">
        <v>43819</v>
      </c>
      <c r="O818" s="4">
        <v>24</v>
      </c>
      <c r="P818" s="15" t="s">
        <v>178</v>
      </c>
      <c r="Q818" t="s">
        <v>150</v>
      </c>
      <c r="R818" t="s">
        <v>151</v>
      </c>
      <c r="S818" s="113">
        <v>13509.9382176815</v>
      </c>
      <c r="T818" s="113">
        <v>13935.566000000001</v>
      </c>
      <c r="U818" s="113">
        <v>425.62778231842401</v>
      </c>
      <c r="V818" s="113">
        <f t="shared" si="20"/>
        <v>13935566</v>
      </c>
      <c r="W818" s="114"/>
      <c r="X818">
        <v>2020</v>
      </c>
      <c r="Y818" s="15">
        <v>43819</v>
      </c>
      <c r="Z818" s="4">
        <v>24</v>
      </c>
      <c r="AA818" s="4">
        <v>24</v>
      </c>
      <c r="AB818" t="s">
        <v>224</v>
      </c>
      <c r="AC818" t="s">
        <v>225</v>
      </c>
      <c r="AD818" s="113">
        <v>3771.0846451612902</v>
      </c>
      <c r="AE818" s="113">
        <v>3796.1981996423901</v>
      </c>
      <c r="AF818" s="113">
        <v>25.113554481109102</v>
      </c>
    </row>
    <row r="819" spans="13:32" x14ac:dyDescent="0.35">
      <c r="M819">
        <v>2020</v>
      </c>
      <c r="N819" s="15">
        <v>43820</v>
      </c>
      <c r="O819" s="4">
        <v>24</v>
      </c>
      <c r="P819" s="15" t="s">
        <v>178</v>
      </c>
      <c r="Q819" t="s">
        <v>150</v>
      </c>
      <c r="R819" t="s">
        <v>151</v>
      </c>
      <c r="S819" s="113">
        <v>13510.005546726101</v>
      </c>
      <c r="T819" s="113">
        <v>12832.18</v>
      </c>
      <c r="U819" s="113">
        <v>-677.82554672618198</v>
      </c>
      <c r="V819" s="113">
        <f t="shared" si="20"/>
        <v>12832180</v>
      </c>
      <c r="W819" s="114"/>
      <c r="X819">
        <v>2020</v>
      </c>
      <c r="Y819" s="15">
        <v>43820</v>
      </c>
      <c r="Z819" s="4">
        <v>24</v>
      </c>
      <c r="AA819" s="4">
        <v>24</v>
      </c>
      <c r="AB819" t="s">
        <v>224</v>
      </c>
      <c r="AC819" t="s">
        <v>225</v>
      </c>
      <c r="AD819" s="113">
        <v>3771.0846451612902</v>
      </c>
      <c r="AE819" s="113">
        <v>3796.1981996423901</v>
      </c>
      <c r="AF819" s="113">
        <v>25.113554481109102</v>
      </c>
    </row>
    <row r="820" spans="13:32" x14ac:dyDescent="0.35">
      <c r="M820">
        <v>2020</v>
      </c>
      <c r="N820" s="15">
        <v>43821</v>
      </c>
      <c r="O820" s="4">
        <v>24</v>
      </c>
      <c r="P820" s="15" t="s">
        <v>178</v>
      </c>
      <c r="Q820" t="s">
        <v>150</v>
      </c>
      <c r="R820" t="s">
        <v>151</v>
      </c>
      <c r="S820" s="113">
        <v>13509.956580207199</v>
      </c>
      <c r="T820" s="113">
        <v>13199.55</v>
      </c>
      <c r="U820" s="113">
        <v>-310.40658020727801</v>
      </c>
      <c r="V820" s="113">
        <f t="shared" si="20"/>
        <v>13199550</v>
      </c>
      <c r="W820" s="114"/>
      <c r="X820">
        <v>2020</v>
      </c>
      <c r="Y820" s="15">
        <v>43821</v>
      </c>
      <c r="Z820" s="4">
        <v>24</v>
      </c>
      <c r="AA820" s="4">
        <v>24</v>
      </c>
      <c r="AB820" t="s">
        <v>224</v>
      </c>
      <c r="AC820" t="s">
        <v>225</v>
      </c>
      <c r="AD820" s="113">
        <v>3771.0846451612902</v>
      </c>
      <c r="AE820" s="113">
        <v>3796.1981996423901</v>
      </c>
      <c r="AF820" s="113">
        <v>25.113554481109102</v>
      </c>
    </row>
    <row r="821" spans="13:32" x14ac:dyDescent="0.35">
      <c r="M821">
        <v>2020</v>
      </c>
      <c r="N821" s="15">
        <v>43822</v>
      </c>
      <c r="O821" s="4">
        <v>24</v>
      </c>
      <c r="P821" s="15" t="s">
        <v>178</v>
      </c>
      <c r="Q821" t="s">
        <v>150</v>
      </c>
      <c r="R821" t="s">
        <v>151</v>
      </c>
      <c r="S821" s="113">
        <v>13497.6207302977</v>
      </c>
      <c r="T821" s="113">
        <v>13296.92</v>
      </c>
      <c r="U821" s="113">
        <v>-200.70073029770899</v>
      </c>
      <c r="V821" s="113">
        <f t="shared" si="20"/>
        <v>13296920</v>
      </c>
      <c r="W821" s="114"/>
      <c r="X821">
        <v>2020</v>
      </c>
      <c r="Y821" s="15">
        <v>43822</v>
      </c>
      <c r="Z821" s="4">
        <v>24</v>
      </c>
      <c r="AA821" s="4">
        <v>24</v>
      </c>
      <c r="AB821" t="s">
        <v>224</v>
      </c>
      <c r="AC821" t="s">
        <v>225</v>
      </c>
      <c r="AD821" s="113">
        <v>3771.0846451612902</v>
      </c>
      <c r="AE821" s="113">
        <v>3796.1981996423901</v>
      </c>
      <c r="AF821" s="113">
        <v>25.113554481109102</v>
      </c>
    </row>
    <row r="822" spans="13:32" x14ac:dyDescent="0.35">
      <c r="M822">
        <v>2020</v>
      </c>
      <c r="N822" s="15">
        <v>43823</v>
      </c>
      <c r="O822" s="4">
        <v>24</v>
      </c>
      <c r="P822" s="15" t="s">
        <v>178</v>
      </c>
      <c r="Q822" t="s">
        <v>150</v>
      </c>
      <c r="R822" t="s">
        <v>151</v>
      </c>
      <c r="S822" s="113">
        <v>13495.694085441501</v>
      </c>
      <c r="T822" s="113">
        <v>13287.299000000001</v>
      </c>
      <c r="U822" s="113">
        <v>-208.39508544150999</v>
      </c>
      <c r="V822" s="113">
        <f t="shared" si="20"/>
        <v>13287299</v>
      </c>
      <c r="W822" s="114"/>
      <c r="X822">
        <v>2020</v>
      </c>
      <c r="Y822" s="15">
        <v>43823</v>
      </c>
      <c r="Z822" s="4">
        <v>24</v>
      </c>
      <c r="AA822" s="4">
        <v>24</v>
      </c>
      <c r="AB822" t="s">
        <v>224</v>
      </c>
      <c r="AC822" t="s">
        <v>225</v>
      </c>
      <c r="AD822" s="113">
        <v>3771.0846451612902</v>
      </c>
      <c r="AE822" s="113">
        <v>3796.1981996423901</v>
      </c>
      <c r="AF822" s="113">
        <v>25.113554481109102</v>
      </c>
    </row>
    <row r="823" spans="13:32" x14ac:dyDescent="0.35">
      <c r="M823">
        <v>2020</v>
      </c>
      <c r="N823" s="15">
        <v>43824</v>
      </c>
      <c r="O823" s="4">
        <v>24</v>
      </c>
      <c r="P823" s="15" t="s">
        <v>178</v>
      </c>
      <c r="Q823" t="s">
        <v>150</v>
      </c>
      <c r="R823" t="s">
        <v>151</v>
      </c>
      <c r="S823" s="113">
        <v>13495.6708084781</v>
      </c>
      <c r="T823" s="113">
        <v>13038.731</v>
      </c>
      <c r="U823" s="113">
        <v>-456.93980847818</v>
      </c>
      <c r="V823" s="113">
        <f t="shared" si="20"/>
        <v>13038731</v>
      </c>
      <c r="W823" s="114"/>
      <c r="X823">
        <v>2020</v>
      </c>
      <c r="Y823" s="15">
        <v>43824</v>
      </c>
      <c r="Z823" s="4">
        <v>24</v>
      </c>
      <c r="AA823" s="4">
        <v>24</v>
      </c>
      <c r="AB823" t="s">
        <v>224</v>
      </c>
      <c r="AC823" t="s">
        <v>225</v>
      </c>
      <c r="AD823" s="113">
        <v>3771.0846451612902</v>
      </c>
      <c r="AE823" s="113">
        <v>3796.1981996423901</v>
      </c>
      <c r="AF823" s="113">
        <v>25.113554481109102</v>
      </c>
    </row>
    <row r="824" spans="13:32" x14ac:dyDescent="0.35">
      <c r="M824">
        <v>2020</v>
      </c>
      <c r="N824" s="15">
        <v>43825</v>
      </c>
      <c r="O824" s="4">
        <v>24</v>
      </c>
      <c r="P824" s="15" t="s">
        <v>178</v>
      </c>
      <c r="Q824" t="s">
        <v>150</v>
      </c>
      <c r="R824" t="s">
        <v>151</v>
      </c>
      <c r="S824" s="113">
        <v>13494.443057275201</v>
      </c>
      <c r="T824" s="113">
        <v>13892.957</v>
      </c>
      <c r="U824" s="113">
        <v>398.51394272477398</v>
      </c>
      <c r="V824" s="113">
        <f t="shared" si="20"/>
        <v>13892957</v>
      </c>
      <c r="W824" s="114"/>
      <c r="X824">
        <v>2020</v>
      </c>
      <c r="Y824" s="15">
        <v>43825</v>
      </c>
      <c r="Z824" s="4">
        <v>24</v>
      </c>
      <c r="AA824" s="4">
        <v>24</v>
      </c>
      <c r="AB824" t="s">
        <v>224</v>
      </c>
      <c r="AC824" t="s">
        <v>225</v>
      </c>
      <c r="AD824" s="113">
        <v>3771.0846451612902</v>
      </c>
      <c r="AE824" s="113">
        <v>3796.1981996423901</v>
      </c>
      <c r="AF824" s="113">
        <v>25.113554481109102</v>
      </c>
    </row>
    <row r="825" spans="13:32" x14ac:dyDescent="0.35">
      <c r="M825">
        <v>2020</v>
      </c>
      <c r="N825" s="15">
        <v>43826</v>
      </c>
      <c r="O825" s="4">
        <v>24</v>
      </c>
      <c r="P825" s="15" t="s">
        <v>178</v>
      </c>
      <c r="Q825" t="s">
        <v>150</v>
      </c>
      <c r="R825" t="s">
        <v>151</v>
      </c>
      <c r="S825" s="113">
        <v>13490.961714148199</v>
      </c>
      <c r="T825" s="113">
        <v>14045.549000000001</v>
      </c>
      <c r="U825" s="113">
        <v>554.58728585173003</v>
      </c>
      <c r="V825" s="113">
        <f t="shared" si="20"/>
        <v>14045549</v>
      </c>
      <c r="W825" s="114"/>
      <c r="X825">
        <v>2020</v>
      </c>
      <c r="Y825" s="15">
        <v>43826</v>
      </c>
      <c r="Z825" s="4">
        <v>24</v>
      </c>
      <c r="AA825" s="4">
        <v>24</v>
      </c>
      <c r="AB825" t="s">
        <v>224</v>
      </c>
      <c r="AC825" t="s">
        <v>225</v>
      </c>
      <c r="AD825" s="113">
        <v>3771.0846451612902</v>
      </c>
      <c r="AE825" s="113">
        <v>3796.1981996423901</v>
      </c>
      <c r="AF825" s="113">
        <v>25.113554481109102</v>
      </c>
    </row>
    <row r="826" spans="13:32" x14ac:dyDescent="0.35">
      <c r="M826">
        <v>2020</v>
      </c>
      <c r="N826" s="15">
        <v>43827</v>
      </c>
      <c r="O826" s="4">
        <v>24</v>
      </c>
      <c r="P826" s="15" t="s">
        <v>178</v>
      </c>
      <c r="Q826" t="s">
        <v>150</v>
      </c>
      <c r="R826" t="s">
        <v>151</v>
      </c>
      <c r="S826" s="113">
        <v>13490.951073157799</v>
      </c>
      <c r="T826" s="113">
        <v>13806.668</v>
      </c>
      <c r="U826" s="113">
        <v>315.71692684213298</v>
      </c>
      <c r="V826" s="113">
        <f t="shared" si="20"/>
        <v>13806668</v>
      </c>
      <c r="W826" s="114"/>
      <c r="X826">
        <v>2020</v>
      </c>
      <c r="Y826" s="15">
        <v>43827</v>
      </c>
      <c r="Z826" s="4">
        <v>24</v>
      </c>
      <c r="AA826" s="4">
        <v>24</v>
      </c>
      <c r="AB826" t="s">
        <v>224</v>
      </c>
      <c r="AC826" t="s">
        <v>225</v>
      </c>
      <c r="AD826" s="113">
        <v>3771.0846451612902</v>
      </c>
      <c r="AE826" s="113">
        <v>3796.1981996423901</v>
      </c>
      <c r="AF826" s="113">
        <v>25.113554481109102</v>
      </c>
    </row>
    <row r="827" spans="13:32" x14ac:dyDescent="0.35">
      <c r="M827">
        <v>2020</v>
      </c>
      <c r="N827" s="15">
        <v>43828</v>
      </c>
      <c r="O827" s="4">
        <v>24</v>
      </c>
      <c r="P827" s="15" t="s">
        <v>178</v>
      </c>
      <c r="Q827" t="s">
        <v>150</v>
      </c>
      <c r="R827" t="s">
        <v>151</v>
      </c>
      <c r="S827" s="113">
        <v>13491.0251348937</v>
      </c>
      <c r="T827" s="113">
        <v>13761.843000000001</v>
      </c>
      <c r="U827" s="113">
        <v>270.81786510627097</v>
      </c>
      <c r="V827" s="113">
        <f t="shared" si="20"/>
        <v>13761843</v>
      </c>
      <c r="W827" s="114"/>
      <c r="X827">
        <v>2020</v>
      </c>
      <c r="Y827" s="15">
        <v>43828</v>
      </c>
      <c r="Z827" s="4">
        <v>24</v>
      </c>
      <c r="AA827" s="4">
        <v>24</v>
      </c>
      <c r="AB827" t="s">
        <v>224</v>
      </c>
      <c r="AC827" t="s">
        <v>225</v>
      </c>
      <c r="AD827" s="113">
        <v>3771.0846451612902</v>
      </c>
      <c r="AE827" s="113">
        <v>3796.1981996423901</v>
      </c>
      <c r="AF827" s="113">
        <v>25.113554481109102</v>
      </c>
    </row>
    <row r="828" spans="13:32" x14ac:dyDescent="0.35">
      <c r="M828">
        <v>2020</v>
      </c>
      <c r="N828" s="15">
        <v>43829</v>
      </c>
      <c r="O828" s="4">
        <v>24</v>
      </c>
      <c r="P828" s="15" t="s">
        <v>178</v>
      </c>
      <c r="Q828" t="s">
        <v>150</v>
      </c>
      <c r="R828" t="s">
        <v>151</v>
      </c>
      <c r="S828" s="113">
        <v>13482.469144954001</v>
      </c>
      <c r="T828" s="113">
        <v>13857.995000000001</v>
      </c>
      <c r="U828" s="113">
        <v>375.52585504599801</v>
      </c>
      <c r="V828" s="113">
        <f t="shared" si="20"/>
        <v>13857995</v>
      </c>
      <c r="W828" s="114"/>
      <c r="X828">
        <v>2020</v>
      </c>
      <c r="Y828" s="15">
        <v>43829</v>
      </c>
      <c r="Z828" s="4">
        <v>24</v>
      </c>
      <c r="AA828" s="4">
        <v>24</v>
      </c>
      <c r="AB828" t="s">
        <v>224</v>
      </c>
      <c r="AC828" t="s">
        <v>225</v>
      </c>
      <c r="AD828" s="113">
        <v>3771.0846451612902</v>
      </c>
      <c r="AE828" s="113">
        <v>3796.1981996423901</v>
      </c>
      <c r="AF828" s="113">
        <v>25.113554481109102</v>
      </c>
    </row>
    <row r="829" spans="13:32" x14ac:dyDescent="0.35">
      <c r="M829">
        <v>2020</v>
      </c>
      <c r="N829" s="15">
        <v>43830</v>
      </c>
      <c r="O829" s="4">
        <v>24</v>
      </c>
      <c r="P829" s="15" t="s">
        <v>178</v>
      </c>
      <c r="Q829" t="s">
        <v>150</v>
      </c>
      <c r="R829" t="s">
        <v>151</v>
      </c>
      <c r="S829" s="113">
        <v>13482.2584348699</v>
      </c>
      <c r="T829" s="113">
        <v>13257.338</v>
      </c>
      <c r="U829" s="113">
        <v>-224.920434869936</v>
      </c>
      <c r="V829" s="113">
        <f t="shared" si="20"/>
        <v>13257338</v>
      </c>
      <c r="W829" s="114"/>
      <c r="X829">
        <v>2020</v>
      </c>
      <c r="Y829" s="15">
        <v>43830</v>
      </c>
      <c r="Z829" s="4">
        <v>24</v>
      </c>
      <c r="AA829" s="4">
        <v>24</v>
      </c>
      <c r="AB829" t="s">
        <v>224</v>
      </c>
      <c r="AC829" t="s">
        <v>225</v>
      </c>
      <c r="AD829" s="113">
        <v>3771.0846451612902</v>
      </c>
      <c r="AE829" s="113">
        <v>3796.1981996423901</v>
      </c>
      <c r="AF829" s="113">
        <v>25.113554481109102</v>
      </c>
    </row>
    <row r="830" spans="13:32" x14ac:dyDescent="0.35">
      <c r="M830">
        <v>2020</v>
      </c>
      <c r="N830" s="15">
        <v>43831</v>
      </c>
      <c r="O830" s="4">
        <v>24</v>
      </c>
      <c r="P830" s="15" t="s">
        <v>179</v>
      </c>
      <c r="Q830" t="s">
        <v>150</v>
      </c>
      <c r="R830" t="s">
        <v>151</v>
      </c>
      <c r="S830" s="113">
        <v>14111.928230241399</v>
      </c>
      <c r="T830" s="113">
        <v>12297.331</v>
      </c>
      <c r="U830" s="113">
        <v>-1814.59723024147</v>
      </c>
      <c r="V830" s="113">
        <f t="shared" si="20"/>
        <v>12297331</v>
      </c>
      <c r="W830" s="114"/>
      <c r="X830">
        <v>2020</v>
      </c>
      <c r="Y830" s="15">
        <v>43831</v>
      </c>
      <c r="Z830" s="4">
        <v>24</v>
      </c>
      <c r="AA830" s="4">
        <v>24</v>
      </c>
      <c r="AB830" t="s">
        <v>224</v>
      </c>
      <c r="AC830" t="s">
        <v>225</v>
      </c>
      <c r="AD830" s="113">
        <v>4161.4652903225797</v>
      </c>
      <c r="AE830" s="113">
        <v>4189.1785863961204</v>
      </c>
      <c r="AF830" s="113">
        <v>27.7132960735469</v>
      </c>
    </row>
    <row r="831" spans="13:32" x14ac:dyDescent="0.35">
      <c r="M831">
        <v>2020</v>
      </c>
      <c r="N831" s="15">
        <v>43832</v>
      </c>
      <c r="O831" s="4">
        <v>24</v>
      </c>
      <c r="P831" s="15" t="s">
        <v>179</v>
      </c>
      <c r="Q831" t="s">
        <v>150</v>
      </c>
      <c r="R831" t="s">
        <v>151</v>
      </c>
      <c r="S831" s="113">
        <v>14116.962766078601</v>
      </c>
      <c r="T831" s="113">
        <v>13297.788</v>
      </c>
      <c r="U831" s="113">
        <v>-819.17476607863603</v>
      </c>
      <c r="V831" s="113">
        <f t="shared" si="20"/>
        <v>13297788</v>
      </c>
      <c r="W831" s="114"/>
      <c r="X831">
        <v>2020</v>
      </c>
      <c r="Y831" s="15">
        <v>43832</v>
      </c>
      <c r="Z831" s="4">
        <v>24</v>
      </c>
      <c r="AA831" s="4">
        <v>24</v>
      </c>
      <c r="AB831" t="s">
        <v>224</v>
      </c>
      <c r="AC831" t="s">
        <v>225</v>
      </c>
      <c r="AD831" s="113">
        <v>4161.4652903225797</v>
      </c>
      <c r="AE831" s="113">
        <v>4189.1785863961204</v>
      </c>
      <c r="AF831" s="113">
        <v>27.7132960735469</v>
      </c>
    </row>
    <row r="832" spans="13:32" x14ac:dyDescent="0.35">
      <c r="M832">
        <v>2020</v>
      </c>
      <c r="N832" s="15">
        <v>43833</v>
      </c>
      <c r="O832" s="4">
        <v>24</v>
      </c>
      <c r="P832" s="15" t="s">
        <v>179</v>
      </c>
      <c r="Q832" t="s">
        <v>150</v>
      </c>
      <c r="R832" t="s">
        <v>151</v>
      </c>
      <c r="S832" s="113">
        <v>14122.715804821701</v>
      </c>
      <c r="T832" s="113">
        <v>13294.522000000001</v>
      </c>
      <c r="U832" s="113">
        <v>-828.19380482169902</v>
      </c>
      <c r="V832" s="113">
        <f t="shared" si="20"/>
        <v>13294522</v>
      </c>
      <c r="W832" s="114"/>
      <c r="X832">
        <v>2020</v>
      </c>
      <c r="Y832" s="15">
        <v>43833</v>
      </c>
      <c r="Z832" s="4">
        <v>24</v>
      </c>
      <c r="AA832" s="4">
        <v>24</v>
      </c>
      <c r="AB832" t="s">
        <v>224</v>
      </c>
      <c r="AC832" t="s">
        <v>225</v>
      </c>
      <c r="AD832" s="113">
        <v>4161.4652903225797</v>
      </c>
      <c r="AE832" s="113">
        <v>4189.1785863961204</v>
      </c>
      <c r="AF832" s="113">
        <v>27.7132960735469</v>
      </c>
    </row>
    <row r="833" spans="13:32" x14ac:dyDescent="0.35">
      <c r="M833">
        <v>2020</v>
      </c>
      <c r="N833" s="15">
        <v>43834</v>
      </c>
      <c r="O833" s="4">
        <v>24</v>
      </c>
      <c r="P833" s="15" t="s">
        <v>179</v>
      </c>
      <c r="Q833" t="s">
        <v>150</v>
      </c>
      <c r="R833" t="s">
        <v>151</v>
      </c>
      <c r="S833" s="113">
        <v>14122.731372190899</v>
      </c>
      <c r="T833" s="113">
        <v>13304.094999999999</v>
      </c>
      <c r="U833" s="113">
        <v>-818.63637219096199</v>
      </c>
      <c r="V833" s="113">
        <f t="shared" si="20"/>
        <v>13304095</v>
      </c>
      <c r="W833" s="114"/>
      <c r="X833">
        <v>2020</v>
      </c>
      <c r="Y833" s="15">
        <v>43834</v>
      </c>
      <c r="Z833" s="4">
        <v>24</v>
      </c>
      <c r="AA833" s="4">
        <v>24</v>
      </c>
      <c r="AB833" t="s">
        <v>224</v>
      </c>
      <c r="AC833" t="s">
        <v>225</v>
      </c>
      <c r="AD833" s="113">
        <v>4161.4652903225797</v>
      </c>
      <c r="AE833" s="113">
        <v>4189.1785863961204</v>
      </c>
      <c r="AF833" s="113">
        <v>27.7132960735469</v>
      </c>
    </row>
    <row r="834" spans="13:32" x14ac:dyDescent="0.35">
      <c r="M834">
        <v>2020</v>
      </c>
      <c r="N834" s="15">
        <v>43835</v>
      </c>
      <c r="O834" s="4">
        <v>24</v>
      </c>
      <c r="P834" s="15" t="s">
        <v>179</v>
      </c>
      <c r="Q834" t="s">
        <v>150</v>
      </c>
      <c r="R834" t="s">
        <v>151</v>
      </c>
      <c r="S834" s="113">
        <v>14123.0538684127</v>
      </c>
      <c r="T834" s="113">
        <v>13809.36</v>
      </c>
      <c r="U834" s="113">
        <v>-313.69386841270898</v>
      </c>
      <c r="V834" s="113">
        <f t="shared" si="20"/>
        <v>13809360</v>
      </c>
      <c r="W834" s="114"/>
      <c r="X834">
        <v>2020</v>
      </c>
      <c r="Y834" s="15">
        <v>43835</v>
      </c>
      <c r="Z834" s="4">
        <v>24</v>
      </c>
      <c r="AA834" s="4">
        <v>24</v>
      </c>
      <c r="AB834" t="s">
        <v>224</v>
      </c>
      <c r="AC834" t="s">
        <v>225</v>
      </c>
      <c r="AD834" s="113">
        <v>4161.4652903225797</v>
      </c>
      <c r="AE834" s="113">
        <v>4189.1785863961204</v>
      </c>
      <c r="AF834" s="113">
        <v>27.7132960735469</v>
      </c>
    </row>
    <row r="835" spans="13:32" x14ac:dyDescent="0.35">
      <c r="M835">
        <v>2020</v>
      </c>
      <c r="N835" s="15">
        <v>43836</v>
      </c>
      <c r="O835" s="4">
        <v>24</v>
      </c>
      <c r="P835" s="15" t="s">
        <v>179</v>
      </c>
      <c r="Q835" t="s">
        <v>150</v>
      </c>
      <c r="R835" t="s">
        <v>151</v>
      </c>
      <c r="S835" s="113">
        <v>14134.8513198905</v>
      </c>
      <c r="T835" s="113">
        <v>14081.225</v>
      </c>
      <c r="U835" s="113">
        <v>-53.626319890594402</v>
      </c>
      <c r="V835" s="113">
        <f t="shared" si="20"/>
        <v>14081225</v>
      </c>
      <c r="W835" s="114"/>
      <c r="X835">
        <v>2020</v>
      </c>
      <c r="Y835" s="15">
        <v>43836</v>
      </c>
      <c r="Z835" s="4">
        <v>24</v>
      </c>
      <c r="AA835" s="4">
        <v>24</v>
      </c>
      <c r="AB835" t="s">
        <v>224</v>
      </c>
      <c r="AC835" t="s">
        <v>225</v>
      </c>
      <c r="AD835" s="113">
        <v>4161.4652903225797</v>
      </c>
      <c r="AE835" s="113">
        <v>4189.1785863961204</v>
      </c>
      <c r="AF835" s="113">
        <v>27.7132960735469</v>
      </c>
    </row>
    <row r="836" spans="13:32" x14ac:dyDescent="0.35">
      <c r="M836">
        <v>2020</v>
      </c>
      <c r="N836" s="15">
        <v>43837</v>
      </c>
      <c r="O836" s="4">
        <v>24</v>
      </c>
      <c r="P836" s="15" t="s">
        <v>179</v>
      </c>
      <c r="Q836" t="s">
        <v>150</v>
      </c>
      <c r="R836" t="s">
        <v>151</v>
      </c>
      <c r="S836" s="113">
        <v>14146.5724390053</v>
      </c>
      <c r="T836" s="113">
        <v>13543.576999999999</v>
      </c>
      <c r="U836" s="113">
        <v>-602.99543900535502</v>
      </c>
      <c r="V836" s="113">
        <f t="shared" si="20"/>
        <v>13543577</v>
      </c>
      <c r="W836" s="114"/>
      <c r="X836">
        <v>2020</v>
      </c>
      <c r="Y836" s="15">
        <v>43837</v>
      </c>
      <c r="Z836" s="4">
        <v>24</v>
      </c>
      <c r="AA836" s="4">
        <v>24</v>
      </c>
      <c r="AB836" t="s">
        <v>224</v>
      </c>
      <c r="AC836" t="s">
        <v>225</v>
      </c>
      <c r="AD836" s="113">
        <v>4161.4652903225797</v>
      </c>
      <c r="AE836" s="113">
        <v>4189.1785863961204</v>
      </c>
      <c r="AF836" s="113">
        <v>27.7132960735469</v>
      </c>
    </row>
    <row r="837" spans="13:32" x14ac:dyDescent="0.35">
      <c r="M837">
        <v>2020</v>
      </c>
      <c r="N837" s="15">
        <v>43838</v>
      </c>
      <c r="O837" s="4">
        <v>24</v>
      </c>
      <c r="P837" s="15" t="s">
        <v>179</v>
      </c>
      <c r="Q837" t="s">
        <v>150</v>
      </c>
      <c r="R837" t="s">
        <v>151</v>
      </c>
      <c r="S837" s="113">
        <v>14160.075514611999</v>
      </c>
      <c r="T837" s="113">
        <v>14150.3</v>
      </c>
      <c r="U837" s="113">
        <v>-9.7755146120507508</v>
      </c>
      <c r="V837" s="113">
        <f t="shared" si="20"/>
        <v>14150300</v>
      </c>
      <c r="W837" s="114"/>
      <c r="X837">
        <v>2020</v>
      </c>
      <c r="Y837" s="15">
        <v>43838</v>
      </c>
      <c r="Z837" s="4">
        <v>24</v>
      </c>
      <c r="AA837" s="4">
        <v>24</v>
      </c>
      <c r="AB837" t="s">
        <v>224</v>
      </c>
      <c r="AC837" t="s">
        <v>225</v>
      </c>
      <c r="AD837" s="113">
        <v>4161.4652903225797</v>
      </c>
      <c r="AE837" s="113">
        <v>4189.1785863961204</v>
      </c>
      <c r="AF837" s="113">
        <v>27.7132960735469</v>
      </c>
    </row>
    <row r="838" spans="13:32" x14ac:dyDescent="0.35">
      <c r="M838">
        <v>2020</v>
      </c>
      <c r="N838" s="15">
        <v>43839</v>
      </c>
      <c r="O838" s="4">
        <v>24</v>
      </c>
      <c r="P838" s="15" t="s">
        <v>179</v>
      </c>
      <c r="Q838" t="s">
        <v>150</v>
      </c>
      <c r="R838" t="s">
        <v>151</v>
      </c>
      <c r="S838" s="113">
        <v>14174.663669748999</v>
      </c>
      <c r="T838" s="113">
        <v>14967.119000000001</v>
      </c>
      <c r="U838" s="113">
        <v>792.45533025095494</v>
      </c>
      <c r="V838" s="113">
        <f t="shared" si="20"/>
        <v>14967119</v>
      </c>
      <c r="W838" s="114"/>
      <c r="X838">
        <v>2020</v>
      </c>
      <c r="Y838" s="15">
        <v>43839</v>
      </c>
      <c r="Z838" s="4">
        <v>24</v>
      </c>
      <c r="AA838" s="4">
        <v>24</v>
      </c>
      <c r="AB838" t="s">
        <v>224</v>
      </c>
      <c r="AC838" t="s">
        <v>225</v>
      </c>
      <c r="AD838" s="113">
        <v>4161.4652903225797</v>
      </c>
      <c r="AE838" s="113">
        <v>4189.1785863961204</v>
      </c>
      <c r="AF838" s="113">
        <v>27.7132960735469</v>
      </c>
    </row>
    <row r="839" spans="13:32" x14ac:dyDescent="0.35">
      <c r="M839">
        <v>2020</v>
      </c>
      <c r="N839" s="15">
        <v>43840</v>
      </c>
      <c r="O839" s="4">
        <v>24</v>
      </c>
      <c r="P839" s="15" t="s">
        <v>179</v>
      </c>
      <c r="Q839" t="s">
        <v>150</v>
      </c>
      <c r="R839" t="s">
        <v>151</v>
      </c>
      <c r="S839" s="113">
        <v>14184.4505951265</v>
      </c>
      <c r="T839" s="113">
        <v>15378.114</v>
      </c>
      <c r="U839" s="113">
        <v>1193.6634048734099</v>
      </c>
      <c r="V839" s="113">
        <f t="shared" si="20"/>
        <v>15378114</v>
      </c>
      <c r="W839" s="114"/>
      <c r="X839">
        <v>2020</v>
      </c>
      <c r="Y839" s="15">
        <v>43840</v>
      </c>
      <c r="Z839" s="4">
        <v>24</v>
      </c>
      <c r="AA839" s="4">
        <v>24</v>
      </c>
      <c r="AB839" t="s">
        <v>224</v>
      </c>
      <c r="AC839" t="s">
        <v>225</v>
      </c>
      <c r="AD839" s="113">
        <v>4161.4652903225797</v>
      </c>
      <c r="AE839" s="113">
        <v>4189.1785863961204</v>
      </c>
      <c r="AF839" s="113">
        <v>27.7132960735469</v>
      </c>
    </row>
    <row r="840" spans="13:32" x14ac:dyDescent="0.35">
      <c r="M840">
        <v>2020</v>
      </c>
      <c r="N840" s="15">
        <v>43841</v>
      </c>
      <c r="O840" s="4">
        <v>24</v>
      </c>
      <c r="P840" s="15" t="s">
        <v>179</v>
      </c>
      <c r="Q840" t="s">
        <v>150</v>
      </c>
      <c r="R840" t="s">
        <v>151</v>
      </c>
      <c r="S840" s="113">
        <v>14184.044209833701</v>
      </c>
      <c r="T840" s="113">
        <v>14130.475</v>
      </c>
      <c r="U840" s="113">
        <v>-53.569209833729403</v>
      </c>
      <c r="V840" s="113">
        <f t="shared" si="20"/>
        <v>14130475</v>
      </c>
      <c r="W840" s="114"/>
      <c r="X840">
        <v>2020</v>
      </c>
      <c r="Y840" s="15">
        <v>43841</v>
      </c>
      <c r="Z840" s="4">
        <v>24</v>
      </c>
      <c r="AA840" s="4">
        <v>24</v>
      </c>
      <c r="AB840" t="s">
        <v>224</v>
      </c>
      <c r="AC840" t="s">
        <v>225</v>
      </c>
      <c r="AD840" s="113">
        <v>4161.4652903225797</v>
      </c>
      <c r="AE840" s="113">
        <v>4189.1785863961204</v>
      </c>
      <c r="AF840" s="113">
        <v>27.7132960735469</v>
      </c>
    </row>
    <row r="841" spans="13:32" x14ac:dyDescent="0.35">
      <c r="M841">
        <v>2020</v>
      </c>
      <c r="N841" s="15">
        <v>43842</v>
      </c>
      <c r="O841" s="4">
        <v>24</v>
      </c>
      <c r="P841" s="15" t="s">
        <v>179</v>
      </c>
      <c r="Q841" t="s">
        <v>150</v>
      </c>
      <c r="R841" t="s">
        <v>151</v>
      </c>
      <c r="S841" s="113">
        <v>14184.089522586601</v>
      </c>
      <c r="T841" s="113">
        <v>14051.18</v>
      </c>
      <c r="U841" s="113">
        <v>-132.90952258668901</v>
      </c>
      <c r="V841" s="113">
        <f t="shared" ref="V841:V904" si="21">T841*1000</f>
        <v>14051180</v>
      </c>
      <c r="W841" s="114"/>
      <c r="X841">
        <v>2020</v>
      </c>
      <c r="Y841" s="15">
        <v>43842</v>
      </c>
      <c r="Z841" s="4">
        <v>24</v>
      </c>
      <c r="AA841" s="4">
        <v>24</v>
      </c>
      <c r="AB841" t="s">
        <v>224</v>
      </c>
      <c r="AC841" t="s">
        <v>225</v>
      </c>
      <c r="AD841" s="113">
        <v>4161.4652903225797</v>
      </c>
      <c r="AE841" s="113">
        <v>4189.1785863961204</v>
      </c>
      <c r="AF841" s="113">
        <v>27.7132960735469</v>
      </c>
    </row>
    <row r="842" spans="13:32" x14ac:dyDescent="0.35">
      <c r="M842">
        <v>2020</v>
      </c>
      <c r="N842" s="15">
        <v>43843</v>
      </c>
      <c r="O842" s="4">
        <v>24</v>
      </c>
      <c r="P842" s="15" t="s">
        <v>179</v>
      </c>
      <c r="Q842" t="s">
        <v>150</v>
      </c>
      <c r="R842" t="s">
        <v>151</v>
      </c>
      <c r="S842" s="113">
        <v>14195.546449445699</v>
      </c>
      <c r="T842" s="113">
        <v>16957.412</v>
      </c>
      <c r="U842" s="113">
        <v>2761.8655505542501</v>
      </c>
      <c r="V842" s="113">
        <f t="shared" si="21"/>
        <v>16957412</v>
      </c>
      <c r="W842" s="114"/>
      <c r="X842">
        <v>2020</v>
      </c>
      <c r="Y842" s="15">
        <v>43843</v>
      </c>
      <c r="Z842" s="4">
        <v>24</v>
      </c>
      <c r="AA842" s="4">
        <v>24</v>
      </c>
      <c r="AB842" t="s">
        <v>224</v>
      </c>
      <c r="AC842" t="s">
        <v>225</v>
      </c>
      <c r="AD842" s="113">
        <v>4161.4652903225797</v>
      </c>
      <c r="AE842" s="113">
        <v>4189.1785863961204</v>
      </c>
      <c r="AF842" s="113">
        <v>27.7132960735469</v>
      </c>
    </row>
    <row r="843" spans="13:32" x14ac:dyDescent="0.35">
      <c r="M843">
        <v>2020</v>
      </c>
      <c r="N843" s="15">
        <v>43844</v>
      </c>
      <c r="O843" s="4">
        <v>24</v>
      </c>
      <c r="P843" s="15" t="s">
        <v>179</v>
      </c>
      <c r="Q843" t="s">
        <v>150</v>
      </c>
      <c r="R843" t="s">
        <v>151</v>
      </c>
      <c r="S843" s="113">
        <v>14198.424016134</v>
      </c>
      <c r="T843" s="113">
        <v>17562.805</v>
      </c>
      <c r="U843" s="113">
        <v>3364.3809838659699</v>
      </c>
      <c r="V843" s="113">
        <f t="shared" si="21"/>
        <v>17562805</v>
      </c>
      <c r="W843" s="114"/>
      <c r="X843">
        <v>2020</v>
      </c>
      <c r="Y843" s="15">
        <v>43844</v>
      </c>
      <c r="Z843" s="4">
        <v>24</v>
      </c>
      <c r="AA843" s="4">
        <v>24</v>
      </c>
      <c r="AB843" t="s">
        <v>224</v>
      </c>
      <c r="AC843" t="s">
        <v>225</v>
      </c>
      <c r="AD843" s="113">
        <v>4161.4652903225797</v>
      </c>
      <c r="AE843" s="113">
        <v>4189.1785863961204</v>
      </c>
      <c r="AF843" s="113">
        <v>27.7132960735469</v>
      </c>
    </row>
    <row r="844" spans="13:32" x14ac:dyDescent="0.35">
      <c r="M844">
        <v>2020</v>
      </c>
      <c r="N844" s="15">
        <v>43845</v>
      </c>
      <c r="O844" s="4">
        <v>24</v>
      </c>
      <c r="P844" s="15" t="s">
        <v>179</v>
      </c>
      <c r="Q844" t="s">
        <v>150</v>
      </c>
      <c r="R844" t="s">
        <v>151</v>
      </c>
      <c r="S844" s="113">
        <v>14185.7875365173</v>
      </c>
      <c r="T844" s="113">
        <v>17284.581999999999</v>
      </c>
      <c r="U844" s="113">
        <v>3098.7944634826599</v>
      </c>
      <c r="V844" s="113">
        <f t="shared" si="21"/>
        <v>17284582</v>
      </c>
      <c r="W844" s="114"/>
      <c r="X844">
        <v>2020</v>
      </c>
      <c r="Y844" s="15">
        <v>43845</v>
      </c>
      <c r="Z844" s="4">
        <v>24</v>
      </c>
      <c r="AA844" s="4">
        <v>24</v>
      </c>
      <c r="AB844" t="s">
        <v>224</v>
      </c>
      <c r="AC844" t="s">
        <v>225</v>
      </c>
      <c r="AD844" s="113">
        <v>4161.4652903225797</v>
      </c>
      <c r="AE844" s="113">
        <v>4189.1785863961204</v>
      </c>
      <c r="AF844" s="113">
        <v>27.7132960735469</v>
      </c>
    </row>
    <row r="845" spans="13:32" x14ac:dyDescent="0.35">
      <c r="M845">
        <v>2020</v>
      </c>
      <c r="N845" s="15">
        <v>43846</v>
      </c>
      <c r="O845" s="4">
        <v>24</v>
      </c>
      <c r="P845" s="15" t="s">
        <v>179</v>
      </c>
      <c r="Q845" t="s">
        <v>150</v>
      </c>
      <c r="R845" t="s">
        <v>151</v>
      </c>
      <c r="S845" s="113">
        <v>14172.918956154001</v>
      </c>
      <c r="T845" s="113">
        <v>16149.182000000001</v>
      </c>
      <c r="U845" s="113">
        <v>1976.26304384592</v>
      </c>
      <c r="V845" s="113">
        <f t="shared" si="21"/>
        <v>16149182</v>
      </c>
      <c r="W845" s="114"/>
      <c r="X845">
        <v>2020</v>
      </c>
      <c r="Y845" s="15">
        <v>43846</v>
      </c>
      <c r="Z845" s="4">
        <v>24</v>
      </c>
      <c r="AA845" s="4">
        <v>24</v>
      </c>
      <c r="AB845" t="s">
        <v>224</v>
      </c>
      <c r="AC845" t="s">
        <v>225</v>
      </c>
      <c r="AD845" s="113">
        <v>4161.4652903225797</v>
      </c>
      <c r="AE845" s="113">
        <v>4189.1785863961204</v>
      </c>
      <c r="AF845" s="113">
        <v>27.7132960735469</v>
      </c>
    </row>
    <row r="846" spans="13:32" x14ac:dyDescent="0.35">
      <c r="M846">
        <v>2020</v>
      </c>
      <c r="N846" s="15">
        <v>43847</v>
      </c>
      <c r="O846" s="4">
        <v>24</v>
      </c>
      <c r="P846" s="15" t="s">
        <v>179</v>
      </c>
      <c r="Q846" t="s">
        <v>150</v>
      </c>
      <c r="R846" t="s">
        <v>151</v>
      </c>
      <c r="S846" s="113">
        <v>14161.934331709301</v>
      </c>
      <c r="T846" s="113">
        <v>16370.504999999999</v>
      </c>
      <c r="U846" s="113">
        <v>2208.5706682906798</v>
      </c>
      <c r="V846" s="113">
        <f t="shared" si="21"/>
        <v>16370505</v>
      </c>
      <c r="W846" s="114"/>
      <c r="X846">
        <v>2020</v>
      </c>
      <c r="Y846" s="15">
        <v>43847</v>
      </c>
      <c r="Z846" s="4">
        <v>24</v>
      </c>
      <c r="AA846" s="4">
        <v>24</v>
      </c>
      <c r="AB846" t="s">
        <v>224</v>
      </c>
      <c r="AC846" t="s">
        <v>225</v>
      </c>
      <c r="AD846" s="113">
        <v>4161.4652903225797</v>
      </c>
      <c r="AE846" s="113">
        <v>4189.1785863961204</v>
      </c>
      <c r="AF846" s="113">
        <v>27.7132960735469</v>
      </c>
    </row>
    <row r="847" spans="13:32" x14ac:dyDescent="0.35">
      <c r="M847">
        <v>2020</v>
      </c>
      <c r="N847" s="15">
        <v>43848</v>
      </c>
      <c r="O847" s="4">
        <v>24</v>
      </c>
      <c r="P847" s="15" t="s">
        <v>179</v>
      </c>
      <c r="Q847" t="s">
        <v>150</v>
      </c>
      <c r="R847" t="s">
        <v>151</v>
      </c>
      <c r="S847" s="113">
        <v>14161.603146937299</v>
      </c>
      <c r="T847" s="113">
        <v>15276.98</v>
      </c>
      <c r="U847" s="113">
        <v>1115.3768530626801</v>
      </c>
      <c r="V847" s="113">
        <f t="shared" si="21"/>
        <v>15276980</v>
      </c>
      <c r="W847" s="114"/>
      <c r="X847">
        <v>2020</v>
      </c>
      <c r="Y847" s="15">
        <v>43848</v>
      </c>
      <c r="Z847" s="4">
        <v>24</v>
      </c>
      <c r="AA847" s="4">
        <v>24</v>
      </c>
      <c r="AB847" t="s">
        <v>224</v>
      </c>
      <c r="AC847" t="s">
        <v>225</v>
      </c>
      <c r="AD847" s="113">
        <v>4161.4652903225797</v>
      </c>
      <c r="AE847" s="113">
        <v>4189.1785863961204</v>
      </c>
      <c r="AF847" s="113">
        <v>27.7132960735469</v>
      </c>
    </row>
    <row r="848" spans="13:32" x14ac:dyDescent="0.35">
      <c r="M848">
        <v>2020</v>
      </c>
      <c r="N848" s="15">
        <v>43849</v>
      </c>
      <c r="O848" s="4">
        <v>24</v>
      </c>
      <c r="P848" s="15" t="s">
        <v>179</v>
      </c>
      <c r="Q848" t="s">
        <v>150</v>
      </c>
      <c r="R848" t="s">
        <v>151</v>
      </c>
      <c r="S848" s="113">
        <v>14160.9055449591</v>
      </c>
      <c r="T848" s="113">
        <v>14266.843000000001</v>
      </c>
      <c r="U848" s="113">
        <v>105.937455040879</v>
      </c>
      <c r="V848" s="113">
        <f t="shared" si="21"/>
        <v>14266843</v>
      </c>
      <c r="W848" s="114"/>
      <c r="X848">
        <v>2020</v>
      </c>
      <c r="Y848" s="15">
        <v>43849</v>
      </c>
      <c r="Z848" s="4">
        <v>24</v>
      </c>
      <c r="AA848" s="4">
        <v>24</v>
      </c>
      <c r="AB848" t="s">
        <v>224</v>
      </c>
      <c r="AC848" t="s">
        <v>225</v>
      </c>
      <c r="AD848" s="113">
        <v>4161.4652903225797</v>
      </c>
      <c r="AE848" s="113">
        <v>4189.1785863961204</v>
      </c>
      <c r="AF848" s="113">
        <v>27.7132960735469</v>
      </c>
    </row>
    <row r="849" spans="13:32" x14ac:dyDescent="0.35">
      <c r="M849">
        <v>2020</v>
      </c>
      <c r="N849" s="15">
        <v>43850</v>
      </c>
      <c r="O849" s="4">
        <v>24</v>
      </c>
      <c r="P849" s="15" t="s">
        <v>179</v>
      </c>
      <c r="Q849" t="s">
        <v>150</v>
      </c>
      <c r="R849" t="s">
        <v>151</v>
      </c>
      <c r="S849" s="113">
        <v>14131.5168056904</v>
      </c>
      <c r="T849" s="113">
        <v>14588.39</v>
      </c>
      <c r="U849" s="113">
        <v>456.87319430955102</v>
      </c>
      <c r="V849" s="113">
        <f t="shared" si="21"/>
        <v>14588390</v>
      </c>
      <c r="W849" s="114"/>
      <c r="X849">
        <v>2020</v>
      </c>
      <c r="Y849" s="15">
        <v>43850</v>
      </c>
      <c r="Z849" s="4">
        <v>24</v>
      </c>
      <c r="AA849" s="4">
        <v>24</v>
      </c>
      <c r="AB849" t="s">
        <v>224</v>
      </c>
      <c r="AC849" t="s">
        <v>225</v>
      </c>
      <c r="AD849" s="113">
        <v>4161.4652903225797</v>
      </c>
      <c r="AE849" s="113">
        <v>4189.1785863961204</v>
      </c>
      <c r="AF849" s="113">
        <v>27.7132960735469</v>
      </c>
    </row>
    <row r="850" spans="13:32" x14ac:dyDescent="0.35">
      <c r="M850">
        <v>2020</v>
      </c>
      <c r="N850" s="15">
        <v>43851</v>
      </c>
      <c r="O850" s="4">
        <v>24</v>
      </c>
      <c r="P850" s="15" t="s">
        <v>179</v>
      </c>
      <c r="Q850" t="s">
        <v>150</v>
      </c>
      <c r="R850" t="s">
        <v>151</v>
      </c>
      <c r="S850" s="113">
        <v>14101.4754610366</v>
      </c>
      <c r="T850" s="113">
        <v>14850.888000000001</v>
      </c>
      <c r="U850" s="113">
        <v>749.41253896330795</v>
      </c>
      <c r="V850" s="113">
        <f t="shared" si="21"/>
        <v>14850888</v>
      </c>
      <c r="W850" s="114"/>
      <c r="X850">
        <v>2020</v>
      </c>
      <c r="Y850" s="15">
        <v>43851</v>
      </c>
      <c r="Z850" s="4">
        <v>24</v>
      </c>
      <c r="AA850" s="4">
        <v>24</v>
      </c>
      <c r="AB850" t="s">
        <v>224</v>
      </c>
      <c r="AC850" t="s">
        <v>225</v>
      </c>
      <c r="AD850" s="113">
        <v>4161.4652903225797</v>
      </c>
      <c r="AE850" s="113">
        <v>4189.1785863961204</v>
      </c>
      <c r="AF850" s="113">
        <v>27.7132960735469</v>
      </c>
    </row>
    <row r="851" spans="13:32" x14ac:dyDescent="0.35">
      <c r="M851">
        <v>2020</v>
      </c>
      <c r="N851" s="15">
        <v>43852</v>
      </c>
      <c r="O851" s="4">
        <v>24</v>
      </c>
      <c r="P851" s="15" t="s">
        <v>179</v>
      </c>
      <c r="Q851" t="s">
        <v>150</v>
      </c>
      <c r="R851" t="s">
        <v>151</v>
      </c>
      <c r="S851" s="113">
        <v>14069.8698324754</v>
      </c>
      <c r="T851" s="113">
        <v>14936.120999999999</v>
      </c>
      <c r="U851" s="113">
        <v>866.25116752456199</v>
      </c>
      <c r="V851" s="113">
        <f t="shared" si="21"/>
        <v>14936121</v>
      </c>
      <c r="W851" s="114"/>
      <c r="X851">
        <v>2020</v>
      </c>
      <c r="Y851" s="15">
        <v>43852</v>
      </c>
      <c r="Z851" s="4">
        <v>24</v>
      </c>
      <c r="AA851" s="4">
        <v>24</v>
      </c>
      <c r="AB851" t="s">
        <v>224</v>
      </c>
      <c r="AC851" t="s">
        <v>225</v>
      </c>
      <c r="AD851" s="113">
        <v>4161.4652903225797</v>
      </c>
      <c r="AE851" s="113">
        <v>4189.1785863961204</v>
      </c>
      <c r="AF851" s="113">
        <v>27.7132960735469</v>
      </c>
    </row>
    <row r="852" spans="13:32" x14ac:dyDescent="0.35">
      <c r="M852">
        <v>2020</v>
      </c>
      <c r="N852" s="15">
        <v>43853</v>
      </c>
      <c r="O852" s="4">
        <v>24</v>
      </c>
      <c r="P852" s="15" t="s">
        <v>179</v>
      </c>
      <c r="Q852" t="s">
        <v>150</v>
      </c>
      <c r="R852" t="s">
        <v>151</v>
      </c>
      <c r="S852" s="113">
        <v>14028.9249916343</v>
      </c>
      <c r="T852" s="113">
        <v>14551.08</v>
      </c>
      <c r="U852" s="113">
        <v>522.15500836565298</v>
      </c>
      <c r="V852" s="113">
        <f t="shared" si="21"/>
        <v>14551080</v>
      </c>
      <c r="W852" s="114"/>
      <c r="X852">
        <v>2020</v>
      </c>
      <c r="Y852" s="15">
        <v>43853</v>
      </c>
      <c r="Z852" s="4">
        <v>24</v>
      </c>
      <c r="AA852" s="4">
        <v>24</v>
      </c>
      <c r="AB852" t="s">
        <v>224</v>
      </c>
      <c r="AC852" t="s">
        <v>225</v>
      </c>
      <c r="AD852" s="113">
        <v>4161.4652903225797</v>
      </c>
      <c r="AE852" s="113">
        <v>4189.1785863961204</v>
      </c>
      <c r="AF852" s="113">
        <v>27.7132960735469</v>
      </c>
    </row>
    <row r="853" spans="13:32" x14ac:dyDescent="0.35">
      <c r="M853">
        <v>2020</v>
      </c>
      <c r="N853" s="15">
        <v>43854</v>
      </c>
      <c r="O853" s="4">
        <v>24</v>
      </c>
      <c r="P853" s="15" t="s">
        <v>179</v>
      </c>
      <c r="Q853" t="s">
        <v>150</v>
      </c>
      <c r="R853" t="s">
        <v>151</v>
      </c>
      <c r="S853" s="113">
        <v>14004.8056439758</v>
      </c>
      <c r="T853" s="113">
        <v>14076.632</v>
      </c>
      <c r="U853" s="113">
        <v>71.826356024128401</v>
      </c>
      <c r="V853" s="113">
        <f t="shared" si="21"/>
        <v>14076632</v>
      </c>
      <c r="W853" s="114"/>
      <c r="X853">
        <v>2020</v>
      </c>
      <c r="Y853" s="15">
        <v>43854</v>
      </c>
      <c r="Z853" s="4">
        <v>24</v>
      </c>
      <c r="AA853" s="4">
        <v>24</v>
      </c>
      <c r="AB853" t="s">
        <v>224</v>
      </c>
      <c r="AC853" t="s">
        <v>225</v>
      </c>
      <c r="AD853" s="113">
        <v>4161.4652903225797</v>
      </c>
      <c r="AE853" s="113">
        <v>4189.1785863961204</v>
      </c>
      <c r="AF853" s="113">
        <v>27.7132960735469</v>
      </c>
    </row>
    <row r="854" spans="13:32" x14ac:dyDescent="0.35">
      <c r="M854">
        <v>2020</v>
      </c>
      <c r="N854" s="15">
        <v>43855</v>
      </c>
      <c r="O854" s="4">
        <v>24</v>
      </c>
      <c r="P854" s="15" t="s">
        <v>179</v>
      </c>
      <c r="Q854" t="s">
        <v>150</v>
      </c>
      <c r="R854" t="s">
        <v>151</v>
      </c>
      <c r="S854" s="113">
        <v>14004.9751284334</v>
      </c>
      <c r="T854" s="113">
        <v>13945.832</v>
      </c>
      <c r="U854" s="113">
        <v>-59.143128433457598</v>
      </c>
      <c r="V854" s="113">
        <f t="shared" si="21"/>
        <v>13945832</v>
      </c>
      <c r="W854" s="114"/>
      <c r="X854">
        <v>2020</v>
      </c>
      <c r="Y854" s="15">
        <v>43855</v>
      </c>
      <c r="Z854" s="4">
        <v>24</v>
      </c>
      <c r="AA854" s="4">
        <v>24</v>
      </c>
      <c r="AB854" t="s">
        <v>224</v>
      </c>
      <c r="AC854" t="s">
        <v>225</v>
      </c>
      <c r="AD854" s="113">
        <v>4161.4652903225797</v>
      </c>
      <c r="AE854" s="113">
        <v>4189.1785863961204</v>
      </c>
      <c r="AF854" s="113">
        <v>27.7132960735469</v>
      </c>
    </row>
    <row r="855" spans="13:32" x14ac:dyDescent="0.35">
      <c r="M855">
        <v>2020</v>
      </c>
      <c r="N855" s="15">
        <v>43856</v>
      </c>
      <c r="O855" s="4">
        <v>24</v>
      </c>
      <c r="P855" s="15" t="s">
        <v>179</v>
      </c>
      <c r="Q855" t="s">
        <v>150</v>
      </c>
      <c r="R855" t="s">
        <v>151</v>
      </c>
      <c r="S855" s="113">
        <v>14004.8410241653</v>
      </c>
      <c r="T855" s="113">
        <v>13529.393</v>
      </c>
      <c r="U855" s="113">
        <v>-475.44802416534498</v>
      </c>
      <c r="V855" s="113">
        <f t="shared" si="21"/>
        <v>13529393</v>
      </c>
      <c r="W855" s="114"/>
      <c r="X855">
        <v>2020</v>
      </c>
      <c r="Y855" s="15">
        <v>43856</v>
      </c>
      <c r="Z855" s="4">
        <v>24</v>
      </c>
      <c r="AA855" s="4">
        <v>24</v>
      </c>
      <c r="AB855" t="s">
        <v>224</v>
      </c>
      <c r="AC855" t="s">
        <v>225</v>
      </c>
      <c r="AD855" s="113">
        <v>4161.4652903225797</v>
      </c>
      <c r="AE855" s="113">
        <v>4189.1785863961204</v>
      </c>
      <c r="AF855" s="113">
        <v>27.7132960735469</v>
      </c>
    </row>
    <row r="856" spans="13:32" x14ac:dyDescent="0.35">
      <c r="M856">
        <v>2020</v>
      </c>
      <c r="N856" s="15">
        <v>43857</v>
      </c>
      <c r="O856" s="4">
        <v>24</v>
      </c>
      <c r="P856" s="15" t="s">
        <v>179</v>
      </c>
      <c r="Q856" t="s">
        <v>150</v>
      </c>
      <c r="R856" t="s">
        <v>151</v>
      </c>
      <c r="S856" s="113">
        <v>13984.476507507899</v>
      </c>
      <c r="T856" s="113">
        <v>13951.609</v>
      </c>
      <c r="U856" s="113">
        <v>-32.867507507975397</v>
      </c>
      <c r="V856" s="113">
        <f t="shared" si="21"/>
        <v>13951609</v>
      </c>
      <c r="W856" s="114"/>
      <c r="X856">
        <v>2020</v>
      </c>
      <c r="Y856" s="15">
        <v>43857</v>
      </c>
      <c r="Z856" s="4">
        <v>24</v>
      </c>
      <c r="AA856" s="4">
        <v>24</v>
      </c>
      <c r="AB856" t="s">
        <v>224</v>
      </c>
      <c r="AC856" t="s">
        <v>225</v>
      </c>
      <c r="AD856" s="113">
        <v>4161.4652903225797</v>
      </c>
      <c r="AE856" s="113">
        <v>4189.1785863961204</v>
      </c>
      <c r="AF856" s="113">
        <v>27.7132960735469</v>
      </c>
    </row>
    <row r="857" spans="13:32" x14ac:dyDescent="0.35">
      <c r="M857">
        <v>2020</v>
      </c>
      <c r="N857" s="15">
        <v>43858</v>
      </c>
      <c r="O857" s="4">
        <v>24</v>
      </c>
      <c r="P857" s="15" t="s">
        <v>179</v>
      </c>
      <c r="Q857" t="s">
        <v>150</v>
      </c>
      <c r="R857" t="s">
        <v>151</v>
      </c>
      <c r="S857" s="113">
        <v>13954.1497459742</v>
      </c>
      <c r="T857" s="113">
        <v>14091.032999999999</v>
      </c>
      <c r="U857" s="113">
        <v>136.883254025784</v>
      </c>
      <c r="V857" s="113">
        <f t="shared" si="21"/>
        <v>14091033</v>
      </c>
      <c r="W857" s="114"/>
      <c r="X857">
        <v>2020</v>
      </c>
      <c r="Y857" s="15">
        <v>43858</v>
      </c>
      <c r="Z857" s="4">
        <v>24</v>
      </c>
      <c r="AA857" s="4">
        <v>24</v>
      </c>
      <c r="AB857" t="s">
        <v>224</v>
      </c>
      <c r="AC857" t="s">
        <v>225</v>
      </c>
      <c r="AD857" s="113">
        <v>4161.4652903225797</v>
      </c>
      <c r="AE857" s="113">
        <v>4189.1785863961204</v>
      </c>
      <c r="AF857" s="113">
        <v>27.7132960735469</v>
      </c>
    </row>
    <row r="858" spans="13:32" x14ac:dyDescent="0.35">
      <c r="M858">
        <v>2020</v>
      </c>
      <c r="N858" s="15">
        <v>43859</v>
      </c>
      <c r="O858" s="4">
        <v>24</v>
      </c>
      <c r="P858" s="15" t="s">
        <v>179</v>
      </c>
      <c r="Q858" t="s">
        <v>150</v>
      </c>
      <c r="R858" t="s">
        <v>151</v>
      </c>
      <c r="S858" s="113">
        <v>13953.6895435768</v>
      </c>
      <c r="T858" s="113">
        <v>14575.200999999999</v>
      </c>
      <c r="U858" s="113">
        <v>621.51145642312395</v>
      </c>
      <c r="V858" s="113">
        <f t="shared" si="21"/>
        <v>14575201</v>
      </c>
      <c r="W858" s="114"/>
      <c r="X858">
        <v>2020</v>
      </c>
      <c r="Y858" s="15">
        <v>43859</v>
      </c>
      <c r="Z858" s="4">
        <v>24</v>
      </c>
      <c r="AA858" s="4">
        <v>24</v>
      </c>
      <c r="AB858" t="s">
        <v>224</v>
      </c>
      <c r="AC858" t="s">
        <v>225</v>
      </c>
      <c r="AD858" s="113">
        <v>4161.4652903225797</v>
      </c>
      <c r="AE858" s="113">
        <v>4189.1785863961204</v>
      </c>
      <c r="AF858" s="113">
        <v>27.7132960735469</v>
      </c>
    </row>
    <row r="859" spans="13:32" x14ac:dyDescent="0.35">
      <c r="M859">
        <v>2020</v>
      </c>
      <c r="N859" s="15">
        <v>43860</v>
      </c>
      <c r="O859" s="4">
        <v>24</v>
      </c>
      <c r="P859" s="15" t="s">
        <v>179</v>
      </c>
      <c r="Q859" t="s">
        <v>150</v>
      </c>
      <c r="R859" t="s">
        <v>151</v>
      </c>
      <c r="S859" s="113">
        <v>13954.001325942399</v>
      </c>
      <c r="T859" s="113">
        <v>14925.325000000001</v>
      </c>
      <c r="U859" s="113">
        <v>971.32367405755394</v>
      </c>
      <c r="V859" s="113">
        <f t="shared" si="21"/>
        <v>14925325</v>
      </c>
      <c r="W859" s="114"/>
      <c r="X859">
        <v>2020</v>
      </c>
      <c r="Y859" s="15">
        <v>43860</v>
      </c>
      <c r="Z859" s="4">
        <v>24</v>
      </c>
      <c r="AA859" s="4">
        <v>24</v>
      </c>
      <c r="AB859" t="s">
        <v>224</v>
      </c>
      <c r="AC859" t="s">
        <v>225</v>
      </c>
      <c r="AD859" s="113">
        <v>4161.4652903225797</v>
      </c>
      <c r="AE859" s="113">
        <v>4189.1785863961204</v>
      </c>
      <c r="AF859" s="113">
        <v>27.7132960735469</v>
      </c>
    </row>
    <row r="860" spans="13:32" x14ac:dyDescent="0.35">
      <c r="M860">
        <v>2020</v>
      </c>
      <c r="N860" s="15">
        <v>43861</v>
      </c>
      <c r="O860" s="4">
        <v>24</v>
      </c>
      <c r="P860" s="15" t="s">
        <v>179</v>
      </c>
      <c r="Q860" t="s">
        <v>150</v>
      </c>
      <c r="R860" t="s">
        <v>151</v>
      </c>
      <c r="S860" s="113">
        <v>13953.588188685701</v>
      </c>
      <c r="T860" s="113">
        <v>13793.984</v>
      </c>
      <c r="U860" s="113">
        <v>-159.60418868570099</v>
      </c>
      <c r="V860" s="113">
        <f t="shared" si="21"/>
        <v>13793984</v>
      </c>
      <c r="W860" s="114"/>
      <c r="X860">
        <v>2020</v>
      </c>
      <c r="Y860" s="15">
        <v>43861</v>
      </c>
      <c r="Z860" s="4">
        <v>24</v>
      </c>
      <c r="AA860" s="4">
        <v>24</v>
      </c>
      <c r="AB860" t="s">
        <v>224</v>
      </c>
      <c r="AC860" t="s">
        <v>225</v>
      </c>
      <c r="AD860" s="113">
        <v>4161.4652903225797</v>
      </c>
      <c r="AE860" s="113">
        <v>4189.1785863961204</v>
      </c>
      <c r="AF860" s="113">
        <v>27.7132960735469</v>
      </c>
    </row>
    <row r="861" spans="13:32" x14ac:dyDescent="0.35">
      <c r="M861">
        <v>2020</v>
      </c>
      <c r="N861" s="15">
        <v>43862</v>
      </c>
      <c r="O861" s="4">
        <v>24</v>
      </c>
      <c r="P861" s="15" t="s">
        <v>180</v>
      </c>
      <c r="Q861" t="s">
        <v>150</v>
      </c>
      <c r="R861" t="s">
        <v>151</v>
      </c>
      <c r="S861" s="113">
        <v>13822.206202937899</v>
      </c>
      <c r="T861" s="113">
        <v>12935.200999999999</v>
      </c>
      <c r="U861" s="113">
        <v>-887.005202937994</v>
      </c>
      <c r="V861" s="113">
        <f t="shared" si="21"/>
        <v>12935201</v>
      </c>
      <c r="W861" s="114"/>
      <c r="X861">
        <v>2020</v>
      </c>
      <c r="Y861" s="15">
        <v>43862</v>
      </c>
      <c r="Z861" s="4">
        <v>24</v>
      </c>
      <c r="AA861" s="4">
        <v>24</v>
      </c>
      <c r="AB861" t="s">
        <v>224</v>
      </c>
      <c r="AC861" t="s">
        <v>225</v>
      </c>
      <c r="AD861" s="113">
        <v>4083.5039999999999</v>
      </c>
      <c r="AE861" s="113">
        <v>4110.6981125239399</v>
      </c>
      <c r="AF861" s="113">
        <v>27.194112523942302</v>
      </c>
    </row>
    <row r="862" spans="13:32" x14ac:dyDescent="0.35">
      <c r="M862">
        <v>2020</v>
      </c>
      <c r="N862" s="15">
        <v>43863</v>
      </c>
      <c r="O862" s="4">
        <v>24</v>
      </c>
      <c r="P862" s="15" t="s">
        <v>180</v>
      </c>
      <c r="Q862" t="s">
        <v>150</v>
      </c>
      <c r="R862" t="s">
        <v>151</v>
      </c>
      <c r="S862" s="113">
        <v>13826.158207910999</v>
      </c>
      <c r="T862" s="113">
        <v>13853.602000000001</v>
      </c>
      <c r="U862" s="113">
        <v>27.443792088917601</v>
      </c>
      <c r="V862" s="113">
        <f t="shared" si="21"/>
        <v>13853602</v>
      </c>
      <c r="W862" s="114"/>
      <c r="X862">
        <v>2020</v>
      </c>
      <c r="Y862" s="15">
        <v>43863</v>
      </c>
      <c r="Z862" s="4">
        <v>24</v>
      </c>
      <c r="AA862" s="4">
        <v>24</v>
      </c>
      <c r="AB862" t="s">
        <v>224</v>
      </c>
      <c r="AC862" t="s">
        <v>225</v>
      </c>
      <c r="AD862" s="113">
        <v>4083.5039999999999</v>
      </c>
      <c r="AE862" s="113">
        <v>4110.6981125239399</v>
      </c>
      <c r="AF862" s="113">
        <v>27.194112523942302</v>
      </c>
    </row>
    <row r="863" spans="13:32" x14ac:dyDescent="0.35">
      <c r="M863">
        <v>2020</v>
      </c>
      <c r="N863" s="15">
        <v>43864</v>
      </c>
      <c r="O863" s="4">
        <v>24</v>
      </c>
      <c r="P863" s="15" t="s">
        <v>180</v>
      </c>
      <c r="Q863" t="s">
        <v>150</v>
      </c>
      <c r="R863" t="s">
        <v>151</v>
      </c>
      <c r="S863" s="113">
        <v>13807.322052777699</v>
      </c>
      <c r="T863" s="113">
        <v>14907.976000000001</v>
      </c>
      <c r="U863" s="113">
        <v>1100.65394722221</v>
      </c>
      <c r="V863" s="113">
        <f t="shared" si="21"/>
        <v>14907976</v>
      </c>
      <c r="W863" s="114"/>
      <c r="X863">
        <v>2020</v>
      </c>
      <c r="Y863" s="15">
        <v>43864</v>
      </c>
      <c r="Z863" s="4">
        <v>24</v>
      </c>
      <c r="AA863" s="4">
        <v>24</v>
      </c>
      <c r="AB863" t="s">
        <v>224</v>
      </c>
      <c r="AC863" t="s">
        <v>225</v>
      </c>
      <c r="AD863" s="113">
        <v>4083.5039999999999</v>
      </c>
      <c r="AE863" s="113">
        <v>4110.6981125239399</v>
      </c>
      <c r="AF863" s="113">
        <v>27.194112523942302</v>
      </c>
    </row>
    <row r="864" spans="13:32" x14ac:dyDescent="0.35">
      <c r="M864">
        <v>2020</v>
      </c>
      <c r="N864" s="15">
        <v>43865</v>
      </c>
      <c r="O864" s="4">
        <v>24</v>
      </c>
      <c r="P864" s="15" t="s">
        <v>180</v>
      </c>
      <c r="Q864" t="s">
        <v>150</v>
      </c>
      <c r="R864" t="s">
        <v>151</v>
      </c>
      <c r="S864" s="113">
        <v>13787.9303931215</v>
      </c>
      <c r="T864" s="113">
        <v>15879.218000000001</v>
      </c>
      <c r="U864" s="113">
        <v>2091.2876068784599</v>
      </c>
      <c r="V864" s="113">
        <f t="shared" si="21"/>
        <v>15879218</v>
      </c>
      <c r="W864" s="114"/>
      <c r="X864">
        <v>2020</v>
      </c>
      <c r="Y864" s="15">
        <v>43865</v>
      </c>
      <c r="Z864" s="4">
        <v>24</v>
      </c>
      <c r="AA864" s="4">
        <v>24</v>
      </c>
      <c r="AB864" t="s">
        <v>224</v>
      </c>
      <c r="AC864" t="s">
        <v>225</v>
      </c>
      <c r="AD864" s="113">
        <v>4083.5039999999999</v>
      </c>
      <c r="AE864" s="113">
        <v>4110.6981125239399</v>
      </c>
      <c r="AF864" s="113">
        <v>27.194112523942302</v>
      </c>
    </row>
    <row r="865" spans="13:32" x14ac:dyDescent="0.35">
      <c r="M865">
        <v>2020</v>
      </c>
      <c r="N865" s="15">
        <v>43866</v>
      </c>
      <c r="O865" s="4">
        <v>24</v>
      </c>
      <c r="P865" s="15" t="s">
        <v>180</v>
      </c>
      <c r="Q865" t="s">
        <v>150</v>
      </c>
      <c r="R865" t="s">
        <v>151</v>
      </c>
      <c r="S865" s="113">
        <v>13742.4889174744</v>
      </c>
      <c r="T865" s="113">
        <v>14531.364</v>
      </c>
      <c r="U865" s="113">
        <v>788.87508252554403</v>
      </c>
      <c r="V865" s="113">
        <f t="shared" si="21"/>
        <v>14531364</v>
      </c>
      <c r="W865" s="114"/>
      <c r="X865">
        <v>2020</v>
      </c>
      <c r="Y865" s="15">
        <v>43866</v>
      </c>
      <c r="Z865" s="4">
        <v>24</v>
      </c>
      <c r="AA865" s="4">
        <v>24</v>
      </c>
      <c r="AB865" t="s">
        <v>224</v>
      </c>
      <c r="AC865" t="s">
        <v>225</v>
      </c>
      <c r="AD865" s="113">
        <v>4083.5039999999999</v>
      </c>
      <c r="AE865" s="113">
        <v>4110.6981125239399</v>
      </c>
      <c r="AF865" s="113">
        <v>27.194112523942302</v>
      </c>
    </row>
    <row r="866" spans="13:32" x14ac:dyDescent="0.35">
      <c r="M866">
        <v>2020</v>
      </c>
      <c r="N866" s="15">
        <v>43867</v>
      </c>
      <c r="O866" s="4">
        <v>24</v>
      </c>
      <c r="P866" s="15" t="s">
        <v>180</v>
      </c>
      <c r="Q866" t="s">
        <v>150</v>
      </c>
      <c r="R866" t="s">
        <v>151</v>
      </c>
      <c r="S866" s="113">
        <v>13691.9254716327</v>
      </c>
      <c r="T866" s="113">
        <v>14644.489</v>
      </c>
      <c r="U866" s="113">
        <v>952.56352836726001</v>
      </c>
      <c r="V866" s="113">
        <f t="shared" si="21"/>
        <v>14644489</v>
      </c>
      <c r="W866" s="114"/>
      <c r="X866">
        <v>2020</v>
      </c>
      <c r="Y866" s="15">
        <v>43867</v>
      </c>
      <c r="Z866" s="4">
        <v>24</v>
      </c>
      <c r="AA866" s="4">
        <v>24</v>
      </c>
      <c r="AB866" t="s">
        <v>224</v>
      </c>
      <c r="AC866" t="s">
        <v>225</v>
      </c>
      <c r="AD866" s="113">
        <v>4083.5039999999999</v>
      </c>
      <c r="AE866" s="113">
        <v>4110.6981125239399</v>
      </c>
      <c r="AF866" s="113">
        <v>27.194112523942302</v>
      </c>
    </row>
    <row r="867" spans="13:32" x14ac:dyDescent="0.35">
      <c r="M867">
        <v>2020</v>
      </c>
      <c r="N867" s="15">
        <v>43868</v>
      </c>
      <c r="O867" s="4">
        <v>24</v>
      </c>
      <c r="P867" s="15" t="s">
        <v>180</v>
      </c>
      <c r="Q867" t="s">
        <v>150</v>
      </c>
      <c r="R867" t="s">
        <v>151</v>
      </c>
      <c r="S867" s="113">
        <v>13648.039038142901</v>
      </c>
      <c r="T867" s="113">
        <v>14237.807000000001</v>
      </c>
      <c r="U867" s="113">
        <v>589.76796185704097</v>
      </c>
      <c r="V867" s="113">
        <f t="shared" si="21"/>
        <v>14237807</v>
      </c>
      <c r="W867" s="114"/>
      <c r="X867">
        <v>2020</v>
      </c>
      <c r="Y867" s="15">
        <v>43868</v>
      </c>
      <c r="Z867" s="4">
        <v>24</v>
      </c>
      <c r="AA867" s="4">
        <v>24</v>
      </c>
      <c r="AB867" t="s">
        <v>224</v>
      </c>
      <c r="AC867" t="s">
        <v>225</v>
      </c>
      <c r="AD867" s="113">
        <v>4083.5039999999999</v>
      </c>
      <c r="AE867" s="113">
        <v>4110.6981125239399</v>
      </c>
      <c r="AF867" s="113">
        <v>27.194112523942302</v>
      </c>
    </row>
    <row r="868" spans="13:32" x14ac:dyDescent="0.35">
      <c r="M868">
        <v>2020</v>
      </c>
      <c r="N868" s="15">
        <v>43869</v>
      </c>
      <c r="O868" s="4">
        <v>24</v>
      </c>
      <c r="P868" s="15" t="s">
        <v>180</v>
      </c>
      <c r="Q868" t="s">
        <v>150</v>
      </c>
      <c r="R868" t="s">
        <v>151</v>
      </c>
      <c r="S868" s="113">
        <v>13646.8399453602</v>
      </c>
      <c r="T868" s="113">
        <v>13751.407999999999</v>
      </c>
      <c r="U868" s="113">
        <v>104.56805463975</v>
      </c>
      <c r="V868" s="113">
        <f t="shared" si="21"/>
        <v>13751408</v>
      </c>
      <c r="W868" s="114"/>
      <c r="X868">
        <v>2020</v>
      </c>
      <c r="Y868" s="15">
        <v>43869</v>
      </c>
      <c r="Z868" s="4">
        <v>24</v>
      </c>
      <c r="AA868" s="4">
        <v>24</v>
      </c>
      <c r="AB868" t="s">
        <v>224</v>
      </c>
      <c r="AC868" t="s">
        <v>225</v>
      </c>
      <c r="AD868" s="113">
        <v>4083.5039999999999</v>
      </c>
      <c r="AE868" s="113">
        <v>4110.6981125239399</v>
      </c>
      <c r="AF868" s="113">
        <v>27.194112523942302</v>
      </c>
    </row>
    <row r="869" spans="13:32" x14ac:dyDescent="0.35">
      <c r="M869">
        <v>2020</v>
      </c>
      <c r="N869" s="15">
        <v>43870</v>
      </c>
      <c r="O869" s="4">
        <v>24</v>
      </c>
      <c r="P869" s="15" t="s">
        <v>180</v>
      </c>
      <c r="Q869" t="s">
        <v>150</v>
      </c>
      <c r="R869" t="s">
        <v>151</v>
      </c>
      <c r="S869" s="113">
        <v>13648.8118799391</v>
      </c>
      <c r="T869" s="113">
        <v>13922.251</v>
      </c>
      <c r="U869" s="113">
        <v>273.43912006085498</v>
      </c>
      <c r="V869" s="113">
        <f t="shared" si="21"/>
        <v>13922251</v>
      </c>
      <c r="W869" s="114"/>
      <c r="X869">
        <v>2020</v>
      </c>
      <c r="Y869" s="15">
        <v>43870</v>
      </c>
      <c r="Z869" s="4">
        <v>24</v>
      </c>
      <c r="AA869" s="4">
        <v>24</v>
      </c>
      <c r="AB869" t="s">
        <v>224</v>
      </c>
      <c r="AC869" t="s">
        <v>225</v>
      </c>
      <c r="AD869" s="113">
        <v>4083.5039999999999</v>
      </c>
      <c r="AE869" s="113">
        <v>4110.6981125239399</v>
      </c>
      <c r="AF869" s="113">
        <v>27.194112523942302</v>
      </c>
    </row>
    <row r="870" spans="13:32" x14ac:dyDescent="0.35">
      <c r="M870">
        <v>2020</v>
      </c>
      <c r="N870" s="15">
        <v>43871</v>
      </c>
      <c r="O870" s="4">
        <v>24</v>
      </c>
      <c r="P870" s="15" t="s">
        <v>180</v>
      </c>
      <c r="Q870" t="s">
        <v>150</v>
      </c>
      <c r="R870" t="s">
        <v>151</v>
      </c>
      <c r="S870" s="113">
        <v>13597.517506890799</v>
      </c>
      <c r="T870" s="113">
        <v>14219.513999999999</v>
      </c>
      <c r="U870" s="113">
        <v>621.99649310915402</v>
      </c>
      <c r="V870" s="113">
        <f t="shared" si="21"/>
        <v>14219514</v>
      </c>
      <c r="W870" s="114"/>
      <c r="X870">
        <v>2020</v>
      </c>
      <c r="Y870" s="15">
        <v>43871</v>
      </c>
      <c r="Z870" s="4">
        <v>24</v>
      </c>
      <c r="AA870" s="4">
        <v>24</v>
      </c>
      <c r="AB870" t="s">
        <v>224</v>
      </c>
      <c r="AC870" t="s">
        <v>225</v>
      </c>
      <c r="AD870" s="113">
        <v>4083.5039999999999</v>
      </c>
      <c r="AE870" s="113">
        <v>4110.6981125239399</v>
      </c>
      <c r="AF870" s="113">
        <v>27.194112523942302</v>
      </c>
    </row>
    <row r="871" spans="13:32" x14ac:dyDescent="0.35">
      <c r="M871">
        <v>2020</v>
      </c>
      <c r="N871" s="15">
        <v>43872</v>
      </c>
      <c r="O871" s="4">
        <v>24</v>
      </c>
      <c r="P871" s="15" t="s">
        <v>180</v>
      </c>
      <c r="Q871" t="s">
        <v>150</v>
      </c>
      <c r="R871" t="s">
        <v>151</v>
      </c>
      <c r="S871" s="113">
        <v>13525.5162577674</v>
      </c>
      <c r="T871" s="113">
        <v>13827.424000000001</v>
      </c>
      <c r="U871" s="113">
        <v>301.90774223253999</v>
      </c>
      <c r="V871" s="113">
        <f t="shared" si="21"/>
        <v>13827424</v>
      </c>
      <c r="W871" s="114"/>
      <c r="X871">
        <v>2020</v>
      </c>
      <c r="Y871" s="15">
        <v>43872</v>
      </c>
      <c r="Z871" s="4">
        <v>24</v>
      </c>
      <c r="AA871" s="4">
        <v>24</v>
      </c>
      <c r="AB871" t="s">
        <v>224</v>
      </c>
      <c r="AC871" t="s">
        <v>225</v>
      </c>
      <c r="AD871" s="113">
        <v>4083.5039999999999</v>
      </c>
      <c r="AE871" s="113">
        <v>4110.6981125239399</v>
      </c>
      <c r="AF871" s="113">
        <v>27.194112523942302</v>
      </c>
    </row>
    <row r="872" spans="13:32" x14ac:dyDescent="0.35">
      <c r="M872">
        <v>2020</v>
      </c>
      <c r="N872" s="15">
        <v>43873</v>
      </c>
      <c r="O872" s="4">
        <v>24</v>
      </c>
      <c r="P872" s="15" t="s">
        <v>180</v>
      </c>
      <c r="Q872" t="s">
        <v>150</v>
      </c>
      <c r="R872" t="s">
        <v>151</v>
      </c>
      <c r="S872" s="113">
        <v>13481.889161233499</v>
      </c>
      <c r="T872" s="113">
        <v>13603.933999999999</v>
      </c>
      <c r="U872" s="113">
        <v>122.044838766461</v>
      </c>
      <c r="V872" s="113">
        <f t="shared" si="21"/>
        <v>13603934</v>
      </c>
      <c r="W872" s="114"/>
      <c r="X872">
        <v>2020</v>
      </c>
      <c r="Y872" s="15">
        <v>43873</v>
      </c>
      <c r="Z872" s="4">
        <v>24</v>
      </c>
      <c r="AA872" s="4">
        <v>24</v>
      </c>
      <c r="AB872" t="s">
        <v>224</v>
      </c>
      <c r="AC872" t="s">
        <v>225</v>
      </c>
      <c r="AD872" s="113">
        <v>4083.5039999999999</v>
      </c>
      <c r="AE872" s="113">
        <v>4110.6981125239399</v>
      </c>
      <c r="AF872" s="113">
        <v>27.194112523942302</v>
      </c>
    </row>
    <row r="873" spans="13:32" x14ac:dyDescent="0.35">
      <c r="M873">
        <v>2020</v>
      </c>
      <c r="N873" s="15">
        <v>43874</v>
      </c>
      <c r="O873" s="4">
        <v>24</v>
      </c>
      <c r="P873" s="15" t="s">
        <v>180</v>
      </c>
      <c r="Q873" t="s">
        <v>150</v>
      </c>
      <c r="R873" t="s">
        <v>151</v>
      </c>
      <c r="S873" s="113">
        <v>13438.8255055922</v>
      </c>
      <c r="T873" s="113">
        <v>14138.194</v>
      </c>
      <c r="U873" s="113">
        <v>699.36849440772096</v>
      </c>
      <c r="V873" s="113">
        <f t="shared" si="21"/>
        <v>14138194</v>
      </c>
      <c r="W873" s="114"/>
      <c r="X873">
        <v>2020</v>
      </c>
      <c r="Y873" s="15">
        <v>43874</v>
      </c>
      <c r="Z873" s="4">
        <v>24</v>
      </c>
      <c r="AA873" s="4">
        <v>24</v>
      </c>
      <c r="AB873" t="s">
        <v>224</v>
      </c>
      <c r="AC873" t="s">
        <v>225</v>
      </c>
      <c r="AD873" s="113">
        <v>4083.5039999999999</v>
      </c>
      <c r="AE873" s="113">
        <v>4110.6981125239399</v>
      </c>
      <c r="AF873" s="113">
        <v>27.194112523942302</v>
      </c>
    </row>
    <row r="874" spans="13:32" x14ac:dyDescent="0.35">
      <c r="M874">
        <v>2020</v>
      </c>
      <c r="N874" s="15">
        <v>43875</v>
      </c>
      <c r="O874" s="4">
        <v>24</v>
      </c>
      <c r="P874" s="15" t="s">
        <v>180</v>
      </c>
      <c r="Q874" t="s">
        <v>150</v>
      </c>
      <c r="R874" t="s">
        <v>151</v>
      </c>
      <c r="S874" s="113">
        <v>13384.680722778399</v>
      </c>
      <c r="T874" s="113">
        <v>13832.09</v>
      </c>
      <c r="U874" s="113">
        <v>447.40927722159103</v>
      </c>
      <c r="V874" s="113">
        <f t="shared" si="21"/>
        <v>13832090</v>
      </c>
      <c r="W874" s="114"/>
      <c r="X874">
        <v>2020</v>
      </c>
      <c r="Y874" s="15">
        <v>43875</v>
      </c>
      <c r="Z874" s="4">
        <v>24</v>
      </c>
      <c r="AA874" s="4">
        <v>24</v>
      </c>
      <c r="AB874" t="s">
        <v>224</v>
      </c>
      <c r="AC874" t="s">
        <v>225</v>
      </c>
      <c r="AD874" s="113">
        <v>4083.5039999999999</v>
      </c>
      <c r="AE874" s="113">
        <v>4110.6981125239399</v>
      </c>
      <c r="AF874" s="113">
        <v>27.194112523942302</v>
      </c>
    </row>
    <row r="875" spans="13:32" x14ac:dyDescent="0.35">
      <c r="M875">
        <v>2020</v>
      </c>
      <c r="N875" s="15">
        <v>43876</v>
      </c>
      <c r="O875" s="4">
        <v>24</v>
      </c>
      <c r="P875" s="15" t="s">
        <v>180</v>
      </c>
      <c r="Q875" t="s">
        <v>150</v>
      </c>
      <c r="R875" t="s">
        <v>151</v>
      </c>
      <c r="S875" s="113">
        <v>13384.422461611501</v>
      </c>
      <c r="T875" s="113">
        <v>13796.218999999999</v>
      </c>
      <c r="U875" s="113">
        <v>411.79653838847298</v>
      </c>
      <c r="V875" s="113">
        <f t="shared" si="21"/>
        <v>13796219</v>
      </c>
      <c r="W875" s="114"/>
      <c r="X875">
        <v>2020</v>
      </c>
      <c r="Y875" s="15">
        <v>43876</v>
      </c>
      <c r="Z875" s="4">
        <v>24</v>
      </c>
      <c r="AA875" s="4">
        <v>24</v>
      </c>
      <c r="AB875" t="s">
        <v>224</v>
      </c>
      <c r="AC875" t="s">
        <v>225</v>
      </c>
      <c r="AD875" s="113">
        <v>4083.5039999999999</v>
      </c>
      <c r="AE875" s="113">
        <v>4110.6981125239399</v>
      </c>
      <c r="AF875" s="113">
        <v>27.194112523942302</v>
      </c>
    </row>
    <row r="876" spans="13:32" x14ac:dyDescent="0.35">
      <c r="M876">
        <v>2020</v>
      </c>
      <c r="N876" s="15">
        <v>43877</v>
      </c>
      <c r="O876" s="4">
        <v>24</v>
      </c>
      <c r="P876" s="15" t="s">
        <v>180</v>
      </c>
      <c r="Q876" t="s">
        <v>150</v>
      </c>
      <c r="R876" t="s">
        <v>151</v>
      </c>
      <c r="S876" s="113">
        <v>13383.4609647732</v>
      </c>
      <c r="T876" s="113">
        <v>13329.609</v>
      </c>
      <c r="U876" s="113">
        <v>-53.851964773242798</v>
      </c>
      <c r="V876" s="113">
        <f t="shared" si="21"/>
        <v>13329609</v>
      </c>
      <c r="W876" s="114"/>
      <c r="X876">
        <v>2020</v>
      </c>
      <c r="Y876" s="15">
        <v>43877</v>
      </c>
      <c r="Z876" s="4">
        <v>24</v>
      </c>
      <c r="AA876" s="4">
        <v>24</v>
      </c>
      <c r="AB876" t="s">
        <v>224</v>
      </c>
      <c r="AC876" t="s">
        <v>225</v>
      </c>
      <c r="AD876" s="113">
        <v>4083.5039999999999</v>
      </c>
      <c r="AE876" s="113">
        <v>4110.6981125239399</v>
      </c>
      <c r="AF876" s="113">
        <v>27.194112523942302</v>
      </c>
    </row>
    <row r="877" spans="13:32" x14ac:dyDescent="0.35">
      <c r="M877">
        <v>2020</v>
      </c>
      <c r="N877" s="15">
        <v>43878</v>
      </c>
      <c r="O877" s="4">
        <v>24</v>
      </c>
      <c r="P877" s="15" t="s">
        <v>180</v>
      </c>
      <c r="Q877" t="s">
        <v>150</v>
      </c>
      <c r="R877" t="s">
        <v>151</v>
      </c>
      <c r="S877" s="113">
        <v>13332.521447138801</v>
      </c>
      <c r="T877" s="113">
        <v>13621.142</v>
      </c>
      <c r="U877" s="113">
        <v>288.620552861173</v>
      </c>
      <c r="V877" s="113">
        <f t="shared" si="21"/>
        <v>13621142</v>
      </c>
      <c r="W877" s="114"/>
      <c r="X877">
        <v>2020</v>
      </c>
      <c r="Y877" s="15">
        <v>43878</v>
      </c>
      <c r="Z877" s="4">
        <v>24</v>
      </c>
      <c r="AA877" s="4">
        <v>24</v>
      </c>
      <c r="AB877" t="s">
        <v>224</v>
      </c>
      <c r="AC877" t="s">
        <v>225</v>
      </c>
      <c r="AD877" s="113">
        <v>4083.5039999999999</v>
      </c>
      <c r="AE877" s="113">
        <v>4110.6981125239399</v>
      </c>
      <c r="AF877" s="113">
        <v>27.194112523942302</v>
      </c>
    </row>
    <row r="878" spans="13:32" x14ac:dyDescent="0.35">
      <c r="M878">
        <v>2020</v>
      </c>
      <c r="N878" s="15">
        <v>43879</v>
      </c>
      <c r="O878" s="4">
        <v>24</v>
      </c>
      <c r="P878" s="15" t="s">
        <v>180</v>
      </c>
      <c r="Q878" t="s">
        <v>150</v>
      </c>
      <c r="R878" t="s">
        <v>151</v>
      </c>
      <c r="S878" s="113">
        <v>13295.7773989213</v>
      </c>
      <c r="T878" s="113">
        <v>14181.276</v>
      </c>
      <c r="U878" s="113">
        <v>885.49860107863606</v>
      </c>
      <c r="V878" s="113">
        <f t="shared" si="21"/>
        <v>14181276</v>
      </c>
      <c r="W878" s="114"/>
      <c r="X878">
        <v>2020</v>
      </c>
      <c r="Y878" s="15">
        <v>43879</v>
      </c>
      <c r="Z878" s="4">
        <v>24</v>
      </c>
      <c r="AA878" s="4">
        <v>24</v>
      </c>
      <c r="AB878" t="s">
        <v>224</v>
      </c>
      <c r="AC878" t="s">
        <v>225</v>
      </c>
      <c r="AD878" s="113">
        <v>4083.5039999999999</v>
      </c>
      <c r="AE878" s="113">
        <v>4110.6981125239399</v>
      </c>
      <c r="AF878" s="113">
        <v>27.194112523942302</v>
      </c>
    </row>
    <row r="879" spans="13:32" x14ac:dyDescent="0.35">
      <c r="M879">
        <v>2020</v>
      </c>
      <c r="N879" s="15">
        <v>43880</v>
      </c>
      <c r="O879" s="4">
        <v>24</v>
      </c>
      <c r="P879" s="15" t="s">
        <v>180</v>
      </c>
      <c r="Q879" t="s">
        <v>150</v>
      </c>
      <c r="R879" t="s">
        <v>151</v>
      </c>
      <c r="S879" s="113">
        <v>13263.171893971199</v>
      </c>
      <c r="T879" s="113">
        <v>14477.322</v>
      </c>
      <c r="U879" s="113">
        <v>1214.1501060287001</v>
      </c>
      <c r="V879" s="113">
        <f t="shared" si="21"/>
        <v>14477322</v>
      </c>
      <c r="W879" s="114"/>
      <c r="X879">
        <v>2020</v>
      </c>
      <c r="Y879" s="15">
        <v>43880</v>
      </c>
      <c r="Z879" s="4">
        <v>24</v>
      </c>
      <c r="AA879" s="4">
        <v>24</v>
      </c>
      <c r="AB879" t="s">
        <v>224</v>
      </c>
      <c r="AC879" t="s">
        <v>225</v>
      </c>
      <c r="AD879" s="113">
        <v>4083.5039999999999</v>
      </c>
      <c r="AE879" s="113">
        <v>4110.6981125239399</v>
      </c>
      <c r="AF879" s="113">
        <v>27.194112523942302</v>
      </c>
    </row>
    <row r="880" spans="13:32" x14ac:dyDescent="0.35">
      <c r="M880">
        <v>2020</v>
      </c>
      <c r="N880" s="15">
        <v>43881</v>
      </c>
      <c r="O880" s="4">
        <v>24</v>
      </c>
      <c r="P880" s="15" t="s">
        <v>180</v>
      </c>
      <c r="Q880" t="s">
        <v>150</v>
      </c>
      <c r="R880" t="s">
        <v>151</v>
      </c>
      <c r="S880" s="113">
        <v>13196.016792868601</v>
      </c>
      <c r="T880" s="113">
        <v>14416.786</v>
      </c>
      <c r="U880" s="113">
        <v>1220.76920713134</v>
      </c>
      <c r="V880" s="113">
        <f t="shared" si="21"/>
        <v>14416786</v>
      </c>
      <c r="W880" s="114"/>
      <c r="X880">
        <v>2020</v>
      </c>
      <c r="Y880" s="15">
        <v>43881</v>
      </c>
      <c r="Z880" s="4">
        <v>24</v>
      </c>
      <c r="AA880" s="4">
        <v>24</v>
      </c>
      <c r="AB880" t="s">
        <v>224</v>
      </c>
      <c r="AC880" t="s">
        <v>225</v>
      </c>
      <c r="AD880" s="113">
        <v>4083.5039999999999</v>
      </c>
      <c r="AE880" s="113">
        <v>4110.6981125239399</v>
      </c>
      <c r="AF880" s="113">
        <v>27.194112523942302</v>
      </c>
    </row>
    <row r="881" spans="13:32" x14ac:dyDescent="0.35">
      <c r="M881">
        <v>2020</v>
      </c>
      <c r="N881" s="15">
        <v>43882</v>
      </c>
      <c r="O881" s="4">
        <v>24</v>
      </c>
      <c r="P881" s="15" t="s">
        <v>180</v>
      </c>
      <c r="Q881" t="s">
        <v>150</v>
      </c>
      <c r="R881" t="s">
        <v>151</v>
      </c>
      <c r="S881" s="113">
        <v>13152.435175160699</v>
      </c>
      <c r="T881" s="113">
        <v>14087.787</v>
      </c>
      <c r="U881" s="113">
        <v>935.35182483926098</v>
      </c>
      <c r="V881" s="113">
        <f t="shared" si="21"/>
        <v>14087787</v>
      </c>
      <c r="W881" s="114"/>
      <c r="X881">
        <v>2020</v>
      </c>
      <c r="Y881" s="15">
        <v>43882</v>
      </c>
      <c r="Z881" s="4">
        <v>24</v>
      </c>
      <c r="AA881" s="4">
        <v>24</v>
      </c>
      <c r="AB881" t="s">
        <v>224</v>
      </c>
      <c r="AC881" t="s">
        <v>225</v>
      </c>
      <c r="AD881" s="113">
        <v>4083.5039999999999</v>
      </c>
      <c r="AE881" s="113">
        <v>4110.6981125239399</v>
      </c>
      <c r="AF881" s="113">
        <v>27.194112523942302</v>
      </c>
    </row>
    <row r="882" spans="13:32" x14ac:dyDescent="0.35">
      <c r="M882">
        <v>2020</v>
      </c>
      <c r="N882" s="15">
        <v>43883</v>
      </c>
      <c r="O882" s="4">
        <v>24</v>
      </c>
      <c r="P882" s="15" t="s">
        <v>180</v>
      </c>
      <c r="Q882" t="s">
        <v>150</v>
      </c>
      <c r="R882" t="s">
        <v>151</v>
      </c>
      <c r="S882" s="113">
        <v>13150.1607734969</v>
      </c>
      <c r="T882" s="113">
        <v>13374.778</v>
      </c>
      <c r="U882" s="113">
        <v>224.617226503089</v>
      </c>
      <c r="V882" s="113">
        <f t="shared" si="21"/>
        <v>13374778</v>
      </c>
      <c r="W882" s="114"/>
      <c r="X882">
        <v>2020</v>
      </c>
      <c r="Y882" s="15">
        <v>43883</v>
      </c>
      <c r="Z882" s="4">
        <v>24</v>
      </c>
      <c r="AA882" s="4">
        <v>24</v>
      </c>
      <c r="AB882" t="s">
        <v>224</v>
      </c>
      <c r="AC882" t="s">
        <v>225</v>
      </c>
      <c r="AD882" s="113">
        <v>4083.5039999999999</v>
      </c>
      <c r="AE882" s="113">
        <v>4110.6981125239399</v>
      </c>
      <c r="AF882" s="113">
        <v>27.194112523942302</v>
      </c>
    </row>
    <row r="883" spans="13:32" x14ac:dyDescent="0.35">
      <c r="M883">
        <v>2020</v>
      </c>
      <c r="N883" s="15">
        <v>43884</v>
      </c>
      <c r="O883" s="4">
        <v>24</v>
      </c>
      <c r="P883" s="15" t="s">
        <v>180</v>
      </c>
      <c r="Q883" t="s">
        <v>150</v>
      </c>
      <c r="R883" t="s">
        <v>151</v>
      </c>
      <c r="S883" s="113">
        <v>13150.316221538</v>
      </c>
      <c r="T883" s="113">
        <v>13305.794</v>
      </c>
      <c r="U883" s="113">
        <v>155.47777846196499</v>
      </c>
      <c r="V883" s="113">
        <f t="shared" si="21"/>
        <v>13305794</v>
      </c>
      <c r="W883" s="114"/>
      <c r="X883">
        <v>2020</v>
      </c>
      <c r="Y883" s="15">
        <v>43884</v>
      </c>
      <c r="Z883" s="4">
        <v>24</v>
      </c>
      <c r="AA883" s="4">
        <v>24</v>
      </c>
      <c r="AB883" t="s">
        <v>224</v>
      </c>
      <c r="AC883" t="s">
        <v>225</v>
      </c>
      <c r="AD883" s="113">
        <v>4083.5039999999999</v>
      </c>
      <c r="AE883" s="113">
        <v>4110.6981125239399</v>
      </c>
      <c r="AF883" s="113">
        <v>27.194112523942302</v>
      </c>
    </row>
    <row r="884" spans="13:32" x14ac:dyDescent="0.35">
      <c r="M884">
        <v>2020</v>
      </c>
      <c r="N884" s="15">
        <v>43885</v>
      </c>
      <c r="O884" s="4">
        <v>24</v>
      </c>
      <c r="P884" s="15" t="s">
        <v>180</v>
      </c>
      <c r="Q884" t="s">
        <v>150</v>
      </c>
      <c r="R884" t="s">
        <v>151</v>
      </c>
      <c r="S884" s="113">
        <v>13100.6112755949</v>
      </c>
      <c r="T884" s="113">
        <v>13782.880999999999</v>
      </c>
      <c r="U884" s="113">
        <v>682.26972440509201</v>
      </c>
      <c r="V884" s="113">
        <f t="shared" si="21"/>
        <v>13782881</v>
      </c>
      <c r="W884" s="114"/>
      <c r="X884">
        <v>2020</v>
      </c>
      <c r="Y884" s="15">
        <v>43885</v>
      </c>
      <c r="Z884" s="4">
        <v>24</v>
      </c>
      <c r="AA884" s="4">
        <v>24</v>
      </c>
      <c r="AB884" t="s">
        <v>224</v>
      </c>
      <c r="AC884" t="s">
        <v>225</v>
      </c>
      <c r="AD884" s="113">
        <v>4083.5039999999999</v>
      </c>
      <c r="AE884" s="113">
        <v>4110.6981125239399</v>
      </c>
      <c r="AF884" s="113">
        <v>27.194112523942302</v>
      </c>
    </row>
    <row r="885" spans="13:32" x14ac:dyDescent="0.35">
      <c r="M885">
        <v>2020</v>
      </c>
      <c r="N885" s="15">
        <v>43886</v>
      </c>
      <c r="O885" s="4">
        <v>24</v>
      </c>
      <c r="P885" s="15" t="s">
        <v>180</v>
      </c>
      <c r="Q885" t="s">
        <v>150</v>
      </c>
      <c r="R885" t="s">
        <v>151</v>
      </c>
      <c r="S885" s="113">
        <v>13053.061582451001</v>
      </c>
      <c r="T885" s="113">
        <v>13955.846</v>
      </c>
      <c r="U885" s="113">
        <v>902.78441754892197</v>
      </c>
      <c r="V885" s="113">
        <f t="shared" si="21"/>
        <v>13955846</v>
      </c>
      <c r="W885" s="114"/>
      <c r="X885">
        <v>2020</v>
      </c>
      <c r="Y885" s="15">
        <v>43886</v>
      </c>
      <c r="Z885" s="4">
        <v>24</v>
      </c>
      <c r="AA885" s="4">
        <v>24</v>
      </c>
      <c r="AB885" t="s">
        <v>224</v>
      </c>
      <c r="AC885" t="s">
        <v>225</v>
      </c>
      <c r="AD885" s="113">
        <v>4083.5039999999999</v>
      </c>
      <c r="AE885" s="113">
        <v>4110.6981125239399</v>
      </c>
      <c r="AF885" s="113">
        <v>27.194112523942302</v>
      </c>
    </row>
    <row r="886" spans="13:32" x14ac:dyDescent="0.35">
      <c r="M886">
        <v>2020</v>
      </c>
      <c r="N886" s="15">
        <v>43887</v>
      </c>
      <c r="O886" s="4">
        <v>24</v>
      </c>
      <c r="P886" s="15" t="s">
        <v>180</v>
      </c>
      <c r="Q886" t="s">
        <v>150</v>
      </c>
      <c r="R886" t="s">
        <v>151</v>
      </c>
      <c r="S886" s="113">
        <v>13014.5387857809</v>
      </c>
      <c r="T886" s="113">
        <v>13671.032999999999</v>
      </c>
      <c r="U886" s="113">
        <v>656.49421421904594</v>
      </c>
      <c r="V886" s="113">
        <f t="shared" si="21"/>
        <v>13671033</v>
      </c>
      <c r="W886" s="114"/>
      <c r="X886">
        <v>2020</v>
      </c>
      <c r="Y886" s="15">
        <v>43887</v>
      </c>
      <c r="Z886" s="4">
        <v>24</v>
      </c>
      <c r="AA886" s="4">
        <v>24</v>
      </c>
      <c r="AB886" t="s">
        <v>224</v>
      </c>
      <c r="AC886" t="s">
        <v>225</v>
      </c>
      <c r="AD886" s="113">
        <v>4083.5039999999999</v>
      </c>
      <c r="AE886" s="113">
        <v>4110.6981125239399</v>
      </c>
      <c r="AF886" s="113">
        <v>27.194112523942302</v>
      </c>
    </row>
    <row r="887" spans="13:32" x14ac:dyDescent="0.35">
      <c r="M887">
        <v>2020</v>
      </c>
      <c r="N887" s="15">
        <v>43888</v>
      </c>
      <c r="O887" s="4">
        <v>24</v>
      </c>
      <c r="P887" s="15" t="s">
        <v>180</v>
      </c>
      <c r="Q887" t="s">
        <v>150</v>
      </c>
      <c r="R887" t="s">
        <v>151</v>
      </c>
      <c r="S887" s="113">
        <v>12980.1770728663</v>
      </c>
      <c r="T887" s="113">
        <v>13388.585999999999</v>
      </c>
      <c r="U887" s="113">
        <v>408.40892713361899</v>
      </c>
      <c r="V887" s="113">
        <f t="shared" si="21"/>
        <v>13388586</v>
      </c>
      <c r="W887" s="114"/>
      <c r="X887">
        <v>2020</v>
      </c>
      <c r="Y887" s="15">
        <v>43888</v>
      </c>
      <c r="Z887" s="4">
        <v>24</v>
      </c>
      <c r="AA887" s="4">
        <v>24</v>
      </c>
      <c r="AB887" t="s">
        <v>224</v>
      </c>
      <c r="AC887" t="s">
        <v>225</v>
      </c>
      <c r="AD887" s="113">
        <v>4083.5039999999999</v>
      </c>
      <c r="AE887" s="113">
        <v>4110.6981125239399</v>
      </c>
      <c r="AF887" s="113">
        <v>27.194112523942302</v>
      </c>
    </row>
    <row r="888" spans="13:32" x14ac:dyDescent="0.35">
      <c r="M888">
        <v>2020</v>
      </c>
      <c r="N888" s="15">
        <v>43889</v>
      </c>
      <c r="O888" s="4">
        <v>24</v>
      </c>
      <c r="P888" s="15" t="s">
        <v>180</v>
      </c>
      <c r="Q888" t="s">
        <v>150</v>
      </c>
      <c r="R888" t="s">
        <v>151</v>
      </c>
      <c r="S888" s="113">
        <v>12937.2071993596</v>
      </c>
      <c r="T888" s="113">
        <v>12994.654</v>
      </c>
      <c r="U888" s="113">
        <v>57.446800640351199</v>
      </c>
      <c r="V888" s="113">
        <f t="shared" si="21"/>
        <v>12994654</v>
      </c>
      <c r="W888" s="114"/>
      <c r="X888">
        <v>2020</v>
      </c>
      <c r="Y888" s="15">
        <v>43889</v>
      </c>
      <c r="Z888" s="4">
        <v>24</v>
      </c>
      <c r="AA888" s="4">
        <v>24</v>
      </c>
      <c r="AB888" t="s">
        <v>224</v>
      </c>
      <c r="AC888" t="s">
        <v>225</v>
      </c>
      <c r="AD888" s="113">
        <v>4083.5039999999999</v>
      </c>
      <c r="AE888" s="113">
        <v>4110.6981125239399</v>
      </c>
      <c r="AF888" s="113">
        <v>27.194112523942302</v>
      </c>
    </row>
    <row r="889" spans="13:32" x14ac:dyDescent="0.35">
      <c r="M889">
        <v>2020</v>
      </c>
      <c r="N889" s="15">
        <v>43890</v>
      </c>
      <c r="O889" s="4">
        <v>24</v>
      </c>
      <c r="P889" s="15" t="s">
        <v>180</v>
      </c>
      <c r="Q889" t="s">
        <v>150</v>
      </c>
      <c r="R889" t="s">
        <v>151</v>
      </c>
      <c r="S889" s="113">
        <v>12931.1891395037</v>
      </c>
      <c r="T889" s="113">
        <v>12986.636</v>
      </c>
      <c r="U889" s="113">
        <v>55.446860496233001</v>
      </c>
      <c r="V889" s="113">
        <f t="shared" si="21"/>
        <v>12986636</v>
      </c>
      <c r="W889" s="114"/>
      <c r="X889">
        <v>2020</v>
      </c>
      <c r="Y889" s="15">
        <v>43890</v>
      </c>
      <c r="Z889" s="4">
        <v>24</v>
      </c>
      <c r="AA889" s="4">
        <v>24</v>
      </c>
      <c r="AB889" t="s">
        <v>224</v>
      </c>
      <c r="AC889" t="s">
        <v>225</v>
      </c>
      <c r="AD889" s="113">
        <v>4083.5039999999999</v>
      </c>
      <c r="AE889" s="113">
        <v>4110.6981125239399</v>
      </c>
      <c r="AF889" s="113">
        <v>27.194112523942302</v>
      </c>
    </row>
    <row r="890" spans="13:32" x14ac:dyDescent="0.35">
      <c r="M890">
        <v>2020</v>
      </c>
      <c r="N890" s="15">
        <v>43891</v>
      </c>
      <c r="O890" s="4">
        <v>24</v>
      </c>
      <c r="P890" s="15" t="s">
        <v>181</v>
      </c>
      <c r="Q890" t="s">
        <v>150</v>
      </c>
      <c r="R890" t="s">
        <v>151</v>
      </c>
      <c r="S890" s="113">
        <v>12719.207440555499</v>
      </c>
      <c r="T890" s="113">
        <v>13204.507</v>
      </c>
      <c r="U890" s="113">
        <v>485.29955944443202</v>
      </c>
      <c r="V890" s="113">
        <f t="shared" si="21"/>
        <v>13204507</v>
      </c>
      <c r="W890" s="114"/>
      <c r="X890">
        <v>2020</v>
      </c>
      <c r="Y890" s="15">
        <v>43891</v>
      </c>
      <c r="Z890" s="4">
        <v>24</v>
      </c>
      <c r="AA890" s="4">
        <v>24</v>
      </c>
      <c r="AB890" t="s">
        <v>224</v>
      </c>
      <c r="AC890" t="s">
        <v>225</v>
      </c>
      <c r="AD890" s="113">
        <v>4105.8652903225802</v>
      </c>
      <c r="AE890" s="113">
        <v>4133.2083179560004</v>
      </c>
      <c r="AF890" s="113">
        <v>27.343027633420199</v>
      </c>
    </row>
    <row r="891" spans="13:32" x14ac:dyDescent="0.35">
      <c r="M891">
        <v>2020</v>
      </c>
      <c r="N891" s="15">
        <v>43892</v>
      </c>
      <c r="O891" s="4">
        <v>24</v>
      </c>
      <c r="P891" s="15" t="s">
        <v>181</v>
      </c>
      <c r="Q891" t="s">
        <v>150</v>
      </c>
      <c r="R891" t="s">
        <v>151</v>
      </c>
      <c r="S891" s="113">
        <v>12678.9249483435</v>
      </c>
      <c r="T891" s="113">
        <v>13260.767</v>
      </c>
      <c r="U891" s="113">
        <v>581.84205165645801</v>
      </c>
      <c r="V891" s="113">
        <f t="shared" si="21"/>
        <v>13260767</v>
      </c>
      <c r="W891" s="114"/>
      <c r="X891">
        <v>2020</v>
      </c>
      <c r="Y891" s="15">
        <v>43892</v>
      </c>
      <c r="Z891" s="4">
        <v>24</v>
      </c>
      <c r="AA891" s="4">
        <v>24</v>
      </c>
      <c r="AB891" t="s">
        <v>224</v>
      </c>
      <c r="AC891" t="s">
        <v>225</v>
      </c>
      <c r="AD891" s="113">
        <v>4105.8652903225802</v>
      </c>
      <c r="AE891" s="113">
        <v>4133.2083179560004</v>
      </c>
      <c r="AF891" s="113">
        <v>27.343027633420199</v>
      </c>
    </row>
    <row r="892" spans="13:32" x14ac:dyDescent="0.35">
      <c r="M892">
        <v>2020</v>
      </c>
      <c r="N892" s="15">
        <v>43893</v>
      </c>
      <c r="O892" s="4">
        <v>24</v>
      </c>
      <c r="P892" s="15" t="s">
        <v>181</v>
      </c>
      <c r="Q892" t="s">
        <v>150</v>
      </c>
      <c r="R892" t="s">
        <v>151</v>
      </c>
      <c r="S892" s="113">
        <v>12650.0826460883</v>
      </c>
      <c r="T892" s="113">
        <v>12801.525</v>
      </c>
      <c r="U892" s="113">
        <v>151.44235391166501</v>
      </c>
      <c r="V892" s="113">
        <f t="shared" si="21"/>
        <v>12801525</v>
      </c>
      <c r="W892" s="114"/>
      <c r="X892">
        <v>2020</v>
      </c>
      <c r="Y892" s="15">
        <v>43893</v>
      </c>
      <c r="Z892" s="4">
        <v>24</v>
      </c>
      <c r="AA892" s="4">
        <v>24</v>
      </c>
      <c r="AB892" t="s">
        <v>224</v>
      </c>
      <c r="AC892" t="s">
        <v>225</v>
      </c>
      <c r="AD892" s="113">
        <v>4105.8652903225802</v>
      </c>
      <c r="AE892" s="113">
        <v>4133.2083179560004</v>
      </c>
      <c r="AF892" s="113">
        <v>27.343027633420199</v>
      </c>
    </row>
    <row r="893" spans="13:32" x14ac:dyDescent="0.35">
      <c r="M893">
        <v>2020</v>
      </c>
      <c r="N893" s="15">
        <v>43894</v>
      </c>
      <c r="O893" s="4">
        <v>24</v>
      </c>
      <c r="P893" s="15" t="s">
        <v>181</v>
      </c>
      <c r="Q893" t="s">
        <v>150</v>
      </c>
      <c r="R893" t="s">
        <v>151</v>
      </c>
      <c r="S893" s="113">
        <v>12608.344682802701</v>
      </c>
      <c r="T893" s="113">
        <v>13006.459000000001</v>
      </c>
      <c r="U893" s="113">
        <v>398.11431719722498</v>
      </c>
      <c r="V893" s="113">
        <f t="shared" si="21"/>
        <v>13006459</v>
      </c>
      <c r="W893" s="114"/>
      <c r="X893">
        <v>2020</v>
      </c>
      <c r="Y893" s="15">
        <v>43894</v>
      </c>
      <c r="Z893" s="4">
        <v>24</v>
      </c>
      <c r="AA893" s="4">
        <v>24</v>
      </c>
      <c r="AB893" t="s">
        <v>224</v>
      </c>
      <c r="AC893" t="s">
        <v>225</v>
      </c>
      <c r="AD893" s="113">
        <v>4105.8652903225802</v>
      </c>
      <c r="AE893" s="113">
        <v>4133.2083179560004</v>
      </c>
      <c r="AF893" s="113">
        <v>27.343027633420199</v>
      </c>
    </row>
    <row r="894" spans="13:32" x14ac:dyDescent="0.35">
      <c r="M894">
        <v>2020</v>
      </c>
      <c r="N894" s="15">
        <v>43895</v>
      </c>
      <c r="O894" s="4">
        <v>24</v>
      </c>
      <c r="P894" s="15" t="s">
        <v>181</v>
      </c>
      <c r="Q894" t="s">
        <v>150</v>
      </c>
      <c r="R894" t="s">
        <v>151</v>
      </c>
      <c r="S894" s="113">
        <v>12574.451507100101</v>
      </c>
      <c r="T894" s="113">
        <v>13435.87</v>
      </c>
      <c r="U894" s="113">
        <v>861.41849289980701</v>
      </c>
      <c r="V894" s="113">
        <f t="shared" si="21"/>
        <v>13435870</v>
      </c>
      <c r="W894" s="114"/>
      <c r="X894">
        <v>2020</v>
      </c>
      <c r="Y894" s="15">
        <v>43895</v>
      </c>
      <c r="Z894" s="4">
        <v>24</v>
      </c>
      <c r="AA894" s="4">
        <v>24</v>
      </c>
      <c r="AB894" t="s">
        <v>224</v>
      </c>
      <c r="AC894" t="s">
        <v>225</v>
      </c>
      <c r="AD894" s="113">
        <v>4105.8652903225802</v>
      </c>
      <c r="AE894" s="113">
        <v>4133.2083179560004</v>
      </c>
      <c r="AF894" s="113">
        <v>27.343027633420199</v>
      </c>
    </row>
    <row r="895" spans="13:32" x14ac:dyDescent="0.35">
      <c r="M895">
        <v>2020</v>
      </c>
      <c r="N895" s="15">
        <v>43896</v>
      </c>
      <c r="O895" s="4">
        <v>24</v>
      </c>
      <c r="P895" s="15" t="s">
        <v>181</v>
      </c>
      <c r="Q895" t="s">
        <v>150</v>
      </c>
      <c r="R895" t="s">
        <v>151</v>
      </c>
      <c r="S895" s="113">
        <v>12549.1867718633</v>
      </c>
      <c r="T895" s="113">
        <v>13214.989</v>
      </c>
      <c r="U895" s="113">
        <v>665.802228136655</v>
      </c>
      <c r="V895" s="113">
        <f t="shared" si="21"/>
        <v>13214989</v>
      </c>
      <c r="W895" s="114"/>
      <c r="X895">
        <v>2020</v>
      </c>
      <c r="Y895" s="15">
        <v>43896</v>
      </c>
      <c r="Z895" s="4">
        <v>24</v>
      </c>
      <c r="AA895" s="4">
        <v>24</v>
      </c>
      <c r="AB895" t="s">
        <v>224</v>
      </c>
      <c r="AC895" t="s">
        <v>225</v>
      </c>
      <c r="AD895" s="113">
        <v>4105.8652903225802</v>
      </c>
      <c r="AE895" s="113">
        <v>4133.2083179560004</v>
      </c>
      <c r="AF895" s="113">
        <v>27.343027633420199</v>
      </c>
    </row>
    <row r="896" spans="13:32" x14ac:dyDescent="0.35">
      <c r="M896">
        <v>2020</v>
      </c>
      <c r="N896" s="15">
        <v>43897</v>
      </c>
      <c r="O896" s="4">
        <v>24</v>
      </c>
      <c r="P896" s="15" t="s">
        <v>181</v>
      </c>
      <c r="Q896" t="s">
        <v>150</v>
      </c>
      <c r="R896" t="s">
        <v>151</v>
      </c>
      <c r="S896" s="113">
        <v>12549.0992754114</v>
      </c>
      <c r="T896" s="113">
        <v>12877.448</v>
      </c>
      <c r="U896" s="113">
        <v>328.34872458853101</v>
      </c>
      <c r="V896" s="113">
        <f t="shared" si="21"/>
        <v>12877448</v>
      </c>
      <c r="W896" s="114"/>
      <c r="X896">
        <v>2020</v>
      </c>
      <c r="Y896" s="15">
        <v>43897</v>
      </c>
      <c r="Z896" s="4">
        <v>24</v>
      </c>
      <c r="AA896" s="4">
        <v>24</v>
      </c>
      <c r="AB896" t="s">
        <v>224</v>
      </c>
      <c r="AC896" t="s">
        <v>225</v>
      </c>
      <c r="AD896" s="113">
        <v>4105.8652903225802</v>
      </c>
      <c r="AE896" s="113">
        <v>4133.2083179560004</v>
      </c>
      <c r="AF896" s="113">
        <v>27.343027633420199</v>
      </c>
    </row>
    <row r="897" spans="13:32" x14ac:dyDescent="0.35">
      <c r="M897">
        <v>2020</v>
      </c>
      <c r="N897" s="15">
        <v>43898</v>
      </c>
      <c r="O897" s="4">
        <v>23</v>
      </c>
      <c r="P897" s="15" t="s">
        <v>181</v>
      </c>
      <c r="Q897" t="s">
        <v>150</v>
      </c>
      <c r="R897" t="s">
        <v>151</v>
      </c>
      <c r="S897" s="113">
        <v>12549.005224804199</v>
      </c>
      <c r="T897" s="113">
        <v>12508.939</v>
      </c>
      <c r="U897" s="113">
        <v>-40.066224804213498</v>
      </c>
      <c r="V897" s="113">
        <f t="shared" si="21"/>
        <v>12508939</v>
      </c>
      <c r="W897" s="114"/>
      <c r="X897">
        <v>2020</v>
      </c>
      <c r="Y897" s="15">
        <v>43898</v>
      </c>
      <c r="Z897" s="4">
        <v>23</v>
      </c>
      <c r="AA897" s="4">
        <v>23</v>
      </c>
      <c r="AB897" t="s">
        <v>224</v>
      </c>
      <c r="AC897" t="s">
        <v>225</v>
      </c>
      <c r="AD897" s="113">
        <v>4115.5442903225803</v>
      </c>
      <c r="AE897" s="113">
        <v>4142.9517752983002</v>
      </c>
      <c r="AF897" s="113">
        <v>27.407484975722099</v>
      </c>
    </row>
    <row r="898" spans="13:32" x14ac:dyDescent="0.35">
      <c r="M898">
        <v>2020</v>
      </c>
      <c r="N898" s="15">
        <v>43899</v>
      </c>
      <c r="O898" s="4">
        <v>24</v>
      </c>
      <c r="P898" s="15" t="s">
        <v>181</v>
      </c>
      <c r="Q898" t="s">
        <v>150</v>
      </c>
      <c r="R898" t="s">
        <v>151</v>
      </c>
      <c r="S898" s="113">
        <v>12525.807095403999</v>
      </c>
      <c r="T898" s="113">
        <v>13493.695</v>
      </c>
      <c r="U898" s="113">
        <v>967.88790459597601</v>
      </c>
      <c r="V898" s="113">
        <f t="shared" si="21"/>
        <v>13493695</v>
      </c>
      <c r="W898" s="114"/>
      <c r="X898">
        <v>2020</v>
      </c>
      <c r="Y898" s="15">
        <v>43899</v>
      </c>
      <c r="Z898" s="4">
        <v>24</v>
      </c>
      <c r="AA898" s="4">
        <v>24</v>
      </c>
      <c r="AB898" t="s">
        <v>224</v>
      </c>
      <c r="AC898" t="s">
        <v>225</v>
      </c>
      <c r="AD898" s="113">
        <v>4105.8652903225802</v>
      </c>
      <c r="AE898" s="113">
        <v>4133.2083179560004</v>
      </c>
      <c r="AF898" s="113">
        <v>27.343027633420199</v>
      </c>
    </row>
    <row r="899" spans="13:32" x14ac:dyDescent="0.35">
      <c r="M899">
        <v>2020</v>
      </c>
      <c r="N899" s="15">
        <v>43900</v>
      </c>
      <c r="O899" s="4">
        <v>24</v>
      </c>
      <c r="P899" s="15" t="s">
        <v>181</v>
      </c>
      <c r="Q899" t="s">
        <v>150</v>
      </c>
      <c r="R899" t="s">
        <v>151</v>
      </c>
      <c r="S899" s="113">
        <v>12496.375548443501</v>
      </c>
      <c r="T899" s="113">
        <v>13854.267</v>
      </c>
      <c r="U899" s="113">
        <v>1357.89145155644</v>
      </c>
      <c r="V899" s="113">
        <f t="shared" si="21"/>
        <v>13854267</v>
      </c>
      <c r="W899" s="114"/>
      <c r="X899">
        <v>2020</v>
      </c>
      <c r="Y899" s="15">
        <v>43900</v>
      </c>
      <c r="Z899" s="4">
        <v>24</v>
      </c>
      <c r="AA899" s="4">
        <v>24</v>
      </c>
      <c r="AB899" t="s">
        <v>224</v>
      </c>
      <c r="AC899" t="s">
        <v>225</v>
      </c>
      <c r="AD899" s="113">
        <v>4105.8652903225802</v>
      </c>
      <c r="AE899" s="113">
        <v>4133.2083179560004</v>
      </c>
      <c r="AF899" s="113">
        <v>27.343027633420199</v>
      </c>
    </row>
    <row r="900" spans="13:32" x14ac:dyDescent="0.35">
      <c r="M900">
        <v>2020</v>
      </c>
      <c r="N900" s="15">
        <v>43901</v>
      </c>
      <c r="O900" s="4">
        <v>24</v>
      </c>
      <c r="P900" s="15" t="s">
        <v>181</v>
      </c>
      <c r="Q900" t="s">
        <v>150</v>
      </c>
      <c r="R900" t="s">
        <v>151</v>
      </c>
      <c r="S900" s="113">
        <v>12468.1187736503</v>
      </c>
      <c r="T900" s="113">
        <v>13237.468000000001</v>
      </c>
      <c r="U900" s="113">
        <v>769.34922634963004</v>
      </c>
      <c r="V900" s="113">
        <f t="shared" si="21"/>
        <v>13237468</v>
      </c>
      <c r="W900" s="114"/>
      <c r="X900">
        <v>2020</v>
      </c>
      <c r="Y900" s="15">
        <v>43901</v>
      </c>
      <c r="Z900" s="4">
        <v>24</v>
      </c>
      <c r="AA900" s="4">
        <v>24</v>
      </c>
      <c r="AB900" t="s">
        <v>224</v>
      </c>
      <c r="AC900" t="s">
        <v>225</v>
      </c>
      <c r="AD900" s="113">
        <v>4105.8652903225802</v>
      </c>
      <c r="AE900" s="113">
        <v>4133.2083179560004</v>
      </c>
      <c r="AF900" s="113">
        <v>27.343027633420199</v>
      </c>
    </row>
    <row r="901" spans="13:32" x14ac:dyDescent="0.35">
      <c r="M901">
        <v>2020</v>
      </c>
      <c r="N901" s="15">
        <v>43902</v>
      </c>
      <c r="O901" s="4">
        <v>24</v>
      </c>
      <c r="P901" s="15" t="s">
        <v>181</v>
      </c>
      <c r="Q901" t="s">
        <v>150</v>
      </c>
      <c r="R901" t="s">
        <v>151</v>
      </c>
      <c r="S901" s="113">
        <v>12442.8756382227</v>
      </c>
      <c r="T901" s="113">
        <v>13716.617</v>
      </c>
      <c r="U901" s="113">
        <v>1273.7413617772399</v>
      </c>
      <c r="V901" s="113">
        <f t="shared" si="21"/>
        <v>13716617</v>
      </c>
      <c r="W901" s="114"/>
      <c r="X901">
        <v>2020</v>
      </c>
      <c r="Y901" s="15">
        <v>43902</v>
      </c>
      <c r="Z901" s="4">
        <v>24</v>
      </c>
      <c r="AA901" s="4">
        <v>24</v>
      </c>
      <c r="AB901" t="s">
        <v>224</v>
      </c>
      <c r="AC901" t="s">
        <v>225</v>
      </c>
      <c r="AD901" s="113">
        <v>4105.8652903225802</v>
      </c>
      <c r="AE901" s="113">
        <v>4133.2083179560004</v>
      </c>
      <c r="AF901" s="113">
        <v>27.343027633420199</v>
      </c>
    </row>
    <row r="902" spans="13:32" x14ac:dyDescent="0.35">
      <c r="M902">
        <v>2020</v>
      </c>
      <c r="N902" s="15">
        <v>43903</v>
      </c>
      <c r="O902" s="4">
        <v>24</v>
      </c>
      <c r="P902" s="15" t="s">
        <v>181</v>
      </c>
      <c r="Q902" t="s">
        <v>150</v>
      </c>
      <c r="R902" t="s">
        <v>151</v>
      </c>
      <c r="S902" s="113">
        <v>12413.0454698843</v>
      </c>
      <c r="T902" s="113">
        <v>14309.196</v>
      </c>
      <c r="U902" s="113">
        <v>1896.1505301156301</v>
      </c>
      <c r="V902" s="113">
        <f t="shared" si="21"/>
        <v>14309196</v>
      </c>
      <c r="W902" s="114"/>
      <c r="X902">
        <v>2020</v>
      </c>
      <c r="Y902" s="15">
        <v>43903</v>
      </c>
      <c r="Z902" s="4">
        <v>24</v>
      </c>
      <c r="AA902" s="4">
        <v>24</v>
      </c>
      <c r="AB902" t="s">
        <v>224</v>
      </c>
      <c r="AC902" t="s">
        <v>225</v>
      </c>
      <c r="AD902" s="113">
        <v>4105.8652903225802</v>
      </c>
      <c r="AE902" s="113">
        <v>4133.2083179560004</v>
      </c>
      <c r="AF902" s="113">
        <v>27.343027633420199</v>
      </c>
    </row>
    <row r="903" spans="13:32" x14ac:dyDescent="0.35">
      <c r="M903">
        <v>2020</v>
      </c>
      <c r="N903" s="15">
        <v>43904</v>
      </c>
      <c r="O903" s="4">
        <v>24</v>
      </c>
      <c r="P903" s="15" t="s">
        <v>181</v>
      </c>
      <c r="Q903" t="s">
        <v>150</v>
      </c>
      <c r="R903" t="s">
        <v>151</v>
      </c>
      <c r="S903" s="113">
        <v>12415.223254754999</v>
      </c>
      <c r="T903" s="113">
        <v>15036.752</v>
      </c>
      <c r="U903" s="113">
        <v>2621.5287452449402</v>
      </c>
      <c r="V903" s="113">
        <f t="shared" si="21"/>
        <v>15036752</v>
      </c>
      <c r="W903" s="114"/>
      <c r="X903">
        <v>2020</v>
      </c>
      <c r="Y903" s="15">
        <v>43904</v>
      </c>
      <c r="Z903" s="4">
        <v>24</v>
      </c>
      <c r="AA903" s="4">
        <v>24</v>
      </c>
      <c r="AB903" t="s">
        <v>224</v>
      </c>
      <c r="AC903" t="s">
        <v>225</v>
      </c>
      <c r="AD903" s="113">
        <v>4105.8652903225802</v>
      </c>
      <c r="AE903" s="113">
        <v>4133.2083179560004</v>
      </c>
      <c r="AF903" s="113">
        <v>27.343027633420199</v>
      </c>
    </row>
    <row r="904" spans="13:32" x14ac:dyDescent="0.35">
      <c r="M904">
        <v>2020</v>
      </c>
      <c r="N904" s="15">
        <v>43905</v>
      </c>
      <c r="O904" s="4">
        <v>24</v>
      </c>
      <c r="P904" s="15" t="s">
        <v>181</v>
      </c>
      <c r="Q904" t="s">
        <v>150</v>
      </c>
      <c r="R904" t="s">
        <v>151</v>
      </c>
      <c r="S904" s="113">
        <v>12414.1681947323</v>
      </c>
      <c r="T904" s="113">
        <v>14666.370999999999</v>
      </c>
      <c r="U904" s="113">
        <v>2252.2028052676701</v>
      </c>
      <c r="V904" s="113">
        <f t="shared" si="21"/>
        <v>14666371</v>
      </c>
      <c r="W904" s="114"/>
      <c r="X904">
        <v>2020</v>
      </c>
      <c r="Y904" s="15">
        <v>43905</v>
      </c>
      <c r="Z904" s="4">
        <v>24</v>
      </c>
      <c r="AA904" s="4">
        <v>24</v>
      </c>
      <c r="AB904" t="s">
        <v>224</v>
      </c>
      <c r="AC904" t="s">
        <v>225</v>
      </c>
      <c r="AD904" s="113">
        <v>4105.8652903225802</v>
      </c>
      <c r="AE904" s="113">
        <v>4133.2083179560004</v>
      </c>
      <c r="AF904" s="113">
        <v>27.343027633420199</v>
      </c>
    </row>
    <row r="905" spans="13:32" x14ac:dyDescent="0.35">
      <c r="M905">
        <v>2020</v>
      </c>
      <c r="N905" s="15">
        <v>43906</v>
      </c>
      <c r="O905" s="4">
        <v>24</v>
      </c>
      <c r="P905" s="15" t="s">
        <v>181</v>
      </c>
      <c r="Q905" t="s">
        <v>150</v>
      </c>
      <c r="R905" t="s">
        <v>151</v>
      </c>
      <c r="S905" s="113">
        <v>12361.6458198696</v>
      </c>
      <c r="T905" s="113">
        <v>13813.567999999999</v>
      </c>
      <c r="U905" s="113">
        <v>1451.9221801303099</v>
      </c>
      <c r="V905" s="113">
        <f t="shared" ref="V905:V968" si="22">T905*1000</f>
        <v>13813568</v>
      </c>
      <c r="W905" s="114"/>
      <c r="X905">
        <v>2020</v>
      </c>
      <c r="Y905" s="15">
        <v>43906</v>
      </c>
      <c r="Z905" s="4">
        <v>24</v>
      </c>
      <c r="AA905" s="4">
        <v>24</v>
      </c>
      <c r="AB905" t="s">
        <v>224</v>
      </c>
      <c r="AC905" t="s">
        <v>225</v>
      </c>
      <c r="AD905" s="113">
        <v>4105.8652903225802</v>
      </c>
      <c r="AE905" s="113">
        <v>4133.2083179560004</v>
      </c>
      <c r="AF905" s="113">
        <v>27.343027633420199</v>
      </c>
    </row>
    <row r="906" spans="13:32" x14ac:dyDescent="0.35">
      <c r="M906">
        <v>2020</v>
      </c>
      <c r="N906" s="15">
        <v>43907</v>
      </c>
      <c r="O906" s="4">
        <v>24</v>
      </c>
      <c r="P906" s="15" t="s">
        <v>181</v>
      </c>
      <c r="Q906" t="s">
        <v>150</v>
      </c>
      <c r="R906" t="s">
        <v>151</v>
      </c>
      <c r="S906" s="113">
        <v>12317.3232003129</v>
      </c>
      <c r="T906" s="113">
        <v>13268.467000000001</v>
      </c>
      <c r="U906" s="113">
        <v>951.14379968707703</v>
      </c>
      <c r="V906" s="113">
        <f t="shared" si="22"/>
        <v>13268467</v>
      </c>
      <c r="W906" s="114"/>
      <c r="X906">
        <v>2020</v>
      </c>
      <c r="Y906" s="15">
        <v>43907</v>
      </c>
      <c r="Z906" s="4">
        <v>24</v>
      </c>
      <c r="AA906" s="4">
        <v>24</v>
      </c>
      <c r="AB906" t="s">
        <v>224</v>
      </c>
      <c r="AC906" t="s">
        <v>225</v>
      </c>
      <c r="AD906" s="113">
        <v>4105.8652903225802</v>
      </c>
      <c r="AE906" s="113">
        <v>4133.2083179560004</v>
      </c>
      <c r="AF906" s="113">
        <v>27.343027633420199</v>
      </c>
    </row>
    <row r="907" spans="13:32" x14ac:dyDescent="0.35">
      <c r="M907">
        <v>2020</v>
      </c>
      <c r="N907" s="15">
        <v>43908</v>
      </c>
      <c r="O907" s="4">
        <v>24</v>
      </c>
      <c r="P907" s="15" t="s">
        <v>181</v>
      </c>
      <c r="Q907" t="s">
        <v>150</v>
      </c>
      <c r="R907" t="s">
        <v>151</v>
      </c>
      <c r="S907" s="113">
        <v>12257.285713368399</v>
      </c>
      <c r="T907" s="113">
        <v>12990.566000000001</v>
      </c>
      <c r="U907" s="113">
        <v>733.28028663150303</v>
      </c>
      <c r="V907" s="113">
        <f t="shared" si="22"/>
        <v>12990566</v>
      </c>
      <c r="W907" s="114"/>
      <c r="X907">
        <v>2020</v>
      </c>
      <c r="Y907" s="15">
        <v>43908</v>
      </c>
      <c r="Z907" s="4">
        <v>24</v>
      </c>
      <c r="AA907" s="4">
        <v>24</v>
      </c>
      <c r="AB907" t="s">
        <v>224</v>
      </c>
      <c r="AC907" t="s">
        <v>225</v>
      </c>
      <c r="AD907" s="113">
        <v>4105.8652903225802</v>
      </c>
      <c r="AE907" s="113">
        <v>4133.2083179560004</v>
      </c>
      <c r="AF907" s="113">
        <v>27.343027633420199</v>
      </c>
    </row>
    <row r="908" spans="13:32" x14ac:dyDescent="0.35">
      <c r="M908">
        <v>2020</v>
      </c>
      <c r="N908" s="15">
        <v>43909</v>
      </c>
      <c r="O908" s="4">
        <v>24</v>
      </c>
      <c r="P908" s="15" t="s">
        <v>181</v>
      </c>
      <c r="Q908" t="s">
        <v>150</v>
      </c>
      <c r="R908" t="s">
        <v>151</v>
      </c>
      <c r="S908" s="113">
        <v>12154.8154911817</v>
      </c>
      <c r="T908" s="113">
        <v>12811.359</v>
      </c>
      <c r="U908" s="113">
        <v>656.543508818227</v>
      </c>
      <c r="V908" s="113">
        <f t="shared" si="22"/>
        <v>12811359</v>
      </c>
      <c r="W908" s="114"/>
      <c r="X908">
        <v>2020</v>
      </c>
      <c r="Y908" s="15">
        <v>43909</v>
      </c>
      <c r="Z908" s="4">
        <v>24</v>
      </c>
      <c r="AA908" s="4">
        <v>24</v>
      </c>
      <c r="AB908" t="s">
        <v>224</v>
      </c>
      <c r="AC908" t="s">
        <v>225</v>
      </c>
      <c r="AD908" s="113">
        <v>4105.8652903225802</v>
      </c>
      <c r="AE908" s="113">
        <v>4133.2083179560004</v>
      </c>
      <c r="AF908" s="113">
        <v>27.343027633420199</v>
      </c>
    </row>
    <row r="909" spans="13:32" x14ac:dyDescent="0.35">
      <c r="M909">
        <v>2020</v>
      </c>
      <c r="N909" s="15">
        <v>43910</v>
      </c>
      <c r="O909" s="4">
        <v>24</v>
      </c>
      <c r="P909" s="15" t="s">
        <v>181</v>
      </c>
      <c r="Q909" t="s">
        <v>150</v>
      </c>
      <c r="R909" t="s">
        <v>151</v>
      </c>
      <c r="S909" s="113">
        <v>12090.7653379818</v>
      </c>
      <c r="T909" s="113">
        <v>12589.566000000001</v>
      </c>
      <c r="U909" s="113">
        <v>498.80066201818698</v>
      </c>
      <c r="V909" s="113">
        <f t="shared" si="22"/>
        <v>12589566</v>
      </c>
      <c r="W909" s="114"/>
      <c r="X909">
        <v>2020</v>
      </c>
      <c r="Y909" s="15">
        <v>43910</v>
      </c>
      <c r="Z909" s="4">
        <v>24</v>
      </c>
      <c r="AA909" s="4">
        <v>24</v>
      </c>
      <c r="AB909" t="s">
        <v>224</v>
      </c>
      <c r="AC909" t="s">
        <v>225</v>
      </c>
      <c r="AD909" s="113">
        <v>4105.8652903225802</v>
      </c>
      <c r="AE909" s="113">
        <v>4133.2083179560004</v>
      </c>
      <c r="AF909" s="113">
        <v>27.343027633420199</v>
      </c>
    </row>
    <row r="910" spans="13:32" x14ac:dyDescent="0.35">
      <c r="M910">
        <v>2020</v>
      </c>
      <c r="N910" s="15">
        <v>43911</v>
      </c>
      <c r="O910" s="4">
        <v>24</v>
      </c>
      <c r="P910" s="15" t="s">
        <v>181</v>
      </c>
      <c r="Q910" t="s">
        <v>150</v>
      </c>
      <c r="R910" t="s">
        <v>151</v>
      </c>
      <c r="S910" s="113">
        <v>12090.3538897251</v>
      </c>
      <c r="T910" s="113">
        <v>12176.627</v>
      </c>
      <c r="U910" s="113">
        <v>86.273110274807493</v>
      </c>
      <c r="V910" s="113">
        <f t="shared" si="22"/>
        <v>12176627</v>
      </c>
      <c r="W910" s="114"/>
      <c r="X910">
        <v>2020</v>
      </c>
      <c r="Y910" s="15">
        <v>43911</v>
      </c>
      <c r="Z910" s="4">
        <v>24</v>
      </c>
      <c r="AA910" s="4">
        <v>24</v>
      </c>
      <c r="AB910" t="s">
        <v>224</v>
      </c>
      <c r="AC910" t="s">
        <v>225</v>
      </c>
      <c r="AD910" s="113">
        <v>4105.8652903225802</v>
      </c>
      <c r="AE910" s="113">
        <v>4133.2083179560004</v>
      </c>
      <c r="AF910" s="113">
        <v>27.343027633420199</v>
      </c>
    </row>
    <row r="911" spans="13:32" x14ac:dyDescent="0.35">
      <c r="M911">
        <v>2020</v>
      </c>
      <c r="N911" s="15">
        <v>43912</v>
      </c>
      <c r="O911" s="4">
        <v>24</v>
      </c>
      <c r="P911" s="15" t="s">
        <v>181</v>
      </c>
      <c r="Q911" t="s">
        <v>150</v>
      </c>
      <c r="R911" t="s">
        <v>151</v>
      </c>
      <c r="S911" s="113">
        <v>12112.9812488891</v>
      </c>
      <c r="T911" s="113">
        <v>12300.473</v>
      </c>
      <c r="U911" s="113">
        <v>187.49175111080999</v>
      </c>
      <c r="V911" s="113">
        <f t="shared" si="22"/>
        <v>12300473</v>
      </c>
      <c r="W911" s="114"/>
      <c r="X911">
        <v>2020</v>
      </c>
      <c r="Y911" s="15">
        <v>43912</v>
      </c>
      <c r="Z911" s="4">
        <v>24</v>
      </c>
      <c r="AA911" s="4">
        <v>24</v>
      </c>
      <c r="AB911" t="s">
        <v>224</v>
      </c>
      <c r="AC911" t="s">
        <v>225</v>
      </c>
      <c r="AD911" s="113">
        <v>4105.8652903225802</v>
      </c>
      <c r="AE911" s="113">
        <v>4133.2083179560004</v>
      </c>
      <c r="AF911" s="113">
        <v>27.343027633420199</v>
      </c>
    </row>
    <row r="912" spans="13:32" x14ac:dyDescent="0.35">
      <c r="M912">
        <v>2020</v>
      </c>
      <c r="N912" s="15">
        <v>43913</v>
      </c>
      <c r="O912" s="4">
        <v>24</v>
      </c>
      <c r="P912" s="15" t="s">
        <v>181</v>
      </c>
      <c r="Q912" t="s">
        <v>150</v>
      </c>
      <c r="R912" t="s">
        <v>151</v>
      </c>
      <c r="S912" s="113">
        <v>12089.361065155101</v>
      </c>
      <c r="T912" s="113">
        <v>12654.466</v>
      </c>
      <c r="U912" s="113">
        <v>565.10493484488995</v>
      </c>
      <c r="V912" s="113">
        <f t="shared" si="22"/>
        <v>12654466</v>
      </c>
      <c r="W912" s="114"/>
      <c r="X912">
        <v>2020</v>
      </c>
      <c r="Y912" s="15">
        <v>43913</v>
      </c>
      <c r="Z912" s="4">
        <v>24</v>
      </c>
      <c r="AA912" s="4">
        <v>24</v>
      </c>
      <c r="AB912" t="s">
        <v>224</v>
      </c>
      <c r="AC912" t="s">
        <v>225</v>
      </c>
      <c r="AD912" s="113">
        <v>4105.8652903225802</v>
      </c>
      <c r="AE912" s="113">
        <v>4133.2083179560004</v>
      </c>
      <c r="AF912" s="113">
        <v>27.343027633420199</v>
      </c>
    </row>
    <row r="913" spans="13:32" x14ac:dyDescent="0.35">
      <c r="M913">
        <v>2020</v>
      </c>
      <c r="N913" s="15">
        <v>43914</v>
      </c>
      <c r="O913" s="4">
        <v>24</v>
      </c>
      <c r="P913" s="15" t="s">
        <v>181</v>
      </c>
      <c r="Q913" t="s">
        <v>150</v>
      </c>
      <c r="R913" t="s">
        <v>151</v>
      </c>
      <c r="S913" s="113">
        <v>12070.926889185899</v>
      </c>
      <c r="T913" s="113">
        <v>13090.733</v>
      </c>
      <c r="U913" s="113">
        <v>1019.80611081403</v>
      </c>
      <c r="V913" s="113">
        <f t="shared" si="22"/>
        <v>13090733</v>
      </c>
      <c r="W913" s="114"/>
      <c r="X913">
        <v>2020</v>
      </c>
      <c r="Y913" s="15">
        <v>43914</v>
      </c>
      <c r="Z913" s="4">
        <v>24</v>
      </c>
      <c r="AA913" s="4">
        <v>24</v>
      </c>
      <c r="AB913" t="s">
        <v>224</v>
      </c>
      <c r="AC913" t="s">
        <v>225</v>
      </c>
      <c r="AD913" s="113">
        <v>4105.8652903225802</v>
      </c>
      <c r="AE913" s="113">
        <v>4133.2083179560004</v>
      </c>
      <c r="AF913" s="113">
        <v>27.343027633420199</v>
      </c>
    </row>
    <row r="914" spans="13:32" x14ac:dyDescent="0.35">
      <c r="M914">
        <v>2020</v>
      </c>
      <c r="N914" s="15">
        <v>43915</v>
      </c>
      <c r="O914" s="4">
        <v>24</v>
      </c>
      <c r="P914" s="15" t="s">
        <v>181</v>
      </c>
      <c r="Q914" t="s">
        <v>150</v>
      </c>
      <c r="R914" t="s">
        <v>151</v>
      </c>
      <c r="S914" s="113">
        <v>12071.1149938249</v>
      </c>
      <c r="T914" s="113">
        <v>13533.052</v>
      </c>
      <c r="U914" s="113">
        <v>1461.9370061750201</v>
      </c>
      <c r="V914" s="113">
        <f t="shared" si="22"/>
        <v>13533052</v>
      </c>
      <c r="W914" s="114"/>
      <c r="X914">
        <v>2020</v>
      </c>
      <c r="Y914" s="15">
        <v>43915</v>
      </c>
      <c r="Z914" s="4">
        <v>24</v>
      </c>
      <c r="AA914" s="4">
        <v>24</v>
      </c>
      <c r="AB914" t="s">
        <v>224</v>
      </c>
      <c r="AC914" t="s">
        <v>225</v>
      </c>
      <c r="AD914" s="113">
        <v>4105.8652903225802</v>
      </c>
      <c r="AE914" s="113">
        <v>4133.2083179560004</v>
      </c>
      <c r="AF914" s="113">
        <v>27.343027633420199</v>
      </c>
    </row>
    <row r="915" spans="13:32" x14ac:dyDescent="0.35">
      <c r="M915">
        <v>2020</v>
      </c>
      <c r="N915" s="15">
        <v>43916</v>
      </c>
      <c r="O915" s="4">
        <v>24</v>
      </c>
      <c r="P915" s="15" t="s">
        <v>181</v>
      </c>
      <c r="Q915" t="s">
        <v>150</v>
      </c>
      <c r="R915" t="s">
        <v>151</v>
      </c>
      <c r="S915" s="113">
        <v>12067.1777221921</v>
      </c>
      <c r="T915" s="113">
        <v>13097.259</v>
      </c>
      <c r="U915" s="113">
        <v>1030.08127780785</v>
      </c>
      <c r="V915" s="113">
        <f t="shared" si="22"/>
        <v>13097259</v>
      </c>
      <c r="W915" s="114"/>
      <c r="X915">
        <v>2020</v>
      </c>
      <c r="Y915" s="15">
        <v>43916</v>
      </c>
      <c r="Z915" s="4">
        <v>24</v>
      </c>
      <c r="AA915" s="4">
        <v>24</v>
      </c>
      <c r="AB915" t="s">
        <v>224</v>
      </c>
      <c r="AC915" t="s">
        <v>225</v>
      </c>
      <c r="AD915" s="113">
        <v>4105.8652903225802</v>
      </c>
      <c r="AE915" s="113">
        <v>4133.2083179560004</v>
      </c>
      <c r="AF915" s="113">
        <v>27.343027633420199</v>
      </c>
    </row>
    <row r="916" spans="13:32" x14ac:dyDescent="0.35">
      <c r="M916">
        <v>2020</v>
      </c>
      <c r="N916" s="15">
        <v>43917</v>
      </c>
      <c r="O916" s="4">
        <v>24</v>
      </c>
      <c r="P916" s="15" t="s">
        <v>181</v>
      </c>
      <c r="Q916" t="s">
        <v>150</v>
      </c>
      <c r="R916" t="s">
        <v>151</v>
      </c>
      <c r="S916" s="113">
        <v>12063.4917199059</v>
      </c>
      <c r="T916" s="113">
        <v>12529.271000000001</v>
      </c>
      <c r="U916" s="113">
        <v>465.77928009401501</v>
      </c>
      <c r="V916" s="113">
        <f t="shared" si="22"/>
        <v>12529271</v>
      </c>
      <c r="W916" s="114"/>
      <c r="X916">
        <v>2020</v>
      </c>
      <c r="Y916" s="15">
        <v>43917</v>
      </c>
      <c r="Z916" s="4">
        <v>24</v>
      </c>
      <c r="AA916" s="4">
        <v>24</v>
      </c>
      <c r="AB916" t="s">
        <v>224</v>
      </c>
      <c r="AC916" t="s">
        <v>225</v>
      </c>
      <c r="AD916" s="113">
        <v>4105.8652903225802</v>
      </c>
      <c r="AE916" s="113">
        <v>4133.2083179560004</v>
      </c>
      <c r="AF916" s="113">
        <v>27.343027633420199</v>
      </c>
    </row>
    <row r="917" spans="13:32" x14ac:dyDescent="0.35">
      <c r="M917">
        <v>2020</v>
      </c>
      <c r="N917" s="15">
        <v>43918</v>
      </c>
      <c r="O917" s="4">
        <v>24</v>
      </c>
      <c r="P917" s="15" t="s">
        <v>181</v>
      </c>
      <c r="Q917" t="s">
        <v>150</v>
      </c>
      <c r="R917" t="s">
        <v>151</v>
      </c>
      <c r="S917" s="113">
        <v>12096.3653731543</v>
      </c>
      <c r="T917" s="113">
        <v>11933.602999999999</v>
      </c>
      <c r="U917" s="113">
        <v>-162.76237315439499</v>
      </c>
      <c r="V917" s="113">
        <f t="shared" si="22"/>
        <v>11933603</v>
      </c>
      <c r="W917" s="114"/>
      <c r="X917">
        <v>2020</v>
      </c>
      <c r="Y917" s="15">
        <v>43918</v>
      </c>
      <c r="Z917" s="4">
        <v>24</v>
      </c>
      <c r="AA917" s="4">
        <v>24</v>
      </c>
      <c r="AB917" t="s">
        <v>224</v>
      </c>
      <c r="AC917" t="s">
        <v>225</v>
      </c>
      <c r="AD917" s="113">
        <v>4105.8652903225802</v>
      </c>
      <c r="AE917" s="113">
        <v>4133.2083179560004</v>
      </c>
      <c r="AF917" s="113">
        <v>27.343027633420199</v>
      </c>
    </row>
    <row r="918" spans="13:32" x14ac:dyDescent="0.35">
      <c r="M918">
        <v>2020</v>
      </c>
      <c r="N918" s="15">
        <v>43919</v>
      </c>
      <c r="O918" s="4">
        <v>24</v>
      </c>
      <c r="P918" s="15" t="s">
        <v>181</v>
      </c>
      <c r="Q918" t="s">
        <v>150</v>
      </c>
      <c r="R918" t="s">
        <v>151</v>
      </c>
      <c r="S918" s="113">
        <v>12129.604921996999</v>
      </c>
      <c r="T918" s="113">
        <v>11891.596</v>
      </c>
      <c r="U918" s="113">
        <v>-238.00892199708599</v>
      </c>
      <c r="V918" s="113">
        <f t="shared" si="22"/>
        <v>11891596</v>
      </c>
      <c r="W918" s="114"/>
      <c r="X918">
        <v>2020</v>
      </c>
      <c r="Y918" s="15">
        <v>43919</v>
      </c>
      <c r="Z918" s="4">
        <v>24</v>
      </c>
      <c r="AA918" s="4">
        <v>24</v>
      </c>
      <c r="AB918" t="s">
        <v>224</v>
      </c>
      <c r="AC918" t="s">
        <v>225</v>
      </c>
      <c r="AD918" s="113">
        <v>4105.8652903225802</v>
      </c>
      <c r="AE918" s="113">
        <v>4133.2083179560004</v>
      </c>
      <c r="AF918" s="113">
        <v>27.343027633420199</v>
      </c>
    </row>
    <row r="919" spans="13:32" x14ac:dyDescent="0.35">
      <c r="M919">
        <v>2020</v>
      </c>
      <c r="N919" s="15">
        <v>43920</v>
      </c>
      <c r="O919" s="4">
        <v>24</v>
      </c>
      <c r="P919" s="15" t="s">
        <v>181</v>
      </c>
      <c r="Q919" t="s">
        <v>150</v>
      </c>
      <c r="R919" t="s">
        <v>151</v>
      </c>
      <c r="S919" s="113">
        <v>12159.0156142341</v>
      </c>
      <c r="T919" s="113">
        <v>12701.341</v>
      </c>
      <c r="U919" s="113">
        <v>542.32538576586705</v>
      </c>
      <c r="V919" s="113">
        <f t="shared" si="22"/>
        <v>12701341</v>
      </c>
      <c r="W919" s="114"/>
      <c r="X919">
        <v>2020</v>
      </c>
      <c r="Y919" s="15">
        <v>43920</v>
      </c>
      <c r="Z919" s="4">
        <v>24</v>
      </c>
      <c r="AA919" s="4">
        <v>24</v>
      </c>
      <c r="AB919" t="s">
        <v>224</v>
      </c>
      <c r="AC919" t="s">
        <v>225</v>
      </c>
      <c r="AD919" s="113">
        <v>4105.8652903225802</v>
      </c>
      <c r="AE919" s="113">
        <v>4133.2083179560004</v>
      </c>
      <c r="AF919" s="113">
        <v>27.343027633420199</v>
      </c>
    </row>
    <row r="920" spans="13:32" x14ac:dyDescent="0.35">
      <c r="M920">
        <v>2020</v>
      </c>
      <c r="N920" s="15">
        <v>43921</v>
      </c>
      <c r="O920" s="4">
        <v>24</v>
      </c>
      <c r="P920" s="15" t="s">
        <v>181</v>
      </c>
      <c r="Q920" t="s">
        <v>150</v>
      </c>
      <c r="R920" t="s">
        <v>151</v>
      </c>
      <c r="S920" s="113">
        <v>12109.902096420999</v>
      </c>
      <c r="T920" s="113">
        <v>13189.861000000001</v>
      </c>
      <c r="U920" s="113">
        <v>1079.95890357894</v>
      </c>
      <c r="V920" s="113">
        <f t="shared" si="22"/>
        <v>13189861</v>
      </c>
      <c r="W920" s="114"/>
      <c r="X920">
        <v>2020</v>
      </c>
      <c r="Y920" s="15">
        <v>43921</v>
      </c>
      <c r="Z920" s="4">
        <v>24</v>
      </c>
      <c r="AA920" s="4">
        <v>24</v>
      </c>
      <c r="AB920" t="s">
        <v>224</v>
      </c>
      <c r="AC920" t="s">
        <v>225</v>
      </c>
      <c r="AD920" s="113">
        <v>4105.8652903225802</v>
      </c>
      <c r="AE920" s="113">
        <v>4133.2083179560004</v>
      </c>
      <c r="AF920" s="113">
        <v>27.343027633420199</v>
      </c>
    </row>
    <row r="921" spans="13:32" x14ac:dyDescent="0.35">
      <c r="M921">
        <v>2020</v>
      </c>
      <c r="N921" s="15">
        <v>43922</v>
      </c>
      <c r="O921" s="4">
        <v>24</v>
      </c>
      <c r="P921" s="15" t="s">
        <v>182</v>
      </c>
      <c r="Q921" t="s">
        <v>150</v>
      </c>
      <c r="R921" t="s">
        <v>151</v>
      </c>
      <c r="S921" s="113">
        <v>11634.071702527101</v>
      </c>
      <c r="T921" s="113">
        <v>13238.294</v>
      </c>
      <c r="U921" s="113">
        <v>1604.2222974728199</v>
      </c>
      <c r="V921" s="113">
        <f t="shared" si="22"/>
        <v>13238294</v>
      </c>
      <c r="W921" s="114"/>
      <c r="X921">
        <v>2020</v>
      </c>
      <c r="Y921" s="15">
        <v>43922</v>
      </c>
      <c r="Z921" s="4">
        <v>24</v>
      </c>
      <c r="AA921" s="4">
        <v>24</v>
      </c>
      <c r="AB921" t="s">
        <v>224</v>
      </c>
      <c r="AC921" t="s">
        <v>225</v>
      </c>
      <c r="AD921" s="113">
        <v>4162.27066666666</v>
      </c>
      <c r="AE921" s="113">
        <v>4189.9893261474499</v>
      </c>
      <c r="AF921" s="113">
        <v>27.718659480788599</v>
      </c>
    </row>
    <row r="922" spans="13:32" x14ac:dyDescent="0.35">
      <c r="M922">
        <v>2020</v>
      </c>
      <c r="N922" s="15">
        <v>43923</v>
      </c>
      <c r="O922" s="4">
        <v>24</v>
      </c>
      <c r="P922" s="15" t="s">
        <v>182</v>
      </c>
      <c r="Q922" t="s">
        <v>150</v>
      </c>
      <c r="R922" t="s">
        <v>151</v>
      </c>
      <c r="S922" s="113">
        <v>11631.167861309599</v>
      </c>
      <c r="T922" s="113">
        <v>13640.467000000001</v>
      </c>
      <c r="U922" s="113">
        <v>2009.29913869032</v>
      </c>
      <c r="V922" s="113">
        <f t="shared" si="22"/>
        <v>13640467</v>
      </c>
      <c r="W922" s="114"/>
      <c r="X922">
        <v>2020</v>
      </c>
      <c r="Y922" s="15">
        <v>43923</v>
      </c>
      <c r="Z922" s="4">
        <v>24</v>
      </c>
      <c r="AA922" s="4">
        <v>24</v>
      </c>
      <c r="AB922" t="s">
        <v>224</v>
      </c>
      <c r="AC922" t="s">
        <v>225</v>
      </c>
      <c r="AD922" s="113">
        <v>4162.27066666666</v>
      </c>
      <c r="AE922" s="113">
        <v>4189.9893261474499</v>
      </c>
      <c r="AF922" s="113">
        <v>27.718659480788599</v>
      </c>
    </row>
    <row r="923" spans="13:32" x14ac:dyDescent="0.35">
      <c r="M923">
        <v>2020</v>
      </c>
      <c r="N923" s="15">
        <v>43924</v>
      </c>
      <c r="O923" s="4">
        <v>24</v>
      </c>
      <c r="P923" s="15" t="s">
        <v>182</v>
      </c>
      <c r="Q923" t="s">
        <v>150</v>
      </c>
      <c r="R923" t="s">
        <v>151</v>
      </c>
      <c r="S923" s="113">
        <v>11584.908718773801</v>
      </c>
      <c r="T923" s="113">
        <v>13705.736999999999</v>
      </c>
      <c r="U923" s="113">
        <v>2120.82828122619</v>
      </c>
      <c r="V923" s="113">
        <f t="shared" si="22"/>
        <v>13705737</v>
      </c>
      <c r="W923" s="114"/>
      <c r="X923">
        <v>2020</v>
      </c>
      <c r="Y923" s="15">
        <v>43924</v>
      </c>
      <c r="Z923" s="4">
        <v>24</v>
      </c>
      <c r="AA923" s="4">
        <v>24</v>
      </c>
      <c r="AB923" t="s">
        <v>224</v>
      </c>
      <c r="AC923" t="s">
        <v>225</v>
      </c>
      <c r="AD923" s="113">
        <v>4162.27066666666</v>
      </c>
      <c r="AE923" s="113">
        <v>4189.9893261474499</v>
      </c>
      <c r="AF923" s="113">
        <v>27.718659480788599</v>
      </c>
    </row>
    <row r="924" spans="13:32" x14ac:dyDescent="0.35">
      <c r="M924">
        <v>2020</v>
      </c>
      <c r="N924" s="15">
        <v>43925</v>
      </c>
      <c r="O924" s="4">
        <v>24</v>
      </c>
      <c r="P924" s="15" t="s">
        <v>182</v>
      </c>
      <c r="Q924" t="s">
        <v>150</v>
      </c>
      <c r="R924" t="s">
        <v>151</v>
      </c>
      <c r="S924" s="113">
        <v>11618.3055112928</v>
      </c>
      <c r="T924" s="113">
        <v>13192.623</v>
      </c>
      <c r="U924" s="113">
        <v>1574.31748870715</v>
      </c>
      <c r="V924" s="113">
        <f t="shared" si="22"/>
        <v>13192623</v>
      </c>
      <c r="W924" s="114"/>
      <c r="X924">
        <v>2020</v>
      </c>
      <c r="Y924" s="15">
        <v>43925</v>
      </c>
      <c r="Z924" s="4">
        <v>24</v>
      </c>
      <c r="AA924" s="4">
        <v>24</v>
      </c>
      <c r="AB924" t="s">
        <v>224</v>
      </c>
      <c r="AC924" t="s">
        <v>225</v>
      </c>
      <c r="AD924" s="113">
        <v>4162.27066666666</v>
      </c>
      <c r="AE924" s="113">
        <v>4189.9893261474499</v>
      </c>
      <c r="AF924" s="113">
        <v>27.718659480788599</v>
      </c>
    </row>
    <row r="925" spans="13:32" x14ac:dyDescent="0.35">
      <c r="M925">
        <v>2020</v>
      </c>
      <c r="N925" s="15">
        <v>43926</v>
      </c>
      <c r="O925" s="4">
        <v>24</v>
      </c>
      <c r="P925" s="15" t="s">
        <v>182</v>
      </c>
      <c r="Q925" t="s">
        <v>150</v>
      </c>
      <c r="R925" t="s">
        <v>151</v>
      </c>
      <c r="S925" s="113">
        <v>11651.7868305294</v>
      </c>
      <c r="T925" s="113">
        <v>12335.894</v>
      </c>
      <c r="U925" s="113">
        <v>684.10716947053697</v>
      </c>
      <c r="V925" s="113">
        <f t="shared" si="22"/>
        <v>12335894</v>
      </c>
      <c r="W925" s="114"/>
      <c r="X925">
        <v>2020</v>
      </c>
      <c r="Y925" s="15">
        <v>43926</v>
      </c>
      <c r="Z925" s="4">
        <v>24</v>
      </c>
      <c r="AA925" s="4">
        <v>24</v>
      </c>
      <c r="AB925" t="s">
        <v>224</v>
      </c>
      <c r="AC925" t="s">
        <v>225</v>
      </c>
      <c r="AD925" s="113">
        <v>4162.27066666666</v>
      </c>
      <c r="AE925" s="113">
        <v>4189.9893261474499</v>
      </c>
      <c r="AF925" s="113">
        <v>27.718659480788599</v>
      </c>
    </row>
    <row r="926" spans="13:32" x14ac:dyDescent="0.35">
      <c r="M926">
        <v>2020</v>
      </c>
      <c r="N926" s="15">
        <v>43927</v>
      </c>
      <c r="O926" s="4">
        <v>24</v>
      </c>
      <c r="P926" s="15" t="s">
        <v>182</v>
      </c>
      <c r="Q926" t="s">
        <v>150</v>
      </c>
      <c r="R926" t="s">
        <v>151</v>
      </c>
      <c r="S926" s="113">
        <v>11621.655543584</v>
      </c>
      <c r="T926" s="113">
        <v>13061.582</v>
      </c>
      <c r="U926" s="113">
        <v>1439.92645641595</v>
      </c>
      <c r="V926" s="113">
        <f t="shared" si="22"/>
        <v>13061582</v>
      </c>
      <c r="W926" s="114"/>
      <c r="X926">
        <v>2020</v>
      </c>
      <c r="Y926" s="15">
        <v>43927</v>
      </c>
      <c r="Z926" s="4">
        <v>24</v>
      </c>
      <c r="AA926" s="4">
        <v>24</v>
      </c>
      <c r="AB926" t="s">
        <v>224</v>
      </c>
      <c r="AC926" t="s">
        <v>225</v>
      </c>
      <c r="AD926" s="113">
        <v>4162.27066666666</v>
      </c>
      <c r="AE926" s="113">
        <v>4189.9893261474499</v>
      </c>
      <c r="AF926" s="113">
        <v>27.718659480788599</v>
      </c>
    </row>
    <row r="927" spans="13:32" x14ac:dyDescent="0.35">
      <c r="M927">
        <v>2020</v>
      </c>
      <c r="N927" s="15">
        <v>43928</v>
      </c>
      <c r="O927" s="4">
        <v>24</v>
      </c>
      <c r="P927" s="15" t="s">
        <v>182</v>
      </c>
      <c r="Q927" t="s">
        <v>150</v>
      </c>
      <c r="R927" t="s">
        <v>151</v>
      </c>
      <c r="S927" s="113">
        <v>11600.2237660763</v>
      </c>
      <c r="T927" s="113">
        <v>13074.967000000001</v>
      </c>
      <c r="U927" s="113">
        <v>1474.74323392368</v>
      </c>
      <c r="V927" s="113">
        <f t="shared" si="22"/>
        <v>13074967</v>
      </c>
      <c r="W927" s="114"/>
      <c r="X927">
        <v>2020</v>
      </c>
      <c r="Y927" s="15">
        <v>43928</v>
      </c>
      <c r="Z927" s="4">
        <v>24</v>
      </c>
      <c r="AA927" s="4">
        <v>24</v>
      </c>
      <c r="AB927" t="s">
        <v>224</v>
      </c>
      <c r="AC927" t="s">
        <v>225</v>
      </c>
      <c r="AD927" s="113">
        <v>4162.27066666666</v>
      </c>
      <c r="AE927" s="113">
        <v>4189.9893261474499</v>
      </c>
      <c r="AF927" s="113">
        <v>27.718659480788599</v>
      </c>
    </row>
    <row r="928" spans="13:32" x14ac:dyDescent="0.35">
      <c r="M928">
        <v>2020</v>
      </c>
      <c r="N928" s="15">
        <v>43929</v>
      </c>
      <c r="O928" s="4">
        <v>24</v>
      </c>
      <c r="P928" s="15" t="s">
        <v>182</v>
      </c>
      <c r="Q928" t="s">
        <v>150</v>
      </c>
      <c r="R928" t="s">
        <v>151</v>
      </c>
      <c r="S928" s="113">
        <v>11578.762617479801</v>
      </c>
      <c r="T928" s="113">
        <v>13225.842000000001</v>
      </c>
      <c r="U928" s="113">
        <v>1647.0793825201099</v>
      </c>
      <c r="V928" s="113">
        <f t="shared" si="22"/>
        <v>13225842</v>
      </c>
      <c r="W928" s="114"/>
      <c r="X928">
        <v>2020</v>
      </c>
      <c r="Y928" s="15">
        <v>43929</v>
      </c>
      <c r="Z928" s="4">
        <v>24</v>
      </c>
      <c r="AA928" s="4">
        <v>24</v>
      </c>
      <c r="AB928" t="s">
        <v>224</v>
      </c>
      <c r="AC928" t="s">
        <v>225</v>
      </c>
      <c r="AD928" s="113">
        <v>4162.27066666666</v>
      </c>
      <c r="AE928" s="113">
        <v>4189.9893261474499</v>
      </c>
      <c r="AF928" s="113">
        <v>27.718659480788599</v>
      </c>
    </row>
    <row r="929" spans="13:32" x14ac:dyDescent="0.35">
      <c r="M929">
        <v>2020</v>
      </c>
      <c r="N929" s="15">
        <v>43930</v>
      </c>
      <c r="O929" s="4">
        <v>24</v>
      </c>
      <c r="P929" s="15" t="s">
        <v>182</v>
      </c>
      <c r="Q929" t="s">
        <v>150</v>
      </c>
      <c r="R929" t="s">
        <v>151</v>
      </c>
      <c r="S929" s="113">
        <v>11537.9206195931</v>
      </c>
      <c r="T929" s="113">
        <v>13372.42</v>
      </c>
      <c r="U929" s="113">
        <v>1834.4993804068299</v>
      </c>
      <c r="V929" s="113">
        <f t="shared" si="22"/>
        <v>13372420</v>
      </c>
      <c r="W929" s="114"/>
      <c r="X929">
        <v>2020</v>
      </c>
      <c r="Y929" s="15">
        <v>43930</v>
      </c>
      <c r="Z929" s="4">
        <v>24</v>
      </c>
      <c r="AA929" s="4">
        <v>24</v>
      </c>
      <c r="AB929" t="s">
        <v>224</v>
      </c>
      <c r="AC929" t="s">
        <v>225</v>
      </c>
      <c r="AD929" s="113">
        <v>4162.27066666666</v>
      </c>
      <c r="AE929" s="113">
        <v>4189.9893261474499</v>
      </c>
      <c r="AF929" s="113">
        <v>27.718659480788599</v>
      </c>
    </row>
    <row r="930" spans="13:32" x14ac:dyDescent="0.35">
      <c r="M930">
        <v>2020</v>
      </c>
      <c r="N930" s="15">
        <v>43931</v>
      </c>
      <c r="O930" s="4">
        <v>24</v>
      </c>
      <c r="P930" s="15" t="s">
        <v>182</v>
      </c>
      <c r="Q930" t="s">
        <v>150</v>
      </c>
      <c r="R930" t="s">
        <v>151</v>
      </c>
      <c r="S930" s="113">
        <v>11525.907742556399</v>
      </c>
      <c r="T930" s="113">
        <v>13420.721</v>
      </c>
      <c r="U930" s="113">
        <v>1894.8132574435999</v>
      </c>
      <c r="V930" s="113">
        <f t="shared" si="22"/>
        <v>13420721</v>
      </c>
      <c r="W930" s="114"/>
      <c r="X930">
        <v>2020</v>
      </c>
      <c r="Y930" s="15">
        <v>43931</v>
      </c>
      <c r="Z930" s="4">
        <v>24</v>
      </c>
      <c r="AA930" s="4">
        <v>24</v>
      </c>
      <c r="AB930" t="s">
        <v>224</v>
      </c>
      <c r="AC930" t="s">
        <v>225</v>
      </c>
      <c r="AD930" s="113">
        <v>4162.27066666666</v>
      </c>
      <c r="AE930" s="113">
        <v>4189.9893261474499</v>
      </c>
      <c r="AF930" s="113">
        <v>27.718659480788599</v>
      </c>
    </row>
    <row r="931" spans="13:32" x14ac:dyDescent="0.35">
      <c r="M931">
        <v>2020</v>
      </c>
      <c r="N931" s="15">
        <v>43932</v>
      </c>
      <c r="O931" s="4">
        <v>24</v>
      </c>
      <c r="P931" s="15" t="s">
        <v>182</v>
      </c>
      <c r="Q931" t="s">
        <v>150</v>
      </c>
      <c r="R931" t="s">
        <v>151</v>
      </c>
      <c r="S931" s="113">
        <v>11559.440104204599</v>
      </c>
      <c r="T931" s="113">
        <v>13061.83</v>
      </c>
      <c r="U931" s="113">
        <v>1502.3898957953099</v>
      </c>
      <c r="V931" s="113">
        <f t="shared" si="22"/>
        <v>13061830</v>
      </c>
      <c r="W931" s="114"/>
      <c r="X931">
        <v>2020</v>
      </c>
      <c r="Y931" s="15">
        <v>43932</v>
      </c>
      <c r="Z931" s="4">
        <v>24</v>
      </c>
      <c r="AA931" s="4">
        <v>24</v>
      </c>
      <c r="AB931" t="s">
        <v>224</v>
      </c>
      <c r="AC931" t="s">
        <v>225</v>
      </c>
      <c r="AD931" s="113">
        <v>4162.27066666666</v>
      </c>
      <c r="AE931" s="113">
        <v>4189.9893261474499</v>
      </c>
      <c r="AF931" s="113">
        <v>27.718659480788599</v>
      </c>
    </row>
    <row r="932" spans="13:32" x14ac:dyDescent="0.35">
      <c r="M932">
        <v>2020</v>
      </c>
      <c r="N932" s="15">
        <v>43933</v>
      </c>
      <c r="O932" s="4">
        <v>24</v>
      </c>
      <c r="P932" s="15" t="s">
        <v>182</v>
      </c>
      <c r="Q932" t="s">
        <v>150</v>
      </c>
      <c r="R932" t="s">
        <v>151</v>
      </c>
      <c r="S932" s="113">
        <v>11560.184874890499</v>
      </c>
      <c r="T932" s="113">
        <v>12926.126</v>
      </c>
      <c r="U932" s="113">
        <v>1365.94112510943</v>
      </c>
      <c r="V932" s="113">
        <f t="shared" si="22"/>
        <v>12926126</v>
      </c>
      <c r="W932" s="114"/>
      <c r="X932">
        <v>2020</v>
      </c>
      <c r="Y932" s="15">
        <v>43933</v>
      </c>
      <c r="Z932" s="4">
        <v>24</v>
      </c>
      <c r="AA932" s="4">
        <v>24</v>
      </c>
      <c r="AB932" t="s">
        <v>224</v>
      </c>
      <c r="AC932" t="s">
        <v>225</v>
      </c>
      <c r="AD932" s="113">
        <v>4162.27066666666</v>
      </c>
      <c r="AE932" s="113">
        <v>4189.9893261474499</v>
      </c>
      <c r="AF932" s="113">
        <v>27.718659480788599</v>
      </c>
    </row>
    <row r="933" spans="13:32" x14ac:dyDescent="0.35">
      <c r="M933">
        <v>2020</v>
      </c>
      <c r="N933" s="15">
        <v>43934</v>
      </c>
      <c r="O933" s="4">
        <v>24</v>
      </c>
      <c r="P933" s="15" t="s">
        <v>182</v>
      </c>
      <c r="Q933" t="s">
        <v>150</v>
      </c>
      <c r="R933" t="s">
        <v>151</v>
      </c>
      <c r="S933" s="113">
        <v>11512.7979762425</v>
      </c>
      <c r="T933" s="113">
        <v>13448.868</v>
      </c>
      <c r="U933" s="113">
        <v>1936.0700237574199</v>
      </c>
      <c r="V933" s="113">
        <f t="shared" si="22"/>
        <v>13448868</v>
      </c>
      <c r="W933" s="114"/>
      <c r="X933">
        <v>2020</v>
      </c>
      <c r="Y933" s="15">
        <v>43934</v>
      </c>
      <c r="Z933" s="4">
        <v>24</v>
      </c>
      <c r="AA933" s="4">
        <v>24</v>
      </c>
      <c r="AB933" t="s">
        <v>224</v>
      </c>
      <c r="AC933" t="s">
        <v>225</v>
      </c>
      <c r="AD933" s="113">
        <v>4162.27066666666</v>
      </c>
      <c r="AE933" s="113">
        <v>4189.9893261474499</v>
      </c>
      <c r="AF933" s="113">
        <v>27.718659480788599</v>
      </c>
    </row>
    <row r="934" spans="13:32" x14ac:dyDescent="0.35">
      <c r="M934">
        <v>2020</v>
      </c>
      <c r="N934" s="15">
        <v>43935</v>
      </c>
      <c r="O934" s="4">
        <v>24</v>
      </c>
      <c r="P934" s="15" t="s">
        <v>182</v>
      </c>
      <c r="Q934" t="s">
        <v>150</v>
      </c>
      <c r="R934" t="s">
        <v>151</v>
      </c>
      <c r="S934" s="113">
        <v>11462.1081462927</v>
      </c>
      <c r="T934" s="113">
        <v>13333.695</v>
      </c>
      <c r="U934" s="113">
        <v>1871.5868537071999</v>
      </c>
      <c r="V934" s="113">
        <f t="shared" si="22"/>
        <v>13333695</v>
      </c>
      <c r="W934" s="114"/>
      <c r="X934">
        <v>2020</v>
      </c>
      <c r="Y934" s="15">
        <v>43935</v>
      </c>
      <c r="Z934" s="4">
        <v>24</v>
      </c>
      <c r="AA934" s="4">
        <v>24</v>
      </c>
      <c r="AB934" t="s">
        <v>224</v>
      </c>
      <c r="AC934" t="s">
        <v>225</v>
      </c>
      <c r="AD934" s="113">
        <v>4162.27066666666</v>
      </c>
      <c r="AE934" s="113">
        <v>4189.9893261474499</v>
      </c>
      <c r="AF934" s="113">
        <v>27.718659480788599</v>
      </c>
    </row>
    <row r="935" spans="13:32" x14ac:dyDescent="0.35">
      <c r="M935">
        <v>2020</v>
      </c>
      <c r="N935" s="15">
        <v>43936</v>
      </c>
      <c r="O935" s="4">
        <v>24</v>
      </c>
      <c r="P935" s="15" t="s">
        <v>182</v>
      </c>
      <c r="Q935" t="s">
        <v>150</v>
      </c>
      <c r="R935" t="s">
        <v>151</v>
      </c>
      <c r="S935" s="113">
        <v>11411.530464154401</v>
      </c>
      <c r="T935" s="113">
        <v>13387.271000000001</v>
      </c>
      <c r="U935" s="113">
        <v>1975.7405358455501</v>
      </c>
      <c r="V935" s="113">
        <f t="shared" si="22"/>
        <v>13387271</v>
      </c>
      <c r="W935" s="114"/>
      <c r="X935">
        <v>2020</v>
      </c>
      <c r="Y935" s="15">
        <v>43936</v>
      </c>
      <c r="Z935" s="4">
        <v>24</v>
      </c>
      <c r="AA935" s="4">
        <v>24</v>
      </c>
      <c r="AB935" t="s">
        <v>224</v>
      </c>
      <c r="AC935" t="s">
        <v>225</v>
      </c>
      <c r="AD935" s="113">
        <v>4162.27066666666</v>
      </c>
      <c r="AE935" s="113">
        <v>4189.9893261474499</v>
      </c>
      <c r="AF935" s="113">
        <v>27.718659480788599</v>
      </c>
    </row>
    <row r="936" spans="13:32" x14ac:dyDescent="0.35">
      <c r="M936">
        <v>2020</v>
      </c>
      <c r="N936" s="15">
        <v>43937</v>
      </c>
      <c r="O936" s="4">
        <v>24</v>
      </c>
      <c r="P936" s="15" t="s">
        <v>182</v>
      </c>
      <c r="Q936" t="s">
        <v>150</v>
      </c>
      <c r="R936" t="s">
        <v>151</v>
      </c>
      <c r="S936" s="113">
        <v>11375.819231085699</v>
      </c>
      <c r="T936" s="113">
        <v>13531.482</v>
      </c>
      <c r="U936" s="113">
        <v>2155.6627689142701</v>
      </c>
      <c r="V936" s="113">
        <f t="shared" si="22"/>
        <v>13531482</v>
      </c>
      <c r="W936" s="114"/>
      <c r="X936">
        <v>2020</v>
      </c>
      <c r="Y936" s="15">
        <v>43937</v>
      </c>
      <c r="Z936" s="4">
        <v>24</v>
      </c>
      <c r="AA936" s="4">
        <v>24</v>
      </c>
      <c r="AB936" t="s">
        <v>224</v>
      </c>
      <c r="AC936" t="s">
        <v>225</v>
      </c>
      <c r="AD936" s="113">
        <v>4162.27066666666</v>
      </c>
      <c r="AE936" s="113">
        <v>4189.9893261474499</v>
      </c>
      <c r="AF936" s="113">
        <v>27.718659480788599</v>
      </c>
    </row>
    <row r="937" spans="13:32" x14ac:dyDescent="0.35">
      <c r="M937">
        <v>2020</v>
      </c>
      <c r="N937" s="15">
        <v>43938</v>
      </c>
      <c r="O937" s="4">
        <v>24</v>
      </c>
      <c r="P937" s="15" t="s">
        <v>182</v>
      </c>
      <c r="Q937" t="s">
        <v>150</v>
      </c>
      <c r="R937" t="s">
        <v>151</v>
      </c>
      <c r="S937" s="113">
        <v>11332.2981709956</v>
      </c>
      <c r="T937" s="113">
        <v>13625.634</v>
      </c>
      <c r="U937" s="113">
        <v>2293.3358290043602</v>
      </c>
      <c r="V937" s="113">
        <f t="shared" si="22"/>
        <v>13625634</v>
      </c>
      <c r="W937" s="114"/>
      <c r="X937">
        <v>2020</v>
      </c>
      <c r="Y937" s="15">
        <v>43938</v>
      </c>
      <c r="Z937" s="4">
        <v>24</v>
      </c>
      <c r="AA937" s="4">
        <v>24</v>
      </c>
      <c r="AB937" t="s">
        <v>224</v>
      </c>
      <c r="AC937" t="s">
        <v>225</v>
      </c>
      <c r="AD937" s="113">
        <v>4162.27066666666</v>
      </c>
      <c r="AE937" s="113">
        <v>4189.9893261474499</v>
      </c>
      <c r="AF937" s="113">
        <v>27.718659480788599</v>
      </c>
    </row>
    <row r="938" spans="13:32" x14ac:dyDescent="0.35">
      <c r="M938">
        <v>2020</v>
      </c>
      <c r="N938" s="15">
        <v>43939</v>
      </c>
      <c r="O938" s="4">
        <v>24</v>
      </c>
      <c r="P938" s="15" t="s">
        <v>182</v>
      </c>
      <c r="Q938" t="s">
        <v>150</v>
      </c>
      <c r="R938" t="s">
        <v>151</v>
      </c>
      <c r="S938" s="113">
        <v>11333.6539587692</v>
      </c>
      <c r="T938" s="113">
        <v>12551.684999999999</v>
      </c>
      <c r="U938" s="113">
        <v>1218.0310412307399</v>
      </c>
      <c r="V938" s="113">
        <f t="shared" si="22"/>
        <v>12551685</v>
      </c>
      <c r="W938" s="114"/>
      <c r="X938">
        <v>2020</v>
      </c>
      <c r="Y938" s="15">
        <v>43939</v>
      </c>
      <c r="Z938" s="4">
        <v>24</v>
      </c>
      <c r="AA938" s="4">
        <v>24</v>
      </c>
      <c r="AB938" t="s">
        <v>224</v>
      </c>
      <c r="AC938" t="s">
        <v>225</v>
      </c>
      <c r="AD938" s="113">
        <v>4162.27066666666</v>
      </c>
      <c r="AE938" s="113">
        <v>4189.9893261474499</v>
      </c>
      <c r="AF938" s="113">
        <v>27.718659480788599</v>
      </c>
    </row>
    <row r="939" spans="13:32" x14ac:dyDescent="0.35">
      <c r="M939">
        <v>2020</v>
      </c>
      <c r="N939" s="15">
        <v>43940</v>
      </c>
      <c r="O939" s="4">
        <v>24</v>
      </c>
      <c r="P939" s="15" t="s">
        <v>182</v>
      </c>
      <c r="Q939" t="s">
        <v>150</v>
      </c>
      <c r="R939" t="s">
        <v>151</v>
      </c>
      <c r="S939" s="113">
        <v>11334.705117719001</v>
      </c>
      <c r="T939" s="113">
        <v>12290.824000000001</v>
      </c>
      <c r="U939" s="113">
        <v>956.11888228094494</v>
      </c>
      <c r="V939" s="113">
        <f t="shared" si="22"/>
        <v>12290824</v>
      </c>
      <c r="W939" s="114"/>
      <c r="X939">
        <v>2020</v>
      </c>
      <c r="Y939" s="15">
        <v>43940</v>
      </c>
      <c r="Z939" s="4">
        <v>24</v>
      </c>
      <c r="AA939" s="4">
        <v>24</v>
      </c>
      <c r="AB939" t="s">
        <v>224</v>
      </c>
      <c r="AC939" t="s">
        <v>225</v>
      </c>
      <c r="AD939" s="113">
        <v>4162.27066666666</v>
      </c>
      <c r="AE939" s="113">
        <v>4189.9893261474499</v>
      </c>
      <c r="AF939" s="113">
        <v>27.718659480788599</v>
      </c>
    </row>
    <row r="940" spans="13:32" x14ac:dyDescent="0.35">
      <c r="M940">
        <v>2020</v>
      </c>
      <c r="N940" s="15">
        <v>43941</v>
      </c>
      <c r="O940" s="4">
        <v>24</v>
      </c>
      <c r="P940" s="15" t="s">
        <v>182</v>
      </c>
      <c r="Q940" t="s">
        <v>150</v>
      </c>
      <c r="R940" t="s">
        <v>151</v>
      </c>
      <c r="S940" s="113">
        <v>11269.1110426739</v>
      </c>
      <c r="T940" s="113">
        <v>12986.804</v>
      </c>
      <c r="U940" s="113">
        <v>1717.69295732608</v>
      </c>
      <c r="V940" s="113">
        <f t="shared" si="22"/>
        <v>12986804</v>
      </c>
      <c r="W940" s="114"/>
      <c r="X940">
        <v>2020</v>
      </c>
      <c r="Y940" s="15">
        <v>43941</v>
      </c>
      <c r="Z940" s="4">
        <v>24</v>
      </c>
      <c r="AA940" s="4">
        <v>24</v>
      </c>
      <c r="AB940" t="s">
        <v>224</v>
      </c>
      <c r="AC940" t="s">
        <v>225</v>
      </c>
      <c r="AD940" s="113">
        <v>4162.27066666666</v>
      </c>
      <c r="AE940" s="113">
        <v>4189.9893261474499</v>
      </c>
      <c r="AF940" s="113">
        <v>27.718659480788599</v>
      </c>
    </row>
    <row r="941" spans="13:32" x14ac:dyDescent="0.35">
      <c r="M941">
        <v>2020</v>
      </c>
      <c r="N941" s="15">
        <v>43942</v>
      </c>
      <c r="O941" s="4">
        <v>24</v>
      </c>
      <c r="P941" s="15" t="s">
        <v>182</v>
      </c>
      <c r="Q941" t="s">
        <v>150</v>
      </c>
      <c r="R941" t="s">
        <v>151</v>
      </c>
      <c r="S941" s="113">
        <v>11222.3411139212</v>
      </c>
      <c r="T941" s="113">
        <v>13394.897000000001</v>
      </c>
      <c r="U941" s="113">
        <v>2172.5558860787701</v>
      </c>
      <c r="V941" s="113">
        <f t="shared" si="22"/>
        <v>13394897</v>
      </c>
      <c r="W941" s="114"/>
      <c r="X941">
        <v>2020</v>
      </c>
      <c r="Y941" s="15">
        <v>43942</v>
      </c>
      <c r="Z941" s="4">
        <v>24</v>
      </c>
      <c r="AA941" s="4">
        <v>24</v>
      </c>
      <c r="AB941" t="s">
        <v>224</v>
      </c>
      <c r="AC941" t="s">
        <v>225</v>
      </c>
      <c r="AD941" s="113">
        <v>4162.27066666666</v>
      </c>
      <c r="AE941" s="113">
        <v>4189.9893261474499</v>
      </c>
      <c r="AF941" s="113">
        <v>27.718659480788599</v>
      </c>
    </row>
    <row r="942" spans="13:32" x14ac:dyDescent="0.35">
      <c r="M942">
        <v>2020</v>
      </c>
      <c r="N942" s="15">
        <v>43943</v>
      </c>
      <c r="O942" s="4">
        <v>24</v>
      </c>
      <c r="P942" s="15" t="s">
        <v>182</v>
      </c>
      <c r="Q942" t="s">
        <v>150</v>
      </c>
      <c r="R942" t="s">
        <v>151</v>
      </c>
      <c r="S942" s="113">
        <v>11179.316698656399</v>
      </c>
      <c r="T942" s="113">
        <v>13454.233</v>
      </c>
      <c r="U942" s="113">
        <v>2274.91630134357</v>
      </c>
      <c r="V942" s="113">
        <f t="shared" si="22"/>
        <v>13454233</v>
      </c>
      <c r="W942" s="114"/>
      <c r="X942">
        <v>2020</v>
      </c>
      <c r="Y942" s="15">
        <v>43943</v>
      </c>
      <c r="Z942" s="4">
        <v>24</v>
      </c>
      <c r="AA942" s="4">
        <v>24</v>
      </c>
      <c r="AB942" t="s">
        <v>224</v>
      </c>
      <c r="AC942" t="s">
        <v>225</v>
      </c>
      <c r="AD942" s="113">
        <v>4162.27066666666</v>
      </c>
      <c r="AE942" s="113">
        <v>4189.9893261474499</v>
      </c>
      <c r="AF942" s="113">
        <v>27.718659480788599</v>
      </c>
    </row>
    <row r="943" spans="13:32" x14ac:dyDescent="0.35">
      <c r="M943">
        <v>2020</v>
      </c>
      <c r="N943" s="15">
        <v>43944</v>
      </c>
      <c r="O943" s="4">
        <v>24</v>
      </c>
      <c r="P943" s="15" t="s">
        <v>182</v>
      </c>
      <c r="Q943" t="s">
        <v>150</v>
      </c>
      <c r="R943" t="s">
        <v>151</v>
      </c>
      <c r="S943" s="113">
        <v>11145.8056515312</v>
      </c>
      <c r="T943" s="113">
        <v>13208.181</v>
      </c>
      <c r="U943" s="113">
        <v>2062.3753484687099</v>
      </c>
      <c r="V943" s="113">
        <f t="shared" si="22"/>
        <v>13208181</v>
      </c>
      <c r="W943" s="114"/>
      <c r="X943">
        <v>2020</v>
      </c>
      <c r="Y943" s="15">
        <v>43944</v>
      </c>
      <c r="Z943" s="4">
        <v>24</v>
      </c>
      <c r="AA943" s="4">
        <v>24</v>
      </c>
      <c r="AB943" t="s">
        <v>224</v>
      </c>
      <c r="AC943" t="s">
        <v>225</v>
      </c>
      <c r="AD943" s="113">
        <v>4162.27066666666</v>
      </c>
      <c r="AE943" s="113">
        <v>4189.9893261474499</v>
      </c>
      <c r="AF943" s="113">
        <v>27.718659480788599</v>
      </c>
    </row>
    <row r="944" spans="13:32" x14ac:dyDescent="0.35">
      <c r="M944">
        <v>2020</v>
      </c>
      <c r="N944" s="15">
        <v>43945</v>
      </c>
      <c r="O944" s="4">
        <v>24</v>
      </c>
      <c r="P944" s="15" t="s">
        <v>182</v>
      </c>
      <c r="Q944" t="s">
        <v>150</v>
      </c>
      <c r="R944" t="s">
        <v>151</v>
      </c>
      <c r="S944" s="113">
        <v>11125.5113573824</v>
      </c>
      <c r="T944" s="113">
        <v>13117.718999999999</v>
      </c>
      <c r="U944" s="113">
        <v>1992.2076426175199</v>
      </c>
      <c r="V944" s="113">
        <f t="shared" si="22"/>
        <v>13117719</v>
      </c>
      <c r="W944" s="114"/>
      <c r="X944">
        <v>2020</v>
      </c>
      <c r="Y944" s="15">
        <v>43945</v>
      </c>
      <c r="Z944" s="4">
        <v>24</v>
      </c>
      <c r="AA944" s="4">
        <v>24</v>
      </c>
      <c r="AB944" t="s">
        <v>224</v>
      </c>
      <c r="AC944" t="s">
        <v>225</v>
      </c>
      <c r="AD944" s="113">
        <v>4162.27066666666</v>
      </c>
      <c r="AE944" s="113">
        <v>4189.9893261474499</v>
      </c>
      <c r="AF944" s="113">
        <v>27.718659480788599</v>
      </c>
    </row>
    <row r="945" spans="13:32" x14ac:dyDescent="0.35">
      <c r="M945">
        <v>2020</v>
      </c>
      <c r="N945" s="15">
        <v>43946</v>
      </c>
      <c r="O945" s="4">
        <v>24</v>
      </c>
      <c r="P945" s="15" t="s">
        <v>182</v>
      </c>
      <c r="Q945" t="s">
        <v>150</v>
      </c>
      <c r="R945" t="s">
        <v>151</v>
      </c>
      <c r="S945" s="113">
        <v>11136.1652341196</v>
      </c>
      <c r="T945" s="113">
        <v>12650.706</v>
      </c>
      <c r="U945" s="113">
        <v>1514.5407658803099</v>
      </c>
      <c r="V945" s="113">
        <f t="shared" si="22"/>
        <v>12650706</v>
      </c>
      <c r="W945" s="114"/>
      <c r="X945">
        <v>2020</v>
      </c>
      <c r="Y945" s="15">
        <v>43946</v>
      </c>
      <c r="Z945" s="4">
        <v>24</v>
      </c>
      <c r="AA945" s="4">
        <v>24</v>
      </c>
      <c r="AB945" t="s">
        <v>224</v>
      </c>
      <c r="AC945" t="s">
        <v>225</v>
      </c>
      <c r="AD945" s="113">
        <v>4162.27066666666</v>
      </c>
      <c r="AE945" s="113">
        <v>4189.9893261474499</v>
      </c>
      <c r="AF945" s="113">
        <v>27.718659480788599</v>
      </c>
    </row>
    <row r="946" spans="13:32" x14ac:dyDescent="0.35">
      <c r="M946">
        <v>2020</v>
      </c>
      <c r="N946" s="15">
        <v>43947</v>
      </c>
      <c r="O946" s="4">
        <v>24</v>
      </c>
      <c r="P946" s="15" t="s">
        <v>182</v>
      </c>
      <c r="Q946" t="s">
        <v>150</v>
      </c>
      <c r="R946" t="s">
        <v>151</v>
      </c>
      <c r="S946" s="113">
        <v>11147.322868827199</v>
      </c>
      <c r="T946" s="113">
        <v>12872.916999999999</v>
      </c>
      <c r="U946" s="113">
        <v>1725.5941311727699</v>
      </c>
      <c r="V946" s="113">
        <f t="shared" si="22"/>
        <v>12872917</v>
      </c>
      <c r="W946" s="114"/>
      <c r="X946">
        <v>2020</v>
      </c>
      <c r="Y946" s="15">
        <v>43947</v>
      </c>
      <c r="Z946" s="4">
        <v>24</v>
      </c>
      <c r="AA946" s="4">
        <v>24</v>
      </c>
      <c r="AB946" t="s">
        <v>224</v>
      </c>
      <c r="AC946" t="s">
        <v>225</v>
      </c>
      <c r="AD946" s="113">
        <v>4162.27066666666</v>
      </c>
      <c r="AE946" s="113">
        <v>4189.9893261474499</v>
      </c>
      <c r="AF946" s="113">
        <v>27.718659480788599</v>
      </c>
    </row>
    <row r="947" spans="13:32" x14ac:dyDescent="0.35">
      <c r="M947">
        <v>2020</v>
      </c>
      <c r="N947" s="15">
        <v>43948</v>
      </c>
      <c r="O947" s="4">
        <v>24</v>
      </c>
      <c r="P947" s="15" t="s">
        <v>182</v>
      </c>
      <c r="Q947" t="s">
        <v>150</v>
      </c>
      <c r="R947" t="s">
        <v>151</v>
      </c>
      <c r="S947" s="113">
        <v>11145.787079698601</v>
      </c>
      <c r="T947" s="113">
        <v>13193.521000000001</v>
      </c>
      <c r="U947" s="113">
        <v>2047.73392030132</v>
      </c>
      <c r="V947" s="113">
        <f t="shared" si="22"/>
        <v>13193521</v>
      </c>
      <c r="W947" s="114"/>
      <c r="X947">
        <v>2020</v>
      </c>
      <c r="Y947" s="15">
        <v>43948</v>
      </c>
      <c r="Z947" s="4">
        <v>24</v>
      </c>
      <c r="AA947" s="4">
        <v>24</v>
      </c>
      <c r="AB947" t="s">
        <v>224</v>
      </c>
      <c r="AC947" t="s">
        <v>225</v>
      </c>
      <c r="AD947" s="113">
        <v>4162.27066666666</v>
      </c>
      <c r="AE947" s="113">
        <v>4189.9893261474499</v>
      </c>
      <c r="AF947" s="113">
        <v>27.718659480788599</v>
      </c>
    </row>
    <row r="948" spans="13:32" x14ac:dyDescent="0.35">
      <c r="M948">
        <v>2020</v>
      </c>
      <c r="N948" s="15">
        <v>43949</v>
      </c>
      <c r="O948" s="4">
        <v>24</v>
      </c>
      <c r="P948" s="15" t="s">
        <v>182</v>
      </c>
      <c r="Q948" t="s">
        <v>150</v>
      </c>
      <c r="R948" t="s">
        <v>151</v>
      </c>
      <c r="S948" s="113">
        <v>11144.157508930901</v>
      </c>
      <c r="T948" s="113">
        <v>13739.941000000001</v>
      </c>
      <c r="U948" s="113">
        <v>2595.7834910690599</v>
      </c>
      <c r="V948" s="113">
        <f t="shared" si="22"/>
        <v>13739941</v>
      </c>
      <c r="W948" s="114"/>
      <c r="X948">
        <v>2020</v>
      </c>
      <c r="Y948" s="15">
        <v>43949</v>
      </c>
      <c r="Z948" s="4">
        <v>24</v>
      </c>
      <c r="AA948" s="4">
        <v>24</v>
      </c>
      <c r="AB948" t="s">
        <v>224</v>
      </c>
      <c r="AC948" t="s">
        <v>225</v>
      </c>
      <c r="AD948" s="113">
        <v>4162.27066666666</v>
      </c>
      <c r="AE948" s="113">
        <v>4189.9893261474499</v>
      </c>
      <c r="AF948" s="113">
        <v>27.718659480788599</v>
      </c>
    </row>
    <row r="949" spans="13:32" x14ac:dyDescent="0.35">
      <c r="M949">
        <v>2020</v>
      </c>
      <c r="N949" s="15">
        <v>43950</v>
      </c>
      <c r="O949" s="4">
        <v>24</v>
      </c>
      <c r="P949" s="15" t="s">
        <v>182</v>
      </c>
      <c r="Q949" t="s">
        <v>150</v>
      </c>
      <c r="R949" t="s">
        <v>151</v>
      </c>
      <c r="S949" s="113">
        <v>11167.8969845587</v>
      </c>
      <c r="T949" s="113">
        <v>14038.977999999999</v>
      </c>
      <c r="U949" s="113">
        <v>2871.0810154412402</v>
      </c>
      <c r="V949" s="113">
        <f t="shared" si="22"/>
        <v>14038978</v>
      </c>
      <c r="W949" s="114"/>
      <c r="X949">
        <v>2020</v>
      </c>
      <c r="Y949" s="15">
        <v>43950</v>
      </c>
      <c r="Z949" s="4">
        <v>24</v>
      </c>
      <c r="AA949" s="4">
        <v>24</v>
      </c>
      <c r="AB949" t="s">
        <v>224</v>
      </c>
      <c r="AC949" t="s">
        <v>225</v>
      </c>
      <c r="AD949" s="113">
        <v>4162.27066666666</v>
      </c>
      <c r="AE949" s="113">
        <v>4189.9893261474499</v>
      </c>
      <c r="AF949" s="113">
        <v>27.718659480788599</v>
      </c>
    </row>
    <row r="950" spans="13:32" x14ac:dyDescent="0.35">
      <c r="M950">
        <v>2020</v>
      </c>
      <c r="N950" s="15">
        <v>43951</v>
      </c>
      <c r="O950" s="4">
        <v>24</v>
      </c>
      <c r="P950" s="15" t="s">
        <v>182</v>
      </c>
      <c r="Q950" t="s">
        <v>150</v>
      </c>
      <c r="R950" t="s">
        <v>151</v>
      </c>
      <c r="S950" s="113">
        <v>11192.122933986901</v>
      </c>
      <c r="T950" s="113">
        <v>13961.933000000001</v>
      </c>
      <c r="U950" s="113">
        <v>2769.8100660130399</v>
      </c>
      <c r="V950" s="113">
        <f t="shared" si="22"/>
        <v>13961933</v>
      </c>
      <c r="W950" s="114"/>
      <c r="X950">
        <v>2020</v>
      </c>
      <c r="Y950" s="15">
        <v>43951</v>
      </c>
      <c r="Z950" s="4">
        <v>24</v>
      </c>
      <c r="AA950" s="4">
        <v>24</v>
      </c>
      <c r="AB950" t="s">
        <v>224</v>
      </c>
      <c r="AC950" t="s">
        <v>225</v>
      </c>
      <c r="AD950" s="113">
        <v>4162.27066666666</v>
      </c>
      <c r="AE950" s="113">
        <v>4189.9893261474499</v>
      </c>
      <c r="AF950" s="113">
        <v>27.718659480788599</v>
      </c>
    </row>
    <row r="951" spans="13:32" x14ac:dyDescent="0.35">
      <c r="M951">
        <v>2020</v>
      </c>
      <c r="N951" s="15">
        <v>43952</v>
      </c>
      <c r="O951" s="4">
        <v>24</v>
      </c>
      <c r="P951" s="15" t="s">
        <v>183</v>
      </c>
      <c r="Q951" t="s">
        <v>150</v>
      </c>
      <c r="R951" t="s">
        <v>151</v>
      </c>
      <c r="S951" s="113">
        <v>11227.0235995492</v>
      </c>
      <c r="T951" s="113">
        <v>13617.782999999999</v>
      </c>
      <c r="U951" s="113">
        <v>2390.7594004507901</v>
      </c>
      <c r="V951" s="113">
        <f t="shared" si="22"/>
        <v>13617783</v>
      </c>
      <c r="W951" s="114"/>
      <c r="X951">
        <v>2020</v>
      </c>
      <c r="Y951" s="15">
        <v>43952</v>
      </c>
      <c r="Z951" s="4">
        <v>24</v>
      </c>
      <c r="AA951" s="4">
        <v>24</v>
      </c>
      <c r="AB951" t="s">
        <v>224</v>
      </c>
      <c r="AC951" t="s">
        <v>225</v>
      </c>
      <c r="AD951" s="113">
        <v>4129.8652903225802</v>
      </c>
      <c r="AE951" s="113">
        <v>4157.3681460596499</v>
      </c>
      <c r="AF951" s="113">
        <v>27.502855737071702</v>
      </c>
    </row>
    <row r="952" spans="13:32" x14ac:dyDescent="0.35">
      <c r="M952">
        <v>2020</v>
      </c>
      <c r="N952" s="15">
        <v>43953</v>
      </c>
      <c r="O952" s="4">
        <v>24</v>
      </c>
      <c r="P952" s="15" t="s">
        <v>183</v>
      </c>
      <c r="Q952" t="s">
        <v>150</v>
      </c>
      <c r="R952" t="s">
        <v>151</v>
      </c>
      <c r="S952" s="113">
        <v>11291.1652967216</v>
      </c>
      <c r="T952" s="113">
        <v>12909.745000000001</v>
      </c>
      <c r="U952" s="113">
        <v>1618.5797032783801</v>
      </c>
      <c r="V952" s="113">
        <f t="shared" si="22"/>
        <v>12909745</v>
      </c>
      <c r="W952" s="114"/>
      <c r="X952">
        <v>2020</v>
      </c>
      <c r="Y952" s="15">
        <v>43953</v>
      </c>
      <c r="Z952" s="4">
        <v>24</v>
      </c>
      <c r="AA952" s="4">
        <v>24</v>
      </c>
      <c r="AB952" t="s">
        <v>224</v>
      </c>
      <c r="AC952" t="s">
        <v>225</v>
      </c>
      <c r="AD952" s="113">
        <v>4129.8652903225802</v>
      </c>
      <c r="AE952" s="113">
        <v>4157.3681460596499</v>
      </c>
      <c r="AF952" s="113">
        <v>27.502855737071702</v>
      </c>
    </row>
    <row r="953" spans="13:32" x14ac:dyDescent="0.35">
      <c r="M953">
        <v>2020</v>
      </c>
      <c r="N953" s="15">
        <v>43954</v>
      </c>
      <c r="O953" s="4">
        <v>24</v>
      </c>
      <c r="P953" s="15" t="s">
        <v>183</v>
      </c>
      <c r="Q953" t="s">
        <v>150</v>
      </c>
      <c r="R953" t="s">
        <v>151</v>
      </c>
      <c r="S953" s="113">
        <v>11364.621535026799</v>
      </c>
      <c r="T953" s="113">
        <v>12446.849</v>
      </c>
      <c r="U953" s="113">
        <v>1082.2274649731701</v>
      </c>
      <c r="V953" s="113">
        <f t="shared" si="22"/>
        <v>12446849</v>
      </c>
      <c r="W953" s="114"/>
      <c r="X953">
        <v>2020</v>
      </c>
      <c r="Y953" s="15">
        <v>43954</v>
      </c>
      <c r="Z953" s="4">
        <v>24</v>
      </c>
      <c r="AA953" s="4">
        <v>24</v>
      </c>
      <c r="AB953" t="s">
        <v>224</v>
      </c>
      <c r="AC953" t="s">
        <v>225</v>
      </c>
      <c r="AD953" s="113">
        <v>4129.8652903225802</v>
      </c>
      <c r="AE953" s="113">
        <v>4157.3681460596499</v>
      </c>
      <c r="AF953" s="113">
        <v>27.502855737071702</v>
      </c>
    </row>
    <row r="954" spans="13:32" x14ac:dyDescent="0.35">
      <c r="M954">
        <v>2020</v>
      </c>
      <c r="N954" s="15">
        <v>43955</v>
      </c>
      <c r="O954" s="4">
        <v>24</v>
      </c>
      <c r="P954" s="15" t="s">
        <v>183</v>
      </c>
      <c r="Q954" t="s">
        <v>150</v>
      </c>
      <c r="R954" t="s">
        <v>151</v>
      </c>
      <c r="S954" s="113">
        <v>11423.246894031099</v>
      </c>
      <c r="T954" s="113">
        <v>13325.68</v>
      </c>
      <c r="U954" s="113">
        <v>1902.43310596881</v>
      </c>
      <c r="V954" s="113">
        <f t="shared" si="22"/>
        <v>13325680</v>
      </c>
      <c r="W954" s="114"/>
      <c r="X954">
        <v>2020</v>
      </c>
      <c r="Y954" s="15">
        <v>43955</v>
      </c>
      <c r="Z954" s="4">
        <v>24</v>
      </c>
      <c r="AA954" s="4">
        <v>24</v>
      </c>
      <c r="AB954" t="s">
        <v>224</v>
      </c>
      <c r="AC954" t="s">
        <v>225</v>
      </c>
      <c r="AD954" s="113">
        <v>4129.8652903225802</v>
      </c>
      <c r="AE954" s="113">
        <v>4157.3681460596499</v>
      </c>
      <c r="AF954" s="113">
        <v>27.502855737071702</v>
      </c>
    </row>
    <row r="955" spans="13:32" x14ac:dyDescent="0.35">
      <c r="M955">
        <v>2020</v>
      </c>
      <c r="N955" s="15">
        <v>43956</v>
      </c>
      <c r="O955" s="4">
        <v>24</v>
      </c>
      <c r="P955" s="15" t="s">
        <v>183</v>
      </c>
      <c r="Q955" t="s">
        <v>150</v>
      </c>
      <c r="R955" t="s">
        <v>151</v>
      </c>
      <c r="S955" s="113">
        <v>11469.7361063385</v>
      </c>
      <c r="T955" s="113">
        <v>13683.647000000001</v>
      </c>
      <c r="U955" s="113">
        <v>2213.9108936614798</v>
      </c>
      <c r="V955" s="113">
        <f t="shared" si="22"/>
        <v>13683647</v>
      </c>
      <c r="W955" s="114"/>
      <c r="X955">
        <v>2020</v>
      </c>
      <c r="Y955" s="15">
        <v>43956</v>
      </c>
      <c r="Z955" s="4">
        <v>24</v>
      </c>
      <c r="AA955" s="4">
        <v>24</v>
      </c>
      <c r="AB955" t="s">
        <v>224</v>
      </c>
      <c r="AC955" t="s">
        <v>225</v>
      </c>
      <c r="AD955" s="113">
        <v>4129.8652903225802</v>
      </c>
      <c r="AE955" s="113">
        <v>4157.3681460596499</v>
      </c>
      <c r="AF955" s="113">
        <v>27.502855737071702</v>
      </c>
    </row>
    <row r="956" spans="13:32" x14ac:dyDescent="0.35">
      <c r="M956">
        <v>2020</v>
      </c>
      <c r="N956" s="15">
        <v>43957</v>
      </c>
      <c r="O956" s="4">
        <v>24</v>
      </c>
      <c r="P956" s="15" t="s">
        <v>183</v>
      </c>
      <c r="Q956" t="s">
        <v>150</v>
      </c>
      <c r="R956" t="s">
        <v>151</v>
      </c>
      <c r="S956" s="113">
        <v>11539.805895063801</v>
      </c>
      <c r="T956" s="113">
        <v>13393.502</v>
      </c>
      <c r="U956" s="113">
        <v>1853.6961049361</v>
      </c>
      <c r="V956" s="113">
        <f t="shared" si="22"/>
        <v>13393502</v>
      </c>
      <c r="W956" s="114"/>
      <c r="X956">
        <v>2020</v>
      </c>
      <c r="Y956" s="15">
        <v>43957</v>
      </c>
      <c r="Z956" s="4">
        <v>24</v>
      </c>
      <c r="AA956" s="4">
        <v>24</v>
      </c>
      <c r="AB956" t="s">
        <v>224</v>
      </c>
      <c r="AC956" t="s">
        <v>225</v>
      </c>
      <c r="AD956" s="113">
        <v>4129.8652903225802</v>
      </c>
      <c r="AE956" s="113">
        <v>4157.3681460596499</v>
      </c>
      <c r="AF956" s="113">
        <v>27.502855737071702</v>
      </c>
    </row>
    <row r="957" spans="13:32" x14ac:dyDescent="0.35">
      <c r="M957">
        <v>2020</v>
      </c>
      <c r="N957" s="15">
        <v>43958</v>
      </c>
      <c r="O957" s="4">
        <v>24</v>
      </c>
      <c r="P957" s="15" t="s">
        <v>183</v>
      </c>
      <c r="Q957" t="s">
        <v>150</v>
      </c>
      <c r="R957" t="s">
        <v>151</v>
      </c>
      <c r="S957" s="113">
        <v>11605.105958198799</v>
      </c>
      <c r="T957" s="113">
        <v>13365.788</v>
      </c>
      <c r="U957" s="113">
        <v>1760.68204180118</v>
      </c>
      <c r="V957" s="113">
        <f t="shared" si="22"/>
        <v>13365788</v>
      </c>
      <c r="W957" s="114"/>
      <c r="X957">
        <v>2020</v>
      </c>
      <c r="Y957" s="15">
        <v>43958</v>
      </c>
      <c r="Z957" s="4">
        <v>24</v>
      </c>
      <c r="AA957" s="4">
        <v>24</v>
      </c>
      <c r="AB957" t="s">
        <v>224</v>
      </c>
      <c r="AC957" t="s">
        <v>225</v>
      </c>
      <c r="AD957" s="113">
        <v>4129.8652903225802</v>
      </c>
      <c r="AE957" s="113">
        <v>4157.3681460596499</v>
      </c>
      <c r="AF957" s="113">
        <v>27.502855737071702</v>
      </c>
    </row>
    <row r="958" spans="13:32" x14ac:dyDescent="0.35">
      <c r="M958">
        <v>2020</v>
      </c>
      <c r="N958" s="15">
        <v>43959</v>
      </c>
      <c r="O958" s="4">
        <v>24</v>
      </c>
      <c r="P958" s="15" t="s">
        <v>183</v>
      </c>
      <c r="Q958" t="s">
        <v>150</v>
      </c>
      <c r="R958" t="s">
        <v>151</v>
      </c>
      <c r="S958" s="113">
        <v>11677.898075778199</v>
      </c>
      <c r="T958" s="113">
        <v>13307.800999999999</v>
      </c>
      <c r="U958" s="113">
        <v>1629.90292422178</v>
      </c>
      <c r="V958" s="113">
        <f t="shared" si="22"/>
        <v>13307801</v>
      </c>
      <c r="W958" s="114"/>
      <c r="X958">
        <v>2020</v>
      </c>
      <c r="Y958" s="15">
        <v>43959</v>
      </c>
      <c r="Z958" s="4">
        <v>24</v>
      </c>
      <c r="AA958" s="4">
        <v>24</v>
      </c>
      <c r="AB958" t="s">
        <v>224</v>
      </c>
      <c r="AC958" t="s">
        <v>225</v>
      </c>
      <c r="AD958" s="113">
        <v>4129.8652903225802</v>
      </c>
      <c r="AE958" s="113">
        <v>4157.3681460596499</v>
      </c>
      <c r="AF958" s="113">
        <v>27.502855737071702</v>
      </c>
    </row>
    <row r="959" spans="13:32" x14ac:dyDescent="0.35">
      <c r="M959">
        <v>2020</v>
      </c>
      <c r="N959" s="15">
        <v>43960</v>
      </c>
      <c r="O959" s="4">
        <v>24</v>
      </c>
      <c r="P959" s="15" t="s">
        <v>183</v>
      </c>
      <c r="Q959" t="s">
        <v>150</v>
      </c>
      <c r="R959" t="s">
        <v>151</v>
      </c>
      <c r="S959" s="113">
        <v>11762.110197587101</v>
      </c>
      <c r="T959" s="113">
        <v>12745.657999999999</v>
      </c>
      <c r="U959" s="113">
        <v>983.54780241287301</v>
      </c>
      <c r="V959" s="113">
        <f t="shared" si="22"/>
        <v>12745658</v>
      </c>
      <c r="W959" s="114"/>
      <c r="X959">
        <v>2020</v>
      </c>
      <c r="Y959" s="15">
        <v>43960</v>
      </c>
      <c r="Z959" s="4">
        <v>24</v>
      </c>
      <c r="AA959" s="4">
        <v>24</v>
      </c>
      <c r="AB959" t="s">
        <v>224</v>
      </c>
      <c r="AC959" t="s">
        <v>225</v>
      </c>
      <c r="AD959" s="113">
        <v>4129.8652903225802</v>
      </c>
      <c r="AE959" s="113">
        <v>4157.3681460596499</v>
      </c>
      <c r="AF959" s="113">
        <v>27.502855737071702</v>
      </c>
    </row>
    <row r="960" spans="13:32" x14ac:dyDescent="0.35">
      <c r="M960">
        <v>2020</v>
      </c>
      <c r="N960" s="15">
        <v>43961</v>
      </c>
      <c r="O960" s="4">
        <v>24</v>
      </c>
      <c r="P960" s="15" t="s">
        <v>183</v>
      </c>
      <c r="Q960" t="s">
        <v>150</v>
      </c>
      <c r="R960" t="s">
        <v>151</v>
      </c>
      <c r="S960" s="113">
        <v>11851.5354528894</v>
      </c>
      <c r="T960" s="113">
        <v>12089.734</v>
      </c>
      <c r="U960" s="113">
        <v>238.19854711053</v>
      </c>
      <c r="V960" s="113">
        <f t="shared" si="22"/>
        <v>12089734</v>
      </c>
      <c r="W960" s="114"/>
      <c r="X960">
        <v>2020</v>
      </c>
      <c r="Y960" s="15">
        <v>43961</v>
      </c>
      <c r="Z960" s="4">
        <v>24</v>
      </c>
      <c r="AA960" s="4">
        <v>24</v>
      </c>
      <c r="AB960" t="s">
        <v>224</v>
      </c>
      <c r="AC960" t="s">
        <v>225</v>
      </c>
      <c r="AD960" s="113">
        <v>4129.8652903225802</v>
      </c>
      <c r="AE960" s="113">
        <v>4157.3681460596499</v>
      </c>
      <c r="AF960" s="113">
        <v>27.502855737071702</v>
      </c>
    </row>
    <row r="961" spans="13:32" x14ac:dyDescent="0.35">
      <c r="M961">
        <v>2020</v>
      </c>
      <c r="N961" s="15">
        <v>43962</v>
      </c>
      <c r="O961" s="4">
        <v>24</v>
      </c>
      <c r="P961" s="15" t="s">
        <v>183</v>
      </c>
      <c r="Q961" t="s">
        <v>150</v>
      </c>
      <c r="R961" t="s">
        <v>151</v>
      </c>
      <c r="S961" s="113">
        <v>11933.9980353928</v>
      </c>
      <c r="T961" s="113">
        <v>12367.041999999999</v>
      </c>
      <c r="U961" s="113">
        <v>433.04396460716799</v>
      </c>
      <c r="V961" s="113">
        <f t="shared" si="22"/>
        <v>12367042</v>
      </c>
      <c r="W961" s="114"/>
      <c r="X961">
        <v>2020</v>
      </c>
      <c r="Y961" s="15">
        <v>43962</v>
      </c>
      <c r="Z961" s="4">
        <v>24</v>
      </c>
      <c r="AA961" s="4">
        <v>24</v>
      </c>
      <c r="AB961" t="s">
        <v>224</v>
      </c>
      <c r="AC961" t="s">
        <v>225</v>
      </c>
      <c r="AD961" s="113">
        <v>4129.8652903225802</v>
      </c>
      <c r="AE961" s="113">
        <v>4157.3681460596499</v>
      </c>
      <c r="AF961" s="113">
        <v>27.502855737071702</v>
      </c>
    </row>
    <row r="962" spans="13:32" x14ac:dyDescent="0.35">
      <c r="M962">
        <v>2020</v>
      </c>
      <c r="N962" s="15">
        <v>43963</v>
      </c>
      <c r="O962" s="4">
        <v>24</v>
      </c>
      <c r="P962" s="15" t="s">
        <v>183</v>
      </c>
      <c r="Q962" t="s">
        <v>150</v>
      </c>
      <c r="R962" t="s">
        <v>151</v>
      </c>
      <c r="S962" s="113">
        <v>12023.693370146801</v>
      </c>
      <c r="T962" s="113">
        <v>12800.902</v>
      </c>
      <c r="U962" s="113">
        <v>777.20862985312601</v>
      </c>
      <c r="V962" s="113">
        <f t="shared" si="22"/>
        <v>12800902</v>
      </c>
      <c r="W962" s="114"/>
      <c r="X962">
        <v>2020</v>
      </c>
      <c r="Y962" s="15">
        <v>43963</v>
      </c>
      <c r="Z962" s="4">
        <v>24</v>
      </c>
      <c r="AA962" s="4">
        <v>24</v>
      </c>
      <c r="AB962" t="s">
        <v>224</v>
      </c>
      <c r="AC962" t="s">
        <v>225</v>
      </c>
      <c r="AD962" s="113">
        <v>4129.8652903225802</v>
      </c>
      <c r="AE962" s="113">
        <v>4157.3681460596499</v>
      </c>
      <c r="AF962" s="113">
        <v>27.502855737071702</v>
      </c>
    </row>
    <row r="963" spans="13:32" x14ac:dyDescent="0.35">
      <c r="M963">
        <v>2020</v>
      </c>
      <c r="N963" s="15">
        <v>43964</v>
      </c>
      <c r="O963" s="4">
        <v>24</v>
      </c>
      <c r="P963" s="15" t="s">
        <v>183</v>
      </c>
      <c r="Q963" t="s">
        <v>150</v>
      </c>
      <c r="R963" t="s">
        <v>151</v>
      </c>
      <c r="S963" s="113">
        <v>12112.238632672999</v>
      </c>
      <c r="T963" s="113">
        <v>12749.516</v>
      </c>
      <c r="U963" s="113">
        <v>637.27736732699805</v>
      </c>
      <c r="V963" s="113">
        <f t="shared" si="22"/>
        <v>12749516</v>
      </c>
      <c r="W963" s="114"/>
      <c r="X963">
        <v>2020</v>
      </c>
      <c r="Y963" s="15">
        <v>43964</v>
      </c>
      <c r="Z963" s="4">
        <v>24</v>
      </c>
      <c r="AA963" s="4">
        <v>24</v>
      </c>
      <c r="AB963" t="s">
        <v>224</v>
      </c>
      <c r="AC963" t="s">
        <v>225</v>
      </c>
      <c r="AD963" s="113">
        <v>4129.8652903225802</v>
      </c>
      <c r="AE963" s="113">
        <v>4157.3681460596499</v>
      </c>
      <c r="AF963" s="113">
        <v>27.502855737071702</v>
      </c>
    </row>
    <row r="964" spans="13:32" x14ac:dyDescent="0.35">
      <c r="M964">
        <v>2020</v>
      </c>
      <c r="N964" s="15">
        <v>43965</v>
      </c>
      <c r="O964" s="4">
        <v>24</v>
      </c>
      <c r="P964" s="15" t="s">
        <v>183</v>
      </c>
      <c r="Q964" t="s">
        <v>150</v>
      </c>
      <c r="R964" t="s">
        <v>151</v>
      </c>
      <c r="S964" s="113">
        <v>12190.008683484401</v>
      </c>
      <c r="T964" s="113">
        <v>12817.868</v>
      </c>
      <c r="U964" s="113">
        <v>627.85931651551903</v>
      </c>
      <c r="V964" s="113">
        <f t="shared" si="22"/>
        <v>12817868</v>
      </c>
      <c r="W964" s="114"/>
      <c r="X964">
        <v>2020</v>
      </c>
      <c r="Y964" s="15">
        <v>43965</v>
      </c>
      <c r="Z964" s="4">
        <v>24</v>
      </c>
      <c r="AA964" s="4">
        <v>24</v>
      </c>
      <c r="AB964" t="s">
        <v>224</v>
      </c>
      <c r="AC964" t="s">
        <v>225</v>
      </c>
      <c r="AD964" s="113">
        <v>4129.8652903225802</v>
      </c>
      <c r="AE964" s="113">
        <v>4157.3681460596499</v>
      </c>
      <c r="AF964" s="113">
        <v>27.502855737071702</v>
      </c>
    </row>
    <row r="965" spans="13:32" x14ac:dyDescent="0.35">
      <c r="M965">
        <v>2020</v>
      </c>
      <c r="N965" s="15">
        <v>43966</v>
      </c>
      <c r="O965" s="4">
        <v>24</v>
      </c>
      <c r="P965" s="15" t="s">
        <v>183</v>
      </c>
      <c r="Q965" t="s">
        <v>150</v>
      </c>
      <c r="R965" t="s">
        <v>151</v>
      </c>
      <c r="S965" s="113">
        <v>12276.283155085801</v>
      </c>
      <c r="T965" s="113">
        <v>12962.218999999999</v>
      </c>
      <c r="U965" s="113">
        <v>685.93584491411002</v>
      </c>
      <c r="V965" s="113">
        <f t="shared" si="22"/>
        <v>12962219</v>
      </c>
      <c r="W965" s="114"/>
      <c r="X965">
        <v>2020</v>
      </c>
      <c r="Y965" s="15">
        <v>43966</v>
      </c>
      <c r="Z965" s="4">
        <v>24</v>
      </c>
      <c r="AA965" s="4">
        <v>24</v>
      </c>
      <c r="AB965" t="s">
        <v>224</v>
      </c>
      <c r="AC965" t="s">
        <v>225</v>
      </c>
      <c r="AD965" s="113">
        <v>4129.8652903225802</v>
      </c>
      <c r="AE965" s="113">
        <v>4157.3681460596499</v>
      </c>
      <c r="AF965" s="113">
        <v>27.502855737071702</v>
      </c>
    </row>
    <row r="966" spans="13:32" x14ac:dyDescent="0.35">
      <c r="M966">
        <v>2020</v>
      </c>
      <c r="N966" s="15">
        <v>43967</v>
      </c>
      <c r="O966" s="4">
        <v>24</v>
      </c>
      <c r="P966" s="15" t="s">
        <v>183</v>
      </c>
      <c r="Q966" t="s">
        <v>150</v>
      </c>
      <c r="R966" t="s">
        <v>151</v>
      </c>
      <c r="S966" s="113">
        <v>12369.784976438799</v>
      </c>
      <c r="T966" s="113">
        <v>12674.905000000001</v>
      </c>
      <c r="U966" s="113">
        <v>305.12002356116102</v>
      </c>
      <c r="V966" s="113">
        <f t="shared" si="22"/>
        <v>12674905</v>
      </c>
      <c r="W966" s="114"/>
      <c r="X966">
        <v>2020</v>
      </c>
      <c r="Y966" s="15">
        <v>43967</v>
      </c>
      <c r="Z966" s="4">
        <v>24</v>
      </c>
      <c r="AA966" s="4">
        <v>24</v>
      </c>
      <c r="AB966" t="s">
        <v>224</v>
      </c>
      <c r="AC966" t="s">
        <v>225</v>
      </c>
      <c r="AD966" s="113">
        <v>4129.8652903225802</v>
      </c>
      <c r="AE966" s="113">
        <v>4157.3681460596499</v>
      </c>
      <c r="AF966" s="113">
        <v>27.502855737071702</v>
      </c>
    </row>
    <row r="967" spans="13:32" x14ac:dyDescent="0.35">
      <c r="M967">
        <v>2020</v>
      </c>
      <c r="N967" s="15">
        <v>43968</v>
      </c>
      <c r="O967" s="4">
        <v>24</v>
      </c>
      <c r="P967" s="15" t="s">
        <v>183</v>
      </c>
      <c r="Q967" t="s">
        <v>150</v>
      </c>
      <c r="R967" t="s">
        <v>151</v>
      </c>
      <c r="S967" s="113">
        <v>12469.164361573599</v>
      </c>
      <c r="T967" s="113">
        <v>11785.175999999999</v>
      </c>
      <c r="U967" s="113">
        <v>-683.98836157362302</v>
      </c>
      <c r="V967" s="113">
        <f t="shared" si="22"/>
        <v>11785176</v>
      </c>
      <c r="W967" s="114"/>
      <c r="X967">
        <v>2020</v>
      </c>
      <c r="Y967" s="15">
        <v>43968</v>
      </c>
      <c r="Z967" s="4">
        <v>24</v>
      </c>
      <c r="AA967" s="4">
        <v>24</v>
      </c>
      <c r="AB967" t="s">
        <v>224</v>
      </c>
      <c r="AC967" t="s">
        <v>225</v>
      </c>
      <c r="AD967" s="113">
        <v>4129.8652903225802</v>
      </c>
      <c r="AE967" s="113">
        <v>4157.3681460596499</v>
      </c>
      <c r="AF967" s="113">
        <v>27.502855737071702</v>
      </c>
    </row>
    <row r="968" spans="13:32" x14ac:dyDescent="0.35">
      <c r="M968">
        <v>2020</v>
      </c>
      <c r="N968" s="15">
        <v>43969</v>
      </c>
      <c r="O968" s="4">
        <v>24</v>
      </c>
      <c r="P968" s="15" t="s">
        <v>183</v>
      </c>
      <c r="Q968" t="s">
        <v>150</v>
      </c>
      <c r="R968" t="s">
        <v>151</v>
      </c>
      <c r="S968" s="113">
        <v>12574.013110665799</v>
      </c>
      <c r="T968" s="113">
        <v>12297.9</v>
      </c>
      <c r="U968" s="113">
        <v>-276.11311066580299</v>
      </c>
      <c r="V968" s="113">
        <f t="shared" si="22"/>
        <v>12297900</v>
      </c>
      <c r="W968" s="114"/>
      <c r="X968">
        <v>2020</v>
      </c>
      <c r="Y968" s="15">
        <v>43969</v>
      </c>
      <c r="Z968" s="4">
        <v>24</v>
      </c>
      <c r="AA968" s="4">
        <v>24</v>
      </c>
      <c r="AB968" t="s">
        <v>224</v>
      </c>
      <c r="AC968" t="s">
        <v>225</v>
      </c>
      <c r="AD968" s="113">
        <v>4129.8652903225802</v>
      </c>
      <c r="AE968" s="113">
        <v>4157.3681460596499</v>
      </c>
      <c r="AF968" s="113">
        <v>27.502855737071702</v>
      </c>
    </row>
    <row r="969" spans="13:32" x14ac:dyDescent="0.35">
      <c r="M969">
        <v>2020</v>
      </c>
      <c r="N969" s="15">
        <v>43970</v>
      </c>
      <c r="O969" s="4">
        <v>24</v>
      </c>
      <c r="P969" s="15" t="s">
        <v>183</v>
      </c>
      <c r="Q969" t="s">
        <v>150</v>
      </c>
      <c r="R969" t="s">
        <v>151</v>
      </c>
      <c r="S969" s="113">
        <v>12671.356688997101</v>
      </c>
      <c r="T969" s="113">
        <v>12394.031999999999</v>
      </c>
      <c r="U969" s="113">
        <v>-277.32468899717401</v>
      </c>
      <c r="V969" s="113">
        <f t="shared" ref="V969:V1032" si="23">T969*1000</f>
        <v>12394032</v>
      </c>
      <c r="W969" s="114"/>
      <c r="X969">
        <v>2020</v>
      </c>
      <c r="Y969" s="15">
        <v>43970</v>
      </c>
      <c r="Z969" s="4">
        <v>24</v>
      </c>
      <c r="AA969" s="4">
        <v>24</v>
      </c>
      <c r="AB969" t="s">
        <v>224</v>
      </c>
      <c r="AC969" t="s">
        <v>225</v>
      </c>
      <c r="AD969" s="113">
        <v>4129.8652903225802</v>
      </c>
      <c r="AE969" s="113">
        <v>4157.3681460596499</v>
      </c>
      <c r="AF969" s="113">
        <v>27.502855737071702</v>
      </c>
    </row>
    <row r="970" spans="13:32" x14ac:dyDescent="0.35">
      <c r="M970">
        <v>2020</v>
      </c>
      <c r="N970" s="15">
        <v>43971</v>
      </c>
      <c r="O970" s="4">
        <v>24</v>
      </c>
      <c r="P970" s="15" t="s">
        <v>183</v>
      </c>
      <c r="Q970" t="s">
        <v>150</v>
      </c>
      <c r="R970" t="s">
        <v>151</v>
      </c>
      <c r="S970" s="113">
        <v>12746.491643842701</v>
      </c>
      <c r="T970" s="113">
        <v>12134.24</v>
      </c>
      <c r="U970" s="113">
        <v>-612.25164384279003</v>
      </c>
      <c r="V970" s="113">
        <f t="shared" si="23"/>
        <v>12134240</v>
      </c>
      <c r="W970" s="114"/>
      <c r="X970">
        <v>2020</v>
      </c>
      <c r="Y970" s="15">
        <v>43971</v>
      </c>
      <c r="Z970" s="4">
        <v>24</v>
      </c>
      <c r="AA970" s="4">
        <v>24</v>
      </c>
      <c r="AB970" t="s">
        <v>224</v>
      </c>
      <c r="AC970" t="s">
        <v>225</v>
      </c>
      <c r="AD970" s="113">
        <v>4129.8652903225802</v>
      </c>
      <c r="AE970" s="113">
        <v>4157.3681460596499</v>
      </c>
      <c r="AF970" s="113">
        <v>27.502855737071702</v>
      </c>
    </row>
    <row r="971" spans="13:32" x14ac:dyDescent="0.35">
      <c r="M971">
        <v>2020</v>
      </c>
      <c r="N971" s="15">
        <v>43972</v>
      </c>
      <c r="O971" s="4">
        <v>24</v>
      </c>
      <c r="P971" s="15" t="s">
        <v>183</v>
      </c>
      <c r="Q971" t="s">
        <v>150</v>
      </c>
      <c r="R971" t="s">
        <v>151</v>
      </c>
      <c r="S971" s="113">
        <v>12849.4526319503</v>
      </c>
      <c r="T971" s="113">
        <v>12165.438</v>
      </c>
      <c r="U971" s="113">
        <v>-684.01463195036501</v>
      </c>
      <c r="V971" s="113">
        <f t="shared" si="23"/>
        <v>12165438</v>
      </c>
      <c r="W971" s="114"/>
      <c r="X971">
        <v>2020</v>
      </c>
      <c r="Y971" s="15">
        <v>43972</v>
      </c>
      <c r="Z971" s="4">
        <v>24</v>
      </c>
      <c r="AA971" s="4">
        <v>24</v>
      </c>
      <c r="AB971" t="s">
        <v>224</v>
      </c>
      <c r="AC971" t="s">
        <v>225</v>
      </c>
      <c r="AD971" s="113">
        <v>4129.8652903225802</v>
      </c>
      <c r="AE971" s="113">
        <v>4157.3681460596499</v>
      </c>
      <c r="AF971" s="113">
        <v>27.502855737071702</v>
      </c>
    </row>
    <row r="972" spans="13:32" x14ac:dyDescent="0.35">
      <c r="M972">
        <v>2020</v>
      </c>
      <c r="N972" s="15">
        <v>43973</v>
      </c>
      <c r="O972" s="4">
        <v>24</v>
      </c>
      <c r="P972" s="15" t="s">
        <v>183</v>
      </c>
      <c r="Q972" t="s">
        <v>150</v>
      </c>
      <c r="R972" t="s">
        <v>151</v>
      </c>
      <c r="S972" s="113">
        <v>12917.669335005499</v>
      </c>
      <c r="T972" s="113">
        <v>12459.636</v>
      </c>
      <c r="U972" s="113">
        <v>-458.03333500550201</v>
      </c>
      <c r="V972" s="113">
        <f t="shared" si="23"/>
        <v>12459636</v>
      </c>
      <c r="W972" s="114"/>
      <c r="X972">
        <v>2020</v>
      </c>
      <c r="Y972" s="15">
        <v>43973</v>
      </c>
      <c r="Z972" s="4">
        <v>24</v>
      </c>
      <c r="AA972" s="4">
        <v>24</v>
      </c>
      <c r="AB972" t="s">
        <v>224</v>
      </c>
      <c r="AC972" t="s">
        <v>225</v>
      </c>
      <c r="AD972" s="113">
        <v>4129.8652903225802</v>
      </c>
      <c r="AE972" s="113">
        <v>4157.3681460596499</v>
      </c>
      <c r="AF972" s="113">
        <v>27.502855737071702</v>
      </c>
    </row>
    <row r="973" spans="13:32" x14ac:dyDescent="0.35">
      <c r="M973">
        <v>2020</v>
      </c>
      <c r="N973" s="15">
        <v>43974</v>
      </c>
      <c r="O973" s="4">
        <v>24</v>
      </c>
      <c r="P973" s="15" t="s">
        <v>183</v>
      </c>
      <c r="Q973" t="s">
        <v>150</v>
      </c>
      <c r="R973" t="s">
        <v>151</v>
      </c>
      <c r="S973" s="113">
        <v>12977.208748753599</v>
      </c>
      <c r="T973" s="113">
        <v>12079.985000000001</v>
      </c>
      <c r="U973" s="113">
        <v>-897.22374875365097</v>
      </c>
      <c r="V973" s="113">
        <f t="shared" si="23"/>
        <v>12079985</v>
      </c>
      <c r="W973" s="114"/>
      <c r="X973">
        <v>2020</v>
      </c>
      <c r="Y973" s="15">
        <v>43974</v>
      </c>
      <c r="Z973" s="4">
        <v>24</v>
      </c>
      <c r="AA973" s="4">
        <v>24</v>
      </c>
      <c r="AB973" t="s">
        <v>224</v>
      </c>
      <c r="AC973" t="s">
        <v>225</v>
      </c>
      <c r="AD973" s="113">
        <v>4129.8652903225802</v>
      </c>
      <c r="AE973" s="113">
        <v>4157.3681460596499</v>
      </c>
      <c r="AF973" s="113">
        <v>27.502855737071702</v>
      </c>
    </row>
    <row r="974" spans="13:32" x14ac:dyDescent="0.35">
      <c r="M974">
        <v>2020</v>
      </c>
      <c r="N974" s="15">
        <v>43975</v>
      </c>
      <c r="O974" s="4">
        <v>24</v>
      </c>
      <c r="P974" s="15" t="s">
        <v>183</v>
      </c>
      <c r="Q974" t="s">
        <v>150</v>
      </c>
      <c r="R974" t="s">
        <v>151</v>
      </c>
      <c r="S974" s="113">
        <v>13028.1926522181</v>
      </c>
      <c r="T974" s="113">
        <v>11907.062</v>
      </c>
      <c r="U974" s="113">
        <v>-1121.1306522181901</v>
      </c>
      <c r="V974" s="113">
        <f t="shared" si="23"/>
        <v>11907062</v>
      </c>
      <c r="W974" s="114"/>
      <c r="X974">
        <v>2020</v>
      </c>
      <c r="Y974" s="15">
        <v>43975</v>
      </c>
      <c r="Z974" s="4">
        <v>24</v>
      </c>
      <c r="AA974" s="4">
        <v>24</v>
      </c>
      <c r="AB974" t="s">
        <v>224</v>
      </c>
      <c r="AC974" t="s">
        <v>225</v>
      </c>
      <c r="AD974" s="113">
        <v>4129.8652903225802</v>
      </c>
      <c r="AE974" s="113">
        <v>4157.3681460596499</v>
      </c>
      <c r="AF974" s="113">
        <v>27.502855737071702</v>
      </c>
    </row>
    <row r="975" spans="13:32" x14ac:dyDescent="0.35">
      <c r="M975">
        <v>2020</v>
      </c>
      <c r="N975" s="15">
        <v>43976</v>
      </c>
      <c r="O975" s="4">
        <v>24</v>
      </c>
      <c r="P975" s="15" t="s">
        <v>183</v>
      </c>
      <c r="Q975" t="s">
        <v>150</v>
      </c>
      <c r="R975" t="s">
        <v>151</v>
      </c>
      <c r="S975" s="113">
        <v>13086.752370119901</v>
      </c>
      <c r="T975" s="113">
        <v>12259.444</v>
      </c>
      <c r="U975" s="113">
        <v>-827.30837011992605</v>
      </c>
      <c r="V975" s="113">
        <f t="shared" si="23"/>
        <v>12259444</v>
      </c>
      <c r="W975" s="114"/>
      <c r="X975">
        <v>2020</v>
      </c>
      <c r="Y975" s="15">
        <v>43976</v>
      </c>
      <c r="Z975" s="4">
        <v>24</v>
      </c>
      <c r="AA975" s="4">
        <v>24</v>
      </c>
      <c r="AB975" t="s">
        <v>224</v>
      </c>
      <c r="AC975" t="s">
        <v>225</v>
      </c>
      <c r="AD975" s="113">
        <v>4129.8652903225802</v>
      </c>
      <c r="AE975" s="113">
        <v>4157.3681460596499</v>
      </c>
      <c r="AF975" s="113">
        <v>27.502855737071702</v>
      </c>
    </row>
    <row r="976" spans="13:32" x14ac:dyDescent="0.35">
      <c r="M976">
        <v>2020</v>
      </c>
      <c r="N976" s="15">
        <v>43977</v>
      </c>
      <c r="O976" s="4">
        <v>24</v>
      </c>
      <c r="P976" s="15" t="s">
        <v>183</v>
      </c>
      <c r="Q976" t="s">
        <v>150</v>
      </c>
      <c r="R976" t="s">
        <v>151</v>
      </c>
      <c r="S976" s="113">
        <v>13134.602423090801</v>
      </c>
      <c r="T976" s="113">
        <v>13357.056</v>
      </c>
      <c r="U976" s="113">
        <v>222.45357690918499</v>
      </c>
      <c r="V976" s="113">
        <f t="shared" si="23"/>
        <v>13357056</v>
      </c>
      <c r="W976" s="114"/>
      <c r="X976">
        <v>2020</v>
      </c>
      <c r="Y976" s="15">
        <v>43977</v>
      </c>
      <c r="Z976" s="4">
        <v>24</v>
      </c>
      <c r="AA976" s="4">
        <v>24</v>
      </c>
      <c r="AB976" t="s">
        <v>224</v>
      </c>
      <c r="AC976" t="s">
        <v>225</v>
      </c>
      <c r="AD976" s="113">
        <v>4129.8652903225802</v>
      </c>
      <c r="AE976" s="113">
        <v>4157.3681460596499</v>
      </c>
      <c r="AF976" s="113">
        <v>27.502855737071702</v>
      </c>
    </row>
    <row r="977" spans="13:32" x14ac:dyDescent="0.35">
      <c r="M977">
        <v>2020</v>
      </c>
      <c r="N977" s="15">
        <v>43978</v>
      </c>
      <c r="O977" s="4">
        <v>24</v>
      </c>
      <c r="P977" s="15" t="s">
        <v>183</v>
      </c>
      <c r="Q977" t="s">
        <v>150</v>
      </c>
      <c r="R977" t="s">
        <v>151</v>
      </c>
      <c r="S977" s="113">
        <v>13180.1969643421</v>
      </c>
      <c r="T977" s="113">
        <v>14233.945</v>
      </c>
      <c r="U977" s="113">
        <v>1053.7480356578801</v>
      </c>
      <c r="V977" s="113">
        <f t="shared" si="23"/>
        <v>14233945</v>
      </c>
      <c r="W977" s="114"/>
      <c r="X977">
        <v>2020</v>
      </c>
      <c r="Y977" s="15">
        <v>43978</v>
      </c>
      <c r="Z977" s="4">
        <v>24</v>
      </c>
      <c r="AA977" s="4">
        <v>24</v>
      </c>
      <c r="AB977" t="s">
        <v>224</v>
      </c>
      <c r="AC977" t="s">
        <v>225</v>
      </c>
      <c r="AD977" s="113">
        <v>4129.8652903225802</v>
      </c>
      <c r="AE977" s="113">
        <v>4157.3681460596499</v>
      </c>
      <c r="AF977" s="113">
        <v>27.502855737071702</v>
      </c>
    </row>
    <row r="978" spans="13:32" x14ac:dyDescent="0.35">
      <c r="M978">
        <v>2020</v>
      </c>
      <c r="N978" s="15">
        <v>43979</v>
      </c>
      <c r="O978" s="4">
        <v>24</v>
      </c>
      <c r="P978" s="15" t="s">
        <v>183</v>
      </c>
      <c r="Q978" t="s">
        <v>150</v>
      </c>
      <c r="R978" t="s">
        <v>151</v>
      </c>
      <c r="S978" s="113">
        <v>13229.859533410599</v>
      </c>
      <c r="T978" s="113">
        <v>14865.322</v>
      </c>
      <c r="U978" s="113">
        <v>1635.46246658935</v>
      </c>
      <c r="V978" s="113">
        <f t="shared" si="23"/>
        <v>14865322</v>
      </c>
      <c r="W978" s="114"/>
      <c r="X978">
        <v>2020</v>
      </c>
      <c r="Y978" s="15">
        <v>43979</v>
      </c>
      <c r="Z978" s="4">
        <v>24</v>
      </c>
      <c r="AA978" s="4">
        <v>24</v>
      </c>
      <c r="AB978" t="s">
        <v>224</v>
      </c>
      <c r="AC978" t="s">
        <v>225</v>
      </c>
      <c r="AD978" s="113">
        <v>4129.8652903225802</v>
      </c>
      <c r="AE978" s="113">
        <v>4157.3681460596499</v>
      </c>
      <c r="AF978" s="113">
        <v>27.502855737071702</v>
      </c>
    </row>
    <row r="979" spans="13:32" x14ac:dyDescent="0.35">
      <c r="M979">
        <v>2020</v>
      </c>
      <c r="N979" s="15">
        <v>43980</v>
      </c>
      <c r="O979" s="4">
        <v>24</v>
      </c>
      <c r="P979" s="15" t="s">
        <v>183</v>
      </c>
      <c r="Q979" t="s">
        <v>150</v>
      </c>
      <c r="R979" t="s">
        <v>151</v>
      </c>
      <c r="S979" s="113">
        <v>13271.8230480168</v>
      </c>
      <c r="T979" s="113">
        <v>15600.424999999999</v>
      </c>
      <c r="U979" s="113">
        <v>2328.6019519831302</v>
      </c>
      <c r="V979" s="113">
        <f t="shared" si="23"/>
        <v>15600425</v>
      </c>
      <c r="W979" s="114"/>
      <c r="X979">
        <v>2020</v>
      </c>
      <c r="Y979" s="15">
        <v>43980</v>
      </c>
      <c r="Z979" s="4">
        <v>24</v>
      </c>
      <c r="AA979" s="4">
        <v>24</v>
      </c>
      <c r="AB979" t="s">
        <v>224</v>
      </c>
      <c r="AC979" t="s">
        <v>225</v>
      </c>
      <c r="AD979" s="113">
        <v>4129.8652903225802</v>
      </c>
      <c r="AE979" s="113">
        <v>4157.3681460596499</v>
      </c>
      <c r="AF979" s="113">
        <v>27.502855737071702</v>
      </c>
    </row>
    <row r="980" spans="13:32" x14ac:dyDescent="0.35">
      <c r="M980">
        <v>2020</v>
      </c>
      <c r="N980" s="15">
        <v>43981</v>
      </c>
      <c r="O980" s="4">
        <v>24</v>
      </c>
      <c r="P980" s="15" t="s">
        <v>183</v>
      </c>
      <c r="Q980" t="s">
        <v>150</v>
      </c>
      <c r="R980" t="s">
        <v>151</v>
      </c>
      <c r="S980" s="113">
        <v>13324.120665648999</v>
      </c>
      <c r="T980" s="113">
        <v>13077.925999999999</v>
      </c>
      <c r="U980" s="113">
        <v>-246.19466564901799</v>
      </c>
      <c r="V980" s="113">
        <f t="shared" si="23"/>
        <v>13077926</v>
      </c>
      <c r="W980" s="114"/>
      <c r="X980">
        <v>2020</v>
      </c>
      <c r="Y980" s="15">
        <v>43981</v>
      </c>
      <c r="Z980" s="4">
        <v>24</v>
      </c>
      <c r="AA980" s="4">
        <v>24</v>
      </c>
      <c r="AB980" t="s">
        <v>224</v>
      </c>
      <c r="AC980" t="s">
        <v>225</v>
      </c>
      <c r="AD980" s="113">
        <v>4129.8652903225802</v>
      </c>
      <c r="AE980" s="113">
        <v>4157.3681460596499</v>
      </c>
      <c r="AF980" s="113">
        <v>27.502855737071702</v>
      </c>
    </row>
    <row r="981" spans="13:32" x14ac:dyDescent="0.35">
      <c r="M981">
        <v>2020</v>
      </c>
      <c r="N981" s="15">
        <v>43982</v>
      </c>
      <c r="O981" s="4">
        <v>24</v>
      </c>
      <c r="P981" s="15" t="s">
        <v>183</v>
      </c>
      <c r="Q981" t="s">
        <v>150</v>
      </c>
      <c r="R981" t="s">
        <v>151</v>
      </c>
      <c r="S981" s="113">
        <v>13371.234427495199</v>
      </c>
      <c r="T981" s="113">
        <v>12399.664000000001</v>
      </c>
      <c r="U981" s="113">
        <v>-971.57042749521804</v>
      </c>
      <c r="V981" s="113">
        <f t="shared" si="23"/>
        <v>12399664</v>
      </c>
      <c r="W981" s="114"/>
      <c r="X981">
        <v>2020</v>
      </c>
      <c r="Y981" s="15">
        <v>43982</v>
      </c>
      <c r="Z981" s="4">
        <v>24</v>
      </c>
      <c r="AA981" s="4">
        <v>24</v>
      </c>
      <c r="AB981" t="s">
        <v>224</v>
      </c>
      <c r="AC981" t="s">
        <v>225</v>
      </c>
      <c r="AD981" s="113">
        <v>4129.8652903225802</v>
      </c>
      <c r="AE981" s="113">
        <v>4157.3681460596499</v>
      </c>
      <c r="AF981" s="113">
        <v>27.502855737071702</v>
      </c>
    </row>
    <row r="982" spans="13:32" x14ac:dyDescent="0.35">
      <c r="M982">
        <v>2020</v>
      </c>
      <c r="N982" s="15">
        <v>43983</v>
      </c>
      <c r="O982" s="4">
        <v>24</v>
      </c>
      <c r="P982" s="15" t="s">
        <v>184</v>
      </c>
      <c r="Q982" t="s">
        <v>150</v>
      </c>
      <c r="R982" t="s">
        <v>151</v>
      </c>
      <c r="S982" s="113">
        <v>13791.298921163299</v>
      </c>
      <c r="T982" s="113">
        <v>13767.509</v>
      </c>
      <c r="U982" s="113">
        <v>-23.789921163357501</v>
      </c>
      <c r="V982" s="113">
        <f t="shared" si="23"/>
        <v>13767509</v>
      </c>
      <c r="W982" s="114"/>
      <c r="X982">
        <v>2020</v>
      </c>
      <c r="Y982" s="15">
        <v>43983</v>
      </c>
      <c r="Z982" s="4">
        <v>24</v>
      </c>
      <c r="AA982" s="4">
        <v>24</v>
      </c>
      <c r="AB982" t="s">
        <v>224</v>
      </c>
      <c r="AC982" t="s">
        <v>225</v>
      </c>
      <c r="AD982" s="113">
        <v>4197.1706666666596</v>
      </c>
      <c r="AE982" s="113">
        <v>4225.1217428481796</v>
      </c>
      <c r="AF982" s="113">
        <v>27.951076181515798</v>
      </c>
    </row>
    <row r="983" spans="13:32" x14ac:dyDescent="0.35">
      <c r="M983">
        <v>2020</v>
      </c>
      <c r="N983" s="15">
        <v>43984</v>
      </c>
      <c r="O983" s="4">
        <v>24</v>
      </c>
      <c r="P983" s="15" t="s">
        <v>184</v>
      </c>
      <c r="Q983" t="s">
        <v>150</v>
      </c>
      <c r="R983" t="s">
        <v>151</v>
      </c>
      <c r="S983" s="113">
        <v>13845.3126666314</v>
      </c>
      <c r="T983" s="113">
        <v>14393.157999999999</v>
      </c>
      <c r="U983" s="113">
        <v>547.84533336855304</v>
      </c>
      <c r="V983" s="113">
        <f t="shared" si="23"/>
        <v>14393158</v>
      </c>
      <c r="W983" s="114"/>
      <c r="X983">
        <v>2020</v>
      </c>
      <c r="Y983" s="15">
        <v>43984</v>
      </c>
      <c r="Z983" s="4">
        <v>24</v>
      </c>
      <c r="AA983" s="4">
        <v>24</v>
      </c>
      <c r="AB983" t="s">
        <v>224</v>
      </c>
      <c r="AC983" t="s">
        <v>225</v>
      </c>
      <c r="AD983" s="113">
        <v>4197.1706666666596</v>
      </c>
      <c r="AE983" s="113">
        <v>4225.1217428481796</v>
      </c>
      <c r="AF983" s="113">
        <v>27.951076181515798</v>
      </c>
    </row>
    <row r="984" spans="13:32" x14ac:dyDescent="0.35">
      <c r="M984">
        <v>2020</v>
      </c>
      <c r="N984" s="15">
        <v>43985</v>
      </c>
      <c r="O984" s="4">
        <v>24</v>
      </c>
      <c r="P984" s="15" t="s">
        <v>184</v>
      </c>
      <c r="Q984" t="s">
        <v>150</v>
      </c>
      <c r="R984" t="s">
        <v>151</v>
      </c>
      <c r="S984" s="113">
        <v>13905.5254970769</v>
      </c>
      <c r="T984" s="113">
        <v>14801.8</v>
      </c>
      <c r="U984" s="113">
        <v>896.27450292305696</v>
      </c>
      <c r="V984" s="113">
        <f t="shared" si="23"/>
        <v>14801800</v>
      </c>
      <c r="W984" s="114"/>
      <c r="X984">
        <v>2020</v>
      </c>
      <c r="Y984" s="15">
        <v>43985</v>
      </c>
      <c r="Z984" s="4">
        <v>24</v>
      </c>
      <c r="AA984" s="4">
        <v>24</v>
      </c>
      <c r="AB984" t="s">
        <v>224</v>
      </c>
      <c r="AC984" t="s">
        <v>225</v>
      </c>
      <c r="AD984" s="113">
        <v>4197.1706666666596</v>
      </c>
      <c r="AE984" s="113">
        <v>4225.1217428481796</v>
      </c>
      <c r="AF984" s="113">
        <v>27.951076181515798</v>
      </c>
    </row>
    <row r="985" spans="13:32" x14ac:dyDescent="0.35">
      <c r="M985">
        <v>2020</v>
      </c>
      <c r="N985" s="15">
        <v>43986</v>
      </c>
      <c r="O985" s="4">
        <v>24</v>
      </c>
      <c r="P985" s="15" t="s">
        <v>184</v>
      </c>
      <c r="Q985" t="s">
        <v>150</v>
      </c>
      <c r="R985" t="s">
        <v>151</v>
      </c>
      <c r="S985" s="113">
        <v>13960.7329353736</v>
      </c>
      <c r="T985" s="113">
        <v>14826.248</v>
      </c>
      <c r="U985" s="113">
        <v>865.51506462633097</v>
      </c>
      <c r="V985" s="113">
        <f t="shared" si="23"/>
        <v>14826248</v>
      </c>
      <c r="W985" s="114"/>
      <c r="X985">
        <v>2020</v>
      </c>
      <c r="Y985" s="15">
        <v>43986</v>
      </c>
      <c r="Z985" s="4">
        <v>24</v>
      </c>
      <c r="AA985" s="4">
        <v>24</v>
      </c>
      <c r="AB985" t="s">
        <v>224</v>
      </c>
      <c r="AC985" t="s">
        <v>225</v>
      </c>
      <c r="AD985" s="113">
        <v>4197.1706666666596</v>
      </c>
      <c r="AE985" s="113">
        <v>4225.1217428481796</v>
      </c>
      <c r="AF985" s="113">
        <v>27.951076181515798</v>
      </c>
    </row>
    <row r="986" spans="13:32" x14ac:dyDescent="0.35">
      <c r="M986">
        <v>2020</v>
      </c>
      <c r="N986" s="15">
        <v>43987</v>
      </c>
      <c r="O986" s="4">
        <v>24</v>
      </c>
      <c r="P986" s="15" t="s">
        <v>184</v>
      </c>
      <c r="Q986" t="s">
        <v>150</v>
      </c>
      <c r="R986" t="s">
        <v>151</v>
      </c>
      <c r="S986" s="113">
        <v>14009.3992725795</v>
      </c>
      <c r="T986" s="113">
        <v>14430.97</v>
      </c>
      <c r="U986" s="113">
        <v>421.57072742046603</v>
      </c>
      <c r="V986" s="113">
        <f t="shared" si="23"/>
        <v>14430970</v>
      </c>
      <c r="W986" s="114"/>
      <c r="X986">
        <v>2020</v>
      </c>
      <c r="Y986" s="15">
        <v>43987</v>
      </c>
      <c r="Z986" s="4">
        <v>24</v>
      </c>
      <c r="AA986" s="4">
        <v>24</v>
      </c>
      <c r="AB986" t="s">
        <v>224</v>
      </c>
      <c r="AC986" t="s">
        <v>225</v>
      </c>
      <c r="AD986" s="113">
        <v>4197.1706666666596</v>
      </c>
      <c r="AE986" s="113">
        <v>4225.1217428481796</v>
      </c>
      <c r="AF986" s="113">
        <v>27.951076181515798</v>
      </c>
    </row>
    <row r="987" spans="13:32" x14ac:dyDescent="0.35">
      <c r="M987">
        <v>2020</v>
      </c>
      <c r="N987" s="15">
        <v>43988</v>
      </c>
      <c r="O987" s="4">
        <v>24</v>
      </c>
      <c r="P987" s="15" t="s">
        <v>184</v>
      </c>
      <c r="Q987" t="s">
        <v>150</v>
      </c>
      <c r="R987" t="s">
        <v>151</v>
      </c>
      <c r="S987" s="113">
        <v>14049.5113490966</v>
      </c>
      <c r="T987" s="113">
        <v>13749.424999999999</v>
      </c>
      <c r="U987" s="113">
        <v>-300.08634909667302</v>
      </c>
      <c r="V987" s="113">
        <f t="shared" si="23"/>
        <v>13749425</v>
      </c>
      <c r="W987" s="114"/>
      <c r="X987">
        <v>2020</v>
      </c>
      <c r="Y987" s="15">
        <v>43988</v>
      </c>
      <c r="Z987" s="4">
        <v>24</v>
      </c>
      <c r="AA987" s="4">
        <v>24</v>
      </c>
      <c r="AB987" t="s">
        <v>224</v>
      </c>
      <c r="AC987" t="s">
        <v>225</v>
      </c>
      <c r="AD987" s="113">
        <v>4197.1706666666596</v>
      </c>
      <c r="AE987" s="113">
        <v>4225.1217428481796</v>
      </c>
      <c r="AF987" s="113">
        <v>27.951076181515798</v>
      </c>
    </row>
    <row r="988" spans="13:32" x14ac:dyDescent="0.35">
      <c r="M988">
        <v>2020</v>
      </c>
      <c r="N988" s="15">
        <v>43989</v>
      </c>
      <c r="O988" s="4">
        <v>24</v>
      </c>
      <c r="P988" s="15" t="s">
        <v>184</v>
      </c>
      <c r="Q988" t="s">
        <v>150</v>
      </c>
      <c r="R988" t="s">
        <v>151</v>
      </c>
      <c r="S988" s="113">
        <v>14083.5048827067</v>
      </c>
      <c r="T988" s="113">
        <v>13240.298000000001</v>
      </c>
      <c r="U988" s="113">
        <v>-843.20688270678602</v>
      </c>
      <c r="V988" s="113">
        <f t="shared" si="23"/>
        <v>13240298</v>
      </c>
      <c r="W988" s="114"/>
      <c r="X988">
        <v>2020</v>
      </c>
      <c r="Y988" s="15">
        <v>43989</v>
      </c>
      <c r="Z988" s="4">
        <v>24</v>
      </c>
      <c r="AA988" s="4">
        <v>24</v>
      </c>
      <c r="AB988" t="s">
        <v>224</v>
      </c>
      <c r="AC988" t="s">
        <v>225</v>
      </c>
      <c r="AD988" s="113">
        <v>4197.1706666666596</v>
      </c>
      <c r="AE988" s="113">
        <v>4225.1217428481796</v>
      </c>
      <c r="AF988" s="113">
        <v>27.951076181515798</v>
      </c>
    </row>
    <row r="989" spans="13:32" x14ac:dyDescent="0.35">
      <c r="M989">
        <v>2020</v>
      </c>
      <c r="N989" s="15">
        <v>43990</v>
      </c>
      <c r="O989" s="4">
        <v>24</v>
      </c>
      <c r="P989" s="15" t="s">
        <v>184</v>
      </c>
      <c r="Q989" t="s">
        <v>150</v>
      </c>
      <c r="R989" t="s">
        <v>151</v>
      </c>
      <c r="S989" s="113">
        <v>14123.0089789746</v>
      </c>
      <c r="T989" s="113">
        <v>14046.511</v>
      </c>
      <c r="U989" s="113">
        <v>-76.497978974613901</v>
      </c>
      <c r="V989" s="113">
        <f t="shared" si="23"/>
        <v>14046511</v>
      </c>
      <c r="W989" s="114"/>
      <c r="X989">
        <v>2020</v>
      </c>
      <c r="Y989" s="15">
        <v>43990</v>
      </c>
      <c r="Z989" s="4">
        <v>24</v>
      </c>
      <c r="AA989" s="4">
        <v>24</v>
      </c>
      <c r="AB989" t="s">
        <v>224</v>
      </c>
      <c r="AC989" t="s">
        <v>225</v>
      </c>
      <c r="AD989" s="113">
        <v>4197.1706666666596</v>
      </c>
      <c r="AE989" s="113">
        <v>4225.1217428481796</v>
      </c>
      <c r="AF989" s="113">
        <v>27.951076181515798</v>
      </c>
    </row>
    <row r="990" spans="13:32" x14ac:dyDescent="0.35">
      <c r="M990">
        <v>2020</v>
      </c>
      <c r="N990" s="15">
        <v>43991</v>
      </c>
      <c r="O990" s="4">
        <v>24</v>
      </c>
      <c r="P990" s="15" t="s">
        <v>184</v>
      </c>
      <c r="Q990" t="s">
        <v>150</v>
      </c>
      <c r="R990" t="s">
        <v>151</v>
      </c>
      <c r="S990" s="113">
        <v>14172.0551470962</v>
      </c>
      <c r="T990" s="113">
        <v>14445.754000000001</v>
      </c>
      <c r="U990" s="113">
        <v>273.69885290373702</v>
      </c>
      <c r="V990" s="113">
        <f t="shared" si="23"/>
        <v>14445754</v>
      </c>
      <c r="W990" s="114"/>
      <c r="X990">
        <v>2020</v>
      </c>
      <c r="Y990" s="15">
        <v>43991</v>
      </c>
      <c r="Z990" s="4">
        <v>24</v>
      </c>
      <c r="AA990" s="4">
        <v>24</v>
      </c>
      <c r="AB990" t="s">
        <v>224</v>
      </c>
      <c r="AC990" t="s">
        <v>225</v>
      </c>
      <c r="AD990" s="113">
        <v>4197.1706666666596</v>
      </c>
      <c r="AE990" s="113">
        <v>4225.1217428481796</v>
      </c>
      <c r="AF990" s="113">
        <v>27.951076181515798</v>
      </c>
    </row>
    <row r="991" spans="13:32" x14ac:dyDescent="0.35">
      <c r="M991">
        <v>2020</v>
      </c>
      <c r="N991" s="15">
        <v>43992</v>
      </c>
      <c r="O991" s="4">
        <v>24</v>
      </c>
      <c r="P991" s="15" t="s">
        <v>184</v>
      </c>
      <c r="Q991" t="s">
        <v>150</v>
      </c>
      <c r="R991" t="s">
        <v>151</v>
      </c>
      <c r="S991" s="113">
        <v>14206.1998340887</v>
      </c>
      <c r="T991" s="113">
        <v>14916.769</v>
      </c>
      <c r="U991" s="113">
        <v>710.56916591128902</v>
      </c>
      <c r="V991" s="113">
        <f t="shared" si="23"/>
        <v>14916769</v>
      </c>
      <c r="W991" s="114"/>
      <c r="X991">
        <v>2020</v>
      </c>
      <c r="Y991" s="15">
        <v>43992</v>
      </c>
      <c r="Z991" s="4">
        <v>24</v>
      </c>
      <c r="AA991" s="4">
        <v>24</v>
      </c>
      <c r="AB991" t="s">
        <v>224</v>
      </c>
      <c r="AC991" t="s">
        <v>225</v>
      </c>
      <c r="AD991" s="113">
        <v>4197.1706666666596</v>
      </c>
      <c r="AE991" s="113">
        <v>4225.1217428481796</v>
      </c>
      <c r="AF991" s="113">
        <v>27.951076181515798</v>
      </c>
    </row>
    <row r="992" spans="13:32" x14ac:dyDescent="0.35">
      <c r="M992">
        <v>2020</v>
      </c>
      <c r="N992" s="15">
        <v>43993</v>
      </c>
      <c r="O992" s="4">
        <v>24</v>
      </c>
      <c r="P992" s="15" t="s">
        <v>184</v>
      </c>
      <c r="Q992" t="s">
        <v>150</v>
      </c>
      <c r="R992" t="s">
        <v>151</v>
      </c>
      <c r="S992" s="113">
        <v>14242.8000360321</v>
      </c>
      <c r="T992" s="113">
        <v>14950.275</v>
      </c>
      <c r="U992" s="113">
        <v>707.47496396787506</v>
      </c>
      <c r="V992" s="113">
        <f t="shared" si="23"/>
        <v>14950275</v>
      </c>
      <c r="W992" s="114"/>
      <c r="X992">
        <v>2020</v>
      </c>
      <c r="Y992" s="15">
        <v>43993</v>
      </c>
      <c r="Z992" s="4">
        <v>24</v>
      </c>
      <c r="AA992" s="4">
        <v>24</v>
      </c>
      <c r="AB992" t="s">
        <v>224</v>
      </c>
      <c r="AC992" t="s">
        <v>225</v>
      </c>
      <c r="AD992" s="113">
        <v>4197.1706666666596</v>
      </c>
      <c r="AE992" s="113">
        <v>4225.1217428481796</v>
      </c>
      <c r="AF992" s="113">
        <v>27.951076181515798</v>
      </c>
    </row>
    <row r="993" spans="13:32" x14ac:dyDescent="0.35">
      <c r="M993">
        <v>2020</v>
      </c>
      <c r="N993" s="15">
        <v>43994</v>
      </c>
      <c r="O993" s="4">
        <v>24</v>
      </c>
      <c r="P993" s="15" t="s">
        <v>184</v>
      </c>
      <c r="Q993" t="s">
        <v>150</v>
      </c>
      <c r="R993" t="s">
        <v>151</v>
      </c>
      <c r="S993" s="113">
        <v>14277.0745550315</v>
      </c>
      <c r="T993" s="113">
        <v>14352.608</v>
      </c>
      <c r="U993" s="113">
        <v>75.533444968477795</v>
      </c>
      <c r="V993" s="113">
        <f t="shared" si="23"/>
        <v>14352608</v>
      </c>
      <c r="W993" s="114"/>
      <c r="X993">
        <v>2020</v>
      </c>
      <c r="Y993" s="15">
        <v>43994</v>
      </c>
      <c r="Z993" s="4">
        <v>24</v>
      </c>
      <c r="AA993" s="4">
        <v>24</v>
      </c>
      <c r="AB993" t="s">
        <v>224</v>
      </c>
      <c r="AC993" t="s">
        <v>225</v>
      </c>
      <c r="AD993" s="113">
        <v>4197.1706666666596</v>
      </c>
      <c r="AE993" s="113">
        <v>4225.1217428481796</v>
      </c>
      <c r="AF993" s="113">
        <v>27.951076181515798</v>
      </c>
    </row>
    <row r="994" spans="13:32" x14ac:dyDescent="0.35">
      <c r="M994">
        <v>2020</v>
      </c>
      <c r="N994" s="15">
        <v>43995</v>
      </c>
      <c r="O994" s="4">
        <v>24</v>
      </c>
      <c r="P994" s="15" t="s">
        <v>184</v>
      </c>
      <c r="Q994" t="s">
        <v>150</v>
      </c>
      <c r="R994" t="s">
        <v>151</v>
      </c>
      <c r="S994" s="113">
        <v>14304.951463597399</v>
      </c>
      <c r="T994" s="113">
        <v>12744.175999999999</v>
      </c>
      <c r="U994" s="113">
        <v>-1560.77546359743</v>
      </c>
      <c r="V994" s="113">
        <f t="shared" si="23"/>
        <v>12744176</v>
      </c>
      <c r="W994" s="114"/>
      <c r="X994">
        <v>2020</v>
      </c>
      <c r="Y994" s="15">
        <v>43995</v>
      </c>
      <c r="Z994" s="4">
        <v>24</v>
      </c>
      <c r="AA994" s="4">
        <v>24</v>
      </c>
      <c r="AB994" t="s">
        <v>224</v>
      </c>
      <c r="AC994" t="s">
        <v>225</v>
      </c>
      <c r="AD994" s="113">
        <v>4197.1706666666596</v>
      </c>
      <c r="AE994" s="113">
        <v>4225.1217428481796</v>
      </c>
      <c r="AF994" s="113">
        <v>27.951076181515798</v>
      </c>
    </row>
    <row r="995" spans="13:32" x14ac:dyDescent="0.35">
      <c r="M995">
        <v>2020</v>
      </c>
      <c r="N995" s="15">
        <v>43996</v>
      </c>
      <c r="O995" s="4">
        <v>24</v>
      </c>
      <c r="P995" s="15" t="s">
        <v>184</v>
      </c>
      <c r="Q995" t="s">
        <v>150</v>
      </c>
      <c r="R995" t="s">
        <v>151</v>
      </c>
      <c r="S995" s="113">
        <v>14334.9671722203</v>
      </c>
      <c r="T995" s="113">
        <v>12171.817999999999</v>
      </c>
      <c r="U995" s="113">
        <v>-2163.14917222033</v>
      </c>
      <c r="V995" s="113">
        <f t="shared" si="23"/>
        <v>12171818</v>
      </c>
      <c r="W995" s="114"/>
      <c r="X995">
        <v>2020</v>
      </c>
      <c r="Y995" s="15">
        <v>43996</v>
      </c>
      <c r="Z995" s="4">
        <v>24</v>
      </c>
      <c r="AA995" s="4">
        <v>24</v>
      </c>
      <c r="AB995" t="s">
        <v>224</v>
      </c>
      <c r="AC995" t="s">
        <v>225</v>
      </c>
      <c r="AD995" s="113">
        <v>4197.1706666666596</v>
      </c>
      <c r="AE995" s="113">
        <v>4225.1217428481796</v>
      </c>
      <c r="AF995" s="113">
        <v>27.951076181515798</v>
      </c>
    </row>
    <row r="996" spans="13:32" x14ac:dyDescent="0.35">
      <c r="M996">
        <v>2020</v>
      </c>
      <c r="N996" s="15">
        <v>43997</v>
      </c>
      <c r="O996" s="4">
        <v>24</v>
      </c>
      <c r="P996" s="15" t="s">
        <v>184</v>
      </c>
      <c r="Q996" t="s">
        <v>150</v>
      </c>
      <c r="R996" t="s">
        <v>151</v>
      </c>
      <c r="S996" s="113">
        <v>14386.2540061362</v>
      </c>
      <c r="T996" s="113">
        <v>12686.699000000001</v>
      </c>
      <c r="U996" s="113">
        <v>-1699.5550061362201</v>
      </c>
      <c r="V996" s="113">
        <f t="shared" si="23"/>
        <v>12686699</v>
      </c>
      <c r="W996" s="114"/>
      <c r="X996">
        <v>2020</v>
      </c>
      <c r="Y996" s="15">
        <v>43997</v>
      </c>
      <c r="Z996" s="4">
        <v>24</v>
      </c>
      <c r="AA996" s="4">
        <v>24</v>
      </c>
      <c r="AB996" t="s">
        <v>224</v>
      </c>
      <c r="AC996" t="s">
        <v>225</v>
      </c>
      <c r="AD996" s="113">
        <v>4197.1706666666596</v>
      </c>
      <c r="AE996" s="113">
        <v>4225.1217428481796</v>
      </c>
      <c r="AF996" s="113">
        <v>27.951076181515798</v>
      </c>
    </row>
    <row r="997" spans="13:32" x14ac:dyDescent="0.35">
      <c r="M997">
        <v>2020</v>
      </c>
      <c r="N997" s="15">
        <v>43998</v>
      </c>
      <c r="O997" s="4">
        <v>24</v>
      </c>
      <c r="P997" s="15" t="s">
        <v>184</v>
      </c>
      <c r="Q997" t="s">
        <v>150</v>
      </c>
      <c r="R997" t="s">
        <v>151</v>
      </c>
      <c r="S997" s="113">
        <v>14438.126341781001</v>
      </c>
      <c r="T997" s="113">
        <v>12728.571</v>
      </c>
      <c r="U997" s="113">
        <v>-1709.55534178107</v>
      </c>
      <c r="V997" s="113">
        <f t="shared" si="23"/>
        <v>12728571</v>
      </c>
      <c r="W997" s="114"/>
      <c r="X997">
        <v>2020</v>
      </c>
      <c r="Y997" s="15">
        <v>43998</v>
      </c>
      <c r="Z997" s="4">
        <v>24</v>
      </c>
      <c r="AA997" s="4">
        <v>24</v>
      </c>
      <c r="AB997" t="s">
        <v>224</v>
      </c>
      <c r="AC997" t="s">
        <v>225</v>
      </c>
      <c r="AD997" s="113">
        <v>4197.1706666666596</v>
      </c>
      <c r="AE997" s="113">
        <v>4225.1217428481796</v>
      </c>
      <c r="AF997" s="113">
        <v>27.951076181515798</v>
      </c>
    </row>
    <row r="998" spans="13:32" x14ac:dyDescent="0.35">
      <c r="M998">
        <v>2020</v>
      </c>
      <c r="N998" s="15">
        <v>43999</v>
      </c>
      <c r="O998" s="4">
        <v>24</v>
      </c>
      <c r="P998" s="15" t="s">
        <v>184</v>
      </c>
      <c r="Q998" t="s">
        <v>150</v>
      </c>
      <c r="R998" t="s">
        <v>151</v>
      </c>
      <c r="S998" s="113">
        <v>14495.6860448962</v>
      </c>
      <c r="T998" s="113">
        <v>13427.541999999999</v>
      </c>
      <c r="U998" s="113">
        <v>-1068.1440448962201</v>
      </c>
      <c r="V998" s="113">
        <f t="shared" si="23"/>
        <v>13427542</v>
      </c>
      <c r="W998" s="114"/>
      <c r="X998">
        <v>2020</v>
      </c>
      <c r="Y998" s="15">
        <v>43999</v>
      </c>
      <c r="Z998" s="4">
        <v>24</v>
      </c>
      <c r="AA998" s="4">
        <v>24</v>
      </c>
      <c r="AB998" t="s">
        <v>224</v>
      </c>
      <c r="AC998" t="s">
        <v>225</v>
      </c>
      <c r="AD998" s="113">
        <v>4197.1706666666596</v>
      </c>
      <c r="AE998" s="113">
        <v>4225.1217428481796</v>
      </c>
      <c r="AF998" s="113">
        <v>27.951076181515798</v>
      </c>
    </row>
    <row r="999" spans="13:32" x14ac:dyDescent="0.35">
      <c r="M999">
        <v>2020</v>
      </c>
      <c r="N999" s="15">
        <v>44000</v>
      </c>
      <c r="O999" s="4">
        <v>24</v>
      </c>
      <c r="P999" s="15" t="s">
        <v>184</v>
      </c>
      <c r="Q999" t="s">
        <v>150</v>
      </c>
      <c r="R999" t="s">
        <v>151</v>
      </c>
      <c r="S999" s="113">
        <v>14540.907227453399</v>
      </c>
      <c r="T999" s="113">
        <v>14683.041999999999</v>
      </c>
      <c r="U999" s="113">
        <v>142.134772546525</v>
      </c>
      <c r="V999" s="113">
        <f t="shared" si="23"/>
        <v>14683042</v>
      </c>
      <c r="W999" s="114"/>
      <c r="X999">
        <v>2020</v>
      </c>
      <c r="Y999" s="15">
        <v>44000</v>
      </c>
      <c r="Z999" s="4">
        <v>24</v>
      </c>
      <c r="AA999" s="4">
        <v>24</v>
      </c>
      <c r="AB999" t="s">
        <v>224</v>
      </c>
      <c r="AC999" t="s">
        <v>225</v>
      </c>
      <c r="AD999" s="113">
        <v>4197.1706666666596</v>
      </c>
      <c r="AE999" s="113">
        <v>4225.1217428481796</v>
      </c>
      <c r="AF999" s="113">
        <v>27.951076181515798</v>
      </c>
    </row>
    <row r="1000" spans="13:32" x14ac:dyDescent="0.35">
      <c r="M1000">
        <v>2020</v>
      </c>
      <c r="N1000" s="15">
        <v>44001</v>
      </c>
      <c r="O1000" s="4">
        <v>24</v>
      </c>
      <c r="P1000" s="15" t="s">
        <v>184</v>
      </c>
      <c r="Q1000" t="s">
        <v>150</v>
      </c>
      <c r="R1000" t="s">
        <v>151</v>
      </c>
      <c r="S1000" s="113">
        <v>14606.242107452001</v>
      </c>
      <c r="T1000" s="113">
        <v>15491.33</v>
      </c>
      <c r="U1000" s="113">
        <v>885.08789254793703</v>
      </c>
      <c r="V1000" s="113">
        <f t="shared" si="23"/>
        <v>15491330</v>
      </c>
      <c r="W1000" s="114"/>
      <c r="X1000">
        <v>2020</v>
      </c>
      <c r="Y1000" s="15">
        <v>44001</v>
      </c>
      <c r="Z1000" s="4">
        <v>24</v>
      </c>
      <c r="AA1000" s="4">
        <v>24</v>
      </c>
      <c r="AB1000" t="s">
        <v>224</v>
      </c>
      <c r="AC1000" t="s">
        <v>225</v>
      </c>
      <c r="AD1000" s="113">
        <v>4197.1706666666596</v>
      </c>
      <c r="AE1000" s="113">
        <v>4225.1217428481796</v>
      </c>
      <c r="AF1000" s="113">
        <v>27.951076181515798</v>
      </c>
    </row>
    <row r="1001" spans="13:32" x14ac:dyDescent="0.35">
      <c r="M1001">
        <v>2020</v>
      </c>
      <c r="N1001" s="15">
        <v>44002</v>
      </c>
      <c r="O1001" s="4">
        <v>24</v>
      </c>
      <c r="P1001" s="15" t="s">
        <v>184</v>
      </c>
      <c r="Q1001" t="s">
        <v>150</v>
      </c>
      <c r="R1001" t="s">
        <v>151</v>
      </c>
      <c r="S1001" s="113">
        <v>14629.4298941917</v>
      </c>
      <c r="T1001" s="113">
        <v>15107.4</v>
      </c>
      <c r="U1001" s="113">
        <v>477.97010580828999</v>
      </c>
      <c r="V1001" s="113">
        <f t="shared" si="23"/>
        <v>15107400</v>
      </c>
      <c r="W1001" s="114"/>
      <c r="X1001">
        <v>2020</v>
      </c>
      <c r="Y1001" s="15">
        <v>44002</v>
      </c>
      <c r="Z1001" s="4">
        <v>24</v>
      </c>
      <c r="AA1001" s="4">
        <v>24</v>
      </c>
      <c r="AB1001" t="s">
        <v>224</v>
      </c>
      <c r="AC1001" t="s">
        <v>225</v>
      </c>
      <c r="AD1001" s="113">
        <v>4197.1706666666596</v>
      </c>
      <c r="AE1001" s="113">
        <v>4225.1217428481796</v>
      </c>
      <c r="AF1001" s="113">
        <v>27.951076181515798</v>
      </c>
    </row>
    <row r="1002" spans="13:32" x14ac:dyDescent="0.35">
      <c r="M1002">
        <v>2020</v>
      </c>
      <c r="N1002" s="15">
        <v>44003</v>
      </c>
      <c r="O1002" s="4">
        <v>24</v>
      </c>
      <c r="P1002" s="15" t="s">
        <v>184</v>
      </c>
      <c r="Q1002" t="s">
        <v>150</v>
      </c>
      <c r="R1002" t="s">
        <v>151</v>
      </c>
      <c r="S1002" s="113">
        <v>14652.845030340201</v>
      </c>
      <c r="T1002" s="113">
        <v>14900.092000000001</v>
      </c>
      <c r="U1002" s="113">
        <v>247.24696965979399</v>
      </c>
      <c r="V1002" s="113">
        <f t="shared" si="23"/>
        <v>14900092</v>
      </c>
      <c r="W1002" s="114"/>
      <c r="X1002">
        <v>2020</v>
      </c>
      <c r="Y1002" s="15">
        <v>44003</v>
      </c>
      <c r="Z1002" s="4">
        <v>24</v>
      </c>
      <c r="AA1002" s="4">
        <v>24</v>
      </c>
      <c r="AB1002" t="s">
        <v>224</v>
      </c>
      <c r="AC1002" t="s">
        <v>225</v>
      </c>
      <c r="AD1002" s="113">
        <v>4197.1706666666596</v>
      </c>
      <c r="AE1002" s="113">
        <v>4225.1217428481796</v>
      </c>
      <c r="AF1002" s="113">
        <v>27.951076181515798</v>
      </c>
    </row>
    <row r="1003" spans="13:32" x14ac:dyDescent="0.35">
      <c r="M1003">
        <v>2020</v>
      </c>
      <c r="N1003" s="15">
        <v>44004</v>
      </c>
      <c r="O1003" s="4">
        <v>24</v>
      </c>
      <c r="P1003" s="15" t="s">
        <v>184</v>
      </c>
      <c r="Q1003" t="s">
        <v>150</v>
      </c>
      <c r="R1003" t="s">
        <v>151</v>
      </c>
      <c r="S1003" s="113">
        <v>14703.0478572132</v>
      </c>
      <c r="T1003" s="113">
        <v>15895.790999999999</v>
      </c>
      <c r="U1003" s="113">
        <v>1192.7431427867</v>
      </c>
      <c r="V1003" s="113">
        <f t="shared" si="23"/>
        <v>15895791</v>
      </c>
      <c r="W1003" s="114"/>
      <c r="X1003">
        <v>2020</v>
      </c>
      <c r="Y1003" s="15">
        <v>44004</v>
      </c>
      <c r="Z1003" s="4">
        <v>24</v>
      </c>
      <c r="AA1003" s="4">
        <v>24</v>
      </c>
      <c r="AB1003" t="s">
        <v>224</v>
      </c>
      <c r="AC1003" t="s">
        <v>225</v>
      </c>
      <c r="AD1003" s="113">
        <v>4197.1706666666596</v>
      </c>
      <c r="AE1003" s="113">
        <v>4225.1217428481796</v>
      </c>
      <c r="AF1003" s="113">
        <v>27.951076181515798</v>
      </c>
    </row>
    <row r="1004" spans="13:32" x14ac:dyDescent="0.35">
      <c r="M1004">
        <v>2020</v>
      </c>
      <c r="N1004" s="15">
        <v>44005</v>
      </c>
      <c r="O1004" s="4">
        <v>24</v>
      </c>
      <c r="P1004" s="15" t="s">
        <v>184</v>
      </c>
      <c r="Q1004" t="s">
        <v>150</v>
      </c>
      <c r="R1004" t="s">
        <v>151</v>
      </c>
      <c r="S1004" s="113">
        <v>14754.442017949201</v>
      </c>
      <c r="T1004" s="113">
        <v>16637.006000000001</v>
      </c>
      <c r="U1004" s="113">
        <v>1882.5639820507299</v>
      </c>
      <c r="V1004" s="113">
        <f t="shared" si="23"/>
        <v>16637006.000000002</v>
      </c>
      <c r="W1004" s="114"/>
      <c r="X1004">
        <v>2020</v>
      </c>
      <c r="Y1004" s="15">
        <v>44005</v>
      </c>
      <c r="Z1004" s="4">
        <v>24</v>
      </c>
      <c r="AA1004" s="4">
        <v>24</v>
      </c>
      <c r="AB1004" t="s">
        <v>224</v>
      </c>
      <c r="AC1004" t="s">
        <v>225</v>
      </c>
      <c r="AD1004" s="113">
        <v>4197.1706666666596</v>
      </c>
      <c r="AE1004" s="113">
        <v>4225.1217428481796</v>
      </c>
      <c r="AF1004" s="113">
        <v>27.951076181515798</v>
      </c>
    </row>
    <row r="1005" spans="13:32" x14ac:dyDescent="0.35">
      <c r="M1005">
        <v>2020</v>
      </c>
      <c r="N1005" s="15">
        <v>44006</v>
      </c>
      <c r="O1005" s="4">
        <v>24</v>
      </c>
      <c r="P1005" s="15" t="s">
        <v>184</v>
      </c>
      <c r="Q1005" t="s">
        <v>150</v>
      </c>
      <c r="R1005" t="s">
        <v>151</v>
      </c>
      <c r="S1005" s="113">
        <v>14790.0301208861</v>
      </c>
      <c r="T1005" s="113">
        <v>16963.312999999998</v>
      </c>
      <c r="U1005" s="113">
        <v>2173.28287911387</v>
      </c>
      <c r="V1005" s="113">
        <f t="shared" si="23"/>
        <v>16963313</v>
      </c>
      <c r="W1005" s="114"/>
      <c r="X1005">
        <v>2020</v>
      </c>
      <c r="Y1005" s="15">
        <v>44006</v>
      </c>
      <c r="Z1005" s="4">
        <v>24</v>
      </c>
      <c r="AA1005" s="4">
        <v>24</v>
      </c>
      <c r="AB1005" t="s">
        <v>224</v>
      </c>
      <c r="AC1005" t="s">
        <v>225</v>
      </c>
      <c r="AD1005" s="113">
        <v>4197.1706666666596</v>
      </c>
      <c r="AE1005" s="113">
        <v>4225.1217428481796</v>
      </c>
      <c r="AF1005" s="113">
        <v>27.951076181515798</v>
      </c>
    </row>
    <row r="1006" spans="13:32" x14ac:dyDescent="0.35">
      <c r="M1006">
        <v>2020</v>
      </c>
      <c r="N1006" s="15">
        <v>44007</v>
      </c>
      <c r="O1006" s="4">
        <v>24</v>
      </c>
      <c r="P1006" s="15" t="s">
        <v>184</v>
      </c>
      <c r="Q1006" t="s">
        <v>150</v>
      </c>
      <c r="R1006" t="s">
        <v>151</v>
      </c>
      <c r="S1006" s="113">
        <v>14820.887635912701</v>
      </c>
      <c r="T1006" s="113">
        <v>17056.053</v>
      </c>
      <c r="U1006" s="113">
        <v>2235.1653640872801</v>
      </c>
      <c r="V1006" s="113">
        <f t="shared" si="23"/>
        <v>17056053</v>
      </c>
      <c r="W1006" s="114"/>
      <c r="X1006">
        <v>2020</v>
      </c>
      <c r="Y1006" s="15">
        <v>44007</v>
      </c>
      <c r="Z1006" s="4">
        <v>24</v>
      </c>
      <c r="AA1006" s="4">
        <v>24</v>
      </c>
      <c r="AB1006" t="s">
        <v>224</v>
      </c>
      <c r="AC1006" t="s">
        <v>225</v>
      </c>
      <c r="AD1006" s="113">
        <v>4197.1706666666596</v>
      </c>
      <c r="AE1006" s="113">
        <v>4225.1217428481796</v>
      </c>
      <c r="AF1006" s="113">
        <v>27.951076181515798</v>
      </c>
    </row>
    <row r="1007" spans="13:32" x14ac:dyDescent="0.35">
      <c r="M1007">
        <v>2020</v>
      </c>
      <c r="N1007" s="15">
        <v>44008</v>
      </c>
      <c r="O1007" s="4">
        <v>24</v>
      </c>
      <c r="P1007" s="15" t="s">
        <v>184</v>
      </c>
      <c r="Q1007" t="s">
        <v>150</v>
      </c>
      <c r="R1007" t="s">
        <v>151</v>
      </c>
      <c r="S1007" s="113">
        <v>14851.357449830801</v>
      </c>
      <c r="T1007" s="113">
        <v>16872.544000000002</v>
      </c>
      <c r="U1007" s="113">
        <v>2021.18655016912</v>
      </c>
      <c r="V1007" s="113">
        <f t="shared" si="23"/>
        <v>16872544</v>
      </c>
      <c r="W1007" s="114"/>
      <c r="X1007">
        <v>2020</v>
      </c>
      <c r="Y1007" s="15">
        <v>44008</v>
      </c>
      <c r="Z1007" s="4">
        <v>24</v>
      </c>
      <c r="AA1007" s="4">
        <v>24</v>
      </c>
      <c r="AB1007" t="s">
        <v>224</v>
      </c>
      <c r="AC1007" t="s">
        <v>225</v>
      </c>
      <c r="AD1007" s="113">
        <v>4197.1706666666596</v>
      </c>
      <c r="AE1007" s="113">
        <v>4225.1217428481796</v>
      </c>
      <c r="AF1007" s="113">
        <v>27.951076181515798</v>
      </c>
    </row>
    <row r="1008" spans="13:32" x14ac:dyDescent="0.35">
      <c r="M1008">
        <v>2020</v>
      </c>
      <c r="N1008" s="15">
        <v>44009</v>
      </c>
      <c r="O1008" s="4">
        <v>24</v>
      </c>
      <c r="P1008" s="15" t="s">
        <v>184</v>
      </c>
      <c r="Q1008" t="s">
        <v>150</v>
      </c>
      <c r="R1008" t="s">
        <v>151</v>
      </c>
      <c r="S1008" s="113">
        <v>14876.9278012542</v>
      </c>
      <c r="T1008" s="113">
        <v>15463.28</v>
      </c>
      <c r="U1008" s="113">
        <v>586.35219874578399</v>
      </c>
      <c r="V1008" s="113">
        <f t="shared" si="23"/>
        <v>15463280</v>
      </c>
      <c r="W1008" s="114"/>
      <c r="X1008">
        <v>2020</v>
      </c>
      <c r="Y1008" s="15">
        <v>44009</v>
      </c>
      <c r="Z1008" s="4">
        <v>24</v>
      </c>
      <c r="AA1008" s="4">
        <v>24</v>
      </c>
      <c r="AB1008" t="s">
        <v>224</v>
      </c>
      <c r="AC1008" t="s">
        <v>225</v>
      </c>
      <c r="AD1008" s="113">
        <v>4197.1706666666596</v>
      </c>
      <c r="AE1008" s="113">
        <v>4225.1217428481796</v>
      </c>
      <c r="AF1008" s="113">
        <v>27.951076181515798</v>
      </c>
    </row>
    <row r="1009" spans="13:32" x14ac:dyDescent="0.35">
      <c r="M1009">
        <v>2020</v>
      </c>
      <c r="N1009" s="15">
        <v>44010</v>
      </c>
      <c r="O1009" s="4">
        <v>24</v>
      </c>
      <c r="P1009" s="15" t="s">
        <v>184</v>
      </c>
      <c r="Q1009" t="s">
        <v>150</v>
      </c>
      <c r="R1009" t="s">
        <v>151</v>
      </c>
      <c r="S1009" s="113">
        <v>14905.3116093013</v>
      </c>
      <c r="T1009" s="113">
        <v>14292.415000000001</v>
      </c>
      <c r="U1009" s="113">
        <v>-612.89660930136404</v>
      </c>
      <c r="V1009" s="113">
        <f t="shared" si="23"/>
        <v>14292415</v>
      </c>
      <c r="W1009" s="114"/>
      <c r="X1009">
        <v>2020</v>
      </c>
      <c r="Y1009" s="15">
        <v>44010</v>
      </c>
      <c r="Z1009" s="4">
        <v>24</v>
      </c>
      <c r="AA1009" s="4">
        <v>24</v>
      </c>
      <c r="AB1009" t="s">
        <v>224</v>
      </c>
      <c r="AC1009" t="s">
        <v>225</v>
      </c>
      <c r="AD1009" s="113">
        <v>4197.1706666666596</v>
      </c>
      <c r="AE1009" s="113">
        <v>4225.1217428481796</v>
      </c>
      <c r="AF1009" s="113">
        <v>27.951076181515798</v>
      </c>
    </row>
    <row r="1010" spans="13:32" x14ac:dyDescent="0.35">
      <c r="M1010">
        <v>2020</v>
      </c>
      <c r="N1010" s="15">
        <v>44011</v>
      </c>
      <c r="O1010" s="4">
        <v>24</v>
      </c>
      <c r="P1010" s="15" t="s">
        <v>184</v>
      </c>
      <c r="Q1010" t="s">
        <v>150</v>
      </c>
      <c r="R1010" t="s">
        <v>151</v>
      </c>
      <c r="S1010" s="113">
        <v>14942.1790690126</v>
      </c>
      <c r="T1010" s="113">
        <v>15245.547</v>
      </c>
      <c r="U1010" s="113">
        <v>303.36793098736899</v>
      </c>
      <c r="V1010" s="113">
        <f t="shared" si="23"/>
        <v>15245547</v>
      </c>
      <c r="W1010" s="114"/>
      <c r="X1010">
        <v>2020</v>
      </c>
      <c r="Y1010" s="15">
        <v>44011</v>
      </c>
      <c r="Z1010" s="4">
        <v>24</v>
      </c>
      <c r="AA1010" s="4">
        <v>24</v>
      </c>
      <c r="AB1010" t="s">
        <v>224</v>
      </c>
      <c r="AC1010" t="s">
        <v>225</v>
      </c>
      <c r="AD1010" s="113">
        <v>4197.1706666666596</v>
      </c>
      <c r="AE1010" s="113">
        <v>4225.1217428481796</v>
      </c>
      <c r="AF1010" s="113">
        <v>27.951076181515798</v>
      </c>
    </row>
    <row r="1011" spans="13:32" x14ac:dyDescent="0.35">
      <c r="M1011">
        <v>2020</v>
      </c>
      <c r="N1011" s="15">
        <v>44012</v>
      </c>
      <c r="O1011" s="4">
        <v>24</v>
      </c>
      <c r="P1011" s="15" t="s">
        <v>184</v>
      </c>
      <c r="Q1011" t="s">
        <v>150</v>
      </c>
      <c r="R1011" t="s">
        <v>151</v>
      </c>
      <c r="S1011" s="113">
        <v>14978.242369351899</v>
      </c>
      <c r="T1011" s="113">
        <v>14855.105</v>
      </c>
      <c r="U1011" s="113">
        <v>-123.13736935198899</v>
      </c>
      <c r="V1011" s="113">
        <f t="shared" si="23"/>
        <v>14855105</v>
      </c>
      <c r="W1011" s="114"/>
      <c r="X1011">
        <v>2020</v>
      </c>
      <c r="Y1011" s="15">
        <v>44012</v>
      </c>
      <c r="Z1011" s="4">
        <v>24</v>
      </c>
      <c r="AA1011" s="4">
        <v>24</v>
      </c>
      <c r="AB1011" t="s">
        <v>224</v>
      </c>
      <c r="AC1011" t="s">
        <v>225</v>
      </c>
      <c r="AD1011" s="113">
        <v>4197.1706666666596</v>
      </c>
      <c r="AE1011" s="113">
        <v>4225.1217428481796</v>
      </c>
      <c r="AF1011" s="113">
        <v>27.951076181515798</v>
      </c>
    </row>
    <row r="1012" spans="13:32" x14ac:dyDescent="0.35">
      <c r="M1012">
        <v>2020</v>
      </c>
      <c r="N1012" s="15">
        <v>44013</v>
      </c>
      <c r="O1012" s="4">
        <v>24</v>
      </c>
      <c r="P1012" s="15" t="s">
        <v>185</v>
      </c>
      <c r="Q1012" t="s">
        <v>150</v>
      </c>
      <c r="R1012" t="s">
        <v>151</v>
      </c>
      <c r="S1012" s="113">
        <v>14756.896410359001</v>
      </c>
      <c r="T1012" s="113">
        <v>14643.485000000001</v>
      </c>
      <c r="U1012" s="113">
        <v>-113.411410359065</v>
      </c>
      <c r="V1012" s="113">
        <f t="shared" si="23"/>
        <v>14643485</v>
      </c>
      <c r="W1012" s="114"/>
      <c r="X1012">
        <v>2020</v>
      </c>
      <c r="Y1012" s="15">
        <v>44013</v>
      </c>
      <c r="Z1012" s="4">
        <v>24</v>
      </c>
      <c r="AA1012" s="4">
        <v>24</v>
      </c>
      <c r="AB1012" t="s">
        <v>224</v>
      </c>
      <c r="AC1012" t="s">
        <v>225</v>
      </c>
      <c r="AD1012" s="113">
        <v>3832.05238709677</v>
      </c>
      <c r="AE1012" s="113">
        <v>3857.57195651861</v>
      </c>
      <c r="AF1012" s="113">
        <v>25.519569421837801</v>
      </c>
    </row>
    <row r="1013" spans="13:32" x14ac:dyDescent="0.35">
      <c r="M1013">
        <v>2020</v>
      </c>
      <c r="N1013" s="15">
        <v>44014</v>
      </c>
      <c r="O1013" s="4">
        <v>24</v>
      </c>
      <c r="P1013" s="15" t="s">
        <v>185</v>
      </c>
      <c r="Q1013" t="s">
        <v>150</v>
      </c>
      <c r="R1013" t="s">
        <v>151</v>
      </c>
      <c r="S1013" s="113">
        <v>14810.0209322462</v>
      </c>
      <c r="T1013" s="113">
        <v>15138.056</v>
      </c>
      <c r="U1013" s="113">
        <v>328.03506775372801</v>
      </c>
      <c r="V1013" s="113">
        <f t="shared" si="23"/>
        <v>15138056</v>
      </c>
      <c r="W1013" s="114"/>
      <c r="X1013">
        <v>2020</v>
      </c>
      <c r="Y1013" s="15">
        <v>44014</v>
      </c>
      <c r="Z1013" s="4">
        <v>24</v>
      </c>
      <c r="AA1013" s="4">
        <v>24</v>
      </c>
      <c r="AB1013" t="s">
        <v>224</v>
      </c>
      <c r="AC1013" t="s">
        <v>225</v>
      </c>
      <c r="AD1013" s="113">
        <v>3832.05238709677</v>
      </c>
      <c r="AE1013" s="113">
        <v>3857.57195651861</v>
      </c>
      <c r="AF1013" s="113">
        <v>25.519569421837801</v>
      </c>
    </row>
    <row r="1014" spans="13:32" x14ac:dyDescent="0.35">
      <c r="M1014">
        <v>2020</v>
      </c>
      <c r="N1014" s="15">
        <v>44015</v>
      </c>
      <c r="O1014" s="4">
        <v>24</v>
      </c>
      <c r="P1014" s="15" t="s">
        <v>185</v>
      </c>
      <c r="Q1014" t="s">
        <v>150</v>
      </c>
      <c r="R1014" t="s">
        <v>151</v>
      </c>
      <c r="S1014" s="113">
        <v>14865.466521619799</v>
      </c>
      <c r="T1014" s="113">
        <v>14950.548000000001</v>
      </c>
      <c r="U1014" s="113">
        <v>85.081478380186994</v>
      </c>
      <c r="V1014" s="113">
        <f t="shared" si="23"/>
        <v>14950548</v>
      </c>
      <c r="W1014" s="114"/>
      <c r="X1014">
        <v>2020</v>
      </c>
      <c r="Y1014" s="15">
        <v>44015</v>
      </c>
      <c r="Z1014" s="4">
        <v>24</v>
      </c>
      <c r="AA1014" s="4">
        <v>24</v>
      </c>
      <c r="AB1014" t="s">
        <v>224</v>
      </c>
      <c r="AC1014" t="s">
        <v>225</v>
      </c>
      <c r="AD1014" s="113">
        <v>3832.05238709677</v>
      </c>
      <c r="AE1014" s="113">
        <v>3857.57195651861</v>
      </c>
      <c r="AF1014" s="113">
        <v>25.519569421837801</v>
      </c>
    </row>
    <row r="1015" spans="13:32" x14ac:dyDescent="0.35">
      <c r="M1015">
        <v>2020</v>
      </c>
      <c r="N1015" s="15">
        <v>44016</v>
      </c>
      <c r="O1015" s="4">
        <v>24</v>
      </c>
      <c r="P1015" s="15" t="s">
        <v>185</v>
      </c>
      <c r="Q1015" t="s">
        <v>150</v>
      </c>
      <c r="R1015" t="s">
        <v>151</v>
      </c>
      <c r="S1015" s="113">
        <v>14903.722652836799</v>
      </c>
      <c r="T1015" s="113">
        <v>14445.633</v>
      </c>
      <c r="U1015" s="113">
        <v>-458.08965283683199</v>
      </c>
      <c r="V1015" s="113">
        <f t="shared" si="23"/>
        <v>14445633</v>
      </c>
      <c r="W1015" s="114"/>
      <c r="X1015">
        <v>2020</v>
      </c>
      <c r="Y1015" s="15">
        <v>44016</v>
      </c>
      <c r="Z1015" s="4">
        <v>24</v>
      </c>
      <c r="AA1015" s="4">
        <v>24</v>
      </c>
      <c r="AB1015" t="s">
        <v>224</v>
      </c>
      <c r="AC1015" t="s">
        <v>225</v>
      </c>
      <c r="AD1015" s="113">
        <v>3832.05238709677</v>
      </c>
      <c r="AE1015" s="113">
        <v>3857.57195651861</v>
      </c>
      <c r="AF1015" s="113">
        <v>25.519569421837801</v>
      </c>
    </row>
    <row r="1016" spans="13:32" x14ac:dyDescent="0.35">
      <c r="M1016">
        <v>2020</v>
      </c>
      <c r="N1016" s="15">
        <v>44017</v>
      </c>
      <c r="O1016" s="4">
        <v>24</v>
      </c>
      <c r="P1016" s="15" t="s">
        <v>185</v>
      </c>
      <c r="Q1016" t="s">
        <v>150</v>
      </c>
      <c r="R1016" t="s">
        <v>151</v>
      </c>
      <c r="S1016" s="113">
        <v>14939.496377633999</v>
      </c>
      <c r="T1016" s="113">
        <v>14313.092000000001</v>
      </c>
      <c r="U1016" s="113">
        <v>-626.40437763403099</v>
      </c>
      <c r="V1016" s="113">
        <f t="shared" si="23"/>
        <v>14313092</v>
      </c>
      <c r="W1016" s="114"/>
      <c r="X1016">
        <v>2020</v>
      </c>
      <c r="Y1016" s="15">
        <v>44017</v>
      </c>
      <c r="Z1016" s="4">
        <v>24</v>
      </c>
      <c r="AA1016" s="4">
        <v>24</v>
      </c>
      <c r="AB1016" t="s">
        <v>224</v>
      </c>
      <c r="AC1016" t="s">
        <v>225</v>
      </c>
      <c r="AD1016" s="113">
        <v>3832.05238709677</v>
      </c>
      <c r="AE1016" s="113">
        <v>3857.57195651861</v>
      </c>
      <c r="AF1016" s="113">
        <v>25.519569421837801</v>
      </c>
    </row>
    <row r="1017" spans="13:32" x14ac:dyDescent="0.35">
      <c r="M1017">
        <v>2020</v>
      </c>
      <c r="N1017" s="15">
        <v>44018</v>
      </c>
      <c r="O1017" s="4">
        <v>24</v>
      </c>
      <c r="P1017" s="15" t="s">
        <v>185</v>
      </c>
      <c r="Q1017" t="s">
        <v>150</v>
      </c>
      <c r="R1017" t="s">
        <v>151</v>
      </c>
      <c r="S1017" s="113">
        <v>15000.513326901601</v>
      </c>
      <c r="T1017" s="113">
        <v>15046.656000000001</v>
      </c>
      <c r="U1017" s="113">
        <v>46.142673098322099</v>
      </c>
      <c r="V1017" s="113">
        <f t="shared" si="23"/>
        <v>15046656</v>
      </c>
      <c r="W1017" s="114"/>
      <c r="X1017">
        <v>2020</v>
      </c>
      <c r="Y1017" s="15">
        <v>44018</v>
      </c>
      <c r="Z1017" s="4">
        <v>24</v>
      </c>
      <c r="AA1017" s="4">
        <v>24</v>
      </c>
      <c r="AB1017" t="s">
        <v>224</v>
      </c>
      <c r="AC1017" t="s">
        <v>225</v>
      </c>
      <c r="AD1017" s="113">
        <v>3832.05238709677</v>
      </c>
      <c r="AE1017" s="113">
        <v>3857.57195651861</v>
      </c>
      <c r="AF1017" s="113">
        <v>25.519569421837801</v>
      </c>
    </row>
    <row r="1018" spans="13:32" x14ac:dyDescent="0.35">
      <c r="M1018">
        <v>2020</v>
      </c>
      <c r="N1018" s="15">
        <v>44019</v>
      </c>
      <c r="O1018" s="4">
        <v>24</v>
      </c>
      <c r="P1018" s="15" t="s">
        <v>185</v>
      </c>
      <c r="Q1018" t="s">
        <v>150</v>
      </c>
      <c r="R1018" t="s">
        <v>151</v>
      </c>
      <c r="S1018" s="113">
        <v>15052.1467916821</v>
      </c>
      <c r="T1018" s="113">
        <v>15076.387000000001</v>
      </c>
      <c r="U1018" s="113">
        <v>24.2402083178021</v>
      </c>
      <c r="V1018" s="113">
        <f t="shared" si="23"/>
        <v>15076387</v>
      </c>
      <c r="W1018" s="114"/>
      <c r="X1018">
        <v>2020</v>
      </c>
      <c r="Y1018" s="15">
        <v>44019</v>
      </c>
      <c r="Z1018" s="4">
        <v>24</v>
      </c>
      <c r="AA1018" s="4">
        <v>24</v>
      </c>
      <c r="AB1018" t="s">
        <v>224</v>
      </c>
      <c r="AC1018" t="s">
        <v>225</v>
      </c>
      <c r="AD1018" s="113">
        <v>3832.05238709677</v>
      </c>
      <c r="AE1018" s="113">
        <v>3857.57195651861</v>
      </c>
      <c r="AF1018" s="113">
        <v>25.519569421837801</v>
      </c>
    </row>
    <row r="1019" spans="13:32" x14ac:dyDescent="0.35">
      <c r="M1019">
        <v>2020</v>
      </c>
      <c r="N1019" s="15">
        <v>44020</v>
      </c>
      <c r="O1019" s="4">
        <v>24</v>
      </c>
      <c r="P1019" s="15" t="s">
        <v>185</v>
      </c>
      <c r="Q1019" t="s">
        <v>150</v>
      </c>
      <c r="R1019" t="s">
        <v>151</v>
      </c>
      <c r="S1019" s="113">
        <v>15107.496052698099</v>
      </c>
      <c r="T1019" s="113">
        <v>15481.329</v>
      </c>
      <c r="U1019" s="113">
        <v>373.83294730188499</v>
      </c>
      <c r="V1019" s="113">
        <f t="shared" si="23"/>
        <v>15481329</v>
      </c>
      <c r="W1019" s="114"/>
      <c r="X1019">
        <v>2020</v>
      </c>
      <c r="Y1019" s="15">
        <v>44020</v>
      </c>
      <c r="Z1019" s="4">
        <v>24</v>
      </c>
      <c r="AA1019" s="4">
        <v>24</v>
      </c>
      <c r="AB1019" t="s">
        <v>224</v>
      </c>
      <c r="AC1019" t="s">
        <v>225</v>
      </c>
      <c r="AD1019" s="113">
        <v>3832.05238709677</v>
      </c>
      <c r="AE1019" s="113">
        <v>3857.57195651861</v>
      </c>
      <c r="AF1019" s="113">
        <v>25.519569421837801</v>
      </c>
    </row>
    <row r="1020" spans="13:32" x14ac:dyDescent="0.35">
      <c r="M1020">
        <v>2020</v>
      </c>
      <c r="N1020" s="15">
        <v>44021</v>
      </c>
      <c r="O1020" s="4">
        <v>24</v>
      </c>
      <c r="P1020" s="15" t="s">
        <v>185</v>
      </c>
      <c r="Q1020" t="s">
        <v>150</v>
      </c>
      <c r="R1020" t="s">
        <v>151</v>
      </c>
      <c r="S1020" s="113">
        <v>15189.218337500201</v>
      </c>
      <c r="T1020" s="113">
        <v>15471.538</v>
      </c>
      <c r="U1020" s="113">
        <v>282.31966249971799</v>
      </c>
      <c r="V1020" s="113">
        <f t="shared" si="23"/>
        <v>15471538</v>
      </c>
      <c r="W1020" s="114"/>
      <c r="X1020">
        <v>2020</v>
      </c>
      <c r="Y1020" s="15">
        <v>44021</v>
      </c>
      <c r="Z1020" s="4">
        <v>24</v>
      </c>
      <c r="AA1020" s="4">
        <v>24</v>
      </c>
      <c r="AB1020" t="s">
        <v>224</v>
      </c>
      <c r="AC1020" t="s">
        <v>225</v>
      </c>
      <c r="AD1020" s="113">
        <v>3832.05238709677</v>
      </c>
      <c r="AE1020" s="113">
        <v>3857.57195651861</v>
      </c>
      <c r="AF1020" s="113">
        <v>25.519569421837801</v>
      </c>
    </row>
    <row r="1021" spans="13:32" x14ac:dyDescent="0.35">
      <c r="M1021">
        <v>2020</v>
      </c>
      <c r="N1021" s="15">
        <v>44022</v>
      </c>
      <c r="O1021" s="4">
        <v>24</v>
      </c>
      <c r="P1021" s="15" t="s">
        <v>185</v>
      </c>
      <c r="Q1021" t="s">
        <v>150</v>
      </c>
      <c r="R1021" t="s">
        <v>151</v>
      </c>
      <c r="S1021" s="113">
        <v>15227.210433733801</v>
      </c>
      <c r="T1021" s="113">
        <v>15943.937</v>
      </c>
      <c r="U1021" s="113">
        <v>716.726566266144</v>
      </c>
      <c r="V1021" s="113">
        <f t="shared" si="23"/>
        <v>15943937</v>
      </c>
      <c r="W1021" s="114"/>
      <c r="X1021">
        <v>2020</v>
      </c>
      <c r="Y1021" s="15">
        <v>44022</v>
      </c>
      <c r="Z1021" s="4">
        <v>24</v>
      </c>
      <c r="AA1021" s="4">
        <v>24</v>
      </c>
      <c r="AB1021" t="s">
        <v>224</v>
      </c>
      <c r="AC1021" t="s">
        <v>225</v>
      </c>
      <c r="AD1021" s="113">
        <v>3832.05238709677</v>
      </c>
      <c r="AE1021" s="113">
        <v>3857.57195651861</v>
      </c>
      <c r="AF1021" s="113">
        <v>25.519569421837801</v>
      </c>
    </row>
    <row r="1022" spans="13:32" x14ac:dyDescent="0.35">
      <c r="M1022">
        <v>2020</v>
      </c>
      <c r="N1022" s="15">
        <v>44023</v>
      </c>
      <c r="O1022" s="4">
        <v>24</v>
      </c>
      <c r="P1022" s="15" t="s">
        <v>185</v>
      </c>
      <c r="Q1022" t="s">
        <v>150</v>
      </c>
      <c r="R1022" t="s">
        <v>151</v>
      </c>
      <c r="S1022" s="113">
        <v>15258.7458882888</v>
      </c>
      <c r="T1022" s="113">
        <v>15574.477000000001</v>
      </c>
      <c r="U1022" s="113">
        <v>315.73111171110702</v>
      </c>
      <c r="V1022" s="113">
        <f t="shared" si="23"/>
        <v>15574477</v>
      </c>
      <c r="W1022" s="114"/>
      <c r="X1022">
        <v>2020</v>
      </c>
      <c r="Y1022" s="15">
        <v>44023</v>
      </c>
      <c r="Z1022" s="4">
        <v>24</v>
      </c>
      <c r="AA1022" s="4">
        <v>24</v>
      </c>
      <c r="AB1022" t="s">
        <v>224</v>
      </c>
      <c r="AC1022" t="s">
        <v>225</v>
      </c>
      <c r="AD1022" s="113">
        <v>3832.05238709677</v>
      </c>
      <c r="AE1022" s="113">
        <v>3857.57195651861</v>
      </c>
      <c r="AF1022" s="113">
        <v>25.519569421837801</v>
      </c>
    </row>
    <row r="1023" spans="13:32" x14ac:dyDescent="0.35">
      <c r="M1023">
        <v>2020</v>
      </c>
      <c r="N1023" s="15">
        <v>44024</v>
      </c>
      <c r="O1023" s="4">
        <v>24</v>
      </c>
      <c r="P1023" s="15" t="s">
        <v>185</v>
      </c>
      <c r="Q1023" t="s">
        <v>150</v>
      </c>
      <c r="R1023" t="s">
        <v>151</v>
      </c>
      <c r="S1023" s="113">
        <v>15289.6247697126</v>
      </c>
      <c r="T1023" s="113">
        <v>14698.912</v>
      </c>
      <c r="U1023" s="113">
        <v>-590.71276971262103</v>
      </c>
      <c r="V1023" s="113">
        <f t="shared" si="23"/>
        <v>14698912</v>
      </c>
      <c r="W1023" s="114"/>
      <c r="X1023">
        <v>2020</v>
      </c>
      <c r="Y1023" s="15">
        <v>44024</v>
      </c>
      <c r="Z1023" s="4">
        <v>24</v>
      </c>
      <c r="AA1023" s="4">
        <v>24</v>
      </c>
      <c r="AB1023" t="s">
        <v>224</v>
      </c>
      <c r="AC1023" t="s">
        <v>225</v>
      </c>
      <c r="AD1023" s="113">
        <v>3832.05238709677</v>
      </c>
      <c r="AE1023" s="113">
        <v>3857.57195651861</v>
      </c>
      <c r="AF1023" s="113">
        <v>25.519569421837801</v>
      </c>
    </row>
    <row r="1024" spans="13:32" x14ac:dyDescent="0.35">
      <c r="M1024">
        <v>2020</v>
      </c>
      <c r="N1024" s="15">
        <v>44025</v>
      </c>
      <c r="O1024" s="4">
        <v>24</v>
      </c>
      <c r="P1024" s="15" t="s">
        <v>185</v>
      </c>
      <c r="Q1024" t="s">
        <v>150</v>
      </c>
      <c r="R1024" t="s">
        <v>151</v>
      </c>
      <c r="S1024" s="113">
        <v>15335.348519249101</v>
      </c>
      <c r="T1024" s="113">
        <v>14835.56</v>
      </c>
      <c r="U1024" s="113">
        <v>-499.78851924917899</v>
      </c>
      <c r="V1024" s="113">
        <f t="shared" si="23"/>
        <v>14835560</v>
      </c>
      <c r="W1024" s="114"/>
      <c r="X1024">
        <v>2020</v>
      </c>
      <c r="Y1024" s="15">
        <v>44025</v>
      </c>
      <c r="Z1024" s="4">
        <v>24</v>
      </c>
      <c r="AA1024" s="4">
        <v>24</v>
      </c>
      <c r="AB1024" t="s">
        <v>224</v>
      </c>
      <c r="AC1024" t="s">
        <v>225</v>
      </c>
      <c r="AD1024" s="113">
        <v>3832.05238709677</v>
      </c>
      <c r="AE1024" s="113">
        <v>3857.57195651861</v>
      </c>
      <c r="AF1024" s="113">
        <v>25.519569421837801</v>
      </c>
    </row>
    <row r="1025" spans="13:32" x14ac:dyDescent="0.35">
      <c r="M1025">
        <v>2020</v>
      </c>
      <c r="N1025" s="15">
        <v>44026</v>
      </c>
      <c r="O1025" s="4">
        <v>24</v>
      </c>
      <c r="P1025" s="15" t="s">
        <v>185</v>
      </c>
      <c r="Q1025" t="s">
        <v>150</v>
      </c>
      <c r="R1025" t="s">
        <v>151</v>
      </c>
      <c r="S1025" s="113">
        <v>15375.167058351801</v>
      </c>
      <c r="T1025" s="113">
        <v>15366.823</v>
      </c>
      <c r="U1025" s="113">
        <v>-8.34405835187499</v>
      </c>
      <c r="V1025" s="113">
        <f t="shared" si="23"/>
        <v>15366823</v>
      </c>
      <c r="W1025" s="114"/>
      <c r="X1025">
        <v>2020</v>
      </c>
      <c r="Y1025" s="15">
        <v>44026</v>
      </c>
      <c r="Z1025" s="4">
        <v>24</v>
      </c>
      <c r="AA1025" s="4">
        <v>24</v>
      </c>
      <c r="AB1025" t="s">
        <v>224</v>
      </c>
      <c r="AC1025" t="s">
        <v>225</v>
      </c>
      <c r="AD1025" s="113">
        <v>3832.05238709677</v>
      </c>
      <c r="AE1025" s="113">
        <v>3857.57195651861</v>
      </c>
      <c r="AF1025" s="113">
        <v>25.519569421837801</v>
      </c>
    </row>
    <row r="1026" spans="13:32" x14ac:dyDescent="0.35">
      <c r="M1026">
        <v>2020</v>
      </c>
      <c r="N1026" s="15">
        <v>44027</v>
      </c>
      <c r="O1026" s="4">
        <v>24</v>
      </c>
      <c r="P1026" s="15" t="s">
        <v>185</v>
      </c>
      <c r="Q1026" t="s">
        <v>150</v>
      </c>
      <c r="R1026" t="s">
        <v>151</v>
      </c>
      <c r="S1026" s="113">
        <v>15427.0224180268</v>
      </c>
      <c r="T1026" s="113">
        <v>15916.308999999999</v>
      </c>
      <c r="U1026" s="113">
        <v>489.28658197310102</v>
      </c>
      <c r="V1026" s="113">
        <f t="shared" si="23"/>
        <v>15916309</v>
      </c>
      <c r="W1026" s="114"/>
      <c r="X1026">
        <v>2020</v>
      </c>
      <c r="Y1026" s="15">
        <v>44027</v>
      </c>
      <c r="Z1026" s="4">
        <v>24</v>
      </c>
      <c r="AA1026" s="4">
        <v>24</v>
      </c>
      <c r="AB1026" t="s">
        <v>224</v>
      </c>
      <c r="AC1026" t="s">
        <v>225</v>
      </c>
      <c r="AD1026" s="113">
        <v>3832.05238709677</v>
      </c>
      <c r="AE1026" s="113">
        <v>3857.57195651861</v>
      </c>
      <c r="AF1026" s="113">
        <v>25.519569421837801</v>
      </c>
    </row>
    <row r="1027" spans="13:32" x14ac:dyDescent="0.35">
      <c r="M1027">
        <v>2020</v>
      </c>
      <c r="N1027" s="15">
        <v>44028</v>
      </c>
      <c r="O1027" s="4">
        <v>24</v>
      </c>
      <c r="P1027" s="15" t="s">
        <v>185</v>
      </c>
      <c r="Q1027" t="s">
        <v>150</v>
      </c>
      <c r="R1027" t="s">
        <v>151</v>
      </c>
      <c r="S1027" s="113">
        <v>15477.507750312099</v>
      </c>
      <c r="T1027" s="113">
        <v>16125.776</v>
      </c>
      <c r="U1027" s="113">
        <v>648.26824968788605</v>
      </c>
      <c r="V1027" s="113">
        <f t="shared" si="23"/>
        <v>16125776</v>
      </c>
      <c r="W1027" s="114"/>
      <c r="X1027">
        <v>2020</v>
      </c>
      <c r="Y1027" s="15">
        <v>44028</v>
      </c>
      <c r="Z1027" s="4">
        <v>24</v>
      </c>
      <c r="AA1027" s="4">
        <v>24</v>
      </c>
      <c r="AB1027" t="s">
        <v>224</v>
      </c>
      <c r="AC1027" t="s">
        <v>225</v>
      </c>
      <c r="AD1027" s="113">
        <v>3832.05238709677</v>
      </c>
      <c r="AE1027" s="113">
        <v>3857.57195651861</v>
      </c>
      <c r="AF1027" s="113">
        <v>25.519569421837801</v>
      </c>
    </row>
    <row r="1028" spans="13:32" x14ac:dyDescent="0.35">
      <c r="M1028">
        <v>2020</v>
      </c>
      <c r="N1028" s="15">
        <v>44029</v>
      </c>
      <c r="O1028" s="4">
        <v>24</v>
      </c>
      <c r="P1028" s="15" t="s">
        <v>185</v>
      </c>
      <c r="Q1028" t="s">
        <v>150</v>
      </c>
      <c r="R1028" t="s">
        <v>151</v>
      </c>
      <c r="S1028" s="113">
        <v>15525.9264810357</v>
      </c>
      <c r="T1028" s="113">
        <v>15568.829</v>
      </c>
      <c r="U1028" s="113">
        <v>42.902518964214302</v>
      </c>
      <c r="V1028" s="113">
        <f t="shared" si="23"/>
        <v>15568829</v>
      </c>
      <c r="W1028" s="114"/>
      <c r="X1028">
        <v>2020</v>
      </c>
      <c r="Y1028" s="15">
        <v>44029</v>
      </c>
      <c r="Z1028" s="4">
        <v>24</v>
      </c>
      <c r="AA1028" s="4">
        <v>24</v>
      </c>
      <c r="AB1028" t="s">
        <v>224</v>
      </c>
      <c r="AC1028" t="s">
        <v>225</v>
      </c>
      <c r="AD1028" s="113">
        <v>3832.05238709677</v>
      </c>
      <c r="AE1028" s="113">
        <v>3857.57195651861</v>
      </c>
      <c r="AF1028" s="113">
        <v>25.519569421837801</v>
      </c>
    </row>
    <row r="1029" spans="13:32" x14ac:dyDescent="0.35">
      <c r="M1029">
        <v>2020</v>
      </c>
      <c r="N1029" s="15">
        <v>44030</v>
      </c>
      <c r="O1029" s="4">
        <v>24</v>
      </c>
      <c r="P1029" s="15" t="s">
        <v>185</v>
      </c>
      <c r="Q1029" t="s">
        <v>150</v>
      </c>
      <c r="R1029" t="s">
        <v>151</v>
      </c>
      <c r="S1029" s="113">
        <v>15546.5816044609</v>
      </c>
      <c r="T1029" s="113">
        <v>15950.852000000001</v>
      </c>
      <c r="U1029" s="113">
        <v>404.270395539042</v>
      </c>
      <c r="V1029" s="113">
        <f t="shared" si="23"/>
        <v>15950852</v>
      </c>
      <c r="W1029" s="114"/>
      <c r="X1029">
        <v>2020</v>
      </c>
      <c r="Y1029" s="15">
        <v>44030</v>
      </c>
      <c r="Z1029" s="4">
        <v>24</v>
      </c>
      <c r="AA1029" s="4">
        <v>24</v>
      </c>
      <c r="AB1029" t="s">
        <v>224</v>
      </c>
      <c r="AC1029" t="s">
        <v>225</v>
      </c>
      <c r="AD1029" s="113">
        <v>3832.05238709677</v>
      </c>
      <c r="AE1029" s="113">
        <v>3857.57195651861</v>
      </c>
      <c r="AF1029" s="113">
        <v>25.519569421837801</v>
      </c>
    </row>
    <row r="1030" spans="13:32" x14ac:dyDescent="0.35">
      <c r="M1030">
        <v>2020</v>
      </c>
      <c r="N1030" s="15">
        <v>44031</v>
      </c>
      <c r="O1030" s="4">
        <v>24</v>
      </c>
      <c r="P1030" s="15" t="s">
        <v>185</v>
      </c>
      <c r="Q1030" t="s">
        <v>150</v>
      </c>
      <c r="R1030" t="s">
        <v>151</v>
      </c>
      <c r="S1030" s="113">
        <v>15564.1163285362</v>
      </c>
      <c r="T1030" s="113">
        <v>16034.004000000001</v>
      </c>
      <c r="U1030" s="113">
        <v>469.88767146377302</v>
      </c>
      <c r="V1030" s="113">
        <f t="shared" si="23"/>
        <v>16034004</v>
      </c>
      <c r="W1030" s="114"/>
      <c r="X1030">
        <v>2020</v>
      </c>
      <c r="Y1030" s="15">
        <v>44031</v>
      </c>
      <c r="Z1030" s="4">
        <v>24</v>
      </c>
      <c r="AA1030" s="4">
        <v>24</v>
      </c>
      <c r="AB1030" t="s">
        <v>224</v>
      </c>
      <c r="AC1030" t="s">
        <v>225</v>
      </c>
      <c r="AD1030" s="113">
        <v>3832.05238709677</v>
      </c>
      <c r="AE1030" s="113">
        <v>3857.57195651861</v>
      </c>
      <c r="AF1030" s="113">
        <v>25.519569421837801</v>
      </c>
    </row>
    <row r="1031" spans="13:32" x14ac:dyDescent="0.35">
      <c r="M1031">
        <v>2020</v>
      </c>
      <c r="N1031" s="15">
        <v>44032</v>
      </c>
      <c r="O1031" s="4">
        <v>24</v>
      </c>
      <c r="P1031" s="15" t="s">
        <v>185</v>
      </c>
      <c r="Q1031" t="s">
        <v>150</v>
      </c>
      <c r="R1031" t="s">
        <v>151</v>
      </c>
      <c r="S1031" s="113">
        <v>15587.6795289896</v>
      </c>
      <c r="T1031" s="113">
        <v>16805.342000000001</v>
      </c>
      <c r="U1031" s="113">
        <v>1217.6624710103699</v>
      </c>
      <c r="V1031" s="113">
        <f t="shared" si="23"/>
        <v>16805342</v>
      </c>
      <c r="W1031" s="114"/>
      <c r="X1031">
        <v>2020</v>
      </c>
      <c r="Y1031" s="15">
        <v>44032</v>
      </c>
      <c r="Z1031" s="4">
        <v>24</v>
      </c>
      <c r="AA1031" s="4">
        <v>24</v>
      </c>
      <c r="AB1031" t="s">
        <v>224</v>
      </c>
      <c r="AC1031" t="s">
        <v>225</v>
      </c>
      <c r="AD1031" s="113">
        <v>3832.05238709677</v>
      </c>
      <c r="AE1031" s="113">
        <v>3857.57195651861</v>
      </c>
      <c r="AF1031" s="113">
        <v>25.519569421837801</v>
      </c>
    </row>
    <row r="1032" spans="13:32" x14ac:dyDescent="0.35">
      <c r="M1032">
        <v>2020</v>
      </c>
      <c r="N1032" s="15">
        <v>44033</v>
      </c>
      <c r="O1032" s="4">
        <v>24</v>
      </c>
      <c r="P1032" s="15" t="s">
        <v>185</v>
      </c>
      <c r="Q1032" t="s">
        <v>150</v>
      </c>
      <c r="R1032" t="s">
        <v>151</v>
      </c>
      <c r="S1032" s="113">
        <v>15620.679122252101</v>
      </c>
      <c r="T1032" s="113">
        <v>16992.937000000002</v>
      </c>
      <c r="U1032" s="113">
        <v>1372.25787774785</v>
      </c>
      <c r="V1032" s="113">
        <f t="shared" si="23"/>
        <v>16992937</v>
      </c>
      <c r="W1032" s="114"/>
      <c r="X1032">
        <v>2020</v>
      </c>
      <c r="Y1032" s="15">
        <v>44033</v>
      </c>
      <c r="Z1032" s="4">
        <v>24</v>
      </c>
      <c r="AA1032" s="4">
        <v>24</v>
      </c>
      <c r="AB1032" t="s">
        <v>224</v>
      </c>
      <c r="AC1032" t="s">
        <v>225</v>
      </c>
      <c r="AD1032" s="113">
        <v>3832.05238709677</v>
      </c>
      <c r="AE1032" s="113">
        <v>3857.57195651861</v>
      </c>
      <c r="AF1032" s="113">
        <v>25.519569421837801</v>
      </c>
    </row>
    <row r="1033" spans="13:32" x14ac:dyDescent="0.35">
      <c r="M1033">
        <v>2020</v>
      </c>
      <c r="N1033" s="15">
        <v>44034</v>
      </c>
      <c r="O1033" s="4">
        <v>24</v>
      </c>
      <c r="P1033" s="15" t="s">
        <v>185</v>
      </c>
      <c r="Q1033" t="s">
        <v>150</v>
      </c>
      <c r="R1033" t="s">
        <v>151</v>
      </c>
      <c r="S1033" s="113">
        <v>15628.7451907061</v>
      </c>
      <c r="T1033" s="113">
        <v>17135.081999999999</v>
      </c>
      <c r="U1033" s="113">
        <v>1506.3368092938399</v>
      </c>
      <c r="V1033" s="113">
        <f t="shared" ref="V1033:V1096" si="24">T1033*1000</f>
        <v>17135082</v>
      </c>
      <c r="W1033" s="114"/>
      <c r="X1033">
        <v>2020</v>
      </c>
      <c r="Y1033" s="15">
        <v>44034</v>
      </c>
      <c r="Z1033" s="4">
        <v>24</v>
      </c>
      <c r="AA1033" s="4">
        <v>24</v>
      </c>
      <c r="AB1033" t="s">
        <v>224</v>
      </c>
      <c r="AC1033" t="s">
        <v>225</v>
      </c>
      <c r="AD1033" s="113">
        <v>3832.05238709677</v>
      </c>
      <c r="AE1033" s="113">
        <v>3857.57195651861</v>
      </c>
      <c r="AF1033" s="113">
        <v>25.519569421837801</v>
      </c>
    </row>
    <row r="1034" spans="13:32" x14ac:dyDescent="0.35">
      <c r="M1034">
        <v>2020</v>
      </c>
      <c r="N1034" s="15">
        <v>44035</v>
      </c>
      <c r="O1034" s="4">
        <v>24</v>
      </c>
      <c r="P1034" s="15" t="s">
        <v>185</v>
      </c>
      <c r="Q1034" t="s">
        <v>150</v>
      </c>
      <c r="R1034" t="s">
        <v>151</v>
      </c>
      <c r="S1034" s="113">
        <v>15641.0665512247</v>
      </c>
      <c r="T1034" s="113">
        <v>16740.796999999999</v>
      </c>
      <c r="U1034" s="113">
        <v>1099.7304487752299</v>
      </c>
      <c r="V1034" s="113">
        <f t="shared" si="24"/>
        <v>16740796.999999998</v>
      </c>
      <c r="W1034" s="114"/>
      <c r="X1034">
        <v>2020</v>
      </c>
      <c r="Y1034" s="15">
        <v>44035</v>
      </c>
      <c r="Z1034" s="4">
        <v>24</v>
      </c>
      <c r="AA1034" s="4">
        <v>24</v>
      </c>
      <c r="AB1034" t="s">
        <v>224</v>
      </c>
      <c r="AC1034" t="s">
        <v>225</v>
      </c>
      <c r="AD1034" s="113">
        <v>3832.05238709677</v>
      </c>
      <c r="AE1034" s="113">
        <v>3857.57195651861</v>
      </c>
      <c r="AF1034" s="113">
        <v>25.519569421837801</v>
      </c>
    </row>
    <row r="1035" spans="13:32" x14ac:dyDescent="0.35">
      <c r="M1035">
        <v>2020</v>
      </c>
      <c r="N1035" s="15">
        <v>44036</v>
      </c>
      <c r="O1035" s="4">
        <v>24</v>
      </c>
      <c r="P1035" s="15" t="s">
        <v>185</v>
      </c>
      <c r="Q1035" t="s">
        <v>150</v>
      </c>
      <c r="R1035" t="s">
        <v>151</v>
      </c>
      <c r="S1035" s="113">
        <v>15654.3621845788</v>
      </c>
      <c r="T1035" s="113">
        <v>16028.550999999999</v>
      </c>
      <c r="U1035" s="113">
        <v>374.18881542118203</v>
      </c>
      <c r="V1035" s="113">
        <f t="shared" si="24"/>
        <v>16028551</v>
      </c>
      <c r="W1035" s="114"/>
      <c r="X1035">
        <v>2020</v>
      </c>
      <c r="Y1035" s="15">
        <v>44036</v>
      </c>
      <c r="Z1035" s="4">
        <v>24</v>
      </c>
      <c r="AA1035" s="4">
        <v>24</v>
      </c>
      <c r="AB1035" t="s">
        <v>224</v>
      </c>
      <c r="AC1035" t="s">
        <v>225</v>
      </c>
      <c r="AD1035" s="113">
        <v>3832.05238709677</v>
      </c>
      <c r="AE1035" s="113">
        <v>3857.57195651861</v>
      </c>
      <c r="AF1035" s="113">
        <v>25.519569421837801</v>
      </c>
    </row>
    <row r="1036" spans="13:32" x14ac:dyDescent="0.35">
      <c r="M1036">
        <v>2020</v>
      </c>
      <c r="N1036" s="15">
        <v>44037</v>
      </c>
      <c r="O1036" s="4">
        <v>24</v>
      </c>
      <c r="P1036" s="15" t="s">
        <v>185</v>
      </c>
      <c r="Q1036" t="s">
        <v>150</v>
      </c>
      <c r="R1036" t="s">
        <v>151</v>
      </c>
      <c r="S1036" s="113">
        <v>15653.5225946313</v>
      </c>
      <c r="T1036" s="113">
        <v>15714.244000000001</v>
      </c>
      <c r="U1036" s="113">
        <v>60.721405368618399</v>
      </c>
      <c r="V1036" s="113">
        <f t="shared" si="24"/>
        <v>15714244</v>
      </c>
      <c r="W1036" s="114"/>
      <c r="X1036">
        <v>2020</v>
      </c>
      <c r="Y1036" s="15">
        <v>44037</v>
      </c>
      <c r="Z1036" s="4">
        <v>24</v>
      </c>
      <c r="AA1036" s="4">
        <v>24</v>
      </c>
      <c r="AB1036" t="s">
        <v>224</v>
      </c>
      <c r="AC1036" t="s">
        <v>225</v>
      </c>
      <c r="AD1036" s="113">
        <v>3832.05238709677</v>
      </c>
      <c r="AE1036" s="113">
        <v>3857.57195651861</v>
      </c>
      <c r="AF1036" s="113">
        <v>25.519569421837801</v>
      </c>
    </row>
    <row r="1037" spans="13:32" x14ac:dyDescent="0.35">
      <c r="M1037">
        <v>2020</v>
      </c>
      <c r="N1037" s="15">
        <v>44038</v>
      </c>
      <c r="O1037" s="4">
        <v>24</v>
      </c>
      <c r="P1037" s="15" t="s">
        <v>185</v>
      </c>
      <c r="Q1037" t="s">
        <v>150</v>
      </c>
      <c r="R1037" t="s">
        <v>151</v>
      </c>
      <c r="S1037" s="113">
        <v>15651.3372911468</v>
      </c>
      <c r="T1037" s="113">
        <v>16064.859</v>
      </c>
      <c r="U1037" s="113">
        <v>413.52170885317099</v>
      </c>
      <c r="V1037" s="113">
        <f t="shared" si="24"/>
        <v>16064859</v>
      </c>
      <c r="W1037" s="114"/>
      <c r="X1037">
        <v>2020</v>
      </c>
      <c r="Y1037" s="15">
        <v>44038</v>
      </c>
      <c r="Z1037" s="4">
        <v>24</v>
      </c>
      <c r="AA1037" s="4">
        <v>24</v>
      </c>
      <c r="AB1037" t="s">
        <v>224</v>
      </c>
      <c r="AC1037" t="s">
        <v>225</v>
      </c>
      <c r="AD1037" s="113">
        <v>3832.05238709677</v>
      </c>
      <c r="AE1037" s="113">
        <v>3857.57195651861</v>
      </c>
      <c r="AF1037" s="113">
        <v>25.519569421837801</v>
      </c>
    </row>
    <row r="1038" spans="13:32" x14ac:dyDescent="0.35">
      <c r="M1038">
        <v>2020</v>
      </c>
      <c r="N1038" s="15">
        <v>44039</v>
      </c>
      <c r="O1038" s="4">
        <v>24</v>
      </c>
      <c r="P1038" s="15" t="s">
        <v>185</v>
      </c>
      <c r="Q1038" t="s">
        <v>150</v>
      </c>
      <c r="R1038" t="s">
        <v>151</v>
      </c>
      <c r="S1038" s="113">
        <v>15664.3114959169</v>
      </c>
      <c r="T1038" s="113">
        <v>16875.928</v>
      </c>
      <c r="U1038" s="113">
        <v>1211.6165040830799</v>
      </c>
      <c r="V1038" s="113">
        <f t="shared" si="24"/>
        <v>16875928</v>
      </c>
      <c r="W1038" s="114"/>
      <c r="X1038">
        <v>2020</v>
      </c>
      <c r="Y1038" s="15">
        <v>44039</v>
      </c>
      <c r="Z1038" s="4">
        <v>24</v>
      </c>
      <c r="AA1038" s="4">
        <v>24</v>
      </c>
      <c r="AB1038" t="s">
        <v>224</v>
      </c>
      <c r="AC1038" t="s">
        <v>225</v>
      </c>
      <c r="AD1038" s="113">
        <v>3832.05238709677</v>
      </c>
      <c r="AE1038" s="113">
        <v>3857.57195651861</v>
      </c>
      <c r="AF1038" s="113">
        <v>25.519569421837801</v>
      </c>
    </row>
    <row r="1039" spans="13:32" x14ac:dyDescent="0.35">
      <c r="M1039">
        <v>2020</v>
      </c>
      <c r="N1039" s="15">
        <v>44040</v>
      </c>
      <c r="O1039" s="4">
        <v>24</v>
      </c>
      <c r="P1039" s="15" t="s">
        <v>185</v>
      </c>
      <c r="Q1039" t="s">
        <v>150</v>
      </c>
      <c r="R1039" t="s">
        <v>151</v>
      </c>
      <c r="S1039" s="113">
        <v>15667.2941070491</v>
      </c>
      <c r="T1039" s="113">
        <v>17091.058000000001</v>
      </c>
      <c r="U1039" s="113">
        <v>1423.7638929508701</v>
      </c>
      <c r="V1039" s="113">
        <f t="shared" si="24"/>
        <v>17091058</v>
      </c>
      <c r="W1039" s="114"/>
      <c r="X1039">
        <v>2020</v>
      </c>
      <c r="Y1039" s="15">
        <v>44040</v>
      </c>
      <c r="Z1039" s="4">
        <v>24</v>
      </c>
      <c r="AA1039" s="4">
        <v>24</v>
      </c>
      <c r="AB1039" t="s">
        <v>224</v>
      </c>
      <c r="AC1039" t="s">
        <v>225</v>
      </c>
      <c r="AD1039" s="113">
        <v>3832.05238709677</v>
      </c>
      <c r="AE1039" s="113">
        <v>3857.57195651861</v>
      </c>
      <c r="AF1039" s="113">
        <v>25.519569421837801</v>
      </c>
    </row>
    <row r="1040" spans="13:32" x14ac:dyDescent="0.35">
      <c r="M1040">
        <v>2020</v>
      </c>
      <c r="N1040" s="15">
        <v>44041</v>
      </c>
      <c r="O1040" s="4">
        <v>24</v>
      </c>
      <c r="P1040" s="15" t="s">
        <v>185</v>
      </c>
      <c r="Q1040" t="s">
        <v>150</v>
      </c>
      <c r="R1040" t="s">
        <v>151</v>
      </c>
      <c r="S1040" s="113">
        <v>15663.770968708501</v>
      </c>
      <c r="T1040" s="113">
        <v>17223.606</v>
      </c>
      <c r="U1040" s="113">
        <v>1559.8350312914399</v>
      </c>
      <c r="V1040" s="113">
        <f t="shared" si="24"/>
        <v>17223606</v>
      </c>
      <c r="W1040" s="114"/>
      <c r="X1040">
        <v>2020</v>
      </c>
      <c r="Y1040" s="15">
        <v>44041</v>
      </c>
      <c r="Z1040" s="4">
        <v>24</v>
      </c>
      <c r="AA1040" s="4">
        <v>24</v>
      </c>
      <c r="AB1040" t="s">
        <v>224</v>
      </c>
      <c r="AC1040" t="s">
        <v>225</v>
      </c>
      <c r="AD1040" s="113">
        <v>3832.05238709677</v>
      </c>
      <c r="AE1040" s="113">
        <v>3857.57195651861</v>
      </c>
      <c r="AF1040" s="113">
        <v>25.519569421837801</v>
      </c>
    </row>
    <row r="1041" spans="13:32" x14ac:dyDescent="0.35">
      <c r="M1041">
        <v>2020</v>
      </c>
      <c r="N1041" s="15">
        <v>44042</v>
      </c>
      <c r="O1041" s="4">
        <v>24</v>
      </c>
      <c r="P1041" s="15" t="s">
        <v>185</v>
      </c>
      <c r="Q1041" t="s">
        <v>150</v>
      </c>
      <c r="R1041" t="s">
        <v>151</v>
      </c>
      <c r="S1041" s="113">
        <v>15659.9032132668</v>
      </c>
      <c r="T1041" s="113">
        <v>17567.179</v>
      </c>
      <c r="U1041" s="113">
        <v>1907.27578673318</v>
      </c>
      <c r="V1041" s="113">
        <f t="shared" si="24"/>
        <v>17567179</v>
      </c>
      <c r="W1041" s="114"/>
      <c r="X1041">
        <v>2020</v>
      </c>
      <c r="Y1041" s="15">
        <v>44042</v>
      </c>
      <c r="Z1041" s="4">
        <v>24</v>
      </c>
      <c r="AA1041" s="4">
        <v>24</v>
      </c>
      <c r="AB1041" t="s">
        <v>224</v>
      </c>
      <c r="AC1041" t="s">
        <v>225</v>
      </c>
      <c r="AD1041" s="113">
        <v>3832.05238709677</v>
      </c>
      <c r="AE1041" s="113">
        <v>3857.57195651861</v>
      </c>
      <c r="AF1041" s="113">
        <v>25.519569421837801</v>
      </c>
    </row>
    <row r="1042" spans="13:32" x14ac:dyDescent="0.35">
      <c r="M1042">
        <v>2020</v>
      </c>
      <c r="N1042" s="15">
        <v>44043</v>
      </c>
      <c r="O1042" s="4">
        <v>24</v>
      </c>
      <c r="P1042" s="15" t="s">
        <v>185</v>
      </c>
      <c r="Q1042" t="s">
        <v>150</v>
      </c>
      <c r="R1042" t="s">
        <v>151</v>
      </c>
      <c r="S1042" s="113">
        <v>15654.657539227301</v>
      </c>
      <c r="T1042" s="113">
        <v>17492.423999999999</v>
      </c>
      <c r="U1042" s="113">
        <v>1837.7664607726699</v>
      </c>
      <c r="V1042" s="113">
        <f t="shared" si="24"/>
        <v>17492424</v>
      </c>
      <c r="W1042" s="114"/>
      <c r="X1042">
        <v>2020</v>
      </c>
      <c r="Y1042" s="15">
        <v>44043</v>
      </c>
      <c r="Z1042" s="4">
        <v>24</v>
      </c>
      <c r="AA1042" s="4">
        <v>24</v>
      </c>
      <c r="AB1042" t="s">
        <v>224</v>
      </c>
      <c r="AC1042" t="s">
        <v>225</v>
      </c>
      <c r="AD1042" s="113">
        <v>3832.05238709677</v>
      </c>
      <c r="AE1042" s="113">
        <v>3857.57195651861</v>
      </c>
      <c r="AF1042" s="113">
        <v>25.519569421837801</v>
      </c>
    </row>
    <row r="1043" spans="13:32" x14ac:dyDescent="0.35">
      <c r="M1043">
        <v>2020</v>
      </c>
      <c r="N1043" s="15">
        <v>44044</v>
      </c>
      <c r="O1043" s="4">
        <v>24</v>
      </c>
      <c r="P1043" s="15" t="s">
        <v>186</v>
      </c>
      <c r="Q1043" t="s">
        <v>150</v>
      </c>
      <c r="R1043" t="s">
        <v>151</v>
      </c>
      <c r="S1043" s="113">
        <v>15941.379411812901</v>
      </c>
      <c r="T1043" s="113">
        <v>15751.016</v>
      </c>
      <c r="U1043" s="113">
        <v>-190.36341181298101</v>
      </c>
      <c r="V1043" s="113">
        <f t="shared" si="24"/>
        <v>15751016</v>
      </c>
      <c r="W1043" s="114"/>
      <c r="X1043">
        <v>2020</v>
      </c>
      <c r="Y1043" s="15">
        <v>44044</v>
      </c>
      <c r="Z1043" s="4">
        <v>24</v>
      </c>
      <c r="AA1043" s="4">
        <v>24</v>
      </c>
      <c r="AB1043" t="s">
        <v>224</v>
      </c>
      <c r="AC1043" t="s">
        <v>225</v>
      </c>
      <c r="AD1043" s="113">
        <v>3978.3878709677401</v>
      </c>
      <c r="AE1043" s="113">
        <v>4004.8819621764101</v>
      </c>
      <c r="AF1043" s="113">
        <v>26.494091208673801</v>
      </c>
    </row>
    <row r="1044" spans="13:32" x14ac:dyDescent="0.35">
      <c r="M1044">
        <v>2020</v>
      </c>
      <c r="N1044" s="15">
        <v>44045</v>
      </c>
      <c r="O1044" s="4">
        <v>24</v>
      </c>
      <c r="P1044" s="15" t="s">
        <v>186</v>
      </c>
      <c r="Q1044" t="s">
        <v>150</v>
      </c>
      <c r="R1044" t="s">
        <v>151</v>
      </c>
      <c r="S1044" s="113">
        <v>15924.2990348927</v>
      </c>
      <c r="T1044" s="113">
        <v>15339.956</v>
      </c>
      <c r="U1044" s="113">
        <v>-584.34303489275203</v>
      </c>
      <c r="V1044" s="113">
        <f t="shared" si="24"/>
        <v>15339956</v>
      </c>
      <c r="W1044" s="114"/>
      <c r="X1044">
        <v>2020</v>
      </c>
      <c r="Y1044" s="15">
        <v>44045</v>
      </c>
      <c r="Z1044" s="4">
        <v>24</v>
      </c>
      <c r="AA1044" s="4">
        <v>24</v>
      </c>
      <c r="AB1044" t="s">
        <v>224</v>
      </c>
      <c r="AC1044" t="s">
        <v>225</v>
      </c>
      <c r="AD1044" s="113">
        <v>3978.3878709677401</v>
      </c>
      <c r="AE1044" s="113">
        <v>4004.8819621764101</v>
      </c>
      <c r="AF1044" s="113">
        <v>26.494091208673801</v>
      </c>
    </row>
    <row r="1045" spans="13:32" x14ac:dyDescent="0.35">
      <c r="M1045">
        <v>2020</v>
      </c>
      <c r="N1045" s="15">
        <v>44046</v>
      </c>
      <c r="O1045" s="4">
        <v>24</v>
      </c>
      <c r="P1045" s="15" t="s">
        <v>186</v>
      </c>
      <c r="Q1045" t="s">
        <v>150</v>
      </c>
      <c r="R1045" t="s">
        <v>151</v>
      </c>
      <c r="S1045" s="113">
        <v>15898.1978856323</v>
      </c>
      <c r="T1045" s="113">
        <v>15815.925999999999</v>
      </c>
      <c r="U1045" s="113">
        <v>-82.271885632333493</v>
      </c>
      <c r="V1045" s="113">
        <f t="shared" si="24"/>
        <v>15815926</v>
      </c>
      <c r="W1045" s="114"/>
      <c r="X1045">
        <v>2020</v>
      </c>
      <c r="Y1045" s="15">
        <v>44046</v>
      </c>
      <c r="Z1045" s="4">
        <v>24</v>
      </c>
      <c r="AA1045" s="4">
        <v>24</v>
      </c>
      <c r="AB1045" t="s">
        <v>224</v>
      </c>
      <c r="AC1045" t="s">
        <v>225</v>
      </c>
      <c r="AD1045" s="113">
        <v>3978.3878709677401</v>
      </c>
      <c r="AE1045" s="113">
        <v>4004.8819621764101</v>
      </c>
      <c r="AF1045" s="113">
        <v>26.494091208673801</v>
      </c>
    </row>
    <row r="1046" spans="13:32" x14ac:dyDescent="0.35">
      <c r="M1046">
        <v>2020</v>
      </c>
      <c r="N1046" s="15">
        <v>44047</v>
      </c>
      <c r="O1046" s="4">
        <v>24</v>
      </c>
      <c r="P1046" s="15" t="s">
        <v>186</v>
      </c>
      <c r="Q1046" t="s">
        <v>150</v>
      </c>
      <c r="R1046" t="s">
        <v>151</v>
      </c>
      <c r="S1046" s="113">
        <v>15870.7436549914</v>
      </c>
      <c r="T1046" s="113">
        <v>15888.805</v>
      </c>
      <c r="U1046" s="113">
        <v>18.061345008549299</v>
      </c>
      <c r="V1046" s="113">
        <f t="shared" si="24"/>
        <v>15888805</v>
      </c>
      <c r="W1046" s="114"/>
      <c r="X1046">
        <v>2020</v>
      </c>
      <c r="Y1046" s="15">
        <v>44047</v>
      </c>
      <c r="Z1046" s="4">
        <v>24</v>
      </c>
      <c r="AA1046" s="4">
        <v>24</v>
      </c>
      <c r="AB1046" t="s">
        <v>224</v>
      </c>
      <c r="AC1046" t="s">
        <v>225</v>
      </c>
      <c r="AD1046" s="113">
        <v>3978.3878709677401</v>
      </c>
      <c r="AE1046" s="113">
        <v>4004.8819621764101</v>
      </c>
      <c r="AF1046" s="113">
        <v>26.494091208673801</v>
      </c>
    </row>
    <row r="1047" spans="13:32" x14ac:dyDescent="0.35">
      <c r="M1047">
        <v>2020</v>
      </c>
      <c r="N1047" s="15">
        <v>44048</v>
      </c>
      <c r="O1047" s="4">
        <v>24</v>
      </c>
      <c r="P1047" s="15" t="s">
        <v>186</v>
      </c>
      <c r="Q1047" t="s">
        <v>150</v>
      </c>
      <c r="R1047" t="s">
        <v>151</v>
      </c>
      <c r="S1047" s="113">
        <v>15832.7595191412</v>
      </c>
      <c r="T1047" s="113">
        <v>16077.111000000001</v>
      </c>
      <c r="U1047" s="113">
        <v>244.35148085873601</v>
      </c>
      <c r="V1047" s="113">
        <f t="shared" si="24"/>
        <v>16077111</v>
      </c>
      <c r="W1047" s="114"/>
      <c r="X1047">
        <v>2020</v>
      </c>
      <c r="Y1047" s="15">
        <v>44048</v>
      </c>
      <c r="Z1047" s="4">
        <v>24</v>
      </c>
      <c r="AA1047" s="4">
        <v>24</v>
      </c>
      <c r="AB1047" t="s">
        <v>224</v>
      </c>
      <c r="AC1047" t="s">
        <v>225</v>
      </c>
      <c r="AD1047" s="113">
        <v>3978.3878709677401</v>
      </c>
      <c r="AE1047" s="113">
        <v>4004.8819621764101</v>
      </c>
      <c r="AF1047" s="113">
        <v>26.494091208673801</v>
      </c>
    </row>
    <row r="1048" spans="13:32" x14ac:dyDescent="0.35">
      <c r="M1048">
        <v>2020</v>
      </c>
      <c r="N1048" s="15">
        <v>44049</v>
      </c>
      <c r="O1048" s="4">
        <v>24</v>
      </c>
      <c r="P1048" s="15" t="s">
        <v>186</v>
      </c>
      <c r="Q1048" t="s">
        <v>150</v>
      </c>
      <c r="R1048" t="s">
        <v>151</v>
      </c>
      <c r="S1048" s="113">
        <v>15801.4817565914</v>
      </c>
      <c r="T1048" s="113">
        <v>15111.109</v>
      </c>
      <c r="U1048" s="113">
        <v>-690.37275659147701</v>
      </c>
      <c r="V1048" s="113">
        <f t="shared" si="24"/>
        <v>15111109</v>
      </c>
      <c r="W1048" s="114"/>
      <c r="X1048">
        <v>2020</v>
      </c>
      <c r="Y1048" s="15">
        <v>44049</v>
      </c>
      <c r="Z1048" s="4">
        <v>24</v>
      </c>
      <c r="AA1048" s="4">
        <v>24</v>
      </c>
      <c r="AB1048" t="s">
        <v>224</v>
      </c>
      <c r="AC1048" t="s">
        <v>225</v>
      </c>
      <c r="AD1048" s="113">
        <v>3978.3878709677401</v>
      </c>
      <c r="AE1048" s="113">
        <v>4004.8819621764101</v>
      </c>
      <c r="AF1048" s="113">
        <v>26.494091208673801</v>
      </c>
    </row>
    <row r="1049" spans="13:32" x14ac:dyDescent="0.35">
      <c r="M1049">
        <v>2020</v>
      </c>
      <c r="N1049" s="15">
        <v>44050</v>
      </c>
      <c r="O1049" s="4">
        <v>24</v>
      </c>
      <c r="P1049" s="15" t="s">
        <v>186</v>
      </c>
      <c r="Q1049" t="s">
        <v>150</v>
      </c>
      <c r="R1049" t="s">
        <v>151</v>
      </c>
      <c r="S1049" s="113">
        <v>15775.4106167713</v>
      </c>
      <c r="T1049" s="113">
        <v>14872.944</v>
      </c>
      <c r="U1049" s="113">
        <v>-902.46661677133795</v>
      </c>
      <c r="V1049" s="113">
        <f t="shared" si="24"/>
        <v>14872944</v>
      </c>
      <c r="W1049" s="114"/>
      <c r="X1049">
        <v>2020</v>
      </c>
      <c r="Y1049" s="15">
        <v>44050</v>
      </c>
      <c r="Z1049" s="4">
        <v>24</v>
      </c>
      <c r="AA1049" s="4">
        <v>24</v>
      </c>
      <c r="AB1049" t="s">
        <v>224</v>
      </c>
      <c r="AC1049" t="s">
        <v>225</v>
      </c>
      <c r="AD1049" s="113">
        <v>3978.3878709677401</v>
      </c>
      <c r="AE1049" s="113">
        <v>4004.8819621764101</v>
      </c>
      <c r="AF1049" s="113">
        <v>26.494091208673801</v>
      </c>
    </row>
    <row r="1050" spans="13:32" x14ac:dyDescent="0.35">
      <c r="M1050">
        <v>2020</v>
      </c>
      <c r="N1050" s="15">
        <v>44051</v>
      </c>
      <c r="O1050" s="4">
        <v>24</v>
      </c>
      <c r="P1050" s="15" t="s">
        <v>186</v>
      </c>
      <c r="Q1050" t="s">
        <v>150</v>
      </c>
      <c r="R1050" t="s">
        <v>151</v>
      </c>
      <c r="S1050" s="113">
        <v>15752.972161037</v>
      </c>
      <c r="T1050" s="113">
        <v>14641.454</v>
      </c>
      <c r="U1050" s="113">
        <v>-1111.5181610370701</v>
      </c>
      <c r="V1050" s="113">
        <f t="shared" si="24"/>
        <v>14641454</v>
      </c>
      <c r="W1050" s="114"/>
      <c r="X1050">
        <v>2020</v>
      </c>
      <c r="Y1050" s="15">
        <v>44051</v>
      </c>
      <c r="Z1050" s="4">
        <v>24</v>
      </c>
      <c r="AA1050" s="4">
        <v>24</v>
      </c>
      <c r="AB1050" t="s">
        <v>224</v>
      </c>
      <c r="AC1050" t="s">
        <v>225</v>
      </c>
      <c r="AD1050" s="113">
        <v>3978.3878709677401</v>
      </c>
      <c r="AE1050" s="113">
        <v>4004.8819621764101</v>
      </c>
      <c r="AF1050" s="113">
        <v>26.494091208673801</v>
      </c>
    </row>
    <row r="1051" spans="13:32" x14ac:dyDescent="0.35">
      <c r="M1051">
        <v>2020</v>
      </c>
      <c r="N1051" s="15">
        <v>44052</v>
      </c>
      <c r="O1051" s="4">
        <v>24</v>
      </c>
      <c r="P1051" s="15" t="s">
        <v>186</v>
      </c>
      <c r="Q1051" t="s">
        <v>150</v>
      </c>
      <c r="R1051" t="s">
        <v>151</v>
      </c>
      <c r="S1051" s="113">
        <v>15728.608710131401</v>
      </c>
      <c r="T1051" s="113">
        <v>14480.353999999999</v>
      </c>
      <c r="U1051" s="113">
        <v>-1248.2547101314101</v>
      </c>
      <c r="V1051" s="113">
        <f t="shared" si="24"/>
        <v>14480354</v>
      </c>
      <c r="W1051" s="114"/>
      <c r="X1051">
        <v>2020</v>
      </c>
      <c r="Y1051" s="15">
        <v>44052</v>
      </c>
      <c r="Z1051" s="4">
        <v>24</v>
      </c>
      <c r="AA1051" s="4">
        <v>24</v>
      </c>
      <c r="AB1051" t="s">
        <v>224</v>
      </c>
      <c r="AC1051" t="s">
        <v>225</v>
      </c>
      <c r="AD1051" s="113">
        <v>3978.3878709677401</v>
      </c>
      <c r="AE1051" s="113">
        <v>4004.8819621764101</v>
      </c>
      <c r="AF1051" s="113">
        <v>26.494091208673801</v>
      </c>
    </row>
    <row r="1052" spans="13:32" x14ac:dyDescent="0.35">
      <c r="M1052">
        <v>2020</v>
      </c>
      <c r="N1052" s="15">
        <v>44053</v>
      </c>
      <c r="O1052" s="4">
        <v>24</v>
      </c>
      <c r="P1052" s="15" t="s">
        <v>186</v>
      </c>
      <c r="Q1052" t="s">
        <v>150</v>
      </c>
      <c r="R1052" t="s">
        <v>151</v>
      </c>
      <c r="S1052" s="113">
        <v>15693.109166911599</v>
      </c>
      <c r="T1052" s="113">
        <v>15617.138000000001</v>
      </c>
      <c r="U1052" s="113">
        <v>-75.971166911604001</v>
      </c>
      <c r="V1052" s="113">
        <f t="shared" si="24"/>
        <v>15617138</v>
      </c>
      <c r="W1052" s="114"/>
      <c r="X1052">
        <v>2020</v>
      </c>
      <c r="Y1052" s="15">
        <v>44053</v>
      </c>
      <c r="Z1052" s="4">
        <v>24</v>
      </c>
      <c r="AA1052" s="4">
        <v>24</v>
      </c>
      <c r="AB1052" t="s">
        <v>224</v>
      </c>
      <c r="AC1052" t="s">
        <v>225</v>
      </c>
      <c r="AD1052" s="113">
        <v>3978.3878709677401</v>
      </c>
      <c r="AE1052" s="113">
        <v>4004.8819621764101</v>
      </c>
      <c r="AF1052" s="113">
        <v>26.494091208673801</v>
      </c>
    </row>
    <row r="1053" spans="13:32" x14ac:dyDescent="0.35">
      <c r="M1053">
        <v>2020</v>
      </c>
      <c r="N1053" s="15">
        <v>44054</v>
      </c>
      <c r="O1053" s="4">
        <v>24</v>
      </c>
      <c r="P1053" s="15" t="s">
        <v>186</v>
      </c>
      <c r="Q1053" t="s">
        <v>150</v>
      </c>
      <c r="R1053" t="s">
        <v>151</v>
      </c>
      <c r="S1053" s="113">
        <v>15645.222916626801</v>
      </c>
      <c r="T1053" s="113">
        <v>15694.933999999999</v>
      </c>
      <c r="U1053" s="113">
        <v>49.711083373182099</v>
      </c>
      <c r="V1053" s="113">
        <f t="shared" si="24"/>
        <v>15694934</v>
      </c>
      <c r="W1053" s="114"/>
      <c r="X1053">
        <v>2020</v>
      </c>
      <c r="Y1053" s="15">
        <v>44054</v>
      </c>
      <c r="Z1053" s="4">
        <v>24</v>
      </c>
      <c r="AA1053" s="4">
        <v>24</v>
      </c>
      <c r="AB1053" t="s">
        <v>224</v>
      </c>
      <c r="AC1053" t="s">
        <v>225</v>
      </c>
      <c r="AD1053" s="113">
        <v>3978.3878709677401</v>
      </c>
      <c r="AE1053" s="113">
        <v>4004.8819621764101</v>
      </c>
      <c r="AF1053" s="113">
        <v>26.494091208673801</v>
      </c>
    </row>
    <row r="1054" spans="13:32" x14ac:dyDescent="0.35">
      <c r="M1054">
        <v>2020</v>
      </c>
      <c r="N1054" s="15">
        <v>44055</v>
      </c>
      <c r="O1054" s="4">
        <v>24</v>
      </c>
      <c r="P1054" s="15" t="s">
        <v>186</v>
      </c>
      <c r="Q1054" t="s">
        <v>150</v>
      </c>
      <c r="R1054" t="s">
        <v>151</v>
      </c>
      <c r="S1054" s="113">
        <v>15605.7018227218</v>
      </c>
      <c r="T1054" s="113">
        <v>15170.098</v>
      </c>
      <c r="U1054" s="113">
        <v>-435.60382272180999</v>
      </c>
      <c r="V1054" s="113">
        <f t="shared" si="24"/>
        <v>15170098</v>
      </c>
      <c r="W1054" s="114"/>
      <c r="X1054">
        <v>2020</v>
      </c>
      <c r="Y1054" s="15">
        <v>44055</v>
      </c>
      <c r="Z1054" s="4">
        <v>24</v>
      </c>
      <c r="AA1054" s="4">
        <v>24</v>
      </c>
      <c r="AB1054" t="s">
        <v>224</v>
      </c>
      <c r="AC1054" t="s">
        <v>225</v>
      </c>
      <c r="AD1054" s="113">
        <v>3978.3878709677401</v>
      </c>
      <c r="AE1054" s="113">
        <v>4004.8819621764101</v>
      </c>
      <c r="AF1054" s="113">
        <v>26.494091208673801</v>
      </c>
    </row>
    <row r="1055" spans="13:32" x14ac:dyDescent="0.35">
      <c r="M1055">
        <v>2020</v>
      </c>
      <c r="N1055" s="15">
        <v>44056</v>
      </c>
      <c r="O1055" s="4">
        <v>24</v>
      </c>
      <c r="P1055" s="15" t="s">
        <v>186</v>
      </c>
      <c r="Q1055" t="s">
        <v>150</v>
      </c>
      <c r="R1055" t="s">
        <v>151</v>
      </c>
      <c r="S1055" s="113">
        <v>15567.7833194303</v>
      </c>
      <c r="T1055" s="113">
        <v>15055.463</v>
      </c>
      <c r="U1055" s="113">
        <v>-512.32031943030199</v>
      </c>
      <c r="V1055" s="113">
        <f t="shared" si="24"/>
        <v>15055463</v>
      </c>
      <c r="W1055" s="114"/>
      <c r="X1055">
        <v>2020</v>
      </c>
      <c r="Y1055" s="15">
        <v>44056</v>
      </c>
      <c r="Z1055" s="4">
        <v>24</v>
      </c>
      <c r="AA1055" s="4">
        <v>24</v>
      </c>
      <c r="AB1055" t="s">
        <v>224</v>
      </c>
      <c r="AC1055" t="s">
        <v>225</v>
      </c>
      <c r="AD1055" s="113">
        <v>3978.3878709677401</v>
      </c>
      <c r="AE1055" s="113">
        <v>4004.8819621764101</v>
      </c>
      <c r="AF1055" s="113">
        <v>26.494091208673801</v>
      </c>
    </row>
    <row r="1056" spans="13:32" x14ac:dyDescent="0.35">
      <c r="M1056">
        <v>2020</v>
      </c>
      <c r="N1056" s="15">
        <v>44057</v>
      </c>
      <c r="O1056" s="4">
        <v>24</v>
      </c>
      <c r="P1056" s="15" t="s">
        <v>186</v>
      </c>
      <c r="Q1056" t="s">
        <v>150</v>
      </c>
      <c r="R1056" t="s">
        <v>151</v>
      </c>
      <c r="S1056" s="113">
        <v>15521.8801348133</v>
      </c>
      <c r="T1056" s="113">
        <v>15452.203</v>
      </c>
      <c r="U1056" s="113">
        <v>-69.677134813316997</v>
      </c>
      <c r="V1056" s="113">
        <f t="shared" si="24"/>
        <v>15452203</v>
      </c>
      <c r="W1056" s="114"/>
      <c r="X1056">
        <v>2020</v>
      </c>
      <c r="Y1056" s="15">
        <v>44057</v>
      </c>
      <c r="Z1056" s="4">
        <v>24</v>
      </c>
      <c r="AA1056" s="4">
        <v>24</v>
      </c>
      <c r="AB1056" t="s">
        <v>224</v>
      </c>
      <c r="AC1056" t="s">
        <v>225</v>
      </c>
      <c r="AD1056" s="113">
        <v>3978.3878709677401</v>
      </c>
      <c r="AE1056" s="113">
        <v>4004.8819621764101</v>
      </c>
      <c r="AF1056" s="113">
        <v>26.494091208673801</v>
      </c>
    </row>
    <row r="1057" spans="13:32" x14ac:dyDescent="0.35">
      <c r="M1057">
        <v>2020</v>
      </c>
      <c r="N1057" s="15">
        <v>44058</v>
      </c>
      <c r="O1057" s="4">
        <v>24</v>
      </c>
      <c r="P1057" s="15" t="s">
        <v>186</v>
      </c>
      <c r="Q1057" t="s">
        <v>150</v>
      </c>
      <c r="R1057" t="s">
        <v>151</v>
      </c>
      <c r="S1057" s="113">
        <v>15490.7748651155</v>
      </c>
      <c r="T1057" s="113">
        <v>15608.263000000001</v>
      </c>
      <c r="U1057" s="113">
        <v>117.488134884468</v>
      </c>
      <c r="V1057" s="113">
        <f t="shared" si="24"/>
        <v>15608263</v>
      </c>
      <c r="W1057" s="114"/>
      <c r="X1057">
        <v>2020</v>
      </c>
      <c r="Y1057" s="15">
        <v>44058</v>
      </c>
      <c r="Z1057" s="4">
        <v>24</v>
      </c>
      <c r="AA1057" s="4">
        <v>24</v>
      </c>
      <c r="AB1057" t="s">
        <v>224</v>
      </c>
      <c r="AC1057" t="s">
        <v>225</v>
      </c>
      <c r="AD1057" s="113">
        <v>3978.3878709677401</v>
      </c>
      <c r="AE1057" s="113">
        <v>4004.8819621764101</v>
      </c>
      <c r="AF1057" s="113">
        <v>26.494091208673801</v>
      </c>
    </row>
    <row r="1058" spans="13:32" x14ac:dyDescent="0.35">
      <c r="M1058">
        <v>2020</v>
      </c>
      <c r="N1058" s="15">
        <v>44059</v>
      </c>
      <c r="O1058" s="4">
        <v>24</v>
      </c>
      <c r="P1058" s="15" t="s">
        <v>186</v>
      </c>
      <c r="Q1058" t="s">
        <v>150</v>
      </c>
      <c r="R1058" t="s">
        <v>151</v>
      </c>
      <c r="S1058" s="113">
        <v>15455.9041434429</v>
      </c>
      <c r="T1058" s="113">
        <v>15695.914000000001</v>
      </c>
      <c r="U1058" s="113">
        <v>240.00985655701101</v>
      </c>
      <c r="V1058" s="113">
        <f t="shared" si="24"/>
        <v>15695914</v>
      </c>
      <c r="W1058" s="114"/>
      <c r="X1058">
        <v>2020</v>
      </c>
      <c r="Y1058" s="15">
        <v>44059</v>
      </c>
      <c r="Z1058" s="4">
        <v>24</v>
      </c>
      <c r="AA1058" s="4">
        <v>24</v>
      </c>
      <c r="AB1058" t="s">
        <v>224</v>
      </c>
      <c r="AC1058" t="s">
        <v>225</v>
      </c>
      <c r="AD1058" s="113">
        <v>3978.3878709677401</v>
      </c>
      <c r="AE1058" s="113">
        <v>4004.8819621764101</v>
      </c>
      <c r="AF1058" s="113">
        <v>26.494091208673801</v>
      </c>
    </row>
    <row r="1059" spans="13:32" x14ac:dyDescent="0.35">
      <c r="M1059">
        <v>2020</v>
      </c>
      <c r="N1059" s="15">
        <v>44060</v>
      </c>
      <c r="O1059" s="4">
        <v>24</v>
      </c>
      <c r="P1059" s="15" t="s">
        <v>186</v>
      </c>
      <c r="Q1059" t="s">
        <v>150</v>
      </c>
      <c r="R1059" t="s">
        <v>151</v>
      </c>
      <c r="S1059" s="113">
        <v>15405.3858058348</v>
      </c>
      <c r="T1059" s="113">
        <v>16563.477999999999</v>
      </c>
      <c r="U1059" s="113">
        <v>1158.09219416519</v>
      </c>
      <c r="V1059" s="113">
        <f t="shared" si="24"/>
        <v>16563478</v>
      </c>
      <c r="W1059" s="114"/>
      <c r="X1059">
        <v>2020</v>
      </c>
      <c r="Y1059" s="15">
        <v>44060</v>
      </c>
      <c r="Z1059" s="4">
        <v>24</v>
      </c>
      <c r="AA1059" s="4">
        <v>24</v>
      </c>
      <c r="AB1059" t="s">
        <v>224</v>
      </c>
      <c r="AC1059" t="s">
        <v>225</v>
      </c>
      <c r="AD1059" s="113">
        <v>3978.3878709677401</v>
      </c>
      <c r="AE1059" s="113">
        <v>4004.8819621764101</v>
      </c>
      <c r="AF1059" s="113">
        <v>26.494091208673801</v>
      </c>
    </row>
    <row r="1060" spans="13:32" x14ac:dyDescent="0.35">
      <c r="M1060">
        <v>2020</v>
      </c>
      <c r="N1060" s="15">
        <v>44061</v>
      </c>
      <c r="O1060" s="4">
        <v>24</v>
      </c>
      <c r="P1060" s="15" t="s">
        <v>186</v>
      </c>
      <c r="Q1060" t="s">
        <v>150</v>
      </c>
      <c r="R1060" t="s">
        <v>151</v>
      </c>
      <c r="S1060" s="113">
        <v>15338.841586808299</v>
      </c>
      <c r="T1060" s="113">
        <v>16816.847000000002</v>
      </c>
      <c r="U1060" s="113">
        <v>1478.00541319169</v>
      </c>
      <c r="V1060" s="113">
        <f t="shared" si="24"/>
        <v>16816847</v>
      </c>
      <c r="W1060" s="114"/>
      <c r="X1060">
        <v>2020</v>
      </c>
      <c r="Y1060" s="15">
        <v>44061</v>
      </c>
      <c r="Z1060" s="4">
        <v>24</v>
      </c>
      <c r="AA1060" s="4">
        <v>24</v>
      </c>
      <c r="AB1060" t="s">
        <v>224</v>
      </c>
      <c r="AC1060" t="s">
        <v>225</v>
      </c>
      <c r="AD1060" s="113">
        <v>3978.3878709677401</v>
      </c>
      <c r="AE1060" s="113">
        <v>4004.8819621764101</v>
      </c>
      <c r="AF1060" s="113">
        <v>26.494091208673801</v>
      </c>
    </row>
    <row r="1061" spans="13:32" x14ac:dyDescent="0.35">
      <c r="M1061">
        <v>2020</v>
      </c>
      <c r="N1061" s="15">
        <v>44062</v>
      </c>
      <c r="O1061" s="4">
        <v>24</v>
      </c>
      <c r="P1061" s="15" t="s">
        <v>186</v>
      </c>
      <c r="Q1061" t="s">
        <v>150</v>
      </c>
      <c r="R1061" t="s">
        <v>151</v>
      </c>
      <c r="S1061" s="113">
        <v>15274.488058802401</v>
      </c>
      <c r="T1061" s="113">
        <v>16381.744000000001</v>
      </c>
      <c r="U1061" s="113">
        <v>1107.2559411975201</v>
      </c>
      <c r="V1061" s="113">
        <f t="shared" si="24"/>
        <v>16381744</v>
      </c>
      <c r="W1061" s="114"/>
      <c r="X1061">
        <v>2020</v>
      </c>
      <c r="Y1061" s="15">
        <v>44062</v>
      </c>
      <c r="Z1061" s="4">
        <v>24</v>
      </c>
      <c r="AA1061" s="4">
        <v>24</v>
      </c>
      <c r="AB1061" t="s">
        <v>224</v>
      </c>
      <c r="AC1061" t="s">
        <v>225</v>
      </c>
      <c r="AD1061" s="113">
        <v>3978.3878709677401</v>
      </c>
      <c r="AE1061" s="113">
        <v>4004.8819621764101</v>
      </c>
      <c r="AF1061" s="113">
        <v>26.494091208673801</v>
      </c>
    </row>
    <row r="1062" spans="13:32" x14ac:dyDescent="0.35">
      <c r="M1062">
        <v>2020</v>
      </c>
      <c r="N1062" s="15">
        <v>44063</v>
      </c>
      <c r="O1062" s="4">
        <v>24</v>
      </c>
      <c r="P1062" s="15" t="s">
        <v>186</v>
      </c>
      <c r="Q1062" t="s">
        <v>150</v>
      </c>
      <c r="R1062" t="s">
        <v>151</v>
      </c>
      <c r="S1062" s="113">
        <v>15228.9906982964</v>
      </c>
      <c r="T1062" s="113">
        <v>16132.398999999999</v>
      </c>
      <c r="U1062" s="113">
        <v>903.40830170358799</v>
      </c>
      <c r="V1062" s="113">
        <f t="shared" si="24"/>
        <v>16132399</v>
      </c>
      <c r="W1062" s="114"/>
      <c r="X1062">
        <v>2020</v>
      </c>
      <c r="Y1062" s="15">
        <v>44063</v>
      </c>
      <c r="Z1062" s="4">
        <v>24</v>
      </c>
      <c r="AA1062" s="4">
        <v>24</v>
      </c>
      <c r="AB1062" t="s">
        <v>224</v>
      </c>
      <c r="AC1062" t="s">
        <v>225</v>
      </c>
      <c r="AD1062" s="113">
        <v>3978.3878709677401</v>
      </c>
      <c r="AE1062" s="113">
        <v>4004.8819621764101</v>
      </c>
      <c r="AF1062" s="113">
        <v>26.494091208673801</v>
      </c>
    </row>
    <row r="1063" spans="13:32" x14ac:dyDescent="0.35">
      <c r="M1063">
        <v>2020</v>
      </c>
      <c r="N1063" s="15">
        <v>44064</v>
      </c>
      <c r="O1063" s="4">
        <v>24</v>
      </c>
      <c r="P1063" s="15" t="s">
        <v>186</v>
      </c>
      <c r="Q1063" t="s">
        <v>150</v>
      </c>
      <c r="R1063" t="s">
        <v>151</v>
      </c>
      <c r="S1063" s="113">
        <v>15152.186761933601</v>
      </c>
      <c r="T1063" s="113">
        <v>15737.81</v>
      </c>
      <c r="U1063" s="113">
        <v>585.623238066353</v>
      </c>
      <c r="V1063" s="113">
        <f t="shared" si="24"/>
        <v>15737810</v>
      </c>
      <c r="W1063" s="114"/>
      <c r="X1063">
        <v>2020</v>
      </c>
      <c r="Y1063" s="15">
        <v>44064</v>
      </c>
      <c r="Z1063" s="4">
        <v>24</v>
      </c>
      <c r="AA1063" s="4">
        <v>24</v>
      </c>
      <c r="AB1063" t="s">
        <v>224</v>
      </c>
      <c r="AC1063" t="s">
        <v>225</v>
      </c>
      <c r="AD1063" s="113">
        <v>3978.3878709677401</v>
      </c>
      <c r="AE1063" s="113">
        <v>4004.8819621764101</v>
      </c>
      <c r="AF1063" s="113">
        <v>26.494091208673801</v>
      </c>
    </row>
    <row r="1064" spans="13:32" x14ac:dyDescent="0.35">
      <c r="M1064">
        <v>2020</v>
      </c>
      <c r="N1064" s="15">
        <v>44065</v>
      </c>
      <c r="O1064" s="4">
        <v>24</v>
      </c>
      <c r="P1064" s="15" t="s">
        <v>186</v>
      </c>
      <c r="Q1064" t="s">
        <v>150</v>
      </c>
      <c r="R1064" t="s">
        <v>151</v>
      </c>
      <c r="S1064" s="113">
        <v>15117.0939728914</v>
      </c>
      <c r="T1064" s="113">
        <v>14668.261</v>
      </c>
      <c r="U1064" s="113">
        <v>-448.83297289142502</v>
      </c>
      <c r="V1064" s="113">
        <f t="shared" si="24"/>
        <v>14668261</v>
      </c>
      <c r="W1064" s="114"/>
      <c r="X1064">
        <v>2020</v>
      </c>
      <c r="Y1064" s="15">
        <v>44065</v>
      </c>
      <c r="Z1064" s="4">
        <v>24</v>
      </c>
      <c r="AA1064" s="4">
        <v>24</v>
      </c>
      <c r="AB1064" t="s">
        <v>224</v>
      </c>
      <c r="AC1064" t="s">
        <v>225</v>
      </c>
      <c r="AD1064" s="113">
        <v>3978.3878709677401</v>
      </c>
      <c r="AE1064" s="113">
        <v>4004.8819621764101</v>
      </c>
      <c r="AF1064" s="113">
        <v>26.494091208673801</v>
      </c>
    </row>
    <row r="1065" spans="13:32" x14ac:dyDescent="0.35">
      <c r="M1065">
        <v>2020</v>
      </c>
      <c r="N1065" s="15">
        <v>44066</v>
      </c>
      <c r="O1065" s="4">
        <v>24</v>
      </c>
      <c r="P1065" s="15" t="s">
        <v>186</v>
      </c>
      <c r="Q1065" t="s">
        <v>150</v>
      </c>
      <c r="R1065" t="s">
        <v>151</v>
      </c>
      <c r="S1065" s="113">
        <v>15078.760869497501</v>
      </c>
      <c r="T1065" s="113">
        <v>14441.968999999999</v>
      </c>
      <c r="U1065" s="113">
        <v>-636.79186949754296</v>
      </c>
      <c r="V1065" s="113">
        <f t="shared" si="24"/>
        <v>14441969</v>
      </c>
      <c r="W1065" s="114"/>
      <c r="X1065">
        <v>2020</v>
      </c>
      <c r="Y1065" s="15">
        <v>44066</v>
      </c>
      <c r="Z1065" s="4">
        <v>24</v>
      </c>
      <c r="AA1065" s="4">
        <v>24</v>
      </c>
      <c r="AB1065" t="s">
        <v>224</v>
      </c>
      <c r="AC1065" t="s">
        <v>225</v>
      </c>
      <c r="AD1065" s="113">
        <v>3978.3878709677401</v>
      </c>
      <c r="AE1065" s="113">
        <v>4004.8819621764101</v>
      </c>
      <c r="AF1065" s="113">
        <v>26.494091208673801</v>
      </c>
    </row>
    <row r="1066" spans="13:32" x14ac:dyDescent="0.35">
      <c r="M1066">
        <v>2020</v>
      </c>
      <c r="N1066" s="15">
        <v>44067</v>
      </c>
      <c r="O1066" s="4">
        <v>24</v>
      </c>
      <c r="P1066" s="15" t="s">
        <v>186</v>
      </c>
      <c r="Q1066" t="s">
        <v>150</v>
      </c>
      <c r="R1066" t="s">
        <v>151</v>
      </c>
      <c r="S1066" s="113">
        <v>15028.5959798148</v>
      </c>
      <c r="T1066" s="113">
        <v>15280.203</v>
      </c>
      <c r="U1066" s="113">
        <v>251.607020185143</v>
      </c>
      <c r="V1066" s="113">
        <f t="shared" si="24"/>
        <v>15280203</v>
      </c>
      <c r="W1066" s="114"/>
      <c r="X1066">
        <v>2020</v>
      </c>
      <c r="Y1066" s="15">
        <v>44067</v>
      </c>
      <c r="Z1066" s="4">
        <v>24</v>
      </c>
      <c r="AA1066" s="4">
        <v>24</v>
      </c>
      <c r="AB1066" t="s">
        <v>224</v>
      </c>
      <c r="AC1066" t="s">
        <v>225</v>
      </c>
      <c r="AD1066" s="113">
        <v>3978.3878709677401</v>
      </c>
      <c r="AE1066" s="113">
        <v>4004.8819621764101</v>
      </c>
      <c r="AF1066" s="113">
        <v>26.494091208673801</v>
      </c>
    </row>
    <row r="1067" spans="13:32" x14ac:dyDescent="0.35">
      <c r="M1067">
        <v>2020</v>
      </c>
      <c r="N1067" s="15">
        <v>44068</v>
      </c>
      <c r="O1067" s="4">
        <v>24</v>
      </c>
      <c r="P1067" s="15" t="s">
        <v>186</v>
      </c>
      <c r="Q1067" t="s">
        <v>150</v>
      </c>
      <c r="R1067" t="s">
        <v>151</v>
      </c>
      <c r="S1067" s="113">
        <v>14960.596820987201</v>
      </c>
      <c r="T1067" s="113">
        <v>15308.791999999999</v>
      </c>
      <c r="U1067" s="113">
        <v>348.195179012778</v>
      </c>
      <c r="V1067" s="113">
        <f t="shared" si="24"/>
        <v>15308792</v>
      </c>
      <c r="W1067" s="114"/>
      <c r="X1067">
        <v>2020</v>
      </c>
      <c r="Y1067" s="15">
        <v>44068</v>
      </c>
      <c r="Z1067" s="4">
        <v>24</v>
      </c>
      <c r="AA1067" s="4">
        <v>24</v>
      </c>
      <c r="AB1067" t="s">
        <v>224</v>
      </c>
      <c r="AC1067" t="s">
        <v>225</v>
      </c>
      <c r="AD1067" s="113">
        <v>3978.3878709677401</v>
      </c>
      <c r="AE1067" s="113">
        <v>4004.8819621764101</v>
      </c>
      <c r="AF1067" s="113">
        <v>26.494091208673801</v>
      </c>
    </row>
    <row r="1068" spans="13:32" x14ac:dyDescent="0.35">
      <c r="M1068">
        <v>2020</v>
      </c>
      <c r="N1068" s="15">
        <v>44069</v>
      </c>
      <c r="O1068" s="4">
        <v>24</v>
      </c>
      <c r="P1068" s="15" t="s">
        <v>186</v>
      </c>
      <c r="Q1068" t="s">
        <v>150</v>
      </c>
      <c r="R1068" t="s">
        <v>151</v>
      </c>
      <c r="S1068" s="113">
        <v>14908.1396519546</v>
      </c>
      <c r="T1068" s="113">
        <v>15310.437</v>
      </c>
      <c r="U1068" s="113">
        <v>402.297348045398</v>
      </c>
      <c r="V1068" s="113">
        <f t="shared" si="24"/>
        <v>15310437</v>
      </c>
      <c r="W1068" s="114"/>
      <c r="X1068">
        <v>2020</v>
      </c>
      <c r="Y1068" s="15">
        <v>44069</v>
      </c>
      <c r="Z1068" s="4">
        <v>24</v>
      </c>
      <c r="AA1068" s="4">
        <v>24</v>
      </c>
      <c r="AB1068" t="s">
        <v>224</v>
      </c>
      <c r="AC1068" t="s">
        <v>225</v>
      </c>
      <c r="AD1068" s="113">
        <v>3978.3878709677401</v>
      </c>
      <c r="AE1068" s="113">
        <v>4004.8819621764101</v>
      </c>
      <c r="AF1068" s="113">
        <v>26.494091208673801</v>
      </c>
    </row>
    <row r="1069" spans="13:32" x14ac:dyDescent="0.35">
      <c r="M1069">
        <v>2020</v>
      </c>
      <c r="N1069" s="15">
        <v>44070</v>
      </c>
      <c r="O1069" s="4">
        <v>24</v>
      </c>
      <c r="P1069" s="15" t="s">
        <v>186</v>
      </c>
      <c r="Q1069" t="s">
        <v>150</v>
      </c>
      <c r="R1069" t="s">
        <v>151</v>
      </c>
      <c r="S1069" s="113">
        <v>14844.4176484294</v>
      </c>
      <c r="T1069" s="113">
        <v>15310.448</v>
      </c>
      <c r="U1069" s="113">
        <v>466.03035157059202</v>
      </c>
      <c r="V1069" s="113">
        <f t="shared" si="24"/>
        <v>15310448</v>
      </c>
      <c r="W1069" s="114"/>
      <c r="X1069">
        <v>2020</v>
      </c>
      <c r="Y1069" s="15">
        <v>44070</v>
      </c>
      <c r="Z1069" s="4">
        <v>24</v>
      </c>
      <c r="AA1069" s="4">
        <v>24</v>
      </c>
      <c r="AB1069" t="s">
        <v>224</v>
      </c>
      <c r="AC1069" t="s">
        <v>225</v>
      </c>
      <c r="AD1069" s="113">
        <v>3978.3878709677401</v>
      </c>
      <c r="AE1069" s="113">
        <v>4004.8819621764101</v>
      </c>
      <c r="AF1069" s="113">
        <v>26.494091208673801</v>
      </c>
    </row>
    <row r="1070" spans="13:32" x14ac:dyDescent="0.35">
      <c r="M1070">
        <v>2020</v>
      </c>
      <c r="N1070" s="15">
        <v>44071</v>
      </c>
      <c r="O1070" s="4">
        <v>24</v>
      </c>
      <c r="P1070" s="15" t="s">
        <v>186</v>
      </c>
      <c r="Q1070" t="s">
        <v>150</v>
      </c>
      <c r="R1070" t="s">
        <v>151</v>
      </c>
      <c r="S1070" s="113">
        <v>14784.171420807799</v>
      </c>
      <c r="T1070" s="113">
        <v>15304.08</v>
      </c>
      <c r="U1070" s="113">
        <v>519.90857919212601</v>
      </c>
      <c r="V1070" s="113">
        <f t="shared" si="24"/>
        <v>15304080</v>
      </c>
      <c r="W1070" s="114"/>
      <c r="X1070">
        <v>2020</v>
      </c>
      <c r="Y1070" s="15">
        <v>44071</v>
      </c>
      <c r="Z1070" s="4">
        <v>24</v>
      </c>
      <c r="AA1070" s="4">
        <v>24</v>
      </c>
      <c r="AB1070" t="s">
        <v>224</v>
      </c>
      <c r="AC1070" t="s">
        <v>225</v>
      </c>
      <c r="AD1070" s="113">
        <v>3978.3878709677401</v>
      </c>
      <c r="AE1070" s="113">
        <v>4004.8819621764101</v>
      </c>
      <c r="AF1070" s="113">
        <v>26.494091208673801</v>
      </c>
    </row>
    <row r="1071" spans="13:32" x14ac:dyDescent="0.35">
      <c r="M1071">
        <v>2020</v>
      </c>
      <c r="N1071" s="15">
        <v>44072</v>
      </c>
      <c r="O1071" s="4">
        <v>24</v>
      </c>
      <c r="P1071" s="15" t="s">
        <v>186</v>
      </c>
      <c r="Q1071" t="s">
        <v>150</v>
      </c>
      <c r="R1071" t="s">
        <v>151</v>
      </c>
      <c r="S1071" s="113">
        <v>14735.423149173101</v>
      </c>
      <c r="T1071" s="113">
        <v>14150.519</v>
      </c>
      <c r="U1071" s="113">
        <v>-584.90414917314195</v>
      </c>
      <c r="V1071" s="113">
        <f t="shared" si="24"/>
        <v>14150519</v>
      </c>
      <c r="W1071" s="114"/>
      <c r="X1071">
        <v>2020</v>
      </c>
      <c r="Y1071" s="15">
        <v>44072</v>
      </c>
      <c r="Z1071" s="4">
        <v>24</v>
      </c>
      <c r="AA1071" s="4">
        <v>24</v>
      </c>
      <c r="AB1071" t="s">
        <v>224</v>
      </c>
      <c r="AC1071" t="s">
        <v>225</v>
      </c>
      <c r="AD1071" s="113">
        <v>3978.3878709677401</v>
      </c>
      <c r="AE1071" s="113">
        <v>4004.8819621764101</v>
      </c>
      <c r="AF1071" s="113">
        <v>26.494091208673801</v>
      </c>
    </row>
    <row r="1072" spans="13:32" x14ac:dyDescent="0.35">
      <c r="M1072">
        <v>2020</v>
      </c>
      <c r="N1072" s="15">
        <v>44073</v>
      </c>
      <c r="O1072" s="4">
        <v>24</v>
      </c>
      <c r="P1072" s="15" t="s">
        <v>186</v>
      </c>
      <c r="Q1072" t="s">
        <v>150</v>
      </c>
      <c r="R1072" t="s">
        <v>151</v>
      </c>
      <c r="S1072" s="113">
        <v>14660.566508850599</v>
      </c>
      <c r="T1072" s="113">
        <v>13337.406000000001</v>
      </c>
      <c r="U1072" s="113">
        <v>-1323.1605088506301</v>
      </c>
      <c r="V1072" s="113">
        <f t="shared" si="24"/>
        <v>13337406</v>
      </c>
      <c r="W1072" s="114"/>
      <c r="X1072">
        <v>2020</v>
      </c>
      <c r="Y1072" s="15">
        <v>44073</v>
      </c>
      <c r="Z1072" s="4">
        <v>24</v>
      </c>
      <c r="AA1072" s="4">
        <v>24</v>
      </c>
      <c r="AB1072" t="s">
        <v>224</v>
      </c>
      <c r="AC1072" t="s">
        <v>225</v>
      </c>
      <c r="AD1072" s="113">
        <v>3978.3878709677401</v>
      </c>
      <c r="AE1072" s="113">
        <v>4004.8819621764101</v>
      </c>
      <c r="AF1072" s="113">
        <v>26.494091208673801</v>
      </c>
    </row>
    <row r="1073" spans="13:32" x14ac:dyDescent="0.35">
      <c r="M1073">
        <v>2020</v>
      </c>
      <c r="N1073" s="15">
        <v>44074</v>
      </c>
      <c r="O1073" s="4">
        <v>24</v>
      </c>
      <c r="P1073" s="15" t="s">
        <v>186</v>
      </c>
      <c r="Q1073" t="s">
        <v>150</v>
      </c>
      <c r="R1073" t="s">
        <v>151</v>
      </c>
      <c r="S1073" s="113">
        <v>14580.6706340606</v>
      </c>
      <c r="T1073" s="113">
        <v>14364.529</v>
      </c>
      <c r="U1073" s="113">
        <v>-216.141634060619</v>
      </c>
      <c r="V1073" s="113">
        <f t="shared" si="24"/>
        <v>14364529</v>
      </c>
      <c r="W1073" s="114"/>
      <c r="X1073">
        <v>2020</v>
      </c>
      <c r="Y1073" s="15">
        <v>44074</v>
      </c>
      <c r="Z1073" s="4">
        <v>24</v>
      </c>
      <c r="AA1073" s="4">
        <v>24</v>
      </c>
      <c r="AB1073" t="s">
        <v>224</v>
      </c>
      <c r="AC1073" t="s">
        <v>225</v>
      </c>
      <c r="AD1073" s="113">
        <v>3978.3878709677401</v>
      </c>
      <c r="AE1073" s="113">
        <v>4004.8819621764101</v>
      </c>
      <c r="AF1073" s="113">
        <v>26.494091208673801</v>
      </c>
    </row>
    <row r="1074" spans="13:32" x14ac:dyDescent="0.35">
      <c r="M1074">
        <v>2020</v>
      </c>
      <c r="N1074" s="15">
        <v>44075</v>
      </c>
      <c r="O1074" s="4">
        <v>24</v>
      </c>
      <c r="P1074" s="15" t="s">
        <v>187</v>
      </c>
      <c r="Q1074" t="s">
        <v>150</v>
      </c>
      <c r="R1074" t="s">
        <v>151</v>
      </c>
      <c r="S1074" s="113">
        <v>14237.8336062655</v>
      </c>
      <c r="T1074" s="113">
        <v>15894.847</v>
      </c>
      <c r="U1074" s="113">
        <v>1657.0133937344799</v>
      </c>
      <c r="V1074" s="113">
        <f t="shared" si="24"/>
        <v>15894847</v>
      </c>
      <c r="W1074" s="114"/>
      <c r="X1074">
        <v>2020</v>
      </c>
      <c r="Y1074" s="15">
        <v>44075</v>
      </c>
      <c r="Z1074" s="4">
        <v>24</v>
      </c>
      <c r="AA1074" s="4">
        <v>24</v>
      </c>
      <c r="AB1074" t="s">
        <v>224</v>
      </c>
      <c r="AC1074" t="s">
        <v>225</v>
      </c>
      <c r="AD1074" s="113">
        <v>3772.3106666666599</v>
      </c>
      <c r="AE1074" s="113">
        <v>3797.4323858432799</v>
      </c>
      <c r="AF1074" s="113">
        <v>25.121719176619301</v>
      </c>
    </row>
    <row r="1075" spans="13:32" x14ac:dyDescent="0.35">
      <c r="M1075">
        <v>2020</v>
      </c>
      <c r="N1075" s="15">
        <v>44076</v>
      </c>
      <c r="O1075" s="4">
        <v>24</v>
      </c>
      <c r="P1075" s="15" t="s">
        <v>187</v>
      </c>
      <c r="Q1075" t="s">
        <v>150</v>
      </c>
      <c r="R1075" t="s">
        <v>151</v>
      </c>
      <c r="S1075" s="113">
        <v>14140.067996612201</v>
      </c>
      <c r="T1075" s="113">
        <v>16025.134</v>
      </c>
      <c r="U1075" s="113">
        <v>1885.06600338771</v>
      </c>
      <c r="V1075" s="113">
        <f t="shared" si="24"/>
        <v>16025134</v>
      </c>
      <c r="W1075" s="114"/>
      <c r="X1075">
        <v>2020</v>
      </c>
      <c r="Y1075" s="15">
        <v>44076</v>
      </c>
      <c r="Z1075" s="4">
        <v>24</v>
      </c>
      <c r="AA1075" s="4">
        <v>24</v>
      </c>
      <c r="AB1075" t="s">
        <v>224</v>
      </c>
      <c r="AC1075" t="s">
        <v>225</v>
      </c>
      <c r="AD1075" s="113">
        <v>3772.3106666666599</v>
      </c>
      <c r="AE1075" s="113">
        <v>3797.4323858432799</v>
      </c>
      <c r="AF1075" s="113">
        <v>25.121719176619301</v>
      </c>
    </row>
    <row r="1076" spans="13:32" x14ac:dyDescent="0.35">
      <c r="M1076">
        <v>2020</v>
      </c>
      <c r="N1076" s="15">
        <v>44077</v>
      </c>
      <c r="O1076" s="4">
        <v>24</v>
      </c>
      <c r="P1076" s="15" t="s">
        <v>187</v>
      </c>
      <c r="Q1076" t="s">
        <v>150</v>
      </c>
      <c r="R1076" t="s">
        <v>151</v>
      </c>
      <c r="S1076" s="113">
        <v>14040.264771566201</v>
      </c>
      <c r="T1076" s="113">
        <v>16097.814</v>
      </c>
      <c r="U1076" s="113">
        <v>2057.5492284337101</v>
      </c>
      <c r="V1076" s="113">
        <f t="shared" si="24"/>
        <v>16097814</v>
      </c>
      <c r="W1076" s="114"/>
      <c r="X1076">
        <v>2020</v>
      </c>
      <c r="Y1076" s="15">
        <v>44077</v>
      </c>
      <c r="Z1076" s="4">
        <v>24</v>
      </c>
      <c r="AA1076" s="4">
        <v>24</v>
      </c>
      <c r="AB1076" t="s">
        <v>224</v>
      </c>
      <c r="AC1076" t="s">
        <v>225</v>
      </c>
      <c r="AD1076" s="113">
        <v>3772.3106666666599</v>
      </c>
      <c r="AE1076" s="113">
        <v>3797.4323858432799</v>
      </c>
      <c r="AF1076" s="113">
        <v>25.121719176619301</v>
      </c>
    </row>
    <row r="1077" spans="13:32" x14ac:dyDescent="0.35">
      <c r="M1077">
        <v>2020</v>
      </c>
      <c r="N1077" s="15">
        <v>44078</v>
      </c>
      <c r="O1077" s="4">
        <v>24</v>
      </c>
      <c r="P1077" s="15" t="s">
        <v>187</v>
      </c>
      <c r="Q1077" t="s">
        <v>150</v>
      </c>
      <c r="R1077" t="s">
        <v>151</v>
      </c>
      <c r="S1077" s="113">
        <v>13928.476438109001</v>
      </c>
      <c r="T1077" s="113">
        <v>15903.268</v>
      </c>
      <c r="U1077" s="113">
        <v>1974.7915618909899</v>
      </c>
      <c r="V1077" s="113">
        <f t="shared" si="24"/>
        <v>15903268</v>
      </c>
      <c r="W1077" s="114"/>
      <c r="X1077">
        <v>2020</v>
      </c>
      <c r="Y1077" s="15">
        <v>44078</v>
      </c>
      <c r="Z1077" s="4">
        <v>24</v>
      </c>
      <c r="AA1077" s="4">
        <v>24</v>
      </c>
      <c r="AB1077" t="s">
        <v>224</v>
      </c>
      <c r="AC1077" t="s">
        <v>225</v>
      </c>
      <c r="AD1077" s="113">
        <v>3772.3106666666599</v>
      </c>
      <c r="AE1077" s="113">
        <v>3797.4323858432799</v>
      </c>
      <c r="AF1077" s="113">
        <v>25.121719176619301</v>
      </c>
    </row>
    <row r="1078" spans="13:32" x14ac:dyDescent="0.35">
      <c r="M1078">
        <v>2020</v>
      </c>
      <c r="N1078" s="15">
        <v>44079</v>
      </c>
      <c r="O1078" s="4">
        <v>24</v>
      </c>
      <c r="P1078" s="15" t="s">
        <v>187</v>
      </c>
      <c r="Q1078" t="s">
        <v>150</v>
      </c>
      <c r="R1078" t="s">
        <v>151</v>
      </c>
      <c r="S1078" s="113">
        <v>13846.147723280401</v>
      </c>
      <c r="T1078" s="113">
        <v>15058.352999999999</v>
      </c>
      <c r="U1078" s="113">
        <v>1212.2052767195801</v>
      </c>
      <c r="V1078" s="113">
        <f t="shared" si="24"/>
        <v>15058353</v>
      </c>
      <c r="W1078" s="114"/>
      <c r="X1078">
        <v>2020</v>
      </c>
      <c r="Y1078" s="15">
        <v>44079</v>
      </c>
      <c r="Z1078" s="4">
        <v>24</v>
      </c>
      <c r="AA1078" s="4">
        <v>24</v>
      </c>
      <c r="AB1078" t="s">
        <v>224</v>
      </c>
      <c r="AC1078" t="s">
        <v>225</v>
      </c>
      <c r="AD1078" s="113">
        <v>3772.3106666666599</v>
      </c>
      <c r="AE1078" s="113">
        <v>3797.4323858432799</v>
      </c>
      <c r="AF1078" s="113">
        <v>25.121719176619301</v>
      </c>
    </row>
    <row r="1079" spans="13:32" x14ac:dyDescent="0.35">
      <c r="M1079">
        <v>2020</v>
      </c>
      <c r="N1079" s="15">
        <v>44080</v>
      </c>
      <c r="O1079" s="4">
        <v>24</v>
      </c>
      <c r="P1079" s="15" t="s">
        <v>187</v>
      </c>
      <c r="Q1079" t="s">
        <v>150</v>
      </c>
      <c r="R1079" t="s">
        <v>151</v>
      </c>
      <c r="S1079" s="113">
        <v>13766.5469814311</v>
      </c>
      <c r="T1079" s="113">
        <v>14412.223</v>
      </c>
      <c r="U1079" s="113">
        <v>645.67601856880901</v>
      </c>
      <c r="V1079" s="113">
        <f t="shared" si="24"/>
        <v>14412223</v>
      </c>
      <c r="W1079" s="114"/>
      <c r="X1079">
        <v>2020</v>
      </c>
      <c r="Y1079" s="15">
        <v>44080</v>
      </c>
      <c r="Z1079" s="4">
        <v>24</v>
      </c>
      <c r="AA1079" s="4">
        <v>24</v>
      </c>
      <c r="AB1079" t="s">
        <v>224</v>
      </c>
      <c r="AC1079" t="s">
        <v>225</v>
      </c>
      <c r="AD1079" s="113">
        <v>3772.3106666666599</v>
      </c>
      <c r="AE1079" s="113">
        <v>3797.4323858432799</v>
      </c>
      <c r="AF1079" s="113">
        <v>25.121719176619301</v>
      </c>
    </row>
    <row r="1080" spans="13:32" x14ac:dyDescent="0.35">
      <c r="M1080">
        <v>2020</v>
      </c>
      <c r="N1080" s="15">
        <v>44081</v>
      </c>
      <c r="O1080" s="4">
        <v>24</v>
      </c>
      <c r="P1080" s="15" t="s">
        <v>187</v>
      </c>
      <c r="Q1080" t="s">
        <v>150</v>
      </c>
      <c r="R1080" t="s">
        <v>151</v>
      </c>
      <c r="S1080" s="113">
        <v>13682.029814814199</v>
      </c>
      <c r="T1080" s="113">
        <v>13398.608</v>
      </c>
      <c r="U1080" s="113">
        <v>-283.42181481423501</v>
      </c>
      <c r="V1080" s="113">
        <f t="shared" si="24"/>
        <v>13398608</v>
      </c>
      <c r="W1080" s="114"/>
      <c r="X1080">
        <v>2020</v>
      </c>
      <c r="Y1080" s="15">
        <v>44081</v>
      </c>
      <c r="Z1080" s="4">
        <v>24</v>
      </c>
      <c r="AA1080" s="4">
        <v>24</v>
      </c>
      <c r="AB1080" t="s">
        <v>224</v>
      </c>
      <c r="AC1080" t="s">
        <v>225</v>
      </c>
      <c r="AD1080" s="113">
        <v>3772.3106666666599</v>
      </c>
      <c r="AE1080" s="113">
        <v>3797.4323858432799</v>
      </c>
      <c r="AF1080" s="113">
        <v>25.121719176619301</v>
      </c>
    </row>
    <row r="1081" spans="13:32" x14ac:dyDescent="0.35">
      <c r="M1081">
        <v>2020</v>
      </c>
      <c r="N1081" s="15">
        <v>44082</v>
      </c>
      <c r="O1081" s="4">
        <v>24</v>
      </c>
      <c r="P1081" s="15" t="s">
        <v>187</v>
      </c>
      <c r="Q1081" t="s">
        <v>150</v>
      </c>
      <c r="R1081" t="s">
        <v>151</v>
      </c>
      <c r="S1081" s="113">
        <v>13579.177649609001</v>
      </c>
      <c r="T1081" s="113">
        <v>13421.278</v>
      </c>
      <c r="U1081" s="113">
        <v>-157.899649609058</v>
      </c>
      <c r="V1081" s="113">
        <f t="shared" si="24"/>
        <v>13421278</v>
      </c>
      <c r="W1081" s="114"/>
      <c r="X1081">
        <v>2020</v>
      </c>
      <c r="Y1081" s="15">
        <v>44082</v>
      </c>
      <c r="Z1081" s="4">
        <v>24</v>
      </c>
      <c r="AA1081" s="4">
        <v>24</v>
      </c>
      <c r="AB1081" t="s">
        <v>224</v>
      </c>
      <c r="AC1081" t="s">
        <v>225</v>
      </c>
      <c r="AD1081" s="113">
        <v>3772.3106666666599</v>
      </c>
      <c r="AE1081" s="113">
        <v>3797.4323858432799</v>
      </c>
      <c r="AF1081" s="113">
        <v>25.121719176619301</v>
      </c>
    </row>
    <row r="1082" spans="13:32" x14ac:dyDescent="0.35">
      <c r="M1082">
        <v>2020</v>
      </c>
      <c r="N1082" s="15">
        <v>44083</v>
      </c>
      <c r="O1082" s="4">
        <v>24</v>
      </c>
      <c r="P1082" s="15" t="s">
        <v>187</v>
      </c>
      <c r="Q1082" t="s">
        <v>150</v>
      </c>
      <c r="R1082" t="s">
        <v>151</v>
      </c>
      <c r="S1082" s="113">
        <v>13494.872029755399</v>
      </c>
      <c r="T1082" s="113">
        <v>14277.996999999999</v>
      </c>
      <c r="U1082" s="113">
        <v>783.12497024456297</v>
      </c>
      <c r="V1082" s="113">
        <f t="shared" si="24"/>
        <v>14277997</v>
      </c>
      <c r="W1082" s="114"/>
      <c r="X1082">
        <v>2020</v>
      </c>
      <c r="Y1082" s="15">
        <v>44083</v>
      </c>
      <c r="Z1082" s="4">
        <v>24</v>
      </c>
      <c r="AA1082" s="4">
        <v>24</v>
      </c>
      <c r="AB1082" t="s">
        <v>224</v>
      </c>
      <c r="AC1082" t="s">
        <v>225</v>
      </c>
      <c r="AD1082" s="113">
        <v>3772.3106666666599</v>
      </c>
      <c r="AE1082" s="113">
        <v>3797.4323858432799</v>
      </c>
      <c r="AF1082" s="113">
        <v>25.121719176619301</v>
      </c>
    </row>
    <row r="1083" spans="13:32" x14ac:dyDescent="0.35">
      <c r="M1083">
        <v>2020</v>
      </c>
      <c r="N1083" s="15">
        <v>44084</v>
      </c>
      <c r="O1083" s="4">
        <v>24</v>
      </c>
      <c r="P1083" s="15" t="s">
        <v>187</v>
      </c>
      <c r="Q1083" t="s">
        <v>150</v>
      </c>
      <c r="R1083" t="s">
        <v>151</v>
      </c>
      <c r="S1083" s="113">
        <v>13403.662807049001</v>
      </c>
      <c r="T1083" s="113">
        <v>14800.012000000001</v>
      </c>
      <c r="U1083" s="113">
        <v>1396.3491929509901</v>
      </c>
      <c r="V1083" s="113">
        <f t="shared" si="24"/>
        <v>14800012</v>
      </c>
      <c r="W1083" s="114"/>
      <c r="X1083">
        <v>2020</v>
      </c>
      <c r="Y1083" s="15">
        <v>44084</v>
      </c>
      <c r="Z1083" s="4">
        <v>24</v>
      </c>
      <c r="AA1083" s="4">
        <v>24</v>
      </c>
      <c r="AB1083" t="s">
        <v>224</v>
      </c>
      <c r="AC1083" t="s">
        <v>225</v>
      </c>
      <c r="AD1083" s="113">
        <v>3772.3106666666599</v>
      </c>
      <c r="AE1083" s="113">
        <v>3797.4323858432799</v>
      </c>
      <c r="AF1083" s="113">
        <v>25.121719176619301</v>
      </c>
    </row>
    <row r="1084" spans="13:32" x14ac:dyDescent="0.35">
      <c r="M1084">
        <v>2020</v>
      </c>
      <c r="N1084" s="15">
        <v>44085</v>
      </c>
      <c r="O1084" s="4">
        <v>24</v>
      </c>
      <c r="P1084" s="15" t="s">
        <v>187</v>
      </c>
      <c r="Q1084" t="s">
        <v>150</v>
      </c>
      <c r="R1084" t="s">
        <v>151</v>
      </c>
      <c r="S1084" s="113">
        <v>13309.801702003801</v>
      </c>
      <c r="T1084" s="113">
        <v>14565.919</v>
      </c>
      <c r="U1084" s="113">
        <v>1256.11729799614</v>
      </c>
      <c r="V1084" s="113">
        <f t="shared" si="24"/>
        <v>14565919</v>
      </c>
      <c r="W1084" s="114"/>
      <c r="X1084">
        <v>2020</v>
      </c>
      <c r="Y1084" s="15">
        <v>44085</v>
      </c>
      <c r="Z1084" s="4">
        <v>24</v>
      </c>
      <c r="AA1084" s="4">
        <v>24</v>
      </c>
      <c r="AB1084" t="s">
        <v>224</v>
      </c>
      <c r="AC1084" t="s">
        <v>225</v>
      </c>
      <c r="AD1084" s="113">
        <v>3772.3106666666599</v>
      </c>
      <c r="AE1084" s="113">
        <v>3797.4323858432799</v>
      </c>
      <c r="AF1084" s="113">
        <v>25.121719176619301</v>
      </c>
    </row>
    <row r="1085" spans="13:32" x14ac:dyDescent="0.35">
      <c r="M1085">
        <v>2020</v>
      </c>
      <c r="N1085" s="15">
        <v>44086</v>
      </c>
      <c r="O1085" s="4">
        <v>24</v>
      </c>
      <c r="P1085" s="15" t="s">
        <v>187</v>
      </c>
      <c r="Q1085" t="s">
        <v>150</v>
      </c>
      <c r="R1085" t="s">
        <v>151</v>
      </c>
      <c r="S1085" s="113">
        <v>13234.6636575467</v>
      </c>
      <c r="T1085" s="113">
        <v>13674.119000000001</v>
      </c>
      <c r="U1085" s="113">
        <v>439.455342453215</v>
      </c>
      <c r="V1085" s="113">
        <f t="shared" si="24"/>
        <v>13674119</v>
      </c>
      <c r="W1085" s="114"/>
      <c r="X1085">
        <v>2020</v>
      </c>
      <c r="Y1085" s="15">
        <v>44086</v>
      </c>
      <c r="Z1085" s="4">
        <v>24</v>
      </c>
      <c r="AA1085" s="4">
        <v>24</v>
      </c>
      <c r="AB1085" t="s">
        <v>224</v>
      </c>
      <c r="AC1085" t="s">
        <v>225</v>
      </c>
      <c r="AD1085" s="113">
        <v>3772.3106666666599</v>
      </c>
      <c r="AE1085" s="113">
        <v>3797.4323858432799</v>
      </c>
      <c r="AF1085" s="113">
        <v>25.121719176619301</v>
      </c>
    </row>
    <row r="1086" spans="13:32" x14ac:dyDescent="0.35">
      <c r="M1086">
        <v>2020</v>
      </c>
      <c r="N1086" s="15">
        <v>44087</v>
      </c>
      <c r="O1086" s="4">
        <v>24</v>
      </c>
      <c r="P1086" s="15" t="s">
        <v>187</v>
      </c>
      <c r="Q1086" t="s">
        <v>150</v>
      </c>
      <c r="R1086" t="s">
        <v>151</v>
      </c>
      <c r="S1086" s="113">
        <v>13161.8277142104</v>
      </c>
      <c r="T1086" s="113">
        <v>12813.793</v>
      </c>
      <c r="U1086" s="113">
        <v>-348.03471421047601</v>
      </c>
      <c r="V1086" s="113">
        <f t="shared" si="24"/>
        <v>12813793</v>
      </c>
      <c r="W1086" s="114"/>
      <c r="X1086">
        <v>2020</v>
      </c>
      <c r="Y1086" s="15">
        <v>44087</v>
      </c>
      <c r="Z1086" s="4">
        <v>24</v>
      </c>
      <c r="AA1086" s="4">
        <v>24</v>
      </c>
      <c r="AB1086" t="s">
        <v>224</v>
      </c>
      <c r="AC1086" t="s">
        <v>225</v>
      </c>
      <c r="AD1086" s="113">
        <v>3772.3106666666599</v>
      </c>
      <c r="AE1086" s="113">
        <v>3797.4323858432799</v>
      </c>
      <c r="AF1086" s="113">
        <v>25.121719176619301</v>
      </c>
    </row>
    <row r="1087" spans="13:32" x14ac:dyDescent="0.35">
      <c r="M1087">
        <v>2020</v>
      </c>
      <c r="N1087" s="15">
        <v>44088</v>
      </c>
      <c r="O1087" s="4">
        <v>24</v>
      </c>
      <c r="P1087" s="15" t="s">
        <v>187</v>
      </c>
      <c r="Q1087" t="s">
        <v>150</v>
      </c>
      <c r="R1087" t="s">
        <v>151</v>
      </c>
      <c r="S1087" s="113">
        <v>13087.0526235</v>
      </c>
      <c r="T1087" s="113">
        <v>12709.486000000001</v>
      </c>
      <c r="U1087" s="113">
        <v>-377.56662350001301</v>
      </c>
      <c r="V1087" s="113">
        <f t="shared" si="24"/>
        <v>12709486</v>
      </c>
      <c r="W1087" s="114"/>
      <c r="X1087">
        <v>2020</v>
      </c>
      <c r="Y1087" s="15">
        <v>44088</v>
      </c>
      <c r="Z1087" s="4">
        <v>24</v>
      </c>
      <c r="AA1087" s="4">
        <v>24</v>
      </c>
      <c r="AB1087" t="s">
        <v>224</v>
      </c>
      <c r="AC1087" t="s">
        <v>225</v>
      </c>
      <c r="AD1087" s="113">
        <v>3772.3106666666599</v>
      </c>
      <c r="AE1087" s="113">
        <v>3797.4323858432799</v>
      </c>
      <c r="AF1087" s="113">
        <v>25.121719176619301</v>
      </c>
    </row>
    <row r="1088" spans="13:32" x14ac:dyDescent="0.35">
      <c r="M1088">
        <v>2020</v>
      </c>
      <c r="N1088" s="15">
        <v>44089</v>
      </c>
      <c r="O1088" s="4">
        <v>24</v>
      </c>
      <c r="P1088" s="15" t="s">
        <v>187</v>
      </c>
      <c r="Q1088" t="s">
        <v>150</v>
      </c>
      <c r="R1088" t="s">
        <v>151</v>
      </c>
      <c r="S1088" s="113">
        <v>12996.266172367899</v>
      </c>
      <c r="T1088" s="113">
        <v>12769.861999999999</v>
      </c>
      <c r="U1088" s="113">
        <v>-226.40417236796199</v>
      </c>
      <c r="V1088" s="113">
        <f t="shared" si="24"/>
        <v>12769862</v>
      </c>
      <c r="W1088" s="114"/>
      <c r="X1088">
        <v>2020</v>
      </c>
      <c r="Y1088" s="15">
        <v>44089</v>
      </c>
      <c r="Z1088" s="4">
        <v>24</v>
      </c>
      <c r="AA1088" s="4">
        <v>24</v>
      </c>
      <c r="AB1088" t="s">
        <v>224</v>
      </c>
      <c r="AC1088" t="s">
        <v>225</v>
      </c>
      <c r="AD1088" s="113">
        <v>3772.3106666666599</v>
      </c>
      <c r="AE1088" s="113">
        <v>3797.4323858432799</v>
      </c>
      <c r="AF1088" s="113">
        <v>25.121719176619301</v>
      </c>
    </row>
    <row r="1089" spans="13:32" x14ac:dyDescent="0.35">
      <c r="M1089">
        <v>2020</v>
      </c>
      <c r="N1089" s="15">
        <v>44090</v>
      </c>
      <c r="O1089" s="4">
        <v>24</v>
      </c>
      <c r="P1089" s="15" t="s">
        <v>187</v>
      </c>
      <c r="Q1089" t="s">
        <v>150</v>
      </c>
      <c r="R1089" t="s">
        <v>151</v>
      </c>
      <c r="S1089" s="113">
        <v>12897.639614436001</v>
      </c>
      <c r="T1089" s="113">
        <v>12655.614</v>
      </c>
      <c r="U1089" s="113">
        <v>-242.02561443601101</v>
      </c>
      <c r="V1089" s="113">
        <f t="shared" si="24"/>
        <v>12655614</v>
      </c>
      <c r="W1089" s="114"/>
      <c r="X1089">
        <v>2020</v>
      </c>
      <c r="Y1089" s="15">
        <v>44090</v>
      </c>
      <c r="Z1089" s="4">
        <v>24</v>
      </c>
      <c r="AA1089" s="4">
        <v>24</v>
      </c>
      <c r="AB1089" t="s">
        <v>224</v>
      </c>
      <c r="AC1089" t="s">
        <v>225</v>
      </c>
      <c r="AD1089" s="113">
        <v>3772.3106666666599</v>
      </c>
      <c r="AE1089" s="113">
        <v>3797.4323858432799</v>
      </c>
      <c r="AF1089" s="113">
        <v>25.121719176619301</v>
      </c>
    </row>
    <row r="1090" spans="13:32" x14ac:dyDescent="0.35">
      <c r="M1090">
        <v>2020</v>
      </c>
      <c r="N1090" s="15">
        <v>44091</v>
      </c>
      <c r="O1090" s="4">
        <v>24</v>
      </c>
      <c r="P1090" s="15" t="s">
        <v>187</v>
      </c>
      <c r="Q1090" t="s">
        <v>150</v>
      </c>
      <c r="R1090" t="s">
        <v>151</v>
      </c>
      <c r="S1090" s="113">
        <v>12805.834329105999</v>
      </c>
      <c r="T1090" s="113">
        <v>12574.331</v>
      </c>
      <c r="U1090" s="113">
        <v>-231.50332910600901</v>
      </c>
      <c r="V1090" s="113">
        <f t="shared" si="24"/>
        <v>12574331</v>
      </c>
      <c r="W1090" s="114"/>
      <c r="X1090">
        <v>2020</v>
      </c>
      <c r="Y1090" s="15">
        <v>44091</v>
      </c>
      <c r="Z1090" s="4">
        <v>24</v>
      </c>
      <c r="AA1090" s="4">
        <v>24</v>
      </c>
      <c r="AB1090" t="s">
        <v>224</v>
      </c>
      <c r="AC1090" t="s">
        <v>225</v>
      </c>
      <c r="AD1090" s="113">
        <v>3772.3106666666599</v>
      </c>
      <c r="AE1090" s="113">
        <v>3797.4323858432799</v>
      </c>
      <c r="AF1090" s="113">
        <v>25.121719176619301</v>
      </c>
    </row>
    <row r="1091" spans="13:32" x14ac:dyDescent="0.35">
      <c r="M1091">
        <v>2020</v>
      </c>
      <c r="N1091" s="15">
        <v>44092</v>
      </c>
      <c r="O1091" s="4">
        <v>24</v>
      </c>
      <c r="P1091" s="15" t="s">
        <v>187</v>
      </c>
      <c r="Q1091" t="s">
        <v>150</v>
      </c>
      <c r="R1091" t="s">
        <v>151</v>
      </c>
      <c r="S1091" s="113">
        <v>12780.617189144899</v>
      </c>
      <c r="T1091" s="113">
        <v>12124.725</v>
      </c>
      <c r="U1091" s="113">
        <v>-655.89218914498804</v>
      </c>
      <c r="V1091" s="113">
        <f t="shared" si="24"/>
        <v>12124725</v>
      </c>
      <c r="W1091" s="114"/>
      <c r="X1091">
        <v>2020</v>
      </c>
      <c r="Y1091" s="15">
        <v>44092</v>
      </c>
      <c r="Z1091" s="4">
        <v>24</v>
      </c>
      <c r="AA1091" s="4">
        <v>24</v>
      </c>
      <c r="AB1091" t="s">
        <v>224</v>
      </c>
      <c r="AC1091" t="s">
        <v>225</v>
      </c>
      <c r="AD1091" s="113">
        <v>3772.3106666666599</v>
      </c>
      <c r="AE1091" s="113">
        <v>3797.4323858432799</v>
      </c>
      <c r="AF1091" s="113">
        <v>25.121719176619301</v>
      </c>
    </row>
    <row r="1092" spans="13:32" x14ac:dyDescent="0.35">
      <c r="M1092">
        <v>2020</v>
      </c>
      <c r="N1092" s="15">
        <v>44093</v>
      </c>
      <c r="O1092" s="4">
        <v>24</v>
      </c>
      <c r="P1092" s="15" t="s">
        <v>187</v>
      </c>
      <c r="Q1092" t="s">
        <v>150</v>
      </c>
      <c r="R1092" t="s">
        <v>151</v>
      </c>
      <c r="S1092" s="113">
        <v>12716.511487055001</v>
      </c>
      <c r="T1092" s="113">
        <v>11860.986999999999</v>
      </c>
      <c r="U1092" s="113">
        <v>-855.52448705507402</v>
      </c>
      <c r="V1092" s="113">
        <f t="shared" si="24"/>
        <v>11860987</v>
      </c>
      <c r="W1092" s="114"/>
      <c r="X1092">
        <v>2020</v>
      </c>
      <c r="Y1092" s="15">
        <v>44093</v>
      </c>
      <c r="Z1092" s="4">
        <v>24</v>
      </c>
      <c r="AA1092" s="4">
        <v>24</v>
      </c>
      <c r="AB1092" t="s">
        <v>224</v>
      </c>
      <c r="AC1092" t="s">
        <v>225</v>
      </c>
      <c r="AD1092" s="113">
        <v>3772.3106666666599</v>
      </c>
      <c r="AE1092" s="113">
        <v>3797.4323858432799</v>
      </c>
      <c r="AF1092" s="113">
        <v>25.121719176619301</v>
      </c>
    </row>
    <row r="1093" spans="13:32" x14ac:dyDescent="0.35">
      <c r="M1093">
        <v>2020</v>
      </c>
      <c r="N1093" s="15">
        <v>44094</v>
      </c>
      <c r="O1093" s="4">
        <v>24</v>
      </c>
      <c r="P1093" s="15" t="s">
        <v>187</v>
      </c>
      <c r="Q1093" t="s">
        <v>150</v>
      </c>
      <c r="R1093" t="s">
        <v>151</v>
      </c>
      <c r="S1093" s="113">
        <v>12679.475423505601</v>
      </c>
      <c r="T1093" s="113">
        <v>11785.014999999999</v>
      </c>
      <c r="U1093" s="113">
        <v>-894.46042350560299</v>
      </c>
      <c r="V1093" s="113">
        <f t="shared" si="24"/>
        <v>11785015</v>
      </c>
      <c r="W1093" s="114"/>
      <c r="X1093">
        <v>2020</v>
      </c>
      <c r="Y1093" s="15">
        <v>44094</v>
      </c>
      <c r="Z1093" s="4">
        <v>24</v>
      </c>
      <c r="AA1093" s="4">
        <v>24</v>
      </c>
      <c r="AB1093" t="s">
        <v>224</v>
      </c>
      <c r="AC1093" t="s">
        <v>225</v>
      </c>
      <c r="AD1093" s="113">
        <v>3772.3106666666599</v>
      </c>
      <c r="AE1093" s="113">
        <v>3797.4323858432799</v>
      </c>
      <c r="AF1093" s="113">
        <v>25.121719176619301</v>
      </c>
    </row>
    <row r="1094" spans="13:32" x14ac:dyDescent="0.35">
      <c r="M1094">
        <v>2020</v>
      </c>
      <c r="N1094" s="15">
        <v>44095</v>
      </c>
      <c r="O1094" s="4">
        <v>24</v>
      </c>
      <c r="P1094" s="15" t="s">
        <v>187</v>
      </c>
      <c r="Q1094" t="s">
        <v>150</v>
      </c>
      <c r="R1094" t="s">
        <v>151</v>
      </c>
      <c r="S1094" s="113">
        <v>12624.998417918699</v>
      </c>
      <c r="T1094" s="113">
        <v>12798.5</v>
      </c>
      <c r="U1094" s="113">
        <v>173.50158208129099</v>
      </c>
      <c r="V1094" s="113">
        <f t="shared" si="24"/>
        <v>12798500</v>
      </c>
      <c r="W1094" s="114"/>
      <c r="X1094">
        <v>2020</v>
      </c>
      <c r="Y1094" s="15">
        <v>44095</v>
      </c>
      <c r="Z1094" s="4">
        <v>24</v>
      </c>
      <c r="AA1094" s="4">
        <v>24</v>
      </c>
      <c r="AB1094" t="s">
        <v>224</v>
      </c>
      <c r="AC1094" t="s">
        <v>225</v>
      </c>
      <c r="AD1094" s="113">
        <v>3772.3106666666599</v>
      </c>
      <c r="AE1094" s="113">
        <v>3797.4323858432799</v>
      </c>
      <c r="AF1094" s="113">
        <v>25.121719176619301</v>
      </c>
    </row>
    <row r="1095" spans="13:32" x14ac:dyDescent="0.35">
      <c r="M1095">
        <v>2020</v>
      </c>
      <c r="N1095" s="15">
        <v>44096</v>
      </c>
      <c r="O1095" s="4">
        <v>24</v>
      </c>
      <c r="P1095" s="15" t="s">
        <v>187</v>
      </c>
      <c r="Q1095" t="s">
        <v>150</v>
      </c>
      <c r="R1095" t="s">
        <v>151</v>
      </c>
      <c r="S1095" s="113">
        <v>12611.855412986401</v>
      </c>
      <c r="T1095" s="113">
        <v>12851.934999999999</v>
      </c>
      <c r="U1095" s="113">
        <v>240.07958701356401</v>
      </c>
      <c r="V1095" s="113">
        <f t="shared" si="24"/>
        <v>12851935</v>
      </c>
      <c r="W1095" s="114"/>
      <c r="X1095">
        <v>2020</v>
      </c>
      <c r="Y1095" s="15">
        <v>44096</v>
      </c>
      <c r="Z1095" s="4">
        <v>24</v>
      </c>
      <c r="AA1095" s="4">
        <v>24</v>
      </c>
      <c r="AB1095" t="s">
        <v>224</v>
      </c>
      <c r="AC1095" t="s">
        <v>225</v>
      </c>
      <c r="AD1095" s="113">
        <v>3772.3106666666599</v>
      </c>
      <c r="AE1095" s="113">
        <v>3797.4323858432799</v>
      </c>
      <c r="AF1095" s="113">
        <v>25.121719176619301</v>
      </c>
    </row>
    <row r="1096" spans="13:32" x14ac:dyDescent="0.35">
      <c r="M1096">
        <v>2020</v>
      </c>
      <c r="N1096" s="15">
        <v>44097</v>
      </c>
      <c r="O1096" s="4">
        <v>24</v>
      </c>
      <c r="P1096" s="15" t="s">
        <v>187</v>
      </c>
      <c r="Q1096" t="s">
        <v>150</v>
      </c>
      <c r="R1096" t="s">
        <v>151</v>
      </c>
      <c r="S1096" s="113">
        <v>12590.4981091954</v>
      </c>
      <c r="T1096" s="113">
        <v>12603</v>
      </c>
      <c r="U1096" s="113">
        <v>12.5018908045058</v>
      </c>
      <c r="V1096" s="113">
        <f t="shared" si="24"/>
        <v>12603000</v>
      </c>
      <c r="W1096" s="114"/>
      <c r="X1096">
        <v>2020</v>
      </c>
      <c r="Y1096" s="15">
        <v>44097</v>
      </c>
      <c r="Z1096" s="4">
        <v>24</v>
      </c>
      <c r="AA1096" s="4">
        <v>24</v>
      </c>
      <c r="AB1096" t="s">
        <v>224</v>
      </c>
      <c r="AC1096" t="s">
        <v>225</v>
      </c>
      <c r="AD1096" s="113">
        <v>3772.3106666666599</v>
      </c>
      <c r="AE1096" s="113">
        <v>3797.4323858432799</v>
      </c>
      <c r="AF1096" s="113">
        <v>25.121719176619301</v>
      </c>
    </row>
    <row r="1097" spans="13:32" x14ac:dyDescent="0.35">
      <c r="M1097">
        <v>2020</v>
      </c>
      <c r="N1097" s="15">
        <v>44098</v>
      </c>
      <c r="O1097" s="4">
        <v>24</v>
      </c>
      <c r="P1097" s="15" t="s">
        <v>187</v>
      </c>
      <c r="Q1097" t="s">
        <v>150</v>
      </c>
      <c r="R1097" t="s">
        <v>151</v>
      </c>
      <c r="S1097" s="113">
        <v>12580.0363005984</v>
      </c>
      <c r="T1097" s="113">
        <v>12237.762000000001</v>
      </c>
      <c r="U1097" s="113">
        <v>-342.27430059849701</v>
      </c>
      <c r="V1097" s="113">
        <f t="shared" ref="V1097:V1160" si="25">T1097*1000</f>
        <v>12237762</v>
      </c>
      <c r="W1097" s="114"/>
      <c r="X1097">
        <v>2020</v>
      </c>
      <c r="Y1097" s="15">
        <v>44098</v>
      </c>
      <c r="Z1097" s="4">
        <v>24</v>
      </c>
      <c r="AA1097" s="4">
        <v>24</v>
      </c>
      <c r="AB1097" t="s">
        <v>224</v>
      </c>
      <c r="AC1097" t="s">
        <v>225</v>
      </c>
      <c r="AD1097" s="113">
        <v>3772.3106666666599</v>
      </c>
      <c r="AE1097" s="113">
        <v>3797.4323858432799</v>
      </c>
      <c r="AF1097" s="113">
        <v>25.121719176619301</v>
      </c>
    </row>
    <row r="1098" spans="13:32" x14ac:dyDescent="0.35">
      <c r="M1098">
        <v>2020</v>
      </c>
      <c r="N1098" s="15">
        <v>44099</v>
      </c>
      <c r="O1098" s="4">
        <v>24</v>
      </c>
      <c r="P1098" s="15" t="s">
        <v>187</v>
      </c>
      <c r="Q1098" t="s">
        <v>150</v>
      </c>
      <c r="R1098" t="s">
        <v>151</v>
      </c>
      <c r="S1098" s="113">
        <v>12590.0435675018</v>
      </c>
      <c r="T1098" s="113">
        <v>11950.351000000001</v>
      </c>
      <c r="U1098" s="113">
        <v>-639.69256750180602</v>
      </c>
      <c r="V1098" s="113">
        <f t="shared" si="25"/>
        <v>11950351</v>
      </c>
      <c r="W1098" s="114"/>
      <c r="X1098">
        <v>2020</v>
      </c>
      <c r="Y1098" s="15">
        <v>44099</v>
      </c>
      <c r="Z1098" s="4">
        <v>24</v>
      </c>
      <c r="AA1098" s="4">
        <v>24</v>
      </c>
      <c r="AB1098" t="s">
        <v>224</v>
      </c>
      <c r="AC1098" t="s">
        <v>225</v>
      </c>
      <c r="AD1098" s="113">
        <v>3772.3106666666599</v>
      </c>
      <c r="AE1098" s="113">
        <v>3797.4323858432799</v>
      </c>
      <c r="AF1098" s="113">
        <v>25.121719176619301</v>
      </c>
    </row>
    <row r="1099" spans="13:32" x14ac:dyDescent="0.35">
      <c r="M1099">
        <v>2020</v>
      </c>
      <c r="N1099" s="15">
        <v>44100</v>
      </c>
      <c r="O1099" s="4">
        <v>24</v>
      </c>
      <c r="P1099" s="15" t="s">
        <v>187</v>
      </c>
      <c r="Q1099" t="s">
        <v>150</v>
      </c>
      <c r="R1099" t="s">
        <v>151</v>
      </c>
      <c r="S1099" s="113">
        <v>12563.640022105399</v>
      </c>
      <c r="T1099" s="113">
        <v>11459.856</v>
      </c>
      <c r="U1099" s="113">
        <v>-1103.7840221054</v>
      </c>
      <c r="V1099" s="113">
        <f t="shared" si="25"/>
        <v>11459856</v>
      </c>
      <c r="W1099" s="114"/>
      <c r="X1099">
        <v>2020</v>
      </c>
      <c r="Y1099" s="15">
        <v>44100</v>
      </c>
      <c r="Z1099" s="4">
        <v>24</v>
      </c>
      <c r="AA1099" s="4">
        <v>24</v>
      </c>
      <c r="AB1099" t="s">
        <v>224</v>
      </c>
      <c r="AC1099" t="s">
        <v>225</v>
      </c>
      <c r="AD1099" s="113">
        <v>3772.3106666666599</v>
      </c>
      <c r="AE1099" s="113">
        <v>3797.4323858432799</v>
      </c>
      <c r="AF1099" s="113">
        <v>25.121719176619301</v>
      </c>
    </row>
    <row r="1100" spans="13:32" x14ac:dyDescent="0.35">
      <c r="M1100">
        <v>2020</v>
      </c>
      <c r="N1100" s="15">
        <v>44101</v>
      </c>
      <c r="O1100" s="4">
        <v>24</v>
      </c>
      <c r="P1100" s="15" t="s">
        <v>187</v>
      </c>
      <c r="Q1100" t="s">
        <v>150</v>
      </c>
      <c r="R1100" t="s">
        <v>151</v>
      </c>
      <c r="S1100" s="113">
        <v>12535.196458132399</v>
      </c>
      <c r="T1100" s="113">
        <v>11558.596</v>
      </c>
      <c r="U1100" s="113">
        <v>-976.60045813246995</v>
      </c>
      <c r="V1100" s="113">
        <f t="shared" si="25"/>
        <v>11558596</v>
      </c>
      <c r="W1100" s="114"/>
      <c r="X1100">
        <v>2020</v>
      </c>
      <c r="Y1100" s="15">
        <v>44101</v>
      </c>
      <c r="Z1100" s="4">
        <v>24</v>
      </c>
      <c r="AA1100" s="4">
        <v>24</v>
      </c>
      <c r="AB1100" t="s">
        <v>224</v>
      </c>
      <c r="AC1100" t="s">
        <v>225</v>
      </c>
      <c r="AD1100" s="113">
        <v>3772.3106666666599</v>
      </c>
      <c r="AE1100" s="113">
        <v>3797.4323858432799</v>
      </c>
      <c r="AF1100" s="113">
        <v>25.121719176619301</v>
      </c>
    </row>
    <row r="1101" spans="13:32" x14ac:dyDescent="0.35">
      <c r="M1101">
        <v>2020</v>
      </c>
      <c r="N1101" s="15">
        <v>44102</v>
      </c>
      <c r="O1101" s="4">
        <v>24</v>
      </c>
      <c r="P1101" s="15" t="s">
        <v>187</v>
      </c>
      <c r="Q1101" t="s">
        <v>150</v>
      </c>
      <c r="R1101" t="s">
        <v>151</v>
      </c>
      <c r="S1101" s="113">
        <v>12542.901469115901</v>
      </c>
      <c r="T1101" s="113">
        <v>12396.522000000001</v>
      </c>
      <c r="U1101" s="113">
        <v>-146.37946911595401</v>
      </c>
      <c r="V1101" s="113">
        <f t="shared" si="25"/>
        <v>12396522</v>
      </c>
      <c r="W1101" s="114"/>
      <c r="X1101">
        <v>2020</v>
      </c>
      <c r="Y1101" s="15">
        <v>44102</v>
      </c>
      <c r="Z1101" s="4">
        <v>24</v>
      </c>
      <c r="AA1101" s="4">
        <v>24</v>
      </c>
      <c r="AB1101" t="s">
        <v>224</v>
      </c>
      <c r="AC1101" t="s">
        <v>225</v>
      </c>
      <c r="AD1101" s="113">
        <v>3772.3106666666599</v>
      </c>
      <c r="AE1101" s="113">
        <v>3797.4323858432799</v>
      </c>
      <c r="AF1101" s="113">
        <v>25.121719176619301</v>
      </c>
    </row>
    <row r="1102" spans="13:32" x14ac:dyDescent="0.35">
      <c r="M1102">
        <v>2020</v>
      </c>
      <c r="N1102" s="15">
        <v>44103</v>
      </c>
      <c r="O1102" s="4">
        <v>24</v>
      </c>
      <c r="P1102" s="15" t="s">
        <v>187</v>
      </c>
      <c r="Q1102" t="s">
        <v>150</v>
      </c>
      <c r="R1102" t="s">
        <v>151</v>
      </c>
      <c r="S1102" s="113">
        <v>12502.894016324</v>
      </c>
      <c r="T1102" s="113">
        <v>12743.849</v>
      </c>
      <c r="U1102" s="113">
        <v>240.95498367594999</v>
      </c>
      <c r="V1102" s="113">
        <f t="shared" si="25"/>
        <v>12743849</v>
      </c>
      <c r="W1102" s="114"/>
      <c r="X1102">
        <v>2020</v>
      </c>
      <c r="Y1102" s="15">
        <v>44103</v>
      </c>
      <c r="Z1102" s="4">
        <v>24</v>
      </c>
      <c r="AA1102" s="4">
        <v>24</v>
      </c>
      <c r="AB1102" t="s">
        <v>224</v>
      </c>
      <c r="AC1102" t="s">
        <v>225</v>
      </c>
      <c r="AD1102" s="113">
        <v>3772.3106666666599</v>
      </c>
      <c r="AE1102" s="113">
        <v>3797.4323858432799</v>
      </c>
      <c r="AF1102" s="113">
        <v>25.121719176619301</v>
      </c>
    </row>
    <row r="1103" spans="13:32" x14ac:dyDescent="0.35">
      <c r="M1103">
        <v>2020</v>
      </c>
      <c r="N1103" s="15">
        <v>44104</v>
      </c>
      <c r="O1103" s="4">
        <v>24</v>
      </c>
      <c r="P1103" s="15" t="s">
        <v>187</v>
      </c>
      <c r="Q1103" t="s">
        <v>150</v>
      </c>
      <c r="R1103" t="s">
        <v>151</v>
      </c>
      <c r="S1103" s="113">
        <v>12457.956401974099</v>
      </c>
      <c r="T1103" s="113">
        <v>13025.34</v>
      </c>
      <c r="U1103" s="113">
        <v>567.38359802583102</v>
      </c>
      <c r="V1103" s="113">
        <f t="shared" si="25"/>
        <v>13025340</v>
      </c>
      <c r="W1103" s="114"/>
      <c r="X1103">
        <v>2020</v>
      </c>
      <c r="Y1103" s="15">
        <v>44104</v>
      </c>
      <c r="Z1103" s="4">
        <v>24</v>
      </c>
      <c r="AA1103" s="4">
        <v>24</v>
      </c>
      <c r="AB1103" t="s">
        <v>224</v>
      </c>
      <c r="AC1103" t="s">
        <v>225</v>
      </c>
      <c r="AD1103" s="113">
        <v>3772.3106666666599</v>
      </c>
      <c r="AE1103" s="113">
        <v>3797.4323858432799</v>
      </c>
      <c r="AF1103" s="113">
        <v>25.121719176619301</v>
      </c>
    </row>
    <row r="1104" spans="13:32" x14ac:dyDescent="0.35">
      <c r="M1104">
        <v>2021</v>
      </c>
      <c r="N1104" s="15">
        <v>44105</v>
      </c>
      <c r="O1104" s="4">
        <v>24</v>
      </c>
      <c r="P1104" s="15" t="s">
        <v>188</v>
      </c>
      <c r="Q1104" t="s">
        <v>150</v>
      </c>
      <c r="R1104" t="s">
        <v>151</v>
      </c>
      <c r="S1104" s="113">
        <v>13150.168620873699</v>
      </c>
      <c r="T1104" s="113">
        <v>13564.126</v>
      </c>
      <c r="U1104" s="113">
        <v>413.95737912620399</v>
      </c>
      <c r="V1104" s="113">
        <f t="shared" si="25"/>
        <v>13564126</v>
      </c>
      <c r="W1104" s="114"/>
      <c r="X1104">
        <v>2021</v>
      </c>
      <c r="Y1104" s="15">
        <v>44105</v>
      </c>
      <c r="Z1104" s="4">
        <v>24</v>
      </c>
      <c r="AA1104" s="4">
        <v>24</v>
      </c>
      <c r="AB1104" t="s">
        <v>224</v>
      </c>
      <c r="AC1104" t="s">
        <v>225</v>
      </c>
      <c r="AD1104" s="113">
        <v>4335.9298064516097</v>
      </c>
      <c r="AE1104" s="113">
        <v>4364.8049497237998</v>
      </c>
      <c r="AF1104" s="113">
        <v>28.875143272189899</v>
      </c>
    </row>
    <row r="1105" spans="13:32" x14ac:dyDescent="0.35">
      <c r="M1105">
        <v>2021</v>
      </c>
      <c r="N1105" s="15">
        <v>44106</v>
      </c>
      <c r="O1105" s="4">
        <v>24</v>
      </c>
      <c r="P1105" s="15" t="s">
        <v>188</v>
      </c>
      <c r="Q1105" t="s">
        <v>150</v>
      </c>
      <c r="R1105" t="s">
        <v>151</v>
      </c>
      <c r="S1105" s="113">
        <v>13135.564086942501</v>
      </c>
      <c r="T1105" s="113">
        <v>13441.126</v>
      </c>
      <c r="U1105" s="113">
        <v>305.56191305746597</v>
      </c>
      <c r="V1105" s="113">
        <f t="shared" si="25"/>
        <v>13441126</v>
      </c>
      <c r="W1105" s="114"/>
      <c r="X1105">
        <v>2021</v>
      </c>
      <c r="Y1105" s="15">
        <v>44106</v>
      </c>
      <c r="Z1105" s="4">
        <v>24</v>
      </c>
      <c r="AA1105" s="4">
        <v>24</v>
      </c>
      <c r="AB1105" t="s">
        <v>224</v>
      </c>
      <c r="AC1105" t="s">
        <v>225</v>
      </c>
      <c r="AD1105" s="113">
        <v>4335.9298064516097</v>
      </c>
      <c r="AE1105" s="113">
        <v>4364.8049497237998</v>
      </c>
      <c r="AF1105" s="113">
        <v>28.875143272189899</v>
      </c>
    </row>
    <row r="1106" spans="13:32" x14ac:dyDescent="0.35">
      <c r="M1106">
        <v>2021</v>
      </c>
      <c r="N1106" s="15">
        <v>44107</v>
      </c>
      <c r="O1106" s="4">
        <v>24</v>
      </c>
      <c r="P1106" s="15" t="s">
        <v>188</v>
      </c>
      <c r="Q1106" t="s">
        <v>150</v>
      </c>
      <c r="R1106" t="s">
        <v>151</v>
      </c>
      <c r="S1106" s="113">
        <v>13089.6542579044</v>
      </c>
      <c r="T1106" s="113">
        <v>13269.165999999999</v>
      </c>
      <c r="U1106" s="113">
        <v>179.51174209552099</v>
      </c>
      <c r="V1106" s="113">
        <f t="shared" si="25"/>
        <v>13269166</v>
      </c>
      <c r="W1106" s="114"/>
      <c r="X1106">
        <v>2021</v>
      </c>
      <c r="Y1106" s="15">
        <v>44107</v>
      </c>
      <c r="Z1106" s="4">
        <v>24</v>
      </c>
      <c r="AA1106" s="4">
        <v>24</v>
      </c>
      <c r="AB1106" t="s">
        <v>224</v>
      </c>
      <c r="AC1106" t="s">
        <v>225</v>
      </c>
      <c r="AD1106" s="113">
        <v>4335.9298064516097</v>
      </c>
      <c r="AE1106" s="113">
        <v>4364.8049497237998</v>
      </c>
      <c r="AF1106" s="113">
        <v>28.875143272189899</v>
      </c>
    </row>
    <row r="1107" spans="13:32" x14ac:dyDescent="0.35">
      <c r="M1107">
        <v>2021</v>
      </c>
      <c r="N1107" s="15">
        <v>44108</v>
      </c>
      <c r="O1107" s="4">
        <v>24</v>
      </c>
      <c r="P1107" s="15" t="s">
        <v>188</v>
      </c>
      <c r="Q1107" t="s">
        <v>150</v>
      </c>
      <c r="R1107" t="s">
        <v>151</v>
      </c>
      <c r="S1107" s="113">
        <v>13044.989380401899</v>
      </c>
      <c r="T1107" s="113">
        <v>12953.966</v>
      </c>
      <c r="U1107" s="113">
        <v>-91.023380401955293</v>
      </c>
      <c r="V1107" s="113">
        <f t="shared" si="25"/>
        <v>12953966</v>
      </c>
      <c r="W1107" s="114"/>
      <c r="X1107">
        <v>2021</v>
      </c>
      <c r="Y1107" s="15">
        <v>44108</v>
      </c>
      <c r="Z1107" s="4">
        <v>24</v>
      </c>
      <c r="AA1107" s="4">
        <v>24</v>
      </c>
      <c r="AB1107" t="s">
        <v>224</v>
      </c>
      <c r="AC1107" t="s">
        <v>225</v>
      </c>
      <c r="AD1107" s="113">
        <v>4335.9298064516097</v>
      </c>
      <c r="AE1107" s="113">
        <v>4364.8049497237998</v>
      </c>
      <c r="AF1107" s="113">
        <v>28.875143272189899</v>
      </c>
    </row>
    <row r="1108" spans="13:32" x14ac:dyDescent="0.35">
      <c r="M1108">
        <v>2021</v>
      </c>
      <c r="N1108" s="15">
        <v>44109</v>
      </c>
      <c r="O1108" s="4">
        <v>24</v>
      </c>
      <c r="P1108" s="15" t="s">
        <v>188</v>
      </c>
      <c r="Q1108" t="s">
        <v>150</v>
      </c>
      <c r="R1108" t="s">
        <v>151</v>
      </c>
      <c r="S1108" s="113">
        <v>13078.685344977201</v>
      </c>
      <c r="T1108" s="113">
        <v>13099.411</v>
      </c>
      <c r="U1108" s="113">
        <v>20.725655022799401</v>
      </c>
      <c r="V1108" s="113">
        <f t="shared" si="25"/>
        <v>13099411</v>
      </c>
      <c r="W1108" s="114"/>
      <c r="X1108">
        <v>2021</v>
      </c>
      <c r="Y1108" s="15">
        <v>44109</v>
      </c>
      <c r="Z1108" s="4">
        <v>24</v>
      </c>
      <c r="AA1108" s="4">
        <v>24</v>
      </c>
      <c r="AB1108" t="s">
        <v>224</v>
      </c>
      <c r="AC1108" t="s">
        <v>225</v>
      </c>
      <c r="AD1108" s="113">
        <v>4335.9298064516097</v>
      </c>
      <c r="AE1108" s="113">
        <v>4364.8049497237998</v>
      </c>
      <c r="AF1108" s="113">
        <v>28.875143272189899</v>
      </c>
    </row>
    <row r="1109" spans="13:32" x14ac:dyDescent="0.35">
      <c r="M1109">
        <v>2021</v>
      </c>
      <c r="N1109" s="15">
        <v>44110</v>
      </c>
      <c r="O1109" s="4">
        <v>24</v>
      </c>
      <c r="P1109" s="15" t="s">
        <v>188</v>
      </c>
      <c r="Q1109" t="s">
        <v>150</v>
      </c>
      <c r="R1109" t="s">
        <v>151</v>
      </c>
      <c r="S1109" s="113">
        <v>13078.706254598301</v>
      </c>
      <c r="T1109" s="113">
        <v>13427.474</v>
      </c>
      <c r="U1109" s="113">
        <v>348.76774540167702</v>
      </c>
      <c r="V1109" s="113">
        <f t="shared" si="25"/>
        <v>13427474</v>
      </c>
      <c r="W1109" s="114"/>
      <c r="X1109">
        <v>2021</v>
      </c>
      <c r="Y1109" s="15">
        <v>44110</v>
      </c>
      <c r="Z1109" s="4">
        <v>24</v>
      </c>
      <c r="AA1109" s="4">
        <v>24</v>
      </c>
      <c r="AB1109" t="s">
        <v>224</v>
      </c>
      <c r="AC1109" t="s">
        <v>225</v>
      </c>
      <c r="AD1109" s="113">
        <v>4335.9298064516097</v>
      </c>
      <c r="AE1109" s="113">
        <v>4364.8049497237998</v>
      </c>
      <c r="AF1109" s="113">
        <v>28.875143272189899</v>
      </c>
    </row>
    <row r="1110" spans="13:32" x14ac:dyDescent="0.35">
      <c r="M1110">
        <v>2021</v>
      </c>
      <c r="N1110" s="15">
        <v>44111</v>
      </c>
      <c r="O1110" s="4">
        <v>24</v>
      </c>
      <c r="P1110" s="15" t="s">
        <v>188</v>
      </c>
      <c r="Q1110" t="s">
        <v>150</v>
      </c>
      <c r="R1110" t="s">
        <v>151</v>
      </c>
      <c r="S1110" s="113">
        <v>13090.684090147201</v>
      </c>
      <c r="T1110" s="113">
        <v>14038.852999999999</v>
      </c>
      <c r="U1110" s="113">
        <v>948.16890985277803</v>
      </c>
      <c r="V1110" s="113">
        <f t="shared" si="25"/>
        <v>14038853</v>
      </c>
      <c r="W1110" s="114"/>
      <c r="X1110">
        <v>2021</v>
      </c>
      <c r="Y1110" s="15">
        <v>44111</v>
      </c>
      <c r="Z1110" s="4">
        <v>24</v>
      </c>
      <c r="AA1110" s="4">
        <v>24</v>
      </c>
      <c r="AB1110" t="s">
        <v>224</v>
      </c>
      <c r="AC1110" t="s">
        <v>225</v>
      </c>
      <c r="AD1110" s="113">
        <v>4335.9298064516097</v>
      </c>
      <c r="AE1110" s="113">
        <v>4364.8049497237998</v>
      </c>
      <c r="AF1110" s="113">
        <v>28.875143272189899</v>
      </c>
    </row>
    <row r="1111" spans="13:32" x14ac:dyDescent="0.35">
      <c r="M1111">
        <v>2021</v>
      </c>
      <c r="N1111" s="15">
        <v>44112</v>
      </c>
      <c r="O1111" s="4">
        <v>24</v>
      </c>
      <c r="P1111" s="15" t="s">
        <v>188</v>
      </c>
      <c r="Q1111" t="s">
        <v>150</v>
      </c>
      <c r="R1111" t="s">
        <v>151</v>
      </c>
      <c r="S1111" s="113">
        <v>13099.5573715759</v>
      </c>
      <c r="T1111" s="113">
        <v>14089.293</v>
      </c>
      <c r="U1111" s="113">
        <v>989.73562842403499</v>
      </c>
      <c r="V1111" s="113">
        <f t="shared" si="25"/>
        <v>14089293</v>
      </c>
      <c r="W1111" s="114"/>
      <c r="X1111">
        <v>2021</v>
      </c>
      <c r="Y1111" s="15">
        <v>44112</v>
      </c>
      <c r="Z1111" s="4">
        <v>24</v>
      </c>
      <c r="AA1111" s="4">
        <v>24</v>
      </c>
      <c r="AB1111" t="s">
        <v>224</v>
      </c>
      <c r="AC1111" t="s">
        <v>225</v>
      </c>
      <c r="AD1111" s="113">
        <v>4335.9298064516097</v>
      </c>
      <c r="AE1111" s="113">
        <v>4364.8049497237998</v>
      </c>
      <c r="AF1111" s="113">
        <v>28.875143272189899</v>
      </c>
    </row>
    <row r="1112" spans="13:32" x14ac:dyDescent="0.35">
      <c r="M1112">
        <v>2021</v>
      </c>
      <c r="N1112" s="15">
        <v>44113</v>
      </c>
      <c r="O1112" s="4">
        <v>24</v>
      </c>
      <c r="P1112" s="15" t="s">
        <v>188</v>
      </c>
      <c r="Q1112" t="s">
        <v>150</v>
      </c>
      <c r="R1112" t="s">
        <v>151</v>
      </c>
      <c r="S1112" s="113">
        <v>13127.2430900543</v>
      </c>
      <c r="T1112" s="113">
        <v>13584.825000000001</v>
      </c>
      <c r="U1112" s="113">
        <v>457.58190994563302</v>
      </c>
      <c r="V1112" s="113">
        <f t="shared" si="25"/>
        <v>13584825</v>
      </c>
      <c r="W1112" s="114"/>
      <c r="X1112">
        <v>2021</v>
      </c>
      <c r="Y1112" s="15">
        <v>44113</v>
      </c>
      <c r="Z1112" s="4">
        <v>24</v>
      </c>
      <c r="AA1112" s="4">
        <v>24</v>
      </c>
      <c r="AB1112" t="s">
        <v>224</v>
      </c>
      <c r="AC1112" t="s">
        <v>225</v>
      </c>
      <c r="AD1112" s="113">
        <v>4335.9298064516097</v>
      </c>
      <c r="AE1112" s="113">
        <v>4364.8049497237998</v>
      </c>
      <c r="AF1112" s="113">
        <v>28.875143272189899</v>
      </c>
    </row>
    <row r="1113" spans="13:32" x14ac:dyDescent="0.35">
      <c r="M1113">
        <v>2021</v>
      </c>
      <c r="N1113" s="15">
        <v>44114</v>
      </c>
      <c r="O1113" s="4">
        <v>24</v>
      </c>
      <c r="P1113" s="15" t="s">
        <v>188</v>
      </c>
      <c r="Q1113" t="s">
        <v>150</v>
      </c>
      <c r="R1113" t="s">
        <v>151</v>
      </c>
      <c r="S1113" s="113">
        <v>13080.0980439085</v>
      </c>
      <c r="T1113" s="113">
        <v>12789.661</v>
      </c>
      <c r="U1113" s="113">
        <v>-290.43704390853901</v>
      </c>
      <c r="V1113" s="113">
        <f t="shared" si="25"/>
        <v>12789661</v>
      </c>
      <c r="W1113" s="114"/>
      <c r="X1113">
        <v>2021</v>
      </c>
      <c r="Y1113" s="15">
        <v>44114</v>
      </c>
      <c r="Z1113" s="4">
        <v>24</v>
      </c>
      <c r="AA1113" s="4">
        <v>24</v>
      </c>
      <c r="AB1113" t="s">
        <v>224</v>
      </c>
      <c r="AC1113" t="s">
        <v>225</v>
      </c>
      <c r="AD1113" s="113">
        <v>4335.9298064516097</v>
      </c>
      <c r="AE1113" s="113">
        <v>4364.8049497237998</v>
      </c>
      <c r="AF1113" s="113">
        <v>28.875143272189899</v>
      </c>
    </row>
    <row r="1114" spans="13:32" x14ac:dyDescent="0.35">
      <c r="M1114">
        <v>2021</v>
      </c>
      <c r="N1114" s="15">
        <v>44115</v>
      </c>
      <c r="O1114" s="4">
        <v>24</v>
      </c>
      <c r="P1114" s="15" t="s">
        <v>188</v>
      </c>
      <c r="Q1114" t="s">
        <v>150</v>
      </c>
      <c r="R1114" t="s">
        <v>151</v>
      </c>
      <c r="S1114" s="113">
        <v>13032.313964475199</v>
      </c>
      <c r="T1114" s="113">
        <v>12681.779</v>
      </c>
      <c r="U1114" s="113">
        <v>-350.53496447524202</v>
      </c>
      <c r="V1114" s="113">
        <f t="shared" si="25"/>
        <v>12681779</v>
      </c>
      <c r="W1114" s="114"/>
      <c r="X1114">
        <v>2021</v>
      </c>
      <c r="Y1114" s="15">
        <v>44115</v>
      </c>
      <c r="Z1114" s="4">
        <v>24</v>
      </c>
      <c r="AA1114" s="4">
        <v>24</v>
      </c>
      <c r="AB1114" t="s">
        <v>224</v>
      </c>
      <c r="AC1114" t="s">
        <v>225</v>
      </c>
      <c r="AD1114" s="113">
        <v>4335.9298064516097</v>
      </c>
      <c r="AE1114" s="113">
        <v>4364.8049497237998</v>
      </c>
      <c r="AF1114" s="113">
        <v>28.875143272189899</v>
      </c>
    </row>
    <row r="1115" spans="13:32" x14ac:dyDescent="0.35">
      <c r="M1115">
        <v>2021</v>
      </c>
      <c r="N1115" s="15">
        <v>44116</v>
      </c>
      <c r="O1115" s="4">
        <v>24</v>
      </c>
      <c r="P1115" s="15" t="s">
        <v>188</v>
      </c>
      <c r="Q1115" t="s">
        <v>150</v>
      </c>
      <c r="R1115" t="s">
        <v>151</v>
      </c>
      <c r="S1115" s="113">
        <v>13038.563673435499</v>
      </c>
      <c r="T1115" s="113">
        <v>13147.761</v>
      </c>
      <c r="U1115" s="113">
        <v>109.197326564435</v>
      </c>
      <c r="V1115" s="113">
        <f t="shared" si="25"/>
        <v>13147761</v>
      </c>
      <c r="W1115" s="114"/>
      <c r="X1115">
        <v>2021</v>
      </c>
      <c r="Y1115" s="15">
        <v>44116</v>
      </c>
      <c r="Z1115" s="4">
        <v>24</v>
      </c>
      <c r="AA1115" s="4">
        <v>24</v>
      </c>
      <c r="AB1115" t="s">
        <v>224</v>
      </c>
      <c r="AC1115" t="s">
        <v>225</v>
      </c>
      <c r="AD1115" s="113">
        <v>4335.9298064516097</v>
      </c>
      <c r="AE1115" s="113">
        <v>4364.8049497237998</v>
      </c>
      <c r="AF1115" s="113">
        <v>28.875143272189899</v>
      </c>
    </row>
    <row r="1116" spans="13:32" x14ac:dyDescent="0.35">
      <c r="M1116">
        <v>2021</v>
      </c>
      <c r="N1116" s="15">
        <v>44117</v>
      </c>
      <c r="O1116" s="4">
        <v>24</v>
      </c>
      <c r="P1116" s="15" t="s">
        <v>188</v>
      </c>
      <c r="Q1116" t="s">
        <v>150</v>
      </c>
      <c r="R1116" t="s">
        <v>151</v>
      </c>
      <c r="S1116" s="113">
        <v>13050.5978556071</v>
      </c>
      <c r="T1116" s="113">
        <v>13138.566000000001</v>
      </c>
      <c r="U1116" s="113">
        <v>87.968144392892995</v>
      </c>
      <c r="V1116" s="113">
        <f t="shared" si="25"/>
        <v>13138566</v>
      </c>
      <c r="W1116" s="114"/>
      <c r="X1116">
        <v>2021</v>
      </c>
      <c r="Y1116" s="15">
        <v>44117</v>
      </c>
      <c r="Z1116" s="4">
        <v>24</v>
      </c>
      <c r="AA1116" s="4">
        <v>24</v>
      </c>
      <c r="AB1116" t="s">
        <v>224</v>
      </c>
      <c r="AC1116" t="s">
        <v>225</v>
      </c>
      <c r="AD1116" s="113">
        <v>4335.9298064516097</v>
      </c>
      <c r="AE1116" s="113">
        <v>4364.8049497237998</v>
      </c>
      <c r="AF1116" s="113">
        <v>28.875143272189899</v>
      </c>
    </row>
    <row r="1117" spans="13:32" x14ac:dyDescent="0.35">
      <c r="M1117">
        <v>2021</v>
      </c>
      <c r="N1117" s="15">
        <v>44118</v>
      </c>
      <c r="O1117" s="4">
        <v>24</v>
      </c>
      <c r="P1117" s="15" t="s">
        <v>188</v>
      </c>
      <c r="Q1117" t="s">
        <v>150</v>
      </c>
      <c r="R1117" t="s">
        <v>151</v>
      </c>
      <c r="S1117" s="113">
        <v>13072.321574171699</v>
      </c>
      <c r="T1117" s="113">
        <v>13277.960999999999</v>
      </c>
      <c r="U1117" s="113">
        <v>205.63942582829</v>
      </c>
      <c r="V1117" s="113">
        <f t="shared" si="25"/>
        <v>13277961</v>
      </c>
      <c r="W1117" s="114"/>
      <c r="X1117">
        <v>2021</v>
      </c>
      <c r="Y1117" s="15">
        <v>44118</v>
      </c>
      <c r="Z1117" s="4">
        <v>24</v>
      </c>
      <c r="AA1117" s="4">
        <v>24</v>
      </c>
      <c r="AB1117" t="s">
        <v>224</v>
      </c>
      <c r="AC1117" t="s">
        <v>225</v>
      </c>
      <c r="AD1117" s="113">
        <v>4335.9298064516097</v>
      </c>
      <c r="AE1117" s="113">
        <v>4364.8049497237998</v>
      </c>
      <c r="AF1117" s="113">
        <v>28.875143272189899</v>
      </c>
    </row>
    <row r="1118" spans="13:32" x14ac:dyDescent="0.35">
      <c r="M1118">
        <v>2021</v>
      </c>
      <c r="N1118" s="15">
        <v>44119</v>
      </c>
      <c r="O1118" s="4">
        <v>24</v>
      </c>
      <c r="P1118" s="15" t="s">
        <v>188</v>
      </c>
      <c r="Q1118" t="s">
        <v>150</v>
      </c>
      <c r="R1118" t="s">
        <v>151</v>
      </c>
      <c r="S1118" s="113">
        <v>13109.6910507626</v>
      </c>
      <c r="T1118" s="113">
        <v>13492.308000000001</v>
      </c>
      <c r="U1118" s="113">
        <v>382.61694923735899</v>
      </c>
      <c r="V1118" s="113">
        <f t="shared" si="25"/>
        <v>13492308</v>
      </c>
      <c r="W1118" s="114"/>
      <c r="X1118">
        <v>2021</v>
      </c>
      <c r="Y1118" s="15">
        <v>44119</v>
      </c>
      <c r="Z1118" s="4">
        <v>24</v>
      </c>
      <c r="AA1118" s="4">
        <v>24</v>
      </c>
      <c r="AB1118" t="s">
        <v>224</v>
      </c>
      <c r="AC1118" t="s">
        <v>225</v>
      </c>
      <c r="AD1118" s="113">
        <v>4335.9298064516097</v>
      </c>
      <c r="AE1118" s="113">
        <v>4364.8049497237998</v>
      </c>
      <c r="AF1118" s="113">
        <v>28.875143272189899</v>
      </c>
    </row>
    <row r="1119" spans="13:32" x14ac:dyDescent="0.35">
      <c r="M1119">
        <v>2021</v>
      </c>
      <c r="N1119" s="15">
        <v>44120</v>
      </c>
      <c r="O1119" s="4">
        <v>24</v>
      </c>
      <c r="P1119" s="15" t="s">
        <v>188</v>
      </c>
      <c r="Q1119" t="s">
        <v>150</v>
      </c>
      <c r="R1119" t="s">
        <v>151</v>
      </c>
      <c r="S1119" s="113">
        <v>13125.149819505599</v>
      </c>
      <c r="T1119" s="113">
        <v>13482.012000000001</v>
      </c>
      <c r="U1119" s="113">
        <v>356.86218049437701</v>
      </c>
      <c r="V1119" s="113">
        <f t="shared" si="25"/>
        <v>13482012</v>
      </c>
      <c r="W1119" s="114"/>
      <c r="X1119">
        <v>2021</v>
      </c>
      <c r="Y1119" s="15">
        <v>44120</v>
      </c>
      <c r="Z1119" s="4">
        <v>24</v>
      </c>
      <c r="AA1119" s="4">
        <v>24</v>
      </c>
      <c r="AB1119" t="s">
        <v>224</v>
      </c>
      <c r="AC1119" t="s">
        <v>225</v>
      </c>
      <c r="AD1119" s="113">
        <v>4335.9298064516097</v>
      </c>
      <c r="AE1119" s="113">
        <v>4364.8049497237998</v>
      </c>
      <c r="AF1119" s="113">
        <v>28.875143272189899</v>
      </c>
    </row>
    <row r="1120" spans="13:32" x14ac:dyDescent="0.35">
      <c r="M1120">
        <v>2021</v>
      </c>
      <c r="N1120" s="15">
        <v>44121</v>
      </c>
      <c r="O1120" s="4">
        <v>24</v>
      </c>
      <c r="P1120" s="15" t="s">
        <v>188</v>
      </c>
      <c r="Q1120" t="s">
        <v>150</v>
      </c>
      <c r="R1120" t="s">
        <v>151</v>
      </c>
      <c r="S1120" s="113">
        <v>13076.1112572771</v>
      </c>
      <c r="T1120" s="113">
        <v>13004.064</v>
      </c>
      <c r="U1120" s="113">
        <v>-72.047257277165002</v>
      </c>
      <c r="V1120" s="113">
        <f t="shared" si="25"/>
        <v>13004064</v>
      </c>
      <c r="W1120" s="114"/>
      <c r="X1120">
        <v>2021</v>
      </c>
      <c r="Y1120" s="15">
        <v>44121</v>
      </c>
      <c r="Z1120" s="4">
        <v>24</v>
      </c>
      <c r="AA1120" s="4">
        <v>24</v>
      </c>
      <c r="AB1120" t="s">
        <v>224</v>
      </c>
      <c r="AC1120" t="s">
        <v>225</v>
      </c>
      <c r="AD1120" s="113">
        <v>4335.9298064516097</v>
      </c>
      <c r="AE1120" s="113">
        <v>4364.8049497237998</v>
      </c>
      <c r="AF1120" s="113">
        <v>28.875143272189899</v>
      </c>
    </row>
    <row r="1121" spans="13:32" x14ac:dyDescent="0.35">
      <c r="M1121">
        <v>2021</v>
      </c>
      <c r="N1121" s="15">
        <v>44122</v>
      </c>
      <c r="O1121" s="4">
        <v>24</v>
      </c>
      <c r="P1121" s="15" t="s">
        <v>188</v>
      </c>
      <c r="Q1121" t="s">
        <v>150</v>
      </c>
      <c r="R1121" t="s">
        <v>151</v>
      </c>
      <c r="S1121" s="113">
        <v>13028.0433810836</v>
      </c>
      <c r="T1121" s="113">
        <v>12960.710999999999</v>
      </c>
      <c r="U1121" s="113">
        <v>-67.332381083655406</v>
      </c>
      <c r="V1121" s="113">
        <f t="shared" si="25"/>
        <v>12960711</v>
      </c>
      <c r="W1121" s="114"/>
      <c r="X1121">
        <v>2021</v>
      </c>
      <c r="Y1121" s="15">
        <v>44122</v>
      </c>
      <c r="Z1121" s="4">
        <v>24</v>
      </c>
      <c r="AA1121" s="4">
        <v>24</v>
      </c>
      <c r="AB1121" t="s">
        <v>224</v>
      </c>
      <c r="AC1121" t="s">
        <v>225</v>
      </c>
      <c r="AD1121" s="113">
        <v>4335.9298064516097</v>
      </c>
      <c r="AE1121" s="113">
        <v>4364.8049497237998</v>
      </c>
      <c r="AF1121" s="113">
        <v>28.875143272189899</v>
      </c>
    </row>
    <row r="1122" spans="13:32" x14ac:dyDescent="0.35">
      <c r="M1122">
        <v>2021</v>
      </c>
      <c r="N1122" s="15">
        <v>44123</v>
      </c>
      <c r="O1122" s="4">
        <v>24</v>
      </c>
      <c r="P1122" s="15" t="s">
        <v>188</v>
      </c>
      <c r="Q1122" t="s">
        <v>150</v>
      </c>
      <c r="R1122" t="s">
        <v>151</v>
      </c>
      <c r="S1122" s="113">
        <v>13061.3276411058</v>
      </c>
      <c r="T1122" s="113">
        <v>13668.842000000001</v>
      </c>
      <c r="U1122" s="113">
        <v>607.51435889419702</v>
      </c>
      <c r="V1122" s="113">
        <f t="shared" si="25"/>
        <v>13668842</v>
      </c>
      <c r="W1122" s="114"/>
      <c r="X1122">
        <v>2021</v>
      </c>
      <c r="Y1122" s="15">
        <v>44123</v>
      </c>
      <c r="Z1122" s="4">
        <v>24</v>
      </c>
      <c r="AA1122" s="4">
        <v>24</v>
      </c>
      <c r="AB1122" t="s">
        <v>224</v>
      </c>
      <c r="AC1122" t="s">
        <v>225</v>
      </c>
      <c r="AD1122" s="113">
        <v>4335.9298064516097</v>
      </c>
      <c r="AE1122" s="113">
        <v>4364.8049497237998</v>
      </c>
      <c r="AF1122" s="113">
        <v>28.875143272189899</v>
      </c>
    </row>
    <row r="1123" spans="13:32" x14ac:dyDescent="0.35">
      <c r="M1123">
        <v>2021</v>
      </c>
      <c r="N1123" s="15">
        <v>44124</v>
      </c>
      <c r="O1123" s="4">
        <v>24</v>
      </c>
      <c r="P1123" s="15" t="s">
        <v>188</v>
      </c>
      <c r="Q1123" t="s">
        <v>150</v>
      </c>
      <c r="R1123" t="s">
        <v>151</v>
      </c>
      <c r="S1123" s="113">
        <v>13186.980614342199</v>
      </c>
      <c r="T1123" s="113">
        <v>13724.386</v>
      </c>
      <c r="U1123" s="113">
        <v>537.40538565779696</v>
      </c>
      <c r="V1123" s="113">
        <f t="shared" si="25"/>
        <v>13724386</v>
      </c>
      <c r="W1123" s="114"/>
      <c r="X1123">
        <v>2021</v>
      </c>
      <c r="Y1123" s="15">
        <v>44124</v>
      </c>
      <c r="Z1123" s="4">
        <v>24</v>
      </c>
      <c r="AA1123" s="4">
        <v>24</v>
      </c>
      <c r="AB1123" t="s">
        <v>224</v>
      </c>
      <c r="AC1123" t="s">
        <v>225</v>
      </c>
      <c r="AD1123" s="113">
        <v>4335.9298064516097</v>
      </c>
      <c r="AE1123" s="113">
        <v>4364.8049497237998</v>
      </c>
      <c r="AF1123" s="113">
        <v>28.875143272189899</v>
      </c>
    </row>
    <row r="1124" spans="13:32" x14ac:dyDescent="0.35">
      <c r="M1124">
        <v>2021</v>
      </c>
      <c r="N1124" s="15">
        <v>44125</v>
      </c>
      <c r="O1124" s="4">
        <v>24</v>
      </c>
      <c r="P1124" s="15" t="s">
        <v>188</v>
      </c>
      <c r="Q1124" t="s">
        <v>150</v>
      </c>
      <c r="R1124" t="s">
        <v>151</v>
      </c>
      <c r="S1124" s="113">
        <v>13248.5057623262</v>
      </c>
      <c r="T1124" s="113">
        <v>14139.468999999999</v>
      </c>
      <c r="U1124" s="113">
        <v>890.96323767370802</v>
      </c>
      <c r="V1124" s="113">
        <f t="shared" si="25"/>
        <v>14139469</v>
      </c>
      <c r="W1124" s="114"/>
      <c r="X1124">
        <v>2021</v>
      </c>
      <c r="Y1124" s="15">
        <v>44125</v>
      </c>
      <c r="Z1124" s="4">
        <v>24</v>
      </c>
      <c r="AA1124" s="4">
        <v>24</v>
      </c>
      <c r="AB1124" t="s">
        <v>224</v>
      </c>
      <c r="AC1124" t="s">
        <v>225</v>
      </c>
      <c r="AD1124" s="113">
        <v>4335.9298064516097</v>
      </c>
      <c r="AE1124" s="113">
        <v>4364.8049497237998</v>
      </c>
      <c r="AF1124" s="113">
        <v>28.875143272189899</v>
      </c>
    </row>
    <row r="1125" spans="13:32" x14ac:dyDescent="0.35">
      <c r="M1125">
        <v>2021</v>
      </c>
      <c r="N1125" s="15">
        <v>44126</v>
      </c>
      <c r="O1125" s="4">
        <v>24</v>
      </c>
      <c r="P1125" s="15" t="s">
        <v>188</v>
      </c>
      <c r="Q1125" t="s">
        <v>150</v>
      </c>
      <c r="R1125" t="s">
        <v>151</v>
      </c>
      <c r="S1125" s="113">
        <v>13274.010191163799</v>
      </c>
      <c r="T1125" s="113">
        <v>14119.999</v>
      </c>
      <c r="U1125" s="113">
        <v>845.98880883610195</v>
      </c>
      <c r="V1125" s="113">
        <f t="shared" si="25"/>
        <v>14119999</v>
      </c>
      <c r="W1125" s="114"/>
      <c r="X1125">
        <v>2021</v>
      </c>
      <c r="Y1125" s="15">
        <v>44126</v>
      </c>
      <c r="Z1125" s="4">
        <v>24</v>
      </c>
      <c r="AA1125" s="4">
        <v>24</v>
      </c>
      <c r="AB1125" t="s">
        <v>224</v>
      </c>
      <c r="AC1125" t="s">
        <v>225</v>
      </c>
      <c r="AD1125" s="113">
        <v>4335.9298064516097</v>
      </c>
      <c r="AE1125" s="113">
        <v>4364.8049497237998</v>
      </c>
      <c r="AF1125" s="113">
        <v>28.875143272189899</v>
      </c>
    </row>
    <row r="1126" spans="13:32" x14ac:dyDescent="0.35">
      <c r="M1126">
        <v>2021</v>
      </c>
      <c r="N1126" s="15">
        <v>44127</v>
      </c>
      <c r="O1126" s="4">
        <v>24</v>
      </c>
      <c r="P1126" s="15" t="s">
        <v>188</v>
      </c>
      <c r="Q1126" t="s">
        <v>150</v>
      </c>
      <c r="R1126" t="s">
        <v>151</v>
      </c>
      <c r="S1126" s="113">
        <v>13316.450672380601</v>
      </c>
      <c r="T1126" s="113">
        <v>14550.808999999999</v>
      </c>
      <c r="U1126" s="113">
        <v>1234.3583276193399</v>
      </c>
      <c r="V1126" s="113">
        <f t="shared" si="25"/>
        <v>14550809</v>
      </c>
      <c r="W1126" s="114"/>
      <c r="X1126">
        <v>2021</v>
      </c>
      <c r="Y1126" s="15">
        <v>44127</v>
      </c>
      <c r="Z1126" s="4">
        <v>24</v>
      </c>
      <c r="AA1126" s="4">
        <v>24</v>
      </c>
      <c r="AB1126" t="s">
        <v>224</v>
      </c>
      <c r="AC1126" t="s">
        <v>225</v>
      </c>
      <c r="AD1126" s="113">
        <v>4335.9298064516097</v>
      </c>
      <c r="AE1126" s="113">
        <v>4364.8049497237998</v>
      </c>
      <c r="AF1126" s="113">
        <v>28.875143272189899</v>
      </c>
    </row>
    <row r="1127" spans="13:32" x14ac:dyDescent="0.35">
      <c r="M1127">
        <v>2021</v>
      </c>
      <c r="N1127" s="15">
        <v>44128</v>
      </c>
      <c r="O1127" s="4">
        <v>24</v>
      </c>
      <c r="P1127" s="15" t="s">
        <v>188</v>
      </c>
      <c r="Q1127" t="s">
        <v>150</v>
      </c>
      <c r="R1127" t="s">
        <v>151</v>
      </c>
      <c r="S1127" s="113">
        <v>13262.9244665605</v>
      </c>
      <c r="T1127" s="113">
        <v>13773.254999999999</v>
      </c>
      <c r="U1127" s="113">
        <v>510.33053343944601</v>
      </c>
      <c r="V1127" s="113">
        <f t="shared" si="25"/>
        <v>13773255</v>
      </c>
      <c r="W1127" s="114"/>
      <c r="X1127">
        <v>2021</v>
      </c>
      <c r="Y1127" s="15">
        <v>44128</v>
      </c>
      <c r="Z1127" s="4">
        <v>24</v>
      </c>
      <c r="AA1127" s="4">
        <v>24</v>
      </c>
      <c r="AB1127" t="s">
        <v>224</v>
      </c>
      <c r="AC1127" t="s">
        <v>225</v>
      </c>
      <c r="AD1127" s="113">
        <v>4335.9298064516097</v>
      </c>
      <c r="AE1127" s="113">
        <v>4364.8049497237998</v>
      </c>
      <c r="AF1127" s="113">
        <v>28.875143272189899</v>
      </c>
    </row>
    <row r="1128" spans="13:32" x14ac:dyDescent="0.35">
      <c r="M1128">
        <v>2021</v>
      </c>
      <c r="N1128" s="15">
        <v>44129</v>
      </c>
      <c r="O1128" s="4">
        <v>24</v>
      </c>
      <c r="P1128" s="15" t="s">
        <v>188</v>
      </c>
      <c r="Q1128" t="s">
        <v>150</v>
      </c>
      <c r="R1128" t="s">
        <v>151</v>
      </c>
      <c r="S1128" s="113">
        <v>13210.7874087334</v>
      </c>
      <c r="T1128" s="113">
        <v>14413.791999999999</v>
      </c>
      <c r="U1128" s="113">
        <v>1203.00459126651</v>
      </c>
      <c r="V1128" s="113">
        <f t="shared" si="25"/>
        <v>14413792</v>
      </c>
      <c r="W1128" s="114"/>
      <c r="X1128">
        <v>2021</v>
      </c>
      <c r="Y1128" s="15">
        <v>44129</v>
      </c>
      <c r="Z1128" s="4">
        <v>24</v>
      </c>
      <c r="AA1128" s="4">
        <v>24</v>
      </c>
      <c r="AB1128" t="s">
        <v>224</v>
      </c>
      <c r="AC1128" t="s">
        <v>225</v>
      </c>
      <c r="AD1128" s="113">
        <v>4335.9298064516097</v>
      </c>
      <c r="AE1128" s="113">
        <v>4364.8049497237998</v>
      </c>
      <c r="AF1128" s="113">
        <v>28.875143272189899</v>
      </c>
    </row>
    <row r="1129" spans="13:32" x14ac:dyDescent="0.35">
      <c r="M1129">
        <v>2021</v>
      </c>
      <c r="N1129" s="15">
        <v>44130</v>
      </c>
      <c r="O1129" s="4">
        <v>24</v>
      </c>
      <c r="P1129" s="15" t="s">
        <v>188</v>
      </c>
      <c r="Q1129" t="s">
        <v>150</v>
      </c>
      <c r="R1129" t="s">
        <v>151</v>
      </c>
      <c r="S1129" s="113">
        <v>13224.8757130262</v>
      </c>
      <c r="T1129" s="113">
        <v>14705.027</v>
      </c>
      <c r="U1129" s="113">
        <v>1480.1512869737901</v>
      </c>
      <c r="V1129" s="113">
        <f t="shared" si="25"/>
        <v>14705027</v>
      </c>
      <c r="W1129" s="114"/>
      <c r="X1129">
        <v>2021</v>
      </c>
      <c r="Y1129" s="15">
        <v>44130</v>
      </c>
      <c r="Z1129" s="4">
        <v>24</v>
      </c>
      <c r="AA1129" s="4">
        <v>24</v>
      </c>
      <c r="AB1129" t="s">
        <v>224</v>
      </c>
      <c r="AC1129" t="s">
        <v>225</v>
      </c>
      <c r="AD1129" s="113">
        <v>4335.9298064516097</v>
      </c>
      <c r="AE1129" s="113">
        <v>4364.8049497237998</v>
      </c>
      <c r="AF1129" s="113">
        <v>28.875143272189899</v>
      </c>
    </row>
    <row r="1130" spans="13:32" x14ac:dyDescent="0.35">
      <c r="M1130">
        <v>2021</v>
      </c>
      <c r="N1130" s="15">
        <v>44131</v>
      </c>
      <c r="O1130" s="4">
        <v>24</v>
      </c>
      <c r="P1130" s="15" t="s">
        <v>188</v>
      </c>
      <c r="Q1130" t="s">
        <v>150</v>
      </c>
      <c r="R1130" t="s">
        <v>151</v>
      </c>
      <c r="S1130" s="113">
        <v>13234.683273189899</v>
      </c>
      <c r="T1130" s="113">
        <v>14533.911</v>
      </c>
      <c r="U1130" s="113">
        <v>1299.2277268099999</v>
      </c>
      <c r="V1130" s="113">
        <f t="shared" si="25"/>
        <v>14533911</v>
      </c>
      <c r="W1130" s="114"/>
      <c r="X1130">
        <v>2021</v>
      </c>
      <c r="Y1130" s="15">
        <v>44131</v>
      </c>
      <c r="Z1130" s="4">
        <v>24</v>
      </c>
      <c r="AA1130" s="4">
        <v>24</v>
      </c>
      <c r="AB1130" t="s">
        <v>224</v>
      </c>
      <c r="AC1130" t="s">
        <v>225</v>
      </c>
      <c r="AD1130" s="113">
        <v>4335.9298064516097</v>
      </c>
      <c r="AE1130" s="113">
        <v>4364.8049497237998</v>
      </c>
      <c r="AF1130" s="113">
        <v>28.875143272189899</v>
      </c>
    </row>
    <row r="1131" spans="13:32" x14ac:dyDescent="0.35">
      <c r="M1131">
        <v>2021</v>
      </c>
      <c r="N1131" s="15">
        <v>44132</v>
      </c>
      <c r="O1131" s="4">
        <v>24</v>
      </c>
      <c r="P1131" s="15" t="s">
        <v>188</v>
      </c>
      <c r="Q1131" t="s">
        <v>150</v>
      </c>
      <c r="R1131" t="s">
        <v>151</v>
      </c>
      <c r="S1131" s="113">
        <v>13248.825366717099</v>
      </c>
      <c r="T1131" s="113">
        <v>14075.171</v>
      </c>
      <c r="U1131" s="113">
        <v>826.34563328287004</v>
      </c>
      <c r="V1131" s="113">
        <f t="shared" si="25"/>
        <v>14075171</v>
      </c>
      <c r="W1131" s="114"/>
      <c r="X1131">
        <v>2021</v>
      </c>
      <c r="Y1131" s="15">
        <v>44132</v>
      </c>
      <c r="Z1131" s="4">
        <v>24</v>
      </c>
      <c r="AA1131" s="4">
        <v>24</v>
      </c>
      <c r="AB1131" t="s">
        <v>224</v>
      </c>
      <c r="AC1131" t="s">
        <v>225</v>
      </c>
      <c r="AD1131" s="113">
        <v>4335.9298064516097</v>
      </c>
      <c r="AE1131" s="113">
        <v>4364.8049497237998</v>
      </c>
      <c r="AF1131" s="113">
        <v>28.875143272189899</v>
      </c>
    </row>
    <row r="1132" spans="13:32" x14ac:dyDescent="0.35">
      <c r="M1132">
        <v>2021</v>
      </c>
      <c r="N1132" s="15">
        <v>44133</v>
      </c>
      <c r="O1132" s="4">
        <v>24</v>
      </c>
      <c r="P1132" s="15" t="s">
        <v>188</v>
      </c>
      <c r="Q1132" t="s">
        <v>150</v>
      </c>
      <c r="R1132" t="s">
        <v>151</v>
      </c>
      <c r="S1132" s="113">
        <v>13198.701501355699</v>
      </c>
      <c r="T1132" s="113">
        <v>13336.513999999999</v>
      </c>
      <c r="U1132" s="113">
        <v>137.812498644258</v>
      </c>
      <c r="V1132" s="113">
        <f t="shared" si="25"/>
        <v>13336514</v>
      </c>
      <c r="W1132" s="114"/>
      <c r="X1132">
        <v>2021</v>
      </c>
      <c r="Y1132" s="15">
        <v>44133</v>
      </c>
      <c r="Z1132" s="4">
        <v>24</v>
      </c>
      <c r="AA1132" s="4">
        <v>24</v>
      </c>
      <c r="AB1132" t="s">
        <v>224</v>
      </c>
      <c r="AC1132" t="s">
        <v>225</v>
      </c>
      <c r="AD1132" s="113">
        <v>4335.9298064516097</v>
      </c>
      <c r="AE1132" s="113">
        <v>4364.8049497237998</v>
      </c>
      <c r="AF1132" s="113">
        <v>28.875143272189899</v>
      </c>
    </row>
    <row r="1133" spans="13:32" x14ac:dyDescent="0.35">
      <c r="M1133">
        <v>2021</v>
      </c>
      <c r="N1133" s="15">
        <v>44134</v>
      </c>
      <c r="O1133" s="4">
        <v>24</v>
      </c>
      <c r="P1133" s="15" t="s">
        <v>188</v>
      </c>
      <c r="Q1133" t="s">
        <v>150</v>
      </c>
      <c r="R1133" t="s">
        <v>151</v>
      </c>
      <c r="S1133" s="113">
        <v>13153.646631945199</v>
      </c>
      <c r="T1133" s="113">
        <v>13275.334999999999</v>
      </c>
      <c r="U1133" s="113">
        <v>121.688368054758</v>
      </c>
      <c r="V1133" s="113">
        <f t="shared" si="25"/>
        <v>13275335</v>
      </c>
      <c r="W1133" s="114"/>
      <c r="X1133">
        <v>2021</v>
      </c>
      <c r="Y1133" s="15">
        <v>44134</v>
      </c>
      <c r="Z1133" s="4">
        <v>24</v>
      </c>
      <c r="AA1133" s="4">
        <v>24</v>
      </c>
      <c r="AB1133" t="s">
        <v>224</v>
      </c>
      <c r="AC1133" t="s">
        <v>225</v>
      </c>
      <c r="AD1133" s="113">
        <v>4335.9298064516097</v>
      </c>
      <c r="AE1133" s="113">
        <v>4364.8049497237998</v>
      </c>
      <c r="AF1133" s="113">
        <v>28.875143272189899</v>
      </c>
    </row>
    <row r="1134" spans="13:32" x14ac:dyDescent="0.35">
      <c r="M1134">
        <v>2021</v>
      </c>
      <c r="N1134" s="15">
        <v>44135</v>
      </c>
      <c r="O1134" s="4">
        <v>24</v>
      </c>
      <c r="P1134" s="15" t="s">
        <v>188</v>
      </c>
      <c r="Q1134" t="s">
        <v>150</v>
      </c>
      <c r="R1134" t="s">
        <v>151</v>
      </c>
      <c r="S1134" s="113">
        <v>13112.536931733801</v>
      </c>
      <c r="T1134" s="113">
        <v>12655.498</v>
      </c>
      <c r="U1134" s="113">
        <v>-457.03893173387701</v>
      </c>
      <c r="V1134" s="113">
        <f t="shared" si="25"/>
        <v>12655498</v>
      </c>
      <c r="W1134" s="114"/>
      <c r="X1134">
        <v>2021</v>
      </c>
      <c r="Y1134" s="15">
        <v>44135</v>
      </c>
      <c r="Z1134" s="4">
        <v>24</v>
      </c>
      <c r="AA1134" s="4">
        <v>24</v>
      </c>
      <c r="AB1134" t="s">
        <v>224</v>
      </c>
      <c r="AC1134" t="s">
        <v>225</v>
      </c>
      <c r="AD1134" s="113">
        <v>4335.9298064516097</v>
      </c>
      <c r="AE1134" s="113">
        <v>4364.8049497237998</v>
      </c>
      <c r="AF1134" s="113">
        <v>28.875143272189899</v>
      </c>
    </row>
    <row r="1135" spans="13:32" x14ac:dyDescent="0.35">
      <c r="M1135">
        <v>2021</v>
      </c>
      <c r="N1135" s="15">
        <v>44136</v>
      </c>
      <c r="O1135" s="4">
        <v>25</v>
      </c>
      <c r="P1135" s="15" t="s">
        <v>189</v>
      </c>
      <c r="Q1135" t="s">
        <v>150</v>
      </c>
      <c r="R1135" t="s">
        <v>151</v>
      </c>
      <c r="S1135" s="113">
        <v>13444.906964828901</v>
      </c>
      <c r="T1135" s="113">
        <v>13807.555</v>
      </c>
      <c r="U1135" s="113">
        <v>362.64803517104099</v>
      </c>
      <c r="V1135" s="113">
        <f t="shared" si="25"/>
        <v>13807555</v>
      </c>
      <c r="W1135" s="114"/>
      <c r="X1135">
        <v>2021</v>
      </c>
      <c r="Y1135" s="15">
        <v>44136</v>
      </c>
      <c r="Z1135" s="4">
        <v>25</v>
      </c>
      <c r="AA1135" s="4">
        <v>25</v>
      </c>
      <c r="AB1135" t="s">
        <v>224</v>
      </c>
      <c r="AC1135" t="s">
        <v>225</v>
      </c>
      <c r="AD1135" s="113">
        <v>4618.5004133333296</v>
      </c>
      <c r="AE1135" s="113">
        <v>4649.2573367824198</v>
      </c>
      <c r="AF1135" s="113">
        <v>30.756923449092302</v>
      </c>
    </row>
    <row r="1136" spans="13:32" x14ac:dyDescent="0.35">
      <c r="M1136">
        <v>2021</v>
      </c>
      <c r="N1136" s="15">
        <v>44137</v>
      </c>
      <c r="O1136" s="4">
        <v>24</v>
      </c>
      <c r="P1136" s="15" t="s">
        <v>189</v>
      </c>
      <c r="Q1136" t="s">
        <v>150</v>
      </c>
      <c r="R1136" t="s">
        <v>151</v>
      </c>
      <c r="S1136" s="113">
        <v>13463.652853813999</v>
      </c>
      <c r="T1136" s="113">
        <v>13778.534</v>
      </c>
      <c r="U1136" s="113">
        <v>314.88114618600002</v>
      </c>
      <c r="V1136" s="113">
        <f t="shared" si="25"/>
        <v>13778534</v>
      </c>
      <c r="W1136" s="114"/>
      <c r="X1136">
        <v>2021</v>
      </c>
      <c r="Y1136" s="15">
        <v>44137</v>
      </c>
      <c r="Z1136" s="4">
        <v>24</v>
      </c>
      <c r="AA1136" s="4">
        <v>24</v>
      </c>
      <c r="AB1136" t="s">
        <v>224</v>
      </c>
      <c r="AC1136" t="s">
        <v>225</v>
      </c>
      <c r="AD1136" s="113">
        <v>4628.1794133333296</v>
      </c>
      <c r="AE1136" s="113">
        <v>4659.0007941247204</v>
      </c>
      <c r="AF1136" s="113">
        <v>30.8213807913937</v>
      </c>
    </row>
    <row r="1137" spans="13:32" x14ac:dyDescent="0.35">
      <c r="M1137">
        <v>2021</v>
      </c>
      <c r="N1137" s="15">
        <v>44138</v>
      </c>
      <c r="O1137" s="4">
        <v>24</v>
      </c>
      <c r="P1137" s="15" t="s">
        <v>189</v>
      </c>
      <c r="Q1137" t="s">
        <v>150</v>
      </c>
      <c r="R1137" t="s">
        <v>151</v>
      </c>
      <c r="S1137" s="113">
        <v>13475.0930389888</v>
      </c>
      <c r="T1137" s="113">
        <v>14271.120999999999</v>
      </c>
      <c r="U1137" s="113">
        <v>796.02796101119202</v>
      </c>
      <c r="V1137" s="113">
        <f t="shared" si="25"/>
        <v>14271121</v>
      </c>
      <c r="W1137" s="114"/>
      <c r="X1137">
        <v>2021</v>
      </c>
      <c r="Y1137" s="15">
        <v>44138</v>
      </c>
      <c r="Z1137" s="4">
        <v>24</v>
      </c>
      <c r="AA1137" s="4">
        <v>24</v>
      </c>
      <c r="AB1137" t="s">
        <v>224</v>
      </c>
      <c r="AC1137" t="s">
        <v>225</v>
      </c>
      <c r="AD1137" s="113">
        <v>4628.1794133333296</v>
      </c>
      <c r="AE1137" s="113">
        <v>4659.0007941247204</v>
      </c>
      <c r="AF1137" s="113">
        <v>30.8213807913937</v>
      </c>
    </row>
    <row r="1138" spans="13:32" x14ac:dyDescent="0.35">
      <c r="M1138">
        <v>2021</v>
      </c>
      <c r="N1138" s="15">
        <v>44139</v>
      </c>
      <c r="O1138" s="4">
        <v>24</v>
      </c>
      <c r="P1138" s="15" t="s">
        <v>189</v>
      </c>
      <c r="Q1138" t="s">
        <v>150</v>
      </c>
      <c r="R1138" t="s">
        <v>151</v>
      </c>
      <c r="S1138" s="113">
        <v>13515.534636103899</v>
      </c>
      <c r="T1138" s="113">
        <v>13347.052</v>
      </c>
      <c r="U1138" s="113">
        <v>-168.48263610396401</v>
      </c>
      <c r="V1138" s="113">
        <f t="shared" si="25"/>
        <v>13347052</v>
      </c>
      <c r="W1138" s="114"/>
      <c r="X1138">
        <v>2021</v>
      </c>
      <c r="Y1138" s="15">
        <v>44139</v>
      </c>
      <c r="Z1138" s="4">
        <v>24</v>
      </c>
      <c r="AA1138" s="4">
        <v>24</v>
      </c>
      <c r="AB1138" t="s">
        <v>224</v>
      </c>
      <c r="AC1138" t="s">
        <v>225</v>
      </c>
      <c r="AD1138" s="113">
        <v>4628.1794133333296</v>
      </c>
      <c r="AE1138" s="113">
        <v>4659.0007941247204</v>
      </c>
      <c r="AF1138" s="113">
        <v>30.8213807913937</v>
      </c>
    </row>
    <row r="1139" spans="13:32" x14ac:dyDescent="0.35">
      <c r="M1139">
        <v>2021</v>
      </c>
      <c r="N1139" s="15">
        <v>44140</v>
      </c>
      <c r="O1139" s="4">
        <v>24</v>
      </c>
      <c r="P1139" s="15" t="s">
        <v>189</v>
      </c>
      <c r="Q1139" t="s">
        <v>150</v>
      </c>
      <c r="R1139" t="s">
        <v>151</v>
      </c>
      <c r="S1139" s="113">
        <v>13551.310797399299</v>
      </c>
      <c r="T1139" s="113">
        <v>12855.772999999999</v>
      </c>
      <c r="U1139" s="113">
        <v>-695.53779739930098</v>
      </c>
      <c r="V1139" s="113">
        <f t="shared" si="25"/>
        <v>12855773</v>
      </c>
      <c r="W1139" s="114"/>
      <c r="X1139">
        <v>2021</v>
      </c>
      <c r="Y1139" s="15">
        <v>44140</v>
      </c>
      <c r="Z1139" s="4">
        <v>24</v>
      </c>
      <c r="AA1139" s="4">
        <v>24</v>
      </c>
      <c r="AB1139" t="s">
        <v>224</v>
      </c>
      <c r="AC1139" t="s">
        <v>225</v>
      </c>
      <c r="AD1139" s="113">
        <v>4628.1794133333296</v>
      </c>
      <c r="AE1139" s="113">
        <v>4659.0007941247204</v>
      </c>
      <c r="AF1139" s="113">
        <v>30.8213807913937</v>
      </c>
    </row>
    <row r="1140" spans="13:32" x14ac:dyDescent="0.35">
      <c r="M1140">
        <v>2021</v>
      </c>
      <c r="N1140" s="15">
        <v>44141</v>
      </c>
      <c r="O1140" s="4">
        <v>24</v>
      </c>
      <c r="P1140" s="15" t="s">
        <v>189</v>
      </c>
      <c r="Q1140" t="s">
        <v>150</v>
      </c>
      <c r="R1140" t="s">
        <v>151</v>
      </c>
      <c r="S1140" s="113">
        <v>13571.116063514801</v>
      </c>
      <c r="T1140" s="113">
        <v>13621.656000000001</v>
      </c>
      <c r="U1140" s="113">
        <v>50.539936485101798</v>
      </c>
      <c r="V1140" s="113">
        <f t="shared" si="25"/>
        <v>13621656</v>
      </c>
      <c r="W1140" s="114"/>
      <c r="X1140">
        <v>2021</v>
      </c>
      <c r="Y1140" s="15">
        <v>44141</v>
      </c>
      <c r="Z1140" s="4">
        <v>24</v>
      </c>
      <c r="AA1140" s="4">
        <v>24</v>
      </c>
      <c r="AB1140" t="s">
        <v>224</v>
      </c>
      <c r="AC1140" t="s">
        <v>225</v>
      </c>
      <c r="AD1140" s="113">
        <v>4628.1794133333296</v>
      </c>
      <c r="AE1140" s="113">
        <v>4659.0007941247204</v>
      </c>
      <c r="AF1140" s="113">
        <v>30.8213807913937</v>
      </c>
    </row>
    <row r="1141" spans="13:32" x14ac:dyDescent="0.35">
      <c r="M1141">
        <v>2021</v>
      </c>
      <c r="N1141" s="15">
        <v>44142</v>
      </c>
      <c r="O1141" s="4">
        <v>24</v>
      </c>
      <c r="P1141" s="15" t="s">
        <v>189</v>
      </c>
      <c r="Q1141" t="s">
        <v>150</v>
      </c>
      <c r="R1141" t="s">
        <v>151</v>
      </c>
      <c r="S1141" s="113">
        <v>13537.8479133783</v>
      </c>
      <c r="T1141" s="113">
        <v>13910.974</v>
      </c>
      <c r="U1141" s="113">
        <v>373.12608662163399</v>
      </c>
      <c r="V1141" s="113">
        <f t="shared" si="25"/>
        <v>13910974</v>
      </c>
      <c r="W1141" s="114"/>
      <c r="X1141">
        <v>2021</v>
      </c>
      <c r="Y1141" s="15">
        <v>44142</v>
      </c>
      <c r="Z1141" s="4">
        <v>24</v>
      </c>
      <c r="AA1141" s="4">
        <v>24</v>
      </c>
      <c r="AB1141" t="s">
        <v>224</v>
      </c>
      <c r="AC1141" t="s">
        <v>225</v>
      </c>
      <c r="AD1141" s="113">
        <v>4628.1794133333296</v>
      </c>
      <c r="AE1141" s="113">
        <v>4659.0007941247204</v>
      </c>
      <c r="AF1141" s="113">
        <v>30.8213807913937</v>
      </c>
    </row>
    <row r="1142" spans="13:32" x14ac:dyDescent="0.35">
      <c r="M1142">
        <v>2021</v>
      </c>
      <c r="N1142" s="15">
        <v>44143</v>
      </c>
      <c r="O1142" s="4">
        <v>24</v>
      </c>
      <c r="P1142" s="15" t="s">
        <v>189</v>
      </c>
      <c r="Q1142" t="s">
        <v>150</v>
      </c>
      <c r="R1142" t="s">
        <v>151</v>
      </c>
      <c r="S1142" s="113">
        <v>13507.428542178301</v>
      </c>
      <c r="T1142" s="113">
        <v>14490.835999999999</v>
      </c>
      <c r="U1142" s="113">
        <v>983.40745782166698</v>
      </c>
      <c r="V1142" s="113">
        <f t="shared" si="25"/>
        <v>14490836</v>
      </c>
      <c r="W1142" s="114"/>
      <c r="X1142">
        <v>2021</v>
      </c>
      <c r="Y1142" s="15">
        <v>44143</v>
      </c>
      <c r="Z1142" s="4">
        <v>24</v>
      </c>
      <c r="AA1142" s="4">
        <v>24</v>
      </c>
      <c r="AB1142" t="s">
        <v>224</v>
      </c>
      <c r="AC1142" t="s">
        <v>225</v>
      </c>
      <c r="AD1142" s="113">
        <v>4628.1794133333296</v>
      </c>
      <c r="AE1142" s="113">
        <v>4659.0007941247204</v>
      </c>
      <c r="AF1142" s="113">
        <v>30.8213807913937</v>
      </c>
    </row>
    <row r="1143" spans="13:32" x14ac:dyDescent="0.35">
      <c r="M1143">
        <v>2021</v>
      </c>
      <c r="N1143" s="15">
        <v>44144</v>
      </c>
      <c r="O1143" s="4">
        <v>24</v>
      </c>
      <c r="P1143" s="15" t="s">
        <v>189</v>
      </c>
      <c r="Q1143" t="s">
        <v>150</v>
      </c>
      <c r="R1143" t="s">
        <v>151</v>
      </c>
      <c r="S1143" s="113">
        <v>13547.2676932012</v>
      </c>
      <c r="T1143" s="113">
        <v>15159.885</v>
      </c>
      <c r="U1143" s="113">
        <v>1612.6173067987399</v>
      </c>
      <c r="V1143" s="113">
        <f t="shared" si="25"/>
        <v>15159885</v>
      </c>
      <c r="W1143" s="114"/>
      <c r="X1143">
        <v>2021</v>
      </c>
      <c r="Y1143" s="15">
        <v>44144</v>
      </c>
      <c r="Z1143" s="4">
        <v>24</v>
      </c>
      <c r="AA1143" s="4">
        <v>24</v>
      </c>
      <c r="AB1143" t="s">
        <v>224</v>
      </c>
      <c r="AC1143" t="s">
        <v>225</v>
      </c>
      <c r="AD1143" s="113">
        <v>4628.1794133333296</v>
      </c>
      <c r="AE1143" s="113">
        <v>4659.0007941247204</v>
      </c>
      <c r="AF1143" s="113">
        <v>30.8213807913937</v>
      </c>
    </row>
    <row r="1144" spans="13:32" x14ac:dyDescent="0.35">
      <c r="M1144">
        <v>2021</v>
      </c>
      <c r="N1144" s="15">
        <v>44145</v>
      </c>
      <c r="O1144" s="4">
        <v>24</v>
      </c>
      <c r="P1144" s="15" t="s">
        <v>189</v>
      </c>
      <c r="Q1144" t="s">
        <v>150</v>
      </c>
      <c r="R1144" t="s">
        <v>151</v>
      </c>
      <c r="S1144" s="113">
        <v>13593.819704791</v>
      </c>
      <c r="T1144" s="113">
        <v>14127.794</v>
      </c>
      <c r="U1144" s="113">
        <v>533.97429520898902</v>
      </c>
      <c r="V1144" s="113">
        <f t="shared" si="25"/>
        <v>14127794</v>
      </c>
      <c r="W1144" s="114"/>
      <c r="X1144">
        <v>2021</v>
      </c>
      <c r="Y1144" s="15">
        <v>44145</v>
      </c>
      <c r="Z1144" s="4">
        <v>24</v>
      </c>
      <c r="AA1144" s="4">
        <v>24</v>
      </c>
      <c r="AB1144" t="s">
        <v>224</v>
      </c>
      <c r="AC1144" t="s">
        <v>225</v>
      </c>
      <c r="AD1144" s="113">
        <v>4628.1794133333296</v>
      </c>
      <c r="AE1144" s="113">
        <v>4659.0007941247204</v>
      </c>
      <c r="AF1144" s="113">
        <v>30.8213807913937</v>
      </c>
    </row>
    <row r="1145" spans="13:32" x14ac:dyDescent="0.35">
      <c r="M1145">
        <v>2021</v>
      </c>
      <c r="N1145" s="15">
        <v>44146</v>
      </c>
      <c r="O1145" s="4">
        <v>24</v>
      </c>
      <c r="P1145" s="15" t="s">
        <v>189</v>
      </c>
      <c r="Q1145" t="s">
        <v>150</v>
      </c>
      <c r="R1145" t="s">
        <v>151</v>
      </c>
      <c r="S1145" s="113">
        <v>13620.2395050133</v>
      </c>
      <c r="T1145" s="113">
        <v>14464.566000000001</v>
      </c>
      <c r="U1145" s="113">
        <v>844.32649498661306</v>
      </c>
      <c r="V1145" s="113">
        <f t="shared" si="25"/>
        <v>14464566</v>
      </c>
      <c r="W1145" s="114"/>
      <c r="X1145">
        <v>2021</v>
      </c>
      <c r="Y1145" s="15">
        <v>44146</v>
      </c>
      <c r="Z1145" s="4">
        <v>24</v>
      </c>
      <c r="AA1145" s="4">
        <v>24</v>
      </c>
      <c r="AB1145" t="s">
        <v>224</v>
      </c>
      <c r="AC1145" t="s">
        <v>225</v>
      </c>
      <c r="AD1145" s="113">
        <v>4628.1794133333296</v>
      </c>
      <c r="AE1145" s="113">
        <v>4659.0007941247204</v>
      </c>
      <c r="AF1145" s="113">
        <v>30.8213807913937</v>
      </c>
    </row>
    <row r="1146" spans="13:32" x14ac:dyDescent="0.35">
      <c r="M1146">
        <v>2021</v>
      </c>
      <c r="N1146" s="15">
        <v>44147</v>
      </c>
      <c r="O1146" s="4">
        <v>24</v>
      </c>
      <c r="P1146" s="15" t="s">
        <v>189</v>
      </c>
      <c r="Q1146" t="s">
        <v>150</v>
      </c>
      <c r="R1146" t="s">
        <v>151</v>
      </c>
      <c r="S1146" s="113">
        <v>13678.127129669299</v>
      </c>
      <c r="T1146" s="113">
        <v>15158.16</v>
      </c>
      <c r="U1146" s="113">
        <v>1480.03287033066</v>
      </c>
      <c r="V1146" s="113">
        <f t="shared" si="25"/>
        <v>15158160</v>
      </c>
      <c r="W1146" s="114"/>
      <c r="X1146">
        <v>2021</v>
      </c>
      <c r="Y1146" s="15">
        <v>44147</v>
      </c>
      <c r="Z1146" s="4">
        <v>24</v>
      </c>
      <c r="AA1146" s="4">
        <v>24</v>
      </c>
      <c r="AB1146" t="s">
        <v>224</v>
      </c>
      <c r="AC1146" t="s">
        <v>225</v>
      </c>
      <c r="AD1146" s="113">
        <v>4628.1794133333296</v>
      </c>
      <c r="AE1146" s="113">
        <v>4659.0007941247204</v>
      </c>
      <c r="AF1146" s="113">
        <v>30.8213807913937</v>
      </c>
    </row>
    <row r="1147" spans="13:32" x14ac:dyDescent="0.35">
      <c r="M1147">
        <v>2021</v>
      </c>
      <c r="N1147" s="15">
        <v>44148</v>
      </c>
      <c r="O1147" s="4">
        <v>24</v>
      </c>
      <c r="P1147" s="15" t="s">
        <v>189</v>
      </c>
      <c r="Q1147" t="s">
        <v>150</v>
      </c>
      <c r="R1147" t="s">
        <v>151</v>
      </c>
      <c r="S1147" s="113">
        <v>13733.9317083816</v>
      </c>
      <c r="T1147" s="113">
        <v>14533.86</v>
      </c>
      <c r="U1147" s="113">
        <v>799.92829161836005</v>
      </c>
      <c r="V1147" s="113">
        <f t="shared" si="25"/>
        <v>14533860</v>
      </c>
      <c r="W1147" s="114"/>
      <c r="X1147">
        <v>2021</v>
      </c>
      <c r="Y1147" s="15">
        <v>44148</v>
      </c>
      <c r="Z1147" s="4">
        <v>24</v>
      </c>
      <c r="AA1147" s="4">
        <v>24</v>
      </c>
      <c r="AB1147" t="s">
        <v>224</v>
      </c>
      <c r="AC1147" t="s">
        <v>225</v>
      </c>
      <c r="AD1147" s="113">
        <v>4628.1794133333296</v>
      </c>
      <c r="AE1147" s="113">
        <v>4659.0007941247204</v>
      </c>
      <c r="AF1147" s="113">
        <v>30.8213807913937</v>
      </c>
    </row>
    <row r="1148" spans="13:32" x14ac:dyDescent="0.35">
      <c r="M1148">
        <v>2021</v>
      </c>
      <c r="N1148" s="15">
        <v>44149</v>
      </c>
      <c r="O1148" s="4">
        <v>24</v>
      </c>
      <c r="P1148" s="15" t="s">
        <v>189</v>
      </c>
      <c r="Q1148" t="s">
        <v>150</v>
      </c>
      <c r="R1148" t="s">
        <v>151</v>
      </c>
      <c r="S1148" s="113">
        <v>13733.94594761</v>
      </c>
      <c r="T1148" s="113">
        <v>14110.896000000001</v>
      </c>
      <c r="U1148" s="113">
        <v>376.95005238993502</v>
      </c>
      <c r="V1148" s="113">
        <f t="shared" si="25"/>
        <v>14110896</v>
      </c>
      <c r="W1148" s="114"/>
      <c r="X1148">
        <v>2021</v>
      </c>
      <c r="Y1148" s="15">
        <v>44149</v>
      </c>
      <c r="Z1148" s="4">
        <v>24</v>
      </c>
      <c r="AA1148" s="4">
        <v>24</v>
      </c>
      <c r="AB1148" t="s">
        <v>224</v>
      </c>
      <c r="AC1148" t="s">
        <v>225</v>
      </c>
      <c r="AD1148" s="113">
        <v>4628.1794133333296</v>
      </c>
      <c r="AE1148" s="113">
        <v>4659.0007941247204</v>
      </c>
      <c r="AF1148" s="113">
        <v>30.8213807913937</v>
      </c>
    </row>
    <row r="1149" spans="13:32" x14ac:dyDescent="0.35">
      <c r="M1149">
        <v>2021</v>
      </c>
      <c r="N1149" s="15">
        <v>44150</v>
      </c>
      <c r="O1149" s="4">
        <v>24</v>
      </c>
      <c r="P1149" s="15" t="s">
        <v>189</v>
      </c>
      <c r="Q1149" t="s">
        <v>150</v>
      </c>
      <c r="R1149" t="s">
        <v>151</v>
      </c>
      <c r="S1149" s="113">
        <v>13733.946667275601</v>
      </c>
      <c r="T1149" s="113">
        <v>13520.047</v>
      </c>
      <c r="U1149" s="113">
        <v>-213.89966727561799</v>
      </c>
      <c r="V1149" s="113">
        <f t="shared" si="25"/>
        <v>13520047</v>
      </c>
      <c r="W1149" s="114"/>
      <c r="X1149">
        <v>2021</v>
      </c>
      <c r="Y1149" s="15">
        <v>44150</v>
      </c>
      <c r="Z1149" s="4">
        <v>24</v>
      </c>
      <c r="AA1149" s="4">
        <v>24</v>
      </c>
      <c r="AB1149" t="s">
        <v>224</v>
      </c>
      <c r="AC1149" t="s">
        <v>225</v>
      </c>
      <c r="AD1149" s="113">
        <v>4628.1794133333296</v>
      </c>
      <c r="AE1149" s="113">
        <v>4659.0007941247204</v>
      </c>
      <c r="AF1149" s="113">
        <v>30.8213807913937</v>
      </c>
    </row>
    <row r="1150" spans="13:32" x14ac:dyDescent="0.35">
      <c r="M1150">
        <v>2021</v>
      </c>
      <c r="N1150" s="15">
        <v>44151</v>
      </c>
      <c r="O1150" s="4">
        <v>24</v>
      </c>
      <c r="P1150" s="15" t="s">
        <v>189</v>
      </c>
      <c r="Q1150" t="s">
        <v>150</v>
      </c>
      <c r="R1150" t="s">
        <v>151</v>
      </c>
      <c r="S1150" s="113">
        <v>13803.741668431199</v>
      </c>
      <c r="T1150" s="113">
        <v>14381.058000000001</v>
      </c>
      <c r="U1150" s="113">
        <v>577.31633156877899</v>
      </c>
      <c r="V1150" s="113">
        <f t="shared" si="25"/>
        <v>14381058</v>
      </c>
      <c r="W1150" s="114"/>
      <c r="X1150">
        <v>2021</v>
      </c>
      <c r="Y1150" s="15">
        <v>44151</v>
      </c>
      <c r="Z1150" s="4">
        <v>24</v>
      </c>
      <c r="AA1150" s="4">
        <v>24</v>
      </c>
      <c r="AB1150" t="s">
        <v>224</v>
      </c>
      <c r="AC1150" t="s">
        <v>225</v>
      </c>
      <c r="AD1150" s="113">
        <v>4628.1794133333296</v>
      </c>
      <c r="AE1150" s="113">
        <v>4659.0007941247204</v>
      </c>
      <c r="AF1150" s="113">
        <v>30.8213807913937</v>
      </c>
    </row>
    <row r="1151" spans="13:32" x14ac:dyDescent="0.35">
      <c r="M1151">
        <v>2021</v>
      </c>
      <c r="N1151" s="15">
        <v>44152</v>
      </c>
      <c r="O1151" s="4">
        <v>24</v>
      </c>
      <c r="P1151" s="15" t="s">
        <v>189</v>
      </c>
      <c r="Q1151" t="s">
        <v>150</v>
      </c>
      <c r="R1151" t="s">
        <v>151</v>
      </c>
      <c r="S1151" s="113">
        <v>13864.7583862151</v>
      </c>
      <c r="T1151" s="113">
        <v>14223.21</v>
      </c>
      <c r="U1151" s="113">
        <v>358.45161378481799</v>
      </c>
      <c r="V1151" s="113">
        <f t="shared" si="25"/>
        <v>14223210</v>
      </c>
      <c r="W1151" s="114"/>
      <c r="X1151">
        <v>2021</v>
      </c>
      <c r="Y1151" s="15">
        <v>44152</v>
      </c>
      <c r="Z1151" s="4">
        <v>24</v>
      </c>
      <c r="AA1151" s="4">
        <v>24</v>
      </c>
      <c r="AB1151" t="s">
        <v>224</v>
      </c>
      <c r="AC1151" t="s">
        <v>225</v>
      </c>
      <c r="AD1151" s="113">
        <v>4628.1794133333296</v>
      </c>
      <c r="AE1151" s="113">
        <v>4659.0007941247204</v>
      </c>
      <c r="AF1151" s="113">
        <v>30.8213807913937</v>
      </c>
    </row>
    <row r="1152" spans="13:32" x14ac:dyDescent="0.35">
      <c r="M1152">
        <v>2021</v>
      </c>
      <c r="N1152" s="15">
        <v>44153</v>
      </c>
      <c r="O1152" s="4">
        <v>24</v>
      </c>
      <c r="P1152" s="15" t="s">
        <v>189</v>
      </c>
      <c r="Q1152" t="s">
        <v>150</v>
      </c>
      <c r="R1152" t="s">
        <v>151</v>
      </c>
      <c r="S1152" s="113">
        <v>13924.224494864</v>
      </c>
      <c r="T1152" s="113">
        <v>14219.541999999999</v>
      </c>
      <c r="U1152" s="113">
        <v>295.317505135933</v>
      </c>
      <c r="V1152" s="113">
        <f t="shared" si="25"/>
        <v>14219542</v>
      </c>
      <c r="W1152" s="114"/>
      <c r="X1152">
        <v>2021</v>
      </c>
      <c r="Y1152" s="15">
        <v>44153</v>
      </c>
      <c r="Z1152" s="4">
        <v>24</v>
      </c>
      <c r="AA1152" s="4">
        <v>24</v>
      </c>
      <c r="AB1152" t="s">
        <v>224</v>
      </c>
      <c r="AC1152" t="s">
        <v>225</v>
      </c>
      <c r="AD1152" s="113">
        <v>4628.1794133333296</v>
      </c>
      <c r="AE1152" s="113">
        <v>4659.0007941247204</v>
      </c>
      <c r="AF1152" s="113">
        <v>30.8213807913937</v>
      </c>
    </row>
    <row r="1153" spans="13:32" x14ac:dyDescent="0.35">
      <c r="M1153">
        <v>2021</v>
      </c>
      <c r="N1153" s="15">
        <v>44154</v>
      </c>
      <c r="O1153" s="4">
        <v>24</v>
      </c>
      <c r="P1153" s="15" t="s">
        <v>189</v>
      </c>
      <c r="Q1153" t="s">
        <v>150</v>
      </c>
      <c r="R1153" t="s">
        <v>151</v>
      </c>
      <c r="S1153" s="113">
        <v>13984.6183208239</v>
      </c>
      <c r="T1153" s="113">
        <v>14348.584000000001</v>
      </c>
      <c r="U1153" s="113">
        <v>363.96567917605302</v>
      </c>
      <c r="V1153" s="113">
        <f t="shared" si="25"/>
        <v>14348584</v>
      </c>
      <c r="W1153" s="114"/>
      <c r="X1153">
        <v>2021</v>
      </c>
      <c r="Y1153" s="15">
        <v>44154</v>
      </c>
      <c r="Z1153" s="4">
        <v>24</v>
      </c>
      <c r="AA1153" s="4">
        <v>24</v>
      </c>
      <c r="AB1153" t="s">
        <v>224</v>
      </c>
      <c r="AC1153" t="s">
        <v>225</v>
      </c>
      <c r="AD1153" s="113">
        <v>4628.1794133333296</v>
      </c>
      <c r="AE1153" s="113">
        <v>4659.0007941247204</v>
      </c>
      <c r="AF1153" s="113">
        <v>30.8213807913937</v>
      </c>
    </row>
    <row r="1154" spans="13:32" x14ac:dyDescent="0.35">
      <c r="M1154">
        <v>2021</v>
      </c>
      <c r="N1154" s="15">
        <v>44155</v>
      </c>
      <c r="O1154" s="4">
        <v>24</v>
      </c>
      <c r="P1154" s="15" t="s">
        <v>189</v>
      </c>
      <c r="Q1154" t="s">
        <v>150</v>
      </c>
      <c r="R1154" t="s">
        <v>151</v>
      </c>
      <c r="S1154" s="113">
        <v>14053.2659386005</v>
      </c>
      <c r="T1154" s="113">
        <v>14661.18</v>
      </c>
      <c r="U1154" s="113">
        <v>607.91406139942706</v>
      </c>
      <c r="V1154" s="113">
        <f t="shared" si="25"/>
        <v>14661180</v>
      </c>
      <c r="W1154" s="114"/>
      <c r="X1154">
        <v>2021</v>
      </c>
      <c r="Y1154" s="15">
        <v>44155</v>
      </c>
      <c r="Z1154" s="4">
        <v>24</v>
      </c>
      <c r="AA1154" s="4">
        <v>24</v>
      </c>
      <c r="AB1154" t="s">
        <v>224</v>
      </c>
      <c r="AC1154" t="s">
        <v>225</v>
      </c>
      <c r="AD1154" s="113">
        <v>4628.1794133333296</v>
      </c>
      <c r="AE1154" s="113">
        <v>4659.0007941247204</v>
      </c>
      <c r="AF1154" s="113">
        <v>30.8213807913937</v>
      </c>
    </row>
    <row r="1155" spans="13:32" x14ac:dyDescent="0.35">
      <c r="M1155">
        <v>2021</v>
      </c>
      <c r="N1155" s="15">
        <v>44156</v>
      </c>
      <c r="O1155" s="4">
        <v>24</v>
      </c>
      <c r="P1155" s="15" t="s">
        <v>189</v>
      </c>
      <c r="Q1155" t="s">
        <v>150</v>
      </c>
      <c r="R1155" t="s">
        <v>151</v>
      </c>
      <c r="S1155" s="113">
        <v>14053.471911025201</v>
      </c>
      <c r="T1155" s="113">
        <v>14476.223</v>
      </c>
      <c r="U1155" s="113">
        <v>422.75108897474001</v>
      </c>
      <c r="V1155" s="113">
        <f t="shared" si="25"/>
        <v>14476223</v>
      </c>
      <c r="W1155" s="114"/>
      <c r="X1155">
        <v>2021</v>
      </c>
      <c r="Y1155" s="15">
        <v>44156</v>
      </c>
      <c r="Z1155" s="4">
        <v>24</v>
      </c>
      <c r="AA1155" s="4">
        <v>24</v>
      </c>
      <c r="AB1155" t="s">
        <v>224</v>
      </c>
      <c r="AC1155" t="s">
        <v>225</v>
      </c>
      <c r="AD1155" s="113">
        <v>4628.1794133333296</v>
      </c>
      <c r="AE1155" s="113">
        <v>4659.0007941247204</v>
      </c>
      <c r="AF1155" s="113">
        <v>30.8213807913937</v>
      </c>
    </row>
    <row r="1156" spans="13:32" x14ac:dyDescent="0.35">
      <c r="M1156">
        <v>2021</v>
      </c>
      <c r="N1156" s="15">
        <v>44157</v>
      </c>
      <c r="O1156" s="4">
        <v>24</v>
      </c>
      <c r="P1156" s="15" t="s">
        <v>189</v>
      </c>
      <c r="Q1156" t="s">
        <v>150</v>
      </c>
      <c r="R1156" t="s">
        <v>151</v>
      </c>
      <c r="S1156" s="113">
        <v>14053.3543653782</v>
      </c>
      <c r="T1156" s="113">
        <v>14279.021000000001</v>
      </c>
      <c r="U1156" s="113">
        <v>225.666634621718</v>
      </c>
      <c r="V1156" s="113">
        <f t="shared" si="25"/>
        <v>14279021</v>
      </c>
      <c r="W1156" s="114"/>
      <c r="X1156">
        <v>2021</v>
      </c>
      <c r="Y1156" s="15">
        <v>44157</v>
      </c>
      <c r="Z1156" s="4">
        <v>24</v>
      </c>
      <c r="AA1156" s="4">
        <v>24</v>
      </c>
      <c r="AB1156" t="s">
        <v>224</v>
      </c>
      <c r="AC1156" t="s">
        <v>225</v>
      </c>
      <c r="AD1156" s="113">
        <v>4628.1794133333296</v>
      </c>
      <c r="AE1156" s="113">
        <v>4659.0007941247204</v>
      </c>
      <c r="AF1156" s="113">
        <v>30.8213807913937</v>
      </c>
    </row>
    <row r="1157" spans="13:32" x14ac:dyDescent="0.35">
      <c r="M1157">
        <v>2021</v>
      </c>
      <c r="N1157" s="15">
        <v>44158</v>
      </c>
      <c r="O1157" s="4">
        <v>24</v>
      </c>
      <c r="P1157" s="15" t="s">
        <v>189</v>
      </c>
      <c r="Q1157" t="s">
        <v>150</v>
      </c>
      <c r="R1157" t="s">
        <v>151</v>
      </c>
      <c r="S1157" s="113">
        <v>14103.1258582233</v>
      </c>
      <c r="T1157" s="113">
        <v>14802.708000000001</v>
      </c>
      <c r="U1157" s="113">
        <v>699.58214177663103</v>
      </c>
      <c r="V1157" s="113">
        <f t="shared" si="25"/>
        <v>14802708</v>
      </c>
      <c r="W1157" s="114"/>
      <c r="X1157">
        <v>2021</v>
      </c>
      <c r="Y1157" s="15">
        <v>44158</v>
      </c>
      <c r="Z1157" s="4">
        <v>24</v>
      </c>
      <c r="AA1157" s="4">
        <v>24</v>
      </c>
      <c r="AB1157" t="s">
        <v>224</v>
      </c>
      <c r="AC1157" t="s">
        <v>225</v>
      </c>
      <c r="AD1157" s="113">
        <v>4628.1794133333296</v>
      </c>
      <c r="AE1157" s="113">
        <v>4659.0007941247204</v>
      </c>
      <c r="AF1157" s="113">
        <v>30.8213807913937</v>
      </c>
    </row>
    <row r="1158" spans="13:32" x14ac:dyDescent="0.35">
      <c r="M1158">
        <v>2021</v>
      </c>
      <c r="N1158" s="15">
        <v>44159</v>
      </c>
      <c r="O1158" s="4">
        <v>24</v>
      </c>
      <c r="P1158" s="15" t="s">
        <v>189</v>
      </c>
      <c r="Q1158" t="s">
        <v>150</v>
      </c>
      <c r="R1158" t="s">
        <v>151</v>
      </c>
      <c r="S1158" s="113">
        <v>14147.568870327301</v>
      </c>
      <c r="T1158" s="113">
        <v>14674.328</v>
      </c>
      <c r="U1158" s="113">
        <v>526.75912967268903</v>
      </c>
      <c r="V1158" s="113">
        <f t="shared" si="25"/>
        <v>14674328</v>
      </c>
      <c r="W1158" s="114"/>
      <c r="X1158">
        <v>2021</v>
      </c>
      <c r="Y1158" s="15">
        <v>44159</v>
      </c>
      <c r="Z1158" s="4">
        <v>24</v>
      </c>
      <c r="AA1158" s="4">
        <v>24</v>
      </c>
      <c r="AB1158" t="s">
        <v>224</v>
      </c>
      <c r="AC1158" t="s">
        <v>225</v>
      </c>
      <c r="AD1158" s="113">
        <v>4628.1794133333296</v>
      </c>
      <c r="AE1158" s="113">
        <v>4659.0007941247204</v>
      </c>
      <c r="AF1158" s="113">
        <v>30.8213807913937</v>
      </c>
    </row>
    <row r="1159" spans="13:32" x14ac:dyDescent="0.35">
      <c r="M1159">
        <v>2021</v>
      </c>
      <c r="N1159" s="15">
        <v>44160</v>
      </c>
      <c r="O1159" s="4">
        <v>24</v>
      </c>
      <c r="P1159" s="15" t="s">
        <v>189</v>
      </c>
      <c r="Q1159" t="s">
        <v>150</v>
      </c>
      <c r="R1159" t="s">
        <v>151</v>
      </c>
      <c r="S1159" s="113">
        <v>14185.4160304455</v>
      </c>
      <c r="T1159" s="113">
        <v>14308.648999999999</v>
      </c>
      <c r="U1159" s="113">
        <v>123.232969554484</v>
      </c>
      <c r="V1159" s="113">
        <f t="shared" si="25"/>
        <v>14308649</v>
      </c>
      <c r="W1159" s="114"/>
      <c r="X1159">
        <v>2021</v>
      </c>
      <c r="Y1159" s="15">
        <v>44160</v>
      </c>
      <c r="Z1159" s="4">
        <v>24</v>
      </c>
      <c r="AA1159" s="4">
        <v>24</v>
      </c>
      <c r="AB1159" t="s">
        <v>224</v>
      </c>
      <c r="AC1159" t="s">
        <v>225</v>
      </c>
      <c r="AD1159" s="113">
        <v>4628.1794133333296</v>
      </c>
      <c r="AE1159" s="113">
        <v>4659.0007941247204</v>
      </c>
      <c r="AF1159" s="113">
        <v>30.8213807913937</v>
      </c>
    </row>
    <row r="1160" spans="13:32" x14ac:dyDescent="0.35">
      <c r="M1160">
        <v>2021</v>
      </c>
      <c r="N1160" s="15">
        <v>44161</v>
      </c>
      <c r="O1160" s="4">
        <v>24</v>
      </c>
      <c r="P1160" s="15" t="s">
        <v>189</v>
      </c>
      <c r="Q1160" t="s">
        <v>150</v>
      </c>
      <c r="R1160" t="s">
        <v>151</v>
      </c>
      <c r="S1160" s="113">
        <v>14213.3225479465</v>
      </c>
      <c r="T1160" s="113">
        <v>14311.609</v>
      </c>
      <c r="U1160" s="113">
        <v>98.286452053403906</v>
      </c>
      <c r="V1160" s="113">
        <f t="shared" si="25"/>
        <v>14311609</v>
      </c>
      <c r="W1160" s="114"/>
      <c r="X1160">
        <v>2021</v>
      </c>
      <c r="Y1160" s="15">
        <v>44161</v>
      </c>
      <c r="Z1160" s="4">
        <v>24</v>
      </c>
      <c r="AA1160" s="4">
        <v>24</v>
      </c>
      <c r="AB1160" t="s">
        <v>224</v>
      </c>
      <c r="AC1160" t="s">
        <v>225</v>
      </c>
      <c r="AD1160" s="113">
        <v>4628.1794133333296</v>
      </c>
      <c r="AE1160" s="113">
        <v>4659.0007941247204</v>
      </c>
      <c r="AF1160" s="113">
        <v>30.8213807913937</v>
      </c>
    </row>
    <row r="1161" spans="13:32" x14ac:dyDescent="0.35">
      <c r="M1161">
        <v>2021</v>
      </c>
      <c r="N1161" s="15">
        <v>44162</v>
      </c>
      <c r="O1161" s="4">
        <v>24</v>
      </c>
      <c r="P1161" s="15" t="s">
        <v>189</v>
      </c>
      <c r="Q1161" t="s">
        <v>150</v>
      </c>
      <c r="R1161" t="s">
        <v>151</v>
      </c>
      <c r="S1161" s="113">
        <v>14243.498289027701</v>
      </c>
      <c r="T1161" s="113">
        <v>14525.9</v>
      </c>
      <c r="U1161" s="113">
        <v>282.40171097221503</v>
      </c>
      <c r="V1161" s="113">
        <f t="shared" ref="V1161:V1224" si="26">T1161*1000</f>
        <v>14525900</v>
      </c>
      <c r="W1161" s="114"/>
      <c r="X1161">
        <v>2021</v>
      </c>
      <c r="Y1161" s="15">
        <v>44162</v>
      </c>
      <c r="Z1161" s="4">
        <v>24</v>
      </c>
      <c r="AA1161" s="4">
        <v>24</v>
      </c>
      <c r="AB1161" t="s">
        <v>224</v>
      </c>
      <c r="AC1161" t="s">
        <v>225</v>
      </c>
      <c r="AD1161" s="113">
        <v>4628.1794133333296</v>
      </c>
      <c r="AE1161" s="113">
        <v>4659.0007941247204</v>
      </c>
      <c r="AF1161" s="113">
        <v>30.8213807913937</v>
      </c>
    </row>
    <row r="1162" spans="13:32" x14ac:dyDescent="0.35">
      <c r="M1162">
        <v>2021</v>
      </c>
      <c r="N1162" s="15">
        <v>44163</v>
      </c>
      <c r="O1162" s="4">
        <v>24</v>
      </c>
      <c r="P1162" s="15" t="s">
        <v>189</v>
      </c>
      <c r="Q1162" t="s">
        <v>150</v>
      </c>
      <c r="R1162" t="s">
        <v>151</v>
      </c>
      <c r="S1162" s="113">
        <v>14243.561352136299</v>
      </c>
      <c r="T1162" s="113">
        <v>14129.928</v>
      </c>
      <c r="U1162" s="113">
        <v>-113.633352136372</v>
      </c>
      <c r="V1162" s="113">
        <f t="shared" si="26"/>
        <v>14129928</v>
      </c>
      <c r="W1162" s="114"/>
      <c r="X1162">
        <v>2021</v>
      </c>
      <c r="Y1162" s="15">
        <v>44163</v>
      </c>
      <c r="Z1162" s="4">
        <v>24</v>
      </c>
      <c r="AA1162" s="4">
        <v>24</v>
      </c>
      <c r="AB1162" t="s">
        <v>224</v>
      </c>
      <c r="AC1162" t="s">
        <v>225</v>
      </c>
      <c r="AD1162" s="113">
        <v>4628.1794133333296</v>
      </c>
      <c r="AE1162" s="113">
        <v>4659.0007941247204</v>
      </c>
      <c r="AF1162" s="113">
        <v>30.8213807913937</v>
      </c>
    </row>
    <row r="1163" spans="13:32" x14ac:dyDescent="0.35">
      <c r="M1163">
        <v>2021</v>
      </c>
      <c r="N1163" s="15">
        <v>44164</v>
      </c>
      <c r="O1163" s="4">
        <v>24</v>
      </c>
      <c r="P1163" s="15" t="s">
        <v>189</v>
      </c>
      <c r="Q1163" t="s">
        <v>150</v>
      </c>
      <c r="R1163" t="s">
        <v>151</v>
      </c>
      <c r="S1163" s="113">
        <v>14243.634064487</v>
      </c>
      <c r="T1163" s="113">
        <v>14516.118</v>
      </c>
      <c r="U1163" s="113">
        <v>272.48393551291099</v>
      </c>
      <c r="V1163" s="113">
        <f t="shared" si="26"/>
        <v>14516118</v>
      </c>
      <c r="W1163" s="114"/>
      <c r="X1163">
        <v>2021</v>
      </c>
      <c r="Y1163" s="15">
        <v>44164</v>
      </c>
      <c r="Z1163" s="4">
        <v>24</v>
      </c>
      <c r="AA1163" s="4">
        <v>24</v>
      </c>
      <c r="AB1163" t="s">
        <v>224</v>
      </c>
      <c r="AC1163" t="s">
        <v>225</v>
      </c>
      <c r="AD1163" s="113">
        <v>4628.1794133333296</v>
      </c>
      <c r="AE1163" s="113">
        <v>4659.0007941247204</v>
      </c>
      <c r="AF1163" s="113">
        <v>30.8213807913937</v>
      </c>
    </row>
    <row r="1164" spans="13:32" x14ac:dyDescent="0.35">
      <c r="M1164">
        <v>2021</v>
      </c>
      <c r="N1164" s="15">
        <v>44165</v>
      </c>
      <c r="O1164" s="4">
        <v>24</v>
      </c>
      <c r="P1164" s="15" t="s">
        <v>189</v>
      </c>
      <c r="Q1164" t="s">
        <v>150</v>
      </c>
      <c r="R1164" t="s">
        <v>151</v>
      </c>
      <c r="S1164" s="113">
        <v>13955.914560696199</v>
      </c>
      <c r="T1164" s="113">
        <v>14792.117</v>
      </c>
      <c r="U1164" s="113">
        <v>836.20243930374602</v>
      </c>
      <c r="V1164" s="113">
        <f t="shared" si="26"/>
        <v>14792117</v>
      </c>
      <c r="W1164" s="114"/>
      <c r="X1164">
        <v>2021</v>
      </c>
      <c r="Y1164" s="15">
        <v>44165</v>
      </c>
      <c r="Z1164" s="4">
        <v>24</v>
      </c>
      <c r="AA1164" s="4">
        <v>24</v>
      </c>
      <c r="AB1164" t="s">
        <v>224</v>
      </c>
      <c r="AC1164" t="s">
        <v>225</v>
      </c>
      <c r="AD1164" s="113">
        <v>4612.0754055913903</v>
      </c>
      <c r="AE1164" s="113">
        <v>4642.7895416736801</v>
      </c>
      <c r="AF1164" s="113">
        <v>30.714136082285901</v>
      </c>
    </row>
    <row r="1165" spans="13:32" x14ac:dyDescent="0.35">
      <c r="M1165">
        <v>2021</v>
      </c>
      <c r="N1165" s="15">
        <v>44166</v>
      </c>
      <c r="O1165" s="4">
        <v>24</v>
      </c>
      <c r="P1165" s="15" t="s">
        <v>190</v>
      </c>
      <c r="Q1165" t="s">
        <v>150</v>
      </c>
      <c r="R1165" t="s">
        <v>151</v>
      </c>
      <c r="S1165" s="113">
        <v>13984.199292876199</v>
      </c>
      <c r="T1165" s="113">
        <v>14930.83</v>
      </c>
      <c r="U1165" s="113">
        <v>946.63070712375099</v>
      </c>
      <c r="V1165" s="113">
        <f t="shared" si="26"/>
        <v>14930830</v>
      </c>
      <c r="W1165" s="114"/>
      <c r="X1165">
        <v>2021</v>
      </c>
      <c r="Y1165" s="15">
        <v>44166</v>
      </c>
      <c r="Z1165" s="4">
        <v>24</v>
      </c>
      <c r="AA1165" s="4">
        <v>24</v>
      </c>
      <c r="AB1165" t="s">
        <v>224</v>
      </c>
      <c r="AC1165" t="s">
        <v>225</v>
      </c>
      <c r="AD1165" s="113">
        <v>4649.5969109677399</v>
      </c>
      <c r="AE1165" s="113">
        <v>4680.56092167713</v>
      </c>
      <c r="AF1165" s="113">
        <v>30.964010709388901</v>
      </c>
    </row>
    <row r="1166" spans="13:32" x14ac:dyDescent="0.35">
      <c r="M1166">
        <v>2021</v>
      </c>
      <c r="N1166" s="15">
        <v>44167</v>
      </c>
      <c r="O1166" s="4">
        <v>24</v>
      </c>
      <c r="P1166" s="15" t="s">
        <v>190</v>
      </c>
      <c r="Q1166" t="s">
        <v>150</v>
      </c>
      <c r="R1166" t="s">
        <v>151</v>
      </c>
      <c r="S1166" s="113">
        <v>14006.919538923299</v>
      </c>
      <c r="T1166" s="113">
        <v>15159.734</v>
      </c>
      <c r="U1166" s="113">
        <v>1152.8144610766401</v>
      </c>
      <c r="V1166" s="113">
        <f t="shared" si="26"/>
        <v>15159734</v>
      </c>
      <c r="W1166" s="114"/>
      <c r="X1166">
        <v>2021</v>
      </c>
      <c r="Y1166" s="15">
        <v>44167</v>
      </c>
      <c r="Z1166" s="4">
        <v>24</v>
      </c>
      <c r="AA1166" s="4">
        <v>24</v>
      </c>
      <c r="AB1166" t="s">
        <v>224</v>
      </c>
      <c r="AC1166" t="s">
        <v>225</v>
      </c>
      <c r="AD1166" s="113">
        <v>4649.5969109677399</v>
      </c>
      <c r="AE1166" s="113">
        <v>4680.56092167713</v>
      </c>
      <c r="AF1166" s="113">
        <v>30.964010709388901</v>
      </c>
    </row>
    <row r="1167" spans="13:32" x14ac:dyDescent="0.35">
      <c r="M1167">
        <v>2021</v>
      </c>
      <c r="N1167" s="15">
        <v>44168</v>
      </c>
      <c r="O1167" s="4">
        <v>24</v>
      </c>
      <c r="P1167" s="15" t="s">
        <v>190</v>
      </c>
      <c r="Q1167" t="s">
        <v>150</v>
      </c>
      <c r="R1167" t="s">
        <v>151</v>
      </c>
      <c r="S1167" s="113">
        <v>14042.6628418987</v>
      </c>
      <c r="T1167" s="113">
        <v>15064.7</v>
      </c>
      <c r="U1167" s="113">
        <v>1022.03715810126</v>
      </c>
      <c r="V1167" s="113">
        <f t="shared" si="26"/>
        <v>15064700</v>
      </c>
      <c r="W1167" s="114"/>
      <c r="X1167">
        <v>2021</v>
      </c>
      <c r="Y1167" s="15">
        <v>44168</v>
      </c>
      <c r="Z1167" s="4">
        <v>24</v>
      </c>
      <c r="AA1167" s="4">
        <v>24</v>
      </c>
      <c r="AB1167" t="s">
        <v>224</v>
      </c>
      <c r="AC1167" t="s">
        <v>225</v>
      </c>
      <c r="AD1167" s="113">
        <v>4649.5969109677399</v>
      </c>
      <c r="AE1167" s="113">
        <v>4680.56092167713</v>
      </c>
      <c r="AF1167" s="113">
        <v>30.964010709388901</v>
      </c>
    </row>
    <row r="1168" spans="13:32" x14ac:dyDescent="0.35">
      <c r="M1168">
        <v>2021</v>
      </c>
      <c r="N1168" s="15">
        <v>44169</v>
      </c>
      <c r="O1168" s="4">
        <v>24</v>
      </c>
      <c r="P1168" s="15" t="s">
        <v>190</v>
      </c>
      <c r="Q1168" t="s">
        <v>150</v>
      </c>
      <c r="R1168" t="s">
        <v>151</v>
      </c>
      <c r="S1168" s="113">
        <v>14079.565202452501</v>
      </c>
      <c r="T1168" s="113">
        <v>15533.177</v>
      </c>
      <c r="U1168" s="113">
        <v>1453.6117975474101</v>
      </c>
      <c r="V1168" s="113">
        <f t="shared" si="26"/>
        <v>15533177</v>
      </c>
      <c r="W1168" s="114"/>
      <c r="X1168">
        <v>2021</v>
      </c>
      <c r="Y1168" s="15">
        <v>44169</v>
      </c>
      <c r="Z1168" s="4">
        <v>24</v>
      </c>
      <c r="AA1168" s="4">
        <v>24</v>
      </c>
      <c r="AB1168" t="s">
        <v>224</v>
      </c>
      <c r="AC1168" t="s">
        <v>225</v>
      </c>
      <c r="AD1168" s="113">
        <v>4649.5969109677399</v>
      </c>
      <c r="AE1168" s="113">
        <v>4680.56092167713</v>
      </c>
      <c r="AF1168" s="113">
        <v>30.964010709388901</v>
      </c>
    </row>
    <row r="1169" spans="13:32" x14ac:dyDescent="0.35">
      <c r="M1169">
        <v>2021</v>
      </c>
      <c r="N1169" s="15">
        <v>44170</v>
      </c>
      <c r="O1169" s="4">
        <v>24</v>
      </c>
      <c r="P1169" s="15" t="s">
        <v>190</v>
      </c>
      <c r="Q1169" t="s">
        <v>150</v>
      </c>
      <c r="R1169" t="s">
        <v>151</v>
      </c>
      <c r="S1169" s="113">
        <v>14081.322384257401</v>
      </c>
      <c r="T1169" s="113">
        <v>15512.339</v>
      </c>
      <c r="U1169" s="113">
        <v>1431.0166157425299</v>
      </c>
      <c r="V1169" s="113">
        <f t="shared" si="26"/>
        <v>15512339</v>
      </c>
      <c r="W1169" s="114"/>
      <c r="X1169">
        <v>2021</v>
      </c>
      <c r="Y1169" s="15">
        <v>44170</v>
      </c>
      <c r="Z1169" s="4">
        <v>24</v>
      </c>
      <c r="AA1169" s="4">
        <v>24</v>
      </c>
      <c r="AB1169" t="s">
        <v>224</v>
      </c>
      <c r="AC1169" t="s">
        <v>225</v>
      </c>
      <c r="AD1169" s="113">
        <v>4649.5969109677399</v>
      </c>
      <c r="AE1169" s="113">
        <v>4680.56092167713</v>
      </c>
      <c r="AF1169" s="113">
        <v>30.964010709388901</v>
      </c>
    </row>
    <row r="1170" spans="13:32" x14ac:dyDescent="0.35">
      <c r="M1170">
        <v>2021</v>
      </c>
      <c r="N1170" s="15">
        <v>44171</v>
      </c>
      <c r="O1170" s="4">
        <v>24</v>
      </c>
      <c r="P1170" s="15" t="s">
        <v>190</v>
      </c>
      <c r="Q1170" t="s">
        <v>150</v>
      </c>
      <c r="R1170" t="s">
        <v>151</v>
      </c>
      <c r="S1170" s="113">
        <v>14081.3403571659</v>
      </c>
      <c r="T1170" s="113">
        <v>15255.168</v>
      </c>
      <c r="U1170" s="113">
        <v>1173.82764283401</v>
      </c>
      <c r="V1170" s="113">
        <f t="shared" si="26"/>
        <v>15255168</v>
      </c>
      <c r="W1170" s="114"/>
      <c r="X1170">
        <v>2021</v>
      </c>
      <c r="Y1170" s="15">
        <v>44171</v>
      </c>
      <c r="Z1170" s="4">
        <v>24</v>
      </c>
      <c r="AA1170" s="4">
        <v>24</v>
      </c>
      <c r="AB1170" t="s">
        <v>224</v>
      </c>
      <c r="AC1170" t="s">
        <v>225</v>
      </c>
      <c r="AD1170" s="113">
        <v>4649.5969109677399</v>
      </c>
      <c r="AE1170" s="113">
        <v>4680.56092167713</v>
      </c>
      <c r="AF1170" s="113">
        <v>30.964010709388901</v>
      </c>
    </row>
    <row r="1171" spans="13:32" x14ac:dyDescent="0.35">
      <c r="M1171">
        <v>2021</v>
      </c>
      <c r="N1171" s="15">
        <v>44172</v>
      </c>
      <c r="O1171" s="4">
        <v>24</v>
      </c>
      <c r="P1171" s="15" t="s">
        <v>190</v>
      </c>
      <c r="Q1171" t="s">
        <v>150</v>
      </c>
      <c r="R1171" t="s">
        <v>151</v>
      </c>
      <c r="S1171" s="113">
        <v>14099.8754269856</v>
      </c>
      <c r="T1171" s="113">
        <v>15494.623</v>
      </c>
      <c r="U1171" s="113">
        <v>1394.7475730143501</v>
      </c>
      <c r="V1171" s="113">
        <f t="shared" si="26"/>
        <v>15494623</v>
      </c>
      <c r="W1171" s="114"/>
      <c r="X1171">
        <v>2021</v>
      </c>
      <c r="Y1171" s="15">
        <v>44172</v>
      </c>
      <c r="Z1171" s="4">
        <v>24</v>
      </c>
      <c r="AA1171" s="4">
        <v>24</v>
      </c>
      <c r="AB1171" t="s">
        <v>224</v>
      </c>
      <c r="AC1171" t="s">
        <v>225</v>
      </c>
      <c r="AD1171" s="113">
        <v>4649.5969109677399</v>
      </c>
      <c r="AE1171" s="113">
        <v>4680.56092167713</v>
      </c>
      <c r="AF1171" s="113">
        <v>30.964010709388901</v>
      </c>
    </row>
    <row r="1172" spans="13:32" x14ac:dyDescent="0.35">
      <c r="M1172">
        <v>2021</v>
      </c>
      <c r="N1172" s="15">
        <v>44173</v>
      </c>
      <c r="O1172" s="4">
        <v>24</v>
      </c>
      <c r="P1172" s="15" t="s">
        <v>190</v>
      </c>
      <c r="Q1172" t="s">
        <v>150</v>
      </c>
      <c r="R1172" t="s">
        <v>151</v>
      </c>
      <c r="S1172" s="113">
        <v>14109.7299821753</v>
      </c>
      <c r="T1172" s="113">
        <v>15335.111000000001</v>
      </c>
      <c r="U1172" s="113">
        <v>1225.3810178246999</v>
      </c>
      <c r="V1172" s="113">
        <f t="shared" si="26"/>
        <v>15335111</v>
      </c>
      <c r="W1172" s="114"/>
      <c r="X1172">
        <v>2021</v>
      </c>
      <c r="Y1172" s="15">
        <v>44173</v>
      </c>
      <c r="Z1172" s="4">
        <v>24</v>
      </c>
      <c r="AA1172" s="4">
        <v>24</v>
      </c>
      <c r="AB1172" t="s">
        <v>224</v>
      </c>
      <c r="AC1172" t="s">
        <v>225</v>
      </c>
      <c r="AD1172" s="113">
        <v>4649.5969109677399</v>
      </c>
      <c r="AE1172" s="113">
        <v>4680.56092167713</v>
      </c>
      <c r="AF1172" s="113">
        <v>30.964010709388901</v>
      </c>
    </row>
    <row r="1173" spans="13:32" x14ac:dyDescent="0.35">
      <c r="M1173">
        <v>2021</v>
      </c>
      <c r="N1173" s="15">
        <v>44174</v>
      </c>
      <c r="O1173" s="4">
        <v>24</v>
      </c>
      <c r="P1173" s="15" t="s">
        <v>190</v>
      </c>
      <c r="Q1173" t="s">
        <v>150</v>
      </c>
      <c r="R1173" t="s">
        <v>151</v>
      </c>
      <c r="S1173" s="113">
        <v>14105.7158173551</v>
      </c>
      <c r="T1173" s="113">
        <v>14890.101000000001</v>
      </c>
      <c r="U1173" s="113">
        <v>784.385182644829</v>
      </c>
      <c r="V1173" s="113">
        <f t="shared" si="26"/>
        <v>14890101</v>
      </c>
      <c r="W1173" s="114"/>
      <c r="X1173">
        <v>2021</v>
      </c>
      <c r="Y1173" s="15">
        <v>44174</v>
      </c>
      <c r="Z1173" s="4">
        <v>24</v>
      </c>
      <c r="AA1173" s="4">
        <v>24</v>
      </c>
      <c r="AB1173" t="s">
        <v>224</v>
      </c>
      <c r="AC1173" t="s">
        <v>225</v>
      </c>
      <c r="AD1173" s="113">
        <v>4649.5969109677399</v>
      </c>
      <c r="AE1173" s="113">
        <v>4680.56092167713</v>
      </c>
      <c r="AF1173" s="113">
        <v>30.964010709388901</v>
      </c>
    </row>
    <row r="1174" spans="13:32" x14ac:dyDescent="0.35">
      <c r="M1174">
        <v>2021</v>
      </c>
      <c r="N1174" s="15">
        <v>44175</v>
      </c>
      <c r="O1174" s="4">
        <v>24</v>
      </c>
      <c r="P1174" s="15" t="s">
        <v>190</v>
      </c>
      <c r="Q1174" t="s">
        <v>150</v>
      </c>
      <c r="R1174" t="s">
        <v>151</v>
      </c>
      <c r="S1174" s="113">
        <v>14107.9699750534</v>
      </c>
      <c r="T1174" s="113">
        <v>15002.029</v>
      </c>
      <c r="U1174" s="113">
        <v>894.05902494656505</v>
      </c>
      <c r="V1174" s="113">
        <f t="shared" si="26"/>
        <v>15002029</v>
      </c>
      <c r="W1174" s="114"/>
      <c r="X1174">
        <v>2021</v>
      </c>
      <c r="Y1174" s="15">
        <v>44175</v>
      </c>
      <c r="Z1174" s="4">
        <v>24</v>
      </c>
      <c r="AA1174" s="4">
        <v>24</v>
      </c>
      <c r="AB1174" t="s">
        <v>224</v>
      </c>
      <c r="AC1174" t="s">
        <v>225</v>
      </c>
      <c r="AD1174" s="113">
        <v>4649.5969109677399</v>
      </c>
      <c r="AE1174" s="113">
        <v>4680.56092167713</v>
      </c>
      <c r="AF1174" s="113">
        <v>30.964010709388901</v>
      </c>
    </row>
    <row r="1175" spans="13:32" x14ac:dyDescent="0.35">
      <c r="M1175">
        <v>2021</v>
      </c>
      <c r="N1175" s="15">
        <v>44176</v>
      </c>
      <c r="O1175" s="4">
        <v>24</v>
      </c>
      <c r="P1175" s="15" t="s">
        <v>190</v>
      </c>
      <c r="Q1175" t="s">
        <v>150</v>
      </c>
      <c r="R1175" t="s">
        <v>151</v>
      </c>
      <c r="S1175" s="113">
        <v>14114.7311299393</v>
      </c>
      <c r="T1175" s="113">
        <v>14761.939</v>
      </c>
      <c r="U1175" s="113">
        <v>647.20787006069895</v>
      </c>
      <c r="V1175" s="113">
        <f t="shared" si="26"/>
        <v>14761939</v>
      </c>
      <c r="W1175" s="114"/>
      <c r="X1175">
        <v>2021</v>
      </c>
      <c r="Y1175" s="15">
        <v>44176</v>
      </c>
      <c r="Z1175" s="4">
        <v>24</v>
      </c>
      <c r="AA1175" s="4">
        <v>24</v>
      </c>
      <c r="AB1175" t="s">
        <v>224</v>
      </c>
      <c r="AC1175" t="s">
        <v>225</v>
      </c>
      <c r="AD1175" s="113">
        <v>4649.5969109677399</v>
      </c>
      <c r="AE1175" s="113">
        <v>4680.56092167713</v>
      </c>
      <c r="AF1175" s="113">
        <v>30.964010709388901</v>
      </c>
    </row>
    <row r="1176" spans="13:32" x14ac:dyDescent="0.35">
      <c r="M1176">
        <v>2021</v>
      </c>
      <c r="N1176" s="15">
        <v>44177</v>
      </c>
      <c r="O1176" s="4">
        <v>24</v>
      </c>
      <c r="P1176" s="15" t="s">
        <v>190</v>
      </c>
      <c r="Q1176" t="s">
        <v>150</v>
      </c>
      <c r="R1176" t="s">
        <v>151</v>
      </c>
      <c r="S1176" s="113">
        <v>14114.7347504264</v>
      </c>
      <c r="T1176" s="113">
        <v>15009.76</v>
      </c>
      <c r="U1176" s="113">
        <v>895.02524957352</v>
      </c>
      <c r="V1176" s="113">
        <f t="shared" si="26"/>
        <v>15009760</v>
      </c>
      <c r="W1176" s="114"/>
      <c r="X1176">
        <v>2021</v>
      </c>
      <c r="Y1176" s="15">
        <v>44177</v>
      </c>
      <c r="Z1176" s="4">
        <v>24</v>
      </c>
      <c r="AA1176" s="4">
        <v>24</v>
      </c>
      <c r="AB1176" t="s">
        <v>224</v>
      </c>
      <c r="AC1176" t="s">
        <v>225</v>
      </c>
      <c r="AD1176" s="113">
        <v>4649.5969109677399</v>
      </c>
      <c r="AE1176" s="113">
        <v>4680.56092167713</v>
      </c>
      <c r="AF1176" s="113">
        <v>30.964010709388901</v>
      </c>
    </row>
    <row r="1177" spans="13:32" x14ac:dyDescent="0.35">
      <c r="M1177">
        <v>2021</v>
      </c>
      <c r="N1177" s="15">
        <v>44178</v>
      </c>
      <c r="O1177" s="4">
        <v>24</v>
      </c>
      <c r="P1177" s="15" t="s">
        <v>190</v>
      </c>
      <c r="Q1177" t="s">
        <v>150</v>
      </c>
      <c r="R1177" t="s">
        <v>151</v>
      </c>
      <c r="S1177" s="113">
        <v>14114.743811477199</v>
      </c>
      <c r="T1177" s="113">
        <v>14988.232</v>
      </c>
      <c r="U1177" s="113">
        <v>873.48818852276395</v>
      </c>
      <c r="V1177" s="113">
        <f t="shared" si="26"/>
        <v>14988232</v>
      </c>
      <c r="W1177" s="114"/>
      <c r="X1177">
        <v>2021</v>
      </c>
      <c r="Y1177" s="15">
        <v>44178</v>
      </c>
      <c r="Z1177" s="4">
        <v>24</v>
      </c>
      <c r="AA1177" s="4">
        <v>24</v>
      </c>
      <c r="AB1177" t="s">
        <v>224</v>
      </c>
      <c r="AC1177" t="s">
        <v>225</v>
      </c>
      <c r="AD1177" s="113">
        <v>4649.5969109677399</v>
      </c>
      <c r="AE1177" s="113">
        <v>4680.56092167713</v>
      </c>
      <c r="AF1177" s="113">
        <v>30.964010709388901</v>
      </c>
    </row>
    <row r="1178" spans="13:32" x14ac:dyDescent="0.35">
      <c r="M1178">
        <v>2021</v>
      </c>
      <c r="N1178" s="15">
        <v>44179</v>
      </c>
      <c r="O1178" s="4">
        <v>24</v>
      </c>
      <c r="P1178" s="15" t="s">
        <v>190</v>
      </c>
      <c r="Q1178" t="s">
        <v>150</v>
      </c>
      <c r="R1178" t="s">
        <v>151</v>
      </c>
      <c r="S1178" s="113">
        <v>14111.372863705299</v>
      </c>
      <c r="T1178" s="113">
        <v>15407.29</v>
      </c>
      <c r="U1178" s="113">
        <v>1295.9171362946799</v>
      </c>
      <c r="V1178" s="113">
        <f t="shared" si="26"/>
        <v>15407290</v>
      </c>
      <c r="W1178" s="114"/>
      <c r="X1178">
        <v>2021</v>
      </c>
      <c r="Y1178" s="15">
        <v>44179</v>
      </c>
      <c r="Z1178" s="4">
        <v>24</v>
      </c>
      <c r="AA1178" s="4">
        <v>24</v>
      </c>
      <c r="AB1178" t="s">
        <v>224</v>
      </c>
      <c r="AC1178" t="s">
        <v>225</v>
      </c>
      <c r="AD1178" s="113">
        <v>4649.5969109677399</v>
      </c>
      <c r="AE1178" s="113">
        <v>4680.56092167713</v>
      </c>
      <c r="AF1178" s="113">
        <v>30.964010709388901</v>
      </c>
    </row>
    <row r="1179" spans="13:32" x14ac:dyDescent="0.35">
      <c r="M1179">
        <v>2021</v>
      </c>
      <c r="N1179" s="15">
        <v>44180</v>
      </c>
      <c r="O1179" s="4">
        <v>24</v>
      </c>
      <c r="P1179" s="15" t="s">
        <v>190</v>
      </c>
      <c r="Q1179" t="s">
        <v>150</v>
      </c>
      <c r="R1179" t="s">
        <v>151</v>
      </c>
      <c r="S1179" s="113">
        <v>14096.6874541138</v>
      </c>
      <c r="T1179" s="113">
        <v>15120.422</v>
      </c>
      <c r="U1179" s="113">
        <v>1023.7345458861899</v>
      </c>
      <c r="V1179" s="113">
        <f t="shared" si="26"/>
        <v>15120422</v>
      </c>
      <c r="W1179" s="114"/>
      <c r="X1179">
        <v>2021</v>
      </c>
      <c r="Y1179" s="15">
        <v>44180</v>
      </c>
      <c r="Z1179" s="4">
        <v>24</v>
      </c>
      <c r="AA1179" s="4">
        <v>24</v>
      </c>
      <c r="AB1179" t="s">
        <v>224</v>
      </c>
      <c r="AC1179" t="s">
        <v>225</v>
      </c>
      <c r="AD1179" s="113">
        <v>4649.5969109677399</v>
      </c>
      <c r="AE1179" s="113">
        <v>4680.56092167713</v>
      </c>
      <c r="AF1179" s="113">
        <v>30.964010709388901</v>
      </c>
    </row>
    <row r="1180" spans="13:32" x14ac:dyDescent="0.35">
      <c r="M1180">
        <v>2021</v>
      </c>
      <c r="N1180" s="15">
        <v>44181</v>
      </c>
      <c r="O1180" s="4">
        <v>24</v>
      </c>
      <c r="P1180" s="15" t="s">
        <v>190</v>
      </c>
      <c r="Q1180" t="s">
        <v>150</v>
      </c>
      <c r="R1180" t="s">
        <v>151</v>
      </c>
      <c r="S1180" s="113">
        <v>14089.633839747399</v>
      </c>
      <c r="T1180" s="113">
        <v>15235.628000000001</v>
      </c>
      <c r="U1180" s="113">
        <v>1145.99416025252</v>
      </c>
      <c r="V1180" s="113">
        <f t="shared" si="26"/>
        <v>15235628</v>
      </c>
      <c r="W1180" s="114"/>
      <c r="X1180">
        <v>2021</v>
      </c>
      <c r="Y1180" s="15">
        <v>44181</v>
      </c>
      <c r="Z1180" s="4">
        <v>24</v>
      </c>
      <c r="AA1180" s="4">
        <v>24</v>
      </c>
      <c r="AB1180" t="s">
        <v>224</v>
      </c>
      <c r="AC1180" t="s">
        <v>225</v>
      </c>
      <c r="AD1180" s="113">
        <v>4649.5969109677399</v>
      </c>
      <c r="AE1180" s="113">
        <v>4680.56092167713</v>
      </c>
      <c r="AF1180" s="113">
        <v>30.964010709388901</v>
      </c>
    </row>
    <row r="1181" spans="13:32" x14ac:dyDescent="0.35">
      <c r="M1181">
        <v>2021</v>
      </c>
      <c r="N1181" s="15">
        <v>44182</v>
      </c>
      <c r="O1181" s="4">
        <v>24</v>
      </c>
      <c r="P1181" s="15" t="s">
        <v>190</v>
      </c>
      <c r="Q1181" t="s">
        <v>150</v>
      </c>
      <c r="R1181" t="s">
        <v>151</v>
      </c>
      <c r="S1181" s="113">
        <v>14074.3854920577</v>
      </c>
      <c r="T1181" s="113">
        <v>14502.236999999999</v>
      </c>
      <c r="U1181" s="113">
        <v>427.85150794225501</v>
      </c>
      <c r="V1181" s="113">
        <f t="shared" si="26"/>
        <v>14502237</v>
      </c>
      <c r="W1181" s="114"/>
      <c r="X1181">
        <v>2021</v>
      </c>
      <c r="Y1181" s="15">
        <v>44182</v>
      </c>
      <c r="Z1181" s="4">
        <v>24</v>
      </c>
      <c r="AA1181" s="4">
        <v>24</v>
      </c>
      <c r="AB1181" t="s">
        <v>224</v>
      </c>
      <c r="AC1181" t="s">
        <v>225</v>
      </c>
      <c r="AD1181" s="113">
        <v>4649.5969109677399</v>
      </c>
      <c r="AE1181" s="113">
        <v>4680.56092167713</v>
      </c>
      <c r="AF1181" s="113">
        <v>30.964010709388901</v>
      </c>
    </row>
    <row r="1182" spans="13:32" x14ac:dyDescent="0.35">
      <c r="M1182">
        <v>2021</v>
      </c>
      <c r="N1182" s="15">
        <v>44183</v>
      </c>
      <c r="O1182" s="4">
        <v>24</v>
      </c>
      <c r="P1182" s="15" t="s">
        <v>190</v>
      </c>
      <c r="Q1182" t="s">
        <v>150</v>
      </c>
      <c r="R1182" t="s">
        <v>151</v>
      </c>
      <c r="S1182" s="113">
        <v>14064.089567511401</v>
      </c>
      <c r="T1182" s="113">
        <v>14597.441000000001</v>
      </c>
      <c r="U1182" s="113">
        <v>533.35143248857798</v>
      </c>
      <c r="V1182" s="113">
        <f t="shared" si="26"/>
        <v>14597441</v>
      </c>
      <c r="W1182" s="114"/>
      <c r="X1182">
        <v>2021</v>
      </c>
      <c r="Y1182" s="15">
        <v>44183</v>
      </c>
      <c r="Z1182" s="4">
        <v>24</v>
      </c>
      <c r="AA1182" s="4">
        <v>24</v>
      </c>
      <c r="AB1182" t="s">
        <v>224</v>
      </c>
      <c r="AC1182" t="s">
        <v>225</v>
      </c>
      <c r="AD1182" s="113">
        <v>4649.5969109677399</v>
      </c>
      <c r="AE1182" s="113">
        <v>4680.56092167713</v>
      </c>
      <c r="AF1182" s="113">
        <v>30.964010709388901</v>
      </c>
    </row>
    <row r="1183" spans="13:32" x14ac:dyDescent="0.35">
      <c r="M1183">
        <v>2021</v>
      </c>
      <c r="N1183" s="15">
        <v>44184</v>
      </c>
      <c r="O1183" s="4">
        <v>24</v>
      </c>
      <c r="P1183" s="15" t="s">
        <v>190</v>
      </c>
      <c r="Q1183" t="s">
        <v>150</v>
      </c>
      <c r="R1183" t="s">
        <v>151</v>
      </c>
      <c r="S1183" s="113">
        <v>14064.119386389601</v>
      </c>
      <c r="T1183" s="113">
        <v>13891.866</v>
      </c>
      <c r="U1183" s="113">
        <v>-172.253386389658</v>
      </c>
      <c r="V1183" s="113">
        <f t="shared" si="26"/>
        <v>13891866</v>
      </c>
      <c r="W1183" s="114"/>
      <c r="X1183">
        <v>2021</v>
      </c>
      <c r="Y1183" s="15">
        <v>44184</v>
      </c>
      <c r="Z1183" s="4">
        <v>24</v>
      </c>
      <c r="AA1183" s="4">
        <v>24</v>
      </c>
      <c r="AB1183" t="s">
        <v>224</v>
      </c>
      <c r="AC1183" t="s">
        <v>225</v>
      </c>
      <c r="AD1183" s="113">
        <v>4649.5969109677399</v>
      </c>
      <c r="AE1183" s="113">
        <v>4680.56092167713</v>
      </c>
      <c r="AF1183" s="113">
        <v>30.964010709388901</v>
      </c>
    </row>
    <row r="1184" spans="13:32" x14ac:dyDescent="0.35">
      <c r="M1184">
        <v>2021</v>
      </c>
      <c r="N1184" s="15">
        <v>44185</v>
      </c>
      <c r="O1184" s="4">
        <v>24</v>
      </c>
      <c r="P1184" s="15" t="s">
        <v>190</v>
      </c>
      <c r="Q1184" t="s">
        <v>150</v>
      </c>
      <c r="R1184" t="s">
        <v>151</v>
      </c>
      <c r="S1184" s="113">
        <v>14064.1563402177</v>
      </c>
      <c r="T1184" s="113">
        <v>13518.227000000001</v>
      </c>
      <c r="U1184" s="113">
        <v>-545.92934021777899</v>
      </c>
      <c r="V1184" s="113">
        <f t="shared" si="26"/>
        <v>13518227</v>
      </c>
      <c r="W1184" s="114"/>
      <c r="X1184">
        <v>2021</v>
      </c>
      <c r="Y1184" s="15">
        <v>44185</v>
      </c>
      <c r="Z1184" s="4">
        <v>24</v>
      </c>
      <c r="AA1184" s="4">
        <v>24</v>
      </c>
      <c r="AB1184" t="s">
        <v>224</v>
      </c>
      <c r="AC1184" t="s">
        <v>225</v>
      </c>
      <c r="AD1184" s="113">
        <v>4649.5969109677399</v>
      </c>
      <c r="AE1184" s="113">
        <v>4680.56092167713</v>
      </c>
      <c r="AF1184" s="113">
        <v>30.964010709388901</v>
      </c>
    </row>
    <row r="1185" spans="13:32" x14ac:dyDescent="0.35">
      <c r="M1185">
        <v>2021</v>
      </c>
      <c r="N1185" s="15">
        <v>44186</v>
      </c>
      <c r="O1185" s="4">
        <v>24</v>
      </c>
      <c r="P1185" s="15" t="s">
        <v>190</v>
      </c>
      <c r="Q1185" t="s">
        <v>150</v>
      </c>
      <c r="R1185" t="s">
        <v>151</v>
      </c>
      <c r="S1185" s="113">
        <v>14057.301107740401</v>
      </c>
      <c r="T1185" s="113">
        <v>13834.962</v>
      </c>
      <c r="U1185" s="113">
        <v>-222.339107740488</v>
      </c>
      <c r="V1185" s="113">
        <f t="shared" si="26"/>
        <v>13834962</v>
      </c>
      <c r="W1185" s="114"/>
      <c r="X1185">
        <v>2021</v>
      </c>
      <c r="Y1185" s="15">
        <v>44186</v>
      </c>
      <c r="Z1185" s="4">
        <v>24</v>
      </c>
      <c r="AA1185" s="4">
        <v>24</v>
      </c>
      <c r="AB1185" t="s">
        <v>224</v>
      </c>
      <c r="AC1185" t="s">
        <v>225</v>
      </c>
      <c r="AD1185" s="113">
        <v>4649.5969109677399</v>
      </c>
      <c r="AE1185" s="113">
        <v>4680.56092167713</v>
      </c>
      <c r="AF1185" s="113">
        <v>30.964010709388901</v>
      </c>
    </row>
    <row r="1186" spans="13:32" x14ac:dyDescent="0.35">
      <c r="M1186">
        <v>2021</v>
      </c>
      <c r="N1186" s="15">
        <v>44187</v>
      </c>
      <c r="O1186" s="4">
        <v>24</v>
      </c>
      <c r="P1186" s="15" t="s">
        <v>190</v>
      </c>
      <c r="Q1186" t="s">
        <v>150</v>
      </c>
      <c r="R1186" t="s">
        <v>151</v>
      </c>
      <c r="S1186" s="113">
        <v>14048.012397509699</v>
      </c>
      <c r="T1186" s="113">
        <v>14009.808999999999</v>
      </c>
      <c r="U1186" s="113">
        <v>-38.2033975097347</v>
      </c>
      <c r="V1186" s="113">
        <f t="shared" si="26"/>
        <v>14009809</v>
      </c>
      <c r="W1186" s="114"/>
      <c r="X1186">
        <v>2021</v>
      </c>
      <c r="Y1186" s="15">
        <v>44187</v>
      </c>
      <c r="Z1186" s="4">
        <v>24</v>
      </c>
      <c r="AA1186" s="4">
        <v>24</v>
      </c>
      <c r="AB1186" t="s">
        <v>224</v>
      </c>
      <c r="AC1186" t="s">
        <v>225</v>
      </c>
      <c r="AD1186" s="113">
        <v>4649.5969109677399</v>
      </c>
      <c r="AE1186" s="113">
        <v>4680.56092167713</v>
      </c>
      <c r="AF1186" s="113">
        <v>30.964010709388901</v>
      </c>
    </row>
    <row r="1187" spans="13:32" x14ac:dyDescent="0.35">
      <c r="M1187">
        <v>2021</v>
      </c>
      <c r="N1187" s="15">
        <v>44188</v>
      </c>
      <c r="O1187" s="4">
        <v>24</v>
      </c>
      <c r="P1187" s="15" t="s">
        <v>190</v>
      </c>
      <c r="Q1187" t="s">
        <v>150</v>
      </c>
      <c r="R1187" t="s">
        <v>151</v>
      </c>
      <c r="S1187" s="113">
        <v>14040.333312306901</v>
      </c>
      <c r="T1187" s="113">
        <v>14687.201999999999</v>
      </c>
      <c r="U1187" s="113">
        <v>646.868687693011</v>
      </c>
      <c r="V1187" s="113">
        <f t="shared" si="26"/>
        <v>14687202</v>
      </c>
      <c r="W1187" s="114"/>
      <c r="X1187">
        <v>2021</v>
      </c>
      <c r="Y1187" s="15">
        <v>44188</v>
      </c>
      <c r="Z1187" s="4">
        <v>24</v>
      </c>
      <c r="AA1187" s="4">
        <v>24</v>
      </c>
      <c r="AB1187" t="s">
        <v>224</v>
      </c>
      <c r="AC1187" t="s">
        <v>225</v>
      </c>
      <c r="AD1187" s="113">
        <v>4649.5969109677399</v>
      </c>
      <c r="AE1187" s="113">
        <v>4680.56092167713</v>
      </c>
      <c r="AF1187" s="113">
        <v>30.964010709388901</v>
      </c>
    </row>
    <row r="1188" spans="13:32" x14ac:dyDescent="0.35">
      <c r="M1188">
        <v>2021</v>
      </c>
      <c r="N1188" s="15">
        <v>44189</v>
      </c>
      <c r="O1188" s="4">
        <v>24</v>
      </c>
      <c r="P1188" s="15" t="s">
        <v>190</v>
      </c>
      <c r="Q1188" t="s">
        <v>150</v>
      </c>
      <c r="R1188" t="s">
        <v>151</v>
      </c>
      <c r="S1188" s="113">
        <v>14037.890531744901</v>
      </c>
      <c r="T1188" s="113">
        <v>14381.175999999999</v>
      </c>
      <c r="U1188" s="113">
        <v>343.28546825503099</v>
      </c>
      <c r="V1188" s="113">
        <f t="shared" si="26"/>
        <v>14381176</v>
      </c>
      <c r="W1188" s="114"/>
      <c r="X1188">
        <v>2021</v>
      </c>
      <c r="Y1188" s="15">
        <v>44189</v>
      </c>
      <c r="Z1188" s="4">
        <v>24</v>
      </c>
      <c r="AA1188" s="4">
        <v>24</v>
      </c>
      <c r="AB1188" t="s">
        <v>224</v>
      </c>
      <c r="AC1188" t="s">
        <v>225</v>
      </c>
      <c r="AD1188" s="113">
        <v>4649.5969109677399</v>
      </c>
      <c r="AE1188" s="113">
        <v>4680.56092167713</v>
      </c>
      <c r="AF1188" s="113">
        <v>30.964010709388901</v>
      </c>
    </row>
    <row r="1189" spans="13:32" x14ac:dyDescent="0.35">
      <c r="M1189">
        <v>2021</v>
      </c>
      <c r="N1189" s="15">
        <v>44190</v>
      </c>
      <c r="O1189" s="4">
        <v>24</v>
      </c>
      <c r="P1189" s="15" t="s">
        <v>190</v>
      </c>
      <c r="Q1189" t="s">
        <v>150</v>
      </c>
      <c r="R1189" t="s">
        <v>151</v>
      </c>
      <c r="S1189" s="113">
        <v>14031.164072990699</v>
      </c>
      <c r="T1189" s="113">
        <v>14117.032999999999</v>
      </c>
      <c r="U1189" s="113">
        <v>85.868927009263601</v>
      </c>
      <c r="V1189" s="113">
        <f t="shared" si="26"/>
        <v>14117033</v>
      </c>
      <c r="W1189" s="114"/>
      <c r="X1189">
        <v>2021</v>
      </c>
      <c r="Y1189" s="15">
        <v>44190</v>
      </c>
      <c r="Z1189" s="4">
        <v>24</v>
      </c>
      <c r="AA1189" s="4">
        <v>24</v>
      </c>
      <c r="AB1189" t="s">
        <v>224</v>
      </c>
      <c r="AC1189" t="s">
        <v>225</v>
      </c>
      <c r="AD1189" s="113">
        <v>4649.5969109677399</v>
      </c>
      <c r="AE1189" s="113">
        <v>4680.56092167713</v>
      </c>
      <c r="AF1189" s="113">
        <v>30.964010709388901</v>
      </c>
    </row>
    <row r="1190" spans="13:32" x14ac:dyDescent="0.35">
      <c r="M1190">
        <v>2021</v>
      </c>
      <c r="N1190" s="15">
        <v>44191</v>
      </c>
      <c r="O1190" s="4">
        <v>24</v>
      </c>
      <c r="P1190" s="15" t="s">
        <v>190</v>
      </c>
      <c r="Q1190" t="s">
        <v>150</v>
      </c>
      <c r="R1190" t="s">
        <v>151</v>
      </c>
      <c r="S1190" s="113">
        <v>14031.2061909822</v>
      </c>
      <c r="T1190" s="113">
        <v>13923.911</v>
      </c>
      <c r="U1190" s="113">
        <v>-107.295190982284</v>
      </c>
      <c r="V1190" s="113">
        <f t="shared" si="26"/>
        <v>13923911</v>
      </c>
      <c r="W1190" s="114"/>
      <c r="X1190">
        <v>2021</v>
      </c>
      <c r="Y1190" s="15">
        <v>44191</v>
      </c>
      <c r="Z1190" s="4">
        <v>24</v>
      </c>
      <c r="AA1190" s="4">
        <v>24</v>
      </c>
      <c r="AB1190" t="s">
        <v>224</v>
      </c>
      <c r="AC1190" t="s">
        <v>225</v>
      </c>
      <c r="AD1190" s="113">
        <v>4649.5969109677399</v>
      </c>
      <c r="AE1190" s="113">
        <v>4680.56092167713</v>
      </c>
      <c r="AF1190" s="113">
        <v>30.964010709388901</v>
      </c>
    </row>
    <row r="1191" spans="13:32" x14ac:dyDescent="0.35">
      <c r="M1191">
        <v>2021</v>
      </c>
      <c r="N1191" s="15">
        <v>44192</v>
      </c>
      <c r="O1191" s="4">
        <v>24</v>
      </c>
      <c r="P1191" s="15" t="s">
        <v>190</v>
      </c>
      <c r="Q1191" t="s">
        <v>150</v>
      </c>
      <c r="R1191" t="s">
        <v>151</v>
      </c>
      <c r="S1191" s="113">
        <v>14031.178640914301</v>
      </c>
      <c r="T1191" s="113">
        <v>14227.233</v>
      </c>
      <c r="U1191" s="113">
        <v>196.05435908560801</v>
      </c>
      <c r="V1191" s="113">
        <f t="shared" si="26"/>
        <v>14227233</v>
      </c>
      <c r="W1191" s="114"/>
      <c r="X1191">
        <v>2021</v>
      </c>
      <c r="Y1191" s="15">
        <v>44192</v>
      </c>
      <c r="Z1191" s="4">
        <v>24</v>
      </c>
      <c r="AA1191" s="4">
        <v>24</v>
      </c>
      <c r="AB1191" t="s">
        <v>224</v>
      </c>
      <c r="AC1191" t="s">
        <v>225</v>
      </c>
      <c r="AD1191" s="113">
        <v>4649.5969109677399</v>
      </c>
      <c r="AE1191" s="113">
        <v>4680.56092167713</v>
      </c>
      <c r="AF1191" s="113">
        <v>30.964010709388901</v>
      </c>
    </row>
    <row r="1192" spans="13:32" x14ac:dyDescent="0.35">
      <c r="M1192">
        <v>2021</v>
      </c>
      <c r="N1192" s="15">
        <v>44193</v>
      </c>
      <c r="O1192" s="4">
        <v>24</v>
      </c>
      <c r="P1192" s="15" t="s">
        <v>190</v>
      </c>
      <c r="Q1192" t="s">
        <v>150</v>
      </c>
      <c r="R1192" t="s">
        <v>151</v>
      </c>
      <c r="S1192" s="113">
        <v>14024.3335492242</v>
      </c>
      <c r="T1192" s="113">
        <v>14993.231</v>
      </c>
      <c r="U1192" s="113">
        <v>968.89745077570103</v>
      </c>
      <c r="V1192" s="113">
        <f t="shared" si="26"/>
        <v>14993231</v>
      </c>
      <c r="W1192" s="114"/>
      <c r="X1192">
        <v>2021</v>
      </c>
      <c r="Y1192" s="15">
        <v>44193</v>
      </c>
      <c r="Z1192" s="4">
        <v>24</v>
      </c>
      <c r="AA1192" s="4">
        <v>24</v>
      </c>
      <c r="AB1192" t="s">
        <v>224</v>
      </c>
      <c r="AC1192" t="s">
        <v>225</v>
      </c>
      <c r="AD1192" s="113">
        <v>4649.5969109677399</v>
      </c>
      <c r="AE1192" s="113">
        <v>4680.56092167713</v>
      </c>
      <c r="AF1192" s="113">
        <v>30.964010709388901</v>
      </c>
    </row>
    <row r="1193" spans="13:32" x14ac:dyDescent="0.35">
      <c r="M1193">
        <v>2021</v>
      </c>
      <c r="N1193" s="15">
        <v>44194</v>
      </c>
      <c r="O1193" s="4">
        <v>24</v>
      </c>
      <c r="P1193" s="15" t="s">
        <v>190</v>
      </c>
      <c r="Q1193" t="s">
        <v>150</v>
      </c>
      <c r="R1193" t="s">
        <v>151</v>
      </c>
      <c r="S1193" s="113">
        <v>14024.7301142826</v>
      </c>
      <c r="T1193" s="113">
        <v>14907.918</v>
      </c>
      <c r="U1193" s="113">
        <v>883.18788571735899</v>
      </c>
      <c r="V1193" s="113">
        <f t="shared" si="26"/>
        <v>14907918</v>
      </c>
      <c r="W1193" s="114"/>
      <c r="X1193">
        <v>2021</v>
      </c>
      <c r="Y1193" s="15">
        <v>44194</v>
      </c>
      <c r="Z1193" s="4">
        <v>24</v>
      </c>
      <c r="AA1193" s="4">
        <v>24</v>
      </c>
      <c r="AB1193" t="s">
        <v>224</v>
      </c>
      <c r="AC1193" t="s">
        <v>225</v>
      </c>
      <c r="AD1193" s="113">
        <v>4649.5969109677399</v>
      </c>
      <c r="AE1193" s="113">
        <v>4680.56092167713</v>
      </c>
      <c r="AF1193" s="113">
        <v>30.964010709388901</v>
      </c>
    </row>
    <row r="1194" spans="13:32" x14ac:dyDescent="0.35">
      <c r="M1194">
        <v>2021</v>
      </c>
      <c r="N1194" s="15">
        <v>44195</v>
      </c>
      <c r="O1194" s="4">
        <v>24</v>
      </c>
      <c r="P1194" s="15" t="s">
        <v>190</v>
      </c>
      <c r="Q1194" t="s">
        <v>150</v>
      </c>
      <c r="R1194" t="s">
        <v>151</v>
      </c>
      <c r="S1194" s="113">
        <v>14024.846276508701</v>
      </c>
      <c r="T1194" s="113">
        <v>14791.796</v>
      </c>
      <c r="U1194" s="113">
        <v>766.94972349121394</v>
      </c>
      <c r="V1194" s="113">
        <f t="shared" si="26"/>
        <v>14791796</v>
      </c>
      <c r="W1194" s="114"/>
      <c r="X1194">
        <v>2021</v>
      </c>
      <c r="Y1194" s="15">
        <v>44195</v>
      </c>
      <c r="Z1194" s="4">
        <v>24</v>
      </c>
      <c r="AA1194" s="4">
        <v>24</v>
      </c>
      <c r="AB1194" t="s">
        <v>224</v>
      </c>
      <c r="AC1194" t="s">
        <v>225</v>
      </c>
      <c r="AD1194" s="113">
        <v>4649.5969109677399</v>
      </c>
      <c r="AE1194" s="113">
        <v>4680.56092167713</v>
      </c>
      <c r="AF1194" s="113">
        <v>30.964010709388901</v>
      </c>
    </row>
    <row r="1195" spans="13:32" x14ac:dyDescent="0.35">
      <c r="M1195">
        <v>2021</v>
      </c>
      <c r="N1195" s="15">
        <v>44196</v>
      </c>
      <c r="O1195" s="4">
        <v>24</v>
      </c>
      <c r="P1195" s="15" t="s">
        <v>190</v>
      </c>
      <c r="Q1195" t="s">
        <v>150</v>
      </c>
      <c r="R1195" t="s">
        <v>151</v>
      </c>
      <c r="S1195" s="113">
        <v>13948.472805485801</v>
      </c>
      <c r="T1195" s="113">
        <v>14346.612999999999</v>
      </c>
      <c r="U1195" s="113">
        <v>398.14019451412599</v>
      </c>
      <c r="V1195" s="113">
        <f t="shared" si="26"/>
        <v>14346613</v>
      </c>
      <c r="W1195" s="114"/>
      <c r="X1195">
        <v>2021</v>
      </c>
      <c r="Y1195" s="15">
        <v>44196</v>
      </c>
      <c r="Z1195" s="4">
        <v>24</v>
      </c>
      <c r="AA1195" s="4">
        <v>24</v>
      </c>
      <c r="AB1195" t="s">
        <v>224</v>
      </c>
      <c r="AC1195" t="s">
        <v>225</v>
      </c>
      <c r="AD1195" s="113">
        <v>4551.5153121774201</v>
      </c>
      <c r="AE1195" s="113">
        <v>4581.8261480560604</v>
      </c>
      <c r="AF1195" s="113">
        <v>30.310835878647499</v>
      </c>
    </row>
    <row r="1196" spans="13:32" x14ac:dyDescent="0.35">
      <c r="M1196">
        <v>2021</v>
      </c>
      <c r="N1196" s="15">
        <v>44197</v>
      </c>
      <c r="O1196" s="4">
        <v>24</v>
      </c>
      <c r="P1196" s="15" t="s">
        <v>191</v>
      </c>
      <c r="Q1196" t="s">
        <v>150</v>
      </c>
      <c r="R1196" t="s">
        <v>151</v>
      </c>
      <c r="S1196" s="113">
        <v>13705.316152274099</v>
      </c>
      <c r="T1196" s="113">
        <v>14203.254000000001</v>
      </c>
      <c r="U1196" s="113">
        <v>497.93784772585201</v>
      </c>
      <c r="V1196" s="113">
        <f t="shared" si="26"/>
        <v>14203254</v>
      </c>
      <c r="W1196" s="114"/>
      <c r="X1196">
        <v>2021</v>
      </c>
      <c r="Y1196" s="15">
        <v>44197</v>
      </c>
      <c r="Z1196" s="4">
        <v>24</v>
      </c>
      <c r="AA1196" s="4">
        <v>24</v>
      </c>
      <c r="AB1196" t="s">
        <v>224</v>
      </c>
      <c r="AC1196" t="s">
        <v>226</v>
      </c>
      <c r="AD1196" s="113">
        <v>4517.64696</v>
      </c>
      <c r="AE1196" s="113">
        <v>4547.73224944105</v>
      </c>
      <c r="AF1196" s="113">
        <v>30.0852894410502</v>
      </c>
    </row>
    <row r="1197" spans="13:32" x14ac:dyDescent="0.35">
      <c r="M1197">
        <v>2021</v>
      </c>
      <c r="N1197" s="15">
        <v>44198</v>
      </c>
      <c r="O1197" s="4">
        <v>24</v>
      </c>
      <c r="P1197" s="15" t="s">
        <v>191</v>
      </c>
      <c r="Q1197" t="s">
        <v>150</v>
      </c>
      <c r="R1197" t="s">
        <v>151</v>
      </c>
      <c r="S1197" s="113">
        <v>13359.512152319399</v>
      </c>
      <c r="T1197" s="113">
        <v>13765.19</v>
      </c>
      <c r="U1197" s="113">
        <v>405.677847680517</v>
      </c>
      <c r="V1197" s="113">
        <f t="shared" si="26"/>
        <v>13765190</v>
      </c>
      <c r="W1197" s="114"/>
      <c r="X1197">
        <v>2021</v>
      </c>
      <c r="Y1197" s="15">
        <v>44198</v>
      </c>
      <c r="Z1197" s="4">
        <v>24</v>
      </c>
      <c r="AA1197" s="4">
        <v>24</v>
      </c>
      <c r="AB1197" t="s">
        <v>224</v>
      </c>
      <c r="AC1197" t="s">
        <v>226</v>
      </c>
      <c r="AD1197" s="113">
        <v>4407.1827599999997</v>
      </c>
      <c r="AE1197" s="113">
        <v>4436.5324126240703</v>
      </c>
      <c r="AF1197" s="113">
        <v>29.349652624074601</v>
      </c>
    </row>
    <row r="1198" spans="13:32" x14ac:dyDescent="0.35">
      <c r="M1198">
        <v>2021</v>
      </c>
      <c r="N1198" s="15">
        <v>44199</v>
      </c>
      <c r="O1198" s="4">
        <v>24</v>
      </c>
      <c r="P1198" s="15" t="s">
        <v>191</v>
      </c>
      <c r="Q1198" t="s">
        <v>150</v>
      </c>
      <c r="R1198" t="s">
        <v>151</v>
      </c>
      <c r="S1198" s="113">
        <v>12566.3719426812</v>
      </c>
      <c r="T1198" s="113">
        <v>12980.217000000001</v>
      </c>
      <c r="U1198" s="113">
        <v>413.845057318751</v>
      </c>
      <c r="V1198" s="113">
        <f t="shared" si="26"/>
        <v>12980217</v>
      </c>
      <c r="W1198" s="114"/>
      <c r="X1198">
        <v>2021</v>
      </c>
      <c r="Y1198" s="15">
        <v>44199</v>
      </c>
      <c r="Z1198" s="4">
        <v>24</v>
      </c>
      <c r="AA1198" s="4">
        <v>24</v>
      </c>
      <c r="AB1198" t="s">
        <v>224</v>
      </c>
      <c r="AC1198" t="s">
        <v>226</v>
      </c>
      <c r="AD1198" s="113">
        <v>4406.6420799999996</v>
      </c>
      <c r="AE1198" s="113">
        <v>4435.9881319632796</v>
      </c>
      <c r="AF1198" s="113">
        <v>29.3460519632794</v>
      </c>
    </row>
    <row r="1199" spans="13:32" x14ac:dyDescent="0.35">
      <c r="M1199">
        <v>2021</v>
      </c>
      <c r="N1199" s="15">
        <v>44200</v>
      </c>
      <c r="O1199" s="4">
        <v>24</v>
      </c>
      <c r="P1199" s="15" t="s">
        <v>191</v>
      </c>
      <c r="Q1199" t="s">
        <v>150</v>
      </c>
      <c r="R1199" t="s">
        <v>151</v>
      </c>
      <c r="S1199" s="113">
        <v>13553.341343680901</v>
      </c>
      <c r="T1199" s="113">
        <v>14007.249</v>
      </c>
      <c r="U1199" s="113">
        <v>453.90765631902599</v>
      </c>
      <c r="V1199" s="113">
        <f t="shared" si="26"/>
        <v>14007249</v>
      </c>
      <c r="W1199" s="114"/>
      <c r="X1199">
        <v>2021</v>
      </c>
      <c r="Y1199" s="15">
        <v>44200</v>
      </c>
      <c r="Z1199" s="4">
        <v>24</v>
      </c>
      <c r="AA1199" s="4">
        <v>24</v>
      </c>
      <c r="AB1199" t="s">
        <v>224</v>
      </c>
      <c r="AC1199" t="s">
        <v>226</v>
      </c>
      <c r="AD1199" s="113">
        <v>4413.5001199999997</v>
      </c>
      <c r="AE1199" s="113">
        <v>4442.8918431102702</v>
      </c>
      <c r="AF1199" s="113">
        <v>29.391723110278001</v>
      </c>
    </row>
    <row r="1200" spans="13:32" x14ac:dyDescent="0.35">
      <c r="M1200">
        <v>2021</v>
      </c>
      <c r="N1200" s="15">
        <v>44201</v>
      </c>
      <c r="O1200" s="4">
        <v>24</v>
      </c>
      <c r="P1200" s="15" t="s">
        <v>191</v>
      </c>
      <c r="Q1200" t="s">
        <v>150</v>
      </c>
      <c r="R1200" t="s">
        <v>151</v>
      </c>
      <c r="S1200" s="113">
        <v>13882.0578593069</v>
      </c>
      <c r="T1200" s="113">
        <v>14330.795</v>
      </c>
      <c r="U1200" s="113">
        <v>448.73714069301701</v>
      </c>
      <c r="V1200" s="113">
        <f t="shared" si="26"/>
        <v>14330795</v>
      </c>
      <c r="W1200" s="114"/>
      <c r="X1200">
        <v>2021</v>
      </c>
      <c r="Y1200" s="15">
        <v>44201</v>
      </c>
      <c r="Z1200" s="4">
        <v>24</v>
      </c>
      <c r="AA1200" s="4">
        <v>24</v>
      </c>
      <c r="AB1200" t="s">
        <v>224</v>
      </c>
      <c r="AC1200" t="s">
        <v>226</v>
      </c>
      <c r="AD1200" s="113">
        <v>4448.9618399999999</v>
      </c>
      <c r="AE1200" s="113">
        <v>4478.58972058777</v>
      </c>
      <c r="AF1200" s="113">
        <v>29.627880587771099</v>
      </c>
    </row>
    <row r="1201" spans="13:32" x14ac:dyDescent="0.35">
      <c r="M1201">
        <v>2021</v>
      </c>
      <c r="N1201" s="15">
        <v>44202</v>
      </c>
      <c r="O1201" s="4">
        <v>24</v>
      </c>
      <c r="P1201" s="15" t="s">
        <v>191</v>
      </c>
      <c r="Q1201" t="s">
        <v>150</v>
      </c>
      <c r="R1201" t="s">
        <v>151</v>
      </c>
      <c r="S1201" s="113">
        <v>13353.1798653346</v>
      </c>
      <c r="T1201" s="113">
        <v>13805.912</v>
      </c>
      <c r="U1201" s="113">
        <v>452.732134665302</v>
      </c>
      <c r="V1201" s="113">
        <f t="shared" si="26"/>
        <v>13805912</v>
      </c>
      <c r="W1201" s="114"/>
      <c r="X1201">
        <v>2021</v>
      </c>
      <c r="Y1201" s="15">
        <v>44202</v>
      </c>
      <c r="Z1201" s="4">
        <v>24</v>
      </c>
      <c r="AA1201" s="4">
        <v>24</v>
      </c>
      <c r="AB1201" t="s">
        <v>224</v>
      </c>
      <c r="AC1201" t="s">
        <v>226</v>
      </c>
      <c r="AD1201" s="113">
        <v>4368.4022000000004</v>
      </c>
      <c r="AE1201" s="113">
        <v>4397.4935933172601</v>
      </c>
      <c r="AF1201" s="113">
        <v>29.0913933172681</v>
      </c>
    </row>
    <row r="1202" spans="13:32" x14ac:dyDescent="0.35">
      <c r="M1202">
        <v>2021</v>
      </c>
      <c r="N1202" s="15">
        <v>44203</v>
      </c>
      <c r="O1202" s="4">
        <v>24</v>
      </c>
      <c r="P1202" s="15" t="s">
        <v>191</v>
      </c>
      <c r="Q1202" t="s">
        <v>150</v>
      </c>
      <c r="R1202" t="s">
        <v>151</v>
      </c>
      <c r="S1202" s="113">
        <v>13518.174381815101</v>
      </c>
      <c r="T1202" s="113">
        <v>13984.397000000001</v>
      </c>
      <c r="U1202" s="113">
        <v>466.22261818485998</v>
      </c>
      <c r="V1202" s="113">
        <f t="shared" si="26"/>
        <v>13984397</v>
      </c>
      <c r="W1202" s="114"/>
      <c r="X1202">
        <v>2021</v>
      </c>
      <c r="Y1202" s="15">
        <v>44203</v>
      </c>
      <c r="Z1202" s="4">
        <v>24</v>
      </c>
      <c r="AA1202" s="4">
        <v>24</v>
      </c>
      <c r="AB1202" t="s">
        <v>224</v>
      </c>
      <c r="AC1202" t="s">
        <v>226</v>
      </c>
      <c r="AD1202" s="113">
        <v>4363.2359200000001</v>
      </c>
      <c r="AE1202" s="113">
        <v>4392.2929084532898</v>
      </c>
      <c r="AF1202" s="113">
        <v>29.056988453295801</v>
      </c>
    </row>
    <row r="1203" spans="13:32" x14ac:dyDescent="0.35">
      <c r="M1203">
        <v>2021</v>
      </c>
      <c r="N1203" s="15">
        <v>44204</v>
      </c>
      <c r="O1203" s="4">
        <v>24</v>
      </c>
      <c r="P1203" s="15" t="s">
        <v>191</v>
      </c>
      <c r="Q1203" t="s">
        <v>150</v>
      </c>
      <c r="R1203" t="s">
        <v>151</v>
      </c>
      <c r="S1203" s="113">
        <v>14032.6722438121</v>
      </c>
      <c r="T1203" s="113">
        <v>14514.664000000001</v>
      </c>
      <c r="U1203" s="113">
        <v>481.99175618784398</v>
      </c>
      <c r="V1203" s="113">
        <f t="shared" si="26"/>
        <v>14514664</v>
      </c>
      <c r="W1203" s="114"/>
      <c r="X1203">
        <v>2021</v>
      </c>
      <c r="Y1203" s="15">
        <v>44204</v>
      </c>
      <c r="Z1203" s="4">
        <v>24</v>
      </c>
      <c r="AA1203" s="4">
        <v>24</v>
      </c>
      <c r="AB1203" t="s">
        <v>224</v>
      </c>
      <c r="AC1203" t="s">
        <v>226</v>
      </c>
      <c r="AD1203" s="113">
        <v>4450.4083199999995</v>
      </c>
      <c r="AE1203" s="113">
        <v>4480.04583342757</v>
      </c>
      <c r="AF1203" s="113">
        <v>29.637513427578099</v>
      </c>
    </row>
    <row r="1204" spans="13:32" x14ac:dyDescent="0.35">
      <c r="M1204">
        <v>2021</v>
      </c>
      <c r="N1204" s="15">
        <v>44205</v>
      </c>
      <c r="O1204" s="4">
        <v>24</v>
      </c>
      <c r="P1204" s="15" t="s">
        <v>191</v>
      </c>
      <c r="Q1204" t="s">
        <v>150</v>
      </c>
      <c r="R1204" t="s">
        <v>151</v>
      </c>
      <c r="S1204" s="113">
        <v>13916.2051318759</v>
      </c>
      <c r="T1204" s="113">
        <v>14409.495999999999</v>
      </c>
      <c r="U1204" s="113">
        <v>493.29086812402602</v>
      </c>
      <c r="V1204" s="113">
        <f t="shared" si="26"/>
        <v>14409496</v>
      </c>
      <c r="W1204" s="114"/>
      <c r="X1204">
        <v>2021</v>
      </c>
      <c r="Y1204" s="15">
        <v>44205</v>
      </c>
      <c r="Z1204" s="4">
        <v>24</v>
      </c>
      <c r="AA1204" s="4">
        <v>24</v>
      </c>
      <c r="AB1204" t="s">
        <v>224</v>
      </c>
      <c r="AC1204" t="s">
        <v>226</v>
      </c>
      <c r="AD1204" s="113">
        <v>4429.0773600000002</v>
      </c>
      <c r="AE1204" s="113">
        <v>4458.5728198073302</v>
      </c>
      <c r="AF1204" s="113">
        <v>29.495459807333599</v>
      </c>
    </row>
    <row r="1205" spans="13:32" x14ac:dyDescent="0.35">
      <c r="M1205">
        <v>2021</v>
      </c>
      <c r="N1205" s="15">
        <v>44206</v>
      </c>
      <c r="O1205" s="4">
        <v>24</v>
      </c>
      <c r="P1205" s="15" t="s">
        <v>191</v>
      </c>
      <c r="Q1205" t="s">
        <v>150</v>
      </c>
      <c r="R1205" t="s">
        <v>151</v>
      </c>
      <c r="S1205" s="113">
        <v>13367.069419698701</v>
      </c>
      <c r="T1205" s="113">
        <v>13842.302</v>
      </c>
      <c r="U1205" s="113">
        <v>475.232580301204</v>
      </c>
      <c r="V1205" s="113">
        <f t="shared" si="26"/>
        <v>13842302</v>
      </c>
      <c r="W1205" s="114"/>
      <c r="X1205">
        <v>2021</v>
      </c>
      <c r="Y1205" s="15">
        <v>44206</v>
      </c>
      <c r="Z1205" s="4">
        <v>24</v>
      </c>
      <c r="AA1205" s="4">
        <v>24</v>
      </c>
      <c r="AB1205" t="s">
        <v>224</v>
      </c>
      <c r="AC1205" t="s">
        <v>226</v>
      </c>
      <c r="AD1205" s="113">
        <v>4428.5635599999996</v>
      </c>
      <c r="AE1205" s="113">
        <v>4458.0555981540101</v>
      </c>
      <c r="AF1205" s="113">
        <v>29.492038154014701</v>
      </c>
    </row>
    <row r="1206" spans="13:32" x14ac:dyDescent="0.35">
      <c r="M1206">
        <v>2021</v>
      </c>
      <c r="N1206" s="15">
        <v>44207</v>
      </c>
      <c r="O1206" s="4">
        <v>24</v>
      </c>
      <c r="P1206" s="15" t="s">
        <v>191</v>
      </c>
      <c r="Q1206" t="s">
        <v>150</v>
      </c>
      <c r="R1206" t="s">
        <v>151</v>
      </c>
      <c r="S1206" s="113">
        <v>13812.176308939101</v>
      </c>
      <c r="T1206" s="113">
        <v>14284.888000000001</v>
      </c>
      <c r="U1206" s="113">
        <v>472.71169106080902</v>
      </c>
      <c r="V1206" s="113">
        <f t="shared" si="26"/>
        <v>14284888</v>
      </c>
      <c r="W1206" s="114"/>
      <c r="X1206">
        <v>2021</v>
      </c>
      <c r="Y1206" s="15">
        <v>44207</v>
      </c>
      <c r="Z1206" s="4">
        <v>24</v>
      </c>
      <c r="AA1206" s="4">
        <v>24</v>
      </c>
      <c r="AB1206" t="s">
        <v>224</v>
      </c>
      <c r="AC1206" t="s">
        <v>226</v>
      </c>
      <c r="AD1206" s="113">
        <v>4441.1826000000001</v>
      </c>
      <c r="AE1206" s="113">
        <v>4470.7586747053901</v>
      </c>
      <c r="AF1206" s="113">
        <v>29.576074705393999</v>
      </c>
    </row>
    <row r="1207" spans="13:32" x14ac:dyDescent="0.35">
      <c r="M1207">
        <v>2021</v>
      </c>
      <c r="N1207" s="15">
        <v>44208</v>
      </c>
      <c r="O1207" s="4">
        <v>24</v>
      </c>
      <c r="P1207" s="15" t="s">
        <v>191</v>
      </c>
      <c r="Q1207" t="s">
        <v>150</v>
      </c>
      <c r="R1207" t="s">
        <v>151</v>
      </c>
      <c r="S1207" s="113">
        <v>13650.3298907097</v>
      </c>
      <c r="T1207" s="113">
        <v>14095.659</v>
      </c>
      <c r="U1207" s="113">
        <v>445.32910929024899</v>
      </c>
      <c r="V1207" s="113">
        <f t="shared" si="26"/>
        <v>14095659</v>
      </c>
      <c r="W1207" s="114"/>
      <c r="X1207">
        <v>2021</v>
      </c>
      <c r="Y1207" s="15">
        <v>44208</v>
      </c>
      <c r="Z1207" s="4">
        <v>24</v>
      </c>
      <c r="AA1207" s="4">
        <v>24</v>
      </c>
      <c r="AB1207" t="s">
        <v>224</v>
      </c>
      <c r="AC1207" t="s">
        <v>226</v>
      </c>
      <c r="AD1207" s="113">
        <v>4412.2235999999903</v>
      </c>
      <c r="AE1207" s="113">
        <v>4441.6068221198202</v>
      </c>
      <c r="AF1207" s="113">
        <v>29.3832221198249</v>
      </c>
    </row>
    <row r="1208" spans="13:32" x14ac:dyDescent="0.35">
      <c r="M1208">
        <v>2021</v>
      </c>
      <c r="N1208" s="15">
        <v>44209</v>
      </c>
      <c r="O1208" s="4">
        <v>24</v>
      </c>
      <c r="P1208" s="15" t="s">
        <v>191</v>
      </c>
      <c r="Q1208" t="s">
        <v>150</v>
      </c>
      <c r="R1208" t="s">
        <v>151</v>
      </c>
      <c r="S1208" s="113">
        <v>13412.925024713901</v>
      </c>
      <c r="T1208" s="113">
        <v>13849.223</v>
      </c>
      <c r="U1208" s="113">
        <v>436.29797528603302</v>
      </c>
      <c r="V1208" s="113">
        <f t="shared" si="26"/>
        <v>13849223</v>
      </c>
      <c r="W1208" s="114"/>
      <c r="X1208">
        <v>2021</v>
      </c>
      <c r="Y1208" s="15">
        <v>44209</v>
      </c>
      <c r="Z1208" s="4">
        <v>24</v>
      </c>
      <c r="AA1208" s="4">
        <v>24</v>
      </c>
      <c r="AB1208" t="s">
        <v>224</v>
      </c>
      <c r="AC1208" t="s">
        <v>226</v>
      </c>
      <c r="AD1208" s="113">
        <v>4345.1678000000002</v>
      </c>
      <c r="AE1208" s="113">
        <v>4374.1044637301202</v>
      </c>
      <c r="AF1208" s="113">
        <v>28.936663730122699</v>
      </c>
    </row>
    <row r="1209" spans="13:32" x14ac:dyDescent="0.35">
      <c r="M1209">
        <v>2021</v>
      </c>
      <c r="N1209" s="15">
        <v>44210</v>
      </c>
      <c r="O1209" s="4">
        <v>24</v>
      </c>
      <c r="P1209" s="15" t="s">
        <v>191</v>
      </c>
      <c r="Q1209" t="s">
        <v>150</v>
      </c>
      <c r="R1209" t="s">
        <v>151</v>
      </c>
      <c r="S1209" s="113">
        <v>13888.9889757236</v>
      </c>
      <c r="T1209" s="113">
        <v>14350.668</v>
      </c>
      <c r="U1209" s="113">
        <v>461.67902427637398</v>
      </c>
      <c r="V1209" s="113">
        <f t="shared" si="26"/>
        <v>14350668</v>
      </c>
      <c r="W1209" s="114"/>
      <c r="X1209">
        <v>2021</v>
      </c>
      <c r="Y1209" s="15">
        <v>44210</v>
      </c>
      <c r="Z1209" s="4">
        <v>24</v>
      </c>
      <c r="AA1209" s="4">
        <v>24</v>
      </c>
      <c r="AB1209" t="s">
        <v>224</v>
      </c>
      <c r="AC1209" t="s">
        <v>226</v>
      </c>
      <c r="AD1209" s="113">
        <v>4287.66</v>
      </c>
      <c r="AE1209" s="113">
        <v>4316.21369028765</v>
      </c>
      <c r="AF1209" s="113">
        <v>28.5536902876566</v>
      </c>
    </row>
    <row r="1210" spans="13:32" x14ac:dyDescent="0.35">
      <c r="M1210">
        <v>2021</v>
      </c>
      <c r="N1210" s="15">
        <v>44211</v>
      </c>
      <c r="O1210" s="4">
        <v>24</v>
      </c>
      <c r="P1210" s="15" t="s">
        <v>191</v>
      </c>
      <c r="Q1210" t="s">
        <v>150</v>
      </c>
      <c r="R1210" t="s">
        <v>151</v>
      </c>
      <c r="S1210" s="113">
        <v>14238.834262414601</v>
      </c>
      <c r="T1210" s="113">
        <v>14724.6</v>
      </c>
      <c r="U1210" s="113">
        <v>485.765737585328</v>
      </c>
      <c r="V1210" s="113">
        <f t="shared" si="26"/>
        <v>14724600</v>
      </c>
      <c r="W1210" s="114"/>
      <c r="X1210">
        <v>2021</v>
      </c>
      <c r="Y1210" s="15">
        <v>44211</v>
      </c>
      <c r="Z1210" s="4">
        <v>24</v>
      </c>
      <c r="AA1210" s="4">
        <v>24</v>
      </c>
      <c r="AB1210" t="s">
        <v>224</v>
      </c>
      <c r="AC1210" t="s">
        <v>226</v>
      </c>
      <c r="AD1210" s="113">
        <v>4431.6096799999996</v>
      </c>
      <c r="AE1210" s="113">
        <v>4461.1220038033098</v>
      </c>
      <c r="AF1210" s="113">
        <v>29.5123238033101</v>
      </c>
    </row>
    <row r="1211" spans="13:32" x14ac:dyDescent="0.35">
      <c r="M1211">
        <v>2021</v>
      </c>
      <c r="N1211" s="15">
        <v>44212</v>
      </c>
      <c r="O1211" s="4">
        <v>24</v>
      </c>
      <c r="P1211" s="15" t="s">
        <v>191</v>
      </c>
      <c r="Q1211" t="s">
        <v>150</v>
      </c>
      <c r="R1211" t="s">
        <v>151</v>
      </c>
      <c r="S1211" s="113">
        <v>14294.842787101499</v>
      </c>
      <c r="T1211" s="113">
        <v>14770.623</v>
      </c>
      <c r="U1211" s="113">
        <v>475.78021289845799</v>
      </c>
      <c r="V1211" s="113">
        <f t="shared" si="26"/>
        <v>14770623</v>
      </c>
      <c r="W1211" s="114"/>
      <c r="X1211">
        <v>2021</v>
      </c>
      <c r="Y1211" s="15">
        <v>44212</v>
      </c>
      <c r="Z1211" s="4">
        <v>24</v>
      </c>
      <c r="AA1211" s="4">
        <v>24</v>
      </c>
      <c r="AB1211" t="s">
        <v>224</v>
      </c>
      <c r="AC1211" t="s">
        <v>226</v>
      </c>
      <c r="AD1211" s="113">
        <v>4677.2755200000001</v>
      </c>
      <c r="AE1211" s="113">
        <v>4708.4238565257701</v>
      </c>
      <c r="AF1211" s="113">
        <v>31.148336525778099</v>
      </c>
    </row>
    <row r="1212" spans="13:32" x14ac:dyDescent="0.35">
      <c r="M1212">
        <v>2021</v>
      </c>
      <c r="N1212" s="15">
        <v>44213</v>
      </c>
      <c r="O1212" s="4">
        <v>24</v>
      </c>
      <c r="P1212" s="15" t="s">
        <v>191</v>
      </c>
      <c r="Q1212" t="s">
        <v>150</v>
      </c>
      <c r="R1212" t="s">
        <v>151</v>
      </c>
      <c r="S1212" s="113">
        <v>13672.060249120799</v>
      </c>
      <c r="T1212" s="113">
        <v>14135.641</v>
      </c>
      <c r="U1212" s="113">
        <v>463.58075087918701</v>
      </c>
      <c r="V1212" s="113">
        <f t="shared" si="26"/>
        <v>14135641</v>
      </c>
      <c r="W1212" s="114"/>
      <c r="X1212">
        <v>2021</v>
      </c>
      <c r="Y1212" s="15">
        <v>44213</v>
      </c>
      <c r="Z1212" s="4">
        <v>24</v>
      </c>
      <c r="AA1212" s="4">
        <v>24</v>
      </c>
      <c r="AB1212" t="s">
        <v>224</v>
      </c>
      <c r="AC1212" t="s">
        <v>226</v>
      </c>
      <c r="AD1212" s="113">
        <v>4664.3585599999997</v>
      </c>
      <c r="AE1212" s="113">
        <v>4695.4208759748699</v>
      </c>
      <c r="AF1212" s="113">
        <v>31.062315974872</v>
      </c>
    </row>
    <row r="1213" spans="13:32" x14ac:dyDescent="0.35">
      <c r="M1213">
        <v>2021</v>
      </c>
      <c r="N1213" s="15">
        <v>44214</v>
      </c>
      <c r="O1213" s="4">
        <v>24</v>
      </c>
      <c r="P1213" s="15" t="s">
        <v>191</v>
      </c>
      <c r="Q1213" t="s">
        <v>150</v>
      </c>
      <c r="R1213" t="s">
        <v>151</v>
      </c>
      <c r="S1213" s="113">
        <v>14198.564967905901</v>
      </c>
      <c r="T1213" s="113">
        <v>14645.382</v>
      </c>
      <c r="U1213" s="113">
        <v>446.817032094029</v>
      </c>
      <c r="V1213" s="113">
        <f t="shared" si="26"/>
        <v>14645382</v>
      </c>
      <c r="W1213" s="114"/>
      <c r="X1213">
        <v>2021</v>
      </c>
      <c r="Y1213" s="15">
        <v>44214</v>
      </c>
      <c r="Z1213" s="4">
        <v>24</v>
      </c>
      <c r="AA1213" s="4">
        <v>24</v>
      </c>
      <c r="AB1213" t="s">
        <v>224</v>
      </c>
      <c r="AC1213" t="s">
        <v>226</v>
      </c>
      <c r="AD1213" s="113">
        <v>4623.2072399999997</v>
      </c>
      <c r="AE1213" s="113">
        <v>4653.9955085816</v>
      </c>
      <c r="AF1213" s="113">
        <v>30.788268581606602</v>
      </c>
    </row>
    <row r="1214" spans="13:32" x14ac:dyDescent="0.35">
      <c r="M1214">
        <v>2021</v>
      </c>
      <c r="N1214" s="15">
        <v>44215</v>
      </c>
      <c r="O1214" s="4">
        <v>24</v>
      </c>
      <c r="P1214" s="15" t="s">
        <v>191</v>
      </c>
      <c r="Q1214" t="s">
        <v>150</v>
      </c>
      <c r="R1214" t="s">
        <v>151</v>
      </c>
      <c r="S1214" s="113">
        <v>14760.675725671999</v>
      </c>
      <c r="T1214" s="113">
        <v>15209.905000000001</v>
      </c>
      <c r="U1214" s="113">
        <v>449.22927432796399</v>
      </c>
      <c r="V1214" s="113">
        <f t="shared" si="26"/>
        <v>15209905</v>
      </c>
      <c r="W1214" s="114"/>
      <c r="X1214">
        <v>2021</v>
      </c>
      <c r="Y1214" s="15">
        <v>44215</v>
      </c>
      <c r="Z1214" s="4">
        <v>24</v>
      </c>
      <c r="AA1214" s="4">
        <v>24</v>
      </c>
      <c r="AB1214" t="s">
        <v>224</v>
      </c>
      <c r="AC1214" t="s">
        <v>226</v>
      </c>
      <c r="AD1214" s="113">
        <v>4681.0501999999997</v>
      </c>
      <c r="AE1214" s="113">
        <v>4712.2236740235403</v>
      </c>
      <c r="AF1214" s="113">
        <v>31.1734740235404</v>
      </c>
    </row>
    <row r="1215" spans="13:32" x14ac:dyDescent="0.35">
      <c r="M1215">
        <v>2021</v>
      </c>
      <c r="N1215" s="15">
        <v>44216</v>
      </c>
      <c r="O1215" s="4">
        <v>24</v>
      </c>
      <c r="P1215" s="15" t="s">
        <v>191</v>
      </c>
      <c r="Q1215" t="s">
        <v>150</v>
      </c>
      <c r="R1215" t="s">
        <v>151</v>
      </c>
      <c r="S1215" s="113">
        <v>14875.9056310455</v>
      </c>
      <c r="T1215" s="113">
        <v>15360.235000000001</v>
      </c>
      <c r="U1215" s="113">
        <v>484.32936895448398</v>
      </c>
      <c r="V1215" s="113">
        <f t="shared" si="26"/>
        <v>15360235</v>
      </c>
      <c r="W1215" s="114"/>
      <c r="X1215">
        <v>2021</v>
      </c>
      <c r="Y1215" s="15">
        <v>44216</v>
      </c>
      <c r="Z1215" s="4">
        <v>24</v>
      </c>
      <c r="AA1215" s="4">
        <v>24</v>
      </c>
      <c r="AB1215" t="s">
        <v>224</v>
      </c>
      <c r="AC1215" t="s">
        <v>226</v>
      </c>
      <c r="AD1215" s="113">
        <v>4729.71</v>
      </c>
      <c r="AE1215" s="113">
        <v>4761.2075241717903</v>
      </c>
      <c r="AF1215" s="113">
        <v>31.497524171793799</v>
      </c>
    </row>
    <row r="1216" spans="13:32" x14ac:dyDescent="0.35">
      <c r="M1216">
        <v>2021</v>
      </c>
      <c r="N1216" s="15">
        <v>44217</v>
      </c>
      <c r="O1216" s="4">
        <v>24</v>
      </c>
      <c r="P1216" s="15" t="s">
        <v>191</v>
      </c>
      <c r="Q1216" t="s">
        <v>150</v>
      </c>
      <c r="R1216" t="s">
        <v>151</v>
      </c>
      <c r="S1216" s="113">
        <v>14563.0114103467</v>
      </c>
      <c r="T1216" s="113">
        <v>15020.120999999999</v>
      </c>
      <c r="U1216" s="113">
        <v>457.10958965328899</v>
      </c>
      <c r="V1216" s="113">
        <f t="shared" si="26"/>
        <v>15020121</v>
      </c>
      <c r="W1216" s="114"/>
      <c r="X1216">
        <v>2021</v>
      </c>
      <c r="Y1216" s="15">
        <v>44217</v>
      </c>
      <c r="Z1216" s="4">
        <v>24</v>
      </c>
      <c r="AA1216" s="4">
        <v>24</v>
      </c>
      <c r="AB1216" t="s">
        <v>224</v>
      </c>
      <c r="AC1216" t="s">
        <v>226</v>
      </c>
      <c r="AD1216" s="113">
        <v>4691.2578800000001</v>
      </c>
      <c r="AE1216" s="113">
        <v>4722.4993321125803</v>
      </c>
      <c r="AF1216" s="113">
        <v>31.241452112585598</v>
      </c>
    </row>
    <row r="1217" spans="13:32" x14ac:dyDescent="0.35">
      <c r="M1217">
        <v>2021</v>
      </c>
      <c r="N1217" s="15">
        <v>44218</v>
      </c>
      <c r="O1217" s="4">
        <v>24</v>
      </c>
      <c r="P1217" s="15" t="s">
        <v>191</v>
      </c>
      <c r="Q1217" t="s">
        <v>150</v>
      </c>
      <c r="R1217" t="s">
        <v>151</v>
      </c>
      <c r="S1217" s="113">
        <v>14568.165539272401</v>
      </c>
      <c r="T1217" s="113">
        <v>15018.51</v>
      </c>
      <c r="U1217" s="113">
        <v>450.34446072755702</v>
      </c>
      <c r="V1217" s="113">
        <f t="shared" si="26"/>
        <v>15018510</v>
      </c>
      <c r="W1217" s="114"/>
      <c r="X1217">
        <v>2021</v>
      </c>
      <c r="Y1217" s="15">
        <v>44218</v>
      </c>
      <c r="Z1217" s="4">
        <v>24</v>
      </c>
      <c r="AA1217" s="4">
        <v>24</v>
      </c>
      <c r="AB1217" t="s">
        <v>224</v>
      </c>
      <c r="AC1217" t="s">
        <v>226</v>
      </c>
      <c r="AD1217" s="113">
        <v>4757.8718399999998</v>
      </c>
      <c r="AE1217" s="113">
        <v>4789.5569080669002</v>
      </c>
      <c r="AF1217" s="113">
        <v>31.685068066899699</v>
      </c>
    </row>
    <row r="1218" spans="13:32" x14ac:dyDescent="0.35">
      <c r="M1218">
        <v>2021</v>
      </c>
      <c r="N1218" s="15">
        <v>44219</v>
      </c>
      <c r="O1218" s="4">
        <v>24</v>
      </c>
      <c r="P1218" s="15" t="s">
        <v>191</v>
      </c>
      <c r="Q1218" t="s">
        <v>150</v>
      </c>
      <c r="R1218" t="s">
        <v>151</v>
      </c>
      <c r="S1218" s="113">
        <v>14882.0908462755</v>
      </c>
      <c r="T1218" s="113">
        <v>15335.661</v>
      </c>
      <c r="U1218" s="113">
        <v>453.57015372441299</v>
      </c>
      <c r="V1218" s="113">
        <f t="shared" si="26"/>
        <v>15335661</v>
      </c>
      <c r="W1218" s="114"/>
      <c r="X1218">
        <v>2021</v>
      </c>
      <c r="Y1218" s="15">
        <v>44219</v>
      </c>
      <c r="Z1218" s="4">
        <v>24</v>
      </c>
      <c r="AA1218" s="4">
        <v>24</v>
      </c>
      <c r="AB1218" t="s">
        <v>224</v>
      </c>
      <c r="AC1218" t="s">
        <v>226</v>
      </c>
      <c r="AD1218" s="113">
        <v>4740.7251999999999</v>
      </c>
      <c r="AE1218" s="113">
        <v>4772.2960799437597</v>
      </c>
      <c r="AF1218" s="113">
        <v>31.570879943766201</v>
      </c>
    </row>
    <row r="1219" spans="13:32" x14ac:dyDescent="0.35">
      <c r="M1219">
        <v>2021</v>
      </c>
      <c r="N1219" s="15">
        <v>44220</v>
      </c>
      <c r="O1219" s="4">
        <v>24</v>
      </c>
      <c r="P1219" s="15" t="s">
        <v>191</v>
      </c>
      <c r="Q1219" t="s">
        <v>150</v>
      </c>
      <c r="R1219" t="s">
        <v>151</v>
      </c>
      <c r="S1219" s="113">
        <v>14807.7318588949</v>
      </c>
      <c r="T1219" s="113">
        <v>15273.540999999999</v>
      </c>
      <c r="U1219" s="113">
        <v>465.80914110507501</v>
      </c>
      <c r="V1219" s="113">
        <f t="shared" si="26"/>
        <v>15273541</v>
      </c>
      <c r="W1219" s="114"/>
      <c r="X1219">
        <v>2021</v>
      </c>
      <c r="Y1219" s="15">
        <v>44220</v>
      </c>
      <c r="Z1219" s="4">
        <v>24</v>
      </c>
      <c r="AA1219" s="4">
        <v>24</v>
      </c>
      <c r="AB1219" t="s">
        <v>224</v>
      </c>
      <c r="AC1219" t="s">
        <v>226</v>
      </c>
      <c r="AD1219" s="113">
        <v>4739.0631199999998</v>
      </c>
      <c r="AE1219" s="113">
        <v>4770.6229313148197</v>
      </c>
      <c r="AF1219" s="113">
        <v>31.559811314828</v>
      </c>
    </row>
    <row r="1220" spans="13:32" x14ac:dyDescent="0.35">
      <c r="M1220">
        <v>2021</v>
      </c>
      <c r="N1220" s="15">
        <v>44221</v>
      </c>
      <c r="O1220" s="4">
        <v>24</v>
      </c>
      <c r="P1220" s="15" t="s">
        <v>191</v>
      </c>
      <c r="Q1220" t="s">
        <v>150</v>
      </c>
      <c r="R1220" t="s">
        <v>151</v>
      </c>
      <c r="S1220" s="113">
        <v>14697.1048765819</v>
      </c>
      <c r="T1220" s="113">
        <v>15166.281000000001</v>
      </c>
      <c r="U1220" s="113">
        <v>469.17612341806398</v>
      </c>
      <c r="V1220" s="113">
        <f t="shared" si="26"/>
        <v>15166281</v>
      </c>
      <c r="W1220" s="114"/>
      <c r="X1220">
        <v>2021</v>
      </c>
      <c r="Y1220" s="15">
        <v>44221</v>
      </c>
      <c r="Z1220" s="4">
        <v>24</v>
      </c>
      <c r="AA1220" s="4">
        <v>24</v>
      </c>
      <c r="AB1220" t="s">
        <v>224</v>
      </c>
      <c r="AC1220" t="s">
        <v>226</v>
      </c>
      <c r="AD1220" s="113">
        <v>4696.2074400000001</v>
      </c>
      <c r="AE1220" s="113">
        <v>4727.4818537287802</v>
      </c>
      <c r="AF1220" s="113">
        <v>31.274413728781902</v>
      </c>
    </row>
    <row r="1221" spans="13:32" x14ac:dyDescent="0.35">
      <c r="M1221">
        <v>2021</v>
      </c>
      <c r="N1221" s="15">
        <v>44222</v>
      </c>
      <c r="O1221" s="4">
        <v>24</v>
      </c>
      <c r="P1221" s="15" t="s">
        <v>191</v>
      </c>
      <c r="Q1221" t="s">
        <v>150</v>
      </c>
      <c r="R1221" t="s">
        <v>151</v>
      </c>
      <c r="S1221" s="113">
        <v>14557.3970360969</v>
      </c>
      <c r="T1221" s="113">
        <v>15004.549000000001</v>
      </c>
      <c r="U1221" s="113">
        <v>447.15196390309899</v>
      </c>
      <c r="V1221" s="113">
        <f t="shared" si="26"/>
        <v>15004549</v>
      </c>
      <c r="W1221" s="114"/>
      <c r="X1221">
        <v>2021</v>
      </c>
      <c r="Y1221" s="15">
        <v>44222</v>
      </c>
      <c r="Z1221" s="4">
        <v>24</v>
      </c>
      <c r="AA1221" s="4">
        <v>24</v>
      </c>
      <c r="AB1221" t="s">
        <v>224</v>
      </c>
      <c r="AC1221" t="s">
        <v>226</v>
      </c>
      <c r="AD1221" s="113">
        <v>4741.5822799999996</v>
      </c>
      <c r="AE1221" s="113">
        <v>4773.1588676717201</v>
      </c>
      <c r="AF1221" s="113">
        <v>31.5765876717279</v>
      </c>
    </row>
    <row r="1222" spans="13:32" x14ac:dyDescent="0.35">
      <c r="M1222">
        <v>2021</v>
      </c>
      <c r="N1222" s="15">
        <v>44223</v>
      </c>
      <c r="O1222" s="4">
        <v>24</v>
      </c>
      <c r="P1222" s="15" t="s">
        <v>191</v>
      </c>
      <c r="Q1222" t="s">
        <v>150</v>
      </c>
      <c r="R1222" t="s">
        <v>151</v>
      </c>
      <c r="S1222" s="113">
        <v>14443.1478988861</v>
      </c>
      <c r="T1222" s="113">
        <v>14910.120999999999</v>
      </c>
      <c r="U1222" s="113">
        <v>466.97310111387299</v>
      </c>
      <c r="V1222" s="113">
        <f t="shared" si="26"/>
        <v>14910121</v>
      </c>
      <c r="W1222" s="114"/>
      <c r="X1222">
        <v>2021</v>
      </c>
      <c r="Y1222" s="15">
        <v>44223</v>
      </c>
      <c r="Z1222" s="4">
        <v>24</v>
      </c>
      <c r="AA1222" s="4">
        <v>24</v>
      </c>
      <c r="AB1222" t="s">
        <v>224</v>
      </c>
      <c r="AC1222" t="s">
        <v>226</v>
      </c>
      <c r="AD1222" s="113">
        <v>4749.6555199999902</v>
      </c>
      <c r="AE1222" s="113">
        <v>4781.28587144837</v>
      </c>
      <c r="AF1222" s="113">
        <v>31.6303514483748</v>
      </c>
    </row>
    <row r="1223" spans="13:32" x14ac:dyDescent="0.35">
      <c r="M1223">
        <v>2021</v>
      </c>
      <c r="N1223" s="15">
        <v>44224</v>
      </c>
      <c r="O1223" s="4">
        <v>24</v>
      </c>
      <c r="P1223" s="15" t="s">
        <v>191</v>
      </c>
      <c r="Q1223" t="s">
        <v>150</v>
      </c>
      <c r="R1223" t="s">
        <v>151</v>
      </c>
      <c r="S1223" s="113">
        <v>14167.4392423387</v>
      </c>
      <c r="T1223" s="113">
        <v>14635.33</v>
      </c>
      <c r="U1223" s="113">
        <v>467.89075766120999</v>
      </c>
      <c r="V1223" s="113">
        <f t="shared" si="26"/>
        <v>14635330</v>
      </c>
      <c r="W1223" s="114"/>
      <c r="X1223">
        <v>2021</v>
      </c>
      <c r="Y1223" s="15">
        <v>44224</v>
      </c>
      <c r="Z1223" s="4">
        <v>24</v>
      </c>
      <c r="AA1223" s="4">
        <v>24</v>
      </c>
      <c r="AB1223" t="s">
        <v>224</v>
      </c>
      <c r="AC1223" t="s">
        <v>226</v>
      </c>
      <c r="AD1223" s="113">
        <v>4735.7103999999999</v>
      </c>
      <c r="AE1223" s="113">
        <v>4767.2478838614998</v>
      </c>
      <c r="AF1223" s="113">
        <v>31.5374838615081</v>
      </c>
    </row>
    <row r="1224" spans="13:32" x14ac:dyDescent="0.35">
      <c r="M1224">
        <v>2021</v>
      </c>
      <c r="N1224" s="15">
        <v>44225</v>
      </c>
      <c r="O1224" s="4">
        <v>24</v>
      </c>
      <c r="P1224" s="15" t="s">
        <v>191</v>
      </c>
      <c r="Q1224" t="s">
        <v>150</v>
      </c>
      <c r="R1224" t="s">
        <v>151</v>
      </c>
      <c r="S1224" s="113">
        <v>14291.2390054713</v>
      </c>
      <c r="T1224" s="113">
        <v>14781.975</v>
      </c>
      <c r="U1224" s="113">
        <v>490.735994528677</v>
      </c>
      <c r="V1224" s="113">
        <f t="shared" si="26"/>
        <v>14781975</v>
      </c>
      <c r="W1224" s="114"/>
      <c r="X1224">
        <v>2021</v>
      </c>
      <c r="Y1224" s="15">
        <v>44225</v>
      </c>
      <c r="Z1224" s="4">
        <v>24</v>
      </c>
      <c r="AA1224" s="4">
        <v>24</v>
      </c>
      <c r="AB1224" t="s">
        <v>224</v>
      </c>
      <c r="AC1224" t="s">
        <v>226</v>
      </c>
      <c r="AD1224" s="113">
        <v>4753.23308</v>
      </c>
      <c r="AE1224" s="113">
        <v>4784.8872562246397</v>
      </c>
      <c r="AF1224" s="113">
        <v>31.6541762246455</v>
      </c>
    </row>
    <row r="1225" spans="13:32" x14ac:dyDescent="0.35">
      <c r="M1225">
        <v>2021</v>
      </c>
      <c r="N1225" s="15">
        <v>44226</v>
      </c>
      <c r="O1225" s="4">
        <v>24</v>
      </c>
      <c r="P1225" s="15" t="s">
        <v>191</v>
      </c>
      <c r="Q1225" t="s">
        <v>150</v>
      </c>
      <c r="R1225" t="s">
        <v>151</v>
      </c>
      <c r="S1225" s="113">
        <v>13793.846317723201</v>
      </c>
      <c r="T1225" s="113">
        <v>14234.531999999999</v>
      </c>
      <c r="U1225" s="113">
        <v>440.68568227673597</v>
      </c>
      <c r="V1225" s="113">
        <f t="shared" ref="V1225:V1288" si="27">T1225*1000</f>
        <v>14234532</v>
      </c>
      <c r="W1225" s="114"/>
      <c r="X1225">
        <v>2021</v>
      </c>
      <c r="Y1225" s="15">
        <v>44226</v>
      </c>
      <c r="Z1225" s="4">
        <v>24</v>
      </c>
      <c r="AA1225" s="4">
        <v>24</v>
      </c>
      <c r="AB1225" t="s">
        <v>224</v>
      </c>
      <c r="AC1225" t="s">
        <v>226</v>
      </c>
      <c r="AD1225" s="113">
        <v>4713.5607200000004</v>
      </c>
      <c r="AE1225" s="113">
        <v>4744.9506979718799</v>
      </c>
      <c r="AF1225" s="113">
        <v>31.389977971887699</v>
      </c>
    </row>
    <row r="1226" spans="13:32" x14ac:dyDescent="0.35">
      <c r="M1226">
        <v>2021</v>
      </c>
      <c r="N1226" s="15">
        <v>44227</v>
      </c>
      <c r="O1226" s="4">
        <v>24</v>
      </c>
      <c r="P1226" s="15" t="s">
        <v>191</v>
      </c>
      <c r="Q1226" t="s">
        <v>150</v>
      </c>
      <c r="R1226" t="s">
        <v>151</v>
      </c>
      <c r="S1226" s="113">
        <v>13466.5656319521</v>
      </c>
      <c r="T1226" s="113">
        <v>13869.064</v>
      </c>
      <c r="U1226" s="113">
        <v>402.49836804783399</v>
      </c>
      <c r="V1226" s="113">
        <f t="shared" si="27"/>
        <v>13869064</v>
      </c>
      <c r="W1226" s="114"/>
      <c r="X1226">
        <v>2021</v>
      </c>
      <c r="Y1226" s="15">
        <v>44227</v>
      </c>
      <c r="Z1226" s="4">
        <v>24</v>
      </c>
      <c r="AA1226" s="4">
        <v>24</v>
      </c>
      <c r="AB1226" t="s">
        <v>224</v>
      </c>
      <c r="AC1226" t="s">
        <v>226</v>
      </c>
      <c r="AD1226" s="113">
        <v>4755.3532400000004</v>
      </c>
      <c r="AE1226" s="113">
        <v>4787.0215354393204</v>
      </c>
      <c r="AF1226" s="113">
        <v>31.668295439322101</v>
      </c>
    </row>
    <row r="1227" spans="13:32" x14ac:dyDescent="0.35">
      <c r="M1227">
        <v>2021</v>
      </c>
      <c r="N1227" s="15">
        <v>44228</v>
      </c>
      <c r="O1227" s="4">
        <v>24</v>
      </c>
      <c r="P1227" s="15" t="s">
        <v>192</v>
      </c>
      <c r="Q1227" t="s">
        <v>150</v>
      </c>
      <c r="R1227" t="s">
        <v>151</v>
      </c>
      <c r="S1227" s="113">
        <v>13363.189315651</v>
      </c>
      <c r="T1227" s="113">
        <v>13797.778</v>
      </c>
      <c r="U1227" s="113">
        <v>434.588684348973</v>
      </c>
      <c r="V1227" s="113">
        <f t="shared" si="27"/>
        <v>13797778</v>
      </c>
      <c r="W1227" s="114"/>
      <c r="X1227">
        <v>2021</v>
      </c>
      <c r="Y1227" s="15">
        <v>44228</v>
      </c>
      <c r="Z1227" s="4">
        <v>24</v>
      </c>
      <c r="AA1227" s="4">
        <v>24</v>
      </c>
      <c r="AB1227" t="s">
        <v>224</v>
      </c>
      <c r="AC1227" t="s">
        <v>226</v>
      </c>
      <c r="AD1227" s="113">
        <v>4703.8167199999998</v>
      </c>
      <c r="AE1227" s="113">
        <v>4735.1418077618</v>
      </c>
      <c r="AF1227" s="113">
        <v>31.325087761804799</v>
      </c>
    </row>
    <row r="1228" spans="13:32" x14ac:dyDescent="0.35">
      <c r="M1228">
        <v>2021</v>
      </c>
      <c r="N1228" s="15">
        <v>44229</v>
      </c>
      <c r="O1228" s="4">
        <v>24</v>
      </c>
      <c r="P1228" s="15" t="s">
        <v>192</v>
      </c>
      <c r="Q1228" t="s">
        <v>150</v>
      </c>
      <c r="R1228" t="s">
        <v>151</v>
      </c>
      <c r="S1228" s="113">
        <v>13550.9838358573</v>
      </c>
      <c r="T1228" s="113">
        <v>14001.984</v>
      </c>
      <c r="U1228" s="113">
        <v>451.000164142671</v>
      </c>
      <c r="V1228" s="113">
        <f t="shared" si="27"/>
        <v>14001984</v>
      </c>
      <c r="W1228" s="114"/>
      <c r="X1228">
        <v>2021</v>
      </c>
      <c r="Y1228" s="15">
        <v>44229</v>
      </c>
      <c r="Z1228" s="4">
        <v>24</v>
      </c>
      <c r="AA1228" s="4">
        <v>24</v>
      </c>
      <c r="AB1228" t="s">
        <v>224</v>
      </c>
      <c r="AC1228" t="s">
        <v>226</v>
      </c>
      <c r="AD1228" s="113">
        <v>4737.9638400000003</v>
      </c>
      <c r="AE1228" s="113">
        <v>4769.5163306549202</v>
      </c>
      <c r="AF1228" s="113">
        <v>31.552490654920401</v>
      </c>
    </row>
    <row r="1229" spans="13:32" x14ac:dyDescent="0.35">
      <c r="M1229">
        <v>2021</v>
      </c>
      <c r="N1229" s="15">
        <v>44230</v>
      </c>
      <c r="O1229" s="4">
        <v>24</v>
      </c>
      <c r="P1229" s="15" t="s">
        <v>192</v>
      </c>
      <c r="Q1229" t="s">
        <v>150</v>
      </c>
      <c r="R1229" t="s">
        <v>151</v>
      </c>
      <c r="S1229" s="113">
        <v>13919.8494237754</v>
      </c>
      <c r="T1229" s="113">
        <v>14375.067999999999</v>
      </c>
      <c r="U1229" s="113">
        <v>455.218576224559</v>
      </c>
      <c r="V1229" s="113">
        <f t="shared" si="27"/>
        <v>14375068</v>
      </c>
      <c r="W1229" s="114"/>
      <c r="X1229">
        <v>2021</v>
      </c>
      <c r="Y1229" s="15">
        <v>44230</v>
      </c>
      <c r="Z1229" s="4">
        <v>24</v>
      </c>
      <c r="AA1229" s="4">
        <v>24</v>
      </c>
      <c r="AB1229" t="s">
        <v>224</v>
      </c>
      <c r="AC1229" t="s">
        <v>226</v>
      </c>
      <c r="AD1229" s="113">
        <v>4737.58752</v>
      </c>
      <c r="AE1229" s="113">
        <v>4769.13750455025</v>
      </c>
      <c r="AF1229" s="113">
        <v>31.5499845502551</v>
      </c>
    </row>
    <row r="1230" spans="13:32" x14ac:dyDescent="0.35">
      <c r="M1230">
        <v>2021</v>
      </c>
      <c r="N1230" s="15">
        <v>44231</v>
      </c>
      <c r="O1230" s="4">
        <v>24</v>
      </c>
      <c r="P1230" s="15" t="s">
        <v>192</v>
      </c>
      <c r="Q1230" t="s">
        <v>150</v>
      </c>
      <c r="R1230" t="s">
        <v>151</v>
      </c>
      <c r="S1230" s="113">
        <v>13816.946116097601</v>
      </c>
      <c r="T1230" s="113">
        <v>14253.459000000001</v>
      </c>
      <c r="U1230" s="113">
        <v>436.51288390231599</v>
      </c>
      <c r="V1230" s="113">
        <f t="shared" si="27"/>
        <v>14253459</v>
      </c>
      <c r="W1230" s="114"/>
      <c r="X1230">
        <v>2021</v>
      </c>
      <c r="Y1230" s="15">
        <v>44231</v>
      </c>
      <c r="Z1230" s="4">
        <v>24</v>
      </c>
      <c r="AA1230" s="4">
        <v>24</v>
      </c>
      <c r="AB1230" t="s">
        <v>224</v>
      </c>
      <c r="AC1230" t="s">
        <v>226</v>
      </c>
      <c r="AD1230" s="113">
        <v>4730.4867199999999</v>
      </c>
      <c r="AE1230" s="113">
        <v>4761.9894167419798</v>
      </c>
      <c r="AF1230" s="113">
        <v>31.5026967419881</v>
      </c>
    </row>
    <row r="1231" spans="13:32" x14ac:dyDescent="0.35">
      <c r="M1231">
        <v>2021</v>
      </c>
      <c r="N1231" s="15">
        <v>44232</v>
      </c>
      <c r="O1231" s="4">
        <v>24</v>
      </c>
      <c r="P1231" s="15" t="s">
        <v>192</v>
      </c>
      <c r="Q1231" t="s">
        <v>150</v>
      </c>
      <c r="R1231" t="s">
        <v>151</v>
      </c>
      <c r="S1231" s="113">
        <v>13053.754932068499</v>
      </c>
      <c r="T1231" s="113">
        <v>13526.919</v>
      </c>
      <c r="U1231" s="113">
        <v>473.16406793149798</v>
      </c>
      <c r="V1231" s="113">
        <f t="shared" si="27"/>
        <v>13526919</v>
      </c>
      <c r="W1231" s="114"/>
      <c r="X1231">
        <v>2021</v>
      </c>
      <c r="Y1231" s="15">
        <v>44232</v>
      </c>
      <c r="Z1231" s="4">
        <v>24</v>
      </c>
      <c r="AA1231" s="4">
        <v>24</v>
      </c>
      <c r="AB1231" t="s">
        <v>224</v>
      </c>
      <c r="AC1231" t="s">
        <v>226</v>
      </c>
      <c r="AD1231" s="113">
        <v>4766.4529999999904</v>
      </c>
      <c r="AE1231" s="113">
        <v>4798.1952143389799</v>
      </c>
      <c r="AF1231" s="113">
        <v>31.742214338979998</v>
      </c>
    </row>
    <row r="1232" spans="13:32" x14ac:dyDescent="0.35">
      <c r="M1232">
        <v>2021</v>
      </c>
      <c r="N1232" s="15">
        <v>44233</v>
      </c>
      <c r="O1232" s="4">
        <v>24</v>
      </c>
      <c r="P1232" s="15" t="s">
        <v>192</v>
      </c>
      <c r="Q1232" t="s">
        <v>150</v>
      </c>
      <c r="R1232" t="s">
        <v>151</v>
      </c>
      <c r="S1232" s="113">
        <v>12958.400088939799</v>
      </c>
      <c r="T1232" s="113">
        <v>13419.397999999999</v>
      </c>
      <c r="U1232" s="113">
        <v>460.99791106010701</v>
      </c>
      <c r="V1232" s="113">
        <f t="shared" si="27"/>
        <v>13419398</v>
      </c>
      <c r="W1232" s="114"/>
      <c r="X1232">
        <v>2021</v>
      </c>
      <c r="Y1232" s="15">
        <v>44233</v>
      </c>
      <c r="Z1232" s="4">
        <v>24</v>
      </c>
      <c r="AA1232" s="4">
        <v>24</v>
      </c>
      <c r="AB1232" t="s">
        <v>224</v>
      </c>
      <c r="AC1232" t="s">
        <v>226</v>
      </c>
      <c r="AD1232" s="113">
        <v>4728.5928000000004</v>
      </c>
      <c r="AE1232" s="113">
        <v>4760.0828841735602</v>
      </c>
      <c r="AF1232" s="113">
        <v>31.490084173568601</v>
      </c>
    </row>
    <row r="1233" spans="13:32" x14ac:dyDescent="0.35">
      <c r="M1233">
        <v>2021</v>
      </c>
      <c r="N1233" s="15">
        <v>44234</v>
      </c>
      <c r="O1233" s="4">
        <v>24</v>
      </c>
      <c r="P1233" s="15" t="s">
        <v>192</v>
      </c>
      <c r="Q1233" t="s">
        <v>150</v>
      </c>
      <c r="R1233" t="s">
        <v>151</v>
      </c>
      <c r="S1233" s="113">
        <v>13188.018482060999</v>
      </c>
      <c r="T1233" s="113">
        <v>13587.272000000001</v>
      </c>
      <c r="U1233" s="113">
        <v>399.25351793897897</v>
      </c>
      <c r="V1233" s="113">
        <f t="shared" si="27"/>
        <v>13587272</v>
      </c>
      <c r="W1233" s="114"/>
      <c r="X1233">
        <v>2021</v>
      </c>
      <c r="Y1233" s="15">
        <v>44234</v>
      </c>
      <c r="Z1233" s="4">
        <v>24</v>
      </c>
      <c r="AA1233" s="4">
        <v>24</v>
      </c>
      <c r="AB1233" t="s">
        <v>224</v>
      </c>
      <c r="AC1233" t="s">
        <v>226</v>
      </c>
      <c r="AD1233" s="113">
        <v>4749.2568000000001</v>
      </c>
      <c r="AE1233" s="113">
        <v>4780.8844961708101</v>
      </c>
      <c r="AF1233" s="113">
        <v>31.627696170812701</v>
      </c>
    </row>
    <row r="1234" spans="13:32" x14ac:dyDescent="0.35">
      <c r="M1234">
        <v>2021</v>
      </c>
      <c r="N1234" s="15">
        <v>44235</v>
      </c>
      <c r="O1234" s="4">
        <v>24</v>
      </c>
      <c r="P1234" s="15" t="s">
        <v>192</v>
      </c>
      <c r="Q1234" t="s">
        <v>150</v>
      </c>
      <c r="R1234" t="s">
        <v>151</v>
      </c>
      <c r="S1234" s="113">
        <v>14555.3742472585</v>
      </c>
      <c r="T1234" s="113">
        <v>14966.864</v>
      </c>
      <c r="U1234" s="113">
        <v>411.48975274144601</v>
      </c>
      <c r="V1234" s="113">
        <f t="shared" si="27"/>
        <v>14966864</v>
      </c>
      <c r="W1234" s="114"/>
      <c r="X1234">
        <v>2021</v>
      </c>
      <c r="Y1234" s="15">
        <v>44235</v>
      </c>
      <c r="Z1234" s="4">
        <v>24</v>
      </c>
      <c r="AA1234" s="4">
        <v>24</v>
      </c>
      <c r="AB1234" t="s">
        <v>224</v>
      </c>
      <c r="AC1234" t="s">
        <v>226</v>
      </c>
      <c r="AD1234" s="113">
        <v>4800.8395200000004</v>
      </c>
      <c r="AE1234" s="113">
        <v>4832.8107315174202</v>
      </c>
      <c r="AF1234" s="113">
        <v>31.971211517429499</v>
      </c>
    </row>
    <row r="1235" spans="13:32" x14ac:dyDescent="0.35">
      <c r="M1235">
        <v>2021</v>
      </c>
      <c r="N1235" s="15">
        <v>44236</v>
      </c>
      <c r="O1235" s="4">
        <v>24</v>
      </c>
      <c r="P1235" s="15" t="s">
        <v>192</v>
      </c>
      <c r="Q1235" t="s">
        <v>150</v>
      </c>
      <c r="R1235" t="s">
        <v>151</v>
      </c>
      <c r="S1235" s="113">
        <v>15603.2702513447</v>
      </c>
      <c r="T1235" s="113">
        <v>16050.425999999999</v>
      </c>
      <c r="U1235" s="113">
        <v>447.15574865524201</v>
      </c>
      <c r="V1235" s="113">
        <f t="shared" si="27"/>
        <v>16050426</v>
      </c>
      <c r="W1235" s="114"/>
      <c r="X1235">
        <v>2021</v>
      </c>
      <c r="Y1235" s="15">
        <v>44236</v>
      </c>
      <c r="Z1235" s="4">
        <v>24</v>
      </c>
      <c r="AA1235" s="4">
        <v>24</v>
      </c>
      <c r="AB1235" t="s">
        <v>224</v>
      </c>
      <c r="AC1235" t="s">
        <v>226</v>
      </c>
      <c r="AD1235" s="113">
        <v>4813.1220000000003</v>
      </c>
      <c r="AE1235" s="113">
        <v>4845.1750067460298</v>
      </c>
      <c r="AF1235" s="113">
        <v>32.053006746035599</v>
      </c>
    </row>
    <row r="1236" spans="13:32" x14ac:dyDescent="0.35">
      <c r="M1236">
        <v>2021</v>
      </c>
      <c r="N1236" s="15">
        <v>44237</v>
      </c>
      <c r="O1236" s="4">
        <v>24</v>
      </c>
      <c r="P1236" s="15" t="s">
        <v>192</v>
      </c>
      <c r="Q1236" t="s">
        <v>150</v>
      </c>
      <c r="R1236" t="s">
        <v>151</v>
      </c>
      <c r="S1236" s="113">
        <v>16072.9747326283</v>
      </c>
      <c r="T1236" s="113">
        <v>16511.924999999999</v>
      </c>
      <c r="U1236" s="113">
        <v>438.95026737165603</v>
      </c>
      <c r="V1236" s="113">
        <f t="shared" si="27"/>
        <v>16511925</v>
      </c>
      <c r="W1236" s="114"/>
      <c r="X1236">
        <v>2021</v>
      </c>
      <c r="Y1236" s="15">
        <v>44237</v>
      </c>
      <c r="Z1236" s="4">
        <v>24</v>
      </c>
      <c r="AA1236" s="4">
        <v>24</v>
      </c>
      <c r="AB1236" t="s">
        <v>224</v>
      </c>
      <c r="AC1236" t="s">
        <v>226</v>
      </c>
      <c r="AD1236" s="113">
        <v>4833.9593199999999</v>
      </c>
      <c r="AE1236" s="113">
        <v>4866.1510929685601</v>
      </c>
      <c r="AF1236" s="113">
        <v>32.191772968568202</v>
      </c>
    </row>
    <row r="1237" spans="13:32" x14ac:dyDescent="0.35">
      <c r="M1237">
        <v>2021</v>
      </c>
      <c r="N1237" s="15">
        <v>44238</v>
      </c>
      <c r="O1237" s="4">
        <v>24</v>
      </c>
      <c r="P1237" s="15" t="s">
        <v>192</v>
      </c>
      <c r="Q1237" t="s">
        <v>150</v>
      </c>
      <c r="R1237" t="s">
        <v>151</v>
      </c>
      <c r="S1237" s="113">
        <v>17060.993142320898</v>
      </c>
      <c r="T1237" s="113">
        <v>17463.704000000002</v>
      </c>
      <c r="U1237" s="113">
        <v>402.71085767903401</v>
      </c>
      <c r="V1237" s="113">
        <f t="shared" si="27"/>
        <v>17463704</v>
      </c>
      <c r="W1237" s="114"/>
      <c r="X1237">
        <v>2021</v>
      </c>
      <c r="Y1237" s="15">
        <v>44238</v>
      </c>
      <c r="Z1237" s="4">
        <v>24</v>
      </c>
      <c r="AA1237" s="4">
        <v>24</v>
      </c>
      <c r="AB1237" t="s">
        <v>224</v>
      </c>
      <c r="AC1237" t="s">
        <v>226</v>
      </c>
      <c r="AD1237" s="113">
        <v>4840.5376399999996</v>
      </c>
      <c r="AE1237" s="113">
        <v>4872.7732213190102</v>
      </c>
      <c r="AF1237" s="113">
        <v>32.235581319018799</v>
      </c>
    </row>
    <row r="1238" spans="13:32" x14ac:dyDescent="0.35">
      <c r="M1238">
        <v>2021</v>
      </c>
      <c r="N1238" s="15">
        <v>44239</v>
      </c>
      <c r="O1238" s="4">
        <v>24</v>
      </c>
      <c r="P1238" s="15" t="s">
        <v>192</v>
      </c>
      <c r="Q1238" t="s">
        <v>150</v>
      </c>
      <c r="R1238" t="s">
        <v>151</v>
      </c>
      <c r="S1238" s="113">
        <v>17063.767710452499</v>
      </c>
      <c r="T1238" s="113">
        <v>17488.942999999999</v>
      </c>
      <c r="U1238" s="113">
        <v>425.17528954743398</v>
      </c>
      <c r="V1238" s="113">
        <f t="shared" si="27"/>
        <v>17488943</v>
      </c>
      <c r="W1238" s="114"/>
      <c r="X1238">
        <v>2021</v>
      </c>
      <c r="Y1238" s="15">
        <v>44239</v>
      </c>
      <c r="Z1238" s="4">
        <v>24</v>
      </c>
      <c r="AA1238" s="4">
        <v>24</v>
      </c>
      <c r="AB1238" t="s">
        <v>224</v>
      </c>
      <c r="AC1238" t="s">
        <v>226</v>
      </c>
      <c r="AD1238" s="113">
        <v>4875.3948399999999</v>
      </c>
      <c r="AE1238" s="113">
        <v>4907.8625529929604</v>
      </c>
      <c r="AF1238" s="113">
        <v>32.467712992960898</v>
      </c>
    </row>
    <row r="1239" spans="13:32" x14ac:dyDescent="0.35">
      <c r="M1239">
        <v>2021</v>
      </c>
      <c r="N1239" s="15">
        <v>44240</v>
      </c>
      <c r="O1239" s="4">
        <v>24</v>
      </c>
      <c r="P1239" s="15" t="s">
        <v>192</v>
      </c>
      <c r="Q1239" t="s">
        <v>150</v>
      </c>
      <c r="R1239" t="s">
        <v>151</v>
      </c>
      <c r="S1239" s="113">
        <v>16088.035818807501</v>
      </c>
      <c r="T1239" s="113">
        <v>16518.044000000002</v>
      </c>
      <c r="U1239" s="113">
        <v>430.00818119249197</v>
      </c>
      <c r="V1239" s="113">
        <f t="shared" si="27"/>
        <v>16518044.000000002</v>
      </c>
      <c r="W1239" s="114"/>
      <c r="X1239">
        <v>2021</v>
      </c>
      <c r="Y1239" s="15">
        <v>44240</v>
      </c>
      <c r="Z1239" s="4">
        <v>24</v>
      </c>
      <c r="AA1239" s="4">
        <v>24</v>
      </c>
      <c r="AB1239" t="s">
        <v>224</v>
      </c>
      <c r="AC1239" t="s">
        <v>226</v>
      </c>
      <c r="AD1239" s="113">
        <v>4840.9943199999998</v>
      </c>
      <c r="AE1239" s="113">
        <v>4873.2329425814496</v>
      </c>
      <c r="AF1239" s="113">
        <v>32.238622581451096</v>
      </c>
    </row>
    <row r="1240" spans="13:32" x14ac:dyDescent="0.35">
      <c r="M1240">
        <v>2021</v>
      </c>
      <c r="N1240" s="15">
        <v>44241</v>
      </c>
      <c r="O1240" s="4">
        <v>24</v>
      </c>
      <c r="P1240" s="15" t="s">
        <v>192</v>
      </c>
      <c r="Q1240" t="s">
        <v>150</v>
      </c>
      <c r="R1240" t="s">
        <v>151</v>
      </c>
      <c r="S1240" s="113">
        <v>15381.4081906716</v>
      </c>
      <c r="T1240" s="113">
        <v>15831.972</v>
      </c>
      <c r="U1240" s="113">
        <v>450.56380932833201</v>
      </c>
      <c r="V1240" s="113">
        <f t="shared" si="27"/>
        <v>15831972</v>
      </c>
      <c r="W1240" s="114"/>
      <c r="X1240">
        <v>2021</v>
      </c>
      <c r="Y1240" s="15">
        <v>44241</v>
      </c>
      <c r="Z1240" s="4">
        <v>24</v>
      </c>
      <c r="AA1240" s="4">
        <v>24</v>
      </c>
      <c r="AB1240" t="s">
        <v>224</v>
      </c>
      <c r="AC1240" t="s">
        <v>226</v>
      </c>
      <c r="AD1240" s="113">
        <v>4821.6155199999903</v>
      </c>
      <c r="AE1240" s="113">
        <v>4853.7250893791497</v>
      </c>
      <c r="AF1240" s="113">
        <v>32.1095693791573</v>
      </c>
    </row>
    <row r="1241" spans="13:32" x14ac:dyDescent="0.35">
      <c r="M1241">
        <v>2021</v>
      </c>
      <c r="N1241" s="15">
        <v>44242</v>
      </c>
      <c r="O1241" s="4">
        <v>24</v>
      </c>
      <c r="P1241" s="15" t="s">
        <v>192</v>
      </c>
      <c r="Q1241" t="s">
        <v>150</v>
      </c>
      <c r="R1241" t="s">
        <v>151</v>
      </c>
      <c r="S1241" s="113">
        <v>15300.6951242471</v>
      </c>
      <c r="T1241" s="113">
        <v>15772.225</v>
      </c>
      <c r="U1241" s="113">
        <v>471.52987575288699</v>
      </c>
      <c r="V1241" s="113">
        <f t="shared" si="27"/>
        <v>15772225</v>
      </c>
      <c r="W1241" s="114"/>
      <c r="X1241">
        <v>2021</v>
      </c>
      <c r="Y1241" s="15">
        <v>44242</v>
      </c>
      <c r="Z1241" s="4">
        <v>24</v>
      </c>
      <c r="AA1241" s="4">
        <v>24</v>
      </c>
      <c r="AB1241" t="s">
        <v>224</v>
      </c>
      <c r="AC1241" t="s">
        <v>226</v>
      </c>
      <c r="AD1241" s="113">
        <v>4834.4053599999997</v>
      </c>
      <c r="AE1241" s="113">
        <v>4866.6001033738703</v>
      </c>
      <c r="AF1241" s="113">
        <v>32.194743373874402</v>
      </c>
    </row>
    <row r="1242" spans="13:32" x14ac:dyDescent="0.35">
      <c r="M1242">
        <v>2021</v>
      </c>
      <c r="N1242" s="15">
        <v>44243</v>
      </c>
      <c r="O1242" s="4">
        <v>24</v>
      </c>
      <c r="P1242" s="15" t="s">
        <v>192</v>
      </c>
      <c r="Q1242" t="s">
        <v>150</v>
      </c>
      <c r="R1242" t="s">
        <v>151</v>
      </c>
      <c r="S1242" s="113">
        <v>15599.8954625772</v>
      </c>
      <c r="T1242" s="113">
        <v>16073.527</v>
      </c>
      <c r="U1242" s="113">
        <v>473.631537422745</v>
      </c>
      <c r="V1242" s="113">
        <f t="shared" si="27"/>
        <v>16073527</v>
      </c>
      <c r="W1242" s="114"/>
      <c r="X1242">
        <v>2021</v>
      </c>
      <c r="Y1242" s="15">
        <v>44243</v>
      </c>
      <c r="Z1242" s="4">
        <v>24</v>
      </c>
      <c r="AA1242" s="4">
        <v>24</v>
      </c>
      <c r="AB1242" t="s">
        <v>224</v>
      </c>
      <c r="AC1242" t="s">
        <v>226</v>
      </c>
      <c r="AD1242" s="113">
        <v>4821.0252799999998</v>
      </c>
      <c r="AE1242" s="113">
        <v>4853.1309186733197</v>
      </c>
      <c r="AF1242" s="113">
        <v>32.105638673328201</v>
      </c>
    </row>
    <row r="1243" spans="13:32" x14ac:dyDescent="0.35">
      <c r="M1243">
        <v>2021</v>
      </c>
      <c r="N1243" s="15">
        <v>44244</v>
      </c>
      <c r="O1243" s="4">
        <v>24</v>
      </c>
      <c r="P1243" s="15" t="s">
        <v>192</v>
      </c>
      <c r="Q1243" t="s">
        <v>150</v>
      </c>
      <c r="R1243" t="s">
        <v>151</v>
      </c>
      <c r="S1243" s="113">
        <v>15324.344443115901</v>
      </c>
      <c r="T1243" s="113">
        <v>15821.72</v>
      </c>
      <c r="U1243" s="113">
        <v>497.375556884064</v>
      </c>
      <c r="V1243" s="113">
        <f t="shared" si="27"/>
        <v>15821720</v>
      </c>
      <c r="W1243" s="114"/>
      <c r="X1243">
        <v>2021</v>
      </c>
      <c r="Y1243" s="15">
        <v>44244</v>
      </c>
      <c r="Z1243" s="4">
        <v>24</v>
      </c>
      <c r="AA1243" s="4">
        <v>24</v>
      </c>
      <c r="AB1243" t="s">
        <v>224</v>
      </c>
      <c r="AC1243" t="s">
        <v>226</v>
      </c>
      <c r="AD1243" s="113">
        <v>4816.8037199999999</v>
      </c>
      <c r="AE1243" s="113">
        <v>4848.8812451762697</v>
      </c>
      <c r="AF1243" s="113">
        <v>32.077525176276097</v>
      </c>
    </row>
    <row r="1244" spans="13:32" x14ac:dyDescent="0.35">
      <c r="M1244">
        <v>2021</v>
      </c>
      <c r="N1244" s="15">
        <v>44245</v>
      </c>
      <c r="O1244" s="4">
        <v>24</v>
      </c>
      <c r="P1244" s="15" t="s">
        <v>192</v>
      </c>
      <c r="Q1244" t="s">
        <v>150</v>
      </c>
      <c r="R1244" t="s">
        <v>151</v>
      </c>
      <c r="S1244" s="113">
        <v>15753.6056263998</v>
      </c>
      <c r="T1244" s="113">
        <v>16252.726000000001</v>
      </c>
      <c r="U1244" s="113">
        <v>499.120373600135</v>
      </c>
      <c r="V1244" s="113">
        <f t="shared" si="27"/>
        <v>16252726</v>
      </c>
      <c r="W1244" s="114"/>
      <c r="X1244">
        <v>2021</v>
      </c>
      <c r="Y1244" s="15">
        <v>44245</v>
      </c>
      <c r="Z1244" s="4">
        <v>24</v>
      </c>
      <c r="AA1244" s="4">
        <v>24</v>
      </c>
      <c r="AB1244" t="s">
        <v>224</v>
      </c>
      <c r="AC1244" t="s">
        <v>226</v>
      </c>
      <c r="AD1244" s="113">
        <v>4832.8872000000001</v>
      </c>
      <c r="AE1244" s="113">
        <v>4865.0718331807902</v>
      </c>
      <c r="AF1244" s="113">
        <v>32.184633180797903</v>
      </c>
    </row>
    <row r="1245" spans="13:32" x14ac:dyDescent="0.35">
      <c r="M1245">
        <v>2021</v>
      </c>
      <c r="N1245" s="15">
        <v>44246</v>
      </c>
      <c r="O1245" s="4">
        <v>24</v>
      </c>
      <c r="P1245" s="15" t="s">
        <v>192</v>
      </c>
      <c r="Q1245" t="s">
        <v>150</v>
      </c>
      <c r="R1245" t="s">
        <v>151</v>
      </c>
      <c r="S1245" s="113">
        <v>15071.7111169859</v>
      </c>
      <c r="T1245" s="113">
        <v>15633.578</v>
      </c>
      <c r="U1245" s="113">
        <v>561.86688301406105</v>
      </c>
      <c r="V1245" s="113">
        <f t="shared" si="27"/>
        <v>15633578</v>
      </c>
      <c r="W1245" s="114"/>
      <c r="X1245">
        <v>2021</v>
      </c>
      <c r="Y1245" s="15">
        <v>44246</v>
      </c>
      <c r="Z1245" s="4">
        <v>24</v>
      </c>
      <c r="AA1245" s="4">
        <v>24</v>
      </c>
      <c r="AB1245" t="s">
        <v>224</v>
      </c>
      <c r="AC1245" t="s">
        <v>226</v>
      </c>
      <c r="AD1245" s="113">
        <v>4827.5470400000004</v>
      </c>
      <c r="AE1245" s="113">
        <v>4859.6961103622098</v>
      </c>
      <c r="AF1245" s="113">
        <v>32.1490703622148</v>
      </c>
    </row>
    <row r="1246" spans="13:32" x14ac:dyDescent="0.35">
      <c r="M1246">
        <v>2021</v>
      </c>
      <c r="N1246" s="15">
        <v>44247</v>
      </c>
      <c r="O1246" s="4">
        <v>24</v>
      </c>
      <c r="P1246" s="15" t="s">
        <v>192</v>
      </c>
      <c r="Q1246" t="s">
        <v>150</v>
      </c>
      <c r="R1246" t="s">
        <v>151</v>
      </c>
      <c r="S1246" s="113">
        <v>14499.4401677395</v>
      </c>
      <c r="T1246" s="113">
        <v>14980.834999999999</v>
      </c>
      <c r="U1246" s="113">
        <v>481.394832260491</v>
      </c>
      <c r="V1246" s="113">
        <f t="shared" si="27"/>
        <v>14980835</v>
      </c>
      <c r="W1246" s="114"/>
      <c r="X1246">
        <v>2021</v>
      </c>
      <c r="Y1246" s="15">
        <v>44247</v>
      </c>
      <c r="Z1246" s="4">
        <v>24</v>
      </c>
      <c r="AA1246" s="4">
        <v>24</v>
      </c>
      <c r="AB1246" t="s">
        <v>224</v>
      </c>
      <c r="AC1246" t="s">
        <v>226</v>
      </c>
      <c r="AD1246" s="113">
        <v>4844.50972</v>
      </c>
      <c r="AE1246" s="113">
        <v>4876.7717534029298</v>
      </c>
      <c r="AF1246" s="113">
        <v>32.262033402933703</v>
      </c>
    </row>
    <row r="1247" spans="13:32" x14ac:dyDescent="0.35">
      <c r="M1247">
        <v>2021</v>
      </c>
      <c r="N1247" s="15">
        <v>44248</v>
      </c>
      <c r="O1247" s="4">
        <v>24</v>
      </c>
      <c r="P1247" s="15" t="s">
        <v>192</v>
      </c>
      <c r="Q1247" t="s">
        <v>150</v>
      </c>
      <c r="R1247" t="s">
        <v>151</v>
      </c>
      <c r="S1247" s="113">
        <v>14072.9603429986</v>
      </c>
      <c r="T1247" s="113">
        <v>14500.914000000001</v>
      </c>
      <c r="U1247" s="113">
        <v>427.95365700133999</v>
      </c>
      <c r="V1247" s="113">
        <f t="shared" si="27"/>
        <v>14500914</v>
      </c>
      <c r="W1247" s="114"/>
      <c r="X1247">
        <v>2021</v>
      </c>
      <c r="Y1247" s="15">
        <v>44248</v>
      </c>
      <c r="Z1247" s="4">
        <v>24</v>
      </c>
      <c r="AA1247" s="4">
        <v>24</v>
      </c>
      <c r="AB1247" t="s">
        <v>224</v>
      </c>
      <c r="AC1247" t="s">
        <v>226</v>
      </c>
      <c r="AD1247" s="113">
        <v>4856.8593999999903</v>
      </c>
      <c r="AE1247" s="113">
        <v>4889.2036761502204</v>
      </c>
      <c r="AF1247" s="113">
        <v>32.344276150229803</v>
      </c>
    </row>
    <row r="1248" spans="13:32" x14ac:dyDescent="0.35">
      <c r="M1248">
        <v>2021</v>
      </c>
      <c r="N1248" s="15">
        <v>44249</v>
      </c>
      <c r="O1248" s="4">
        <v>24</v>
      </c>
      <c r="P1248" s="15" t="s">
        <v>192</v>
      </c>
      <c r="Q1248" t="s">
        <v>150</v>
      </c>
      <c r="R1248" t="s">
        <v>151</v>
      </c>
      <c r="S1248" s="113">
        <v>13519.990949889499</v>
      </c>
      <c r="T1248" s="113">
        <v>13940.873</v>
      </c>
      <c r="U1248" s="113">
        <v>420.88205011045102</v>
      </c>
      <c r="V1248" s="113">
        <f t="shared" si="27"/>
        <v>13940873</v>
      </c>
      <c r="W1248" s="114"/>
      <c r="X1248">
        <v>2021</v>
      </c>
      <c r="Y1248" s="15">
        <v>44249</v>
      </c>
      <c r="Z1248" s="4">
        <v>24</v>
      </c>
      <c r="AA1248" s="4">
        <v>24</v>
      </c>
      <c r="AB1248" t="s">
        <v>224</v>
      </c>
      <c r="AC1248" t="s">
        <v>226</v>
      </c>
      <c r="AD1248" s="113">
        <v>4838.2245599999997</v>
      </c>
      <c r="AE1248" s="113">
        <v>4870.4447373527601</v>
      </c>
      <c r="AF1248" s="113">
        <v>32.2201773527689</v>
      </c>
    </row>
    <row r="1249" spans="13:32" x14ac:dyDescent="0.35">
      <c r="M1249">
        <v>2021</v>
      </c>
      <c r="N1249" s="15">
        <v>44250</v>
      </c>
      <c r="O1249" s="4">
        <v>24</v>
      </c>
      <c r="P1249" s="15" t="s">
        <v>192</v>
      </c>
      <c r="Q1249" t="s">
        <v>150</v>
      </c>
      <c r="R1249" t="s">
        <v>151</v>
      </c>
      <c r="S1249" s="113">
        <v>13953.968040465799</v>
      </c>
      <c r="T1249" s="113">
        <v>14392.044</v>
      </c>
      <c r="U1249" s="113">
        <v>438.07595953410203</v>
      </c>
      <c r="V1249" s="113">
        <f t="shared" si="27"/>
        <v>14392044</v>
      </c>
      <c r="W1249" s="114"/>
      <c r="X1249">
        <v>2021</v>
      </c>
      <c r="Y1249" s="15">
        <v>44250</v>
      </c>
      <c r="Z1249" s="4">
        <v>24</v>
      </c>
      <c r="AA1249" s="4">
        <v>24</v>
      </c>
      <c r="AB1249" t="s">
        <v>224</v>
      </c>
      <c r="AC1249" t="s">
        <v>226</v>
      </c>
      <c r="AD1249" s="113">
        <v>4837.5618000000004</v>
      </c>
      <c r="AE1249" s="113">
        <v>4869.7775636996803</v>
      </c>
      <c r="AF1249" s="113">
        <v>32.215763699686697</v>
      </c>
    </row>
    <row r="1250" spans="13:32" x14ac:dyDescent="0.35">
      <c r="M1250">
        <v>2021</v>
      </c>
      <c r="N1250" s="15">
        <v>44251</v>
      </c>
      <c r="O1250" s="4">
        <v>24</v>
      </c>
      <c r="P1250" s="15" t="s">
        <v>192</v>
      </c>
      <c r="Q1250" t="s">
        <v>150</v>
      </c>
      <c r="R1250" t="s">
        <v>151</v>
      </c>
      <c r="S1250" s="113">
        <v>13943.070192397699</v>
      </c>
      <c r="T1250" s="113">
        <v>14359.365</v>
      </c>
      <c r="U1250" s="113">
        <v>416.29480760222202</v>
      </c>
      <c r="V1250" s="113">
        <f t="shared" si="27"/>
        <v>14359365</v>
      </c>
      <c r="W1250" s="114"/>
      <c r="X1250">
        <v>2021</v>
      </c>
      <c r="Y1250" s="15">
        <v>44251</v>
      </c>
      <c r="Z1250" s="4">
        <v>24</v>
      </c>
      <c r="AA1250" s="4">
        <v>24</v>
      </c>
      <c r="AB1250" t="s">
        <v>224</v>
      </c>
      <c r="AC1250" t="s">
        <v>226</v>
      </c>
      <c r="AD1250" s="113">
        <v>4824.9637599999996</v>
      </c>
      <c r="AE1250" s="113">
        <v>4857.0956269978897</v>
      </c>
      <c r="AF1250" s="113">
        <v>32.131866997897902</v>
      </c>
    </row>
    <row r="1251" spans="13:32" x14ac:dyDescent="0.35">
      <c r="M1251">
        <v>2021</v>
      </c>
      <c r="N1251" s="15">
        <v>44252</v>
      </c>
      <c r="O1251" s="4">
        <v>24</v>
      </c>
      <c r="P1251" s="15" t="s">
        <v>192</v>
      </c>
      <c r="Q1251" t="s">
        <v>150</v>
      </c>
      <c r="R1251" t="s">
        <v>151</v>
      </c>
      <c r="S1251" s="113">
        <v>13809.590394525299</v>
      </c>
      <c r="T1251" s="113">
        <v>14242.991</v>
      </c>
      <c r="U1251" s="113">
        <v>433.40060547467999</v>
      </c>
      <c r="V1251" s="113">
        <f t="shared" si="27"/>
        <v>14242991</v>
      </c>
      <c r="W1251" s="114"/>
      <c r="X1251">
        <v>2021</v>
      </c>
      <c r="Y1251" s="15">
        <v>44252</v>
      </c>
      <c r="Z1251" s="4">
        <v>24</v>
      </c>
      <c r="AA1251" s="4">
        <v>24</v>
      </c>
      <c r="AB1251" t="s">
        <v>224</v>
      </c>
      <c r="AC1251" t="s">
        <v>226</v>
      </c>
      <c r="AD1251" s="113">
        <v>4824.2063600000001</v>
      </c>
      <c r="AE1251" s="113">
        <v>4856.3331830893203</v>
      </c>
      <c r="AF1251" s="113">
        <v>32.126823089326699</v>
      </c>
    </row>
    <row r="1252" spans="13:32" x14ac:dyDescent="0.35">
      <c r="M1252">
        <v>2021</v>
      </c>
      <c r="N1252" s="15">
        <v>44253</v>
      </c>
      <c r="O1252" s="4">
        <v>24</v>
      </c>
      <c r="P1252" s="15" t="s">
        <v>192</v>
      </c>
      <c r="Q1252" t="s">
        <v>150</v>
      </c>
      <c r="R1252" t="s">
        <v>151</v>
      </c>
      <c r="S1252" s="113">
        <v>13752.0648973768</v>
      </c>
      <c r="T1252" s="113">
        <v>14205.334999999999</v>
      </c>
      <c r="U1252" s="113">
        <v>453.270102623144</v>
      </c>
      <c r="V1252" s="113">
        <f t="shared" si="27"/>
        <v>14205335</v>
      </c>
      <c r="W1252" s="114"/>
      <c r="X1252">
        <v>2021</v>
      </c>
      <c r="Y1252" s="15">
        <v>44253</v>
      </c>
      <c r="Z1252" s="4">
        <v>24</v>
      </c>
      <c r="AA1252" s="4">
        <v>24</v>
      </c>
      <c r="AB1252" t="s">
        <v>224</v>
      </c>
      <c r="AC1252" t="s">
        <v>226</v>
      </c>
      <c r="AD1252" s="113">
        <v>4879.4226399999998</v>
      </c>
      <c r="AE1252" s="113">
        <v>4911.9171761444504</v>
      </c>
      <c r="AF1252" s="113">
        <v>32.494536144456298</v>
      </c>
    </row>
    <row r="1253" spans="13:32" x14ac:dyDescent="0.35">
      <c r="M1253">
        <v>2021</v>
      </c>
      <c r="N1253" s="15">
        <v>44254</v>
      </c>
      <c r="O1253" s="4">
        <v>24</v>
      </c>
      <c r="P1253" s="15" t="s">
        <v>192</v>
      </c>
      <c r="Q1253" t="s">
        <v>150</v>
      </c>
      <c r="R1253" t="s">
        <v>151</v>
      </c>
      <c r="S1253" s="113">
        <v>13250.9574347417</v>
      </c>
      <c r="T1253" s="113">
        <v>13646.641</v>
      </c>
      <c r="U1253" s="113">
        <v>395.68356525822998</v>
      </c>
      <c r="V1253" s="113">
        <f t="shared" si="27"/>
        <v>13646641</v>
      </c>
      <c r="W1253" s="114"/>
      <c r="X1253">
        <v>2021</v>
      </c>
      <c r="Y1253" s="15">
        <v>44254</v>
      </c>
      <c r="Z1253" s="4">
        <v>24</v>
      </c>
      <c r="AA1253" s="4">
        <v>24</v>
      </c>
      <c r="AB1253" t="s">
        <v>224</v>
      </c>
      <c r="AC1253" t="s">
        <v>226</v>
      </c>
      <c r="AD1253" s="113">
        <v>4833.0395200000003</v>
      </c>
      <c r="AE1253" s="113">
        <v>4865.2251675564903</v>
      </c>
      <c r="AF1253" s="113">
        <v>32.185647556495802</v>
      </c>
    </row>
    <row r="1254" spans="13:32" x14ac:dyDescent="0.35">
      <c r="M1254">
        <v>2021</v>
      </c>
      <c r="N1254" s="15">
        <v>44255</v>
      </c>
      <c r="O1254" s="4">
        <v>24</v>
      </c>
      <c r="P1254" s="15" t="s">
        <v>192</v>
      </c>
      <c r="Q1254" t="s">
        <v>150</v>
      </c>
      <c r="R1254" t="s">
        <v>151</v>
      </c>
      <c r="S1254" s="113">
        <v>12552.274409559999</v>
      </c>
      <c r="T1254" s="113">
        <v>12953.111999999999</v>
      </c>
      <c r="U1254" s="113">
        <v>400.837590439976</v>
      </c>
      <c r="V1254" s="113">
        <f t="shared" si="27"/>
        <v>12953112</v>
      </c>
      <c r="W1254" s="114"/>
      <c r="X1254">
        <v>2021</v>
      </c>
      <c r="Y1254" s="15">
        <v>44255</v>
      </c>
      <c r="Z1254" s="4">
        <v>24</v>
      </c>
      <c r="AA1254" s="4">
        <v>24</v>
      </c>
      <c r="AB1254" t="s">
        <v>224</v>
      </c>
      <c r="AC1254" t="s">
        <v>226</v>
      </c>
      <c r="AD1254" s="113">
        <v>4785.8950800000002</v>
      </c>
      <c r="AE1254" s="113">
        <v>4817.7667689546997</v>
      </c>
      <c r="AF1254" s="113">
        <v>31.871688954707</v>
      </c>
    </row>
    <row r="1255" spans="13:32" x14ac:dyDescent="0.35">
      <c r="M1255">
        <v>2021</v>
      </c>
      <c r="N1255" s="15">
        <v>44256</v>
      </c>
      <c r="O1255" s="4">
        <v>24</v>
      </c>
      <c r="P1255" s="15" t="s">
        <v>193</v>
      </c>
      <c r="Q1255" t="s">
        <v>150</v>
      </c>
      <c r="R1255" t="s">
        <v>151</v>
      </c>
      <c r="S1255" s="113">
        <v>12097.368221725101</v>
      </c>
      <c r="T1255" s="113">
        <v>13300.76</v>
      </c>
      <c r="U1255" s="113">
        <v>1203.3917782748099</v>
      </c>
      <c r="V1255" s="113">
        <f t="shared" si="27"/>
        <v>13300760</v>
      </c>
      <c r="W1255" s="114"/>
      <c r="X1255">
        <v>2021</v>
      </c>
      <c r="Y1255" s="15">
        <v>44256</v>
      </c>
      <c r="Z1255" s="4">
        <v>24</v>
      </c>
      <c r="AA1255" s="4">
        <v>24</v>
      </c>
      <c r="AB1255" t="s">
        <v>224</v>
      </c>
      <c r="AC1255" t="s">
        <v>226</v>
      </c>
      <c r="AD1255" s="113">
        <v>4025.0799199999901</v>
      </c>
      <c r="AE1255" s="113">
        <v>4051.8849571108499</v>
      </c>
      <c r="AF1255" s="113">
        <v>26.805037110858901</v>
      </c>
    </row>
    <row r="1256" spans="13:32" x14ac:dyDescent="0.35">
      <c r="M1256">
        <v>2021</v>
      </c>
      <c r="N1256" s="15">
        <v>44257</v>
      </c>
      <c r="O1256" s="4">
        <v>24</v>
      </c>
      <c r="P1256" s="15" t="s">
        <v>193</v>
      </c>
      <c r="Q1256" t="s">
        <v>150</v>
      </c>
      <c r="R1256" t="s">
        <v>151</v>
      </c>
      <c r="S1256" s="113">
        <v>12039.2371405635</v>
      </c>
      <c r="T1256" s="113">
        <v>13235.169</v>
      </c>
      <c r="U1256" s="113">
        <v>1195.9318594364099</v>
      </c>
      <c r="V1256" s="113">
        <f t="shared" si="27"/>
        <v>13235169</v>
      </c>
      <c r="W1256" s="114"/>
      <c r="X1256">
        <v>2021</v>
      </c>
      <c r="Y1256" s="15">
        <v>44257</v>
      </c>
      <c r="Z1256" s="4">
        <v>24</v>
      </c>
      <c r="AA1256" s="4">
        <v>24</v>
      </c>
      <c r="AB1256" t="s">
        <v>224</v>
      </c>
      <c r="AC1256" t="s">
        <v>226</v>
      </c>
      <c r="AD1256" s="113">
        <v>4030.4436000000001</v>
      </c>
      <c r="AE1256" s="113">
        <v>4057.2843565609801</v>
      </c>
      <c r="AF1256" s="113">
        <v>26.840756560983898</v>
      </c>
    </row>
    <row r="1257" spans="13:32" x14ac:dyDescent="0.35">
      <c r="M1257">
        <v>2021</v>
      </c>
      <c r="N1257" s="15">
        <v>44258</v>
      </c>
      <c r="O1257" s="4">
        <v>24</v>
      </c>
      <c r="P1257" s="15" t="s">
        <v>193</v>
      </c>
      <c r="Q1257" t="s">
        <v>150</v>
      </c>
      <c r="R1257" t="s">
        <v>151</v>
      </c>
      <c r="S1257" s="113">
        <v>13269.372679083301</v>
      </c>
      <c r="T1257" s="113">
        <v>13690.52</v>
      </c>
      <c r="U1257" s="113">
        <v>421.14732091664098</v>
      </c>
      <c r="V1257" s="113">
        <f t="shared" si="27"/>
        <v>13690520</v>
      </c>
      <c r="W1257" s="114"/>
      <c r="X1257">
        <v>2021</v>
      </c>
      <c r="Y1257" s="15">
        <v>44258</v>
      </c>
      <c r="Z1257" s="4">
        <v>24</v>
      </c>
      <c r="AA1257" s="4">
        <v>24</v>
      </c>
      <c r="AB1257" t="s">
        <v>224</v>
      </c>
      <c r="AC1257" t="s">
        <v>226</v>
      </c>
      <c r="AD1257" s="113">
        <v>4854.0586999999996</v>
      </c>
      <c r="AE1257" s="113">
        <v>4886.3843248764797</v>
      </c>
      <c r="AF1257" s="113">
        <v>32.325624876484</v>
      </c>
    </row>
    <row r="1258" spans="13:32" x14ac:dyDescent="0.35">
      <c r="M1258">
        <v>2021</v>
      </c>
      <c r="N1258" s="15">
        <v>44259</v>
      </c>
      <c r="O1258" s="4">
        <v>24</v>
      </c>
      <c r="P1258" s="15" t="s">
        <v>193</v>
      </c>
      <c r="Q1258" t="s">
        <v>150</v>
      </c>
      <c r="R1258" t="s">
        <v>151</v>
      </c>
      <c r="S1258" s="113">
        <v>13118.311757141801</v>
      </c>
      <c r="T1258" s="113">
        <v>13532.252</v>
      </c>
      <c r="U1258" s="113">
        <v>413.94024285811901</v>
      </c>
      <c r="V1258" s="113">
        <f t="shared" si="27"/>
        <v>13532252</v>
      </c>
      <c r="W1258" s="114"/>
      <c r="X1258">
        <v>2021</v>
      </c>
      <c r="Y1258" s="15">
        <v>44259</v>
      </c>
      <c r="Z1258" s="4">
        <v>24</v>
      </c>
      <c r="AA1258" s="4">
        <v>24</v>
      </c>
      <c r="AB1258" t="s">
        <v>224</v>
      </c>
      <c r="AC1258" t="s">
        <v>226</v>
      </c>
      <c r="AD1258" s="113">
        <v>4843.4084800000001</v>
      </c>
      <c r="AE1258" s="113">
        <v>4875.6631796903903</v>
      </c>
      <c r="AF1258" s="113">
        <v>32.254699690397302</v>
      </c>
    </row>
    <row r="1259" spans="13:32" x14ac:dyDescent="0.35">
      <c r="M1259">
        <v>2021</v>
      </c>
      <c r="N1259" s="15">
        <v>44260</v>
      </c>
      <c r="O1259" s="4">
        <v>24</v>
      </c>
      <c r="P1259" s="15" t="s">
        <v>193</v>
      </c>
      <c r="Q1259" t="s">
        <v>150</v>
      </c>
      <c r="R1259" t="s">
        <v>151</v>
      </c>
      <c r="S1259" s="113">
        <v>12884.2565701315</v>
      </c>
      <c r="T1259" s="113">
        <v>13291.353999999999</v>
      </c>
      <c r="U1259" s="113">
        <v>407.09742986845703</v>
      </c>
      <c r="V1259" s="113">
        <f t="shared" si="27"/>
        <v>13291354</v>
      </c>
      <c r="W1259" s="114"/>
      <c r="X1259">
        <v>2021</v>
      </c>
      <c r="Y1259" s="15">
        <v>44260</v>
      </c>
      <c r="Z1259" s="4">
        <v>24</v>
      </c>
      <c r="AA1259" s="4">
        <v>24</v>
      </c>
      <c r="AB1259" t="s">
        <v>224</v>
      </c>
      <c r="AC1259" t="s">
        <v>226</v>
      </c>
      <c r="AD1259" s="113">
        <v>4877.6557000000003</v>
      </c>
      <c r="AE1259" s="113">
        <v>4910.1384691998901</v>
      </c>
      <c r="AF1259" s="113">
        <v>32.482769199895202</v>
      </c>
    </row>
    <row r="1260" spans="13:32" x14ac:dyDescent="0.35">
      <c r="M1260">
        <v>2021</v>
      </c>
      <c r="N1260" s="15">
        <v>44261</v>
      </c>
      <c r="O1260" s="4">
        <v>24</v>
      </c>
      <c r="P1260" s="15" t="s">
        <v>193</v>
      </c>
      <c r="Q1260" t="s">
        <v>150</v>
      </c>
      <c r="R1260" t="s">
        <v>151</v>
      </c>
      <c r="S1260" s="113">
        <v>12356.880924277501</v>
      </c>
      <c r="T1260" s="113">
        <v>12787.269</v>
      </c>
      <c r="U1260" s="113">
        <v>430.38807572245599</v>
      </c>
      <c r="V1260" s="113">
        <f t="shared" si="27"/>
        <v>12787269</v>
      </c>
      <c r="W1260" s="114"/>
      <c r="X1260">
        <v>2021</v>
      </c>
      <c r="Y1260" s="15">
        <v>44261</v>
      </c>
      <c r="Z1260" s="4">
        <v>24</v>
      </c>
      <c r="AA1260" s="4">
        <v>24</v>
      </c>
      <c r="AB1260" t="s">
        <v>224</v>
      </c>
      <c r="AC1260" t="s">
        <v>226</v>
      </c>
      <c r="AD1260" s="113">
        <v>4878.0899799999997</v>
      </c>
      <c r="AE1260" s="113">
        <v>4910.5756412894298</v>
      </c>
      <c r="AF1260" s="113">
        <v>32.485661289430801</v>
      </c>
    </row>
    <row r="1261" spans="13:32" x14ac:dyDescent="0.35">
      <c r="M1261">
        <v>2021</v>
      </c>
      <c r="N1261" s="15">
        <v>44262</v>
      </c>
      <c r="O1261" s="4">
        <v>24</v>
      </c>
      <c r="P1261" s="15" t="s">
        <v>193</v>
      </c>
      <c r="Q1261" t="s">
        <v>150</v>
      </c>
      <c r="R1261" t="s">
        <v>151</v>
      </c>
      <c r="S1261" s="113">
        <v>12856.0329334691</v>
      </c>
      <c r="T1261" s="113">
        <v>13265.281000000001</v>
      </c>
      <c r="U1261" s="113">
        <v>409.24806653086102</v>
      </c>
      <c r="V1261" s="113">
        <f t="shared" si="27"/>
        <v>13265281</v>
      </c>
      <c r="W1261" s="114"/>
      <c r="X1261">
        <v>2021</v>
      </c>
      <c r="Y1261" s="15">
        <v>44262</v>
      </c>
      <c r="Z1261" s="4">
        <v>24</v>
      </c>
      <c r="AA1261" s="4">
        <v>24</v>
      </c>
      <c r="AB1261" t="s">
        <v>224</v>
      </c>
      <c r="AC1261" t="s">
        <v>226</v>
      </c>
      <c r="AD1261" s="113">
        <v>4849.9698600000002</v>
      </c>
      <c r="AE1261" s="113">
        <v>4882.2682552288397</v>
      </c>
      <c r="AF1261" s="113">
        <v>32.298395228844797</v>
      </c>
    </row>
    <row r="1262" spans="13:32" x14ac:dyDescent="0.35">
      <c r="M1262">
        <v>2021</v>
      </c>
      <c r="N1262" s="15">
        <v>44263</v>
      </c>
      <c r="O1262" s="4">
        <v>24</v>
      </c>
      <c r="P1262" s="15" t="s">
        <v>193</v>
      </c>
      <c r="Q1262" t="s">
        <v>150</v>
      </c>
      <c r="R1262" t="s">
        <v>151</v>
      </c>
      <c r="S1262" s="113">
        <v>13775.6595101726</v>
      </c>
      <c r="T1262" s="113">
        <v>14180.441999999999</v>
      </c>
      <c r="U1262" s="113">
        <v>404.78248982731702</v>
      </c>
      <c r="V1262" s="113">
        <f t="shared" si="27"/>
        <v>14180442</v>
      </c>
      <c r="W1262" s="114"/>
      <c r="X1262">
        <v>2021</v>
      </c>
      <c r="Y1262" s="15">
        <v>44263</v>
      </c>
      <c r="Z1262" s="4">
        <v>24</v>
      </c>
      <c r="AA1262" s="4">
        <v>24</v>
      </c>
      <c r="AB1262" t="s">
        <v>224</v>
      </c>
      <c r="AC1262" t="s">
        <v>226</v>
      </c>
      <c r="AD1262" s="113">
        <v>4833.1364000000003</v>
      </c>
      <c r="AE1262" s="113">
        <v>4865.3226927292699</v>
      </c>
      <c r="AF1262" s="113">
        <v>32.1862927292742</v>
      </c>
    </row>
    <row r="1263" spans="13:32" x14ac:dyDescent="0.35">
      <c r="M1263">
        <v>2021</v>
      </c>
      <c r="N1263" s="15">
        <v>44264</v>
      </c>
      <c r="O1263" s="4">
        <v>24</v>
      </c>
      <c r="P1263" s="15" t="s">
        <v>193</v>
      </c>
      <c r="Q1263" t="s">
        <v>150</v>
      </c>
      <c r="R1263" t="s">
        <v>151</v>
      </c>
      <c r="S1263" s="113">
        <v>13357.292076517901</v>
      </c>
      <c r="T1263" s="113">
        <v>13733.754000000001</v>
      </c>
      <c r="U1263" s="113">
        <v>376.46192348208302</v>
      </c>
      <c r="V1263" s="113">
        <f t="shared" si="27"/>
        <v>13733754</v>
      </c>
      <c r="W1263" s="114"/>
      <c r="X1263">
        <v>2021</v>
      </c>
      <c r="Y1263" s="15">
        <v>44264</v>
      </c>
      <c r="Z1263" s="4">
        <v>24</v>
      </c>
      <c r="AA1263" s="4">
        <v>24</v>
      </c>
      <c r="AB1263" t="s">
        <v>224</v>
      </c>
      <c r="AC1263" t="s">
        <v>226</v>
      </c>
      <c r="AD1263" s="113">
        <v>4802.1409599999997</v>
      </c>
      <c r="AE1263" s="113">
        <v>4834.1208384627298</v>
      </c>
      <c r="AF1263" s="113">
        <v>31.979878462730198</v>
      </c>
    </row>
    <row r="1264" spans="13:32" x14ac:dyDescent="0.35">
      <c r="M1264">
        <v>2021</v>
      </c>
      <c r="N1264" s="15">
        <v>44265</v>
      </c>
      <c r="O1264" s="4">
        <v>24</v>
      </c>
      <c r="P1264" s="15" t="s">
        <v>193</v>
      </c>
      <c r="Q1264" t="s">
        <v>150</v>
      </c>
      <c r="R1264" t="s">
        <v>151</v>
      </c>
      <c r="S1264" s="113">
        <v>13481.2137447687</v>
      </c>
      <c r="T1264" s="113">
        <v>13848.904</v>
      </c>
      <c r="U1264" s="113">
        <v>367.69025523123099</v>
      </c>
      <c r="V1264" s="113">
        <f t="shared" si="27"/>
        <v>13848904</v>
      </c>
      <c r="W1264" s="114"/>
      <c r="X1264">
        <v>2021</v>
      </c>
      <c r="Y1264" s="15">
        <v>44265</v>
      </c>
      <c r="Z1264" s="4">
        <v>24</v>
      </c>
      <c r="AA1264" s="4">
        <v>24</v>
      </c>
      <c r="AB1264" t="s">
        <v>224</v>
      </c>
      <c r="AC1264" t="s">
        <v>226</v>
      </c>
      <c r="AD1264" s="113">
        <v>4855.9556999999904</v>
      </c>
      <c r="AE1264" s="113">
        <v>4888.2939579561698</v>
      </c>
      <c r="AF1264" s="113">
        <v>32.338257956176498</v>
      </c>
    </row>
    <row r="1265" spans="13:32" x14ac:dyDescent="0.35">
      <c r="M1265">
        <v>2021</v>
      </c>
      <c r="N1265" s="15">
        <v>44266</v>
      </c>
      <c r="O1265" s="4">
        <v>24</v>
      </c>
      <c r="P1265" s="15" t="s">
        <v>193</v>
      </c>
      <c r="Q1265" t="s">
        <v>150</v>
      </c>
      <c r="R1265" t="s">
        <v>151</v>
      </c>
      <c r="S1265" s="113">
        <v>13108.916994691101</v>
      </c>
      <c r="T1265" s="113">
        <v>13510.672</v>
      </c>
      <c r="U1265" s="113">
        <v>401.75500530880498</v>
      </c>
      <c r="V1265" s="113">
        <f t="shared" si="27"/>
        <v>13510672</v>
      </c>
      <c r="W1265" s="114"/>
      <c r="X1265">
        <v>2021</v>
      </c>
      <c r="Y1265" s="15">
        <v>44266</v>
      </c>
      <c r="Z1265" s="4">
        <v>24</v>
      </c>
      <c r="AA1265" s="4">
        <v>24</v>
      </c>
      <c r="AB1265" t="s">
        <v>224</v>
      </c>
      <c r="AC1265" t="s">
        <v>226</v>
      </c>
      <c r="AD1265" s="113">
        <v>4887.0295399999904</v>
      </c>
      <c r="AE1265" s="113">
        <v>4919.5747343278499</v>
      </c>
      <c r="AF1265" s="113">
        <v>32.545194327859299</v>
      </c>
    </row>
    <row r="1266" spans="13:32" x14ac:dyDescent="0.35">
      <c r="M1266">
        <v>2021</v>
      </c>
      <c r="N1266" s="15">
        <v>44267</v>
      </c>
      <c r="O1266" s="4">
        <v>24</v>
      </c>
      <c r="P1266" s="15" t="s">
        <v>193</v>
      </c>
      <c r="Q1266" t="s">
        <v>150</v>
      </c>
      <c r="R1266" t="s">
        <v>151</v>
      </c>
      <c r="S1266" s="113">
        <v>13211.6048545884</v>
      </c>
      <c r="T1266" s="113">
        <v>13616.507</v>
      </c>
      <c r="U1266" s="113">
        <v>404.90214541158599</v>
      </c>
      <c r="V1266" s="113">
        <f t="shared" si="27"/>
        <v>13616507</v>
      </c>
      <c r="W1266" s="114"/>
      <c r="X1266">
        <v>2021</v>
      </c>
      <c r="Y1266" s="15">
        <v>44267</v>
      </c>
      <c r="Z1266" s="4">
        <v>24</v>
      </c>
      <c r="AA1266" s="4">
        <v>24</v>
      </c>
      <c r="AB1266" t="s">
        <v>224</v>
      </c>
      <c r="AC1266" t="s">
        <v>226</v>
      </c>
      <c r="AD1266" s="113">
        <v>4869.8793999999998</v>
      </c>
      <c r="AE1266" s="113">
        <v>4902.3103828964604</v>
      </c>
      <c r="AF1266" s="113">
        <v>32.430982896460598</v>
      </c>
    </row>
    <row r="1267" spans="13:32" x14ac:dyDescent="0.35">
      <c r="M1267">
        <v>2021</v>
      </c>
      <c r="N1267" s="15">
        <v>44268</v>
      </c>
      <c r="O1267" s="4">
        <v>24</v>
      </c>
      <c r="P1267" s="15" t="s">
        <v>193</v>
      </c>
      <c r="Q1267" t="s">
        <v>150</v>
      </c>
      <c r="R1267" t="s">
        <v>151</v>
      </c>
      <c r="S1267" s="113">
        <v>12648.853368334499</v>
      </c>
      <c r="T1267" s="113">
        <v>13035.386</v>
      </c>
      <c r="U1267" s="113">
        <v>386.53263166548999</v>
      </c>
      <c r="V1267" s="113">
        <f t="shared" si="27"/>
        <v>13035386</v>
      </c>
      <c r="W1267" s="114"/>
      <c r="X1267">
        <v>2021</v>
      </c>
      <c r="Y1267" s="15">
        <v>44268</v>
      </c>
      <c r="Z1267" s="4">
        <v>24</v>
      </c>
      <c r="AA1267" s="4">
        <v>24</v>
      </c>
      <c r="AB1267" t="s">
        <v>224</v>
      </c>
      <c r="AC1267" t="s">
        <v>226</v>
      </c>
      <c r="AD1267" s="113">
        <v>4868.2664599999998</v>
      </c>
      <c r="AE1267" s="113">
        <v>4900.6867015155603</v>
      </c>
      <c r="AF1267" s="113">
        <v>32.420241515564797</v>
      </c>
    </row>
    <row r="1268" spans="13:32" x14ac:dyDescent="0.35">
      <c r="M1268">
        <v>2021</v>
      </c>
      <c r="N1268" s="15">
        <v>44269</v>
      </c>
      <c r="O1268" s="4">
        <v>23</v>
      </c>
      <c r="P1268" s="15" t="s">
        <v>193</v>
      </c>
      <c r="Q1268" t="s">
        <v>150</v>
      </c>
      <c r="R1268" t="s">
        <v>151</v>
      </c>
      <c r="S1268" s="113">
        <v>12812.0977114982</v>
      </c>
      <c r="T1268" s="113">
        <v>13186.566000000001</v>
      </c>
      <c r="U1268" s="113">
        <v>374.46828850172199</v>
      </c>
      <c r="V1268" s="113">
        <f t="shared" si="27"/>
        <v>13186566</v>
      </c>
      <c r="W1268" s="114"/>
      <c r="X1268">
        <v>2021</v>
      </c>
      <c r="Y1268" s="15">
        <v>44269</v>
      </c>
      <c r="Z1268" s="4">
        <v>23</v>
      </c>
      <c r="AA1268" s="4">
        <v>23</v>
      </c>
      <c r="AB1268" t="s">
        <v>224</v>
      </c>
      <c r="AC1268" t="s">
        <v>226</v>
      </c>
      <c r="AD1268" s="113">
        <v>4880.5676599999997</v>
      </c>
      <c r="AE1268" s="113">
        <v>4913.0698214100903</v>
      </c>
      <c r="AF1268" s="113">
        <v>32.502161410091503</v>
      </c>
    </row>
    <row r="1269" spans="13:32" x14ac:dyDescent="0.35">
      <c r="M1269">
        <v>2021</v>
      </c>
      <c r="N1269" s="15">
        <v>44270</v>
      </c>
      <c r="O1269" s="4">
        <v>24</v>
      </c>
      <c r="P1269" s="15" t="s">
        <v>193</v>
      </c>
      <c r="Q1269" t="s">
        <v>150</v>
      </c>
      <c r="R1269" t="s">
        <v>151</v>
      </c>
      <c r="S1269" s="113">
        <v>13294.598022409</v>
      </c>
      <c r="T1269" s="113">
        <v>13104.782999999999</v>
      </c>
      <c r="U1269" s="113">
        <v>-189.815022409009</v>
      </c>
      <c r="V1269" s="113">
        <f t="shared" si="27"/>
        <v>13104783</v>
      </c>
      <c r="W1269" s="114"/>
      <c r="X1269">
        <v>2021</v>
      </c>
      <c r="Y1269" s="15">
        <v>44270</v>
      </c>
      <c r="Z1269" s="4">
        <v>24</v>
      </c>
      <c r="AA1269" s="4">
        <v>24</v>
      </c>
      <c r="AB1269" t="s">
        <v>224</v>
      </c>
      <c r="AC1269" t="s">
        <v>226</v>
      </c>
      <c r="AD1269" s="113">
        <v>4870.2312199999997</v>
      </c>
      <c r="AE1269" s="113">
        <v>4902.6645458432704</v>
      </c>
      <c r="AF1269" s="113">
        <v>32.433325843270197</v>
      </c>
    </row>
    <row r="1270" spans="13:32" x14ac:dyDescent="0.35">
      <c r="M1270">
        <v>2021</v>
      </c>
      <c r="N1270" s="15">
        <v>44271</v>
      </c>
      <c r="O1270" s="4">
        <v>24</v>
      </c>
      <c r="P1270" s="15" t="s">
        <v>193</v>
      </c>
      <c r="Q1270" t="s">
        <v>150</v>
      </c>
      <c r="R1270" t="s">
        <v>151</v>
      </c>
      <c r="S1270" s="113">
        <v>13171.7900151179</v>
      </c>
      <c r="T1270" s="113">
        <v>13765.361000000001</v>
      </c>
      <c r="U1270" s="113">
        <v>593.57098488203496</v>
      </c>
      <c r="V1270" s="113">
        <f t="shared" si="27"/>
        <v>13765361</v>
      </c>
      <c r="W1270" s="114"/>
      <c r="X1270">
        <v>2021</v>
      </c>
      <c r="Y1270" s="15">
        <v>44271</v>
      </c>
      <c r="Z1270" s="4">
        <v>24</v>
      </c>
      <c r="AA1270" s="4">
        <v>24</v>
      </c>
      <c r="AB1270" t="s">
        <v>224</v>
      </c>
      <c r="AC1270" t="s">
        <v>226</v>
      </c>
      <c r="AD1270" s="113">
        <v>4884.6033399999997</v>
      </c>
      <c r="AE1270" s="113">
        <v>4917.1323770384797</v>
      </c>
      <c r="AF1270" s="113">
        <v>32.529037038481</v>
      </c>
    </row>
    <row r="1271" spans="13:32" x14ac:dyDescent="0.35">
      <c r="M1271">
        <v>2021</v>
      </c>
      <c r="N1271" s="15">
        <v>44272</v>
      </c>
      <c r="O1271" s="4">
        <v>24</v>
      </c>
      <c r="P1271" s="15" t="s">
        <v>193</v>
      </c>
      <c r="Q1271" t="s">
        <v>150</v>
      </c>
      <c r="R1271" t="s">
        <v>151</v>
      </c>
      <c r="S1271" s="113">
        <v>13284.261550003999</v>
      </c>
      <c r="T1271" s="113">
        <v>14238.054</v>
      </c>
      <c r="U1271" s="113">
        <v>953.79244999592595</v>
      </c>
      <c r="V1271" s="113">
        <f t="shared" si="27"/>
        <v>14238054</v>
      </c>
      <c r="W1271" s="114"/>
      <c r="X1271">
        <v>2021</v>
      </c>
      <c r="Y1271" s="15">
        <v>44272</v>
      </c>
      <c r="Z1271" s="4">
        <v>24</v>
      </c>
      <c r="AA1271" s="4">
        <v>24</v>
      </c>
      <c r="AB1271" t="s">
        <v>224</v>
      </c>
      <c r="AC1271" t="s">
        <v>226</v>
      </c>
      <c r="AD1271" s="113">
        <v>4856.9737800000003</v>
      </c>
      <c r="AE1271" s="113">
        <v>4889.3188178643304</v>
      </c>
      <c r="AF1271" s="113">
        <v>32.345037864333598</v>
      </c>
    </row>
    <row r="1272" spans="13:32" x14ac:dyDescent="0.35">
      <c r="M1272">
        <v>2021</v>
      </c>
      <c r="N1272" s="15">
        <v>44273</v>
      </c>
      <c r="O1272" s="4">
        <v>24</v>
      </c>
      <c r="P1272" s="15" t="s">
        <v>193</v>
      </c>
      <c r="Q1272" t="s">
        <v>150</v>
      </c>
      <c r="R1272" t="s">
        <v>151</v>
      </c>
      <c r="S1272" s="113">
        <v>13106.2400332627</v>
      </c>
      <c r="T1272" s="113">
        <v>13492.048000000001</v>
      </c>
      <c r="U1272" s="113">
        <v>385.807966737291</v>
      </c>
      <c r="V1272" s="113">
        <f t="shared" si="27"/>
        <v>13492048</v>
      </c>
      <c r="W1272" s="114"/>
      <c r="X1272">
        <v>2021</v>
      </c>
      <c r="Y1272" s="15">
        <v>44273</v>
      </c>
      <c r="Z1272" s="4">
        <v>24</v>
      </c>
      <c r="AA1272" s="4">
        <v>24</v>
      </c>
      <c r="AB1272" t="s">
        <v>224</v>
      </c>
      <c r="AC1272" t="s">
        <v>226</v>
      </c>
      <c r="AD1272" s="113">
        <v>4829.0796199999904</v>
      </c>
      <c r="AE1272" s="113">
        <v>4861.2388965853397</v>
      </c>
      <c r="AF1272" s="113">
        <v>32.159276585343399</v>
      </c>
    </row>
    <row r="1273" spans="13:32" x14ac:dyDescent="0.35">
      <c r="M1273">
        <v>2021</v>
      </c>
      <c r="N1273" s="15">
        <v>44274</v>
      </c>
      <c r="O1273" s="4">
        <v>24</v>
      </c>
      <c r="P1273" s="15" t="s">
        <v>193</v>
      </c>
      <c r="Q1273" t="s">
        <v>150</v>
      </c>
      <c r="R1273" t="s">
        <v>151</v>
      </c>
      <c r="S1273" s="113">
        <v>13079.1428886453</v>
      </c>
      <c r="T1273" s="113">
        <v>13442.169</v>
      </c>
      <c r="U1273" s="113">
        <v>363.02611135461399</v>
      </c>
      <c r="V1273" s="113">
        <f t="shared" si="27"/>
        <v>13442169</v>
      </c>
      <c r="W1273" s="114"/>
      <c r="X1273">
        <v>2021</v>
      </c>
      <c r="Y1273" s="15">
        <v>44274</v>
      </c>
      <c r="Z1273" s="4">
        <v>24</v>
      </c>
      <c r="AA1273" s="4">
        <v>24</v>
      </c>
      <c r="AB1273" t="s">
        <v>224</v>
      </c>
      <c r="AC1273" t="s">
        <v>226</v>
      </c>
      <c r="AD1273" s="113">
        <v>4826.7250999999997</v>
      </c>
      <c r="AE1273" s="113">
        <v>4858.8686966492296</v>
      </c>
      <c r="AF1273" s="113">
        <v>32.143596649234901</v>
      </c>
    </row>
    <row r="1274" spans="13:32" x14ac:dyDescent="0.35">
      <c r="M1274">
        <v>2021</v>
      </c>
      <c r="N1274" s="15">
        <v>44275</v>
      </c>
      <c r="O1274" s="4">
        <v>24</v>
      </c>
      <c r="P1274" s="15" t="s">
        <v>193</v>
      </c>
      <c r="Q1274" t="s">
        <v>150</v>
      </c>
      <c r="R1274" t="s">
        <v>151</v>
      </c>
      <c r="S1274" s="113">
        <v>12997.950096205799</v>
      </c>
      <c r="T1274" s="113">
        <v>13361.271000000001</v>
      </c>
      <c r="U1274" s="113">
        <v>363.320903794201</v>
      </c>
      <c r="V1274" s="113">
        <f t="shared" si="27"/>
        <v>13361271</v>
      </c>
      <c r="W1274" s="114"/>
      <c r="X1274">
        <v>2021</v>
      </c>
      <c r="Y1274" s="15">
        <v>44275</v>
      </c>
      <c r="Z1274" s="4">
        <v>24</v>
      </c>
      <c r="AA1274" s="4">
        <v>24</v>
      </c>
      <c r="AB1274" t="s">
        <v>224</v>
      </c>
      <c r="AC1274" t="s">
        <v>226</v>
      </c>
      <c r="AD1274" s="113">
        <v>4850.9952199999998</v>
      </c>
      <c r="AE1274" s="113">
        <v>4883.30044361819</v>
      </c>
      <c r="AF1274" s="113">
        <v>32.305223618193203</v>
      </c>
    </row>
    <row r="1275" spans="13:32" x14ac:dyDescent="0.35">
      <c r="M1275">
        <v>2021</v>
      </c>
      <c r="N1275" s="15">
        <v>44276</v>
      </c>
      <c r="O1275" s="4">
        <v>24</v>
      </c>
      <c r="P1275" s="15" t="s">
        <v>193</v>
      </c>
      <c r="Q1275" t="s">
        <v>150</v>
      </c>
      <c r="R1275" t="s">
        <v>151</v>
      </c>
      <c r="S1275" s="113">
        <v>13355.2802370031</v>
      </c>
      <c r="T1275" s="113">
        <v>13731.163</v>
      </c>
      <c r="U1275" s="113">
        <v>375.882762996883</v>
      </c>
      <c r="V1275" s="113">
        <f t="shared" si="27"/>
        <v>13731163</v>
      </c>
      <c r="W1275" s="114"/>
      <c r="X1275">
        <v>2021</v>
      </c>
      <c r="Y1275" s="15">
        <v>44276</v>
      </c>
      <c r="Z1275" s="4">
        <v>24</v>
      </c>
      <c r="AA1275" s="4">
        <v>24</v>
      </c>
      <c r="AB1275" t="s">
        <v>224</v>
      </c>
      <c r="AC1275" t="s">
        <v>226</v>
      </c>
      <c r="AD1275" s="113">
        <v>4846.8688599999996</v>
      </c>
      <c r="AE1275" s="113">
        <v>4879.1466041059502</v>
      </c>
      <c r="AF1275" s="113">
        <v>32.277744105952301</v>
      </c>
    </row>
    <row r="1276" spans="13:32" x14ac:dyDescent="0.35">
      <c r="M1276">
        <v>2021</v>
      </c>
      <c r="N1276" s="15">
        <v>44277</v>
      </c>
      <c r="O1276" s="4">
        <v>24</v>
      </c>
      <c r="P1276" s="15" t="s">
        <v>193</v>
      </c>
      <c r="Q1276" t="s">
        <v>150</v>
      </c>
      <c r="R1276" t="s">
        <v>151</v>
      </c>
      <c r="S1276" s="113">
        <v>13716.999288645</v>
      </c>
      <c r="T1276" s="113">
        <v>14146.145</v>
      </c>
      <c r="U1276" s="113">
        <v>429.14571135498898</v>
      </c>
      <c r="V1276" s="113">
        <f t="shared" si="27"/>
        <v>14146145</v>
      </c>
      <c r="W1276" s="114"/>
      <c r="X1276">
        <v>2021</v>
      </c>
      <c r="Y1276" s="15">
        <v>44277</v>
      </c>
      <c r="Z1276" s="4">
        <v>24</v>
      </c>
      <c r="AA1276" s="4">
        <v>24</v>
      </c>
      <c r="AB1276" t="s">
        <v>224</v>
      </c>
      <c r="AC1276" t="s">
        <v>226</v>
      </c>
      <c r="AD1276" s="113">
        <v>4843.1888200000003</v>
      </c>
      <c r="AE1276" s="113">
        <v>4875.4420568636697</v>
      </c>
      <c r="AF1276" s="113">
        <v>32.253236863678701</v>
      </c>
    </row>
    <row r="1277" spans="13:32" x14ac:dyDescent="0.35">
      <c r="M1277">
        <v>2021</v>
      </c>
      <c r="N1277" s="15">
        <v>44278</v>
      </c>
      <c r="O1277" s="4">
        <v>24</v>
      </c>
      <c r="P1277" s="15" t="s">
        <v>193</v>
      </c>
      <c r="Q1277" t="s">
        <v>150</v>
      </c>
      <c r="R1277" t="s">
        <v>151</v>
      </c>
      <c r="S1277" s="113">
        <v>13759.202638775399</v>
      </c>
      <c r="T1277" s="113">
        <v>14133.453</v>
      </c>
      <c r="U1277" s="113">
        <v>374.25036122457402</v>
      </c>
      <c r="V1277" s="113">
        <f t="shared" si="27"/>
        <v>14133453</v>
      </c>
      <c r="W1277" s="114"/>
      <c r="X1277">
        <v>2021</v>
      </c>
      <c r="Y1277" s="15">
        <v>44278</v>
      </c>
      <c r="Z1277" s="4">
        <v>24</v>
      </c>
      <c r="AA1277" s="4">
        <v>24</v>
      </c>
      <c r="AB1277" t="s">
        <v>224</v>
      </c>
      <c r="AC1277" t="s">
        <v>226</v>
      </c>
      <c r="AD1277" s="113">
        <v>4852.2206399999995</v>
      </c>
      <c r="AE1277" s="113">
        <v>4884.53402430797</v>
      </c>
      <c r="AF1277" s="113">
        <v>32.313384307975703</v>
      </c>
    </row>
    <row r="1278" spans="13:32" x14ac:dyDescent="0.35">
      <c r="M1278">
        <v>2021</v>
      </c>
      <c r="N1278" s="15">
        <v>44279</v>
      </c>
      <c r="O1278" s="4">
        <v>24</v>
      </c>
      <c r="P1278" s="15" t="s">
        <v>193</v>
      </c>
      <c r="Q1278" t="s">
        <v>150</v>
      </c>
      <c r="R1278" t="s">
        <v>151</v>
      </c>
      <c r="S1278" s="113">
        <v>13923.6795758479</v>
      </c>
      <c r="T1278" s="113">
        <v>14382.467000000001</v>
      </c>
      <c r="U1278" s="113">
        <v>458.78742415209399</v>
      </c>
      <c r="V1278" s="113">
        <f t="shared" si="27"/>
        <v>14382467</v>
      </c>
      <c r="W1278" s="114"/>
      <c r="X1278">
        <v>2021</v>
      </c>
      <c r="Y1278" s="15">
        <v>44279</v>
      </c>
      <c r="Z1278" s="4">
        <v>24</v>
      </c>
      <c r="AA1278" s="4">
        <v>24</v>
      </c>
      <c r="AB1278" t="s">
        <v>224</v>
      </c>
      <c r="AC1278" t="s">
        <v>226</v>
      </c>
      <c r="AD1278" s="113">
        <v>4854.8372399999998</v>
      </c>
      <c r="AE1278" s="113">
        <v>4887.1680495669698</v>
      </c>
      <c r="AF1278" s="113">
        <v>32.330809566976498</v>
      </c>
    </row>
    <row r="1279" spans="13:32" x14ac:dyDescent="0.35">
      <c r="M1279">
        <v>2021</v>
      </c>
      <c r="N1279" s="15">
        <v>44280</v>
      </c>
      <c r="O1279" s="4">
        <v>24</v>
      </c>
      <c r="P1279" s="15" t="s">
        <v>193</v>
      </c>
      <c r="Q1279" t="s">
        <v>150</v>
      </c>
      <c r="R1279" t="s">
        <v>151</v>
      </c>
      <c r="S1279" s="113">
        <v>13741.528507135699</v>
      </c>
      <c r="T1279" s="113">
        <v>14177.130999999999</v>
      </c>
      <c r="U1279" s="113">
        <v>435.60249286420498</v>
      </c>
      <c r="V1279" s="113">
        <f t="shared" si="27"/>
        <v>14177131</v>
      </c>
      <c r="W1279" s="114"/>
      <c r="X1279">
        <v>2021</v>
      </c>
      <c r="Y1279" s="15">
        <v>44280</v>
      </c>
      <c r="Z1279" s="4">
        <v>24</v>
      </c>
      <c r="AA1279" s="4">
        <v>24</v>
      </c>
      <c r="AB1279" t="s">
        <v>224</v>
      </c>
      <c r="AC1279" t="s">
        <v>226</v>
      </c>
      <c r="AD1279" s="113">
        <v>4894.3008600000003</v>
      </c>
      <c r="AE1279" s="113">
        <v>4926.8944777147999</v>
      </c>
      <c r="AF1279" s="113">
        <v>32.593617714802598</v>
      </c>
    </row>
    <row r="1280" spans="13:32" x14ac:dyDescent="0.35">
      <c r="M1280">
        <v>2021</v>
      </c>
      <c r="N1280" s="15">
        <v>44281</v>
      </c>
      <c r="O1280" s="4">
        <v>24</v>
      </c>
      <c r="P1280" s="15" t="s">
        <v>193</v>
      </c>
      <c r="Q1280" t="s">
        <v>150</v>
      </c>
      <c r="R1280" t="s">
        <v>151</v>
      </c>
      <c r="S1280" s="113">
        <v>13316.8020049883</v>
      </c>
      <c r="T1280" s="113">
        <v>13869.748</v>
      </c>
      <c r="U1280" s="113">
        <v>552.94599501168705</v>
      </c>
      <c r="V1280" s="113">
        <f t="shared" si="27"/>
        <v>13869748</v>
      </c>
      <c r="W1280" s="114"/>
      <c r="X1280">
        <v>2021</v>
      </c>
      <c r="Y1280" s="15">
        <v>44281</v>
      </c>
      <c r="Z1280" s="4">
        <v>24</v>
      </c>
      <c r="AA1280" s="4">
        <v>24</v>
      </c>
      <c r="AB1280" t="s">
        <v>224</v>
      </c>
      <c r="AC1280" t="s">
        <v>226</v>
      </c>
      <c r="AD1280" s="113">
        <v>4679.0537999999997</v>
      </c>
      <c r="AE1280" s="113">
        <v>4710.2139789891098</v>
      </c>
      <c r="AF1280" s="113">
        <v>31.1601789891183</v>
      </c>
    </row>
    <row r="1281" spans="13:32" x14ac:dyDescent="0.35">
      <c r="M1281">
        <v>2021</v>
      </c>
      <c r="N1281" s="15">
        <v>44282</v>
      </c>
      <c r="O1281" s="4">
        <v>24</v>
      </c>
      <c r="P1281" s="15" t="s">
        <v>193</v>
      </c>
      <c r="Q1281" t="s">
        <v>150</v>
      </c>
      <c r="R1281" t="s">
        <v>151</v>
      </c>
      <c r="S1281" s="113">
        <v>12818.882525057699</v>
      </c>
      <c r="T1281" s="113">
        <v>13480.540999999999</v>
      </c>
      <c r="U1281" s="113">
        <v>661.65847494224704</v>
      </c>
      <c r="V1281" s="113">
        <f t="shared" si="27"/>
        <v>13480541</v>
      </c>
      <c r="W1281" s="114"/>
      <c r="X1281">
        <v>2021</v>
      </c>
      <c r="Y1281" s="15">
        <v>44282</v>
      </c>
      <c r="Z1281" s="4">
        <v>24</v>
      </c>
      <c r="AA1281" s="4">
        <v>24</v>
      </c>
      <c r="AB1281" t="s">
        <v>224</v>
      </c>
      <c r="AC1281" t="s">
        <v>226</v>
      </c>
      <c r="AD1281" s="113">
        <v>4536.4063999999998</v>
      </c>
      <c r="AE1281" s="113">
        <v>4566.6166180127402</v>
      </c>
      <c r="AF1281" s="113">
        <v>30.2102180127488</v>
      </c>
    </row>
    <row r="1282" spans="13:32" x14ac:dyDescent="0.35">
      <c r="M1282">
        <v>2021</v>
      </c>
      <c r="N1282" s="15">
        <v>44283</v>
      </c>
      <c r="O1282" s="4">
        <v>24</v>
      </c>
      <c r="P1282" s="15" t="s">
        <v>193</v>
      </c>
      <c r="Q1282" t="s">
        <v>150</v>
      </c>
      <c r="R1282" t="s">
        <v>151</v>
      </c>
      <c r="S1282" s="113">
        <v>13253.7731348861</v>
      </c>
      <c r="T1282" s="113">
        <v>13930.945</v>
      </c>
      <c r="U1282" s="113">
        <v>677.17186511380703</v>
      </c>
      <c r="V1282" s="113">
        <f t="shared" si="27"/>
        <v>13930945</v>
      </c>
      <c r="W1282" s="114"/>
      <c r="X1282">
        <v>2021</v>
      </c>
      <c r="Y1282" s="15">
        <v>44283</v>
      </c>
      <c r="Z1282" s="4">
        <v>24</v>
      </c>
      <c r="AA1282" s="4">
        <v>24</v>
      </c>
      <c r="AB1282" t="s">
        <v>224</v>
      </c>
      <c r="AC1282" t="s">
        <v>226</v>
      </c>
      <c r="AD1282" s="113">
        <v>4837.8258399999904</v>
      </c>
      <c r="AE1282" s="113">
        <v>4870.0433620752001</v>
      </c>
      <c r="AF1282" s="113">
        <v>32.217522075206901</v>
      </c>
    </row>
    <row r="1283" spans="13:32" x14ac:dyDescent="0.35">
      <c r="M1283">
        <v>2021</v>
      </c>
      <c r="N1283" s="15">
        <v>44284</v>
      </c>
      <c r="O1283" s="4">
        <v>24</v>
      </c>
      <c r="P1283" s="15" t="s">
        <v>193</v>
      </c>
      <c r="Q1283" t="s">
        <v>150</v>
      </c>
      <c r="R1283" t="s">
        <v>151</v>
      </c>
      <c r="S1283" s="113">
        <v>14305.2941246627</v>
      </c>
      <c r="T1283" s="113">
        <v>14814.049000000001</v>
      </c>
      <c r="U1283" s="113">
        <v>508.754875337263</v>
      </c>
      <c r="V1283" s="113">
        <f t="shared" si="27"/>
        <v>14814049</v>
      </c>
      <c r="W1283" s="114"/>
      <c r="X1283">
        <v>2021</v>
      </c>
      <c r="Y1283" s="15">
        <v>44284</v>
      </c>
      <c r="Z1283" s="4">
        <v>24</v>
      </c>
      <c r="AA1283" s="4">
        <v>24</v>
      </c>
      <c r="AB1283" t="s">
        <v>224</v>
      </c>
      <c r="AC1283" t="s">
        <v>226</v>
      </c>
      <c r="AD1283" s="113">
        <v>4826.9093400000002</v>
      </c>
      <c r="AE1283" s="113">
        <v>4859.05416359631</v>
      </c>
      <c r="AF1283" s="113">
        <v>32.144823596310403</v>
      </c>
    </row>
    <row r="1284" spans="13:32" x14ac:dyDescent="0.35">
      <c r="M1284">
        <v>2021</v>
      </c>
      <c r="N1284" s="15">
        <v>44285</v>
      </c>
      <c r="O1284" s="4">
        <v>24</v>
      </c>
      <c r="P1284" s="15" t="s">
        <v>193</v>
      </c>
      <c r="Q1284" t="s">
        <v>150</v>
      </c>
      <c r="R1284" t="s">
        <v>151</v>
      </c>
      <c r="S1284" s="113">
        <v>14312.828206050601</v>
      </c>
      <c r="T1284" s="113">
        <v>14478.696</v>
      </c>
      <c r="U1284" s="113">
        <v>165.86779394936599</v>
      </c>
      <c r="V1284" s="113">
        <f t="shared" si="27"/>
        <v>14478696</v>
      </c>
      <c r="W1284" s="114"/>
      <c r="X1284">
        <v>2021</v>
      </c>
      <c r="Y1284" s="15">
        <v>44285</v>
      </c>
      <c r="Z1284" s="4">
        <v>24</v>
      </c>
      <c r="AA1284" s="4">
        <v>24</v>
      </c>
      <c r="AB1284" t="s">
        <v>224</v>
      </c>
      <c r="AC1284" t="s">
        <v>226</v>
      </c>
      <c r="AD1284" s="113">
        <v>4867.1543000000001</v>
      </c>
      <c r="AE1284" s="113">
        <v>4899.5671350812399</v>
      </c>
      <c r="AF1284" s="113">
        <v>32.412835081241298</v>
      </c>
    </row>
    <row r="1285" spans="13:32" x14ac:dyDescent="0.35">
      <c r="M1285">
        <v>2021</v>
      </c>
      <c r="N1285" s="15">
        <v>44286</v>
      </c>
      <c r="O1285" s="4">
        <v>24</v>
      </c>
      <c r="P1285" s="15" t="s">
        <v>193</v>
      </c>
      <c r="Q1285" t="s">
        <v>150</v>
      </c>
      <c r="R1285" t="s">
        <v>151</v>
      </c>
      <c r="S1285" s="113">
        <v>13944.592974831599</v>
      </c>
      <c r="T1285" s="113">
        <v>14151.768</v>
      </c>
      <c r="U1285" s="113">
        <v>207.17502516834901</v>
      </c>
      <c r="V1285" s="113">
        <f t="shared" si="27"/>
        <v>14151768</v>
      </c>
      <c r="W1285" s="114"/>
      <c r="X1285">
        <v>2021</v>
      </c>
      <c r="Y1285" s="15">
        <v>44286</v>
      </c>
      <c r="Z1285" s="4">
        <v>24</v>
      </c>
      <c r="AA1285" s="4">
        <v>24</v>
      </c>
      <c r="AB1285" t="s">
        <v>224</v>
      </c>
      <c r="AC1285" t="s">
        <v>226</v>
      </c>
      <c r="AD1285" s="113">
        <v>4474.2935799999996</v>
      </c>
      <c r="AE1285" s="113">
        <v>4504.0901574196996</v>
      </c>
      <c r="AF1285" s="113">
        <v>29.796577419704299</v>
      </c>
    </row>
    <row r="1286" spans="13:32" x14ac:dyDescent="0.35">
      <c r="M1286">
        <v>2021</v>
      </c>
      <c r="N1286" s="15">
        <v>44287</v>
      </c>
      <c r="O1286" s="4">
        <v>24</v>
      </c>
      <c r="P1286" s="15" t="s">
        <v>194</v>
      </c>
      <c r="Q1286" t="s">
        <v>150</v>
      </c>
      <c r="R1286" t="s">
        <v>151</v>
      </c>
      <c r="S1286" s="113">
        <v>12575.009861410599</v>
      </c>
      <c r="T1286" s="113">
        <v>13728.59</v>
      </c>
      <c r="U1286" s="113">
        <v>1153.5801385893301</v>
      </c>
      <c r="V1286" s="113">
        <f t="shared" si="27"/>
        <v>13728590</v>
      </c>
      <c r="W1286" s="114"/>
      <c r="X1286">
        <v>2021</v>
      </c>
      <c r="Y1286" s="15">
        <v>44287</v>
      </c>
      <c r="Z1286" s="4">
        <v>24</v>
      </c>
      <c r="AA1286" s="4">
        <v>24</v>
      </c>
      <c r="AB1286" t="s">
        <v>224</v>
      </c>
      <c r="AC1286" t="s">
        <v>226</v>
      </c>
      <c r="AD1286" s="113">
        <v>3441.5</v>
      </c>
      <c r="AE1286" s="113">
        <v>3464.41868411323</v>
      </c>
      <c r="AF1286" s="113">
        <v>22.918684113238999</v>
      </c>
    </row>
    <row r="1287" spans="13:32" x14ac:dyDescent="0.35">
      <c r="M1287">
        <v>2021</v>
      </c>
      <c r="N1287" s="15">
        <v>44288</v>
      </c>
      <c r="O1287" s="4">
        <v>24</v>
      </c>
      <c r="P1287" s="15" t="s">
        <v>194</v>
      </c>
      <c r="Q1287" t="s">
        <v>150</v>
      </c>
      <c r="R1287" t="s">
        <v>151</v>
      </c>
      <c r="S1287" s="113">
        <v>12507.4601033627</v>
      </c>
      <c r="T1287" s="113">
        <v>12736.005999999999</v>
      </c>
      <c r="U1287" s="113">
        <v>228.545896637282</v>
      </c>
      <c r="V1287" s="113">
        <f t="shared" si="27"/>
        <v>12736006</v>
      </c>
      <c r="W1287" s="114"/>
      <c r="X1287">
        <v>2021</v>
      </c>
      <c r="Y1287" s="15">
        <v>44288</v>
      </c>
      <c r="Z1287" s="4">
        <v>24</v>
      </c>
      <c r="AA1287" s="4">
        <v>24</v>
      </c>
      <c r="AB1287" t="s">
        <v>224</v>
      </c>
      <c r="AC1287" t="s">
        <v>226</v>
      </c>
      <c r="AD1287" s="113">
        <v>3766.8885599999999</v>
      </c>
      <c r="AE1287" s="113">
        <v>3791.97417063385</v>
      </c>
      <c r="AF1287" s="113">
        <v>25.0856106338553</v>
      </c>
    </row>
    <row r="1288" spans="13:32" x14ac:dyDescent="0.35">
      <c r="M1288">
        <v>2021</v>
      </c>
      <c r="N1288" s="15">
        <v>44289</v>
      </c>
      <c r="O1288" s="4">
        <v>24</v>
      </c>
      <c r="P1288" s="15" t="s">
        <v>194</v>
      </c>
      <c r="Q1288" t="s">
        <v>150</v>
      </c>
      <c r="R1288" t="s">
        <v>151</v>
      </c>
      <c r="S1288" s="113">
        <v>11740.9454252173</v>
      </c>
      <c r="T1288" s="113">
        <v>11995.272000000001</v>
      </c>
      <c r="U1288" s="113">
        <v>254.326574782677</v>
      </c>
      <c r="V1288" s="113">
        <f t="shared" si="27"/>
        <v>11995272</v>
      </c>
      <c r="W1288" s="114"/>
      <c r="X1288">
        <v>2021</v>
      </c>
      <c r="Y1288" s="15">
        <v>44289</v>
      </c>
      <c r="Z1288" s="4">
        <v>24</v>
      </c>
      <c r="AA1288" s="4">
        <v>24</v>
      </c>
      <c r="AB1288" t="s">
        <v>224</v>
      </c>
      <c r="AC1288" t="s">
        <v>226</v>
      </c>
      <c r="AD1288" s="113">
        <v>3679.1638599999901</v>
      </c>
      <c r="AE1288" s="113">
        <v>3703.6652676153299</v>
      </c>
      <c r="AF1288" s="113">
        <v>24.501407615337801</v>
      </c>
    </row>
    <row r="1289" spans="13:32" x14ac:dyDescent="0.35">
      <c r="M1289">
        <v>2021</v>
      </c>
      <c r="N1289" s="15">
        <v>44290</v>
      </c>
      <c r="O1289" s="4">
        <v>24</v>
      </c>
      <c r="P1289" s="15" t="s">
        <v>194</v>
      </c>
      <c r="Q1289" t="s">
        <v>150</v>
      </c>
      <c r="R1289" t="s">
        <v>151</v>
      </c>
      <c r="S1289" s="113">
        <v>11710.2686737888</v>
      </c>
      <c r="T1289" s="113">
        <v>11938.958000000001</v>
      </c>
      <c r="U1289" s="113">
        <v>228.68932621118199</v>
      </c>
      <c r="V1289" s="113">
        <f t="shared" ref="V1289:V1352" si="28">T1289*1000</f>
        <v>11938958</v>
      </c>
      <c r="W1289" s="114"/>
      <c r="X1289">
        <v>2021</v>
      </c>
      <c r="Y1289" s="15">
        <v>44290</v>
      </c>
      <c r="Z1289" s="4">
        <v>24</v>
      </c>
      <c r="AA1289" s="4">
        <v>24</v>
      </c>
      <c r="AB1289" t="s">
        <v>224</v>
      </c>
      <c r="AC1289" t="s">
        <v>226</v>
      </c>
      <c r="AD1289" s="113">
        <v>3673.2439599999998</v>
      </c>
      <c r="AE1289" s="113">
        <v>3697.70594401572</v>
      </c>
      <c r="AF1289" s="113">
        <v>24.461984015720599</v>
      </c>
    </row>
    <row r="1290" spans="13:32" x14ac:dyDescent="0.35">
      <c r="M1290">
        <v>2021</v>
      </c>
      <c r="N1290" s="15">
        <v>44291</v>
      </c>
      <c r="O1290" s="4">
        <v>24</v>
      </c>
      <c r="P1290" s="15" t="s">
        <v>194</v>
      </c>
      <c r="Q1290" t="s">
        <v>150</v>
      </c>
      <c r="R1290" t="s">
        <v>151</v>
      </c>
      <c r="S1290" s="113">
        <v>12895.1347153388</v>
      </c>
      <c r="T1290" s="113">
        <v>13314.59</v>
      </c>
      <c r="U1290" s="113">
        <v>419.45528466111301</v>
      </c>
      <c r="V1290" s="113">
        <f t="shared" si="28"/>
        <v>13314590</v>
      </c>
      <c r="W1290" s="114"/>
      <c r="X1290">
        <v>2021</v>
      </c>
      <c r="Y1290" s="15">
        <v>44291</v>
      </c>
      <c r="Z1290" s="4">
        <v>24</v>
      </c>
      <c r="AA1290" s="4">
        <v>24</v>
      </c>
      <c r="AB1290" t="s">
        <v>224</v>
      </c>
      <c r="AC1290" t="s">
        <v>226</v>
      </c>
      <c r="AD1290" s="113">
        <v>3903.5567000000001</v>
      </c>
      <c r="AE1290" s="113">
        <v>3929.5524527024299</v>
      </c>
      <c r="AF1290" s="113">
        <v>25.9957527024313</v>
      </c>
    </row>
    <row r="1291" spans="13:32" x14ac:dyDescent="0.35">
      <c r="M1291">
        <v>2021</v>
      </c>
      <c r="N1291" s="15">
        <v>44292</v>
      </c>
      <c r="O1291" s="4">
        <v>24</v>
      </c>
      <c r="P1291" s="15" t="s">
        <v>194</v>
      </c>
      <c r="Q1291" t="s">
        <v>150</v>
      </c>
      <c r="R1291" t="s">
        <v>151</v>
      </c>
      <c r="S1291" s="113">
        <v>13597.9367366815</v>
      </c>
      <c r="T1291" s="113">
        <v>13819.111999999999</v>
      </c>
      <c r="U1291" s="113">
        <v>221.17526331844201</v>
      </c>
      <c r="V1291" s="113">
        <f t="shared" si="28"/>
        <v>13819112</v>
      </c>
      <c r="W1291" s="114"/>
      <c r="X1291">
        <v>2021</v>
      </c>
      <c r="Y1291" s="15">
        <v>44292</v>
      </c>
      <c r="Z1291" s="4">
        <v>24</v>
      </c>
      <c r="AA1291" s="4">
        <v>24</v>
      </c>
      <c r="AB1291" t="s">
        <v>224</v>
      </c>
      <c r="AC1291" t="s">
        <v>226</v>
      </c>
      <c r="AD1291" s="113">
        <v>4164.6424200000001</v>
      </c>
      <c r="AE1291" s="113">
        <v>4192.3768741823496</v>
      </c>
      <c r="AF1291" s="113">
        <v>27.734454182355101</v>
      </c>
    </row>
    <row r="1292" spans="13:32" x14ac:dyDescent="0.35">
      <c r="M1292">
        <v>2021</v>
      </c>
      <c r="N1292" s="15">
        <v>44293</v>
      </c>
      <c r="O1292" s="4">
        <v>24</v>
      </c>
      <c r="P1292" s="15" t="s">
        <v>194</v>
      </c>
      <c r="Q1292" t="s">
        <v>150</v>
      </c>
      <c r="R1292" t="s">
        <v>151</v>
      </c>
      <c r="S1292" s="113">
        <v>14052.3093725898</v>
      </c>
      <c r="T1292" s="113">
        <v>14313.232</v>
      </c>
      <c r="U1292" s="113">
        <v>260.92262741010302</v>
      </c>
      <c r="V1292" s="113">
        <f t="shared" si="28"/>
        <v>14313232</v>
      </c>
      <c r="W1292" s="114"/>
      <c r="X1292">
        <v>2021</v>
      </c>
      <c r="Y1292" s="15">
        <v>44293</v>
      </c>
      <c r="Z1292" s="4">
        <v>24</v>
      </c>
      <c r="AA1292" s="4">
        <v>24</v>
      </c>
      <c r="AB1292" t="s">
        <v>224</v>
      </c>
      <c r="AC1292" t="s">
        <v>226</v>
      </c>
      <c r="AD1292" s="113">
        <v>4178.6733599999998</v>
      </c>
      <c r="AE1292" s="113">
        <v>4206.50125328788</v>
      </c>
      <c r="AF1292" s="113">
        <v>27.827893287882102</v>
      </c>
    </row>
    <row r="1293" spans="13:32" x14ac:dyDescent="0.35">
      <c r="M1293">
        <v>2021</v>
      </c>
      <c r="N1293" s="15">
        <v>44294</v>
      </c>
      <c r="O1293" s="4">
        <v>24</v>
      </c>
      <c r="P1293" s="15" t="s">
        <v>194</v>
      </c>
      <c r="Q1293" t="s">
        <v>150</v>
      </c>
      <c r="R1293" t="s">
        <v>151</v>
      </c>
      <c r="S1293" s="113">
        <v>14230.368485074499</v>
      </c>
      <c r="T1293" s="113">
        <v>14450.808000000001</v>
      </c>
      <c r="U1293" s="113">
        <v>220.43951492547899</v>
      </c>
      <c r="V1293" s="113">
        <f t="shared" si="28"/>
        <v>14450808</v>
      </c>
      <c r="W1293" s="114"/>
      <c r="X1293">
        <v>2021</v>
      </c>
      <c r="Y1293" s="15">
        <v>44294</v>
      </c>
      <c r="Z1293" s="4">
        <v>24</v>
      </c>
      <c r="AA1293" s="4">
        <v>24</v>
      </c>
      <c r="AB1293" t="s">
        <v>224</v>
      </c>
      <c r="AC1293" t="s">
        <v>226</v>
      </c>
      <c r="AD1293" s="113">
        <v>4176.3128200000001</v>
      </c>
      <c r="AE1293" s="113">
        <v>4204.1249932615501</v>
      </c>
      <c r="AF1293" s="113">
        <v>27.812173261557501</v>
      </c>
    </row>
    <row r="1294" spans="13:32" x14ac:dyDescent="0.35">
      <c r="M1294">
        <v>2021</v>
      </c>
      <c r="N1294" s="15">
        <v>44295</v>
      </c>
      <c r="O1294" s="4">
        <v>24</v>
      </c>
      <c r="P1294" s="15" t="s">
        <v>194</v>
      </c>
      <c r="Q1294" t="s">
        <v>150</v>
      </c>
      <c r="R1294" t="s">
        <v>151</v>
      </c>
      <c r="S1294" s="113">
        <v>14434.4676808968</v>
      </c>
      <c r="T1294" s="113">
        <v>14641.721</v>
      </c>
      <c r="U1294" s="113">
        <v>207.25331910317399</v>
      </c>
      <c r="V1294" s="113">
        <f t="shared" si="28"/>
        <v>14641721</v>
      </c>
      <c r="W1294" s="114"/>
      <c r="X1294">
        <v>2021</v>
      </c>
      <c r="Y1294" s="15">
        <v>44295</v>
      </c>
      <c r="Z1294" s="4">
        <v>24</v>
      </c>
      <c r="AA1294" s="4">
        <v>24</v>
      </c>
      <c r="AB1294" t="s">
        <v>224</v>
      </c>
      <c r="AC1294" t="s">
        <v>226</v>
      </c>
      <c r="AD1294" s="113">
        <v>4338.0586000000003</v>
      </c>
      <c r="AE1294" s="113">
        <v>4366.9479199820198</v>
      </c>
      <c r="AF1294" s="113">
        <v>28.889319982019298</v>
      </c>
    </row>
    <row r="1295" spans="13:32" x14ac:dyDescent="0.35">
      <c r="M1295">
        <v>2021</v>
      </c>
      <c r="N1295" s="15">
        <v>44296</v>
      </c>
      <c r="O1295" s="4">
        <v>24</v>
      </c>
      <c r="P1295" s="15" t="s">
        <v>194</v>
      </c>
      <c r="Q1295" t="s">
        <v>150</v>
      </c>
      <c r="R1295" t="s">
        <v>151</v>
      </c>
      <c r="S1295" s="113">
        <v>13977.007381474299</v>
      </c>
      <c r="T1295" s="113">
        <v>14236.502</v>
      </c>
      <c r="U1295" s="113">
        <v>259.49461852562803</v>
      </c>
      <c r="V1295" s="113">
        <f t="shared" si="28"/>
        <v>14236502</v>
      </c>
      <c r="W1295" s="114"/>
      <c r="X1295">
        <v>2021</v>
      </c>
      <c r="Y1295" s="15">
        <v>44296</v>
      </c>
      <c r="Z1295" s="4">
        <v>24</v>
      </c>
      <c r="AA1295" s="4">
        <v>24</v>
      </c>
      <c r="AB1295" t="s">
        <v>224</v>
      </c>
      <c r="AC1295" t="s">
        <v>226</v>
      </c>
      <c r="AD1295" s="113">
        <v>4365.1596600000003</v>
      </c>
      <c r="AE1295" s="113">
        <v>4394.2294596081301</v>
      </c>
      <c r="AF1295" s="113">
        <v>29.069799608134101</v>
      </c>
    </row>
    <row r="1296" spans="13:32" x14ac:dyDescent="0.35">
      <c r="M1296">
        <v>2021</v>
      </c>
      <c r="N1296" s="15">
        <v>44297</v>
      </c>
      <c r="O1296" s="4">
        <v>24</v>
      </c>
      <c r="P1296" s="15" t="s">
        <v>194</v>
      </c>
      <c r="Q1296" t="s">
        <v>150</v>
      </c>
      <c r="R1296" t="s">
        <v>151</v>
      </c>
      <c r="S1296" s="113">
        <v>13637.294075272301</v>
      </c>
      <c r="T1296" s="113">
        <v>13908.509</v>
      </c>
      <c r="U1296" s="113">
        <v>271.21492472767</v>
      </c>
      <c r="V1296" s="113">
        <f t="shared" si="28"/>
        <v>13908509</v>
      </c>
      <c r="W1296" s="114"/>
      <c r="X1296">
        <v>2021</v>
      </c>
      <c r="Y1296" s="15">
        <v>44297</v>
      </c>
      <c r="Z1296" s="4">
        <v>24</v>
      </c>
      <c r="AA1296" s="4">
        <v>24</v>
      </c>
      <c r="AB1296" t="s">
        <v>224</v>
      </c>
      <c r="AC1296" t="s">
        <v>226</v>
      </c>
      <c r="AD1296" s="113">
        <v>4368.5749599999999</v>
      </c>
      <c r="AE1296" s="113">
        <v>4397.6675038132298</v>
      </c>
      <c r="AF1296" s="113">
        <v>29.092543813234101</v>
      </c>
    </row>
    <row r="1297" spans="13:32" x14ac:dyDescent="0.35">
      <c r="M1297">
        <v>2021</v>
      </c>
      <c r="N1297" s="15">
        <v>44298</v>
      </c>
      <c r="O1297" s="4">
        <v>24</v>
      </c>
      <c r="P1297" s="15" t="s">
        <v>194</v>
      </c>
      <c r="Q1297" t="s">
        <v>150</v>
      </c>
      <c r="R1297" t="s">
        <v>151</v>
      </c>
      <c r="S1297" s="113">
        <v>14734.819178269199</v>
      </c>
      <c r="T1297" s="113">
        <v>15215.574000000001</v>
      </c>
      <c r="U1297" s="113">
        <v>480.75482173074403</v>
      </c>
      <c r="V1297" s="113">
        <f t="shared" si="28"/>
        <v>15215574</v>
      </c>
      <c r="W1297" s="114"/>
      <c r="X1297">
        <v>2021</v>
      </c>
      <c r="Y1297" s="15">
        <v>44298</v>
      </c>
      <c r="Z1297" s="4">
        <v>24</v>
      </c>
      <c r="AA1297" s="4">
        <v>24</v>
      </c>
      <c r="AB1297" t="s">
        <v>224</v>
      </c>
      <c r="AC1297" t="s">
        <v>226</v>
      </c>
      <c r="AD1297" s="113">
        <v>4702.8193599999904</v>
      </c>
      <c r="AE1297" s="113">
        <v>4734.1378058385699</v>
      </c>
      <c r="AF1297" s="113">
        <v>31.3184458385775</v>
      </c>
    </row>
    <row r="1298" spans="13:32" x14ac:dyDescent="0.35">
      <c r="M1298">
        <v>2021</v>
      </c>
      <c r="N1298" s="15">
        <v>44299</v>
      </c>
      <c r="O1298" s="4">
        <v>24</v>
      </c>
      <c r="P1298" s="15" t="s">
        <v>194</v>
      </c>
      <c r="Q1298" t="s">
        <v>150</v>
      </c>
      <c r="R1298" t="s">
        <v>151</v>
      </c>
      <c r="S1298" s="113">
        <v>15231.8800482768</v>
      </c>
      <c r="T1298" s="113">
        <v>15739.482</v>
      </c>
      <c r="U1298" s="113">
        <v>507.60195172310102</v>
      </c>
      <c r="V1298" s="113">
        <f t="shared" si="28"/>
        <v>15739482</v>
      </c>
      <c r="W1298" s="114"/>
      <c r="X1298">
        <v>2021</v>
      </c>
      <c r="Y1298" s="15">
        <v>44299</v>
      </c>
      <c r="Z1298" s="4">
        <v>24</v>
      </c>
      <c r="AA1298" s="4">
        <v>24</v>
      </c>
      <c r="AB1298" t="s">
        <v>224</v>
      </c>
      <c r="AC1298" t="s">
        <v>226</v>
      </c>
      <c r="AD1298" s="113">
        <v>4908.1700999999903</v>
      </c>
      <c r="AE1298" s="113">
        <v>4940.85607997848</v>
      </c>
      <c r="AF1298" s="113">
        <v>32.685979978481598</v>
      </c>
    </row>
    <row r="1299" spans="13:32" x14ac:dyDescent="0.35">
      <c r="M1299">
        <v>2021</v>
      </c>
      <c r="N1299" s="15">
        <v>44300</v>
      </c>
      <c r="O1299" s="4">
        <v>24</v>
      </c>
      <c r="P1299" s="15" t="s">
        <v>194</v>
      </c>
      <c r="Q1299" t="s">
        <v>150</v>
      </c>
      <c r="R1299" t="s">
        <v>151</v>
      </c>
      <c r="S1299" s="113">
        <v>14879.4405502809</v>
      </c>
      <c r="T1299" s="113">
        <v>15369.388999999999</v>
      </c>
      <c r="U1299" s="113">
        <v>489.948449719</v>
      </c>
      <c r="V1299" s="113">
        <f t="shared" si="28"/>
        <v>15369389</v>
      </c>
      <c r="W1299" s="114"/>
      <c r="X1299">
        <v>2021</v>
      </c>
      <c r="Y1299" s="15">
        <v>44300</v>
      </c>
      <c r="Z1299" s="4">
        <v>24</v>
      </c>
      <c r="AA1299" s="4">
        <v>24</v>
      </c>
      <c r="AB1299" t="s">
        <v>224</v>
      </c>
      <c r="AC1299" t="s">
        <v>226</v>
      </c>
      <c r="AD1299" s="113">
        <v>4816.97228</v>
      </c>
      <c r="AE1299" s="113">
        <v>4849.0509277023202</v>
      </c>
      <c r="AF1299" s="113">
        <v>32.078647702323899</v>
      </c>
    </row>
    <row r="1300" spans="13:32" x14ac:dyDescent="0.35">
      <c r="M1300">
        <v>2021</v>
      </c>
      <c r="N1300" s="15">
        <v>44301</v>
      </c>
      <c r="O1300" s="4">
        <v>24</v>
      </c>
      <c r="P1300" s="15" t="s">
        <v>194</v>
      </c>
      <c r="Q1300" t="s">
        <v>150</v>
      </c>
      <c r="R1300" t="s">
        <v>151</v>
      </c>
      <c r="S1300" s="113">
        <v>14291.2107640919</v>
      </c>
      <c r="T1300" s="113">
        <v>14743.192999999999</v>
      </c>
      <c r="U1300" s="113">
        <v>451.98223590803099</v>
      </c>
      <c r="V1300" s="113">
        <f t="shared" si="28"/>
        <v>14743193</v>
      </c>
      <c r="W1300" s="114"/>
      <c r="X1300">
        <v>2021</v>
      </c>
      <c r="Y1300" s="15">
        <v>44301</v>
      </c>
      <c r="Z1300" s="4">
        <v>24</v>
      </c>
      <c r="AA1300" s="4">
        <v>24</v>
      </c>
      <c r="AB1300" t="s">
        <v>224</v>
      </c>
      <c r="AC1300" t="s">
        <v>226</v>
      </c>
      <c r="AD1300" s="113">
        <v>4767.7016599999997</v>
      </c>
      <c r="AE1300" s="113">
        <v>4799.4521897956402</v>
      </c>
      <c r="AF1300" s="113">
        <v>31.750529795642901</v>
      </c>
    </row>
    <row r="1301" spans="13:32" x14ac:dyDescent="0.35">
      <c r="M1301">
        <v>2021</v>
      </c>
      <c r="N1301" s="15">
        <v>44302</v>
      </c>
      <c r="O1301" s="4">
        <v>24</v>
      </c>
      <c r="P1301" s="15" t="s">
        <v>194</v>
      </c>
      <c r="Q1301" t="s">
        <v>150</v>
      </c>
      <c r="R1301" t="s">
        <v>151</v>
      </c>
      <c r="S1301" s="113">
        <v>14210.914866160299</v>
      </c>
      <c r="T1301" s="113">
        <v>14620.127</v>
      </c>
      <c r="U1301" s="113">
        <v>409.21213383963698</v>
      </c>
      <c r="V1301" s="113">
        <f t="shared" si="28"/>
        <v>14620127</v>
      </c>
      <c r="W1301" s="114"/>
      <c r="X1301">
        <v>2021</v>
      </c>
      <c r="Y1301" s="15">
        <v>44302</v>
      </c>
      <c r="Z1301" s="4">
        <v>24</v>
      </c>
      <c r="AA1301" s="4">
        <v>24</v>
      </c>
      <c r="AB1301" t="s">
        <v>224</v>
      </c>
      <c r="AC1301" t="s">
        <v>226</v>
      </c>
      <c r="AD1301" s="113">
        <v>4793.6117400000003</v>
      </c>
      <c r="AE1301" s="113">
        <v>4825.5348180852998</v>
      </c>
      <c r="AF1301" s="113">
        <v>31.923078085304201</v>
      </c>
    </row>
    <row r="1302" spans="13:32" x14ac:dyDescent="0.35">
      <c r="M1302">
        <v>2021</v>
      </c>
      <c r="N1302" s="15">
        <v>44303</v>
      </c>
      <c r="O1302" s="4">
        <v>24</v>
      </c>
      <c r="P1302" s="15" t="s">
        <v>194</v>
      </c>
      <c r="Q1302" t="s">
        <v>150</v>
      </c>
      <c r="R1302" t="s">
        <v>151</v>
      </c>
      <c r="S1302" s="113">
        <v>13704.242513310101</v>
      </c>
      <c r="T1302" s="113">
        <v>14092.036</v>
      </c>
      <c r="U1302" s="113">
        <v>387.793486689801</v>
      </c>
      <c r="V1302" s="113">
        <f t="shared" si="28"/>
        <v>14092036</v>
      </c>
      <c r="W1302" s="114"/>
      <c r="X1302">
        <v>2021</v>
      </c>
      <c r="Y1302" s="15">
        <v>44303</v>
      </c>
      <c r="Z1302" s="4">
        <v>24</v>
      </c>
      <c r="AA1302" s="4">
        <v>24</v>
      </c>
      <c r="AB1302" t="s">
        <v>224</v>
      </c>
      <c r="AC1302" t="s">
        <v>226</v>
      </c>
      <c r="AD1302" s="113">
        <v>4743.6089199999997</v>
      </c>
      <c r="AE1302" s="113">
        <v>4775.1990040895598</v>
      </c>
      <c r="AF1302" s="113">
        <v>31.590084089560602</v>
      </c>
    </row>
    <row r="1303" spans="13:32" x14ac:dyDescent="0.35">
      <c r="M1303">
        <v>2021</v>
      </c>
      <c r="N1303" s="15">
        <v>44304</v>
      </c>
      <c r="O1303" s="4">
        <v>24</v>
      </c>
      <c r="P1303" s="15" t="s">
        <v>194</v>
      </c>
      <c r="Q1303" t="s">
        <v>150</v>
      </c>
      <c r="R1303" t="s">
        <v>151</v>
      </c>
      <c r="S1303" s="113">
        <v>13531.710700871799</v>
      </c>
      <c r="T1303" s="113">
        <v>13904.986999999999</v>
      </c>
      <c r="U1303" s="113">
        <v>373.27629912818298</v>
      </c>
      <c r="V1303" s="113">
        <f t="shared" si="28"/>
        <v>13904987</v>
      </c>
      <c r="W1303" s="114"/>
      <c r="X1303">
        <v>2021</v>
      </c>
      <c r="Y1303" s="15">
        <v>44304</v>
      </c>
      <c r="Z1303" s="4">
        <v>24</v>
      </c>
      <c r="AA1303" s="4">
        <v>24</v>
      </c>
      <c r="AB1303" t="s">
        <v>224</v>
      </c>
      <c r="AC1303" t="s">
        <v>226</v>
      </c>
      <c r="AD1303" s="113">
        <v>4757.5977199999998</v>
      </c>
      <c r="AE1303" s="113">
        <v>4789.28096256357</v>
      </c>
      <c r="AF1303" s="113">
        <v>31.683242563575899</v>
      </c>
    </row>
    <row r="1304" spans="13:32" x14ac:dyDescent="0.35">
      <c r="M1304">
        <v>2021</v>
      </c>
      <c r="N1304" s="15">
        <v>44305</v>
      </c>
      <c r="O1304" s="4">
        <v>24</v>
      </c>
      <c r="P1304" s="15" t="s">
        <v>194</v>
      </c>
      <c r="Q1304" t="s">
        <v>150</v>
      </c>
      <c r="R1304" t="s">
        <v>151</v>
      </c>
      <c r="S1304" s="113">
        <v>13891.3124278537</v>
      </c>
      <c r="T1304" s="113">
        <v>14321.462</v>
      </c>
      <c r="U1304" s="113">
        <v>430.149572146259</v>
      </c>
      <c r="V1304" s="113">
        <f t="shared" si="28"/>
        <v>14321462</v>
      </c>
      <c r="W1304" s="114"/>
      <c r="X1304">
        <v>2021</v>
      </c>
      <c r="Y1304" s="15">
        <v>44305</v>
      </c>
      <c r="Z1304" s="4">
        <v>24</v>
      </c>
      <c r="AA1304" s="4">
        <v>24</v>
      </c>
      <c r="AB1304" t="s">
        <v>224</v>
      </c>
      <c r="AC1304" t="s">
        <v>226</v>
      </c>
      <c r="AD1304" s="113">
        <v>4726.5132399999902</v>
      </c>
      <c r="AE1304" s="113">
        <v>4757.9894753347598</v>
      </c>
      <c r="AF1304" s="113">
        <v>31.476235334767001</v>
      </c>
    </row>
    <row r="1305" spans="13:32" x14ac:dyDescent="0.35">
      <c r="M1305">
        <v>2021</v>
      </c>
      <c r="N1305" s="15">
        <v>44306</v>
      </c>
      <c r="O1305" s="4">
        <v>24</v>
      </c>
      <c r="P1305" s="15" t="s">
        <v>194</v>
      </c>
      <c r="Q1305" t="s">
        <v>150</v>
      </c>
      <c r="R1305" t="s">
        <v>151</v>
      </c>
      <c r="S1305" s="113">
        <v>14497.3090642468</v>
      </c>
      <c r="T1305" s="113">
        <v>14935.575999999999</v>
      </c>
      <c r="U1305" s="113">
        <v>438.26693575318302</v>
      </c>
      <c r="V1305" s="113">
        <f t="shared" si="28"/>
        <v>14935576</v>
      </c>
      <c r="W1305" s="114"/>
      <c r="X1305">
        <v>2021</v>
      </c>
      <c r="Y1305" s="15">
        <v>44306</v>
      </c>
      <c r="Z1305" s="4">
        <v>24</v>
      </c>
      <c r="AA1305" s="4">
        <v>24</v>
      </c>
      <c r="AB1305" t="s">
        <v>224</v>
      </c>
      <c r="AC1305" t="s">
        <v>226</v>
      </c>
      <c r="AD1305" s="113">
        <v>4739.4366399999999</v>
      </c>
      <c r="AE1305" s="113">
        <v>4770.9989387728801</v>
      </c>
      <c r="AF1305" s="113">
        <v>31.562298772881402</v>
      </c>
    </row>
    <row r="1306" spans="13:32" x14ac:dyDescent="0.35">
      <c r="M1306">
        <v>2021</v>
      </c>
      <c r="N1306" s="15">
        <v>44307</v>
      </c>
      <c r="O1306" s="4">
        <v>24</v>
      </c>
      <c r="P1306" s="15" t="s">
        <v>194</v>
      </c>
      <c r="Q1306" t="s">
        <v>150</v>
      </c>
      <c r="R1306" t="s">
        <v>151</v>
      </c>
      <c r="S1306" s="113">
        <v>14489.955842357</v>
      </c>
      <c r="T1306" s="113">
        <v>14935.709000000001</v>
      </c>
      <c r="U1306" s="113">
        <v>445.75315764297898</v>
      </c>
      <c r="V1306" s="113">
        <f t="shared" si="28"/>
        <v>14935709</v>
      </c>
      <c r="W1306" s="114"/>
      <c r="X1306">
        <v>2021</v>
      </c>
      <c r="Y1306" s="15">
        <v>44307</v>
      </c>
      <c r="Z1306" s="4">
        <v>24</v>
      </c>
      <c r="AA1306" s="4">
        <v>24</v>
      </c>
      <c r="AB1306" t="s">
        <v>224</v>
      </c>
      <c r="AC1306" t="s">
        <v>226</v>
      </c>
      <c r="AD1306" s="113">
        <v>4734.6058000000003</v>
      </c>
      <c r="AE1306" s="113">
        <v>4766.1359277730298</v>
      </c>
      <c r="AF1306" s="113">
        <v>31.530127773037599</v>
      </c>
    </row>
    <row r="1307" spans="13:32" x14ac:dyDescent="0.35">
      <c r="M1307">
        <v>2021</v>
      </c>
      <c r="N1307" s="15">
        <v>44308</v>
      </c>
      <c r="O1307" s="4">
        <v>24</v>
      </c>
      <c r="P1307" s="15" t="s">
        <v>194</v>
      </c>
      <c r="Q1307" t="s">
        <v>150</v>
      </c>
      <c r="R1307" t="s">
        <v>151</v>
      </c>
      <c r="S1307" s="113">
        <v>14379.8183531129</v>
      </c>
      <c r="T1307" s="113">
        <v>14236.547</v>
      </c>
      <c r="U1307" s="113">
        <v>-143.27135311299301</v>
      </c>
      <c r="V1307" s="113">
        <f t="shared" si="28"/>
        <v>14236547</v>
      </c>
      <c r="W1307" s="114"/>
      <c r="X1307">
        <v>2021</v>
      </c>
      <c r="Y1307" s="15">
        <v>44308</v>
      </c>
      <c r="Z1307" s="4">
        <v>24</v>
      </c>
      <c r="AA1307" s="4">
        <v>24</v>
      </c>
      <c r="AB1307" t="s">
        <v>224</v>
      </c>
      <c r="AC1307" t="s">
        <v>226</v>
      </c>
      <c r="AD1307" s="113">
        <v>4743.6969799999997</v>
      </c>
      <c r="AE1307" s="113">
        <v>4775.2876505255099</v>
      </c>
      <c r="AF1307" s="113">
        <v>31.590670525510799</v>
      </c>
    </row>
    <row r="1308" spans="13:32" x14ac:dyDescent="0.35">
      <c r="M1308">
        <v>2021</v>
      </c>
      <c r="N1308" s="15">
        <v>44309</v>
      </c>
      <c r="O1308" s="4">
        <v>24</v>
      </c>
      <c r="P1308" s="15" t="s">
        <v>194</v>
      </c>
      <c r="Q1308" t="s">
        <v>150</v>
      </c>
      <c r="R1308" t="s">
        <v>151</v>
      </c>
      <c r="S1308" s="113">
        <v>14339.505397061101</v>
      </c>
      <c r="T1308" s="113">
        <v>15458.611000000001</v>
      </c>
      <c r="U1308" s="113">
        <v>1119.1056029388101</v>
      </c>
      <c r="V1308" s="113">
        <f t="shared" si="28"/>
        <v>15458611</v>
      </c>
      <c r="W1308" s="114"/>
      <c r="X1308">
        <v>2021</v>
      </c>
      <c r="Y1308" s="15">
        <v>44309</v>
      </c>
      <c r="Z1308" s="4">
        <v>24</v>
      </c>
      <c r="AA1308" s="4">
        <v>24</v>
      </c>
      <c r="AB1308" t="s">
        <v>224</v>
      </c>
      <c r="AC1308" t="s">
        <v>226</v>
      </c>
      <c r="AD1308" s="113">
        <v>4748.4434000000001</v>
      </c>
      <c r="AE1308" s="113">
        <v>4780.0656793299904</v>
      </c>
      <c r="AF1308" s="113">
        <v>31.622279329999799</v>
      </c>
    </row>
    <row r="1309" spans="13:32" x14ac:dyDescent="0.35">
      <c r="M1309">
        <v>2021</v>
      </c>
      <c r="N1309" s="15">
        <v>44310</v>
      </c>
      <c r="O1309" s="4">
        <v>24</v>
      </c>
      <c r="P1309" s="15" t="s">
        <v>194</v>
      </c>
      <c r="Q1309" t="s">
        <v>150</v>
      </c>
      <c r="R1309" t="s">
        <v>151</v>
      </c>
      <c r="S1309" s="113">
        <v>13546.886220914999</v>
      </c>
      <c r="T1309" s="113">
        <v>14003.444</v>
      </c>
      <c r="U1309" s="113">
        <v>456.55777908492303</v>
      </c>
      <c r="V1309" s="113">
        <f t="shared" si="28"/>
        <v>14003444</v>
      </c>
      <c r="W1309" s="114"/>
      <c r="X1309">
        <v>2021</v>
      </c>
      <c r="Y1309" s="15">
        <v>44310</v>
      </c>
      <c r="Z1309" s="4">
        <v>24</v>
      </c>
      <c r="AA1309" s="4">
        <v>24</v>
      </c>
      <c r="AB1309" t="s">
        <v>224</v>
      </c>
      <c r="AC1309" t="s">
        <v>226</v>
      </c>
      <c r="AD1309" s="113">
        <v>4742.0084399999996</v>
      </c>
      <c r="AE1309" s="113">
        <v>4773.5878656860796</v>
      </c>
      <c r="AF1309" s="113">
        <v>31.5794256860883</v>
      </c>
    </row>
    <row r="1310" spans="13:32" x14ac:dyDescent="0.35">
      <c r="M1310">
        <v>2021</v>
      </c>
      <c r="N1310" s="15">
        <v>44311</v>
      </c>
      <c r="O1310" s="4">
        <v>24</v>
      </c>
      <c r="P1310" s="15" t="s">
        <v>194</v>
      </c>
      <c r="Q1310" t="s">
        <v>150</v>
      </c>
      <c r="R1310" t="s">
        <v>151</v>
      </c>
      <c r="S1310" s="113">
        <v>13159.153893791099</v>
      </c>
      <c r="T1310" s="113">
        <v>13671.865</v>
      </c>
      <c r="U1310" s="113">
        <v>512.71110620882905</v>
      </c>
      <c r="V1310" s="113">
        <f t="shared" si="28"/>
        <v>13671865</v>
      </c>
      <c r="W1310" s="114"/>
      <c r="X1310">
        <v>2021</v>
      </c>
      <c r="Y1310" s="15">
        <v>44311</v>
      </c>
      <c r="Z1310" s="4">
        <v>24</v>
      </c>
      <c r="AA1310" s="4">
        <v>24</v>
      </c>
      <c r="AB1310" t="s">
        <v>224</v>
      </c>
      <c r="AC1310" t="s">
        <v>226</v>
      </c>
      <c r="AD1310" s="113">
        <v>4713.6487799999904</v>
      </c>
      <c r="AE1310" s="113">
        <v>4745.03934440783</v>
      </c>
      <c r="AF1310" s="113">
        <v>31.3905644078379</v>
      </c>
    </row>
    <row r="1311" spans="13:32" x14ac:dyDescent="0.35">
      <c r="M1311">
        <v>2021</v>
      </c>
      <c r="N1311" s="15">
        <v>44312</v>
      </c>
      <c r="O1311" s="4">
        <v>24</v>
      </c>
      <c r="P1311" s="15" t="s">
        <v>194</v>
      </c>
      <c r="Q1311" t="s">
        <v>150</v>
      </c>
      <c r="R1311" t="s">
        <v>151</v>
      </c>
      <c r="S1311" s="113">
        <v>13884.6798930881</v>
      </c>
      <c r="T1311" s="113">
        <v>14430.102999999999</v>
      </c>
      <c r="U1311" s="113">
        <v>545.42310691180103</v>
      </c>
      <c r="V1311" s="113">
        <f t="shared" si="28"/>
        <v>14430103</v>
      </c>
      <c r="W1311" s="114"/>
      <c r="X1311">
        <v>2021</v>
      </c>
      <c r="Y1311" s="15">
        <v>44312</v>
      </c>
      <c r="Z1311" s="4">
        <v>24</v>
      </c>
      <c r="AA1311" s="4">
        <v>24</v>
      </c>
      <c r="AB1311" t="s">
        <v>224</v>
      </c>
      <c r="AC1311" t="s">
        <v>226</v>
      </c>
      <c r="AD1311" s="113">
        <v>4724.5771800000002</v>
      </c>
      <c r="AE1311" s="113">
        <v>4756.0405221348301</v>
      </c>
      <c r="AF1311" s="113">
        <v>31.463342134836001</v>
      </c>
    </row>
    <row r="1312" spans="13:32" x14ac:dyDescent="0.35">
      <c r="M1312">
        <v>2021</v>
      </c>
      <c r="N1312" s="15">
        <v>44313</v>
      </c>
      <c r="O1312" s="4">
        <v>24</v>
      </c>
      <c r="P1312" s="15" t="s">
        <v>194</v>
      </c>
      <c r="Q1312" t="s">
        <v>150</v>
      </c>
      <c r="R1312" t="s">
        <v>151</v>
      </c>
      <c r="S1312" s="113">
        <v>14336.844967106499</v>
      </c>
      <c r="T1312" s="113">
        <v>14850.254000000001</v>
      </c>
      <c r="U1312" s="113">
        <v>513.40903289345601</v>
      </c>
      <c r="V1312" s="113">
        <f t="shared" si="28"/>
        <v>14850254</v>
      </c>
      <c r="W1312" s="114"/>
      <c r="X1312">
        <v>2021</v>
      </c>
      <c r="Y1312" s="15">
        <v>44313</v>
      </c>
      <c r="Z1312" s="4">
        <v>24</v>
      </c>
      <c r="AA1312" s="4">
        <v>24</v>
      </c>
      <c r="AB1312" t="s">
        <v>224</v>
      </c>
      <c r="AC1312" t="s">
        <v>226</v>
      </c>
      <c r="AD1312" s="113">
        <v>4735.5514999999996</v>
      </c>
      <c r="AE1312" s="113">
        <v>4767.0879256662702</v>
      </c>
      <c r="AF1312" s="113">
        <v>31.536425666271899</v>
      </c>
    </row>
    <row r="1313" spans="13:32" x14ac:dyDescent="0.35">
      <c r="M1313">
        <v>2021</v>
      </c>
      <c r="N1313" s="15">
        <v>44314</v>
      </c>
      <c r="O1313" s="4">
        <v>24</v>
      </c>
      <c r="P1313" s="15" t="s">
        <v>194</v>
      </c>
      <c r="Q1313" t="s">
        <v>150</v>
      </c>
      <c r="R1313" t="s">
        <v>151</v>
      </c>
      <c r="S1313" s="113">
        <v>14367.011440054899</v>
      </c>
      <c r="T1313" s="113">
        <v>14877.862999999999</v>
      </c>
      <c r="U1313" s="113">
        <v>510.85155994508</v>
      </c>
      <c r="V1313" s="113">
        <f t="shared" si="28"/>
        <v>14877863</v>
      </c>
      <c r="W1313" s="114"/>
      <c r="X1313">
        <v>2021</v>
      </c>
      <c r="Y1313" s="15">
        <v>44314</v>
      </c>
      <c r="Z1313" s="4">
        <v>24</v>
      </c>
      <c r="AA1313" s="4">
        <v>24</v>
      </c>
      <c r="AB1313" t="s">
        <v>224</v>
      </c>
      <c r="AC1313" t="s">
        <v>226</v>
      </c>
      <c r="AD1313" s="113">
        <v>4715.9545799999996</v>
      </c>
      <c r="AE1313" s="113">
        <v>4747.3604998928904</v>
      </c>
      <c r="AF1313" s="113">
        <v>31.405919892896399</v>
      </c>
    </row>
    <row r="1314" spans="13:32" x14ac:dyDescent="0.35">
      <c r="M1314">
        <v>2021</v>
      </c>
      <c r="N1314" s="15">
        <v>44315</v>
      </c>
      <c r="O1314" s="4">
        <v>24</v>
      </c>
      <c r="P1314" s="15" t="s">
        <v>194</v>
      </c>
      <c r="Q1314" t="s">
        <v>150</v>
      </c>
      <c r="R1314" t="s">
        <v>151</v>
      </c>
      <c r="S1314" s="113">
        <v>14665.2378128577</v>
      </c>
      <c r="T1314" s="113">
        <v>15194.337</v>
      </c>
      <c r="U1314" s="113">
        <v>529.09918714224102</v>
      </c>
      <c r="V1314" s="113">
        <f t="shared" si="28"/>
        <v>15194337</v>
      </c>
      <c r="W1314" s="114"/>
      <c r="X1314">
        <v>2021</v>
      </c>
      <c r="Y1314" s="15">
        <v>44315</v>
      </c>
      <c r="Z1314" s="4">
        <v>24</v>
      </c>
      <c r="AA1314" s="4">
        <v>24</v>
      </c>
      <c r="AB1314" t="s">
        <v>224</v>
      </c>
      <c r="AC1314" t="s">
        <v>226</v>
      </c>
      <c r="AD1314" s="113">
        <v>4761.4272799999999</v>
      </c>
      <c r="AE1314" s="113">
        <v>4793.13602553493</v>
      </c>
      <c r="AF1314" s="113">
        <v>31.708745534935101</v>
      </c>
    </row>
    <row r="1315" spans="13:32" x14ac:dyDescent="0.35">
      <c r="M1315">
        <v>2021</v>
      </c>
      <c r="N1315" s="15">
        <v>44316</v>
      </c>
      <c r="O1315" s="4">
        <v>24</v>
      </c>
      <c r="P1315" s="15" t="s">
        <v>194</v>
      </c>
      <c r="Q1315" t="s">
        <v>150</v>
      </c>
      <c r="R1315" t="s">
        <v>151</v>
      </c>
      <c r="S1315" s="113">
        <v>14350.1243787407</v>
      </c>
      <c r="T1315" s="113">
        <v>15031.618</v>
      </c>
      <c r="U1315" s="113">
        <v>681.49362125922005</v>
      </c>
      <c r="V1315" s="113">
        <f t="shared" si="28"/>
        <v>15031618</v>
      </c>
      <c r="W1315" s="114"/>
      <c r="X1315">
        <v>2021</v>
      </c>
      <c r="Y1315" s="15">
        <v>44316</v>
      </c>
      <c r="Z1315" s="4">
        <v>24</v>
      </c>
      <c r="AA1315" s="4">
        <v>24</v>
      </c>
      <c r="AB1315" t="s">
        <v>224</v>
      </c>
      <c r="AC1315" t="s">
        <v>226</v>
      </c>
      <c r="AD1315" s="113">
        <v>4818.0122898250502</v>
      </c>
      <c r="AE1315" s="113">
        <v>4850.09786347729</v>
      </c>
      <c r="AF1315" s="113">
        <v>32.0855736522456</v>
      </c>
    </row>
    <row r="1316" spans="13:32" x14ac:dyDescent="0.35">
      <c r="M1316">
        <v>2021</v>
      </c>
      <c r="N1316" s="15">
        <v>44317</v>
      </c>
      <c r="O1316" s="4">
        <v>24</v>
      </c>
      <c r="P1316" s="15" t="s">
        <v>195</v>
      </c>
      <c r="Q1316" t="s">
        <v>150</v>
      </c>
      <c r="R1316" t="s">
        <v>151</v>
      </c>
      <c r="S1316" s="113">
        <v>13756.2831924279</v>
      </c>
      <c r="T1316" s="113">
        <v>14365.013000000001</v>
      </c>
      <c r="U1316" s="113">
        <v>608.72980757207301</v>
      </c>
      <c r="V1316" s="113">
        <f t="shared" si="28"/>
        <v>14365013</v>
      </c>
      <c r="W1316" s="114"/>
      <c r="X1316">
        <v>2021</v>
      </c>
      <c r="Y1316" s="15">
        <v>44317</v>
      </c>
      <c r="Z1316" s="4">
        <v>24</v>
      </c>
      <c r="AA1316" s="4">
        <v>24</v>
      </c>
      <c r="AB1316" t="s">
        <v>224</v>
      </c>
      <c r="AC1316" t="s">
        <v>226</v>
      </c>
      <c r="AD1316" s="113">
        <v>4870.8816592698704</v>
      </c>
      <c r="AE1316" s="113">
        <v>4903.3193167162699</v>
      </c>
      <c r="AF1316" s="113">
        <v>32.437657446397097</v>
      </c>
    </row>
    <row r="1317" spans="13:32" x14ac:dyDescent="0.35">
      <c r="M1317">
        <v>2021</v>
      </c>
      <c r="N1317" s="15">
        <v>44318</v>
      </c>
      <c r="O1317" s="4">
        <v>24</v>
      </c>
      <c r="P1317" s="15" t="s">
        <v>195</v>
      </c>
      <c r="Q1317" t="s">
        <v>150</v>
      </c>
      <c r="R1317" t="s">
        <v>151</v>
      </c>
      <c r="S1317" s="113">
        <v>13191.213533533501</v>
      </c>
      <c r="T1317" s="113">
        <v>13861.415999999999</v>
      </c>
      <c r="U1317" s="113">
        <v>670.20246646643295</v>
      </c>
      <c r="V1317" s="113">
        <f t="shared" si="28"/>
        <v>13861416</v>
      </c>
      <c r="W1317" s="114"/>
      <c r="X1317">
        <v>2021</v>
      </c>
      <c r="Y1317" s="15">
        <v>44318</v>
      </c>
      <c r="Z1317" s="4">
        <v>24</v>
      </c>
      <c r="AA1317" s="4">
        <v>24</v>
      </c>
      <c r="AB1317" t="s">
        <v>224</v>
      </c>
      <c r="AC1317" t="s">
        <v>226</v>
      </c>
      <c r="AD1317" s="113">
        <v>4830.2730998342304</v>
      </c>
      <c r="AE1317" s="113">
        <v>4862.4403244036903</v>
      </c>
      <c r="AF1317" s="113">
        <v>32.167224569454199</v>
      </c>
    </row>
    <row r="1318" spans="13:32" x14ac:dyDescent="0.35">
      <c r="M1318">
        <v>2021</v>
      </c>
      <c r="N1318" s="15">
        <v>44319</v>
      </c>
      <c r="O1318" s="4">
        <v>24</v>
      </c>
      <c r="P1318" s="15" t="s">
        <v>195</v>
      </c>
      <c r="Q1318" t="s">
        <v>150</v>
      </c>
      <c r="R1318" t="s">
        <v>151</v>
      </c>
      <c r="S1318" s="113">
        <v>14131.235634038399</v>
      </c>
      <c r="T1318" s="113">
        <v>14788.877</v>
      </c>
      <c r="U1318" s="113">
        <v>657.64136596158198</v>
      </c>
      <c r="V1318" s="113">
        <f t="shared" si="28"/>
        <v>14788877</v>
      </c>
      <c r="W1318" s="114"/>
      <c r="X1318">
        <v>2021</v>
      </c>
      <c r="Y1318" s="15">
        <v>44319</v>
      </c>
      <c r="Z1318" s="4">
        <v>24</v>
      </c>
      <c r="AA1318" s="4">
        <v>24</v>
      </c>
      <c r="AB1318" t="s">
        <v>224</v>
      </c>
      <c r="AC1318" t="s">
        <v>226</v>
      </c>
      <c r="AD1318" s="113">
        <v>4848.9357511297403</v>
      </c>
      <c r="AE1318" s="113">
        <v>4881.2272597060901</v>
      </c>
      <c r="AF1318" s="113">
        <v>32.291508576357003</v>
      </c>
    </row>
    <row r="1319" spans="13:32" x14ac:dyDescent="0.35">
      <c r="M1319">
        <v>2021</v>
      </c>
      <c r="N1319" s="15">
        <v>44320</v>
      </c>
      <c r="O1319" s="4">
        <v>24</v>
      </c>
      <c r="P1319" s="15" t="s">
        <v>195</v>
      </c>
      <c r="Q1319" t="s">
        <v>150</v>
      </c>
      <c r="R1319" t="s">
        <v>151</v>
      </c>
      <c r="S1319" s="113">
        <v>14573.796869023099</v>
      </c>
      <c r="T1319" s="113">
        <v>15194.016</v>
      </c>
      <c r="U1319" s="113">
        <v>620.21913097686695</v>
      </c>
      <c r="V1319" s="113">
        <f t="shared" si="28"/>
        <v>15194016</v>
      </c>
      <c r="W1319" s="114"/>
      <c r="X1319">
        <v>2021</v>
      </c>
      <c r="Y1319" s="15">
        <v>44320</v>
      </c>
      <c r="Z1319" s="4">
        <v>24</v>
      </c>
      <c r="AA1319" s="4">
        <v>24</v>
      </c>
      <c r="AB1319" t="s">
        <v>224</v>
      </c>
      <c r="AC1319" t="s">
        <v>226</v>
      </c>
      <c r="AD1319" s="113">
        <v>4885.6465319317404</v>
      </c>
      <c r="AE1319" s="113">
        <v>4918.1825161114002</v>
      </c>
      <c r="AF1319" s="113">
        <v>32.535984179655699</v>
      </c>
    </row>
    <row r="1320" spans="13:32" x14ac:dyDescent="0.35">
      <c r="M1320">
        <v>2021</v>
      </c>
      <c r="N1320" s="15">
        <v>44321</v>
      </c>
      <c r="O1320" s="4">
        <v>24</v>
      </c>
      <c r="P1320" s="15" t="s">
        <v>195</v>
      </c>
      <c r="Q1320" t="s">
        <v>150</v>
      </c>
      <c r="R1320" t="s">
        <v>151</v>
      </c>
      <c r="S1320" s="113">
        <v>14892.503827781</v>
      </c>
      <c r="T1320" s="113">
        <v>15545.603999999999</v>
      </c>
      <c r="U1320" s="113">
        <v>653.10017221896805</v>
      </c>
      <c r="V1320" s="113">
        <f t="shared" si="28"/>
        <v>15545604</v>
      </c>
      <c r="W1320" s="114"/>
      <c r="X1320">
        <v>2021</v>
      </c>
      <c r="Y1320" s="15">
        <v>44321</v>
      </c>
      <c r="Z1320" s="4">
        <v>24</v>
      </c>
      <c r="AA1320" s="4">
        <v>24</v>
      </c>
      <c r="AB1320" t="s">
        <v>224</v>
      </c>
      <c r="AC1320" t="s">
        <v>226</v>
      </c>
      <c r="AD1320" s="113">
        <v>4871.4632278907002</v>
      </c>
      <c r="AE1320" s="113">
        <v>4903.9047582958401</v>
      </c>
      <c r="AF1320" s="113">
        <v>32.441530405139197</v>
      </c>
    </row>
    <row r="1321" spans="13:32" x14ac:dyDescent="0.35">
      <c r="M1321">
        <v>2021</v>
      </c>
      <c r="N1321" s="15">
        <v>44322</v>
      </c>
      <c r="O1321" s="4">
        <v>24</v>
      </c>
      <c r="P1321" s="15" t="s">
        <v>195</v>
      </c>
      <c r="Q1321" t="s">
        <v>150</v>
      </c>
      <c r="R1321" t="s">
        <v>151</v>
      </c>
      <c r="S1321" s="113">
        <v>15216.0146873863</v>
      </c>
      <c r="T1321" s="113">
        <v>15761.896000000001</v>
      </c>
      <c r="U1321" s="113">
        <v>545.88131261362798</v>
      </c>
      <c r="V1321" s="113">
        <f t="shared" si="28"/>
        <v>15761896</v>
      </c>
      <c r="W1321" s="114"/>
      <c r="X1321">
        <v>2021</v>
      </c>
      <c r="Y1321" s="15">
        <v>44322</v>
      </c>
      <c r="Z1321" s="4">
        <v>24</v>
      </c>
      <c r="AA1321" s="4">
        <v>24</v>
      </c>
      <c r="AB1321" t="s">
        <v>224</v>
      </c>
      <c r="AC1321" t="s">
        <v>226</v>
      </c>
      <c r="AD1321" s="113">
        <v>4858.8108925649803</v>
      </c>
      <c r="AE1321" s="113">
        <v>4891.1681646883699</v>
      </c>
      <c r="AF1321" s="113">
        <v>32.357272123394303</v>
      </c>
    </row>
    <row r="1322" spans="13:32" x14ac:dyDescent="0.35">
      <c r="M1322">
        <v>2021</v>
      </c>
      <c r="N1322" s="15">
        <v>44323</v>
      </c>
      <c r="O1322" s="4">
        <v>24</v>
      </c>
      <c r="P1322" s="15" t="s">
        <v>195</v>
      </c>
      <c r="Q1322" t="s">
        <v>150</v>
      </c>
      <c r="R1322" t="s">
        <v>151</v>
      </c>
      <c r="S1322" s="113">
        <v>15071.2179327431</v>
      </c>
      <c r="T1322" s="113">
        <v>15582.028</v>
      </c>
      <c r="U1322" s="113">
        <v>510.81006725687001</v>
      </c>
      <c r="V1322" s="113">
        <f t="shared" si="28"/>
        <v>15582028</v>
      </c>
      <c r="W1322" s="114"/>
      <c r="X1322">
        <v>2021</v>
      </c>
      <c r="Y1322" s="15">
        <v>44323</v>
      </c>
      <c r="Z1322" s="4">
        <v>24</v>
      </c>
      <c r="AA1322" s="4">
        <v>24</v>
      </c>
      <c r="AB1322" t="s">
        <v>224</v>
      </c>
      <c r="AC1322" t="s">
        <v>226</v>
      </c>
      <c r="AD1322" s="113">
        <v>4872.1920060706898</v>
      </c>
      <c r="AE1322" s="113">
        <v>4904.6383897772603</v>
      </c>
      <c r="AF1322" s="113">
        <v>32.446383706576398</v>
      </c>
    </row>
    <row r="1323" spans="13:32" x14ac:dyDescent="0.35">
      <c r="M1323">
        <v>2021</v>
      </c>
      <c r="N1323" s="15">
        <v>44324</v>
      </c>
      <c r="O1323" s="4">
        <v>24</v>
      </c>
      <c r="P1323" s="15" t="s">
        <v>195</v>
      </c>
      <c r="Q1323" t="s">
        <v>150</v>
      </c>
      <c r="R1323" t="s">
        <v>151</v>
      </c>
      <c r="S1323" s="113">
        <v>14107.6009729121</v>
      </c>
      <c r="T1323" s="113">
        <v>14638.936</v>
      </c>
      <c r="U1323" s="113">
        <v>531.33502708784704</v>
      </c>
      <c r="V1323" s="113">
        <f t="shared" si="28"/>
        <v>14638936</v>
      </c>
      <c r="W1323" s="114"/>
      <c r="X1323">
        <v>2021</v>
      </c>
      <c r="Y1323" s="15">
        <v>44324</v>
      </c>
      <c r="Z1323" s="4">
        <v>24</v>
      </c>
      <c r="AA1323" s="4">
        <v>24</v>
      </c>
      <c r="AB1323" t="s">
        <v>224</v>
      </c>
      <c r="AC1323" t="s">
        <v>226</v>
      </c>
      <c r="AD1323" s="113">
        <v>4858.2431478661902</v>
      </c>
      <c r="AE1323" s="113">
        <v>4890.59663909131</v>
      </c>
      <c r="AF1323" s="113">
        <v>32.3534912251205</v>
      </c>
    </row>
    <row r="1324" spans="13:32" x14ac:dyDescent="0.35">
      <c r="M1324">
        <v>2021</v>
      </c>
      <c r="N1324" s="15">
        <v>44325</v>
      </c>
      <c r="O1324" s="4">
        <v>24</v>
      </c>
      <c r="P1324" s="15" t="s">
        <v>195</v>
      </c>
      <c r="Q1324" t="s">
        <v>150</v>
      </c>
      <c r="R1324" t="s">
        <v>151</v>
      </c>
      <c r="S1324" s="113">
        <v>13093.6459308177</v>
      </c>
      <c r="T1324" s="113">
        <v>13515.745000000001</v>
      </c>
      <c r="U1324" s="113">
        <v>422.09906918229899</v>
      </c>
      <c r="V1324" s="113">
        <f t="shared" si="28"/>
        <v>13515745</v>
      </c>
      <c r="W1324" s="114"/>
      <c r="X1324">
        <v>2021</v>
      </c>
      <c r="Y1324" s="15">
        <v>44325</v>
      </c>
      <c r="Z1324" s="4">
        <v>24</v>
      </c>
      <c r="AA1324" s="4">
        <v>24</v>
      </c>
      <c r="AB1324" t="s">
        <v>224</v>
      </c>
      <c r="AC1324" t="s">
        <v>226</v>
      </c>
      <c r="AD1324" s="113">
        <v>4582.5793800000001</v>
      </c>
      <c r="AE1324" s="113">
        <v>4613.0970871724703</v>
      </c>
      <c r="AF1324" s="113">
        <v>30.517707172471901</v>
      </c>
    </row>
    <row r="1325" spans="13:32" x14ac:dyDescent="0.35">
      <c r="M1325">
        <v>2021</v>
      </c>
      <c r="N1325" s="15">
        <v>44326</v>
      </c>
      <c r="O1325" s="4">
        <v>24</v>
      </c>
      <c r="P1325" s="15" t="s">
        <v>195</v>
      </c>
      <c r="Q1325" t="s">
        <v>150</v>
      </c>
      <c r="R1325" t="s">
        <v>151</v>
      </c>
      <c r="S1325" s="113">
        <v>13736.622884779399</v>
      </c>
      <c r="T1325" s="113">
        <v>14408.186</v>
      </c>
      <c r="U1325" s="113">
        <v>671.56311522055796</v>
      </c>
      <c r="V1325" s="113">
        <f t="shared" si="28"/>
        <v>14408186</v>
      </c>
      <c r="W1325" s="114"/>
      <c r="X1325">
        <v>2021</v>
      </c>
      <c r="Y1325" s="15">
        <v>44326</v>
      </c>
      <c r="Z1325" s="4">
        <v>24</v>
      </c>
      <c r="AA1325" s="4">
        <v>24</v>
      </c>
      <c r="AB1325" t="s">
        <v>224</v>
      </c>
      <c r="AC1325" t="s">
        <v>226</v>
      </c>
      <c r="AD1325" s="113">
        <v>4079.5802399999998</v>
      </c>
      <c r="AE1325" s="113">
        <v>4106.7482222272702</v>
      </c>
      <c r="AF1325" s="113">
        <v>27.167982227276401</v>
      </c>
    </row>
    <row r="1326" spans="13:32" x14ac:dyDescent="0.35">
      <c r="M1326">
        <v>2021</v>
      </c>
      <c r="N1326" s="15">
        <v>44327</v>
      </c>
      <c r="O1326" s="4">
        <v>24</v>
      </c>
      <c r="P1326" s="15" t="s">
        <v>195</v>
      </c>
      <c r="Q1326" t="s">
        <v>150</v>
      </c>
      <c r="R1326" t="s">
        <v>151</v>
      </c>
      <c r="S1326" s="113">
        <v>14050.8367119169</v>
      </c>
      <c r="T1326" s="113">
        <v>14735.629000000001</v>
      </c>
      <c r="U1326" s="113">
        <v>684.79228808303696</v>
      </c>
      <c r="V1326" s="113">
        <f t="shared" si="28"/>
        <v>14735629</v>
      </c>
      <c r="W1326" s="114"/>
      <c r="X1326">
        <v>2021</v>
      </c>
      <c r="Y1326" s="15">
        <v>44327</v>
      </c>
      <c r="Z1326" s="4">
        <v>24</v>
      </c>
      <c r="AA1326" s="4">
        <v>24</v>
      </c>
      <c r="AB1326" t="s">
        <v>224</v>
      </c>
      <c r="AC1326" t="s">
        <v>226</v>
      </c>
      <c r="AD1326" s="113">
        <v>3944.2215199999901</v>
      </c>
      <c r="AE1326" s="113">
        <v>3970.4880802468401</v>
      </c>
      <c r="AF1326" s="113">
        <v>26.2665602468456</v>
      </c>
    </row>
    <row r="1327" spans="13:32" x14ac:dyDescent="0.35">
      <c r="M1327">
        <v>2021</v>
      </c>
      <c r="N1327" s="15">
        <v>44328</v>
      </c>
      <c r="O1327" s="4">
        <v>24</v>
      </c>
      <c r="P1327" s="15" t="s">
        <v>195</v>
      </c>
      <c r="Q1327" t="s">
        <v>150</v>
      </c>
      <c r="R1327" t="s">
        <v>151</v>
      </c>
      <c r="S1327" s="113">
        <v>14031.1225501597</v>
      </c>
      <c r="T1327" s="113">
        <v>14691.696</v>
      </c>
      <c r="U1327" s="113">
        <v>660.57344984025406</v>
      </c>
      <c r="V1327" s="113">
        <f t="shared" si="28"/>
        <v>14691696</v>
      </c>
      <c r="W1327" s="114"/>
      <c r="X1327">
        <v>2021</v>
      </c>
      <c r="Y1327" s="15">
        <v>44328</v>
      </c>
      <c r="Z1327" s="4">
        <v>24</v>
      </c>
      <c r="AA1327" s="4">
        <v>24</v>
      </c>
      <c r="AB1327" t="s">
        <v>224</v>
      </c>
      <c r="AC1327" t="s">
        <v>226</v>
      </c>
      <c r="AD1327" s="113">
        <v>3957.13204</v>
      </c>
      <c r="AE1327" s="113">
        <v>3983.4845779105399</v>
      </c>
      <c r="AF1327" s="113">
        <v>26.352537910543901</v>
      </c>
    </row>
    <row r="1328" spans="13:32" x14ac:dyDescent="0.35">
      <c r="M1328">
        <v>2021</v>
      </c>
      <c r="N1328" s="15">
        <v>44329</v>
      </c>
      <c r="O1328" s="4">
        <v>24</v>
      </c>
      <c r="P1328" s="15" t="s">
        <v>195</v>
      </c>
      <c r="Q1328" t="s">
        <v>150</v>
      </c>
      <c r="R1328" t="s">
        <v>151</v>
      </c>
      <c r="S1328" s="113">
        <v>14215.5235465856</v>
      </c>
      <c r="T1328" s="113">
        <v>14863.88</v>
      </c>
      <c r="U1328" s="113">
        <v>648.35645341439101</v>
      </c>
      <c r="V1328" s="113">
        <f t="shared" si="28"/>
        <v>14863880</v>
      </c>
      <c r="W1328" s="114"/>
      <c r="X1328">
        <v>2021</v>
      </c>
      <c r="Y1328" s="15">
        <v>44329</v>
      </c>
      <c r="Z1328" s="4">
        <v>24</v>
      </c>
      <c r="AA1328" s="4">
        <v>24</v>
      </c>
      <c r="AB1328" t="s">
        <v>224</v>
      </c>
      <c r="AC1328" t="s">
        <v>226</v>
      </c>
      <c r="AD1328" s="113">
        <v>3977.7131599999998</v>
      </c>
      <c r="AE1328" s="113">
        <v>4004.2027579680698</v>
      </c>
      <c r="AF1328" s="113">
        <v>26.489597968070001</v>
      </c>
    </row>
    <row r="1329" spans="13:32" x14ac:dyDescent="0.35">
      <c r="M1329">
        <v>2021</v>
      </c>
      <c r="N1329" s="15">
        <v>44330</v>
      </c>
      <c r="O1329" s="4">
        <v>24</v>
      </c>
      <c r="P1329" s="15" t="s">
        <v>195</v>
      </c>
      <c r="Q1329" t="s">
        <v>150</v>
      </c>
      <c r="R1329" t="s">
        <v>151</v>
      </c>
      <c r="S1329" s="113">
        <v>14564.377674933001</v>
      </c>
      <c r="T1329" s="113">
        <v>15166.014999999999</v>
      </c>
      <c r="U1329" s="113">
        <v>601.63732506691099</v>
      </c>
      <c r="V1329" s="113">
        <f t="shared" si="28"/>
        <v>15166015</v>
      </c>
      <c r="W1329" s="114"/>
      <c r="X1329">
        <v>2021</v>
      </c>
      <c r="Y1329" s="15">
        <v>44330</v>
      </c>
      <c r="Z1329" s="4">
        <v>24</v>
      </c>
      <c r="AA1329" s="4">
        <v>24</v>
      </c>
      <c r="AB1329" t="s">
        <v>224</v>
      </c>
      <c r="AC1329" t="s">
        <v>226</v>
      </c>
      <c r="AD1329" s="113">
        <v>4286.1573799999996</v>
      </c>
      <c r="AE1329" s="113">
        <v>4314.7010635832703</v>
      </c>
      <c r="AF1329" s="113">
        <v>28.543683583277101</v>
      </c>
    </row>
    <row r="1330" spans="13:32" x14ac:dyDescent="0.35">
      <c r="M1330">
        <v>2021</v>
      </c>
      <c r="N1330" s="15">
        <v>44331</v>
      </c>
      <c r="O1330" s="4">
        <v>24</v>
      </c>
      <c r="P1330" s="15" t="s">
        <v>195</v>
      </c>
      <c r="Q1330" t="s">
        <v>150</v>
      </c>
      <c r="R1330" t="s">
        <v>151</v>
      </c>
      <c r="S1330" s="113">
        <v>14439.778067151499</v>
      </c>
      <c r="T1330" s="113">
        <v>15069.344999999999</v>
      </c>
      <c r="U1330" s="113">
        <v>629.56693284840503</v>
      </c>
      <c r="V1330" s="113">
        <f t="shared" si="28"/>
        <v>15069345</v>
      </c>
      <c r="W1330" s="114"/>
      <c r="X1330">
        <v>2021</v>
      </c>
      <c r="Y1330" s="15">
        <v>44331</v>
      </c>
      <c r="Z1330" s="4">
        <v>24</v>
      </c>
      <c r="AA1330" s="4">
        <v>24</v>
      </c>
      <c r="AB1330" t="s">
        <v>224</v>
      </c>
      <c r="AC1330" t="s">
        <v>226</v>
      </c>
      <c r="AD1330" s="113">
        <v>4721.5800177470301</v>
      </c>
      <c r="AE1330" s="113">
        <v>4753.0234002668903</v>
      </c>
      <c r="AF1330" s="113">
        <v>31.443382519867999</v>
      </c>
    </row>
    <row r="1331" spans="13:32" x14ac:dyDescent="0.35">
      <c r="M1331">
        <v>2021</v>
      </c>
      <c r="N1331" s="15">
        <v>44332</v>
      </c>
      <c r="O1331" s="4">
        <v>24</v>
      </c>
      <c r="P1331" s="15" t="s">
        <v>195</v>
      </c>
      <c r="Q1331" t="s">
        <v>150</v>
      </c>
      <c r="R1331" t="s">
        <v>151</v>
      </c>
      <c r="S1331" s="113">
        <v>14420.1244692414</v>
      </c>
      <c r="T1331" s="113">
        <v>15090.257</v>
      </c>
      <c r="U1331" s="113">
        <v>670.13253075851298</v>
      </c>
      <c r="V1331" s="113">
        <f t="shared" si="28"/>
        <v>15090257</v>
      </c>
      <c r="W1331" s="114"/>
      <c r="X1331">
        <v>2021</v>
      </c>
      <c r="Y1331" s="15">
        <v>44332</v>
      </c>
      <c r="Z1331" s="4">
        <v>24</v>
      </c>
      <c r="AA1331" s="4">
        <v>24</v>
      </c>
      <c r="AB1331" t="s">
        <v>224</v>
      </c>
      <c r="AC1331" t="s">
        <v>226</v>
      </c>
      <c r="AD1331" s="113">
        <v>4764.1350033787303</v>
      </c>
      <c r="AE1331" s="113">
        <v>4795.8617810092001</v>
      </c>
      <c r="AF1331" s="113">
        <v>31.726777630469599</v>
      </c>
    </row>
    <row r="1332" spans="13:32" x14ac:dyDescent="0.35">
      <c r="M1332">
        <v>2021</v>
      </c>
      <c r="N1332" s="15">
        <v>44333</v>
      </c>
      <c r="O1332" s="4">
        <v>24</v>
      </c>
      <c r="P1332" s="15" t="s">
        <v>195</v>
      </c>
      <c r="Q1332" t="s">
        <v>150</v>
      </c>
      <c r="R1332" t="s">
        <v>151</v>
      </c>
      <c r="S1332" s="113">
        <v>14876.518951586901</v>
      </c>
      <c r="T1332" s="113">
        <v>15581.638000000001</v>
      </c>
      <c r="U1332" s="113">
        <v>705.119048413011</v>
      </c>
      <c r="V1332" s="113">
        <f t="shared" si="28"/>
        <v>15581638</v>
      </c>
      <c r="W1332" s="114"/>
      <c r="X1332">
        <v>2021</v>
      </c>
      <c r="Y1332" s="15">
        <v>44333</v>
      </c>
      <c r="Z1332" s="4">
        <v>24</v>
      </c>
      <c r="AA1332" s="4">
        <v>24</v>
      </c>
      <c r="AB1332" t="s">
        <v>224</v>
      </c>
      <c r="AC1332" t="s">
        <v>226</v>
      </c>
      <c r="AD1332" s="113">
        <v>4708.7221380982601</v>
      </c>
      <c r="AE1332" s="113">
        <v>4740.0798935130797</v>
      </c>
      <c r="AF1332" s="113">
        <v>31.357755414815699</v>
      </c>
    </row>
    <row r="1333" spans="13:32" x14ac:dyDescent="0.35">
      <c r="M1333">
        <v>2021</v>
      </c>
      <c r="N1333" s="15">
        <v>44334</v>
      </c>
      <c r="O1333" s="4">
        <v>24</v>
      </c>
      <c r="P1333" s="15" t="s">
        <v>195</v>
      </c>
      <c r="Q1333" t="s">
        <v>150</v>
      </c>
      <c r="R1333" t="s">
        <v>151</v>
      </c>
      <c r="S1333" s="113">
        <v>14746.2047946067</v>
      </c>
      <c r="T1333" s="113">
        <v>15333.523999999999</v>
      </c>
      <c r="U1333" s="113">
        <v>587.31920539329894</v>
      </c>
      <c r="V1333" s="113">
        <f t="shared" si="28"/>
        <v>15333524</v>
      </c>
      <c r="W1333" s="114"/>
      <c r="X1333">
        <v>2021</v>
      </c>
      <c r="Y1333" s="15">
        <v>44334</v>
      </c>
      <c r="Z1333" s="4">
        <v>24</v>
      </c>
      <c r="AA1333" s="4">
        <v>24</v>
      </c>
      <c r="AB1333" t="s">
        <v>224</v>
      </c>
      <c r="AC1333" t="s">
        <v>226</v>
      </c>
      <c r="AD1333" s="113">
        <v>4730.2631302877198</v>
      </c>
      <c r="AE1333" s="113">
        <v>4761.7643380330601</v>
      </c>
      <c r="AF1333" s="113">
        <v>31.501207745333399</v>
      </c>
    </row>
    <row r="1334" spans="13:32" x14ac:dyDescent="0.35">
      <c r="M1334">
        <v>2021</v>
      </c>
      <c r="N1334" s="15">
        <v>44335</v>
      </c>
      <c r="O1334" s="4">
        <v>24</v>
      </c>
      <c r="P1334" s="15" t="s">
        <v>195</v>
      </c>
      <c r="Q1334" t="s">
        <v>150</v>
      </c>
      <c r="R1334" t="s">
        <v>151</v>
      </c>
      <c r="S1334" s="113">
        <v>14748.3048063145</v>
      </c>
      <c r="T1334" s="113">
        <v>15439.475</v>
      </c>
      <c r="U1334" s="113">
        <v>691.17019368548699</v>
      </c>
      <c r="V1334" s="113">
        <f t="shared" si="28"/>
        <v>15439475</v>
      </c>
      <c r="W1334" s="114"/>
      <c r="X1334">
        <v>2021</v>
      </c>
      <c r="Y1334" s="15">
        <v>44335</v>
      </c>
      <c r="Z1334" s="4">
        <v>24</v>
      </c>
      <c r="AA1334" s="4">
        <v>24</v>
      </c>
      <c r="AB1334" t="s">
        <v>224</v>
      </c>
      <c r="AC1334" t="s">
        <v>226</v>
      </c>
      <c r="AD1334" s="113">
        <v>4798.8478225990602</v>
      </c>
      <c r="AE1334" s="113">
        <v>4830.8057703990498</v>
      </c>
      <c r="AF1334" s="113">
        <v>31.957947799986201</v>
      </c>
    </row>
    <row r="1335" spans="13:32" x14ac:dyDescent="0.35">
      <c r="M1335">
        <v>2021</v>
      </c>
      <c r="N1335" s="15">
        <v>44336</v>
      </c>
      <c r="O1335" s="4">
        <v>24</v>
      </c>
      <c r="P1335" s="15" t="s">
        <v>195</v>
      </c>
      <c r="Q1335" t="s">
        <v>150</v>
      </c>
      <c r="R1335" t="s">
        <v>151</v>
      </c>
      <c r="S1335" s="113">
        <v>14502.1077506317</v>
      </c>
      <c r="T1335" s="113">
        <v>15313.817999999999</v>
      </c>
      <c r="U1335" s="113">
        <v>811.71024936822505</v>
      </c>
      <c r="V1335" s="113">
        <f t="shared" si="28"/>
        <v>15313818</v>
      </c>
      <c r="W1335" s="114"/>
      <c r="X1335">
        <v>2021</v>
      </c>
      <c r="Y1335" s="15">
        <v>44336</v>
      </c>
      <c r="Z1335" s="4">
        <v>24</v>
      </c>
      <c r="AA1335" s="4">
        <v>24</v>
      </c>
      <c r="AB1335" t="s">
        <v>224</v>
      </c>
      <c r="AC1335" t="s">
        <v>226</v>
      </c>
      <c r="AD1335" s="113">
        <v>4756.3159812665899</v>
      </c>
      <c r="AE1335" s="113">
        <v>4787.9906880855397</v>
      </c>
      <c r="AF1335" s="113">
        <v>31.674706818944799</v>
      </c>
    </row>
    <row r="1336" spans="13:32" x14ac:dyDescent="0.35">
      <c r="M1336">
        <v>2021</v>
      </c>
      <c r="N1336" s="15">
        <v>44337</v>
      </c>
      <c r="O1336" s="4">
        <v>24</v>
      </c>
      <c r="P1336" s="15" t="s">
        <v>195</v>
      </c>
      <c r="Q1336" t="s">
        <v>150</v>
      </c>
      <c r="R1336" t="s">
        <v>151</v>
      </c>
      <c r="S1336" s="113">
        <v>14216.950617164101</v>
      </c>
      <c r="T1336" s="113">
        <v>14898.856</v>
      </c>
      <c r="U1336" s="113">
        <v>681.905382835811</v>
      </c>
      <c r="V1336" s="113">
        <f t="shared" si="28"/>
        <v>14898856</v>
      </c>
      <c r="W1336" s="114"/>
      <c r="X1336">
        <v>2021</v>
      </c>
      <c r="Y1336" s="15">
        <v>44337</v>
      </c>
      <c r="Z1336" s="4">
        <v>24</v>
      </c>
      <c r="AA1336" s="4">
        <v>24</v>
      </c>
      <c r="AB1336" t="s">
        <v>224</v>
      </c>
      <c r="AC1336" t="s">
        <v>226</v>
      </c>
      <c r="AD1336" s="113">
        <v>4619.3871852347902</v>
      </c>
      <c r="AE1336" s="113">
        <v>4650.1500141451897</v>
      </c>
      <c r="AF1336" s="113">
        <v>30.762828910399801</v>
      </c>
    </row>
    <row r="1337" spans="13:32" x14ac:dyDescent="0.35">
      <c r="M1337">
        <v>2021</v>
      </c>
      <c r="N1337" s="15">
        <v>44338</v>
      </c>
      <c r="O1337" s="4">
        <v>24</v>
      </c>
      <c r="P1337" s="15" t="s">
        <v>195</v>
      </c>
      <c r="Q1337" t="s">
        <v>150</v>
      </c>
      <c r="R1337" t="s">
        <v>151</v>
      </c>
      <c r="S1337" s="113">
        <v>13394.1409909998</v>
      </c>
      <c r="T1337" s="113">
        <v>14120.341</v>
      </c>
      <c r="U1337" s="113">
        <v>726.20000900014304</v>
      </c>
      <c r="V1337" s="113">
        <f t="shared" si="28"/>
        <v>14120341</v>
      </c>
      <c r="W1337" s="114"/>
      <c r="X1337">
        <v>2021</v>
      </c>
      <c r="Y1337" s="15">
        <v>44338</v>
      </c>
      <c r="Z1337" s="4">
        <v>24</v>
      </c>
      <c r="AA1337" s="4">
        <v>24</v>
      </c>
      <c r="AB1337" t="s">
        <v>224</v>
      </c>
      <c r="AC1337" t="s">
        <v>226</v>
      </c>
      <c r="AD1337" s="113">
        <v>4545.5047329847403</v>
      </c>
      <c r="AE1337" s="113">
        <v>4575.7755413852901</v>
      </c>
      <c r="AF1337" s="113">
        <v>30.270808400554898</v>
      </c>
    </row>
    <row r="1338" spans="13:32" x14ac:dyDescent="0.35">
      <c r="M1338">
        <v>2021</v>
      </c>
      <c r="N1338" s="15">
        <v>44339</v>
      </c>
      <c r="O1338" s="4">
        <v>24</v>
      </c>
      <c r="P1338" s="15" t="s">
        <v>195</v>
      </c>
      <c r="Q1338" t="s">
        <v>150</v>
      </c>
      <c r="R1338" t="s">
        <v>151</v>
      </c>
      <c r="S1338" s="113">
        <v>13159.487592379501</v>
      </c>
      <c r="T1338" s="113">
        <v>13864.547</v>
      </c>
      <c r="U1338" s="113">
        <v>705.059407620412</v>
      </c>
      <c r="V1338" s="113">
        <f t="shared" si="28"/>
        <v>13864547</v>
      </c>
      <c r="W1338" s="114"/>
      <c r="X1338">
        <v>2021</v>
      </c>
      <c r="Y1338" s="15">
        <v>44339</v>
      </c>
      <c r="Z1338" s="4">
        <v>24</v>
      </c>
      <c r="AA1338" s="4">
        <v>24</v>
      </c>
      <c r="AB1338" t="s">
        <v>224</v>
      </c>
      <c r="AC1338" t="s">
        <v>226</v>
      </c>
      <c r="AD1338" s="113">
        <v>4548.1240822171703</v>
      </c>
      <c r="AE1338" s="113">
        <v>4578.4123341852501</v>
      </c>
      <c r="AF1338" s="113">
        <v>30.2882519680808</v>
      </c>
    </row>
    <row r="1339" spans="13:32" x14ac:dyDescent="0.35">
      <c r="M1339">
        <v>2021</v>
      </c>
      <c r="N1339" s="15">
        <v>44340</v>
      </c>
      <c r="O1339" s="4">
        <v>24</v>
      </c>
      <c r="P1339" s="15" t="s">
        <v>195</v>
      </c>
      <c r="Q1339" t="s">
        <v>150</v>
      </c>
      <c r="R1339" t="s">
        <v>151</v>
      </c>
      <c r="S1339" s="113">
        <v>14045.492733905699</v>
      </c>
      <c r="T1339" s="113">
        <v>14782.123</v>
      </c>
      <c r="U1339" s="113">
        <v>736.63026609422195</v>
      </c>
      <c r="V1339" s="113">
        <f t="shared" si="28"/>
        <v>14782123</v>
      </c>
      <c r="W1339" s="114"/>
      <c r="X1339">
        <v>2021</v>
      </c>
      <c r="Y1339" s="15">
        <v>44340</v>
      </c>
      <c r="Z1339" s="4">
        <v>24</v>
      </c>
      <c r="AA1339" s="4">
        <v>24</v>
      </c>
      <c r="AB1339" t="s">
        <v>224</v>
      </c>
      <c r="AC1339" t="s">
        <v>226</v>
      </c>
      <c r="AD1339" s="113">
        <v>4593.9561077987501</v>
      </c>
      <c r="AE1339" s="113">
        <v>4624.5495783391298</v>
      </c>
      <c r="AF1339" s="113">
        <v>30.593470540381698</v>
      </c>
    </row>
    <row r="1340" spans="13:32" x14ac:dyDescent="0.35">
      <c r="M1340">
        <v>2021</v>
      </c>
      <c r="N1340" s="15">
        <v>44341</v>
      </c>
      <c r="O1340" s="4">
        <v>24</v>
      </c>
      <c r="P1340" s="15" t="s">
        <v>195</v>
      </c>
      <c r="Q1340" t="s">
        <v>150</v>
      </c>
      <c r="R1340" t="s">
        <v>151</v>
      </c>
      <c r="S1340" s="113">
        <v>14595.5674124917</v>
      </c>
      <c r="T1340" s="113">
        <v>15347.905000000001</v>
      </c>
      <c r="U1340" s="113">
        <v>752.33758750827099</v>
      </c>
      <c r="V1340" s="113">
        <f t="shared" si="28"/>
        <v>15347905</v>
      </c>
      <c r="W1340" s="114"/>
      <c r="X1340">
        <v>2021</v>
      </c>
      <c r="Y1340" s="15">
        <v>44341</v>
      </c>
      <c r="Z1340" s="4">
        <v>24</v>
      </c>
      <c r="AA1340" s="4">
        <v>24</v>
      </c>
      <c r="AB1340" t="s">
        <v>224</v>
      </c>
      <c r="AC1340" t="s">
        <v>226</v>
      </c>
      <c r="AD1340" s="113">
        <v>4602.05436522938</v>
      </c>
      <c r="AE1340" s="113">
        <v>4632.7017661500904</v>
      </c>
      <c r="AF1340" s="113">
        <v>30.647400920715999</v>
      </c>
    </row>
    <row r="1341" spans="13:32" x14ac:dyDescent="0.35">
      <c r="M1341">
        <v>2021</v>
      </c>
      <c r="N1341" s="15">
        <v>44342</v>
      </c>
      <c r="O1341" s="4">
        <v>24</v>
      </c>
      <c r="P1341" s="15" t="s">
        <v>195</v>
      </c>
      <c r="Q1341" t="s">
        <v>150</v>
      </c>
      <c r="R1341" t="s">
        <v>151</v>
      </c>
      <c r="S1341" s="113">
        <v>14622.0624917692</v>
      </c>
      <c r="T1341" s="113">
        <v>15368.986999999999</v>
      </c>
      <c r="U1341" s="113">
        <v>746.924508230789</v>
      </c>
      <c r="V1341" s="113">
        <f t="shared" si="28"/>
        <v>15368987</v>
      </c>
      <c r="W1341" s="114"/>
      <c r="X1341">
        <v>2021</v>
      </c>
      <c r="Y1341" s="15">
        <v>44342</v>
      </c>
      <c r="Z1341" s="4">
        <v>24</v>
      </c>
      <c r="AA1341" s="4">
        <v>24</v>
      </c>
      <c r="AB1341" t="s">
        <v>224</v>
      </c>
      <c r="AC1341" t="s">
        <v>226</v>
      </c>
      <c r="AD1341" s="113">
        <v>4227.1150031919697</v>
      </c>
      <c r="AE1341" s="113">
        <v>4255.2654938119003</v>
      </c>
      <c r="AF1341" s="113">
        <v>28.150490619930402</v>
      </c>
    </row>
    <row r="1342" spans="13:32" x14ac:dyDescent="0.35">
      <c r="M1342">
        <v>2021</v>
      </c>
      <c r="N1342" s="15">
        <v>44343</v>
      </c>
      <c r="O1342" s="4">
        <v>24</v>
      </c>
      <c r="P1342" s="15" t="s">
        <v>195</v>
      </c>
      <c r="Q1342" t="s">
        <v>150</v>
      </c>
      <c r="R1342" t="s">
        <v>151</v>
      </c>
      <c r="S1342" s="113">
        <v>14604.3938406818</v>
      </c>
      <c r="T1342" s="113">
        <v>15353.989</v>
      </c>
      <c r="U1342" s="113">
        <v>749.59515931814099</v>
      </c>
      <c r="V1342" s="113">
        <f t="shared" si="28"/>
        <v>15353989</v>
      </c>
      <c r="W1342" s="114"/>
      <c r="X1342">
        <v>2021</v>
      </c>
      <c r="Y1342" s="15">
        <v>44343</v>
      </c>
      <c r="Z1342" s="4">
        <v>24</v>
      </c>
      <c r="AA1342" s="4">
        <v>24</v>
      </c>
      <c r="AB1342" t="s">
        <v>224</v>
      </c>
      <c r="AC1342" t="s">
        <v>226</v>
      </c>
      <c r="AD1342" s="113">
        <v>4548.0098080281005</v>
      </c>
      <c r="AE1342" s="113">
        <v>4578.2972989867303</v>
      </c>
      <c r="AF1342" s="113">
        <v>30.2874909586249</v>
      </c>
    </row>
    <row r="1343" spans="13:32" x14ac:dyDescent="0.35">
      <c r="M1343">
        <v>2021</v>
      </c>
      <c r="N1343" s="15">
        <v>44344</v>
      </c>
      <c r="O1343" s="4">
        <v>24</v>
      </c>
      <c r="P1343" s="15" t="s">
        <v>195</v>
      </c>
      <c r="Q1343" t="s">
        <v>150</v>
      </c>
      <c r="R1343" t="s">
        <v>151</v>
      </c>
      <c r="S1343" s="113">
        <v>14681.7715010928</v>
      </c>
      <c r="T1343" s="113">
        <v>15426.547</v>
      </c>
      <c r="U1343" s="113">
        <v>744.77549890716296</v>
      </c>
      <c r="V1343" s="113">
        <f t="shared" si="28"/>
        <v>15426547</v>
      </c>
      <c r="W1343" s="114"/>
      <c r="X1343">
        <v>2021</v>
      </c>
      <c r="Y1343" s="15">
        <v>44344</v>
      </c>
      <c r="Z1343" s="4">
        <v>24</v>
      </c>
      <c r="AA1343" s="4">
        <v>24</v>
      </c>
      <c r="AB1343" t="s">
        <v>224</v>
      </c>
      <c r="AC1343" t="s">
        <v>226</v>
      </c>
      <c r="AD1343" s="113">
        <v>4577.5806497118101</v>
      </c>
      <c r="AE1343" s="113">
        <v>4608.0650678183401</v>
      </c>
      <c r="AF1343" s="113">
        <v>30.484418106528999</v>
      </c>
    </row>
    <row r="1344" spans="13:32" x14ac:dyDescent="0.35">
      <c r="M1344">
        <v>2021</v>
      </c>
      <c r="N1344" s="15">
        <v>44345</v>
      </c>
      <c r="O1344" s="4">
        <v>24</v>
      </c>
      <c r="P1344" s="15" t="s">
        <v>195</v>
      </c>
      <c r="Q1344" t="s">
        <v>150</v>
      </c>
      <c r="R1344" t="s">
        <v>151</v>
      </c>
      <c r="S1344" s="113">
        <v>14305.7954318355</v>
      </c>
      <c r="T1344" s="113">
        <v>15035.311</v>
      </c>
      <c r="U1344" s="113">
        <v>729.51556816442098</v>
      </c>
      <c r="V1344" s="113">
        <f t="shared" si="28"/>
        <v>15035311</v>
      </c>
      <c r="W1344" s="114"/>
      <c r="X1344">
        <v>2021</v>
      </c>
      <c r="Y1344" s="15">
        <v>44345</v>
      </c>
      <c r="Z1344" s="4">
        <v>24</v>
      </c>
      <c r="AA1344" s="4">
        <v>24</v>
      </c>
      <c r="AB1344" t="s">
        <v>224</v>
      </c>
      <c r="AC1344" t="s">
        <v>226</v>
      </c>
      <c r="AD1344" s="113">
        <v>4574.1972002053099</v>
      </c>
      <c r="AE1344" s="113">
        <v>4604.6590862152398</v>
      </c>
      <c r="AF1344" s="113">
        <v>30.461886009928101</v>
      </c>
    </row>
    <row r="1345" spans="13:32" x14ac:dyDescent="0.35">
      <c r="M1345">
        <v>2021</v>
      </c>
      <c r="N1345" s="15">
        <v>44346</v>
      </c>
      <c r="O1345" s="4">
        <v>24</v>
      </c>
      <c r="P1345" s="15" t="s">
        <v>195</v>
      </c>
      <c r="Q1345" t="s">
        <v>150</v>
      </c>
      <c r="R1345" t="s">
        <v>151</v>
      </c>
      <c r="S1345" s="113">
        <v>14373.1538251362</v>
      </c>
      <c r="T1345" s="113">
        <v>15132.626</v>
      </c>
      <c r="U1345" s="113">
        <v>759.47217486378395</v>
      </c>
      <c r="V1345" s="113">
        <f t="shared" si="28"/>
        <v>15132626</v>
      </c>
      <c r="W1345" s="114"/>
      <c r="X1345">
        <v>2021</v>
      </c>
      <c r="Y1345" s="15">
        <v>44346</v>
      </c>
      <c r="Z1345" s="4">
        <v>24</v>
      </c>
      <c r="AA1345" s="4">
        <v>24</v>
      </c>
      <c r="AB1345" t="s">
        <v>224</v>
      </c>
      <c r="AC1345" t="s">
        <v>226</v>
      </c>
      <c r="AD1345" s="113">
        <v>4585.8078741700801</v>
      </c>
      <c r="AE1345" s="113">
        <v>4616.3470815134197</v>
      </c>
      <c r="AF1345" s="113">
        <v>30.539207343340902</v>
      </c>
    </row>
    <row r="1346" spans="13:32" x14ac:dyDescent="0.35">
      <c r="M1346">
        <v>2021</v>
      </c>
      <c r="N1346" s="15">
        <v>44347</v>
      </c>
      <c r="O1346" s="4">
        <v>24</v>
      </c>
      <c r="P1346" s="15" t="s">
        <v>195</v>
      </c>
      <c r="Q1346" t="s">
        <v>150</v>
      </c>
      <c r="R1346" t="s">
        <v>151</v>
      </c>
      <c r="S1346" s="113">
        <v>15316.557821825099</v>
      </c>
      <c r="T1346" s="113">
        <v>16214.032999999999</v>
      </c>
      <c r="U1346" s="113">
        <v>897.47517817483401</v>
      </c>
      <c r="V1346" s="113">
        <f t="shared" si="28"/>
        <v>16214033</v>
      </c>
      <c r="W1346" s="114"/>
      <c r="X1346">
        <v>2021</v>
      </c>
      <c r="Y1346" s="15">
        <v>44347</v>
      </c>
      <c r="Z1346" s="4">
        <v>24</v>
      </c>
      <c r="AA1346" s="4">
        <v>24</v>
      </c>
      <c r="AB1346" t="s">
        <v>224</v>
      </c>
      <c r="AC1346" t="s">
        <v>226</v>
      </c>
      <c r="AD1346" s="113">
        <v>4629.4545237454504</v>
      </c>
      <c r="AE1346" s="113">
        <v>4660.2843961401404</v>
      </c>
      <c r="AF1346" s="113">
        <v>30.829872394690501</v>
      </c>
    </row>
    <row r="1347" spans="13:32" x14ac:dyDescent="0.35">
      <c r="M1347">
        <v>2021</v>
      </c>
      <c r="N1347" s="15">
        <v>44348</v>
      </c>
      <c r="O1347" s="4">
        <v>24</v>
      </c>
      <c r="P1347" s="15" t="s">
        <v>196</v>
      </c>
      <c r="Q1347" t="s">
        <v>150</v>
      </c>
      <c r="R1347" t="s">
        <v>151</v>
      </c>
      <c r="S1347" s="113">
        <v>16433.902029172601</v>
      </c>
      <c r="T1347" s="113">
        <v>17248.821</v>
      </c>
      <c r="U1347" s="113">
        <v>814.91897082731498</v>
      </c>
      <c r="V1347" s="113">
        <f t="shared" si="28"/>
        <v>17248821</v>
      </c>
      <c r="W1347" s="114"/>
      <c r="X1347">
        <v>2021</v>
      </c>
      <c r="Y1347" s="15">
        <v>44348</v>
      </c>
      <c r="Z1347" s="4">
        <v>24</v>
      </c>
      <c r="AA1347" s="4">
        <v>24</v>
      </c>
      <c r="AB1347" t="s">
        <v>224</v>
      </c>
      <c r="AC1347" t="s">
        <v>226</v>
      </c>
      <c r="AD1347" s="113">
        <v>4660.5462200000002</v>
      </c>
      <c r="AE1347" s="113">
        <v>4691.5831476801704</v>
      </c>
      <c r="AF1347" s="113">
        <v>31.036927680176898</v>
      </c>
    </row>
    <row r="1348" spans="13:32" x14ac:dyDescent="0.35">
      <c r="M1348">
        <v>2021</v>
      </c>
      <c r="N1348" s="15">
        <v>44349</v>
      </c>
      <c r="O1348" s="4">
        <v>24</v>
      </c>
      <c r="P1348" s="15" t="s">
        <v>196</v>
      </c>
      <c r="Q1348" t="s">
        <v>150</v>
      </c>
      <c r="R1348" t="s">
        <v>151</v>
      </c>
      <c r="S1348" s="113">
        <v>16979.734535617099</v>
      </c>
      <c r="T1348" s="113">
        <v>17798.696</v>
      </c>
      <c r="U1348" s="113">
        <v>818.96146438285302</v>
      </c>
      <c r="V1348" s="113">
        <f t="shared" si="28"/>
        <v>17798696</v>
      </c>
      <c r="W1348" s="114"/>
      <c r="X1348">
        <v>2021</v>
      </c>
      <c r="Y1348" s="15">
        <v>44349</v>
      </c>
      <c r="Z1348" s="4">
        <v>24</v>
      </c>
      <c r="AA1348" s="4">
        <v>24</v>
      </c>
      <c r="AB1348" t="s">
        <v>224</v>
      </c>
      <c r="AC1348" t="s">
        <v>226</v>
      </c>
      <c r="AD1348" s="113">
        <v>4692.2870199999998</v>
      </c>
      <c r="AE1348" s="113">
        <v>4723.5353256748604</v>
      </c>
      <c r="AF1348" s="113">
        <v>31.248305674860202</v>
      </c>
    </row>
    <row r="1349" spans="13:32" x14ac:dyDescent="0.35">
      <c r="M1349">
        <v>2021</v>
      </c>
      <c r="N1349" s="15">
        <v>44350</v>
      </c>
      <c r="O1349" s="4">
        <v>24</v>
      </c>
      <c r="P1349" s="15" t="s">
        <v>196</v>
      </c>
      <c r="Q1349" t="s">
        <v>150</v>
      </c>
      <c r="R1349" t="s">
        <v>151</v>
      </c>
      <c r="S1349" s="113">
        <v>17117.3312945793</v>
      </c>
      <c r="T1349" s="113">
        <v>17895.528999999999</v>
      </c>
      <c r="U1349" s="113">
        <v>778.19770542064998</v>
      </c>
      <c r="V1349" s="113">
        <f t="shared" si="28"/>
        <v>17895529</v>
      </c>
      <c r="W1349" s="114"/>
      <c r="X1349">
        <v>2021</v>
      </c>
      <c r="Y1349" s="15">
        <v>44350</v>
      </c>
      <c r="Z1349" s="4">
        <v>24</v>
      </c>
      <c r="AA1349" s="4">
        <v>24</v>
      </c>
      <c r="AB1349" t="s">
        <v>224</v>
      </c>
      <c r="AC1349" t="s">
        <v>226</v>
      </c>
      <c r="AD1349" s="113">
        <v>4708.8802400000004</v>
      </c>
      <c r="AE1349" s="113">
        <v>4740.2390482951096</v>
      </c>
      <c r="AF1349" s="113">
        <v>31.3588082951137</v>
      </c>
    </row>
    <row r="1350" spans="13:32" x14ac:dyDescent="0.35">
      <c r="M1350">
        <v>2021</v>
      </c>
      <c r="N1350" s="15">
        <v>44351</v>
      </c>
      <c r="O1350" s="4">
        <v>24</v>
      </c>
      <c r="P1350" s="15" t="s">
        <v>196</v>
      </c>
      <c r="Q1350" t="s">
        <v>150</v>
      </c>
      <c r="R1350" t="s">
        <v>151</v>
      </c>
      <c r="S1350" s="113">
        <v>16437.158399783999</v>
      </c>
      <c r="T1350" s="113">
        <v>17143.483</v>
      </c>
      <c r="U1350" s="113">
        <v>706.32460021595</v>
      </c>
      <c r="V1350" s="113">
        <f t="shared" si="28"/>
        <v>17143483</v>
      </c>
      <c r="W1350" s="114"/>
      <c r="X1350">
        <v>2021</v>
      </c>
      <c r="Y1350" s="15">
        <v>44351</v>
      </c>
      <c r="Z1350" s="4">
        <v>24</v>
      </c>
      <c r="AA1350" s="4">
        <v>24</v>
      </c>
      <c r="AB1350" t="s">
        <v>224</v>
      </c>
      <c r="AC1350" t="s">
        <v>226</v>
      </c>
      <c r="AD1350" s="113">
        <v>4655.7516400000004</v>
      </c>
      <c r="AE1350" s="113">
        <v>4686.75663815396</v>
      </c>
      <c r="AF1350" s="113">
        <v>31.004998153960301</v>
      </c>
    </row>
    <row r="1351" spans="13:32" x14ac:dyDescent="0.35">
      <c r="M1351">
        <v>2021</v>
      </c>
      <c r="N1351" s="15">
        <v>44352</v>
      </c>
      <c r="O1351" s="4">
        <v>24</v>
      </c>
      <c r="P1351" s="15" t="s">
        <v>196</v>
      </c>
      <c r="Q1351" t="s">
        <v>150</v>
      </c>
      <c r="R1351" t="s">
        <v>151</v>
      </c>
      <c r="S1351" s="113">
        <v>15160.2167970011</v>
      </c>
      <c r="T1351" s="113">
        <v>15796.364</v>
      </c>
      <c r="U1351" s="113">
        <v>636.14720299883595</v>
      </c>
      <c r="V1351" s="113">
        <f t="shared" si="28"/>
        <v>15796364</v>
      </c>
      <c r="W1351" s="114"/>
      <c r="X1351">
        <v>2021</v>
      </c>
      <c r="Y1351" s="15">
        <v>44352</v>
      </c>
      <c r="Z1351" s="4">
        <v>24</v>
      </c>
      <c r="AA1351" s="4">
        <v>24</v>
      </c>
      <c r="AB1351" t="s">
        <v>224</v>
      </c>
      <c r="AC1351" t="s">
        <v>226</v>
      </c>
      <c r="AD1351" s="113">
        <v>4630.76602</v>
      </c>
      <c r="AE1351" s="113">
        <v>4661.6046263096596</v>
      </c>
      <c r="AF1351" s="113">
        <v>30.8386063096616</v>
      </c>
    </row>
    <row r="1352" spans="13:32" x14ac:dyDescent="0.35">
      <c r="M1352">
        <v>2021</v>
      </c>
      <c r="N1352" s="15">
        <v>44353</v>
      </c>
      <c r="O1352" s="4">
        <v>24</v>
      </c>
      <c r="P1352" s="15" t="s">
        <v>196</v>
      </c>
      <c r="Q1352" t="s">
        <v>150</v>
      </c>
      <c r="R1352" t="s">
        <v>151</v>
      </c>
      <c r="S1352" s="113">
        <v>14346.4604321388</v>
      </c>
      <c r="T1352" s="113">
        <v>15017.972</v>
      </c>
      <c r="U1352" s="113">
        <v>671.511567861147</v>
      </c>
      <c r="V1352" s="113">
        <f t="shared" si="28"/>
        <v>15017972</v>
      </c>
      <c r="W1352" s="114"/>
      <c r="X1352">
        <v>2021</v>
      </c>
      <c r="Y1352" s="15">
        <v>44353</v>
      </c>
      <c r="Z1352" s="4">
        <v>24</v>
      </c>
      <c r="AA1352" s="4">
        <v>24</v>
      </c>
      <c r="AB1352" t="s">
        <v>224</v>
      </c>
      <c r="AC1352" t="s">
        <v>226</v>
      </c>
      <c r="AD1352" s="113">
        <v>4602.1238999999996</v>
      </c>
      <c r="AE1352" s="113">
        <v>4632.7717639878201</v>
      </c>
      <c r="AF1352" s="113">
        <v>30.647863987821101</v>
      </c>
    </row>
    <row r="1353" spans="13:32" x14ac:dyDescent="0.35">
      <c r="M1353">
        <v>2021</v>
      </c>
      <c r="N1353" s="15">
        <v>44354</v>
      </c>
      <c r="O1353" s="4">
        <v>24</v>
      </c>
      <c r="P1353" s="15" t="s">
        <v>196</v>
      </c>
      <c r="Q1353" t="s">
        <v>150</v>
      </c>
      <c r="R1353" t="s">
        <v>151</v>
      </c>
      <c r="S1353" s="113">
        <v>14912.822437982701</v>
      </c>
      <c r="T1353" s="113">
        <v>15640.248</v>
      </c>
      <c r="U1353" s="113">
        <v>727.42556201725495</v>
      </c>
      <c r="V1353" s="113">
        <f t="shared" ref="V1353:V1416" si="29">T1353*1000</f>
        <v>15640248</v>
      </c>
      <c r="W1353" s="114"/>
      <c r="X1353">
        <v>2021</v>
      </c>
      <c r="Y1353" s="15">
        <v>44354</v>
      </c>
      <c r="Z1353" s="4">
        <v>24</v>
      </c>
      <c r="AA1353" s="4">
        <v>24</v>
      </c>
      <c r="AB1353" t="s">
        <v>224</v>
      </c>
      <c r="AC1353" t="s">
        <v>226</v>
      </c>
      <c r="AD1353" s="113">
        <v>4628.8624799999998</v>
      </c>
      <c r="AE1353" s="113">
        <v>4659.6884096768099</v>
      </c>
      <c r="AF1353" s="113">
        <v>30.825929676810802</v>
      </c>
    </row>
    <row r="1354" spans="13:32" x14ac:dyDescent="0.35">
      <c r="M1354">
        <v>2021</v>
      </c>
      <c r="N1354" s="15">
        <v>44355</v>
      </c>
      <c r="O1354" s="4">
        <v>24</v>
      </c>
      <c r="P1354" s="15" t="s">
        <v>196</v>
      </c>
      <c r="Q1354" t="s">
        <v>150</v>
      </c>
      <c r="R1354" t="s">
        <v>151</v>
      </c>
      <c r="S1354" s="113">
        <v>15267.850495591099</v>
      </c>
      <c r="T1354" s="113">
        <v>16015.609</v>
      </c>
      <c r="U1354" s="113">
        <v>747.758504408813</v>
      </c>
      <c r="V1354" s="113">
        <f t="shared" si="29"/>
        <v>16015609</v>
      </c>
      <c r="W1354" s="114"/>
      <c r="X1354">
        <v>2021</v>
      </c>
      <c r="Y1354" s="15">
        <v>44355</v>
      </c>
      <c r="Z1354" s="4">
        <v>24</v>
      </c>
      <c r="AA1354" s="4">
        <v>24</v>
      </c>
      <c r="AB1354" t="s">
        <v>224</v>
      </c>
      <c r="AC1354" t="s">
        <v>226</v>
      </c>
      <c r="AD1354" s="113">
        <v>4687.0786799999996</v>
      </c>
      <c r="AE1354" s="113">
        <v>4718.2923007121299</v>
      </c>
      <c r="AF1354" s="113">
        <v>31.213620712136201</v>
      </c>
    </row>
    <row r="1355" spans="13:32" x14ac:dyDescent="0.35">
      <c r="M1355">
        <v>2021</v>
      </c>
      <c r="N1355" s="15">
        <v>44356</v>
      </c>
      <c r="O1355" s="4">
        <v>24</v>
      </c>
      <c r="P1355" s="15" t="s">
        <v>196</v>
      </c>
      <c r="Q1355" t="s">
        <v>150</v>
      </c>
      <c r="R1355" t="s">
        <v>151</v>
      </c>
      <c r="S1355" s="113">
        <v>15474.7041972145</v>
      </c>
      <c r="T1355" s="113">
        <v>16172.71</v>
      </c>
      <c r="U1355" s="113">
        <v>698.00580278546397</v>
      </c>
      <c r="V1355" s="113">
        <f t="shared" si="29"/>
        <v>16172710</v>
      </c>
      <c r="W1355" s="114"/>
      <c r="X1355">
        <v>2021</v>
      </c>
      <c r="Y1355" s="15">
        <v>44356</v>
      </c>
      <c r="Z1355" s="4">
        <v>24</v>
      </c>
      <c r="AA1355" s="4">
        <v>24</v>
      </c>
      <c r="AB1355" t="s">
        <v>224</v>
      </c>
      <c r="AC1355" t="s">
        <v>226</v>
      </c>
      <c r="AD1355" s="113">
        <v>4700.8247000000001</v>
      </c>
      <c r="AE1355" s="113">
        <v>4732.12986239169</v>
      </c>
      <c r="AF1355" s="113">
        <v>31.3051623916928</v>
      </c>
    </row>
    <row r="1356" spans="13:32" x14ac:dyDescent="0.35">
      <c r="M1356">
        <v>2021</v>
      </c>
      <c r="N1356" s="15">
        <v>44357</v>
      </c>
      <c r="O1356" s="4">
        <v>24</v>
      </c>
      <c r="P1356" s="15" t="s">
        <v>196</v>
      </c>
      <c r="Q1356" t="s">
        <v>150</v>
      </c>
      <c r="R1356" t="s">
        <v>151</v>
      </c>
      <c r="S1356" s="113">
        <v>15637.638797198801</v>
      </c>
      <c r="T1356" s="113">
        <v>16314.976000000001</v>
      </c>
      <c r="U1356" s="113">
        <v>677.33720280110504</v>
      </c>
      <c r="V1356" s="113">
        <f t="shared" si="29"/>
        <v>16314976</v>
      </c>
      <c r="W1356" s="114"/>
      <c r="X1356">
        <v>2021</v>
      </c>
      <c r="Y1356" s="15">
        <v>44357</v>
      </c>
      <c r="Z1356" s="4">
        <v>24</v>
      </c>
      <c r="AA1356" s="4">
        <v>24</v>
      </c>
      <c r="AB1356" t="s">
        <v>224</v>
      </c>
      <c r="AC1356" t="s">
        <v>226</v>
      </c>
      <c r="AD1356" s="113">
        <v>4712.5183800000004</v>
      </c>
      <c r="AE1356" s="113">
        <v>4743.9014165041499</v>
      </c>
      <c r="AF1356" s="113">
        <v>31.383036504155701</v>
      </c>
    </row>
    <row r="1357" spans="13:32" x14ac:dyDescent="0.35">
      <c r="M1357">
        <v>2021</v>
      </c>
      <c r="N1357" s="15">
        <v>44358</v>
      </c>
      <c r="O1357" s="4">
        <v>24</v>
      </c>
      <c r="P1357" s="15" t="s">
        <v>196</v>
      </c>
      <c r="Q1357" t="s">
        <v>150</v>
      </c>
      <c r="R1357" t="s">
        <v>151</v>
      </c>
      <c r="S1357" s="113">
        <v>15447.481096396599</v>
      </c>
      <c r="T1357" s="113">
        <v>16110.421</v>
      </c>
      <c r="U1357" s="113">
        <v>662.939903603311</v>
      </c>
      <c r="V1357" s="113">
        <f t="shared" si="29"/>
        <v>16110421</v>
      </c>
      <c r="W1357" s="114"/>
      <c r="X1357">
        <v>2021</v>
      </c>
      <c r="Y1357" s="15">
        <v>44358</v>
      </c>
      <c r="Z1357" s="4">
        <v>24</v>
      </c>
      <c r="AA1357" s="4">
        <v>24</v>
      </c>
      <c r="AB1357" t="s">
        <v>224</v>
      </c>
      <c r="AC1357" t="s">
        <v>226</v>
      </c>
      <c r="AD1357" s="113">
        <v>4761.7448000000004</v>
      </c>
      <c r="AE1357" s="113">
        <v>4793.4556600607402</v>
      </c>
      <c r="AF1357" s="113">
        <v>31.710860060746501</v>
      </c>
    </row>
    <row r="1358" spans="13:32" x14ac:dyDescent="0.35">
      <c r="M1358">
        <v>2021</v>
      </c>
      <c r="N1358" s="15">
        <v>44359</v>
      </c>
      <c r="O1358" s="4">
        <v>24</v>
      </c>
      <c r="P1358" s="15" t="s">
        <v>196</v>
      </c>
      <c r="Q1358" t="s">
        <v>150</v>
      </c>
      <c r="R1358" t="s">
        <v>151</v>
      </c>
      <c r="S1358" s="113">
        <v>15101.639664238301</v>
      </c>
      <c r="T1358" s="113">
        <v>15739.271000000001</v>
      </c>
      <c r="U1358" s="113">
        <v>637.63133576161601</v>
      </c>
      <c r="V1358" s="113">
        <f t="shared" si="29"/>
        <v>15739271</v>
      </c>
      <c r="W1358" s="114"/>
      <c r="X1358">
        <v>2021</v>
      </c>
      <c r="Y1358" s="15">
        <v>44359</v>
      </c>
      <c r="Z1358" s="4">
        <v>24</v>
      </c>
      <c r="AA1358" s="4">
        <v>24</v>
      </c>
      <c r="AB1358" t="s">
        <v>224</v>
      </c>
      <c r="AC1358" t="s">
        <v>226</v>
      </c>
      <c r="AD1358" s="113">
        <v>4744.8503199999996</v>
      </c>
      <c r="AE1358" s="113">
        <v>4776.4486711982199</v>
      </c>
      <c r="AF1358" s="113">
        <v>31.598351198222002</v>
      </c>
    </row>
    <row r="1359" spans="13:32" x14ac:dyDescent="0.35">
      <c r="M1359">
        <v>2021</v>
      </c>
      <c r="N1359" s="15">
        <v>44360</v>
      </c>
      <c r="O1359" s="4">
        <v>24</v>
      </c>
      <c r="P1359" s="15" t="s">
        <v>196</v>
      </c>
      <c r="Q1359" t="s">
        <v>150</v>
      </c>
      <c r="R1359" t="s">
        <v>151</v>
      </c>
      <c r="S1359" s="113">
        <v>15160.9752233654</v>
      </c>
      <c r="T1359" s="113">
        <v>15772.169</v>
      </c>
      <c r="U1359" s="113">
        <v>611.193776634507</v>
      </c>
      <c r="V1359" s="113">
        <f t="shared" si="29"/>
        <v>15772169</v>
      </c>
      <c r="W1359" s="114"/>
      <c r="X1359">
        <v>2021</v>
      </c>
      <c r="Y1359" s="15">
        <v>44360</v>
      </c>
      <c r="Z1359" s="4">
        <v>24</v>
      </c>
      <c r="AA1359" s="4">
        <v>24</v>
      </c>
      <c r="AB1359" t="s">
        <v>224</v>
      </c>
      <c r="AC1359" t="s">
        <v>226</v>
      </c>
      <c r="AD1359" s="113">
        <v>4743.76404</v>
      </c>
      <c r="AE1359" s="113">
        <v>4775.3551571118696</v>
      </c>
      <c r="AF1359" s="113">
        <v>31.591117111870499</v>
      </c>
    </row>
    <row r="1360" spans="13:32" x14ac:dyDescent="0.35">
      <c r="M1360">
        <v>2021</v>
      </c>
      <c r="N1360" s="15">
        <v>44361</v>
      </c>
      <c r="O1360" s="4">
        <v>24</v>
      </c>
      <c r="P1360" s="15" t="s">
        <v>196</v>
      </c>
      <c r="Q1360" t="s">
        <v>150</v>
      </c>
      <c r="R1360" t="s">
        <v>151</v>
      </c>
      <c r="S1360" s="113">
        <v>15879.341850893299</v>
      </c>
      <c r="T1360" s="113">
        <v>16571.732</v>
      </c>
      <c r="U1360" s="113">
        <v>692.39014910668595</v>
      </c>
      <c r="V1360" s="113">
        <f t="shared" si="29"/>
        <v>16571732</v>
      </c>
      <c r="W1360" s="114"/>
      <c r="X1360">
        <v>2021</v>
      </c>
      <c r="Y1360" s="15">
        <v>44361</v>
      </c>
      <c r="Z1360" s="4">
        <v>24</v>
      </c>
      <c r="AA1360" s="4">
        <v>24</v>
      </c>
      <c r="AB1360" t="s">
        <v>224</v>
      </c>
      <c r="AC1360" t="s">
        <v>226</v>
      </c>
      <c r="AD1360" s="113">
        <v>4872.3656600000004</v>
      </c>
      <c r="AE1360" s="113">
        <v>4904.8132001556596</v>
      </c>
      <c r="AF1360" s="113">
        <v>32.4475401556683</v>
      </c>
    </row>
    <row r="1361" spans="13:32" x14ac:dyDescent="0.35">
      <c r="M1361">
        <v>2021</v>
      </c>
      <c r="N1361" s="15">
        <v>44362</v>
      </c>
      <c r="O1361" s="4">
        <v>24</v>
      </c>
      <c r="P1361" s="15" t="s">
        <v>196</v>
      </c>
      <c r="Q1361" t="s">
        <v>150</v>
      </c>
      <c r="R1361" t="s">
        <v>151</v>
      </c>
      <c r="S1361" s="113">
        <v>15639.811035323401</v>
      </c>
      <c r="T1361" s="113">
        <v>16376.834999999999</v>
      </c>
      <c r="U1361" s="113">
        <v>737.02396467654501</v>
      </c>
      <c r="V1361" s="113">
        <f t="shared" si="29"/>
        <v>16376835</v>
      </c>
      <c r="W1361" s="114"/>
      <c r="X1361">
        <v>2021</v>
      </c>
      <c r="Y1361" s="15">
        <v>44362</v>
      </c>
      <c r="Z1361" s="4">
        <v>24</v>
      </c>
      <c r="AA1361" s="4">
        <v>24</v>
      </c>
      <c r="AB1361" t="s">
        <v>224</v>
      </c>
      <c r="AC1361" t="s">
        <v>226</v>
      </c>
      <c r="AD1361" s="113">
        <v>4959.7034000000003</v>
      </c>
      <c r="AE1361" s="113">
        <v>4992.7325662123903</v>
      </c>
      <c r="AF1361" s="113">
        <v>33.029166212394998</v>
      </c>
    </row>
    <row r="1362" spans="13:32" x14ac:dyDescent="0.35">
      <c r="M1362">
        <v>2021</v>
      </c>
      <c r="N1362" s="15">
        <v>44363</v>
      </c>
      <c r="O1362" s="4">
        <v>24</v>
      </c>
      <c r="P1362" s="15" t="s">
        <v>196</v>
      </c>
      <c r="Q1362" t="s">
        <v>150</v>
      </c>
      <c r="R1362" t="s">
        <v>151</v>
      </c>
      <c r="S1362" s="113">
        <v>15872.6973874131</v>
      </c>
      <c r="T1362" s="113">
        <v>16597.919999999998</v>
      </c>
      <c r="U1362" s="113">
        <v>725.22261258683102</v>
      </c>
      <c r="V1362" s="113">
        <f t="shared" si="29"/>
        <v>16597919.999999998</v>
      </c>
      <c r="W1362" s="114"/>
      <c r="X1362">
        <v>2021</v>
      </c>
      <c r="Y1362" s="15">
        <v>44363</v>
      </c>
      <c r="Z1362" s="4">
        <v>24</v>
      </c>
      <c r="AA1362" s="4">
        <v>24</v>
      </c>
      <c r="AB1362" t="s">
        <v>224</v>
      </c>
      <c r="AC1362" t="s">
        <v>226</v>
      </c>
      <c r="AD1362" s="113">
        <v>4960.7095799999997</v>
      </c>
      <c r="AE1362" s="113">
        <v>4993.74544687245</v>
      </c>
      <c r="AF1362" s="113">
        <v>33.035866872450697</v>
      </c>
    </row>
    <row r="1363" spans="13:32" x14ac:dyDescent="0.35">
      <c r="M1363">
        <v>2021</v>
      </c>
      <c r="N1363" s="15">
        <v>44364</v>
      </c>
      <c r="O1363" s="4">
        <v>24</v>
      </c>
      <c r="P1363" s="15" t="s">
        <v>196</v>
      </c>
      <c r="Q1363" t="s">
        <v>150</v>
      </c>
      <c r="R1363" t="s">
        <v>151</v>
      </c>
      <c r="S1363" s="113">
        <v>16353.1304018181</v>
      </c>
      <c r="T1363" s="113">
        <v>17075.667000000001</v>
      </c>
      <c r="U1363" s="113">
        <v>722.53659818180301</v>
      </c>
      <c r="V1363" s="113">
        <f t="shared" si="29"/>
        <v>17075667</v>
      </c>
      <c r="W1363" s="114"/>
      <c r="X1363">
        <v>2021</v>
      </c>
      <c r="Y1363" s="15">
        <v>44364</v>
      </c>
      <c r="Z1363" s="4">
        <v>24</v>
      </c>
      <c r="AA1363" s="4">
        <v>24</v>
      </c>
      <c r="AB1363" t="s">
        <v>224</v>
      </c>
      <c r="AC1363" t="s">
        <v>226</v>
      </c>
      <c r="AD1363" s="113">
        <v>4934.9934400000002</v>
      </c>
      <c r="AE1363" s="113">
        <v>4967.8580501270499</v>
      </c>
      <c r="AF1363" s="113">
        <v>32.864610127057098</v>
      </c>
    </row>
    <row r="1364" spans="13:32" x14ac:dyDescent="0.35">
      <c r="M1364">
        <v>2021</v>
      </c>
      <c r="N1364" s="15">
        <v>44365</v>
      </c>
      <c r="O1364" s="4">
        <v>24</v>
      </c>
      <c r="P1364" s="15" t="s">
        <v>196</v>
      </c>
      <c r="Q1364" t="s">
        <v>150</v>
      </c>
      <c r="R1364" t="s">
        <v>151</v>
      </c>
      <c r="S1364" s="113">
        <v>16746.9104169573</v>
      </c>
      <c r="T1364" s="113">
        <v>17508.621999999999</v>
      </c>
      <c r="U1364" s="113">
        <v>761.71158304262201</v>
      </c>
      <c r="V1364" s="113">
        <f t="shared" si="29"/>
        <v>17508622</v>
      </c>
      <c r="W1364" s="114"/>
      <c r="X1364">
        <v>2021</v>
      </c>
      <c r="Y1364" s="15">
        <v>44365</v>
      </c>
      <c r="Z1364" s="4">
        <v>24</v>
      </c>
      <c r="AA1364" s="4">
        <v>24</v>
      </c>
      <c r="AB1364" t="s">
        <v>224</v>
      </c>
      <c r="AC1364" t="s">
        <v>226</v>
      </c>
      <c r="AD1364" s="113">
        <v>4787.7909600000003</v>
      </c>
      <c r="AE1364" s="113">
        <v>4819.6752745757503</v>
      </c>
      <c r="AF1364" s="113">
        <v>31.884314575754999</v>
      </c>
    </row>
    <row r="1365" spans="13:32" x14ac:dyDescent="0.35">
      <c r="M1365">
        <v>2021</v>
      </c>
      <c r="N1365" s="15">
        <v>44366</v>
      </c>
      <c r="O1365" s="4">
        <v>24</v>
      </c>
      <c r="P1365" s="15" t="s">
        <v>196</v>
      </c>
      <c r="Q1365" t="s">
        <v>150</v>
      </c>
      <c r="R1365" t="s">
        <v>151</v>
      </c>
      <c r="S1365" s="113">
        <v>16620.911978362401</v>
      </c>
      <c r="T1365" s="113">
        <v>17320.91</v>
      </c>
      <c r="U1365" s="113">
        <v>699.99802163758</v>
      </c>
      <c r="V1365" s="113">
        <f t="shared" si="29"/>
        <v>17320910</v>
      </c>
      <c r="W1365" s="114"/>
      <c r="X1365">
        <v>2021</v>
      </c>
      <c r="Y1365" s="15">
        <v>44366</v>
      </c>
      <c r="Z1365" s="4">
        <v>24</v>
      </c>
      <c r="AA1365" s="4">
        <v>24</v>
      </c>
      <c r="AB1365" t="s">
        <v>224</v>
      </c>
      <c r="AC1365" t="s">
        <v>226</v>
      </c>
      <c r="AD1365" s="113">
        <v>4970.6936799999903</v>
      </c>
      <c r="AE1365" s="113">
        <v>5003.7960360295101</v>
      </c>
      <c r="AF1365" s="113">
        <v>33.102356029519903</v>
      </c>
    </row>
    <row r="1366" spans="13:32" x14ac:dyDescent="0.35">
      <c r="M1366">
        <v>2021</v>
      </c>
      <c r="N1366" s="15">
        <v>44367</v>
      </c>
      <c r="O1366" s="4">
        <v>24</v>
      </c>
      <c r="P1366" s="15" t="s">
        <v>196</v>
      </c>
      <c r="Q1366" t="s">
        <v>150</v>
      </c>
      <c r="R1366" t="s">
        <v>151</v>
      </c>
      <c r="S1366" s="113">
        <v>16537.696519817699</v>
      </c>
      <c r="T1366" s="113">
        <v>17248.823</v>
      </c>
      <c r="U1366" s="113">
        <v>711.12648018228697</v>
      </c>
      <c r="V1366" s="113">
        <f t="shared" si="29"/>
        <v>17248823</v>
      </c>
      <c r="W1366" s="114"/>
      <c r="X1366">
        <v>2021</v>
      </c>
      <c r="Y1366" s="15">
        <v>44367</v>
      </c>
      <c r="Z1366" s="4">
        <v>24</v>
      </c>
      <c r="AA1366" s="4">
        <v>24</v>
      </c>
      <c r="AB1366" t="s">
        <v>224</v>
      </c>
      <c r="AC1366" t="s">
        <v>226</v>
      </c>
      <c r="AD1366" s="113">
        <v>4942.8394200000002</v>
      </c>
      <c r="AE1366" s="113">
        <v>4975.7562804647496</v>
      </c>
      <c r="AF1366" s="113">
        <v>32.916860464752197</v>
      </c>
    </row>
    <row r="1367" spans="13:32" x14ac:dyDescent="0.35">
      <c r="M1367">
        <v>2021</v>
      </c>
      <c r="N1367" s="15">
        <v>44368</v>
      </c>
      <c r="O1367" s="4">
        <v>24</v>
      </c>
      <c r="P1367" s="15" t="s">
        <v>196</v>
      </c>
      <c r="Q1367" t="s">
        <v>150</v>
      </c>
      <c r="R1367" t="s">
        <v>151</v>
      </c>
      <c r="S1367" s="113">
        <v>17354.626947675999</v>
      </c>
      <c r="T1367" s="113">
        <v>18105.085999999999</v>
      </c>
      <c r="U1367" s="113">
        <v>750.45905232393795</v>
      </c>
      <c r="V1367" s="113">
        <f t="shared" si="29"/>
        <v>18105086</v>
      </c>
      <c r="W1367" s="114"/>
      <c r="X1367">
        <v>2021</v>
      </c>
      <c r="Y1367" s="15">
        <v>44368</v>
      </c>
      <c r="Z1367" s="4">
        <v>24</v>
      </c>
      <c r="AA1367" s="4">
        <v>24</v>
      </c>
      <c r="AB1367" t="s">
        <v>224</v>
      </c>
      <c r="AC1367" t="s">
        <v>226</v>
      </c>
      <c r="AD1367" s="113">
        <v>4958.7130399999996</v>
      </c>
      <c r="AE1367" s="113">
        <v>4991.73561090569</v>
      </c>
      <c r="AF1367" s="113">
        <v>33.022570905697798</v>
      </c>
    </row>
    <row r="1368" spans="13:32" x14ac:dyDescent="0.35">
      <c r="M1368">
        <v>2021</v>
      </c>
      <c r="N1368" s="15">
        <v>44369</v>
      </c>
      <c r="O1368" s="4">
        <v>24</v>
      </c>
      <c r="P1368" s="15" t="s">
        <v>196</v>
      </c>
      <c r="Q1368" t="s">
        <v>150</v>
      </c>
      <c r="R1368" t="s">
        <v>151</v>
      </c>
      <c r="S1368" s="113">
        <v>17673.7529431896</v>
      </c>
      <c r="T1368" s="113">
        <v>18462.981</v>
      </c>
      <c r="U1368" s="113">
        <v>789.22805681037698</v>
      </c>
      <c r="V1368" s="113">
        <f t="shared" si="29"/>
        <v>18462981</v>
      </c>
      <c r="W1368" s="114"/>
      <c r="X1368">
        <v>2021</v>
      </c>
      <c r="Y1368" s="15">
        <v>44369</v>
      </c>
      <c r="Z1368" s="4">
        <v>24</v>
      </c>
      <c r="AA1368" s="4">
        <v>24</v>
      </c>
      <c r="AB1368" t="s">
        <v>224</v>
      </c>
      <c r="AC1368" t="s">
        <v>226</v>
      </c>
      <c r="AD1368" s="113">
        <v>4969.4608399999997</v>
      </c>
      <c r="AE1368" s="113">
        <v>5002.5549859262101</v>
      </c>
      <c r="AF1368" s="113">
        <v>33.094145926215397</v>
      </c>
    </row>
    <row r="1369" spans="13:32" x14ac:dyDescent="0.35">
      <c r="M1369">
        <v>2021</v>
      </c>
      <c r="N1369" s="15">
        <v>44370</v>
      </c>
      <c r="O1369" s="4">
        <v>24</v>
      </c>
      <c r="P1369" s="15" t="s">
        <v>196</v>
      </c>
      <c r="Q1369" t="s">
        <v>150</v>
      </c>
      <c r="R1369" t="s">
        <v>151</v>
      </c>
      <c r="S1369" s="113">
        <v>17967.220068991999</v>
      </c>
      <c r="T1369" s="113">
        <v>18770.297999999999</v>
      </c>
      <c r="U1369" s="113">
        <v>803.07793100799904</v>
      </c>
      <c r="V1369" s="113">
        <f t="shared" si="29"/>
        <v>18770298</v>
      </c>
      <c r="W1369" s="114"/>
      <c r="X1369">
        <v>2021</v>
      </c>
      <c r="Y1369" s="15">
        <v>44370</v>
      </c>
      <c r="Z1369" s="4">
        <v>24</v>
      </c>
      <c r="AA1369" s="4">
        <v>24</v>
      </c>
      <c r="AB1369" t="s">
        <v>224</v>
      </c>
      <c r="AC1369" t="s">
        <v>226</v>
      </c>
      <c r="AD1369" s="113">
        <v>4993.2226199999996</v>
      </c>
      <c r="AE1369" s="113">
        <v>5026.4750076027403</v>
      </c>
      <c r="AF1369" s="113">
        <v>33.252387602748698</v>
      </c>
    </row>
    <row r="1370" spans="13:32" x14ac:dyDescent="0.35">
      <c r="M1370">
        <v>2021</v>
      </c>
      <c r="N1370" s="15">
        <v>44371</v>
      </c>
      <c r="O1370" s="4">
        <v>24</v>
      </c>
      <c r="P1370" s="15" t="s">
        <v>196</v>
      </c>
      <c r="Q1370" t="s">
        <v>150</v>
      </c>
      <c r="R1370" t="s">
        <v>151</v>
      </c>
      <c r="S1370" s="113">
        <v>18231.4694791119</v>
      </c>
      <c r="T1370" s="113">
        <v>19057.691999999999</v>
      </c>
      <c r="U1370" s="113">
        <v>826.22252088808</v>
      </c>
      <c r="V1370" s="113">
        <f t="shared" si="29"/>
        <v>19057692</v>
      </c>
      <c r="W1370" s="114"/>
      <c r="X1370">
        <v>2021</v>
      </c>
      <c r="Y1370" s="15">
        <v>44371</v>
      </c>
      <c r="Z1370" s="4">
        <v>24</v>
      </c>
      <c r="AA1370" s="4">
        <v>24</v>
      </c>
      <c r="AB1370" t="s">
        <v>224</v>
      </c>
      <c r="AC1370" t="s">
        <v>226</v>
      </c>
      <c r="AD1370" s="113">
        <v>4982.8745200000003</v>
      </c>
      <c r="AE1370" s="113">
        <v>5016.0579943861003</v>
      </c>
      <c r="AF1370" s="113">
        <v>33.1834743861072</v>
      </c>
    </row>
    <row r="1371" spans="13:32" x14ac:dyDescent="0.35">
      <c r="M1371">
        <v>2021</v>
      </c>
      <c r="N1371" s="15">
        <v>44372</v>
      </c>
      <c r="O1371" s="4">
        <v>24</v>
      </c>
      <c r="P1371" s="15" t="s">
        <v>196</v>
      </c>
      <c r="Q1371" t="s">
        <v>150</v>
      </c>
      <c r="R1371" t="s">
        <v>151</v>
      </c>
      <c r="S1371" s="113">
        <v>18436.0094462423</v>
      </c>
      <c r="T1371" s="113">
        <v>19265.995999999999</v>
      </c>
      <c r="U1371" s="113">
        <v>829.98655375762598</v>
      </c>
      <c r="V1371" s="113">
        <f t="shared" si="29"/>
        <v>19265996</v>
      </c>
      <c r="W1371" s="114"/>
      <c r="X1371">
        <v>2021</v>
      </c>
      <c r="Y1371" s="15">
        <v>44372</v>
      </c>
      <c r="Z1371" s="4">
        <v>24</v>
      </c>
      <c r="AA1371" s="4">
        <v>24</v>
      </c>
      <c r="AB1371" t="s">
        <v>224</v>
      </c>
      <c r="AC1371" t="s">
        <v>226</v>
      </c>
      <c r="AD1371" s="113">
        <v>4994.44902</v>
      </c>
      <c r="AE1371" s="113">
        <v>5027.7095748188403</v>
      </c>
      <c r="AF1371" s="113">
        <v>33.260554818845002</v>
      </c>
    </row>
    <row r="1372" spans="13:32" x14ac:dyDescent="0.35">
      <c r="M1372">
        <v>2021</v>
      </c>
      <c r="N1372" s="15">
        <v>44373</v>
      </c>
      <c r="O1372" s="4">
        <v>24</v>
      </c>
      <c r="P1372" s="15" t="s">
        <v>196</v>
      </c>
      <c r="Q1372" t="s">
        <v>150</v>
      </c>
      <c r="R1372" t="s">
        <v>151</v>
      </c>
      <c r="S1372" s="113">
        <v>18294.847772650399</v>
      </c>
      <c r="T1372" s="113">
        <v>19085.498</v>
      </c>
      <c r="U1372" s="113">
        <v>790.65022734958598</v>
      </c>
      <c r="V1372" s="113">
        <f t="shared" si="29"/>
        <v>19085498</v>
      </c>
      <c r="W1372" s="114"/>
      <c r="X1372">
        <v>2021</v>
      </c>
      <c r="Y1372" s="15">
        <v>44373</v>
      </c>
      <c r="Z1372" s="4">
        <v>24</v>
      </c>
      <c r="AA1372" s="4">
        <v>24</v>
      </c>
      <c r="AB1372" t="s">
        <v>224</v>
      </c>
      <c r="AC1372" t="s">
        <v>226</v>
      </c>
      <c r="AD1372" s="113">
        <v>5011.7112999999999</v>
      </c>
      <c r="AE1372" s="113">
        <v>5045.0868130470499</v>
      </c>
      <c r="AF1372" s="113">
        <v>33.3755130470579</v>
      </c>
    </row>
    <row r="1373" spans="13:32" x14ac:dyDescent="0.35">
      <c r="M1373">
        <v>2021</v>
      </c>
      <c r="N1373" s="15">
        <v>44374</v>
      </c>
      <c r="O1373" s="4">
        <v>24</v>
      </c>
      <c r="P1373" s="15" t="s">
        <v>196</v>
      </c>
      <c r="Q1373" t="s">
        <v>150</v>
      </c>
      <c r="R1373" t="s">
        <v>151</v>
      </c>
      <c r="S1373" s="113">
        <v>18275.123878349899</v>
      </c>
      <c r="T1373" s="113">
        <v>19028.361000000001</v>
      </c>
      <c r="U1373" s="113">
        <v>753.23712165007601</v>
      </c>
      <c r="V1373" s="113">
        <f t="shared" si="29"/>
        <v>19028361</v>
      </c>
      <c r="W1373" s="114"/>
      <c r="X1373">
        <v>2021</v>
      </c>
      <c r="Y1373" s="15">
        <v>44374</v>
      </c>
      <c r="Z1373" s="4">
        <v>24</v>
      </c>
      <c r="AA1373" s="4">
        <v>24</v>
      </c>
      <c r="AB1373" t="s">
        <v>224</v>
      </c>
      <c r="AC1373" t="s">
        <v>226</v>
      </c>
      <c r="AD1373" s="113">
        <v>5006.3208599999998</v>
      </c>
      <c r="AE1373" s="113">
        <v>5039.6604753885904</v>
      </c>
      <c r="AF1373" s="113">
        <v>33.3396153885977</v>
      </c>
    </row>
    <row r="1374" spans="13:32" x14ac:dyDescent="0.35">
      <c r="M1374">
        <v>2021</v>
      </c>
      <c r="N1374" s="15">
        <v>44375</v>
      </c>
      <c r="O1374" s="4">
        <v>24</v>
      </c>
      <c r="P1374" s="15" t="s">
        <v>196</v>
      </c>
      <c r="Q1374" t="s">
        <v>150</v>
      </c>
      <c r="R1374" t="s">
        <v>151</v>
      </c>
      <c r="S1374" s="113">
        <v>18856.865800173098</v>
      </c>
      <c r="T1374" s="113">
        <v>19617.682000000001</v>
      </c>
      <c r="U1374" s="113">
        <v>760.81619982690199</v>
      </c>
      <c r="V1374" s="113">
        <f t="shared" si="29"/>
        <v>19617682</v>
      </c>
      <c r="W1374" s="114"/>
      <c r="X1374">
        <v>2021</v>
      </c>
      <c r="Y1374" s="15">
        <v>44375</v>
      </c>
      <c r="Z1374" s="4">
        <v>24</v>
      </c>
      <c r="AA1374" s="4">
        <v>24</v>
      </c>
      <c r="AB1374" t="s">
        <v>224</v>
      </c>
      <c r="AC1374" t="s">
        <v>226</v>
      </c>
      <c r="AD1374" s="113">
        <v>5022.68174</v>
      </c>
      <c r="AE1374" s="113">
        <v>5056.1303107396097</v>
      </c>
      <c r="AF1374" s="113">
        <v>33.448570739617402</v>
      </c>
    </row>
    <row r="1375" spans="13:32" x14ac:dyDescent="0.35">
      <c r="M1375">
        <v>2021</v>
      </c>
      <c r="N1375" s="15">
        <v>44376</v>
      </c>
      <c r="O1375" s="4">
        <v>24</v>
      </c>
      <c r="P1375" s="15" t="s">
        <v>196</v>
      </c>
      <c r="Q1375" t="s">
        <v>150</v>
      </c>
      <c r="R1375" t="s">
        <v>151</v>
      </c>
      <c r="S1375" s="113">
        <v>18999.3103898683</v>
      </c>
      <c r="T1375" s="113">
        <v>19856.474999999999</v>
      </c>
      <c r="U1375" s="113">
        <v>857.16461013166895</v>
      </c>
      <c r="V1375" s="113">
        <f t="shared" si="29"/>
        <v>19856475</v>
      </c>
      <c r="W1375" s="114"/>
      <c r="X1375">
        <v>2021</v>
      </c>
      <c r="Y1375" s="15">
        <v>44376</v>
      </c>
      <c r="Z1375" s="4">
        <v>24</v>
      </c>
      <c r="AA1375" s="4">
        <v>24</v>
      </c>
      <c r="AB1375" t="s">
        <v>224</v>
      </c>
      <c r="AC1375" t="s">
        <v>226</v>
      </c>
      <c r="AD1375" s="113">
        <v>4983.24892</v>
      </c>
      <c r="AE1375" s="113">
        <v>5016.4348877045204</v>
      </c>
      <c r="AF1375" s="113">
        <v>33.185967704523797</v>
      </c>
    </row>
    <row r="1376" spans="13:32" x14ac:dyDescent="0.35">
      <c r="M1376">
        <v>2021</v>
      </c>
      <c r="N1376" s="15">
        <v>44377</v>
      </c>
      <c r="O1376" s="4">
        <v>24</v>
      </c>
      <c r="P1376" s="15" t="s">
        <v>196</v>
      </c>
      <c r="Q1376" t="s">
        <v>150</v>
      </c>
      <c r="R1376" t="s">
        <v>151</v>
      </c>
      <c r="S1376" s="113">
        <v>18948.1844690615</v>
      </c>
      <c r="T1376" s="113">
        <v>19737.522000000001</v>
      </c>
      <c r="U1376" s="113">
        <v>789.33753093846099</v>
      </c>
      <c r="V1376" s="113">
        <f t="shared" si="29"/>
        <v>19737522</v>
      </c>
      <c r="W1376" s="114"/>
      <c r="X1376">
        <v>2021</v>
      </c>
      <c r="Y1376" s="15">
        <v>44377</v>
      </c>
      <c r="Z1376" s="4">
        <v>24</v>
      </c>
      <c r="AA1376" s="4">
        <v>24</v>
      </c>
      <c r="AB1376" t="s">
        <v>224</v>
      </c>
      <c r="AC1376" t="s">
        <v>226</v>
      </c>
      <c r="AD1376" s="113">
        <v>4968.1085800000001</v>
      </c>
      <c r="AE1376" s="113">
        <v>5001.1937205449003</v>
      </c>
      <c r="AF1376" s="113">
        <v>33.0851405449054</v>
      </c>
    </row>
    <row r="1377" spans="13:32" x14ac:dyDescent="0.35">
      <c r="M1377">
        <v>2021</v>
      </c>
      <c r="N1377" s="15">
        <v>44378</v>
      </c>
      <c r="O1377" s="4">
        <v>24</v>
      </c>
      <c r="P1377" s="15" t="s">
        <v>197</v>
      </c>
      <c r="Q1377" t="s">
        <v>150</v>
      </c>
      <c r="R1377" t="s">
        <v>151</v>
      </c>
      <c r="S1377" s="113">
        <v>18397.019154033998</v>
      </c>
      <c r="T1377" s="113">
        <v>19205.702000000001</v>
      </c>
      <c r="U1377" s="113">
        <v>808.68284596598096</v>
      </c>
      <c r="V1377" s="113">
        <f t="shared" si="29"/>
        <v>19205702</v>
      </c>
      <c r="W1377" s="114"/>
      <c r="X1377">
        <v>2021</v>
      </c>
      <c r="Y1377" s="15">
        <v>44378</v>
      </c>
      <c r="Z1377" s="4">
        <v>24</v>
      </c>
      <c r="AA1377" s="4">
        <v>24</v>
      </c>
      <c r="AB1377" t="s">
        <v>224</v>
      </c>
      <c r="AC1377" t="s">
        <v>226</v>
      </c>
      <c r="AD1377" s="113">
        <v>4978.86996</v>
      </c>
      <c r="AE1377" s="113">
        <v>5012.0267660014897</v>
      </c>
      <c r="AF1377" s="113">
        <v>33.1568060014922</v>
      </c>
    </row>
    <row r="1378" spans="13:32" x14ac:dyDescent="0.35">
      <c r="M1378">
        <v>2021</v>
      </c>
      <c r="N1378" s="15">
        <v>44379</v>
      </c>
      <c r="O1378" s="4">
        <v>24</v>
      </c>
      <c r="P1378" s="15" t="s">
        <v>197</v>
      </c>
      <c r="Q1378" t="s">
        <v>150</v>
      </c>
      <c r="R1378" t="s">
        <v>151</v>
      </c>
      <c r="S1378" s="113">
        <v>17832.167155107301</v>
      </c>
      <c r="T1378" s="113">
        <v>18662.932000000001</v>
      </c>
      <c r="U1378" s="113">
        <v>830.76484489265897</v>
      </c>
      <c r="V1378" s="113">
        <f t="shared" si="29"/>
        <v>18662932</v>
      </c>
      <c r="W1378" s="114"/>
      <c r="X1378">
        <v>2021</v>
      </c>
      <c r="Y1378" s="15">
        <v>44379</v>
      </c>
      <c r="Z1378" s="4">
        <v>24</v>
      </c>
      <c r="AA1378" s="4">
        <v>24</v>
      </c>
      <c r="AB1378" t="s">
        <v>224</v>
      </c>
      <c r="AC1378" t="s">
        <v>226</v>
      </c>
      <c r="AD1378" s="113">
        <v>5027.2127999999902</v>
      </c>
      <c r="AE1378" s="113">
        <v>5060.6915453532501</v>
      </c>
      <c r="AF1378" s="113">
        <v>33.4787453532565</v>
      </c>
    </row>
    <row r="1379" spans="13:32" x14ac:dyDescent="0.35">
      <c r="M1379">
        <v>2021</v>
      </c>
      <c r="N1379" s="15">
        <v>44380</v>
      </c>
      <c r="O1379" s="4">
        <v>24</v>
      </c>
      <c r="P1379" s="15" t="s">
        <v>197</v>
      </c>
      <c r="Q1379" t="s">
        <v>150</v>
      </c>
      <c r="R1379" t="s">
        <v>151</v>
      </c>
      <c r="S1379" s="113">
        <v>17378.137852022101</v>
      </c>
      <c r="T1379" s="113">
        <v>18203.501</v>
      </c>
      <c r="U1379" s="113">
        <v>825.36314797787395</v>
      </c>
      <c r="V1379" s="113">
        <f t="shared" si="29"/>
        <v>18203501</v>
      </c>
      <c r="W1379" s="114"/>
      <c r="X1379">
        <v>2021</v>
      </c>
      <c r="Y1379" s="15">
        <v>44380</v>
      </c>
      <c r="Z1379" s="4">
        <v>24</v>
      </c>
      <c r="AA1379" s="4">
        <v>24</v>
      </c>
      <c r="AB1379" t="s">
        <v>224</v>
      </c>
      <c r="AC1379" t="s">
        <v>226</v>
      </c>
      <c r="AD1379" s="113">
        <v>4999.4702600000001</v>
      </c>
      <c r="AE1379" s="113">
        <v>5032.7642537883103</v>
      </c>
      <c r="AF1379" s="113">
        <v>33.293993788311298</v>
      </c>
    </row>
    <row r="1380" spans="13:32" x14ac:dyDescent="0.35">
      <c r="M1380">
        <v>2021</v>
      </c>
      <c r="N1380" s="15">
        <v>44381</v>
      </c>
      <c r="O1380" s="4">
        <v>24</v>
      </c>
      <c r="P1380" s="15" t="s">
        <v>197</v>
      </c>
      <c r="Q1380" t="s">
        <v>150</v>
      </c>
      <c r="R1380" t="s">
        <v>151</v>
      </c>
      <c r="S1380" s="113">
        <v>17104.2229774357</v>
      </c>
      <c r="T1380" s="113">
        <v>17892.487000000001</v>
      </c>
      <c r="U1380" s="113">
        <v>788.26402256424205</v>
      </c>
      <c r="V1380" s="113">
        <f t="shared" si="29"/>
        <v>17892487</v>
      </c>
      <c r="W1380" s="114"/>
      <c r="X1380">
        <v>2021</v>
      </c>
      <c r="Y1380" s="15">
        <v>44381</v>
      </c>
      <c r="Z1380" s="4">
        <v>24</v>
      </c>
      <c r="AA1380" s="4">
        <v>24</v>
      </c>
      <c r="AB1380" t="s">
        <v>224</v>
      </c>
      <c r="AC1380" t="s">
        <v>226</v>
      </c>
      <c r="AD1380" s="113">
        <v>4974.41446</v>
      </c>
      <c r="AE1380" s="113">
        <v>5007.5415945799996</v>
      </c>
      <c r="AF1380" s="113">
        <v>33.127134579999399</v>
      </c>
    </row>
    <row r="1381" spans="13:32" x14ac:dyDescent="0.35">
      <c r="M1381">
        <v>2021</v>
      </c>
      <c r="N1381" s="15">
        <v>44382</v>
      </c>
      <c r="O1381" s="4">
        <v>24</v>
      </c>
      <c r="P1381" s="15" t="s">
        <v>197</v>
      </c>
      <c r="Q1381" t="s">
        <v>150</v>
      </c>
      <c r="R1381" t="s">
        <v>151</v>
      </c>
      <c r="S1381" s="113">
        <v>17327.102955193001</v>
      </c>
      <c r="T1381" s="113">
        <v>17429.901000000002</v>
      </c>
      <c r="U1381" s="113">
        <v>102.79804480695</v>
      </c>
      <c r="V1381" s="113">
        <f t="shared" si="29"/>
        <v>17429901</v>
      </c>
      <c r="W1381" s="114"/>
      <c r="X1381">
        <v>2021</v>
      </c>
      <c r="Y1381" s="15">
        <v>44382</v>
      </c>
      <c r="Z1381" s="4">
        <v>24</v>
      </c>
      <c r="AA1381" s="4">
        <v>24</v>
      </c>
      <c r="AB1381" t="s">
        <v>224</v>
      </c>
      <c r="AC1381" t="s">
        <v>226</v>
      </c>
      <c r="AD1381" s="113">
        <v>5001.6594400000004</v>
      </c>
      <c r="AE1381" s="113">
        <v>5034.9680126419698</v>
      </c>
      <c r="AF1381" s="113">
        <v>33.308572641975999</v>
      </c>
    </row>
    <row r="1382" spans="13:32" x14ac:dyDescent="0.35">
      <c r="M1382">
        <v>2021</v>
      </c>
      <c r="N1382" s="15">
        <v>44383</v>
      </c>
      <c r="O1382" s="4">
        <v>24</v>
      </c>
      <c r="P1382" s="15" t="s">
        <v>197</v>
      </c>
      <c r="Q1382" t="s">
        <v>150</v>
      </c>
      <c r="R1382" t="s">
        <v>151</v>
      </c>
      <c r="S1382" s="113">
        <v>17580.177726634702</v>
      </c>
      <c r="T1382" s="113">
        <v>18330.223999999998</v>
      </c>
      <c r="U1382" s="113">
        <v>750.04627336522697</v>
      </c>
      <c r="V1382" s="113">
        <f t="shared" si="29"/>
        <v>18330224</v>
      </c>
      <c r="W1382" s="114"/>
      <c r="X1382">
        <v>2021</v>
      </c>
      <c r="Y1382" s="15">
        <v>44383</v>
      </c>
      <c r="Z1382" s="4">
        <v>24</v>
      </c>
      <c r="AA1382" s="4">
        <v>24</v>
      </c>
      <c r="AB1382" t="s">
        <v>224</v>
      </c>
      <c r="AC1382" t="s">
        <v>226</v>
      </c>
      <c r="AD1382" s="113">
        <v>4916.7068799999997</v>
      </c>
      <c r="AE1382" s="113">
        <v>4949.4497107017596</v>
      </c>
      <c r="AF1382" s="113">
        <v>32.742830701760298</v>
      </c>
    </row>
    <row r="1383" spans="13:32" x14ac:dyDescent="0.35">
      <c r="M1383">
        <v>2021</v>
      </c>
      <c r="N1383" s="15">
        <v>44384</v>
      </c>
      <c r="O1383" s="4">
        <v>24</v>
      </c>
      <c r="P1383" s="15" t="s">
        <v>197</v>
      </c>
      <c r="Q1383" t="s">
        <v>150</v>
      </c>
      <c r="R1383" t="s">
        <v>151</v>
      </c>
      <c r="S1383" s="113">
        <v>17428.336872345699</v>
      </c>
      <c r="T1383" s="113">
        <v>18172.297999999999</v>
      </c>
      <c r="U1383" s="113">
        <v>743.96112765424095</v>
      </c>
      <c r="V1383" s="113">
        <f t="shared" si="29"/>
        <v>18172298</v>
      </c>
      <c r="W1383" s="114"/>
      <c r="X1383">
        <v>2021</v>
      </c>
      <c r="Y1383" s="15">
        <v>44384</v>
      </c>
      <c r="Z1383" s="4">
        <v>24</v>
      </c>
      <c r="AA1383" s="4">
        <v>24</v>
      </c>
      <c r="AB1383" t="s">
        <v>224</v>
      </c>
      <c r="AC1383" t="s">
        <v>226</v>
      </c>
      <c r="AD1383" s="113">
        <v>4996.7632999999996</v>
      </c>
      <c r="AE1383" s="113">
        <v>5030.0392667765</v>
      </c>
      <c r="AF1383" s="113">
        <v>33.275966776500198</v>
      </c>
    </row>
    <row r="1384" spans="13:32" x14ac:dyDescent="0.35">
      <c r="M1384">
        <v>2021</v>
      </c>
      <c r="N1384" s="15">
        <v>44385</v>
      </c>
      <c r="O1384" s="4">
        <v>24</v>
      </c>
      <c r="P1384" s="15" t="s">
        <v>197</v>
      </c>
      <c r="Q1384" t="s">
        <v>150</v>
      </c>
      <c r="R1384" t="s">
        <v>151</v>
      </c>
      <c r="S1384" s="113">
        <v>17442.5772097017</v>
      </c>
      <c r="T1384" s="113">
        <v>18155.182000000001</v>
      </c>
      <c r="U1384" s="113">
        <v>712.60479029821295</v>
      </c>
      <c r="V1384" s="113">
        <f t="shared" si="29"/>
        <v>18155182</v>
      </c>
      <c r="W1384" s="114"/>
      <c r="X1384">
        <v>2021</v>
      </c>
      <c r="Y1384" s="15">
        <v>44385</v>
      </c>
      <c r="Z1384" s="4">
        <v>24</v>
      </c>
      <c r="AA1384" s="4">
        <v>24</v>
      </c>
      <c r="AB1384" t="s">
        <v>224</v>
      </c>
      <c r="AC1384" t="s">
        <v>226</v>
      </c>
      <c r="AD1384" s="113">
        <v>4965.7682000000004</v>
      </c>
      <c r="AE1384" s="113">
        <v>4998.8377547741802</v>
      </c>
      <c r="AF1384" s="113">
        <v>33.0695547741879</v>
      </c>
    </row>
    <row r="1385" spans="13:32" x14ac:dyDescent="0.35">
      <c r="M1385">
        <v>2021</v>
      </c>
      <c r="N1385" s="15">
        <v>44386</v>
      </c>
      <c r="O1385" s="4">
        <v>24</v>
      </c>
      <c r="P1385" s="15" t="s">
        <v>197</v>
      </c>
      <c r="Q1385" t="s">
        <v>150</v>
      </c>
      <c r="R1385" t="s">
        <v>151</v>
      </c>
      <c r="S1385" s="113">
        <v>17481.8724160618</v>
      </c>
      <c r="T1385" s="113">
        <v>18192.574000000001</v>
      </c>
      <c r="U1385" s="113">
        <v>710.70158393819202</v>
      </c>
      <c r="V1385" s="113">
        <f t="shared" si="29"/>
        <v>18192574</v>
      </c>
      <c r="W1385" s="114"/>
      <c r="X1385">
        <v>2021</v>
      </c>
      <c r="Y1385" s="15">
        <v>44386</v>
      </c>
      <c r="Z1385" s="4">
        <v>24</v>
      </c>
      <c r="AA1385" s="4">
        <v>24</v>
      </c>
      <c r="AB1385" t="s">
        <v>224</v>
      </c>
      <c r="AC1385" t="s">
        <v>226</v>
      </c>
      <c r="AD1385" s="113">
        <v>4932.3232600000001</v>
      </c>
      <c r="AE1385" s="113">
        <v>4965.1700880518101</v>
      </c>
      <c r="AF1385" s="113">
        <v>32.846828051814803</v>
      </c>
    </row>
    <row r="1386" spans="13:32" x14ac:dyDescent="0.35">
      <c r="M1386">
        <v>2021</v>
      </c>
      <c r="N1386" s="15">
        <v>44387</v>
      </c>
      <c r="O1386" s="4">
        <v>24</v>
      </c>
      <c r="P1386" s="15" t="s">
        <v>197</v>
      </c>
      <c r="Q1386" t="s">
        <v>150</v>
      </c>
      <c r="R1386" t="s">
        <v>151</v>
      </c>
      <c r="S1386" s="113">
        <v>17377.173074110699</v>
      </c>
      <c r="T1386" s="113">
        <v>18755.224999999999</v>
      </c>
      <c r="U1386" s="113">
        <v>1378.05192588924</v>
      </c>
      <c r="V1386" s="113">
        <f t="shared" si="29"/>
        <v>18755225</v>
      </c>
      <c r="W1386" s="114"/>
      <c r="X1386">
        <v>2021</v>
      </c>
      <c r="Y1386" s="15">
        <v>44387</v>
      </c>
      <c r="Z1386" s="4">
        <v>24</v>
      </c>
      <c r="AA1386" s="4">
        <v>24</v>
      </c>
      <c r="AB1386" t="s">
        <v>224</v>
      </c>
      <c r="AC1386" t="s">
        <v>226</v>
      </c>
      <c r="AD1386" s="113">
        <v>4990.16482</v>
      </c>
      <c r="AE1386" s="113">
        <v>5023.3968441704401</v>
      </c>
      <c r="AF1386" s="113">
        <v>33.232024170442301</v>
      </c>
    </row>
    <row r="1387" spans="13:32" x14ac:dyDescent="0.35">
      <c r="M1387">
        <v>2021</v>
      </c>
      <c r="N1387" s="15">
        <v>44388</v>
      </c>
      <c r="O1387" s="4">
        <v>24</v>
      </c>
      <c r="P1387" s="15" t="s">
        <v>197</v>
      </c>
      <c r="Q1387" t="s">
        <v>150</v>
      </c>
      <c r="R1387" t="s">
        <v>151</v>
      </c>
      <c r="S1387" s="113">
        <v>17282.072554149599</v>
      </c>
      <c r="T1387" s="113">
        <v>18154.337</v>
      </c>
      <c r="U1387" s="113">
        <v>872.26444585033403</v>
      </c>
      <c r="V1387" s="113">
        <f t="shared" si="29"/>
        <v>18154337</v>
      </c>
      <c r="W1387" s="114"/>
      <c r="X1387">
        <v>2021</v>
      </c>
      <c r="Y1387" s="15">
        <v>44388</v>
      </c>
      <c r="Z1387" s="4">
        <v>24</v>
      </c>
      <c r="AA1387" s="4">
        <v>24</v>
      </c>
      <c r="AB1387" t="s">
        <v>224</v>
      </c>
      <c r="AC1387" t="s">
        <v>226</v>
      </c>
      <c r="AD1387" s="113">
        <v>4944.3158800000001</v>
      </c>
      <c r="AE1387" s="113">
        <v>4977.2425729564902</v>
      </c>
      <c r="AF1387" s="113">
        <v>32.926692956498997</v>
      </c>
    </row>
    <row r="1388" spans="13:32" x14ac:dyDescent="0.35">
      <c r="M1388">
        <v>2021</v>
      </c>
      <c r="N1388" s="15">
        <v>44389</v>
      </c>
      <c r="O1388" s="4">
        <v>24</v>
      </c>
      <c r="P1388" s="15" t="s">
        <v>197</v>
      </c>
      <c r="Q1388" t="s">
        <v>150</v>
      </c>
      <c r="R1388" t="s">
        <v>151</v>
      </c>
      <c r="S1388" s="113">
        <v>17731.612632915301</v>
      </c>
      <c r="T1388" s="113">
        <v>18624.811000000002</v>
      </c>
      <c r="U1388" s="113">
        <v>893.19836708461605</v>
      </c>
      <c r="V1388" s="113">
        <f t="shared" si="29"/>
        <v>18624811</v>
      </c>
      <c r="W1388" s="114"/>
      <c r="X1388">
        <v>2021</v>
      </c>
      <c r="Y1388" s="15">
        <v>44389</v>
      </c>
      <c r="Z1388" s="4">
        <v>24</v>
      </c>
      <c r="AA1388" s="4">
        <v>24</v>
      </c>
      <c r="AB1388" t="s">
        <v>224</v>
      </c>
      <c r="AC1388" t="s">
        <v>226</v>
      </c>
      <c r="AD1388" s="113">
        <v>4939.02808</v>
      </c>
      <c r="AE1388" s="113">
        <v>4971.9195588295597</v>
      </c>
      <c r="AF1388" s="113">
        <v>32.891478829561798</v>
      </c>
    </row>
    <row r="1389" spans="13:32" x14ac:dyDescent="0.35">
      <c r="M1389">
        <v>2021</v>
      </c>
      <c r="N1389" s="15">
        <v>44390</v>
      </c>
      <c r="O1389" s="4">
        <v>24</v>
      </c>
      <c r="P1389" s="15" t="s">
        <v>197</v>
      </c>
      <c r="Q1389" t="s">
        <v>150</v>
      </c>
      <c r="R1389" t="s">
        <v>151</v>
      </c>
      <c r="S1389" s="113">
        <v>18007.040552561699</v>
      </c>
      <c r="T1389" s="113">
        <v>18919.616999999998</v>
      </c>
      <c r="U1389" s="113">
        <v>912.57644743829496</v>
      </c>
      <c r="V1389" s="113">
        <f t="shared" si="29"/>
        <v>18919617</v>
      </c>
      <c r="W1389" s="114"/>
      <c r="X1389">
        <v>2021</v>
      </c>
      <c r="Y1389" s="15">
        <v>44390</v>
      </c>
      <c r="Z1389" s="4">
        <v>24</v>
      </c>
      <c r="AA1389" s="4">
        <v>24</v>
      </c>
      <c r="AB1389" t="s">
        <v>224</v>
      </c>
      <c r="AC1389" t="s">
        <v>226</v>
      </c>
      <c r="AD1389" s="113">
        <v>4990.1285399999997</v>
      </c>
      <c r="AE1389" s="113">
        <v>5023.3603225636198</v>
      </c>
      <c r="AF1389" s="113">
        <v>33.231782563625899</v>
      </c>
    </row>
    <row r="1390" spans="13:32" x14ac:dyDescent="0.35">
      <c r="M1390">
        <v>2021</v>
      </c>
      <c r="N1390" s="15">
        <v>44391</v>
      </c>
      <c r="O1390" s="4">
        <v>24</v>
      </c>
      <c r="P1390" s="15" t="s">
        <v>197</v>
      </c>
      <c r="Q1390" t="s">
        <v>150</v>
      </c>
      <c r="R1390" t="s">
        <v>151</v>
      </c>
      <c r="S1390" s="113">
        <v>17953.602430064399</v>
      </c>
      <c r="T1390" s="113">
        <v>18842.602999999999</v>
      </c>
      <c r="U1390" s="113">
        <v>889.000569935567</v>
      </c>
      <c r="V1390" s="113">
        <f t="shared" si="29"/>
        <v>18842603</v>
      </c>
      <c r="W1390" s="114"/>
      <c r="X1390">
        <v>2021</v>
      </c>
      <c r="Y1390" s="15">
        <v>44391</v>
      </c>
      <c r="Z1390" s="4">
        <v>24</v>
      </c>
      <c r="AA1390" s="4">
        <v>24</v>
      </c>
      <c r="AB1390" t="s">
        <v>224</v>
      </c>
      <c r="AC1390" t="s">
        <v>226</v>
      </c>
      <c r="AD1390" s="113">
        <v>4970.7773800000004</v>
      </c>
      <c r="AE1390" s="113">
        <v>5003.8802934300302</v>
      </c>
      <c r="AF1390" s="113">
        <v>33.102913430031698</v>
      </c>
    </row>
    <row r="1391" spans="13:32" x14ac:dyDescent="0.35">
      <c r="M1391">
        <v>2021</v>
      </c>
      <c r="N1391" s="15">
        <v>44392</v>
      </c>
      <c r="O1391" s="4">
        <v>24</v>
      </c>
      <c r="P1391" s="15" t="s">
        <v>197</v>
      </c>
      <c r="Q1391" t="s">
        <v>150</v>
      </c>
      <c r="R1391" t="s">
        <v>151</v>
      </c>
      <c r="S1391" s="113">
        <v>17631.996734035201</v>
      </c>
      <c r="T1391" s="113">
        <v>18486.190999999999</v>
      </c>
      <c r="U1391" s="113">
        <v>854.19426596476399</v>
      </c>
      <c r="V1391" s="113">
        <f t="shared" si="29"/>
        <v>18486191</v>
      </c>
      <c r="W1391" s="114"/>
      <c r="X1391">
        <v>2021</v>
      </c>
      <c r="Y1391" s="15">
        <v>44392</v>
      </c>
      <c r="Z1391" s="4">
        <v>24</v>
      </c>
      <c r="AA1391" s="4">
        <v>24</v>
      </c>
      <c r="AB1391" t="s">
        <v>224</v>
      </c>
      <c r="AC1391" t="s">
        <v>226</v>
      </c>
      <c r="AD1391" s="113">
        <v>4958.53226</v>
      </c>
      <c r="AE1391" s="113">
        <v>4991.5536270004995</v>
      </c>
      <c r="AF1391" s="113">
        <v>33.0213670005068</v>
      </c>
    </row>
    <row r="1392" spans="13:32" x14ac:dyDescent="0.35">
      <c r="M1392">
        <v>2021</v>
      </c>
      <c r="N1392" s="15">
        <v>44393</v>
      </c>
      <c r="O1392" s="4">
        <v>24</v>
      </c>
      <c r="P1392" s="15" t="s">
        <v>197</v>
      </c>
      <c r="Q1392" t="s">
        <v>150</v>
      </c>
      <c r="R1392" t="s">
        <v>151</v>
      </c>
      <c r="S1392" s="113">
        <v>17193.9391006445</v>
      </c>
      <c r="T1392" s="113">
        <v>17989.056</v>
      </c>
      <c r="U1392" s="113">
        <v>795.11689935546303</v>
      </c>
      <c r="V1392" s="113">
        <f t="shared" si="29"/>
        <v>17989056</v>
      </c>
      <c r="W1392" s="114"/>
      <c r="X1392">
        <v>2021</v>
      </c>
      <c r="Y1392" s="15">
        <v>44393</v>
      </c>
      <c r="Z1392" s="4">
        <v>24</v>
      </c>
      <c r="AA1392" s="4">
        <v>24</v>
      </c>
      <c r="AB1392" t="s">
        <v>224</v>
      </c>
      <c r="AC1392" t="s">
        <v>226</v>
      </c>
      <c r="AD1392" s="113">
        <v>4959.0627399999903</v>
      </c>
      <c r="AE1392" s="113">
        <v>4992.08763973435</v>
      </c>
      <c r="AF1392" s="113">
        <v>33.0248997343582</v>
      </c>
    </row>
    <row r="1393" spans="13:32" x14ac:dyDescent="0.35">
      <c r="M1393">
        <v>2021</v>
      </c>
      <c r="N1393" s="15">
        <v>44394</v>
      </c>
      <c r="O1393" s="4">
        <v>24</v>
      </c>
      <c r="P1393" s="15" t="s">
        <v>197</v>
      </c>
      <c r="Q1393" t="s">
        <v>150</v>
      </c>
      <c r="R1393" t="s">
        <v>151</v>
      </c>
      <c r="S1393" s="113">
        <v>16691.514908916899</v>
      </c>
      <c r="T1393" s="113">
        <v>17551.210999999999</v>
      </c>
      <c r="U1393" s="113">
        <v>859.69609108307395</v>
      </c>
      <c r="V1393" s="113">
        <f t="shared" si="29"/>
        <v>17551211</v>
      </c>
      <c r="W1393" s="114"/>
      <c r="X1393">
        <v>2021</v>
      </c>
      <c r="Y1393" s="15">
        <v>44394</v>
      </c>
      <c r="Z1393" s="4">
        <v>24</v>
      </c>
      <c r="AA1393" s="4">
        <v>24</v>
      </c>
      <c r="AB1393" t="s">
        <v>224</v>
      </c>
      <c r="AC1393" t="s">
        <v>226</v>
      </c>
      <c r="AD1393" s="113">
        <v>4937.1019800000004</v>
      </c>
      <c r="AE1393" s="113">
        <v>4969.9806319582904</v>
      </c>
      <c r="AF1393" s="113">
        <v>32.878651958293297</v>
      </c>
    </row>
    <row r="1394" spans="13:32" x14ac:dyDescent="0.35">
      <c r="M1394">
        <v>2021</v>
      </c>
      <c r="N1394" s="15">
        <v>44395</v>
      </c>
      <c r="O1394" s="4">
        <v>24</v>
      </c>
      <c r="P1394" s="15" t="s">
        <v>197</v>
      </c>
      <c r="Q1394" t="s">
        <v>150</v>
      </c>
      <c r="R1394" t="s">
        <v>151</v>
      </c>
      <c r="S1394" s="113">
        <v>16810.3790308524</v>
      </c>
      <c r="T1394" s="113">
        <v>17670.145</v>
      </c>
      <c r="U1394" s="113">
        <v>859.76596914758898</v>
      </c>
      <c r="V1394" s="113">
        <f t="shared" si="29"/>
        <v>17670145</v>
      </c>
      <c r="W1394" s="114"/>
      <c r="X1394">
        <v>2021</v>
      </c>
      <c r="Y1394" s="15">
        <v>44395</v>
      </c>
      <c r="Z1394" s="4">
        <v>24</v>
      </c>
      <c r="AA1394" s="4">
        <v>24</v>
      </c>
      <c r="AB1394" t="s">
        <v>224</v>
      </c>
      <c r="AC1394" t="s">
        <v>226</v>
      </c>
      <c r="AD1394" s="113">
        <v>4930.2413200000001</v>
      </c>
      <c r="AE1394" s="113">
        <v>4963.0742833633904</v>
      </c>
      <c r="AF1394" s="113">
        <v>32.832963363393198</v>
      </c>
    </row>
    <row r="1395" spans="13:32" x14ac:dyDescent="0.35">
      <c r="M1395">
        <v>2021</v>
      </c>
      <c r="N1395" s="15">
        <v>44396</v>
      </c>
      <c r="O1395" s="4">
        <v>24</v>
      </c>
      <c r="P1395" s="15" t="s">
        <v>197</v>
      </c>
      <c r="Q1395" t="s">
        <v>150</v>
      </c>
      <c r="R1395" t="s">
        <v>151</v>
      </c>
      <c r="S1395" s="113">
        <v>17303.270457486102</v>
      </c>
      <c r="T1395" s="113">
        <v>18056.141</v>
      </c>
      <c r="U1395" s="113">
        <v>752.87054251387201</v>
      </c>
      <c r="V1395" s="113">
        <f t="shared" si="29"/>
        <v>18056141</v>
      </c>
      <c r="W1395" s="114"/>
      <c r="X1395">
        <v>2021</v>
      </c>
      <c r="Y1395" s="15">
        <v>44396</v>
      </c>
      <c r="Z1395" s="4">
        <v>24</v>
      </c>
      <c r="AA1395" s="4">
        <v>24</v>
      </c>
      <c r="AB1395" t="s">
        <v>224</v>
      </c>
      <c r="AC1395" t="s">
        <v>226</v>
      </c>
      <c r="AD1395" s="113">
        <v>4812.1157199999998</v>
      </c>
      <c r="AE1395" s="113">
        <v>4844.1620254200297</v>
      </c>
      <c r="AF1395" s="113">
        <v>32.046305420029597</v>
      </c>
    </row>
    <row r="1396" spans="13:32" x14ac:dyDescent="0.35">
      <c r="M1396">
        <v>2021</v>
      </c>
      <c r="N1396" s="15">
        <v>44397</v>
      </c>
      <c r="O1396" s="4">
        <v>24</v>
      </c>
      <c r="P1396" s="15" t="s">
        <v>197</v>
      </c>
      <c r="Q1396" t="s">
        <v>150</v>
      </c>
      <c r="R1396" t="s">
        <v>151</v>
      </c>
      <c r="S1396" s="113">
        <v>17043.311044739799</v>
      </c>
      <c r="T1396" s="113">
        <v>17733.800999999999</v>
      </c>
      <c r="U1396" s="113">
        <v>690.48995526012698</v>
      </c>
      <c r="V1396" s="113">
        <f t="shared" si="29"/>
        <v>17733801</v>
      </c>
      <c r="W1396" s="114"/>
      <c r="X1396">
        <v>2021</v>
      </c>
      <c r="Y1396" s="15">
        <v>44397</v>
      </c>
      <c r="Z1396" s="4">
        <v>24</v>
      </c>
      <c r="AA1396" s="4">
        <v>24</v>
      </c>
      <c r="AB1396" t="s">
        <v>224</v>
      </c>
      <c r="AC1396" t="s">
        <v>226</v>
      </c>
      <c r="AD1396" s="113">
        <v>4763.5683600000002</v>
      </c>
      <c r="AE1396" s="113">
        <v>4795.2913640664401</v>
      </c>
      <c r="AF1396" s="113">
        <v>31.723004066441799</v>
      </c>
    </row>
    <row r="1397" spans="13:32" x14ac:dyDescent="0.35">
      <c r="M1397">
        <v>2021</v>
      </c>
      <c r="N1397" s="15">
        <v>44398</v>
      </c>
      <c r="O1397" s="4">
        <v>24</v>
      </c>
      <c r="P1397" s="15" t="s">
        <v>197</v>
      </c>
      <c r="Q1397" t="s">
        <v>150</v>
      </c>
      <c r="R1397" t="s">
        <v>151</v>
      </c>
      <c r="S1397" s="113">
        <v>16544.7250686281</v>
      </c>
      <c r="T1397" s="113">
        <v>17195.97</v>
      </c>
      <c r="U1397" s="113">
        <v>651.24493137182401</v>
      </c>
      <c r="V1397" s="113">
        <f t="shared" si="29"/>
        <v>17195970</v>
      </c>
      <c r="W1397" s="114"/>
      <c r="X1397">
        <v>2021</v>
      </c>
      <c r="Y1397" s="15">
        <v>44398</v>
      </c>
      <c r="Z1397" s="4">
        <v>24</v>
      </c>
      <c r="AA1397" s="4">
        <v>24</v>
      </c>
      <c r="AB1397" t="s">
        <v>224</v>
      </c>
      <c r="AC1397" t="s">
        <v>226</v>
      </c>
      <c r="AD1397" s="113">
        <v>4678.12284</v>
      </c>
      <c r="AE1397" s="113">
        <v>4709.2768192569702</v>
      </c>
      <c r="AF1397" s="113">
        <v>31.1539792569775</v>
      </c>
    </row>
    <row r="1398" spans="13:32" x14ac:dyDescent="0.35">
      <c r="M1398">
        <v>2021</v>
      </c>
      <c r="N1398" s="15">
        <v>44399</v>
      </c>
      <c r="O1398" s="4">
        <v>24</v>
      </c>
      <c r="P1398" s="15" t="s">
        <v>197</v>
      </c>
      <c r="Q1398" t="s">
        <v>150</v>
      </c>
      <c r="R1398" t="s">
        <v>151</v>
      </c>
      <c r="S1398" s="113">
        <v>16236.3919265891</v>
      </c>
      <c r="T1398" s="113">
        <v>17186.686000000002</v>
      </c>
      <c r="U1398" s="113">
        <v>950.29407341086505</v>
      </c>
      <c r="V1398" s="113">
        <f t="shared" si="29"/>
        <v>17186686</v>
      </c>
      <c r="W1398" s="114"/>
      <c r="X1398">
        <v>2021</v>
      </c>
      <c r="Y1398" s="15">
        <v>44399</v>
      </c>
      <c r="Z1398" s="4">
        <v>24</v>
      </c>
      <c r="AA1398" s="4">
        <v>24</v>
      </c>
      <c r="AB1398" t="s">
        <v>224</v>
      </c>
      <c r="AC1398" t="s">
        <v>226</v>
      </c>
      <c r="AD1398" s="113">
        <v>4683.2801520000003</v>
      </c>
      <c r="AE1398" s="113">
        <v>4714.4684763985097</v>
      </c>
      <c r="AF1398" s="113">
        <v>31.188324398515299</v>
      </c>
    </row>
    <row r="1399" spans="13:32" x14ac:dyDescent="0.35">
      <c r="M1399">
        <v>2021</v>
      </c>
      <c r="N1399" s="15">
        <v>44400</v>
      </c>
      <c r="O1399" s="4">
        <v>24</v>
      </c>
      <c r="P1399" s="15" t="s">
        <v>197</v>
      </c>
      <c r="Q1399" t="s">
        <v>150</v>
      </c>
      <c r="R1399" t="s">
        <v>151</v>
      </c>
      <c r="S1399" s="113">
        <v>16756.799317578101</v>
      </c>
      <c r="T1399" s="113">
        <v>17561.552</v>
      </c>
      <c r="U1399" s="113">
        <v>804.752682421803</v>
      </c>
      <c r="V1399" s="113">
        <f t="shared" si="29"/>
        <v>17561552</v>
      </c>
      <c r="W1399" s="114"/>
      <c r="X1399">
        <v>2021</v>
      </c>
      <c r="Y1399" s="15">
        <v>44400</v>
      </c>
      <c r="Z1399" s="4">
        <v>24</v>
      </c>
      <c r="AA1399" s="4">
        <v>24</v>
      </c>
      <c r="AB1399" t="s">
        <v>224</v>
      </c>
      <c r="AC1399" t="s">
        <v>226</v>
      </c>
      <c r="AD1399" s="113">
        <v>4734.4864680000001</v>
      </c>
      <c r="AE1399" s="113">
        <v>4766.0158010810601</v>
      </c>
      <c r="AF1399" s="113">
        <v>31.529333081068099</v>
      </c>
    </row>
    <row r="1400" spans="13:32" x14ac:dyDescent="0.35">
      <c r="M1400">
        <v>2021</v>
      </c>
      <c r="N1400" s="15">
        <v>44401</v>
      </c>
      <c r="O1400" s="4">
        <v>24</v>
      </c>
      <c r="P1400" s="15" t="s">
        <v>197</v>
      </c>
      <c r="Q1400" t="s">
        <v>150</v>
      </c>
      <c r="R1400" t="s">
        <v>151</v>
      </c>
      <c r="S1400" s="113">
        <v>16772.9649672333</v>
      </c>
      <c r="T1400" s="113">
        <v>17567.304</v>
      </c>
      <c r="U1400" s="113">
        <v>794.33903276662704</v>
      </c>
      <c r="V1400" s="113">
        <f t="shared" si="29"/>
        <v>17567304</v>
      </c>
      <c r="W1400" s="114"/>
      <c r="X1400">
        <v>2021</v>
      </c>
      <c r="Y1400" s="15">
        <v>44401</v>
      </c>
      <c r="Z1400" s="4">
        <v>24</v>
      </c>
      <c r="AA1400" s="4">
        <v>24</v>
      </c>
      <c r="AB1400" t="s">
        <v>224</v>
      </c>
      <c r="AC1400" t="s">
        <v>226</v>
      </c>
      <c r="AD1400" s="113">
        <v>4734.6334999999999</v>
      </c>
      <c r="AE1400" s="113">
        <v>4766.1638122412996</v>
      </c>
      <c r="AF1400" s="113">
        <v>31.5303122413073</v>
      </c>
    </row>
    <row r="1401" spans="13:32" x14ac:dyDescent="0.35">
      <c r="M1401">
        <v>2021</v>
      </c>
      <c r="N1401" s="15">
        <v>44402</v>
      </c>
      <c r="O1401" s="4">
        <v>24</v>
      </c>
      <c r="P1401" s="15" t="s">
        <v>197</v>
      </c>
      <c r="Q1401" t="s">
        <v>150</v>
      </c>
      <c r="R1401" t="s">
        <v>151</v>
      </c>
      <c r="S1401" s="113">
        <v>16857.136941355599</v>
      </c>
      <c r="T1401" s="113">
        <v>17611.710999999999</v>
      </c>
      <c r="U1401" s="113">
        <v>754.57405864434202</v>
      </c>
      <c r="V1401" s="113">
        <f t="shared" si="29"/>
        <v>17611711</v>
      </c>
      <c r="W1401" s="114"/>
      <c r="X1401">
        <v>2021</v>
      </c>
      <c r="Y1401" s="15">
        <v>44402</v>
      </c>
      <c r="Z1401" s="4">
        <v>24</v>
      </c>
      <c r="AA1401" s="4">
        <v>24</v>
      </c>
      <c r="AB1401" t="s">
        <v>224</v>
      </c>
      <c r="AC1401" t="s">
        <v>226</v>
      </c>
      <c r="AD1401" s="113">
        <v>4732.5373600000003</v>
      </c>
      <c r="AE1401" s="113">
        <v>4764.0537129879203</v>
      </c>
      <c r="AF1401" s="113">
        <v>31.516352987924499</v>
      </c>
    </row>
    <row r="1402" spans="13:32" x14ac:dyDescent="0.35">
      <c r="M1402">
        <v>2021</v>
      </c>
      <c r="N1402" s="15">
        <v>44403</v>
      </c>
      <c r="O1402" s="4">
        <v>24</v>
      </c>
      <c r="P1402" s="15" t="s">
        <v>197</v>
      </c>
      <c r="Q1402" t="s">
        <v>150</v>
      </c>
      <c r="R1402" t="s">
        <v>151</v>
      </c>
      <c r="S1402" s="113">
        <v>17351.781986007602</v>
      </c>
      <c r="T1402" s="113">
        <v>18040.621999999999</v>
      </c>
      <c r="U1402" s="113">
        <v>688.84001399233898</v>
      </c>
      <c r="V1402" s="113">
        <f t="shared" si="29"/>
        <v>18040622</v>
      </c>
      <c r="W1402" s="114"/>
      <c r="X1402">
        <v>2021</v>
      </c>
      <c r="Y1402" s="15">
        <v>44403</v>
      </c>
      <c r="Z1402" s="4">
        <v>24</v>
      </c>
      <c r="AA1402" s="4">
        <v>24</v>
      </c>
      <c r="AB1402" t="s">
        <v>224</v>
      </c>
      <c r="AC1402" t="s">
        <v>226</v>
      </c>
      <c r="AD1402" s="113">
        <v>4796.5247600000002</v>
      </c>
      <c r="AE1402" s="113">
        <v>4828.46723735457</v>
      </c>
      <c r="AF1402" s="113">
        <v>31.942477354574802</v>
      </c>
    </row>
    <row r="1403" spans="13:32" x14ac:dyDescent="0.35">
      <c r="M1403">
        <v>2021</v>
      </c>
      <c r="N1403" s="15">
        <v>44404</v>
      </c>
      <c r="O1403" s="4">
        <v>24</v>
      </c>
      <c r="P1403" s="15" t="s">
        <v>197</v>
      </c>
      <c r="Q1403" t="s">
        <v>150</v>
      </c>
      <c r="R1403" t="s">
        <v>151</v>
      </c>
      <c r="S1403" s="113">
        <v>16685.846110249899</v>
      </c>
      <c r="T1403" s="113">
        <v>17267.266</v>
      </c>
      <c r="U1403" s="113">
        <v>581.41988975006097</v>
      </c>
      <c r="V1403" s="113">
        <f t="shared" si="29"/>
        <v>17267266</v>
      </c>
      <c r="W1403" s="114"/>
      <c r="X1403">
        <v>2021</v>
      </c>
      <c r="Y1403" s="15">
        <v>44404</v>
      </c>
      <c r="Z1403" s="4">
        <v>24</v>
      </c>
      <c r="AA1403" s="4">
        <v>24</v>
      </c>
      <c r="AB1403" t="s">
        <v>224</v>
      </c>
      <c r="AC1403" t="s">
        <v>226</v>
      </c>
      <c r="AD1403" s="113">
        <v>4789.0565399999996</v>
      </c>
      <c r="AE1403" s="113">
        <v>4820.9492827112299</v>
      </c>
      <c r="AF1403" s="113">
        <v>31.892742711230699</v>
      </c>
    </row>
    <row r="1404" spans="13:32" x14ac:dyDescent="0.35">
      <c r="M1404">
        <v>2021</v>
      </c>
      <c r="N1404" s="15">
        <v>44405</v>
      </c>
      <c r="O1404" s="4">
        <v>24</v>
      </c>
      <c r="P1404" s="15" t="s">
        <v>197</v>
      </c>
      <c r="Q1404" t="s">
        <v>150</v>
      </c>
      <c r="R1404" t="s">
        <v>151</v>
      </c>
      <c r="S1404" s="113">
        <v>16561.429120684599</v>
      </c>
      <c r="T1404" s="113">
        <v>17404.848000000002</v>
      </c>
      <c r="U1404" s="113">
        <v>843.41887931530403</v>
      </c>
      <c r="V1404" s="113">
        <f t="shared" si="29"/>
        <v>17404848</v>
      </c>
      <c r="W1404" s="114"/>
      <c r="X1404">
        <v>2021</v>
      </c>
      <c r="Y1404" s="15">
        <v>44405</v>
      </c>
      <c r="Z1404" s="4">
        <v>24</v>
      </c>
      <c r="AA1404" s="4">
        <v>24</v>
      </c>
      <c r="AB1404" t="s">
        <v>224</v>
      </c>
      <c r="AC1404" t="s">
        <v>226</v>
      </c>
      <c r="AD1404" s="113">
        <v>4343.96198</v>
      </c>
      <c r="AE1404" s="113">
        <v>4372.8906135666202</v>
      </c>
      <c r="AF1404" s="113">
        <v>28.928633566625201</v>
      </c>
    </row>
    <row r="1405" spans="13:32" x14ac:dyDescent="0.35">
      <c r="M1405">
        <v>2021</v>
      </c>
      <c r="N1405" s="15">
        <v>44406</v>
      </c>
      <c r="O1405" s="4">
        <v>24</v>
      </c>
      <c r="P1405" s="15" t="s">
        <v>197</v>
      </c>
      <c r="Q1405" t="s">
        <v>150</v>
      </c>
      <c r="R1405" t="s">
        <v>151</v>
      </c>
      <c r="S1405" s="113">
        <v>17444.989089451101</v>
      </c>
      <c r="T1405" s="113">
        <v>18122.894</v>
      </c>
      <c r="U1405" s="113">
        <v>677.90491054887002</v>
      </c>
      <c r="V1405" s="113">
        <f t="shared" si="29"/>
        <v>18122894</v>
      </c>
      <c r="W1405" s="114"/>
      <c r="X1405">
        <v>2021</v>
      </c>
      <c r="Y1405" s="15">
        <v>44406</v>
      </c>
      <c r="Z1405" s="4">
        <v>24</v>
      </c>
      <c r="AA1405" s="4">
        <v>24</v>
      </c>
      <c r="AB1405" t="s">
        <v>224</v>
      </c>
      <c r="AC1405" t="s">
        <v>226</v>
      </c>
      <c r="AD1405" s="113">
        <v>4775.3439600000002</v>
      </c>
      <c r="AE1405" s="113">
        <v>4807.1453837254903</v>
      </c>
      <c r="AF1405" s="113">
        <v>31.801423725498498</v>
      </c>
    </row>
    <row r="1406" spans="13:32" x14ac:dyDescent="0.35">
      <c r="M1406">
        <v>2021</v>
      </c>
      <c r="N1406" s="15">
        <v>44407</v>
      </c>
      <c r="O1406" s="4">
        <v>24</v>
      </c>
      <c r="P1406" s="15" t="s">
        <v>197</v>
      </c>
      <c r="Q1406" t="s">
        <v>150</v>
      </c>
      <c r="R1406" t="s">
        <v>151</v>
      </c>
      <c r="S1406" s="113">
        <v>17784.5856337314</v>
      </c>
      <c r="T1406" s="113">
        <v>18469.052</v>
      </c>
      <c r="U1406" s="113">
        <v>684.46636626856298</v>
      </c>
      <c r="V1406" s="113">
        <f t="shared" si="29"/>
        <v>18469052</v>
      </c>
      <c r="W1406" s="114"/>
      <c r="X1406">
        <v>2021</v>
      </c>
      <c r="Y1406" s="15">
        <v>44407</v>
      </c>
      <c r="Z1406" s="4">
        <v>24</v>
      </c>
      <c r="AA1406" s="4">
        <v>24</v>
      </c>
      <c r="AB1406" t="s">
        <v>224</v>
      </c>
      <c r="AC1406" t="s">
        <v>226</v>
      </c>
      <c r="AD1406" s="113">
        <v>4817.3787000000002</v>
      </c>
      <c r="AE1406" s="113">
        <v>4849.4600542580702</v>
      </c>
      <c r="AF1406" s="113">
        <v>32.081354258069602</v>
      </c>
    </row>
    <row r="1407" spans="13:32" x14ac:dyDescent="0.35">
      <c r="M1407">
        <v>2021</v>
      </c>
      <c r="N1407" s="15">
        <v>44408</v>
      </c>
      <c r="O1407" s="4">
        <v>24</v>
      </c>
      <c r="P1407" s="15" t="s">
        <v>197</v>
      </c>
      <c r="Q1407" t="s">
        <v>150</v>
      </c>
      <c r="R1407" t="s">
        <v>151</v>
      </c>
      <c r="S1407" s="113">
        <v>17097.721346389</v>
      </c>
      <c r="T1407" s="113">
        <v>17676.350999999999</v>
      </c>
      <c r="U1407" s="113">
        <v>578.629653610991</v>
      </c>
      <c r="V1407" s="113">
        <f t="shared" si="29"/>
        <v>17676351</v>
      </c>
      <c r="W1407" s="114"/>
      <c r="X1407">
        <v>2021</v>
      </c>
      <c r="Y1407" s="15">
        <v>44408</v>
      </c>
      <c r="Z1407" s="4">
        <v>24</v>
      </c>
      <c r="AA1407" s="4">
        <v>24</v>
      </c>
      <c r="AB1407" t="s">
        <v>224</v>
      </c>
      <c r="AC1407" t="s">
        <v>226</v>
      </c>
      <c r="AD1407" s="113">
        <v>4806.4174599999997</v>
      </c>
      <c r="AE1407" s="113">
        <v>4838.4258178329401</v>
      </c>
      <c r="AF1407" s="113">
        <v>32.0083578329494</v>
      </c>
    </row>
    <row r="1408" spans="13:32" x14ac:dyDescent="0.35">
      <c r="M1408">
        <v>2021</v>
      </c>
      <c r="N1408" s="15">
        <v>44409</v>
      </c>
      <c r="O1408" s="4">
        <v>24</v>
      </c>
      <c r="P1408" s="15" t="s">
        <v>198</v>
      </c>
      <c r="Q1408" t="s">
        <v>150</v>
      </c>
      <c r="R1408" t="s">
        <v>151</v>
      </c>
      <c r="S1408" s="113">
        <v>16067.373122569101</v>
      </c>
      <c r="T1408" s="113">
        <v>16622.269</v>
      </c>
      <c r="U1408" s="113">
        <v>554.89587743088396</v>
      </c>
      <c r="V1408" s="113">
        <f t="shared" si="29"/>
        <v>16622269</v>
      </c>
      <c r="W1408" s="114"/>
      <c r="X1408">
        <v>2021</v>
      </c>
      <c r="Y1408" s="15">
        <v>44409</v>
      </c>
      <c r="Z1408" s="4">
        <v>24</v>
      </c>
      <c r="AA1408" s="4">
        <v>24</v>
      </c>
      <c r="AB1408" t="s">
        <v>224</v>
      </c>
      <c r="AC1408" t="s">
        <v>226</v>
      </c>
      <c r="AD1408" s="113">
        <v>4775.1698800000004</v>
      </c>
      <c r="AE1408" s="113">
        <v>4806.9701444389802</v>
      </c>
      <c r="AF1408" s="113">
        <v>31.800264438986702</v>
      </c>
    </row>
    <row r="1409" spans="13:32" x14ac:dyDescent="0.35">
      <c r="M1409">
        <v>2021</v>
      </c>
      <c r="N1409" s="15">
        <v>44410</v>
      </c>
      <c r="O1409" s="4">
        <v>24</v>
      </c>
      <c r="P1409" s="15" t="s">
        <v>198</v>
      </c>
      <c r="Q1409" t="s">
        <v>150</v>
      </c>
      <c r="R1409" t="s">
        <v>151</v>
      </c>
      <c r="S1409" s="113">
        <v>16588.118260044699</v>
      </c>
      <c r="T1409" s="113">
        <v>17663.335999999999</v>
      </c>
      <c r="U1409" s="113">
        <v>1075.21773995528</v>
      </c>
      <c r="V1409" s="113">
        <f t="shared" si="29"/>
        <v>17663336</v>
      </c>
      <c r="W1409" s="114"/>
      <c r="X1409">
        <v>2021</v>
      </c>
      <c r="Y1409" s="15">
        <v>44410</v>
      </c>
      <c r="Z1409" s="4">
        <v>24</v>
      </c>
      <c r="AA1409" s="4">
        <v>24</v>
      </c>
      <c r="AB1409" t="s">
        <v>224</v>
      </c>
      <c r="AC1409" t="s">
        <v>226</v>
      </c>
      <c r="AD1409" s="113">
        <v>4824.1557000000003</v>
      </c>
      <c r="AE1409" s="113">
        <v>4856.2821857188301</v>
      </c>
      <c r="AF1409" s="113">
        <v>32.126485718838197</v>
      </c>
    </row>
    <row r="1410" spans="13:32" x14ac:dyDescent="0.35">
      <c r="M1410">
        <v>2021</v>
      </c>
      <c r="N1410" s="15">
        <v>44411</v>
      </c>
      <c r="O1410" s="4">
        <v>24</v>
      </c>
      <c r="P1410" s="15" t="s">
        <v>198</v>
      </c>
      <c r="Q1410" t="s">
        <v>150</v>
      </c>
      <c r="R1410" t="s">
        <v>151</v>
      </c>
      <c r="S1410" s="113">
        <v>16986.7865817194</v>
      </c>
      <c r="T1410" s="113">
        <v>17642.14</v>
      </c>
      <c r="U1410" s="113">
        <v>655.353418280592</v>
      </c>
      <c r="V1410" s="113">
        <f t="shared" si="29"/>
        <v>17642140</v>
      </c>
      <c r="W1410" s="114"/>
      <c r="X1410">
        <v>2021</v>
      </c>
      <c r="Y1410" s="15">
        <v>44411</v>
      </c>
      <c r="Z1410" s="4">
        <v>24</v>
      </c>
      <c r="AA1410" s="4">
        <v>24</v>
      </c>
      <c r="AB1410" t="s">
        <v>224</v>
      </c>
      <c r="AC1410" t="s">
        <v>226</v>
      </c>
      <c r="AD1410" s="113">
        <v>4788.3246799999997</v>
      </c>
      <c r="AE1410" s="113">
        <v>4820.2125488864003</v>
      </c>
      <c r="AF1410" s="113">
        <v>31.887868886400302</v>
      </c>
    </row>
    <row r="1411" spans="13:32" x14ac:dyDescent="0.35">
      <c r="M1411">
        <v>2021</v>
      </c>
      <c r="N1411" s="15">
        <v>44412</v>
      </c>
      <c r="O1411" s="4">
        <v>24</v>
      </c>
      <c r="P1411" s="15" t="s">
        <v>198</v>
      </c>
      <c r="Q1411" t="s">
        <v>150</v>
      </c>
      <c r="R1411" t="s">
        <v>151</v>
      </c>
      <c r="S1411" s="113">
        <v>17143.6565789171</v>
      </c>
      <c r="T1411" s="113">
        <v>17813.053</v>
      </c>
      <c r="U1411" s="113">
        <v>669.39642108287001</v>
      </c>
      <c r="V1411" s="113">
        <f t="shared" si="29"/>
        <v>17813053</v>
      </c>
      <c r="W1411" s="114"/>
      <c r="X1411">
        <v>2021</v>
      </c>
      <c r="Y1411" s="15">
        <v>44412</v>
      </c>
      <c r="Z1411" s="4">
        <v>24</v>
      </c>
      <c r="AA1411" s="4">
        <v>24</v>
      </c>
      <c r="AB1411" t="s">
        <v>224</v>
      </c>
      <c r="AC1411" t="s">
        <v>226</v>
      </c>
      <c r="AD1411" s="113">
        <v>4825.2939200000001</v>
      </c>
      <c r="AE1411" s="113">
        <v>4857.4279856998401</v>
      </c>
      <c r="AF1411" s="113">
        <v>32.134065699843802</v>
      </c>
    </row>
    <row r="1412" spans="13:32" x14ac:dyDescent="0.35">
      <c r="M1412">
        <v>2021</v>
      </c>
      <c r="N1412" s="15">
        <v>44413</v>
      </c>
      <c r="O1412" s="4">
        <v>24</v>
      </c>
      <c r="P1412" s="15" t="s">
        <v>198</v>
      </c>
      <c r="Q1412" t="s">
        <v>150</v>
      </c>
      <c r="R1412" t="s">
        <v>151</v>
      </c>
      <c r="S1412" s="113">
        <v>16431.635029357101</v>
      </c>
      <c r="T1412" s="113">
        <v>17020.019</v>
      </c>
      <c r="U1412" s="113">
        <v>588.38397064286596</v>
      </c>
      <c r="V1412" s="113">
        <f t="shared" si="29"/>
        <v>17020019</v>
      </c>
      <c r="W1412" s="114"/>
      <c r="X1412">
        <v>2021</v>
      </c>
      <c r="Y1412" s="15">
        <v>44413</v>
      </c>
      <c r="Z1412" s="4">
        <v>24</v>
      </c>
      <c r="AA1412" s="4">
        <v>24</v>
      </c>
      <c r="AB1412" t="s">
        <v>224</v>
      </c>
      <c r="AC1412" t="s">
        <v>226</v>
      </c>
      <c r="AD1412" s="113">
        <v>4833.1650399999999</v>
      </c>
      <c r="AE1412" s="113">
        <v>4865.3515234574697</v>
      </c>
      <c r="AF1412" s="113">
        <v>32.186483457477898</v>
      </c>
    </row>
    <row r="1413" spans="13:32" x14ac:dyDescent="0.35">
      <c r="M1413">
        <v>2021</v>
      </c>
      <c r="N1413" s="15">
        <v>44414</v>
      </c>
      <c r="O1413" s="4">
        <v>24</v>
      </c>
      <c r="P1413" s="15" t="s">
        <v>198</v>
      </c>
      <c r="Q1413" t="s">
        <v>150</v>
      </c>
      <c r="R1413" t="s">
        <v>151</v>
      </c>
      <c r="S1413" s="113">
        <v>16372.502166742301</v>
      </c>
      <c r="T1413" s="113">
        <v>17051.647000000001</v>
      </c>
      <c r="U1413" s="113">
        <v>679.14483325764695</v>
      </c>
      <c r="V1413" s="113">
        <f t="shared" si="29"/>
        <v>17051647</v>
      </c>
      <c r="W1413" s="114"/>
      <c r="X1413">
        <v>2021</v>
      </c>
      <c r="Y1413" s="15">
        <v>44414</v>
      </c>
      <c r="Z1413" s="4">
        <v>24</v>
      </c>
      <c r="AA1413" s="4">
        <v>24</v>
      </c>
      <c r="AB1413" t="s">
        <v>224</v>
      </c>
      <c r="AC1413" t="s">
        <v>226</v>
      </c>
      <c r="AD1413" s="113">
        <v>4861.9580800000003</v>
      </c>
      <c r="AE1413" s="113">
        <v>4894.3363108317099</v>
      </c>
      <c r="AF1413" s="113">
        <v>32.3782308317098</v>
      </c>
    </row>
    <row r="1414" spans="13:32" x14ac:dyDescent="0.35">
      <c r="M1414">
        <v>2021</v>
      </c>
      <c r="N1414" s="15">
        <v>44415</v>
      </c>
      <c r="O1414" s="4">
        <v>24</v>
      </c>
      <c r="P1414" s="15" t="s">
        <v>198</v>
      </c>
      <c r="Q1414" t="s">
        <v>150</v>
      </c>
      <c r="R1414" t="s">
        <v>151</v>
      </c>
      <c r="S1414" s="113">
        <v>15664.4104040763</v>
      </c>
      <c r="T1414" s="113">
        <v>16317.468999999999</v>
      </c>
      <c r="U1414" s="113">
        <v>653.05859592366301</v>
      </c>
      <c r="V1414" s="113">
        <f t="shared" si="29"/>
        <v>16317469</v>
      </c>
      <c r="W1414" s="114"/>
      <c r="X1414">
        <v>2021</v>
      </c>
      <c r="Y1414" s="15">
        <v>44415</v>
      </c>
      <c r="Z1414" s="4">
        <v>24</v>
      </c>
      <c r="AA1414" s="4">
        <v>24</v>
      </c>
      <c r="AB1414" t="s">
        <v>224</v>
      </c>
      <c r="AC1414" t="s">
        <v>226</v>
      </c>
      <c r="AD1414" s="113">
        <v>4800.9792399999997</v>
      </c>
      <c r="AE1414" s="113">
        <v>4832.9513819833701</v>
      </c>
      <c r="AF1414" s="113">
        <v>31.972141983372801</v>
      </c>
    </row>
    <row r="1415" spans="13:32" x14ac:dyDescent="0.35">
      <c r="M1415">
        <v>2021</v>
      </c>
      <c r="N1415" s="15">
        <v>44416</v>
      </c>
      <c r="O1415" s="4">
        <v>24</v>
      </c>
      <c r="P1415" s="15" t="s">
        <v>198</v>
      </c>
      <c r="Q1415" t="s">
        <v>150</v>
      </c>
      <c r="R1415" t="s">
        <v>151</v>
      </c>
      <c r="S1415" s="113">
        <v>14411.2759469222</v>
      </c>
      <c r="T1415" s="113">
        <v>15060.112999999999</v>
      </c>
      <c r="U1415" s="113">
        <v>648.83705307777495</v>
      </c>
      <c r="V1415" s="113">
        <f t="shared" si="29"/>
        <v>15060113</v>
      </c>
      <c r="W1415" s="114"/>
      <c r="X1415">
        <v>2021</v>
      </c>
      <c r="Y1415" s="15">
        <v>44416</v>
      </c>
      <c r="Z1415" s="4">
        <v>24</v>
      </c>
      <c r="AA1415" s="4">
        <v>24</v>
      </c>
      <c r="AB1415" t="s">
        <v>224</v>
      </c>
      <c r="AC1415" t="s">
        <v>226</v>
      </c>
      <c r="AD1415" s="113">
        <v>4748.1612799999903</v>
      </c>
      <c r="AE1415" s="113">
        <v>4779.78168055064</v>
      </c>
      <c r="AF1415" s="113">
        <v>31.620400550641499</v>
      </c>
    </row>
    <row r="1416" spans="13:32" x14ac:dyDescent="0.35">
      <c r="M1416">
        <v>2021</v>
      </c>
      <c r="N1416" s="15">
        <v>44417</v>
      </c>
      <c r="O1416" s="4">
        <v>24</v>
      </c>
      <c r="P1416" s="15" t="s">
        <v>198</v>
      </c>
      <c r="Q1416" t="s">
        <v>150</v>
      </c>
      <c r="R1416" t="s">
        <v>151</v>
      </c>
      <c r="S1416" s="113">
        <v>15074.4081196193</v>
      </c>
      <c r="T1416" s="113">
        <v>15841.093999999999</v>
      </c>
      <c r="U1416" s="113">
        <v>766.68588038062205</v>
      </c>
      <c r="V1416" s="113">
        <f t="shared" si="29"/>
        <v>15841094</v>
      </c>
      <c r="W1416" s="114"/>
      <c r="X1416">
        <v>2021</v>
      </c>
      <c r="Y1416" s="15">
        <v>44417</v>
      </c>
      <c r="Z1416" s="4">
        <v>24</v>
      </c>
      <c r="AA1416" s="4">
        <v>24</v>
      </c>
      <c r="AB1416" t="s">
        <v>224</v>
      </c>
      <c r="AC1416" t="s">
        <v>226</v>
      </c>
      <c r="AD1416" s="113">
        <v>4406.4515999999903</v>
      </c>
      <c r="AE1416" s="113">
        <v>4435.79638346089</v>
      </c>
      <c r="AF1416" s="113">
        <v>29.344783460896799</v>
      </c>
    </row>
    <row r="1417" spans="13:32" x14ac:dyDescent="0.35">
      <c r="M1417">
        <v>2021</v>
      </c>
      <c r="N1417" s="15">
        <v>44418</v>
      </c>
      <c r="O1417" s="4">
        <v>24</v>
      </c>
      <c r="P1417" s="15" t="s">
        <v>198</v>
      </c>
      <c r="Q1417" t="s">
        <v>150</v>
      </c>
      <c r="R1417" t="s">
        <v>151</v>
      </c>
      <c r="S1417" s="113">
        <v>15670.581153179401</v>
      </c>
      <c r="T1417" s="113">
        <v>16474.746999999999</v>
      </c>
      <c r="U1417" s="113">
        <v>804.16584682050598</v>
      </c>
      <c r="V1417" s="113">
        <f t="shared" ref="V1417:V1480" si="30">T1417*1000</f>
        <v>16474747</v>
      </c>
      <c r="W1417" s="114"/>
      <c r="X1417">
        <v>2021</v>
      </c>
      <c r="Y1417" s="15">
        <v>44418</v>
      </c>
      <c r="Z1417" s="4">
        <v>24</v>
      </c>
      <c r="AA1417" s="4">
        <v>24</v>
      </c>
      <c r="AB1417" t="s">
        <v>224</v>
      </c>
      <c r="AC1417" t="s">
        <v>226</v>
      </c>
      <c r="AD1417" s="113">
        <v>4375.1284599999999</v>
      </c>
      <c r="AE1417" s="113">
        <v>4404.2646468747798</v>
      </c>
      <c r="AF1417" s="113">
        <v>29.136186874787601</v>
      </c>
    </row>
    <row r="1418" spans="13:32" x14ac:dyDescent="0.35">
      <c r="M1418">
        <v>2021</v>
      </c>
      <c r="N1418" s="15">
        <v>44419</v>
      </c>
      <c r="O1418" s="4">
        <v>24</v>
      </c>
      <c r="P1418" s="15" t="s">
        <v>198</v>
      </c>
      <c r="Q1418" t="s">
        <v>150</v>
      </c>
      <c r="R1418" t="s">
        <v>151</v>
      </c>
      <c r="S1418" s="113">
        <v>16302.5459593088</v>
      </c>
      <c r="T1418" s="113">
        <v>17160.692999999999</v>
      </c>
      <c r="U1418" s="113">
        <v>858.14704069117204</v>
      </c>
      <c r="V1418" s="113">
        <f t="shared" si="30"/>
        <v>17160693</v>
      </c>
      <c r="W1418" s="114"/>
      <c r="X1418">
        <v>2021</v>
      </c>
      <c r="Y1418" s="15">
        <v>44419</v>
      </c>
      <c r="Z1418" s="4">
        <v>24</v>
      </c>
      <c r="AA1418" s="4">
        <v>24</v>
      </c>
      <c r="AB1418" t="s">
        <v>224</v>
      </c>
      <c r="AC1418" t="s">
        <v>226</v>
      </c>
      <c r="AD1418" s="113">
        <v>4425.8960999999999</v>
      </c>
      <c r="AE1418" s="113">
        <v>4455.3703741926201</v>
      </c>
      <c r="AF1418" s="113">
        <v>29.474274192624101</v>
      </c>
    </row>
    <row r="1419" spans="13:32" x14ac:dyDescent="0.35">
      <c r="M1419">
        <v>2021</v>
      </c>
      <c r="N1419" s="15">
        <v>44420</v>
      </c>
      <c r="O1419" s="4">
        <v>24</v>
      </c>
      <c r="P1419" s="15" t="s">
        <v>198</v>
      </c>
      <c r="Q1419" t="s">
        <v>150</v>
      </c>
      <c r="R1419" t="s">
        <v>151</v>
      </c>
      <c r="S1419" s="113">
        <v>17001.916592164998</v>
      </c>
      <c r="T1419" s="113">
        <v>17466.628000000001</v>
      </c>
      <c r="U1419" s="113">
        <v>464.71140783495798</v>
      </c>
      <c r="V1419" s="113">
        <f t="shared" si="30"/>
        <v>17466628</v>
      </c>
      <c r="W1419" s="114"/>
      <c r="X1419">
        <v>2021</v>
      </c>
      <c r="Y1419" s="15">
        <v>44420</v>
      </c>
      <c r="Z1419" s="4">
        <v>24</v>
      </c>
      <c r="AA1419" s="4">
        <v>24</v>
      </c>
      <c r="AB1419" t="s">
        <v>224</v>
      </c>
      <c r="AC1419" t="s">
        <v>226</v>
      </c>
      <c r="AD1419" s="113">
        <v>4691.3434399999996</v>
      </c>
      <c r="AE1419" s="113">
        <v>4722.5854618997701</v>
      </c>
      <c r="AF1419" s="113">
        <v>31.2420218997752</v>
      </c>
    </row>
    <row r="1420" spans="13:32" x14ac:dyDescent="0.35">
      <c r="M1420">
        <v>2021</v>
      </c>
      <c r="N1420" s="15">
        <v>44421</v>
      </c>
      <c r="O1420" s="4">
        <v>24</v>
      </c>
      <c r="P1420" s="15" t="s">
        <v>198</v>
      </c>
      <c r="Q1420" t="s">
        <v>150</v>
      </c>
      <c r="R1420" t="s">
        <v>151</v>
      </c>
      <c r="S1420" s="113">
        <v>17083.7572790759</v>
      </c>
      <c r="T1420" s="113">
        <v>17749.851999999999</v>
      </c>
      <c r="U1420" s="113">
        <v>666.09472092405804</v>
      </c>
      <c r="V1420" s="113">
        <f t="shared" si="30"/>
        <v>17749852</v>
      </c>
      <c r="W1420" s="114"/>
      <c r="X1420">
        <v>2021</v>
      </c>
      <c r="Y1420" s="15">
        <v>44421</v>
      </c>
      <c r="Z1420" s="4">
        <v>24</v>
      </c>
      <c r="AA1420" s="4">
        <v>24</v>
      </c>
      <c r="AB1420" t="s">
        <v>224</v>
      </c>
      <c r="AC1420" t="s">
        <v>226</v>
      </c>
      <c r="AD1420" s="113">
        <v>5129.4766200000004</v>
      </c>
      <c r="AE1420" s="113">
        <v>5163.6363917041999</v>
      </c>
      <c r="AF1420" s="113">
        <v>34.159771704205902</v>
      </c>
    </row>
    <row r="1421" spans="13:32" x14ac:dyDescent="0.35">
      <c r="M1421">
        <v>2021</v>
      </c>
      <c r="N1421" s="15">
        <v>44422</v>
      </c>
      <c r="O1421" s="4">
        <v>24</v>
      </c>
      <c r="P1421" s="15" t="s">
        <v>198</v>
      </c>
      <c r="Q1421" t="s">
        <v>150</v>
      </c>
      <c r="R1421" t="s">
        <v>151</v>
      </c>
      <c r="S1421" s="113">
        <v>16580.803861124299</v>
      </c>
      <c r="T1421" s="113">
        <v>17295.446</v>
      </c>
      <c r="U1421" s="113">
        <v>714.64213887569997</v>
      </c>
      <c r="V1421" s="113">
        <f t="shared" si="30"/>
        <v>17295446</v>
      </c>
      <c r="W1421" s="114"/>
      <c r="X1421">
        <v>2021</v>
      </c>
      <c r="Y1421" s="15">
        <v>44422</v>
      </c>
      <c r="Z1421" s="4">
        <v>24</v>
      </c>
      <c r="AA1421" s="4">
        <v>24</v>
      </c>
      <c r="AB1421" t="s">
        <v>224</v>
      </c>
      <c r="AC1421" t="s">
        <v>226</v>
      </c>
      <c r="AD1421" s="113">
        <v>5091.8825200000001</v>
      </c>
      <c r="AE1421" s="113">
        <v>5125.7919336328896</v>
      </c>
      <c r="AF1421" s="113">
        <v>33.909413632893603</v>
      </c>
    </row>
    <row r="1422" spans="13:32" x14ac:dyDescent="0.35">
      <c r="M1422">
        <v>2021</v>
      </c>
      <c r="N1422" s="15">
        <v>44423</v>
      </c>
      <c r="O1422" s="4">
        <v>24</v>
      </c>
      <c r="P1422" s="15" t="s">
        <v>198</v>
      </c>
      <c r="Q1422" t="s">
        <v>150</v>
      </c>
      <c r="R1422" t="s">
        <v>151</v>
      </c>
      <c r="S1422" s="113">
        <v>16531.802987396801</v>
      </c>
      <c r="T1422" s="113">
        <v>17229.287</v>
      </c>
      <c r="U1422" s="113">
        <v>697.48401260315904</v>
      </c>
      <c r="V1422" s="113">
        <f t="shared" si="30"/>
        <v>17229287</v>
      </c>
      <c r="W1422" s="114"/>
      <c r="X1422">
        <v>2021</v>
      </c>
      <c r="Y1422" s="15">
        <v>44423</v>
      </c>
      <c r="Z1422" s="4">
        <v>24</v>
      </c>
      <c r="AA1422" s="4">
        <v>24</v>
      </c>
      <c r="AB1422" t="s">
        <v>224</v>
      </c>
      <c r="AC1422" t="s">
        <v>226</v>
      </c>
      <c r="AD1422" s="113">
        <v>5071.5272599999998</v>
      </c>
      <c r="AE1422" s="113">
        <v>5105.3011176910104</v>
      </c>
      <c r="AF1422" s="113">
        <v>33.7738576910129</v>
      </c>
    </row>
    <row r="1423" spans="13:32" x14ac:dyDescent="0.35">
      <c r="M1423">
        <v>2021</v>
      </c>
      <c r="N1423" s="15">
        <v>44424</v>
      </c>
      <c r="O1423" s="4">
        <v>24</v>
      </c>
      <c r="P1423" s="15" t="s">
        <v>198</v>
      </c>
      <c r="Q1423" t="s">
        <v>150</v>
      </c>
      <c r="R1423" t="s">
        <v>151</v>
      </c>
      <c r="S1423" s="113">
        <v>16855.678513161201</v>
      </c>
      <c r="T1423" s="113">
        <v>17598.566999999999</v>
      </c>
      <c r="U1423" s="113">
        <v>742.88848683872095</v>
      </c>
      <c r="V1423" s="113">
        <f t="shared" si="30"/>
        <v>17598567</v>
      </c>
      <c r="W1423" s="114"/>
      <c r="X1423">
        <v>2021</v>
      </c>
      <c r="Y1423" s="15">
        <v>44424</v>
      </c>
      <c r="Z1423" s="4">
        <v>24</v>
      </c>
      <c r="AA1423" s="4">
        <v>24</v>
      </c>
      <c r="AB1423" t="s">
        <v>224</v>
      </c>
      <c r="AC1423" t="s">
        <v>226</v>
      </c>
      <c r="AD1423" s="113">
        <v>5050.11978</v>
      </c>
      <c r="AE1423" s="113">
        <v>5083.7510744854899</v>
      </c>
      <c r="AF1423" s="113">
        <v>33.631294485497698</v>
      </c>
    </row>
    <row r="1424" spans="13:32" x14ac:dyDescent="0.35">
      <c r="M1424">
        <v>2021</v>
      </c>
      <c r="N1424" s="15">
        <v>44425</v>
      </c>
      <c r="O1424" s="4">
        <v>24</v>
      </c>
      <c r="P1424" s="15" t="s">
        <v>198</v>
      </c>
      <c r="Q1424" t="s">
        <v>150</v>
      </c>
      <c r="R1424" t="s">
        <v>151</v>
      </c>
      <c r="S1424" s="113">
        <v>15697.256199179699</v>
      </c>
      <c r="T1424" s="113">
        <v>16313.817999999999</v>
      </c>
      <c r="U1424" s="113">
        <v>616.561800820249</v>
      </c>
      <c r="V1424" s="113">
        <f t="shared" si="30"/>
        <v>16313818</v>
      </c>
      <c r="W1424" s="114"/>
      <c r="X1424">
        <v>2021</v>
      </c>
      <c r="Y1424" s="15">
        <v>44425</v>
      </c>
      <c r="Z1424" s="4">
        <v>24</v>
      </c>
      <c r="AA1424" s="4">
        <v>24</v>
      </c>
      <c r="AB1424" t="s">
        <v>224</v>
      </c>
      <c r="AC1424" t="s">
        <v>226</v>
      </c>
      <c r="AD1424" s="113">
        <v>5000.1997599999904</v>
      </c>
      <c r="AE1424" s="113">
        <v>5033.4986118967099</v>
      </c>
      <c r="AF1424" s="113">
        <v>33.298851896711703</v>
      </c>
    </row>
    <row r="1425" spans="13:32" x14ac:dyDescent="0.35">
      <c r="M1425">
        <v>2021</v>
      </c>
      <c r="N1425" s="15">
        <v>44426</v>
      </c>
      <c r="O1425" s="4">
        <v>24</v>
      </c>
      <c r="P1425" s="15" t="s">
        <v>198</v>
      </c>
      <c r="Q1425" t="s">
        <v>150</v>
      </c>
      <c r="R1425" t="s">
        <v>151</v>
      </c>
      <c r="S1425" s="113">
        <v>15780.6404107449</v>
      </c>
      <c r="T1425" s="113">
        <v>16505.481</v>
      </c>
      <c r="U1425" s="113">
        <v>724.84058925507998</v>
      </c>
      <c r="V1425" s="113">
        <f t="shared" si="30"/>
        <v>16505481</v>
      </c>
      <c r="W1425" s="114"/>
      <c r="X1425">
        <v>2021</v>
      </c>
      <c r="Y1425" s="15">
        <v>44426</v>
      </c>
      <c r="Z1425" s="4">
        <v>24</v>
      </c>
      <c r="AA1425" s="4">
        <v>24</v>
      </c>
      <c r="AB1425" t="s">
        <v>224</v>
      </c>
      <c r="AC1425" t="s">
        <v>226</v>
      </c>
      <c r="AD1425" s="113">
        <v>5002.6844000000001</v>
      </c>
      <c r="AE1425" s="113">
        <v>5035.9997983675203</v>
      </c>
      <c r="AF1425" s="113">
        <v>33.315398367522498</v>
      </c>
    </row>
    <row r="1426" spans="13:32" x14ac:dyDescent="0.35">
      <c r="M1426">
        <v>2021</v>
      </c>
      <c r="N1426" s="15">
        <v>44427</v>
      </c>
      <c r="O1426" s="4">
        <v>24</v>
      </c>
      <c r="P1426" s="15" t="s">
        <v>198</v>
      </c>
      <c r="Q1426" t="s">
        <v>150</v>
      </c>
      <c r="R1426" t="s">
        <v>151</v>
      </c>
      <c r="S1426" s="113">
        <v>16143.5085589725</v>
      </c>
      <c r="T1426" s="113">
        <v>16841.303</v>
      </c>
      <c r="U1426" s="113">
        <v>697.79444102740797</v>
      </c>
      <c r="V1426" s="113">
        <f t="shared" si="30"/>
        <v>16841303</v>
      </c>
      <c r="W1426" s="114"/>
      <c r="X1426">
        <v>2021</v>
      </c>
      <c r="Y1426" s="15">
        <v>44427</v>
      </c>
      <c r="Z1426" s="4">
        <v>24</v>
      </c>
      <c r="AA1426" s="4">
        <v>24</v>
      </c>
      <c r="AB1426" t="s">
        <v>224</v>
      </c>
      <c r="AC1426" t="s">
        <v>226</v>
      </c>
      <c r="AD1426" s="113">
        <v>5026.9520199999997</v>
      </c>
      <c r="AE1426" s="113">
        <v>5060.4290286877203</v>
      </c>
      <c r="AF1426" s="113">
        <v>33.477008687720001</v>
      </c>
    </row>
    <row r="1427" spans="13:32" x14ac:dyDescent="0.35">
      <c r="M1427">
        <v>2021</v>
      </c>
      <c r="N1427" s="15">
        <v>44428</v>
      </c>
      <c r="O1427" s="4">
        <v>24</v>
      </c>
      <c r="P1427" s="15" t="s">
        <v>198</v>
      </c>
      <c r="Q1427" t="s">
        <v>150</v>
      </c>
      <c r="R1427" t="s">
        <v>151</v>
      </c>
      <c r="S1427" s="113">
        <v>15961.7325179737</v>
      </c>
      <c r="T1427" s="113">
        <v>16551.280999999999</v>
      </c>
      <c r="U1427" s="113">
        <v>589.54848202622998</v>
      </c>
      <c r="V1427" s="113">
        <f t="shared" si="30"/>
        <v>16551280.999999998</v>
      </c>
      <c r="W1427" s="114"/>
      <c r="X1427">
        <v>2021</v>
      </c>
      <c r="Y1427" s="15">
        <v>44428</v>
      </c>
      <c r="Z1427" s="4">
        <v>24</v>
      </c>
      <c r="AA1427" s="4">
        <v>24</v>
      </c>
      <c r="AB1427" t="s">
        <v>224</v>
      </c>
      <c r="AC1427" t="s">
        <v>226</v>
      </c>
      <c r="AD1427" s="113">
        <v>5074.6742800000002</v>
      </c>
      <c r="AE1427" s="113">
        <v>5108.4690952842902</v>
      </c>
      <c r="AF1427" s="113">
        <v>33.794815284294003</v>
      </c>
    </row>
    <row r="1428" spans="13:32" x14ac:dyDescent="0.35">
      <c r="M1428">
        <v>2021</v>
      </c>
      <c r="N1428" s="15">
        <v>44429</v>
      </c>
      <c r="O1428" s="4">
        <v>24</v>
      </c>
      <c r="P1428" s="15" t="s">
        <v>198</v>
      </c>
      <c r="Q1428" t="s">
        <v>150</v>
      </c>
      <c r="R1428" t="s">
        <v>151</v>
      </c>
      <c r="S1428" s="113">
        <v>15064.3430351812</v>
      </c>
      <c r="T1428" s="113">
        <v>15619.891</v>
      </c>
      <c r="U1428" s="113">
        <v>555.54796481876804</v>
      </c>
      <c r="V1428" s="113">
        <f t="shared" si="30"/>
        <v>15619891</v>
      </c>
      <c r="W1428" s="114"/>
      <c r="X1428">
        <v>2021</v>
      </c>
      <c r="Y1428" s="15">
        <v>44429</v>
      </c>
      <c r="Z1428" s="4">
        <v>24</v>
      </c>
      <c r="AA1428" s="4">
        <v>24</v>
      </c>
      <c r="AB1428" t="s">
        <v>224</v>
      </c>
      <c r="AC1428" t="s">
        <v>226</v>
      </c>
      <c r="AD1428" s="113">
        <v>4991.82509999999</v>
      </c>
      <c r="AE1428" s="113">
        <v>5025.0681808122699</v>
      </c>
      <c r="AF1428" s="113">
        <v>33.2430808122729</v>
      </c>
    </row>
    <row r="1429" spans="13:32" x14ac:dyDescent="0.35">
      <c r="M1429">
        <v>2021</v>
      </c>
      <c r="N1429" s="15">
        <v>44430</v>
      </c>
      <c r="O1429" s="4">
        <v>24</v>
      </c>
      <c r="P1429" s="15" t="s">
        <v>198</v>
      </c>
      <c r="Q1429" t="s">
        <v>150</v>
      </c>
      <c r="R1429" t="s">
        <v>151</v>
      </c>
      <c r="S1429" s="113">
        <v>14569.5200220843</v>
      </c>
      <c r="T1429" s="113">
        <v>15105.61</v>
      </c>
      <c r="U1429" s="113">
        <v>536.08997791565798</v>
      </c>
      <c r="V1429" s="113">
        <f t="shared" si="30"/>
        <v>15105610</v>
      </c>
      <c r="W1429" s="114"/>
      <c r="X1429">
        <v>2021</v>
      </c>
      <c r="Y1429" s="15">
        <v>44430</v>
      </c>
      <c r="Z1429" s="4">
        <v>24</v>
      </c>
      <c r="AA1429" s="4">
        <v>24</v>
      </c>
      <c r="AB1429" t="s">
        <v>224</v>
      </c>
      <c r="AC1429" t="s">
        <v>226</v>
      </c>
      <c r="AD1429" s="113">
        <v>4958.2196199999998</v>
      </c>
      <c r="AE1429" s="113">
        <v>4991.23890497307</v>
      </c>
      <c r="AF1429" s="113">
        <v>33.019284973076601</v>
      </c>
    </row>
    <row r="1430" spans="13:32" x14ac:dyDescent="0.35">
      <c r="M1430">
        <v>2021</v>
      </c>
      <c r="N1430" s="15">
        <v>44431</v>
      </c>
      <c r="O1430" s="4">
        <v>24</v>
      </c>
      <c r="P1430" s="15" t="s">
        <v>198</v>
      </c>
      <c r="Q1430" t="s">
        <v>150</v>
      </c>
      <c r="R1430" t="s">
        <v>151</v>
      </c>
      <c r="S1430" s="113">
        <v>15260.441240852801</v>
      </c>
      <c r="T1430" s="113">
        <v>15708.521000000001</v>
      </c>
      <c r="U1430" s="113">
        <v>448.07975914713597</v>
      </c>
      <c r="V1430" s="113">
        <f t="shared" si="30"/>
        <v>15708521</v>
      </c>
      <c r="W1430" s="114"/>
      <c r="X1430">
        <v>2021</v>
      </c>
      <c r="Y1430" s="15">
        <v>44431</v>
      </c>
      <c r="Z1430" s="4">
        <v>24</v>
      </c>
      <c r="AA1430" s="4">
        <v>24</v>
      </c>
      <c r="AB1430" t="s">
        <v>224</v>
      </c>
      <c r="AC1430" t="s">
        <v>226</v>
      </c>
      <c r="AD1430" s="113">
        <v>4950.3267999999998</v>
      </c>
      <c r="AE1430" s="113">
        <v>4983.2935227041899</v>
      </c>
      <c r="AF1430" s="113">
        <v>32.966722704199199</v>
      </c>
    </row>
    <row r="1431" spans="13:32" x14ac:dyDescent="0.35">
      <c r="M1431">
        <v>2021</v>
      </c>
      <c r="N1431" s="15">
        <v>44432</v>
      </c>
      <c r="O1431" s="4">
        <v>24</v>
      </c>
      <c r="P1431" s="15" t="s">
        <v>198</v>
      </c>
      <c r="Q1431" t="s">
        <v>150</v>
      </c>
      <c r="R1431" t="s">
        <v>151</v>
      </c>
      <c r="S1431" s="113">
        <v>15365.077272364701</v>
      </c>
      <c r="T1431" s="113">
        <v>15985.018</v>
      </c>
      <c r="U1431" s="113">
        <v>619.94072763529198</v>
      </c>
      <c r="V1431" s="113">
        <f t="shared" si="30"/>
        <v>15985018</v>
      </c>
      <c r="W1431" s="114"/>
      <c r="X1431">
        <v>2021</v>
      </c>
      <c r="Y1431" s="15">
        <v>44432</v>
      </c>
      <c r="Z1431" s="4">
        <v>24</v>
      </c>
      <c r="AA1431" s="4">
        <v>24</v>
      </c>
      <c r="AB1431" t="s">
        <v>224</v>
      </c>
      <c r="AC1431" t="s">
        <v>226</v>
      </c>
      <c r="AD1431" s="113">
        <v>4951.0796399999999</v>
      </c>
      <c r="AE1431" s="113">
        <v>4984.0513762454302</v>
      </c>
      <c r="AF1431" s="113">
        <v>32.971736245430598</v>
      </c>
    </row>
    <row r="1432" spans="13:32" x14ac:dyDescent="0.35">
      <c r="M1432">
        <v>2021</v>
      </c>
      <c r="N1432" s="15">
        <v>44433</v>
      </c>
      <c r="O1432" s="4">
        <v>24</v>
      </c>
      <c r="P1432" s="15" t="s">
        <v>198</v>
      </c>
      <c r="Q1432" t="s">
        <v>150</v>
      </c>
      <c r="R1432" t="s">
        <v>151</v>
      </c>
      <c r="S1432" s="113">
        <v>15536.376535400401</v>
      </c>
      <c r="T1432" s="113">
        <v>16165.752</v>
      </c>
      <c r="U1432" s="113">
        <v>629.37546459958503</v>
      </c>
      <c r="V1432" s="113">
        <f t="shared" si="30"/>
        <v>16165752</v>
      </c>
      <c r="W1432" s="114"/>
      <c r="X1432">
        <v>2021</v>
      </c>
      <c r="Y1432" s="15">
        <v>44433</v>
      </c>
      <c r="Z1432" s="4">
        <v>24</v>
      </c>
      <c r="AA1432" s="4">
        <v>24</v>
      </c>
      <c r="AB1432" t="s">
        <v>224</v>
      </c>
      <c r="AC1432" t="s">
        <v>226</v>
      </c>
      <c r="AD1432" s="113">
        <v>5006.1532200000001</v>
      </c>
      <c r="AE1432" s="113">
        <v>5039.4917189892903</v>
      </c>
      <c r="AF1432" s="113">
        <v>33.338498989293697</v>
      </c>
    </row>
    <row r="1433" spans="13:32" x14ac:dyDescent="0.35">
      <c r="M1433">
        <v>2021</v>
      </c>
      <c r="N1433" s="15">
        <v>44434</v>
      </c>
      <c r="O1433" s="4">
        <v>24</v>
      </c>
      <c r="P1433" s="15" t="s">
        <v>198</v>
      </c>
      <c r="Q1433" t="s">
        <v>150</v>
      </c>
      <c r="R1433" t="s">
        <v>151</v>
      </c>
      <c r="S1433" s="113">
        <v>15772.30072148</v>
      </c>
      <c r="T1433" s="113">
        <v>16373.888999999999</v>
      </c>
      <c r="U1433" s="113">
        <v>601.58827851993703</v>
      </c>
      <c r="V1433" s="113">
        <f t="shared" si="30"/>
        <v>16373889</v>
      </c>
      <c r="W1433" s="114"/>
      <c r="X1433">
        <v>2021</v>
      </c>
      <c r="Y1433" s="15">
        <v>44434</v>
      </c>
      <c r="Z1433" s="4">
        <v>24</v>
      </c>
      <c r="AA1433" s="4">
        <v>24</v>
      </c>
      <c r="AB1433" t="s">
        <v>224</v>
      </c>
      <c r="AC1433" t="s">
        <v>226</v>
      </c>
      <c r="AD1433" s="113">
        <v>5115.6059599999999</v>
      </c>
      <c r="AE1433" s="113">
        <v>5149.67335998403</v>
      </c>
      <c r="AF1433" s="113">
        <v>34.0673999840308</v>
      </c>
    </row>
    <row r="1434" spans="13:32" x14ac:dyDescent="0.35">
      <c r="M1434">
        <v>2021</v>
      </c>
      <c r="N1434" s="15">
        <v>44435</v>
      </c>
      <c r="O1434" s="4">
        <v>24</v>
      </c>
      <c r="P1434" s="15" t="s">
        <v>198</v>
      </c>
      <c r="Q1434" t="s">
        <v>150</v>
      </c>
      <c r="R1434" t="s">
        <v>151</v>
      </c>
      <c r="S1434" s="113">
        <v>15568.095879799999</v>
      </c>
      <c r="T1434" s="113">
        <v>16202.72</v>
      </c>
      <c r="U1434" s="113">
        <v>634.62412019995202</v>
      </c>
      <c r="V1434" s="113">
        <f t="shared" si="30"/>
        <v>16202720</v>
      </c>
      <c r="W1434" s="114"/>
      <c r="X1434">
        <v>2021</v>
      </c>
      <c r="Y1434" s="15">
        <v>44435</v>
      </c>
      <c r="Z1434" s="4">
        <v>24</v>
      </c>
      <c r="AA1434" s="4">
        <v>24</v>
      </c>
      <c r="AB1434" t="s">
        <v>224</v>
      </c>
      <c r="AC1434" t="s">
        <v>226</v>
      </c>
      <c r="AD1434" s="113">
        <v>5084.3120799999997</v>
      </c>
      <c r="AE1434" s="113">
        <v>5118.1710782550099</v>
      </c>
      <c r="AF1434" s="113">
        <v>33.858998255018399</v>
      </c>
    </row>
    <row r="1435" spans="13:32" x14ac:dyDescent="0.35">
      <c r="M1435">
        <v>2021</v>
      </c>
      <c r="N1435" s="15">
        <v>44436</v>
      </c>
      <c r="O1435" s="4">
        <v>24</v>
      </c>
      <c r="P1435" s="15" t="s">
        <v>198</v>
      </c>
      <c r="Q1435" t="s">
        <v>150</v>
      </c>
      <c r="R1435" t="s">
        <v>151</v>
      </c>
      <c r="S1435" s="113">
        <v>14897.0655062407</v>
      </c>
      <c r="T1435" s="113">
        <v>15501.928</v>
      </c>
      <c r="U1435" s="113">
        <v>604.86249375929503</v>
      </c>
      <c r="V1435" s="113">
        <f t="shared" si="30"/>
        <v>15501928</v>
      </c>
      <c r="W1435" s="114"/>
      <c r="X1435">
        <v>2021</v>
      </c>
      <c r="Y1435" s="15">
        <v>44436</v>
      </c>
      <c r="Z1435" s="4">
        <v>24</v>
      </c>
      <c r="AA1435" s="4">
        <v>24</v>
      </c>
      <c r="AB1435" t="s">
        <v>224</v>
      </c>
      <c r="AC1435" t="s">
        <v>226</v>
      </c>
      <c r="AD1435" s="113">
        <v>5025.7815599999903</v>
      </c>
      <c r="AE1435" s="113">
        <v>5059.2507740042902</v>
      </c>
      <c r="AF1435" s="113">
        <v>33.469214004294997</v>
      </c>
    </row>
    <row r="1436" spans="13:32" x14ac:dyDescent="0.35">
      <c r="M1436">
        <v>2021</v>
      </c>
      <c r="N1436" s="15">
        <v>44437</v>
      </c>
      <c r="O1436" s="4">
        <v>24</v>
      </c>
      <c r="P1436" s="15" t="s">
        <v>198</v>
      </c>
      <c r="Q1436" t="s">
        <v>150</v>
      </c>
      <c r="R1436" t="s">
        <v>151</v>
      </c>
      <c r="S1436" s="113">
        <v>14623.8065853546</v>
      </c>
      <c r="T1436" s="113">
        <v>15243.191999999999</v>
      </c>
      <c r="U1436" s="113">
        <v>619.38541464534501</v>
      </c>
      <c r="V1436" s="113">
        <f t="shared" si="30"/>
        <v>15243192</v>
      </c>
      <c r="W1436" s="114"/>
      <c r="X1436">
        <v>2021</v>
      </c>
      <c r="Y1436" s="15">
        <v>44437</v>
      </c>
      <c r="Z1436" s="4">
        <v>24</v>
      </c>
      <c r="AA1436" s="4">
        <v>24</v>
      </c>
      <c r="AB1436" t="s">
        <v>224</v>
      </c>
      <c r="AC1436" t="s">
        <v>226</v>
      </c>
      <c r="AD1436" s="113">
        <v>5027.0375400000003</v>
      </c>
      <c r="AE1436" s="113">
        <v>5060.5151182085201</v>
      </c>
      <c r="AF1436" s="113">
        <v>33.477578208529501</v>
      </c>
    </row>
    <row r="1437" spans="13:32" x14ac:dyDescent="0.35">
      <c r="M1437">
        <v>2021</v>
      </c>
      <c r="N1437" s="15">
        <v>44438</v>
      </c>
      <c r="O1437" s="4">
        <v>24</v>
      </c>
      <c r="P1437" s="15" t="s">
        <v>198</v>
      </c>
      <c r="Q1437" t="s">
        <v>150</v>
      </c>
      <c r="R1437" t="s">
        <v>151</v>
      </c>
      <c r="S1437" s="113">
        <v>15115.6409621817</v>
      </c>
      <c r="T1437" s="113">
        <v>15688.58</v>
      </c>
      <c r="U1437" s="113">
        <v>572.93903781828499</v>
      </c>
      <c r="V1437" s="113">
        <f t="shared" si="30"/>
        <v>15688580</v>
      </c>
      <c r="W1437" s="114"/>
      <c r="X1437">
        <v>2021</v>
      </c>
      <c r="Y1437" s="15">
        <v>44438</v>
      </c>
      <c r="Z1437" s="4">
        <v>24</v>
      </c>
      <c r="AA1437" s="4">
        <v>24</v>
      </c>
      <c r="AB1437" t="s">
        <v>224</v>
      </c>
      <c r="AC1437" t="s">
        <v>226</v>
      </c>
      <c r="AD1437" s="113">
        <v>5051.6921599999996</v>
      </c>
      <c r="AE1437" s="113">
        <v>5085.3339257568896</v>
      </c>
      <c r="AF1437" s="113">
        <v>33.641765756898302</v>
      </c>
    </row>
    <row r="1438" spans="13:32" x14ac:dyDescent="0.35">
      <c r="M1438">
        <v>2021</v>
      </c>
      <c r="N1438" s="15">
        <v>44439</v>
      </c>
      <c r="O1438" s="4">
        <v>24</v>
      </c>
      <c r="P1438" s="15" t="s">
        <v>198</v>
      </c>
      <c r="Q1438" t="s">
        <v>150</v>
      </c>
      <c r="R1438" t="s">
        <v>151</v>
      </c>
      <c r="S1438" s="113">
        <v>15078.3415068227</v>
      </c>
      <c r="T1438" s="113">
        <v>15657.349</v>
      </c>
      <c r="U1438" s="113">
        <v>579.00749317721397</v>
      </c>
      <c r="V1438" s="113">
        <f t="shared" si="30"/>
        <v>15657349</v>
      </c>
      <c r="W1438" s="114"/>
      <c r="X1438">
        <v>2021</v>
      </c>
      <c r="Y1438" s="15">
        <v>44439</v>
      </c>
      <c r="Z1438" s="4">
        <v>24</v>
      </c>
      <c r="AA1438" s="4">
        <v>24</v>
      </c>
      <c r="AB1438" t="s">
        <v>224</v>
      </c>
      <c r="AC1438" t="s">
        <v>226</v>
      </c>
      <c r="AD1438" s="113">
        <v>5035.73866</v>
      </c>
      <c r="AE1438" s="113">
        <v>5069.2741833547398</v>
      </c>
      <c r="AF1438" s="113">
        <v>33.535523354747703</v>
      </c>
    </row>
    <row r="1439" spans="13:32" x14ac:dyDescent="0.35">
      <c r="M1439">
        <v>2021</v>
      </c>
      <c r="N1439" s="15">
        <v>44440</v>
      </c>
      <c r="O1439" s="4">
        <v>24</v>
      </c>
      <c r="P1439" s="15" t="s">
        <v>199</v>
      </c>
      <c r="Q1439" t="s">
        <v>150</v>
      </c>
      <c r="R1439" t="s">
        <v>151</v>
      </c>
      <c r="S1439" s="113">
        <v>15237.8674715091</v>
      </c>
      <c r="T1439" s="113">
        <v>16016.697</v>
      </c>
      <c r="U1439" s="113">
        <v>778.82952849087405</v>
      </c>
      <c r="V1439" s="113">
        <f t="shared" si="30"/>
        <v>16016697</v>
      </c>
      <c r="W1439" s="114"/>
      <c r="X1439">
        <v>2021</v>
      </c>
      <c r="Y1439" s="15">
        <v>44440</v>
      </c>
      <c r="Z1439" s="4">
        <v>24</v>
      </c>
      <c r="AA1439" s="4">
        <v>24</v>
      </c>
      <c r="AB1439" t="s">
        <v>224</v>
      </c>
      <c r="AC1439" t="s">
        <v>226</v>
      </c>
      <c r="AD1439" s="113">
        <v>5088.9188000000004</v>
      </c>
      <c r="AE1439" s="113">
        <v>5122.8084767267501</v>
      </c>
      <c r="AF1439" s="113">
        <v>33.889676726753997</v>
      </c>
    </row>
    <row r="1440" spans="13:32" x14ac:dyDescent="0.35">
      <c r="M1440">
        <v>2021</v>
      </c>
      <c r="N1440" s="15">
        <v>44441</v>
      </c>
      <c r="O1440" s="4">
        <v>24</v>
      </c>
      <c r="P1440" s="15" t="s">
        <v>199</v>
      </c>
      <c r="Q1440" t="s">
        <v>150</v>
      </c>
      <c r="R1440" t="s">
        <v>151</v>
      </c>
      <c r="S1440" s="113">
        <v>15711.5043157237</v>
      </c>
      <c r="T1440" s="113">
        <v>16329.091</v>
      </c>
      <c r="U1440" s="113">
        <v>617.58668427620796</v>
      </c>
      <c r="V1440" s="113">
        <f t="shared" si="30"/>
        <v>16329091</v>
      </c>
      <c r="W1440" s="114"/>
      <c r="X1440">
        <v>2021</v>
      </c>
      <c r="Y1440" s="15">
        <v>44441</v>
      </c>
      <c r="Z1440" s="4">
        <v>24</v>
      </c>
      <c r="AA1440" s="4">
        <v>24</v>
      </c>
      <c r="AB1440" t="s">
        <v>224</v>
      </c>
      <c r="AC1440" t="s">
        <v>226</v>
      </c>
      <c r="AD1440" s="113">
        <v>5099.1016600000003</v>
      </c>
      <c r="AE1440" s="113">
        <v>5133.0591495269</v>
      </c>
      <c r="AF1440" s="113">
        <v>33.957489526901398</v>
      </c>
    </row>
    <row r="1441" spans="13:32" x14ac:dyDescent="0.35">
      <c r="M1441">
        <v>2021</v>
      </c>
      <c r="N1441" s="15">
        <v>44442</v>
      </c>
      <c r="O1441" s="4">
        <v>24</v>
      </c>
      <c r="P1441" s="15" t="s">
        <v>199</v>
      </c>
      <c r="Q1441" t="s">
        <v>150</v>
      </c>
      <c r="R1441" t="s">
        <v>151</v>
      </c>
      <c r="S1441" s="113">
        <v>15101.914495360799</v>
      </c>
      <c r="T1441" s="113">
        <v>15626.742</v>
      </c>
      <c r="U1441" s="113">
        <v>524.82750463914601</v>
      </c>
      <c r="V1441" s="113">
        <f t="shared" si="30"/>
        <v>15626742</v>
      </c>
      <c r="W1441" s="114"/>
      <c r="X1441">
        <v>2021</v>
      </c>
      <c r="Y1441" s="15">
        <v>44442</v>
      </c>
      <c r="Z1441" s="4">
        <v>24</v>
      </c>
      <c r="AA1441" s="4">
        <v>24</v>
      </c>
      <c r="AB1441" t="s">
        <v>224</v>
      </c>
      <c r="AC1441" t="s">
        <v>226</v>
      </c>
      <c r="AD1441" s="113">
        <v>5104.4531200000001</v>
      </c>
      <c r="AE1441" s="113">
        <v>5138.4462475978798</v>
      </c>
      <c r="AF1441" s="113">
        <v>33.993127597883898</v>
      </c>
    </row>
    <row r="1442" spans="13:32" x14ac:dyDescent="0.35">
      <c r="M1442">
        <v>2021</v>
      </c>
      <c r="N1442" s="15">
        <v>44443</v>
      </c>
      <c r="O1442" s="4">
        <v>24</v>
      </c>
      <c r="P1442" s="15" t="s">
        <v>199</v>
      </c>
      <c r="Q1442" t="s">
        <v>150</v>
      </c>
      <c r="R1442" t="s">
        <v>151</v>
      </c>
      <c r="S1442" s="113">
        <v>14314.914746438</v>
      </c>
      <c r="T1442" s="113">
        <v>14808.522000000001</v>
      </c>
      <c r="U1442" s="113">
        <v>493.607253561991</v>
      </c>
      <c r="V1442" s="113">
        <f t="shared" si="30"/>
        <v>14808522</v>
      </c>
      <c r="W1442" s="114"/>
      <c r="X1442">
        <v>2021</v>
      </c>
      <c r="Y1442" s="15">
        <v>44443</v>
      </c>
      <c r="Z1442" s="4">
        <v>24</v>
      </c>
      <c r="AA1442" s="4">
        <v>24</v>
      </c>
      <c r="AB1442" t="s">
        <v>224</v>
      </c>
      <c r="AC1442" t="s">
        <v>226</v>
      </c>
      <c r="AD1442" s="113">
        <v>5026.4162200000001</v>
      </c>
      <c r="AE1442" s="113">
        <v>5059.8896605253003</v>
      </c>
      <c r="AF1442" s="113">
        <v>33.473440525305897</v>
      </c>
    </row>
    <row r="1443" spans="13:32" x14ac:dyDescent="0.35">
      <c r="M1443">
        <v>2021</v>
      </c>
      <c r="N1443" s="15">
        <v>44444</v>
      </c>
      <c r="O1443" s="4">
        <v>24</v>
      </c>
      <c r="P1443" s="15" t="s">
        <v>199</v>
      </c>
      <c r="Q1443" t="s">
        <v>150</v>
      </c>
      <c r="R1443" t="s">
        <v>151</v>
      </c>
      <c r="S1443" s="113">
        <v>14505.17952575</v>
      </c>
      <c r="T1443" s="113">
        <v>15003.483</v>
      </c>
      <c r="U1443" s="113">
        <v>498.30347424995301</v>
      </c>
      <c r="V1443" s="113">
        <f t="shared" si="30"/>
        <v>15003483</v>
      </c>
      <c r="W1443" s="114"/>
      <c r="X1443">
        <v>2021</v>
      </c>
      <c r="Y1443" s="15">
        <v>44444</v>
      </c>
      <c r="Z1443" s="4">
        <v>24</v>
      </c>
      <c r="AA1443" s="4">
        <v>24</v>
      </c>
      <c r="AB1443" t="s">
        <v>224</v>
      </c>
      <c r="AC1443" t="s">
        <v>226</v>
      </c>
      <c r="AD1443" s="113">
        <v>5027.71234</v>
      </c>
      <c r="AE1443" s="113">
        <v>5061.1944120420403</v>
      </c>
      <c r="AF1443" s="113">
        <v>33.482072042043797</v>
      </c>
    </row>
    <row r="1444" spans="13:32" x14ac:dyDescent="0.35">
      <c r="M1444">
        <v>2021</v>
      </c>
      <c r="N1444" s="15">
        <v>44445</v>
      </c>
      <c r="O1444" s="4">
        <v>24</v>
      </c>
      <c r="P1444" s="15" t="s">
        <v>199</v>
      </c>
      <c r="Q1444" t="s">
        <v>150</v>
      </c>
      <c r="R1444" t="s">
        <v>151</v>
      </c>
      <c r="S1444" s="113">
        <v>14747.97448841</v>
      </c>
      <c r="T1444" s="113">
        <v>15295.634</v>
      </c>
      <c r="U1444" s="113">
        <v>547.65951158994096</v>
      </c>
      <c r="V1444" s="113">
        <f t="shared" si="30"/>
        <v>15295634</v>
      </c>
      <c r="W1444" s="114"/>
      <c r="X1444">
        <v>2021</v>
      </c>
      <c r="Y1444" s="15">
        <v>44445</v>
      </c>
      <c r="Z1444" s="4">
        <v>24</v>
      </c>
      <c r="AA1444" s="4">
        <v>24</v>
      </c>
      <c r="AB1444" t="s">
        <v>224</v>
      </c>
      <c r="AC1444" t="s">
        <v>226</v>
      </c>
      <c r="AD1444" s="113">
        <v>5026.2888400000002</v>
      </c>
      <c r="AE1444" s="113">
        <v>5059.7614322376403</v>
      </c>
      <c r="AF1444" s="113">
        <v>33.472592237645799</v>
      </c>
    </row>
    <row r="1445" spans="13:32" x14ac:dyDescent="0.35">
      <c r="M1445">
        <v>2021</v>
      </c>
      <c r="N1445" s="15">
        <v>44446</v>
      </c>
      <c r="O1445" s="4">
        <v>24</v>
      </c>
      <c r="P1445" s="15" t="s">
        <v>199</v>
      </c>
      <c r="Q1445" t="s">
        <v>150</v>
      </c>
      <c r="R1445" t="s">
        <v>151</v>
      </c>
      <c r="S1445" s="113">
        <v>15142.680768488701</v>
      </c>
      <c r="T1445" s="113">
        <v>15761.869000000001</v>
      </c>
      <c r="U1445" s="113">
        <v>619.18823151127594</v>
      </c>
      <c r="V1445" s="113">
        <f t="shared" si="30"/>
        <v>15761869</v>
      </c>
      <c r="W1445" s="114"/>
      <c r="X1445">
        <v>2021</v>
      </c>
      <c r="Y1445" s="15">
        <v>44446</v>
      </c>
      <c r="Z1445" s="4">
        <v>24</v>
      </c>
      <c r="AA1445" s="4">
        <v>24</v>
      </c>
      <c r="AB1445" t="s">
        <v>224</v>
      </c>
      <c r="AC1445" t="s">
        <v>226</v>
      </c>
      <c r="AD1445" s="113">
        <v>5057.91626</v>
      </c>
      <c r="AE1445" s="113">
        <v>5091.5994751777198</v>
      </c>
      <c r="AF1445" s="113">
        <v>33.683215177729302</v>
      </c>
    </row>
    <row r="1446" spans="13:32" x14ac:dyDescent="0.35">
      <c r="M1446">
        <v>2021</v>
      </c>
      <c r="N1446" s="15">
        <v>44447</v>
      </c>
      <c r="O1446" s="4">
        <v>24</v>
      </c>
      <c r="P1446" s="15" t="s">
        <v>199</v>
      </c>
      <c r="Q1446" t="s">
        <v>150</v>
      </c>
      <c r="R1446" t="s">
        <v>151</v>
      </c>
      <c r="S1446" s="113">
        <v>15602.201528481901</v>
      </c>
      <c r="T1446" s="113">
        <v>16222.355</v>
      </c>
      <c r="U1446" s="113">
        <v>620.15347151802905</v>
      </c>
      <c r="V1446" s="113">
        <f t="shared" si="30"/>
        <v>16222355</v>
      </c>
      <c r="W1446" s="114"/>
      <c r="X1446">
        <v>2021</v>
      </c>
      <c r="Y1446" s="15">
        <v>44447</v>
      </c>
      <c r="Z1446" s="4">
        <v>24</v>
      </c>
      <c r="AA1446" s="4">
        <v>24</v>
      </c>
      <c r="AB1446" t="s">
        <v>224</v>
      </c>
      <c r="AC1446" t="s">
        <v>226</v>
      </c>
      <c r="AD1446" s="113">
        <v>5097.2181599999903</v>
      </c>
      <c r="AE1446" s="113">
        <v>5131.1631063505101</v>
      </c>
      <c r="AF1446" s="113">
        <v>33.944946350517398</v>
      </c>
    </row>
    <row r="1447" spans="13:32" x14ac:dyDescent="0.35">
      <c r="M1447">
        <v>2021</v>
      </c>
      <c r="N1447" s="15">
        <v>44448</v>
      </c>
      <c r="O1447" s="4">
        <v>24</v>
      </c>
      <c r="P1447" s="15" t="s">
        <v>199</v>
      </c>
      <c r="Q1447" t="s">
        <v>150</v>
      </c>
      <c r="R1447" t="s">
        <v>151</v>
      </c>
      <c r="S1447" s="113">
        <v>15600.743134254601</v>
      </c>
      <c r="T1447" s="113">
        <v>16166.844999999999</v>
      </c>
      <c r="U1447" s="113">
        <v>566.10186574531997</v>
      </c>
      <c r="V1447" s="113">
        <f t="shared" si="30"/>
        <v>16166845</v>
      </c>
      <c r="W1447" s="114"/>
      <c r="X1447">
        <v>2021</v>
      </c>
      <c r="Y1447" s="15">
        <v>44448</v>
      </c>
      <c r="Z1447" s="4">
        <v>24</v>
      </c>
      <c r="AA1447" s="4">
        <v>24</v>
      </c>
      <c r="AB1447" t="s">
        <v>224</v>
      </c>
      <c r="AC1447" t="s">
        <v>226</v>
      </c>
      <c r="AD1447" s="113">
        <v>5096.1728599999997</v>
      </c>
      <c r="AE1447" s="113">
        <v>5130.1108451706496</v>
      </c>
      <c r="AF1447" s="113">
        <v>33.937985170652802</v>
      </c>
    </row>
    <row r="1448" spans="13:32" x14ac:dyDescent="0.35">
      <c r="M1448">
        <v>2021</v>
      </c>
      <c r="N1448" s="15">
        <v>44449</v>
      </c>
      <c r="O1448" s="4">
        <v>24</v>
      </c>
      <c r="P1448" s="15" t="s">
        <v>199</v>
      </c>
      <c r="Q1448" t="s">
        <v>150</v>
      </c>
      <c r="R1448" t="s">
        <v>151</v>
      </c>
      <c r="S1448" s="113">
        <v>14555.1746044379</v>
      </c>
      <c r="T1448" s="113">
        <v>15008.178</v>
      </c>
      <c r="U1448" s="113">
        <v>453.00339556202903</v>
      </c>
      <c r="V1448" s="113">
        <f t="shared" si="30"/>
        <v>15008178</v>
      </c>
      <c r="W1448" s="114"/>
      <c r="X1448">
        <v>2021</v>
      </c>
      <c r="Y1448" s="15">
        <v>44449</v>
      </c>
      <c r="Z1448" s="4">
        <v>24</v>
      </c>
      <c r="AA1448" s="4">
        <v>24</v>
      </c>
      <c r="AB1448" t="s">
        <v>224</v>
      </c>
      <c r="AC1448" t="s">
        <v>226</v>
      </c>
      <c r="AD1448" s="113">
        <v>5076.1022999999996</v>
      </c>
      <c r="AE1448" s="113">
        <v>5109.9066251896502</v>
      </c>
      <c r="AF1448" s="113">
        <v>33.8043251896516</v>
      </c>
    </row>
    <row r="1449" spans="13:32" x14ac:dyDescent="0.35">
      <c r="M1449">
        <v>2021</v>
      </c>
      <c r="N1449" s="15">
        <v>44450</v>
      </c>
      <c r="O1449" s="4">
        <v>24</v>
      </c>
      <c r="P1449" s="15" t="s">
        <v>199</v>
      </c>
      <c r="Q1449" t="s">
        <v>150</v>
      </c>
      <c r="R1449" t="s">
        <v>151</v>
      </c>
      <c r="S1449" s="113">
        <v>13352.5406381947</v>
      </c>
      <c r="T1449" s="113">
        <v>13912.543</v>
      </c>
      <c r="U1449" s="113">
        <v>560.00236180524905</v>
      </c>
      <c r="V1449" s="113">
        <f t="shared" si="30"/>
        <v>13912543</v>
      </c>
      <c r="W1449" s="114"/>
      <c r="X1449">
        <v>2021</v>
      </c>
      <c r="Y1449" s="15">
        <v>44450</v>
      </c>
      <c r="Z1449" s="4">
        <v>24</v>
      </c>
      <c r="AA1449" s="4">
        <v>24</v>
      </c>
      <c r="AB1449" t="s">
        <v>224</v>
      </c>
      <c r="AC1449" t="s">
        <v>226</v>
      </c>
      <c r="AD1449" s="113">
        <v>5047.6476199999997</v>
      </c>
      <c r="AE1449" s="113">
        <v>5081.2624511252998</v>
      </c>
      <c r="AF1449" s="113">
        <v>33.614831125300697</v>
      </c>
    </row>
    <row r="1450" spans="13:32" x14ac:dyDescent="0.35">
      <c r="M1450">
        <v>2021</v>
      </c>
      <c r="N1450" s="15">
        <v>44451</v>
      </c>
      <c r="O1450" s="4">
        <v>24</v>
      </c>
      <c r="P1450" s="15" t="s">
        <v>199</v>
      </c>
      <c r="Q1450" t="s">
        <v>150</v>
      </c>
      <c r="R1450" t="s">
        <v>151</v>
      </c>
      <c r="S1450" s="113">
        <v>13049.0355771309</v>
      </c>
      <c r="T1450" s="113">
        <v>13632.29</v>
      </c>
      <c r="U1450" s="113">
        <v>583.25442286908003</v>
      </c>
      <c r="V1450" s="113">
        <f t="shared" si="30"/>
        <v>13632290</v>
      </c>
      <c r="W1450" s="114"/>
      <c r="X1450">
        <v>2021</v>
      </c>
      <c r="Y1450" s="15">
        <v>44451</v>
      </c>
      <c r="Z1450" s="4">
        <v>24</v>
      </c>
      <c r="AA1450" s="4">
        <v>24</v>
      </c>
      <c r="AB1450" t="s">
        <v>224</v>
      </c>
      <c r="AC1450" t="s">
        <v>226</v>
      </c>
      <c r="AD1450" s="113">
        <v>5053.6295600000003</v>
      </c>
      <c r="AE1450" s="113">
        <v>5087.2842278805601</v>
      </c>
      <c r="AF1450" s="113">
        <v>33.654667880565498</v>
      </c>
    </row>
    <row r="1451" spans="13:32" x14ac:dyDescent="0.35">
      <c r="M1451">
        <v>2021</v>
      </c>
      <c r="N1451" s="15">
        <v>44452</v>
      </c>
      <c r="O1451" s="4">
        <v>24</v>
      </c>
      <c r="P1451" s="15" t="s">
        <v>199</v>
      </c>
      <c r="Q1451" t="s">
        <v>150</v>
      </c>
      <c r="R1451" t="s">
        <v>151</v>
      </c>
      <c r="S1451" s="113">
        <v>13621.083853248199</v>
      </c>
      <c r="T1451" s="113">
        <v>14258.474</v>
      </c>
      <c r="U1451" s="113">
        <v>637.39014675178396</v>
      </c>
      <c r="V1451" s="113">
        <f t="shared" si="30"/>
        <v>14258474</v>
      </c>
      <c r="W1451" s="114"/>
      <c r="X1451">
        <v>2021</v>
      </c>
      <c r="Y1451" s="15">
        <v>44452</v>
      </c>
      <c r="Z1451" s="4">
        <v>24</v>
      </c>
      <c r="AA1451" s="4">
        <v>24</v>
      </c>
      <c r="AB1451" t="s">
        <v>224</v>
      </c>
      <c r="AC1451" t="s">
        <v>226</v>
      </c>
      <c r="AD1451" s="113">
        <v>5049.7891799999998</v>
      </c>
      <c r="AE1451" s="113">
        <v>5083.4182728533697</v>
      </c>
      <c r="AF1451" s="113">
        <v>33.629092853369798</v>
      </c>
    </row>
    <row r="1452" spans="13:32" x14ac:dyDescent="0.35">
      <c r="M1452">
        <v>2021</v>
      </c>
      <c r="N1452" s="15">
        <v>44453</v>
      </c>
      <c r="O1452" s="4">
        <v>24</v>
      </c>
      <c r="P1452" s="15" t="s">
        <v>199</v>
      </c>
      <c r="Q1452" t="s">
        <v>150</v>
      </c>
      <c r="R1452" t="s">
        <v>151</v>
      </c>
      <c r="S1452" s="113">
        <v>13973.152121618001</v>
      </c>
      <c r="T1452" s="113">
        <v>14563.181</v>
      </c>
      <c r="U1452" s="113">
        <v>590.02887838197</v>
      </c>
      <c r="V1452" s="113">
        <f t="shared" si="30"/>
        <v>14563181</v>
      </c>
      <c r="W1452" s="114"/>
      <c r="X1452">
        <v>2021</v>
      </c>
      <c r="Y1452" s="15">
        <v>44453</v>
      </c>
      <c r="Z1452" s="4">
        <v>24</v>
      </c>
      <c r="AA1452" s="4">
        <v>24</v>
      </c>
      <c r="AB1452" t="s">
        <v>224</v>
      </c>
      <c r="AC1452" t="s">
        <v>226</v>
      </c>
      <c r="AD1452" s="113">
        <v>5039.2240599999996</v>
      </c>
      <c r="AE1452" s="113">
        <v>5072.7827943910997</v>
      </c>
      <c r="AF1452" s="113">
        <v>33.558734391101098</v>
      </c>
    </row>
    <row r="1453" spans="13:32" x14ac:dyDescent="0.35">
      <c r="M1453">
        <v>2021</v>
      </c>
      <c r="N1453" s="15">
        <v>44454</v>
      </c>
      <c r="O1453" s="4">
        <v>24</v>
      </c>
      <c r="P1453" s="15" t="s">
        <v>199</v>
      </c>
      <c r="Q1453" t="s">
        <v>150</v>
      </c>
      <c r="R1453" t="s">
        <v>151</v>
      </c>
      <c r="S1453" s="113">
        <v>14134.664654988799</v>
      </c>
      <c r="T1453" s="113">
        <v>14679.365</v>
      </c>
      <c r="U1453" s="113">
        <v>544.70034501119301</v>
      </c>
      <c r="V1453" s="113">
        <f t="shared" si="30"/>
        <v>14679365</v>
      </c>
      <c r="W1453" s="114"/>
      <c r="X1453">
        <v>2021</v>
      </c>
      <c r="Y1453" s="15">
        <v>44454</v>
      </c>
      <c r="Z1453" s="4">
        <v>24</v>
      </c>
      <c r="AA1453" s="4">
        <v>24</v>
      </c>
      <c r="AB1453" t="s">
        <v>224</v>
      </c>
      <c r="AC1453" t="s">
        <v>226</v>
      </c>
      <c r="AD1453" s="113">
        <v>5063.5645800000002</v>
      </c>
      <c r="AE1453" s="113">
        <v>5097.2854101891598</v>
      </c>
      <c r="AF1453" s="113">
        <v>33.720830189163202</v>
      </c>
    </row>
    <row r="1454" spans="13:32" x14ac:dyDescent="0.35">
      <c r="M1454">
        <v>2021</v>
      </c>
      <c r="N1454" s="15">
        <v>44455</v>
      </c>
      <c r="O1454" s="4">
        <v>24</v>
      </c>
      <c r="P1454" s="15" t="s">
        <v>199</v>
      </c>
      <c r="Q1454" t="s">
        <v>150</v>
      </c>
      <c r="R1454" t="s">
        <v>151</v>
      </c>
      <c r="S1454" s="113">
        <v>14127.223779530699</v>
      </c>
      <c r="T1454" s="113">
        <v>14682.746999999999</v>
      </c>
      <c r="U1454" s="113">
        <v>555.523220469222</v>
      </c>
      <c r="V1454" s="113">
        <f t="shared" si="30"/>
        <v>14682747</v>
      </c>
      <c r="W1454" s="114"/>
      <c r="X1454">
        <v>2021</v>
      </c>
      <c r="Y1454" s="15">
        <v>44455</v>
      </c>
      <c r="Z1454" s="4">
        <v>24</v>
      </c>
      <c r="AA1454" s="4">
        <v>24</v>
      </c>
      <c r="AB1454" t="s">
        <v>224</v>
      </c>
      <c r="AC1454" t="s">
        <v>226</v>
      </c>
      <c r="AD1454" s="113">
        <v>5006.9290799999999</v>
      </c>
      <c r="AE1454" s="113">
        <v>5040.2727458323097</v>
      </c>
      <c r="AF1454" s="113">
        <v>33.343665832314301</v>
      </c>
    </row>
    <row r="1455" spans="13:32" x14ac:dyDescent="0.35">
      <c r="M1455">
        <v>2021</v>
      </c>
      <c r="N1455" s="15">
        <v>44456</v>
      </c>
      <c r="O1455" s="4">
        <v>24</v>
      </c>
      <c r="P1455" s="15" t="s">
        <v>199</v>
      </c>
      <c r="Q1455" t="s">
        <v>150</v>
      </c>
      <c r="R1455" t="s">
        <v>151</v>
      </c>
      <c r="S1455" s="113">
        <v>13735.083814711001</v>
      </c>
      <c r="T1455" s="113">
        <v>14128.388000000001</v>
      </c>
      <c r="U1455" s="113">
        <v>393.30418528898002</v>
      </c>
      <c r="V1455" s="113">
        <f t="shared" si="30"/>
        <v>14128388</v>
      </c>
      <c r="W1455" s="114"/>
      <c r="X1455">
        <v>2021</v>
      </c>
      <c r="Y1455" s="15">
        <v>44456</v>
      </c>
      <c r="Z1455" s="4">
        <v>24</v>
      </c>
      <c r="AA1455" s="4">
        <v>24</v>
      </c>
      <c r="AB1455" t="s">
        <v>224</v>
      </c>
      <c r="AC1455" t="s">
        <v>226</v>
      </c>
      <c r="AD1455" s="113">
        <v>5045.58194</v>
      </c>
      <c r="AE1455" s="113">
        <v>5079.18301472041</v>
      </c>
      <c r="AF1455" s="113">
        <v>33.601074720419298</v>
      </c>
    </row>
    <row r="1456" spans="13:32" x14ac:dyDescent="0.35">
      <c r="M1456">
        <v>2021</v>
      </c>
      <c r="N1456" s="15">
        <v>44457</v>
      </c>
      <c r="O1456" s="4">
        <v>24</v>
      </c>
      <c r="P1456" s="15" t="s">
        <v>199</v>
      </c>
      <c r="Q1456" t="s">
        <v>150</v>
      </c>
      <c r="R1456" t="s">
        <v>151</v>
      </c>
      <c r="S1456" s="113">
        <v>12961.4124337589</v>
      </c>
      <c r="T1456" s="113">
        <v>13420.123</v>
      </c>
      <c r="U1456" s="113">
        <v>458.71056624107001</v>
      </c>
      <c r="V1456" s="113">
        <f t="shared" si="30"/>
        <v>13420123</v>
      </c>
      <c r="W1456" s="114"/>
      <c r="X1456">
        <v>2021</v>
      </c>
      <c r="Y1456" s="15">
        <v>44457</v>
      </c>
      <c r="Z1456" s="4">
        <v>24</v>
      </c>
      <c r="AA1456" s="4">
        <v>24</v>
      </c>
      <c r="AB1456" t="s">
        <v>224</v>
      </c>
      <c r="AC1456" t="s">
        <v>226</v>
      </c>
      <c r="AD1456" s="113">
        <v>5025.7812999999996</v>
      </c>
      <c r="AE1456" s="113">
        <v>5059.2505122728198</v>
      </c>
      <c r="AF1456" s="113">
        <v>33.469212272823597</v>
      </c>
    </row>
    <row r="1457" spans="13:32" x14ac:dyDescent="0.35">
      <c r="M1457">
        <v>2021</v>
      </c>
      <c r="N1457" s="15">
        <v>44458</v>
      </c>
      <c r="O1457" s="4">
        <v>24</v>
      </c>
      <c r="P1457" s="15" t="s">
        <v>199</v>
      </c>
      <c r="Q1457" t="s">
        <v>150</v>
      </c>
      <c r="R1457" t="s">
        <v>151</v>
      </c>
      <c r="S1457" s="113">
        <v>12682.8714641363</v>
      </c>
      <c r="T1457" s="113">
        <v>13176.871999999999</v>
      </c>
      <c r="U1457" s="113">
        <v>494.00053586367699</v>
      </c>
      <c r="V1457" s="113">
        <f t="shared" si="30"/>
        <v>13176872</v>
      </c>
      <c r="W1457" s="114"/>
      <c r="X1457">
        <v>2021</v>
      </c>
      <c r="Y1457" s="15">
        <v>44458</v>
      </c>
      <c r="Z1457" s="4">
        <v>24</v>
      </c>
      <c r="AA1457" s="4">
        <v>24</v>
      </c>
      <c r="AB1457" t="s">
        <v>224</v>
      </c>
      <c r="AC1457" t="s">
        <v>226</v>
      </c>
      <c r="AD1457" s="113">
        <v>5003.69596</v>
      </c>
      <c r="AE1457" s="113">
        <v>5037.0180948557099</v>
      </c>
      <c r="AF1457" s="113">
        <v>33.322134855710999</v>
      </c>
    </row>
    <row r="1458" spans="13:32" x14ac:dyDescent="0.35">
      <c r="M1458">
        <v>2021</v>
      </c>
      <c r="N1458" s="15">
        <v>44459</v>
      </c>
      <c r="O1458" s="4">
        <v>24</v>
      </c>
      <c r="P1458" s="15" t="s">
        <v>199</v>
      </c>
      <c r="Q1458" t="s">
        <v>150</v>
      </c>
      <c r="R1458" t="s">
        <v>151</v>
      </c>
      <c r="S1458" s="113">
        <v>13250.4684612562</v>
      </c>
      <c r="T1458" s="113">
        <v>13671.641</v>
      </c>
      <c r="U1458" s="113">
        <v>421.17253874373398</v>
      </c>
      <c r="V1458" s="113">
        <f t="shared" si="30"/>
        <v>13671641</v>
      </c>
      <c r="W1458" s="114"/>
      <c r="X1458">
        <v>2021</v>
      </c>
      <c r="Y1458" s="15">
        <v>44459</v>
      </c>
      <c r="Z1458" s="4">
        <v>24</v>
      </c>
      <c r="AA1458" s="4">
        <v>24</v>
      </c>
      <c r="AB1458" t="s">
        <v>224</v>
      </c>
      <c r="AC1458" t="s">
        <v>226</v>
      </c>
      <c r="AD1458" s="113">
        <v>5002.3273799999997</v>
      </c>
      <c r="AE1458" s="113">
        <v>5035.6404007912897</v>
      </c>
      <c r="AF1458" s="113">
        <v>33.313020791290299</v>
      </c>
    </row>
    <row r="1459" spans="13:32" x14ac:dyDescent="0.35">
      <c r="M1459">
        <v>2021</v>
      </c>
      <c r="N1459" s="15">
        <v>44460</v>
      </c>
      <c r="O1459" s="4">
        <v>24</v>
      </c>
      <c r="P1459" s="15" t="s">
        <v>199</v>
      </c>
      <c r="Q1459" t="s">
        <v>150</v>
      </c>
      <c r="R1459" t="s">
        <v>151</v>
      </c>
      <c r="S1459" s="113">
        <v>14040.3273003699</v>
      </c>
      <c r="T1459" s="113">
        <v>14438.163</v>
      </c>
      <c r="U1459" s="113">
        <v>397.83569963001901</v>
      </c>
      <c r="V1459" s="113">
        <f t="shared" si="30"/>
        <v>14438163</v>
      </c>
      <c r="W1459" s="114"/>
      <c r="X1459">
        <v>2021</v>
      </c>
      <c r="Y1459" s="15">
        <v>44460</v>
      </c>
      <c r="Z1459" s="4">
        <v>24</v>
      </c>
      <c r="AA1459" s="4">
        <v>24</v>
      </c>
      <c r="AB1459" t="s">
        <v>224</v>
      </c>
      <c r="AC1459" t="s">
        <v>226</v>
      </c>
      <c r="AD1459" s="113">
        <v>4966.2430800000002</v>
      </c>
      <c r="AE1459" s="113">
        <v>4999.3157972395902</v>
      </c>
      <c r="AF1459" s="113">
        <v>33.072717239598497</v>
      </c>
    </row>
    <row r="1460" spans="13:32" x14ac:dyDescent="0.35">
      <c r="M1460">
        <v>2021</v>
      </c>
      <c r="N1460" s="15">
        <v>44461</v>
      </c>
      <c r="O1460" s="4">
        <v>24</v>
      </c>
      <c r="P1460" s="15" t="s">
        <v>199</v>
      </c>
      <c r="Q1460" t="s">
        <v>150</v>
      </c>
      <c r="R1460" t="s">
        <v>151</v>
      </c>
      <c r="S1460" s="113">
        <v>14239.6682829232</v>
      </c>
      <c r="T1460" s="113">
        <v>14701.562</v>
      </c>
      <c r="U1460" s="113">
        <v>461.89371707670398</v>
      </c>
      <c r="V1460" s="113">
        <f t="shared" si="30"/>
        <v>14701562</v>
      </c>
      <c r="W1460" s="114"/>
      <c r="X1460">
        <v>2021</v>
      </c>
      <c r="Y1460" s="15">
        <v>44461</v>
      </c>
      <c r="Z1460" s="4">
        <v>24</v>
      </c>
      <c r="AA1460" s="4">
        <v>24</v>
      </c>
      <c r="AB1460" t="s">
        <v>224</v>
      </c>
      <c r="AC1460" t="s">
        <v>226</v>
      </c>
      <c r="AD1460" s="113">
        <v>5059.5974399999996</v>
      </c>
      <c r="AE1460" s="113">
        <v>5093.2918510031996</v>
      </c>
      <c r="AF1460" s="113">
        <v>33.694411003199797</v>
      </c>
    </row>
    <row r="1461" spans="13:32" x14ac:dyDescent="0.35">
      <c r="M1461">
        <v>2021</v>
      </c>
      <c r="N1461" s="15">
        <v>44462</v>
      </c>
      <c r="O1461" s="4">
        <v>24</v>
      </c>
      <c r="P1461" s="15" t="s">
        <v>199</v>
      </c>
      <c r="Q1461" t="s">
        <v>150</v>
      </c>
      <c r="R1461" t="s">
        <v>151</v>
      </c>
      <c r="S1461" s="113">
        <v>14402.9652744511</v>
      </c>
      <c r="T1461" s="113">
        <v>14912.001</v>
      </c>
      <c r="U1461" s="113">
        <v>509.035725548828</v>
      </c>
      <c r="V1461" s="113">
        <f t="shared" si="30"/>
        <v>14912001</v>
      </c>
      <c r="W1461" s="114"/>
      <c r="X1461">
        <v>2021</v>
      </c>
      <c r="Y1461" s="15">
        <v>44462</v>
      </c>
      <c r="Z1461" s="4">
        <v>24</v>
      </c>
      <c r="AA1461" s="4">
        <v>24</v>
      </c>
      <c r="AB1461" t="s">
        <v>224</v>
      </c>
      <c r="AC1461" t="s">
        <v>226</v>
      </c>
      <c r="AD1461" s="113">
        <v>5049.5408399999997</v>
      </c>
      <c r="AE1461" s="113">
        <v>5083.1682790320601</v>
      </c>
      <c r="AF1461" s="113">
        <v>33.627439032066803</v>
      </c>
    </row>
    <row r="1462" spans="13:32" x14ac:dyDescent="0.35">
      <c r="M1462">
        <v>2021</v>
      </c>
      <c r="N1462" s="15">
        <v>44463</v>
      </c>
      <c r="O1462" s="4">
        <v>24</v>
      </c>
      <c r="P1462" s="15" t="s">
        <v>199</v>
      </c>
      <c r="Q1462" t="s">
        <v>150</v>
      </c>
      <c r="R1462" t="s">
        <v>151</v>
      </c>
      <c r="S1462" s="113">
        <v>14266.5416554371</v>
      </c>
      <c r="T1462" s="113">
        <v>14741.398999999999</v>
      </c>
      <c r="U1462" s="113">
        <v>474.85734456280198</v>
      </c>
      <c r="V1462" s="113">
        <f t="shared" si="30"/>
        <v>14741399</v>
      </c>
      <c r="W1462" s="114"/>
      <c r="X1462">
        <v>2021</v>
      </c>
      <c r="Y1462" s="15">
        <v>44463</v>
      </c>
      <c r="Z1462" s="4">
        <v>24</v>
      </c>
      <c r="AA1462" s="4">
        <v>24</v>
      </c>
      <c r="AB1462" t="s">
        <v>224</v>
      </c>
      <c r="AC1462" t="s">
        <v>226</v>
      </c>
      <c r="AD1462" s="113">
        <v>5073.8642600000003</v>
      </c>
      <c r="AE1462" s="113">
        <v>5107.6536809525996</v>
      </c>
      <c r="AF1462" s="113">
        <v>33.789420952606001</v>
      </c>
    </row>
    <row r="1463" spans="13:32" x14ac:dyDescent="0.35">
      <c r="M1463">
        <v>2021</v>
      </c>
      <c r="N1463" s="15">
        <v>44464</v>
      </c>
      <c r="O1463" s="4">
        <v>24</v>
      </c>
      <c r="P1463" s="15" t="s">
        <v>199</v>
      </c>
      <c r="Q1463" t="s">
        <v>150</v>
      </c>
      <c r="R1463" t="s">
        <v>151</v>
      </c>
      <c r="S1463" s="113">
        <v>13684.378698951599</v>
      </c>
      <c r="T1463" s="113">
        <v>14108.987999999999</v>
      </c>
      <c r="U1463" s="113">
        <v>424.60930104830499</v>
      </c>
      <c r="V1463" s="113">
        <f t="shared" si="30"/>
        <v>14108988</v>
      </c>
      <c r="W1463" s="114"/>
      <c r="X1463">
        <v>2021</v>
      </c>
      <c r="Y1463" s="15">
        <v>44464</v>
      </c>
      <c r="Z1463" s="4">
        <v>24</v>
      </c>
      <c r="AA1463" s="4">
        <v>24</v>
      </c>
      <c r="AB1463" t="s">
        <v>224</v>
      </c>
      <c r="AC1463" t="s">
        <v>226</v>
      </c>
      <c r="AD1463" s="113">
        <v>5063.6095999999998</v>
      </c>
      <c r="AE1463" s="113">
        <v>5097.3307300000397</v>
      </c>
      <c r="AF1463" s="113">
        <v>33.721130000047502</v>
      </c>
    </row>
    <row r="1464" spans="13:32" x14ac:dyDescent="0.35">
      <c r="M1464">
        <v>2021</v>
      </c>
      <c r="N1464" s="15">
        <v>44465</v>
      </c>
      <c r="O1464" s="4">
        <v>24</v>
      </c>
      <c r="P1464" s="15" t="s">
        <v>199</v>
      </c>
      <c r="Q1464" t="s">
        <v>150</v>
      </c>
      <c r="R1464" t="s">
        <v>151</v>
      </c>
      <c r="S1464" s="113">
        <v>13404.4959793658</v>
      </c>
      <c r="T1464" s="113">
        <v>13828.709000000001</v>
      </c>
      <c r="U1464" s="113">
        <v>424.21302063418898</v>
      </c>
      <c r="V1464" s="113">
        <f t="shared" si="30"/>
        <v>13828709</v>
      </c>
      <c r="W1464" s="114"/>
      <c r="X1464">
        <v>2021</v>
      </c>
      <c r="Y1464" s="15">
        <v>44465</v>
      </c>
      <c r="Z1464" s="4">
        <v>24</v>
      </c>
      <c r="AA1464" s="4">
        <v>24</v>
      </c>
      <c r="AB1464" t="s">
        <v>224</v>
      </c>
      <c r="AC1464" t="s">
        <v>226</v>
      </c>
      <c r="AD1464" s="113">
        <v>5026.8877000000002</v>
      </c>
      <c r="AE1464" s="113">
        <v>5060.3642803483999</v>
      </c>
      <c r="AF1464" s="113">
        <v>33.4765803484024</v>
      </c>
    </row>
    <row r="1465" spans="13:32" x14ac:dyDescent="0.35">
      <c r="M1465">
        <v>2021</v>
      </c>
      <c r="N1465" s="15">
        <v>44466</v>
      </c>
      <c r="O1465" s="4">
        <v>24</v>
      </c>
      <c r="P1465" s="15" t="s">
        <v>199</v>
      </c>
      <c r="Q1465" t="s">
        <v>150</v>
      </c>
      <c r="R1465" t="s">
        <v>151</v>
      </c>
      <c r="S1465" s="113">
        <v>13811.5340918736</v>
      </c>
      <c r="T1465" s="113">
        <v>14277.254000000001</v>
      </c>
      <c r="U1465" s="113">
        <v>465.71990812638597</v>
      </c>
      <c r="V1465" s="113">
        <f t="shared" si="30"/>
        <v>14277254</v>
      </c>
      <c r="W1465" s="114"/>
      <c r="X1465">
        <v>2021</v>
      </c>
      <c r="Y1465" s="15">
        <v>44466</v>
      </c>
      <c r="Z1465" s="4">
        <v>24</v>
      </c>
      <c r="AA1465" s="4">
        <v>24</v>
      </c>
      <c r="AB1465" t="s">
        <v>224</v>
      </c>
      <c r="AC1465" t="s">
        <v>226</v>
      </c>
      <c r="AD1465" s="113">
        <v>5027.8197599999903</v>
      </c>
      <c r="AE1465" s="113">
        <v>5061.3025474059896</v>
      </c>
      <c r="AF1465" s="113">
        <v>33.482787405998003</v>
      </c>
    </row>
    <row r="1466" spans="13:32" x14ac:dyDescent="0.35">
      <c r="M1466">
        <v>2021</v>
      </c>
      <c r="N1466" s="15">
        <v>44467</v>
      </c>
      <c r="O1466" s="4">
        <v>24</v>
      </c>
      <c r="P1466" s="15" t="s">
        <v>199</v>
      </c>
      <c r="Q1466" t="s">
        <v>150</v>
      </c>
      <c r="R1466" t="s">
        <v>151</v>
      </c>
      <c r="S1466" s="113">
        <v>13092.221654442899</v>
      </c>
      <c r="T1466" s="113">
        <v>13538.442999999999</v>
      </c>
      <c r="U1466" s="113">
        <v>446.22134555701803</v>
      </c>
      <c r="V1466" s="113">
        <f t="shared" si="30"/>
        <v>13538443</v>
      </c>
      <c r="W1466" s="114"/>
      <c r="X1466">
        <v>2021</v>
      </c>
      <c r="Y1466" s="15">
        <v>44467</v>
      </c>
      <c r="Z1466" s="4">
        <v>24</v>
      </c>
      <c r="AA1466" s="4">
        <v>24</v>
      </c>
      <c r="AB1466" t="s">
        <v>224</v>
      </c>
      <c r="AC1466" t="s">
        <v>226</v>
      </c>
      <c r="AD1466" s="113">
        <v>4559.7782399999996</v>
      </c>
      <c r="AE1466" s="113">
        <v>4590.14410288216</v>
      </c>
      <c r="AF1466" s="113">
        <v>30.3658628821679</v>
      </c>
    </row>
    <row r="1467" spans="13:32" x14ac:dyDescent="0.35">
      <c r="M1467">
        <v>2021</v>
      </c>
      <c r="N1467" s="15">
        <v>44468</v>
      </c>
      <c r="O1467" s="4">
        <v>24</v>
      </c>
      <c r="P1467" s="15" t="s">
        <v>199</v>
      </c>
      <c r="Q1467" t="s">
        <v>150</v>
      </c>
      <c r="R1467" t="s">
        <v>151</v>
      </c>
      <c r="S1467" s="113">
        <v>13639.4038715438</v>
      </c>
      <c r="T1467" s="113">
        <v>14139.007</v>
      </c>
      <c r="U1467" s="113">
        <v>499.60312845614999</v>
      </c>
      <c r="V1467" s="113">
        <f t="shared" si="30"/>
        <v>14139007</v>
      </c>
      <c r="W1467" s="114"/>
      <c r="X1467">
        <v>2021</v>
      </c>
      <c r="Y1467" s="15">
        <v>44468</v>
      </c>
      <c r="Z1467" s="4">
        <v>24</v>
      </c>
      <c r="AA1467" s="4">
        <v>24</v>
      </c>
      <c r="AB1467" t="s">
        <v>224</v>
      </c>
      <c r="AC1467" t="s">
        <v>226</v>
      </c>
      <c r="AD1467" s="113">
        <v>5111.0286599999999</v>
      </c>
      <c r="AE1467" s="113">
        <v>5145.0655774349098</v>
      </c>
      <c r="AF1467" s="113">
        <v>34.036917434912397</v>
      </c>
    </row>
    <row r="1468" spans="13:32" x14ac:dyDescent="0.35">
      <c r="M1468">
        <v>2021</v>
      </c>
      <c r="N1468" s="15">
        <v>44469</v>
      </c>
      <c r="O1468" s="4">
        <v>24</v>
      </c>
      <c r="P1468" s="15" t="s">
        <v>199</v>
      </c>
      <c r="Q1468" t="s">
        <v>150</v>
      </c>
      <c r="R1468" t="s">
        <v>151</v>
      </c>
      <c r="S1468" s="113">
        <v>13839.367223745399</v>
      </c>
      <c r="T1468" s="113">
        <v>14316.102000000001</v>
      </c>
      <c r="U1468" s="113">
        <v>476.73477625451397</v>
      </c>
      <c r="V1468" s="113">
        <f t="shared" si="30"/>
        <v>14316102</v>
      </c>
      <c r="W1468" s="114"/>
      <c r="X1468">
        <v>2021</v>
      </c>
      <c r="Y1468" s="15">
        <v>44469</v>
      </c>
      <c r="Z1468" s="4">
        <v>24</v>
      </c>
      <c r="AA1468" s="4">
        <v>24</v>
      </c>
      <c r="AB1468" t="s">
        <v>224</v>
      </c>
      <c r="AC1468" t="s">
        <v>226</v>
      </c>
      <c r="AD1468" s="113">
        <v>5105.2571600000001</v>
      </c>
      <c r="AE1468" s="113">
        <v>5139.2556421057297</v>
      </c>
      <c r="AF1468" s="113">
        <v>33.998482105736102</v>
      </c>
    </row>
    <row r="1469" spans="13:32" x14ac:dyDescent="0.35">
      <c r="M1469">
        <v>2022</v>
      </c>
      <c r="N1469" s="15">
        <v>44470</v>
      </c>
      <c r="O1469" s="4">
        <v>24</v>
      </c>
      <c r="P1469" s="15" t="s">
        <v>200</v>
      </c>
      <c r="Q1469" t="s">
        <v>150</v>
      </c>
      <c r="R1469" t="s">
        <v>151</v>
      </c>
      <c r="S1469" s="113">
        <v>13388.9110769259</v>
      </c>
      <c r="T1469" s="113">
        <v>13855.496999999999</v>
      </c>
      <c r="U1469" s="113">
        <v>466.58592307407798</v>
      </c>
      <c r="V1469" s="113">
        <f t="shared" si="30"/>
        <v>13855497</v>
      </c>
      <c r="W1469" s="114"/>
      <c r="X1469">
        <v>2022</v>
      </c>
      <c r="Y1469" s="15">
        <v>44470</v>
      </c>
      <c r="Z1469" s="4">
        <v>24</v>
      </c>
      <c r="AA1469" s="4">
        <v>24</v>
      </c>
      <c r="AB1469" t="s">
        <v>224</v>
      </c>
      <c r="AC1469" t="s">
        <v>226</v>
      </c>
      <c r="AD1469" s="113">
        <v>4753.1247800000001</v>
      </c>
      <c r="AE1469" s="113">
        <v>4784.7782350003199</v>
      </c>
      <c r="AF1469" s="113">
        <v>31.653455000327799</v>
      </c>
    </row>
    <row r="1470" spans="13:32" x14ac:dyDescent="0.35">
      <c r="M1470">
        <v>2022</v>
      </c>
      <c r="N1470" s="15">
        <v>44471</v>
      </c>
      <c r="O1470" s="4">
        <v>24</v>
      </c>
      <c r="P1470" s="15" t="s">
        <v>200</v>
      </c>
      <c r="Q1470" t="s">
        <v>150</v>
      </c>
      <c r="R1470" t="s">
        <v>151</v>
      </c>
      <c r="S1470" s="113">
        <v>12920.6015388058</v>
      </c>
      <c r="T1470" s="113">
        <v>13373.073</v>
      </c>
      <c r="U1470" s="113">
        <v>452.47146119414703</v>
      </c>
      <c r="V1470" s="113">
        <f t="shared" si="30"/>
        <v>13373073</v>
      </c>
      <c r="W1470" s="114"/>
      <c r="X1470">
        <v>2022</v>
      </c>
      <c r="Y1470" s="15">
        <v>44471</v>
      </c>
      <c r="Z1470" s="4">
        <v>24</v>
      </c>
      <c r="AA1470" s="4">
        <v>24</v>
      </c>
      <c r="AB1470" t="s">
        <v>224</v>
      </c>
      <c r="AC1470" t="s">
        <v>226</v>
      </c>
      <c r="AD1470" s="113">
        <v>4522.2592199999999</v>
      </c>
      <c r="AE1470" s="113">
        <v>4552.3752248064302</v>
      </c>
      <c r="AF1470" s="113">
        <v>30.116004806439602</v>
      </c>
    </row>
    <row r="1471" spans="13:32" x14ac:dyDescent="0.35">
      <c r="M1471">
        <v>2022</v>
      </c>
      <c r="N1471" s="15">
        <v>44472</v>
      </c>
      <c r="O1471" s="4">
        <v>24</v>
      </c>
      <c r="P1471" s="15" t="s">
        <v>200</v>
      </c>
      <c r="Q1471" t="s">
        <v>150</v>
      </c>
      <c r="R1471" t="s">
        <v>151</v>
      </c>
      <c r="S1471" s="113">
        <v>12704.264188917999</v>
      </c>
      <c r="T1471" s="113">
        <v>13155.434999999999</v>
      </c>
      <c r="U1471" s="113">
        <v>451.17081108194901</v>
      </c>
      <c r="V1471" s="113">
        <f t="shared" si="30"/>
        <v>13155435</v>
      </c>
      <c r="W1471" s="114"/>
      <c r="X1471">
        <v>2022</v>
      </c>
      <c r="Y1471" s="15">
        <v>44472</v>
      </c>
      <c r="Z1471" s="4">
        <v>24</v>
      </c>
      <c r="AA1471" s="4">
        <v>24</v>
      </c>
      <c r="AB1471" t="s">
        <v>224</v>
      </c>
      <c r="AC1471" t="s">
        <v>226</v>
      </c>
      <c r="AD1471" s="113">
        <v>4478.89642</v>
      </c>
      <c r="AE1471" s="113">
        <v>4508.7236500525596</v>
      </c>
      <c r="AF1471" s="113">
        <v>29.827230052563401</v>
      </c>
    </row>
    <row r="1472" spans="13:32" x14ac:dyDescent="0.35">
      <c r="M1472">
        <v>2022</v>
      </c>
      <c r="N1472" s="15">
        <v>44473</v>
      </c>
      <c r="O1472" s="4">
        <v>24</v>
      </c>
      <c r="P1472" s="15" t="s">
        <v>200</v>
      </c>
      <c r="Q1472" t="s">
        <v>150</v>
      </c>
      <c r="R1472" t="s">
        <v>151</v>
      </c>
      <c r="S1472" s="113">
        <v>12875.8284709032</v>
      </c>
      <c r="T1472" s="113">
        <v>13387.949000000001</v>
      </c>
      <c r="U1472" s="113">
        <v>512.12052909673002</v>
      </c>
      <c r="V1472" s="113">
        <f t="shared" si="30"/>
        <v>13387949</v>
      </c>
      <c r="W1472" s="114"/>
      <c r="X1472">
        <v>2022</v>
      </c>
      <c r="Y1472" s="15">
        <v>44473</v>
      </c>
      <c r="Z1472" s="4">
        <v>24</v>
      </c>
      <c r="AA1472" s="4">
        <v>24</v>
      </c>
      <c r="AB1472" t="s">
        <v>224</v>
      </c>
      <c r="AC1472" t="s">
        <v>226</v>
      </c>
      <c r="AD1472" s="113">
        <v>4165.55494</v>
      </c>
      <c r="AE1472" s="113">
        <v>4193.2954711132297</v>
      </c>
      <c r="AF1472" s="113">
        <v>27.740531113236099</v>
      </c>
    </row>
    <row r="1473" spans="13:32" x14ac:dyDescent="0.35">
      <c r="M1473">
        <v>2022</v>
      </c>
      <c r="N1473" s="15">
        <v>44474</v>
      </c>
      <c r="O1473" s="4">
        <v>24</v>
      </c>
      <c r="P1473" s="15" t="s">
        <v>200</v>
      </c>
      <c r="Q1473" t="s">
        <v>150</v>
      </c>
      <c r="R1473" t="s">
        <v>151</v>
      </c>
      <c r="S1473" s="113">
        <v>13164.156200437101</v>
      </c>
      <c r="T1473" s="113">
        <v>13686.273999999999</v>
      </c>
      <c r="U1473" s="113">
        <v>522.11779956282203</v>
      </c>
      <c r="V1473" s="113">
        <f t="shared" si="30"/>
        <v>13686274</v>
      </c>
      <c r="W1473" s="114"/>
      <c r="X1473">
        <v>2022</v>
      </c>
      <c r="Y1473" s="15">
        <v>44474</v>
      </c>
      <c r="Z1473" s="4">
        <v>24</v>
      </c>
      <c r="AA1473" s="4">
        <v>24</v>
      </c>
      <c r="AB1473" t="s">
        <v>224</v>
      </c>
      <c r="AC1473" t="s">
        <v>226</v>
      </c>
      <c r="AD1473" s="113">
        <v>4135.6887200000001</v>
      </c>
      <c r="AE1473" s="113">
        <v>4163.2303568921498</v>
      </c>
      <c r="AF1473" s="113">
        <v>27.541636892159001</v>
      </c>
    </row>
    <row r="1474" spans="13:32" x14ac:dyDescent="0.35">
      <c r="M1474">
        <v>2022</v>
      </c>
      <c r="N1474" s="15">
        <v>44475</v>
      </c>
      <c r="O1474" s="4">
        <v>24</v>
      </c>
      <c r="P1474" s="15" t="s">
        <v>200</v>
      </c>
      <c r="Q1474" t="s">
        <v>150</v>
      </c>
      <c r="R1474" t="s">
        <v>151</v>
      </c>
      <c r="S1474" s="113">
        <v>13500.6680036702</v>
      </c>
      <c r="T1474" s="113">
        <v>13946.998</v>
      </c>
      <c r="U1474" s="113">
        <v>446.329996329746</v>
      </c>
      <c r="V1474" s="113">
        <f t="shared" si="30"/>
        <v>13946998</v>
      </c>
      <c r="W1474" s="114"/>
      <c r="X1474">
        <v>2022</v>
      </c>
      <c r="Y1474" s="15">
        <v>44475</v>
      </c>
      <c r="Z1474" s="4">
        <v>24</v>
      </c>
      <c r="AA1474" s="4">
        <v>24</v>
      </c>
      <c r="AB1474" t="s">
        <v>224</v>
      </c>
      <c r="AC1474" t="s">
        <v>226</v>
      </c>
      <c r="AD1474" s="113">
        <v>4138.3762799999904</v>
      </c>
      <c r="AE1474" s="113">
        <v>4165.93581470958</v>
      </c>
      <c r="AF1474" s="113">
        <v>27.559534709586401</v>
      </c>
    </row>
    <row r="1475" spans="13:32" x14ac:dyDescent="0.35">
      <c r="M1475">
        <v>2022</v>
      </c>
      <c r="N1475" s="15">
        <v>44476</v>
      </c>
      <c r="O1475" s="4">
        <v>24</v>
      </c>
      <c r="P1475" s="15" t="s">
        <v>200</v>
      </c>
      <c r="Q1475" t="s">
        <v>150</v>
      </c>
      <c r="R1475" t="s">
        <v>151</v>
      </c>
      <c r="S1475" s="113">
        <v>14019.483112599901</v>
      </c>
      <c r="T1475" s="113">
        <v>14443.111000000001</v>
      </c>
      <c r="U1475" s="113">
        <v>423.627887400014</v>
      </c>
      <c r="V1475" s="113">
        <f t="shared" si="30"/>
        <v>14443111</v>
      </c>
      <c r="W1475" s="114"/>
      <c r="X1475">
        <v>2022</v>
      </c>
      <c r="Y1475" s="15">
        <v>44476</v>
      </c>
      <c r="Z1475" s="4">
        <v>24</v>
      </c>
      <c r="AA1475" s="4">
        <v>24</v>
      </c>
      <c r="AB1475" t="s">
        <v>224</v>
      </c>
      <c r="AC1475" t="s">
        <v>226</v>
      </c>
      <c r="AD1475" s="113">
        <v>4370.88886</v>
      </c>
      <c r="AE1475" s="113">
        <v>4399.9968132402701</v>
      </c>
      <c r="AF1475" s="113">
        <v>29.107953240277801</v>
      </c>
    </row>
    <row r="1476" spans="13:32" x14ac:dyDescent="0.35">
      <c r="M1476">
        <v>2022</v>
      </c>
      <c r="N1476" s="15">
        <v>44477</v>
      </c>
      <c r="O1476" s="4">
        <v>24</v>
      </c>
      <c r="P1476" s="15" t="s">
        <v>200</v>
      </c>
      <c r="Q1476" t="s">
        <v>150</v>
      </c>
      <c r="R1476" t="s">
        <v>151</v>
      </c>
      <c r="S1476" s="113">
        <v>14486.097753445199</v>
      </c>
      <c r="T1476" s="113">
        <v>14877.955</v>
      </c>
      <c r="U1476" s="113">
        <v>391.85724655477298</v>
      </c>
      <c r="V1476" s="113">
        <f t="shared" si="30"/>
        <v>14877955</v>
      </c>
      <c r="W1476" s="114"/>
      <c r="X1476">
        <v>2022</v>
      </c>
      <c r="Y1476" s="15">
        <v>44477</v>
      </c>
      <c r="Z1476" s="4">
        <v>24</v>
      </c>
      <c r="AA1476" s="4">
        <v>24</v>
      </c>
      <c r="AB1476" t="s">
        <v>224</v>
      </c>
      <c r="AC1476" t="s">
        <v>226</v>
      </c>
      <c r="AD1476" s="113">
        <v>4904.3177800000003</v>
      </c>
      <c r="AE1476" s="113">
        <v>4936.9781054368004</v>
      </c>
      <c r="AF1476" s="113">
        <v>32.6603254368043</v>
      </c>
    </row>
    <row r="1477" spans="13:32" x14ac:dyDescent="0.35">
      <c r="M1477">
        <v>2022</v>
      </c>
      <c r="N1477" s="15">
        <v>44478</v>
      </c>
      <c r="O1477" s="4">
        <v>24</v>
      </c>
      <c r="P1477" s="15" t="s">
        <v>200</v>
      </c>
      <c r="Q1477" t="s">
        <v>150</v>
      </c>
      <c r="R1477" t="s">
        <v>151</v>
      </c>
      <c r="S1477" s="113">
        <v>14022.7766406182</v>
      </c>
      <c r="T1477" s="113">
        <v>14425.826999999999</v>
      </c>
      <c r="U1477" s="113">
        <v>403.05035938174399</v>
      </c>
      <c r="V1477" s="113">
        <f t="shared" si="30"/>
        <v>14425827</v>
      </c>
      <c r="W1477" s="114"/>
      <c r="X1477">
        <v>2022</v>
      </c>
      <c r="Y1477" s="15">
        <v>44478</v>
      </c>
      <c r="Z1477" s="4">
        <v>24</v>
      </c>
      <c r="AA1477" s="4">
        <v>24</v>
      </c>
      <c r="AB1477" t="s">
        <v>224</v>
      </c>
      <c r="AC1477" t="s">
        <v>226</v>
      </c>
      <c r="AD1477" s="113">
        <v>5018.4388199999903</v>
      </c>
      <c r="AE1477" s="113">
        <v>5051.8591349955504</v>
      </c>
      <c r="AF1477" s="113">
        <v>33.420314995553099</v>
      </c>
    </row>
    <row r="1478" spans="13:32" x14ac:dyDescent="0.35">
      <c r="M1478">
        <v>2022</v>
      </c>
      <c r="N1478" s="15">
        <v>44479</v>
      </c>
      <c r="O1478" s="4">
        <v>24</v>
      </c>
      <c r="P1478" s="15" t="s">
        <v>200</v>
      </c>
      <c r="Q1478" t="s">
        <v>150</v>
      </c>
      <c r="R1478" t="s">
        <v>151</v>
      </c>
      <c r="S1478" s="113">
        <v>13593.152849539299</v>
      </c>
      <c r="T1478" s="113">
        <v>14010.686</v>
      </c>
      <c r="U1478" s="113">
        <v>417.53315046065097</v>
      </c>
      <c r="V1478" s="113">
        <f t="shared" si="30"/>
        <v>14010686</v>
      </c>
      <c r="W1478" s="114"/>
      <c r="X1478">
        <v>2022</v>
      </c>
      <c r="Y1478" s="15">
        <v>44479</v>
      </c>
      <c r="Z1478" s="4">
        <v>24</v>
      </c>
      <c r="AA1478" s="4">
        <v>24</v>
      </c>
      <c r="AB1478" t="s">
        <v>224</v>
      </c>
      <c r="AC1478" t="s">
        <v>226</v>
      </c>
      <c r="AD1478" s="113">
        <v>5005.0572199999997</v>
      </c>
      <c r="AE1478" s="113">
        <v>5038.3884201725596</v>
      </c>
      <c r="AF1478" s="113">
        <v>33.331200172560401</v>
      </c>
    </row>
    <row r="1479" spans="13:32" x14ac:dyDescent="0.35">
      <c r="M1479">
        <v>2022</v>
      </c>
      <c r="N1479" s="15">
        <v>44480</v>
      </c>
      <c r="O1479" s="4">
        <v>24</v>
      </c>
      <c r="P1479" s="15" t="s">
        <v>200</v>
      </c>
      <c r="Q1479" t="s">
        <v>150</v>
      </c>
      <c r="R1479" t="s">
        <v>151</v>
      </c>
      <c r="S1479" s="113">
        <v>14480.6121187347</v>
      </c>
      <c r="T1479" s="113">
        <v>14926.173000000001</v>
      </c>
      <c r="U1479" s="113">
        <v>445.560881265229</v>
      </c>
      <c r="V1479" s="113">
        <f t="shared" si="30"/>
        <v>14926173</v>
      </c>
      <c r="W1479" s="114"/>
      <c r="X1479">
        <v>2022</v>
      </c>
      <c r="Y1479" s="15">
        <v>44480</v>
      </c>
      <c r="Z1479" s="4">
        <v>24</v>
      </c>
      <c r="AA1479" s="4">
        <v>24</v>
      </c>
      <c r="AB1479" t="s">
        <v>224</v>
      </c>
      <c r="AC1479" t="s">
        <v>226</v>
      </c>
      <c r="AD1479" s="113">
        <v>5001.79432</v>
      </c>
      <c r="AE1479" s="113">
        <v>5035.1037908759099</v>
      </c>
      <c r="AF1479" s="113">
        <v>33.3094708759184</v>
      </c>
    </row>
    <row r="1480" spans="13:32" x14ac:dyDescent="0.35">
      <c r="M1480">
        <v>2022</v>
      </c>
      <c r="N1480" s="15">
        <v>44481</v>
      </c>
      <c r="O1480" s="4">
        <v>24</v>
      </c>
      <c r="P1480" s="15" t="s">
        <v>200</v>
      </c>
      <c r="Q1480" t="s">
        <v>150</v>
      </c>
      <c r="R1480" t="s">
        <v>151</v>
      </c>
      <c r="S1480" s="113">
        <v>14909.7241697841</v>
      </c>
      <c r="T1480" s="113">
        <v>15387.019</v>
      </c>
      <c r="U1480" s="113">
        <v>477.29483021587203</v>
      </c>
      <c r="V1480" s="113">
        <f t="shared" si="30"/>
        <v>15387019</v>
      </c>
      <c r="W1480" s="114"/>
      <c r="X1480">
        <v>2022</v>
      </c>
      <c r="Y1480" s="15">
        <v>44481</v>
      </c>
      <c r="Z1480" s="4">
        <v>24</v>
      </c>
      <c r="AA1480" s="4">
        <v>24</v>
      </c>
      <c r="AB1480" t="s">
        <v>224</v>
      </c>
      <c r="AC1480" t="s">
        <v>226</v>
      </c>
      <c r="AD1480" s="113">
        <v>5026.8630599999997</v>
      </c>
      <c r="AE1480" s="113">
        <v>5060.3394762582102</v>
      </c>
      <c r="AF1480" s="113">
        <v>33.476416258215998</v>
      </c>
    </row>
    <row r="1481" spans="13:32" x14ac:dyDescent="0.35">
      <c r="M1481">
        <v>2022</v>
      </c>
      <c r="N1481" s="15">
        <v>44482</v>
      </c>
      <c r="O1481" s="4">
        <v>24</v>
      </c>
      <c r="P1481" s="15" t="s">
        <v>200</v>
      </c>
      <c r="Q1481" t="s">
        <v>150</v>
      </c>
      <c r="R1481" t="s">
        <v>151</v>
      </c>
      <c r="S1481" s="113">
        <v>14744.276223405501</v>
      </c>
      <c r="T1481" s="113">
        <v>15437.002</v>
      </c>
      <c r="U1481" s="113">
        <v>692.72577659447404</v>
      </c>
      <c r="V1481" s="113">
        <f t="shared" ref="V1481:V1544" si="31">T1481*1000</f>
        <v>15437002</v>
      </c>
      <c r="W1481" s="114"/>
      <c r="X1481">
        <v>2022</v>
      </c>
      <c r="Y1481" s="15">
        <v>44482</v>
      </c>
      <c r="Z1481" s="4">
        <v>24</v>
      </c>
      <c r="AA1481" s="4">
        <v>24</v>
      </c>
      <c r="AB1481" t="s">
        <v>224</v>
      </c>
      <c r="AC1481" t="s">
        <v>226</v>
      </c>
      <c r="AD1481" s="113">
        <v>4990.1115</v>
      </c>
      <c r="AE1481" s="113">
        <v>5023.3431690856696</v>
      </c>
      <c r="AF1481" s="113">
        <v>33.231669085672202</v>
      </c>
    </row>
    <row r="1482" spans="13:32" x14ac:dyDescent="0.35">
      <c r="M1482">
        <v>2022</v>
      </c>
      <c r="N1482" s="15">
        <v>44483</v>
      </c>
      <c r="O1482" s="4">
        <v>24</v>
      </c>
      <c r="P1482" s="15" t="s">
        <v>200</v>
      </c>
      <c r="Q1482" t="s">
        <v>150</v>
      </c>
      <c r="R1482" t="s">
        <v>151</v>
      </c>
      <c r="S1482" s="113">
        <v>14963.361939144999</v>
      </c>
      <c r="T1482" s="113">
        <v>15488.51</v>
      </c>
      <c r="U1482" s="113">
        <v>525.14806085497298</v>
      </c>
      <c r="V1482" s="113">
        <f t="shared" si="31"/>
        <v>15488510</v>
      </c>
      <c r="W1482" s="114"/>
      <c r="X1482">
        <v>2022</v>
      </c>
      <c r="Y1482" s="15">
        <v>44483</v>
      </c>
      <c r="Z1482" s="4">
        <v>24</v>
      </c>
      <c r="AA1482" s="4">
        <v>24</v>
      </c>
      <c r="AB1482" t="s">
        <v>224</v>
      </c>
      <c r="AC1482" t="s">
        <v>226</v>
      </c>
      <c r="AD1482" s="113">
        <v>4946.9732199999999</v>
      </c>
      <c r="AE1482" s="113">
        <v>4979.9176095236999</v>
      </c>
      <c r="AF1482" s="113">
        <v>32.944389523705702</v>
      </c>
    </row>
    <row r="1483" spans="13:32" x14ac:dyDescent="0.35">
      <c r="M1483">
        <v>2022</v>
      </c>
      <c r="N1483" s="15">
        <v>44484</v>
      </c>
      <c r="O1483" s="4">
        <v>24</v>
      </c>
      <c r="P1483" s="15" t="s">
        <v>200</v>
      </c>
      <c r="Q1483" t="s">
        <v>150</v>
      </c>
      <c r="R1483" t="s">
        <v>151</v>
      </c>
      <c r="S1483" s="113">
        <v>14504.7522757117</v>
      </c>
      <c r="T1483" s="113">
        <v>15014.311</v>
      </c>
      <c r="U1483" s="113">
        <v>509.55872428822198</v>
      </c>
      <c r="V1483" s="113">
        <f t="shared" si="31"/>
        <v>15014311</v>
      </c>
      <c r="W1483" s="114"/>
      <c r="X1483">
        <v>2022</v>
      </c>
      <c r="Y1483" s="15">
        <v>44484</v>
      </c>
      <c r="Z1483" s="4">
        <v>24</v>
      </c>
      <c r="AA1483" s="4">
        <v>24</v>
      </c>
      <c r="AB1483" t="s">
        <v>224</v>
      </c>
      <c r="AC1483" t="s">
        <v>226</v>
      </c>
      <c r="AD1483" s="113">
        <v>5034.6312399999997</v>
      </c>
      <c r="AE1483" s="113">
        <v>5068.1593884864697</v>
      </c>
      <c r="AF1483" s="113">
        <v>33.528148486475402</v>
      </c>
    </row>
    <row r="1484" spans="13:32" x14ac:dyDescent="0.35">
      <c r="M1484">
        <v>2022</v>
      </c>
      <c r="N1484" s="15">
        <v>44485</v>
      </c>
      <c r="O1484" s="4">
        <v>24</v>
      </c>
      <c r="P1484" s="15" t="s">
        <v>200</v>
      </c>
      <c r="Q1484" t="s">
        <v>150</v>
      </c>
      <c r="R1484" t="s">
        <v>151</v>
      </c>
      <c r="S1484" s="113">
        <v>14078.8699878807</v>
      </c>
      <c r="T1484" s="113">
        <v>14547.433999999999</v>
      </c>
      <c r="U1484" s="113">
        <v>468.564012119246</v>
      </c>
      <c r="V1484" s="113">
        <f t="shared" si="31"/>
        <v>14547434</v>
      </c>
      <c r="W1484" s="114"/>
      <c r="X1484">
        <v>2022</v>
      </c>
      <c r="Y1484" s="15">
        <v>44485</v>
      </c>
      <c r="Z1484" s="4">
        <v>24</v>
      </c>
      <c r="AA1484" s="4">
        <v>24</v>
      </c>
      <c r="AB1484" t="s">
        <v>224</v>
      </c>
      <c r="AC1484" t="s">
        <v>226</v>
      </c>
      <c r="AD1484" s="113">
        <v>5016.3441000000003</v>
      </c>
      <c r="AE1484" s="113">
        <v>5049.7504651986601</v>
      </c>
      <c r="AF1484" s="113">
        <v>33.406365198666002</v>
      </c>
    </row>
    <row r="1485" spans="13:32" x14ac:dyDescent="0.35">
      <c r="M1485">
        <v>2022</v>
      </c>
      <c r="N1485" s="15">
        <v>44486</v>
      </c>
      <c r="O1485" s="4">
        <v>24</v>
      </c>
      <c r="P1485" s="15" t="s">
        <v>200</v>
      </c>
      <c r="Q1485" t="s">
        <v>150</v>
      </c>
      <c r="R1485" t="s">
        <v>151</v>
      </c>
      <c r="S1485" s="113">
        <v>13871.258547609499</v>
      </c>
      <c r="T1485" s="113">
        <v>14324.96</v>
      </c>
      <c r="U1485" s="113">
        <v>453.701452390496</v>
      </c>
      <c r="V1485" s="113">
        <f t="shared" si="31"/>
        <v>14324960</v>
      </c>
      <c r="W1485" s="114"/>
      <c r="X1485">
        <v>2022</v>
      </c>
      <c r="Y1485" s="15">
        <v>44486</v>
      </c>
      <c r="Z1485" s="4">
        <v>24</v>
      </c>
      <c r="AA1485" s="4">
        <v>24</v>
      </c>
      <c r="AB1485" t="s">
        <v>224</v>
      </c>
      <c r="AC1485" t="s">
        <v>226</v>
      </c>
      <c r="AD1485" s="113">
        <v>5001.28964</v>
      </c>
      <c r="AE1485" s="113">
        <v>5034.5957499572696</v>
      </c>
      <c r="AF1485" s="113">
        <v>33.306109957278501</v>
      </c>
    </row>
    <row r="1486" spans="13:32" x14ac:dyDescent="0.35">
      <c r="M1486">
        <v>2022</v>
      </c>
      <c r="N1486" s="15">
        <v>44487</v>
      </c>
      <c r="O1486" s="4">
        <v>24</v>
      </c>
      <c r="P1486" s="15" t="s">
        <v>200</v>
      </c>
      <c r="Q1486" t="s">
        <v>150</v>
      </c>
      <c r="R1486" t="s">
        <v>151</v>
      </c>
      <c r="S1486" s="113">
        <v>14398.8605629742</v>
      </c>
      <c r="T1486" s="113">
        <v>14855.352999999999</v>
      </c>
      <c r="U1486" s="113">
        <v>456.492437025757</v>
      </c>
      <c r="V1486" s="113">
        <f t="shared" si="31"/>
        <v>14855353</v>
      </c>
      <c r="W1486" s="114"/>
      <c r="X1486">
        <v>2022</v>
      </c>
      <c r="Y1486" s="15">
        <v>44487</v>
      </c>
      <c r="Z1486" s="4">
        <v>24</v>
      </c>
      <c r="AA1486" s="4">
        <v>24</v>
      </c>
      <c r="AB1486" t="s">
        <v>224</v>
      </c>
      <c r="AC1486" t="s">
        <v>226</v>
      </c>
      <c r="AD1486" s="113">
        <v>5040.4805200000001</v>
      </c>
      <c r="AE1486" s="113">
        <v>5074.0476217918904</v>
      </c>
      <c r="AF1486" s="113">
        <v>33.5671017918974</v>
      </c>
    </row>
    <row r="1487" spans="13:32" x14ac:dyDescent="0.35">
      <c r="M1487">
        <v>2022</v>
      </c>
      <c r="N1487" s="15">
        <v>44488</v>
      </c>
      <c r="O1487" s="4">
        <v>24</v>
      </c>
      <c r="P1487" s="15" t="s">
        <v>200</v>
      </c>
      <c r="Q1487" t="s">
        <v>150</v>
      </c>
      <c r="R1487" t="s">
        <v>151</v>
      </c>
      <c r="S1487" s="113">
        <v>14458.428742271401</v>
      </c>
      <c r="T1487" s="113">
        <v>14919.017</v>
      </c>
      <c r="U1487" s="113">
        <v>460.58825772859001</v>
      </c>
      <c r="V1487" s="113">
        <f t="shared" si="31"/>
        <v>14919017</v>
      </c>
      <c r="W1487" s="114"/>
      <c r="X1487">
        <v>2022</v>
      </c>
      <c r="Y1487" s="15">
        <v>44488</v>
      </c>
      <c r="Z1487" s="4">
        <v>24</v>
      </c>
      <c r="AA1487" s="4">
        <v>24</v>
      </c>
      <c r="AB1487" t="s">
        <v>224</v>
      </c>
      <c r="AC1487" t="s">
        <v>226</v>
      </c>
      <c r="AD1487" s="113">
        <v>4952.4775</v>
      </c>
      <c r="AE1487" s="113">
        <v>4985.45854530013</v>
      </c>
      <c r="AF1487" s="113">
        <v>32.981045300137403</v>
      </c>
    </row>
    <row r="1488" spans="13:32" x14ac:dyDescent="0.35">
      <c r="M1488">
        <v>2022</v>
      </c>
      <c r="N1488" s="15">
        <v>44489</v>
      </c>
      <c r="O1488" s="4">
        <v>24</v>
      </c>
      <c r="P1488" s="15" t="s">
        <v>200</v>
      </c>
      <c r="Q1488" t="s">
        <v>150</v>
      </c>
      <c r="R1488" t="s">
        <v>151</v>
      </c>
      <c r="S1488" s="113">
        <v>14369.698678144599</v>
      </c>
      <c r="T1488" s="113">
        <v>14824.129000000001</v>
      </c>
      <c r="U1488" s="113">
        <v>454.43032185537902</v>
      </c>
      <c r="V1488" s="113">
        <f t="shared" si="31"/>
        <v>14824129</v>
      </c>
      <c r="W1488" s="114"/>
      <c r="X1488">
        <v>2022</v>
      </c>
      <c r="Y1488" s="15">
        <v>44489</v>
      </c>
      <c r="Z1488" s="4">
        <v>24</v>
      </c>
      <c r="AA1488" s="4">
        <v>24</v>
      </c>
      <c r="AB1488" t="s">
        <v>224</v>
      </c>
      <c r="AC1488" t="s">
        <v>226</v>
      </c>
      <c r="AD1488" s="113">
        <v>5013.8282200000003</v>
      </c>
      <c r="AE1488" s="113">
        <v>5047.2178306849401</v>
      </c>
      <c r="AF1488" s="113">
        <v>33.389610684940799</v>
      </c>
    </row>
    <row r="1489" spans="13:32" x14ac:dyDescent="0.35">
      <c r="M1489">
        <v>2022</v>
      </c>
      <c r="N1489" s="15">
        <v>44490</v>
      </c>
      <c r="O1489" s="4">
        <v>24</v>
      </c>
      <c r="P1489" s="15" t="s">
        <v>200</v>
      </c>
      <c r="Q1489" t="s">
        <v>150</v>
      </c>
      <c r="R1489" t="s">
        <v>151</v>
      </c>
      <c r="S1489" s="113">
        <v>14125.148828646699</v>
      </c>
      <c r="T1489" s="113">
        <v>14567.823</v>
      </c>
      <c r="U1489" s="113">
        <v>442.674171353281</v>
      </c>
      <c r="V1489" s="113">
        <f t="shared" si="31"/>
        <v>14567823</v>
      </c>
      <c r="W1489" s="114"/>
      <c r="X1489">
        <v>2022</v>
      </c>
      <c r="Y1489" s="15">
        <v>44490</v>
      </c>
      <c r="Z1489" s="4">
        <v>24</v>
      </c>
      <c r="AA1489" s="4">
        <v>24</v>
      </c>
      <c r="AB1489" t="s">
        <v>224</v>
      </c>
      <c r="AC1489" t="s">
        <v>226</v>
      </c>
      <c r="AD1489" s="113">
        <v>5007.3353399999996</v>
      </c>
      <c r="AE1489" s="113">
        <v>5040.6817113225297</v>
      </c>
      <c r="AF1489" s="113">
        <v>33.346371322538999</v>
      </c>
    </row>
    <row r="1490" spans="13:32" x14ac:dyDescent="0.35">
      <c r="M1490">
        <v>2022</v>
      </c>
      <c r="N1490" s="15">
        <v>44491</v>
      </c>
      <c r="O1490" s="4">
        <v>24</v>
      </c>
      <c r="P1490" s="15" t="s">
        <v>200</v>
      </c>
      <c r="Q1490" t="s">
        <v>150</v>
      </c>
      <c r="R1490" t="s">
        <v>151</v>
      </c>
      <c r="S1490" s="113">
        <v>13698.748020257301</v>
      </c>
      <c r="T1490" s="113">
        <v>14157.843999999999</v>
      </c>
      <c r="U1490" s="113">
        <v>459.095979742667</v>
      </c>
      <c r="V1490" s="113">
        <f t="shared" si="31"/>
        <v>14157844</v>
      </c>
      <c r="W1490" s="114"/>
      <c r="X1490">
        <v>2022</v>
      </c>
      <c r="Y1490" s="15">
        <v>44491</v>
      </c>
      <c r="Z1490" s="4">
        <v>24</v>
      </c>
      <c r="AA1490" s="4">
        <v>24</v>
      </c>
      <c r="AB1490" t="s">
        <v>224</v>
      </c>
      <c r="AC1490" t="s">
        <v>226</v>
      </c>
      <c r="AD1490" s="113">
        <v>5050.0679999999902</v>
      </c>
      <c r="AE1490" s="113">
        <v>5083.6989496563601</v>
      </c>
      <c r="AF1490" s="113">
        <v>33.630949656363903</v>
      </c>
    </row>
    <row r="1491" spans="13:32" x14ac:dyDescent="0.35">
      <c r="M1491">
        <v>2022</v>
      </c>
      <c r="N1491" s="15">
        <v>44492</v>
      </c>
      <c r="O1491" s="4">
        <v>24</v>
      </c>
      <c r="P1491" s="15" t="s">
        <v>200</v>
      </c>
      <c r="Q1491" t="s">
        <v>150</v>
      </c>
      <c r="R1491" t="s">
        <v>151</v>
      </c>
      <c r="S1491" s="113">
        <v>13437.000332882701</v>
      </c>
      <c r="T1491" s="113">
        <v>13877.915999999999</v>
      </c>
      <c r="U1491" s="113">
        <v>440.91566711721498</v>
      </c>
      <c r="V1491" s="113">
        <f t="shared" si="31"/>
        <v>13877916</v>
      </c>
      <c r="W1491" s="114"/>
      <c r="X1491">
        <v>2022</v>
      </c>
      <c r="Y1491" s="15">
        <v>44492</v>
      </c>
      <c r="Z1491" s="4">
        <v>24</v>
      </c>
      <c r="AA1491" s="4">
        <v>24</v>
      </c>
      <c r="AB1491" t="s">
        <v>224</v>
      </c>
      <c r="AC1491" t="s">
        <v>226</v>
      </c>
      <c r="AD1491" s="113">
        <v>5016.1881799999901</v>
      </c>
      <c r="AE1491" s="113">
        <v>5049.5935068487497</v>
      </c>
      <c r="AF1491" s="113">
        <v>33.4053268487528</v>
      </c>
    </row>
    <row r="1492" spans="13:32" x14ac:dyDescent="0.35">
      <c r="M1492">
        <v>2022</v>
      </c>
      <c r="N1492" s="15">
        <v>44493</v>
      </c>
      <c r="O1492" s="4">
        <v>24</v>
      </c>
      <c r="P1492" s="15" t="s">
        <v>200</v>
      </c>
      <c r="Q1492" t="s">
        <v>150</v>
      </c>
      <c r="R1492" t="s">
        <v>151</v>
      </c>
      <c r="S1492" s="113">
        <v>13387.131021220101</v>
      </c>
      <c r="T1492" s="113">
        <v>13837.021000000001</v>
      </c>
      <c r="U1492" s="113">
        <v>449.88997877989198</v>
      </c>
      <c r="V1492" s="113">
        <f t="shared" si="31"/>
        <v>13837021</v>
      </c>
      <c r="W1492" s="114"/>
      <c r="X1492">
        <v>2022</v>
      </c>
      <c r="Y1492" s="15">
        <v>44493</v>
      </c>
      <c r="Z1492" s="4">
        <v>24</v>
      </c>
      <c r="AA1492" s="4">
        <v>24</v>
      </c>
      <c r="AB1492" t="s">
        <v>224</v>
      </c>
      <c r="AC1492" t="s">
        <v>226</v>
      </c>
      <c r="AD1492" s="113">
        <v>5028.1430600000003</v>
      </c>
      <c r="AE1492" s="113">
        <v>5061.6280004237396</v>
      </c>
      <c r="AF1492" s="113">
        <v>33.484940423744099</v>
      </c>
    </row>
    <row r="1493" spans="13:32" x14ac:dyDescent="0.35">
      <c r="M1493">
        <v>2022</v>
      </c>
      <c r="N1493" s="15">
        <v>44494</v>
      </c>
      <c r="O1493" s="4">
        <v>24</v>
      </c>
      <c r="P1493" s="15" t="s">
        <v>200</v>
      </c>
      <c r="Q1493" t="s">
        <v>150</v>
      </c>
      <c r="R1493" t="s">
        <v>151</v>
      </c>
      <c r="S1493" s="113">
        <v>13499.190090481899</v>
      </c>
      <c r="T1493" s="113">
        <v>13939.245000000001</v>
      </c>
      <c r="U1493" s="113">
        <v>440.054909518003</v>
      </c>
      <c r="V1493" s="113">
        <f t="shared" si="31"/>
        <v>13939245</v>
      </c>
      <c r="W1493" s="114"/>
      <c r="X1493">
        <v>2022</v>
      </c>
      <c r="Y1493" s="15">
        <v>44494</v>
      </c>
      <c r="Z1493" s="4">
        <v>24</v>
      </c>
      <c r="AA1493" s="4">
        <v>24</v>
      </c>
      <c r="AB1493" t="s">
        <v>224</v>
      </c>
      <c r="AC1493" t="s">
        <v>226</v>
      </c>
      <c r="AD1493" s="113">
        <v>5006.9228599999997</v>
      </c>
      <c r="AE1493" s="113">
        <v>5040.2664844101901</v>
      </c>
      <c r="AF1493" s="113">
        <v>33.343624410197499</v>
      </c>
    </row>
    <row r="1494" spans="13:32" x14ac:dyDescent="0.35">
      <c r="M1494">
        <v>2022</v>
      </c>
      <c r="N1494" s="15">
        <v>44495</v>
      </c>
      <c r="O1494" s="4">
        <v>24</v>
      </c>
      <c r="P1494" s="15" t="s">
        <v>200</v>
      </c>
      <c r="Q1494" t="s">
        <v>150</v>
      </c>
      <c r="R1494" t="s">
        <v>151</v>
      </c>
      <c r="S1494" s="113">
        <v>13568.4793254366</v>
      </c>
      <c r="T1494" s="113">
        <v>13983.781000000001</v>
      </c>
      <c r="U1494" s="113">
        <v>415.30167456330798</v>
      </c>
      <c r="V1494" s="113">
        <f t="shared" si="31"/>
        <v>13983781</v>
      </c>
      <c r="W1494" s="114"/>
      <c r="X1494">
        <v>2022</v>
      </c>
      <c r="Y1494" s="15">
        <v>44495</v>
      </c>
      <c r="Z1494" s="4">
        <v>24</v>
      </c>
      <c r="AA1494" s="4">
        <v>24</v>
      </c>
      <c r="AB1494" t="s">
        <v>224</v>
      </c>
      <c r="AC1494" t="s">
        <v>226</v>
      </c>
      <c r="AD1494" s="113">
        <v>5038.76026</v>
      </c>
      <c r="AE1494" s="113">
        <v>5072.3159057129897</v>
      </c>
      <c r="AF1494" s="113">
        <v>33.555645712997602</v>
      </c>
    </row>
    <row r="1495" spans="13:32" x14ac:dyDescent="0.35">
      <c r="M1495">
        <v>2022</v>
      </c>
      <c r="N1495" s="15">
        <v>44496</v>
      </c>
      <c r="O1495" s="4">
        <v>24</v>
      </c>
      <c r="P1495" s="15" t="s">
        <v>200</v>
      </c>
      <c r="Q1495" t="s">
        <v>150</v>
      </c>
      <c r="R1495" t="s">
        <v>151</v>
      </c>
      <c r="S1495" s="113">
        <v>13631.813894295001</v>
      </c>
      <c r="T1495" s="113">
        <v>14048.035</v>
      </c>
      <c r="U1495" s="113">
        <v>416.22110570492401</v>
      </c>
      <c r="V1495" s="113">
        <f t="shared" si="31"/>
        <v>14048035</v>
      </c>
      <c r="W1495" s="114"/>
      <c r="X1495">
        <v>2022</v>
      </c>
      <c r="Y1495" s="15">
        <v>44496</v>
      </c>
      <c r="Z1495" s="4">
        <v>24</v>
      </c>
      <c r="AA1495" s="4">
        <v>24</v>
      </c>
      <c r="AB1495" t="s">
        <v>224</v>
      </c>
      <c r="AC1495" t="s">
        <v>226</v>
      </c>
      <c r="AD1495" s="113">
        <v>5061.1634800000002</v>
      </c>
      <c r="AE1495" s="113">
        <v>5094.8683200533396</v>
      </c>
      <c r="AF1495" s="113">
        <v>33.704840053343403</v>
      </c>
    </row>
    <row r="1496" spans="13:32" x14ac:dyDescent="0.35">
      <c r="M1496">
        <v>2022</v>
      </c>
      <c r="N1496" s="15">
        <v>44497</v>
      </c>
      <c r="O1496" s="4">
        <v>24</v>
      </c>
      <c r="P1496" s="15" t="s">
        <v>200</v>
      </c>
      <c r="Q1496" t="s">
        <v>150</v>
      </c>
      <c r="R1496" t="s">
        <v>151</v>
      </c>
      <c r="S1496" s="113">
        <v>13223.797158273601</v>
      </c>
      <c r="T1496" s="113">
        <v>13602.374</v>
      </c>
      <c r="U1496" s="113">
        <v>378.57684172635999</v>
      </c>
      <c r="V1496" s="113">
        <f t="shared" si="31"/>
        <v>13602374</v>
      </c>
      <c r="W1496" s="114"/>
      <c r="X1496">
        <v>2022</v>
      </c>
      <c r="Y1496" s="15">
        <v>44497</v>
      </c>
      <c r="Z1496" s="4">
        <v>24</v>
      </c>
      <c r="AA1496" s="4">
        <v>24</v>
      </c>
      <c r="AB1496" t="s">
        <v>224</v>
      </c>
      <c r="AC1496" t="s">
        <v>226</v>
      </c>
      <c r="AD1496" s="113">
        <v>5058.2690199999997</v>
      </c>
      <c r="AE1496" s="113">
        <v>5091.9545843844699</v>
      </c>
      <c r="AF1496" s="113">
        <v>33.685564384472698</v>
      </c>
    </row>
    <row r="1497" spans="13:32" x14ac:dyDescent="0.35">
      <c r="M1497">
        <v>2022</v>
      </c>
      <c r="N1497" s="15">
        <v>44498</v>
      </c>
      <c r="O1497" s="4">
        <v>24</v>
      </c>
      <c r="P1497" s="15" t="s">
        <v>200</v>
      </c>
      <c r="Q1497" t="s">
        <v>150</v>
      </c>
      <c r="R1497" t="s">
        <v>151</v>
      </c>
      <c r="S1497" s="113">
        <v>13294.9555873517</v>
      </c>
      <c r="T1497" s="113">
        <v>13638.152</v>
      </c>
      <c r="U1497" s="113">
        <v>343.19641264822297</v>
      </c>
      <c r="V1497" s="113">
        <f t="shared" si="31"/>
        <v>13638152</v>
      </c>
      <c r="W1497" s="114"/>
      <c r="X1497">
        <v>2022</v>
      </c>
      <c r="Y1497" s="15">
        <v>44498</v>
      </c>
      <c r="Z1497" s="4">
        <v>24</v>
      </c>
      <c r="AA1497" s="4">
        <v>24</v>
      </c>
      <c r="AB1497" t="s">
        <v>224</v>
      </c>
      <c r="AC1497" t="s">
        <v>226</v>
      </c>
      <c r="AD1497" s="113">
        <v>5076.1478200000001</v>
      </c>
      <c r="AE1497" s="113">
        <v>5109.9524483302803</v>
      </c>
      <c r="AF1497" s="113">
        <v>33.804628330288097</v>
      </c>
    </row>
    <row r="1498" spans="13:32" x14ac:dyDescent="0.35">
      <c r="M1498">
        <v>2022</v>
      </c>
      <c r="N1498" s="15">
        <v>44499</v>
      </c>
      <c r="O1498" s="4">
        <v>24</v>
      </c>
      <c r="P1498" s="15" t="s">
        <v>200</v>
      </c>
      <c r="Q1498" t="s">
        <v>150</v>
      </c>
      <c r="R1498" t="s">
        <v>151</v>
      </c>
      <c r="S1498" s="113">
        <v>13877.9186317529</v>
      </c>
      <c r="T1498" s="113">
        <v>14232.866</v>
      </c>
      <c r="U1498" s="113">
        <v>354.94736824704501</v>
      </c>
      <c r="V1498" s="113">
        <f t="shared" si="31"/>
        <v>14232866</v>
      </c>
      <c r="W1498" s="114"/>
      <c r="X1498">
        <v>2022</v>
      </c>
      <c r="Y1498" s="15">
        <v>44499</v>
      </c>
      <c r="Z1498" s="4">
        <v>24</v>
      </c>
      <c r="AA1498" s="4">
        <v>24</v>
      </c>
      <c r="AB1498" t="s">
        <v>224</v>
      </c>
      <c r="AC1498" t="s">
        <v>226</v>
      </c>
      <c r="AD1498" s="113">
        <v>5017.6531400000003</v>
      </c>
      <c r="AE1498" s="113">
        <v>5051.0682227562002</v>
      </c>
      <c r="AF1498" s="113">
        <v>33.415082756199901</v>
      </c>
    </row>
    <row r="1499" spans="13:32" x14ac:dyDescent="0.35">
      <c r="M1499">
        <v>2022</v>
      </c>
      <c r="N1499" s="15">
        <v>44500</v>
      </c>
      <c r="O1499" s="4">
        <v>24</v>
      </c>
      <c r="P1499" s="15" t="s">
        <v>200</v>
      </c>
      <c r="Q1499" t="s">
        <v>150</v>
      </c>
      <c r="R1499" t="s">
        <v>151</v>
      </c>
      <c r="S1499" s="113">
        <v>14069.7006417593</v>
      </c>
      <c r="T1499" s="113">
        <v>14333.688</v>
      </c>
      <c r="U1499" s="113">
        <v>263.98735824067597</v>
      </c>
      <c r="V1499" s="113">
        <f t="shared" si="31"/>
        <v>14333688</v>
      </c>
      <c r="W1499" s="114"/>
      <c r="X1499">
        <v>2022</v>
      </c>
      <c r="Y1499" s="15">
        <v>44500</v>
      </c>
      <c r="Z1499" s="4">
        <v>24</v>
      </c>
      <c r="AA1499" s="4">
        <v>24</v>
      </c>
      <c r="AB1499" t="s">
        <v>224</v>
      </c>
      <c r="AC1499" t="s">
        <v>226</v>
      </c>
      <c r="AD1499" s="113">
        <v>4981.9386000000004</v>
      </c>
      <c r="AE1499" s="113">
        <v>5015.11584162282</v>
      </c>
      <c r="AF1499" s="113">
        <v>33.177241622824901</v>
      </c>
    </row>
    <row r="1500" spans="13:32" x14ac:dyDescent="0.35">
      <c r="M1500">
        <v>2022</v>
      </c>
      <c r="N1500" s="15">
        <v>44501</v>
      </c>
      <c r="O1500" s="4">
        <v>24</v>
      </c>
      <c r="P1500" s="15" t="s">
        <v>201</v>
      </c>
      <c r="Q1500" t="s">
        <v>150</v>
      </c>
      <c r="R1500" t="s">
        <v>151</v>
      </c>
      <c r="S1500" s="113">
        <v>14532.6663261869</v>
      </c>
      <c r="T1500" s="113">
        <v>14860.556</v>
      </c>
      <c r="U1500" s="113">
        <v>327.88967381306202</v>
      </c>
      <c r="V1500" s="113">
        <f t="shared" si="31"/>
        <v>14860556</v>
      </c>
      <c r="W1500" s="114"/>
      <c r="X1500">
        <v>2022</v>
      </c>
      <c r="Y1500" s="15">
        <v>44501</v>
      </c>
      <c r="Z1500" s="4">
        <v>24</v>
      </c>
      <c r="AA1500" s="4">
        <v>24</v>
      </c>
      <c r="AB1500" t="s">
        <v>224</v>
      </c>
      <c r="AC1500" t="s">
        <v>226</v>
      </c>
      <c r="AD1500" s="113">
        <v>5019.3161199999904</v>
      </c>
      <c r="AE1500" s="113">
        <v>5052.7422773786902</v>
      </c>
      <c r="AF1500" s="113">
        <v>33.426157378691599</v>
      </c>
    </row>
    <row r="1501" spans="13:32" x14ac:dyDescent="0.35">
      <c r="M1501">
        <v>2022</v>
      </c>
      <c r="N1501" s="15">
        <v>44502</v>
      </c>
      <c r="O1501" s="4">
        <v>24</v>
      </c>
      <c r="P1501" s="15" t="s">
        <v>201</v>
      </c>
      <c r="Q1501" t="s">
        <v>150</v>
      </c>
      <c r="R1501" t="s">
        <v>151</v>
      </c>
      <c r="S1501" s="113">
        <v>14570.6100640654</v>
      </c>
      <c r="T1501" s="113">
        <v>14958.945</v>
      </c>
      <c r="U1501" s="113">
        <v>388.33493593453898</v>
      </c>
      <c r="V1501" s="113">
        <f t="shared" si="31"/>
        <v>14958945</v>
      </c>
      <c r="W1501" s="114"/>
      <c r="X1501">
        <v>2022</v>
      </c>
      <c r="Y1501" s="15">
        <v>44502</v>
      </c>
      <c r="Z1501" s="4">
        <v>24</v>
      </c>
      <c r="AA1501" s="4">
        <v>24</v>
      </c>
      <c r="AB1501" t="s">
        <v>224</v>
      </c>
      <c r="AC1501" t="s">
        <v>226</v>
      </c>
      <c r="AD1501" s="113">
        <v>5025.1048799999999</v>
      </c>
      <c r="AE1501" s="113">
        <v>5058.5695876509099</v>
      </c>
      <c r="AF1501" s="113">
        <v>33.464707650912203</v>
      </c>
    </row>
    <row r="1502" spans="13:32" x14ac:dyDescent="0.35">
      <c r="M1502">
        <v>2022</v>
      </c>
      <c r="N1502" s="15">
        <v>44503</v>
      </c>
      <c r="O1502" s="4">
        <v>24</v>
      </c>
      <c r="P1502" s="15" t="s">
        <v>201</v>
      </c>
      <c r="Q1502" t="s">
        <v>150</v>
      </c>
      <c r="R1502" t="s">
        <v>151</v>
      </c>
      <c r="S1502" s="113">
        <v>13996.978652211999</v>
      </c>
      <c r="T1502" s="113">
        <v>14381.934999999999</v>
      </c>
      <c r="U1502" s="113">
        <v>384.95634778796898</v>
      </c>
      <c r="V1502" s="113">
        <f t="shared" si="31"/>
        <v>14381935</v>
      </c>
      <c r="W1502" s="114"/>
      <c r="X1502">
        <v>2022</v>
      </c>
      <c r="Y1502" s="15">
        <v>44503</v>
      </c>
      <c r="Z1502" s="4">
        <v>24</v>
      </c>
      <c r="AA1502" s="4">
        <v>24</v>
      </c>
      <c r="AB1502" t="s">
        <v>224</v>
      </c>
      <c r="AC1502" t="s">
        <v>226</v>
      </c>
      <c r="AD1502" s="113">
        <v>5044.0131999999903</v>
      </c>
      <c r="AE1502" s="113">
        <v>5077.6038276896097</v>
      </c>
      <c r="AF1502" s="113">
        <v>33.590627689614301</v>
      </c>
    </row>
    <row r="1503" spans="13:32" x14ac:dyDescent="0.35">
      <c r="M1503">
        <v>2022</v>
      </c>
      <c r="N1503" s="15">
        <v>44504</v>
      </c>
      <c r="O1503" s="4">
        <v>24</v>
      </c>
      <c r="P1503" s="15" t="s">
        <v>201</v>
      </c>
      <c r="Q1503" t="s">
        <v>150</v>
      </c>
      <c r="R1503" t="s">
        <v>151</v>
      </c>
      <c r="S1503" s="113">
        <v>13900.190109752</v>
      </c>
      <c r="T1503" s="113">
        <v>14308.304</v>
      </c>
      <c r="U1503" s="113">
        <v>408.11389024792697</v>
      </c>
      <c r="V1503" s="113">
        <f t="shared" si="31"/>
        <v>14308304</v>
      </c>
      <c r="W1503" s="114"/>
      <c r="X1503">
        <v>2022</v>
      </c>
      <c r="Y1503" s="15">
        <v>44504</v>
      </c>
      <c r="Z1503" s="4">
        <v>24</v>
      </c>
      <c r="AA1503" s="4">
        <v>24</v>
      </c>
      <c r="AB1503" t="s">
        <v>224</v>
      </c>
      <c r="AC1503" t="s">
        <v>226</v>
      </c>
      <c r="AD1503" s="113">
        <v>5027.71792</v>
      </c>
      <c r="AE1503" s="113">
        <v>5061.2000292020703</v>
      </c>
      <c r="AF1503" s="113">
        <v>33.482109202077901</v>
      </c>
    </row>
    <row r="1504" spans="13:32" x14ac:dyDescent="0.35">
      <c r="M1504">
        <v>2022</v>
      </c>
      <c r="N1504" s="15">
        <v>44505</v>
      </c>
      <c r="O1504" s="4">
        <v>24</v>
      </c>
      <c r="P1504" s="15" t="s">
        <v>201</v>
      </c>
      <c r="Q1504" t="s">
        <v>150</v>
      </c>
      <c r="R1504" t="s">
        <v>151</v>
      </c>
      <c r="S1504" s="113">
        <v>14148.497471481</v>
      </c>
      <c r="T1504" s="113">
        <v>14580.125</v>
      </c>
      <c r="U1504" s="113">
        <v>431.62752851899802</v>
      </c>
      <c r="V1504" s="113">
        <f t="shared" si="31"/>
        <v>14580125</v>
      </c>
      <c r="W1504" s="114"/>
      <c r="X1504">
        <v>2022</v>
      </c>
      <c r="Y1504" s="15">
        <v>44505</v>
      </c>
      <c r="Z1504" s="4">
        <v>24</v>
      </c>
      <c r="AA1504" s="4">
        <v>24</v>
      </c>
      <c r="AB1504" t="s">
        <v>224</v>
      </c>
      <c r="AC1504" t="s">
        <v>226</v>
      </c>
      <c r="AD1504" s="113">
        <v>5042.59764</v>
      </c>
      <c r="AE1504" s="113">
        <v>5076.1788407616796</v>
      </c>
      <c r="AF1504" s="113">
        <v>33.581200761680599</v>
      </c>
    </row>
    <row r="1505" spans="13:32" x14ac:dyDescent="0.35">
      <c r="M1505">
        <v>2022</v>
      </c>
      <c r="N1505" s="15">
        <v>44506</v>
      </c>
      <c r="O1505" s="4">
        <v>24</v>
      </c>
      <c r="P1505" s="15" t="s">
        <v>201</v>
      </c>
      <c r="Q1505" t="s">
        <v>150</v>
      </c>
      <c r="R1505" t="s">
        <v>151</v>
      </c>
      <c r="S1505" s="113">
        <v>14055.894915374</v>
      </c>
      <c r="T1505" s="113">
        <v>13851.396000000001</v>
      </c>
      <c r="U1505" s="113">
        <v>-204.49891537405699</v>
      </c>
      <c r="V1505" s="113">
        <f t="shared" si="31"/>
        <v>13851396</v>
      </c>
      <c r="W1505" s="114"/>
      <c r="X1505">
        <v>2022</v>
      </c>
      <c r="Y1505" s="15">
        <v>44506</v>
      </c>
      <c r="Z1505" s="4">
        <v>24</v>
      </c>
      <c r="AA1505" s="4">
        <v>24</v>
      </c>
      <c r="AB1505" t="s">
        <v>224</v>
      </c>
      <c r="AC1505" t="s">
        <v>226</v>
      </c>
      <c r="AD1505" s="113">
        <v>5032.2134400000004</v>
      </c>
      <c r="AE1505" s="113">
        <v>5065.7254871369296</v>
      </c>
      <c r="AF1505" s="113">
        <v>33.512047136933099</v>
      </c>
    </row>
    <row r="1506" spans="13:32" x14ac:dyDescent="0.35">
      <c r="M1506">
        <v>2022</v>
      </c>
      <c r="N1506" s="15">
        <v>44507</v>
      </c>
      <c r="O1506" s="4">
        <v>25</v>
      </c>
      <c r="P1506" s="15" t="s">
        <v>201</v>
      </c>
      <c r="Q1506" t="s">
        <v>150</v>
      </c>
      <c r="R1506" t="s">
        <v>151</v>
      </c>
      <c r="S1506" s="113">
        <v>14089.8407911344</v>
      </c>
      <c r="T1506" s="113">
        <v>14999.842000000001</v>
      </c>
      <c r="U1506" s="113">
        <v>910.00120886550906</v>
      </c>
      <c r="V1506" s="113">
        <f t="shared" si="31"/>
        <v>14999842</v>
      </c>
      <c r="W1506" s="114"/>
      <c r="X1506">
        <v>2022</v>
      </c>
      <c r="Y1506" s="15">
        <v>44507</v>
      </c>
      <c r="Z1506" s="4">
        <v>25</v>
      </c>
      <c r="AA1506" s="4">
        <v>25</v>
      </c>
      <c r="AB1506" t="s">
        <v>224</v>
      </c>
      <c r="AC1506" t="s">
        <v>226</v>
      </c>
      <c r="AD1506" s="113">
        <v>4982.6434799999997</v>
      </c>
      <c r="AE1506" s="113">
        <v>5015.8254157742203</v>
      </c>
      <c r="AF1506" s="113">
        <v>33.181935774229402</v>
      </c>
    </row>
    <row r="1507" spans="13:32" x14ac:dyDescent="0.35">
      <c r="M1507">
        <v>2022</v>
      </c>
      <c r="N1507" s="15">
        <v>44508</v>
      </c>
      <c r="O1507" s="4">
        <v>24</v>
      </c>
      <c r="P1507" s="15" t="s">
        <v>201</v>
      </c>
      <c r="Q1507" t="s">
        <v>150</v>
      </c>
      <c r="R1507" t="s">
        <v>151</v>
      </c>
      <c r="S1507" s="113">
        <v>14317.5512410068</v>
      </c>
      <c r="T1507" s="113">
        <v>14725.41</v>
      </c>
      <c r="U1507" s="113">
        <v>407.858758993192</v>
      </c>
      <c r="V1507" s="113">
        <f t="shared" si="31"/>
        <v>14725410</v>
      </c>
      <c r="W1507" s="114"/>
      <c r="X1507">
        <v>2022</v>
      </c>
      <c r="Y1507" s="15">
        <v>44508</v>
      </c>
      <c r="Z1507" s="4">
        <v>24</v>
      </c>
      <c r="AA1507" s="4">
        <v>24</v>
      </c>
      <c r="AB1507" t="s">
        <v>224</v>
      </c>
      <c r="AC1507" t="s">
        <v>226</v>
      </c>
      <c r="AD1507" s="113">
        <v>4902.5324799999999</v>
      </c>
      <c r="AE1507" s="113">
        <v>4935.1809162237396</v>
      </c>
      <c r="AF1507" s="113">
        <v>32.648436223743701</v>
      </c>
    </row>
    <row r="1508" spans="13:32" x14ac:dyDescent="0.35">
      <c r="M1508">
        <v>2022</v>
      </c>
      <c r="N1508" s="15">
        <v>44509</v>
      </c>
      <c r="O1508" s="4">
        <v>24</v>
      </c>
      <c r="P1508" s="15" t="s">
        <v>201</v>
      </c>
      <c r="Q1508" t="s">
        <v>150</v>
      </c>
      <c r="R1508" t="s">
        <v>151</v>
      </c>
      <c r="S1508" s="113">
        <v>14675.427590461701</v>
      </c>
      <c r="T1508" s="113">
        <v>15010.848</v>
      </c>
      <c r="U1508" s="113">
        <v>335.42040953825199</v>
      </c>
      <c r="V1508" s="113">
        <f t="shared" si="31"/>
        <v>15010848</v>
      </c>
      <c r="W1508" s="114"/>
      <c r="X1508">
        <v>2022</v>
      </c>
      <c r="Y1508" s="15">
        <v>44509</v>
      </c>
      <c r="Z1508" s="4">
        <v>24</v>
      </c>
      <c r="AA1508" s="4">
        <v>24</v>
      </c>
      <c r="AB1508" t="s">
        <v>224</v>
      </c>
      <c r="AC1508" t="s">
        <v>226</v>
      </c>
      <c r="AD1508" s="113">
        <v>5052.5094199999903</v>
      </c>
      <c r="AE1508" s="113">
        <v>5086.1566283033899</v>
      </c>
      <c r="AF1508" s="113">
        <v>33.647208303398102</v>
      </c>
    </row>
    <row r="1509" spans="13:32" x14ac:dyDescent="0.35">
      <c r="M1509">
        <v>2022</v>
      </c>
      <c r="N1509" s="15">
        <v>44510</v>
      </c>
      <c r="O1509" s="4">
        <v>24</v>
      </c>
      <c r="P1509" s="15" t="s">
        <v>201</v>
      </c>
      <c r="Q1509" t="s">
        <v>150</v>
      </c>
      <c r="R1509" t="s">
        <v>151</v>
      </c>
      <c r="S1509" s="113">
        <v>14871.916208276099</v>
      </c>
      <c r="T1509" s="113">
        <v>15158.937</v>
      </c>
      <c r="U1509" s="113">
        <v>287.02079172382503</v>
      </c>
      <c r="V1509" s="113">
        <f t="shared" si="31"/>
        <v>15158937</v>
      </c>
      <c r="W1509" s="114"/>
      <c r="X1509">
        <v>2022</v>
      </c>
      <c r="Y1509" s="15">
        <v>44510</v>
      </c>
      <c r="Z1509" s="4">
        <v>24</v>
      </c>
      <c r="AA1509" s="4">
        <v>24</v>
      </c>
      <c r="AB1509" t="s">
        <v>224</v>
      </c>
      <c r="AC1509" t="s">
        <v>226</v>
      </c>
      <c r="AD1509" s="113">
        <v>5057.6373199999998</v>
      </c>
      <c r="AE1509" s="113">
        <v>5091.3186775755903</v>
      </c>
      <c r="AF1509" s="113">
        <v>33.681357575594603</v>
      </c>
    </row>
    <row r="1510" spans="13:32" x14ac:dyDescent="0.35">
      <c r="M1510">
        <v>2022</v>
      </c>
      <c r="N1510" s="15">
        <v>44511</v>
      </c>
      <c r="O1510" s="4">
        <v>24</v>
      </c>
      <c r="P1510" s="15" t="s">
        <v>201</v>
      </c>
      <c r="Q1510" t="s">
        <v>150</v>
      </c>
      <c r="R1510" t="s">
        <v>151</v>
      </c>
      <c r="S1510" s="113">
        <v>14401.4648673714</v>
      </c>
      <c r="T1510" s="113">
        <v>14672.105</v>
      </c>
      <c r="U1510" s="113">
        <v>270.64013262859902</v>
      </c>
      <c r="V1510" s="113">
        <f t="shared" si="31"/>
        <v>14672105</v>
      </c>
      <c r="W1510" s="114"/>
      <c r="X1510">
        <v>2022</v>
      </c>
      <c r="Y1510" s="15">
        <v>44511</v>
      </c>
      <c r="Z1510" s="4">
        <v>24</v>
      </c>
      <c r="AA1510" s="4">
        <v>24</v>
      </c>
      <c r="AB1510" t="s">
        <v>224</v>
      </c>
      <c r="AC1510" t="s">
        <v>226</v>
      </c>
      <c r="AD1510" s="113">
        <v>4886.8333999999904</v>
      </c>
      <c r="AE1510" s="113">
        <v>4919.3772881326804</v>
      </c>
      <c r="AF1510" s="113">
        <v>32.543888132682</v>
      </c>
    </row>
    <row r="1511" spans="13:32" x14ac:dyDescent="0.35">
      <c r="M1511">
        <v>2022</v>
      </c>
      <c r="N1511" s="15">
        <v>44512</v>
      </c>
      <c r="O1511" s="4">
        <v>24</v>
      </c>
      <c r="P1511" s="15" t="s">
        <v>201</v>
      </c>
      <c r="Q1511" t="s">
        <v>150</v>
      </c>
      <c r="R1511" t="s">
        <v>151</v>
      </c>
      <c r="S1511" s="113">
        <v>13959.4850121655</v>
      </c>
      <c r="T1511" s="113">
        <v>14342.635</v>
      </c>
      <c r="U1511" s="113">
        <v>383.14998783449602</v>
      </c>
      <c r="V1511" s="113">
        <f t="shared" si="31"/>
        <v>14342635</v>
      </c>
      <c r="W1511" s="114"/>
      <c r="X1511">
        <v>2022</v>
      </c>
      <c r="Y1511" s="15">
        <v>44512</v>
      </c>
      <c r="Z1511" s="4">
        <v>24</v>
      </c>
      <c r="AA1511" s="4">
        <v>24</v>
      </c>
      <c r="AB1511" t="s">
        <v>224</v>
      </c>
      <c r="AC1511" t="s">
        <v>226</v>
      </c>
      <c r="AD1511" s="113">
        <v>4679.4632599999904</v>
      </c>
      <c r="AE1511" s="113">
        <v>4710.6261657897503</v>
      </c>
      <c r="AF1511" s="113">
        <v>31.1629057897565</v>
      </c>
    </row>
    <row r="1512" spans="13:32" x14ac:dyDescent="0.35">
      <c r="M1512">
        <v>2022</v>
      </c>
      <c r="N1512" s="15">
        <v>44513</v>
      </c>
      <c r="O1512" s="4">
        <v>24</v>
      </c>
      <c r="P1512" s="15" t="s">
        <v>201</v>
      </c>
      <c r="Q1512" t="s">
        <v>150</v>
      </c>
      <c r="R1512" t="s">
        <v>151</v>
      </c>
      <c r="S1512" s="113">
        <v>13856.6175891235</v>
      </c>
      <c r="T1512" s="113">
        <v>14197.813</v>
      </c>
      <c r="U1512" s="113">
        <v>341.19541087648901</v>
      </c>
      <c r="V1512" s="113">
        <f t="shared" si="31"/>
        <v>14197813</v>
      </c>
      <c r="W1512" s="114"/>
      <c r="X1512">
        <v>2022</v>
      </c>
      <c r="Y1512" s="15">
        <v>44513</v>
      </c>
      <c r="Z1512" s="4">
        <v>24</v>
      </c>
      <c r="AA1512" s="4">
        <v>24</v>
      </c>
      <c r="AB1512" t="s">
        <v>224</v>
      </c>
      <c r="AC1512" t="s">
        <v>226</v>
      </c>
      <c r="AD1512" s="113">
        <v>4612.7594200000003</v>
      </c>
      <c r="AE1512" s="113">
        <v>4643.4781112791898</v>
      </c>
      <c r="AF1512" s="113">
        <v>30.7186912791941</v>
      </c>
    </row>
    <row r="1513" spans="13:32" x14ac:dyDescent="0.35">
      <c r="M1513">
        <v>2022</v>
      </c>
      <c r="N1513" s="15">
        <v>44514</v>
      </c>
      <c r="O1513" s="4">
        <v>24</v>
      </c>
      <c r="P1513" s="15" t="s">
        <v>201</v>
      </c>
      <c r="Q1513" t="s">
        <v>150</v>
      </c>
      <c r="R1513" t="s">
        <v>151</v>
      </c>
      <c r="S1513" s="113">
        <v>13058.052064175299</v>
      </c>
      <c r="T1513" s="113">
        <v>13384.549000000001</v>
      </c>
      <c r="U1513" s="113">
        <v>326.49693582462999</v>
      </c>
      <c r="V1513" s="113">
        <f t="shared" si="31"/>
        <v>13384549</v>
      </c>
      <c r="W1513" s="114"/>
      <c r="X1513">
        <v>2022</v>
      </c>
      <c r="Y1513" s="15">
        <v>44514</v>
      </c>
      <c r="Z1513" s="4">
        <v>24</v>
      </c>
      <c r="AA1513" s="4">
        <v>24</v>
      </c>
      <c r="AB1513" t="s">
        <v>224</v>
      </c>
      <c r="AC1513" t="s">
        <v>226</v>
      </c>
      <c r="AD1513" s="113">
        <v>4621.8879799999904</v>
      </c>
      <c r="AE1513" s="113">
        <v>4652.6674629639301</v>
      </c>
      <c r="AF1513" s="113">
        <v>30.779482963938801</v>
      </c>
    </row>
    <row r="1514" spans="13:32" x14ac:dyDescent="0.35">
      <c r="M1514">
        <v>2022</v>
      </c>
      <c r="N1514" s="15">
        <v>44515</v>
      </c>
      <c r="O1514" s="4">
        <v>24</v>
      </c>
      <c r="P1514" s="15" t="s">
        <v>201</v>
      </c>
      <c r="Q1514" t="s">
        <v>150</v>
      </c>
      <c r="R1514" t="s">
        <v>151</v>
      </c>
      <c r="S1514" s="113">
        <v>13462.210854331701</v>
      </c>
      <c r="T1514" s="113">
        <v>13802.61</v>
      </c>
      <c r="U1514" s="113">
        <v>340.39914566829702</v>
      </c>
      <c r="V1514" s="113">
        <f t="shared" si="31"/>
        <v>13802610</v>
      </c>
      <c r="W1514" s="114"/>
      <c r="X1514">
        <v>2022</v>
      </c>
      <c r="Y1514" s="15">
        <v>44515</v>
      </c>
      <c r="Z1514" s="4">
        <v>24</v>
      </c>
      <c r="AA1514" s="4">
        <v>24</v>
      </c>
      <c r="AB1514" t="s">
        <v>224</v>
      </c>
      <c r="AC1514" t="s">
        <v>226</v>
      </c>
      <c r="AD1514" s="113">
        <v>4599.5829399999902</v>
      </c>
      <c r="AE1514" s="113">
        <v>4630.2138824537196</v>
      </c>
      <c r="AF1514" s="113">
        <v>30.6309424537274</v>
      </c>
    </row>
    <row r="1515" spans="13:32" x14ac:dyDescent="0.35">
      <c r="M1515">
        <v>2022</v>
      </c>
      <c r="N1515" s="15">
        <v>44516</v>
      </c>
      <c r="O1515" s="4">
        <v>24</v>
      </c>
      <c r="P1515" s="15" t="s">
        <v>201</v>
      </c>
      <c r="Q1515" t="s">
        <v>150</v>
      </c>
      <c r="R1515" t="s">
        <v>151</v>
      </c>
      <c r="S1515" s="113">
        <v>14732.909496460499</v>
      </c>
      <c r="T1515" s="113">
        <v>15077.925999999999</v>
      </c>
      <c r="U1515" s="113">
        <v>345.01650353943398</v>
      </c>
      <c r="V1515" s="113">
        <f t="shared" si="31"/>
        <v>15077926</v>
      </c>
      <c r="W1515" s="114"/>
      <c r="X1515">
        <v>2022</v>
      </c>
      <c r="Y1515" s="15">
        <v>44516</v>
      </c>
      <c r="Z1515" s="4">
        <v>24</v>
      </c>
      <c r="AA1515" s="4">
        <v>24</v>
      </c>
      <c r="AB1515" t="s">
        <v>224</v>
      </c>
      <c r="AC1515" t="s">
        <v>226</v>
      </c>
      <c r="AD1515" s="113">
        <v>4601.0834599999998</v>
      </c>
      <c r="AE1515" s="113">
        <v>4631.7243951731398</v>
      </c>
      <c r="AF1515" s="113">
        <v>30.640935173148002</v>
      </c>
    </row>
    <row r="1516" spans="13:32" x14ac:dyDescent="0.35">
      <c r="M1516">
        <v>2022</v>
      </c>
      <c r="N1516" s="15">
        <v>44517</v>
      </c>
      <c r="O1516" s="4">
        <v>24</v>
      </c>
      <c r="P1516" s="15" t="s">
        <v>201</v>
      </c>
      <c r="Q1516" t="s">
        <v>150</v>
      </c>
      <c r="R1516" t="s">
        <v>151</v>
      </c>
      <c r="S1516" s="113">
        <v>15423.801158119601</v>
      </c>
      <c r="T1516" s="113">
        <v>15806.8</v>
      </c>
      <c r="U1516" s="113">
        <v>382.998841880378</v>
      </c>
      <c r="V1516" s="113">
        <f t="shared" si="31"/>
        <v>15806800</v>
      </c>
      <c r="W1516" s="114"/>
      <c r="X1516">
        <v>2022</v>
      </c>
      <c r="Y1516" s="15">
        <v>44517</v>
      </c>
      <c r="Z1516" s="4">
        <v>24</v>
      </c>
      <c r="AA1516" s="4">
        <v>24</v>
      </c>
      <c r="AB1516" t="s">
        <v>224</v>
      </c>
      <c r="AC1516" t="s">
        <v>226</v>
      </c>
      <c r="AD1516" s="113">
        <v>4605.6933399999998</v>
      </c>
      <c r="AE1516" s="113">
        <v>4636.3649746889096</v>
      </c>
      <c r="AF1516" s="113">
        <v>30.671634688917099</v>
      </c>
    </row>
    <row r="1517" spans="13:32" x14ac:dyDescent="0.35">
      <c r="M1517">
        <v>2022</v>
      </c>
      <c r="N1517" s="15">
        <v>44518</v>
      </c>
      <c r="O1517" s="4">
        <v>24</v>
      </c>
      <c r="P1517" s="15" t="s">
        <v>201</v>
      </c>
      <c r="Q1517" t="s">
        <v>150</v>
      </c>
      <c r="R1517" t="s">
        <v>151</v>
      </c>
      <c r="S1517" s="113">
        <v>15150.2455919397</v>
      </c>
      <c r="T1517" s="113">
        <v>15496.287</v>
      </c>
      <c r="U1517" s="113">
        <v>346.04140806024901</v>
      </c>
      <c r="V1517" s="113">
        <f t="shared" si="31"/>
        <v>15496287</v>
      </c>
      <c r="W1517" s="114"/>
      <c r="X1517">
        <v>2022</v>
      </c>
      <c r="Y1517" s="15">
        <v>44518</v>
      </c>
      <c r="Z1517" s="4">
        <v>24</v>
      </c>
      <c r="AA1517" s="4">
        <v>24</v>
      </c>
      <c r="AB1517" t="s">
        <v>224</v>
      </c>
      <c r="AC1517" t="s">
        <v>226</v>
      </c>
      <c r="AD1517" s="113">
        <v>4641.8881600000004</v>
      </c>
      <c r="AE1517" s="113">
        <v>4672.8008342490202</v>
      </c>
      <c r="AF1517" s="113">
        <v>30.912674249026502</v>
      </c>
    </row>
    <row r="1518" spans="13:32" x14ac:dyDescent="0.35">
      <c r="M1518">
        <v>2022</v>
      </c>
      <c r="N1518" s="15">
        <v>44519</v>
      </c>
      <c r="O1518" s="4">
        <v>24</v>
      </c>
      <c r="P1518" s="15" t="s">
        <v>201</v>
      </c>
      <c r="Q1518" t="s">
        <v>150</v>
      </c>
      <c r="R1518" t="s">
        <v>151</v>
      </c>
      <c r="S1518" s="113">
        <v>14739.936400361599</v>
      </c>
      <c r="T1518" s="113">
        <v>15121.816000000001</v>
      </c>
      <c r="U1518" s="113">
        <v>381.87959963836101</v>
      </c>
      <c r="V1518" s="113">
        <f t="shared" si="31"/>
        <v>15121816</v>
      </c>
      <c r="W1518" s="114"/>
      <c r="X1518">
        <v>2022</v>
      </c>
      <c r="Y1518" s="15">
        <v>44519</v>
      </c>
      <c r="Z1518" s="4">
        <v>24</v>
      </c>
      <c r="AA1518" s="4">
        <v>24</v>
      </c>
      <c r="AB1518" t="s">
        <v>224</v>
      </c>
      <c r="AC1518" t="s">
        <v>226</v>
      </c>
      <c r="AD1518" s="113">
        <v>4687.4270399999996</v>
      </c>
      <c r="AE1518" s="113">
        <v>4718.6429806170599</v>
      </c>
      <c r="AF1518" s="113">
        <v>31.215940617060699</v>
      </c>
    </row>
    <row r="1519" spans="13:32" x14ac:dyDescent="0.35">
      <c r="M1519">
        <v>2022</v>
      </c>
      <c r="N1519" s="15">
        <v>44520</v>
      </c>
      <c r="O1519" s="4">
        <v>24</v>
      </c>
      <c r="P1519" s="15" t="s">
        <v>201</v>
      </c>
      <c r="Q1519" t="s">
        <v>150</v>
      </c>
      <c r="R1519" t="s">
        <v>151</v>
      </c>
      <c r="S1519" s="113">
        <v>14983.345275089199</v>
      </c>
      <c r="T1519" s="113">
        <v>15400.949000000001</v>
      </c>
      <c r="U1519" s="113">
        <v>417.60372491074298</v>
      </c>
      <c r="V1519" s="113">
        <f t="shared" si="31"/>
        <v>15400949</v>
      </c>
      <c r="W1519" s="114"/>
      <c r="X1519">
        <v>2022</v>
      </c>
      <c r="Y1519" s="15">
        <v>44520</v>
      </c>
      <c r="Z1519" s="4">
        <v>24</v>
      </c>
      <c r="AA1519" s="4">
        <v>24</v>
      </c>
      <c r="AB1519" t="s">
        <v>224</v>
      </c>
      <c r="AC1519" t="s">
        <v>226</v>
      </c>
      <c r="AD1519" s="113">
        <v>4673.9840400000003</v>
      </c>
      <c r="AE1519" s="113">
        <v>4705.1104569005001</v>
      </c>
      <c r="AF1519" s="113">
        <v>31.126416900502601</v>
      </c>
    </row>
    <row r="1520" spans="13:32" x14ac:dyDescent="0.35">
      <c r="M1520">
        <v>2022</v>
      </c>
      <c r="N1520" s="15">
        <v>44521</v>
      </c>
      <c r="O1520" s="4">
        <v>24</v>
      </c>
      <c r="P1520" s="15" t="s">
        <v>201</v>
      </c>
      <c r="Q1520" t="s">
        <v>150</v>
      </c>
      <c r="R1520" t="s">
        <v>151</v>
      </c>
      <c r="S1520" s="113">
        <v>14988.0243806772</v>
      </c>
      <c r="T1520" s="113">
        <v>15377.458000000001</v>
      </c>
      <c r="U1520" s="113">
        <v>389.43361932271</v>
      </c>
      <c r="V1520" s="113">
        <f t="shared" si="31"/>
        <v>15377458</v>
      </c>
      <c r="W1520" s="114"/>
      <c r="X1520">
        <v>2022</v>
      </c>
      <c r="Y1520" s="15">
        <v>44521</v>
      </c>
      <c r="Z1520" s="4">
        <v>24</v>
      </c>
      <c r="AA1520" s="4">
        <v>24</v>
      </c>
      <c r="AB1520" t="s">
        <v>224</v>
      </c>
      <c r="AC1520" t="s">
        <v>226</v>
      </c>
      <c r="AD1520" s="113">
        <v>4660.7289799999999</v>
      </c>
      <c r="AE1520" s="113">
        <v>4691.7671247711796</v>
      </c>
      <c r="AF1520" s="113">
        <v>31.038144771186602</v>
      </c>
    </row>
    <row r="1521" spans="13:32" x14ac:dyDescent="0.35">
      <c r="M1521">
        <v>2022</v>
      </c>
      <c r="N1521" s="15">
        <v>44522</v>
      </c>
      <c r="O1521" s="4">
        <v>24</v>
      </c>
      <c r="P1521" s="15" t="s">
        <v>201</v>
      </c>
      <c r="Q1521" t="s">
        <v>150</v>
      </c>
      <c r="R1521" t="s">
        <v>151</v>
      </c>
      <c r="S1521" s="113">
        <v>15614.217805595101</v>
      </c>
      <c r="T1521" s="113">
        <v>15832.989</v>
      </c>
      <c r="U1521" s="113">
        <v>218.77119440482201</v>
      </c>
      <c r="V1521" s="113">
        <f t="shared" si="31"/>
        <v>15832989</v>
      </c>
      <c r="W1521" s="114"/>
      <c r="X1521">
        <v>2022</v>
      </c>
      <c r="Y1521" s="15">
        <v>44522</v>
      </c>
      <c r="Z1521" s="4">
        <v>24</v>
      </c>
      <c r="AA1521" s="4">
        <v>24</v>
      </c>
      <c r="AB1521" t="s">
        <v>224</v>
      </c>
      <c r="AC1521" t="s">
        <v>226</v>
      </c>
      <c r="AD1521" s="113">
        <v>4663.0979600000001</v>
      </c>
      <c r="AE1521" s="113">
        <v>4694.1518810037196</v>
      </c>
      <c r="AF1521" s="113">
        <v>31.053921003728</v>
      </c>
    </row>
    <row r="1522" spans="13:32" x14ac:dyDescent="0.35">
      <c r="M1522">
        <v>2022</v>
      </c>
      <c r="N1522" s="15">
        <v>44523</v>
      </c>
      <c r="O1522" s="4">
        <v>24</v>
      </c>
      <c r="P1522" s="15" t="s">
        <v>201</v>
      </c>
      <c r="Q1522" t="s">
        <v>150</v>
      </c>
      <c r="R1522" t="s">
        <v>151</v>
      </c>
      <c r="S1522" s="113">
        <v>15275.414613860101</v>
      </c>
      <c r="T1522" s="113">
        <v>15656.794</v>
      </c>
      <c r="U1522" s="113">
        <v>381.37938613989502</v>
      </c>
      <c r="V1522" s="113">
        <f t="shared" si="31"/>
        <v>15656794</v>
      </c>
      <c r="W1522" s="114"/>
      <c r="X1522">
        <v>2022</v>
      </c>
      <c r="Y1522" s="15">
        <v>44523</v>
      </c>
      <c r="Z1522" s="4">
        <v>24</v>
      </c>
      <c r="AA1522" s="4">
        <v>24</v>
      </c>
      <c r="AB1522" t="s">
        <v>224</v>
      </c>
      <c r="AC1522" t="s">
        <v>226</v>
      </c>
      <c r="AD1522" s="113">
        <v>4676.1266800000003</v>
      </c>
      <c r="AE1522" s="113">
        <v>4707.2673658208296</v>
      </c>
      <c r="AF1522" s="113">
        <v>31.140685820836399</v>
      </c>
    </row>
    <row r="1523" spans="13:32" x14ac:dyDescent="0.35">
      <c r="M1523">
        <v>2022</v>
      </c>
      <c r="N1523" s="15">
        <v>44524</v>
      </c>
      <c r="O1523" s="4">
        <v>24</v>
      </c>
      <c r="P1523" s="15" t="s">
        <v>201</v>
      </c>
      <c r="Q1523" t="s">
        <v>150</v>
      </c>
      <c r="R1523" t="s">
        <v>151</v>
      </c>
      <c r="S1523" s="113">
        <v>15086.417895152101</v>
      </c>
      <c r="T1523" s="113">
        <v>15434.763000000001</v>
      </c>
      <c r="U1523" s="113">
        <v>348.34510484786301</v>
      </c>
      <c r="V1523" s="113">
        <f t="shared" si="31"/>
        <v>15434763</v>
      </c>
      <c r="W1523" s="114"/>
      <c r="X1523">
        <v>2022</v>
      </c>
      <c r="Y1523" s="15">
        <v>44524</v>
      </c>
      <c r="Z1523" s="4">
        <v>24</v>
      </c>
      <c r="AA1523" s="4">
        <v>24</v>
      </c>
      <c r="AB1523" t="s">
        <v>224</v>
      </c>
      <c r="AC1523" t="s">
        <v>226</v>
      </c>
      <c r="AD1523" s="113">
        <v>4676.2351200000003</v>
      </c>
      <c r="AE1523" s="113">
        <v>4707.3765279774798</v>
      </c>
      <c r="AF1523" s="113">
        <v>31.141407977484601</v>
      </c>
    </row>
    <row r="1524" spans="13:32" x14ac:dyDescent="0.35">
      <c r="M1524">
        <v>2022</v>
      </c>
      <c r="N1524" s="15">
        <v>44525</v>
      </c>
      <c r="O1524" s="4">
        <v>24</v>
      </c>
      <c r="P1524" s="15" t="s">
        <v>201</v>
      </c>
      <c r="Q1524" t="s">
        <v>150</v>
      </c>
      <c r="R1524" t="s">
        <v>151</v>
      </c>
      <c r="S1524" s="113">
        <v>13994.6708051315</v>
      </c>
      <c r="T1524" s="113">
        <v>14368.037</v>
      </c>
      <c r="U1524" s="113">
        <v>373.36619486843102</v>
      </c>
      <c r="V1524" s="113">
        <f t="shared" si="31"/>
        <v>14368037</v>
      </c>
      <c r="W1524" s="114"/>
      <c r="X1524">
        <v>2022</v>
      </c>
      <c r="Y1524" s="15">
        <v>44525</v>
      </c>
      <c r="Z1524" s="4">
        <v>24</v>
      </c>
      <c r="AA1524" s="4">
        <v>24</v>
      </c>
      <c r="AB1524" t="s">
        <v>224</v>
      </c>
      <c r="AC1524" t="s">
        <v>226</v>
      </c>
      <c r="AD1524" s="113">
        <v>4654.5627999999997</v>
      </c>
      <c r="AE1524" s="113">
        <v>4685.5598810688398</v>
      </c>
      <c r="AF1524" s="113">
        <v>30.997081068845802</v>
      </c>
    </row>
    <row r="1525" spans="13:32" x14ac:dyDescent="0.35">
      <c r="M1525">
        <v>2022</v>
      </c>
      <c r="N1525" s="15">
        <v>44526</v>
      </c>
      <c r="O1525" s="4">
        <v>24</v>
      </c>
      <c r="P1525" s="15" t="s">
        <v>201</v>
      </c>
      <c r="Q1525" t="s">
        <v>150</v>
      </c>
      <c r="R1525" t="s">
        <v>151</v>
      </c>
      <c r="S1525" s="113">
        <v>13436.797971705701</v>
      </c>
      <c r="T1525" s="113">
        <v>13802.171</v>
      </c>
      <c r="U1525" s="113">
        <v>365.37302829427898</v>
      </c>
      <c r="V1525" s="113">
        <f t="shared" si="31"/>
        <v>13802171</v>
      </c>
      <c r="W1525" s="114"/>
      <c r="X1525">
        <v>2022</v>
      </c>
      <c r="Y1525" s="15">
        <v>44526</v>
      </c>
      <c r="Z1525" s="4">
        <v>24</v>
      </c>
      <c r="AA1525" s="4">
        <v>24</v>
      </c>
      <c r="AB1525" t="s">
        <v>224</v>
      </c>
      <c r="AC1525" t="s">
        <v>226</v>
      </c>
      <c r="AD1525" s="113">
        <v>4675.0018199999904</v>
      </c>
      <c r="AE1525" s="113">
        <v>4706.1350148108004</v>
      </c>
      <c r="AF1525" s="113">
        <v>31.133194810808298</v>
      </c>
    </row>
    <row r="1526" spans="13:32" x14ac:dyDescent="0.35">
      <c r="M1526">
        <v>2022</v>
      </c>
      <c r="N1526" s="15">
        <v>44527</v>
      </c>
      <c r="O1526" s="4">
        <v>24</v>
      </c>
      <c r="P1526" s="15" t="s">
        <v>201</v>
      </c>
      <c r="Q1526" t="s">
        <v>150</v>
      </c>
      <c r="R1526" t="s">
        <v>151</v>
      </c>
      <c r="S1526" s="113">
        <v>13608.839855035199</v>
      </c>
      <c r="T1526" s="113">
        <v>13968.871999999999</v>
      </c>
      <c r="U1526" s="113">
        <v>360.03214496471202</v>
      </c>
      <c r="V1526" s="113">
        <f t="shared" si="31"/>
        <v>13968872</v>
      </c>
      <c r="W1526" s="114"/>
      <c r="X1526">
        <v>2022</v>
      </c>
      <c r="Y1526" s="15">
        <v>44527</v>
      </c>
      <c r="Z1526" s="4">
        <v>24</v>
      </c>
      <c r="AA1526" s="4">
        <v>24</v>
      </c>
      <c r="AB1526" t="s">
        <v>224</v>
      </c>
      <c r="AC1526" t="s">
        <v>226</v>
      </c>
      <c r="AD1526" s="113">
        <v>4619.5346799999998</v>
      </c>
      <c r="AE1526" s="113">
        <v>4650.29849115242</v>
      </c>
      <c r="AF1526" s="113">
        <v>30.763811152425699</v>
      </c>
    </row>
    <row r="1527" spans="13:32" x14ac:dyDescent="0.35">
      <c r="M1527">
        <v>2022</v>
      </c>
      <c r="N1527" s="15">
        <v>44528</v>
      </c>
      <c r="O1527" s="4">
        <v>24</v>
      </c>
      <c r="P1527" s="15" t="s">
        <v>201</v>
      </c>
      <c r="Q1527" t="s">
        <v>150</v>
      </c>
      <c r="R1527" t="s">
        <v>151</v>
      </c>
      <c r="S1527" s="113">
        <v>13160.4929205424</v>
      </c>
      <c r="T1527" s="113">
        <v>13513.843999999999</v>
      </c>
      <c r="U1527" s="113">
        <v>353.351079457526</v>
      </c>
      <c r="V1527" s="113">
        <f t="shared" si="31"/>
        <v>13513844</v>
      </c>
      <c r="W1527" s="114"/>
      <c r="X1527">
        <v>2022</v>
      </c>
      <c r="Y1527" s="15">
        <v>44528</v>
      </c>
      <c r="Z1527" s="4">
        <v>24</v>
      </c>
      <c r="AA1527" s="4">
        <v>24</v>
      </c>
      <c r="AB1527" t="s">
        <v>224</v>
      </c>
      <c r="AC1527" t="s">
        <v>226</v>
      </c>
      <c r="AD1527" s="113">
        <v>4630.2722599999997</v>
      </c>
      <c r="AE1527" s="113">
        <v>4661.1075781128002</v>
      </c>
      <c r="AF1527" s="113">
        <v>30.835318112809301</v>
      </c>
    </row>
    <row r="1528" spans="13:32" x14ac:dyDescent="0.35">
      <c r="M1528">
        <v>2022</v>
      </c>
      <c r="N1528" s="15">
        <v>44529</v>
      </c>
      <c r="O1528" s="4">
        <v>24</v>
      </c>
      <c r="P1528" s="15" t="s">
        <v>201</v>
      </c>
      <c r="Q1528" t="s">
        <v>150</v>
      </c>
      <c r="R1528" t="s">
        <v>151</v>
      </c>
      <c r="S1528" s="113">
        <v>13317.8151446093</v>
      </c>
      <c r="T1528" s="113">
        <v>13677.236999999999</v>
      </c>
      <c r="U1528" s="113">
        <v>359.42185539063502</v>
      </c>
      <c r="V1528" s="113">
        <f t="shared" si="31"/>
        <v>13677237</v>
      </c>
      <c r="W1528" s="114"/>
      <c r="X1528">
        <v>2022</v>
      </c>
      <c r="Y1528" s="15">
        <v>44529</v>
      </c>
      <c r="Z1528" s="4">
        <v>24</v>
      </c>
      <c r="AA1528" s="4">
        <v>24</v>
      </c>
      <c r="AB1528" t="s">
        <v>224</v>
      </c>
      <c r="AC1528" t="s">
        <v>226</v>
      </c>
      <c r="AD1528" s="113">
        <v>4621.44686</v>
      </c>
      <c r="AE1528" s="113">
        <v>4652.2234053233897</v>
      </c>
      <c r="AF1528" s="113">
        <v>30.776545323393901</v>
      </c>
    </row>
    <row r="1529" spans="13:32" x14ac:dyDescent="0.35">
      <c r="M1529">
        <v>2022</v>
      </c>
      <c r="N1529" s="15">
        <v>44530</v>
      </c>
      <c r="O1529" s="4">
        <v>24</v>
      </c>
      <c r="P1529" s="15" t="s">
        <v>201</v>
      </c>
      <c r="Q1529" t="s">
        <v>150</v>
      </c>
      <c r="R1529" t="s">
        <v>151</v>
      </c>
      <c r="S1529" s="113">
        <v>13663.4507263655</v>
      </c>
      <c r="T1529" s="113">
        <v>14058.772999999999</v>
      </c>
      <c r="U1529" s="113">
        <v>395.32227363441899</v>
      </c>
      <c r="V1529" s="113">
        <f t="shared" si="31"/>
        <v>14058773</v>
      </c>
      <c r="W1529" s="114"/>
      <c r="X1529">
        <v>2022</v>
      </c>
      <c r="Y1529" s="15">
        <v>44530</v>
      </c>
      <c r="Z1529" s="4">
        <v>24</v>
      </c>
      <c r="AA1529" s="4">
        <v>24</v>
      </c>
      <c r="AB1529" t="s">
        <v>224</v>
      </c>
      <c r="AC1529" t="s">
        <v>226</v>
      </c>
      <c r="AD1529" s="113">
        <v>4642.7836399999997</v>
      </c>
      <c r="AE1529" s="113">
        <v>4673.7022777019502</v>
      </c>
      <c r="AF1529" s="113">
        <v>30.918637701953401</v>
      </c>
    </row>
    <row r="1530" spans="13:32" x14ac:dyDescent="0.35">
      <c r="M1530">
        <v>2022</v>
      </c>
      <c r="N1530" s="15">
        <v>44531</v>
      </c>
      <c r="O1530" s="4">
        <v>24</v>
      </c>
      <c r="P1530" s="15" t="s">
        <v>202</v>
      </c>
      <c r="Q1530" t="s">
        <v>150</v>
      </c>
      <c r="R1530" t="s">
        <v>151</v>
      </c>
      <c r="S1530" s="113">
        <v>13190.1743642741</v>
      </c>
      <c r="T1530" s="113">
        <v>13653.391</v>
      </c>
      <c r="U1530" s="113">
        <v>463.21663572580599</v>
      </c>
      <c r="V1530" s="113">
        <f t="shared" si="31"/>
        <v>13653391</v>
      </c>
      <c r="W1530" s="114"/>
      <c r="X1530">
        <v>2022</v>
      </c>
      <c r="Y1530" s="15">
        <v>44531</v>
      </c>
      <c r="Z1530" s="4">
        <v>24</v>
      </c>
      <c r="AA1530" s="4">
        <v>24</v>
      </c>
      <c r="AB1530" t="s">
        <v>224</v>
      </c>
      <c r="AC1530" t="s">
        <v>226</v>
      </c>
      <c r="AD1530" s="113">
        <v>4648.5469400000002</v>
      </c>
      <c r="AE1530" s="113">
        <v>4679.5039584231899</v>
      </c>
      <c r="AF1530" s="113">
        <v>30.957018423194299</v>
      </c>
    </row>
    <row r="1531" spans="13:32" x14ac:dyDescent="0.35">
      <c r="M1531">
        <v>2022</v>
      </c>
      <c r="N1531" s="15">
        <v>44532</v>
      </c>
      <c r="O1531" s="4">
        <v>24</v>
      </c>
      <c r="P1531" s="15" t="s">
        <v>202</v>
      </c>
      <c r="Q1531" t="s">
        <v>150</v>
      </c>
      <c r="R1531" t="s">
        <v>151</v>
      </c>
      <c r="S1531" s="113">
        <v>13522.3689523551</v>
      </c>
      <c r="T1531" s="113">
        <v>14012.41</v>
      </c>
      <c r="U1531" s="113">
        <v>490.04104764484998</v>
      </c>
      <c r="V1531" s="113">
        <f t="shared" si="31"/>
        <v>14012410</v>
      </c>
      <c r="W1531" s="114"/>
      <c r="X1531">
        <v>2022</v>
      </c>
      <c r="Y1531" s="15">
        <v>44532</v>
      </c>
      <c r="Z1531" s="4">
        <v>24</v>
      </c>
      <c r="AA1531" s="4">
        <v>24</v>
      </c>
      <c r="AB1531" t="s">
        <v>224</v>
      </c>
      <c r="AC1531" t="s">
        <v>226</v>
      </c>
      <c r="AD1531" s="113">
        <v>4615.8093399999998</v>
      </c>
      <c r="AE1531" s="113">
        <v>4646.5483422345997</v>
      </c>
      <c r="AF1531" s="113">
        <v>30.739002234606499</v>
      </c>
    </row>
    <row r="1532" spans="13:32" x14ac:dyDescent="0.35">
      <c r="M1532">
        <v>2022</v>
      </c>
      <c r="N1532" s="15">
        <v>44533</v>
      </c>
      <c r="O1532" s="4">
        <v>24</v>
      </c>
      <c r="P1532" s="15" t="s">
        <v>202</v>
      </c>
      <c r="Q1532" t="s">
        <v>150</v>
      </c>
      <c r="R1532" t="s">
        <v>151</v>
      </c>
      <c r="S1532" s="113">
        <v>14628.928163009999</v>
      </c>
      <c r="T1532" s="113">
        <v>15245.708000000001</v>
      </c>
      <c r="U1532" s="113">
        <v>616.77983698992102</v>
      </c>
      <c r="V1532" s="113">
        <f t="shared" si="31"/>
        <v>15245708</v>
      </c>
      <c r="W1532" s="114"/>
      <c r="X1532">
        <v>2022</v>
      </c>
      <c r="Y1532" s="15">
        <v>44533</v>
      </c>
      <c r="Z1532" s="4">
        <v>24</v>
      </c>
      <c r="AA1532" s="4">
        <v>24</v>
      </c>
      <c r="AB1532" t="s">
        <v>224</v>
      </c>
      <c r="AC1532" t="s">
        <v>226</v>
      </c>
      <c r="AD1532" s="113">
        <v>4636.5737200000003</v>
      </c>
      <c r="AE1532" s="113">
        <v>4667.4510027128899</v>
      </c>
      <c r="AF1532" s="113">
        <v>30.877282712894001</v>
      </c>
    </row>
    <row r="1533" spans="13:32" x14ac:dyDescent="0.35">
      <c r="M1533">
        <v>2022</v>
      </c>
      <c r="N1533" s="15">
        <v>44534</v>
      </c>
      <c r="O1533" s="4">
        <v>24</v>
      </c>
      <c r="P1533" s="15" t="s">
        <v>202</v>
      </c>
      <c r="Q1533" t="s">
        <v>150</v>
      </c>
      <c r="R1533" t="s">
        <v>151</v>
      </c>
      <c r="S1533" s="113">
        <v>14033.521364538699</v>
      </c>
      <c r="T1533" s="113">
        <v>14610.184999999999</v>
      </c>
      <c r="U1533" s="113">
        <v>576.663635461289</v>
      </c>
      <c r="V1533" s="113">
        <f t="shared" si="31"/>
        <v>14610185</v>
      </c>
      <c r="W1533" s="114"/>
      <c r="X1533">
        <v>2022</v>
      </c>
      <c r="Y1533" s="15">
        <v>44534</v>
      </c>
      <c r="Z1533" s="4">
        <v>24</v>
      </c>
      <c r="AA1533" s="4">
        <v>24</v>
      </c>
      <c r="AB1533" t="s">
        <v>224</v>
      </c>
      <c r="AC1533" t="s">
        <v>226</v>
      </c>
      <c r="AD1533" s="113">
        <v>4601.6745799999999</v>
      </c>
      <c r="AE1533" s="113">
        <v>4632.3194517393404</v>
      </c>
      <c r="AF1533" s="113">
        <v>30.6448717393408</v>
      </c>
    </row>
    <row r="1534" spans="13:32" x14ac:dyDescent="0.35">
      <c r="M1534">
        <v>2022</v>
      </c>
      <c r="N1534" s="15">
        <v>44535</v>
      </c>
      <c r="O1534" s="4">
        <v>24</v>
      </c>
      <c r="P1534" s="15" t="s">
        <v>202</v>
      </c>
      <c r="Q1534" t="s">
        <v>150</v>
      </c>
      <c r="R1534" t="s">
        <v>151</v>
      </c>
      <c r="S1534" s="113">
        <v>14578.59564012</v>
      </c>
      <c r="T1534" s="113">
        <v>15080.9</v>
      </c>
      <c r="U1534" s="113">
        <v>502.30435987992797</v>
      </c>
      <c r="V1534" s="113">
        <f t="shared" si="31"/>
        <v>15080900</v>
      </c>
      <c r="W1534" s="114"/>
      <c r="X1534">
        <v>2022</v>
      </c>
      <c r="Y1534" s="15">
        <v>44535</v>
      </c>
      <c r="Z1534" s="4">
        <v>24</v>
      </c>
      <c r="AA1534" s="4">
        <v>24</v>
      </c>
      <c r="AB1534" t="s">
        <v>224</v>
      </c>
      <c r="AC1534" t="s">
        <v>226</v>
      </c>
      <c r="AD1534" s="113">
        <v>4610.6297599999998</v>
      </c>
      <c r="AE1534" s="113">
        <v>4641.3342687992199</v>
      </c>
      <c r="AF1534" s="113">
        <v>30.7045087992269</v>
      </c>
    </row>
    <row r="1535" spans="13:32" x14ac:dyDescent="0.35">
      <c r="M1535">
        <v>2022</v>
      </c>
      <c r="N1535" s="15">
        <v>44536</v>
      </c>
      <c r="O1535" s="4">
        <v>24</v>
      </c>
      <c r="P1535" s="15" t="s">
        <v>202</v>
      </c>
      <c r="Q1535" t="s">
        <v>150</v>
      </c>
      <c r="R1535" t="s">
        <v>151</v>
      </c>
      <c r="S1535" s="113">
        <v>15289.760676240499</v>
      </c>
      <c r="T1535" s="113">
        <v>15889.956</v>
      </c>
      <c r="U1535" s="113">
        <v>600.19532375947699</v>
      </c>
      <c r="V1535" s="113">
        <f t="shared" si="31"/>
        <v>15889956</v>
      </c>
      <c r="W1535" s="114"/>
      <c r="X1535">
        <v>2022</v>
      </c>
      <c r="Y1535" s="15">
        <v>44536</v>
      </c>
      <c r="Z1535" s="4">
        <v>24</v>
      </c>
      <c r="AA1535" s="4">
        <v>24</v>
      </c>
      <c r="AB1535" t="s">
        <v>224</v>
      </c>
      <c r="AC1535" t="s">
        <v>226</v>
      </c>
      <c r="AD1535" s="113">
        <v>4677.2463200000002</v>
      </c>
      <c r="AE1535" s="113">
        <v>4708.3944620682496</v>
      </c>
      <c r="AF1535" s="113">
        <v>31.148142068252</v>
      </c>
    </row>
    <row r="1536" spans="13:32" x14ac:dyDescent="0.35">
      <c r="M1536">
        <v>2022</v>
      </c>
      <c r="N1536" s="15">
        <v>44537</v>
      </c>
      <c r="O1536" s="4">
        <v>24</v>
      </c>
      <c r="P1536" s="15" t="s">
        <v>202</v>
      </c>
      <c r="Q1536" t="s">
        <v>150</v>
      </c>
      <c r="R1536" t="s">
        <v>151</v>
      </c>
      <c r="S1536" s="113">
        <v>15179.847564310399</v>
      </c>
      <c r="T1536" s="113">
        <v>15839.974</v>
      </c>
      <c r="U1536" s="113">
        <v>660.12643568957299</v>
      </c>
      <c r="V1536" s="113">
        <f t="shared" si="31"/>
        <v>15839974</v>
      </c>
      <c r="W1536" s="114"/>
      <c r="X1536">
        <v>2022</v>
      </c>
      <c r="Y1536" s="15">
        <v>44537</v>
      </c>
      <c r="Z1536" s="4">
        <v>24</v>
      </c>
      <c r="AA1536" s="4">
        <v>24</v>
      </c>
      <c r="AB1536" t="s">
        <v>224</v>
      </c>
      <c r="AC1536" t="s">
        <v>226</v>
      </c>
      <c r="AD1536" s="113">
        <v>4639.1301800000001</v>
      </c>
      <c r="AE1536" s="113">
        <v>4670.0244874692999</v>
      </c>
      <c r="AF1536" s="113">
        <v>30.894307469305001</v>
      </c>
    </row>
    <row r="1537" spans="13:32" x14ac:dyDescent="0.35">
      <c r="M1537">
        <v>2022</v>
      </c>
      <c r="N1537" s="15">
        <v>44538</v>
      </c>
      <c r="O1537" s="4">
        <v>24</v>
      </c>
      <c r="P1537" s="15" t="s">
        <v>202</v>
      </c>
      <c r="Q1537" t="s">
        <v>150</v>
      </c>
      <c r="R1537" t="s">
        <v>151</v>
      </c>
      <c r="S1537" s="113">
        <v>15015.146232584</v>
      </c>
      <c r="T1537" s="113">
        <v>15470.69</v>
      </c>
      <c r="U1537" s="113">
        <v>455.54376741591199</v>
      </c>
      <c r="V1537" s="113">
        <f t="shared" si="31"/>
        <v>15470690</v>
      </c>
      <c r="W1537" s="114"/>
      <c r="X1537">
        <v>2022</v>
      </c>
      <c r="Y1537" s="15">
        <v>44538</v>
      </c>
      <c r="Z1537" s="4">
        <v>24</v>
      </c>
      <c r="AA1537" s="4">
        <v>24</v>
      </c>
      <c r="AB1537" t="s">
        <v>224</v>
      </c>
      <c r="AC1537" t="s">
        <v>226</v>
      </c>
      <c r="AD1537" s="113">
        <v>4668.5847999999996</v>
      </c>
      <c r="AE1537" s="113">
        <v>4699.6752606383998</v>
      </c>
      <c r="AF1537" s="113">
        <v>31.0904606384047</v>
      </c>
    </row>
    <row r="1538" spans="13:32" x14ac:dyDescent="0.35">
      <c r="M1538">
        <v>2022</v>
      </c>
      <c r="N1538" s="15">
        <v>44539</v>
      </c>
      <c r="O1538" s="4">
        <v>24</v>
      </c>
      <c r="P1538" s="15" t="s">
        <v>202</v>
      </c>
      <c r="Q1538" t="s">
        <v>150</v>
      </c>
      <c r="R1538" t="s">
        <v>151</v>
      </c>
      <c r="S1538" s="113">
        <v>15623.366352531801</v>
      </c>
      <c r="T1538" s="113">
        <v>16178.379000000001</v>
      </c>
      <c r="U1538" s="113">
        <v>555.01264746817401</v>
      </c>
      <c r="V1538" s="113">
        <f t="shared" si="31"/>
        <v>16178379</v>
      </c>
      <c r="W1538" s="114"/>
      <c r="X1538">
        <v>2022</v>
      </c>
      <c r="Y1538" s="15">
        <v>44539</v>
      </c>
      <c r="Z1538" s="4">
        <v>24</v>
      </c>
      <c r="AA1538" s="4">
        <v>24</v>
      </c>
      <c r="AB1538" t="s">
        <v>224</v>
      </c>
      <c r="AC1538" t="s">
        <v>226</v>
      </c>
      <c r="AD1538" s="113">
        <v>4658.7505799999999</v>
      </c>
      <c r="AE1538" s="113">
        <v>4689.7755496078398</v>
      </c>
      <c r="AF1538" s="113">
        <v>31.024969607842301</v>
      </c>
    </row>
    <row r="1539" spans="13:32" x14ac:dyDescent="0.35">
      <c r="M1539">
        <v>2022</v>
      </c>
      <c r="N1539" s="15">
        <v>44540</v>
      </c>
      <c r="O1539" s="4">
        <v>24</v>
      </c>
      <c r="P1539" s="15" t="s">
        <v>202</v>
      </c>
      <c r="Q1539" t="s">
        <v>150</v>
      </c>
      <c r="R1539" t="s">
        <v>151</v>
      </c>
      <c r="S1539" s="113">
        <v>15434.3818090933</v>
      </c>
      <c r="T1539" s="113">
        <v>16068.825999999999</v>
      </c>
      <c r="U1539" s="113">
        <v>634.44419090667498</v>
      </c>
      <c r="V1539" s="113">
        <f t="shared" si="31"/>
        <v>16068826</v>
      </c>
      <c r="W1539" s="114"/>
      <c r="X1539">
        <v>2022</v>
      </c>
      <c r="Y1539" s="15">
        <v>44540</v>
      </c>
      <c r="Z1539" s="4">
        <v>24</v>
      </c>
      <c r="AA1539" s="4">
        <v>24</v>
      </c>
      <c r="AB1539" t="s">
        <v>224</v>
      </c>
      <c r="AC1539" t="s">
        <v>226</v>
      </c>
      <c r="AD1539" s="113">
        <v>4713.6066199999996</v>
      </c>
      <c r="AE1539" s="113">
        <v>4744.9969036431303</v>
      </c>
      <c r="AF1539" s="113">
        <v>31.3902836431356</v>
      </c>
    </row>
    <row r="1540" spans="13:32" x14ac:dyDescent="0.35">
      <c r="M1540">
        <v>2022</v>
      </c>
      <c r="N1540" s="15">
        <v>44541</v>
      </c>
      <c r="O1540" s="4">
        <v>24</v>
      </c>
      <c r="P1540" s="15" t="s">
        <v>202</v>
      </c>
      <c r="Q1540" t="s">
        <v>150</v>
      </c>
      <c r="R1540" t="s">
        <v>151</v>
      </c>
      <c r="S1540" s="113">
        <v>14086.409763367599</v>
      </c>
      <c r="T1540" s="113">
        <v>14674.982</v>
      </c>
      <c r="U1540" s="113">
        <v>588.57223663232605</v>
      </c>
      <c r="V1540" s="113">
        <f t="shared" si="31"/>
        <v>14674982</v>
      </c>
      <c r="W1540" s="114"/>
      <c r="X1540">
        <v>2022</v>
      </c>
      <c r="Y1540" s="15">
        <v>44541</v>
      </c>
      <c r="Z1540" s="4">
        <v>24</v>
      </c>
      <c r="AA1540" s="4">
        <v>24</v>
      </c>
      <c r="AB1540" t="s">
        <v>224</v>
      </c>
      <c r="AC1540" t="s">
        <v>226</v>
      </c>
      <c r="AD1540" s="113">
        <v>4633.2239600000003</v>
      </c>
      <c r="AE1540" s="113">
        <v>4664.0789349716997</v>
      </c>
      <c r="AF1540" s="113">
        <v>30.8549749717072</v>
      </c>
    </row>
    <row r="1541" spans="13:32" x14ac:dyDescent="0.35">
      <c r="M1541">
        <v>2022</v>
      </c>
      <c r="N1541" s="15">
        <v>44542</v>
      </c>
      <c r="O1541" s="4">
        <v>24</v>
      </c>
      <c r="P1541" s="15" t="s">
        <v>202</v>
      </c>
      <c r="Q1541" t="s">
        <v>150</v>
      </c>
      <c r="R1541" t="s">
        <v>151</v>
      </c>
      <c r="S1541" s="113">
        <v>14371.4781990346</v>
      </c>
      <c r="T1541" s="113">
        <v>15006.523999999999</v>
      </c>
      <c r="U1541" s="113">
        <v>635.04580096531197</v>
      </c>
      <c r="V1541" s="113">
        <f t="shared" si="31"/>
        <v>15006524</v>
      </c>
      <c r="W1541" s="114"/>
      <c r="X1541">
        <v>2022</v>
      </c>
      <c r="Y1541" s="15">
        <v>44542</v>
      </c>
      <c r="Z1541" s="4">
        <v>24</v>
      </c>
      <c r="AA1541" s="4">
        <v>24</v>
      </c>
      <c r="AB1541" t="s">
        <v>224</v>
      </c>
      <c r="AC1541" t="s">
        <v>226</v>
      </c>
      <c r="AD1541" s="113">
        <v>4616.1481999999996</v>
      </c>
      <c r="AE1541" s="113">
        <v>4646.8894588742396</v>
      </c>
      <c r="AF1541" s="113">
        <v>30.741258874240099</v>
      </c>
    </row>
    <row r="1542" spans="13:32" x14ac:dyDescent="0.35">
      <c r="M1542">
        <v>2022</v>
      </c>
      <c r="N1542" s="15">
        <v>44543</v>
      </c>
      <c r="O1542" s="4">
        <v>24</v>
      </c>
      <c r="P1542" s="15" t="s">
        <v>202</v>
      </c>
      <c r="Q1542" t="s">
        <v>150</v>
      </c>
      <c r="R1542" t="s">
        <v>151</v>
      </c>
      <c r="S1542" s="113">
        <v>14995.9173395543</v>
      </c>
      <c r="T1542" s="113">
        <v>15639.392</v>
      </c>
      <c r="U1542" s="113">
        <v>643.47466044568296</v>
      </c>
      <c r="V1542" s="113">
        <f t="shared" si="31"/>
        <v>15639392</v>
      </c>
      <c r="W1542" s="114"/>
      <c r="X1542">
        <v>2022</v>
      </c>
      <c r="Y1542" s="15">
        <v>44543</v>
      </c>
      <c r="Z1542" s="4">
        <v>24</v>
      </c>
      <c r="AA1542" s="4">
        <v>24</v>
      </c>
      <c r="AB1542" t="s">
        <v>224</v>
      </c>
      <c r="AC1542" t="s">
        <v>226</v>
      </c>
      <c r="AD1542" s="113">
        <v>4674.5064599999996</v>
      </c>
      <c r="AE1542" s="113">
        <v>4705.6363559587398</v>
      </c>
      <c r="AF1542" s="113">
        <v>31.1298959587489</v>
      </c>
    </row>
    <row r="1543" spans="13:32" x14ac:dyDescent="0.35">
      <c r="M1543">
        <v>2022</v>
      </c>
      <c r="N1543" s="15">
        <v>44544</v>
      </c>
      <c r="O1543" s="4">
        <v>24</v>
      </c>
      <c r="P1543" s="15" t="s">
        <v>202</v>
      </c>
      <c r="Q1543" t="s">
        <v>150</v>
      </c>
      <c r="R1543" t="s">
        <v>151</v>
      </c>
      <c r="S1543" s="113">
        <v>15233.288587006</v>
      </c>
      <c r="T1543" s="113">
        <v>15901.763000000001</v>
      </c>
      <c r="U1543" s="113">
        <v>668.47441299392597</v>
      </c>
      <c r="V1543" s="113">
        <f t="shared" si="31"/>
        <v>15901763</v>
      </c>
      <c r="W1543" s="114"/>
      <c r="X1543">
        <v>2022</v>
      </c>
      <c r="Y1543" s="15">
        <v>44544</v>
      </c>
      <c r="Z1543" s="4">
        <v>24</v>
      </c>
      <c r="AA1543" s="4">
        <v>24</v>
      </c>
      <c r="AB1543" t="s">
        <v>224</v>
      </c>
      <c r="AC1543" t="s">
        <v>226</v>
      </c>
      <c r="AD1543" s="113">
        <v>4669.6789799999997</v>
      </c>
      <c r="AE1543" s="113">
        <v>4700.77672733484</v>
      </c>
      <c r="AF1543" s="113">
        <v>31.097747334840001</v>
      </c>
    </row>
    <row r="1544" spans="13:32" x14ac:dyDescent="0.35">
      <c r="M1544">
        <v>2022</v>
      </c>
      <c r="N1544" s="15">
        <v>44545</v>
      </c>
      <c r="O1544" s="4">
        <v>24</v>
      </c>
      <c r="P1544" s="15" t="s">
        <v>202</v>
      </c>
      <c r="Q1544" t="s">
        <v>150</v>
      </c>
      <c r="R1544" t="s">
        <v>151</v>
      </c>
      <c r="S1544" s="113">
        <v>15659.724585853401</v>
      </c>
      <c r="T1544" s="113">
        <v>16332.552</v>
      </c>
      <c r="U1544" s="113">
        <v>672.82741414653901</v>
      </c>
      <c r="V1544" s="113">
        <f t="shared" si="31"/>
        <v>16332552</v>
      </c>
      <c r="W1544" s="114"/>
      <c r="X1544">
        <v>2022</v>
      </c>
      <c r="Y1544" s="15">
        <v>44545</v>
      </c>
      <c r="Z1544" s="4">
        <v>24</v>
      </c>
      <c r="AA1544" s="4">
        <v>24</v>
      </c>
      <c r="AB1544" t="s">
        <v>224</v>
      </c>
      <c r="AC1544" t="s">
        <v>226</v>
      </c>
      <c r="AD1544" s="113">
        <v>4691.6647999999996</v>
      </c>
      <c r="AE1544" s="113">
        <v>4722.9089619980796</v>
      </c>
      <c r="AF1544" s="113">
        <v>31.244161998082902</v>
      </c>
    </row>
    <row r="1545" spans="13:32" x14ac:dyDescent="0.35">
      <c r="M1545">
        <v>2022</v>
      </c>
      <c r="N1545" s="15">
        <v>44546</v>
      </c>
      <c r="O1545" s="4">
        <v>24</v>
      </c>
      <c r="P1545" s="15" t="s">
        <v>202</v>
      </c>
      <c r="Q1545" t="s">
        <v>150</v>
      </c>
      <c r="R1545" t="s">
        <v>151</v>
      </c>
      <c r="S1545" s="113">
        <v>15254.834519983</v>
      </c>
      <c r="T1545" s="113">
        <v>15898.13</v>
      </c>
      <c r="U1545" s="113">
        <v>643.29548001695002</v>
      </c>
      <c r="V1545" s="113">
        <f t="shared" ref="V1545:V1608" si="32">T1545*1000</f>
        <v>15898130</v>
      </c>
      <c r="W1545" s="114"/>
      <c r="X1545">
        <v>2022</v>
      </c>
      <c r="Y1545" s="15">
        <v>44546</v>
      </c>
      <c r="Z1545" s="4">
        <v>24</v>
      </c>
      <c r="AA1545" s="4">
        <v>24</v>
      </c>
      <c r="AB1545" t="s">
        <v>224</v>
      </c>
      <c r="AC1545" t="s">
        <v>226</v>
      </c>
      <c r="AD1545" s="113">
        <v>4640.4575199999999</v>
      </c>
      <c r="AE1545" s="113">
        <v>4671.36066689576</v>
      </c>
      <c r="AF1545" s="113">
        <v>30.903146895767701</v>
      </c>
    </row>
    <row r="1546" spans="13:32" x14ac:dyDescent="0.35">
      <c r="M1546">
        <v>2022</v>
      </c>
      <c r="N1546" s="15">
        <v>44547</v>
      </c>
      <c r="O1546" s="4">
        <v>24</v>
      </c>
      <c r="P1546" s="15" t="s">
        <v>202</v>
      </c>
      <c r="Q1546" t="s">
        <v>150</v>
      </c>
      <c r="R1546" t="s">
        <v>151</v>
      </c>
      <c r="S1546" s="113">
        <v>15622.2780081453</v>
      </c>
      <c r="T1546" s="113">
        <v>16288.218999999999</v>
      </c>
      <c r="U1546" s="113">
        <v>665.94099185466405</v>
      </c>
      <c r="V1546" s="113">
        <f t="shared" si="32"/>
        <v>16288219</v>
      </c>
      <c r="W1546" s="114"/>
      <c r="X1546">
        <v>2022</v>
      </c>
      <c r="Y1546" s="15">
        <v>44547</v>
      </c>
      <c r="Z1546" s="4">
        <v>24</v>
      </c>
      <c r="AA1546" s="4">
        <v>24</v>
      </c>
      <c r="AB1546" t="s">
        <v>224</v>
      </c>
      <c r="AC1546" t="s">
        <v>226</v>
      </c>
      <c r="AD1546" s="113">
        <v>4742.1259200000004</v>
      </c>
      <c r="AE1546" s="113">
        <v>4773.7061280446496</v>
      </c>
      <c r="AF1546" s="113">
        <v>31.580208044655599</v>
      </c>
    </row>
    <row r="1547" spans="13:32" x14ac:dyDescent="0.35">
      <c r="M1547">
        <v>2022</v>
      </c>
      <c r="N1547" s="15">
        <v>44548</v>
      </c>
      <c r="O1547" s="4">
        <v>24</v>
      </c>
      <c r="P1547" s="15" t="s">
        <v>202</v>
      </c>
      <c r="Q1547" t="s">
        <v>150</v>
      </c>
      <c r="R1547" t="s">
        <v>151</v>
      </c>
      <c r="S1547" s="113">
        <v>15497.043382079</v>
      </c>
      <c r="T1547" s="113">
        <v>16212.364</v>
      </c>
      <c r="U1547" s="113">
        <v>715.32061792097295</v>
      </c>
      <c r="V1547" s="113">
        <f t="shared" si="32"/>
        <v>16212364</v>
      </c>
      <c r="W1547" s="114"/>
      <c r="X1547">
        <v>2022</v>
      </c>
      <c r="Y1547" s="15">
        <v>44548</v>
      </c>
      <c r="Z1547" s="4">
        <v>24</v>
      </c>
      <c r="AA1547" s="4">
        <v>24</v>
      </c>
      <c r="AB1547" t="s">
        <v>224</v>
      </c>
      <c r="AC1547" t="s">
        <v>226</v>
      </c>
      <c r="AD1547" s="113">
        <v>4639.5620399999998</v>
      </c>
      <c r="AE1547" s="113">
        <v>4670.4592234428401</v>
      </c>
      <c r="AF1547" s="113">
        <v>30.897183442840099</v>
      </c>
    </row>
    <row r="1548" spans="13:32" x14ac:dyDescent="0.35">
      <c r="M1548">
        <v>2022</v>
      </c>
      <c r="N1548" s="15">
        <v>44549</v>
      </c>
      <c r="O1548" s="4">
        <v>24</v>
      </c>
      <c r="P1548" s="15" t="s">
        <v>202</v>
      </c>
      <c r="Q1548" t="s">
        <v>150</v>
      </c>
      <c r="R1548" t="s">
        <v>151</v>
      </c>
      <c r="S1548" s="113">
        <v>15702.2129090827</v>
      </c>
      <c r="T1548" s="113">
        <v>16507.032999999999</v>
      </c>
      <c r="U1548" s="113">
        <v>804.820090917215</v>
      </c>
      <c r="V1548" s="113">
        <f t="shared" si="32"/>
        <v>16507033</v>
      </c>
      <c r="W1548" s="114"/>
      <c r="X1548">
        <v>2022</v>
      </c>
      <c r="Y1548" s="15">
        <v>44549</v>
      </c>
      <c r="Z1548" s="4">
        <v>24</v>
      </c>
      <c r="AA1548" s="4">
        <v>24</v>
      </c>
      <c r="AB1548" t="s">
        <v>224</v>
      </c>
      <c r="AC1548" t="s">
        <v>226</v>
      </c>
      <c r="AD1548" s="113">
        <v>4637.5815000000002</v>
      </c>
      <c r="AE1548" s="113">
        <v>4668.4654940281498</v>
      </c>
      <c r="AF1548" s="113">
        <v>30.8839940281567</v>
      </c>
    </row>
    <row r="1549" spans="13:32" x14ac:dyDescent="0.35">
      <c r="M1549">
        <v>2022</v>
      </c>
      <c r="N1549" s="15">
        <v>44550</v>
      </c>
      <c r="O1549" s="4">
        <v>24</v>
      </c>
      <c r="P1549" s="15" t="s">
        <v>202</v>
      </c>
      <c r="Q1549" t="s">
        <v>150</v>
      </c>
      <c r="R1549" t="s">
        <v>151</v>
      </c>
      <c r="S1549" s="113">
        <v>16315.572447488699</v>
      </c>
      <c r="T1549" s="113">
        <v>17003.600999999999</v>
      </c>
      <c r="U1549" s="113">
        <v>688.02855251122799</v>
      </c>
      <c r="V1549" s="113">
        <f t="shared" si="32"/>
        <v>17003601</v>
      </c>
      <c r="W1549" s="114"/>
      <c r="X1549">
        <v>2022</v>
      </c>
      <c r="Y1549" s="15">
        <v>44550</v>
      </c>
      <c r="Z1549" s="4">
        <v>24</v>
      </c>
      <c r="AA1549" s="4">
        <v>24</v>
      </c>
      <c r="AB1549" t="s">
        <v>224</v>
      </c>
      <c r="AC1549" t="s">
        <v>226</v>
      </c>
      <c r="AD1549" s="113">
        <v>4651.74586</v>
      </c>
      <c r="AE1549" s="113">
        <v>4682.7241816447504</v>
      </c>
      <c r="AF1549" s="113">
        <v>30.978321644750299</v>
      </c>
    </row>
    <row r="1550" spans="13:32" x14ac:dyDescent="0.35">
      <c r="M1550">
        <v>2022</v>
      </c>
      <c r="N1550" s="15">
        <v>44551</v>
      </c>
      <c r="O1550" s="4">
        <v>24</v>
      </c>
      <c r="P1550" s="15" t="s">
        <v>202</v>
      </c>
      <c r="Q1550" t="s">
        <v>150</v>
      </c>
      <c r="R1550" t="s">
        <v>151</v>
      </c>
      <c r="S1550" s="113">
        <v>16401.399787283899</v>
      </c>
      <c r="T1550" s="113">
        <v>17168.562999999998</v>
      </c>
      <c r="U1550" s="113">
        <v>767.16321271607706</v>
      </c>
      <c r="V1550" s="113">
        <f t="shared" si="32"/>
        <v>17168563</v>
      </c>
      <c r="W1550" s="114"/>
      <c r="X1550">
        <v>2022</v>
      </c>
      <c r="Y1550" s="15">
        <v>44551</v>
      </c>
      <c r="Z1550" s="4">
        <v>24</v>
      </c>
      <c r="AA1550" s="4">
        <v>24</v>
      </c>
      <c r="AB1550" t="s">
        <v>224</v>
      </c>
      <c r="AC1550" t="s">
        <v>226</v>
      </c>
      <c r="AD1550" s="113">
        <v>4667.8229599999904</v>
      </c>
      <c r="AE1550" s="113">
        <v>4698.9083471616304</v>
      </c>
      <c r="AF1550" s="113">
        <v>31.0853871616339</v>
      </c>
    </row>
    <row r="1551" spans="13:32" x14ac:dyDescent="0.35">
      <c r="M1551">
        <v>2022</v>
      </c>
      <c r="N1551" s="15">
        <v>44552</v>
      </c>
      <c r="O1551" s="4">
        <v>24</v>
      </c>
      <c r="P1551" s="15" t="s">
        <v>202</v>
      </c>
      <c r="Q1551" t="s">
        <v>150</v>
      </c>
      <c r="R1551" t="s">
        <v>151</v>
      </c>
      <c r="S1551" s="113">
        <v>15654.88401281</v>
      </c>
      <c r="T1551" s="113">
        <v>16362.142</v>
      </c>
      <c r="U1551" s="113">
        <v>707.25798718991905</v>
      </c>
      <c r="V1551" s="113">
        <f t="shared" si="32"/>
        <v>16362142</v>
      </c>
      <c r="W1551" s="114"/>
      <c r="X1551">
        <v>2022</v>
      </c>
      <c r="Y1551" s="15">
        <v>44552</v>
      </c>
      <c r="Z1551" s="4">
        <v>24</v>
      </c>
      <c r="AA1551" s="4">
        <v>24</v>
      </c>
      <c r="AB1551" t="s">
        <v>224</v>
      </c>
      <c r="AC1551" t="s">
        <v>226</v>
      </c>
      <c r="AD1551" s="113">
        <v>4705.3143579999996</v>
      </c>
      <c r="AE1551" s="113">
        <v>4736.6494192885302</v>
      </c>
      <c r="AF1551" s="113">
        <v>31.335061288534099</v>
      </c>
    </row>
    <row r="1552" spans="13:32" x14ac:dyDescent="0.35">
      <c r="M1552">
        <v>2022</v>
      </c>
      <c r="N1552" s="15">
        <v>44553</v>
      </c>
      <c r="O1552" s="4">
        <v>24</v>
      </c>
      <c r="P1552" s="15" t="s">
        <v>202</v>
      </c>
      <c r="Q1552" t="s">
        <v>150</v>
      </c>
      <c r="R1552" t="s">
        <v>151</v>
      </c>
      <c r="S1552" s="113">
        <v>14605.013495024999</v>
      </c>
      <c r="T1552" s="113">
        <v>15287.33</v>
      </c>
      <c r="U1552" s="113">
        <v>682.31650497494195</v>
      </c>
      <c r="V1552" s="113">
        <f t="shared" si="32"/>
        <v>15287330</v>
      </c>
      <c r="W1552" s="114"/>
      <c r="X1552">
        <v>2022</v>
      </c>
      <c r="Y1552" s="15">
        <v>44553</v>
      </c>
      <c r="Z1552" s="4">
        <v>24</v>
      </c>
      <c r="AA1552" s="4">
        <v>24</v>
      </c>
      <c r="AB1552" t="s">
        <v>224</v>
      </c>
      <c r="AC1552" t="s">
        <v>226</v>
      </c>
      <c r="AD1552" s="113">
        <v>4711.4762999999903</v>
      </c>
      <c r="AE1552" s="113">
        <v>4742.8523967678902</v>
      </c>
      <c r="AF1552" s="113">
        <v>31.376096767895302</v>
      </c>
    </row>
    <row r="1553" spans="13:32" x14ac:dyDescent="0.35">
      <c r="M1553">
        <v>2022</v>
      </c>
      <c r="N1553" s="15">
        <v>44554</v>
      </c>
      <c r="O1553" s="4">
        <v>24</v>
      </c>
      <c r="P1553" s="15" t="s">
        <v>202</v>
      </c>
      <c r="Q1553" t="s">
        <v>150</v>
      </c>
      <c r="R1553" t="s">
        <v>151</v>
      </c>
      <c r="S1553" s="113">
        <v>14178.4369098278</v>
      </c>
      <c r="T1553" s="113">
        <v>14809.864</v>
      </c>
      <c r="U1553" s="113">
        <v>631.42709017216396</v>
      </c>
      <c r="V1553" s="113">
        <f t="shared" si="32"/>
        <v>14809864</v>
      </c>
      <c r="W1553" s="114"/>
      <c r="X1553">
        <v>2022</v>
      </c>
      <c r="Y1553" s="15">
        <v>44554</v>
      </c>
      <c r="Z1553" s="4">
        <v>24</v>
      </c>
      <c r="AA1553" s="4">
        <v>24</v>
      </c>
      <c r="AB1553" t="s">
        <v>224</v>
      </c>
      <c r="AC1553" t="s">
        <v>226</v>
      </c>
      <c r="AD1553" s="113">
        <v>4679.3595800000003</v>
      </c>
      <c r="AE1553" s="113">
        <v>4710.5217953323399</v>
      </c>
      <c r="AF1553" s="113">
        <v>31.162215332348801</v>
      </c>
    </row>
    <row r="1554" spans="13:32" x14ac:dyDescent="0.35">
      <c r="M1554">
        <v>2022</v>
      </c>
      <c r="N1554" s="15">
        <v>44555</v>
      </c>
      <c r="O1554" s="4">
        <v>24</v>
      </c>
      <c r="P1554" s="15" t="s">
        <v>202</v>
      </c>
      <c r="Q1554" t="s">
        <v>150</v>
      </c>
      <c r="R1554" t="s">
        <v>151</v>
      </c>
      <c r="S1554" s="113">
        <v>14094.656790961601</v>
      </c>
      <c r="T1554" s="113">
        <v>14788.369000000001</v>
      </c>
      <c r="U1554" s="113">
        <v>693.71220903834103</v>
      </c>
      <c r="V1554" s="113">
        <f t="shared" si="32"/>
        <v>14788369</v>
      </c>
      <c r="W1554" s="114"/>
      <c r="X1554">
        <v>2022</v>
      </c>
      <c r="Y1554" s="15">
        <v>44555</v>
      </c>
      <c r="Z1554" s="4">
        <v>24</v>
      </c>
      <c r="AA1554" s="4">
        <v>24</v>
      </c>
      <c r="AB1554" t="s">
        <v>224</v>
      </c>
      <c r="AC1554" t="s">
        <v>226</v>
      </c>
      <c r="AD1554" s="113">
        <v>4639.7293799999998</v>
      </c>
      <c r="AE1554" s="113">
        <v>4670.6276778442898</v>
      </c>
      <c r="AF1554" s="113">
        <v>30.898297844292902</v>
      </c>
    </row>
    <row r="1555" spans="13:32" x14ac:dyDescent="0.35">
      <c r="M1555">
        <v>2022</v>
      </c>
      <c r="N1555" s="15">
        <v>44556</v>
      </c>
      <c r="O1555" s="4">
        <v>24</v>
      </c>
      <c r="P1555" s="15" t="s">
        <v>202</v>
      </c>
      <c r="Q1555" t="s">
        <v>150</v>
      </c>
      <c r="R1555" t="s">
        <v>151</v>
      </c>
      <c r="S1555" s="113">
        <v>16120.3163468326</v>
      </c>
      <c r="T1555" s="113">
        <v>16857.375</v>
      </c>
      <c r="U1555" s="113">
        <v>737.05865316739403</v>
      </c>
      <c r="V1555" s="113">
        <f t="shared" si="32"/>
        <v>16857375</v>
      </c>
      <c r="W1555" s="114"/>
      <c r="X1555">
        <v>2022</v>
      </c>
      <c r="Y1555" s="15">
        <v>44556</v>
      </c>
      <c r="Z1555" s="4">
        <v>24</v>
      </c>
      <c r="AA1555" s="4">
        <v>24</v>
      </c>
      <c r="AB1555" t="s">
        <v>224</v>
      </c>
      <c r="AC1555" t="s">
        <v>226</v>
      </c>
      <c r="AD1555" s="113">
        <v>4653.71576</v>
      </c>
      <c r="AE1555" s="113">
        <v>4684.7072002022996</v>
      </c>
      <c r="AF1555" s="113">
        <v>30.991440202307601</v>
      </c>
    </row>
    <row r="1556" spans="13:32" x14ac:dyDescent="0.35">
      <c r="M1556">
        <v>2022</v>
      </c>
      <c r="N1556" s="15">
        <v>44557</v>
      </c>
      <c r="O1556" s="4">
        <v>24</v>
      </c>
      <c r="P1556" s="15" t="s">
        <v>202</v>
      </c>
      <c r="Q1556" t="s">
        <v>150</v>
      </c>
      <c r="R1556" t="s">
        <v>151</v>
      </c>
      <c r="S1556" s="113">
        <v>17995.340992555</v>
      </c>
      <c r="T1556" s="113">
        <v>18715.125</v>
      </c>
      <c r="U1556" s="113">
        <v>719.78400744498094</v>
      </c>
      <c r="V1556" s="113">
        <f t="shared" si="32"/>
        <v>18715125</v>
      </c>
      <c r="W1556" s="114"/>
      <c r="X1556">
        <v>2022</v>
      </c>
      <c r="Y1556" s="15">
        <v>44557</v>
      </c>
      <c r="Z1556" s="4">
        <v>24</v>
      </c>
      <c r="AA1556" s="4">
        <v>24</v>
      </c>
      <c r="AB1556" t="s">
        <v>224</v>
      </c>
      <c r="AC1556" t="s">
        <v>226</v>
      </c>
      <c r="AD1556" s="113">
        <v>4732.8265000000001</v>
      </c>
      <c r="AE1556" s="113">
        <v>4764.3447785170001</v>
      </c>
      <c r="AF1556" s="113">
        <v>31.518278517003299</v>
      </c>
    </row>
    <row r="1557" spans="13:32" x14ac:dyDescent="0.35">
      <c r="M1557">
        <v>2022</v>
      </c>
      <c r="N1557" s="15">
        <v>44558</v>
      </c>
      <c r="O1557" s="4">
        <v>24</v>
      </c>
      <c r="P1557" s="15" t="s">
        <v>202</v>
      </c>
      <c r="Q1557" t="s">
        <v>150</v>
      </c>
      <c r="R1557" t="s">
        <v>151</v>
      </c>
      <c r="S1557" s="113">
        <v>18310.4759857262</v>
      </c>
      <c r="T1557" s="113">
        <v>19010.927</v>
      </c>
      <c r="U1557" s="113">
        <v>700.45101427379996</v>
      </c>
      <c r="V1557" s="113">
        <f t="shared" si="32"/>
        <v>19010927</v>
      </c>
      <c r="W1557" s="114"/>
      <c r="X1557">
        <v>2022</v>
      </c>
      <c r="Y1557" s="15">
        <v>44558</v>
      </c>
      <c r="Z1557" s="4">
        <v>24</v>
      </c>
      <c r="AA1557" s="4">
        <v>24</v>
      </c>
      <c r="AB1557" t="s">
        <v>224</v>
      </c>
      <c r="AC1557" t="s">
        <v>226</v>
      </c>
      <c r="AD1557" s="113">
        <v>4705.0979200000002</v>
      </c>
      <c r="AE1557" s="113">
        <v>4736.4315399187299</v>
      </c>
      <c r="AF1557" s="113">
        <v>31.333619918738201</v>
      </c>
    </row>
    <row r="1558" spans="13:32" x14ac:dyDescent="0.35">
      <c r="M1558">
        <v>2022</v>
      </c>
      <c r="N1558" s="15">
        <v>44559</v>
      </c>
      <c r="O1558" s="4">
        <v>24</v>
      </c>
      <c r="P1558" s="15" t="s">
        <v>202</v>
      </c>
      <c r="Q1558" t="s">
        <v>150</v>
      </c>
      <c r="R1558" t="s">
        <v>151</v>
      </c>
      <c r="S1558" s="113">
        <v>17950.516095876901</v>
      </c>
      <c r="T1558" s="113">
        <v>18793.509999999998</v>
      </c>
      <c r="U1558" s="113">
        <v>842.99390412309299</v>
      </c>
      <c r="V1558" s="113">
        <f t="shared" si="32"/>
        <v>18793510</v>
      </c>
      <c r="W1558" s="114"/>
      <c r="X1558">
        <v>2022</v>
      </c>
      <c r="Y1558" s="15">
        <v>44559</v>
      </c>
      <c r="Z1558" s="4">
        <v>24</v>
      </c>
      <c r="AA1558" s="4">
        <v>24</v>
      </c>
      <c r="AB1558" t="s">
        <v>224</v>
      </c>
      <c r="AC1558" t="s">
        <v>226</v>
      </c>
      <c r="AD1558" s="113">
        <v>4692.7450399999998</v>
      </c>
      <c r="AE1558" s="113">
        <v>4723.9963958610197</v>
      </c>
      <c r="AF1558" s="113">
        <v>31.251355861028198</v>
      </c>
    </row>
    <row r="1559" spans="13:32" x14ac:dyDescent="0.35">
      <c r="M1559">
        <v>2022</v>
      </c>
      <c r="N1559" s="15">
        <v>44560</v>
      </c>
      <c r="O1559" s="4">
        <v>24</v>
      </c>
      <c r="P1559" s="15" t="s">
        <v>202</v>
      </c>
      <c r="Q1559" t="s">
        <v>150</v>
      </c>
      <c r="R1559" t="s">
        <v>151</v>
      </c>
      <c r="S1559" s="113">
        <v>17486.413398349199</v>
      </c>
      <c r="T1559" s="113">
        <v>18406.757000000001</v>
      </c>
      <c r="U1559" s="113">
        <v>920.34360165078704</v>
      </c>
      <c r="V1559" s="113">
        <f t="shared" si="32"/>
        <v>18406757</v>
      </c>
      <c r="W1559" s="114"/>
      <c r="X1559">
        <v>2022</v>
      </c>
      <c r="Y1559" s="15">
        <v>44560</v>
      </c>
      <c r="Z1559" s="4">
        <v>24</v>
      </c>
      <c r="AA1559" s="4">
        <v>24</v>
      </c>
      <c r="AB1559" t="s">
        <v>224</v>
      </c>
      <c r="AC1559" t="s">
        <v>226</v>
      </c>
      <c r="AD1559" s="113">
        <v>4655.4395999999997</v>
      </c>
      <c r="AE1559" s="113">
        <v>4686.4425201222302</v>
      </c>
      <c r="AF1559" s="113">
        <v>31.0029201222323</v>
      </c>
    </row>
    <row r="1560" spans="13:32" x14ac:dyDescent="0.35">
      <c r="M1560">
        <v>2022</v>
      </c>
      <c r="N1560" s="15">
        <v>44561</v>
      </c>
      <c r="O1560" s="4">
        <v>24</v>
      </c>
      <c r="P1560" s="15" t="s">
        <v>202</v>
      </c>
      <c r="Q1560" t="s">
        <v>150</v>
      </c>
      <c r="R1560" t="s">
        <v>151</v>
      </c>
      <c r="S1560" s="113">
        <v>17452.437563101001</v>
      </c>
      <c r="T1560" s="113">
        <v>18134.531999999999</v>
      </c>
      <c r="U1560" s="113">
        <v>682.09443689898399</v>
      </c>
      <c r="V1560" s="113">
        <f t="shared" si="32"/>
        <v>18134532</v>
      </c>
      <c r="W1560" s="114"/>
      <c r="X1560">
        <v>2022</v>
      </c>
      <c r="Y1560" s="15">
        <v>44561</v>
      </c>
      <c r="Z1560" s="4">
        <v>24</v>
      </c>
      <c r="AA1560" s="4">
        <v>24</v>
      </c>
      <c r="AB1560" t="s">
        <v>224</v>
      </c>
      <c r="AC1560" t="s">
        <v>226</v>
      </c>
      <c r="AD1560" s="113">
        <v>4684.41284</v>
      </c>
      <c r="AE1560" s="113">
        <v>4715.6087075391397</v>
      </c>
      <c r="AF1560" s="113">
        <v>31.1958675391428</v>
      </c>
    </row>
    <row r="1561" spans="13:32" x14ac:dyDescent="0.35">
      <c r="M1561">
        <v>2022</v>
      </c>
      <c r="N1561" s="15">
        <v>44562</v>
      </c>
      <c r="O1561" s="4">
        <v>24</v>
      </c>
      <c r="P1561" s="15" t="s">
        <v>203</v>
      </c>
      <c r="Q1561" t="s">
        <v>150</v>
      </c>
      <c r="R1561" t="s">
        <v>151</v>
      </c>
      <c r="S1561" s="113">
        <v>18057.101901792499</v>
      </c>
      <c r="T1561" s="113">
        <v>18862.541000000001</v>
      </c>
      <c r="U1561" s="113">
        <v>805.43909820744</v>
      </c>
      <c r="V1561" s="113">
        <f t="shared" si="32"/>
        <v>18862541</v>
      </c>
      <c r="W1561" s="114"/>
      <c r="X1561">
        <v>2022</v>
      </c>
      <c r="Y1561" s="15">
        <v>44562</v>
      </c>
      <c r="Z1561" s="4">
        <v>24</v>
      </c>
      <c r="AA1561" s="4">
        <v>24</v>
      </c>
      <c r="AB1561" t="s">
        <v>224</v>
      </c>
      <c r="AC1561" t="s">
        <v>226</v>
      </c>
      <c r="AD1561" s="113">
        <v>4717.5506599999999</v>
      </c>
      <c r="AE1561" s="113">
        <v>4748.9672089945498</v>
      </c>
      <c r="AF1561" s="113">
        <v>31.416548994549601</v>
      </c>
    </row>
    <row r="1562" spans="13:32" x14ac:dyDescent="0.35">
      <c r="M1562">
        <v>2022</v>
      </c>
      <c r="N1562" s="15">
        <v>44563</v>
      </c>
      <c r="O1562" s="4">
        <v>24</v>
      </c>
      <c r="P1562" s="15" t="s">
        <v>203</v>
      </c>
      <c r="Q1562" t="s">
        <v>150</v>
      </c>
      <c r="R1562" t="s">
        <v>151</v>
      </c>
      <c r="S1562" s="113">
        <v>17500.038887946801</v>
      </c>
      <c r="T1562" s="113">
        <v>18282.244999999999</v>
      </c>
      <c r="U1562" s="113">
        <v>782.20611205317596</v>
      </c>
      <c r="V1562" s="113">
        <f t="shared" si="32"/>
        <v>18282245</v>
      </c>
      <c r="W1562" s="114"/>
      <c r="X1562">
        <v>2022</v>
      </c>
      <c r="Y1562" s="15">
        <v>44563</v>
      </c>
      <c r="Z1562" s="4">
        <v>24</v>
      </c>
      <c r="AA1562" s="4">
        <v>24</v>
      </c>
      <c r="AB1562" t="s">
        <v>224</v>
      </c>
      <c r="AC1562" t="s">
        <v>226</v>
      </c>
      <c r="AD1562" s="113">
        <v>4754.3732799999998</v>
      </c>
      <c r="AE1562" s="113">
        <v>4786.0350493914602</v>
      </c>
      <c r="AF1562" s="113">
        <v>31.661769391469999</v>
      </c>
    </row>
    <row r="1563" spans="13:32" x14ac:dyDescent="0.35">
      <c r="M1563">
        <v>2022</v>
      </c>
      <c r="N1563" s="15">
        <v>44564</v>
      </c>
      <c r="O1563" s="4">
        <v>24</v>
      </c>
      <c r="P1563" s="15" t="s">
        <v>203</v>
      </c>
      <c r="Q1563" t="s">
        <v>150</v>
      </c>
      <c r="R1563" t="s">
        <v>151</v>
      </c>
      <c r="S1563" s="113">
        <v>16965.320637621699</v>
      </c>
      <c r="T1563" s="113">
        <v>17732.255000000001</v>
      </c>
      <c r="U1563" s="113">
        <v>766.934362378233</v>
      </c>
      <c r="V1563" s="113">
        <f t="shared" si="32"/>
        <v>17732255</v>
      </c>
      <c r="W1563" s="114"/>
      <c r="X1563">
        <v>2022</v>
      </c>
      <c r="Y1563" s="15">
        <v>44564</v>
      </c>
      <c r="Z1563" s="4">
        <v>24</v>
      </c>
      <c r="AA1563" s="4">
        <v>24</v>
      </c>
      <c r="AB1563" t="s">
        <v>224</v>
      </c>
      <c r="AC1563" t="s">
        <v>226</v>
      </c>
      <c r="AD1563" s="113">
        <v>4760.3318399999998</v>
      </c>
      <c r="AE1563" s="113">
        <v>4792.0332904475199</v>
      </c>
      <c r="AF1563" s="113">
        <v>31.7014504475239</v>
      </c>
    </row>
    <row r="1564" spans="13:32" x14ac:dyDescent="0.35">
      <c r="M1564">
        <v>2022</v>
      </c>
      <c r="N1564" s="15">
        <v>44565</v>
      </c>
      <c r="O1564" s="4">
        <v>24</v>
      </c>
      <c r="P1564" s="15" t="s">
        <v>203</v>
      </c>
      <c r="Q1564" t="s">
        <v>150</v>
      </c>
      <c r="R1564" t="s">
        <v>151</v>
      </c>
      <c r="S1564" s="113">
        <v>17365.964618841299</v>
      </c>
      <c r="T1564" s="113">
        <v>18160.756000000001</v>
      </c>
      <c r="U1564" s="113">
        <v>794.79138115862497</v>
      </c>
      <c r="V1564" s="113">
        <f t="shared" si="32"/>
        <v>18160756</v>
      </c>
      <c r="W1564" s="114"/>
      <c r="X1564">
        <v>2022</v>
      </c>
      <c r="Y1564" s="15">
        <v>44565</v>
      </c>
      <c r="Z1564" s="4">
        <v>24</v>
      </c>
      <c r="AA1564" s="4">
        <v>24</v>
      </c>
      <c r="AB1564" t="s">
        <v>224</v>
      </c>
      <c r="AC1564" t="s">
        <v>226</v>
      </c>
      <c r="AD1564" s="113">
        <v>4806.3379800000002</v>
      </c>
      <c r="AE1564" s="113">
        <v>4838.3458085355396</v>
      </c>
      <c r="AF1564" s="113">
        <v>32.007828535546302</v>
      </c>
    </row>
    <row r="1565" spans="13:32" x14ac:dyDescent="0.35">
      <c r="M1565">
        <v>2022</v>
      </c>
      <c r="N1565" s="15">
        <v>44566</v>
      </c>
      <c r="O1565" s="4">
        <v>24</v>
      </c>
      <c r="P1565" s="15" t="s">
        <v>203</v>
      </c>
      <c r="Q1565" t="s">
        <v>150</v>
      </c>
      <c r="R1565" t="s">
        <v>151</v>
      </c>
      <c r="S1565" s="113">
        <v>16960.839358056</v>
      </c>
      <c r="T1565" s="113">
        <v>17598.677</v>
      </c>
      <c r="U1565" s="113">
        <v>637.83764194392995</v>
      </c>
      <c r="V1565" s="113">
        <f t="shared" si="32"/>
        <v>17598677</v>
      </c>
      <c r="W1565" s="114"/>
      <c r="X1565">
        <v>2022</v>
      </c>
      <c r="Y1565" s="15">
        <v>44566</v>
      </c>
      <c r="Z1565" s="4">
        <v>24</v>
      </c>
      <c r="AA1565" s="4">
        <v>24</v>
      </c>
      <c r="AB1565" t="s">
        <v>224</v>
      </c>
      <c r="AC1565" t="s">
        <v>226</v>
      </c>
      <c r="AD1565" s="113">
        <v>4773.3009599999996</v>
      </c>
      <c r="AE1565" s="113">
        <v>4805.0887783581702</v>
      </c>
      <c r="AF1565" s="113">
        <v>31.787818358175301</v>
      </c>
    </row>
    <row r="1566" spans="13:32" x14ac:dyDescent="0.35">
      <c r="M1566">
        <v>2022</v>
      </c>
      <c r="N1566" s="15">
        <v>44567</v>
      </c>
      <c r="O1566" s="4">
        <v>24</v>
      </c>
      <c r="P1566" s="15" t="s">
        <v>203</v>
      </c>
      <c r="Q1566" t="s">
        <v>150</v>
      </c>
      <c r="R1566" t="s">
        <v>151</v>
      </c>
      <c r="S1566" s="113">
        <v>16713.832445279699</v>
      </c>
      <c r="T1566" s="113">
        <v>17453.306</v>
      </c>
      <c r="U1566" s="113">
        <v>739.47355472028698</v>
      </c>
      <c r="V1566" s="113">
        <f t="shared" si="32"/>
        <v>17453306</v>
      </c>
      <c r="W1566" s="114"/>
      <c r="X1566">
        <v>2022</v>
      </c>
      <c r="Y1566" s="15">
        <v>44567</v>
      </c>
      <c r="Z1566" s="4">
        <v>24</v>
      </c>
      <c r="AA1566" s="4">
        <v>24</v>
      </c>
      <c r="AB1566" t="s">
        <v>224</v>
      </c>
      <c r="AC1566" t="s">
        <v>226</v>
      </c>
      <c r="AD1566" s="113">
        <v>4798.9401399999997</v>
      </c>
      <c r="AE1566" s="113">
        <v>4830.8987025881097</v>
      </c>
      <c r="AF1566" s="113">
        <v>31.9585625881166</v>
      </c>
    </row>
    <row r="1567" spans="13:32" x14ac:dyDescent="0.35">
      <c r="M1567">
        <v>2022</v>
      </c>
      <c r="N1567" s="15">
        <v>44568</v>
      </c>
      <c r="O1567" s="4">
        <v>24</v>
      </c>
      <c r="P1567" s="15" t="s">
        <v>203</v>
      </c>
      <c r="Q1567" t="s">
        <v>150</v>
      </c>
      <c r="R1567" t="s">
        <v>151</v>
      </c>
      <c r="S1567" s="113">
        <v>15789.4727495727</v>
      </c>
      <c r="T1567" s="113">
        <v>16377.861000000001</v>
      </c>
      <c r="U1567" s="113">
        <v>588.38825042721601</v>
      </c>
      <c r="V1567" s="113">
        <f t="shared" si="32"/>
        <v>16377861</v>
      </c>
      <c r="W1567" s="114"/>
      <c r="X1567">
        <v>2022</v>
      </c>
      <c r="Y1567" s="15">
        <v>44568</v>
      </c>
      <c r="Z1567" s="4">
        <v>24</v>
      </c>
      <c r="AA1567" s="4">
        <v>24</v>
      </c>
      <c r="AB1567" t="s">
        <v>224</v>
      </c>
      <c r="AC1567" t="s">
        <v>226</v>
      </c>
      <c r="AD1567" s="113">
        <v>4822.6053599999996</v>
      </c>
      <c r="AE1567" s="113">
        <v>4854.7215212229103</v>
      </c>
      <c r="AF1567" s="113">
        <v>32.116161222912403</v>
      </c>
    </row>
    <row r="1568" spans="13:32" x14ac:dyDescent="0.35">
      <c r="M1568">
        <v>2022</v>
      </c>
      <c r="N1568" s="15">
        <v>44569</v>
      </c>
      <c r="O1568" s="4">
        <v>24</v>
      </c>
      <c r="P1568" s="15" t="s">
        <v>203</v>
      </c>
      <c r="Q1568" t="s">
        <v>150</v>
      </c>
      <c r="R1568" t="s">
        <v>151</v>
      </c>
      <c r="S1568" s="113">
        <v>15625.3000863867</v>
      </c>
      <c r="T1568" s="113">
        <v>16320.157999999999</v>
      </c>
      <c r="U1568" s="113">
        <v>694.85791361320798</v>
      </c>
      <c r="V1568" s="113">
        <f t="shared" si="32"/>
        <v>16320158</v>
      </c>
      <c r="W1568" s="114"/>
      <c r="X1568">
        <v>2022</v>
      </c>
      <c r="Y1568" s="15">
        <v>44569</v>
      </c>
      <c r="Z1568" s="4">
        <v>24</v>
      </c>
      <c r="AA1568" s="4">
        <v>24</v>
      </c>
      <c r="AB1568" t="s">
        <v>224</v>
      </c>
      <c r="AC1568" t="s">
        <v>226</v>
      </c>
      <c r="AD1568" s="113">
        <v>4784.9013999999997</v>
      </c>
      <c r="AE1568" s="113">
        <v>4816.7664715384499</v>
      </c>
      <c r="AF1568" s="113">
        <v>31.865071538455499</v>
      </c>
    </row>
    <row r="1569" spans="13:32" x14ac:dyDescent="0.35">
      <c r="M1569">
        <v>2022</v>
      </c>
      <c r="N1569" s="15">
        <v>44570</v>
      </c>
      <c r="O1569" s="4">
        <v>24</v>
      </c>
      <c r="P1569" s="15" t="s">
        <v>203</v>
      </c>
      <c r="Q1569" t="s">
        <v>150</v>
      </c>
      <c r="R1569" t="s">
        <v>151</v>
      </c>
      <c r="S1569" s="113">
        <v>16150.064343318099</v>
      </c>
      <c r="T1569" s="113">
        <v>16853.755000000001</v>
      </c>
      <c r="U1569" s="113">
        <v>703.690656681885</v>
      </c>
      <c r="V1569" s="113">
        <f t="shared" si="32"/>
        <v>16853755</v>
      </c>
      <c r="W1569" s="114"/>
      <c r="X1569">
        <v>2022</v>
      </c>
      <c r="Y1569" s="15">
        <v>44570</v>
      </c>
      <c r="Z1569" s="4">
        <v>24</v>
      </c>
      <c r="AA1569" s="4">
        <v>24</v>
      </c>
      <c r="AB1569" t="s">
        <v>224</v>
      </c>
      <c r="AC1569" t="s">
        <v>226</v>
      </c>
      <c r="AD1569" s="113">
        <v>4779.5590599999996</v>
      </c>
      <c r="AE1569" s="113">
        <v>4811.3885542021499</v>
      </c>
      <c r="AF1569" s="113">
        <v>31.829494202152901</v>
      </c>
    </row>
    <row r="1570" spans="13:32" x14ac:dyDescent="0.35">
      <c r="M1570">
        <v>2022</v>
      </c>
      <c r="N1570" s="15">
        <v>44571</v>
      </c>
      <c r="O1570" s="4">
        <v>24</v>
      </c>
      <c r="P1570" s="15" t="s">
        <v>203</v>
      </c>
      <c r="Q1570" t="s">
        <v>150</v>
      </c>
      <c r="R1570" t="s">
        <v>151</v>
      </c>
      <c r="S1570" s="113">
        <v>17242.780904353302</v>
      </c>
      <c r="T1570" s="113">
        <v>18011.647000000001</v>
      </c>
      <c r="U1570" s="113">
        <v>768.86609564660796</v>
      </c>
      <c r="V1570" s="113">
        <f t="shared" si="32"/>
        <v>18011647</v>
      </c>
      <c r="W1570" s="114"/>
      <c r="X1570">
        <v>2022</v>
      </c>
      <c r="Y1570" s="15">
        <v>44571</v>
      </c>
      <c r="Z1570" s="4">
        <v>24</v>
      </c>
      <c r="AA1570" s="4">
        <v>24</v>
      </c>
      <c r="AB1570" t="s">
        <v>224</v>
      </c>
      <c r="AC1570" t="s">
        <v>226</v>
      </c>
      <c r="AD1570" s="113">
        <v>4837.3600999999999</v>
      </c>
      <c r="AE1570" s="113">
        <v>4869.5745204776604</v>
      </c>
      <c r="AF1570" s="113">
        <v>32.214420477665797</v>
      </c>
    </row>
    <row r="1571" spans="13:32" x14ac:dyDescent="0.35">
      <c r="M1571">
        <v>2022</v>
      </c>
      <c r="N1571" s="15">
        <v>44572</v>
      </c>
      <c r="O1571" s="4">
        <v>24</v>
      </c>
      <c r="P1571" s="15" t="s">
        <v>203</v>
      </c>
      <c r="Q1571" t="s">
        <v>150</v>
      </c>
      <c r="R1571" t="s">
        <v>151</v>
      </c>
      <c r="S1571" s="113">
        <v>16616.359178518302</v>
      </c>
      <c r="T1571" s="113">
        <v>17378.409</v>
      </c>
      <c r="U1571" s="113">
        <v>762.04982148167596</v>
      </c>
      <c r="V1571" s="113">
        <f t="shared" si="32"/>
        <v>17378409</v>
      </c>
      <c r="W1571" s="114"/>
      <c r="X1571">
        <v>2022</v>
      </c>
      <c r="Y1571" s="15">
        <v>44572</v>
      </c>
      <c r="Z1571" s="4">
        <v>24</v>
      </c>
      <c r="AA1571" s="4">
        <v>24</v>
      </c>
      <c r="AB1571" t="s">
        <v>224</v>
      </c>
      <c r="AC1571" t="s">
        <v>226</v>
      </c>
      <c r="AD1571" s="113">
        <v>4811.2046600000003</v>
      </c>
      <c r="AE1571" s="113">
        <v>4843.2448982120204</v>
      </c>
      <c r="AF1571" s="113">
        <v>32.040238212024697</v>
      </c>
    </row>
    <row r="1572" spans="13:32" x14ac:dyDescent="0.35">
      <c r="M1572">
        <v>2022</v>
      </c>
      <c r="N1572" s="15">
        <v>44573</v>
      </c>
      <c r="O1572" s="4">
        <v>24</v>
      </c>
      <c r="P1572" s="15" t="s">
        <v>203</v>
      </c>
      <c r="Q1572" t="s">
        <v>150</v>
      </c>
      <c r="R1572" t="s">
        <v>151</v>
      </c>
      <c r="S1572" s="113">
        <v>16085.3813860919</v>
      </c>
      <c r="T1572" s="113">
        <v>16818.601999999999</v>
      </c>
      <c r="U1572" s="113">
        <v>733.22061390806402</v>
      </c>
      <c r="V1572" s="113">
        <f t="shared" si="32"/>
        <v>16818602</v>
      </c>
      <c r="W1572" s="114"/>
      <c r="X1572">
        <v>2022</v>
      </c>
      <c r="Y1572" s="15">
        <v>44573</v>
      </c>
      <c r="Z1572" s="4">
        <v>24</v>
      </c>
      <c r="AA1572" s="4">
        <v>24</v>
      </c>
      <c r="AB1572" t="s">
        <v>224</v>
      </c>
      <c r="AC1572" t="s">
        <v>226</v>
      </c>
      <c r="AD1572" s="113">
        <v>4771.5312400000003</v>
      </c>
      <c r="AE1572" s="113">
        <v>4803.3072729001897</v>
      </c>
      <c r="AF1572" s="113">
        <v>31.776032900192401</v>
      </c>
    </row>
    <row r="1573" spans="13:32" x14ac:dyDescent="0.35">
      <c r="M1573">
        <v>2022</v>
      </c>
      <c r="N1573" s="15">
        <v>44574</v>
      </c>
      <c r="O1573" s="4">
        <v>24</v>
      </c>
      <c r="P1573" s="15" t="s">
        <v>203</v>
      </c>
      <c r="Q1573" t="s">
        <v>150</v>
      </c>
      <c r="R1573" t="s">
        <v>151</v>
      </c>
      <c r="S1573" s="113">
        <v>15939.7176945591</v>
      </c>
      <c r="T1573" s="113">
        <v>16732.596000000001</v>
      </c>
      <c r="U1573" s="113">
        <v>792.87830544081703</v>
      </c>
      <c r="V1573" s="113">
        <f t="shared" si="32"/>
        <v>16732596.000000002</v>
      </c>
      <c r="W1573" s="114"/>
      <c r="X1573">
        <v>2022</v>
      </c>
      <c r="Y1573" s="15">
        <v>44574</v>
      </c>
      <c r="Z1573" s="4">
        <v>24</v>
      </c>
      <c r="AA1573" s="4">
        <v>24</v>
      </c>
      <c r="AB1573" t="s">
        <v>224</v>
      </c>
      <c r="AC1573" t="s">
        <v>226</v>
      </c>
      <c r="AD1573" s="113">
        <v>4774.9557399999903</v>
      </c>
      <c r="AE1573" s="113">
        <v>4806.7545783727301</v>
      </c>
      <c r="AF1573" s="113">
        <v>31.798838372732099</v>
      </c>
    </row>
    <row r="1574" spans="13:32" x14ac:dyDescent="0.35">
      <c r="M1574">
        <v>2022</v>
      </c>
      <c r="N1574" s="15">
        <v>44575</v>
      </c>
      <c r="O1574" s="4">
        <v>24</v>
      </c>
      <c r="P1574" s="15" t="s">
        <v>203</v>
      </c>
      <c r="Q1574" t="s">
        <v>150</v>
      </c>
      <c r="R1574" t="s">
        <v>151</v>
      </c>
      <c r="S1574" s="113">
        <v>16144.218445733401</v>
      </c>
      <c r="T1574" s="113">
        <v>17038.973999999998</v>
      </c>
      <c r="U1574" s="113">
        <v>894.75555426652602</v>
      </c>
      <c r="V1574" s="113">
        <f t="shared" si="32"/>
        <v>17038974</v>
      </c>
      <c r="W1574" s="114"/>
      <c r="X1574">
        <v>2022</v>
      </c>
      <c r="Y1574" s="15">
        <v>44575</v>
      </c>
      <c r="Z1574" s="4">
        <v>24</v>
      </c>
      <c r="AA1574" s="4">
        <v>24</v>
      </c>
      <c r="AB1574" t="s">
        <v>224</v>
      </c>
      <c r="AC1574" t="s">
        <v>226</v>
      </c>
      <c r="AD1574" s="113">
        <v>4818.9578199999996</v>
      </c>
      <c r="AE1574" s="113">
        <v>4851.0496904145202</v>
      </c>
      <c r="AF1574" s="113">
        <v>32.091870414529097</v>
      </c>
    </row>
    <row r="1575" spans="13:32" x14ac:dyDescent="0.35">
      <c r="M1575">
        <v>2022</v>
      </c>
      <c r="N1575" s="15">
        <v>44576</v>
      </c>
      <c r="O1575" s="4">
        <v>24</v>
      </c>
      <c r="P1575" s="15" t="s">
        <v>203</v>
      </c>
      <c r="Q1575" t="s">
        <v>150</v>
      </c>
      <c r="R1575" t="s">
        <v>151</v>
      </c>
      <c r="S1575" s="113">
        <v>15335.910797550599</v>
      </c>
      <c r="T1575" s="113">
        <v>16189.326999999999</v>
      </c>
      <c r="U1575" s="113">
        <v>853.41620244938497</v>
      </c>
      <c r="V1575" s="113">
        <f t="shared" si="32"/>
        <v>16189327</v>
      </c>
      <c r="W1575" s="114"/>
      <c r="X1575">
        <v>2022</v>
      </c>
      <c r="Y1575" s="15">
        <v>44576</v>
      </c>
      <c r="Z1575" s="4">
        <v>24</v>
      </c>
      <c r="AA1575" s="4">
        <v>24</v>
      </c>
      <c r="AB1575" t="s">
        <v>224</v>
      </c>
      <c r="AC1575" t="s">
        <v>226</v>
      </c>
      <c r="AD1575" s="113">
        <v>4759.6235399999996</v>
      </c>
      <c r="AE1575" s="113">
        <v>4791.3202735206096</v>
      </c>
      <c r="AF1575" s="113">
        <v>31.696733520614899</v>
      </c>
    </row>
    <row r="1576" spans="13:32" x14ac:dyDescent="0.35">
      <c r="M1576">
        <v>2022</v>
      </c>
      <c r="N1576" s="15">
        <v>44577</v>
      </c>
      <c r="O1576" s="4">
        <v>24</v>
      </c>
      <c r="P1576" s="15" t="s">
        <v>203</v>
      </c>
      <c r="Q1576" t="s">
        <v>150</v>
      </c>
      <c r="R1576" t="s">
        <v>151</v>
      </c>
      <c r="S1576" s="113">
        <v>15214.982967887499</v>
      </c>
      <c r="T1576" s="113">
        <v>15982.088</v>
      </c>
      <c r="U1576" s="113">
        <v>767.10503211246498</v>
      </c>
      <c r="V1576" s="113">
        <f t="shared" si="32"/>
        <v>15982088</v>
      </c>
      <c r="W1576" s="114"/>
      <c r="X1576">
        <v>2022</v>
      </c>
      <c r="Y1576" s="15">
        <v>44577</v>
      </c>
      <c r="Z1576" s="4">
        <v>24</v>
      </c>
      <c r="AA1576" s="4">
        <v>24</v>
      </c>
      <c r="AB1576" t="s">
        <v>224</v>
      </c>
      <c r="AC1576" t="s">
        <v>226</v>
      </c>
      <c r="AD1576" s="113">
        <v>4751.0115800000003</v>
      </c>
      <c r="AE1576" s="113">
        <v>4782.6509621358</v>
      </c>
      <c r="AF1576" s="113">
        <v>31.639382135801199</v>
      </c>
    </row>
    <row r="1577" spans="13:32" x14ac:dyDescent="0.35">
      <c r="M1577">
        <v>2022</v>
      </c>
      <c r="N1577" s="15">
        <v>44578</v>
      </c>
      <c r="O1577" s="4">
        <v>24</v>
      </c>
      <c r="P1577" s="15" t="s">
        <v>203</v>
      </c>
      <c r="Q1577" t="s">
        <v>150</v>
      </c>
      <c r="R1577" t="s">
        <v>151</v>
      </c>
      <c r="S1577" s="113">
        <v>15922.072718134799</v>
      </c>
      <c r="T1577" s="113">
        <v>16696.633999999998</v>
      </c>
      <c r="U1577" s="113">
        <v>774.56128186515696</v>
      </c>
      <c r="V1577" s="113">
        <f t="shared" si="32"/>
        <v>16696633.999999998</v>
      </c>
      <c r="W1577" s="114"/>
      <c r="X1577">
        <v>2022</v>
      </c>
      <c r="Y1577" s="15">
        <v>44578</v>
      </c>
      <c r="Z1577" s="4">
        <v>24</v>
      </c>
      <c r="AA1577" s="4">
        <v>24</v>
      </c>
      <c r="AB1577" t="s">
        <v>224</v>
      </c>
      <c r="AC1577" t="s">
        <v>226</v>
      </c>
      <c r="AD1577" s="113">
        <v>4763.3747599999997</v>
      </c>
      <c r="AE1577" s="113">
        <v>4795.0964747864</v>
      </c>
      <c r="AF1577" s="113">
        <v>31.721714786406</v>
      </c>
    </row>
    <row r="1578" spans="13:32" x14ac:dyDescent="0.35">
      <c r="M1578">
        <v>2022</v>
      </c>
      <c r="N1578" s="15">
        <v>44579</v>
      </c>
      <c r="O1578" s="4">
        <v>24</v>
      </c>
      <c r="P1578" s="15" t="s">
        <v>203</v>
      </c>
      <c r="Q1578" t="s">
        <v>150</v>
      </c>
      <c r="R1578" t="s">
        <v>151</v>
      </c>
      <c r="S1578" s="113">
        <v>15985.330119935399</v>
      </c>
      <c r="T1578" s="113">
        <v>16730.148000000001</v>
      </c>
      <c r="U1578" s="113">
        <v>744.81788006459101</v>
      </c>
      <c r="V1578" s="113">
        <f t="shared" si="32"/>
        <v>16730148.000000002</v>
      </c>
      <c r="W1578" s="114"/>
      <c r="X1578">
        <v>2022</v>
      </c>
      <c r="Y1578" s="15">
        <v>44579</v>
      </c>
      <c r="Z1578" s="4">
        <v>24</v>
      </c>
      <c r="AA1578" s="4">
        <v>24</v>
      </c>
      <c r="AB1578" t="s">
        <v>224</v>
      </c>
      <c r="AC1578" t="s">
        <v>226</v>
      </c>
      <c r="AD1578" s="113">
        <v>4799.7988999999998</v>
      </c>
      <c r="AE1578" s="113">
        <v>4831.7631815040404</v>
      </c>
      <c r="AF1578" s="113">
        <v>31.964281504045498</v>
      </c>
    </row>
    <row r="1579" spans="13:32" x14ac:dyDescent="0.35">
      <c r="M1579">
        <v>2022</v>
      </c>
      <c r="N1579" s="15">
        <v>44580</v>
      </c>
      <c r="O1579" s="4">
        <v>24</v>
      </c>
      <c r="P1579" s="15" t="s">
        <v>203</v>
      </c>
      <c r="Q1579" t="s">
        <v>150</v>
      </c>
      <c r="R1579" t="s">
        <v>151</v>
      </c>
      <c r="S1579" s="113">
        <v>15908.3280279138</v>
      </c>
      <c r="T1579" s="113">
        <v>16675.05</v>
      </c>
      <c r="U1579" s="113">
        <v>766.72197208615898</v>
      </c>
      <c r="V1579" s="113">
        <f t="shared" si="32"/>
        <v>16675050</v>
      </c>
      <c r="W1579" s="114"/>
      <c r="X1579">
        <v>2022</v>
      </c>
      <c r="Y1579" s="15">
        <v>44580</v>
      </c>
      <c r="Z1579" s="4">
        <v>24</v>
      </c>
      <c r="AA1579" s="4">
        <v>24</v>
      </c>
      <c r="AB1579" t="s">
        <v>224</v>
      </c>
      <c r="AC1579" t="s">
        <v>226</v>
      </c>
      <c r="AD1579" s="113">
        <v>4797.76404</v>
      </c>
      <c r="AE1579" s="113">
        <v>4829.7147703450801</v>
      </c>
      <c r="AF1579" s="113">
        <v>31.9507303450869</v>
      </c>
    </row>
    <row r="1580" spans="13:32" x14ac:dyDescent="0.35">
      <c r="M1580">
        <v>2022</v>
      </c>
      <c r="N1580" s="15">
        <v>44581</v>
      </c>
      <c r="O1580" s="4">
        <v>24</v>
      </c>
      <c r="P1580" s="15" t="s">
        <v>203</v>
      </c>
      <c r="Q1580" t="s">
        <v>150</v>
      </c>
      <c r="R1580" t="s">
        <v>151</v>
      </c>
      <c r="S1580" s="113">
        <v>15688.0642521276</v>
      </c>
      <c r="T1580" s="113">
        <v>16393.677</v>
      </c>
      <c r="U1580" s="113">
        <v>705.61274787234402</v>
      </c>
      <c r="V1580" s="113">
        <f t="shared" si="32"/>
        <v>16393677</v>
      </c>
      <c r="W1580" s="114"/>
      <c r="X1580">
        <v>2022</v>
      </c>
      <c r="Y1580" s="15">
        <v>44581</v>
      </c>
      <c r="Z1580" s="4">
        <v>24</v>
      </c>
      <c r="AA1580" s="4">
        <v>24</v>
      </c>
      <c r="AB1580" t="s">
        <v>224</v>
      </c>
      <c r="AC1580" t="s">
        <v>226</v>
      </c>
      <c r="AD1580" s="113">
        <v>4812.6531199999999</v>
      </c>
      <c r="AE1580" s="113">
        <v>4844.70300423765</v>
      </c>
      <c r="AF1580" s="113">
        <v>32.049884237650303</v>
      </c>
    </row>
    <row r="1581" spans="13:32" x14ac:dyDescent="0.35">
      <c r="M1581">
        <v>2022</v>
      </c>
      <c r="N1581" s="15">
        <v>44582</v>
      </c>
      <c r="O1581" s="4">
        <v>24</v>
      </c>
      <c r="P1581" s="15" t="s">
        <v>203</v>
      </c>
      <c r="Q1581" t="s">
        <v>150</v>
      </c>
      <c r="R1581" t="s">
        <v>151</v>
      </c>
      <c r="S1581" s="113">
        <v>15967.4819944667</v>
      </c>
      <c r="T1581" s="113">
        <v>16676.88</v>
      </c>
      <c r="U1581" s="113">
        <v>709.39800553328098</v>
      </c>
      <c r="V1581" s="113">
        <f t="shared" si="32"/>
        <v>16676880.000000002</v>
      </c>
      <c r="W1581" s="114"/>
      <c r="X1581">
        <v>2022</v>
      </c>
      <c r="Y1581" s="15">
        <v>44582</v>
      </c>
      <c r="Z1581" s="4">
        <v>24</v>
      </c>
      <c r="AA1581" s="4">
        <v>24</v>
      </c>
      <c r="AB1581" t="s">
        <v>224</v>
      </c>
      <c r="AC1581" t="s">
        <v>226</v>
      </c>
      <c r="AD1581" s="113">
        <v>4847.28388</v>
      </c>
      <c r="AE1581" s="113">
        <v>4879.5643879334302</v>
      </c>
      <c r="AF1581" s="113">
        <v>32.280507933434698</v>
      </c>
    </row>
    <row r="1582" spans="13:32" x14ac:dyDescent="0.35">
      <c r="M1582">
        <v>2022</v>
      </c>
      <c r="N1582" s="15">
        <v>44583</v>
      </c>
      <c r="O1582" s="4">
        <v>24</v>
      </c>
      <c r="P1582" s="15" t="s">
        <v>203</v>
      </c>
      <c r="Q1582" t="s">
        <v>150</v>
      </c>
      <c r="R1582" t="s">
        <v>151</v>
      </c>
      <c r="S1582" s="113">
        <v>16145.642543096101</v>
      </c>
      <c r="T1582" s="113">
        <v>16900.792000000001</v>
      </c>
      <c r="U1582" s="113">
        <v>755.149456903844</v>
      </c>
      <c r="V1582" s="113">
        <f t="shared" si="32"/>
        <v>16900792</v>
      </c>
      <c r="W1582" s="114"/>
      <c r="X1582">
        <v>2022</v>
      </c>
      <c r="Y1582" s="15">
        <v>44583</v>
      </c>
      <c r="Z1582" s="4">
        <v>24</v>
      </c>
      <c r="AA1582" s="4">
        <v>24</v>
      </c>
      <c r="AB1582" t="s">
        <v>224</v>
      </c>
      <c r="AC1582" t="s">
        <v>226</v>
      </c>
      <c r="AD1582" s="113">
        <v>4804.7510199999997</v>
      </c>
      <c r="AE1582" s="113">
        <v>4836.7482801685701</v>
      </c>
      <c r="AF1582" s="113">
        <v>31.997260168572499</v>
      </c>
    </row>
    <row r="1583" spans="13:32" x14ac:dyDescent="0.35">
      <c r="M1583">
        <v>2022</v>
      </c>
      <c r="N1583" s="15">
        <v>44584</v>
      </c>
      <c r="O1583" s="4">
        <v>24</v>
      </c>
      <c r="P1583" s="15" t="s">
        <v>203</v>
      </c>
      <c r="Q1583" t="s">
        <v>150</v>
      </c>
      <c r="R1583" t="s">
        <v>151</v>
      </c>
      <c r="S1583" s="113">
        <v>15716.087893252899</v>
      </c>
      <c r="T1583" s="113">
        <v>16484.46</v>
      </c>
      <c r="U1583" s="113">
        <v>768.372106747065</v>
      </c>
      <c r="V1583" s="113">
        <f t="shared" si="32"/>
        <v>16484460</v>
      </c>
      <c r="W1583" s="114"/>
      <c r="X1583">
        <v>2022</v>
      </c>
      <c r="Y1583" s="15">
        <v>44584</v>
      </c>
      <c r="Z1583" s="4">
        <v>24</v>
      </c>
      <c r="AA1583" s="4">
        <v>24</v>
      </c>
      <c r="AB1583" t="s">
        <v>224</v>
      </c>
      <c r="AC1583" t="s">
        <v>226</v>
      </c>
      <c r="AD1583" s="113">
        <v>4770.0799799999904</v>
      </c>
      <c r="AE1583" s="113">
        <v>4801.8463482279503</v>
      </c>
      <c r="AF1583" s="113">
        <v>31.766368227954299</v>
      </c>
    </row>
    <row r="1584" spans="13:32" x14ac:dyDescent="0.35">
      <c r="M1584">
        <v>2022</v>
      </c>
      <c r="N1584" s="15">
        <v>44585</v>
      </c>
      <c r="O1584" s="4">
        <v>24</v>
      </c>
      <c r="P1584" s="15" t="s">
        <v>203</v>
      </c>
      <c r="Q1584" t="s">
        <v>150</v>
      </c>
      <c r="R1584" t="s">
        <v>151</v>
      </c>
      <c r="S1584" s="113">
        <v>16156.930284135</v>
      </c>
      <c r="T1584" s="113">
        <v>16908.847000000002</v>
      </c>
      <c r="U1584" s="113">
        <v>751.91671586499206</v>
      </c>
      <c r="V1584" s="113">
        <f t="shared" si="32"/>
        <v>16908847</v>
      </c>
      <c r="W1584" s="114"/>
      <c r="X1584">
        <v>2022</v>
      </c>
      <c r="Y1584" s="15">
        <v>44585</v>
      </c>
      <c r="Z1584" s="4">
        <v>24</v>
      </c>
      <c r="AA1584" s="4">
        <v>24</v>
      </c>
      <c r="AB1584" t="s">
        <v>224</v>
      </c>
      <c r="AC1584" t="s">
        <v>226</v>
      </c>
      <c r="AD1584" s="113">
        <v>4824.0857599999999</v>
      </c>
      <c r="AE1584" s="113">
        <v>4856.2117799530997</v>
      </c>
      <c r="AF1584" s="113">
        <v>32.126019953106102</v>
      </c>
    </row>
    <row r="1585" spans="13:32" x14ac:dyDescent="0.35">
      <c r="M1585">
        <v>2022</v>
      </c>
      <c r="N1585" s="15">
        <v>44586</v>
      </c>
      <c r="O1585" s="4">
        <v>24</v>
      </c>
      <c r="P1585" s="15" t="s">
        <v>203</v>
      </c>
      <c r="Q1585" t="s">
        <v>150</v>
      </c>
      <c r="R1585" t="s">
        <v>151</v>
      </c>
      <c r="S1585" s="113">
        <v>16401.579607926</v>
      </c>
      <c r="T1585" s="113">
        <v>17044.663</v>
      </c>
      <c r="U1585" s="113">
        <v>643.083392073906</v>
      </c>
      <c r="V1585" s="113">
        <f t="shared" si="32"/>
        <v>17044663</v>
      </c>
      <c r="W1585" s="114"/>
      <c r="X1585">
        <v>2022</v>
      </c>
      <c r="Y1585" s="15">
        <v>44586</v>
      </c>
      <c r="Z1585" s="4">
        <v>24</v>
      </c>
      <c r="AA1585" s="4">
        <v>24</v>
      </c>
      <c r="AB1585" t="s">
        <v>224</v>
      </c>
      <c r="AC1585" t="s">
        <v>226</v>
      </c>
      <c r="AD1585" s="113">
        <v>4810.1651400000001</v>
      </c>
      <c r="AE1585" s="113">
        <v>4842.1984555240897</v>
      </c>
      <c r="AF1585" s="113">
        <v>32.0333155240954</v>
      </c>
    </row>
    <row r="1586" spans="13:32" x14ac:dyDescent="0.35">
      <c r="M1586">
        <v>2022</v>
      </c>
      <c r="N1586" s="15">
        <v>44587</v>
      </c>
      <c r="O1586" s="4">
        <v>24</v>
      </c>
      <c r="P1586" s="15" t="s">
        <v>203</v>
      </c>
      <c r="Q1586" t="s">
        <v>150</v>
      </c>
      <c r="R1586" t="s">
        <v>151</v>
      </c>
      <c r="S1586" s="113">
        <v>16158.500918907301</v>
      </c>
      <c r="T1586" s="113">
        <v>16886.86</v>
      </c>
      <c r="U1586" s="113">
        <v>728.35908109263198</v>
      </c>
      <c r="V1586" s="113">
        <f t="shared" si="32"/>
        <v>16886860</v>
      </c>
      <c r="W1586" s="114"/>
      <c r="X1586">
        <v>2022</v>
      </c>
      <c r="Y1586" s="15">
        <v>44587</v>
      </c>
      <c r="Z1586" s="4">
        <v>24</v>
      </c>
      <c r="AA1586" s="4">
        <v>24</v>
      </c>
      <c r="AB1586" t="s">
        <v>224</v>
      </c>
      <c r="AC1586" t="s">
        <v>226</v>
      </c>
      <c r="AD1586" s="113">
        <v>4800.4315999999999</v>
      </c>
      <c r="AE1586" s="113">
        <v>4832.4000949724204</v>
      </c>
      <c r="AF1586" s="113">
        <v>31.968494972427798</v>
      </c>
    </row>
    <row r="1587" spans="13:32" x14ac:dyDescent="0.35">
      <c r="M1587">
        <v>2022</v>
      </c>
      <c r="N1587" s="15">
        <v>44588</v>
      </c>
      <c r="O1587" s="4">
        <v>24</v>
      </c>
      <c r="P1587" s="15" t="s">
        <v>203</v>
      </c>
      <c r="Q1587" t="s">
        <v>150</v>
      </c>
      <c r="R1587" t="s">
        <v>151</v>
      </c>
      <c r="S1587" s="113">
        <v>16412.4618719588</v>
      </c>
      <c r="T1587" s="113">
        <v>17062.181</v>
      </c>
      <c r="U1587" s="113">
        <v>649.71912804114902</v>
      </c>
      <c r="V1587" s="113">
        <f t="shared" si="32"/>
        <v>17062181</v>
      </c>
      <c r="W1587" s="114"/>
      <c r="X1587">
        <v>2022</v>
      </c>
      <c r="Y1587" s="15">
        <v>44588</v>
      </c>
      <c r="Z1587" s="4">
        <v>24</v>
      </c>
      <c r="AA1587" s="4">
        <v>24</v>
      </c>
      <c r="AB1587" t="s">
        <v>224</v>
      </c>
      <c r="AC1587" t="s">
        <v>226</v>
      </c>
      <c r="AD1587" s="113">
        <v>4808.9580800000003</v>
      </c>
      <c r="AE1587" s="113">
        <v>4840.9833571028103</v>
      </c>
      <c r="AF1587" s="113">
        <v>32.025277102811998</v>
      </c>
    </row>
    <row r="1588" spans="13:32" x14ac:dyDescent="0.35">
      <c r="M1588">
        <v>2022</v>
      </c>
      <c r="N1588" s="15">
        <v>44589</v>
      </c>
      <c r="O1588" s="4">
        <v>24</v>
      </c>
      <c r="P1588" s="15" t="s">
        <v>203</v>
      </c>
      <c r="Q1588" t="s">
        <v>150</v>
      </c>
      <c r="R1588" t="s">
        <v>151</v>
      </c>
      <c r="S1588" s="113">
        <v>16137.6794147451</v>
      </c>
      <c r="T1588" s="113">
        <v>16889.100999999999</v>
      </c>
      <c r="U1588" s="113">
        <v>751.42158525488003</v>
      </c>
      <c r="V1588" s="113">
        <f t="shared" si="32"/>
        <v>16889101</v>
      </c>
      <c r="W1588" s="114"/>
      <c r="X1588">
        <v>2022</v>
      </c>
      <c r="Y1588" s="15">
        <v>44589</v>
      </c>
      <c r="Z1588" s="4">
        <v>24</v>
      </c>
      <c r="AA1588" s="4">
        <v>24</v>
      </c>
      <c r="AB1588" t="s">
        <v>224</v>
      </c>
      <c r="AC1588" t="s">
        <v>226</v>
      </c>
      <c r="AD1588" s="113">
        <v>4821.2812999999996</v>
      </c>
      <c r="AE1588" s="113">
        <v>4853.3886436396197</v>
      </c>
      <c r="AF1588" s="113">
        <v>32.107343639623998</v>
      </c>
    </row>
    <row r="1589" spans="13:32" x14ac:dyDescent="0.35">
      <c r="M1589">
        <v>2022</v>
      </c>
      <c r="N1589" s="15">
        <v>44590</v>
      </c>
      <c r="O1589" s="4">
        <v>24</v>
      </c>
      <c r="P1589" s="15" t="s">
        <v>203</v>
      </c>
      <c r="Q1589" t="s">
        <v>150</v>
      </c>
      <c r="R1589" t="s">
        <v>151</v>
      </c>
      <c r="S1589" s="113">
        <v>15933.879443833301</v>
      </c>
      <c r="T1589" s="113">
        <v>16696.312999999998</v>
      </c>
      <c r="U1589" s="113">
        <v>762.433556166686</v>
      </c>
      <c r="V1589" s="113">
        <f t="shared" si="32"/>
        <v>16696312.999999998</v>
      </c>
      <c r="W1589" s="114"/>
      <c r="X1589">
        <v>2022</v>
      </c>
      <c r="Y1589" s="15">
        <v>44590</v>
      </c>
      <c r="Z1589" s="4">
        <v>24</v>
      </c>
      <c r="AA1589" s="4">
        <v>24</v>
      </c>
      <c r="AB1589" t="s">
        <v>224</v>
      </c>
      <c r="AC1589" t="s">
        <v>226</v>
      </c>
      <c r="AD1589" s="113">
        <v>4765.9029199999904</v>
      </c>
      <c r="AE1589" s="113">
        <v>4797.6414710788404</v>
      </c>
      <c r="AF1589" s="113">
        <v>31.738551078844502</v>
      </c>
    </row>
    <row r="1590" spans="13:32" x14ac:dyDescent="0.35">
      <c r="M1590">
        <v>2022</v>
      </c>
      <c r="N1590" s="15">
        <v>44591</v>
      </c>
      <c r="O1590" s="4">
        <v>24</v>
      </c>
      <c r="P1590" s="15" t="s">
        <v>203</v>
      </c>
      <c r="Q1590" t="s">
        <v>150</v>
      </c>
      <c r="R1590" t="s">
        <v>151</v>
      </c>
      <c r="S1590" s="113">
        <v>15643.176165114</v>
      </c>
      <c r="T1590" s="113">
        <v>16454.661</v>
      </c>
      <c r="U1590" s="113">
        <v>811.48483488591205</v>
      </c>
      <c r="V1590" s="113">
        <f t="shared" si="32"/>
        <v>16454661</v>
      </c>
      <c r="W1590" s="114"/>
      <c r="X1590">
        <v>2022</v>
      </c>
      <c r="Y1590" s="15">
        <v>44591</v>
      </c>
      <c r="Z1590" s="4">
        <v>24</v>
      </c>
      <c r="AA1590" s="4">
        <v>24</v>
      </c>
      <c r="AB1590" t="s">
        <v>224</v>
      </c>
      <c r="AC1590" t="s">
        <v>226</v>
      </c>
      <c r="AD1590" s="113">
        <v>4708.6708399999998</v>
      </c>
      <c r="AE1590" s="113">
        <v>4740.0282537948997</v>
      </c>
      <c r="AF1590" s="113">
        <v>31.357413794908901</v>
      </c>
    </row>
    <row r="1591" spans="13:32" x14ac:dyDescent="0.35">
      <c r="M1591">
        <v>2022</v>
      </c>
      <c r="N1591" s="15">
        <v>44592</v>
      </c>
      <c r="O1591" s="4">
        <v>24</v>
      </c>
      <c r="P1591" s="15" t="s">
        <v>203</v>
      </c>
      <c r="Q1591" t="s">
        <v>150</v>
      </c>
      <c r="R1591" t="s">
        <v>151</v>
      </c>
      <c r="S1591" s="113">
        <v>15607.332819172399</v>
      </c>
      <c r="T1591" s="113">
        <v>16407.922999999999</v>
      </c>
      <c r="U1591" s="113">
        <v>800.59018082755199</v>
      </c>
      <c r="V1591" s="113">
        <f t="shared" si="32"/>
        <v>16407922.999999998</v>
      </c>
      <c r="W1591" s="114"/>
      <c r="X1591">
        <v>2022</v>
      </c>
      <c r="Y1591" s="15">
        <v>44592</v>
      </c>
      <c r="Z1591" s="4">
        <v>24</v>
      </c>
      <c r="AA1591" s="4">
        <v>24</v>
      </c>
      <c r="AB1591" t="s">
        <v>224</v>
      </c>
      <c r="AC1591" t="s">
        <v>226</v>
      </c>
      <c r="AD1591" s="113">
        <v>4749.5408799999996</v>
      </c>
      <c r="AE1591" s="113">
        <v>4781.1704680027997</v>
      </c>
      <c r="AF1591" s="113">
        <v>31.6295880027998</v>
      </c>
    </row>
    <row r="1592" spans="13:32" x14ac:dyDescent="0.35">
      <c r="M1592">
        <v>2022</v>
      </c>
      <c r="N1592" s="15">
        <v>44593</v>
      </c>
      <c r="O1592" s="4">
        <v>24</v>
      </c>
      <c r="P1592" s="15" t="s">
        <v>204</v>
      </c>
      <c r="Q1592" t="s">
        <v>150</v>
      </c>
      <c r="R1592" t="s">
        <v>151</v>
      </c>
      <c r="S1592" s="113">
        <v>16409.066529326501</v>
      </c>
      <c r="T1592" s="113">
        <v>16996.097000000002</v>
      </c>
      <c r="U1592" s="113">
        <v>587.03047067347097</v>
      </c>
      <c r="V1592" s="113">
        <f t="shared" si="32"/>
        <v>16996097</v>
      </c>
      <c r="W1592" s="114"/>
      <c r="X1592">
        <v>2022</v>
      </c>
      <c r="Y1592" s="15">
        <v>44593</v>
      </c>
      <c r="Z1592" s="4">
        <v>24</v>
      </c>
      <c r="AA1592" s="4">
        <v>24</v>
      </c>
      <c r="AB1592" t="s">
        <v>224</v>
      </c>
      <c r="AC1592" t="s">
        <v>226</v>
      </c>
      <c r="AD1592" s="113">
        <v>4771.2626999999902</v>
      </c>
      <c r="AE1592" s="113">
        <v>4803.0369445569004</v>
      </c>
      <c r="AF1592" s="113">
        <v>31.7742445569022</v>
      </c>
    </row>
    <row r="1593" spans="13:32" x14ac:dyDescent="0.35">
      <c r="M1593">
        <v>2022</v>
      </c>
      <c r="N1593" s="15">
        <v>44594</v>
      </c>
      <c r="O1593" s="4">
        <v>24</v>
      </c>
      <c r="P1593" s="15" t="s">
        <v>204</v>
      </c>
      <c r="Q1593" t="s">
        <v>150</v>
      </c>
      <c r="R1593" t="s">
        <v>151</v>
      </c>
      <c r="S1593" s="113">
        <v>16797.176316315501</v>
      </c>
      <c r="T1593" s="113">
        <v>17392.242999999999</v>
      </c>
      <c r="U1593" s="113">
        <v>595.06668368443195</v>
      </c>
      <c r="V1593" s="113">
        <f t="shared" si="32"/>
        <v>17392243</v>
      </c>
      <c r="W1593" s="114"/>
      <c r="X1593">
        <v>2022</v>
      </c>
      <c r="Y1593" s="15">
        <v>44594</v>
      </c>
      <c r="Z1593" s="4">
        <v>24</v>
      </c>
      <c r="AA1593" s="4">
        <v>24</v>
      </c>
      <c r="AB1593" t="s">
        <v>224</v>
      </c>
      <c r="AC1593" t="s">
        <v>226</v>
      </c>
      <c r="AD1593" s="113">
        <v>4824.0449399999998</v>
      </c>
      <c r="AE1593" s="113">
        <v>4856.1706881121399</v>
      </c>
      <c r="AF1593" s="113">
        <v>32.125748112139902</v>
      </c>
    </row>
    <row r="1594" spans="13:32" x14ac:dyDescent="0.35">
      <c r="M1594">
        <v>2022</v>
      </c>
      <c r="N1594" s="15">
        <v>44595</v>
      </c>
      <c r="O1594" s="4">
        <v>24</v>
      </c>
      <c r="P1594" s="15" t="s">
        <v>204</v>
      </c>
      <c r="Q1594" t="s">
        <v>150</v>
      </c>
      <c r="R1594" t="s">
        <v>151</v>
      </c>
      <c r="S1594" s="113">
        <v>16982.1584131372</v>
      </c>
      <c r="T1594" s="113">
        <v>17409</v>
      </c>
      <c r="U1594" s="113">
        <v>426.841586862719</v>
      </c>
      <c r="V1594" s="113">
        <f t="shared" si="32"/>
        <v>17409000</v>
      </c>
      <c r="W1594" s="114"/>
      <c r="X1594">
        <v>2022</v>
      </c>
      <c r="Y1594" s="15">
        <v>44595</v>
      </c>
      <c r="Z1594" s="4">
        <v>24</v>
      </c>
      <c r="AA1594" s="4">
        <v>24</v>
      </c>
      <c r="AB1594" t="s">
        <v>224</v>
      </c>
      <c r="AC1594" t="s">
        <v>226</v>
      </c>
      <c r="AD1594" s="113">
        <v>4780.40271999999</v>
      </c>
      <c r="AE1594" s="113">
        <v>4812.23783255956</v>
      </c>
      <c r="AF1594" s="113">
        <v>31.835112559566401</v>
      </c>
    </row>
    <row r="1595" spans="13:32" x14ac:dyDescent="0.35">
      <c r="M1595">
        <v>2022</v>
      </c>
      <c r="N1595" s="15">
        <v>44596</v>
      </c>
      <c r="O1595" s="4">
        <v>24</v>
      </c>
      <c r="P1595" s="15" t="s">
        <v>204</v>
      </c>
      <c r="Q1595" t="s">
        <v>150</v>
      </c>
      <c r="R1595" t="s">
        <v>151</v>
      </c>
      <c r="S1595" s="113">
        <v>17025.225010806898</v>
      </c>
      <c r="T1595" s="113">
        <v>17409.805</v>
      </c>
      <c r="U1595" s="113">
        <v>384.57998919306101</v>
      </c>
      <c r="V1595" s="113">
        <f t="shared" si="32"/>
        <v>17409805</v>
      </c>
      <c r="W1595" s="114"/>
      <c r="X1595">
        <v>2022</v>
      </c>
      <c r="Y1595" s="15">
        <v>44596</v>
      </c>
      <c r="Z1595" s="4">
        <v>24</v>
      </c>
      <c r="AA1595" s="4">
        <v>24</v>
      </c>
      <c r="AB1595" t="s">
        <v>224</v>
      </c>
      <c r="AC1595" t="s">
        <v>226</v>
      </c>
      <c r="AD1595" s="113">
        <v>4848.0856450000001</v>
      </c>
      <c r="AE1595" s="113">
        <v>4880.3714922909103</v>
      </c>
      <c r="AF1595" s="113">
        <v>32.285847290914901</v>
      </c>
    </row>
    <row r="1596" spans="13:32" x14ac:dyDescent="0.35">
      <c r="M1596">
        <v>2022</v>
      </c>
      <c r="N1596" s="15">
        <v>44597</v>
      </c>
      <c r="O1596" s="4">
        <v>24</v>
      </c>
      <c r="P1596" s="15" t="s">
        <v>204</v>
      </c>
      <c r="Q1596" t="s">
        <v>150</v>
      </c>
      <c r="R1596" t="s">
        <v>151</v>
      </c>
      <c r="S1596" s="113">
        <v>16166.2895486094</v>
      </c>
      <c r="T1596" s="113">
        <v>16547.151999999998</v>
      </c>
      <c r="U1596" s="113">
        <v>380.862451390579</v>
      </c>
      <c r="V1596" s="113">
        <f t="shared" si="32"/>
        <v>16547151.999999998</v>
      </c>
      <c r="W1596" s="114"/>
      <c r="X1596">
        <v>2022</v>
      </c>
      <c r="Y1596" s="15">
        <v>44597</v>
      </c>
      <c r="Z1596" s="4">
        <v>24</v>
      </c>
      <c r="AA1596" s="4">
        <v>24</v>
      </c>
      <c r="AB1596" t="s">
        <v>224</v>
      </c>
      <c r="AC1596" t="s">
        <v>226</v>
      </c>
      <c r="AD1596" s="113">
        <v>4747.2373189999998</v>
      </c>
      <c r="AE1596" s="113">
        <v>4778.8515664283696</v>
      </c>
      <c r="AF1596" s="113">
        <v>31.614247428371499</v>
      </c>
    </row>
    <row r="1597" spans="13:32" x14ac:dyDescent="0.35">
      <c r="M1597">
        <v>2022</v>
      </c>
      <c r="N1597" s="15">
        <v>44598</v>
      </c>
      <c r="O1597" s="4">
        <v>24</v>
      </c>
      <c r="P1597" s="15" t="s">
        <v>204</v>
      </c>
      <c r="Q1597" t="s">
        <v>150</v>
      </c>
      <c r="R1597" t="s">
        <v>151</v>
      </c>
      <c r="S1597" s="113">
        <v>15804.0715303875</v>
      </c>
      <c r="T1597" s="113">
        <v>16141.904</v>
      </c>
      <c r="U1597" s="113">
        <v>337.83246961244498</v>
      </c>
      <c r="V1597" s="113">
        <f t="shared" si="32"/>
        <v>16141904</v>
      </c>
      <c r="W1597" s="114"/>
      <c r="X1597">
        <v>2022</v>
      </c>
      <c r="Y1597" s="15">
        <v>44598</v>
      </c>
      <c r="Z1597" s="4">
        <v>24</v>
      </c>
      <c r="AA1597" s="4">
        <v>24</v>
      </c>
      <c r="AB1597" t="s">
        <v>224</v>
      </c>
      <c r="AC1597" t="s">
        <v>226</v>
      </c>
      <c r="AD1597" s="113">
        <v>4757.0818300000001</v>
      </c>
      <c r="AE1597" s="113">
        <v>4788.7616369918896</v>
      </c>
      <c r="AF1597" s="113">
        <v>31.679806991892701</v>
      </c>
    </row>
    <row r="1598" spans="13:32" x14ac:dyDescent="0.35">
      <c r="M1598">
        <v>2022</v>
      </c>
      <c r="N1598" s="15">
        <v>44599</v>
      </c>
      <c r="O1598" s="4">
        <v>24</v>
      </c>
      <c r="P1598" s="15" t="s">
        <v>204</v>
      </c>
      <c r="Q1598" t="s">
        <v>150</v>
      </c>
      <c r="R1598" t="s">
        <v>151</v>
      </c>
      <c r="S1598" s="113">
        <v>16095.738886490401</v>
      </c>
      <c r="T1598" s="113">
        <v>16401.789000000001</v>
      </c>
      <c r="U1598" s="113">
        <v>306.05011350958</v>
      </c>
      <c r="V1598" s="113">
        <f t="shared" si="32"/>
        <v>16401789</v>
      </c>
      <c r="W1598" s="114"/>
      <c r="X1598">
        <v>2022</v>
      </c>
      <c r="Y1598" s="15">
        <v>44599</v>
      </c>
      <c r="Z1598" s="4">
        <v>24</v>
      </c>
      <c r="AA1598" s="4">
        <v>24</v>
      </c>
      <c r="AB1598" t="s">
        <v>224</v>
      </c>
      <c r="AC1598" t="s">
        <v>226</v>
      </c>
      <c r="AD1598" s="113">
        <v>4762.9900909999997</v>
      </c>
      <c r="AE1598" s="113">
        <v>4794.7092440815304</v>
      </c>
      <c r="AF1598" s="113">
        <v>31.719153081539002</v>
      </c>
    </row>
    <row r="1599" spans="13:32" x14ac:dyDescent="0.35">
      <c r="M1599">
        <v>2022</v>
      </c>
      <c r="N1599" s="15">
        <v>44600</v>
      </c>
      <c r="O1599" s="4">
        <v>24</v>
      </c>
      <c r="P1599" s="15" t="s">
        <v>204</v>
      </c>
      <c r="Q1599" t="s">
        <v>150</v>
      </c>
      <c r="R1599" t="s">
        <v>151</v>
      </c>
      <c r="S1599" s="113">
        <v>15663.915530260199</v>
      </c>
      <c r="T1599" s="113">
        <v>16113.4</v>
      </c>
      <c r="U1599" s="113">
        <v>449.48446973978503</v>
      </c>
      <c r="V1599" s="113">
        <f t="shared" si="32"/>
        <v>16113400</v>
      </c>
      <c r="W1599" s="114"/>
      <c r="X1599">
        <v>2022</v>
      </c>
      <c r="Y1599" s="15">
        <v>44600</v>
      </c>
      <c r="Z1599" s="4">
        <v>24</v>
      </c>
      <c r="AA1599" s="4">
        <v>24</v>
      </c>
      <c r="AB1599" t="s">
        <v>224</v>
      </c>
      <c r="AC1599" t="s">
        <v>226</v>
      </c>
      <c r="AD1599" s="113">
        <v>4779.7945909999999</v>
      </c>
      <c r="AE1599" s="113">
        <v>4811.6256537218596</v>
      </c>
      <c r="AF1599" s="113">
        <v>31.831062721864601</v>
      </c>
    </row>
    <row r="1600" spans="13:32" x14ac:dyDescent="0.35">
      <c r="M1600">
        <v>2022</v>
      </c>
      <c r="N1600" s="15">
        <v>44601</v>
      </c>
      <c r="O1600" s="4">
        <v>24</v>
      </c>
      <c r="P1600" s="15" t="s">
        <v>204</v>
      </c>
      <c r="Q1600" t="s">
        <v>150</v>
      </c>
      <c r="R1600" t="s">
        <v>151</v>
      </c>
      <c r="S1600" s="113">
        <v>15196.503996927901</v>
      </c>
      <c r="T1600" s="113">
        <v>15625.791999999999</v>
      </c>
      <c r="U1600" s="113">
        <v>429.28800307205501</v>
      </c>
      <c r="V1600" s="113">
        <f t="shared" si="32"/>
        <v>15625792</v>
      </c>
      <c r="W1600" s="114"/>
      <c r="X1600">
        <v>2022</v>
      </c>
      <c r="Y1600" s="15">
        <v>44601</v>
      </c>
      <c r="Z1600" s="4">
        <v>24</v>
      </c>
      <c r="AA1600" s="4">
        <v>24</v>
      </c>
      <c r="AB1600" t="s">
        <v>224</v>
      </c>
      <c r="AC1600" t="s">
        <v>226</v>
      </c>
      <c r="AD1600" s="113">
        <v>4792.3853559999998</v>
      </c>
      <c r="AE1600" s="113">
        <v>4824.3002669757598</v>
      </c>
      <c r="AF1600" s="113">
        <v>31.9149109757597</v>
      </c>
    </row>
    <row r="1601" spans="13:32" x14ac:dyDescent="0.35">
      <c r="M1601">
        <v>2022</v>
      </c>
      <c r="N1601" s="15">
        <v>44602</v>
      </c>
      <c r="O1601" s="4">
        <v>24</v>
      </c>
      <c r="P1601" s="15" t="s">
        <v>204</v>
      </c>
      <c r="Q1601" t="s">
        <v>150</v>
      </c>
      <c r="R1601" t="s">
        <v>151</v>
      </c>
      <c r="S1601" s="113">
        <v>15182.310658656999</v>
      </c>
      <c r="T1601" s="113">
        <v>15635.972</v>
      </c>
      <c r="U1601" s="113">
        <v>453.661341342914</v>
      </c>
      <c r="V1601" s="113">
        <f t="shared" si="32"/>
        <v>15635972</v>
      </c>
      <c r="W1601" s="114"/>
      <c r="X1601">
        <v>2022</v>
      </c>
      <c r="Y1601" s="15">
        <v>44602</v>
      </c>
      <c r="Z1601" s="4">
        <v>24</v>
      </c>
      <c r="AA1601" s="4">
        <v>24</v>
      </c>
      <c r="AB1601" t="s">
        <v>224</v>
      </c>
      <c r="AC1601" t="s">
        <v>226</v>
      </c>
      <c r="AD1601" s="113">
        <v>4796.5074599999998</v>
      </c>
      <c r="AE1601" s="113">
        <v>4828.4498221451504</v>
      </c>
      <c r="AF1601" s="113">
        <v>31.942362145150099</v>
      </c>
    </row>
    <row r="1602" spans="13:32" x14ac:dyDescent="0.35">
      <c r="M1602">
        <v>2022</v>
      </c>
      <c r="N1602" s="15">
        <v>44603</v>
      </c>
      <c r="O1602" s="4">
        <v>24</v>
      </c>
      <c r="P1602" s="15" t="s">
        <v>204</v>
      </c>
      <c r="Q1602" t="s">
        <v>150</v>
      </c>
      <c r="R1602" t="s">
        <v>151</v>
      </c>
      <c r="S1602" s="113">
        <v>15023.3102022438</v>
      </c>
      <c r="T1602" s="113">
        <v>15523.046</v>
      </c>
      <c r="U1602" s="113">
        <v>499.73579775613501</v>
      </c>
      <c r="V1602" s="113">
        <f t="shared" si="32"/>
        <v>15523046</v>
      </c>
      <c r="W1602" s="114"/>
      <c r="X1602">
        <v>2022</v>
      </c>
      <c r="Y1602" s="15">
        <v>44603</v>
      </c>
      <c r="Z1602" s="4">
        <v>24</v>
      </c>
      <c r="AA1602" s="4">
        <v>24</v>
      </c>
      <c r="AB1602" t="s">
        <v>224</v>
      </c>
      <c r="AC1602" t="s">
        <v>226</v>
      </c>
      <c r="AD1602" s="113">
        <v>4823.2722199999998</v>
      </c>
      <c r="AE1602" s="113">
        <v>4855.3928221799597</v>
      </c>
      <c r="AF1602" s="113">
        <v>32.120602179962198</v>
      </c>
    </row>
    <row r="1603" spans="13:32" x14ac:dyDescent="0.35">
      <c r="M1603">
        <v>2022</v>
      </c>
      <c r="N1603" s="15">
        <v>44604</v>
      </c>
      <c r="O1603" s="4">
        <v>24</v>
      </c>
      <c r="P1603" s="15" t="s">
        <v>204</v>
      </c>
      <c r="Q1603" t="s">
        <v>150</v>
      </c>
      <c r="R1603" t="s">
        <v>151</v>
      </c>
      <c r="S1603" s="113">
        <v>15070.886446029401</v>
      </c>
      <c r="T1603" s="113">
        <v>15578.302</v>
      </c>
      <c r="U1603" s="113">
        <v>507.415553970546</v>
      </c>
      <c r="V1603" s="113">
        <f t="shared" si="32"/>
        <v>15578302</v>
      </c>
      <c r="W1603" s="114"/>
      <c r="X1603">
        <v>2022</v>
      </c>
      <c r="Y1603" s="15">
        <v>44604</v>
      </c>
      <c r="Z1603" s="4">
        <v>24</v>
      </c>
      <c r="AA1603" s="4">
        <v>24</v>
      </c>
      <c r="AB1603" t="s">
        <v>224</v>
      </c>
      <c r="AC1603" t="s">
        <v>226</v>
      </c>
      <c r="AD1603" s="113">
        <v>4773.0962200000004</v>
      </c>
      <c r="AE1603" s="113">
        <v>4804.8826748912597</v>
      </c>
      <c r="AF1603" s="113">
        <v>31.786454891260998</v>
      </c>
    </row>
    <row r="1604" spans="13:32" x14ac:dyDescent="0.35">
      <c r="M1604">
        <v>2022</v>
      </c>
      <c r="N1604" s="15">
        <v>44605</v>
      </c>
      <c r="O1604" s="4">
        <v>24</v>
      </c>
      <c r="P1604" s="15" t="s">
        <v>204</v>
      </c>
      <c r="Q1604" t="s">
        <v>150</v>
      </c>
      <c r="R1604" t="s">
        <v>151</v>
      </c>
      <c r="S1604" s="113">
        <v>14921.827037321</v>
      </c>
      <c r="T1604" s="113">
        <v>15460.471</v>
      </c>
      <c r="U1604" s="113">
        <v>538.64396267897905</v>
      </c>
      <c r="V1604" s="113">
        <f t="shared" si="32"/>
        <v>15460471</v>
      </c>
      <c r="W1604" s="114"/>
      <c r="X1604">
        <v>2022</v>
      </c>
      <c r="Y1604" s="15">
        <v>44605</v>
      </c>
      <c r="Z1604" s="4">
        <v>24</v>
      </c>
      <c r="AA1604" s="4">
        <v>24</v>
      </c>
      <c r="AB1604" t="s">
        <v>224</v>
      </c>
      <c r="AC1604" t="s">
        <v>226</v>
      </c>
      <c r="AD1604" s="113">
        <v>4810.8206599999903</v>
      </c>
      <c r="AE1604" s="113">
        <v>4842.8583409623598</v>
      </c>
      <c r="AF1604" s="113">
        <v>32.037680962366203</v>
      </c>
    </row>
    <row r="1605" spans="13:32" x14ac:dyDescent="0.35">
      <c r="M1605">
        <v>2022</v>
      </c>
      <c r="N1605" s="15">
        <v>44606</v>
      </c>
      <c r="O1605" s="4">
        <v>24</v>
      </c>
      <c r="P1605" s="15" t="s">
        <v>204</v>
      </c>
      <c r="Q1605" t="s">
        <v>150</v>
      </c>
      <c r="R1605" t="s">
        <v>151</v>
      </c>
      <c r="S1605" s="113">
        <v>15083.720791777499</v>
      </c>
      <c r="T1605" s="113">
        <v>15687.585999999999</v>
      </c>
      <c r="U1605" s="113">
        <v>603.86520822245905</v>
      </c>
      <c r="V1605" s="113">
        <f t="shared" si="32"/>
        <v>15687586</v>
      </c>
      <c r="W1605" s="114"/>
      <c r="X1605">
        <v>2022</v>
      </c>
      <c r="Y1605" s="15">
        <v>44606</v>
      </c>
      <c r="Z1605" s="4">
        <v>24</v>
      </c>
      <c r="AA1605" s="4">
        <v>24</v>
      </c>
      <c r="AB1605" t="s">
        <v>224</v>
      </c>
      <c r="AC1605" t="s">
        <v>226</v>
      </c>
      <c r="AD1605" s="113">
        <v>4796.3194800000001</v>
      </c>
      <c r="AE1605" s="113">
        <v>4828.2605902915202</v>
      </c>
      <c r="AF1605" s="113">
        <v>31.941110291528101</v>
      </c>
    </row>
    <row r="1606" spans="13:32" x14ac:dyDescent="0.35">
      <c r="M1606">
        <v>2022</v>
      </c>
      <c r="N1606" s="15">
        <v>44607</v>
      </c>
      <c r="O1606" s="4">
        <v>24</v>
      </c>
      <c r="P1606" s="15" t="s">
        <v>204</v>
      </c>
      <c r="Q1606" t="s">
        <v>150</v>
      </c>
      <c r="R1606" t="s">
        <v>151</v>
      </c>
      <c r="S1606" s="113">
        <v>14719.744735892</v>
      </c>
      <c r="T1606" s="113">
        <v>15277.665999999999</v>
      </c>
      <c r="U1606" s="113">
        <v>557.921264107968</v>
      </c>
      <c r="V1606" s="113">
        <f t="shared" si="32"/>
        <v>15277666</v>
      </c>
      <c r="W1606" s="114"/>
      <c r="X1606">
        <v>2022</v>
      </c>
      <c r="Y1606" s="15">
        <v>44607</v>
      </c>
      <c r="Z1606" s="4">
        <v>24</v>
      </c>
      <c r="AA1606" s="4">
        <v>24</v>
      </c>
      <c r="AB1606" t="s">
        <v>224</v>
      </c>
      <c r="AC1606" t="s">
        <v>226</v>
      </c>
      <c r="AD1606" s="113">
        <v>4877.6690600000002</v>
      </c>
      <c r="AE1606" s="113">
        <v>4910.15191817087</v>
      </c>
      <c r="AF1606" s="113">
        <v>32.482858170872802</v>
      </c>
    </row>
    <row r="1607" spans="13:32" x14ac:dyDescent="0.35">
      <c r="M1607">
        <v>2022</v>
      </c>
      <c r="N1607" s="15">
        <v>44608</v>
      </c>
      <c r="O1607" s="4">
        <v>24</v>
      </c>
      <c r="P1607" s="15" t="s">
        <v>204</v>
      </c>
      <c r="Q1607" t="s">
        <v>150</v>
      </c>
      <c r="R1607" t="s">
        <v>151</v>
      </c>
      <c r="S1607" s="113">
        <v>14418.568172249899</v>
      </c>
      <c r="T1607" s="113">
        <v>14961.784</v>
      </c>
      <c r="U1607" s="113">
        <v>543.21582775003299</v>
      </c>
      <c r="V1607" s="113">
        <f t="shared" si="32"/>
        <v>14961784</v>
      </c>
      <c r="W1607" s="114"/>
      <c r="X1607">
        <v>2022</v>
      </c>
      <c r="Y1607" s="15">
        <v>44608</v>
      </c>
      <c r="Z1607" s="4">
        <v>24</v>
      </c>
      <c r="AA1607" s="4">
        <v>24</v>
      </c>
      <c r="AB1607" t="s">
        <v>224</v>
      </c>
      <c r="AC1607" t="s">
        <v>226</v>
      </c>
      <c r="AD1607" s="113">
        <v>4788.1906600000002</v>
      </c>
      <c r="AE1607" s="113">
        <v>4820.0776363796303</v>
      </c>
      <c r="AF1607" s="113">
        <v>31.886976379631498</v>
      </c>
    </row>
    <row r="1608" spans="13:32" x14ac:dyDescent="0.35">
      <c r="M1608">
        <v>2022</v>
      </c>
      <c r="N1608" s="15">
        <v>44609</v>
      </c>
      <c r="O1608" s="4">
        <v>24</v>
      </c>
      <c r="P1608" s="15" t="s">
        <v>204</v>
      </c>
      <c r="Q1608" t="s">
        <v>150</v>
      </c>
      <c r="R1608" t="s">
        <v>151</v>
      </c>
      <c r="S1608" s="113">
        <v>15201.1192568717</v>
      </c>
      <c r="T1608" s="113">
        <v>15754.948</v>
      </c>
      <c r="U1608" s="113">
        <v>553.82874312821104</v>
      </c>
      <c r="V1608" s="113">
        <f t="shared" si="32"/>
        <v>15754948</v>
      </c>
      <c r="W1608" s="114"/>
      <c r="X1608">
        <v>2022</v>
      </c>
      <c r="Y1608" s="15">
        <v>44609</v>
      </c>
      <c r="Z1608" s="4">
        <v>24</v>
      </c>
      <c r="AA1608" s="4">
        <v>24</v>
      </c>
      <c r="AB1608" t="s">
        <v>224</v>
      </c>
      <c r="AC1608" t="s">
        <v>226</v>
      </c>
      <c r="AD1608" s="113">
        <v>4835.1666599999999</v>
      </c>
      <c r="AE1608" s="113">
        <v>4867.3664732545103</v>
      </c>
      <c r="AF1608" s="113">
        <v>32.1998132545123</v>
      </c>
    </row>
    <row r="1609" spans="13:32" x14ac:dyDescent="0.35">
      <c r="M1609">
        <v>2022</v>
      </c>
      <c r="N1609" s="15">
        <v>44610</v>
      </c>
      <c r="O1609" s="4">
        <v>24</v>
      </c>
      <c r="P1609" s="15" t="s">
        <v>204</v>
      </c>
      <c r="Q1609" t="s">
        <v>150</v>
      </c>
      <c r="R1609" t="s">
        <v>151</v>
      </c>
      <c r="S1609" s="113">
        <v>14590.069405239299</v>
      </c>
      <c r="T1609" s="113">
        <v>15111.097</v>
      </c>
      <c r="U1609" s="113">
        <v>521.02759476066001</v>
      </c>
      <c r="V1609" s="113">
        <f t="shared" ref="V1609:V1672" si="33">T1609*1000</f>
        <v>15111097</v>
      </c>
      <c r="W1609" s="114"/>
      <c r="X1609">
        <v>2022</v>
      </c>
      <c r="Y1609" s="15">
        <v>44610</v>
      </c>
      <c r="Z1609" s="4">
        <v>24</v>
      </c>
      <c r="AA1609" s="4">
        <v>24</v>
      </c>
      <c r="AB1609" t="s">
        <v>224</v>
      </c>
      <c r="AC1609" t="s">
        <v>226</v>
      </c>
      <c r="AD1609" s="113">
        <v>4798.8834800000004</v>
      </c>
      <c r="AE1609" s="113">
        <v>4830.8416652606002</v>
      </c>
      <c r="AF1609" s="113">
        <v>31.958185260601699</v>
      </c>
    </row>
    <row r="1610" spans="13:32" x14ac:dyDescent="0.35">
      <c r="M1610">
        <v>2022</v>
      </c>
      <c r="N1610" s="15">
        <v>44611</v>
      </c>
      <c r="O1610" s="4">
        <v>24</v>
      </c>
      <c r="P1610" s="15" t="s">
        <v>204</v>
      </c>
      <c r="Q1610" t="s">
        <v>150</v>
      </c>
      <c r="R1610" t="s">
        <v>151</v>
      </c>
      <c r="S1610" s="113">
        <v>14284.8522677034</v>
      </c>
      <c r="T1610" s="113">
        <v>14767.615</v>
      </c>
      <c r="U1610" s="113">
        <v>482.76273229656903</v>
      </c>
      <c r="V1610" s="113">
        <f t="shared" si="33"/>
        <v>14767615</v>
      </c>
      <c r="W1610" s="114"/>
      <c r="X1610">
        <v>2022</v>
      </c>
      <c r="Y1610" s="15">
        <v>44611</v>
      </c>
      <c r="Z1610" s="4">
        <v>24</v>
      </c>
      <c r="AA1610" s="4">
        <v>24</v>
      </c>
      <c r="AB1610" t="s">
        <v>224</v>
      </c>
      <c r="AC1610" t="s">
        <v>226</v>
      </c>
      <c r="AD1610" s="113">
        <v>4778.9263199999996</v>
      </c>
      <c r="AE1610" s="113">
        <v>4810.7516004673898</v>
      </c>
      <c r="AF1610" s="113">
        <v>31.8252804673903</v>
      </c>
    </row>
    <row r="1611" spans="13:32" x14ac:dyDescent="0.35">
      <c r="M1611">
        <v>2022</v>
      </c>
      <c r="N1611" s="15">
        <v>44612</v>
      </c>
      <c r="O1611" s="4">
        <v>24</v>
      </c>
      <c r="P1611" s="15" t="s">
        <v>204</v>
      </c>
      <c r="Q1611" t="s">
        <v>150</v>
      </c>
      <c r="R1611" t="s">
        <v>151</v>
      </c>
      <c r="S1611" s="113">
        <v>14288.7106228433</v>
      </c>
      <c r="T1611" s="113">
        <v>14779.361000000001</v>
      </c>
      <c r="U1611" s="113">
        <v>490.65037715667802</v>
      </c>
      <c r="V1611" s="113">
        <f t="shared" si="33"/>
        <v>14779361</v>
      </c>
      <c r="W1611" s="114"/>
      <c r="X1611">
        <v>2022</v>
      </c>
      <c r="Y1611" s="15">
        <v>44612</v>
      </c>
      <c r="Z1611" s="4">
        <v>24</v>
      </c>
      <c r="AA1611" s="4">
        <v>24</v>
      </c>
      <c r="AB1611" t="s">
        <v>224</v>
      </c>
      <c r="AC1611" t="s">
        <v>226</v>
      </c>
      <c r="AD1611" s="113">
        <v>4763.2248799999998</v>
      </c>
      <c r="AE1611" s="113">
        <v>4794.9455966598898</v>
      </c>
      <c r="AF1611" s="113">
        <v>31.720716659898699</v>
      </c>
    </row>
    <row r="1612" spans="13:32" x14ac:dyDescent="0.35">
      <c r="M1612">
        <v>2022</v>
      </c>
      <c r="N1612" s="15">
        <v>44613</v>
      </c>
      <c r="O1612" s="4">
        <v>24</v>
      </c>
      <c r="P1612" s="15" t="s">
        <v>204</v>
      </c>
      <c r="Q1612" t="s">
        <v>150</v>
      </c>
      <c r="R1612" t="s">
        <v>151</v>
      </c>
      <c r="S1612" s="113">
        <v>15716.6039433145</v>
      </c>
      <c r="T1612" s="113">
        <v>16250.429</v>
      </c>
      <c r="U1612" s="113">
        <v>533.82505668549095</v>
      </c>
      <c r="V1612" s="113">
        <f t="shared" si="33"/>
        <v>16250429</v>
      </c>
      <c r="W1612" s="114"/>
      <c r="X1612">
        <v>2022</v>
      </c>
      <c r="Y1612" s="15">
        <v>44613</v>
      </c>
      <c r="Z1612" s="4">
        <v>24</v>
      </c>
      <c r="AA1612" s="4">
        <v>24</v>
      </c>
      <c r="AB1612" t="s">
        <v>224</v>
      </c>
      <c r="AC1612" t="s">
        <v>226</v>
      </c>
      <c r="AD1612" s="113">
        <v>4836.9434199999996</v>
      </c>
      <c r="AE1612" s="113">
        <v>4869.1550655953997</v>
      </c>
      <c r="AF1612" s="113">
        <v>32.211645595405798</v>
      </c>
    </row>
    <row r="1613" spans="13:32" x14ac:dyDescent="0.35">
      <c r="M1613">
        <v>2022</v>
      </c>
      <c r="N1613" s="15">
        <v>44614</v>
      </c>
      <c r="O1613" s="4">
        <v>24</v>
      </c>
      <c r="P1613" s="15" t="s">
        <v>204</v>
      </c>
      <c r="Q1613" t="s">
        <v>150</v>
      </c>
      <c r="R1613" t="s">
        <v>151</v>
      </c>
      <c r="S1613" s="113">
        <v>17488.0944583819</v>
      </c>
      <c r="T1613" s="113">
        <v>18030.037</v>
      </c>
      <c r="U1613" s="113">
        <v>541.94254161800495</v>
      </c>
      <c r="V1613" s="113">
        <f t="shared" si="33"/>
        <v>18030037</v>
      </c>
      <c r="W1613" s="114"/>
      <c r="X1613">
        <v>2022</v>
      </c>
      <c r="Y1613" s="15">
        <v>44614</v>
      </c>
      <c r="Z1613" s="4">
        <v>24</v>
      </c>
      <c r="AA1613" s="4">
        <v>24</v>
      </c>
      <c r="AB1613" t="s">
        <v>224</v>
      </c>
      <c r="AC1613" t="s">
        <v>226</v>
      </c>
      <c r="AD1613" s="113">
        <v>4853.1360800000002</v>
      </c>
      <c r="AE1613" s="113">
        <v>4885.4555606846097</v>
      </c>
      <c r="AF1613" s="113">
        <v>32.319480684609204</v>
      </c>
    </row>
    <row r="1614" spans="13:32" x14ac:dyDescent="0.35">
      <c r="M1614">
        <v>2022</v>
      </c>
      <c r="N1614" s="15">
        <v>44615</v>
      </c>
      <c r="O1614" s="4">
        <v>24</v>
      </c>
      <c r="P1614" s="15" t="s">
        <v>204</v>
      </c>
      <c r="Q1614" t="s">
        <v>150</v>
      </c>
      <c r="R1614" t="s">
        <v>151</v>
      </c>
      <c r="S1614" s="113">
        <v>17394.054098619101</v>
      </c>
      <c r="T1614" s="113">
        <v>17928.36</v>
      </c>
      <c r="U1614" s="113">
        <v>534.30590138085597</v>
      </c>
      <c r="V1614" s="113">
        <f t="shared" si="33"/>
        <v>17928360</v>
      </c>
      <c r="W1614" s="114"/>
      <c r="X1614">
        <v>2022</v>
      </c>
      <c r="Y1614" s="15">
        <v>44615</v>
      </c>
      <c r="Z1614" s="4">
        <v>24</v>
      </c>
      <c r="AA1614" s="4">
        <v>24</v>
      </c>
      <c r="AB1614" t="s">
        <v>224</v>
      </c>
      <c r="AC1614" t="s">
        <v>226</v>
      </c>
      <c r="AD1614" s="113">
        <v>4861.8709799999997</v>
      </c>
      <c r="AE1614" s="113">
        <v>4894.2486307888803</v>
      </c>
      <c r="AF1614" s="113">
        <v>32.377650788883699</v>
      </c>
    </row>
    <row r="1615" spans="13:32" x14ac:dyDescent="0.35">
      <c r="M1615">
        <v>2022</v>
      </c>
      <c r="N1615" s="15">
        <v>44616</v>
      </c>
      <c r="O1615" s="4">
        <v>24</v>
      </c>
      <c r="P1615" s="15" t="s">
        <v>204</v>
      </c>
      <c r="Q1615" t="s">
        <v>150</v>
      </c>
      <c r="R1615" t="s">
        <v>151</v>
      </c>
      <c r="S1615" s="113">
        <v>16938.516769059101</v>
      </c>
      <c r="T1615" s="113">
        <v>17510.598000000002</v>
      </c>
      <c r="U1615" s="113">
        <v>572.08123094089694</v>
      </c>
      <c r="V1615" s="113">
        <f t="shared" si="33"/>
        <v>17510598</v>
      </c>
      <c r="W1615" s="114"/>
      <c r="X1615">
        <v>2022</v>
      </c>
      <c r="Y1615" s="15">
        <v>44616</v>
      </c>
      <c r="Z1615" s="4">
        <v>24</v>
      </c>
      <c r="AA1615" s="4">
        <v>24</v>
      </c>
      <c r="AB1615" t="s">
        <v>224</v>
      </c>
      <c r="AC1615" t="s">
        <v>226</v>
      </c>
      <c r="AD1615" s="113">
        <v>4896.47228</v>
      </c>
      <c r="AE1615" s="113">
        <v>4929.0803582956696</v>
      </c>
      <c r="AF1615" s="113">
        <v>32.608078295671099</v>
      </c>
    </row>
    <row r="1616" spans="13:32" x14ac:dyDescent="0.35">
      <c r="M1616">
        <v>2022</v>
      </c>
      <c r="N1616" s="15">
        <v>44617</v>
      </c>
      <c r="O1616" s="4">
        <v>24</v>
      </c>
      <c r="P1616" s="15" t="s">
        <v>204</v>
      </c>
      <c r="Q1616" t="s">
        <v>150</v>
      </c>
      <c r="R1616" t="s">
        <v>151</v>
      </c>
      <c r="S1616" s="113">
        <v>17301.189650972101</v>
      </c>
      <c r="T1616" s="113">
        <v>17864.444</v>
      </c>
      <c r="U1616" s="113">
        <v>563.25434902781399</v>
      </c>
      <c r="V1616" s="113">
        <f t="shared" si="33"/>
        <v>17864444</v>
      </c>
      <c r="W1616" s="114"/>
      <c r="X1616">
        <v>2022</v>
      </c>
      <c r="Y1616" s="15">
        <v>44617</v>
      </c>
      <c r="Z1616" s="4">
        <v>24</v>
      </c>
      <c r="AA1616" s="4">
        <v>24</v>
      </c>
      <c r="AB1616" t="s">
        <v>224</v>
      </c>
      <c r="AC1616" t="s">
        <v>226</v>
      </c>
      <c r="AD1616" s="113">
        <v>4911.1196199999904</v>
      </c>
      <c r="AE1616" s="113">
        <v>4943.82524231966</v>
      </c>
      <c r="AF1616" s="113">
        <v>32.705622319659902</v>
      </c>
    </row>
    <row r="1617" spans="13:32" x14ac:dyDescent="0.35">
      <c r="M1617">
        <v>2022</v>
      </c>
      <c r="N1617" s="15">
        <v>44618</v>
      </c>
      <c r="O1617" s="4">
        <v>24</v>
      </c>
      <c r="P1617" s="15" t="s">
        <v>204</v>
      </c>
      <c r="Q1617" t="s">
        <v>150</v>
      </c>
      <c r="R1617" t="s">
        <v>151</v>
      </c>
      <c r="S1617" s="113">
        <v>16313.4174332371</v>
      </c>
      <c r="T1617" s="113">
        <v>16828.191999999999</v>
      </c>
      <c r="U1617" s="113">
        <v>514.77456676282395</v>
      </c>
      <c r="V1617" s="113">
        <f t="shared" si="33"/>
        <v>16828192</v>
      </c>
      <c r="W1617" s="114"/>
      <c r="X1617">
        <v>2022</v>
      </c>
      <c r="Y1617" s="15">
        <v>44618</v>
      </c>
      <c r="Z1617" s="4">
        <v>24</v>
      </c>
      <c r="AA1617" s="4">
        <v>24</v>
      </c>
      <c r="AB1617" t="s">
        <v>224</v>
      </c>
      <c r="AC1617" t="s">
        <v>226</v>
      </c>
      <c r="AD1617" s="113">
        <v>4832.87481999999</v>
      </c>
      <c r="AE1617" s="113">
        <v>4865.0593707361304</v>
      </c>
      <c r="AF1617" s="113">
        <v>32.184550736134597</v>
      </c>
    </row>
    <row r="1618" spans="13:32" x14ac:dyDescent="0.35">
      <c r="M1618">
        <v>2022</v>
      </c>
      <c r="N1618" s="15">
        <v>44619</v>
      </c>
      <c r="O1618" s="4">
        <v>24</v>
      </c>
      <c r="P1618" s="15" t="s">
        <v>204</v>
      </c>
      <c r="Q1618" t="s">
        <v>150</v>
      </c>
      <c r="R1618" t="s">
        <v>151</v>
      </c>
      <c r="S1618" s="113">
        <v>14923.743905879501</v>
      </c>
      <c r="T1618" s="113">
        <v>15408.564</v>
      </c>
      <c r="U1618" s="113">
        <v>484.820094120492</v>
      </c>
      <c r="V1618" s="113">
        <f t="shared" si="33"/>
        <v>15408564</v>
      </c>
      <c r="W1618" s="114"/>
      <c r="X1618">
        <v>2022</v>
      </c>
      <c r="Y1618" s="15">
        <v>44619</v>
      </c>
      <c r="Z1618" s="4">
        <v>24</v>
      </c>
      <c r="AA1618" s="4">
        <v>24</v>
      </c>
      <c r="AB1618" t="s">
        <v>224</v>
      </c>
      <c r="AC1618" t="s">
        <v>226</v>
      </c>
      <c r="AD1618" s="113">
        <v>4758.8949000000002</v>
      </c>
      <c r="AE1618" s="113">
        <v>4790.58678113938</v>
      </c>
      <c r="AF1618" s="113">
        <v>31.691881139388101</v>
      </c>
    </row>
    <row r="1619" spans="13:32" x14ac:dyDescent="0.35">
      <c r="M1619">
        <v>2022</v>
      </c>
      <c r="N1619" s="15">
        <v>44620</v>
      </c>
      <c r="O1619" s="4">
        <v>24</v>
      </c>
      <c r="P1619" s="15" t="s">
        <v>204</v>
      </c>
      <c r="Q1619" t="s">
        <v>150</v>
      </c>
      <c r="R1619" t="s">
        <v>151</v>
      </c>
      <c r="S1619" s="113">
        <v>14830.897119138601</v>
      </c>
      <c r="T1619" s="113">
        <v>15297.623</v>
      </c>
      <c r="U1619" s="113">
        <v>466.725880861326</v>
      </c>
      <c r="V1619" s="113">
        <f t="shared" si="33"/>
        <v>15297623</v>
      </c>
      <c r="W1619" s="114"/>
      <c r="X1619">
        <v>2022</v>
      </c>
      <c r="Y1619" s="15">
        <v>44620</v>
      </c>
      <c r="Z1619" s="4">
        <v>24</v>
      </c>
      <c r="AA1619" s="4">
        <v>24</v>
      </c>
      <c r="AB1619" t="s">
        <v>224</v>
      </c>
      <c r="AC1619" t="s">
        <v>226</v>
      </c>
      <c r="AD1619" s="113">
        <v>4853.4377599999998</v>
      </c>
      <c r="AE1619" s="113">
        <v>4885.7592497238702</v>
      </c>
      <c r="AF1619" s="113">
        <v>32.321489723872297</v>
      </c>
    </row>
    <row r="1620" spans="13:32" x14ac:dyDescent="0.35">
      <c r="M1620">
        <v>2022</v>
      </c>
      <c r="N1620" s="15">
        <v>44621</v>
      </c>
      <c r="O1620" s="4">
        <v>24</v>
      </c>
      <c r="P1620" s="15" t="s">
        <v>205</v>
      </c>
      <c r="Q1620" t="s">
        <v>150</v>
      </c>
      <c r="R1620" t="s">
        <v>151</v>
      </c>
      <c r="S1620" s="113">
        <v>13926.152529501</v>
      </c>
      <c r="T1620" s="113">
        <v>14414.735000000001</v>
      </c>
      <c r="U1620" s="113">
        <v>488.58247049893703</v>
      </c>
      <c r="V1620" s="113">
        <f t="shared" si="33"/>
        <v>14414735</v>
      </c>
      <c r="W1620" s="114"/>
      <c r="X1620">
        <v>2022</v>
      </c>
      <c r="Y1620" s="15">
        <v>44621</v>
      </c>
      <c r="Z1620" s="4">
        <v>24</v>
      </c>
      <c r="AA1620" s="4">
        <v>24</v>
      </c>
      <c r="AB1620" t="s">
        <v>224</v>
      </c>
      <c r="AC1620" t="s">
        <v>226</v>
      </c>
      <c r="AD1620" s="113">
        <v>4809.9868399999996</v>
      </c>
      <c r="AE1620" s="113">
        <v>4842.01896813447</v>
      </c>
      <c r="AF1620" s="113">
        <v>32.032128134475002</v>
      </c>
    </row>
    <row r="1621" spans="13:32" x14ac:dyDescent="0.35">
      <c r="M1621">
        <v>2022</v>
      </c>
      <c r="N1621" s="15">
        <v>44622</v>
      </c>
      <c r="O1621" s="4">
        <v>24</v>
      </c>
      <c r="P1621" s="15" t="s">
        <v>205</v>
      </c>
      <c r="Q1621" t="s">
        <v>150</v>
      </c>
      <c r="R1621" t="s">
        <v>151</v>
      </c>
      <c r="S1621" s="113">
        <v>14082.481752797101</v>
      </c>
      <c r="T1621" s="113">
        <v>14583.022000000001</v>
      </c>
      <c r="U1621" s="113">
        <v>500.540247202827</v>
      </c>
      <c r="V1621" s="113">
        <f t="shared" si="33"/>
        <v>14583022</v>
      </c>
      <c r="W1621" s="114"/>
      <c r="X1621">
        <v>2022</v>
      </c>
      <c r="Y1621" s="15">
        <v>44622</v>
      </c>
      <c r="Z1621" s="4">
        <v>24</v>
      </c>
      <c r="AA1621" s="4">
        <v>24</v>
      </c>
      <c r="AB1621" t="s">
        <v>224</v>
      </c>
      <c r="AC1621" t="s">
        <v>226</v>
      </c>
      <c r="AD1621" s="113">
        <v>4946.9463999999998</v>
      </c>
      <c r="AE1621" s="113">
        <v>4979.8906109157997</v>
      </c>
      <c r="AF1621" s="113">
        <v>32.944210915799601</v>
      </c>
    </row>
    <row r="1622" spans="13:32" x14ac:dyDescent="0.35">
      <c r="M1622">
        <v>2022</v>
      </c>
      <c r="N1622" s="15">
        <v>44623</v>
      </c>
      <c r="O1622" s="4">
        <v>24</v>
      </c>
      <c r="P1622" s="15" t="s">
        <v>205</v>
      </c>
      <c r="Q1622" t="s">
        <v>150</v>
      </c>
      <c r="R1622" t="s">
        <v>151</v>
      </c>
      <c r="S1622" s="113">
        <v>14281.800847037601</v>
      </c>
      <c r="T1622" s="113">
        <v>14783.305</v>
      </c>
      <c r="U1622" s="113">
        <v>501.50415296237497</v>
      </c>
      <c r="V1622" s="113">
        <f t="shared" si="33"/>
        <v>14783305</v>
      </c>
      <c r="W1622" s="114"/>
      <c r="X1622">
        <v>2022</v>
      </c>
      <c r="Y1622" s="15">
        <v>44623</v>
      </c>
      <c r="Z1622" s="4">
        <v>24</v>
      </c>
      <c r="AA1622" s="4">
        <v>24</v>
      </c>
      <c r="AB1622" t="s">
        <v>224</v>
      </c>
      <c r="AC1622" t="s">
        <v>226</v>
      </c>
      <c r="AD1622" s="113">
        <v>5176.5260399999997</v>
      </c>
      <c r="AE1622" s="113">
        <v>5210.9991375198897</v>
      </c>
      <c r="AF1622" s="113">
        <v>34.473097519893997</v>
      </c>
    </row>
    <row r="1623" spans="13:32" x14ac:dyDescent="0.35">
      <c r="M1623">
        <v>2022</v>
      </c>
      <c r="N1623" s="15">
        <v>44624</v>
      </c>
      <c r="O1623" s="4">
        <v>24</v>
      </c>
      <c r="P1623" s="15" t="s">
        <v>205</v>
      </c>
      <c r="Q1623" t="s">
        <v>150</v>
      </c>
      <c r="R1623" t="s">
        <v>151</v>
      </c>
      <c r="S1623" s="113">
        <v>14756.440892930401</v>
      </c>
      <c r="T1623" s="113">
        <v>15286.337</v>
      </c>
      <c r="U1623" s="113">
        <v>529.89610706958899</v>
      </c>
      <c r="V1623" s="113">
        <f t="shared" si="33"/>
        <v>15286337</v>
      </c>
      <c r="W1623" s="114"/>
      <c r="X1623">
        <v>2022</v>
      </c>
      <c r="Y1623" s="15">
        <v>44624</v>
      </c>
      <c r="Z1623" s="4">
        <v>24</v>
      </c>
      <c r="AA1623" s="4">
        <v>24</v>
      </c>
      <c r="AB1623" t="s">
        <v>224</v>
      </c>
      <c r="AC1623" t="s">
        <v>226</v>
      </c>
      <c r="AD1623" s="113">
        <v>5170.9210000000003</v>
      </c>
      <c r="AE1623" s="113">
        <v>5205.3567707317998</v>
      </c>
      <c r="AF1623" s="113">
        <v>34.435770731806898</v>
      </c>
    </row>
    <row r="1624" spans="13:32" x14ac:dyDescent="0.35">
      <c r="M1624">
        <v>2022</v>
      </c>
      <c r="N1624" s="15">
        <v>44625</v>
      </c>
      <c r="O1624" s="4">
        <v>24</v>
      </c>
      <c r="P1624" s="15" t="s">
        <v>205</v>
      </c>
      <c r="Q1624" t="s">
        <v>150</v>
      </c>
      <c r="R1624" t="s">
        <v>151</v>
      </c>
      <c r="S1624" s="113">
        <v>14248.859344022099</v>
      </c>
      <c r="T1624" s="113">
        <v>14761.092000000001</v>
      </c>
      <c r="U1624" s="113">
        <v>512.232655977852</v>
      </c>
      <c r="V1624" s="113">
        <f t="shared" si="33"/>
        <v>14761092</v>
      </c>
      <c r="W1624" s="114"/>
      <c r="X1624">
        <v>2022</v>
      </c>
      <c r="Y1624" s="15">
        <v>44625</v>
      </c>
      <c r="Z1624" s="4">
        <v>24</v>
      </c>
      <c r="AA1624" s="4">
        <v>24</v>
      </c>
      <c r="AB1624" t="s">
        <v>224</v>
      </c>
      <c r="AC1624" t="s">
        <v>226</v>
      </c>
      <c r="AD1624" s="113">
        <v>5095.17364</v>
      </c>
      <c r="AE1624" s="113">
        <v>5129.1049708607397</v>
      </c>
      <c r="AF1624" s="113">
        <v>33.931330860747202</v>
      </c>
    </row>
    <row r="1625" spans="13:32" x14ac:dyDescent="0.35">
      <c r="M1625">
        <v>2022</v>
      </c>
      <c r="N1625" s="15">
        <v>44626</v>
      </c>
      <c r="O1625" s="4">
        <v>24</v>
      </c>
      <c r="P1625" s="15" t="s">
        <v>205</v>
      </c>
      <c r="Q1625" t="s">
        <v>150</v>
      </c>
      <c r="R1625" t="s">
        <v>151</v>
      </c>
      <c r="S1625" s="113">
        <v>14044.6238910026</v>
      </c>
      <c r="T1625" s="113">
        <v>14559.508</v>
      </c>
      <c r="U1625" s="113">
        <v>514.88410899731502</v>
      </c>
      <c r="V1625" s="113">
        <f t="shared" si="33"/>
        <v>14559508</v>
      </c>
      <c r="W1625" s="114"/>
      <c r="X1625">
        <v>2022</v>
      </c>
      <c r="Y1625" s="15">
        <v>44626</v>
      </c>
      <c r="Z1625" s="4">
        <v>24</v>
      </c>
      <c r="AA1625" s="4">
        <v>24</v>
      </c>
      <c r="AB1625" t="s">
        <v>224</v>
      </c>
      <c r="AC1625" t="s">
        <v>226</v>
      </c>
      <c r="AD1625" s="113">
        <v>5157.0721800000001</v>
      </c>
      <c r="AE1625" s="113">
        <v>5191.4157244551998</v>
      </c>
      <c r="AF1625" s="113">
        <v>34.343544455206498</v>
      </c>
    </row>
    <row r="1626" spans="13:32" x14ac:dyDescent="0.35">
      <c r="M1626">
        <v>2022</v>
      </c>
      <c r="N1626" s="15">
        <v>44627</v>
      </c>
      <c r="O1626" s="4">
        <v>24</v>
      </c>
      <c r="P1626" s="15" t="s">
        <v>205</v>
      </c>
      <c r="Q1626" t="s">
        <v>150</v>
      </c>
      <c r="R1626" t="s">
        <v>151</v>
      </c>
      <c r="S1626" s="113">
        <v>14214.703454749901</v>
      </c>
      <c r="T1626" s="113">
        <v>14707.6</v>
      </c>
      <c r="U1626" s="113">
        <v>492.896545250092</v>
      </c>
      <c r="V1626" s="113">
        <f t="shared" si="33"/>
        <v>14707600</v>
      </c>
      <c r="W1626" s="114"/>
      <c r="X1626">
        <v>2022</v>
      </c>
      <c r="Y1626" s="15">
        <v>44627</v>
      </c>
      <c r="Z1626" s="4">
        <v>24</v>
      </c>
      <c r="AA1626" s="4">
        <v>24</v>
      </c>
      <c r="AB1626" t="s">
        <v>224</v>
      </c>
      <c r="AC1626" t="s">
        <v>226</v>
      </c>
      <c r="AD1626" s="113">
        <v>5184.4903199999999</v>
      </c>
      <c r="AE1626" s="113">
        <v>5219.0164556769496</v>
      </c>
      <c r="AF1626" s="113">
        <v>34.526135676950602</v>
      </c>
    </row>
    <row r="1627" spans="13:32" x14ac:dyDescent="0.35">
      <c r="M1627">
        <v>2022</v>
      </c>
      <c r="N1627" s="15">
        <v>44628</v>
      </c>
      <c r="O1627" s="4">
        <v>24</v>
      </c>
      <c r="P1627" s="15" t="s">
        <v>205</v>
      </c>
      <c r="Q1627" t="s">
        <v>150</v>
      </c>
      <c r="R1627" t="s">
        <v>151</v>
      </c>
      <c r="S1627" s="113">
        <v>14701.7321683915</v>
      </c>
      <c r="T1627" s="113">
        <v>15233.047</v>
      </c>
      <c r="U1627" s="113">
        <v>531.31483160845801</v>
      </c>
      <c r="V1627" s="113">
        <f t="shared" si="33"/>
        <v>15233047</v>
      </c>
      <c r="W1627" s="114"/>
      <c r="X1627">
        <v>2022</v>
      </c>
      <c r="Y1627" s="15">
        <v>44628</v>
      </c>
      <c r="Z1627" s="4">
        <v>24</v>
      </c>
      <c r="AA1627" s="4">
        <v>24</v>
      </c>
      <c r="AB1627" t="s">
        <v>224</v>
      </c>
      <c r="AC1627" t="s">
        <v>226</v>
      </c>
      <c r="AD1627" s="113">
        <v>5132.5977599999997</v>
      </c>
      <c r="AE1627" s="113">
        <v>5166.7783169495096</v>
      </c>
      <c r="AF1627" s="113">
        <v>34.180556949515598</v>
      </c>
    </row>
    <row r="1628" spans="13:32" x14ac:dyDescent="0.35">
      <c r="M1628">
        <v>2022</v>
      </c>
      <c r="N1628" s="15">
        <v>44629</v>
      </c>
      <c r="O1628" s="4">
        <v>24</v>
      </c>
      <c r="P1628" s="15" t="s">
        <v>205</v>
      </c>
      <c r="Q1628" t="s">
        <v>150</v>
      </c>
      <c r="R1628" t="s">
        <v>151</v>
      </c>
      <c r="S1628" s="113">
        <v>15500.1439330423</v>
      </c>
      <c r="T1628" s="113">
        <v>16046.968999999999</v>
      </c>
      <c r="U1628" s="113">
        <v>546.82506695761299</v>
      </c>
      <c r="V1628" s="113">
        <f t="shared" si="33"/>
        <v>16046969</v>
      </c>
      <c r="W1628" s="114"/>
      <c r="X1628">
        <v>2022</v>
      </c>
      <c r="Y1628" s="15">
        <v>44629</v>
      </c>
      <c r="Z1628" s="4">
        <v>24</v>
      </c>
      <c r="AA1628" s="4">
        <v>24</v>
      </c>
      <c r="AB1628" t="s">
        <v>224</v>
      </c>
      <c r="AC1628" t="s">
        <v>226</v>
      </c>
      <c r="AD1628" s="113">
        <v>5158.6661400000003</v>
      </c>
      <c r="AE1628" s="113">
        <v>5193.02029943871</v>
      </c>
      <c r="AF1628" s="113">
        <v>34.354159438710496</v>
      </c>
    </row>
    <row r="1629" spans="13:32" x14ac:dyDescent="0.35">
      <c r="M1629">
        <v>2022</v>
      </c>
      <c r="N1629" s="15">
        <v>44630</v>
      </c>
      <c r="O1629" s="4">
        <v>24</v>
      </c>
      <c r="P1629" s="15" t="s">
        <v>205</v>
      </c>
      <c r="Q1629" t="s">
        <v>150</v>
      </c>
      <c r="R1629" t="s">
        <v>151</v>
      </c>
      <c r="S1629" s="113">
        <v>15857.7696759951</v>
      </c>
      <c r="T1629" s="113">
        <v>16397.456999999999</v>
      </c>
      <c r="U1629" s="113">
        <v>539.68732400486203</v>
      </c>
      <c r="V1629" s="113">
        <f t="shared" si="33"/>
        <v>16397456.999999998</v>
      </c>
      <c r="W1629" s="114"/>
      <c r="X1629">
        <v>2022</v>
      </c>
      <c r="Y1629" s="15">
        <v>44630</v>
      </c>
      <c r="Z1629" s="4">
        <v>24</v>
      </c>
      <c r="AA1629" s="4">
        <v>24</v>
      </c>
      <c r="AB1629" t="s">
        <v>224</v>
      </c>
      <c r="AC1629" t="s">
        <v>226</v>
      </c>
      <c r="AD1629" s="113">
        <v>5201.7617600000003</v>
      </c>
      <c r="AE1629" s="113">
        <v>5236.4029149062198</v>
      </c>
      <c r="AF1629" s="113">
        <v>34.641154906222802</v>
      </c>
    </row>
    <row r="1630" spans="13:32" x14ac:dyDescent="0.35">
      <c r="M1630">
        <v>2022</v>
      </c>
      <c r="N1630" s="15">
        <v>44631</v>
      </c>
      <c r="O1630" s="4">
        <v>24</v>
      </c>
      <c r="P1630" s="15" t="s">
        <v>205</v>
      </c>
      <c r="Q1630" t="s">
        <v>150</v>
      </c>
      <c r="R1630" t="s">
        <v>151</v>
      </c>
      <c r="S1630" s="113">
        <v>15143.9154578656</v>
      </c>
      <c r="T1630" s="113">
        <v>15732.958000000001</v>
      </c>
      <c r="U1630" s="113">
        <v>589.04254213430204</v>
      </c>
      <c r="V1630" s="113">
        <f t="shared" si="33"/>
        <v>15732958</v>
      </c>
      <c r="W1630" s="114"/>
      <c r="X1630">
        <v>2022</v>
      </c>
      <c r="Y1630" s="15">
        <v>44631</v>
      </c>
      <c r="Z1630" s="4">
        <v>24</v>
      </c>
      <c r="AA1630" s="4">
        <v>24</v>
      </c>
      <c r="AB1630" t="s">
        <v>224</v>
      </c>
      <c r="AC1630" t="s">
        <v>226</v>
      </c>
      <c r="AD1630" s="113">
        <v>5213.3951200000001</v>
      </c>
      <c r="AE1630" s="113">
        <v>5248.1137473173803</v>
      </c>
      <c r="AF1630" s="113">
        <v>34.718627317385497</v>
      </c>
    </row>
    <row r="1631" spans="13:32" x14ac:dyDescent="0.35">
      <c r="M1631">
        <v>2022</v>
      </c>
      <c r="N1631" s="15">
        <v>44632</v>
      </c>
      <c r="O1631" s="4">
        <v>24</v>
      </c>
      <c r="P1631" s="15" t="s">
        <v>205</v>
      </c>
      <c r="Q1631" t="s">
        <v>150</v>
      </c>
      <c r="R1631" t="s">
        <v>151</v>
      </c>
      <c r="S1631" s="113">
        <v>14066.542205976901</v>
      </c>
      <c r="T1631" s="113">
        <v>14634.428</v>
      </c>
      <c r="U1631" s="113">
        <v>567.88579402309495</v>
      </c>
      <c r="V1631" s="113">
        <f t="shared" si="33"/>
        <v>14634428</v>
      </c>
      <c r="W1631" s="114"/>
      <c r="X1631">
        <v>2022</v>
      </c>
      <c r="Y1631" s="15">
        <v>44632</v>
      </c>
      <c r="Z1631" s="4">
        <v>24</v>
      </c>
      <c r="AA1631" s="4">
        <v>24</v>
      </c>
      <c r="AB1631" t="s">
        <v>224</v>
      </c>
      <c r="AC1631" t="s">
        <v>226</v>
      </c>
      <c r="AD1631" s="113">
        <v>5157.4584599999998</v>
      </c>
      <c r="AE1631" s="113">
        <v>5191.8045768885304</v>
      </c>
      <c r="AF1631" s="113">
        <v>34.346116888534603</v>
      </c>
    </row>
    <row r="1632" spans="13:32" x14ac:dyDescent="0.35">
      <c r="M1632">
        <v>2022</v>
      </c>
      <c r="N1632" s="15">
        <v>44633</v>
      </c>
      <c r="O1632" s="4">
        <v>23</v>
      </c>
      <c r="P1632" s="15" t="s">
        <v>205</v>
      </c>
      <c r="Q1632" t="s">
        <v>150</v>
      </c>
      <c r="R1632" t="s">
        <v>151</v>
      </c>
      <c r="S1632" s="113">
        <v>13218.695312461399</v>
      </c>
      <c r="T1632" s="113">
        <v>13721.483</v>
      </c>
      <c r="U1632" s="113">
        <v>502.78768753852597</v>
      </c>
      <c r="V1632" s="113">
        <f t="shared" si="33"/>
        <v>13721483</v>
      </c>
      <c r="W1632" s="114"/>
      <c r="X1632">
        <v>2022</v>
      </c>
      <c r="Y1632" s="15">
        <v>44633</v>
      </c>
      <c r="Z1632" s="4">
        <v>23</v>
      </c>
      <c r="AA1632" s="4">
        <v>23</v>
      </c>
      <c r="AB1632" t="s">
        <v>224</v>
      </c>
      <c r="AC1632" t="s">
        <v>226</v>
      </c>
      <c r="AD1632" s="113">
        <v>5160.1153599999998</v>
      </c>
      <c r="AE1632" s="113">
        <v>5194.4791705255502</v>
      </c>
      <c r="AF1632" s="113">
        <v>34.363810525559202</v>
      </c>
    </row>
    <row r="1633" spans="13:32" x14ac:dyDescent="0.35">
      <c r="M1633">
        <v>2022</v>
      </c>
      <c r="N1633" s="15">
        <v>44634</v>
      </c>
      <c r="O1633" s="4">
        <v>24</v>
      </c>
      <c r="P1633" s="15" t="s">
        <v>205</v>
      </c>
      <c r="Q1633" t="s">
        <v>150</v>
      </c>
      <c r="R1633" t="s">
        <v>151</v>
      </c>
      <c r="S1633" s="113">
        <v>13734.5278168604</v>
      </c>
      <c r="T1633" s="113">
        <v>14264.009</v>
      </c>
      <c r="U1633" s="113">
        <v>529.48118313958901</v>
      </c>
      <c r="V1633" s="113">
        <f t="shared" si="33"/>
        <v>14264009</v>
      </c>
      <c r="W1633" s="114"/>
      <c r="X1633">
        <v>2022</v>
      </c>
      <c r="Y1633" s="15">
        <v>44634</v>
      </c>
      <c r="Z1633" s="4">
        <v>24</v>
      </c>
      <c r="AA1633" s="4">
        <v>24</v>
      </c>
      <c r="AB1633" t="s">
        <v>224</v>
      </c>
      <c r="AC1633" t="s">
        <v>226</v>
      </c>
      <c r="AD1633" s="113">
        <v>5170.0137800000002</v>
      </c>
      <c r="AE1633" s="113">
        <v>5204.4435090962897</v>
      </c>
      <c r="AF1633" s="113">
        <v>34.4297290962988</v>
      </c>
    </row>
    <row r="1634" spans="13:32" x14ac:dyDescent="0.35">
      <c r="M1634">
        <v>2022</v>
      </c>
      <c r="N1634" s="15">
        <v>44635</v>
      </c>
      <c r="O1634" s="4">
        <v>24</v>
      </c>
      <c r="P1634" s="15" t="s">
        <v>205</v>
      </c>
      <c r="Q1634" t="s">
        <v>150</v>
      </c>
      <c r="R1634" t="s">
        <v>151</v>
      </c>
      <c r="S1634" s="113">
        <v>13874.7796398232</v>
      </c>
      <c r="T1634" s="113">
        <v>14416.419</v>
      </c>
      <c r="U1634" s="113">
        <v>541.63936017671404</v>
      </c>
      <c r="V1634" s="113">
        <f t="shared" si="33"/>
        <v>14416419</v>
      </c>
      <c r="W1634" s="114"/>
      <c r="X1634">
        <v>2022</v>
      </c>
      <c r="Y1634" s="15">
        <v>44635</v>
      </c>
      <c r="Z1634" s="4">
        <v>24</v>
      </c>
      <c r="AA1634" s="4">
        <v>24</v>
      </c>
      <c r="AB1634" t="s">
        <v>224</v>
      </c>
      <c r="AC1634" t="s">
        <v>226</v>
      </c>
      <c r="AD1634" s="113">
        <v>5209.6730199999902</v>
      </c>
      <c r="AE1634" s="113">
        <v>5244.3668599763596</v>
      </c>
      <c r="AF1634" s="113">
        <v>34.693839976360302</v>
      </c>
    </row>
    <row r="1635" spans="13:32" x14ac:dyDescent="0.35">
      <c r="M1635">
        <v>2022</v>
      </c>
      <c r="N1635" s="15">
        <v>44636</v>
      </c>
      <c r="O1635" s="4">
        <v>24</v>
      </c>
      <c r="P1635" s="15" t="s">
        <v>205</v>
      </c>
      <c r="Q1635" t="s">
        <v>150</v>
      </c>
      <c r="R1635" t="s">
        <v>151</v>
      </c>
      <c r="S1635" s="113">
        <v>13857.972127553299</v>
      </c>
      <c r="T1635" s="113">
        <v>14365.454</v>
      </c>
      <c r="U1635" s="113">
        <v>507.48187244663802</v>
      </c>
      <c r="V1635" s="113">
        <f t="shared" si="33"/>
        <v>14365454</v>
      </c>
      <c r="W1635" s="114"/>
      <c r="X1635">
        <v>2022</v>
      </c>
      <c r="Y1635" s="15">
        <v>44636</v>
      </c>
      <c r="Z1635" s="4">
        <v>24</v>
      </c>
      <c r="AA1635" s="4">
        <v>24</v>
      </c>
      <c r="AB1635" t="s">
        <v>224</v>
      </c>
      <c r="AC1635" t="s">
        <v>226</v>
      </c>
      <c r="AD1635" s="113">
        <v>4975.1867000000002</v>
      </c>
      <c r="AE1635" s="113">
        <v>5008.31897731561</v>
      </c>
      <c r="AF1635" s="113">
        <v>33.132277315614502</v>
      </c>
    </row>
    <row r="1636" spans="13:32" x14ac:dyDescent="0.35">
      <c r="M1636">
        <v>2022</v>
      </c>
      <c r="N1636" s="15">
        <v>44637</v>
      </c>
      <c r="O1636" s="4">
        <v>24</v>
      </c>
      <c r="P1636" s="15" t="s">
        <v>205</v>
      </c>
      <c r="Q1636" t="s">
        <v>150</v>
      </c>
      <c r="R1636" t="s">
        <v>151</v>
      </c>
      <c r="S1636" s="113">
        <v>14186.9799144315</v>
      </c>
      <c r="T1636" s="113">
        <v>14711.57</v>
      </c>
      <c r="U1636" s="113">
        <v>524.59008556848403</v>
      </c>
      <c r="V1636" s="113">
        <f t="shared" si="33"/>
        <v>14711570</v>
      </c>
      <c r="W1636" s="114"/>
      <c r="X1636">
        <v>2022</v>
      </c>
      <c r="Y1636" s="15">
        <v>44637</v>
      </c>
      <c r="Z1636" s="4">
        <v>24</v>
      </c>
      <c r="AA1636" s="4">
        <v>24</v>
      </c>
      <c r="AB1636" t="s">
        <v>224</v>
      </c>
      <c r="AC1636" t="s">
        <v>226</v>
      </c>
      <c r="AD1636" s="113">
        <v>4835.9844599999997</v>
      </c>
      <c r="AE1636" s="113">
        <v>4868.1897193971399</v>
      </c>
      <c r="AF1636" s="113">
        <v>32.205259397144403</v>
      </c>
    </row>
    <row r="1637" spans="13:32" x14ac:dyDescent="0.35">
      <c r="M1637">
        <v>2022</v>
      </c>
      <c r="N1637" s="15">
        <v>44638</v>
      </c>
      <c r="O1637" s="4">
        <v>24</v>
      </c>
      <c r="P1637" s="15" t="s">
        <v>205</v>
      </c>
      <c r="Q1637" t="s">
        <v>150</v>
      </c>
      <c r="R1637" t="s">
        <v>151</v>
      </c>
      <c r="S1637" s="113">
        <v>13820.881933906699</v>
      </c>
      <c r="T1637" s="113">
        <v>14322.85</v>
      </c>
      <c r="U1637" s="113">
        <v>501.968066093228</v>
      </c>
      <c r="V1637" s="113">
        <f t="shared" si="33"/>
        <v>14322850</v>
      </c>
      <c r="W1637" s="114"/>
      <c r="X1637">
        <v>2022</v>
      </c>
      <c r="Y1637" s="15">
        <v>44638</v>
      </c>
      <c r="Z1637" s="4">
        <v>24</v>
      </c>
      <c r="AA1637" s="4">
        <v>24</v>
      </c>
      <c r="AB1637" t="s">
        <v>224</v>
      </c>
      <c r="AC1637" t="s">
        <v>226</v>
      </c>
      <c r="AD1637" s="113">
        <v>4915.6569</v>
      </c>
      <c r="AE1637" s="113">
        <v>4948.3927383554101</v>
      </c>
      <c r="AF1637" s="113">
        <v>32.735838355415702</v>
      </c>
    </row>
    <row r="1638" spans="13:32" x14ac:dyDescent="0.35">
      <c r="M1638">
        <v>2022</v>
      </c>
      <c r="N1638" s="15">
        <v>44639</v>
      </c>
      <c r="O1638" s="4">
        <v>24</v>
      </c>
      <c r="P1638" s="15" t="s">
        <v>205</v>
      </c>
      <c r="Q1638" t="s">
        <v>150</v>
      </c>
      <c r="R1638" t="s">
        <v>151</v>
      </c>
      <c r="S1638" s="113">
        <v>13526.5269551704</v>
      </c>
      <c r="T1638" s="113">
        <v>14036.064</v>
      </c>
      <c r="U1638" s="113">
        <v>509.53704482951798</v>
      </c>
      <c r="V1638" s="113">
        <f t="shared" si="33"/>
        <v>14036064</v>
      </c>
      <c r="W1638" s="114"/>
      <c r="X1638">
        <v>2022</v>
      </c>
      <c r="Y1638" s="15">
        <v>44639</v>
      </c>
      <c r="Z1638" s="4">
        <v>24</v>
      </c>
      <c r="AA1638" s="4">
        <v>24</v>
      </c>
      <c r="AB1638" t="s">
        <v>224</v>
      </c>
      <c r="AC1638" t="s">
        <v>226</v>
      </c>
      <c r="AD1638" s="113">
        <v>4859.1405199999999</v>
      </c>
      <c r="AE1638" s="113">
        <v>4891.4999872787203</v>
      </c>
      <c r="AF1638" s="113">
        <v>32.359467278721603</v>
      </c>
    </row>
    <row r="1639" spans="13:32" x14ac:dyDescent="0.35">
      <c r="M1639">
        <v>2022</v>
      </c>
      <c r="N1639" s="15">
        <v>44640</v>
      </c>
      <c r="O1639" s="4">
        <v>24</v>
      </c>
      <c r="P1639" s="15" t="s">
        <v>205</v>
      </c>
      <c r="Q1639" t="s">
        <v>150</v>
      </c>
      <c r="R1639" t="s">
        <v>151</v>
      </c>
      <c r="S1639" s="113">
        <v>13725.1629124672</v>
      </c>
      <c r="T1639" s="113">
        <v>14251.129000000001</v>
      </c>
      <c r="U1639" s="113">
        <v>525.96608753273301</v>
      </c>
      <c r="V1639" s="113">
        <f t="shared" si="33"/>
        <v>14251129</v>
      </c>
      <c r="W1639" s="114"/>
      <c r="X1639">
        <v>2022</v>
      </c>
      <c r="Y1639" s="15">
        <v>44640</v>
      </c>
      <c r="Z1639" s="4">
        <v>24</v>
      </c>
      <c r="AA1639" s="4">
        <v>24</v>
      </c>
      <c r="AB1639" t="s">
        <v>224</v>
      </c>
      <c r="AC1639" t="s">
        <v>226</v>
      </c>
      <c r="AD1639" s="113">
        <v>4828.4717599999904</v>
      </c>
      <c r="AE1639" s="113">
        <v>4860.6269885390402</v>
      </c>
      <c r="AF1639" s="113">
        <v>32.155228539048302</v>
      </c>
    </row>
    <row r="1640" spans="13:32" x14ac:dyDescent="0.35">
      <c r="M1640">
        <v>2022</v>
      </c>
      <c r="N1640" s="15">
        <v>44641</v>
      </c>
      <c r="O1640" s="4">
        <v>24</v>
      </c>
      <c r="P1640" s="15" t="s">
        <v>205</v>
      </c>
      <c r="Q1640" t="s">
        <v>150</v>
      </c>
      <c r="R1640" t="s">
        <v>151</v>
      </c>
      <c r="S1640" s="113">
        <v>13844.349304634999</v>
      </c>
      <c r="T1640" s="113">
        <v>14385.304</v>
      </c>
      <c r="U1640" s="113">
        <v>540.95469536497296</v>
      </c>
      <c r="V1640" s="113">
        <f t="shared" si="33"/>
        <v>14385304</v>
      </c>
      <c r="W1640" s="114"/>
      <c r="X1640">
        <v>2022</v>
      </c>
      <c r="Y1640" s="15">
        <v>44641</v>
      </c>
      <c r="Z1640" s="4">
        <v>24</v>
      </c>
      <c r="AA1640" s="4">
        <v>24</v>
      </c>
      <c r="AB1640" t="s">
        <v>224</v>
      </c>
      <c r="AC1640" t="s">
        <v>226</v>
      </c>
      <c r="AD1640" s="113">
        <v>4852.7384000000002</v>
      </c>
      <c r="AE1640" s="113">
        <v>4885.0552323329302</v>
      </c>
      <c r="AF1640" s="113">
        <v>32.316832332931597</v>
      </c>
    </row>
    <row r="1641" spans="13:32" x14ac:dyDescent="0.35">
      <c r="M1641">
        <v>2022</v>
      </c>
      <c r="N1641" s="15">
        <v>44642</v>
      </c>
      <c r="O1641" s="4">
        <v>24</v>
      </c>
      <c r="P1641" s="15" t="s">
        <v>205</v>
      </c>
      <c r="Q1641" t="s">
        <v>150</v>
      </c>
      <c r="R1641" t="s">
        <v>151</v>
      </c>
      <c r="S1641" s="113">
        <v>13308.543902310001</v>
      </c>
      <c r="T1641" s="113">
        <v>13823.145</v>
      </c>
      <c r="U1641" s="113">
        <v>514.60109768994096</v>
      </c>
      <c r="V1641" s="113">
        <f t="shared" si="33"/>
        <v>13823145</v>
      </c>
      <c r="W1641" s="114"/>
      <c r="X1641">
        <v>2022</v>
      </c>
      <c r="Y1641" s="15">
        <v>44642</v>
      </c>
      <c r="Z1641" s="4">
        <v>24</v>
      </c>
      <c r="AA1641" s="4">
        <v>24</v>
      </c>
      <c r="AB1641" t="s">
        <v>224</v>
      </c>
      <c r="AC1641" t="s">
        <v>226</v>
      </c>
      <c r="AD1641" s="113">
        <v>4864.7890600000001</v>
      </c>
      <c r="AE1641" s="113">
        <v>4897.1861437552398</v>
      </c>
      <c r="AF1641" s="113">
        <v>32.397083755246697</v>
      </c>
    </row>
    <row r="1642" spans="13:32" x14ac:dyDescent="0.35">
      <c r="M1642">
        <v>2022</v>
      </c>
      <c r="N1642" s="15">
        <v>44643</v>
      </c>
      <c r="O1642" s="4">
        <v>24</v>
      </c>
      <c r="P1642" s="15" t="s">
        <v>205</v>
      </c>
      <c r="Q1642" t="s">
        <v>150</v>
      </c>
      <c r="R1642" t="s">
        <v>151</v>
      </c>
      <c r="S1642" s="113">
        <v>13159.9820378398</v>
      </c>
      <c r="T1642" s="113">
        <v>13658.102000000001</v>
      </c>
      <c r="U1642" s="113">
        <v>498.11996216015302</v>
      </c>
      <c r="V1642" s="113">
        <f t="shared" si="33"/>
        <v>13658102</v>
      </c>
      <c r="W1642" s="114"/>
      <c r="X1642">
        <v>2022</v>
      </c>
      <c r="Y1642" s="15">
        <v>44643</v>
      </c>
      <c r="Z1642" s="4">
        <v>24</v>
      </c>
      <c r="AA1642" s="4">
        <v>24</v>
      </c>
      <c r="AB1642" t="s">
        <v>224</v>
      </c>
      <c r="AC1642" t="s">
        <v>226</v>
      </c>
      <c r="AD1642" s="113">
        <v>4808.2172399999999</v>
      </c>
      <c r="AE1642" s="113">
        <v>4840.2375834756303</v>
      </c>
      <c r="AF1642" s="113">
        <v>32.020343475632799</v>
      </c>
    </row>
    <row r="1643" spans="13:32" x14ac:dyDescent="0.35">
      <c r="M1643">
        <v>2022</v>
      </c>
      <c r="N1643" s="15">
        <v>44644</v>
      </c>
      <c r="O1643" s="4">
        <v>24</v>
      </c>
      <c r="P1643" s="15" t="s">
        <v>205</v>
      </c>
      <c r="Q1643" t="s">
        <v>150</v>
      </c>
      <c r="R1643" t="s">
        <v>151</v>
      </c>
      <c r="S1643" s="113">
        <v>13696.2680086614</v>
      </c>
      <c r="T1643" s="113">
        <v>14197.358</v>
      </c>
      <c r="U1643" s="113">
        <v>501.08999133855099</v>
      </c>
      <c r="V1643" s="113">
        <f t="shared" si="33"/>
        <v>14197358</v>
      </c>
      <c r="W1643" s="114"/>
      <c r="X1643">
        <v>2022</v>
      </c>
      <c r="Y1643" s="15">
        <v>44644</v>
      </c>
      <c r="Z1643" s="4">
        <v>24</v>
      </c>
      <c r="AA1643" s="4">
        <v>24</v>
      </c>
      <c r="AB1643" t="s">
        <v>224</v>
      </c>
      <c r="AC1643" t="s">
        <v>226</v>
      </c>
      <c r="AD1643" s="113">
        <v>4806.4676599999902</v>
      </c>
      <c r="AE1643" s="113">
        <v>4838.47635214006</v>
      </c>
      <c r="AF1643" s="113">
        <v>32.008692140066501</v>
      </c>
    </row>
    <row r="1644" spans="13:32" x14ac:dyDescent="0.35">
      <c r="M1644">
        <v>2022</v>
      </c>
      <c r="N1644" s="15">
        <v>44645</v>
      </c>
      <c r="O1644" s="4">
        <v>24</v>
      </c>
      <c r="P1644" s="15" t="s">
        <v>205</v>
      </c>
      <c r="Q1644" t="s">
        <v>150</v>
      </c>
      <c r="R1644" t="s">
        <v>151</v>
      </c>
      <c r="S1644" s="113">
        <v>13693.023643709101</v>
      </c>
      <c r="T1644" s="113">
        <v>14202.089</v>
      </c>
      <c r="U1644" s="113">
        <v>509.06535629080997</v>
      </c>
      <c r="V1644" s="113">
        <f t="shared" si="33"/>
        <v>14202089</v>
      </c>
      <c r="W1644" s="114"/>
      <c r="X1644">
        <v>2022</v>
      </c>
      <c r="Y1644" s="15">
        <v>44645</v>
      </c>
      <c r="Z1644" s="4">
        <v>24</v>
      </c>
      <c r="AA1644" s="4">
        <v>24</v>
      </c>
      <c r="AB1644" t="s">
        <v>224</v>
      </c>
      <c r="AC1644" t="s">
        <v>226</v>
      </c>
      <c r="AD1644" s="113">
        <v>4833.8251399999999</v>
      </c>
      <c r="AE1644" s="113">
        <v>4866.0160193962702</v>
      </c>
      <c r="AF1644" s="113">
        <v>32.190879396278604</v>
      </c>
    </row>
    <row r="1645" spans="13:32" x14ac:dyDescent="0.35">
      <c r="M1645">
        <v>2022</v>
      </c>
      <c r="N1645" s="15">
        <v>44646</v>
      </c>
      <c r="O1645" s="4">
        <v>24</v>
      </c>
      <c r="P1645" s="15" t="s">
        <v>205</v>
      </c>
      <c r="Q1645" t="s">
        <v>150</v>
      </c>
      <c r="R1645" t="s">
        <v>151</v>
      </c>
      <c r="S1645" s="113">
        <v>12992.9387204206</v>
      </c>
      <c r="T1645" s="113">
        <v>13462.448</v>
      </c>
      <c r="U1645" s="113">
        <v>469.50927957938802</v>
      </c>
      <c r="V1645" s="113">
        <f t="shared" si="33"/>
        <v>13462448</v>
      </c>
      <c r="W1645" s="114"/>
      <c r="X1645">
        <v>2022</v>
      </c>
      <c r="Y1645" s="15">
        <v>44646</v>
      </c>
      <c r="Z1645" s="4">
        <v>24</v>
      </c>
      <c r="AA1645" s="4">
        <v>24</v>
      </c>
      <c r="AB1645" t="s">
        <v>224</v>
      </c>
      <c r="AC1645" t="s">
        <v>226</v>
      </c>
      <c r="AD1645" s="113">
        <v>4793.8047800000004</v>
      </c>
      <c r="AE1645" s="113">
        <v>4825.7291436360101</v>
      </c>
      <c r="AF1645" s="113">
        <v>31.924363636017599</v>
      </c>
    </row>
    <row r="1646" spans="13:32" x14ac:dyDescent="0.35">
      <c r="M1646">
        <v>2022</v>
      </c>
      <c r="N1646" s="15">
        <v>44647</v>
      </c>
      <c r="O1646" s="4">
        <v>24</v>
      </c>
      <c r="P1646" s="15" t="s">
        <v>205</v>
      </c>
      <c r="Q1646" t="s">
        <v>150</v>
      </c>
      <c r="R1646" t="s">
        <v>151</v>
      </c>
      <c r="S1646" s="113">
        <v>12572.466329544701</v>
      </c>
      <c r="T1646" s="113">
        <v>13038.728999999999</v>
      </c>
      <c r="U1646" s="113">
        <v>466.26267045524901</v>
      </c>
      <c r="V1646" s="113">
        <f t="shared" si="33"/>
        <v>13038729</v>
      </c>
      <c r="W1646" s="114"/>
      <c r="X1646">
        <v>2022</v>
      </c>
      <c r="Y1646" s="15">
        <v>44647</v>
      </c>
      <c r="Z1646" s="4">
        <v>24</v>
      </c>
      <c r="AA1646" s="4">
        <v>24</v>
      </c>
      <c r="AB1646" t="s">
        <v>224</v>
      </c>
      <c r="AC1646" t="s">
        <v>226</v>
      </c>
      <c r="AD1646" s="113">
        <v>4787.7436600000001</v>
      </c>
      <c r="AE1646" s="113">
        <v>4819.6276595811996</v>
      </c>
      <c r="AF1646" s="113">
        <v>31.883999581201099</v>
      </c>
    </row>
    <row r="1647" spans="13:32" x14ac:dyDescent="0.35">
      <c r="M1647">
        <v>2022</v>
      </c>
      <c r="N1647" s="15">
        <v>44648</v>
      </c>
      <c r="O1647" s="4">
        <v>24</v>
      </c>
      <c r="P1647" s="15" t="s">
        <v>205</v>
      </c>
      <c r="Q1647" t="s">
        <v>150</v>
      </c>
      <c r="R1647" t="s">
        <v>151</v>
      </c>
      <c r="S1647" s="113">
        <v>13271.133375216599</v>
      </c>
      <c r="T1647" s="113">
        <v>13164.071</v>
      </c>
      <c r="U1647" s="113">
        <v>-107.062375216642</v>
      </c>
      <c r="V1647" s="113">
        <f t="shared" si="33"/>
        <v>13164071</v>
      </c>
      <c r="W1647" s="114"/>
      <c r="X1647">
        <v>2022</v>
      </c>
      <c r="Y1647" s="15">
        <v>44648</v>
      </c>
      <c r="Z1647" s="4">
        <v>24</v>
      </c>
      <c r="AA1647" s="4">
        <v>24</v>
      </c>
      <c r="AB1647" t="s">
        <v>224</v>
      </c>
      <c r="AC1647" t="s">
        <v>226</v>
      </c>
      <c r="AD1647" s="113">
        <v>4826.8890199999996</v>
      </c>
      <c r="AE1647" s="113">
        <v>4859.0337082751803</v>
      </c>
      <c r="AF1647" s="113">
        <v>32.144688275183</v>
      </c>
    </row>
    <row r="1648" spans="13:32" x14ac:dyDescent="0.35">
      <c r="M1648">
        <v>2022</v>
      </c>
      <c r="N1648" s="15">
        <v>44649</v>
      </c>
      <c r="O1648" s="4">
        <v>24</v>
      </c>
      <c r="P1648" s="15" t="s">
        <v>205</v>
      </c>
      <c r="Q1648" t="s">
        <v>150</v>
      </c>
      <c r="R1648" t="s">
        <v>151</v>
      </c>
      <c r="S1648" s="113">
        <v>13737.284396570099</v>
      </c>
      <c r="T1648" s="113">
        <v>14164.623</v>
      </c>
      <c r="U1648" s="113">
        <v>427.338603429834</v>
      </c>
      <c r="V1648" s="113">
        <f t="shared" si="33"/>
        <v>14164623</v>
      </c>
      <c r="W1648" s="114"/>
      <c r="X1648">
        <v>2022</v>
      </c>
      <c r="Y1648" s="15">
        <v>44649</v>
      </c>
      <c r="Z1648" s="4">
        <v>24</v>
      </c>
      <c r="AA1648" s="4">
        <v>24</v>
      </c>
      <c r="AB1648" t="s">
        <v>224</v>
      </c>
      <c r="AC1648" t="s">
        <v>226</v>
      </c>
      <c r="AD1648" s="113">
        <v>4820.4069799999997</v>
      </c>
      <c r="AE1648" s="113">
        <v>4852.5085011018</v>
      </c>
      <c r="AF1648" s="113">
        <v>32.101521101807698</v>
      </c>
    </row>
    <row r="1649" spans="13:32" x14ac:dyDescent="0.35">
      <c r="M1649">
        <v>2022</v>
      </c>
      <c r="N1649" s="15">
        <v>44650</v>
      </c>
      <c r="O1649" s="4">
        <v>24</v>
      </c>
      <c r="P1649" s="15" t="s">
        <v>205</v>
      </c>
      <c r="Q1649" t="s">
        <v>150</v>
      </c>
      <c r="R1649" t="s">
        <v>151</v>
      </c>
      <c r="S1649" s="113">
        <v>14254.830034664201</v>
      </c>
      <c r="T1649" s="113">
        <v>14684.15</v>
      </c>
      <c r="U1649" s="113">
        <v>429.31996533574198</v>
      </c>
      <c r="V1649" s="113">
        <f t="shared" si="33"/>
        <v>14684150</v>
      </c>
      <c r="W1649" s="114"/>
      <c r="X1649">
        <v>2022</v>
      </c>
      <c r="Y1649" s="15">
        <v>44650</v>
      </c>
      <c r="Z1649" s="4">
        <v>24</v>
      </c>
      <c r="AA1649" s="4">
        <v>24</v>
      </c>
      <c r="AB1649" t="s">
        <v>224</v>
      </c>
      <c r="AC1649" t="s">
        <v>226</v>
      </c>
      <c r="AD1649" s="113">
        <v>4825.7956199999999</v>
      </c>
      <c r="AE1649" s="113">
        <v>4857.9330267731602</v>
      </c>
      <c r="AF1649" s="113">
        <v>32.137406773160599</v>
      </c>
    </row>
    <row r="1650" spans="13:32" x14ac:dyDescent="0.35">
      <c r="M1650">
        <v>2022</v>
      </c>
      <c r="N1650" s="15">
        <v>44651</v>
      </c>
      <c r="O1650" s="4">
        <v>24</v>
      </c>
      <c r="P1650" s="15" t="s">
        <v>205</v>
      </c>
      <c r="Q1650" t="s">
        <v>150</v>
      </c>
      <c r="R1650" t="s">
        <v>151</v>
      </c>
      <c r="S1650" s="113">
        <v>14712.367882967001</v>
      </c>
      <c r="T1650" s="113">
        <v>15142.468000000001</v>
      </c>
      <c r="U1650" s="113">
        <v>430.10011703291002</v>
      </c>
      <c r="V1650" s="113">
        <f t="shared" si="33"/>
        <v>15142468</v>
      </c>
      <c r="W1650" s="114"/>
      <c r="X1650">
        <v>2022</v>
      </c>
      <c r="Y1650" s="15">
        <v>44651</v>
      </c>
      <c r="Z1650" s="4">
        <v>24</v>
      </c>
      <c r="AA1650" s="4">
        <v>24</v>
      </c>
      <c r="AB1650" t="s">
        <v>224</v>
      </c>
      <c r="AC1650" t="s">
        <v>226</v>
      </c>
      <c r="AD1650" s="113">
        <v>4788.54612</v>
      </c>
      <c r="AE1650" s="113">
        <v>4820.4354635670297</v>
      </c>
      <c r="AF1650" s="113">
        <v>31.8893435670367</v>
      </c>
    </row>
    <row r="1651" spans="13:32" x14ac:dyDescent="0.35">
      <c r="M1651">
        <v>2022</v>
      </c>
      <c r="N1651" s="15">
        <v>44652</v>
      </c>
      <c r="O1651" s="4">
        <v>24</v>
      </c>
      <c r="P1651" s="15" t="s">
        <v>206</v>
      </c>
      <c r="Q1651" t="s">
        <v>150</v>
      </c>
      <c r="R1651" t="s">
        <v>151</v>
      </c>
      <c r="S1651" s="113">
        <v>14991.1208382773</v>
      </c>
      <c r="T1651" s="113">
        <v>15483.534</v>
      </c>
      <c r="U1651" s="113">
        <v>492.41316172261298</v>
      </c>
      <c r="V1651" s="113">
        <f t="shared" si="33"/>
        <v>15483534</v>
      </c>
      <c r="W1651" s="114"/>
      <c r="X1651">
        <v>2022</v>
      </c>
      <c r="Y1651" s="15">
        <v>44652</v>
      </c>
      <c r="Z1651" s="4">
        <v>24</v>
      </c>
      <c r="AA1651" s="4">
        <v>24</v>
      </c>
      <c r="AB1651" t="s">
        <v>224</v>
      </c>
      <c r="AC1651" t="s">
        <v>226</v>
      </c>
      <c r="AD1651" s="113">
        <v>4820.8209999999999</v>
      </c>
      <c r="AE1651" s="113">
        <v>4852.9252782697804</v>
      </c>
      <c r="AF1651" s="113">
        <v>32.104278269786299</v>
      </c>
    </row>
    <row r="1652" spans="13:32" x14ac:dyDescent="0.35">
      <c r="M1652">
        <v>2022</v>
      </c>
      <c r="N1652" s="15">
        <v>44653</v>
      </c>
      <c r="O1652" s="4">
        <v>24</v>
      </c>
      <c r="P1652" s="15" t="s">
        <v>206</v>
      </c>
      <c r="Q1652" t="s">
        <v>150</v>
      </c>
      <c r="R1652" t="s">
        <v>151</v>
      </c>
      <c r="S1652" s="113">
        <v>14353.809740320699</v>
      </c>
      <c r="T1652" s="113">
        <v>14834.191000000001</v>
      </c>
      <c r="U1652" s="113">
        <v>480.38125967925401</v>
      </c>
      <c r="V1652" s="113">
        <f t="shared" si="33"/>
        <v>14834191</v>
      </c>
      <c r="W1652" s="114"/>
      <c r="X1652">
        <v>2022</v>
      </c>
      <c r="Y1652" s="15">
        <v>44653</v>
      </c>
      <c r="Z1652" s="4">
        <v>24</v>
      </c>
      <c r="AA1652" s="4">
        <v>24</v>
      </c>
      <c r="AB1652" t="s">
        <v>224</v>
      </c>
      <c r="AC1652" t="s">
        <v>226</v>
      </c>
      <c r="AD1652" s="113">
        <v>4783.5785999999998</v>
      </c>
      <c r="AE1652" s="113">
        <v>4815.4348623461401</v>
      </c>
      <c r="AF1652" s="113">
        <v>31.856262346142799</v>
      </c>
    </row>
    <row r="1653" spans="13:32" x14ac:dyDescent="0.35">
      <c r="M1653">
        <v>2022</v>
      </c>
      <c r="N1653" s="15">
        <v>44654</v>
      </c>
      <c r="O1653" s="4">
        <v>24</v>
      </c>
      <c r="P1653" s="15" t="s">
        <v>206</v>
      </c>
      <c r="Q1653" t="s">
        <v>150</v>
      </c>
      <c r="R1653" t="s">
        <v>151</v>
      </c>
      <c r="S1653" s="113">
        <v>14554.909266282701</v>
      </c>
      <c r="T1653" s="113">
        <v>15029.814</v>
      </c>
      <c r="U1653" s="113">
        <v>474.90473371727001</v>
      </c>
      <c r="V1653" s="113">
        <f t="shared" si="33"/>
        <v>15029814</v>
      </c>
      <c r="W1653" s="114"/>
      <c r="X1653">
        <v>2022</v>
      </c>
      <c r="Y1653" s="15">
        <v>44654</v>
      </c>
      <c r="Z1653" s="4">
        <v>24</v>
      </c>
      <c r="AA1653" s="4">
        <v>24</v>
      </c>
      <c r="AB1653" t="s">
        <v>224</v>
      </c>
      <c r="AC1653" t="s">
        <v>226</v>
      </c>
      <c r="AD1653" s="113">
        <v>4770.5903399999997</v>
      </c>
      <c r="AE1653" s="113">
        <v>4802.3601069725701</v>
      </c>
      <c r="AF1653" s="113">
        <v>31.7697669725788</v>
      </c>
    </row>
    <row r="1654" spans="13:32" x14ac:dyDescent="0.35">
      <c r="M1654">
        <v>2022</v>
      </c>
      <c r="N1654" s="15">
        <v>44655</v>
      </c>
      <c r="O1654" s="4">
        <v>24</v>
      </c>
      <c r="P1654" s="15" t="s">
        <v>206</v>
      </c>
      <c r="Q1654" t="s">
        <v>150</v>
      </c>
      <c r="R1654" t="s">
        <v>151</v>
      </c>
      <c r="S1654" s="113">
        <v>14906.2917039396</v>
      </c>
      <c r="T1654" s="113">
        <v>15701.696</v>
      </c>
      <c r="U1654" s="113">
        <v>795.40429606030898</v>
      </c>
      <c r="V1654" s="113">
        <f t="shared" si="33"/>
        <v>15701696</v>
      </c>
      <c r="W1654" s="114"/>
      <c r="X1654">
        <v>2022</v>
      </c>
      <c r="Y1654" s="15">
        <v>44655</v>
      </c>
      <c r="Z1654" s="4">
        <v>24</v>
      </c>
      <c r="AA1654" s="4">
        <v>24</v>
      </c>
      <c r="AB1654" t="s">
        <v>224</v>
      </c>
      <c r="AC1654" t="s">
        <v>226</v>
      </c>
      <c r="AD1654" s="113">
        <v>4639.0424599999997</v>
      </c>
      <c r="AE1654" s="113">
        <v>4669.9361832975801</v>
      </c>
      <c r="AF1654" s="113">
        <v>30.893723297586099</v>
      </c>
    </row>
    <row r="1655" spans="13:32" x14ac:dyDescent="0.35">
      <c r="M1655">
        <v>2022</v>
      </c>
      <c r="N1655" s="15">
        <v>44656</v>
      </c>
      <c r="O1655" s="4">
        <v>24</v>
      </c>
      <c r="P1655" s="15" t="s">
        <v>206</v>
      </c>
      <c r="Q1655" t="s">
        <v>150</v>
      </c>
      <c r="R1655" t="s">
        <v>151</v>
      </c>
      <c r="S1655" s="113">
        <v>15483.454245114201</v>
      </c>
      <c r="T1655" s="113">
        <v>16036.291999999999</v>
      </c>
      <c r="U1655" s="113">
        <v>552.83775488573804</v>
      </c>
      <c r="V1655" s="113">
        <f t="shared" si="33"/>
        <v>16036292</v>
      </c>
      <c r="W1655" s="114"/>
      <c r="X1655">
        <v>2022</v>
      </c>
      <c r="Y1655" s="15">
        <v>44656</v>
      </c>
      <c r="Z1655" s="4">
        <v>24</v>
      </c>
      <c r="AA1655" s="4">
        <v>24</v>
      </c>
      <c r="AB1655" t="s">
        <v>224</v>
      </c>
      <c r="AC1655" t="s">
        <v>226</v>
      </c>
      <c r="AD1655" s="113">
        <v>4809.8091599999998</v>
      </c>
      <c r="AE1655" s="113">
        <v>4841.8401048737396</v>
      </c>
      <c r="AF1655" s="113">
        <v>32.030944873747899</v>
      </c>
    </row>
    <row r="1656" spans="13:32" x14ac:dyDescent="0.35">
      <c r="M1656">
        <v>2022</v>
      </c>
      <c r="N1656" s="15">
        <v>44657</v>
      </c>
      <c r="O1656" s="4">
        <v>24</v>
      </c>
      <c r="P1656" s="15" t="s">
        <v>206</v>
      </c>
      <c r="Q1656" t="s">
        <v>150</v>
      </c>
      <c r="R1656" t="s">
        <v>151</v>
      </c>
      <c r="S1656" s="113">
        <v>15445.1582638535</v>
      </c>
      <c r="T1656" s="113">
        <v>15966.723</v>
      </c>
      <c r="U1656" s="113">
        <v>521.56473614643005</v>
      </c>
      <c r="V1656" s="113">
        <f t="shared" si="33"/>
        <v>15966723</v>
      </c>
      <c r="W1656" s="114"/>
      <c r="X1656">
        <v>2022</v>
      </c>
      <c r="Y1656" s="15">
        <v>44657</v>
      </c>
      <c r="Z1656" s="4">
        <v>24</v>
      </c>
      <c r="AA1656" s="4">
        <v>24</v>
      </c>
      <c r="AB1656" t="s">
        <v>224</v>
      </c>
      <c r="AC1656" t="s">
        <v>226</v>
      </c>
      <c r="AD1656" s="113">
        <v>4817.0879599999998</v>
      </c>
      <c r="AE1656" s="113">
        <v>4849.1673780737801</v>
      </c>
      <c r="AF1656" s="113">
        <v>32.079418073783501</v>
      </c>
    </row>
    <row r="1657" spans="13:32" x14ac:dyDescent="0.35">
      <c r="M1657">
        <v>2022</v>
      </c>
      <c r="N1657" s="15">
        <v>44658</v>
      </c>
      <c r="O1657" s="4">
        <v>24</v>
      </c>
      <c r="P1657" s="15" t="s">
        <v>206</v>
      </c>
      <c r="Q1657" t="s">
        <v>150</v>
      </c>
      <c r="R1657" t="s">
        <v>151</v>
      </c>
      <c r="S1657" s="113">
        <v>15227.252263570301</v>
      </c>
      <c r="T1657" s="113">
        <v>15786.805</v>
      </c>
      <c r="U1657" s="113">
        <v>559.55273642965005</v>
      </c>
      <c r="V1657" s="113">
        <f t="shared" si="33"/>
        <v>15786805</v>
      </c>
      <c r="W1657" s="114"/>
      <c r="X1657">
        <v>2022</v>
      </c>
      <c r="Y1657" s="15">
        <v>44658</v>
      </c>
      <c r="Z1657" s="4">
        <v>24</v>
      </c>
      <c r="AA1657" s="4">
        <v>24</v>
      </c>
      <c r="AB1657" t="s">
        <v>224</v>
      </c>
      <c r="AC1657" t="s">
        <v>226</v>
      </c>
      <c r="AD1657" s="113">
        <v>4813.7048199999999</v>
      </c>
      <c r="AE1657" s="113">
        <v>4845.7617080383397</v>
      </c>
      <c r="AF1657" s="113">
        <v>32.056888038342301</v>
      </c>
    </row>
    <row r="1658" spans="13:32" x14ac:dyDescent="0.35">
      <c r="M1658">
        <v>2022</v>
      </c>
      <c r="N1658" s="15">
        <v>44659</v>
      </c>
      <c r="O1658" s="4">
        <v>24</v>
      </c>
      <c r="P1658" s="15" t="s">
        <v>206</v>
      </c>
      <c r="Q1658" t="s">
        <v>150</v>
      </c>
      <c r="R1658" t="s">
        <v>151</v>
      </c>
      <c r="S1658" s="113">
        <v>15331.944846381901</v>
      </c>
      <c r="T1658" s="113">
        <v>15811.329</v>
      </c>
      <c r="U1658" s="113">
        <v>479.384153618075</v>
      </c>
      <c r="V1658" s="113">
        <f t="shared" si="33"/>
        <v>15811329</v>
      </c>
      <c r="W1658" s="114"/>
      <c r="X1658">
        <v>2022</v>
      </c>
      <c r="Y1658" s="15">
        <v>44659</v>
      </c>
      <c r="Z1658" s="4">
        <v>24</v>
      </c>
      <c r="AA1658" s="4">
        <v>24</v>
      </c>
      <c r="AB1658" t="s">
        <v>224</v>
      </c>
      <c r="AC1658" t="s">
        <v>226</v>
      </c>
      <c r="AD1658" s="113">
        <v>4836.2849399999996</v>
      </c>
      <c r="AE1658" s="113">
        <v>4868.492200445</v>
      </c>
      <c r="AF1658" s="113">
        <v>32.207260445002497</v>
      </c>
    </row>
    <row r="1659" spans="13:32" x14ac:dyDescent="0.35">
      <c r="M1659">
        <v>2022</v>
      </c>
      <c r="N1659" s="15">
        <v>44660</v>
      </c>
      <c r="O1659" s="4">
        <v>24</v>
      </c>
      <c r="P1659" s="15" t="s">
        <v>206</v>
      </c>
      <c r="Q1659" t="s">
        <v>150</v>
      </c>
      <c r="R1659" t="s">
        <v>151</v>
      </c>
      <c r="S1659" s="113">
        <v>15444.830720801699</v>
      </c>
      <c r="T1659" s="113">
        <v>15963.085999999999</v>
      </c>
      <c r="U1659" s="113">
        <v>518.25527919822105</v>
      </c>
      <c r="V1659" s="113">
        <f t="shared" si="33"/>
        <v>15963086</v>
      </c>
      <c r="W1659" s="114"/>
      <c r="X1659">
        <v>2022</v>
      </c>
      <c r="Y1659" s="15">
        <v>44660</v>
      </c>
      <c r="Z1659" s="4">
        <v>24</v>
      </c>
      <c r="AA1659" s="4">
        <v>24</v>
      </c>
      <c r="AB1659" t="s">
        <v>224</v>
      </c>
      <c r="AC1659" t="s">
        <v>226</v>
      </c>
      <c r="AD1659" s="113">
        <v>4778.2452599999997</v>
      </c>
      <c r="AE1659" s="113">
        <v>4810.06600494537</v>
      </c>
      <c r="AF1659" s="113">
        <v>31.820744945378902</v>
      </c>
    </row>
    <row r="1660" spans="13:32" x14ac:dyDescent="0.35">
      <c r="M1660">
        <v>2022</v>
      </c>
      <c r="N1660" s="15">
        <v>44661</v>
      </c>
      <c r="O1660" s="4">
        <v>24</v>
      </c>
      <c r="P1660" s="15" t="s">
        <v>206</v>
      </c>
      <c r="Q1660" t="s">
        <v>150</v>
      </c>
      <c r="R1660" t="s">
        <v>151</v>
      </c>
      <c r="S1660" s="113">
        <v>14925.695845660901</v>
      </c>
      <c r="T1660" s="113">
        <v>15442.118</v>
      </c>
      <c r="U1660" s="113">
        <v>516.42215433900606</v>
      </c>
      <c r="V1660" s="113">
        <f t="shared" si="33"/>
        <v>15442118</v>
      </c>
      <c r="W1660" s="114"/>
      <c r="X1660">
        <v>2022</v>
      </c>
      <c r="Y1660" s="15">
        <v>44661</v>
      </c>
      <c r="Z1660" s="4">
        <v>24</v>
      </c>
      <c r="AA1660" s="4">
        <v>24</v>
      </c>
      <c r="AB1660" t="s">
        <v>224</v>
      </c>
      <c r="AC1660" t="s">
        <v>226</v>
      </c>
      <c r="AD1660" s="113">
        <v>4799.5986599999997</v>
      </c>
      <c r="AE1660" s="113">
        <v>4831.5616080049003</v>
      </c>
      <c r="AF1660" s="113">
        <v>31.9629480049006</v>
      </c>
    </row>
    <row r="1661" spans="13:32" x14ac:dyDescent="0.35">
      <c r="M1661">
        <v>2022</v>
      </c>
      <c r="N1661" s="15">
        <v>44662</v>
      </c>
      <c r="O1661" s="4">
        <v>24</v>
      </c>
      <c r="P1661" s="15" t="s">
        <v>206</v>
      </c>
      <c r="Q1661" t="s">
        <v>150</v>
      </c>
      <c r="R1661" t="s">
        <v>151</v>
      </c>
      <c r="S1661" s="113">
        <v>16028.907489065199</v>
      </c>
      <c r="T1661" s="113">
        <v>16589.73</v>
      </c>
      <c r="U1661" s="113">
        <v>560.822510934756</v>
      </c>
      <c r="V1661" s="113">
        <f t="shared" si="33"/>
        <v>16589730</v>
      </c>
      <c r="W1661" s="114"/>
      <c r="X1661">
        <v>2022</v>
      </c>
      <c r="Y1661" s="15">
        <v>44662</v>
      </c>
      <c r="Z1661" s="4">
        <v>24</v>
      </c>
      <c r="AA1661" s="4">
        <v>24</v>
      </c>
      <c r="AB1661" t="s">
        <v>224</v>
      </c>
      <c r="AC1661" t="s">
        <v>226</v>
      </c>
      <c r="AD1661" s="113">
        <v>4845.7836600000001</v>
      </c>
      <c r="AE1661" s="113">
        <v>4878.0541772118604</v>
      </c>
      <c r="AF1661" s="113">
        <v>32.270517211865297</v>
      </c>
    </row>
    <row r="1662" spans="13:32" x14ac:dyDescent="0.35">
      <c r="M1662">
        <v>2022</v>
      </c>
      <c r="N1662" s="15">
        <v>44663</v>
      </c>
      <c r="O1662" s="4">
        <v>24</v>
      </c>
      <c r="P1662" s="15" t="s">
        <v>206</v>
      </c>
      <c r="Q1662" t="s">
        <v>150</v>
      </c>
      <c r="R1662" t="s">
        <v>151</v>
      </c>
      <c r="S1662" s="113">
        <v>15521.1289485713</v>
      </c>
      <c r="T1662" s="113">
        <v>16061.763999999999</v>
      </c>
      <c r="U1662" s="113">
        <v>540.635051428662</v>
      </c>
      <c r="V1662" s="113">
        <f t="shared" si="33"/>
        <v>16061764</v>
      </c>
      <c r="W1662" s="114"/>
      <c r="X1662">
        <v>2022</v>
      </c>
      <c r="Y1662" s="15">
        <v>44663</v>
      </c>
      <c r="Z1662" s="4">
        <v>24</v>
      </c>
      <c r="AA1662" s="4">
        <v>24</v>
      </c>
      <c r="AB1662" t="s">
        <v>224</v>
      </c>
      <c r="AC1662" t="s">
        <v>226</v>
      </c>
      <c r="AD1662" s="113">
        <v>4883.2373799999996</v>
      </c>
      <c r="AE1662" s="113">
        <v>4915.7573204219598</v>
      </c>
      <c r="AF1662" s="113">
        <v>32.5199404219616</v>
      </c>
    </row>
    <row r="1663" spans="13:32" x14ac:dyDescent="0.35">
      <c r="M1663">
        <v>2022</v>
      </c>
      <c r="N1663" s="15">
        <v>44664</v>
      </c>
      <c r="O1663" s="4">
        <v>24</v>
      </c>
      <c r="P1663" s="15" t="s">
        <v>206</v>
      </c>
      <c r="Q1663" t="s">
        <v>150</v>
      </c>
      <c r="R1663" t="s">
        <v>151</v>
      </c>
      <c r="S1663" s="113">
        <v>15678.296492609399</v>
      </c>
      <c r="T1663" s="113">
        <v>16201.143</v>
      </c>
      <c r="U1663" s="113">
        <v>522.84650739050903</v>
      </c>
      <c r="V1663" s="113">
        <f t="shared" si="33"/>
        <v>16201143</v>
      </c>
      <c r="W1663" s="114"/>
      <c r="X1663">
        <v>2022</v>
      </c>
      <c r="Y1663" s="15">
        <v>44664</v>
      </c>
      <c r="Z1663" s="4">
        <v>24</v>
      </c>
      <c r="AA1663" s="4">
        <v>24</v>
      </c>
      <c r="AB1663" t="s">
        <v>224</v>
      </c>
      <c r="AC1663" t="s">
        <v>226</v>
      </c>
      <c r="AD1663" s="113">
        <v>4874.4567800000004</v>
      </c>
      <c r="AE1663" s="113">
        <v>4906.9182459783397</v>
      </c>
      <c r="AF1663" s="113">
        <v>32.461465978339703</v>
      </c>
    </row>
    <row r="1664" spans="13:32" x14ac:dyDescent="0.35">
      <c r="M1664">
        <v>2022</v>
      </c>
      <c r="N1664" s="15">
        <v>44665</v>
      </c>
      <c r="O1664" s="4">
        <v>24</v>
      </c>
      <c r="P1664" s="15" t="s">
        <v>206</v>
      </c>
      <c r="Q1664" t="s">
        <v>150</v>
      </c>
      <c r="R1664" t="s">
        <v>151</v>
      </c>
      <c r="S1664" s="113">
        <v>15802.2461378074</v>
      </c>
      <c r="T1664" s="113">
        <v>16304.950999999999</v>
      </c>
      <c r="U1664" s="113">
        <v>502.70486219255298</v>
      </c>
      <c r="V1664" s="113">
        <f t="shared" si="33"/>
        <v>16304951</v>
      </c>
      <c r="W1664" s="114"/>
      <c r="X1664">
        <v>2022</v>
      </c>
      <c r="Y1664" s="15">
        <v>44665</v>
      </c>
      <c r="Z1664" s="4">
        <v>24</v>
      </c>
      <c r="AA1664" s="4">
        <v>24</v>
      </c>
      <c r="AB1664" t="s">
        <v>224</v>
      </c>
      <c r="AC1664" t="s">
        <v>226</v>
      </c>
      <c r="AD1664" s="113">
        <v>4871.2329799999998</v>
      </c>
      <c r="AE1664" s="113">
        <v>4903.6729770683096</v>
      </c>
      <c r="AF1664" s="113">
        <v>32.4399970683167</v>
      </c>
    </row>
    <row r="1665" spans="13:32" x14ac:dyDescent="0.35">
      <c r="M1665">
        <v>2022</v>
      </c>
      <c r="N1665" s="15">
        <v>44666</v>
      </c>
      <c r="O1665" s="4">
        <v>24</v>
      </c>
      <c r="P1665" s="15" t="s">
        <v>206</v>
      </c>
      <c r="Q1665" t="s">
        <v>150</v>
      </c>
      <c r="R1665" t="s">
        <v>151</v>
      </c>
      <c r="S1665" s="113">
        <v>15157.434037082099</v>
      </c>
      <c r="T1665" s="113">
        <v>15720.896000000001</v>
      </c>
      <c r="U1665" s="113">
        <v>563.46196291780302</v>
      </c>
      <c r="V1665" s="113">
        <f t="shared" si="33"/>
        <v>15720896</v>
      </c>
      <c r="W1665" s="114"/>
      <c r="X1665">
        <v>2022</v>
      </c>
      <c r="Y1665" s="15">
        <v>44666</v>
      </c>
      <c r="Z1665" s="4">
        <v>24</v>
      </c>
      <c r="AA1665" s="4">
        <v>24</v>
      </c>
      <c r="AB1665" t="s">
        <v>224</v>
      </c>
      <c r="AC1665" t="s">
        <v>226</v>
      </c>
      <c r="AD1665" s="113">
        <v>4915.8280599999998</v>
      </c>
      <c r="AE1665" s="113">
        <v>4948.5650381961696</v>
      </c>
      <c r="AF1665" s="113">
        <v>32.736978196174803</v>
      </c>
    </row>
    <row r="1666" spans="13:32" x14ac:dyDescent="0.35">
      <c r="M1666">
        <v>2022</v>
      </c>
      <c r="N1666" s="15">
        <v>44667</v>
      </c>
      <c r="O1666" s="4">
        <v>24</v>
      </c>
      <c r="P1666" s="15" t="s">
        <v>206</v>
      </c>
      <c r="Q1666" t="s">
        <v>150</v>
      </c>
      <c r="R1666" t="s">
        <v>151</v>
      </c>
      <c r="S1666" s="113">
        <v>14998.690004162399</v>
      </c>
      <c r="T1666" s="113">
        <v>15520.16</v>
      </c>
      <c r="U1666" s="113">
        <v>521.46999583759305</v>
      </c>
      <c r="V1666" s="113">
        <f t="shared" si="33"/>
        <v>15520160</v>
      </c>
      <c r="W1666" s="114"/>
      <c r="X1666">
        <v>2022</v>
      </c>
      <c r="Y1666" s="15">
        <v>44667</v>
      </c>
      <c r="Z1666" s="4">
        <v>24</v>
      </c>
      <c r="AA1666" s="4">
        <v>24</v>
      </c>
      <c r="AB1666" t="s">
        <v>224</v>
      </c>
      <c r="AC1666" t="s">
        <v>226</v>
      </c>
      <c r="AD1666" s="113">
        <v>4866.2137400000001</v>
      </c>
      <c r="AE1666" s="113">
        <v>4898.6203114178597</v>
      </c>
      <c r="AF1666" s="113">
        <v>32.406571417859503</v>
      </c>
    </row>
    <row r="1667" spans="13:32" x14ac:dyDescent="0.35">
      <c r="M1667">
        <v>2022</v>
      </c>
      <c r="N1667" s="15">
        <v>44668</v>
      </c>
      <c r="O1667" s="4">
        <v>24</v>
      </c>
      <c r="P1667" s="15" t="s">
        <v>206</v>
      </c>
      <c r="Q1667" t="s">
        <v>150</v>
      </c>
      <c r="R1667" t="s">
        <v>151</v>
      </c>
      <c r="S1667" s="113">
        <v>14022.956057672</v>
      </c>
      <c r="T1667" s="113">
        <v>14552.55</v>
      </c>
      <c r="U1667" s="113">
        <v>529.59394232792999</v>
      </c>
      <c r="V1667" s="113">
        <f t="shared" si="33"/>
        <v>14552550</v>
      </c>
      <c r="W1667" s="114"/>
      <c r="X1667">
        <v>2022</v>
      </c>
      <c r="Y1667" s="15">
        <v>44668</v>
      </c>
      <c r="Z1667" s="4">
        <v>24</v>
      </c>
      <c r="AA1667" s="4">
        <v>24</v>
      </c>
      <c r="AB1667" t="s">
        <v>224</v>
      </c>
      <c r="AC1667" t="s">
        <v>226</v>
      </c>
      <c r="AD1667" s="113">
        <v>4830.0595599999997</v>
      </c>
      <c r="AE1667" s="113">
        <v>4862.2253625000003</v>
      </c>
      <c r="AF1667" s="113">
        <v>32.165802500006002</v>
      </c>
    </row>
    <row r="1668" spans="13:32" x14ac:dyDescent="0.35">
      <c r="M1668">
        <v>2022</v>
      </c>
      <c r="N1668" s="15">
        <v>44669</v>
      </c>
      <c r="O1668" s="4">
        <v>24</v>
      </c>
      <c r="P1668" s="15" t="s">
        <v>206</v>
      </c>
      <c r="Q1668" t="s">
        <v>150</v>
      </c>
      <c r="R1668" t="s">
        <v>151</v>
      </c>
      <c r="S1668" s="113">
        <v>14110.9241877597</v>
      </c>
      <c r="T1668" s="113">
        <v>14566.263000000001</v>
      </c>
      <c r="U1668" s="113">
        <v>455.33881224028102</v>
      </c>
      <c r="V1668" s="113">
        <f t="shared" si="33"/>
        <v>14566263</v>
      </c>
      <c r="W1668" s="114"/>
      <c r="X1668">
        <v>2022</v>
      </c>
      <c r="Y1668" s="15">
        <v>44669</v>
      </c>
      <c r="Z1668" s="4">
        <v>24</v>
      </c>
      <c r="AA1668" s="4">
        <v>24</v>
      </c>
      <c r="AB1668" t="s">
        <v>224</v>
      </c>
      <c r="AC1668" t="s">
        <v>226</v>
      </c>
      <c r="AD1668" s="113">
        <v>4835.14876</v>
      </c>
      <c r="AE1668" s="113">
        <v>4867.3484540493801</v>
      </c>
      <c r="AF1668" s="113">
        <v>32.1996940493854</v>
      </c>
    </row>
    <row r="1669" spans="13:32" x14ac:dyDescent="0.35">
      <c r="M1669">
        <v>2022</v>
      </c>
      <c r="N1669" s="15">
        <v>44670</v>
      </c>
      <c r="O1669" s="4">
        <v>24</v>
      </c>
      <c r="P1669" s="15" t="s">
        <v>206</v>
      </c>
      <c r="Q1669" t="s">
        <v>150</v>
      </c>
      <c r="R1669" t="s">
        <v>151</v>
      </c>
      <c r="S1669" s="113">
        <v>14632.8982140139</v>
      </c>
      <c r="T1669" s="113">
        <v>15100.224</v>
      </c>
      <c r="U1669" s="113">
        <v>467.32578598604903</v>
      </c>
      <c r="V1669" s="113">
        <f t="shared" si="33"/>
        <v>15100224</v>
      </c>
      <c r="W1669" s="114"/>
      <c r="X1669">
        <v>2022</v>
      </c>
      <c r="Y1669" s="15">
        <v>44670</v>
      </c>
      <c r="Z1669" s="4">
        <v>24</v>
      </c>
      <c r="AA1669" s="4">
        <v>24</v>
      </c>
      <c r="AB1669" t="s">
        <v>224</v>
      </c>
      <c r="AC1669" t="s">
        <v>226</v>
      </c>
      <c r="AD1669" s="113">
        <v>4854.4476800000002</v>
      </c>
      <c r="AE1669" s="113">
        <v>4886.7758952904696</v>
      </c>
      <c r="AF1669" s="113">
        <v>32.3282152904737</v>
      </c>
    </row>
    <row r="1670" spans="13:32" x14ac:dyDescent="0.35">
      <c r="M1670">
        <v>2022</v>
      </c>
      <c r="N1670" s="15">
        <v>44671</v>
      </c>
      <c r="O1670" s="4">
        <v>24</v>
      </c>
      <c r="P1670" s="15" t="s">
        <v>206</v>
      </c>
      <c r="Q1670" t="s">
        <v>150</v>
      </c>
      <c r="R1670" t="s">
        <v>151</v>
      </c>
      <c r="S1670" s="113">
        <v>15295.8957699157</v>
      </c>
      <c r="T1670" s="113">
        <v>15813.522999999999</v>
      </c>
      <c r="U1670" s="113">
        <v>517.62723008425905</v>
      </c>
      <c r="V1670" s="113">
        <f t="shared" si="33"/>
        <v>15813523</v>
      </c>
      <c r="W1670" s="114"/>
      <c r="X1670">
        <v>2022</v>
      </c>
      <c r="Y1670" s="15">
        <v>44671</v>
      </c>
      <c r="Z1670" s="4">
        <v>24</v>
      </c>
      <c r="AA1670" s="4">
        <v>24</v>
      </c>
      <c r="AB1670" t="s">
        <v>224</v>
      </c>
      <c r="AC1670" t="s">
        <v>226</v>
      </c>
      <c r="AD1670" s="113">
        <v>4838.1584800000001</v>
      </c>
      <c r="AE1670" s="113">
        <v>4870.3782172927204</v>
      </c>
      <c r="AF1670" s="113">
        <v>32.2197372927236</v>
      </c>
    </row>
    <row r="1671" spans="13:32" x14ac:dyDescent="0.35">
      <c r="M1671">
        <v>2022</v>
      </c>
      <c r="N1671" s="15">
        <v>44672</v>
      </c>
      <c r="O1671" s="4">
        <v>24</v>
      </c>
      <c r="P1671" s="15" t="s">
        <v>206</v>
      </c>
      <c r="Q1671" t="s">
        <v>150</v>
      </c>
      <c r="R1671" t="s">
        <v>151</v>
      </c>
      <c r="S1671" s="113">
        <v>14618.6467313434</v>
      </c>
      <c r="T1671" s="113">
        <v>15092.965</v>
      </c>
      <c r="U1671" s="113">
        <v>474.318268656557</v>
      </c>
      <c r="V1671" s="113">
        <f t="shared" si="33"/>
        <v>15092965</v>
      </c>
      <c r="W1671" s="114"/>
      <c r="X1671">
        <v>2022</v>
      </c>
      <c r="Y1671" s="15">
        <v>44672</v>
      </c>
      <c r="Z1671" s="4">
        <v>24</v>
      </c>
      <c r="AA1671" s="4">
        <v>24</v>
      </c>
      <c r="AB1671" t="s">
        <v>224</v>
      </c>
      <c r="AC1671" t="s">
        <v>226</v>
      </c>
      <c r="AD1671" s="113">
        <v>4811.4400599999999</v>
      </c>
      <c r="AE1671" s="113">
        <v>4843.4818658593404</v>
      </c>
      <c r="AF1671" s="113">
        <v>32.041805859341302</v>
      </c>
    </row>
    <row r="1672" spans="13:32" x14ac:dyDescent="0.35">
      <c r="M1672">
        <v>2022</v>
      </c>
      <c r="N1672" s="15">
        <v>44673</v>
      </c>
      <c r="O1672" s="4">
        <v>24</v>
      </c>
      <c r="P1672" s="15" t="s">
        <v>206</v>
      </c>
      <c r="Q1672" t="s">
        <v>150</v>
      </c>
      <c r="R1672" t="s">
        <v>151</v>
      </c>
      <c r="S1672" s="113">
        <v>14434.726148105499</v>
      </c>
      <c r="T1672" s="113">
        <v>14903.253000000001</v>
      </c>
      <c r="U1672" s="113">
        <v>468.526851894446</v>
      </c>
      <c r="V1672" s="113">
        <f t="shared" si="33"/>
        <v>14903253</v>
      </c>
      <c r="W1672" s="114"/>
      <c r="X1672">
        <v>2022</v>
      </c>
      <c r="Y1672" s="15">
        <v>44673</v>
      </c>
      <c r="Z1672" s="4">
        <v>24</v>
      </c>
      <c r="AA1672" s="4">
        <v>24</v>
      </c>
      <c r="AB1672" t="s">
        <v>224</v>
      </c>
      <c r="AC1672" t="s">
        <v>226</v>
      </c>
      <c r="AD1672" s="113">
        <v>4873.8534600000003</v>
      </c>
      <c r="AE1672" s="113">
        <v>4906.3109081661896</v>
      </c>
      <c r="AF1672" s="113">
        <v>32.457448166194197</v>
      </c>
    </row>
    <row r="1673" spans="13:32" x14ac:dyDescent="0.35">
      <c r="M1673">
        <v>2022</v>
      </c>
      <c r="N1673" s="15">
        <v>44674</v>
      </c>
      <c r="O1673" s="4">
        <v>24</v>
      </c>
      <c r="P1673" s="15" t="s">
        <v>206</v>
      </c>
      <c r="Q1673" t="s">
        <v>150</v>
      </c>
      <c r="R1673" t="s">
        <v>151</v>
      </c>
      <c r="S1673" s="113">
        <v>13689.858714883199</v>
      </c>
      <c r="T1673" s="113">
        <v>14149.315000000001</v>
      </c>
      <c r="U1673" s="113">
        <v>459.45628511678098</v>
      </c>
      <c r="V1673" s="113">
        <f t="shared" ref="V1673:V1736" si="34">T1673*1000</f>
        <v>14149315</v>
      </c>
      <c r="W1673" s="114"/>
      <c r="X1673">
        <v>2022</v>
      </c>
      <c r="Y1673" s="15">
        <v>44674</v>
      </c>
      <c r="Z1673" s="4">
        <v>24</v>
      </c>
      <c r="AA1673" s="4">
        <v>24</v>
      </c>
      <c r="AB1673" t="s">
        <v>224</v>
      </c>
      <c r="AC1673" t="s">
        <v>226</v>
      </c>
      <c r="AD1673" s="113">
        <v>4811.0396599999904</v>
      </c>
      <c r="AE1673" s="113">
        <v>4843.0787993938102</v>
      </c>
      <c r="AF1673" s="113">
        <v>32.039139393812199</v>
      </c>
    </row>
    <row r="1674" spans="13:32" x14ac:dyDescent="0.35">
      <c r="M1674">
        <v>2022</v>
      </c>
      <c r="N1674" s="15">
        <v>44675</v>
      </c>
      <c r="O1674" s="4">
        <v>24</v>
      </c>
      <c r="P1674" s="15" t="s">
        <v>206</v>
      </c>
      <c r="Q1674" t="s">
        <v>150</v>
      </c>
      <c r="R1674" t="s">
        <v>151</v>
      </c>
      <c r="S1674" s="113">
        <v>13358.958067854899</v>
      </c>
      <c r="T1674" s="113">
        <v>13789.362999999999</v>
      </c>
      <c r="U1674" s="113">
        <v>430.40493214508302</v>
      </c>
      <c r="V1674" s="113">
        <f t="shared" si="34"/>
        <v>13789363</v>
      </c>
      <c r="W1674" s="114"/>
      <c r="X1674">
        <v>2022</v>
      </c>
      <c r="Y1674" s="15">
        <v>44675</v>
      </c>
      <c r="Z1674" s="4">
        <v>24</v>
      </c>
      <c r="AA1674" s="4">
        <v>24</v>
      </c>
      <c r="AB1674" t="s">
        <v>224</v>
      </c>
      <c r="AC1674" t="s">
        <v>226</v>
      </c>
      <c r="AD1674" s="113">
        <v>4682.45838</v>
      </c>
      <c r="AE1674" s="113">
        <v>4713.6412318043303</v>
      </c>
      <c r="AF1674" s="113">
        <v>31.182851804331701</v>
      </c>
    </row>
    <row r="1675" spans="13:32" x14ac:dyDescent="0.35">
      <c r="M1675">
        <v>2022</v>
      </c>
      <c r="N1675" s="15">
        <v>44676</v>
      </c>
      <c r="O1675" s="4">
        <v>24</v>
      </c>
      <c r="P1675" s="15" t="s">
        <v>206</v>
      </c>
      <c r="Q1675" t="s">
        <v>150</v>
      </c>
      <c r="R1675" t="s">
        <v>151</v>
      </c>
      <c r="S1675" s="113">
        <v>13818.757517661499</v>
      </c>
      <c r="T1675" s="113">
        <v>14208.48</v>
      </c>
      <c r="U1675" s="113">
        <v>389.72248233841998</v>
      </c>
      <c r="V1675" s="113">
        <f t="shared" si="34"/>
        <v>14208480</v>
      </c>
      <c r="W1675" s="114"/>
      <c r="X1675">
        <v>2022</v>
      </c>
      <c r="Y1675" s="15">
        <v>44676</v>
      </c>
      <c r="Z1675" s="4">
        <v>24</v>
      </c>
      <c r="AA1675" s="4">
        <v>24</v>
      </c>
      <c r="AB1675" t="s">
        <v>224</v>
      </c>
      <c r="AC1675" t="s">
        <v>226</v>
      </c>
      <c r="AD1675" s="113">
        <v>4375.7543999999998</v>
      </c>
      <c r="AE1675" s="113">
        <v>4404.89475532492</v>
      </c>
      <c r="AF1675" s="113">
        <v>29.1403553249209</v>
      </c>
    </row>
    <row r="1676" spans="13:32" x14ac:dyDescent="0.35">
      <c r="M1676">
        <v>2022</v>
      </c>
      <c r="N1676" s="15">
        <v>44677</v>
      </c>
      <c r="O1676" s="4">
        <v>24</v>
      </c>
      <c r="P1676" s="15" t="s">
        <v>206</v>
      </c>
      <c r="Q1676" t="s">
        <v>150</v>
      </c>
      <c r="R1676" t="s">
        <v>151</v>
      </c>
      <c r="S1676" s="113">
        <v>14481.426022005</v>
      </c>
      <c r="T1676" s="113">
        <v>14876.773999999999</v>
      </c>
      <c r="U1676" s="113">
        <v>395.34797799493901</v>
      </c>
      <c r="V1676" s="113">
        <f t="shared" si="34"/>
        <v>14876774</v>
      </c>
      <c r="W1676" s="114"/>
      <c r="X1676">
        <v>2022</v>
      </c>
      <c r="Y1676" s="15">
        <v>44677</v>
      </c>
      <c r="Z1676" s="4">
        <v>24</v>
      </c>
      <c r="AA1676" s="4">
        <v>24</v>
      </c>
      <c r="AB1676" t="s">
        <v>224</v>
      </c>
      <c r="AC1676" t="s">
        <v>226</v>
      </c>
      <c r="AD1676" s="113">
        <v>4328.7640599999904</v>
      </c>
      <c r="AE1676" s="113">
        <v>4357.5914829527401</v>
      </c>
      <c r="AF1676" s="113">
        <v>28.827422952747899</v>
      </c>
    </row>
    <row r="1677" spans="13:32" x14ac:dyDescent="0.35">
      <c r="M1677">
        <v>2022</v>
      </c>
      <c r="N1677" s="15">
        <v>44678</v>
      </c>
      <c r="O1677" s="4">
        <v>24</v>
      </c>
      <c r="P1677" s="15" t="s">
        <v>206</v>
      </c>
      <c r="Q1677" t="s">
        <v>150</v>
      </c>
      <c r="R1677" t="s">
        <v>151</v>
      </c>
      <c r="S1677" s="113">
        <v>14808.9338111448</v>
      </c>
      <c r="T1677" s="113">
        <v>15242.607</v>
      </c>
      <c r="U1677" s="113">
        <v>433.67318885511997</v>
      </c>
      <c r="V1677" s="113">
        <f t="shared" si="34"/>
        <v>15242607</v>
      </c>
      <c r="W1677" s="114"/>
      <c r="X1677">
        <v>2022</v>
      </c>
      <c r="Y1677" s="15">
        <v>44678</v>
      </c>
      <c r="Z1677" s="4">
        <v>24</v>
      </c>
      <c r="AA1677" s="4">
        <v>24</v>
      </c>
      <c r="AB1677" t="s">
        <v>224</v>
      </c>
      <c r="AC1677" t="s">
        <v>226</v>
      </c>
      <c r="AD1677" s="113">
        <v>4310.4967999999999</v>
      </c>
      <c r="AE1677" s="113">
        <v>4339.2025720558804</v>
      </c>
      <c r="AF1677" s="113">
        <v>28.705772055884701</v>
      </c>
    </row>
    <row r="1678" spans="13:32" x14ac:dyDescent="0.35">
      <c r="M1678">
        <v>2022</v>
      </c>
      <c r="N1678" s="15">
        <v>44679</v>
      </c>
      <c r="O1678" s="4">
        <v>24</v>
      </c>
      <c r="P1678" s="15" t="s">
        <v>206</v>
      </c>
      <c r="Q1678" t="s">
        <v>150</v>
      </c>
      <c r="R1678" t="s">
        <v>151</v>
      </c>
      <c r="S1678" s="113">
        <v>14919.0354768367</v>
      </c>
      <c r="T1678" s="113">
        <v>15388.794</v>
      </c>
      <c r="U1678" s="113">
        <v>469.75852316320902</v>
      </c>
      <c r="V1678" s="113">
        <f t="shared" si="34"/>
        <v>15388794</v>
      </c>
      <c r="W1678" s="114"/>
      <c r="X1678">
        <v>2022</v>
      </c>
      <c r="Y1678" s="15">
        <v>44679</v>
      </c>
      <c r="Z1678" s="4">
        <v>24</v>
      </c>
      <c r="AA1678" s="4">
        <v>24</v>
      </c>
      <c r="AB1678" t="s">
        <v>224</v>
      </c>
      <c r="AC1678" t="s">
        <v>226</v>
      </c>
      <c r="AD1678" s="113">
        <v>4344.0028000000002</v>
      </c>
      <c r="AE1678" s="113">
        <v>4372.93170540759</v>
      </c>
      <c r="AF1678" s="113">
        <v>28.928905407591198</v>
      </c>
    </row>
    <row r="1679" spans="13:32" x14ac:dyDescent="0.35">
      <c r="M1679">
        <v>2022</v>
      </c>
      <c r="N1679" s="15">
        <v>44680</v>
      </c>
      <c r="O1679" s="4">
        <v>24</v>
      </c>
      <c r="P1679" s="15" t="s">
        <v>206</v>
      </c>
      <c r="Q1679" t="s">
        <v>150</v>
      </c>
      <c r="R1679" t="s">
        <v>151</v>
      </c>
      <c r="S1679" s="113">
        <v>14721.690199180501</v>
      </c>
      <c r="T1679" s="113">
        <v>15202.732</v>
      </c>
      <c r="U1679" s="113">
        <v>481.04180081945498</v>
      </c>
      <c r="V1679" s="113">
        <f t="shared" si="34"/>
        <v>15202732</v>
      </c>
      <c r="W1679" s="114"/>
      <c r="X1679">
        <v>2022</v>
      </c>
      <c r="Y1679" s="15">
        <v>44680</v>
      </c>
      <c r="Z1679" s="4">
        <v>24</v>
      </c>
      <c r="AA1679" s="4">
        <v>24</v>
      </c>
      <c r="AB1679" t="s">
        <v>224</v>
      </c>
      <c r="AC1679" t="s">
        <v>226</v>
      </c>
      <c r="AD1679" s="113">
        <v>4560.6585599999999</v>
      </c>
      <c r="AE1679" s="113">
        <v>4591.0302853769999</v>
      </c>
      <c r="AF1679" s="113">
        <v>30.371725377009501</v>
      </c>
    </row>
    <row r="1680" spans="13:32" x14ac:dyDescent="0.35">
      <c r="M1680">
        <v>2022</v>
      </c>
      <c r="N1680" s="15">
        <v>44681</v>
      </c>
      <c r="O1680" s="4">
        <v>24</v>
      </c>
      <c r="P1680" s="15" t="s">
        <v>206</v>
      </c>
      <c r="Q1680" t="s">
        <v>150</v>
      </c>
      <c r="R1680" t="s">
        <v>151</v>
      </c>
      <c r="S1680" s="113">
        <v>14231.222516018101</v>
      </c>
      <c r="T1680" s="113">
        <v>14693.419</v>
      </c>
      <c r="U1680" s="113">
        <v>462.19648398187297</v>
      </c>
      <c r="V1680" s="113">
        <f t="shared" si="34"/>
        <v>14693419</v>
      </c>
      <c r="W1680" s="114"/>
      <c r="X1680">
        <v>2022</v>
      </c>
      <c r="Y1680" s="15">
        <v>44681</v>
      </c>
      <c r="Z1680" s="4">
        <v>24</v>
      </c>
      <c r="AA1680" s="4">
        <v>24</v>
      </c>
      <c r="AB1680" t="s">
        <v>224</v>
      </c>
      <c r="AC1680" t="s">
        <v>226</v>
      </c>
      <c r="AD1680" s="113">
        <v>4844.9459399999996</v>
      </c>
      <c r="AE1680" s="113">
        <v>4877.2108784119</v>
      </c>
      <c r="AF1680" s="113">
        <v>32.264938411907401</v>
      </c>
    </row>
    <row r="1681" spans="13:32" x14ac:dyDescent="0.35">
      <c r="M1681">
        <v>2022</v>
      </c>
      <c r="N1681" s="15">
        <v>44682</v>
      </c>
      <c r="O1681" s="4">
        <v>24</v>
      </c>
      <c r="P1681" s="15" t="s">
        <v>207</v>
      </c>
      <c r="Q1681" t="s">
        <v>150</v>
      </c>
      <c r="R1681" t="s">
        <v>151</v>
      </c>
      <c r="S1681" s="113">
        <v>13783.1063065584</v>
      </c>
      <c r="T1681" s="113">
        <v>14246.972</v>
      </c>
      <c r="U1681" s="113">
        <v>463.86569344158403</v>
      </c>
      <c r="V1681" s="113">
        <f t="shared" si="34"/>
        <v>14246972</v>
      </c>
      <c r="W1681" s="114"/>
      <c r="X1681">
        <v>2022</v>
      </c>
      <c r="Y1681" s="15">
        <v>44682</v>
      </c>
      <c r="Z1681" s="4">
        <v>24</v>
      </c>
      <c r="AA1681" s="4">
        <v>24</v>
      </c>
      <c r="AB1681" t="s">
        <v>224</v>
      </c>
      <c r="AC1681" t="s">
        <v>226</v>
      </c>
      <c r="AD1681" s="113">
        <v>5047.5164799999902</v>
      </c>
      <c r="AE1681" s="113">
        <v>5081.1304377979004</v>
      </c>
      <c r="AF1681" s="113">
        <v>33.613957797904199</v>
      </c>
    </row>
    <row r="1682" spans="13:32" x14ac:dyDescent="0.35">
      <c r="M1682">
        <v>2022</v>
      </c>
      <c r="N1682" s="15">
        <v>44683</v>
      </c>
      <c r="O1682" s="4">
        <v>24</v>
      </c>
      <c r="P1682" s="15" t="s">
        <v>207</v>
      </c>
      <c r="Q1682" t="s">
        <v>150</v>
      </c>
      <c r="R1682" t="s">
        <v>151</v>
      </c>
      <c r="S1682" s="113">
        <v>14375.398763490601</v>
      </c>
      <c r="T1682" s="113">
        <v>14793.147000000001</v>
      </c>
      <c r="U1682" s="113">
        <v>417.74823650935201</v>
      </c>
      <c r="V1682" s="113">
        <f t="shared" si="34"/>
        <v>14793147</v>
      </c>
      <c r="W1682" s="114"/>
      <c r="X1682">
        <v>2022</v>
      </c>
      <c r="Y1682" s="15">
        <v>44683</v>
      </c>
      <c r="Z1682" s="4">
        <v>24</v>
      </c>
      <c r="AA1682" s="4">
        <v>24</v>
      </c>
      <c r="AB1682" t="s">
        <v>224</v>
      </c>
      <c r="AC1682" t="s">
        <v>226</v>
      </c>
      <c r="AD1682" s="113">
        <v>5172.3215</v>
      </c>
      <c r="AE1682" s="113">
        <v>5206.7665973676003</v>
      </c>
      <c r="AF1682" s="113">
        <v>34.4450973676053</v>
      </c>
    </row>
    <row r="1683" spans="13:32" x14ac:dyDescent="0.35">
      <c r="M1683">
        <v>2022</v>
      </c>
      <c r="N1683" s="15">
        <v>44684</v>
      </c>
      <c r="O1683" s="4">
        <v>24</v>
      </c>
      <c r="P1683" s="15" t="s">
        <v>207</v>
      </c>
      <c r="Q1683" t="s">
        <v>150</v>
      </c>
      <c r="R1683" t="s">
        <v>151</v>
      </c>
      <c r="S1683" s="113">
        <v>14570.6148917724</v>
      </c>
      <c r="T1683" s="113">
        <v>15019.05</v>
      </c>
      <c r="U1683" s="113">
        <v>448.43510822759799</v>
      </c>
      <c r="V1683" s="113">
        <f t="shared" si="34"/>
        <v>15019050</v>
      </c>
      <c r="W1683" s="114"/>
      <c r="X1683">
        <v>2022</v>
      </c>
      <c r="Y1683" s="15">
        <v>44684</v>
      </c>
      <c r="Z1683" s="4">
        <v>24</v>
      </c>
      <c r="AA1683" s="4">
        <v>24</v>
      </c>
      <c r="AB1683" t="s">
        <v>224</v>
      </c>
      <c r="AC1683" t="s">
        <v>226</v>
      </c>
      <c r="AD1683" s="113">
        <v>5229.2588399999904</v>
      </c>
      <c r="AE1683" s="113">
        <v>5264.0831118292299</v>
      </c>
      <c r="AF1683" s="113">
        <v>34.824271829237702</v>
      </c>
    </row>
    <row r="1684" spans="13:32" x14ac:dyDescent="0.35">
      <c r="M1684">
        <v>2022</v>
      </c>
      <c r="N1684" s="15">
        <v>44685</v>
      </c>
      <c r="O1684" s="4">
        <v>24</v>
      </c>
      <c r="P1684" s="15" t="s">
        <v>207</v>
      </c>
      <c r="Q1684" t="s">
        <v>150</v>
      </c>
      <c r="R1684" t="s">
        <v>151</v>
      </c>
      <c r="S1684" s="113">
        <v>14771.8102941898</v>
      </c>
      <c r="T1684" s="113">
        <v>15252.057000000001</v>
      </c>
      <c r="U1684" s="113">
        <v>480.24670581018802</v>
      </c>
      <c r="V1684" s="113">
        <f t="shared" si="34"/>
        <v>15252057</v>
      </c>
      <c r="W1684" s="114"/>
      <c r="X1684">
        <v>2022</v>
      </c>
      <c r="Y1684" s="15">
        <v>44685</v>
      </c>
      <c r="Z1684" s="4">
        <v>24</v>
      </c>
      <c r="AA1684" s="4">
        <v>24</v>
      </c>
      <c r="AB1684" t="s">
        <v>224</v>
      </c>
      <c r="AC1684" t="s">
        <v>226</v>
      </c>
      <c r="AD1684" s="113">
        <v>5228.6660400000001</v>
      </c>
      <c r="AE1684" s="113">
        <v>5263.48636407507</v>
      </c>
      <c r="AF1684" s="113">
        <v>34.8203240750777</v>
      </c>
    </row>
    <row r="1685" spans="13:32" x14ac:dyDescent="0.35">
      <c r="M1685">
        <v>2022</v>
      </c>
      <c r="N1685" s="15">
        <v>44686</v>
      </c>
      <c r="O1685" s="4">
        <v>24</v>
      </c>
      <c r="P1685" s="15" t="s">
        <v>207</v>
      </c>
      <c r="Q1685" t="s">
        <v>150</v>
      </c>
      <c r="R1685" t="s">
        <v>151</v>
      </c>
      <c r="S1685" s="113">
        <v>15138.9074406418</v>
      </c>
      <c r="T1685" s="113">
        <v>15653.77</v>
      </c>
      <c r="U1685" s="113">
        <v>514.86255935819599</v>
      </c>
      <c r="V1685" s="113">
        <f t="shared" si="34"/>
        <v>15653770</v>
      </c>
      <c r="W1685" s="114"/>
      <c r="X1685">
        <v>2022</v>
      </c>
      <c r="Y1685" s="15">
        <v>44686</v>
      </c>
      <c r="Z1685" s="4">
        <v>24</v>
      </c>
      <c r="AA1685" s="4">
        <v>24</v>
      </c>
      <c r="AB1685" t="s">
        <v>224</v>
      </c>
      <c r="AC1685" t="s">
        <v>226</v>
      </c>
      <c r="AD1685" s="113">
        <v>5236.1312399999997</v>
      </c>
      <c r="AE1685" s="113">
        <v>5271.00127860671</v>
      </c>
      <c r="AF1685" s="113">
        <v>34.870038606718403</v>
      </c>
    </row>
    <row r="1686" spans="13:32" x14ac:dyDescent="0.35">
      <c r="M1686">
        <v>2022</v>
      </c>
      <c r="N1686" s="15">
        <v>44687</v>
      </c>
      <c r="O1686" s="4">
        <v>24</v>
      </c>
      <c r="P1686" s="15" t="s">
        <v>207</v>
      </c>
      <c r="Q1686" t="s">
        <v>150</v>
      </c>
      <c r="R1686" t="s">
        <v>151</v>
      </c>
      <c r="S1686" s="113">
        <v>15080.0773920708</v>
      </c>
      <c r="T1686" s="113">
        <v>15586.166999999999</v>
      </c>
      <c r="U1686" s="113">
        <v>506.08960792919203</v>
      </c>
      <c r="V1686" s="113">
        <f t="shared" si="34"/>
        <v>15586167</v>
      </c>
      <c r="W1686" s="114"/>
      <c r="X1686">
        <v>2022</v>
      </c>
      <c r="Y1686" s="15">
        <v>44687</v>
      </c>
      <c r="Z1686" s="4">
        <v>24</v>
      </c>
      <c r="AA1686" s="4">
        <v>24</v>
      </c>
      <c r="AB1686" t="s">
        <v>224</v>
      </c>
      <c r="AC1686" t="s">
        <v>226</v>
      </c>
      <c r="AD1686" s="113">
        <v>5241.8373599999904</v>
      </c>
      <c r="AE1686" s="113">
        <v>5276.7453985374996</v>
      </c>
      <c r="AF1686" s="113">
        <v>34.9080385375023</v>
      </c>
    </row>
    <row r="1687" spans="13:32" x14ac:dyDescent="0.35">
      <c r="M1687">
        <v>2022</v>
      </c>
      <c r="N1687" s="15">
        <v>44688</v>
      </c>
      <c r="O1687" s="4">
        <v>24</v>
      </c>
      <c r="P1687" s="15" t="s">
        <v>207</v>
      </c>
      <c r="Q1687" t="s">
        <v>150</v>
      </c>
      <c r="R1687" t="s">
        <v>151</v>
      </c>
      <c r="S1687" s="113">
        <v>14296.8331639523</v>
      </c>
      <c r="T1687" s="113">
        <v>14758.574000000001</v>
      </c>
      <c r="U1687" s="113">
        <v>461.74083604761398</v>
      </c>
      <c r="V1687" s="113">
        <f t="shared" si="34"/>
        <v>14758574</v>
      </c>
      <c r="W1687" s="114"/>
      <c r="X1687">
        <v>2022</v>
      </c>
      <c r="Y1687" s="15">
        <v>44688</v>
      </c>
      <c r="Z1687" s="4">
        <v>24</v>
      </c>
      <c r="AA1687" s="4">
        <v>24</v>
      </c>
      <c r="AB1687" t="s">
        <v>224</v>
      </c>
      <c r="AC1687" t="s">
        <v>226</v>
      </c>
      <c r="AD1687" s="113">
        <v>5189.4750400000003</v>
      </c>
      <c r="AE1687" s="113">
        <v>5224.0343714413102</v>
      </c>
      <c r="AF1687" s="113">
        <v>34.559331441318697</v>
      </c>
    </row>
    <row r="1688" spans="13:32" x14ac:dyDescent="0.35">
      <c r="M1688">
        <v>2022</v>
      </c>
      <c r="N1688" s="15">
        <v>44689</v>
      </c>
      <c r="O1688" s="4">
        <v>24</v>
      </c>
      <c r="P1688" s="15" t="s">
        <v>207</v>
      </c>
      <c r="Q1688" t="s">
        <v>150</v>
      </c>
      <c r="R1688" t="s">
        <v>151</v>
      </c>
      <c r="S1688" s="113">
        <v>14108.871668285399</v>
      </c>
      <c r="T1688" s="113">
        <v>14554.773999999999</v>
      </c>
      <c r="U1688" s="113">
        <v>445.90233171454702</v>
      </c>
      <c r="V1688" s="113">
        <f t="shared" si="34"/>
        <v>14554774</v>
      </c>
      <c r="W1688" s="114"/>
      <c r="X1688">
        <v>2022</v>
      </c>
      <c r="Y1688" s="15">
        <v>44689</v>
      </c>
      <c r="Z1688" s="4">
        <v>24</v>
      </c>
      <c r="AA1688" s="4">
        <v>24</v>
      </c>
      <c r="AB1688" t="s">
        <v>224</v>
      </c>
      <c r="AC1688" t="s">
        <v>226</v>
      </c>
      <c r="AD1688" s="113">
        <v>5187.9852600000004</v>
      </c>
      <c r="AE1688" s="113">
        <v>5222.5346702449697</v>
      </c>
      <c r="AF1688" s="113">
        <v>34.549410244974702</v>
      </c>
    </row>
    <row r="1689" spans="13:32" x14ac:dyDescent="0.35">
      <c r="M1689">
        <v>2022</v>
      </c>
      <c r="N1689" s="15">
        <v>44690</v>
      </c>
      <c r="O1689" s="4">
        <v>24</v>
      </c>
      <c r="P1689" s="15" t="s">
        <v>207</v>
      </c>
      <c r="Q1689" t="s">
        <v>150</v>
      </c>
      <c r="R1689" t="s">
        <v>151</v>
      </c>
      <c r="S1689" s="113">
        <v>14915.331920884801</v>
      </c>
      <c r="T1689" s="113">
        <v>15341.69</v>
      </c>
      <c r="U1689" s="113">
        <v>426.35807911516798</v>
      </c>
      <c r="V1689" s="113">
        <f t="shared" si="34"/>
        <v>15341690</v>
      </c>
      <c r="W1689" s="114"/>
      <c r="X1689">
        <v>2022</v>
      </c>
      <c r="Y1689" s="15">
        <v>44690</v>
      </c>
      <c r="Z1689" s="4">
        <v>24</v>
      </c>
      <c r="AA1689" s="4">
        <v>24</v>
      </c>
      <c r="AB1689" t="s">
        <v>224</v>
      </c>
      <c r="AC1689" t="s">
        <v>226</v>
      </c>
      <c r="AD1689" s="113">
        <v>5244.9576399999996</v>
      </c>
      <c r="AE1689" s="113">
        <v>5279.8864580556301</v>
      </c>
      <c r="AF1689" s="113">
        <v>34.928818055638096</v>
      </c>
    </row>
    <row r="1690" spans="13:32" x14ac:dyDescent="0.35">
      <c r="M1690">
        <v>2022</v>
      </c>
      <c r="N1690" s="15">
        <v>44691</v>
      </c>
      <c r="O1690" s="4">
        <v>24</v>
      </c>
      <c r="P1690" s="15" t="s">
        <v>207</v>
      </c>
      <c r="Q1690" t="s">
        <v>150</v>
      </c>
      <c r="R1690" t="s">
        <v>151</v>
      </c>
      <c r="S1690" s="113">
        <v>15286.752624680699</v>
      </c>
      <c r="T1690" s="113">
        <v>15782.723</v>
      </c>
      <c r="U1690" s="113">
        <v>495.97037531920699</v>
      </c>
      <c r="V1690" s="113">
        <f t="shared" si="34"/>
        <v>15782723</v>
      </c>
      <c r="W1690" s="114"/>
      <c r="X1690">
        <v>2022</v>
      </c>
      <c r="Y1690" s="15">
        <v>44691</v>
      </c>
      <c r="Z1690" s="4">
        <v>24</v>
      </c>
      <c r="AA1690" s="4">
        <v>24</v>
      </c>
      <c r="AB1690" t="s">
        <v>224</v>
      </c>
      <c r="AC1690" t="s">
        <v>226</v>
      </c>
      <c r="AD1690" s="113">
        <v>5195.6425600000002</v>
      </c>
      <c r="AE1690" s="113">
        <v>5230.2429640673899</v>
      </c>
      <c r="AF1690" s="113">
        <v>34.600404067395203</v>
      </c>
    </row>
    <row r="1691" spans="13:32" x14ac:dyDescent="0.35">
      <c r="M1691">
        <v>2022</v>
      </c>
      <c r="N1691" s="15">
        <v>44692</v>
      </c>
      <c r="O1691" s="4">
        <v>24</v>
      </c>
      <c r="P1691" s="15" t="s">
        <v>207</v>
      </c>
      <c r="Q1691" t="s">
        <v>150</v>
      </c>
      <c r="R1691" t="s">
        <v>151</v>
      </c>
      <c r="S1691" s="113">
        <v>15635.8221385213</v>
      </c>
      <c r="T1691" s="113">
        <v>16138.75</v>
      </c>
      <c r="U1691" s="113">
        <v>502.92786147864501</v>
      </c>
      <c r="V1691" s="113">
        <f t="shared" si="34"/>
        <v>16138750</v>
      </c>
      <c r="W1691" s="114"/>
      <c r="X1691">
        <v>2022</v>
      </c>
      <c r="Y1691" s="15">
        <v>44692</v>
      </c>
      <c r="Z1691" s="4">
        <v>24</v>
      </c>
      <c r="AA1691" s="4">
        <v>24</v>
      </c>
      <c r="AB1691" t="s">
        <v>224</v>
      </c>
      <c r="AC1691" t="s">
        <v>226</v>
      </c>
      <c r="AD1691" s="113">
        <v>5201.61132</v>
      </c>
      <c r="AE1691" s="113">
        <v>5236.2514730503899</v>
      </c>
      <c r="AF1691" s="113">
        <v>34.640153050392897</v>
      </c>
    </row>
    <row r="1692" spans="13:32" x14ac:dyDescent="0.35">
      <c r="M1692">
        <v>2022</v>
      </c>
      <c r="N1692" s="15">
        <v>44693</v>
      </c>
      <c r="O1692" s="4">
        <v>24</v>
      </c>
      <c r="P1692" s="15" t="s">
        <v>207</v>
      </c>
      <c r="Q1692" t="s">
        <v>150</v>
      </c>
      <c r="R1692" t="s">
        <v>151</v>
      </c>
      <c r="S1692" s="113">
        <v>16131.015334485901</v>
      </c>
      <c r="T1692" s="113">
        <v>16644.587</v>
      </c>
      <c r="U1692" s="113">
        <v>513.57166551400496</v>
      </c>
      <c r="V1692" s="113">
        <f t="shared" si="34"/>
        <v>16644587</v>
      </c>
      <c r="W1692" s="114"/>
      <c r="X1692">
        <v>2022</v>
      </c>
      <c r="Y1692" s="15">
        <v>44693</v>
      </c>
      <c r="Z1692" s="4">
        <v>24</v>
      </c>
      <c r="AA1692" s="4">
        <v>24</v>
      </c>
      <c r="AB1692" t="s">
        <v>224</v>
      </c>
      <c r="AC1692" t="s">
        <v>226</v>
      </c>
      <c r="AD1692" s="113">
        <v>5219.4352200000003</v>
      </c>
      <c r="AE1692" s="113">
        <v>5254.1940713894201</v>
      </c>
      <c r="AF1692" s="113">
        <v>34.7588513894218</v>
      </c>
    </row>
    <row r="1693" spans="13:32" x14ac:dyDescent="0.35">
      <c r="M1693">
        <v>2022</v>
      </c>
      <c r="N1693" s="15">
        <v>44694</v>
      </c>
      <c r="O1693" s="4">
        <v>24</v>
      </c>
      <c r="P1693" s="15" t="s">
        <v>207</v>
      </c>
      <c r="Q1693" t="s">
        <v>150</v>
      </c>
      <c r="R1693" t="s">
        <v>151</v>
      </c>
      <c r="S1693" s="113">
        <v>15850.5699886043</v>
      </c>
      <c r="T1693" s="113">
        <v>16415.185000000001</v>
      </c>
      <c r="U1693" s="113">
        <v>564.61501139561904</v>
      </c>
      <c r="V1693" s="113">
        <f t="shared" si="34"/>
        <v>16415185.000000002</v>
      </c>
      <c r="W1693" s="114"/>
      <c r="X1693">
        <v>2022</v>
      </c>
      <c r="Y1693" s="15">
        <v>44694</v>
      </c>
      <c r="Z1693" s="4">
        <v>24</v>
      </c>
      <c r="AA1693" s="4">
        <v>24</v>
      </c>
      <c r="AB1693" t="s">
        <v>224</v>
      </c>
      <c r="AC1693" t="s">
        <v>226</v>
      </c>
      <c r="AD1693" s="113">
        <v>5222.0949600000004</v>
      </c>
      <c r="AE1693" s="113">
        <v>5256.8715239394296</v>
      </c>
      <c r="AF1693" s="113">
        <v>34.776563939438098</v>
      </c>
    </row>
    <row r="1694" spans="13:32" x14ac:dyDescent="0.35">
      <c r="M1694">
        <v>2022</v>
      </c>
      <c r="N1694" s="15">
        <v>44695</v>
      </c>
      <c r="O1694" s="4">
        <v>24</v>
      </c>
      <c r="P1694" s="15" t="s">
        <v>207</v>
      </c>
      <c r="Q1694" t="s">
        <v>150</v>
      </c>
      <c r="R1694" t="s">
        <v>151</v>
      </c>
      <c r="S1694" s="113">
        <v>14834.0062903651</v>
      </c>
      <c r="T1694" s="113">
        <v>15404.86</v>
      </c>
      <c r="U1694" s="113">
        <v>570.85370963480796</v>
      </c>
      <c r="V1694" s="113">
        <f t="shared" si="34"/>
        <v>15404860</v>
      </c>
      <c r="W1694" s="114"/>
      <c r="X1694">
        <v>2022</v>
      </c>
      <c r="Y1694" s="15">
        <v>44695</v>
      </c>
      <c r="Z1694" s="4">
        <v>24</v>
      </c>
      <c r="AA1694" s="4">
        <v>24</v>
      </c>
      <c r="AB1694" t="s">
        <v>224</v>
      </c>
      <c r="AC1694" t="s">
        <v>226</v>
      </c>
      <c r="AD1694" s="113">
        <v>5211.0232400000004</v>
      </c>
      <c r="AE1694" s="113">
        <v>5245.7260717722802</v>
      </c>
      <c r="AF1694" s="113">
        <v>34.702831772281598</v>
      </c>
    </row>
    <row r="1695" spans="13:32" x14ac:dyDescent="0.35">
      <c r="M1695">
        <v>2022</v>
      </c>
      <c r="N1695" s="15">
        <v>44696</v>
      </c>
      <c r="O1695" s="4">
        <v>24</v>
      </c>
      <c r="P1695" s="15" t="s">
        <v>207</v>
      </c>
      <c r="Q1695" t="s">
        <v>150</v>
      </c>
      <c r="R1695" t="s">
        <v>151</v>
      </c>
      <c r="S1695" s="113">
        <v>14157.3039498908</v>
      </c>
      <c r="T1695" s="113">
        <v>14661.609</v>
      </c>
      <c r="U1695" s="113">
        <v>504.30505010916698</v>
      </c>
      <c r="V1695" s="113">
        <f t="shared" si="34"/>
        <v>14661609</v>
      </c>
      <c r="W1695" s="114"/>
      <c r="X1695">
        <v>2022</v>
      </c>
      <c r="Y1695" s="15">
        <v>44696</v>
      </c>
      <c r="Z1695" s="4">
        <v>24</v>
      </c>
      <c r="AA1695" s="4">
        <v>24</v>
      </c>
      <c r="AB1695" t="s">
        <v>224</v>
      </c>
      <c r="AC1695" t="s">
        <v>226</v>
      </c>
      <c r="AD1695" s="113">
        <v>5198.9715799999904</v>
      </c>
      <c r="AE1695" s="113">
        <v>5233.5941536904602</v>
      </c>
      <c r="AF1695" s="113">
        <v>34.622573690462502</v>
      </c>
    </row>
    <row r="1696" spans="13:32" x14ac:dyDescent="0.35">
      <c r="M1696">
        <v>2022</v>
      </c>
      <c r="N1696" s="15">
        <v>44697</v>
      </c>
      <c r="O1696" s="4">
        <v>24</v>
      </c>
      <c r="P1696" s="15" t="s">
        <v>207</v>
      </c>
      <c r="Q1696" t="s">
        <v>150</v>
      </c>
      <c r="R1696" t="s">
        <v>151</v>
      </c>
      <c r="S1696" s="113">
        <v>14686.344371595</v>
      </c>
      <c r="T1696" s="113">
        <v>15152.968999999999</v>
      </c>
      <c r="U1696" s="113">
        <v>466.624628404975</v>
      </c>
      <c r="V1696" s="113">
        <f t="shared" si="34"/>
        <v>15152969</v>
      </c>
      <c r="W1696" s="114"/>
      <c r="X1696">
        <v>2022</v>
      </c>
      <c r="Y1696" s="15">
        <v>44697</v>
      </c>
      <c r="Z1696" s="4">
        <v>24</v>
      </c>
      <c r="AA1696" s="4">
        <v>24</v>
      </c>
      <c r="AB1696" t="s">
        <v>224</v>
      </c>
      <c r="AC1696" t="s">
        <v>226</v>
      </c>
      <c r="AD1696" s="113">
        <v>5224.0671000000002</v>
      </c>
      <c r="AE1696" s="113">
        <v>5258.8567974142798</v>
      </c>
      <c r="AF1696" s="113">
        <v>34.789697414285897</v>
      </c>
    </row>
    <row r="1697" spans="13:32" x14ac:dyDescent="0.35">
      <c r="M1697">
        <v>2022</v>
      </c>
      <c r="N1697" s="15">
        <v>44698</v>
      </c>
      <c r="O1697" s="4">
        <v>24</v>
      </c>
      <c r="P1697" s="15" t="s">
        <v>207</v>
      </c>
      <c r="Q1697" t="s">
        <v>150</v>
      </c>
      <c r="R1697" t="s">
        <v>151</v>
      </c>
      <c r="S1697" s="113">
        <v>15312.9854151157</v>
      </c>
      <c r="T1697" s="113">
        <v>15807.092000000001</v>
      </c>
      <c r="U1697" s="113">
        <v>494.10658488422899</v>
      </c>
      <c r="V1697" s="113">
        <f t="shared" si="34"/>
        <v>15807092</v>
      </c>
      <c r="W1697" s="114"/>
      <c r="X1697">
        <v>2022</v>
      </c>
      <c r="Y1697" s="15">
        <v>44698</v>
      </c>
      <c r="Z1697" s="4">
        <v>24</v>
      </c>
      <c r="AA1697" s="4">
        <v>24</v>
      </c>
      <c r="AB1697" t="s">
        <v>224</v>
      </c>
      <c r="AC1697" t="s">
        <v>226</v>
      </c>
      <c r="AD1697" s="113">
        <v>5227.0161600000001</v>
      </c>
      <c r="AE1697" s="113">
        <v>5261.8254966920904</v>
      </c>
      <c r="AF1697" s="113">
        <v>34.809336692092103</v>
      </c>
    </row>
    <row r="1698" spans="13:32" x14ac:dyDescent="0.35">
      <c r="M1698">
        <v>2022</v>
      </c>
      <c r="N1698" s="15">
        <v>44699</v>
      </c>
      <c r="O1698" s="4">
        <v>24</v>
      </c>
      <c r="P1698" s="15" t="s">
        <v>207</v>
      </c>
      <c r="Q1698" t="s">
        <v>150</v>
      </c>
      <c r="R1698" t="s">
        <v>151</v>
      </c>
      <c r="S1698" s="113">
        <v>15554.843007196299</v>
      </c>
      <c r="T1698" s="113">
        <v>16148.7</v>
      </c>
      <c r="U1698" s="113">
        <v>593.85699280367896</v>
      </c>
      <c r="V1698" s="113">
        <f t="shared" si="34"/>
        <v>16148700</v>
      </c>
      <c r="W1698" s="114"/>
      <c r="X1698">
        <v>2022</v>
      </c>
      <c r="Y1698" s="15">
        <v>44699</v>
      </c>
      <c r="Z1698" s="4">
        <v>24</v>
      </c>
      <c r="AA1698" s="4">
        <v>24</v>
      </c>
      <c r="AB1698" t="s">
        <v>224</v>
      </c>
      <c r="AC1698" t="s">
        <v>226</v>
      </c>
      <c r="AD1698" s="113">
        <v>5113.5295399999904</v>
      </c>
      <c r="AE1698" s="113">
        <v>5147.5831120560697</v>
      </c>
      <c r="AF1698" s="113">
        <v>34.053572056073101</v>
      </c>
    </row>
    <row r="1699" spans="13:32" x14ac:dyDescent="0.35">
      <c r="M1699">
        <v>2022</v>
      </c>
      <c r="N1699" s="15">
        <v>44700</v>
      </c>
      <c r="O1699" s="4">
        <v>24</v>
      </c>
      <c r="P1699" s="15" t="s">
        <v>207</v>
      </c>
      <c r="Q1699" t="s">
        <v>150</v>
      </c>
      <c r="R1699" t="s">
        <v>151</v>
      </c>
      <c r="S1699" s="113">
        <v>15911.4141284834</v>
      </c>
      <c r="T1699" s="113">
        <v>16439.386999999999</v>
      </c>
      <c r="U1699" s="113">
        <v>527.97287151655598</v>
      </c>
      <c r="V1699" s="113">
        <f t="shared" si="34"/>
        <v>16439386.999999998</v>
      </c>
      <c r="W1699" s="114"/>
      <c r="X1699">
        <v>2022</v>
      </c>
      <c r="Y1699" s="15">
        <v>44700</v>
      </c>
      <c r="Z1699" s="4">
        <v>24</v>
      </c>
      <c r="AA1699" s="4">
        <v>24</v>
      </c>
      <c r="AB1699" t="s">
        <v>224</v>
      </c>
      <c r="AC1699" t="s">
        <v>226</v>
      </c>
      <c r="AD1699" s="113">
        <v>5216.5071799999996</v>
      </c>
      <c r="AE1699" s="113">
        <v>5251.2465320943902</v>
      </c>
      <c r="AF1699" s="113">
        <v>34.739352094395898</v>
      </c>
    </row>
    <row r="1700" spans="13:32" x14ac:dyDescent="0.35">
      <c r="M1700">
        <v>2022</v>
      </c>
      <c r="N1700" s="15">
        <v>44701</v>
      </c>
      <c r="O1700" s="4">
        <v>24</v>
      </c>
      <c r="P1700" s="15" t="s">
        <v>207</v>
      </c>
      <c r="Q1700" t="s">
        <v>150</v>
      </c>
      <c r="R1700" t="s">
        <v>151</v>
      </c>
      <c r="S1700" s="113">
        <v>15649.235616301399</v>
      </c>
      <c r="T1700" s="113">
        <v>16242.414000000001</v>
      </c>
      <c r="U1700" s="113">
        <v>593.17838369851199</v>
      </c>
      <c r="V1700" s="113">
        <f t="shared" si="34"/>
        <v>16242414</v>
      </c>
      <c r="W1700" s="114"/>
      <c r="X1700">
        <v>2022</v>
      </c>
      <c r="Y1700" s="15">
        <v>44701</v>
      </c>
      <c r="Z1700" s="4">
        <v>24</v>
      </c>
      <c r="AA1700" s="4">
        <v>24</v>
      </c>
      <c r="AB1700" t="s">
        <v>224</v>
      </c>
      <c r="AC1700" t="s">
        <v>226</v>
      </c>
      <c r="AD1700" s="113">
        <v>5253.6764199999998</v>
      </c>
      <c r="AE1700" s="113">
        <v>5288.6633008087001</v>
      </c>
      <c r="AF1700" s="113">
        <v>34.986880808703198</v>
      </c>
    </row>
    <row r="1701" spans="13:32" x14ac:dyDescent="0.35">
      <c r="M1701">
        <v>2022</v>
      </c>
      <c r="N1701" s="15">
        <v>44702</v>
      </c>
      <c r="O1701" s="4">
        <v>24</v>
      </c>
      <c r="P1701" s="15" t="s">
        <v>207</v>
      </c>
      <c r="Q1701" t="s">
        <v>150</v>
      </c>
      <c r="R1701" t="s">
        <v>151</v>
      </c>
      <c r="S1701" s="113">
        <v>14887.3655503192</v>
      </c>
      <c r="T1701" s="113">
        <v>15491.374</v>
      </c>
      <c r="U1701" s="113">
        <v>604.00844968072795</v>
      </c>
      <c r="V1701" s="113">
        <f t="shared" si="34"/>
        <v>15491374</v>
      </c>
      <c r="W1701" s="114"/>
      <c r="X1701">
        <v>2022</v>
      </c>
      <c r="Y1701" s="15">
        <v>44702</v>
      </c>
      <c r="Z1701" s="4">
        <v>24</v>
      </c>
      <c r="AA1701" s="4">
        <v>24</v>
      </c>
      <c r="AB1701" t="s">
        <v>224</v>
      </c>
      <c r="AC1701" t="s">
        <v>226</v>
      </c>
      <c r="AD1701" s="113">
        <v>5195.1548000000003</v>
      </c>
      <c r="AE1701" s="113">
        <v>5229.7519558275599</v>
      </c>
      <c r="AF1701" s="113">
        <v>34.5971558275684</v>
      </c>
    </row>
    <row r="1702" spans="13:32" x14ac:dyDescent="0.35">
      <c r="M1702">
        <v>2022</v>
      </c>
      <c r="N1702" s="15">
        <v>44703</v>
      </c>
      <c r="O1702" s="4">
        <v>24</v>
      </c>
      <c r="P1702" s="15" t="s">
        <v>207</v>
      </c>
      <c r="Q1702" t="s">
        <v>150</v>
      </c>
      <c r="R1702" t="s">
        <v>151</v>
      </c>
      <c r="S1702" s="113">
        <v>14417.369144067399</v>
      </c>
      <c r="T1702" s="113">
        <v>15010.495000000001</v>
      </c>
      <c r="U1702" s="113">
        <v>593.12585593251902</v>
      </c>
      <c r="V1702" s="113">
        <f t="shared" si="34"/>
        <v>15010495</v>
      </c>
      <c r="W1702" s="114"/>
      <c r="X1702">
        <v>2022</v>
      </c>
      <c r="Y1702" s="15">
        <v>44703</v>
      </c>
      <c r="Z1702" s="4">
        <v>24</v>
      </c>
      <c r="AA1702" s="4">
        <v>24</v>
      </c>
      <c r="AB1702" t="s">
        <v>224</v>
      </c>
      <c r="AC1702" t="s">
        <v>226</v>
      </c>
      <c r="AD1702" s="113">
        <v>5169.0835200000001</v>
      </c>
      <c r="AE1702" s="113">
        <v>5203.5070540258102</v>
      </c>
      <c r="AF1702" s="113">
        <v>34.4235340258112</v>
      </c>
    </row>
    <row r="1703" spans="13:32" x14ac:dyDescent="0.35">
      <c r="M1703">
        <v>2022</v>
      </c>
      <c r="N1703" s="15">
        <v>44704</v>
      </c>
      <c r="O1703" s="4">
        <v>24</v>
      </c>
      <c r="P1703" s="15" t="s">
        <v>207</v>
      </c>
      <c r="Q1703" t="s">
        <v>150</v>
      </c>
      <c r="R1703" t="s">
        <v>151</v>
      </c>
      <c r="S1703" s="113">
        <v>15196.793741544199</v>
      </c>
      <c r="T1703" s="113">
        <v>16353.865</v>
      </c>
      <c r="U1703" s="113">
        <v>1157.07125845571</v>
      </c>
      <c r="V1703" s="113">
        <f t="shared" si="34"/>
        <v>16353865</v>
      </c>
      <c r="W1703" s="114"/>
      <c r="X1703">
        <v>2022</v>
      </c>
      <c r="Y1703" s="15">
        <v>44704</v>
      </c>
      <c r="Z1703" s="4">
        <v>24</v>
      </c>
      <c r="AA1703" s="4">
        <v>24</v>
      </c>
      <c r="AB1703" t="s">
        <v>224</v>
      </c>
      <c r="AC1703" t="s">
        <v>226</v>
      </c>
      <c r="AD1703" s="113">
        <v>5207.06808</v>
      </c>
      <c r="AE1703" s="113">
        <v>5241.7445723671799</v>
      </c>
      <c r="AF1703" s="113">
        <v>34.676492367180003</v>
      </c>
    </row>
    <row r="1704" spans="13:32" x14ac:dyDescent="0.35">
      <c r="M1704">
        <v>2022</v>
      </c>
      <c r="N1704" s="15">
        <v>44705</v>
      </c>
      <c r="O1704" s="4">
        <v>24</v>
      </c>
      <c r="P1704" s="15" t="s">
        <v>207</v>
      </c>
      <c r="Q1704" t="s">
        <v>150</v>
      </c>
      <c r="R1704" t="s">
        <v>151</v>
      </c>
      <c r="S1704" s="113">
        <v>15486.0728647749</v>
      </c>
      <c r="T1704" s="113">
        <v>15990.513999999999</v>
      </c>
      <c r="U1704" s="113">
        <v>504.44113522501101</v>
      </c>
      <c r="V1704" s="113">
        <f t="shared" si="34"/>
        <v>15990514</v>
      </c>
      <c r="W1704" s="114"/>
      <c r="X1704">
        <v>2022</v>
      </c>
      <c r="Y1704" s="15">
        <v>44705</v>
      </c>
      <c r="Z1704" s="4">
        <v>24</v>
      </c>
      <c r="AA1704" s="4">
        <v>24</v>
      </c>
      <c r="AB1704" t="s">
        <v>224</v>
      </c>
      <c r="AC1704" t="s">
        <v>226</v>
      </c>
      <c r="AD1704" s="113">
        <v>5218.8271999999997</v>
      </c>
      <c r="AE1704" s="113">
        <v>5253.5820022775997</v>
      </c>
      <c r="AF1704" s="113">
        <v>34.754802277605499</v>
      </c>
    </row>
    <row r="1705" spans="13:32" x14ac:dyDescent="0.35">
      <c r="M1705">
        <v>2022</v>
      </c>
      <c r="N1705" s="15">
        <v>44706</v>
      </c>
      <c r="O1705" s="4">
        <v>24</v>
      </c>
      <c r="P1705" s="15" t="s">
        <v>207</v>
      </c>
      <c r="Q1705" t="s">
        <v>150</v>
      </c>
      <c r="R1705" t="s">
        <v>151</v>
      </c>
      <c r="S1705" s="113">
        <v>15498.7434035517</v>
      </c>
      <c r="T1705" s="113">
        <v>16002.914000000001</v>
      </c>
      <c r="U1705" s="113">
        <v>504.170596448217</v>
      </c>
      <c r="V1705" s="113">
        <f t="shared" si="34"/>
        <v>16002914</v>
      </c>
      <c r="W1705" s="114"/>
      <c r="X1705">
        <v>2022</v>
      </c>
      <c r="Y1705" s="15">
        <v>44706</v>
      </c>
      <c r="Z1705" s="4">
        <v>24</v>
      </c>
      <c r="AA1705" s="4">
        <v>24</v>
      </c>
      <c r="AB1705" t="s">
        <v>224</v>
      </c>
      <c r="AC1705" t="s">
        <v>226</v>
      </c>
      <c r="AD1705" s="113">
        <v>5206.0103399999998</v>
      </c>
      <c r="AE1705" s="113">
        <v>5240.67978834308</v>
      </c>
      <c r="AF1705" s="113">
        <v>34.669448343081697</v>
      </c>
    </row>
    <row r="1706" spans="13:32" x14ac:dyDescent="0.35">
      <c r="M1706">
        <v>2022</v>
      </c>
      <c r="N1706" s="15">
        <v>44707</v>
      </c>
      <c r="O1706" s="4">
        <v>24</v>
      </c>
      <c r="P1706" s="15" t="s">
        <v>207</v>
      </c>
      <c r="Q1706" t="s">
        <v>150</v>
      </c>
      <c r="R1706" t="s">
        <v>151</v>
      </c>
      <c r="S1706" s="113">
        <v>15574.3127652899</v>
      </c>
      <c r="T1706" s="113">
        <v>16118.739</v>
      </c>
      <c r="U1706" s="113">
        <v>544.42623471007505</v>
      </c>
      <c r="V1706" s="113">
        <f t="shared" si="34"/>
        <v>16118739</v>
      </c>
      <c r="W1706" s="114"/>
      <c r="X1706">
        <v>2022</v>
      </c>
      <c r="Y1706" s="15">
        <v>44707</v>
      </c>
      <c r="Z1706" s="4">
        <v>24</v>
      </c>
      <c r="AA1706" s="4">
        <v>24</v>
      </c>
      <c r="AB1706" t="s">
        <v>224</v>
      </c>
      <c r="AC1706" t="s">
        <v>226</v>
      </c>
      <c r="AD1706" s="113">
        <v>5154.1029799999997</v>
      </c>
      <c r="AE1706" s="113">
        <v>5188.4267510549798</v>
      </c>
      <c r="AF1706" s="113">
        <v>34.3237710549827</v>
      </c>
    </row>
    <row r="1707" spans="13:32" x14ac:dyDescent="0.35">
      <c r="M1707">
        <v>2022</v>
      </c>
      <c r="N1707" s="15">
        <v>44708</v>
      </c>
      <c r="O1707" s="4">
        <v>24</v>
      </c>
      <c r="P1707" s="15" t="s">
        <v>207</v>
      </c>
      <c r="Q1707" t="s">
        <v>150</v>
      </c>
      <c r="R1707" t="s">
        <v>151</v>
      </c>
      <c r="S1707" s="113">
        <v>15469.1721808115</v>
      </c>
      <c r="T1707" s="113">
        <v>15909.022000000001</v>
      </c>
      <c r="U1707" s="113">
        <v>439.84981918841902</v>
      </c>
      <c r="V1707" s="113">
        <f t="shared" si="34"/>
        <v>15909022</v>
      </c>
      <c r="W1707" s="114"/>
      <c r="X1707">
        <v>2022</v>
      </c>
      <c r="Y1707" s="15">
        <v>44708</v>
      </c>
      <c r="Z1707" s="4">
        <v>24</v>
      </c>
      <c r="AA1707" s="4">
        <v>24</v>
      </c>
      <c r="AB1707" t="s">
        <v>224</v>
      </c>
      <c r="AC1707" t="s">
        <v>226</v>
      </c>
      <c r="AD1707" s="113">
        <v>5165.1170999999904</v>
      </c>
      <c r="AE1707" s="113">
        <v>5199.5142196346897</v>
      </c>
      <c r="AF1707" s="113">
        <v>34.397119634690903</v>
      </c>
    </row>
    <row r="1708" spans="13:32" x14ac:dyDescent="0.35">
      <c r="M1708">
        <v>2022</v>
      </c>
      <c r="N1708" s="15">
        <v>44709</v>
      </c>
      <c r="O1708" s="4">
        <v>24</v>
      </c>
      <c r="P1708" s="15" t="s">
        <v>207</v>
      </c>
      <c r="Q1708" t="s">
        <v>150</v>
      </c>
      <c r="R1708" t="s">
        <v>151</v>
      </c>
      <c r="S1708" s="113">
        <v>14458.5632115443</v>
      </c>
      <c r="T1708" s="113">
        <v>14864.460999999999</v>
      </c>
      <c r="U1708" s="113">
        <v>405.89778845564399</v>
      </c>
      <c r="V1708" s="113">
        <f t="shared" si="34"/>
        <v>14864461</v>
      </c>
      <c r="W1708" s="114"/>
      <c r="X1708">
        <v>2022</v>
      </c>
      <c r="Y1708" s="15">
        <v>44709</v>
      </c>
      <c r="Z1708" s="4">
        <v>24</v>
      </c>
      <c r="AA1708" s="4">
        <v>24</v>
      </c>
      <c r="AB1708" t="s">
        <v>224</v>
      </c>
      <c r="AC1708" t="s">
        <v>226</v>
      </c>
      <c r="AD1708" s="113">
        <v>5165.2860199999996</v>
      </c>
      <c r="AE1708" s="113">
        <v>5199.6842645581601</v>
      </c>
      <c r="AF1708" s="113">
        <v>34.3982445581603</v>
      </c>
    </row>
    <row r="1709" spans="13:32" x14ac:dyDescent="0.35">
      <c r="M1709">
        <v>2022</v>
      </c>
      <c r="N1709" s="15">
        <v>44710</v>
      </c>
      <c r="O1709" s="4">
        <v>24</v>
      </c>
      <c r="P1709" s="15" t="s">
        <v>207</v>
      </c>
      <c r="Q1709" t="s">
        <v>150</v>
      </c>
      <c r="R1709" t="s">
        <v>151</v>
      </c>
      <c r="S1709" s="113">
        <v>13893.6369638419</v>
      </c>
      <c r="T1709" s="113">
        <v>14250.486000000001</v>
      </c>
      <c r="U1709" s="113">
        <v>356.84903615809799</v>
      </c>
      <c r="V1709" s="113">
        <f t="shared" si="34"/>
        <v>14250486</v>
      </c>
      <c r="W1709" s="114"/>
      <c r="X1709">
        <v>2022</v>
      </c>
      <c r="Y1709" s="15">
        <v>44710</v>
      </c>
      <c r="Z1709" s="4">
        <v>24</v>
      </c>
      <c r="AA1709" s="4">
        <v>24</v>
      </c>
      <c r="AB1709" t="s">
        <v>224</v>
      </c>
      <c r="AC1709" t="s">
        <v>226</v>
      </c>
      <c r="AD1709" s="113">
        <v>5167.6970599999904</v>
      </c>
      <c r="AE1709" s="113">
        <v>5202.1113608894502</v>
      </c>
      <c r="AF1709" s="113">
        <v>34.4143008894535</v>
      </c>
    </row>
    <row r="1710" spans="13:32" x14ac:dyDescent="0.35">
      <c r="M1710">
        <v>2022</v>
      </c>
      <c r="N1710" s="15">
        <v>44711</v>
      </c>
      <c r="O1710" s="4">
        <v>24</v>
      </c>
      <c r="P1710" s="15" t="s">
        <v>207</v>
      </c>
      <c r="Q1710" t="s">
        <v>150</v>
      </c>
      <c r="R1710" t="s">
        <v>151</v>
      </c>
      <c r="S1710" s="113">
        <v>14345.181192718899</v>
      </c>
      <c r="T1710" s="113">
        <v>14845.404</v>
      </c>
      <c r="U1710" s="113">
        <v>500.22280728104403</v>
      </c>
      <c r="V1710" s="113">
        <f t="shared" si="34"/>
        <v>14845404</v>
      </c>
      <c r="W1710" s="114"/>
      <c r="X1710">
        <v>2022</v>
      </c>
      <c r="Y1710" s="15">
        <v>44711</v>
      </c>
      <c r="Z1710" s="4">
        <v>24</v>
      </c>
      <c r="AA1710" s="4">
        <v>24</v>
      </c>
      <c r="AB1710" t="s">
        <v>224</v>
      </c>
      <c r="AC1710" t="s">
        <v>226</v>
      </c>
      <c r="AD1710" s="113">
        <v>5212.0457200000001</v>
      </c>
      <c r="AE1710" s="113">
        <v>5246.7553609822498</v>
      </c>
      <c r="AF1710" s="113">
        <v>34.709640982257397</v>
      </c>
    </row>
    <row r="1711" spans="13:32" x14ac:dyDescent="0.35">
      <c r="M1711">
        <v>2022</v>
      </c>
      <c r="N1711" s="15">
        <v>44712</v>
      </c>
      <c r="O1711" s="4">
        <v>24</v>
      </c>
      <c r="P1711" s="15" t="s">
        <v>207</v>
      </c>
      <c r="Q1711" t="s">
        <v>150</v>
      </c>
      <c r="R1711" t="s">
        <v>151</v>
      </c>
      <c r="S1711" s="113">
        <v>15225.0226722308</v>
      </c>
      <c r="T1711" s="113">
        <v>15813.282999999999</v>
      </c>
      <c r="U1711" s="113">
        <v>588.26032776917702</v>
      </c>
      <c r="V1711" s="113">
        <f t="shared" si="34"/>
        <v>15813283</v>
      </c>
      <c r="W1711" s="114"/>
      <c r="X1711">
        <v>2022</v>
      </c>
      <c r="Y1711" s="15">
        <v>44712</v>
      </c>
      <c r="Z1711" s="4">
        <v>24</v>
      </c>
      <c r="AA1711" s="4">
        <v>24</v>
      </c>
      <c r="AB1711" t="s">
        <v>224</v>
      </c>
      <c r="AC1711" t="s">
        <v>226</v>
      </c>
      <c r="AD1711" s="113">
        <v>5221.36708</v>
      </c>
      <c r="AE1711" s="113">
        <v>5256.1387966194297</v>
      </c>
      <c r="AF1711" s="113">
        <v>34.771716619434599</v>
      </c>
    </row>
    <row r="1712" spans="13:32" x14ac:dyDescent="0.35">
      <c r="M1712">
        <v>2022</v>
      </c>
      <c r="N1712" s="15">
        <v>44713</v>
      </c>
      <c r="O1712" s="4">
        <v>24</v>
      </c>
      <c r="P1712" s="15" t="s">
        <v>208</v>
      </c>
      <c r="Q1712" t="s">
        <v>150</v>
      </c>
      <c r="R1712" t="s">
        <v>151</v>
      </c>
      <c r="S1712" s="113">
        <v>15774.538770409599</v>
      </c>
      <c r="T1712" s="113">
        <v>16345.567999999999</v>
      </c>
      <c r="U1712" s="113">
        <v>571.02922959032105</v>
      </c>
      <c r="V1712" s="113">
        <f t="shared" si="34"/>
        <v>16345568</v>
      </c>
      <c r="W1712" s="114"/>
      <c r="X1712">
        <v>2022</v>
      </c>
      <c r="Y1712" s="15">
        <v>44713</v>
      </c>
      <c r="Z1712" s="4">
        <v>24</v>
      </c>
      <c r="AA1712" s="4">
        <v>24</v>
      </c>
      <c r="AB1712" t="s">
        <v>224</v>
      </c>
      <c r="AC1712" t="s">
        <v>226</v>
      </c>
      <c r="AD1712" s="113">
        <v>5235.1340399999999</v>
      </c>
      <c r="AE1712" s="113">
        <v>5269.9974377490098</v>
      </c>
      <c r="AF1712" s="113">
        <v>34.863397749011803</v>
      </c>
    </row>
    <row r="1713" spans="13:32" x14ac:dyDescent="0.35">
      <c r="M1713">
        <v>2022</v>
      </c>
      <c r="N1713" s="15">
        <v>44714</v>
      </c>
      <c r="O1713" s="4">
        <v>24</v>
      </c>
      <c r="P1713" s="15" t="s">
        <v>208</v>
      </c>
      <c r="Q1713" t="s">
        <v>150</v>
      </c>
      <c r="R1713" t="s">
        <v>151</v>
      </c>
      <c r="S1713" s="113">
        <v>16038.2242607219</v>
      </c>
      <c r="T1713" s="113">
        <v>16648.435000000001</v>
      </c>
      <c r="U1713" s="113">
        <v>610.210739278049</v>
      </c>
      <c r="V1713" s="113">
        <f t="shared" si="34"/>
        <v>16648435.000000002</v>
      </c>
      <c r="W1713" s="114"/>
      <c r="X1713">
        <v>2022</v>
      </c>
      <c r="Y1713" s="15">
        <v>44714</v>
      </c>
      <c r="Z1713" s="4">
        <v>24</v>
      </c>
      <c r="AA1713" s="4">
        <v>24</v>
      </c>
      <c r="AB1713" t="s">
        <v>224</v>
      </c>
      <c r="AC1713" t="s">
        <v>226</v>
      </c>
      <c r="AD1713" s="113">
        <v>5259.0580199999904</v>
      </c>
      <c r="AE1713" s="113">
        <v>5294.0807395971397</v>
      </c>
      <c r="AF1713" s="113">
        <v>35.022719597145503</v>
      </c>
    </row>
    <row r="1714" spans="13:32" x14ac:dyDescent="0.35">
      <c r="M1714">
        <v>2022</v>
      </c>
      <c r="N1714" s="15">
        <v>44715</v>
      </c>
      <c r="O1714" s="4">
        <v>24</v>
      </c>
      <c r="P1714" s="15" t="s">
        <v>208</v>
      </c>
      <c r="Q1714" t="s">
        <v>150</v>
      </c>
      <c r="R1714" t="s">
        <v>151</v>
      </c>
      <c r="S1714" s="113">
        <v>15415.8037409189</v>
      </c>
      <c r="T1714" s="113">
        <v>16096.017</v>
      </c>
      <c r="U1714" s="113">
        <v>680.21325908106098</v>
      </c>
      <c r="V1714" s="113">
        <f t="shared" si="34"/>
        <v>16096017</v>
      </c>
      <c r="W1714" s="114"/>
      <c r="X1714">
        <v>2022</v>
      </c>
      <c r="Y1714" s="15">
        <v>44715</v>
      </c>
      <c r="Z1714" s="4">
        <v>24</v>
      </c>
      <c r="AA1714" s="4">
        <v>24</v>
      </c>
      <c r="AB1714" t="s">
        <v>224</v>
      </c>
      <c r="AC1714" t="s">
        <v>226</v>
      </c>
      <c r="AD1714" s="113">
        <v>5283.0258999999996</v>
      </c>
      <c r="AE1714" s="113">
        <v>5318.2082337975098</v>
      </c>
      <c r="AF1714" s="113">
        <v>35.182333797518403</v>
      </c>
    </row>
    <row r="1715" spans="13:32" x14ac:dyDescent="0.35">
      <c r="M1715">
        <v>2022</v>
      </c>
      <c r="N1715" s="15">
        <v>44716</v>
      </c>
      <c r="O1715" s="4">
        <v>24</v>
      </c>
      <c r="P1715" s="15" t="s">
        <v>208</v>
      </c>
      <c r="Q1715" t="s">
        <v>150</v>
      </c>
      <c r="R1715" t="s">
        <v>151</v>
      </c>
      <c r="S1715" s="113">
        <v>14160.6953466592</v>
      </c>
      <c r="T1715" s="113">
        <v>14841.59</v>
      </c>
      <c r="U1715" s="113">
        <v>680.89465334079898</v>
      </c>
      <c r="V1715" s="113">
        <f t="shared" si="34"/>
        <v>14841590</v>
      </c>
      <c r="W1715" s="114"/>
      <c r="X1715">
        <v>2022</v>
      </c>
      <c r="Y1715" s="15">
        <v>44716</v>
      </c>
      <c r="Z1715" s="4">
        <v>24</v>
      </c>
      <c r="AA1715" s="4">
        <v>24</v>
      </c>
      <c r="AB1715" t="s">
        <v>224</v>
      </c>
      <c r="AC1715" t="s">
        <v>226</v>
      </c>
      <c r="AD1715" s="113">
        <v>5213.8138199999903</v>
      </c>
      <c r="AE1715" s="113">
        <v>5248.5352356518397</v>
      </c>
      <c r="AF1715" s="113">
        <v>34.7214156518436</v>
      </c>
    </row>
    <row r="1716" spans="13:32" x14ac:dyDescent="0.35">
      <c r="M1716">
        <v>2022</v>
      </c>
      <c r="N1716" s="15">
        <v>44717</v>
      </c>
      <c r="O1716" s="4">
        <v>24</v>
      </c>
      <c r="P1716" s="15" t="s">
        <v>208</v>
      </c>
      <c r="Q1716" t="s">
        <v>150</v>
      </c>
      <c r="R1716" t="s">
        <v>151</v>
      </c>
      <c r="S1716" s="113">
        <v>13651.876172287601</v>
      </c>
      <c r="T1716" s="113">
        <v>14211.911</v>
      </c>
      <c r="U1716" s="113">
        <v>560.03482771231302</v>
      </c>
      <c r="V1716" s="113">
        <f t="shared" si="34"/>
        <v>14211911</v>
      </c>
      <c r="W1716" s="114"/>
      <c r="X1716">
        <v>2022</v>
      </c>
      <c r="Y1716" s="15">
        <v>44717</v>
      </c>
      <c r="Z1716" s="4">
        <v>24</v>
      </c>
      <c r="AA1716" s="4">
        <v>24</v>
      </c>
      <c r="AB1716" t="s">
        <v>224</v>
      </c>
      <c r="AC1716" t="s">
        <v>226</v>
      </c>
      <c r="AD1716" s="113">
        <v>5217.0754800000004</v>
      </c>
      <c r="AE1716" s="113">
        <v>5251.8186166906999</v>
      </c>
      <c r="AF1716" s="113">
        <v>34.743136690700098</v>
      </c>
    </row>
    <row r="1717" spans="13:32" x14ac:dyDescent="0.35">
      <c r="M1717">
        <v>2022</v>
      </c>
      <c r="N1717" s="15">
        <v>44718</v>
      </c>
      <c r="O1717" s="4">
        <v>24</v>
      </c>
      <c r="P1717" s="15" t="s">
        <v>208</v>
      </c>
      <c r="Q1717" t="s">
        <v>150</v>
      </c>
      <c r="R1717" t="s">
        <v>151</v>
      </c>
      <c r="S1717" s="113">
        <v>14299.9138919955</v>
      </c>
      <c r="T1717" s="113">
        <v>14830.721</v>
      </c>
      <c r="U1717" s="113">
        <v>530.80710800446195</v>
      </c>
      <c r="V1717" s="113">
        <f t="shared" si="34"/>
        <v>14830721</v>
      </c>
      <c r="W1717" s="114"/>
      <c r="X1717">
        <v>2022</v>
      </c>
      <c r="Y1717" s="15">
        <v>44718</v>
      </c>
      <c r="Z1717" s="4">
        <v>24</v>
      </c>
      <c r="AA1717" s="4">
        <v>24</v>
      </c>
      <c r="AB1717" t="s">
        <v>224</v>
      </c>
      <c r="AC1717" t="s">
        <v>226</v>
      </c>
      <c r="AD1717" s="113">
        <v>5213.8390999999901</v>
      </c>
      <c r="AE1717" s="113">
        <v>5248.56068400411</v>
      </c>
      <c r="AF1717" s="113">
        <v>34.721584004112898</v>
      </c>
    </row>
    <row r="1718" spans="13:32" x14ac:dyDescent="0.35">
      <c r="M1718">
        <v>2022</v>
      </c>
      <c r="N1718" s="15">
        <v>44719</v>
      </c>
      <c r="O1718" s="4">
        <v>24</v>
      </c>
      <c r="P1718" s="15" t="s">
        <v>208</v>
      </c>
      <c r="Q1718" t="s">
        <v>150</v>
      </c>
      <c r="R1718" t="s">
        <v>151</v>
      </c>
      <c r="S1718" s="113">
        <v>15010.064333333699</v>
      </c>
      <c r="T1718" s="113">
        <v>15536.478999999999</v>
      </c>
      <c r="U1718" s="113">
        <v>526.41466666621204</v>
      </c>
      <c r="V1718" s="113">
        <f t="shared" si="34"/>
        <v>15536479</v>
      </c>
      <c r="W1718" s="114"/>
      <c r="X1718">
        <v>2022</v>
      </c>
      <c r="Y1718" s="15">
        <v>44719</v>
      </c>
      <c r="Z1718" s="4">
        <v>24</v>
      </c>
      <c r="AA1718" s="4">
        <v>24</v>
      </c>
      <c r="AB1718" t="s">
        <v>224</v>
      </c>
      <c r="AC1718" t="s">
        <v>226</v>
      </c>
      <c r="AD1718" s="113">
        <v>5244.4277999999904</v>
      </c>
      <c r="AE1718" s="113">
        <v>5279.3530895838603</v>
      </c>
      <c r="AF1718" s="113">
        <v>34.925289583870203</v>
      </c>
    </row>
    <row r="1719" spans="13:32" x14ac:dyDescent="0.35">
      <c r="M1719">
        <v>2022</v>
      </c>
      <c r="N1719" s="15">
        <v>44720</v>
      </c>
      <c r="O1719" s="4">
        <v>24</v>
      </c>
      <c r="P1719" s="15" t="s">
        <v>208</v>
      </c>
      <c r="Q1719" t="s">
        <v>150</v>
      </c>
      <c r="R1719" t="s">
        <v>151</v>
      </c>
      <c r="S1719" s="113">
        <v>15640.317500725399</v>
      </c>
      <c r="T1719" s="113">
        <v>16130.717000000001</v>
      </c>
      <c r="U1719" s="113">
        <v>490.39949927453199</v>
      </c>
      <c r="V1719" s="113">
        <f t="shared" si="34"/>
        <v>16130717</v>
      </c>
      <c r="W1719" s="114"/>
      <c r="X1719">
        <v>2022</v>
      </c>
      <c r="Y1719" s="15">
        <v>44720</v>
      </c>
      <c r="Z1719" s="4">
        <v>24</v>
      </c>
      <c r="AA1719" s="4">
        <v>24</v>
      </c>
      <c r="AB1719" t="s">
        <v>224</v>
      </c>
      <c r="AC1719" t="s">
        <v>226</v>
      </c>
      <c r="AD1719" s="113">
        <v>5271.7261799999997</v>
      </c>
      <c r="AE1719" s="113">
        <v>5306.8332632633701</v>
      </c>
      <c r="AF1719" s="113">
        <v>35.107083263376801</v>
      </c>
    </row>
    <row r="1720" spans="13:32" x14ac:dyDescent="0.35">
      <c r="M1720">
        <v>2022</v>
      </c>
      <c r="N1720" s="15">
        <v>44721</v>
      </c>
      <c r="O1720" s="4">
        <v>24</v>
      </c>
      <c r="P1720" s="15" t="s">
        <v>208</v>
      </c>
      <c r="Q1720" t="s">
        <v>150</v>
      </c>
      <c r="R1720" t="s">
        <v>151</v>
      </c>
      <c r="S1720" s="113">
        <v>15745.7281520328</v>
      </c>
      <c r="T1720" s="113">
        <v>16264.094999999999</v>
      </c>
      <c r="U1720" s="113">
        <v>518.36684796715701</v>
      </c>
      <c r="V1720" s="113">
        <f t="shared" si="34"/>
        <v>16264095</v>
      </c>
      <c r="W1720" s="114"/>
      <c r="X1720">
        <v>2022</v>
      </c>
      <c r="Y1720" s="15">
        <v>44721</v>
      </c>
      <c r="Z1720" s="4">
        <v>24</v>
      </c>
      <c r="AA1720" s="4">
        <v>24</v>
      </c>
      <c r="AB1720" t="s">
        <v>224</v>
      </c>
      <c r="AC1720" t="s">
        <v>226</v>
      </c>
      <c r="AD1720" s="113">
        <v>5281.2560599999997</v>
      </c>
      <c r="AE1720" s="113">
        <v>5316.4266075403903</v>
      </c>
      <c r="AF1720" s="113">
        <v>35.170547540394701</v>
      </c>
    </row>
    <row r="1721" spans="13:32" x14ac:dyDescent="0.35">
      <c r="M1721">
        <v>2022</v>
      </c>
      <c r="N1721" s="15">
        <v>44722</v>
      </c>
      <c r="O1721" s="4">
        <v>24</v>
      </c>
      <c r="P1721" s="15" t="s">
        <v>208</v>
      </c>
      <c r="Q1721" t="s">
        <v>150</v>
      </c>
      <c r="R1721" t="s">
        <v>151</v>
      </c>
      <c r="S1721" s="113">
        <v>15694.521316375</v>
      </c>
      <c r="T1721" s="113">
        <v>16259.666999999999</v>
      </c>
      <c r="U1721" s="113">
        <v>565.14568362498096</v>
      </c>
      <c r="V1721" s="113">
        <f t="shared" si="34"/>
        <v>16259667</v>
      </c>
      <c r="W1721" s="114"/>
      <c r="X1721">
        <v>2022</v>
      </c>
      <c r="Y1721" s="15">
        <v>44722</v>
      </c>
      <c r="Z1721" s="4">
        <v>24</v>
      </c>
      <c r="AA1721" s="4">
        <v>24</v>
      </c>
      <c r="AB1721" t="s">
        <v>224</v>
      </c>
      <c r="AC1721" t="s">
        <v>226</v>
      </c>
      <c r="AD1721" s="113">
        <v>5332.3724199999997</v>
      </c>
      <c r="AE1721" s="113">
        <v>5367.8833771605696</v>
      </c>
      <c r="AF1721" s="113">
        <v>35.510957160577803</v>
      </c>
    </row>
    <row r="1722" spans="13:32" x14ac:dyDescent="0.35">
      <c r="M1722">
        <v>2022</v>
      </c>
      <c r="N1722" s="15">
        <v>44723</v>
      </c>
      <c r="O1722" s="4">
        <v>24</v>
      </c>
      <c r="P1722" s="15" t="s">
        <v>208</v>
      </c>
      <c r="Q1722" t="s">
        <v>150</v>
      </c>
      <c r="R1722" t="s">
        <v>151</v>
      </c>
      <c r="S1722" s="113">
        <v>14879.864725330899</v>
      </c>
      <c r="T1722" s="113">
        <v>15409.304</v>
      </c>
      <c r="U1722" s="113">
        <v>529.43927466901903</v>
      </c>
      <c r="V1722" s="113">
        <f t="shared" si="34"/>
        <v>15409304</v>
      </c>
      <c r="W1722" s="114"/>
      <c r="X1722">
        <v>2022</v>
      </c>
      <c r="Y1722" s="15">
        <v>44723</v>
      </c>
      <c r="Z1722" s="4">
        <v>24</v>
      </c>
      <c r="AA1722" s="4">
        <v>24</v>
      </c>
      <c r="AB1722" t="s">
        <v>224</v>
      </c>
      <c r="AC1722" t="s">
        <v>226</v>
      </c>
      <c r="AD1722" s="113">
        <v>5269.2425599999997</v>
      </c>
      <c r="AE1722" s="113">
        <v>5304.3331035852598</v>
      </c>
      <c r="AF1722" s="113">
        <v>35.090543585260598</v>
      </c>
    </row>
    <row r="1723" spans="13:32" x14ac:dyDescent="0.35">
      <c r="M1723">
        <v>2022</v>
      </c>
      <c r="N1723" s="15">
        <v>44724</v>
      </c>
      <c r="O1723" s="4">
        <v>24</v>
      </c>
      <c r="P1723" s="15" t="s">
        <v>208</v>
      </c>
      <c r="Q1723" t="s">
        <v>150</v>
      </c>
      <c r="R1723" t="s">
        <v>151</v>
      </c>
      <c r="S1723" s="113">
        <v>14346.574963945999</v>
      </c>
      <c r="T1723" s="113">
        <v>14896.326999999999</v>
      </c>
      <c r="U1723" s="113">
        <v>549.75203605391596</v>
      </c>
      <c r="V1723" s="113">
        <f t="shared" si="34"/>
        <v>14896327</v>
      </c>
      <c r="W1723" s="114"/>
      <c r="X1723">
        <v>2022</v>
      </c>
      <c r="Y1723" s="15">
        <v>44724</v>
      </c>
      <c r="Z1723" s="4">
        <v>24</v>
      </c>
      <c r="AA1723" s="4">
        <v>24</v>
      </c>
      <c r="AB1723" t="s">
        <v>224</v>
      </c>
      <c r="AC1723" t="s">
        <v>226</v>
      </c>
      <c r="AD1723" s="113">
        <v>5187.8983799999996</v>
      </c>
      <c r="AE1723" s="113">
        <v>5222.4472116672296</v>
      </c>
      <c r="AF1723" s="113">
        <v>34.548831667239</v>
      </c>
    </row>
    <row r="1724" spans="13:32" x14ac:dyDescent="0.35">
      <c r="M1724">
        <v>2022</v>
      </c>
      <c r="N1724" s="15">
        <v>44725</v>
      </c>
      <c r="O1724" s="4">
        <v>24</v>
      </c>
      <c r="P1724" s="15" t="s">
        <v>208</v>
      </c>
      <c r="Q1724" t="s">
        <v>150</v>
      </c>
      <c r="R1724" t="s">
        <v>151</v>
      </c>
      <c r="S1724" s="113">
        <v>13835.235989528601</v>
      </c>
      <c r="T1724" s="113">
        <v>14480.491</v>
      </c>
      <c r="U1724" s="113">
        <v>645.25501047130604</v>
      </c>
      <c r="V1724" s="113">
        <f t="shared" si="34"/>
        <v>14480491</v>
      </c>
      <c r="W1724" s="114"/>
      <c r="X1724">
        <v>2022</v>
      </c>
      <c r="Y1724" s="15">
        <v>44725</v>
      </c>
      <c r="Z1724" s="4">
        <v>24</v>
      </c>
      <c r="AA1724" s="4">
        <v>24</v>
      </c>
      <c r="AB1724" t="s">
        <v>224</v>
      </c>
      <c r="AC1724" t="s">
        <v>226</v>
      </c>
      <c r="AD1724" s="113">
        <v>4693.7254999999996</v>
      </c>
      <c r="AE1724" s="113">
        <v>4724.98338523863</v>
      </c>
      <c r="AF1724" s="113">
        <v>31.2578852386326</v>
      </c>
    </row>
    <row r="1725" spans="13:32" x14ac:dyDescent="0.35">
      <c r="M1725">
        <v>2022</v>
      </c>
      <c r="N1725" s="15">
        <v>44726</v>
      </c>
      <c r="O1725" s="4">
        <v>24</v>
      </c>
      <c r="P1725" s="15" t="s">
        <v>208</v>
      </c>
      <c r="Q1725" t="s">
        <v>150</v>
      </c>
      <c r="R1725" t="s">
        <v>151</v>
      </c>
      <c r="S1725" s="113">
        <v>13663.171059874099</v>
      </c>
      <c r="T1725" s="113">
        <v>14339.047</v>
      </c>
      <c r="U1725" s="113">
        <v>675.87594012586999</v>
      </c>
      <c r="V1725" s="113">
        <f t="shared" si="34"/>
        <v>14339047</v>
      </c>
      <c r="W1725" s="114"/>
      <c r="X1725">
        <v>2022</v>
      </c>
      <c r="Y1725" s="15">
        <v>44726</v>
      </c>
      <c r="Z1725" s="4">
        <v>24</v>
      </c>
      <c r="AA1725" s="4">
        <v>24</v>
      </c>
      <c r="AB1725" t="s">
        <v>224</v>
      </c>
      <c r="AC1725" t="s">
        <v>226</v>
      </c>
      <c r="AD1725" s="113">
        <v>4621.7493199999999</v>
      </c>
      <c r="AE1725" s="113">
        <v>4652.5278795570703</v>
      </c>
      <c r="AF1725" s="113">
        <v>30.778559557070199</v>
      </c>
    </row>
    <row r="1726" spans="13:32" x14ac:dyDescent="0.35">
      <c r="M1726">
        <v>2022</v>
      </c>
      <c r="N1726" s="15">
        <v>44727</v>
      </c>
      <c r="O1726" s="4">
        <v>24</v>
      </c>
      <c r="P1726" s="15" t="s">
        <v>208</v>
      </c>
      <c r="Q1726" t="s">
        <v>150</v>
      </c>
      <c r="R1726" t="s">
        <v>151</v>
      </c>
      <c r="S1726" s="113">
        <v>14042.5844844696</v>
      </c>
      <c r="T1726" s="113">
        <v>14779.02</v>
      </c>
      <c r="U1726" s="113">
        <v>736.43551553038901</v>
      </c>
      <c r="V1726" s="113">
        <f t="shared" si="34"/>
        <v>14779020</v>
      </c>
      <c r="W1726" s="114"/>
      <c r="X1726">
        <v>2022</v>
      </c>
      <c r="Y1726" s="15">
        <v>44727</v>
      </c>
      <c r="Z1726" s="4">
        <v>24</v>
      </c>
      <c r="AA1726" s="4">
        <v>24</v>
      </c>
      <c r="AB1726" t="s">
        <v>224</v>
      </c>
      <c r="AC1726" t="s">
        <v>226</v>
      </c>
      <c r="AD1726" s="113">
        <v>4637.1590399999995</v>
      </c>
      <c r="AE1726" s="113">
        <v>4668.0402206539602</v>
      </c>
      <c r="AF1726" s="113">
        <v>30.881180653962101</v>
      </c>
    </row>
    <row r="1727" spans="13:32" x14ac:dyDescent="0.35">
      <c r="M1727">
        <v>2022</v>
      </c>
      <c r="N1727" s="15">
        <v>44728</v>
      </c>
      <c r="O1727" s="4">
        <v>24</v>
      </c>
      <c r="P1727" s="15" t="s">
        <v>208</v>
      </c>
      <c r="Q1727" t="s">
        <v>150</v>
      </c>
      <c r="R1727" t="s">
        <v>151</v>
      </c>
      <c r="S1727" s="113">
        <v>14707.039176251699</v>
      </c>
      <c r="T1727" s="113">
        <v>15434.137000000001</v>
      </c>
      <c r="U1727" s="113">
        <v>727.09782374824601</v>
      </c>
      <c r="V1727" s="113">
        <f t="shared" si="34"/>
        <v>15434137</v>
      </c>
      <c r="W1727" s="114"/>
      <c r="X1727">
        <v>2022</v>
      </c>
      <c r="Y1727" s="15">
        <v>44728</v>
      </c>
      <c r="Z1727" s="4">
        <v>24</v>
      </c>
      <c r="AA1727" s="4">
        <v>24</v>
      </c>
      <c r="AB1727" t="s">
        <v>224</v>
      </c>
      <c r="AC1727" t="s">
        <v>226</v>
      </c>
      <c r="AD1727" s="113">
        <v>4639.9237999999996</v>
      </c>
      <c r="AE1727" s="113">
        <v>4670.82339258512</v>
      </c>
      <c r="AF1727" s="113">
        <v>30.899592585122701</v>
      </c>
    </row>
    <row r="1728" spans="13:32" x14ac:dyDescent="0.35">
      <c r="M1728">
        <v>2022</v>
      </c>
      <c r="N1728" s="15">
        <v>44729</v>
      </c>
      <c r="O1728" s="4">
        <v>24</v>
      </c>
      <c r="P1728" s="15" t="s">
        <v>208</v>
      </c>
      <c r="Q1728" t="s">
        <v>150</v>
      </c>
      <c r="R1728" t="s">
        <v>151</v>
      </c>
      <c r="S1728" s="113">
        <v>14739.174566187199</v>
      </c>
      <c r="T1728" s="113">
        <v>15357.388000000001</v>
      </c>
      <c r="U1728" s="113">
        <v>618.21343381279905</v>
      </c>
      <c r="V1728" s="113">
        <f t="shared" si="34"/>
        <v>15357388</v>
      </c>
      <c r="W1728" s="114"/>
      <c r="X1728">
        <v>2022</v>
      </c>
      <c r="Y1728" s="15">
        <v>44729</v>
      </c>
      <c r="Z1728" s="4">
        <v>24</v>
      </c>
      <c r="AA1728" s="4">
        <v>24</v>
      </c>
      <c r="AB1728" t="s">
        <v>224</v>
      </c>
      <c r="AC1728" t="s">
        <v>226</v>
      </c>
      <c r="AD1728" s="113">
        <v>4627.98128</v>
      </c>
      <c r="AE1728" s="113">
        <v>4658.8013413216004</v>
      </c>
      <c r="AF1728" s="113">
        <v>30.820061321604701</v>
      </c>
    </row>
    <row r="1729" spans="13:32" x14ac:dyDescent="0.35">
      <c r="M1729">
        <v>2022</v>
      </c>
      <c r="N1729" s="15">
        <v>44730</v>
      </c>
      <c r="O1729" s="4">
        <v>24</v>
      </c>
      <c r="P1729" s="15" t="s">
        <v>208</v>
      </c>
      <c r="Q1729" t="s">
        <v>150</v>
      </c>
      <c r="R1729" t="s">
        <v>151</v>
      </c>
      <c r="S1729" s="113">
        <v>14311.8863381713</v>
      </c>
      <c r="T1729" s="113">
        <v>14841.168</v>
      </c>
      <c r="U1729" s="113">
        <v>529.28166182863595</v>
      </c>
      <c r="V1729" s="113">
        <f t="shared" si="34"/>
        <v>14841168</v>
      </c>
      <c r="W1729" s="114"/>
      <c r="X1729">
        <v>2022</v>
      </c>
      <c r="Y1729" s="15">
        <v>44730</v>
      </c>
      <c r="Z1729" s="4">
        <v>24</v>
      </c>
      <c r="AA1729" s="4">
        <v>24</v>
      </c>
      <c r="AB1729" t="s">
        <v>224</v>
      </c>
      <c r="AC1729" t="s">
        <v>226</v>
      </c>
      <c r="AD1729" s="113">
        <v>4573.5403799999904</v>
      </c>
      <c r="AE1729" s="113">
        <v>4603.9978919129298</v>
      </c>
      <c r="AF1729" s="113">
        <v>30.457511912934098</v>
      </c>
    </row>
    <row r="1730" spans="13:32" x14ac:dyDescent="0.35">
      <c r="M1730">
        <v>2022</v>
      </c>
      <c r="N1730" s="15">
        <v>44731</v>
      </c>
      <c r="O1730" s="4">
        <v>24</v>
      </c>
      <c r="P1730" s="15" t="s">
        <v>208</v>
      </c>
      <c r="Q1730" t="s">
        <v>150</v>
      </c>
      <c r="R1730" t="s">
        <v>151</v>
      </c>
      <c r="S1730" s="113">
        <v>14042.7419823246</v>
      </c>
      <c r="T1730" s="113">
        <v>14575.825000000001</v>
      </c>
      <c r="U1730" s="113">
        <v>533.08301767538205</v>
      </c>
      <c r="V1730" s="113">
        <f t="shared" si="34"/>
        <v>14575825</v>
      </c>
      <c r="W1730" s="114"/>
      <c r="X1730">
        <v>2022</v>
      </c>
      <c r="Y1730" s="15">
        <v>44731</v>
      </c>
      <c r="Z1730" s="4">
        <v>24</v>
      </c>
      <c r="AA1730" s="4">
        <v>24</v>
      </c>
      <c r="AB1730" t="s">
        <v>224</v>
      </c>
      <c r="AC1730" t="s">
        <v>226</v>
      </c>
      <c r="AD1730" s="113">
        <v>4556.4409400000004</v>
      </c>
      <c r="AE1730" s="113">
        <v>4586.7845781183996</v>
      </c>
      <c r="AF1730" s="113">
        <v>30.343638118404499</v>
      </c>
    </row>
    <row r="1731" spans="13:32" x14ac:dyDescent="0.35">
      <c r="M1731">
        <v>2022</v>
      </c>
      <c r="N1731" s="15">
        <v>44732</v>
      </c>
      <c r="O1731" s="4">
        <v>24</v>
      </c>
      <c r="P1731" s="15" t="s">
        <v>208</v>
      </c>
      <c r="Q1731" t="s">
        <v>150</v>
      </c>
      <c r="R1731" t="s">
        <v>151</v>
      </c>
      <c r="S1731" s="113">
        <v>15432.5058357547</v>
      </c>
      <c r="T1731" s="113">
        <v>16164.263000000001</v>
      </c>
      <c r="U1731" s="113">
        <v>731.75716424522705</v>
      </c>
      <c r="V1731" s="113">
        <f t="shared" si="34"/>
        <v>16164263</v>
      </c>
      <c r="W1731" s="114"/>
      <c r="X1731">
        <v>2022</v>
      </c>
      <c r="Y1731" s="15">
        <v>44732</v>
      </c>
      <c r="Z1731" s="4">
        <v>24</v>
      </c>
      <c r="AA1731" s="4">
        <v>24</v>
      </c>
      <c r="AB1731" t="s">
        <v>224</v>
      </c>
      <c r="AC1731" t="s">
        <v>226</v>
      </c>
      <c r="AD1731" s="113">
        <v>4876.8047399999996</v>
      </c>
      <c r="AE1731" s="113">
        <v>4909.2818422280998</v>
      </c>
      <c r="AF1731" s="113">
        <v>32.477102228100001</v>
      </c>
    </row>
    <row r="1732" spans="13:32" x14ac:dyDescent="0.35">
      <c r="M1732">
        <v>2022</v>
      </c>
      <c r="N1732" s="15">
        <v>44733</v>
      </c>
      <c r="O1732" s="4">
        <v>24</v>
      </c>
      <c r="P1732" s="15" t="s">
        <v>208</v>
      </c>
      <c r="Q1732" t="s">
        <v>150</v>
      </c>
      <c r="R1732" t="s">
        <v>151</v>
      </c>
      <c r="S1732" s="113">
        <v>16170.8634655851</v>
      </c>
      <c r="T1732" s="113">
        <v>17430.133000000002</v>
      </c>
      <c r="U1732" s="113">
        <v>1259.2695344148899</v>
      </c>
      <c r="V1732" s="113">
        <f t="shared" si="34"/>
        <v>17430133</v>
      </c>
      <c r="W1732" s="114"/>
      <c r="X1732">
        <v>2022</v>
      </c>
      <c r="Y1732" s="15">
        <v>44733</v>
      </c>
      <c r="Z1732" s="4">
        <v>24</v>
      </c>
      <c r="AA1732" s="4">
        <v>24</v>
      </c>
      <c r="AB1732" t="s">
        <v>224</v>
      </c>
      <c r="AC1732" t="s">
        <v>226</v>
      </c>
      <c r="AD1732" s="113">
        <v>4712.3758399999997</v>
      </c>
      <c r="AE1732" s="113">
        <v>4743.7579272584098</v>
      </c>
      <c r="AF1732" s="113">
        <v>31.382087258410401</v>
      </c>
    </row>
    <row r="1733" spans="13:32" x14ac:dyDescent="0.35">
      <c r="M1733">
        <v>2022</v>
      </c>
      <c r="N1733" s="15">
        <v>44734</v>
      </c>
      <c r="O1733" s="4">
        <v>24</v>
      </c>
      <c r="P1733" s="15" t="s">
        <v>208</v>
      </c>
      <c r="Q1733" t="s">
        <v>150</v>
      </c>
      <c r="R1733" t="s">
        <v>151</v>
      </c>
      <c r="S1733" s="113">
        <v>16857.262692501601</v>
      </c>
      <c r="T1733" s="113">
        <v>18116.795999999998</v>
      </c>
      <c r="U1733" s="113">
        <v>1259.53330749833</v>
      </c>
      <c r="V1733" s="113">
        <f t="shared" si="34"/>
        <v>18116796</v>
      </c>
      <c r="W1733" s="114"/>
      <c r="X1733">
        <v>2022</v>
      </c>
      <c r="Y1733" s="15">
        <v>44734</v>
      </c>
      <c r="Z1733" s="4">
        <v>24</v>
      </c>
      <c r="AA1733" s="4">
        <v>24</v>
      </c>
      <c r="AB1733" t="s">
        <v>224</v>
      </c>
      <c r="AC1733" t="s">
        <v>226</v>
      </c>
      <c r="AD1733" s="113">
        <v>4724.7529800000002</v>
      </c>
      <c r="AE1733" s="113">
        <v>4756.2174928756904</v>
      </c>
      <c r="AF1733" s="113">
        <v>31.464512875695</v>
      </c>
    </row>
    <row r="1734" spans="13:32" x14ac:dyDescent="0.35">
      <c r="M1734">
        <v>2022</v>
      </c>
      <c r="N1734" s="15">
        <v>44735</v>
      </c>
      <c r="O1734" s="4">
        <v>24</v>
      </c>
      <c r="P1734" s="15" t="s">
        <v>208</v>
      </c>
      <c r="Q1734" t="s">
        <v>150</v>
      </c>
      <c r="R1734" t="s">
        <v>151</v>
      </c>
      <c r="S1734" s="113">
        <v>16799.769164740701</v>
      </c>
      <c r="T1734" s="113">
        <v>18116.760999999999</v>
      </c>
      <c r="U1734" s="113">
        <v>1316.9918352592199</v>
      </c>
      <c r="V1734" s="113">
        <f t="shared" si="34"/>
        <v>18116761</v>
      </c>
      <c r="W1734" s="114"/>
      <c r="X1734">
        <v>2022</v>
      </c>
      <c r="Y1734" s="15">
        <v>44735</v>
      </c>
      <c r="Z1734" s="4">
        <v>24</v>
      </c>
      <c r="AA1734" s="4">
        <v>24</v>
      </c>
      <c r="AB1734" t="s">
        <v>224</v>
      </c>
      <c r="AC1734" t="s">
        <v>226</v>
      </c>
      <c r="AD1734" s="113">
        <v>4636.6843650000001</v>
      </c>
      <c r="AE1734" s="113">
        <v>4667.5623845537402</v>
      </c>
      <c r="AF1734" s="113">
        <v>30.8780195537495</v>
      </c>
    </row>
    <row r="1735" spans="13:32" x14ac:dyDescent="0.35">
      <c r="M1735">
        <v>2022</v>
      </c>
      <c r="N1735" s="15">
        <v>44736</v>
      </c>
      <c r="O1735" s="4">
        <v>24</v>
      </c>
      <c r="P1735" s="15" t="s">
        <v>208</v>
      </c>
      <c r="Q1735" t="s">
        <v>150</v>
      </c>
      <c r="R1735" t="s">
        <v>151</v>
      </c>
      <c r="S1735" s="113">
        <v>16796.2056145733</v>
      </c>
      <c r="T1735" s="113">
        <v>18238.723000000002</v>
      </c>
      <c r="U1735" s="113">
        <v>1442.51738542666</v>
      </c>
      <c r="V1735" s="113">
        <f t="shared" si="34"/>
        <v>18238723</v>
      </c>
      <c r="W1735" s="114"/>
      <c r="X1735">
        <v>2022</v>
      </c>
      <c r="Y1735" s="15">
        <v>44736</v>
      </c>
      <c r="Z1735" s="4">
        <v>24</v>
      </c>
      <c r="AA1735" s="4">
        <v>24</v>
      </c>
      <c r="AB1735" t="s">
        <v>224</v>
      </c>
      <c r="AC1735" t="s">
        <v>226</v>
      </c>
      <c r="AD1735" s="113">
        <v>4611.26386</v>
      </c>
      <c r="AE1735" s="113">
        <v>4641.9725915909103</v>
      </c>
      <c r="AF1735" s="113">
        <v>30.708731590915299</v>
      </c>
    </row>
    <row r="1736" spans="13:32" x14ac:dyDescent="0.35">
      <c r="M1736">
        <v>2022</v>
      </c>
      <c r="N1736" s="15">
        <v>44737</v>
      </c>
      <c r="O1736" s="4">
        <v>24</v>
      </c>
      <c r="P1736" s="15" t="s">
        <v>208</v>
      </c>
      <c r="Q1736" t="s">
        <v>150</v>
      </c>
      <c r="R1736" t="s">
        <v>151</v>
      </c>
      <c r="S1736" s="113">
        <v>16621.677923996602</v>
      </c>
      <c r="T1736" s="113">
        <v>18040.951000000001</v>
      </c>
      <c r="U1736" s="113">
        <v>1419.2730760033601</v>
      </c>
      <c r="V1736" s="113">
        <f t="shared" si="34"/>
        <v>18040951</v>
      </c>
      <c r="W1736" s="114"/>
      <c r="X1736">
        <v>2022</v>
      </c>
      <c r="Y1736" s="15">
        <v>44737</v>
      </c>
      <c r="Z1736" s="4">
        <v>24</v>
      </c>
      <c r="AA1736" s="4">
        <v>24</v>
      </c>
      <c r="AB1736" t="s">
        <v>224</v>
      </c>
      <c r="AC1736" t="s">
        <v>226</v>
      </c>
      <c r="AD1736" s="113">
        <v>4589.3203199999998</v>
      </c>
      <c r="AE1736" s="113">
        <v>4619.8829184915103</v>
      </c>
      <c r="AF1736" s="113">
        <v>30.562598491515001</v>
      </c>
    </row>
    <row r="1737" spans="13:32" x14ac:dyDescent="0.35">
      <c r="M1737">
        <v>2022</v>
      </c>
      <c r="N1737" s="15">
        <v>44738</v>
      </c>
      <c r="O1737" s="4">
        <v>24</v>
      </c>
      <c r="P1737" s="15" t="s">
        <v>208</v>
      </c>
      <c r="Q1737" t="s">
        <v>150</v>
      </c>
      <c r="R1737" t="s">
        <v>151</v>
      </c>
      <c r="S1737" s="113">
        <v>16927.687692658001</v>
      </c>
      <c r="T1737" s="113">
        <v>18394.838</v>
      </c>
      <c r="U1737" s="113">
        <v>1467.1503073419001</v>
      </c>
      <c r="V1737" s="113">
        <f t="shared" ref="V1737:V1800" si="35">T1737*1000</f>
        <v>18394838</v>
      </c>
      <c r="W1737" s="114"/>
      <c r="X1737">
        <v>2022</v>
      </c>
      <c r="Y1737" s="15">
        <v>44738</v>
      </c>
      <c r="Z1737" s="4">
        <v>24</v>
      </c>
      <c r="AA1737" s="4">
        <v>24</v>
      </c>
      <c r="AB1737" t="s">
        <v>224</v>
      </c>
      <c r="AC1737" t="s">
        <v>226</v>
      </c>
      <c r="AD1737" s="113">
        <v>4603.5792799999999</v>
      </c>
      <c r="AE1737" s="113">
        <v>4634.2368360972096</v>
      </c>
      <c r="AF1737" s="113">
        <v>30.657556097216801</v>
      </c>
    </row>
    <row r="1738" spans="13:32" x14ac:dyDescent="0.35">
      <c r="M1738">
        <v>2022</v>
      </c>
      <c r="N1738" s="15">
        <v>44739</v>
      </c>
      <c r="O1738" s="4">
        <v>24</v>
      </c>
      <c r="P1738" s="15" t="s">
        <v>208</v>
      </c>
      <c r="Q1738" t="s">
        <v>150</v>
      </c>
      <c r="R1738" t="s">
        <v>151</v>
      </c>
      <c r="S1738" s="113">
        <v>17970.668305386898</v>
      </c>
      <c r="T1738" s="113">
        <v>19533.548999999999</v>
      </c>
      <c r="U1738" s="113">
        <v>1562.8806946130601</v>
      </c>
      <c r="V1738" s="113">
        <f t="shared" si="35"/>
        <v>19533549</v>
      </c>
      <c r="W1738" s="114"/>
      <c r="X1738">
        <v>2022</v>
      </c>
      <c r="Y1738" s="15">
        <v>44739</v>
      </c>
      <c r="Z1738" s="4">
        <v>24</v>
      </c>
      <c r="AA1738" s="4">
        <v>24</v>
      </c>
      <c r="AB1738" t="s">
        <v>224</v>
      </c>
      <c r="AC1738" t="s">
        <v>226</v>
      </c>
      <c r="AD1738" s="113">
        <v>4639.6958400000003</v>
      </c>
      <c r="AE1738" s="113">
        <v>4670.5939144845097</v>
      </c>
      <c r="AF1738" s="113">
        <v>30.898074484517899</v>
      </c>
    </row>
    <row r="1739" spans="13:32" x14ac:dyDescent="0.35">
      <c r="M1739">
        <v>2022</v>
      </c>
      <c r="N1739" s="15">
        <v>44740</v>
      </c>
      <c r="O1739" s="4">
        <v>24</v>
      </c>
      <c r="P1739" s="15" t="s">
        <v>208</v>
      </c>
      <c r="Q1739" t="s">
        <v>150</v>
      </c>
      <c r="R1739" t="s">
        <v>151</v>
      </c>
      <c r="S1739" s="113">
        <v>17688.235393404499</v>
      </c>
      <c r="T1739" s="113">
        <v>19149.579000000002</v>
      </c>
      <c r="U1739" s="113">
        <v>1461.3436065954299</v>
      </c>
      <c r="V1739" s="113">
        <f t="shared" si="35"/>
        <v>19149579</v>
      </c>
      <c r="W1739" s="114"/>
      <c r="X1739">
        <v>2022</v>
      </c>
      <c r="Y1739" s="15">
        <v>44740</v>
      </c>
      <c r="Z1739" s="4">
        <v>24</v>
      </c>
      <c r="AA1739" s="4">
        <v>24</v>
      </c>
      <c r="AB1739" t="s">
        <v>224</v>
      </c>
      <c r="AC1739" t="s">
        <v>226</v>
      </c>
      <c r="AD1739" s="113">
        <v>4626.0631199999998</v>
      </c>
      <c r="AE1739" s="113">
        <v>4656.8704073268</v>
      </c>
      <c r="AF1739" s="113">
        <v>30.807287326800498</v>
      </c>
    </row>
    <row r="1740" spans="13:32" x14ac:dyDescent="0.35">
      <c r="M1740">
        <v>2022</v>
      </c>
      <c r="N1740" s="15">
        <v>44741</v>
      </c>
      <c r="O1740" s="4">
        <v>24</v>
      </c>
      <c r="P1740" s="15" t="s">
        <v>208</v>
      </c>
      <c r="Q1740" t="s">
        <v>150</v>
      </c>
      <c r="R1740" t="s">
        <v>151</v>
      </c>
      <c r="S1740" s="113">
        <v>17499.8296421915</v>
      </c>
      <c r="T1740" s="113">
        <v>19007.514999999999</v>
      </c>
      <c r="U1740" s="113">
        <v>1507.6853578084099</v>
      </c>
      <c r="V1740" s="113">
        <f t="shared" si="35"/>
        <v>19007515</v>
      </c>
      <c r="W1740" s="114"/>
      <c r="X1740">
        <v>2022</v>
      </c>
      <c r="Y1740" s="15">
        <v>44741</v>
      </c>
      <c r="Z1740" s="4">
        <v>24</v>
      </c>
      <c r="AA1740" s="4">
        <v>24</v>
      </c>
      <c r="AB1740" t="s">
        <v>224</v>
      </c>
      <c r="AC1740" t="s">
        <v>226</v>
      </c>
      <c r="AD1740" s="113">
        <v>4652.5182800000002</v>
      </c>
      <c r="AE1740" s="113">
        <v>4683.5017455790703</v>
      </c>
      <c r="AF1740" s="113">
        <v>30.9834655790761</v>
      </c>
    </row>
    <row r="1741" spans="13:32" x14ac:dyDescent="0.35">
      <c r="M1741">
        <v>2022</v>
      </c>
      <c r="N1741" s="15">
        <v>44742</v>
      </c>
      <c r="O1741" s="4">
        <v>24</v>
      </c>
      <c r="P1741" s="15" t="s">
        <v>208</v>
      </c>
      <c r="Q1741" t="s">
        <v>150</v>
      </c>
      <c r="R1741" t="s">
        <v>151</v>
      </c>
      <c r="S1741" s="113">
        <v>17798.635646792802</v>
      </c>
      <c r="T1741" s="113">
        <v>19261.011999999999</v>
      </c>
      <c r="U1741" s="113">
        <v>1462.37635320711</v>
      </c>
      <c r="V1741" s="113">
        <f t="shared" si="35"/>
        <v>19261012</v>
      </c>
      <c r="W1741" s="114"/>
      <c r="X1741">
        <v>2022</v>
      </c>
      <c r="Y1741" s="15">
        <v>44742</v>
      </c>
      <c r="Z1741" s="4">
        <v>24</v>
      </c>
      <c r="AA1741" s="4">
        <v>24</v>
      </c>
      <c r="AB1741" t="s">
        <v>224</v>
      </c>
      <c r="AC1741" t="s">
        <v>226</v>
      </c>
      <c r="AD1741" s="113">
        <v>4573.4188999999997</v>
      </c>
      <c r="AE1741" s="113">
        <v>4603.8756029163496</v>
      </c>
      <c r="AF1741" s="113">
        <v>30.456702916349499</v>
      </c>
    </row>
    <row r="1742" spans="13:32" x14ac:dyDescent="0.35">
      <c r="M1742">
        <v>2022</v>
      </c>
      <c r="N1742" s="15">
        <v>44743</v>
      </c>
      <c r="O1742" s="4">
        <v>24</v>
      </c>
      <c r="P1742" s="15" t="s">
        <v>209</v>
      </c>
      <c r="Q1742" t="s">
        <v>150</v>
      </c>
      <c r="R1742" t="s">
        <v>151</v>
      </c>
      <c r="S1742" s="113">
        <v>18008.271176218099</v>
      </c>
      <c r="T1742" s="113">
        <v>19440.674999999999</v>
      </c>
      <c r="U1742" s="113">
        <v>1432.4038237818199</v>
      </c>
      <c r="V1742" s="113">
        <f t="shared" si="35"/>
        <v>19440675</v>
      </c>
      <c r="W1742" s="114"/>
      <c r="X1742">
        <v>2022</v>
      </c>
      <c r="Y1742" s="15">
        <v>44743</v>
      </c>
      <c r="Z1742" s="4">
        <v>24</v>
      </c>
      <c r="AA1742" s="4">
        <v>24</v>
      </c>
      <c r="AB1742" t="s">
        <v>224</v>
      </c>
      <c r="AC1742" t="s">
        <v>226</v>
      </c>
      <c r="AD1742" s="113">
        <v>4631.3294999999998</v>
      </c>
      <c r="AE1742" s="113">
        <v>4662.1718588071499</v>
      </c>
      <c r="AF1742" s="113">
        <v>30.8423588071552</v>
      </c>
    </row>
    <row r="1743" spans="13:32" x14ac:dyDescent="0.35">
      <c r="M1743">
        <v>2022</v>
      </c>
      <c r="N1743" s="15">
        <v>44744</v>
      </c>
      <c r="O1743" s="4">
        <v>24</v>
      </c>
      <c r="P1743" s="15" t="s">
        <v>209</v>
      </c>
      <c r="Q1743" t="s">
        <v>150</v>
      </c>
      <c r="R1743" t="s">
        <v>151</v>
      </c>
      <c r="S1743" s="113">
        <v>17110.2707659224</v>
      </c>
      <c r="T1743" s="113">
        <v>18516.677</v>
      </c>
      <c r="U1743" s="113">
        <v>1406.4062340775399</v>
      </c>
      <c r="V1743" s="113">
        <f t="shared" si="35"/>
        <v>18516677</v>
      </c>
      <c r="W1743" s="114"/>
      <c r="X1743">
        <v>2022</v>
      </c>
      <c r="Y1743" s="15">
        <v>44744</v>
      </c>
      <c r="Z1743" s="4">
        <v>24</v>
      </c>
      <c r="AA1743" s="4">
        <v>24</v>
      </c>
      <c r="AB1743" t="s">
        <v>224</v>
      </c>
      <c r="AC1743" t="s">
        <v>226</v>
      </c>
      <c r="AD1743" s="113">
        <v>4627.4853999999996</v>
      </c>
      <c r="AE1743" s="113">
        <v>4658.3021590066</v>
      </c>
      <c r="AF1743" s="113">
        <v>30.816759006603299</v>
      </c>
    </row>
    <row r="1744" spans="13:32" x14ac:dyDescent="0.35">
      <c r="M1744">
        <v>2022</v>
      </c>
      <c r="N1744" s="15">
        <v>44745</v>
      </c>
      <c r="O1744" s="4">
        <v>24</v>
      </c>
      <c r="P1744" s="15" t="s">
        <v>209</v>
      </c>
      <c r="Q1744" t="s">
        <v>150</v>
      </c>
      <c r="R1744" t="s">
        <v>151</v>
      </c>
      <c r="S1744" s="113">
        <v>15705.7807515564</v>
      </c>
      <c r="T1744" s="113">
        <v>16985.635999999999</v>
      </c>
      <c r="U1744" s="113">
        <v>1279.8552484435299</v>
      </c>
      <c r="V1744" s="113">
        <f t="shared" si="35"/>
        <v>16985636</v>
      </c>
      <c r="W1744" s="114"/>
      <c r="X1744">
        <v>2022</v>
      </c>
      <c r="Y1744" s="15">
        <v>44745</v>
      </c>
      <c r="Z1744" s="4">
        <v>24</v>
      </c>
      <c r="AA1744" s="4">
        <v>24</v>
      </c>
      <c r="AB1744" t="s">
        <v>224</v>
      </c>
      <c r="AC1744" t="s">
        <v>226</v>
      </c>
      <c r="AD1744" s="113">
        <v>4616.6320999999998</v>
      </c>
      <c r="AE1744" s="113">
        <v>4647.3765814083799</v>
      </c>
      <c r="AF1744" s="113">
        <v>30.744481408379901</v>
      </c>
    </row>
    <row r="1745" spans="13:32" x14ac:dyDescent="0.35">
      <c r="M1745">
        <v>2022</v>
      </c>
      <c r="N1745" s="15">
        <v>44746</v>
      </c>
      <c r="O1745" s="4">
        <v>24</v>
      </c>
      <c r="P1745" s="15" t="s">
        <v>209</v>
      </c>
      <c r="Q1745" t="s">
        <v>150</v>
      </c>
      <c r="R1745" t="s">
        <v>151</v>
      </c>
      <c r="S1745" s="113">
        <v>15489.677236784901</v>
      </c>
      <c r="T1745" s="113">
        <v>16819.383000000002</v>
      </c>
      <c r="U1745" s="113">
        <v>1329.70576321508</v>
      </c>
      <c r="V1745" s="113">
        <f t="shared" si="35"/>
        <v>16819383</v>
      </c>
      <c r="W1745" s="114"/>
      <c r="X1745">
        <v>2022</v>
      </c>
      <c r="Y1745" s="15">
        <v>44746</v>
      </c>
      <c r="Z1745" s="4">
        <v>24</v>
      </c>
      <c r="AA1745" s="4">
        <v>24</v>
      </c>
      <c r="AB1745" t="s">
        <v>224</v>
      </c>
      <c r="AC1745" t="s">
        <v>226</v>
      </c>
      <c r="AD1745" s="113">
        <v>4615.6200799999997</v>
      </c>
      <c r="AE1745" s="113">
        <v>4646.35782185681</v>
      </c>
      <c r="AF1745" s="113">
        <v>30.7377418568189</v>
      </c>
    </row>
    <row r="1746" spans="13:32" x14ac:dyDescent="0.35">
      <c r="M1746">
        <v>2022</v>
      </c>
      <c r="N1746" s="15">
        <v>44747</v>
      </c>
      <c r="O1746" s="4">
        <v>24</v>
      </c>
      <c r="P1746" s="15" t="s">
        <v>209</v>
      </c>
      <c r="Q1746" t="s">
        <v>150</v>
      </c>
      <c r="R1746" t="s">
        <v>151</v>
      </c>
      <c r="S1746" s="113">
        <v>16020.808623855901</v>
      </c>
      <c r="T1746" s="113">
        <v>17412.688999999998</v>
      </c>
      <c r="U1746" s="113">
        <v>1391.8803761440799</v>
      </c>
      <c r="V1746" s="113">
        <f t="shared" si="35"/>
        <v>17412689</v>
      </c>
      <c r="W1746" s="114"/>
      <c r="X1746">
        <v>2022</v>
      </c>
      <c r="Y1746" s="15">
        <v>44747</v>
      </c>
      <c r="Z1746" s="4">
        <v>24</v>
      </c>
      <c r="AA1746" s="4">
        <v>24</v>
      </c>
      <c r="AB1746" t="s">
        <v>224</v>
      </c>
      <c r="AC1746" t="s">
        <v>226</v>
      </c>
      <c r="AD1746" s="113">
        <v>4614.2613799999999</v>
      </c>
      <c r="AE1746" s="113">
        <v>4644.9900735883002</v>
      </c>
      <c r="AF1746" s="113">
        <v>30.728693588300999</v>
      </c>
    </row>
    <row r="1747" spans="13:32" x14ac:dyDescent="0.35">
      <c r="M1747">
        <v>2022</v>
      </c>
      <c r="N1747" s="15">
        <v>44748</v>
      </c>
      <c r="O1747" s="4">
        <v>24</v>
      </c>
      <c r="P1747" s="15" t="s">
        <v>209</v>
      </c>
      <c r="Q1747" t="s">
        <v>150</v>
      </c>
      <c r="R1747" t="s">
        <v>151</v>
      </c>
      <c r="S1747" s="113">
        <v>16488.683800297102</v>
      </c>
      <c r="T1747" s="113">
        <v>17890.083999999999</v>
      </c>
      <c r="U1747" s="113">
        <v>1401.4001997028599</v>
      </c>
      <c r="V1747" s="113">
        <f t="shared" si="35"/>
        <v>17890084</v>
      </c>
      <c r="W1747" s="114"/>
      <c r="X1747">
        <v>2022</v>
      </c>
      <c r="Y1747" s="15">
        <v>44748</v>
      </c>
      <c r="Z1747" s="4">
        <v>24</v>
      </c>
      <c r="AA1747" s="4">
        <v>24</v>
      </c>
      <c r="AB1747" t="s">
        <v>224</v>
      </c>
      <c r="AC1747" t="s">
        <v>226</v>
      </c>
      <c r="AD1747" s="113">
        <v>4630.6517199999998</v>
      </c>
      <c r="AE1747" s="113">
        <v>4661.4895651283096</v>
      </c>
      <c r="AF1747" s="113">
        <v>30.8378451283182</v>
      </c>
    </row>
    <row r="1748" spans="13:32" x14ac:dyDescent="0.35">
      <c r="M1748">
        <v>2022</v>
      </c>
      <c r="N1748" s="15">
        <v>44749</v>
      </c>
      <c r="O1748" s="4">
        <v>24</v>
      </c>
      <c r="P1748" s="15" t="s">
        <v>209</v>
      </c>
      <c r="Q1748" t="s">
        <v>150</v>
      </c>
      <c r="R1748" t="s">
        <v>151</v>
      </c>
      <c r="S1748" s="113">
        <v>15828.224544164201</v>
      </c>
      <c r="T1748" s="113">
        <v>17206.239000000001</v>
      </c>
      <c r="U1748" s="113">
        <v>1378.0144558357199</v>
      </c>
      <c r="V1748" s="113">
        <f t="shared" si="35"/>
        <v>17206239</v>
      </c>
      <c r="W1748" s="114"/>
      <c r="X1748">
        <v>2022</v>
      </c>
      <c r="Y1748" s="15">
        <v>44749</v>
      </c>
      <c r="Z1748" s="4">
        <v>24</v>
      </c>
      <c r="AA1748" s="4">
        <v>24</v>
      </c>
      <c r="AB1748" t="s">
        <v>224</v>
      </c>
      <c r="AC1748" t="s">
        <v>226</v>
      </c>
      <c r="AD1748" s="113">
        <v>4632.2393400000001</v>
      </c>
      <c r="AE1748" s="113">
        <v>4663.0877578905602</v>
      </c>
      <c r="AF1748" s="113">
        <v>30.8484178905648</v>
      </c>
    </row>
    <row r="1749" spans="13:32" x14ac:dyDescent="0.35">
      <c r="M1749">
        <v>2022</v>
      </c>
      <c r="N1749" s="15">
        <v>44750</v>
      </c>
      <c r="O1749" s="4">
        <v>24</v>
      </c>
      <c r="P1749" s="15" t="s">
        <v>209</v>
      </c>
      <c r="Q1749" t="s">
        <v>150</v>
      </c>
      <c r="R1749" t="s">
        <v>151</v>
      </c>
      <c r="S1749" s="113">
        <v>15791.217319319599</v>
      </c>
      <c r="T1749" s="113">
        <v>17168.001</v>
      </c>
      <c r="U1749" s="113">
        <v>1376.78368068034</v>
      </c>
      <c r="V1749" s="113">
        <f t="shared" si="35"/>
        <v>17168001</v>
      </c>
      <c r="W1749" s="114"/>
      <c r="X1749">
        <v>2022</v>
      </c>
      <c r="Y1749" s="15">
        <v>44750</v>
      </c>
      <c r="Z1749" s="4">
        <v>24</v>
      </c>
      <c r="AA1749" s="4">
        <v>24</v>
      </c>
      <c r="AB1749" t="s">
        <v>224</v>
      </c>
      <c r="AC1749" t="s">
        <v>226</v>
      </c>
      <c r="AD1749" s="113">
        <v>4683.9628999999904</v>
      </c>
      <c r="AE1749" s="113">
        <v>4715.1557711617697</v>
      </c>
      <c r="AF1749" s="113">
        <v>31.192871161769901</v>
      </c>
    </row>
    <row r="1750" spans="13:32" x14ac:dyDescent="0.35">
      <c r="M1750">
        <v>2022</v>
      </c>
      <c r="N1750" s="15">
        <v>44751</v>
      </c>
      <c r="O1750" s="4">
        <v>24</v>
      </c>
      <c r="P1750" s="15" t="s">
        <v>209</v>
      </c>
      <c r="Q1750" t="s">
        <v>150</v>
      </c>
      <c r="R1750" t="s">
        <v>151</v>
      </c>
      <c r="S1750" s="113">
        <v>15546.0835200609</v>
      </c>
      <c r="T1750" s="113">
        <v>16902.382000000001</v>
      </c>
      <c r="U1750" s="113">
        <v>1356.2984799389999</v>
      </c>
      <c r="V1750" s="113">
        <f t="shared" si="35"/>
        <v>16902382</v>
      </c>
      <c r="W1750" s="114"/>
      <c r="X1750">
        <v>2022</v>
      </c>
      <c r="Y1750" s="15">
        <v>44751</v>
      </c>
      <c r="Z1750" s="4">
        <v>24</v>
      </c>
      <c r="AA1750" s="4">
        <v>24</v>
      </c>
      <c r="AB1750" t="s">
        <v>224</v>
      </c>
      <c r="AC1750" t="s">
        <v>226</v>
      </c>
      <c r="AD1750" s="113">
        <v>4613.3778999999904</v>
      </c>
      <c r="AE1750" s="113">
        <v>4644.1007100494198</v>
      </c>
      <c r="AF1750" s="113">
        <v>30.722810049425402</v>
      </c>
    </row>
    <row r="1751" spans="13:32" x14ac:dyDescent="0.35">
      <c r="M1751">
        <v>2022</v>
      </c>
      <c r="N1751" s="15">
        <v>44752</v>
      </c>
      <c r="O1751" s="4">
        <v>24</v>
      </c>
      <c r="P1751" s="15" t="s">
        <v>209</v>
      </c>
      <c r="Q1751" t="s">
        <v>150</v>
      </c>
      <c r="R1751" t="s">
        <v>151</v>
      </c>
      <c r="S1751" s="113">
        <v>15792.501795869501</v>
      </c>
      <c r="T1751" s="113">
        <v>17209.496999999999</v>
      </c>
      <c r="U1751" s="113">
        <v>1416.99520413041</v>
      </c>
      <c r="V1751" s="113">
        <f t="shared" si="35"/>
        <v>17209497</v>
      </c>
      <c r="W1751" s="114"/>
      <c r="X1751">
        <v>2022</v>
      </c>
      <c r="Y1751" s="15">
        <v>44752</v>
      </c>
      <c r="Z1751" s="4">
        <v>24</v>
      </c>
      <c r="AA1751" s="4">
        <v>24</v>
      </c>
      <c r="AB1751" t="s">
        <v>224</v>
      </c>
      <c r="AC1751" t="s">
        <v>226</v>
      </c>
      <c r="AD1751" s="113">
        <v>4609.1983600000003</v>
      </c>
      <c r="AE1751" s="113">
        <v>4639.89333638474</v>
      </c>
      <c r="AF1751" s="113">
        <v>30.694976384744798</v>
      </c>
    </row>
    <row r="1752" spans="13:32" x14ac:dyDescent="0.35">
      <c r="M1752">
        <v>2022</v>
      </c>
      <c r="N1752" s="15">
        <v>44753</v>
      </c>
      <c r="O1752" s="4">
        <v>24</v>
      </c>
      <c r="P1752" s="15" t="s">
        <v>209</v>
      </c>
      <c r="Q1752" t="s">
        <v>150</v>
      </c>
      <c r="R1752" t="s">
        <v>151</v>
      </c>
      <c r="S1752" s="113">
        <v>17172.997863515298</v>
      </c>
      <c r="T1752" s="113">
        <v>18737.507000000001</v>
      </c>
      <c r="U1752" s="113">
        <v>1564.5091364846601</v>
      </c>
      <c r="V1752" s="113">
        <f t="shared" si="35"/>
        <v>18737507</v>
      </c>
      <c r="W1752" s="114"/>
      <c r="X1752">
        <v>2022</v>
      </c>
      <c r="Y1752" s="15">
        <v>44753</v>
      </c>
      <c r="Z1752" s="4">
        <v>24</v>
      </c>
      <c r="AA1752" s="4">
        <v>24</v>
      </c>
      <c r="AB1752" t="s">
        <v>224</v>
      </c>
      <c r="AC1752" t="s">
        <v>226</v>
      </c>
      <c r="AD1752" s="113">
        <v>4662.26116</v>
      </c>
      <c r="AE1752" s="113">
        <v>4693.3095083305097</v>
      </c>
      <c r="AF1752" s="113">
        <v>31.048348330513502</v>
      </c>
    </row>
    <row r="1753" spans="13:32" x14ac:dyDescent="0.35">
      <c r="M1753">
        <v>2022</v>
      </c>
      <c r="N1753" s="15">
        <v>44754</v>
      </c>
      <c r="O1753" s="4">
        <v>24</v>
      </c>
      <c r="P1753" s="15" t="s">
        <v>209</v>
      </c>
      <c r="Q1753" t="s">
        <v>150</v>
      </c>
      <c r="R1753" t="s">
        <v>151</v>
      </c>
      <c r="S1753" s="113">
        <v>17261.610540313901</v>
      </c>
      <c r="T1753" s="113">
        <v>19278.841</v>
      </c>
      <c r="U1753" s="113">
        <v>2017.2304596860499</v>
      </c>
      <c r="V1753" s="113">
        <f t="shared" si="35"/>
        <v>19278841</v>
      </c>
      <c r="W1753" s="114"/>
      <c r="X1753">
        <v>2022</v>
      </c>
      <c r="Y1753" s="15">
        <v>44754</v>
      </c>
      <c r="Z1753" s="4">
        <v>24</v>
      </c>
      <c r="AA1753" s="4">
        <v>24</v>
      </c>
      <c r="AB1753" t="s">
        <v>224</v>
      </c>
      <c r="AC1753" t="s">
        <v>226</v>
      </c>
      <c r="AD1753" s="113">
        <v>4532.6961000000001</v>
      </c>
      <c r="AE1753" s="113">
        <v>4562.88160925387</v>
      </c>
      <c r="AF1753" s="113">
        <v>30.185509253874901</v>
      </c>
    </row>
    <row r="1754" spans="13:32" x14ac:dyDescent="0.35">
      <c r="M1754">
        <v>2022</v>
      </c>
      <c r="N1754" s="15">
        <v>44755</v>
      </c>
      <c r="O1754" s="4">
        <v>24</v>
      </c>
      <c r="P1754" s="15" t="s">
        <v>209</v>
      </c>
      <c r="Q1754" t="s">
        <v>150</v>
      </c>
      <c r="R1754" t="s">
        <v>151</v>
      </c>
      <c r="S1754" s="113">
        <v>18005.3877476407</v>
      </c>
      <c r="T1754" s="113">
        <v>19200.448</v>
      </c>
      <c r="U1754" s="113">
        <v>1195.06025235928</v>
      </c>
      <c r="V1754" s="113">
        <f t="shared" si="35"/>
        <v>19200448</v>
      </c>
      <c r="W1754" s="114"/>
      <c r="X1754">
        <v>2022</v>
      </c>
      <c r="Y1754" s="15">
        <v>44755</v>
      </c>
      <c r="Z1754" s="4">
        <v>24</v>
      </c>
      <c r="AA1754" s="4">
        <v>24</v>
      </c>
      <c r="AB1754" t="s">
        <v>224</v>
      </c>
      <c r="AC1754" t="s">
        <v>226</v>
      </c>
      <c r="AD1754" s="113">
        <v>4924.6843399999998</v>
      </c>
      <c r="AE1754" s="113">
        <v>4957.4802966310799</v>
      </c>
      <c r="AF1754" s="113">
        <v>32.795956631083598</v>
      </c>
    </row>
    <row r="1755" spans="13:32" x14ac:dyDescent="0.35">
      <c r="M1755">
        <v>2022</v>
      </c>
      <c r="N1755" s="15">
        <v>44756</v>
      </c>
      <c r="O1755" s="4">
        <v>24</v>
      </c>
      <c r="P1755" s="15" t="s">
        <v>209</v>
      </c>
      <c r="Q1755" t="s">
        <v>150</v>
      </c>
      <c r="R1755" t="s">
        <v>151</v>
      </c>
      <c r="S1755" s="113">
        <v>17734.397457286799</v>
      </c>
      <c r="T1755" s="113">
        <v>19235.723000000002</v>
      </c>
      <c r="U1755" s="113">
        <v>1501.3255427131301</v>
      </c>
      <c r="V1755" s="113">
        <f t="shared" si="35"/>
        <v>19235723</v>
      </c>
      <c r="W1755" s="114"/>
      <c r="X1755">
        <v>2022</v>
      </c>
      <c r="Y1755" s="15">
        <v>44756</v>
      </c>
      <c r="Z1755" s="4">
        <v>24</v>
      </c>
      <c r="AA1755" s="4">
        <v>24</v>
      </c>
      <c r="AB1755" t="s">
        <v>224</v>
      </c>
      <c r="AC1755" t="s">
        <v>226</v>
      </c>
      <c r="AD1755" s="113">
        <v>4646.9859200000001</v>
      </c>
      <c r="AE1755" s="113">
        <v>4677.93254280376</v>
      </c>
      <c r="AF1755" s="113">
        <v>30.946622803762502</v>
      </c>
    </row>
    <row r="1756" spans="13:32" x14ac:dyDescent="0.35">
      <c r="M1756">
        <v>2022</v>
      </c>
      <c r="N1756" s="15">
        <v>44757</v>
      </c>
      <c r="O1756" s="4">
        <v>24</v>
      </c>
      <c r="P1756" s="15" t="s">
        <v>209</v>
      </c>
      <c r="Q1756" t="s">
        <v>150</v>
      </c>
      <c r="R1756" t="s">
        <v>151</v>
      </c>
      <c r="S1756" s="113">
        <v>17788.711485436001</v>
      </c>
      <c r="T1756" s="113">
        <v>19198.920999999998</v>
      </c>
      <c r="U1756" s="113">
        <v>1410.20951456392</v>
      </c>
      <c r="V1756" s="113">
        <f t="shared" si="35"/>
        <v>19198921</v>
      </c>
      <c r="W1756" s="114"/>
      <c r="X1756">
        <v>2022</v>
      </c>
      <c r="Y1756" s="15">
        <v>44757</v>
      </c>
      <c r="Z1756" s="4">
        <v>24</v>
      </c>
      <c r="AA1756" s="4">
        <v>24</v>
      </c>
      <c r="AB1756" t="s">
        <v>224</v>
      </c>
      <c r="AC1756" t="s">
        <v>226</v>
      </c>
      <c r="AD1756" s="113">
        <v>4647.1237199999996</v>
      </c>
      <c r="AE1756" s="113">
        <v>4678.0712604834498</v>
      </c>
      <c r="AF1756" s="113">
        <v>30.9475404834579</v>
      </c>
    </row>
    <row r="1757" spans="13:32" x14ac:dyDescent="0.35">
      <c r="M1757">
        <v>2022</v>
      </c>
      <c r="N1757" s="15">
        <v>44758</v>
      </c>
      <c r="O1757" s="4">
        <v>24</v>
      </c>
      <c r="P1757" s="15" t="s">
        <v>209</v>
      </c>
      <c r="Q1757" t="s">
        <v>150</v>
      </c>
      <c r="R1757" t="s">
        <v>151</v>
      </c>
      <c r="S1757" s="113">
        <v>17451.9990627673</v>
      </c>
      <c r="T1757" s="113">
        <v>18873.960999999999</v>
      </c>
      <c r="U1757" s="113">
        <v>1421.9619372326499</v>
      </c>
      <c r="V1757" s="113">
        <f t="shared" si="35"/>
        <v>18873961</v>
      </c>
      <c r="W1757" s="114"/>
      <c r="X1757">
        <v>2022</v>
      </c>
      <c r="Y1757" s="15">
        <v>44758</v>
      </c>
      <c r="Z1757" s="4">
        <v>24</v>
      </c>
      <c r="AA1757" s="4">
        <v>24</v>
      </c>
      <c r="AB1757" t="s">
        <v>224</v>
      </c>
      <c r="AC1757" t="s">
        <v>226</v>
      </c>
      <c r="AD1757" s="113">
        <v>4639.9494599999998</v>
      </c>
      <c r="AE1757" s="113">
        <v>4670.8492234679998</v>
      </c>
      <c r="AF1757" s="113">
        <v>30.8997634680034</v>
      </c>
    </row>
    <row r="1758" spans="13:32" x14ac:dyDescent="0.35">
      <c r="M1758">
        <v>2022</v>
      </c>
      <c r="N1758" s="15">
        <v>44759</v>
      </c>
      <c r="O1758" s="4">
        <v>24</v>
      </c>
      <c r="P1758" s="15" t="s">
        <v>209</v>
      </c>
      <c r="Q1758" t="s">
        <v>150</v>
      </c>
      <c r="R1758" t="s">
        <v>151</v>
      </c>
      <c r="S1758" s="113">
        <v>16522.8094650085</v>
      </c>
      <c r="T1758" s="113">
        <v>17979.128000000001</v>
      </c>
      <c r="U1758" s="113">
        <v>1456.3185349915</v>
      </c>
      <c r="V1758" s="113">
        <f t="shared" si="35"/>
        <v>17979128</v>
      </c>
      <c r="W1758" s="114"/>
      <c r="X1758">
        <v>2022</v>
      </c>
      <c r="Y1758" s="15">
        <v>44759</v>
      </c>
      <c r="Z1758" s="4">
        <v>24</v>
      </c>
      <c r="AA1758" s="4">
        <v>24</v>
      </c>
      <c r="AB1758" t="s">
        <v>224</v>
      </c>
      <c r="AC1758" t="s">
        <v>226</v>
      </c>
      <c r="AD1758" s="113">
        <v>4578.6638000000003</v>
      </c>
      <c r="AE1758" s="113">
        <v>4609.1554313505503</v>
      </c>
      <c r="AF1758" s="113">
        <v>30.491631350551099</v>
      </c>
    </row>
    <row r="1759" spans="13:32" x14ac:dyDescent="0.35">
      <c r="M1759">
        <v>2022</v>
      </c>
      <c r="N1759" s="15">
        <v>44760</v>
      </c>
      <c r="O1759" s="4">
        <v>24</v>
      </c>
      <c r="P1759" s="15" t="s">
        <v>209</v>
      </c>
      <c r="Q1759" t="s">
        <v>150</v>
      </c>
      <c r="R1759" t="s">
        <v>151</v>
      </c>
      <c r="S1759" s="113">
        <v>17285.171820157499</v>
      </c>
      <c r="T1759" s="113">
        <v>18556.120999999999</v>
      </c>
      <c r="U1759" s="113">
        <v>1270.9491798424301</v>
      </c>
      <c r="V1759" s="113">
        <f t="shared" si="35"/>
        <v>18556121</v>
      </c>
      <c r="W1759" s="114"/>
      <c r="X1759">
        <v>2022</v>
      </c>
      <c r="Y1759" s="15">
        <v>44760</v>
      </c>
      <c r="Z1759" s="4">
        <v>24</v>
      </c>
      <c r="AA1759" s="4">
        <v>24</v>
      </c>
      <c r="AB1759" t="s">
        <v>224</v>
      </c>
      <c r="AC1759" t="s">
        <v>226</v>
      </c>
      <c r="AD1759" s="113">
        <v>4887.4282599999997</v>
      </c>
      <c r="AE1759" s="113">
        <v>4919.9761096054199</v>
      </c>
      <c r="AF1759" s="113">
        <v>32.547849605421099</v>
      </c>
    </row>
    <row r="1760" spans="13:32" x14ac:dyDescent="0.35">
      <c r="M1760">
        <v>2022</v>
      </c>
      <c r="N1760" s="15">
        <v>44761</v>
      </c>
      <c r="O1760" s="4">
        <v>24</v>
      </c>
      <c r="P1760" s="15" t="s">
        <v>209</v>
      </c>
      <c r="Q1760" t="s">
        <v>150</v>
      </c>
      <c r="R1760" t="s">
        <v>151</v>
      </c>
      <c r="S1760" s="113">
        <v>18228.178086422799</v>
      </c>
      <c r="T1760" s="113">
        <v>19090.218000000001</v>
      </c>
      <c r="U1760" s="113">
        <v>862.03991357719497</v>
      </c>
      <c r="V1760" s="113">
        <f t="shared" si="35"/>
        <v>19090218</v>
      </c>
      <c r="W1760" s="114"/>
      <c r="X1760">
        <v>2022</v>
      </c>
      <c r="Y1760" s="15">
        <v>44761</v>
      </c>
      <c r="Z1760" s="4">
        <v>24</v>
      </c>
      <c r="AA1760" s="4">
        <v>24</v>
      </c>
      <c r="AB1760" t="s">
        <v>224</v>
      </c>
      <c r="AC1760" t="s">
        <v>226</v>
      </c>
      <c r="AD1760" s="113">
        <v>5295.97876</v>
      </c>
      <c r="AE1760" s="113">
        <v>5331.2473534246301</v>
      </c>
      <c r="AF1760" s="113">
        <v>35.268593424629799</v>
      </c>
    </row>
    <row r="1761" spans="13:32" x14ac:dyDescent="0.35">
      <c r="M1761">
        <v>2022</v>
      </c>
      <c r="N1761" s="15">
        <v>44762</v>
      </c>
      <c r="O1761" s="4">
        <v>24</v>
      </c>
      <c r="P1761" s="15" t="s">
        <v>209</v>
      </c>
      <c r="Q1761" t="s">
        <v>150</v>
      </c>
      <c r="R1761" t="s">
        <v>151</v>
      </c>
      <c r="S1761" s="113">
        <v>18549.317118219398</v>
      </c>
      <c r="T1761" s="113">
        <v>19364.133000000002</v>
      </c>
      <c r="U1761" s="113">
        <v>814.81588178052698</v>
      </c>
      <c r="V1761" s="113">
        <f t="shared" si="35"/>
        <v>19364133</v>
      </c>
      <c r="W1761" s="114"/>
      <c r="X1761">
        <v>2022</v>
      </c>
      <c r="Y1761" s="15">
        <v>44762</v>
      </c>
      <c r="Z1761" s="4">
        <v>24</v>
      </c>
      <c r="AA1761" s="4">
        <v>24</v>
      </c>
      <c r="AB1761" t="s">
        <v>224</v>
      </c>
      <c r="AC1761" t="s">
        <v>226</v>
      </c>
      <c r="AD1761" s="113">
        <v>5452.2278999999999</v>
      </c>
      <c r="AE1761" s="113">
        <v>5488.5370352472701</v>
      </c>
      <c r="AF1761" s="113">
        <v>36.3091352472727</v>
      </c>
    </row>
    <row r="1762" spans="13:32" x14ac:dyDescent="0.35">
      <c r="M1762">
        <v>2022</v>
      </c>
      <c r="N1762" s="15">
        <v>44763</v>
      </c>
      <c r="O1762" s="4">
        <v>24</v>
      </c>
      <c r="P1762" s="15" t="s">
        <v>209</v>
      </c>
      <c r="Q1762" t="s">
        <v>150</v>
      </c>
      <c r="R1762" t="s">
        <v>151</v>
      </c>
      <c r="S1762" s="113">
        <v>18435.265682076599</v>
      </c>
      <c r="T1762" s="113">
        <v>19214.793000000001</v>
      </c>
      <c r="U1762" s="113">
        <v>779.52731792333998</v>
      </c>
      <c r="V1762" s="113">
        <f t="shared" si="35"/>
        <v>19214793</v>
      </c>
      <c r="W1762" s="114"/>
      <c r="X1762">
        <v>2022</v>
      </c>
      <c r="Y1762" s="15">
        <v>44763</v>
      </c>
      <c r="Z1762" s="4">
        <v>24</v>
      </c>
      <c r="AA1762" s="4">
        <v>24</v>
      </c>
      <c r="AB1762" t="s">
        <v>224</v>
      </c>
      <c r="AC1762" t="s">
        <v>226</v>
      </c>
      <c r="AD1762" s="113">
        <v>5440.81077</v>
      </c>
      <c r="AE1762" s="113">
        <v>5477.04387282072</v>
      </c>
      <c r="AF1762" s="113">
        <v>36.233102820729101</v>
      </c>
    </row>
    <row r="1763" spans="13:32" x14ac:dyDescent="0.35">
      <c r="M1763">
        <v>2022</v>
      </c>
      <c r="N1763" s="15">
        <v>44764</v>
      </c>
      <c r="O1763" s="4">
        <v>24</v>
      </c>
      <c r="P1763" s="15" t="s">
        <v>209</v>
      </c>
      <c r="Q1763" t="s">
        <v>150</v>
      </c>
      <c r="R1763" t="s">
        <v>151</v>
      </c>
      <c r="S1763" s="113">
        <v>18470.6582619773</v>
      </c>
      <c r="T1763" s="113">
        <v>19183.87</v>
      </c>
      <c r="U1763" s="113">
        <v>713.211738022644</v>
      </c>
      <c r="V1763" s="113">
        <f t="shared" si="35"/>
        <v>19183870</v>
      </c>
      <c r="W1763" s="114"/>
      <c r="X1763">
        <v>2022</v>
      </c>
      <c r="Y1763" s="15">
        <v>44764</v>
      </c>
      <c r="Z1763" s="4">
        <v>24</v>
      </c>
      <c r="AA1763" s="4">
        <v>24</v>
      </c>
      <c r="AB1763" t="s">
        <v>224</v>
      </c>
      <c r="AC1763" t="s">
        <v>226</v>
      </c>
      <c r="AD1763" s="113">
        <v>5480.6840159999902</v>
      </c>
      <c r="AE1763" s="113">
        <v>5517.1826548746703</v>
      </c>
      <c r="AF1763" s="113">
        <v>36.498638874671201</v>
      </c>
    </row>
    <row r="1764" spans="13:32" x14ac:dyDescent="0.35">
      <c r="M1764">
        <v>2022</v>
      </c>
      <c r="N1764" s="15">
        <v>44765</v>
      </c>
      <c r="O1764" s="4">
        <v>24</v>
      </c>
      <c r="P1764" s="15" t="s">
        <v>209</v>
      </c>
      <c r="Q1764" t="s">
        <v>150</v>
      </c>
      <c r="R1764" t="s">
        <v>151</v>
      </c>
      <c r="S1764" s="113">
        <v>18012.896661103801</v>
      </c>
      <c r="T1764" s="113">
        <v>18740.218000000001</v>
      </c>
      <c r="U1764" s="113">
        <v>727.32133889610395</v>
      </c>
      <c r="V1764" s="113">
        <f t="shared" si="35"/>
        <v>18740218</v>
      </c>
      <c r="W1764" s="114"/>
      <c r="X1764">
        <v>2022</v>
      </c>
      <c r="Y1764" s="15">
        <v>44765</v>
      </c>
      <c r="Z1764" s="4">
        <v>24</v>
      </c>
      <c r="AA1764" s="4">
        <v>24</v>
      </c>
      <c r="AB1764" t="s">
        <v>224</v>
      </c>
      <c r="AC1764" t="s">
        <v>226</v>
      </c>
      <c r="AD1764" s="113">
        <v>5411.2311749999999</v>
      </c>
      <c r="AE1764" s="113">
        <v>5447.2672923800701</v>
      </c>
      <c r="AF1764" s="113">
        <v>36.0361173800773</v>
      </c>
    </row>
    <row r="1765" spans="13:32" x14ac:dyDescent="0.35">
      <c r="M1765">
        <v>2022</v>
      </c>
      <c r="N1765" s="15">
        <v>44766</v>
      </c>
      <c r="O1765" s="4">
        <v>24</v>
      </c>
      <c r="P1765" s="15" t="s">
        <v>209</v>
      </c>
      <c r="Q1765" t="s">
        <v>150</v>
      </c>
      <c r="R1765" t="s">
        <v>151</v>
      </c>
      <c r="S1765" s="113">
        <v>18169.017652397801</v>
      </c>
      <c r="T1765" s="113">
        <v>18908.037</v>
      </c>
      <c r="U1765" s="113">
        <v>739.01934760219899</v>
      </c>
      <c r="V1765" s="113">
        <f t="shared" si="35"/>
        <v>18908037</v>
      </c>
      <c r="W1765" s="114"/>
      <c r="X1765">
        <v>2022</v>
      </c>
      <c r="Y1765" s="15">
        <v>44766</v>
      </c>
      <c r="Z1765" s="4">
        <v>24</v>
      </c>
      <c r="AA1765" s="4">
        <v>24</v>
      </c>
      <c r="AB1765" t="s">
        <v>224</v>
      </c>
      <c r="AC1765" t="s">
        <v>226</v>
      </c>
      <c r="AD1765" s="113">
        <v>5458.6731060000002</v>
      </c>
      <c r="AE1765" s="113">
        <v>5495.0251631244601</v>
      </c>
      <c r="AF1765" s="113">
        <v>36.352057124465198</v>
      </c>
    </row>
    <row r="1766" spans="13:32" x14ac:dyDescent="0.35">
      <c r="M1766">
        <v>2022</v>
      </c>
      <c r="N1766" s="15">
        <v>44767</v>
      </c>
      <c r="O1766" s="4">
        <v>24</v>
      </c>
      <c r="P1766" s="15" t="s">
        <v>209</v>
      </c>
      <c r="Q1766" t="s">
        <v>150</v>
      </c>
      <c r="R1766" t="s">
        <v>151</v>
      </c>
      <c r="S1766" s="113">
        <v>19586.422871722101</v>
      </c>
      <c r="T1766" s="113">
        <v>19828.195</v>
      </c>
      <c r="U1766" s="113">
        <v>241.77212827782901</v>
      </c>
      <c r="V1766" s="113">
        <f t="shared" si="35"/>
        <v>19828195</v>
      </c>
      <c r="W1766" s="114"/>
      <c r="X1766">
        <v>2022</v>
      </c>
      <c r="Y1766" s="15">
        <v>44767</v>
      </c>
      <c r="Z1766" s="4">
        <v>24</v>
      </c>
      <c r="AA1766" s="4">
        <v>24</v>
      </c>
      <c r="AB1766" t="s">
        <v>224</v>
      </c>
      <c r="AC1766" t="s">
        <v>226</v>
      </c>
      <c r="AD1766" s="113">
        <v>5488.1580999999996</v>
      </c>
      <c r="AE1766" s="113">
        <v>5524.7065125693398</v>
      </c>
      <c r="AF1766" s="113">
        <v>36.5484125693485</v>
      </c>
    </row>
    <row r="1767" spans="13:32" x14ac:dyDescent="0.35">
      <c r="M1767">
        <v>2022</v>
      </c>
      <c r="N1767" s="15">
        <v>44768</v>
      </c>
      <c r="O1767" s="4">
        <v>24</v>
      </c>
      <c r="P1767" s="15" t="s">
        <v>209</v>
      </c>
      <c r="Q1767" t="s">
        <v>150</v>
      </c>
      <c r="R1767" t="s">
        <v>151</v>
      </c>
      <c r="S1767" s="113">
        <v>19313.573147719701</v>
      </c>
      <c r="T1767" s="113">
        <v>20148.717000000001</v>
      </c>
      <c r="U1767" s="113">
        <v>835.14385228029198</v>
      </c>
      <c r="V1767" s="113">
        <f t="shared" si="35"/>
        <v>20148717</v>
      </c>
      <c r="W1767" s="114"/>
      <c r="X1767">
        <v>2022</v>
      </c>
      <c r="Y1767" s="15">
        <v>44768</v>
      </c>
      <c r="Z1767" s="4">
        <v>24</v>
      </c>
      <c r="AA1767" s="4">
        <v>24</v>
      </c>
      <c r="AB1767" t="s">
        <v>224</v>
      </c>
      <c r="AC1767" t="s">
        <v>226</v>
      </c>
      <c r="AD1767" s="113">
        <v>5497.8195999999998</v>
      </c>
      <c r="AE1767" s="113">
        <v>5534.43235337032</v>
      </c>
      <c r="AF1767" s="113">
        <v>36.612753370324803</v>
      </c>
    </row>
    <row r="1768" spans="13:32" x14ac:dyDescent="0.35">
      <c r="M1768">
        <v>2022</v>
      </c>
      <c r="N1768" s="15">
        <v>44769</v>
      </c>
      <c r="O1768" s="4">
        <v>24</v>
      </c>
      <c r="P1768" s="15" t="s">
        <v>209</v>
      </c>
      <c r="Q1768" t="s">
        <v>150</v>
      </c>
      <c r="R1768" t="s">
        <v>151</v>
      </c>
      <c r="S1768" s="113">
        <v>19598.868164560099</v>
      </c>
      <c r="T1768" s="113">
        <v>20423.218000000001</v>
      </c>
      <c r="U1768" s="113">
        <v>824.34983543988301</v>
      </c>
      <c r="V1768" s="113">
        <f t="shared" si="35"/>
        <v>20423218</v>
      </c>
      <c r="W1768" s="114"/>
      <c r="X1768">
        <v>2022</v>
      </c>
      <c r="Y1768" s="15">
        <v>44769</v>
      </c>
      <c r="Z1768" s="4">
        <v>24</v>
      </c>
      <c r="AA1768" s="4">
        <v>24</v>
      </c>
      <c r="AB1768" t="s">
        <v>224</v>
      </c>
      <c r="AC1768" t="s">
        <v>226</v>
      </c>
      <c r="AD1768" s="113">
        <v>5499.7264399999904</v>
      </c>
      <c r="AE1768" s="113">
        <v>5536.3518919795397</v>
      </c>
      <c r="AF1768" s="113">
        <v>36.6254519795406</v>
      </c>
    </row>
    <row r="1769" spans="13:32" x14ac:dyDescent="0.35">
      <c r="M1769">
        <v>2022</v>
      </c>
      <c r="N1769" s="15">
        <v>44770</v>
      </c>
      <c r="O1769" s="4">
        <v>24</v>
      </c>
      <c r="P1769" s="15" t="s">
        <v>209</v>
      </c>
      <c r="Q1769" t="s">
        <v>150</v>
      </c>
      <c r="R1769" t="s">
        <v>151</v>
      </c>
      <c r="S1769" s="113">
        <v>19883.6857669284</v>
      </c>
      <c r="T1769" s="113">
        <v>20702.795999999998</v>
      </c>
      <c r="U1769" s="113">
        <v>819.11023307158302</v>
      </c>
      <c r="V1769" s="113">
        <f t="shared" si="35"/>
        <v>20702796</v>
      </c>
      <c r="W1769" s="114"/>
      <c r="X1769">
        <v>2022</v>
      </c>
      <c r="Y1769" s="15">
        <v>44770</v>
      </c>
      <c r="Z1769" s="4">
        <v>24</v>
      </c>
      <c r="AA1769" s="4">
        <v>24</v>
      </c>
      <c r="AB1769" t="s">
        <v>224</v>
      </c>
      <c r="AC1769" t="s">
        <v>226</v>
      </c>
      <c r="AD1769" s="113">
        <v>5528.4601400000001</v>
      </c>
      <c r="AE1769" s="113">
        <v>5565.2769441787796</v>
      </c>
      <c r="AF1769" s="113">
        <v>36.816804178786199</v>
      </c>
    </row>
    <row r="1770" spans="13:32" x14ac:dyDescent="0.35">
      <c r="M1770">
        <v>2022</v>
      </c>
      <c r="N1770" s="15">
        <v>44771</v>
      </c>
      <c r="O1770" s="4">
        <v>24</v>
      </c>
      <c r="P1770" s="15" t="s">
        <v>209</v>
      </c>
      <c r="Q1770" t="s">
        <v>150</v>
      </c>
      <c r="R1770" t="s">
        <v>151</v>
      </c>
      <c r="S1770" s="113">
        <v>20006.213508922101</v>
      </c>
      <c r="T1770" s="113">
        <v>20745.566999999999</v>
      </c>
      <c r="U1770" s="113">
        <v>739.35349107789</v>
      </c>
      <c r="V1770" s="113">
        <f t="shared" si="35"/>
        <v>20745567</v>
      </c>
      <c r="W1770" s="114"/>
      <c r="X1770">
        <v>2022</v>
      </c>
      <c r="Y1770" s="15">
        <v>44771</v>
      </c>
      <c r="Z1770" s="4">
        <v>24</v>
      </c>
      <c r="AA1770" s="4">
        <v>24</v>
      </c>
      <c r="AB1770" t="s">
        <v>224</v>
      </c>
      <c r="AC1770" t="s">
        <v>226</v>
      </c>
      <c r="AD1770" s="113">
        <v>5567.0997399999997</v>
      </c>
      <c r="AE1770" s="113">
        <v>5604.1738647618604</v>
      </c>
      <c r="AF1770" s="113">
        <v>37.074124761864098</v>
      </c>
    </row>
    <row r="1771" spans="13:32" x14ac:dyDescent="0.35">
      <c r="M1771">
        <v>2022</v>
      </c>
      <c r="N1771" s="15">
        <v>44772</v>
      </c>
      <c r="O1771" s="4">
        <v>24</v>
      </c>
      <c r="P1771" s="15" t="s">
        <v>209</v>
      </c>
      <c r="Q1771" t="s">
        <v>150</v>
      </c>
      <c r="R1771" t="s">
        <v>151</v>
      </c>
      <c r="S1771" s="113">
        <v>19385.975549586801</v>
      </c>
      <c r="T1771" s="113">
        <v>20132.373</v>
      </c>
      <c r="U1771" s="113">
        <v>746.39745041310698</v>
      </c>
      <c r="V1771" s="113">
        <f t="shared" si="35"/>
        <v>20132373</v>
      </c>
      <c r="W1771" s="114"/>
      <c r="X1771">
        <v>2022</v>
      </c>
      <c r="Y1771" s="15">
        <v>44772</v>
      </c>
      <c r="Z1771" s="4">
        <v>24</v>
      </c>
      <c r="AA1771" s="4">
        <v>24</v>
      </c>
      <c r="AB1771" t="s">
        <v>224</v>
      </c>
      <c r="AC1771" t="s">
        <v>226</v>
      </c>
      <c r="AD1771" s="113">
        <v>5496.6397800000004</v>
      </c>
      <c r="AE1771" s="113">
        <v>5533.2446763539401</v>
      </c>
      <c r="AF1771" s="113">
        <v>36.604896353939601</v>
      </c>
    </row>
    <row r="1772" spans="13:32" x14ac:dyDescent="0.35">
      <c r="M1772">
        <v>2022</v>
      </c>
      <c r="N1772" s="15">
        <v>44773</v>
      </c>
      <c r="O1772" s="4">
        <v>24</v>
      </c>
      <c r="P1772" s="15" t="s">
        <v>209</v>
      </c>
      <c r="Q1772" t="s">
        <v>150</v>
      </c>
      <c r="R1772" t="s">
        <v>151</v>
      </c>
      <c r="S1772" s="113">
        <v>19079.2671775442</v>
      </c>
      <c r="T1772" s="113">
        <v>19850.21</v>
      </c>
      <c r="U1772" s="113">
        <v>770.94282245576301</v>
      </c>
      <c r="V1772" s="113">
        <f t="shared" si="35"/>
        <v>19850210</v>
      </c>
      <c r="W1772" s="114"/>
      <c r="X1772">
        <v>2022</v>
      </c>
      <c r="Y1772" s="15">
        <v>44773</v>
      </c>
      <c r="Z1772" s="4">
        <v>24</v>
      </c>
      <c r="AA1772" s="4">
        <v>24</v>
      </c>
      <c r="AB1772" t="s">
        <v>224</v>
      </c>
      <c r="AC1772" t="s">
        <v>226</v>
      </c>
      <c r="AD1772" s="113">
        <v>5413.6915399999998</v>
      </c>
      <c r="AE1772" s="113">
        <v>5449.7440421914198</v>
      </c>
      <c r="AF1772" s="113">
        <v>36.052502191420501</v>
      </c>
    </row>
    <row r="1773" spans="13:32" x14ac:dyDescent="0.35">
      <c r="M1773">
        <v>2022</v>
      </c>
      <c r="N1773" s="15">
        <v>44774</v>
      </c>
      <c r="O1773" s="4">
        <v>24</v>
      </c>
      <c r="P1773" s="15" t="s">
        <v>210</v>
      </c>
      <c r="Q1773" t="s">
        <v>150</v>
      </c>
      <c r="R1773" t="s">
        <v>151</v>
      </c>
      <c r="S1773" s="113">
        <v>18827.4426152542</v>
      </c>
      <c r="T1773" s="113">
        <v>19524.71</v>
      </c>
      <c r="U1773" s="113">
        <v>697.26738474579895</v>
      </c>
      <c r="V1773" s="113">
        <f t="shared" si="35"/>
        <v>19524710</v>
      </c>
      <c r="W1773" s="114"/>
      <c r="X1773">
        <v>2022</v>
      </c>
      <c r="Y1773" s="15">
        <v>44774</v>
      </c>
      <c r="Z1773" s="4">
        <v>24</v>
      </c>
      <c r="AA1773" s="4">
        <v>24</v>
      </c>
      <c r="AB1773" t="s">
        <v>224</v>
      </c>
      <c r="AC1773" t="s">
        <v>226</v>
      </c>
      <c r="AD1773" s="113">
        <v>5186.9196599999996</v>
      </c>
      <c r="AE1773" s="113">
        <v>5221.4619738771698</v>
      </c>
      <c r="AF1773" s="113">
        <v>34.542313877172496</v>
      </c>
    </row>
    <row r="1774" spans="13:32" x14ac:dyDescent="0.35">
      <c r="M1774">
        <v>2022</v>
      </c>
      <c r="N1774" s="15">
        <v>44775</v>
      </c>
      <c r="O1774" s="4">
        <v>24</v>
      </c>
      <c r="P1774" s="15" t="s">
        <v>210</v>
      </c>
      <c r="Q1774" t="s">
        <v>150</v>
      </c>
      <c r="R1774" t="s">
        <v>151</v>
      </c>
      <c r="S1774" s="113">
        <v>18651.174152232699</v>
      </c>
      <c r="T1774" s="113">
        <v>19327.016</v>
      </c>
      <c r="U1774" s="113">
        <v>675.84184776727795</v>
      </c>
      <c r="V1774" s="113">
        <f t="shared" si="35"/>
        <v>19327016</v>
      </c>
      <c r="W1774" s="114"/>
      <c r="X1774">
        <v>2022</v>
      </c>
      <c r="Y1774" s="15">
        <v>44775</v>
      </c>
      <c r="Z1774" s="4">
        <v>24</v>
      </c>
      <c r="AA1774" s="4">
        <v>24</v>
      </c>
      <c r="AB1774" t="s">
        <v>224</v>
      </c>
      <c r="AC1774" t="s">
        <v>226</v>
      </c>
      <c r="AD1774" s="113">
        <v>5153.4790800000001</v>
      </c>
      <c r="AE1774" s="113">
        <v>5187.7986961902297</v>
      </c>
      <c r="AF1774" s="113">
        <v>34.3196161902383</v>
      </c>
    </row>
    <row r="1775" spans="13:32" x14ac:dyDescent="0.35">
      <c r="M1775">
        <v>2022</v>
      </c>
      <c r="N1775" s="15">
        <v>44776</v>
      </c>
      <c r="O1775" s="4">
        <v>24</v>
      </c>
      <c r="P1775" s="15" t="s">
        <v>210</v>
      </c>
      <c r="Q1775" t="s">
        <v>150</v>
      </c>
      <c r="R1775" t="s">
        <v>151</v>
      </c>
      <c r="S1775" s="113">
        <v>18575.232074284198</v>
      </c>
      <c r="T1775" s="113">
        <v>19246.716</v>
      </c>
      <c r="U1775" s="113">
        <v>671.48392571572106</v>
      </c>
      <c r="V1775" s="113">
        <f t="shared" si="35"/>
        <v>19246716</v>
      </c>
      <c r="W1775" s="114"/>
      <c r="X1775">
        <v>2022</v>
      </c>
      <c r="Y1775" s="15">
        <v>44776</v>
      </c>
      <c r="Z1775" s="4">
        <v>24</v>
      </c>
      <c r="AA1775" s="4">
        <v>24</v>
      </c>
      <c r="AB1775" t="s">
        <v>224</v>
      </c>
      <c r="AC1775" t="s">
        <v>226</v>
      </c>
      <c r="AD1775" s="113">
        <v>5140.1505199999901</v>
      </c>
      <c r="AE1775" s="113">
        <v>5174.3813745873504</v>
      </c>
      <c r="AF1775" s="113">
        <v>34.230854587354301</v>
      </c>
    </row>
    <row r="1776" spans="13:32" x14ac:dyDescent="0.35">
      <c r="M1776">
        <v>2022</v>
      </c>
      <c r="N1776" s="15">
        <v>44777</v>
      </c>
      <c r="O1776" s="4">
        <v>24</v>
      </c>
      <c r="P1776" s="15" t="s">
        <v>210</v>
      </c>
      <c r="Q1776" t="s">
        <v>150</v>
      </c>
      <c r="R1776" t="s">
        <v>151</v>
      </c>
      <c r="S1776" s="113">
        <v>17722.016293066099</v>
      </c>
      <c r="T1776" s="113">
        <v>18352.22</v>
      </c>
      <c r="U1776" s="113">
        <v>630.20370693386894</v>
      </c>
      <c r="V1776" s="113">
        <f t="shared" si="35"/>
        <v>18352220</v>
      </c>
      <c r="W1776" s="114"/>
      <c r="X1776">
        <v>2022</v>
      </c>
      <c r="Y1776" s="15">
        <v>44777</v>
      </c>
      <c r="Z1776" s="4">
        <v>24</v>
      </c>
      <c r="AA1776" s="4">
        <v>24</v>
      </c>
      <c r="AB1776" t="s">
        <v>224</v>
      </c>
      <c r="AC1776" t="s">
        <v>226</v>
      </c>
      <c r="AD1776" s="113">
        <v>5125.4953400000004</v>
      </c>
      <c r="AE1776" s="113">
        <v>5159.6285983528496</v>
      </c>
      <c r="AF1776" s="113">
        <v>34.133258352851499</v>
      </c>
    </row>
    <row r="1777" spans="13:32" x14ac:dyDescent="0.35">
      <c r="M1777">
        <v>2022</v>
      </c>
      <c r="N1777" s="15">
        <v>44778</v>
      </c>
      <c r="O1777" s="4">
        <v>24</v>
      </c>
      <c r="P1777" s="15" t="s">
        <v>210</v>
      </c>
      <c r="Q1777" t="s">
        <v>150</v>
      </c>
      <c r="R1777" t="s">
        <v>151</v>
      </c>
      <c r="S1777" s="113">
        <v>17509.020382580198</v>
      </c>
      <c r="T1777" s="113">
        <v>18187.472000000002</v>
      </c>
      <c r="U1777" s="113">
        <v>678.45161741972697</v>
      </c>
      <c r="V1777" s="113">
        <f t="shared" si="35"/>
        <v>18187472</v>
      </c>
      <c r="W1777" s="114"/>
      <c r="X1777">
        <v>2022</v>
      </c>
      <c r="Y1777" s="15">
        <v>44778</v>
      </c>
      <c r="Z1777" s="4">
        <v>24</v>
      </c>
      <c r="AA1777" s="4">
        <v>24</v>
      </c>
      <c r="AB1777" t="s">
        <v>224</v>
      </c>
      <c r="AC1777" t="s">
        <v>226</v>
      </c>
      <c r="AD1777" s="113">
        <v>5123.0334800000001</v>
      </c>
      <c r="AE1777" s="113">
        <v>5157.1503435855402</v>
      </c>
      <c r="AF1777" s="113">
        <v>34.116863585548998</v>
      </c>
    </row>
    <row r="1778" spans="13:32" x14ac:dyDescent="0.35">
      <c r="M1778">
        <v>2022</v>
      </c>
      <c r="N1778" s="15">
        <v>44779</v>
      </c>
      <c r="O1778" s="4">
        <v>24</v>
      </c>
      <c r="P1778" s="15" t="s">
        <v>210</v>
      </c>
      <c r="Q1778" t="s">
        <v>150</v>
      </c>
      <c r="R1778" t="s">
        <v>151</v>
      </c>
      <c r="S1778" s="113">
        <v>17422.460200408801</v>
      </c>
      <c r="T1778" s="113">
        <v>18052.103999999999</v>
      </c>
      <c r="U1778" s="113">
        <v>629.64379959112898</v>
      </c>
      <c r="V1778" s="113">
        <f t="shared" si="35"/>
        <v>18052104</v>
      </c>
      <c r="W1778" s="114"/>
      <c r="X1778">
        <v>2022</v>
      </c>
      <c r="Y1778" s="15">
        <v>44779</v>
      </c>
      <c r="Z1778" s="4">
        <v>24</v>
      </c>
      <c r="AA1778" s="4">
        <v>24</v>
      </c>
      <c r="AB1778" t="s">
        <v>224</v>
      </c>
      <c r="AC1778" t="s">
        <v>226</v>
      </c>
      <c r="AD1778" s="113">
        <v>4995.3559599999999</v>
      </c>
      <c r="AE1778" s="113">
        <v>5028.6225545896896</v>
      </c>
      <c r="AF1778" s="113">
        <v>33.266594589692303</v>
      </c>
    </row>
    <row r="1779" spans="13:32" x14ac:dyDescent="0.35">
      <c r="M1779">
        <v>2022</v>
      </c>
      <c r="N1779" s="15">
        <v>44780</v>
      </c>
      <c r="O1779" s="4">
        <v>24</v>
      </c>
      <c r="P1779" s="15" t="s">
        <v>210</v>
      </c>
      <c r="Q1779" t="s">
        <v>150</v>
      </c>
      <c r="R1779" t="s">
        <v>151</v>
      </c>
      <c r="S1779" s="113">
        <v>17357.075049318701</v>
      </c>
      <c r="T1779" s="113">
        <v>18006.605</v>
      </c>
      <c r="U1779" s="113">
        <v>649.52995068126904</v>
      </c>
      <c r="V1779" s="113">
        <f t="shared" si="35"/>
        <v>18006605</v>
      </c>
      <c r="W1779" s="114"/>
      <c r="X1779">
        <v>2022</v>
      </c>
      <c r="Y1779" s="15">
        <v>44780</v>
      </c>
      <c r="Z1779" s="4">
        <v>24</v>
      </c>
      <c r="AA1779" s="4">
        <v>24</v>
      </c>
      <c r="AB1779" t="s">
        <v>224</v>
      </c>
      <c r="AC1779" t="s">
        <v>226</v>
      </c>
      <c r="AD1779" s="113">
        <v>4934.3762800000004</v>
      </c>
      <c r="AE1779" s="113">
        <v>4967.2367801473702</v>
      </c>
      <c r="AF1779" s="113">
        <v>32.860500147371503</v>
      </c>
    </row>
    <row r="1780" spans="13:32" x14ac:dyDescent="0.35">
      <c r="M1780">
        <v>2022</v>
      </c>
      <c r="N1780" s="15">
        <v>44781</v>
      </c>
      <c r="O1780" s="4">
        <v>24</v>
      </c>
      <c r="P1780" s="15" t="s">
        <v>210</v>
      </c>
      <c r="Q1780" t="s">
        <v>150</v>
      </c>
      <c r="R1780" t="s">
        <v>151</v>
      </c>
      <c r="S1780" s="113">
        <v>18142.125340193601</v>
      </c>
      <c r="T1780" s="113">
        <v>18857.042000000001</v>
      </c>
      <c r="U1780" s="113">
        <v>714.91665980638902</v>
      </c>
      <c r="V1780" s="113">
        <f t="shared" si="35"/>
        <v>18857042</v>
      </c>
      <c r="W1780" s="114"/>
      <c r="X1780">
        <v>2022</v>
      </c>
      <c r="Y1780" s="15">
        <v>44781</v>
      </c>
      <c r="Z1780" s="4">
        <v>24</v>
      </c>
      <c r="AA1780" s="4">
        <v>24</v>
      </c>
      <c r="AB1780" t="s">
        <v>224</v>
      </c>
      <c r="AC1780" t="s">
        <v>226</v>
      </c>
      <c r="AD1780" s="113">
        <v>5044.8968599999998</v>
      </c>
      <c r="AE1780" s="113">
        <v>5078.4933724271996</v>
      </c>
      <c r="AF1780" s="113">
        <v>33.596512427200402</v>
      </c>
    </row>
    <row r="1781" spans="13:32" x14ac:dyDescent="0.35">
      <c r="M1781">
        <v>2022</v>
      </c>
      <c r="N1781" s="15">
        <v>44782</v>
      </c>
      <c r="O1781" s="4">
        <v>24</v>
      </c>
      <c r="P1781" s="15" t="s">
        <v>210</v>
      </c>
      <c r="Q1781" t="s">
        <v>150</v>
      </c>
      <c r="R1781" t="s">
        <v>151</v>
      </c>
      <c r="S1781" s="113">
        <v>18332.621864998899</v>
      </c>
      <c r="T1781" s="113">
        <v>19019.244999999999</v>
      </c>
      <c r="U1781" s="113">
        <v>686.62313500107405</v>
      </c>
      <c r="V1781" s="113">
        <f t="shared" si="35"/>
        <v>19019245</v>
      </c>
      <c r="W1781" s="114"/>
      <c r="X1781">
        <v>2022</v>
      </c>
      <c r="Y1781" s="15">
        <v>44782</v>
      </c>
      <c r="Z1781" s="4">
        <v>24</v>
      </c>
      <c r="AA1781" s="4">
        <v>24</v>
      </c>
      <c r="AB1781" t="s">
        <v>224</v>
      </c>
      <c r="AC1781" t="s">
        <v>226</v>
      </c>
      <c r="AD1781" s="113">
        <v>5228.7585600000002</v>
      </c>
      <c r="AE1781" s="113">
        <v>5263.5795002124096</v>
      </c>
      <c r="AF1781" s="113">
        <v>34.820940212417398</v>
      </c>
    </row>
    <row r="1782" spans="13:32" x14ac:dyDescent="0.35">
      <c r="M1782">
        <v>2022</v>
      </c>
      <c r="N1782" s="15">
        <v>44783</v>
      </c>
      <c r="O1782" s="4">
        <v>24</v>
      </c>
      <c r="P1782" s="15" t="s">
        <v>210</v>
      </c>
      <c r="Q1782" t="s">
        <v>150</v>
      </c>
      <c r="R1782" t="s">
        <v>151</v>
      </c>
      <c r="S1782" s="113">
        <v>18649.400036381401</v>
      </c>
      <c r="T1782" s="113">
        <v>19349.214</v>
      </c>
      <c r="U1782" s="113">
        <v>699.81396361852603</v>
      </c>
      <c r="V1782" s="113">
        <f t="shared" si="35"/>
        <v>19349214</v>
      </c>
      <c r="W1782" s="114"/>
      <c r="X1782">
        <v>2022</v>
      </c>
      <c r="Y1782" s="15">
        <v>44783</v>
      </c>
      <c r="Z1782" s="4">
        <v>24</v>
      </c>
      <c r="AA1782" s="4">
        <v>24</v>
      </c>
      <c r="AB1782" t="s">
        <v>224</v>
      </c>
      <c r="AC1782" t="s">
        <v>226</v>
      </c>
      <c r="AD1782" s="113">
        <v>5227.4658199999903</v>
      </c>
      <c r="AE1782" s="113">
        <v>5262.2781512048005</v>
      </c>
      <c r="AF1782" s="113">
        <v>34.812331204804302</v>
      </c>
    </row>
    <row r="1783" spans="13:32" x14ac:dyDescent="0.35">
      <c r="M1783">
        <v>2022</v>
      </c>
      <c r="N1783" s="15">
        <v>44784</v>
      </c>
      <c r="O1783" s="4">
        <v>24</v>
      </c>
      <c r="P1783" s="15" t="s">
        <v>210</v>
      </c>
      <c r="Q1783" t="s">
        <v>150</v>
      </c>
      <c r="R1783" t="s">
        <v>151</v>
      </c>
      <c r="S1783" s="113">
        <v>18481.572988170301</v>
      </c>
      <c r="T1783" s="113">
        <v>19122.975999999999</v>
      </c>
      <c r="U1783" s="113">
        <v>641.40301182961696</v>
      </c>
      <c r="V1783" s="113">
        <f t="shared" si="35"/>
        <v>19122976</v>
      </c>
      <c r="W1783" s="114"/>
      <c r="X1783">
        <v>2022</v>
      </c>
      <c r="Y1783" s="15">
        <v>44784</v>
      </c>
      <c r="Z1783" s="4">
        <v>24</v>
      </c>
      <c r="AA1783" s="4">
        <v>24</v>
      </c>
      <c r="AB1783" t="s">
        <v>224</v>
      </c>
      <c r="AC1783" t="s">
        <v>226</v>
      </c>
      <c r="AD1783" s="113">
        <v>5157.8704399999997</v>
      </c>
      <c r="AE1783" s="113">
        <v>5192.2193004711198</v>
      </c>
      <c r="AF1783" s="113">
        <v>34.3488604711237</v>
      </c>
    </row>
    <row r="1784" spans="13:32" x14ac:dyDescent="0.35">
      <c r="M1784">
        <v>2022</v>
      </c>
      <c r="N1784" s="15">
        <v>44785</v>
      </c>
      <c r="O1784" s="4">
        <v>24</v>
      </c>
      <c r="P1784" s="15" t="s">
        <v>210</v>
      </c>
      <c r="Q1784" t="s">
        <v>150</v>
      </c>
      <c r="R1784" t="s">
        <v>151</v>
      </c>
      <c r="S1784" s="113">
        <v>18744.8564024017</v>
      </c>
      <c r="T1784" s="113">
        <v>19473.248</v>
      </c>
      <c r="U1784" s="113">
        <v>728.39159759829602</v>
      </c>
      <c r="V1784" s="113">
        <f t="shared" si="35"/>
        <v>19473248</v>
      </c>
      <c r="W1784" s="114"/>
      <c r="X1784">
        <v>2022</v>
      </c>
      <c r="Y1784" s="15">
        <v>44785</v>
      </c>
      <c r="Z1784" s="4">
        <v>24</v>
      </c>
      <c r="AA1784" s="4">
        <v>24</v>
      </c>
      <c r="AB1784" t="s">
        <v>224</v>
      </c>
      <c r="AC1784" t="s">
        <v>226</v>
      </c>
      <c r="AD1784" s="113">
        <v>5260.7308999999996</v>
      </c>
      <c r="AE1784" s="113">
        <v>5295.7647601487297</v>
      </c>
      <c r="AF1784" s="113">
        <v>35.033860148730398</v>
      </c>
    </row>
    <row r="1785" spans="13:32" x14ac:dyDescent="0.35">
      <c r="M1785">
        <v>2022</v>
      </c>
      <c r="N1785" s="15">
        <v>44786</v>
      </c>
      <c r="O1785" s="4">
        <v>24</v>
      </c>
      <c r="P1785" s="15" t="s">
        <v>210</v>
      </c>
      <c r="Q1785" t="s">
        <v>150</v>
      </c>
      <c r="R1785" t="s">
        <v>151</v>
      </c>
      <c r="S1785" s="113">
        <v>17524.427775997901</v>
      </c>
      <c r="T1785" s="113">
        <v>18128.357</v>
      </c>
      <c r="U1785" s="113">
        <v>603.92922400209102</v>
      </c>
      <c r="V1785" s="113">
        <f t="shared" si="35"/>
        <v>18128357</v>
      </c>
      <c r="W1785" s="114"/>
      <c r="X1785">
        <v>2022</v>
      </c>
      <c r="Y1785" s="15">
        <v>44786</v>
      </c>
      <c r="Z1785" s="4">
        <v>24</v>
      </c>
      <c r="AA1785" s="4">
        <v>24</v>
      </c>
      <c r="AB1785" t="s">
        <v>224</v>
      </c>
      <c r="AC1785" t="s">
        <v>226</v>
      </c>
      <c r="AD1785" s="113">
        <v>5147.6135399999903</v>
      </c>
      <c r="AE1785" s="113">
        <v>5181.8940946012699</v>
      </c>
      <c r="AF1785" s="113">
        <v>34.280554601275803</v>
      </c>
    </row>
    <row r="1786" spans="13:32" x14ac:dyDescent="0.35">
      <c r="M1786">
        <v>2022</v>
      </c>
      <c r="N1786" s="15">
        <v>44787</v>
      </c>
      <c r="O1786" s="4">
        <v>24</v>
      </c>
      <c r="P1786" s="15" t="s">
        <v>210</v>
      </c>
      <c r="Q1786" t="s">
        <v>150</v>
      </c>
      <c r="R1786" t="s">
        <v>151</v>
      </c>
      <c r="S1786" s="113">
        <v>17164.905874727901</v>
      </c>
      <c r="T1786" s="113">
        <v>17804.742999999999</v>
      </c>
      <c r="U1786" s="113">
        <v>639.83712527209696</v>
      </c>
      <c r="V1786" s="113">
        <f t="shared" si="35"/>
        <v>17804743</v>
      </c>
      <c r="W1786" s="114"/>
      <c r="X1786">
        <v>2022</v>
      </c>
      <c r="Y1786" s="15">
        <v>44787</v>
      </c>
      <c r="Z1786" s="4">
        <v>24</v>
      </c>
      <c r="AA1786" s="4">
        <v>24</v>
      </c>
      <c r="AB1786" t="s">
        <v>224</v>
      </c>
      <c r="AC1786" t="s">
        <v>226</v>
      </c>
      <c r="AD1786" s="113">
        <v>5140.5162399999999</v>
      </c>
      <c r="AE1786" s="113">
        <v>5174.7495301012696</v>
      </c>
      <c r="AF1786" s="113">
        <v>34.2332901012742</v>
      </c>
    </row>
    <row r="1787" spans="13:32" x14ac:dyDescent="0.35">
      <c r="M1787">
        <v>2022</v>
      </c>
      <c r="N1787" s="15">
        <v>44788</v>
      </c>
      <c r="O1787" s="4">
        <v>24</v>
      </c>
      <c r="P1787" s="15" t="s">
        <v>210</v>
      </c>
      <c r="Q1787" t="s">
        <v>150</v>
      </c>
      <c r="R1787" t="s">
        <v>151</v>
      </c>
      <c r="S1787" s="113">
        <v>18063.2125539628</v>
      </c>
      <c r="T1787" s="113">
        <v>18827.526999999998</v>
      </c>
      <c r="U1787" s="113">
        <v>764.31444603712498</v>
      </c>
      <c r="V1787" s="113">
        <f t="shared" si="35"/>
        <v>18827527</v>
      </c>
      <c r="W1787" s="114"/>
      <c r="X1787">
        <v>2022</v>
      </c>
      <c r="Y1787" s="15">
        <v>44788</v>
      </c>
      <c r="Z1787" s="4">
        <v>24</v>
      </c>
      <c r="AA1787" s="4">
        <v>24</v>
      </c>
      <c r="AB1787" t="s">
        <v>224</v>
      </c>
      <c r="AC1787" t="s">
        <v>226</v>
      </c>
      <c r="AD1787" s="113">
        <v>5221.0864600000004</v>
      </c>
      <c r="AE1787" s="113">
        <v>5255.85630782933</v>
      </c>
      <c r="AF1787" s="113">
        <v>34.769847829332797</v>
      </c>
    </row>
    <row r="1788" spans="13:32" x14ac:dyDescent="0.35">
      <c r="M1788">
        <v>2022</v>
      </c>
      <c r="N1788" s="15">
        <v>44789</v>
      </c>
      <c r="O1788" s="4">
        <v>24</v>
      </c>
      <c r="P1788" s="15" t="s">
        <v>210</v>
      </c>
      <c r="Q1788" t="s">
        <v>150</v>
      </c>
      <c r="R1788" t="s">
        <v>151</v>
      </c>
      <c r="S1788" s="113">
        <v>18305.616794278401</v>
      </c>
      <c r="T1788" s="113">
        <v>19070.185000000001</v>
      </c>
      <c r="U1788" s="113">
        <v>764.56820572152697</v>
      </c>
      <c r="V1788" s="113">
        <f t="shared" si="35"/>
        <v>19070185</v>
      </c>
      <c r="W1788" s="114"/>
      <c r="X1788">
        <v>2022</v>
      </c>
      <c r="Y1788" s="15">
        <v>44789</v>
      </c>
      <c r="Z1788" s="4">
        <v>24</v>
      </c>
      <c r="AA1788" s="4">
        <v>24</v>
      </c>
      <c r="AB1788" t="s">
        <v>224</v>
      </c>
      <c r="AC1788" t="s">
        <v>226</v>
      </c>
      <c r="AD1788" s="113">
        <v>5172.8709600000002</v>
      </c>
      <c r="AE1788" s="113">
        <v>5207.3197164988396</v>
      </c>
      <c r="AF1788" s="113">
        <v>34.448756498848503</v>
      </c>
    </row>
    <row r="1789" spans="13:32" x14ac:dyDescent="0.35">
      <c r="M1789">
        <v>2022</v>
      </c>
      <c r="N1789" s="15">
        <v>44790</v>
      </c>
      <c r="O1789" s="4">
        <v>24</v>
      </c>
      <c r="P1789" s="15" t="s">
        <v>210</v>
      </c>
      <c r="Q1789" t="s">
        <v>150</v>
      </c>
      <c r="R1789" t="s">
        <v>151</v>
      </c>
      <c r="S1789" s="113">
        <v>18794.743601964601</v>
      </c>
      <c r="T1789" s="113">
        <v>19586.643</v>
      </c>
      <c r="U1789" s="113">
        <v>791.89939803531104</v>
      </c>
      <c r="V1789" s="113">
        <f t="shared" si="35"/>
        <v>19586643</v>
      </c>
      <c r="W1789" s="114"/>
      <c r="X1789">
        <v>2022</v>
      </c>
      <c r="Y1789" s="15">
        <v>44790</v>
      </c>
      <c r="Z1789" s="4">
        <v>24</v>
      </c>
      <c r="AA1789" s="4">
        <v>24</v>
      </c>
      <c r="AB1789" t="s">
        <v>224</v>
      </c>
      <c r="AC1789" t="s">
        <v>226</v>
      </c>
      <c r="AD1789" s="113">
        <v>5251.2316599999904</v>
      </c>
      <c r="AE1789" s="113">
        <v>5286.2022599189204</v>
      </c>
      <c r="AF1789" s="113">
        <v>34.970599918924499</v>
      </c>
    </row>
    <row r="1790" spans="13:32" x14ac:dyDescent="0.35">
      <c r="M1790">
        <v>2022</v>
      </c>
      <c r="N1790" s="15">
        <v>44791</v>
      </c>
      <c r="O1790" s="4">
        <v>24</v>
      </c>
      <c r="P1790" s="15" t="s">
        <v>210</v>
      </c>
      <c r="Q1790" t="s">
        <v>150</v>
      </c>
      <c r="R1790" t="s">
        <v>151</v>
      </c>
      <c r="S1790" s="113">
        <v>19117.1897826893</v>
      </c>
      <c r="T1790" s="113">
        <v>19921.786</v>
      </c>
      <c r="U1790" s="113">
        <v>804.59621731062998</v>
      </c>
      <c r="V1790" s="113">
        <f t="shared" si="35"/>
        <v>19921786</v>
      </c>
      <c r="W1790" s="114"/>
      <c r="X1790">
        <v>2022</v>
      </c>
      <c r="Y1790" s="15">
        <v>44791</v>
      </c>
      <c r="Z1790" s="4">
        <v>24</v>
      </c>
      <c r="AA1790" s="4">
        <v>24</v>
      </c>
      <c r="AB1790" t="s">
        <v>224</v>
      </c>
      <c r="AC1790" t="s">
        <v>226</v>
      </c>
      <c r="AD1790" s="113">
        <v>5262.8308799999904</v>
      </c>
      <c r="AE1790" s="113">
        <v>5297.8787249746101</v>
      </c>
      <c r="AF1790" s="113">
        <v>35.047844974609802</v>
      </c>
    </row>
    <row r="1791" spans="13:32" x14ac:dyDescent="0.35">
      <c r="M1791">
        <v>2022</v>
      </c>
      <c r="N1791" s="15">
        <v>44792</v>
      </c>
      <c r="O1791" s="4">
        <v>24</v>
      </c>
      <c r="P1791" s="15" t="s">
        <v>210</v>
      </c>
      <c r="Q1791" t="s">
        <v>150</v>
      </c>
      <c r="R1791" t="s">
        <v>151</v>
      </c>
      <c r="S1791" s="113">
        <v>18869.806782579399</v>
      </c>
      <c r="T1791" s="113">
        <v>19645.87</v>
      </c>
      <c r="U1791" s="113">
        <v>776.06321742058901</v>
      </c>
      <c r="V1791" s="113">
        <f t="shared" si="35"/>
        <v>19645870</v>
      </c>
      <c r="W1791" s="114"/>
      <c r="X1791">
        <v>2022</v>
      </c>
      <c r="Y1791" s="15">
        <v>44792</v>
      </c>
      <c r="Z1791" s="4">
        <v>24</v>
      </c>
      <c r="AA1791" s="4">
        <v>24</v>
      </c>
      <c r="AB1791" t="s">
        <v>224</v>
      </c>
      <c r="AC1791" t="s">
        <v>226</v>
      </c>
      <c r="AD1791" s="113">
        <v>5290.2847599999996</v>
      </c>
      <c r="AE1791" s="113">
        <v>5325.51543420703</v>
      </c>
      <c r="AF1791" s="113">
        <v>35.230674207038298</v>
      </c>
    </row>
    <row r="1792" spans="13:32" x14ac:dyDescent="0.35">
      <c r="M1792">
        <v>2022</v>
      </c>
      <c r="N1792" s="15">
        <v>44793</v>
      </c>
      <c r="O1792" s="4">
        <v>24</v>
      </c>
      <c r="P1792" s="15" t="s">
        <v>210</v>
      </c>
      <c r="Q1792" t="s">
        <v>150</v>
      </c>
      <c r="R1792" t="s">
        <v>151</v>
      </c>
      <c r="S1792" s="113">
        <v>18426.7628227557</v>
      </c>
      <c r="T1792" s="113">
        <v>19132.087</v>
      </c>
      <c r="U1792" s="113">
        <v>705.32417724420498</v>
      </c>
      <c r="V1792" s="113">
        <f t="shared" si="35"/>
        <v>19132087</v>
      </c>
      <c r="W1792" s="114"/>
      <c r="X1792">
        <v>2022</v>
      </c>
      <c r="Y1792" s="15">
        <v>44793</v>
      </c>
      <c r="Z1792" s="4">
        <v>24</v>
      </c>
      <c r="AA1792" s="4">
        <v>24</v>
      </c>
      <c r="AB1792" t="s">
        <v>224</v>
      </c>
      <c r="AC1792" t="s">
        <v>226</v>
      </c>
      <c r="AD1792" s="113">
        <v>5261.6114399999997</v>
      </c>
      <c r="AE1792" s="113">
        <v>5296.6511641086599</v>
      </c>
      <c r="AF1792" s="113">
        <v>35.0397241086633</v>
      </c>
    </row>
    <row r="1793" spans="13:32" x14ac:dyDescent="0.35">
      <c r="M1793">
        <v>2022</v>
      </c>
      <c r="N1793" s="15">
        <v>44794</v>
      </c>
      <c r="O1793" s="4">
        <v>24</v>
      </c>
      <c r="P1793" s="15" t="s">
        <v>210</v>
      </c>
      <c r="Q1793" t="s">
        <v>150</v>
      </c>
      <c r="R1793" t="s">
        <v>151</v>
      </c>
      <c r="S1793" s="113">
        <v>17823.242542772699</v>
      </c>
      <c r="T1793" s="113">
        <v>18437.217000000001</v>
      </c>
      <c r="U1793" s="113">
        <v>613.97445722724297</v>
      </c>
      <c r="V1793" s="113">
        <f t="shared" si="35"/>
        <v>18437217</v>
      </c>
      <c r="W1793" s="114"/>
      <c r="X1793">
        <v>2022</v>
      </c>
      <c r="Y1793" s="15">
        <v>44794</v>
      </c>
      <c r="Z1793" s="4">
        <v>24</v>
      </c>
      <c r="AA1793" s="4">
        <v>24</v>
      </c>
      <c r="AB1793" t="s">
        <v>224</v>
      </c>
      <c r="AC1793" t="s">
        <v>226</v>
      </c>
      <c r="AD1793" s="113">
        <v>5216.3839600000001</v>
      </c>
      <c r="AE1793" s="113">
        <v>5251.1224915102703</v>
      </c>
      <c r="AF1793" s="113">
        <v>34.738531510273603</v>
      </c>
    </row>
    <row r="1794" spans="13:32" x14ac:dyDescent="0.35">
      <c r="M1794">
        <v>2022</v>
      </c>
      <c r="N1794" s="15">
        <v>44795</v>
      </c>
      <c r="O1794" s="4">
        <v>24</v>
      </c>
      <c r="P1794" s="15" t="s">
        <v>210</v>
      </c>
      <c r="Q1794" t="s">
        <v>150</v>
      </c>
      <c r="R1794" t="s">
        <v>151</v>
      </c>
      <c r="S1794" s="113">
        <v>18217.778991906602</v>
      </c>
      <c r="T1794" s="113">
        <v>18966.300999999999</v>
      </c>
      <c r="U1794" s="113">
        <v>748.52200809333897</v>
      </c>
      <c r="V1794" s="113">
        <f t="shared" si="35"/>
        <v>18966301</v>
      </c>
      <c r="W1794" s="114"/>
      <c r="X1794">
        <v>2022</v>
      </c>
      <c r="Y1794" s="15">
        <v>44795</v>
      </c>
      <c r="Z1794" s="4">
        <v>24</v>
      </c>
      <c r="AA1794" s="4">
        <v>24</v>
      </c>
      <c r="AB1794" t="s">
        <v>224</v>
      </c>
      <c r="AC1794" t="s">
        <v>226</v>
      </c>
      <c r="AD1794" s="113">
        <v>5233.1094999999996</v>
      </c>
      <c r="AE1794" s="113">
        <v>5267.9594153161297</v>
      </c>
      <c r="AF1794" s="113">
        <v>34.849915316138102</v>
      </c>
    </row>
    <row r="1795" spans="13:32" x14ac:dyDescent="0.35">
      <c r="M1795">
        <v>2022</v>
      </c>
      <c r="N1795" s="15">
        <v>44796</v>
      </c>
      <c r="O1795" s="4">
        <v>24</v>
      </c>
      <c r="P1795" s="15" t="s">
        <v>210</v>
      </c>
      <c r="Q1795" t="s">
        <v>150</v>
      </c>
      <c r="R1795" t="s">
        <v>151</v>
      </c>
      <c r="S1795" s="113">
        <v>18376.738683949701</v>
      </c>
      <c r="T1795" s="113">
        <v>19131.977999999999</v>
      </c>
      <c r="U1795" s="113">
        <v>755.23931605024995</v>
      </c>
      <c r="V1795" s="113">
        <f t="shared" si="35"/>
        <v>19131978</v>
      </c>
      <c r="W1795" s="114"/>
      <c r="X1795">
        <v>2022</v>
      </c>
      <c r="Y1795" s="15">
        <v>44796</v>
      </c>
      <c r="Z1795" s="4">
        <v>24</v>
      </c>
      <c r="AA1795" s="4">
        <v>24</v>
      </c>
      <c r="AB1795" t="s">
        <v>224</v>
      </c>
      <c r="AC1795" t="s">
        <v>226</v>
      </c>
      <c r="AD1795" s="113">
        <v>5203.1130199999998</v>
      </c>
      <c r="AE1795" s="113">
        <v>5237.76317362802</v>
      </c>
      <c r="AF1795" s="113">
        <v>34.650153628028399</v>
      </c>
    </row>
    <row r="1796" spans="13:32" x14ac:dyDescent="0.35">
      <c r="M1796">
        <v>2022</v>
      </c>
      <c r="N1796" s="15">
        <v>44797</v>
      </c>
      <c r="O1796" s="4">
        <v>24</v>
      </c>
      <c r="P1796" s="15" t="s">
        <v>210</v>
      </c>
      <c r="Q1796" t="s">
        <v>150</v>
      </c>
      <c r="R1796" t="s">
        <v>151</v>
      </c>
      <c r="S1796" s="113">
        <v>18479.331805693499</v>
      </c>
      <c r="T1796" s="113">
        <v>19225.446</v>
      </c>
      <c r="U1796" s="113">
        <v>746.114194306424</v>
      </c>
      <c r="V1796" s="113">
        <f t="shared" si="35"/>
        <v>19225446</v>
      </c>
      <c r="W1796" s="114"/>
      <c r="X1796">
        <v>2022</v>
      </c>
      <c r="Y1796" s="15">
        <v>44797</v>
      </c>
      <c r="Z1796" s="4">
        <v>24</v>
      </c>
      <c r="AA1796" s="4">
        <v>24</v>
      </c>
      <c r="AB1796" t="s">
        <v>224</v>
      </c>
      <c r="AC1796" t="s">
        <v>226</v>
      </c>
      <c r="AD1796" s="113">
        <v>5254.3869400000003</v>
      </c>
      <c r="AE1796" s="113">
        <v>5289.37855251971</v>
      </c>
      <c r="AF1796" s="113">
        <v>34.9916125197119</v>
      </c>
    </row>
    <row r="1797" spans="13:32" x14ac:dyDescent="0.35">
      <c r="M1797">
        <v>2022</v>
      </c>
      <c r="N1797" s="15">
        <v>44798</v>
      </c>
      <c r="O1797" s="4">
        <v>24</v>
      </c>
      <c r="P1797" s="15" t="s">
        <v>210</v>
      </c>
      <c r="Q1797" t="s">
        <v>150</v>
      </c>
      <c r="R1797" t="s">
        <v>151</v>
      </c>
      <c r="S1797" s="113">
        <v>18527.9806475312</v>
      </c>
      <c r="T1797" s="113">
        <v>19334.111000000001</v>
      </c>
      <c r="U1797" s="113">
        <v>806.13035246873505</v>
      </c>
      <c r="V1797" s="113">
        <f t="shared" si="35"/>
        <v>19334111</v>
      </c>
      <c r="W1797" s="114"/>
      <c r="X1797">
        <v>2022</v>
      </c>
      <c r="Y1797" s="15">
        <v>44798</v>
      </c>
      <c r="Z1797" s="4">
        <v>24</v>
      </c>
      <c r="AA1797" s="4">
        <v>24</v>
      </c>
      <c r="AB1797" t="s">
        <v>224</v>
      </c>
      <c r="AC1797" t="s">
        <v>226</v>
      </c>
      <c r="AD1797" s="113">
        <v>5277.3370999999997</v>
      </c>
      <c r="AE1797" s="113">
        <v>5312.4815492093503</v>
      </c>
      <c r="AF1797" s="113">
        <v>35.144449209349503</v>
      </c>
    </row>
    <row r="1798" spans="13:32" x14ac:dyDescent="0.35">
      <c r="M1798">
        <v>2022</v>
      </c>
      <c r="N1798" s="15">
        <v>44799</v>
      </c>
      <c r="O1798" s="4">
        <v>24</v>
      </c>
      <c r="P1798" s="15" t="s">
        <v>210</v>
      </c>
      <c r="Q1798" t="s">
        <v>150</v>
      </c>
      <c r="R1798" t="s">
        <v>151</v>
      </c>
      <c r="S1798" s="113">
        <v>17913.3256130511</v>
      </c>
      <c r="T1798" s="113">
        <v>18623.076000000001</v>
      </c>
      <c r="U1798" s="113">
        <v>709.75038694888599</v>
      </c>
      <c r="V1798" s="113">
        <f t="shared" si="35"/>
        <v>18623076</v>
      </c>
      <c r="W1798" s="114"/>
      <c r="X1798">
        <v>2022</v>
      </c>
      <c r="Y1798" s="15">
        <v>44799</v>
      </c>
      <c r="Z1798" s="4">
        <v>24</v>
      </c>
      <c r="AA1798" s="4">
        <v>24</v>
      </c>
      <c r="AB1798" t="s">
        <v>224</v>
      </c>
      <c r="AC1798" t="s">
        <v>226</v>
      </c>
      <c r="AD1798" s="113">
        <v>5012.4868999999999</v>
      </c>
      <c r="AE1798" s="113">
        <v>5045.8675781585998</v>
      </c>
      <c r="AF1798" s="113">
        <v>33.3806781586078</v>
      </c>
    </row>
    <row r="1799" spans="13:32" x14ac:dyDescent="0.35">
      <c r="M1799">
        <v>2022</v>
      </c>
      <c r="N1799" s="15">
        <v>44800</v>
      </c>
      <c r="O1799" s="4">
        <v>24</v>
      </c>
      <c r="P1799" s="15" t="s">
        <v>210</v>
      </c>
      <c r="Q1799" t="s">
        <v>150</v>
      </c>
      <c r="R1799" t="s">
        <v>151</v>
      </c>
      <c r="S1799" s="113">
        <v>16498.1415304435</v>
      </c>
      <c r="T1799" s="113">
        <v>17037.781999999999</v>
      </c>
      <c r="U1799" s="113">
        <v>539.64046955645904</v>
      </c>
      <c r="V1799" s="113">
        <f t="shared" si="35"/>
        <v>17037782</v>
      </c>
      <c r="W1799" s="114"/>
      <c r="X1799">
        <v>2022</v>
      </c>
      <c r="Y1799" s="15">
        <v>44800</v>
      </c>
      <c r="Z1799" s="4">
        <v>24</v>
      </c>
      <c r="AA1799" s="4">
        <v>24</v>
      </c>
      <c r="AB1799" t="s">
        <v>224</v>
      </c>
      <c r="AC1799" t="s">
        <v>226</v>
      </c>
      <c r="AD1799" s="113">
        <v>5122.6505399999996</v>
      </c>
      <c r="AE1799" s="113">
        <v>5156.7648533949596</v>
      </c>
      <c r="AF1799" s="113">
        <v>34.1143133949654</v>
      </c>
    </row>
    <row r="1800" spans="13:32" x14ac:dyDescent="0.35">
      <c r="M1800">
        <v>2022</v>
      </c>
      <c r="N1800" s="15">
        <v>44801</v>
      </c>
      <c r="O1800" s="4">
        <v>24</v>
      </c>
      <c r="P1800" s="15" t="s">
        <v>210</v>
      </c>
      <c r="Q1800" t="s">
        <v>150</v>
      </c>
      <c r="R1800" t="s">
        <v>151</v>
      </c>
      <c r="S1800" s="113">
        <v>16109.3078451702</v>
      </c>
      <c r="T1800" s="113">
        <v>16666.057000000001</v>
      </c>
      <c r="U1800" s="113">
        <v>556.74915482978497</v>
      </c>
      <c r="V1800" s="113">
        <f t="shared" si="35"/>
        <v>16666057</v>
      </c>
      <c r="W1800" s="114"/>
      <c r="X1800">
        <v>2022</v>
      </c>
      <c r="Y1800" s="15">
        <v>44801</v>
      </c>
      <c r="Z1800" s="4">
        <v>24</v>
      </c>
      <c r="AA1800" s="4">
        <v>24</v>
      </c>
      <c r="AB1800" t="s">
        <v>224</v>
      </c>
      <c r="AC1800" t="s">
        <v>226</v>
      </c>
      <c r="AD1800" s="113">
        <v>5137.7757999999903</v>
      </c>
      <c r="AE1800" s="113">
        <v>5171.9908401292496</v>
      </c>
      <c r="AF1800" s="113">
        <v>34.215040129258803</v>
      </c>
    </row>
    <row r="1801" spans="13:32" x14ac:dyDescent="0.35">
      <c r="M1801">
        <v>2022</v>
      </c>
      <c r="N1801" s="15">
        <v>44802</v>
      </c>
      <c r="O1801" s="4">
        <v>24</v>
      </c>
      <c r="P1801" s="15" t="s">
        <v>210</v>
      </c>
      <c r="Q1801" t="s">
        <v>150</v>
      </c>
      <c r="R1801" t="s">
        <v>151</v>
      </c>
      <c r="S1801" s="113">
        <v>17341.331369022399</v>
      </c>
      <c r="T1801" s="113">
        <v>18022.901999999998</v>
      </c>
      <c r="U1801" s="113">
        <v>681.57063097757703</v>
      </c>
      <c r="V1801" s="113">
        <f t="shared" ref="V1801:V1864" si="36">T1801*1000</f>
        <v>18022902</v>
      </c>
      <c r="W1801" s="114"/>
      <c r="X1801">
        <v>2022</v>
      </c>
      <c r="Y1801" s="15">
        <v>44802</v>
      </c>
      <c r="Z1801" s="4">
        <v>24</v>
      </c>
      <c r="AA1801" s="4">
        <v>24</v>
      </c>
      <c r="AB1801" t="s">
        <v>224</v>
      </c>
      <c r="AC1801" t="s">
        <v>226</v>
      </c>
      <c r="AD1801" s="113">
        <v>5189.7404399999996</v>
      </c>
      <c r="AE1801" s="113">
        <v>5224.3015388737604</v>
      </c>
      <c r="AF1801" s="113">
        <v>34.561098873764898</v>
      </c>
    </row>
    <row r="1802" spans="13:32" x14ac:dyDescent="0.35">
      <c r="M1802">
        <v>2022</v>
      </c>
      <c r="N1802" s="15">
        <v>44803</v>
      </c>
      <c r="O1802" s="4">
        <v>24</v>
      </c>
      <c r="P1802" s="15" t="s">
        <v>210</v>
      </c>
      <c r="Q1802" t="s">
        <v>150</v>
      </c>
      <c r="R1802" t="s">
        <v>151</v>
      </c>
      <c r="S1802" s="113">
        <v>17919.021221923998</v>
      </c>
      <c r="T1802" s="113">
        <v>18580.300999999999</v>
      </c>
      <c r="U1802" s="113">
        <v>661.27977807592799</v>
      </c>
      <c r="V1802" s="113">
        <f t="shared" si="36"/>
        <v>18580301</v>
      </c>
      <c r="W1802" s="114"/>
      <c r="X1802">
        <v>2022</v>
      </c>
      <c r="Y1802" s="15">
        <v>44803</v>
      </c>
      <c r="Z1802" s="4">
        <v>24</v>
      </c>
      <c r="AA1802" s="4">
        <v>24</v>
      </c>
      <c r="AB1802" t="s">
        <v>224</v>
      </c>
      <c r="AC1802" t="s">
        <v>226</v>
      </c>
      <c r="AD1802" s="113">
        <v>5171.9780000000001</v>
      </c>
      <c r="AE1802" s="113">
        <v>5206.4208098278696</v>
      </c>
      <c r="AF1802" s="113">
        <v>34.442809827872097</v>
      </c>
    </row>
    <row r="1803" spans="13:32" x14ac:dyDescent="0.35">
      <c r="M1803">
        <v>2022</v>
      </c>
      <c r="N1803" s="15">
        <v>44804</v>
      </c>
      <c r="O1803" s="4">
        <v>24</v>
      </c>
      <c r="P1803" s="15" t="s">
        <v>210</v>
      </c>
      <c r="Q1803" t="s">
        <v>150</v>
      </c>
      <c r="R1803" t="s">
        <v>151</v>
      </c>
      <c r="S1803" s="113">
        <v>18028.545503687401</v>
      </c>
      <c r="T1803" s="113">
        <v>18684.259999999998</v>
      </c>
      <c r="U1803" s="113">
        <v>655.71449631253199</v>
      </c>
      <c r="V1803" s="113">
        <f t="shared" si="36"/>
        <v>18684260</v>
      </c>
      <c r="W1803" s="114"/>
      <c r="X1803">
        <v>2022</v>
      </c>
      <c r="Y1803" s="15">
        <v>44804</v>
      </c>
      <c r="Z1803" s="4">
        <v>24</v>
      </c>
      <c r="AA1803" s="4">
        <v>24</v>
      </c>
      <c r="AB1803" t="s">
        <v>224</v>
      </c>
      <c r="AC1803" t="s">
        <v>226</v>
      </c>
      <c r="AD1803" s="113">
        <v>5185.2667600000004</v>
      </c>
      <c r="AE1803" s="113">
        <v>5219.7980663824801</v>
      </c>
      <c r="AF1803" s="113">
        <v>34.531306382483798</v>
      </c>
    </row>
    <row r="1804" spans="13:32" x14ac:dyDescent="0.35">
      <c r="M1804">
        <v>2022</v>
      </c>
      <c r="N1804" s="15">
        <v>44805</v>
      </c>
      <c r="O1804" s="4">
        <v>24</v>
      </c>
      <c r="P1804" s="15" t="s">
        <v>211</v>
      </c>
      <c r="Q1804" t="s">
        <v>150</v>
      </c>
      <c r="R1804" t="s">
        <v>151</v>
      </c>
      <c r="S1804" s="113">
        <v>18187.426139838899</v>
      </c>
      <c r="T1804" s="113">
        <v>18886.955999999998</v>
      </c>
      <c r="U1804" s="113">
        <v>699.52986016100101</v>
      </c>
      <c r="V1804" s="113">
        <f t="shared" si="36"/>
        <v>18886956</v>
      </c>
      <c r="W1804" s="114"/>
      <c r="X1804">
        <v>2022</v>
      </c>
      <c r="Y1804" s="15">
        <v>44805</v>
      </c>
      <c r="Z1804" s="4">
        <v>24</v>
      </c>
      <c r="AA1804" s="4">
        <v>24</v>
      </c>
      <c r="AB1804" t="s">
        <v>224</v>
      </c>
      <c r="AC1804" t="s">
        <v>226</v>
      </c>
      <c r="AD1804" s="113">
        <v>5197.3027000000002</v>
      </c>
      <c r="AE1804" s="113">
        <v>5231.9141597768903</v>
      </c>
      <c r="AF1804" s="113">
        <v>34.611459776895003</v>
      </c>
    </row>
    <row r="1805" spans="13:32" x14ac:dyDescent="0.35">
      <c r="M1805">
        <v>2022</v>
      </c>
      <c r="N1805" s="15">
        <v>44806</v>
      </c>
      <c r="O1805" s="4">
        <v>24</v>
      </c>
      <c r="P1805" s="15" t="s">
        <v>211</v>
      </c>
      <c r="Q1805" t="s">
        <v>150</v>
      </c>
      <c r="R1805" t="s">
        <v>151</v>
      </c>
      <c r="S1805" s="113">
        <v>17760.502159165299</v>
      </c>
      <c r="T1805" s="113">
        <v>18410.098999999998</v>
      </c>
      <c r="U1805" s="113">
        <v>649.59684083468096</v>
      </c>
      <c r="V1805" s="113">
        <f t="shared" si="36"/>
        <v>18410099</v>
      </c>
      <c r="W1805" s="114"/>
      <c r="X1805">
        <v>2022</v>
      </c>
      <c r="Y1805" s="15">
        <v>44806</v>
      </c>
      <c r="Z1805" s="4">
        <v>24</v>
      </c>
      <c r="AA1805" s="4">
        <v>24</v>
      </c>
      <c r="AB1805" t="s">
        <v>224</v>
      </c>
      <c r="AC1805" t="s">
        <v>226</v>
      </c>
      <c r="AD1805" s="113">
        <v>5195.2707399999999</v>
      </c>
      <c r="AE1805" s="113">
        <v>5229.8686679304901</v>
      </c>
      <c r="AF1805" s="113">
        <v>34.597927930499203</v>
      </c>
    </row>
    <row r="1806" spans="13:32" x14ac:dyDescent="0.35">
      <c r="M1806">
        <v>2022</v>
      </c>
      <c r="N1806" s="15">
        <v>44807</v>
      </c>
      <c r="O1806" s="4">
        <v>24</v>
      </c>
      <c r="P1806" s="15" t="s">
        <v>211</v>
      </c>
      <c r="Q1806" t="s">
        <v>150</v>
      </c>
      <c r="R1806" t="s">
        <v>151</v>
      </c>
      <c r="S1806" s="113">
        <v>16486.2269064953</v>
      </c>
      <c r="T1806" s="113">
        <v>17045.838</v>
      </c>
      <c r="U1806" s="113">
        <v>559.61109350461197</v>
      </c>
      <c r="V1806" s="113">
        <f t="shared" si="36"/>
        <v>17045838</v>
      </c>
      <c r="W1806" s="114"/>
      <c r="X1806">
        <v>2022</v>
      </c>
      <c r="Y1806" s="15">
        <v>44807</v>
      </c>
      <c r="Z1806" s="4">
        <v>24</v>
      </c>
      <c r="AA1806" s="4">
        <v>24</v>
      </c>
      <c r="AB1806" t="s">
        <v>224</v>
      </c>
      <c r="AC1806" t="s">
        <v>226</v>
      </c>
      <c r="AD1806" s="113">
        <v>5127.1275799999903</v>
      </c>
      <c r="AE1806" s="113">
        <v>5161.2717082621803</v>
      </c>
      <c r="AF1806" s="113">
        <v>34.144128262181098</v>
      </c>
    </row>
    <row r="1807" spans="13:32" x14ac:dyDescent="0.35">
      <c r="M1807">
        <v>2022</v>
      </c>
      <c r="N1807" s="15">
        <v>44808</v>
      </c>
      <c r="O1807" s="4">
        <v>24</v>
      </c>
      <c r="P1807" s="15" t="s">
        <v>211</v>
      </c>
      <c r="Q1807" t="s">
        <v>150</v>
      </c>
      <c r="R1807" t="s">
        <v>151</v>
      </c>
      <c r="S1807" s="113">
        <v>16086.476319104901</v>
      </c>
      <c r="T1807" s="113">
        <v>16651.656999999999</v>
      </c>
      <c r="U1807" s="113">
        <v>565.18068089500196</v>
      </c>
      <c r="V1807" s="113">
        <f t="shared" si="36"/>
        <v>16651657</v>
      </c>
      <c r="W1807" s="114"/>
      <c r="X1807">
        <v>2022</v>
      </c>
      <c r="Y1807" s="15">
        <v>44808</v>
      </c>
      <c r="Z1807" s="4">
        <v>24</v>
      </c>
      <c r="AA1807" s="4">
        <v>24</v>
      </c>
      <c r="AB1807" t="s">
        <v>224</v>
      </c>
      <c r="AC1807" t="s">
        <v>226</v>
      </c>
      <c r="AD1807" s="113">
        <v>5104.3470799999996</v>
      </c>
      <c r="AE1807" s="113">
        <v>5138.3395014240396</v>
      </c>
      <c r="AF1807" s="113">
        <v>33.992421424045801</v>
      </c>
    </row>
    <row r="1808" spans="13:32" x14ac:dyDescent="0.35">
      <c r="M1808">
        <v>2022</v>
      </c>
      <c r="N1808" s="15">
        <v>44809</v>
      </c>
      <c r="O1808" s="4">
        <v>24</v>
      </c>
      <c r="P1808" s="15" t="s">
        <v>211</v>
      </c>
      <c r="Q1808" t="s">
        <v>150</v>
      </c>
      <c r="R1808" t="s">
        <v>151</v>
      </c>
      <c r="S1808" s="113">
        <v>15607.945344002799</v>
      </c>
      <c r="T1808" s="113">
        <v>16261.921</v>
      </c>
      <c r="U1808" s="113">
        <v>653.97565599713698</v>
      </c>
      <c r="V1808" s="113">
        <f t="shared" si="36"/>
        <v>16261921</v>
      </c>
      <c r="W1808" s="114"/>
      <c r="X1808">
        <v>2022</v>
      </c>
      <c r="Y1808" s="15">
        <v>44809</v>
      </c>
      <c r="Z1808" s="4">
        <v>24</v>
      </c>
      <c r="AA1808" s="4">
        <v>24</v>
      </c>
      <c r="AB1808" t="s">
        <v>224</v>
      </c>
      <c r="AC1808" t="s">
        <v>226</v>
      </c>
      <c r="AD1808" s="113">
        <v>4673.0693599999904</v>
      </c>
      <c r="AE1808" s="113">
        <v>4704.18968558509</v>
      </c>
      <c r="AF1808" s="113">
        <v>31.120325585092399</v>
      </c>
    </row>
    <row r="1809" spans="13:32" x14ac:dyDescent="0.35">
      <c r="M1809">
        <v>2022</v>
      </c>
      <c r="N1809" s="15">
        <v>44810</v>
      </c>
      <c r="O1809" s="4">
        <v>24</v>
      </c>
      <c r="P1809" s="15" t="s">
        <v>211</v>
      </c>
      <c r="Q1809" t="s">
        <v>150</v>
      </c>
      <c r="R1809" t="s">
        <v>151</v>
      </c>
      <c r="S1809" s="113">
        <v>16019.619692689101</v>
      </c>
      <c r="T1809" s="113">
        <v>16770.373</v>
      </c>
      <c r="U1809" s="113">
        <v>750.75330731084398</v>
      </c>
      <c r="V1809" s="113">
        <f t="shared" si="36"/>
        <v>16770373</v>
      </c>
      <c r="W1809" s="114"/>
      <c r="X1809">
        <v>2022</v>
      </c>
      <c r="Y1809" s="15">
        <v>44810</v>
      </c>
      <c r="Z1809" s="4">
        <v>24</v>
      </c>
      <c r="AA1809" s="4">
        <v>24</v>
      </c>
      <c r="AB1809" t="s">
        <v>224</v>
      </c>
      <c r="AC1809" t="s">
        <v>226</v>
      </c>
      <c r="AD1809" s="113">
        <v>4480.5879599999998</v>
      </c>
      <c r="AE1809" s="113">
        <v>4510.4264548704896</v>
      </c>
      <c r="AF1809" s="113">
        <v>29.838494870498899</v>
      </c>
    </row>
    <row r="1810" spans="13:32" x14ac:dyDescent="0.35">
      <c r="M1810">
        <v>2022</v>
      </c>
      <c r="N1810" s="15">
        <v>44811</v>
      </c>
      <c r="O1810" s="4">
        <v>24</v>
      </c>
      <c r="P1810" s="15" t="s">
        <v>211</v>
      </c>
      <c r="Q1810" t="s">
        <v>150</v>
      </c>
      <c r="R1810" t="s">
        <v>151</v>
      </c>
      <c r="S1810" s="113">
        <v>16206.353987619899</v>
      </c>
      <c r="T1810" s="113">
        <v>16851.256000000001</v>
      </c>
      <c r="U1810" s="113">
        <v>644.90201238002498</v>
      </c>
      <c r="V1810" s="113">
        <f t="shared" si="36"/>
        <v>16851256</v>
      </c>
      <c r="W1810" s="114"/>
      <c r="X1810">
        <v>2022</v>
      </c>
      <c r="Y1810" s="15">
        <v>44811</v>
      </c>
      <c r="Z1810" s="4">
        <v>24</v>
      </c>
      <c r="AA1810" s="4">
        <v>24</v>
      </c>
      <c r="AB1810" t="s">
        <v>224</v>
      </c>
      <c r="AC1810" t="s">
        <v>226</v>
      </c>
      <c r="AD1810" s="113">
        <v>4479.3319799999999</v>
      </c>
      <c r="AE1810" s="113">
        <v>4509.1621106662597</v>
      </c>
      <c r="AF1810" s="113">
        <v>29.830130666264299</v>
      </c>
    </row>
    <row r="1811" spans="13:32" x14ac:dyDescent="0.35">
      <c r="M1811">
        <v>2022</v>
      </c>
      <c r="N1811" s="15">
        <v>44812</v>
      </c>
      <c r="O1811" s="4">
        <v>24</v>
      </c>
      <c r="P1811" s="15" t="s">
        <v>211</v>
      </c>
      <c r="Q1811" t="s">
        <v>150</v>
      </c>
      <c r="R1811" t="s">
        <v>151</v>
      </c>
      <c r="S1811" s="113">
        <v>15901.1379880925</v>
      </c>
      <c r="T1811" s="113">
        <v>16373.371999999999</v>
      </c>
      <c r="U1811" s="113">
        <v>472.23401190746102</v>
      </c>
      <c r="V1811" s="113">
        <f t="shared" si="36"/>
        <v>16373372</v>
      </c>
      <c r="W1811" s="114"/>
      <c r="X1811">
        <v>2022</v>
      </c>
      <c r="Y1811" s="15">
        <v>44812</v>
      </c>
      <c r="Z1811" s="4">
        <v>24</v>
      </c>
      <c r="AA1811" s="4">
        <v>24</v>
      </c>
      <c r="AB1811" t="s">
        <v>224</v>
      </c>
      <c r="AC1811" t="s">
        <v>226</v>
      </c>
      <c r="AD1811" s="113">
        <v>4474.1198800000002</v>
      </c>
      <c r="AE1811" s="113">
        <v>4503.9153006637998</v>
      </c>
      <c r="AF1811" s="113">
        <v>29.795420663804599</v>
      </c>
    </row>
    <row r="1812" spans="13:32" x14ac:dyDescent="0.35">
      <c r="M1812">
        <v>2022</v>
      </c>
      <c r="N1812" s="15">
        <v>44813</v>
      </c>
      <c r="O1812" s="4">
        <v>24</v>
      </c>
      <c r="P1812" s="15" t="s">
        <v>211</v>
      </c>
      <c r="Q1812" t="s">
        <v>150</v>
      </c>
      <c r="R1812" t="s">
        <v>151</v>
      </c>
      <c r="S1812" s="113">
        <v>15551.3762795447</v>
      </c>
      <c r="T1812" s="113">
        <v>16052.179</v>
      </c>
      <c r="U1812" s="113">
        <v>500.80272045524902</v>
      </c>
      <c r="V1812" s="113">
        <f t="shared" si="36"/>
        <v>16052179</v>
      </c>
      <c r="W1812" s="114"/>
      <c r="X1812">
        <v>2022</v>
      </c>
      <c r="Y1812" s="15">
        <v>44813</v>
      </c>
      <c r="Z1812" s="4">
        <v>24</v>
      </c>
      <c r="AA1812" s="4">
        <v>24</v>
      </c>
      <c r="AB1812" t="s">
        <v>224</v>
      </c>
      <c r="AC1812" t="s">
        <v>226</v>
      </c>
      <c r="AD1812" s="113">
        <v>4464.8969799999904</v>
      </c>
      <c r="AE1812" s="113">
        <v>4494.6309807214202</v>
      </c>
      <c r="AF1812" s="113">
        <v>29.7340007214225</v>
      </c>
    </row>
    <row r="1813" spans="13:32" x14ac:dyDescent="0.35">
      <c r="M1813">
        <v>2022</v>
      </c>
      <c r="N1813" s="15">
        <v>44814</v>
      </c>
      <c r="O1813" s="4">
        <v>24</v>
      </c>
      <c r="P1813" s="15" t="s">
        <v>211</v>
      </c>
      <c r="Q1813" t="s">
        <v>150</v>
      </c>
      <c r="R1813" t="s">
        <v>151</v>
      </c>
      <c r="S1813" s="113">
        <v>14848.8869653694</v>
      </c>
      <c r="T1813" s="113">
        <v>15314.041999999999</v>
      </c>
      <c r="U1813" s="113">
        <v>465.15503463058099</v>
      </c>
      <c r="V1813" s="113">
        <f t="shared" si="36"/>
        <v>15314042</v>
      </c>
      <c r="W1813" s="114"/>
      <c r="X1813">
        <v>2022</v>
      </c>
      <c r="Y1813" s="15">
        <v>44814</v>
      </c>
      <c r="Z1813" s="4">
        <v>24</v>
      </c>
      <c r="AA1813" s="4">
        <v>24</v>
      </c>
      <c r="AB1813" t="s">
        <v>224</v>
      </c>
      <c r="AC1813" t="s">
        <v>226</v>
      </c>
      <c r="AD1813" s="113">
        <v>4434.1059999999998</v>
      </c>
      <c r="AE1813" s="113">
        <v>4463.6349480571298</v>
      </c>
      <c r="AF1813" s="113">
        <v>29.528948057131299</v>
      </c>
    </row>
    <row r="1814" spans="13:32" x14ac:dyDescent="0.35">
      <c r="M1814">
        <v>2022</v>
      </c>
      <c r="N1814" s="15">
        <v>44815</v>
      </c>
      <c r="O1814" s="4">
        <v>24</v>
      </c>
      <c r="P1814" s="15" t="s">
        <v>211</v>
      </c>
      <c r="Q1814" t="s">
        <v>150</v>
      </c>
      <c r="R1814" t="s">
        <v>151</v>
      </c>
      <c r="S1814" s="113">
        <v>14477.438807352</v>
      </c>
      <c r="T1814" s="113">
        <v>14961.607</v>
      </c>
      <c r="U1814" s="113">
        <v>484.16819264791701</v>
      </c>
      <c r="V1814" s="113">
        <f t="shared" si="36"/>
        <v>14961607</v>
      </c>
      <c r="W1814" s="114"/>
      <c r="X1814">
        <v>2022</v>
      </c>
      <c r="Y1814" s="15">
        <v>44815</v>
      </c>
      <c r="Z1814" s="4">
        <v>24</v>
      </c>
      <c r="AA1814" s="4">
        <v>24</v>
      </c>
      <c r="AB1814" t="s">
        <v>224</v>
      </c>
      <c r="AC1814" t="s">
        <v>226</v>
      </c>
      <c r="AD1814" s="113">
        <v>4440.2129400000003</v>
      </c>
      <c r="AE1814" s="113">
        <v>4469.7825572504298</v>
      </c>
      <c r="AF1814" s="113">
        <v>29.569617250436401</v>
      </c>
    </row>
    <row r="1815" spans="13:32" x14ac:dyDescent="0.35">
      <c r="M1815">
        <v>2022</v>
      </c>
      <c r="N1815" s="15">
        <v>44816</v>
      </c>
      <c r="O1815" s="4">
        <v>24</v>
      </c>
      <c r="P1815" s="15" t="s">
        <v>211</v>
      </c>
      <c r="Q1815" t="s">
        <v>150</v>
      </c>
      <c r="R1815" t="s">
        <v>151</v>
      </c>
      <c r="S1815" s="113">
        <v>15539.004640331799</v>
      </c>
      <c r="T1815" s="113">
        <v>16055.4</v>
      </c>
      <c r="U1815" s="113">
        <v>516.39535966818403</v>
      </c>
      <c r="V1815" s="113">
        <f t="shared" si="36"/>
        <v>16055400</v>
      </c>
      <c r="W1815" s="114"/>
      <c r="X1815">
        <v>2022</v>
      </c>
      <c r="Y1815" s="15">
        <v>44816</v>
      </c>
      <c r="Z1815" s="4">
        <v>24</v>
      </c>
      <c r="AA1815" s="4">
        <v>24</v>
      </c>
      <c r="AB1815" t="s">
        <v>224</v>
      </c>
      <c r="AC1815" t="s">
        <v>226</v>
      </c>
      <c r="AD1815" s="113">
        <v>4934.5177599999997</v>
      </c>
      <c r="AE1815" s="113">
        <v>4967.3792023340402</v>
      </c>
      <c r="AF1815" s="113">
        <v>32.8614423340426</v>
      </c>
    </row>
    <row r="1816" spans="13:32" x14ac:dyDescent="0.35">
      <c r="M1816">
        <v>2022</v>
      </c>
      <c r="N1816" s="15">
        <v>44817</v>
      </c>
      <c r="O1816" s="4">
        <v>24</v>
      </c>
      <c r="P1816" s="15" t="s">
        <v>211</v>
      </c>
      <c r="Q1816" t="s">
        <v>150</v>
      </c>
      <c r="R1816" t="s">
        <v>151</v>
      </c>
      <c r="S1816" s="113">
        <v>15819.130920895101</v>
      </c>
      <c r="T1816" s="113">
        <v>16295.734</v>
      </c>
      <c r="U1816" s="113">
        <v>476.60307910489701</v>
      </c>
      <c r="V1816" s="113">
        <f t="shared" si="36"/>
        <v>16295734</v>
      </c>
      <c r="W1816" s="114"/>
      <c r="X1816">
        <v>2022</v>
      </c>
      <c r="Y1816" s="15">
        <v>44817</v>
      </c>
      <c r="Z1816" s="4">
        <v>24</v>
      </c>
      <c r="AA1816" s="4">
        <v>24</v>
      </c>
      <c r="AB1816" t="s">
        <v>224</v>
      </c>
      <c r="AC1816" t="s">
        <v>226</v>
      </c>
      <c r="AD1816" s="113">
        <v>5167.3019000000004</v>
      </c>
      <c r="AE1816" s="113">
        <v>5201.7135693197197</v>
      </c>
      <c r="AF1816" s="113">
        <v>34.411669319726798</v>
      </c>
    </row>
    <row r="1817" spans="13:32" x14ac:dyDescent="0.35">
      <c r="M1817">
        <v>2022</v>
      </c>
      <c r="N1817" s="15">
        <v>44818</v>
      </c>
      <c r="O1817" s="4">
        <v>24</v>
      </c>
      <c r="P1817" s="15" t="s">
        <v>211</v>
      </c>
      <c r="Q1817" t="s">
        <v>150</v>
      </c>
      <c r="R1817" t="s">
        <v>151</v>
      </c>
      <c r="S1817" s="113">
        <v>15610.593228030601</v>
      </c>
      <c r="T1817" s="113">
        <v>16105.123</v>
      </c>
      <c r="U1817" s="113">
        <v>494.52977196937502</v>
      </c>
      <c r="V1817" s="113">
        <f t="shared" si="36"/>
        <v>16105123</v>
      </c>
      <c r="W1817" s="114"/>
      <c r="X1817">
        <v>2022</v>
      </c>
      <c r="Y1817" s="15">
        <v>44818</v>
      </c>
      <c r="Z1817" s="4">
        <v>24</v>
      </c>
      <c r="AA1817" s="4">
        <v>24</v>
      </c>
      <c r="AB1817" t="s">
        <v>224</v>
      </c>
      <c r="AC1817" t="s">
        <v>226</v>
      </c>
      <c r="AD1817" s="113">
        <v>5168.6498599999904</v>
      </c>
      <c r="AE1817" s="113">
        <v>5203.0705060651599</v>
      </c>
      <c r="AF1817" s="113">
        <v>34.420646065168299</v>
      </c>
    </row>
    <row r="1818" spans="13:32" x14ac:dyDescent="0.35">
      <c r="M1818">
        <v>2022</v>
      </c>
      <c r="N1818" s="15">
        <v>44819</v>
      </c>
      <c r="O1818" s="4">
        <v>24</v>
      </c>
      <c r="P1818" s="15" t="s">
        <v>211</v>
      </c>
      <c r="Q1818" t="s">
        <v>150</v>
      </c>
      <c r="R1818" t="s">
        <v>151</v>
      </c>
      <c r="S1818" s="113">
        <v>15548.211864189399</v>
      </c>
      <c r="T1818" s="113">
        <v>15889.727999999999</v>
      </c>
      <c r="U1818" s="113">
        <v>341.51613581059701</v>
      </c>
      <c r="V1818" s="113">
        <f t="shared" si="36"/>
        <v>15889728</v>
      </c>
      <c r="W1818" s="114"/>
      <c r="X1818">
        <v>2022</v>
      </c>
      <c r="Y1818" s="15">
        <v>44819</v>
      </c>
      <c r="Z1818" s="4">
        <v>24</v>
      </c>
      <c r="AA1818" s="4">
        <v>24</v>
      </c>
      <c r="AB1818" t="s">
        <v>224</v>
      </c>
      <c r="AC1818" t="s">
        <v>226</v>
      </c>
      <c r="AD1818" s="113">
        <v>5165.13742</v>
      </c>
      <c r="AE1818" s="113">
        <v>5199.5346749558103</v>
      </c>
      <c r="AF1818" s="113">
        <v>34.397254955818397</v>
      </c>
    </row>
    <row r="1819" spans="13:32" x14ac:dyDescent="0.35">
      <c r="M1819">
        <v>2022</v>
      </c>
      <c r="N1819" s="15">
        <v>44820</v>
      </c>
      <c r="O1819" s="4">
        <v>24</v>
      </c>
      <c r="P1819" s="15" t="s">
        <v>211</v>
      </c>
      <c r="Q1819" t="s">
        <v>150</v>
      </c>
      <c r="R1819" t="s">
        <v>151</v>
      </c>
      <c r="S1819" s="113">
        <v>14846.6879865272</v>
      </c>
      <c r="T1819" s="113">
        <v>15033.022999999999</v>
      </c>
      <c r="U1819" s="113">
        <v>186.33501347278701</v>
      </c>
      <c r="V1819" s="113">
        <f t="shared" si="36"/>
        <v>15033023</v>
      </c>
      <c r="W1819" s="114"/>
      <c r="X1819">
        <v>2022</v>
      </c>
      <c r="Y1819" s="15">
        <v>44820</v>
      </c>
      <c r="Z1819" s="4">
        <v>24</v>
      </c>
      <c r="AA1819" s="4">
        <v>24</v>
      </c>
      <c r="AB1819" t="s">
        <v>224</v>
      </c>
      <c r="AC1819" t="s">
        <v>226</v>
      </c>
      <c r="AD1819" s="113">
        <v>4973.8472199999997</v>
      </c>
      <c r="AE1819" s="113">
        <v>5006.9705770427599</v>
      </c>
      <c r="AF1819" s="113">
        <v>33.123357042769598</v>
      </c>
    </row>
    <row r="1820" spans="13:32" x14ac:dyDescent="0.35">
      <c r="M1820">
        <v>2022</v>
      </c>
      <c r="N1820" s="15">
        <v>44821</v>
      </c>
      <c r="O1820" s="4">
        <v>24</v>
      </c>
      <c r="P1820" s="15" t="s">
        <v>211</v>
      </c>
      <c r="Q1820" t="s">
        <v>150</v>
      </c>
      <c r="R1820" t="s">
        <v>151</v>
      </c>
      <c r="S1820" s="113">
        <v>13984.925051194599</v>
      </c>
      <c r="T1820" s="113">
        <v>14115.323</v>
      </c>
      <c r="U1820" s="113">
        <v>130.39794880534799</v>
      </c>
      <c r="V1820" s="113">
        <f t="shared" si="36"/>
        <v>14115323</v>
      </c>
      <c r="W1820" s="114"/>
      <c r="X1820">
        <v>2022</v>
      </c>
      <c r="Y1820" s="15">
        <v>44821</v>
      </c>
      <c r="Z1820" s="4">
        <v>24</v>
      </c>
      <c r="AA1820" s="4">
        <v>24</v>
      </c>
      <c r="AB1820" t="s">
        <v>224</v>
      </c>
      <c r="AC1820" t="s">
        <v>226</v>
      </c>
      <c r="AD1820" s="113">
        <v>4925.0570399999997</v>
      </c>
      <c r="AE1820" s="113">
        <v>4957.8554786283403</v>
      </c>
      <c r="AF1820" s="113">
        <v>32.798438628343298</v>
      </c>
    </row>
    <row r="1821" spans="13:32" x14ac:dyDescent="0.35">
      <c r="M1821">
        <v>2022</v>
      </c>
      <c r="N1821" s="15">
        <v>44822</v>
      </c>
      <c r="O1821" s="4">
        <v>24</v>
      </c>
      <c r="P1821" s="15" t="s">
        <v>211</v>
      </c>
      <c r="Q1821" t="s">
        <v>150</v>
      </c>
      <c r="R1821" t="s">
        <v>151</v>
      </c>
      <c r="S1821" s="113">
        <v>14043.5032796388</v>
      </c>
      <c r="T1821" s="113">
        <v>14169.07</v>
      </c>
      <c r="U1821" s="113">
        <v>125.566720361108</v>
      </c>
      <c r="V1821" s="113">
        <f t="shared" si="36"/>
        <v>14169070</v>
      </c>
      <c r="W1821" s="114"/>
      <c r="X1821">
        <v>2022</v>
      </c>
      <c r="Y1821" s="15">
        <v>44822</v>
      </c>
      <c r="Z1821" s="4">
        <v>24</v>
      </c>
      <c r="AA1821" s="4">
        <v>24</v>
      </c>
      <c r="AB1821" t="s">
        <v>224</v>
      </c>
      <c r="AC1821" t="s">
        <v>226</v>
      </c>
      <c r="AD1821" s="113">
        <v>5112.2010200000004</v>
      </c>
      <c r="AE1821" s="113">
        <v>5146.2457447713896</v>
      </c>
      <c r="AF1821" s="113">
        <v>34.0447247713957</v>
      </c>
    </row>
    <row r="1822" spans="13:32" x14ac:dyDescent="0.35">
      <c r="M1822">
        <v>2022</v>
      </c>
      <c r="N1822" s="15">
        <v>44823</v>
      </c>
      <c r="O1822" s="4">
        <v>24</v>
      </c>
      <c r="P1822" s="15" t="s">
        <v>211</v>
      </c>
      <c r="Q1822" t="s">
        <v>150</v>
      </c>
      <c r="R1822" t="s">
        <v>151</v>
      </c>
      <c r="S1822" s="113">
        <v>14680.2740738954</v>
      </c>
      <c r="T1822" s="113">
        <v>14841.576999999999</v>
      </c>
      <c r="U1822" s="113">
        <v>161.30292610452301</v>
      </c>
      <c r="V1822" s="113">
        <f t="shared" si="36"/>
        <v>14841577</v>
      </c>
      <c r="W1822" s="114"/>
      <c r="X1822">
        <v>2022</v>
      </c>
      <c r="Y1822" s="15">
        <v>44823</v>
      </c>
      <c r="Z1822" s="4">
        <v>24</v>
      </c>
      <c r="AA1822" s="4">
        <v>24</v>
      </c>
      <c r="AB1822" t="s">
        <v>224</v>
      </c>
      <c r="AC1822" t="s">
        <v>226</v>
      </c>
      <c r="AD1822" s="113">
        <v>5136.6095599999999</v>
      </c>
      <c r="AE1822" s="113">
        <v>5170.8168335489399</v>
      </c>
      <c r="AF1822" s="113">
        <v>34.207273548941899</v>
      </c>
    </row>
    <row r="1823" spans="13:32" x14ac:dyDescent="0.35">
      <c r="M1823">
        <v>2022</v>
      </c>
      <c r="N1823" s="15">
        <v>44824</v>
      </c>
      <c r="O1823" s="4">
        <v>24</v>
      </c>
      <c r="P1823" s="15" t="s">
        <v>211</v>
      </c>
      <c r="Q1823" t="s">
        <v>150</v>
      </c>
      <c r="R1823" t="s">
        <v>151</v>
      </c>
      <c r="S1823" s="113">
        <v>15022.1918349035</v>
      </c>
      <c r="T1823" s="113">
        <v>15179.82</v>
      </c>
      <c r="U1823" s="113">
        <v>157.62816509640399</v>
      </c>
      <c r="V1823" s="113">
        <f t="shared" si="36"/>
        <v>15179820</v>
      </c>
      <c r="W1823" s="114"/>
      <c r="X1823">
        <v>2022</v>
      </c>
      <c r="Y1823" s="15">
        <v>44824</v>
      </c>
      <c r="Z1823" s="4">
        <v>24</v>
      </c>
      <c r="AA1823" s="4">
        <v>24</v>
      </c>
      <c r="AB1823" t="s">
        <v>224</v>
      </c>
      <c r="AC1823" t="s">
        <v>226</v>
      </c>
      <c r="AD1823" s="113">
        <v>5148.5955000000004</v>
      </c>
      <c r="AE1823" s="113">
        <v>5182.8825939681301</v>
      </c>
      <c r="AF1823" s="113">
        <v>34.287093968137</v>
      </c>
    </row>
    <row r="1824" spans="13:32" x14ac:dyDescent="0.35">
      <c r="M1824">
        <v>2022</v>
      </c>
      <c r="N1824" s="15">
        <v>44825</v>
      </c>
      <c r="O1824" s="4">
        <v>24</v>
      </c>
      <c r="P1824" s="15" t="s">
        <v>211</v>
      </c>
      <c r="Q1824" t="s">
        <v>150</v>
      </c>
      <c r="R1824" t="s">
        <v>151</v>
      </c>
      <c r="S1824" s="113">
        <v>14836.9519686436</v>
      </c>
      <c r="T1824" s="113">
        <v>15010.207</v>
      </c>
      <c r="U1824" s="113">
        <v>173.25503135639801</v>
      </c>
      <c r="V1824" s="113">
        <f t="shared" si="36"/>
        <v>15010207</v>
      </c>
      <c r="W1824" s="114"/>
      <c r="X1824">
        <v>2022</v>
      </c>
      <c r="Y1824" s="15">
        <v>44825</v>
      </c>
      <c r="Z1824" s="4">
        <v>24</v>
      </c>
      <c r="AA1824" s="4">
        <v>24</v>
      </c>
      <c r="AB1824" t="s">
        <v>224</v>
      </c>
      <c r="AC1824" t="s">
        <v>226</v>
      </c>
      <c r="AD1824" s="113">
        <v>5166.549</v>
      </c>
      <c r="AE1824" s="113">
        <v>5200.9556553789198</v>
      </c>
      <c r="AF1824" s="113">
        <v>34.406655378925002</v>
      </c>
    </row>
    <row r="1825" spans="13:32" x14ac:dyDescent="0.35">
      <c r="M1825">
        <v>2022</v>
      </c>
      <c r="N1825" s="15">
        <v>44826</v>
      </c>
      <c r="O1825" s="4">
        <v>24</v>
      </c>
      <c r="P1825" s="15" t="s">
        <v>211</v>
      </c>
      <c r="Q1825" t="s">
        <v>150</v>
      </c>
      <c r="R1825" t="s">
        <v>151</v>
      </c>
      <c r="S1825" s="113">
        <v>14909.1974605994</v>
      </c>
      <c r="T1825" s="113">
        <v>15074.412</v>
      </c>
      <c r="U1825" s="113">
        <v>165.21453940051799</v>
      </c>
      <c r="V1825" s="113">
        <f t="shared" si="36"/>
        <v>15074412</v>
      </c>
      <c r="W1825" s="114"/>
      <c r="X1825">
        <v>2022</v>
      </c>
      <c r="Y1825" s="15">
        <v>44826</v>
      </c>
      <c r="Z1825" s="4">
        <v>24</v>
      </c>
      <c r="AA1825" s="4">
        <v>24</v>
      </c>
      <c r="AB1825" t="s">
        <v>224</v>
      </c>
      <c r="AC1825" t="s">
        <v>226</v>
      </c>
      <c r="AD1825" s="113">
        <v>5142.7237399999904</v>
      </c>
      <c r="AE1825" s="113">
        <v>5176.9717309570497</v>
      </c>
      <c r="AF1825" s="113">
        <v>34.2479909570581</v>
      </c>
    </row>
    <row r="1826" spans="13:32" x14ac:dyDescent="0.35">
      <c r="M1826">
        <v>2022</v>
      </c>
      <c r="N1826" s="15">
        <v>44827</v>
      </c>
      <c r="O1826" s="4">
        <v>24</v>
      </c>
      <c r="P1826" s="15" t="s">
        <v>211</v>
      </c>
      <c r="Q1826" t="s">
        <v>150</v>
      </c>
      <c r="R1826" t="s">
        <v>151</v>
      </c>
      <c r="S1826" s="113">
        <v>14860.5776422734</v>
      </c>
      <c r="T1826" s="113">
        <v>14988.728999999999</v>
      </c>
      <c r="U1826" s="113">
        <v>128.15135772656799</v>
      </c>
      <c r="V1826" s="113">
        <f t="shared" si="36"/>
        <v>14988729</v>
      </c>
      <c r="W1826" s="114"/>
      <c r="X1826">
        <v>2022</v>
      </c>
      <c r="Y1826" s="15">
        <v>44827</v>
      </c>
      <c r="Z1826" s="4">
        <v>24</v>
      </c>
      <c r="AA1826" s="4">
        <v>24</v>
      </c>
      <c r="AB1826" t="s">
        <v>224</v>
      </c>
      <c r="AC1826" t="s">
        <v>226</v>
      </c>
      <c r="AD1826" s="113">
        <v>5162.2140399999998</v>
      </c>
      <c r="AE1826" s="113">
        <v>5196.5918266940798</v>
      </c>
      <c r="AF1826" s="113">
        <v>34.377786694083099</v>
      </c>
    </row>
    <row r="1827" spans="13:32" x14ac:dyDescent="0.35">
      <c r="M1827">
        <v>2022</v>
      </c>
      <c r="N1827" s="15">
        <v>44828</v>
      </c>
      <c r="O1827" s="4">
        <v>24</v>
      </c>
      <c r="P1827" s="15" t="s">
        <v>211</v>
      </c>
      <c r="Q1827" t="s">
        <v>150</v>
      </c>
      <c r="R1827" t="s">
        <v>151</v>
      </c>
      <c r="S1827" s="113">
        <v>14194.733451418901</v>
      </c>
      <c r="T1827" s="113">
        <v>14481.819</v>
      </c>
      <c r="U1827" s="113">
        <v>287.08554858108897</v>
      </c>
      <c r="V1827" s="113">
        <f t="shared" si="36"/>
        <v>14481819</v>
      </c>
      <c r="W1827" s="114"/>
      <c r="X1827">
        <v>2022</v>
      </c>
      <c r="Y1827" s="15">
        <v>44828</v>
      </c>
      <c r="Z1827" s="4">
        <v>24</v>
      </c>
      <c r="AA1827" s="4">
        <v>24</v>
      </c>
      <c r="AB1827" t="s">
        <v>224</v>
      </c>
      <c r="AC1827" t="s">
        <v>226</v>
      </c>
      <c r="AD1827" s="113">
        <v>5091.9594800000004</v>
      </c>
      <c r="AE1827" s="113">
        <v>5125.8694061483402</v>
      </c>
      <c r="AF1827" s="113">
        <v>33.909926148346102</v>
      </c>
    </row>
    <row r="1828" spans="13:32" x14ac:dyDescent="0.35">
      <c r="M1828">
        <v>2022</v>
      </c>
      <c r="N1828" s="15">
        <v>44829</v>
      </c>
      <c r="O1828" s="4">
        <v>24</v>
      </c>
      <c r="P1828" s="15" t="s">
        <v>211</v>
      </c>
      <c r="Q1828" t="s">
        <v>150</v>
      </c>
      <c r="R1828" t="s">
        <v>151</v>
      </c>
      <c r="S1828" s="113">
        <v>14411.8055195508</v>
      </c>
      <c r="T1828" s="113">
        <v>14389.092000000001</v>
      </c>
      <c r="U1828" s="113">
        <v>-22.713519550817999</v>
      </c>
      <c r="V1828" s="113">
        <f t="shared" si="36"/>
        <v>14389092</v>
      </c>
      <c r="W1828" s="114"/>
      <c r="X1828">
        <v>2022</v>
      </c>
      <c r="Y1828" s="15">
        <v>44829</v>
      </c>
      <c r="Z1828" s="4">
        <v>24</v>
      </c>
      <c r="AA1828" s="4">
        <v>24</v>
      </c>
      <c r="AB1828" t="s">
        <v>224</v>
      </c>
      <c r="AC1828" t="s">
        <v>226</v>
      </c>
      <c r="AD1828" s="113">
        <v>5113.0418799999998</v>
      </c>
      <c r="AE1828" s="113">
        <v>5147.09220448219</v>
      </c>
      <c r="AF1828" s="113">
        <v>34.050324482196899</v>
      </c>
    </row>
    <row r="1829" spans="13:32" x14ac:dyDescent="0.35">
      <c r="M1829">
        <v>2022</v>
      </c>
      <c r="N1829" s="15">
        <v>44830</v>
      </c>
      <c r="O1829" s="4">
        <v>24</v>
      </c>
      <c r="P1829" s="15" t="s">
        <v>211</v>
      </c>
      <c r="Q1829" t="s">
        <v>150</v>
      </c>
      <c r="R1829" t="s">
        <v>151</v>
      </c>
      <c r="S1829" s="113">
        <v>14922.717987178899</v>
      </c>
      <c r="T1829" s="113">
        <v>15376.094999999999</v>
      </c>
      <c r="U1829" s="113">
        <v>453.37701282101898</v>
      </c>
      <c r="V1829" s="113">
        <f t="shared" si="36"/>
        <v>15376095</v>
      </c>
      <c r="W1829" s="114"/>
      <c r="X1829">
        <v>2022</v>
      </c>
      <c r="Y1829" s="15">
        <v>44830</v>
      </c>
      <c r="Z1829" s="4">
        <v>24</v>
      </c>
      <c r="AA1829" s="4">
        <v>24</v>
      </c>
      <c r="AB1829" t="s">
        <v>224</v>
      </c>
      <c r="AC1829" t="s">
        <v>226</v>
      </c>
      <c r="AD1829" s="113">
        <v>5163.7538999999997</v>
      </c>
      <c r="AE1829" s="113">
        <v>5198.1419413984004</v>
      </c>
      <c r="AF1829" s="113">
        <v>34.388041398403502</v>
      </c>
    </row>
    <row r="1830" spans="13:32" x14ac:dyDescent="0.35">
      <c r="M1830">
        <v>2022</v>
      </c>
      <c r="N1830" s="15">
        <v>44831</v>
      </c>
      <c r="O1830" s="4">
        <v>24</v>
      </c>
      <c r="P1830" s="15" t="s">
        <v>211</v>
      </c>
      <c r="Q1830" t="s">
        <v>150</v>
      </c>
      <c r="R1830" t="s">
        <v>151</v>
      </c>
      <c r="S1830" s="113">
        <v>15348.5061128546</v>
      </c>
      <c r="T1830" s="113">
        <v>15857.002</v>
      </c>
      <c r="U1830" s="113">
        <v>508.49588714535997</v>
      </c>
      <c r="V1830" s="113">
        <f t="shared" si="36"/>
        <v>15857002</v>
      </c>
      <c r="W1830" s="114"/>
      <c r="X1830">
        <v>2022</v>
      </c>
      <c r="Y1830" s="15">
        <v>44831</v>
      </c>
      <c r="Z1830" s="4">
        <v>24</v>
      </c>
      <c r="AA1830" s="4">
        <v>24</v>
      </c>
      <c r="AB1830" t="s">
        <v>224</v>
      </c>
      <c r="AC1830" t="s">
        <v>226</v>
      </c>
      <c r="AD1830" s="113">
        <v>5196.0753400000003</v>
      </c>
      <c r="AE1830" s="113">
        <v>5230.6786261676698</v>
      </c>
      <c r="AF1830" s="113">
        <v>34.603286167674099</v>
      </c>
    </row>
    <row r="1831" spans="13:32" x14ac:dyDescent="0.35">
      <c r="M1831">
        <v>2022</v>
      </c>
      <c r="N1831" s="15">
        <v>44832</v>
      </c>
      <c r="O1831" s="4">
        <v>24</v>
      </c>
      <c r="P1831" s="15" t="s">
        <v>211</v>
      </c>
      <c r="Q1831" t="s">
        <v>150</v>
      </c>
      <c r="R1831" t="s">
        <v>151</v>
      </c>
      <c r="S1831" s="113">
        <v>15108.0109107922</v>
      </c>
      <c r="T1831" s="113">
        <v>15630.875</v>
      </c>
      <c r="U1831" s="113">
        <v>522.86408920776705</v>
      </c>
      <c r="V1831" s="113">
        <f t="shared" si="36"/>
        <v>15630875</v>
      </c>
      <c r="W1831" s="114"/>
      <c r="X1831">
        <v>2022</v>
      </c>
      <c r="Y1831" s="15">
        <v>44832</v>
      </c>
      <c r="Z1831" s="4">
        <v>24</v>
      </c>
      <c r="AA1831" s="4">
        <v>24</v>
      </c>
      <c r="AB1831" t="s">
        <v>224</v>
      </c>
      <c r="AC1831" t="s">
        <v>226</v>
      </c>
      <c r="AD1831" s="113">
        <v>5180.3167999999996</v>
      </c>
      <c r="AE1831" s="113">
        <v>5214.8151421024804</v>
      </c>
      <c r="AF1831" s="113">
        <v>34.4983421024858</v>
      </c>
    </row>
    <row r="1832" spans="13:32" x14ac:dyDescent="0.35">
      <c r="M1832">
        <v>2022</v>
      </c>
      <c r="N1832" s="15">
        <v>44833</v>
      </c>
      <c r="O1832" s="4">
        <v>24</v>
      </c>
      <c r="P1832" s="15" t="s">
        <v>211</v>
      </c>
      <c r="Q1832" t="s">
        <v>150</v>
      </c>
      <c r="R1832" t="s">
        <v>151</v>
      </c>
      <c r="S1832" s="113">
        <v>14889.873040353699</v>
      </c>
      <c r="T1832" s="113">
        <v>15452.187</v>
      </c>
      <c r="U1832" s="113">
        <v>562.31395964621095</v>
      </c>
      <c r="V1832" s="113">
        <f t="shared" si="36"/>
        <v>15452187</v>
      </c>
      <c r="W1832" s="114"/>
      <c r="X1832">
        <v>2022</v>
      </c>
      <c r="Y1832" s="15">
        <v>44833</v>
      </c>
      <c r="Z1832" s="4">
        <v>24</v>
      </c>
      <c r="AA1832" s="4">
        <v>24</v>
      </c>
      <c r="AB1832" t="s">
        <v>224</v>
      </c>
      <c r="AC1832" t="s">
        <v>226</v>
      </c>
      <c r="AD1832" s="113">
        <v>5010.2536200000004</v>
      </c>
      <c r="AE1832" s="113">
        <v>5043.6194256208</v>
      </c>
      <c r="AF1832" s="113">
        <v>33.365805620802398</v>
      </c>
    </row>
    <row r="1833" spans="13:32" x14ac:dyDescent="0.35">
      <c r="M1833">
        <v>2022</v>
      </c>
      <c r="N1833" s="15">
        <v>44834</v>
      </c>
      <c r="O1833" s="4">
        <v>24</v>
      </c>
      <c r="P1833" s="15" t="s">
        <v>211</v>
      </c>
      <c r="Q1833" t="s">
        <v>150</v>
      </c>
      <c r="R1833" t="s">
        <v>151</v>
      </c>
      <c r="S1833" s="113">
        <v>15045.551822223</v>
      </c>
      <c r="T1833" s="113">
        <v>15246.601000000001</v>
      </c>
      <c r="U1833" s="113">
        <v>201.049177776985</v>
      </c>
      <c r="V1833" s="113">
        <f t="shared" si="36"/>
        <v>15246601</v>
      </c>
      <c r="W1833" s="114"/>
      <c r="X1833">
        <v>2022</v>
      </c>
      <c r="Y1833" s="15">
        <v>44834</v>
      </c>
      <c r="Z1833" s="4">
        <v>24</v>
      </c>
      <c r="AA1833" s="4">
        <v>24</v>
      </c>
      <c r="AB1833" t="s">
        <v>224</v>
      </c>
      <c r="AC1833" t="s">
        <v>226</v>
      </c>
      <c r="AD1833" s="113">
        <v>5203.116</v>
      </c>
      <c r="AE1833" s="113">
        <v>5237.7661734733501</v>
      </c>
      <c r="AF1833" s="113">
        <v>34.650173473351401</v>
      </c>
    </row>
    <row r="1834" spans="13:32" x14ac:dyDescent="0.35">
      <c r="M1834">
        <v>2023</v>
      </c>
      <c r="N1834" s="15">
        <v>44835</v>
      </c>
      <c r="O1834" s="4">
        <v>24</v>
      </c>
      <c r="P1834" s="15" t="s">
        <v>212</v>
      </c>
      <c r="Q1834" t="s">
        <v>150</v>
      </c>
      <c r="R1834" t="s">
        <v>151</v>
      </c>
      <c r="S1834" s="113">
        <v>14585.9428330748</v>
      </c>
      <c r="T1834" s="113">
        <v>15050.843000000001</v>
      </c>
      <c r="U1834" s="113">
        <v>464.90016692511199</v>
      </c>
      <c r="V1834" s="113">
        <f t="shared" si="36"/>
        <v>15050843</v>
      </c>
      <c r="W1834" s="114"/>
      <c r="X1834">
        <v>2023</v>
      </c>
      <c r="Y1834" s="15">
        <v>44835</v>
      </c>
      <c r="Z1834" s="4">
        <v>24</v>
      </c>
      <c r="AA1834" s="4">
        <v>24</v>
      </c>
      <c r="AB1834" t="s">
        <v>224</v>
      </c>
      <c r="AC1834" t="s">
        <v>226</v>
      </c>
      <c r="AD1834" s="113">
        <v>5155.3860199999999</v>
      </c>
      <c r="AE1834" s="113">
        <v>5189.7183354653998</v>
      </c>
      <c r="AF1834" s="113">
        <v>34.332315465404101</v>
      </c>
    </row>
    <row r="1835" spans="13:32" x14ac:dyDescent="0.35">
      <c r="M1835">
        <v>2023</v>
      </c>
      <c r="N1835" s="15">
        <v>44836</v>
      </c>
      <c r="O1835" s="4">
        <v>24</v>
      </c>
      <c r="P1835" s="15" t="s">
        <v>212</v>
      </c>
      <c r="Q1835" t="s">
        <v>150</v>
      </c>
      <c r="R1835" t="s">
        <v>151</v>
      </c>
      <c r="S1835" s="113">
        <v>14423.778896613599</v>
      </c>
      <c r="T1835" s="113">
        <v>14883.868</v>
      </c>
      <c r="U1835" s="113">
        <v>460.08910338630602</v>
      </c>
      <c r="V1835" s="113">
        <f t="shared" si="36"/>
        <v>14883868</v>
      </c>
      <c r="W1835" s="114"/>
      <c r="X1835">
        <v>2023</v>
      </c>
      <c r="Y1835" s="15">
        <v>44836</v>
      </c>
      <c r="Z1835" s="4">
        <v>24</v>
      </c>
      <c r="AA1835" s="4">
        <v>24</v>
      </c>
      <c r="AB1835" t="s">
        <v>224</v>
      </c>
      <c r="AC1835" t="s">
        <v>226</v>
      </c>
      <c r="AD1835" s="113">
        <v>5065.8943799999997</v>
      </c>
      <c r="AE1835" s="113">
        <v>5099.6307255023203</v>
      </c>
      <c r="AF1835" s="113">
        <v>33.736345502325698</v>
      </c>
    </row>
    <row r="1836" spans="13:32" x14ac:dyDescent="0.35">
      <c r="M1836">
        <v>2023</v>
      </c>
      <c r="N1836" s="15">
        <v>44837</v>
      </c>
      <c r="O1836" s="4">
        <v>24</v>
      </c>
      <c r="P1836" s="15" t="s">
        <v>212</v>
      </c>
      <c r="Q1836" t="s">
        <v>150</v>
      </c>
      <c r="R1836" t="s">
        <v>151</v>
      </c>
      <c r="S1836" s="113">
        <v>14628.904980917599</v>
      </c>
      <c r="T1836" s="113">
        <v>15061.561</v>
      </c>
      <c r="U1836" s="113">
        <v>432.656019082309</v>
      </c>
      <c r="V1836" s="113">
        <f t="shared" si="36"/>
        <v>15061561</v>
      </c>
      <c r="W1836" s="114"/>
      <c r="X1836">
        <v>2023</v>
      </c>
      <c r="Y1836" s="15">
        <v>44837</v>
      </c>
      <c r="Z1836" s="4">
        <v>24</v>
      </c>
      <c r="AA1836" s="4">
        <v>24</v>
      </c>
      <c r="AB1836" t="s">
        <v>224</v>
      </c>
      <c r="AC1836" t="s">
        <v>226</v>
      </c>
      <c r="AD1836" s="113">
        <v>4724.2834599999996</v>
      </c>
      <c r="AE1836" s="113">
        <v>4755.7448461052199</v>
      </c>
      <c r="AF1836" s="113">
        <v>31.461386105227</v>
      </c>
    </row>
    <row r="1837" spans="13:32" x14ac:dyDescent="0.35">
      <c r="M1837">
        <v>2023</v>
      </c>
      <c r="N1837" s="15">
        <v>44838</v>
      </c>
      <c r="O1837" s="4">
        <v>24</v>
      </c>
      <c r="P1837" s="15" t="s">
        <v>212</v>
      </c>
      <c r="Q1837" t="s">
        <v>150</v>
      </c>
      <c r="R1837" t="s">
        <v>151</v>
      </c>
      <c r="S1837" s="113">
        <v>14733.9088676314</v>
      </c>
      <c r="T1837" s="113">
        <v>15221.15</v>
      </c>
      <c r="U1837" s="113">
        <v>487.24113236851298</v>
      </c>
      <c r="V1837" s="113">
        <f t="shared" si="36"/>
        <v>15221150</v>
      </c>
      <c r="W1837" s="114"/>
      <c r="X1837">
        <v>2023</v>
      </c>
      <c r="Y1837" s="15">
        <v>44838</v>
      </c>
      <c r="Z1837" s="4">
        <v>24</v>
      </c>
      <c r="AA1837" s="4">
        <v>24</v>
      </c>
      <c r="AB1837" t="s">
        <v>224</v>
      </c>
      <c r="AC1837" t="s">
        <v>226</v>
      </c>
      <c r="AD1837" s="113">
        <v>4647.0802199999998</v>
      </c>
      <c r="AE1837" s="113">
        <v>4678.0274707950202</v>
      </c>
      <c r="AF1837" s="113">
        <v>30.9472507950201</v>
      </c>
    </row>
    <row r="1838" spans="13:32" x14ac:dyDescent="0.35">
      <c r="M1838">
        <v>2023</v>
      </c>
      <c r="N1838" s="15">
        <v>44839</v>
      </c>
      <c r="O1838" s="4">
        <v>24</v>
      </c>
      <c r="P1838" s="15" t="s">
        <v>212</v>
      </c>
      <c r="Q1838" t="s">
        <v>150</v>
      </c>
      <c r="R1838" t="s">
        <v>151</v>
      </c>
      <c r="S1838" s="113">
        <v>14790.5146043239</v>
      </c>
      <c r="T1838" s="113">
        <v>15341.081</v>
      </c>
      <c r="U1838" s="113">
        <v>550.56639567603395</v>
      </c>
      <c r="V1838" s="113">
        <f t="shared" si="36"/>
        <v>15341081</v>
      </c>
      <c r="W1838" s="114"/>
      <c r="X1838">
        <v>2023</v>
      </c>
      <c r="Y1838" s="15">
        <v>44839</v>
      </c>
      <c r="Z1838" s="4">
        <v>24</v>
      </c>
      <c r="AA1838" s="4">
        <v>24</v>
      </c>
      <c r="AB1838" t="s">
        <v>224</v>
      </c>
      <c r="AC1838" t="s">
        <v>226</v>
      </c>
      <c r="AD1838" s="113">
        <v>4609.5425799999903</v>
      </c>
      <c r="AE1838" s="113">
        <v>4640.2398487193204</v>
      </c>
      <c r="AF1838" s="113">
        <v>30.697268719321499</v>
      </c>
    </row>
    <row r="1839" spans="13:32" x14ac:dyDescent="0.35">
      <c r="M1839">
        <v>2023</v>
      </c>
      <c r="N1839" s="15">
        <v>44840</v>
      </c>
      <c r="O1839" s="4">
        <v>24</v>
      </c>
      <c r="P1839" s="15" t="s">
        <v>212</v>
      </c>
      <c r="Q1839" t="s">
        <v>150</v>
      </c>
      <c r="R1839" t="s">
        <v>151</v>
      </c>
      <c r="S1839" s="113">
        <v>15396.4384437683</v>
      </c>
      <c r="T1839" s="113">
        <v>15954.481</v>
      </c>
      <c r="U1839" s="113">
        <v>558.04255623161396</v>
      </c>
      <c r="V1839" s="113">
        <f t="shared" si="36"/>
        <v>15954481</v>
      </c>
      <c r="W1839" s="114"/>
      <c r="X1839">
        <v>2023</v>
      </c>
      <c r="Y1839" s="15">
        <v>44840</v>
      </c>
      <c r="Z1839" s="4">
        <v>24</v>
      </c>
      <c r="AA1839" s="4">
        <v>24</v>
      </c>
      <c r="AB1839" t="s">
        <v>224</v>
      </c>
      <c r="AC1839" t="s">
        <v>226</v>
      </c>
      <c r="AD1839" s="113">
        <v>4961.8329800000001</v>
      </c>
      <c r="AE1839" s="113">
        <v>4994.8763281596002</v>
      </c>
      <c r="AF1839" s="113">
        <v>33.043348159602203</v>
      </c>
    </row>
    <row r="1840" spans="13:32" x14ac:dyDescent="0.35">
      <c r="M1840">
        <v>2023</v>
      </c>
      <c r="N1840" s="15">
        <v>44841</v>
      </c>
      <c r="O1840" s="4">
        <v>24</v>
      </c>
      <c r="P1840" s="15" t="s">
        <v>212</v>
      </c>
      <c r="Q1840" t="s">
        <v>150</v>
      </c>
      <c r="R1840" t="s">
        <v>151</v>
      </c>
      <c r="S1840" s="113">
        <v>15251.982338055501</v>
      </c>
      <c r="T1840" s="113">
        <v>15745.781000000001</v>
      </c>
      <c r="U1840" s="113">
        <v>493.79866194446902</v>
      </c>
      <c r="V1840" s="113">
        <f t="shared" si="36"/>
        <v>15745781</v>
      </c>
      <c r="W1840" s="114"/>
      <c r="X1840">
        <v>2023</v>
      </c>
      <c r="Y1840" s="15">
        <v>44841</v>
      </c>
      <c r="Z1840" s="4">
        <v>24</v>
      </c>
      <c r="AA1840" s="4">
        <v>24</v>
      </c>
      <c r="AB1840" t="s">
        <v>224</v>
      </c>
      <c r="AC1840" t="s">
        <v>226</v>
      </c>
      <c r="AD1840" s="113">
        <v>5204.1294200000002</v>
      </c>
      <c r="AE1840" s="113">
        <v>5238.7863423482104</v>
      </c>
      <c r="AF1840" s="113">
        <v>34.656922348218302</v>
      </c>
    </row>
    <row r="1841" spans="13:32" x14ac:dyDescent="0.35">
      <c r="M1841">
        <v>2023</v>
      </c>
      <c r="N1841" s="15">
        <v>44842</v>
      </c>
      <c r="O1841" s="4">
        <v>24</v>
      </c>
      <c r="P1841" s="15" t="s">
        <v>212</v>
      </c>
      <c r="Q1841" t="s">
        <v>150</v>
      </c>
      <c r="R1841" t="s">
        <v>151</v>
      </c>
      <c r="S1841" s="113">
        <v>14545.1020451281</v>
      </c>
      <c r="T1841" s="113">
        <v>14981.981</v>
      </c>
      <c r="U1841" s="113">
        <v>436.878954871899</v>
      </c>
      <c r="V1841" s="113">
        <f t="shared" si="36"/>
        <v>14981981</v>
      </c>
      <c r="W1841" s="114"/>
      <c r="X1841">
        <v>2023</v>
      </c>
      <c r="Y1841" s="15">
        <v>44842</v>
      </c>
      <c r="Z1841" s="4">
        <v>24</v>
      </c>
      <c r="AA1841" s="4">
        <v>24</v>
      </c>
      <c r="AB1841" t="s">
        <v>224</v>
      </c>
      <c r="AC1841" t="s">
        <v>226</v>
      </c>
      <c r="AD1841" s="113">
        <v>5142.2503399999996</v>
      </c>
      <c r="AE1841" s="113">
        <v>5176.49517834771</v>
      </c>
      <c r="AF1841" s="113">
        <v>34.244838347713603</v>
      </c>
    </row>
    <row r="1842" spans="13:32" x14ac:dyDescent="0.35">
      <c r="M1842">
        <v>2023</v>
      </c>
      <c r="N1842" s="15">
        <v>44843</v>
      </c>
      <c r="O1842" s="4">
        <v>24</v>
      </c>
      <c r="P1842" s="15" t="s">
        <v>212</v>
      </c>
      <c r="Q1842" t="s">
        <v>150</v>
      </c>
      <c r="R1842" t="s">
        <v>151</v>
      </c>
      <c r="S1842" s="113">
        <v>14515.4604861064</v>
      </c>
      <c r="T1842" s="113">
        <v>14971.683000000001</v>
      </c>
      <c r="U1842" s="113">
        <v>456.22251389356097</v>
      </c>
      <c r="V1842" s="113">
        <f t="shared" si="36"/>
        <v>14971683</v>
      </c>
      <c r="W1842" s="114"/>
      <c r="X1842">
        <v>2023</v>
      </c>
      <c r="Y1842" s="15">
        <v>44843</v>
      </c>
      <c r="Z1842" s="4">
        <v>24</v>
      </c>
      <c r="AA1842" s="4">
        <v>24</v>
      </c>
      <c r="AB1842" t="s">
        <v>224</v>
      </c>
      <c r="AC1842" t="s">
        <v>226</v>
      </c>
      <c r="AD1842" s="113">
        <v>5134.4946599999903</v>
      </c>
      <c r="AE1842" s="113">
        <v>5168.6878493632503</v>
      </c>
      <c r="AF1842" s="113">
        <v>34.193189363258099</v>
      </c>
    </row>
    <row r="1843" spans="13:32" x14ac:dyDescent="0.35">
      <c r="M1843">
        <v>2023</v>
      </c>
      <c r="N1843" s="15">
        <v>44844</v>
      </c>
      <c r="O1843" s="4">
        <v>24</v>
      </c>
      <c r="P1843" s="15" t="s">
        <v>212</v>
      </c>
      <c r="Q1843" t="s">
        <v>150</v>
      </c>
      <c r="R1843" t="s">
        <v>151</v>
      </c>
      <c r="S1843" s="113">
        <v>15153.147806642401</v>
      </c>
      <c r="T1843" s="113">
        <v>15624.486999999999</v>
      </c>
      <c r="U1843" s="113">
        <v>471.33919335755598</v>
      </c>
      <c r="V1843" s="113">
        <f t="shared" si="36"/>
        <v>15624487</v>
      </c>
      <c r="W1843" s="114"/>
      <c r="X1843">
        <v>2023</v>
      </c>
      <c r="Y1843" s="15">
        <v>44844</v>
      </c>
      <c r="Z1843" s="4">
        <v>24</v>
      </c>
      <c r="AA1843" s="4">
        <v>24</v>
      </c>
      <c r="AB1843" t="s">
        <v>224</v>
      </c>
      <c r="AC1843" t="s">
        <v>226</v>
      </c>
      <c r="AD1843" s="113">
        <v>5144.3227200000001</v>
      </c>
      <c r="AE1843" s="113">
        <v>5178.5813593712701</v>
      </c>
      <c r="AF1843" s="113">
        <v>34.258639371273901</v>
      </c>
    </row>
    <row r="1844" spans="13:32" x14ac:dyDescent="0.35">
      <c r="M1844">
        <v>2023</v>
      </c>
      <c r="N1844" s="15">
        <v>44845</v>
      </c>
      <c r="O1844" s="4">
        <v>24</v>
      </c>
      <c r="P1844" s="15" t="s">
        <v>212</v>
      </c>
      <c r="Q1844" t="s">
        <v>150</v>
      </c>
      <c r="R1844" t="s">
        <v>151</v>
      </c>
      <c r="S1844" s="113">
        <v>15400.033229541799</v>
      </c>
      <c r="T1844" s="113">
        <v>15924.522000000001</v>
      </c>
      <c r="U1844" s="113">
        <v>524.48877045810798</v>
      </c>
      <c r="V1844" s="113">
        <f t="shared" si="36"/>
        <v>15924522</v>
      </c>
      <c r="W1844" s="114"/>
      <c r="X1844">
        <v>2023</v>
      </c>
      <c r="Y1844" s="15">
        <v>44845</v>
      </c>
      <c r="Z1844" s="4">
        <v>24</v>
      </c>
      <c r="AA1844" s="4">
        <v>24</v>
      </c>
      <c r="AB1844" t="s">
        <v>224</v>
      </c>
      <c r="AC1844" t="s">
        <v>226</v>
      </c>
      <c r="AD1844" s="113">
        <v>5171.4817999999996</v>
      </c>
      <c r="AE1844" s="113">
        <v>5205.9213053818203</v>
      </c>
      <c r="AF1844" s="113">
        <v>34.4395053818291</v>
      </c>
    </row>
    <row r="1845" spans="13:32" x14ac:dyDescent="0.35">
      <c r="M1845">
        <v>2023</v>
      </c>
      <c r="N1845" s="15">
        <v>44846</v>
      </c>
      <c r="O1845" s="4">
        <v>24</v>
      </c>
      <c r="P1845" s="15" t="s">
        <v>212</v>
      </c>
      <c r="Q1845" t="s">
        <v>150</v>
      </c>
      <c r="R1845" t="s">
        <v>151</v>
      </c>
      <c r="S1845" s="113">
        <v>15362.8016861326</v>
      </c>
      <c r="T1845" s="113">
        <v>15954.764999999999</v>
      </c>
      <c r="U1845" s="113">
        <v>591.96331386737904</v>
      </c>
      <c r="V1845" s="113">
        <f t="shared" si="36"/>
        <v>15954765</v>
      </c>
      <c r="W1845" s="114"/>
      <c r="X1845">
        <v>2023</v>
      </c>
      <c r="Y1845" s="15">
        <v>44846</v>
      </c>
      <c r="Z1845" s="4">
        <v>24</v>
      </c>
      <c r="AA1845" s="4">
        <v>24</v>
      </c>
      <c r="AB1845" t="s">
        <v>224</v>
      </c>
      <c r="AC1845" t="s">
        <v>226</v>
      </c>
      <c r="AD1845" s="113">
        <v>5136.7535600000001</v>
      </c>
      <c r="AE1845" s="113">
        <v>5170.9617925175598</v>
      </c>
      <c r="AF1845" s="113">
        <v>34.2082325175639</v>
      </c>
    </row>
    <row r="1846" spans="13:32" x14ac:dyDescent="0.35">
      <c r="M1846">
        <v>2023</v>
      </c>
      <c r="N1846" s="15">
        <v>44847</v>
      </c>
      <c r="O1846" s="4">
        <v>24</v>
      </c>
      <c r="P1846" s="15" t="s">
        <v>212</v>
      </c>
      <c r="Q1846" t="s">
        <v>150</v>
      </c>
      <c r="R1846" t="s">
        <v>151</v>
      </c>
      <c r="S1846" s="113">
        <v>15195.2390764225</v>
      </c>
      <c r="T1846" s="113">
        <v>15812.326999999999</v>
      </c>
      <c r="U1846" s="113">
        <v>617.08792357741299</v>
      </c>
      <c r="V1846" s="113">
        <f t="shared" si="36"/>
        <v>15812327</v>
      </c>
      <c r="W1846" s="114"/>
      <c r="X1846">
        <v>2023</v>
      </c>
      <c r="Y1846" s="15">
        <v>44847</v>
      </c>
      <c r="Z1846" s="4">
        <v>24</v>
      </c>
      <c r="AA1846" s="4">
        <v>24</v>
      </c>
      <c r="AB1846" t="s">
        <v>224</v>
      </c>
      <c r="AC1846" t="s">
        <v>226</v>
      </c>
      <c r="AD1846" s="113">
        <v>5117.5831600000001</v>
      </c>
      <c r="AE1846" s="113">
        <v>5151.6637271559703</v>
      </c>
      <c r="AF1846" s="113">
        <v>34.0805671559703</v>
      </c>
    </row>
    <row r="1847" spans="13:32" x14ac:dyDescent="0.35">
      <c r="M1847">
        <v>2023</v>
      </c>
      <c r="N1847" s="15">
        <v>44848</v>
      </c>
      <c r="O1847" s="4">
        <v>24</v>
      </c>
      <c r="P1847" s="15" t="s">
        <v>212</v>
      </c>
      <c r="Q1847" t="s">
        <v>150</v>
      </c>
      <c r="R1847" t="s">
        <v>151</v>
      </c>
      <c r="S1847" s="113">
        <v>14902.135170458499</v>
      </c>
      <c r="T1847" s="113">
        <v>15501.575999999999</v>
      </c>
      <c r="U1847" s="113">
        <v>599.44082954148303</v>
      </c>
      <c r="V1847" s="113">
        <f t="shared" si="36"/>
        <v>15501576</v>
      </c>
      <c r="W1847" s="114"/>
      <c r="X1847">
        <v>2023</v>
      </c>
      <c r="Y1847" s="15">
        <v>44848</v>
      </c>
      <c r="Z1847" s="4">
        <v>24</v>
      </c>
      <c r="AA1847" s="4">
        <v>24</v>
      </c>
      <c r="AB1847" t="s">
        <v>224</v>
      </c>
      <c r="AC1847" t="s">
        <v>226</v>
      </c>
      <c r="AD1847" s="113">
        <v>5159.81034</v>
      </c>
      <c r="AE1847" s="113">
        <v>5194.1721192435498</v>
      </c>
      <c r="AF1847" s="113">
        <v>34.361779243552199</v>
      </c>
    </row>
    <row r="1848" spans="13:32" x14ac:dyDescent="0.35">
      <c r="M1848">
        <v>2023</v>
      </c>
      <c r="N1848" s="15">
        <v>44849</v>
      </c>
      <c r="O1848" s="4">
        <v>24</v>
      </c>
      <c r="P1848" s="15" t="s">
        <v>212</v>
      </c>
      <c r="Q1848" t="s">
        <v>150</v>
      </c>
      <c r="R1848" t="s">
        <v>151</v>
      </c>
      <c r="S1848" s="113">
        <v>14484.591952033001</v>
      </c>
      <c r="T1848" s="113">
        <v>15038.416999999999</v>
      </c>
      <c r="U1848" s="113">
        <v>553.82504796697106</v>
      </c>
      <c r="V1848" s="113">
        <f t="shared" si="36"/>
        <v>15038417</v>
      </c>
      <c r="W1848" s="114"/>
      <c r="X1848">
        <v>2023</v>
      </c>
      <c r="Y1848" s="15">
        <v>44849</v>
      </c>
      <c r="Z1848" s="4">
        <v>24</v>
      </c>
      <c r="AA1848" s="4">
        <v>24</v>
      </c>
      <c r="AB1848" t="s">
        <v>224</v>
      </c>
      <c r="AC1848" t="s">
        <v>226</v>
      </c>
      <c r="AD1848" s="113">
        <v>5102.8062600000003</v>
      </c>
      <c r="AE1848" s="113">
        <v>5136.7884203266003</v>
      </c>
      <c r="AF1848" s="113">
        <v>33.982160326601203</v>
      </c>
    </row>
    <row r="1849" spans="13:32" x14ac:dyDescent="0.35">
      <c r="M1849">
        <v>2023</v>
      </c>
      <c r="N1849" s="15">
        <v>44850</v>
      </c>
      <c r="O1849" s="4">
        <v>24</v>
      </c>
      <c r="P1849" s="15" t="s">
        <v>212</v>
      </c>
      <c r="Q1849" t="s">
        <v>150</v>
      </c>
      <c r="R1849" t="s">
        <v>151</v>
      </c>
      <c r="S1849" s="113">
        <v>14317.158941324</v>
      </c>
      <c r="T1849" s="113">
        <v>14862.998</v>
      </c>
      <c r="U1849" s="113">
        <v>545.83905867598503</v>
      </c>
      <c r="V1849" s="113">
        <f t="shared" si="36"/>
        <v>14862998</v>
      </c>
      <c r="W1849" s="114"/>
      <c r="X1849">
        <v>2023</v>
      </c>
      <c r="Y1849" s="15">
        <v>44850</v>
      </c>
      <c r="Z1849" s="4">
        <v>24</v>
      </c>
      <c r="AA1849" s="4">
        <v>24</v>
      </c>
      <c r="AB1849" t="s">
        <v>224</v>
      </c>
      <c r="AC1849" t="s">
        <v>226</v>
      </c>
      <c r="AD1849" s="113">
        <v>5105.9886999999999</v>
      </c>
      <c r="AE1849" s="113">
        <v>5139.9920537995204</v>
      </c>
      <c r="AF1849" s="113">
        <v>34.003353799525598</v>
      </c>
    </row>
    <row r="1850" spans="13:32" x14ac:dyDescent="0.35">
      <c r="M1850">
        <v>2023</v>
      </c>
      <c r="N1850" s="15">
        <v>44851</v>
      </c>
      <c r="O1850" s="4">
        <v>24</v>
      </c>
      <c r="P1850" s="15" t="s">
        <v>212</v>
      </c>
      <c r="Q1850" t="s">
        <v>150</v>
      </c>
      <c r="R1850" t="s">
        <v>151</v>
      </c>
      <c r="S1850" s="113">
        <v>14795.817843587</v>
      </c>
      <c r="T1850" s="113">
        <v>15472.213</v>
      </c>
      <c r="U1850" s="113">
        <v>676.39515641298203</v>
      </c>
      <c r="V1850" s="113">
        <f t="shared" si="36"/>
        <v>15472213</v>
      </c>
      <c r="W1850" s="114"/>
      <c r="X1850">
        <v>2023</v>
      </c>
      <c r="Y1850" s="15">
        <v>44851</v>
      </c>
      <c r="Z1850" s="4">
        <v>24</v>
      </c>
      <c r="AA1850" s="4">
        <v>24</v>
      </c>
      <c r="AB1850" t="s">
        <v>224</v>
      </c>
      <c r="AC1850" t="s">
        <v>226</v>
      </c>
      <c r="AD1850" s="113">
        <v>5138.2569599999997</v>
      </c>
      <c r="AE1850" s="113">
        <v>5172.4752044163497</v>
      </c>
      <c r="AF1850" s="113">
        <v>34.218244416356697</v>
      </c>
    </row>
    <row r="1851" spans="13:32" x14ac:dyDescent="0.35">
      <c r="M1851">
        <v>2023</v>
      </c>
      <c r="N1851" s="15">
        <v>44852</v>
      </c>
      <c r="O1851" s="4">
        <v>24</v>
      </c>
      <c r="P1851" s="15" t="s">
        <v>212</v>
      </c>
      <c r="Q1851" t="s">
        <v>150</v>
      </c>
      <c r="R1851" t="s">
        <v>151</v>
      </c>
      <c r="S1851" s="113">
        <v>15233.4003780446</v>
      </c>
      <c r="T1851" s="113">
        <v>15923.081</v>
      </c>
      <c r="U1851" s="113">
        <v>689.68062195537402</v>
      </c>
      <c r="V1851" s="113">
        <f t="shared" si="36"/>
        <v>15923081</v>
      </c>
      <c r="W1851" s="114"/>
      <c r="X1851">
        <v>2023</v>
      </c>
      <c r="Y1851" s="15">
        <v>44852</v>
      </c>
      <c r="Z1851" s="4">
        <v>24</v>
      </c>
      <c r="AA1851" s="4">
        <v>24</v>
      </c>
      <c r="AB1851" t="s">
        <v>224</v>
      </c>
      <c r="AC1851" t="s">
        <v>226</v>
      </c>
      <c r="AD1851" s="113">
        <v>5174.8011200000001</v>
      </c>
      <c r="AE1851" s="113">
        <v>5209.2627304076996</v>
      </c>
      <c r="AF1851" s="113">
        <v>34.461610407704498</v>
      </c>
    </row>
    <row r="1852" spans="13:32" x14ac:dyDescent="0.35">
      <c r="M1852">
        <v>2023</v>
      </c>
      <c r="N1852" s="15">
        <v>44853</v>
      </c>
      <c r="O1852" s="4">
        <v>24</v>
      </c>
      <c r="P1852" s="15" t="s">
        <v>212</v>
      </c>
      <c r="Q1852" t="s">
        <v>150</v>
      </c>
      <c r="R1852" t="s">
        <v>151</v>
      </c>
      <c r="S1852" s="113">
        <v>15624.9955989314</v>
      </c>
      <c r="T1852" s="113">
        <v>16274.16</v>
      </c>
      <c r="U1852" s="113">
        <v>649.16440106857499</v>
      </c>
      <c r="V1852" s="113">
        <f t="shared" si="36"/>
        <v>16274160</v>
      </c>
      <c r="W1852" s="114"/>
      <c r="X1852">
        <v>2023</v>
      </c>
      <c r="Y1852" s="15">
        <v>44853</v>
      </c>
      <c r="Z1852" s="4">
        <v>24</v>
      </c>
      <c r="AA1852" s="4">
        <v>24</v>
      </c>
      <c r="AB1852" t="s">
        <v>224</v>
      </c>
      <c r="AC1852" t="s">
        <v>226</v>
      </c>
      <c r="AD1852" s="113">
        <v>5147.0202199999903</v>
      </c>
      <c r="AE1852" s="113">
        <v>5181.2968233841702</v>
      </c>
      <c r="AF1852" s="113">
        <v>34.276603384173697</v>
      </c>
    </row>
    <row r="1853" spans="13:32" x14ac:dyDescent="0.35">
      <c r="M1853">
        <v>2023</v>
      </c>
      <c r="N1853" s="15">
        <v>44854</v>
      </c>
      <c r="O1853" s="4">
        <v>24</v>
      </c>
      <c r="P1853" s="15" t="s">
        <v>212</v>
      </c>
      <c r="Q1853" t="s">
        <v>150</v>
      </c>
      <c r="R1853" t="s">
        <v>151</v>
      </c>
      <c r="S1853" s="113">
        <v>15655.3633705214</v>
      </c>
      <c r="T1853" s="113">
        <v>16209.171</v>
      </c>
      <c r="U1853" s="113">
        <v>553.80762947855999</v>
      </c>
      <c r="V1853" s="113">
        <f t="shared" si="36"/>
        <v>16209171</v>
      </c>
      <c r="W1853" s="114"/>
      <c r="X1853">
        <v>2023</v>
      </c>
      <c r="Y1853" s="15">
        <v>44854</v>
      </c>
      <c r="Z1853" s="4">
        <v>24</v>
      </c>
      <c r="AA1853" s="4">
        <v>24</v>
      </c>
      <c r="AB1853" t="s">
        <v>224</v>
      </c>
      <c r="AC1853" t="s">
        <v>226</v>
      </c>
      <c r="AD1853" s="113">
        <v>5397.5934200000002</v>
      </c>
      <c r="AE1853" s="113">
        <v>5433.5387166917499</v>
      </c>
      <c r="AF1853" s="113">
        <v>35.945296691755502</v>
      </c>
    </row>
    <row r="1854" spans="13:32" x14ac:dyDescent="0.35">
      <c r="M1854">
        <v>2023</v>
      </c>
      <c r="N1854" s="15">
        <v>44855</v>
      </c>
      <c r="O1854" s="4">
        <v>24</v>
      </c>
      <c r="P1854" s="15" t="s">
        <v>212</v>
      </c>
      <c r="Q1854" t="s">
        <v>150</v>
      </c>
      <c r="R1854" t="s">
        <v>151</v>
      </c>
      <c r="S1854" s="113">
        <v>15443.9101002601</v>
      </c>
      <c r="T1854" s="113">
        <v>15944.045</v>
      </c>
      <c r="U1854" s="113">
        <v>500.13489973980103</v>
      </c>
      <c r="V1854" s="113">
        <f t="shared" si="36"/>
        <v>15944045</v>
      </c>
      <c r="W1854" s="114"/>
      <c r="X1854">
        <v>2023</v>
      </c>
      <c r="Y1854" s="15">
        <v>44855</v>
      </c>
      <c r="Z1854" s="4">
        <v>24</v>
      </c>
      <c r="AA1854" s="4">
        <v>24</v>
      </c>
      <c r="AB1854" t="s">
        <v>224</v>
      </c>
      <c r="AC1854" t="s">
        <v>226</v>
      </c>
      <c r="AD1854" s="113">
        <v>5500.5546000000004</v>
      </c>
      <c r="AE1854" s="113">
        <v>5537.1855671146304</v>
      </c>
      <c r="AF1854" s="113">
        <v>36.630967114637002</v>
      </c>
    </row>
    <row r="1855" spans="13:32" x14ac:dyDescent="0.35">
      <c r="M1855">
        <v>2023</v>
      </c>
      <c r="N1855" s="15">
        <v>44856</v>
      </c>
      <c r="O1855" s="4">
        <v>24</v>
      </c>
      <c r="P1855" s="15" t="s">
        <v>212</v>
      </c>
      <c r="Q1855" t="s">
        <v>150</v>
      </c>
      <c r="R1855" t="s">
        <v>151</v>
      </c>
      <c r="S1855" s="113">
        <v>14693.2748870492</v>
      </c>
      <c r="T1855" s="113">
        <v>15124.069</v>
      </c>
      <c r="U1855" s="113">
        <v>430.79411295070503</v>
      </c>
      <c r="V1855" s="113">
        <f t="shared" si="36"/>
        <v>15124069</v>
      </c>
      <c r="W1855" s="114"/>
      <c r="X1855">
        <v>2023</v>
      </c>
      <c r="Y1855" s="15">
        <v>44856</v>
      </c>
      <c r="Z1855" s="4">
        <v>24</v>
      </c>
      <c r="AA1855" s="4">
        <v>24</v>
      </c>
      <c r="AB1855" t="s">
        <v>224</v>
      </c>
      <c r="AC1855" t="s">
        <v>226</v>
      </c>
      <c r="AD1855" s="113">
        <v>5470.4868999999999</v>
      </c>
      <c r="AE1855" s="113">
        <v>5506.91763113663</v>
      </c>
      <c r="AF1855" s="113">
        <v>36.430731136629902</v>
      </c>
    </row>
    <row r="1856" spans="13:32" x14ac:dyDescent="0.35">
      <c r="M1856">
        <v>2023</v>
      </c>
      <c r="N1856" s="15">
        <v>44857</v>
      </c>
      <c r="O1856" s="4">
        <v>24</v>
      </c>
      <c r="P1856" s="15" t="s">
        <v>212</v>
      </c>
      <c r="Q1856" t="s">
        <v>150</v>
      </c>
      <c r="R1856" t="s">
        <v>151</v>
      </c>
      <c r="S1856" s="113">
        <v>14700.546340626801</v>
      </c>
      <c r="T1856" s="113">
        <v>15099.782999999999</v>
      </c>
      <c r="U1856" s="113">
        <v>399.236659373191</v>
      </c>
      <c r="V1856" s="113">
        <f t="shared" si="36"/>
        <v>15099783</v>
      </c>
      <c r="W1856" s="114"/>
      <c r="X1856">
        <v>2023</v>
      </c>
      <c r="Y1856" s="15">
        <v>44857</v>
      </c>
      <c r="Z1856" s="4">
        <v>24</v>
      </c>
      <c r="AA1856" s="4">
        <v>24</v>
      </c>
      <c r="AB1856" t="s">
        <v>224</v>
      </c>
      <c r="AC1856" t="s">
        <v>226</v>
      </c>
      <c r="AD1856" s="113">
        <v>5474.3681999999999</v>
      </c>
      <c r="AE1856" s="113">
        <v>5510.8247786707398</v>
      </c>
      <c r="AF1856" s="113">
        <v>36.456578670742502</v>
      </c>
    </row>
    <row r="1857" spans="13:32" x14ac:dyDescent="0.35">
      <c r="M1857">
        <v>2023</v>
      </c>
      <c r="N1857" s="15">
        <v>44858</v>
      </c>
      <c r="O1857" s="4">
        <v>24</v>
      </c>
      <c r="P1857" s="15" t="s">
        <v>212</v>
      </c>
      <c r="Q1857" t="s">
        <v>150</v>
      </c>
      <c r="R1857" t="s">
        <v>151</v>
      </c>
      <c r="S1857" s="113">
        <v>14850.599511980599</v>
      </c>
      <c r="T1857" s="113">
        <v>15083.861000000001</v>
      </c>
      <c r="U1857" s="113">
        <v>233.26148801935699</v>
      </c>
      <c r="V1857" s="113">
        <f t="shared" si="36"/>
        <v>15083861</v>
      </c>
      <c r="W1857" s="114"/>
      <c r="X1857">
        <v>2023</v>
      </c>
      <c r="Y1857" s="15">
        <v>44858</v>
      </c>
      <c r="Z1857" s="4">
        <v>24</v>
      </c>
      <c r="AA1857" s="4">
        <v>24</v>
      </c>
      <c r="AB1857" t="s">
        <v>224</v>
      </c>
      <c r="AC1857" t="s">
        <v>226</v>
      </c>
      <c r="AD1857" s="113">
        <v>5488.7850399999998</v>
      </c>
      <c r="AE1857" s="113">
        <v>5525.3376276789804</v>
      </c>
      <c r="AF1857" s="113">
        <v>36.5525876789861</v>
      </c>
    </row>
    <row r="1858" spans="13:32" x14ac:dyDescent="0.35">
      <c r="M1858">
        <v>2023</v>
      </c>
      <c r="N1858" s="15">
        <v>44859</v>
      </c>
      <c r="O1858" s="4">
        <v>24</v>
      </c>
      <c r="P1858" s="15" t="s">
        <v>212</v>
      </c>
      <c r="Q1858" t="s">
        <v>150</v>
      </c>
      <c r="R1858" t="s">
        <v>151</v>
      </c>
      <c r="S1858" s="113">
        <v>15124.5458618871</v>
      </c>
      <c r="T1858" s="113">
        <v>15230.656999999999</v>
      </c>
      <c r="U1858" s="113">
        <v>106.11113811288401</v>
      </c>
      <c r="V1858" s="113">
        <f t="shared" si="36"/>
        <v>15230657</v>
      </c>
      <c r="W1858" s="114"/>
      <c r="X1858">
        <v>2023</v>
      </c>
      <c r="Y1858" s="15">
        <v>44859</v>
      </c>
      <c r="Z1858" s="4">
        <v>24</v>
      </c>
      <c r="AA1858" s="4">
        <v>24</v>
      </c>
      <c r="AB1858" t="s">
        <v>224</v>
      </c>
      <c r="AC1858" t="s">
        <v>226</v>
      </c>
      <c r="AD1858" s="113">
        <v>5558.1694600000001</v>
      </c>
      <c r="AE1858" s="113">
        <v>5595.18411352363</v>
      </c>
      <c r="AF1858" s="113">
        <v>37.014653523635502</v>
      </c>
    </row>
    <row r="1859" spans="13:32" x14ac:dyDescent="0.35">
      <c r="M1859">
        <v>2023</v>
      </c>
      <c r="N1859" s="15">
        <v>44860</v>
      </c>
      <c r="O1859" s="4">
        <v>24</v>
      </c>
      <c r="P1859" s="15" t="s">
        <v>212</v>
      </c>
      <c r="Q1859" t="s">
        <v>150</v>
      </c>
      <c r="R1859" t="s">
        <v>151</v>
      </c>
      <c r="S1859" s="113">
        <v>14898.7604701369</v>
      </c>
      <c r="T1859" s="113">
        <v>15013.17</v>
      </c>
      <c r="U1859" s="113">
        <v>114.409529863027</v>
      </c>
      <c r="V1859" s="113">
        <f t="shared" si="36"/>
        <v>15013170</v>
      </c>
      <c r="W1859" s="114"/>
      <c r="X1859">
        <v>2023</v>
      </c>
      <c r="Y1859" s="15">
        <v>44860</v>
      </c>
      <c r="Z1859" s="4">
        <v>24</v>
      </c>
      <c r="AA1859" s="4">
        <v>24</v>
      </c>
      <c r="AB1859" t="s">
        <v>224</v>
      </c>
      <c r="AC1859" t="s">
        <v>226</v>
      </c>
      <c r="AD1859" s="113">
        <v>5546.6287400000001</v>
      </c>
      <c r="AE1859" s="113">
        <v>5583.56653804895</v>
      </c>
      <c r="AF1859" s="113">
        <v>36.937798048953297</v>
      </c>
    </row>
    <row r="1860" spans="13:32" x14ac:dyDescent="0.35">
      <c r="M1860">
        <v>2023</v>
      </c>
      <c r="N1860" s="15">
        <v>44861</v>
      </c>
      <c r="O1860" s="4">
        <v>24</v>
      </c>
      <c r="P1860" s="15" t="s">
        <v>212</v>
      </c>
      <c r="Q1860" t="s">
        <v>150</v>
      </c>
      <c r="R1860" t="s">
        <v>151</v>
      </c>
      <c r="S1860" s="113">
        <v>14831.3601781055</v>
      </c>
      <c r="T1860" s="113">
        <v>14889.35</v>
      </c>
      <c r="U1860" s="113">
        <v>57.989821894452596</v>
      </c>
      <c r="V1860" s="113">
        <f t="shared" si="36"/>
        <v>14889350</v>
      </c>
      <c r="W1860" s="114"/>
      <c r="X1860">
        <v>2023</v>
      </c>
      <c r="Y1860" s="15">
        <v>44861</v>
      </c>
      <c r="Z1860" s="4">
        <v>24</v>
      </c>
      <c r="AA1860" s="4">
        <v>24</v>
      </c>
      <c r="AB1860" t="s">
        <v>224</v>
      </c>
      <c r="AC1860" t="s">
        <v>226</v>
      </c>
      <c r="AD1860" s="113">
        <v>5526.6746999999996</v>
      </c>
      <c r="AE1860" s="113">
        <v>5563.4796140333901</v>
      </c>
      <c r="AF1860" s="113">
        <v>36.804914033395399</v>
      </c>
    </row>
    <row r="1861" spans="13:32" x14ac:dyDescent="0.35">
      <c r="M1861">
        <v>2023</v>
      </c>
      <c r="N1861" s="15">
        <v>44862</v>
      </c>
      <c r="O1861" s="4">
        <v>24</v>
      </c>
      <c r="P1861" s="15" t="s">
        <v>212</v>
      </c>
      <c r="Q1861" t="s">
        <v>150</v>
      </c>
      <c r="R1861" t="s">
        <v>151</v>
      </c>
      <c r="S1861" s="113">
        <v>14615.259738349499</v>
      </c>
      <c r="T1861" s="113">
        <v>14666.526</v>
      </c>
      <c r="U1861" s="113">
        <v>51.266261650456698</v>
      </c>
      <c r="V1861" s="113">
        <f t="shared" si="36"/>
        <v>14666526</v>
      </c>
      <c r="W1861" s="114"/>
      <c r="X1861">
        <v>2023</v>
      </c>
      <c r="Y1861" s="15">
        <v>44862</v>
      </c>
      <c r="Z1861" s="4">
        <v>24</v>
      </c>
      <c r="AA1861" s="4">
        <v>24</v>
      </c>
      <c r="AB1861" t="s">
        <v>224</v>
      </c>
      <c r="AC1861" t="s">
        <v>226</v>
      </c>
      <c r="AD1861" s="113">
        <v>5560.4872999999998</v>
      </c>
      <c r="AE1861" s="113">
        <v>5597.51738918912</v>
      </c>
      <c r="AF1861" s="113">
        <v>37.030089189125803</v>
      </c>
    </row>
    <row r="1862" spans="13:32" x14ac:dyDescent="0.35">
      <c r="M1862">
        <v>2023</v>
      </c>
      <c r="N1862" s="15">
        <v>44863</v>
      </c>
      <c r="O1862" s="4">
        <v>24</v>
      </c>
      <c r="P1862" s="15" t="s">
        <v>212</v>
      </c>
      <c r="Q1862" t="s">
        <v>150</v>
      </c>
      <c r="R1862" t="s">
        <v>151</v>
      </c>
      <c r="S1862" s="113">
        <v>14618.6911107409</v>
      </c>
      <c r="T1862" s="113">
        <v>14644.609</v>
      </c>
      <c r="U1862" s="113">
        <v>25.917889259089801</v>
      </c>
      <c r="V1862" s="113">
        <f t="shared" si="36"/>
        <v>14644609</v>
      </c>
      <c r="W1862" s="114"/>
      <c r="X1862">
        <v>2023</v>
      </c>
      <c r="Y1862" s="15">
        <v>44863</v>
      </c>
      <c r="Z1862" s="4">
        <v>24</v>
      </c>
      <c r="AA1862" s="4">
        <v>24</v>
      </c>
      <c r="AB1862" t="s">
        <v>224</v>
      </c>
      <c r="AC1862" t="s">
        <v>226</v>
      </c>
      <c r="AD1862" s="113">
        <v>5499.8527599999998</v>
      </c>
      <c r="AE1862" s="113">
        <v>5536.4790532081197</v>
      </c>
      <c r="AF1862" s="113">
        <v>36.626293208125901</v>
      </c>
    </row>
    <row r="1863" spans="13:32" x14ac:dyDescent="0.35">
      <c r="M1863">
        <v>2023</v>
      </c>
      <c r="N1863" s="15">
        <v>44864</v>
      </c>
      <c r="O1863" s="4">
        <v>24</v>
      </c>
      <c r="P1863" s="15" t="s">
        <v>212</v>
      </c>
      <c r="Q1863" t="s">
        <v>150</v>
      </c>
      <c r="R1863" t="s">
        <v>151</v>
      </c>
      <c r="S1863" s="113">
        <v>14174.782817421201</v>
      </c>
      <c r="T1863" s="113">
        <v>14190.361999999999</v>
      </c>
      <c r="U1863" s="113">
        <v>15.579182578705501</v>
      </c>
      <c r="V1863" s="113">
        <f t="shared" si="36"/>
        <v>14190362</v>
      </c>
      <c r="W1863" s="114"/>
      <c r="X1863">
        <v>2023</v>
      </c>
      <c r="Y1863" s="15">
        <v>44864</v>
      </c>
      <c r="Z1863" s="4">
        <v>24</v>
      </c>
      <c r="AA1863" s="4">
        <v>24</v>
      </c>
      <c r="AB1863" t="s">
        <v>224</v>
      </c>
      <c r="AC1863" t="s">
        <v>226</v>
      </c>
      <c r="AD1863" s="113">
        <v>5540.9018400000004</v>
      </c>
      <c r="AE1863" s="113">
        <v>5577.8014997336704</v>
      </c>
      <c r="AF1863" s="113">
        <v>36.8996597336699</v>
      </c>
    </row>
    <row r="1864" spans="13:32" x14ac:dyDescent="0.35">
      <c r="M1864">
        <v>2023</v>
      </c>
      <c r="N1864" s="15">
        <v>44865</v>
      </c>
      <c r="O1864" s="4">
        <v>24</v>
      </c>
      <c r="P1864" s="15" t="s">
        <v>212</v>
      </c>
      <c r="Q1864" t="s">
        <v>150</v>
      </c>
      <c r="R1864" t="s">
        <v>151</v>
      </c>
      <c r="S1864" s="113">
        <v>14198.169096600601</v>
      </c>
      <c r="T1864" s="113">
        <v>14275.772999999999</v>
      </c>
      <c r="U1864" s="113">
        <v>77.603903399327393</v>
      </c>
      <c r="V1864" s="113">
        <f t="shared" si="36"/>
        <v>14275773</v>
      </c>
      <c r="W1864" s="114"/>
      <c r="X1864">
        <v>2023</v>
      </c>
      <c r="Y1864" s="15">
        <v>44865</v>
      </c>
      <c r="Z1864" s="4">
        <v>24</v>
      </c>
      <c r="AA1864" s="4">
        <v>24</v>
      </c>
      <c r="AB1864" t="s">
        <v>224</v>
      </c>
      <c r="AC1864" t="s">
        <v>226</v>
      </c>
      <c r="AD1864" s="113">
        <v>5492.0884999999998</v>
      </c>
      <c r="AE1864" s="113">
        <v>5528.6630870851204</v>
      </c>
      <c r="AF1864" s="113">
        <v>36.574587085123298</v>
      </c>
    </row>
    <row r="1865" spans="13:32" x14ac:dyDescent="0.35">
      <c r="M1865">
        <v>2023</v>
      </c>
      <c r="N1865" s="15">
        <v>44866</v>
      </c>
      <c r="O1865" s="4">
        <v>24</v>
      </c>
      <c r="P1865" s="15" t="s">
        <v>213</v>
      </c>
      <c r="Q1865" t="s">
        <v>150</v>
      </c>
      <c r="R1865" t="s">
        <v>151</v>
      </c>
      <c r="S1865" s="113">
        <v>14920.5223052398</v>
      </c>
      <c r="T1865" s="113">
        <v>15312.223</v>
      </c>
      <c r="U1865" s="113">
        <v>391.70069476018898</v>
      </c>
      <c r="V1865" s="113">
        <f t="shared" ref="V1865:V1928" si="37">T1865*1000</f>
        <v>15312223</v>
      </c>
      <c r="W1865" s="114"/>
      <c r="X1865">
        <v>2023</v>
      </c>
      <c r="Y1865" s="15">
        <v>44866</v>
      </c>
      <c r="Z1865" s="4">
        <v>24</v>
      </c>
      <c r="AA1865" s="4">
        <v>24</v>
      </c>
      <c r="AB1865" t="s">
        <v>224</v>
      </c>
      <c r="AC1865" t="s">
        <v>226</v>
      </c>
      <c r="AD1865" s="113">
        <v>5546.7423399999998</v>
      </c>
      <c r="AE1865" s="113">
        <v>5583.6808945686398</v>
      </c>
      <c r="AF1865" s="113">
        <v>36.938554568643802</v>
      </c>
    </row>
    <row r="1866" spans="13:32" x14ac:dyDescent="0.35">
      <c r="M1866">
        <v>2023</v>
      </c>
      <c r="N1866" s="15">
        <v>44867</v>
      </c>
      <c r="O1866" s="4">
        <v>24</v>
      </c>
      <c r="P1866" s="15" t="s">
        <v>213</v>
      </c>
      <c r="Q1866" t="s">
        <v>150</v>
      </c>
      <c r="R1866" t="s">
        <v>151</v>
      </c>
      <c r="S1866" s="113">
        <v>15400.408980062401</v>
      </c>
      <c r="T1866" s="113">
        <v>15761.942999999999</v>
      </c>
      <c r="U1866" s="113">
        <v>361.53401993751601</v>
      </c>
      <c r="V1866" s="113">
        <f t="shared" si="37"/>
        <v>15761943</v>
      </c>
      <c r="W1866" s="114"/>
      <c r="X1866">
        <v>2023</v>
      </c>
      <c r="Y1866" s="15">
        <v>44867</v>
      </c>
      <c r="Z1866" s="4">
        <v>24</v>
      </c>
      <c r="AA1866" s="4">
        <v>24</v>
      </c>
      <c r="AB1866" t="s">
        <v>224</v>
      </c>
      <c r="AC1866" t="s">
        <v>226</v>
      </c>
      <c r="AD1866" s="113">
        <v>5538.6724999999997</v>
      </c>
      <c r="AE1866" s="113">
        <v>5575.5573134343103</v>
      </c>
      <c r="AF1866" s="113">
        <v>36.884813434311702</v>
      </c>
    </row>
    <row r="1867" spans="13:32" x14ac:dyDescent="0.35">
      <c r="M1867">
        <v>2023</v>
      </c>
      <c r="N1867" s="15">
        <v>44868</v>
      </c>
      <c r="O1867" s="4">
        <v>24</v>
      </c>
      <c r="P1867" s="15" t="s">
        <v>213</v>
      </c>
      <c r="Q1867" t="s">
        <v>150</v>
      </c>
      <c r="R1867" t="s">
        <v>151</v>
      </c>
      <c r="S1867" s="113">
        <v>16162.479942894401</v>
      </c>
      <c r="T1867" s="113">
        <v>16531.3</v>
      </c>
      <c r="U1867" s="113">
        <v>368.82005710555399</v>
      </c>
      <c r="V1867" s="113">
        <f t="shared" si="37"/>
        <v>16531300</v>
      </c>
      <c r="W1867" s="114"/>
      <c r="X1867">
        <v>2023</v>
      </c>
      <c r="Y1867" s="15">
        <v>44868</v>
      </c>
      <c r="Z1867" s="4">
        <v>24</v>
      </c>
      <c r="AA1867" s="4">
        <v>24</v>
      </c>
      <c r="AB1867" t="s">
        <v>224</v>
      </c>
      <c r="AC1867" t="s">
        <v>226</v>
      </c>
      <c r="AD1867" s="113">
        <v>5582.8179399999999</v>
      </c>
      <c r="AE1867" s="113">
        <v>5619.9967401826398</v>
      </c>
      <c r="AF1867" s="113">
        <v>37.178800182648303</v>
      </c>
    </row>
    <row r="1868" spans="13:32" x14ac:dyDescent="0.35">
      <c r="M1868">
        <v>2023</v>
      </c>
      <c r="N1868" s="15">
        <v>44869</v>
      </c>
      <c r="O1868" s="4">
        <v>24</v>
      </c>
      <c r="P1868" s="15" t="s">
        <v>213</v>
      </c>
      <c r="Q1868" t="s">
        <v>150</v>
      </c>
      <c r="R1868" t="s">
        <v>151</v>
      </c>
      <c r="S1868" s="113">
        <v>15221.1181958292</v>
      </c>
      <c r="T1868" s="113">
        <v>15580.862999999999</v>
      </c>
      <c r="U1868" s="113">
        <v>359.744804170799</v>
      </c>
      <c r="V1868" s="113">
        <f t="shared" si="37"/>
        <v>15580863</v>
      </c>
      <c r="W1868" s="114"/>
      <c r="X1868">
        <v>2023</v>
      </c>
      <c r="Y1868" s="15">
        <v>44869</v>
      </c>
      <c r="Z1868" s="4">
        <v>24</v>
      </c>
      <c r="AA1868" s="4">
        <v>24</v>
      </c>
      <c r="AB1868" t="s">
        <v>224</v>
      </c>
      <c r="AC1868" t="s">
        <v>226</v>
      </c>
      <c r="AD1868" s="113">
        <v>5583.7889400000004</v>
      </c>
      <c r="AE1868" s="113">
        <v>5620.97420656134</v>
      </c>
      <c r="AF1868" s="113">
        <v>37.185266561341997</v>
      </c>
    </row>
    <row r="1869" spans="13:32" x14ac:dyDescent="0.35">
      <c r="M1869">
        <v>2023</v>
      </c>
      <c r="N1869" s="15">
        <v>44870</v>
      </c>
      <c r="O1869" s="4">
        <v>24</v>
      </c>
      <c r="P1869" s="15" t="s">
        <v>213</v>
      </c>
      <c r="Q1869" t="s">
        <v>150</v>
      </c>
      <c r="R1869" t="s">
        <v>151</v>
      </c>
      <c r="S1869" s="113">
        <v>14686.7305408424</v>
      </c>
      <c r="T1869" s="113">
        <v>14426.977999999999</v>
      </c>
      <c r="U1869" s="113">
        <v>-259.75254084242198</v>
      </c>
      <c r="V1869" s="113">
        <f t="shared" si="37"/>
        <v>14426978</v>
      </c>
      <c r="W1869" s="114"/>
      <c r="X1869">
        <v>2023</v>
      </c>
      <c r="Y1869" s="15">
        <v>44870</v>
      </c>
      <c r="Z1869" s="4">
        <v>24</v>
      </c>
      <c r="AA1869" s="4">
        <v>24</v>
      </c>
      <c r="AB1869" t="s">
        <v>224</v>
      </c>
      <c r="AC1869" t="s">
        <v>226</v>
      </c>
      <c r="AD1869" s="113">
        <v>5511.9681600000004</v>
      </c>
      <c r="AE1869" s="113">
        <v>5548.6751357667499</v>
      </c>
      <c r="AF1869" s="113">
        <v>36.706975766749999</v>
      </c>
    </row>
    <row r="1870" spans="13:32" x14ac:dyDescent="0.35">
      <c r="M1870">
        <v>2023</v>
      </c>
      <c r="N1870" s="15">
        <v>44871</v>
      </c>
      <c r="O1870" s="4">
        <v>25</v>
      </c>
      <c r="P1870" s="15" t="s">
        <v>213</v>
      </c>
      <c r="Q1870" t="s">
        <v>150</v>
      </c>
      <c r="R1870" t="s">
        <v>151</v>
      </c>
      <c r="S1870" s="113">
        <v>15178.9068000225</v>
      </c>
      <c r="T1870" s="113">
        <v>16189.147000000001</v>
      </c>
      <c r="U1870" s="113">
        <v>1010.24019997747</v>
      </c>
      <c r="V1870" s="113">
        <f t="shared" si="37"/>
        <v>16189147</v>
      </c>
      <c r="W1870" s="114"/>
      <c r="X1870">
        <v>2023</v>
      </c>
      <c r="Y1870" s="15">
        <v>44871</v>
      </c>
      <c r="Z1870" s="4">
        <v>25</v>
      </c>
      <c r="AA1870" s="4">
        <v>25</v>
      </c>
      <c r="AB1870" t="s">
        <v>224</v>
      </c>
      <c r="AC1870" t="s">
        <v>226</v>
      </c>
      <c r="AD1870" s="113">
        <v>5528.65906</v>
      </c>
      <c r="AE1870" s="113">
        <v>5565.4771888873802</v>
      </c>
      <c r="AF1870" s="113">
        <v>36.8181288873852</v>
      </c>
    </row>
    <row r="1871" spans="13:32" x14ac:dyDescent="0.35">
      <c r="M1871">
        <v>2023</v>
      </c>
      <c r="N1871" s="15">
        <v>44872</v>
      </c>
      <c r="O1871" s="4">
        <v>24</v>
      </c>
      <c r="P1871" s="15" t="s">
        <v>213</v>
      </c>
      <c r="Q1871" t="s">
        <v>150</v>
      </c>
      <c r="R1871" t="s">
        <v>151</v>
      </c>
      <c r="S1871" s="113">
        <v>15336.970216690799</v>
      </c>
      <c r="T1871" s="113">
        <v>15710.025</v>
      </c>
      <c r="U1871" s="113">
        <v>373.05478330910699</v>
      </c>
      <c r="V1871" s="113">
        <f t="shared" si="37"/>
        <v>15710025</v>
      </c>
      <c r="W1871" s="114"/>
      <c r="X1871">
        <v>2023</v>
      </c>
      <c r="Y1871" s="15">
        <v>44872</v>
      </c>
      <c r="Z1871" s="4">
        <v>24</v>
      </c>
      <c r="AA1871" s="4">
        <v>24</v>
      </c>
      <c r="AB1871" t="s">
        <v>224</v>
      </c>
      <c r="AC1871" t="s">
        <v>226</v>
      </c>
      <c r="AD1871" s="113">
        <v>5577.6277</v>
      </c>
      <c r="AE1871" s="113">
        <v>5614.7719357569504</v>
      </c>
      <c r="AF1871" s="113">
        <v>37.144235756952398</v>
      </c>
    </row>
    <row r="1872" spans="13:32" x14ac:dyDescent="0.35">
      <c r="M1872">
        <v>2023</v>
      </c>
      <c r="N1872" s="15">
        <v>44873</v>
      </c>
      <c r="O1872" s="4">
        <v>24</v>
      </c>
      <c r="P1872" s="15" t="s">
        <v>213</v>
      </c>
      <c r="Q1872" t="s">
        <v>150</v>
      </c>
      <c r="R1872" t="s">
        <v>151</v>
      </c>
      <c r="S1872" s="113">
        <v>16671.542245326898</v>
      </c>
      <c r="T1872" s="113">
        <v>17049.241999999998</v>
      </c>
      <c r="U1872" s="113">
        <v>377.69975467308501</v>
      </c>
      <c r="V1872" s="113">
        <f t="shared" si="37"/>
        <v>17049242</v>
      </c>
      <c r="W1872" s="114"/>
      <c r="X1872">
        <v>2023</v>
      </c>
      <c r="Y1872" s="15">
        <v>44873</v>
      </c>
      <c r="Z1872" s="4">
        <v>24</v>
      </c>
      <c r="AA1872" s="4">
        <v>24</v>
      </c>
      <c r="AB1872" t="s">
        <v>224</v>
      </c>
      <c r="AC1872" t="s">
        <v>226</v>
      </c>
      <c r="AD1872" s="113">
        <v>5611.2781800000002</v>
      </c>
      <c r="AE1872" s="113">
        <v>5648.6465112738397</v>
      </c>
      <c r="AF1872" s="113">
        <v>37.368331273842898</v>
      </c>
    </row>
    <row r="1873" spans="13:32" x14ac:dyDescent="0.35">
      <c r="M1873">
        <v>2023</v>
      </c>
      <c r="N1873" s="15">
        <v>44874</v>
      </c>
      <c r="O1873" s="4">
        <v>24</v>
      </c>
      <c r="P1873" s="15" t="s">
        <v>213</v>
      </c>
      <c r="Q1873" t="s">
        <v>150</v>
      </c>
      <c r="R1873" t="s">
        <v>151</v>
      </c>
      <c r="S1873" s="113">
        <v>16727.122392580601</v>
      </c>
      <c r="T1873" s="113">
        <v>17060.776999999998</v>
      </c>
      <c r="U1873" s="113">
        <v>333.65460741937898</v>
      </c>
      <c r="V1873" s="113">
        <f t="shared" si="37"/>
        <v>17060777</v>
      </c>
      <c r="W1873" s="114"/>
      <c r="X1873">
        <v>2023</v>
      </c>
      <c r="Y1873" s="15">
        <v>44874</v>
      </c>
      <c r="Z1873" s="4">
        <v>24</v>
      </c>
      <c r="AA1873" s="4">
        <v>24</v>
      </c>
      <c r="AB1873" t="s">
        <v>224</v>
      </c>
      <c r="AC1873" t="s">
        <v>226</v>
      </c>
      <c r="AD1873" s="113">
        <v>5584.8755600000004</v>
      </c>
      <c r="AE1873" s="113">
        <v>5622.0680629119197</v>
      </c>
      <c r="AF1873" s="113">
        <v>37.192502911924599</v>
      </c>
    </row>
    <row r="1874" spans="13:32" x14ac:dyDescent="0.35">
      <c r="M1874">
        <v>2023</v>
      </c>
      <c r="N1874" s="15">
        <v>44875</v>
      </c>
      <c r="O1874" s="4">
        <v>24</v>
      </c>
      <c r="P1874" s="15" t="s">
        <v>213</v>
      </c>
      <c r="Q1874" t="s">
        <v>150</v>
      </c>
      <c r="R1874" t="s">
        <v>151</v>
      </c>
      <c r="S1874" s="113">
        <v>17147.437367201699</v>
      </c>
      <c r="T1874" s="113">
        <v>17480.855</v>
      </c>
      <c r="U1874" s="113">
        <v>333.41763279820498</v>
      </c>
      <c r="V1874" s="113">
        <f t="shared" si="37"/>
        <v>17480855</v>
      </c>
      <c r="W1874" s="114"/>
      <c r="X1874">
        <v>2023</v>
      </c>
      <c r="Y1874" s="15">
        <v>44875</v>
      </c>
      <c r="Z1874" s="4">
        <v>24</v>
      </c>
      <c r="AA1874" s="4">
        <v>24</v>
      </c>
      <c r="AB1874" t="s">
        <v>224</v>
      </c>
      <c r="AC1874" t="s">
        <v>226</v>
      </c>
      <c r="AD1874" s="113">
        <v>5610.1065200000003</v>
      </c>
      <c r="AE1874" s="113">
        <v>5647.46704859901</v>
      </c>
      <c r="AF1874" s="113">
        <v>37.360528599012497</v>
      </c>
    </row>
    <row r="1875" spans="13:32" x14ac:dyDescent="0.35">
      <c r="M1875">
        <v>2023</v>
      </c>
      <c r="N1875" s="15">
        <v>44876</v>
      </c>
      <c r="O1875" s="4">
        <v>24</v>
      </c>
      <c r="P1875" s="15" t="s">
        <v>213</v>
      </c>
      <c r="Q1875" t="s">
        <v>150</v>
      </c>
      <c r="R1875" t="s">
        <v>151</v>
      </c>
      <c r="S1875" s="113">
        <v>17017.4251548539</v>
      </c>
      <c r="T1875" s="113">
        <v>17280.007000000001</v>
      </c>
      <c r="U1875" s="113">
        <v>262.58184514609798</v>
      </c>
      <c r="V1875" s="113">
        <f t="shared" si="37"/>
        <v>17280007</v>
      </c>
      <c r="W1875" s="114"/>
      <c r="X1875">
        <v>2023</v>
      </c>
      <c r="Y1875" s="15">
        <v>44876</v>
      </c>
      <c r="Z1875" s="4">
        <v>24</v>
      </c>
      <c r="AA1875" s="4">
        <v>24</v>
      </c>
      <c r="AB1875" t="s">
        <v>224</v>
      </c>
      <c r="AC1875" t="s">
        <v>226</v>
      </c>
      <c r="AD1875" s="113">
        <v>5589.4297999999999</v>
      </c>
      <c r="AE1875" s="113">
        <v>5626.65263189287</v>
      </c>
      <c r="AF1875" s="113">
        <v>37.222831892873899</v>
      </c>
    </row>
    <row r="1876" spans="13:32" x14ac:dyDescent="0.35">
      <c r="M1876">
        <v>2023</v>
      </c>
      <c r="N1876" s="15">
        <v>44877</v>
      </c>
      <c r="O1876" s="4">
        <v>24</v>
      </c>
      <c r="P1876" s="15" t="s">
        <v>213</v>
      </c>
      <c r="Q1876" t="s">
        <v>150</v>
      </c>
      <c r="R1876" t="s">
        <v>151</v>
      </c>
      <c r="S1876" s="113">
        <v>16010.535949150901</v>
      </c>
      <c r="T1876" s="113">
        <v>16278.385</v>
      </c>
      <c r="U1876" s="113">
        <v>267.84905084904102</v>
      </c>
      <c r="V1876" s="113">
        <f t="shared" si="37"/>
        <v>16278385</v>
      </c>
      <c r="W1876" s="114"/>
      <c r="X1876">
        <v>2023</v>
      </c>
      <c r="Y1876" s="15">
        <v>44877</v>
      </c>
      <c r="Z1876" s="4">
        <v>24</v>
      </c>
      <c r="AA1876" s="4">
        <v>24</v>
      </c>
      <c r="AB1876" t="s">
        <v>224</v>
      </c>
      <c r="AC1876" t="s">
        <v>226</v>
      </c>
      <c r="AD1876" s="113">
        <v>5551.0645599999998</v>
      </c>
      <c r="AE1876" s="113">
        <v>5588.0318984114001</v>
      </c>
      <c r="AF1876" s="113">
        <v>36.967338411400902</v>
      </c>
    </row>
    <row r="1877" spans="13:32" x14ac:dyDescent="0.35">
      <c r="M1877">
        <v>2023</v>
      </c>
      <c r="N1877" s="15">
        <v>44878</v>
      </c>
      <c r="O1877" s="4">
        <v>24</v>
      </c>
      <c r="P1877" s="15" t="s">
        <v>213</v>
      </c>
      <c r="Q1877" t="s">
        <v>150</v>
      </c>
      <c r="R1877" t="s">
        <v>151</v>
      </c>
      <c r="S1877" s="113">
        <v>16451.3549689397</v>
      </c>
      <c r="T1877" s="113">
        <v>16716.321</v>
      </c>
      <c r="U1877" s="113">
        <v>264.966031060273</v>
      </c>
      <c r="V1877" s="113">
        <f t="shared" si="37"/>
        <v>16716321</v>
      </c>
      <c r="W1877" s="114"/>
      <c r="X1877">
        <v>2023</v>
      </c>
      <c r="Y1877" s="15">
        <v>44878</v>
      </c>
      <c r="Z1877" s="4">
        <v>24</v>
      </c>
      <c r="AA1877" s="4">
        <v>24</v>
      </c>
      <c r="AB1877" t="s">
        <v>224</v>
      </c>
      <c r="AC1877" t="s">
        <v>226</v>
      </c>
      <c r="AD1877" s="113">
        <v>5563.4835999999996</v>
      </c>
      <c r="AE1877" s="113">
        <v>5600.53364306191</v>
      </c>
      <c r="AF1877" s="113">
        <v>37.050043061916497</v>
      </c>
    </row>
    <row r="1878" spans="13:32" x14ac:dyDescent="0.35">
      <c r="M1878">
        <v>2023</v>
      </c>
      <c r="N1878" s="15">
        <v>44879</v>
      </c>
      <c r="O1878" s="4">
        <v>24</v>
      </c>
      <c r="P1878" s="15" t="s">
        <v>213</v>
      </c>
      <c r="Q1878" t="s">
        <v>150</v>
      </c>
      <c r="R1878" t="s">
        <v>151</v>
      </c>
      <c r="S1878" s="113">
        <v>17305.733073500502</v>
      </c>
      <c r="T1878" s="113">
        <v>17650.513999999999</v>
      </c>
      <c r="U1878" s="113">
        <v>344.78092649946097</v>
      </c>
      <c r="V1878" s="113">
        <f t="shared" si="37"/>
        <v>17650514</v>
      </c>
      <c r="W1878" s="114"/>
      <c r="X1878">
        <v>2023</v>
      </c>
      <c r="Y1878" s="15">
        <v>44879</v>
      </c>
      <c r="Z1878" s="4">
        <v>24</v>
      </c>
      <c r="AA1878" s="4">
        <v>24</v>
      </c>
      <c r="AB1878" t="s">
        <v>224</v>
      </c>
      <c r="AC1878" t="s">
        <v>226</v>
      </c>
      <c r="AD1878" s="113">
        <v>5568.5315600000004</v>
      </c>
      <c r="AE1878" s="113">
        <v>5605.6152199733297</v>
      </c>
      <c r="AF1878" s="113">
        <v>37.083659973337902</v>
      </c>
    </row>
    <row r="1879" spans="13:32" x14ac:dyDescent="0.35">
      <c r="M1879">
        <v>2023</v>
      </c>
      <c r="N1879" s="15">
        <v>44880</v>
      </c>
      <c r="O1879" s="4">
        <v>24</v>
      </c>
      <c r="P1879" s="15" t="s">
        <v>213</v>
      </c>
      <c r="Q1879" t="s">
        <v>150</v>
      </c>
      <c r="R1879" t="s">
        <v>151</v>
      </c>
      <c r="S1879" s="113">
        <v>17558.370175742599</v>
      </c>
      <c r="T1879" s="113">
        <v>17928.21</v>
      </c>
      <c r="U1879" s="113">
        <v>369.839824257374</v>
      </c>
      <c r="V1879" s="113">
        <f t="shared" si="37"/>
        <v>17928210</v>
      </c>
      <c r="W1879" s="114"/>
      <c r="X1879">
        <v>2023</v>
      </c>
      <c r="Y1879" s="15">
        <v>44880</v>
      </c>
      <c r="Z1879" s="4">
        <v>24</v>
      </c>
      <c r="AA1879" s="4">
        <v>24</v>
      </c>
      <c r="AB1879" t="s">
        <v>224</v>
      </c>
      <c r="AC1879" t="s">
        <v>226</v>
      </c>
      <c r="AD1879" s="113">
        <v>5594.8893799999996</v>
      </c>
      <c r="AE1879" s="113">
        <v>5632.1485699894602</v>
      </c>
      <c r="AF1879" s="113">
        <v>37.259189989462399</v>
      </c>
    </row>
    <row r="1880" spans="13:32" x14ac:dyDescent="0.35">
      <c r="M1880">
        <v>2023</v>
      </c>
      <c r="N1880" s="15">
        <v>44881</v>
      </c>
      <c r="O1880" s="4">
        <v>24</v>
      </c>
      <c r="P1880" s="15" t="s">
        <v>213</v>
      </c>
      <c r="Q1880" t="s">
        <v>150</v>
      </c>
      <c r="R1880" t="s">
        <v>151</v>
      </c>
      <c r="S1880" s="113">
        <v>16852.0777679321</v>
      </c>
      <c r="T1880" s="113">
        <v>17389.285</v>
      </c>
      <c r="U1880" s="113">
        <v>537.20723206782702</v>
      </c>
      <c r="V1880" s="113">
        <f t="shared" si="37"/>
        <v>17389285</v>
      </c>
      <c r="W1880" s="114"/>
      <c r="X1880">
        <v>2023</v>
      </c>
      <c r="Y1880" s="15">
        <v>44881</v>
      </c>
      <c r="Z1880" s="4">
        <v>24</v>
      </c>
      <c r="AA1880" s="4">
        <v>24</v>
      </c>
      <c r="AB1880" t="s">
        <v>224</v>
      </c>
      <c r="AC1880" t="s">
        <v>226</v>
      </c>
      <c r="AD1880" s="113">
        <v>5528.9358000000002</v>
      </c>
      <c r="AE1880" s="113">
        <v>5565.7557718386097</v>
      </c>
      <c r="AF1880" s="113">
        <v>36.819971838610499</v>
      </c>
    </row>
    <row r="1881" spans="13:32" x14ac:dyDescent="0.35">
      <c r="M1881">
        <v>2023</v>
      </c>
      <c r="N1881" s="15">
        <v>44882</v>
      </c>
      <c r="O1881" s="4">
        <v>24</v>
      </c>
      <c r="P1881" s="15" t="s">
        <v>213</v>
      </c>
      <c r="Q1881" t="s">
        <v>150</v>
      </c>
      <c r="R1881" t="s">
        <v>151</v>
      </c>
      <c r="S1881" s="113">
        <v>16815.156356777101</v>
      </c>
      <c r="T1881" s="113">
        <v>17208.667000000001</v>
      </c>
      <c r="U1881" s="113">
        <v>393.51064322289301</v>
      </c>
      <c r="V1881" s="113">
        <f t="shared" si="37"/>
        <v>17208667</v>
      </c>
      <c r="W1881" s="114"/>
      <c r="X1881">
        <v>2023</v>
      </c>
      <c r="Y1881" s="15">
        <v>44882</v>
      </c>
      <c r="Z1881" s="4">
        <v>24</v>
      </c>
      <c r="AA1881" s="4">
        <v>24</v>
      </c>
      <c r="AB1881" t="s">
        <v>224</v>
      </c>
      <c r="AC1881" t="s">
        <v>226</v>
      </c>
      <c r="AD1881" s="113">
        <v>5585.2956799999902</v>
      </c>
      <c r="AE1881" s="113">
        <v>5622.4909807028698</v>
      </c>
      <c r="AF1881" s="113">
        <v>37.195300702879102</v>
      </c>
    </row>
    <row r="1882" spans="13:32" x14ac:dyDescent="0.35">
      <c r="M1882">
        <v>2023</v>
      </c>
      <c r="N1882" s="15">
        <v>44883</v>
      </c>
      <c r="O1882" s="4">
        <v>24</v>
      </c>
      <c r="P1882" s="15" t="s">
        <v>213</v>
      </c>
      <c r="Q1882" t="s">
        <v>150</v>
      </c>
      <c r="R1882" t="s">
        <v>151</v>
      </c>
      <c r="S1882" s="113">
        <v>17339.263055474999</v>
      </c>
      <c r="T1882" s="113">
        <v>17731.983</v>
      </c>
      <c r="U1882" s="113">
        <v>392.71994452492402</v>
      </c>
      <c r="V1882" s="113">
        <f t="shared" si="37"/>
        <v>17731983</v>
      </c>
      <c r="W1882" s="114"/>
      <c r="X1882">
        <v>2023</v>
      </c>
      <c r="Y1882" s="15">
        <v>44883</v>
      </c>
      <c r="Z1882" s="4">
        <v>24</v>
      </c>
      <c r="AA1882" s="4">
        <v>24</v>
      </c>
      <c r="AB1882" t="s">
        <v>224</v>
      </c>
      <c r="AC1882" t="s">
        <v>226</v>
      </c>
      <c r="AD1882" s="113">
        <v>5573.0663199999999</v>
      </c>
      <c r="AE1882" s="113">
        <v>5610.1801792271399</v>
      </c>
      <c r="AF1882" s="113">
        <v>37.113859227142399</v>
      </c>
    </row>
    <row r="1883" spans="13:32" x14ac:dyDescent="0.35">
      <c r="M1883">
        <v>2023</v>
      </c>
      <c r="N1883" s="15">
        <v>44884</v>
      </c>
      <c r="O1883" s="4">
        <v>24</v>
      </c>
      <c r="P1883" s="15" t="s">
        <v>213</v>
      </c>
      <c r="Q1883" t="s">
        <v>150</v>
      </c>
      <c r="R1883" t="s">
        <v>151</v>
      </c>
      <c r="S1883" s="113">
        <v>17462.5097860198</v>
      </c>
      <c r="T1883" s="113">
        <v>17822.784</v>
      </c>
      <c r="U1883" s="113">
        <v>360.27421398018799</v>
      </c>
      <c r="V1883" s="113">
        <f t="shared" si="37"/>
        <v>17822784</v>
      </c>
      <c r="W1883" s="114"/>
      <c r="X1883">
        <v>2023</v>
      </c>
      <c r="Y1883" s="15">
        <v>44884</v>
      </c>
      <c r="Z1883" s="4">
        <v>24</v>
      </c>
      <c r="AA1883" s="4">
        <v>24</v>
      </c>
      <c r="AB1883" t="s">
        <v>224</v>
      </c>
      <c r="AC1883" t="s">
        <v>226</v>
      </c>
      <c r="AD1883" s="113">
        <v>5562.5514799999901</v>
      </c>
      <c r="AE1883" s="113">
        <v>5599.5953156047499</v>
      </c>
      <c r="AF1883" s="113">
        <v>37.043835604750697</v>
      </c>
    </row>
    <row r="1884" spans="13:32" x14ac:dyDescent="0.35">
      <c r="M1884">
        <v>2023</v>
      </c>
      <c r="N1884" s="15">
        <v>44885</v>
      </c>
      <c r="O1884" s="4">
        <v>24</v>
      </c>
      <c r="P1884" s="15" t="s">
        <v>213</v>
      </c>
      <c r="Q1884" t="s">
        <v>150</v>
      </c>
      <c r="R1884" t="s">
        <v>151</v>
      </c>
      <c r="S1884" s="113">
        <v>17709.287613487701</v>
      </c>
      <c r="T1884" s="113">
        <v>18071.225999999999</v>
      </c>
      <c r="U1884" s="113">
        <v>361.93838651226901</v>
      </c>
      <c r="V1884" s="113">
        <f t="shared" si="37"/>
        <v>18071226</v>
      </c>
      <c r="W1884" s="114"/>
      <c r="X1884">
        <v>2023</v>
      </c>
      <c r="Y1884" s="15">
        <v>44885</v>
      </c>
      <c r="Z1884" s="4">
        <v>24</v>
      </c>
      <c r="AA1884" s="4">
        <v>24</v>
      </c>
      <c r="AB1884" t="s">
        <v>224</v>
      </c>
      <c r="AC1884" t="s">
        <v>226</v>
      </c>
      <c r="AD1884" s="113">
        <v>5587.1041599999999</v>
      </c>
      <c r="AE1884" s="113">
        <v>5624.3115042832496</v>
      </c>
      <c r="AF1884" s="113">
        <v>37.207344283249299</v>
      </c>
    </row>
    <row r="1885" spans="13:32" x14ac:dyDescent="0.35">
      <c r="M1885">
        <v>2023</v>
      </c>
      <c r="N1885" s="15">
        <v>44886</v>
      </c>
      <c r="O1885" s="4">
        <v>24</v>
      </c>
      <c r="P1885" s="15" t="s">
        <v>213</v>
      </c>
      <c r="Q1885" t="s">
        <v>150</v>
      </c>
      <c r="R1885" t="s">
        <v>151</v>
      </c>
      <c r="S1885" s="113">
        <v>17260.5533513316</v>
      </c>
      <c r="T1885" s="113">
        <v>17615.554</v>
      </c>
      <c r="U1885" s="113">
        <v>355.00064866836601</v>
      </c>
      <c r="V1885" s="113">
        <f t="shared" si="37"/>
        <v>17615554</v>
      </c>
      <c r="W1885" s="114"/>
      <c r="X1885">
        <v>2023</v>
      </c>
      <c r="Y1885" s="15">
        <v>44886</v>
      </c>
      <c r="Z1885" s="4">
        <v>24</v>
      </c>
      <c r="AA1885" s="4">
        <v>24</v>
      </c>
      <c r="AB1885" t="s">
        <v>224</v>
      </c>
      <c r="AC1885" t="s">
        <v>226</v>
      </c>
      <c r="AD1885" s="113">
        <v>5567.1464599999999</v>
      </c>
      <c r="AE1885" s="113">
        <v>5604.2208958939</v>
      </c>
      <c r="AF1885" s="113">
        <v>37.0744358939058</v>
      </c>
    </row>
    <row r="1886" spans="13:32" x14ac:dyDescent="0.35">
      <c r="M1886">
        <v>2023</v>
      </c>
      <c r="N1886" s="15">
        <v>44887</v>
      </c>
      <c r="O1886" s="4">
        <v>24</v>
      </c>
      <c r="P1886" s="15" t="s">
        <v>213</v>
      </c>
      <c r="Q1886" t="s">
        <v>150</v>
      </c>
      <c r="R1886" t="s">
        <v>151</v>
      </c>
      <c r="S1886" s="113">
        <v>17376.732045993798</v>
      </c>
      <c r="T1886" s="113">
        <v>17733.446</v>
      </c>
      <c r="U1886" s="113">
        <v>356.713954006172</v>
      </c>
      <c r="V1886" s="113">
        <f t="shared" si="37"/>
        <v>17733446</v>
      </c>
      <c r="W1886" s="114"/>
      <c r="X1886">
        <v>2023</v>
      </c>
      <c r="Y1886" s="15">
        <v>44887</v>
      </c>
      <c r="Z1886" s="4">
        <v>24</v>
      </c>
      <c r="AA1886" s="4">
        <v>24</v>
      </c>
      <c r="AB1886" t="s">
        <v>224</v>
      </c>
      <c r="AC1886" t="s">
        <v>226</v>
      </c>
      <c r="AD1886" s="113">
        <v>5598.6922599999998</v>
      </c>
      <c r="AE1886" s="113">
        <v>5635.9767752852404</v>
      </c>
      <c r="AF1886" s="113">
        <v>37.284515285246698</v>
      </c>
    </row>
    <row r="1887" spans="13:32" x14ac:dyDescent="0.35">
      <c r="M1887">
        <v>2023</v>
      </c>
      <c r="N1887" s="15">
        <v>44888</v>
      </c>
      <c r="O1887" s="4">
        <v>24</v>
      </c>
      <c r="P1887" s="15" t="s">
        <v>213</v>
      </c>
      <c r="Q1887" t="s">
        <v>150</v>
      </c>
      <c r="R1887" t="s">
        <v>151</v>
      </c>
      <c r="S1887" s="113">
        <v>17171.1110267642</v>
      </c>
      <c r="T1887" s="113">
        <v>17509.341</v>
      </c>
      <c r="U1887" s="113">
        <v>338.22997323572702</v>
      </c>
      <c r="V1887" s="113">
        <f t="shared" si="37"/>
        <v>17509341</v>
      </c>
      <c r="W1887" s="114"/>
      <c r="X1887">
        <v>2023</v>
      </c>
      <c r="Y1887" s="15">
        <v>44888</v>
      </c>
      <c r="Z1887" s="4">
        <v>24</v>
      </c>
      <c r="AA1887" s="4">
        <v>24</v>
      </c>
      <c r="AB1887" t="s">
        <v>224</v>
      </c>
      <c r="AC1887" t="s">
        <v>226</v>
      </c>
      <c r="AD1887" s="113">
        <v>5626.2308599999997</v>
      </c>
      <c r="AE1887" s="113">
        <v>5663.6987687108804</v>
      </c>
      <c r="AF1887" s="113">
        <v>37.467908710881098</v>
      </c>
    </row>
    <row r="1888" spans="13:32" x14ac:dyDescent="0.35">
      <c r="M1888">
        <v>2023</v>
      </c>
      <c r="N1888" s="15">
        <v>44889</v>
      </c>
      <c r="O1888" s="4">
        <v>24</v>
      </c>
      <c r="P1888" s="15" t="s">
        <v>213</v>
      </c>
      <c r="Q1888" t="s">
        <v>150</v>
      </c>
      <c r="R1888" t="s">
        <v>151</v>
      </c>
      <c r="S1888" s="113">
        <v>15824.7730613903</v>
      </c>
      <c r="T1888" s="113">
        <v>16127.329</v>
      </c>
      <c r="U1888" s="113">
        <v>302.55593860969202</v>
      </c>
      <c r="V1888" s="113">
        <f t="shared" si="37"/>
        <v>16127329</v>
      </c>
      <c r="W1888" s="114"/>
      <c r="X1888">
        <v>2023</v>
      </c>
      <c r="Y1888" s="15">
        <v>44889</v>
      </c>
      <c r="Z1888" s="4">
        <v>24</v>
      </c>
      <c r="AA1888" s="4">
        <v>24</v>
      </c>
      <c r="AB1888" t="s">
        <v>224</v>
      </c>
      <c r="AC1888" t="s">
        <v>226</v>
      </c>
      <c r="AD1888" s="113">
        <v>5585.0045199999904</v>
      </c>
      <c r="AE1888" s="113">
        <v>5622.1978817216004</v>
      </c>
      <c r="AF1888" s="113">
        <v>37.193361721601399</v>
      </c>
    </row>
    <row r="1889" spans="13:32" x14ac:dyDescent="0.35">
      <c r="M1889">
        <v>2023</v>
      </c>
      <c r="N1889" s="15">
        <v>44890</v>
      </c>
      <c r="O1889" s="4">
        <v>24</v>
      </c>
      <c r="P1889" s="15" t="s">
        <v>213</v>
      </c>
      <c r="Q1889" t="s">
        <v>150</v>
      </c>
      <c r="R1889" t="s">
        <v>151</v>
      </c>
      <c r="S1889" s="113">
        <v>16232.166049965799</v>
      </c>
      <c r="T1889" s="113">
        <v>16553.856</v>
      </c>
      <c r="U1889" s="113">
        <v>321.68995003419099</v>
      </c>
      <c r="V1889" s="113">
        <f t="shared" si="37"/>
        <v>16553856</v>
      </c>
      <c r="W1889" s="114"/>
      <c r="X1889">
        <v>2023</v>
      </c>
      <c r="Y1889" s="15">
        <v>44890</v>
      </c>
      <c r="Z1889" s="4">
        <v>24</v>
      </c>
      <c r="AA1889" s="4">
        <v>24</v>
      </c>
      <c r="AB1889" t="s">
        <v>224</v>
      </c>
      <c r="AC1889" t="s">
        <v>226</v>
      </c>
      <c r="AD1889" s="113">
        <v>5584.2178000000004</v>
      </c>
      <c r="AE1889" s="113">
        <v>5621.4059225563597</v>
      </c>
      <c r="AF1889" s="113">
        <v>37.1881225563641</v>
      </c>
    </row>
    <row r="1890" spans="13:32" x14ac:dyDescent="0.35">
      <c r="M1890">
        <v>2023</v>
      </c>
      <c r="N1890" s="15">
        <v>44891</v>
      </c>
      <c r="O1890" s="4">
        <v>24</v>
      </c>
      <c r="P1890" s="15" t="s">
        <v>213</v>
      </c>
      <c r="Q1890" t="s">
        <v>150</v>
      </c>
      <c r="R1890" t="s">
        <v>151</v>
      </c>
      <c r="S1890" s="113">
        <v>16472.644736353599</v>
      </c>
      <c r="T1890" s="113">
        <v>16845.21</v>
      </c>
      <c r="U1890" s="113">
        <v>372.565263646316</v>
      </c>
      <c r="V1890" s="113">
        <f t="shared" si="37"/>
        <v>16845210</v>
      </c>
      <c r="W1890" s="114"/>
      <c r="X1890">
        <v>2023</v>
      </c>
      <c r="Y1890" s="15">
        <v>44891</v>
      </c>
      <c r="Z1890" s="4">
        <v>24</v>
      </c>
      <c r="AA1890" s="4">
        <v>24</v>
      </c>
      <c r="AB1890" t="s">
        <v>224</v>
      </c>
      <c r="AC1890" t="s">
        <v>226</v>
      </c>
      <c r="AD1890" s="113">
        <v>5569.3432599999996</v>
      </c>
      <c r="AE1890" s="113">
        <v>5606.4323254929895</v>
      </c>
      <c r="AF1890" s="113">
        <v>37.089065492993598</v>
      </c>
    </row>
    <row r="1891" spans="13:32" x14ac:dyDescent="0.35">
      <c r="M1891">
        <v>2023</v>
      </c>
      <c r="N1891" s="15">
        <v>44892</v>
      </c>
      <c r="O1891" s="4">
        <v>24</v>
      </c>
      <c r="P1891" s="15" t="s">
        <v>213</v>
      </c>
      <c r="Q1891" t="s">
        <v>150</v>
      </c>
      <c r="R1891" t="s">
        <v>151</v>
      </c>
      <c r="S1891" s="113">
        <v>15749.432284368</v>
      </c>
      <c r="T1891" s="113">
        <v>16031.321</v>
      </c>
      <c r="U1891" s="113">
        <v>281.88871563197603</v>
      </c>
      <c r="V1891" s="113">
        <f t="shared" si="37"/>
        <v>16031321</v>
      </c>
      <c r="W1891" s="114"/>
      <c r="X1891">
        <v>2023</v>
      </c>
      <c r="Y1891" s="15">
        <v>44892</v>
      </c>
      <c r="Z1891" s="4">
        <v>24</v>
      </c>
      <c r="AA1891" s="4">
        <v>24</v>
      </c>
      <c r="AB1891" t="s">
        <v>224</v>
      </c>
      <c r="AC1891" t="s">
        <v>226</v>
      </c>
      <c r="AD1891" s="113">
        <v>5549.7578000000003</v>
      </c>
      <c r="AE1891" s="113">
        <v>5586.71643603753</v>
      </c>
      <c r="AF1891" s="113">
        <v>36.958636037536998</v>
      </c>
    </row>
    <row r="1892" spans="13:32" x14ac:dyDescent="0.35">
      <c r="M1892">
        <v>2023</v>
      </c>
      <c r="N1892" s="15">
        <v>44893</v>
      </c>
      <c r="O1892" s="4">
        <v>24</v>
      </c>
      <c r="P1892" s="15" t="s">
        <v>213</v>
      </c>
      <c r="Q1892" t="s">
        <v>150</v>
      </c>
      <c r="R1892" t="s">
        <v>151</v>
      </c>
      <c r="S1892" s="113">
        <v>17589.150599105102</v>
      </c>
      <c r="T1892" s="113">
        <v>17910.508999999998</v>
      </c>
      <c r="U1892" s="113">
        <v>321.35840089488897</v>
      </c>
      <c r="V1892" s="113">
        <f t="shared" si="37"/>
        <v>17910509</v>
      </c>
      <c r="W1892" s="114"/>
      <c r="X1892">
        <v>2023</v>
      </c>
      <c r="Y1892" s="15">
        <v>44893</v>
      </c>
      <c r="Z1892" s="4">
        <v>24</v>
      </c>
      <c r="AA1892" s="4">
        <v>24</v>
      </c>
      <c r="AB1892" t="s">
        <v>224</v>
      </c>
      <c r="AC1892" t="s">
        <v>226</v>
      </c>
      <c r="AD1892" s="113">
        <v>5625.7235000000001</v>
      </c>
      <c r="AE1892" s="113">
        <v>5663.1880299447703</v>
      </c>
      <c r="AF1892" s="113">
        <v>37.464529944769801</v>
      </c>
    </row>
    <row r="1893" spans="13:32" x14ac:dyDescent="0.35">
      <c r="M1893">
        <v>2023</v>
      </c>
      <c r="N1893" s="15">
        <v>44894</v>
      </c>
      <c r="O1893" s="4">
        <v>24</v>
      </c>
      <c r="P1893" s="15" t="s">
        <v>213</v>
      </c>
      <c r="Q1893" t="s">
        <v>150</v>
      </c>
      <c r="R1893" t="s">
        <v>151</v>
      </c>
      <c r="S1893" s="113">
        <v>18785.277222402899</v>
      </c>
      <c r="T1893" s="113">
        <v>19053.652999999998</v>
      </c>
      <c r="U1893" s="113">
        <v>268.37577759701497</v>
      </c>
      <c r="V1893" s="113">
        <f t="shared" si="37"/>
        <v>19053653</v>
      </c>
      <c r="W1893" s="114"/>
      <c r="X1893">
        <v>2023</v>
      </c>
      <c r="Y1893" s="15">
        <v>44894</v>
      </c>
      <c r="Z1893" s="4">
        <v>24</v>
      </c>
      <c r="AA1893" s="4">
        <v>24</v>
      </c>
      <c r="AB1893" t="s">
        <v>224</v>
      </c>
      <c r="AC1893" t="s">
        <v>226</v>
      </c>
      <c r="AD1893" s="113">
        <v>5688.6112999999996</v>
      </c>
      <c r="AE1893" s="113">
        <v>5726.4946315204697</v>
      </c>
      <c r="AF1893" s="113">
        <v>37.883331520471202</v>
      </c>
    </row>
    <row r="1894" spans="13:32" x14ac:dyDescent="0.35">
      <c r="M1894">
        <v>2023</v>
      </c>
      <c r="N1894" s="15">
        <v>44895</v>
      </c>
      <c r="O1894" s="4">
        <v>24</v>
      </c>
      <c r="P1894" s="15" t="s">
        <v>213</v>
      </c>
      <c r="Q1894" t="s">
        <v>150</v>
      </c>
      <c r="R1894" t="s">
        <v>151</v>
      </c>
      <c r="S1894" s="113">
        <v>17864.6559879632</v>
      </c>
      <c r="T1894" s="113">
        <v>18163.828000000001</v>
      </c>
      <c r="U1894" s="113">
        <v>299.17201203673898</v>
      </c>
      <c r="V1894" s="113">
        <f t="shared" si="37"/>
        <v>18163828</v>
      </c>
      <c r="W1894" s="114"/>
      <c r="X1894">
        <v>2023</v>
      </c>
      <c r="Y1894" s="15">
        <v>44895</v>
      </c>
      <c r="Z1894" s="4">
        <v>24</v>
      </c>
      <c r="AA1894" s="4">
        <v>24</v>
      </c>
      <c r="AB1894" t="s">
        <v>224</v>
      </c>
      <c r="AC1894" t="s">
        <v>226</v>
      </c>
      <c r="AD1894" s="113">
        <v>5657.0851400000001</v>
      </c>
      <c r="AE1894" s="113">
        <v>5694.7585229217902</v>
      </c>
      <c r="AF1894" s="113">
        <v>37.673382921795103</v>
      </c>
    </row>
    <row r="1895" spans="13:32" x14ac:dyDescent="0.35">
      <c r="M1895">
        <v>2023</v>
      </c>
      <c r="N1895" s="15">
        <v>44896</v>
      </c>
      <c r="O1895" s="4">
        <v>24</v>
      </c>
      <c r="P1895" s="15" t="s">
        <v>214</v>
      </c>
      <c r="Q1895" t="s">
        <v>150</v>
      </c>
      <c r="R1895" t="s">
        <v>151</v>
      </c>
      <c r="S1895" s="113">
        <v>17936.018606349298</v>
      </c>
      <c r="T1895" s="113">
        <v>18442.715</v>
      </c>
      <c r="U1895" s="113">
        <v>506.69639365069003</v>
      </c>
      <c r="V1895" s="113">
        <f t="shared" si="37"/>
        <v>18442715</v>
      </c>
      <c r="W1895" s="114"/>
      <c r="X1895">
        <v>2023</v>
      </c>
      <c r="Y1895" s="15">
        <v>44896</v>
      </c>
      <c r="Z1895" s="4">
        <v>24</v>
      </c>
      <c r="AA1895" s="4">
        <v>24</v>
      </c>
      <c r="AB1895" t="s">
        <v>224</v>
      </c>
      <c r="AC1895" t="s">
        <v>226</v>
      </c>
      <c r="AD1895" s="113">
        <v>5643.8145800000002</v>
      </c>
      <c r="AE1895" s="113">
        <v>5681.3995875701603</v>
      </c>
      <c r="AF1895" s="113">
        <v>37.585007570161899</v>
      </c>
    </row>
    <row r="1896" spans="13:32" x14ac:dyDescent="0.35">
      <c r="M1896">
        <v>2023</v>
      </c>
      <c r="N1896" s="15">
        <v>44897</v>
      </c>
      <c r="O1896" s="4">
        <v>24</v>
      </c>
      <c r="P1896" s="15" t="s">
        <v>214</v>
      </c>
      <c r="Q1896" t="s">
        <v>150</v>
      </c>
      <c r="R1896" t="s">
        <v>151</v>
      </c>
      <c r="S1896" s="113">
        <v>19366.478280681</v>
      </c>
      <c r="T1896" s="113">
        <v>19873.062999999998</v>
      </c>
      <c r="U1896" s="113">
        <v>506.58471931891103</v>
      </c>
      <c r="V1896" s="113">
        <f t="shared" si="37"/>
        <v>19873063</v>
      </c>
      <c r="W1896" s="114"/>
      <c r="X1896">
        <v>2023</v>
      </c>
      <c r="Y1896" s="15">
        <v>44897</v>
      </c>
      <c r="Z1896" s="4">
        <v>24</v>
      </c>
      <c r="AA1896" s="4">
        <v>24</v>
      </c>
      <c r="AB1896" t="s">
        <v>224</v>
      </c>
      <c r="AC1896" t="s">
        <v>226</v>
      </c>
      <c r="AD1896" s="113">
        <v>5592.8161399999999</v>
      </c>
      <c r="AE1896" s="113">
        <v>5630.0615232387199</v>
      </c>
      <c r="AF1896" s="113">
        <v>37.245383238728799</v>
      </c>
    </row>
    <row r="1897" spans="13:32" x14ac:dyDescent="0.35">
      <c r="M1897">
        <v>2023</v>
      </c>
      <c r="N1897" s="15">
        <v>44898</v>
      </c>
      <c r="O1897" s="4">
        <v>24</v>
      </c>
      <c r="P1897" s="15" t="s">
        <v>214</v>
      </c>
      <c r="Q1897" t="s">
        <v>150</v>
      </c>
      <c r="R1897" t="s">
        <v>151</v>
      </c>
      <c r="S1897" s="113">
        <v>18104.025280734</v>
      </c>
      <c r="T1897" s="113">
        <v>18605.067999999999</v>
      </c>
      <c r="U1897" s="113">
        <v>501.04271926590798</v>
      </c>
      <c r="V1897" s="113">
        <f t="shared" si="37"/>
        <v>18605068</v>
      </c>
      <c r="W1897" s="114"/>
      <c r="X1897">
        <v>2023</v>
      </c>
      <c r="Y1897" s="15">
        <v>44898</v>
      </c>
      <c r="Z1897" s="4">
        <v>24</v>
      </c>
      <c r="AA1897" s="4">
        <v>24</v>
      </c>
      <c r="AB1897" t="s">
        <v>224</v>
      </c>
      <c r="AC1897" t="s">
        <v>226</v>
      </c>
      <c r="AD1897" s="113">
        <v>5574.0451999999996</v>
      </c>
      <c r="AE1897" s="113">
        <v>5611.1655780827296</v>
      </c>
      <c r="AF1897" s="113">
        <v>37.120378082730397</v>
      </c>
    </row>
    <row r="1898" spans="13:32" x14ac:dyDescent="0.35">
      <c r="M1898">
        <v>2023</v>
      </c>
      <c r="N1898" s="15">
        <v>44899</v>
      </c>
      <c r="O1898" s="4">
        <v>24</v>
      </c>
      <c r="P1898" s="15" t="s">
        <v>214</v>
      </c>
      <c r="Q1898" t="s">
        <v>150</v>
      </c>
      <c r="R1898" t="s">
        <v>151</v>
      </c>
      <c r="S1898" s="113">
        <v>18132.0417512042</v>
      </c>
      <c r="T1898" s="113">
        <v>18598.82</v>
      </c>
      <c r="U1898" s="113">
        <v>466.77824879572597</v>
      </c>
      <c r="V1898" s="113">
        <f t="shared" si="37"/>
        <v>18598820</v>
      </c>
      <c r="W1898" s="114"/>
      <c r="X1898">
        <v>2023</v>
      </c>
      <c r="Y1898" s="15">
        <v>44899</v>
      </c>
      <c r="Z1898" s="4">
        <v>24</v>
      </c>
      <c r="AA1898" s="4">
        <v>24</v>
      </c>
      <c r="AB1898" t="s">
        <v>224</v>
      </c>
      <c r="AC1898" t="s">
        <v>226</v>
      </c>
      <c r="AD1898" s="113">
        <v>5620.1562599999997</v>
      </c>
      <c r="AE1898" s="113">
        <v>5657.58371488594</v>
      </c>
      <c r="AF1898" s="113">
        <v>37.427454885945799</v>
      </c>
    </row>
    <row r="1899" spans="13:32" x14ac:dyDescent="0.35">
      <c r="M1899">
        <v>2023</v>
      </c>
      <c r="N1899" s="15">
        <v>44900</v>
      </c>
      <c r="O1899" s="4">
        <v>24</v>
      </c>
      <c r="P1899" s="15" t="s">
        <v>214</v>
      </c>
      <c r="Q1899" t="s">
        <v>150</v>
      </c>
      <c r="R1899" t="s">
        <v>151</v>
      </c>
      <c r="S1899" s="113">
        <v>17922.013268276402</v>
      </c>
      <c r="T1899" s="113">
        <v>18463.796999999999</v>
      </c>
      <c r="U1899" s="113">
        <v>541.783731723502</v>
      </c>
      <c r="V1899" s="113">
        <f t="shared" si="37"/>
        <v>18463797</v>
      </c>
      <c r="W1899" s="114"/>
      <c r="X1899">
        <v>2023</v>
      </c>
      <c r="Y1899" s="15">
        <v>44900</v>
      </c>
      <c r="Z1899" s="4">
        <v>24</v>
      </c>
      <c r="AA1899" s="4">
        <v>24</v>
      </c>
      <c r="AB1899" t="s">
        <v>224</v>
      </c>
      <c r="AC1899" t="s">
        <v>226</v>
      </c>
      <c r="AD1899" s="113">
        <v>5615.5430199999901</v>
      </c>
      <c r="AE1899" s="113">
        <v>5652.9397529942398</v>
      </c>
      <c r="AF1899" s="113">
        <v>37.396732994241802</v>
      </c>
    </row>
    <row r="1900" spans="13:32" x14ac:dyDescent="0.35">
      <c r="M1900">
        <v>2023</v>
      </c>
      <c r="N1900" s="15">
        <v>44901</v>
      </c>
      <c r="O1900" s="4">
        <v>24</v>
      </c>
      <c r="P1900" s="15" t="s">
        <v>214</v>
      </c>
      <c r="Q1900" t="s">
        <v>150</v>
      </c>
      <c r="R1900" t="s">
        <v>151</v>
      </c>
      <c r="S1900" s="113">
        <v>17947.2038680396</v>
      </c>
      <c r="T1900" s="113">
        <v>18520.723999999998</v>
      </c>
      <c r="U1900" s="113">
        <v>573.52013196034</v>
      </c>
      <c r="V1900" s="113">
        <f t="shared" si="37"/>
        <v>18520724</v>
      </c>
      <c r="W1900" s="114"/>
      <c r="X1900">
        <v>2023</v>
      </c>
      <c r="Y1900" s="15">
        <v>44901</v>
      </c>
      <c r="Z1900" s="4">
        <v>24</v>
      </c>
      <c r="AA1900" s="4">
        <v>24</v>
      </c>
      <c r="AB1900" t="s">
        <v>224</v>
      </c>
      <c r="AC1900" t="s">
        <v>226</v>
      </c>
      <c r="AD1900" s="113">
        <v>5671.8269399999999</v>
      </c>
      <c r="AE1900" s="113">
        <v>5709.5984960025598</v>
      </c>
      <c r="AF1900" s="113">
        <v>37.771556002562299</v>
      </c>
    </row>
    <row r="1901" spans="13:32" x14ac:dyDescent="0.35">
      <c r="M1901">
        <v>2023</v>
      </c>
      <c r="N1901" s="15">
        <v>44902</v>
      </c>
      <c r="O1901" s="4">
        <v>24</v>
      </c>
      <c r="P1901" s="15" t="s">
        <v>214</v>
      </c>
      <c r="Q1901" t="s">
        <v>150</v>
      </c>
      <c r="R1901" t="s">
        <v>151</v>
      </c>
      <c r="S1901" s="113">
        <v>17762.791615222599</v>
      </c>
      <c r="T1901" s="113">
        <v>18421.807000000001</v>
      </c>
      <c r="U1901" s="113">
        <v>659.01538477740098</v>
      </c>
      <c r="V1901" s="113">
        <f t="shared" si="37"/>
        <v>18421807</v>
      </c>
      <c r="W1901" s="114"/>
      <c r="X1901">
        <v>2023</v>
      </c>
      <c r="Y1901" s="15">
        <v>44902</v>
      </c>
      <c r="Z1901" s="4">
        <v>24</v>
      </c>
      <c r="AA1901" s="4">
        <v>24</v>
      </c>
      <c r="AB1901" t="s">
        <v>224</v>
      </c>
      <c r="AC1901" t="s">
        <v>226</v>
      </c>
      <c r="AD1901" s="113">
        <v>5557.57384</v>
      </c>
      <c r="AE1901" s="113">
        <v>5594.5845269896699</v>
      </c>
      <c r="AF1901" s="113">
        <v>37.010686989673303</v>
      </c>
    </row>
    <row r="1902" spans="13:32" x14ac:dyDescent="0.35">
      <c r="M1902">
        <v>2023</v>
      </c>
      <c r="N1902" s="15">
        <v>44903</v>
      </c>
      <c r="O1902" s="4">
        <v>24</v>
      </c>
      <c r="P1902" s="15" t="s">
        <v>214</v>
      </c>
      <c r="Q1902" t="s">
        <v>150</v>
      </c>
      <c r="R1902" t="s">
        <v>151</v>
      </c>
      <c r="S1902" s="113">
        <v>17865.561987686098</v>
      </c>
      <c r="T1902" s="113">
        <v>18519.554</v>
      </c>
      <c r="U1902" s="113">
        <v>653.99201231382494</v>
      </c>
      <c r="V1902" s="113">
        <f t="shared" si="37"/>
        <v>18519554</v>
      </c>
      <c r="W1902" s="114"/>
      <c r="X1902">
        <v>2023</v>
      </c>
      <c r="Y1902" s="15">
        <v>44903</v>
      </c>
      <c r="Z1902" s="4">
        <v>24</v>
      </c>
      <c r="AA1902" s="4">
        <v>24</v>
      </c>
      <c r="AB1902" t="s">
        <v>224</v>
      </c>
      <c r="AC1902" t="s">
        <v>226</v>
      </c>
      <c r="AD1902" s="113">
        <v>5620.1711599999999</v>
      </c>
      <c r="AE1902" s="113">
        <v>5657.5987141125597</v>
      </c>
      <c r="AF1902" s="113">
        <v>37.427554112560003</v>
      </c>
    </row>
    <row r="1903" spans="13:32" x14ac:dyDescent="0.35">
      <c r="M1903">
        <v>2023</v>
      </c>
      <c r="N1903" s="15">
        <v>44904</v>
      </c>
      <c r="O1903" s="4">
        <v>24</v>
      </c>
      <c r="P1903" s="15" t="s">
        <v>214</v>
      </c>
      <c r="Q1903" t="s">
        <v>150</v>
      </c>
      <c r="R1903" t="s">
        <v>151</v>
      </c>
      <c r="S1903" s="113">
        <v>17993.169760588</v>
      </c>
      <c r="T1903" s="113">
        <v>18361.116999999998</v>
      </c>
      <c r="U1903" s="113">
        <v>367.94723941191802</v>
      </c>
      <c r="V1903" s="113">
        <f t="shared" si="37"/>
        <v>18361117</v>
      </c>
      <c r="W1903" s="114"/>
      <c r="X1903">
        <v>2023</v>
      </c>
      <c r="Y1903" s="15">
        <v>44904</v>
      </c>
      <c r="Z1903" s="4">
        <v>24</v>
      </c>
      <c r="AA1903" s="4">
        <v>24</v>
      </c>
      <c r="AB1903" t="s">
        <v>224</v>
      </c>
      <c r="AC1903" t="s">
        <v>226</v>
      </c>
      <c r="AD1903" s="113">
        <v>5603.4827999999998</v>
      </c>
      <c r="AE1903" s="113">
        <v>5640.7992179070598</v>
      </c>
      <c r="AF1903" s="113">
        <v>37.316417907065997</v>
      </c>
    </row>
    <row r="1904" spans="13:32" x14ac:dyDescent="0.35">
      <c r="M1904">
        <v>2023</v>
      </c>
      <c r="N1904" s="15">
        <v>44905</v>
      </c>
      <c r="O1904" s="4">
        <v>24</v>
      </c>
      <c r="P1904" s="15" t="s">
        <v>214</v>
      </c>
      <c r="Q1904" t="s">
        <v>150</v>
      </c>
      <c r="R1904" t="s">
        <v>151</v>
      </c>
      <c r="S1904" s="113">
        <v>16602.818995182301</v>
      </c>
      <c r="T1904" s="113">
        <v>17197.826000000001</v>
      </c>
      <c r="U1904" s="113">
        <v>595.00700481768899</v>
      </c>
      <c r="V1904" s="113">
        <f t="shared" si="37"/>
        <v>17197826</v>
      </c>
      <c r="W1904" s="114"/>
      <c r="X1904">
        <v>2023</v>
      </c>
      <c r="Y1904" s="15">
        <v>44905</v>
      </c>
      <c r="Z1904" s="4">
        <v>24</v>
      </c>
      <c r="AA1904" s="4">
        <v>24</v>
      </c>
      <c r="AB1904" t="s">
        <v>224</v>
      </c>
      <c r="AC1904" t="s">
        <v>226</v>
      </c>
      <c r="AD1904" s="113">
        <v>5578.0851599999996</v>
      </c>
      <c r="AE1904" s="113">
        <v>5615.2324422137899</v>
      </c>
      <c r="AF1904" s="113">
        <v>37.1472822137981</v>
      </c>
    </row>
    <row r="1905" spans="13:32" x14ac:dyDescent="0.35">
      <c r="M1905">
        <v>2023</v>
      </c>
      <c r="N1905" s="15">
        <v>44906</v>
      </c>
      <c r="O1905" s="4">
        <v>24</v>
      </c>
      <c r="P1905" s="15" t="s">
        <v>214</v>
      </c>
      <c r="Q1905" t="s">
        <v>150</v>
      </c>
      <c r="R1905" t="s">
        <v>151</v>
      </c>
      <c r="S1905" s="113">
        <v>16374.644569386899</v>
      </c>
      <c r="T1905" s="113">
        <v>16953.053</v>
      </c>
      <c r="U1905" s="113">
        <v>578.40843061304599</v>
      </c>
      <c r="V1905" s="113">
        <f t="shared" si="37"/>
        <v>16953053</v>
      </c>
      <c r="W1905" s="114"/>
      <c r="X1905">
        <v>2023</v>
      </c>
      <c r="Y1905" s="15">
        <v>44906</v>
      </c>
      <c r="Z1905" s="4">
        <v>24</v>
      </c>
      <c r="AA1905" s="4">
        <v>24</v>
      </c>
      <c r="AB1905" t="s">
        <v>224</v>
      </c>
      <c r="AC1905" t="s">
        <v>226</v>
      </c>
      <c r="AD1905" s="113">
        <v>5596.1069799999996</v>
      </c>
      <c r="AE1905" s="113">
        <v>5633.3742786019202</v>
      </c>
      <c r="AF1905" s="113">
        <v>37.267298601921098</v>
      </c>
    </row>
    <row r="1906" spans="13:32" x14ac:dyDescent="0.35">
      <c r="M1906">
        <v>2023</v>
      </c>
      <c r="N1906" s="15">
        <v>44907</v>
      </c>
      <c r="O1906" s="4">
        <v>24</v>
      </c>
      <c r="P1906" s="15" t="s">
        <v>214</v>
      </c>
      <c r="Q1906" t="s">
        <v>150</v>
      </c>
      <c r="R1906" t="s">
        <v>151</v>
      </c>
      <c r="S1906" s="113">
        <v>17202.568681651301</v>
      </c>
      <c r="T1906" s="113">
        <v>17809.895</v>
      </c>
      <c r="U1906" s="113">
        <v>607.32631834862696</v>
      </c>
      <c r="V1906" s="113">
        <f t="shared" si="37"/>
        <v>17809895</v>
      </c>
      <c r="W1906" s="114"/>
      <c r="X1906">
        <v>2023</v>
      </c>
      <c r="Y1906" s="15">
        <v>44907</v>
      </c>
      <c r="Z1906" s="4">
        <v>24</v>
      </c>
      <c r="AA1906" s="4">
        <v>24</v>
      </c>
      <c r="AB1906" t="s">
        <v>224</v>
      </c>
      <c r="AC1906" t="s">
        <v>226</v>
      </c>
      <c r="AD1906" s="113">
        <v>5629.9806799999997</v>
      </c>
      <c r="AE1906" s="113">
        <v>5667.4735606533604</v>
      </c>
      <c r="AF1906" s="113">
        <v>37.492880653365802</v>
      </c>
    </row>
    <row r="1907" spans="13:32" x14ac:dyDescent="0.35">
      <c r="M1907">
        <v>2023</v>
      </c>
      <c r="N1907" s="15">
        <v>44908</v>
      </c>
      <c r="O1907" s="4">
        <v>24</v>
      </c>
      <c r="P1907" s="15" t="s">
        <v>214</v>
      </c>
      <c r="Q1907" t="s">
        <v>150</v>
      </c>
      <c r="R1907" t="s">
        <v>151</v>
      </c>
      <c r="S1907" s="113">
        <v>18033.581809737199</v>
      </c>
      <c r="T1907" s="113">
        <v>18666.205999999998</v>
      </c>
      <c r="U1907" s="113">
        <v>632.62419026278405</v>
      </c>
      <c r="V1907" s="113">
        <f t="shared" si="37"/>
        <v>18666206</v>
      </c>
      <c r="W1907" s="114"/>
      <c r="X1907">
        <v>2023</v>
      </c>
      <c r="Y1907" s="15">
        <v>44908</v>
      </c>
      <c r="Z1907" s="4">
        <v>24</v>
      </c>
      <c r="AA1907" s="4">
        <v>24</v>
      </c>
      <c r="AB1907" t="s">
        <v>224</v>
      </c>
      <c r="AC1907" t="s">
        <v>226</v>
      </c>
      <c r="AD1907" s="113">
        <v>5641.4772999999996</v>
      </c>
      <c r="AE1907" s="113">
        <v>5679.0467424439003</v>
      </c>
      <c r="AF1907" s="113">
        <v>37.569442443907597</v>
      </c>
    </row>
    <row r="1908" spans="13:32" x14ac:dyDescent="0.35">
      <c r="M1908">
        <v>2023</v>
      </c>
      <c r="N1908" s="15">
        <v>44909</v>
      </c>
      <c r="O1908" s="4">
        <v>24</v>
      </c>
      <c r="P1908" s="15" t="s">
        <v>214</v>
      </c>
      <c r="Q1908" t="s">
        <v>150</v>
      </c>
      <c r="R1908" t="s">
        <v>151</v>
      </c>
      <c r="S1908" s="113">
        <v>17298.216176572299</v>
      </c>
      <c r="T1908" s="113">
        <v>17936.258999999998</v>
      </c>
      <c r="U1908" s="113">
        <v>638.04282342766203</v>
      </c>
      <c r="V1908" s="113">
        <f t="shared" si="37"/>
        <v>17936259</v>
      </c>
      <c r="W1908" s="114"/>
      <c r="X1908">
        <v>2023</v>
      </c>
      <c r="Y1908" s="15">
        <v>44909</v>
      </c>
      <c r="Z1908" s="4">
        <v>24</v>
      </c>
      <c r="AA1908" s="4">
        <v>24</v>
      </c>
      <c r="AB1908" t="s">
        <v>224</v>
      </c>
      <c r="AC1908" t="s">
        <v>226</v>
      </c>
      <c r="AD1908" s="113">
        <v>5646.7275799999998</v>
      </c>
      <c r="AE1908" s="113">
        <v>5684.3319867062401</v>
      </c>
      <c r="AF1908" s="113">
        <v>37.6044067062425</v>
      </c>
    </row>
    <row r="1909" spans="13:32" x14ac:dyDescent="0.35">
      <c r="M1909">
        <v>2023</v>
      </c>
      <c r="N1909" s="15">
        <v>44910</v>
      </c>
      <c r="O1909" s="4">
        <v>24</v>
      </c>
      <c r="P1909" s="15" t="s">
        <v>214</v>
      </c>
      <c r="Q1909" t="s">
        <v>150</v>
      </c>
      <c r="R1909" t="s">
        <v>151</v>
      </c>
      <c r="S1909" s="113">
        <v>18494.393785928802</v>
      </c>
      <c r="T1909" s="113">
        <v>19140.348999999998</v>
      </c>
      <c r="U1909" s="113">
        <v>645.95521407116701</v>
      </c>
      <c r="V1909" s="113">
        <f t="shared" si="37"/>
        <v>19140349</v>
      </c>
      <c r="W1909" s="114"/>
      <c r="X1909">
        <v>2023</v>
      </c>
      <c r="Y1909" s="15">
        <v>44910</v>
      </c>
      <c r="Z1909" s="4">
        <v>24</v>
      </c>
      <c r="AA1909" s="4">
        <v>24</v>
      </c>
      <c r="AB1909" t="s">
        <v>224</v>
      </c>
      <c r="AC1909" t="s">
        <v>226</v>
      </c>
      <c r="AD1909" s="113">
        <v>5670.1116400000001</v>
      </c>
      <c r="AE1909" s="113">
        <v>5707.8717729547998</v>
      </c>
      <c r="AF1909" s="113">
        <v>37.760132954804497</v>
      </c>
    </row>
    <row r="1910" spans="13:32" x14ac:dyDescent="0.35">
      <c r="M1910">
        <v>2023</v>
      </c>
      <c r="N1910" s="15">
        <v>44911</v>
      </c>
      <c r="O1910" s="4">
        <v>24</v>
      </c>
      <c r="P1910" s="15" t="s">
        <v>214</v>
      </c>
      <c r="Q1910" t="s">
        <v>150</v>
      </c>
      <c r="R1910" t="s">
        <v>151</v>
      </c>
      <c r="S1910" s="113">
        <v>18329.040486285001</v>
      </c>
      <c r="T1910" s="113">
        <v>18984.600999999999</v>
      </c>
      <c r="U1910" s="113">
        <v>655.56051371494596</v>
      </c>
      <c r="V1910" s="113">
        <f t="shared" si="37"/>
        <v>18984601</v>
      </c>
      <c r="W1910" s="114"/>
      <c r="X1910">
        <v>2023</v>
      </c>
      <c r="Y1910" s="15">
        <v>44911</v>
      </c>
      <c r="Z1910" s="4">
        <v>24</v>
      </c>
      <c r="AA1910" s="4">
        <v>24</v>
      </c>
      <c r="AB1910" t="s">
        <v>224</v>
      </c>
      <c r="AC1910" t="s">
        <v>226</v>
      </c>
      <c r="AD1910" s="113">
        <v>5637.6380399999998</v>
      </c>
      <c r="AE1910" s="113">
        <v>5675.1819148753502</v>
      </c>
      <c r="AF1910" s="113">
        <v>37.5438748753567</v>
      </c>
    </row>
    <row r="1911" spans="13:32" x14ac:dyDescent="0.35">
      <c r="M1911">
        <v>2023</v>
      </c>
      <c r="N1911" s="15">
        <v>44912</v>
      </c>
      <c r="O1911" s="4">
        <v>24</v>
      </c>
      <c r="P1911" s="15" t="s">
        <v>214</v>
      </c>
      <c r="Q1911" t="s">
        <v>150</v>
      </c>
      <c r="R1911" t="s">
        <v>151</v>
      </c>
      <c r="S1911" s="113">
        <v>17868.769916347999</v>
      </c>
      <c r="T1911" s="113">
        <v>18510.927</v>
      </c>
      <c r="U1911" s="113">
        <v>642.15708365193098</v>
      </c>
      <c r="V1911" s="113">
        <f t="shared" si="37"/>
        <v>18510927</v>
      </c>
      <c r="W1911" s="114"/>
      <c r="X1911">
        <v>2023</v>
      </c>
      <c r="Y1911" s="15">
        <v>44912</v>
      </c>
      <c r="Z1911" s="4">
        <v>24</v>
      </c>
      <c r="AA1911" s="4">
        <v>24</v>
      </c>
      <c r="AB1911" t="s">
        <v>224</v>
      </c>
      <c r="AC1911" t="s">
        <v>226</v>
      </c>
      <c r="AD1911" s="113">
        <v>5615.1880799999999</v>
      </c>
      <c r="AE1911" s="113">
        <v>5652.5824492697702</v>
      </c>
      <c r="AF1911" s="113">
        <v>37.394369269779197</v>
      </c>
    </row>
    <row r="1912" spans="13:32" x14ac:dyDescent="0.35">
      <c r="M1912">
        <v>2023</v>
      </c>
      <c r="N1912" s="15">
        <v>44913</v>
      </c>
      <c r="O1912" s="4">
        <v>24</v>
      </c>
      <c r="P1912" s="15" t="s">
        <v>214</v>
      </c>
      <c r="Q1912" t="s">
        <v>150</v>
      </c>
      <c r="R1912" t="s">
        <v>151</v>
      </c>
      <c r="S1912" s="113">
        <v>17848.6245251525</v>
      </c>
      <c r="T1912" s="113">
        <v>18458.282999999999</v>
      </c>
      <c r="U1912" s="113">
        <v>609.65847484746303</v>
      </c>
      <c r="V1912" s="113">
        <f t="shared" si="37"/>
        <v>18458283</v>
      </c>
      <c r="W1912" s="114"/>
      <c r="X1912">
        <v>2023</v>
      </c>
      <c r="Y1912" s="15">
        <v>44913</v>
      </c>
      <c r="Z1912" s="4">
        <v>24</v>
      </c>
      <c r="AA1912" s="4">
        <v>24</v>
      </c>
      <c r="AB1912" t="s">
        <v>224</v>
      </c>
      <c r="AC1912" t="s">
        <v>226</v>
      </c>
      <c r="AD1912" s="113">
        <v>5595.28077999999</v>
      </c>
      <c r="AE1912" s="113">
        <v>5632.5425765194504</v>
      </c>
      <c r="AF1912" s="113">
        <v>37.261796519453</v>
      </c>
    </row>
    <row r="1913" spans="13:32" x14ac:dyDescent="0.35">
      <c r="M1913">
        <v>2023</v>
      </c>
      <c r="N1913" s="15">
        <v>44914</v>
      </c>
      <c r="O1913" s="4">
        <v>24</v>
      </c>
      <c r="P1913" s="15" t="s">
        <v>214</v>
      </c>
      <c r="Q1913" t="s">
        <v>150</v>
      </c>
      <c r="R1913" t="s">
        <v>151</v>
      </c>
      <c r="S1913" s="113">
        <v>20027.7418146251</v>
      </c>
      <c r="T1913" s="113">
        <v>20650.553</v>
      </c>
      <c r="U1913" s="113">
        <v>622.81118537487703</v>
      </c>
      <c r="V1913" s="113">
        <f t="shared" si="37"/>
        <v>20650553</v>
      </c>
      <c r="W1913" s="114"/>
      <c r="X1913">
        <v>2023</v>
      </c>
      <c r="Y1913" s="15">
        <v>44914</v>
      </c>
      <c r="Z1913" s="4">
        <v>24</v>
      </c>
      <c r="AA1913" s="4">
        <v>24</v>
      </c>
      <c r="AB1913" t="s">
        <v>224</v>
      </c>
      <c r="AC1913" t="s">
        <v>226</v>
      </c>
      <c r="AD1913" s="113">
        <v>5660.2358000000004</v>
      </c>
      <c r="AE1913" s="113">
        <v>5697.9301647556704</v>
      </c>
      <c r="AF1913" s="113">
        <v>37.694364755672296</v>
      </c>
    </row>
    <row r="1914" spans="13:32" x14ac:dyDescent="0.35">
      <c r="M1914">
        <v>2023</v>
      </c>
      <c r="N1914" s="15">
        <v>44915</v>
      </c>
      <c r="O1914" s="4">
        <v>24</v>
      </c>
      <c r="P1914" s="15" t="s">
        <v>214</v>
      </c>
      <c r="Q1914" t="s">
        <v>150</v>
      </c>
      <c r="R1914" t="s">
        <v>151</v>
      </c>
      <c r="S1914" s="113">
        <v>19414.760114337001</v>
      </c>
      <c r="T1914" s="113">
        <v>20016.131000000001</v>
      </c>
      <c r="U1914" s="113">
        <v>601.37088566298496</v>
      </c>
      <c r="V1914" s="113">
        <f t="shared" si="37"/>
        <v>20016131</v>
      </c>
      <c r="W1914" s="114"/>
      <c r="X1914">
        <v>2023</v>
      </c>
      <c r="Y1914" s="15">
        <v>44915</v>
      </c>
      <c r="Z1914" s="4">
        <v>24</v>
      </c>
      <c r="AA1914" s="4">
        <v>24</v>
      </c>
      <c r="AB1914" t="s">
        <v>224</v>
      </c>
      <c r="AC1914" t="s">
        <v>226</v>
      </c>
      <c r="AD1914" s="113">
        <v>5189.6416799999997</v>
      </c>
      <c r="AE1914" s="113">
        <v>5224.2021211811098</v>
      </c>
      <c r="AF1914" s="113">
        <v>34.5604411811183</v>
      </c>
    </row>
    <row r="1915" spans="13:32" x14ac:dyDescent="0.35">
      <c r="M1915">
        <v>2023</v>
      </c>
      <c r="N1915" s="15">
        <v>44916</v>
      </c>
      <c r="O1915" s="4">
        <v>24</v>
      </c>
      <c r="P1915" s="15" t="s">
        <v>214</v>
      </c>
      <c r="Q1915" t="s">
        <v>150</v>
      </c>
      <c r="R1915" t="s">
        <v>151</v>
      </c>
      <c r="S1915" s="113">
        <v>20792.888034159299</v>
      </c>
      <c r="T1915" s="113">
        <v>21459.705999999998</v>
      </c>
      <c r="U1915" s="113">
        <v>666.81796584065796</v>
      </c>
      <c r="V1915" s="113">
        <f t="shared" si="37"/>
        <v>21459706</v>
      </c>
      <c r="W1915" s="114"/>
      <c r="X1915">
        <v>2023</v>
      </c>
      <c r="Y1915" s="15">
        <v>44916</v>
      </c>
      <c r="Z1915" s="4">
        <v>24</v>
      </c>
      <c r="AA1915" s="4">
        <v>24</v>
      </c>
      <c r="AB1915" t="s">
        <v>224</v>
      </c>
      <c r="AC1915" t="s">
        <v>226</v>
      </c>
      <c r="AD1915" s="113">
        <v>5546.8408399999998</v>
      </c>
      <c r="AE1915" s="113">
        <v>5583.7800505298101</v>
      </c>
      <c r="AF1915" s="113">
        <v>36.939210529819199</v>
      </c>
    </row>
    <row r="1916" spans="13:32" x14ac:dyDescent="0.35">
      <c r="M1916">
        <v>2023</v>
      </c>
      <c r="N1916" s="15">
        <v>44917</v>
      </c>
      <c r="O1916" s="4">
        <v>24</v>
      </c>
      <c r="P1916" s="15" t="s">
        <v>214</v>
      </c>
      <c r="Q1916" t="s">
        <v>150</v>
      </c>
      <c r="R1916" t="s">
        <v>151</v>
      </c>
      <c r="S1916" s="113">
        <v>21129.466250505498</v>
      </c>
      <c r="T1916" s="113">
        <v>21777.968000000001</v>
      </c>
      <c r="U1916" s="113">
        <v>648.50174949447296</v>
      </c>
      <c r="V1916" s="113">
        <f t="shared" si="37"/>
        <v>21777968</v>
      </c>
      <c r="W1916" s="114"/>
      <c r="X1916">
        <v>2023</v>
      </c>
      <c r="Y1916" s="15">
        <v>44917</v>
      </c>
      <c r="Z1916" s="4">
        <v>24</v>
      </c>
      <c r="AA1916" s="4">
        <v>24</v>
      </c>
      <c r="AB1916" t="s">
        <v>224</v>
      </c>
      <c r="AC1916" t="s">
        <v>226</v>
      </c>
      <c r="AD1916" s="113">
        <v>5617.9324399999996</v>
      </c>
      <c r="AE1916" s="113">
        <v>5655.3450853470504</v>
      </c>
      <c r="AF1916" s="113">
        <v>37.412645347051502</v>
      </c>
    </row>
    <row r="1917" spans="13:32" x14ac:dyDescent="0.35">
      <c r="M1917">
        <v>2023</v>
      </c>
      <c r="N1917" s="15">
        <v>44918</v>
      </c>
      <c r="O1917" s="4">
        <v>24</v>
      </c>
      <c r="P1917" s="15" t="s">
        <v>214</v>
      </c>
      <c r="Q1917" t="s">
        <v>150</v>
      </c>
      <c r="R1917" t="s">
        <v>151</v>
      </c>
      <c r="S1917" s="113">
        <v>19485.089024139401</v>
      </c>
      <c r="T1917" s="113">
        <v>20106.606</v>
      </c>
      <c r="U1917" s="113">
        <v>621.51697586053695</v>
      </c>
      <c r="V1917" s="113">
        <f t="shared" si="37"/>
        <v>20106606</v>
      </c>
      <c r="W1917" s="114"/>
      <c r="X1917">
        <v>2023</v>
      </c>
      <c r="Y1917" s="15">
        <v>44918</v>
      </c>
      <c r="Z1917" s="4">
        <v>24</v>
      </c>
      <c r="AA1917" s="4">
        <v>24</v>
      </c>
      <c r="AB1917" t="s">
        <v>224</v>
      </c>
      <c r="AC1917" t="s">
        <v>226</v>
      </c>
      <c r="AD1917" s="113">
        <v>5627.7072200000002</v>
      </c>
      <c r="AE1917" s="113">
        <v>5665.1849605366697</v>
      </c>
      <c r="AF1917" s="113">
        <v>37.477740536676897</v>
      </c>
    </row>
    <row r="1918" spans="13:32" x14ac:dyDescent="0.35">
      <c r="M1918">
        <v>2023</v>
      </c>
      <c r="N1918" s="15">
        <v>44919</v>
      </c>
      <c r="O1918" s="4">
        <v>24</v>
      </c>
      <c r="P1918" s="15" t="s">
        <v>214</v>
      </c>
      <c r="Q1918" t="s">
        <v>150</v>
      </c>
      <c r="R1918" t="s">
        <v>151</v>
      </c>
      <c r="S1918" s="113">
        <v>18193.9697554862</v>
      </c>
      <c r="T1918" s="113">
        <v>18778.395</v>
      </c>
      <c r="U1918" s="113">
        <v>584.42524451376801</v>
      </c>
      <c r="V1918" s="113">
        <f t="shared" si="37"/>
        <v>18778395</v>
      </c>
      <c r="W1918" s="114"/>
      <c r="X1918">
        <v>2023</v>
      </c>
      <c r="Y1918" s="15">
        <v>44919</v>
      </c>
      <c r="Z1918" s="4">
        <v>24</v>
      </c>
      <c r="AA1918" s="4">
        <v>24</v>
      </c>
      <c r="AB1918" t="s">
        <v>224</v>
      </c>
      <c r="AC1918" t="s">
        <v>226</v>
      </c>
      <c r="AD1918" s="113">
        <v>5580.1927999999998</v>
      </c>
      <c r="AE1918" s="113">
        <v>5617.3541180514803</v>
      </c>
      <c r="AF1918" s="113">
        <v>37.161318051480301</v>
      </c>
    </row>
    <row r="1919" spans="13:32" x14ac:dyDescent="0.35">
      <c r="M1919">
        <v>2023</v>
      </c>
      <c r="N1919" s="15">
        <v>44920</v>
      </c>
      <c r="O1919" s="4">
        <v>24</v>
      </c>
      <c r="P1919" s="15" t="s">
        <v>214</v>
      </c>
      <c r="Q1919" t="s">
        <v>150</v>
      </c>
      <c r="R1919" t="s">
        <v>151</v>
      </c>
      <c r="S1919" s="113">
        <v>17153.484403886501</v>
      </c>
      <c r="T1919" s="113">
        <v>17762.028999999999</v>
      </c>
      <c r="U1919" s="113">
        <v>608.54459611347897</v>
      </c>
      <c r="V1919" s="113">
        <f t="shared" si="37"/>
        <v>17762029</v>
      </c>
      <c r="W1919" s="114"/>
      <c r="X1919">
        <v>2023</v>
      </c>
      <c r="Y1919" s="15">
        <v>44920</v>
      </c>
      <c r="Z1919" s="4">
        <v>24</v>
      </c>
      <c r="AA1919" s="4">
        <v>24</v>
      </c>
      <c r="AB1919" t="s">
        <v>224</v>
      </c>
      <c r="AC1919" t="s">
        <v>226</v>
      </c>
      <c r="AD1919" s="113">
        <v>5529.3537800000004</v>
      </c>
      <c r="AE1919" s="113">
        <v>5566.1765353782203</v>
      </c>
      <c r="AF1919" s="113">
        <v>36.822755378225601</v>
      </c>
    </row>
    <row r="1920" spans="13:32" x14ac:dyDescent="0.35">
      <c r="M1920">
        <v>2023</v>
      </c>
      <c r="N1920" s="15">
        <v>44921</v>
      </c>
      <c r="O1920" s="4">
        <v>24</v>
      </c>
      <c r="P1920" s="15" t="s">
        <v>214</v>
      </c>
      <c r="Q1920" t="s">
        <v>150</v>
      </c>
      <c r="R1920" t="s">
        <v>151</v>
      </c>
      <c r="S1920" s="113">
        <v>16466.5445500653</v>
      </c>
      <c r="T1920" s="113">
        <v>17118.356</v>
      </c>
      <c r="U1920" s="113">
        <v>651.81144993464795</v>
      </c>
      <c r="V1920" s="113">
        <f t="shared" si="37"/>
        <v>17118356</v>
      </c>
      <c r="W1920" s="114"/>
      <c r="X1920">
        <v>2023</v>
      </c>
      <c r="Y1920" s="15">
        <v>44921</v>
      </c>
      <c r="Z1920" s="4">
        <v>24</v>
      </c>
      <c r="AA1920" s="4">
        <v>24</v>
      </c>
      <c r="AB1920" t="s">
        <v>224</v>
      </c>
      <c r="AC1920" t="s">
        <v>226</v>
      </c>
      <c r="AD1920" s="113">
        <v>5547.3668799999996</v>
      </c>
      <c r="AE1920" s="113">
        <v>5584.3095936954696</v>
      </c>
      <c r="AF1920" s="113">
        <v>36.942713695470999</v>
      </c>
    </row>
    <row r="1921" spans="13:32" x14ac:dyDescent="0.35">
      <c r="M1921">
        <v>2023</v>
      </c>
      <c r="N1921" s="15">
        <v>44922</v>
      </c>
      <c r="O1921" s="4">
        <v>24</v>
      </c>
      <c r="P1921" s="15" t="s">
        <v>214</v>
      </c>
      <c r="Q1921" t="s">
        <v>150</v>
      </c>
      <c r="R1921" t="s">
        <v>151</v>
      </c>
      <c r="S1921" s="113">
        <v>15826.308322016899</v>
      </c>
      <c r="T1921" s="113">
        <v>16436.812999999998</v>
      </c>
      <c r="U1921" s="113">
        <v>610.50467798307898</v>
      </c>
      <c r="V1921" s="113">
        <f t="shared" si="37"/>
        <v>16436812.999999998</v>
      </c>
      <c r="W1921" s="114"/>
      <c r="X1921">
        <v>2023</v>
      </c>
      <c r="Y1921" s="15">
        <v>44922</v>
      </c>
      <c r="Z1921" s="4">
        <v>24</v>
      </c>
      <c r="AA1921" s="4">
        <v>24</v>
      </c>
      <c r="AB1921" t="s">
        <v>224</v>
      </c>
      <c r="AC1921" t="s">
        <v>226</v>
      </c>
      <c r="AD1921" s="113">
        <v>5535.5432000000001</v>
      </c>
      <c r="AE1921" s="113">
        <v>5572.4071738474404</v>
      </c>
      <c r="AF1921" s="113">
        <v>36.863973847446701</v>
      </c>
    </row>
    <row r="1922" spans="13:32" x14ac:dyDescent="0.35">
      <c r="M1922">
        <v>2023</v>
      </c>
      <c r="N1922" s="15">
        <v>44923</v>
      </c>
      <c r="O1922" s="4">
        <v>24</v>
      </c>
      <c r="P1922" s="15" t="s">
        <v>214</v>
      </c>
      <c r="Q1922" t="s">
        <v>150</v>
      </c>
      <c r="R1922" t="s">
        <v>151</v>
      </c>
      <c r="S1922" s="113">
        <v>15718.859717916501</v>
      </c>
      <c r="T1922" s="113">
        <v>16364.267</v>
      </c>
      <c r="U1922" s="113">
        <v>645.40728208341704</v>
      </c>
      <c r="V1922" s="113">
        <f t="shared" si="37"/>
        <v>16364267</v>
      </c>
      <c r="W1922" s="114"/>
      <c r="X1922">
        <v>2023</v>
      </c>
      <c r="Y1922" s="15">
        <v>44923</v>
      </c>
      <c r="Z1922" s="4">
        <v>24</v>
      </c>
      <c r="AA1922" s="4">
        <v>24</v>
      </c>
      <c r="AB1922" t="s">
        <v>224</v>
      </c>
      <c r="AC1922" t="s">
        <v>226</v>
      </c>
      <c r="AD1922" s="113">
        <v>5529.7597599999999</v>
      </c>
      <c r="AE1922" s="113">
        <v>5566.5852190037804</v>
      </c>
      <c r="AF1922" s="113">
        <v>36.825459003789099</v>
      </c>
    </row>
    <row r="1923" spans="13:32" x14ac:dyDescent="0.35">
      <c r="M1923">
        <v>2023</v>
      </c>
      <c r="N1923" s="15">
        <v>44924</v>
      </c>
      <c r="O1923" s="4">
        <v>24</v>
      </c>
      <c r="P1923" s="15" t="s">
        <v>214</v>
      </c>
      <c r="Q1923" t="s">
        <v>150</v>
      </c>
      <c r="R1923" t="s">
        <v>151</v>
      </c>
      <c r="S1923" s="113">
        <v>16713.6005803439</v>
      </c>
      <c r="T1923" s="113">
        <v>17287.46</v>
      </c>
      <c r="U1923" s="113">
        <v>573.85941965601103</v>
      </c>
      <c r="V1923" s="113">
        <f t="shared" si="37"/>
        <v>17287460</v>
      </c>
      <c r="W1923" s="114"/>
      <c r="X1923">
        <v>2023</v>
      </c>
      <c r="Y1923" s="15">
        <v>44924</v>
      </c>
      <c r="Z1923" s="4">
        <v>24</v>
      </c>
      <c r="AA1923" s="4">
        <v>24</v>
      </c>
      <c r="AB1923" t="s">
        <v>224</v>
      </c>
      <c r="AC1923" t="s">
        <v>226</v>
      </c>
      <c r="AD1923" s="113">
        <v>5532.8516399999999</v>
      </c>
      <c r="AE1923" s="113">
        <v>5569.697689392</v>
      </c>
      <c r="AF1923" s="113">
        <v>36.8460493920023</v>
      </c>
    </row>
    <row r="1924" spans="13:32" x14ac:dyDescent="0.35">
      <c r="M1924">
        <v>2023</v>
      </c>
      <c r="N1924" s="15">
        <v>44925</v>
      </c>
      <c r="O1924" s="4">
        <v>24</v>
      </c>
      <c r="P1924" s="15" t="s">
        <v>214</v>
      </c>
      <c r="Q1924" t="s">
        <v>150</v>
      </c>
      <c r="R1924" t="s">
        <v>151</v>
      </c>
      <c r="S1924" s="113">
        <v>15926.4453470431</v>
      </c>
      <c r="T1924" s="113">
        <v>16447.645</v>
      </c>
      <c r="U1924" s="113">
        <v>521.19965295684403</v>
      </c>
      <c r="V1924" s="113">
        <f t="shared" si="37"/>
        <v>16447645</v>
      </c>
      <c r="W1924" s="114"/>
      <c r="X1924">
        <v>2023</v>
      </c>
      <c r="Y1924" s="15">
        <v>44925</v>
      </c>
      <c r="Z1924" s="4">
        <v>24</v>
      </c>
      <c r="AA1924" s="4">
        <v>24</v>
      </c>
      <c r="AB1924" t="s">
        <v>224</v>
      </c>
      <c r="AC1924" t="s">
        <v>226</v>
      </c>
      <c r="AD1924" s="113">
        <v>5515.2106999999996</v>
      </c>
      <c r="AE1924" s="113">
        <v>5551.9392694758799</v>
      </c>
      <c r="AF1924" s="113">
        <v>36.7285694758841</v>
      </c>
    </row>
    <row r="1925" spans="13:32" x14ac:dyDescent="0.35">
      <c r="M1925">
        <v>2023</v>
      </c>
      <c r="N1925" s="15">
        <v>44926</v>
      </c>
      <c r="O1925" s="4">
        <v>24</v>
      </c>
      <c r="P1925" s="15" t="s">
        <v>214</v>
      </c>
      <c r="Q1925" t="s">
        <v>150</v>
      </c>
      <c r="R1925" t="s">
        <v>151</v>
      </c>
      <c r="S1925" s="113">
        <v>15877.898923941901</v>
      </c>
      <c r="T1925" s="113">
        <v>16412.373</v>
      </c>
      <c r="U1925" s="113">
        <v>534.47407605806904</v>
      </c>
      <c r="V1925" s="113">
        <f t="shared" si="37"/>
        <v>16412373</v>
      </c>
      <c r="W1925" s="114"/>
      <c r="X1925">
        <v>2023</v>
      </c>
      <c r="Y1925" s="15">
        <v>44926</v>
      </c>
      <c r="Z1925" s="4">
        <v>24</v>
      </c>
      <c r="AA1925" s="4">
        <v>24</v>
      </c>
      <c r="AB1925" t="s">
        <v>224</v>
      </c>
      <c r="AC1925" t="s">
        <v>226</v>
      </c>
      <c r="AD1925" s="113">
        <v>5465.1053199999997</v>
      </c>
      <c r="AE1925" s="113">
        <v>5501.50021248137</v>
      </c>
      <c r="AF1925" s="113">
        <v>36.394892481377703</v>
      </c>
    </row>
    <row r="1926" spans="13:32" x14ac:dyDescent="0.35">
      <c r="M1926">
        <v>2023</v>
      </c>
      <c r="N1926" s="15">
        <v>44927</v>
      </c>
      <c r="O1926" s="4">
        <v>24</v>
      </c>
      <c r="P1926" s="15" t="s">
        <v>215</v>
      </c>
      <c r="Q1926" t="s">
        <v>150</v>
      </c>
      <c r="R1926" t="s">
        <v>151</v>
      </c>
      <c r="S1926" s="113">
        <v>16058.629197988699</v>
      </c>
      <c r="T1926" s="113">
        <v>16553.25</v>
      </c>
      <c r="U1926" s="113">
        <v>494.62080201120199</v>
      </c>
      <c r="V1926" s="113">
        <f t="shared" si="37"/>
        <v>16553250</v>
      </c>
      <c r="W1926" s="114"/>
      <c r="X1926">
        <v>2023</v>
      </c>
      <c r="Y1926" s="15">
        <v>44927</v>
      </c>
      <c r="Z1926" s="4">
        <v>24</v>
      </c>
      <c r="AA1926" s="4">
        <v>24</v>
      </c>
      <c r="AB1926" t="s">
        <v>224</v>
      </c>
      <c r="AC1926" t="s">
        <v>226</v>
      </c>
      <c r="AD1926" s="113">
        <v>5447.1880799999999</v>
      </c>
      <c r="AE1926" s="113">
        <v>5483.4636525442102</v>
      </c>
      <c r="AF1926" s="113">
        <v>36.275572544216601</v>
      </c>
    </row>
    <row r="1927" spans="13:32" x14ac:dyDescent="0.35">
      <c r="M1927">
        <v>2023</v>
      </c>
      <c r="N1927" s="15">
        <v>44928</v>
      </c>
      <c r="O1927" s="4">
        <v>24</v>
      </c>
      <c r="P1927" s="15" t="s">
        <v>215</v>
      </c>
      <c r="Q1927" t="s">
        <v>150</v>
      </c>
      <c r="R1927" t="s">
        <v>151</v>
      </c>
      <c r="S1927" s="113">
        <v>16221.0668345838</v>
      </c>
      <c r="T1927" s="113">
        <v>16732.807000000001</v>
      </c>
      <c r="U1927" s="113">
        <v>511.74016541617101</v>
      </c>
      <c r="V1927" s="113">
        <f t="shared" si="37"/>
        <v>16732807</v>
      </c>
      <c r="W1927" s="114"/>
      <c r="X1927">
        <v>2023</v>
      </c>
      <c r="Y1927" s="15">
        <v>44928</v>
      </c>
      <c r="Z1927" s="4">
        <v>24</v>
      </c>
      <c r="AA1927" s="4">
        <v>24</v>
      </c>
      <c r="AB1927" t="s">
        <v>224</v>
      </c>
      <c r="AC1927" t="s">
        <v>226</v>
      </c>
      <c r="AD1927" s="113">
        <v>5500.0104000000001</v>
      </c>
      <c r="AE1927" s="113">
        <v>5536.6377430123803</v>
      </c>
      <c r="AF1927" s="113">
        <v>36.627343012386802</v>
      </c>
    </row>
    <row r="1928" spans="13:32" x14ac:dyDescent="0.35">
      <c r="M1928">
        <v>2023</v>
      </c>
      <c r="N1928" s="15">
        <v>44929</v>
      </c>
      <c r="O1928" s="4">
        <v>24</v>
      </c>
      <c r="P1928" s="15" t="s">
        <v>215</v>
      </c>
      <c r="Q1928" t="s">
        <v>150</v>
      </c>
      <c r="R1928" t="s">
        <v>151</v>
      </c>
      <c r="S1928" s="113">
        <v>16609.2672521401</v>
      </c>
      <c r="T1928" s="113">
        <v>17087.424999999999</v>
      </c>
      <c r="U1928" s="113">
        <v>478.15774785987298</v>
      </c>
      <c r="V1928" s="113">
        <f t="shared" si="37"/>
        <v>17087425</v>
      </c>
      <c r="W1928" s="114"/>
      <c r="X1928">
        <v>2023</v>
      </c>
      <c r="Y1928" s="15">
        <v>44929</v>
      </c>
      <c r="Z1928" s="4">
        <v>24</v>
      </c>
      <c r="AA1928" s="4">
        <v>24</v>
      </c>
      <c r="AB1928" t="s">
        <v>224</v>
      </c>
      <c r="AC1928" t="s">
        <v>226</v>
      </c>
      <c r="AD1928" s="113">
        <v>5540.00864</v>
      </c>
      <c r="AE1928" s="113">
        <v>5576.9023514644095</v>
      </c>
      <c r="AF1928" s="113">
        <v>36.893711464412199</v>
      </c>
    </row>
    <row r="1929" spans="13:32" x14ac:dyDescent="0.35">
      <c r="M1929">
        <v>2023</v>
      </c>
      <c r="N1929" s="15">
        <v>44930</v>
      </c>
      <c r="O1929" s="4">
        <v>24</v>
      </c>
      <c r="P1929" s="15" t="s">
        <v>215</v>
      </c>
      <c r="Q1929" t="s">
        <v>150</v>
      </c>
      <c r="R1929" t="s">
        <v>151</v>
      </c>
      <c r="S1929" s="113">
        <v>16765.745078707601</v>
      </c>
      <c r="T1929" s="113">
        <v>17229.596000000001</v>
      </c>
      <c r="U1929" s="113">
        <v>463.850921292338</v>
      </c>
      <c r="V1929" s="113">
        <f t="shared" ref="V1929:V1992" si="38">T1929*1000</f>
        <v>17229596</v>
      </c>
      <c r="W1929" s="114"/>
      <c r="X1929">
        <v>2023</v>
      </c>
      <c r="Y1929" s="15">
        <v>44930</v>
      </c>
      <c r="Z1929" s="4">
        <v>24</v>
      </c>
      <c r="AA1929" s="4">
        <v>24</v>
      </c>
      <c r="AB1929" t="s">
        <v>224</v>
      </c>
      <c r="AC1929" t="s">
        <v>226</v>
      </c>
      <c r="AD1929" s="113">
        <v>5566.0912799999996</v>
      </c>
      <c r="AE1929" s="113">
        <v>5603.1586889181299</v>
      </c>
      <c r="AF1929" s="113">
        <v>37.067408918138803</v>
      </c>
    </row>
    <row r="1930" spans="13:32" x14ac:dyDescent="0.35">
      <c r="M1930">
        <v>2023</v>
      </c>
      <c r="N1930" s="15">
        <v>44931</v>
      </c>
      <c r="O1930" s="4">
        <v>24</v>
      </c>
      <c r="P1930" s="15" t="s">
        <v>215</v>
      </c>
      <c r="Q1930" t="s">
        <v>150</v>
      </c>
      <c r="R1930" t="s">
        <v>151</v>
      </c>
      <c r="S1930" s="113">
        <v>16273.2605337075</v>
      </c>
      <c r="T1930" s="113">
        <v>16760.589</v>
      </c>
      <c r="U1930" s="113">
        <v>487.32846629247001</v>
      </c>
      <c r="V1930" s="113">
        <f t="shared" si="38"/>
        <v>16760589</v>
      </c>
      <c r="W1930" s="114"/>
      <c r="X1930">
        <v>2023</v>
      </c>
      <c r="Y1930" s="15">
        <v>44931</v>
      </c>
      <c r="Z1930" s="4">
        <v>24</v>
      </c>
      <c r="AA1930" s="4">
        <v>24</v>
      </c>
      <c r="AB1930" t="s">
        <v>224</v>
      </c>
      <c r="AC1930" t="s">
        <v>226</v>
      </c>
      <c r="AD1930" s="113">
        <v>5570.4665599999998</v>
      </c>
      <c r="AE1930" s="113">
        <v>5607.5631061141903</v>
      </c>
      <c r="AF1930" s="113">
        <v>37.096546114194702</v>
      </c>
    </row>
    <row r="1931" spans="13:32" x14ac:dyDescent="0.35">
      <c r="M1931">
        <v>2023</v>
      </c>
      <c r="N1931" s="15">
        <v>44932</v>
      </c>
      <c r="O1931" s="4">
        <v>24</v>
      </c>
      <c r="P1931" s="15" t="s">
        <v>215</v>
      </c>
      <c r="Q1931" t="s">
        <v>150</v>
      </c>
      <c r="R1931" t="s">
        <v>151</v>
      </c>
      <c r="S1931" s="113">
        <v>16920.584252197001</v>
      </c>
      <c r="T1931" s="113">
        <v>17427.963</v>
      </c>
      <c r="U1931" s="113">
        <v>507.37874780291099</v>
      </c>
      <c r="V1931" s="113">
        <f t="shared" si="38"/>
        <v>17427963</v>
      </c>
      <c r="W1931" s="114"/>
      <c r="X1931">
        <v>2023</v>
      </c>
      <c r="Y1931" s="15">
        <v>44932</v>
      </c>
      <c r="Z1931" s="4">
        <v>24</v>
      </c>
      <c r="AA1931" s="4">
        <v>24</v>
      </c>
      <c r="AB1931" t="s">
        <v>224</v>
      </c>
      <c r="AC1931" t="s">
        <v>226</v>
      </c>
      <c r="AD1931" s="113">
        <v>5563.6081800000002</v>
      </c>
      <c r="AE1931" s="113">
        <v>5600.6590527029603</v>
      </c>
      <c r="AF1931" s="113">
        <v>37.050872702964597</v>
      </c>
    </row>
    <row r="1932" spans="13:32" x14ac:dyDescent="0.35">
      <c r="M1932">
        <v>2023</v>
      </c>
      <c r="N1932" s="15">
        <v>44933</v>
      </c>
      <c r="O1932" s="4">
        <v>24</v>
      </c>
      <c r="P1932" s="15" t="s">
        <v>215</v>
      </c>
      <c r="Q1932" t="s">
        <v>150</v>
      </c>
      <c r="R1932" t="s">
        <v>151</v>
      </c>
      <c r="S1932" s="113">
        <v>16034.2822875114</v>
      </c>
      <c r="T1932" s="113">
        <v>16520.317999999999</v>
      </c>
      <c r="U1932" s="113">
        <v>486.03571248851699</v>
      </c>
      <c r="V1932" s="113">
        <f t="shared" si="38"/>
        <v>16520318</v>
      </c>
      <c r="W1932" s="114"/>
      <c r="X1932">
        <v>2023</v>
      </c>
      <c r="Y1932" s="15">
        <v>44933</v>
      </c>
      <c r="Z1932" s="4">
        <v>24</v>
      </c>
      <c r="AA1932" s="4">
        <v>24</v>
      </c>
      <c r="AB1932" t="s">
        <v>224</v>
      </c>
      <c r="AC1932" t="s">
        <v>226</v>
      </c>
      <c r="AD1932" s="113">
        <v>5538.3156399999998</v>
      </c>
      <c r="AE1932" s="113">
        <v>5575.1980769235997</v>
      </c>
      <c r="AF1932" s="113">
        <v>36.882436923600302</v>
      </c>
    </row>
    <row r="1933" spans="13:32" x14ac:dyDescent="0.35">
      <c r="M1933">
        <v>2023</v>
      </c>
      <c r="N1933" s="15">
        <v>44934</v>
      </c>
      <c r="O1933" s="4">
        <v>24</v>
      </c>
      <c r="P1933" s="15" t="s">
        <v>215</v>
      </c>
      <c r="Q1933" t="s">
        <v>150</v>
      </c>
      <c r="R1933" t="s">
        <v>151</v>
      </c>
      <c r="S1933" s="113">
        <v>15765.643818494</v>
      </c>
      <c r="T1933" s="113">
        <v>16334.712</v>
      </c>
      <c r="U1933" s="113">
        <v>569.068181505903</v>
      </c>
      <c r="V1933" s="113">
        <f t="shared" si="38"/>
        <v>16334712</v>
      </c>
      <c r="W1933" s="114"/>
      <c r="X1933">
        <v>2023</v>
      </c>
      <c r="Y1933" s="15">
        <v>44934</v>
      </c>
      <c r="Z1933" s="4">
        <v>24</v>
      </c>
      <c r="AA1933" s="4">
        <v>24</v>
      </c>
      <c r="AB1933" t="s">
        <v>224</v>
      </c>
      <c r="AC1933" t="s">
        <v>226</v>
      </c>
      <c r="AD1933" s="113">
        <v>5422.6810400000004</v>
      </c>
      <c r="AE1933" s="113">
        <v>5458.7934078054896</v>
      </c>
      <c r="AF1933" s="113">
        <v>36.1123678054945</v>
      </c>
    </row>
    <row r="1934" spans="13:32" x14ac:dyDescent="0.35">
      <c r="M1934">
        <v>2023</v>
      </c>
      <c r="N1934" s="15">
        <v>44935</v>
      </c>
      <c r="O1934" s="4">
        <v>24</v>
      </c>
      <c r="P1934" s="15" t="s">
        <v>215</v>
      </c>
      <c r="Q1934" t="s">
        <v>150</v>
      </c>
      <c r="R1934" t="s">
        <v>151</v>
      </c>
      <c r="S1934" s="113">
        <v>16620.8910741851</v>
      </c>
      <c r="T1934" s="113">
        <v>17102.472000000002</v>
      </c>
      <c r="U1934" s="113">
        <v>481.58092581485801</v>
      </c>
      <c r="V1934" s="113">
        <f t="shared" si="38"/>
        <v>17102472</v>
      </c>
      <c r="W1934" s="114"/>
      <c r="X1934">
        <v>2023</v>
      </c>
      <c r="Y1934" s="15">
        <v>44935</v>
      </c>
      <c r="Z1934" s="4">
        <v>24</v>
      </c>
      <c r="AA1934" s="4">
        <v>24</v>
      </c>
      <c r="AB1934" t="s">
        <v>224</v>
      </c>
      <c r="AC1934" t="s">
        <v>226</v>
      </c>
      <c r="AD1934" s="113">
        <v>5565.2433199999996</v>
      </c>
      <c r="AE1934" s="113">
        <v>5602.3050819248501</v>
      </c>
      <c r="AF1934" s="113">
        <v>37.061761924856398</v>
      </c>
    </row>
    <row r="1935" spans="13:32" x14ac:dyDescent="0.35">
      <c r="M1935">
        <v>2023</v>
      </c>
      <c r="N1935" s="15">
        <v>44936</v>
      </c>
      <c r="O1935" s="4">
        <v>24</v>
      </c>
      <c r="P1935" s="15" t="s">
        <v>215</v>
      </c>
      <c r="Q1935" t="s">
        <v>150</v>
      </c>
      <c r="R1935" t="s">
        <v>151</v>
      </c>
      <c r="S1935" s="113">
        <v>16435.3634518367</v>
      </c>
      <c r="T1935" s="113">
        <v>16914.651999999998</v>
      </c>
      <c r="U1935" s="113">
        <v>479.288548163283</v>
      </c>
      <c r="V1935" s="113">
        <f t="shared" si="38"/>
        <v>16914652</v>
      </c>
      <c r="W1935" s="114"/>
      <c r="X1935">
        <v>2023</v>
      </c>
      <c r="Y1935" s="15">
        <v>44936</v>
      </c>
      <c r="Z1935" s="4">
        <v>24</v>
      </c>
      <c r="AA1935" s="4">
        <v>24</v>
      </c>
      <c r="AB1935" t="s">
        <v>224</v>
      </c>
      <c r="AC1935" t="s">
        <v>226</v>
      </c>
      <c r="AD1935" s="113">
        <v>5600.3885399999999</v>
      </c>
      <c r="AE1935" s="113">
        <v>5637.6843516692297</v>
      </c>
      <c r="AF1935" s="113">
        <v>37.295811669232201</v>
      </c>
    </row>
    <row r="1936" spans="13:32" x14ac:dyDescent="0.35">
      <c r="M1936">
        <v>2023</v>
      </c>
      <c r="N1936" s="15">
        <v>44937</v>
      </c>
      <c r="O1936" s="4">
        <v>24</v>
      </c>
      <c r="P1936" s="15" t="s">
        <v>215</v>
      </c>
      <c r="Q1936" t="s">
        <v>150</v>
      </c>
      <c r="R1936" t="s">
        <v>151</v>
      </c>
      <c r="S1936" s="113">
        <v>16471.2365546049</v>
      </c>
      <c r="T1936" s="113">
        <v>16899.905999999999</v>
      </c>
      <c r="U1936" s="113">
        <v>428.669445395004</v>
      </c>
      <c r="V1936" s="113">
        <f t="shared" si="38"/>
        <v>16899906</v>
      </c>
      <c r="W1936" s="114"/>
      <c r="X1936">
        <v>2023</v>
      </c>
      <c r="Y1936" s="15">
        <v>44937</v>
      </c>
      <c r="Z1936" s="4">
        <v>24</v>
      </c>
      <c r="AA1936" s="4">
        <v>24</v>
      </c>
      <c r="AB1936" t="s">
        <v>224</v>
      </c>
      <c r="AC1936" t="s">
        <v>226</v>
      </c>
      <c r="AD1936" s="113">
        <v>5585.6503999999904</v>
      </c>
      <c r="AE1936" s="113">
        <v>5622.84806296225</v>
      </c>
      <c r="AF1936" s="113">
        <v>37.197662962250803</v>
      </c>
    </row>
    <row r="1937" spans="13:32" x14ac:dyDescent="0.35">
      <c r="M1937">
        <v>2023</v>
      </c>
      <c r="N1937" s="15">
        <v>44938</v>
      </c>
      <c r="O1937" s="4">
        <v>24</v>
      </c>
      <c r="P1937" s="15" t="s">
        <v>215</v>
      </c>
      <c r="Q1937" t="s">
        <v>150</v>
      </c>
      <c r="R1937" t="s">
        <v>151</v>
      </c>
      <c r="S1937" s="113">
        <v>16242.366377632001</v>
      </c>
      <c r="T1937" s="113">
        <v>16676.333999999999</v>
      </c>
      <c r="U1937" s="113">
        <v>433.96762236799202</v>
      </c>
      <c r="V1937" s="113">
        <f t="shared" si="38"/>
        <v>16676333.999999998</v>
      </c>
      <c r="W1937" s="114"/>
      <c r="X1937">
        <v>2023</v>
      </c>
      <c r="Y1937" s="15">
        <v>44938</v>
      </c>
      <c r="Z1937" s="4">
        <v>24</v>
      </c>
      <c r="AA1937" s="4">
        <v>24</v>
      </c>
      <c r="AB1937" t="s">
        <v>224</v>
      </c>
      <c r="AC1937" t="s">
        <v>226</v>
      </c>
      <c r="AD1937" s="113">
        <v>5603.1759400000001</v>
      </c>
      <c r="AE1937" s="113">
        <v>5640.4903143715701</v>
      </c>
      <c r="AF1937" s="113">
        <v>37.314374371570501</v>
      </c>
    </row>
    <row r="1938" spans="13:32" x14ac:dyDescent="0.35">
      <c r="M1938">
        <v>2023</v>
      </c>
      <c r="N1938" s="15">
        <v>44939</v>
      </c>
      <c r="O1938" s="4">
        <v>24</v>
      </c>
      <c r="P1938" s="15" t="s">
        <v>215</v>
      </c>
      <c r="Q1938" t="s">
        <v>150</v>
      </c>
      <c r="R1938" t="s">
        <v>151</v>
      </c>
      <c r="S1938" s="113">
        <v>15004.4168331941</v>
      </c>
      <c r="T1938" s="113">
        <v>16418.292000000001</v>
      </c>
      <c r="U1938" s="113">
        <v>1413.8751668058301</v>
      </c>
      <c r="V1938" s="113">
        <f t="shared" si="38"/>
        <v>16418292.000000002</v>
      </c>
      <c r="W1938" s="114"/>
      <c r="X1938">
        <v>2023</v>
      </c>
      <c r="Y1938" s="15">
        <v>44939</v>
      </c>
      <c r="Z1938" s="4">
        <v>24</v>
      </c>
      <c r="AA1938" s="4">
        <v>24</v>
      </c>
      <c r="AB1938" t="s">
        <v>224</v>
      </c>
      <c r="AC1938" t="s">
        <v>226</v>
      </c>
      <c r="AD1938" s="113">
        <v>5114.7306600000002</v>
      </c>
      <c r="AE1938" s="113">
        <v>5148.7922309199002</v>
      </c>
      <c r="AF1938" s="113">
        <v>34.061570919900802</v>
      </c>
    </row>
    <row r="1939" spans="13:32" x14ac:dyDescent="0.35">
      <c r="M1939">
        <v>2023</v>
      </c>
      <c r="N1939" s="15">
        <v>44940</v>
      </c>
      <c r="O1939" s="4">
        <v>24</v>
      </c>
      <c r="P1939" s="15" t="s">
        <v>215</v>
      </c>
      <c r="Q1939" t="s">
        <v>150</v>
      </c>
      <c r="R1939" t="s">
        <v>151</v>
      </c>
      <c r="S1939" s="113">
        <v>15541.8101779222</v>
      </c>
      <c r="T1939" s="113">
        <v>16034.066000000001</v>
      </c>
      <c r="U1939" s="113">
        <v>492.25582207775898</v>
      </c>
      <c r="V1939" s="113">
        <f t="shared" si="38"/>
        <v>16034066</v>
      </c>
      <c r="W1939" s="114"/>
      <c r="X1939">
        <v>2023</v>
      </c>
      <c r="Y1939" s="15">
        <v>44940</v>
      </c>
      <c r="Z1939" s="4">
        <v>24</v>
      </c>
      <c r="AA1939" s="4">
        <v>24</v>
      </c>
      <c r="AB1939" t="s">
        <v>224</v>
      </c>
      <c r="AC1939" t="s">
        <v>226</v>
      </c>
      <c r="AD1939" s="113">
        <v>5530.4764800000003</v>
      </c>
      <c r="AE1939" s="113">
        <v>5567.3067120037203</v>
      </c>
      <c r="AF1939" s="113">
        <v>36.830232003724397</v>
      </c>
    </row>
    <row r="1940" spans="13:32" x14ac:dyDescent="0.35">
      <c r="M1940">
        <v>2023</v>
      </c>
      <c r="N1940" s="15">
        <v>44941</v>
      </c>
      <c r="O1940" s="4">
        <v>24</v>
      </c>
      <c r="P1940" s="15" t="s">
        <v>215</v>
      </c>
      <c r="Q1940" t="s">
        <v>150</v>
      </c>
      <c r="R1940" t="s">
        <v>151</v>
      </c>
      <c r="S1940" s="113">
        <v>15219.8905197725</v>
      </c>
      <c r="T1940" s="113">
        <v>15713.976000000001</v>
      </c>
      <c r="U1940" s="113">
        <v>494.08548022747999</v>
      </c>
      <c r="V1940" s="113">
        <f t="shared" si="38"/>
        <v>15713976</v>
      </c>
      <c r="W1940" s="114"/>
      <c r="X1940">
        <v>2023</v>
      </c>
      <c r="Y1940" s="15">
        <v>44941</v>
      </c>
      <c r="Z1940" s="4">
        <v>24</v>
      </c>
      <c r="AA1940" s="4">
        <v>24</v>
      </c>
      <c r="AB1940" t="s">
        <v>224</v>
      </c>
      <c r="AC1940" t="s">
        <v>226</v>
      </c>
      <c r="AD1940" s="113">
        <v>5508.7834999999995</v>
      </c>
      <c r="AE1940" s="113">
        <v>5545.4692675097203</v>
      </c>
      <c r="AF1940" s="113">
        <v>36.685767509726404</v>
      </c>
    </row>
    <row r="1941" spans="13:32" x14ac:dyDescent="0.35">
      <c r="M1941">
        <v>2023</v>
      </c>
      <c r="N1941" s="15">
        <v>44942</v>
      </c>
      <c r="O1941" s="4">
        <v>24</v>
      </c>
      <c r="P1941" s="15" t="s">
        <v>215</v>
      </c>
      <c r="Q1941" t="s">
        <v>150</v>
      </c>
      <c r="R1941" t="s">
        <v>151</v>
      </c>
      <c r="S1941" s="113">
        <v>15878.638139258999</v>
      </c>
      <c r="T1941" s="113">
        <v>16239.848</v>
      </c>
      <c r="U1941" s="113">
        <v>361.20986074095299</v>
      </c>
      <c r="V1941" s="113">
        <f t="shared" si="38"/>
        <v>16239848</v>
      </c>
      <c r="W1941" s="114"/>
      <c r="X1941">
        <v>2023</v>
      </c>
      <c r="Y1941" s="15">
        <v>44942</v>
      </c>
      <c r="Z1941" s="4">
        <v>24</v>
      </c>
      <c r="AA1941" s="4">
        <v>24</v>
      </c>
      <c r="AB1941" t="s">
        <v>224</v>
      </c>
      <c r="AC1941" t="s">
        <v>226</v>
      </c>
      <c r="AD1941" s="113">
        <v>5561.5675799999999</v>
      </c>
      <c r="AE1941" s="113">
        <v>5598.60486331845</v>
      </c>
      <c r="AF1941" s="113">
        <v>37.0372833184515</v>
      </c>
    </row>
    <row r="1942" spans="13:32" x14ac:dyDescent="0.35">
      <c r="M1942">
        <v>2023</v>
      </c>
      <c r="N1942" s="15">
        <v>44943</v>
      </c>
      <c r="O1942" s="4">
        <v>24</v>
      </c>
      <c r="P1942" s="15" t="s">
        <v>215</v>
      </c>
      <c r="Q1942" t="s">
        <v>150</v>
      </c>
      <c r="R1942" t="s">
        <v>151</v>
      </c>
      <c r="S1942" s="113">
        <v>16417.469458966902</v>
      </c>
      <c r="T1942" s="113">
        <v>16957.628000000001</v>
      </c>
      <c r="U1942" s="113">
        <v>540.15854103305901</v>
      </c>
      <c r="V1942" s="113">
        <f t="shared" si="38"/>
        <v>16957628</v>
      </c>
      <c r="W1942" s="114"/>
      <c r="X1942">
        <v>2023</v>
      </c>
      <c r="Y1942" s="15">
        <v>44943</v>
      </c>
      <c r="Z1942" s="4">
        <v>24</v>
      </c>
      <c r="AA1942" s="4">
        <v>24</v>
      </c>
      <c r="AB1942" t="s">
        <v>224</v>
      </c>
      <c r="AC1942" t="s">
        <v>226</v>
      </c>
      <c r="AD1942" s="113">
        <v>5555.8204599999999</v>
      </c>
      <c r="AE1942" s="113">
        <v>5592.8194703479903</v>
      </c>
      <c r="AF1942" s="113">
        <v>36.999010347990797</v>
      </c>
    </row>
    <row r="1943" spans="13:32" x14ac:dyDescent="0.35">
      <c r="M1943">
        <v>2023</v>
      </c>
      <c r="N1943" s="15">
        <v>44944</v>
      </c>
      <c r="O1943" s="4">
        <v>24</v>
      </c>
      <c r="P1943" s="15" t="s">
        <v>215</v>
      </c>
      <c r="Q1943" t="s">
        <v>150</v>
      </c>
      <c r="R1943" t="s">
        <v>151</v>
      </c>
      <c r="S1943" s="113">
        <v>16480.3612007513</v>
      </c>
      <c r="T1943" s="113">
        <v>17033.192999999999</v>
      </c>
      <c r="U1943" s="113">
        <v>552.83179924865101</v>
      </c>
      <c r="V1943" s="113">
        <f t="shared" si="38"/>
        <v>17033193</v>
      </c>
      <c r="W1943" s="114"/>
      <c r="X1943">
        <v>2023</v>
      </c>
      <c r="Y1943" s="15">
        <v>44944</v>
      </c>
      <c r="Z1943" s="4">
        <v>24</v>
      </c>
      <c r="AA1943" s="4">
        <v>24</v>
      </c>
      <c r="AB1943" t="s">
        <v>224</v>
      </c>
      <c r="AC1943" t="s">
        <v>226</v>
      </c>
      <c r="AD1943" s="113">
        <v>5603.7194799999997</v>
      </c>
      <c r="AE1943" s="113">
        <v>5641.0374740785401</v>
      </c>
      <c r="AF1943" s="113">
        <v>37.317994078548402</v>
      </c>
    </row>
    <row r="1944" spans="13:32" x14ac:dyDescent="0.35">
      <c r="M1944">
        <v>2023</v>
      </c>
      <c r="N1944" s="15">
        <v>44945</v>
      </c>
      <c r="O1944" s="4">
        <v>24</v>
      </c>
      <c r="P1944" s="15" t="s">
        <v>215</v>
      </c>
      <c r="Q1944" t="s">
        <v>150</v>
      </c>
      <c r="R1944" t="s">
        <v>151</v>
      </c>
      <c r="S1944" s="113">
        <v>16323.5374693301</v>
      </c>
      <c r="T1944" s="113">
        <v>16843.527999999998</v>
      </c>
      <c r="U1944" s="113">
        <v>519.99053066981799</v>
      </c>
      <c r="V1944" s="113">
        <f t="shared" si="38"/>
        <v>16843528</v>
      </c>
      <c r="W1944" s="114"/>
      <c r="X1944">
        <v>2023</v>
      </c>
      <c r="Y1944" s="15">
        <v>44945</v>
      </c>
      <c r="Z1944" s="4">
        <v>24</v>
      </c>
      <c r="AA1944" s="4">
        <v>24</v>
      </c>
      <c r="AB1944" t="s">
        <v>224</v>
      </c>
      <c r="AC1944" t="s">
        <v>226</v>
      </c>
      <c r="AD1944" s="113">
        <v>5586.7794800000001</v>
      </c>
      <c r="AE1944" s="113">
        <v>5623.9846620753797</v>
      </c>
      <c r="AF1944" s="113">
        <v>37.205182075387199</v>
      </c>
    </row>
    <row r="1945" spans="13:32" x14ac:dyDescent="0.35">
      <c r="M1945">
        <v>2023</v>
      </c>
      <c r="N1945" s="15">
        <v>44946</v>
      </c>
      <c r="O1945" s="4">
        <v>24</v>
      </c>
      <c r="P1945" s="15" t="s">
        <v>215</v>
      </c>
      <c r="Q1945" t="s">
        <v>150</v>
      </c>
      <c r="R1945" t="s">
        <v>151</v>
      </c>
      <c r="S1945" s="113">
        <v>16899.096983215499</v>
      </c>
      <c r="T1945" s="113">
        <v>17446.339</v>
      </c>
      <c r="U1945" s="113">
        <v>547.24201678443205</v>
      </c>
      <c r="V1945" s="113">
        <f t="shared" si="38"/>
        <v>17446339</v>
      </c>
      <c r="W1945" s="114"/>
      <c r="X1945">
        <v>2023</v>
      </c>
      <c r="Y1945" s="15">
        <v>44946</v>
      </c>
      <c r="Z1945" s="4">
        <v>24</v>
      </c>
      <c r="AA1945" s="4">
        <v>24</v>
      </c>
      <c r="AB1945" t="s">
        <v>224</v>
      </c>
      <c r="AC1945" t="s">
        <v>226</v>
      </c>
      <c r="AD1945" s="113">
        <v>5588.8593999999903</v>
      </c>
      <c r="AE1945" s="113">
        <v>5626.0784333116098</v>
      </c>
      <c r="AF1945" s="113">
        <v>37.219033311609799</v>
      </c>
    </row>
    <row r="1946" spans="13:32" x14ac:dyDescent="0.35">
      <c r="M1946">
        <v>2023</v>
      </c>
      <c r="N1946" s="15">
        <v>44947</v>
      </c>
      <c r="O1946" s="4">
        <v>24</v>
      </c>
      <c r="P1946" s="15" t="s">
        <v>215</v>
      </c>
      <c r="Q1946" t="s">
        <v>150</v>
      </c>
      <c r="R1946" t="s">
        <v>151</v>
      </c>
      <c r="S1946" s="113">
        <v>16918.661827089301</v>
      </c>
      <c r="T1946" s="113">
        <v>17469.462</v>
      </c>
      <c r="U1946" s="113">
        <v>550.80017291069396</v>
      </c>
      <c r="V1946" s="113">
        <f t="shared" si="38"/>
        <v>17469462</v>
      </c>
      <c r="W1946" s="114"/>
      <c r="X1946">
        <v>2023</v>
      </c>
      <c r="Y1946" s="15">
        <v>44947</v>
      </c>
      <c r="Z1946" s="4">
        <v>24</v>
      </c>
      <c r="AA1946" s="4">
        <v>24</v>
      </c>
      <c r="AB1946" t="s">
        <v>224</v>
      </c>
      <c r="AC1946" t="s">
        <v>226</v>
      </c>
      <c r="AD1946" s="113">
        <v>5567.3237399999998</v>
      </c>
      <c r="AE1946" s="113">
        <v>5604.3993564908296</v>
      </c>
      <c r="AF1946" s="113">
        <v>37.075616490831202</v>
      </c>
    </row>
    <row r="1947" spans="13:32" x14ac:dyDescent="0.35">
      <c r="M1947">
        <v>2023</v>
      </c>
      <c r="N1947" s="15">
        <v>44948</v>
      </c>
      <c r="O1947" s="4">
        <v>24</v>
      </c>
      <c r="P1947" s="15" t="s">
        <v>215</v>
      </c>
      <c r="Q1947" t="s">
        <v>150</v>
      </c>
      <c r="R1947" t="s">
        <v>151</v>
      </c>
      <c r="S1947" s="113">
        <v>16183.596638360699</v>
      </c>
      <c r="T1947" s="113">
        <v>16716.041000000001</v>
      </c>
      <c r="U1947" s="113">
        <v>532.44436163924695</v>
      </c>
      <c r="V1947" s="113">
        <f t="shared" si="38"/>
        <v>16716041.000000002</v>
      </c>
      <c r="W1947" s="114"/>
      <c r="X1947">
        <v>2023</v>
      </c>
      <c r="Y1947" s="15">
        <v>44948</v>
      </c>
      <c r="Z1947" s="4">
        <v>24</v>
      </c>
      <c r="AA1947" s="4">
        <v>24</v>
      </c>
      <c r="AB1947" t="s">
        <v>224</v>
      </c>
      <c r="AC1947" t="s">
        <v>226</v>
      </c>
      <c r="AD1947" s="113">
        <v>5540.3002999999999</v>
      </c>
      <c r="AE1947" s="113">
        <v>5577.1959537754401</v>
      </c>
      <c r="AF1947" s="113">
        <v>36.8956537754419</v>
      </c>
    </row>
    <row r="1948" spans="13:32" x14ac:dyDescent="0.35">
      <c r="M1948">
        <v>2023</v>
      </c>
      <c r="N1948" s="15">
        <v>44949</v>
      </c>
      <c r="O1948" s="4">
        <v>24</v>
      </c>
      <c r="P1948" s="15" t="s">
        <v>215</v>
      </c>
      <c r="Q1948" t="s">
        <v>150</v>
      </c>
      <c r="R1948" t="s">
        <v>151</v>
      </c>
      <c r="S1948" s="113">
        <v>16997.821973505201</v>
      </c>
      <c r="T1948" s="113">
        <v>17435.254000000001</v>
      </c>
      <c r="U1948" s="113">
        <v>437.43202649478098</v>
      </c>
      <c r="V1948" s="113">
        <f t="shared" si="38"/>
        <v>17435254</v>
      </c>
      <c r="W1948" s="114"/>
      <c r="X1948">
        <v>2023</v>
      </c>
      <c r="Y1948" s="15">
        <v>44949</v>
      </c>
      <c r="Z1948" s="4">
        <v>24</v>
      </c>
      <c r="AA1948" s="4">
        <v>24</v>
      </c>
      <c r="AB1948" t="s">
        <v>224</v>
      </c>
      <c r="AC1948" t="s">
        <v>226</v>
      </c>
      <c r="AD1948" s="113">
        <v>5553.4196199999997</v>
      </c>
      <c r="AE1948" s="113">
        <v>5590.4026419436404</v>
      </c>
      <c r="AF1948" s="113">
        <v>36.983021943641702</v>
      </c>
    </row>
    <row r="1949" spans="13:32" x14ac:dyDescent="0.35">
      <c r="M1949">
        <v>2023</v>
      </c>
      <c r="N1949" s="15">
        <v>44950</v>
      </c>
      <c r="O1949" s="4">
        <v>24</v>
      </c>
      <c r="P1949" s="15" t="s">
        <v>215</v>
      </c>
      <c r="Q1949" t="s">
        <v>150</v>
      </c>
      <c r="R1949" t="s">
        <v>151</v>
      </c>
      <c r="S1949" s="113">
        <v>17312.579765308201</v>
      </c>
      <c r="T1949" s="113">
        <v>17788.143</v>
      </c>
      <c r="U1949" s="113">
        <v>475.56323469172202</v>
      </c>
      <c r="V1949" s="113">
        <f t="shared" si="38"/>
        <v>17788143</v>
      </c>
      <c r="W1949" s="114"/>
      <c r="X1949">
        <v>2023</v>
      </c>
      <c r="Y1949" s="15">
        <v>44950</v>
      </c>
      <c r="Z1949" s="4">
        <v>24</v>
      </c>
      <c r="AA1949" s="4">
        <v>24</v>
      </c>
      <c r="AB1949" t="s">
        <v>224</v>
      </c>
      <c r="AC1949" t="s">
        <v>226</v>
      </c>
      <c r="AD1949" s="113">
        <v>5594.9928399999999</v>
      </c>
      <c r="AE1949" s="113">
        <v>5632.2527189817702</v>
      </c>
      <c r="AF1949" s="113">
        <v>37.2598789817796</v>
      </c>
    </row>
    <row r="1950" spans="13:32" x14ac:dyDescent="0.35">
      <c r="M1950">
        <v>2023</v>
      </c>
      <c r="N1950" s="15">
        <v>44951</v>
      </c>
      <c r="O1950" s="4">
        <v>24</v>
      </c>
      <c r="P1950" s="15" t="s">
        <v>215</v>
      </c>
      <c r="Q1950" t="s">
        <v>150</v>
      </c>
      <c r="R1950" t="s">
        <v>151</v>
      </c>
      <c r="S1950" s="113">
        <v>16988.111274491501</v>
      </c>
      <c r="T1950" s="113">
        <v>17534.952000000001</v>
      </c>
      <c r="U1950" s="113">
        <v>546.84072550845997</v>
      </c>
      <c r="V1950" s="113">
        <f t="shared" si="38"/>
        <v>17534952</v>
      </c>
      <c r="W1950" s="114"/>
      <c r="X1950">
        <v>2023</v>
      </c>
      <c r="Y1950" s="15">
        <v>44951</v>
      </c>
      <c r="Z1950" s="4">
        <v>24</v>
      </c>
      <c r="AA1950" s="4">
        <v>24</v>
      </c>
      <c r="AB1950" t="s">
        <v>224</v>
      </c>
      <c r="AC1950" t="s">
        <v>226</v>
      </c>
      <c r="AD1950" s="113">
        <v>5585.6353199999903</v>
      </c>
      <c r="AE1950" s="113">
        <v>5622.8328825369199</v>
      </c>
      <c r="AF1950" s="113">
        <v>37.197562536926</v>
      </c>
    </row>
    <row r="1951" spans="13:32" x14ac:dyDescent="0.35">
      <c r="M1951">
        <v>2023</v>
      </c>
      <c r="N1951" s="15">
        <v>44952</v>
      </c>
      <c r="O1951" s="4">
        <v>24</v>
      </c>
      <c r="P1951" s="15" t="s">
        <v>215</v>
      </c>
      <c r="Q1951" t="s">
        <v>150</v>
      </c>
      <c r="R1951" t="s">
        <v>151</v>
      </c>
      <c r="S1951" s="113">
        <v>17039.526181409601</v>
      </c>
      <c r="T1951" s="113">
        <v>17661.067999999999</v>
      </c>
      <c r="U1951" s="113">
        <v>621.54181859035805</v>
      </c>
      <c r="V1951" s="113">
        <f t="shared" si="38"/>
        <v>17661068</v>
      </c>
      <c r="W1951" s="114"/>
      <c r="X1951">
        <v>2023</v>
      </c>
      <c r="Y1951" s="15">
        <v>44952</v>
      </c>
      <c r="Z1951" s="4">
        <v>24</v>
      </c>
      <c r="AA1951" s="4">
        <v>24</v>
      </c>
      <c r="AB1951" t="s">
        <v>224</v>
      </c>
      <c r="AC1951" t="s">
        <v>226</v>
      </c>
      <c r="AD1951" s="113">
        <v>5591.9285199999904</v>
      </c>
      <c r="AE1951" s="113">
        <v>5629.1679921294999</v>
      </c>
      <c r="AF1951" s="113">
        <v>37.239472129504897</v>
      </c>
    </row>
    <row r="1952" spans="13:32" x14ac:dyDescent="0.35">
      <c r="M1952">
        <v>2023</v>
      </c>
      <c r="N1952" s="15">
        <v>44953</v>
      </c>
      <c r="O1952" s="4">
        <v>24</v>
      </c>
      <c r="P1952" s="15" t="s">
        <v>215</v>
      </c>
      <c r="Q1952" t="s">
        <v>150</v>
      </c>
      <c r="R1952" t="s">
        <v>151</v>
      </c>
      <c r="S1952" s="113">
        <v>15571.246871592401</v>
      </c>
      <c r="T1952" s="113">
        <v>16118.172</v>
      </c>
      <c r="U1952" s="113">
        <v>546.92512840756297</v>
      </c>
      <c r="V1952" s="113">
        <f t="shared" si="38"/>
        <v>16118172</v>
      </c>
      <c r="W1952" s="114"/>
      <c r="X1952">
        <v>2023</v>
      </c>
      <c r="Y1952" s="15">
        <v>44953</v>
      </c>
      <c r="Z1952" s="4">
        <v>24</v>
      </c>
      <c r="AA1952" s="4">
        <v>24</v>
      </c>
      <c r="AB1952" t="s">
        <v>224</v>
      </c>
      <c r="AC1952" t="s">
        <v>226</v>
      </c>
      <c r="AD1952" s="113">
        <v>5583.93678</v>
      </c>
      <c r="AE1952" s="113">
        <v>5621.1230311024601</v>
      </c>
      <c r="AF1952" s="113">
        <v>37.186251102460297</v>
      </c>
    </row>
    <row r="1953" spans="13:32" x14ac:dyDescent="0.35">
      <c r="M1953">
        <v>2023</v>
      </c>
      <c r="N1953" s="15">
        <v>44954</v>
      </c>
      <c r="O1953" s="4">
        <v>24</v>
      </c>
      <c r="P1953" s="15" t="s">
        <v>215</v>
      </c>
      <c r="Q1953" t="s">
        <v>150</v>
      </c>
      <c r="R1953" t="s">
        <v>151</v>
      </c>
      <c r="S1953" s="113">
        <v>16490.792833218198</v>
      </c>
      <c r="T1953" s="113">
        <v>17106.010999999999</v>
      </c>
      <c r="U1953" s="113">
        <v>615.21816678173798</v>
      </c>
      <c r="V1953" s="113">
        <f t="shared" si="38"/>
        <v>17106011</v>
      </c>
      <c r="W1953" s="114"/>
      <c r="X1953">
        <v>2023</v>
      </c>
      <c r="Y1953" s="15">
        <v>44954</v>
      </c>
      <c r="Z1953" s="4">
        <v>24</v>
      </c>
      <c r="AA1953" s="4">
        <v>24</v>
      </c>
      <c r="AB1953" t="s">
        <v>224</v>
      </c>
      <c r="AC1953" t="s">
        <v>226</v>
      </c>
      <c r="AD1953" s="113">
        <v>5567.7528999999904</v>
      </c>
      <c r="AE1953" s="113">
        <v>5604.8313744836996</v>
      </c>
      <c r="AF1953" s="113">
        <v>37.078474483704497</v>
      </c>
    </row>
    <row r="1954" spans="13:32" x14ac:dyDescent="0.35">
      <c r="M1954">
        <v>2023</v>
      </c>
      <c r="N1954" s="15">
        <v>44955</v>
      </c>
      <c r="O1954" s="4">
        <v>24</v>
      </c>
      <c r="P1954" s="15" t="s">
        <v>215</v>
      </c>
      <c r="Q1954" t="s">
        <v>150</v>
      </c>
      <c r="R1954" t="s">
        <v>151</v>
      </c>
      <c r="S1954" s="113">
        <v>17559.0182148678</v>
      </c>
      <c r="T1954" s="113">
        <v>18209.725999999999</v>
      </c>
      <c r="U1954" s="113">
        <v>650.707785132151</v>
      </c>
      <c r="V1954" s="113">
        <f t="shared" si="38"/>
        <v>18209726</v>
      </c>
      <c r="W1954" s="114"/>
      <c r="X1954">
        <v>2023</v>
      </c>
      <c r="Y1954" s="15">
        <v>44955</v>
      </c>
      <c r="Z1954" s="4">
        <v>24</v>
      </c>
      <c r="AA1954" s="4">
        <v>24</v>
      </c>
      <c r="AB1954" t="s">
        <v>224</v>
      </c>
      <c r="AC1954" t="s">
        <v>226</v>
      </c>
      <c r="AD1954" s="113">
        <v>5593.0947999999999</v>
      </c>
      <c r="AE1954" s="113">
        <v>5630.3420389761995</v>
      </c>
      <c r="AF1954" s="113">
        <v>37.247238976202098</v>
      </c>
    </row>
    <row r="1955" spans="13:32" x14ac:dyDescent="0.35">
      <c r="M1955">
        <v>2023</v>
      </c>
      <c r="N1955" s="15">
        <v>44956</v>
      </c>
      <c r="O1955" s="4">
        <v>24</v>
      </c>
      <c r="P1955" s="15" t="s">
        <v>215</v>
      </c>
      <c r="Q1955" t="s">
        <v>150</v>
      </c>
      <c r="R1955" t="s">
        <v>151</v>
      </c>
      <c r="S1955" s="113">
        <v>18333.823909526502</v>
      </c>
      <c r="T1955" s="113">
        <v>18999.655999999999</v>
      </c>
      <c r="U1955" s="113">
        <v>665.83209047346099</v>
      </c>
      <c r="V1955" s="113">
        <f t="shared" si="38"/>
        <v>18999656</v>
      </c>
      <c r="W1955" s="114"/>
      <c r="X1955">
        <v>2023</v>
      </c>
      <c r="Y1955" s="15">
        <v>44956</v>
      </c>
      <c r="Z1955" s="4">
        <v>24</v>
      </c>
      <c r="AA1955" s="4">
        <v>24</v>
      </c>
      <c r="AB1955" t="s">
        <v>224</v>
      </c>
      <c r="AC1955" t="s">
        <v>226</v>
      </c>
      <c r="AD1955" s="113">
        <v>5614.2982599999996</v>
      </c>
      <c r="AE1955" s="113">
        <v>5651.6867035096402</v>
      </c>
      <c r="AF1955" s="113">
        <v>37.388443509646102</v>
      </c>
    </row>
    <row r="1956" spans="13:32" x14ac:dyDescent="0.35">
      <c r="M1956">
        <v>2023</v>
      </c>
      <c r="N1956" s="15">
        <v>44957</v>
      </c>
      <c r="O1956" s="4">
        <v>24</v>
      </c>
      <c r="P1956" s="15" t="s">
        <v>215</v>
      </c>
      <c r="Q1956" t="s">
        <v>150</v>
      </c>
      <c r="R1956" t="s">
        <v>151</v>
      </c>
      <c r="S1956" s="113">
        <v>17625.014889667698</v>
      </c>
      <c r="T1956" s="113">
        <v>18275.132000000001</v>
      </c>
      <c r="U1956" s="113">
        <v>650.11711033228096</v>
      </c>
      <c r="V1956" s="113">
        <f t="shared" si="38"/>
        <v>18275132</v>
      </c>
      <c r="W1956" s="114"/>
      <c r="X1956">
        <v>2023</v>
      </c>
      <c r="Y1956" s="15">
        <v>44957</v>
      </c>
      <c r="Z1956" s="4">
        <v>24</v>
      </c>
      <c r="AA1956" s="4">
        <v>24</v>
      </c>
      <c r="AB1956" t="s">
        <v>224</v>
      </c>
      <c r="AC1956" t="s">
        <v>226</v>
      </c>
      <c r="AD1956" s="113">
        <v>5594.0464400000001</v>
      </c>
      <c r="AE1956" s="113">
        <v>5631.3000164268897</v>
      </c>
      <c r="AF1956" s="113">
        <v>37.253576426892202</v>
      </c>
    </row>
    <row r="1957" spans="13:32" x14ac:dyDescent="0.35">
      <c r="M1957">
        <v>2023</v>
      </c>
      <c r="N1957" s="15">
        <v>44958</v>
      </c>
      <c r="O1957" s="4">
        <v>24</v>
      </c>
      <c r="P1957" s="15" t="s">
        <v>216</v>
      </c>
      <c r="Q1957" t="s">
        <v>150</v>
      </c>
      <c r="R1957" t="s">
        <v>151</v>
      </c>
      <c r="S1957" s="113">
        <v>17369.190944862501</v>
      </c>
      <c r="T1957" s="113">
        <v>18019.206999999999</v>
      </c>
      <c r="U1957" s="113">
        <v>650.01605513743903</v>
      </c>
      <c r="V1957" s="113">
        <f t="shared" si="38"/>
        <v>18019207</v>
      </c>
      <c r="W1957" s="114"/>
      <c r="X1957">
        <v>2023</v>
      </c>
      <c r="Y1957" s="15">
        <v>44958</v>
      </c>
      <c r="Z1957" s="4">
        <v>24</v>
      </c>
      <c r="AA1957" s="4">
        <v>24</v>
      </c>
      <c r="AB1957" t="s">
        <v>224</v>
      </c>
      <c r="AC1957" t="s">
        <v>226</v>
      </c>
      <c r="AD1957" s="113">
        <v>5598.0905199999997</v>
      </c>
      <c r="AE1957" s="113">
        <v>5635.3710279951101</v>
      </c>
      <c r="AF1957" s="113">
        <v>37.280507995117397</v>
      </c>
    </row>
    <row r="1958" spans="13:32" x14ac:dyDescent="0.35">
      <c r="M1958">
        <v>2023</v>
      </c>
      <c r="N1958" s="15">
        <v>44959</v>
      </c>
      <c r="O1958" s="4">
        <v>24</v>
      </c>
      <c r="P1958" s="15" t="s">
        <v>216</v>
      </c>
      <c r="Q1958" t="s">
        <v>150</v>
      </c>
      <c r="R1958" t="s">
        <v>151</v>
      </c>
      <c r="S1958" s="113">
        <v>17139.0645085877</v>
      </c>
      <c r="T1958" s="113">
        <v>17829.557000000001</v>
      </c>
      <c r="U1958" s="113">
        <v>690.492491412238</v>
      </c>
      <c r="V1958" s="113">
        <f t="shared" si="38"/>
        <v>17829557</v>
      </c>
      <c r="W1958" s="114"/>
      <c r="X1958">
        <v>2023</v>
      </c>
      <c r="Y1958" s="15">
        <v>44959</v>
      </c>
      <c r="Z1958" s="4">
        <v>24</v>
      </c>
      <c r="AA1958" s="4">
        <v>24</v>
      </c>
      <c r="AB1958" t="s">
        <v>224</v>
      </c>
      <c r="AC1958" t="s">
        <v>226</v>
      </c>
      <c r="AD1958" s="113">
        <v>5605.9119199999996</v>
      </c>
      <c r="AE1958" s="113">
        <v>5643.2445146421896</v>
      </c>
      <c r="AF1958" s="113">
        <v>37.3325946421973</v>
      </c>
    </row>
    <row r="1959" spans="13:32" x14ac:dyDescent="0.35">
      <c r="M1959">
        <v>2023</v>
      </c>
      <c r="N1959" s="15">
        <v>44960</v>
      </c>
      <c r="O1959" s="4">
        <v>24</v>
      </c>
      <c r="P1959" s="15" t="s">
        <v>216</v>
      </c>
      <c r="Q1959" t="s">
        <v>150</v>
      </c>
      <c r="R1959" t="s">
        <v>151</v>
      </c>
      <c r="S1959" s="113">
        <v>16786.609889502499</v>
      </c>
      <c r="T1959" s="113">
        <v>17505.183000000001</v>
      </c>
      <c r="U1959" s="113">
        <v>718.57311049744703</v>
      </c>
      <c r="V1959" s="113">
        <f t="shared" si="38"/>
        <v>17505183</v>
      </c>
      <c r="W1959" s="114"/>
      <c r="X1959">
        <v>2023</v>
      </c>
      <c r="Y1959" s="15">
        <v>44960</v>
      </c>
      <c r="Z1959" s="4">
        <v>24</v>
      </c>
      <c r="AA1959" s="4">
        <v>24</v>
      </c>
      <c r="AB1959" t="s">
        <v>224</v>
      </c>
      <c r="AC1959" t="s">
        <v>226</v>
      </c>
      <c r="AD1959" s="113">
        <v>5598.3185999999996</v>
      </c>
      <c r="AE1959" s="113">
        <v>5635.6006268948604</v>
      </c>
      <c r="AF1959" s="113">
        <v>37.282026894862597</v>
      </c>
    </row>
    <row r="1960" spans="13:32" x14ac:dyDescent="0.35">
      <c r="M1960">
        <v>2023</v>
      </c>
      <c r="N1960" s="15">
        <v>44961</v>
      </c>
      <c r="O1960" s="4">
        <v>24</v>
      </c>
      <c r="P1960" s="15" t="s">
        <v>216</v>
      </c>
      <c r="Q1960" t="s">
        <v>150</v>
      </c>
      <c r="R1960" t="s">
        <v>151</v>
      </c>
      <c r="S1960" s="113">
        <v>15688.894080390701</v>
      </c>
      <c r="T1960" s="113">
        <v>16369.380999999999</v>
      </c>
      <c r="U1960" s="113">
        <v>680.48691960929102</v>
      </c>
      <c r="V1960" s="113">
        <f t="shared" si="38"/>
        <v>16369381</v>
      </c>
      <c r="W1960" s="114"/>
      <c r="X1960">
        <v>2023</v>
      </c>
      <c r="Y1960" s="15">
        <v>44961</v>
      </c>
      <c r="Z1960" s="4">
        <v>24</v>
      </c>
      <c r="AA1960" s="4">
        <v>24</v>
      </c>
      <c r="AB1960" t="s">
        <v>224</v>
      </c>
      <c r="AC1960" t="s">
        <v>226</v>
      </c>
      <c r="AD1960" s="113">
        <v>5522.6881400000002</v>
      </c>
      <c r="AE1960" s="113">
        <v>5559.4665055198502</v>
      </c>
      <c r="AF1960" s="113">
        <v>36.778365519858198</v>
      </c>
    </row>
    <row r="1961" spans="13:32" x14ac:dyDescent="0.35">
      <c r="M1961">
        <v>2023</v>
      </c>
      <c r="N1961" s="15">
        <v>44962</v>
      </c>
      <c r="O1961" s="4">
        <v>24</v>
      </c>
      <c r="P1961" s="15" t="s">
        <v>216</v>
      </c>
      <c r="Q1961" t="s">
        <v>150</v>
      </c>
      <c r="R1961" t="s">
        <v>151</v>
      </c>
      <c r="S1961" s="113">
        <v>15393.7614410196</v>
      </c>
      <c r="T1961" s="113">
        <v>16097.204</v>
      </c>
      <c r="U1961" s="113">
        <v>703.44255898030303</v>
      </c>
      <c r="V1961" s="113">
        <f t="shared" si="38"/>
        <v>16097204</v>
      </c>
      <c r="W1961" s="114"/>
      <c r="X1961">
        <v>2023</v>
      </c>
      <c r="Y1961" s="15">
        <v>44962</v>
      </c>
      <c r="Z1961" s="4">
        <v>24</v>
      </c>
      <c r="AA1961" s="4">
        <v>24</v>
      </c>
      <c r="AB1961" t="s">
        <v>224</v>
      </c>
      <c r="AC1961" t="s">
        <v>226</v>
      </c>
      <c r="AD1961" s="113">
        <v>5484.5074399999903</v>
      </c>
      <c r="AE1961" s="113">
        <v>5521.0315409833102</v>
      </c>
      <c r="AF1961" s="113">
        <v>36.524100983312302</v>
      </c>
    </row>
    <row r="1962" spans="13:32" x14ac:dyDescent="0.35">
      <c r="M1962">
        <v>2023</v>
      </c>
      <c r="N1962" s="15">
        <v>44963</v>
      </c>
      <c r="O1962" s="4">
        <v>24</v>
      </c>
      <c r="P1962" s="15" t="s">
        <v>216</v>
      </c>
      <c r="Q1962" t="s">
        <v>150</v>
      </c>
      <c r="R1962" t="s">
        <v>151</v>
      </c>
      <c r="S1962" s="113">
        <v>15876.4386730315</v>
      </c>
      <c r="T1962" s="113">
        <v>16593.670999999998</v>
      </c>
      <c r="U1962" s="113">
        <v>717.23232696844502</v>
      </c>
      <c r="V1962" s="113">
        <f t="shared" si="38"/>
        <v>16593670.999999998</v>
      </c>
      <c r="W1962" s="114"/>
      <c r="X1962">
        <v>2023</v>
      </c>
      <c r="Y1962" s="15">
        <v>44963</v>
      </c>
      <c r="Z1962" s="4">
        <v>24</v>
      </c>
      <c r="AA1962" s="4">
        <v>24</v>
      </c>
      <c r="AB1962" t="s">
        <v>224</v>
      </c>
      <c r="AC1962" t="s">
        <v>226</v>
      </c>
      <c r="AD1962" s="113">
        <v>5524.4173000000001</v>
      </c>
      <c r="AE1962" s="113">
        <v>5561.2071808683404</v>
      </c>
      <c r="AF1962" s="113">
        <v>36.789880868345698</v>
      </c>
    </row>
    <row r="1963" spans="13:32" x14ac:dyDescent="0.35">
      <c r="M1963">
        <v>2023</v>
      </c>
      <c r="N1963" s="15">
        <v>44964</v>
      </c>
      <c r="O1963" s="4">
        <v>24</v>
      </c>
      <c r="P1963" s="15" t="s">
        <v>216</v>
      </c>
      <c r="Q1963" t="s">
        <v>150</v>
      </c>
      <c r="R1963" t="s">
        <v>151</v>
      </c>
      <c r="S1963" s="113">
        <v>15910.5621578757</v>
      </c>
      <c r="T1963" s="113">
        <v>16604.241000000002</v>
      </c>
      <c r="U1963" s="113">
        <v>693.67884212428703</v>
      </c>
      <c r="V1963" s="113">
        <f t="shared" si="38"/>
        <v>16604241.000000002</v>
      </c>
      <c r="W1963" s="114"/>
      <c r="X1963">
        <v>2023</v>
      </c>
      <c r="Y1963" s="15">
        <v>44964</v>
      </c>
      <c r="Z1963" s="4">
        <v>24</v>
      </c>
      <c r="AA1963" s="4">
        <v>24</v>
      </c>
      <c r="AB1963" t="s">
        <v>224</v>
      </c>
      <c r="AC1963" t="s">
        <v>226</v>
      </c>
      <c r="AD1963" s="113">
        <v>5573.8384999999998</v>
      </c>
      <c r="AE1963" s="113">
        <v>5610.9575015631799</v>
      </c>
      <c r="AF1963" s="113">
        <v>37.119001563187702</v>
      </c>
    </row>
    <row r="1964" spans="13:32" x14ac:dyDescent="0.35">
      <c r="M1964">
        <v>2023</v>
      </c>
      <c r="N1964" s="15">
        <v>44965</v>
      </c>
      <c r="O1964" s="4">
        <v>24</v>
      </c>
      <c r="P1964" s="15" t="s">
        <v>216</v>
      </c>
      <c r="Q1964" t="s">
        <v>150</v>
      </c>
      <c r="R1964" t="s">
        <v>151</v>
      </c>
      <c r="S1964" s="113">
        <v>15694.3280552713</v>
      </c>
      <c r="T1964" s="113">
        <v>16373.837</v>
      </c>
      <c r="U1964" s="113">
        <v>679.50894472869902</v>
      </c>
      <c r="V1964" s="113">
        <f t="shared" si="38"/>
        <v>16373837</v>
      </c>
      <c r="W1964" s="114"/>
      <c r="X1964">
        <v>2023</v>
      </c>
      <c r="Y1964" s="15">
        <v>44965</v>
      </c>
      <c r="Z1964" s="4">
        <v>24</v>
      </c>
      <c r="AA1964" s="4">
        <v>24</v>
      </c>
      <c r="AB1964" t="s">
        <v>224</v>
      </c>
      <c r="AC1964" t="s">
        <v>226</v>
      </c>
      <c r="AD1964" s="113">
        <v>5470.8527399999903</v>
      </c>
      <c r="AE1964" s="113">
        <v>5507.2859074496801</v>
      </c>
      <c r="AF1964" s="113">
        <v>36.433167449689797</v>
      </c>
    </row>
    <row r="1965" spans="13:32" x14ac:dyDescent="0.35">
      <c r="M1965">
        <v>2023</v>
      </c>
      <c r="N1965" s="15">
        <v>44966</v>
      </c>
      <c r="O1965" s="4">
        <v>24</v>
      </c>
      <c r="P1965" s="15" t="s">
        <v>216</v>
      </c>
      <c r="Q1965" t="s">
        <v>150</v>
      </c>
      <c r="R1965" t="s">
        <v>151</v>
      </c>
      <c r="S1965" s="113">
        <v>15869.5340975456</v>
      </c>
      <c r="T1965" s="113">
        <v>16545.012999999999</v>
      </c>
      <c r="U1965" s="113">
        <v>675.47890245436395</v>
      </c>
      <c r="V1965" s="113">
        <f t="shared" si="38"/>
        <v>16545012.999999998</v>
      </c>
      <c r="W1965" s="114"/>
      <c r="X1965">
        <v>2023</v>
      </c>
      <c r="Y1965" s="15">
        <v>44966</v>
      </c>
      <c r="Z1965" s="4">
        <v>24</v>
      </c>
      <c r="AA1965" s="4">
        <v>24</v>
      </c>
      <c r="AB1965" t="s">
        <v>224</v>
      </c>
      <c r="AC1965" t="s">
        <v>226</v>
      </c>
      <c r="AD1965" s="113">
        <v>5559.4367599999996</v>
      </c>
      <c r="AE1965" s="113">
        <v>5596.4598531134598</v>
      </c>
      <c r="AF1965" s="113">
        <v>37.023093113459097</v>
      </c>
    </row>
    <row r="1966" spans="13:32" x14ac:dyDescent="0.35">
      <c r="M1966">
        <v>2023</v>
      </c>
      <c r="N1966" s="15">
        <v>44967</v>
      </c>
      <c r="O1966" s="4">
        <v>24</v>
      </c>
      <c r="P1966" s="15" t="s">
        <v>216</v>
      </c>
      <c r="Q1966" t="s">
        <v>150</v>
      </c>
      <c r="R1966" t="s">
        <v>151</v>
      </c>
      <c r="S1966" s="113">
        <v>16050.71904301</v>
      </c>
      <c r="T1966" s="113">
        <v>16747.115000000002</v>
      </c>
      <c r="U1966" s="113">
        <v>696.39595698997402</v>
      </c>
      <c r="V1966" s="113">
        <f t="shared" si="38"/>
        <v>16747115.000000002</v>
      </c>
      <c r="W1966" s="114"/>
      <c r="X1966">
        <v>2023</v>
      </c>
      <c r="Y1966" s="15">
        <v>44967</v>
      </c>
      <c r="Z1966" s="4">
        <v>24</v>
      </c>
      <c r="AA1966" s="4">
        <v>24</v>
      </c>
      <c r="AB1966" t="s">
        <v>224</v>
      </c>
      <c r="AC1966" t="s">
        <v>226</v>
      </c>
      <c r="AD1966" s="113">
        <v>5582.1006399999997</v>
      </c>
      <c r="AE1966" s="113">
        <v>5619.2746633201996</v>
      </c>
      <c r="AF1966" s="113">
        <v>37.1740233202</v>
      </c>
    </row>
    <row r="1967" spans="13:32" x14ac:dyDescent="0.35">
      <c r="M1967">
        <v>2023</v>
      </c>
      <c r="N1967" s="15">
        <v>44968</v>
      </c>
      <c r="O1967" s="4">
        <v>24</v>
      </c>
      <c r="P1967" s="15" t="s">
        <v>216</v>
      </c>
      <c r="Q1967" t="s">
        <v>150</v>
      </c>
      <c r="R1967" t="s">
        <v>151</v>
      </c>
      <c r="S1967" s="113">
        <v>15607.229658738701</v>
      </c>
      <c r="T1967" s="113">
        <v>16269.946</v>
      </c>
      <c r="U1967" s="113">
        <v>662.71634126122206</v>
      </c>
      <c r="V1967" s="113">
        <f t="shared" si="38"/>
        <v>16269946</v>
      </c>
      <c r="W1967" s="114"/>
      <c r="X1967">
        <v>2023</v>
      </c>
      <c r="Y1967" s="15">
        <v>44968</v>
      </c>
      <c r="Z1967" s="4">
        <v>24</v>
      </c>
      <c r="AA1967" s="4">
        <v>24</v>
      </c>
      <c r="AB1967" t="s">
        <v>224</v>
      </c>
      <c r="AC1967" t="s">
        <v>226</v>
      </c>
      <c r="AD1967" s="113">
        <v>5517.14174</v>
      </c>
      <c r="AE1967" s="113">
        <v>5553.8831692451004</v>
      </c>
      <c r="AF1967" s="113">
        <v>36.741429245103902</v>
      </c>
    </row>
    <row r="1968" spans="13:32" x14ac:dyDescent="0.35">
      <c r="M1968">
        <v>2023</v>
      </c>
      <c r="N1968" s="15">
        <v>44969</v>
      </c>
      <c r="O1968" s="4">
        <v>24</v>
      </c>
      <c r="P1968" s="15" t="s">
        <v>216</v>
      </c>
      <c r="Q1968" t="s">
        <v>150</v>
      </c>
      <c r="R1968" t="s">
        <v>151</v>
      </c>
      <c r="S1968" s="113">
        <v>15359.9885125378</v>
      </c>
      <c r="T1968" s="113">
        <v>16000.319</v>
      </c>
      <c r="U1968" s="113">
        <v>640.33048746214899</v>
      </c>
      <c r="V1968" s="113">
        <f t="shared" si="38"/>
        <v>16000319</v>
      </c>
      <c r="W1968" s="114"/>
      <c r="X1968">
        <v>2023</v>
      </c>
      <c r="Y1968" s="15">
        <v>44969</v>
      </c>
      <c r="Z1968" s="4">
        <v>24</v>
      </c>
      <c r="AA1968" s="4">
        <v>24</v>
      </c>
      <c r="AB1968" t="s">
        <v>224</v>
      </c>
      <c r="AC1968" t="s">
        <v>226</v>
      </c>
      <c r="AD1968" s="113">
        <v>5498.9987999999903</v>
      </c>
      <c r="AE1968" s="113">
        <v>5535.6194062578097</v>
      </c>
      <c r="AF1968" s="113">
        <v>36.620606257817798</v>
      </c>
    </row>
    <row r="1969" spans="13:32" x14ac:dyDescent="0.35">
      <c r="M1969">
        <v>2023</v>
      </c>
      <c r="N1969" s="15">
        <v>44970</v>
      </c>
      <c r="O1969" s="4">
        <v>24</v>
      </c>
      <c r="P1969" s="15" t="s">
        <v>216</v>
      </c>
      <c r="Q1969" t="s">
        <v>150</v>
      </c>
      <c r="R1969" t="s">
        <v>151</v>
      </c>
      <c r="S1969" s="113">
        <v>15652.7304607921</v>
      </c>
      <c r="T1969" s="113">
        <v>16337.725</v>
      </c>
      <c r="U1969" s="113">
        <v>684.99453920780797</v>
      </c>
      <c r="V1969" s="113">
        <f t="shared" si="38"/>
        <v>16337725</v>
      </c>
      <c r="W1969" s="114"/>
      <c r="X1969">
        <v>2023</v>
      </c>
      <c r="Y1969" s="15">
        <v>44970</v>
      </c>
      <c r="Z1969" s="4">
        <v>24</v>
      </c>
      <c r="AA1969" s="4">
        <v>24</v>
      </c>
      <c r="AB1969" t="s">
        <v>224</v>
      </c>
      <c r="AC1969" t="s">
        <v>226</v>
      </c>
      <c r="AD1969" s="113">
        <v>5554.9709999999995</v>
      </c>
      <c r="AE1969" s="113">
        <v>5591.9643533654498</v>
      </c>
      <c r="AF1969" s="113">
        <v>36.993353365451803</v>
      </c>
    </row>
    <row r="1970" spans="13:32" x14ac:dyDescent="0.35">
      <c r="M1970">
        <v>2023</v>
      </c>
      <c r="N1970" s="15">
        <v>44971</v>
      </c>
      <c r="O1970" s="4">
        <v>24</v>
      </c>
      <c r="P1970" s="15" t="s">
        <v>216</v>
      </c>
      <c r="Q1970" t="s">
        <v>150</v>
      </c>
      <c r="R1970" t="s">
        <v>151</v>
      </c>
      <c r="S1970" s="113">
        <v>15852.8007089159</v>
      </c>
      <c r="T1970" s="113">
        <v>16511.234</v>
      </c>
      <c r="U1970" s="113">
        <v>658.43329108404396</v>
      </c>
      <c r="V1970" s="113">
        <f t="shared" si="38"/>
        <v>16511234</v>
      </c>
      <c r="W1970" s="114"/>
      <c r="X1970">
        <v>2023</v>
      </c>
      <c r="Y1970" s="15">
        <v>44971</v>
      </c>
      <c r="Z1970" s="4">
        <v>24</v>
      </c>
      <c r="AA1970" s="4">
        <v>24</v>
      </c>
      <c r="AB1970" t="s">
        <v>224</v>
      </c>
      <c r="AC1970" t="s">
        <v>226</v>
      </c>
      <c r="AD1970" s="113">
        <v>5569.9237999999996</v>
      </c>
      <c r="AE1970" s="113">
        <v>5607.0167316016305</v>
      </c>
      <c r="AF1970" s="113">
        <v>37.092931601630397</v>
      </c>
    </row>
    <row r="1971" spans="13:32" x14ac:dyDescent="0.35">
      <c r="M1971">
        <v>2023</v>
      </c>
      <c r="N1971" s="15">
        <v>44972</v>
      </c>
      <c r="O1971" s="4">
        <v>24</v>
      </c>
      <c r="P1971" s="15" t="s">
        <v>216</v>
      </c>
      <c r="Q1971" t="s">
        <v>150</v>
      </c>
      <c r="R1971" t="s">
        <v>151</v>
      </c>
      <c r="S1971" s="113">
        <v>15894.252798503199</v>
      </c>
      <c r="T1971" s="113">
        <v>16545.350999999999</v>
      </c>
      <c r="U1971" s="113">
        <v>651.09820149673203</v>
      </c>
      <c r="V1971" s="113">
        <f t="shared" si="38"/>
        <v>16545350.999999998</v>
      </c>
      <c r="W1971" s="114"/>
      <c r="X1971">
        <v>2023</v>
      </c>
      <c r="Y1971" s="15">
        <v>44972</v>
      </c>
      <c r="Z1971" s="4">
        <v>24</v>
      </c>
      <c r="AA1971" s="4">
        <v>24</v>
      </c>
      <c r="AB1971" t="s">
        <v>224</v>
      </c>
      <c r="AC1971" t="s">
        <v>226</v>
      </c>
      <c r="AD1971" s="113">
        <v>5554.8584799999999</v>
      </c>
      <c r="AE1971" s="113">
        <v>5591.8510840380204</v>
      </c>
      <c r="AF1971" s="113">
        <v>36.9926040380263</v>
      </c>
    </row>
    <row r="1972" spans="13:32" x14ac:dyDescent="0.35">
      <c r="M1972">
        <v>2023</v>
      </c>
      <c r="N1972" s="15">
        <v>44973</v>
      </c>
      <c r="O1972" s="4">
        <v>24</v>
      </c>
      <c r="P1972" s="15" t="s">
        <v>216</v>
      </c>
      <c r="Q1972" t="s">
        <v>150</v>
      </c>
      <c r="R1972" t="s">
        <v>151</v>
      </c>
      <c r="S1972" s="113">
        <v>16131.992612438</v>
      </c>
      <c r="T1972" s="113">
        <v>16776.712</v>
      </c>
      <c r="U1972" s="113">
        <v>644.71938756197903</v>
      </c>
      <c r="V1972" s="113">
        <f t="shared" si="38"/>
        <v>16776712</v>
      </c>
      <c r="W1972" s="114"/>
      <c r="X1972">
        <v>2023</v>
      </c>
      <c r="Y1972" s="15">
        <v>44973</v>
      </c>
      <c r="Z1972" s="4">
        <v>24</v>
      </c>
      <c r="AA1972" s="4">
        <v>24</v>
      </c>
      <c r="AB1972" t="s">
        <v>224</v>
      </c>
      <c r="AC1972" t="s">
        <v>226</v>
      </c>
      <c r="AD1972" s="113">
        <v>5562.7491399999999</v>
      </c>
      <c r="AE1972" s="113">
        <v>5599.7942919223697</v>
      </c>
      <c r="AF1972" s="113">
        <v>37.045151922374302</v>
      </c>
    </row>
    <row r="1973" spans="13:32" x14ac:dyDescent="0.35">
      <c r="M1973">
        <v>2023</v>
      </c>
      <c r="N1973" s="15">
        <v>44974</v>
      </c>
      <c r="O1973" s="4">
        <v>24</v>
      </c>
      <c r="P1973" s="15" t="s">
        <v>216</v>
      </c>
      <c r="Q1973" t="s">
        <v>150</v>
      </c>
      <c r="R1973" t="s">
        <v>151</v>
      </c>
      <c r="S1973" s="113">
        <v>15458.016868602899</v>
      </c>
      <c r="T1973" s="113">
        <v>16105.505999999999</v>
      </c>
      <c r="U1973" s="113">
        <v>647.48913139708895</v>
      </c>
      <c r="V1973" s="113">
        <f t="shared" si="38"/>
        <v>16105506</v>
      </c>
      <c r="W1973" s="114"/>
      <c r="X1973">
        <v>2023</v>
      </c>
      <c r="Y1973" s="15">
        <v>44974</v>
      </c>
      <c r="Z1973" s="4">
        <v>24</v>
      </c>
      <c r="AA1973" s="4">
        <v>24</v>
      </c>
      <c r="AB1973" t="s">
        <v>224</v>
      </c>
      <c r="AC1973" t="s">
        <v>226</v>
      </c>
      <c r="AD1973" s="113">
        <v>5560.5277999999998</v>
      </c>
      <c r="AE1973" s="113">
        <v>5597.5581588990499</v>
      </c>
      <c r="AF1973" s="113">
        <v>37.030358899050697</v>
      </c>
    </row>
    <row r="1974" spans="13:32" x14ac:dyDescent="0.35">
      <c r="M1974">
        <v>2023</v>
      </c>
      <c r="N1974" s="15">
        <v>44975</v>
      </c>
      <c r="O1974" s="4">
        <v>24</v>
      </c>
      <c r="P1974" s="15" t="s">
        <v>216</v>
      </c>
      <c r="Q1974" t="s">
        <v>150</v>
      </c>
      <c r="R1974" t="s">
        <v>151</v>
      </c>
      <c r="S1974" s="113">
        <v>14749.0814391944</v>
      </c>
      <c r="T1974" s="113">
        <v>15400.022999999999</v>
      </c>
      <c r="U1974" s="113">
        <v>650.94156080557798</v>
      </c>
      <c r="V1974" s="113">
        <f t="shared" si="38"/>
        <v>15400023</v>
      </c>
      <c r="W1974" s="114"/>
      <c r="X1974">
        <v>2023</v>
      </c>
      <c r="Y1974" s="15">
        <v>44975</v>
      </c>
      <c r="Z1974" s="4">
        <v>24</v>
      </c>
      <c r="AA1974" s="4">
        <v>24</v>
      </c>
      <c r="AB1974" t="s">
        <v>224</v>
      </c>
      <c r="AC1974" t="s">
        <v>226</v>
      </c>
      <c r="AD1974" s="113">
        <v>5495.9197400000003</v>
      </c>
      <c r="AE1974" s="113">
        <v>5532.5198412444497</v>
      </c>
      <c r="AF1974" s="113">
        <v>36.600101244450002</v>
      </c>
    </row>
    <row r="1975" spans="13:32" x14ac:dyDescent="0.35">
      <c r="M1975">
        <v>2023</v>
      </c>
      <c r="N1975" s="15">
        <v>44976</v>
      </c>
      <c r="O1975" s="4">
        <v>24</v>
      </c>
      <c r="P1975" s="15" t="s">
        <v>216</v>
      </c>
      <c r="Q1975" t="s">
        <v>150</v>
      </c>
      <c r="R1975" t="s">
        <v>151</v>
      </c>
      <c r="S1975" s="113">
        <v>14793.4667463845</v>
      </c>
      <c r="T1975" s="113">
        <v>15440.471</v>
      </c>
      <c r="U1975" s="113">
        <v>647.00425361542102</v>
      </c>
      <c r="V1975" s="113">
        <f t="shared" si="38"/>
        <v>15440471</v>
      </c>
      <c r="W1975" s="114"/>
      <c r="X1975">
        <v>2023</v>
      </c>
      <c r="Y1975" s="15">
        <v>44976</v>
      </c>
      <c r="Z1975" s="4">
        <v>24</v>
      </c>
      <c r="AA1975" s="4">
        <v>24</v>
      </c>
      <c r="AB1975" t="s">
        <v>224</v>
      </c>
      <c r="AC1975" t="s">
        <v>226</v>
      </c>
      <c r="AD1975" s="113">
        <v>5478.9812400000001</v>
      </c>
      <c r="AE1975" s="113">
        <v>5515.46853923054</v>
      </c>
      <c r="AF1975" s="113">
        <v>36.487299230545403</v>
      </c>
    </row>
    <row r="1976" spans="13:32" x14ac:dyDescent="0.35">
      <c r="M1976">
        <v>2023</v>
      </c>
      <c r="N1976" s="15">
        <v>44977</v>
      </c>
      <c r="O1976" s="4">
        <v>24</v>
      </c>
      <c r="P1976" s="15" t="s">
        <v>216</v>
      </c>
      <c r="Q1976" t="s">
        <v>150</v>
      </c>
      <c r="R1976" t="s">
        <v>151</v>
      </c>
      <c r="S1976" s="113">
        <v>14509.270321417</v>
      </c>
      <c r="T1976" s="113">
        <v>15163.191000000001</v>
      </c>
      <c r="U1976" s="113">
        <v>653.92067858291898</v>
      </c>
      <c r="V1976" s="113">
        <f t="shared" si="38"/>
        <v>15163191</v>
      </c>
      <c r="W1976" s="114"/>
      <c r="X1976">
        <v>2023</v>
      </c>
      <c r="Y1976" s="15">
        <v>44977</v>
      </c>
      <c r="Z1976" s="4">
        <v>24</v>
      </c>
      <c r="AA1976" s="4">
        <v>24</v>
      </c>
      <c r="AB1976" t="s">
        <v>224</v>
      </c>
      <c r="AC1976" t="s">
        <v>226</v>
      </c>
      <c r="AD1976" s="113">
        <v>5487.4243799999904</v>
      </c>
      <c r="AE1976" s="113">
        <v>5523.9679063578396</v>
      </c>
      <c r="AF1976" s="113">
        <v>36.543526357840001</v>
      </c>
    </row>
    <row r="1977" spans="13:32" x14ac:dyDescent="0.35">
      <c r="M1977">
        <v>2023</v>
      </c>
      <c r="N1977" s="15">
        <v>44978</v>
      </c>
      <c r="O1977" s="4">
        <v>24</v>
      </c>
      <c r="P1977" s="15" t="s">
        <v>216</v>
      </c>
      <c r="Q1977" t="s">
        <v>150</v>
      </c>
      <c r="R1977" t="s">
        <v>151</v>
      </c>
      <c r="S1977" s="113">
        <v>15246.802277581601</v>
      </c>
      <c r="T1977" s="113">
        <v>15877.867</v>
      </c>
      <c r="U1977" s="113">
        <v>631.06472241833899</v>
      </c>
      <c r="V1977" s="113">
        <f t="shared" si="38"/>
        <v>15877867</v>
      </c>
      <c r="W1977" s="114"/>
      <c r="X1977">
        <v>2023</v>
      </c>
      <c r="Y1977" s="15">
        <v>44978</v>
      </c>
      <c r="Z1977" s="4">
        <v>24</v>
      </c>
      <c r="AA1977" s="4">
        <v>24</v>
      </c>
      <c r="AB1977" t="s">
        <v>224</v>
      </c>
      <c r="AC1977" t="s">
        <v>226</v>
      </c>
      <c r="AD1977" s="113">
        <v>5530.1830399999999</v>
      </c>
      <c r="AE1977" s="113">
        <v>5567.0113178387701</v>
      </c>
      <c r="AF1977" s="113">
        <v>36.828277838777304</v>
      </c>
    </row>
    <row r="1978" spans="13:32" x14ac:dyDescent="0.35">
      <c r="M1978">
        <v>2023</v>
      </c>
      <c r="N1978" s="15">
        <v>44979</v>
      </c>
      <c r="O1978" s="4">
        <v>24</v>
      </c>
      <c r="P1978" s="15" t="s">
        <v>216</v>
      </c>
      <c r="Q1978" t="s">
        <v>150</v>
      </c>
      <c r="R1978" t="s">
        <v>151</v>
      </c>
      <c r="S1978" s="113">
        <v>17950.273301955502</v>
      </c>
      <c r="T1978" s="113">
        <v>18706.815999999999</v>
      </c>
      <c r="U1978" s="113">
        <v>756.54269804440901</v>
      </c>
      <c r="V1978" s="113">
        <f t="shared" si="38"/>
        <v>18706816</v>
      </c>
      <c r="W1978" s="114"/>
      <c r="X1978">
        <v>2023</v>
      </c>
      <c r="Y1978" s="15">
        <v>44979</v>
      </c>
      <c r="Z1978" s="4">
        <v>24</v>
      </c>
      <c r="AA1978" s="4">
        <v>24</v>
      </c>
      <c r="AB1978" t="s">
        <v>224</v>
      </c>
      <c r="AC1978" t="s">
        <v>226</v>
      </c>
      <c r="AD1978" s="113">
        <v>5639.7867999999999</v>
      </c>
      <c r="AE1978" s="113">
        <v>5677.3449845518498</v>
      </c>
      <c r="AF1978" s="113">
        <v>37.558184551856797</v>
      </c>
    </row>
    <row r="1979" spans="13:32" x14ac:dyDescent="0.35">
      <c r="M1979">
        <v>2023</v>
      </c>
      <c r="N1979" s="15">
        <v>44980</v>
      </c>
      <c r="O1979" s="4">
        <v>24</v>
      </c>
      <c r="P1979" s="15" t="s">
        <v>216</v>
      </c>
      <c r="Q1979" t="s">
        <v>150</v>
      </c>
      <c r="R1979" t="s">
        <v>151</v>
      </c>
      <c r="S1979" s="113">
        <v>19154.4973287334</v>
      </c>
      <c r="T1979" s="113">
        <v>20044.312999999998</v>
      </c>
      <c r="U1979" s="113">
        <v>889.81567126651805</v>
      </c>
      <c r="V1979" s="113">
        <f t="shared" si="38"/>
        <v>20044313</v>
      </c>
      <c r="W1979" s="114"/>
      <c r="X1979">
        <v>2023</v>
      </c>
      <c r="Y1979" s="15">
        <v>44980</v>
      </c>
      <c r="Z1979" s="4">
        <v>24</v>
      </c>
      <c r="AA1979" s="4">
        <v>24</v>
      </c>
      <c r="AB1979" t="s">
        <v>224</v>
      </c>
      <c r="AC1979" t="s">
        <v>226</v>
      </c>
      <c r="AD1979" s="113">
        <v>5640.6355999999996</v>
      </c>
      <c r="AE1979" s="113">
        <v>5678.1994371391202</v>
      </c>
      <c r="AF1979" s="113">
        <v>37.563837139122597</v>
      </c>
    </row>
    <row r="1980" spans="13:32" x14ac:dyDescent="0.35">
      <c r="M1980">
        <v>2023</v>
      </c>
      <c r="N1980" s="15">
        <v>44981</v>
      </c>
      <c r="O1980" s="4">
        <v>24</v>
      </c>
      <c r="P1980" s="15" t="s">
        <v>216</v>
      </c>
      <c r="Q1980" t="s">
        <v>150</v>
      </c>
      <c r="R1980" t="s">
        <v>151</v>
      </c>
      <c r="S1980" s="113">
        <v>18194.0695603967</v>
      </c>
      <c r="T1980" s="113">
        <v>18988.034</v>
      </c>
      <c r="U1980" s="113">
        <v>793.96443960326303</v>
      </c>
      <c r="V1980" s="113">
        <f t="shared" si="38"/>
        <v>18988034</v>
      </c>
      <c r="W1980" s="114"/>
      <c r="X1980">
        <v>2023</v>
      </c>
      <c r="Y1980" s="15">
        <v>44981</v>
      </c>
      <c r="Z1980" s="4">
        <v>24</v>
      </c>
      <c r="AA1980" s="4">
        <v>24</v>
      </c>
      <c r="AB1980" t="s">
        <v>224</v>
      </c>
      <c r="AC1980" t="s">
        <v>226</v>
      </c>
      <c r="AD1980" s="113">
        <v>5639.6248599999999</v>
      </c>
      <c r="AE1980" s="113">
        <v>5677.1819661117197</v>
      </c>
      <c r="AF1980" s="113">
        <v>37.557106111727101</v>
      </c>
    </row>
    <row r="1981" spans="13:32" x14ac:dyDescent="0.35">
      <c r="M1981">
        <v>2023</v>
      </c>
      <c r="N1981" s="15">
        <v>44982</v>
      </c>
      <c r="O1981" s="4">
        <v>24</v>
      </c>
      <c r="P1981" s="15" t="s">
        <v>216</v>
      </c>
      <c r="Q1981" t="s">
        <v>150</v>
      </c>
      <c r="R1981" t="s">
        <v>151</v>
      </c>
      <c r="S1981" s="113">
        <v>17279.251277752101</v>
      </c>
      <c r="T1981" s="113">
        <v>18004.928</v>
      </c>
      <c r="U1981" s="113">
        <v>725.67672224780404</v>
      </c>
      <c r="V1981" s="113">
        <f t="shared" si="38"/>
        <v>18004928</v>
      </c>
      <c r="W1981" s="114"/>
      <c r="X1981">
        <v>2023</v>
      </c>
      <c r="Y1981" s="15">
        <v>44982</v>
      </c>
      <c r="Z1981" s="4">
        <v>24</v>
      </c>
      <c r="AA1981" s="4">
        <v>24</v>
      </c>
      <c r="AB1981" t="s">
        <v>224</v>
      </c>
      <c r="AC1981" t="s">
        <v>226</v>
      </c>
      <c r="AD1981" s="113">
        <v>5592.6248999999998</v>
      </c>
      <c r="AE1981" s="113">
        <v>5629.8690096751197</v>
      </c>
      <c r="AF1981" s="113">
        <v>37.2441096751228</v>
      </c>
    </row>
    <row r="1982" spans="13:32" x14ac:dyDescent="0.35">
      <c r="M1982">
        <v>2023</v>
      </c>
      <c r="N1982" s="15">
        <v>44983</v>
      </c>
      <c r="O1982" s="4">
        <v>24</v>
      </c>
      <c r="P1982" s="15" t="s">
        <v>216</v>
      </c>
      <c r="Q1982" t="s">
        <v>150</v>
      </c>
      <c r="R1982" t="s">
        <v>151</v>
      </c>
      <c r="S1982" s="113">
        <v>16279.3269405665</v>
      </c>
      <c r="T1982" s="113">
        <v>16998.724999999999</v>
      </c>
      <c r="U1982" s="113">
        <v>719.39805943346198</v>
      </c>
      <c r="V1982" s="113">
        <f t="shared" si="38"/>
        <v>16998725</v>
      </c>
      <c r="W1982" s="114"/>
      <c r="X1982">
        <v>2023</v>
      </c>
      <c r="Y1982" s="15">
        <v>44983</v>
      </c>
      <c r="Z1982" s="4">
        <v>24</v>
      </c>
      <c r="AA1982" s="4">
        <v>24</v>
      </c>
      <c r="AB1982" t="s">
        <v>224</v>
      </c>
      <c r="AC1982" t="s">
        <v>226</v>
      </c>
      <c r="AD1982" s="113">
        <v>5549.5771399999903</v>
      </c>
      <c r="AE1982" s="113">
        <v>5586.5345729314804</v>
      </c>
      <c r="AF1982" s="113">
        <v>36.957432931487098</v>
      </c>
    </row>
    <row r="1983" spans="13:32" x14ac:dyDescent="0.35">
      <c r="M1983">
        <v>2023</v>
      </c>
      <c r="N1983" s="15">
        <v>44984</v>
      </c>
      <c r="O1983" s="4">
        <v>24</v>
      </c>
      <c r="P1983" s="15" t="s">
        <v>216</v>
      </c>
      <c r="Q1983" t="s">
        <v>150</v>
      </c>
      <c r="R1983" t="s">
        <v>151</v>
      </c>
      <c r="S1983" s="113">
        <v>16658.219445124301</v>
      </c>
      <c r="T1983" s="113">
        <v>17401.460999999999</v>
      </c>
      <c r="U1983" s="113">
        <v>743.24155487568703</v>
      </c>
      <c r="V1983" s="113">
        <f t="shared" si="38"/>
        <v>17401461</v>
      </c>
      <c r="W1983" s="114"/>
      <c r="X1983">
        <v>2023</v>
      </c>
      <c r="Y1983" s="15">
        <v>44984</v>
      </c>
      <c r="Z1983" s="4">
        <v>24</v>
      </c>
      <c r="AA1983" s="4">
        <v>24</v>
      </c>
      <c r="AB1983" t="s">
        <v>224</v>
      </c>
      <c r="AC1983" t="s">
        <v>226</v>
      </c>
      <c r="AD1983" s="113">
        <v>5538.0672599999998</v>
      </c>
      <c r="AE1983" s="113">
        <v>5574.9480428359102</v>
      </c>
      <c r="AF1983" s="113">
        <v>36.880782835917799</v>
      </c>
    </row>
    <row r="1984" spans="13:32" x14ac:dyDescent="0.35">
      <c r="M1984">
        <v>2023</v>
      </c>
      <c r="N1984" s="15">
        <v>44985</v>
      </c>
      <c r="O1984" s="4">
        <v>24</v>
      </c>
      <c r="P1984" s="15" t="s">
        <v>216</v>
      </c>
      <c r="Q1984" t="s">
        <v>150</v>
      </c>
      <c r="R1984" t="s">
        <v>151</v>
      </c>
      <c r="S1984" s="113">
        <v>15719.7608222201</v>
      </c>
      <c r="T1984" s="113">
        <v>16431.261999999999</v>
      </c>
      <c r="U1984" s="113">
        <v>711.50117777983496</v>
      </c>
      <c r="V1984" s="113">
        <f t="shared" si="38"/>
        <v>16431261.999999998</v>
      </c>
      <c r="W1984" s="114"/>
      <c r="X1984">
        <v>2023</v>
      </c>
      <c r="Y1984" s="15">
        <v>44985</v>
      </c>
      <c r="Z1984" s="4">
        <v>24</v>
      </c>
      <c r="AA1984" s="4">
        <v>24</v>
      </c>
      <c r="AB1984" t="s">
        <v>224</v>
      </c>
      <c r="AC1984" t="s">
        <v>226</v>
      </c>
      <c r="AD1984" s="113">
        <v>5262.6651599999996</v>
      </c>
      <c r="AE1984" s="113">
        <v>5297.7119013615502</v>
      </c>
      <c r="AF1984" s="113">
        <v>35.046741361554197</v>
      </c>
    </row>
    <row r="1985" spans="13:32" x14ac:dyDescent="0.35">
      <c r="M1985">
        <v>2023</v>
      </c>
      <c r="N1985" s="15">
        <v>44986</v>
      </c>
      <c r="O1985" s="4">
        <v>24</v>
      </c>
      <c r="P1985" s="15" t="s">
        <v>217</v>
      </c>
      <c r="Q1985" t="s">
        <v>150</v>
      </c>
      <c r="R1985" t="s">
        <v>151</v>
      </c>
      <c r="S1985" s="113">
        <v>15548.532343901899</v>
      </c>
      <c r="T1985" s="113">
        <v>16220.453</v>
      </c>
      <c r="U1985" s="113">
        <v>671.92065609806298</v>
      </c>
      <c r="V1985" s="113">
        <f t="shared" si="38"/>
        <v>16220453</v>
      </c>
      <c r="W1985" s="114"/>
      <c r="X1985">
        <v>2023</v>
      </c>
      <c r="Y1985" s="15">
        <v>44986</v>
      </c>
      <c r="Z1985" s="4">
        <v>24</v>
      </c>
      <c r="AA1985" s="4">
        <v>24</v>
      </c>
      <c r="AB1985" t="s">
        <v>224</v>
      </c>
      <c r="AC1985" t="s">
        <v>226</v>
      </c>
      <c r="AD1985" s="113">
        <v>5200.9797999999901</v>
      </c>
      <c r="AE1985" s="113">
        <v>5235.6157474402198</v>
      </c>
      <c r="AF1985" s="113">
        <v>34.6359474402256</v>
      </c>
    </row>
    <row r="1986" spans="13:32" x14ac:dyDescent="0.35">
      <c r="M1986">
        <v>2023</v>
      </c>
      <c r="N1986" s="15">
        <v>44987</v>
      </c>
      <c r="O1986" s="4">
        <v>24</v>
      </c>
      <c r="P1986" s="15" t="s">
        <v>217</v>
      </c>
      <c r="Q1986" t="s">
        <v>150</v>
      </c>
      <c r="R1986" t="s">
        <v>151</v>
      </c>
      <c r="S1986" s="113">
        <v>15080.1585204073</v>
      </c>
      <c r="T1986" s="113">
        <v>15772.493</v>
      </c>
      <c r="U1986" s="113">
        <v>692.33447959261503</v>
      </c>
      <c r="V1986" s="113">
        <f t="shared" si="38"/>
        <v>15772493</v>
      </c>
      <c r="W1986" s="114"/>
      <c r="X1986">
        <v>2023</v>
      </c>
      <c r="Y1986" s="15">
        <v>44987</v>
      </c>
      <c r="Z1986" s="4">
        <v>24</v>
      </c>
      <c r="AA1986" s="4">
        <v>24</v>
      </c>
      <c r="AB1986" t="s">
        <v>224</v>
      </c>
      <c r="AC1986" t="s">
        <v>226</v>
      </c>
      <c r="AD1986" s="113">
        <v>5173.73524</v>
      </c>
      <c r="AE1986" s="113">
        <v>5208.1897521752398</v>
      </c>
      <c r="AF1986" s="113">
        <v>34.454512175241199</v>
      </c>
    </row>
    <row r="1987" spans="13:32" x14ac:dyDescent="0.35">
      <c r="M1987">
        <v>2023</v>
      </c>
      <c r="N1987" s="15">
        <v>44988</v>
      </c>
      <c r="O1987" s="4">
        <v>24</v>
      </c>
      <c r="P1987" s="15" t="s">
        <v>217</v>
      </c>
      <c r="Q1987" t="s">
        <v>150</v>
      </c>
      <c r="R1987" t="s">
        <v>151</v>
      </c>
      <c r="S1987" s="113">
        <v>15187.585569027</v>
      </c>
      <c r="T1987" s="113">
        <v>15853.561</v>
      </c>
      <c r="U1987" s="113">
        <v>665.97543097293897</v>
      </c>
      <c r="V1987" s="113">
        <f t="shared" si="38"/>
        <v>15853561</v>
      </c>
      <c r="W1987" s="114"/>
      <c r="X1987">
        <v>2023</v>
      </c>
      <c r="Y1987" s="15">
        <v>44988</v>
      </c>
      <c r="Z1987" s="4">
        <v>24</v>
      </c>
      <c r="AA1987" s="4">
        <v>24</v>
      </c>
      <c r="AB1987" t="s">
        <v>224</v>
      </c>
      <c r="AC1987" t="s">
        <v>226</v>
      </c>
      <c r="AD1987" s="113">
        <v>5210.1270999999997</v>
      </c>
      <c r="AE1987" s="113">
        <v>5244.8239639240801</v>
      </c>
      <c r="AF1987" s="113">
        <v>34.696863924081299</v>
      </c>
    </row>
    <row r="1988" spans="13:32" x14ac:dyDescent="0.35">
      <c r="M1988">
        <v>2023</v>
      </c>
      <c r="N1988" s="15">
        <v>44989</v>
      </c>
      <c r="O1988" s="4">
        <v>24</v>
      </c>
      <c r="P1988" s="15" t="s">
        <v>217</v>
      </c>
      <c r="Q1988" t="s">
        <v>150</v>
      </c>
      <c r="R1988" t="s">
        <v>151</v>
      </c>
      <c r="S1988" s="113">
        <v>14830.9737703213</v>
      </c>
      <c r="T1988" s="113">
        <v>15458.14</v>
      </c>
      <c r="U1988" s="113">
        <v>627.16622967868295</v>
      </c>
      <c r="V1988" s="113">
        <f t="shared" si="38"/>
        <v>15458140</v>
      </c>
      <c r="W1988" s="114"/>
      <c r="X1988">
        <v>2023</v>
      </c>
      <c r="Y1988" s="15">
        <v>44989</v>
      </c>
      <c r="Z1988" s="4">
        <v>24</v>
      </c>
      <c r="AA1988" s="4">
        <v>24</v>
      </c>
      <c r="AB1988" t="s">
        <v>224</v>
      </c>
      <c r="AC1988" t="s">
        <v>226</v>
      </c>
      <c r="AD1988" s="113">
        <v>5164.1943000000001</v>
      </c>
      <c r="AE1988" s="113">
        <v>5198.5852742441002</v>
      </c>
      <c r="AF1988" s="113">
        <v>34.3909742441056</v>
      </c>
    </row>
    <row r="1989" spans="13:32" x14ac:dyDescent="0.35">
      <c r="M1989">
        <v>2023</v>
      </c>
      <c r="N1989" s="15">
        <v>44990</v>
      </c>
      <c r="O1989" s="4">
        <v>24</v>
      </c>
      <c r="P1989" s="15" t="s">
        <v>217</v>
      </c>
      <c r="Q1989" t="s">
        <v>150</v>
      </c>
      <c r="R1989" t="s">
        <v>151</v>
      </c>
      <c r="S1989" s="113">
        <v>14650.946156335</v>
      </c>
      <c r="T1989" s="113">
        <v>15269.477000000001</v>
      </c>
      <c r="U1989" s="113">
        <v>618.530843664999</v>
      </c>
      <c r="V1989" s="113">
        <f t="shared" si="38"/>
        <v>15269477</v>
      </c>
      <c r="W1989" s="114"/>
      <c r="X1989">
        <v>2023</v>
      </c>
      <c r="Y1989" s="15">
        <v>44990</v>
      </c>
      <c r="Z1989" s="4">
        <v>24</v>
      </c>
      <c r="AA1989" s="4">
        <v>24</v>
      </c>
      <c r="AB1989" t="s">
        <v>224</v>
      </c>
      <c r="AC1989" t="s">
        <v>226</v>
      </c>
      <c r="AD1989" s="113">
        <v>5172.8848399999997</v>
      </c>
      <c r="AE1989" s="113">
        <v>5207.3336889327602</v>
      </c>
      <c r="AF1989" s="113">
        <v>34.448848932768499</v>
      </c>
    </row>
    <row r="1990" spans="13:32" x14ac:dyDescent="0.35">
      <c r="M1990">
        <v>2023</v>
      </c>
      <c r="N1990" s="15">
        <v>44991</v>
      </c>
      <c r="O1990" s="4">
        <v>24</v>
      </c>
      <c r="P1990" s="15" t="s">
        <v>217</v>
      </c>
      <c r="Q1990" t="s">
        <v>150</v>
      </c>
      <c r="R1990" t="s">
        <v>151</v>
      </c>
      <c r="S1990" s="113">
        <v>15578.244938100601</v>
      </c>
      <c r="T1990" s="113">
        <v>16255.032999999999</v>
      </c>
      <c r="U1990" s="113">
        <v>676.78806189937097</v>
      </c>
      <c r="V1990" s="113">
        <f t="shared" si="38"/>
        <v>16255033</v>
      </c>
      <c r="W1990" s="114"/>
      <c r="X1990">
        <v>2023</v>
      </c>
      <c r="Y1990" s="15">
        <v>44991</v>
      </c>
      <c r="Z1990" s="4">
        <v>24</v>
      </c>
      <c r="AA1990" s="4">
        <v>24</v>
      </c>
      <c r="AB1990" t="s">
        <v>224</v>
      </c>
      <c r="AC1990" t="s">
        <v>226</v>
      </c>
      <c r="AD1990" s="113">
        <v>5202.2291799999903</v>
      </c>
      <c r="AE1990" s="113">
        <v>5236.8734476917298</v>
      </c>
      <c r="AF1990" s="113">
        <v>34.644267691731798</v>
      </c>
    </row>
    <row r="1991" spans="13:32" x14ac:dyDescent="0.35">
      <c r="M1991">
        <v>2023</v>
      </c>
      <c r="N1991" s="15">
        <v>44992</v>
      </c>
      <c r="O1991" s="4">
        <v>24</v>
      </c>
      <c r="P1991" s="15" t="s">
        <v>217</v>
      </c>
      <c r="Q1991" t="s">
        <v>150</v>
      </c>
      <c r="R1991" t="s">
        <v>151</v>
      </c>
      <c r="S1991" s="113">
        <v>15372.3039334152</v>
      </c>
      <c r="T1991" s="113">
        <v>16048.214</v>
      </c>
      <c r="U1991" s="113">
        <v>675.91006658474498</v>
      </c>
      <c r="V1991" s="113">
        <f t="shared" si="38"/>
        <v>16048214</v>
      </c>
      <c r="W1991" s="114"/>
      <c r="X1991">
        <v>2023</v>
      </c>
      <c r="Y1991" s="15">
        <v>44992</v>
      </c>
      <c r="Z1991" s="4">
        <v>24</v>
      </c>
      <c r="AA1991" s="4">
        <v>24</v>
      </c>
      <c r="AB1991" t="s">
        <v>224</v>
      </c>
      <c r="AC1991" t="s">
        <v>226</v>
      </c>
      <c r="AD1991" s="113">
        <v>5240.4206800000002</v>
      </c>
      <c r="AE1991" s="113">
        <v>5275.3192841509199</v>
      </c>
      <c r="AF1991" s="113">
        <v>34.898604150923902</v>
      </c>
    </row>
    <row r="1992" spans="13:32" x14ac:dyDescent="0.35">
      <c r="M1992">
        <v>2023</v>
      </c>
      <c r="N1992" s="15">
        <v>44993</v>
      </c>
      <c r="O1992" s="4">
        <v>24</v>
      </c>
      <c r="P1992" s="15" t="s">
        <v>217</v>
      </c>
      <c r="Q1992" t="s">
        <v>150</v>
      </c>
      <c r="R1992" t="s">
        <v>151</v>
      </c>
      <c r="S1992" s="113">
        <v>15534.545871902699</v>
      </c>
      <c r="T1992" s="113">
        <v>16229.286</v>
      </c>
      <c r="U1992" s="113">
        <v>694.74012809722899</v>
      </c>
      <c r="V1992" s="113">
        <f t="shared" si="38"/>
        <v>16229286</v>
      </c>
      <c r="W1992" s="114"/>
      <c r="X1992">
        <v>2023</v>
      </c>
      <c r="Y1992" s="15">
        <v>44993</v>
      </c>
      <c r="Z1992" s="4">
        <v>24</v>
      </c>
      <c r="AA1992" s="4">
        <v>24</v>
      </c>
      <c r="AB1992" t="s">
        <v>224</v>
      </c>
      <c r="AC1992" t="s">
        <v>226</v>
      </c>
      <c r="AD1992" s="113">
        <v>5246.1257399999904</v>
      </c>
      <c r="AE1992" s="113">
        <v>5281.0623370226303</v>
      </c>
      <c r="AF1992" s="113">
        <v>34.9365970226333</v>
      </c>
    </row>
    <row r="1993" spans="13:32" x14ac:dyDescent="0.35">
      <c r="M1993">
        <v>2023</v>
      </c>
      <c r="N1993" s="15">
        <v>44994</v>
      </c>
      <c r="O1993" s="4">
        <v>24</v>
      </c>
      <c r="P1993" s="15" t="s">
        <v>217</v>
      </c>
      <c r="Q1993" t="s">
        <v>150</v>
      </c>
      <c r="R1993" t="s">
        <v>151</v>
      </c>
      <c r="S1993" s="113">
        <v>15263.3425597894</v>
      </c>
      <c r="T1993" s="113">
        <v>15942.668</v>
      </c>
      <c r="U1993" s="113">
        <v>679.32544021057902</v>
      </c>
      <c r="V1993" s="113">
        <f t="shared" ref="V1993:V2056" si="39">T1993*1000</f>
        <v>15942668</v>
      </c>
      <c r="W1993" s="114"/>
      <c r="X1993">
        <v>2023</v>
      </c>
      <c r="Y1993" s="15">
        <v>44994</v>
      </c>
      <c r="Z1993" s="4">
        <v>24</v>
      </c>
      <c r="AA1993" s="4">
        <v>24</v>
      </c>
      <c r="AB1993" t="s">
        <v>224</v>
      </c>
      <c r="AC1993" t="s">
        <v>226</v>
      </c>
      <c r="AD1993" s="113">
        <v>5220.0739400000002</v>
      </c>
      <c r="AE1993" s="113">
        <v>5254.8370449480199</v>
      </c>
      <c r="AF1993" s="113">
        <v>34.763104948019901</v>
      </c>
    </row>
    <row r="1994" spans="13:32" x14ac:dyDescent="0.35">
      <c r="M1994">
        <v>2023</v>
      </c>
      <c r="N1994" s="15">
        <v>44995</v>
      </c>
      <c r="O1994" s="4">
        <v>24</v>
      </c>
      <c r="P1994" s="15" t="s">
        <v>217</v>
      </c>
      <c r="Q1994" t="s">
        <v>150</v>
      </c>
      <c r="R1994" t="s">
        <v>151</v>
      </c>
      <c r="S1994" s="113">
        <v>15476.517584630201</v>
      </c>
      <c r="T1994" s="113">
        <v>16204.576999999999</v>
      </c>
      <c r="U1994" s="113">
        <v>728.05941536970499</v>
      </c>
      <c r="V1994" s="113">
        <f t="shared" si="39"/>
        <v>16204577</v>
      </c>
      <c r="W1994" s="114"/>
      <c r="X1994">
        <v>2023</v>
      </c>
      <c r="Y1994" s="15">
        <v>44995</v>
      </c>
      <c r="Z1994" s="4">
        <v>24</v>
      </c>
      <c r="AA1994" s="4">
        <v>24</v>
      </c>
      <c r="AB1994" t="s">
        <v>224</v>
      </c>
      <c r="AC1994" t="s">
        <v>226</v>
      </c>
      <c r="AD1994" s="113">
        <v>5249.6481800000001</v>
      </c>
      <c r="AE1994" s="113">
        <v>5284.6082347270203</v>
      </c>
      <c r="AF1994" s="113">
        <v>34.960054727026098</v>
      </c>
    </row>
    <row r="1995" spans="13:32" x14ac:dyDescent="0.35">
      <c r="M1995">
        <v>2023</v>
      </c>
      <c r="N1995" s="15">
        <v>44996</v>
      </c>
      <c r="O1995" s="4">
        <v>24</v>
      </c>
      <c r="P1995" s="15" t="s">
        <v>217</v>
      </c>
      <c r="Q1995" t="s">
        <v>150</v>
      </c>
      <c r="R1995" t="s">
        <v>151</v>
      </c>
      <c r="S1995" s="113">
        <v>14463.764348762699</v>
      </c>
      <c r="T1995" s="113">
        <v>15117.554</v>
      </c>
      <c r="U1995" s="113">
        <v>653.78965123724004</v>
      </c>
      <c r="V1995" s="113">
        <f t="shared" si="39"/>
        <v>15117554</v>
      </c>
      <c r="W1995" s="114"/>
      <c r="X1995">
        <v>2023</v>
      </c>
      <c r="Y1995" s="15">
        <v>44996</v>
      </c>
      <c r="Z1995" s="4">
        <v>24</v>
      </c>
      <c r="AA1995" s="4">
        <v>24</v>
      </c>
      <c r="AB1995" t="s">
        <v>224</v>
      </c>
      <c r="AC1995" t="s">
        <v>226</v>
      </c>
      <c r="AD1995" s="113">
        <v>5175.1060399999997</v>
      </c>
      <c r="AE1995" s="113">
        <v>5209.5696810237596</v>
      </c>
      <c r="AF1995" s="113">
        <v>34.463641023761703</v>
      </c>
    </row>
    <row r="1996" spans="13:32" x14ac:dyDescent="0.35">
      <c r="M1996">
        <v>2023</v>
      </c>
      <c r="N1996" s="15">
        <v>44997</v>
      </c>
      <c r="O1996" s="4">
        <v>23</v>
      </c>
      <c r="P1996" s="15" t="s">
        <v>217</v>
      </c>
      <c r="Q1996" t="s">
        <v>150</v>
      </c>
      <c r="R1996" t="s">
        <v>151</v>
      </c>
      <c r="S1996" s="113">
        <v>14522.974664150801</v>
      </c>
      <c r="T1996" s="113">
        <v>15147.739</v>
      </c>
      <c r="U1996" s="113">
        <v>624.76433584916401</v>
      </c>
      <c r="V1996" s="113">
        <f t="shared" si="39"/>
        <v>15147739</v>
      </c>
      <c r="W1996" s="114"/>
      <c r="X1996">
        <v>2023</v>
      </c>
      <c r="Y1996" s="15">
        <v>44997</v>
      </c>
      <c r="Z1996" s="4">
        <v>23</v>
      </c>
      <c r="AA1996" s="4">
        <v>23</v>
      </c>
      <c r="AB1996" t="s">
        <v>224</v>
      </c>
      <c r="AC1996" t="s">
        <v>226</v>
      </c>
      <c r="AD1996" s="113">
        <v>5197.9910799999998</v>
      </c>
      <c r="AE1996" s="113">
        <v>5232.6071240464698</v>
      </c>
      <c r="AF1996" s="113">
        <v>34.616044046478102</v>
      </c>
    </row>
    <row r="1997" spans="13:32" x14ac:dyDescent="0.35">
      <c r="M1997">
        <v>2023</v>
      </c>
      <c r="N1997" s="15">
        <v>44998</v>
      </c>
      <c r="O1997" s="4">
        <v>24</v>
      </c>
      <c r="P1997" s="15" t="s">
        <v>217</v>
      </c>
      <c r="Q1997" t="s">
        <v>150</v>
      </c>
      <c r="R1997" t="s">
        <v>151</v>
      </c>
      <c r="S1997" s="113">
        <v>14616.332412433199</v>
      </c>
      <c r="T1997" s="113">
        <v>15301.522999999999</v>
      </c>
      <c r="U1997" s="113">
        <v>685.19058756674497</v>
      </c>
      <c r="V1997" s="113">
        <f t="shared" si="39"/>
        <v>15301523</v>
      </c>
      <c r="W1997" s="114"/>
      <c r="X1997">
        <v>2023</v>
      </c>
      <c r="Y1997" s="15">
        <v>44998</v>
      </c>
      <c r="Z1997" s="4">
        <v>24</v>
      </c>
      <c r="AA1997" s="4">
        <v>24</v>
      </c>
      <c r="AB1997" t="s">
        <v>224</v>
      </c>
      <c r="AC1997" t="s">
        <v>226</v>
      </c>
      <c r="AD1997" s="113">
        <v>5195.7415799999999</v>
      </c>
      <c r="AE1997" s="113">
        <v>5230.34264349151</v>
      </c>
      <c r="AF1997" s="113">
        <v>34.601063491512797</v>
      </c>
    </row>
    <row r="1998" spans="13:32" x14ac:dyDescent="0.35">
      <c r="M1998">
        <v>2023</v>
      </c>
      <c r="N1998" s="15">
        <v>44999</v>
      </c>
      <c r="O1998" s="4">
        <v>24</v>
      </c>
      <c r="P1998" s="15" t="s">
        <v>217</v>
      </c>
      <c r="Q1998" t="s">
        <v>150</v>
      </c>
      <c r="R1998" t="s">
        <v>151</v>
      </c>
      <c r="S1998" s="113">
        <v>14691.5937270552</v>
      </c>
      <c r="T1998" s="113">
        <v>15315.455</v>
      </c>
      <c r="U1998" s="113">
        <v>623.86127294472499</v>
      </c>
      <c r="V1998" s="113">
        <f t="shared" si="39"/>
        <v>15315455</v>
      </c>
      <c r="W1998" s="114"/>
      <c r="X1998">
        <v>2023</v>
      </c>
      <c r="Y1998" s="15">
        <v>44999</v>
      </c>
      <c r="Z1998" s="4">
        <v>24</v>
      </c>
      <c r="AA1998" s="4">
        <v>24</v>
      </c>
      <c r="AB1998" t="s">
        <v>224</v>
      </c>
      <c r="AC1998" t="s">
        <v>226</v>
      </c>
      <c r="AD1998" s="113">
        <v>5188.3506600000001</v>
      </c>
      <c r="AE1998" s="113">
        <v>5222.9025036278499</v>
      </c>
      <c r="AF1998" s="113">
        <v>34.551843627852499</v>
      </c>
    </row>
    <row r="1999" spans="13:32" x14ac:dyDescent="0.35">
      <c r="M1999">
        <v>2023</v>
      </c>
      <c r="N1999" s="15">
        <v>45000</v>
      </c>
      <c r="O1999" s="4">
        <v>24</v>
      </c>
      <c r="P1999" s="15" t="s">
        <v>217</v>
      </c>
      <c r="Q1999" t="s">
        <v>150</v>
      </c>
      <c r="R1999" t="s">
        <v>151</v>
      </c>
      <c r="S1999" s="113">
        <v>14683.7268673206</v>
      </c>
      <c r="T1999" s="113">
        <v>15330.012000000001</v>
      </c>
      <c r="U1999" s="113">
        <v>646.28513267932794</v>
      </c>
      <c r="V1999" s="113">
        <f t="shared" si="39"/>
        <v>15330012</v>
      </c>
      <c r="W1999" s="114"/>
      <c r="X1999">
        <v>2023</v>
      </c>
      <c r="Y1999" s="15">
        <v>45000</v>
      </c>
      <c r="Z1999" s="4">
        <v>24</v>
      </c>
      <c r="AA1999" s="4">
        <v>24</v>
      </c>
      <c r="AB1999" t="s">
        <v>224</v>
      </c>
      <c r="AC1999" t="s">
        <v>226</v>
      </c>
      <c r="AD1999" s="113">
        <v>5226.8473800000002</v>
      </c>
      <c r="AE1999" s="113">
        <v>5261.6555927009504</v>
      </c>
      <c r="AF1999" s="113">
        <v>34.808212700953199</v>
      </c>
    </row>
    <row r="2000" spans="13:32" x14ac:dyDescent="0.35">
      <c r="M2000">
        <v>2023</v>
      </c>
      <c r="N2000" s="15">
        <v>45001</v>
      </c>
      <c r="O2000" s="4">
        <v>24</v>
      </c>
      <c r="P2000" s="15" t="s">
        <v>217</v>
      </c>
      <c r="Q2000" t="s">
        <v>150</v>
      </c>
      <c r="R2000" t="s">
        <v>151</v>
      </c>
      <c r="S2000" s="113">
        <v>14849.050880343801</v>
      </c>
      <c r="T2000" s="113">
        <v>15451.393</v>
      </c>
      <c r="U2000" s="113">
        <v>602.34211965611303</v>
      </c>
      <c r="V2000" s="113">
        <f t="shared" si="39"/>
        <v>15451393</v>
      </c>
      <c r="W2000" s="114"/>
      <c r="X2000">
        <v>2023</v>
      </c>
      <c r="Y2000" s="15">
        <v>45001</v>
      </c>
      <c r="Z2000" s="4">
        <v>24</v>
      </c>
      <c r="AA2000" s="4">
        <v>24</v>
      </c>
      <c r="AB2000" t="s">
        <v>224</v>
      </c>
      <c r="AC2000" t="s">
        <v>226</v>
      </c>
      <c r="AD2000" s="113">
        <v>5207.0180799999998</v>
      </c>
      <c r="AE2000" s="113">
        <v>5241.6942393919599</v>
      </c>
      <c r="AF2000" s="113">
        <v>34.676159391963999</v>
      </c>
    </row>
    <row r="2001" spans="13:32" x14ac:dyDescent="0.35">
      <c r="M2001">
        <v>2023</v>
      </c>
      <c r="N2001" s="15">
        <v>45002</v>
      </c>
      <c r="O2001" s="4">
        <v>24</v>
      </c>
      <c r="P2001" s="15" t="s">
        <v>217</v>
      </c>
      <c r="Q2001" t="s">
        <v>150</v>
      </c>
      <c r="R2001" t="s">
        <v>151</v>
      </c>
      <c r="S2001" s="113">
        <v>14607.0251329451</v>
      </c>
      <c r="T2001" s="113">
        <v>15190.191000000001</v>
      </c>
      <c r="U2001" s="113">
        <v>583.16586705482905</v>
      </c>
      <c r="V2001" s="113">
        <f t="shared" si="39"/>
        <v>15190191</v>
      </c>
      <c r="W2001" s="114"/>
      <c r="X2001">
        <v>2023</v>
      </c>
      <c r="Y2001" s="15">
        <v>45002</v>
      </c>
      <c r="Z2001" s="4">
        <v>24</v>
      </c>
      <c r="AA2001" s="4">
        <v>24</v>
      </c>
      <c r="AB2001" t="s">
        <v>224</v>
      </c>
      <c r="AC2001" t="s">
        <v>226</v>
      </c>
      <c r="AD2001" s="113">
        <v>5223.6908199999998</v>
      </c>
      <c r="AE2001" s="113">
        <v>5258.4780115760004</v>
      </c>
      <c r="AF2001" s="113">
        <v>34.787191576000602</v>
      </c>
    </row>
    <row r="2002" spans="13:32" x14ac:dyDescent="0.35">
      <c r="M2002">
        <v>2023</v>
      </c>
      <c r="N2002" s="15">
        <v>45003</v>
      </c>
      <c r="O2002" s="4">
        <v>24</v>
      </c>
      <c r="P2002" s="15" t="s">
        <v>217</v>
      </c>
      <c r="Q2002" t="s">
        <v>150</v>
      </c>
      <c r="R2002" t="s">
        <v>151</v>
      </c>
      <c r="S2002" s="113">
        <v>13997.2545716764</v>
      </c>
      <c r="T2002" s="113">
        <v>14587.272999999999</v>
      </c>
      <c r="U2002" s="113">
        <v>590.01842832350303</v>
      </c>
      <c r="V2002" s="113">
        <f t="shared" si="39"/>
        <v>14587273</v>
      </c>
      <c r="W2002" s="114"/>
      <c r="X2002">
        <v>2023</v>
      </c>
      <c r="Y2002" s="15">
        <v>45003</v>
      </c>
      <c r="Z2002" s="4">
        <v>24</v>
      </c>
      <c r="AA2002" s="4">
        <v>24</v>
      </c>
      <c r="AB2002" t="s">
        <v>224</v>
      </c>
      <c r="AC2002" t="s">
        <v>226</v>
      </c>
      <c r="AD2002" s="113">
        <v>5154.5272599999998</v>
      </c>
      <c r="AE2002" s="113">
        <v>5188.85385654947</v>
      </c>
      <c r="AF2002" s="113">
        <v>34.326596549475198</v>
      </c>
    </row>
    <row r="2003" spans="13:32" x14ac:dyDescent="0.35">
      <c r="M2003">
        <v>2023</v>
      </c>
      <c r="N2003" s="15">
        <v>45004</v>
      </c>
      <c r="O2003" s="4">
        <v>24</v>
      </c>
      <c r="P2003" s="15" t="s">
        <v>217</v>
      </c>
      <c r="Q2003" t="s">
        <v>150</v>
      </c>
      <c r="R2003" t="s">
        <v>151</v>
      </c>
      <c r="S2003" s="113">
        <v>13879.084224133199</v>
      </c>
      <c r="T2003" s="113">
        <v>14456.486999999999</v>
      </c>
      <c r="U2003" s="113">
        <v>577.40277586671903</v>
      </c>
      <c r="V2003" s="113">
        <f t="shared" si="39"/>
        <v>14456487</v>
      </c>
      <c r="W2003" s="114"/>
      <c r="X2003">
        <v>2023</v>
      </c>
      <c r="Y2003" s="15">
        <v>45004</v>
      </c>
      <c r="Z2003" s="4">
        <v>24</v>
      </c>
      <c r="AA2003" s="4">
        <v>24</v>
      </c>
      <c r="AB2003" t="s">
        <v>224</v>
      </c>
      <c r="AC2003" t="s">
        <v>226</v>
      </c>
      <c r="AD2003" s="113">
        <v>5148.7863399999997</v>
      </c>
      <c r="AE2003" s="113">
        <v>5183.0747048679405</v>
      </c>
      <c r="AF2003" s="113">
        <v>34.288364867940999</v>
      </c>
    </row>
    <row r="2004" spans="13:32" x14ac:dyDescent="0.35">
      <c r="M2004">
        <v>2023</v>
      </c>
      <c r="N2004" s="15">
        <v>45005</v>
      </c>
      <c r="O2004" s="4">
        <v>24</v>
      </c>
      <c r="P2004" s="15" t="s">
        <v>217</v>
      </c>
      <c r="Q2004" t="s">
        <v>150</v>
      </c>
      <c r="R2004" t="s">
        <v>151</v>
      </c>
      <c r="S2004" s="113">
        <v>14416.739894904</v>
      </c>
      <c r="T2004" s="113">
        <v>15040.832</v>
      </c>
      <c r="U2004" s="113">
        <v>624.092105095953</v>
      </c>
      <c r="V2004" s="113">
        <f t="shared" si="39"/>
        <v>15040832</v>
      </c>
      <c r="W2004" s="114"/>
      <c r="X2004">
        <v>2023</v>
      </c>
      <c r="Y2004" s="15">
        <v>45005</v>
      </c>
      <c r="Z2004" s="4">
        <v>24</v>
      </c>
      <c r="AA2004" s="4">
        <v>24</v>
      </c>
      <c r="AB2004" t="s">
        <v>224</v>
      </c>
      <c r="AC2004" t="s">
        <v>226</v>
      </c>
      <c r="AD2004" s="113">
        <v>5177.7889999999998</v>
      </c>
      <c r="AE2004" s="113">
        <v>5212.2705082074599</v>
      </c>
      <c r="AF2004" s="113">
        <v>34.4815082074687</v>
      </c>
    </row>
    <row r="2005" spans="13:32" x14ac:dyDescent="0.35">
      <c r="M2005">
        <v>2023</v>
      </c>
      <c r="N2005" s="15">
        <v>45006</v>
      </c>
      <c r="O2005" s="4">
        <v>24</v>
      </c>
      <c r="P2005" s="15" t="s">
        <v>217</v>
      </c>
      <c r="Q2005" t="s">
        <v>150</v>
      </c>
      <c r="R2005" t="s">
        <v>151</v>
      </c>
      <c r="S2005" s="113">
        <v>14095.5843771487</v>
      </c>
      <c r="T2005" s="113">
        <v>14670.504000000001</v>
      </c>
      <c r="U2005" s="113">
        <v>574.91962285122099</v>
      </c>
      <c r="V2005" s="113">
        <f t="shared" si="39"/>
        <v>14670504</v>
      </c>
      <c r="W2005" s="114"/>
      <c r="X2005">
        <v>2023</v>
      </c>
      <c r="Y2005" s="15">
        <v>45006</v>
      </c>
      <c r="Z2005" s="4">
        <v>24</v>
      </c>
      <c r="AA2005" s="4">
        <v>24</v>
      </c>
      <c r="AB2005" t="s">
        <v>224</v>
      </c>
      <c r="AC2005" t="s">
        <v>226</v>
      </c>
      <c r="AD2005" s="113">
        <v>5190.8845000000001</v>
      </c>
      <c r="AE2005" s="113">
        <v>5225.4532177462697</v>
      </c>
      <c r="AF2005" s="113">
        <v>34.568717746275802</v>
      </c>
    </row>
    <row r="2006" spans="13:32" x14ac:dyDescent="0.35">
      <c r="M2006">
        <v>2023</v>
      </c>
      <c r="N2006" s="15">
        <v>45007</v>
      </c>
      <c r="O2006" s="4">
        <v>24</v>
      </c>
      <c r="P2006" s="15" t="s">
        <v>217</v>
      </c>
      <c r="Q2006" t="s">
        <v>150</v>
      </c>
      <c r="R2006" t="s">
        <v>151</v>
      </c>
      <c r="S2006" s="113">
        <v>14112.2844332928</v>
      </c>
      <c r="T2006" s="113">
        <v>14684.906000000001</v>
      </c>
      <c r="U2006" s="113">
        <v>572.62156670719696</v>
      </c>
      <c r="V2006" s="113">
        <f t="shared" si="39"/>
        <v>14684906</v>
      </c>
      <c r="W2006" s="114"/>
      <c r="X2006">
        <v>2023</v>
      </c>
      <c r="Y2006" s="15">
        <v>45007</v>
      </c>
      <c r="Z2006" s="4">
        <v>24</v>
      </c>
      <c r="AA2006" s="4">
        <v>24</v>
      </c>
      <c r="AB2006" t="s">
        <v>224</v>
      </c>
      <c r="AC2006" t="s">
        <v>226</v>
      </c>
      <c r="AD2006" s="113">
        <v>5209.0680599999996</v>
      </c>
      <c r="AE2006" s="113">
        <v>5243.7578712426202</v>
      </c>
      <c r="AF2006" s="113">
        <v>34.6898112426273</v>
      </c>
    </row>
    <row r="2007" spans="13:32" x14ac:dyDescent="0.35">
      <c r="M2007">
        <v>2023</v>
      </c>
      <c r="N2007" s="15">
        <v>45008</v>
      </c>
      <c r="O2007" s="4">
        <v>24</v>
      </c>
      <c r="P2007" s="15" t="s">
        <v>217</v>
      </c>
      <c r="Q2007" t="s">
        <v>150</v>
      </c>
      <c r="R2007" t="s">
        <v>151</v>
      </c>
      <c r="S2007" s="113">
        <v>14521.1951378423</v>
      </c>
      <c r="T2007" s="113">
        <v>15111.308000000001</v>
      </c>
      <c r="U2007" s="113">
        <v>590.11286215768598</v>
      </c>
      <c r="V2007" s="113">
        <f t="shared" si="39"/>
        <v>15111308</v>
      </c>
      <c r="W2007" s="114"/>
      <c r="X2007">
        <v>2023</v>
      </c>
      <c r="Y2007" s="15">
        <v>45008</v>
      </c>
      <c r="Z2007" s="4">
        <v>24</v>
      </c>
      <c r="AA2007" s="4">
        <v>24</v>
      </c>
      <c r="AB2007" t="s">
        <v>224</v>
      </c>
      <c r="AC2007" t="s">
        <v>226</v>
      </c>
      <c r="AD2007" s="113">
        <v>5218.7226799999999</v>
      </c>
      <c r="AE2007" s="113">
        <v>5253.4767862262097</v>
      </c>
      <c r="AF2007" s="113">
        <v>34.754106226214098</v>
      </c>
    </row>
    <row r="2008" spans="13:32" x14ac:dyDescent="0.35">
      <c r="M2008">
        <v>2023</v>
      </c>
      <c r="N2008" s="15">
        <v>45009</v>
      </c>
      <c r="O2008" s="4">
        <v>24</v>
      </c>
      <c r="P2008" s="15" t="s">
        <v>217</v>
      </c>
      <c r="Q2008" t="s">
        <v>150</v>
      </c>
      <c r="R2008" t="s">
        <v>151</v>
      </c>
      <c r="S2008" s="113">
        <v>14931.591865739199</v>
      </c>
      <c r="T2008" s="113">
        <v>15560.013000000001</v>
      </c>
      <c r="U2008" s="113">
        <v>628.42113426073399</v>
      </c>
      <c r="V2008" s="113">
        <f t="shared" si="39"/>
        <v>15560013</v>
      </c>
      <c r="W2008" s="114"/>
      <c r="X2008">
        <v>2023</v>
      </c>
      <c r="Y2008" s="15">
        <v>45009</v>
      </c>
      <c r="Z2008" s="4">
        <v>24</v>
      </c>
      <c r="AA2008" s="4">
        <v>24</v>
      </c>
      <c r="AB2008" t="s">
        <v>224</v>
      </c>
      <c r="AC2008" t="s">
        <v>226</v>
      </c>
      <c r="AD2008" s="113">
        <v>5210.8572400000003</v>
      </c>
      <c r="AE2008" s="113">
        <v>5245.5589662945604</v>
      </c>
      <c r="AF2008" s="113">
        <v>34.7017262945648</v>
      </c>
    </row>
    <row r="2009" spans="13:32" x14ac:dyDescent="0.35">
      <c r="M2009">
        <v>2023</v>
      </c>
      <c r="N2009" s="15">
        <v>45010</v>
      </c>
      <c r="O2009" s="4">
        <v>24</v>
      </c>
      <c r="P2009" s="15" t="s">
        <v>217</v>
      </c>
      <c r="Q2009" t="s">
        <v>150</v>
      </c>
      <c r="R2009" t="s">
        <v>151</v>
      </c>
      <c r="S2009" s="113">
        <v>14550.414827021899</v>
      </c>
      <c r="T2009" s="113">
        <v>15142.511</v>
      </c>
      <c r="U2009" s="113">
        <v>592.096172978092</v>
      </c>
      <c r="V2009" s="113">
        <f t="shared" si="39"/>
        <v>15142511</v>
      </c>
      <c r="W2009" s="114"/>
      <c r="X2009">
        <v>2023</v>
      </c>
      <c r="Y2009" s="15">
        <v>45010</v>
      </c>
      <c r="Z2009" s="4">
        <v>24</v>
      </c>
      <c r="AA2009" s="4">
        <v>24</v>
      </c>
      <c r="AB2009" t="s">
        <v>224</v>
      </c>
      <c r="AC2009" t="s">
        <v>226</v>
      </c>
      <c r="AD2009" s="113">
        <v>5124.9977799999997</v>
      </c>
      <c r="AE2009" s="113">
        <v>5159.12772484988</v>
      </c>
      <c r="AF2009" s="113">
        <v>34.129944849882399</v>
      </c>
    </row>
    <row r="2010" spans="13:32" x14ac:dyDescent="0.35">
      <c r="M2010">
        <v>2023</v>
      </c>
      <c r="N2010" s="15">
        <v>45011</v>
      </c>
      <c r="O2010" s="4">
        <v>24</v>
      </c>
      <c r="P2010" s="15" t="s">
        <v>217</v>
      </c>
      <c r="Q2010" t="s">
        <v>150</v>
      </c>
      <c r="R2010" t="s">
        <v>151</v>
      </c>
      <c r="S2010" s="113">
        <v>14136.487497993399</v>
      </c>
      <c r="T2010" s="113">
        <v>14716.989</v>
      </c>
      <c r="U2010" s="113">
        <v>580.50150200651296</v>
      </c>
      <c r="V2010" s="113">
        <f t="shared" si="39"/>
        <v>14716989</v>
      </c>
      <c r="W2010" s="114"/>
      <c r="X2010">
        <v>2023</v>
      </c>
      <c r="Y2010" s="15">
        <v>45011</v>
      </c>
      <c r="Z2010" s="4">
        <v>24</v>
      </c>
      <c r="AA2010" s="4">
        <v>24</v>
      </c>
      <c r="AB2010" t="s">
        <v>224</v>
      </c>
      <c r="AC2010" t="s">
        <v>226</v>
      </c>
      <c r="AD2010" s="113">
        <v>5141.7257999999902</v>
      </c>
      <c r="AE2010" s="113">
        <v>5175.9671451713102</v>
      </c>
      <c r="AF2010" s="113">
        <v>34.241345171318002</v>
      </c>
    </row>
    <row r="2011" spans="13:32" x14ac:dyDescent="0.35">
      <c r="M2011">
        <v>2023</v>
      </c>
      <c r="N2011" s="15">
        <v>45012</v>
      </c>
      <c r="O2011" s="4">
        <v>24</v>
      </c>
      <c r="P2011" s="15" t="s">
        <v>217</v>
      </c>
      <c r="Q2011" t="s">
        <v>150</v>
      </c>
      <c r="R2011" t="s">
        <v>151</v>
      </c>
      <c r="S2011" s="113">
        <v>14796.612530468699</v>
      </c>
      <c r="T2011" s="113">
        <v>15385.758</v>
      </c>
      <c r="U2011" s="113">
        <v>589.14546953123499</v>
      </c>
      <c r="V2011" s="113">
        <f t="shared" si="39"/>
        <v>15385758</v>
      </c>
      <c r="W2011" s="114"/>
      <c r="X2011">
        <v>2023</v>
      </c>
      <c r="Y2011" s="15">
        <v>45012</v>
      </c>
      <c r="Z2011" s="4">
        <v>24</v>
      </c>
      <c r="AA2011" s="4">
        <v>24</v>
      </c>
      <c r="AB2011" t="s">
        <v>224</v>
      </c>
      <c r="AC2011" t="s">
        <v>226</v>
      </c>
      <c r="AD2011" s="113">
        <v>5239.24982</v>
      </c>
      <c r="AE2011" s="113">
        <v>5274.1406268036899</v>
      </c>
      <c r="AF2011" s="113">
        <v>34.890806803697203</v>
      </c>
    </row>
    <row r="2012" spans="13:32" x14ac:dyDescent="0.35">
      <c r="M2012">
        <v>2023</v>
      </c>
      <c r="N2012" s="15">
        <v>45013</v>
      </c>
      <c r="O2012" s="4">
        <v>24</v>
      </c>
      <c r="P2012" s="15" t="s">
        <v>217</v>
      </c>
      <c r="Q2012" t="s">
        <v>150</v>
      </c>
      <c r="R2012" t="s">
        <v>151</v>
      </c>
      <c r="S2012" s="113">
        <v>14866.7739139232</v>
      </c>
      <c r="T2012" s="113">
        <v>15461.346</v>
      </c>
      <c r="U2012" s="113">
        <v>594.57208607672305</v>
      </c>
      <c r="V2012" s="113">
        <f t="shared" si="39"/>
        <v>15461346</v>
      </c>
      <c r="W2012" s="114"/>
      <c r="X2012">
        <v>2023</v>
      </c>
      <c r="Y2012" s="15">
        <v>45013</v>
      </c>
      <c r="Z2012" s="4">
        <v>24</v>
      </c>
      <c r="AA2012" s="4">
        <v>24</v>
      </c>
      <c r="AB2012" t="s">
        <v>224</v>
      </c>
      <c r="AC2012" t="s">
        <v>226</v>
      </c>
      <c r="AD2012" s="113">
        <v>5197.5154199999997</v>
      </c>
      <c r="AE2012" s="113">
        <v>5232.1282963866497</v>
      </c>
      <c r="AF2012" s="113">
        <v>34.612876386653802</v>
      </c>
    </row>
    <row r="2013" spans="13:32" x14ac:dyDescent="0.35">
      <c r="M2013">
        <v>2023</v>
      </c>
      <c r="N2013" s="15">
        <v>45014</v>
      </c>
      <c r="O2013" s="4">
        <v>24</v>
      </c>
      <c r="P2013" s="15" t="s">
        <v>217</v>
      </c>
      <c r="Q2013" t="s">
        <v>150</v>
      </c>
      <c r="R2013" t="s">
        <v>151</v>
      </c>
      <c r="S2013" s="113">
        <v>14551.144943236401</v>
      </c>
      <c r="T2013" s="113">
        <v>15133.165000000001</v>
      </c>
      <c r="U2013" s="113">
        <v>582.02005676354702</v>
      </c>
      <c r="V2013" s="113">
        <f t="shared" si="39"/>
        <v>15133165</v>
      </c>
      <c r="W2013" s="114"/>
      <c r="X2013">
        <v>2023</v>
      </c>
      <c r="Y2013" s="15">
        <v>45014</v>
      </c>
      <c r="Z2013" s="4">
        <v>24</v>
      </c>
      <c r="AA2013" s="4">
        <v>24</v>
      </c>
      <c r="AB2013" t="s">
        <v>224</v>
      </c>
      <c r="AC2013" t="s">
        <v>226</v>
      </c>
      <c r="AD2013" s="113">
        <v>5209.0297599999903</v>
      </c>
      <c r="AE2013" s="113">
        <v>5243.7193161836103</v>
      </c>
      <c r="AF2013" s="113">
        <v>34.689556183611998</v>
      </c>
    </row>
    <row r="2014" spans="13:32" x14ac:dyDescent="0.35">
      <c r="M2014">
        <v>2023</v>
      </c>
      <c r="N2014" s="15">
        <v>45015</v>
      </c>
      <c r="O2014" s="4">
        <v>24</v>
      </c>
      <c r="P2014" s="15" t="s">
        <v>217</v>
      </c>
      <c r="Q2014" t="s">
        <v>150</v>
      </c>
      <c r="R2014" t="s">
        <v>151</v>
      </c>
      <c r="S2014" s="113">
        <v>14728.196315126101</v>
      </c>
      <c r="T2014" s="113">
        <v>15329.165999999999</v>
      </c>
      <c r="U2014" s="113">
        <v>600.96968487380002</v>
      </c>
      <c r="V2014" s="113">
        <f t="shared" si="39"/>
        <v>15329166</v>
      </c>
      <c r="W2014" s="114"/>
      <c r="X2014">
        <v>2023</v>
      </c>
      <c r="Y2014" s="15">
        <v>45015</v>
      </c>
      <c r="Z2014" s="4">
        <v>24</v>
      </c>
      <c r="AA2014" s="4">
        <v>24</v>
      </c>
      <c r="AB2014" t="s">
        <v>224</v>
      </c>
      <c r="AC2014" t="s">
        <v>226</v>
      </c>
      <c r="AD2014" s="113">
        <v>5200.8849600000003</v>
      </c>
      <c r="AE2014" s="113">
        <v>5235.5202758528303</v>
      </c>
      <c r="AF2014" s="113">
        <v>34.6353158528363</v>
      </c>
    </row>
    <row r="2015" spans="13:32" x14ac:dyDescent="0.35">
      <c r="M2015">
        <v>2023</v>
      </c>
      <c r="N2015" s="15">
        <v>45016</v>
      </c>
      <c r="O2015" s="4">
        <v>24</v>
      </c>
      <c r="P2015" s="15" t="s">
        <v>217</v>
      </c>
      <c r="Q2015" t="s">
        <v>150</v>
      </c>
      <c r="R2015" t="s">
        <v>151</v>
      </c>
      <c r="S2015" s="113">
        <v>15087.4751432052</v>
      </c>
      <c r="T2015" s="113">
        <v>15696.518</v>
      </c>
      <c r="U2015" s="113">
        <v>609.04285679473196</v>
      </c>
      <c r="V2015" s="113">
        <f t="shared" si="39"/>
        <v>15696518</v>
      </c>
      <c r="W2015" s="114"/>
      <c r="X2015">
        <v>2023</v>
      </c>
      <c r="Y2015" s="15">
        <v>45016</v>
      </c>
      <c r="Z2015" s="4">
        <v>24</v>
      </c>
      <c r="AA2015" s="4">
        <v>24</v>
      </c>
      <c r="AB2015" t="s">
        <v>224</v>
      </c>
      <c r="AC2015" t="s">
        <v>226</v>
      </c>
      <c r="AD2015" s="113">
        <v>5221.23398</v>
      </c>
      <c r="AE2015" s="113">
        <v>5256.0048102394103</v>
      </c>
      <c r="AF2015" s="113">
        <v>34.770830239409896</v>
      </c>
    </row>
    <row r="2016" spans="13:32" x14ac:dyDescent="0.35">
      <c r="M2016">
        <v>2023</v>
      </c>
      <c r="N2016" s="15">
        <v>45017</v>
      </c>
      <c r="O2016" s="4">
        <v>24</v>
      </c>
      <c r="P2016" s="15" t="s">
        <v>218</v>
      </c>
      <c r="Q2016" t="s">
        <v>150</v>
      </c>
      <c r="R2016" t="s">
        <v>151</v>
      </c>
      <c r="S2016" s="113">
        <v>14975.0640552037</v>
      </c>
      <c r="T2016" s="113">
        <v>15596.505999999999</v>
      </c>
      <c r="U2016" s="113">
        <v>621.44194479621297</v>
      </c>
      <c r="V2016" s="113">
        <f t="shared" si="39"/>
        <v>15596506</v>
      </c>
      <c r="W2016" s="114"/>
      <c r="X2016">
        <v>2023</v>
      </c>
      <c r="Y2016" s="15">
        <v>45017</v>
      </c>
      <c r="Z2016" s="4">
        <v>24</v>
      </c>
      <c r="AA2016" s="4">
        <v>24</v>
      </c>
      <c r="AB2016" t="s">
        <v>224</v>
      </c>
      <c r="AC2016" t="s">
        <v>226</v>
      </c>
      <c r="AD2016" s="113">
        <v>5509.35393999999</v>
      </c>
      <c r="AE2016" s="113">
        <v>5546.0435063573696</v>
      </c>
      <c r="AF2016" s="113">
        <v>36.689566357369699</v>
      </c>
    </row>
    <row r="2017" spans="13:32" x14ac:dyDescent="0.35">
      <c r="M2017">
        <v>2023</v>
      </c>
      <c r="N2017" s="15">
        <v>45018</v>
      </c>
      <c r="O2017" s="4">
        <v>24</v>
      </c>
      <c r="P2017" s="15" t="s">
        <v>218</v>
      </c>
      <c r="Q2017" t="s">
        <v>150</v>
      </c>
      <c r="R2017" t="s">
        <v>151</v>
      </c>
      <c r="S2017" s="113">
        <v>15040.4731760594</v>
      </c>
      <c r="T2017" s="113">
        <v>15632.772999999999</v>
      </c>
      <c r="U2017" s="113">
        <v>592.29982394055503</v>
      </c>
      <c r="V2017" s="113">
        <f t="shared" si="39"/>
        <v>15632773</v>
      </c>
      <c r="W2017" s="114"/>
      <c r="X2017">
        <v>2023</v>
      </c>
      <c r="Y2017" s="15">
        <v>45018</v>
      </c>
      <c r="Z2017" s="4">
        <v>24</v>
      </c>
      <c r="AA2017" s="4">
        <v>24</v>
      </c>
      <c r="AB2017" t="s">
        <v>224</v>
      </c>
      <c r="AC2017" t="s">
        <v>226</v>
      </c>
      <c r="AD2017" s="113">
        <v>5529.9681399999999</v>
      </c>
      <c r="AE2017" s="113">
        <v>5566.7949867112902</v>
      </c>
      <c r="AF2017" s="113">
        <v>36.826846711299197</v>
      </c>
    </row>
    <row r="2018" spans="13:32" x14ac:dyDescent="0.35">
      <c r="M2018">
        <v>2023</v>
      </c>
      <c r="N2018" s="15">
        <v>45019</v>
      </c>
      <c r="O2018" s="4">
        <v>24</v>
      </c>
      <c r="P2018" s="15" t="s">
        <v>218</v>
      </c>
      <c r="Q2018" t="s">
        <v>150</v>
      </c>
      <c r="R2018" t="s">
        <v>151</v>
      </c>
      <c r="S2018" s="113">
        <v>15359.0524360213</v>
      </c>
      <c r="T2018" s="113">
        <v>15952.09</v>
      </c>
      <c r="U2018" s="113">
        <v>593.03756397869597</v>
      </c>
      <c r="V2018" s="113">
        <f t="shared" si="39"/>
        <v>15952090</v>
      </c>
      <c r="W2018" s="114"/>
      <c r="X2018">
        <v>2023</v>
      </c>
      <c r="Y2018" s="15">
        <v>45019</v>
      </c>
      <c r="Z2018" s="4">
        <v>24</v>
      </c>
      <c r="AA2018" s="4">
        <v>24</v>
      </c>
      <c r="AB2018" t="s">
        <v>224</v>
      </c>
      <c r="AC2018" t="s">
        <v>226</v>
      </c>
      <c r="AD2018" s="113">
        <v>5553.4704650000003</v>
      </c>
      <c r="AE2018" s="113">
        <v>5590.4538255461302</v>
      </c>
      <c r="AF2018" s="113">
        <v>36.983360546138996</v>
      </c>
    </row>
    <row r="2019" spans="13:32" x14ac:dyDescent="0.35">
      <c r="M2019">
        <v>2023</v>
      </c>
      <c r="N2019" s="15">
        <v>45020</v>
      </c>
      <c r="O2019" s="4">
        <v>24</v>
      </c>
      <c r="P2019" s="15" t="s">
        <v>218</v>
      </c>
      <c r="Q2019" t="s">
        <v>150</v>
      </c>
      <c r="R2019" t="s">
        <v>151</v>
      </c>
      <c r="S2019" s="113">
        <v>15675.911985184899</v>
      </c>
      <c r="T2019" s="113">
        <v>16195.432000000001</v>
      </c>
      <c r="U2019" s="113">
        <v>519.52001481508103</v>
      </c>
      <c r="V2019" s="113">
        <f t="shared" si="39"/>
        <v>16195432</v>
      </c>
      <c r="W2019" s="114"/>
      <c r="X2019">
        <v>2023</v>
      </c>
      <c r="Y2019" s="15">
        <v>45020</v>
      </c>
      <c r="Z2019" s="4">
        <v>24</v>
      </c>
      <c r="AA2019" s="4">
        <v>24</v>
      </c>
      <c r="AB2019" t="s">
        <v>224</v>
      </c>
      <c r="AC2019" t="s">
        <v>226</v>
      </c>
      <c r="AD2019" s="113">
        <v>5555.1082349999997</v>
      </c>
      <c r="AE2019" s="113">
        <v>5592.1025022825197</v>
      </c>
      <c r="AF2019" s="113">
        <v>36.994267282527403</v>
      </c>
    </row>
    <row r="2020" spans="13:32" x14ac:dyDescent="0.35">
      <c r="M2020">
        <v>2023</v>
      </c>
      <c r="N2020" s="15">
        <v>45021</v>
      </c>
      <c r="O2020" s="4">
        <v>24</v>
      </c>
      <c r="P2020" s="15" t="s">
        <v>218</v>
      </c>
      <c r="Q2020" t="s">
        <v>150</v>
      </c>
      <c r="R2020" t="s">
        <v>151</v>
      </c>
      <c r="S2020" s="113">
        <v>15936.734070496999</v>
      </c>
      <c r="T2020" s="113">
        <v>16543.722000000002</v>
      </c>
      <c r="U2020" s="113">
        <v>606.98792950297104</v>
      </c>
      <c r="V2020" s="113">
        <f t="shared" si="39"/>
        <v>16543722.000000002</v>
      </c>
      <c r="W2020" s="114"/>
      <c r="X2020">
        <v>2023</v>
      </c>
      <c r="Y2020" s="15">
        <v>45021</v>
      </c>
      <c r="Z2020" s="4">
        <v>24</v>
      </c>
      <c r="AA2020" s="4">
        <v>24</v>
      </c>
      <c r="AB2020" t="s">
        <v>224</v>
      </c>
      <c r="AC2020" t="s">
        <v>226</v>
      </c>
      <c r="AD2020" s="113">
        <v>5550.24406</v>
      </c>
      <c r="AE2020" s="113">
        <v>5587.2059342881003</v>
      </c>
      <c r="AF2020" s="113">
        <v>36.961874288107303</v>
      </c>
    </row>
    <row r="2021" spans="13:32" x14ac:dyDescent="0.35">
      <c r="M2021">
        <v>2023</v>
      </c>
      <c r="N2021" s="15">
        <v>45022</v>
      </c>
      <c r="O2021" s="4">
        <v>24</v>
      </c>
      <c r="P2021" s="15" t="s">
        <v>218</v>
      </c>
      <c r="Q2021" t="s">
        <v>150</v>
      </c>
      <c r="R2021" t="s">
        <v>151</v>
      </c>
      <c r="S2021" s="113">
        <v>15777.3657344679</v>
      </c>
      <c r="T2021" s="113">
        <v>16363.173000000001</v>
      </c>
      <c r="U2021" s="113">
        <v>585.80726553210104</v>
      </c>
      <c r="V2021" s="113">
        <f t="shared" si="39"/>
        <v>16363173</v>
      </c>
      <c r="W2021" s="114"/>
      <c r="X2021">
        <v>2023</v>
      </c>
      <c r="Y2021" s="15">
        <v>45022</v>
      </c>
      <c r="Z2021" s="4">
        <v>24</v>
      </c>
      <c r="AA2021" s="4">
        <v>24</v>
      </c>
      <c r="AB2021" t="s">
        <v>224</v>
      </c>
      <c r="AC2021" t="s">
        <v>226</v>
      </c>
      <c r="AD2021" s="113">
        <v>5572.2425000000003</v>
      </c>
      <c r="AE2021" s="113">
        <v>5609.3508729942896</v>
      </c>
      <c r="AF2021" s="113">
        <v>37.108372994294399</v>
      </c>
    </row>
    <row r="2022" spans="13:32" x14ac:dyDescent="0.35">
      <c r="M2022">
        <v>2023</v>
      </c>
      <c r="N2022" s="15">
        <v>45023</v>
      </c>
      <c r="O2022" s="4">
        <v>24</v>
      </c>
      <c r="P2022" s="15" t="s">
        <v>218</v>
      </c>
      <c r="Q2022" t="s">
        <v>150</v>
      </c>
      <c r="R2022" t="s">
        <v>151</v>
      </c>
      <c r="S2022" s="113">
        <v>15024.7826530068</v>
      </c>
      <c r="T2022" s="113">
        <v>15594.13</v>
      </c>
      <c r="U2022" s="113">
        <v>569.34734699318801</v>
      </c>
      <c r="V2022" s="113">
        <f t="shared" si="39"/>
        <v>15594130</v>
      </c>
      <c r="W2022" s="114"/>
      <c r="X2022">
        <v>2023</v>
      </c>
      <c r="Y2022" s="15">
        <v>45023</v>
      </c>
      <c r="Z2022" s="4">
        <v>24</v>
      </c>
      <c r="AA2022" s="4">
        <v>24</v>
      </c>
      <c r="AB2022" t="s">
        <v>224</v>
      </c>
      <c r="AC2022" t="s">
        <v>226</v>
      </c>
      <c r="AD2022" s="113">
        <v>5512.3716599999998</v>
      </c>
      <c r="AE2022" s="113">
        <v>5549.0813228767402</v>
      </c>
      <c r="AF2022" s="113">
        <v>36.709662876743003</v>
      </c>
    </row>
    <row r="2023" spans="13:32" x14ac:dyDescent="0.35">
      <c r="M2023">
        <v>2023</v>
      </c>
      <c r="N2023" s="15">
        <v>45024</v>
      </c>
      <c r="O2023" s="4">
        <v>24</v>
      </c>
      <c r="P2023" s="15" t="s">
        <v>218</v>
      </c>
      <c r="Q2023" t="s">
        <v>150</v>
      </c>
      <c r="R2023" t="s">
        <v>151</v>
      </c>
      <c r="S2023" s="113">
        <v>14617.384145616999</v>
      </c>
      <c r="T2023" s="113">
        <v>15183.38</v>
      </c>
      <c r="U2023" s="113">
        <v>565.99585438292797</v>
      </c>
      <c r="V2023" s="113">
        <f t="shared" si="39"/>
        <v>15183380</v>
      </c>
      <c r="W2023" s="114"/>
      <c r="X2023">
        <v>2023</v>
      </c>
      <c r="Y2023" s="15">
        <v>45024</v>
      </c>
      <c r="Z2023" s="4">
        <v>24</v>
      </c>
      <c r="AA2023" s="4">
        <v>24</v>
      </c>
      <c r="AB2023" t="s">
        <v>224</v>
      </c>
      <c r="AC2023" t="s">
        <v>226</v>
      </c>
      <c r="AD2023" s="113">
        <v>5519.14</v>
      </c>
      <c r="AE2023" s="113">
        <v>5555.8947366661996</v>
      </c>
      <c r="AF2023" s="113">
        <v>36.754736666204302</v>
      </c>
    </row>
    <row r="2024" spans="13:32" x14ac:dyDescent="0.35">
      <c r="M2024">
        <v>2023</v>
      </c>
      <c r="N2024" s="15">
        <v>45025</v>
      </c>
      <c r="O2024" s="4">
        <v>24</v>
      </c>
      <c r="P2024" s="15" t="s">
        <v>218</v>
      </c>
      <c r="Q2024" t="s">
        <v>150</v>
      </c>
      <c r="R2024" t="s">
        <v>151</v>
      </c>
      <c r="S2024" s="113">
        <v>14128.9099861742</v>
      </c>
      <c r="T2024" s="113">
        <v>14678.19</v>
      </c>
      <c r="U2024" s="113">
        <v>549.28001382575997</v>
      </c>
      <c r="V2024" s="113">
        <f t="shared" si="39"/>
        <v>14678190</v>
      </c>
      <c r="W2024" s="114"/>
      <c r="X2024">
        <v>2023</v>
      </c>
      <c r="Y2024" s="15">
        <v>45025</v>
      </c>
      <c r="Z2024" s="4">
        <v>24</v>
      </c>
      <c r="AA2024" s="4">
        <v>24</v>
      </c>
      <c r="AB2024" t="s">
        <v>224</v>
      </c>
      <c r="AC2024" t="s">
        <v>226</v>
      </c>
      <c r="AD2024" s="113">
        <v>5489.6586600000001</v>
      </c>
      <c r="AE2024" s="113">
        <v>5526.2170655551499</v>
      </c>
      <c r="AF2024" s="113">
        <v>36.558405555149498</v>
      </c>
    </row>
    <row r="2025" spans="13:32" x14ac:dyDescent="0.35">
      <c r="M2025">
        <v>2023</v>
      </c>
      <c r="N2025" s="15">
        <v>45026</v>
      </c>
      <c r="O2025" s="4">
        <v>24</v>
      </c>
      <c r="P2025" s="15" t="s">
        <v>218</v>
      </c>
      <c r="Q2025" t="s">
        <v>150</v>
      </c>
      <c r="R2025" t="s">
        <v>151</v>
      </c>
      <c r="S2025" s="113">
        <v>14390.780653617199</v>
      </c>
      <c r="T2025" s="113">
        <v>14957.535</v>
      </c>
      <c r="U2025" s="113">
        <v>566.75434638276897</v>
      </c>
      <c r="V2025" s="113">
        <f t="shared" si="39"/>
        <v>14957535</v>
      </c>
      <c r="W2025" s="114"/>
      <c r="X2025">
        <v>2023</v>
      </c>
      <c r="Y2025" s="15">
        <v>45026</v>
      </c>
      <c r="Z2025" s="4">
        <v>24</v>
      </c>
      <c r="AA2025" s="4">
        <v>24</v>
      </c>
      <c r="AB2025" t="s">
        <v>224</v>
      </c>
      <c r="AC2025" t="s">
        <v>226</v>
      </c>
      <c r="AD2025" s="113">
        <v>5498.8683599999904</v>
      </c>
      <c r="AE2025" s="113">
        <v>5535.4880975920696</v>
      </c>
      <c r="AF2025" s="113">
        <v>36.619737592074401</v>
      </c>
    </row>
    <row r="2026" spans="13:32" x14ac:dyDescent="0.35">
      <c r="M2026">
        <v>2023</v>
      </c>
      <c r="N2026" s="15">
        <v>45027</v>
      </c>
      <c r="O2026" s="4">
        <v>24</v>
      </c>
      <c r="P2026" s="15" t="s">
        <v>218</v>
      </c>
      <c r="Q2026" t="s">
        <v>150</v>
      </c>
      <c r="R2026" t="s">
        <v>151</v>
      </c>
      <c r="S2026" s="113">
        <v>14597.9058724643</v>
      </c>
      <c r="T2026" s="113">
        <v>15189.045</v>
      </c>
      <c r="U2026" s="113">
        <v>591.13912753568695</v>
      </c>
      <c r="V2026" s="113">
        <f t="shared" si="39"/>
        <v>15189045</v>
      </c>
      <c r="W2026" s="114"/>
      <c r="X2026">
        <v>2023</v>
      </c>
      <c r="Y2026" s="15">
        <v>45027</v>
      </c>
      <c r="Z2026" s="4">
        <v>24</v>
      </c>
      <c r="AA2026" s="4">
        <v>24</v>
      </c>
      <c r="AB2026" t="s">
        <v>224</v>
      </c>
      <c r="AC2026" t="s">
        <v>226</v>
      </c>
      <c r="AD2026" s="113">
        <v>5527.8809799999999</v>
      </c>
      <c r="AE2026" s="113">
        <v>5564.6939272602604</v>
      </c>
      <c r="AF2026" s="113">
        <v>36.812947260265098</v>
      </c>
    </row>
    <row r="2027" spans="13:32" x14ac:dyDescent="0.35">
      <c r="M2027">
        <v>2023</v>
      </c>
      <c r="N2027" s="15">
        <v>45028</v>
      </c>
      <c r="O2027" s="4">
        <v>24</v>
      </c>
      <c r="P2027" s="15" t="s">
        <v>218</v>
      </c>
      <c r="Q2027" t="s">
        <v>150</v>
      </c>
      <c r="R2027" t="s">
        <v>151</v>
      </c>
      <c r="S2027" s="113">
        <v>15018.3621143194</v>
      </c>
      <c r="T2027" s="113">
        <v>15629.451999999999</v>
      </c>
      <c r="U2027" s="113">
        <v>611.08988568050495</v>
      </c>
      <c r="V2027" s="113">
        <f t="shared" si="39"/>
        <v>15629452</v>
      </c>
      <c r="W2027" s="114"/>
      <c r="X2027">
        <v>2023</v>
      </c>
      <c r="Y2027" s="15">
        <v>45028</v>
      </c>
      <c r="Z2027" s="4">
        <v>24</v>
      </c>
      <c r="AA2027" s="4">
        <v>24</v>
      </c>
      <c r="AB2027" t="s">
        <v>224</v>
      </c>
      <c r="AC2027" t="s">
        <v>226</v>
      </c>
      <c r="AD2027" s="113">
        <v>5566.9563799999996</v>
      </c>
      <c r="AE2027" s="113">
        <v>5604.0295500553202</v>
      </c>
      <c r="AF2027" s="113">
        <v>37.073170055324702</v>
      </c>
    </row>
    <row r="2028" spans="13:32" x14ac:dyDescent="0.35">
      <c r="M2028">
        <v>2023</v>
      </c>
      <c r="N2028" s="15">
        <v>45029</v>
      </c>
      <c r="O2028" s="4">
        <v>24</v>
      </c>
      <c r="P2028" s="15" t="s">
        <v>218</v>
      </c>
      <c r="Q2028" t="s">
        <v>150</v>
      </c>
      <c r="R2028" t="s">
        <v>151</v>
      </c>
      <c r="S2028" s="113">
        <v>14638.4613284918</v>
      </c>
      <c r="T2028" s="113">
        <v>15220.989</v>
      </c>
      <c r="U2028" s="113">
        <v>582.52767150819398</v>
      </c>
      <c r="V2028" s="113">
        <f t="shared" si="39"/>
        <v>15220989</v>
      </c>
      <c r="W2028" s="114"/>
      <c r="X2028">
        <v>2023</v>
      </c>
      <c r="Y2028" s="15">
        <v>45029</v>
      </c>
      <c r="Z2028" s="4">
        <v>24</v>
      </c>
      <c r="AA2028" s="4">
        <v>24</v>
      </c>
      <c r="AB2028" t="s">
        <v>224</v>
      </c>
      <c r="AC2028" t="s">
        <v>226</v>
      </c>
      <c r="AD2028" s="113">
        <v>5559.72156</v>
      </c>
      <c r="AE2028" s="113">
        <v>5596.74654974028</v>
      </c>
      <c r="AF2028" s="113">
        <v>37.024989740288902</v>
      </c>
    </row>
    <row r="2029" spans="13:32" x14ac:dyDescent="0.35">
      <c r="M2029">
        <v>2023</v>
      </c>
      <c r="N2029" s="15">
        <v>45030</v>
      </c>
      <c r="O2029" s="4">
        <v>24</v>
      </c>
      <c r="P2029" s="15" t="s">
        <v>218</v>
      </c>
      <c r="Q2029" t="s">
        <v>150</v>
      </c>
      <c r="R2029" t="s">
        <v>151</v>
      </c>
      <c r="S2029" s="113">
        <v>14481.5852613105</v>
      </c>
      <c r="T2029" s="113">
        <v>15038.499</v>
      </c>
      <c r="U2029" s="113">
        <v>556.91373868941901</v>
      </c>
      <c r="V2029" s="113">
        <f t="shared" si="39"/>
        <v>15038499</v>
      </c>
      <c r="W2029" s="114"/>
      <c r="X2029">
        <v>2023</v>
      </c>
      <c r="Y2029" s="15">
        <v>45030</v>
      </c>
      <c r="Z2029" s="4">
        <v>24</v>
      </c>
      <c r="AA2029" s="4">
        <v>24</v>
      </c>
      <c r="AB2029" t="s">
        <v>224</v>
      </c>
      <c r="AC2029" t="s">
        <v>226</v>
      </c>
      <c r="AD2029" s="113">
        <v>5569.9481599999999</v>
      </c>
      <c r="AE2029" s="113">
        <v>5607.0412538271503</v>
      </c>
      <c r="AF2029" s="113">
        <v>37.093093827155499</v>
      </c>
    </row>
    <row r="2030" spans="13:32" x14ac:dyDescent="0.35">
      <c r="M2030">
        <v>2023</v>
      </c>
      <c r="N2030" s="15">
        <v>45031</v>
      </c>
      <c r="O2030" s="4">
        <v>24</v>
      </c>
      <c r="P2030" s="15" t="s">
        <v>218</v>
      </c>
      <c r="Q2030" t="s">
        <v>150</v>
      </c>
      <c r="R2030" t="s">
        <v>151</v>
      </c>
      <c r="S2030" s="113">
        <v>14210.969470185901</v>
      </c>
      <c r="T2030" s="113">
        <v>14752.611000000001</v>
      </c>
      <c r="U2030" s="113">
        <v>541.64152981406301</v>
      </c>
      <c r="V2030" s="113">
        <f t="shared" si="39"/>
        <v>14752611</v>
      </c>
      <c r="W2030" s="114"/>
      <c r="X2030">
        <v>2023</v>
      </c>
      <c r="Y2030" s="15">
        <v>45031</v>
      </c>
      <c r="Z2030" s="4">
        <v>24</v>
      </c>
      <c r="AA2030" s="4">
        <v>24</v>
      </c>
      <c r="AB2030" t="s">
        <v>224</v>
      </c>
      <c r="AC2030" t="s">
        <v>226</v>
      </c>
      <c r="AD2030" s="113">
        <v>5525.3458599999904</v>
      </c>
      <c r="AE2030" s="113">
        <v>5562.1419246176702</v>
      </c>
      <c r="AF2030" s="113">
        <v>36.796064617676002</v>
      </c>
    </row>
    <row r="2031" spans="13:32" x14ac:dyDescent="0.35">
      <c r="M2031">
        <v>2023</v>
      </c>
      <c r="N2031" s="15">
        <v>45032</v>
      </c>
      <c r="O2031" s="4">
        <v>24</v>
      </c>
      <c r="P2031" s="15" t="s">
        <v>218</v>
      </c>
      <c r="Q2031" t="s">
        <v>150</v>
      </c>
      <c r="R2031" t="s">
        <v>151</v>
      </c>
      <c r="S2031" s="113">
        <v>14041.9467846485</v>
      </c>
      <c r="T2031" s="113">
        <v>14620.120999999999</v>
      </c>
      <c r="U2031" s="113">
        <v>578.17421535142603</v>
      </c>
      <c r="V2031" s="113">
        <f t="shared" si="39"/>
        <v>14620121</v>
      </c>
      <c r="W2031" s="114"/>
      <c r="X2031">
        <v>2023</v>
      </c>
      <c r="Y2031" s="15">
        <v>45032</v>
      </c>
      <c r="Z2031" s="4">
        <v>24</v>
      </c>
      <c r="AA2031" s="4">
        <v>24</v>
      </c>
      <c r="AB2031" t="s">
        <v>224</v>
      </c>
      <c r="AC2031" t="s">
        <v>226</v>
      </c>
      <c r="AD2031" s="113">
        <v>5527.2699999999904</v>
      </c>
      <c r="AE2031" s="113">
        <v>5564.0788784363103</v>
      </c>
      <c r="AF2031" s="113">
        <v>36.808878436316398</v>
      </c>
    </row>
    <row r="2032" spans="13:32" x14ac:dyDescent="0.35">
      <c r="M2032">
        <v>2023</v>
      </c>
      <c r="N2032" s="15">
        <v>45033</v>
      </c>
      <c r="O2032" s="4">
        <v>24</v>
      </c>
      <c r="P2032" s="15" t="s">
        <v>218</v>
      </c>
      <c r="Q2032" t="s">
        <v>150</v>
      </c>
      <c r="R2032" t="s">
        <v>151</v>
      </c>
      <c r="S2032" s="113">
        <v>15170.7849174235</v>
      </c>
      <c r="T2032" s="113">
        <v>15756.326999999999</v>
      </c>
      <c r="U2032" s="113">
        <v>585.54208257640403</v>
      </c>
      <c r="V2032" s="113">
        <f t="shared" si="39"/>
        <v>15756327</v>
      </c>
      <c r="W2032" s="114"/>
      <c r="X2032">
        <v>2023</v>
      </c>
      <c r="Y2032" s="15">
        <v>45033</v>
      </c>
      <c r="Z2032" s="4">
        <v>24</v>
      </c>
      <c r="AA2032" s="4">
        <v>24</v>
      </c>
      <c r="AB2032" t="s">
        <v>224</v>
      </c>
      <c r="AC2032" t="s">
        <v>226</v>
      </c>
      <c r="AD2032" s="113">
        <v>5555.4937799999998</v>
      </c>
      <c r="AE2032" s="113">
        <v>5592.4906148211203</v>
      </c>
      <c r="AF2032" s="113">
        <v>36.996834821119798</v>
      </c>
    </row>
    <row r="2033" spans="13:32" x14ac:dyDescent="0.35">
      <c r="M2033">
        <v>2023</v>
      </c>
      <c r="N2033" s="15">
        <v>45034</v>
      </c>
      <c r="O2033" s="4">
        <v>24</v>
      </c>
      <c r="P2033" s="15" t="s">
        <v>218</v>
      </c>
      <c r="Q2033" t="s">
        <v>150</v>
      </c>
      <c r="R2033" t="s">
        <v>151</v>
      </c>
      <c r="S2033" s="113">
        <v>15576.718118229401</v>
      </c>
      <c r="T2033" s="113">
        <v>16189.472</v>
      </c>
      <c r="U2033" s="113">
        <v>612.75388177051695</v>
      </c>
      <c r="V2033" s="113">
        <f t="shared" si="39"/>
        <v>16189472</v>
      </c>
      <c r="W2033" s="114"/>
      <c r="X2033">
        <v>2023</v>
      </c>
      <c r="Y2033" s="15">
        <v>45034</v>
      </c>
      <c r="Z2033" s="4">
        <v>24</v>
      </c>
      <c r="AA2033" s="4">
        <v>24</v>
      </c>
      <c r="AB2033" t="s">
        <v>224</v>
      </c>
      <c r="AC2033" t="s">
        <v>226</v>
      </c>
      <c r="AD2033" s="113">
        <v>5540.8166000000001</v>
      </c>
      <c r="AE2033" s="113">
        <v>5577.7156920775196</v>
      </c>
      <c r="AF2033" s="113">
        <v>36.899092077521701</v>
      </c>
    </row>
    <row r="2034" spans="13:32" x14ac:dyDescent="0.35">
      <c r="M2034">
        <v>2023</v>
      </c>
      <c r="N2034" s="15">
        <v>45035</v>
      </c>
      <c r="O2034" s="4">
        <v>24</v>
      </c>
      <c r="P2034" s="15" t="s">
        <v>218</v>
      </c>
      <c r="Q2034" t="s">
        <v>150</v>
      </c>
      <c r="R2034" t="s">
        <v>151</v>
      </c>
      <c r="S2034" s="113">
        <v>15896.923152202</v>
      </c>
      <c r="T2034" s="113">
        <v>16511.589</v>
      </c>
      <c r="U2034" s="113">
        <v>614.665847797943</v>
      </c>
      <c r="V2034" s="113">
        <f t="shared" si="39"/>
        <v>16511589</v>
      </c>
      <c r="W2034" s="114"/>
      <c r="X2034">
        <v>2023</v>
      </c>
      <c r="Y2034" s="15">
        <v>45035</v>
      </c>
      <c r="Z2034" s="4">
        <v>24</v>
      </c>
      <c r="AA2034" s="4">
        <v>24</v>
      </c>
      <c r="AB2034" t="s">
        <v>224</v>
      </c>
      <c r="AC2034" t="s">
        <v>226</v>
      </c>
      <c r="AD2034" s="113">
        <v>5581.3539199999996</v>
      </c>
      <c r="AE2034" s="113">
        <v>5618.5229705351303</v>
      </c>
      <c r="AF2034" s="113">
        <v>37.169050535135398</v>
      </c>
    </row>
    <row r="2035" spans="13:32" x14ac:dyDescent="0.35">
      <c r="M2035">
        <v>2023</v>
      </c>
      <c r="N2035" s="15">
        <v>45036</v>
      </c>
      <c r="O2035" s="4">
        <v>24</v>
      </c>
      <c r="P2035" s="15" t="s">
        <v>218</v>
      </c>
      <c r="Q2035" t="s">
        <v>150</v>
      </c>
      <c r="R2035" t="s">
        <v>151</v>
      </c>
      <c r="S2035" s="113">
        <v>16174.728285241399</v>
      </c>
      <c r="T2035" s="113">
        <v>16804.404999999999</v>
      </c>
      <c r="U2035" s="113">
        <v>629.67671475856298</v>
      </c>
      <c r="V2035" s="113">
        <f t="shared" si="39"/>
        <v>16804405</v>
      </c>
      <c r="W2035" s="114"/>
      <c r="X2035">
        <v>2023</v>
      </c>
      <c r="Y2035" s="15">
        <v>45036</v>
      </c>
      <c r="Z2035" s="4">
        <v>24</v>
      </c>
      <c r="AA2035" s="4">
        <v>24</v>
      </c>
      <c r="AB2035" t="s">
        <v>224</v>
      </c>
      <c r="AC2035" t="s">
        <v>226</v>
      </c>
      <c r="AD2035" s="113">
        <v>5588.6078399999997</v>
      </c>
      <c r="AE2035" s="113">
        <v>5625.8251980467003</v>
      </c>
      <c r="AF2035" s="113">
        <v>37.217358046703502</v>
      </c>
    </row>
    <row r="2036" spans="13:32" x14ac:dyDescent="0.35">
      <c r="M2036">
        <v>2023</v>
      </c>
      <c r="N2036" s="15">
        <v>45037</v>
      </c>
      <c r="O2036" s="4">
        <v>24</v>
      </c>
      <c r="P2036" s="15" t="s">
        <v>218</v>
      </c>
      <c r="Q2036" t="s">
        <v>150</v>
      </c>
      <c r="R2036" t="s">
        <v>151</v>
      </c>
      <c r="S2036" s="113">
        <v>15211.227015226001</v>
      </c>
      <c r="T2036" s="113">
        <v>15786.311</v>
      </c>
      <c r="U2036" s="113">
        <v>575.083984773917</v>
      </c>
      <c r="V2036" s="113">
        <f t="shared" si="39"/>
        <v>15786311</v>
      </c>
      <c r="W2036" s="114"/>
      <c r="X2036">
        <v>2023</v>
      </c>
      <c r="Y2036" s="15">
        <v>45037</v>
      </c>
      <c r="Z2036" s="4">
        <v>24</v>
      </c>
      <c r="AA2036" s="4">
        <v>24</v>
      </c>
      <c r="AB2036" t="s">
        <v>224</v>
      </c>
      <c r="AC2036" t="s">
        <v>226</v>
      </c>
      <c r="AD2036" s="113">
        <v>5554.1659600000003</v>
      </c>
      <c r="AE2036" s="113">
        <v>5591.1539521980903</v>
      </c>
      <c r="AF2036" s="113">
        <v>36.987992198095199</v>
      </c>
    </row>
    <row r="2037" spans="13:32" x14ac:dyDescent="0.35">
      <c r="M2037">
        <v>2023</v>
      </c>
      <c r="N2037" s="15">
        <v>45038</v>
      </c>
      <c r="O2037" s="4">
        <v>24</v>
      </c>
      <c r="P2037" s="15" t="s">
        <v>218</v>
      </c>
      <c r="Q2037" t="s">
        <v>150</v>
      </c>
      <c r="R2037" t="s">
        <v>151</v>
      </c>
      <c r="S2037" s="113">
        <v>14372.264458850401</v>
      </c>
      <c r="T2037" s="113">
        <v>14904.025</v>
      </c>
      <c r="U2037" s="113">
        <v>531.76054114956605</v>
      </c>
      <c r="V2037" s="113">
        <f t="shared" si="39"/>
        <v>14904025</v>
      </c>
      <c r="W2037" s="114"/>
      <c r="X2037">
        <v>2023</v>
      </c>
      <c r="Y2037" s="15">
        <v>45038</v>
      </c>
      <c r="Z2037" s="4">
        <v>24</v>
      </c>
      <c r="AA2037" s="4">
        <v>24</v>
      </c>
      <c r="AB2037" t="s">
        <v>224</v>
      </c>
      <c r="AC2037" t="s">
        <v>226</v>
      </c>
      <c r="AD2037" s="113">
        <v>5498.2025199999998</v>
      </c>
      <c r="AE2037" s="113">
        <v>5534.8178234277102</v>
      </c>
      <c r="AF2037" s="113">
        <v>36.6153034277188</v>
      </c>
    </row>
    <row r="2038" spans="13:32" x14ac:dyDescent="0.35">
      <c r="M2038">
        <v>2023</v>
      </c>
      <c r="N2038" s="15">
        <v>45039</v>
      </c>
      <c r="O2038" s="4">
        <v>24</v>
      </c>
      <c r="P2038" s="15" t="s">
        <v>218</v>
      </c>
      <c r="Q2038" t="s">
        <v>150</v>
      </c>
      <c r="R2038" t="s">
        <v>151</v>
      </c>
      <c r="S2038" s="113">
        <v>13911.086450151701</v>
      </c>
      <c r="T2038" s="113">
        <v>14450.43</v>
      </c>
      <c r="U2038" s="113">
        <v>539.34354984826302</v>
      </c>
      <c r="V2038" s="113">
        <f t="shared" si="39"/>
        <v>14450430</v>
      </c>
      <c r="W2038" s="114"/>
      <c r="X2038">
        <v>2023</v>
      </c>
      <c r="Y2038" s="15">
        <v>45039</v>
      </c>
      <c r="Z2038" s="4">
        <v>24</v>
      </c>
      <c r="AA2038" s="4">
        <v>24</v>
      </c>
      <c r="AB2038" t="s">
        <v>224</v>
      </c>
      <c r="AC2038" t="s">
        <v>226</v>
      </c>
      <c r="AD2038" s="113">
        <v>5513.1530400000001</v>
      </c>
      <c r="AE2038" s="113">
        <v>5549.86790648022</v>
      </c>
      <c r="AF2038" s="113">
        <v>36.7148664802274</v>
      </c>
    </row>
    <row r="2039" spans="13:32" x14ac:dyDescent="0.35">
      <c r="M2039">
        <v>2023</v>
      </c>
      <c r="N2039" s="15">
        <v>45040</v>
      </c>
      <c r="O2039" s="4">
        <v>24</v>
      </c>
      <c r="P2039" s="15" t="s">
        <v>218</v>
      </c>
      <c r="Q2039" t="s">
        <v>150</v>
      </c>
      <c r="R2039" t="s">
        <v>151</v>
      </c>
      <c r="S2039" s="113">
        <v>14596.563426298</v>
      </c>
      <c r="T2039" s="113">
        <v>15184.450999999999</v>
      </c>
      <c r="U2039" s="113">
        <v>587.88757370197698</v>
      </c>
      <c r="V2039" s="113">
        <f t="shared" si="39"/>
        <v>15184451</v>
      </c>
      <c r="W2039" s="114"/>
      <c r="X2039">
        <v>2023</v>
      </c>
      <c r="Y2039" s="15">
        <v>45040</v>
      </c>
      <c r="Z2039" s="4">
        <v>24</v>
      </c>
      <c r="AA2039" s="4">
        <v>24</v>
      </c>
      <c r="AB2039" t="s">
        <v>224</v>
      </c>
      <c r="AC2039" t="s">
        <v>226</v>
      </c>
      <c r="AD2039" s="113">
        <v>5556.2863600000001</v>
      </c>
      <c r="AE2039" s="113">
        <v>5593.28847301105</v>
      </c>
      <c r="AF2039" s="113">
        <v>37.002113011052998</v>
      </c>
    </row>
    <row r="2040" spans="13:32" x14ac:dyDescent="0.35">
      <c r="M2040">
        <v>2023</v>
      </c>
      <c r="N2040" s="15">
        <v>45041</v>
      </c>
      <c r="O2040" s="4">
        <v>24</v>
      </c>
      <c r="P2040" s="15" t="s">
        <v>218</v>
      </c>
      <c r="Q2040" t="s">
        <v>150</v>
      </c>
      <c r="R2040" t="s">
        <v>151</v>
      </c>
      <c r="S2040" s="113">
        <v>14957.238880631399</v>
      </c>
      <c r="T2040" s="113">
        <v>15543.671</v>
      </c>
      <c r="U2040" s="113">
        <v>586.43211936851003</v>
      </c>
      <c r="V2040" s="113">
        <f t="shared" si="39"/>
        <v>15543671</v>
      </c>
      <c r="W2040" s="114"/>
      <c r="X2040">
        <v>2023</v>
      </c>
      <c r="Y2040" s="15">
        <v>45041</v>
      </c>
      <c r="Z2040" s="4">
        <v>24</v>
      </c>
      <c r="AA2040" s="4">
        <v>24</v>
      </c>
      <c r="AB2040" t="s">
        <v>224</v>
      </c>
      <c r="AC2040" t="s">
        <v>226</v>
      </c>
      <c r="AD2040" s="113">
        <v>5470.4911599999996</v>
      </c>
      <c r="AE2040" s="113">
        <v>5506.9219195061096</v>
      </c>
      <c r="AF2040" s="113">
        <v>36.4307595061181</v>
      </c>
    </row>
    <row r="2041" spans="13:32" x14ac:dyDescent="0.35">
      <c r="M2041">
        <v>2023</v>
      </c>
      <c r="N2041" s="15">
        <v>45042</v>
      </c>
      <c r="O2041" s="4">
        <v>24</v>
      </c>
      <c r="P2041" s="15" t="s">
        <v>218</v>
      </c>
      <c r="Q2041" t="s">
        <v>150</v>
      </c>
      <c r="R2041" t="s">
        <v>151</v>
      </c>
      <c r="S2041" s="113">
        <v>15219.005847632499</v>
      </c>
      <c r="T2041" s="113">
        <v>15816.063</v>
      </c>
      <c r="U2041" s="113">
        <v>597.05715236744004</v>
      </c>
      <c r="V2041" s="113">
        <f t="shared" si="39"/>
        <v>15816063</v>
      </c>
      <c r="W2041" s="114"/>
      <c r="X2041">
        <v>2023</v>
      </c>
      <c r="Y2041" s="15">
        <v>45042</v>
      </c>
      <c r="Z2041" s="4">
        <v>24</v>
      </c>
      <c r="AA2041" s="4">
        <v>24</v>
      </c>
      <c r="AB2041" t="s">
        <v>224</v>
      </c>
      <c r="AC2041" t="s">
        <v>226</v>
      </c>
      <c r="AD2041" s="113">
        <v>5473.5708199999999</v>
      </c>
      <c r="AE2041" s="113">
        <v>5510.0220885151803</v>
      </c>
      <c r="AF2041" s="113">
        <v>36.451268515188701</v>
      </c>
    </row>
    <row r="2042" spans="13:32" x14ac:dyDescent="0.35">
      <c r="M2042">
        <v>2023</v>
      </c>
      <c r="N2042" s="15">
        <v>45043</v>
      </c>
      <c r="O2042" s="4">
        <v>24</v>
      </c>
      <c r="P2042" s="15" t="s">
        <v>218</v>
      </c>
      <c r="Q2042" t="s">
        <v>150</v>
      </c>
      <c r="R2042" t="s">
        <v>151</v>
      </c>
      <c r="S2042" s="113">
        <v>15256.2106777318</v>
      </c>
      <c r="T2042" s="113">
        <v>15860.563</v>
      </c>
      <c r="U2042" s="113">
        <v>604.35232226815197</v>
      </c>
      <c r="V2042" s="113">
        <f t="shared" si="39"/>
        <v>15860563</v>
      </c>
      <c r="W2042" s="114"/>
      <c r="X2042">
        <v>2023</v>
      </c>
      <c r="Y2042" s="15">
        <v>45043</v>
      </c>
      <c r="Z2042" s="4">
        <v>24</v>
      </c>
      <c r="AA2042" s="4">
        <v>24</v>
      </c>
      <c r="AB2042" t="s">
        <v>224</v>
      </c>
      <c r="AC2042" t="s">
        <v>226</v>
      </c>
      <c r="AD2042" s="113">
        <v>5429.2843599999997</v>
      </c>
      <c r="AE2042" s="113">
        <v>5465.4407026435501</v>
      </c>
      <c r="AF2042" s="113">
        <v>36.156342643553302</v>
      </c>
    </row>
    <row r="2043" spans="13:32" x14ac:dyDescent="0.35">
      <c r="M2043">
        <v>2023</v>
      </c>
      <c r="N2043" s="15">
        <v>45044</v>
      </c>
      <c r="O2043" s="4">
        <v>24</v>
      </c>
      <c r="P2043" s="15" t="s">
        <v>218</v>
      </c>
      <c r="Q2043" t="s">
        <v>150</v>
      </c>
      <c r="R2043" t="s">
        <v>151</v>
      </c>
      <c r="S2043" s="113">
        <v>15358.429310346601</v>
      </c>
      <c r="T2043" s="113">
        <v>15999.575000000001</v>
      </c>
      <c r="U2043" s="113">
        <v>641.14568965335798</v>
      </c>
      <c r="V2043" s="113">
        <f t="shared" si="39"/>
        <v>15999575</v>
      </c>
      <c r="W2043" s="114"/>
      <c r="X2043">
        <v>2023</v>
      </c>
      <c r="Y2043" s="15">
        <v>45044</v>
      </c>
      <c r="Z2043" s="4">
        <v>24</v>
      </c>
      <c r="AA2043" s="4">
        <v>24</v>
      </c>
      <c r="AB2043" t="s">
        <v>224</v>
      </c>
      <c r="AC2043" t="s">
        <v>226</v>
      </c>
      <c r="AD2043" s="113">
        <v>5440.9576399999996</v>
      </c>
      <c r="AE2043" s="113">
        <v>5477.1917209021203</v>
      </c>
      <c r="AF2043" s="113">
        <v>36.234080902127999</v>
      </c>
    </row>
    <row r="2044" spans="13:32" x14ac:dyDescent="0.35">
      <c r="M2044">
        <v>2023</v>
      </c>
      <c r="N2044" s="15">
        <v>45045</v>
      </c>
      <c r="O2044" s="4">
        <v>24</v>
      </c>
      <c r="P2044" s="15" t="s">
        <v>218</v>
      </c>
      <c r="Q2044" t="s">
        <v>150</v>
      </c>
      <c r="R2044" t="s">
        <v>151</v>
      </c>
      <c r="S2044" s="113">
        <v>14908.297515875</v>
      </c>
      <c r="T2044" s="113">
        <v>15534.540999999999</v>
      </c>
      <c r="U2044" s="113">
        <v>626.24348412498603</v>
      </c>
      <c r="V2044" s="113">
        <f t="shared" si="39"/>
        <v>15534541</v>
      </c>
      <c r="W2044" s="114"/>
      <c r="X2044">
        <v>2023</v>
      </c>
      <c r="Y2044" s="15">
        <v>45045</v>
      </c>
      <c r="Z2044" s="4">
        <v>24</v>
      </c>
      <c r="AA2044" s="4">
        <v>24</v>
      </c>
      <c r="AB2044" t="s">
        <v>224</v>
      </c>
      <c r="AC2044" t="s">
        <v>226</v>
      </c>
      <c r="AD2044" s="113">
        <v>5427.3312399999904</v>
      </c>
      <c r="AE2044" s="113">
        <v>5463.4745758324698</v>
      </c>
      <c r="AF2044" s="113">
        <v>36.143335832478201</v>
      </c>
    </row>
    <row r="2045" spans="13:32" x14ac:dyDescent="0.35">
      <c r="M2045">
        <v>2023</v>
      </c>
      <c r="N2045" s="15">
        <v>45046</v>
      </c>
      <c r="O2045" s="4">
        <v>24</v>
      </c>
      <c r="P2045" s="15" t="s">
        <v>218</v>
      </c>
      <c r="Q2045" t="s">
        <v>150</v>
      </c>
      <c r="R2045" t="s">
        <v>151</v>
      </c>
      <c r="S2045" s="113">
        <v>14699.166699007699</v>
      </c>
      <c r="T2045" s="113">
        <v>15325.004999999999</v>
      </c>
      <c r="U2045" s="113">
        <v>625.83830099226304</v>
      </c>
      <c r="V2045" s="113">
        <f t="shared" si="39"/>
        <v>15325005</v>
      </c>
      <c r="W2045" s="114"/>
      <c r="X2045">
        <v>2023</v>
      </c>
      <c r="Y2045" s="15">
        <v>45046</v>
      </c>
      <c r="Z2045" s="4">
        <v>24</v>
      </c>
      <c r="AA2045" s="4">
        <v>24</v>
      </c>
      <c r="AB2045" t="s">
        <v>224</v>
      </c>
      <c r="AC2045" t="s">
        <v>226</v>
      </c>
      <c r="AD2045" s="113">
        <v>5408.4128199999996</v>
      </c>
      <c r="AE2045" s="113">
        <v>5444.43016853278</v>
      </c>
      <c r="AF2045" s="113">
        <v>36.017348532782599</v>
      </c>
    </row>
    <row r="2046" spans="13:32" x14ac:dyDescent="0.35">
      <c r="M2046">
        <v>2023</v>
      </c>
      <c r="N2046" s="15">
        <v>45047</v>
      </c>
      <c r="O2046" s="4">
        <v>24</v>
      </c>
      <c r="P2046" s="15" t="s">
        <v>219</v>
      </c>
      <c r="Q2046" t="s">
        <v>150</v>
      </c>
      <c r="R2046" t="s">
        <v>151</v>
      </c>
      <c r="S2046" s="113">
        <v>14812.391503793</v>
      </c>
      <c r="T2046" s="113">
        <v>15472.781000000001</v>
      </c>
      <c r="U2046" s="113">
        <v>660.38949620691506</v>
      </c>
      <c r="V2046" s="113">
        <f t="shared" si="39"/>
        <v>15472781</v>
      </c>
      <c r="W2046" s="114"/>
      <c r="X2046">
        <v>2023</v>
      </c>
      <c r="Y2046" s="15">
        <v>45047</v>
      </c>
      <c r="Z2046" s="4">
        <v>24</v>
      </c>
      <c r="AA2046" s="4">
        <v>24</v>
      </c>
      <c r="AB2046" t="s">
        <v>224</v>
      </c>
      <c r="AC2046" t="s">
        <v>226</v>
      </c>
      <c r="AD2046" s="113">
        <v>5265.9886399999996</v>
      </c>
      <c r="AE2046" s="113">
        <v>5301.0575140909596</v>
      </c>
      <c r="AF2046" s="113">
        <v>35.068874090967597</v>
      </c>
    </row>
    <row r="2047" spans="13:32" x14ac:dyDescent="0.35">
      <c r="M2047">
        <v>2023</v>
      </c>
      <c r="N2047" s="15">
        <v>45048</v>
      </c>
      <c r="O2047" s="4">
        <v>24</v>
      </c>
      <c r="P2047" s="15" t="s">
        <v>219</v>
      </c>
      <c r="Q2047" t="s">
        <v>150</v>
      </c>
      <c r="R2047" t="s">
        <v>151</v>
      </c>
      <c r="S2047" s="113">
        <v>15022.4248236979</v>
      </c>
      <c r="T2047" s="113">
        <v>15702.037</v>
      </c>
      <c r="U2047" s="113">
        <v>679.61217630204703</v>
      </c>
      <c r="V2047" s="113">
        <f t="shared" si="39"/>
        <v>15702037</v>
      </c>
      <c r="W2047" s="114"/>
      <c r="X2047">
        <v>2023</v>
      </c>
      <c r="Y2047" s="15">
        <v>45048</v>
      </c>
      <c r="Z2047" s="4">
        <v>24</v>
      </c>
      <c r="AA2047" s="4">
        <v>24</v>
      </c>
      <c r="AB2047" t="s">
        <v>224</v>
      </c>
      <c r="AC2047" t="s">
        <v>226</v>
      </c>
      <c r="AD2047" s="113">
        <v>5084.4255379999904</v>
      </c>
      <c r="AE2047" s="113">
        <v>5118.28529182905</v>
      </c>
      <c r="AF2047" s="113">
        <v>33.859753829059102</v>
      </c>
    </row>
    <row r="2048" spans="13:32" x14ac:dyDescent="0.35">
      <c r="M2048">
        <v>2023</v>
      </c>
      <c r="N2048" s="15">
        <v>45049</v>
      </c>
      <c r="O2048" s="4">
        <v>24</v>
      </c>
      <c r="P2048" s="15" t="s">
        <v>219</v>
      </c>
      <c r="Q2048" t="s">
        <v>150</v>
      </c>
      <c r="R2048" t="s">
        <v>151</v>
      </c>
      <c r="S2048" s="113">
        <v>15664.751334754001</v>
      </c>
      <c r="T2048" s="113">
        <v>16431.298999999999</v>
      </c>
      <c r="U2048" s="113">
        <v>766.54766524596505</v>
      </c>
      <c r="V2048" s="113">
        <f t="shared" si="39"/>
        <v>16431299</v>
      </c>
      <c r="W2048" s="114"/>
      <c r="X2048">
        <v>2023</v>
      </c>
      <c r="Y2048" s="15">
        <v>45049</v>
      </c>
      <c r="Z2048" s="4">
        <v>24</v>
      </c>
      <c r="AA2048" s="4">
        <v>24</v>
      </c>
      <c r="AB2048" t="s">
        <v>224</v>
      </c>
      <c r="AC2048" t="s">
        <v>226</v>
      </c>
      <c r="AD2048" s="113">
        <v>5271.4956830000001</v>
      </c>
      <c r="AE2048" s="113">
        <v>5306.6012312676103</v>
      </c>
      <c r="AF2048" s="113">
        <v>35.105548267610203</v>
      </c>
    </row>
    <row r="2049" spans="13:32" x14ac:dyDescent="0.35">
      <c r="M2049">
        <v>2023</v>
      </c>
      <c r="N2049" s="15">
        <v>45050</v>
      </c>
      <c r="O2049" s="4">
        <v>24</v>
      </c>
      <c r="P2049" s="15" t="s">
        <v>219</v>
      </c>
      <c r="Q2049" t="s">
        <v>150</v>
      </c>
      <c r="R2049" t="s">
        <v>151</v>
      </c>
      <c r="S2049" s="113">
        <v>15843.003770950299</v>
      </c>
      <c r="T2049" s="113">
        <v>16692.264999999999</v>
      </c>
      <c r="U2049" s="113">
        <v>849.26122904968099</v>
      </c>
      <c r="V2049" s="113">
        <f t="shared" si="39"/>
        <v>16692265</v>
      </c>
      <c r="W2049" s="114"/>
      <c r="X2049">
        <v>2023</v>
      </c>
      <c r="Y2049" s="15">
        <v>45050</v>
      </c>
      <c r="Z2049" s="4">
        <v>24</v>
      </c>
      <c r="AA2049" s="4">
        <v>24</v>
      </c>
      <c r="AB2049" t="s">
        <v>224</v>
      </c>
      <c r="AC2049" t="s">
        <v>226</v>
      </c>
      <c r="AD2049" s="113">
        <v>5494.0562749999999</v>
      </c>
      <c r="AE2049" s="113">
        <v>5530.6439664912295</v>
      </c>
      <c r="AF2049" s="113">
        <v>36.587691491234096</v>
      </c>
    </row>
    <row r="2050" spans="13:32" x14ac:dyDescent="0.35">
      <c r="M2050">
        <v>2023</v>
      </c>
      <c r="N2050" s="15">
        <v>45051</v>
      </c>
      <c r="O2050" s="4">
        <v>24</v>
      </c>
      <c r="P2050" s="15" t="s">
        <v>219</v>
      </c>
      <c r="Q2050" t="s">
        <v>150</v>
      </c>
      <c r="R2050" t="s">
        <v>151</v>
      </c>
      <c r="S2050" s="113">
        <v>14980.258933580501</v>
      </c>
      <c r="T2050" s="113">
        <v>15661.759</v>
      </c>
      <c r="U2050" s="113">
        <v>681.50006641941695</v>
      </c>
      <c r="V2050" s="113">
        <f t="shared" si="39"/>
        <v>15661759</v>
      </c>
      <c r="W2050" s="114"/>
      <c r="X2050">
        <v>2023</v>
      </c>
      <c r="Y2050" s="15">
        <v>45051</v>
      </c>
      <c r="Z2050" s="4">
        <v>24</v>
      </c>
      <c r="AA2050" s="4">
        <v>24</v>
      </c>
      <c r="AB2050" t="s">
        <v>224</v>
      </c>
      <c r="AC2050" t="s">
        <v>226</v>
      </c>
      <c r="AD2050" s="113">
        <v>5532.7246599999999</v>
      </c>
      <c r="AE2050" s="113">
        <v>5569.5698637681398</v>
      </c>
      <c r="AF2050" s="113">
        <v>36.845203768144103</v>
      </c>
    </row>
    <row r="2051" spans="13:32" x14ac:dyDescent="0.35">
      <c r="M2051">
        <v>2023</v>
      </c>
      <c r="N2051" s="15">
        <v>45052</v>
      </c>
      <c r="O2051" s="4">
        <v>24</v>
      </c>
      <c r="P2051" s="15" t="s">
        <v>219</v>
      </c>
      <c r="Q2051" t="s">
        <v>150</v>
      </c>
      <c r="R2051" t="s">
        <v>151</v>
      </c>
      <c r="S2051" s="113">
        <v>14397.6224796689</v>
      </c>
      <c r="T2051" s="113">
        <v>15051.825999999999</v>
      </c>
      <c r="U2051" s="113">
        <v>654.20352033101301</v>
      </c>
      <c r="V2051" s="113">
        <f t="shared" si="39"/>
        <v>15051826</v>
      </c>
      <c r="W2051" s="114"/>
      <c r="X2051">
        <v>2023</v>
      </c>
      <c r="Y2051" s="15">
        <v>45052</v>
      </c>
      <c r="Z2051" s="4">
        <v>24</v>
      </c>
      <c r="AA2051" s="4">
        <v>24</v>
      </c>
      <c r="AB2051" t="s">
        <v>224</v>
      </c>
      <c r="AC2051" t="s">
        <v>226</v>
      </c>
      <c r="AD2051" s="113">
        <v>5479.2347399999999</v>
      </c>
      <c r="AE2051" s="113">
        <v>5515.7237274148902</v>
      </c>
      <c r="AF2051" s="113">
        <v>36.488987414890303</v>
      </c>
    </row>
    <row r="2052" spans="13:32" x14ac:dyDescent="0.35">
      <c r="M2052">
        <v>2023</v>
      </c>
      <c r="N2052" s="15">
        <v>45053</v>
      </c>
      <c r="O2052" s="4">
        <v>24</v>
      </c>
      <c r="P2052" s="15" t="s">
        <v>219</v>
      </c>
      <c r="Q2052" t="s">
        <v>150</v>
      </c>
      <c r="R2052" t="s">
        <v>151</v>
      </c>
      <c r="S2052" s="113">
        <v>14049.889998783199</v>
      </c>
      <c r="T2052" s="113">
        <v>14699.334999999999</v>
      </c>
      <c r="U2052" s="113">
        <v>649.44500121670706</v>
      </c>
      <c r="V2052" s="113">
        <f t="shared" si="39"/>
        <v>14699335</v>
      </c>
      <c r="W2052" s="114"/>
      <c r="X2052">
        <v>2023</v>
      </c>
      <c r="Y2052" s="15">
        <v>45053</v>
      </c>
      <c r="Z2052" s="4">
        <v>24</v>
      </c>
      <c r="AA2052" s="4">
        <v>24</v>
      </c>
      <c r="AB2052" t="s">
        <v>224</v>
      </c>
      <c r="AC2052" t="s">
        <v>226</v>
      </c>
      <c r="AD2052" s="113">
        <v>5467.4232999999904</v>
      </c>
      <c r="AE2052" s="113">
        <v>5503.8336290791904</v>
      </c>
      <c r="AF2052" s="113">
        <v>36.410329079198704</v>
      </c>
    </row>
    <row r="2053" spans="13:32" x14ac:dyDescent="0.35">
      <c r="M2053">
        <v>2023</v>
      </c>
      <c r="N2053" s="15">
        <v>45054</v>
      </c>
      <c r="O2053" s="4">
        <v>24</v>
      </c>
      <c r="P2053" s="15" t="s">
        <v>219</v>
      </c>
      <c r="Q2053" t="s">
        <v>150</v>
      </c>
      <c r="R2053" t="s">
        <v>151</v>
      </c>
      <c r="S2053" s="113">
        <v>14827.238917364601</v>
      </c>
      <c r="T2053" s="113">
        <v>15566.409</v>
      </c>
      <c r="U2053" s="113">
        <v>739.17008263533705</v>
      </c>
      <c r="V2053" s="113">
        <f t="shared" si="39"/>
        <v>15566409</v>
      </c>
      <c r="W2053" s="114"/>
      <c r="X2053">
        <v>2023</v>
      </c>
      <c r="Y2053" s="15">
        <v>45054</v>
      </c>
      <c r="Z2053" s="4">
        <v>24</v>
      </c>
      <c r="AA2053" s="4">
        <v>24</v>
      </c>
      <c r="AB2053" t="s">
        <v>224</v>
      </c>
      <c r="AC2053" t="s">
        <v>226</v>
      </c>
      <c r="AD2053" s="113">
        <v>5527.0142599999999</v>
      </c>
      <c r="AE2053" s="113">
        <v>5563.8214353346802</v>
      </c>
      <c r="AF2053" s="113">
        <v>36.807175334681702</v>
      </c>
    </row>
    <row r="2054" spans="13:32" x14ac:dyDescent="0.35">
      <c r="M2054">
        <v>2023</v>
      </c>
      <c r="N2054" s="15">
        <v>45055</v>
      </c>
      <c r="O2054" s="4">
        <v>24</v>
      </c>
      <c r="P2054" s="15" t="s">
        <v>219</v>
      </c>
      <c r="Q2054" t="s">
        <v>150</v>
      </c>
      <c r="R2054" t="s">
        <v>151</v>
      </c>
      <c r="S2054" s="113">
        <v>15249.194841831</v>
      </c>
      <c r="T2054" s="113">
        <v>16006.108</v>
      </c>
      <c r="U2054" s="113">
        <v>756.91315816896997</v>
      </c>
      <c r="V2054" s="113">
        <f t="shared" si="39"/>
        <v>16006108</v>
      </c>
      <c r="W2054" s="114"/>
      <c r="X2054">
        <v>2023</v>
      </c>
      <c r="Y2054" s="15">
        <v>45055</v>
      </c>
      <c r="Z2054" s="4">
        <v>24</v>
      </c>
      <c r="AA2054" s="4">
        <v>24</v>
      </c>
      <c r="AB2054" t="s">
        <v>224</v>
      </c>
      <c r="AC2054" t="s">
        <v>226</v>
      </c>
      <c r="AD2054" s="113">
        <v>5532.8706000000002</v>
      </c>
      <c r="AE2054" s="113">
        <v>5569.7167756562003</v>
      </c>
      <c r="AF2054" s="113">
        <v>36.846175656203997</v>
      </c>
    </row>
    <row r="2055" spans="13:32" x14ac:dyDescent="0.35">
      <c r="M2055">
        <v>2023</v>
      </c>
      <c r="N2055" s="15">
        <v>45056</v>
      </c>
      <c r="O2055" s="4">
        <v>24</v>
      </c>
      <c r="P2055" s="15" t="s">
        <v>219</v>
      </c>
      <c r="Q2055" t="s">
        <v>150</v>
      </c>
      <c r="R2055" t="s">
        <v>151</v>
      </c>
      <c r="S2055" s="113">
        <v>15687.1625540693</v>
      </c>
      <c r="T2055" s="113">
        <v>16459.370999999999</v>
      </c>
      <c r="U2055" s="113">
        <v>772.20844593065499</v>
      </c>
      <c r="V2055" s="113">
        <f t="shared" si="39"/>
        <v>16459371</v>
      </c>
      <c r="W2055" s="114"/>
      <c r="X2055">
        <v>2023</v>
      </c>
      <c r="Y2055" s="15">
        <v>45056</v>
      </c>
      <c r="Z2055" s="4">
        <v>24</v>
      </c>
      <c r="AA2055" s="4">
        <v>24</v>
      </c>
      <c r="AB2055" t="s">
        <v>224</v>
      </c>
      <c r="AC2055" t="s">
        <v>226</v>
      </c>
      <c r="AD2055" s="113">
        <v>5525.9263600000004</v>
      </c>
      <c r="AE2055" s="113">
        <v>5562.7262904599302</v>
      </c>
      <c r="AF2055" s="113">
        <v>36.799930459933201</v>
      </c>
    </row>
    <row r="2056" spans="13:32" x14ac:dyDescent="0.35">
      <c r="M2056">
        <v>2023</v>
      </c>
      <c r="N2056" s="15">
        <v>45057</v>
      </c>
      <c r="O2056" s="4">
        <v>24</v>
      </c>
      <c r="P2056" s="15" t="s">
        <v>219</v>
      </c>
      <c r="Q2056" t="s">
        <v>150</v>
      </c>
      <c r="R2056" t="s">
        <v>151</v>
      </c>
      <c r="S2056" s="113">
        <v>15831.547137330699</v>
      </c>
      <c r="T2056" s="113">
        <v>16612.393</v>
      </c>
      <c r="U2056" s="113">
        <v>780.84586266926397</v>
      </c>
      <c r="V2056" s="113">
        <f t="shared" si="39"/>
        <v>16612393</v>
      </c>
      <c r="W2056" s="114"/>
      <c r="X2056">
        <v>2023</v>
      </c>
      <c r="Y2056" s="15">
        <v>45057</v>
      </c>
      <c r="Z2056" s="4">
        <v>24</v>
      </c>
      <c r="AA2056" s="4">
        <v>24</v>
      </c>
      <c r="AB2056" t="s">
        <v>224</v>
      </c>
      <c r="AC2056" t="s">
        <v>226</v>
      </c>
      <c r="AD2056" s="113">
        <v>5556.2322400000003</v>
      </c>
      <c r="AE2056" s="113">
        <v>5593.2339925986798</v>
      </c>
      <c r="AF2056" s="113">
        <v>37.001752598679303</v>
      </c>
    </row>
    <row r="2057" spans="13:32" x14ac:dyDescent="0.35">
      <c r="M2057">
        <v>2023</v>
      </c>
      <c r="N2057" s="15">
        <v>45058</v>
      </c>
      <c r="O2057" s="4">
        <v>24</v>
      </c>
      <c r="P2057" s="15" t="s">
        <v>219</v>
      </c>
      <c r="Q2057" t="s">
        <v>150</v>
      </c>
      <c r="R2057" t="s">
        <v>151</v>
      </c>
      <c r="S2057" s="113">
        <v>15972.3638825081</v>
      </c>
      <c r="T2057" s="113">
        <v>16777.561000000002</v>
      </c>
      <c r="U2057" s="113">
        <v>805.19711749183898</v>
      </c>
      <c r="V2057" s="113">
        <f t="shared" ref="V2057:V2120" si="40">T2057*1000</f>
        <v>16777561</v>
      </c>
      <c r="W2057" s="114"/>
      <c r="X2057">
        <v>2023</v>
      </c>
      <c r="Y2057" s="15">
        <v>45058</v>
      </c>
      <c r="Z2057" s="4">
        <v>24</v>
      </c>
      <c r="AA2057" s="4">
        <v>24</v>
      </c>
      <c r="AB2057" t="s">
        <v>224</v>
      </c>
      <c r="AC2057" t="s">
        <v>226</v>
      </c>
      <c r="AD2057" s="113">
        <v>5566.3723</v>
      </c>
      <c r="AE2057" s="113">
        <v>5603.4415803720403</v>
      </c>
      <c r="AF2057" s="113">
        <v>37.069280372042002</v>
      </c>
    </row>
    <row r="2058" spans="13:32" x14ac:dyDescent="0.35">
      <c r="M2058">
        <v>2023</v>
      </c>
      <c r="N2058" s="15">
        <v>45059</v>
      </c>
      <c r="O2058" s="4">
        <v>24</v>
      </c>
      <c r="P2058" s="15" t="s">
        <v>219</v>
      </c>
      <c r="Q2058" t="s">
        <v>150</v>
      </c>
      <c r="R2058" t="s">
        <v>151</v>
      </c>
      <c r="S2058" s="113">
        <v>15891.8974833881</v>
      </c>
      <c r="T2058" s="113">
        <v>16643.727999999999</v>
      </c>
      <c r="U2058" s="113">
        <v>751.83051661182901</v>
      </c>
      <c r="V2058" s="113">
        <f t="shared" si="40"/>
        <v>16643728</v>
      </c>
      <c r="W2058" s="114"/>
      <c r="X2058">
        <v>2023</v>
      </c>
      <c r="Y2058" s="15">
        <v>45059</v>
      </c>
      <c r="Z2058" s="4">
        <v>24</v>
      </c>
      <c r="AA2058" s="4">
        <v>24</v>
      </c>
      <c r="AB2058" t="s">
        <v>224</v>
      </c>
      <c r="AC2058" t="s">
        <v>226</v>
      </c>
      <c r="AD2058" s="113">
        <v>5541.4122600000001</v>
      </c>
      <c r="AE2058" s="113">
        <v>5578.3153188778597</v>
      </c>
      <c r="AF2058" s="113">
        <v>36.903058877864197</v>
      </c>
    </row>
    <row r="2059" spans="13:32" x14ac:dyDescent="0.35">
      <c r="M2059">
        <v>2023</v>
      </c>
      <c r="N2059" s="15">
        <v>45060</v>
      </c>
      <c r="O2059" s="4">
        <v>24</v>
      </c>
      <c r="P2059" s="15" t="s">
        <v>219</v>
      </c>
      <c r="Q2059" t="s">
        <v>150</v>
      </c>
      <c r="R2059" t="s">
        <v>151</v>
      </c>
      <c r="S2059" s="113">
        <v>15706.461488315699</v>
      </c>
      <c r="T2059" s="113">
        <v>16427.375</v>
      </c>
      <c r="U2059" s="113">
        <v>720.91351168424899</v>
      </c>
      <c r="V2059" s="113">
        <f t="shared" si="40"/>
        <v>16427375</v>
      </c>
      <c r="W2059" s="114"/>
      <c r="X2059">
        <v>2023</v>
      </c>
      <c r="Y2059" s="15">
        <v>45060</v>
      </c>
      <c r="Z2059" s="4">
        <v>24</v>
      </c>
      <c r="AA2059" s="4">
        <v>24</v>
      </c>
      <c r="AB2059" t="s">
        <v>224</v>
      </c>
      <c r="AC2059" t="s">
        <v>226</v>
      </c>
      <c r="AD2059" s="113">
        <v>5551.8734400000003</v>
      </c>
      <c r="AE2059" s="113">
        <v>5588.8461651512498</v>
      </c>
      <c r="AF2059" s="113">
        <v>36.972725151254501</v>
      </c>
    </row>
    <row r="2060" spans="13:32" x14ac:dyDescent="0.35">
      <c r="M2060">
        <v>2023</v>
      </c>
      <c r="N2060" s="15">
        <v>45061</v>
      </c>
      <c r="O2060" s="4">
        <v>24</v>
      </c>
      <c r="P2060" s="15" t="s">
        <v>219</v>
      </c>
      <c r="Q2060" t="s">
        <v>150</v>
      </c>
      <c r="R2060" t="s">
        <v>151</v>
      </c>
      <c r="S2060" s="113">
        <v>16568.599468672801</v>
      </c>
      <c r="T2060" s="113">
        <v>17379.129000000001</v>
      </c>
      <c r="U2060" s="113">
        <v>810.52953132714094</v>
      </c>
      <c r="V2060" s="113">
        <f t="shared" si="40"/>
        <v>17379129</v>
      </c>
      <c r="W2060" s="114"/>
      <c r="X2060">
        <v>2023</v>
      </c>
      <c r="Y2060" s="15">
        <v>45061</v>
      </c>
      <c r="Z2060" s="4">
        <v>24</v>
      </c>
      <c r="AA2060" s="4">
        <v>24</v>
      </c>
      <c r="AB2060" t="s">
        <v>224</v>
      </c>
      <c r="AC2060" t="s">
        <v>226</v>
      </c>
      <c r="AD2060" s="113">
        <v>5636.8875600000001</v>
      </c>
      <c r="AE2060" s="113">
        <v>5674.4264370505498</v>
      </c>
      <c r="AF2060" s="113">
        <v>37.538877050555101</v>
      </c>
    </row>
    <row r="2061" spans="13:32" x14ac:dyDescent="0.35">
      <c r="M2061">
        <v>2023</v>
      </c>
      <c r="N2061" s="15">
        <v>45062</v>
      </c>
      <c r="O2061" s="4">
        <v>24</v>
      </c>
      <c r="P2061" s="15" t="s">
        <v>219</v>
      </c>
      <c r="Q2061" t="s">
        <v>150</v>
      </c>
      <c r="R2061" t="s">
        <v>151</v>
      </c>
      <c r="S2061" s="113">
        <v>16027.191804006699</v>
      </c>
      <c r="T2061" s="113">
        <v>16831.373</v>
      </c>
      <c r="U2061" s="113">
        <v>804.181195993232</v>
      </c>
      <c r="V2061" s="113">
        <f t="shared" si="40"/>
        <v>16831373</v>
      </c>
      <c r="W2061" s="114"/>
      <c r="X2061">
        <v>2023</v>
      </c>
      <c r="Y2061" s="15">
        <v>45062</v>
      </c>
      <c r="Z2061" s="4">
        <v>24</v>
      </c>
      <c r="AA2061" s="4">
        <v>24</v>
      </c>
      <c r="AB2061" t="s">
        <v>224</v>
      </c>
      <c r="AC2061" t="s">
        <v>226</v>
      </c>
      <c r="AD2061" s="113">
        <v>5616.6737999999996</v>
      </c>
      <c r="AE2061" s="113">
        <v>5654.0780634285302</v>
      </c>
      <c r="AF2061" s="113">
        <v>37.404263428535501</v>
      </c>
    </row>
    <row r="2062" spans="13:32" x14ac:dyDescent="0.35">
      <c r="M2062">
        <v>2023</v>
      </c>
      <c r="N2062" s="15">
        <v>45063</v>
      </c>
      <c r="O2062" s="4">
        <v>24</v>
      </c>
      <c r="P2062" s="15" t="s">
        <v>219</v>
      </c>
      <c r="Q2062" t="s">
        <v>150</v>
      </c>
      <c r="R2062" t="s">
        <v>151</v>
      </c>
      <c r="S2062" s="113">
        <v>15526.710828225599</v>
      </c>
      <c r="T2062" s="113">
        <v>16341.304</v>
      </c>
      <c r="U2062" s="113">
        <v>814.59317177431296</v>
      </c>
      <c r="V2062" s="113">
        <f t="shared" si="40"/>
        <v>16341304</v>
      </c>
      <c r="W2062" s="114"/>
      <c r="X2062">
        <v>2023</v>
      </c>
      <c r="Y2062" s="15">
        <v>45063</v>
      </c>
      <c r="Z2062" s="4">
        <v>24</v>
      </c>
      <c r="AA2062" s="4">
        <v>24</v>
      </c>
      <c r="AB2062" t="s">
        <v>224</v>
      </c>
      <c r="AC2062" t="s">
        <v>226</v>
      </c>
      <c r="AD2062" s="113">
        <v>5207.5103399999998</v>
      </c>
      <c r="AE2062" s="113">
        <v>5242.1897775995603</v>
      </c>
      <c r="AF2062" s="113">
        <v>34.679437599560003</v>
      </c>
    </row>
    <row r="2063" spans="13:32" x14ac:dyDescent="0.35">
      <c r="M2063">
        <v>2023</v>
      </c>
      <c r="N2063" s="15">
        <v>45064</v>
      </c>
      <c r="O2063" s="4">
        <v>24</v>
      </c>
      <c r="P2063" s="15" t="s">
        <v>219</v>
      </c>
      <c r="Q2063" t="s">
        <v>150</v>
      </c>
      <c r="R2063" t="s">
        <v>151</v>
      </c>
      <c r="S2063" s="113">
        <v>16217.857649228299</v>
      </c>
      <c r="T2063" s="113">
        <v>17029.694</v>
      </c>
      <c r="U2063" s="113">
        <v>811.83635077167401</v>
      </c>
      <c r="V2063" s="113">
        <f t="shared" si="40"/>
        <v>17029694</v>
      </c>
      <c r="W2063" s="114"/>
      <c r="X2063">
        <v>2023</v>
      </c>
      <c r="Y2063" s="15">
        <v>45064</v>
      </c>
      <c r="Z2063" s="4">
        <v>24</v>
      </c>
      <c r="AA2063" s="4">
        <v>24</v>
      </c>
      <c r="AB2063" t="s">
        <v>224</v>
      </c>
      <c r="AC2063" t="s">
        <v>226</v>
      </c>
      <c r="AD2063" s="113">
        <v>5671.7513200000003</v>
      </c>
      <c r="AE2063" s="113">
        <v>5709.52237241084</v>
      </c>
      <c r="AF2063" s="113">
        <v>37.771052410845797</v>
      </c>
    </row>
    <row r="2064" spans="13:32" x14ac:dyDescent="0.35">
      <c r="M2064">
        <v>2023</v>
      </c>
      <c r="N2064" s="15">
        <v>45065</v>
      </c>
      <c r="O2064" s="4">
        <v>24</v>
      </c>
      <c r="P2064" s="15" t="s">
        <v>219</v>
      </c>
      <c r="Q2064" t="s">
        <v>150</v>
      </c>
      <c r="R2064" t="s">
        <v>151</v>
      </c>
      <c r="S2064" s="113">
        <v>16832.640146743601</v>
      </c>
      <c r="T2064" s="113">
        <v>17660.457999999999</v>
      </c>
      <c r="U2064" s="113">
        <v>827.81785325637202</v>
      </c>
      <c r="V2064" s="113">
        <f t="shared" si="40"/>
        <v>17660458</v>
      </c>
      <c r="W2064" s="114"/>
      <c r="X2064">
        <v>2023</v>
      </c>
      <c r="Y2064" s="15">
        <v>45065</v>
      </c>
      <c r="Z2064" s="4">
        <v>24</v>
      </c>
      <c r="AA2064" s="4">
        <v>24</v>
      </c>
      <c r="AB2064" t="s">
        <v>224</v>
      </c>
      <c r="AC2064" t="s">
        <v>226</v>
      </c>
      <c r="AD2064" s="113">
        <v>5678.1210000000001</v>
      </c>
      <c r="AE2064" s="113">
        <v>5715.9344713223099</v>
      </c>
      <c r="AF2064" s="113">
        <v>37.8134713223156</v>
      </c>
    </row>
    <row r="2065" spans="13:32" x14ac:dyDescent="0.35">
      <c r="M2065">
        <v>2023</v>
      </c>
      <c r="N2065" s="15">
        <v>45066</v>
      </c>
      <c r="O2065" s="4">
        <v>24</v>
      </c>
      <c r="P2065" s="15" t="s">
        <v>219</v>
      </c>
      <c r="Q2065" t="s">
        <v>150</v>
      </c>
      <c r="R2065" t="s">
        <v>151</v>
      </c>
      <c r="S2065" s="113">
        <v>16524.960492382601</v>
      </c>
      <c r="T2065" s="113">
        <v>17349.717000000001</v>
      </c>
      <c r="U2065" s="113">
        <v>824.75650761734801</v>
      </c>
      <c r="V2065" s="113">
        <f t="shared" si="40"/>
        <v>17349717</v>
      </c>
      <c r="W2065" s="114"/>
      <c r="X2065">
        <v>2023</v>
      </c>
      <c r="Y2065" s="15">
        <v>45066</v>
      </c>
      <c r="Z2065" s="4">
        <v>24</v>
      </c>
      <c r="AA2065" s="4">
        <v>24</v>
      </c>
      <c r="AB2065" t="s">
        <v>224</v>
      </c>
      <c r="AC2065" t="s">
        <v>226</v>
      </c>
      <c r="AD2065" s="113">
        <v>5607.8970200000003</v>
      </c>
      <c r="AE2065" s="113">
        <v>5645.2428344242198</v>
      </c>
      <c r="AF2065" s="113">
        <v>37.3458144242204</v>
      </c>
    </row>
    <row r="2066" spans="13:32" x14ac:dyDescent="0.35">
      <c r="M2066">
        <v>2023</v>
      </c>
      <c r="N2066" s="15">
        <v>45067</v>
      </c>
      <c r="O2066" s="4">
        <v>24</v>
      </c>
      <c r="P2066" s="15" t="s">
        <v>219</v>
      </c>
      <c r="Q2066" t="s">
        <v>150</v>
      </c>
      <c r="R2066" t="s">
        <v>151</v>
      </c>
      <c r="S2066" s="113">
        <v>15723.951664938601</v>
      </c>
      <c r="T2066" s="113">
        <v>16429.039000000001</v>
      </c>
      <c r="U2066" s="113">
        <v>705.08733506140004</v>
      </c>
      <c r="V2066" s="113">
        <f t="shared" si="40"/>
        <v>16429039</v>
      </c>
      <c r="W2066" s="114"/>
      <c r="X2066">
        <v>2023</v>
      </c>
      <c r="Y2066" s="15">
        <v>45067</v>
      </c>
      <c r="Z2066" s="4">
        <v>24</v>
      </c>
      <c r="AA2066" s="4">
        <v>24</v>
      </c>
      <c r="AB2066" t="s">
        <v>224</v>
      </c>
      <c r="AC2066" t="s">
        <v>226</v>
      </c>
      <c r="AD2066" s="113">
        <v>5499.8534399999999</v>
      </c>
      <c r="AE2066" s="113">
        <v>5536.4797377365803</v>
      </c>
      <c r="AF2066" s="113">
        <v>36.626297736589102</v>
      </c>
    </row>
    <row r="2067" spans="13:32" x14ac:dyDescent="0.35">
      <c r="M2067">
        <v>2023</v>
      </c>
      <c r="N2067" s="15">
        <v>45068</v>
      </c>
      <c r="O2067" s="4">
        <v>24</v>
      </c>
      <c r="P2067" s="15" t="s">
        <v>219</v>
      </c>
      <c r="Q2067" t="s">
        <v>150</v>
      </c>
      <c r="R2067" t="s">
        <v>151</v>
      </c>
      <c r="S2067" s="113">
        <v>15664.265943763699</v>
      </c>
      <c r="T2067" s="113">
        <v>16376.675999999999</v>
      </c>
      <c r="U2067" s="113">
        <v>712.41005623620094</v>
      </c>
      <c r="V2067" s="113">
        <f t="shared" si="40"/>
        <v>16376676</v>
      </c>
      <c r="W2067" s="114"/>
      <c r="X2067">
        <v>2023</v>
      </c>
      <c r="Y2067" s="15">
        <v>45068</v>
      </c>
      <c r="Z2067" s="4">
        <v>24</v>
      </c>
      <c r="AA2067" s="4">
        <v>24</v>
      </c>
      <c r="AB2067" t="s">
        <v>224</v>
      </c>
      <c r="AC2067" t="s">
        <v>226</v>
      </c>
      <c r="AD2067" s="113">
        <v>5440.4047200000005</v>
      </c>
      <c r="AE2067" s="113">
        <v>5476.6351187290002</v>
      </c>
      <c r="AF2067" s="113">
        <v>36.230398728999802</v>
      </c>
    </row>
    <row r="2068" spans="13:32" x14ac:dyDescent="0.35">
      <c r="M2068">
        <v>2023</v>
      </c>
      <c r="N2068" s="15">
        <v>45069</v>
      </c>
      <c r="O2068" s="4">
        <v>24</v>
      </c>
      <c r="P2068" s="15" t="s">
        <v>219</v>
      </c>
      <c r="Q2068" t="s">
        <v>150</v>
      </c>
      <c r="R2068" t="s">
        <v>151</v>
      </c>
      <c r="S2068" s="113">
        <v>15918.042131120101</v>
      </c>
      <c r="T2068" s="113">
        <v>16695.472000000002</v>
      </c>
      <c r="U2068" s="113">
        <v>777.429868879884</v>
      </c>
      <c r="V2068" s="113">
        <f t="shared" si="40"/>
        <v>16695472.000000002</v>
      </c>
      <c r="W2068" s="114"/>
      <c r="X2068">
        <v>2023</v>
      </c>
      <c r="Y2068" s="15">
        <v>45069</v>
      </c>
      <c r="Z2068" s="4">
        <v>24</v>
      </c>
      <c r="AA2068" s="4">
        <v>24</v>
      </c>
      <c r="AB2068" t="s">
        <v>224</v>
      </c>
      <c r="AC2068" t="s">
        <v>226</v>
      </c>
      <c r="AD2068" s="113">
        <v>5478.1464400000004</v>
      </c>
      <c r="AE2068" s="113">
        <v>5514.6281798763403</v>
      </c>
      <c r="AF2068" s="113">
        <v>36.4817398763402</v>
      </c>
    </row>
    <row r="2069" spans="13:32" x14ac:dyDescent="0.35">
      <c r="M2069">
        <v>2023</v>
      </c>
      <c r="N2069" s="15">
        <v>45070</v>
      </c>
      <c r="O2069" s="4">
        <v>24</v>
      </c>
      <c r="P2069" s="15" t="s">
        <v>219</v>
      </c>
      <c r="Q2069" t="s">
        <v>150</v>
      </c>
      <c r="R2069" t="s">
        <v>151</v>
      </c>
      <c r="S2069" s="113">
        <v>16071.760353854101</v>
      </c>
      <c r="T2069" s="113">
        <v>16879.36</v>
      </c>
      <c r="U2069" s="113">
        <v>807.59964614589001</v>
      </c>
      <c r="V2069" s="113">
        <f t="shared" si="40"/>
        <v>16879360</v>
      </c>
      <c r="W2069" s="114"/>
      <c r="X2069">
        <v>2023</v>
      </c>
      <c r="Y2069" s="15">
        <v>45070</v>
      </c>
      <c r="Z2069" s="4">
        <v>24</v>
      </c>
      <c r="AA2069" s="4">
        <v>24</v>
      </c>
      <c r="AB2069" t="s">
        <v>224</v>
      </c>
      <c r="AC2069" t="s">
        <v>226</v>
      </c>
      <c r="AD2069" s="113">
        <v>5494.03676</v>
      </c>
      <c r="AE2069" s="113">
        <v>5530.6243215309996</v>
      </c>
      <c r="AF2069" s="113">
        <v>36.587561531007502</v>
      </c>
    </row>
    <row r="2070" spans="13:32" x14ac:dyDescent="0.35">
      <c r="M2070">
        <v>2023</v>
      </c>
      <c r="N2070" s="15">
        <v>45071</v>
      </c>
      <c r="O2070" s="4">
        <v>24</v>
      </c>
      <c r="P2070" s="15" t="s">
        <v>219</v>
      </c>
      <c r="Q2070" t="s">
        <v>150</v>
      </c>
      <c r="R2070" t="s">
        <v>151</v>
      </c>
      <c r="S2070" s="113">
        <v>16115.655708604299</v>
      </c>
      <c r="T2070" s="113">
        <v>16915.587</v>
      </c>
      <c r="U2070" s="113">
        <v>799.93129139562097</v>
      </c>
      <c r="V2070" s="113">
        <f t="shared" si="40"/>
        <v>16915587</v>
      </c>
      <c r="W2070" s="114"/>
      <c r="X2070">
        <v>2023</v>
      </c>
      <c r="Y2070" s="15">
        <v>45071</v>
      </c>
      <c r="Z2070" s="4">
        <v>24</v>
      </c>
      <c r="AA2070" s="4">
        <v>24</v>
      </c>
      <c r="AB2070" t="s">
        <v>224</v>
      </c>
      <c r="AC2070" t="s">
        <v>226</v>
      </c>
      <c r="AD2070" s="113">
        <v>5553.6436199999998</v>
      </c>
      <c r="AE2070" s="113">
        <v>5590.6281336725997</v>
      </c>
      <c r="AF2070" s="113">
        <v>36.984513672609303</v>
      </c>
    </row>
    <row r="2071" spans="13:32" x14ac:dyDescent="0.35">
      <c r="M2071">
        <v>2023</v>
      </c>
      <c r="N2071" s="15">
        <v>45072</v>
      </c>
      <c r="O2071" s="4">
        <v>24</v>
      </c>
      <c r="P2071" s="15" t="s">
        <v>219</v>
      </c>
      <c r="Q2071" t="s">
        <v>150</v>
      </c>
      <c r="R2071" t="s">
        <v>151</v>
      </c>
      <c r="S2071" s="113">
        <v>16264.187578364699</v>
      </c>
      <c r="T2071" s="113">
        <v>17067.575000000001</v>
      </c>
      <c r="U2071" s="113">
        <v>803.38742163521704</v>
      </c>
      <c r="V2071" s="113">
        <f t="shared" si="40"/>
        <v>17067575</v>
      </c>
      <c r="W2071" s="114"/>
      <c r="X2071">
        <v>2023</v>
      </c>
      <c r="Y2071" s="15">
        <v>45072</v>
      </c>
      <c r="Z2071" s="4">
        <v>24</v>
      </c>
      <c r="AA2071" s="4">
        <v>24</v>
      </c>
      <c r="AB2071" t="s">
        <v>224</v>
      </c>
      <c r="AC2071" t="s">
        <v>226</v>
      </c>
      <c r="AD2071" s="113">
        <v>5552.47174</v>
      </c>
      <c r="AE2071" s="113">
        <v>5589.4484495326797</v>
      </c>
      <c r="AF2071" s="113">
        <v>36.976709532687899</v>
      </c>
    </row>
    <row r="2072" spans="13:32" x14ac:dyDescent="0.35">
      <c r="M2072">
        <v>2023</v>
      </c>
      <c r="N2072" s="15">
        <v>45073</v>
      </c>
      <c r="O2072" s="4">
        <v>24</v>
      </c>
      <c r="P2072" s="15" t="s">
        <v>219</v>
      </c>
      <c r="Q2072" t="s">
        <v>150</v>
      </c>
      <c r="R2072" t="s">
        <v>151</v>
      </c>
      <c r="S2072" s="113">
        <v>15489.398229873201</v>
      </c>
      <c r="T2072" s="113">
        <v>16239.646000000001</v>
      </c>
      <c r="U2072" s="113">
        <v>750.24777012673599</v>
      </c>
      <c r="V2072" s="113">
        <f t="shared" si="40"/>
        <v>16239646</v>
      </c>
      <c r="W2072" s="114"/>
      <c r="X2072">
        <v>2023</v>
      </c>
      <c r="Y2072" s="15">
        <v>45073</v>
      </c>
      <c r="Z2072" s="4">
        <v>24</v>
      </c>
      <c r="AA2072" s="4">
        <v>24</v>
      </c>
      <c r="AB2072" t="s">
        <v>224</v>
      </c>
      <c r="AC2072" t="s">
        <v>226</v>
      </c>
      <c r="AD2072" s="113">
        <v>5510.6065200000003</v>
      </c>
      <c r="AE2072" s="113">
        <v>5547.30442791928</v>
      </c>
      <c r="AF2072" s="113">
        <v>36.697907919289399</v>
      </c>
    </row>
    <row r="2073" spans="13:32" x14ac:dyDescent="0.35">
      <c r="M2073">
        <v>2023</v>
      </c>
      <c r="N2073" s="15">
        <v>45074</v>
      </c>
      <c r="O2073" s="4">
        <v>24</v>
      </c>
      <c r="P2073" s="15" t="s">
        <v>219</v>
      </c>
      <c r="Q2073" t="s">
        <v>150</v>
      </c>
      <c r="R2073" t="s">
        <v>151</v>
      </c>
      <c r="S2073" s="113">
        <v>15401.366733274001</v>
      </c>
      <c r="T2073" s="113">
        <v>16134.092000000001</v>
      </c>
      <c r="U2073" s="113">
        <v>732.72526672593403</v>
      </c>
      <c r="V2073" s="113">
        <f t="shared" si="40"/>
        <v>16134092</v>
      </c>
      <c r="W2073" s="114"/>
      <c r="X2073">
        <v>2023</v>
      </c>
      <c r="Y2073" s="15">
        <v>45074</v>
      </c>
      <c r="Z2073" s="4">
        <v>24</v>
      </c>
      <c r="AA2073" s="4">
        <v>24</v>
      </c>
      <c r="AB2073" t="s">
        <v>224</v>
      </c>
      <c r="AC2073" t="s">
        <v>226</v>
      </c>
      <c r="AD2073" s="113">
        <v>5488.3831999999902</v>
      </c>
      <c r="AE2073" s="113">
        <v>5524.9331116237699</v>
      </c>
      <c r="AF2073" s="113">
        <v>36.549911623771003</v>
      </c>
    </row>
    <row r="2074" spans="13:32" x14ac:dyDescent="0.35">
      <c r="M2074">
        <v>2023</v>
      </c>
      <c r="N2074" s="15">
        <v>45075</v>
      </c>
      <c r="O2074" s="4">
        <v>24</v>
      </c>
      <c r="P2074" s="15" t="s">
        <v>219</v>
      </c>
      <c r="Q2074" t="s">
        <v>150</v>
      </c>
      <c r="R2074" t="s">
        <v>151</v>
      </c>
      <c r="S2074" s="113">
        <v>16010.646951664001</v>
      </c>
      <c r="T2074" s="113">
        <v>16779.726999999999</v>
      </c>
      <c r="U2074" s="113">
        <v>769.08004833590803</v>
      </c>
      <c r="V2074" s="113">
        <f t="shared" si="40"/>
        <v>16779727</v>
      </c>
      <c r="W2074" s="114"/>
      <c r="X2074">
        <v>2023</v>
      </c>
      <c r="Y2074" s="15">
        <v>45075</v>
      </c>
      <c r="Z2074" s="4">
        <v>24</v>
      </c>
      <c r="AA2074" s="4">
        <v>24</v>
      </c>
      <c r="AB2074" t="s">
        <v>224</v>
      </c>
      <c r="AC2074" t="s">
        <v>226</v>
      </c>
      <c r="AD2074" s="113">
        <v>5516.9590399999997</v>
      </c>
      <c r="AE2074" s="113">
        <v>5553.6992525536598</v>
      </c>
      <c r="AF2074" s="113">
        <v>36.740212553664698</v>
      </c>
    </row>
    <row r="2075" spans="13:32" x14ac:dyDescent="0.35">
      <c r="M2075">
        <v>2023</v>
      </c>
      <c r="N2075" s="15">
        <v>45076</v>
      </c>
      <c r="O2075" s="4">
        <v>24</v>
      </c>
      <c r="P2075" s="15" t="s">
        <v>219</v>
      </c>
      <c r="Q2075" t="s">
        <v>150</v>
      </c>
      <c r="R2075" t="s">
        <v>151</v>
      </c>
      <c r="S2075" s="113">
        <v>16578.127483339202</v>
      </c>
      <c r="T2075" s="113">
        <v>17349.858</v>
      </c>
      <c r="U2075" s="113">
        <v>771.73051666078698</v>
      </c>
      <c r="V2075" s="113">
        <f t="shared" si="40"/>
        <v>17349858</v>
      </c>
      <c r="W2075" s="114"/>
      <c r="X2075">
        <v>2023</v>
      </c>
      <c r="Y2075" s="15">
        <v>45076</v>
      </c>
      <c r="Z2075" s="4">
        <v>24</v>
      </c>
      <c r="AA2075" s="4">
        <v>24</v>
      </c>
      <c r="AB2075" t="s">
        <v>224</v>
      </c>
      <c r="AC2075" t="s">
        <v>226</v>
      </c>
      <c r="AD2075" s="113">
        <v>5538.0870199999999</v>
      </c>
      <c r="AE2075" s="113">
        <v>5574.9679344277201</v>
      </c>
      <c r="AF2075" s="113">
        <v>36.880914427722999</v>
      </c>
    </row>
    <row r="2076" spans="13:32" x14ac:dyDescent="0.35">
      <c r="M2076">
        <v>2023</v>
      </c>
      <c r="N2076" s="15">
        <v>45077</v>
      </c>
      <c r="O2076" s="4">
        <v>24</v>
      </c>
      <c r="P2076" s="15" t="s">
        <v>219</v>
      </c>
      <c r="Q2076" t="s">
        <v>150</v>
      </c>
      <c r="R2076" t="s">
        <v>151</v>
      </c>
      <c r="S2076" s="113">
        <v>16798.4472446664</v>
      </c>
      <c r="T2076" s="113">
        <v>17559.794000000002</v>
      </c>
      <c r="U2076" s="113">
        <v>761.346755333597</v>
      </c>
      <c r="V2076" s="113">
        <f t="shared" si="40"/>
        <v>17559794</v>
      </c>
      <c r="W2076" s="114"/>
      <c r="X2076">
        <v>2023</v>
      </c>
      <c r="Y2076" s="15">
        <v>45077</v>
      </c>
      <c r="Z2076" s="4">
        <v>24</v>
      </c>
      <c r="AA2076" s="4">
        <v>24</v>
      </c>
      <c r="AB2076" t="s">
        <v>224</v>
      </c>
      <c r="AC2076" t="s">
        <v>226</v>
      </c>
      <c r="AD2076" s="113">
        <v>5532.1337199999998</v>
      </c>
      <c r="AE2076" s="113">
        <v>5568.9749884006596</v>
      </c>
      <c r="AF2076" s="113">
        <v>36.841268400662003</v>
      </c>
    </row>
    <row r="2077" spans="13:32" x14ac:dyDescent="0.35">
      <c r="M2077">
        <v>2023</v>
      </c>
      <c r="N2077" s="15">
        <v>45078</v>
      </c>
      <c r="O2077" s="4">
        <v>24</v>
      </c>
      <c r="P2077" s="15" t="s">
        <v>220</v>
      </c>
      <c r="Q2077" t="s">
        <v>150</v>
      </c>
      <c r="R2077" t="s">
        <v>151</v>
      </c>
      <c r="S2077" s="113">
        <v>16947.9681977172</v>
      </c>
      <c r="T2077" s="113">
        <v>17724.772000000001</v>
      </c>
      <c r="U2077" s="113">
        <v>776.80380228272702</v>
      </c>
      <c r="V2077" s="113">
        <f t="shared" si="40"/>
        <v>17724772</v>
      </c>
      <c r="W2077" s="114"/>
      <c r="X2077">
        <v>2023</v>
      </c>
      <c r="Y2077" s="15">
        <v>45078</v>
      </c>
      <c r="Z2077" s="4">
        <v>24</v>
      </c>
      <c r="AA2077" s="4">
        <v>24</v>
      </c>
      <c r="AB2077" t="s">
        <v>224</v>
      </c>
      <c r="AC2077" t="s">
        <v>226</v>
      </c>
      <c r="AD2077" s="113">
        <v>5498.6818199999998</v>
      </c>
      <c r="AE2077" s="113">
        <v>5535.3003153281297</v>
      </c>
      <c r="AF2077" s="113">
        <v>36.618495328139097</v>
      </c>
    </row>
    <row r="2078" spans="13:32" x14ac:dyDescent="0.35">
      <c r="M2078">
        <v>2023</v>
      </c>
      <c r="N2078" s="15">
        <v>45079</v>
      </c>
      <c r="O2078" s="4">
        <v>24</v>
      </c>
      <c r="P2078" s="15" t="s">
        <v>220</v>
      </c>
      <c r="Q2078" t="s">
        <v>150</v>
      </c>
      <c r="R2078" t="s">
        <v>151</v>
      </c>
      <c r="S2078" s="113">
        <v>17281.233741182899</v>
      </c>
      <c r="T2078" s="113">
        <v>18117.255000000001</v>
      </c>
      <c r="U2078" s="113">
        <v>836.02125881700999</v>
      </c>
      <c r="V2078" s="113">
        <f t="shared" si="40"/>
        <v>18117255</v>
      </c>
      <c r="W2078" s="114"/>
      <c r="X2078">
        <v>2023</v>
      </c>
      <c r="Y2078" s="15">
        <v>45079</v>
      </c>
      <c r="Z2078" s="4">
        <v>24</v>
      </c>
      <c r="AA2078" s="4">
        <v>24</v>
      </c>
      <c r="AB2078" t="s">
        <v>224</v>
      </c>
      <c r="AC2078" t="s">
        <v>226</v>
      </c>
      <c r="AD2078" s="113">
        <v>5511.4720200000002</v>
      </c>
      <c r="AE2078" s="113">
        <v>5548.1756917202702</v>
      </c>
      <c r="AF2078" s="113">
        <v>36.703671720277299</v>
      </c>
    </row>
    <row r="2079" spans="13:32" x14ac:dyDescent="0.35">
      <c r="M2079">
        <v>2023</v>
      </c>
      <c r="N2079" s="15">
        <v>45080</v>
      </c>
      <c r="O2079" s="4">
        <v>24</v>
      </c>
      <c r="P2079" s="15" t="s">
        <v>220</v>
      </c>
      <c r="Q2079" t="s">
        <v>150</v>
      </c>
      <c r="R2079" t="s">
        <v>151</v>
      </c>
      <c r="S2079" s="113">
        <v>17097.4036172142</v>
      </c>
      <c r="T2079" s="113">
        <v>17904.556</v>
      </c>
      <c r="U2079" s="113">
        <v>807.152382785756</v>
      </c>
      <c r="V2079" s="113">
        <f t="shared" si="40"/>
        <v>17904556</v>
      </c>
      <c r="W2079" s="114"/>
      <c r="X2079">
        <v>2023</v>
      </c>
      <c r="Y2079" s="15">
        <v>45080</v>
      </c>
      <c r="Z2079" s="4">
        <v>24</v>
      </c>
      <c r="AA2079" s="4">
        <v>24</v>
      </c>
      <c r="AB2079" t="s">
        <v>224</v>
      </c>
      <c r="AC2079" t="s">
        <v>226</v>
      </c>
      <c r="AD2079" s="113">
        <v>5434.5754799999904</v>
      </c>
      <c r="AE2079" s="113">
        <v>5470.7670588800402</v>
      </c>
      <c r="AF2079" s="113">
        <v>36.191578880044503</v>
      </c>
    </row>
    <row r="2080" spans="13:32" x14ac:dyDescent="0.35">
      <c r="M2080">
        <v>2023</v>
      </c>
      <c r="N2080" s="15">
        <v>45081</v>
      </c>
      <c r="O2080" s="4">
        <v>24</v>
      </c>
      <c r="P2080" s="15" t="s">
        <v>220</v>
      </c>
      <c r="Q2080" t="s">
        <v>150</v>
      </c>
      <c r="R2080" t="s">
        <v>151</v>
      </c>
      <c r="S2080" s="113">
        <v>16891.4433014059</v>
      </c>
      <c r="T2080" s="113">
        <v>17699.245999999999</v>
      </c>
      <c r="U2080" s="113">
        <v>807.80269859407395</v>
      </c>
      <c r="V2080" s="113">
        <f t="shared" si="40"/>
        <v>17699246</v>
      </c>
      <c r="W2080" s="114"/>
      <c r="X2080">
        <v>2023</v>
      </c>
      <c r="Y2080" s="15">
        <v>45081</v>
      </c>
      <c r="Z2080" s="4">
        <v>24</v>
      </c>
      <c r="AA2080" s="4">
        <v>24</v>
      </c>
      <c r="AB2080" t="s">
        <v>224</v>
      </c>
      <c r="AC2080" t="s">
        <v>226</v>
      </c>
      <c r="AD2080" s="113">
        <v>5419.5474199999999</v>
      </c>
      <c r="AE2080" s="113">
        <v>5455.6389194495696</v>
      </c>
      <c r="AF2080" s="113">
        <v>36.091499449571202</v>
      </c>
    </row>
    <row r="2081" spans="13:32" x14ac:dyDescent="0.35">
      <c r="M2081">
        <v>2023</v>
      </c>
      <c r="N2081" s="15">
        <v>45082</v>
      </c>
      <c r="O2081" s="4">
        <v>24</v>
      </c>
      <c r="P2081" s="15" t="s">
        <v>220</v>
      </c>
      <c r="Q2081" t="s">
        <v>150</v>
      </c>
      <c r="R2081" t="s">
        <v>151</v>
      </c>
      <c r="S2081" s="113">
        <v>17894.772268754699</v>
      </c>
      <c r="T2081" s="113">
        <v>18766.314999999999</v>
      </c>
      <c r="U2081" s="113">
        <v>871.54273124520103</v>
      </c>
      <c r="V2081" s="113">
        <f t="shared" si="40"/>
        <v>18766315</v>
      </c>
      <c r="W2081" s="114"/>
      <c r="X2081">
        <v>2023</v>
      </c>
      <c r="Y2081" s="15">
        <v>45082</v>
      </c>
      <c r="Z2081" s="4">
        <v>24</v>
      </c>
      <c r="AA2081" s="4">
        <v>24</v>
      </c>
      <c r="AB2081" t="s">
        <v>224</v>
      </c>
      <c r="AC2081" t="s">
        <v>226</v>
      </c>
      <c r="AD2081" s="113">
        <v>5521.1582399999998</v>
      </c>
      <c r="AE2081" s="113">
        <v>5557.9264171442001</v>
      </c>
      <c r="AF2081" s="113">
        <v>36.768177144200898</v>
      </c>
    </row>
    <row r="2082" spans="13:32" x14ac:dyDescent="0.35">
      <c r="M2082">
        <v>2023</v>
      </c>
      <c r="N2082" s="15">
        <v>45083</v>
      </c>
      <c r="O2082" s="4">
        <v>24</v>
      </c>
      <c r="P2082" s="15" t="s">
        <v>220</v>
      </c>
      <c r="Q2082" t="s">
        <v>150</v>
      </c>
      <c r="R2082" t="s">
        <v>151</v>
      </c>
      <c r="S2082" s="113">
        <v>18146.8406359978</v>
      </c>
      <c r="T2082" s="113">
        <v>18995.89</v>
      </c>
      <c r="U2082" s="113">
        <v>849.04936400216297</v>
      </c>
      <c r="V2082" s="113">
        <f t="shared" si="40"/>
        <v>18995890</v>
      </c>
      <c r="W2082" s="114"/>
      <c r="X2082">
        <v>2023</v>
      </c>
      <c r="Y2082" s="15">
        <v>45083</v>
      </c>
      <c r="Z2082" s="4">
        <v>24</v>
      </c>
      <c r="AA2082" s="4">
        <v>24</v>
      </c>
      <c r="AB2082" t="s">
        <v>224</v>
      </c>
      <c r="AC2082" t="s">
        <v>226</v>
      </c>
      <c r="AD2082" s="113">
        <v>5544.8717199999901</v>
      </c>
      <c r="AE2082" s="113">
        <v>5581.79781716667</v>
      </c>
      <c r="AF2082" s="113">
        <v>36.9260971666749</v>
      </c>
    </row>
    <row r="2083" spans="13:32" x14ac:dyDescent="0.35">
      <c r="M2083">
        <v>2023</v>
      </c>
      <c r="N2083" s="15">
        <v>45084</v>
      </c>
      <c r="O2083" s="4">
        <v>24</v>
      </c>
      <c r="P2083" s="15" t="s">
        <v>220</v>
      </c>
      <c r="Q2083" t="s">
        <v>150</v>
      </c>
      <c r="R2083" t="s">
        <v>151</v>
      </c>
      <c r="S2083" s="113">
        <v>18629.827506762002</v>
      </c>
      <c r="T2083" s="113">
        <v>19518.133000000002</v>
      </c>
      <c r="U2083" s="113">
        <v>888.30549323795196</v>
      </c>
      <c r="V2083" s="113">
        <f t="shared" si="40"/>
        <v>19518133</v>
      </c>
      <c r="W2083" s="114"/>
      <c r="X2083">
        <v>2023</v>
      </c>
      <c r="Y2083" s="15">
        <v>45084</v>
      </c>
      <c r="Z2083" s="4">
        <v>24</v>
      </c>
      <c r="AA2083" s="4">
        <v>24</v>
      </c>
      <c r="AB2083" t="s">
        <v>224</v>
      </c>
      <c r="AC2083" t="s">
        <v>226</v>
      </c>
      <c r="AD2083" s="113">
        <v>5604.2772599999998</v>
      </c>
      <c r="AE2083" s="113">
        <v>5641.5989686168596</v>
      </c>
      <c r="AF2083" s="113">
        <v>37.321708616867397</v>
      </c>
    </row>
    <row r="2084" spans="13:32" x14ac:dyDescent="0.35">
      <c r="M2084">
        <v>2023</v>
      </c>
      <c r="N2084" s="15">
        <v>45085</v>
      </c>
      <c r="O2084" s="4">
        <v>24</v>
      </c>
      <c r="P2084" s="15" t="s">
        <v>220</v>
      </c>
      <c r="Q2084" t="s">
        <v>150</v>
      </c>
      <c r="R2084" t="s">
        <v>151</v>
      </c>
      <c r="S2084" s="113">
        <v>18208.929746801601</v>
      </c>
      <c r="T2084" s="113">
        <v>19020.791000000001</v>
      </c>
      <c r="U2084" s="113">
        <v>811.86125319838504</v>
      </c>
      <c r="V2084" s="113">
        <f t="shared" si="40"/>
        <v>19020791</v>
      </c>
      <c r="W2084" s="114"/>
      <c r="X2084">
        <v>2023</v>
      </c>
      <c r="Y2084" s="15">
        <v>45085</v>
      </c>
      <c r="Z2084" s="4">
        <v>24</v>
      </c>
      <c r="AA2084" s="4">
        <v>24</v>
      </c>
      <c r="AB2084" t="s">
        <v>224</v>
      </c>
      <c r="AC2084" t="s">
        <v>226</v>
      </c>
      <c r="AD2084" s="113">
        <v>5605.8697000000002</v>
      </c>
      <c r="AE2084" s="113">
        <v>5643.2020134779204</v>
      </c>
      <c r="AF2084" s="113">
        <v>37.332313477924501</v>
      </c>
    </row>
    <row r="2085" spans="13:32" x14ac:dyDescent="0.35">
      <c r="M2085">
        <v>2023</v>
      </c>
      <c r="N2085" s="15">
        <v>45086</v>
      </c>
      <c r="O2085" s="4">
        <v>24</v>
      </c>
      <c r="P2085" s="15" t="s">
        <v>220</v>
      </c>
      <c r="Q2085" t="s">
        <v>150</v>
      </c>
      <c r="R2085" t="s">
        <v>151</v>
      </c>
      <c r="S2085" s="113">
        <v>17378.898536065699</v>
      </c>
      <c r="T2085" s="113">
        <v>18106.335999999999</v>
      </c>
      <c r="U2085" s="113">
        <v>727.43746393420895</v>
      </c>
      <c r="V2085" s="113">
        <f t="shared" si="40"/>
        <v>18106336</v>
      </c>
      <c r="W2085" s="114"/>
      <c r="X2085">
        <v>2023</v>
      </c>
      <c r="Y2085" s="15">
        <v>45086</v>
      </c>
      <c r="Z2085" s="4">
        <v>24</v>
      </c>
      <c r="AA2085" s="4">
        <v>24</v>
      </c>
      <c r="AB2085" t="s">
        <v>224</v>
      </c>
      <c r="AC2085" t="s">
        <v>226</v>
      </c>
      <c r="AD2085" s="113">
        <v>5582.6308200000003</v>
      </c>
      <c r="AE2085" s="113">
        <v>5619.8083740561997</v>
      </c>
      <c r="AF2085" s="113">
        <v>37.177554056200201</v>
      </c>
    </row>
    <row r="2086" spans="13:32" x14ac:dyDescent="0.35">
      <c r="M2086">
        <v>2023</v>
      </c>
      <c r="N2086" s="15">
        <v>45087</v>
      </c>
      <c r="O2086" s="4">
        <v>24</v>
      </c>
      <c r="P2086" s="15" t="s">
        <v>220</v>
      </c>
      <c r="Q2086" t="s">
        <v>150</v>
      </c>
      <c r="R2086" t="s">
        <v>151</v>
      </c>
      <c r="S2086" s="113">
        <v>16320.9339603796</v>
      </c>
      <c r="T2086" s="113">
        <v>16989.986000000001</v>
      </c>
      <c r="U2086" s="113">
        <v>669.05203962032601</v>
      </c>
      <c r="V2086" s="113">
        <f t="shared" si="40"/>
        <v>16989986</v>
      </c>
      <c r="W2086" s="114"/>
      <c r="X2086">
        <v>2023</v>
      </c>
      <c r="Y2086" s="15">
        <v>45087</v>
      </c>
      <c r="Z2086" s="4">
        <v>24</v>
      </c>
      <c r="AA2086" s="4">
        <v>24</v>
      </c>
      <c r="AB2086" t="s">
        <v>224</v>
      </c>
      <c r="AC2086" t="s">
        <v>226</v>
      </c>
      <c r="AD2086" s="113">
        <v>5439.1184000000003</v>
      </c>
      <c r="AE2086" s="113">
        <v>5475.3402324753997</v>
      </c>
      <c r="AF2086" s="113">
        <v>36.221832475405101</v>
      </c>
    </row>
    <row r="2087" spans="13:32" x14ac:dyDescent="0.35">
      <c r="M2087">
        <v>2023</v>
      </c>
      <c r="N2087" s="15">
        <v>45088</v>
      </c>
      <c r="O2087" s="4">
        <v>24</v>
      </c>
      <c r="P2087" s="15" t="s">
        <v>220</v>
      </c>
      <c r="Q2087" t="s">
        <v>150</v>
      </c>
      <c r="R2087" t="s">
        <v>151</v>
      </c>
      <c r="S2087" s="113">
        <v>16556.4264303495</v>
      </c>
      <c r="T2087" s="113">
        <v>17266.968000000001</v>
      </c>
      <c r="U2087" s="113">
        <v>710.54156965048605</v>
      </c>
      <c r="V2087" s="113">
        <f t="shared" si="40"/>
        <v>17266968</v>
      </c>
      <c r="W2087" s="114"/>
      <c r="X2087">
        <v>2023</v>
      </c>
      <c r="Y2087" s="15">
        <v>45088</v>
      </c>
      <c r="Z2087" s="4">
        <v>24</v>
      </c>
      <c r="AA2087" s="4">
        <v>24</v>
      </c>
      <c r="AB2087" t="s">
        <v>224</v>
      </c>
      <c r="AC2087" t="s">
        <v>226</v>
      </c>
      <c r="AD2087" s="113">
        <v>5460.5798000000004</v>
      </c>
      <c r="AE2087" s="113">
        <v>5496.9445547613896</v>
      </c>
      <c r="AF2087" s="113">
        <v>36.364754761392803</v>
      </c>
    </row>
    <row r="2088" spans="13:32" x14ac:dyDescent="0.35">
      <c r="M2088">
        <v>2023</v>
      </c>
      <c r="N2088" s="15">
        <v>45089</v>
      </c>
      <c r="O2088" s="4">
        <v>24</v>
      </c>
      <c r="P2088" s="15" t="s">
        <v>220</v>
      </c>
      <c r="Q2088" t="s">
        <v>150</v>
      </c>
      <c r="R2088" t="s">
        <v>151</v>
      </c>
      <c r="S2088" s="113">
        <v>17547.613868500499</v>
      </c>
      <c r="T2088" s="113">
        <v>18377.364000000001</v>
      </c>
      <c r="U2088" s="113">
        <v>829.75013149940401</v>
      </c>
      <c r="V2088" s="113">
        <f t="shared" si="40"/>
        <v>18377364</v>
      </c>
      <c r="W2088" s="114"/>
      <c r="X2088">
        <v>2023</v>
      </c>
      <c r="Y2088" s="15">
        <v>45089</v>
      </c>
      <c r="Z2088" s="4">
        <v>24</v>
      </c>
      <c r="AA2088" s="4">
        <v>24</v>
      </c>
      <c r="AB2088" t="s">
        <v>224</v>
      </c>
      <c r="AC2088" t="s">
        <v>226</v>
      </c>
      <c r="AD2088" s="113">
        <v>5108.6510399999997</v>
      </c>
      <c r="AE2088" s="113">
        <v>5142.6721236642497</v>
      </c>
      <c r="AF2088" s="113">
        <v>34.021083664253801</v>
      </c>
    </row>
    <row r="2089" spans="13:32" x14ac:dyDescent="0.35">
      <c r="M2089">
        <v>2023</v>
      </c>
      <c r="N2089" s="15">
        <v>45090</v>
      </c>
      <c r="O2089" s="4">
        <v>24</v>
      </c>
      <c r="P2089" s="15" t="s">
        <v>220</v>
      </c>
      <c r="Q2089" t="s">
        <v>150</v>
      </c>
      <c r="R2089" t="s">
        <v>151</v>
      </c>
      <c r="S2089" s="113">
        <v>17134.6257730219</v>
      </c>
      <c r="T2089" s="113">
        <v>17932.877</v>
      </c>
      <c r="U2089" s="113">
        <v>798.25122697802703</v>
      </c>
      <c r="V2089" s="113">
        <f t="shared" si="40"/>
        <v>17932877</v>
      </c>
      <c r="W2089" s="114"/>
      <c r="X2089">
        <v>2023</v>
      </c>
      <c r="Y2089" s="15">
        <v>45090</v>
      </c>
      <c r="Z2089" s="4">
        <v>24</v>
      </c>
      <c r="AA2089" s="4">
        <v>24</v>
      </c>
      <c r="AB2089" t="s">
        <v>224</v>
      </c>
      <c r="AC2089" t="s">
        <v>226</v>
      </c>
      <c r="AD2089" s="113">
        <v>4927.5930799999996</v>
      </c>
      <c r="AE2089" s="113">
        <v>4960.4084073976701</v>
      </c>
      <c r="AF2089" s="113">
        <v>32.815327397676299</v>
      </c>
    </row>
    <row r="2090" spans="13:32" x14ac:dyDescent="0.35">
      <c r="M2090">
        <v>2023</v>
      </c>
      <c r="N2090" s="15">
        <v>45091</v>
      </c>
      <c r="O2090" s="4">
        <v>24</v>
      </c>
      <c r="P2090" s="15" t="s">
        <v>220</v>
      </c>
      <c r="Q2090" t="s">
        <v>150</v>
      </c>
      <c r="R2090" t="s">
        <v>151</v>
      </c>
      <c r="S2090" s="113">
        <v>16500.7699966334</v>
      </c>
      <c r="T2090" s="113">
        <v>17257.022000000001</v>
      </c>
      <c r="U2090" s="113">
        <v>756.25200336654598</v>
      </c>
      <c r="V2090" s="113">
        <f t="shared" si="40"/>
        <v>17257022</v>
      </c>
      <c r="W2090" s="114"/>
      <c r="X2090">
        <v>2023</v>
      </c>
      <c r="Y2090" s="15">
        <v>45091</v>
      </c>
      <c r="Z2090" s="4">
        <v>24</v>
      </c>
      <c r="AA2090" s="4">
        <v>24</v>
      </c>
      <c r="AB2090" t="s">
        <v>224</v>
      </c>
      <c r="AC2090" t="s">
        <v>226</v>
      </c>
      <c r="AD2090" s="113">
        <v>4849.2696799999903</v>
      </c>
      <c r="AE2090" s="113">
        <v>4881.5634123771097</v>
      </c>
      <c r="AF2090" s="113">
        <v>32.293732377111098</v>
      </c>
    </row>
    <row r="2091" spans="13:32" x14ac:dyDescent="0.35">
      <c r="M2091">
        <v>2023</v>
      </c>
      <c r="N2091" s="15">
        <v>45092</v>
      </c>
      <c r="O2091" s="4">
        <v>24</v>
      </c>
      <c r="P2091" s="15" t="s">
        <v>220</v>
      </c>
      <c r="Q2091" t="s">
        <v>150</v>
      </c>
      <c r="R2091" t="s">
        <v>151</v>
      </c>
      <c r="S2091" s="113">
        <v>16958.733569222601</v>
      </c>
      <c r="T2091" s="113">
        <v>17796.12</v>
      </c>
      <c r="U2091" s="113">
        <v>837.38643077736197</v>
      </c>
      <c r="V2091" s="113">
        <f t="shared" si="40"/>
        <v>17796120</v>
      </c>
      <c r="W2091" s="114"/>
      <c r="X2091">
        <v>2023</v>
      </c>
      <c r="Y2091" s="15">
        <v>45092</v>
      </c>
      <c r="Z2091" s="4">
        <v>24</v>
      </c>
      <c r="AA2091" s="4">
        <v>24</v>
      </c>
      <c r="AB2091" t="s">
        <v>224</v>
      </c>
      <c r="AC2091" t="s">
        <v>226</v>
      </c>
      <c r="AD2091" s="113">
        <v>4855.4620199999999</v>
      </c>
      <c r="AE2091" s="113">
        <v>4887.7969902920804</v>
      </c>
      <c r="AF2091" s="113">
        <v>32.334970292084499</v>
      </c>
    </row>
    <row r="2092" spans="13:32" x14ac:dyDescent="0.35">
      <c r="M2092">
        <v>2023</v>
      </c>
      <c r="N2092" s="15">
        <v>45093</v>
      </c>
      <c r="O2092" s="4">
        <v>24</v>
      </c>
      <c r="P2092" s="15" t="s">
        <v>220</v>
      </c>
      <c r="Q2092" t="s">
        <v>150</v>
      </c>
      <c r="R2092" t="s">
        <v>151</v>
      </c>
      <c r="S2092" s="113">
        <v>17167.0151267648</v>
      </c>
      <c r="T2092" s="113">
        <v>17987.455000000002</v>
      </c>
      <c r="U2092" s="113">
        <v>820.43987323519104</v>
      </c>
      <c r="V2092" s="113">
        <f t="shared" si="40"/>
        <v>17987455</v>
      </c>
      <c r="W2092" s="114"/>
      <c r="X2092">
        <v>2023</v>
      </c>
      <c r="Y2092" s="15">
        <v>45093</v>
      </c>
      <c r="Z2092" s="4">
        <v>24</v>
      </c>
      <c r="AA2092" s="4">
        <v>24</v>
      </c>
      <c r="AB2092" t="s">
        <v>224</v>
      </c>
      <c r="AC2092" t="s">
        <v>226</v>
      </c>
      <c r="AD2092" s="113">
        <v>4882.1345599999904</v>
      </c>
      <c r="AE2092" s="113">
        <v>4914.6471561873996</v>
      </c>
      <c r="AF2092" s="113">
        <v>32.512596187408398</v>
      </c>
    </row>
    <row r="2093" spans="13:32" x14ac:dyDescent="0.35">
      <c r="M2093">
        <v>2023</v>
      </c>
      <c r="N2093" s="15">
        <v>45094</v>
      </c>
      <c r="O2093" s="4">
        <v>24</v>
      </c>
      <c r="P2093" s="15" t="s">
        <v>220</v>
      </c>
      <c r="Q2093" t="s">
        <v>150</v>
      </c>
      <c r="R2093" t="s">
        <v>151</v>
      </c>
      <c r="S2093" s="113">
        <v>16132.7188159254</v>
      </c>
      <c r="T2093" s="113">
        <v>16854.521000000001</v>
      </c>
      <c r="U2093" s="113">
        <v>721.80218407458904</v>
      </c>
      <c r="V2093" s="113">
        <f t="shared" si="40"/>
        <v>16854521</v>
      </c>
      <c r="W2093" s="114"/>
      <c r="X2093">
        <v>2023</v>
      </c>
      <c r="Y2093" s="15">
        <v>45094</v>
      </c>
      <c r="Z2093" s="4">
        <v>24</v>
      </c>
      <c r="AA2093" s="4">
        <v>24</v>
      </c>
      <c r="AB2093" t="s">
        <v>224</v>
      </c>
      <c r="AC2093" t="s">
        <v>226</v>
      </c>
      <c r="AD2093" s="113">
        <v>4770.9340400000001</v>
      </c>
      <c r="AE2093" s="113">
        <v>4802.7060958442098</v>
      </c>
      <c r="AF2093" s="113">
        <v>31.7720558442129</v>
      </c>
    </row>
    <row r="2094" spans="13:32" x14ac:dyDescent="0.35">
      <c r="M2094">
        <v>2023</v>
      </c>
      <c r="N2094" s="15">
        <v>45095</v>
      </c>
      <c r="O2094" s="4">
        <v>24</v>
      </c>
      <c r="P2094" s="15" t="s">
        <v>220</v>
      </c>
      <c r="Q2094" t="s">
        <v>150</v>
      </c>
      <c r="R2094" t="s">
        <v>151</v>
      </c>
      <c r="S2094" s="113">
        <v>15433.044608829199</v>
      </c>
      <c r="T2094" s="113">
        <v>15815.195</v>
      </c>
      <c r="U2094" s="113">
        <v>382.15039117073599</v>
      </c>
      <c r="V2094" s="113">
        <f t="shared" si="40"/>
        <v>15815195</v>
      </c>
      <c r="W2094" s="114"/>
      <c r="X2094">
        <v>2023</v>
      </c>
      <c r="Y2094" s="15">
        <v>45095</v>
      </c>
      <c r="Z2094" s="4">
        <v>24</v>
      </c>
      <c r="AA2094" s="4">
        <v>24</v>
      </c>
      <c r="AB2094" t="s">
        <v>224</v>
      </c>
      <c r="AC2094" t="s">
        <v>226</v>
      </c>
      <c r="AD2094" s="113">
        <v>4745.9767400000001</v>
      </c>
      <c r="AE2094" s="113">
        <v>4777.5825925970703</v>
      </c>
      <c r="AF2094" s="113">
        <v>31.605852597076399</v>
      </c>
    </row>
    <row r="2095" spans="13:32" x14ac:dyDescent="0.35">
      <c r="M2095">
        <v>2023</v>
      </c>
      <c r="N2095" s="15">
        <v>45096</v>
      </c>
      <c r="O2095" s="4">
        <v>24</v>
      </c>
      <c r="P2095" s="15" t="s">
        <v>220</v>
      </c>
      <c r="Q2095" t="s">
        <v>150</v>
      </c>
      <c r="R2095" t="s">
        <v>151</v>
      </c>
      <c r="S2095" s="113">
        <v>15924.968431166601</v>
      </c>
      <c r="T2095" s="113">
        <v>16615.657999999999</v>
      </c>
      <c r="U2095" s="113">
        <v>690.68956883330702</v>
      </c>
      <c r="V2095" s="113">
        <f t="shared" si="40"/>
        <v>16615658</v>
      </c>
      <c r="W2095" s="114"/>
      <c r="X2095">
        <v>2023</v>
      </c>
      <c r="Y2095" s="15">
        <v>45096</v>
      </c>
      <c r="Z2095" s="4">
        <v>24</v>
      </c>
      <c r="AA2095" s="4">
        <v>24</v>
      </c>
      <c r="AB2095" t="s">
        <v>224</v>
      </c>
      <c r="AC2095" t="s">
        <v>226</v>
      </c>
      <c r="AD2095" s="113">
        <v>4815.2937999999904</v>
      </c>
      <c r="AE2095" s="113">
        <v>4847.3612698575098</v>
      </c>
      <c r="AF2095" s="113">
        <v>32.067469857515</v>
      </c>
    </row>
    <row r="2096" spans="13:32" x14ac:dyDescent="0.35">
      <c r="M2096">
        <v>2023</v>
      </c>
      <c r="N2096" s="15">
        <v>45097</v>
      </c>
      <c r="O2096" s="4">
        <v>24</v>
      </c>
      <c r="P2096" s="15" t="s">
        <v>220</v>
      </c>
      <c r="Q2096" t="s">
        <v>150</v>
      </c>
      <c r="R2096" t="s">
        <v>151</v>
      </c>
      <c r="S2096" s="113">
        <v>16064.472173227699</v>
      </c>
      <c r="T2096" s="113">
        <v>16786.102999999999</v>
      </c>
      <c r="U2096" s="113">
        <v>721.63082677220996</v>
      </c>
      <c r="V2096" s="113">
        <f t="shared" si="40"/>
        <v>16786103</v>
      </c>
      <c r="W2096" s="114"/>
      <c r="X2096">
        <v>2023</v>
      </c>
      <c r="Y2096" s="15">
        <v>45097</v>
      </c>
      <c r="Z2096" s="4">
        <v>24</v>
      </c>
      <c r="AA2096" s="4">
        <v>24</v>
      </c>
      <c r="AB2096" t="s">
        <v>224</v>
      </c>
      <c r="AC2096" t="s">
        <v>226</v>
      </c>
      <c r="AD2096" s="113">
        <v>4842.6940400000003</v>
      </c>
      <c r="AE2096" s="113">
        <v>4874.9439818741303</v>
      </c>
      <c r="AF2096" s="113">
        <v>32.249941874132098</v>
      </c>
    </row>
    <row r="2097" spans="13:32" x14ac:dyDescent="0.35">
      <c r="M2097">
        <v>2023</v>
      </c>
      <c r="N2097" s="15">
        <v>45098</v>
      </c>
      <c r="O2097" s="4">
        <v>24</v>
      </c>
      <c r="P2097" s="15" t="s">
        <v>220</v>
      </c>
      <c r="Q2097" t="s">
        <v>150</v>
      </c>
      <c r="R2097" t="s">
        <v>151</v>
      </c>
      <c r="S2097" s="113">
        <v>16402.990344272301</v>
      </c>
      <c r="T2097" s="113">
        <v>17118.669000000002</v>
      </c>
      <c r="U2097" s="113">
        <v>715.67865572768198</v>
      </c>
      <c r="V2097" s="113">
        <f t="shared" si="40"/>
        <v>17118669</v>
      </c>
      <c r="W2097" s="114"/>
      <c r="X2097">
        <v>2023</v>
      </c>
      <c r="Y2097" s="15">
        <v>45098</v>
      </c>
      <c r="Z2097" s="4">
        <v>24</v>
      </c>
      <c r="AA2097" s="4">
        <v>24</v>
      </c>
      <c r="AB2097" t="s">
        <v>224</v>
      </c>
      <c r="AC2097" t="s">
        <v>226</v>
      </c>
      <c r="AD2097" s="113">
        <v>4859.9709199999998</v>
      </c>
      <c r="AE2097" s="113">
        <v>4892.3359173311001</v>
      </c>
      <c r="AF2097" s="113">
        <v>32.364997331107602</v>
      </c>
    </row>
    <row r="2098" spans="13:32" x14ac:dyDescent="0.35">
      <c r="M2098">
        <v>2023</v>
      </c>
      <c r="N2098" s="15">
        <v>45099</v>
      </c>
      <c r="O2098" s="4">
        <v>24</v>
      </c>
      <c r="P2098" s="15" t="s">
        <v>220</v>
      </c>
      <c r="Q2098" t="s">
        <v>150</v>
      </c>
      <c r="R2098" t="s">
        <v>151</v>
      </c>
      <c r="S2098" s="113">
        <v>16804.5735779813</v>
      </c>
      <c r="T2098" s="113">
        <v>17551.366000000002</v>
      </c>
      <c r="U2098" s="113">
        <v>746.79242201863201</v>
      </c>
      <c r="V2098" s="113">
        <f t="shared" si="40"/>
        <v>17551366</v>
      </c>
      <c r="W2098" s="114"/>
      <c r="X2098">
        <v>2023</v>
      </c>
      <c r="Y2098" s="15">
        <v>45099</v>
      </c>
      <c r="Z2098" s="4">
        <v>24</v>
      </c>
      <c r="AA2098" s="4">
        <v>24</v>
      </c>
      <c r="AB2098" t="s">
        <v>224</v>
      </c>
      <c r="AC2098" t="s">
        <v>226</v>
      </c>
      <c r="AD2098" s="113">
        <v>4822.1148799999901</v>
      </c>
      <c r="AE2098" s="113">
        <v>4854.2277748692304</v>
      </c>
      <c r="AF2098" s="113">
        <v>32.112894869234196</v>
      </c>
    </row>
    <row r="2099" spans="13:32" x14ac:dyDescent="0.35">
      <c r="M2099">
        <v>2023</v>
      </c>
      <c r="N2099" s="15">
        <v>45100</v>
      </c>
      <c r="O2099" s="4">
        <v>24</v>
      </c>
      <c r="P2099" s="15" t="s">
        <v>220</v>
      </c>
      <c r="Q2099" t="s">
        <v>150</v>
      </c>
      <c r="R2099" t="s">
        <v>151</v>
      </c>
      <c r="S2099" s="113">
        <v>16826.558027315601</v>
      </c>
      <c r="T2099" s="113">
        <v>17583.010999999999</v>
      </c>
      <c r="U2099" s="113">
        <v>756.45297268431</v>
      </c>
      <c r="V2099" s="113">
        <f t="shared" si="40"/>
        <v>17583011</v>
      </c>
      <c r="W2099" s="114"/>
      <c r="X2099">
        <v>2023</v>
      </c>
      <c r="Y2099" s="15">
        <v>45100</v>
      </c>
      <c r="Z2099" s="4">
        <v>24</v>
      </c>
      <c r="AA2099" s="4">
        <v>24</v>
      </c>
      <c r="AB2099" t="s">
        <v>224</v>
      </c>
      <c r="AC2099" t="s">
        <v>226</v>
      </c>
      <c r="AD2099" s="113">
        <v>4791.4736000000003</v>
      </c>
      <c r="AE2099" s="113">
        <v>4823.3824391327398</v>
      </c>
      <c r="AF2099" s="113">
        <v>31.9088391327398</v>
      </c>
    </row>
    <row r="2100" spans="13:32" x14ac:dyDescent="0.35">
      <c r="M2100">
        <v>2023</v>
      </c>
      <c r="N2100" s="15">
        <v>45101</v>
      </c>
      <c r="O2100" s="4">
        <v>24</v>
      </c>
      <c r="P2100" s="15" t="s">
        <v>220</v>
      </c>
      <c r="Q2100" t="s">
        <v>150</v>
      </c>
      <c r="R2100" t="s">
        <v>151</v>
      </c>
      <c r="S2100" s="113">
        <v>16691.257686192701</v>
      </c>
      <c r="T2100" s="113">
        <v>17422.382000000001</v>
      </c>
      <c r="U2100" s="113">
        <v>731.12431380722001</v>
      </c>
      <c r="V2100" s="113">
        <f t="shared" si="40"/>
        <v>17422382</v>
      </c>
      <c r="W2100" s="114"/>
      <c r="X2100">
        <v>2023</v>
      </c>
      <c r="Y2100" s="15">
        <v>45101</v>
      </c>
      <c r="Z2100" s="4">
        <v>24</v>
      </c>
      <c r="AA2100" s="4">
        <v>24</v>
      </c>
      <c r="AB2100" t="s">
        <v>224</v>
      </c>
      <c r="AC2100" t="s">
        <v>226</v>
      </c>
      <c r="AD2100" s="113">
        <v>4769.4242599999998</v>
      </c>
      <c r="AE2100" s="113">
        <v>4801.1862614577803</v>
      </c>
      <c r="AF2100" s="113">
        <v>31.762001457782699</v>
      </c>
    </row>
    <row r="2101" spans="13:32" x14ac:dyDescent="0.35">
      <c r="M2101">
        <v>2023</v>
      </c>
      <c r="N2101" s="15">
        <v>45102</v>
      </c>
      <c r="O2101" s="4">
        <v>24</v>
      </c>
      <c r="P2101" s="15" t="s">
        <v>220</v>
      </c>
      <c r="Q2101" t="s">
        <v>150</v>
      </c>
      <c r="R2101" t="s">
        <v>151</v>
      </c>
      <c r="S2101" s="113">
        <v>16625.097124493699</v>
      </c>
      <c r="T2101" s="113">
        <v>17353.839</v>
      </c>
      <c r="U2101" s="113">
        <v>728.74187550622798</v>
      </c>
      <c r="V2101" s="113">
        <f t="shared" si="40"/>
        <v>17353839</v>
      </c>
      <c r="W2101" s="114"/>
      <c r="X2101">
        <v>2023</v>
      </c>
      <c r="Y2101" s="15">
        <v>45102</v>
      </c>
      <c r="Z2101" s="4">
        <v>24</v>
      </c>
      <c r="AA2101" s="4">
        <v>24</v>
      </c>
      <c r="AB2101" t="s">
        <v>224</v>
      </c>
      <c r="AC2101" t="s">
        <v>226</v>
      </c>
      <c r="AD2101" s="113">
        <v>4790.3584199999996</v>
      </c>
      <c r="AE2101" s="113">
        <v>4822.2598325867102</v>
      </c>
      <c r="AF2101" s="113">
        <v>31.901412586713501</v>
      </c>
    </row>
    <row r="2102" spans="13:32" x14ac:dyDescent="0.35">
      <c r="M2102">
        <v>2023</v>
      </c>
      <c r="N2102" s="15">
        <v>45103</v>
      </c>
      <c r="O2102" s="4">
        <v>24</v>
      </c>
      <c r="P2102" s="15" t="s">
        <v>220</v>
      </c>
      <c r="Q2102" t="s">
        <v>150</v>
      </c>
      <c r="R2102" t="s">
        <v>151</v>
      </c>
      <c r="S2102" s="113">
        <v>17751.8886867168</v>
      </c>
      <c r="T2102" s="113">
        <v>18555.355</v>
      </c>
      <c r="U2102" s="113">
        <v>803.46631328310798</v>
      </c>
      <c r="V2102" s="113">
        <f t="shared" si="40"/>
        <v>18555355</v>
      </c>
      <c r="W2102" s="114"/>
      <c r="X2102">
        <v>2023</v>
      </c>
      <c r="Y2102" s="15">
        <v>45103</v>
      </c>
      <c r="Z2102" s="4">
        <v>24</v>
      </c>
      <c r="AA2102" s="4">
        <v>24</v>
      </c>
      <c r="AB2102" t="s">
        <v>224</v>
      </c>
      <c r="AC2102" t="s">
        <v>226</v>
      </c>
      <c r="AD2102" s="113">
        <v>5094.83446</v>
      </c>
      <c r="AE2102" s="113">
        <v>5128.7635320900699</v>
      </c>
      <c r="AF2102" s="113">
        <v>33.929072090072502</v>
      </c>
    </row>
    <row r="2103" spans="13:32" x14ac:dyDescent="0.35">
      <c r="M2103">
        <v>2023</v>
      </c>
      <c r="N2103" s="15">
        <v>45104</v>
      </c>
      <c r="O2103" s="4">
        <v>24</v>
      </c>
      <c r="P2103" s="15" t="s">
        <v>220</v>
      </c>
      <c r="Q2103" t="s">
        <v>150</v>
      </c>
      <c r="R2103" t="s">
        <v>151</v>
      </c>
      <c r="S2103" s="113">
        <v>18344.562184198101</v>
      </c>
      <c r="T2103" s="113">
        <v>19168.510999999999</v>
      </c>
      <c r="U2103" s="113">
        <v>823.94881580180595</v>
      </c>
      <c r="V2103" s="113">
        <f t="shared" si="40"/>
        <v>19168511</v>
      </c>
      <c r="W2103" s="114"/>
      <c r="X2103">
        <v>2023</v>
      </c>
      <c r="Y2103" s="15">
        <v>45104</v>
      </c>
      <c r="Z2103" s="4">
        <v>24</v>
      </c>
      <c r="AA2103" s="4">
        <v>24</v>
      </c>
      <c r="AB2103" t="s">
        <v>224</v>
      </c>
      <c r="AC2103" t="s">
        <v>226</v>
      </c>
      <c r="AD2103" s="113">
        <v>5408.5582599999998</v>
      </c>
      <c r="AE2103" s="113">
        <v>5444.5765770910903</v>
      </c>
      <c r="AF2103" s="113">
        <v>36.018317091091198</v>
      </c>
    </row>
    <row r="2104" spans="13:32" x14ac:dyDescent="0.35">
      <c r="M2104">
        <v>2023</v>
      </c>
      <c r="N2104" s="15">
        <v>45105</v>
      </c>
      <c r="O2104" s="4">
        <v>24</v>
      </c>
      <c r="P2104" s="15" t="s">
        <v>220</v>
      </c>
      <c r="Q2104" t="s">
        <v>150</v>
      </c>
      <c r="R2104" t="s">
        <v>151</v>
      </c>
      <c r="S2104" s="113">
        <v>18758.829589798399</v>
      </c>
      <c r="T2104" s="113">
        <v>19597.143</v>
      </c>
      <c r="U2104" s="113">
        <v>838.313410201539</v>
      </c>
      <c r="V2104" s="113">
        <f t="shared" si="40"/>
        <v>19597143</v>
      </c>
      <c r="W2104" s="114"/>
      <c r="X2104">
        <v>2023</v>
      </c>
      <c r="Y2104" s="15">
        <v>45105</v>
      </c>
      <c r="Z2104" s="4">
        <v>24</v>
      </c>
      <c r="AA2104" s="4">
        <v>24</v>
      </c>
      <c r="AB2104" t="s">
        <v>224</v>
      </c>
      <c r="AC2104" t="s">
        <v>226</v>
      </c>
      <c r="AD2104" s="113">
        <v>5598.4370799999997</v>
      </c>
      <c r="AE2104" s="113">
        <v>5635.71989591293</v>
      </c>
      <c r="AF2104" s="113">
        <v>37.282815912934502</v>
      </c>
    </row>
    <row r="2105" spans="13:32" x14ac:dyDescent="0.35">
      <c r="M2105">
        <v>2023</v>
      </c>
      <c r="N2105" s="15">
        <v>45106</v>
      </c>
      <c r="O2105" s="4">
        <v>24</v>
      </c>
      <c r="P2105" s="15" t="s">
        <v>220</v>
      </c>
      <c r="Q2105" t="s">
        <v>150</v>
      </c>
      <c r="R2105" t="s">
        <v>151</v>
      </c>
      <c r="S2105" s="113">
        <v>19071.248529904398</v>
      </c>
      <c r="T2105" s="113">
        <v>19933.559000000001</v>
      </c>
      <c r="U2105" s="113">
        <v>862.31047009558097</v>
      </c>
      <c r="V2105" s="113">
        <f t="shared" si="40"/>
        <v>19933559</v>
      </c>
      <c r="W2105" s="114"/>
      <c r="X2105">
        <v>2023</v>
      </c>
      <c r="Y2105" s="15">
        <v>45106</v>
      </c>
      <c r="Z2105" s="4">
        <v>24</v>
      </c>
      <c r="AA2105" s="4">
        <v>24</v>
      </c>
      <c r="AB2105" t="s">
        <v>224</v>
      </c>
      <c r="AC2105" t="s">
        <v>226</v>
      </c>
      <c r="AD2105" s="113">
        <v>5601.3985000000002</v>
      </c>
      <c r="AE2105" s="113">
        <v>5638.7010375022101</v>
      </c>
      <c r="AF2105" s="113">
        <v>37.302537502214399</v>
      </c>
    </row>
    <row r="2106" spans="13:32" x14ac:dyDescent="0.35">
      <c r="M2106">
        <v>2023</v>
      </c>
      <c r="N2106" s="15">
        <v>45107</v>
      </c>
      <c r="O2106" s="4">
        <v>24</v>
      </c>
      <c r="P2106" s="15" t="s">
        <v>220</v>
      </c>
      <c r="Q2106" t="s">
        <v>150</v>
      </c>
      <c r="R2106" t="s">
        <v>151</v>
      </c>
      <c r="S2106" s="113">
        <v>18914.1886910338</v>
      </c>
      <c r="T2106" s="113">
        <v>19759.686000000002</v>
      </c>
      <c r="U2106" s="113">
        <v>845.49730896617905</v>
      </c>
      <c r="V2106" s="113">
        <f t="shared" si="40"/>
        <v>19759686</v>
      </c>
      <c r="W2106" s="114"/>
      <c r="X2106">
        <v>2023</v>
      </c>
      <c r="Y2106" s="15">
        <v>45107</v>
      </c>
      <c r="Z2106" s="4">
        <v>24</v>
      </c>
      <c r="AA2106" s="4">
        <v>24</v>
      </c>
      <c r="AB2106" t="s">
        <v>224</v>
      </c>
      <c r="AC2106" t="s">
        <v>226</v>
      </c>
      <c r="AD2106" s="113">
        <v>5620.7443000000003</v>
      </c>
      <c r="AE2106" s="113">
        <v>5658.1756709408601</v>
      </c>
      <c r="AF2106" s="113">
        <v>37.431370940865797</v>
      </c>
    </row>
    <row r="2107" spans="13:32" x14ac:dyDescent="0.35">
      <c r="M2107">
        <v>2023</v>
      </c>
      <c r="N2107" s="15">
        <v>45108</v>
      </c>
      <c r="O2107" s="4">
        <v>24</v>
      </c>
      <c r="P2107" s="15" t="s">
        <v>221</v>
      </c>
      <c r="Q2107" t="s">
        <v>150</v>
      </c>
      <c r="R2107" t="s">
        <v>151</v>
      </c>
      <c r="S2107" s="113">
        <v>17894.0930567633</v>
      </c>
      <c r="T2107" s="113">
        <v>18676.698</v>
      </c>
      <c r="U2107" s="113">
        <v>782.60494323661896</v>
      </c>
      <c r="V2107" s="113">
        <f t="shared" si="40"/>
        <v>18676698</v>
      </c>
      <c r="W2107" s="114"/>
      <c r="X2107">
        <v>2023</v>
      </c>
      <c r="Y2107" s="15">
        <v>45108</v>
      </c>
      <c r="Z2107" s="4">
        <v>24</v>
      </c>
      <c r="AA2107" s="4">
        <v>24</v>
      </c>
      <c r="AB2107" t="s">
        <v>224</v>
      </c>
      <c r="AC2107" t="s">
        <v>226</v>
      </c>
      <c r="AD2107" s="113">
        <v>5218.9787399999996</v>
      </c>
      <c r="AE2107" s="113">
        <v>5253.7345514588897</v>
      </c>
      <c r="AF2107" s="113">
        <v>34.755811458889802</v>
      </c>
    </row>
    <row r="2108" spans="13:32" x14ac:dyDescent="0.35">
      <c r="M2108">
        <v>2023</v>
      </c>
      <c r="N2108" s="15">
        <v>45109</v>
      </c>
      <c r="O2108" s="4">
        <v>24</v>
      </c>
      <c r="P2108" s="15" t="s">
        <v>221</v>
      </c>
      <c r="Q2108" t="s">
        <v>150</v>
      </c>
      <c r="R2108" t="s">
        <v>151</v>
      </c>
      <c r="S2108" s="113">
        <v>17241.588058625301</v>
      </c>
      <c r="T2108" s="113">
        <v>17985.366999999998</v>
      </c>
      <c r="U2108" s="113">
        <v>743.77894137462499</v>
      </c>
      <c r="V2108" s="113">
        <f t="shared" si="40"/>
        <v>17985367</v>
      </c>
      <c r="W2108" s="114"/>
      <c r="X2108">
        <v>2023</v>
      </c>
      <c r="Y2108" s="15">
        <v>45109</v>
      </c>
      <c r="Z2108" s="4">
        <v>24</v>
      </c>
      <c r="AA2108" s="4">
        <v>24</v>
      </c>
      <c r="AB2108" t="s">
        <v>224</v>
      </c>
      <c r="AC2108" t="s">
        <v>226</v>
      </c>
      <c r="AD2108" s="113">
        <v>5207.2027600000001</v>
      </c>
      <c r="AE2108" s="113">
        <v>5241.8801492692201</v>
      </c>
      <c r="AF2108" s="113">
        <v>34.677389269221798</v>
      </c>
    </row>
    <row r="2109" spans="13:32" x14ac:dyDescent="0.35">
      <c r="M2109">
        <v>2023</v>
      </c>
      <c r="N2109" s="15">
        <v>45110</v>
      </c>
      <c r="O2109" s="4">
        <v>24</v>
      </c>
      <c r="P2109" s="15" t="s">
        <v>221</v>
      </c>
      <c r="Q2109" t="s">
        <v>150</v>
      </c>
      <c r="R2109" t="s">
        <v>151</v>
      </c>
      <c r="S2109" s="113">
        <v>17439.865139865</v>
      </c>
      <c r="T2109" s="113">
        <v>18211.453000000001</v>
      </c>
      <c r="U2109" s="113">
        <v>771.58786013494296</v>
      </c>
      <c r="V2109" s="113">
        <f t="shared" si="40"/>
        <v>18211453</v>
      </c>
      <c r="W2109" s="114"/>
      <c r="X2109">
        <v>2023</v>
      </c>
      <c r="Y2109" s="15">
        <v>45110</v>
      </c>
      <c r="Z2109" s="4">
        <v>24</v>
      </c>
      <c r="AA2109" s="4">
        <v>24</v>
      </c>
      <c r="AB2109" t="s">
        <v>224</v>
      </c>
      <c r="AC2109" t="s">
        <v>226</v>
      </c>
      <c r="AD2109" s="113">
        <v>5266.1041999999998</v>
      </c>
      <c r="AE2109" s="113">
        <v>5301.1738436632804</v>
      </c>
      <c r="AF2109" s="113">
        <v>35.069643663286797</v>
      </c>
    </row>
    <row r="2110" spans="13:32" x14ac:dyDescent="0.35">
      <c r="M2110">
        <v>2023</v>
      </c>
      <c r="N2110" s="15">
        <v>45111</v>
      </c>
      <c r="O2110" s="4">
        <v>24</v>
      </c>
      <c r="P2110" s="15" t="s">
        <v>221</v>
      </c>
      <c r="Q2110" t="s">
        <v>150</v>
      </c>
      <c r="R2110" t="s">
        <v>151</v>
      </c>
      <c r="S2110" s="113">
        <v>17445.853833419998</v>
      </c>
      <c r="T2110" s="113">
        <v>18215.047999999999</v>
      </c>
      <c r="U2110" s="113">
        <v>769.19416657991303</v>
      </c>
      <c r="V2110" s="113">
        <f t="shared" si="40"/>
        <v>18215048</v>
      </c>
      <c r="W2110" s="114"/>
      <c r="X2110">
        <v>2023</v>
      </c>
      <c r="Y2110" s="15">
        <v>45111</v>
      </c>
      <c r="Z2110" s="4">
        <v>24</v>
      </c>
      <c r="AA2110" s="4">
        <v>24</v>
      </c>
      <c r="AB2110" t="s">
        <v>224</v>
      </c>
      <c r="AC2110" t="s">
        <v>226</v>
      </c>
      <c r="AD2110" s="113">
        <v>5336.08878</v>
      </c>
      <c r="AE2110" s="113">
        <v>5371.6244862760404</v>
      </c>
      <c r="AF2110" s="113">
        <v>35.535706276047897</v>
      </c>
    </row>
    <row r="2111" spans="13:32" x14ac:dyDescent="0.35">
      <c r="M2111">
        <v>2023</v>
      </c>
      <c r="N2111" s="15">
        <v>45112</v>
      </c>
      <c r="O2111" s="4">
        <v>24</v>
      </c>
      <c r="P2111" s="15" t="s">
        <v>221</v>
      </c>
      <c r="Q2111" t="s">
        <v>150</v>
      </c>
      <c r="R2111" t="s">
        <v>151</v>
      </c>
      <c r="S2111" s="113">
        <v>18012.5713899166</v>
      </c>
      <c r="T2111" s="113">
        <v>18819.163</v>
      </c>
      <c r="U2111" s="113">
        <v>806.59161008336696</v>
      </c>
      <c r="V2111" s="113">
        <f t="shared" si="40"/>
        <v>18819163</v>
      </c>
      <c r="W2111" s="114"/>
      <c r="X2111">
        <v>2023</v>
      </c>
      <c r="Y2111" s="15">
        <v>45112</v>
      </c>
      <c r="Z2111" s="4">
        <v>24</v>
      </c>
      <c r="AA2111" s="4">
        <v>24</v>
      </c>
      <c r="AB2111" t="s">
        <v>224</v>
      </c>
      <c r="AC2111" t="s">
        <v>226</v>
      </c>
      <c r="AD2111" s="113">
        <v>5340.0910199999998</v>
      </c>
      <c r="AE2111" s="113">
        <v>5375.6533792106102</v>
      </c>
      <c r="AF2111" s="113">
        <v>35.562359210613003</v>
      </c>
    </row>
    <row r="2112" spans="13:32" x14ac:dyDescent="0.35">
      <c r="M2112">
        <v>2023</v>
      </c>
      <c r="N2112" s="15">
        <v>45113</v>
      </c>
      <c r="O2112" s="4">
        <v>24</v>
      </c>
      <c r="P2112" s="15" t="s">
        <v>221</v>
      </c>
      <c r="Q2112" t="s">
        <v>150</v>
      </c>
      <c r="R2112" t="s">
        <v>151</v>
      </c>
      <c r="S2112" s="113">
        <v>18594.8383525055</v>
      </c>
      <c r="T2112" s="113">
        <v>19423.463</v>
      </c>
      <c r="U2112" s="113">
        <v>828.62464749446701</v>
      </c>
      <c r="V2112" s="113">
        <f t="shared" si="40"/>
        <v>19423463</v>
      </c>
      <c r="W2112" s="114"/>
      <c r="X2112">
        <v>2023</v>
      </c>
      <c r="Y2112" s="15">
        <v>45113</v>
      </c>
      <c r="Z2112" s="4">
        <v>24</v>
      </c>
      <c r="AA2112" s="4">
        <v>24</v>
      </c>
      <c r="AB2112" t="s">
        <v>224</v>
      </c>
      <c r="AC2112" t="s">
        <v>226</v>
      </c>
      <c r="AD2112" s="113">
        <v>5406.7884400000003</v>
      </c>
      <c r="AE2112" s="113">
        <v>5442.7949709671502</v>
      </c>
      <c r="AF2112" s="113">
        <v>36.006530967157303</v>
      </c>
    </row>
    <row r="2113" spans="13:32" x14ac:dyDescent="0.35">
      <c r="M2113">
        <v>2023</v>
      </c>
      <c r="N2113" s="15">
        <v>45114</v>
      </c>
      <c r="O2113" s="4">
        <v>24</v>
      </c>
      <c r="P2113" s="15" t="s">
        <v>221</v>
      </c>
      <c r="Q2113" t="s">
        <v>150</v>
      </c>
      <c r="R2113" t="s">
        <v>151</v>
      </c>
      <c r="S2113" s="113">
        <v>18863.214030299801</v>
      </c>
      <c r="T2113" s="113">
        <v>19663.034</v>
      </c>
      <c r="U2113" s="113">
        <v>799.81996970018702</v>
      </c>
      <c r="V2113" s="113">
        <f t="shared" si="40"/>
        <v>19663034</v>
      </c>
      <c r="W2113" s="114"/>
      <c r="X2113">
        <v>2023</v>
      </c>
      <c r="Y2113" s="15">
        <v>45114</v>
      </c>
      <c r="Z2113" s="4">
        <v>24</v>
      </c>
      <c r="AA2113" s="4">
        <v>24</v>
      </c>
      <c r="AB2113" t="s">
        <v>224</v>
      </c>
      <c r="AC2113" t="s">
        <v>226</v>
      </c>
      <c r="AD2113" s="113">
        <v>5398.1085199999998</v>
      </c>
      <c r="AE2113" s="113">
        <v>5434.0572470024299</v>
      </c>
      <c r="AF2113" s="113">
        <v>35.948727002430502</v>
      </c>
    </row>
    <row r="2114" spans="13:32" x14ac:dyDescent="0.35">
      <c r="M2114">
        <v>2023</v>
      </c>
      <c r="N2114" s="15">
        <v>45115</v>
      </c>
      <c r="O2114" s="4">
        <v>24</v>
      </c>
      <c r="P2114" s="15" t="s">
        <v>221</v>
      </c>
      <c r="Q2114" t="s">
        <v>150</v>
      </c>
      <c r="R2114" t="s">
        <v>151</v>
      </c>
      <c r="S2114" s="113">
        <v>18444.284060146201</v>
      </c>
      <c r="T2114" s="113">
        <v>19220.912</v>
      </c>
      <c r="U2114" s="113">
        <v>776.62793985378801</v>
      </c>
      <c r="V2114" s="113">
        <f t="shared" si="40"/>
        <v>19220912</v>
      </c>
      <c r="W2114" s="114"/>
      <c r="X2114">
        <v>2023</v>
      </c>
      <c r="Y2114" s="15">
        <v>45115</v>
      </c>
      <c r="Z2114" s="4">
        <v>24</v>
      </c>
      <c r="AA2114" s="4">
        <v>24</v>
      </c>
      <c r="AB2114" t="s">
        <v>224</v>
      </c>
      <c r="AC2114" t="s">
        <v>226</v>
      </c>
      <c r="AD2114" s="113">
        <v>5283.8133399999997</v>
      </c>
      <c r="AE2114" s="113">
        <v>5319.0009177575903</v>
      </c>
      <c r="AF2114" s="113">
        <v>35.187577757599499</v>
      </c>
    </row>
    <row r="2115" spans="13:32" x14ac:dyDescent="0.35">
      <c r="M2115">
        <v>2023</v>
      </c>
      <c r="N2115" s="15">
        <v>45116</v>
      </c>
      <c r="O2115" s="4">
        <v>24</v>
      </c>
      <c r="P2115" s="15" t="s">
        <v>221</v>
      </c>
      <c r="Q2115" t="s">
        <v>150</v>
      </c>
      <c r="R2115" t="s">
        <v>151</v>
      </c>
      <c r="S2115" s="113">
        <v>18304.272794827299</v>
      </c>
      <c r="T2115" s="113">
        <v>19056.758000000002</v>
      </c>
      <c r="U2115" s="113">
        <v>752.48520517262295</v>
      </c>
      <c r="V2115" s="113">
        <f t="shared" si="40"/>
        <v>19056758</v>
      </c>
      <c r="W2115" s="114"/>
      <c r="X2115">
        <v>2023</v>
      </c>
      <c r="Y2115" s="15">
        <v>45116</v>
      </c>
      <c r="Z2115" s="4">
        <v>24</v>
      </c>
      <c r="AA2115" s="4">
        <v>24</v>
      </c>
      <c r="AB2115" t="s">
        <v>224</v>
      </c>
      <c r="AC2115" t="s">
        <v>226</v>
      </c>
      <c r="AD2115" s="113">
        <v>5329.80242</v>
      </c>
      <c r="AE2115" s="113">
        <v>5365.2962622344703</v>
      </c>
      <c r="AF2115" s="113">
        <v>35.4938422344784</v>
      </c>
    </row>
    <row r="2116" spans="13:32" x14ac:dyDescent="0.35">
      <c r="M2116">
        <v>2023</v>
      </c>
      <c r="N2116" s="15">
        <v>45117</v>
      </c>
      <c r="O2116" s="4">
        <v>24</v>
      </c>
      <c r="P2116" s="15" t="s">
        <v>221</v>
      </c>
      <c r="Q2116" t="s">
        <v>150</v>
      </c>
      <c r="R2116" t="s">
        <v>151</v>
      </c>
      <c r="S2116" s="113">
        <v>17497.995145665402</v>
      </c>
      <c r="T2116" s="113">
        <v>18200.098000000002</v>
      </c>
      <c r="U2116" s="113">
        <v>702.10285433458898</v>
      </c>
      <c r="V2116" s="113">
        <f t="shared" si="40"/>
        <v>18200098</v>
      </c>
      <c r="W2116" s="114"/>
      <c r="X2116">
        <v>2023</v>
      </c>
      <c r="Y2116" s="15">
        <v>45117</v>
      </c>
      <c r="Z2116" s="4">
        <v>24</v>
      </c>
      <c r="AA2116" s="4">
        <v>24</v>
      </c>
      <c r="AB2116" t="s">
        <v>224</v>
      </c>
      <c r="AC2116" t="s">
        <v>226</v>
      </c>
      <c r="AD2116" s="113">
        <v>5191.5272000000004</v>
      </c>
      <c r="AE2116" s="113">
        <v>5226.1001978097001</v>
      </c>
      <c r="AF2116" s="113">
        <v>34.572997809701597</v>
      </c>
    </row>
    <row r="2117" spans="13:32" x14ac:dyDescent="0.35">
      <c r="M2117">
        <v>2023</v>
      </c>
      <c r="N2117" s="15">
        <v>45118</v>
      </c>
      <c r="O2117" s="4">
        <v>24</v>
      </c>
      <c r="P2117" s="15" t="s">
        <v>221</v>
      </c>
      <c r="Q2117" t="s">
        <v>150</v>
      </c>
      <c r="R2117" t="s">
        <v>151</v>
      </c>
      <c r="S2117" s="113">
        <v>17686.407566200302</v>
      </c>
      <c r="T2117" s="113">
        <v>18456.114000000001</v>
      </c>
      <c r="U2117" s="113">
        <v>769.70643379962303</v>
      </c>
      <c r="V2117" s="113">
        <f t="shared" si="40"/>
        <v>18456114</v>
      </c>
      <c r="W2117" s="114"/>
      <c r="X2117">
        <v>2023</v>
      </c>
      <c r="Y2117" s="15">
        <v>45118</v>
      </c>
      <c r="Z2117" s="4">
        <v>24</v>
      </c>
      <c r="AA2117" s="4">
        <v>24</v>
      </c>
      <c r="AB2117" t="s">
        <v>224</v>
      </c>
      <c r="AC2117" t="s">
        <v>226</v>
      </c>
      <c r="AD2117" s="113">
        <v>5250.9506600000004</v>
      </c>
      <c r="AE2117" s="113">
        <v>5285.9193885982104</v>
      </c>
      <c r="AF2117" s="113">
        <v>34.9687285982112</v>
      </c>
    </row>
    <row r="2118" spans="13:32" x14ac:dyDescent="0.35">
      <c r="M2118">
        <v>2023</v>
      </c>
      <c r="N2118" s="15">
        <v>45119</v>
      </c>
      <c r="O2118" s="4">
        <v>24</v>
      </c>
      <c r="P2118" s="15" t="s">
        <v>221</v>
      </c>
      <c r="Q2118" t="s">
        <v>150</v>
      </c>
      <c r="R2118" t="s">
        <v>151</v>
      </c>
      <c r="S2118" s="113">
        <v>17996.701685207099</v>
      </c>
      <c r="T2118" s="113">
        <v>18770.23</v>
      </c>
      <c r="U2118" s="113">
        <v>773.52831479287397</v>
      </c>
      <c r="V2118" s="113">
        <f t="shared" si="40"/>
        <v>18770230</v>
      </c>
      <c r="W2118" s="114"/>
      <c r="X2118">
        <v>2023</v>
      </c>
      <c r="Y2118" s="15">
        <v>45119</v>
      </c>
      <c r="Z2118" s="4">
        <v>24</v>
      </c>
      <c r="AA2118" s="4">
        <v>24</v>
      </c>
      <c r="AB2118" t="s">
        <v>224</v>
      </c>
      <c r="AC2118" t="s">
        <v>226</v>
      </c>
      <c r="AD2118" s="113">
        <v>5359.3863199999996</v>
      </c>
      <c r="AE2118" s="113">
        <v>5395.0771763442899</v>
      </c>
      <c r="AF2118" s="113">
        <v>35.690856344295803</v>
      </c>
    </row>
    <row r="2119" spans="13:32" x14ac:dyDescent="0.35">
      <c r="M2119">
        <v>2023</v>
      </c>
      <c r="N2119" s="15">
        <v>45120</v>
      </c>
      <c r="O2119" s="4">
        <v>24</v>
      </c>
      <c r="P2119" s="15" t="s">
        <v>221</v>
      </c>
      <c r="Q2119" t="s">
        <v>150</v>
      </c>
      <c r="R2119" t="s">
        <v>151</v>
      </c>
      <c r="S2119" s="113">
        <v>18225.288909108102</v>
      </c>
      <c r="T2119" s="113">
        <v>19041.493999999999</v>
      </c>
      <c r="U2119" s="113">
        <v>816.20509089183497</v>
      </c>
      <c r="V2119" s="113">
        <f t="shared" si="40"/>
        <v>19041494</v>
      </c>
      <c r="W2119" s="114"/>
      <c r="X2119">
        <v>2023</v>
      </c>
      <c r="Y2119" s="15">
        <v>45120</v>
      </c>
      <c r="Z2119" s="4">
        <v>24</v>
      </c>
      <c r="AA2119" s="4">
        <v>24</v>
      </c>
      <c r="AB2119" t="s">
        <v>224</v>
      </c>
      <c r="AC2119" t="s">
        <v>226</v>
      </c>
      <c r="AD2119" s="113">
        <v>5374.2053599999999</v>
      </c>
      <c r="AE2119" s="113">
        <v>5409.99490380517</v>
      </c>
      <c r="AF2119" s="113">
        <v>35.7895438051765</v>
      </c>
    </row>
    <row r="2120" spans="13:32" x14ac:dyDescent="0.35">
      <c r="M2120">
        <v>2023</v>
      </c>
      <c r="N2120" s="15">
        <v>45121</v>
      </c>
      <c r="O2120" s="4">
        <v>24</v>
      </c>
      <c r="P2120" s="15" t="s">
        <v>221</v>
      </c>
      <c r="Q2120" t="s">
        <v>150</v>
      </c>
      <c r="R2120" t="s">
        <v>151</v>
      </c>
      <c r="S2120" s="113">
        <v>18513.266948349101</v>
      </c>
      <c r="T2120" s="113">
        <v>19389.495999999999</v>
      </c>
      <c r="U2120" s="113">
        <v>876.22905165080294</v>
      </c>
      <c r="V2120" s="113">
        <f t="shared" si="40"/>
        <v>19389496</v>
      </c>
      <c r="W2120" s="114"/>
      <c r="X2120">
        <v>2023</v>
      </c>
      <c r="Y2120" s="15">
        <v>45121</v>
      </c>
      <c r="Z2120" s="4">
        <v>24</v>
      </c>
      <c r="AA2120" s="4">
        <v>24</v>
      </c>
      <c r="AB2120" t="s">
        <v>224</v>
      </c>
      <c r="AC2120" t="s">
        <v>226</v>
      </c>
      <c r="AD2120" s="113">
        <v>5389.5380799999903</v>
      </c>
      <c r="AE2120" s="113">
        <v>5425.4297321202303</v>
      </c>
      <c r="AF2120" s="113">
        <v>35.891652120236003</v>
      </c>
    </row>
    <row r="2121" spans="13:32" x14ac:dyDescent="0.35">
      <c r="M2121">
        <v>2023</v>
      </c>
      <c r="N2121" s="15">
        <v>45122</v>
      </c>
      <c r="O2121" s="4">
        <v>24</v>
      </c>
      <c r="P2121" s="15" t="s">
        <v>221</v>
      </c>
      <c r="Q2121" t="s">
        <v>150</v>
      </c>
      <c r="R2121" t="s">
        <v>151</v>
      </c>
      <c r="S2121" s="113">
        <v>18271.140544283699</v>
      </c>
      <c r="T2121" s="113">
        <v>19137.508000000002</v>
      </c>
      <c r="U2121" s="113">
        <v>866.36745571625499</v>
      </c>
      <c r="V2121" s="113">
        <f t="shared" ref="V2121:V2184" si="41">T2121*1000</f>
        <v>19137508</v>
      </c>
      <c r="W2121" s="114"/>
      <c r="X2121">
        <v>2023</v>
      </c>
      <c r="Y2121" s="15">
        <v>45122</v>
      </c>
      <c r="Z2121" s="4">
        <v>24</v>
      </c>
      <c r="AA2121" s="4">
        <v>24</v>
      </c>
      <c r="AB2121" t="s">
        <v>224</v>
      </c>
      <c r="AC2121" t="s">
        <v>226</v>
      </c>
      <c r="AD2121" s="113">
        <v>5278.2518600000003</v>
      </c>
      <c r="AE2121" s="113">
        <v>5313.4024010575204</v>
      </c>
      <c r="AF2121" s="113">
        <v>35.150541057520101</v>
      </c>
    </row>
    <row r="2122" spans="13:32" x14ac:dyDescent="0.35">
      <c r="M2122">
        <v>2023</v>
      </c>
      <c r="N2122" s="15">
        <v>45123</v>
      </c>
      <c r="O2122" s="4">
        <v>24</v>
      </c>
      <c r="P2122" s="15" t="s">
        <v>221</v>
      </c>
      <c r="Q2122" t="s">
        <v>150</v>
      </c>
      <c r="R2122" t="s">
        <v>151</v>
      </c>
      <c r="S2122" s="113">
        <v>18224.785691222402</v>
      </c>
      <c r="T2122" s="113">
        <v>19072.266</v>
      </c>
      <c r="U2122" s="113">
        <v>847.48030877751</v>
      </c>
      <c r="V2122" s="113">
        <f t="shared" si="41"/>
        <v>19072266</v>
      </c>
      <c r="W2122" s="114"/>
      <c r="X2122">
        <v>2023</v>
      </c>
      <c r="Y2122" s="15">
        <v>45123</v>
      </c>
      <c r="Z2122" s="4">
        <v>24</v>
      </c>
      <c r="AA2122" s="4">
        <v>24</v>
      </c>
      <c r="AB2122" t="s">
        <v>224</v>
      </c>
      <c r="AC2122" t="s">
        <v>226</v>
      </c>
      <c r="AD2122" s="113">
        <v>5263.8414000000002</v>
      </c>
      <c r="AE2122" s="113">
        <v>5298.8959745369102</v>
      </c>
      <c r="AF2122" s="113">
        <v>35.054574536914203</v>
      </c>
    </row>
    <row r="2123" spans="13:32" x14ac:dyDescent="0.35">
      <c r="M2123">
        <v>2023</v>
      </c>
      <c r="N2123" s="15">
        <v>45124</v>
      </c>
      <c r="O2123" s="4">
        <v>24</v>
      </c>
      <c r="P2123" s="15" t="s">
        <v>221</v>
      </c>
      <c r="Q2123" t="s">
        <v>150</v>
      </c>
      <c r="R2123" t="s">
        <v>151</v>
      </c>
      <c r="S2123" s="113">
        <v>18007.794764324099</v>
      </c>
      <c r="T2123" s="113">
        <v>18818.95</v>
      </c>
      <c r="U2123" s="113">
        <v>811.15523567590196</v>
      </c>
      <c r="V2123" s="113">
        <f t="shared" si="41"/>
        <v>18818950</v>
      </c>
      <c r="W2123" s="114"/>
      <c r="X2123">
        <v>2023</v>
      </c>
      <c r="Y2123" s="15">
        <v>45124</v>
      </c>
      <c r="Z2123" s="4">
        <v>24</v>
      </c>
      <c r="AA2123" s="4">
        <v>24</v>
      </c>
      <c r="AB2123" t="s">
        <v>224</v>
      </c>
      <c r="AC2123" t="s">
        <v>226</v>
      </c>
      <c r="AD2123" s="113">
        <v>5276.4838</v>
      </c>
      <c r="AE2123" s="113">
        <v>5311.6225666543096</v>
      </c>
      <c r="AF2123" s="113">
        <v>35.138766654314502</v>
      </c>
    </row>
    <row r="2124" spans="13:32" x14ac:dyDescent="0.35">
      <c r="M2124">
        <v>2023</v>
      </c>
      <c r="N2124" s="15">
        <v>45125</v>
      </c>
      <c r="O2124" s="4">
        <v>24</v>
      </c>
      <c r="P2124" s="15" t="s">
        <v>221</v>
      </c>
      <c r="Q2124" t="s">
        <v>150</v>
      </c>
      <c r="R2124" t="s">
        <v>151</v>
      </c>
      <c r="S2124" s="113">
        <v>18120.795536761801</v>
      </c>
      <c r="T2124" s="113">
        <v>18927.23</v>
      </c>
      <c r="U2124" s="113">
        <v>806.43446323818705</v>
      </c>
      <c r="V2124" s="113">
        <f t="shared" si="41"/>
        <v>18927230</v>
      </c>
      <c r="W2124" s="114"/>
      <c r="X2124">
        <v>2023</v>
      </c>
      <c r="Y2124" s="15">
        <v>45125</v>
      </c>
      <c r="Z2124" s="4">
        <v>24</v>
      </c>
      <c r="AA2124" s="4">
        <v>24</v>
      </c>
      <c r="AB2124" t="s">
        <v>224</v>
      </c>
      <c r="AC2124" t="s">
        <v>226</v>
      </c>
      <c r="AD2124" s="113">
        <v>5262.0305199999902</v>
      </c>
      <c r="AE2124" s="113">
        <v>5297.0730349737296</v>
      </c>
      <c r="AF2124" s="113">
        <v>35.0425149737328</v>
      </c>
    </row>
    <row r="2125" spans="13:32" x14ac:dyDescent="0.35">
      <c r="M2125">
        <v>2023</v>
      </c>
      <c r="N2125" s="15">
        <v>45126</v>
      </c>
      <c r="O2125" s="4">
        <v>24</v>
      </c>
      <c r="P2125" s="15" t="s">
        <v>221</v>
      </c>
      <c r="Q2125" t="s">
        <v>150</v>
      </c>
      <c r="R2125" t="s">
        <v>151</v>
      </c>
      <c r="S2125" s="113">
        <v>18680.878548482498</v>
      </c>
      <c r="T2125" s="113">
        <v>19524.300999999999</v>
      </c>
      <c r="U2125" s="113">
        <v>843.42245151741304</v>
      </c>
      <c r="V2125" s="113">
        <f t="shared" si="41"/>
        <v>19524301</v>
      </c>
      <c r="W2125" s="114"/>
      <c r="X2125">
        <v>2023</v>
      </c>
      <c r="Y2125" s="15">
        <v>45126</v>
      </c>
      <c r="Z2125" s="4">
        <v>24</v>
      </c>
      <c r="AA2125" s="4">
        <v>24</v>
      </c>
      <c r="AB2125" t="s">
        <v>224</v>
      </c>
      <c r="AC2125" t="s">
        <v>226</v>
      </c>
      <c r="AD2125" s="113">
        <v>5336.3873599999997</v>
      </c>
      <c r="AE2125" s="113">
        <v>5371.9250546708399</v>
      </c>
      <c r="AF2125" s="113">
        <v>35.537694670847301</v>
      </c>
    </row>
    <row r="2126" spans="13:32" x14ac:dyDescent="0.35">
      <c r="M2126">
        <v>2023</v>
      </c>
      <c r="N2126" s="15">
        <v>45127</v>
      </c>
      <c r="O2126" s="4">
        <v>24</v>
      </c>
      <c r="P2126" s="15" t="s">
        <v>221</v>
      </c>
      <c r="Q2126" t="s">
        <v>150</v>
      </c>
      <c r="R2126" t="s">
        <v>151</v>
      </c>
      <c r="S2126" s="113">
        <v>19195.547560232699</v>
      </c>
      <c r="T2126" s="113">
        <v>20062.335999999999</v>
      </c>
      <c r="U2126" s="113">
        <v>866.78843976728899</v>
      </c>
      <c r="V2126" s="113">
        <f t="shared" si="41"/>
        <v>20062336</v>
      </c>
      <c r="W2126" s="114"/>
      <c r="X2126">
        <v>2023</v>
      </c>
      <c r="Y2126" s="15">
        <v>45127</v>
      </c>
      <c r="Z2126" s="4">
        <v>24</v>
      </c>
      <c r="AA2126" s="4">
        <v>24</v>
      </c>
      <c r="AB2126" t="s">
        <v>224</v>
      </c>
      <c r="AC2126" t="s">
        <v>226</v>
      </c>
      <c r="AD2126" s="113">
        <v>5401.6635799999904</v>
      </c>
      <c r="AE2126" s="113">
        <v>5437.6359819398504</v>
      </c>
      <c r="AF2126" s="113">
        <v>35.972401939853903</v>
      </c>
    </row>
    <row r="2127" spans="13:32" x14ac:dyDescent="0.35">
      <c r="M2127">
        <v>2023</v>
      </c>
      <c r="N2127" s="15">
        <v>45128</v>
      </c>
      <c r="O2127" s="4">
        <v>24</v>
      </c>
      <c r="P2127" s="15" t="s">
        <v>221</v>
      </c>
      <c r="Q2127" t="s">
        <v>150</v>
      </c>
      <c r="R2127" t="s">
        <v>151</v>
      </c>
      <c r="S2127" s="113">
        <v>19110.750668192301</v>
      </c>
      <c r="T2127" s="113">
        <v>19957.307000000001</v>
      </c>
      <c r="U2127" s="113">
        <v>846.55633180764903</v>
      </c>
      <c r="V2127" s="113">
        <f t="shared" si="41"/>
        <v>19957307</v>
      </c>
      <c r="W2127" s="114"/>
      <c r="X2127">
        <v>2023</v>
      </c>
      <c r="Y2127" s="15">
        <v>45128</v>
      </c>
      <c r="Z2127" s="4">
        <v>24</v>
      </c>
      <c r="AA2127" s="4">
        <v>24</v>
      </c>
      <c r="AB2127" t="s">
        <v>224</v>
      </c>
      <c r="AC2127" t="s">
        <v>226</v>
      </c>
      <c r="AD2127" s="113">
        <v>5367.9462999999996</v>
      </c>
      <c r="AE2127" s="113">
        <v>5403.6941615680698</v>
      </c>
      <c r="AF2127" s="113">
        <v>35.747861568074697</v>
      </c>
    </row>
    <row r="2128" spans="13:32" x14ac:dyDescent="0.35">
      <c r="M2128">
        <v>2023</v>
      </c>
      <c r="N2128" s="15">
        <v>45129</v>
      </c>
      <c r="O2128" s="4">
        <v>24</v>
      </c>
      <c r="P2128" s="15" t="s">
        <v>221</v>
      </c>
      <c r="Q2128" t="s">
        <v>150</v>
      </c>
      <c r="R2128" t="s">
        <v>151</v>
      </c>
      <c r="S2128" s="113">
        <v>18348.528638448799</v>
      </c>
      <c r="T2128" s="113">
        <v>19167.323</v>
      </c>
      <c r="U2128" s="113">
        <v>818.79436155113206</v>
      </c>
      <c r="V2128" s="113">
        <f t="shared" si="41"/>
        <v>19167323</v>
      </c>
      <c r="W2128" s="114"/>
      <c r="X2128">
        <v>2023</v>
      </c>
      <c r="Y2128" s="15">
        <v>45129</v>
      </c>
      <c r="Z2128" s="4">
        <v>24</v>
      </c>
      <c r="AA2128" s="4">
        <v>24</v>
      </c>
      <c r="AB2128" t="s">
        <v>224</v>
      </c>
      <c r="AC2128" t="s">
        <v>226</v>
      </c>
      <c r="AD2128" s="113">
        <v>5240.6651199999997</v>
      </c>
      <c r="AE2128" s="113">
        <v>5275.5653520001597</v>
      </c>
      <c r="AF2128" s="113">
        <v>34.900232000159598</v>
      </c>
    </row>
    <row r="2129" spans="13:32" x14ac:dyDescent="0.35">
      <c r="M2129">
        <v>2023</v>
      </c>
      <c r="N2129" s="15">
        <v>45130</v>
      </c>
      <c r="O2129" s="4">
        <v>24</v>
      </c>
      <c r="P2129" s="15" t="s">
        <v>221</v>
      </c>
      <c r="Q2129" t="s">
        <v>150</v>
      </c>
      <c r="R2129" t="s">
        <v>151</v>
      </c>
      <c r="S2129" s="113">
        <v>18276.029109442701</v>
      </c>
      <c r="T2129" s="113">
        <v>19098.484</v>
      </c>
      <c r="U2129" s="113">
        <v>822.45489055722601</v>
      </c>
      <c r="V2129" s="113">
        <f t="shared" si="41"/>
        <v>19098484</v>
      </c>
      <c r="W2129" s="114"/>
      <c r="X2129">
        <v>2023</v>
      </c>
      <c r="Y2129" s="15">
        <v>45130</v>
      </c>
      <c r="Z2129" s="4">
        <v>24</v>
      </c>
      <c r="AA2129" s="4">
        <v>24</v>
      </c>
      <c r="AB2129" t="s">
        <v>224</v>
      </c>
      <c r="AC2129" t="s">
        <v>226</v>
      </c>
      <c r="AD2129" s="113">
        <v>5274.9506000000001</v>
      </c>
      <c r="AE2129" s="113">
        <v>5310.0791563022904</v>
      </c>
      <c r="AF2129" s="113">
        <v>35.128556302292502</v>
      </c>
    </row>
    <row r="2130" spans="13:32" x14ac:dyDescent="0.35">
      <c r="M2130">
        <v>2023</v>
      </c>
      <c r="N2130" s="15">
        <v>45131</v>
      </c>
      <c r="O2130" s="4">
        <v>24</v>
      </c>
      <c r="P2130" s="15" t="s">
        <v>221</v>
      </c>
      <c r="Q2130" t="s">
        <v>150</v>
      </c>
      <c r="R2130" t="s">
        <v>151</v>
      </c>
      <c r="S2130" s="113">
        <v>18237.039874779399</v>
      </c>
      <c r="T2130" s="113">
        <v>18992.749</v>
      </c>
      <c r="U2130" s="113">
        <v>755.70912522055698</v>
      </c>
      <c r="V2130" s="113">
        <f t="shared" si="41"/>
        <v>18992749</v>
      </c>
      <c r="W2130" s="114"/>
      <c r="X2130">
        <v>2023</v>
      </c>
      <c r="Y2130" s="15">
        <v>45131</v>
      </c>
      <c r="Z2130" s="4">
        <v>24</v>
      </c>
      <c r="AA2130" s="4">
        <v>24</v>
      </c>
      <c r="AB2130" t="s">
        <v>224</v>
      </c>
      <c r="AC2130" t="s">
        <v>226</v>
      </c>
      <c r="AD2130" s="113">
        <v>5311.6696599999996</v>
      </c>
      <c r="AE2130" s="113">
        <v>5347.0427470409404</v>
      </c>
      <c r="AF2130" s="113">
        <v>35.373087040945599</v>
      </c>
    </row>
    <row r="2131" spans="13:32" x14ac:dyDescent="0.35">
      <c r="M2131">
        <v>2023</v>
      </c>
      <c r="N2131" s="15">
        <v>45132</v>
      </c>
      <c r="O2131" s="4">
        <v>24</v>
      </c>
      <c r="P2131" s="15" t="s">
        <v>221</v>
      </c>
      <c r="Q2131" t="s">
        <v>150</v>
      </c>
      <c r="R2131" t="s">
        <v>151</v>
      </c>
      <c r="S2131" s="113">
        <v>17620.174343185099</v>
      </c>
      <c r="T2131" s="113">
        <v>18367.442999999999</v>
      </c>
      <c r="U2131" s="113">
        <v>747.26865681480194</v>
      </c>
      <c r="V2131" s="113">
        <f t="shared" si="41"/>
        <v>18367443</v>
      </c>
      <c r="W2131" s="114"/>
      <c r="X2131">
        <v>2023</v>
      </c>
      <c r="Y2131" s="15">
        <v>45132</v>
      </c>
      <c r="Z2131" s="4">
        <v>24</v>
      </c>
      <c r="AA2131" s="4">
        <v>24</v>
      </c>
      <c r="AB2131" t="s">
        <v>224</v>
      </c>
      <c r="AC2131" t="s">
        <v>226</v>
      </c>
      <c r="AD2131" s="113">
        <v>4987.2341999999999</v>
      </c>
      <c r="AE2131" s="113">
        <v>5020.4467076938899</v>
      </c>
      <c r="AF2131" s="113">
        <v>33.212507693895603</v>
      </c>
    </row>
    <row r="2132" spans="13:32" x14ac:dyDescent="0.35">
      <c r="M2132">
        <v>2023</v>
      </c>
      <c r="N2132" s="15">
        <v>45133</v>
      </c>
      <c r="O2132" s="4">
        <v>24</v>
      </c>
      <c r="P2132" s="15" t="s">
        <v>221</v>
      </c>
      <c r="Q2132" t="s">
        <v>150</v>
      </c>
      <c r="R2132" t="s">
        <v>151</v>
      </c>
      <c r="S2132" s="113">
        <v>17194.695497327801</v>
      </c>
      <c r="T2132" s="113">
        <v>17957.148000000001</v>
      </c>
      <c r="U2132" s="113">
        <v>762.45250267213805</v>
      </c>
      <c r="V2132" s="113">
        <f t="shared" si="41"/>
        <v>17957148</v>
      </c>
      <c r="W2132" s="114"/>
      <c r="X2132">
        <v>2023</v>
      </c>
      <c r="Y2132" s="15">
        <v>45133</v>
      </c>
      <c r="Z2132" s="4">
        <v>24</v>
      </c>
      <c r="AA2132" s="4">
        <v>24</v>
      </c>
      <c r="AB2132" t="s">
        <v>224</v>
      </c>
      <c r="AC2132" t="s">
        <v>226</v>
      </c>
      <c r="AD2132" s="113">
        <v>4739.6542599999902</v>
      </c>
      <c r="AE2132" s="113">
        <v>4771.2180080142098</v>
      </c>
      <c r="AF2132" s="113">
        <v>31.563748014210901</v>
      </c>
    </row>
    <row r="2133" spans="13:32" x14ac:dyDescent="0.35">
      <c r="M2133">
        <v>2023</v>
      </c>
      <c r="N2133" s="15">
        <v>45134</v>
      </c>
      <c r="O2133" s="4">
        <v>24</v>
      </c>
      <c r="P2133" s="15" t="s">
        <v>221</v>
      </c>
      <c r="Q2133" t="s">
        <v>150</v>
      </c>
      <c r="R2133" t="s">
        <v>151</v>
      </c>
      <c r="S2133" s="113">
        <v>18010.733493605901</v>
      </c>
      <c r="T2133" s="113">
        <v>18802.166000000001</v>
      </c>
      <c r="U2133" s="113">
        <v>791.43250639408097</v>
      </c>
      <c r="V2133" s="113">
        <f t="shared" si="41"/>
        <v>18802166</v>
      </c>
      <c r="W2133" s="114"/>
      <c r="X2133">
        <v>2023</v>
      </c>
      <c r="Y2133" s="15">
        <v>45134</v>
      </c>
      <c r="Z2133" s="4">
        <v>24</v>
      </c>
      <c r="AA2133" s="4">
        <v>24</v>
      </c>
      <c r="AB2133" t="s">
        <v>224</v>
      </c>
      <c r="AC2133" t="s">
        <v>226</v>
      </c>
      <c r="AD2133" s="113">
        <v>5267.8652599999996</v>
      </c>
      <c r="AE2133" s="113">
        <v>5302.9466314499596</v>
      </c>
      <c r="AF2133" s="113">
        <v>35.081371449962496</v>
      </c>
    </row>
    <row r="2134" spans="13:32" x14ac:dyDescent="0.35">
      <c r="M2134">
        <v>2023</v>
      </c>
      <c r="N2134" s="15">
        <v>45135</v>
      </c>
      <c r="O2134" s="4">
        <v>24</v>
      </c>
      <c r="P2134" s="15" t="s">
        <v>221</v>
      </c>
      <c r="Q2134" t="s">
        <v>150</v>
      </c>
      <c r="R2134" t="s">
        <v>151</v>
      </c>
      <c r="S2134" s="113">
        <v>18144.350260625299</v>
      </c>
      <c r="T2134" s="113">
        <v>18962.963</v>
      </c>
      <c r="U2134" s="113">
        <v>818.61273937469002</v>
      </c>
      <c r="V2134" s="113">
        <f t="shared" si="41"/>
        <v>18962963</v>
      </c>
      <c r="W2134" s="114"/>
      <c r="X2134">
        <v>2023</v>
      </c>
      <c r="Y2134" s="15">
        <v>45135</v>
      </c>
      <c r="Z2134" s="4">
        <v>24</v>
      </c>
      <c r="AA2134" s="4">
        <v>24</v>
      </c>
      <c r="AB2134" t="s">
        <v>224</v>
      </c>
      <c r="AC2134" t="s">
        <v>226</v>
      </c>
      <c r="AD2134" s="113">
        <v>5274.6257599999999</v>
      </c>
      <c r="AE2134" s="113">
        <v>5309.7521530289096</v>
      </c>
      <c r="AF2134" s="113">
        <v>35.126393028909703</v>
      </c>
    </row>
    <row r="2135" spans="13:32" x14ac:dyDescent="0.35">
      <c r="M2135">
        <v>2023</v>
      </c>
      <c r="N2135" s="15">
        <v>45136</v>
      </c>
      <c r="O2135" s="4">
        <v>24</v>
      </c>
      <c r="P2135" s="15" t="s">
        <v>221</v>
      </c>
      <c r="Q2135" t="s">
        <v>150</v>
      </c>
      <c r="R2135" t="s">
        <v>151</v>
      </c>
      <c r="S2135" s="113">
        <v>17978.962465172801</v>
      </c>
      <c r="T2135" s="113">
        <v>18770.05</v>
      </c>
      <c r="U2135" s="113">
        <v>791.08753482717202</v>
      </c>
      <c r="V2135" s="113">
        <f t="shared" si="41"/>
        <v>18770050</v>
      </c>
      <c r="W2135" s="114"/>
      <c r="X2135">
        <v>2023</v>
      </c>
      <c r="Y2135" s="15">
        <v>45136</v>
      </c>
      <c r="Z2135" s="4">
        <v>24</v>
      </c>
      <c r="AA2135" s="4">
        <v>24</v>
      </c>
      <c r="AB2135" t="s">
        <v>224</v>
      </c>
      <c r="AC2135" t="s">
        <v>226</v>
      </c>
      <c r="AD2135" s="113">
        <v>5230.3128200000001</v>
      </c>
      <c r="AE2135" s="113">
        <v>5265.1441108135996</v>
      </c>
      <c r="AF2135" s="113">
        <v>34.831290813599999</v>
      </c>
    </row>
    <row r="2136" spans="13:32" x14ac:dyDescent="0.35">
      <c r="M2136">
        <v>2023</v>
      </c>
      <c r="N2136" s="15">
        <v>45137</v>
      </c>
      <c r="O2136" s="4">
        <v>24</v>
      </c>
      <c r="P2136" s="15" t="s">
        <v>221</v>
      </c>
      <c r="Q2136" t="s">
        <v>150</v>
      </c>
      <c r="R2136" t="s">
        <v>151</v>
      </c>
      <c r="S2136" s="113">
        <v>17476.9165156009</v>
      </c>
      <c r="T2136" s="113">
        <v>18215.278999999999</v>
      </c>
      <c r="U2136" s="113">
        <v>738.36248439909798</v>
      </c>
      <c r="V2136" s="113">
        <f t="shared" si="41"/>
        <v>18215279</v>
      </c>
      <c r="W2136" s="114"/>
      <c r="X2136">
        <v>2023</v>
      </c>
      <c r="Y2136" s="15">
        <v>45137</v>
      </c>
      <c r="Z2136" s="4">
        <v>24</v>
      </c>
      <c r="AA2136" s="4">
        <v>24</v>
      </c>
      <c r="AB2136" t="s">
        <v>224</v>
      </c>
      <c r="AC2136" t="s">
        <v>226</v>
      </c>
      <c r="AD2136" s="113">
        <v>5170.7381599999999</v>
      </c>
      <c r="AE2136" s="113">
        <v>5205.1727131080297</v>
      </c>
      <c r="AF2136" s="113">
        <v>34.434553108037598</v>
      </c>
    </row>
    <row r="2137" spans="13:32" x14ac:dyDescent="0.35">
      <c r="M2137">
        <v>2023</v>
      </c>
      <c r="N2137" s="15">
        <v>45138</v>
      </c>
      <c r="O2137" s="4">
        <v>24</v>
      </c>
      <c r="P2137" s="15" t="s">
        <v>221</v>
      </c>
      <c r="Q2137" t="s">
        <v>150</v>
      </c>
      <c r="R2137" t="s">
        <v>151</v>
      </c>
      <c r="S2137" s="113">
        <v>17857.593166585601</v>
      </c>
      <c r="T2137" s="113">
        <v>18660.696</v>
      </c>
      <c r="U2137" s="113">
        <v>803.102833414315</v>
      </c>
      <c r="V2137" s="113">
        <f t="shared" si="41"/>
        <v>18660696</v>
      </c>
      <c r="W2137" s="114"/>
      <c r="X2137">
        <v>2023</v>
      </c>
      <c r="Y2137" s="15">
        <v>45138</v>
      </c>
      <c r="Z2137" s="4">
        <v>24</v>
      </c>
      <c r="AA2137" s="4">
        <v>24</v>
      </c>
      <c r="AB2137" t="s">
        <v>224</v>
      </c>
      <c r="AC2137" t="s">
        <v>226</v>
      </c>
      <c r="AD2137" s="113">
        <v>5213.22336</v>
      </c>
      <c r="AE2137" s="113">
        <v>5247.9408434809202</v>
      </c>
      <c r="AF2137" s="113">
        <v>34.717483480923399</v>
      </c>
    </row>
    <row r="2138" spans="13:32" x14ac:dyDescent="0.35">
      <c r="M2138">
        <v>2023</v>
      </c>
      <c r="N2138" s="15">
        <v>45139</v>
      </c>
      <c r="O2138" s="4">
        <v>24</v>
      </c>
      <c r="P2138" s="15" t="s">
        <v>222</v>
      </c>
      <c r="Q2138" t="s">
        <v>150</v>
      </c>
      <c r="R2138" t="s">
        <v>151</v>
      </c>
      <c r="S2138" s="113">
        <v>17958.978014196098</v>
      </c>
      <c r="T2138" s="113">
        <v>18795.109</v>
      </c>
      <c r="U2138" s="113">
        <v>836.13098580380699</v>
      </c>
      <c r="V2138" s="113">
        <f t="shared" si="41"/>
        <v>18795109</v>
      </c>
      <c r="W2138" s="114"/>
      <c r="X2138">
        <v>2023</v>
      </c>
      <c r="Y2138" s="15">
        <v>45139</v>
      </c>
      <c r="Z2138" s="4">
        <v>24</v>
      </c>
      <c r="AA2138" s="4">
        <v>24</v>
      </c>
      <c r="AB2138" t="s">
        <v>224</v>
      </c>
      <c r="AC2138" t="s">
        <v>226</v>
      </c>
      <c r="AD2138" s="113">
        <v>5207.9385199999997</v>
      </c>
      <c r="AE2138" s="113">
        <v>5242.6208090661103</v>
      </c>
      <c r="AF2138" s="113">
        <v>34.682289066119097</v>
      </c>
    </row>
    <row r="2139" spans="13:32" x14ac:dyDescent="0.35">
      <c r="M2139">
        <v>2023</v>
      </c>
      <c r="N2139" s="15">
        <v>45140</v>
      </c>
      <c r="O2139" s="4">
        <v>24</v>
      </c>
      <c r="P2139" s="15" t="s">
        <v>222</v>
      </c>
      <c r="Q2139" t="s">
        <v>150</v>
      </c>
      <c r="R2139" t="s">
        <v>151</v>
      </c>
      <c r="S2139" s="113">
        <v>18183.231187340101</v>
      </c>
      <c r="T2139" s="113">
        <v>19007.469000000001</v>
      </c>
      <c r="U2139" s="113">
        <v>824.23781265982996</v>
      </c>
      <c r="V2139" s="113">
        <f t="shared" si="41"/>
        <v>19007469</v>
      </c>
      <c r="W2139" s="114"/>
      <c r="X2139">
        <v>2023</v>
      </c>
      <c r="Y2139" s="15">
        <v>45140</v>
      </c>
      <c r="Z2139" s="4">
        <v>24</v>
      </c>
      <c r="AA2139" s="4">
        <v>24</v>
      </c>
      <c r="AB2139" t="s">
        <v>224</v>
      </c>
      <c r="AC2139" t="s">
        <v>226</v>
      </c>
      <c r="AD2139" s="113">
        <v>5243.7914199999996</v>
      </c>
      <c r="AE2139" s="113">
        <v>5278.71247160851</v>
      </c>
      <c r="AF2139" s="113">
        <v>34.921051608511704</v>
      </c>
    </row>
    <row r="2140" spans="13:32" x14ac:dyDescent="0.35">
      <c r="M2140">
        <v>2023</v>
      </c>
      <c r="N2140" s="15">
        <v>45141</v>
      </c>
      <c r="O2140" s="4">
        <v>24</v>
      </c>
      <c r="P2140" s="15" t="s">
        <v>222</v>
      </c>
      <c r="Q2140" t="s">
        <v>150</v>
      </c>
      <c r="R2140" t="s">
        <v>151</v>
      </c>
      <c r="S2140" s="113">
        <v>18420.654693159799</v>
      </c>
      <c r="T2140" s="113">
        <v>19252.944</v>
      </c>
      <c r="U2140" s="113">
        <v>832.28930684019303</v>
      </c>
      <c r="V2140" s="113">
        <f t="shared" si="41"/>
        <v>19252944</v>
      </c>
      <c r="W2140" s="114"/>
      <c r="X2140">
        <v>2023</v>
      </c>
      <c r="Y2140" s="15">
        <v>45141</v>
      </c>
      <c r="Z2140" s="4">
        <v>24</v>
      </c>
      <c r="AA2140" s="4">
        <v>24</v>
      </c>
      <c r="AB2140" t="s">
        <v>224</v>
      </c>
      <c r="AC2140" t="s">
        <v>226</v>
      </c>
      <c r="AD2140" s="113">
        <v>5227.7110400000001</v>
      </c>
      <c r="AE2140" s="113">
        <v>5262.5250042484504</v>
      </c>
      <c r="AF2140" s="113">
        <v>34.813964248453402</v>
      </c>
    </row>
    <row r="2141" spans="13:32" x14ac:dyDescent="0.35">
      <c r="M2141">
        <v>2023</v>
      </c>
      <c r="N2141" s="15">
        <v>45142</v>
      </c>
      <c r="O2141" s="4">
        <v>24</v>
      </c>
      <c r="P2141" s="15" t="s">
        <v>222</v>
      </c>
      <c r="Q2141" t="s">
        <v>150</v>
      </c>
      <c r="R2141" t="s">
        <v>151</v>
      </c>
      <c r="S2141" s="113">
        <v>17881.827724728399</v>
      </c>
      <c r="T2141" s="113">
        <v>18659.761999999999</v>
      </c>
      <c r="U2141" s="113">
        <v>777.93427527151198</v>
      </c>
      <c r="V2141" s="113">
        <f t="shared" si="41"/>
        <v>18659762</v>
      </c>
      <c r="W2141" s="114"/>
      <c r="X2141">
        <v>2023</v>
      </c>
      <c r="Y2141" s="15">
        <v>45142</v>
      </c>
      <c r="Z2141" s="4">
        <v>24</v>
      </c>
      <c r="AA2141" s="4">
        <v>24</v>
      </c>
      <c r="AB2141" t="s">
        <v>224</v>
      </c>
      <c r="AC2141" t="s">
        <v>226</v>
      </c>
      <c r="AD2141" s="113">
        <v>5242.3036399999901</v>
      </c>
      <c r="AE2141" s="113">
        <v>5277.2147837311704</v>
      </c>
      <c r="AF2141" s="113">
        <v>34.911143731176402</v>
      </c>
    </row>
    <row r="2142" spans="13:32" x14ac:dyDescent="0.35">
      <c r="M2142">
        <v>2023</v>
      </c>
      <c r="N2142" s="15">
        <v>45143</v>
      </c>
      <c r="O2142" s="4">
        <v>24</v>
      </c>
      <c r="P2142" s="15" t="s">
        <v>222</v>
      </c>
      <c r="Q2142" t="s">
        <v>150</v>
      </c>
      <c r="R2142" t="s">
        <v>151</v>
      </c>
      <c r="S2142" s="113">
        <v>16470.779904427902</v>
      </c>
      <c r="T2142" s="113">
        <v>17165.778999999999</v>
      </c>
      <c r="U2142" s="113">
        <v>694.99909557204899</v>
      </c>
      <c r="V2142" s="113">
        <f t="shared" si="41"/>
        <v>17165779</v>
      </c>
      <c r="W2142" s="114"/>
      <c r="X2142">
        <v>2023</v>
      </c>
      <c r="Y2142" s="15">
        <v>45143</v>
      </c>
      <c r="Z2142" s="4">
        <v>24</v>
      </c>
      <c r="AA2142" s="4">
        <v>24</v>
      </c>
      <c r="AB2142" t="s">
        <v>224</v>
      </c>
      <c r="AC2142" t="s">
        <v>226</v>
      </c>
      <c r="AD2142" s="113">
        <v>5051.8577999999998</v>
      </c>
      <c r="AE2142" s="113">
        <v>5085.5006688371896</v>
      </c>
      <c r="AF2142" s="113">
        <v>33.642868837193703</v>
      </c>
    </row>
    <row r="2143" spans="13:32" x14ac:dyDescent="0.35">
      <c r="M2143">
        <v>2023</v>
      </c>
      <c r="N2143" s="15">
        <v>45144</v>
      </c>
      <c r="O2143" s="4">
        <v>24</v>
      </c>
      <c r="P2143" s="15" t="s">
        <v>222</v>
      </c>
      <c r="Q2143" t="s">
        <v>150</v>
      </c>
      <c r="R2143" t="s">
        <v>151</v>
      </c>
      <c r="S2143" s="113">
        <v>16277.7278698932</v>
      </c>
      <c r="T2143" s="113">
        <v>16949.653999999999</v>
      </c>
      <c r="U2143" s="113">
        <v>671.92613010673597</v>
      </c>
      <c r="V2143" s="113">
        <f t="shared" si="41"/>
        <v>16949654</v>
      </c>
      <c r="W2143" s="114"/>
      <c r="X2143">
        <v>2023</v>
      </c>
      <c r="Y2143" s="15">
        <v>45144</v>
      </c>
      <c r="Z2143" s="4">
        <v>24</v>
      </c>
      <c r="AA2143" s="4">
        <v>24</v>
      </c>
      <c r="AB2143" t="s">
        <v>224</v>
      </c>
      <c r="AC2143" t="s">
        <v>226</v>
      </c>
      <c r="AD2143" s="113">
        <v>5072.5421800000004</v>
      </c>
      <c r="AE2143" s="113">
        <v>5106.3227965551296</v>
      </c>
      <c r="AF2143" s="113">
        <v>33.7806165551359</v>
      </c>
    </row>
    <row r="2144" spans="13:32" x14ac:dyDescent="0.35">
      <c r="M2144">
        <v>2023</v>
      </c>
      <c r="N2144" s="15">
        <v>45145</v>
      </c>
      <c r="O2144" s="4">
        <v>24</v>
      </c>
      <c r="P2144" s="15" t="s">
        <v>222</v>
      </c>
      <c r="Q2144" t="s">
        <v>150</v>
      </c>
      <c r="R2144" t="s">
        <v>151</v>
      </c>
      <c r="S2144" s="113">
        <v>15290.826949753</v>
      </c>
      <c r="T2144" s="113">
        <v>15862.799000000001</v>
      </c>
      <c r="U2144" s="113">
        <v>571.97205024694995</v>
      </c>
      <c r="V2144" s="113">
        <f t="shared" si="41"/>
        <v>15862799</v>
      </c>
      <c r="W2144" s="114"/>
      <c r="X2144">
        <v>2023</v>
      </c>
      <c r="Y2144" s="15">
        <v>45145</v>
      </c>
      <c r="Z2144" s="4">
        <v>24</v>
      </c>
      <c r="AA2144" s="4">
        <v>24</v>
      </c>
      <c r="AB2144" t="s">
        <v>224</v>
      </c>
      <c r="AC2144" t="s">
        <v>226</v>
      </c>
      <c r="AD2144" s="113">
        <v>4929.9255400000002</v>
      </c>
      <c r="AE2144" s="113">
        <v>4962.7564004251199</v>
      </c>
      <c r="AF2144" s="113">
        <v>32.830860425119702</v>
      </c>
    </row>
    <row r="2145" spans="13:32" x14ac:dyDescent="0.35">
      <c r="M2145">
        <v>2023</v>
      </c>
      <c r="N2145" s="15">
        <v>45146</v>
      </c>
      <c r="O2145" s="4">
        <v>24</v>
      </c>
      <c r="P2145" s="15" t="s">
        <v>222</v>
      </c>
      <c r="Q2145" t="s">
        <v>150</v>
      </c>
      <c r="R2145" t="s">
        <v>151</v>
      </c>
      <c r="S2145" s="113">
        <v>15394.667050583501</v>
      </c>
      <c r="T2145" s="113">
        <v>15962.641</v>
      </c>
      <c r="U2145" s="113">
        <v>567.97394941641301</v>
      </c>
      <c r="V2145" s="113">
        <f t="shared" si="41"/>
        <v>15962641</v>
      </c>
      <c r="W2145" s="114"/>
      <c r="X2145">
        <v>2023</v>
      </c>
      <c r="Y2145" s="15">
        <v>45146</v>
      </c>
      <c r="Z2145" s="4">
        <v>24</v>
      </c>
      <c r="AA2145" s="4">
        <v>24</v>
      </c>
      <c r="AB2145" t="s">
        <v>224</v>
      </c>
      <c r="AC2145" t="s">
        <v>226</v>
      </c>
      <c r="AD2145" s="113">
        <v>4931.9062800000002</v>
      </c>
      <c r="AE2145" s="113">
        <v>4964.7503311717001</v>
      </c>
      <c r="AF2145" s="113">
        <v>32.844051171704102</v>
      </c>
    </row>
    <row r="2146" spans="13:32" x14ac:dyDescent="0.35">
      <c r="M2146">
        <v>2023</v>
      </c>
      <c r="N2146" s="15">
        <v>45147</v>
      </c>
      <c r="O2146" s="4">
        <v>24</v>
      </c>
      <c r="P2146" s="15" t="s">
        <v>222</v>
      </c>
      <c r="Q2146" t="s">
        <v>150</v>
      </c>
      <c r="R2146" t="s">
        <v>151</v>
      </c>
      <c r="S2146" s="113">
        <v>15779.2770472018</v>
      </c>
      <c r="T2146" s="113">
        <v>16353.137000000001</v>
      </c>
      <c r="U2146" s="113">
        <v>573.85995279812005</v>
      </c>
      <c r="V2146" s="113">
        <f t="shared" si="41"/>
        <v>16353137</v>
      </c>
      <c r="W2146" s="114"/>
      <c r="X2146">
        <v>2023</v>
      </c>
      <c r="Y2146" s="15">
        <v>45147</v>
      </c>
      <c r="Z2146" s="4">
        <v>24</v>
      </c>
      <c r="AA2146" s="4">
        <v>24</v>
      </c>
      <c r="AB2146" t="s">
        <v>224</v>
      </c>
      <c r="AC2146" t="s">
        <v>226</v>
      </c>
      <c r="AD2146" s="113">
        <v>5156.8375400000004</v>
      </c>
      <c r="AE2146" s="113">
        <v>5191.1795218691104</v>
      </c>
      <c r="AF2146" s="113">
        <v>34.341981869113098</v>
      </c>
    </row>
    <row r="2147" spans="13:32" x14ac:dyDescent="0.35">
      <c r="M2147">
        <v>2023</v>
      </c>
      <c r="N2147" s="15">
        <v>45148</v>
      </c>
      <c r="O2147" s="4">
        <v>24</v>
      </c>
      <c r="P2147" s="15" t="s">
        <v>222</v>
      </c>
      <c r="Q2147" t="s">
        <v>150</v>
      </c>
      <c r="R2147" t="s">
        <v>151</v>
      </c>
      <c r="S2147" s="113">
        <v>16277.431358354699</v>
      </c>
      <c r="T2147" s="113">
        <v>16924.895</v>
      </c>
      <c r="U2147" s="113">
        <v>647.46364164526403</v>
      </c>
      <c r="V2147" s="113">
        <f t="shared" si="41"/>
        <v>16924895</v>
      </c>
      <c r="W2147" s="114"/>
      <c r="X2147">
        <v>2023</v>
      </c>
      <c r="Y2147" s="15">
        <v>45148</v>
      </c>
      <c r="Z2147" s="4">
        <v>24</v>
      </c>
      <c r="AA2147" s="4">
        <v>24</v>
      </c>
      <c r="AB2147" t="s">
        <v>224</v>
      </c>
      <c r="AC2147" t="s">
        <v>226</v>
      </c>
      <c r="AD2147" s="113">
        <v>5079.3996999999999</v>
      </c>
      <c r="AE2147" s="113">
        <v>5113.2259842391904</v>
      </c>
      <c r="AF2147" s="113">
        <v>33.826284239192198</v>
      </c>
    </row>
    <row r="2148" spans="13:32" x14ac:dyDescent="0.35">
      <c r="M2148">
        <v>2023</v>
      </c>
      <c r="N2148" s="15">
        <v>45149</v>
      </c>
      <c r="O2148" s="4">
        <v>24</v>
      </c>
      <c r="P2148" s="15" t="s">
        <v>222</v>
      </c>
      <c r="Q2148" t="s">
        <v>150</v>
      </c>
      <c r="R2148" t="s">
        <v>151</v>
      </c>
      <c r="S2148" s="113">
        <v>16870.677586645001</v>
      </c>
      <c r="T2148" s="113">
        <v>17552.151999999998</v>
      </c>
      <c r="U2148" s="113">
        <v>681.47441335493204</v>
      </c>
      <c r="V2148" s="113">
        <f t="shared" si="41"/>
        <v>17552152</v>
      </c>
      <c r="W2148" s="114"/>
      <c r="X2148">
        <v>2023</v>
      </c>
      <c r="Y2148" s="15">
        <v>45149</v>
      </c>
      <c r="Z2148" s="4">
        <v>24</v>
      </c>
      <c r="AA2148" s="4">
        <v>24</v>
      </c>
      <c r="AB2148" t="s">
        <v>224</v>
      </c>
      <c r="AC2148" t="s">
        <v>226</v>
      </c>
      <c r="AD2148" s="113">
        <v>5118.9539599999998</v>
      </c>
      <c r="AE2148" s="113">
        <v>5153.04365600449</v>
      </c>
      <c r="AF2148" s="113">
        <v>34.089696004490101</v>
      </c>
    </row>
    <row r="2149" spans="13:32" x14ac:dyDescent="0.35">
      <c r="M2149">
        <v>2023</v>
      </c>
      <c r="N2149" s="15">
        <v>45150</v>
      </c>
      <c r="O2149" s="4">
        <v>24</v>
      </c>
      <c r="P2149" s="15" t="s">
        <v>222</v>
      </c>
      <c r="Q2149" t="s">
        <v>150</v>
      </c>
      <c r="R2149" t="s">
        <v>151</v>
      </c>
      <c r="S2149" s="113">
        <v>17025.268574590998</v>
      </c>
      <c r="T2149" s="113">
        <v>17706.63</v>
      </c>
      <c r="U2149" s="113">
        <v>681.361425408988</v>
      </c>
      <c r="V2149" s="113">
        <f t="shared" si="41"/>
        <v>17706630</v>
      </c>
      <c r="W2149" s="114"/>
      <c r="X2149">
        <v>2023</v>
      </c>
      <c r="Y2149" s="15">
        <v>45150</v>
      </c>
      <c r="Z2149" s="4">
        <v>24</v>
      </c>
      <c r="AA2149" s="4">
        <v>24</v>
      </c>
      <c r="AB2149" t="s">
        <v>224</v>
      </c>
      <c r="AC2149" t="s">
        <v>226</v>
      </c>
      <c r="AD2149" s="113">
        <v>5036.2437399999999</v>
      </c>
      <c r="AE2149" s="113">
        <v>5069.7826269371799</v>
      </c>
      <c r="AF2149" s="113">
        <v>33.538886937189098</v>
      </c>
    </row>
    <row r="2150" spans="13:32" x14ac:dyDescent="0.35">
      <c r="M2150">
        <v>2023</v>
      </c>
      <c r="N2150" s="15">
        <v>45151</v>
      </c>
      <c r="O2150" s="4">
        <v>24</v>
      </c>
      <c r="P2150" s="15" t="s">
        <v>222</v>
      </c>
      <c r="Q2150" t="s">
        <v>150</v>
      </c>
      <c r="R2150" t="s">
        <v>151</v>
      </c>
      <c r="S2150" s="113">
        <v>17124.036849976899</v>
      </c>
      <c r="T2150" s="113">
        <v>17858.022000000001</v>
      </c>
      <c r="U2150" s="113">
        <v>733.98515002309796</v>
      </c>
      <c r="V2150" s="113">
        <f t="shared" si="41"/>
        <v>17858022</v>
      </c>
      <c r="W2150" s="114"/>
      <c r="X2150">
        <v>2023</v>
      </c>
      <c r="Y2150" s="15">
        <v>45151</v>
      </c>
      <c r="Z2150" s="4">
        <v>24</v>
      </c>
      <c r="AA2150" s="4">
        <v>24</v>
      </c>
      <c r="AB2150" t="s">
        <v>224</v>
      </c>
      <c r="AC2150" t="s">
        <v>226</v>
      </c>
      <c r="AD2150" s="113">
        <v>5079.3242399999999</v>
      </c>
      <c r="AE2150" s="113">
        <v>5113.1500217129897</v>
      </c>
      <c r="AF2150" s="113">
        <v>33.8257817129968</v>
      </c>
    </row>
    <row r="2151" spans="13:32" x14ac:dyDescent="0.35">
      <c r="M2151">
        <v>2023</v>
      </c>
      <c r="N2151" s="15">
        <v>45152</v>
      </c>
      <c r="O2151" s="4">
        <v>24</v>
      </c>
      <c r="P2151" s="15" t="s">
        <v>222</v>
      </c>
      <c r="Q2151" t="s">
        <v>150</v>
      </c>
      <c r="R2151" t="s">
        <v>151</v>
      </c>
      <c r="S2151" s="113">
        <v>18335.830892709699</v>
      </c>
      <c r="T2151" s="113">
        <v>19186.670999999998</v>
      </c>
      <c r="U2151" s="113">
        <v>850.84010729022998</v>
      </c>
      <c r="V2151" s="113">
        <f t="shared" si="41"/>
        <v>19186671</v>
      </c>
      <c r="W2151" s="114"/>
      <c r="X2151">
        <v>2023</v>
      </c>
      <c r="Y2151" s="15">
        <v>45152</v>
      </c>
      <c r="Z2151" s="4">
        <v>24</v>
      </c>
      <c r="AA2151" s="4">
        <v>24</v>
      </c>
      <c r="AB2151" t="s">
        <v>224</v>
      </c>
      <c r="AC2151" t="s">
        <v>226</v>
      </c>
      <c r="AD2151" s="113">
        <v>5160.49442</v>
      </c>
      <c r="AE2151" s="113">
        <v>5194.8607548772598</v>
      </c>
      <c r="AF2151" s="113">
        <v>34.366334877266503</v>
      </c>
    </row>
    <row r="2152" spans="13:32" x14ac:dyDescent="0.35">
      <c r="M2152">
        <v>2023</v>
      </c>
      <c r="N2152" s="15">
        <v>45153</v>
      </c>
      <c r="O2152" s="4">
        <v>24</v>
      </c>
      <c r="P2152" s="15" t="s">
        <v>222</v>
      </c>
      <c r="Q2152" t="s">
        <v>150</v>
      </c>
      <c r="R2152" t="s">
        <v>151</v>
      </c>
      <c r="S2152" s="113">
        <v>18807.853904429601</v>
      </c>
      <c r="T2152" s="113">
        <v>19643.226999999999</v>
      </c>
      <c r="U2152" s="113">
        <v>835.373095570332</v>
      </c>
      <c r="V2152" s="113">
        <f t="shared" si="41"/>
        <v>19643227</v>
      </c>
      <c r="W2152" s="114"/>
      <c r="X2152">
        <v>2023</v>
      </c>
      <c r="Y2152" s="15">
        <v>45153</v>
      </c>
      <c r="Z2152" s="4">
        <v>24</v>
      </c>
      <c r="AA2152" s="4">
        <v>24</v>
      </c>
      <c r="AB2152" t="s">
        <v>224</v>
      </c>
      <c r="AC2152" t="s">
        <v>226</v>
      </c>
      <c r="AD2152" s="113">
        <v>5205.9577600000002</v>
      </c>
      <c r="AE2152" s="113">
        <v>5240.6268581863396</v>
      </c>
      <c r="AF2152" s="113">
        <v>34.669098186344698</v>
      </c>
    </row>
    <row r="2153" spans="13:32" x14ac:dyDescent="0.35">
      <c r="M2153">
        <v>2023</v>
      </c>
      <c r="N2153" s="15">
        <v>45154</v>
      </c>
      <c r="O2153" s="4">
        <v>24</v>
      </c>
      <c r="P2153" s="15" t="s">
        <v>222</v>
      </c>
      <c r="Q2153" t="s">
        <v>150</v>
      </c>
      <c r="R2153" t="s">
        <v>151</v>
      </c>
      <c r="S2153" s="113">
        <v>19217.4049514172</v>
      </c>
      <c r="T2153" s="113">
        <v>19588.076000000001</v>
      </c>
      <c r="U2153" s="113">
        <v>370.671048582764</v>
      </c>
      <c r="V2153" s="113">
        <f t="shared" si="41"/>
        <v>19588076</v>
      </c>
      <c r="W2153" s="114"/>
      <c r="X2153">
        <v>2023</v>
      </c>
      <c r="Y2153" s="15">
        <v>45154</v>
      </c>
      <c r="Z2153" s="4">
        <v>24</v>
      </c>
      <c r="AA2153" s="4">
        <v>24</v>
      </c>
      <c r="AB2153" t="s">
        <v>224</v>
      </c>
      <c r="AC2153" t="s">
        <v>226</v>
      </c>
      <c r="AD2153" s="113">
        <v>5212.1356999999998</v>
      </c>
      <c r="AE2153" s="113">
        <v>5246.84594020445</v>
      </c>
      <c r="AF2153" s="113">
        <v>34.710240204456198</v>
      </c>
    </row>
    <row r="2154" spans="13:32" x14ac:dyDescent="0.35">
      <c r="M2154">
        <v>2023</v>
      </c>
      <c r="N2154" s="15">
        <v>45155</v>
      </c>
      <c r="O2154" s="4">
        <v>24</v>
      </c>
      <c r="P2154" s="15" t="s">
        <v>222</v>
      </c>
      <c r="Q2154" t="s">
        <v>150</v>
      </c>
      <c r="R2154" t="s">
        <v>151</v>
      </c>
      <c r="S2154" s="113">
        <v>18629.891411746899</v>
      </c>
      <c r="T2154" s="113">
        <v>19252.968000000001</v>
      </c>
      <c r="U2154" s="113">
        <v>623.07658825302099</v>
      </c>
      <c r="V2154" s="113">
        <f t="shared" si="41"/>
        <v>19252968</v>
      </c>
      <c r="W2154" s="114"/>
      <c r="X2154">
        <v>2023</v>
      </c>
      <c r="Y2154" s="15">
        <v>45155</v>
      </c>
      <c r="Z2154" s="4">
        <v>24</v>
      </c>
      <c r="AA2154" s="4">
        <v>24</v>
      </c>
      <c r="AB2154" t="s">
        <v>224</v>
      </c>
      <c r="AC2154" t="s">
        <v>226</v>
      </c>
      <c r="AD2154" s="113">
        <v>5211.5616600000003</v>
      </c>
      <c r="AE2154" s="113">
        <v>5246.2680773825896</v>
      </c>
      <c r="AF2154" s="113">
        <v>34.706417382596896</v>
      </c>
    </row>
    <row r="2155" spans="13:32" x14ac:dyDescent="0.35">
      <c r="M2155">
        <v>2023</v>
      </c>
      <c r="N2155" s="15">
        <v>45156</v>
      </c>
      <c r="O2155" s="4">
        <v>24</v>
      </c>
      <c r="P2155" s="15" t="s">
        <v>222</v>
      </c>
      <c r="Q2155" t="s">
        <v>150</v>
      </c>
      <c r="R2155" t="s">
        <v>151</v>
      </c>
      <c r="S2155" s="113">
        <v>17693.734961605802</v>
      </c>
      <c r="T2155" s="113">
        <v>18409.55</v>
      </c>
      <c r="U2155" s="113">
        <v>715.81503839418997</v>
      </c>
      <c r="V2155" s="113">
        <f t="shared" si="41"/>
        <v>18409550</v>
      </c>
      <c r="W2155" s="114"/>
      <c r="X2155">
        <v>2023</v>
      </c>
      <c r="Y2155" s="15">
        <v>45156</v>
      </c>
      <c r="Z2155" s="4">
        <v>24</v>
      </c>
      <c r="AA2155" s="4">
        <v>24</v>
      </c>
      <c r="AB2155" t="s">
        <v>224</v>
      </c>
      <c r="AC2155" t="s">
        <v>226</v>
      </c>
      <c r="AD2155" s="113">
        <v>5123.9258799999998</v>
      </c>
      <c r="AE2155" s="113">
        <v>5158.0486865271996</v>
      </c>
      <c r="AF2155" s="113">
        <v>34.122806527203203</v>
      </c>
    </row>
    <row r="2156" spans="13:32" x14ac:dyDescent="0.35">
      <c r="M2156">
        <v>2023</v>
      </c>
      <c r="N2156" s="15">
        <v>45157</v>
      </c>
      <c r="O2156" s="4">
        <v>24</v>
      </c>
      <c r="P2156" s="15" t="s">
        <v>222</v>
      </c>
      <c r="Q2156" t="s">
        <v>150</v>
      </c>
      <c r="R2156" t="s">
        <v>151</v>
      </c>
      <c r="S2156" s="113">
        <v>16344.337659295599</v>
      </c>
      <c r="T2156" s="113">
        <v>16965.111000000001</v>
      </c>
      <c r="U2156" s="113">
        <v>620.77334070430697</v>
      </c>
      <c r="V2156" s="113">
        <f t="shared" si="41"/>
        <v>16965111</v>
      </c>
      <c r="W2156" s="114"/>
      <c r="X2156">
        <v>2023</v>
      </c>
      <c r="Y2156" s="15">
        <v>45157</v>
      </c>
      <c r="Z2156" s="4">
        <v>24</v>
      </c>
      <c r="AA2156" s="4">
        <v>24</v>
      </c>
      <c r="AB2156" t="s">
        <v>224</v>
      </c>
      <c r="AC2156" t="s">
        <v>226</v>
      </c>
      <c r="AD2156" s="113">
        <v>4940.9770399999998</v>
      </c>
      <c r="AE2156" s="113">
        <v>4973.88149793709</v>
      </c>
      <c r="AF2156" s="113">
        <v>32.904457937098897</v>
      </c>
    </row>
    <row r="2157" spans="13:32" x14ac:dyDescent="0.35">
      <c r="M2157">
        <v>2023</v>
      </c>
      <c r="N2157" s="15">
        <v>45158</v>
      </c>
      <c r="O2157" s="4">
        <v>24</v>
      </c>
      <c r="P2157" s="15" t="s">
        <v>222</v>
      </c>
      <c r="Q2157" t="s">
        <v>150</v>
      </c>
      <c r="R2157" t="s">
        <v>151</v>
      </c>
      <c r="S2157" s="113">
        <v>15931.520034987099</v>
      </c>
      <c r="T2157" s="113">
        <v>16516.897000000001</v>
      </c>
      <c r="U2157" s="113">
        <v>585.37696501285404</v>
      </c>
      <c r="V2157" s="113">
        <f t="shared" si="41"/>
        <v>16516897</v>
      </c>
      <c r="W2157" s="114"/>
      <c r="X2157">
        <v>2023</v>
      </c>
      <c r="Y2157" s="15">
        <v>45158</v>
      </c>
      <c r="Z2157" s="4">
        <v>24</v>
      </c>
      <c r="AA2157" s="4">
        <v>24</v>
      </c>
      <c r="AB2157" t="s">
        <v>224</v>
      </c>
      <c r="AC2157" t="s">
        <v>226</v>
      </c>
      <c r="AD2157" s="113">
        <v>4979.3024599999999</v>
      </c>
      <c r="AE2157" s="113">
        <v>5012.4621462371097</v>
      </c>
      <c r="AF2157" s="113">
        <v>33.159686237109902</v>
      </c>
    </row>
    <row r="2158" spans="13:32" x14ac:dyDescent="0.35">
      <c r="M2158">
        <v>2023</v>
      </c>
      <c r="N2158" s="15">
        <v>45159</v>
      </c>
      <c r="O2158" s="4">
        <v>24</v>
      </c>
      <c r="P2158" s="15" t="s">
        <v>222</v>
      </c>
      <c r="Q2158" t="s">
        <v>150</v>
      </c>
      <c r="R2158" t="s">
        <v>151</v>
      </c>
      <c r="S2158" s="113">
        <v>16486.625992655601</v>
      </c>
      <c r="T2158" s="113">
        <v>17092.525000000001</v>
      </c>
      <c r="U2158" s="113">
        <v>605.89900734438504</v>
      </c>
      <c r="V2158" s="113">
        <f t="shared" si="41"/>
        <v>17092525</v>
      </c>
      <c r="W2158" s="114"/>
      <c r="X2158">
        <v>2023</v>
      </c>
      <c r="Y2158" s="15">
        <v>45159</v>
      </c>
      <c r="Z2158" s="4">
        <v>24</v>
      </c>
      <c r="AA2158" s="4">
        <v>24</v>
      </c>
      <c r="AB2158" t="s">
        <v>224</v>
      </c>
      <c r="AC2158" t="s">
        <v>226</v>
      </c>
      <c r="AD2158" s="113">
        <v>5055.9219399999902</v>
      </c>
      <c r="AE2158" s="113">
        <v>5089.5918739950703</v>
      </c>
      <c r="AF2158" s="113">
        <v>33.6699339950762</v>
      </c>
    </row>
    <row r="2159" spans="13:32" x14ac:dyDescent="0.35">
      <c r="M2159">
        <v>2023</v>
      </c>
      <c r="N2159" s="15">
        <v>45160</v>
      </c>
      <c r="O2159" s="4">
        <v>24</v>
      </c>
      <c r="P2159" s="15" t="s">
        <v>222</v>
      </c>
      <c r="Q2159" t="s">
        <v>150</v>
      </c>
      <c r="R2159" t="s">
        <v>151</v>
      </c>
      <c r="S2159" s="113">
        <v>16468.972435126001</v>
      </c>
      <c r="T2159" s="113">
        <v>17029.07</v>
      </c>
      <c r="U2159" s="113">
        <v>560.09756487392201</v>
      </c>
      <c r="V2159" s="113">
        <f t="shared" si="41"/>
        <v>17029070</v>
      </c>
      <c r="W2159" s="114"/>
      <c r="X2159">
        <v>2023</v>
      </c>
      <c r="Y2159" s="15">
        <v>45160</v>
      </c>
      <c r="Z2159" s="4">
        <v>24</v>
      </c>
      <c r="AA2159" s="4">
        <v>24</v>
      </c>
      <c r="AB2159" t="s">
        <v>224</v>
      </c>
      <c r="AC2159" t="s">
        <v>226</v>
      </c>
      <c r="AD2159" s="113">
        <v>5092.39084</v>
      </c>
      <c r="AE2159" s="113">
        <v>5126.3036387921202</v>
      </c>
      <c r="AF2159" s="113">
        <v>33.912798792128903</v>
      </c>
    </row>
    <row r="2160" spans="13:32" x14ac:dyDescent="0.35">
      <c r="M2160">
        <v>2023</v>
      </c>
      <c r="N2160" s="15">
        <v>45161</v>
      </c>
      <c r="O2160" s="4">
        <v>24</v>
      </c>
      <c r="P2160" s="15" t="s">
        <v>222</v>
      </c>
      <c r="Q2160" t="s">
        <v>150</v>
      </c>
      <c r="R2160" t="s">
        <v>151</v>
      </c>
      <c r="S2160" s="113">
        <v>16334.528811333999</v>
      </c>
      <c r="T2160" s="113">
        <v>16904.855</v>
      </c>
      <c r="U2160" s="113">
        <v>570.32618866595101</v>
      </c>
      <c r="V2160" s="113">
        <f t="shared" si="41"/>
        <v>16904855</v>
      </c>
      <c r="W2160" s="114"/>
      <c r="X2160">
        <v>2023</v>
      </c>
      <c r="Y2160" s="15">
        <v>45161</v>
      </c>
      <c r="Z2160" s="4">
        <v>24</v>
      </c>
      <c r="AA2160" s="4">
        <v>24</v>
      </c>
      <c r="AB2160" t="s">
        <v>224</v>
      </c>
      <c r="AC2160" t="s">
        <v>226</v>
      </c>
      <c r="AD2160" s="113">
        <v>5022.0673999999999</v>
      </c>
      <c r="AE2160" s="113">
        <v>5055.5118795397302</v>
      </c>
      <c r="AF2160" s="113">
        <v>33.444479539733997</v>
      </c>
    </row>
    <row r="2161" spans="13:32" x14ac:dyDescent="0.35">
      <c r="M2161">
        <v>2023</v>
      </c>
      <c r="N2161" s="15">
        <v>45162</v>
      </c>
      <c r="O2161" s="4">
        <v>24</v>
      </c>
      <c r="P2161" s="15" t="s">
        <v>222</v>
      </c>
      <c r="Q2161" t="s">
        <v>150</v>
      </c>
      <c r="R2161" t="s">
        <v>151</v>
      </c>
      <c r="S2161" s="113">
        <v>16552.3957865804</v>
      </c>
      <c r="T2161" s="113">
        <v>17147.177</v>
      </c>
      <c r="U2161" s="113">
        <v>594.78121341956603</v>
      </c>
      <c r="V2161" s="113">
        <f t="shared" si="41"/>
        <v>17147177</v>
      </c>
      <c r="W2161" s="114"/>
      <c r="X2161">
        <v>2023</v>
      </c>
      <c r="Y2161" s="15">
        <v>45162</v>
      </c>
      <c r="Z2161" s="4">
        <v>24</v>
      </c>
      <c r="AA2161" s="4">
        <v>24</v>
      </c>
      <c r="AB2161" t="s">
        <v>224</v>
      </c>
      <c r="AC2161" t="s">
        <v>226</v>
      </c>
      <c r="AD2161" s="113">
        <v>5018.9593199999999</v>
      </c>
      <c r="AE2161" s="113">
        <v>5052.38310126755</v>
      </c>
      <c r="AF2161" s="113">
        <v>33.423781267550801</v>
      </c>
    </row>
    <row r="2162" spans="13:32" x14ac:dyDescent="0.35">
      <c r="M2162">
        <v>2023</v>
      </c>
      <c r="N2162" s="15">
        <v>45163</v>
      </c>
      <c r="O2162" s="4">
        <v>24</v>
      </c>
      <c r="P2162" s="15" t="s">
        <v>222</v>
      </c>
      <c r="Q2162" t="s">
        <v>150</v>
      </c>
      <c r="R2162" t="s">
        <v>151</v>
      </c>
      <c r="S2162" s="113">
        <v>16764.503905182701</v>
      </c>
      <c r="T2162" s="113">
        <v>17384.748</v>
      </c>
      <c r="U2162" s="113">
        <v>620.24409481724399</v>
      </c>
      <c r="V2162" s="113">
        <f t="shared" si="41"/>
        <v>17384748</v>
      </c>
      <c r="W2162" s="114"/>
      <c r="X2162">
        <v>2023</v>
      </c>
      <c r="Y2162" s="15">
        <v>45163</v>
      </c>
      <c r="Z2162" s="4">
        <v>24</v>
      </c>
      <c r="AA2162" s="4">
        <v>24</v>
      </c>
      <c r="AB2162" t="s">
        <v>224</v>
      </c>
      <c r="AC2162" t="s">
        <v>226</v>
      </c>
      <c r="AD2162" s="113">
        <v>5051.00126</v>
      </c>
      <c r="AE2162" s="113">
        <v>5084.6384247053602</v>
      </c>
      <c r="AF2162" s="113">
        <v>33.637164705364398</v>
      </c>
    </row>
    <row r="2163" spans="13:32" x14ac:dyDescent="0.35">
      <c r="M2163">
        <v>2023</v>
      </c>
      <c r="N2163" s="15">
        <v>45164</v>
      </c>
      <c r="O2163" s="4">
        <v>24</v>
      </c>
      <c r="P2163" s="15" t="s">
        <v>222</v>
      </c>
      <c r="Q2163" t="s">
        <v>150</v>
      </c>
      <c r="R2163" t="s">
        <v>151</v>
      </c>
      <c r="S2163" s="113">
        <v>16703.0096946622</v>
      </c>
      <c r="T2163" s="113">
        <v>17239.231</v>
      </c>
      <c r="U2163" s="113">
        <v>536.221305337741</v>
      </c>
      <c r="V2163" s="113">
        <f t="shared" si="41"/>
        <v>17239231</v>
      </c>
      <c r="W2163" s="114"/>
      <c r="X2163">
        <v>2023</v>
      </c>
      <c r="Y2163" s="15">
        <v>45164</v>
      </c>
      <c r="Z2163" s="4">
        <v>24</v>
      </c>
      <c r="AA2163" s="4">
        <v>24</v>
      </c>
      <c r="AB2163" t="s">
        <v>224</v>
      </c>
      <c r="AC2163" t="s">
        <v>226</v>
      </c>
      <c r="AD2163" s="113">
        <v>5038.8790600000002</v>
      </c>
      <c r="AE2163" s="113">
        <v>5072.4354968621101</v>
      </c>
      <c r="AF2163" s="113">
        <v>33.556436862111198</v>
      </c>
    </row>
    <row r="2164" spans="13:32" x14ac:dyDescent="0.35">
      <c r="M2164">
        <v>2023</v>
      </c>
      <c r="N2164" s="15">
        <v>45165</v>
      </c>
      <c r="O2164" s="4">
        <v>24</v>
      </c>
      <c r="P2164" s="15" t="s">
        <v>222</v>
      </c>
      <c r="Q2164" t="s">
        <v>150</v>
      </c>
      <c r="R2164" t="s">
        <v>151</v>
      </c>
      <c r="S2164" s="113">
        <v>16888.950536423101</v>
      </c>
      <c r="T2164" s="113">
        <v>17519.050999999999</v>
      </c>
      <c r="U2164" s="113">
        <v>630.10046357687304</v>
      </c>
      <c r="V2164" s="113">
        <f t="shared" si="41"/>
        <v>17519051</v>
      </c>
      <c r="W2164" s="114"/>
      <c r="X2164">
        <v>2023</v>
      </c>
      <c r="Y2164" s="15">
        <v>45165</v>
      </c>
      <c r="Z2164" s="4">
        <v>24</v>
      </c>
      <c r="AA2164" s="4">
        <v>24</v>
      </c>
      <c r="AB2164" t="s">
        <v>224</v>
      </c>
      <c r="AC2164" t="s">
        <v>226</v>
      </c>
      <c r="AD2164" s="113">
        <v>5064.9143400000003</v>
      </c>
      <c r="AE2164" s="113">
        <v>5098.6441589217102</v>
      </c>
      <c r="AF2164" s="113">
        <v>33.729818921712798</v>
      </c>
    </row>
    <row r="2165" spans="13:32" x14ac:dyDescent="0.35">
      <c r="M2165">
        <v>2023</v>
      </c>
      <c r="N2165" s="15">
        <v>45166</v>
      </c>
      <c r="O2165" s="4">
        <v>24</v>
      </c>
      <c r="P2165" s="15" t="s">
        <v>222</v>
      </c>
      <c r="Q2165" t="s">
        <v>150</v>
      </c>
      <c r="R2165" t="s">
        <v>151</v>
      </c>
      <c r="S2165" s="113">
        <v>17738.218311275999</v>
      </c>
      <c r="T2165" s="113">
        <v>18380.393</v>
      </c>
      <c r="U2165" s="113">
        <v>642.17468872397501</v>
      </c>
      <c r="V2165" s="113">
        <f t="shared" si="41"/>
        <v>18380393</v>
      </c>
      <c r="W2165" s="114"/>
      <c r="X2165">
        <v>2023</v>
      </c>
      <c r="Y2165" s="15">
        <v>45166</v>
      </c>
      <c r="Z2165" s="4">
        <v>24</v>
      </c>
      <c r="AA2165" s="4">
        <v>24</v>
      </c>
      <c r="AB2165" t="s">
        <v>224</v>
      </c>
      <c r="AC2165" t="s">
        <v>226</v>
      </c>
      <c r="AD2165" s="113">
        <v>5124.8246199999903</v>
      </c>
      <c r="AE2165" s="113">
        <v>5158.9534116901104</v>
      </c>
      <c r="AF2165" s="113">
        <v>34.128791690114603</v>
      </c>
    </row>
    <row r="2166" spans="13:32" x14ac:dyDescent="0.35">
      <c r="M2166">
        <v>2023</v>
      </c>
      <c r="N2166" s="15">
        <v>45167</v>
      </c>
      <c r="O2166" s="4">
        <v>24</v>
      </c>
      <c r="P2166" s="15" t="s">
        <v>222</v>
      </c>
      <c r="Q2166" t="s">
        <v>150</v>
      </c>
      <c r="R2166" t="s">
        <v>151</v>
      </c>
      <c r="S2166" s="113">
        <v>16427.6572368831</v>
      </c>
      <c r="T2166" s="113">
        <v>16943.222000000002</v>
      </c>
      <c r="U2166" s="113">
        <v>515.56476311685697</v>
      </c>
      <c r="V2166" s="113">
        <f t="shared" si="41"/>
        <v>16943222</v>
      </c>
      <c r="W2166" s="114"/>
      <c r="X2166">
        <v>2023</v>
      </c>
      <c r="Y2166" s="15">
        <v>45167</v>
      </c>
      <c r="Z2166" s="4">
        <v>24</v>
      </c>
      <c r="AA2166" s="4">
        <v>24</v>
      </c>
      <c r="AB2166" t="s">
        <v>224</v>
      </c>
      <c r="AC2166" t="s">
        <v>226</v>
      </c>
      <c r="AD2166" s="113">
        <v>5034.0209999999997</v>
      </c>
      <c r="AE2166" s="113">
        <v>5067.5450845905598</v>
      </c>
      <c r="AF2166" s="113">
        <v>33.524084590559603</v>
      </c>
    </row>
    <row r="2167" spans="13:32" x14ac:dyDescent="0.35">
      <c r="M2167">
        <v>2023</v>
      </c>
      <c r="N2167" s="15">
        <v>45168</v>
      </c>
      <c r="O2167" s="4">
        <v>24</v>
      </c>
      <c r="P2167" s="15" t="s">
        <v>222</v>
      </c>
      <c r="Q2167" t="s">
        <v>150</v>
      </c>
      <c r="R2167" t="s">
        <v>151</v>
      </c>
      <c r="S2167" s="113">
        <v>15998.165927149699</v>
      </c>
      <c r="T2167" s="113">
        <v>16535.044999999998</v>
      </c>
      <c r="U2167" s="113">
        <v>536.87907285024801</v>
      </c>
      <c r="V2167" s="113">
        <f t="shared" si="41"/>
        <v>16535044.999999998</v>
      </c>
      <c r="W2167" s="114"/>
      <c r="X2167">
        <v>2023</v>
      </c>
      <c r="Y2167" s="15">
        <v>45168</v>
      </c>
      <c r="Z2167" s="4">
        <v>24</v>
      </c>
      <c r="AA2167" s="4">
        <v>24</v>
      </c>
      <c r="AB2167" t="s">
        <v>224</v>
      </c>
      <c r="AC2167" t="s">
        <v>226</v>
      </c>
      <c r="AD2167" s="113">
        <v>5036.5058399999998</v>
      </c>
      <c r="AE2167" s="113">
        <v>5070.0464723932701</v>
      </c>
      <c r="AF2167" s="113">
        <v>33.540632393271203</v>
      </c>
    </row>
    <row r="2168" spans="13:32" x14ac:dyDescent="0.35">
      <c r="M2168">
        <v>2023</v>
      </c>
      <c r="N2168" s="15">
        <v>45169</v>
      </c>
      <c r="O2168" s="4">
        <v>24</v>
      </c>
      <c r="P2168" s="15" t="s">
        <v>222</v>
      </c>
      <c r="Q2168" t="s">
        <v>150</v>
      </c>
      <c r="R2168" t="s">
        <v>151</v>
      </c>
      <c r="S2168" s="113">
        <v>15758.5263926715</v>
      </c>
      <c r="T2168" s="113">
        <v>16298.326999999999</v>
      </c>
      <c r="U2168" s="113">
        <v>539.800607328468</v>
      </c>
      <c r="V2168" s="113">
        <f t="shared" si="41"/>
        <v>16298327</v>
      </c>
      <c r="W2168" s="114"/>
      <c r="X2168">
        <v>2023</v>
      </c>
      <c r="Y2168" s="15">
        <v>45169</v>
      </c>
      <c r="Z2168" s="4">
        <v>24</v>
      </c>
      <c r="AA2168" s="4">
        <v>24</v>
      </c>
      <c r="AB2168" t="s">
        <v>224</v>
      </c>
      <c r="AC2168" t="s">
        <v>226</v>
      </c>
      <c r="AD2168" s="113">
        <v>5049.7665399999996</v>
      </c>
      <c r="AE2168" s="113">
        <v>5083.39548208219</v>
      </c>
      <c r="AF2168" s="113">
        <v>33.628942082192196</v>
      </c>
    </row>
    <row r="2169" spans="13:32" x14ac:dyDescent="0.35">
      <c r="M2169">
        <v>2023</v>
      </c>
      <c r="N2169" s="15">
        <v>45170</v>
      </c>
      <c r="O2169" s="4">
        <v>24</v>
      </c>
      <c r="P2169" s="15" t="s">
        <v>223</v>
      </c>
      <c r="Q2169" t="s">
        <v>150</v>
      </c>
      <c r="R2169" t="s">
        <v>151</v>
      </c>
      <c r="S2169" s="113">
        <v>15692.3599584454</v>
      </c>
      <c r="T2169" s="113">
        <v>16247.081</v>
      </c>
      <c r="U2169" s="113">
        <v>554.72104155456805</v>
      </c>
      <c r="V2169" s="113">
        <f t="shared" si="41"/>
        <v>16247081</v>
      </c>
      <c r="W2169" s="114"/>
      <c r="X2169">
        <v>2023</v>
      </c>
      <c r="Y2169" s="15">
        <v>45170</v>
      </c>
      <c r="Z2169" s="4">
        <v>24</v>
      </c>
      <c r="AA2169" s="4">
        <v>24</v>
      </c>
      <c r="AB2169" t="s">
        <v>224</v>
      </c>
      <c r="AC2169" t="s">
        <v>226</v>
      </c>
      <c r="AD2169" s="113">
        <v>5294.5764999999901</v>
      </c>
      <c r="AE2169" s="113">
        <v>5329.8357550681003</v>
      </c>
      <c r="AF2169" s="113">
        <v>35.2592550681034</v>
      </c>
    </row>
    <row r="2170" spans="13:32" x14ac:dyDescent="0.35">
      <c r="M2170">
        <v>2023</v>
      </c>
      <c r="N2170" s="15">
        <v>45171</v>
      </c>
      <c r="O2170" s="4">
        <v>24</v>
      </c>
      <c r="P2170" s="15" t="s">
        <v>223</v>
      </c>
      <c r="Q2170" t="s">
        <v>150</v>
      </c>
      <c r="R2170" t="s">
        <v>151</v>
      </c>
      <c r="S2170" s="113">
        <v>15622.6341336635</v>
      </c>
      <c r="T2170" s="113">
        <v>16210.45</v>
      </c>
      <c r="U2170" s="113">
        <v>587.81586633644997</v>
      </c>
      <c r="V2170" s="113">
        <f t="shared" si="41"/>
        <v>16210450</v>
      </c>
      <c r="W2170" s="114"/>
      <c r="X2170">
        <v>2023</v>
      </c>
      <c r="Y2170" s="15">
        <v>45171</v>
      </c>
      <c r="Z2170" s="4">
        <v>24</v>
      </c>
      <c r="AA2170" s="4">
        <v>24</v>
      </c>
      <c r="AB2170" t="s">
        <v>224</v>
      </c>
      <c r="AC2170" t="s">
        <v>226</v>
      </c>
      <c r="AD2170" s="113">
        <v>5324.0470399999904</v>
      </c>
      <c r="AE2170" s="113">
        <v>5359.5025542565099</v>
      </c>
      <c r="AF2170" s="113">
        <v>35.455514256511798</v>
      </c>
    </row>
    <row r="2171" spans="13:32" x14ac:dyDescent="0.35">
      <c r="M2171">
        <v>2023</v>
      </c>
      <c r="N2171" s="15">
        <v>45172</v>
      </c>
      <c r="O2171" s="4">
        <v>24</v>
      </c>
      <c r="P2171" s="15" t="s">
        <v>223</v>
      </c>
      <c r="Q2171" t="s">
        <v>150</v>
      </c>
      <c r="R2171" t="s">
        <v>151</v>
      </c>
      <c r="S2171" s="113">
        <v>15335.1252486417</v>
      </c>
      <c r="T2171" s="113">
        <v>15885.186</v>
      </c>
      <c r="U2171" s="113">
        <v>550.06075135827405</v>
      </c>
      <c r="V2171" s="113">
        <f t="shared" si="41"/>
        <v>15885186</v>
      </c>
      <c r="W2171" s="114"/>
      <c r="X2171">
        <v>2023</v>
      </c>
      <c r="Y2171" s="15">
        <v>45172</v>
      </c>
      <c r="Z2171" s="4">
        <v>24</v>
      </c>
      <c r="AA2171" s="4">
        <v>24</v>
      </c>
      <c r="AB2171" t="s">
        <v>224</v>
      </c>
      <c r="AC2171" t="s">
        <v>226</v>
      </c>
      <c r="AD2171" s="113">
        <v>5434.8939</v>
      </c>
      <c r="AE2171" s="113">
        <v>5471.0875993994096</v>
      </c>
      <c r="AF2171" s="113">
        <v>36.193699399409901</v>
      </c>
    </row>
    <row r="2172" spans="13:32" x14ac:dyDescent="0.35">
      <c r="M2172">
        <v>2023</v>
      </c>
      <c r="N2172" s="15">
        <v>45173</v>
      </c>
      <c r="O2172" s="4">
        <v>24</v>
      </c>
      <c r="P2172" s="15" t="s">
        <v>223</v>
      </c>
      <c r="Q2172" t="s">
        <v>150</v>
      </c>
      <c r="R2172" t="s">
        <v>151</v>
      </c>
      <c r="S2172" s="113">
        <v>15491.987892724799</v>
      </c>
      <c r="T2172" s="113">
        <v>16085.939</v>
      </c>
      <c r="U2172" s="113">
        <v>593.95110727513304</v>
      </c>
      <c r="V2172" s="113">
        <f t="shared" si="41"/>
        <v>16085939</v>
      </c>
      <c r="W2172" s="114"/>
      <c r="X2172">
        <v>2023</v>
      </c>
      <c r="Y2172" s="15">
        <v>45173</v>
      </c>
      <c r="Z2172" s="4">
        <v>24</v>
      </c>
      <c r="AA2172" s="4">
        <v>24</v>
      </c>
      <c r="AB2172" t="s">
        <v>224</v>
      </c>
      <c r="AC2172" t="s">
        <v>226</v>
      </c>
      <c r="AD2172" s="113">
        <v>5438.7020199999997</v>
      </c>
      <c r="AE2172" s="113">
        <v>5474.9210795909903</v>
      </c>
      <c r="AF2172" s="113">
        <v>36.219059590996601</v>
      </c>
    </row>
    <row r="2173" spans="13:32" x14ac:dyDescent="0.35">
      <c r="M2173">
        <v>2023</v>
      </c>
      <c r="N2173" s="15">
        <v>45174</v>
      </c>
      <c r="O2173" s="4">
        <v>24</v>
      </c>
      <c r="P2173" s="15" t="s">
        <v>223</v>
      </c>
      <c r="Q2173" t="s">
        <v>150</v>
      </c>
      <c r="R2173" t="s">
        <v>151</v>
      </c>
      <c r="S2173" s="113">
        <v>16092.746054733199</v>
      </c>
      <c r="T2173" s="113">
        <v>16651.771000000001</v>
      </c>
      <c r="U2173" s="113">
        <v>559.02494526672797</v>
      </c>
      <c r="V2173" s="113">
        <f t="shared" si="41"/>
        <v>16651771</v>
      </c>
      <c r="W2173" s="114"/>
      <c r="X2173">
        <v>2023</v>
      </c>
      <c r="Y2173" s="15">
        <v>45174</v>
      </c>
      <c r="Z2173" s="4">
        <v>24</v>
      </c>
      <c r="AA2173" s="4">
        <v>24</v>
      </c>
      <c r="AB2173" t="s">
        <v>224</v>
      </c>
      <c r="AC2173" t="s">
        <v>226</v>
      </c>
      <c r="AD2173" s="113">
        <v>5480.9708000000001</v>
      </c>
      <c r="AE2173" s="113">
        <v>5517.4713487139497</v>
      </c>
      <c r="AF2173" s="113">
        <v>36.500548713957997</v>
      </c>
    </row>
    <row r="2174" spans="13:32" x14ac:dyDescent="0.35">
      <c r="M2174">
        <v>2023</v>
      </c>
      <c r="N2174" s="15">
        <v>45175</v>
      </c>
      <c r="O2174" s="4">
        <v>24</v>
      </c>
      <c r="P2174" s="15" t="s">
        <v>223</v>
      </c>
      <c r="Q2174" t="s">
        <v>150</v>
      </c>
      <c r="R2174" t="s">
        <v>151</v>
      </c>
      <c r="S2174" s="113">
        <v>16221.689458478801</v>
      </c>
      <c r="T2174" s="113">
        <v>16942.595000000001</v>
      </c>
      <c r="U2174" s="113">
        <v>720.90554152114601</v>
      </c>
      <c r="V2174" s="113">
        <f t="shared" si="41"/>
        <v>16942595</v>
      </c>
      <c r="W2174" s="114"/>
      <c r="X2174">
        <v>2023</v>
      </c>
      <c r="Y2174" s="15">
        <v>45175</v>
      </c>
      <c r="Z2174" s="4">
        <v>24</v>
      </c>
      <c r="AA2174" s="4">
        <v>24</v>
      </c>
      <c r="AB2174" t="s">
        <v>224</v>
      </c>
      <c r="AC2174" t="s">
        <v>226</v>
      </c>
      <c r="AD2174" s="113">
        <v>5455.5541199999998</v>
      </c>
      <c r="AE2174" s="113">
        <v>5491.8854062237197</v>
      </c>
      <c r="AF2174" s="113">
        <v>36.331286223727801</v>
      </c>
    </row>
    <row r="2175" spans="13:32" x14ac:dyDescent="0.35">
      <c r="M2175">
        <v>2023</v>
      </c>
      <c r="N2175" s="15">
        <v>45176</v>
      </c>
      <c r="O2175" s="4">
        <v>24</v>
      </c>
      <c r="P2175" s="15" t="s">
        <v>223</v>
      </c>
      <c r="Q2175" t="s">
        <v>150</v>
      </c>
      <c r="R2175" t="s">
        <v>151</v>
      </c>
      <c r="S2175" s="113">
        <v>16465.975524936501</v>
      </c>
      <c r="T2175" s="113">
        <v>16824.079000000002</v>
      </c>
      <c r="U2175" s="113">
        <v>358.103475063453</v>
      </c>
      <c r="V2175" s="113">
        <f t="shared" si="41"/>
        <v>16824079</v>
      </c>
      <c r="W2175" s="114"/>
      <c r="X2175">
        <v>2023</v>
      </c>
      <c r="Y2175" s="15">
        <v>45176</v>
      </c>
      <c r="Z2175" s="4">
        <v>24</v>
      </c>
      <c r="AA2175" s="4">
        <v>24</v>
      </c>
      <c r="AB2175" t="s">
        <v>224</v>
      </c>
      <c r="AC2175" t="s">
        <v>226</v>
      </c>
      <c r="AD2175" s="113">
        <v>5464.2967399999998</v>
      </c>
      <c r="AE2175" s="113">
        <v>5500.6862477393697</v>
      </c>
      <c r="AF2175" s="113">
        <v>36.389507739375397</v>
      </c>
    </row>
    <row r="2176" spans="13:32" x14ac:dyDescent="0.35">
      <c r="M2176">
        <v>2023</v>
      </c>
      <c r="N2176" s="15">
        <v>45177</v>
      </c>
      <c r="O2176" s="4">
        <v>24</v>
      </c>
      <c r="P2176" s="15" t="s">
        <v>223</v>
      </c>
      <c r="Q2176" t="s">
        <v>150</v>
      </c>
      <c r="R2176" t="s">
        <v>151</v>
      </c>
      <c r="S2176" s="113">
        <v>16131.8275256409</v>
      </c>
      <c r="T2176" s="113">
        <v>16712.303</v>
      </c>
      <c r="U2176" s="113">
        <v>580.47547435903402</v>
      </c>
      <c r="V2176" s="113">
        <f t="shared" si="41"/>
        <v>16712303</v>
      </c>
      <c r="W2176" s="114"/>
      <c r="X2176">
        <v>2023</v>
      </c>
      <c r="Y2176" s="15">
        <v>45177</v>
      </c>
      <c r="Z2176" s="4">
        <v>24</v>
      </c>
      <c r="AA2176" s="4">
        <v>24</v>
      </c>
      <c r="AB2176" t="s">
        <v>224</v>
      </c>
      <c r="AC2176" t="s">
        <v>226</v>
      </c>
      <c r="AD2176" s="113">
        <v>5452.2693399999998</v>
      </c>
      <c r="AE2176" s="113">
        <v>5488.57875121713</v>
      </c>
      <c r="AF2176" s="113">
        <v>36.309411217131299</v>
      </c>
    </row>
    <row r="2177" spans="13:32" x14ac:dyDescent="0.35">
      <c r="M2177">
        <v>2023</v>
      </c>
      <c r="N2177" s="15">
        <v>45178</v>
      </c>
      <c r="O2177" s="4">
        <v>24</v>
      </c>
      <c r="P2177" s="15" t="s">
        <v>223</v>
      </c>
      <c r="Q2177" t="s">
        <v>150</v>
      </c>
      <c r="R2177" t="s">
        <v>151</v>
      </c>
      <c r="S2177" s="113">
        <v>15768.1009366624</v>
      </c>
      <c r="T2177" s="113">
        <v>16290.347</v>
      </c>
      <c r="U2177" s="113">
        <v>522.24606333755003</v>
      </c>
      <c r="V2177" s="113">
        <f t="shared" si="41"/>
        <v>16290347</v>
      </c>
      <c r="W2177" s="114"/>
      <c r="X2177">
        <v>2023</v>
      </c>
      <c r="Y2177" s="15">
        <v>45178</v>
      </c>
      <c r="Z2177" s="4">
        <v>24</v>
      </c>
      <c r="AA2177" s="4">
        <v>24</v>
      </c>
      <c r="AB2177" t="s">
        <v>224</v>
      </c>
      <c r="AC2177" t="s">
        <v>226</v>
      </c>
      <c r="AD2177" s="113">
        <v>5423.6930599999996</v>
      </c>
      <c r="AE2177" s="113">
        <v>5459.8121673570504</v>
      </c>
      <c r="AF2177" s="113">
        <v>36.119107357055498</v>
      </c>
    </row>
    <row r="2178" spans="13:32" x14ac:dyDescent="0.35">
      <c r="M2178">
        <v>2023</v>
      </c>
      <c r="N2178" s="15">
        <v>45179</v>
      </c>
      <c r="O2178" s="4">
        <v>24</v>
      </c>
      <c r="P2178" s="15" t="s">
        <v>223</v>
      </c>
      <c r="Q2178" t="s">
        <v>150</v>
      </c>
      <c r="R2178" t="s">
        <v>151</v>
      </c>
      <c r="S2178" s="113">
        <v>15785.821449781601</v>
      </c>
      <c r="T2178" s="113">
        <v>16241.903</v>
      </c>
      <c r="U2178" s="113">
        <v>456.08155021835898</v>
      </c>
      <c r="V2178" s="113">
        <f t="shared" si="41"/>
        <v>16241903</v>
      </c>
      <c r="W2178" s="114"/>
      <c r="X2178">
        <v>2023</v>
      </c>
      <c r="Y2178" s="15">
        <v>45179</v>
      </c>
      <c r="Z2178" s="4">
        <v>24</v>
      </c>
      <c r="AA2178" s="4">
        <v>24</v>
      </c>
      <c r="AB2178" t="s">
        <v>224</v>
      </c>
      <c r="AC2178" t="s">
        <v>226</v>
      </c>
      <c r="AD2178" s="113">
        <v>5410.9499669999996</v>
      </c>
      <c r="AE2178" s="113">
        <v>5446.9842116741802</v>
      </c>
      <c r="AF2178" s="113">
        <v>36.034244674186901</v>
      </c>
    </row>
    <row r="2179" spans="13:32" x14ac:dyDescent="0.35">
      <c r="M2179">
        <v>2023</v>
      </c>
      <c r="N2179" s="15">
        <v>45180</v>
      </c>
      <c r="O2179" s="4">
        <v>24</v>
      </c>
      <c r="P2179" s="15" t="s">
        <v>223</v>
      </c>
      <c r="Q2179" t="s">
        <v>150</v>
      </c>
      <c r="R2179" t="s">
        <v>151</v>
      </c>
      <c r="S2179" s="113">
        <v>15814.509999526301</v>
      </c>
      <c r="T2179" s="113">
        <v>16647.37</v>
      </c>
      <c r="U2179" s="113">
        <v>832.86000047365997</v>
      </c>
      <c r="V2179" s="113">
        <f t="shared" si="41"/>
        <v>16647369.999999998</v>
      </c>
      <c r="W2179" s="114"/>
      <c r="X2179">
        <v>2023</v>
      </c>
      <c r="Y2179" s="15">
        <v>45180</v>
      </c>
      <c r="Z2179" s="4">
        <v>24</v>
      </c>
      <c r="AA2179" s="4">
        <v>24</v>
      </c>
      <c r="AB2179" t="s">
        <v>224</v>
      </c>
      <c r="AC2179" t="s">
        <v>226</v>
      </c>
      <c r="AD2179" s="113">
        <v>5255.409009</v>
      </c>
      <c r="AE2179" s="113">
        <v>5290.4074279926299</v>
      </c>
      <c r="AF2179" s="113">
        <v>34.9984189926315</v>
      </c>
    </row>
    <row r="2180" spans="13:32" x14ac:dyDescent="0.35">
      <c r="M2180">
        <v>2023</v>
      </c>
      <c r="N2180" s="15">
        <v>45181</v>
      </c>
      <c r="O2180" s="4">
        <v>24</v>
      </c>
      <c r="P2180" s="15" t="s">
        <v>223</v>
      </c>
      <c r="Q2180" t="s">
        <v>150</v>
      </c>
      <c r="R2180" t="s">
        <v>151</v>
      </c>
      <c r="S2180" s="113">
        <v>16254.827015237201</v>
      </c>
      <c r="T2180" s="113">
        <v>16945.312000000002</v>
      </c>
      <c r="U2180" s="113">
        <v>690.48498476279701</v>
      </c>
      <c r="V2180" s="113">
        <f t="shared" si="41"/>
        <v>16945312</v>
      </c>
      <c r="W2180" s="114"/>
      <c r="X2180">
        <v>2023</v>
      </c>
      <c r="Y2180" s="15">
        <v>45181</v>
      </c>
      <c r="Z2180" s="4">
        <v>24</v>
      </c>
      <c r="AA2180" s="4">
        <v>24</v>
      </c>
      <c r="AB2180" t="s">
        <v>224</v>
      </c>
      <c r="AC2180" t="s">
        <v>226</v>
      </c>
      <c r="AD2180" s="113">
        <v>5409.8542399999997</v>
      </c>
      <c r="AE2180" s="113">
        <v>5445.8811876754899</v>
      </c>
      <c r="AF2180" s="113">
        <v>36.026947675497901</v>
      </c>
    </row>
    <row r="2181" spans="13:32" x14ac:dyDescent="0.35">
      <c r="M2181">
        <v>2023</v>
      </c>
      <c r="N2181" s="15">
        <v>45182</v>
      </c>
      <c r="O2181" s="4">
        <v>24</v>
      </c>
      <c r="P2181" s="15" t="s">
        <v>223</v>
      </c>
      <c r="Q2181" t="s">
        <v>150</v>
      </c>
      <c r="R2181" t="s">
        <v>151</v>
      </c>
      <c r="S2181" s="113">
        <v>16144.5969987838</v>
      </c>
      <c r="T2181" s="113">
        <v>16824.956999999999</v>
      </c>
      <c r="U2181" s="113">
        <v>680.36000121615996</v>
      </c>
      <c r="V2181" s="113">
        <f t="shared" si="41"/>
        <v>16824957</v>
      </c>
      <c r="W2181" s="114"/>
      <c r="X2181">
        <v>2023</v>
      </c>
      <c r="Y2181" s="15">
        <v>45182</v>
      </c>
      <c r="Z2181" s="4">
        <v>24</v>
      </c>
      <c r="AA2181" s="4">
        <v>24</v>
      </c>
      <c r="AB2181" t="s">
        <v>224</v>
      </c>
      <c r="AC2181" t="s">
        <v>226</v>
      </c>
      <c r="AD2181" s="113">
        <v>5293.0221599999904</v>
      </c>
      <c r="AE2181" s="113">
        <v>5328.2710639341603</v>
      </c>
      <c r="AF2181" s="113">
        <v>35.248903934160602</v>
      </c>
    </row>
    <row r="2182" spans="13:32" x14ac:dyDescent="0.35">
      <c r="M2182">
        <v>2023</v>
      </c>
      <c r="N2182" s="15">
        <v>45183</v>
      </c>
      <c r="O2182" s="4">
        <v>24</v>
      </c>
      <c r="P2182" s="15" t="s">
        <v>223</v>
      </c>
      <c r="Q2182" t="s">
        <v>150</v>
      </c>
      <c r="R2182" t="s">
        <v>151</v>
      </c>
      <c r="S2182" s="113">
        <v>16368.274827355401</v>
      </c>
      <c r="T2182" s="113">
        <v>17031.545999999998</v>
      </c>
      <c r="U2182" s="113">
        <v>663.27117264451704</v>
      </c>
      <c r="V2182" s="113">
        <f t="shared" si="41"/>
        <v>17031546</v>
      </c>
      <c r="W2182" s="114"/>
      <c r="X2182">
        <v>2023</v>
      </c>
      <c r="Y2182" s="15">
        <v>45183</v>
      </c>
      <c r="Z2182" s="4">
        <v>24</v>
      </c>
      <c r="AA2182" s="4">
        <v>24</v>
      </c>
      <c r="AB2182" t="s">
        <v>224</v>
      </c>
      <c r="AC2182" t="s">
        <v>226</v>
      </c>
      <c r="AD2182" s="113">
        <v>5467.27646</v>
      </c>
      <c r="AE2182" s="113">
        <v>5503.6858111975798</v>
      </c>
      <c r="AF2182" s="113">
        <v>36.4093511975844</v>
      </c>
    </row>
    <row r="2183" spans="13:32" x14ac:dyDescent="0.35">
      <c r="M2183">
        <v>2023</v>
      </c>
      <c r="N2183" s="15">
        <v>45184</v>
      </c>
      <c r="O2183" s="4">
        <v>24</v>
      </c>
      <c r="P2183" s="15" t="s">
        <v>223</v>
      </c>
      <c r="Q2183" t="s">
        <v>150</v>
      </c>
      <c r="R2183" t="s">
        <v>151</v>
      </c>
      <c r="S2183" s="113">
        <v>16012.293221992701</v>
      </c>
      <c r="T2183" s="113">
        <v>16660.004000000001</v>
      </c>
      <c r="U2183" s="113">
        <v>647.71077800729802</v>
      </c>
      <c r="V2183" s="113">
        <f t="shared" si="41"/>
        <v>16660004</v>
      </c>
      <c r="W2183" s="114"/>
      <c r="X2183">
        <v>2023</v>
      </c>
      <c r="Y2183" s="15">
        <v>45184</v>
      </c>
      <c r="Z2183" s="4">
        <v>24</v>
      </c>
      <c r="AA2183" s="4">
        <v>24</v>
      </c>
      <c r="AB2183" t="s">
        <v>224</v>
      </c>
      <c r="AC2183" t="s">
        <v>226</v>
      </c>
      <c r="AD2183" s="113">
        <v>5410.0064599999996</v>
      </c>
      <c r="AE2183" s="113">
        <v>5446.0344213852404</v>
      </c>
      <c r="AF2183" s="113">
        <v>36.027961385245398</v>
      </c>
    </row>
    <row r="2184" spans="13:32" x14ac:dyDescent="0.35">
      <c r="M2184">
        <v>2023</v>
      </c>
      <c r="N2184" s="15">
        <v>45185</v>
      </c>
      <c r="O2184" s="4">
        <v>24</v>
      </c>
      <c r="P2184" s="15" t="s">
        <v>223</v>
      </c>
      <c r="Q2184" t="s">
        <v>150</v>
      </c>
      <c r="R2184" t="s">
        <v>151</v>
      </c>
      <c r="S2184" s="113">
        <v>15406.1834501946</v>
      </c>
      <c r="T2184" s="113">
        <v>16004.83</v>
      </c>
      <c r="U2184" s="113">
        <v>598.64654980537296</v>
      </c>
      <c r="V2184" s="113">
        <f t="shared" si="41"/>
        <v>16004830</v>
      </c>
      <c r="W2184" s="114"/>
      <c r="X2184">
        <v>2023</v>
      </c>
      <c r="Y2184" s="15">
        <v>45185</v>
      </c>
      <c r="Z2184" s="4">
        <v>24</v>
      </c>
      <c r="AA2184" s="4">
        <v>24</v>
      </c>
      <c r="AB2184" t="s">
        <v>224</v>
      </c>
      <c r="AC2184" t="s">
        <v>226</v>
      </c>
      <c r="AD2184" s="113">
        <v>5360.1225199999999</v>
      </c>
      <c r="AE2184" s="113">
        <v>5395.8182790713699</v>
      </c>
      <c r="AF2184" s="113">
        <v>35.695759071375399</v>
      </c>
    </row>
    <row r="2185" spans="13:32" x14ac:dyDescent="0.35">
      <c r="M2185">
        <v>2023</v>
      </c>
      <c r="N2185" s="15">
        <v>45186</v>
      </c>
      <c r="O2185" s="4">
        <v>24</v>
      </c>
      <c r="P2185" s="15" t="s">
        <v>223</v>
      </c>
      <c r="Q2185" t="s">
        <v>150</v>
      </c>
      <c r="R2185" t="s">
        <v>151</v>
      </c>
      <c r="S2185" s="113">
        <v>14897.905376307001</v>
      </c>
      <c r="T2185" s="113">
        <v>15484.8</v>
      </c>
      <c r="U2185" s="113">
        <v>586.89462369295597</v>
      </c>
      <c r="V2185" s="113">
        <f t="shared" ref="V2185:V2198" si="42">T2185*1000</f>
        <v>15484800</v>
      </c>
      <c r="W2185" s="114"/>
      <c r="X2185">
        <v>2023</v>
      </c>
      <c r="Y2185" s="15">
        <v>45186</v>
      </c>
      <c r="Z2185" s="4">
        <v>24</v>
      </c>
      <c r="AA2185" s="4">
        <v>24</v>
      </c>
      <c r="AB2185" t="s">
        <v>224</v>
      </c>
      <c r="AC2185" t="s">
        <v>226</v>
      </c>
      <c r="AD2185" s="113">
        <v>5310.3753200000001</v>
      </c>
      <c r="AE2185" s="113">
        <v>5345.7397873781201</v>
      </c>
      <c r="AF2185" s="113">
        <v>35.364467378125603</v>
      </c>
    </row>
    <row r="2186" spans="13:32" x14ac:dyDescent="0.35">
      <c r="M2186">
        <v>2023</v>
      </c>
      <c r="N2186" s="15">
        <v>45187</v>
      </c>
      <c r="O2186" s="4">
        <v>24</v>
      </c>
      <c r="P2186" s="15" t="s">
        <v>223</v>
      </c>
      <c r="Q2186" t="s">
        <v>150</v>
      </c>
      <c r="R2186" t="s">
        <v>151</v>
      </c>
      <c r="S2186" s="113">
        <v>15523.8605943151</v>
      </c>
      <c r="T2186" s="113">
        <v>16120.064</v>
      </c>
      <c r="U2186" s="113">
        <v>596.20340568484403</v>
      </c>
      <c r="V2186" s="113">
        <f t="shared" si="42"/>
        <v>16120064</v>
      </c>
      <c r="W2186" s="114"/>
      <c r="X2186">
        <v>2023</v>
      </c>
      <c r="Y2186" s="15">
        <v>45187</v>
      </c>
      <c r="Z2186" s="4">
        <v>24</v>
      </c>
      <c r="AA2186" s="4">
        <v>24</v>
      </c>
      <c r="AB2186" t="s">
        <v>224</v>
      </c>
      <c r="AC2186" t="s">
        <v>226</v>
      </c>
      <c r="AD2186" s="113">
        <v>5376.6630800000003</v>
      </c>
      <c r="AE2186" s="113">
        <v>5412.4689910021298</v>
      </c>
      <c r="AF2186" s="113">
        <v>35.805911002131197</v>
      </c>
    </row>
    <row r="2187" spans="13:32" x14ac:dyDescent="0.35">
      <c r="M2187">
        <v>2023</v>
      </c>
      <c r="N2187" s="15">
        <v>45188</v>
      </c>
      <c r="O2187" s="4">
        <v>24</v>
      </c>
      <c r="P2187" s="15" t="s">
        <v>223</v>
      </c>
      <c r="Q2187" t="s">
        <v>150</v>
      </c>
      <c r="R2187" t="s">
        <v>151</v>
      </c>
      <c r="S2187" s="113">
        <v>15800.921046532299</v>
      </c>
      <c r="T2187" s="113">
        <v>16321.304</v>
      </c>
      <c r="U2187" s="113">
        <v>520.382953467682</v>
      </c>
      <c r="V2187" s="113">
        <f t="shared" si="42"/>
        <v>16321304</v>
      </c>
      <c r="W2187" s="114"/>
      <c r="X2187">
        <v>2023</v>
      </c>
      <c r="Y2187" s="15">
        <v>45188</v>
      </c>
      <c r="Z2187" s="4">
        <v>24</v>
      </c>
      <c r="AA2187" s="4">
        <v>24</v>
      </c>
      <c r="AB2187" t="s">
        <v>224</v>
      </c>
      <c r="AC2187" t="s">
        <v>226</v>
      </c>
      <c r="AD2187" s="113">
        <v>5397.5419400000001</v>
      </c>
      <c r="AE2187" s="113">
        <v>5433.4868938604704</v>
      </c>
      <c r="AF2187" s="113">
        <v>35.944953860473397</v>
      </c>
    </row>
    <row r="2188" spans="13:32" x14ac:dyDescent="0.35">
      <c r="M2188">
        <v>2023</v>
      </c>
      <c r="N2188" s="15">
        <v>45189</v>
      </c>
      <c r="O2188" s="4">
        <v>24</v>
      </c>
      <c r="P2188" s="15" t="s">
        <v>223</v>
      </c>
      <c r="Q2188" t="s">
        <v>150</v>
      </c>
      <c r="R2188" t="s">
        <v>151</v>
      </c>
      <c r="S2188" s="113">
        <v>15819.9419823107</v>
      </c>
      <c r="T2188" s="113">
        <v>16321.855</v>
      </c>
      <c r="U2188" s="113">
        <v>501.91301768924399</v>
      </c>
      <c r="V2188" s="113">
        <f t="shared" si="42"/>
        <v>16321855</v>
      </c>
      <c r="W2188" s="114"/>
      <c r="X2188">
        <v>2023</v>
      </c>
      <c r="Y2188" s="15">
        <v>45189</v>
      </c>
      <c r="Z2188" s="4">
        <v>24</v>
      </c>
      <c r="AA2188" s="4">
        <v>24</v>
      </c>
      <c r="AB2188" t="s">
        <v>224</v>
      </c>
      <c r="AC2188" t="s">
        <v>226</v>
      </c>
      <c r="AD2188" s="113">
        <v>5414.6862799999999</v>
      </c>
      <c r="AE2188" s="113">
        <v>5450.7454066667397</v>
      </c>
      <c r="AF2188" s="113">
        <v>36.059126666746899</v>
      </c>
    </row>
    <row r="2189" spans="13:32" x14ac:dyDescent="0.35">
      <c r="M2189">
        <v>2023</v>
      </c>
      <c r="N2189" s="15">
        <v>45190</v>
      </c>
      <c r="O2189" s="4">
        <v>24</v>
      </c>
      <c r="P2189" s="15" t="s">
        <v>223</v>
      </c>
      <c r="Q2189" t="s">
        <v>150</v>
      </c>
      <c r="R2189" t="s">
        <v>151</v>
      </c>
      <c r="S2189" s="113">
        <v>15747.858955453101</v>
      </c>
      <c r="T2189" s="113">
        <v>16244.466</v>
      </c>
      <c r="U2189" s="113">
        <v>496.60704454682599</v>
      </c>
      <c r="V2189" s="113">
        <f t="shared" si="42"/>
        <v>16244466</v>
      </c>
      <c r="W2189" s="114"/>
      <c r="X2189">
        <v>2023</v>
      </c>
      <c r="Y2189" s="15">
        <v>45190</v>
      </c>
      <c r="Z2189" s="4">
        <v>24</v>
      </c>
      <c r="AA2189" s="4">
        <v>24</v>
      </c>
      <c r="AB2189" t="s">
        <v>224</v>
      </c>
      <c r="AC2189" t="s">
        <v>226</v>
      </c>
      <c r="AD2189" s="113">
        <v>5453.9718400000002</v>
      </c>
      <c r="AE2189" s="113">
        <v>5490.29258902323</v>
      </c>
      <c r="AF2189" s="113">
        <v>36.320749023234001</v>
      </c>
    </row>
    <row r="2190" spans="13:32" x14ac:dyDescent="0.35">
      <c r="M2190">
        <v>2023</v>
      </c>
      <c r="N2190" s="15">
        <v>45191</v>
      </c>
      <c r="O2190" s="4">
        <v>24</v>
      </c>
      <c r="P2190" s="15" t="s">
        <v>223</v>
      </c>
      <c r="Q2190" t="s">
        <v>150</v>
      </c>
      <c r="R2190" t="s">
        <v>151</v>
      </c>
      <c r="S2190" s="113">
        <v>15419.244748851001</v>
      </c>
      <c r="T2190" s="113">
        <v>15931.505999999999</v>
      </c>
      <c r="U2190" s="113">
        <v>512.26125114894899</v>
      </c>
      <c r="V2190" s="113">
        <f t="shared" si="42"/>
        <v>15931506</v>
      </c>
      <c r="W2190" s="114"/>
      <c r="X2190">
        <v>2023</v>
      </c>
      <c r="Y2190" s="15">
        <v>45191</v>
      </c>
      <c r="Z2190" s="4">
        <v>24</v>
      </c>
      <c r="AA2190" s="4">
        <v>24</v>
      </c>
      <c r="AB2190" t="s">
        <v>224</v>
      </c>
      <c r="AC2190" t="s">
        <v>226</v>
      </c>
      <c r="AD2190" s="113">
        <v>5454.87877999999</v>
      </c>
      <c r="AE2190" s="113">
        <v>5491.2055687940801</v>
      </c>
      <c r="AF2190" s="113">
        <v>36.326788794080997</v>
      </c>
    </row>
    <row r="2191" spans="13:32" x14ac:dyDescent="0.35">
      <c r="M2191">
        <v>2023</v>
      </c>
      <c r="N2191" s="15">
        <v>45192</v>
      </c>
      <c r="O2191" s="4">
        <v>24</v>
      </c>
      <c r="P2191" s="15" t="s">
        <v>223</v>
      </c>
      <c r="Q2191" t="s">
        <v>150</v>
      </c>
      <c r="R2191" t="s">
        <v>151</v>
      </c>
      <c r="S2191" s="113">
        <v>14512.2794944656</v>
      </c>
      <c r="T2191" s="113">
        <v>14986.058000000001</v>
      </c>
      <c r="U2191" s="113">
        <v>473.77850553437298</v>
      </c>
      <c r="V2191" s="113">
        <f t="shared" si="42"/>
        <v>14986058</v>
      </c>
      <c r="W2191" s="114"/>
      <c r="X2191">
        <v>2023</v>
      </c>
      <c r="Y2191" s="15">
        <v>45192</v>
      </c>
      <c r="Z2191" s="4">
        <v>24</v>
      </c>
      <c r="AA2191" s="4">
        <v>24</v>
      </c>
      <c r="AB2191" t="s">
        <v>224</v>
      </c>
      <c r="AC2191" t="s">
        <v>226</v>
      </c>
      <c r="AD2191" s="113">
        <v>5394.5001400000001</v>
      </c>
      <c r="AE2191" s="113">
        <v>5430.4248369802299</v>
      </c>
      <c r="AF2191" s="113">
        <v>35.924696980236597</v>
      </c>
    </row>
    <row r="2192" spans="13:32" x14ac:dyDescent="0.35">
      <c r="M2192">
        <v>2023</v>
      </c>
      <c r="N2192" s="15">
        <v>45193</v>
      </c>
      <c r="O2192" s="4">
        <v>24</v>
      </c>
      <c r="P2192" s="15" t="s">
        <v>223</v>
      </c>
      <c r="Q2192" t="s">
        <v>150</v>
      </c>
      <c r="R2192" t="s">
        <v>151</v>
      </c>
      <c r="S2192" s="113">
        <v>14233.308596692599</v>
      </c>
      <c r="T2192" s="113">
        <v>14693.387000000001</v>
      </c>
      <c r="U2192" s="113">
        <v>460.07840330733899</v>
      </c>
      <c r="V2192" s="113">
        <f t="shared" si="42"/>
        <v>14693387</v>
      </c>
      <c r="W2192" s="114"/>
      <c r="X2192">
        <v>2023</v>
      </c>
      <c r="Y2192" s="15">
        <v>45193</v>
      </c>
      <c r="Z2192" s="4">
        <v>24</v>
      </c>
      <c r="AA2192" s="4">
        <v>24</v>
      </c>
      <c r="AB2192" t="s">
        <v>224</v>
      </c>
      <c r="AC2192" t="s">
        <v>226</v>
      </c>
      <c r="AD2192" s="113">
        <v>5374.9519799999998</v>
      </c>
      <c r="AE2192" s="113">
        <v>5410.7464959242898</v>
      </c>
      <c r="AF2192" s="113">
        <v>35.794515924291296</v>
      </c>
    </row>
    <row r="2193" spans="13:32" x14ac:dyDescent="0.35">
      <c r="M2193">
        <v>2023</v>
      </c>
      <c r="N2193" s="15">
        <v>45194</v>
      </c>
      <c r="O2193" s="4">
        <v>24</v>
      </c>
      <c r="P2193" s="15" t="s">
        <v>223</v>
      </c>
      <c r="Q2193" t="s">
        <v>150</v>
      </c>
      <c r="R2193" t="s">
        <v>151</v>
      </c>
      <c r="S2193" s="113">
        <v>14936.743498359099</v>
      </c>
      <c r="T2193" s="113">
        <v>15414.434999999999</v>
      </c>
      <c r="U2193" s="113">
        <v>477.69150164089803</v>
      </c>
      <c r="V2193" s="113">
        <f t="shared" si="42"/>
        <v>15414435</v>
      </c>
      <c r="W2193" s="114"/>
      <c r="X2193">
        <v>2023</v>
      </c>
      <c r="Y2193" s="15">
        <v>45194</v>
      </c>
      <c r="Z2193" s="4">
        <v>24</v>
      </c>
      <c r="AA2193" s="4">
        <v>24</v>
      </c>
      <c r="AB2193" t="s">
        <v>224</v>
      </c>
      <c r="AC2193" t="s">
        <v>226</v>
      </c>
      <c r="AD2193" s="113">
        <v>5462.3259799999996</v>
      </c>
      <c r="AE2193" s="113">
        <v>5498.7023634546404</v>
      </c>
      <c r="AF2193" s="113">
        <v>36.376383454644497</v>
      </c>
    </row>
    <row r="2194" spans="13:32" x14ac:dyDescent="0.35">
      <c r="M2194">
        <v>2023</v>
      </c>
      <c r="N2194" s="15">
        <v>45195</v>
      </c>
      <c r="O2194" s="4">
        <v>24</v>
      </c>
      <c r="P2194" s="15" t="s">
        <v>223</v>
      </c>
      <c r="Q2194" t="s">
        <v>150</v>
      </c>
      <c r="R2194" t="s">
        <v>151</v>
      </c>
      <c r="S2194" s="113">
        <v>15119.5732351193</v>
      </c>
      <c r="T2194" s="113">
        <v>15604.277</v>
      </c>
      <c r="U2194" s="113">
        <v>484.70376488065898</v>
      </c>
      <c r="V2194" s="113">
        <f t="shared" si="42"/>
        <v>15604277</v>
      </c>
      <c r="W2194" s="114"/>
      <c r="X2194">
        <v>2023</v>
      </c>
      <c r="Y2194" s="15">
        <v>45195</v>
      </c>
      <c r="Z2194" s="4">
        <v>24</v>
      </c>
      <c r="AA2194" s="4">
        <v>24</v>
      </c>
      <c r="AB2194" t="s">
        <v>224</v>
      </c>
      <c r="AC2194" t="s">
        <v>226</v>
      </c>
      <c r="AD2194" s="113">
        <v>5438.7790599999998</v>
      </c>
      <c r="AE2194" s="113">
        <v>5474.9986326392</v>
      </c>
      <c r="AF2194" s="113">
        <v>36.219572639209403</v>
      </c>
    </row>
    <row r="2195" spans="13:32" x14ac:dyDescent="0.35">
      <c r="M2195">
        <v>2023</v>
      </c>
      <c r="N2195" s="15">
        <v>45196</v>
      </c>
      <c r="O2195" s="4">
        <v>24</v>
      </c>
      <c r="P2195" s="15" t="s">
        <v>223</v>
      </c>
      <c r="Q2195" t="s">
        <v>150</v>
      </c>
      <c r="R2195" t="s">
        <v>151</v>
      </c>
      <c r="S2195" s="113">
        <v>15038.769273481899</v>
      </c>
      <c r="T2195" s="113">
        <v>15525.208000000001</v>
      </c>
      <c r="U2195" s="113">
        <v>486.438726518061</v>
      </c>
      <c r="V2195" s="113">
        <f t="shared" si="42"/>
        <v>15525208</v>
      </c>
      <c r="W2195" s="114"/>
      <c r="X2195">
        <v>2023</v>
      </c>
      <c r="Y2195" s="15">
        <v>45196</v>
      </c>
      <c r="Z2195" s="4">
        <v>24</v>
      </c>
      <c r="AA2195" s="4">
        <v>24</v>
      </c>
      <c r="AB2195" t="s">
        <v>224</v>
      </c>
      <c r="AC2195" t="s">
        <v>226</v>
      </c>
      <c r="AD2195" s="113">
        <v>5455.0563599999996</v>
      </c>
      <c r="AE2195" s="113">
        <v>5491.3843313888501</v>
      </c>
      <c r="AF2195" s="113">
        <v>36.327971388858003</v>
      </c>
    </row>
    <row r="2196" spans="13:32" x14ac:dyDescent="0.35">
      <c r="M2196">
        <v>2023</v>
      </c>
      <c r="N2196" s="15">
        <v>45197</v>
      </c>
      <c r="O2196" s="4">
        <v>24</v>
      </c>
      <c r="P2196" s="15" t="s">
        <v>223</v>
      </c>
      <c r="Q2196" t="s">
        <v>150</v>
      </c>
      <c r="R2196" t="s">
        <v>151</v>
      </c>
      <c r="S2196" s="113">
        <v>15106.211309206899</v>
      </c>
      <c r="T2196" s="113">
        <v>15581.597</v>
      </c>
      <c r="U2196" s="113">
        <v>475.38569079303301</v>
      </c>
      <c r="V2196" s="113">
        <f t="shared" si="42"/>
        <v>15581597</v>
      </c>
      <c r="W2196" s="114"/>
      <c r="X2196">
        <v>2023</v>
      </c>
      <c r="Y2196" s="15">
        <v>45197</v>
      </c>
      <c r="Z2196" s="4">
        <v>24</v>
      </c>
      <c r="AA2196" s="4">
        <v>24</v>
      </c>
      <c r="AB2196" t="s">
        <v>224</v>
      </c>
      <c r="AC2196" t="s">
        <v>226</v>
      </c>
      <c r="AD2196" s="113">
        <v>5426.4030000000002</v>
      </c>
      <c r="AE2196" s="113">
        <v>5462.5401542141799</v>
      </c>
      <c r="AF2196" s="113">
        <v>36.137154214189401</v>
      </c>
    </row>
    <row r="2197" spans="13:32" x14ac:dyDescent="0.35">
      <c r="M2197">
        <v>2023</v>
      </c>
      <c r="N2197" s="15">
        <v>45198</v>
      </c>
      <c r="O2197" s="4">
        <v>24</v>
      </c>
      <c r="P2197" s="15" t="s">
        <v>223</v>
      </c>
      <c r="Q2197" t="s">
        <v>150</v>
      </c>
      <c r="R2197" t="s">
        <v>151</v>
      </c>
      <c r="S2197" s="113">
        <v>15024.8369249469</v>
      </c>
      <c r="T2197" s="113">
        <v>15520.45</v>
      </c>
      <c r="U2197" s="113">
        <v>495.61307505306098</v>
      </c>
      <c r="V2197" s="113">
        <f t="shared" si="42"/>
        <v>15520450</v>
      </c>
      <c r="W2197" s="114"/>
      <c r="X2197">
        <v>2023</v>
      </c>
      <c r="Y2197" s="15">
        <v>45198</v>
      </c>
      <c r="Z2197" s="4">
        <v>24</v>
      </c>
      <c r="AA2197" s="4">
        <v>24</v>
      </c>
      <c r="AB2197" t="s">
        <v>224</v>
      </c>
      <c r="AC2197" t="s">
        <v>226</v>
      </c>
      <c r="AD2197" s="113">
        <v>5422.51872</v>
      </c>
      <c r="AE2197" s="113">
        <v>5458.63000683475</v>
      </c>
      <c r="AF2197" s="113">
        <v>36.111286834753798</v>
      </c>
    </row>
    <row r="2198" spans="13:32" x14ac:dyDescent="0.35">
      <c r="M2198">
        <v>2023</v>
      </c>
      <c r="N2198" s="15">
        <v>45199</v>
      </c>
      <c r="O2198" s="4">
        <v>24</v>
      </c>
      <c r="P2198" s="15" t="s">
        <v>223</v>
      </c>
      <c r="Q2198" t="s">
        <v>150</v>
      </c>
      <c r="R2198" t="s">
        <v>151</v>
      </c>
      <c r="S2198" s="113">
        <v>14638.2832186175</v>
      </c>
      <c r="T2198" s="113">
        <v>15104.427</v>
      </c>
      <c r="U2198" s="113">
        <v>466.14378138247503</v>
      </c>
      <c r="V2198" s="113">
        <f t="shared" si="42"/>
        <v>15104427</v>
      </c>
      <c r="W2198" s="114"/>
      <c r="X2198">
        <v>2023</v>
      </c>
      <c r="Y2198" s="15">
        <v>45199</v>
      </c>
      <c r="Z2198" s="4">
        <v>24</v>
      </c>
      <c r="AA2198" s="4">
        <v>24</v>
      </c>
      <c r="AB2198" t="s">
        <v>224</v>
      </c>
      <c r="AC2198" t="s">
        <v>226</v>
      </c>
      <c r="AD2198" s="113">
        <v>5362.527</v>
      </c>
      <c r="AE2198" s="113">
        <v>5398.2387717163101</v>
      </c>
      <c r="AF2198" s="113">
        <v>35.711771716319902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5635C-76B4-42AA-9FD3-CBAC8272C2E2}">
  <sheetPr codeName="Sheet2"/>
  <dimension ref="A1:CK2223"/>
  <sheetViews>
    <sheetView showGridLines="0" workbookViewId="0">
      <selection activeCell="B32" sqref="B32"/>
    </sheetView>
  </sheetViews>
  <sheetFormatPr defaultRowHeight="12.75" x14ac:dyDescent="0.35"/>
  <cols>
    <col min="1" max="1" width="17.86328125" bestFit="1" customWidth="1"/>
    <col min="2" max="2" width="25.53125" style="107" bestFit="1" customWidth="1"/>
    <col min="3" max="3" width="20.86328125" bestFit="1" customWidth="1"/>
    <col min="4" max="4" width="11" customWidth="1"/>
    <col min="5" max="5" width="11.33203125" customWidth="1"/>
    <col min="6" max="13" width="12.53125" bestFit="1" customWidth="1"/>
    <col min="14" max="14" width="13.1328125" customWidth="1"/>
    <col min="15" max="15" width="12.53125" customWidth="1"/>
    <col min="16" max="16" width="10.46484375" bestFit="1" customWidth="1"/>
    <col min="17" max="35" width="8.6640625" customWidth="1"/>
    <col min="38" max="38" width="7.86328125" customWidth="1"/>
    <col min="64" max="64" width="10.86328125" customWidth="1"/>
    <col min="65" max="65" width="9.53125" bestFit="1" customWidth="1"/>
    <col min="66" max="70" width="9.33203125" bestFit="1" customWidth="1"/>
    <col min="71" max="86" width="11.53125" bestFit="1" customWidth="1"/>
    <col min="87" max="89" width="9.33203125" bestFit="1" customWidth="1"/>
  </cols>
  <sheetData>
    <row r="1" spans="1:15" ht="13.15" x14ac:dyDescent="0.4">
      <c r="A1" s="1" t="s">
        <v>139</v>
      </c>
    </row>
    <row r="2" spans="1:15" ht="13.15" x14ac:dyDescent="0.4">
      <c r="A2" s="74" t="s">
        <v>141</v>
      </c>
    </row>
    <row r="3" spans="1:15" ht="13.15" x14ac:dyDescent="0.4">
      <c r="A3" s="1"/>
    </row>
    <row r="4" spans="1:15" ht="13.15" x14ac:dyDescent="0.4">
      <c r="A4" s="1"/>
      <c r="D4" s="119" t="s">
        <v>116</v>
      </c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</row>
    <row r="6" spans="1:15" x14ac:dyDescent="0.35">
      <c r="D6" t="s">
        <v>37</v>
      </c>
      <c r="E6" t="s">
        <v>38</v>
      </c>
      <c r="F6" t="s">
        <v>39</v>
      </c>
      <c r="G6" t="s">
        <v>40</v>
      </c>
      <c r="H6" t="s">
        <v>41</v>
      </c>
      <c r="I6" t="s">
        <v>42</v>
      </c>
      <c r="J6" t="s">
        <v>43</v>
      </c>
      <c r="K6" t="s">
        <v>44</v>
      </c>
      <c r="L6" t="s">
        <v>45</v>
      </c>
      <c r="M6" t="s">
        <v>46</v>
      </c>
      <c r="N6" t="s">
        <v>47</v>
      </c>
      <c r="O6" t="s">
        <v>48</v>
      </c>
    </row>
    <row r="7" spans="1:15" ht="12.75" customHeight="1" x14ac:dyDescent="0.35">
      <c r="B7" s="109" t="s">
        <v>114</v>
      </c>
      <c r="C7" s="58"/>
      <c r="D7" s="58">
        <v>1</v>
      </c>
      <c r="E7" s="58">
        <v>2</v>
      </c>
      <c r="F7" s="58">
        <v>3</v>
      </c>
      <c r="G7" s="58">
        <v>4</v>
      </c>
      <c r="H7" s="58">
        <v>5</v>
      </c>
      <c r="I7" s="58">
        <v>6</v>
      </c>
      <c r="J7" s="58">
        <v>7</v>
      </c>
      <c r="K7" s="58">
        <v>8</v>
      </c>
      <c r="L7" s="58">
        <v>9</v>
      </c>
      <c r="M7" s="58">
        <v>10</v>
      </c>
      <c r="N7" s="58">
        <v>11</v>
      </c>
      <c r="O7" s="58">
        <v>12</v>
      </c>
    </row>
    <row r="8" spans="1:15" ht="12.75" customHeight="1" x14ac:dyDescent="0.35">
      <c r="B8" s="110">
        <v>2017</v>
      </c>
      <c r="C8" s="58" t="s">
        <v>32</v>
      </c>
      <c r="D8" s="58"/>
      <c r="E8" s="58"/>
      <c r="F8" s="58"/>
      <c r="G8" s="58"/>
      <c r="H8" s="58"/>
      <c r="I8" s="58"/>
      <c r="J8" s="58"/>
      <c r="K8" s="58"/>
      <c r="L8" s="58"/>
      <c r="M8" s="59">
        <f>SUMIFS($B$32:$B$1857,$D$32:$D$1857,$B8,$E$32:$E$1857,M$7)</f>
        <v>385123050</v>
      </c>
      <c r="N8" s="59">
        <f>SUMIFS($B$32:$B$1857,$D$32:$D$1857,$B8,$E$32:$E$1857,N$7)</f>
        <v>385960851</v>
      </c>
      <c r="O8" s="59">
        <f>SUMIFS($B$32:$B$1857,$D$32:$D$1857,$B8,$E$32:$E$1857,O$7)</f>
        <v>437450767</v>
      </c>
    </row>
    <row r="9" spans="1:15" ht="12.75" customHeight="1" x14ac:dyDescent="0.35">
      <c r="B9" s="110">
        <f>B8+0.1</f>
        <v>2017.1</v>
      </c>
      <c r="C9" s="58" t="s">
        <v>34</v>
      </c>
      <c r="D9" s="59"/>
      <c r="E9" s="59"/>
      <c r="F9" s="59"/>
      <c r="G9" s="59"/>
      <c r="H9" s="59"/>
      <c r="I9" s="59"/>
      <c r="J9" s="59"/>
      <c r="K9" s="59"/>
      <c r="L9" s="59"/>
      <c r="M9" s="59">
        <f>AVERAGEIFS($C$32:$C$1857,$D$32:$D$1857,$B8,$E$32:$E$1857,M$7)</f>
        <v>517638.50806451606</v>
      </c>
      <c r="N9" s="59">
        <f>AVERAGEIFS($C$32:$C$1857,$D$32:$D$1857,$B8,$E$32:$E$1857,N$7)</f>
        <v>535266.95100000012</v>
      </c>
      <c r="O9" s="59">
        <f>AVERAGEIFS($C$32:$C$1857,$D$32:$D$1857,$B8,$E$32:$E$1857,O$7)</f>
        <v>587971.46102150541</v>
      </c>
    </row>
    <row r="10" spans="1:15" ht="12.75" customHeight="1" x14ac:dyDescent="0.35">
      <c r="B10" s="110">
        <v>2018</v>
      </c>
      <c r="C10" s="58" t="s">
        <v>32</v>
      </c>
      <c r="D10" s="59">
        <f t="shared" ref="D10:O10" si="0">SUMIFS($B$32:$B$1857,$D$32:$D$1857,$B10,$E$32:$E$1857,D$7)</f>
        <v>431803693</v>
      </c>
      <c r="E10" s="59">
        <f t="shared" si="0"/>
        <v>390795973</v>
      </c>
      <c r="F10" s="59">
        <f t="shared" si="0"/>
        <v>398621153</v>
      </c>
      <c r="G10" s="59">
        <f t="shared" si="0"/>
        <v>385819258</v>
      </c>
      <c r="H10" s="59">
        <f t="shared" si="0"/>
        <v>428003007</v>
      </c>
      <c r="I10" s="59">
        <f t="shared" si="0"/>
        <v>458139384</v>
      </c>
      <c r="J10" s="59">
        <f t="shared" si="0"/>
        <v>504954877</v>
      </c>
      <c r="K10" s="59">
        <f t="shared" si="0"/>
        <v>476697403</v>
      </c>
      <c r="L10" s="59">
        <f t="shared" si="0"/>
        <v>406922065</v>
      </c>
      <c r="M10" s="59">
        <f t="shared" si="0"/>
        <v>401303479</v>
      </c>
      <c r="N10" s="59">
        <f t="shared" si="0"/>
        <v>416710184</v>
      </c>
      <c r="O10" s="59">
        <f t="shared" si="0"/>
        <v>444338882</v>
      </c>
    </row>
    <row r="11" spans="1:15" ht="12.75" customHeight="1" x14ac:dyDescent="0.35">
      <c r="B11" s="110">
        <f>B10+0.1</f>
        <v>2018.1</v>
      </c>
      <c r="C11" s="58" t="s">
        <v>34</v>
      </c>
      <c r="D11" s="59">
        <f t="shared" ref="D11:O11" si="1">AVERAGEIFS($C$32:$C$1857,$D$32:$D$1857,$B10,$E$32:$E$1857,D$7)</f>
        <v>580381.30779569887</v>
      </c>
      <c r="E11" s="59">
        <f t="shared" si="1"/>
        <v>581541.62648809527</v>
      </c>
      <c r="F11" s="59">
        <f t="shared" si="1"/>
        <v>536446.78699158493</v>
      </c>
      <c r="G11" s="59">
        <f t="shared" si="1"/>
        <v>535860.08055555553</v>
      </c>
      <c r="H11" s="59">
        <f t="shared" si="1"/>
        <v>575272.85887096787</v>
      </c>
      <c r="I11" s="59">
        <f t="shared" si="1"/>
        <v>636304.69999999995</v>
      </c>
      <c r="J11" s="59">
        <f t="shared" si="1"/>
        <v>678702.79166666663</v>
      </c>
      <c r="K11" s="59">
        <f t="shared" si="1"/>
        <v>640722.31586021499</v>
      </c>
      <c r="L11" s="59">
        <f t="shared" si="1"/>
        <v>565169.53472222213</v>
      </c>
      <c r="M11" s="59">
        <f t="shared" si="1"/>
        <v>539386.39650537621</v>
      </c>
      <c r="N11" s="59">
        <f t="shared" si="1"/>
        <v>578063.5839444442</v>
      </c>
      <c r="O11" s="59">
        <f t="shared" si="1"/>
        <v>597229.68010752695</v>
      </c>
    </row>
    <row r="12" spans="1:15" ht="12.75" customHeight="1" x14ac:dyDescent="0.35">
      <c r="B12" s="110">
        <v>2019</v>
      </c>
      <c r="C12" s="58" t="s">
        <v>32</v>
      </c>
      <c r="D12" s="59">
        <f t="shared" ref="D12:O12" si="2">SUMIFS($B$32:$B$1857,$D$32:$D$1857,$B12,$E$32:$E$1857,D$7)</f>
        <v>449901372</v>
      </c>
      <c r="E12" s="59">
        <f t="shared" si="2"/>
        <v>438248239</v>
      </c>
      <c r="F12" s="59">
        <f t="shared" si="2"/>
        <v>426871277</v>
      </c>
      <c r="G12" s="59">
        <f t="shared" si="2"/>
        <v>367746858</v>
      </c>
      <c r="H12" s="59">
        <f t="shared" si="2"/>
        <v>431485433</v>
      </c>
      <c r="I12" s="59">
        <f t="shared" si="2"/>
        <v>465501393</v>
      </c>
      <c r="J12" s="59">
        <f t="shared" si="2"/>
        <v>486797016</v>
      </c>
      <c r="K12" s="59">
        <f t="shared" si="2"/>
        <v>478755891</v>
      </c>
      <c r="L12" s="59">
        <f t="shared" si="2"/>
        <v>403054164</v>
      </c>
      <c r="M12" s="59">
        <f t="shared" si="2"/>
        <v>428789358</v>
      </c>
      <c r="N12" s="59">
        <f t="shared" si="2"/>
        <v>419617037</v>
      </c>
      <c r="O12" s="59">
        <f t="shared" si="2"/>
        <v>442249200</v>
      </c>
    </row>
    <row r="13" spans="1:15" ht="12.75" customHeight="1" x14ac:dyDescent="0.35">
      <c r="B13" s="110">
        <f>B12+0.1</f>
        <v>2019.1</v>
      </c>
      <c r="C13" s="58" t="s">
        <v>34</v>
      </c>
      <c r="D13" s="59">
        <f t="shared" ref="D13:O13" si="3">AVERAGEIFS($C$32:$C$1857,$D$32:$D$1857,$B12,$E$32:$E$1857,D$7)</f>
        <v>604706.14516129019</v>
      </c>
      <c r="E13" s="59">
        <f t="shared" si="3"/>
        <v>652155.11755952367</v>
      </c>
      <c r="F13" s="59">
        <f t="shared" si="3"/>
        <v>574585.87675315561</v>
      </c>
      <c r="G13" s="59">
        <f t="shared" si="3"/>
        <v>510759.52500000002</v>
      </c>
      <c r="H13" s="59">
        <f t="shared" si="3"/>
        <v>579953.5389784947</v>
      </c>
      <c r="I13" s="59">
        <f t="shared" si="3"/>
        <v>646529.71250000002</v>
      </c>
      <c r="J13" s="59">
        <f t="shared" si="3"/>
        <v>654297.06451612909</v>
      </c>
      <c r="K13" s="59">
        <f t="shared" si="3"/>
        <v>643489.10080645175</v>
      </c>
      <c r="L13" s="59">
        <f t="shared" si="3"/>
        <v>559797.44999999995</v>
      </c>
      <c r="M13" s="59">
        <f t="shared" si="3"/>
        <v>576329.78225806449</v>
      </c>
      <c r="N13" s="59">
        <f t="shared" si="3"/>
        <v>582015.01233333326</v>
      </c>
      <c r="O13" s="59">
        <f t="shared" si="3"/>
        <v>594420.96774193551</v>
      </c>
    </row>
    <row r="14" spans="1:15" ht="12.75" customHeight="1" x14ac:dyDescent="0.35">
      <c r="B14" s="110">
        <v>2020</v>
      </c>
      <c r="C14" s="58" t="s">
        <v>32</v>
      </c>
      <c r="D14" s="59">
        <f t="shared" ref="D14:O14" si="4">SUMIFS($B$32:$B$1857,$D$32:$D$1857,$B14,$E$32:$E$1857,D$7)</f>
        <v>451988883</v>
      </c>
      <c r="E14" s="59">
        <f t="shared" si="4"/>
        <v>403654821</v>
      </c>
      <c r="F14" s="59">
        <f t="shared" si="4"/>
        <v>407196678</v>
      </c>
      <c r="G14" s="59">
        <f t="shared" si="4"/>
        <v>397045792</v>
      </c>
      <c r="H14" s="59">
        <f t="shared" si="4"/>
        <v>400275890</v>
      </c>
      <c r="I14" s="59">
        <f t="shared" si="4"/>
        <v>439143049</v>
      </c>
      <c r="J14" s="59">
        <f t="shared" si="4"/>
        <v>492314210</v>
      </c>
      <c r="K14" s="59">
        <f t="shared" si="4"/>
        <v>475381610</v>
      </c>
      <c r="L14" s="59">
        <f t="shared" si="4"/>
        <v>400449096</v>
      </c>
      <c r="M14" s="59">
        <f t="shared" si="4"/>
        <v>420415071</v>
      </c>
      <c r="N14" s="59">
        <f t="shared" si="4"/>
        <v>427808884</v>
      </c>
      <c r="O14" s="59">
        <f t="shared" si="4"/>
        <v>457431738</v>
      </c>
    </row>
    <row r="15" spans="1:15" ht="12.75" customHeight="1" x14ac:dyDescent="0.35">
      <c r="B15" s="110">
        <f>B14+0.1</f>
        <v>2020.1</v>
      </c>
      <c r="C15" s="58" t="s">
        <v>34</v>
      </c>
      <c r="D15" s="59">
        <f t="shared" ref="D15:O15" si="5">AVERAGEIFS($C$32:$C$1857,$D$32:$D$1857,$B14,$E$32:$E$1857,D$7)</f>
        <v>607511.93951612921</v>
      </c>
      <c r="E15" s="59">
        <f t="shared" si="5"/>
        <v>579963.82327586203</v>
      </c>
      <c r="F15" s="59">
        <f t="shared" si="5"/>
        <v>548038.36681860685</v>
      </c>
      <c r="G15" s="59">
        <f t="shared" si="5"/>
        <v>551452.48888888885</v>
      </c>
      <c r="H15" s="59">
        <f t="shared" si="5"/>
        <v>538005.22849462368</v>
      </c>
      <c r="I15" s="59">
        <f t="shared" si="5"/>
        <v>609920.90138888883</v>
      </c>
      <c r="J15" s="59">
        <f t="shared" si="5"/>
        <v>661712.64784946258</v>
      </c>
      <c r="K15" s="59">
        <f t="shared" si="5"/>
        <v>638953.77688172029</v>
      </c>
      <c r="L15" s="59">
        <f t="shared" si="5"/>
        <v>556179.30000000005</v>
      </c>
      <c r="M15" s="59">
        <f t="shared" si="5"/>
        <v>565074.02016129042</v>
      </c>
      <c r="N15" s="59">
        <f t="shared" si="5"/>
        <v>593411.91916666669</v>
      </c>
      <c r="O15" s="59">
        <f t="shared" si="5"/>
        <v>614827.60483870981</v>
      </c>
    </row>
    <row r="16" spans="1:15" ht="12.75" customHeight="1" x14ac:dyDescent="0.35">
      <c r="B16" s="110">
        <v>2021</v>
      </c>
      <c r="C16" s="58" t="s">
        <v>32</v>
      </c>
      <c r="D16" s="59">
        <f t="shared" ref="D16:O16" si="6">SUMIFS($B$32:$B$1857,$D$32:$D$1857,$B16,$E$32:$E$1857,D$7)</f>
        <v>448519985</v>
      </c>
      <c r="E16" s="59">
        <f t="shared" si="6"/>
        <v>418569642</v>
      </c>
      <c r="F16" s="59">
        <f t="shared" si="6"/>
        <v>424914628</v>
      </c>
      <c r="G16" s="59">
        <f t="shared" si="6"/>
        <v>428715477</v>
      </c>
      <c r="H16" s="59">
        <f t="shared" si="6"/>
        <v>464492259</v>
      </c>
      <c r="I16" s="59">
        <f t="shared" si="6"/>
        <v>522354369</v>
      </c>
      <c r="J16" s="59">
        <f t="shared" si="6"/>
        <v>559132195</v>
      </c>
      <c r="K16" s="59">
        <f t="shared" si="6"/>
        <v>511470693</v>
      </c>
      <c r="L16" s="59">
        <f t="shared" si="6"/>
        <v>439366668</v>
      </c>
      <c r="M16" s="59">
        <f t="shared" si="6"/>
        <v>443105458</v>
      </c>
      <c r="N16" s="59">
        <f t="shared" si="6"/>
        <v>439830726</v>
      </c>
      <c r="O16" s="59">
        <f t="shared" si="6"/>
        <v>499849473</v>
      </c>
    </row>
    <row r="17" spans="1:89" ht="12.75" customHeight="1" x14ac:dyDescent="0.35">
      <c r="B17" s="110">
        <f>B16+0.1</f>
        <v>2021.1</v>
      </c>
      <c r="C17" s="58" t="s">
        <v>34</v>
      </c>
      <c r="D17" s="59">
        <f t="shared" ref="D17:O17" si="7">AVERAGEIFS($C$32:$C$1857,$D$32:$D$1857,$B16,$E$32:$E$1857,D$7)</f>
        <v>602849.44220430101</v>
      </c>
      <c r="E17" s="59">
        <f t="shared" si="7"/>
        <v>622871.49107142852</v>
      </c>
      <c r="F17" s="59">
        <f t="shared" si="7"/>
        <v>571892.4152641421</v>
      </c>
      <c r="G17" s="59">
        <f t="shared" si="7"/>
        <v>595438.16250000009</v>
      </c>
      <c r="H17" s="59">
        <f t="shared" si="7"/>
        <v>624317.55241935479</v>
      </c>
      <c r="I17" s="59">
        <f t="shared" si="7"/>
        <v>725492.17916666681</v>
      </c>
      <c r="J17" s="59">
        <f t="shared" si="7"/>
        <v>751521.76747311815</v>
      </c>
      <c r="K17" s="59">
        <f t="shared" si="7"/>
        <v>687460.60887096776</v>
      </c>
      <c r="L17" s="59">
        <f t="shared" si="7"/>
        <v>610231.48333333363</v>
      </c>
      <c r="M17" s="59">
        <f t="shared" si="7"/>
        <v>595571.85215053754</v>
      </c>
      <c r="N17" s="59">
        <f t="shared" si="7"/>
        <v>610042.68377777771</v>
      </c>
      <c r="O17" s="59">
        <f t="shared" si="7"/>
        <v>671840.68951612886</v>
      </c>
    </row>
    <row r="18" spans="1:89" ht="12.75" customHeight="1" x14ac:dyDescent="0.35">
      <c r="B18" s="110">
        <v>2022</v>
      </c>
      <c r="C18" s="58" t="s">
        <v>32</v>
      </c>
      <c r="D18" s="59">
        <f t="shared" ref="D18:O18" si="8">SUMIFS($B$32:$B$1857,$D$32:$D$1857,$B18,$E$32:$E$1857,D$7)</f>
        <v>526701387</v>
      </c>
      <c r="E18" s="59">
        <f t="shared" si="8"/>
        <v>453693277</v>
      </c>
      <c r="F18" s="59">
        <f t="shared" si="8"/>
        <v>449151923</v>
      </c>
      <c r="G18" s="59">
        <f t="shared" si="8"/>
        <v>460034494</v>
      </c>
      <c r="H18" s="59">
        <f t="shared" si="8"/>
        <v>480695034</v>
      </c>
      <c r="I18" s="59">
        <f t="shared" si="8"/>
        <v>492732027</v>
      </c>
      <c r="J18" s="59">
        <f t="shared" si="8"/>
        <v>582944258</v>
      </c>
      <c r="K18" s="59">
        <f t="shared" si="8"/>
        <v>581345197</v>
      </c>
      <c r="L18" s="59">
        <f t="shared" si="8"/>
        <v>472771117</v>
      </c>
      <c r="M18" s="59">
        <f t="shared" si="8"/>
        <v>0</v>
      </c>
      <c r="N18" s="59">
        <f t="shared" si="8"/>
        <v>0</v>
      </c>
      <c r="O18" s="59">
        <f t="shared" si="8"/>
        <v>0</v>
      </c>
    </row>
    <row r="19" spans="1:89" ht="12.75" customHeight="1" x14ac:dyDescent="0.35">
      <c r="B19" s="110">
        <f>B18+0.1</f>
        <v>2022.1</v>
      </c>
      <c r="C19" s="58" t="s">
        <v>34</v>
      </c>
      <c r="D19" s="59">
        <f t="shared" ref="D19:L19" si="9">AVERAGEIFS($C$32:$C$1857,$D$32:$D$1857,$B18,$E$32:$E$1857,D$7)</f>
        <v>707931.97177419357</v>
      </c>
      <c r="E19" s="59">
        <f t="shared" si="9"/>
        <v>675138.80505952367</v>
      </c>
      <c r="F19" s="59">
        <f t="shared" si="9"/>
        <v>604500.68443197757</v>
      </c>
      <c r="G19" s="59">
        <f t="shared" si="9"/>
        <v>638936.79722222232</v>
      </c>
      <c r="H19" s="59">
        <f t="shared" si="9"/>
        <v>646095.47580645175</v>
      </c>
      <c r="I19" s="59">
        <f t="shared" si="9"/>
        <v>684350.03749999986</v>
      </c>
      <c r="J19" s="59">
        <f t="shared" si="9"/>
        <v>783527.22849462379</v>
      </c>
      <c r="K19" s="59">
        <f t="shared" si="9"/>
        <v>781377.95295698906</v>
      </c>
      <c r="L19" s="59">
        <f t="shared" si="9"/>
        <v>656626.55138888897</v>
      </c>
      <c r="M19" s="59"/>
      <c r="N19" s="59"/>
      <c r="O19" s="59"/>
    </row>
    <row r="20" spans="1:89" ht="12.75" customHeight="1" x14ac:dyDescent="0.35">
      <c r="B20" s="110"/>
      <c r="C20" s="58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</row>
    <row r="21" spans="1:89" ht="12.75" customHeight="1" x14ac:dyDescent="0.35">
      <c r="B21" s="110"/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</row>
    <row r="31" spans="1:89" s="1" customFormat="1" ht="13.15" x14ac:dyDescent="0.4">
      <c r="A31" s="1" t="s">
        <v>72</v>
      </c>
      <c r="B31" s="111" t="s">
        <v>31</v>
      </c>
      <c r="C31" s="6" t="s">
        <v>30</v>
      </c>
      <c r="D31" s="1" t="s">
        <v>1</v>
      </c>
      <c r="E31" s="1" t="s">
        <v>0</v>
      </c>
      <c r="F31" s="2" t="s">
        <v>2</v>
      </c>
      <c r="G31" s="2" t="s">
        <v>3</v>
      </c>
      <c r="H31" s="53" t="s">
        <v>104</v>
      </c>
      <c r="I31" s="2" t="s">
        <v>115</v>
      </c>
      <c r="J31" s="2" t="s">
        <v>4</v>
      </c>
      <c r="K31" s="2" t="s">
        <v>5</v>
      </c>
      <c r="L31" s="2" t="s">
        <v>6</v>
      </c>
      <c r="M31" s="2" t="s">
        <v>7</v>
      </c>
      <c r="N31" s="2" t="s">
        <v>8</v>
      </c>
      <c r="O31" s="2" t="s">
        <v>9</v>
      </c>
      <c r="P31" s="2" t="s">
        <v>10</v>
      </c>
      <c r="Q31" s="2" t="s">
        <v>11</v>
      </c>
      <c r="R31" s="2" t="s">
        <v>12</v>
      </c>
      <c r="S31" s="2" t="s">
        <v>13</v>
      </c>
      <c r="T31" s="2" t="s">
        <v>14</v>
      </c>
      <c r="U31" s="2" t="s">
        <v>15</v>
      </c>
      <c r="V31" s="2" t="s">
        <v>16</v>
      </c>
      <c r="W31" s="2" t="s">
        <v>17</v>
      </c>
      <c r="X31" s="2" t="s">
        <v>18</v>
      </c>
      <c r="Y31" s="2" t="s">
        <v>19</v>
      </c>
      <c r="Z31" s="2" t="s">
        <v>20</v>
      </c>
      <c r="AA31" s="2" t="s">
        <v>21</v>
      </c>
      <c r="AB31" s="2" t="s">
        <v>22</v>
      </c>
      <c r="AC31" s="2" t="s">
        <v>23</v>
      </c>
      <c r="AD31" s="2" t="s">
        <v>24</v>
      </c>
      <c r="AE31" s="2" t="s">
        <v>25</v>
      </c>
      <c r="AF31" s="2" t="s">
        <v>26</v>
      </c>
      <c r="AG31" s="2" t="s">
        <v>27</v>
      </c>
      <c r="AH31" s="2" t="s">
        <v>28</v>
      </c>
      <c r="AI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</row>
    <row r="32" spans="1:89" ht="12.75" customHeight="1" x14ac:dyDescent="0.35">
      <c r="A32" s="15">
        <f>J32</f>
        <v>43009</v>
      </c>
      <c r="B32" s="107">
        <v>11792513</v>
      </c>
      <c r="C32" s="4">
        <f>B32/H32</f>
        <v>491354.70833333331</v>
      </c>
      <c r="D32">
        <f>YEAR(J32)</f>
        <v>2017</v>
      </c>
      <c r="E32">
        <f>MONTH(J32)</f>
        <v>10</v>
      </c>
      <c r="F32" s="33">
        <v>10190</v>
      </c>
      <c r="G32" s="33" t="s">
        <v>29</v>
      </c>
      <c r="H32" s="33">
        <v>24</v>
      </c>
      <c r="I32" s="33" t="s">
        <v>74</v>
      </c>
      <c r="J32" s="34">
        <v>43009</v>
      </c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2"/>
      <c r="AK32" s="3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48"/>
      <c r="BL32" s="3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</row>
    <row r="33" spans="1:89" ht="12.75" customHeight="1" x14ac:dyDescent="0.35">
      <c r="A33" s="15">
        <f t="shared" ref="A33:A96" si="10">J33</f>
        <v>43010</v>
      </c>
      <c r="B33" s="107">
        <v>12435846</v>
      </c>
      <c r="C33" s="4">
        <f t="shared" ref="C33:C96" si="11">B33/H33</f>
        <v>518160.25</v>
      </c>
      <c r="D33">
        <f t="shared" ref="D33:D96" si="12">YEAR(J33)</f>
        <v>2017</v>
      </c>
      <c r="E33">
        <f t="shared" ref="E33:E96" si="13">MONTH(J33)</f>
        <v>10</v>
      </c>
      <c r="F33" s="33">
        <v>10190</v>
      </c>
      <c r="G33" s="33" t="s">
        <v>29</v>
      </c>
      <c r="H33" s="33">
        <v>24</v>
      </c>
      <c r="I33" s="33" t="s">
        <v>74</v>
      </c>
      <c r="J33" s="34">
        <v>43010</v>
      </c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2"/>
      <c r="AK33" s="3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48"/>
      <c r="BL33" s="3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</row>
    <row r="34" spans="1:89" ht="12.75" customHeight="1" x14ac:dyDescent="0.35">
      <c r="A34" s="15">
        <f t="shared" si="10"/>
        <v>43011</v>
      </c>
      <c r="B34" s="107">
        <v>12719943</v>
      </c>
      <c r="C34" s="4">
        <f t="shared" si="11"/>
        <v>529997.625</v>
      </c>
      <c r="D34">
        <f t="shared" si="12"/>
        <v>2017</v>
      </c>
      <c r="E34">
        <f t="shared" si="13"/>
        <v>10</v>
      </c>
      <c r="F34" s="33">
        <v>10190</v>
      </c>
      <c r="G34" s="33" t="s">
        <v>29</v>
      </c>
      <c r="H34" s="33">
        <v>24</v>
      </c>
      <c r="I34" s="33" t="s">
        <v>74</v>
      </c>
      <c r="J34" s="34">
        <v>43011</v>
      </c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2"/>
      <c r="AK34" s="3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48"/>
      <c r="BL34" s="3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</row>
    <row r="35" spans="1:89" ht="12.75" customHeight="1" x14ac:dyDescent="0.35">
      <c r="A35" s="15">
        <f t="shared" si="10"/>
        <v>43012</v>
      </c>
      <c r="B35" s="107">
        <v>13045205</v>
      </c>
      <c r="C35" s="4">
        <f t="shared" si="11"/>
        <v>543550.20833333337</v>
      </c>
      <c r="D35">
        <f t="shared" si="12"/>
        <v>2017</v>
      </c>
      <c r="E35">
        <f t="shared" si="13"/>
        <v>10</v>
      </c>
      <c r="F35" s="33">
        <v>10190</v>
      </c>
      <c r="G35" s="33" t="s">
        <v>29</v>
      </c>
      <c r="H35" s="33">
        <v>24</v>
      </c>
      <c r="I35" s="33" t="s">
        <v>74</v>
      </c>
      <c r="J35" s="34">
        <v>43012</v>
      </c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2"/>
      <c r="AK35" s="3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48"/>
      <c r="BL35" s="3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</row>
    <row r="36" spans="1:89" ht="12.75" customHeight="1" x14ac:dyDescent="0.35">
      <c r="A36" s="15">
        <f t="shared" si="10"/>
        <v>43013</v>
      </c>
      <c r="B36" s="107">
        <v>13144724</v>
      </c>
      <c r="C36" s="4">
        <f t="shared" si="11"/>
        <v>547696.83333333337</v>
      </c>
      <c r="D36">
        <f t="shared" si="12"/>
        <v>2017</v>
      </c>
      <c r="E36">
        <f t="shared" si="13"/>
        <v>10</v>
      </c>
      <c r="F36" s="33">
        <v>10190</v>
      </c>
      <c r="G36" s="33" t="s">
        <v>29</v>
      </c>
      <c r="H36" s="33">
        <v>24</v>
      </c>
      <c r="I36" s="33" t="s">
        <v>74</v>
      </c>
      <c r="J36" s="34">
        <v>43013</v>
      </c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2"/>
      <c r="AK36" s="3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48"/>
      <c r="BL36" s="3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</row>
    <row r="37" spans="1:89" ht="12.75" customHeight="1" x14ac:dyDescent="0.35">
      <c r="A37" s="15">
        <f t="shared" si="10"/>
        <v>43014</v>
      </c>
      <c r="B37" s="107">
        <v>12989481</v>
      </c>
      <c r="C37" s="4">
        <f t="shared" si="11"/>
        <v>541228.375</v>
      </c>
      <c r="D37">
        <f t="shared" si="12"/>
        <v>2017</v>
      </c>
      <c r="E37">
        <f t="shared" si="13"/>
        <v>10</v>
      </c>
      <c r="F37" s="33">
        <v>10190</v>
      </c>
      <c r="G37" s="33" t="s">
        <v>29</v>
      </c>
      <c r="H37" s="33">
        <v>24</v>
      </c>
      <c r="I37" s="33" t="s">
        <v>74</v>
      </c>
      <c r="J37" s="34">
        <v>43014</v>
      </c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2"/>
      <c r="AK37" s="3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48"/>
      <c r="BL37" s="3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</row>
    <row r="38" spans="1:89" ht="12.75" customHeight="1" x14ac:dyDescent="0.35">
      <c r="A38" s="15">
        <f t="shared" si="10"/>
        <v>43015</v>
      </c>
      <c r="B38" s="107">
        <v>12351719</v>
      </c>
      <c r="C38" s="4">
        <f t="shared" si="11"/>
        <v>514654.95833333331</v>
      </c>
      <c r="D38">
        <f t="shared" si="12"/>
        <v>2017</v>
      </c>
      <c r="E38">
        <f t="shared" si="13"/>
        <v>10</v>
      </c>
      <c r="F38" s="33">
        <v>10190</v>
      </c>
      <c r="G38" s="33" t="s">
        <v>29</v>
      </c>
      <c r="H38" s="33">
        <v>24</v>
      </c>
      <c r="I38" s="33" t="s">
        <v>74</v>
      </c>
      <c r="J38" s="34">
        <v>43015</v>
      </c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2"/>
      <c r="AK38" s="3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48"/>
      <c r="BL38" s="3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</row>
    <row r="39" spans="1:89" ht="12.75" customHeight="1" x14ac:dyDescent="0.35">
      <c r="A39" s="15">
        <f t="shared" si="10"/>
        <v>43016</v>
      </c>
      <c r="B39" s="107">
        <v>12212516</v>
      </c>
      <c r="C39" s="4">
        <f t="shared" si="11"/>
        <v>508854.83333333331</v>
      </c>
      <c r="D39">
        <f t="shared" si="12"/>
        <v>2017</v>
      </c>
      <c r="E39">
        <f t="shared" si="13"/>
        <v>10</v>
      </c>
      <c r="F39" s="33">
        <v>10190</v>
      </c>
      <c r="G39" s="33" t="s">
        <v>29</v>
      </c>
      <c r="H39" s="33">
        <v>24</v>
      </c>
      <c r="I39" s="33" t="s">
        <v>74</v>
      </c>
      <c r="J39" s="34">
        <v>43016</v>
      </c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2"/>
      <c r="AK39" s="3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48"/>
      <c r="BL39" s="3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</row>
    <row r="40" spans="1:89" ht="12.75" customHeight="1" x14ac:dyDescent="0.35">
      <c r="A40" s="15">
        <f t="shared" si="10"/>
        <v>43017</v>
      </c>
      <c r="B40" s="107">
        <v>12907200</v>
      </c>
      <c r="C40" s="4">
        <f t="shared" si="11"/>
        <v>537800</v>
      </c>
      <c r="D40">
        <f t="shared" si="12"/>
        <v>2017</v>
      </c>
      <c r="E40">
        <f t="shared" si="13"/>
        <v>10</v>
      </c>
      <c r="F40" s="33">
        <v>10190</v>
      </c>
      <c r="G40" s="33" t="s">
        <v>29</v>
      </c>
      <c r="H40" s="33">
        <v>24</v>
      </c>
      <c r="I40" s="33" t="s">
        <v>74</v>
      </c>
      <c r="J40" s="34">
        <v>43017</v>
      </c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2"/>
      <c r="AK40" s="3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48"/>
      <c r="BL40" s="3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</row>
    <row r="41" spans="1:89" ht="12.75" customHeight="1" x14ac:dyDescent="0.35">
      <c r="A41" s="15">
        <f t="shared" si="10"/>
        <v>43018</v>
      </c>
      <c r="B41" s="107">
        <v>13241430</v>
      </c>
      <c r="C41" s="4">
        <f t="shared" si="11"/>
        <v>551726.25</v>
      </c>
      <c r="D41">
        <f t="shared" si="12"/>
        <v>2017</v>
      </c>
      <c r="E41">
        <f t="shared" si="13"/>
        <v>10</v>
      </c>
      <c r="F41" s="33">
        <v>10190</v>
      </c>
      <c r="G41" s="33" t="s">
        <v>29</v>
      </c>
      <c r="H41" s="33">
        <v>24</v>
      </c>
      <c r="I41" s="33" t="s">
        <v>74</v>
      </c>
      <c r="J41" s="34">
        <v>43018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2"/>
      <c r="AK41" s="3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48"/>
      <c r="BL41" s="3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</row>
    <row r="42" spans="1:89" ht="12.75" customHeight="1" x14ac:dyDescent="0.35">
      <c r="A42" s="15">
        <f t="shared" si="10"/>
        <v>43019</v>
      </c>
      <c r="B42" s="107">
        <v>13432800</v>
      </c>
      <c r="C42" s="4">
        <f t="shared" si="11"/>
        <v>559700</v>
      </c>
      <c r="D42">
        <f t="shared" si="12"/>
        <v>2017</v>
      </c>
      <c r="E42">
        <f t="shared" si="13"/>
        <v>10</v>
      </c>
      <c r="F42" s="33">
        <v>10190</v>
      </c>
      <c r="G42" s="33" t="s">
        <v>29</v>
      </c>
      <c r="H42" s="33">
        <v>24</v>
      </c>
      <c r="I42" s="33" t="s">
        <v>74</v>
      </c>
      <c r="J42" s="34">
        <v>43019</v>
      </c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2"/>
      <c r="AK42" s="3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48"/>
      <c r="BL42" s="3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</row>
    <row r="43" spans="1:89" ht="12.75" customHeight="1" x14ac:dyDescent="0.35">
      <c r="A43" s="15">
        <f t="shared" si="10"/>
        <v>43020</v>
      </c>
      <c r="B43" s="107">
        <v>13857630</v>
      </c>
      <c r="C43" s="4">
        <f t="shared" si="11"/>
        <v>577401.25</v>
      </c>
      <c r="D43">
        <f t="shared" si="12"/>
        <v>2017</v>
      </c>
      <c r="E43">
        <f t="shared" si="13"/>
        <v>10</v>
      </c>
      <c r="F43" s="33">
        <v>10190</v>
      </c>
      <c r="G43" s="33" t="s">
        <v>29</v>
      </c>
      <c r="H43" s="33">
        <v>24</v>
      </c>
      <c r="I43" s="33" t="s">
        <v>74</v>
      </c>
      <c r="J43" s="34">
        <v>43020</v>
      </c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2"/>
      <c r="AK43" s="3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48"/>
      <c r="BL43" s="3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</row>
    <row r="44" spans="1:89" ht="12.75" customHeight="1" x14ac:dyDescent="0.35">
      <c r="A44" s="15">
        <f t="shared" si="10"/>
        <v>43021</v>
      </c>
      <c r="B44" s="107">
        <v>13010955</v>
      </c>
      <c r="C44" s="4">
        <f t="shared" si="11"/>
        <v>542123.125</v>
      </c>
      <c r="D44">
        <f t="shared" si="12"/>
        <v>2017</v>
      </c>
      <c r="E44">
        <f t="shared" si="13"/>
        <v>10</v>
      </c>
      <c r="F44" s="33">
        <v>10190</v>
      </c>
      <c r="G44" s="33" t="s">
        <v>29</v>
      </c>
      <c r="H44" s="33">
        <v>24</v>
      </c>
      <c r="I44" s="33" t="s">
        <v>74</v>
      </c>
      <c r="J44" s="34">
        <v>43021</v>
      </c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2"/>
      <c r="AK44" s="3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48"/>
      <c r="BL44" s="3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</row>
    <row r="45" spans="1:89" ht="12.75" customHeight="1" x14ac:dyDescent="0.35">
      <c r="A45" s="15">
        <f t="shared" si="10"/>
        <v>43022</v>
      </c>
      <c r="B45" s="107">
        <v>12445746</v>
      </c>
      <c r="C45" s="4">
        <f t="shared" si="11"/>
        <v>518572.75</v>
      </c>
      <c r="D45">
        <f t="shared" si="12"/>
        <v>2017</v>
      </c>
      <c r="E45">
        <f t="shared" si="13"/>
        <v>10</v>
      </c>
      <c r="F45" s="33">
        <v>10190</v>
      </c>
      <c r="G45" s="33" t="s">
        <v>29</v>
      </c>
      <c r="H45" s="33">
        <v>24</v>
      </c>
      <c r="I45" s="33" t="s">
        <v>74</v>
      </c>
      <c r="J45" s="34">
        <v>43022</v>
      </c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2"/>
      <c r="AK45" s="3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48"/>
      <c r="BL45" s="3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</row>
    <row r="46" spans="1:89" ht="12.75" customHeight="1" x14ac:dyDescent="0.35">
      <c r="A46" s="15">
        <f t="shared" si="10"/>
        <v>43023</v>
      </c>
      <c r="B46" s="107">
        <v>12308549</v>
      </c>
      <c r="C46" s="4">
        <f t="shared" si="11"/>
        <v>512856.20833333331</v>
      </c>
      <c r="D46">
        <f t="shared" si="12"/>
        <v>2017</v>
      </c>
      <c r="E46">
        <f t="shared" si="13"/>
        <v>10</v>
      </c>
      <c r="F46" s="33">
        <v>10190</v>
      </c>
      <c r="G46" s="33" t="s">
        <v>29</v>
      </c>
      <c r="H46" s="33">
        <v>24</v>
      </c>
      <c r="I46" s="33" t="s">
        <v>74</v>
      </c>
      <c r="J46" s="34">
        <v>43023</v>
      </c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2"/>
      <c r="AK46" s="3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48"/>
      <c r="BL46" s="3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</row>
    <row r="47" spans="1:89" ht="12.75" customHeight="1" x14ac:dyDescent="0.35">
      <c r="A47" s="15">
        <f t="shared" si="10"/>
        <v>43024</v>
      </c>
      <c r="B47" s="107">
        <v>12888869</v>
      </c>
      <c r="C47" s="4">
        <f t="shared" si="11"/>
        <v>537036.20833333337</v>
      </c>
      <c r="D47">
        <f t="shared" si="12"/>
        <v>2017</v>
      </c>
      <c r="E47">
        <f t="shared" si="13"/>
        <v>10</v>
      </c>
      <c r="F47" s="33">
        <v>10190</v>
      </c>
      <c r="G47" s="33" t="s">
        <v>29</v>
      </c>
      <c r="H47" s="33">
        <v>24</v>
      </c>
      <c r="I47" s="33" t="s">
        <v>74</v>
      </c>
      <c r="J47" s="34">
        <v>43024</v>
      </c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2"/>
      <c r="AK47" s="3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48"/>
      <c r="BL47" s="3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</row>
    <row r="48" spans="1:89" ht="12.75" customHeight="1" x14ac:dyDescent="0.35">
      <c r="A48" s="15">
        <f t="shared" si="10"/>
        <v>43025</v>
      </c>
      <c r="B48" s="107">
        <v>13148426</v>
      </c>
      <c r="C48" s="4">
        <f t="shared" si="11"/>
        <v>547851.08333333337</v>
      </c>
      <c r="D48">
        <f t="shared" si="12"/>
        <v>2017</v>
      </c>
      <c r="E48">
        <f t="shared" si="13"/>
        <v>10</v>
      </c>
      <c r="F48" s="33">
        <v>10190</v>
      </c>
      <c r="G48" s="33" t="s">
        <v>29</v>
      </c>
      <c r="H48" s="33">
        <v>24</v>
      </c>
      <c r="I48" s="33" t="s">
        <v>74</v>
      </c>
      <c r="J48" s="34">
        <v>43025</v>
      </c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2"/>
      <c r="AK48" s="3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48"/>
      <c r="BL48" s="3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</row>
    <row r="49" spans="1:89" ht="12.75" customHeight="1" x14ac:dyDescent="0.35">
      <c r="A49" s="15">
        <f t="shared" si="10"/>
        <v>43026</v>
      </c>
      <c r="B49" s="107">
        <v>13186504</v>
      </c>
      <c r="C49" s="4">
        <f t="shared" si="11"/>
        <v>549437.66666666663</v>
      </c>
      <c r="D49">
        <f t="shared" si="12"/>
        <v>2017</v>
      </c>
      <c r="E49">
        <f t="shared" si="13"/>
        <v>10</v>
      </c>
      <c r="F49" s="33">
        <v>10190</v>
      </c>
      <c r="G49" s="33" t="s">
        <v>29</v>
      </c>
      <c r="H49" s="33">
        <v>24</v>
      </c>
      <c r="I49" s="33" t="s">
        <v>74</v>
      </c>
      <c r="J49" s="34">
        <v>43026</v>
      </c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2"/>
      <c r="AK49" s="3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48"/>
      <c r="BL49" s="3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</row>
    <row r="50" spans="1:89" ht="12.75" customHeight="1" x14ac:dyDescent="0.35">
      <c r="A50" s="15">
        <f t="shared" si="10"/>
        <v>43027</v>
      </c>
      <c r="B50" s="107">
        <v>12726363</v>
      </c>
      <c r="C50" s="4">
        <f t="shared" si="11"/>
        <v>530265.125</v>
      </c>
      <c r="D50">
        <f t="shared" si="12"/>
        <v>2017</v>
      </c>
      <c r="E50">
        <f t="shared" si="13"/>
        <v>10</v>
      </c>
      <c r="F50" s="33">
        <v>10190</v>
      </c>
      <c r="G50" s="33" t="s">
        <v>29</v>
      </c>
      <c r="H50" s="33">
        <v>24</v>
      </c>
      <c r="I50" s="33" t="s">
        <v>74</v>
      </c>
      <c r="J50" s="34">
        <v>43027</v>
      </c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2"/>
      <c r="AK50" s="3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48"/>
      <c r="BL50" s="3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</row>
    <row r="51" spans="1:89" ht="12.75" customHeight="1" x14ac:dyDescent="0.35">
      <c r="A51" s="15">
        <f t="shared" si="10"/>
        <v>43028</v>
      </c>
      <c r="B51" s="107">
        <v>12764967</v>
      </c>
      <c r="C51" s="4">
        <f t="shared" si="11"/>
        <v>531873.625</v>
      </c>
      <c r="D51">
        <f t="shared" si="12"/>
        <v>2017</v>
      </c>
      <c r="E51">
        <f t="shared" si="13"/>
        <v>10</v>
      </c>
      <c r="F51" s="33">
        <v>10190</v>
      </c>
      <c r="G51" s="33" t="s">
        <v>29</v>
      </c>
      <c r="H51" s="33">
        <v>24</v>
      </c>
      <c r="I51" s="33" t="s">
        <v>74</v>
      </c>
      <c r="J51" s="34">
        <v>43028</v>
      </c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2"/>
      <c r="AK51" s="3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48"/>
      <c r="BL51" s="3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</row>
    <row r="52" spans="1:89" ht="12.75" customHeight="1" x14ac:dyDescent="0.35">
      <c r="A52" s="15">
        <f t="shared" si="10"/>
        <v>43029</v>
      </c>
      <c r="B52" s="107">
        <v>12857228</v>
      </c>
      <c r="C52" s="4">
        <f t="shared" si="11"/>
        <v>535717.83333333337</v>
      </c>
      <c r="D52">
        <f t="shared" si="12"/>
        <v>2017</v>
      </c>
      <c r="E52">
        <f t="shared" si="13"/>
        <v>10</v>
      </c>
      <c r="F52" s="33">
        <v>10190</v>
      </c>
      <c r="G52" s="33" t="s">
        <v>29</v>
      </c>
      <c r="H52" s="33">
        <v>24</v>
      </c>
      <c r="I52" s="33" t="s">
        <v>74</v>
      </c>
      <c r="J52" s="34">
        <v>43029</v>
      </c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2"/>
      <c r="AK52" s="3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48"/>
      <c r="BL52" s="3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</row>
    <row r="53" spans="1:89" ht="12.75" customHeight="1" x14ac:dyDescent="0.35">
      <c r="A53" s="15">
        <f t="shared" si="10"/>
        <v>43030</v>
      </c>
      <c r="B53" s="107">
        <v>11634466</v>
      </c>
      <c r="C53" s="4">
        <f t="shared" si="11"/>
        <v>484769.41666666669</v>
      </c>
      <c r="D53">
        <f t="shared" si="12"/>
        <v>2017</v>
      </c>
      <c r="E53">
        <f t="shared" si="13"/>
        <v>10</v>
      </c>
      <c r="F53" s="33">
        <v>10190</v>
      </c>
      <c r="G53" s="33" t="s">
        <v>29</v>
      </c>
      <c r="H53" s="33">
        <v>24</v>
      </c>
      <c r="I53" s="33" t="s">
        <v>74</v>
      </c>
      <c r="J53" s="34">
        <v>43030</v>
      </c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2"/>
      <c r="AK53" s="3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48"/>
      <c r="BL53" s="3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</row>
    <row r="54" spans="1:89" ht="12.75" customHeight="1" x14ac:dyDescent="0.35">
      <c r="A54" s="15">
        <f t="shared" si="10"/>
        <v>43031</v>
      </c>
      <c r="B54" s="107">
        <v>11354262</v>
      </c>
      <c r="C54" s="4">
        <f t="shared" si="11"/>
        <v>473094.25</v>
      </c>
      <c r="D54">
        <f t="shared" si="12"/>
        <v>2017</v>
      </c>
      <c r="E54">
        <f t="shared" si="13"/>
        <v>10</v>
      </c>
      <c r="F54" s="33">
        <v>10190</v>
      </c>
      <c r="G54" s="33" t="s">
        <v>29</v>
      </c>
      <c r="H54" s="33">
        <v>24</v>
      </c>
      <c r="I54" s="33" t="s">
        <v>74</v>
      </c>
      <c r="J54" s="34">
        <v>43031</v>
      </c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2"/>
      <c r="AK54" s="3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48"/>
      <c r="BL54" s="3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</row>
    <row r="55" spans="1:89" ht="12.75" customHeight="1" x14ac:dyDescent="0.35">
      <c r="A55" s="15">
        <f t="shared" si="10"/>
        <v>43032</v>
      </c>
      <c r="B55" s="107">
        <v>11031337</v>
      </c>
      <c r="C55" s="4">
        <f t="shared" si="11"/>
        <v>459639.04166666669</v>
      </c>
      <c r="D55">
        <f t="shared" si="12"/>
        <v>2017</v>
      </c>
      <c r="E55">
        <f t="shared" si="13"/>
        <v>10</v>
      </c>
      <c r="F55" s="33">
        <v>10190</v>
      </c>
      <c r="G55" s="33" t="s">
        <v>29</v>
      </c>
      <c r="H55" s="33">
        <v>24</v>
      </c>
      <c r="I55" s="33" t="s">
        <v>74</v>
      </c>
      <c r="J55" s="34">
        <v>43032</v>
      </c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2"/>
      <c r="AK55" s="3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48"/>
      <c r="BL55" s="3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</row>
    <row r="56" spans="1:89" ht="12.75" customHeight="1" x14ac:dyDescent="0.35">
      <c r="A56" s="15">
        <f t="shared" si="10"/>
        <v>43033</v>
      </c>
      <c r="B56" s="107">
        <v>11154445</v>
      </c>
      <c r="C56" s="4">
        <f t="shared" si="11"/>
        <v>464768.54166666669</v>
      </c>
      <c r="D56">
        <f t="shared" si="12"/>
        <v>2017</v>
      </c>
      <c r="E56">
        <f t="shared" si="13"/>
        <v>10</v>
      </c>
      <c r="F56" s="33">
        <v>10190</v>
      </c>
      <c r="G56" s="33" t="s">
        <v>29</v>
      </c>
      <c r="H56" s="33">
        <v>24</v>
      </c>
      <c r="I56" s="33" t="s">
        <v>74</v>
      </c>
      <c r="J56" s="34">
        <v>43033</v>
      </c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2"/>
      <c r="AK56" s="3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48"/>
      <c r="BL56" s="3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</row>
    <row r="57" spans="1:89" ht="12.75" customHeight="1" x14ac:dyDescent="0.35">
      <c r="A57" s="15">
        <f t="shared" si="10"/>
        <v>43034</v>
      </c>
      <c r="B57" s="107">
        <v>10952805</v>
      </c>
      <c r="C57" s="4">
        <f t="shared" si="11"/>
        <v>456366.875</v>
      </c>
      <c r="D57">
        <f t="shared" si="12"/>
        <v>2017</v>
      </c>
      <c r="E57">
        <f t="shared" si="13"/>
        <v>10</v>
      </c>
      <c r="F57" s="33">
        <v>10190</v>
      </c>
      <c r="G57" s="33" t="s">
        <v>29</v>
      </c>
      <c r="H57" s="33">
        <v>24</v>
      </c>
      <c r="I57" s="33" t="s">
        <v>74</v>
      </c>
      <c r="J57" s="34">
        <v>43034</v>
      </c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2"/>
      <c r="AK57" s="3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48"/>
      <c r="BL57" s="3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</row>
    <row r="58" spans="1:89" ht="12.75" customHeight="1" x14ac:dyDescent="0.35">
      <c r="A58" s="15">
        <f t="shared" si="10"/>
        <v>43035</v>
      </c>
      <c r="B58" s="107">
        <v>11227992</v>
      </c>
      <c r="C58" s="4">
        <f t="shared" si="11"/>
        <v>467833</v>
      </c>
      <c r="D58">
        <f t="shared" si="12"/>
        <v>2017</v>
      </c>
      <c r="E58">
        <f t="shared" si="13"/>
        <v>10</v>
      </c>
      <c r="F58" s="33">
        <v>10190</v>
      </c>
      <c r="G58" s="33" t="s">
        <v>29</v>
      </c>
      <c r="H58" s="33">
        <v>24</v>
      </c>
      <c r="I58" s="33" t="s">
        <v>74</v>
      </c>
      <c r="J58" s="34">
        <v>43035</v>
      </c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2"/>
      <c r="AK58" s="3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48"/>
      <c r="BL58" s="3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</row>
    <row r="59" spans="1:89" ht="12.75" customHeight="1" x14ac:dyDescent="0.35">
      <c r="A59" s="15">
        <f t="shared" si="10"/>
        <v>43036</v>
      </c>
      <c r="B59" s="107">
        <v>11565967</v>
      </c>
      <c r="C59" s="4">
        <f t="shared" si="11"/>
        <v>481915.29166666669</v>
      </c>
      <c r="D59">
        <f t="shared" si="12"/>
        <v>2017</v>
      </c>
      <c r="E59">
        <f t="shared" si="13"/>
        <v>10</v>
      </c>
      <c r="F59" s="33">
        <v>10190</v>
      </c>
      <c r="G59" s="33" t="s">
        <v>29</v>
      </c>
      <c r="H59" s="33">
        <v>24</v>
      </c>
      <c r="I59" s="33" t="s">
        <v>74</v>
      </c>
      <c r="J59" s="34">
        <v>43036</v>
      </c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2"/>
      <c r="AK59" s="3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48"/>
      <c r="BL59" s="3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</row>
    <row r="60" spans="1:89" ht="12.75" customHeight="1" x14ac:dyDescent="0.35">
      <c r="A60" s="15">
        <f t="shared" si="10"/>
        <v>43037</v>
      </c>
      <c r="B60" s="107">
        <v>11705718</v>
      </c>
      <c r="C60" s="4">
        <f t="shared" si="11"/>
        <v>487738.25</v>
      </c>
      <c r="D60">
        <f t="shared" si="12"/>
        <v>2017</v>
      </c>
      <c r="E60">
        <f t="shared" si="13"/>
        <v>10</v>
      </c>
      <c r="F60" s="33">
        <v>10190</v>
      </c>
      <c r="G60" s="33" t="s">
        <v>29</v>
      </c>
      <c r="H60" s="33">
        <v>24</v>
      </c>
      <c r="I60" s="33" t="s">
        <v>74</v>
      </c>
      <c r="J60" s="34">
        <v>43037</v>
      </c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2"/>
      <c r="AK60" s="3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48"/>
      <c r="BL60" s="3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</row>
    <row r="61" spans="1:89" ht="12.75" customHeight="1" x14ac:dyDescent="0.35">
      <c r="A61" s="15">
        <f t="shared" si="10"/>
        <v>43038</v>
      </c>
      <c r="B61" s="107">
        <v>12266284</v>
      </c>
      <c r="C61" s="4">
        <f t="shared" si="11"/>
        <v>511095.16666666669</v>
      </c>
      <c r="D61">
        <f t="shared" si="12"/>
        <v>2017</v>
      </c>
      <c r="E61">
        <f t="shared" si="13"/>
        <v>10</v>
      </c>
      <c r="F61" s="33">
        <v>10190</v>
      </c>
      <c r="G61" s="33" t="s">
        <v>29</v>
      </c>
      <c r="H61" s="33">
        <v>24</v>
      </c>
      <c r="I61" s="33" t="s">
        <v>74</v>
      </c>
      <c r="J61" s="34">
        <v>43038</v>
      </c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2"/>
      <c r="AK61" s="3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48"/>
      <c r="BL61" s="3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</row>
    <row r="62" spans="1:89" ht="12.75" customHeight="1" x14ac:dyDescent="0.35">
      <c r="A62" s="15">
        <f t="shared" si="10"/>
        <v>43039</v>
      </c>
      <c r="B62" s="107">
        <v>12761160</v>
      </c>
      <c r="C62" s="4">
        <f t="shared" si="11"/>
        <v>531715</v>
      </c>
      <c r="D62">
        <f t="shared" si="12"/>
        <v>2017</v>
      </c>
      <c r="E62">
        <f t="shared" si="13"/>
        <v>10</v>
      </c>
      <c r="F62" s="33">
        <v>10190</v>
      </c>
      <c r="G62" s="33" t="s">
        <v>29</v>
      </c>
      <c r="H62" s="33">
        <v>24</v>
      </c>
      <c r="I62" s="33" t="s">
        <v>74</v>
      </c>
      <c r="J62" s="34">
        <v>43039</v>
      </c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2"/>
      <c r="AK62" s="3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48"/>
      <c r="BL62" s="3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</row>
    <row r="63" spans="1:89" ht="12.75" customHeight="1" x14ac:dyDescent="0.35">
      <c r="A63" s="15">
        <f t="shared" si="10"/>
        <v>43040</v>
      </c>
      <c r="B63" s="107">
        <v>12446501</v>
      </c>
      <c r="C63" s="4">
        <f t="shared" si="11"/>
        <v>518604.20833333331</v>
      </c>
      <c r="D63">
        <f t="shared" si="12"/>
        <v>2017</v>
      </c>
      <c r="E63">
        <f t="shared" si="13"/>
        <v>11</v>
      </c>
      <c r="F63" s="33">
        <v>10190</v>
      </c>
      <c r="G63" s="33" t="s">
        <v>29</v>
      </c>
      <c r="H63" s="33">
        <v>24</v>
      </c>
      <c r="I63" s="33" t="s">
        <v>74</v>
      </c>
      <c r="J63" s="34">
        <v>43040</v>
      </c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2"/>
      <c r="AK63" s="3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48"/>
      <c r="BL63" s="3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</row>
    <row r="64" spans="1:89" ht="12.75" customHeight="1" x14ac:dyDescent="0.35">
      <c r="A64" s="15">
        <f t="shared" si="10"/>
        <v>43041</v>
      </c>
      <c r="B64" s="107">
        <v>12505779</v>
      </c>
      <c r="C64" s="4">
        <f t="shared" si="11"/>
        <v>521074.125</v>
      </c>
      <c r="D64">
        <f t="shared" si="12"/>
        <v>2017</v>
      </c>
      <c r="E64">
        <f t="shared" si="13"/>
        <v>11</v>
      </c>
      <c r="F64" s="33">
        <v>10190</v>
      </c>
      <c r="G64" s="33" t="s">
        <v>29</v>
      </c>
      <c r="H64" s="33">
        <v>24</v>
      </c>
      <c r="I64" s="33" t="s">
        <v>74</v>
      </c>
      <c r="J64" s="34">
        <v>43041</v>
      </c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2"/>
      <c r="AK64" s="3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48"/>
      <c r="BL64" s="3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</row>
    <row r="65" spans="1:89" ht="12.75" customHeight="1" x14ac:dyDescent="0.35">
      <c r="A65" s="15">
        <f t="shared" si="10"/>
        <v>43042</v>
      </c>
      <c r="B65" s="107">
        <v>12914755</v>
      </c>
      <c r="C65" s="4">
        <f t="shared" si="11"/>
        <v>538114.79166666663</v>
      </c>
      <c r="D65">
        <f t="shared" si="12"/>
        <v>2017</v>
      </c>
      <c r="E65">
        <f t="shared" si="13"/>
        <v>11</v>
      </c>
      <c r="F65" s="33">
        <v>10190</v>
      </c>
      <c r="G65" s="33" t="s">
        <v>29</v>
      </c>
      <c r="H65" s="33">
        <v>24</v>
      </c>
      <c r="I65" s="33" t="s">
        <v>74</v>
      </c>
      <c r="J65" s="34">
        <v>43042</v>
      </c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2"/>
      <c r="AK65" s="3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48"/>
      <c r="BL65" s="3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</row>
    <row r="66" spans="1:89" ht="12.75" customHeight="1" x14ac:dyDescent="0.35">
      <c r="A66" s="15">
        <f t="shared" si="10"/>
        <v>43043</v>
      </c>
      <c r="B66" s="107">
        <v>12919599</v>
      </c>
      <c r="C66" s="4">
        <f t="shared" si="11"/>
        <v>538316.625</v>
      </c>
      <c r="D66">
        <f t="shared" si="12"/>
        <v>2017</v>
      </c>
      <c r="E66">
        <f t="shared" si="13"/>
        <v>11</v>
      </c>
      <c r="F66" s="33">
        <v>10190</v>
      </c>
      <c r="G66" s="33" t="s">
        <v>29</v>
      </c>
      <c r="H66" s="33">
        <v>24</v>
      </c>
      <c r="I66" s="33" t="s">
        <v>74</v>
      </c>
      <c r="J66" s="34">
        <v>43043</v>
      </c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2"/>
      <c r="AK66" s="3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48"/>
      <c r="BL66" s="3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</row>
    <row r="67" spans="1:89" ht="12.75" customHeight="1" x14ac:dyDescent="0.35">
      <c r="A67" s="15">
        <f t="shared" si="10"/>
        <v>43044</v>
      </c>
      <c r="B67" s="107">
        <v>14216157</v>
      </c>
      <c r="C67" s="4">
        <f t="shared" si="11"/>
        <v>568646.28</v>
      </c>
      <c r="D67">
        <f t="shared" si="12"/>
        <v>2017</v>
      </c>
      <c r="E67">
        <f t="shared" si="13"/>
        <v>11</v>
      </c>
      <c r="F67" s="33">
        <v>10190</v>
      </c>
      <c r="G67" s="33" t="s">
        <v>29</v>
      </c>
      <c r="H67" s="33">
        <v>25</v>
      </c>
      <c r="I67" s="33" t="s">
        <v>74</v>
      </c>
      <c r="J67" s="34">
        <v>43044</v>
      </c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2"/>
      <c r="AK67" s="3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48"/>
      <c r="BL67" s="3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</row>
    <row r="68" spans="1:89" ht="12.75" customHeight="1" x14ac:dyDescent="0.35">
      <c r="A68" s="15">
        <f t="shared" si="10"/>
        <v>43045</v>
      </c>
      <c r="B68" s="107">
        <v>13960648</v>
      </c>
      <c r="C68" s="4">
        <f t="shared" si="11"/>
        <v>581693.66666666663</v>
      </c>
      <c r="D68">
        <f t="shared" si="12"/>
        <v>2017</v>
      </c>
      <c r="E68">
        <f t="shared" si="13"/>
        <v>11</v>
      </c>
      <c r="F68" s="33">
        <v>10190</v>
      </c>
      <c r="G68" s="33" t="s">
        <v>29</v>
      </c>
      <c r="H68" s="33">
        <v>24</v>
      </c>
      <c r="I68" s="33" t="s">
        <v>74</v>
      </c>
      <c r="J68" s="34">
        <v>43045</v>
      </c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2"/>
      <c r="AK68" s="3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48"/>
      <c r="BL68" s="3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</row>
    <row r="69" spans="1:89" ht="12.75" customHeight="1" x14ac:dyDescent="0.35">
      <c r="A69" s="15">
        <f t="shared" si="10"/>
        <v>43046</v>
      </c>
      <c r="B69" s="107">
        <v>14362370</v>
      </c>
      <c r="C69" s="4">
        <f t="shared" si="11"/>
        <v>598432.08333333337</v>
      </c>
      <c r="D69">
        <f t="shared" si="12"/>
        <v>2017</v>
      </c>
      <c r="E69">
        <f t="shared" si="13"/>
        <v>11</v>
      </c>
      <c r="F69" s="33">
        <v>10190</v>
      </c>
      <c r="G69" s="33" t="s">
        <v>29</v>
      </c>
      <c r="H69" s="33">
        <v>24</v>
      </c>
      <c r="I69" s="33" t="s">
        <v>74</v>
      </c>
      <c r="J69" s="34">
        <v>43046</v>
      </c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2"/>
      <c r="AK69" s="3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48"/>
      <c r="BL69" s="3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</row>
    <row r="70" spans="1:89" ht="12.75" customHeight="1" x14ac:dyDescent="0.35">
      <c r="A70" s="15">
        <f t="shared" si="10"/>
        <v>43047</v>
      </c>
      <c r="B70" s="107">
        <v>13876104</v>
      </c>
      <c r="C70" s="4">
        <f t="shared" si="11"/>
        <v>578171</v>
      </c>
      <c r="D70">
        <f t="shared" si="12"/>
        <v>2017</v>
      </c>
      <c r="E70">
        <f t="shared" si="13"/>
        <v>11</v>
      </c>
      <c r="F70" s="33">
        <v>10190</v>
      </c>
      <c r="G70" s="33" t="s">
        <v>29</v>
      </c>
      <c r="H70" s="33">
        <v>24</v>
      </c>
      <c r="I70" s="33" t="s">
        <v>74</v>
      </c>
      <c r="J70" s="34">
        <v>43047</v>
      </c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2"/>
      <c r="AK70" s="3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48"/>
      <c r="BL70" s="3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</row>
    <row r="71" spans="1:89" ht="12.75" customHeight="1" x14ac:dyDescent="0.35">
      <c r="A71" s="15">
        <f t="shared" si="10"/>
        <v>43048</v>
      </c>
      <c r="B71" s="107">
        <v>13522043</v>
      </c>
      <c r="C71" s="4">
        <f t="shared" si="11"/>
        <v>563418.45833333337</v>
      </c>
      <c r="D71">
        <f t="shared" si="12"/>
        <v>2017</v>
      </c>
      <c r="E71">
        <f t="shared" si="13"/>
        <v>11</v>
      </c>
      <c r="F71" s="33">
        <v>10190</v>
      </c>
      <c r="G71" s="33" t="s">
        <v>29</v>
      </c>
      <c r="H71" s="33">
        <v>24</v>
      </c>
      <c r="I71" s="33" t="s">
        <v>74</v>
      </c>
      <c r="J71" s="34">
        <v>43048</v>
      </c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2"/>
      <c r="AK71" s="3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48"/>
      <c r="BL71" s="3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</row>
    <row r="72" spans="1:89" ht="12.75" customHeight="1" x14ac:dyDescent="0.35">
      <c r="A72" s="15">
        <f t="shared" si="10"/>
        <v>43049</v>
      </c>
      <c r="B72" s="107">
        <v>13402736</v>
      </c>
      <c r="C72" s="4">
        <f t="shared" si="11"/>
        <v>558447.33333333337</v>
      </c>
      <c r="D72">
        <f t="shared" si="12"/>
        <v>2017</v>
      </c>
      <c r="E72">
        <f t="shared" si="13"/>
        <v>11</v>
      </c>
      <c r="F72" s="33">
        <v>10190</v>
      </c>
      <c r="G72" s="33" t="s">
        <v>29</v>
      </c>
      <c r="H72" s="33">
        <v>24</v>
      </c>
      <c r="I72" s="33" t="s">
        <v>74</v>
      </c>
      <c r="J72" s="34">
        <v>43049</v>
      </c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2"/>
      <c r="AK72" s="3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48"/>
      <c r="BL72" s="3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</row>
    <row r="73" spans="1:89" ht="12.75" customHeight="1" x14ac:dyDescent="0.35">
      <c r="A73" s="15">
        <f t="shared" si="10"/>
        <v>43050</v>
      </c>
      <c r="B73" s="107">
        <v>12628876</v>
      </c>
      <c r="C73" s="4">
        <f t="shared" si="11"/>
        <v>526203.16666666663</v>
      </c>
      <c r="D73">
        <f t="shared" si="12"/>
        <v>2017</v>
      </c>
      <c r="E73">
        <f t="shared" si="13"/>
        <v>11</v>
      </c>
      <c r="F73" s="33">
        <v>10190</v>
      </c>
      <c r="G73" s="33" t="s">
        <v>29</v>
      </c>
      <c r="H73" s="33">
        <v>24</v>
      </c>
      <c r="I73" s="33" t="s">
        <v>74</v>
      </c>
      <c r="J73" s="34">
        <v>43050</v>
      </c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2"/>
      <c r="AK73" s="3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48"/>
      <c r="BL73" s="3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</row>
    <row r="74" spans="1:89" ht="12.75" customHeight="1" x14ac:dyDescent="0.35">
      <c r="A74" s="15">
        <f t="shared" si="10"/>
        <v>43051</v>
      </c>
      <c r="B74" s="107">
        <v>12357648</v>
      </c>
      <c r="C74" s="4">
        <f t="shared" si="11"/>
        <v>514902</v>
      </c>
      <c r="D74">
        <f t="shared" si="12"/>
        <v>2017</v>
      </c>
      <c r="E74">
        <f t="shared" si="13"/>
        <v>11</v>
      </c>
      <c r="F74" s="33">
        <v>10190</v>
      </c>
      <c r="G74" s="33" t="s">
        <v>29</v>
      </c>
      <c r="H74" s="33">
        <v>24</v>
      </c>
      <c r="I74" s="33" t="s">
        <v>74</v>
      </c>
      <c r="J74" s="34">
        <v>43051</v>
      </c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2"/>
      <c r="AK74" s="3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48"/>
      <c r="BL74" s="3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</row>
    <row r="75" spans="1:89" ht="12.75" customHeight="1" x14ac:dyDescent="0.35">
      <c r="A75" s="15">
        <f t="shared" si="10"/>
        <v>43052</v>
      </c>
      <c r="B75" s="107">
        <v>12737444</v>
      </c>
      <c r="C75" s="4">
        <f t="shared" si="11"/>
        <v>530726.83333333337</v>
      </c>
      <c r="D75">
        <f t="shared" si="12"/>
        <v>2017</v>
      </c>
      <c r="E75">
        <f t="shared" si="13"/>
        <v>11</v>
      </c>
      <c r="F75" s="33">
        <v>10190</v>
      </c>
      <c r="G75" s="33" t="s">
        <v>29</v>
      </c>
      <c r="H75" s="33">
        <v>24</v>
      </c>
      <c r="I75" s="33" t="s">
        <v>74</v>
      </c>
      <c r="J75" s="34">
        <v>43052</v>
      </c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2"/>
      <c r="AK75" s="3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48"/>
      <c r="BL75" s="3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</row>
    <row r="76" spans="1:89" ht="12.75" customHeight="1" x14ac:dyDescent="0.35">
      <c r="A76" s="15">
        <f t="shared" si="10"/>
        <v>43053</v>
      </c>
      <c r="B76" s="107">
        <v>12360276</v>
      </c>
      <c r="C76" s="4">
        <f t="shared" si="11"/>
        <v>515011.5</v>
      </c>
      <c r="D76">
        <f t="shared" si="12"/>
        <v>2017</v>
      </c>
      <c r="E76">
        <f t="shared" si="13"/>
        <v>11</v>
      </c>
      <c r="F76" s="33">
        <v>10190</v>
      </c>
      <c r="G76" s="33" t="s">
        <v>29</v>
      </c>
      <c r="H76" s="33">
        <v>24</v>
      </c>
      <c r="I76" s="33" t="s">
        <v>74</v>
      </c>
      <c r="J76" s="34">
        <v>43053</v>
      </c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2"/>
      <c r="AK76" s="3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48"/>
      <c r="BL76" s="3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</row>
    <row r="77" spans="1:89" ht="12.75" customHeight="1" x14ac:dyDescent="0.35">
      <c r="A77" s="15">
        <f t="shared" si="10"/>
        <v>43054</v>
      </c>
      <c r="B77" s="107">
        <v>12524014</v>
      </c>
      <c r="C77" s="4">
        <f t="shared" si="11"/>
        <v>521833.91666666669</v>
      </c>
      <c r="D77">
        <f t="shared" si="12"/>
        <v>2017</v>
      </c>
      <c r="E77">
        <f t="shared" si="13"/>
        <v>11</v>
      </c>
      <c r="F77" s="33">
        <v>10190</v>
      </c>
      <c r="G77" s="33" t="s">
        <v>29</v>
      </c>
      <c r="H77" s="33">
        <v>24</v>
      </c>
      <c r="I77" s="33" t="s">
        <v>74</v>
      </c>
      <c r="J77" s="34">
        <v>43054</v>
      </c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2"/>
      <c r="AK77" s="3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48"/>
      <c r="BL77" s="3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</row>
    <row r="78" spans="1:89" ht="12.75" customHeight="1" x14ac:dyDescent="0.35">
      <c r="A78" s="15">
        <f t="shared" si="10"/>
        <v>43055</v>
      </c>
      <c r="B78" s="107">
        <v>12266193</v>
      </c>
      <c r="C78" s="4">
        <f t="shared" si="11"/>
        <v>511091.375</v>
      </c>
      <c r="D78">
        <f t="shared" si="12"/>
        <v>2017</v>
      </c>
      <c r="E78">
        <f t="shared" si="13"/>
        <v>11</v>
      </c>
      <c r="F78" s="33">
        <v>10190</v>
      </c>
      <c r="G78" s="33" t="s">
        <v>29</v>
      </c>
      <c r="H78" s="33">
        <v>24</v>
      </c>
      <c r="I78" s="33" t="s">
        <v>74</v>
      </c>
      <c r="J78" s="34">
        <v>43055</v>
      </c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2"/>
      <c r="AK78" s="3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48"/>
      <c r="BL78" s="3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</row>
    <row r="79" spans="1:89" ht="12.75" customHeight="1" x14ac:dyDescent="0.35">
      <c r="A79" s="15">
        <f t="shared" si="10"/>
        <v>43056</v>
      </c>
      <c r="B79" s="107">
        <v>12486761</v>
      </c>
      <c r="C79" s="4">
        <f t="shared" si="11"/>
        <v>520281.70833333331</v>
      </c>
      <c r="D79">
        <f t="shared" si="12"/>
        <v>2017</v>
      </c>
      <c r="E79">
        <f t="shared" si="13"/>
        <v>11</v>
      </c>
      <c r="F79" s="33">
        <v>10190</v>
      </c>
      <c r="G79" s="33" t="s">
        <v>29</v>
      </c>
      <c r="H79" s="33">
        <v>24</v>
      </c>
      <c r="I79" s="33" t="s">
        <v>74</v>
      </c>
      <c r="J79" s="34">
        <v>43056</v>
      </c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2"/>
      <c r="AK79" s="3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48"/>
      <c r="BL79" s="3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</row>
    <row r="80" spans="1:89" ht="12.75" customHeight="1" x14ac:dyDescent="0.35">
      <c r="A80" s="15">
        <f t="shared" si="10"/>
        <v>43057</v>
      </c>
      <c r="B80" s="107">
        <v>12240447</v>
      </c>
      <c r="C80" s="4">
        <f t="shared" si="11"/>
        <v>510018.625</v>
      </c>
      <c r="D80">
        <f t="shared" si="12"/>
        <v>2017</v>
      </c>
      <c r="E80">
        <f t="shared" si="13"/>
        <v>11</v>
      </c>
      <c r="F80" s="33">
        <v>10190</v>
      </c>
      <c r="G80" s="33" t="s">
        <v>29</v>
      </c>
      <c r="H80" s="33">
        <v>24</v>
      </c>
      <c r="I80" s="33" t="s">
        <v>74</v>
      </c>
      <c r="J80" s="34">
        <v>43057</v>
      </c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2"/>
      <c r="AK80" s="3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48"/>
      <c r="BL80" s="3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</row>
    <row r="81" spans="1:89" ht="12.75" customHeight="1" x14ac:dyDescent="0.35">
      <c r="A81" s="15">
        <f t="shared" si="10"/>
        <v>43058</v>
      </c>
      <c r="B81" s="107">
        <v>12884064</v>
      </c>
      <c r="C81" s="4">
        <f t="shared" si="11"/>
        <v>536836</v>
      </c>
      <c r="D81">
        <f t="shared" si="12"/>
        <v>2017</v>
      </c>
      <c r="E81">
        <f t="shared" si="13"/>
        <v>11</v>
      </c>
      <c r="F81" s="33">
        <v>10190</v>
      </c>
      <c r="G81" s="33" t="s">
        <v>29</v>
      </c>
      <c r="H81" s="33">
        <v>24</v>
      </c>
      <c r="I81" s="33" t="s">
        <v>74</v>
      </c>
      <c r="J81" s="34">
        <v>43058</v>
      </c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2"/>
      <c r="AK81" s="3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48"/>
      <c r="BL81" s="3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</row>
    <row r="82" spans="1:89" ht="12.75" customHeight="1" x14ac:dyDescent="0.35">
      <c r="A82" s="15">
        <f t="shared" si="10"/>
        <v>43059</v>
      </c>
      <c r="B82" s="107">
        <v>12558762</v>
      </c>
      <c r="C82" s="4">
        <f t="shared" si="11"/>
        <v>523281.75</v>
      </c>
      <c r="D82">
        <f t="shared" si="12"/>
        <v>2017</v>
      </c>
      <c r="E82">
        <f t="shared" si="13"/>
        <v>11</v>
      </c>
      <c r="F82" s="33">
        <v>10190</v>
      </c>
      <c r="G82" s="33" t="s">
        <v>29</v>
      </c>
      <c r="H82" s="33">
        <v>24</v>
      </c>
      <c r="I82" s="33" t="s">
        <v>74</v>
      </c>
      <c r="J82" s="34">
        <v>43059</v>
      </c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2"/>
      <c r="AK82" s="3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48"/>
      <c r="BL82" s="3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</row>
    <row r="83" spans="1:89" ht="12.75" customHeight="1" x14ac:dyDescent="0.35">
      <c r="A83" s="15">
        <f t="shared" si="10"/>
        <v>43060</v>
      </c>
      <c r="B83" s="107">
        <v>13141478</v>
      </c>
      <c r="C83" s="4">
        <f t="shared" si="11"/>
        <v>547561.58333333337</v>
      </c>
      <c r="D83">
        <f t="shared" si="12"/>
        <v>2017</v>
      </c>
      <c r="E83">
        <f t="shared" si="13"/>
        <v>11</v>
      </c>
      <c r="F83" s="33">
        <v>10190</v>
      </c>
      <c r="G83" s="33" t="s">
        <v>29</v>
      </c>
      <c r="H83" s="33">
        <v>24</v>
      </c>
      <c r="I83" s="33" t="s">
        <v>74</v>
      </c>
      <c r="J83" s="34">
        <v>43060</v>
      </c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2"/>
      <c r="AK83" s="3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48"/>
      <c r="BL83" s="3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</row>
    <row r="84" spans="1:89" ht="12.75" customHeight="1" x14ac:dyDescent="0.35">
      <c r="A84" s="15">
        <f t="shared" si="10"/>
        <v>43061</v>
      </c>
      <c r="B84" s="107">
        <v>12297337</v>
      </c>
      <c r="C84" s="4">
        <f t="shared" si="11"/>
        <v>512389.04166666669</v>
      </c>
      <c r="D84">
        <f t="shared" si="12"/>
        <v>2017</v>
      </c>
      <c r="E84">
        <f t="shared" si="13"/>
        <v>11</v>
      </c>
      <c r="F84" s="33">
        <v>10190</v>
      </c>
      <c r="G84" s="33" t="s">
        <v>29</v>
      </c>
      <c r="H84" s="33">
        <v>24</v>
      </c>
      <c r="I84" s="33" t="s">
        <v>74</v>
      </c>
      <c r="J84" s="34">
        <v>43061</v>
      </c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2"/>
      <c r="AK84" s="3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48"/>
      <c r="BL84" s="3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</row>
    <row r="85" spans="1:89" ht="12.75" customHeight="1" x14ac:dyDescent="0.35">
      <c r="A85" s="15">
        <f t="shared" si="10"/>
        <v>43062</v>
      </c>
      <c r="B85" s="107">
        <v>11313399</v>
      </c>
      <c r="C85" s="4">
        <f t="shared" si="11"/>
        <v>471391.625</v>
      </c>
      <c r="D85">
        <f t="shared" si="12"/>
        <v>2017</v>
      </c>
      <c r="E85">
        <f t="shared" si="13"/>
        <v>11</v>
      </c>
      <c r="F85" s="33">
        <v>10190</v>
      </c>
      <c r="G85" s="33" t="s">
        <v>29</v>
      </c>
      <c r="H85" s="33">
        <v>24</v>
      </c>
      <c r="I85" s="33" t="s">
        <v>74</v>
      </c>
      <c r="J85" s="34">
        <v>43062</v>
      </c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2"/>
      <c r="AK85" s="3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48"/>
      <c r="BL85" s="3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</row>
    <row r="86" spans="1:89" ht="12.75" customHeight="1" x14ac:dyDescent="0.35">
      <c r="A86" s="15">
        <f t="shared" si="10"/>
        <v>43063</v>
      </c>
      <c r="B86" s="107">
        <v>11548236</v>
      </c>
      <c r="C86" s="4">
        <f t="shared" si="11"/>
        <v>481176.5</v>
      </c>
      <c r="D86">
        <f t="shared" si="12"/>
        <v>2017</v>
      </c>
      <c r="E86">
        <f t="shared" si="13"/>
        <v>11</v>
      </c>
      <c r="F86" s="33">
        <v>10190</v>
      </c>
      <c r="G86" s="33" t="s">
        <v>29</v>
      </c>
      <c r="H86" s="33">
        <v>24</v>
      </c>
      <c r="I86" s="33" t="s">
        <v>74</v>
      </c>
      <c r="J86" s="34">
        <v>43063</v>
      </c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2"/>
      <c r="AK86" s="3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48"/>
      <c r="BL86" s="3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</row>
    <row r="87" spans="1:89" ht="12.75" customHeight="1" x14ac:dyDescent="0.35">
      <c r="A87" s="15">
        <f t="shared" si="10"/>
        <v>43064</v>
      </c>
      <c r="B87" s="107">
        <v>12516908</v>
      </c>
      <c r="C87" s="4">
        <f t="shared" si="11"/>
        <v>521537.83333333331</v>
      </c>
      <c r="D87">
        <f t="shared" si="12"/>
        <v>2017</v>
      </c>
      <c r="E87">
        <f t="shared" si="13"/>
        <v>11</v>
      </c>
      <c r="F87" s="33">
        <v>10190</v>
      </c>
      <c r="G87" s="33" t="s">
        <v>29</v>
      </c>
      <c r="H87" s="33">
        <v>24</v>
      </c>
      <c r="I87" s="33" t="s">
        <v>74</v>
      </c>
      <c r="J87" s="34">
        <v>43064</v>
      </c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2"/>
      <c r="AK87" s="3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48"/>
      <c r="BL87" s="3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</row>
    <row r="88" spans="1:89" ht="12.75" customHeight="1" x14ac:dyDescent="0.35">
      <c r="A88" s="15">
        <f t="shared" si="10"/>
        <v>43065</v>
      </c>
      <c r="B88" s="107">
        <v>12290238</v>
      </c>
      <c r="C88" s="4">
        <f t="shared" si="11"/>
        <v>512093.25</v>
      </c>
      <c r="D88">
        <f t="shared" si="12"/>
        <v>2017</v>
      </c>
      <c r="E88">
        <f t="shared" si="13"/>
        <v>11</v>
      </c>
      <c r="F88" s="33">
        <v>10190</v>
      </c>
      <c r="G88" s="33" t="s">
        <v>29</v>
      </c>
      <c r="H88" s="33">
        <v>24</v>
      </c>
      <c r="I88" s="33" t="s">
        <v>74</v>
      </c>
      <c r="J88" s="34">
        <v>43065</v>
      </c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2"/>
      <c r="AK88" s="3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48"/>
      <c r="BL88" s="3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</row>
    <row r="89" spans="1:89" ht="12.75" customHeight="1" x14ac:dyDescent="0.35">
      <c r="A89" s="15">
        <f t="shared" si="10"/>
        <v>43066</v>
      </c>
      <c r="B89" s="107">
        <v>12953780</v>
      </c>
      <c r="C89" s="4">
        <f t="shared" si="11"/>
        <v>539740.83333333337</v>
      </c>
      <c r="D89">
        <f t="shared" si="12"/>
        <v>2017</v>
      </c>
      <c r="E89">
        <f t="shared" si="13"/>
        <v>11</v>
      </c>
      <c r="F89" s="33">
        <v>10190</v>
      </c>
      <c r="G89" s="33" t="s">
        <v>29</v>
      </c>
      <c r="H89" s="33">
        <v>24</v>
      </c>
      <c r="I89" s="33" t="s">
        <v>74</v>
      </c>
      <c r="J89" s="34">
        <v>43066</v>
      </c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2"/>
      <c r="AK89" s="3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48"/>
      <c r="BL89" s="3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</row>
    <row r="90" spans="1:89" ht="12.75" customHeight="1" x14ac:dyDescent="0.35">
      <c r="A90" s="15">
        <f t="shared" si="10"/>
        <v>43067</v>
      </c>
      <c r="B90" s="107">
        <v>13451303</v>
      </c>
      <c r="C90" s="4">
        <f t="shared" si="11"/>
        <v>560470.95833333337</v>
      </c>
      <c r="D90">
        <f t="shared" si="12"/>
        <v>2017</v>
      </c>
      <c r="E90">
        <f t="shared" si="13"/>
        <v>11</v>
      </c>
      <c r="F90" s="33">
        <v>10190</v>
      </c>
      <c r="G90" s="33" t="s">
        <v>29</v>
      </c>
      <c r="H90" s="33">
        <v>24</v>
      </c>
      <c r="I90" s="33" t="s">
        <v>74</v>
      </c>
      <c r="J90" s="34">
        <v>43067</v>
      </c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2"/>
      <c r="AK90" s="3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48"/>
      <c r="BL90" s="3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</row>
    <row r="91" spans="1:89" ht="12.75" customHeight="1" x14ac:dyDescent="0.35">
      <c r="A91" s="15">
        <f t="shared" si="10"/>
        <v>43068</v>
      </c>
      <c r="B91" s="107">
        <v>13523009</v>
      </c>
      <c r="C91" s="4">
        <f t="shared" si="11"/>
        <v>563458.70833333337</v>
      </c>
      <c r="D91">
        <f t="shared" si="12"/>
        <v>2017</v>
      </c>
      <c r="E91">
        <f t="shared" si="13"/>
        <v>11</v>
      </c>
      <c r="F91" s="33">
        <v>10190</v>
      </c>
      <c r="G91" s="33" t="s">
        <v>29</v>
      </c>
      <c r="H91" s="33">
        <v>24</v>
      </c>
      <c r="I91" s="33" t="s">
        <v>74</v>
      </c>
      <c r="J91" s="34">
        <v>43068</v>
      </c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2"/>
      <c r="AK91" s="3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48"/>
      <c r="BL91" s="3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</row>
    <row r="92" spans="1:89" ht="12.75" customHeight="1" x14ac:dyDescent="0.35">
      <c r="A92" s="15">
        <f t="shared" si="10"/>
        <v>43069</v>
      </c>
      <c r="B92" s="107">
        <v>13753986</v>
      </c>
      <c r="C92" s="4">
        <f t="shared" si="11"/>
        <v>573082.75</v>
      </c>
      <c r="D92">
        <f t="shared" si="12"/>
        <v>2017</v>
      </c>
      <c r="E92">
        <f t="shared" si="13"/>
        <v>11</v>
      </c>
      <c r="F92" s="33">
        <v>10190</v>
      </c>
      <c r="G92" s="33" t="s">
        <v>29</v>
      </c>
      <c r="H92" s="33">
        <v>24</v>
      </c>
      <c r="I92" s="33" t="s">
        <v>74</v>
      </c>
      <c r="J92" s="34">
        <v>43069</v>
      </c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2"/>
      <c r="AK92" s="3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48"/>
      <c r="BL92" s="3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</row>
    <row r="93" spans="1:89" ht="12.75" customHeight="1" x14ac:dyDescent="0.35">
      <c r="A93" s="15">
        <f t="shared" si="10"/>
        <v>43070</v>
      </c>
      <c r="B93" s="107">
        <v>13573485</v>
      </c>
      <c r="C93" s="4">
        <f t="shared" si="11"/>
        <v>565561.875</v>
      </c>
      <c r="D93">
        <f t="shared" si="12"/>
        <v>2017</v>
      </c>
      <c r="E93">
        <f t="shared" si="13"/>
        <v>12</v>
      </c>
      <c r="F93" s="33">
        <v>10190</v>
      </c>
      <c r="G93" s="33" t="s">
        <v>29</v>
      </c>
      <c r="H93" s="33">
        <v>24</v>
      </c>
      <c r="I93" s="33" t="s">
        <v>74</v>
      </c>
      <c r="J93" s="34">
        <v>43070</v>
      </c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2"/>
      <c r="AK93" s="3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48"/>
      <c r="BL93" s="3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</row>
    <row r="94" spans="1:89" ht="12.75" customHeight="1" x14ac:dyDescent="0.35">
      <c r="A94" s="15">
        <f t="shared" si="10"/>
        <v>43071</v>
      </c>
      <c r="B94" s="107">
        <v>13138802</v>
      </c>
      <c r="C94" s="4">
        <f t="shared" si="11"/>
        <v>547450.08333333337</v>
      </c>
      <c r="D94">
        <f t="shared" si="12"/>
        <v>2017</v>
      </c>
      <c r="E94">
        <f t="shared" si="13"/>
        <v>12</v>
      </c>
      <c r="F94" s="33">
        <v>10190</v>
      </c>
      <c r="G94" s="33" t="s">
        <v>29</v>
      </c>
      <c r="H94" s="33">
        <v>24</v>
      </c>
      <c r="I94" s="33" t="s">
        <v>74</v>
      </c>
      <c r="J94" s="34">
        <v>43071</v>
      </c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2"/>
      <c r="AK94" s="3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48"/>
      <c r="BL94" s="3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</row>
    <row r="95" spans="1:89" ht="12.75" customHeight="1" x14ac:dyDescent="0.35">
      <c r="A95" s="15">
        <f t="shared" si="10"/>
        <v>43072</v>
      </c>
      <c r="B95" s="107">
        <v>12881479</v>
      </c>
      <c r="C95" s="4">
        <f t="shared" si="11"/>
        <v>536728.29166666663</v>
      </c>
      <c r="D95">
        <f t="shared" si="12"/>
        <v>2017</v>
      </c>
      <c r="E95">
        <f t="shared" si="13"/>
        <v>12</v>
      </c>
      <c r="F95" s="33">
        <v>10190</v>
      </c>
      <c r="G95" s="33" t="s">
        <v>29</v>
      </c>
      <c r="H95" s="33">
        <v>24</v>
      </c>
      <c r="I95" s="33" t="s">
        <v>74</v>
      </c>
      <c r="J95" s="34">
        <v>43072</v>
      </c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2"/>
      <c r="AK95" s="3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48"/>
      <c r="BL95" s="3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</row>
    <row r="96" spans="1:89" ht="12.75" customHeight="1" x14ac:dyDescent="0.35">
      <c r="A96" s="15">
        <f t="shared" si="10"/>
        <v>43073</v>
      </c>
      <c r="B96" s="107">
        <v>14062007</v>
      </c>
      <c r="C96" s="4">
        <f t="shared" si="11"/>
        <v>585916.95833333337</v>
      </c>
      <c r="D96">
        <f t="shared" si="12"/>
        <v>2017</v>
      </c>
      <c r="E96">
        <f t="shared" si="13"/>
        <v>12</v>
      </c>
      <c r="F96" s="33">
        <v>10190</v>
      </c>
      <c r="G96" s="33" t="s">
        <v>29</v>
      </c>
      <c r="H96" s="33">
        <v>24</v>
      </c>
      <c r="I96" s="33" t="s">
        <v>74</v>
      </c>
      <c r="J96" s="34">
        <v>43073</v>
      </c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2"/>
      <c r="AK96" s="3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48"/>
      <c r="BL96" s="3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</row>
    <row r="97" spans="1:89" ht="12.75" customHeight="1" x14ac:dyDescent="0.35">
      <c r="A97" s="15">
        <f t="shared" ref="A97:A160" si="14">J97</f>
        <v>43074</v>
      </c>
      <c r="B97" s="107">
        <v>14019229</v>
      </c>
      <c r="C97" s="4">
        <f t="shared" ref="C97:C160" si="15">B97/H97</f>
        <v>584134.54166666663</v>
      </c>
      <c r="D97">
        <f t="shared" ref="D97:D160" si="16">YEAR(J97)</f>
        <v>2017</v>
      </c>
      <c r="E97">
        <f t="shared" ref="E97:E160" si="17">MONTH(J97)</f>
        <v>12</v>
      </c>
      <c r="F97" s="33">
        <v>10190</v>
      </c>
      <c r="G97" s="33" t="s">
        <v>29</v>
      </c>
      <c r="H97" s="33">
        <v>24</v>
      </c>
      <c r="I97" s="33" t="s">
        <v>74</v>
      </c>
      <c r="J97" s="34">
        <v>43074</v>
      </c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2"/>
      <c r="AK97" s="3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48"/>
      <c r="BL97" s="3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</row>
    <row r="98" spans="1:89" ht="12.75" customHeight="1" x14ac:dyDescent="0.35">
      <c r="A98" s="15">
        <f t="shared" si="14"/>
        <v>43075</v>
      </c>
      <c r="B98" s="107">
        <v>14240816</v>
      </c>
      <c r="C98" s="4">
        <f t="shared" si="15"/>
        <v>593367.33333333337</v>
      </c>
      <c r="D98">
        <f t="shared" si="16"/>
        <v>2017</v>
      </c>
      <c r="E98">
        <f t="shared" si="17"/>
        <v>12</v>
      </c>
      <c r="F98" s="33">
        <v>10190</v>
      </c>
      <c r="G98" s="33" t="s">
        <v>29</v>
      </c>
      <c r="H98" s="33">
        <v>24</v>
      </c>
      <c r="I98" s="33" t="s">
        <v>74</v>
      </c>
      <c r="J98" s="34">
        <v>43075</v>
      </c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2"/>
      <c r="AK98" s="3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48"/>
      <c r="BL98" s="3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</row>
    <row r="99" spans="1:89" ht="12.75" customHeight="1" x14ac:dyDescent="0.35">
      <c r="A99" s="15">
        <f t="shared" si="14"/>
        <v>43076</v>
      </c>
      <c r="B99" s="107">
        <v>14423449</v>
      </c>
      <c r="C99" s="4">
        <f t="shared" si="15"/>
        <v>600977.04166666663</v>
      </c>
      <c r="D99">
        <f t="shared" si="16"/>
        <v>2017</v>
      </c>
      <c r="E99">
        <f t="shared" si="17"/>
        <v>12</v>
      </c>
      <c r="F99" s="33">
        <v>10190</v>
      </c>
      <c r="G99" s="33" t="s">
        <v>29</v>
      </c>
      <c r="H99" s="33">
        <v>24</v>
      </c>
      <c r="I99" s="33" t="s">
        <v>74</v>
      </c>
      <c r="J99" s="34">
        <v>43076</v>
      </c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2"/>
      <c r="AK99" s="3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48"/>
      <c r="BL99" s="3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</row>
    <row r="100" spans="1:89" ht="12.75" customHeight="1" x14ac:dyDescent="0.35">
      <c r="A100" s="15">
        <f t="shared" si="14"/>
        <v>43077</v>
      </c>
      <c r="B100" s="107">
        <v>14343610</v>
      </c>
      <c r="C100" s="4">
        <f t="shared" si="15"/>
        <v>597650.41666666663</v>
      </c>
      <c r="D100">
        <f t="shared" si="16"/>
        <v>2017</v>
      </c>
      <c r="E100">
        <f t="shared" si="17"/>
        <v>12</v>
      </c>
      <c r="F100" s="33">
        <v>10190</v>
      </c>
      <c r="G100" s="33" t="s">
        <v>29</v>
      </c>
      <c r="H100" s="33">
        <v>24</v>
      </c>
      <c r="I100" s="33" t="s">
        <v>74</v>
      </c>
      <c r="J100" s="34">
        <v>43077</v>
      </c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2"/>
      <c r="AK100" s="3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48"/>
      <c r="BL100" s="3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</row>
    <row r="101" spans="1:89" ht="12.75" customHeight="1" x14ac:dyDescent="0.35">
      <c r="A101" s="15">
        <f t="shared" si="14"/>
        <v>43078</v>
      </c>
      <c r="B101" s="107">
        <v>13939191</v>
      </c>
      <c r="C101" s="4">
        <f t="shared" si="15"/>
        <v>580799.625</v>
      </c>
      <c r="D101">
        <f t="shared" si="16"/>
        <v>2017</v>
      </c>
      <c r="E101">
        <f t="shared" si="17"/>
        <v>12</v>
      </c>
      <c r="F101" s="33">
        <v>10190</v>
      </c>
      <c r="G101" s="33" t="s">
        <v>29</v>
      </c>
      <c r="H101" s="33">
        <v>24</v>
      </c>
      <c r="I101" s="33" t="s">
        <v>74</v>
      </c>
      <c r="J101" s="34">
        <v>43078</v>
      </c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2"/>
      <c r="AK101" s="3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48"/>
      <c r="BL101" s="3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</row>
    <row r="102" spans="1:89" ht="12.75" customHeight="1" x14ac:dyDescent="0.35">
      <c r="A102" s="15">
        <f t="shared" si="14"/>
        <v>43079</v>
      </c>
      <c r="B102" s="107">
        <v>13797946</v>
      </c>
      <c r="C102" s="4">
        <f t="shared" si="15"/>
        <v>574914.41666666663</v>
      </c>
      <c r="D102">
        <f t="shared" si="16"/>
        <v>2017</v>
      </c>
      <c r="E102">
        <f t="shared" si="17"/>
        <v>12</v>
      </c>
      <c r="F102" s="33">
        <v>10190</v>
      </c>
      <c r="G102" s="33" t="s">
        <v>29</v>
      </c>
      <c r="H102" s="33">
        <v>24</v>
      </c>
      <c r="I102" s="33" t="s">
        <v>74</v>
      </c>
      <c r="J102" s="34">
        <v>43079</v>
      </c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2"/>
      <c r="AK102" s="3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48"/>
      <c r="BL102" s="3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</row>
    <row r="103" spans="1:89" ht="12.75" customHeight="1" x14ac:dyDescent="0.35">
      <c r="A103" s="15">
        <f t="shared" si="14"/>
        <v>43080</v>
      </c>
      <c r="B103" s="107">
        <v>14258814</v>
      </c>
      <c r="C103" s="4">
        <f t="shared" si="15"/>
        <v>594117.25</v>
      </c>
      <c r="D103">
        <f t="shared" si="16"/>
        <v>2017</v>
      </c>
      <c r="E103">
        <f t="shared" si="17"/>
        <v>12</v>
      </c>
      <c r="F103" s="33">
        <v>10190</v>
      </c>
      <c r="G103" s="33" t="s">
        <v>29</v>
      </c>
      <c r="H103" s="33">
        <v>24</v>
      </c>
      <c r="I103" s="33" t="s">
        <v>74</v>
      </c>
      <c r="J103" s="34">
        <v>43080</v>
      </c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2"/>
      <c r="AK103" s="3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48"/>
      <c r="BL103" s="3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</row>
    <row r="104" spans="1:89" ht="12.75" customHeight="1" x14ac:dyDescent="0.35">
      <c r="A104" s="15">
        <f t="shared" si="14"/>
        <v>43081</v>
      </c>
      <c r="B104" s="107">
        <v>14470116</v>
      </c>
      <c r="C104" s="4">
        <f t="shared" si="15"/>
        <v>602921.5</v>
      </c>
      <c r="D104">
        <f t="shared" si="16"/>
        <v>2017</v>
      </c>
      <c r="E104">
        <f t="shared" si="17"/>
        <v>12</v>
      </c>
      <c r="F104" s="33">
        <v>10190</v>
      </c>
      <c r="G104" s="33" t="s">
        <v>29</v>
      </c>
      <c r="H104" s="33">
        <v>24</v>
      </c>
      <c r="I104" s="33" t="s">
        <v>74</v>
      </c>
      <c r="J104" s="34">
        <v>43081</v>
      </c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2"/>
      <c r="AK104" s="3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48"/>
      <c r="BL104" s="3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</row>
    <row r="105" spans="1:89" ht="12.75" customHeight="1" x14ac:dyDescent="0.35">
      <c r="A105" s="15">
        <f t="shared" si="14"/>
        <v>43082</v>
      </c>
      <c r="B105" s="107">
        <v>14237924</v>
      </c>
      <c r="C105" s="4">
        <f t="shared" si="15"/>
        <v>593246.83333333337</v>
      </c>
      <c r="D105">
        <f t="shared" si="16"/>
        <v>2017</v>
      </c>
      <c r="E105">
        <f t="shared" si="17"/>
        <v>12</v>
      </c>
      <c r="F105" s="33">
        <v>10190</v>
      </c>
      <c r="G105" s="33" t="s">
        <v>29</v>
      </c>
      <c r="H105" s="33">
        <v>24</v>
      </c>
      <c r="I105" s="33" t="s">
        <v>74</v>
      </c>
      <c r="J105" s="34">
        <v>43082</v>
      </c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2"/>
      <c r="AK105" s="3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48"/>
      <c r="BL105" s="3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</row>
    <row r="106" spans="1:89" ht="12.75" customHeight="1" x14ac:dyDescent="0.35">
      <c r="A106" s="15">
        <f t="shared" si="14"/>
        <v>43083</v>
      </c>
      <c r="B106" s="107">
        <v>14222214</v>
      </c>
      <c r="C106" s="4">
        <f t="shared" si="15"/>
        <v>592592.25</v>
      </c>
      <c r="D106">
        <f t="shared" si="16"/>
        <v>2017</v>
      </c>
      <c r="E106">
        <f t="shared" si="17"/>
        <v>12</v>
      </c>
      <c r="F106" s="33">
        <v>10190</v>
      </c>
      <c r="G106" s="33" t="s">
        <v>29</v>
      </c>
      <c r="H106" s="33">
        <v>24</v>
      </c>
      <c r="I106" s="33" t="s">
        <v>74</v>
      </c>
      <c r="J106" s="34">
        <v>43083</v>
      </c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2"/>
      <c r="AK106" s="3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48"/>
      <c r="BL106" s="3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</row>
    <row r="107" spans="1:89" ht="12.75" customHeight="1" x14ac:dyDescent="0.35">
      <c r="A107" s="15">
        <f t="shared" si="14"/>
        <v>43084</v>
      </c>
      <c r="B107" s="107">
        <v>14319520</v>
      </c>
      <c r="C107" s="4">
        <f t="shared" si="15"/>
        <v>596646.66666666663</v>
      </c>
      <c r="D107">
        <f t="shared" si="16"/>
        <v>2017</v>
      </c>
      <c r="E107">
        <f t="shared" si="17"/>
        <v>12</v>
      </c>
      <c r="F107" s="33">
        <v>10190</v>
      </c>
      <c r="G107" s="33" t="s">
        <v>29</v>
      </c>
      <c r="H107" s="33">
        <v>24</v>
      </c>
      <c r="I107" s="33" t="s">
        <v>74</v>
      </c>
      <c r="J107" s="34">
        <v>43084</v>
      </c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2"/>
      <c r="AK107" s="3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48"/>
      <c r="BL107" s="3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</row>
    <row r="108" spans="1:89" ht="12.75" customHeight="1" x14ac:dyDescent="0.35">
      <c r="A108" s="15">
        <f t="shared" si="14"/>
        <v>43085</v>
      </c>
      <c r="B108" s="107">
        <v>14006660</v>
      </c>
      <c r="C108" s="4">
        <f t="shared" si="15"/>
        <v>583610.83333333337</v>
      </c>
      <c r="D108">
        <f t="shared" si="16"/>
        <v>2017</v>
      </c>
      <c r="E108">
        <f t="shared" si="17"/>
        <v>12</v>
      </c>
      <c r="F108" s="33">
        <v>10190</v>
      </c>
      <c r="G108" s="33" t="s">
        <v>29</v>
      </c>
      <c r="H108" s="33">
        <v>24</v>
      </c>
      <c r="I108" s="33" t="s">
        <v>74</v>
      </c>
      <c r="J108" s="34">
        <v>43085</v>
      </c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2"/>
      <c r="AK108" s="3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48"/>
      <c r="BL108" s="3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</row>
    <row r="109" spans="1:89" ht="12.75" customHeight="1" x14ac:dyDescent="0.35">
      <c r="A109" s="15">
        <f t="shared" si="14"/>
        <v>43086</v>
      </c>
      <c r="B109" s="107">
        <v>13954354</v>
      </c>
      <c r="C109" s="4">
        <f t="shared" si="15"/>
        <v>581431.41666666663</v>
      </c>
      <c r="D109">
        <f t="shared" si="16"/>
        <v>2017</v>
      </c>
      <c r="E109">
        <f t="shared" si="17"/>
        <v>12</v>
      </c>
      <c r="F109" s="33">
        <v>10190</v>
      </c>
      <c r="G109" s="33" t="s">
        <v>29</v>
      </c>
      <c r="H109" s="33">
        <v>24</v>
      </c>
      <c r="I109" s="33" t="s">
        <v>74</v>
      </c>
      <c r="J109" s="34">
        <v>43086</v>
      </c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2"/>
      <c r="AK109" s="3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48"/>
      <c r="BL109" s="3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</row>
    <row r="110" spans="1:89" ht="12.75" customHeight="1" x14ac:dyDescent="0.35">
      <c r="A110" s="15">
        <f t="shared" si="14"/>
        <v>43087</v>
      </c>
      <c r="B110" s="107">
        <v>13569770</v>
      </c>
      <c r="C110" s="4">
        <f t="shared" si="15"/>
        <v>565407.08333333337</v>
      </c>
      <c r="D110">
        <f t="shared" si="16"/>
        <v>2017</v>
      </c>
      <c r="E110">
        <f t="shared" si="17"/>
        <v>12</v>
      </c>
      <c r="F110" s="33">
        <v>10190</v>
      </c>
      <c r="G110" s="33" t="s">
        <v>29</v>
      </c>
      <c r="H110" s="33">
        <v>24</v>
      </c>
      <c r="I110" s="33" t="s">
        <v>74</v>
      </c>
      <c r="J110" s="34">
        <v>43087</v>
      </c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2"/>
      <c r="AK110" s="3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48"/>
      <c r="BL110" s="3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</row>
    <row r="111" spans="1:89" ht="12.75" customHeight="1" x14ac:dyDescent="0.35">
      <c r="A111" s="15">
        <f t="shared" si="14"/>
        <v>43088</v>
      </c>
      <c r="B111" s="107">
        <v>13545219</v>
      </c>
      <c r="C111" s="4">
        <f t="shared" si="15"/>
        <v>564384.125</v>
      </c>
      <c r="D111">
        <f t="shared" si="16"/>
        <v>2017</v>
      </c>
      <c r="E111">
        <f t="shared" si="17"/>
        <v>12</v>
      </c>
      <c r="F111" s="33">
        <v>10190</v>
      </c>
      <c r="G111" s="33" t="s">
        <v>29</v>
      </c>
      <c r="H111" s="33">
        <v>24</v>
      </c>
      <c r="I111" s="33" t="s">
        <v>74</v>
      </c>
      <c r="J111" s="34">
        <v>43088</v>
      </c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2"/>
      <c r="AK111" s="3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48"/>
      <c r="BL111" s="3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</row>
    <row r="112" spans="1:89" ht="12.75" customHeight="1" x14ac:dyDescent="0.35">
      <c r="A112" s="15">
        <f t="shared" si="14"/>
        <v>43089</v>
      </c>
      <c r="B112" s="107">
        <v>14296151</v>
      </c>
      <c r="C112" s="4">
        <f t="shared" si="15"/>
        <v>595672.95833333337</v>
      </c>
      <c r="D112">
        <f t="shared" si="16"/>
        <v>2017</v>
      </c>
      <c r="E112">
        <f t="shared" si="17"/>
        <v>12</v>
      </c>
      <c r="F112" s="33">
        <v>10190</v>
      </c>
      <c r="G112" s="33" t="s">
        <v>29</v>
      </c>
      <c r="H112" s="33">
        <v>24</v>
      </c>
      <c r="I112" s="33" t="s">
        <v>74</v>
      </c>
      <c r="J112" s="34">
        <v>43089</v>
      </c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2"/>
      <c r="AK112" s="3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48"/>
      <c r="BL112" s="3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</row>
    <row r="113" spans="1:89" ht="12.75" customHeight="1" x14ac:dyDescent="0.35">
      <c r="A113" s="15">
        <f t="shared" si="14"/>
        <v>43090</v>
      </c>
      <c r="B113" s="107">
        <v>14950202</v>
      </c>
      <c r="C113" s="4">
        <f t="shared" si="15"/>
        <v>622925.08333333337</v>
      </c>
      <c r="D113">
        <f t="shared" si="16"/>
        <v>2017</v>
      </c>
      <c r="E113">
        <f t="shared" si="17"/>
        <v>12</v>
      </c>
      <c r="F113" s="33">
        <v>10190</v>
      </c>
      <c r="G113" s="33" t="s">
        <v>29</v>
      </c>
      <c r="H113" s="33">
        <v>24</v>
      </c>
      <c r="I113" s="33" t="s">
        <v>74</v>
      </c>
      <c r="J113" s="34">
        <v>43090</v>
      </c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2"/>
      <c r="AK113" s="3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48"/>
      <c r="BL113" s="3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</row>
    <row r="114" spans="1:89" ht="12.75" customHeight="1" x14ac:dyDescent="0.35">
      <c r="A114" s="15">
        <f t="shared" si="14"/>
        <v>43091</v>
      </c>
      <c r="B114" s="107">
        <v>14408695</v>
      </c>
      <c r="C114" s="4">
        <f t="shared" si="15"/>
        <v>600362.29166666663</v>
      </c>
      <c r="D114">
        <f t="shared" si="16"/>
        <v>2017</v>
      </c>
      <c r="E114">
        <f t="shared" si="17"/>
        <v>12</v>
      </c>
      <c r="F114" s="33">
        <v>10190</v>
      </c>
      <c r="G114" s="33" t="s">
        <v>29</v>
      </c>
      <c r="H114" s="33">
        <v>24</v>
      </c>
      <c r="I114" s="33" t="s">
        <v>74</v>
      </c>
      <c r="J114" s="34">
        <v>43091</v>
      </c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2"/>
      <c r="AK114" s="3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48"/>
      <c r="BL114" s="3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</row>
    <row r="115" spans="1:89" ht="12.75" customHeight="1" x14ac:dyDescent="0.35">
      <c r="A115" s="15">
        <f t="shared" si="14"/>
        <v>43092</v>
      </c>
      <c r="B115" s="107">
        <v>14531301</v>
      </c>
      <c r="C115" s="4">
        <f t="shared" si="15"/>
        <v>605470.875</v>
      </c>
      <c r="D115">
        <f t="shared" si="16"/>
        <v>2017</v>
      </c>
      <c r="E115">
        <f t="shared" si="17"/>
        <v>12</v>
      </c>
      <c r="F115" s="33">
        <v>10190</v>
      </c>
      <c r="G115" s="33" t="s">
        <v>29</v>
      </c>
      <c r="H115" s="33">
        <v>24</v>
      </c>
      <c r="I115" s="33" t="s">
        <v>74</v>
      </c>
      <c r="J115" s="34">
        <v>43092</v>
      </c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2"/>
      <c r="AK115" s="3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48"/>
      <c r="BL115" s="3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</row>
    <row r="116" spans="1:89" ht="12.75" customHeight="1" x14ac:dyDescent="0.35">
      <c r="A116" s="15">
        <f t="shared" si="14"/>
        <v>43093</v>
      </c>
      <c r="B116" s="107">
        <v>15176643</v>
      </c>
      <c r="C116" s="4">
        <f t="shared" si="15"/>
        <v>632360.125</v>
      </c>
      <c r="D116">
        <f t="shared" si="16"/>
        <v>2017</v>
      </c>
      <c r="E116">
        <f t="shared" si="17"/>
        <v>12</v>
      </c>
      <c r="F116" s="33">
        <v>10190</v>
      </c>
      <c r="G116" s="33" t="s">
        <v>29</v>
      </c>
      <c r="H116" s="33">
        <v>24</v>
      </c>
      <c r="I116" s="33" t="s">
        <v>74</v>
      </c>
      <c r="J116" s="34">
        <v>43093</v>
      </c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2"/>
      <c r="AK116" s="3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48"/>
      <c r="BL116" s="3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</row>
    <row r="117" spans="1:89" ht="12.75" customHeight="1" x14ac:dyDescent="0.35">
      <c r="A117" s="15">
        <f t="shared" si="14"/>
        <v>43094</v>
      </c>
      <c r="B117" s="107">
        <v>14212302</v>
      </c>
      <c r="C117" s="4">
        <f t="shared" si="15"/>
        <v>592179.25</v>
      </c>
      <c r="D117">
        <f t="shared" si="16"/>
        <v>2017</v>
      </c>
      <c r="E117">
        <f t="shared" si="17"/>
        <v>12</v>
      </c>
      <c r="F117" s="33">
        <v>10190</v>
      </c>
      <c r="G117" s="33" t="s">
        <v>29</v>
      </c>
      <c r="H117" s="33">
        <v>24</v>
      </c>
      <c r="I117" s="33" t="s">
        <v>74</v>
      </c>
      <c r="J117" s="34">
        <v>43094</v>
      </c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2"/>
      <c r="AK117" s="3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48"/>
      <c r="BL117" s="3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</row>
    <row r="118" spans="1:89" ht="12.75" customHeight="1" x14ac:dyDescent="0.35">
      <c r="A118" s="15">
        <f t="shared" si="14"/>
        <v>43095</v>
      </c>
      <c r="B118" s="107">
        <v>14502709</v>
      </c>
      <c r="C118" s="4">
        <f t="shared" si="15"/>
        <v>604279.54166666663</v>
      </c>
      <c r="D118">
        <f t="shared" si="16"/>
        <v>2017</v>
      </c>
      <c r="E118">
        <f t="shared" si="17"/>
        <v>12</v>
      </c>
      <c r="F118" s="33">
        <v>10190</v>
      </c>
      <c r="G118" s="33" t="s">
        <v>29</v>
      </c>
      <c r="H118" s="33">
        <v>24</v>
      </c>
      <c r="I118" s="33" t="s">
        <v>74</v>
      </c>
      <c r="J118" s="34">
        <v>43095</v>
      </c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2"/>
      <c r="AK118" s="3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48"/>
      <c r="BL118" s="3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</row>
    <row r="119" spans="1:89" ht="12.75" customHeight="1" x14ac:dyDescent="0.35">
      <c r="A119" s="15">
        <f t="shared" si="14"/>
        <v>43096</v>
      </c>
      <c r="B119" s="107">
        <v>14671552</v>
      </c>
      <c r="C119" s="4">
        <f t="shared" si="15"/>
        <v>611314.66666666663</v>
      </c>
      <c r="D119">
        <f t="shared" si="16"/>
        <v>2017</v>
      </c>
      <c r="E119">
        <f t="shared" si="17"/>
        <v>12</v>
      </c>
      <c r="F119" s="33">
        <v>10190</v>
      </c>
      <c r="G119" s="33" t="s">
        <v>29</v>
      </c>
      <c r="H119" s="33">
        <v>24</v>
      </c>
      <c r="I119" s="33" t="s">
        <v>74</v>
      </c>
      <c r="J119" s="34">
        <v>43096</v>
      </c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2"/>
      <c r="AK119" s="3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48"/>
      <c r="BL119" s="3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</row>
    <row r="120" spans="1:89" ht="12.75" customHeight="1" x14ac:dyDescent="0.35">
      <c r="A120" s="15">
        <f t="shared" si="14"/>
        <v>43097</v>
      </c>
      <c r="B120" s="107">
        <v>14559036</v>
      </c>
      <c r="C120" s="4">
        <f t="shared" si="15"/>
        <v>606626.5</v>
      </c>
      <c r="D120">
        <f t="shared" si="16"/>
        <v>2017</v>
      </c>
      <c r="E120">
        <f t="shared" si="17"/>
        <v>12</v>
      </c>
      <c r="F120" s="33">
        <v>10190</v>
      </c>
      <c r="G120" s="33" t="s">
        <v>29</v>
      </c>
      <c r="H120" s="33">
        <v>24</v>
      </c>
      <c r="I120" s="33" t="s">
        <v>74</v>
      </c>
      <c r="J120" s="34">
        <v>43097</v>
      </c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2"/>
      <c r="AK120" s="3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48"/>
      <c r="BL120" s="3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</row>
    <row r="121" spans="1:89" ht="12.75" customHeight="1" x14ac:dyDescent="0.35">
      <c r="A121" s="15">
        <f t="shared" si="14"/>
        <v>43098</v>
      </c>
      <c r="B121" s="107">
        <v>13993928</v>
      </c>
      <c r="C121" s="4">
        <f t="shared" si="15"/>
        <v>583080.33333333337</v>
      </c>
      <c r="D121">
        <f t="shared" si="16"/>
        <v>2017</v>
      </c>
      <c r="E121">
        <f t="shared" si="17"/>
        <v>12</v>
      </c>
      <c r="F121" s="33">
        <v>10190</v>
      </c>
      <c r="G121" s="33" t="s">
        <v>29</v>
      </c>
      <c r="H121" s="33">
        <v>24</v>
      </c>
      <c r="I121" s="33" t="s">
        <v>74</v>
      </c>
      <c r="J121" s="34">
        <v>43098</v>
      </c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2"/>
      <c r="AK121" s="3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48"/>
      <c r="BL121" s="3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</row>
    <row r="122" spans="1:89" ht="12.75" customHeight="1" x14ac:dyDescent="0.35">
      <c r="A122" s="15">
        <f t="shared" si="14"/>
        <v>43099</v>
      </c>
      <c r="B122" s="107">
        <v>13168293</v>
      </c>
      <c r="C122" s="4">
        <f t="shared" si="15"/>
        <v>548678.875</v>
      </c>
      <c r="D122">
        <f t="shared" si="16"/>
        <v>2017</v>
      </c>
      <c r="E122">
        <f t="shared" si="17"/>
        <v>12</v>
      </c>
      <c r="F122" s="33">
        <v>10190</v>
      </c>
      <c r="G122" s="33" t="s">
        <v>29</v>
      </c>
      <c r="H122" s="33">
        <v>24</v>
      </c>
      <c r="I122" s="33" t="s">
        <v>74</v>
      </c>
      <c r="J122" s="34">
        <v>43099</v>
      </c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2"/>
      <c r="AK122" s="3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48"/>
      <c r="BL122" s="3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</row>
    <row r="123" spans="1:89" ht="12.75" customHeight="1" x14ac:dyDescent="0.35">
      <c r="A123" s="15">
        <f t="shared" si="14"/>
        <v>43100</v>
      </c>
      <c r="B123" s="107">
        <v>13975350</v>
      </c>
      <c r="C123" s="4">
        <f t="shared" si="15"/>
        <v>582306.25</v>
      </c>
      <c r="D123">
        <f t="shared" si="16"/>
        <v>2017</v>
      </c>
      <c r="E123">
        <f t="shared" si="17"/>
        <v>12</v>
      </c>
      <c r="F123" s="33">
        <v>10190</v>
      </c>
      <c r="G123" s="33" t="s">
        <v>29</v>
      </c>
      <c r="H123" s="33">
        <v>24</v>
      </c>
      <c r="I123" s="33" t="s">
        <v>74</v>
      </c>
      <c r="J123" s="34">
        <v>43100</v>
      </c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2"/>
      <c r="AK123" s="3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48"/>
      <c r="BL123" s="3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</row>
    <row r="124" spans="1:89" ht="12.75" customHeight="1" x14ac:dyDescent="0.35">
      <c r="A124" s="15">
        <f t="shared" si="14"/>
        <v>43101</v>
      </c>
      <c r="B124" s="107">
        <v>14166364</v>
      </c>
      <c r="C124" s="4">
        <f t="shared" si="15"/>
        <v>590265.16666666663</v>
      </c>
      <c r="D124">
        <f t="shared" si="16"/>
        <v>2018</v>
      </c>
      <c r="E124">
        <f t="shared" si="17"/>
        <v>1</v>
      </c>
      <c r="F124" s="33">
        <v>10190</v>
      </c>
      <c r="G124" s="33" t="s">
        <v>29</v>
      </c>
      <c r="H124" s="33">
        <v>24</v>
      </c>
      <c r="I124" s="33" t="s">
        <v>74</v>
      </c>
      <c r="J124" s="34">
        <v>43101</v>
      </c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2"/>
      <c r="AK124" s="3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48"/>
      <c r="BL124" s="3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</row>
    <row r="125" spans="1:89" ht="12.75" customHeight="1" x14ac:dyDescent="0.35">
      <c r="A125" s="15">
        <f t="shared" si="14"/>
        <v>43102</v>
      </c>
      <c r="B125" s="107">
        <v>14725589</v>
      </c>
      <c r="C125" s="4">
        <f t="shared" si="15"/>
        <v>613566.20833333337</v>
      </c>
      <c r="D125">
        <f t="shared" si="16"/>
        <v>2018</v>
      </c>
      <c r="E125">
        <f t="shared" si="17"/>
        <v>1</v>
      </c>
      <c r="F125" s="33">
        <v>10190</v>
      </c>
      <c r="G125" s="33" t="s">
        <v>29</v>
      </c>
      <c r="H125" s="33">
        <v>24</v>
      </c>
      <c r="I125" s="33" t="s">
        <v>74</v>
      </c>
      <c r="J125" s="34">
        <v>43102</v>
      </c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2"/>
      <c r="AK125" s="3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48"/>
      <c r="BL125" s="3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</row>
    <row r="126" spans="1:89" ht="12.75" customHeight="1" x14ac:dyDescent="0.35">
      <c r="A126" s="15">
        <f t="shared" si="14"/>
        <v>43103</v>
      </c>
      <c r="B126" s="107">
        <v>14641489</v>
      </c>
      <c r="C126" s="4">
        <f t="shared" si="15"/>
        <v>610062.04166666663</v>
      </c>
      <c r="D126">
        <f t="shared" si="16"/>
        <v>2018</v>
      </c>
      <c r="E126">
        <f t="shared" si="17"/>
        <v>1</v>
      </c>
      <c r="F126" s="33">
        <v>10190</v>
      </c>
      <c r="G126" s="33" t="s">
        <v>29</v>
      </c>
      <c r="H126" s="33">
        <v>24</v>
      </c>
      <c r="I126" s="33" t="s">
        <v>74</v>
      </c>
      <c r="J126" s="34">
        <v>43103</v>
      </c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2"/>
      <c r="AK126" s="3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48"/>
      <c r="BL126" s="3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</row>
    <row r="127" spans="1:89" ht="12.75" customHeight="1" x14ac:dyDescent="0.35">
      <c r="A127" s="15">
        <f t="shared" si="14"/>
        <v>43104</v>
      </c>
      <c r="B127" s="107">
        <v>14699178</v>
      </c>
      <c r="C127" s="4">
        <f t="shared" si="15"/>
        <v>612465.75</v>
      </c>
      <c r="D127">
        <f t="shared" si="16"/>
        <v>2018</v>
      </c>
      <c r="E127">
        <f t="shared" si="17"/>
        <v>1</v>
      </c>
      <c r="F127" s="33">
        <v>10190</v>
      </c>
      <c r="G127" s="33" t="s">
        <v>29</v>
      </c>
      <c r="H127" s="33">
        <v>24</v>
      </c>
      <c r="I127" s="33" t="s">
        <v>74</v>
      </c>
      <c r="J127" s="34">
        <v>43104</v>
      </c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2"/>
      <c r="AK127" s="3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48"/>
      <c r="BL127" s="3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</row>
    <row r="128" spans="1:89" ht="12.75" customHeight="1" x14ac:dyDescent="0.35">
      <c r="A128" s="15">
        <f t="shared" si="14"/>
        <v>43105</v>
      </c>
      <c r="B128" s="107">
        <v>14185472</v>
      </c>
      <c r="C128" s="4">
        <f t="shared" si="15"/>
        <v>591061.33333333337</v>
      </c>
      <c r="D128">
        <f t="shared" si="16"/>
        <v>2018</v>
      </c>
      <c r="E128">
        <f t="shared" si="17"/>
        <v>1</v>
      </c>
      <c r="F128" s="33">
        <v>10190</v>
      </c>
      <c r="G128" s="33" t="s">
        <v>29</v>
      </c>
      <c r="H128" s="33">
        <v>24</v>
      </c>
      <c r="I128" s="33" t="s">
        <v>74</v>
      </c>
      <c r="J128" s="34">
        <v>43105</v>
      </c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2"/>
      <c r="AK128" s="3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48"/>
      <c r="BL128" s="3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</row>
    <row r="129" spans="1:89" ht="12.75" customHeight="1" x14ac:dyDescent="0.35">
      <c r="A129" s="15">
        <f t="shared" si="14"/>
        <v>43106</v>
      </c>
      <c r="B129" s="107">
        <v>13664093</v>
      </c>
      <c r="C129" s="4">
        <f t="shared" si="15"/>
        <v>569337.20833333337</v>
      </c>
      <c r="D129">
        <f t="shared" si="16"/>
        <v>2018</v>
      </c>
      <c r="E129">
        <f t="shared" si="17"/>
        <v>1</v>
      </c>
      <c r="F129" s="33">
        <v>10190</v>
      </c>
      <c r="G129" s="33" t="s">
        <v>29</v>
      </c>
      <c r="H129" s="33">
        <v>24</v>
      </c>
      <c r="I129" s="33" t="s">
        <v>74</v>
      </c>
      <c r="J129" s="34">
        <v>43106</v>
      </c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2"/>
      <c r="AK129" s="3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48"/>
      <c r="BL129" s="3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</row>
    <row r="130" spans="1:89" ht="12.75" customHeight="1" x14ac:dyDescent="0.35">
      <c r="A130" s="15">
        <f t="shared" si="14"/>
        <v>43107</v>
      </c>
      <c r="B130" s="107">
        <v>13634198</v>
      </c>
      <c r="C130" s="4">
        <f t="shared" si="15"/>
        <v>568091.58333333337</v>
      </c>
      <c r="D130">
        <f t="shared" si="16"/>
        <v>2018</v>
      </c>
      <c r="E130">
        <f t="shared" si="17"/>
        <v>1</v>
      </c>
      <c r="F130" s="33">
        <v>10190</v>
      </c>
      <c r="G130" s="33" t="s">
        <v>29</v>
      </c>
      <c r="H130" s="33">
        <v>24</v>
      </c>
      <c r="I130" s="33" t="s">
        <v>74</v>
      </c>
      <c r="J130" s="34">
        <v>43107</v>
      </c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2"/>
      <c r="AK130" s="3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48"/>
      <c r="BL130" s="3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</row>
    <row r="131" spans="1:89" ht="12.75" customHeight="1" x14ac:dyDescent="0.35">
      <c r="A131" s="15">
        <f t="shared" si="14"/>
        <v>43108</v>
      </c>
      <c r="B131" s="107">
        <v>13920538</v>
      </c>
      <c r="C131" s="4">
        <f t="shared" si="15"/>
        <v>580022.41666666663</v>
      </c>
      <c r="D131">
        <f t="shared" si="16"/>
        <v>2018</v>
      </c>
      <c r="E131">
        <f t="shared" si="17"/>
        <v>1</v>
      </c>
      <c r="F131" s="33">
        <v>10190</v>
      </c>
      <c r="G131" s="33" t="s">
        <v>29</v>
      </c>
      <c r="H131" s="33">
        <v>24</v>
      </c>
      <c r="I131" s="33" t="s">
        <v>74</v>
      </c>
      <c r="J131" s="34">
        <v>43108</v>
      </c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2"/>
      <c r="AK131" s="3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48"/>
      <c r="BL131" s="3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</row>
    <row r="132" spans="1:89" ht="12.75" customHeight="1" x14ac:dyDescent="0.35">
      <c r="A132" s="15">
        <f t="shared" si="14"/>
        <v>43109</v>
      </c>
      <c r="B132" s="107">
        <v>13909094</v>
      </c>
      <c r="C132" s="4">
        <f t="shared" si="15"/>
        <v>579545.58333333337</v>
      </c>
      <c r="D132">
        <f t="shared" si="16"/>
        <v>2018</v>
      </c>
      <c r="E132">
        <f t="shared" si="17"/>
        <v>1</v>
      </c>
      <c r="F132" s="33">
        <v>10190</v>
      </c>
      <c r="G132" s="33" t="s">
        <v>29</v>
      </c>
      <c r="H132" s="33">
        <v>24</v>
      </c>
      <c r="I132" s="33" t="s">
        <v>74</v>
      </c>
      <c r="J132" s="34">
        <v>43109</v>
      </c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2"/>
      <c r="AK132" s="3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48"/>
      <c r="BL132" s="3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</row>
    <row r="133" spans="1:89" ht="12.75" customHeight="1" x14ac:dyDescent="0.35">
      <c r="A133" s="15">
        <f t="shared" si="14"/>
        <v>43110</v>
      </c>
      <c r="B133" s="107">
        <v>13793423</v>
      </c>
      <c r="C133" s="4">
        <f t="shared" si="15"/>
        <v>574725.95833333337</v>
      </c>
      <c r="D133">
        <f t="shared" si="16"/>
        <v>2018</v>
      </c>
      <c r="E133">
        <f t="shared" si="17"/>
        <v>1</v>
      </c>
      <c r="F133" s="33">
        <v>10190</v>
      </c>
      <c r="G133" s="33" t="s">
        <v>29</v>
      </c>
      <c r="H133" s="33">
        <v>24</v>
      </c>
      <c r="I133" s="33" t="s">
        <v>74</v>
      </c>
      <c r="J133" s="34">
        <v>43110</v>
      </c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2"/>
      <c r="AK133" s="3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48"/>
      <c r="BL133" s="3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</row>
    <row r="134" spans="1:89" ht="12.75" customHeight="1" x14ac:dyDescent="0.35">
      <c r="A134" s="15">
        <f t="shared" si="14"/>
        <v>43111</v>
      </c>
      <c r="B134" s="107">
        <v>14270548</v>
      </c>
      <c r="C134" s="4">
        <f t="shared" si="15"/>
        <v>594606.16666666663</v>
      </c>
      <c r="D134">
        <f t="shared" si="16"/>
        <v>2018</v>
      </c>
      <c r="E134">
        <f t="shared" si="17"/>
        <v>1</v>
      </c>
      <c r="F134" s="33">
        <v>10190</v>
      </c>
      <c r="G134" s="33" t="s">
        <v>29</v>
      </c>
      <c r="H134" s="33">
        <v>24</v>
      </c>
      <c r="I134" s="33" t="s">
        <v>74</v>
      </c>
      <c r="J134" s="34">
        <v>43111</v>
      </c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2"/>
      <c r="AK134" s="3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48"/>
      <c r="BL134" s="3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</row>
    <row r="135" spans="1:89" ht="12.75" customHeight="1" x14ac:dyDescent="0.35">
      <c r="A135" s="15">
        <f t="shared" si="14"/>
        <v>43112</v>
      </c>
      <c r="B135" s="107">
        <v>14375814</v>
      </c>
      <c r="C135" s="4">
        <f t="shared" si="15"/>
        <v>598992.25</v>
      </c>
      <c r="D135">
        <f t="shared" si="16"/>
        <v>2018</v>
      </c>
      <c r="E135">
        <f t="shared" si="17"/>
        <v>1</v>
      </c>
      <c r="F135" s="33">
        <v>10190</v>
      </c>
      <c r="G135" s="33" t="s">
        <v>29</v>
      </c>
      <c r="H135" s="33">
        <v>24</v>
      </c>
      <c r="I135" s="33" t="s">
        <v>74</v>
      </c>
      <c r="J135" s="34">
        <v>43112</v>
      </c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2"/>
      <c r="AK135" s="3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48"/>
      <c r="BL135" s="3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</row>
    <row r="136" spans="1:89" ht="12.75" customHeight="1" x14ac:dyDescent="0.35">
      <c r="A136" s="15">
        <f t="shared" si="14"/>
        <v>43113</v>
      </c>
      <c r="B136" s="107">
        <v>13846561</v>
      </c>
      <c r="C136" s="4">
        <f t="shared" si="15"/>
        <v>576940.04166666663</v>
      </c>
      <c r="D136">
        <f t="shared" si="16"/>
        <v>2018</v>
      </c>
      <c r="E136">
        <f t="shared" si="17"/>
        <v>1</v>
      </c>
      <c r="F136" s="33">
        <v>10190</v>
      </c>
      <c r="G136" s="33" t="s">
        <v>29</v>
      </c>
      <c r="H136" s="33">
        <v>24</v>
      </c>
      <c r="I136" s="33" t="s">
        <v>74</v>
      </c>
      <c r="J136" s="34">
        <v>43113</v>
      </c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2"/>
      <c r="AK136" s="3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48"/>
      <c r="BL136" s="3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</row>
    <row r="137" spans="1:89" ht="12.75" customHeight="1" x14ac:dyDescent="0.35">
      <c r="A137" s="15">
        <f t="shared" si="14"/>
        <v>43114</v>
      </c>
      <c r="B137" s="107">
        <v>13598388</v>
      </c>
      <c r="C137" s="4">
        <f t="shared" si="15"/>
        <v>566599.5</v>
      </c>
      <c r="D137">
        <f t="shared" si="16"/>
        <v>2018</v>
      </c>
      <c r="E137">
        <f t="shared" si="17"/>
        <v>1</v>
      </c>
      <c r="F137" s="33">
        <v>10190</v>
      </c>
      <c r="G137" s="33" t="s">
        <v>29</v>
      </c>
      <c r="H137" s="33">
        <v>24</v>
      </c>
      <c r="I137" s="33" t="s">
        <v>74</v>
      </c>
      <c r="J137" s="34">
        <v>43114</v>
      </c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2"/>
      <c r="AK137" s="3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48"/>
      <c r="BL137" s="3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</row>
    <row r="138" spans="1:89" ht="12.75" customHeight="1" x14ac:dyDescent="0.35">
      <c r="A138" s="15">
        <f t="shared" si="14"/>
        <v>43115</v>
      </c>
      <c r="B138" s="107">
        <v>13927414</v>
      </c>
      <c r="C138" s="4">
        <f t="shared" si="15"/>
        <v>580308.91666666663</v>
      </c>
      <c r="D138">
        <f t="shared" si="16"/>
        <v>2018</v>
      </c>
      <c r="E138">
        <f t="shared" si="17"/>
        <v>1</v>
      </c>
      <c r="F138" s="33">
        <v>10190</v>
      </c>
      <c r="G138" s="33" t="s">
        <v>29</v>
      </c>
      <c r="H138" s="33">
        <v>24</v>
      </c>
      <c r="I138" s="33" t="s">
        <v>74</v>
      </c>
      <c r="J138" s="34">
        <v>43115</v>
      </c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2"/>
      <c r="AK138" s="3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48"/>
      <c r="BL138" s="3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</row>
    <row r="139" spans="1:89" ht="12.75" customHeight="1" x14ac:dyDescent="0.35">
      <c r="A139" s="15">
        <f t="shared" si="14"/>
        <v>43116</v>
      </c>
      <c r="B139" s="107">
        <v>14155753</v>
      </c>
      <c r="C139" s="4">
        <f t="shared" si="15"/>
        <v>589823.04166666663</v>
      </c>
      <c r="D139">
        <f t="shared" si="16"/>
        <v>2018</v>
      </c>
      <c r="E139">
        <f t="shared" si="17"/>
        <v>1</v>
      </c>
      <c r="F139" s="33">
        <v>10190</v>
      </c>
      <c r="G139" s="33" t="s">
        <v>29</v>
      </c>
      <c r="H139" s="33">
        <v>24</v>
      </c>
      <c r="I139" s="33" t="s">
        <v>74</v>
      </c>
      <c r="J139" s="34">
        <v>43116</v>
      </c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2"/>
      <c r="AK139" s="3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48"/>
      <c r="BL139" s="3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</row>
    <row r="140" spans="1:89" ht="12.75" customHeight="1" x14ac:dyDescent="0.35">
      <c r="A140" s="15">
        <f t="shared" si="14"/>
        <v>43117</v>
      </c>
      <c r="B140" s="107">
        <v>13963824</v>
      </c>
      <c r="C140" s="4">
        <f t="shared" si="15"/>
        <v>581826</v>
      </c>
      <c r="D140">
        <f t="shared" si="16"/>
        <v>2018</v>
      </c>
      <c r="E140">
        <f t="shared" si="17"/>
        <v>1</v>
      </c>
      <c r="F140" s="33">
        <v>10190</v>
      </c>
      <c r="G140" s="33" t="s">
        <v>29</v>
      </c>
      <c r="H140" s="33">
        <v>24</v>
      </c>
      <c r="I140" s="33" t="s">
        <v>74</v>
      </c>
      <c r="J140" s="34">
        <v>43117</v>
      </c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2"/>
      <c r="AK140" s="3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48"/>
      <c r="BL140" s="3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</row>
    <row r="141" spans="1:89" ht="12.75" customHeight="1" x14ac:dyDescent="0.35">
      <c r="A141" s="15">
        <f t="shared" si="14"/>
        <v>43118</v>
      </c>
      <c r="B141" s="107">
        <v>13646755</v>
      </c>
      <c r="C141" s="4">
        <f t="shared" si="15"/>
        <v>568614.79166666663</v>
      </c>
      <c r="D141">
        <f t="shared" si="16"/>
        <v>2018</v>
      </c>
      <c r="E141">
        <f t="shared" si="17"/>
        <v>1</v>
      </c>
      <c r="F141" s="33">
        <v>10190</v>
      </c>
      <c r="G141" s="33" t="s">
        <v>29</v>
      </c>
      <c r="H141" s="33">
        <v>24</v>
      </c>
      <c r="I141" s="33" t="s">
        <v>74</v>
      </c>
      <c r="J141" s="34">
        <v>43118</v>
      </c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2"/>
      <c r="AK141" s="3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48"/>
      <c r="BL141" s="3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</row>
    <row r="142" spans="1:89" ht="12.75" customHeight="1" x14ac:dyDescent="0.35">
      <c r="A142" s="15">
        <f t="shared" si="14"/>
        <v>43119</v>
      </c>
      <c r="B142" s="107">
        <v>13796799</v>
      </c>
      <c r="C142" s="4">
        <f t="shared" si="15"/>
        <v>574866.625</v>
      </c>
      <c r="D142">
        <f t="shared" si="16"/>
        <v>2018</v>
      </c>
      <c r="E142">
        <f t="shared" si="17"/>
        <v>1</v>
      </c>
      <c r="F142" s="33">
        <v>10190</v>
      </c>
      <c r="G142" s="33" t="s">
        <v>29</v>
      </c>
      <c r="H142" s="33">
        <v>24</v>
      </c>
      <c r="I142" s="33" t="s">
        <v>74</v>
      </c>
      <c r="J142" s="34">
        <v>43119</v>
      </c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2"/>
      <c r="AK142" s="3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48"/>
      <c r="BL142" s="3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</row>
    <row r="143" spans="1:89" ht="12.75" customHeight="1" x14ac:dyDescent="0.35">
      <c r="A143" s="15">
        <f t="shared" si="14"/>
        <v>43120</v>
      </c>
      <c r="B143" s="107">
        <v>13493839</v>
      </c>
      <c r="C143" s="4">
        <f t="shared" si="15"/>
        <v>562243.29166666663</v>
      </c>
      <c r="D143">
        <f t="shared" si="16"/>
        <v>2018</v>
      </c>
      <c r="E143">
        <f t="shared" si="17"/>
        <v>1</v>
      </c>
      <c r="F143" s="33">
        <v>10190</v>
      </c>
      <c r="G143" s="33" t="s">
        <v>29</v>
      </c>
      <c r="H143" s="33">
        <v>24</v>
      </c>
      <c r="I143" s="33" t="s">
        <v>74</v>
      </c>
      <c r="J143" s="34">
        <v>43120</v>
      </c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2"/>
      <c r="AK143" s="3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48"/>
      <c r="BL143" s="3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</row>
    <row r="144" spans="1:89" ht="12.75" customHeight="1" x14ac:dyDescent="0.35">
      <c r="A144" s="15">
        <f t="shared" si="14"/>
        <v>43121</v>
      </c>
      <c r="B144" s="107">
        <v>13884235</v>
      </c>
      <c r="C144" s="4">
        <f t="shared" si="15"/>
        <v>578509.79166666663</v>
      </c>
      <c r="D144">
        <f t="shared" si="16"/>
        <v>2018</v>
      </c>
      <c r="E144">
        <f t="shared" si="17"/>
        <v>1</v>
      </c>
      <c r="F144" s="33">
        <v>10190</v>
      </c>
      <c r="G144" s="33" t="s">
        <v>29</v>
      </c>
      <c r="H144" s="33">
        <v>24</v>
      </c>
      <c r="I144" s="33" t="s">
        <v>74</v>
      </c>
      <c r="J144" s="34">
        <v>43121</v>
      </c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2"/>
      <c r="AK144" s="3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48"/>
      <c r="BL144" s="3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</row>
    <row r="145" spans="1:89" ht="12.75" customHeight="1" x14ac:dyDescent="0.35">
      <c r="A145" s="15">
        <f t="shared" si="14"/>
        <v>43122</v>
      </c>
      <c r="B145" s="107">
        <v>14207877</v>
      </c>
      <c r="C145" s="4">
        <f t="shared" si="15"/>
        <v>591994.875</v>
      </c>
      <c r="D145">
        <f t="shared" si="16"/>
        <v>2018</v>
      </c>
      <c r="E145">
        <f t="shared" si="17"/>
        <v>1</v>
      </c>
      <c r="F145" s="33">
        <v>10190</v>
      </c>
      <c r="G145" s="33" t="s">
        <v>29</v>
      </c>
      <c r="H145" s="33">
        <v>24</v>
      </c>
      <c r="I145" s="33" t="s">
        <v>74</v>
      </c>
      <c r="J145" s="34">
        <v>43122</v>
      </c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2"/>
      <c r="AK145" s="3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48"/>
      <c r="BL145" s="3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</row>
    <row r="146" spans="1:89" ht="12.75" customHeight="1" x14ac:dyDescent="0.35">
      <c r="A146" s="15">
        <f t="shared" si="14"/>
        <v>43123</v>
      </c>
      <c r="B146" s="107">
        <v>14504651</v>
      </c>
      <c r="C146" s="4">
        <f t="shared" si="15"/>
        <v>604360.45833333337</v>
      </c>
      <c r="D146">
        <f t="shared" si="16"/>
        <v>2018</v>
      </c>
      <c r="E146">
        <f t="shared" si="17"/>
        <v>1</v>
      </c>
      <c r="F146" s="33">
        <v>10190</v>
      </c>
      <c r="G146" s="33" t="s">
        <v>29</v>
      </c>
      <c r="H146" s="33">
        <v>24</v>
      </c>
      <c r="I146" s="33" t="s">
        <v>74</v>
      </c>
      <c r="J146" s="34">
        <v>43123</v>
      </c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2"/>
      <c r="AK146" s="3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48"/>
      <c r="BL146" s="3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</row>
    <row r="147" spans="1:89" ht="12.75" customHeight="1" x14ac:dyDescent="0.35">
      <c r="A147" s="15">
        <f t="shared" si="14"/>
        <v>43124</v>
      </c>
      <c r="B147" s="107">
        <v>13954412</v>
      </c>
      <c r="C147" s="4">
        <f t="shared" si="15"/>
        <v>581433.83333333337</v>
      </c>
      <c r="D147">
        <f t="shared" si="16"/>
        <v>2018</v>
      </c>
      <c r="E147">
        <f t="shared" si="17"/>
        <v>1</v>
      </c>
      <c r="F147" s="33">
        <v>10190</v>
      </c>
      <c r="G147" s="33" t="s">
        <v>29</v>
      </c>
      <c r="H147" s="33">
        <v>24</v>
      </c>
      <c r="I147" s="33" t="s">
        <v>74</v>
      </c>
      <c r="J147" s="34">
        <v>43124</v>
      </c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2"/>
      <c r="AK147" s="3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48"/>
      <c r="BL147" s="3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</row>
    <row r="148" spans="1:89" ht="12.75" customHeight="1" x14ac:dyDescent="0.35">
      <c r="A148" s="15">
        <f t="shared" si="14"/>
        <v>43125</v>
      </c>
      <c r="B148" s="107">
        <v>13916180</v>
      </c>
      <c r="C148" s="4">
        <f t="shared" si="15"/>
        <v>579840.83333333337</v>
      </c>
      <c r="D148">
        <f t="shared" si="16"/>
        <v>2018</v>
      </c>
      <c r="E148">
        <f t="shared" si="17"/>
        <v>1</v>
      </c>
      <c r="F148" s="33">
        <v>10190</v>
      </c>
      <c r="G148" s="33" t="s">
        <v>29</v>
      </c>
      <c r="H148" s="33">
        <v>24</v>
      </c>
      <c r="I148" s="33" t="s">
        <v>74</v>
      </c>
      <c r="J148" s="34">
        <v>43125</v>
      </c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2"/>
      <c r="AK148" s="3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48"/>
      <c r="BL148" s="3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</row>
    <row r="149" spans="1:89" ht="12.75" customHeight="1" x14ac:dyDescent="0.35">
      <c r="A149" s="15">
        <f t="shared" si="14"/>
        <v>43126</v>
      </c>
      <c r="B149" s="107">
        <v>13979091</v>
      </c>
      <c r="C149" s="4">
        <f t="shared" si="15"/>
        <v>582462.125</v>
      </c>
      <c r="D149">
        <f t="shared" si="16"/>
        <v>2018</v>
      </c>
      <c r="E149">
        <f t="shared" si="17"/>
        <v>1</v>
      </c>
      <c r="F149" s="33">
        <v>10190</v>
      </c>
      <c r="G149" s="33" t="s">
        <v>29</v>
      </c>
      <c r="H149" s="33">
        <v>24</v>
      </c>
      <c r="I149" s="33" t="s">
        <v>74</v>
      </c>
      <c r="J149" s="34">
        <v>43126</v>
      </c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2"/>
      <c r="AK149" s="3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48"/>
      <c r="BL149" s="3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</row>
    <row r="150" spans="1:89" ht="12.75" customHeight="1" x14ac:dyDescent="0.35">
      <c r="A150" s="15">
        <f t="shared" si="14"/>
        <v>43127</v>
      </c>
      <c r="B150" s="107">
        <v>13058302</v>
      </c>
      <c r="C150" s="4">
        <f t="shared" si="15"/>
        <v>544095.91666666663</v>
      </c>
      <c r="D150">
        <f t="shared" si="16"/>
        <v>2018</v>
      </c>
      <c r="E150">
        <f t="shared" si="17"/>
        <v>1</v>
      </c>
      <c r="F150" s="33">
        <v>10190</v>
      </c>
      <c r="G150" s="33" t="s">
        <v>29</v>
      </c>
      <c r="H150" s="33">
        <v>24</v>
      </c>
      <c r="I150" s="33" t="s">
        <v>74</v>
      </c>
      <c r="J150" s="34">
        <v>43127</v>
      </c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2"/>
      <c r="AK150" s="3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48"/>
      <c r="BL150" s="3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</row>
    <row r="151" spans="1:89" ht="12.75" customHeight="1" x14ac:dyDescent="0.35">
      <c r="A151" s="15">
        <f t="shared" si="14"/>
        <v>43128</v>
      </c>
      <c r="B151" s="107">
        <v>13006371</v>
      </c>
      <c r="C151" s="4">
        <f t="shared" si="15"/>
        <v>541932.125</v>
      </c>
      <c r="D151">
        <f t="shared" si="16"/>
        <v>2018</v>
      </c>
      <c r="E151">
        <f t="shared" si="17"/>
        <v>1</v>
      </c>
      <c r="F151" s="33">
        <v>10190</v>
      </c>
      <c r="G151" s="33" t="s">
        <v>29</v>
      </c>
      <c r="H151" s="33">
        <v>24</v>
      </c>
      <c r="I151" s="33" t="s">
        <v>74</v>
      </c>
      <c r="J151" s="34">
        <v>43128</v>
      </c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2"/>
      <c r="AK151" s="3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48"/>
      <c r="BL151" s="3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</row>
    <row r="152" spans="1:89" ht="12.75" customHeight="1" x14ac:dyDescent="0.35">
      <c r="A152" s="15">
        <f t="shared" si="14"/>
        <v>43129</v>
      </c>
      <c r="B152" s="107">
        <v>13468639</v>
      </c>
      <c r="C152" s="4">
        <f t="shared" si="15"/>
        <v>561193.29166666663</v>
      </c>
      <c r="D152">
        <f t="shared" si="16"/>
        <v>2018</v>
      </c>
      <c r="E152">
        <f t="shared" si="17"/>
        <v>1</v>
      </c>
      <c r="F152" s="33">
        <v>10190</v>
      </c>
      <c r="G152" s="33" t="s">
        <v>29</v>
      </c>
      <c r="H152" s="33">
        <v>24</v>
      </c>
      <c r="I152" s="33" t="s">
        <v>74</v>
      </c>
      <c r="J152" s="34">
        <v>43129</v>
      </c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2"/>
      <c r="AK152" s="3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48"/>
      <c r="BL152" s="3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</row>
    <row r="153" spans="1:89" ht="12.75" customHeight="1" x14ac:dyDescent="0.35">
      <c r="A153" s="15">
        <f t="shared" si="14"/>
        <v>43130</v>
      </c>
      <c r="B153" s="107">
        <v>13345649</v>
      </c>
      <c r="C153" s="4">
        <f t="shared" si="15"/>
        <v>556068.70833333337</v>
      </c>
      <c r="D153">
        <f t="shared" si="16"/>
        <v>2018</v>
      </c>
      <c r="E153">
        <f t="shared" si="17"/>
        <v>1</v>
      </c>
      <c r="F153" s="33">
        <v>10190</v>
      </c>
      <c r="G153" s="33" t="s">
        <v>29</v>
      </c>
      <c r="H153" s="33">
        <v>24</v>
      </c>
      <c r="I153" s="33" t="s">
        <v>74</v>
      </c>
      <c r="J153" s="34">
        <v>43130</v>
      </c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2"/>
      <c r="AK153" s="3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48"/>
      <c r="BL153" s="3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</row>
    <row r="154" spans="1:89" ht="12.75" customHeight="1" x14ac:dyDescent="0.35">
      <c r="A154" s="15">
        <f t="shared" si="14"/>
        <v>43131</v>
      </c>
      <c r="B154" s="107">
        <v>14063153</v>
      </c>
      <c r="C154" s="4">
        <f t="shared" si="15"/>
        <v>585964.70833333337</v>
      </c>
      <c r="D154">
        <f t="shared" si="16"/>
        <v>2018</v>
      </c>
      <c r="E154">
        <f t="shared" si="17"/>
        <v>1</v>
      </c>
      <c r="F154" s="33">
        <v>10190</v>
      </c>
      <c r="G154" s="33" t="s">
        <v>29</v>
      </c>
      <c r="H154" s="33">
        <v>24</v>
      </c>
      <c r="I154" s="33" t="s">
        <v>74</v>
      </c>
      <c r="J154" s="34">
        <v>43131</v>
      </c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2"/>
      <c r="AK154" s="3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48"/>
      <c r="BL154" s="3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</row>
    <row r="155" spans="1:89" ht="12.75" customHeight="1" x14ac:dyDescent="0.35">
      <c r="A155" s="15">
        <f t="shared" si="14"/>
        <v>43132</v>
      </c>
      <c r="B155" s="107">
        <v>14115226</v>
      </c>
      <c r="C155" s="4">
        <f t="shared" si="15"/>
        <v>588134.41666666663</v>
      </c>
      <c r="D155">
        <f t="shared" si="16"/>
        <v>2018</v>
      </c>
      <c r="E155">
        <f t="shared" si="17"/>
        <v>2</v>
      </c>
      <c r="F155" s="33">
        <v>10190</v>
      </c>
      <c r="G155" s="33" t="s">
        <v>29</v>
      </c>
      <c r="H155" s="33">
        <v>24</v>
      </c>
      <c r="I155" s="33" t="s">
        <v>74</v>
      </c>
      <c r="J155" s="34">
        <v>43132</v>
      </c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2"/>
      <c r="AK155" s="3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48"/>
      <c r="BL155" s="3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</row>
    <row r="156" spans="1:89" ht="12.75" customHeight="1" x14ac:dyDescent="0.35">
      <c r="A156" s="15">
        <f t="shared" si="14"/>
        <v>43133</v>
      </c>
      <c r="B156" s="107">
        <v>13770258</v>
      </c>
      <c r="C156" s="4">
        <f t="shared" si="15"/>
        <v>573760.75</v>
      </c>
      <c r="D156">
        <f t="shared" si="16"/>
        <v>2018</v>
      </c>
      <c r="E156">
        <f t="shared" si="17"/>
        <v>2</v>
      </c>
      <c r="F156" s="33">
        <v>10190</v>
      </c>
      <c r="G156" s="33" t="s">
        <v>29</v>
      </c>
      <c r="H156" s="33">
        <v>24</v>
      </c>
      <c r="I156" s="33" t="s">
        <v>74</v>
      </c>
      <c r="J156" s="34">
        <v>43133</v>
      </c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2"/>
      <c r="AK156" s="3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48"/>
      <c r="BL156" s="3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</row>
    <row r="157" spans="1:89" ht="12.75" customHeight="1" x14ac:dyDescent="0.35">
      <c r="A157" s="15">
        <f t="shared" si="14"/>
        <v>43134</v>
      </c>
      <c r="B157" s="107">
        <v>12704042</v>
      </c>
      <c r="C157" s="4">
        <f t="shared" si="15"/>
        <v>529335.08333333337</v>
      </c>
      <c r="D157">
        <f t="shared" si="16"/>
        <v>2018</v>
      </c>
      <c r="E157">
        <f t="shared" si="17"/>
        <v>2</v>
      </c>
      <c r="F157" s="33">
        <v>10190</v>
      </c>
      <c r="G157" s="33" t="s">
        <v>29</v>
      </c>
      <c r="H157" s="33">
        <v>24</v>
      </c>
      <c r="I157" s="33" t="s">
        <v>74</v>
      </c>
      <c r="J157" s="34">
        <v>43134</v>
      </c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2"/>
      <c r="AK157" s="3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48"/>
      <c r="BL157" s="3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</row>
    <row r="158" spans="1:89" ht="12.75" customHeight="1" x14ac:dyDescent="0.35">
      <c r="A158" s="15">
        <f t="shared" si="14"/>
        <v>43135</v>
      </c>
      <c r="B158" s="107">
        <v>12438903</v>
      </c>
      <c r="C158" s="4">
        <f t="shared" si="15"/>
        <v>518287.625</v>
      </c>
      <c r="D158">
        <f t="shared" si="16"/>
        <v>2018</v>
      </c>
      <c r="E158">
        <f t="shared" si="17"/>
        <v>2</v>
      </c>
      <c r="F158" s="33">
        <v>10190</v>
      </c>
      <c r="G158" s="33" t="s">
        <v>29</v>
      </c>
      <c r="H158" s="33">
        <v>24</v>
      </c>
      <c r="I158" s="33" t="s">
        <v>74</v>
      </c>
      <c r="J158" s="34">
        <v>43135</v>
      </c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2"/>
      <c r="AK158" s="3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48"/>
      <c r="BL158" s="3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</row>
    <row r="159" spans="1:89" ht="12.75" customHeight="1" x14ac:dyDescent="0.35">
      <c r="A159" s="15">
        <f t="shared" si="14"/>
        <v>43136</v>
      </c>
      <c r="B159" s="107">
        <v>12899164</v>
      </c>
      <c r="C159" s="4">
        <f t="shared" si="15"/>
        <v>537465.16666666663</v>
      </c>
      <c r="D159">
        <f t="shared" si="16"/>
        <v>2018</v>
      </c>
      <c r="E159">
        <f t="shared" si="17"/>
        <v>2</v>
      </c>
      <c r="F159" s="33">
        <v>10190</v>
      </c>
      <c r="G159" s="33" t="s">
        <v>29</v>
      </c>
      <c r="H159" s="33">
        <v>24</v>
      </c>
      <c r="I159" s="33" t="s">
        <v>74</v>
      </c>
      <c r="J159" s="34">
        <v>43136</v>
      </c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2"/>
      <c r="AK159" s="3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48"/>
      <c r="BL159" s="3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</row>
    <row r="160" spans="1:89" ht="12.75" customHeight="1" x14ac:dyDescent="0.35">
      <c r="A160" s="15">
        <f t="shared" si="14"/>
        <v>43137</v>
      </c>
      <c r="B160" s="107">
        <v>13350347</v>
      </c>
      <c r="C160" s="4">
        <f t="shared" si="15"/>
        <v>556264.45833333337</v>
      </c>
      <c r="D160">
        <f t="shared" si="16"/>
        <v>2018</v>
      </c>
      <c r="E160">
        <f t="shared" si="17"/>
        <v>2</v>
      </c>
      <c r="F160" s="33">
        <v>10190</v>
      </c>
      <c r="G160" s="33" t="s">
        <v>29</v>
      </c>
      <c r="H160" s="33">
        <v>24</v>
      </c>
      <c r="I160" s="33" t="s">
        <v>74</v>
      </c>
      <c r="J160" s="34">
        <v>43137</v>
      </c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2"/>
      <c r="AK160" s="3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48"/>
      <c r="BL160" s="3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</row>
    <row r="161" spans="1:89" ht="12.75" customHeight="1" x14ac:dyDescent="0.35">
      <c r="A161" s="15">
        <f t="shared" ref="A161:A224" si="18">J161</f>
        <v>43138</v>
      </c>
      <c r="B161" s="107">
        <v>13024465</v>
      </c>
      <c r="C161" s="4">
        <f t="shared" ref="C161:C224" si="19">B161/H161</f>
        <v>542686.04166666663</v>
      </c>
      <c r="D161">
        <f t="shared" ref="D161:D224" si="20">YEAR(J161)</f>
        <v>2018</v>
      </c>
      <c r="E161">
        <f t="shared" ref="E161:E224" si="21">MONTH(J161)</f>
        <v>2</v>
      </c>
      <c r="F161" s="33">
        <v>10190</v>
      </c>
      <c r="G161" s="33" t="s">
        <v>29</v>
      </c>
      <c r="H161" s="33">
        <v>24</v>
      </c>
      <c r="I161" s="33" t="s">
        <v>74</v>
      </c>
      <c r="J161" s="34">
        <v>43138</v>
      </c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2"/>
      <c r="AK161" s="3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48"/>
      <c r="BL161" s="3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</row>
    <row r="162" spans="1:89" ht="12.75" customHeight="1" x14ac:dyDescent="0.35">
      <c r="A162" s="15">
        <f t="shared" si="18"/>
        <v>43139</v>
      </c>
      <c r="B162" s="107">
        <v>12454421</v>
      </c>
      <c r="C162" s="4">
        <f t="shared" si="19"/>
        <v>518934.20833333331</v>
      </c>
      <c r="D162">
        <f t="shared" si="20"/>
        <v>2018</v>
      </c>
      <c r="E162">
        <f t="shared" si="21"/>
        <v>2</v>
      </c>
      <c r="F162" s="33">
        <v>10190</v>
      </c>
      <c r="G162" s="33" t="s">
        <v>29</v>
      </c>
      <c r="H162" s="33">
        <v>24</v>
      </c>
      <c r="I162" s="33" t="s">
        <v>74</v>
      </c>
      <c r="J162" s="34">
        <v>43139</v>
      </c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2"/>
      <c r="AK162" s="3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48"/>
      <c r="BL162" s="3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</row>
    <row r="163" spans="1:89" ht="12.75" customHeight="1" x14ac:dyDescent="0.35">
      <c r="A163" s="15">
        <f t="shared" si="18"/>
        <v>43140</v>
      </c>
      <c r="B163" s="107">
        <v>13556285</v>
      </c>
      <c r="C163" s="4">
        <f t="shared" si="19"/>
        <v>564845.20833333337</v>
      </c>
      <c r="D163">
        <f t="shared" si="20"/>
        <v>2018</v>
      </c>
      <c r="E163">
        <f t="shared" si="21"/>
        <v>2</v>
      </c>
      <c r="F163" s="33">
        <v>10190</v>
      </c>
      <c r="G163" s="33" t="s">
        <v>29</v>
      </c>
      <c r="H163" s="33">
        <v>24</v>
      </c>
      <c r="I163" s="33" t="s">
        <v>74</v>
      </c>
      <c r="J163" s="34">
        <v>43140</v>
      </c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2"/>
      <c r="AK163" s="3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48"/>
      <c r="BL163" s="3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</row>
    <row r="164" spans="1:89" ht="12.75" customHeight="1" x14ac:dyDescent="0.35">
      <c r="A164" s="15">
        <f t="shared" si="18"/>
        <v>43141</v>
      </c>
      <c r="B164" s="107">
        <v>13788249</v>
      </c>
      <c r="C164" s="4">
        <f t="shared" si="19"/>
        <v>574510.375</v>
      </c>
      <c r="D164">
        <f t="shared" si="20"/>
        <v>2018</v>
      </c>
      <c r="E164">
        <f t="shared" si="21"/>
        <v>2</v>
      </c>
      <c r="F164" s="33">
        <v>10190</v>
      </c>
      <c r="G164" s="33" t="s">
        <v>29</v>
      </c>
      <c r="H164" s="33">
        <v>24</v>
      </c>
      <c r="I164" s="33" t="s">
        <v>74</v>
      </c>
      <c r="J164" s="34">
        <v>43141</v>
      </c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2"/>
      <c r="AK164" s="3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48"/>
      <c r="BL164" s="3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</row>
    <row r="165" spans="1:89" ht="12.75" customHeight="1" x14ac:dyDescent="0.35">
      <c r="A165" s="15">
        <f t="shared" si="18"/>
        <v>43142</v>
      </c>
      <c r="B165" s="107">
        <v>14034881</v>
      </c>
      <c r="C165" s="4">
        <f t="shared" si="19"/>
        <v>584786.70833333337</v>
      </c>
      <c r="D165">
        <f t="shared" si="20"/>
        <v>2018</v>
      </c>
      <c r="E165">
        <f t="shared" si="21"/>
        <v>2</v>
      </c>
      <c r="F165" s="33">
        <v>10190</v>
      </c>
      <c r="G165" s="33" t="s">
        <v>29</v>
      </c>
      <c r="H165" s="33">
        <v>24</v>
      </c>
      <c r="I165" s="33" t="s">
        <v>74</v>
      </c>
      <c r="J165" s="34">
        <v>43142</v>
      </c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2"/>
      <c r="AK165" s="3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48"/>
      <c r="BL165" s="3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</row>
    <row r="166" spans="1:89" ht="12.75" customHeight="1" x14ac:dyDescent="0.35">
      <c r="A166" s="15">
        <f t="shared" si="18"/>
        <v>43143</v>
      </c>
      <c r="B166" s="107">
        <v>14656509</v>
      </c>
      <c r="C166" s="4">
        <f t="shared" si="19"/>
        <v>610687.875</v>
      </c>
      <c r="D166">
        <f t="shared" si="20"/>
        <v>2018</v>
      </c>
      <c r="E166">
        <f t="shared" si="21"/>
        <v>2</v>
      </c>
      <c r="F166" s="33">
        <v>10190</v>
      </c>
      <c r="G166" s="33" t="s">
        <v>29</v>
      </c>
      <c r="H166" s="33">
        <v>24</v>
      </c>
      <c r="I166" s="33" t="s">
        <v>74</v>
      </c>
      <c r="J166" s="34">
        <v>43143</v>
      </c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2"/>
      <c r="AK166" s="3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48"/>
      <c r="BL166" s="3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</row>
    <row r="167" spans="1:89" ht="12.75" customHeight="1" x14ac:dyDescent="0.35">
      <c r="A167" s="15">
        <f t="shared" si="18"/>
        <v>43144</v>
      </c>
      <c r="B167" s="107">
        <v>14650202</v>
      </c>
      <c r="C167" s="4">
        <f t="shared" si="19"/>
        <v>610425.08333333337</v>
      </c>
      <c r="D167">
        <f t="shared" si="20"/>
        <v>2018</v>
      </c>
      <c r="E167">
        <f t="shared" si="21"/>
        <v>2</v>
      </c>
      <c r="F167" s="33">
        <v>10190</v>
      </c>
      <c r="G167" s="33" t="s">
        <v>29</v>
      </c>
      <c r="H167" s="33">
        <v>24</v>
      </c>
      <c r="I167" s="33" t="s">
        <v>74</v>
      </c>
      <c r="J167" s="34">
        <v>43144</v>
      </c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2"/>
      <c r="AK167" s="3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48"/>
      <c r="BL167" s="3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</row>
    <row r="168" spans="1:89" ht="12.75" customHeight="1" x14ac:dyDescent="0.35">
      <c r="A168" s="15">
        <f t="shared" si="18"/>
        <v>43145</v>
      </c>
      <c r="B168" s="107">
        <v>13991416</v>
      </c>
      <c r="C168" s="4">
        <f t="shared" si="19"/>
        <v>582975.66666666663</v>
      </c>
      <c r="D168">
        <f t="shared" si="20"/>
        <v>2018</v>
      </c>
      <c r="E168">
        <f t="shared" si="21"/>
        <v>2</v>
      </c>
      <c r="F168" s="33">
        <v>10190</v>
      </c>
      <c r="G168" s="33" t="s">
        <v>29</v>
      </c>
      <c r="H168" s="33">
        <v>24</v>
      </c>
      <c r="I168" s="33" t="s">
        <v>74</v>
      </c>
      <c r="J168" s="34">
        <v>43145</v>
      </c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2"/>
      <c r="AK168" s="3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48"/>
      <c r="BL168" s="3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</row>
    <row r="169" spans="1:89" ht="12.75" customHeight="1" x14ac:dyDescent="0.35">
      <c r="A169" s="15">
        <f t="shared" si="18"/>
        <v>43146</v>
      </c>
      <c r="B169" s="107">
        <v>13907625</v>
      </c>
      <c r="C169" s="4">
        <f t="shared" si="19"/>
        <v>579484.375</v>
      </c>
      <c r="D169">
        <f t="shared" si="20"/>
        <v>2018</v>
      </c>
      <c r="E169">
        <f t="shared" si="21"/>
        <v>2</v>
      </c>
      <c r="F169" s="33">
        <v>10190</v>
      </c>
      <c r="G169" s="33" t="s">
        <v>29</v>
      </c>
      <c r="H169" s="33">
        <v>24</v>
      </c>
      <c r="I169" s="33" t="s">
        <v>74</v>
      </c>
      <c r="J169" s="34">
        <v>43146</v>
      </c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2"/>
      <c r="AK169" s="3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48"/>
      <c r="BL169" s="3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</row>
    <row r="170" spans="1:89" ht="12.75" customHeight="1" x14ac:dyDescent="0.35">
      <c r="A170" s="15">
        <f t="shared" si="18"/>
        <v>43147</v>
      </c>
      <c r="B170" s="107">
        <v>13310421</v>
      </c>
      <c r="C170" s="4">
        <f t="shared" si="19"/>
        <v>554600.875</v>
      </c>
      <c r="D170">
        <f t="shared" si="20"/>
        <v>2018</v>
      </c>
      <c r="E170">
        <f t="shared" si="21"/>
        <v>2</v>
      </c>
      <c r="F170" s="33">
        <v>10190</v>
      </c>
      <c r="G170" s="33" t="s">
        <v>29</v>
      </c>
      <c r="H170" s="33">
        <v>24</v>
      </c>
      <c r="I170" s="33" t="s">
        <v>74</v>
      </c>
      <c r="J170" s="34">
        <v>43147</v>
      </c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2"/>
      <c r="AK170" s="3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48"/>
      <c r="BL170" s="3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</row>
    <row r="171" spans="1:89" ht="12.75" customHeight="1" x14ac:dyDescent="0.35">
      <c r="A171" s="15">
        <f t="shared" si="18"/>
        <v>43148</v>
      </c>
      <c r="B171" s="107">
        <v>13123654</v>
      </c>
      <c r="C171" s="4">
        <f t="shared" si="19"/>
        <v>546818.91666666663</v>
      </c>
      <c r="D171">
        <f t="shared" si="20"/>
        <v>2018</v>
      </c>
      <c r="E171">
        <f t="shared" si="21"/>
        <v>2</v>
      </c>
      <c r="F171" s="33">
        <v>10190</v>
      </c>
      <c r="G171" s="33" t="s">
        <v>29</v>
      </c>
      <c r="H171" s="33">
        <v>24</v>
      </c>
      <c r="I171" s="33" t="s">
        <v>74</v>
      </c>
      <c r="J171" s="34">
        <v>43148</v>
      </c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2"/>
      <c r="AK171" s="3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48"/>
      <c r="BL171" s="3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</row>
    <row r="172" spans="1:89" ht="12.75" customHeight="1" x14ac:dyDescent="0.35">
      <c r="A172" s="15">
        <f t="shared" si="18"/>
        <v>43149</v>
      </c>
      <c r="B172" s="107">
        <v>14268373</v>
      </c>
      <c r="C172" s="4">
        <f t="shared" si="19"/>
        <v>594515.54166666663</v>
      </c>
      <c r="D172">
        <f t="shared" si="20"/>
        <v>2018</v>
      </c>
      <c r="E172">
        <f t="shared" si="21"/>
        <v>2</v>
      </c>
      <c r="F172" s="33">
        <v>10190</v>
      </c>
      <c r="G172" s="33" t="s">
        <v>29</v>
      </c>
      <c r="H172" s="33">
        <v>24</v>
      </c>
      <c r="I172" s="33" t="s">
        <v>74</v>
      </c>
      <c r="J172" s="34">
        <v>43149</v>
      </c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2"/>
      <c r="AK172" s="3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48"/>
      <c r="BL172" s="3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</row>
    <row r="173" spans="1:89" ht="12.75" customHeight="1" x14ac:dyDescent="0.35">
      <c r="A173" s="15">
        <f t="shared" si="18"/>
        <v>43150</v>
      </c>
      <c r="B173" s="107">
        <v>15136286</v>
      </c>
      <c r="C173" s="4">
        <f t="shared" si="19"/>
        <v>630678.58333333337</v>
      </c>
      <c r="D173">
        <f t="shared" si="20"/>
        <v>2018</v>
      </c>
      <c r="E173">
        <f t="shared" si="21"/>
        <v>2</v>
      </c>
      <c r="F173" s="33">
        <v>10190</v>
      </c>
      <c r="G173" s="33" t="s">
        <v>29</v>
      </c>
      <c r="H173" s="33">
        <v>24</v>
      </c>
      <c r="I173" s="33" t="s">
        <v>74</v>
      </c>
      <c r="J173" s="34">
        <v>43150</v>
      </c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2"/>
      <c r="AK173" s="3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48"/>
      <c r="BL173" s="3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</row>
    <row r="174" spans="1:89" ht="12.75" customHeight="1" x14ac:dyDescent="0.35">
      <c r="A174" s="15">
        <f t="shared" si="18"/>
        <v>43151</v>
      </c>
      <c r="B174" s="107">
        <v>15465277</v>
      </c>
      <c r="C174" s="4">
        <f t="shared" si="19"/>
        <v>644386.54166666663</v>
      </c>
      <c r="D174">
        <f t="shared" si="20"/>
        <v>2018</v>
      </c>
      <c r="E174">
        <f t="shared" si="21"/>
        <v>2</v>
      </c>
      <c r="F174" s="33">
        <v>10190</v>
      </c>
      <c r="G174" s="33" t="s">
        <v>29</v>
      </c>
      <c r="H174" s="33">
        <v>24</v>
      </c>
      <c r="I174" s="33" t="s">
        <v>74</v>
      </c>
      <c r="J174" s="34">
        <v>43151</v>
      </c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2"/>
      <c r="AK174" s="3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48"/>
      <c r="BL174" s="3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</row>
    <row r="175" spans="1:89" ht="12.75" customHeight="1" x14ac:dyDescent="0.35">
      <c r="A175" s="15">
        <f t="shared" si="18"/>
        <v>43152</v>
      </c>
      <c r="B175" s="107">
        <v>15857050</v>
      </c>
      <c r="C175" s="4">
        <f t="shared" si="19"/>
        <v>660710.41666666663</v>
      </c>
      <c r="D175">
        <f t="shared" si="20"/>
        <v>2018</v>
      </c>
      <c r="E175">
        <f t="shared" si="21"/>
        <v>2</v>
      </c>
      <c r="F175" s="33">
        <v>10190</v>
      </c>
      <c r="G175" s="33" t="s">
        <v>29</v>
      </c>
      <c r="H175" s="33">
        <v>24</v>
      </c>
      <c r="I175" s="33" t="s">
        <v>74</v>
      </c>
      <c r="J175" s="34">
        <v>43152</v>
      </c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2"/>
      <c r="AK175" s="3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48"/>
      <c r="BL175" s="3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</row>
    <row r="176" spans="1:89" ht="12.75" customHeight="1" x14ac:dyDescent="0.35">
      <c r="A176" s="15">
        <f t="shared" si="18"/>
        <v>43153</v>
      </c>
      <c r="B176" s="107">
        <v>15575076</v>
      </c>
      <c r="C176" s="4">
        <f t="shared" si="19"/>
        <v>648961.5</v>
      </c>
      <c r="D176">
        <f t="shared" si="20"/>
        <v>2018</v>
      </c>
      <c r="E176">
        <f t="shared" si="21"/>
        <v>2</v>
      </c>
      <c r="F176" s="33">
        <v>10190</v>
      </c>
      <c r="G176" s="33" t="s">
        <v>29</v>
      </c>
      <c r="H176" s="33">
        <v>24</v>
      </c>
      <c r="I176" s="33" t="s">
        <v>74</v>
      </c>
      <c r="J176" s="34">
        <v>43153</v>
      </c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2"/>
      <c r="AK176" s="3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48"/>
      <c r="BL176" s="3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</row>
    <row r="177" spans="1:89" ht="12.75" customHeight="1" x14ac:dyDescent="0.35">
      <c r="A177" s="15">
        <f t="shared" si="18"/>
        <v>43154</v>
      </c>
      <c r="B177" s="107">
        <v>15511673</v>
      </c>
      <c r="C177" s="4">
        <f t="shared" si="19"/>
        <v>646319.70833333337</v>
      </c>
      <c r="D177">
        <f t="shared" si="20"/>
        <v>2018</v>
      </c>
      <c r="E177">
        <f t="shared" si="21"/>
        <v>2</v>
      </c>
      <c r="F177" s="33">
        <v>10190</v>
      </c>
      <c r="G177" s="33" t="s">
        <v>29</v>
      </c>
      <c r="H177" s="33">
        <v>24</v>
      </c>
      <c r="I177" s="33" t="s">
        <v>74</v>
      </c>
      <c r="J177" s="34">
        <v>43154</v>
      </c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2"/>
      <c r="AK177" s="3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48"/>
      <c r="BL177" s="3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</row>
    <row r="178" spans="1:89" ht="12.75" customHeight="1" x14ac:dyDescent="0.35">
      <c r="A178" s="15">
        <f t="shared" si="18"/>
        <v>43155</v>
      </c>
      <c r="B178" s="107">
        <v>13815620</v>
      </c>
      <c r="C178" s="4">
        <f t="shared" si="19"/>
        <v>575650.83333333337</v>
      </c>
      <c r="D178">
        <f t="shared" si="20"/>
        <v>2018</v>
      </c>
      <c r="E178">
        <f t="shared" si="21"/>
        <v>2</v>
      </c>
      <c r="F178" s="33">
        <v>10190</v>
      </c>
      <c r="G178" s="33" t="s">
        <v>29</v>
      </c>
      <c r="H178" s="33">
        <v>24</v>
      </c>
      <c r="I178" s="33" t="s">
        <v>74</v>
      </c>
      <c r="J178" s="34">
        <v>43155</v>
      </c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2"/>
      <c r="AK178" s="3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48"/>
      <c r="BL178" s="3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</row>
    <row r="179" spans="1:89" ht="12.75" customHeight="1" x14ac:dyDescent="0.35">
      <c r="A179" s="15">
        <f t="shared" si="18"/>
        <v>43156</v>
      </c>
      <c r="B179" s="107">
        <v>13442889</v>
      </c>
      <c r="C179" s="4">
        <f t="shared" si="19"/>
        <v>560120.375</v>
      </c>
      <c r="D179">
        <f t="shared" si="20"/>
        <v>2018</v>
      </c>
      <c r="E179">
        <f t="shared" si="21"/>
        <v>2</v>
      </c>
      <c r="F179" s="33">
        <v>10190</v>
      </c>
      <c r="G179" s="33" t="s">
        <v>29</v>
      </c>
      <c r="H179" s="33">
        <v>24</v>
      </c>
      <c r="I179" s="33" t="s">
        <v>74</v>
      </c>
      <c r="J179" s="34">
        <v>43156</v>
      </c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2"/>
      <c r="AK179" s="3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48"/>
      <c r="BL179" s="3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</row>
    <row r="180" spans="1:89" ht="12.75" customHeight="1" x14ac:dyDescent="0.35">
      <c r="A180" s="15">
        <f t="shared" si="18"/>
        <v>43157</v>
      </c>
      <c r="B180" s="107">
        <v>13913774</v>
      </c>
      <c r="C180" s="4">
        <f t="shared" si="19"/>
        <v>579740.58333333337</v>
      </c>
      <c r="D180">
        <f t="shared" si="20"/>
        <v>2018</v>
      </c>
      <c r="E180">
        <f t="shared" si="21"/>
        <v>2</v>
      </c>
      <c r="F180" s="33">
        <v>10190</v>
      </c>
      <c r="G180" s="33" t="s">
        <v>29</v>
      </c>
      <c r="H180" s="33">
        <v>24</v>
      </c>
      <c r="I180" s="33" t="s">
        <v>74</v>
      </c>
      <c r="J180" s="34">
        <v>43157</v>
      </c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2"/>
      <c r="AK180" s="3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48"/>
      <c r="BL180" s="3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</row>
    <row r="181" spans="1:89" ht="12.75" customHeight="1" x14ac:dyDescent="0.35">
      <c r="A181" s="15">
        <f t="shared" si="18"/>
        <v>43158</v>
      </c>
      <c r="B181" s="107">
        <v>14235504</v>
      </c>
      <c r="C181" s="4">
        <f t="shared" si="19"/>
        <v>593146</v>
      </c>
      <c r="D181">
        <f t="shared" si="20"/>
        <v>2018</v>
      </c>
      <c r="E181">
        <f t="shared" si="21"/>
        <v>2</v>
      </c>
      <c r="F181" s="33">
        <v>10190</v>
      </c>
      <c r="G181" s="33" t="s">
        <v>29</v>
      </c>
      <c r="H181" s="33">
        <v>24</v>
      </c>
      <c r="I181" s="33" t="s">
        <v>74</v>
      </c>
      <c r="J181" s="34">
        <v>43158</v>
      </c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2"/>
      <c r="AK181" s="3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48"/>
      <c r="BL181" s="3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</row>
    <row r="182" spans="1:89" ht="12.75" customHeight="1" x14ac:dyDescent="0.35">
      <c r="A182" s="15">
        <f t="shared" si="18"/>
        <v>43159</v>
      </c>
      <c r="B182" s="107">
        <v>13798383</v>
      </c>
      <c r="C182" s="4">
        <f t="shared" si="19"/>
        <v>574932.625</v>
      </c>
      <c r="D182">
        <f t="shared" si="20"/>
        <v>2018</v>
      </c>
      <c r="E182">
        <f t="shared" si="21"/>
        <v>2</v>
      </c>
      <c r="F182" s="33">
        <v>10190</v>
      </c>
      <c r="G182" s="33" t="s">
        <v>29</v>
      </c>
      <c r="H182" s="33">
        <v>24</v>
      </c>
      <c r="I182" s="33" t="s">
        <v>74</v>
      </c>
      <c r="J182" s="34">
        <v>43159</v>
      </c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2"/>
      <c r="AK182" s="3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48"/>
      <c r="BL182" s="3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</row>
    <row r="183" spans="1:89" ht="12.75" customHeight="1" x14ac:dyDescent="0.35">
      <c r="A183" s="15">
        <f t="shared" si="18"/>
        <v>43160</v>
      </c>
      <c r="B183" s="107">
        <v>13656932</v>
      </c>
      <c r="C183" s="4">
        <f t="shared" si="19"/>
        <v>569038.83333333337</v>
      </c>
      <c r="D183">
        <f t="shared" si="20"/>
        <v>2018</v>
      </c>
      <c r="E183">
        <f t="shared" si="21"/>
        <v>3</v>
      </c>
      <c r="F183" s="33">
        <v>10190</v>
      </c>
      <c r="G183" s="33" t="s">
        <v>29</v>
      </c>
      <c r="H183" s="33">
        <v>24</v>
      </c>
      <c r="I183" s="33" t="s">
        <v>74</v>
      </c>
      <c r="J183" s="34">
        <v>43160</v>
      </c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2"/>
      <c r="AK183" s="3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48"/>
      <c r="BL183" s="3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</row>
    <row r="184" spans="1:89" ht="12.75" customHeight="1" x14ac:dyDescent="0.35">
      <c r="A184" s="15">
        <f t="shared" si="18"/>
        <v>43161</v>
      </c>
      <c r="B184" s="107">
        <v>13562808</v>
      </c>
      <c r="C184" s="4">
        <f t="shared" si="19"/>
        <v>565117</v>
      </c>
      <c r="D184">
        <f t="shared" si="20"/>
        <v>2018</v>
      </c>
      <c r="E184">
        <f t="shared" si="21"/>
        <v>3</v>
      </c>
      <c r="F184" s="33">
        <v>10190</v>
      </c>
      <c r="G184" s="33" t="s">
        <v>29</v>
      </c>
      <c r="H184" s="33">
        <v>24</v>
      </c>
      <c r="I184" s="33" t="s">
        <v>74</v>
      </c>
      <c r="J184" s="34">
        <v>43161</v>
      </c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2"/>
      <c r="AK184" s="3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48"/>
      <c r="BL184" s="3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</row>
    <row r="185" spans="1:89" ht="12.75" customHeight="1" x14ac:dyDescent="0.35">
      <c r="A185" s="15">
        <f t="shared" si="18"/>
        <v>43162</v>
      </c>
      <c r="B185" s="107">
        <v>13122393</v>
      </c>
      <c r="C185" s="4">
        <f t="shared" si="19"/>
        <v>546766.375</v>
      </c>
      <c r="D185">
        <f t="shared" si="20"/>
        <v>2018</v>
      </c>
      <c r="E185">
        <f t="shared" si="21"/>
        <v>3</v>
      </c>
      <c r="F185" s="33">
        <v>10190</v>
      </c>
      <c r="G185" s="33" t="s">
        <v>29</v>
      </c>
      <c r="H185" s="33">
        <v>24</v>
      </c>
      <c r="I185" s="33" t="s">
        <v>74</v>
      </c>
      <c r="J185" s="34">
        <v>43162</v>
      </c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2"/>
      <c r="AK185" s="3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48"/>
      <c r="BL185" s="3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</row>
    <row r="186" spans="1:89" ht="12.75" customHeight="1" x14ac:dyDescent="0.35">
      <c r="A186" s="15">
        <f t="shared" si="18"/>
        <v>43163</v>
      </c>
      <c r="B186" s="107">
        <v>13404053</v>
      </c>
      <c r="C186" s="4">
        <f t="shared" si="19"/>
        <v>558502.20833333337</v>
      </c>
      <c r="D186">
        <f t="shared" si="20"/>
        <v>2018</v>
      </c>
      <c r="E186">
        <f t="shared" si="21"/>
        <v>3</v>
      </c>
      <c r="F186" s="33">
        <v>10190</v>
      </c>
      <c r="G186" s="33" t="s">
        <v>29</v>
      </c>
      <c r="H186" s="33">
        <v>24</v>
      </c>
      <c r="I186" s="33" t="s">
        <v>74</v>
      </c>
      <c r="J186" s="34">
        <v>43163</v>
      </c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2"/>
      <c r="AK186" s="3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48"/>
      <c r="BL186" s="3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</row>
    <row r="187" spans="1:89" ht="12.75" customHeight="1" x14ac:dyDescent="0.35">
      <c r="A187" s="15">
        <f t="shared" si="18"/>
        <v>43164</v>
      </c>
      <c r="B187" s="107">
        <v>13647486</v>
      </c>
      <c r="C187" s="4">
        <f t="shared" si="19"/>
        <v>568645.25</v>
      </c>
      <c r="D187">
        <f t="shared" si="20"/>
        <v>2018</v>
      </c>
      <c r="E187">
        <f t="shared" si="21"/>
        <v>3</v>
      </c>
      <c r="F187" s="33">
        <v>10190</v>
      </c>
      <c r="G187" s="33" t="s">
        <v>29</v>
      </c>
      <c r="H187" s="33">
        <v>24</v>
      </c>
      <c r="I187" s="33" t="s">
        <v>74</v>
      </c>
      <c r="J187" s="34">
        <v>43164</v>
      </c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2"/>
      <c r="AK187" s="3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48"/>
      <c r="BL187" s="3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</row>
    <row r="188" spans="1:89" ht="12.75" customHeight="1" x14ac:dyDescent="0.35">
      <c r="A188" s="15">
        <f t="shared" si="18"/>
        <v>43165</v>
      </c>
      <c r="B188" s="107">
        <v>13621180</v>
      </c>
      <c r="C188" s="4">
        <f t="shared" si="19"/>
        <v>567549.16666666663</v>
      </c>
      <c r="D188">
        <f t="shared" si="20"/>
        <v>2018</v>
      </c>
      <c r="E188">
        <f t="shared" si="21"/>
        <v>3</v>
      </c>
      <c r="F188" s="33">
        <v>10190</v>
      </c>
      <c r="G188" s="33" t="s">
        <v>29</v>
      </c>
      <c r="H188" s="33">
        <v>24</v>
      </c>
      <c r="I188" s="33" t="s">
        <v>74</v>
      </c>
      <c r="J188" s="34">
        <v>43165</v>
      </c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2"/>
      <c r="AK188" s="3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48"/>
      <c r="BL188" s="3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</row>
    <row r="189" spans="1:89" ht="12.75" customHeight="1" x14ac:dyDescent="0.35">
      <c r="A189" s="15">
        <f t="shared" si="18"/>
        <v>43166</v>
      </c>
      <c r="B189" s="107">
        <v>13810958</v>
      </c>
      <c r="C189" s="4">
        <f t="shared" si="19"/>
        <v>575456.58333333337</v>
      </c>
      <c r="D189">
        <f t="shared" si="20"/>
        <v>2018</v>
      </c>
      <c r="E189">
        <f t="shared" si="21"/>
        <v>3</v>
      </c>
      <c r="F189" s="33">
        <v>10190</v>
      </c>
      <c r="G189" s="33" t="s">
        <v>29</v>
      </c>
      <c r="H189" s="33">
        <v>24</v>
      </c>
      <c r="I189" s="33" t="s">
        <v>74</v>
      </c>
      <c r="J189" s="34">
        <v>43166</v>
      </c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2"/>
      <c r="AK189" s="3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48"/>
      <c r="BL189" s="3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</row>
    <row r="190" spans="1:89" ht="12.75" customHeight="1" x14ac:dyDescent="0.35">
      <c r="A190" s="15">
        <f t="shared" si="18"/>
        <v>43167</v>
      </c>
      <c r="B190" s="107">
        <v>13428126</v>
      </c>
      <c r="C190" s="4">
        <f t="shared" si="19"/>
        <v>559505.25</v>
      </c>
      <c r="D190">
        <f t="shared" si="20"/>
        <v>2018</v>
      </c>
      <c r="E190">
        <f t="shared" si="21"/>
        <v>3</v>
      </c>
      <c r="F190" s="33">
        <v>10190</v>
      </c>
      <c r="G190" s="33" t="s">
        <v>29</v>
      </c>
      <c r="H190" s="33">
        <v>24</v>
      </c>
      <c r="I190" s="33" t="s">
        <v>74</v>
      </c>
      <c r="J190" s="34">
        <v>43167</v>
      </c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2"/>
      <c r="AK190" s="3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48"/>
      <c r="BL190" s="3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</row>
    <row r="191" spans="1:89" ht="12.75" customHeight="1" x14ac:dyDescent="0.35">
      <c r="A191" s="15">
        <f t="shared" si="18"/>
        <v>43168</v>
      </c>
      <c r="B191" s="107">
        <v>12995041</v>
      </c>
      <c r="C191" s="4">
        <f t="shared" si="19"/>
        <v>541460.04166666663</v>
      </c>
      <c r="D191">
        <f t="shared" si="20"/>
        <v>2018</v>
      </c>
      <c r="E191">
        <f t="shared" si="21"/>
        <v>3</v>
      </c>
      <c r="F191" s="33">
        <v>10190</v>
      </c>
      <c r="G191" s="33" t="s">
        <v>29</v>
      </c>
      <c r="H191" s="33">
        <v>24</v>
      </c>
      <c r="I191" s="33" t="s">
        <v>74</v>
      </c>
      <c r="J191" s="34">
        <v>43168</v>
      </c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2"/>
      <c r="AK191" s="3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48"/>
      <c r="BL191" s="3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</row>
    <row r="192" spans="1:89" ht="12.75" customHeight="1" x14ac:dyDescent="0.35">
      <c r="A192" s="15">
        <f t="shared" si="18"/>
        <v>43169</v>
      </c>
      <c r="B192" s="107">
        <v>12878523</v>
      </c>
      <c r="C192" s="4">
        <f t="shared" si="19"/>
        <v>536605.125</v>
      </c>
      <c r="D192">
        <f t="shared" si="20"/>
        <v>2018</v>
      </c>
      <c r="E192">
        <f t="shared" si="21"/>
        <v>3</v>
      </c>
      <c r="F192" s="33">
        <v>10190</v>
      </c>
      <c r="G192" s="33" t="s">
        <v>29</v>
      </c>
      <c r="H192" s="33">
        <v>24</v>
      </c>
      <c r="I192" s="33" t="s">
        <v>74</v>
      </c>
      <c r="J192" s="34">
        <v>43169</v>
      </c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2"/>
      <c r="AK192" s="3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48"/>
      <c r="BL192" s="3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</row>
    <row r="193" spans="1:89" ht="12.75" customHeight="1" x14ac:dyDescent="0.35">
      <c r="A193" s="15">
        <f t="shared" si="18"/>
        <v>43170</v>
      </c>
      <c r="B193" s="107">
        <v>11390900</v>
      </c>
      <c r="C193" s="4">
        <f t="shared" si="19"/>
        <v>495256.52173913043</v>
      </c>
      <c r="D193">
        <f t="shared" si="20"/>
        <v>2018</v>
      </c>
      <c r="E193">
        <f t="shared" si="21"/>
        <v>3</v>
      </c>
      <c r="F193" s="33">
        <v>10190</v>
      </c>
      <c r="G193" s="33" t="s">
        <v>29</v>
      </c>
      <c r="H193" s="33">
        <v>23</v>
      </c>
      <c r="I193" s="33" t="s">
        <v>74</v>
      </c>
      <c r="J193" s="34">
        <v>43170</v>
      </c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2"/>
      <c r="AK193" s="3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48"/>
      <c r="BL193" s="3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</row>
    <row r="194" spans="1:89" ht="12.75" customHeight="1" x14ac:dyDescent="0.35">
      <c r="A194" s="15">
        <f t="shared" si="18"/>
        <v>43171</v>
      </c>
      <c r="B194" s="107">
        <v>11911256</v>
      </c>
      <c r="C194" s="4">
        <f t="shared" si="19"/>
        <v>496302.33333333331</v>
      </c>
      <c r="D194">
        <f t="shared" si="20"/>
        <v>2018</v>
      </c>
      <c r="E194">
        <f t="shared" si="21"/>
        <v>3</v>
      </c>
      <c r="F194" s="33">
        <v>10190</v>
      </c>
      <c r="G194" s="33" t="s">
        <v>29</v>
      </c>
      <c r="H194" s="33">
        <v>24</v>
      </c>
      <c r="I194" s="33" t="s">
        <v>74</v>
      </c>
      <c r="J194" s="34">
        <v>43171</v>
      </c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2"/>
      <c r="AK194" s="3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48"/>
      <c r="BL194" s="3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</row>
    <row r="195" spans="1:89" ht="12.75" customHeight="1" x14ac:dyDescent="0.35">
      <c r="A195" s="15">
        <f t="shared" si="18"/>
        <v>43172</v>
      </c>
      <c r="B195" s="107">
        <v>11867590</v>
      </c>
      <c r="C195" s="4">
        <f t="shared" si="19"/>
        <v>494482.91666666669</v>
      </c>
      <c r="D195">
        <f t="shared" si="20"/>
        <v>2018</v>
      </c>
      <c r="E195">
        <f t="shared" si="21"/>
        <v>3</v>
      </c>
      <c r="F195" s="33">
        <v>10190</v>
      </c>
      <c r="G195" s="33" t="s">
        <v>29</v>
      </c>
      <c r="H195" s="33">
        <v>24</v>
      </c>
      <c r="I195" s="33" t="s">
        <v>74</v>
      </c>
      <c r="J195" s="34">
        <v>43172</v>
      </c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2"/>
      <c r="AK195" s="3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48"/>
      <c r="BL195" s="3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</row>
    <row r="196" spans="1:89" ht="12.75" customHeight="1" x14ac:dyDescent="0.35">
      <c r="A196" s="15">
        <f t="shared" si="18"/>
        <v>43173</v>
      </c>
      <c r="B196" s="107">
        <v>12311993</v>
      </c>
      <c r="C196" s="4">
        <f t="shared" si="19"/>
        <v>512999.70833333331</v>
      </c>
      <c r="D196">
        <f t="shared" si="20"/>
        <v>2018</v>
      </c>
      <c r="E196">
        <f t="shared" si="21"/>
        <v>3</v>
      </c>
      <c r="F196" s="33">
        <v>10190</v>
      </c>
      <c r="G196" s="33" t="s">
        <v>29</v>
      </c>
      <c r="H196" s="33">
        <v>24</v>
      </c>
      <c r="I196" s="33" t="s">
        <v>74</v>
      </c>
      <c r="J196" s="34">
        <v>43173</v>
      </c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2"/>
      <c r="AK196" s="3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48"/>
      <c r="BL196" s="3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</row>
    <row r="197" spans="1:89" ht="12.75" customHeight="1" x14ac:dyDescent="0.35">
      <c r="A197" s="15">
        <f t="shared" si="18"/>
        <v>43174</v>
      </c>
      <c r="B197" s="107">
        <v>12587772</v>
      </c>
      <c r="C197" s="4">
        <f t="shared" si="19"/>
        <v>524490.5</v>
      </c>
      <c r="D197">
        <f t="shared" si="20"/>
        <v>2018</v>
      </c>
      <c r="E197">
        <f t="shared" si="21"/>
        <v>3</v>
      </c>
      <c r="F197" s="33">
        <v>10190</v>
      </c>
      <c r="G197" s="33" t="s">
        <v>29</v>
      </c>
      <c r="H197" s="33">
        <v>24</v>
      </c>
      <c r="I197" s="33" t="s">
        <v>74</v>
      </c>
      <c r="J197" s="34">
        <v>43174</v>
      </c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2"/>
      <c r="AK197" s="3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48"/>
      <c r="BL197" s="3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</row>
    <row r="198" spans="1:89" ht="12.75" customHeight="1" x14ac:dyDescent="0.35">
      <c r="A198" s="15">
        <f t="shared" si="18"/>
        <v>43175</v>
      </c>
      <c r="B198" s="107">
        <v>12952982</v>
      </c>
      <c r="C198" s="4">
        <f t="shared" si="19"/>
        <v>539707.58333333337</v>
      </c>
      <c r="D198">
        <f t="shared" si="20"/>
        <v>2018</v>
      </c>
      <c r="E198">
        <f t="shared" si="21"/>
        <v>3</v>
      </c>
      <c r="F198" s="33">
        <v>10190</v>
      </c>
      <c r="G198" s="33" t="s">
        <v>29</v>
      </c>
      <c r="H198" s="33">
        <v>24</v>
      </c>
      <c r="I198" s="33" t="s">
        <v>74</v>
      </c>
      <c r="J198" s="34">
        <v>43175</v>
      </c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2"/>
      <c r="AK198" s="3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48"/>
      <c r="BL198" s="3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</row>
    <row r="199" spans="1:89" ht="12.75" customHeight="1" x14ac:dyDescent="0.35">
      <c r="A199" s="15">
        <f t="shared" si="18"/>
        <v>43176</v>
      </c>
      <c r="B199" s="107">
        <v>12308282</v>
      </c>
      <c r="C199" s="4">
        <f t="shared" si="19"/>
        <v>512845.08333333331</v>
      </c>
      <c r="D199">
        <f t="shared" si="20"/>
        <v>2018</v>
      </c>
      <c r="E199">
        <f t="shared" si="21"/>
        <v>3</v>
      </c>
      <c r="F199" s="33">
        <v>10190</v>
      </c>
      <c r="G199" s="33" t="s">
        <v>29</v>
      </c>
      <c r="H199" s="33">
        <v>24</v>
      </c>
      <c r="I199" s="33" t="s">
        <v>74</v>
      </c>
      <c r="J199" s="34">
        <v>43176</v>
      </c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2"/>
      <c r="AK199" s="3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48"/>
      <c r="BL199" s="3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</row>
    <row r="200" spans="1:89" ht="12.75" customHeight="1" x14ac:dyDescent="0.35">
      <c r="A200" s="15">
        <f t="shared" si="18"/>
        <v>43177</v>
      </c>
      <c r="B200" s="107">
        <v>11941705</v>
      </c>
      <c r="C200" s="4">
        <f t="shared" si="19"/>
        <v>497571.04166666669</v>
      </c>
      <c r="D200">
        <f t="shared" si="20"/>
        <v>2018</v>
      </c>
      <c r="E200">
        <f t="shared" si="21"/>
        <v>3</v>
      </c>
      <c r="F200" s="33">
        <v>10190</v>
      </c>
      <c r="G200" s="33" t="s">
        <v>29</v>
      </c>
      <c r="H200" s="33">
        <v>24</v>
      </c>
      <c r="I200" s="33" t="s">
        <v>74</v>
      </c>
      <c r="J200" s="34">
        <v>43177</v>
      </c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2"/>
      <c r="AK200" s="3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48"/>
      <c r="BL200" s="3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</row>
    <row r="201" spans="1:89" ht="12.75" customHeight="1" x14ac:dyDescent="0.35">
      <c r="A201" s="15">
        <f t="shared" si="18"/>
        <v>43178</v>
      </c>
      <c r="B201" s="107">
        <v>12622041</v>
      </c>
      <c r="C201" s="4">
        <f t="shared" si="19"/>
        <v>525918.375</v>
      </c>
      <c r="D201">
        <f t="shared" si="20"/>
        <v>2018</v>
      </c>
      <c r="E201">
        <f t="shared" si="21"/>
        <v>3</v>
      </c>
      <c r="F201" s="33">
        <v>10190</v>
      </c>
      <c r="G201" s="33" t="s">
        <v>29</v>
      </c>
      <c r="H201" s="33">
        <v>24</v>
      </c>
      <c r="I201" s="33" t="s">
        <v>74</v>
      </c>
      <c r="J201" s="34">
        <v>43178</v>
      </c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2"/>
      <c r="AK201" s="3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48"/>
      <c r="BL201" s="3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</row>
    <row r="202" spans="1:89" ht="12.75" customHeight="1" x14ac:dyDescent="0.35">
      <c r="A202" s="15">
        <f t="shared" si="18"/>
        <v>43179</v>
      </c>
      <c r="B202" s="107">
        <v>12743838</v>
      </c>
      <c r="C202" s="4">
        <f t="shared" si="19"/>
        <v>530993.25</v>
      </c>
      <c r="D202">
        <f t="shared" si="20"/>
        <v>2018</v>
      </c>
      <c r="E202">
        <f t="shared" si="21"/>
        <v>3</v>
      </c>
      <c r="F202" s="33">
        <v>10190</v>
      </c>
      <c r="G202" s="33" t="s">
        <v>29</v>
      </c>
      <c r="H202" s="33">
        <v>24</v>
      </c>
      <c r="I202" s="33" t="s">
        <v>74</v>
      </c>
      <c r="J202" s="34">
        <v>43179</v>
      </c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2"/>
      <c r="AK202" s="3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48"/>
      <c r="BL202" s="3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</row>
    <row r="203" spans="1:89" ht="12.75" customHeight="1" x14ac:dyDescent="0.35">
      <c r="A203" s="15">
        <f t="shared" si="18"/>
        <v>43180</v>
      </c>
      <c r="B203" s="107">
        <v>12994612</v>
      </c>
      <c r="C203" s="4">
        <f t="shared" si="19"/>
        <v>541442.16666666663</v>
      </c>
      <c r="D203">
        <f t="shared" si="20"/>
        <v>2018</v>
      </c>
      <c r="E203">
        <f t="shared" si="21"/>
        <v>3</v>
      </c>
      <c r="F203" s="33">
        <v>10190</v>
      </c>
      <c r="G203" s="33" t="s">
        <v>29</v>
      </c>
      <c r="H203" s="33">
        <v>24</v>
      </c>
      <c r="I203" s="33" t="s">
        <v>74</v>
      </c>
      <c r="J203" s="34">
        <v>43180</v>
      </c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2"/>
      <c r="AK203" s="3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48"/>
      <c r="BL203" s="3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</row>
    <row r="204" spans="1:89" ht="12.75" customHeight="1" x14ac:dyDescent="0.35">
      <c r="A204" s="15">
        <f t="shared" si="18"/>
        <v>43181</v>
      </c>
      <c r="B204" s="107">
        <v>12846932</v>
      </c>
      <c r="C204" s="4">
        <f t="shared" si="19"/>
        <v>535288.83333333337</v>
      </c>
      <c r="D204">
        <f t="shared" si="20"/>
        <v>2018</v>
      </c>
      <c r="E204">
        <f t="shared" si="21"/>
        <v>3</v>
      </c>
      <c r="F204" s="33">
        <v>10190</v>
      </c>
      <c r="G204" s="33" t="s">
        <v>29</v>
      </c>
      <c r="H204" s="33">
        <v>24</v>
      </c>
      <c r="I204" s="33" t="s">
        <v>74</v>
      </c>
      <c r="J204" s="34">
        <v>43181</v>
      </c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2"/>
      <c r="AK204" s="3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48"/>
      <c r="BL204" s="3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</row>
    <row r="205" spans="1:89" ht="12.75" customHeight="1" x14ac:dyDescent="0.35">
      <c r="A205" s="15">
        <f t="shared" si="18"/>
        <v>43182</v>
      </c>
      <c r="B205" s="107">
        <v>13709837</v>
      </c>
      <c r="C205" s="4">
        <f t="shared" si="19"/>
        <v>571243.20833333337</v>
      </c>
      <c r="D205">
        <f t="shared" si="20"/>
        <v>2018</v>
      </c>
      <c r="E205">
        <f t="shared" si="21"/>
        <v>3</v>
      </c>
      <c r="F205" s="33">
        <v>10190</v>
      </c>
      <c r="G205" s="33" t="s">
        <v>29</v>
      </c>
      <c r="H205" s="33">
        <v>24</v>
      </c>
      <c r="I205" s="33" t="s">
        <v>74</v>
      </c>
      <c r="J205" s="34">
        <v>43182</v>
      </c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2"/>
      <c r="AK205" s="3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48"/>
      <c r="BL205" s="3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</row>
    <row r="206" spans="1:89" ht="12.75" customHeight="1" x14ac:dyDescent="0.35">
      <c r="A206" s="15">
        <f t="shared" si="18"/>
        <v>43183</v>
      </c>
      <c r="B206" s="107">
        <v>12901724</v>
      </c>
      <c r="C206" s="4">
        <f t="shared" si="19"/>
        <v>537571.83333333337</v>
      </c>
      <c r="D206">
        <f t="shared" si="20"/>
        <v>2018</v>
      </c>
      <c r="E206">
        <f t="shared" si="21"/>
        <v>3</v>
      </c>
      <c r="F206" s="33">
        <v>10190</v>
      </c>
      <c r="G206" s="33" t="s">
        <v>29</v>
      </c>
      <c r="H206" s="33">
        <v>24</v>
      </c>
      <c r="I206" s="33" t="s">
        <v>74</v>
      </c>
      <c r="J206" s="34">
        <v>43183</v>
      </c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2"/>
      <c r="AK206" s="3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48"/>
      <c r="BL206" s="3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</row>
    <row r="207" spans="1:89" ht="12.75" customHeight="1" x14ac:dyDescent="0.35">
      <c r="A207" s="15">
        <f t="shared" si="18"/>
        <v>43184</v>
      </c>
      <c r="B207" s="107">
        <v>12545592</v>
      </c>
      <c r="C207" s="4">
        <f t="shared" si="19"/>
        <v>522733</v>
      </c>
      <c r="D207">
        <f t="shared" si="20"/>
        <v>2018</v>
      </c>
      <c r="E207">
        <f t="shared" si="21"/>
        <v>3</v>
      </c>
      <c r="F207" s="33">
        <v>10190</v>
      </c>
      <c r="G207" s="33" t="s">
        <v>29</v>
      </c>
      <c r="H207" s="33">
        <v>24</v>
      </c>
      <c r="I207" s="33" t="s">
        <v>74</v>
      </c>
      <c r="J207" s="34">
        <v>43184</v>
      </c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2"/>
      <c r="AK207" s="3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48"/>
      <c r="BL207" s="3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</row>
    <row r="208" spans="1:89" ht="12.75" customHeight="1" x14ac:dyDescent="0.35">
      <c r="A208" s="15">
        <f t="shared" si="18"/>
        <v>43185</v>
      </c>
      <c r="B208" s="107">
        <v>13634116</v>
      </c>
      <c r="C208" s="4">
        <f t="shared" si="19"/>
        <v>568088.16666666663</v>
      </c>
      <c r="D208">
        <f t="shared" si="20"/>
        <v>2018</v>
      </c>
      <c r="E208">
        <f t="shared" si="21"/>
        <v>3</v>
      </c>
      <c r="F208" s="33">
        <v>10190</v>
      </c>
      <c r="G208" s="33" t="s">
        <v>29</v>
      </c>
      <c r="H208" s="33">
        <v>24</v>
      </c>
      <c r="I208" s="33" t="s">
        <v>74</v>
      </c>
      <c r="J208" s="34">
        <v>43185</v>
      </c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2"/>
      <c r="AK208" s="3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48"/>
      <c r="BL208" s="3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</row>
    <row r="209" spans="1:89" ht="12.75" customHeight="1" x14ac:dyDescent="0.35">
      <c r="A209" s="15">
        <f t="shared" si="18"/>
        <v>43186</v>
      </c>
      <c r="B209" s="107">
        <v>12849311</v>
      </c>
      <c r="C209" s="4">
        <f t="shared" si="19"/>
        <v>535387.95833333337</v>
      </c>
      <c r="D209">
        <f t="shared" si="20"/>
        <v>2018</v>
      </c>
      <c r="E209">
        <f t="shared" si="21"/>
        <v>3</v>
      </c>
      <c r="F209" s="33">
        <v>10190</v>
      </c>
      <c r="G209" s="33" t="s">
        <v>29</v>
      </c>
      <c r="H209" s="33">
        <v>24</v>
      </c>
      <c r="I209" s="33" t="s">
        <v>74</v>
      </c>
      <c r="J209" s="34">
        <v>43186</v>
      </c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2"/>
      <c r="AK209" s="3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48"/>
      <c r="BL209" s="3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</row>
    <row r="210" spans="1:89" ht="12.75" customHeight="1" x14ac:dyDescent="0.35">
      <c r="A210" s="15">
        <f t="shared" si="18"/>
        <v>43187</v>
      </c>
      <c r="B210" s="107">
        <v>12694382</v>
      </c>
      <c r="C210" s="4">
        <f t="shared" si="19"/>
        <v>528932.58333333337</v>
      </c>
      <c r="D210">
        <f t="shared" si="20"/>
        <v>2018</v>
      </c>
      <c r="E210">
        <f t="shared" si="21"/>
        <v>3</v>
      </c>
      <c r="F210" s="33">
        <v>10190</v>
      </c>
      <c r="G210" s="33" t="s">
        <v>29</v>
      </c>
      <c r="H210" s="33">
        <v>24</v>
      </c>
      <c r="I210" s="33" t="s">
        <v>74</v>
      </c>
      <c r="J210" s="34">
        <v>43187</v>
      </c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2"/>
      <c r="AK210" s="3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48"/>
      <c r="BL210" s="3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</row>
    <row r="211" spans="1:89" ht="12.75" customHeight="1" x14ac:dyDescent="0.35">
      <c r="A211" s="15">
        <f t="shared" si="18"/>
        <v>43188</v>
      </c>
      <c r="B211" s="107">
        <v>12720619</v>
      </c>
      <c r="C211" s="4">
        <f t="shared" si="19"/>
        <v>530025.79166666663</v>
      </c>
      <c r="D211">
        <f t="shared" si="20"/>
        <v>2018</v>
      </c>
      <c r="E211">
        <f t="shared" si="21"/>
        <v>3</v>
      </c>
      <c r="F211" s="33">
        <v>10190</v>
      </c>
      <c r="G211" s="33" t="s">
        <v>29</v>
      </c>
      <c r="H211" s="33">
        <v>24</v>
      </c>
      <c r="I211" s="33" t="s">
        <v>74</v>
      </c>
      <c r="J211" s="34">
        <v>43188</v>
      </c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2"/>
      <c r="AK211" s="3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48"/>
      <c r="BL211" s="3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</row>
    <row r="212" spans="1:89" ht="12.75" customHeight="1" x14ac:dyDescent="0.35">
      <c r="A212" s="15">
        <f t="shared" si="18"/>
        <v>43189</v>
      </c>
      <c r="B212" s="107">
        <v>12500334</v>
      </c>
      <c r="C212" s="4">
        <f t="shared" si="19"/>
        <v>520847.25</v>
      </c>
      <c r="D212">
        <f t="shared" si="20"/>
        <v>2018</v>
      </c>
      <c r="E212">
        <f t="shared" si="21"/>
        <v>3</v>
      </c>
      <c r="F212" s="33">
        <v>10190</v>
      </c>
      <c r="G212" s="33" t="s">
        <v>29</v>
      </c>
      <c r="H212" s="33">
        <v>24</v>
      </c>
      <c r="I212" s="33" t="s">
        <v>74</v>
      </c>
      <c r="J212" s="34">
        <v>43189</v>
      </c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2"/>
      <c r="AK212" s="3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48"/>
      <c r="BL212" s="3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</row>
    <row r="213" spans="1:89" ht="12.75" customHeight="1" x14ac:dyDescent="0.35">
      <c r="A213" s="15">
        <f t="shared" si="18"/>
        <v>43190</v>
      </c>
      <c r="B213" s="107">
        <v>12457835</v>
      </c>
      <c r="C213" s="4">
        <f t="shared" si="19"/>
        <v>519076.45833333331</v>
      </c>
      <c r="D213">
        <f t="shared" si="20"/>
        <v>2018</v>
      </c>
      <c r="E213">
        <f t="shared" si="21"/>
        <v>3</v>
      </c>
      <c r="F213" s="33">
        <v>10190</v>
      </c>
      <c r="G213" s="33" t="s">
        <v>29</v>
      </c>
      <c r="H213" s="33">
        <v>24</v>
      </c>
      <c r="I213" s="33" t="s">
        <v>74</v>
      </c>
      <c r="J213" s="34">
        <v>43190</v>
      </c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2"/>
      <c r="AK213" s="3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48"/>
      <c r="BL213" s="3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</row>
    <row r="214" spans="1:89" ht="12.75" customHeight="1" x14ac:dyDescent="0.35">
      <c r="A214" s="15">
        <f t="shared" si="18"/>
        <v>43191</v>
      </c>
      <c r="B214" s="107">
        <v>12576053</v>
      </c>
      <c r="C214" s="4">
        <f t="shared" si="19"/>
        <v>524002.20833333331</v>
      </c>
      <c r="D214">
        <f t="shared" si="20"/>
        <v>2018</v>
      </c>
      <c r="E214">
        <f t="shared" si="21"/>
        <v>4</v>
      </c>
      <c r="F214" s="33">
        <v>10190</v>
      </c>
      <c r="G214" s="33" t="s">
        <v>29</v>
      </c>
      <c r="H214" s="33">
        <v>24</v>
      </c>
      <c r="I214" s="33" t="s">
        <v>74</v>
      </c>
      <c r="J214" s="34">
        <v>43191</v>
      </c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2"/>
      <c r="AK214" s="3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48"/>
      <c r="BL214" s="3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</row>
    <row r="215" spans="1:89" ht="12.75" customHeight="1" x14ac:dyDescent="0.35">
      <c r="A215" s="15">
        <f t="shared" si="18"/>
        <v>43192</v>
      </c>
      <c r="B215" s="107">
        <v>13433432</v>
      </c>
      <c r="C215" s="4">
        <f t="shared" si="19"/>
        <v>559726.33333333337</v>
      </c>
      <c r="D215">
        <f t="shared" si="20"/>
        <v>2018</v>
      </c>
      <c r="E215">
        <f t="shared" si="21"/>
        <v>4</v>
      </c>
      <c r="F215" s="33">
        <v>10190</v>
      </c>
      <c r="G215" s="33" t="s">
        <v>29</v>
      </c>
      <c r="H215" s="33">
        <v>24</v>
      </c>
      <c r="I215" s="33" t="s">
        <v>74</v>
      </c>
      <c r="J215" s="34">
        <v>43192</v>
      </c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2"/>
      <c r="AK215" s="3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48"/>
      <c r="BL215" s="3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</row>
    <row r="216" spans="1:89" ht="12.75" customHeight="1" x14ac:dyDescent="0.35">
      <c r="A216" s="15">
        <f t="shared" si="18"/>
        <v>43193</v>
      </c>
      <c r="B216" s="107">
        <v>13408011</v>
      </c>
      <c r="C216" s="4">
        <f t="shared" si="19"/>
        <v>558667.125</v>
      </c>
      <c r="D216">
        <f t="shared" si="20"/>
        <v>2018</v>
      </c>
      <c r="E216">
        <f t="shared" si="21"/>
        <v>4</v>
      </c>
      <c r="F216" s="33">
        <v>10190</v>
      </c>
      <c r="G216" s="33" t="s">
        <v>29</v>
      </c>
      <c r="H216" s="33">
        <v>24</v>
      </c>
      <c r="I216" s="33" t="s">
        <v>74</v>
      </c>
      <c r="J216" s="34">
        <v>43193</v>
      </c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2"/>
      <c r="AK216" s="3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48"/>
      <c r="BL216" s="3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</row>
    <row r="217" spans="1:89" ht="12.75" customHeight="1" x14ac:dyDescent="0.35">
      <c r="A217" s="15">
        <f t="shared" si="18"/>
        <v>43194</v>
      </c>
      <c r="B217" s="107">
        <v>13385418</v>
      </c>
      <c r="C217" s="4">
        <f t="shared" si="19"/>
        <v>557725.75</v>
      </c>
      <c r="D217">
        <f t="shared" si="20"/>
        <v>2018</v>
      </c>
      <c r="E217">
        <f t="shared" si="21"/>
        <v>4</v>
      </c>
      <c r="F217" s="33">
        <v>10190</v>
      </c>
      <c r="G217" s="33" t="s">
        <v>29</v>
      </c>
      <c r="H217" s="33">
        <v>24</v>
      </c>
      <c r="I217" s="33" t="s">
        <v>74</v>
      </c>
      <c r="J217" s="34">
        <v>43194</v>
      </c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2"/>
      <c r="AK217" s="3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48"/>
      <c r="BL217" s="3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</row>
    <row r="218" spans="1:89" ht="12.75" customHeight="1" x14ac:dyDescent="0.35">
      <c r="A218" s="15">
        <f t="shared" si="18"/>
        <v>43195</v>
      </c>
      <c r="B218" s="107">
        <v>13192791</v>
      </c>
      <c r="C218" s="4">
        <f t="shared" si="19"/>
        <v>549699.625</v>
      </c>
      <c r="D218">
        <f t="shared" si="20"/>
        <v>2018</v>
      </c>
      <c r="E218">
        <f t="shared" si="21"/>
        <v>4</v>
      </c>
      <c r="F218" s="33">
        <v>10190</v>
      </c>
      <c r="G218" s="33" t="s">
        <v>29</v>
      </c>
      <c r="H218" s="33">
        <v>24</v>
      </c>
      <c r="I218" s="33" t="s">
        <v>74</v>
      </c>
      <c r="J218" s="34">
        <v>43195</v>
      </c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2"/>
      <c r="AK218" s="3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48"/>
      <c r="BL218" s="3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</row>
    <row r="219" spans="1:89" ht="12.75" customHeight="1" x14ac:dyDescent="0.35">
      <c r="A219" s="15">
        <f t="shared" si="18"/>
        <v>43196</v>
      </c>
      <c r="B219" s="107">
        <v>12763033</v>
      </c>
      <c r="C219" s="4">
        <f t="shared" si="19"/>
        <v>531793.04166666663</v>
      </c>
      <c r="D219">
        <f t="shared" si="20"/>
        <v>2018</v>
      </c>
      <c r="E219">
        <f t="shared" si="21"/>
        <v>4</v>
      </c>
      <c r="F219" s="33">
        <v>10190</v>
      </c>
      <c r="G219" s="33" t="s">
        <v>29</v>
      </c>
      <c r="H219" s="33">
        <v>24</v>
      </c>
      <c r="I219" s="33" t="s">
        <v>74</v>
      </c>
      <c r="J219" s="34">
        <v>43196</v>
      </c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2"/>
      <c r="AK219" s="3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48"/>
      <c r="BL219" s="3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</row>
    <row r="220" spans="1:89" ht="12.75" customHeight="1" x14ac:dyDescent="0.35">
      <c r="A220" s="15">
        <f t="shared" si="18"/>
        <v>43197</v>
      </c>
      <c r="B220" s="107">
        <v>12318287</v>
      </c>
      <c r="C220" s="4">
        <f t="shared" si="19"/>
        <v>513261.95833333331</v>
      </c>
      <c r="D220">
        <f t="shared" si="20"/>
        <v>2018</v>
      </c>
      <c r="E220">
        <f t="shared" si="21"/>
        <v>4</v>
      </c>
      <c r="F220" s="33">
        <v>10190</v>
      </c>
      <c r="G220" s="33" t="s">
        <v>29</v>
      </c>
      <c r="H220" s="33">
        <v>24</v>
      </c>
      <c r="I220" s="33" t="s">
        <v>74</v>
      </c>
      <c r="J220" s="34">
        <v>43197</v>
      </c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  <c r="AH220" s="33"/>
      <c r="AI220" s="2"/>
      <c r="AK220" s="3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48"/>
      <c r="BL220" s="3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</row>
    <row r="221" spans="1:89" ht="12.75" customHeight="1" x14ac:dyDescent="0.35">
      <c r="A221" s="15">
        <f t="shared" si="18"/>
        <v>43198</v>
      </c>
      <c r="B221" s="107">
        <v>12052915</v>
      </c>
      <c r="C221" s="4">
        <f t="shared" si="19"/>
        <v>502204.79166666669</v>
      </c>
      <c r="D221">
        <f t="shared" si="20"/>
        <v>2018</v>
      </c>
      <c r="E221">
        <f t="shared" si="21"/>
        <v>4</v>
      </c>
      <c r="F221" s="33">
        <v>10190</v>
      </c>
      <c r="G221" s="33" t="s">
        <v>29</v>
      </c>
      <c r="H221" s="33">
        <v>24</v>
      </c>
      <c r="I221" s="33" t="s">
        <v>74</v>
      </c>
      <c r="J221" s="34">
        <v>43198</v>
      </c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  <c r="AH221" s="33"/>
      <c r="AI221" s="2"/>
      <c r="AK221" s="3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48"/>
      <c r="BL221" s="3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</row>
    <row r="222" spans="1:89" ht="12.75" customHeight="1" x14ac:dyDescent="0.35">
      <c r="A222" s="15">
        <f t="shared" si="18"/>
        <v>43199</v>
      </c>
      <c r="B222" s="107">
        <v>12220218</v>
      </c>
      <c r="C222" s="4">
        <f t="shared" si="19"/>
        <v>509175.75</v>
      </c>
      <c r="D222">
        <f t="shared" si="20"/>
        <v>2018</v>
      </c>
      <c r="E222">
        <f t="shared" si="21"/>
        <v>4</v>
      </c>
      <c r="F222" s="33">
        <v>10190</v>
      </c>
      <c r="G222" s="33" t="s">
        <v>29</v>
      </c>
      <c r="H222" s="33">
        <v>24</v>
      </c>
      <c r="I222" s="33" t="s">
        <v>74</v>
      </c>
      <c r="J222" s="34">
        <v>43199</v>
      </c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  <c r="AH222" s="33"/>
      <c r="AI222" s="2"/>
      <c r="AK222" s="3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48"/>
      <c r="BL222" s="3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</row>
    <row r="223" spans="1:89" ht="12.75" customHeight="1" x14ac:dyDescent="0.35">
      <c r="A223" s="15">
        <f t="shared" si="18"/>
        <v>43200</v>
      </c>
      <c r="B223" s="107">
        <v>12356301</v>
      </c>
      <c r="C223" s="4">
        <f t="shared" si="19"/>
        <v>514845.875</v>
      </c>
      <c r="D223">
        <f t="shared" si="20"/>
        <v>2018</v>
      </c>
      <c r="E223">
        <f t="shared" si="21"/>
        <v>4</v>
      </c>
      <c r="F223" s="33">
        <v>10190</v>
      </c>
      <c r="G223" s="33" t="s">
        <v>29</v>
      </c>
      <c r="H223" s="33">
        <v>24</v>
      </c>
      <c r="I223" s="33" t="s">
        <v>74</v>
      </c>
      <c r="J223" s="34">
        <v>43200</v>
      </c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  <c r="AH223" s="33"/>
      <c r="AI223" s="2"/>
      <c r="AK223" s="3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48"/>
      <c r="BL223" s="3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</row>
    <row r="224" spans="1:89" ht="12.75" customHeight="1" x14ac:dyDescent="0.35">
      <c r="A224" s="15">
        <f t="shared" si="18"/>
        <v>43201</v>
      </c>
      <c r="B224" s="107">
        <v>12563234</v>
      </c>
      <c r="C224" s="4">
        <f t="shared" si="19"/>
        <v>523468.08333333331</v>
      </c>
      <c r="D224">
        <f t="shared" si="20"/>
        <v>2018</v>
      </c>
      <c r="E224">
        <f t="shared" si="21"/>
        <v>4</v>
      </c>
      <c r="F224" s="33">
        <v>10190</v>
      </c>
      <c r="G224" s="33" t="s">
        <v>29</v>
      </c>
      <c r="H224" s="33">
        <v>24</v>
      </c>
      <c r="I224" s="33" t="s">
        <v>74</v>
      </c>
      <c r="J224" s="34">
        <v>43201</v>
      </c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  <c r="AH224" s="33"/>
      <c r="AI224" s="2"/>
      <c r="AK224" s="3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48"/>
      <c r="BL224" s="3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</row>
    <row r="225" spans="1:89" ht="12.75" customHeight="1" x14ac:dyDescent="0.35">
      <c r="A225" s="15">
        <f t="shared" ref="A225:A288" si="22">J225</f>
        <v>43202</v>
      </c>
      <c r="B225" s="107">
        <v>12916341</v>
      </c>
      <c r="C225" s="4">
        <f t="shared" ref="C225:C288" si="23">B225/H225</f>
        <v>538180.875</v>
      </c>
      <c r="D225">
        <f t="shared" ref="D225:D288" si="24">YEAR(J225)</f>
        <v>2018</v>
      </c>
      <c r="E225">
        <f t="shared" ref="E225:E288" si="25">MONTH(J225)</f>
        <v>4</v>
      </c>
      <c r="F225" s="33">
        <v>10190</v>
      </c>
      <c r="G225" s="33" t="s">
        <v>29</v>
      </c>
      <c r="H225" s="33">
        <v>24</v>
      </c>
      <c r="I225" s="33" t="s">
        <v>74</v>
      </c>
      <c r="J225" s="34">
        <v>43202</v>
      </c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  <c r="AH225" s="33"/>
      <c r="AI225" s="2"/>
      <c r="AK225" s="3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48"/>
      <c r="BL225" s="3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</row>
    <row r="226" spans="1:89" ht="12.75" customHeight="1" x14ac:dyDescent="0.35">
      <c r="A226" s="15">
        <f t="shared" si="22"/>
        <v>43203</v>
      </c>
      <c r="B226" s="107">
        <v>13234802</v>
      </c>
      <c r="C226" s="4">
        <f t="shared" si="23"/>
        <v>551450.08333333337</v>
      </c>
      <c r="D226">
        <f t="shared" si="24"/>
        <v>2018</v>
      </c>
      <c r="E226">
        <f t="shared" si="25"/>
        <v>4</v>
      </c>
      <c r="F226" s="33">
        <v>10190</v>
      </c>
      <c r="G226" s="33" t="s">
        <v>29</v>
      </c>
      <c r="H226" s="33">
        <v>24</v>
      </c>
      <c r="I226" s="33" t="s">
        <v>74</v>
      </c>
      <c r="J226" s="34">
        <v>43203</v>
      </c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2"/>
      <c r="AK226" s="3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48"/>
      <c r="BL226" s="3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</row>
    <row r="227" spans="1:89" ht="12.75" customHeight="1" x14ac:dyDescent="0.35">
      <c r="A227" s="15">
        <f t="shared" si="22"/>
        <v>43204</v>
      </c>
      <c r="B227" s="107">
        <v>12005617</v>
      </c>
      <c r="C227" s="4">
        <f t="shared" si="23"/>
        <v>500234.04166666669</v>
      </c>
      <c r="D227">
        <f t="shared" si="24"/>
        <v>2018</v>
      </c>
      <c r="E227">
        <f t="shared" si="25"/>
        <v>4</v>
      </c>
      <c r="F227" s="33">
        <v>10190</v>
      </c>
      <c r="G227" s="33" t="s">
        <v>29</v>
      </c>
      <c r="H227" s="33">
        <v>24</v>
      </c>
      <c r="I227" s="33" t="s">
        <v>74</v>
      </c>
      <c r="J227" s="34">
        <v>43204</v>
      </c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  <c r="AH227" s="33"/>
      <c r="AI227" s="2"/>
      <c r="AK227" s="3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48"/>
      <c r="BL227" s="3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</row>
    <row r="228" spans="1:89" ht="12.75" customHeight="1" x14ac:dyDescent="0.35">
      <c r="A228" s="15">
        <f t="shared" si="22"/>
        <v>43205</v>
      </c>
      <c r="B228" s="107">
        <v>11671685</v>
      </c>
      <c r="C228" s="4">
        <f t="shared" si="23"/>
        <v>486320.20833333331</v>
      </c>
      <c r="D228">
        <f t="shared" si="24"/>
        <v>2018</v>
      </c>
      <c r="E228">
        <f t="shared" si="25"/>
        <v>4</v>
      </c>
      <c r="F228" s="33">
        <v>10190</v>
      </c>
      <c r="G228" s="33" t="s">
        <v>29</v>
      </c>
      <c r="H228" s="33">
        <v>24</v>
      </c>
      <c r="I228" s="33" t="s">
        <v>74</v>
      </c>
      <c r="J228" s="34">
        <v>43205</v>
      </c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3"/>
      <c r="AI228" s="2"/>
      <c r="AK228" s="3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48"/>
      <c r="BL228" s="3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</row>
    <row r="229" spans="1:89" ht="12.75" customHeight="1" x14ac:dyDescent="0.35">
      <c r="A229" s="15">
        <f t="shared" si="22"/>
        <v>43206</v>
      </c>
      <c r="B229" s="107">
        <v>12605545</v>
      </c>
      <c r="C229" s="4">
        <f t="shared" si="23"/>
        <v>525231.04166666663</v>
      </c>
      <c r="D229">
        <f t="shared" si="24"/>
        <v>2018</v>
      </c>
      <c r="E229">
        <f t="shared" si="25"/>
        <v>4</v>
      </c>
      <c r="F229" s="33">
        <v>10190</v>
      </c>
      <c r="G229" s="33" t="s">
        <v>29</v>
      </c>
      <c r="H229" s="33">
        <v>24</v>
      </c>
      <c r="I229" s="33" t="s">
        <v>74</v>
      </c>
      <c r="J229" s="34">
        <v>43206</v>
      </c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  <c r="AH229" s="33"/>
      <c r="AI229" s="2"/>
      <c r="AK229" s="3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48"/>
      <c r="BL229" s="3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</row>
    <row r="230" spans="1:89" ht="12.75" customHeight="1" x14ac:dyDescent="0.35">
      <c r="A230" s="15">
        <f t="shared" si="22"/>
        <v>43207</v>
      </c>
      <c r="B230" s="107">
        <v>12953743</v>
      </c>
      <c r="C230" s="4">
        <f t="shared" si="23"/>
        <v>539739.29166666663</v>
      </c>
      <c r="D230">
        <f t="shared" si="24"/>
        <v>2018</v>
      </c>
      <c r="E230">
        <f t="shared" si="25"/>
        <v>4</v>
      </c>
      <c r="F230" s="33">
        <v>10190</v>
      </c>
      <c r="G230" s="33" t="s">
        <v>29</v>
      </c>
      <c r="H230" s="33">
        <v>24</v>
      </c>
      <c r="I230" s="33" t="s">
        <v>74</v>
      </c>
      <c r="J230" s="34">
        <v>43207</v>
      </c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  <c r="AI230" s="2"/>
      <c r="AK230" s="3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48"/>
      <c r="BL230" s="3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</row>
    <row r="231" spans="1:89" ht="12.75" customHeight="1" x14ac:dyDescent="0.35">
      <c r="A231" s="15">
        <f t="shared" si="22"/>
        <v>43208</v>
      </c>
      <c r="B231" s="107">
        <v>13040266</v>
      </c>
      <c r="C231" s="4">
        <f t="shared" si="23"/>
        <v>543344.41666666663</v>
      </c>
      <c r="D231">
        <f t="shared" si="24"/>
        <v>2018</v>
      </c>
      <c r="E231">
        <f t="shared" si="25"/>
        <v>4</v>
      </c>
      <c r="F231" s="33">
        <v>10190</v>
      </c>
      <c r="G231" s="33" t="s">
        <v>29</v>
      </c>
      <c r="H231" s="33">
        <v>24</v>
      </c>
      <c r="I231" s="33" t="s">
        <v>74</v>
      </c>
      <c r="J231" s="34">
        <v>43208</v>
      </c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  <c r="AI231" s="2"/>
      <c r="AK231" s="3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48"/>
      <c r="BL231" s="3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</row>
    <row r="232" spans="1:89" ht="12.75" customHeight="1" x14ac:dyDescent="0.35">
      <c r="A232" s="15">
        <f t="shared" si="22"/>
        <v>43209</v>
      </c>
      <c r="B232" s="107">
        <v>13070692</v>
      </c>
      <c r="C232" s="4">
        <f t="shared" si="23"/>
        <v>544612.16666666663</v>
      </c>
      <c r="D232">
        <f t="shared" si="24"/>
        <v>2018</v>
      </c>
      <c r="E232">
        <f t="shared" si="25"/>
        <v>4</v>
      </c>
      <c r="F232" s="33">
        <v>10190</v>
      </c>
      <c r="G232" s="33" t="s">
        <v>29</v>
      </c>
      <c r="H232" s="33">
        <v>24</v>
      </c>
      <c r="I232" s="33" t="s">
        <v>74</v>
      </c>
      <c r="J232" s="34">
        <v>43209</v>
      </c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  <c r="AI232" s="2"/>
      <c r="AK232" s="3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48"/>
      <c r="BL232" s="3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</row>
    <row r="233" spans="1:89" ht="12.75" customHeight="1" x14ac:dyDescent="0.35">
      <c r="A233" s="15">
        <f t="shared" si="22"/>
        <v>43210</v>
      </c>
      <c r="B233" s="107">
        <v>13123313</v>
      </c>
      <c r="C233" s="4">
        <f t="shared" si="23"/>
        <v>546804.70833333337</v>
      </c>
      <c r="D233">
        <f t="shared" si="24"/>
        <v>2018</v>
      </c>
      <c r="E233">
        <f t="shared" si="25"/>
        <v>4</v>
      </c>
      <c r="F233" s="33">
        <v>10190</v>
      </c>
      <c r="G233" s="33" t="s">
        <v>29</v>
      </c>
      <c r="H233" s="33">
        <v>24</v>
      </c>
      <c r="I233" s="33" t="s">
        <v>74</v>
      </c>
      <c r="J233" s="34">
        <v>43210</v>
      </c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  <c r="AI233" s="2"/>
      <c r="AK233" s="3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48"/>
      <c r="BL233" s="3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</row>
    <row r="234" spans="1:89" ht="12.75" customHeight="1" x14ac:dyDescent="0.35">
      <c r="A234" s="15">
        <f t="shared" si="22"/>
        <v>43211</v>
      </c>
      <c r="B234" s="107">
        <v>12947455</v>
      </c>
      <c r="C234" s="4">
        <f t="shared" si="23"/>
        <v>539477.29166666663</v>
      </c>
      <c r="D234">
        <f t="shared" si="24"/>
        <v>2018</v>
      </c>
      <c r="E234">
        <f t="shared" si="25"/>
        <v>4</v>
      </c>
      <c r="F234" s="33">
        <v>10190</v>
      </c>
      <c r="G234" s="33" t="s">
        <v>29</v>
      </c>
      <c r="H234" s="33">
        <v>24</v>
      </c>
      <c r="I234" s="33" t="s">
        <v>74</v>
      </c>
      <c r="J234" s="34">
        <v>43211</v>
      </c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2"/>
      <c r="AK234" s="3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48"/>
      <c r="BL234" s="3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</row>
    <row r="235" spans="1:89" ht="12.75" customHeight="1" x14ac:dyDescent="0.35">
      <c r="A235" s="15">
        <f t="shared" si="22"/>
        <v>43212</v>
      </c>
      <c r="B235" s="107">
        <v>12866918</v>
      </c>
      <c r="C235" s="4">
        <f t="shared" si="23"/>
        <v>536121.58333333337</v>
      </c>
      <c r="D235">
        <f t="shared" si="24"/>
        <v>2018</v>
      </c>
      <c r="E235">
        <f t="shared" si="25"/>
        <v>4</v>
      </c>
      <c r="F235" s="33">
        <v>10190</v>
      </c>
      <c r="G235" s="33" t="s">
        <v>29</v>
      </c>
      <c r="H235" s="33">
        <v>24</v>
      </c>
      <c r="I235" s="33" t="s">
        <v>74</v>
      </c>
      <c r="J235" s="34">
        <v>43212</v>
      </c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  <c r="AI235" s="2"/>
      <c r="AK235" s="3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48"/>
      <c r="BL235" s="3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</row>
    <row r="236" spans="1:89" ht="12.75" customHeight="1" x14ac:dyDescent="0.35">
      <c r="A236" s="15">
        <f t="shared" si="22"/>
        <v>43213</v>
      </c>
      <c r="B236" s="107">
        <v>13362564</v>
      </c>
      <c r="C236" s="4">
        <f t="shared" si="23"/>
        <v>556773.5</v>
      </c>
      <c r="D236">
        <f t="shared" si="24"/>
        <v>2018</v>
      </c>
      <c r="E236">
        <f t="shared" si="25"/>
        <v>4</v>
      </c>
      <c r="F236" s="33">
        <v>10190</v>
      </c>
      <c r="G236" s="33" t="s">
        <v>29</v>
      </c>
      <c r="H236" s="33">
        <v>24</v>
      </c>
      <c r="I236" s="33" t="s">
        <v>74</v>
      </c>
      <c r="J236" s="34">
        <v>43213</v>
      </c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  <c r="AH236" s="33"/>
      <c r="AI236" s="2"/>
      <c r="AK236" s="3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48"/>
      <c r="BL236" s="3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</row>
    <row r="237" spans="1:89" ht="12.75" customHeight="1" x14ac:dyDescent="0.35">
      <c r="A237" s="15">
        <f t="shared" si="22"/>
        <v>43214</v>
      </c>
      <c r="B237" s="107">
        <v>13566263</v>
      </c>
      <c r="C237" s="4">
        <f t="shared" si="23"/>
        <v>565260.95833333337</v>
      </c>
      <c r="D237">
        <f t="shared" si="24"/>
        <v>2018</v>
      </c>
      <c r="E237">
        <f t="shared" si="25"/>
        <v>4</v>
      </c>
      <c r="F237" s="33">
        <v>10190</v>
      </c>
      <c r="G237" s="33" t="s">
        <v>29</v>
      </c>
      <c r="H237" s="33">
        <v>24</v>
      </c>
      <c r="I237" s="33" t="s">
        <v>74</v>
      </c>
      <c r="J237" s="34">
        <v>43214</v>
      </c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2"/>
      <c r="AK237" s="3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48"/>
      <c r="BL237" s="3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</row>
    <row r="238" spans="1:89" ht="12.75" customHeight="1" x14ac:dyDescent="0.35">
      <c r="A238" s="15">
        <f t="shared" si="22"/>
        <v>43215</v>
      </c>
      <c r="B238" s="107">
        <v>13682338</v>
      </c>
      <c r="C238" s="4">
        <f t="shared" si="23"/>
        <v>570097.41666666663</v>
      </c>
      <c r="D238">
        <f t="shared" si="24"/>
        <v>2018</v>
      </c>
      <c r="E238">
        <f t="shared" si="25"/>
        <v>4</v>
      </c>
      <c r="F238" s="33">
        <v>10190</v>
      </c>
      <c r="G238" s="33" t="s">
        <v>29</v>
      </c>
      <c r="H238" s="33">
        <v>24</v>
      </c>
      <c r="I238" s="33" t="s">
        <v>74</v>
      </c>
      <c r="J238" s="34">
        <v>43215</v>
      </c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  <c r="AH238" s="33"/>
      <c r="AI238" s="2"/>
      <c r="AK238" s="3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48"/>
      <c r="BL238" s="3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</row>
    <row r="239" spans="1:89" ht="12.75" customHeight="1" x14ac:dyDescent="0.35">
      <c r="A239" s="15">
        <f t="shared" si="22"/>
        <v>43216</v>
      </c>
      <c r="B239" s="107">
        <v>13545839</v>
      </c>
      <c r="C239" s="4">
        <f t="shared" si="23"/>
        <v>564409.95833333337</v>
      </c>
      <c r="D239">
        <f t="shared" si="24"/>
        <v>2018</v>
      </c>
      <c r="E239">
        <f t="shared" si="25"/>
        <v>4</v>
      </c>
      <c r="F239" s="33">
        <v>10190</v>
      </c>
      <c r="G239" s="33" t="s">
        <v>29</v>
      </c>
      <c r="H239" s="33">
        <v>24</v>
      </c>
      <c r="I239" s="33" t="s">
        <v>74</v>
      </c>
      <c r="J239" s="34">
        <v>43216</v>
      </c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  <c r="AH239" s="33"/>
      <c r="AI239" s="2"/>
      <c r="AK239" s="3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48"/>
      <c r="BL239" s="3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</row>
    <row r="240" spans="1:89" ht="12.75" customHeight="1" x14ac:dyDescent="0.35">
      <c r="A240" s="15">
        <f t="shared" si="22"/>
        <v>43217</v>
      </c>
      <c r="B240" s="107">
        <v>13579784</v>
      </c>
      <c r="C240" s="4">
        <f t="shared" si="23"/>
        <v>565824.33333333337</v>
      </c>
      <c r="D240">
        <f t="shared" si="24"/>
        <v>2018</v>
      </c>
      <c r="E240">
        <f t="shared" si="25"/>
        <v>4</v>
      </c>
      <c r="F240" s="33">
        <v>10190</v>
      </c>
      <c r="G240" s="33" t="s">
        <v>29</v>
      </c>
      <c r="H240" s="33">
        <v>24</v>
      </c>
      <c r="I240" s="33" t="s">
        <v>74</v>
      </c>
      <c r="J240" s="34">
        <v>43217</v>
      </c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  <c r="AH240" s="33"/>
      <c r="AI240" s="2"/>
      <c r="AK240" s="3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48"/>
      <c r="BL240" s="3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</row>
    <row r="241" spans="1:89" ht="12.75" customHeight="1" x14ac:dyDescent="0.35">
      <c r="A241" s="15">
        <f t="shared" si="22"/>
        <v>43218</v>
      </c>
      <c r="B241" s="107">
        <v>12517508</v>
      </c>
      <c r="C241" s="4">
        <f t="shared" si="23"/>
        <v>521562.83333333331</v>
      </c>
      <c r="D241">
        <f t="shared" si="24"/>
        <v>2018</v>
      </c>
      <c r="E241">
        <f t="shared" si="25"/>
        <v>4</v>
      </c>
      <c r="F241" s="33">
        <v>10190</v>
      </c>
      <c r="G241" s="33" t="s">
        <v>29</v>
      </c>
      <c r="H241" s="33">
        <v>24</v>
      </c>
      <c r="I241" s="33" t="s">
        <v>74</v>
      </c>
      <c r="J241" s="34">
        <v>43218</v>
      </c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  <c r="AH241" s="33"/>
      <c r="AI241" s="2"/>
      <c r="AK241" s="3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48"/>
      <c r="BL241" s="3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</row>
    <row r="242" spans="1:89" ht="12.75" customHeight="1" x14ac:dyDescent="0.35">
      <c r="A242" s="15">
        <f t="shared" si="22"/>
        <v>43219</v>
      </c>
      <c r="B242" s="107">
        <v>12086482</v>
      </c>
      <c r="C242" s="4">
        <f t="shared" si="23"/>
        <v>503603.41666666669</v>
      </c>
      <c r="D242">
        <f t="shared" si="24"/>
        <v>2018</v>
      </c>
      <c r="E242">
        <f t="shared" si="25"/>
        <v>4</v>
      </c>
      <c r="F242" s="33">
        <v>10190</v>
      </c>
      <c r="G242" s="33" t="s">
        <v>29</v>
      </c>
      <c r="H242" s="33">
        <v>24</v>
      </c>
      <c r="I242" s="33" t="s">
        <v>74</v>
      </c>
      <c r="J242" s="34">
        <v>43219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  <c r="AH242" s="33"/>
      <c r="AI242" s="2"/>
      <c r="AK242" s="3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48"/>
      <c r="BL242" s="3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</row>
    <row r="243" spans="1:89" ht="12.75" customHeight="1" x14ac:dyDescent="0.35">
      <c r="A243" s="15">
        <f t="shared" si="22"/>
        <v>43220</v>
      </c>
      <c r="B243" s="107">
        <v>12772410</v>
      </c>
      <c r="C243" s="4">
        <f t="shared" si="23"/>
        <v>532183.75</v>
      </c>
      <c r="D243">
        <f t="shared" si="24"/>
        <v>2018</v>
      </c>
      <c r="E243">
        <f t="shared" si="25"/>
        <v>4</v>
      </c>
      <c r="F243" s="33">
        <v>10190</v>
      </c>
      <c r="G243" s="33" t="s">
        <v>29</v>
      </c>
      <c r="H243" s="33">
        <v>24</v>
      </c>
      <c r="I243" s="33" t="s">
        <v>74</v>
      </c>
      <c r="J243" s="34">
        <v>43220</v>
      </c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  <c r="AH243" s="33"/>
      <c r="AI243" s="2"/>
      <c r="AK243" s="3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48"/>
      <c r="BL243" s="3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</row>
    <row r="244" spans="1:89" ht="12.75" customHeight="1" x14ac:dyDescent="0.35">
      <c r="A244" s="15">
        <f t="shared" si="22"/>
        <v>43221</v>
      </c>
      <c r="B244" s="107">
        <v>13194807</v>
      </c>
      <c r="C244" s="4">
        <f t="shared" si="23"/>
        <v>549783.625</v>
      </c>
      <c r="D244">
        <f t="shared" si="24"/>
        <v>2018</v>
      </c>
      <c r="E244">
        <f t="shared" si="25"/>
        <v>5</v>
      </c>
      <c r="F244" s="33">
        <v>10190</v>
      </c>
      <c r="G244" s="33" t="s">
        <v>29</v>
      </c>
      <c r="H244" s="33">
        <v>24</v>
      </c>
      <c r="I244" s="33" t="s">
        <v>74</v>
      </c>
      <c r="J244" s="34">
        <v>43221</v>
      </c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  <c r="AH244" s="33"/>
      <c r="AI244" s="2"/>
      <c r="AK244" s="3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48"/>
      <c r="BL244" s="3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</row>
    <row r="245" spans="1:89" ht="12.75" customHeight="1" x14ac:dyDescent="0.35">
      <c r="A245" s="15">
        <f t="shared" si="22"/>
        <v>43222</v>
      </c>
      <c r="B245" s="107">
        <v>13617329</v>
      </c>
      <c r="C245" s="4">
        <f t="shared" si="23"/>
        <v>567388.70833333337</v>
      </c>
      <c r="D245">
        <f t="shared" si="24"/>
        <v>2018</v>
      </c>
      <c r="E245">
        <f t="shared" si="25"/>
        <v>5</v>
      </c>
      <c r="F245" s="33">
        <v>10190</v>
      </c>
      <c r="G245" s="33" t="s">
        <v>29</v>
      </c>
      <c r="H245" s="33">
        <v>24</v>
      </c>
      <c r="I245" s="33" t="s">
        <v>74</v>
      </c>
      <c r="J245" s="34">
        <v>43222</v>
      </c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  <c r="AH245" s="33"/>
      <c r="AI245" s="2"/>
      <c r="AK245" s="3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48"/>
      <c r="BL245" s="3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</row>
    <row r="246" spans="1:89" ht="12.75" customHeight="1" x14ac:dyDescent="0.35">
      <c r="A246" s="15">
        <f t="shared" si="22"/>
        <v>43223</v>
      </c>
      <c r="B246" s="107">
        <v>13541180</v>
      </c>
      <c r="C246" s="4">
        <f t="shared" si="23"/>
        <v>564215.83333333337</v>
      </c>
      <c r="D246">
        <f t="shared" si="24"/>
        <v>2018</v>
      </c>
      <c r="E246">
        <f t="shared" si="25"/>
        <v>5</v>
      </c>
      <c r="F246" s="33">
        <v>10190</v>
      </c>
      <c r="G246" s="33" t="s">
        <v>29</v>
      </c>
      <c r="H246" s="33">
        <v>24</v>
      </c>
      <c r="I246" s="33" t="s">
        <v>74</v>
      </c>
      <c r="J246" s="34">
        <v>43223</v>
      </c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  <c r="AH246" s="33"/>
      <c r="AI246" s="2"/>
      <c r="AK246" s="3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48"/>
      <c r="BL246" s="3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</row>
    <row r="247" spans="1:89" ht="12.75" customHeight="1" x14ac:dyDescent="0.35">
      <c r="A247" s="15">
        <f t="shared" si="22"/>
        <v>43224</v>
      </c>
      <c r="B247" s="107">
        <v>13967171</v>
      </c>
      <c r="C247" s="4">
        <f t="shared" si="23"/>
        <v>581965.45833333337</v>
      </c>
      <c r="D247">
        <f t="shared" si="24"/>
        <v>2018</v>
      </c>
      <c r="E247">
        <f t="shared" si="25"/>
        <v>5</v>
      </c>
      <c r="F247" s="33">
        <v>10190</v>
      </c>
      <c r="G247" s="33" t="s">
        <v>29</v>
      </c>
      <c r="H247" s="33">
        <v>24</v>
      </c>
      <c r="I247" s="33" t="s">
        <v>74</v>
      </c>
      <c r="J247" s="34">
        <v>43224</v>
      </c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  <c r="AH247" s="33"/>
      <c r="AI247" s="2"/>
      <c r="AK247" s="3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48"/>
      <c r="BL247" s="3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</row>
    <row r="248" spans="1:89" ht="12.75" customHeight="1" x14ac:dyDescent="0.35">
      <c r="A248" s="15">
        <f t="shared" si="22"/>
        <v>43225</v>
      </c>
      <c r="B248" s="107">
        <v>13169401</v>
      </c>
      <c r="C248" s="4">
        <f t="shared" si="23"/>
        <v>548725.04166666663</v>
      </c>
      <c r="D248">
        <f t="shared" si="24"/>
        <v>2018</v>
      </c>
      <c r="E248">
        <f t="shared" si="25"/>
        <v>5</v>
      </c>
      <c r="F248" s="33">
        <v>10190</v>
      </c>
      <c r="G248" s="33" t="s">
        <v>29</v>
      </c>
      <c r="H248" s="33">
        <v>24</v>
      </c>
      <c r="I248" s="33" t="s">
        <v>74</v>
      </c>
      <c r="J248" s="34">
        <v>43225</v>
      </c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  <c r="AH248" s="33"/>
      <c r="AI248" s="2"/>
      <c r="AK248" s="3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48"/>
      <c r="BL248" s="3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</row>
    <row r="249" spans="1:89" ht="12.75" customHeight="1" x14ac:dyDescent="0.35">
      <c r="A249" s="15">
        <f t="shared" si="22"/>
        <v>43226</v>
      </c>
      <c r="B249" s="107">
        <v>12596289</v>
      </c>
      <c r="C249" s="4">
        <f t="shared" si="23"/>
        <v>524845.375</v>
      </c>
      <c r="D249">
        <f t="shared" si="24"/>
        <v>2018</v>
      </c>
      <c r="E249">
        <f t="shared" si="25"/>
        <v>5</v>
      </c>
      <c r="F249" s="33">
        <v>10190</v>
      </c>
      <c r="G249" s="33" t="s">
        <v>29</v>
      </c>
      <c r="H249" s="33">
        <v>24</v>
      </c>
      <c r="I249" s="33" t="s">
        <v>74</v>
      </c>
      <c r="J249" s="34">
        <v>43226</v>
      </c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2"/>
      <c r="AK249" s="3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48"/>
      <c r="BL249" s="3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</row>
    <row r="250" spans="1:89" ht="12.75" customHeight="1" x14ac:dyDescent="0.35">
      <c r="A250" s="15">
        <f t="shared" si="22"/>
        <v>43227</v>
      </c>
      <c r="B250" s="107">
        <v>12813766</v>
      </c>
      <c r="C250" s="4">
        <f t="shared" si="23"/>
        <v>533906.91666666663</v>
      </c>
      <c r="D250">
        <f t="shared" si="24"/>
        <v>2018</v>
      </c>
      <c r="E250">
        <f t="shared" si="25"/>
        <v>5</v>
      </c>
      <c r="F250" s="33">
        <v>10190</v>
      </c>
      <c r="G250" s="33" t="s">
        <v>29</v>
      </c>
      <c r="H250" s="33">
        <v>24</v>
      </c>
      <c r="I250" s="33" t="s">
        <v>74</v>
      </c>
      <c r="J250" s="34">
        <v>43227</v>
      </c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  <c r="AH250" s="33"/>
      <c r="AI250" s="2"/>
      <c r="AK250" s="3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48"/>
      <c r="BL250" s="3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</row>
    <row r="251" spans="1:89" ht="12.75" customHeight="1" x14ac:dyDescent="0.35">
      <c r="A251" s="15">
        <f t="shared" si="22"/>
        <v>43228</v>
      </c>
      <c r="B251" s="107">
        <v>13358447</v>
      </c>
      <c r="C251" s="4">
        <f t="shared" si="23"/>
        <v>556601.95833333337</v>
      </c>
      <c r="D251">
        <f t="shared" si="24"/>
        <v>2018</v>
      </c>
      <c r="E251">
        <f t="shared" si="25"/>
        <v>5</v>
      </c>
      <c r="F251" s="33">
        <v>10190</v>
      </c>
      <c r="G251" s="33" t="s">
        <v>29</v>
      </c>
      <c r="H251" s="33">
        <v>24</v>
      </c>
      <c r="I251" s="33" t="s">
        <v>74</v>
      </c>
      <c r="J251" s="34">
        <v>43228</v>
      </c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2"/>
      <c r="AK251" s="3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48"/>
      <c r="BL251" s="3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</row>
    <row r="252" spans="1:89" ht="12.75" customHeight="1" x14ac:dyDescent="0.35">
      <c r="A252" s="15">
        <f t="shared" si="22"/>
        <v>43229</v>
      </c>
      <c r="B252" s="107">
        <v>13170470</v>
      </c>
      <c r="C252" s="4">
        <f t="shared" si="23"/>
        <v>548769.58333333337</v>
      </c>
      <c r="D252">
        <f t="shared" si="24"/>
        <v>2018</v>
      </c>
      <c r="E252">
        <f t="shared" si="25"/>
        <v>5</v>
      </c>
      <c r="F252" s="33">
        <v>10190</v>
      </c>
      <c r="G252" s="33" t="s">
        <v>29</v>
      </c>
      <c r="H252" s="33">
        <v>24</v>
      </c>
      <c r="I252" s="33" t="s">
        <v>74</v>
      </c>
      <c r="J252" s="34">
        <v>43229</v>
      </c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2"/>
      <c r="AK252" s="3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48"/>
      <c r="BL252" s="3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</row>
    <row r="253" spans="1:89" ht="12.75" customHeight="1" x14ac:dyDescent="0.35">
      <c r="A253" s="15">
        <f t="shared" si="22"/>
        <v>43230</v>
      </c>
      <c r="B253" s="107">
        <v>13396252</v>
      </c>
      <c r="C253" s="4">
        <f t="shared" si="23"/>
        <v>558177.16666666663</v>
      </c>
      <c r="D253">
        <f t="shared" si="24"/>
        <v>2018</v>
      </c>
      <c r="E253">
        <f t="shared" si="25"/>
        <v>5</v>
      </c>
      <c r="F253" s="33">
        <v>10190</v>
      </c>
      <c r="G253" s="33" t="s">
        <v>29</v>
      </c>
      <c r="H253" s="33">
        <v>24</v>
      </c>
      <c r="I253" s="33" t="s">
        <v>74</v>
      </c>
      <c r="J253" s="34">
        <v>43230</v>
      </c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  <c r="AI253" s="2"/>
      <c r="AK253" s="3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48"/>
      <c r="BL253" s="3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</row>
    <row r="254" spans="1:89" ht="12.75" customHeight="1" x14ac:dyDescent="0.35">
      <c r="A254" s="15">
        <f t="shared" si="22"/>
        <v>43231</v>
      </c>
      <c r="B254" s="107">
        <v>13427968</v>
      </c>
      <c r="C254" s="4">
        <f t="shared" si="23"/>
        <v>559498.66666666663</v>
      </c>
      <c r="D254">
        <f t="shared" si="24"/>
        <v>2018</v>
      </c>
      <c r="E254">
        <f t="shared" si="25"/>
        <v>5</v>
      </c>
      <c r="F254" s="33">
        <v>10190</v>
      </c>
      <c r="G254" s="33" t="s">
        <v>29</v>
      </c>
      <c r="H254" s="33">
        <v>24</v>
      </c>
      <c r="I254" s="33" t="s">
        <v>74</v>
      </c>
      <c r="J254" s="34">
        <v>43231</v>
      </c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2"/>
      <c r="AK254" s="3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48"/>
      <c r="BL254" s="3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</row>
    <row r="255" spans="1:89" ht="12.75" customHeight="1" x14ac:dyDescent="0.35">
      <c r="A255" s="15">
        <f t="shared" si="22"/>
        <v>43232</v>
      </c>
      <c r="B255" s="107">
        <v>12952591</v>
      </c>
      <c r="C255" s="4">
        <f t="shared" si="23"/>
        <v>539691.29166666663</v>
      </c>
      <c r="D255">
        <f t="shared" si="24"/>
        <v>2018</v>
      </c>
      <c r="E255">
        <f t="shared" si="25"/>
        <v>5</v>
      </c>
      <c r="F255" s="33">
        <v>10190</v>
      </c>
      <c r="G255" s="33" t="s">
        <v>29</v>
      </c>
      <c r="H255" s="33">
        <v>24</v>
      </c>
      <c r="I255" s="33" t="s">
        <v>74</v>
      </c>
      <c r="J255" s="34">
        <v>43232</v>
      </c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  <c r="AH255" s="33"/>
      <c r="AI255" s="2"/>
      <c r="AK255" s="3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48"/>
      <c r="BL255" s="3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</row>
    <row r="256" spans="1:89" ht="12.75" customHeight="1" x14ac:dyDescent="0.35">
      <c r="A256" s="15">
        <f t="shared" si="22"/>
        <v>43233</v>
      </c>
      <c r="B256" s="107">
        <v>12931283</v>
      </c>
      <c r="C256" s="4">
        <f t="shared" si="23"/>
        <v>538803.45833333337</v>
      </c>
      <c r="D256">
        <f t="shared" si="24"/>
        <v>2018</v>
      </c>
      <c r="E256">
        <f t="shared" si="25"/>
        <v>5</v>
      </c>
      <c r="F256" s="33">
        <v>10190</v>
      </c>
      <c r="G256" s="33" t="s">
        <v>29</v>
      </c>
      <c r="H256" s="33">
        <v>24</v>
      </c>
      <c r="I256" s="33" t="s">
        <v>74</v>
      </c>
      <c r="J256" s="34">
        <v>43233</v>
      </c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  <c r="AH256" s="33"/>
      <c r="AI256" s="2"/>
      <c r="AK256" s="3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48"/>
      <c r="BL256" s="3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</row>
    <row r="257" spans="1:89" ht="12.75" customHeight="1" x14ac:dyDescent="0.35">
      <c r="A257" s="15">
        <f t="shared" si="22"/>
        <v>43234</v>
      </c>
      <c r="B257" s="107">
        <v>14104476</v>
      </c>
      <c r="C257" s="4">
        <f t="shared" si="23"/>
        <v>587686.5</v>
      </c>
      <c r="D257">
        <f t="shared" si="24"/>
        <v>2018</v>
      </c>
      <c r="E257">
        <f t="shared" si="25"/>
        <v>5</v>
      </c>
      <c r="F257" s="33">
        <v>10190</v>
      </c>
      <c r="G257" s="33" t="s">
        <v>29</v>
      </c>
      <c r="H257" s="33">
        <v>24</v>
      </c>
      <c r="I257" s="33" t="s">
        <v>74</v>
      </c>
      <c r="J257" s="34">
        <v>43234</v>
      </c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  <c r="AH257" s="33"/>
      <c r="AI257" s="2"/>
      <c r="AK257" s="3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48"/>
      <c r="BL257" s="3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</row>
    <row r="258" spans="1:89" ht="12.75" customHeight="1" x14ac:dyDescent="0.35">
      <c r="A258" s="15">
        <f t="shared" si="22"/>
        <v>43235</v>
      </c>
      <c r="B258" s="107">
        <v>14864040</v>
      </c>
      <c r="C258" s="4">
        <f t="shared" si="23"/>
        <v>619335</v>
      </c>
      <c r="D258">
        <f t="shared" si="24"/>
        <v>2018</v>
      </c>
      <c r="E258">
        <f t="shared" si="25"/>
        <v>5</v>
      </c>
      <c r="F258" s="33">
        <v>10190</v>
      </c>
      <c r="G258" s="33" t="s">
        <v>29</v>
      </c>
      <c r="H258" s="33">
        <v>24</v>
      </c>
      <c r="I258" s="33" t="s">
        <v>74</v>
      </c>
      <c r="J258" s="34">
        <v>43235</v>
      </c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  <c r="AH258" s="33"/>
      <c r="AI258" s="2"/>
      <c r="AK258" s="3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48"/>
      <c r="BL258" s="3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</row>
    <row r="259" spans="1:89" ht="12.75" customHeight="1" x14ac:dyDescent="0.35">
      <c r="A259" s="15">
        <f t="shared" si="22"/>
        <v>43236</v>
      </c>
      <c r="B259" s="107">
        <v>15016034</v>
      </c>
      <c r="C259" s="4">
        <f t="shared" si="23"/>
        <v>625668.08333333337</v>
      </c>
      <c r="D259">
        <f t="shared" si="24"/>
        <v>2018</v>
      </c>
      <c r="E259">
        <f t="shared" si="25"/>
        <v>5</v>
      </c>
      <c r="F259" s="33">
        <v>10190</v>
      </c>
      <c r="G259" s="33" t="s">
        <v>29</v>
      </c>
      <c r="H259" s="33">
        <v>24</v>
      </c>
      <c r="I259" s="33" t="s">
        <v>74</v>
      </c>
      <c r="J259" s="34">
        <v>43236</v>
      </c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  <c r="AH259" s="33"/>
      <c r="AI259" s="2"/>
      <c r="AK259" s="3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48"/>
      <c r="BL259" s="3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</row>
    <row r="260" spans="1:89" ht="12.75" customHeight="1" x14ac:dyDescent="0.35">
      <c r="A260" s="15">
        <f t="shared" si="22"/>
        <v>43237</v>
      </c>
      <c r="B260" s="107">
        <v>14586510</v>
      </c>
      <c r="C260" s="4">
        <f t="shared" si="23"/>
        <v>607771.25</v>
      </c>
      <c r="D260">
        <f t="shared" si="24"/>
        <v>2018</v>
      </c>
      <c r="E260">
        <f t="shared" si="25"/>
        <v>5</v>
      </c>
      <c r="F260" s="33">
        <v>10190</v>
      </c>
      <c r="G260" s="33" t="s">
        <v>29</v>
      </c>
      <c r="H260" s="33">
        <v>24</v>
      </c>
      <c r="I260" s="33" t="s">
        <v>74</v>
      </c>
      <c r="J260" s="34">
        <v>43237</v>
      </c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  <c r="AH260" s="33"/>
      <c r="AI260" s="2"/>
      <c r="AK260" s="3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48"/>
      <c r="BL260" s="3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</row>
    <row r="261" spans="1:89" ht="12.75" customHeight="1" x14ac:dyDescent="0.35">
      <c r="A261" s="15">
        <f t="shared" si="22"/>
        <v>43238</v>
      </c>
      <c r="B261" s="107">
        <v>13245326</v>
      </c>
      <c r="C261" s="4">
        <f t="shared" si="23"/>
        <v>551888.58333333337</v>
      </c>
      <c r="D261">
        <f t="shared" si="24"/>
        <v>2018</v>
      </c>
      <c r="E261">
        <f t="shared" si="25"/>
        <v>5</v>
      </c>
      <c r="F261" s="33">
        <v>10190</v>
      </c>
      <c r="G261" s="33" t="s">
        <v>29</v>
      </c>
      <c r="H261" s="33">
        <v>24</v>
      </c>
      <c r="I261" s="33" t="s">
        <v>74</v>
      </c>
      <c r="J261" s="34">
        <v>43238</v>
      </c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  <c r="AH261" s="33"/>
      <c r="AI261" s="2"/>
      <c r="AK261" s="3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48"/>
      <c r="BL261" s="3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</row>
    <row r="262" spans="1:89" ht="12.75" customHeight="1" x14ac:dyDescent="0.35">
      <c r="A262" s="15">
        <f t="shared" si="22"/>
        <v>43239</v>
      </c>
      <c r="B262" s="107">
        <v>12880302</v>
      </c>
      <c r="C262" s="4">
        <f t="shared" si="23"/>
        <v>536679.25</v>
      </c>
      <c r="D262">
        <f t="shared" si="24"/>
        <v>2018</v>
      </c>
      <c r="E262">
        <f t="shared" si="25"/>
        <v>5</v>
      </c>
      <c r="F262" s="33">
        <v>10190</v>
      </c>
      <c r="G262" s="33" t="s">
        <v>29</v>
      </c>
      <c r="H262" s="33">
        <v>24</v>
      </c>
      <c r="I262" s="33" t="s">
        <v>74</v>
      </c>
      <c r="J262" s="34">
        <v>43239</v>
      </c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  <c r="AH262" s="33"/>
      <c r="AI262" s="2"/>
      <c r="AK262" s="3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48"/>
      <c r="BL262" s="3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</row>
    <row r="263" spans="1:89" ht="12.75" customHeight="1" x14ac:dyDescent="0.35">
      <c r="A263" s="15">
        <f t="shared" si="22"/>
        <v>43240</v>
      </c>
      <c r="B263" s="107">
        <v>12603709</v>
      </c>
      <c r="C263" s="4">
        <f t="shared" si="23"/>
        <v>525154.54166666663</v>
      </c>
      <c r="D263">
        <f t="shared" si="24"/>
        <v>2018</v>
      </c>
      <c r="E263">
        <f t="shared" si="25"/>
        <v>5</v>
      </c>
      <c r="F263" s="33">
        <v>10190</v>
      </c>
      <c r="G263" s="33" t="s">
        <v>29</v>
      </c>
      <c r="H263" s="33">
        <v>24</v>
      </c>
      <c r="I263" s="33" t="s">
        <v>74</v>
      </c>
      <c r="J263" s="34">
        <v>43240</v>
      </c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  <c r="AH263" s="33"/>
      <c r="AI263" s="2"/>
      <c r="AK263" s="3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48"/>
      <c r="BL263" s="3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</row>
    <row r="264" spans="1:89" ht="12.75" customHeight="1" x14ac:dyDescent="0.35">
      <c r="A264" s="15">
        <f t="shared" si="22"/>
        <v>43241</v>
      </c>
      <c r="B264" s="107">
        <v>13764208</v>
      </c>
      <c r="C264" s="4">
        <f t="shared" si="23"/>
        <v>573508.66666666663</v>
      </c>
      <c r="D264">
        <f t="shared" si="24"/>
        <v>2018</v>
      </c>
      <c r="E264">
        <f t="shared" si="25"/>
        <v>5</v>
      </c>
      <c r="F264" s="33">
        <v>10190</v>
      </c>
      <c r="G264" s="33" t="s">
        <v>29</v>
      </c>
      <c r="H264" s="33">
        <v>24</v>
      </c>
      <c r="I264" s="33" t="s">
        <v>74</v>
      </c>
      <c r="J264" s="34">
        <v>43241</v>
      </c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  <c r="AH264" s="33"/>
      <c r="AI264" s="2"/>
      <c r="AK264" s="3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48"/>
      <c r="BL264" s="3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</row>
    <row r="265" spans="1:89" ht="12.75" customHeight="1" x14ac:dyDescent="0.35">
      <c r="A265" s="15">
        <f t="shared" si="22"/>
        <v>43242</v>
      </c>
      <c r="B265" s="107">
        <v>14575738</v>
      </c>
      <c r="C265" s="4">
        <f t="shared" si="23"/>
        <v>607322.41666666663</v>
      </c>
      <c r="D265">
        <f t="shared" si="24"/>
        <v>2018</v>
      </c>
      <c r="E265">
        <f t="shared" si="25"/>
        <v>5</v>
      </c>
      <c r="F265" s="33">
        <v>10190</v>
      </c>
      <c r="G265" s="33" t="s">
        <v>29</v>
      </c>
      <c r="H265" s="33">
        <v>24</v>
      </c>
      <c r="I265" s="33" t="s">
        <v>74</v>
      </c>
      <c r="J265" s="34">
        <v>43242</v>
      </c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  <c r="AH265" s="33"/>
      <c r="AI265" s="2"/>
      <c r="AK265" s="3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48"/>
      <c r="BL265" s="3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</row>
    <row r="266" spans="1:89" ht="12.75" customHeight="1" x14ac:dyDescent="0.35">
      <c r="A266" s="15">
        <f t="shared" si="22"/>
        <v>43243</v>
      </c>
      <c r="B266" s="107">
        <v>14878971</v>
      </c>
      <c r="C266" s="4">
        <f t="shared" si="23"/>
        <v>619957.125</v>
      </c>
      <c r="D266">
        <f t="shared" si="24"/>
        <v>2018</v>
      </c>
      <c r="E266">
        <f t="shared" si="25"/>
        <v>5</v>
      </c>
      <c r="F266" s="33">
        <v>10190</v>
      </c>
      <c r="G266" s="33" t="s">
        <v>29</v>
      </c>
      <c r="H266" s="33">
        <v>24</v>
      </c>
      <c r="I266" s="33" t="s">
        <v>74</v>
      </c>
      <c r="J266" s="34">
        <v>43243</v>
      </c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  <c r="AH266" s="33"/>
      <c r="AI266" s="2"/>
      <c r="AK266" s="3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48"/>
      <c r="BL266" s="3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</row>
    <row r="267" spans="1:89" ht="12.75" customHeight="1" x14ac:dyDescent="0.35">
      <c r="A267" s="15">
        <f t="shared" si="22"/>
        <v>43244</v>
      </c>
      <c r="B267" s="107">
        <v>14759745</v>
      </c>
      <c r="C267" s="4">
        <f t="shared" si="23"/>
        <v>614989.375</v>
      </c>
      <c r="D267">
        <f t="shared" si="24"/>
        <v>2018</v>
      </c>
      <c r="E267">
        <f t="shared" si="25"/>
        <v>5</v>
      </c>
      <c r="F267" s="33">
        <v>10190</v>
      </c>
      <c r="G267" s="33" t="s">
        <v>29</v>
      </c>
      <c r="H267" s="33">
        <v>24</v>
      </c>
      <c r="I267" s="33" t="s">
        <v>74</v>
      </c>
      <c r="J267" s="34">
        <v>43244</v>
      </c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  <c r="AH267" s="33"/>
      <c r="AI267" s="2"/>
      <c r="AK267" s="3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48"/>
      <c r="BL267" s="3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</row>
    <row r="268" spans="1:89" ht="12.75" customHeight="1" x14ac:dyDescent="0.35">
      <c r="A268" s="15">
        <f t="shared" si="22"/>
        <v>43245</v>
      </c>
      <c r="B268" s="107">
        <v>14573675</v>
      </c>
      <c r="C268" s="4">
        <f t="shared" si="23"/>
        <v>607236.45833333337</v>
      </c>
      <c r="D268">
        <f t="shared" si="24"/>
        <v>2018</v>
      </c>
      <c r="E268">
        <f t="shared" si="25"/>
        <v>5</v>
      </c>
      <c r="F268" s="33">
        <v>10190</v>
      </c>
      <c r="G268" s="33" t="s">
        <v>29</v>
      </c>
      <c r="H268" s="33">
        <v>24</v>
      </c>
      <c r="I268" s="33" t="s">
        <v>74</v>
      </c>
      <c r="J268" s="34">
        <v>43245</v>
      </c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  <c r="AH268" s="33"/>
      <c r="AI268" s="2"/>
      <c r="AK268" s="3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48"/>
      <c r="BL268" s="3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</row>
    <row r="269" spans="1:89" ht="12.75" customHeight="1" x14ac:dyDescent="0.35">
      <c r="A269" s="15">
        <f t="shared" si="22"/>
        <v>43246</v>
      </c>
      <c r="B269" s="107">
        <v>13788647</v>
      </c>
      <c r="C269" s="4">
        <f t="shared" si="23"/>
        <v>574526.95833333337</v>
      </c>
      <c r="D269">
        <f t="shared" si="24"/>
        <v>2018</v>
      </c>
      <c r="E269">
        <f t="shared" si="25"/>
        <v>5</v>
      </c>
      <c r="F269" s="33">
        <v>10190</v>
      </c>
      <c r="G269" s="33" t="s">
        <v>29</v>
      </c>
      <c r="H269" s="33">
        <v>24</v>
      </c>
      <c r="I269" s="33" t="s">
        <v>74</v>
      </c>
      <c r="J269" s="34">
        <v>43246</v>
      </c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  <c r="AH269" s="33"/>
      <c r="AI269" s="2"/>
      <c r="AK269" s="3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48"/>
      <c r="BL269" s="3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</row>
    <row r="270" spans="1:89" ht="12.75" customHeight="1" x14ac:dyDescent="0.35">
      <c r="A270" s="15">
        <f t="shared" si="22"/>
        <v>43247</v>
      </c>
      <c r="B270" s="107">
        <v>13767124</v>
      </c>
      <c r="C270" s="4">
        <f t="shared" si="23"/>
        <v>573630.16666666663</v>
      </c>
      <c r="D270">
        <f t="shared" si="24"/>
        <v>2018</v>
      </c>
      <c r="E270">
        <f t="shared" si="25"/>
        <v>5</v>
      </c>
      <c r="F270" s="33">
        <v>10190</v>
      </c>
      <c r="G270" s="33" t="s">
        <v>29</v>
      </c>
      <c r="H270" s="33">
        <v>24</v>
      </c>
      <c r="I270" s="33" t="s">
        <v>74</v>
      </c>
      <c r="J270" s="34">
        <v>43247</v>
      </c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  <c r="AH270" s="33"/>
      <c r="AI270" s="2"/>
      <c r="AK270" s="3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48"/>
      <c r="BL270" s="3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</row>
    <row r="271" spans="1:89" ht="12.75" customHeight="1" x14ac:dyDescent="0.35">
      <c r="A271" s="15">
        <f t="shared" si="22"/>
        <v>43248</v>
      </c>
      <c r="B271" s="107">
        <v>14330082</v>
      </c>
      <c r="C271" s="4">
        <f t="shared" si="23"/>
        <v>597086.75</v>
      </c>
      <c r="D271">
        <f t="shared" si="24"/>
        <v>2018</v>
      </c>
      <c r="E271">
        <f t="shared" si="25"/>
        <v>5</v>
      </c>
      <c r="F271" s="33">
        <v>10190</v>
      </c>
      <c r="G271" s="33" t="s">
        <v>29</v>
      </c>
      <c r="H271" s="33">
        <v>24</v>
      </c>
      <c r="I271" s="33" t="s">
        <v>74</v>
      </c>
      <c r="J271" s="34">
        <v>43248</v>
      </c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2"/>
      <c r="AK271" s="3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48"/>
      <c r="BL271" s="3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</row>
    <row r="272" spans="1:89" ht="12.75" customHeight="1" x14ac:dyDescent="0.35">
      <c r="A272" s="15">
        <f t="shared" si="22"/>
        <v>43249</v>
      </c>
      <c r="B272" s="107">
        <v>14385384</v>
      </c>
      <c r="C272" s="4">
        <f t="shared" si="23"/>
        <v>599391</v>
      </c>
      <c r="D272">
        <f t="shared" si="24"/>
        <v>2018</v>
      </c>
      <c r="E272">
        <f t="shared" si="25"/>
        <v>5</v>
      </c>
      <c r="F272" s="33">
        <v>10190</v>
      </c>
      <c r="G272" s="33" t="s">
        <v>29</v>
      </c>
      <c r="H272" s="33">
        <v>24</v>
      </c>
      <c r="I272" s="33" t="s">
        <v>74</v>
      </c>
      <c r="J272" s="34">
        <v>43249</v>
      </c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  <c r="AH272" s="33"/>
      <c r="AI272" s="2"/>
      <c r="AK272" s="3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48"/>
      <c r="BL272" s="3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</row>
    <row r="273" spans="1:89" ht="12.75" customHeight="1" x14ac:dyDescent="0.35">
      <c r="A273" s="15">
        <f t="shared" si="22"/>
        <v>43250</v>
      </c>
      <c r="B273" s="107">
        <v>14831508</v>
      </c>
      <c r="C273" s="4">
        <f t="shared" si="23"/>
        <v>617979.5</v>
      </c>
      <c r="D273">
        <f t="shared" si="24"/>
        <v>2018</v>
      </c>
      <c r="E273">
        <f t="shared" si="25"/>
        <v>5</v>
      </c>
      <c r="F273" s="33">
        <v>10190</v>
      </c>
      <c r="G273" s="33" t="s">
        <v>29</v>
      </c>
      <c r="H273" s="33">
        <v>24</v>
      </c>
      <c r="I273" s="33" t="s">
        <v>74</v>
      </c>
      <c r="J273" s="34">
        <v>43250</v>
      </c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  <c r="AH273" s="33"/>
      <c r="AI273" s="2"/>
      <c r="AK273" s="3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48"/>
      <c r="BL273" s="3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</row>
    <row r="274" spans="1:89" ht="12.75" customHeight="1" x14ac:dyDescent="0.35">
      <c r="A274" s="15">
        <f t="shared" si="22"/>
        <v>43251</v>
      </c>
      <c r="B274" s="107">
        <v>14910574</v>
      </c>
      <c r="C274" s="4">
        <f t="shared" si="23"/>
        <v>621273.91666666663</v>
      </c>
      <c r="D274">
        <f t="shared" si="24"/>
        <v>2018</v>
      </c>
      <c r="E274">
        <f t="shared" si="25"/>
        <v>5</v>
      </c>
      <c r="F274" s="33">
        <v>10190</v>
      </c>
      <c r="G274" s="33" t="s">
        <v>29</v>
      </c>
      <c r="H274" s="33">
        <v>24</v>
      </c>
      <c r="I274" s="33" t="s">
        <v>74</v>
      </c>
      <c r="J274" s="34">
        <v>43251</v>
      </c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  <c r="AI274" s="2"/>
      <c r="AK274" s="3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48"/>
      <c r="BL274" s="3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</row>
    <row r="275" spans="1:89" ht="12.75" customHeight="1" x14ac:dyDescent="0.35">
      <c r="A275" s="15">
        <f t="shared" si="22"/>
        <v>43252</v>
      </c>
      <c r="B275" s="107">
        <v>15049003</v>
      </c>
      <c r="C275" s="4">
        <f t="shared" si="23"/>
        <v>627041.79166666663</v>
      </c>
      <c r="D275">
        <f t="shared" si="24"/>
        <v>2018</v>
      </c>
      <c r="E275">
        <f t="shared" si="25"/>
        <v>6</v>
      </c>
      <c r="F275" s="33">
        <v>10190</v>
      </c>
      <c r="G275" s="33" t="s">
        <v>29</v>
      </c>
      <c r="H275" s="33">
        <v>24</v>
      </c>
      <c r="I275" s="33" t="s">
        <v>74</v>
      </c>
      <c r="J275" s="34">
        <v>43252</v>
      </c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  <c r="AH275" s="33"/>
      <c r="AI275" s="2"/>
      <c r="AK275" s="3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48"/>
      <c r="BL275" s="3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</row>
    <row r="276" spans="1:89" ht="12.75" customHeight="1" x14ac:dyDescent="0.35">
      <c r="A276" s="15">
        <f t="shared" si="22"/>
        <v>43253</v>
      </c>
      <c r="B276" s="107">
        <v>14851710</v>
      </c>
      <c r="C276" s="4">
        <f t="shared" si="23"/>
        <v>618821.25</v>
      </c>
      <c r="D276">
        <f t="shared" si="24"/>
        <v>2018</v>
      </c>
      <c r="E276">
        <f t="shared" si="25"/>
        <v>6</v>
      </c>
      <c r="F276" s="33">
        <v>10190</v>
      </c>
      <c r="G276" s="33" t="s">
        <v>29</v>
      </c>
      <c r="H276" s="33">
        <v>24</v>
      </c>
      <c r="I276" s="33" t="s">
        <v>74</v>
      </c>
      <c r="J276" s="34">
        <v>43253</v>
      </c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  <c r="AI276" s="2"/>
      <c r="AK276" s="3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48"/>
      <c r="BL276" s="3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</row>
    <row r="277" spans="1:89" ht="12.75" customHeight="1" x14ac:dyDescent="0.35">
      <c r="A277" s="15">
        <f t="shared" si="22"/>
        <v>43254</v>
      </c>
      <c r="B277" s="107">
        <v>14108320</v>
      </c>
      <c r="C277" s="4">
        <f t="shared" si="23"/>
        <v>587846.66666666663</v>
      </c>
      <c r="D277">
        <f t="shared" si="24"/>
        <v>2018</v>
      </c>
      <c r="E277">
        <f t="shared" si="25"/>
        <v>6</v>
      </c>
      <c r="F277" s="33">
        <v>10190</v>
      </c>
      <c r="G277" s="33" t="s">
        <v>29</v>
      </c>
      <c r="H277" s="33">
        <v>24</v>
      </c>
      <c r="I277" s="33" t="s">
        <v>74</v>
      </c>
      <c r="J277" s="34">
        <v>43254</v>
      </c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  <c r="AH277" s="33"/>
      <c r="AI277" s="2"/>
      <c r="AK277" s="3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48"/>
      <c r="BL277" s="3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</row>
    <row r="278" spans="1:89" ht="12.75" customHeight="1" x14ac:dyDescent="0.35">
      <c r="A278" s="15">
        <f t="shared" si="22"/>
        <v>43255</v>
      </c>
      <c r="B278" s="107">
        <v>14686697</v>
      </c>
      <c r="C278" s="4">
        <f t="shared" si="23"/>
        <v>611945.70833333337</v>
      </c>
      <c r="D278">
        <f t="shared" si="24"/>
        <v>2018</v>
      </c>
      <c r="E278">
        <f t="shared" si="25"/>
        <v>6</v>
      </c>
      <c r="F278" s="33">
        <v>10190</v>
      </c>
      <c r="G278" s="33" t="s">
        <v>29</v>
      </c>
      <c r="H278" s="33">
        <v>24</v>
      </c>
      <c r="I278" s="33" t="s">
        <v>74</v>
      </c>
      <c r="J278" s="34">
        <v>43255</v>
      </c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  <c r="AH278" s="33"/>
      <c r="AI278" s="2"/>
      <c r="AK278" s="3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48"/>
      <c r="BL278" s="3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</row>
    <row r="279" spans="1:89" ht="12.75" customHeight="1" x14ac:dyDescent="0.35">
      <c r="A279" s="15">
        <f t="shared" si="22"/>
        <v>43256</v>
      </c>
      <c r="B279" s="107">
        <v>14831395</v>
      </c>
      <c r="C279" s="4">
        <f t="shared" si="23"/>
        <v>617974.79166666663</v>
      </c>
      <c r="D279">
        <f t="shared" si="24"/>
        <v>2018</v>
      </c>
      <c r="E279">
        <f t="shared" si="25"/>
        <v>6</v>
      </c>
      <c r="F279" s="33">
        <v>10190</v>
      </c>
      <c r="G279" s="33" t="s">
        <v>29</v>
      </c>
      <c r="H279" s="33">
        <v>24</v>
      </c>
      <c r="I279" s="33" t="s">
        <v>74</v>
      </c>
      <c r="J279" s="34">
        <v>43256</v>
      </c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  <c r="AH279" s="33"/>
      <c r="AI279" s="2"/>
      <c r="AK279" s="3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48"/>
      <c r="BL279" s="3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</row>
    <row r="280" spans="1:89" ht="12.75" customHeight="1" x14ac:dyDescent="0.35">
      <c r="A280" s="15">
        <f t="shared" si="22"/>
        <v>43257</v>
      </c>
      <c r="B280" s="107">
        <v>15159940</v>
      </c>
      <c r="C280" s="4">
        <f t="shared" si="23"/>
        <v>631664.16666666663</v>
      </c>
      <c r="D280">
        <f t="shared" si="24"/>
        <v>2018</v>
      </c>
      <c r="E280">
        <f t="shared" si="25"/>
        <v>6</v>
      </c>
      <c r="F280" s="33">
        <v>10190</v>
      </c>
      <c r="G280" s="33" t="s">
        <v>29</v>
      </c>
      <c r="H280" s="33">
        <v>24</v>
      </c>
      <c r="I280" s="33" t="s">
        <v>74</v>
      </c>
      <c r="J280" s="34">
        <v>43257</v>
      </c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2"/>
      <c r="AK280" s="3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48"/>
      <c r="BL280" s="3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</row>
    <row r="281" spans="1:89" ht="12.75" customHeight="1" x14ac:dyDescent="0.35">
      <c r="A281" s="15">
        <f t="shared" si="22"/>
        <v>43258</v>
      </c>
      <c r="B281" s="107">
        <v>15643981</v>
      </c>
      <c r="C281" s="4">
        <f t="shared" si="23"/>
        <v>651832.54166666663</v>
      </c>
      <c r="D281">
        <f t="shared" si="24"/>
        <v>2018</v>
      </c>
      <c r="E281">
        <f t="shared" si="25"/>
        <v>6</v>
      </c>
      <c r="F281" s="33">
        <v>10190</v>
      </c>
      <c r="G281" s="33" t="s">
        <v>29</v>
      </c>
      <c r="H281" s="33">
        <v>24</v>
      </c>
      <c r="I281" s="33" t="s">
        <v>74</v>
      </c>
      <c r="J281" s="34">
        <v>43258</v>
      </c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  <c r="AH281" s="33"/>
      <c r="AI281" s="2"/>
      <c r="AK281" s="3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48"/>
      <c r="BL281" s="3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</row>
    <row r="282" spans="1:89" ht="12.75" customHeight="1" x14ac:dyDescent="0.35">
      <c r="A282" s="15">
        <f t="shared" si="22"/>
        <v>43259</v>
      </c>
      <c r="B282" s="107">
        <v>15879768</v>
      </c>
      <c r="C282" s="4">
        <f t="shared" si="23"/>
        <v>661657</v>
      </c>
      <c r="D282">
        <f t="shared" si="24"/>
        <v>2018</v>
      </c>
      <c r="E282">
        <f t="shared" si="25"/>
        <v>6</v>
      </c>
      <c r="F282" s="33">
        <v>10190</v>
      </c>
      <c r="G282" s="33" t="s">
        <v>29</v>
      </c>
      <c r="H282" s="33">
        <v>24</v>
      </c>
      <c r="I282" s="33" t="s">
        <v>74</v>
      </c>
      <c r="J282" s="34">
        <v>43259</v>
      </c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2"/>
      <c r="AK282" s="3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48"/>
      <c r="BL282" s="3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</row>
    <row r="283" spans="1:89" ht="12.75" customHeight="1" x14ac:dyDescent="0.35">
      <c r="A283" s="15">
        <f t="shared" si="22"/>
        <v>43260</v>
      </c>
      <c r="B283" s="107">
        <v>14709196</v>
      </c>
      <c r="C283" s="4">
        <f t="shared" si="23"/>
        <v>612883.16666666663</v>
      </c>
      <c r="D283">
        <f t="shared" si="24"/>
        <v>2018</v>
      </c>
      <c r="E283">
        <f t="shared" si="25"/>
        <v>6</v>
      </c>
      <c r="F283" s="33">
        <v>10190</v>
      </c>
      <c r="G283" s="33" t="s">
        <v>29</v>
      </c>
      <c r="H283" s="33">
        <v>24</v>
      </c>
      <c r="I283" s="33" t="s">
        <v>74</v>
      </c>
      <c r="J283" s="34">
        <v>43260</v>
      </c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  <c r="AH283" s="33"/>
      <c r="AI283" s="2"/>
      <c r="AK283" s="3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48"/>
      <c r="BL283" s="3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</row>
    <row r="284" spans="1:89" ht="12.75" customHeight="1" x14ac:dyDescent="0.35">
      <c r="A284" s="15">
        <f t="shared" si="22"/>
        <v>43261</v>
      </c>
      <c r="B284" s="107">
        <v>14020935</v>
      </c>
      <c r="C284" s="4">
        <f t="shared" si="23"/>
        <v>584205.625</v>
      </c>
      <c r="D284">
        <f t="shared" si="24"/>
        <v>2018</v>
      </c>
      <c r="E284">
        <f t="shared" si="25"/>
        <v>6</v>
      </c>
      <c r="F284" s="33">
        <v>10190</v>
      </c>
      <c r="G284" s="33" t="s">
        <v>29</v>
      </c>
      <c r="H284" s="33">
        <v>24</v>
      </c>
      <c r="I284" s="33" t="s">
        <v>74</v>
      </c>
      <c r="J284" s="34">
        <v>43261</v>
      </c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  <c r="AH284" s="33"/>
      <c r="AI284" s="2"/>
      <c r="AK284" s="3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48"/>
      <c r="BL284" s="3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</row>
    <row r="285" spans="1:89" ht="12.75" customHeight="1" x14ac:dyDescent="0.35">
      <c r="A285" s="15">
        <f t="shared" si="22"/>
        <v>43262</v>
      </c>
      <c r="B285" s="107">
        <v>14694213</v>
      </c>
      <c r="C285" s="4">
        <f t="shared" si="23"/>
        <v>612258.875</v>
      </c>
      <c r="D285">
        <f t="shared" si="24"/>
        <v>2018</v>
      </c>
      <c r="E285">
        <f t="shared" si="25"/>
        <v>6</v>
      </c>
      <c r="F285" s="33">
        <v>10190</v>
      </c>
      <c r="G285" s="33" t="s">
        <v>29</v>
      </c>
      <c r="H285" s="33">
        <v>24</v>
      </c>
      <c r="I285" s="33" t="s">
        <v>74</v>
      </c>
      <c r="J285" s="34">
        <v>43262</v>
      </c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  <c r="AH285" s="33"/>
      <c r="AI285" s="2"/>
      <c r="AK285" s="3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48"/>
      <c r="BL285" s="3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</row>
    <row r="286" spans="1:89" ht="12.75" customHeight="1" x14ac:dyDescent="0.35">
      <c r="A286" s="15">
        <f t="shared" si="22"/>
        <v>43263</v>
      </c>
      <c r="B286" s="107">
        <v>15061255</v>
      </c>
      <c r="C286" s="4">
        <f t="shared" si="23"/>
        <v>627552.29166666663</v>
      </c>
      <c r="D286">
        <f t="shared" si="24"/>
        <v>2018</v>
      </c>
      <c r="E286">
        <f t="shared" si="25"/>
        <v>6</v>
      </c>
      <c r="F286" s="33">
        <v>10190</v>
      </c>
      <c r="G286" s="33" t="s">
        <v>29</v>
      </c>
      <c r="H286" s="33">
        <v>24</v>
      </c>
      <c r="I286" s="33" t="s">
        <v>74</v>
      </c>
      <c r="J286" s="34">
        <v>43263</v>
      </c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  <c r="AH286" s="33"/>
      <c r="AI286" s="2"/>
      <c r="AK286" s="3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48"/>
      <c r="BL286" s="3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</row>
    <row r="287" spans="1:89" ht="12.75" customHeight="1" x14ac:dyDescent="0.35">
      <c r="A287" s="15">
        <f t="shared" si="22"/>
        <v>43264</v>
      </c>
      <c r="B287" s="107">
        <v>15179364</v>
      </c>
      <c r="C287" s="4">
        <f t="shared" si="23"/>
        <v>632473.5</v>
      </c>
      <c r="D287">
        <f t="shared" si="24"/>
        <v>2018</v>
      </c>
      <c r="E287">
        <f t="shared" si="25"/>
        <v>6</v>
      </c>
      <c r="F287" s="33">
        <v>10190</v>
      </c>
      <c r="G287" s="33" t="s">
        <v>29</v>
      </c>
      <c r="H287" s="33">
        <v>24</v>
      </c>
      <c r="I287" s="33" t="s">
        <v>74</v>
      </c>
      <c r="J287" s="34">
        <v>43264</v>
      </c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  <c r="AH287" s="33"/>
      <c r="AI287" s="2"/>
      <c r="AK287" s="3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48"/>
      <c r="BL287" s="3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</row>
    <row r="288" spans="1:89" ht="12.75" customHeight="1" x14ac:dyDescent="0.35">
      <c r="A288" s="15">
        <f t="shared" si="22"/>
        <v>43265</v>
      </c>
      <c r="B288" s="107">
        <v>15267204</v>
      </c>
      <c r="C288" s="4">
        <f t="shared" si="23"/>
        <v>636133.5</v>
      </c>
      <c r="D288">
        <f t="shared" si="24"/>
        <v>2018</v>
      </c>
      <c r="E288">
        <f t="shared" si="25"/>
        <v>6</v>
      </c>
      <c r="F288" s="33">
        <v>10190</v>
      </c>
      <c r="G288" s="33" t="s">
        <v>29</v>
      </c>
      <c r="H288" s="33">
        <v>24</v>
      </c>
      <c r="I288" s="33" t="s">
        <v>74</v>
      </c>
      <c r="J288" s="34">
        <v>43265</v>
      </c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  <c r="AH288" s="33"/>
      <c r="AI288" s="2"/>
      <c r="AK288" s="3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48"/>
      <c r="BL288" s="3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</row>
    <row r="289" spans="1:89" ht="12.75" customHeight="1" x14ac:dyDescent="0.35">
      <c r="A289" s="15">
        <f t="shared" ref="A289:A352" si="26">J289</f>
        <v>43266</v>
      </c>
      <c r="B289" s="107">
        <v>15431924</v>
      </c>
      <c r="C289" s="4">
        <f t="shared" ref="C289:C352" si="27">B289/H289</f>
        <v>642996.83333333337</v>
      </c>
      <c r="D289">
        <f t="shared" ref="D289:D352" si="28">YEAR(J289)</f>
        <v>2018</v>
      </c>
      <c r="E289">
        <f t="shared" ref="E289:E352" si="29">MONTH(J289)</f>
        <v>6</v>
      </c>
      <c r="F289" s="33">
        <v>10190</v>
      </c>
      <c r="G289" s="33" t="s">
        <v>29</v>
      </c>
      <c r="H289" s="33">
        <v>24</v>
      </c>
      <c r="I289" s="33" t="s">
        <v>74</v>
      </c>
      <c r="J289" s="34">
        <v>43266</v>
      </c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  <c r="AH289" s="33"/>
      <c r="AI289" s="2"/>
      <c r="AK289" s="3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48"/>
      <c r="BL289" s="3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</row>
    <row r="290" spans="1:89" ht="12.75" customHeight="1" x14ac:dyDescent="0.35">
      <c r="A290" s="15">
        <f t="shared" si="26"/>
        <v>43267</v>
      </c>
      <c r="B290" s="107">
        <v>14564511</v>
      </c>
      <c r="C290" s="4">
        <f t="shared" si="27"/>
        <v>606854.625</v>
      </c>
      <c r="D290">
        <f t="shared" si="28"/>
        <v>2018</v>
      </c>
      <c r="E290">
        <f t="shared" si="29"/>
        <v>6</v>
      </c>
      <c r="F290" s="33">
        <v>10190</v>
      </c>
      <c r="G290" s="33" t="s">
        <v>29</v>
      </c>
      <c r="H290" s="33">
        <v>24</v>
      </c>
      <c r="I290" s="33" t="s">
        <v>74</v>
      </c>
      <c r="J290" s="34">
        <v>43267</v>
      </c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2"/>
      <c r="AK290" s="3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48"/>
      <c r="BL290" s="3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</row>
    <row r="291" spans="1:89" ht="12.75" customHeight="1" x14ac:dyDescent="0.35">
      <c r="A291" s="15">
        <f t="shared" si="26"/>
        <v>43268</v>
      </c>
      <c r="B291" s="107">
        <v>14381582</v>
      </c>
      <c r="C291" s="4">
        <f t="shared" si="27"/>
        <v>599232.58333333337</v>
      </c>
      <c r="D291">
        <f t="shared" si="28"/>
        <v>2018</v>
      </c>
      <c r="E291">
        <f t="shared" si="29"/>
        <v>6</v>
      </c>
      <c r="F291" s="33">
        <v>10190</v>
      </c>
      <c r="G291" s="33" t="s">
        <v>29</v>
      </c>
      <c r="H291" s="33">
        <v>24</v>
      </c>
      <c r="I291" s="33" t="s">
        <v>74</v>
      </c>
      <c r="J291" s="34">
        <v>43268</v>
      </c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  <c r="AH291" s="33"/>
      <c r="AI291" s="2"/>
      <c r="AK291" s="3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48"/>
      <c r="BL291" s="3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</row>
    <row r="292" spans="1:89" ht="12.75" customHeight="1" x14ac:dyDescent="0.35">
      <c r="A292" s="15">
        <f t="shared" si="26"/>
        <v>43269</v>
      </c>
      <c r="B292" s="107">
        <v>15235255</v>
      </c>
      <c r="C292" s="4">
        <f t="shared" si="27"/>
        <v>634802.29166666663</v>
      </c>
      <c r="D292">
        <f t="shared" si="28"/>
        <v>2018</v>
      </c>
      <c r="E292">
        <f t="shared" si="29"/>
        <v>6</v>
      </c>
      <c r="F292" s="33">
        <v>10190</v>
      </c>
      <c r="G292" s="33" t="s">
        <v>29</v>
      </c>
      <c r="H292" s="33">
        <v>24</v>
      </c>
      <c r="I292" s="33" t="s">
        <v>74</v>
      </c>
      <c r="J292" s="34">
        <v>43269</v>
      </c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  <c r="AH292" s="33"/>
      <c r="AI292" s="2"/>
      <c r="AK292" s="3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48"/>
      <c r="BL292" s="3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</row>
    <row r="293" spans="1:89" ht="12.75" customHeight="1" x14ac:dyDescent="0.35">
      <c r="A293" s="15">
        <f t="shared" si="26"/>
        <v>43270</v>
      </c>
      <c r="B293" s="107">
        <v>15858229</v>
      </c>
      <c r="C293" s="4">
        <f t="shared" si="27"/>
        <v>660759.54166666663</v>
      </c>
      <c r="D293">
        <f t="shared" si="28"/>
        <v>2018</v>
      </c>
      <c r="E293">
        <f t="shared" si="29"/>
        <v>6</v>
      </c>
      <c r="F293" s="33">
        <v>10190</v>
      </c>
      <c r="G293" s="33" t="s">
        <v>29</v>
      </c>
      <c r="H293" s="33">
        <v>24</v>
      </c>
      <c r="I293" s="33" t="s">
        <v>74</v>
      </c>
      <c r="J293" s="34">
        <v>43270</v>
      </c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2"/>
      <c r="AK293" s="3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48"/>
      <c r="BL293" s="3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</row>
    <row r="294" spans="1:89" ht="12.75" customHeight="1" x14ac:dyDescent="0.35">
      <c r="A294" s="15">
        <f t="shared" si="26"/>
        <v>43271</v>
      </c>
      <c r="B294" s="107">
        <v>15816890</v>
      </c>
      <c r="C294" s="4">
        <f t="shared" si="27"/>
        <v>659037.08333333337</v>
      </c>
      <c r="D294">
        <f t="shared" si="28"/>
        <v>2018</v>
      </c>
      <c r="E294">
        <f t="shared" si="29"/>
        <v>6</v>
      </c>
      <c r="F294" s="33">
        <v>10190</v>
      </c>
      <c r="G294" s="33" t="s">
        <v>29</v>
      </c>
      <c r="H294" s="33">
        <v>24</v>
      </c>
      <c r="I294" s="33" t="s">
        <v>74</v>
      </c>
      <c r="J294" s="34">
        <v>43271</v>
      </c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  <c r="AH294" s="33"/>
      <c r="AI294" s="2"/>
      <c r="AK294" s="3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48"/>
      <c r="BL294" s="3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</row>
    <row r="295" spans="1:89" ht="12.75" customHeight="1" x14ac:dyDescent="0.35">
      <c r="A295" s="15">
        <f t="shared" si="26"/>
        <v>43272</v>
      </c>
      <c r="B295" s="107">
        <v>16319457</v>
      </c>
      <c r="C295" s="4">
        <f t="shared" si="27"/>
        <v>679977.375</v>
      </c>
      <c r="D295">
        <f t="shared" si="28"/>
        <v>2018</v>
      </c>
      <c r="E295">
        <f t="shared" si="29"/>
        <v>6</v>
      </c>
      <c r="F295" s="33">
        <v>10190</v>
      </c>
      <c r="G295" s="33" t="s">
        <v>29</v>
      </c>
      <c r="H295" s="33">
        <v>24</v>
      </c>
      <c r="I295" s="33" t="s">
        <v>74</v>
      </c>
      <c r="J295" s="34">
        <v>43272</v>
      </c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  <c r="AH295" s="33"/>
      <c r="AI295" s="2"/>
      <c r="AK295" s="3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48"/>
      <c r="BL295" s="3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</row>
    <row r="296" spans="1:89" ht="12.75" customHeight="1" x14ac:dyDescent="0.35">
      <c r="A296" s="15">
        <f t="shared" si="26"/>
        <v>43273</v>
      </c>
      <c r="B296" s="107">
        <v>16170522</v>
      </c>
      <c r="C296" s="4">
        <f t="shared" si="27"/>
        <v>673771.75</v>
      </c>
      <c r="D296">
        <f t="shared" si="28"/>
        <v>2018</v>
      </c>
      <c r="E296">
        <f t="shared" si="29"/>
        <v>6</v>
      </c>
      <c r="F296" s="33">
        <v>10190</v>
      </c>
      <c r="G296" s="33" t="s">
        <v>29</v>
      </c>
      <c r="H296" s="33">
        <v>24</v>
      </c>
      <c r="I296" s="33" t="s">
        <v>74</v>
      </c>
      <c r="J296" s="34">
        <v>43273</v>
      </c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  <c r="AH296" s="33"/>
      <c r="AI296" s="2"/>
      <c r="AK296" s="3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48"/>
      <c r="BL296" s="3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</row>
    <row r="297" spans="1:89" ht="12.75" customHeight="1" x14ac:dyDescent="0.35">
      <c r="A297" s="15">
        <f t="shared" si="26"/>
        <v>43274</v>
      </c>
      <c r="B297" s="107">
        <v>15652671</v>
      </c>
      <c r="C297" s="4">
        <f t="shared" si="27"/>
        <v>652194.625</v>
      </c>
      <c r="D297">
        <f t="shared" si="28"/>
        <v>2018</v>
      </c>
      <c r="E297">
        <f t="shared" si="29"/>
        <v>6</v>
      </c>
      <c r="F297" s="33">
        <v>10190</v>
      </c>
      <c r="G297" s="33" t="s">
        <v>29</v>
      </c>
      <c r="H297" s="33">
        <v>24</v>
      </c>
      <c r="I297" s="33" t="s">
        <v>74</v>
      </c>
      <c r="J297" s="34">
        <v>43274</v>
      </c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  <c r="AH297" s="33"/>
      <c r="AI297" s="2"/>
      <c r="AK297" s="3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48"/>
      <c r="BL297" s="3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</row>
    <row r="298" spans="1:89" ht="12.75" customHeight="1" x14ac:dyDescent="0.35">
      <c r="A298" s="15">
        <f t="shared" si="26"/>
        <v>43275</v>
      </c>
      <c r="B298" s="107">
        <v>15656970</v>
      </c>
      <c r="C298" s="4">
        <f t="shared" si="27"/>
        <v>652373.75</v>
      </c>
      <c r="D298">
        <f t="shared" si="28"/>
        <v>2018</v>
      </c>
      <c r="E298">
        <f t="shared" si="29"/>
        <v>6</v>
      </c>
      <c r="F298" s="33">
        <v>10190</v>
      </c>
      <c r="G298" s="33" t="s">
        <v>29</v>
      </c>
      <c r="H298" s="33">
        <v>24</v>
      </c>
      <c r="I298" s="33" t="s">
        <v>74</v>
      </c>
      <c r="J298" s="34">
        <v>43275</v>
      </c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  <c r="AH298" s="33"/>
      <c r="AI298" s="2"/>
      <c r="AK298" s="3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48"/>
      <c r="BL298" s="3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</row>
    <row r="299" spans="1:89" ht="12.75" customHeight="1" x14ac:dyDescent="0.35">
      <c r="A299" s="15">
        <f t="shared" si="26"/>
        <v>43276</v>
      </c>
      <c r="B299" s="107">
        <v>15631199</v>
      </c>
      <c r="C299" s="4">
        <f t="shared" si="27"/>
        <v>651299.95833333337</v>
      </c>
      <c r="D299">
        <f t="shared" si="28"/>
        <v>2018</v>
      </c>
      <c r="E299">
        <f t="shared" si="29"/>
        <v>6</v>
      </c>
      <c r="F299" s="33">
        <v>10190</v>
      </c>
      <c r="G299" s="33" t="s">
        <v>29</v>
      </c>
      <c r="H299" s="33">
        <v>24</v>
      </c>
      <c r="I299" s="33" t="s">
        <v>74</v>
      </c>
      <c r="J299" s="34">
        <v>43276</v>
      </c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  <c r="AI299" s="2"/>
      <c r="AK299" s="3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48"/>
      <c r="BL299" s="3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</row>
    <row r="300" spans="1:89" ht="12.75" customHeight="1" x14ac:dyDescent="0.35">
      <c r="A300" s="15">
        <f t="shared" si="26"/>
        <v>43277</v>
      </c>
      <c r="B300" s="107">
        <v>15708217</v>
      </c>
      <c r="C300" s="4">
        <f t="shared" si="27"/>
        <v>654509.04166666663</v>
      </c>
      <c r="D300">
        <f t="shared" si="28"/>
        <v>2018</v>
      </c>
      <c r="E300">
        <f t="shared" si="29"/>
        <v>6</v>
      </c>
      <c r="F300" s="33">
        <v>10190</v>
      </c>
      <c r="G300" s="33" t="s">
        <v>29</v>
      </c>
      <c r="H300" s="33">
        <v>24</v>
      </c>
      <c r="I300" s="33" t="s">
        <v>74</v>
      </c>
      <c r="J300" s="34">
        <v>43277</v>
      </c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2"/>
      <c r="AK300" s="3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48"/>
      <c r="BL300" s="3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</row>
    <row r="301" spans="1:89" ht="12.75" customHeight="1" x14ac:dyDescent="0.35">
      <c r="A301" s="15">
        <f t="shared" si="26"/>
        <v>43278</v>
      </c>
      <c r="B301" s="107">
        <v>15881773</v>
      </c>
      <c r="C301" s="4">
        <f t="shared" si="27"/>
        <v>661740.54166666663</v>
      </c>
      <c r="D301">
        <f t="shared" si="28"/>
        <v>2018</v>
      </c>
      <c r="E301">
        <f t="shared" si="29"/>
        <v>6</v>
      </c>
      <c r="F301" s="33">
        <v>10190</v>
      </c>
      <c r="G301" s="33" t="s">
        <v>29</v>
      </c>
      <c r="H301" s="33">
        <v>24</v>
      </c>
      <c r="I301" s="33" t="s">
        <v>74</v>
      </c>
      <c r="J301" s="34">
        <v>43278</v>
      </c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  <c r="AH301" s="33"/>
      <c r="AI301" s="2"/>
      <c r="AK301" s="3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48"/>
      <c r="BL301" s="3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</row>
    <row r="302" spans="1:89" ht="12.75" customHeight="1" x14ac:dyDescent="0.35">
      <c r="A302" s="15">
        <f t="shared" si="26"/>
        <v>43279</v>
      </c>
      <c r="B302" s="107">
        <v>15818926</v>
      </c>
      <c r="C302" s="4">
        <f t="shared" si="27"/>
        <v>659121.91666666663</v>
      </c>
      <c r="D302">
        <f t="shared" si="28"/>
        <v>2018</v>
      </c>
      <c r="E302">
        <f t="shared" si="29"/>
        <v>6</v>
      </c>
      <c r="F302" s="33">
        <v>10190</v>
      </c>
      <c r="G302" s="33" t="s">
        <v>29</v>
      </c>
      <c r="H302" s="33">
        <v>24</v>
      </c>
      <c r="I302" s="33" t="s">
        <v>74</v>
      </c>
      <c r="J302" s="34">
        <v>43279</v>
      </c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  <c r="AH302" s="33"/>
      <c r="AI302" s="2"/>
      <c r="AK302" s="3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48"/>
      <c r="BL302" s="3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</row>
    <row r="303" spans="1:89" ht="12.75" customHeight="1" x14ac:dyDescent="0.35">
      <c r="A303" s="15">
        <f t="shared" si="26"/>
        <v>43280</v>
      </c>
      <c r="B303" s="107">
        <v>15873539</v>
      </c>
      <c r="C303" s="4">
        <f t="shared" si="27"/>
        <v>661397.45833333337</v>
      </c>
      <c r="D303">
        <f t="shared" si="28"/>
        <v>2018</v>
      </c>
      <c r="E303">
        <f t="shared" si="29"/>
        <v>6</v>
      </c>
      <c r="F303" s="33">
        <v>10190</v>
      </c>
      <c r="G303" s="33" t="s">
        <v>29</v>
      </c>
      <c r="H303" s="33">
        <v>24</v>
      </c>
      <c r="I303" s="33" t="s">
        <v>74</v>
      </c>
      <c r="J303" s="34">
        <v>43280</v>
      </c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  <c r="AH303" s="33"/>
      <c r="AI303" s="2"/>
      <c r="AK303" s="3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48"/>
      <c r="BL303" s="3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</row>
    <row r="304" spans="1:89" ht="12.75" customHeight="1" x14ac:dyDescent="0.35">
      <c r="A304" s="15">
        <f t="shared" si="26"/>
        <v>43281</v>
      </c>
      <c r="B304" s="107">
        <v>14994738</v>
      </c>
      <c r="C304" s="4">
        <f t="shared" si="27"/>
        <v>624780.75</v>
      </c>
      <c r="D304">
        <f t="shared" si="28"/>
        <v>2018</v>
      </c>
      <c r="E304">
        <f t="shared" si="29"/>
        <v>6</v>
      </c>
      <c r="F304" s="33">
        <v>10190</v>
      </c>
      <c r="G304" s="33" t="s">
        <v>29</v>
      </c>
      <c r="H304" s="33">
        <v>24</v>
      </c>
      <c r="I304" s="33" t="s">
        <v>74</v>
      </c>
      <c r="J304" s="34">
        <v>43281</v>
      </c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  <c r="AH304" s="33"/>
      <c r="AI304" s="2"/>
      <c r="AK304" s="3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48"/>
      <c r="BL304" s="3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</row>
    <row r="305" spans="1:89" ht="12.75" customHeight="1" x14ac:dyDescent="0.35">
      <c r="A305" s="15">
        <f t="shared" si="26"/>
        <v>43282</v>
      </c>
      <c r="B305" s="107">
        <v>14713248</v>
      </c>
      <c r="C305" s="4">
        <f t="shared" si="27"/>
        <v>613052</v>
      </c>
      <c r="D305">
        <f t="shared" si="28"/>
        <v>2018</v>
      </c>
      <c r="E305">
        <f t="shared" si="29"/>
        <v>7</v>
      </c>
      <c r="F305" s="33">
        <v>10190</v>
      </c>
      <c r="G305" s="33" t="s">
        <v>29</v>
      </c>
      <c r="H305" s="33">
        <v>24</v>
      </c>
      <c r="I305" s="33" t="s">
        <v>74</v>
      </c>
      <c r="J305" s="34">
        <v>43282</v>
      </c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  <c r="AH305" s="33"/>
      <c r="AI305" s="2"/>
      <c r="AK305" s="3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48"/>
      <c r="BL305" s="3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</row>
    <row r="306" spans="1:89" ht="12.75" customHeight="1" x14ac:dyDescent="0.35">
      <c r="A306" s="15">
        <f t="shared" si="26"/>
        <v>43283</v>
      </c>
      <c r="B306" s="107">
        <v>14763995</v>
      </c>
      <c r="C306" s="4">
        <f t="shared" si="27"/>
        <v>615166.45833333337</v>
      </c>
      <c r="D306">
        <f t="shared" si="28"/>
        <v>2018</v>
      </c>
      <c r="E306">
        <f t="shared" si="29"/>
        <v>7</v>
      </c>
      <c r="F306" s="33">
        <v>10190</v>
      </c>
      <c r="G306" s="33" t="s">
        <v>29</v>
      </c>
      <c r="H306" s="33">
        <v>24</v>
      </c>
      <c r="I306" s="33" t="s">
        <v>74</v>
      </c>
      <c r="J306" s="34">
        <v>43283</v>
      </c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  <c r="AH306" s="33"/>
      <c r="AI306" s="2"/>
      <c r="AK306" s="3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48"/>
      <c r="BL306" s="3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</row>
    <row r="307" spans="1:89" ht="12.75" customHeight="1" x14ac:dyDescent="0.35">
      <c r="A307" s="15">
        <f t="shared" si="26"/>
        <v>43284</v>
      </c>
      <c r="B307" s="107">
        <v>14774131</v>
      </c>
      <c r="C307" s="4">
        <f t="shared" si="27"/>
        <v>615588.79166666663</v>
      </c>
      <c r="D307">
        <f t="shared" si="28"/>
        <v>2018</v>
      </c>
      <c r="E307">
        <f t="shared" si="29"/>
        <v>7</v>
      </c>
      <c r="F307" s="33">
        <v>10190</v>
      </c>
      <c r="G307" s="33" t="s">
        <v>29</v>
      </c>
      <c r="H307" s="33">
        <v>24</v>
      </c>
      <c r="I307" s="33" t="s">
        <v>74</v>
      </c>
      <c r="J307" s="34">
        <v>43284</v>
      </c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  <c r="AH307" s="33"/>
      <c r="AI307" s="2"/>
      <c r="AK307" s="3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48"/>
      <c r="BL307" s="3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</row>
    <row r="308" spans="1:89" ht="12.75" customHeight="1" x14ac:dyDescent="0.35">
      <c r="A308" s="15">
        <f t="shared" si="26"/>
        <v>43285</v>
      </c>
      <c r="B308" s="107">
        <v>14601078</v>
      </c>
      <c r="C308" s="4">
        <f t="shared" si="27"/>
        <v>608378.25</v>
      </c>
      <c r="D308">
        <f t="shared" si="28"/>
        <v>2018</v>
      </c>
      <c r="E308">
        <f t="shared" si="29"/>
        <v>7</v>
      </c>
      <c r="F308" s="33">
        <v>10190</v>
      </c>
      <c r="G308" s="33" t="s">
        <v>29</v>
      </c>
      <c r="H308" s="33">
        <v>24</v>
      </c>
      <c r="I308" s="33" t="s">
        <v>74</v>
      </c>
      <c r="J308" s="34">
        <v>43285</v>
      </c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  <c r="AH308" s="33"/>
      <c r="AI308" s="2"/>
      <c r="AK308" s="3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48"/>
      <c r="BL308" s="3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</row>
    <row r="309" spans="1:89" ht="12.75" customHeight="1" x14ac:dyDescent="0.35">
      <c r="A309" s="15">
        <f t="shared" si="26"/>
        <v>43286</v>
      </c>
      <c r="B309" s="107">
        <v>15689486</v>
      </c>
      <c r="C309" s="4">
        <f t="shared" si="27"/>
        <v>653728.58333333337</v>
      </c>
      <c r="D309">
        <f t="shared" si="28"/>
        <v>2018</v>
      </c>
      <c r="E309">
        <f t="shared" si="29"/>
        <v>7</v>
      </c>
      <c r="F309" s="33">
        <v>10190</v>
      </c>
      <c r="G309" s="33" t="s">
        <v>29</v>
      </c>
      <c r="H309" s="33">
        <v>24</v>
      </c>
      <c r="I309" s="33" t="s">
        <v>74</v>
      </c>
      <c r="J309" s="34">
        <v>43286</v>
      </c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  <c r="AH309" s="33"/>
      <c r="AI309" s="2"/>
      <c r="AK309" s="3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48"/>
      <c r="BL309" s="3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</row>
    <row r="310" spans="1:89" ht="12.75" customHeight="1" x14ac:dyDescent="0.35">
      <c r="A310" s="15">
        <f t="shared" si="26"/>
        <v>43287</v>
      </c>
      <c r="B310" s="107">
        <v>15718299</v>
      </c>
      <c r="C310" s="4">
        <f t="shared" si="27"/>
        <v>654929.125</v>
      </c>
      <c r="D310">
        <f t="shared" si="28"/>
        <v>2018</v>
      </c>
      <c r="E310">
        <f t="shared" si="29"/>
        <v>7</v>
      </c>
      <c r="F310" s="33">
        <v>10190</v>
      </c>
      <c r="G310" s="33" t="s">
        <v>29</v>
      </c>
      <c r="H310" s="33">
        <v>24</v>
      </c>
      <c r="I310" s="33" t="s">
        <v>74</v>
      </c>
      <c r="J310" s="34">
        <v>43287</v>
      </c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  <c r="AH310" s="33"/>
      <c r="AI310" s="2"/>
      <c r="AK310" s="3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48"/>
      <c r="BL310" s="3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</row>
    <row r="311" spans="1:89" ht="12.75" customHeight="1" x14ac:dyDescent="0.35">
      <c r="A311" s="15">
        <f t="shared" si="26"/>
        <v>43288</v>
      </c>
      <c r="B311" s="107">
        <v>15261718</v>
      </c>
      <c r="C311" s="4">
        <f t="shared" si="27"/>
        <v>635904.91666666663</v>
      </c>
      <c r="D311">
        <f t="shared" si="28"/>
        <v>2018</v>
      </c>
      <c r="E311">
        <f t="shared" si="29"/>
        <v>7</v>
      </c>
      <c r="F311" s="33">
        <v>10190</v>
      </c>
      <c r="G311" s="33" t="s">
        <v>29</v>
      </c>
      <c r="H311" s="33">
        <v>24</v>
      </c>
      <c r="I311" s="33" t="s">
        <v>74</v>
      </c>
      <c r="J311" s="34">
        <v>43288</v>
      </c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  <c r="AH311" s="33"/>
      <c r="AI311" s="2"/>
      <c r="AK311" s="3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48"/>
      <c r="BL311" s="3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</row>
    <row r="312" spans="1:89" ht="12.75" customHeight="1" x14ac:dyDescent="0.35">
      <c r="A312" s="15">
        <f t="shared" si="26"/>
        <v>43289</v>
      </c>
      <c r="B312" s="107">
        <v>15083694</v>
      </c>
      <c r="C312" s="4">
        <f t="shared" si="27"/>
        <v>628487.25</v>
      </c>
      <c r="D312">
        <f t="shared" si="28"/>
        <v>2018</v>
      </c>
      <c r="E312">
        <f t="shared" si="29"/>
        <v>7</v>
      </c>
      <c r="F312" s="33">
        <v>10190</v>
      </c>
      <c r="G312" s="33" t="s">
        <v>29</v>
      </c>
      <c r="H312" s="33">
        <v>24</v>
      </c>
      <c r="I312" s="33" t="s">
        <v>74</v>
      </c>
      <c r="J312" s="34">
        <v>43289</v>
      </c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  <c r="AH312" s="33"/>
      <c r="AI312" s="2"/>
      <c r="AK312" s="3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48"/>
      <c r="BL312" s="3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</row>
    <row r="313" spans="1:89" ht="12.75" customHeight="1" x14ac:dyDescent="0.35">
      <c r="A313" s="15">
        <f t="shared" si="26"/>
        <v>43290</v>
      </c>
      <c r="B313" s="107">
        <v>15782046</v>
      </c>
      <c r="C313" s="4">
        <f t="shared" si="27"/>
        <v>657585.25</v>
      </c>
      <c r="D313">
        <f t="shared" si="28"/>
        <v>2018</v>
      </c>
      <c r="E313">
        <f t="shared" si="29"/>
        <v>7</v>
      </c>
      <c r="F313" s="33">
        <v>10190</v>
      </c>
      <c r="G313" s="33" t="s">
        <v>29</v>
      </c>
      <c r="H313" s="33">
        <v>24</v>
      </c>
      <c r="I313" s="33" t="s">
        <v>74</v>
      </c>
      <c r="J313" s="34">
        <v>43290</v>
      </c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  <c r="AH313" s="33"/>
      <c r="AI313" s="2"/>
      <c r="AK313" s="3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48"/>
      <c r="BL313" s="3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</row>
    <row r="314" spans="1:89" ht="12.75" customHeight="1" x14ac:dyDescent="0.35">
      <c r="A314" s="15">
        <f t="shared" si="26"/>
        <v>43291</v>
      </c>
      <c r="B314" s="107">
        <v>15548680</v>
      </c>
      <c r="C314" s="4">
        <f t="shared" si="27"/>
        <v>647861.66666666663</v>
      </c>
      <c r="D314">
        <f t="shared" si="28"/>
        <v>2018</v>
      </c>
      <c r="E314">
        <f t="shared" si="29"/>
        <v>7</v>
      </c>
      <c r="F314" s="33">
        <v>10190</v>
      </c>
      <c r="G314" s="33" t="s">
        <v>29</v>
      </c>
      <c r="H314" s="33">
        <v>24</v>
      </c>
      <c r="I314" s="33" t="s">
        <v>74</v>
      </c>
      <c r="J314" s="34">
        <v>43291</v>
      </c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  <c r="AH314" s="33"/>
      <c r="AI314" s="2"/>
      <c r="AK314" s="3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48"/>
      <c r="BL314" s="3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</row>
    <row r="315" spans="1:89" ht="12.75" customHeight="1" x14ac:dyDescent="0.35">
      <c r="A315" s="15">
        <f t="shared" si="26"/>
        <v>43292</v>
      </c>
      <c r="B315" s="107">
        <v>16265532</v>
      </c>
      <c r="C315" s="4">
        <f t="shared" si="27"/>
        <v>677730.5</v>
      </c>
      <c r="D315">
        <f t="shared" si="28"/>
        <v>2018</v>
      </c>
      <c r="E315">
        <f t="shared" si="29"/>
        <v>7</v>
      </c>
      <c r="F315" s="33">
        <v>10190</v>
      </c>
      <c r="G315" s="33" t="s">
        <v>29</v>
      </c>
      <c r="H315" s="33">
        <v>24</v>
      </c>
      <c r="I315" s="33" t="s">
        <v>74</v>
      </c>
      <c r="J315" s="34">
        <v>43292</v>
      </c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  <c r="AH315" s="33"/>
      <c r="AI315" s="2"/>
      <c r="AK315" s="3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48"/>
      <c r="BL315" s="3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</row>
    <row r="316" spans="1:89" ht="12.75" customHeight="1" x14ac:dyDescent="0.35">
      <c r="A316" s="15">
        <f t="shared" si="26"/>
        <v>43293</v>
      </c>
      <c r="B316" s="107">
        <v>16830788</v>
      </c>
      <c r="C316" s="4">
        <f t="shared" si="27"/>
        <v>701282.83333333337</v>
      </c>
      <c r="D316">
        <f t="shared" si="28"/>
        <v>2018</v>
      </c>
      <c r="E316">
        <f t="shared" si="29"/>
        <v>7</v>
      </c>
      <c r="F316" s="33">
        <v>10190</v>
      </c>
      <c r="G316" s="33" t="s">
        <v>29</v>
      </c>
      <c r="H316" s="33">
        <v>24</v>
      </c>
      <c r="I316" s="33" t="s">
        <v>74</v>
      </c>
      <c r="J316" s="34">
        <v>43293</v>
      </c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  <c r="AI316" s="2"/>
      <c r="AK316" s="3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48"/>
      <c r="BL316" s="3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</row>
    <row r="317" spans="1:89" ht="12.75" customHeight="1" x14ac:dyDescent="0.35">
      <c r="A317" s="15">
        <f t="shared" si="26"/>
        <v>43294</v>
      </c>
      <c r="B317" s="107">
        <v>17037670</v>
      </c>
      <c r="C317" s="4">
        <f t="shared" si="27"/>
        <v>709902.91666666663</v>
      </c>
      <c r="D317">
        <f t="shared" si="28"/>
        <v>2018</v>
      </c>
      <c r="E317">
        <f t="shared" si="29"/>
        <v>7</v>
      </c>
      <c r="F317" s="33">
        <v>10190</v>
      </c>
      <c r="G317" s="33" t="s">
        <v>29</v>
      </c>
      <c r="H317" s="33">
        <v>24</v>
      </c>
      <c r="I317" s="33" t="s">
        <v>74</v>
      </c>
      <c r="J317" s="34">
        <v>43294</v>
      </c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  <c r="AH317" s="33"/>
      <c r="AI317" s="2"/>
      <c r="AK317" s="3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48"/>
      <c r="BL317" s="3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</row>
    <row r="318" spans="1:89" ht="12.75" customHeight="1" x14ac:dyDescent="0.35">
      <c r="A318" s="15">
        <f t="shared" si="26"/>
        <v>43295</v>
      </c>
      <c r="B318" s="107">
        <v>16280963</v>
      </c>
      <c r="C318" s="4">
        <f t="shared" si="27"/>
        <v>678373.45833333337</v>
      </c>
      <c r="D318">
        <f t="shared" si="28"/>
        <v>2018</v>
      </c>
      <c r="E318">
        <f t="shared" si="29"/>
        <v>7</v>
      </c>
      <c r="F318" s="33">
        <v>10190</v>
      </c>
      <c r="G318" s="33" t="s">
        <v>29</v>
      </c>
      <c r="H318" s="33">
        <v>24</v>
      </c>
      <c r="I318" s="33" t="s">
        <v>74</v>
      </c>
      <c r="J318" s="34">
        <v>43295</v>
      </c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  <c r="AH318" s="33"/>
      <c r="AI318" s="2"/>
      <c r="AK318" s="3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48"/>
      <c r="BL318" s="3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</row>
    <row r="319" spans="1:89" ht="12.75" customHeight="1" x14ac:dyDescent="0.35">
      <c r="A319" s="15">
        <f t="shared" si="26"/>
        <v>43296</v>
      </c>
      <c r="B319" s="107">
        <v>16195693</v>
      </c>
      <c r="C319" s="4">
        <f t="shared" si="27"/>
        <v>674820.54166666663</v>
      </c>
      <c r="D319">
        <f t="shared" si="28"/>
        <v>2018</v>
      </c>
      <c r="E319">
        <f t="shared" si="29"/>
        <v>7</v>
      </c>
      <c r="F319" s="33">
        <v>10190</v>
      </c>
      <c r="G319" s="33" t="s">
        <v>29</v>
      </c>
      <c r="H319" s="33">
        <v>24</v>
      </c>
      <c r="I319" s="33" t="s">
        <v>74</v>
      </c>
      <c r="J319" s="34">
        <v>43296</v>
      </c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  <c r="AI319" s="2"/>
      <c r="AK319" s="3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48"/>
      <c r="BL319" s="3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</row>
    <row r="320" spans="1:89" ht="12.75" customHeight="1" x14ac:dyDescent="0.35">
      <c r="A320" s="15">
        <f t="shared" si="26"/>
        <v>43297</v>
      </c>
      <c r="B320" s="107">
        <v>16822729</v>
      </c>
      <c r="C320" s="4">
        <f t="shared" si="27"/>
        <v>700947.04166666663</v>
      </c>
      <c r="D320">
        <f t="shared" si="28"/>
        <v>2018</v>
      </c>
      <c r="E320">
        <f t="shared" si="29"/>
        <v>7</v>
      </c>
      <c r="F320" s="33">
        <v>10190</v>
      </c>
      <c r="G320" s="33" t="s">
        <v>29</v>
      </c>
      <c r="H320" s="33">
        <v>24</v>
      </c>
      <c r="I320" s="33" t="s">
        <v>74</v>
      </c>
      <c r="J320" s="34">
        <v>43297</v>
      </c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  <c r="AH320" s="33"/>
      <c r="AI320" s="2"/>
      <c r="AK320" s="3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48"/>
      <c r="BL320" s="3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</row>
    <row r="321" spans="1:89" ht="12.75" customHeight="1" x14ac:dyDescent="0.35">
      <c r="A321" s="15">
        <f t="shared" si="26"/>
        <v>43298</v>
      </c>
      <c r="B321" s="107">
        <v>17245560</v>
      </c>
      <c r="C321" s="4">
        <f t="shared" si="27"/>
        <v>718565</v>
      </c>
      <c r="D321">
        <f t="shared" si="28"/>
        <v>2018</v>
      </c>
      <c r="E321">
        <f t="shared" si="29"/>
        <v>7</v>
      </c>
      <c r="F321" s="33">
        <v>10190</v>
      </c>
      <c r="G321" s="33" t="s">
        <v>29</v>
      </c>
      <c r="H321" s="33">
        <v>24</v>
      </c>
      <c r="I321" s="33" t="s">
        <v>74</v>
      </c>
      <c r="J321" s="34">
        <v>43298</v>
      </c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  <c r="AH321" s="33"/>
      <c r="AI321" s="2"/>
      <c r="AK321" s="3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48"/>
      <c r="BL321" s="3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</row>
    <row r="322" spans="1:89" ht="12.75" customHeight="1" x14ac:dyDescent="0.35">
      <c r="A322" s="15">
        <f t="shared" si="26"/>
        <v>43299</v>
      </c>
      <c r="B322" s="107">
        <v>16815868</v>
      </c>
      <c r="C322" s="4">
        <f t="shared" si="27"/>
        <v>700661.16666666663</v>
      </c>
      <c r="D322">
        <f t="shared" si="28"/>
        <v>2018</v>
      </c>
      <c r="E322">
        <f t="shared" si="29"/>
        <v>7</v>
      </c>
      <c r="F322" s="33">
        <v>10190</v>
      </c>
      <c r="G322" s="33" t="s">
        <v>29</v>
      </c>
      <c r="H322" s="33">
        <v>24</v>
      </c>
      <c r="I322" s="33" t="s">
        <v>74</v>
      </c>
      <c r="J322" s="34">
        <v>43299</v>
      </c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2"/>
      <c r="AK322" s="3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48"/>
      <c r="BL322" s="3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</row>
    <row r="323" spans="1:89" ht="12.75" customHeight="1" x14ac:dyDescent="0.35">
      <c r="A323" s="15">
        <f t="shared" si="26"/>
        <v>43300</v>
      </c>
      <c r="B323" s="107">
        <v>17008270</v>
      </c>
      <c r="C323" s="4">
        <f t="shared" si="27"/>
        <v>708677.91666666663</v>
      </c>
      <c r="D323">
        <f t="shared" si="28"/>
        <v>2018</v>
      </c>
      <c r="E323">
        <f t="shared" si="29"/>
        <v>7</v>
      </c>
      <c r="F323" s="33">
        <v>10190</v>
      </c>
      <c r="G323" s="33" t="s">
        <v>29</v>
      </c>
      <c r="H323" s="33">
        <v>24</v>
      </c>
      <c r="I323" s="33" t="s">
        <v>74</v>
      </c>
      <c r="J323" s="34">
        <v>43300</v>
      </c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2"/>
      <c r="AK323" s="3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48"/>
      <c r="BL323" s="3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</row>
    <row r="324" spans="1:89" ht="12.75" customHeight="1" x14ac:dyDescent="0.35">
      <c r="A324" s="15">
        <f t="shared" si="26"/>
        <v>43301</v>
      </c>
      <c r="B324" s="107">
        <v>16635264</v>
      </c>
      <c r="C324" s="4">
        <f t="shared" si="27"/>
        <v>693136</v>
      </c>
      <c r="D324">
        <f t="shared" si="28"/>
        <v>2018</v>
      </c>
      <c r="E324">
        <f t="shared" si="29"/>
        <v>7</v>
      </c>
      <c r="F324" s="33">
        <v>10190</v>
      </c>
      <c r="G324" s="33" t="s">
        <v>29</v>
      </c>
      <c r="H324" s="33">
        <v>24</v>
      </c>
      <c r="I324" s="33" t="s">
        <v>74</v>
      </c>
      <c r="J324" s="34">
        <v>43301</v>
      </c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  <c r="AH324" s="33"/>
      <c r="AI324" s="2"/>
      <c r="AK324" s="3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48"/>
      <c r="BL324" s="3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</row>
    <row r="325" spans="1:89" ht="12.75" customHeight="1" x14ac:dyDescent="0.35">
      <c r="A325" s="15">
        <f t="shared" si="26"/>
        <v>43302</v>
      </c>
      <c r="B325" s="107">
        <v>16237352</v>
      </c>
      <c r="C325" s="4">
        <f t="shared" si="27"/>
        <v>676556.33333333337</v>
      </c>
      <c r="D325">
        <f t="shared" si="28"/>
        <v>2018</v>
      </c>
      <c r="E325">
        <f t="shared" si="29"/>
        <v>7</v>
      </c>
      <c r="F325" s="33">
        <v>10190</v>
      </c>
      <c r="G325" s="33" t="s">
        <v>29</v>
      </c>
      <c r="H325" s="33">
        <v>24</v>
      </c>
      <c r="I325" s="33" t="s">
        <v>74</v>
      </c>
      <c r="J325" s="34">
        <v>43302</v>
      </c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  <c r="AH325" s="33"/>
      <c r="AI325" s="2"/>
      <c r="AK325" s="3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48"/>
      <c r="BL325" s="3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</row>
    <row r="326" spans="1:89" ht="12.75" customHeight="1" x14ac:dyDescent="0.35">
      <c r="A326" s="15">
        <f t="shared" si="26"/>
        <v>43303</v>
      </c>
      <c r="B326" s="107">
        <v>16060581</v>
      </c>
      <c r="C326" s="4">
        <f t="shared" si="27"/>
        <v>669190.875</v>
      </c>
      <c r="D326">
        <f t="shared" si="28"/>
        <v>2018</v>
      </c>
      <c r="E326">
        <f t="shared" si="29"/>
        <v>7</v>
      </c>
      <c r="F326" s="33">
        <v>10190</v>
      </c>
      <c r="G326" s="33" t="s">
        <v>29</v>
      </c>
      <c r="H326" s="33">
        <v>24</v>
      </c>
      <c r="I326" s="33" t="s">
        <v>74</v>
      </c>
      <c r="J326" s="34">
        <v>43303</v>
      </c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  <c r="AH326" s="33"/>
      <c r="AI326" s="2"/>
      <c r="AK326" s="3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48"/>
      <c r="BL326" s="3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</row>
    <row r="327" spans="1:89" ht="12.75" customHeight="1" x14ac:dyDescent="0.35">
      <c r="A327" s="15">
        <f t="shared" si="26"/>
        <v>43304</v>
      </c>
      <c r="B327" s="107">
        <v>16489806</v>
      </c>
      <c r="C327" s="4">
        <f t="shared" si="27"/>
        <v>687075.25</v>
      </c>
      <c r="D327">
        <f t="shared" si="28"/>
        <v>2018</v>
      </c>
      <c r="E327">
        <f t="shared" si="29"/>
        <v>7</v>
      </c>
      <c r="F327" s="33">
        <v>10190</v>
      </c>
      <c r="G327" s="33" t="s">
        <v>29</v>
      </c>
      <c r="H327" s="33">
        <v>24</v>
      </c>
      <c r="I327" s="33" t="s">
        <v>74</v>
      </c>
      <c r="J327" s="34">
        <v>43304</v>
      </c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2"/>
      <c r="AK327" s="3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48"/>
      <c r="BL327" s="3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</row>
    <row r="328" spans="1:89" ht="12.75" customHeight="1" x14ac:dyDescent="0.35">
      <c r="A328" s="15">
        <f t="shared" si="26"/>
        <v>43305</v>
      </c>
      <c r="B328" s="107">
        <v>17241619</v>
      </c>
      <c r="C328" s="4">
        <f t="shared" si="27"/>
        <v>718400.79166666663</v>
      </c>
      <c r="D328">
        <f t="shared" si="28"/>
        <v>2018</v>
      </c>
      <c r="E328">
        <f t="shared" si="29"/>
        <v>7</v>
      </c>
      <c r="F328" s="33">
        <v>10190</v>
      </c>
      <c r="G328" s="33" t="s">
        <v>29</v>
      </c>
      <c r="H328" s="33">
        <v>24</v>
      </c>
      <c r="I328" s="33" t="s">
        <v>74</v>
      </c>
      <c r="J328" s="34">
        <v>43305</v>
      </c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  <c r="AH328" s="33"/>
      <c r="AI328" s="2"/>
      <c r="AK328" s="3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48"/>
      <c r="BL328" s="3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</row>
    <row r="329" spans="1:89" ht="12.75" customHeight="1" x14ac:dyDescent="0.35">
      <c r="A329" s="15">
        <f t="shared" si="26"/>
        <v>43306</v>
      </c>
      <c r="B329" s="107">
        <v>17469163</v>
      </c>
      <c r="C329" s="4">
        <f t="shared" si="27"/>
        <v>727881.79166666663</v>
      </c>
      <c r="D329">
        <f t="shared" si="28"/>
        <v>2018</v>
      </c>
      <c r="E329">
        <f t="shared" si="29"/>
        <v>7</v>
      </c>
      <c r="F329" s="33">
        <v>10190</v>
      </c>
      <c r="G329" s="33" t="s">
        <v>29</v>
      </c>
      <c r="H329" s="33">
        <v>24</v>
      </c>
      <c r="I329" s="33" t="s">
        <v>74</v>
      </c>
      <c r="J329" s="34">
        <v>43306</v>
      </c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  <c r="AH329" s="33"/>
      <c r="AI329" s="2"/>
      <c r="AK329" s="3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48"/>
      <c r="BL329" s="3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</row>
    <row r="330" spans="1:89" ht="12.75" customHeight="1" x14ac:dyDescent="0.35">
      <c r="A330" s="15">
        <f t="shared" si="26"/>
        <v>43307</v>
      </c>
      <c r="B330" s="107">
        <v>17568642</v>
      </c>
      <c r="C330" s="4">
        <f t="shared" si="27"/>
        <v>732026.75</v>
      </c>
      <c r="D330">
        <f t="shared" si="28"/>
        <v>2018</v>
      </c>
      <c r="E330">
        <f t="shared" si="29"/>
        <v>7</v>
      </c>
      <c r="F330" s="33">
        <v>10190</v>
      </c>
      <c r="G330" s="33" t="s">
        <v>29</v>
      </c>
      <c r="H330" s="33">
        <v>24</v>
      </c>
      <c r="I330" s="33" t="s">
        <v>74</v>
      </c>
      <c r="J330" s="34">
        <v>43307</v>
      </c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  <c r="AH330" s="33"/>
      <c r="AI330" s="2"/>
      <c r="AK330" s="3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48"/>
      <c r="BL330" s="3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</row>
    <row r="331" spans="1:89" ht="12.75" customHeight="1" x14ac:dyDescent="0.35">
      <c r="A331" s="15">
        <f t="shared" si="26"/>
        <v>43308</v>
      </c>
      <c r="B331" s="107">
        <v>17565310</v>
      </c>
      <c r="C331" s="4">
        <f t="shared" si="27"/>
        <v>731887.91666666663</v>
      </c>
      <c r="D331">
        <f t="shared" si="28"/>
        <v>2018</v>
      </c>
      <c r="E331">
        <f t="shared" si="29"/>
        <v>7</v>
      </c>
      <c r="F331" s="33">
        <v>10190</v>
      </c>
      <c r="G331" s="33" t="s">
        <v>29</v>
      </c>
      <c r="H331" s="33">
        <v>24</v>
      </c>
      <c r="I331" s="33" t="s">
        <v>74</v>
      </c>
      <c r="J331" s="34">
        <v>43308</v>
      </c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  <c r="AH331" s="33"/>
      <c r="AI331" s="2"/>
      <c r="AK331" s="3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48"/>
      <c r="BL331" s="3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</row>
    <row r="332" spans="1:89" ht="12.75" customHeight="1" x14ac:dyDescent="0.35">
      <c r="A332" s="15">
        <f t="shared" si="26"/>
        <v>43309</v>
      </c>
      <c r="B332" s="107">
        <v>17141838</v>
      </c>
      <c r="C332" s="4">
        <f t="shared" si="27"/>
        <v>714243.25</v>
      </c>
      <c r="D332">
        <f t="shared" si="28"/>
        <v>2018</v>
      </c>
      <c r="E332">
        <f t="shared" si="29"/>
        <v>7</v>
      </c>
      <c r="F332" s="33">
        <v>10190</v>
      </c>
      <c r="G332" s="33" t="s">
        <v>29</v>
      </c>
      <c r="H332" s="33">
        <v>24</v>
      </c>
      <c r="I332" s="33" t="s">
        <v>74</v>
      </c>
      <c r="J332" s="34">
        <v>43309</v>
      </c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  <c r="AH332" s="33"/>
      <c r="AI332" s="2"/>
      <c r="AK332" s="3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48"/>
      <c r="BL332" s="3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</row>
    <row r="333" spans="1:89" ht="12.75" customHeight="1" x14ac:dyDescent="0.35">
      <c r="A333" s="15">
        <f t="shared" si="26"/>
        <v>43310</v>
      </c>
      <c r="B333" s="107">
        <v>16871572</v>
      </c>
      <c r="C333" s="4">
        <f t="shared" si="27"/>
        <v>702982.16666666663</v>
      </c>
      <c r="D333">
        <f t="shared" si="28"/>
        <v>2018</v>
      </c>
      <c r="E333">
        <f t="shared" si="29"/>
        <v>7</v>
      </c>
      <c r="F333" s="33">
        <v>10190</v>
      </c>
      <c r="G333" s="33" t="s">
        <v>29</v>
      </c>
      <c r="H333" s="33">
        <v>24</v>
      </c>
      <c r="I333" s="33" t="s">
        <v>74</v>
      </c>
      <c r="J333" s="34">
        <v>43310</v>
      </c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  <c r="AH333" s="33"/>
      <c r="AI333" s="2"/>
      <c r="AK333" s="3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48"/>
      <c r="BL333" s="3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</row>
    <row r="334" spans="1:89" ht="12.75" customHeight="1" x14ac:dyDescent="0.35">
      <c r="A334" s="15">
        <f t="shared" si="26"/>
        <v>43311</v>
      </c>
      <c r="B334" s="107">
        <v>16581122</v>
      </c>
      <c r="C334" s="4">
        <f t="shared" si="27"/>
        <v>690880.08333333337</v>
      </c>
      <c r="D334">
        <f t="shared" si="28"/>
        <v>2018</v>
      </c>
      <c r="E334">
        <f t="shared" si="29"/>
        <v>7</v>
      </c>
      <c r="F334" s="33">
        <v>10190</v>
      </c>
      <c r="G334" s="33" t="s">
        <v>29</v>
      </c>
      <c r="H334" s="33">
        <v>24</v>
      </c>
      <c r="I334" s="33" t="s">
        <v>74</v>
      </c>
      <c r="J334" s="34">
        <v>43311</v>
      </c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  <c r="AH334" s="33"/>
      <c r="AI334" s="2"/>
      <c r="AK334" s="3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48"/>
      <c r="BL334" s="3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</row>
    <row r="335" spans="1:89" ht="12.75" customHeight="1" x14ac:dyDescent="0.35">
      <c r="A335" s="15">
        <f t="shared" si="26"/>
        <v>43312</v>
      </c>
      <c r="B335" s="107">
        <v>16653160</v>
      </c>
      <c r="C335" s="4">
        <f t="shared" si="27"/>
        <v>693881.66666666663</v>
      </c>
      <c r="D335">
        <f t="shared" si="28"/>
        <v>2018</v>
      </c>
      <c r="E335">
        <f t="shared" si="29"/>
        <v>7</v>
      </c>
      <c r="F335" s="33">
        <v>10190</v>
      </c>
      <c r="G335" s="33" t="s">
        <v>29</v>
      </c>
      <c r="H335" s="33">
        <v>24</v>
      </c>
      <c r="I335" s="33" t="s">
        <v>74</v>
      </c>
      <c r="J335" s="34">
        <v>43312</v>
      </c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  <c r="AH335" s="33"/>
      <c r="AI335" s="2"/>
      <c r="AK335" s="3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48"/>
      <c r="BL335" s="3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</row>
    <row r="336" spans="1:89" ht="12.75" customHeight="1" x14ac:dyDescent="0.35">
      <c r="A336" s="15">
        <f t="shared" si="26"/>
        <v>43313</v>
      </c>
      <c r="B336" s="107">
        <v>16693661</v>
      </c>
      <c r="C336" s="4">
        <f t="shared" si="27"/>
        <v>695569.20833333337</v>
      </c>
      <c r="D336">
        <f t="shared" si="28"/>
        <v>2018</v>
      </c>
      <c r="E336">
        <f t="shared" si="29"/>
        <v>8</v>
      </c>
      <c r="F336" s="33">
        <v>10190</v>
      </c>
      <c r="G336" s="33" t="s">
        <v>29</v>
      </c>
      <c r="H336" s="33">
        <v>24</v>
      </c>
      <c r="I336" s="33" t="s">
        <v>74</v>
      </c>
      <c r="J336" s="34">
        <v>43313</v>
      </c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  <c r="AH336" s="33"/>
      <c r="AI336" s="2"/>
      <c r="AK336" s="3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48"/>
      <c r="BL336" s="3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</row>
    <row r="337" spans="1:89" ht="12.75" customHeight="1" x14ac:dyDescent="0.35">
      <c r="A337" s="15">
        <f t="shared" si="26"/>
        <v>43314</v>
      </c>
      <c r="B337" s="107">
        <v>16636613.000000002</v>
      </c>
      <c r="C337" s="4">
        <f t="shared" si="27"/>
        <v>693192.20833333337</v>
      </c>
      <c r="D337">
        <f t="shared" si="28"/>
        <v>2018</v>
      </c>
      <c r="E337">
        <f t="shared" si="29"/>
        <v>8</v>
      </c>
      <c r="F337" s="33">
        <v>10190</v>
      </c>
      <c r="G337" s="33" t="s">
        <v>29</v>
      </c>
      <c r="H337" s="33">
        <v>24</v>
      </c>
      <c r="I337" s="33" t="s">
        <v>74</v>
      </c>
      <c r="J337" s="34">
        <v>43314</v>
      </c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  <c r="AH337" s="33"/>
      <c r="AI337" s="2"/>
      <c r="AK337" s="3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48"/>
      <c r="BL337" s="3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</row>
    <row r="338" spans="1:89" ht="12.75" customHeight="1" x14ac:dyDescent="0.35">
      <c r="A338" s="15">
        <f t="shared" si="26"/>
        <v>43315</v>
      </c>
      <c r="B338" s="107">
        <v>16169357</v>
      </c>
      <c r="C338" s="4">
        <f t="shared" si="27"/>
        <v>673723.20833333337</v>
      </c>
      <c r="D338">
        <f t="shared" si="28"/>
        <v>2018</v>
      </c>
      <c r="E338">
        <f t="shared" si="29"/>
        <v>8</v>
      </c>
      <c r="F338" s="33">
        <v>10190</v>
      </c>
      <c r="G338" s="33" t="s">
        <v>29</v>
      </c>
      <c r="H338" s="33">
        <v>24</v>
      </c>
      <c r="I338" s="33" t="s">
        <v>74</v>
      </c>
      <c r="J338" s="34">
        <v>43315</v>
      </c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  <c r="AH338" s="33"/>
      <c r="AI338" s="2"/>
      <c r="AK338" s="3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48"/>
      <c r="BL338" s="3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</row>
    <row r="339" spans="1:89" ht="12.75" customHeight="1" x14ac:dyDescent="0.35">
      <c r="A339" s="15">
        <f t="shared" si="26"/>
        <v>43316</v>
      </c>
      <c r="B339" s="107">
        <v>15817378</v>
      </c>
      <c r="C339" s="4">
        <f t="shared" si="27"/>
        <v>659057.41666666663</v>
      </c>
      <c r="D339">
        <f t="shared" si="28"/>
        <v>2018</v>
      </c>
      <c r="E339">
        <f t="shared" si="29"/>
        <v>8</v>
      </c>
      <c r="F339" s="33">
        <v>10190</v>
      </c>
      <c r="G339" s="33" t="s">
        <v>29</v>
      </c>
      <c r="H339" s="33">
        <v>24</v>
      </c>
      <c r="I339" s="33" t="s">
        <v>74</v>
      </c>
      <c r="J339" s="34">
        <v>43316</v>
      </c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  <c r="AH339" s="33"/>
      <c r="AI339" s="2"/>
      <c r="AK339" s="3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48"/>
      <c r="BL339" s="3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</row>
    <row r="340" spans="1:89" ht="12.75" customHeight="1" x14ac:dyDescent="0.35">
      <c r="A340" s="15">
        <f t="shared" si="26"/>
        <v>43317</v>
      </c>
      <c r="B340" s="107">
        <v>15633136</v>
      </c>
      <c r="C340" s="4">
        <f t="shared" si="27"/>
        <v>651380.66666666663</v>
      </c>
      <c r="D340">
        <f t="shared" si="28"/>
        <v>2018</v>
      </c>
      <c r="E340">
        <f t="shared" si="29"/>
        <v>8</v>
      </c>
      <c r="F340" s="33">
        <v>10190</v>
      </c>
      <c r="G340" s="33" t="s">
        <v>29</v>
      </c>
      <c r="H340" s="33">
        <v>24</v>
      </c>
      <c r="I340" s="33" t="s">
        <v>74</v>
      </c>
      <c r="J340" s="34">
        <v>43317</v>
      </c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  <c r="AH340" s="33"/>
      <c r="AI340" s="2"/>
      <c r="AK340" s="3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48"/>
      <c r="BL340" s="3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</row>
    <row r="341" spans="1:89" ht="12.75" customHeight="1" x14ac:dyDescent="0.35">
      <c r="A341" s="15">
        <f t="shared" si="26"/>
        <v>43318</v>
      </c>
      <c r="B341" s="107">
        <v>16025427</v>
      </c>
      <c r="C341" s="4">
        <f t="shared" si="27"/>
        <v>667726.125</v>
      </c>
      <c r="D341">
        <f t="shared" si="28"/>
        <v>2018</v>
      </c>
      <c r="E341">
        <f t="shared" si="29"/>
        <v>8</v>
      </c>
      <c r="F341" s="33">
        <v>10190</v>
      </c>
      <c r="G341" s="33" t="s">
        <v>29</v>
      </c>
      <c r="H341" s="33">
        <v>24</v>
      </c>
      <c r="I341" s="33" t="s">
        <v>74</v>
      </c>
      <c r="J341" s="34">
        <v>43318</v>
      </c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  <c r="AH341" s="33"/>
      <c r="AI341" s="2"/>
      <c r="AK341" s="3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48"/>
      <c r="BL341" s="3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</row>
    <row r="342" spans="1:89" ht="12.75" customHeight="1" x14ac:dyDescent="0.35">
      <c r="A342" s="15">
        <f t="shared" si="26"/>
        <v>43319</v>
      </c>
      <c r="B342" s="107">
        <v>16503626</v>
      </c>
      <c r="C342" s="4">
        <f t="shared" si="27"/>
        <v>687651.08333333337</v>
      </c>
      <c r="D342">
        <f t="shared" si="28"/>
        <v>2018</v>
      </c>
      <c r="E342">
        <f t="shared" si="29"/>
        <v>8</v>
      </c>
      <c r="F342" s="33">
        <v>10190</v>
      </c>
      <c r="G342" s="33" t="s">
        <v>29</v>
      </c>
      <c r="H342" s="33">
        <v>24</v>
      </c>
      <c r="I342" s="33" t="s">
        <v>74</v>
      </c>
      <c r="J342" s="34">
        <v>43319</v>
      </c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  <c r="AH342" s="33"/>
      <c r="AI342" s="2"/>
      <c r="AK342" s="3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48"/>
      <c r="BL342" s="3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</row>
    <row r="343" spans="1:89" ht="12.75" customHeight="1" x14ac:dyDescent="0.35">
      <c r="A343" s="15">
        <f t="shared" si="26"/>
        <v>43320</v>
      </c>
      <c r="B343" s="107">
        <v>16609330.999999998</v>
      </c>
      <c r="C343" s="4">
        <f t="shared" si="27"/>
        <v>692055.45833333326</v>
      </c>
      <c r="D343">
        <f t="shared" si="28"/>
        <v>2018</v>
      </c>
      <c r="E343">
        <f t="shared" si="29"/>
        <v>8</v>
      </c>
      <c r="F343" s="33">
        <v>10190</v>
      </c>
      <c r="G343" s="33" t="s">
        <v>29</v>
      </c>
      <c r="H343" s="33">
        <v>24</v>
      </c>
      <c r="I343" s="33" t="s">
        <v>74</v>
      </c>
      <c r="J343" s="34">
        <v>43320</v>
      </c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  <c r="AH343" s="33"/>
      <c r="AI343" s="2"/>
      <c r="AK343" s="3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48"/>
      <c r="BL343" s="3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</row>
    <row r="344" spans="1:89" ht="12.75" customHeight="1" x14ac:dyDescent="0.35">
      <c r="A344" s="15">
        <f t="shared" si="26"/>
        <v>43321</v>
      </c>
      <c r="B344" s="107">
        <v>17026988</v>
      </c>
      <c r="C344" s="4">
        <f t="shared" si="27"/>
        <v>709457.83333333337</v>
      </c>
      <c r="D344">
        <f t="shared" si="28"/>
        <v>2018</v>
      </c>
      <c r="E344">
        <f t="shared" si="29"/>
        <v>8</v>
      </c>
      <c r="F344" s="33">
        <v>10190</v>
      </c>
      <c r="G344" s="33" t="s">
        <v>29</v>
      </c>
      <c r="H344" s="33">
        <v>24</v>
      </c>
      <c r="I344" s="33" t="s">
        <v>74</v>
      </c>
      <c r="J344" s="34">
        <v>43321</v>
      </c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  <c r="AH344" s="33"/>
      <c r="AI344" s="2"/>
      <c r="AK344" s="3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48"/>
      <c r="BL344" s="3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</row>
    <row r="345" spans="1:89" ht="12.75" customHeight="1" x14ac:dyDescent="0.35">
      <c r="A345" s="15">
        <f t="shared" si="26"/>
        <v>43322</v>
      </c>
      <c r="B345" s="107">
        <v>16931139</v>
      </c>
      <c r="C345" s="4">
        <f t="shared" si="27"/>
        <v>705464.125</v>
      </c>
      <c r="D345">
        <f t="shared" si="28"/>
        <v>2018</v>
      </c>
      <c r="E345">
        <f t="shared" si="29"/>
        <v>8</v>
      </c>
      <c r="F345" s="33">
        <v>10190</v>
      </c>
      <c r="G345" s="33" t="s">
        <v>29</v>
      </c>
      <c r="H345" s="33">
        <v>24</v>
      </c>
      <c r="I345" s="33" t="s">
        <v>74</v>
      </c>
      <c r="J345" s="34">
        <v>43322</v>
      </c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  <c r="AH345" s="33"/>
      <c r="AI345" s="2"/>
      <c r="AK345" s="3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48"/>
      <c r="BL345" s="3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</row>
    <row r="346" spans="1:89" ht="12.75" customHeight="1" x14ac:dyDescent="0.35">
      <c r="A346" s="15">
        <f t="shared" si="26"/>
        <v>43323</v>
      </c>
      <c r="B346" s="107">
        <v>15668830</v>
      </c>
      <c r="C346" s="4">
        <f t="shared" si="27"/>
        <v>652867.91666666663</v>
      </c>
      <c r="D346">
        <f t="shared" si="28"/>
        <v>2018</v>
      </c>
      <c r="E346">
        <f t="shared" si="29"/>
        <v>8</v>
      </c>
      <c r="F346" s="33">
        <v>10190</v>
      </c>
      <c r="G346" s="33" t="s">
        <v>29</v>
      </c>
      <c r="H346" s="33">
        <v>24</v>
      </c>
      <c r="I346" s="33" t="s">
        <v>74</v>
      </c>
      <c r="J346" s="34">
        <v>43323</v>
      </c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  <c r="AH346" s="33"/>
      <c r="AI346" s="2"/>
      <c r="AK346" s="3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48"/>
      <c r="BL346" s="3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</row>
    <row r="347" spans="1:89" ht="12.75" customHeight="1" x14ac:dyDescent="0.35">
      <c r="A347" s="15">
        <f t="shared" si="26"/>
        <v>43324</v>
      </c>
      <c r="B347" s="107">
        <v>14799680</v>
      </c>
      <c r="C347" s="4">
        <f t="shared" si="27"/>
        <v>616653.33333333337</v>
      </c>
      <c r="D347">
        <f t="shared" si="28"/>
        <v>2018</v>
      </c>
      <c r="E347">
        <f t="shared" si="29"/>
        <v>8</v>
      </c>
      <c r="F347" s="33">
        <v>10190</v>
      </c>
      <c r="G347" s="33" t="s">
        <v>29</v>
      </c>
      <c r="H347" s="33">
        <v>24</v>
      </c>
      <c r="I347" s="33" t="s">
        <v>74</v>
      </c>
      <c r="J347" s="34">
        <v>43324</v>
      </c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  <c r="AH347" s="33"/>
      <c r="AI347" s="2"/>
      <c r="AK347" s="3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48"/>
      <c r="BL347" s="3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</row>
    <row r="348" spans="1:89" ht="12.75" customHeight="1" x14ac:dyDescent="0.35">
      <c r="A348" s="15">
        <f t="shared" si="26"/>
        <v>43325</v>
      </c>
      <c r="B348" s="107">
        <v>15378052</v>
      </c>
      <c r="C348" s="4">
        <f t="shared" si="27"/>
        <v>640752.16666666663</v>
      </c>
      <c r="D348">
        <f t="shared" si="28"/>
        <v>2018</v>
      </c>
      <c r="E348">
        <f t="shared" si="29"/>
        <v>8</v>
      </c>
      <c r="F348" s="33">
        <v>10190</v>
      </c>
      <c r="G348" s="33" t="s">
        <v>29</v>
      </c>
      <c r="H348" s="33">
        <v>24</v>
      </c>
      <c r="I348" s="33" t="s">
        <v>74</v>
      </c>
      <c r="J348" s="34">
        <v>43325</v>
      </c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  <c r="AH348" s="33"/>
      <c r="AI348" s="2"/>
      <c r="AK348" s="3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48"/>
      <c r="BL348" s="3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</row>
    <row r="349" spans="1:89" ht="12.75" customHeight="1" x14ac:dyDescent="0.35">
      <c r="A349" s="15">
        <f t="shared" si="26"/>
        <v>43326</v>
      </c>
      <c r="B349" s="107">
        <v>15612302</v>
      </c>
      <c r="C349" s="4">
        <f t="shared" si="27"/>
        <v>650512.58333333337</v>
      </c>
      <c r="D349">
        <f t="shared" si="28"/>
        <v>2018</v>
      </c>
      <c r="E349">
        <f t="shared" si="29"/>
        <v>8</v>
      </c>
      <c r="F349" s="33">
        <v>10190</v>
      </c>
      <c r="G349" s="33" t="s">
        <v>29</v>
      </c>
      <c r="H349" s="33">
        <v>24</v>
      </c>
      <c r="I349" s="33" t="s">
        <v>74</v>
      </c>
      <c r="J349" s="34">
        <v>43326</v>
      </c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  <c r="AH349" s="33"/>
      <c r="AI349" s="2"/>
      <c r="AK349" s="3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48"/>
      <c r="BL349" s="3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</row>
    <row r="350" spans="1:89" ht="12.75" customHeight="1" x14ac:dyDescent="0.35">
      <c r="A350" s="15">
        <f t="shared" si="26"/>
        <v>43327</v>
      </c>
      <c r="B350" s="107">
        <v>15613759</v>
      </c>
      <c r="C350" s="4">
        <f t="shared" si="27"/>
        <v>650573.29166666663</v>
      </c>
      <c r="D350">
        <f t="shared" si="28"/>
        <v>2018</v>
      </c>
      <c r="E350">
        <f t="shared" si="29"/>
        <v>8</v>
      </c>
      <c r="F350" s="33">
        <v>10190</v>
      </c>
      <c r="G350" s="33" t="s">
        <v>29</v>
      </c>
      <c r="H350" s="33">
        <v>24</v>
      </c>
      <c r="I350" s="33" t="s">
        <v>74</v>
      </c>
      <c r="J350" s="34">
        <v>43327</v>
      </c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  <c r="AH350" s="33"/>
      <c r="AI350" s="2"/>
      <c r="AK350" s="3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48"/>
      <c r="BL350" s="3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</row>
    <row r="351" spans="1:89" ht="12.75" customHeight="1" x14ac:dyDescent="0.35">
      <c r="A351" s="15">
        <f t="shared" si="26"/>
        <v>43328</v>
      </c>
      <c r="B351" s="107">
        <v>15808366</v>
      </c>
      <c r="C351" s="4">
        <f t="shared" si="27"/>
        <v>658681.91666666663</v>
      </c>
      <c r="D351">
        <f t="shared" si="28"/>
        <v>2018</v>
      </c>
      <c r="E351">
        <f t="shared" si="29"/>
        <v>8</v>
      </c>
      <c r="F351" s="33">
        <v>10190</v>
      </c>
      <c r="G351" s="33" t="s">
        <v>29</v>
      </c>
      <c r="H351" s="33">
        <v>24</v>
      </c>
      <c r="I351" s="33" t="s">
        <v>74</v>
      </c>
      <c r="J351" s="34">
        <v>43328</v>
      </c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  <c r="AH351" s="33"/>
      <c r="AI351" s="2"/>
      <c r="AK351" s="3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48"/>
      <c r="BL351" s="3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</row>
    <row r="352" spans="1:89" ht="12.75" customHeight="1" x14ac:dyDescent="0.35">
      <c r="A352" s="15">
        <f t="shared" si="26"/>
        <v>43329</v>
      </c>
      <c r="B352" s="107">
        <v>15669145</v>
      </c>
      <c r="C352" s="4">
        <f t="shared" si="27"/>
        <v>652881.04166666663</v>
      </c>
      <c r="D352">
        <f t="shared" si="28"/>
        <v>2018</v>
      </c>
      <c r="E352">
        <f t="shared" si="29"/>
        <v>8</v>
      </c>
      <c r="F352" s="33">
        <v>10190</v>
      </c>
      <c r="G352" s="33" t="s">
        <v>29</v>
      </c>
      <c r="H352" s="33">
        <v>24</v>
      </c>
      <c r="I352" s="33" t="s">
        <v>74</v>
      </c>
      <c r="J352" s="34">
        <v>43329</v>
      </c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  <c r="AH352" s="33"/>
      <c r="AI352" s="2"/>
      <c r="AK352" s="3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48"/>
      <c r="BL352" s="3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</row>
    <row r="353" spans="1:89" ht="12.75" customHeight="1" x14ac:dyDescent="0.35">
      <c r="A353" s="15">
        <f t="shared" ref="A353:A416" si="30">J353</f>
        <v>43330</v>
      </c>
      <c r="B353" s="107">
        <v>15099474</v>
      </c>
      <c r="C353" s="4">
        <f t="shared" ref="C353:C416" si="31">B353/H353</f>
        <v>629144.75</v>
      </c>
      <c r="D353">
        <f t="shared" ref="D353:D416" si="32">YEAR(J353)</f>
        <v>2018</v>
      </c>
      <c r="E353">
        <f t="shared" ref="E353:E416" si="33">MONTH(J353)</f>
        <v>8</v>
      </c>
      <c r="F353" s="33">
        <v>10190</v>
      </c>
      <c r="G353" s="33" t="s">
        <v>29</v>
      </c>
      <c r="H353" s="33">
        <v>24</v>
      </c>
      <c r="I353" s="33" t="s">
        <v>74</v>
      </c>
      <c r="J353" s="34">
        <v>43330</v>
      </c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  <c r="AH353" s="33"/>
      <c r="AI353" s="2"/>
      <c r="AK353" s="3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48"/>
      <c r="BL353" s="3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</row>
    <row r="354" spans="1:89" ht="12.75" customHeight="1" x14ac:dyDescent="0.35">
      <c r="A354" s="15">
        <f t="shared" si="30"/>
        <v>43331</v>
      </c>
      <c r="B354" s="107">
        <v>14187223</v>
      </c>
      <c r="C354" s="4">
        <f t="shared" si="31"/>
        <v>591134.29166666663</v>
      </c>
      <c r="D354">
        <f t="shared" si="32"/>
        <v>2018</v>
      </c>
      <c r="E354">
        <f t="shared" si="33"/>
        <v>8</v>
      </c>
      <c r="F354" s="33">
        <v>10190</v>
      </c>
      <c r="G354" s="33" t="s">
        <v>29</v>
      </c>
      <c r="H354" s="33">
        <v>24</v>
      </c>
      <c r="I354" s="33" t="s">
        <v>74</v>
      </c>
      <c r="J354" s="34">
        <v>43331</v>
      </c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  <c r="AH354" s="33"/>
      <c r="AI354" s="2"/>
      <c r="AK354" s="3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48"/>
      <c r="BL354" s="3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</row>
    <row r="355" spans="1:89" ht="12.75" customHeight="1" x14ac:dyDescent="0.35">
      <c r="A355" s="15">
        <f t="shared" si="30"/>
        <v>43332</v>
      </c>
      <c r="B355" s="107">
        <v>14825781</v>
      </c>
      <c r="C355" s="4">
        <f t="shared" si="31"/>
        <v>617740.875</v>
      </c>
      <c r="D355">
        <f t="shared" si="32"/>
        <v>2018</v>
      </c>
      <c r="E355">
        <f t="shared" si="33"/>
        <v>8</v>
      </c>
      <c r="F355" s="33">
        <v>10190</v>
      </c>
      <c r="G355" s="33" t="s">
        <v>29</v>
      </c>
      <c r="H355" s="33">
        <v>24</v>
      </c>
      <c r="I355" s="33" t="s">
        <v>74</v>
      </c>
      <c r="J355" s="34">
        <v>43332</v>
      </c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  <c r="AH355" s="33"/>
      <c r="AI355" s="2"/>
      <c r="AK355" s="3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48"/>
      <c r="BL355" s="3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</row>
    <row r="356" spans="1:89" ht="12.75" customHeight="1" x14ac:dyDescent="0.35">
      <c r="A356" s="15">
        <f t="shared" si="30"/>
        <v>43333</v>
      </c>
      <c r="B356" s="107">
        <v>15208664</v>
      </c>
      <c r="C356" s="4">
        <f t="shared" si="31"/>
        <v>633694.33333333337</v>
      </c>
      <c r="D356">
        <f t="shared" si="32"/>
        <v>2018</v>
      </c>
      <c r="E356">
        <f t="shared" si="33"/>
        <v>8</v>
      </c>
      <c r="F356" s="33">
        <v>10190</v>
      </c>
      <c r="G356" s="33" t="s">
        <v>29</v>
      </c>
      <c r="H356" s="33">
        <v>24</v>
      </c>
      <c r="I356" s="33" t="s">
        <v>74</v>
      </c>
      <c r="J356" s="34">
        <v>43333</v>
      </c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  <c r="AH356" s="33"/>
      <c r="AI356" s="2"/>
      <c r="AK356" s="3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48"/>
      <c r="BL356" s="3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</row>
    <row r="357" spans="1:89" ht="12.75" customHeight="1" x14ac:dyDescent="0.35">
      <c r="A357" s="15">
        <f t="shared" si="30"/>
        <v>43334</v>
      </c>
      <c r="B357" s="107">
        <v>15367446</v>
      </c>
      <c r="C357" s="4">
        <f t="shared" si="31"/>
        <v>640310.25</v>
      </c>
      <c r="D357">
        <f t="shared" si="32"/>
        <v>2018</v>
      </c>
      <c r="E357">
        <f t="shared" si="33"/>
        <v>8</v>
      </c>
      <c r="F357" s="33">
        <v>10190</v>
      </c>
      <c r="G357" s="33" t="s">
        <v>29</v>
      </c>
      <c r="H357" s="33">
        <v>24</v>
      </c>
      <c r="I357" s="33" t="s">
        <v>74</v>
      </c>
      <c r="J357" s="34">
        <v>43334</v>
      </c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  <c r="AH357" s="33"/>
      <c r="AI357" s="2"/>
      <c r="AK357" s="3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48"/>
      <c r="BL357" s="3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</row>
    <row r="358" spans="1:89" ht="12.75" customHeight="1" x14ac:dyDescent="0.35">
      <c r="A358" s="15">
        <f t="shared" si="30"/>
        <v>43335</v>
      </c>
      <c r="B358" s="107">
        <v>15260794</v>
      </c>
      <c r="C358" s="4">
        <f t="shared" si="31"/>
        <v>635866.41666666663</v>
      </c>
      <c r="D358">
        <f t="shared" si="32"/>
        <v>2018</v>
      </c>
      <c r="E358">
        <f t="shared" si="33"/>
        <v>8</v>
      </c>
      <c r="F358" s="33">
        <v>10190</v>
      </c>
      <c r="G358" s="33" t="s">
        <v>29</v>
      </c>
      <c r="H358" s="33">
        <v>24</v>
      </c>
      <c r="I358" s="33" t="s">
        <v>74</v>
      </c>
      <c r="J358" s="34">
        <v>43335</v>
      </c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  <c r="AH358" s="33"/>
      <c r="AI358" s="2"/>
      <c r="AK358" s="3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48"/>
      <c r="BL358" s="3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</row>
    <row r="359" spans="1:89" ht="12.75" customHeight="1" x14ac:dyDescent="0.35">
      <c r="A359" s="15">
        <f t="shared" si="30"/>
        <v>43336</v>
      </c>
      <c r="B359" s="107">
        <v>14887427</v>
      </c>
      <c r="C359" s="4">
        <f t="shared" si="31"/>
        <v>620309.45833333337</v>
      </c>
      <c r="D359">
        <f t="shared" si="32"/>
        <v>2018</v>
      </c>
      <c r="E359">
        <f t="shared" si="33"/>
        <v>8</v>
      </c>
      <c r="F359" s="33">
        <v>10190</v>
      </c>
      <c r="G359" s="33" t="s">
        <v>29</v>
      </c>
      <c r="H359" s="33">
        <v>24</v>
      </c>
      <c r="I359" s="33" t="s">
        <v>74</v>
      </c>
      <c r="J359" s="34">
        <v>43336</v>
      </c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  <c r="AH359" s="33"/>
      <c r="AI359" s="2"/>
      <c r="AK359" s="3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48"/>
      <c r="BL359" s="3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</row>
    <row r="360" spans="1:89" ht="12.75" customHeight="1" x14ac:dyDescent="0.35">
      <c r="A360" s="15">
        <f t="shared" si="30"/>
        <v>43337</v>
      </c>
      <c r="B360" s="107">
        <v>13934075</v>
      </c>
      <c r="C360" s="4">
        <f t="shared" si="31"/>
        <v>580586.45833333337</v>
      </c>
      <c r="D360">
        <f t="shared" si="32"/>
        <v>2018</v>
      </c>
      <c r="E360">
        <f t="shared" si="33"/>
        <v>8</v>
      </c>
      <c r="F360" s="33">
        <v>10190</v>
      </c>
      <c r="G360" s="33" t="s">
        <v>29</v>
      </c>
      <c r="H360" s="33">
        <v>24</v>
      </c>
      <c r="I360" s="33" t="s">
        <v>74</v>
      </c>
      <c r="J360" s="34">
        <v>43337</v>
      </c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  <c r="AI360" s="2"/>
      <c r="AK360" s="3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48"/>
      <c r="BL360" s="3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</row>
    <row r="361" spans="1:89" ht="12.75" customHeight="1" x14ac:dyDescent="0.35">
      <c r="A361" s="15">
        <f t="shared" si="30"/>
        <v>43338</v>
      </c>
      <c r="B361" s="107">
        <v>13125114</v>
      </c>
      <c r="C361" s="4">
        <f t="shared" si="31"/>
        <v>546879.75</v>
      </c>
      <c r="D361">
        <f t="shared" si="32"/>
        <v>2018</v>
      </c>
      <c r="E361">
        <f t="shared" si="33"/>
        <v>8</v>
      </c>
      <c r="F361" s="33">
        <v>10190</v>
      </c>
      <c r="G361" s="33" t="s">
        <v>29</v>
      </c>
      <c r="H361" s="33">
        <v>24</v>
      </c>
      <c r="I361" s="33" t="s">
        <v>74</v>
      </c>
      <c r="J361" s="34">
        <v>43338</v>
      </c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  <c r="AH361" s="33"/>
      <c r="AI361" s="2"/>
      <c r="AK361" s="3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48"/>
      <c r="BL361" s="3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</row>
    <row r="362" spans="1:89" ht="12.75" customHeight="1" x14ac:dyDescent="0.35">
      <c r="A362" s="15">
        <f t="shared" si="30"/>
        <v>43339</v>
      </c>
      <c r="B362" s="107">
        <v>13837974</v>
      </c>
      <c r="C362" s="4">
        <f t="shared" si="31"/>
        <v>576582.25</v>
      </c>
      <c r="D362">
        <f t="shared" si="32"/>
        <v>2018</v>
      </c>
      <c r="E362">
        <f t="shared" si="33"/>
        <v>8</v>
      </c>
      <c r="F362" s="33">
        <v>10190</v>
      </c>
      <c r="G362" s="33" t="s">
        <v>29</v>
      </c>
      <c r="H362" s="33">
        <v>24</v>
      </c>
      <c r="I362" s="33" t="s">
        <v>74</v>
      </c>
      <c r="J362" s="34">
        <v>43339</v>
      </c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  <c r="AH362" s="33"/>
      <c r="AI362" s="2"/>
      <c r="AK362" s="3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48"/>
      <c r="BL362" s="3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</row>
    <row r="363" spans="1:89" ht="12.75" customHeight="1" x14ac:dyDescent="0.35">
      <c r="A363" s="15">
        <f t="shared" si="30"/>
        <v>43340</v>
      </c>
      <c r="B363" s="107">
        <v>14414268</v>
      </c>
      <c r="C363" s="4">
        <f t="shared" si="31"/>
        <v>600594.5</v>
      </c>
      <c r="D363">
        <f t="shared" si="32"/>
        <v>2018</v>
      </c>
      <c r="E363">
        <f t="shared" si="33"/>
        <v>8</v>
      </c>
      <c r="F363" s="33">
        <v>10190</v>
      </c>
      <c r="G363" s="33" t="s">
        <v>29</v>
      </c>
      <c r="H363" s="33">
        <v>24</v>
      </c>
      <c r="I363" s="33" t="s">
        <v>74</v>
      </c>
      <c r="J363" s="34">
        <v>43340</v>
      </c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  <c r="AI363" s="2"/>
      <c r="AK363" s="3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48"/>
      <c r="BL363" s="3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</row>
    <row r="364" spans="1:89" ht="12.75" customHeight="1" x14ac:dyDescent="0.35">
      <c r="A364" s="15">
        <f t="shared" si="30"/>
        <v>43341</v>
      </c>
      <c r="B364" s="107">
        <v>14809230</v>
      </c>
      <c r="C364" s="4">
        <f t="shared" si="31"/>
        <v>617051.25</v>
      </c>
      <c r="D364">
        <f t="shared" si="32"/>
        <v>2018</v>
      </c>
      <c r="E364">
        <f t="shared" si="33"/>
        <v>8</v>
      </c>
      <c r="F364" s="33">
        <v>10190</v>
      </c>
      <c r="G364" s="33" t="s">
        <v>29</v>
      </c>
      <c r="H364" s="33">
        <v>24</v>
      </c>
      <c r="I364" s="33" t="s">
        <v>74</v>
      </c>
      <c r="J364" s="34">
        <v>43341</v>
      </c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  <c r="AH364" s="33"/>
      <c r="AI364" s="2"/>
      <c r="AK364" s="3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48"/>
      <c r="BL364" s="3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</row>
    <row r="365" spans="1:89" ht="12.75" customHeight="1" x14ac:dyDescent="0.35">
      <c r="A365" s="15">
        <f t="shared" si="30"/>
        <v>43342</v>
      </c>
      <c r="B365" s="107">
        <v>14760088</v>
      </c>
      <c r="C365" s="4">
        <f t="shared" si="31"/>
        <v>615003.66666666663</v>
      </c>
      <c r="D365">
        <f t="shared" si="32"/>
        <v>2018</v>
      </c>
      <c r="E365">
        <f t="shared" si="33"/>
        <v>8</v>
      </c>
      <c r="F365" s="33">
        <v>10190</v>
      </c>
      <c r="G365" s="33" t="s">
        <v>29</v>
      </c>
      <c r="H365" s="33">
        <v>24</v>
      </c>
      <c r="I365" s="33" t="s">
        <v>74</v>
      </c>
      <c r="J365" s="34">
        <v>43342</v>
      </c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  <c r="AH365" s="33"/>
      <c r="AI365" s="2"/>
      <c r="AK365" s="3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48"/>
      <c r="BL365" s="3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</row>
    <row r="366" spans="1:89" ht="12.75" customHeight="1" x14ac:dyDescent="0.35">
      <c r="A366" s="15">
        <f t="shared" si="30"/>
        <v>43343</v>
      </c>
      <c r="B366" s="107">
        <v>14383055</v>
      </c>
      <c r="C366" s="4">
        <f t="shared" si="31"/>
        <v>599293.95833333337</v>
      </c>
      <c r="D366">
        <f t="shared" si="32"/>
        <v>2018</v>
      </c>
      <c r="E366">
        <f t="shared" si="33"/>
        <v>8</v>
      </c>
      <c r="F366" s="33">
        <v>10190</v>
      </c>
      <c r="G366" s="33" t="s">
        <v>29</v>
      </c>
      <c r="H366" s="33">
        <v>24</v>
      </c>
      <c r="I366" s="33" t="s">
        <v>74</v>
      </c>
      <c r="J366" s="34">
        <v>43343</v>
      </c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  <c r="AH366" s="33"/>
      <c r="AI366" s="2"/>
      <c r="AK366" s="3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48"/>
      <c r="BL366" s="3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</row>
    <row r="367" spans="1:89" ht="12.75" customHeight="1" x14ac:dyDescent="0.35">
      <c r="A367" s="15">
        <f t="shared" si="30"/>
        <v>43344</v>
      </c>
      <c r="B367" s="107">
        <v>13477934</v>
      </c>
      <c r="C367" s="4">
        <f t="shared" si="31"/>
        <v>561580.58333333337</v>
      </c>
      <c r="D367">
        <f t="shared" si="32"/>
        <v>2018</v>
      </c>
      <c r="E367">
        <f t="shared" si="33"/>
        <v>9</v>
      </c>
      <c r="F367" s="33">
        <v>10190</v>
      </c>
      <c r="G367" s="33" t="s">
        <v>29</v>
      </c>
      <c r="H367" s="33">
        <v>24</v>
      </c>
      <c r="I367" s="33" t="s">
        <v>74</v>
      </c>
      <c r="J367" s="34">
        <v>43344</v>
      </c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  <c r="AH367" s="33"/>
      <c r="AI367" s="2"/>
      <c r="AK367" s="3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48"/>
      <c r="BL367" s="3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</row>
    <row r="368" spans="1:89" ht="12.75" customHeight="1" x14ac:dyDescent="0.35">
      <c r="A368" s="15">
        <f t="shared" si="30"/>
        <v>43345</v>
      </c>
      <c r="B368" s="107">
        <v>12971938</v>
      </c>
      <c r="C368" s="4">
        <f t="shared" si="31"/>
        <v>540497.41666666663</v>
      </c>
      <c r="D368">
        <f t="shared" si="32"/>
        <v>2018</v>
      </c>
      <c r="E368">
        <f t="shared" si="33"/>
        <v>9</v>
      </c>
      <c r="F368" s="33">
        <v>10190</v>
      </c>
      <c r="G368" s="33" t="s">
        <v>29</v>
      </c>
      <c r="H368" s="33">
        <v>24</v>
      </c>
      <c r="I368" s="33" t="s">
        <v>74</v>
      </c>
      <c r="J368" s="34">
        <v>43345</v>
      </c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2"/>
      <c r="AK368" s="3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48"/>
      <c r="BL368" s="3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</row>
    <row r="369" spans="1:89" ht="12.75" customHeight="1" x14ac:dyDescent="0.35">
      <c r="A369" s="15">
        <f t="shared" si="30"/>
        <v>43346</v>
      </c>
      <c r="B369" s="107">
        <v>13300708</v>
      </c>
      <c r="C369" s="4">
        <f t="shared" si="31"/>
        <v>554196.16666666663</v>
      </c>
      <c r="D369">
        <f t="shared" si="32"/>
        <v>2018</v>
      </c>
      <c r="E369">
        <f t="shared" si="33"/>
        <v>9</v>
      </c>
      <c r="F369" s="33">
        <v>10190</v>
      </c>
      <c r="G369" s="33" t="s">
        <v>29</v>
      </c>
      <c r="H369" s="33">
        <v>24</v>
      </c>
      <c r="I369" s="33" t="s">
        <v>74</v>
      </c>
      <c r="J369" s="34">
        <v>43346</v>
      </c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2"/>
      <c r="AK369" s="3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48"/>
      <c r="BL369" s="3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</row>
    <row r="370" spans="1:89" ht="12.75" customHeight="1" x14ac:dyDescent="0.35">
      <c r="A370" s="15">
        <f t="shared" si="30"/>
        <v>43347</v>
      </c>
      <c r="B370" s="107">
        <v>13805381</v>
      </c>
      <c r="C370" s="4">
        <f t="shared" si="31"/>
        <v>575224.20833333337</v>
      </c>
      <c r="D370">
        <f t="shared" si="32"/>
        <v>2018</v>
      </c>
      <c r="E370">
        <f t="shared" si="33"/>
        <v>9</v>
      </c>
      <c r="F370" s="33">
        <v>10190</v>
      </c>
      <c r="G370" s="33" t="s">
        <v>29</v>
      </c>
      <c r="H370" s="33">
        <v>24</v>
      </c>
      <c r="I370" s="33" t="s">
        <v>74</v>
      </c>
      <c r="J370" s="34">
        <v>43347</v>
      </c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  <c r="AH370" s="33"/>
      <c r="AI370" s="2"/>
      <c r="AK370" s="3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48"/>
      <c r="BL370" s="3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</row>
    <row r="371" spans="1:89" ht="12.75" customHeight="1" x14ac:dyDescent="0.35">
      <c r="A371" s="15">
        <f t="shared" si="30"/>
        <v>43348</v>
      </c>
      <c r="B371" s="107">
        <v>14504933</v>
      </c>
      <c r="C371" s="4">
        <f t="shared" si="31"/>
        <v>604372.20833333337</v>
      </c>
      <c r="D371">
        <f t="shared" si="32"/>
        <v>2018</v>
      </c>
      <c r="E371">
        <f t="shared" si="33"/>
        <v>9</v>
      </c>
      <c r="F371" s="33">
        <v>10190</v>
      </c>
      <c r="G371" s="33" t="s">
        <v>29</v>
      </c>
      <c r="H371" s="33">
        <v>24</v>
      </c>
      <c r="I371" s="33" t="s">
        <v>74</v>
      </c>
      <c r="J371" s="34">
        <v>43348</v>
      </c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  <c r="AH371" s="33"/>
      <c r="AI371" s="2"/>
      <c r="AK371" s="3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48"/>
      <c r="BL371" s="3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</row>
    <row r="372" spans="1:89" ht="12.75" customHeight="1" x14ac:dyDescent="0.35">
      <c r="A372" s="15">
        <f t="shared" si="30"/>
        <v>43349</v>
      </c>
      <c r="B372" s="107">
        <v>14692652</v>
      </c>
      <c r="C372" s="4">
        <f t="shared" si="31"/>
        <v>612193.83333333337</v>
      </c>
      <c r="D372">
        <f t="shared" si="32"/>
        <v>2018</v>
      </c>
      <c r="E372">
        <f t="shared" si="33"/>
        <v>9</v>
      </c>
      <c r="F372" s="33">
        <v>10190</v>
      </c>
      <c r="G372" s="33" t="s">
        <v>29</v>
      </c>
      <c r="H372" s="33">
        <v>24</v>
      </c>
      <c r="I372" s="33" t="s">
        <v>74</v>
      </c>
      <c r="J372" s="34">
        <v>43349</v>
      </c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  <c r="AH372" s="33"/>
      <c r="AI372" s="2"/>
      <c r="AK372" s="3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48"/>
      <c r="BL372" s="3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</row>
    <row r="373" spans="1:89" ht="12.75" customHeight="1" x14ac:dyDescent="0.35">
      <c r="A373" s="15">
        <f t="shared" si="30"/>
        <v>43350</v>
      </c>
      <c r="B373" s="107">
        <v>14646308</v>
      </c>
      <c r="C373" s="4">
        <f t="shared" si="31"/>
        <v>610262.83333333337</v>
      </c>
      <c r="D373">
        <f t="shared" si="32"/>
        <v>2018</v>
      </c>
      <c r="E373">
        <f t="shared" si="33"/>
        <v>9</v>
      </c>
      <c r="F373" s="33">
        <v>10190</v>
      </c>
      <c r="G373" s="33" t="s">
        <v>29</v>
      </c>
      <c r="H373" s="33">
        <v>24</v>
      </c>
      <c r="I373" s="33" t="s">
        <v>74</v>
      </c>
      <c r="J373" s="34">
        <v>43350</v>
      </c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  <c r="AH373" s="33"/>
      <c r="AI373" s="2"/>
      <c r="AK373" s="3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48"/>
      <c r="BL373" s="3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</row>
    <row r="374" spans="1:89" ht="12.75" customHeight="1" x14ac:dyDescent="0.35">
      <c r="A374" s="15">
        <f t="shared" si="30"/>
        <v>43351</v>
      </c>
      <c r="B374" s="107">
        <v>13569942</v>
      </c>
      <c r="C374" s="4">
        <f t="shared" si="31"/>
        <v>565414.25</v>
      </c>
      <c r="D374">
        <f t="shared" si="32"/>
        <v>2018</v>
      </c>
      <c r="E374">
        <f t="shared" si="33"/>
        <v>9</v>
      </c>
      <c r="F374" s="33">
        <v>10190</v>
      </c>
      <c r="G374" s="33" t="s">
        <v>29</v>
      </c>
      <c r="H374" s="33">
        <v>24</v>
      </c>
      <c r="I374" s="33" t="s">
        <v>74</v>
      </c>
      <c r="J374" s="34">
        <v>43351</v>
      </c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  <c r="AH374" s="33"/>
      <c r="AI374" s="2"/>
      <c r="AK374" s="3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48"/>
      <c r="BL374" s="3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</row>
    <row r="375" spans="1:89" ht="12.75" customHeight="1" x14ac:dyDescent="0.35">
      <c r="A375" s="15">
        <f t="shared" si="30"/>
        <v>43352</v>
      </c>
      <c r="B375" s="107">
        <v>13066918</v>
      </c>
      <c r="C375" s="4">
        <f t="shared" si="31"/>
        <v>544454.91666666663</v>
      </c>
      <c r="D375">
        <f t="shared" si="32"/>
        <v>2018</v>
      </c>
      <c r="E375">
        <f t="shared" si="33"/>
        <v>9</v>
      </c>
      <c r="F375" s="33">
        <v>10190</v>
      </c>
      <c r="G375" s="33" t="s">
        <v>29</v>
      </c>
      <c r="H375" s="33">
        <v>24</v>
      </c>
      <c r="I375" s="33" t="s">
        <v>74</v>
      </c>
      <c r="J375" s="34">
        <v>43352</v>
      </c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  <c r="AH375" s="33"/>
      <c r="AI375" s="2"/>
      <c r="AK375" s="3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48"/>
      <c r="BL375" s="3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</row>
    <row r="376" spans="1:89" ht="12.75" customHeight="1" x14ac:dyDescent="0.35">
      <c r="A376" s="15">
        <f t="shared" si="30"/>
        <v>43353</v>
      </c>
      <c r="B376" s="107">
        <v>13617764</v>
      </c>
      <c r="C376" s="4">
        <f t="shared" si="31"/>
        <v>567406.83333333337</v>
      </c>
      <c r="D376">
        <f t="shared" si="32"/>
        <v>2018</v>
      </c>
      <c r="E376">
        <f t="shared" si="33"/>
        <v>9</v>
      </c>
      <c r="F376" s="33">
        <v>10190</v>
      </c>
      <c r="G376" s="33" t="s">
        <v>29</v>
      </c>
      <c r="H376" s="33">
        <v>24</v>
      </c>
      <c r="I376" s="33" t="s">
        <v>74</v>
      </c>
      <c r="J376" s="34">
        <v>43353</v>
      </c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  <c r="AH376" s="33"/>
      <c r="AI376" s="2"/>
      <c r="AK376" s="3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48"/>
      <c r="BL376" s="3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</row>
    <row r="377" spans="1:89" ht="12.75" customHeight="1" x14ac:dyDescent="0.35">
      <c r="A377" s="15">
        <f t="shared" si="30"/>
        <v>43354</v>
      </c>
      <c r="B377" s="107">
        <v>13893135</v>
      </c>
      <c r="C377" s="4">
        <f t="shared" si="31"/>
        <v>578880.625</v>
      </c>
      <c r="D377">
        <f t="shared" si="32"/>
        <v>2018</v>
      </c>
      <c r="E377">
        <f t="shared" si="33"/>
        <v>9</v>
      </c>
      <c r="F377" s="33">
        <v>10190</v>
      </c>
      <c r="G377" s="33" t="s">
        <v>29</v>
      </c>
      <c r="H377" s="33">
        <v>24</v>
      </c>
      <c r="I377" s="33" t="s">
        <v>74</v>
      </c>
      <c r="J377" s="34">
        <v>43354</v>
      </c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  <c r="AH377" s="33"/>
      <c r="AI377" s="2"/>
      <c r="AK377" s="3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48"/>
      <c r="BL377" s="3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</row>
    <row r="378" spans="1:89" ht="12.75" customHeight="1" x14ac:dyDescent="0.35">
      <c r="A378" s="15">
        <f t="shared" si="30"/>
        <v>43355</v>
      </c>
      <c r="B378" s="107">
        <v>13812632</v>
      </c>
      <c r="C378" s="4">
        <f t="shared" si="31"/>
        <v>575526.33333333337</v>
      </c>
      <c r="D378">
        <f t="shared" si="32"/>
        <v>2018</v>
      </c>
      <c r="E378">
        <f t="shared" si="33"/>
        <v>9</v>
      </c>
      <c r="F378" s="33">
        <v>10190</v>
      </c>
      <c r="G378" s="33" t="s">
        <v>29</v>
      </c>
      <c r="H378" s="33">
        <v>24</v>
      </c>
      <c r="I378" s="33" t="s">
        <v>74</v>
      </c>
      <c r="J378" s="34">
        <v>43355</v>
      </c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  <c r="AH378" s="33"/>
      <c r="AI378" s="2"/>
      <c r="AK378" s="3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48"/>
      <c r="BL378" s="3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</row>
    <row r="379" spans="1:89" ht="12.75" customHeight="1" x14ac:dyDescent="0.35">
      <c r="A379" s="15">
        <f t="shared" si="30"/>
        <v>43356</v>
      </c>
      <c r="B379" s="107">
        <v>13772597</v>
      </c>
      <c r="C379" s="4">
        <f t="shared" si="31"/>
        <v>573858.20833333337</v>
      </c>
      <c r="D379">
        <f t="shared" si="32"/>
        <v>2018</v>
      </c>
      <c r="E379">
        <f t="shared" si="33"/>
        <v>9</v>
      </c>
      <c r="F379" s="33">
        <v>10190</v>
      </c>
      <c r="G379" s="33" t="s">
        <v>29</v>
      </c>
      <c r="H379" s="33">
        <v>24</v>
      </c>
      <c r="I379" s="33" t="s">
        <v>74</v>
      </c>
      <c r="J379" s="34">
        <v>43356</v>
      </c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  <c r="AH379" s="33"/>
      <c r="AI379" s="2"/>
      <c r="AK379" s="3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48"/>
      <c r="BL379" s="3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</row>
    <row r="380" spans="1:89" ht="12.75" customHeight="1" x14ac:dyDescent="0.35">
      <c r="A380" s="15">
        <f t="shared" si="30"/>
        <v>43357</v>
      </c>
      <c r="B380" s="107">
        <v>13690927</v>
      </c>
      <c r="C380" s="4">
        <f t="shared" si="31"/>
        <v>570455.29166666663</v>
      </c>
      <c r="D380">
        <f t="shared" si="32"/>
        <v>2018</v>
      </c>
      <c r="E380">
        <f t="shared" si="33"/>
        <v>9</v>
      </c>
      <c r="F380" s="33">
        <v>10190</v>
      </c>
      <c r="G380" s="33" t="s">
        <v>29</v>
      </c>
      <c r="H380" s="33">
        <v>24</v>
      </c>
      <c r="I380" s="33" t="s">
        <v>74</v>
      </c>
      <c r="J380" s="34">
        <v>43357</v>
      </c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  <c r="AH380" s="33"/>
      <c r="AI380" s="2"/>
      <c r="AK380" s="3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48"/>
      <c r="BL380" s="3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</row>
    <row r="381" spans="1:89" ht="12.75" customHeight="1" x14ac:dyDescent="0.35">
      <c r="A381" s="15">
        <f t="shared" si="30"/>
        <v>43358</v>
      </c>
      <c r="B381" s="107">
        <v>13004587</v>
      </c>
      <c r="C381" s="4">
        <f t="shared" si="31"/>
        <v>541857.79166666663</v>
      </c>
      <c r="D381">
        <f t="shared" si="32"/>
        <v>2018</v>
      </c>
      <c r="E381">
        <f t="shared" si="33"/>
        <v>9</v>
      </c>
      <c r="F381" s="33">
        <v>10190</v>
      </c>
      <c r="G381" s="33" t="s">
        <v>29</v>
      </c>
      <c r="H381" s="33">
        <v>24</v>
      </c>
      <c r="I381" s="33" t="s">
        <v>74</v>
      </c>
      <c r="J381" s="34">
        <v>43358</v>
      </c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  <c r="AH381" s="33"/>
      <c r="AI381" s="2"/>
      <c r="AK381" s="3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48"/>
      <c r="BL381" s="3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</row>
    <row r="382" spans="1:89" ht="12.75" customHeight="1" x14ac:dyDescent="0.35">
      <c r="A382" s="15">
        <f t="shared" si="30"/>
        <v>43359</v>
      </c>
      <c r="B382" s="107">
        <v>12586526</v>
      </c>
      <c r="C382" s="4">
        <f t="shared" si="31"/>
        <v>524438.58333333337</v>
      </c>
      <c r="D382">
        <f t="shared" si="32"/>
        <v>2018</v>
      </c>
      <c r="E382">
        <f t="shared" si="33"/>
        <v>9</v>
      </c>
      <c r="F382" s="33">
        <v>10190</v>
      </c>
      <c r="G382" s="33" t="s">
        <v>29</v>
      </c>
      <c r="H382" s="33">
        <v>24</v>
      </c>
      <c r="I382" s="33" t="s">
        <v>74</v>
      </c>
      <c r="J382" s="34">
        <v>43359</v>
      </c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  <c r="AH382" s="33"/>
      <c r="AI382" s="2"/>
      <c r="AK382" s="3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48"/>
      <c r="BL382" s="3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</row>
    <row r="383" spans="1:89" ht="12.75" customHeight="1" x14ac:dyDescent="0.35">
      <c r="A383" s="15">
        <f t="shared" si="30"/>
        <v>43360</v>
      </c>
      <c r="B383" s="107">
        <v>13316686</v>
      </c>
      <c r="C383" s="4">
        <f t="shared" si="31"/>
        <v>554861.91666666663</v>
      </c>
      <c r="D383">
        <f t="shared" si="32"/>
        <v>2018</v>
      </c>
      <c r="E383">
        <f t="shared" si="33"/>
        <v>9</v>
      </c>
      <c r="F383" s="33">
        <v>10190</v>
      </c>
      <c r="G383" s="33" t="s">
        <v>29</v>
      </c>
      <c r="H383" s="33">
        <v>24</v>
      </c>
      <c r="I383" s="33" t="s">
        <v>74</v>
      </c>
      <c r="J383" s="34">
        <v>43360</v>
      </c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  <c r="AH383" s="33"/>
      <c r="AI383" s="2"/>
      <c r="AK383" s="3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48"/>
      <c r="BL383" s="3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</row>
    <row r="384" spans="1:89" ht="12.75" customHeight="1" x14ac:dyDescent="0.35">
      <c r="A384" s="15">
        <f t="shared" si="30"/>
        <v>43361</v>
      </c>
      <c r="B384" s="107">
        <v>13765707</v>
      </c>
      <c r="C384" s="4">
        <f t="shared" si="31"/>
        <v>573571.125</v>
      </c>
      <c r="D384">
        <f t="shared" si="32"/>
        <v>2018</v>
      </c>
      <c r="E384">
        <f t="shared" si="33"/>
        <v>9</v>
      </c>
      <c r="F384" s="33">
        <v>10190</v>
      </c>
      <c r="G384" s="33" t="s">
        <v>29</v>
      </c>
      <c r="H384" s="33">
        <v>24</v>
      </c>
      <c r="I384" s="33" t="s">
        <v>74</v>
      </c>
      <c r="J384" s="34">
        <v>43361</v>
      </c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  <c r="AH384" s="33"/>
      <c r="AI384" s="2"/>
      <c r="AK384" s="3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48"/>
      <c r="BL384" s="3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</row>
    <row r="385" spans="1:89" ht="12.75" customHeight="1" x14ac:dyDescent="0.35">
      <c r="A385" s="15">
        <f t="shared" si="30"/>
        <v>43362</v>
      </c>
      <c r="B385" s="107">
        <v>13834656</v>
      </c>
      <c r="C385" s="4">
        <f t="shared" si="31"/>
        <v>576444</v>
      </c>
      <c r="D385">
        <f t="shared" si="32"/>
        <v>2018</v>
      </c>
      <c r="E385">
        <f t="shared" si="33"/>
        <v>9</v>
      </c>
      <c r="F385" s="33">
        <v>10190</v>
      </c>
      <c r="G385" s="33" t="s">
        <v>29</v>
      </c>
      <c r="H385" s="33">
        <v>24</v>
      </c>
      <c r="I385" s="33" t="s">
        <v>74</v>
      </c>
      <c r="J385" s="34">
        <v>43362</v>
      </c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  <c r="AH385" s="33"/>
      <c r="AI385" s="2"/>
      <c r="AK385" s="3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48"/>
      <c r="BL385" s="3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</row>
    <row r="386" spans="1:89" ht="12.75" customHeight="1" x14ac:dyDescent="0.35">
      <c r="A386" s="15">
        <f t="shared" si="30"/>
        <v>43363</v>
      </c>
      <c r="B386" s="107">
        <v>13672056</v>
      </c>
      <c r="C386" s="4">
        <f t="shared" si="31"/>
        <v>569669</v>
      </c>
      <c r="D386">
        <f t="shared" si="32"/>
        <v>2018</v>
      </c>
      <c r="E386">
        <f t="shared" si="33"/>
        <v>9</v>
      </c>
      <c r="F386" s="33">
        <v>10190</v>
      </c>
      <c r="G386" s="33" t="s">
        <v>29</v>
      </c>
      <c r="H386" s="33">
        <v>24</v>
      </c>
      <c r="I386" s="33" t="s">
        <v>74</v>
      </c>
      <c r="J386" s="34">
        <v>43363</v>
      </c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  <c r="AH386" s="33"/>
      <c r="AI386" s="2"/>
      <c r="AK386" s="3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48"/>
      <c r="BL386" s="3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</row>
    <row r="387" spans="1:89" ht="12.75" customHeight="1" x14ac:dyDescent="0.35">
      <c r="A387" s="15">
        <f t="shared" si="30"/>
        <v>43364</v>
      </c>
      <c r="B387" s="107">
        <v>13362840</v>
      </c>
      <c r="C387" s="4">
        <f t="shared" si="31"/>
        <v>556785</v>
      </c>
      <c r="D387">
        <f t="shared" si="32"/>
        <v>2018</v>
      </c>
      <c r="E387">
        <f t="shared" si="33"/>
        <v>9</v>
      </c>
      <c r="F387" s="33">
        <v>10190</v>
      </c>
      <c r="G387" s="33" t="s">
        <v>29</v>
      </c>
      <c r="H387" s="33">
        <v>24</v>
      </c>
      <c r="I387" s="33" t="s">
        <v>74</v>
      </c>
      <c r="J387" s="34">
        <v>43364</v>
      </c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  <c r="AH387" s="33"/>
      <c r="AI387" s="2"/>
      <c r="AK387" s="3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48"/>
      <c r="BL387" s="3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</row>
    <row r="388" spans="1:89" ht="12.75" customHeight="1" x14ac:dyDescent="0.35">
      <c r="A388" s="15">
        <f t="shared" si="30"/>
        <v>43365</v>
      </c>
      <c r="B388" s="107">
        <v>12967758</v>
      </c>
      <c r="C388" s="4">
        <f t="shared" si="31"/>
        <v>540323.25</v>
      </c>
      <c r="D388">
        <f t="shared" si="32"/>
        <v>2018</v>
      </c>
      <c r="E388">
        <f t="shared" si="33"/>
        <v>9</v>
      </c>
      <c r="F388" s="33">
        <v>10190</v>
      </c>
      <c r="G388" s="33" t="s">
        <v>29</v>
      </c>
      <c r="H388" s="33">
        <v>24</v>
      </c>
      <c r="I388" s="33" t="s">
        <v>74</v>
      </c>
      <c r="J388" s="34">
        <v>43365</v>
      </c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  <c r="AH388" s="33"/>
      <c r="AI388" s="2"/>
      <c r="AK388" s="3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48"/>
      <c r="BL388" s="3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</row>
    <row r="389" spans="1:89" ht="12.75" customHeight="1" x14ac:dyDescent="0.35">
      <c r="A389" s="15">
        <f t="shared" si="30"/>
        <v>43366</v>
      </c>
      <c r="B389" s="107">
        <v>12706022</v>
      </c>
      <c r="C389" s="4">
        <f t="shared" si="31"/>
        <v>529417.58333333337</v>
      </c>
      <c r="D389">
        <f t="shared" si="32"/>
        <v>2018</v>
      </c>
      <c r="E389">
        <f t="shared" si="33"/>
        <v>9</v>
      </c>
      <c r="F389" s="33">
        <v>10190</v>
      </c>
      <c r="G389" s="33" t="s">
        <v>29</v>
      </c>
      <c r="H389" s="33">
        <v>24</v>
      </c>
      <c r="I389" s="33" t="s">
        <v>74</v>
      </c>
      <c r="J389" s="34">
        <v>43366</v>
      </c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  <c r="AH389" s="33"/>
      <c r="AI389" s="2"/>
      <c r="AK389" s="3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48"/>
      <c r="BL389" s="3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</row>
    <row r="390" spans="1:89" ht="12.75" customHeight="1" x14ac:dyDescent="0.35">
      <c r="A390" s="15">
        <f t="shared" si="30"/>
        <v>43367</v>
      </c>
      <c r="B390" s="107">
        <v>13514012</v>
      </c>
      <c r="C390" s="4">
        <f t="shared" si="31"/>
        <v>563083.83333333337</v>
      </c>
      <c r="D390">
        <f t="shared" si="32"/>
        <v>2018</v>
      </c>
      <c r="E390">
        <f t="shared" si="33"/>
        <v>9</v>
      </c>
      <c r="F390" s="33">
        <v>10190</v>
      </c>
      <c r="G390" s="33" t="s">
        <v>29</v>
      </c>
      <c r="H390" s="33">
        <v>24</v>
      </c>
      <c r="I390" s="33" t="s">
        <v>74</v>
      </c>
      <c r="J390" s="34">
        <v>43367</v>
      </c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2"/>
      <c r="AK390" s="3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48"/>
      <c r="BL390" s="3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</row>
    <row r="391" spans="1:89" ht="12.75" customHeight="1" x14ac:dyDescent="0.35">
      <c r="A391" s="15">
        <f t="shared" si="30"/>
        <v>43368</v>
      </c>
      <c r="B391" s="107">
        <v>13878886</v>
      </c>
      <c r="C391" s="4">
        <f t="shared" si="31"/>
        <v>578286.91666666663</v>
      </c>
      <c r="D391">
        <f t="shared" si="32"/>
        <v>2018</v>
      </c>
      <c r="E391">
        <f t="shared" si="33"/>
        <v>9</v>
      </c>
      <c r="F391" s="33">
        <v>10190</v>
      </c>
      <c r="G391" s="33" t="s">
        <v>29</v>
      </c>
      <c r="H391" s="33">
        <v>24</v>
      </c>
      <c r="I391" s="33" t="s">
        <v>74</v>
      </c>
      <c r="J391" s="34">
        <v>43368</v>
      </c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2"/>
      <c r="AK391" s="3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48"/>
      <c r="BL391" s="3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</row>
    <row r="392" spans="1:89" ht="12.75" customHeight="1" x14ac:dyDescent="0.35">
      <c r="A392" s="15">
        <f t="shared" si="30"/>
        <v>43369</v>
      </c>
      <c r="B392" s="107">
        <v>13943692</v>
      </c>
      <c r="C392" s="4">
        <f t="shared" si="31"/>
        <v>580987.16666666663</v>
      </c>
      <c r="D392">
        <f t="shared" si="32"/>
        <v>2018</v>
      </c>
      <c r="E392">
        <f t="shared" si="33"/>
        <v>9</v>
      </c>
      <c r="F392" s="33">
        <v>10190</v>
      </c>
      <c r="G392" s="33" t="s">
        <v>29</v>
      </c>
      <c r="H392" s="33">
        <v>24</v>
      </c>
      <c r="I392" s="33" t="s">
        <v>74</v>
      </c>
      <c r="J392" s="34">
        <v>43369</v>
      </c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  <c r="AH392" s="33"/>
      <c r="AI392" s="2"/>
      <c r="AK392" s="3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48"/>
      <c r="BL392" s="3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</row>
    <row r="393" spans="1:89" ht="12.75" customHeight="1" x14ac:dyDescent="0.35">
      <c r="A393" s="15">
        <f t="shared" si="30"/>
        <v>43370</v>
      </c>
      <c r="B393" s="107">
        <v>14031605</v>
      </c>
      <c r="C393" s="4">
        <f t="shared" si="31"/>
        <v>584650.20833333337</v>
      </c>
      <c r="D393">
        <f t="shared" si="32"/>
        <v>2018</v>
      </c>
      <c r="E393">
        <f t="shared" si="33"/>
        <v>9</v>
      </c>
      <c r="F393" s="33">
        <v>10190</v>
      </c>
      <c r="G393" s="33" t="s">
        <v>29</v>
      </c>
      <c r="H393" s="33">
        <v>24</v>
      </c>
      <c r="I393" s="33" t="s">
        <v>74</v>
      </c>
      <c r="J393" s="34">
        <v>43370</v>
      </c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2"/>
      <c r="AK393" s="3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48"/>
      <c r="BL393" s="3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</row>
    <row r="394" spans="1:89" ht="12.75" customHeight="1" x14ac:dyDescent="0.35">
      <c r="A394" s="15">
        <f t="shared" si="30"/>
        <v>43371</v>
      </c>
      <c r="B394" s="107">
        <v>13979890</v>
      </c>
      <c r="C394" s="4">
        <f t="shared" si="31"/>
        <v>582495.41666666663</v>
      </c>
      <c r="D394">
        <f t="shared" si="32"/>
        <v>2018</v>
      </c>
      <c r="E394">
        <f t="shared" si="33"/>
        <v>9</v>
      </c>
      <c r="F394" s="33">
        <v>10190</v>
      </c>
      <c r="G394" s="33" t="s">
        <v>29</v>
      </c>
      <c r="H394" s="33">
        <v>24</v>
      </c>
      <c r="I394" s="33" t="s">
        <v>74</v>
      </c>
      <c r="J394" s="34">
        <v>43371</v>
      </c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  <c r="AH394" s="33"/>
      <c r="AI394" s="2"/>
      <c r="AK394" s="3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48"/>
      <c r="BL394" s="3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</row>
    <row r="395" spans="1:89" ht="12.75" customHeight="1" x14ac:dyDescent="0.35">
      <c r="A395" s="15">
        <f t="shared" si="30"/>
        <v>43372</v>
      </c>
      <c r="B395" s="107">
        <v>13124776</v>
      </c>
      <c r="C395" s="4">
        <f t="shared" si="31"/>
        <v>546865.66666666663</v>
      </c>
      <c r="D395">
        <f t="shared" si="32"/>
        <v>2018</v>
      </c>
      <c r="E395">
        <f t="shared" si="33"/>
        <v>9</v>
      </c>
      <c r="F395" s="33">
        <v>10190</v>
      </c>
      <c r="G395" s="33" t="s">
        <v>29</v>
      </c>
      <c r="H395" s="33">
        <v>24</v>
      </c>
      <c r="I395" s="33" t="s">
        <v>74</v>
      </c>
      <c r="J395" s="34">
        <v>43372</v>
      </c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  <c r="AH395" s="33"/>
      <c r="AI395" s="2"/>
      <c r="AK395" s="3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48"/>
      <c r="BL395" s="3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</row>
    <row r="396" spans="1:89" ht="12.75" customHeight="1" x14ac:dyDescent="0.35">
      <c r="A396" s="15">
        <f t="shared" si="30"/>
        <v>43373</v>
      </c>
      <c r="B396" s="107">
        <v>12408597</v>
      </c>
      <c r="C396" s="4">
        <f t="shared" si="31"/>
        <v>517024.875</v>
      </c>
      <c r="D396">
        <f t="shared" si="32"/>
        <v>2018</v>
      </c>
      <c r="E396">
        <f t="shared" si="33"/>
        <v>9</v>
      </c>
      <c r="F396" s="33">
        <v>10190</v>
      </c>
      <c r="G396" s="33" t="s">
        <v>29</v>
      </c>
      <c r="H396" s="33">
        <v>24</v>
      </c>
      <c r="I396" s="33" t="s">
        <v>74</v>
      </c>
      <c r="J396" s="34">
        <v>43373</v>
      </c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  <c r="AH396" s="33"/>
      <c r="AI396" s="2"/>
      <c r="AK396" s="3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48"/>
      <c r="BL396" s="3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</row>
    <row r="397" spans="1:89" ht="12.75" customHeight="1" x14ac:dyDescent="0.35">
      <c r="A397" s="15">
        <f t="shared" si="30"/>
        <v>43374</v>
      </c>
      <c r="B397" s="107">
        <v>12599650</v>
      </c>
      <c r="C397" s="4">
        <f t="shared" si="31"/>
        <v>524985.41666666663</v>
      </c>
      <c r="D397">
        <f t="shared" si="32"/>
        <v>2018</v>
      </c>
      <c r="E397">
        <f t="shared" si="33"/>
        <v>10</v>
      </c>
      <c r="F397" s="33">
        <v>10190</v>
      </c>
      <c r="G397" s="33" t="s">
        <v>29</v>
      </c>
      <c r="H397" s="33">
        <v>24</v>
      </c>
      <c r="I397" s="33" t="s">
        <v>74</v>
      </c>
      <c r="J397" s="34">
        <v>43374</v>
      </c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  <c r="AH397" s="33"/>
      <c r="AI397" s="2"/>
      <c r="AK397" s="3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48"/>
      <c r="BL397" s="3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</row>
    <row r="398" spans="1:89" ht="12.75" customHeight="1" x14ac:dyDescent="0.35">
      <c r="A398" s="15">
        <f t="shared" si="30"/>
        <v>43375</v>
      </c>
      <c r="B398" s="107">
        <v>12864583</v>
      </c>
      <c r="C398" s="4">
        <f t="shared" si="31"/>
        <v>536024.29166666663</v>
      </c>
      <c r="D398">
        <f t="shared" si="32"/>
        <v>2018</v>
      </c>
      <c r="E398">
        <f t="shared" si="33"/>
        <v>10</v>
      </c>
      <c r="F398" s="33">
        <v>10190</v>
      </c>
      <c r="G398" s="33" t="s">
        <v>29</v>
      </c>
      <c r="H398" s="33">
        <v>24</v>
      </c>
      <c r="I398" s="33" t="s">
        <v>74</v>
      </c>
      <c r="J398" s="34">
        <v>43375</v>
      </c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  <c r="AH398" s="33"/>
      <c r="AI398" s="2"/>
      <c r="AK398" s="3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48"/>
      <c r="BL398" s="3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</row>
    <row r="399" spans="1:89" ht="12.75" customHeight="1" x14ac:dyDescent="0.35">
      <c r="A399" s="15">
        <f t="shared" si="30"/>
        <v>43376</v>
      </c>
      <c r="B399" s="107">
        <v>13223691</v>
      </c>
      <c r="C399" s="4">
        <f t="shared" si="31"/>
        <v>550987.125</v>
      </c>
      <c r="D399">
        <f t="shared" si="32"/>
        <v>2018</v>
      </c>
      <c r="E399">
        <f t="shared" si="33"/>
        <v>10</v>
      </c>
      <c r="F399" s="33">
        <v>10190</v>
      </c>
      <c r="G399" s="33" t="s">
        <v>29</v>
      </c>
      <c r="H399" s="33">
        <v>24</v>
      </c>
      <c r="I399" s="33" t="s">
        <v>74</v>
      </c>
      <c r="J399" s="34">
        <v>43376</v>
      </c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  <c r="AH399" s="33"/>
      <c r="AI399" s="2"/>
      <c r="AK399" s="3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48"/>
      <c r="BL399" s="3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</row>
    <row r="400" spans="1:89" ht="12.75" customHeight="1" x14ac:dyDescent="0.35">
      <c r="A400" s="15">
        <f t="shared" si="30"/>
        <v>43377</v>
      </c>
      <c r="B400" s="107">
        <v>13153614</v>
      </c>
      <c r="C400" s="4">
        <f t="shared" si="31"/>
        <v>548067.25</v>
      </c>
      <c r="D400">
        <f t="shared" si="32"/>
        <v>2018</v>
      </c>
      <c r="E400">
        <f t="shared" si="33"/>
        <v>10</v>
      </c>
      <c r="F400" s="33">
        <v>10190</v>
      </c>
      <c r="G400" s="33" t="s">
        <v>29</v>
      </c>
      <c r="H400" s="33">
        <v>24</v>
      </c>
      <c r="I400" s="33" t="s">
        <v>74</v>
      </c>
      <c r="J400" s="34">
        <v>43377</v>
      </c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  <c r="AH400" s="33"/>
      <c r="AI400" s="2"/>
      <c r="AK400" s="3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48"/>
      <c r="BL400" s="3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</row>
    <row r="401" spans="1:89" ht="12.75" customHeight="1" x14ac:dyDescent="0.35">
      <c r="A401" s="15">
        <f t="shared" si="30"/>
        <v>43378</v>
      </c>
      <c r="B401" s="107">
        <v>12810926</v>
      </c>
      <c r="C401" s="4">
        <f t="shared" si="31"/>
        <v>533788.58333333337</v>
      </c>
      <c r="D401">
        <f t="shared" si="32"/>
        <v>2018</v>
      </c>
      <c r="E401">
        <f t="shared" si="33"/>
        <v>10</v>
      </c>
      <c r="F401" s="33">
        <v>10190</v>
      </c>
      <c r="G401" s="33" t="s">
        <v>29</v>
      </c>
      <c r="H401" s="33">
        <v>24</v>
      </c>
      <c r="I401" s="33" t="s">
        <v>74</v>
      </c>
      <c r="J401" s="34">
        <v>43378</v>
      </c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  <c r="AH401" s="33"/>
      <c r="AI401" s="2"/>
      <c r="AK401" s="3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48"/>
      <c r="BL401" s="3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</row>
    <row r="402" spans="1:89" ht="12.75" customHeight="1" x14ac:dyDescent="0.35">
      <c r="A402" s="15">
        <f t="shared" si="30"/>
        <v>43379</v>
      </c>
      <c r="B402" s="107">
        <v>11979199</v>
      </c>
      <c r="C402" s="4">
        <f t="shared" si="31"/>
        <v>499133.29166666669</v>
      </c>
      <c r="D402">
        <f t="shared" si="32"/>
        <v>2018</v>
      </c>
      <c r="E402">
        <f t="shared" si="33"/>
        <v>10</v>
      </c>
      <c r="F402" s="33">
        <v>10190</v>
      </c>
      <c r="G402" s="33" t="s">
        <v>29</v>
      </c>
      <c r="H402" s="33">
        <v>24</v>
      </c>
      <c r="I402" s="33" t="s">
        <v>74</v>
      </c>
      <c r="J402" s="34">
        <v>43379</v>
      </c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  <c r="AH402" s="33"/>
      <c r="AI402" s="2"/>
      <c r="AK402" s="3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48"/>
      <c r="BL402" s="3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</row>
    <row r="403" spans="1:89" ht="12.75" customHeight="1" x14ac:dyDescent="0.35">
      <c r="A403" s="15">
        <f t="shared" si="30"/>
        <v>43380</v>
      </c>
      <c r="B403" s="107">
        <v>11970383</v>
      </c>
      <c r="C403" s="4">
        <f t="shared" si="31"/>
        <v>498765.95833333331</v>
      </c>
      <c r="D403">
        <f t="shared" si="32"/>
        <v>2018</v>
      </c>
      <c r="E403">
        <f t="shared" si="33"/>
        <v>10</v>
      </c>
      <c r="F403" s="33">
        <v>10190</v>
      </c>
      <c r="G403" s="33" t="s">
        <v>29</v>
      </c>
      <c r="H403" s="33">
        <v>24</v>
      </c>
      <c r="I403" s="33" t="s">
        <v>74</v>
      </c>
      <c r="J403" s="34">
        <v>43380</v>
      </c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  <c r="AH403" s="33"/>
      <c r="AI403" s="2"/>
      <c r="AK403" s="3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48"/>
      <c r="BL403" s="3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</row>
    <row r="404" spans="1:89" ht="12.75" customHeight="1" x14ac:dyDescent="0.35">
      <c r="A404" s="15">
        <f t="shared" si="30"/>
        <v>43381</v>
      </c>
      <c r="B404" s="107">
        <v>12710666</v>
      </c>
      <c r="C404" s="4">
        <f t="shared" si="31"/>
        <v>529611.08333333337</v>
      </c>
      <c r="D404">
        <f t="shared" si="32"/>
        <v>2018</v>
      </c>
      <c r="E404">
        <f t="shared" si="33"/>
        <v>10</v>
      </c>
      <c r="F404" s="33">
        <v>10190</v>
      </c>
      <c r="G404" s="33" t="s">
        <v>29</v>
      </c>
      <c r="H404" s="33">
        <v>24</v>
      </c>
      <c r="I404" s="33" t="s">
        <v>74</v>
      </c>
      <c r="J404" s="34">
        <v>43381</v>
      </c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  <c r="AH404" s="33"/>
      <c r="AI404" s="2"/>
      <c r="AK404" s="3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48"/>
      <c r="BL404" s="3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</row>
    <row r="405" spans="1:89" ht="12.75" customHeight="1" x14ac:dyDescent="0.35">
      <c r="A405" s="15">
        <f t="shared" si="30"/>
        <v>43382</v>
      </c>
      <c r="B405" s="107">
        <v>13065920</v>
      </c>
      <c r="C405" s="4">
        <f t="shared" si="31"/>
        <v>544413.33333333337</v>
      </c>
      <c r="D405">
        <f t="shared" si="32"/>
        <v>2018</v>
      </c>
      <c r="E405">
        <f t="shared" si="33"/>
        <v>10</v>
      </c>
      <c r="F405" s="33">
        <v>10190</v>
      </c>
      <c r="G405" s="33" t="s">
        <v>29</v>
      </c>
      <c r="H405" s="33">
        <v>24</v>
      </c>
      <c r="I405" s="33" t="s">
        <v>74</v>
      </c>
      <c r="J405" s="34">
        <v>43382</v>
      </c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  <c r="AH405" s="33"/>
      <c r="AI405" s="2"/>
      <c r="AK405" s="3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48"/>
      <c r="BL405" s="3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</row>
    <row r="406" spans="1:89" ht="12.75" customHeight="1" x14ac:dyDescent="0.35">
      <c r="A406" s="15">
        <f t="shared" si="30"/>
        <v>43383</v>
      </c>
      <c r="B406" s="107">
        <v>13215726</v>
      </c>
      <c r="C406" s="4">
        <f t="shared" si="31"/>
        <v>550655.25</v>
      </c>
      <c r="D406">
        <f t="shared" si="32"/>
        <v>2018</v>
      </c>
      <c r="E406">
        <f t="shared" si="33"/>
        <v>10</v>
      </c>
      <c r="F406" s="33">
        <v>10190</v>
      </c>
      <c r="G406" s="33" t="s">
        <v>29</v>
      </c>
      <c r="H406" s="33">
        <v>24</v>
      </c>
      <c r="I406" s="33" t="s">
        <v>74</v>
      </c>
      <c r="J406" s="34">
        <v>43383</v>
      </c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  <c r="AH406" s="33"/>
      <c r="AI406" s="2"/>
      <c r="AK406" s="3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48"/>
      <c r="BL406" s="3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</row>
    <row r="407" spans="1:89" ht="12.75" customHeight="1" x14ac:dyDescent="0.35">
      <c r="A407" s="15">
        <f t="shared" si="30"/>
        <v>43384</v>
      </c>
      <c r="B407" s="107">
        <v>13386439</v>
      </c>
      <c r="C407" s="4">
        <f t="shared" si="31"/>
        <v>557768.29166666663</v>
      </c>
      <c r="D407">
        <f t="shared" si="32"/>
        <v>2018</v>
      </c>
      <c r="E407">
        <f t="shared" si="33"/>
        <v>10</v>
      </c>
      <c r="F407" s="33">
        <v>10190</v>
      </c>
      <c r="G407" s="33" t="s">
        <v>29</v>
      </c>
      <c r="H407" s="33">
        <v>24</v>
      </c>
      <c r="I407" s="33" t="s">
        <v>74</v>
      </c>
      <c r="J407" s="34">
        <v>43384</v>
      </c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  <c r="AH407" s="33"/>
      <c r="AI407" s="2"/>
      <c r="AK407" s="3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48"/>
      <c r="BL407" s="3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</row>
    <row r="408" spans="1:89" ht="12.75" customHeight="1" x14ac:dyDescent="0.35">
      <c r="A408" s="15">
        <f t="shared" si="30"/>
        <v>43385</v>
      </c>
      <c r="B408" s="107">
        <v>13223893</v>
      </c>
      <c r="C408" s="4">
        <f t="shared" si="31"/>
        <v>550995.54166666663</v>
      </c>
      <c r="D408">
        <f t="shared" si="32"/>
        <v>2018</v>
      </c>
      <c r="E408">
        <f t="shared" si="33"/>
        <v>10</v>
      </c>
      <c r="F408" s="33">
        <v>10190</v>
      </c>
      <c r="G408" s="33" t="s">
        <v>29</v>
      </c>
      <c r="H408" s="33">
        <v>24</v>
      </c>
      <c r="I408" s="33" t="s">
        <v>74</v>
      </c>
      <c r="J408" s="34">
        <v>43385</v>
      </c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  <c r="AH408" s="33"/>
      <c r="AI408" s="2"/>
      <c r="AK408" s="3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48"/>
      <c r="BL408" s="3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</row>
    <row r="409" spans="1:89" ht="12.75" customHeight="1" x14ac:dyDescent="0.35">
      <c r="A409" s="15">
        <f t="shared" si="30"/>
        <v>43386</v>
      </c>
      <c r="B409" s="107">
        <v>12796603</v>
      </c>
      <c r="C409" s="4">
        <f t="shared" si="31"/>
        <v>533191.79166666663</v>
      </c>
      <c r="D409">
        <f t="shared" si="32"/>
        <v>2018</v>
      </c>
      <c r="E409">
        <f t="shared" si="33"/>
        <v>10</v>
      </c>
      <c r="F409" s="33">
        <v>10190</v>
      </c>
      <c r="G409" s="33" t="s">
        <v>29</v>
      </c>
      <c r="H409" s="33">
        <v>24</v>
      </c>
      <c r="I409" s="33" t="s">
        <v>74</v>
      </c>
      <c r="J409" s="34">
        <v>43386</v>
      </c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  <c r="AH409" s="33"/>
      <c r="AI409" s="2"/>
      <c r="AK409" s="3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48"/>
      <c r="BL409" s="3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</row>
    <row r="410" spans="1:89" ht="12.75" customHeight="1" x14ac:dyDescent="0.35">
      <c r="A410" s="15">
        <f t="shared" si="30"/>
        <v>43387</v>
      </c>
      <c r="B410" s="107">
        <v>12793141</v>
      </c>
      <c r="C410" s="4">
        <f t="shared" si="31"/>
        <v>533047.54166666663</v>
      </c>
      <c r="D410">
        <f t="shared" si="32"/>
        <v>2018</v>
      </c>
      <c r="E410">
        <f t="shared" si="33"/>
        <v>10</v>
      </c>
      <c r="F410" s="33">
        <v>10190</v>
      </c>
      <c r="G410" s="33" t="s">
        <v>29</v>
      </c>
      <c r="H410" s="33">
        <v>24</v>
      </c>
      <c r="I410" s="33" t="s">
        <v>74</v>
      </c>
      <c r="J410" s="34">
        <v>43387</v>
      </c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  <c r="AH410" s="33"/>
      <c r="AI410" s="2"/>
      <c r="AK410" s="3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48"/>
      <c r="BL410" s="3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</row>
    <row r="411" spans="1:89" ht="12.75" customHeight="1" x14ac:dyDescent="0.35">
      <c r="A411" s="15">
        <f t="shared" si="30"/>
        <v>43388</v>
      </c>
      <c r="B411" s="107">
        <v>13333316</v>
      </c>
      <c r="C411" s="4">
        <f t="shared" si="31"/>
        <v>555554.83333333337</v>
      </c>
      <c r="D411">
        <f t="shared" si="32"/>
        <v>2018</v>
      </c>
      <c r="E411">
        <f t="shared" si="33"/>
        <v>10</v>
      </c>
      <c r="F411" s="33">
        <v>10190</v>
      </c>
      <c r="G411" s="33" t="s">
        <v>29</v>
      </c>
      <c r="H411" s="33">
        <v>24</v>
      </c>
      <c r="I411" s="33" t="s">
        <v>74</v>
      </c>
      <c r="J411" s="34">
        <v>43388</v>
      </c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  <c r="AH411" s="33"/>
      <c r="AI411" s="2"/>
      <c r="AK411" s="3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48"/>
      <c r="BL411" s="3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</row>
    <row r="412" spans="1:89" ht="12.75" customHeight="1" x14ac:dyDescent="0.35">
      <c r="A412" s="15">
        <f t="shared" si="30"/>
        <v>43389</v>
      </c>
      <c r="B412" s="107">
        <v>13848270</v>
      </c>
      <c r="C412" s="4">
        <f t="shared" si="31"/>
        <v>577011.25</v>
      </c>
      <c r="D412">
        <f t="shared" si="32"/>
        <v>2018</v>
      </c>
      <c r="E412">
        <f t="shared" si="33"/>
        <v>10</v>
      </c>
      <c r="F412" s="33">
        <v>10190</v>
      </c>
      <c r="G412" s="33" t="s">
        <v>29</v>
      </c>
      <c r="H412" s="33">
        <v>24</v>
      </c>
      <c r="I412" s="33" t="s">
        <v>74</v>
      </c>
      <c r="J412" s="34">
        <v>43389</v>
      </c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  <c r="AH412" s="33"/>
      <c r="AI412" s="2"/>
      <c r="AK412" s="3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48"/>
      <c r="BL412" s="3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</row>
    <row r="413" spans="1:89" ht="12.75" customHeight="1" x14ac:dyDescent="0.35">
      <c r="A413" s="15">
        <f t="shared" si="30"/>
        <v>43390</v>
      </c>
      <c r="B413" s="107">
        <v>13708505</v>
      </c>
      <c r="C413" s="4">
        <f t="shared" si="31"/>
        <v>571187.70833333337</v>
      </c>
      <c r="D413">
        <f t="shared" si="32"/>
        <v>2018</v>
      </c>
      <c r="E413">
        <f t="shared" si="33"/>
        <v>10</v>
      </c>
      <c r="F413" s="33">
        <v>10190</v>
      </c>
      <c r="G413" s="33" t="s">
        <v>29</v>
      </c>
      <c r="H413" s="33">
        <v>24</v>
      </c>
      <c r="I413" s="33" t="s">
        <v>74</v>
      </c>
      <c r="J413" s="34">
        <v>43390</v>
      </c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  <c r="AH413" s="33"/>
      <c r="AI413" s="2"/>
      <c r="AK413" s="3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48"/>
      <c r="BL413" s="3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</row>
    <row r="414" spans="1:89" ht="12.75" customHeight="1" x14ac:dyDescent="0.35">
      <c r="A414" s="15">
        <f t="shared" si="30"/>
        <v>43391</v>
      </c>
      <c r="B414" s="107">
        <v>13993534</v>
      </c>
      <c r="C414" s="4">
        <f t="shared" si="31"/>
        <v>583063.91666666663</v>
      </c>
      <c r="D414">
        <f t="shared" si="32"/>
        <v>2018</v>
      </c>
      <c r="E414">
        <f t="shared" si="33"/>
        <v>10</v>
      </c>
      <c r="F414" s="33">
        <v>10190</v>
      </c>
      <c r="G414" s="33" t="s">
        <v>29</v>
      </c>
      <c r="H414" s="33">
        <v>24</v>
      </c>
      <c r="I414" s="33" t="s">
        <v>74</v>
      </c>
      <c r="J414" s="34">
        <v>43391</v>
      </c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  <c r="AH414" s="33"/>
      <c r="AI414" s="2"/>
      <c r="AK414" s="3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48"/>
      <c r="BL414" s="3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</row>
    <row r="415" spans="1:89" ht="12.75" customHeight="1" x14ac:dyDescent="0.35">
      <c r="A415" s="15">
        <f t="shared" si="30"/>
        <v>43392</v>
      </c>
      <c r="B415" s="107">
        <v>13858191</v>
      </c>
      <c r="C415" s="4">
        <f t="shared" si="31"/>
        <v>577424.625</v>
      </c>
      <c r="D415">
        <f t="shared" si="32"/>
        <v>2018</v>
      </c>
      <c r="E415">
        <f t="shared" si="33"/>
        <v>10</v>
      </c>
      <c r="F415" s="33">
        <v>10190</v>
      </c>
      <c r="G415" s="33" t="s">
        <v>29</v>
      </c>
      <c r="H415" s="33">
        <v>24</v>
      </c>
      <c r="I415" s="33" t="s">
        <v>74</v>
      </c>
      <c r="J415" s="34">
        <v>43392</v>
      </c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  <c r="AH415" s="33"/>
      <c r="AI415" s="2"/>
      <c r="AK415" s="3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48"/>
      <c r="BL415" s="3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</row>
    <row r="416" spans="1:89" ht="12.75" customHeight="1" x14ac:dyDescent="0.35">
      <c r="A416" s="15">
        <f t="shared" si="30"/>
        <v>43393</v>
      </c>
      <c r="B416" s="107">
        <v>13331590</v>
      </c>
      <c r="C416" s="4">
        <f t="shared" si="31"/>
        <v>555482.91666666663</v>
      </c>
      <c r="D416">
        <f t="shared" si="32"/>
        <v>2018</v>
      </c>
      <c r="E416">
        <f t="shared" si="33"/>
        <v>10</v>
      </c>
      <c r="F416" s="33">
        <v>10190</v>
      </c>
      <c r="G416" s="33" t="s">
        <v>29</v>
      </c>
      <c r="H416" s="33">
        <v>24</v>
      </c>
      <c r="I416" s="33" t="s">
        <v>74</v>
      </c>
      <c r="J416" s="34">
        <v>43393</v>
      </c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  <c r="AH416" s="33"/>
      <c r="AI416" s="2"/>
      <c r="AK416" s="3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48"/>
      <c r="BL416" s="3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</row>
    <row r="417" spans="1:89" ht="12.75" customHeight="1" x14ac:dyDescent="0.35">
      <c r="A417" s="15">
        <f t="shared" ref="A417:A480" si="34">J417</f>
        <v>43394</v>
      </c>
      <c r="B417" s="107">
        <v>12985647</v>
      </c>
      <c r="C417" s="4">
        <f t="shared" ref="C417:C480" si="35">B417/H417</f>
        <v>541068.625</v>
      </c>
      <c r="D417">
        <f t="shared" ref="D417:D480" si="36">YEAR(J417)</f>
        <v>2018</v>
      </c>
      <c r="E417">
        <f t="shared" ref="E417:E480" si="37">MONTH(J417)</f>
        <v>10</v>
      </c>
      <c r="F417" s="33">
        <v>10190</v>
      </c>
      <c r="G417" s="33" t="s">
        <v>29</v>
      </c>
      <c r="H417" s="33">
        <v>24</v>
      </c>
      <c r="I417" s="33" t="s">
        <v>74</v>
      </c>
      <c r="J417" s="34">
        <v>43394</v>
      </c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  <c r="AH417" s="33"/>
      <c r="AI417" s="2"/>
      <c r="AK417" s="3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48"/>
      <c r="BL417" s="3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</row>
    <row r="418" spans="1:89" ht="12.75" customHeight="1" x14ac:dyDescent="0.35">
      <c r="A418" s="15">
        <f t="shared" si="34"/>
        <v>43395</v>
      </c>
      <c r="B418" s="107">
        <v>13107553</v>
      </c>
      <c r="C418" s="4">
        <f t="shared" si="35"/>
        <v>546148.04166666663</v>
      </c>
      <c r="D418">
        <f t="shared" si="36"/>
        <v>2018</v>
      </c>
      <c r="E418">
        <f t="shared" si="37"/>
        <v>10</v>
      </c>
      <c r="F418" s="33">
        <v>10190</v>
      </c>
      <c r="G418" s="33" t="s">
        <v>29</v>
      </c>
      <c r="H418" s="33">
        <v>24</v>
      </c>
      <c r="I418" s="33" t="s">
        <v>74</v>
      </c>
      <c r="J418" s="34">
        <v>43395</v>
      </c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  <c r="AH418" s="33"/>
      <c r="AI418" s="2"/>
      <c r="AK418" s="3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48"/>
      <c r="BL418" s="3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</row>
    <row r="419" spans="1:89" ht="12.75" customHeight="1" x14ac:dyDescent="0.35">
      <c r="A419" s="15">
        <f t="shared" si="34"/>
        <v>43396</v>
      </c>
      <c r="B419" s="107">
        <v>13198844</v>
      </c>
      <c r="C419" s="4">
        <f t="shared" si="35"/>
        <v>549951.83333333337</v>
      </c>
      <c r="D419">
        <f t="shared" si="36"/>
        <v>2018</v>
      </c>
      <c r="E419">
        <f t="shared" si="37"/>
        <v>10</v>
      </c>
      <c r="F419" s="33">
        <v>10190</v>
      </c>
      <c r="G419" s="33" t="s">
        <v>29</v>
      </c>
      <c r="H419" s="33">
        <v>24</v>
      </c>
      <c r="I419" s="33" t="s">
        <v>74</v>
      </c>
      <c r="J419" s="34">
        <v>43396</v>
      </c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  <c r="AH419" s="33"/>
      <c r="AI419" s="2"/>
      <c r="AK419" s="3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48"/>
      <c r="BL419" s="3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</row>
    <row r="420" spans="1:89" ht="12.75" customHeight="1" x14ac:dyDescent="0.35">
      <c r="A420" s="15">
        <f t="shared" si="34"/>
        <v>43397</v>
      </c>
      <c r="B420" s="107">
        <v>12850552</v>
      </c>
      <c r="C420" s="4">
        <f t="shared" si="35"/>
        <v>535439.66666666663</v>
      </c>
      <c r="D420">
        <f t="shared" si="36"/>
        <v>2018</v>
      </c>
      <c r="E420">
        <f t="shared" si="37"/>
        <v>10</v>
      </c>
      <c r="F420" s="33">
        <v>10190</v>
      </c>
      <c r="G420" s="33" t="s">
        <v>29</v>
      </c>
      <c r="H420" s="33">
        <v>24</v>
      </c>
      <c r="I420" s="33" t="s">
        <v>74</v>
      </c>
      <c r="J420" s="34">
        <v>43397</v>
      </c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  <c r="AH420" s="33"/>
      <c r="AI420" s="2"/>
      <c r="AK420" s="3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48"/>
      <c r="BL420" s="3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</row>
    <row r="421" spans="1:89" ht="12.75" customHeight="1" x14ac:dyDescent="0.35">
      <c r="A421" s="15">
        <f t="shared" si="34"/>
        <v>43398</v>
      </c>
      <c r="B421" s="107">
        <v>12949996</v>
      </c>
      <c r="C421" s="4">
        <f t="shared" si="35"/>
        <v>539583.16666666663</v>
      </c>
      <c r="D421">
        <f t="shared" si="36"/>
        <v>2018</v>
      </c>
      <c r="E421">
        <f t="shared" si="37"/>
        <v>10</v>
      </c>
      <c r="F421" s="33">
        <v>10190</v>
      </c>
      <c r="G421" s="33" t="s">
        <v>29</v>
      </c>
      <c r="H421" s="33">
        <v>24</v>
      </c>
      <c r="I421" s="33" t="s">
        <v>74</v>
      </c>
      <c r="J421" s="34">
        <v>43398</v>
      </c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  <c r="AH421" s="33"/>
      <c r="AI421" s="2"/>
      <c r="AK421" s="3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48"/>
      <c r="BL421" s="3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</row>
    <row r="422" spans="1:89" ht="12.75" customHeight="1" x14ac:dyDescent="0.35">
      <c r="A422" s="15">
        <f t="shared" si="34"/>
        <v>43399</v>
      </c>
      <c r="B422" s="107">
        <v>12387583</v>
      </c>
      <c r="C422" s="4">
        <f t="shared" si="35"/>
        <v>516149.29166666669</v>
      </c>
      <c r="D422">
        <f t="shared" si="36"/>
        <v>2018</v>
      </c>
      <c r="E422">
        <f t="shared" si="37"/>
        <v>10</v>
      </c>
      <c r="F422" s="33">
        <v>10190</v>
      </c>
      <c r="G422" s="33" t="s">
        <v>29</v>
      </c>
      <c r="H422" s="33">
        <v>24</v>
      </c>
      <c r="I422" s="33" t="s">
        <v>74</v>
      </c>
      <c r="J422" s="34">
        <v>43399</v>
      </c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  <c r="AH422" s="33"/>
      <c r="AI422" s="2"/>
      <c r="AK422" s="3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48"/>
      <c r="BL422" s="3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</row>
    <row r="423" spans="1:89" ht="12.75" customHeight="1" x14ac:dyDescent="0.35">
      <c r="A423" s="15">
        <f t="shared" si="34"/>
        <v>43400</v>
      </c>
      <c r="B423" s="107">
        <v>12180028</v>
      </c>
      <c r="C423" s="4">
        <f t="shared" si="35"/>
        <v>507501.16666666669</v>
      </c>
      <c r="D423">
        <f t="shared" si="36"/>
        <v>2018</v>
      </c>
      <c r="E423">
        <f t="shared" si="37"/>
        <v>10</v>
      </c>
      <c r="F423" s="33">
        <v>10190</v>
      </c>
      <c r="G423" s="33" t="s">
        <v>29</v>
      </c>
      <c r="H423" s="33">
        <v>24</v>
      </c>
      <c r="I423" s="33" t="s">
        <v>74</v>
      </c>
      <c r="J423" s="34">
        <v>43400</v>
      </c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  <c r="AH423" s="33"/>
      <c r="AI423" s="2"/>
      <c r="AK423" s="3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48"/>
      <c r="BL423" s="3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</row>
    <row r="424" spans="1:89" ht="12.75" customHeight="1" x14ac:dyDescent="0.35">
      <c r="A424" s="15">
        <f t="shared" si="34"/>
        <v>43401</v>
      </c>
      <c r="B424" s="107">
        <v>12008932</v>
      </c>
      <c r="C424" s="4">
        <f t="shared" si="35"/>
        <v>500372.16666666669</v>
      </c>
      <c r="D424">
        <f t="shared" si="36"/>
        <v>2018</v>
      </c>
      <c r="E424">
        <f t="shared" si="37"/>
        <v>10</v>
      </c>
      <c r="F424" s="33">
        <v>10190</v>
      </c>
      <c r="G424" s="33" t="s">
        <v>29</v>
      </c>
      <c r="H424" s="33">
        <v>24</v>
      </c>
      <c r="I424" s="33" t="s">
        <v>74</v>
      </c>
      <c r="J424" s="34">
        <v>43401</v>
      </c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  <c r="AH424" s="33"/>
      <c r="AI424" s="2"/>
      <c r="AK424" s="3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48"/>
      <c r="BL424" s="3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</row>
    <row r="425" spans="1:89" ht="12.75" customHeight="1" x14ac:dyDescent="0.35">
      <c r="A425" s="15">
        <f t="shared" si="34"/>
        <v>43402</v>
      </c>
      <c r="B425" s="107">
        <v>12600730</v>
      </c>
      <c r="C425" s="4">
        <f t="shared" si="35"/>
        <v>525030.41666666663</v>
      </c>
      <c r="D425">
        <f t="shared" si="36"/>
        <v>2018</v>
      </c>
      <c r="E425">
        <f t="shared" si="37"/>
        <v>10</v>
      </c>
      <c r="F425" s="33">
        <v>10190</v>
      </c>
      <c r="G425" s="33" t="s">
        <v>29</v>
      </c>
      <c r="H425" s="33">
        <v>24</v>
      </c>
      <c r="I425" s="33" t="s">
        <v>74</v>
      </c>
      <c r="J425" s="34">
        <v>43402</v>
      </c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  <c r="AH425" s="33"/>
      <c r="AI425" s="2"/>
      <c r="AK425" s="3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48"/>
      <c r="BL425" s="3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</row>
    <row r="426" spans="1:89" ht="12.75" customHeight="1" x14ac:dyDescent="0.35">
      <c r="A426" s="15">
        <f t="shared" si="34"/>
        <v>43403</v>
      </c>
      <c r="B426" s="107">
        <v>12886086</v>
      </c>
      <c r="C426" s="4">
        <f t="shared" si="35"/>
        <v>536920.25</v>
      </c>
      <c r="D426">
        <f t="shared" si="36"/>
        <v>2018</v>
      </c>
      <c r="E426">
        <f t="shared" si="37"/>
        <v>10</v>
      </c>
      <c r="F426" s="33">
        <v>10190</v>
      </c>
      <c r="G426" s="33" t="s">
        <v>29</v>
      </c>
      <c r="H426" s="33">
        <v>24</v>
      </c>
      <c r="I426" s="33" t="s">
        <v>74</v>
      </c>
      <c r="J426" s="34">
        <v>43403</v>
      </c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  <c r="AH426" s="33"/>
      <c r="AI426" s="2"/>
      <c r="AK426" s="3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48"/>
      <c r="BL426" s="3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</row>
    <row r="427" spans="1:89" ht="12.75" customHeight="1" x14ac:dyDescent="0.35">
      <c r="A427" s="15">
        <f t="shared" si="34"/>
        <v>43404</v>
      </c>
      <c r="B427" s="107">
        <v>12279688</v>
      </c>
      <c r="C427" s="4">
        <f t="shared" si="35"/>
        <v>511653.66666666669</v>
      </c>
      <c r="D427">
        <f t="shared" si="36"/>
        <v>2018</v>
      </c>
      <c r="E427">
        <f t="shared" si="37"/>
        <v>10</v>
      </c>
      <c r="F427" s="33">
        <v>10190</v>
      </c>
      <c r="G427" s="33" t="s">
        <v>29</v>
      </c>
      <c r="H427" s="33">
        <v>24</v>
      </c>
      <c r="I427" s="33" t="s">
        <v>74</v>
      </c>
      <c r="J427" s="34">
        <v>43404</v>
      </c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  <c r="AH427" s="33"/>
      <c r="AI427" s="2"/>
      <c r="AK427" s="3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48"/>
      <c r="BL427" s="3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</row>
    <row r="428" spans="1:89" ht="12.75" customHeight="1" x14ac:dyDescent="0.35">
      <c r="A428" s="15">
        <f t="shared" si="34"/>
        <v>43405</v>
      </c>
      <c r="B428" s="107">
        <v>12731702</v>
      </c>
      <c r="C428" s="4">
        <f t="shared" si="35"/>
        <v>530487.58333333337</v>
      </c>
      <c r="D428">
        <f t="shared" si="36"/>
        <v>2018</v>
      </c>
      <c r="E428">
        <f t="shared" si="37"/>
        <v>11</v>
      </c>
      <c r="F428" s="33">
        <v>10190</v>
      </c>
      <c r="G428" s="33" t="s">
        <v>29</v>
      </c>
      <c r="H428" s="33">
        <v>24</v>
      </c>
      <c r="I428" s="33" t="s">
        <v>74</v>
      </c>
      <c r="J428" s="34">
        <v>43405</v>
      </c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  <c r="AH428" s="33"/>
      <c r="AI428" s="2"/>
      <c r="AK428" s="3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48"/>
      <c r="BL428" s="3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</row>
    <row r="429" spans="1:89" ht="12.75" customHeight="1" x14ac:dyDescent="0.35">
      <c r="A429" s="15">
        <f t="shared" si="34"/>
        <v>43406</v>
      </c>
      <c r="B429" s="107">
        <v>12259268</v>
      </c>
      <c r="C429" s="4">
        <f t="shared" si="35"/>
        <v>510802.83333333331</v>
      </c>
      <c r="D429">
        <f t="shared" si="36"/>
        <v>2018</v>
      </c>
      <c r="E429">
        <f t="shared" si="37"/>
        <v>11</v>
      </c>
      <c r="F429" s="33">
        <v>10190</v>
      </c>
      <c r="G429" s="33" t="s">
        <v>29</v>
      </c>
      <c r="H429" s="33">
        <v>24</v>
      </c>
      <c r="I429" s="33" t="s">
        <v>74</v>
      </c>
      <c r="J429" s="34">
        <v>43406</v>
      </c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  <c r="AH429" s="33"/>
      <c r="AI429" s="2"/>
      <c r="AK429" s="3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48"/>
      <c r="BL429" s="3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</row>
    <row r="430" spans="1:89" ht="12.75" customHeight="1" x14ac:dyDescent="0.35">
      <c r="A430" s="15">
        <f t="shared" si="34"/>
        <v>43407</v>
      </c>
      <c r="B430" s="107">
        <v>12307476</v>
      </c>
      <c r="C430" s="4">
        <f t="shared" si="35"/>
        <v>512811.5</v>
      </c>
      <c r="D430">
        <f t="shared" si="36"/>
        <v>2018</v>
      </c>
      <c r="E430">
        <f t="shared" si="37"/>
        <v>11</v>
      </c>
      <c r="F430" s="33">
        <v>10190</v>
      </c>
      <c r="G430" s="33" t="s">
        <v>29</v>
      </c>
      <c r="H430" s="33">
        <v>24</v>
      </c>
      <c r="I430" s="33" t="s">
        <v>74</v>
      </c>
      <c r="J430" s="34">
        <v>43407</v>
      </c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  <c r="AH430" s="33"/>
      <c r="AI430" s="2"/>
      <c r="AK430" s="3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48"/>
      <c r="BL430" s="3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</row>
    <row r="431" spans="1:89" ht="12.75" customHeight="1" x14ac:dyDescent="0.35">
      <c r="A431" s="15">
        <f t="shared" si="34"/>
        <v>43408</v>
      </c>
      <c r="B431" s="107">
        <v>12610089</v>
      </c>
      <c r="C431" s="4">
        <f t="shared" si="35"/>
        <v>504403.56</v>
      </c>
      <c r="D431">
        <f t="shared" si="36"/>
        <v>2018</v>
      </c>
      <c r="E431">
        <f t="shared" si="37"/>
        <v>11</v>
      </c>
      <c r="F431" s="33">
        <v>10190</v>
      </c>
      <c r="G431" s="33" t="s">
        <v>29</v>
      </c>
      <c r="H431" s="33">
        <v>25</v>
      </c>
      <c r="I431" s="33" t="s">
        <v>74</v>
      </c>
      <c r="J431" s="34">
        <v>43408</v>
      </c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  <c r="AH431" s="33"/>
      <c r="AI431" s="2"/>
      <c r="AK431" s="3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48"/>
      <c r="BL431" s="3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</row>
    <row r="432" spans="1:89" ht="12.75" customHeight="1" x14ac:dyDescent="0.35">
      <c r="A432" s="15">
        <f t="shared" si="34"/>
        <v>43409</v>
      </c>
      <c r="B432" s="107">
        <v>12664554</v>
      </c>
      <c r="C432" s="4">
        <f t="shared" si="35"/>
        <v>527689.75</v>
      </c>
      <c r="D432">
        <f t="shared" si="36"/>
        <v>2018</v>
      </c>
      <c r="E432">
        <f t="shared" si="37"/>
        <v>11</v>
      </c>
      <c r="F432" s="33">
        <v>10190</v>
      </c>
      <c r="G432" s="33" t="s">
        <v>29</v>
      </c>
      <c r="H432" s="33">
        <v>24</v>
      </c>
      <c r="I432" s="33" t="s">
        <v>74</v>
      </c>
      <c r="J432" s="34">
        <v>43409</v>
      </c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  <c r="AH432" s="33"/>
      <c r="AI432" s="2"/>
      <c r="AK432" s="3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48"/>
      <c r="BL432" s="3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</row>
    <row r="433" spans="1:89" ht="12.75" customHeight="1" x14ac:dyDescent="0.35">
      <c r="A433" s="15">
        <f t="shared" si="34"/>
        <v>43410</v>
      </c>
      <c r="B433" s="107">
        <v>12928591</v>
      </c>
      <c r="C433" s="4">
        <f t="shared" si="35"/>
        <v>538691.29166666663</v>
      </c>
      <c r="D433">
        <f t="shared" si="36"/>
        <v>2018</v>
      </c>
      <c r="E433">
        <f t="shared" si="37"/>
        <v>11</v>
      </c>
      <c r="F433" s="33">
        <v>10190</v>
      </c>
      <c r="G433" s="33" t="s">
        <v>29</v>
      </c>
      <c r="H433" s="33">
        <v>24</v>
      </c>
      <c r="I433" s="33" t="s">
        <v>74</v>
      </c>
      <c r="J433" s="34">
        <v>43410</v>
      </c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  <c r="AH433" s="33"/>
      <c r="AI433" s="2"/>
      <c r="AK433" s="3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48"/>
      <c r="BL433" s="3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</row>
    <row r="434" spans="1:89" ht="12.75" customHeight="1" x14ac:dyDescent="0.35">
      <c r="A434" s="15">
        <f t="shared" si="34"/>
        <v>43411</v>
      </c>
      <c r="B434" s="107">
        <v>13299133</v>
      </c>
      <c r="C434" s="4">
        <f t="shared" si="35"/>
        <v>554130.54166666663</v>
      </c>
      <c r="D434">
        <f t="shared" si="36"/>
        <v>2018</v>
      </c>
      <c r="E434">
        <f t="shared" si="37"/>
        <v>11</v>
      </c>
      <c r="F434" s="33">
        <v>10190</v>
      </c>
      <c r="G434" s="33" t="s">
        <v>29</v>
      </c>
      <c r="H434" s="33">
        <v>24</v>
      </c>
      <c r="I434" s="33" t="s">
        <v>74</v>
      </c>
      <c r="J434" s="34">
        <v>43411</v>
      </c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  <c r="AH434" s="33"/>
      <c r="AI434" s="2"/>
      <c r="AK434" s="3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48"/>
      <c r="BL434" s="3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</row>
    <row r="435" spans="1:89" ht="12.75" customHeight="1" x14ac:dyDescent="0.35">
      <c r="A435" s="15">
        <f t="shared" si="34"/>
        <v>43412</v>
      </c>
      <c r="B435" s="107">
        <v>13929719</v>
      </c>
      <c r="C435" s="4">
        <f t="shared" si="35"/>
        <v>580404.95833333337</v>
      </c>
      <c r="D435">
        <f t="shared" si="36"/>
        <v>2018</v>
      </c>
      <c r="E435">
        <f t="shared" si="37"/>
        <v>11</v>
      </c>
      <c r="F435" s="33">
        <v>10190</v>
      </c>
      <c r="G435" s="33" t="s">
        <v>29</v>
      </c>
      <c r="H435" s="33">
        <v>24</v>
      </c>
      <c r="I435" s="33" t="s">
        <v>74</v>
      </c>
      <c r="J435" s="34">
        <v>43412</v>
      </c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  <c r="AH435" s="33"/>
      <c r="AI435" s="2"/>
      <c r="AK435" s="3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48"/>
      <c r="BL435" s="3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</row>
    <row r="436" spans="1:89" ht="12.75" customHeight="1" x14ac:dyDescent="0.35">
      <c r="A436" s="15">
        <f t="shared" si="34"/>
        <v>43413</v>
      </c>
      <c r="B436" s="107">
        <v>14712164</v>
      </c>
      <c r="C436" s="4">
        <f t="shared" si="35"/>
        <v>613006.83333333337</v>
      </c>
      <c r="D436">
        <f t="shared" si="36"/>
        <v>2018</v>
      </c>
      <c r="E436">
        <f t="shared" si="37"/>
        <v>11</v>
      </c>
      <c r="F436" s="33">
        <v>10190</v>
      </c>
      <c r="G436" s="33" t="s">
        <v>29</v>
      </c>
      <c r="H436" s="33">
        <v>24</v>
      </c>
      <c r="I436" s="33" t="s">
        <v>74</v>
      </c>
      <c r="J436" s="34">
        <v>43413</v>
      </c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  <c r="AH436" s="33"/>
      <c r="AI436" s="2"/>
      <c r="AK436" s="3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48"/>
      <c r="BL436" s="3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</row>
    <row r="437" spans="1:89" ht="12.75" customHeight="1" x14ac:dyDescent="0.35">
      <c r="A437" s="15">
        <f t="shared" si="34"/>
        <v>43414</v>
      </c>
      <c r="B437" s="107">
        <v>14029388</v>
      </c>
      <c r="C437" s="4">
        <f t="shared" si="35"/>
        <v>584557.83333333337</v>
      </c>
      <c r="D437">
        <f t="shared" si="36"/>
        <v>2018</v>
      </c>
      <c r="E437">
        <f t="shared" si="37"/>
        <v>11</v>
      </c>
      <c r="F437" s="33">
        <v>10190</v>
      </c>
      <c r="G437" s="33" t="s">
        <v>29</v>
      </c>
      <c r="H437" s="33">
        <v>24</v>
      </c>
      <c r="I437" s="33" t="s">
        <v>74</v>
      </c>
      <c r="J437" s="34">
        <v>43414</v>
      </c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  <c r="AH437" s="33"/>
      <c r="AI437" s="2"/>
      <c r="AK437" s="3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48"/>
      <c r="BL437" s="3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</row>
    <row r="438" spans="1:89" ht="12.75" customHeight="1" x14ac:dyDescent="0.35">
      <c r="A438" s="15">
        <f t="shared" si="34"/>
        <v>43415</v>
      </c>
      <c r="B438" s="107">
        <v>14643720</v>
      </c>
      <c r="C438" s="4">
        <f t="shared" si="35"/>
        <v>610155</v>
      </c>
      <c r="D438">
        <f t="shared" si="36"/>
        <v>2018</v>
      </c>
      <c r="E438">
        <f t="shared" si="37"/>
        <v>11</v>
      </c>
      <c r="F438" s="33">
        <v>10190</v>
      </c>
      <c r="G438" s="33" t="s">
        <v>29</v>
      </c>
      <c r="H438" s="33">
        <v>24</v>
      </c>
      <c r="I438" s="33" t="s">
        <v>74</v>
      </c>
      <c r="J438" s="34">
        <v>43415</v>
      </c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  <c r="AH438" s="33"/>
      <c r="AI438" s="2"/>
      <c r="AK438" s="3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48"/>
      <c r="BL438" s="3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</row>
    <row r="439" spans="1:89" ht="12.75" customHeight="1" x14ac:dyDescent="0.35">
      <c r="A439" s="15">
        <f t="shared" si="34"/>
        <v>43416</v>
      </c>
      <c r="B439" s="107">
        <v>15090581</v>
      </c>
      <c r="C439" s="4">
        <f t="shared" si="35"/>
        <v>628774.20833333337</v>
      </c>
      <c r="D439">
        <f t="shared" si="36"/>
        <v>2018</v>
      </c>
      <c r="E439">
        <f t="shared" si="37"/>
        <v>11</v>
      </c>
      <c r="F439" s="33">
        <v>10190</v>
      </c>
      <c r="G439" s="33" t="s">
        <v>29</v>
      </c>
      <c r="H439" s="33">
        <v>24</v>
      </c>
      <c r="I439" s="33" t="s">
        <v>74</v>
      </c>
      <c r="J439" s="34">
        <v>43416</v>
      </c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  <c r="AH439" s="33"/>
      <c r="AI439" s="2"/>
      <c r="AK439" s="3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48"/>
      <c r="BL439" s="3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</row>
    <row r="440" spans="1:89" ht="12.75" customHeight="1" x14ac:dyDescent="0.35">
      <c r="A440" s="15">
        <f t="shared" si="34"/>
        <v>43417</v>
      </c>
      <c r="B440" s="107">
        <v>15305951</v>
      </c>
      <c r="C440" s="4">
        <f t="shared" si="35"/>
        <v>637747.95833333337</v>
      </c>
      <c r="D440">
        <f t="shared" si="36"/>
        <v>2018</v>
      </c>
      <c r="E440">
        <f t="shared" si="37"/>
        <v>11</v>
      </c>
      <c r="F440" s="33">
        <v>10190</v>
      </c>
      <c r="G440" s="33" t="s">
        <v>29</v>
      </c>
      <c r="H440" s="33">
        <v>24</v>
      </c>
      <c r="I440" s="33" t="s">
        <v>74</v>
      </c>
      <c r="J440" s="34">
        <v>43417</v>
      </c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  <c r="AH440" s="33"/>
      <c r="AI440" s="2"/>
      <c r="AK440" s="3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48"/>
      <c r="BL440" s="3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</row>
    <row r="441" spans="1:89" ht="12.75" customHeight="1" x14ac:dyDescent="0.35">
      <c r="A441" s="15">
        <f t="shared" si="34"/>
        <v>43418</v>
      </c>
      <c r="B441" s="107">
        <v>15268322</v>
      </c>
      <c r="C441" s="4">
        <f t="shared" si="35"/>
        <v>636180.08333333337</v>
      </c>
      <c r="D441">
        <f t="shared" si="36"/>
        <v>2018</v>
      </c>
      <c r="E441">
        <f t="shared" si="37"/>
        <v>11</v>
      </c>
      <c r="F441" s="33">
        <v>10190</v>
      </c>
      <c r="G441" s="33" t="s">
        <v>29</v>
      </c>
      <c r="H441" s="33">
        <v>24</v>
      </c>
      <c r="I441" s="33" t="s">
        <v>74</v>
      </c>
      <c r="J441" s="34">
        <v>43418</v>
      </c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  <c r="AH441" s="33"/>
      <c r="AI441" s="2"/>
      <c r="AK441" s="3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48"/>
      <c r="BL441" s="3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</row>
    <row r="442" spans="1:89" ht="12.75" customHeight="1" x14ac:dyDescent="0.35">
      <c r="A442" s="15">
        <f t="shared" si="34"/>
        <v>43419</v>
      </c>
      <c r="B442" s="107">
        <v>14454131</v>
      </c>
      <c r="C442" s="4">
        <f t="shared" si="35"/>
        <v>602255.45833333337</v>
      </c>
      <c r="D442">
        <f t="shared" si="36"/>
        <v>2018</v>
      </c>
      <c r="E442">
        <f t="shared" si="37"/>
        <v>11</v>
      </c>
      <c r="F442" s="33">
        <v>10190</v>
      </c>
      <c r="G442" s="33" t="s">
        <v>29</v>
      </c>
      <c r="H442" s="33">
        <v>24</v>
      </c>
      <c r="I442" s="33" t="s">
        <v>74</v>
      </c>
      <c r="J442" s="34">
        <v>43419</v>
      </c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  <c r="AH442" s="33"/>
      <c r="AI442" s="2"/>
      <c r="AK442" s="3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48"/>
      <c r="BL442" s="3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</row>
    <row r="443" spans="1:89" ht="12.75" customHeight="1" x14ac:dyDescent="0.35">
      <c r="A443" s="15">
        <f t="shared" si="34"/>
        <v>43420</v>
      </c>
      <c r="B443" s="107">
        <v>13972635</v>
      </c>
      <c r="C443" s="4">
        <f t="shared" si="35"/>
        <v>582193.125</v>
      </c>
      <c r="D443">
        <f t="shared" si="36"/>
        <v>2018</v>
      </c>
      <c r="E443">
        <f t="shared" si="37"/>
        <v>11</v>
      </c>
      <c r="F443" s="33">
        <v>10190</v>
      </c>
      <c r="G443" s="33" t="s">
        <v>29</v>
      </c>
      <c r="H443" s="33">
        <v>24</v>
      </c>
      <c r="I443" s="33" t="s">
        <v>74</v>
      </c>
      <c r="J443" s="34">
        <v>43420</v>
      </c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  <c r="AH443" s="33"/>
      <c r="AI443" s="2"/>
      <c r="AK443" s="3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48"/>
      <c r="BL443" s="3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</row>
    <row r="444" spans="1:89" ht="12.75" customHeight="1" x14ac:dyDescent="0.35">
      <c r="A444" s="15">
        <f t="shared" si="34"/>
        <v>43421</v>
      </c>
      <c r="B444" s="107">
        <v>13915225</v>
      </c>
      <c r="C444" s="4">
        <f t="shared" si="35"/>
        <v>579801.04166666663</v>
      </c>
      <c r="D444">
        <f t="shared" si="36"/>
        <v>2018</v>
      </c>
      <c r="E444">
        <f t="shared" si="37"/>
        <v>11</v>
      </c>
      <c r="F444" s="33">
        <v>10190</v>
      </c>
      <c r="G444" s="33" t="s">
        <v>29</v>
      </c>
      <c r="H444" s="33">
        <v>24</v>
      </c>
      <c r="I444" s="33" t="s">
        <v>74</v>
      </c>
      <c r="J444" s="34">
        <v>43421</v>
      </c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  <c r="AH444" s="33"/>
      <c r="AI444" s="2"/>
      <c r="AK444" s="3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48"/>
      <c r="BL444" s="3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</row>
    <row r="445" spans="1:89" ht="12.75" customHeight="1" x14ac:dyDescent="0.35">
      <c r="A445" s="15">
        <f t="shared" si="34"/>
        <v>43422</v>
      </c>
      <c r="B445" s="107">
        <v>14159109</v>
      </c>
      <c r="C445" s="4">
        <f t="shared" si="35"/>
        <v>589962.875</v>
      </c>
      <c r="D445">
        <f t="shared" si="36"/>
        <v>2018</v>
      </c>
      <c r="E445">
        <f t="shared" si="37"/>
        <v>11</v>
      </c>
      <c r="F445" s="33">
        <v>10190</v>
      </c>
      <c r="G445" s="33" t="s">
        <v>29</v>
      </c>
      <c r="H445" s="33">
        <v>24</v>
      </c>
      <c r="I445" s="33" t="s">
        <v>74</v>
      </c>
      <c r="J445" s="34">
        <v>43422</v>
      </c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  <c r="AH445" s="33"/>
      <c r="AI445" s="2"/>
      <c r="AK445" s="3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48"/>
      <c r="BL445" s="3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</row>
    <row r="446" spans="1:89" ht="12.75" customHeight="1" x14ac:dyDescent="0.35">
      <c r="A446" s="15">
        <f t="shared" si="34"/>
        <v>43423</v>
      </c>
      <c r="B446" s="107">
        <v>14588737</v>
      </c>
      <c r="C446" s="4">
        <f t="shared" si="35"/>
        <v>607864.04166666663</v>
      </c>
      <c r="D446">
        <f t="shared" si="36"/>
        <v>2018</v>
      </c>
      <c r="E446">
        <f t="shared" si="37"/>
        <v>11</v>
      </c>
      <c r="F446" s="33">
        <v>10190</v>
      </c>
      <c r="G446" s="33" t="s">
        <v>29</v>
      </c>
      <c r="H446" s="33">
        <v>24</v>
      </c>
      <c r="I446" s="33" t="s">
        <v>74</v>
      </c>
      <c r="J446" s="34">
        <v>43423</v>
      </c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  <c r="AH446" s="33"/>
      <c r="AI446" s="2"/>
      <c r="AK446" s="3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48"/>
      <c r="BL446" s="3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</row>
    <row r="447" spans="1:89" ht="12.75" customHeight="1" x14ac:dyDescent="0.35">
      <c r="A447" s="15">
        <f t="shared" si="34"/>
        <v>43424</v>
      </c>
      <c r="B447" s="107">
        <v>14589142</v>
      </c>
      <c r="C447" s="4">
        <f t="shared" si="35"/>
        <v>607880.91666666663</v>
      </c>
      <c r="D447">
        <f t="shared" si="36"/>
        <v>2018</v>
      </c>
      <c r="E447">
        <f t="shared" si="37"/>
        <v>11</v>
      </c>
      <c r="F447" s="33">
        <v>10190</v>
      </c>
      <c r="G447" s="33" t="s">
        <v>29</v>
      </c>
      <c r="H447" s="33">
        <v>24</v>
      </c>
      <c r="I447" s="33" t="s">
        <v>74</v>
      </c>
      <c r="J447" s="34">
        <v>43424</v>
      </c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  <c r="AH447" s="33"/>
      <c r="AI447" s="2"/>
      <c r="AK447" s="3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48"/>
      <c r="BL447" s="3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</row>
    <row r="448" spans="1:89" ht="12.75" customHeight="1" x14ac:dyDescent="0.35">
      <c r="A448" s="15">
        <f t="shared" si="34"/>
        <v>43425</v>
      </c>
      <c r="B448" s="107">
        <v>14689649</v>
      </c>
      <c r="C448" s="4">
        <f t="shared" si="35"/>
        <v>612068.70833333337</v>
      </c>
      <c r="D448">
        <f t="shared" si="36"/>
        <v>2018</v>
      </c>
      <c r="E448">
        <f t="shared" si="37"/>
        <v>11</v>
      </c>
      <c r="F448" s="33">
        <v>10190</v>
      </c>
      <c r="G448" s="33" t="s">
        <v>29</v>
      </c>
      <c r="H448" s="33">
        <v>24</v>
      </c>
      <c r="I448" s="33" t="s">
        <v>74</v>
      </c>
      <c r="J448" s="34">
        <v>43425</v>
      </c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  <c r="AH448" s="33"/>
      <c r="AI448" s="2"/>
      <c r="AK448" s="3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48"/>
      <c r="BL448" s="3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</row>
    <row r="449" spans="1:89" ht="12.75" customHeight="1" x14ac:dyDescent="0.35">
      <c r="A449" s="15">
        <f t="shared" si="34"/>
        <v>43426</v>
      </c>
      <c r="B449" s="107">
        <v>14060466</v>
      </c>
      <c r="C449" s="4">
        <f t="shared" si="35"/>
        <v>585852.75</v>
      </c>
      <c r="D449">
        <f t="shared" si="36"/>
        <v>2018</v>
      </c>
      <c r="E449">
        <f t="shared" si="37"/>
        <v>11</v>
      </c>
      <c r="F449" s="33">
        <v>10190</v>
      </c>
      <c r="G449" s="33" t="s">
        <v>29</v>
      </c>
      <c r="H449" s="33">
        <v>24</v>
      </c>
      <c r="I449" s="33" t="s">
        <v>74</v>
      </c>
      <c r="J449" s="34">
        <v>43426</v>
      </c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  <c r="AH449" s="33"/>
      <c r="AI449" s="2"/>
      <c r="AK449" s="3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48"/>
      <c r="BL449" s="3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</row>
    <row r="450" spans="1:89" ht="12.75" customHeight="1" x14ac:dyDescent="0.35">
      <c r="A450" s="15">
        <f t="shared" si="34"/>
        <v>43427</v>
      </c>
      <c r="B450" s="107">
        <v>13595343</v>
      </c>
      <c r="C450" s="4">
        <f t="shared" si="35"/>
        <v>566472.625</v>
      </c>
      <c r="D450">
        <f t="shared" si="36"/>
        <v>2018</v>
      </c>
      <c r="E450">
        <f t="shared" si="37"/>
        <v>11</v>
      </c>
      <c r="F450" s="33">
        <v>10190</v>
      </c>
      <c r="G450" s="33" t="s">
        <v>29</v>
      </c>
      <c r="H450" s="33">
        <v>24</v>
      </c>
      <c r="I450" s="33" t="s">
        <v>74</v>
      </c>
      <c r="J450" s="34">
        <v>43427</v>
      </c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  <c r="AH450" s="33"/>
      <c r="AI450" s="2"/>
      <c r="AK450" s="3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48"/>
      <c r="BL450" s="3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</row>
    <row r="451" spans="1:89" ht="12.75" customHeight="1" x14ac:dyDescent="0.35">
      <c r="A451" s="15">
        <f t="shared" si="34"/>
        <v>43428</v>
      </c>
      <c r="B451" s="107">
        <v>13122004</v>
      </c>
      <c r="C451" s="4">
        <f t="shared" si="35"/>
        <v>546750.16666666663</v>
      </c>
      <c r="D451">
        <f t="shared" si="36"/>
        <v>2018</v>
      </c>
      <c r="E451">
        <f t="shared" si="37"/>
        <v>11</v>
      </c>
      <c r="F451" s="33">
        <v>10190</v>
      </c>
      <c r="G451" s="33" t="s">
        <v>29</v>
      </c>
      <c r="H451" s="33">
        <v>24</v>
      </c>
      <c r="I451" s="33" t="s">
        <v>74</v>
      </c>
      <c r="J451" s="34">
        <v>43428</v>
      </c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  <c r="AH451" s="33"/>
      <c r="AI451" s="2"/>
      <c r="AK451" s="3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48"/>
      <c r="BL451" s="3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</row>
    <row r="452" spans="1:89" ht="12.75" customHeight="1" x14ac:dyDescent="0.35">
      <c r="A452" s="15">
        <f t="shared" si="34"/>
        <v>43429</v>
      </c>
      <c r="B452" s="107">
        <v>13534240</v>
      </c>
      <c r="C452" s="4">
        <f t="shared" si="35"/>
        <v>563926.66666666663</v>
      </c>
      <c r="D452">
        <f t="shared" si="36"/>
        <v>2018</v>
      </c>
      <c r="E452">
        <f t="shared" si="37"/>
        <v>11</v>
      </c>
      <c r="F452" s="33">
        <v>10190</v>
      </c>
      <c r="G452" s="33" t="s">
        <v>29</v>
      </c>
      <c r="H452" s="33">
        <v>24</v>
      </c>
      <c r="I452" s="33" t="s">
        <v>74</v>
      </c>
      <c r="J452" s="34">
        <v>43429</v>
      </c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  <c r="AH452" s="33"/>
      <c r="AI452" s="2"/>
      <c r="AK452" s="3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48"/>
      <c r="BL452" s="3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</row>
    <row r="453" spans="1:89" ht="12.75" customHeight="1" x14ac:dyDescent="0.35">
      <c r="A453" s="15">
        <f t="shared" si="34"/>
        <v>43430</v>
      </c>
      <c r="B453" s="107">
        <v>14379955</v>
      </c>
      <c r="C453" s="4">
        <f t="shared" si="35"/>
        <v>599164.79166666663</v>
      </c>
      <c r="D453">
        <f t="shared" si="36"/>
        <v>2018</v>
      </c>
      <c r="E453">
        <f t="shared" si="37"/>
        <v>11</v>
      </c>
      <c r="F453" s="33">
        <v>10190</v>
      </c>
      <c r="G453" s="33" t="s">
        <v>29</v>
      </c>
      <c r="H453" s="33">
        <v>24</v>
      </c>
      <c r="I453" s="33" t="s">
        <v>74</v>
      </c>
      <c r="J453" s="34">
        <v>43430</v>
      </c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  <c r="AH453" s="33"/>
      <c r="AI453" s="2"/>
      <c r="AK453" s="3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48"/>
      <c r="BL453" s="3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</row>
    <row r="454" spans="1:89" ht="12.75" customHeight="1" x14ac:dyDescent="0.35">
      <c r="A454" s="15">
        <f t="shared" si="34"/>
        <v>43431</v>
      </c>
      <c r="B454" s="107">
        <v>14043547</v>
      </c>
      <c r="C454" s="4">
        <f t="shared" si="35"/>
        <v>585147.79166666663</v>
      </c>
      <c r="D454">
        <f t="shared" si="36"/>
        <v>2018</v>
      </c>
      <c r="E454">
        <f t="shared" si="37"/>
        <v>11</v>
      </c>
      <c r="F454" s="33">
        <v>10190</v>
      </c>
      <c r="G454" s="33" t="s">
        <v>29</v>
      </c>
      <c r="H454" s="33">
        <v>24</v>
      </c>
      <c r="I454" s="33" t="s">
        <v>74</v>
      </c>
      <c r="J454" s="34">
        <v>43431</v>
      </c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  <c r="AH454" s="33"/>
      <c r="AI454" s="2"/>
      <c r="AK454" s="3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48"/>
      <c r="BL454" s="3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</row>
    <row r="455" spans="1:89" ht="12.75" customHeight="1" x14ac:dyDescent="0.35">
      <c r="A455" s="15">
        <f t="shared" si="34"/>
        <v>43432</v>
      </c>
      <c r="B455" s="107">
        <v>14140215</v>
      </c>
      <c r="C455" s="4">
        <f t="shared" si="35"/>
        <v>589175.625</v>
      </c>
      <c r="D455">
        <f t="shared" si="36"/>
        <v>2018</v>
      </c>
      <c r="E455">
        <f t="shared" si="37"/>
        <v>11</v>
      </c>
      <c r="F455" s="33">
        <v>10190</v>
      </c>
      <c r="G455" s="33" t="s">
        <v>29</v>
      </c>
      <c r="H455" s="33">
        <v>24</v>
      </c>
      <c r="I455" s="33" t="s">
        <v>74</v>
      </c>
      <c r="J455" s="34">
        <v>43432</v>
      </c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  <c r="AH455" s="33"/>
      <c r="AI455" s="2"/>
      <c r="AK455" s="3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48"/>
      <c r="BL455" s="3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</row>
    <row r="456" spans="1:89" ht="12.75" customHeight="1" x14ac:dyDescent="0.35">
      <c r="A456" s="15">
        <f t="shared" si="34"/>
        <v>43433</v>
      </c>
      <c r="B456" s="107">
        <v>13802073</v>
      </c>
      <c r="C456" s="4">
        <f t="shared" si="35"/>
        <v>575086.375</v>
      </c>
      <c r="D456">
        <f t="shared" si="36"/>
        <v>2018</v>
      </c>
      <c r="E456">
        <f t="shared" si="37"/>
        <v>11</v>
      </c>
      <c r="F456" s="33">
        <v>10190</v>
      </c>
      <c r="G456" s="33" t="s">
        <v>29</v>
      </c>
      <c r="H456" s="33">
        <v>24</v>
      </c>
      <c r="I456" s="33" t="s">
        <v>74</v>
      </c>
      <c r="J456" s="34">
        <v>43433</v>
      </c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  <c r="AH456" s="33"/>
      <c r="AI456" s="2"/>
      <c r="AK456" s="3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48"/>
      <c r="BL456" s="3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</row>
    <row r="457" spans="1:89" ht="12.75" customHeight="1" x14ac:dyDescent="0.35">
      <c r="A457" s="15">
        <f t="shared" si="34"/>
        <v>43434</v>
      </c>
      <c r="B457" s="107">
        <v>13883055</v>
      </c>
      <c r="C457" s="4">
        <f t="shared" si="35"/>
        <v>578460.625</v>
      </c>
      <c r="D457">
        <f t="shared" si="36"/>
        <v>2018</v>
      </c>
      <c r="E457">
        <f t="shared" si="37"/>
        <v>11</v>
      </c>
      <c r="F457" s="33">
        <v>10190</v>
      </c>
      <c r="G457" s="33" t="s">
        <v>29</v>
      </c>
      <c r="H457" s="33">
        <v>24</v>
      </c>
      <c r="I457" s="33" t="s">
        <v>74</v>
      </c>
      <c r="J457" s="34">
        <v>43434</v>
      </c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  <c r="AH457" s="33"/>
      <c r="AI457" s="2"/>
      <c r="AK457" s="3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48"/>
      <c r="BL457" s="3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</row>
    <row r="458" spans="1:89" ht="12.75" customHeight="1" x14ac:dyDescent="0.35">
      <c r="A458" s="15">
        <f t="shared" si="34"/>
        <v>43435</v>
      </c>
      <c r="B458" s="107">
        <v>13854296</v>
      </c>
      <c r="C458" s="4">
        <f t="shared" si="35"/>
        <v>577262.33333333337</v>
      </c>
      <c r="D458">
        <f t="shared" si="36"/>
        <v>2018</v>
      </c>
      <c r="E458">
        <f t="shared" si="37"/>
        <v>12</v>
      </c>
      <c r="F458" s="33">
        <v>10190</v>
      </c>
      <c r="G458" s="33" t="s">
        <v>29</v>
      </c>
      <c r="H458" s="33">
        <v>24</v>
      </c>
      <c r="I458" s="33" t="s">
        <v>74</v>
      </c>
      <c r="J458" s="34">
        <v>43435</v>
      </c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  <c r="AH458" s="33"/>
      <c r="AI458" s="2"/>
      <c r="AK458" s="3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48"/>
      <c r="BL458" s="3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</row>
    <row r="459" spans="1:89" ht="12.75" customHeight="1" x14ac:dyDescent="0.35">
      <c r="A459" s="15">
        <f t="shared" si="34"/>
        <v>43436</v>
      </c>
      <c r="B459" s="107">
        <v>13612491</v>
      </c>
      <c r="C459" s="4">
        <f t="shared" si="35"/>
        <v>567187.125</v>
      </c>
      <c r="D459">
        <f t="shared" si="36"/>
        <v>2018</v>
      </c>
      <c r="E459">
        <f t="shared" si="37"/>
        <v>12</v>
      </c>
      <c r="F459" s="33">
        <v>10190</v>
      </c>
      <c r="G459" s="33" t="s">
        <v>29</v>
      </c>
      <c r="H459" s="33">
        <v>24</v>
      </c>
      <c r="I459" s="33" t="s">
        <v>74</v>
      </c>
      <c r="J459" s="34">
        <v>43436</v>
      </c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  <c r="AH459" s="33"/>
      <c r="AI459" s="2"/>
      <c r="AK459" s="3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48"/>
      <c r="BL459" s="3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</row>
    <row r="460" spans="1:89" ht="12.75" customHeight="1" x14ac:dyDescent="0.35">
      <c r="A460" s="15">
        <f t="shared" si="34"/>
        <v>43437</v>
      </c>
      <c r="B460" s="107">
        <v>14048674</v>
      </c>
      <c r="C460" s="4">
        <f t="shared" si="35"/>
        <v>585361.41666666663</v>
      </c>
      <c r="D460">
        <f t="shared" si="36"/>
        <v>2018</v>
      </c>
      <c r="E460">
        <f t="shared" si="37"/>
        <v>12</v>
      </c>
      <c r="F460" s="33">
        <v>10190</v>
      </c>
      <c r="G460" s="33" t="s">
        <v>29</v>
      </c>
      <c r="H460" s="33">
        <v>24</v>
      </c>
      <c r="I460" s="33" t="s">
        <v>74</v>
      </c>
      <c r="J460" s="34">
        <v>43437</v>
      </c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  <c r="AH460" s="33"/>
      <c r="AI460" s="2"/>
      <c r="AK460" s="3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48"/>
      <c r="BL460" s="3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</row>
    <row r="461" spans="1:89" ht="12.75" customHeight="1" x14ac:dyDescent="0.35">
      <c r="A461" s="15">
        <f t="shared" si="34"/>
        <v>43438</v>
      </c>
      <c r="B461" s="107">
        <v>15416845</v>
      </c>
      <c r="C461" s="4">
        <f t="shared" si="35"/>
        <v>642368.54166666663</v>
      </c>
      <c r="D461">
        <f t="shared" si="36"/>
        <v>2018</v>
      </c>
      <c r="E461">
        <f t="shared" si="37"/>
        <v>12</v>
      </c>
      <c r="F461" s="33">
        <v>10190</v>
      </c>
      <c r="G461" s="33" t="s">
        <v>29</v>
      </c>
      <c r="H461" s="33">
        <v>24</v>
      </c>
      <c r="I461" s="33" t="s">
        <v>74</v>
      </c>
      <c r="J461" s="34">
        <v>43438</v>
      </c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  <c r="AH461" s="33"/>
      <c r="AI461" s="2"/>
      <c r="AK461" s="3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48"/>
      <c r="BL461" s="3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</row>
    <row r="462" spans="1:89" ht="12.75" customHeight="1" x14ac:dyDescent="0.35">
      <c r="A462" s="15">
        <f t="shared" si="34"/>
        <v>43439</v>
      </c>
      <c r="B462" s="107">
        <v>15343059</v>
      </c>
      <c r="C462" s="4">
        <f t="shared" si="35"/>
        <v>639294.125</v>
      </c>
      <c r="D462">
        <f t="shared" si="36"/>
        <v>2018</v>
      </c>
      <c r="E462">
        <f t="shared" si="37"/>
        <v>12</v>
      </c>
      <c r="F462" s="33">
        <v>10190</v>
      </c>
      <c r="G462" s="33" t="s">
        <v>29</v>
      </c>
      <c r="H462" s="33">
        <v>24</v>
      </c>
      <c r="I462" s="33" t="s">
        <v>74</v>
      </c>
      <c r="J462" s="34">
        <v>43439</v>
      </c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  <c r="AH462" s="33"/>
      <c r="AI462" s="2"/>
      <c r="AK462" s="3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48"/>
      <c r="BL462" s="3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</row>
    <row r="463" spans="1:89" ht="12.75" customHeight="1" x14ac:dyDescent="0.35">
      <c r="A463" s="15">
        <f t="shared" si="34"/>
        <v>43440</v>
      </c>
      <c r="B463" s="107">
        <v>16174593</v>
      </c>
      <c r="C463" s="4">
        <f t="shared" si="35"/>
        <v>673941.375</v>
      </c>
      <c r="D463">
        <f t="shared" si="36"/>
        <v>2018</v>
      </c>
      <c r="E463">
        <f t="shared" si="37"/>
        <v>12</v>
      </c>
      <c r="F463" s="33">
        <v>10190</v>
      </c>
      <c r="G463" s="33" t="s">
        <v>29</v>
      </c>
      <c r="H463" s="33">
        <v>24</v>
      </c>
      <c r="I463" s="33" t="s">
        <v>74</v>
      </c>
      <c r="J463" s="34">
        <v>43440</v>
      </c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  <c r="AH463" s="33"/>
      <c r="AI463" s="2"/>
      <c r="AK463" s="3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48"/>
      <c r="BL463" s="3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</row>
    <row r="464" spans="1:89" ht="12.75" customHeight="1" x14ac:dyDescent="0.35">
      <c r="A464" s="15">
        <f t="shared" si="34"/>
        <v>43441</v>
      </c>
      <c r="B464" s="107">
        <v>16179868</v>
      </c>
      <c r="C464" s="4">
        <f t="shared" si="35"/>
        <v>674161.16666666663</v>
      </c>
      <c r="D464">
        <f t="shared" si="36"/>
        <v>2018</v>
      </c>
      <c r="E464">
        <f t="shared" si="37"/>
        <v>12</v>
      </c>
      <c r="F464" s="33">
        <v>10190</v>
      </c>
      <c r="G464" s="33" t="s">
        <v>29</v>
      </c>
      <c r="H464" s="33">
        <v>24</v>
      </c>
      <c r="I464" s="33" t="s">
        <v>74</v>
      </c>
      <c r="J464" s="34">
        <v>43441</v>
      </c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  <c r="AH464" s="33"/>
      <c r="AI464" s="2"/>
      <c r="AK464" s="3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48"/>
      <c r="BL464" s="3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</row>
    <row r="465" spans="1:89" ht="12.75" customHeight="1" x14ac:dyDescent="0.35">
      <c r="A465" s="15">
        <f t="shared" si="34"/>
        <v>43442</v>
      </c>
      <c r="B465" s="107">
        <v>15317713</v>
      </c>
      <c r="C465" s="4">
        <f t="shared" si="35"/>
        <v>638238.04166666663</v>
      </c>
      <c r="D465">
        <f t="shared" si="36"/>
        <v>2018</v>
      </c>
      <c r="E465">
        <f t="shared" si="37"/>
        <v>12</v>
      </c>
      <c r="F465" s="33">
        <v>10190</v>
      </c>
      <c r="G465" s="33" t="s">
        <v>29</v>
      </c>
      <c r="H465" s="33">
        <v>24</v>
      </c>
      <c r="I465" s="33" t="s">
        <v>74</v>
      </c>
      <c r="J465" s="34">
        <v>43442</v>
      </c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  <c r="AH465" s="33"/>
      <c r="AI465" s="2"/>
      <c r="AK465" s="3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48"/>
      <c r="BL465" s="3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</row>
    <row r="466" spans="1:89" ht="12.75" customHeight="1" x14ac:dyDescent="0.35">
      <c r="A466" s="15">
        <f t="shared" si="34"/>
        <v>43443</v>
      </c>
      <c r="B466" s="107">
        <v>14736187</v>
      </c>
      <c r="C466" s="4">
        <f t="shared" si="35"/>
        <v>614007.79166666663</v>
      </c>
      <c r="D466">
        <f t="shared" si="36"/>
        <v>2018</v>
      </c>
      <c r="E466">
        <f t="shared" si="37"/>
        <v>12</v>
      </c>
      <c r="F466" s="33">
        <v>10190</v>
      </c>
      <c r="G466" s="33" t="s">
        <v>29</v>
      </c>
      <c r="H466" s="33">
        <v>24</v>
      </c>
      <c r="I466" s="33" t="s">
        <v>74</v>
      </c>
      <c r="J466" s="34">
        <v>43443</v>
      </c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  <c r="AH466" s="33"/>
      <c r="AI466" s="2"/>
      <c r="AK466" s="3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48"/>
      <c r="BL466" s="3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</row>
    <row r="467" spans="1:89" ht="12.75" customHeight="1" x14ac:dyDescent="0.35">
      <c r="A467" s="15">
        <f t="shared" si="34"/>
        <v>43444</v>
      </c>
      <c r="B467" s="107">
        <v>15194264</v>
      </c>
      <c r="C467" s="4">
        <f t="shared" si="35"/>
        <v>633094.33333333337</v>
      </c>
      <c r="D467">
        <f t="shared" si="36"/>
        <v>2018</v>
      </c>
      <c r="E467">
        <f t="shared" si="37"/>
        <v>12</v>
      </c>
      <c r="F467" s="33">
        <v>10190</v>
      </c>
      <c r="G467" s="33" t="s">
        <v>29</v>
      </c>
      <c r="H467" s="33">
        <v>24</v>
      </c>
      <c r="I467" s="33" t="s">
        <v>74</v>
      </c>
      <c r="J467" s="34">
        <v>43444</v>
      </c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  <c r="AH467" s="33"/>
      <c r="AI467" s="2"/>
      <c r="AK467" s="3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48"/>
      <c r="BL467" s="3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</row>
    <row r="468" spans="1:89" ht="12.75" customHeight="1" x14ac:dyDescent="0.35">
      <c r="A468" s="15">
        <f t="shared" si="34"/>
        <v>43445</v>
      </c>
      <c r="B468" s="107">
        <v>14958795</v>
      </c>
      <c r="C468" s="4">
        <f t="shared" si="35"/>
        <v>623283.125</v>
      </c>
      <c r="D468">
        <f t="shared" si="36"/>
        <v>2018</v>
      </c>
      <c r="E468">
        <f t="shared" si="37"/>
        <v>12</v>
      </c>
      <c r="F468" s="33">
        <v>10190</v>
      </c>
      <c r="G468" s="33" t="s">
        <v>29</v>
      </c>
      <c r="H468" s="33">
        <v>24</v>
      </c>
      <c r="I468" s="33" t="s">
        <v>74</v>
      </c>
      <c r="J468" s="34">
        <v>43445</v>
      </c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  <c r="AH468" s="33"/>
      <c r="AI468" s="2"/>
      <c r="AK468" s="3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48"/>
      <c r="BL468" s="3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</row>
    <row r="469" spans="1:89" ht="12.75" customHeight="1" x14ac:dyDescent="0.35">
      <c r="A469" s="15">
        <f t="shared" si="34"/>
        <v>43446</v>
      </c>
      <c r="B469" s="107">
        <v>14151644</v>
      </c>
      <c r="C469" s="4">
        <f t="shared" si="35"/>
        <v>589651.83333333337</v>
      </c>
      <c r="D469">
        <f t="shared" si="36"/>
        <v>2018</v>
      </c>
      <c r="E469">
        <f t="shared" si="37"/>
        <v>12</v>
      </c>
      <c r="F469" s="33">
        <v>10190</v>
      </c>
      <c r="G469" s="33" t="s">
        <v>29</v>
      </c>
      <c r="H469" s="33">
        <v>24</v>
      </c>
      <c r="I469" s="33" t="s">
        <v>74</v>
      </c>
      <c r="J469" s="34">
        <v>43446</v>
      </c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  <c r="AH469" s="33"/>
      <c r="AI469" s="2"/>
      <c r="AK469" s="3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48"/>
      <c r="BL469" s="3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</row>
    <row r="470" spans="1:89" ht="12.75" customHeight="1" x14ac:dyDescent="0.35">
      <c r="A470" s="15">
        <f t="shared" si="34"/>
        <v>43447</v>
      </c>
      <c r="B470" s="107">
        <v>14135779</v>
      </c>
      <c r="C470" s="4">
        <f t="shared" si="35"/>
        <v>588990.79166666663</v>
      </c>
      <c r="D470">
        <f t="shared" si="36"/>
        <v>2018</v>
      </c>
      <c r="E470">
        <f t="shared" si="37"/>
        <v>12</v>
      </c>
      <c r="F470" s="33">
        <v>10190</v>
      </c>
      <c r="G470" s="33" t="s">
        <v>29</v>
      </c>
      <c r="H470" s="33">
        <v>24</v>
      </c>
      <c r="I470" s="33" t="s">
        <v>74</v>
      </c>
      <c r="J470" s="34">
        <v>43447</v>
      </c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  <c r="AH470" s="33"/>
      <c r="AI470" s="2"/>
      <c r="AK470" s="3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48"/>
      <c r="BL470" s="3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</row>
    <row r="471" spans="1:89" ht="12.75" customHeight="1" x14ac:dyDescent="0.35">
      <c r="A471" s="15">
        <f t="shared" si="34"/>
        <v>43448</v>
      </c>
      <c r="B471" s="107">
        <v>14412778</v>
      </c>
      <c r="C471" s="4">
        <f t="shared" si="35"/>
        <v>600532.41666666663</v>
      </c>
      <c r="D471">
        <f t="shared" si="36"/>
        <v>2018</v>
      </c>
      <c r="E471">
        <f t="shared" si="37"/>
        <v>12</v>
      </c>
      <c r="F471" s="33">
        <v>10190</v>
      </c>
      <c r="G471" s="33" t="s">
        <v>29</v>
      </c>
      <c r="H471" s="33">
        <v>24</v>
      </c>
      <c r="I471" s="33" t="s">
        <v>74</v>
      </c>
      <c r="J471" s="34">
        <v>43448</v>
      </c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  <c r="AH471" s="33"/>
      <c r="AI471" s="2"/>
      <c r="AK471" s="3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48"/>
      <c r="BL471" s="3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</row>
    <row r="472" spans="1:89" ht="12.75" customHeight="1" x14ac:dyDescent="0.35">
      <c r="A472" s="15">
        <f t="shared" si="34"/>
        <v>43449</v>
      </c>
      <c r="B472" s="107">
        <v>13896802</v>
      </c>
      <c r="C472" s="4">
        <f t="shared" si="35"/>
        <v>579033.41666666663</v>
      </c>
      <c r="D472">
        <f t="shared" si="36"/>
        <v>2018</v>
      </c>
      <c r="E472">
        <f t="shared" si="37"/>
        <v>12</v>
      </c>
      <c r="F472" s="33">
        <v>10190</v>
      </c>
      <c r="G472" s="33" t="s">
        <v>29</v>
      </c>
      <c r="H472" s="33">
        <v>24</v>
      </c>
      <c r="I472" s="33" t="s">
        <v>74</v>
      </c>
      <c r="J472" s="34">
        <v>43449</v>
      </c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  <c r="AH472" s="33"/>
      <c r="AI472" s="2"/>
      <c r="AK472" s="3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48"/>
      <c r="BL472" s="3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</row>
    <row r="473" spans="1:89" ht="12.75" customHeight="1" x14ac:dyDescent="0.35">
      <c r="A473" s="15">
        <f t="shared" si="34"/>
        <v>43450</v>
      </c>
      <c r="B473" s="107">
        <v>13875500</v>
      </c>
      <c r="C473" s="4">
        <f t="shared" si="35"/>
        <v>578145.83333333337</v>
      </c>
      <c r="D473">
        <f t="shared" si="36"/>
        <v>2018</v>
      </c>
      <c r="E473">
        <f t="shared" si="37"/>
        <v>12</v>
      </c>
      <c r="F473" s="33">
        <v>10190</v>
      </c>
      <c r="G473" s="33" t="s">
        <v>29</v>
      </c>
      <c r="H473" s="33">
        <v>24</v>
      </c>
      <c r="I473" s="33" t="s">
        <v>74</v>
      </c>
      <c r="J473" s="34">
        <v>43450</v>
      </c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  <c r="AH473" s="33"/>
      <c r="AI473" s="2"/>
      <c r="AK473" s="3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48"/>
      <c r="BL473" s="3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</row>
    <row r="474" spans="1:89" ht="12.75" customHeight="1" x14ac:dyDescent="0.35">
      <c r="A474" s="15">
        <f t="shared" si="34"/>
        <v>43451</v>
      </c>
      <c r="B474" s="107">
        <v>14338586</v>
      </c>
      <c r="C474" s="4">
        <f t="shared" si="35"/>
        <v>597441.08333333337</v>
      </c>
      <c r="D474">
        <f t="shared" si="36"/>
        <v>2018</v>
      </c>
      <c r="E474">
        <f t="shared" si="37"/>
        <v>12</v>
      </c>
      <c r="F474" s="33">
        <v>10190</v>
      </c>
      <c r="G474" s="33" t="s">
        <v>29</v>
      </c>
      <c r="H474" s="33">
        <v>24</v>
      </c>
      <c r="I474" s="33" t="s">
        <v>74</v>
      </c>
      <c r="J474" s="34">
        <v>43451</v>
      </c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  <c r="AH474" s="33"/>
      <c r="AI474" s="2"/>
      <c r="AK474" s="3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48"/>
      <c r="BL474" s="3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</row>
    <row r="475" spans="1:89" ht="12.75" customHeight="1" x14ac:dyDescent="0.35">
      <c r="A475" s="15">
        <f t="shared" si="34"/>
        <v>43452</v>
      </c>
      <c r="B475" s="107">
        <v>13729211</v>
      </c>
      <c r="C475" s="4">
        <f t="shared" si="35"/>
        <v>572050.45833333337</v>
      </c>
      <c r="D475">
        <f t="shared" si="36"/>
        <v>2018</v>
      </c>
      <c r="E475">
        <f t="shared" si="37"/>
        <v>12</v>
      </c>
      <c r="F475" s="33">
        <v>10190</v>
      </c>
      <c r="G475" s="33" t="s">
        <v>29</v>
      </c>
      <c r="H475" s="33">
        <v>24</v>
      </c>
      <c r="I475" s="33" t="s">
        <v>74</v>
      </c>
      <c r="J475" s="34">
        <v>43452</v>
      </c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  <c r="AH475" s="33"/>
      <c r="AI475" s="2"/>
      <c r="AK475" s="3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48"/>
      <c r="BL475" s="3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</row>
    <row r="476" spans="1:89" ht="12.75" customHeight="1" x14ac:dyDescent="0.35">
      <c r="A476" s="15">
        <f t="shared" si="34"/>
        <v>43453</v>
      </c>
      <c r="B476" s="107">
        <v>14149412</v>
      </c>
      <c r="C476" s="4">
        <f t="shared" si="35"/>
        <v>589558.83333333337</v>
      </c>
      <c r="D476">
        <f t="shared" si="36"/>
        <v>2018</v>
      </c>
      <c r="E476">
        <f t="shared" si="37"/>
        <v>12</v>
      </c>
      <c r="F476" s="33">
        <v>10190</v>
      </c>
      <c r="G476" s="33" t="s">
        <v>29</v>
      </c>
      <c r="H476" s="33">
        <v>24</v>
      </c>
      <c r="I476" s="33" t="s">
        <v>74</v>
      </c>
      <c r="J476" s="34">
        <v>43453</v>
      </c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  <c r="AH476" s="33"/>
      <c r="AI476" s="2"/>
      <c r="AK476" s="3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48"/>
      <c r="BL476" s="3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</row>
    <row r="477" spans="1:89" ht="12.75" customHeight="1" x14ac:dyDescent="0.35">
      <c r="A477" s="15">
        <f t="shared" si="34"/>
        <v>43454</v>
      </c>
      <c r="B477" s="107">
        <v>13917505</v>
      </c>
      <c r="C477" s="4">
        <f t="shared" si="35"/>
        <v>579896.04166666663</v>
      </c>
      <c r="D477">
        <f t="shared" si="36"/>
        <v>2018</v>
      </c>
      <c r="E477">
        <f t="shared" si="37"/>
        <v>12</v>
      </c>
      <c r="F477" s="33">
        <v>10190</v>
      </c>
      <c r="G477" s="33" t="s">
        <v>29</v>
      </c>
      <c r="H477" s="33">
        <v>24</v>
      </c>
      <c r="I477" s="33" t="s">
        <v>74</v>
      </c>
      <c r="J477" s="34">
        <v>43454</v>
      </c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  <c r="AH477" s="33"/>
      <c r="AI477" s="2"/>
      <c r="AK477" s="3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48"/>
      <c r="BL477" s="3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</row>
    <row r="478" spans="1:89" ht="12.75" customHeight="1" x14ac:dyDescent="0.35">
      <c r="A478" s="15">
        <f t="shared" si="34"/>
        <v>43455</v>
      </c>
      <c r="B478" s="107">
        <v>14172391</v>
      </c>
      <c r="C478" s="4">
        <f t="shared" si="35"/>
        <v>590516.29166666663</v>
      </c>
      <c r="D478">
        <f t="shared" si="36"/>
        <v>2018</v>
      </c>
      <c r="E478">
        <f t="shared" si="37"/>
        <v>12</v>
      </c>
      <c r="F478" s="33">
        <v>10190</v>
      </c>
      <c r="G478" s="33" t="s">
        <v>29</v>
      </c>
      <c r="H478" s="33">
        <v>24</v>
      </c>
      <c r="I478" s="33" t="s">
        <v>74</v>
      </c>
      <c r="J478" s="34">
        <v>43455</v>
      </c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  <c r="AH478" s="33"/>
      <c r="AI478" s="2"/>
      <c r="AK478" s="3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48"/>
      <c r="BL478" s="3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</row>
    <row r="479" spans="1:89" ht="12.75" customHeight="1" x14ac:dyDescent="0.35">
      <c r="A479" s="15">
        <f t="shared" si="34"/>
        <v>43456</v>
      </c>
      <c r="B479" s="107">
        <v>14373285</v>
      </c>
      <c r="C479" s="4">
        <f t="shared" si="35"/>
        <v>598886.875</v>
      </c>
      <c r="D479">
        <f t="shared" si="36"/>
        <v>2018</v>
      </c>
      <c r="E479">
        <f t="shared" si="37"/>
        <v>12</v>
      </c>
      <c r="F479" s="33">
        <v>10190</v>
      </c>
      <c r="G479" s="33" t="s">
        <v>29</v>
      </c>
      <c r="H479" s="33">
        <v>24</v>
      </c>
      <c r="I479" s="33" t="s">
        <v>74</v>
      </c>
      <c r="J479" s="34">
        <v>43456</v>
      </c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  <c r="AH479" s="33"/>
      <c r="AI479" s="2"/>
      <c r="AK479" s="3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48"/>
      <c r="BL479" s="3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</row>
    <row r="480" spans="1:89" ht="12.75" customHeight="1" x14ac:dyDescent="0.35">
      <c r="A480" s="15">
        <f t="shared" si="34"/>
        <v>43457</v>
      </c>
      <c r="B480" s="107">
        <v>13591676</v>
      </c>
      <c r="C480" s="4">
        <f t="shared" si="35"/>
        <v>566319.83333333337</v>
      </c>
      <c r="D480">
        <f t="shared" si="36"/>
        <v>2018</v>
      </c>
      <c r="E480">
        <f t="shared" si="37"/>
        <v>12</v>
      </c>
      <c r="F480" s="33">
        <v>10190</v>
      </c>
      <c r="G480" s="33" t="s">
        <v>29</v>
      </c>
      <c r="H480" s="33">
        <v>24</v>
      </c>
      <c r="I480" s="33" t="s">
        <v>74</v>
      </c>
      <c r="J480" s="34">
        <v>43457</v>
      </c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  <c r="AH480" s="33"/>
      <c r="AI480" s="2"/>
      <c r="AK480" s="3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48"/>
      <c r="BL480" s="3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</row>
    <row r="481" spans="1:89" ht="12.75" customHeight="1" x14ac:dyDescent="0.35">
      <c r="A481" s="15">
        <f t="shared" ref="A481:A544" si="38">J481</f>
        <v>43458</v>
      </c>
      <c r="B481" s="107">
        <v>13399475</v>
      </c>
      <c r="C481" s="4">
        <f t="shared" ref="C481:C544" si="39">B481/H481</f>
        <v>558311.45833333337</v>
      </c>
      <c r="D481">
        <f t="shared" ref="D481:D544" si="40">YEAR(J481)</f>
        <v>2018</v>
      </c>
      <c r="E481">
        <f t="shared" ref="E481:E544" si="41">MONTH(J481)</f>
        <v>12</v>
      </c>
      <c r="F481" s="33">
        <v>10190</v>
      </c>
      <c r="G481" s="33" t="s">
        <v>29</v>
      </c>
      <c r="H481" s="33">
        <v>24</v>
      </c>
      <c r="I481" s="33" t="s">
        <v>74</v>
      </c>
      <c r="J481" s="34">
        <v>43458</v>
      </c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  <c r="AH481" s="33"/>
      <c r="AI481" s="2"/>
      <c r="AK481" s="3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48"/>
      <c r="BL481" s="3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</row>
    <row r="482" spans="1:89" ht="12.75" customHeight="1" x14ac:dyDescent="0.35">
      <c r="A482" s="15">
        <f t="shared" si="38"/>
        <v>43459</v>
      </c>
      <c r="B482" s="107">
        <v>13191468</v>
      </c>
      <c r="C482" s="4">
        <f t="shared" si="39"/>
        <v>549644.5</v>
      </c>
      <c r="D482">
        <f t="shared" si="40"/>
        <v>2018</v>
      </c>
      <c r="E482">
        <f t="shared" si="41"/>
        <v>12</v>
      </c>
      <c r="F482" s="33">
        <v>10190</v>
      </c>
      <c r="G482" s="33" t="s">
        <v>29</v>
      </c>
      <c r="H482" s="33">
        <v>24</v>
      </c>
      <c r="I482" s="33" t="s">
        <v>74</v>
      </c>
      <c r="J482" s="34">
        <v>43459</v>
      </c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  <c r="AH482" s="33"/>
      <c r="AI482" s="2"/>
      <c r="AK482" s="3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48"/>
      <c r="BL482" s="3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</row>
    <row r="483" spans="1:89" ht="12.75" customHeight="1" x14ac:dyDescent="0.35">
      <c r="A483" s="15">
        <f t="shared" si="38"/>
        <v>43460</v>
      </c>
      <c r="B483" s="107">
        <v>13877262</v>
      </c>
      <c r="C483" s="4">
        <f t="shared" si="39"/>
        <v>578219.25</v>
      </c>
      <c r="D483">
        <f t="shared" si="40"/>
        <v>2018</v>
      </c>
      <c r="E483">
        <f t="shared" si="41"/>
        <v>12</v>
      </c>
      <c r="F483" s="33">
        <v>10190</v>
      </c>
      <c r="G483" s="33" t="s">
        <v>29</v>
      </c>
      <c r="H483" s="33">
        <v>24</v>
      </c>
      <c r="I483" s="33" t="s">
        <v>74</v>
      </c>
      <c r="J483" s="34">
        <v>43460</v>
      </c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  <c r="AH483" s="33"/>
      <c r="AI483" s="2"/>
      <c r="AK483" s="3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48"/>
      <c r="BL483" s="3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</row>
    <row r="484" spans="1:89" ht="12.75" customHeight="1" x14ac:dyDescent="0.35">
      <c r="A484" s="15">
        <f t="shared" si="38"/>
        <v>43461</v>
      </c>
      <c r="B484" s="107">
        <v>14621577</v>
      </c>
      <c r="C484" s="4">
        <f t="shared" si="39"/>
        <v>609232.375</v>
      </c>
      <c r="D484">
        <f t="shared" si="40"/>
        <v>2018</v>
      </c>
      <c r="E484">
        <f t="shared" si="41"/>
        <v>12</v>
      </c>
      <c r="F484" s="33">
        <v>10190</v>
      </c>
      <c r="G484" s="33" t="s">
        <v>29</v>
      </c>
      <c r="H484" s="33">
        <v>24</v>
      </c>
      <c r="I484" s="33" t="s">
        <v>74</v>
      </c>
      <c r="J484" s="34">
        <v>43461</v>
      </c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  <c r="AH484" s="33"/>
      <c r="AI484" s="2"/>
      <c r="AK484" s="3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48"/>
      <c r="BL484" s="3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</row>
    <row r="485" spans="1:89" ht="12.75" customHeight="1" x14ac:dyDescent="0.35">
      <c r="A485" s="15">
        <f t="shared" si="38"/>
        <v>43462</v>
      </c>
      <c r="B485" s="107">
        <v>14990760</v>
      </c>
      <c r="C485" s="4">
        <f t="shared" si="39"/>
        <v>624615</v>
      </c>
      <c r="D485">
        <f t="shared" si="40"/>
        <v>2018</v>
      </c>
      <c r="E485">
        <f t="shared" si="41"/>
        <v>12</v>
      </c>
      <c r="F485" s="33">
        <v>10190</v>
      </c>
      <c r="G485" s="33" t="s">
        <v>29</v>
      </c>
      <c r="H485" s="33">
        <v>24</v>
      </c>
      <c r="I485" s="33" t="s">
        <v>74</v>
      </c>
      <c r="J485" s="34">
        <v>43462</v>
      </c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  <c r="AH485" s="33"/>
      <c r="AI485" s="2"/>
      <c r="AK485" s="3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48"/>
      <c r="BL485" s="3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</row>
    <row r="486" spans="1:89" ht="12.75" customHeight="1" x14ac:dyDescent="0.35">
      <c r="A486" s="15">
        <f t="shared" si="38"/>
        <v>43463</v>
      </c>
      <c r="B486" s="107">
        <v>13683679</v>
      </c>
      <c r="C486" s="4">
        <f t="shared" si="39"/>
        <v>570153.29166666663</v>
      </c>
      <c r="D486">
        <f t="shared" si="40"/>
        <v>2018</v>
      </c>
      <c r="E486">
        <f t="shared" si="41"/>
        <v>12</v>
      </c>
      <c r="F486" s="33">
        <v>10190</v>
      </c>
      <c r="G486" s="33" t="s">
        <v>29</v>
      </c>
      <c r="H486" s="33">
        <v>24</v>
      </c>
      <c r="I486" s="33" t="s">
        <v>74</v>
      </c>
      <c r="J486" s="34">
        <v>43463</v>
      </c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  <c r="AH486" s="33"/>
      <c r="AI486" s="2"/>
      <c r="AK486" s="3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48"/>
      <c r="BL486" s="3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</row>
    <row r="487" spans="1:89" ht="12.75" customHeight="1" x14ac:dyDescent="0.35">
      <c r="A487" s="15">
        <f t="shared" si="38"/>
        <v>43464</v>
      </c>
      <c r="B487" s="107">
        <v>13181071</v>
      </c>
      <c r="C487" s="4">
        <f t="shared" si="39"/>
        <v>549211.29166666663</v>
      </c>
      <c r="D487">
        <f t="shared" si="40"/>
        <v>2018</v>
      </c>
      <c r="E487">
        <f t="shared" si="41"/>
        <v>12</v>
      </c>
      <c r="F487" s="33">
        <v>10190</v>
      </c>
      <c r="G487" s="33" t="s">
        <v>29</v>
      </c>
      <c r="H487" s="33">
        <v>24</v>
      </c>
      <c r="I487" s="33" t="s">
        <v>74</v>
      </c>
      <c r="J487" s="34">
        <v>43464</v>
      </c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  <c r="AH487" s="33"/>
      <c r="AI487" s="2"/>
      <c r="AK487" s="3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48"/>
      <c r="BL487" s="3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</row>
    <row r="488" spans="1:89" ht="12.75" customHeight="1" x14ac:dyDescent="0.35">
      <c r="A488" s="15">
        <f t="shared" si="38"/>
        <v>43465</v>
      </c>
      <c r="B488" s="107">
        <v>13812236</v>
      </c>
      <c r="C488" s="4">
        <f t="shared" si="39"/>
        <v>575509.83333333337</v>
      </c>
      <c r="D488">
        <f t="shared" si="40"/>
        <v>2018</v>
      </c>
      <c r="E488">
        <f t="shared" si="41"/>
        <v>12</v>
      </c>
      <c r="F488" s="33">
        <v>10190</v>
      </c>
      <c r="G488" s="33" t="s">
        <v>29</v>
      </c>
      <c r="H488" s="33">
        <v>24</v>
      </c>
      <c r="I488" s="33" t="s">
        <v>74</v>
      </c>
      <c r="J488" s="34">
        <v>43465</v>
      </c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  <c r="AH488" s="33"/>
      <c r="AI488" s="2"/>
      <c r="AK488" s="3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48"/>
      <c r="BL488" s="3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</row>
    <row r="489" spans="1:89" ht="12.75" customHeight="1" x14ac:dyDescent="0.35">
      <c r="A489" s="15">
        <f t="shared" si="38"/>
        <v>43466</v>
      </c>
      <c r="B489" s="107">
        <v>14314725</v>
      </c>
      <c r="C489" s="4">
        <f t="shared" si="39"/>
        <v>596446.875</v>
      </c>
      <c r="D489">
        <f t="shared" si="40"/>
        <v>2019</v>
      </c>
      <c r="E489">
        <f t="shared" si="41"/>
        <v>1</v>
      </c>
      <c r="F489" s="33">
        <v>10190</v>
      </c>
      <c r="G489" s="33" t="s">
        <v>29</v>
      </c>
      <c r="H489" s="33">
        <v>24</v>
      </c>
      <c r="I489" s="33" t="s">
        <v>74</v>
      </c>
      <c r="J489" s="34">
        <v>43466</v>
      </c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  <c r="AH489" s="33"/>
      <c r="AI489" s="2"/>
      <c r="AK489" s="3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48"/>
      <c r="BL489" s="3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</row>
    <row r="490" spans="1:89" ht="12.75" customHeight="1" x14ac:dyDescent="0.35">
      <c r="A490" s="15">
        <f t="shared" si="38"/>
        <v>43467</v>
      </c>
      <c r="B490" s="107">
        <v>14916816</v>
      </c>
      <c r="C490" s="4">
        <f t="shared" si="39"/>
        <v>621534</v>
      </c>
      <c r="D490">
        <f t="shared" si="40"/>
        <v>2019</v>
      </c>
      <c r="E490">
        <f t="shared" si="41"/>
        <v>1</v>
      </c>
      <c r="F490" s="33">
        <v>10190</v>
      </c>
      <c r="G490" s="33" t="s">
        <v>29</v>
      </c>
      <c r="H490" s="33">
        <v>24</v>
      </c>
      <c r="I490" s="33" t="s">
        <v>74</v>
      </c>
      <c r="J490" s="34">
        <v>43467</v>
      </c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  <c r="AH490" s="33"/>
      <c r="AI490" s="2"/>
      <c r="AK490" s="3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48"/>
      <c r="BL490" s="3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</row>
    <row r="491" spans="1:89" ht="12.75" customHeight="1" x14ac:dyDescent="0.35">
      <c r="A491" s="15">
        <f t="shared" si="38"/>
        <v>43468</v>
      </c>
      <c r="B491" s="107">
        <v>14383700</v>
      </c>
      <c r="C491" s="4">
        <f t="shared" si="39"/>
        <v>599320.83333333337</v>
      </c>
      <c r="D491">
        <f t="shared" si="40"/>
        <v>2019</v>
      </c>
      <c r="E491">
        <f t="shared" si="41"/>
        <v>1</v>
      </c>
      <c r="F491" s="33">
        <v>10190</v>
      </c>
      <c r="G491" s="33" t="s">
        <v>29</v>
      </c>
      <c r="H491" s="33">
        <v>24</v>
      </c>
      <c r="I491" s="33" t="s">
        <v>74</v>
      </c>
      <c r="J491" s="34">
        <v>43468</v>
      </c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  <c r="AH491" s="33"/>
      <c r="AI491" s="2"/>
      <c r="AK491" s="3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48"/>
      <c r="BL491" s="3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</row>
    <row r="492" spans="1:89" ht="12.75" customHeight="1" x14ac:dyDescent="0.35">
      <c r="A492" s="15">
        <f t="shared" si="38"/>
        <v>43469</v>
      </c>
      <c r="B492" s="107">
        <v>13564179</v>
      </c>
      <c r="C492" s="4">
        <f t="shared" si="39"/>
        <v>565174.125</v>
      </c>
      <c r="D492">
        <f t="shared" si="40"/>
        <v>2019</v>
      </c>
      <c r="E492">
        <f t="shared" si="41"/>
        <v>1</v>
      </c>
      <c r="F492" s="33">
        <v>10190</v>
      </c>
      <c r="G492" s="33" t="s">
        <v>29</v>
      </c>
      <c r="H492" s="33">
        <v>24</v>
      </c>
      <c r="I492" s="33" t="s">
        <v>74</v>
      </c>
      <c r="J492" s="34">
        <v>43469</v>
      </c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  <c r="AH492" s="33"/>
      <c r="AI492" s="2"/>
      <c r="AK492" s="3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48"/>
      <c r="BL492" s="3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</row>
    <row r="493" spans="1:89" ht="12.75" customHeight="1" x14ac:dyDescent="0.35">
      <c r="A493" s="15">
        <f t="shared" si="38"/>
        <v>43470</v>
      </c>
      <c r="B493" s="107">
        <v>13789033</v>
      </c>
      <c r="C493" s="4">
        <f t="shared" si="39"/>
        <v>574543.04166666663</v>
      </c>
      <c r="D493">
        <f t="shared" si="40"/>
        <v>2019</v>
      </c>
      <c r="E493">
        <f t="shared" si="41"/>
        <v>1</v>
      </c>
      <c r="F493" s="33">
        <v>10190</v>
      </c>
      <c r="G493" s="33" t="s">
        <v>29</v>
      </c>
      <c r="H493" s="33">
        <v>24</v>
      </c>
      <c r="I493" s="33" t="s">
        <v>74</v>
      </c>
      <c r="J493" s="34">
        <v>43470</v>
      </c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  <c r="AH493" s="33"/>
      <c r="AI493" s="2"/>
      <c r="AK493" s="3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48"/>
      <c r="BL493" s="3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</row>
    <row r="494" spans="1:89" ht="12.75" customHeight="1" x14ac:dyDescent="0.35">
      <c r="A494" s="15">
        <f t="shared" si="38"/>
        <v>43471</v>
      </c>
      <c r="B494" s="107">
        <v>13616702</v>
      </c>
      <c r="C494" s="4">
        <f t="shared" si="39"/>
        <v>567362.58333333337</v>
      </c>
      <c r="D494">
        <f t="shared" si="40"/>
        <v>2019</v>
      </c>
      <c r="E494">
        <f t="shared" si="41"/>
        <v>1</v>
      </c>
      <c r="F494" s="33">
        <v>10190</v>
      </c>
      <c r="G494" s="33" t="s">
        <v>29</v>
      </c>
      <c r="H494" s="33">
        <v>24</v>
      </c>
      <c r="I494" s="33" t="s">
        <v>74</v>
      </c>
      <c r="J494" s="34">
        <v>43471</v>
      </c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  <c r="AH494" s="33"/>
      <c r="AI494" s="2"/>
      <c r="AK494" s="3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48"/>
      <c r="BL494" s="3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</row>
    <row r="495" spans="1:89" ht="12.75" customHeight="1" x14ac:dyDescent="0.35">
      <c r="A495" s="15">
        <f t="shared" si="38"/>
        <v>43472</v>
      </c>
      <c r="B495" s="107">
        <v>14487884</v>
      </c>
      <c r="C495" s="4">
        <f t="shared" si="39"/>
        <v>603661.83333333337</v>
      </c>
      <c r="D495">
        <f t="shared" si="40"/>
        <v>2019</v>
      </c>
      <c r="E495">
        <f t="shared" si="41"/>
        <v>1</v>
      </c>
      <c r="F495" s="33">
        <v>10190</v>
      </c>
      <c r="G495" s="33" t="s">
        <v>29</v>
      </c>
      <c r="H495" s="33">
        <v>24</v>
      </c>
      <c r="I495" s="33" t="s">
        <v>74</v>
      </c>
      <c r="J495" s="34">
        <v>43472</v>
      </c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  <c r="AH495" s="33"/>
      <c r="AI495" s="2"/>
      <c r="AK495" s="3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48"/>
      <c r="BL495" s="3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</row>
    <row r="496" spans="1:89" ht="12.75" customHeight="1" x14ac:dyDescent="0.35">
      <c r="A496" s="15">
        <f t="shared" si="38"/>
        <v>43473</v>
      </c>
      <c r="B496" s="107">
        <v>15479373</v>
      </c>
      <c r="C496" s="4">
        <f t="shared" si="39"/>
        <v>644973.875</v>
      </c>
      <c r="D496">
        <f t="shared" si="40"/>
        <v>2019</v>
      </c>
      <c r="E496">
        <f t="shared" si="41"/>
        <v>1</v>
      </c>
      <c r="F496" s="33">
        <v>10190</v>
      </c>
      <c r="G496" s="33" t="s">
        <v>29</v>
      </c>
      <c r="H496" s="33">
        <v>24</v>
      </c>
      <c r="I496" s="33" t="s">
        <v>74</v>
      </c>
      <c r="J496" s="34">
        <v>43473</v>
      </c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  <c r="AH496" s="33"/>
      <c r="AI496" s="2"/>
      <c r="AK496" s="3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48"/>
      <c r="BL496" s="3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</row>
    <row r="497" spans="1:89" ht="12.75" customHeight="1" x14ac:dyDescent="0.35">
      <c r="A497" s="15">
        <f t="shared" si="38"/>
        <v>43474</v>
      </c>
      <c r="B497" s="107">
        <v>14411795</v>
      </c>
      <c r="C497" s="4">
        <f t="shared" si="39"/>
        <v>600491.45833333337</v>
      </c>
      <c r="D497">
        <f t="shared" si="40"/>
        <v>2019</v>
      </c>
      <c r="E497">
        <f t="shared" si="41"/>
        <v>1</v>
      </c>
      <c r="F497" s="33">
        <v>10190</v>
      </c>
      <c r="G497" s="33" t="s">
        <v>29</v>
      </c>
      <c r="H497" s="33">
        <v>24</v>
      </c>
      <c r="I497" s="33" t="s">
        <v>74</v>
      </c>
      <c r="J497" s="34">
        <v>43474</v>
      </c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  <c r="AH497" s="33"/>
      <c r="AI497" s="2"/>
      <c r="AK497" s="3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48"/>
      <c r="BL497" s="3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</row>
    <row r="498" spans="1:89" ht="12.75" customHeight="1" x14ac:dyDescent="0.35">
      <c r="A498" s="15">
        <f t="shared" si="38"/>
        <v>43475</v>
      </c>
      <c r="B498" s="107">
        <v>14585948</v>
      </c>
      <c r="C498" s="4">
        <f t="shared" si="39"/>
        <v>607747.83333333337</v>
      </c>
      <c r="D498">
        <f t="shared" si="40"/>
        <v>2019</v>
      </c>
      <c r="E498">
        <f t="shared" si="41"/>
        <v>1</v>
      </c>
      <c r="F498" s="33">
        <v>10190</v>
      </c>
      <c r="G498" s="33" t="s">
        <v>29</v>
      </c>
      <c r="H498" s="33">
        <v>24</v>
      </c>
      <c r="I498" s="33" t="s">
        <v>74</v>
      </c>
      <c r="J498" s="34">
        <v>43475</v>
      </c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  <c r="AH498" s="33"/>
      <c r="AI498" s="2"/>
      <c r="AK498" s="3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48"/>
      <c r="BL498" s="3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</row>
    <row r="499" spans="1:89" ht="12.75" customHeight="1" x14ac:dyDescent="0.35">
      <c r="A499" s="15">
        <f t="shared" si="38"/>
        <v>43476</v>
      </c>
      <c r="B499" s="107">
        <v>14376167</v>
      </c>
      <c r="C499" s="4">
        <f t="shared" si="39"/>
        <v>599006.95833333337</v>
      </c>
      <c r="D499">
        <f t="shared" si="40"/>
        <v>2019</v>
      </c>
      <c r="E499">
        <f t="shared" si="41"/>
        <v>1</v>
      </c>
      <c r="F499" s="33">
        <v>10190</v>
      </c>
      <c r="G499" s="33" t="s">
        <v>29</v>
      </c>
      <c r="H499" s="33">
        <v>24</v>
      </c>
      <c r="I499" s="33" t="s">
        <v>74</v>
      </c>
      <c r="J499" s="34">
        <v>43476</v>
      </c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  <c r="AH499" s="33"/>
      <c r="AI499" s="2"/>
      <c r="AK499" s="3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48"/>
      <c r="BL499" s="3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</row>
    <row r="500" spans="1:89" ht="12.75" customHeight="1" x14ac:dyDescent="0.35">
      <c r="A500" s="15">
        <f t="shared" si="38"/>
        <v>43477</v>
      </c>
      <c r="B500" s="107">
        <v>14341443</v>
      </c>
      <c r="C500" s="4">
        <f t="shared" si="39"/>
        <v>597560.125</v>
      </c>
      <c r="D500">
        <f t="shared" si="40"/>
        <v>2019</v>
      </c>
      <c r="E500">
        <f t="shared" si="41"/>
        <v>1</v>
      </c>
      <c r="F500" s="33">
        <v>10190</v>
      </c>
      <c r="G500" s="33" t="s">
        <v>29</v>
      </c>
      <c r="H500" s="33">
        <v>24</v>
      </c>
      <c r="I500" s="33" t="s">
        <v>74</v>
      </c>
      <c r="J500" s="34">
        <v>43477</v>
      </c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  <c r="AH500" s="33"/>
      <c r="AI500" s="2"/>
      <c r="AK500" s="3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48"/>
      <c r="BL500" s="3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</row>
    <row r="501" spans="1:89" ht="12.75" customHeight="1" x14ac:dyDescent="0.35">
      <c r="A501" s="15">
        <f t="shared" si="38"/>
        <v>43478</v>
      </c>
      <c r="B501" s="107">
        <v>14833385</v>
      </c>
      <c r="C501" s="4">
        <f t="shared" si="39"/>
        <v>618057.70833333337</v>
      </c>
      <c r="D501">
        <f t="shared" si="40"/>
        <v>2019</v>
      </c>
      <c r="E501">
        <f t="shared" si="41"/>
        <v>1</v>
      </c>
      <c r="F501" s="33">
        <v>10190</v>
      </c>
      <c r="G501" s="33" t="s">
        <v>29</v>
      </c>
      <c r="H501" s="33">
        <v>24</v>
      </c>
      <c r="I501" s="33" t="s">
        <v>74</v>
      </c>
      <c r="J501" s="34">
        <v>43478</v>
      </c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  <c r="AH501" s="33"/>
      <c r="AI501" s="2"/>
      <c r="AK501" s="3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48"/>
      <c r="BL501" s="3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</row>
    <row r="502" spans="1:89" ht="12.75" customHeight="1" x14ac:dyDescent="0.35">
      <c r="A502" s="15">
        <f t="shared" si="38"/>
        <v>43479</v>
      </c>
      <c r="B502" s="107">
        <v>15300532</v>
      </c>
      <c r="C502" s="4">
        <f t="shared" si="39"/>
        <v>637522.16666666663</v>
      </c>
      <c r="D502">
        <f t="shared" si="40"/>
        <v>2019</v>
      </c>
      <c r="E502">
        <f t="shared" si="41"/>
        <v>1</v>
      </c>
      <c r="F502" s="33">
        <v>10190</v>
      </c>
      <c r="G502" s="33" t="s">
        <v>29</v>
      </c>
      <c r="H502" s="33">
        <v>24</v>
      </c>
      <c r="I502" s="33" t="s">
        <v>74</v>
      </c>
      <c r="J502" s="34">
        <v>43479</v>
      </c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  <c r="AH502" s="33"/>
      <c r="AI502" s="2"/>
      <c r="AK502" s="3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48"/>
      <c r="BL502" s="3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</row>
    <row r="503" spans="1:89" ht="12.75" customHeight="1" x14ac:dyDescent="0.35">
      <c r="A503" s="15">
        <f t="shared" si="38"/>
        <v>43480</v>
      </c>
      <c r="B503" s="107">
        <v>15588352</v>
      </c>
      <c r="C503" s="4">
        <f t="shared" si="39"/>
        <v>649514.66666666663</v>
      </c>
      <c r="D503">
        <f t="shared" si="40"/>
        <v>2019</v>
      </c>
      <c r="E503">
        <f t="shared" si="41"/>
        <v>1</v>
      </c>
      <c r="F503" s="33">
        <v>10190</v>
      </c>
      <c r="G503" s="33" t="s">
        <v>29</v>
      </c>
      <c r="H503" s="33">
        <v>24</v>
      </c>
      <c r="I503" s="33" t="s">
        <v>74</v>
      </c>
      <c r="J503" s="34">
        <v>43480</v>
      </c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  <c r="AH503" s="33"/>
      <c r="AI503" s="2"/>
      <c r="AK503" s="3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48"/>
      <c r="BL503" s="3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</row>
    <row r="504" spans="1:89" ht="12.75" customHeight="1" x14ac:dyDescent="0.35">
      <c r="A504" s="15">
        <f t="shared" si="38"/>
        <v>43481</v>
      </c>
      <c r="B504" s="107">
        <v>14843639</v>
      </c>
      <c r="C504" s="4">
        <f t="shared" si="39"/>
        <v>618484.95833333337</v>
      </c>
      <c r="D504">
        <f t="shared" si="40"/>
        <v>2019</v>
      </c>
      <c r="E504">
        <f t="shared" si="41"/>
        <v>1</v>
      </c>
      <c r="F504" s="33">
        <v>10190</v>
      </c>
      <c r="G504" s="33" t="s">
        <v>29</v>
      </c>
      <c r="H504" s="33">
        <v>24</v>
      </c>
      <c r="I504" s="33" t="s">
        <v>74</v>
      </c>
      <c r="J504" s="34">
        <v>43481</v>
      </c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  <c r="AH504" s="33"/>
      <c r="AI504" s="2"/>
      <c r="AK504" s="3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48"/>
      <c r="BL504" s="3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</row>
    <row r="505" spans="1:89" ht="12.75" customHeight="1" x14ac:dyDescent="0.35">
      <c r="A505" s="15">
        <f t="shared" si="38"/>
        <v>43482</v>
      </c>
      <c r="B505" s="107">
        <v>14368960</v>
      </c>
      <c r="C505" s="4">
        <f t="shared" si="39"/>
        <v>598706.66666666663</v>
      </c>
      <c r="D505">
        <f t="shared" si="40"/>
        <v>2019</v>
      </c>
      <c r="E505">
        <f t="shared" si="41"/>
        <v>1</v>
      </c>
      <c r="F505" s="33">
        <v>10190</v>
      </c>
      <c r="G505" s="33" t="s">
        <v>29</v>
      </c>
      <c r="H505" s="33">
        <v>24</v>
      </c>
      <c r="I505" s="33" t="s">
        <v>74</v>
      </c>
      <c r="J505" s="34">
        <v>43482</v>
      </c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  <c r="AH505" s="33"/>
      <c r="AI505" s="2"/>
      <c r="AK505" s="3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48"/>
      <c r="BL505" s="3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</row>
    <row r="506" spans="1:89" ht="12.75" customHeight="1" x14ac:dyDescent="0.35">
      <c r="A506" s="15">
        <f t="shared" si="38"/>
        <v>43483</v>
      </c>
      <c r="B506" s="107">
        <v>14231182</v>
      </c>
      <c r="C506" s="4">
        <f t="shared" si="39"/>
        <v>592965.91666666663</v>
      </c>
      <c r="D506">
        <f t="shared" si="40"/>
        <v>2019</v>
      </c>
      <c r="E506">
        <f t="shared" si="41"/>
        <v>1</v>
      </c>
      <c r="F506" s="33">
        <v>10190</v>
      </c>
      <c r="G506" s="33" t="s">
        <v>29</v>
      </c>
      <c r="H506" s="33">
        <v>24</v>
      </c>
      <c r="I506" s="33" t="s">
        <v>74</v>
      </c>
      <c r="J506" s="34">
        <v>43483</v>
      </c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  <c r="AH506" s="33"/>
      <c r="AI506" s="2"/>
      <c r="AK506" s="3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48"/>
      <c r="BL506" s="3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</row>
    <row r="507" spans="1:89" ht="12.75" customHeight="1" x14ac:dyDescent="0.35">
      <c r="A507" s="15">
        <f t="shared" si="38"/>
        <v>43484</v>
      </c>
      <c r="B507" s="107">
        <v>13646554</v>
      </c>
      <c r="C507" s="4">
        <f t="shared" si="39"/>
        <v>568606.41666666663</v>
      </c>
      <c r="D507">
        <f t="shared" si="40"/>
        <v>2019</v>
      </c>
      <c r="E507">
        <f t="shared" si="41"/>
        <v>1</v>
      </c>
      <c r="F507" s="33">
        <v>10190</v>
      </c>
      <c r="G507" s="33" t="s">
        <v>29</v>
      </c>
      <c r="H507" s="33">
        <v>24</v>
      </c>
      <c r="I507" s="33" t="s">
        <v>74</v>
      </c>
      <c r="J507" s="34">
        <v>43484</v>
      </c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  <c r="AH507" s="33"/>
      <c r="AI507" s="2"/>
      <c r="AK507" s="3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48"/>
      <c r="BL507" s="3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</row>
    <row r="508" spans="1:89" ht="12.75" customHeight="1" x14ac:dyDescent="0.35">
      <c r="A508" s="15">
        <f t="shared" si="38"/>
        <v>43485</v>
      </c>
      <c r="B508" s="107">
        <v>14035900</v>
      </c>
      <c r="C508" s="4">
        <f t="shared" si="39"/>
        <v>584829.16666666663</v>
      </c>
      <c r="D508">
        <f t="shared" si="40"/>
        <v>2019</v>
      </c>
      <c r="E508">
        <f t="shared" si="41"/>
        <v>1</v>
      </c>
      <c r="F508" s="33">
        <v>10190</v>
      </c>
      <c r="G508" s="33" t="s">
        <v>29</v>
      </c>
      <c r="H508" s="33">
        <v>24</v>
      </c>
      <c r="I508" s="33" t="s">
        <v>74</v>
      </c>
      <c r="J508" s="34">
        <v>43485</v>
      </c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  <c r="AH508" s="33"/>
      <c r="AI508" s="2"/>
      <c r="AK508" s="3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48"/>
      <c r="BL508" s="3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</row>
    <row r="509" spans="1:89" ht="12.75" customHeight="1" x14ac:dyDescent="0.35">
      <c r="A509" s="15">
        <f t="shared" si="38"/>
        <v>43486</v>
      </c>
      <c r="B509" s="107">
        <v>14514376</v>
      </c>
      <c r="C509" s="4">
        <f t="shared" si="39"/>
        <v>604765.66666666663</v>
      </c>
      <c r="D509">
        <f t="shared" si="40"/>
        <v>2019</v>
      </c>
      <c r="E509">
        <f t="shared" si="41"/>
        <v>1</v>
      </c>
      <c r="F509" s="33">
        <v>10190</v>
      </c>
      <c r="G509" s="33" t="s">
        <v>29</v>
      </c>
      <c r="H509" s="33">
        <v>24</v>
      </c>
      <c r="I509" s="33" t="s">
        <v>74</v>
      </c>
      <c r="J509" s="34">
        <v>43486</v>
      </c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  <c r="AH509" s="33"/>
      <c r="AI509" s="2"/>
      <c r="AK509" s="3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48"/>
      <c r="BL509" s="3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</row>
    <row r="510" spans="1:89" ht="12.75" customHeight="1" x14ac:dyDescent="0.35">
      <c r="A510" s="15">
        <f t="shared" si="38"/>
        <v>43487</v>
      </c>
      <c r="B510" s="107">
        <v>14965824</v>
      </c>
      <c r="C510" s="4">
        <f t="shared" si="39"/>
        <v>623576</v>
      </c>
      <c r="D510">
        <f t="shared" si="40"/>
        <v>2019</v>
      </c>
      <c r="E510">
        <f t="shared" si="41"/>
        <v>1</v>
      </c>
      <c r="F510" s="33">
        <v>10190</v>
      </c>
      <c r="G510" s="33" t="s">
        <v>29</v>
      </c>
      <c r="H510" s="33">
        <v>24</v>
      </c>
      <c r="I510" s="33" t="s">
        <v>74</v>
      </c>
      <c r="J510" s="34">
        <v>43487</v>
      </c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  <c r="AH510" s="33"/>
      <c r="AI510" s="2"/>
      <c r="AK510" s="3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48"/>
      <c r="BL510" s="3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</row>
    <row r="511" spans="1:89" ht="12.75" customHeight="1" x14ac:dyDescent="0.35">
      <c r="A511" s="15">
        <f t="shared" si="38"/>
        <v>43488</v>
      </c>
      <c r="B511" s="107">
        <v>14097521</v>
      </c>
      <c r="C511" s="4">
        <f t="shared" si="39"/>
        <v>587396.70833333337</v>
      </c>
      <c r="D511">
        <f t="shared" si="40"/>
        <v>2019</v>
      </c>
      <c r="E511">
        <f t="shared" si="41"/>
        <v>1</v>
      </c>
      <c r="F511" s="33">
        <v>10190</v>
      </c>
      <c r="G511" s="33" t="s">
        <v>29</v>
      </c>
      <c r="H511" s="33">
        <v>24</v>
      </c>
      <c r="I511" s="33" t="s">
        <v>74</v>
      </c>
      <c r="J511" s="34">
        <v>43488</v>
      </c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  <c r="AH511" s="33"/>
      <c r="AI511" s="2"/>
      <c r="AK511" s="3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48"/>
      <c r="BL511" s="3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</row>
    <row r="512" spans="1:89" ht="12.75" customHeight="1" x14ac:dyDescent="0.35">
      <c r="A512" s="15">
        <f t="shared" si="38"/>
        <v>43489</v>
      </c>
      <c r="B512" s="107">
        <v>14281350</v>
      </c>
      <c r="C512" s="4">
        <f t="shared" si="39"/>
        <v>595056.25</v>
      </c>
      <c r="D512">
        <f t="shared" si="40"/>
        <v>2019</v>
      </c>
      <c r="E512">
        <f t="shared" si="41"/>
        <v>1</v>
      </c>
      <c r="F512" s="33">
        <v>10190</v>
      </c>
      <c r="G512" s="33" t="s">
        <v>29</v>
      </c>
      <c r="H512" s="33">
        <v>24</v>
      </c>
      <c r="I512" s="33" t="s">
        <v>74</v>
      </c>
      <c r="J512" s="34">
        <v>43489</v>
      </c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  <c r="AH512" s="33"/>
      <c r="AI512" s="2"/>
      <c r="AK512" s="3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48"/>
      <c r="BL512" s="3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</row>
    <row r="513" spans="1:89" ht="12.75" customHeight="1" x14ac:dyDescent="0.35">
      <c r="A513" s="15">
        <f t="shared" si="38"/>
        <v>43490</v>
      </c>
      <c r="B513" s="107">
        <v>14228134</v>
      </c>
      <c r="C513" s="4">
        <f t="shared" si="39"/>
        <v>592838.91666666663</v>
      </c>
      <c r="D513">
        <f t="shared" si="40"/>
        <v>2019</v>
      </c>
      <c r="E513">
        <f t="shared" si="41"/>
        <v>1</v>
      </c>
      <c r="F513" s="33">
        <v>10190</v>
      </c>
      <c r="G513" s="33" t="s">
        <v>29</v>
      </c>
      <c r="H513" s="33">
        <v>24</v>
      </c>
      <c r="I513" s="33" t="s">
        <v>74</v>
      </c>
      <c r="J513" s="34">
        <v>43490</v>
      </c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  <c r="AH513" s="33"/>
      <c r="AI513" s="2"/>
      <c r="AK513" s="3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48"/>
      <c r="BL513" s="3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</row>
    <row r="514" spans="1:89" ht="12.75" customHeight="1" x14ac:dyDescent="0.35">
      <c r="A514" s="15">
        <f t="shared" si="38"/>
        <v>43491</v>
      </c>
      <c r="B514" s="107">
        <v>14210461</v>
      </c>
      <c r="C514" s="4">
        <f t="shared" si="39"/>
        <v>592102.54166666663</v>
      </c>
      <c r="D514">
        <f t="shared" si="40"/>
        <v>2019</v>
      </c>
      <c r="E514">
        <f t="shared" si="41"/>
        <v>1</v>
      </c>
      <c r="F514" s="33">
        <v>10190</v>
      </c>
      <c r="G514" s="33" t="s">
        <v>29</v>
      </c>
      <c r="H514" s="33">
        <v>24</v>
      </c>
      <c r="I514" s="33" t="s">
        <v>74</v>
      </c>
      <c r="J514" s="34">
        <v>43491</v>
      </c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  <c r="AH514" s="33"/>
      <c r="AI514" s="2"/>
      <c r="AK514" s="3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48"/>
      <c r="BL514" s="3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</row>
    <row r="515" spans="1:89" ht="12.75" customHeight="1" x14ac:dyDescent="0.35">
      <c r="A515" s="15">
        <f t="shared" si="38"/>
        <v>43492</v>
      </c>
      <c r="B515" s="107">
        <v>14180472</v>
      </c>
      <c r="C515" s="4">
        <f t="shared" si="39"/>
        <v>590853</v>
      </c>
      <c r="D515">
        <f t="shared" si="40"/>
        <v>2019</v>
      </c>
      <c r="E515">
        <f t="shared" si="41"/>
        <v>1</v>
      </c>
      <c r="F515" s="33">
        <v>10190</v>
      </c>
      <c r="G515" s="33" t="s">
        <v>29</v>
      </c>
      <c r="H515" s="33">
        <v>24</v>
      </c>
      <c r="I515" s="33" t="s">
        <v>74</v>
      </c>
      <c r="J515" s="34">
        <v>43492</v>
      </c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  <c r="AH515" s="33"/>
      <c r="AI515" s="2"/>
      <c r="AK515" s="3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48"/>
      <c r="BL515" s="3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</row>
    <row r="516" spans="1:89" ht="12.75" customHeight="1" x14ac:dyDescent="0.35">
      <c r="A516" s="15">
        <f t="shared" si="38"/>
        <v>43493</v>
      </c>
      <c r="B516" s="107">
        <v>15013111</v>
      </c>
      <c r="C516" s="4">
        <f t="shared" si="39"/>
        <v>625546.29166666663</v>
      </c>
      <c r="D516">
        <f t="shared" si="40"/>
        <v>2019</v>
      </c>
      <c r="E516">
        <f t="shared" si="41"/>
        <v>1</v>
      </c>
      <c r="F516" s="33">
        <v>10190</v>
      </c>
      <c r="G516" s="33" t="s">
        <v>29</v>
      </c>
      <c r="H516" s="33">
        <v>24</v>
      </c>
      <c r="I516" s="33" t="s">
        <v>74</v>
      </c>
      <c r="J516" s="34">
        <v>43493</v>
      </c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  <c r="AH516" s="33"/>
      <c r="AI516" s="2"/>
      <c r="AK516" s="3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48"/>
      <c r="BL516" s="3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</row>
    <row r="517" spans="1:89" ht="12.75" customHeight="1" x14ac:dyDescent="0.35">
      <c r="A517" s="15">
        <f t="shared" si="38"/>
        <v>43494</v>
      </c>
      <c r="B517" s="107">
        <v>14878326</v>
      </c>
      <c r="C517" s="4">
        <f t="shared" si="39"/>
        <v>619930.25</v>
      </c>
      <c r="D517">
        <f t="shared" si="40"/>
        <v>2019</v>
      </c>
      <c r="E517">
        <f t="shared" si="41"/>
        <v>1</v>
      </c>
      <c r="F517" s="33">
        <v>10190</v>
      </c>
      <c r="G517" s="33" t="s">
        <v>29</v>
      </c>
      <c r="H517" s="33">
        <v>24</v>
      </c>
      <c r="I517" s="33" t="s">
        <v>74</v>
      </c>
      <c r="J517" s="34">
        <v>43494</v>
      </c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  <c r="AH517" s="33"/>
      <c r="AI517" s="2"/>
      <c r="AK517" s="3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48"/>
      <c r="BL517" s="3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</row>
    <row r="518" spans="1:89" ht="12.75" customHeight="1" x14ac:dyDescent="0.35">
      <c r="A518" s="15">
        <f t="shared" si="38"/>
        <v>43495</v>
      </c>
      <c r="B518" s="107">
        <v>15292906</v>
      </c>
      <c r="C518" s="4">
        <f t="shared" si="39"/>
        <v>637204.41666666663</v>
      </c>
      <c r="D518">
        <f t="shared" si="40"/>
        <v>2019</v>
      </c>
      <c r="E518">
        <f t="shared" si="41"/>
        <v>1</v>
      </c>
      <c r="F518" s="33">
        <v>10190</v>
      </c>
      <c r="G518" s="33" t="s">
        <v>29</v>
      </c>
      <c r="H518" s="33">
        <v>24</v>
      </c>
      <c r="I518" s="33" t="s">
        <v>74</v>
      </c>
      <c r="J518" s="34">
        <v>43495</v>
      </c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  <c r="AH518" s="33"/>
      <c r="AI518" s="2"/>
      <c r="AK518" s="3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48"/>
      <c r="BL518" s="3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</row>
    <row r="519" spans="1:89" ht="12.75" customHeight="1" x14ac:dyDescent="0.35">
      <c r="A519" s="15">
        <f t="shared" si="38"/>
        <v>43496</v>
      </c>
      <c r="B519" s="107">
        <v>15122622</v>
      </c>
      <c r="C519" s="4">
        <f t="shared" si="39"/>
        <v>630109.25</v>
      </c>
      <c r="D519">
        <f t="shared" si="40"/>
        <v>2019</v>
      </c>
      <c r="E519">
        <f t="shared" si="41"/>
        <v>1</v>
      </c>
      <c r="F519" s="33">
        <v>10190</v>
      </c>
      <c r="G519" s="33" t="s">
        <v>29</v>
      </c>
      <c r="H519" s="33">
        <v>24</v>
      </c>
      <c r="I519" s="33" t="s">
        <v>74</v>
      </c>
      <c r="J519" s="34">
        <v>43496</v>
      </c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  <c r="AH519" s="33"/>
      <c r="AI519" s="2"/>
      <c r="AK519" s="3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48"/>
      <c r="BL519" s="3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</row>
    <row r="520" spans="1:89" ht="12.75" customHeight="1" x14ac:dyDescent="0.35">
      <c r="A520" s="15">
        <f t="shared" si="38"/>
        <v>43497</v>
      </c>
      <c r="B520" s="107">
        <v>14943940</v>
      </c>
      <c r="C520" s="4">
        <f t="shared" si="39"/>
        <v>622664.16666666663</v>
      </c>
      <c r="D520">
        <f t="shared" si="40"/>
        <v>2019</v>
      </c>
      <c r="E520">
        <f t="shared" si="41"/>
        <v>2</v>
      </c>
      <c r="F520" s="33">
        <v>10190</v>
      </c>
      <c r="G520" s="33" t="s">
        <v>29</v>
      </c>
      <c r="H520" s="33">
        <v>24</v>
      </c>
      <c r="I520" s="33" t="s">
        <v>74</v>
      </c>
      <c r="J520" s="34">
        <v>43497</v>
      </c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  <c r="AH520" s="33"/>
      <c r="AI520" s="2"/>
      <c r="AK520" s="3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48"/>
      <c r="BL520" s="3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</row>
    <row r="521" spans="1:89" ht="12.75" customHeight="1" x14ac:dyDescent="0.35">
      <c r="A521" s="15">
        <f t="shared" si="38"/>
        <v>43498</v>
      </c>
      <c r="B521" s="107">
        <v>14250884</v>
      </c>
      <c r="C521" s="4">
        <f t="shared" si="39"/>
        <v>593786.83333333337</v>
      </c>
      <c r="D521">
        <f t="shared" si="40"/>
        <v>2019</v>
      </c>
      <c r="E521">
        <f t="shared" si="41"/>
        <v>2</v>
      </c>
      <c r="F521" s="33">
        <v>10190</v>
      </c>
      <c r="G521" s="33" t="s">
        <v>29</v>
      </c>
      <c r="H521" s="33">
        <v>24</v>
      </c>
      <c r="I521" s="33" t="s">
        <v>74</v>
      </c>
      <c r="J521" s="34">
        <v>43498</v>
      </c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  <c r="AH521" s="33"/>
      <c r="AI521" s="2"/>
      <c r="AK521" s="3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48"/>
      <c r="BL521" s="3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</row>
    <row r="522" spans="1:89" ht="12.75" customHeight="1" x14ac:dyDescent="0.35">
      <c r="A522" s="15">
        <f t="shared" si="38"/>
        <v>43499</v>
      </c>
      <c r="B522" s="107">
        <v>14109327</v>
      </c>
      <c r="C522" s="4">
        <f t="shared" si="39"/>
        <v>587888.625</v>
      </c>
      <c r="D522">
        <f t="shared" si="40"/>
        <v>2019</v>
      </c>
      <c r="E522">
        <f t="shared" si="41"/>
        <v>2</v>
      </c>
      <c r="F522" s="33">
        <v>10190</v>
      </c>
      <c r="G522" s="33" t="s">
        <v>29</v>
      </c>
      <c r="H522" s="33">
        <v>24</v>
      </c>
      <c r="I522" s="33" t="s">
        <v>74</v>
      </c>
      <c r="J522" s="34">
        <v>43499</v>
      </c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  <c r="AH522" s="33"/>
      <c r="AI522" s="2"/>
      <c r="AK522" s="3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48"/>
      <c r="BL522" s="3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</row>
    <row r="523" spans="1:89" ht="12.75" customHeight="1" x14ac:dyDescent="0.35">
      <c r="A523" s="15">
        <f t="shared" si="38"/>
        <v>43500</v>
      </c>
      <c r="B523" s="107">
        <v>16909999</v>
      </c>
      <c r="C523" s="4">
        <f t="shared" si="39"/>
        <v>704583.29166666663</v>
      </c>
      <c r="D523">
        <f t="shared" si="40"/>
        <v>2019</v>
      </c>
      <c r="E523">
        <f t="shared" si="41"/>
        <v>2</v>
      </c>
      <c r="F523" s="33">
        <v>10190</v>
      </c>
      <c r="G523" s="33" t="s">
        <v>29</v>
      </c>
      <c r="H523" s="33">
        <v>24</v>
      </c>
      <c r="I523" s="33" t="s">
        <v>74</v>
      </c>
      <c r="J523" s="34">
        <v>43500</v>
      </c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  <c r="AH523" s="33"/>
      <c r="AI523" s="2"/>
      <c r="AK523" s="3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48"/>
      <c r="BL523" s="3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</row>
    <row r="524" spans="1:89" ht="12.75" customHeight="1" x14ac:dyDescent="0.35">
      <c r="A524" s="15">
        <f t="shared" si="38"/>
        <v>43501</v>
      </c>
      <c r="B524" s="107">
        <v>16669937.999999998</v>
      </c>
      <c r="C524" s="4">
        <f t="shared" si="39"/>
        <v>694580.74999999988</v>
      </c>
      <c r="D524">
        <f t="shared" si="40"/>
        <v>2019</v>
      </c>
      <c r="E524">
        <f t="shared" si="41"/>
        <v>2</v>
      </c>
      <c r="F524" s="33">
        <v>10190</v>
      </c>
      <c r="G524" s="33" t="s">
        <v>29</v>
      </c>
      <c r="H524" s="33">
        <v>24</v>
      </c>
      <c r="I524" s="33" t="s">
        <v>74</v>
      </c>
      <c r="J524" s="34">
        <v>43501</v>
      </c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  <c r="AH524" s="33"/>
      <c r="AI524" s="2"/>
      <c r="AK524" s="3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48"/>
      <c r="BL524" s="3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</row>
    <row r="525" spans="1:89" ht="12.75" customHeight="1" x14ac:dyDescent="0.35">
      <c r="A525" s="15">
        <f t="shared" si="38"/>
        <v>43502</v>
      </c>
      <c r="B525" s="107">
        <v>16321785</v>
      </c>
      <c r="C525" s="4">
        <f t="shared" si="39"/>
        <v>680074.375</v>
      </c>
      <c r="D525">
        <f t="shared" si="40"/>
        <v>2019</v>
      </c>
      <c r="E525">
        <f t="shared" si="41"/>
        <v>2</v>
      </c>
      <c r="F525" s="33">
        <v>10190</v>
      </c>
      <c r="G525" s="33" t="s">
        <v>29</v>
      </c>
      <c r="H525" s="33">
        <v>24</v>
      </c>
      <c r="I525" s="33" t="s">
        <v>74</v>
      </c>
      <c r="J525" s="34">
        <v>43502</v>
      </c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  <c r="AH525" s="33"/>
      <c r="AI525" s="2"/>
      <c r="AK525" s="3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48"/>
      <c r="BL525" s="3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</row>
    <row r="526" spans="1:89" ht="12.75" customHeight="1" x14ac:dyDescent="0.35">
      <c r="A526" s="15">
        <f t="shared" si="38"/>
        <v>43503</v>
      </c>
      <c r="B526" s="107">
        <v>16551290</v>
      </c>
      <c r="C526" s="4">
        <f t="shared" si="39"/>
        <v>689637.08333333337</v>
      </c>
      <c r="D526">
        <f t="shared" si="40"/>
        <v>2019</v>
      </c>
      <c r="E526">
        <f t="shared" si="41"/>
        <v>2</v>
      </c>
      <c r="F526" s="33">
        <v>10190</v>
      </c>
      <c r="G526" s="33" t="s">
        <v>29</v>
      </c>
      <c r="H526" s="33">
        <v>24</v>
      </c>
      <c r="I526" s="33" t="s">
        <v>74</v>
      </c>
      <c r="J526" s="34">
        <v>43503</v>
      </c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  <c r="AH526" s="33"/>
      <c r="AI526" s="2"/>
      <c r="AK526" s="3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48"/>
      <c r="BL526" s="3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</row>
    <row r="527" spans="1:89" ht="12.75" customHeight="1" x14ac:dyDescent="0.35">
      <c r="A527" s="15">
        <f t="shared" si="38"/>
        <v>43504</v>
      </c>
      <c r="B527" s="107">
        <v>15962908</v>
      </c>
      <c r="C527" s="4">
        <f t="shared" si="39"/>
        <v>665121.16666666663</v>
      </c>
      <c r="D527">
        <f t="shared" si="40"/>
        <v>2019</v>
      </c>
      <c r="E527">
        <f t="shared" si="41"/>
        <v>2</v>
      </c>
      <c r="F527" s="33">
        <v>10190</v>
      </c>
      <c r="G527" s="33" t="s">
        <v>29</v>
      </c>
      <c r="H527" s="33">
        <v>24</v>
      </c>
      <c r="I527" s="33" t="s">
        <v>74</v>
      </c>
      <c r="J527" s="34">
        <v>43504</v>
      </c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  <c r="AH527" s="33"/>
      <c r="AI527" s="2"/>
      <c r="AK527" s="3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48"/>
      <c r="BL527" s="3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</row>
    <row r="528" spans="1:89" ht="12.75" customHeight="1" x14ac:dyDescent="0.35">
      <c r="A528" s="15">
        <f t="shared" si="38"/>
        <v>43505</v>
      </c>
      <c r="B528" s="107">
        <v>16763312.999999998</v>
      </c>
      <c r="C528" s="4">
        <f t="shared" si="39"/>
        <v>698471.37499999988</v>
      </c>
      <c r="D528">
        <f t="shared" si="40"/>
        <v>2019</v>
      </c>
      <c r="E528">
        <f t="shared" si="41"/>
        <v>2</v>
      </c>
      <c r="F528" s="33">
        <v>10190</v>
      </c>
      <c r="G528" s="33" t="s">
        <v>29</v>
      </c>
      <c r="H528" s="33">
        <v>24</v>
      </c>
      <c r="I528" s="33" t="s">
        <v>74</v>
      </c>
      <c r="J528" s="34">
        <v>43505</v>
      </c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  <c r="AH528" s="33"/>
      <c r="AI528" s="2"/>
      <c r="AK528" s="3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48"/>
      <c r="BL528" s="3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</row>
    <row r="529" spans="1:89" ht="12.75" customHeight="1" x14ac:dyDescent="0.35">
      <c r="A529" s="15">
        <f t="shared" si="38"/>
        <v>43506</v>
      </c>
      <c r="B529" s="107">
        <v>16281513</v>
      </c>
      <c r="C529" s="4">
        <f t="shared" si="39"/>
        <v>678396.375</v>
      </c>
      <c r="D529">
        <f t="shared" si="40"/>
        <v>2019</v>
      </c>
      <c r="E529">
        <f t="shared" si="41"/>
        <v>2</v>
      </c>
      <c r="F529" s="33">
        <v>10190</v>
      </c>
      <c r="G529" s="33" t="s">
        <v>29</v>
      </c>
      <c r="H529" s="33">
        <v>24</v>
      </c>
      <c r="I529" s="33" t="s">
        <v>74</v>
      </c>
      <c r="J529" s="34">
        <v>43506</v>
      </c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  <c r="AH529" s="33"/>
      <c r="AI529" s="2"/>
      <c r="AK529" s="3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48"/>
      <c r="BL529" s="3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</row>
    <row r="530" spans="1:89" ht="12.75" customHeight="1" x14ac:dyDescent="0.35">
      <c r="A530" s="15">
        <f t="shared" si="38"/>
        <v>43507</v>
      </c>
      <c r="B530" s="107">
        <v>17155089</v>
      </c>
      <c r="C530" s="4">
        <f t="shared" si="39"/>
        <v>714795.375</v>
      </c>
      <c r="D530">
        <f t="shared" si="40"/>
        <v>2019</v>
      </c>
      <c r="E530">
        <f t="shared" si="41"/>
        <v>2</v>
      </c>
      <c r="F530" s="33">
        <v>10190</v>
      </c>
      <c r="G530" s="33" t="s">
        <v>29</v>
      </c>
      <c r="H530" s="33">
        <v>24</v>
      </c>
      <c r="I530" s="33" t="s">
        <v>74</v>
      </c>
      <c r="J530" s="34">
        <v>43507</v>
      </c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  <c r="AH530" s="33"/>
      <c r="AI530" s="2"/>
      <c r="AK530" s="3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48"/>
      <c r="BL530" s="3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</row>
    <row r="531" spans="1:89" ht="12.75" customHeight="1" x14ac:dyDescent="0.35">
      <c r="A531" s="15">
        <f t="shared" si="38"/>
        <v>43508</v>
      </c>
      <c r="B531" s="107">
        <v>15932574</v>
      </c>
      <c r="C531" s="4">
        <f t="shared" si="39"/>
        <v>663857.25</v>
      </c>
      <c r="D531">
        <f t="shared" si="40"/>
        <v>2019</v>
      </c>
      <c r="E531">
        <f t="shared" si="41"/>
        <v>2</v>
      </c>
      <c r="F531" s="33">
        <v>10190</v>
      </c>
      <c r="G531" s="33" t="s">
        <v>29</v>
      </c>
      <c r="H531" s="33">
        <v>24</v>
      </c>
      <c r="I531" s="33" t="s">
        <v>74</v>
      </c>
      <c r="J531" s="34">
        <v>43508</v>
      </c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  <c r="AH531" s="33"/>
      <c r="AI531" s="2"/>
      <c r="AK531" s="3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48"/>
      <c r="BL531" s="3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</row>
    <row r="532" spans="1:89" ht="12.75" customHeight="1" x14ac:dyDescent="0.35">
      <c r="A532" s="15">
        <f t="shared" si="38"/>
        <v>43509</v>
      </c>
      <c r="B532" s="107">
        <v>15435424</v>
      </c>
      <c r="C532" s="4">
        <f t="shared" si="39"/>
        <v>643142.66666666663</v>
      </c>
      <c r="D532">
        <f t="shared" si="40"/>
        <v>2019</v>
      </c>
      <c r="E532">
        <f t="shared" si="41"/>
        <v>2</v>
      </c>
      <c r="F532" s="33">
        <v>10190</v>
      </c>
      <c r="G532" s="33" t="s">
        <v>29</v>
      </c>
      <c r="H532" s="33">
        <v>24</v>
      </c>
      <c r="I532" s="33" t="s">
        <v>74</v>
      </c>
      <c r="J532" s="34">
        <v>43509</v>
      </c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  <c r="AH532" s="33"/>
      <c r="AI532" s="2"/>
      <c r="AK532" s="3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48"/>
      <c r="BL532" s="3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</row>
    <row r="533" spans="1:89" ht="12.75" customHeight="1" x14ac:dyDescent="0.35">
      <c r="A533" s="15">
        <f t="shared" si="38"/>
        <v>43510</v>
      </c>
      <c r="B533" s="107">
        <v>15299017</v>
      </c>
      <c r="C533" s="4">
        <f t="shared" si="39"/>
        <v>637459.04166666663</v>
      </c>
      <c r="D533">
        <f t="shared" si="40"/>
        <v>2019</v>
      </c>
      <c r="E533">
        <f t="shared" si="41"/>
        <v>2</v>
      </c>
      <c r="F533" s="33">
        <v>10190</v>
      </c>
      <c r="G533" s="33" t="s">
        <v>29</v>
      </c>
      <c r="H533" s="33">
        <v>24</v>
      </c>
      <c r="I533" s="33" t="s">
        <v>74</v>
      </c>
      <c r="J533" s="34">
        <v>43510</v>
      </c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  <c r="AH533" s="33"/>
      <c r="AI533" s="2"/>
      <c r="AK533" s="3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48"/>
      <c r="BL533" s="3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</row>
    <row r="534" spans="1:89" ht="12.75" customHeight="1" x14ac:dyDescent="0.35">
      <c r="A534" s="15">
        <f t="shared" si="38"/>
        <v>43511</v>
      </c>
      <c r="B534" s="107">
        <v>14743618</v>
      </c>
      <c r="C534" s="4">
        <f t="shared" si="39"/>
        <v>614317.41666666663</v>
      </c>
      <c r="D534">
        <f t="shared" si="40"/>
        <v>2019</v>
      </c>
      <c r="E534">
        <f t="shared" si="41"/>
        <v>2</v>
      </c>
      <c r="F534" s="33">
        <v>10190</v>
      </c>
      <c r="G534" s="33" t="s">
        <v>29</v>
      </c>
      <c r="H534" s="33">
        <v>24</v>
      </c>
      <c r="I534" s="33" t="s">
        <v>74</v>
      </c>
      <c r="J534" s="34">
        <v>43511</v>
      </c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  <c r="AH534" s="33"/>
      <c r="AI534" s="2"/>
      <c r="AK534" s="3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48"/>
      <c r="BL534" s="3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</row>
    <row r="535" spans="1:89" ht="12.75" customHeight="1" x14ac:dyDescent="0.35">
      <c r="A535" s="15">
        <f t="shared" si="38"/>
        <v>43512</v>
      </c>
      <c r="B535" s="107">
        <v>14456866</v>
      </c>
      <c r="C535" s="4">
        <f t="shared" si="39"/>
        <v>602369.41666666663</v>
      </c>
      <c r="D535">
        <f t="shared" si="40"/>
        <v>2019</v>
      </c>
      <c r="E535">
        <f t="shared" si="41"/>
        <v>2</v>
      </c>
      <c r="F535" s="33">
        <v>10190</v>
      </c>
      <c r="G535" s="33" t="s">
        <v>29</v>
      </c>
      <c r="H535" s="33">
        <v>24</v>
      </c>
      <c r="I535" s="33" t="s">
        <v>74</v>
      </c>
      <c r="J535" s="34">
        <v>43512</v>
      </c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  <c r="AH535" s="33"/>
      <c r="AI535" s="2"/>
      <c r="AK535" s="3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48"/>
      <c r="BL535" s="3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</row>
    <row r="536" spans="1:89" ht="12.75" customHeight="1" x14ac:dyDescent="0.35">
      <c r="A536" s="15">
        <f t="shared" si="38"/>
        <v>43513</v>
      </c>
      <c r="B536" s="107">
        <v>14472310</v>
      </c>
      <c r="C536" s="4">
        <f t="shared" si="39"/>
        <v>603012.91666666663</v>
      </c>
      <c r="D536">
        <f t="shared" si="40"/>
        <v>2019</v>
      </c>
      <c r="E536">
        <f t="shared" si="41"/>
        <v>2</v>
      </c>
      <c r="F536" s="33">
        <v>10190</v>
      </c>
      <c r="G536" s="33" t="s">
        <v>29</v>
      </c>
      <c r="H536" s="33">
        <v>24</v>
      </c>
      <c r="I536" s="33" t="s">
        <v>74</v>
      </c>
      <c r="J536" s="34">
        <v>43513</v>
      </c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  <c r="AH536" s="33"/>
      <c r="AI536" s="2"/>
      <c r="AK536" s="3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48"/>
      <c r="BL536" s="3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</row>
    <row r="537" spans="1:89" ht="12.75" customHeight="1" x14ac:dyDescent="0.35">
      <c r="A537" s="15">
        <f t="shared" si="38"/>
        <v>43514</v>
      </c>
      <c r="B537" s="107">
        <v>15458830</v>
      </c>
      <c r="C537" s="4">
        <f t="shared" si="39"/>
        <v>644117.91666666663</v>
      </c>
      <c r="D537">
        <f t="shared" si="40"/>
        <v>2019</v>
      </c>
      <c r="E537">
        <f t="shared" si="41"/>
        <v>2</v>
      </c>
      <c r="F537" s="33">
        <v>10190</v>
      </c>
      <c r="G537" s="33" t="s">
        <v>29</v>
      </c>
      <c r="H537" s="33">
        <v>24</v>
      </c>
      <c r="I537" s="33" t="s">
        <v>74</v>
      </c>
      <c r="J537" s="34">
        <v>43514</v>
      </c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  <c r="AH537" s="33"/>
      <c r="AI537" s="2"/>
      <c r="AK537" s="3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48"/>
      <c r="BL537" s="3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</row>
    <row r="538" spans="1:89" ht="12.75" customHeight="1" x14ac:dyDescent="0.35">
      <c r="A538" s="15">
        <f t="shared" si="38"/>
        <v>43515</v>
      </c>
      <c r="B538" s="107">
        <v>16023560</v>
      </c>
      <c r="C538" s="4">
        <f t="shared" si="39"/>
        <v>667648.33333333337</v>
      </c>
      <c r="D538">
        <f t="shared" si="40"/>
        <v>2019</v>
      </c>
      <c r="E538">
        <f t="shared" si="41"/>
        <v>2</v>
      </c>
      <c r="F538" s="33">
        <v>10190</v>
      </c>
      <c r="G538" s="33" t="s">
        <v>29</v>
      </c>
      <c r="H538" s="33">
        <v>24</v>
      </c>
      <c r="I538" s="33" t="s">
        <v>74</v>
      </c>
      <c r="J538" s="34">
        <v>43515</v>
      </c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  <c r="AH538" s="33"/>
      <c r="AI538" s="2"/>
      <c r="AK538" s="3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48"/>
      <c r="BL538" s="3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</row>
    <row r="539" spans="1:89" ht="12.75" customHeight="1" x14ac:dyDescent="0.35">
      <c r="A539" s="15">
        <f t="shared" si="38"/>
        <v>43516</v>
      </c>
      <c r="B539" s="107">
        <v>15281668</v>
      </c>
      <c r="C539" s="4">
        <f t="shared" si="39"/>
        <v>636736.16666666663</v>
      </c>
      <c r="D539">
        <f t="shared" si="40"/>
        <v>2019</v>
      </c>
      <c r="E539">
        <f t="shared" si="41"/>
        <v>2</v>
      </c>
      <c r="F539" s="33">
        <v>10190</v>
      </c>
      <c r="G539" s="33" t="s">
        <v>29</v>
      </c>
      <c r="H539" s="33">
        <v>24</v>
      </c>
      <c r="I539" s="33" t="s">
        <v>74</v>
      </c>
      <c r="J539" s="34">
        <v>43516</v>
      </c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  <c r="AH539" s="33"/>
      <c r="AI539" s="2"/>
      <c r="AK539" s="3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48"/>
      <c r="BL539" s="3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</row>
    <row r="540" spans="1:89" ht="12.75" customHeight="1" x14ac:dyDescent="0.35">
      <c r="A540" s="15">
        <f t="shared" si="38"/>
        <v>43517</v>
      </c>
      <c r="B540" s="107">
        <v>15240798</v>
      </c>
      <c r="C540" s="4">
        <f t="shared" si="39"/>
        <v>635033.25</v>
      </c>
      <c r="D540">
        <f t="shared" si="40"/>
        <v>2019</v>
      </c>
      <c r="E540">
        <f t="shared" si="41"/>
        <v>2</v>
      </c>
      <c r="F540" s="33">
        <v>10190</v>
      </c>
      <c r="G540" s="33" t="s">
        <v>29</v>
      </c>
      <c r="H540" s="33">
        <v>24</v>
      </c>
      <c r="I540" s="33" t="s">
        <v>74</v>
      </c>
      <c r="J540" s="34">
        <v>43517</v>
      </c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  <c r="AH540" s="33"/>
      <c r="AI540" s="2"/>
      <c r="AK540" s="3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48"/>
      <c r="BL540" s="3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</row>
    <row r="541" spans="1:89" ht="12.75" customHeight="1" x14ac:dyDescent="0.35">
      <c r="A541" s="15">
        <f t="shared" si="38"/>
        <v>43518</v>
      </c>
      <c r="B541" s="107">
        <v>15787163</v>
      </c>
      <c r="C541" s="4">
        <f t="shared" si="39"/>
        <v>657798.45833333337</v>
      </c>
      <c r="D541">
        <f t="shared" si="40"/>
        <v>2019</v>
      </c>
      <c r="E541">
        <f t="shared" si="41"/>
        <v>2</v>
      </c>
      <c r="F541" s="33">
        <v>10190</v>
      </c>
      <c r="G541" s="33" t="s">
        <v>29</v>
      </c>
      <c r="H541" s="33">
        <v>24</v>
      </c>
      <c r="I541" s="33" t="s">
        <v>74</v>
      </c>
      <c r="J541" s="34">
        <v>43518</v>
      </c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  <c r="AH541" s="33"/>
      <c r="AI541" s="2"/>
      <c r="AK541" s="3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48"/>
      <c r="BL541" s="3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</row>
    <row r="542" spans="1:89" ht="12.75" customHeight="1" x14ac:dyDescent="0.35">
      <c r="A542" s="15">
        <f t="shared" si="38"/>
        <v>43519</v>
      </c>
      <c r="B542" s="107">
        <v>15827225</v>
      </c>
      <c r="C542" s="4">
        <f t="shared" si="39"/>
        <v>659467.70833333337</v>
      </c>
      <c r="D542">
        <f t="shared" si="40"/>
        <v>2019</v>
      </c>
      <c r="E542">
        <f t="shared" si="41"/>
        <v>2</v>
      </c>
      <c r="F542" s="33">
        <v>10190</v>
      </c>
      <c r="G542" s="33" t="s">
        <v>29</v>
      </c>
      <c r="H542" s="33">
        <v>24</v>
      </c>
      <c r="I542" s="33" t="s">
        <v>74</v>
      </c>
      <c r="J542" s="34">
        <v>43519</v>
      </c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  <c r="AH542" s="33"/>
      <c r="AI542" s="2"/>
      <c r="AK542" s="3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48"/>
      <c r="BL542" s="3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</row>
    <row r="543" spans="1:89" ht="12.75" customHeight="1" x14ac:dyDescent="0.35">
      <c r="A543" s="15">
        <f t="shared" si="38"/>
        <v>43520</v>
      </c>
      <c r="B543" s="107">
        <v>15331818</v>
      </c>
      <c r="C543" s="4">
        <f t="shared" si="39"/>
        <v>638825.75</v>
      </c>
      <c r="D543">
        <f t="shared" si="40"/>
        <v>2019</v>
      </c>
      <c r="E543">
        <f t="shared" si="41"/>
        <v>2</v>
      </c>
      <c r="F543" s="33">
        <v>10190</v>
      </c>
      <c r="G543" s="33" t="s">
        <v>29</v>
      </c>
      <c r="H543" s="33">
        <v>24</v>
      </c>
      <c r="I543" s="33" t="s">
        <v>74</v>
      </c>
      <c r="J543" s="34">
        <v>43520</v>
      </c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  <c r="AH543" s="33"/>
      <c r="AI543" s="2"/>
      <c r="AK543" s="3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48"/>
      <c r="BL543" s="3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</row>
    <row r="544" spans="1:89" ht="12.75" customHeight="1" x14ac:dyDescent="0.35">
      <c r="A544" s="15">
        <f t="shared" si="38"/>
        <v>43521</v>
      </c>
      <c r="B544" s="107">
        <v>16024885</v>
      </c>
      <c r="C544" s="4">
        <f t="shared" si="39"/>
        <v>667703.54166666663</v>
      </c>
      <c r="D544">
        <f t="shared" si="40"/>
        <v>2019</v>
      </c>
      <c r="E544">
        <f t="shared" si="41"/>
        <v>2</v>
      </c>
      <c r="F544" s="33">
        <v>10190</v>
      </c>
      <c r="G544" s="33" t="s">
        <v>29</v>
      </c>
      <c r="H544" s="33">
        <v>24</v>
      </c>
      <c r="I544" s="33" t="s">
        <v>74</v>
      </c>
      <c r="J544" s="34">
        <v>43521</v>
      </c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  <c r="AH544" s="33"/>
      <c r="AI544" s="2"/>
      <c r="AK544" s="3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48"/>
      <c r="BL544" s="3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</row>
    <row r="545" spans="1:89" ht="12.75" customHeight="1" x14ac:dyDescent="0.35">
      <c r="A545" s="15">
        <f t="shared" ref="A545:A608" si="42">J545</f>
        <v>43522</v>
      </c>
      <c r="B545" s="107">
        <v>15495542</v>
      </c>
      <c r="C545" s="4">
        <f t="shared" ref="C545:C608" si="43">B545/H545</f>
        <v>645647.58333333337</v>
      </c>
      <c r="D545">
        <f t="shared" ref="D545:D608" si="44">YEAR(J545)</f>
        <v>2019</v>
      </c>
      <c r="E545">
        <f t="shared" ref="E545:E608" si="45">MONTH(J545)</f>
        <v>2</v>
      </c>
      <c r="F545" s="33">
        <v>10190</v>
      </c>
      <c r="G545" s="33" t="s">
        <v>29</v>
      </c>
      <c r="H545" s="33">
        <v>24</v>
      </c>
      <c r="I545" s="33" t="s">
        <v>74</v>
      </c>
      <c r="J545" s="34">
        <v>43522</v>
      </c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  <c r="AH545" s="33"/>
      <c r="AI545" s="2"/>
      <c r="AK545" s="3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48"/>
      <c r="BL545" s="3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</row>
    <row r="546" spans="1:89" ht="12.75" customHeight="1" x14ac:dyDescent="0.35">
      <c r="A546" s="15">
        <f t="shared" si="42"/>
        <v>43523</v>
      </c>
      <c r="B546" s="107">
        <v>16049442</v>
      </c>
      <c r="C546" s="4">
        <f t="shared" si="43"/>
        <v>668726.75</v>
      </c>
      <c r="D546">
        <f t="shared" si="44"/>
        <v>2019</v>
      </c>
      <c r="E546">
        <f t="shared" si="45"/>
        <v>2</v>
      </c>
      <c r="F546" s="33">
        <v>10190</v>
      </c>
      <c r="G546" s="33" t="s">
        <v>29</v>
      </c>
      <c r="H546" s="33">
        <v>24</v>
      </c>
      <c r="I546" s="33" t="s">
        <v>74</v>
      </c>
      <c r="J546" s="34">
        <v>43523</v>
      </c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  <c r="AH546" s="33"/>
      <c r="AI546" s="2"/>
      <c r="AK546" s="3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48"/>
      <c r="BL546" s="3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</row>
    <row r="547" spans="1:89" ht="12.75" customHeight="1" x14ac:dyDescent="0.35">
      <c r="A547" s="15">
        <f t="shared" si="42"/>
        <v>43524</v>
      </c>
      <c r="B547" s="107">
        <v>15467513</v>
      </c>
      <c r="C547" s="4">
        <f t="shared" si="43"/>
        <v>644479.70833333337</v>
      </c>
      <c r="D547">
        <f t="shared" si="44"/>
        <v>2019</v>
      </c>
      <c r="E547">
        <f t="shared" si="45"/>
        <v>2</v>
      </c>
      <c r="F547" s="33">
        <v>10190</v>
      </c>
      <c r="G547" s="33" t="s">
        <v>29</v>
      </c>
      <c r="H547" s="33">
        <v>24</v>
      </c>
      <c r="I547" s="33" t="s">
        <v>74</v>
      </c>
      <c r="J547" s="34">
        <v>43524</v>
      </c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  <c r="AH547" s="33"/>
      <c r="AI547" s="2"/>
      <c r="AK547" s="3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48"/>
      <c r="BL547" s="3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</row>
    <row r="548" spans="1:89" ht="12.75" customHeight="1" x14ac:dyDescent="0.35">
      <c r="A548" s="15">
        <f t="shared" si="42"/>
        <v>43525</v>
      </c>
      <c r="B548" s="107">
        <v>15713327</v>
      </c>
      <c r="C548" s="4">
        <f t="shared" si="43"/>
        <v>654721.95833333337</v>
      </c>
      <c r="D548">
        <f t="shared" si="44"/>
        <v>2019</v>
      </c>
      <c r="E548">
        <f t="shared" si="45"/>
        <v>3</v>
      </c>
      <c r="F548" s="33">
        <v>10190</v>
      </c>
      <c r="G548" s="33" t="s">
        <v>29</v>
      </c>
      <c r="H548" s="33">
        <v>24</v>
      </c>
      <c r="I548" s="33" t="s">
        <v>74</v>
      </c>
      <c r="J548" s="34">
        <v>43525</v>
      </c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  <c r="AH548" s="33"/>
      <c r="AI548" s="2"/>
      <c r="AK548" s="3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48"/>
      <c r="BL548" s="3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</row>
    <row r="549" spans="1:89" ht="12.75" customHeight="1" x14ac:dyDescent="0.35">
      <c r="A549" s="15">
        <f t="shared" si="42"/>
        <v>43526</v>
      </c>
      <c r="B549" s="107">
        <v>15437550</v>
      </c>
      <c r="C549" s="4">
        <f t="shared" si="43"/>
        <v>643231.25</v>
      </c>
      <c r="D549">
        <f t="shared" si="44"/>
        <v>2019</v>
      </c>
      <c r="E549">
        <f t="shared" si="45"/>
        <v>3</v>
      </c>
      <c r="F549" s="33">
        <v>10190</v>
      </c>
      <c r="G549" s="33" t="s">
        <v>29</v>
      </c>
      <c r="H549" s="33">
        <v>24</v>
      </c>
      <c r="I549" s="33" t="s">
        <v>74</v>
      </c>
      <c r="J549" s="34">
        <v>43526</v>
      </c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  <c r="AH549" s="33"/>
      <c r="AI549" s="2"/>
      <c r="AK549" s="3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48"/>
      <c r="BL549" s="3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</row>
    <row r="550" spans="1:89" ht="12.75" customHeight="1" x14ac:dyDescent="0.35">
      <c r="A550" s="15">
        <f t="shared" si="42"/>
        <v>43527</v>
      </c>
      <c r="B550" s="107">
        <v>15721591</v>
      </c>
      <c r="C550" s="4">
        <f t="shared" si="43"/>
        <v>655066.29166666663</v>
      </c>
      <c r="D550">
        <f t="shared" si="44"/>
        <v>2019</v>
      </c>
      <c r="E550">
        <f t="shared" si="45"/>
        <v>3</v>
      </c>
      <c r="F550" s="33">
        <v>10190</v>
      </c>
      <c r="G550" s="33" t="s">
        <v>29</v>
      </c>
      <c r="H550" s="33">
        <v>24</v>
      </c>
      <c r="I550" s="33" t="s">
        <v>74</v>
      </c>
      <c r="J550" s="34">
        <v>43527</v>
      </c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  <c r="AH550" s="33"/>
      <c r="AI550" s="2"/>
      <c r="AK550" s="3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48"/>
      <c r="BL550" s="3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</row>
    <row r="551" spans="1:89" ht="12.75" customHeight="1" x14ac:dyDescent="0.35">
      <c r="A551" s="15">
        <f t="shared" si="42"/>
        <v>43528</v>
      </c>
      <c r="B551" s="107">
        <v>16590983</v>
      </c>
      <c r="C551" s="4">
        <f t="shared" si="43"/>
        <v>691290.95833333337</v>
      </c>
      <c r="D551">
        <f t="shared" si="44"/>
        <v>2019</v>
      </c>
      <c r="E551">
        <f t="shared" si="45"/>
        <v>3</v>
      </c>
      <c r="F551" s="33">
        <v>10190</v>
      </c>
      <c r="G551" s="33" t="s">
        <v>29</v>
      </c>
      <c r="H551" s="33">
        <v>24</v>
      </c>
      <c r="I551" s="33" t="s">
        <v>74</v>
      </c>
      <c r="J551" s="34">
        <v>43528</v>
      </c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  <c r="AH551" s="33"/>
      <c r="AI551" s="2"/>
      <c r="AK551" s="3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48"/>
      <c r="BL551" s="3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</row>
    <row r="552" spans="1:89" ht="12.75" customHeight="1" x14ac:dyDescent="0.35">
      <c r="A552" s="15">
        <f t="shared" si="42"/>
        <v>43529</v>
      </c>
      <c r="B552" s="107">
        <v>16163358</v>
      </c>
      <c r="C552" s="4">
        <f t="shared" si="43"/>
        <v>673473.25</v>
      </c>
      <c r="D552">
        <f t="shared" si="44"/>
        <v>2019</v>
      </c>
      <c r="E552">
        <f t="shared" si="45"/>
        <v>3</v>
      </c>
      <c r="F552" s="33">
        <v>10190</v>
      </c>
      <c r="G552" s="33" t="s">
        <v>29</v>
      </c>
      <c r="H552" s="33">
        <v>24</v>
      </c>
      <c r="I552" s="33" t="s">
        <v>74</v>
      </c>
      <c r="J552" s="34">
        <v>43529</v>
      </c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  <c r="AH552" s="33"/>
      <c r="AI552" s="2"/>
      <c r="AK552" s="3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48"/>
      <c r="BL552" s="3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</row>
    <row r="553" spans="1:89" ht="12.75" customHeight="1" x14ac:dyDescent="0.35">
      <c r="A553" s="15">
        <f t="shared" si="42"/>
        <v>43530</v>
      </c>
      <c r="B553" s="107">
        <v>15783960</v>
      </c>
      <c r="C553" s="4">
        <f t="shared" si="43"/>
        <v>657665</v>
      </c>
      <c r="D553">
        <f t="shared" si="44"/>
        <v>2019</v>
      </c>
      <c r="E553">
        <f t="shared" si="45"/>
        <v>3</v>
      </c>
      <c r="F553" s="33">
        <v>10190</v>
      </c>
      <c r="G553" s="33" t="s">
        <v>29</v>
      </c>
      <c r="H553" s="33">
        <v>24</v>
      </c>
      <c r="I553" s="33" t="s">
        <v>74</v>
      </c>
      <c r="J553" s="34">
        <v>43530</v>
      </c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  <c r="AH553" s="33"/>
      <c r="AI553" s="2"/>
      <c r="AK553" s="3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48"/>
      <c r="BL553" s="3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</row>
    <row r="554" spans="1:89" ht="12.75" customHeight="1" x14ac:dyDescent="0.35">
      <c r="A554" s="15">
        <f t="shared" si="42"/>
        <v>43531</v>
      </c>
      <c r="B554" s="107">
        <v>15034808</v>
      </c>
      <c r="C554" s="4">
        <f t="shared" si="43"/>
        <v>626450.33333333337</v>
      </c>
      <c r="D554">
        <f t="shared" si="44"/>
        <v>2019</v>
      </c>
      <c r="E554">
        <f t="shared" si="45"/>
        <v>3</v>
      </c>
      <c r="F554" s="33">
        <v>10190</v>
      </c>
      <c r="G554" s="33" t="s">
        <v>29</v>
      </c>
      <c r="H554" s="33">
        <v>24</v>
      </c>
      <c r="I554" s="33" t="s">
        <v>74</v>
      </c>
      <c r="J554" s="34">
        <v>43531</v>
      </c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  <c r="AH554" s="33"/>
      <c r="AI554" s="2"/>
      <c r="AK554" s="3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48"/>
      <c r="BL554" s="3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</row>
    <row r="555" spans="1:89" ht="12.75" customHeight="1" x14ac:dyDescent="0.35">
      <c r="A555" s="15">
        <f t="shared" si="42"/>
        <v>43532</v>
      </c>
      <c r="B555" s="107">
        <v>15169464</v>
      </c>
      <c r="C555" s="4">
        <f t="shared" si="43"/>
        <v>632061</v>
      </c>
      <c r="D555">
        <f t="shared" si="44"/>
        <v>2019</v>
      </c>
      <c r="E555">
        <f t="shared" si="45"/>
        <v>3</v>
      </c>
      <c r="F555" s="33">
        <v>10190</v>
      </c>
      <c r="G555" s="33" t="s">
        <v>29</v>
      </c>
      <c r="H555" s="33">
        <v>24</v>
      </c>
      <c r="I555" s="33" t="s">
        <v>74</v>
      </c>
      <c r="J555" s="34">
        <v>43532</v>
      </c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  <c r="AH555" s="33"/>
      <c r="AI555" s="2"/>
      <c r="AK555" s="3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48"/>
      <c r="BL555" s="3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</row>
    <row r="556" spans="1:89" ht="12.75" customHeight="1" x14ac:dyDescent="0.35">
      <c r="A556" s="15">
        <f t="shared" si="42"/>
        <v>43533</v>
      </c>
      <c r="B556" s="107">
        <v>14820153</v>
      </c>
      <c r="C556" s="4">
        <f t="shared" si="43"/>
        <v>617506.375</v>
      </c>
      <c r="D556">
        <f t="shared" si="44"/>
        <v>2019</v>
      </c>
      <c r="E556">
        <f t="shared" si="45"/>
        <v>3</v>
      </c>
      <c r="F556" s="33">
        <v>10190</v>
      </c>
      <c r="G556" s="33" t="s">
        <v>29</v>
      </c>
      <c r="H556" s="33">
        <v>24</v>
      </c>
      <c r="I556" s="33" t="s">
        <v>74</v>
      </c>
      <c r="J556" s="34">
        <v>43533</v>
      </c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  <c r="AH556" s="33"/>
      <c r="AI556" s="2"/>
      <c r="AK556" s="3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48"/>
      <c r="BL556" s="3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</row>
    <row r="557" spans="1:89" ht="12.75" customHeight="1" x14ac:dyDescent="0.35">
      <c r="A557" s="15">
        <f t="shared" si="42"/>
        <v>43534</v>
      </c>
      <c r="B557" s="107">
        <v>14274152</v>
      </c>
      <c r="C557" s="4">
        <f t="shared" si="43"/>
        <v>620615.30434782605</v>
      </c>
      <c r="D557">
        <f t="shared" si="44"/>
        <v>2019</v>
      </c>
      <c r="E557">
        <f t="shared" si="45"/>
        <v>3</v>
      </c>
      <c r="F557" s="33">
        <v>10190</v>
      </c>
      <c r="G557" s="33" t="s">
        <v>29</v>
      </c>
      <c r="H557" s="33">
        <v>23</v>
      </c>
      <c r="I557" s="33" t="s">
        <v>74</v>
      </c>
      <c r="J557" s="34">
        <v>43534</v>
      </c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  <c r="AH557" s="33"/>
      <c r="AI557" s="2"/>
      <c r="AK557" s="3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48"/>
      <c r="BL557" s="3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</row>
    <row r="558" spans="1:89" ht="12.75" customHeight="1" x14ac:dyDescent="0.35">
      <c r="A558" s="15">
        <f t="shared" si="42"/>
        <v>43535</v>
      </c>
      <c r="B558" s="107">
        <v>15681171</v>
      </c>
      <c r="C558" s="4">
        <f t="shared" si="43"/>
        <v>653382.125</v>
      </c>
      <c r="D558">
        <f t="shared" si="44"/>
        <v>2019</v>
      </c>
      <c r="E558">
        <f t="shared" si="45"/>
        <v>3</v>
      </c>
      <c r="F558" s="33">
        <v>10190</v>
      </c>
      <c r="G558" s="33" t="s">
        <v>29</v>
      </c>
      <c r="H558" s="33">
        <v>24</v>
      </c>
      <c r="I558" s="33" t="s">
        <v>74</v>
      </c>
      <c r="J558" s="34">
        <v>43535</v>
      </c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  <c r="AH558" s="33"/>
      <c r="AI558" s="2"/>
      <c r="AK558" s="3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48"/>
      <c r="BL558" s="3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</row>
    <row r="559" spans="1:89" ht="12.75" customHeight="1" x14ac:dyDescent="0.35">
      <c r="A559" s="15">
        <f t="shared" si="42"/>
        <v>43536</v>
      </c>
      <c r="B559" s="107">
        <v>14829038</v>
      </c>
      <c r="C559" s="4">
        <f t="shared" si="43"/>
        <v>617876.58333333337</v>
      </c>
      <c r="D559">
        <f t="shared" si="44"/>
        <v>2019</v>
      </c>
      <c r="E559">
        <f t="shared" si="45"/>
        <v>3</v>
      </c>
      <c r="F559" s="33">
        <v>10190</v>
      </c>
      <c r="G559" s="33" t="s">
        <v>29</v>
      </c>
      <c r="H559" s="33">
        <v>24</v>
      </c>
      <c r="I559" s="33" t="s">
        <v>74</v>
      </c>
      <c r="J559" s="34">
        <v>43536</v>
      </c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  <c r="AH559" s="33"/>
      <c r="AI559" s="2"/>
      <c r="AK559" s="3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48"/>
      <c r="BL559" s="3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</row>
    <row r="560" spans="1:89" ht="12.75" customHeight="1" x14ac:dyDescent="0.35">
      <c r="A560" s="15">
        <f t="shared" si="42"/>
        <v>43537</v>
      </c>
      <c r="B560" s="107">
        <v>14067550</v>
      </c>
      <c r="C560" s="4">
        <f t="shared" si="43"/>
        <v>586147.91666666663</v>
      </c>
      <c r="D560">
        <f t="shared" si="44"/>
        <v>2019</v>
      </c>
      <c r="E560">
        <f t="shared" si="45"/>
        <v>3</v>
      </c>
      <c r="F560" s="33">
        <v>10190</v>
      </c>
      <c r="G560" s="33" t="s">
        <v>29</v>
      </c>
      <c r="H560" s="33">
        <v>24</v>
      </c>
      <c r="I560" s="33" t="s">
        <v>74</v>
      </c>
      <c r="J560" s="34">
        <v>43537</v>
      </c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  <c r="AH560" s="33"/>
      <c r="AI560" s="2"/>
      <c r="AK560" s="3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48"/>
      <c r="BL560" s="3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</row>
    <row r="561" spans="1:89" ht="12.75" customHeight="1" x14ac:dyDescent="0.35">
      <c r="A561" s="15">
        <f t="shared" si="42"/>
        <v>43538</v>
      </c>
      <c r="B561" s="107">
        <v>14311309</v>
      </c>
      <c r="C561" s="4">
        <f t="shared" si="43"/>
        <v>596304.54166666663</v>
      </c>
      <c r="D561">
        <f t="shared" si="44"/>
        <v>2019</v>
      </c>
      <c r="E561">
        <f t="shared" si="45"/>
        <v>3</v>
      </c>
      <c r="F561" s="33">
        <v>10190</v>
      </c>
      <c r="G561" s="33" t="s">
        <v>29</v>
      </c>
      <c r="H561" s="33">
        <v>24</v>
      </c>
      <c r="I561" s="33" t="s">
        <v>74</v>
      </c>
      <c r="J561" s="34">
        <v>43538</v>
      </c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  <c r="AH561" s="33"/>
      <c r="AI561" s="2"/>
      <c r="AK561" s="3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48"/>
      <c r="BL561" s="3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</row>
    <row r="562" spans="1:89" ht="12.75" customHeight="1" x14ac:dyDescent="0.35">
      <c r="A562" s="15">
        <f t="shared" si="42"/>
        <v>43539</v>
      </c>
      <c r="B562" s="107">
        <v>13905541</v>
      </c>
      <c r="C562" s="4">
        <f t="shared" si="43"/>
        <v>579397.54166666663</v>
      </c>
      <c r="D562">
        <f t="shared" si="44"/>
        <v>2019</v>
      </c>
      <c r="E562">
        <f t="shared" si="45"/>
        <v>3</v>
      </c>
      <c r="F562" s="33">
        <v>10190</v>
      </c>
      <c r="G562" s="33" t="s">
        <v>29</v>
      </c>
      <c r="H562" s="33">
        <v>24</v>
      </c>
      <c r="I562" s="33" t="s">
        <v>74</v>
      </c>
      <c r="J562" s="34">
        <v>43539</v>
      </c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  <c r="AH562" s="33"/>
      <c r="AI562" s="2"/>
      <c r="AK562" s="3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48"/>
      <c r="BL562" s="3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</row>
    <row r="563" spans="1:89" ht="12.75" customHeight="1" x14ac:dyDescent="0.35">
      <c r="A563" s="15">
        <f t="shared" si="42"/>
        <v>43540</v>
      </c>
      <c r="B563" s="107">
        <v>13425217</v>
      </c>
      <c r="C563" s="4">
        <f t="shared" si="43"/>
        <v>559384.04166666663</v>
      </c>
      <c r="D563">
        <f t="shared" si="44"/>
        <v>2019</v>
      </c>
      <c r="E563">
        <f t="shared" si="45"/>
        <v>3</v>
      </c>
      <c r="F563" s="33">
        <v>10190</v>
      </c>
      <c r="G563" s="33" t="s">
        <v>29</v>
      </c>
      <c r="H563" s="33">
        <v>24</v>
      </c>
      <c r="I563" s="33" t="s">
        <v>74</v>
      </c>
      <c r="J563" s="34">
        <v>43540</v>
      </c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  <c r="AH563" s="33"/>
      <c r="AI563" s="2"/>
      <c r="AK563" s="3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48"/>
      <c r="BL563" s="3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</row>
    <row r="564" spans="1:89" ht="12.75" customHeight="1" x14ac:dyDescent="0.35">
      <c r="A564" s="15">
        <f t="shared" si="42"/>
        <v>43541</v>
      </c>
      <c r="B564" s="107">
        <v>12808335</v>
      </c>
      <c r="C564" s="4">
        <f t="shared" si="43"/>
        <v>533680.625</v>
      </c>
      <c r="D564">
        <f t="shared" si="44"/>
        <v>2019</v>
      </c>
      <c r="E564">
        <f t="shared" si="45"/>
        <v>3</v>
      </c>
      <c r="F564" s="33">
        <v>10190</v>
      </c>
      <c r="G564" s="33" t="s">
        <v>29</v>
      </c>
      <c r="H564" s="33">
        <v>24</v>
      </c>
      <c r="I564" s="33" t="s">
        <v>74</v>
      </c>
      <c r="J564" s="34">
        <v>43541</v>
      </c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  <c r="AH564" s="33"/>
      <c r="AI564" s="2"/>
      <c r="AK564" s="3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48"/>
      <c r="BL564" s="3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</row>
    <row r="565" spans="1:89" ht="12.75" customHeight="1" x14ac:dyDescent="0.35">
      <c r="A565" s="15">
        <f t="shared" si="42"/>
        <v>43542</v>
      </c>
      <c r="B565" s="107">
        <v>13091079</v>
      </c>
      <c r="C565" s="4">
        <f t="shared" si="43"/>
        <v>545461.625</v>
      </c>
      <c r="D565">
        <f t="shared" si="44"/>
        <v>2019</v>
      </c>
      <c r="E565">
        <f t="shared" si="45"/>
        <v>3</v>
      </c>
      <c r="F565" s="33">
        <v>10190</v>
      </c>
      <c r="G565" s="33" t="s">
        <v>29</v>
      </c>
      <c r="H565" s="33">
        <v>24</v>
      </c>
      <c r="I565" s="33" t="s">
        <v>74</v>
      </c>
      <c r="J565" s="34">
        <v>43542</v>
      </c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  <c r="AH565" s="33"/>
      <c r="AI565" s="2"/>
      <c r="AK565" s="3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48"/>
      <c r="BL565" s="3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</row>
    <row r="566" spans="1:89" ht="12.75" customHeight="1" x14ac:dyDescent="0.35">
      <c r="A566" s="15">
        <f t="shared" si="42"/>
        <v>43543</v>
      </c>
      <c r="B566" s="107">
        <v>12820438</v>
      </c>
      <c r="C566" s="4">
        <f t="shared" si="43"/>
        <v>534184.91666666663</v>
      </c>
      <c r="D566">
        <f t="shared" si="44"/>
        <v>2019</v>
      </c>
      <c r="E566">
        <f t="shared" si="45"/>
        <v>3</v>
      </c>
      <c r="F566" s="33">
        <v>10190</v>
      </c>
      <c r="G566" s="33" t="s">
        <v>29</v>
      </c>
      <c r="H566" s="33">
        <v>24</v>
      </c>
      <c r="I566" s="33" t="s">
        <v>74</v>
      </c>
      <c r="J566" s="34">
        <v>43543</v>
      </c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  <c r="AH566" s="33"/>
      <c r="AI566" s="2"/>
      <c r="AK566" s="3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48"/>
      <c r="BL566" s="3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</row>
    <row r="567" spans="1:89" ht="12.75" customHeight="1" x14ac:dyDescent="0.35">
      <c r="A567" s="15">
        <f t="shared" si="42"/>
        <v>43544</v>
      </c>
      <c r="B567" s="107">
        <v>12451310</v>
      </c>
      <c r="C567" s="4">
        <f t="shared" si="43"/>
        <v>518804.58333333331</v>
      </c>
      <c r="D567">
        <f t="shared" si="44"/>
        <v>2019</v>
      </c>
      <c r="E567">
        <f t="shared" si="45"/>
        <v>3</v>
      </c>
      <c r="F567" s="33">
        <v>10190</v>
      </c>
      <c r="G567" s="33" t="s">
        <v>29</v>
      </c>
      <c r="H567" s="33">
        <v>24</v>
      </c>
      <c r="I567" s="33" t="s">
        <v>74</v>
      </c>
      <c r="J567" s="34">
        <v>43544</v>
      </c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  <c r="AH567" s="33"/>
      <c r="AI567" s="2"/>
      <c r="AK567" s="3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48"/>
      <c r="BL567" s="3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</row>
    <row r="568" spans="1:89" ht="12.75" customHeight="1" x14ac:dyDescent="0.35">
      <c r="A568" s="15">
        <f t="shared" si="42"/>
        <v>43545</v>
      </c>
      <c r="B568" s="107">
        <v>12257304</v>
      </c>
      <c r="C568" s="4">
        <f t="shared" si="43"/>
        <v>510721</v>
      </c>
      <c r="D568">
        <f t="shared" si="44"/>
        <v>2019</v>
      </c>
      <c r="E568">
        <f t="shared" si="45"/>
        <v>3</v>
      </c>
      <c r="F568" s="33">
        <v>10190</v>
      </c>
      <c r="G568" s="33" t="s">
        <v>29</v>
      </c>
      <c r="H568" s="33">
        <v>24</v>
      </c>
      <c r="I568" s="33" t="s">
        <v>74</v>
      </c>
      <c r="J568" s="34">
        <v>43545</v>
      </c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  <c r="AH568" s="33"/>
      <c r="AI568" s="2"/>
      <c r="AK568" s="3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48"/>
      <c r="BL568" s="3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</row>
    <row r="569" spans="1:89" ht="12.75" customHeight="1" x14ac:dyDescent="0.35">
      <c r="A569" s="15">
        <f t="shared" si="42"/>
        <v>43546</v>
      </c>
      <c r="B569" s="107">
        <v>12261644</v>
      </c>
      <c r="C569" s="4">
        <f t="shared" si="43"/>
        <v>510901.83333333331</v>
      </c>
      <c r="D569">
        <f t="shared" si="44"/>
        <v>2019</v>
      </c>
      <c r="E569">
        <f t="shared" si="45"/>
        <v>3</v>
      </c>
      <c r="F569" s="33">
        <v>10190</v>
      </c>
      <c r="G569" s="33" t="s">
        <v>29</v>
      </c>
      <c r="H569" s="33">
        <v>24</v>
      </c>
      <c r="I569" s="33" t="s">
        <v>74</v>
      </c>
      <c r="J569" s="34">
        <v>43546</v>
      </c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  <c r="AH569" s="33"/>
      <c r="AI569" s="2"/>
      <c r="AK569" s="3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48"/>
      <c r="BL569" s="3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</row>
    <row r="570" spans="1:89" ht="12.75" customHeight="1" x14ac:dyDescent="0.35">
      <c r="A570" s="15">
        <f t="shared" si="42"/>
        <v>43547</v>
      </c>
      <c r="B570" s="107">
        <v>11633357</v>
      </c>
      <c r="C570" s="4">
        <f t="shared" si="43"/>
        <v>484723.20833333331</v>
      </c>
      <c r="D570">
        <f t="shared" si="44"/>
        <v>2019</v>
      </c>
      <c r="E570">
        <f t="shared" si="45"/>
        <v>3</v>
      </c>
      <c r="F570" s="33">
        <v>10190</v>
      </c>
      <c r="G570" s="33" t="s">
        <v>29</v>
      </c>
      <c r="H570" s="33">
        <v>24</v>
      </c>
      <c r="I570" s="33" t="s">
        <v>74</v>
      </c>
      <c r="J570" s="34">
        <v>43547</v>
      </c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  <c r="AH570" s="33"/>
      <c r="AI570" s="2"/>
      <c r="AK570" s="3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48"/>
      <c r="BL570" s="3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</row>
    <row r="571" spans="1:89" ht="12.75" customHeight="1" x14ac:dyDescent="0.35">
      <c r="A571" s="15">
        <f t="shared" si="42"/>
        <v>43548</v>
      </c>
      <c r="B571" s="107">
        <v>11943155</v>
      </c>
      <c r="C571" s="4">
        <f t="shared" si="43"/>
        <v>497631.45833333331</v>
      </c>
      <c r="D571">
        <f t="shared" si="44"/>
        <v>2019</v>
      </c>
      <c r="E571">
        <f t="shared" si="45"/>
        <v>3</v>
      </c>
      <c r="F571" s="33">
        <v>10190</v>
      </c>
      <c r="G571" s="33" t="s">
        <v>29</v>
      </c>
      <c r="H571" s="33">
        <v>24</v>
      </c>
      <c r="I571" s="33" t="s">
        <v>74</v>
      </c>
      <c r="J571" s="34">
        <v>43548</v>
      </c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  <c r="AH571" s="33"/>
      <c r="AI571" s="2"/>
      <c r="AK571" s="3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48"/>
      <c r="BL571" s="3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</row>
    <row r="572" spans="1:89" ht="12.75" customHeight="1" x14ac:dyDescent="0.35">
      <c r="A572" s="15">
        <f t="shared" si="42"/>
        <v>43549</v>
      </c>
      <c r="B572" s="107">
        <v>12557319</v>
      </c>
      <c r="C572" s="4">
        <f t="shared" si="43"/>
        <v>523221.625</v>
      </c>
      <c r="D572">
        <f t="shared" si="44"/>
        <v>2019</v>
      </c>
      <c r="E572">
        <f t="shared" si="45"/>
        <v>3</v>
      </c>
      <c r="F572" s="33">
        <v>10190</v>
      </c>
      <c r="G572" s="33" t="s">
        <v>29</v>
      </c>
      <c r="H572" s="33">
        <v>24</v>
      </c>
      <c r="I572" s="33" t="s">
        <v>74</v>
      </c>
      <c r="J572" s="34">
        <v>43549</v>
      </c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  <c r="AH572" s="33"/>
      <c r="AI572" s="2"/>
      <c r="AK572" s="3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48"/>
      <c r="BL572" s="3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</row>
    <row r="573" spans="1:89" ht="12.75" customHeight="1" x14ac:dyDescent="0.35">
      <c r="A573" s="15">
        <f t="shared" si="42"/>
        <v>43550</v>
      </c>
      <c r="B573" s="107">
        <v>12276608</v>
      </c>
      <c r="C573" s="4">
        <f t="shared" si="43"/>
        <v>511525.33333333331</v>
      </c>
      <c r="D573">
        <f t="shared" si="44"/>
        <v>2019</v>
      </c>
      <c r="E573">
        <f t="shared" si="45"/>
        <v>3</v>
      </c>
      <c r="F573" s="33">
        <v>10190</v>
      </c>
      <c r="G573" s="33" t="s">
        <v>29</v>
      </c>
      <c r="H573" s="33">
        <v>24</v>
      </c>
      <c r="I573" s="33" t="s">
        <v>74</v>
      </c>
      <c r="J573" s="34">
        <v>43550</v>
      </c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  <c r="AH573" s="33"/>
      <c r="AI573" s="2"/>
      <c r="AK573" s="3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48"/>
      <c r="BL573" s="3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</row>
    <row r="574" spans="1:89" ht="12.75" customHeight="1" x14ac:dyDescent="0.35">
      <c r="A574" s="15">
        <f t="shared" si="42"/>
        <v>43551</v>
      </c>
      <c r="B574" s="107">
        <v>13027393</v>
      </c>
      <c r="C574" s="4">
        <f t="shared" si="43"/>
        <v>542808.04166666663</v>
      </c>
      <c r="D574">
        <f t="shared" si="44"/>
        <v>2019</v>
      </c>
      <c r="E574">
        <f t="shared" si="45"/>
        <v>3</v>
      </c>
      <c r="F574" s="33">
        <v>10190</v>
      </c>
      <c r="G574" s="33" t="s">
        <v>29</v>
      </c>
      <c r="H574" s="33">
        <v>24</v>
      </c>
      <c r="I574" s="33" t="s">
        <v>74</v>
      </c>
      <c r="J574" s="34">
        <v>43551</v>
      </c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  <c r="AH574" s="33"/>
      <c r="AI574" s="2"/>
      <c r="AK574" s="3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48"/>
      <c r="BL574" s="3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</row>
    <row r="575" spans="1:89" ht="12.75" customHeight="1" x14ac:dyDescent="0.35">
      <c r="A575" s="15">
        <f t="shared" si="42"/>
        <v>43552</v>
      </c>
      <c r="B575" s="107">
        <v>12706598</v>
      </c>
      <c r="C575" s="4">
        <f t="shared" si="43"/>
        <v>529441.58333333337</v>
      </c>
      <c r="D575">
        <f t="shared" si="44"/>
        <v>2019</v>
      </c>
      <c r="E575">
        <f t="shared" si="45"/>
        <v>3</v>
      </c>
      <c r="F575" s="33">
        <v>10190</v>
      </c>
      <c r="G575" s="33" t="s">
        <v>29</v>
      </c>
      <c r="H575" s="33">
        <v>24</v>
      </c>
      <c r="I575" s="33" t="s">
        <v>74</v>
      </c>
      <c r="J575" s="34">
        <v>43552</v>
      </c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  <c r="AH575" s="33"/>
      <c r="AI575" s="2"/>
      <c r="AK575" s="3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48"/>
      <c r="BL575" s="3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</row>
    <row r="576" spans="1:89" ht="12.75" customHeight="1" x14ac:dyDescent="0.35">
      <c r="A576" s="15">
        <f t="shared" si="42"/>
        <v>43553</v>
      </c>
      <c r="B576" s="107">
        <v>12382412</v>
      </c>
      <c r="C576" s="4">
        <f t="shared" si="43"/>
        <v>515933.83333333331</v>
      </c>
      <c r="D576">
        <f t="shared" si="44"/>
        <v>2019</v>
      </c>
      <c r="E576">
        <f t="shared" si="45"/>
        <v>3</v>
      </c>
      <c r="F576" s="33">
        <v>10190</v>
      </c>
      <c r="G576" s="33" t="s">
        <v>29</v>
      </c>
      <c r="H576" s="33">
        <v>24</v>
      </c>
      <c r="I576" s="33" t="s">
        <v>74</v>
      </c>
      <c r="J576" s="34">
        <v>43553</v>
      </c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  <c r="AH576" s="33"/>
      <c r="AI576" s="2"/>
      <c r="AK576" s="3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48"/>
      <c r="BL576" s="3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</row>
    <row r="577" spans="1:89" ht="12.75" customHeight="1" x14ac:dyDescent="0.35">
      <c r="A577" s="15">
        <f t="shared" si="42"/>
        <v>43554</v>
      </c>
      <c r="B577" s="107">
        <v>12025481</v>
      </c>
      <c r="C577" s="4">
        <f t="shared" si="43"/>
        <v>501061.70833333331</v>
      </c>
      <c r="D577">
        <f t="shared" si="44"/>
        <v>2019</v>
      </c>
      <c r="E577">
        <f t="shared" si="45"/>
        <v>3</v>
      </c>
      <c r="F577" s="33">
        <v>10190</v>
      </c>
      <c r="G577" s="33" t="s">
        <v>29</v>
      </c>
      <c r="H577" s="33">
        <v>24</v>
      </c>
      <c r="I577" s="33" t="s">
        <v>74</v>
      </c>
      <c r="J577" s="34">
        <v>43554</v>
      </c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  <c r="AH577" s="33"/>
      <c r="AI577" s="2"/>
      <c r="AK577" s="3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48"/>
      <c r="BL577" s="3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</row>
    <row r="578" spans="1:89" ht="12.75" customHeight="1" x14ac:dyDescent="0.35">
      <c r="A578" s="15">
        <f t="shared" si="42"/>
        <v>43555</v>
      </c>
      <c r="B578" s="107">
        <v>11699672</v>
      </c>
      <c r="C578" s="4">
        <f t="shared" si="43"/>
        <v>487486.33333333331</v>
      </c>
      <c r="D578">
        <f t="shared" si="44"/>
        <v>2019</v>
      </c>
      <c r="E578">
        <f t="shared" si="45"/>
        <v>3</v>
      </c>
      <c r="F578" s="33">
        <v>10190</v>
      </c>
      <c r="G578" s="33" t="s">
        <v>29</v>
      </c>
      <c r="H578" s="33">
        <v>24</v>
      </c>
      <c r="I578" s="33" t="s">
        <v>74</v>
      </c>
      <c r="J578" s="34">
        <v>43555</v>
      </c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  <c r="AH578" s="33"/>
      <c r="AI578" s="2"/>
      <c r="AK578" s="3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48"/>
      <c r="BL578" s="3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</row>
    <row r="579" spans="1:89" ht="12.75" customHeight="1" x14ac:dyDescent="0.35">
      <c r="A579" s="15">
        <f t="shared" si="42"/>
        <v>43556</v>
      </c>
      <c r="B579" s="107">
        <v>11759993</v>
      </c>
      <c r="C579" s="4">
        <f t="shared" si="43"/>
        <v>489999.70833333331</v>
      </c>
      <c r="D579">
        <f t="shared" si="44"/>
        <v>2019</v>
      </c>
      <c r="E579">
        <f t="shared" si="45"/>
        <v>4</v>
      </c>
      <c r="F579" s="33">
        <v>10190</v>
      </c>
      <c r="G579" s="33" t="s">
        <v>29</v>
      </c>
      <c r="H579" s="33">
        <v>24</v>
      </c>
      <c r="I579" s="33" t="s">
        <v>74</v>
      </c>
      <c r="J579" s="34">
        <v>43556</v>
      </c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  <c r="AH579" s="33"/>
      <c r="AI579" s="2"/>
      <c r="AK579" s="3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48"/>
      <c r="BL579" s="3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</row>
    <row r="580" spans="1:89" ht="12.75" customHeight="1" x14ac:dyDescent="0.35">
      <c r="A580" s="15">
        <f t="shared" si="42"/>
        <v>43557</v>
      </c>
      <c r="B580" s="107">
        <v>11959012</v>
      </c>
      <c r="C580" s="4">
        <f t="shared" si="43"/>
        <v>498292.16666666669</v>
      </c>
      <c r="D580">
        <f t="shared" si="44"/>
        <v>2019</v>
      </c>
      <c r="E580">
        <f t="shared" si="45"/>
        <v>4</v>
      </c>
      <c r="F580" s="33">
        <v>10190</v>
      </c>
      <c r="G580" s="33" t="s">
        <v>29</v>
      </c>
      <c r="H580" s="33">
        <v>24</v>
      </c>
      <c r="I580" s="33" t="s">
        <v>74</v>
      </c>
      <c r="J580" s="34">
        <v>43557</v>
      </c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  <c r="AH580" s="33"/>
      <c r="AI580" s="2"/>
      <c r="AK580" s="3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48"/>
      <c r="BL580" s="3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</row>
    <row r="581" spans="1:89" ht="12.75" customHeight="1" x14ac:dyDescent="0.35">
      <c r="A581" s="15">
        <f t="shared" si="42"/>
        <v>43558</v>
      </c>
      <c r="B581" s="107">
        <v>11692919</v>
      </c>
      <c r="C581" s="4">
        <f t="shared" si="43"/>
        <v>487204.95833333331</v>
      </c>
      <c r="D581">
        <f t="shared" si="44"/>
        <v>2019</v>
      </c>
      <c r="E581">
        <f t="shared" si="45"/>
        <v>4</v>
      </c>
      <c r="F581" s="33">
        <v>10190</v>
      </c>
      <c r="G581" s="33" t="s">
        <v>29</v>
      </c>
      <c r="H581" s="33">
        <v>24</v>
      </c>
      <c r="I581" s="33" t="s">
        <v>74</v>
      </c>
      <c r="J581" s="34">
        <v>43558</v>
      </c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  <c r="AH581" s="33"/>
      <c r="AI581" s="2"/>
      <c r="AK581" s="3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48"/>
      <c r="BL581" s="3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</row>
    <row r="582" spans="1:89" ht="12.75" customHeight="1" x14ac:dyDescent="0.35">
      <c r="A582" s="15">
        <f t="shared" si="42"/>
        <v>43559</v>
      </c>
      <c r="B582" s="107">
        <v>11861887</v>
      </c>
      <c r="C582" s="4">
        <f t="shared" si="43"/>
        <v>494245.29166666669</v>
      </c>
      <c r="D582">
        <f t="shared" si="44"/>
        <v>2019</v>
      </c>
      <c r="E582">
        <f t="shared" si="45"/>
        <v>4</v>
      </c>
      <c r="F582" s="33">
        <v>10190</v>
      </c>
      <c r="G582" s="33" t="s">
        <v>29</v>
      </c>
      <c r="H582" s="33">
        <v>24</v>
      </c>
      <c r="I582" s="33" t="s">
        <v>74</v>
      </c>
      <c r="J582" s="34">
        <v>43559</v>
      </c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  <c r="AH582" s="33"/>
      <c r="AI582" s="2"/>
      <c r="AK582" s="3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48"/>
      <c r="BL582" s="3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</row>
    <row r="583" spans="1:89" ht="12.75" customHeight="1" x14ac:dyDescent="0.35">
      <c r="A583" s="15">
        <f t="shared" si="42"/>
        <v>43560</v>
      </c>
      <c r="B583" s="107">
        <v>11854427</v>
      </c>
      <c r="C583" s="4">
        <f t="shared" si="43"/>
        <v>493934.45833333331</v>
      </c>
      <c r="D583">
        <f t="shared" si="44"/>
        <v>2019</v>
      </c>
      <c r="E583">
        <f t="shared" si="45"/>
        <v>4</v>
      </c>
      <c r="F583" s="33">
        <v>10190</v>
      </c>
      <c r="G583" s="33" t="s">
        <v>29</v>
      </c>
      <c r="H583" s="33">
        <v>24</v>
      </c>
      <c r="I583" s="33" t="s">
        <v>74</v>
      </c>
      <c r="J583" s="34">
        <v>43560</v>
      </c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  <c r="AH583" s="33"/>
      <c r="AI583" s="2"/>
      <c r="AK583" s="3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48"/>
      <c r="BL583" s="3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</row>
    <row r="584" spans="1:89" ht="12.75" customHeight="1" x14ac:dyDescent="0.35">
      <c r="A584" s="15">
        <f t="shared" si="42"/>
        <v>43561</v>
      </c>
      <c r="B584" s="107">
        <v>12092639</v>
      </c>
      <c r="C584" s="4">
        <f t="shared" si="43"/>
        <v>503859.95833333331</v>
      </c>
      <c r="D584">
        <f t="shared" si="44"/>
        <v>2019</v>
      </c>
      <c r="E584">
        <f t="shared" si="45"/>
        <v>4</v>
      </c>
      <c r="F584" s="33">
        <v>10190</v>
      </c>
      <c r="G584" s="33" t="s">
        <v>29</v>
      </c>
      <c r="H584" s="33">
        <v>24</v>
      </c>
      <c r="I584" s="33" t="s">
        <v>74</v>
      </c>
      <c r="J584" s="34">
        <v>43561</v>
      </c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  <c r="AH584" s="33"/>
      <c r="AI584" s="2"/>
      <c r="AK584" s="3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48"/>
      <c r="BL584" s="3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</row>
    <row r="585" spans="1:89" ht="12.75" customHeight="1" x14ac:dyDescent="0.35">
      <c r="A585" s="15">
        <f t="shared" si="42"/>
        <v>43562</v>
      </c>
      <c r="B585" s="107">
        <v>11680318</v>
      </c>
      <c r="C585" s="4">
        <f t="shared" si="43"/>
        <v>486679.91666666669</v>
      </c>
      <c r="D585">
        <f t="shared" si="44"/>
        <v>2019</v>
      </c>
      <c r="E585">
        <f t="shared" si="45"/>
        <v>4</v>
      </c>
      <c r="F585" s="33">
        <v>10190</v>
      </c>
      <c r="G585" s="33" t="s">
        <v>29</v>
      </c>
      <c r="H585" s="33">
        <v>24</v>
      </c>
      <c r="I585" s="33" t="s">
        <v>74</v>
      </c>
      <c r="J585" s="34">
        <v>43562</v>
      </c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  <c r="AH585" s="33"/>
      <c r="AI585" s="2"/>
      <c r="AK585" s="3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48"/>
      <c r="BL585" s="3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</row>
    <row r="586" spans="1:89" ht="12.75" customHeight="1" x14ac:dyDescent="0.35">
      <c r="A586" s="15">
        <f t="shared" si="42"/>
        <v>43563</v>
      </c>
      <c r="B586" s="107">
        <v>12134426</v>
      </c>
      <c r="C586" s="4">
        <f t="shared" si="43"/>
        <v>505601.08333333331</v>
      </c>
      <c r="D586">
        <f t="shared" si="44"/>
        <v>2019</v>
      </c>
      <c r="E586">
        <f t="shared" si="45"/>
        <v>4</v>
      </c>
      <c r="F586" s="33">
        <v>10190</v>
      </c>
      <c r="G586" s="33" t="s">
        <v>29</v>
      </c>
      <c r="H586" s="33">
        <v>24</v>
      </c>
      <c r="I586" s="33" t="s">
        <v>74</v>
      </c>
      <c r="J586" s="34">
        <v>43563</v>
      </c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  <c r="AH586" s="33"/>
      <c r="AI586" s="2"/>
      <c r="AK586" s="3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48"/>
      <c r="BL586" s="3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</row>
    <row r="587" spans="1:89" ht="12.75" customHeight="1" x14ac:dyDescent="0.35">
      <c r="A587" s="15">
        <f t="shared" si="42"/>
        <v>43564</v>
      </c>
      <c r="B587" s="107">
        <v>12243397</v>
      </c>
      <c r="C587" s="4">
        <f t="shared" si="43"/>
        <v>510141.54166666669</v>
      </c>
      <c r="D587">
        <f t="shared" si="44"/>
        <v>2019</v>
      </c>
      <c r="E587">
        <f t="shared" si="45"/>
        <v>4</v>
      </c>
      <c r="F587" s="33">
        <v>10190</v>
      </c>
      <c r="G587" s="33" t="s">
        <v>29</v>
      </c>
      <c r="H587" s="33">
        <v>24</v>
      </c>
      <c r="I587" s="33" t="s">
        <v>74</v>
      </c>
      <c r="J587" s="34">
        <v>43564</v>
      </c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  <c r="AH587" s="33"/>
      <c r="AI587" s="2"/>
      <c r="AK587" s="3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48"/>
      <c r="BL587" s="3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</row>
    <row r="588" spans="1:89" ht="12.75" customHeight="1" x14ac:dyDescent="0.35">
      <c r="A588" s="15">
        <f t="shared" si="42"/>
        <v>43565</v>
      </c>
      <c r="B588" s="107">
        <v>12435607</v>
      </c>
      <c r="C588" s="4">
        <f t="shared" si="43"/>
        <v>518150.29166666669</v>
      </c>
      <c r="D588">
        <f t="shared" si="44"/>
        <v>2019</v>
      </c>
      <c r="E588">
        <f t="shared" si="45"/>
        <v>4</v>
      </c>
      <c r="F588" s="33">
        <v>10190</v>
      </c>
      <c r="G588" s="33" t="s">
        <v>29</v>
      </c>
      <c r="H588" s="33">
        <v>24</v>
      </c>
      <c r="I588" s="33" t="s">
        <v>74</v>
      </c>
      <c r="J588" s="34">
        <v>43565</v>
      </c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  <c r="AH588" s="33"/>
      <c r="AI588" s="2"/>
      <c r="AK588" s="3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48"/>
      <c r="BL588" s="3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</row>
    <row r="589" spans="1:89" ht="12.75" customHeight="1" x14ac:dyDescent="0.35">
      <c r="A589" s="15">
        <f t="shared" si="42"/>
        <v>43566</v>
      </c>
      <c r="B589" s="107">
        <v>12326928</v>
      </c>
      <c r="C589" s="4">
        <f t="shared" si="43"/>
        <v>513622</v>
      </c>
      <c r="D589">
        <f t="shared" si="44"/>
        <v>2019</v>
      </c>
      <c r="E589">
        <f t="shared" si="45"/>
        <v>4</v>
      </c>
      <c r="F589" s="33">
        <v>10190</v>
      </c>
      <c r="G589" s="33" t="s">
        <v>29</v>
      </c>
      <c r="H589" s="33">
        <v>24</v>
      </c>
      <c r="I589" s="33" t="s">
        <v>74</v>
      </c>
      <c r="J589" s="34">
        <v>43566</v>
      </c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  <c r="AH589" s="33"/>
      <c r="AI589" s="2"/>
      <c r="AK589" s="3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48"/>
      <c r="BL589" s="3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</row>
    <row r="590" spans="1:89" ht="12.75" customHeight="1" x14ac:dyDescent="0.35">
      <c r="A590" s="15">
        <f t="shared" si="42"/>
        <v>43567</v>
      </c>
      <c r="B590" s="107">
        <v>12425571</v>
      </c>
      <c r="C590" s="4">
        <f t="shared" si="43"/>
        <v>517732.125</v>
      </c>
      <c r="D590">
        <f t="shared" si="44"/>
        <v>2019</v>
      </c>
      <c r="E590">
        <f t="shared" si="45"/>
        <v>4</v>
      </c>
      <c r="F590" s="33">
        <v>10190</v>
      </c>
      <c r="G590" s="33" t="s">
        <v>29</v>
      </c>
      <c r="H590" s="33">
        <v>24</v>
      </c>
      <c r="I590" s="33" t="s">
        <v>74</v>
      </c>
      <c r="J590" s="34">
        <v>43567</v>
      </c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  <c r="AH590" s="33"/>
      <c r="AI590" s="2"/>
      <c r="AK590" s="3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48"/>
      <c r="BL590" s="3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</row>
    <row r="591" spans="1:89" ht="12.75" customHeight="1" x14ac:dyDescent="0.35">
      <c r="A591" s="15">
        <f t="shared" si="42"/>
        <v>43568</v>
      </c>
      <c r="B591" s="107">
        <v>12581554</v>
      </c>
      <c r="C591" s="4">
        <f t="shared" si="43"/>
        <v>524231.41666666669</v>
      </c>
      <c r="D591">
        <f t="shared" si="44"/>
        <v>2019</v>
      </c>
      <c r="E591">
        <f t="shared" si="45"/>
        <v>4</v>
      </c>
      <c r="F591" s="33">
        <v>10190</v>
      </c>
      <c r="G591" s="33" t="s">
        <v>29</v>
      </c>
      <c r="H591" s="33">
        <v>24</v>
      </c>
      <c r="I591" s="33" t="s">
        <v>74</v>
      </c>
      <c r="J591" s="34">
        <v>43568</v>
      </c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  <c r="AH591" s="33"/>
      <c r="AI591" s="2"/>
      <c r="AK591" s="3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48"/>
      <c r="BL591" s="3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</row>
    <row r="592" spans="1:89" ht="12.75" customHeight="1" x14ac:dyDescent="0.35">
      <c r="A592" s="15">
        <f t="shared" si="42"/>
        <v>43569</v>
      </c>
      <c r="B592" s="107">
        <v>12045628</v>
      </c>
      <c r="C592" s="4">
        <f t="shared" si="43"/>
        <v>501901.16666666669</v>
      </c>
      <c r="D592">
        <f t="shared" si="44"/>
        <v>2019</v>
      </c>
      <c r="E592">
        <f t="shared" si="45"/>
        <v>4</v>
      </c>
      <c r="F592" s="33">
        <v>10190</v>
      </c>
      <c r="G592" s="33" t="s">
        <v>29</v>
      </c>
      <c r="H592" s="33">
        <v>24</v>
      </c>
      <c r="I592" s="33" t="s">
        <v>74</v>
      </c>
      <c r="J592" s="34">
        <v>43569</v>
      </c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  <c r="AH592" s="33"/>
      <c r="AI592" s="2"/>
      <c r="AK592" s="3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48"/>
      <c r="BL592" s="3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</row>
    <row r="593" spans="1:89" ht="12.75" customHeight="1" x14ac:dyDescent="0.35">
      <c r="A593" s="15">
        <f t="shared" si="42"/>
        <v>43570</v>
      </c>
      <c r="B593" s="107">
        <v>11529906</v>
      </c>
      <c r="C593" s="4">
        <f t="shared" si="43"/>
        <v>480412.75</v>
      </c>
      <c r="D593">
        <f t="shared" si="44"/>
        <v>2019</v>
      </c>
      <c r="E593">
        <f t="shared" si="45"/>
        <v>4</v>
      </c>
      <c r="F593" s="33">
        <v>10190</v>
      </c>
      <c r="G593" s="33" t="s">
        <v>29</v>
      </c>
      <c r="H593" s="33">
        <v>24</v>
      </c>
      <c r="I593" s="33" t="s">
        <v>74</v>
      </c>
      <c r="J593" s="34">
        <v>43570</v>
      </c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  <c r="AH593" s="33"/>
      <c r="AI593" s="2"/>
      <c r="AK593" s="3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48"/>
      <c r="BL593" s="3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</row>
    <row r="594" spans="1:89" ht="12.75" customHeight="1" x14ac:dyDescent="0.35">
      <c r="A594" s="15">
        <f t="shared" si="42"/>
        <v>43571</v>
      </c>
      <c r="B594" s="107">
        <v>11448233</v>
      </c>
      <c r="C594" s="4">
        <f t="shared" si="43"/>
        <v>477009.70833333331</v>
      </c>
      <c r="D594">
        <f t="shared" si="44"/>
        <v>2019</v>
      </c>
      <c r="E594">
        <f t="shared" si="45"/>
        <v>4</v>
      </c>
      <c r="F594" s="33">
        <v>10190</v>
      </c>
      <c r="G594" s="33" t="s">
        <v>29</v>
      </c>
      <c r="H594" s="33">
        <v>24</v>
      </c>
      <c r="I594" s="33" t="s">
        <v>74</v>
      </c>
      <c r="J594" s="34">
        <v>43571</v>
      </c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  <c r="AH594" s="33"/>
      <c r="AI594" s="2"/>
      <c r="AK594" s="3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48"/>
      <c r="BL594" s="3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</row>
    <row r="595" spans="1:89" ht="12.75" customHeight="1" x14ac:dyDescent="0.35">
      <c r="A595" s="15">
        <f t="shared" si="42"/>
        <v>43572</v>
      </c>
      <c r="B595" s="107">
        <v>11368216</v>
      </c>
      <c r="C595" s="4">
        <f t="shared" si="43"/>
        <v>473675.66666666669</v>
      </c>
      <c r="D595">
        <f t="shared" si="44"/>
        <v>2019</v>
      </c>
      <c r="E595">
        <f t="shared" si="45"/>
        <v>4</v>
      </c>
      <c r="F595" s="33">
        <v>10190</v>
      </c>
      <c r="G595" s="33" t="s">
        <v>29</v>
      </c>
      <c r="H595" s="33">
        <v>24</v>
      </c>
      <c r="I595" s="33" t="s">
        <v>74</v>
      </c>
      <c r="J595" s="34">
        <v>43572</v>
      </c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  <c r="AH595" s="33"/>
      <c r="AI595" s="2"/>
      <c r="AK595" s="3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48"/>
      <c r="BL595" s="3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</row>
    <row r="596" spans="1:89" ht="12.75" customHeight="1" x14ac:dyDescent="0.35">
      <c r="A596" s="15">
        <f t="shared" si="42"/>
        <v>43573</v>
      </c>
      <c r="B596" s="107">
        <v>11554835</v>
      </c>
      <c r="C596" s="4">
        <f t="shared" si="43"/>
        <v>481451.45833333331</v>
      </c>
      <c r="D596">
        <f t="shared" si="44"/>
        <v>2019</v>
      </c>
      <c r="E596">
        <f t="shared" si="45"/>
        <v>4</v>
      </c>
      <c r="F596" s="33">
        <v>10190</v>
      </c>
      <c r="G596" s="33" t="s">
        <v>29</v>
      </c>
      <c r="H596" s="33">
        <v>24</v>
      </c>
      <c r="I596" s="33" t="s">
        <v>74</v>
      </c>
      <c r="J596" s="34">
        <v>43573</v>
      </c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  <c r="AH596" s="33"/>
      <c r="AI596" s="2"/>
      <c r="AK596" s="3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48"/>
      <c r="BL596" s="3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</row>
    <row r="597" spans="1:89" ht="12.75" customHeight="1" x14ac:dyDescent="0.35">
      <c r="A597" s="15">
        <f t="shared" si="42"/>
        <v>43574</v>
      </c>
      <c r="B597" s="107">
        <v>11408359</v>
      </c>
      <c r="C597" s="4">
        <f t="shared" si="43"/>
        <v>475348.29166666669</v>
      </c>
      <c r="D597">
        <f t="shared" si="44"/>
        <v>2019</v>
      </c>
      <c r="E597">
        <f t="shared" si="45"/>
        <v>4</v>
      </c>
      <c r="F597" s="33">
        <v>10190</v>
      </c>
      <c r="G597" s="33" t="s">
        <v>29</v>
      </c>
      <c r="H597" s="33">
        <v>24</v>
      </c>
      <c r="I597" s="33" t="s">
        <v>74</v>
      </c>
      <c r="J597" s="34">
        <v>43574</v>
      </c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  <c r="AH597" s="33"/>
      <c r="AI597" s="2"/>
      <c r="AK597" s="3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48"/>
      <c r="BL597" s="3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</row>
    <row r="598" spans="1:89" ht="12.75" customHeight="1" x14ac:dyDescent="0.35">
      <c r="A598" s="15">
        <f t="shared" si="42"/>
        <v>43575</v>
      </c>
      <c r="B598" s="107">
        <v>10996838</v>
      </c>
      <c r="C598" s="4">
        <f t="shared" si="43"/>
        <v>458201.58333333331</v>
      </c>
      <c r="D598">
        <f t="shared" si="44"/>
        <v>2019</v>
      </c>
      <c r="E598">
        <f t="shared" si="45"/>
        <v>4</v>
      </c>
      <c r="F598" s="33">
        <v>10190</v>
      </c>
      <c r="G598" s="33" t="s">
        <v>29</v>
      </c>
      <c r="H598" s="33">
        <v>24</v>
      </c>
      <c r="I598" s="33" t="s">
        <v>74</v>
      </c>
      <c r="J598" s="34">
        <v>43575</v>
      </c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  <c r="AH598" s="33"/>
      <c r="AI598" s="2"/>
      <c r="AK598" s="3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48"/>
      <c r="BL598" s="3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</row>
    <row r="599" spans="1:89" ht="12.75" customHeight="1" x14ac:dyDescent="0.35">
      <c r="A599" s="15">
        <f t="shared" si="42"/>
        <v>43576</v>
      </c>
      <c r="B599" s="107">
        <v>10854375</v>
      </c>
      <c r="C599" s="4">
        <f t="shared" si="43"/>
        <v>452265.625</v>
      </c>
      <c r="D599">
        <f t="shared" si="44"/>
        <v>2019</v>
      </c>
      <c r="E599">
        <f t="shared" si="45"/>
        <v>4</v>
      </c>
      <c r="F599" s="33">
        <v>10190</v>
      </c>
      <c r="G599" s="33" t="s">
        <v>29</v>
      </c>
      <c r="H599" s="33">
        <v>24</v>
      </c>
      <c r="I599" s="33" t="s">
        <v>74</v>
      </c>
      <c r="J599" s="34">
        <v>43576</v>
      </c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  <c r="AH599" s="33"/>
      <c r="AI599" s="2"/>
      <c r="AK599" s="3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48"/>
      <c r="BL599" s="3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</row>
    <row r="600" spans="1:89" ht="12.75" customHeight="1" x14ac:dyDescent="0.35">
      <c r="A600" s="15">
        <f t="shared" si="42"/>
        <v>43577</v>
      </c>
      <c r="B600" s="107">
        <v>11636640</v>
      </c>
      <c r="C600" s="4">
        <f t="shared" si="43"/>
        <v>484860</v>
      </c>
      <c r="D600">
        <f t="shared" si="44"/>
        <v>2019</v>
      </c>
      <c r="E600">
        <f t="shared" si="45"/>
        <v>4</v>
      </c>
      <c r="F600" s="33">
        <v>10190</v>
      </c>
      <c r="G600" s="33" t="s">
        <v>29</v>
      </c>
      <c r="H600" s="33">
        <v>24</v>
      </c>
      <c r="I600" s="33" t="s">
        <v>74</v>
      </c>
      <c r="J600" s="34">
        <v>43577</v>
      </c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  <c r="AH600" s="33"/>
      <c r="AI600" s="2"/>
      <c r="AK600" s="3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48"/>
      <c r="BL600" s="3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</row>
    <row r="601" spans="1:89" ht="12.75" customHeight="1" x14ac:dyDescent="0.35">
      <c r="A601" s="15">
        <f t="shared" si="42"/>
        <v>43578</v>
      </c>
      <c r="B601" s="107">
        <v>12363419</v>
      </c>
      <c r="C601" s="4">
        <f t="shared" si="43"/>
        <v>515142.45833333331</v>
      </c>
      <c r="D601">
        <f t="shared" si="44"/>
        <v>2019</v>
      </c>
      <c r="E601">
        <f t="shared" si="45"/>
        <v>4</v>
      </c>
      <c r="F601" s="33">
        <v>10190</v>
      </c>
      <c r="G601" s="33" t="s">
        <v>29</v>
      </c>
      <c r="H601" s="33">
        <v>24</v>
      </c>
      <c r="I601" s="33" t="s">
        <v>74</v>
      </c>
      <c r="J601" s="34">
        <v>43578</v>
      </c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  <c r="AH601" s="33"/>
      <c r="AI601" s="2"/>
      <c r="AK601" s="3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48"/>
      <c r="BL601" s="3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</row>
    <row r="602" spans="1:89" ht="12.75" customHeight="1" x14ac:dyDescent="0.35">
      <c r="A602" s="15">
        <f t="shared" si="42"/>
        <v>43579</v>
      </c>
      <c r="B602" s="107">
        <v>12956511</v>
      </c>
      <c r="C602" s="4">
        <f t="shared" si="43"/>
        <v>539854.625</v>
      </c>
      <c r="D602">
        <f t="shared" si="44"/>
        <v>2019</v>
      </c>
      <c r="E602">
        <f t="shared" si="45"/>
        <v>4</v>
      </c>
      <c r="F602" s="33">
        <v>10190</v>
      </c>
      <c r="G602" s="33" t="s">
        <v>29</v>
      </c>
      <c r="H602" s="33">
        <v>24</v>
      </c>
      <c r="I602" s="33" t="s">
        <v>74</v>
      </c>
      <c r="J602" s="34">
        <v>43579</v>
      </c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  <c r="AH602" s="33"/>
      <c r="AI602" s="2"/>
      <c r="AK602" s="3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48"/>
      <c r="BL602" s="3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</row>
    <row r="603" spans="1:89" ht="12.75" customHeight="1" x14ac:dyDescent="0.35">
      <c r="A603" s="15">
        <f t="shared" si="42"/>
        <v>43580</v>
      </c>
      <c r="B603" s="107">
        <v>13557204</v>
      </c>
      <c r="C603" s="4">
        <f t="shared" si="43"/>
        <v>564883.5</v>
      </c>
      <c r="D603">
        <f t="shared" si="44"/>
        <v>2019</v>
      </c>
      <c r="E603">
        <f t="shared" si="45"/>
        <v>4</v>
      </c>
      <c r="F603" s="33">
        <v>10190</v>
      </c>
      <c r="G603" s="33" t="s">
        <v>29</v>
      </c>
      <c r="H603" s="33">
        <v>24</v>
      </c>
      <c r="I603" s="33" t="s">
        <v>74</v>
      </c>
      <c r="J603" s="34">
        <v>43580</v>
      </c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  <c r="AH603" s="33"/>
      <c r="AI603" s="2"/>
      <c r="AK603" s="3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48"/>
      <c r="BL603" s="3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</row>
    <row r="604" spans="1:89" ht="12.75" customHeight="1" x14ac:dyDescent="0.35">
      <c r="A604" s="15">
        <f t="shared" si="42"/>
        <v>43581</v>
      </c>
      <c r="B604" s="107">
        <v>13804786</v>
      </c>
      <c r="C604" s="4">
        <f t="shared" si="43"/>
        <v>575199.41666666663</v>
      </c>
      <c r="D604">
        <f t="shared" si="44"/>
        <v>2019</v>
      </c>
      <c r="E604">
        <f t="shared" si="45"/>
        <v>4</v>
      </c>
      <c r="F604" s="33">
        <v>10190</v>
      </c>
      <c r="G604" s="33" t="s">
        <v>29</v>
      </c>
      <c r="H604" s="33">
        <v>24</v>
      </c>
      <c r="I604" s="33" t="s">
        <v>74</v>
      </c>
      <c r="J604" s="34">
        <v>43581</v>
      </c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  <c r="AH604" s="33"/>
      <c r="AI604" s="2"/>
      <c r="AK604" s="3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48"/>
      <c r="BL604" s="3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</row>
    <row r="605" spans="1:89" ht="12.75" customHeight="1" x14ac:dyDescent="0.35">
      <c r="A605" s="15">
        <f t="shared" si="42"/>
        <v>43582</v>
      </c>
      <c r="B605" s="107">
        <v>13511419</v>
      </c>
      <c r="C605" s="4">
        <f t="shared" si="43"/>
        <v>562975.79166666663</v>
      </c>
      <c r="D605">
        <f t="shared" si="44"/>
        <v>2019</v>
      </c>
      <c r="E605">
        <f t="shared" si="45"/>
        <v>4</v>
      </c>
      <c r="F605" s="33">
        <v>10190</v>
      </c>
      <c r="G605" s="33" t="s">
        <v>29</v>
      </c>
      <c r="H605" s="33">
        <v>24</v>
      </c>
      <c r="I605" s="33" t="s">
        <v>74</v>
      </c>
      <c r="J605" s="34">
        <v>43582</v>
      </c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  <c r="AH605" s="33"/>
      <c r="AI605" s="2"/>
      <c r="AK605" s="3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48"/>
      <c r="BL605" s="3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</row>
    <row r="606" spans="1:89" ht="12.75" customHeight="1" x14ac:dyDescent="0.35">
      <c r="A606" s="15">
        <f t="shared" si="42"/>
        <v>43583</v>
      </c>
      <c r="B606" s="107">
        <v>13395382</v>
      </c>
      <c r="C606" s="4">
        <f t="shared" si="43"/>
        <v>558140.91666666663</v>
      </c>
      <c r="D606">
        <f t="shared" si="44"/>
        <v>2019</v>
      </c>
      <c r="E606">
        <f t="shared" si="45"/>
        <v>4</v>
      </c>
      <c r="F606" s="33">
        <v>10190</v>
      </c>
      <c r="G606" s="33" t="s">
        <v>29</v>
      </c>
      <c r="H606" s="33">
        <v>24</v>
      </c>
      <c r="I606" s="33" t="s">
        <v>74</v>
      </c>
      <c r="J606" s="34">
        <v>43583</v>
      </c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  <c r="AH606" s="33"/>
      <c r="AI606" s="2"/>
      <c r="AK606" s="3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48"/>
      <c r="BL606" s="3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</row>
    <row r="607" spans="1:89" ht="12.75" customHeight="1" x14ac:dyDescent="0.35">
      <c r="A607" s="15">
        <f t="shared" si="42"/>
        <v>43584</v>
      </c>
      <c r="B607" s="107">
        <v>14007445</v>
      </c>
      <c r="C607" s="4">
        <f t="shared" si="43"/>
        <v>583643.54166666663</v>
      </c>
      <c r="D607">
        <f t="shared" si="44"/>
        <v>2019</v>
      </c>
      <c r="E607">
        <f t="shared" si="45"/>
        <v>4</v>
      </c>
      <c r="F607" s="33">
        <v>10190</v>
      </c>
      <c r="G607" s="33" t="s">
        <v>29</v>
      </c>
      <c r="H607" s="33">
        <v>24</v>
      </c>
      <c r="I607" s="33" t="s">
        <v>74</v>
      </c>
      <c r="J607" s="34">
        <v>43584</v>
      </c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  <c r="AH607" s="33"/>
      <c r="AI607" s="2"/>
      <c r="AK607" s="3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48"/>
      <c r="BL607" s="3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</row>
    <row r="608" spans="1:89" ht="12.75" customHeight="1" x14ac:dyDescent="0.35">
      <c r="A608" s="15">
        <f t="shared" si="42"/>
        <v>43585</v>
      </c>
      <c r="B608" s="107">
        <v>14258984</v>
      </c>
      <c r="C608" s="4">
        <f t="shared" si="43"/>
        <v>594124.33333333337</v>
      </c>
      <c r="D608">
        <f t="shared" si="44"/>
        <v>2019</v>
      </c>
      <c r="E608">
        <f t="shared" si="45"/>
        <v>4</v>
      </c>
      <c r="F608" s="33">
        <v>10190</v>
      </c>
      <c r="G608" s="33" t="s">
        <v>29</v>
      </c>
      <c r="H608" s="33">
        <v>24</v>
      </c>
      <c r="I608" s="33" t="s">
        <v>74</v>
      </c>
      <c r="J608" s="34">
        <v>43585</v>
      </c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  <c r="AH608" s="33"/>
      <c r="AI608" s="2"/>
      <c r="AK608" s="3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48"/>
      <c r="BL608" s="3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</row>
    <row r="609" spans="1:89" ht="12.75" customHeight="1" x14ac:dyDescent="0.35">
      <c r="A609" s="15">
        <f t="shared" ref="A609:A672" si="46">J609</f>
        <v>43586</v>
      </c>
      <c r="B609" s="107">
        <v>14139886</v>
      </c>
      <c r="C609" s="4">
        <f t="shared" ref="C609:C672" si="47">B609/H609</f>
        <v>589161.91666666663</v>
      </c>
      <c r="D609">
        <f t="shared" ref="D609:D672" si="48">YEAR(J609)</f>
        <v>2019</v>
      </c>
      <c r="E609">
        <f t="shared" ref="E609:E672" si="49">MONTH(J609)</f>
        <v>5</v>
      </c>
      <c r="F609" s="33">
        <v>10190</v>
      </c>
      <c r="G609" s="33" t="s">
        <v>29</v>
      </c>
      <c r="H609" s="33">
        <v>24</v>
      </c>
      <c r="I609" s="33" t="s">
        <v>74</v>
      </c>
      <c r="J609" s="34">
        <v>43586</v>
      </c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  <c r="AH609" s="33"/>
      <c r="AI609" s="2"/>
      <c r="AK609" s="3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48"/>
      <c r="BL609" s="3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</row>
    <row r="610" spans="1:89" ht="12.75" customHeight="1" x14ac:dyDescent="0.35">
      <c r="A610" s="15">
        <f t="shared" si="46"/>
        <v>43587</v>
      </c>
      <c r="B610" s="107">
        <v>14165504</v>
      </c>
      <c r="C610" s="4">
        <f t="shared" si="47"/>
        <v>590229.33333333337</v>
      </c>
      <c r="D610">
        <f t="shared" si="48"/>
        <v>2019</v>
      </c>
      <c r="E610">
        <f t="shared" si="49"/>
        <v>5</v>
      </c>
      <c r="F610" s="33">
        <v>10190</v>
      </c>
      <c r="G610" s="33" t="s">
        <v>29</v>
      </c>
      <c r="H610" s="33">
        <v>24</v>
      </c>
      <c r="I610" s="33" t="s">
        <v>74</v>
      </c>
      <c r="J610" s="34">
        <v>43587</v>
      </c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  <c r="AH610" s="33"/>
      <c r="AI610" s="2"/>
      <c r="AK610" s="3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48"/>
      <c r="BL610" s="3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</row>
    <row r="611" spans="1:89" ht="12.75" customHeight="1" x14ac:dyDescent="0.35">
      <c r="A611" s="15">
        <f t="shared" si="46"/>
        <v>43588</v>
      </c>
      <c r="B611" s="107">
        <v>14151058</v>
      </c>
      <c r="C611" s="4">
        <f t="shared" si="47"/>
        <v>589627.41666666663</v>
      </c>
      <c r="D611">
        <f t="shared" si="48"/>
        <v>2019</v>
      </c>
      <c r="E611">
        <f t="shared" si="49"/>
        <v>5</v>
      </c>
      <c r="F611" s="33">
        <v>10190</v>
      </c>
      <c r="G611" s="33" t="s">
        <v>29</v>
      </c>
      <c r="H611" s="33">
        <v>24</v>
      </c>
      <c r="I611" s="33" t="s">
        <v>74</v>
      </c>
      <c r="J611" s="34">
        <v>43588</v>
      </c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  <c r="AH611" s="33"/>
      <c r="AI611" s="2"/>
      <c r="AK611" s="3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48"/>
      <c r="BL611" s="3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</row>
    <row r="612" spans="1:89" ht="12.75" customHeight="1" x14ac:dyDescent="0.35">
      <c r="A612" s="15">
        <f t="shared" si="46"/>
        <v>43589</v>
      </c>
      <c r="B612" s="107">
        <v>13639791</v>
      </c>
      <c r="C612" s="4">
        <f t="shared" si="47"/>
        <v>568324.625</v>
      </c>
      <c r="D612">
        <f t="shared" si="48"/>
        <v>2019</v>
      </c>
      <c r="E612">
        <f t="shared" si="49"/>
        <v>5</v>
      </c>
      <c r="F612" s="33">
        <v>10190</v>
      </c>
      <c r="G612" s="33" t="s">
        <v>29</v>
      </c>
      <c r="H612" s="33">
        <v>24</v>
      </c>
      <c r="I612" s="33" t="s">
        <v>74</v>
      </c>
      <c r="J612" s="34">
        <v>43589</v>
      </c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  <c r="AH612" s="33"/>
      <c r="AI612" s="2"/>
      <c r="AK612" s="3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48"/>
      <c r="BL612" s="3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</row>
    <row r="613" spans="1:89" ht="12.75" customHeight="1" x14ac:dyDescent="0.35">
      <c r="A613" s="15">
        <f t="shared" si="46"/>
        <v>43590</v>
      </c>
      <c r="B613" s="107">
        <v>13269633</v>
      </c>
      <c r="C613" s="4">
        <f t="shared" si="47"/>
        <v>552901.375</v>
      </c>
      <c r="D613">
        <f t="shared" si="48"/>
        <v>2019</v>
      </c>
      <c r="E613">
        <f t="shared" si="49"/>
        <v>5</v>
      </c>
      <c r="F613" s="33">
        <v>10190</v>
      </c>
      <c r="G613" s="33" t="s">
        <v>29</v>
      </c>
      <c r="H613" s="33">
        <v>24</v>
      </c>
      <c r="I613" s="33" t="s">
        <v>74</v>
      </c>
      <c r="J613" s="34">
        <v>43590</v>
      </c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  <c r="AH613" s="33"/>
      <c r="AI613" s="2"/>
      <c r="AK613" s="3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48"/>
      <c r="BL613" s="3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</row>
    <row r="614" spans="1:89" ht="12.75" customHeight="1" x14ac:dyDescent="0.35">
      <c r="A614" s="15">
        <f t="shared" si="46"/>
        <v>43591</v>
      </c>
      <c r="B614" s="107">
        <v>14010766</v>
      </c>
      <c r="C614" s="4">
        <f t="shared" si="47"/>
        <v>583781.91666666663</v>
      </c>
      <c r="D614">
        <f t="shared" si="48"/>
        <v>2019</v>
      </c>
      <c r="E614">
        <f t="shared" si="49"/>
        <v>5</v>
      </c>
      <c r="F614" s="33">
        <v>10190</v>
      </c>
      <c r="G614" s="33" t="s">
        <v>29</v>
      </c>
      <c r="H614" s="33">
        <v>24</v>
      </c>
      <c r="I614" s="33" t="s">
        <v>74</v>
      </c>
      <c r="J614" s="34">
        <v>43591</v>
      </c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  <c r="AH614" s="33"/>
      <c r="AI614" s="2"/>
      <c r="AK614" s="3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48"/>
      <c r="BL614" s="3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</row>
    <row r="615" spans="1:89" ht="12.75" customHeight="1" x14ac:dyDescent="0.35">
      <c r="A615" s="15">
        <f t="shared" si="46"/>
        <v>43592</v>
      </c>
      <c r="B615" s="107">
        <v>14687177</v>
      </c>
      <c r="C615" s="4">
        <f t="shared" si="47"/>
        <v>611965.70833333337</v>
      </c>
      <c r="D615">
        <f t="shared" si="48"/>
        <v>2019</v>
      </c>
      <c r="E615">
        <f t="shared" si="49"/>
        <v>5</v>
      </c>
      <c r="F615" s="33">
        <v>10190</v>
      </c>
      <c r="G615" s="33" t="s">
        <v>29</v>
      </c>
      <c r="H615" s="33">
        <v>24</v>
      </c>
      <c r="I615" s="33" t="s">
        <v>74</v>
      </c>
      <c r="J615" s="34">
        <v>43592</v>
      </c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  <c r="AH615" s="33"/>
      <c r="AI615" s="2"/>
      <c r="AK615" s="3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48"/>
      <c r="BL615" s="3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</row>
    <row r="616" spans="1:89" ht="12.75" customHeight="1" x14ac:dyDescent="0.35">
      <c r="A616" s="15">
        <f t="shared" si="46"/>
        <v>43593</v>
      </c>
      <c r="B616" s="107">
        <v>14816133</v>
      </c>
      <c r="C616" s="4">
        <f t="shared" si="47"/>
        <v>617338.875</v>
      </c>
      <c r="D616">
        <f t="shared" si="48"/>
        <v>2019</v>
      </c>
      <c r="E616">
        <f t="shared" si="49"/>
        <v>5</v>
      </c>
      <c r="F616" s="33">
        <v>10190</v>
      </c>
      <c r="G616" s="33" t="s">
        <v>29</v>
      </c>
      <c r="H616" s="33">
        <v>24</v>
      </c>
      <c r="I616" s="33" t="s">
        <v>74</v>
      </c>
      <c r="J616" s="34">
        <v>43593</v>
      </c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  <c r="AH616" s="33"/>
      <c r="AI616" s="2"/>
      <c r="AK616" s="3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48"/>
      <c r="BL616" s="3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</row>
    <row r="617" spans="1:89" ht="12.75" customHeight="1" x14ac:dyDescent="0.35">
      <c r="A617" s="15">
        <f t="shared" si="46"/>
        <v>43594</v>
      </c>
      <c r="B617" s="107">
        <v>14913485</v>
      </c>
      <c r="C617" s="4">
        <f t="shared" si="47"/>
        <v>621395.20833333337</v>
      </c>
      <c r="D617">
        <f t="shared" si="48"/>
        <v>2019</v>
      </c>
      <c r="E617">
        <f t="shared" si="49"/>
        <v>5</v>
      </c>
      <c r="F617" s="33">
        <v>10190</v>
      </c>
      <c r="G617" s="33" t="s">
        <v>29</v>
      </c>
      <c r="H617" s="33">
        <v>24</v>
      </c>
      <c r="I617" s="33" t="s">
        <v>74</v>
      </c>
      <c r="J617" s="34">
        <v>43594</v>
      </c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  <c r="AH617" s="33"/>
      <c r="AI617" s="2"/>
      <c r="AK617" s="3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48"/>
      <c r="BL617" s="3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</row>
    <row r="618" spans="1:89" ht="12.75" customHeight="1" x14ac:dyDescent="0.35">
      <c r="A618" s="15">
        <f t="shared" si="46"/>
        <v>43595</v>
      </c>
      <c r="B618" s="107">
        <v>15102357</v>
      </c>
      <c r="C618" s="4">
        <f t="shared" si="47"/>
        <v>629264.875</v>
      </c>
      <c r="D618">
        <f t="shared" si="48"/>
        <v>2019</v>
      </c>
      <c r="E618">
        <f t="shared" si="49"/>
        <v>5</v>
      </c>
      <c r="F618" s="33">
        <v>10190</v>
      </c>
      <c r="G618" s="33" t="s">
        <v>29</v>
      </c>
      <c r="H618" s="33">
        <v>24</v>
      </c>
      <c r="I618" s="33" t="s">
        <v>74</v>
      </c>
      <c r="J618" s="34">
        <v>43595</v>
      </c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  <c r="AH618" s="33"/>
      <c r="AI618" s="2"/>
      <c r="AK618" s="3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48"/>
      <c r="BL618" s="3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</row>
    <row r="619" spans="1:89" ht="12.75" customHeight="1" x14ac:dyDescent="0.35">
      <c r="A619" s="15">
        <f t="shared" si="46"/>
        <v>43596</v>
      </c>
      <c r="B619" s="107">
        <v>14540788</v>
      </c>
      <c r="C619" s="4">
        <f t="shared" si="47"/>
        <v>605866.16666666663</v>
      </c>
      <c r="D619">
        <f t="shared" si="48"/>
        <v>2019</v>
      </c>
      <c r="E619">
        <f t="shared" si="49"/>
        <v>5</v>
      </c>
      <c r="F619" s="33">
        <v>10190</v>
      </c>
      <c r="G619" s="33" t="s">
        <v>29</v>
      </c>
      <c r="H619" s="33">
        <v>24</v>
      </c>
      <c r="I619" s="33" t="s">
        <v>74</v>
      </c>
      <c r="J619" s="34">
        <v>43596</v>
      </c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  <c r="AH619" s="33"/>
      <c r="AI619" s="2"/>
      <c r="AK619" s="3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48"/>
      <c r="BL619" s="3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</row>
    <row r="620" spans="1:89" ht="12.75" customHeight="1" x14ac:dyDescent="0.35">
      <c r="A620" s="15">
        <f t="shared" si="46"/>
        <v>43597</v>
      </c>
      <c r="B620" s="107">
        <v>13989088</v>
      </c>
      <c r="C620" s="4">
        <f t="shared" si="47"/>
        <v>582878.66666666663</v>
      </c>
      <c r="D620">
        <f t="shared" si="48"/>
        <v>2019</v>
      </c>
      <c r="E620">
        <f t="shared" si="49"/>
        <v>5</v>
      </c>
      <c r="F620" s="33">
        <v>10190</v>
      </c>
      <c r="G620" s="33" t="s">
        <v>29</v>
      </c>
      <c r="H620" s="33">
        <v>24</v>
      </c>
      <c r="I620" s="33" t="s">
        <v>74</v>
      </c>
      <c r="J620" s="34">
        <v>43597</v>
      </c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  <c r="AH620" s="33"/>
      <c r="AI620" s="2"/>
      <c r="AK620" s="3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48"/>
      <c r="BL620" s="3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</row>
    <row r="621" spans="1:89" ht="12.75" customHeight="1" x14ac:dyDescent="0.35">
      <c r="A621" s="15">
        <f t="shared" si="46"/>
        <v>43598</v>
      </c>
      <c r="B621" s="107">
        <v>14229423</v>
      </c>
      <c r="C621" s="4">
        <f t="shared" si="47"/>
        <v>592892.625</v>
      </c>
      <c r="D621">
        <f t="shared" si="48"/>
        <v>2019</v>
      </c>
      <c r="E621">
        <f t="shared" si="49"/>
        <v>5</v>
      </c>
      <c r="F621" s="33">
        <v>10190</v>
      </c>
      <c r="G621" s="33" t="s">
        <v>29</v>
      </c>
      <c r="H621" s="33">
        <v>24</v>
      </c>
      <c r="I621" s="33" t="s">
        <v>74</v>
      </c>
      <c r="J621" s="34">
        <v>43598</v>
      </c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  <c r="AH621" s="33"/>
      <c r="AI621" s="2"/>
      <c r="AK621" s="3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48"/>
      <c r="BL621" s="3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</row>
    <row r="622" spans="1:89" ht="12.75" customHeight="1" x14ac:dyDescent="0.35">
      <c r="A622" s="15">
        <f t="shared" si="46"/>
        <v>43599</v>
      </c>
      <c r="B622" s="107">
        <v>14241699</v>
      </c>
      <c r="C622" s="4">
        <f t="shared" si="47"/>
        <v>593404.125</v>
      </c>
      <c r="D622">
        <f t="shared" si="48"/>
        <v>2019</v>
      </c>
      <c r="E622">
        <f t="shared" si="49"/>
        <v>5</v>
      </c>
      <c r="F622" s="33">
        <v>10190</v>
      </c>
      <c r="G622" s="33" t="s">
        <v>29</v>
      </c>
      <c r="H622" s="33">
        <v>24</v>
      </c>
      <c r="I622" s="33" t="s">
        <v>74</v>
      </c>
      <c r="J622" s="34">
        <v>43599</v>
      </c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  <c r="AH622" s="33"/>
      <c r="AI622" s="2"/>
      <c r="AK622" s="3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48"/>
      <c r="BL622" s="3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</row>
    <row r="623" spans="1:89" ht="12.75" customHeight="1" x14ac:dyDescent="0.35">
      <c r="A623" s="15">
        <f t="shared" si="46"/>
        <v>43600</v>
      </c>
      <c r="B623" s="107">
        <v>13590716</v>
      </c>
      <c r="C623" s="4">
        <f t="shared" si="47"/>
        <v>566279.83333333337</v>
      </c>
      <c r="D623">
        <f t="shared" si="48"/>
        <v>2019</v>
      </c>
      <c r="E623">
        <f t="shared" si="49"/>
        <v>5</v>
      </c>
      <c r="F623" s="33">
        <v>10190</v>
      </c>
      <c r="G623" s="33" t="s">
        <v>29</v>
      </c>
      <c r="H623" s="33">
        <v>24</v>
      </c>
      <c r="I623" s="33" t="s">
        <v>74</v>
      </c>
      <c r="J623" s="34">
        <v>43600</v>
      </c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  <c r="AH623" s="33"/>
      <c r="AI623" s="2"/>
      <c r="AK623" s="3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48"/>
      <c r="BL623" s="3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</row>
    <row r="624" spans="1:89" ht="12.75" customHeight="1" x14ac:dyDescent="0.35">
      <c r="A624" s="15">
        <f t="shared" si="46"/>
        <v>43601</v>
      </c>
      <c r="B624" s="107">
        <v>13553040</v>
      </c>
      <c r="C624" s="4">
        <f t="shared" si="47"/>
        <v>564710</v>
      </c>
      <c r="D624">
        <f t="shared" si="48"/>
        <v>2019</v>
      </c>
      <c r="E624">
        <f t="shared" si="49"/>
        <v>5</v>
      </c>
      <c r="F624" s="33">
        <v>10190</v>
      </c>
      <c r="G624" s="33" t="s">
        <v>29</v>
      </c>
      <c r="H624" s="33">
        <v>24</v>
      </c>
      <c r="I624" s="33" t="s">
        <v>74</v>
      </c>
      <c r="J624" s="34">
        <v>43601</v>
      </c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  <c r="AH624" s="33"/>
      <c r="AI624" s="2"/>
      <c r="AK624" s="3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48"/>
      <c r="BL624" s="3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</row>
    <row r="625" spans="1:89" ht="12.75" customHeight="1" x14ac:dyDescent="0.35">
      <c r="A625" s="15">
        <f t="shared" si="46"/>
        <v>43602</v>
      </c>
      <c r="B625" s="107">
        <v>12744421</v>
      </c>
      <c r="C625" s="4">
        <f t="shared" si="47"/>
        <v>531017.54166666663</v>
      </c>
      <c r="D625">
        <f t="shared" si="48"/>
        <v>2019</v>
      </c>
      <c r="E625">
        <f t="shared" si="49"/>
        <v>5</v>
      </c>
      <c r="F625" s="33">
        <v>10190</v>
      </c>
      <c r="G625" s="33" t="s">
        <v>29</v>
      </c>
      <c r="H625" s="33">
        <v>24</v>
      </c>
      <c r="I625" s="33" t="s">
        <v>74</v>
      </c>
      <c r="J625" s="34">
        <v>43602</v>
      </c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  <c r="AH625" s="33"/>
      <c r="AI625" s="2"/>
      <c r="AK625" s="3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48"/>
      <c r="BL625" s="3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</row>
    <row r="626" spans="1:89" ht="12.75" customHeight="1" x14ac:dyDescent="0.35">
      <c r="A626" s="15">
        <f t="shared" si="46"/>
        <v>43603</v>
      </c>
      <c r="B626" s="107">
        <v>12163255</v>
      </c>
      <c r="C626" s="4">
        <f t="shared" si="47"/>
        <v>506802.29166666669</v>
      </c>
      <c r="D626">
        <f t="shared" si="48"/>
        <v>2019</v>
      </c>
      <c r="E626">
        <f t="shared" si="49"/>
        <v>5</v>
      </c>
      <c r="F626" s="33">
        <v>10190</v>
      </c>
      <c r="G626" s="33" t="s">
        <v>29</v>
      </c>
      <c r="H626" s="33">
        <v>24</v>
      </c>
      <c r="I626" s="33" t="s">
        <v>74</v>
      </c>
      <c r="J626" s="34">
        <v>43603</v>
      </c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  <c r="AH626" s="33"/>
      <c r="AI626" s="2"/>
      <c r="AK626" s="3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48"/>
      <c r="BL626" s="3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</row>
    <row r="627" spans="1:89" ht="12.75" customHeight="1" x14ac:dyDescent="0.35">
      <c r="A627" s="15">
        <f t="shared" si="46"/>
        <v>43604</v>
      </c>
      <c r="B627" s="107">
        <v>11951541</v>
      </c>
      <c r="C627" s="4">
        <f t="shared" si="47"/>
        <v>497980.875</v>
      </c>
      <c r="D627">
        <f t="shared" si="48"/>
        <v>2019</v>
      </c>
      <c r="E627">
        <f t="shared" si="49"/>
        <v>5</v>
      </c>
      <c r="F627" s="33">
        <v>10190</v>
      </c>
      <c r="G627" s="33" t="s">
        <v>29</v>
      </c>
      <c r="H627" s="33">
        <v>24</v>
      </c>
      <c r="I627" s="33" t="s">
        <v>74</v>
      </c>
      <c r="J627" s="34">
        <v>43604</v>
      </c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  <c r="AH627" s="33"/>
      <c r="AI627" s="2"/>
      <c r="AK627" s="3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48"/>
      <c r="BL627" s="3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</row>
    <row r="628" spans="1:89" ht="12.75" customHeight="1" x14ac:dyDescent="0.35">
      <c r="A628" s="15">
        <f t="shared" si="46"/>
        <v>43605</v>
      </c>
      <c r="B628" s="107">
        <v>13026559</v>
      </c>
      <c r="C628" s="4">
        <f t="shared" si="47"/>
        <v>542773.29166666663</v>
      </c>
      <c r="D628">
        <f t="shared" si="48"/>
        <v>2019</v>
      </c>
      <c r="E628">
        <f t="shared" si="49"/>
        <v>5</v>
      </c>
      <c r="F628" s="33">
        <v>10190</v>
      </c>
      <c r="G628" s="33" t="s">
        <v>29</v>
      </c>
      <c r="H628" s="33">
        <v>24</v>
      </c>
      <c r="I628" s="33" t="s">
        <v>74</v>
      </c>
      <c r="J628" s="34">
        <v>43605</v>
      </c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  <c r="AH628" s="33"/>
      <c r="AI628" s="2"/>
      <c r="AK628" s="3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48"/>
      <c r="BL628" s="3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</row>
    <row r="629" spans="1:89" ht="12.75" customHeight="1" x14ac:dyDescent="0.35">
      <c r="A629" s="15">
        <f t="shared" si="46"/>
        <v>43606</v>
      </c>
      <c r="B629" s="107">
        <v>13572302</v>
      </c>
      <c r="C629" s="4">
        <f t="shared" si="47"/>
        <v>565512.58333333337</v>
      </c>
      <c r="D629">
        <f t="shared" si="48"/>
        <v>2019</v>
      </c>
      <c r="E629">
        <f t="shared" si="49"/>
        <v>5</v>
      </c>
      <c r="F629" s="33">
        <v>10190</v>
      </c>
      <c r="G629" s="33" t="s">
        <v>29</v>
      </c>
      <c r="H629" s="33">
        <v>24</v>
      </c>
      <c r="I629" s="33" t="s">
        <v>74</v>
      </c>
      <c r="J629" s="34">
        <v>43606</v>
      </c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  <c r="AH629" s="33"/>
      <c r="AI629" s="2"/>
      <c r="AK629" s="3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48"/>
      <c r="BL629" s="3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</row>
    <row r="630" spans="1:89" ht="12.75" customHeight="1" x14ac:dyDescent="0.35">
      <c r="A630" s="15">
        <f t="shared" si="46"/>
        <v>43607</v>
      </c>
      <c r="B630" s="107">
        <v>14123108</v>
      </c>
      <c r="C630" s="4">
        <f t="shared" si="47"/>
        <v>588462.83333333337</v>
      </c>
      <c r="D630">
        <f t="shared" si="48"/>
        <v>2019</v>
      </c>
      <c r="E630">
        <f t="shared" si="49"/>
        <v>5</v>
      </c>
      <c r="F630" s="33">
        <v>10190</v>
      </c>
      <c r="G630" s="33" t="s">
        <v>29</v>
      </c>
      <c r="H630" s="33">
        <v>24</v>
      </c>
      <c r="I630" s="33" t="s">
        <v>74</v>
      </c>
      <c r="J630" s="34">
        <v>43607</v>
      </c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  <c r="AH630" s="33"/>
      <c r="AI630" s="2"/>
      <c r="AK630" s="3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48"/>
      <c r="BL630" s="3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</row>
    <row r="631" spans="1:89" ht="12.75" customHeight="1" x14ac:dyDescent="0.35">
      <c r="A631" s="15">
        <f t="shared" si="46"/>
        <v>43608</v>
      </c>
      <c r="B631" s="107">
        <v>14405121</v>
      </c>
      <c r="C631" s="4">
        <f t="shared" si="47"/>
        <v>600213.375</v>
      </c>
      <c r="D631">
        <f t="shared" si="48"/>
        <v>2019</v>
      </c>
      <c r="E631">
        <f t="shared" si="49"/>
        <v>5</v>
      </c>
      <c r="F631" s="33">
        <v>10190</v>
      </c>
      <c r="G631" s="33" t="s">
        <v>29</v>
      </c>
      <c r="H631" s="33">
        <v>24</v>
      </c>
      <c r="I631" s="33" t="s">
        <v>74</v>
      </c>
      <c r="J631" s="34">
        <v>43608</v>
      </c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  <c r="AH631" s="33"/>
      <c r="AI631" s="2"/>
      <c r="AK631" s="3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48"/>
      <c r="BL631" s="3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</row>
    <row r="632" spans="1:89" ht="12.75" customHeight="1" x14ac:dyDescent="0.35">
      <c r="A632" s="15">
        <f t="shared" si="46"/>
        <v>43609</v>
      </c>
      <c r="B632" s="107">
        <v>13776125</v>
      </c>
      <c r="C632" s="4">
        <f t="shared" si="47"/>
        <v>574005.20833333337</v>
      </c>
      <c r="D632">
        <f t="shared" si="48"/>
        <v>2019</v>
      </c>
      <c r="E632">
        <f t="shared" si="49"/>
        <v>5</v>
      </c>
      <c r="F632" s="33">
        <v>10190</v>
      </c>
      <c r="G632" s="33" t="s">
        <v>29</v>
      </c>
      <c r="H632" s="33">
        <v>24</v>
      </c>
      <c r="I632" s="33" t="s">
        <v>74</v>
      </c>
      <c r="J632" s="34">
        <v>43609</v>
      </c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  <c r="AH632" s="33"/>
      <c r="AI632" s="2"/>
      <c r="AK632" s="3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48"/>
      <c r="BL632" s="3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</row>
    <row r="633" spans="1:89" ht="12.75" customHeight="1" x14ac:dyDescent="0.35">
      <c r="A633" s="15">
        <f t="shared" si="46"/>
        <v>43610</v>
      </c>
      <c r="B633" s="107">
        <v>13316495</v>
      </c>
      <c r="C633" s="4">
        <f t="shared" si="47"/>
        <v>554853.95833333337</v>
      </c>
      <c r="D633">
        <f t="shared" si="48"/>
        <v>2019</v>
      </c>
      <c r="E633">
        <f t="shared" si="49"/>
        <v>5</v>
      </c>
      <c r="F633" s="33">
        <v>10190</v>
      </c>
      <c r="G633" s="33" t="s">
        <v>29</v>
      </c>
      <c r="H633" s="33">
        <v>24</v>
      </c>
      <c r="I633" s="33" t="s">
        <v>74</v>
      </c>
      <c r="J633" s="34">
        <v>43610</v>
      </c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  <c r="AH633" s="33"/>
      <c r="AI633" s="2"/>
      <c r="AK633" s="3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48"/>
      <c r="BL633" s="3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</row>
    <row r="634" spans="1:89" ht="12.75" customHeight="1" x14ac:dyDescent="0.35">
      <c r="A634" s="15">
        <f t="shared" si="46"/>
        <v>43611</v>
      </c>
      <c r="B634" s="107">
        <v>12670121</v>
      </c>
      <c r="C634" s="4">
        <f t="shared" si="47"/>
        <v>527921.70833333337</v>
      </c>
      <c r="D634">
        <f t="shared" si="48"/>
        <v>2019</v>
      </c>
      <c r="E634">
        <f t="shared" si="49"/>
        <v>5</v>
      </c>
      <c r="F634" s="33">
        <v>10190</v>
      </c>
      <c r="G634" s="33" t="s">
        <v>29</v>
      </c>
      <c r="H634" s="33">
        <v>24</v>
      </c>
      <c r="I634" s="33" t="s">
        <v>74</v>
      </c>
      <c r="J634" s="34">
        <v>43611</v>
      </c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  <c r="AH634" s="33"/>
      <c r="AI634" s="2"/>
      <c r="AK634" s="3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48"/>
      <c r="BL634" s="3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</row>
    <row r="635" spans="1:89" ht="12.75" customHeight="1" x14ac:dyDescent="0.35">
      <c r="A635" s="15">
        <f t="shared" si="46"/>
        <v>43612</v>
      </c>
      <c r="B635" s="107">
        <v>12882042</v>
      </c>
      <c r="C635" s="4">
        <f t="shared" si="47"/>
        <v>536751.75</v>
      </c>
      <c r="D635">
        <f t="shared" si="48"/>
        <v>2019</v>
      </c>
      <c r="E635">
        <f t="shared" si="49"/>
        <v>5</v>
      </c>
      <c r="F635" s="33">
        <v>10190</v>
      </c>
      <c r="G635" s="33" t="s">
        <v>29</v>
      </c>
      <c r="H635" s="33">
        <v>24</v>
      </c>
      <c r="I635" s="33" t="s">
        <v>74</v>
      </c>
      <c r="J635" s="34">
        <v>43612</v>
      </c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  <c r="AH635" s="33"/>
      <c r="AI635" s="2"/>
      <c r="AK635" s="3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48"/>
      <c r="BL635" s="3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</row>
    <row r="636" spans="1:89" ht="12.75" customHeight="1" x14ac:dyDescent="0.35">
      <c r="A636" s="15">
        <f t="shared" si="46"/>
        <v>43613</v>
      </c>
      <c r="B636" s="107">
        <v>13973254</v>
      </c>
      <c r="C636" s="4">
        <f t="shared" si="47"/>
        <v>582218.91666666663</v>
      </c>
      <c r="D636">
        <f t="shared" si="48"/>
        <v>2019</v>
      </c>
      <c r="E636">
        <f t="shared" si="49"/>
        <v>5</v>
      </c>
      <c r="F636" s="33">
        <v>10190</v>
      </c>
      <c r="G636" s="33" t="s">
        <v>29</v>
      </c>
      <c r="H636" s="33">
        <v>24</v>
      </c>
      <c r="I636" s="33" t="s">
        <v>74</v>
      </c>
      <c r="J636" s="34">
        <v>43613</v>
      </c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  <c r="AH636" s="33"/>
      <c r="AI636" s="2"/>
      <c r="AK636" s="3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48"/>
      <c r="BL636" s="3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</row>
    <row r="637" spans="1:89" ht="12.75" customHeight="1" x14ac:dyDescent="0.35">
      <c r="A637" s="15">
        <f t="shared" si="46"/>
        <v>43614</v>
      </c>
      <c r="B637" s="107">
        <v>14739032</v>
      </c>
      <c r="C637" s="4">
        <f t="shared" si="47"/>
        <v>614126.33333333337</v>
      </c>
      <c r="D637">
        <f t="shared" si="48"/>
        <v>2019</v>
      </c>
      <c r="E637">
        <f t="shared" si="49"/>
        <v>5</v>
      </c>
      <c r="F637" s="33">
        <v>10190</v>
      </c>
      <c r="G637" s="33" t="s">
        <v>29</v>
      </c>
      <c r="H637" s="33">
        <v>24</v>
      </c>
      <c r="I637" s="33" t="s">
        <v>74</v>
      </c>
      <c r="J637" s="34">
        <v>43614</v>
      </c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  <c r="AH637" s="33"/>
      <c r="AI637" s="2"/>
      <c r="AK637" s="3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48"/>
      <c r="BL637" s="3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</row>
    <row r="638" spans="1:89" ht="12.75" customHeight="1" x14ac:dyDescent="0.35">
      <c r="A638" s="15">
        <f t="shared" si="46"/>
        <v>43615</v>
      </c>
      <c r="B638" s="107">
        <v>15508770</v>
      </c>
      <c r="C638" s="4">
        <f t="shared" si="47"/>
        <v>646198.75</v>
      </c>
      <c r="D638">
        <f t="shared" si="48"/>
        <v>2019</v>
      </c>
      <c r="E638">
        <f t="shared" si="49"/>
        <v>5</v>
      </c>
      <c r="F638" s="33">
        <v>10190</v>
      </c>
      <c r="G638" s="33" t="s">
        <v>29</v>
      </c>
      <c r="H638" s="33">
        <v>24</v>
      </c>
      <c r="I638" s="33" t="s">
        <v>74</v>
      </c>
      <c r="J638" s="34">
        <v>43615</v>
      </c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  <c r="AH638" s="33"/>
      <c r="AI638" s="2"/>
      <c r="AK638" s="3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48"/>
      <c r="BL638" s="3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</row>
    <row r="639" spans="1:89" ht="12.75" customHeight="1" x14ac:dyDescent="0.35">
      <c r="A639" s="15">
        <f t="shared" si="46"/>
        <v>43616</v>
      </c>
      <c r="B639" s="107">
        <v>15592743</v>
      </c>
      <c r="C639" s="4">
        <f t="shared" si="47"/>
        <v>649697.625</v>
      </c>
      <c r="D639">
        <f t="shared" si="48"/>
        <v>2019</v>
      </c>
      <c r="E639">
        <f t="shared" si="49"/>
        <v>5</v>
      </c>
      <c r="F639" s="33">
        <v>10190</v>
      </c>
      <c r="G639" s="33" t="s">
        <v>29</v>
      </c>
      <c r="H639" s="33">
        <v>24</v>
      </c>
      <c r="I639" s="33" t="s">
        <v>74</v>
      </c>
      <c r="J639" s="34">
        <v>43616</v>
      </c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  <c r="AH639" s="33"/>
      <c r="AI639" s="2"/>
      <c r="AK639" s="3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48"/>
      <c r="BL639" s="3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</row>
    <row r="640" spans="1:89" ht="12.75" customHeight="1" x14ac:dyDescent="0.35">
      <c r="A640" s="15">
        <f t="shared" si="46"/>
        <v>43617</v>
      </c>
      <c r="B640" s="107">
        <v>15270150</v>
      </c>
      <c r="C640" s="4">
        <f t="shared" si="47"/>
        <v>636256.25</v>
      </c>
      <c r="D640">
        <f t="shared" si="48"/>
        <v>2019</v>
      </c>
      <c r="E640">
        <f t="shared" si="49"/>
        <v>6</v>
      </c>
      <c r="F640" s="33">
        <v>10190</v>
      </c>
      <c r="G640" s="33" t="s">
        <v>29</v>
      </c>
      <c r="H640" s="33">
        <v>24</v>
      </c>
      <c r="I640" s="33" t="s">
        <v>74</v>
      </c>
      <c r="J640" s="34">
        <v>43617</v>
      </c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  <c r="AH640" s="33"/>
      <c r="AI640" s="2"/>
      <c r="AK640" s="3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48"/>
      <c r="BL640" s="3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</row>
    <row r="641" spans="1:89" ht="12.75" customHeight="1" x14ac:dyDescent="0.35">
      <c r="A641" s="15">
        <f t="shared" si="46"/>
        <v>43618</v>
      </c>
      <c r="B641" s="107">
        <v>15022054</v>
      </c>
      <c r="C641" s="4">
        <f t="shared" si="47"/>
        <v>625918.91666666663</v>
      </c>
      <c r="D641">
        <f t="shared" si="48"/>
        <v>2019</v>
      </c>
      <c r="E641">
        <f t="shared" si="49"/>
        <v>6</v>
      </c>
      <c r="F641" s="33">
        <v>10190</v>
      </c>
      <c r="G641" s="33" t="s">
        <v>29</v>
      </c>
      <c r="H641" s="33">
        <v>24</v>
      </c>
      <c r="I641" s="33" t="s">
        <v>74</v>
      </c>
      <c r="J641" s="34">
        <v>43618</v>
      </c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  <c r="AH641" s="33"/>
      <c r="AI641" s="2"/>
      <c r="AK641" s="3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48"/>
      <c r="BL641" s="3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</row>
    <row r="642" spans="1:89" ht="12.75" customHeight="1" x14ac:dyDescent="0.35">
      <c r="A642" s="15">
        <f t="shared" si="46"/>
        <v>43619</v>
      </c>
      <c r="B642" s="107">
        <v>15193962</v>
      </c>
      <c r="C642" s="4">
        <f t="shared" si="47"/>
        <v>633081.75</v>
      </c>
      <c r="D642">
        <f t="shared" si="48"/>
        <v>2019</v>
      </c>
      <c r="E642">
        <f t="shared" si="49"/>
        <v>6</v>
      </c>
      <c r="F642" s="33">
        <v>10190</v>
      </c>
      <c r="G642" s="33" t="s">
        <v>29</v>
      </c>
      <c r="H642" s="33">
        <v>24</v>
      </c>
      <c r="I642" s="33" t="s">
        <v>74</v>
      </c>
      <c r="J642" s="34">
        <v>43619</v>
      </c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  <c r="AH642" s="33"/>
      <c r="AI642" s="2"/>
      <c r="AK642" s="3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48"/>
      <c r="BL642" s="3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</row>
    <row r="643" spans="1:89" ht="12.75" customHeight="1" x14ac:dyDescent="0.35">
      <c r="A643" s="15">
        <f t="shared" si="46"/>
        <v>43620</v>
      </c>
      <c r="B643" s="107">
        <v>15031327</v>
      </c>
      <c r="C643" s="4">
        <f t="shared" si="47"/>
        <v>626305.29166666663</v>
      </c>
      <c r="D643">
        <f t="shared" si="48"/>
        <v>2019</v>
      </c>
      <c r="E643">
        <f t="shared" si="49"/>
        <v>6</v>
      </c>
      <c r="F643" s="33">
        <v>10190</v>
      </c>
      <c r="G643" s="33" t="s">
        <v>29</v>
      </c>
      <c r="H643" s="33">
        <v>24</v>
      </c>
      <c r="I643" s="33" t="s">
        <v>74</v>
      </c>
      <c r="J643" s="34">
        <v>43620</v>
      </c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  <c r="AH643" s="33"/>
      <c r="AI643" s="2"/>
      <c r="AK643" s="3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48"/>
      <c r="BL643" s="3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</row>
    <row r="644" spans="1:89" ht="12.75" customHeight="1" x14ac:dyDescent="0.35">
      <c r="A644" s="15">
        <f t="shared" si="46"/>
        <v>43621</v>
      </c>
      <c r="B644" s="107">
        <v>15160383</v>
      </c>
      <c r="C644" s="4">
        <f t="shared" si="47"/>
        <v>631682.625</v>
      </c>
      <c r="D644">
        <f t="shared" si="48"/>
        <v>2019</v>
      </c>
      <c r="E644">
        <f t="shared" si="49"/>
        <v>6</v>
      </c>
      <c r="F644" s="33">
        <v>10190</v>
      </c>
      <c r="G644" s="33" t="s">
        <v>29</v>
      </c>
      <c r="H644" s="33">
        <v>24</v>
      </c>
      <c r="I644" s="33" t="s">
        <v>74</v>
      </c>
      <c r="J644" s="34">
        <v>43621</v>
      </c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  <c r="AH644" s="33"/>
      <c r="AI644" s="2"/>
      <c r="AK644" s="3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48"/>
      <c r="BL644" s="3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</row>
    <row r="645" spans="1:89" ht="12.75" customHeight="1" x14ac:dyDescent="0.35">
      <c r="A645" s="15">
        <f t="shared" si="46"/>
        <v>43622</v>
      </c>
      <c r="B645" s="107">
        <v>15034559</v>
      </c>
      <c r="C645" s="4">
        <f t="shared" si="47"/>
        <v>626439.95833333337</v>
      </c>
      <c r="D645">
        <f t="shared" si="48"/>
        <v>2019</v>
      </c>
      <c r="E645">
        <f t="shared" si="49"/>
        <v>6</v>
      </c>
      <c r="F645" s="33">
        <v>10190</v>
      </c>
      <c r="G645" s="33" t="s">
        <v>29</v>
      </c>
      <c r="H645" s="33">
        <v>24</v>
      </c>
      <c r="I645" s="33" t="s">
        <v>74</v>
      </c>
      <c r="J645" s="34">
        <v>43622</v>
      </c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  <c r="AH645" s="33"/>
      <c r="AI645" s="2"/>
      <c r="AK645" s="3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48"/>
      <c r="BL645" s="3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</row>
    <row r="646" spans="1:89" ht="12.75" customHeight="1" x14ac:dyDescent="0.35">
      <c r="A646" s="15">
        <f t="shared" si="46"/>
        <v>43623</v>
      </c>
      <c r="B646" s="107">
        <v>14944908</v>
      </c>
      <c r="C646" s="4">
        <f t="shared" si="47"/>
        <v>622704.5</v>
      </c>
      <c r="D646">
        <f t="shared" si="48"/>
        <v>2019</v>
      </c>
      <c r="E646">
        <f t="shared" si="49"/>
        <v>6</v>
      </c>
      <c r="F646" s="33">
        <v>10190</v>
      </c>
      <c r="G646" s="33" t="s">
        <v>29</v>
      </c>
      <c r="H646" s="33">
        <v>24</v>
      </c>
      <c r="I646" s="33" t="s">
        <v>74</v>
      </c>
      <c r="J646" s="34">
        <v>43623</v>
      </c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  <c r="AH646" s="33"/>
      <c r="AI646" s="2"/>
      <c r="AK646" s="3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48"/>
      <c r="BL646" s="3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</row>
    <row r="647" spans="1:89" ht="12.75" customHeight="1" x14ac:dyDescent="0.35">
      <c r="A647" s="15">
        <f t="shared" si="46"/>
        <v>43624</v>
      </c>
      <c r="B647" s="107">
        <v>14621659</v>
      </c>
      <c r="C647" s="4">
        <f t="shared" si="47"/>
        <v>609235.79166666663</v>
      </c>
      <c r="D647">
        <f t="shared" si="48"/>
        <v>2019</v>
      </c>
      <c r="E647">
        <f t="shared" si="49"/>
        <v>6</v>
      </c>
      <c r="F647" s="33">
        <v>10190</v>
      </c>
      <c r="G647" s="33" t="s">
        <v>29</v>
      </c>
      <c r="H647" s="33">
        <v>24</v>
      </c>
      <c r="I647" s="33" t="s">
        <v>74</v>
      </c>
      <c r="J647" s="34">
        <v>43624</v>
      </c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  <c r="AH647" s="33"/>
      <c r="AI647" s="2"/>
      <c r="AK647" s="3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48"/>
      <c r="BL647" s="3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</row>
    <row r="648" spans="1:89" ht="12.75" customHeight="1" x14ac:dyDescent="0.35">
      <c r="A648" s="15">
        <f t="shared" si="46"/>
        <v>43625</v>
      </c>
      <c r="B648" s="107">
        <v>14485770</v>
      </c>
      <c r="C648" s="4">
        <f t="shared" si="47"/>
        <v>603573.75</v>
      </c>
      <c r="D648">
        <f t="shared" si="48"/>
        <v>2019</v>
      </c>
      <c r="E648">
        <f t="shared" si="49"/>
        <v>6</v>
      </c>
      <c r="F648" s="33">
        <v>10190</v>
      </c>
      <c r="G648" s="33" t="s">
        <v>29</v>
      </c>
      <c r="H648" s="33">
        <v>24</v>
      </c>
      <c r="I648" s="33" t="s">
        <v>74</v>
      </c>
      <c r="J648" s="34">
        <v>43625</v>
      </c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  <c r="AH648" s="33"/>
      <c r="AI648" s="2"/>
      <c r="AK648" s="3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48"/>
      <c r="BL648" s="3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</row>
    <row r="649" spans="1:89" ht="12.75" customHeight="1" x14ac:dyDescent="0.35">
      <c r="A649" s="15">
        <f t="shared" si="46"/>
        <v>43626</v>
      </c>
      <c r="B649" s="107">
        <v>15517855</v>
      </c>
      <c r="C649" s="4">
        <f t="shared" si="47"/>
        <v>646577.29166666663</v>
      </c>
      <c r="D649">
        <f t="shared" si="48"/>
        <v>2019</v>
      </c>
      <c r="E649">
        <f t="shared" si="49"/>
        <v>6</v>
      </c>
      <c r="F649" s="33">
        <v>10190</v>
      </c>
      <c r="G649" s="33" t="s">
        <v>29</v>
      </c>
      <c r="H649" s="33">
        <v>24</v>
      </c>
      <c r="I649" s="33" t="s">
        <v>74</v>
      </c>
      <c r="J649" s="34">
        <v>43626</v>
      </c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  <c r="AH649" s="33"/>
      <c r="AI649" s="2"/>
      <c r="AK649" s="3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48"/>
      <c r="BL649" s="3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</row>
    <row r="650" spans="1:89" ht="12.75" customHeight="1" x14ac:dyDescent="0.35">
      <c r="A650" s="15">
        <f t="shared" si="46"/>
        <v>43627</v>
      </c>
      <c r="B650" s="107">
        <v>16328702</v>
      </c>
      <c r="C650" s="4">
        <f t="shared" si="47"/>
        <v>680362.58333333337</v>
      </c>
      <c r="D650">
        <f t="shared" si="48"/>
        <v>2019</v>
      </c>
      <c r="E650">
        <f t="shared" si="49"/>
        <v>6</v>
      </c>
      <c r="F650" s="33">
        <v>10190</v>
      </c>
      <c r="G650" s="33" t="s">
        <v>29</v>
      </c>
      <c r="H650" s="33">
        <v>24</v>
      </c>
      <c r="I650" s="33" t="s">
        <v>74</v>
      </c>
      <c r="J650" s="34">
        <v>43627</v>
      </c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  <c r="AH650" s="33"/>
      <c r="AI650" s="2"/>
      <c r="AK650" s="3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48"/>
      <c r="BL650" s="3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</row>
    <row r="651" spans="1:89" ht="12.75" customHeight="1" x14ac:dyDescent="0.35">
      <c r="A651" s="15">
        <f t="shared" si="46"/>
        <v>43628</v>
      </c>
      <c r="B651" s="107">
        <v>16788287</v>
      </c>
      <c r="C651" s="4">
        <f t="shared" si="47"/>
        <v>699511.95833333337</v>
      </c>
      <c r="D651">
        <f t="shared" si="48"/>
        <v>2019</v>
      </c>
      <c r="E651">
        <f t="shared" si="49"/>
        <v>6</v>
      </c>
      <c r="F651" s="33">
        <v>10190</v>
      </c>
      <c r="G651" s="33" t="s">
        <v>29</v>
      </c>
      <c r="H651" s="33">
        <v>24</v>
      </c>
      <c r="I651" s="33" t="s">
        <v>74</v>
      </c>
      <c r="J651" s="34">
        <v>43628</v>
      </c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  <c r="AH651" s="33"/>
      <c r="AI651" s="2"/>
      <c r="AK651" s="3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48"/>
      <c r="BL651" s="3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</row>
    <row r="652" spans="1:89" ht="12.75" customHeight="1" x14ac:dyDescent="0.35">
      <c r="A652" s="15">
        <f t="shared" si="46"/>
        <v>43629</v>
      </c>
      <c r="B652" s="107">
        <v>16930477</v>
      </c>
      <c r="C652" s="4">
        <f t="shared" si="47"/>
        <v>705436.54166666663</v>
      </c>
      <c r="D652">
        <f t="shared" si="48"/>
        <v>2019</v>
      </c>
      <c r="E652">
        <f t="shared" si="49"/>
        <v>6</v>
      </c>
      <c r="F652" s="33">
        <v>10190</v>
      </c>
      <c r="G652" s="33" t="s">
        <v>29</v>
      </c>
      <c r="H652" s="33">
        <v>24</v>
      </c>
      <c r="I652" s="33" t="s">
        <v>74</v>
      </c>
      <c r="J652" s="34">
        <v>43629</v>
      </c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  <c r="AH652" s="33"/>
      <c r="AI652" s="2"/>
      <c r="AK652" s="3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48"/>
      <c r="BL652" s="3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</row>
    <row r="653" spans="1:89" ht="12.75" customHeight="1" x14ac:dyDescent="0.35">
      <c r="A653" s="15">
        <f t="shared" si="46"/>
        <v>43630</v>
      </c>
      <c r="B653" s="107">
        <v>16485502</v>
      </c>
      <c r="C653" s="4">
        <f t="shared" si="47"/>
        <v>686895.91666666663</v>
      </c>
      <c r="D653">
        <f t="shared" si="48"/>
        <v>2019</v>
      </c>
      <c r="E653">
        <f t="shared" si="49"/>
        <v>6</v>
      </c>
      <c r="F653" s="33">
        <v>10190</v>
      </c>
      <c r="G653" s="33" t="s">
        <v>29</v>
      </c>
      <c r="H653" s="33">
        <v>24</v>
      </c>
      <c r="I653" s="33" t="s">
        <v>74</v>
      </c>
      <c r="J653" s="34">
        <v>43630</v>
      </c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  <c r="AH653" s="33"/>
      <c r="AI653" s="2"/>
      <c r="AK653" s="3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48"/>
      <c r="BL653" s="3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</row>
    <row r="654" spans="1:89" ht="12.75" customHeight="1" x14ac:dyDescent="0.35">
      <c r="A654" s="15">
        <f t="shared" si="46"/>
        <v>43631</v>
      </c>
      <c r="B654" s="107">
        <v>16053004</v>
      </c>
      <c r="C654" s="4">
        <f t="shared" si="47"/>
        <v>668875.16666666663</v>
      </c>
      <c r="D654">
        <f t="shared" si="48"/>
        <v>2019</v>
      </c>
      <c r="E654">
        <f t="shared" si="49"/>
        <v>6</v>
      </c>
      <c r="F654" s="33">
        <v>10190</v>
      </c>
      <c r="G654" s="33" t="s">
        <v>29</v>
      </c>
      <c r="H654" s="33">
        <v>24</v>
      </c>
      <c r="I654" s="33" t="s">
        <v>74</v>
      </c>
      <c r="J654" s="34">
        <v>43631</v>
      </c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  <c r="AH654" s="33"/>
      <c r="AI654" s="2"/>
      <c r="AK654" s="3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48"/>
      <c r="BL654" s="3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</row>
    <row r="655" spans="1:89" ht="12.75" customHeight="1" x14ac:dyDescent="0.35">
      <c r="A655" s="15">
        <f t="shared" si="46"/>
        <v>43632</v>
      </c>
      <c r="B655" s="107">
        <v>15819240</v>
      </c>
      <c r="C655" s="4">
        <f t="shared" si="47"/>
        <v>659135</v>
      </c>
      <c r="D655">
        <f t="shared" si="48"/>
        <v>2019</v>
      </c>
      <c r="E655">
        <f t="shared" si="49"/>
        <v>6</v>
      </c>
      <c r="F655" s="33">
        <v>10190</v>
      </c>
      <c r="G655" s="33" t="s">
        <v>29</v>
      </c>
      <c r="H655" s="33">
        <v>24</v>
      </c>
      <c r="I655" s="33" t="s">
        <v>74</v>
      </c>
      <c r="J655" s="34">
        <v>43632</v>
      </c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  <c r="AH655" s="33"/>
      <c r="AI655" s="2"/>
      <c r="AK655" s="3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48"/>
      <c r="BL655" s="3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</row>
    <row r="656" spans="1:89" ht="12.75" customHeight="1" x14ac:dyDescent="0.35">
      <c r="A656" s="15">
        <f t="shared" si="46"/>
        <v>43633</v>
      </c>
      <c r="B656" s="107">
        <v>16579009.999999998</v>
      </c>
      <c r="C656" s="4">
        <f t="shared" si="47"/>
        <v>690792.08333333326</v>
      </c>
      <c r="D656">
        <f t="shared" si="48"/>
        <v>2019</v>
      </c>
      <c r="E656">
        <f t="shared" si="49"/>
        <v>6</v>
      </c>
      <c r="F656" s="33">
        <v>10190</v>
      </c>
      <c r="G656" s="33" t="s">
        <v>29</v>
      </c>
      <c r="H656" s="33">
        <v>24</v>
      </c>
      <c r="I656" s="33" t="s">
        <v>74</v>
      </c>
      <c r="J656" s="34">
        <v>43633</v>
      </c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  <c r="AH656" s="33"/>
      <c r="AI656" s="2"/>
      <c r="AK656" s="3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48"/>
      <c r="BL656" s="3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</row>
    <row r="657" spans="1:89" ht="12.75" customHeight="1" x14ac:dyDescent="0.35">
      <c r="A657" s="15">
        <f t="shared" si="46"/>
        <v>43634</v>
      </c>
      <c r="B657" s="107">
        <v>16643058</v>
      </c>
      <c r="C657" s="4">
        <f t="shared" si="47"/>
        <v>693460.75</v>
      </c>
      <c r="D657">
        <f t="shared" si="48"/>
        <v>2019</v>
      </c>
      <c r="E657">
        <f t="shared" si="49"/>
        <v>6</v>
      </c>
      <c r="F657" s="33">
        <v>10190</v>
      </c>
      <c r="G657" s="33" t="s">
        <v>29</v>
      </c>
      <c r="H657" s="33">
        <v>24</v>
      </c>
      <c r="I657" s="33" t="s">
        <v>74</v>
      </c>
      <c r="J657" s="34">
        <v>43634</v>
      </c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  <c r="AH657" s="33"/>
      <c r="AI657" s="2"/>
      <c r="AK657" s="3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48"/>
      <c r="BL657" s="3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</row>
    <row r="658" spans="1:89" ht="12.75" customHeight="1" x14ac:dyDescent="0.35">
      <c r="A658" s="15">
        <f t="shared" si="46"/>
        <v>43635</v>
      </c>
      <c r="B658" s="107">
        <v>15973180</v>
      </c>
      <c r="C658" s="4">
        <f t="shared" si="47"/>
        <v>665549.16666666663</v>
      </c>
      <c r="D658">
        <f t="shared" si="48"/>
        <v>2019</v>
      </c>
      <c r="E658">
        <f t="shared" si="49"/>
        <v>6</v>
      </c>
      <c r="F658" s="33">
        <v>10190</v>
      </c>
      <c r="G658" s="33" t="s">
        <v>29</v>
      </c>
      <c r="H658" s="33">
        <v>24</v>
      </c>
      <c r="I658" s="33" t="s">
        <v>74</v>
      </c>
      <c r="J658" s="34">
        <v>43635</v>
      </c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  <c r="AH658" s="33"/>
      <c r="AI658" s="2"/>
      <c r="AK658" s="3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48"/>
      <c r="BL658" s="3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</row>
    <row r="659" spans="1:89" ht="12.75" customHeight="1" x14ac:dyDescent="0.35">
      <c r="A659" s="15">
        <f t="shared" si="46"/>
        <v>43636</v>
      </c>
      <c r="B659" s="107">
        <v>15882924</v>
      </c>
      <c r="C659" s="4">
        <f t="shared" si="47"/>
        <v>661788.5</v>
      </c>
      <c r="D659">
        <f t="shared" si="48"/>
        <v>2019</v>
      </c>
      <c r="E659">
        <f t="shared" si="49"/>
        <v>6</v>
      </c>
      <c r="F659" s="33">
        <v>10190</v>
      </c>
      <c r="G659" s="33" t="s">
        <v>29</v>
      </c>
      <c r="H659" s="33">
        <v>24</v>
      </c>
      <c r="I659" s="33" t="s">
        <v>74</v>
      </c>
      <c r="J659" s="34">
        <v>43636</v>
      </c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  <c r="AH659" s="33"/>
      <c r="AI659" s="2"/>
      <c r="AK659" s="3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48"/>
      <c r="BL659" s="3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</row>
    <row r="660" spans="1:89" ht="12.75" customHeight="1" x14ac:dyDescent="0.35">
      <c r="A660" s="15">
        <f t="shared" si="46"/>
        <v>43637</v>
      </c>
      <c r="B660" s="107">
        <v>15695273</v>
      </c>
      <c r="C660" s="4">
        <f t="shared" si="47"/>
        <v>653969.70833333337</v>
      </c>
      <c r="D660">
        <f t="shared" si="48"/>
        <v>2019</v>
      </c>
      <c r="E660">
        <f t="shared" si="49"/>
        <v>6</v>
      </c>
      <c r="F660" s="33">
        <v>10190</v>
      </c>
      <c r="G660" s="33" t="s">
        <v>29</v>
      </c>
      <c r="H660" s="33">
        <v>24</v>
      </c>
      <c r="I660" s="33" t="s">
        <v>74</v>
      </c>
      <c r="J660" s="34">
        <v>43637</v>
      </c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  <c r="AH660" s="33"/>
      <c r="AI660" s="2"/>
      <c r="AK660" s="3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48"/>
      <c r="BL660" s="3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</row>
    <row r="661" spans="1:89" ht="12.75" customHeight="1" x14ac:dyDescent="0.35">
      <c r="A661" s="15">
        <f t="shared" si="46"/>
        <v>43638</v>
      </c>
      <c r="B661" s="107">
        <v>15425874</v>
      </c>
      <c r="C661" s="4">
        <f t="shared" si="47"/>
        <v>642744.75</v>
      </c>
      <c r="D661">
        <f t="shared" si="48"/>
        <v>2019</v>
      </c>
      <c r="E661">
        <f t="shared" si="49"/>
        <v>6</v>
      </c>
      <c r="F661" s="33">
        <v>10190</v>
      </c>
      <c r="G661" s="33" t="s">
        <v>29</v>
      </c>
      <c r="H661" s="33">
        <v>24</v>
      </c>
      <c r="I661" s="33" t="s">
        <v>74</v>
      </c>
      <c r="J661" s="34">
        <v>43638</v>
      </c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  <c r="AH661" s="33"/>
      <c r="AI661" s="2"/>
      <c r="AK661" s="3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48"/>
      <c r="BL661" s="3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</row>
    <row r="662" spans="1:89" ht="12.75" customHeight="1" x14ac:dyDescent="0.35">
      <c r="A662" s="15">
        <f t="shared" si="46"/>
        <v>43639</v>
      </c>
      <c r="B662" s="107">
        <v>14954813</v>
      </c>
      <c r="C662" s="4">
        <f t="shared" si="47"/>
        <v>623117.20833333337</v>
      </c>
      <c r="D662">
        <f t="shared" si="48"/>
        <v>2019</v>
      </c>
      <c r="E662">
        <f t="shared" si="49"/>
        <v>6</v>
      </c>
      <c r="F662" s="33">
        <v>10190</v>
      </c>
      <c r="G662" s="33" t="s">
        <v>29</v>
      </c>
      <c r="H662" s="33">
        <v>24</v>
      </c>
      <c r="I662" s="33" t="s">
        <v>74</v>
      </c>
      <c r="J662" s="34">
        <v>43639</v>
      </c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  <c r="AH662" s="33"/>
      <c r="AI662" s="2"/>
      <c r="AK662" s="3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48"/>
      <c r="BL662" s="3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</row>
    <row r="663" spans="1:89" ht="12.75" customHeight="1" x14ac:dyDescent="0.35">
      <c r="A663" s="15">
        <f t="shared" si="46"/>
        <v>43640</v>
      </c>
      <c r="B663" s="107">
        <v>15715645</v>
      </c>
      <c r="C663" s="4">
        <f t="shared" si="47"/>
        <v>654818.54166666663</v>
      </c>
      <c r="D663">
        <f t="shared" si="48"/>
        <v>2019</v>
      </c>
      <c r="E663">
        <f t="shared" si="49"/>
        <v>6</v>
      </c>
      <c r="F663" s="33">
        <v>10190</v>
      </c>
      <c r="G663" s="33" t="s">
        <v>29</v>
      </c>
      <c r="H663" s="33">
        <v>24</v>
      </c>
      <c r="I663" s="33" t="s">
        <v>74</v>
      </c>
      <c r="J663" s="34">
        <v>43640</v>
      </c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  <c r="AH663" s="33"/>
      <c r="AI663" s="2"/>
      <c r="AK663" s="3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48"/>
      <c r="BL663" s="3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</row>
    <row r="664" spans="1:89" ht="12.75" customHeight="1" x14ac:dyDescent="0.35">
      <c r="A664" s="15">
        <f t="shared" si="46"/>
        <v>43641</v>
      </c>
      <c r="B664" s="107">
        <v>16076610</v>
      </c>
      <c r="C664" s="4">
        <f t="shared" si="47"/>
        <v>669858.75</v>
      </c>
      <c r="D664">
        <f t="shared" si="48"/>
        <v>2019</v>
      </c>
      <c r="E664">
        <f t="shared" si="49"/>
        <v>6</v>
      </c>
      <c r="F664" s="33">
        <v>10190</v>
      </c>
      <c r="G664" s="33" t="s">
        <v>29</v>
      </c>
      <c r="H664" s="33">
        <v>24</v>
      </c>
      <c r="I664" s="33" t="s">
        <v>74</v>
      </c>
      <c r="J664" s="34">
        <v>43641</v>
      </c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  <c r="AH664" s="33"/>
      <c r="AI664" s="2"/>
      <c r="AK664" s="3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48"/>
      <c r="BL664" s="3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</row>
    <row r="665" spans="1:89" ht="12.75" customHeight="1" x14ac:dyDescent="0.35">
      <c r="A665" s="15">
        <f t="shared" si="46"/>
        <v>43642</v>
      </c>
      <c r="B665" s="107">
        <v>15282472</v>
      </c>
      <c r="C665" s="4">
        <f t="shared" si="47"/>
        <v>636769.66666666663</v>
      </c>
      <c r="D665">
        <f t="shared" si="48"/>
        <v>2019</v>
      </c>
      <c r="E665">
        <f t="shared" si="49"/>
        <v>6</v>
      </c>
      <c r="F665" s="33">
        <v>10190</v>
      </c>
      <c r="G665" s="33" t="s">
        <v>29</v>
      </c>
      <c r="H665" s="33">
        <v>24</v>
      </c>
      <c r="I665" s="33" t="s">
        <v>74</v>
      </c>
      <c r="J665" s="34">
        <v>43642</v>
      </c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  <c r="AH665" s="33"/>
      <c r="AI665" s="2"/>
      <c r="AK665" s="3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48"/>
      <c r="BL665" s="3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</row>
    <row r="666" spans="1:89" ht="12.75" customHeight="1" x14ac:dyDescent="0.35">
      <c r="A666" s="15">
        <f t="shared" si="46"/>
        <v>43643</v>
      </c>
      <c r="B666" s="107">
        <v>14182759</v>
      </c>
      <c r="C666" s="4">
        <f t="shared" si="47"/>
        <v>590948.29166666663</v>
      </c>
      <c r="D666">
        <f t="shared" si="48"/>
        <v>2019</v>
      </c>
      <c r="E666">
        <f t="shared" si="49"/>
        <v>6</v>
      </c>
      <c r="F666" s="33">
        <v>10190</v>
      </c>
      <c r="G666" s="33" t="s">
        <v>29</v>
      </c>
      <c r="H666" s="33">
        <v>24</v>
      </c>
      <c r="I666" s="33" t="s">
        <v>74</v>
      </c>
      <c r="J666" s="34">
        <v>43643</v>
      </c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  <c r="AH666" s="33"/>
      <c r="AI666" s="2"/>
      <c r="AK666" s="3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48"/>
      <c r="BL666" s="3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</row>
    <row r="667" spans="1:89" ht="12.75" customHeight="1" x14ac:dyDescent="0.35">
      <c r="A667" s="15">
        <f t="shared" si="46"/>
        <v>43644</v>
      </c>
      <c r="B667" s="107">
        <v>14817857</v>
      </c>
      <c r="C667" s="4">
        <f t="shared" si="47"/>
        <v>617410.70833333337</v>
      </c>
      <c r="D667">
        <f t="shared" si="48"/>
        <v>2019</v>
      </c>
      <c r="E667">
        <f t="shared" si="49"/>
        <v>6</v>
      </c>
      <c r="F667" s="33">
        <v>10190</v>
      </c>
      <c r="G667" s="33" t="s">
        <v>29</v>
      </c>
      <c r="H667" s="33">
        <v>24</v>
      </c>
      <c r="I667" s="33" t="s">
        <v>74</v>
      </c>
      <c r="J667" s="34">
        <v>43644</v>
      </c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  <c r="AH667" s="33"/>
      <c r="AI667" s="2"/>
      <c r="AK667" s="3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48"/>
      <c r="BL667" s="3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</row>
    <row r="668" spans="1:89" ht="12.75" customHeight="1" x14ac:dyDescent="0.35">
      <c r="A668" s="15">
        <f t="shared" si="46"/>
        <v>43645</v>
      </c>
      <c r="B668" s="107">
        <v>14807835</v>
      </c>
      <c r="C668" s="4">
        <f t="shared" si="47"/>
        <v>616993.125</v>
      </c>
      <c r="D668">
        <f t="shared" si="48"/>
        <v>2019</v>
      </c>
      <c r="E668">
        <f t="shared" si="49"/>
        <v>6</v>
      </c>
      <c r="F668" s="33">
        <v>10190</v>
      </c>
      <c r="G668" s="33" t="s">
        <v>29</v>
      </c>
      <c r="H668" s="33">
        <v>24</v>
      </c>
      <c r="I668" s="33" t="s">
        <v>74</v>
      </c>
      <c r="J668" s="34">
        <v>43645</v>
      </c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  <c r="AH668" s="33"/>
      <c r="AI668" s="2"/>
      <c r="AK668" s="3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48"/>
      <c r="BL668" s="3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</row>
    <row r="669" spans="1:89" ht="12.75" customHeight="1" x14ac:dyDescent="0.35">
      <c r="A669" s="15">
        <f t="shared" si="46"/>
        <v>43646</v>
      </c>
      <c r="B669" s="107">
        <v>14776244</v>
      </c>
      <c r="C669" s="4">
        <f t="shared" si="47"/>
        <v>615676.83333333337</v>
      </c>
      <c r="D669">
        <f t="shared" si="48"/>
        <v>2019</v>
      </c>
      <c r="E669">
        <f t="shared" si="49"/>
        <v>6</v>
      </c>
      <c r="F669" s="33">
        <v>10190</v>
      </c>
      <c r="G669" s="33" t="s">
        <v>29</v>
      </c>
      <c r="H669" s="33">
        <v>24</v>
      </c>
      <c r="I669" s="33" t="s">
        <v>74</v>
      </c>
      <c r="J669" s="34">
        <v>43646</v>
      </c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  <c r="AH669" s="33"/>
      <c r="AI669" s="2"/>
      <c r="AK669" s="3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48"/>
      <c r="BL669" s="3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</row>
    <row r="670" spans="1:89" ht="12.75" customHeight="1" x14ac:dyDescent="0.35">
      <c r="A670" s="15">
        <f t="shared" si="46"/>
        <v>43647</v>
      </c>
      <c r="B670" s="107">
        <v>15667841</v>
      </c>
      <c r="C670" s="4">
        <f t="shared" si="47"/>
        <v>652826.70833333337</v>
      </c>
      <c r="D670">
        <f t="shared" si="48"/>
        <v>2019</v>
      </c>
      <c r="E670">
        <f t="shared" si="49"/>
        <v>7</v>
      </c>
      <c r="F670" s="33">
        <v>10190</v>
      </c>
      <c r="G670" s="33" t="s">
        <v>29</v>
      </c>
      <c r="H670" s="33">
        <v>24</v>
      </c>
      <c r="I670" s="33" t="s">
        <v>74</v>
      </c>
      <c r="J670" s="34">
        <v>43647</v>
      </c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  <c r="AH670" s="33"/>
      <c r="AI670" s="2"/>
      <c r="AK670" s="3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48"/>
      <c r="BL670" s="3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</row>
    <row r="671" spans="1:89" ht="12.75" customHeight="1" x14ac:dyDescent="0.35">
      <c r="A671" s="15">
        <f t="shared" si="46"/>
        <v>43648</v>
      </c>
      <c r="B671" s="107">
        <v>15388978</v>
      </c>
      <c r="C671" s="4">
        <f t="shared" si="47"/>
        <v>641207.41666666663</v>
      </c>
      <c r="D671">
        <f t="shared" si="48"/>
        <v>2019</v>
      </c>
      <c r="E671">
        <f t="shared" si="49"/>
        <v>7</v>
      </c>
      <c r="F671" s="33">
        <v>10190</v>
      </c>
      <c r="G671" s="33" t="s">
        <v>29</v>
      </c>
      <c r="H671" s="33">
        <v>24</v>
      </c>
      <c r="I671" s="33" t="s">
        <v>74</v>
      </c>
      <c r="J671" s="34">
        <v>43648</v>
      </c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  <c r="AH671" s="33"/>
      <c r="AI671" s="2"/>
      <c r="AK671" s="3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48"/>
      <c r="BL671" s="3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</row>
    <row r="672" spans="1:89" ht="12.75" customHeight="1" x14ac:dyDescent="0.35">
      <c r="A672" s="15">
        <f t="shared" si="46"/>
        <v>43649</v>
      </c>
      <c r="B672" s="107">
        <v>15483761</v>
      </c>
      <c r="C672" s="4">
        <f t="shared" si="47"/>
        <v>645156.70833333337</v>
      </c>
      <c r="D672">
        <f t="shared" si="48"/>
        <v>2019</v>
      </c>
      <c r="E672">
        <f t="shared" si="49"/>
        <v>7</v>
      </c>
      <c r="F672" s="33">
        <v>10190</v>
      </c>
      <c r="G672" s="33" t="s">
        <v>29</v>
      </c>
      <c r="H672" s="33">
        <v>24</v>
      </c>
      <c r="I672" s="33" t="s">
        <v>74</v>
      </c>
      <c r="J672" s="34">
        <v>43649</v>
      </c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  <c r="AH672" s="33"/>
      <c r="AI672" s="2"/>
      <c r="AK672" s="3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48"/>
      <c r="BL672" s="3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</row>
    <row r="673" spans="1:89" ht="12.75" customHeight="1" x14ac:dyDescent="0.35">
      <c r="A673" s="15">
        <f t="shared" ref="A673:A736" si="50">J673</f>
        <v>43650</v>
      </c>
      <c r="B673" s="107">
        <v>15233130</v>
      </c>
      <c r="C673" s="4">
        <f t="shared" ref="C673:C736" si="51">B673/H673</f>
        <v>634713.75</v>
      </c>
      <c r="D673">
        <f t="shared" ref="D673:D736" si="52">YEAR(J673)</f>
        <v>2019</v>
      </c>
      <c r="E673">
        <f t="shared" ref="E673:E736" si="53">MONTH(J673)</f>
        <v>7</v>
      </c>
      <c r="F673" s="33">
        <v>10190</v>
      </c>
      <c r="G673" s="33" t="s">
        <v>29</v>
      </c>
      <c r="H673" s="33">
        <v>24</v>
      </c>
      <c r="I673" s="33" t="s">
        <v>74</v>
      </c>
      <c r="J673" s="34">
        <v>43650</v>
      </c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  <c r="AH673" s="33"/>
      <c r="AI673" s="2"/>
      <c r="AK673" s="3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48"/>
      <c r="BL673" s="3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</row>
    <row r="674" spans="1:89" ht="12.75" customHeight="1" x14ac:dyDescent="0.35">
      <c r="A674" s="15">
        <f t="shared" si="50"/>
        <v>43651</v>
      </c>
      <c r="B674" s="107">
        <v>15460250</v>
      </c>
      <c r="C674" s="4">
        <f t="shared" si="51"/>
        <v>644177.08333333337</v>
      </c>
      <c r="D674">
        <f t="shared" si="52"/>
        <v>2019</v>
      </c>
      <c r="E674">
        <f t="shared" si="53"/>
        <v>7</v>
      </c>
      <c r="F674" s="33">
        <v>10190</v>
      </c>
      <c r="G674" s="33" t="s">
        <v>29</v>
      </c>
      <c r="H674" s="33">
        <v>24</v>
      </c>
      <c r="I674" s="33" t="s">
        <v>74</v>
      </c>
      <c r="J674" s="34">
        <v>43651</v>
      </c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  <c r="AH674" s="33"/>
      <c r="AI674" s="2"/>
      <c r="AK674" s="3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48"/>
      <c r="BL674" s="3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</row>
    <row r="675" spans="1:89" ht="12.75" customHeight="1" x14ac:dyDescent="0.35">
      <c r="A675" s="15">
        <f t="shared" si="50"/>
        <v>43652</v>
      </c>
      <c r="B675" s="107">
        <v>15045561</v>
      </c>
      <c r="C675" s="4">
        <f t="shared" si="51"/>
        <v>626898.375</v>
      </c>
      <c r="D675">
        <f t="shared" si="52"/>
        <v>2019</v>
      </c>
      <c r="E675">
        <f t="shared" si="53"/>
        <v>7</v>
      </c>
      <c r="F675" s="33">
        <v>10190</v>
      </c>
      <c r="G675" s="33" t="s">
        <v>29</v>
      </c>
      <c r="H675" s="33">
        <v>24</v>
      </c>
      <c r="I675" s="33" t="s">
        <v>74</v>
      </c>
      <c r="J675" s="34">
        <v>43652</v>
      </c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  <c r="AH675" s="33"/>
      <c r="AI675" s="2"/>
      <c r="AK675" s="3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48"/>
      <c r="BL675" s="3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</row>
    <row r="676" spans="1:89" ht="12.75" customHeight="1" x14ac:dyDescent="0.35">
      <c r="A676" s="15">
        <f t="shared" si="50"/>
        <v>43653</v>
      </c>
      <c r="B676" s="107">
        <v>14599686</v>
      </c>
      <c r="C676" s="4">
        <f t="shared" si="51"/>
        <v>608320.25</v>
      </c>
      <c r="D676">
        <f t="shared" si="52"/>
        <v>2019</v>
      </c>
      <c r="E676">
        <f t="shared" si="53"/>
        <v>7</v>
      </c>
      <c r="F676" s="33">
        <v>10190</v>
      </c>
      <c r="G676" s="33" t="s">
        <v>29</v>
      </c>
      <c r="H676" s="33">
        <v>24</v>
      </c>
      <c r="I676" s="33" t="s">
        <v>74</v>
      </c>
      <c r="J676" s="34">
        <v>43653</v>
      </c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  <c r="AH676" s="33"/>
      <c r="AI676" s="2"/>
      <c r="AK676" s="3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48"/>
      <c r="BL676" s="3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</row>
    <row r="677" spans="1:89" ht="12.75" customHeight="1" x14ac:dyDescent="0.35">
      <c r="A677" s="15">
        <f t="shared" si="50"/>
        <v>43654</v>
      </c>
      <c r="B677" s="107">
        <v>14723549</v>
      </c>
      <c r="C677" s="4">
        <f t="shared" si="51"/>
        <v>613481.20833333337</v>
      </c>
      <c r="D677">
        <f t="shared" si="52"/>
        <v>2019</v>
      </c>
      <c r="E677">
        <f t="shared" si="53"/>
        <v>7</v>
      </c>
      <c r="F677" s="33">
        <v>10190</v>
      </c>
      <c r="G677" s="33" t="s">
        <v>29</v>
      </c>
      <c r="H677" s="33">
        <v>24</v>
      </c>
      <c r="I677" s="33" t="s">
        <v>74</v>
      </c>
      <c r="J677" s="34">
        <v>43654</v>
      </c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  <c r="AH677" s="33"/>
      <c r="AI677" s="2"/>
      <c r="AK677" s="3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48"/>
      <c r="BL677" s="3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</row>
    <row r="678" spans="1:89" ht="12.75" customHeight="1" x14ac:dyDescent="0.35">
      <c r="A678" s="15">
        <f t="shared" si="50"/>
        <v>43655</v>
      </c>
      <c r="B678" s="107">
        <v>15088772</v>
      </c>
      <c r="C678" s="4">
        <f t="shared" si="51"/>
        <v>628698.83333333337</v>
      </c>
      <c r="D678">
        <f t="shared" si="52"/>
        <v>2019</v>
      </c>
      <c r="E678">
        <f t="shared" si="53"/>
        <v>7</v>
      </c>
      <c r="F678" s="33">
        <v>10190</v>
      </c>
      <c r="G678" s="33" t="s">
        <v>29</v>
      </c>
      <c r="H678" s="33">
        <v>24</v>
      </c>
      <c r="I678" s="33" t="s">
        <v>74</v>
      </c>
      <c r="J678" s="34">
        <v>43655</v>
      </c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  <c r="AH678" s="33"/>
      <c r="AI678" s="2"/>
      <c r="AK678" s="3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48"/>
      <c r="BL678" s="3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</row>
    <row r="679" spans="1:89" ht="12.75" customHeight="1" x14ac:dyDescent="0.35">
      <c r="A679" s="15">
        <f t="shared" si="50"/>
        <v>43656</v>
      </c>
      <c r="B679" s="107">
        <v>15138061</v>
      </c>
      <c r="C679" s="4">
        <f t="shared" si="51"/>
        <v>630752.54166666663</v>
      </c>
      <c r="D679">
        <f t="shared" si="52"/>
        <v>2019</v>
      </c>
      <c r="E679">
        <f t="shared" si="53"/>
        <v>7</v>
      </c>
      <c r="F679" s="33">
        <v>10190</v>
      </c>
      <c r="G679" s="33" t="s">
        <v>29</v>
      </c>
      <c r="H679" s="33">
        <v>24</v>
      </c>
      <c r="I679" s="33" t="s">
        <v>74</v>
      </c>
      <c r="J679" s="34">
        <v>43656</v>
      </c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  <c r="AH679" s="33"/>
      <c r="AI679" s="2"/>
      <c r="AK679" s="3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48"/>
      <c r="BL679" s="3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</row>
    <row r="680" spans="1:89" ht="12.75" customHeight="1" x14ac:dyDescent="0.35">
      <c r="A680" s="15">
        <f t="shared" si="50"/>
        <v>43657</v>
      </c>
      <c r="B680" s="107">
        <v>15547338</v>
      </c>
      <c r="C680" s="4">
        <f t="shared" si="51"/>
        <v>647805.75</v>
      </c>
      <c r="D680">
        <f t="shared" si="52"/>
        <v>2019</v>
      </c>
      <c r="E680">
        <f t="shared" si="53"/>
        <v>7</v>
      </c>
      <c r="F680" s="33">
        <v>10190</v>
      </c>
      <c r="G680" s="33" t="s">
        <v>29</v>
      </c>
      <c r="H680" s="33">
        <v>24</v>
      </c>
      <c r="I680" s="33" t="s">
        <v>74</v>
      </c>
      <c r="J680" s="34">
        <v>43657</v>
      </c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  <c r="AH680" s="33"/>
      <c r="AI680" s="2"/>
      <c r="AK680" s="3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48"/>
      <c r="BL680" s="3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</row>
    <row r="681" spans="1:89" ht="12.75" customHeight="1" x14ac:dyDescent="0.35">
      <c r="A681" s="15">
        <f t="shared" si="50"/>
        <v>43658</v>
      </c>
      <c r="B681" s="107">
        <v>15881538</v>
      </c>
      <c r="C681" s="4">
        <f t="shared" si="51"/>
        <v>661730.75</v>
      </c>
      <c r="D681">
        <f t="shared" si="52"/>
        <v>2019</v>
      </c>
      <c r="E681">
        <f t="shared" si="53"/>
        <v>7</v>
      </c>
      <c r="F681" s="33">
        <v>10190</v>
      </c>
      <c r="G681" s="33" t="s">
        <v>29</v>
      </c>
      <c r="H681" s="33">
        <v>24</v>
      </c>
      <c r="I681" s="33" t="s">
        <v>74</v>
      </c>
      <c r="J681" s="34">
        <v>43658</v>
      </c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  <c r="AH681" s="33"/>
      <c r="AI681" s="2"/>
      <c r="AK681" s="3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48"/>
      <c r="BL681" s="3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</row>
    <row r="682" spans="1:89" ht="12.75" customHeight="1" x14ac:dyDescent="0.35">
      <c r="A682" s="15">
        <f t="shared" si="50"/>
        <v>43659</v>
      </c>
      <c r="B682" s="107">
        <v>15739085</v>
      </c>
      <c r="C682" s="4">
        <f t="shared" si="51"/>
        <v>655795.20833333337</v>
      </c>
      <c r="D682">
        <f t="shared" si="52"/>
        <v>2019</v>
      </c>
      <c r="E682">
        <f t="shared" si="53"/>
        <v>7</v>
      </c>
      <c r="F682" s="33">
        <v>10190</v>
      </c>
      <c r="G682" s="33" t="s">
        <v>29</v>
      </c>
      <c r="H682" s="33">
        <v>24</v>
      </c>
      <c r="I682" s="33" t="s">
        <v>74</v>
      </c>
      <c r="J682" s="34">
        <v>43659</v>
      </c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  <c r="AH682" s="33"/>
      <c r="AI682" s="2"/>
      <c r="AK682" s="3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48"/>
      <c r="BL682" s="3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</row>
    <row r="683" spans="1:89" ht="12.75" customHeight="1" x14ac:dyDescent="0.35">
      <c r="A683" s="15">
        <f t="shared" si="50"/>
        <v>43660</v>
      </c>
      <c r="B683" s="107">
        <v>15356069</v>
      </c>
      <c r="C683" s="4">
        <f t="shared" si="51"/>
        <v>639836.20833333337</v>
      </c>
      <c r="D683">
        <f t="shared" si="52"/>
        <v>2019</v>
      </c>
      <c r="E683">
        <f t="shared" si="53"/>
        <v>7</v>
      </c>
      <c r="F683" s="33">
        <v>10190</v>
      </c>
      <c r="G683" s="33" t="s">
        <v>29</v>
      </c>
      <c r="H683" s="33">
        <v>24</v>
      </c>
      <c r="I683" s="33" t="s">
        <v>74</v>
      </c>
      <c r="J683" s="34">
        <v>43660</v>
      </c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  <c r="AH683" s="33"/>
      <c r="AI683" s="2"/>
      <c r="AK683" s="3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48"/>
      <c r="BL683" s="3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</row>
    <row r="684" spans="1:89" ht="12.75" customHeight="1" x14ac:dyDescent="0.35">
      <c r="A684" s="15">
        <f t="shared" si="50"/>
        <v>43661</v>
      </c>
      <c r="B684" s="107">
        <v>15658607</v>
      </c>
      <c r="C684" s="4">
        <f t="shared" si="51"/>
        <v>652441.95833333337</v>
      </c>
      <c r="D684">
        <f t="shared" si="52"/>
        <v>2019</v>
      </c>
      <c r="E684">
        <f t="shared" si="53"/>
        <v>7</v>
      </c>
      <c r="F684" s="33">
        <v>10190</v>
      </c>
      <c r="G684" s="33" t="s">
        <v>29</v>
      </c>
      <c r="H684" s="33">
        <v>24</v>
      </c>
      <c r="I684" s="33" t="s">
        <v>74</v>
      </c>
      <c r="J684" s="34">
        <v>43661</v>
      </c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  <c r="AH684" s="33"/>
      <c r="AI684" s="2"/>
      <c r="AK684" s="3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48"/>
      <c r="BL684" s="3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</row>
    <row r="685" spans="1:89" ht="12.75" customHeight="1" x14ac:dyDescent="0.35">
      <c r="A685" s="15">
        <f t="shared" si="50"/>
        <v>43662</v>
      </c>
      <c r="B685" s="107">
        <v>15910308</v>
      </c>
      <c r="C685" s="4">
        <f t="shared" si="51"/>
        <v>662929.5</v>
      </c>
      <c r="D685">
        <f t="shared" si="52"/>
        <v>2019</v>
      </c>
      <c r="E685">
        <f t="shared" si="53"/>
        <v>7</v>
      </c>
      <c r="F685" s="33">
        <v>10190</v>
      </c>
      <c r="G685" s="33" t="s">
        <v>29</v>
      </c>
      <c r="H685" s="33">
        <v>24</v>
      </c>
      <c r="I685" s="33" t="s">
        <v>74</v>
      </c>
      <c r="J685" s="34">
        <v>43662</v>
      </c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  <c r="AH685" s="33"/>
      <c r="AI685" s="2"/>
      <c r="AK685" s="3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48"/>
      <c r="BL685" s="3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</row>
    <row r="686" spans="1:89" ht="12.75" customHeight="1" x14ac:dyDescent="0.35">
      <c r="A686" s="15">
        <f t="shared" si="50"/>
        <v>43663</v>
      </c>
      <c r="B686" s="107">
        <v>15672804</v>
      </c>
      <c r="C686" s="4">
        <f t="shared" si="51"/>
        <v>653033.5</v>
      </c>
      <c r="D686">
        <f t="shared" si="52"/>
        <v>2019</v>
      </c>
      <c r="E686">
        <f t="shared" si="53"/>
        <v>7</v>
      </c>
      <c r="F686" s="33">
        <v>10190</v>
      </c>
      <c r="G686" s="33" t="s">
        <v>29</v>
      </c>
      <c r="H686" s="33">
        <v>24</v>
      </c>
      <c r="I686" s="33" t="s">
        <v>74</v>
      </c>
      <c r="J686" s="34">
        <v>43663</v>
      </c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  <c r="AH686" s="33"/>
      <c r="AI686" s="2"/>
      <c r="AK686" s="3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48"/>
      <c r="BL686" s="3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</row>
    <row r="687" spans="1:89" ht="12.75" customHeight="1" x14ac:dyDescent="0.35">
      <c r="A687" s="15">
        <f t="shared" si="50"/>
        <v>43664</v>
      </c>
      <c r="B687" s="107">
        <v>15611644</v>
      </c>
      <c r="C687" s="4">
        <f t="shared" si="51"/>
        <v>650485.16666666663</v>
      </c>
      <c r="D687">
        <f t="shared" si="52"/>
        <v>2019</v>
      </c>
      <c r="E687">
        <f t="shared" si="53"/>
        <v>7</v>
      </c>
      <c r="F687" s="33">
        <v>10190</v>
      </c>
      <c r="G687" s="33" t="s">
        <v>29</v>
      </c>
      <c r="H687" s="33">
        <v>24</v>
      </c>
      <c r="I687" s="33" t="s">
        <v>74</v>
      </c>
      <c r="J687" s="34">
        <v>43664</v>
      </c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  <c r="AH687" s="33"/>
      <c r="AI687" s="2"/>
      <c r="AK687" s="3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48"/>
      <c r="BL687" s="3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</row>
    <row r="688" spans="1:89" ht="12.75" customHeight="1" x14ac:dyDescent="0.35">
      <c r="A688" s="15">
        <f t="shared" si="50"/>
        <v>43665</v>
      </c>
      <c r="B688" s="107">
        <v>15608460</v>
      </c>
      <c r="C688" s="4">
        <f t="shared" si="51"/>
        <v>650352.5</v>
      </c>
      <c r="D688">
        <f t="shared" si="52"/>
        <v>2019</v>
      </c>
      <c r="E688">
        <f t="shared" si="53"/>
        <v>7</v>
      </c>
      <c r="F688" s="33">
        <v>10190</v>
      </c>
      <c r="G688" s="33" t="s">
        <v>29</v>
      </c>
      <c r="H688" s="33">
        <v>24</v>
      </c>
      <c r="I688" s="33" t="s">
        <v>74</v>
      </c>
      <c r="J688" s="34">
        <v>43665</v>
      </c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  <c r="AH688" s="33"/>
      <c r="AI688" s="2"/>
      <c r="AK688" s="3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48"/>
      <c r="BL688" s="3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</row>
    <row r="689" spans="1:89" ht="12.75" customHeight="1" x14ac:dyDescent="0.35">
      <c r="A689" s="15">
        <f t="shared" si="50"/>
        <v>43666</v>
      </c>
      <c r="B689" s="107">
        <v>15476243</v>
      </c>
      <c r="C689" s="4">
        <f t="shared" si="51"/>
        <v>644843.45833333337</v>
      </c>
      <c r="D689">
        <f t="shared" si="52"/>
        <v>2019</v>
      </c>
      <c r="E689">
        <f t="shared" si="53"/>
        <v>7</v>
      </c>
      <c r="F689" s="33">
        <v>10190</v>
      </c>
      <c r="G689" s="33" t="s">
        <v>29</v>
      </c>
      <c r="H689" s="33">
        <v>24</v>
      </c>
      <c r="I689" s="33" t="s">
        <v>74</v>
      </c>
      <c r="J689" s="34">
        <v>43666</v>
      </c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  <c r="AH689" s="33"/>
      <c r="AI689" s="2"/>
      <c r="AK689" s="3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48"/>
      <c r="BL689" s="3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</row>
    <row r="690" spans="1:89" ht="12.75" customHeight="1" x14ac:dyDescent="0.35">
      <c r="A690" s="15">
        <f t="shared" si="50"/>
        <v>43667</v>
      </c>
      <c r="B690" s="107">
        <v>15602042</v>
      </c>
      <c r="C690" s="4">
        <f t="shared" si="51"/>
        <v>650085.08333333337</v>
      </c>
      <c r="D690">
        <f t="shared" si="52"/>
        <v>2019</v>
      </c>
      <c r="E690">
        <f t="shared" si="53"/>
        <v>7</v>
      </c>
      <c r="F690" s="33">
        <v>10190</v>
      </c>
      <c r="G690" s="33" t="s">
        <v>29</v>
      </c>
      <c r="H690" s="33">
        <v>24</v>
      </c>
      <c r="I690" s="33" t="s">
        <v>74</v>
      </c>
      <c r="J690" s="34">
        <v>43667</v>
      </c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  <c r="AH690" s="33"/>
      <c r="AI690" s="2"/>
      <c r="AK690" s="3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48"/>
      <c r="BL690" s="3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</row>
    <row r="691" spans="1:89" ht="12.75" customHeight="1" x14ac:dyDescent="0.35">
      <c r="A691" s="15">
        <f t="shared" si="50"/>
        <v>43668</v>
      </c>
      <c r="B691" s="107">
        <v>16623889</v>
      </c>
      <c r="C691" s="4">
        <f t="shared" si="51"/>
        <v>692662.04166666663</v>
      </c>
      <c r="D691">
        <f t="shared" si="52"/>
        <v>2019</v>
      </c>
      <c r="E691">
        <f t="shared" si="53"/>
        <v>7</v>
      </c>
      <c r="F691" s="33">
        <v>10190</v>
      </c>
      <c r="G691" s="33" t="s">
        <v>29</v>
      </c>
      <c r="H691" s="33">
        <v>24</v>
      </c>
      <c r="I691" s="33" t="s">
        <v>74</v>
      </c>
      <c r="J691" s="34">
        <v>43668</v>
      </c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  <c r="AH691" s="33"/>
      <c r="AI691" s="2"/>
      <c r="AK691" s="3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48"/>
      <c r="BL691" s="3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</row>
    <row r="692" spans="1:89" ht="12.75" customHeight="1" x14ac:dyDescent="0.35">
      <c r="A692" s="15">
        <f t="shared" si="50"/>
        <v>43669</v>
      </c>
      <c r="B692" s="107">
        <v>16623819</v>
      </c>
      <c r="C692" s="4">
        <f t="shared" si="51"/>
        <v>692659.125</v>
      </c>
      <c r="D692">
        <f t="shared" si="52"/>
        <v>2019</v>
      </c>
      <c r="E692">
        <f t="shared" si="53"/>
        <v>7</v>
      </c>
      <c r="F692" s="33">
        <v>10190</v>
      </c>
      <c r="G692" s="33" t="s">
        <v>29</v>
      </c>
      <c r="H692" s="33">
        <v>24</v>
      </c>
      <c r="I692" s="33" t="s">
        <v>74</v>
      </c>
      <c r="J692" s="34">
        <v>43669</v>
      </c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  <c r="AH692" s="33"/>
      <c r="AI692" s="2"/>
      <c r="AK692" s="3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48"/>
      <c r="BL692" s="3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</row>
    <row r="693" spans="1:89" ht="12.75" customHeight="1" x14ac:dyDescent="0.35">
      <c r="A693" s="15">
        <f t="shared" si="50"/>
        <v>43670</v>
      </c>
      <c r="B693" s="107">
        <v>15468455</v>
      </c>
      <c r="C693" s="4">
        <f t="shared" si="51"/>
        <v>644518.95833333337</v>
      </c>
      <c r="D693">
        <f t="shared" si="52"/>
        <v>2019</v>
      </c>
      <c r="E693">
        <f t="shared" si="53"/>
        <v>7</v>
      </c>
      <c r="F693" s="33">
        <v>10190</v>
      </c>
      <c r="G693" s="33" t="s">
        <v>29</v>
      </c>
      <c r="H693" s="33">
        <v>24</v>
      </c>
      <c r="I693" s="33" t="s">
        <v>74</v>
      </c>
      <c r="J693" s="34">
        <v>43670</v>
      </c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  <c r="AH693" s="33"/>
      <c r="AI693" s="2"/>
      <c r="AK693" s="3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48"/>
      <c r="BL693" s="3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</row>
    <row r="694" spans="1:89" ht="12.75" customHeight="1" x14ac:dyDescent="0.35">
      <c r="A694" s="15">
        <f t="shared" si="50"/>
        <v>43671</v>
      </c>
      <c r="B694" s="107">
        <v>16235356</v>
      </c>
      <c r="C694" s="4">
        <f t="shared" si="51"/>
        <v>676473.16666666663</v>
      </c>
      <c r="D694">
        <f t="shared" si="52"/>
        <v>2019</v>
      </c>
      <c r="E694">
        <f t="shared" si="53"/>
        <v>7</v>
      </c>
      <c r="F694" s="33">
        <v>10190</v>
      </c>
      <c r="G694" s="33" t="s">
        <v>29</v>
      </c>
      <c r="H694" s="33">
        <v>24</v>
      </c>
      <c r="I694" s="33" t="s">
        <v>74</v>
      </c>
      <c r="J694" s="34">
        <v>43671</v>
      </c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  <c r="AH694" s="33"/>
      <c r="AI694" s="2"/>
      <c r="AK694" s="3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48"/>
      <c r="BL694" s="3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</row>
    <row r="695" spans="1:89" ht="12.75" customHeight="1" x14ac:dyDescent="0.35">
      <c r="A695" s="15">
        <f t="shared" si="50"/>
        <v>43672</v>
      </c>
      <c r="B695" s="107">
        <v>16588757.000000002</v>
      </c>
      <c r="C695" s="4">
        <f t="shared" si="51"/>
        <v>691198.20833333337</v>
      </c>
      <c r="D695">
        <f t="shared" si="52"/>
        <v>2019</v>
      </c>
      <c r="E695">
        <f t="shared" si="53"/>
        <v>7</v>
      </c>
      <c r="F695" s="33">
        <v>10190</v>
      </c>
      <c r="G695" s="33" t="s">
        <v>29</v>
      </c>
      <c r="H695" s="33">
        <v>24</v>
      </c>
      <c r="I695" s="33" t="s">
        <v>74</v>
      </c>
      <c r="J695" s="34">
        <v>43672</v>
      </c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  <c r="AH695" s="33"/>
      <c r="AI695" s="2"/>
      <c r="AK695" s="3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48"/>
      <c r="BL695" s="3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</row>
    <row r="696" spans="1:89" ht="12.75" customHeight="1" x14ac:dyDescent="0.35">
      <c r="A696" s="15">
        <f t="shared" si="50"/>
        <v>43673</v>
      </c>
      <c r="B696" s="107">
        <v>15925057</v>
      </c>
      <c r="C696" s="4">
        <f t="shared" si="51"/>
        <v>663544.04166666663</v>
      </c>
      <c r="D696">
        <f t="shared" si="52"/>
        <v>2019</v>
      </c>
      <c r="E696">
        <f t="shared" si="53"/>
        <v>7</v>
      </c>
      <c r="F696" s="33">
        <v>10190</v>
      </c>
      <c r="G696" s="33" t="s">
        <v>29</v>
      </c>
      <c r="H696" s="33">
        <v>24</v>
      </c>
      <c r="I696" s="33" t="s">
        <v>74</v>
      </c>
      <c r="J696" s="34">
        <v>43673</v>
      </c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  <c r="AH696" s="33"/>
      <c r="AI696" s="2"/>
      <c r="AK696" s="3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48"/>
      <c r="BL696" s="3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</row>
    <row r="697" spans="1:89" ht="12.75" customHeight="1" x14ac:dyDescent="0.35">
      <c r="A697" s="15">
        <f t="shared" si="50"/>
        <v>43674</v>
      </c>
      <c r="B697" s="107">
        <v>15718653</v>
      </c>
      <c r="C697" s="4">
        <f t="shared" si="51"/>
        <v>654943.875</v>
      </c>
      <c r="D697">
        <f t="shared" si="52"/>
        <v>2019</v>
      </c>
      <c r="E697">
        <f t="shared" si="53"/>
        <v>7</v>
      </c>
      <c r="F697" s="33">
        <v>10190</v>
      </c>
      <c r="G697" s="33" t="s">
        <v>29</v>
      </c>
      <c r="H697" s="33">
        <v>24</v>
      </c>
      <c r="I697" s="33" t="s">
        <v>74</v>
      </c>
      <c r="J697" s="34">
        <v>43674</v>
      </c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  <c r="AH697" s="33"/>
      <c r="AI697" s="2"/>
      <c r="AK697" s="3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48"/>
      <c r="BL697" s="3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</row>
    <row r="698" spans="1:89" ht="12.75" customHeight="1" x14ac:dyDescent="0.35">
      <c r="A698" s="15">
        <f t="shared" si="50"/>
        <v>43675</v>
      </c>
      <c r="B698" s="107">
        <v>16439251</v>
      </c>
      <c r="C698" s="4">
        <f t="shared" si="51"/>
        <v>684968.79166666663</v>
      </c>
      <c r="D698">
        <f t="shared" si="52"/>
        <v>2019</v>
      </c>
      <c r="E698">
        <f t="shared" si="53"/>
        <v>7</v>
      </c>
      <c r="F698" s="33">
        <v>10190</v>
      </c>
      <c r="G698" s="33" t="s">
        <v>29</v>
      </c>
      <c r="H698" s="33">
        <v>24</v>
      </c>
      <c r="I698" s="33" t="s">
        <v>74</v>
      </c>
      <c r="J698" s="34">
        <v>43675</v>
      </c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  <c r="AA698" s="33"/>
      <c r="AB698" s="33"/>
      <c r="AC698" s="33"/>
      <c r="AD698" s="33"/>
      <c r="AE698" s="33"/>
      <c r="AF698" s="33"/>
      <c r="AG698" s="33"/>
      <c r="AH698" s="33"/>
      <c r="AI698" s="2"/>
      <c r="AK698" s="3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48"/>
      <c r="BL698" s="3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</row>
    <row r="699" spans="1:89" ht="12.75" customHeight="1" x14ac:dyDescent="0.35">
      <c r="A699" s="15">
        <f t="shared" si="50"/>
        <v>43676</v>
      </c>
      <c r="B699" s="107">
        <v>16549628</v>
      </c>
      <c r="C699" s="4">
        <f t="shared" si="51"/>
        <v>689567.83333333337</v>
      </c>
      <c r="D699">
        <f t="shared" si="52"/>
        <v>2019</v>
      </c>
      <c r="E699">
        <f t="shared" si="53"/>
        <v>7</v>
      </c>
      <c r="F699" s="33">
        <v>10190</v>
      </c>
      <c r="G699" s="33" t="s">
        <v>29</v>
      </c>
      <c r="H699" s="33">
        <v>24</v>
      </c>
      <c r="I699" s="33" t="s">
        <v>74</v>
      </c>
      <c r="J699" s="34">
        <v>43676</v>
      </c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  <c r="AA699" s="33"/>
      <c r="AB699" s="33"/>
      <c r="AC699" s="33"/>
      <c r="AD699" s="33"/>
      <c r="AE699" s="33"/>
      <c r="AF699" s="33"/>
      <c r="AG699" s="33"/>
      <c r="AH699" s="33"/>
      <c r="AI699" s="2"/>
      <c r="AK699" s="3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48"/>
      <c r="BL699" s="3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</row>
    <row r="700" spans="1:89" ht="12.75" customHeight="1" x14ac:dyDescent="0.35">
      <c r="A700" s="15">
        <f t="shared" si="50"/>
        <v>43677</v>
      </c>
      <c r="B700" s="107">
        <v>16730424</v>
      </c>
      <c r="C700" s="4">
        <f t="shared" si="51"/>
        <v>697101</v>
      </c>
      <c r="D700">
        <f t="shared" si="52"/>
        <v>2019</v>
      </c>
      <c r="E700">
        <f t="shared" si="53"/>
        <v>7</v>
      </c>
      <c r="F700" s="33">
        <v>10190</v>
      </c>
      <c r="G700" s="33" t="s">
        <v>29</v>
      </c>
      <c r="H700" s="33">
        <v>24</v>
      </c>
      <c r="I700" s="33" t="s">
        <v>74</v>
      </c>
      <c r="J700" s="34">
        <v>43677</v>
      </c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  <c r="AA700" s="33"/>
      <c r="AB700" s="33"/>
      <c r="AC700" s="33"/>
      <c r="AD700" s="33"/>
      <c r="AE700" s="33"/>
      <c r="AF700" s="33"/>
      <c r="AG700" s="33"/>
      <c r="AH700" s="33"/>
      <c r="AI700" s="2"/>
      <c r="AK700" s="3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48"/>
      <c r="BL700" s="3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</row>
    <row r="701" spans="1:89" ht="12.75" customHeight="1" x14ac:dyDescent="0.35">
      <c r="A701" s="15">
        <f t="shared" si="50"/>
        <v>43678</v>
      </c>
      <c r="B701" s="107">
        <v>16935718</v>
      </c>
      <c r="C701" s="4">
        <f t="shared" si="51"/>
        <v>705654.91666666663</v>
      </c>
      <c r="D701">
        <f t="shared" si="52"/>
        <v>2019</v>
      </c>
      <c r="E701">
        <f t="shared" si="53"/>
        <v>8</v>
      </c>
      <c r="F701" s="33">
        <v>10190</v>
      </c>
      <c r="G701" s="33" t="s">
        <v>29</v>
      </c>
      <c r="H701" s="33">
        <v>24</v>
      </c>
      <c r="I701" s="33" t="s">
        <v>74</v>
      </c>
      <c r="J701" s="34">
        <v>43678</v>
      </c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  <c r="AA701" s="33"/>
      <c r="AB701" s="33"/>
      <c r="AC701" s="33"/>
      <c r="AD701" s="33"/>
      <c r="AE701" s="33"/>
      <c r="AF701" s="33"/>
      <c r="AG701" s="33"/>
      <c r="AH701" s="33"/>
      <c r="AI701" s="2"/>
      <c r="AK701" s="3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48"/>
      <c r="BL701" s="3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</row>
    <row r="702" spans="1:89" ht="12.75" customHeight="1" x14ac:dyDescent="0.35">
      <c r="A702" s="15">
        <f t="shared" si="50"/>
        <v>43679</v>
      </c>
      <c r="B702" s="107">
        <v>16799063</v>
      </c>
      <c r="C702" s="4">
        <f t="shared" si="51"/>
        <v>699960.95833333337</v>
      </c>
      <c r="D702">
        <f t="shared" si="52"/>
        <v>2019</v>
      </c>
      <c r="E702">
        <f t="shared" si="53"/>
        <v>8</v>
      </c>
      <c r="F702" s="33">
        <v>10190</v>
      </c>
      <c r="G702" s="33" t="s">
        <v>29</v>
      </c>
      <c r="H702" s="33">
        <v>24</v>
      </c>
      <c r="I702" s="33" t="s">
        <v>74</v>
      </c>
      <c r="J702" s="34">
        <v>43679</v>
      </c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  <c r="AA702" s="33"/>
      <c r="AB702" s="33"/>
      <c r="AC702" s="33"/>
      <c r="AD702" s="33"/>
      <c r="AE702" s="33"/>
      <c r="AF702" s="33"/>
      <c r="AG702" s="33"/>
      <c r="AH702" s="33"/>
      <c r="AI702" s="2"/>
      <c r="AK702" s="3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48"/>
      <c r="BL702" s="3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</row>
    <row r="703" spans="1:89" ht="12.75" customHeight="1" x14ac:dyDescent="0.35">
      <c r="A703" s="15">
        <f t="shared" si="50"/>
        <v>43680</v>
      </c>
      <c r="B703" s="107">
        <v>15995193</v>
      </c>
      <c r="C703" s="4">
        <f t="shared" si="51"/>
        <v>666466.375</v>
      </c>
      <c r="D703">
        <f t="shared" si="52"/>
        <v>2019</v>
      </c>
      <c r="E703">
        <f t="shared" si="53"/>
        <v>8</v>
      </c>
      <c r="F703" s="33">
        <v>10190</v>
      </c>
      <c r="G703" s="33" t="s">
        <v>29</v>
      </c>
      <c r="H703" s="33">
        <v>24</v>
      </c>
      <c r="I703" s="33" t="s">
        <v>74</v>
      </c>
      <c r="J703" s="34">
        <v>43680</v>
      </c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  <c r="AA703" s="33"/>
      <c r="AB703" s="33"/>
      <c r="AC703" s="33"/>
      <c r="AD703" s="33"/>
      <c r="AE703" s="33"/>
      <c r="AF703" s="33"/>
      <c r="AG703" s="33"/>
      <c r="AH703" s="33"/>
      <c r="AI703" s="2"/>
      <c r="AK703" s="3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48"/>
      <c r="BL703" s="3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</row>
    <row r="704" spans="1:89" ht="12.75" customHeight="1" x14ac:dyDescent="0.35">
      <c r="A704" s="15">
        <f t="shared" si="50"/>
        <v>43681</v>
      </c>
      <c r="B704" s="107">
        <v>15894834</v>
      </c>
      <c r="C704" s="4">
        <f t="shared" si="51"/>
        <v>662284.75</v>
      </c>
      <c r="D704">
        <f t="shared" si="52"/>
        <v>2019</v>
      </c>
      <c r="E704">
        <f t="shared" si="53"/>
        <v>8</v>
      </c>
      <c r="F704" s="33">
        <v>10190</v>
      </c>
      <c r="G704" s="33" t="s">
        <v>29</v>
      </c>
      <c r="H704" s="33">
        <v>24</v>
      </c>
      <c r="I704" s="33" t="s">
        <v>74</v>
      </c>
      <c r="J704" s="34">
        <v>43681</v>
      </c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  <c r="AA704" s="33"/>
      <c r="AB704" s="33"/>
      <c r="AC704" s="33"/>
      <c r="AD704" s="33"/>
      <c r="AE704" s="33"/>
      <c r="AF704" s="33"/>
      <c r="AG704" s="33"/>
      <c r="AH704" s="33"/>
      <c r="AI704" s="2"/>
      <c r="AK704" s="3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48"/>
      <c r="BL704" s="3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</row>
    <row r="705" spans="1:89" ht="12.75" customHeight="1" x14ac:dyDescent="0.35">
      <c r="A705" s="15">
        <f t="shared" si="50"/>
        <v>43682</v>
      </c>
      <c r="B705" s="107">
        <v>16549608</v>
      </c>
      <c r="C705" s="4">
        <f t="shared" si="51"/>
        <v>689567</v>
      </c>
      <c r="D705">
        <f t="shared" si="52"/>
        <v>2019</v>
      </c>
      <c r="E705">
        <f t="shared" si="53"/>
        <v>8</v>
      </c>
      <c r="F705" s="33">
        <v>10190</v>
      </c>
      <c r="G705" s="33" t="s">
        <v>29</v>
      </c>
      <c r="H705" s="33">
        <v>24</v>
      </c>
      <c r="I705" s="33" t="s">
        <v>74</v>
      </c>
      <c r="J705" s="34">
        <v>43682</v>
      </c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  <c r="AA705" s="33"/>
      <c r="AB705" s="33"/>
      <c r="AC705" s="33"/>
      <c r="AD705" s="33"/>
      <c r="AE705" s="33"/>
      <c r="AF705" s="33"/>
      <c r="AG705" s="33"/>
      <c r="AH705" s="33"/>
      <c r="AI705" s="2"/>
      <c r="AK705" s="3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48"/>
      <c r="BL705" s="3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</row>
    <row r="706" spans="1:89" ht="12.75" customHeight="1" x14ac:dyDescent="0.35">
      <c r="A706" s="15">
        <f t="shared" si="50"/>
        <v>43683</v>
      </c>
      <c r="B706" s="107">
        <v>16819514</v>
      </c>
      <c r="C706" s="4">
        <f t="shared" si="51"/>
        <v>700813.08333333337</v>
      </c>
      <c r="D706">
        <f t="shared" si="52"/>
        <v>2019</v>
      </c>
      <c r="E706">
        <f t="shared" si="53"/>
        <v>8</v>
      </c>
      <c r="F706" s="33">
        <v>10190</v>
      </c>
      <c r="G706" s="33" t="s">
        <v>29</v>
      </c>
      <c r="H706" s="33">
        <v>24</v>
      </c>
      <c r="I706" s="33" t="s">
        <v>74</v>
      </c>
      <c r="J706" s="34">
        <v>43683</v>
      </c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  <c r="AA706" s="33"/>
      <c r="AB706" s="33"/>
      <c r="AC706" s="33"/>
      <c r="AD706" s="33"/>
      <c r="AE706" s="33"/>
      <c r="AF706" s="33"/>
      <c r="AG706" s="33"/>
      <c r="AH706" s="33"/>
      <c r="AI706" s="2"/>
      <c r="AK706" s="3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48"/>
      <c r="BL706" s="3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</row>
    <row r="707" spans="1:89" ht="12.75" customHeight="1" x14ac:dyDescent="0.35">
      <c r="A707" s="15">
        <f t="shared" si="50"/>
        <v>43684</v>
      </c>
      <c r="B707" s="107">
        <v>16659328.000000002</v>
      </c>
      <c r="C707" s="4">
        <f t="shared" si="51"/>
        <v>694138.66666666674</v>
      </c>
      <c r="D707">
        <f t="shared" si="52"/>
        <v>2019</v>
      </c>
      <c r="E707">
        <f t="shared" si="53"/>
        <v>8</v>
      </c>
      <c r="F707" s="33">
        <v>10190</v>
      </c>
      <c r="G707" s="33" t="s">
        <v>29</v>
      </c>
      <c r="H707" s="33">
        <v>24</v>
      </c>
      <c r="I707" s="33" t="s">
        <v>74</v>
      </c>
      <c r="J707" s="34">
        <v>43684</v>
      </c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  <c r="AA707" s="33"/>
      <c r="AB707" s="33"/>
      <c r="AC707" s="33"/>
      <c r="AD707" s="33"/>
      <c r="AE707" s="33"/>
      <c r="AF707" s="33"/>
      <c r="AG707" s="33"/>
      <c r="AH707" s="33"/>
      <c r="AI707" s="2"/>
      <c r="AK707" s="3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48"/>
      <c r="BL707" s="3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</row>
    <row r="708" spans="1:89" ht="12.75" customHeight="1" x14ac:dyDescent="0.35">
      <c r="A708" s="15">
        <f t="shared" si="50"/>
        <v>43685</v>
      </c>
      <c r="B708" s="107">
        <v>16200697</v>
      </c>
      <c r="C708" s="4">
        <f t="shared" si="51"/>
        <v>675029.04166666663</v>
      </c>
      <c r="D708">
        <f t="shared" si="52"/>
        <v>2019</v>
      </c>
      <c r="E708">
        <f t="shared" si="53"/>
        <v>8</v>
      </c>
      <c r="F708" s="33">
        <v>10190</v>
      </c>
      <c r="G708" s="33" t="s">
        <v>29</v>
      </c>
      <c r="H708" s="33">
        <v>24</v>
      </c>
      <c r="I708" s="33" t="s">
        <v>74</v>
      </c>
      <c r="J708" s="34">
        <v>43685</v>
      </c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  <c r="AA708" s="33"/>
      <c r="AB708" s="33"/>
      <c r="AC708" s="33"/>
      <c r="AD708" s="33"/>
      <c r="AE708" s="33"/>
      <c r="AF708" s="33"/>
      <c r="AG708" s="33"/>
      <c r="AH708" s="33"/>
      <c r="AI708" s="2"/>
      <c r="AK708" s="3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48"/>
      <c r="BL708" s="3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</row>
    <row r="709" spans="1:89" ht="12.75" customHeight="1" x14ac:dyDescent="0.35">
      <c r="A709" s="15">
        <f t="shared" si="50"/>
        <v>43686</v>
      </c>
      <c r="B709" s="107">
        <v>15588073</v>
      </c>
      <c r="C709" s="4">
        <f t="shared" si="51"/>
        <v>649503.04166666663</v>
      </c>
      <c r="D709">
        <f t="shared" si="52"/>
        <v>2019</v>
      </c>
      <c r="E709">
        <f t="shared" si="53"/>
        <v>8</v>
      </c>
      <c r="F709" s="33">
        <v>10190</v>
      </c>
      <c r="G709" s="33" t="s">
        <v>29</v>
      </c>
      <c r="H709" s="33">
        <v>24</v>
      </c>
      <c r="I709" s="33" t="s">
        <v>74</v>
      </c>
      <c r="J709" s="34">
        <v>43686</v>
      </c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  <c r="AA709" s="33"/>
      <c r="AB709" s="33"/>
      <c r="AC709" s="33"/>
      <c r="AD709" s="33"/>
      <c r="AE709" s="33"/>
      <c r="AF709" s="33"/>
      <c r="AG709" s="33"/>
      <c r="AH709" s="33"/>
      <c r="AI709" s="2"/>
      <c r="AK709" s="3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48"/>
      <c r="BL709" s="3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</row>
    <row r="710" spans="1:89" ht="12.75" customHeight="1" x14ac:dyDescent="0.35">
      <c r="A710" s="15">
        <f t="shared" si="50"/>
        <v>43687</v>
      </c>
      <c r="B710" s="107">
        <v>14090925</v>
      </c>
      <c r="C710" s="4">
        <f t="shared" si="51"/>
        <v>587121.875</v>
      </c>
      <c r="D710">
        <f t="shared" si="52"/>
        <v>2019</v>
      </c>
      <c r="E710">
        <f t="shared" si="53"/>
        <v>8</v>
      </c>
      <c r="F710" s="33">
        <v>10190</v>
      </c>
      <c r="G710" s="33" t="s">
        <v>29</v>
      </c>
      <c r="H710" s="33">
        <v>24</v>
      </c>
      <c r="I710" s="33" t="s">
        <v>74</v>
      </c>
      <c r="J710" s="34">
        <v>43687</v>
      </c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  <c r="AA710" s="33"/>
      <c r="AB710" s="33"/>
      <c r="AC710" s="33"/>
      <c r="AD710" s="33"/>
      <c r="AE710" s="33"/>
      <c r="AF710" s="33"/>
      <c r="AG710" s="33"/>
      <c r="AH710" s="33"/>
      <c r="AI710" s="2"/>
      <c r="AK710" s="3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48"/>
      <c r="BL710" s="3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</row>
    <row r="711" spans="1:89" ht="12.75" customHeight="1" x14ac:dyDescent="0.35">
      <c r="A711" s="15">
        <f t="shared" si="50"/>
        <v>43688</v>
      </c>
      <c r="B711" s="107">
        <v>12150678</v>
      </c>
      <c r="C711" s="4">
        <f t="shared" si="51"/>
        <v>506278.25</v>
      </c>
      <c r="D711">
        <f t="shared" si="52"/>
        <v>2019</v>
      </c>
      <c r="E711">
        <f t="shared" si="53"/>
        <v>8</v>
      </c>
      <c r="F711" s="33">
        <v>10190</v>
      </c>
      <c r="G711" s="33" t="s">
        <v>29</v>
      </c>
      <c r="H711" s="33">
        <v>24</v>
      </c>
      <c r="I711" s="33" t="s">
        <v>74</v>
      </c>
      <c r="J711" s="34">
        <v>43688</v>
      </c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  <c r="AA711" s="33"/>
      <c r="AB711" s="33"/>
      <c r="AC711" s="33"/>
      <c r="AD711" s="33"/>
      <c r="AE711" s="33"/>
      <c r="AF711" s="33"/>
      <c r="AG711" s="33"/>
      <c r="AH711" s="33"/>
      <c r="AI711" s="2"/>
      <c r="AK711" s="3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48"/>
      <c r="BL711" s="3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</row>
    <row r="712" spans="1:89" ht="12.75" customHeight="1" x14ac:dyDescent="0.35">
      <c r="A712" s="15">
        <f t="shared" si="50"/>
        <v>43689</v>
      </c>
      <c r="B712" s="107">
        <v>13909070</v>
      </c>
      <c r="C712" s="4">
        <f t="shared" si="51"/>
        <v>579544.58333333337</v>
      </c>
      <c r="D712">
        <f t="shared" si="52"/>
        <v>2019</v>
      </c>
      <c r="E712">
        <f t="shared" si="53"/>
        <v>8</v>
      </c>
      <c r="F712" s="33">
        <v>10190</v>
      </c>
      <c r="G712" s="33" t="s">
        <v>29</v>
      </c>
      <c r="H712" s="33">
        <v>24</v>
      </c>
      <c r="I712" s="33" t="s">
        <v>74</v>
      </c>
      <c r="J712" s="34">
        <v>43689</v>
      </c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  <c r="AA712" s="33"/>
      <c r="AB712" s="33"/>
      <c r="AC712" s="33"/>
      <c r="AD712" s="33"/>
      <c r="AE712" s="33"/>
      <c r="AF712" s="33"/>
      <c r="AG712" s="33"/>
      <c r="AH712" s="33"/>
      <c r="AI712" s="2"/>
      <c r="AK712" s="3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48"/>
      <c r="BL712" s="3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</row>
    <row r="713" spans="1:89" ht="12.75" customHeight="1" x14ac:dyDescent="0.35">
      <c r="A713" s="15">
        <f t="shared" si="50"/>
        <v>43690</v>
      </c>
      <c r="B713" s="107">
        <v>14652303</v>
      </c>
      <c r="C713" s="4">
        <f t="shared" si="51"/>
        <v>610512.625</v>
      </c>
      <c r="D713">
        <f t="shared" si="52"/>
        <v>2019</v>
      </c>
      <c r="E713">
        <f t="shared" si="53"/>
        <v>8</v>
      </c>
      <c r="F713" s="33">
        <v>10190</v>
      </c>
      <c r="G713" s="33" t="s">
        <v>29</v>
      </c>
      <c r="H713" s="33">
        <v>24</v>
      </c>
      <c r="I713" s="33" t="s">
        <v>74</v>
      </c>
      <c r="J713" s="34">
        <v>43690</v>
      </c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  <c r="AA713" s="33"/>
      <c r="AB713" s="33"/>
      <c r="AC713" s="33"/>
      <c r="AD713" s="33"/>
      <c r="AE713" s="33"/>
      <c r="AF713" s="33"/>
      <c r="AG713" s="33"/>
      <c r="AH713" s="33"/>
      <c r="AI713" s="2"/>
      <c r="AK713" s="3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48"/>
      <c r="BL713" s="3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</row>
    <row r="714" spans="1:89" ht="12.75" customHeight="1" x14ac:dyDescent="0.35">
      <c r="A714" s="15">
        <f t="shared" si="50"/>
        <v>43691</v>
      </c>
      <c r="B714" s="107">
        <v>15461195</v>
      </c>
      <c r="C714" s="4">
        <f t="shared" si="51"/>
        <v>644216.45833333337</v>
      </c>
      <c r="D714">
        <f t="shared" si="52"/>
        <v>2019</v>
      </c>
      <c r="E714">
        <f t="shared" si="53"/>
        <v>8</v>
      </c>
      <c r="F714" s="33">
        <v>10190</v>
      </c>
      <c r="G714" s="33" t="s">
        <v>29</v>
      </c>
      <c r="H714" s="33">
        <v>24</v>
      </c>
      <c r="I714" s="33" t="s">
        <v>74</v>
      </c>
      <c r="J714" s="34">
        <v>43691</v>
      </c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  <c r="AA714" s="33"/>
      <c r="AB714" s="33"/>
      <c r="AC714" s="33"/>
      <c r="AD714" s="33"/>
      <c r="AE714" s="33"/>
      <c r="AF714" s="33"/>
      <c r="AG714" s="33"/>
      <c r="AH714" s="33"/>
      <c r="AI714" s="2"/>
      <c r="AK714" s="3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48"/>
      <c r="BL714" s="3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</row>
    <row r="715" spans="1:89" ht="12.75" customHeight="1" x14ac:dyDescent="0.35">
      <c r="A715" s="15">
        <f t="shared" si="50"/>
        <v>43692</v>
      </c>
      <c r="B715" s="107">
        <v>15948551</v>
      </c>
      <c r="C715" s="4">
        <f t="shared" si="51"/>
        <v>664522.95833333337</v>
      </c>
      <c r="D715">
        <f t="shared" si="52"/>
        <v>2019</v>
      </c>
      <c r="E715">
        <f t="shared" si="53"/>
        <v>8</v>
      </c>
      <c r="F715" s="33">
        <v>10190</v>
      </c>
      <c r="G715" s="33" t="s">
        <v>29</v>
      </c>
      <c r="H715" s="33">
        <v>24</v>
      </c>
      <c r="I715" s="33" t="s">
        <v>74</v>
      </c>
      <c r="J715" s="34">
        <v>43692</v>
      </c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  <c r="AA715" s="33"/>
      <c r="AB715" s="33"/>
      <c r="AC715" s="33"/>
      <c r="AD715" s="33"/>
      <c r="AE715" s="33"/>
      <c r="AF715" s="33"/>
      <c r="AG715" s="33"/>
      <c r="AH715" s="33"/>
      <c r="AI715" s="2"/>
      <c r="AK715" s="3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48"/>
      <c r="BL715" s="3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</row>
    <row r="716" spans="1:89" ht="12.75" customHeight="1" x14ac:dyDescent="0.35">
      <c r="A716" s="15">
        <f t="shared" si="50"/>
        <v>43693</v>
      </c>
      <c r="B716" s="107">
        <v>15693922</v>
      </c>
      <c r="C716" s="4">
        <f t="shared" si="51"/>
        <v>653913.41666666663</v>
      </c>
      <c r="D716">
        <f t="shared" si="52"/>
        <v>2019</v>
      </c>
      <c r="E716">
        <f t="shared" si="53"/>
        <v>8</v>
      </c>
      <c r="F716" s="33">
        <v>10190</v>
      </c>
      <c r="G716" s="33" t="s">
        <v>29</v>
      </c>
      <c r="H716" s="33">
        <v>24</v>
      </c>
      <c r="I716" s="33" t="s">
        <v>74</v>
      </c>
      <c r="J716" s="34">
        <v>43693</v>
      </c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  <c r="AA716" s="33"/>
      <c r="AB716" s="33"/>
      <c r="AC716" s="33"/>
      <c r="AD716" s="33"/>
      <c r="AE716" s="33"/>
      <c r="AF716" s="33"/>
      <c r="AG716" s="33"/>
      <c r="AH716" s="33"/>
      <c r="AI716" s="2"/>
      <c r="AK716" s="3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48"/>
      <c r="BL716" s="3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</row>
    <row r="717" spans="1:89" ht="12.75" customHeight="1" x14ac:dyDescent="0.35">
      <c r="A717" s="15">
        <f t="shared" si="50"/>
        <v>43694</v>
      </c>
      <c r="B717" s="107">
        <v>14950437</v>
      </c>
      <c r="C717" s="4">
        <f t="shared" si="51"/>
        <v>622934.875</v>
      </c>
      <c r="D717">
        <f t="shared" si="52"/>
        <v>2019</v>
      </c>
      <c r="E717">
        <f t="shared" si="53"/>
        <v>8</v>
      </c>
      <c r="F717" s="33">
        <v>10190</v>
      </c>
      <c r="G717" s="33" t="s">
        <v>29</v>
      </c>
      <c r="H717" s="33">
        <v>24</v>
      </c>
      <c r="I717" s="33" t="s">
        <v>74</v>
      </c>
      <c r="J717" s="34">
        <v>43694</v>
      </c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  <c r="AA717" s="33"/>
      <c r="AB717" s="33"/>
      <c r="AC717" s="33"/>
      <c r="AD717" s="33"/>
      <c r="AE717" s="33"/>
      <c r="AF717" s="33"/>
      <c r="AG717" s="33"/>
      <c r="AH717" s="33"/>
      <c r="AI717" s="2"/>
      <c r="AK717" s="3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48"/>
      <c r="BL717" s="3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</row>
    <row r="718" spans="1:89" ht="12.75" customHeight="1" x14ac:dyDescent="0.35">
      <c r="A718" s="15">
        <f t="shared" si="50"/>
        <v>43695</v>
      </c>
      <c r="B718" s="107">
        <v>14578181</v>
      </c>
      <c r="C718" s="4">
        <f t="shared" si="51"/>
        <v>607424.20833333337</v>
      </c>
      <c r="D718">
        <f t="shared" si="52"/>
        <v>2019</v>
      </c>
      <c r="E718">
        <f t="shared" si="53"/>
        <v>8</v>
      </c>
      <c r="F718" s="33">
        <v>10190</v>
      </c>
      <c r="G718" s="33" t="s">
        <v>29</v>
      </c>
      <c r="H718" s="33">
        <v>24</v>
      </c>
      <c r="I718" s="33" t="s">
        <v>74</v>
      </c>
      <c r="J718" s="34">
        <v>43695</v>
      </c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  <c r="AA718" s="33"/>
      <c r="AB718" s="33"/>
      <c r="AC718" s="33"/>
      <c r="AD718" s="33"/>
      <c r="AE718" s="33"/>
      <c r="AF718" s="33"/>
      <c r="AG718" s="33"/>
      <c r="AH718" s="33"/>
      <c r="AI718" s="2"/>
      <c r="AK718" s="3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48"/>
      <c r="BL718" s="3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</row>
    <row r="719" spans="1:89" ht="12.75" customHeight="1" x14ac:dyDescent="0.35">
      <c r="A719" s="15">
        <f t="shared" si="50"/>
        <v>43696</v>
      </c>
      <c r="B719" s="107">
        <v>15439608</v>
      </c>
      <c r="C719" s="4">
        <f t="shared" si="51"/>
        <v>643317</v>
      </c>
      <c r="D719">
        <f t="shared" si="52"/>
        <v>2019</v>
      </c>
      <c r="E719">
        <f t="shared" si="53"/>
        <v>8</v>
      </c>
      <c r="F719" s="33">
        <v>10190</v>
      </c>
      <c r="G719" s="33" t="s">
        <v>29</v>
      </c>
      <c r="H719" s="33">
        <v>24</v>
      </c>
      <c r="I719" s="33" t="s">
        <v>74</v>
      </c>
      <c r="J719" s="34">
        <v>43696</v>
      </c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  <c r="AA719" s="33"/>
      <c r="AB719" s="33"/>
      <c r="AC719" s="33"/>
      <c r="AD719" s="33"/>
      <c r="AE719" s="33"/>
      <c r="AF719" s="33"/>
      <c r="AG719" s="33"/>
      <c r="AH719" s="33"/>
      <c r="AI719" s="2"/>
      <c r="AK719" s="3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48"/>
      <c r="BL719" s="3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</row>
    <row r="720" spans="1:89" ht="12.75" customHeight="1" x14ac:dyDescent="0.35">
      <c r="A720" s="15">
        <f t="shared" si="50"/>
        <v>43697</v>
      </c>
      <c r="B720" s="107">
        <v>15803197</v>
      </c>
      <c r="C720" s="4">
        <f t="shared" si="51"/>
        <v>658466.54166666663</v>
      </c>
      <c r="D720">
        <f t="shared" si="52"/>
        <v>2019</v>
      </c>
      <c r="E720">
        <f t="shared" si="53"/>
        <v>8</v>
      </c>
      <c r="F720" s="33">
        <v>10190</v>
      </c>
      <c r="G720" s="33" t="s">
        <v>29</v>
      </c>
      <c r="H720" s="33">
        <v>24</v>
      </c>
      <c r="I720" s="33" t="s">
        <v>74</v>
      </c>
      <c r="J720" s="34">
        <v>43697</v>
      </c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  <c r="AA720" s="33"/>
      <c r="AB720" s="33"/>
      <c r="AC720" s="33"/>
      <c r="AD720" s="33"/>
      <c r="AE720" s="33"/>
      <c r="AF720" s="33"/>
      <c r="AG720" s="33"/>
      <c r="AH720" s="33"/>
      <c r="AI720" s="2"/>
      <c r="AK720" s="3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48"/>
      <c r="BL720" s="3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</row>
    <row r="721" spans="1:89" ht="12.75" customHeight="1" x14ac:dyDescent="0.35">
      <c r="A721" s="15">
        <f t="shared" si="50"/>
        <v>43698</v>
      </c>
      <c r="B721" s="107">
        <v>15545841</v>
      </c>
      <c r="C721" s="4">
        <f t="shared" si="51"/>
        <v>647743.375</v>
      </c>
      <c r="D721">
        <f t="shared" si="52"/>
        <v>2019</v>
      </c>
      <c r="E721">
        <f t="shared" si="53"/>
        <v>8</v>
      </c>
      <c r="F721" s="33">
        <v>10190</v>
      </c>
      <c r="G721" s="33" t="s">
        <v>29</v>
      </c>
      <c r="H721" s="33">
        <v>24</v>
      </c>
      <c r="I721" s="33" t="s">
        <v>74</v>
      </c>
      <c r="J721" s="34">
        <v>43698</v>
      </c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  <c r="AA721" s="33"/>
      <c r="AB721" s="33"/>
      <c r="AC721" s="33"/>
      <c r="AD721" s="33"/>
      <c r="AE721" s="33"/>
      <c r="AF721" s="33"/>
      <c r="AG721" s="33"/>
      <c r="AH721" s="33"/>
      <c r="AI721" s="2"/>
      <c r="AK721" s="3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48"/>
      <c r="BL721" s="3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</row>
    <row r="722" spans="1:89" ht="12.75" customHeight="1" x14ac:dyDescent="0.35">
      <c r="A722" s="15">
        <f t="shared" si="50"/>
        <v>43699</v>
      </c>
      <c r="B722" s="107">
        <v>15462464</v>
      </c>
      <c r="C722" s="4">
        <f t="shared" si="51"/>
        <v>644269.33333333337</v>
      </c>
      <c r="D722">
        <f t="shared" si="52"/>
        <v>2019</v>
      </c>
      <c r="E722">
        <f t="shared" si="53"/>
        <v>8</v>
      </c>
      <c r="F722" s="33">
        <v>10190</v>
      </c>
      <c r="G722" s="33" t="s">
        <v>29</v>
      </c>
      <c r="H722" s="33">
        <v>24</v>
      </c>
      <c r="I722" s="33" t="s">
        <v>74</v>
      </c>
      <c r="J722" s="34">
        <v>43699</v>
      </c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  <c r="AA722" s="33"/>
      <c r="AB722" s="33"/>
      <c r="AC722" s="33"/>
      <c r="AD722" s="33"/>
      <c r="AE722" s="33"/>
      <c r="AF722" s="33"/>
      <c r="AG722" s="33"/>
      <c r="AH722" s="33"/>
      <c r="AI722" s="2"/>
      <c r="AK722" s="3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48"/>
      <c r="BL722" s="3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</row>
    <row r="723" spans="1:89" ht="12.75" customHeight="1" x14ac:dyDescent="0.35">
      <c r="A723" s="15">
        <f t="shared" si="50"/>
        <v>43700</v>
      </c>
      <c r="B723" s="107">
        <v>15255412</v>
      </c>
      <c r="C723" s="4">
        <f t="shared" si="51"/>
        <v>635642.16666666663</v>
      </c>
      <c r="D723">
        <f t="shared" si="52"/>
        <v>2019</v>
      </c>
      <c r="E723">
        <f t="shared" si="53"/>
        <v>8</v>
      </c>
      <c r="F723" s="33">
        <v>10190</v>
      </c>
      <c r="G723" s="33" t="s">
        <v>29</v>
      </c>
      <c r="H723" s="33">
        <v>24</v>
      </c>
      <c r="I723" s="33" t="s">
        <v>74</v>
      </c>
      <c r="J723" s="34">
        <v>43700</v>
      </c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  <c r="AA723" s="33"/>
      <c r="AB723" s="33"/>
      <c r="AC723" s="33"/>
      <c r="AD723" s="33"/>
      <c r="AE723" s="33"/>
      <c r="AF723" s="33"/>
      <c r="AG723" s="33"/>
      <c r="AH723" s="33"/>
      <c r="AI723" s="2"/>
      <c r="AK723" s="3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48"/>
      <c r="BL723" s="3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</row>
    <row r="724" spans="1:89" ht="12.75" customHeight="1" x14ac:dyDescent="0.35">
      <c r="A724" s="15">
        <f t="shared" si="50"/>
        <v>43701</v>
      </c>
      <c r="B724" s="107">
        <v>14675678</v>
      </c>
      <c r="C724" s="4">
        <f t="shared" si="51"/>
        <v>611486.58333333337</v>
      </c>
      <c r="D724">
        <f t="shared" si="52"/>
        <v>2019</v>
      </c>
      <c r="E724">
        <f t="shared" si="53"/>
        <v>8</v>
      </c>
      <c r="F724" s="33">
        <v>10190</v>
      </c>
      <c r="G724" s="33" t="s">
        <v>29</v>
      </c>
      <c r="H724" s="33">
        <v>24</v>
      </c>
      <c r="I724" s="33" t="s">
        <v>74</v>
      </c>
      <c r="J724" s="34">
        <v>43701</v>
      </c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  <c r="AA724" s="33"/>
      <c r="AB724" s="33"/>
      <c r="AC724" s="33"/>
      <c r="AD724" s="33"/>
      <c r="AE724" s="33"/>
      <c r="AF724" s="33"/>
      <c r="AG724" s="33"/>
      <c r="AH724" s="33"/>
      <c r="AI724" s="2"/>
      <c r="AK724" s="3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48"/>
      <c r="BL724" s="3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</row>
    <row r="725" spans="1:89" ht="12.75" customHeight="1" x14ac:dyDescent="0.35">
      <c r="A725" s="15">
        <f t="shared" si="50"/>
        <v>43702</v>
      </c>
      <c r="B725" s="107">
        <v>14158677</v>
      </c>
      <c r="C725" s="4">
        <f t="shared" si="51"/>
        <v>589944.875</v>
      </c>
      <c r="D725">
        <f t="shared" si="52"/>
        <v>2019</v>
      </c>
      <c r="E725">
        <f t="shared" si="53"/>
        <v>8</v>
      </c>
      <c r="F725" s="33">
        <v>10190</v>
      </c>
      <c r="G725" s="33" t="s">
        <v>29</v>
      </c>
      <c r="H725" s="33">
        <v>24</v>
      </c>
      <c r="I725" s="33" t="s">
        <v>74</v>
      </c>
      <c r="J725" s="34">
        <v>43702</v>
      </c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  <c r="AA725" s="33"/>
      <c r="AB725" s="33"/>
      <c r="AC725" s="33"/>
      <c r="AD725" s="33"/>
      <c r="AE725" s="33"/>
      <c r="AF725" s="33"/>
      <c r="AG725" s="33"/>
      <c r="AH725" s="33"/>
      <c r="AI725" s="2"/>
      <c r="AK725" s="3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48"/>
      <c r="BL725" s="3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</row>
    <row r="726" spans="1:89" ht="12.75" customHeight="1" x14ac:dyDescent="0.35">
      <c r="A726" s="15">
        <f t="shared" si="50"/>
        <v>43703</v>
      </c>
      <c r="B726" s="107">
        <v>14966255</v>
      </c>
      <c r="C726" s="4">
        <f t="shared" si="51"/>
        <v>623593.95833333337</v>
      </c>
      <c r="D726">
        <f t="shared" si="52"/>
        <v>2019</v>
      </c>
      <c r="E726">
        <f t="shared" si="53"/>
        <v>8</v>
      </c>
      <c r="F726" s="33">
        <v>10190</v>
      </c>
      <c r="G726" s="33" t="s">
        <v>29</v>
      </c>
      <c r="H726" s="33">
        <v>24</v>
      </c>
      <c r="I726" s="33" t="s">
        <v>74</v>
      </c>
      <c r="J726" s="34">
        <v>43703</v>
      </c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  <c r="AA726" s="33"/>
      <c r="AB726" s="33"/>
      <c r="AC726" s="33"/>
      <c r="AD726" s="33"/>
      <c r="AE726" s="33"/>
      <c r="AF726" s="33"/>
      <c r="AG726" s="33"/>
      <c r="AH726" s="33"/>
      <c r="AI726" s="2"/>
      <c r="AK726" s="3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48"/>
      <c r="BL726" s="3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</row>
    <row r="727" spans="1:89" ht="12.75" customHeight="1" x14ac:dyDescent="0.35">
      <c r="A727" s="15">
        <f t="shared" si="50"/>
        <v>43704</v>
      </c>
      <c r="B727" s="107">
        <v>15710797</v>
      </c>
      <c r="C727" s="4">
        <f t="shared" si="51"/>
        <v>654616.54166666663</v>
      </c>
      <c r="D727">
        <f t="shared" si="52"/>
        <v>2019</v>
      </c>
      <c r="E727">
        <f t="shared" si="53"/>
        <v>8</v>
      </c>
      <c r="F727" s="33">
        <v>10190</v>
      </c>
      <c r="G727" s="33" t="s">
        <v>29</v>
      </c>
      <c r="H727" s="33">
        <v>24</v>
      </c>
      <c r="I727" s="33" t="s">
        <v>74</v>
      </c>
      <c r="J727" s="34">
        <v>43704</v>
      </c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  <c r="AA727" s="33"/>
      <c r="AB727" s="33"/>
      <c r="AC727" s="33"/>
      <c r="AD727" s="33"/>
      <c r="AE727" s="33"/>
      <c r="AF727" s="33"/>
      <c r="AG727" s="33"/>
      <c r="AH727" s="33"/>
      <c r="AI727" s="2"/>
      <c r="AK727" s="3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48"/>
      <c r="BL727" s="3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</row>
    <row r="728" spans="1:89" ht="12.75" customHeight="1" x14ac:dyDescent="0.35">
      <c r="A728" s="15">
        <f t="shared" si="50"/>
        <v>43705</v>
      </c>
      <c r="B728" s="107">
        <v>16045476</v>
      </c>
      <c r="C728" s="4">
        <f t="shared" si="51"/>
        <v>668561.5</v>
      </c>
      <c r="D728">
        <f t="shared" si="52"/>
        <v>2019</v>
      </c>
      <c r="E728">
        <f t="shared" si="53"/>
        <v>8</v>
      </c>
      <c r="F728" s="33">
        <v>10190</v>
      </c>
      <c r="G728" s="33" t="s">
        <v>29</v>
      </c>
      <c r="H728" s="33">
        <v>24</v>
      </c>
      <c r="I728" s="33" t="s">
        <v>74</v>
      </c>
      <c r="J728" s="34">
        <v>43705</v>
      </c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  <c r="AA728" s="33"/>
      <c r="AB728" s="33"/>
      <c r="AC728" s="33"/>
      <c r="AD728" s="33"/>
      <c r="AE728" s="33"/>
      <c r="AF728" s="33"/>
      <c r="AG728" s="33"/>
      <c r="AH728" s="33"/>
      <c r="AI728" s="2"/>
      <c r="AK728" s="3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48"/>
      <c r="BL728" s="3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</row>
    <row r="729" spans="1:89" ht="12.75" customHeight="1" x14ac:dyDescent="0.35">
      <c r="A729" s="15">
        <f t="shared" si="50"/>
        <v>43706</v>
      </c>
      <c r="B729" s="107">
        <v>15584019</v>
      </c>
      <c r="C729" s="4">
        <f t="shared" si="51"/>
        <v>649334.125</v>
      </c>
      <c r="D729">
        <f t="shared" si="52"/>
        <v>2019</v>
      </c>
      <c r="E729">
        <f t="shared" si="53"/>
        <v>8</v>
      </c>
      <c r="F729" s="33">
        <v>10190</v>
      </c>
      <c r="G729" s="33" t="s">
        <v>29</v>
      </c>
      <c r="H729" s="33">
        <v>24</v>
      </c>
      <c r="I729" s="33" t="s">
        <v>74</v>
      </c>
      <c r="J729" s="34">
        <v>43706</v>
      </c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  <c r="AA729" s="33"/>
      <c r="AB729" s="33"/>
      <c r="AC729" s="33"/>
      <c r="AD729" s="33"/>
      <c r="AE729" s="33"/>
      <c r="AF729" s="33"/>
      <c r="AG729" s="33"/>
      <c r="AH729" s="33"/>
      <c r="AI729" s="2"/>
      <c r="AK729" s="3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48"/>
      <c r="BL729" s="3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</row>
    <row r="730" spans="1:89" ht="12.75" customHeight="1" x14ac:dyDescent="0.35">
      <c r="A730" s="15">
        <f t="shared" si="50"/>
        <v>43707</v>
      </c>
      <c r="B730" s="107">
        <v>16033810</v>
      </c>
      <c r="C730" s="4">
        <f t="shared" si="51"/>
        <v>668075.41666666663</v>
      </c>
      <c r="D730">
        <f t="shared" si="52"/>
        <v>2019</v>
      </c>
      <c r="E730">
        <f t="shared" si="53"/>
        <v>8</v>
      </c>
      <c r="F730" s="33">
        <v>10190</v>
      </c>
      <c r="G730" s="33" t="s">
        <v>29</v>
      </c>
      <c r="H730" s="33">
        <v>24</v>
      </c>
      <c r="I730" s="33" t="s">
        <v>74</v>
      </c>
      <c r="J730" s="34">
        <v>43707</v>
      </c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  <c r="AA730" s="33"/>
      <c r="AB730" s="33"/>
      <c r="AC730" s="33"/>
      <c r="AD730" s="33"/>
      <c r="AE730" s="33"/>
      <c r="AF730" s="33"/>
      <c r="AG730" s="33"/>
      <c r="AH730" s="33"/>
      <c r="AI730" s="2"/>
      <c r="AK730" s="3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48"/>
      <c r="BL730" s="3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</row>
    <row r="731" spans="1:89" ht="12.75" customHeight="1" x14ac:dyDescent="0.35">
      <c r="A731" s="15">
        <f t="shared" si="50"/>
        <v>43708</v>
      </c>
      <c r="B731" s="107">
        <v>15197367</v>
      </c>
      <c r="C731" s="4">
        <f t="shared" si="51"/>
        <v>633223.625</v>
      </c>
      <c r="D731">
        <f t="shared" si="52"/>
        <v>2019</v>
      </c>
      <c r="E731">
        <f t="shared" si="53"/>
        <v>8</v>
      </c>
      <c r="F731" s="33">
        <v>10190</v>
      </c>
      <c r="G731" s="33" t="s">
        <v>29</v>
      </c>
      <c r="H731" s="33">
        <v>24</v>
      </c>
      <c r="I731" s="33" t="s">
        <v>74</v>
      </c>
      <c r="J731" s="34">
        <v>43708</v>
      </c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  <c r="AA731" s="33"/>
      <c r="AB731" s="33"/>
      <c r="AC731" s="33"/>
      <c r="AD731" s="33"/>
      <c r="AE731" s="33"/>
      <c r="AF731" s="33"/>
      <c r="AG731" s="33"/>
      <c r="AH731" s="33"/>
      <c r="AI731" s="2"/>
      <c r="AK731" s="3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48"/>
      <c r="BL731" s="3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</row>
    <row r="732" spans="1:89" ht="12.75" customHeight="1" x14ac:dyDescent="0.35">
      <c r="A732" s="15">
        <f t="shared" si="50"/>
        <v>43709</v>
      </c>
      <c r="B732" s="107">
        <v>14450510</v>
      </c>
      <c r="C732" s="4">
        <f t="shared" si="51"/>
        <v>602104.58333333337</v>
      </c>
      <c r="D732">
        <f t="shared" si="52"/>
        <v>2019</v>
      </c>
      <c r="E732">
        <f t="shared" si="53"/>
        <v>9</v>
      </c>
      <c r="F732" s="33">
        <v>10190</v>
      </c>
      <c r="G732" s="33" t="s">
        <v>29</v>
      </c>
      <c r="H732" s="33">
        <v>24</v>
      </c>
      <c r="I732" s="33" t="s">
        <v>74</v>
      </c>
      <c r="J732" s="34">
        <v>43709</v>
      </c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  <c r="AA732" s="33"/>
      <c r="AB732" s="33"/>
      <c r="AC732" s="33"/>
      <c r="AD732" s="33"/>
      <c r="AE732" s="33"/>
      <c r="AF732" s="33"/>
      <c r="AG732" s="33"/>
      <c r="AH732" s="33"/>
      <c r="AI732" s="2"/>
      <c r="AK732" s="3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48"/>
      <c r="BL732" s="3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</row>
    <row r="733" spans="1:89" ht="12.75" customHeight="1" x14ac:dyDescent="0.35">
      <c r="A733" s="15">
        <f t="shared" si="50"/>
        <v>43710</v>
      </c>
      <c r="B733" s="107">
        <v>14595985</v>
      </c>
      <c r="C733" s="4">
        <f t="shared" si="51"/>
        <v>608166.04166666663</v>
      </c>
      <c r="D733">
        <f t="shared" si="52"/>
        <v>2019</v>
      </c>
      <c r="E733">
        <f t="shared" si="53"/>
        <v>9</v>
      </c>
      <c r="F733" s="33">
        <v>10190</v>
      </c>
      <c r="G733" s="33" t="s">
        <v>29</v>
      </c>
      <c r="H733" s="33">
        <v>24</v>
      </c>
      <c r="I733" s="33" t="s">
        <v>74</v>
      </c>
      <c r="J733" s="34">
        <v>43710</v>
      </c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  <c r="AA733" s="33"/>
      <c r="AB733" s="33"/>
      <c r="AC733" s="33"/>
      <c r="AD733" s="33"/>
      <c r="AE733" s="33"/>
      <c r="AF733" s="33"/>
      <c r="AG733" s="33"/>
      <c r="AH733" s="33"/>
      <c r="AI733" s="2"/>
      <c r="AK733" s="3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48"/>
      <c r="BL733" s="3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</row>
    <row r="734" spans="1:89" ht="12.75" customHeight="1" x14ac:dyDescent="0.35">
      <c r="A734" s="15">
        <f t="shared" si="50"/>
        <v>43711</v>
      </c>
      <c r="B734" s="107">
        <v>15100349</v>
      </c>
      <c r="C734" s="4">
        <f t="shared" si="51"/>
        <v>629181.20833333337</v>
      </c>
      <c r="D734">
        <f t="shared" si="52"/>
        <v>2019</v>
      </c>
      <c r="E734">
        <f t="shared" si="53"/>
        <v>9</v>
      </c>
      <c r="F734" s="33">
        <v>10190</v>
      </c>
      <c r="G734" s="33" t="s">
        <v>29</v>
      </c>
      <c r="H734" s="33">
        <v>24</v>
      </c>
      <c r="I734" s="33" t="s">
        <v>74</v>
      </c>
      <c r="J734" s="34">
        <v>43711</v>
      </c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  <c r="AA734" s="33"/>
      <c r="AB734" s="33"/>
      <c r="AC734" s="33"/>
      <c r="AD734" s="33"/>
      <c r="AE734" s="33"/>
      <c r="AF734" s="33"/>
      <c r="AG734" s="33"/>
      <c r="AH734" s="33"/>
      <c r="AI734" s="2"/>
      <c r="AK734" s="3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48"/>
      <c r="BL734" s="3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</row>
    <row r="735" spans="1:89" ht="12.75" customHeight="1" x14ac:dyDescent="0.35">
      <c r="A735" s="15">
        <f t="shared" si="50"/>
        <v>43712</v>
      </c>
      <c r="B735" s="107">
        <v>15404659</v>
      </c>
      <c r="C735" s="4">
        <f t="shared" si="51"/>
        <v>641860.79166666663</v>
      </c>
      <c r="D735">
        <f t="shared" si="52"/>
        <v>2019</v>
      </c>
      <c r="E735">
        <f t="shared" si="53"/>
        <v>9</v>
      </c>
      <c r="F735" s="33">
        <v>10190</v>
      </c>
      <c r="G735" s="33" t="s">
        <v>29</v>
      </c>
      <c r="H735" s="33">
        <v>24</v>
      </c>
      <c r="I735" s="33" t="s">
        <v>74</v>
      </c>
      <c r="J735" s="34">
        <v>43712</v>
      </c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  <c r="AA735" s="33"/>
      <c r="AB735" s="33"/>
      <c r="AC735" s="33"/>
      <c r="AD735" s="33"/>
      <c r="AE735" s="33"/>
      <c r="AF735" s="33"/>
      <c r="AG735" s="33"/>
      <c r="AH735" s="33"/>
      <c r="AI735" s="2"/>
      <c r="AK735" s="3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48"/>
      <c r="BL735" s="3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</row>
    <row r="736" spans="1:89" ht="12.75" customHeight="1" x14ac:dyDescent="0.35">
      <c r="A736" s="15">
        <f t="shared" si="50"/>
        <v>43713</v>
      </c>
      <c r="B736" s="107">
        <v>15289172</v>
      </c>
      <c r="C736" s="4">
        <f t="shared" si="51"/>
        <v>637048.83333333337</v>
      </c>
      <c r="D736">
        <f t="shared" si="52"/>
        <v>2019</v>
      </c>
      <c r="E736">
        <f t="shared" si="53"/>
        <v>9</v>
      </c>
      <c r="F736" s="33">
        <v>10190</v>
      </c>
      <c r="G736" s="33" t="s">
        <v>29</v>
      </c>
      <c r="H736" s="33">
        <v>24</v>
      </c>
      <c r="I736" s="33" t="s">
        <v>74</v>
      </c>
      <c r="J736" s="34">
        <v>43713</v>
      </c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  <c r="AA736" s="33"/>
      <c r="AB736" s="33"/>
      <c r="AC736" s="33"/>
      <c r="AD736" s="33"/>
      <c r="AE736" s="33"/>
      <c r="AF736" s="33"/>
      <c r="AG736" s="33"/>
      <c r="AH736" s="33"/>
      <c r="AI736" s="2"/>
      <c r="AK736" s="3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48"/>
      <c r="BL736" s="3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</row>
    <row r="737" spans="1:89" ht="12.75" customHeight="1" x14ac:dyDescent="0.35">
      <c r="A737" s="15">
        <f t="shared" ref="A737:A800" si="54">J737</f>
        <v>43714</v>
      </c>
      <c r="B737" s="107">
        <v>15028631</v>
      </c>
      <c r="C737" s="4">
        <f t="shared" ref="C737:C800" si="55">B737/H737</f>
        <v>626192.95833333337</v>
      </c>
      <c r="D737">
        <f t="shared" ref="D737:D800" si="56">YEAR(J737)</f>
        <v>2019</v>
      </c>
      <c r="E737">
        <f t="shared" ref="E737:E800" si="57">MONTH(J737)</f>
        <v>9</v>
      </c>
      <c r="F737" s="33">
        <v>10190</v>
      </c>
      <c r="G737" s="33" t="s">
        <v>29</v>
      </c>
      <c r="H737" s="33">
        <v>24</v>
      </c>
      <c r="I737" s="33" t="s">
        <v>74</v>
      </c>
      <c r="J737" s="34">
        <v>43714</v>
      </c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  <c r="AA737" s="33"/>
      <c r="AB737" s="33"/>
      <c r="AC737" s="33"/>
      <c r="AD737" s="33"/>
      <c r="AE737" s="33"/>
      <c r="AF737" s="33"/>
      <c r="AG737" s="33"/>
      <c r="AH737" s="33"/>
      <c r="AI737" s="2"/>
      <c r="AK737" s="3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48"/>
      <c r="BL737" s="3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</row>
    <row r="738" spans="1:89" ht="12.75" customHeight="1" x14ac:dyDescent="0.35">
      <c r="A738" s="15">
        <f t="shared" si="54"/>
        <v>43715</v>
      </c>
      <c r="B738" s="107">
        <v>14120136</v>
      </c>
      <c r="C738" s="4">
        <f t="shared" si="55"/>
        <v>588339</v>
      </c>
      <c r="D738">
        <f t="shared" si="56"/>
        <v>2019</v>
      </c>
      <c r="E738">
        <f t="shared" si="57"/>
        <v>9</v>
      </c>
      <c r="F738" s="33">
        <v>10190</v>
      </c>
      <c r="G738" s="33" t="s">
        <v>29</v>
      </c>
      <c r="H738" s="33">
        <v>24</v>
      </c>
      <c r="I738" s="33" t="s">
        <v>74</v>
      </c>
      <c r="J738" s="34">
        <v>43715</v>
      </c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  <c r="AA738" s="33"/>
      <c r="AB738" s="33"/>
      <c r="AC738" s="33"/>
      <c r="AD738" s="33"/>
      <c r="AE738" s="33"/>
      <c r="AF738" s="33"/>
      <c r="AG738" s="33"/>
      <c r="AH738" s="33"/>
      <c r="AI738" s="2"/>
      <c r="AK738" s="3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48"/>
      <c r="BL738" s="3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</row>
    <row r="739" spans="1:89" ht="12.75" customHeight="1" x14ac:dyDescent="0.35">
      <c r="A739" s="15">
        <f t="shared" si="54"/>
        <v>43716</v>
      </c>
      <c r="B739" s="107">
        <v>13166429</v>
      </c>
      <c r="C739" s="4">
        <f t="shared" si="55"/>
        <v>548601.20833333337</v>
      </c>
      <c r="D739">
        <f t="shared" si="56"/>
        <v>2019</v>
      </c>
      <c r="E739">
        <f t="shared" si="57"/>
        <v>9</v>
      </c>
      <c r="F739" s="33">
        <v>10190</v>
      </c>
      <c r="G739" s="33" t="s">
        <v>29</v>
      </c>
      <c r="H739" s="33">
        <v>24</v>
      </c>
      <c r="I739" s="33" t="s">
        <v>74</v>
      </c>
      <c r="J739" s="34">
        <v>43716</v>
      </c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  <c r="AA739" s="33"/>
      <c r="AB739" s="33"/>
      <c r="AC739" s="33"/>
      <c r="AD739" s="33"/>
      <c r="AE739" s="33"/>
      <c r="AF739" s="33"/>
      <c r="AG739" s="33"/>
      <c r="AH739" s="33"/>
      <c r="AI739" s="2"/>
      <c r="AK739" s="3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48"/>
      <c r="BL739" s="3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</row>
    <row r="740" spans="1:89" ht="12.75" customHeight="1" x14ac:dyDescent="0.35">
      <c r="A740" s="15">
        <f t="shared" si="54"/>
        <v>43717</v>
      </c>
      <c r="B740" s="107">
        <v>13623463</v>
      </c>
      <c r="C740" s="4">
        <f t="shared" si="55"/>
        <v>567644.29166666663</v>
      </c>
      <c r="D740">
        <f t="shared" si="56"/>
        <v>2019</v>
      </c>
      <c r="E740">
        <f t="shared" si="57"/>
        <v>9</v>
      </c>
      <c r="F740" s="33">
        <v>10190</v>
      </c>
      <c r="G740" s="33" t="s">
        <v>29</v>
      </c>
      <c r="H740" s="33">
        <v>24</v>
      </c>
      <c r="I740" s="33" t="s">
        <v>74</v>
      </c>
      <c r="J740" s="34">
        <v>43717</v>
      </c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  <c r="AA740" s="33"/>
      <c r="AB740" s="33"/>
      <c r="AC740" s="33"/>
      <c r="AD740" s="33"/>
      <c r="AE740" s="33"/>
      <c r="AF740" s="33"/>
      <c r="AG740" s="33"/>
      <c r="AH740" s="33"/>
      <c r="AI740" s="2"/>
      <c r="AK740" s="3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48"/>
      <c r="BL740" s="3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</row>
    <row r="741" spans="1:89" ht="12.75" customHeight="1" x14ac:dyDescent="0.35">
      <c r="A741" s="15">
        <f t="shared" si="54"/>
        <v>43718</v>
      </c>
      <c r="B741" s="107">
        <v>13860294</v>
      </c>
      <c r="C741" s="4">
        <f t="shared" si="55"/>
        <v>577512.25</v>
      </c>
      <c r="D741">
        <f t="shared" si="56"/>
        <v>2019</v>
      </c>
      <c r="E741">
        <f t="shared" si="57"/>
        <v>9</v>
      </c>
      <c r="F741" s="33">
        <v>10190</v>
      </c>
      <c r="G741" s="33" t="s">
        <v>29</v>
      </c>
      <c r="H741" s="33">
        <v>24</v>
      </c>
      <c r="I741" s="33" t="s">
        <v>74</v>
      </c>
      <c r="J741" s="34">
        <v>43718</v>
      </c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  <c r="AA741" s="33"/>
      <c r="AB741" s="33"/>
      <c r="AC741" s="33"/>
      <c r="AD741" s="33"/>
      <c r="AE741" s="33"/>
      <c r="AF741" s="33"/>
      <c r="AG741" s="33"/>
      <c r="AH741" s="33"/>
      <c r="AI741" s="2"/>
      <c r="AK741" s="3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48"/>
      <c r="BL741" s="3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</row>
    <row r="742" spans="1:89" ht="12.75" customHeight="1" x14ac:dyDescent="0.35">
      <c r="A742" s="15">
        <f t="shared" si="54"/>
        <v>43719</v>
      </c>
      <c r="B742" s="107">
        <v>13877332</v>
      </c>
      <c r="C742" s="4">
        <f t="shared" si="55"/>
        <v>578222.16666666663</v>
      </c>
      <c r="D742">
        <f t="shared" si="56"/>
        <v>2019</v>
      </c>
      <c r="E742">
        <f t="shared" si="57"/>
        <v>9</v>
      </c>
      <c r="F742" s="33">
        <v>10190</v>
      </c>
      <c r="G742" s="33" t="s">
        <v>29</v>
      </c>
      <c r="H742" s="33">
        <v>24</v>
      </c>
      <c r="I742" s="33" t="s">
        <v>74</v>
      </c>
      <c r="J742" s="34">
        <v>43719</v>
      </c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  <c r="AA742" s="33"/>
      <c r="AB742" s="33"/>
      <c r="AC742" s="33"/>
      <c r="AD742" s="33"/>
      <c r="AE742" s="33"/>
      <c r="AF742" s="33"/>
      <c r="AG742" s="33"/>
      <c r="AH742" s="33"/>
      <c r="AI742" s="2"/>
      <c r="AK742" s="3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48"/>
      <c r="BL742" s="3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</row>
    <row r="743" spans="1:89" ht="12.75" customHeight="1" x14ac:dyDescent="0.35">
      <c r="A743" s="15">
        <f t="shared" si="54"/>
        <v>43720</v>
      </c>
      <c r="B743" s="107">
        <v>13902976</v>
      </c>
      <c r="C743" s="4">
        <f t="shared" si="55"/>
        <v>579290.66666666663</v>
      </c>
      <c r="D743">
        <f t="shared" si="56"/>
        <v>2019</v>
      </c>
      <c r="E743">
        <f t="shared" si="57"/>
        <v>9</v>
      </c>
      <c r="F743" s="33">
        <v>10190</v>
      </c>
      <c r="G743" s="33" t="s">
        <v>29</v>
      </c>
      <c r="H743" s="33">
        <v>24</v>
      </c>
      <c r="I743" s="33" t="s">
        <v>74</v>
      </c>
      <c r="J743" s="34">
        <v>43720</v>
      </c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  <c r="AA743" s="33"/>
      <c r="AB743" s="33"/>
      <c r="AC743" s="33"/>
      <c r="AD743" s="33"/>
      <c r="AE743" s="33"/>
      <c r="AF743" s="33"/>
      <c r="AG743" s="33"/>
      <c r="AH743" s="33"/>
      <c r="AI743" s="2"/>
      <c r="AK743" s="3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48"/>
      <c r="BL743" s="3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</row>
    <row r="744" spans="1:89" ht="12.75" customHeight="1" x14ac:dyDescent="0.35">
      <c r="A744" s="15">
        <f t="shared" si="54"/>
        <v>43721</v>
      </c>
      <c r="B744" s="107">
        <v>13808457</v>
      </c>
      <c r="C744" s="4">
        <f t="shared" si="55"/>
        <v>575352.375</v>
      </c>
      <c r="D744">
        <f t="shared" si="56"/>
        <v>2019</v>
      </c>
      <c r="E744">
        <f t="shared" si="57"/>
        <v>9</v>
      </c>
      <c r="F744" s="33">
        <v>10190</v>
      </c>
      <c r="G744" s="33" t="s">
        <v>29</v>
      </c>
      <c r="H744" s="33">
        <v>24</v>
      </c>
      <c r="I744" s="33" t="s">
        <v>74</v>
      </c>
      <c r="J744" s="34">
        <v>43721</v>
      </c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  <c r="AA744" s="33"/>
      <c r="AB744" s="33"/>
      <c r="AC744" s="33"/>
      <c r="AD744" s="33"/>
      <c r="AE744" s="33"/>
      <c r="AF744" s="33"/>
      <c r="AG744" s="33"/>
      <c r="AH744" s="33"/>
      <c r="AI744" s="2"/>
      <c r="AK744" s="3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48"/>
      <c r="BL744" s="3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</row>
    <row r="745" spans="1:89" ht="12.75" customHeight="1" x14ac:dyDescent="0.35">
      <c r="A745" s="15">
        <f t="shared" si="54"/>
        <v>43722</v>
      </c>
      <c r="B745" s="107">
        <v>12953181</v>
      </c>
      <c r="C745" s="4">
        <f t="shared" si="55"/>
        <v>539715.875</v>
      </c>
      <c r="D745">
        <f t="shared" si="56"/>
        <v>2019</v>
      </c>
      <c r="E745">
        <f t="shared" si="57"/>
        <v>9</v>
      </c>
      <c r="F745" s="33">
        <v>10190</v>
      </c>
      <c r="G745" s="33" t="s">
        <v>29</v>
      </c>
      <c r="H745" s="33">
        <v>24</v>
      </c>
      <c r="I745" s="33" t="s">
        <v>74</v>
      </c>
      <c r="J745" s="34">
        <v>43722</v>
      </c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  <c r="AA745" s="33"/>
      <c r="AB745" s="33"/>
      <c r="AC745" s="33"/>
      <c r="AD745" s="33"/>
      <c r="AE745" s="33"/>
      <c r="AF745" s="33"/>
      <c r="AG745" s="33"/>
      <c r="AH745" s="33"/>
      <c r="AI745" s="2"/>
      <c r="AK745" s="3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48"/>
      <c r="BL745" s="3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</row>
    <row r="746" spans="1:89" ht="12.75" customHeight="1" x14ac:dyDescent="0.35">
      <c r="A746" s="15">
        <f t="shared" si="54"/>
        <v>43723</v>
      </c>
      <c r="B746" s="107">
        <v>12244746</v>
      </c>
      <c r="C746" s="4">
        <f t="shared" si="55"/>
        <v>510197.75</v>
      </c>
      <c r="D746">
        <f t="shared" si="56"/>
        <v>2019</v>
      </c>
      <c r="E746">
        <f t="shared" si="57"/>
        <v>9</v>
      </c>
      <c r="F746" s="33">
        <v>10190</v>
      </c>
      <c r="G746" s="33" t="s">
        <v>29</v>
      </c>
      <c r="H746" s="33">
        <v>24</v>
      </c>
      <c r="I746" s="33" t="s">
        <v>74</v>
      </c>
      <c r="J746" s="34">
        <v>43723</v>
      </c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  <c r="AA746" s="33"/>
      <c r="AB746" s="33"/>
      <c r="AC746" s="33"/>
      <c r="AD746" s="33"/>
      <c r="AE746" s="33"/>
      <c r="AF746" s="33"/>
      <c r="AG746" s="33"/>
      <c r="AH746" s="33"/>
      <c r="AI746" s="2"/>
      <c r="AK746" s="3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48"/>
      <c r="BL746" s="3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</row>
    <row r="747" spans="1:89" ht="12.75" customHeight="1" x14ac:dyDescent="0.35">
      <c r="A747" s="15">
        <f t="shared" si="54"/>
        <v>43724</v>
      </c>
      <c r="B747" s="107">
        <v>12935803</v>
      </c>
      <c r="C747" s="4">
        <f t="shared" si="55"/>
        <v>538991.79166666663</v>
      </c>
      <c r="D747">
        <f t="shared" si="56"/>
        <v>2019</v>
      </c>
      <c r="E747">
        <f t="shared" si="57"/>
        <v>9</v>
      </c>
      <c r="F747" s="33">
        <v>10190</v>
      </c>
      <c r="G747" s="33" t="s">
        <v>29</v>
      </c>
      <c r="H747" s="33">
        <v>24</v>
      </c>
      <c r="I747" s="33" t="s">
        <v>74</v>
      </c>
      <c r="J747" s="34">
        <v>43724</v>
      </c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  <c r="AA747" s="33"/>
      <c r="AB747" s="33"/>
      <c r="AC747" s="33"/>
      <c r="AD747" s="33"/>
      <c r="AE747" s="33"/>
      <c r="AF747" s="33"/>
      <c r="AG747" s="33"/>
      <c r="AH747" s="33"/>
      <c r="AI747" s="2"/>
      <c r="AK747" s="3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48"/>
      <c r="BL747" s="3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</row>
    <row r="748" spans="1:89" ht="12.75" customHeight="1" x14ac:dyDescent="0.35">
      <c r="A748" s="15">
        <f t="shared" si="54"/>
        <v>43725</v>
      </c>
      <c r="B748" s="107">
        <v>13116929</v>
      </c>
      <c r="C748" s="4">
        <f t="shared" si="55"/>
        <v>546538.70833333337</v>
      </c>
      <c r="D748">
        <f t="shared" si="56"/>
        <v>2019</v>
      </c>
      <c r="E748">
        <f t="shared" si="57"/>
        <v>9</v>
      </c>
      <c r="F748" s="33">
        <v>10190</v>
      </c>
      <c r="G748" s="33" t="s">
        <v>29</v>
      </c>
      <c r="H748" s="33">
        <v>24</v>
      </c>
      <c r="I748" s="33" t="s">
        <v>74</v>
      </c>
      <c r="J748" s="34">
        <v>43725</v>
      </c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  <c r="AA748" s="33"/>
      <c r="AB748" s="33"/>
      <c r="AC748" s="33"/>
      <c r="AD748" s="33"/>
      <c r="AE748" s="33"/>
      <c r="AF748" s="33"/>
      <c r="AG748" s="33"/>
      <c r="AH748" s="33"/>
      <c r="AI748" s="2"/>
      <c r="AK748" s="3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48"/>
      <c r="BL748" s="3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</row>
    <row r="749" spans="1:89" ht="12.75" customHeight="1" x14ac:dyDescent="0.35">
      <c r="A749" s="15">
        <f t="shared" si="54"/>
        <v>43726</v>
      </c>
      <c r="B749" s="107">
        <v>13094575</v>
      </c>
      <c r="C749" s="4">
        <f t="shared" si="55"/>
        <v>545607.29166666663</v>
      </c>
      <c r="D749">
        <f t="shared" si="56"/>
        <v>2019</v>
      </c>
      <c r="E749">
        <f t="shared" si="57"/>
        <v>9</v>
      </c>
      <c r="F749" s="33">
        <v>10190</v>
      </c>
      <c r="G749" s="33" t="s">
        <v>29</v>
      </c>
      <c r="H749" s="33">
        <v>24</v>
      </c>
      <c r="I749" s="33" t="s">
        <v>74</v>
      </c>
      <c r="J749" s="34">
        <v>43726</v>
      </c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  <c r="AA749" s="33"/>
      <c r="AB749" s="33"/>
      <c r="AC749" s="33"/>
      <c r="AD749" s="33"/>
      <c r="AE749" s="33"/>
      <c r="AF749" s="33"/>
      <c r="AG749" s="33"/>
      <c r="AH749" s="33"/>
      <c r="AI749" s="2"/>
      <c r="AK749" s="3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48"/>
      <c r="BL749" s="3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</row>
    <row r="750" spans="1:89" ht="12.75" customHeight="1" x14ac:dyDescent="0.35">
      <c r="A750" s="15">
        <f t="shared" si="54"/>
        <v>43727</v>
      </c>
      <c r="B750" s="107">
        <v>13183646</v>
      </c>
      <c r="C750" s="4">
        <f t="shared" si="55"/>
        <v>549318.58333333337</v>
      </c>
      <c r="D750">
        <f t="shared" si="56"/>
        <v>2019</v>
      </c>
      <c r="E750">
        <f t="shared" si="57"/>
        <v>9</v>
      </c>
      <c r="F750" s="33">
        <v>10190</v>
      </c>
      <c r="G750" s="33" t="s">
        <v>29</v>
      </c>
      <c r="H750" s="33">
        <v>24</v>
      </c>
      <c r="I750" s="33" t="s">
        <v>74</v>
      </c>
      <c r="J750" s="34">
        <v>43727</v>
      </c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  <c r="AA750" s="33"/>
      <c r="AB750" s="33"/>
      <c r="AC750" s="33"/>
      <c r="AD750" s="33"/>
      <c r="AE750" s="33"/>
      <c r="AF750" s="33"/>
      <c r="AG750" s="33"/>
      <c r="AH750" s="33"/>
      <c r="AI750" s="2"/>
      <c r="AK750" s="3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48"/>
      <c r="BL750" s="3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</row>
    <row r="751" spans="1:89" ht="12.75" customHeight="1" x14ac:dyDescent="0.35">
      <c r="A751" s="15">
        <f t="shared" si="54"/>
        <v>43728</v>
      </c>
      <c r="B751" s="107">
        <v>13089568</v>
      </c>
      <c r="C751" s="4">
        <f t="shared" si="55"/>
        <v>545398.66666666663</v>
      </c>
      <c r="D751">
        <f t="shared" si="56"/>
        <v>2019</v>
      </c>
      <c r="E751">
        <f t="shared" si="57"/>
        <v>9</v>
      </c>
      <c r="F751" s="33">
        <v>10190</v>
      </c>
      <c r="G751" s="33" t="s">
        <v>29</v>
      </c>
      <c r="H751" s="33">
        <v>24</v>
      </c>
      <c r="I751" s="33" t="s">
        <v>74</v>
      </c>
      <c r="J751" s="34">
        <v>43728</v>
      </c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  <c r="AA751" s="33"/>
      <c r="AB751" s="33"/>
      <c r="AC751" s="33"/>
      <c r="AD751" s="33"/>
      <c r="AE751" s="33"/>
      <c r="AF751" s="33"/>
      <c r="AG751" s="33"/>
      <c r="AH751" s="33"/>
      <c r="AI751" s="2"/>
      <c r="AK751" s="3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48"/>
      <c r="BL751" s="3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</row>
    <row r="752" spans="1:89" ht="12.75" customHeight="1" x14ac:dyDescent="0.35">
      <c r="A752" s="15">
        <f t="shared" si="54"/>
        <v>43729</v>
      </c>
      <c r="B752" s="107">
        <v>12605868</v>
      </c>
      <c r="C752" s="4">
        <f t="shared" si="55"/>
        <v>525244.5</v>
      </c>
      <c r="D752">
        <f t="shared" si="56"/>
        <v>2019</v>
      </c>
      <c r="E752">
        <f t="shared" si="57"/>
        <v>9</v>
      </c>
      <c r="F752" s="33">
        <v>10190</v>
      </c>
      <c r="G752" s="33" t="s">
        <v>29</v>
      </c>
      <c r="H752" s="33">
        <v>24</v>
      </c>
      <c r="I752" s="33" t="s">
        <v>74</v>
      </c>
      <c r="J752" s="34">
        <v>43729</v>
      </c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  <c r="AA752" s="33"/>
      <c r="AB752" s="33"/>
      <c r="AC752" s="33"/>
      <c r="AD752" s="33"/>
      <c r="AE752" s="33"/>
      <c r="AF752" s="33"/>
      <c r="AG752" s="33"/>
      <c r="AH752" s="33"/>
      <c r="AI752" s="2"/>
      <c r="AK752" s="3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48"/>
      <c r="BL752" s="3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</row>
    <row r="753" spans="1:89" ht="12.75" customHeight="1" x14ac:dyDescent="0.35">
      <c r="A753" s="15">
        <f t="shared" si="54"/>
        <v>43730</v>
      </c>
      <c r="B753" s="107">
        <v>11986473</v>
      </c>
      <c r="C753" s="4">
        <f t="shared" si="55"/>
        <v>499436.375</v>
      </c>
      <c r="D753">
        <f t="shared" si="56"/>
        <v>2019</v>
      </c>
      <c r="E753">
        <f t="shared" si="57"/>
        <v>9</v>
      </c>
      <c r="F753" s="33">
        <v>10190</v>
      </c>
      <c r="G753" s="33" t="s">
        <v>29</v>
      </c>
      <c r="H753" s="33">
        <v>24</v>
      </c>
      <c r="I753" s="33" t="s">
        <v>74</v>
      </c>
      <c r="J753" s="34">
        <v>43730</v>
      </c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  <c r="AA753" s="33"/>
      <c r="AB753" s="33"/>
      <c r="AC753" s="33"/>
      <c r="AD753" s="33"/>
      <c r="AE753" s="33"/>
      <c r="AF753" s="33"/>
      <c r="AG753" s="33"/>
      <c r="AH753" s="33"/>
      <c r="AI753" s="2"/>
      <c r="AK753" s="3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48"/>
      <c r="BL753" s="3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</row>
    <row r="754" spans="1:89" ht="12.75" customHeight="1" x14ac:dyDescent="0.35">
      <c r="A754" s="15">
        <f t="shared" si="54"/>
        <v>43731</v>
      </c>
      <c r="B754" s="107">
        <v>12356833</v>
      </c>
      <c r="C754" s="4">
        <f t="shared" si="55"/>
        <v>514868.04166666669</v>
      </c>
      <c r="D754">
        <f t="shared" si="56"/>
        <v>2019</v>
      </c>
      <c r="E754">
        <f t="shared" si="57"/>
        <v>9</v>
      </c>
      <c r="F754" s="33">
        <v>10190</v>
      </c>
      <c r="G754" s="33" t="s">
        <v>29</v>
      </c>
      <c r="H754" s="33">
        <v>24</v>
      </c>
      <c r="I754" s="33" t="s">
        <v>74</v>
      </c>
      <c r="J754" s="34">
        <v>43731</v>
      </c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  <c r="AA754" s="33"/>
      <c r="AB754" s="33"/>
      <c r="AC754" s="33"/>
      <c r="AD754" s="33"/>
      <c r="AE754" s="33"/>
      <c r="AF754" s="33"/>
      <c r="AG754" s="33"/>
      <c r="AH754" s="33"/>
      <c r="AI754" s="2"/>
      <c r="AK754" s="3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48"/>
      <c r="BL754" s="3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</row>
    <row r="755" spans="1:89" ht="12.75" customHeight="1" x14ac:dyDescent="0.35">
      <c r="A755" s="15">
        <f t="shared" si="54"/>
        <v>43732</v>
      </c>
      <c r="B755" s="107">
        <v>12380625</v>
      </c>
      <c r="C755" s="4">
        <f t="shared" si="55"/>
        <v>515859.375</v>
      </c>
      <c r="D755">
        <f t="shared" si="56"/>
        <v>2019</v>
      </c>
      <c r="E755">
        <f t="shared" si="57"/>
        <v>9</v>
      </c>
      <c r="F755" s="33">
        <v>10190</v>
      </c>
      <c r="G755" s="33" t="s">
        <v>29</v>
      </c>
      <c r="H755" s="33">
        <v>24</v>
      </c>
      <c r="I755" s="33" t="s">
        <v>74</v>
      </c>
      <c r="J755" s="34">
        <v>43732</v>
      </c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  <c r="AA755" s="33"/>
      <c r="AB755" s="33"/>
      <c r="AC755" s="33"/>
      <c r="AD755" s="33"/>
      <c r="AE755" s="33"/>
      <c r="AF755" s="33"/>
      <c r="AG755" s="33"/>
      <c r="AH755" s="33"/>
      <c r="AI755" s="2"/>
      <c r="AK755" s="3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48"/>
      <c r="BL755" s="3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</row>
    <row r="756" spans="1:89" ht="12.75" customHeight="1" x14ac:dyDescent="0.35">
      <c r="A756" s="15">
        <f t="shared" si="54"/>
        <v>43733</v>
      </c>
      <c r="B756" s="107">
        <v>12356765</v>
      </c>
      <c r="C756" s="4">
        <f t="shared" si="55"/>
        <v>514865.20833333331</v>
      </c>
      <c r="D756">
        <f t="shared" si="56"/>
        <v>2019</v>
      </c>
      <c r="E756">
        <f t="shared" si="57"/>
        <v>9</v>
      </c>
      <c r="F756" s="33">
        <v>10190</v>
      </c>
      <c r="G756" s="33" t="s">
        <v>29</v>
      </c>
      <c r="H756" s="33">
        <v>24</v>
      </c>
      <c r="I756" s="33" t="s">
        <v>74</v>
      </c>
      <c r="J756" s="34">
        <v>43733</v>
      </c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  <c r="AA756" s="33"/>
      <c r="AB756" s="33"/>
      <c r="AC756" s="33"/>
      <c r="AD756" s="33"/>
      <c r="AE756" s="33"/>
      <c r="AF756" s="33"/>
      <c r="AG756" s="33"/>
      <c r="AH756" s="33"/>
      <c r="AI756" s="2"/>
      <c r="AK756" s="3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48"/>
      <c r="BL756" s="3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</row>
    <row r="757" spans="1:89" ht="12.75" customHeight="1" x14ac:dyDescent="0.35">
      <c r="A757" s="15">
        <f t="shared" si="54"/>
        <v>43734</v>
      </c>
      <c r="B757" s="107">
        <v>12653557</v>
      </c>
      <c r="C757" s="4">
        <f t="shared" si="55"/>
        <v>527231.54166666663</v>
      </c>
      <c r="D757">
        <f t="shared" si="56"/>
        <v>2019</v>
      </c>
      <c r="E757">
        <f t="shared" si="57"/>
        <v>9</v>
      </c>
      <c r="F757" s="33">
        <v>10190</v>
      </c>
      <c r="G757" s="33" t="s">
        <v>29</v>
      </c>
      <c r="H757" s="33">
        <v>24</v>
      </c>
      <c r="I757" s="33" t="s">
        <v>74</v>
      </c>
      <c r="J757" s="34">
        <v>43734</v>
      </c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  <c r="AA757" s="33"/>
      <c r="AB757" s="33"/>
      <c r="AC757" s="33"/>
      <c r="AD757" s="33"/>
      <c r="AE757" s="33"/>
      <c r="AF757" s="33"/>
      <c r="AG757" s="33"/>
      <c r="AH757" s="33"/>
      <c r="AI757" s="2"/>
      <c r="AK757" s="3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48"/>
      <c r="BL757" s="3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</row>
    <row r="758" spans="1:89" ht="12.75" customHeight="1" x14ac:dyDescent="0.35">
      <c r="A758" s="15">
        <f t="shared" si="54"/>
        <v>43735</v>
      </c>
      <c r="B758" s="107">
        <v>12476554</v>
      </c>
      <c r="C758" s="4">
        <f t="shared" si="55"/>
        <v>519856.41666666669</v>
      </c>
      <c r="D758">
        <f t="shared" si="56"/>
        <v>2019</v>
      </c>
      <c r="E758">
        <f t="shared" si="57"/>
        <v>9</v>
      </c>
      <c r="F758" s="33">
        <v>10190</v>
      </c>
      <c r="G758" s="33" t="s">
        <v>29</v>
      </c>
      <c r="H758" s="33">
        <v>24</v>
      </c>
      <c r="I758" s="33" t="s">
        <v>74</v>
      </c>
      <c r="J758" s="34">
        <v>43735</v>
      </c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  <c r="AA758" s="33"/>
      <c r="AB758" s="33"/>
      <c r="AC758" s="33"/>
      <c r="AD758" s="33"/>
      <c r="AE758" s="33"/>
      <c r="AF758" s="33"/>
      <c r="AG758" s="33"/>
      <c r="AH758" s="33"/>
      <c r="AI758" s="2"/>
      <c r="AK758" s="3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48"/>
      <c r="BL758" s="3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</row>
    <row r="759" spans="1:89" ht="12.75" customHeight="1" x14ac:dyDescent="0.35">
      <c r="A759" s="15">
        <f t="shared" si="54"/>
        <v>43736</v>
      </c>
      <c r="B759" s="107">
        <v>12732374</v>
      </c>
      <c r="C759" s="4">
        <f t="shared" si="55"/>
        <v>530515.58333333337</v>
      </c>
      <c r="D759">
        <f t="shared" si="56"/>
        <v>2019</v>
      </c>
      <c r="E759">
        <f t="shared" si="57"/>
        <v>9</v>
      </c>
      <c r="F759" s="33">
        <v>10190</v>
      </c>
      <c r="G759" s="33" t="s">
        <v>29</v>
      </c>
      <c r="H759" s="33">
        <v>24</v>
      </c>
      <c r="I759" s="33" t="s">
        <v>74</v>
      </c>
      <c r="J759" s="34">
        <v>43736</v>
      </c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  <c r="AA759" s="33"/>
      <c r="AB759" s="33"/>
      <c r="AC759" s="33"/>
      <c r="AD759" s="33"/>
      <c r="AE759" s="33"/>
      <c r="AF759" s="33"/>
      <c r="AG759" s="33"/>
      <c r="AH759" s="33"/>
      <c r="AI759" s="2"/>
      <c r="AK759" s="3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48"/>
      <c r="BL759" s="3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</row>
    <row r="760" spans="1:89" ht="12.75" customHeight="1" x14ac:dyDescent="0.35">
      <c r="A760" s="15">
        <f t="shared" si="54"/>
        <v>43737</v>
      </c>
      <c r="B760" s="107">
        <v>13131394</v>
      </c>
      <c r="C760" s="4">
        <f t="shared" si="55"/>
        <v>547141.41666666663</v>
      </c>
      <c r="D760">
        <f t="shared" si="56"/>
        <v>2019</v>
      </c>
      <c r="E760">
        <f t="shared" si="57"/>
        <v>9</v>
      </c>
      <c r="F760" s="33">
        <v>10190</v>
      </c>
      <c r="G760" s="33" t="s">
        <v>29</v>
      </c>
      <c r="H760" s="33">
        <v>24</v>
      </c>
      <c r="I760" s="33" t="s">
        <v>74</v>
      </c>
      <c r="J760" s="34">
        <v>43737</v>
      </c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  <c r="AA760" s="33"/>
      <c r="AB760" s="33"/>
      <c r="AC760" s="33"/>
      <c r="AD760" s="33"/>
      <c r="AE760" s="33"/>
      <c r="AF760" s="33"/>
      <c r="AG760" s="33"/>
      <c r="AH760" s="33"/>
      <c r="AI760" s="2"/>
      <c r="AK760" s="3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48"/>
      <c r="BL760" s="3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</row>
    <row r="761" spans="1:89" ht="12.75" customHeight="1" x14ac:dyDescent="0.35">
      <c r="A761" s="15">
        <f t="shared" si="54"/>
        <v>43738</v>
      </c>
      <c r="B761" s="107">
        <v>13526880</v>
      </c>
      <c r="C761" s="4">
        <f t="shared" si="55"/>
        <v>563620</v>
      </c>
      <c r="D761">
        <f t="shared" si="56"/>
        <v>2019</v>
      </c>
      <c r="E761">
        <f t="shared" si="57"/>
        <v>9</v>
      </c>
      <c r="F761" s="33">
        <v>10190</v>
      </c>
      <c r="G761" s="33" t="s">
        <v>29</v>
      </c>
      <c r="H761" s="33">
        <v>24</v>
      </c>
      <c r="I761" s="33" t="s">
        <v>74</v>
      </c>
      <c r="J761" s="34">
        <v>43738</v>
      </c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  <c r="AA761" s="33"/>
      <c r="AB761" s="33"/>
      <c r="AC761" s="33"/>
      <c r="AD761" s="33"/>
      <c r="AE761" s="33"/>
      <c r="AF761" s="33"/>
      <c r="AG761" s="33"/>
      <c r="AH761" s="33"/>
      <c r="AI761" s="2"/>
      <c r="AK761" s="3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48"/>
      <c r="BL761" s="3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</row>
    <row r="762" spans="1:89" ht="12.75" customHeight="1" x14ac:dyDescent="0.35">
      <c r="A762" s="15">
        <f t="shared" si="54"/>
        <v>43739</v>
      </c>
      <c r="B762" s="107">
        <v>13375043</v>
      </c>
      <c r="C762" s="4">
        <f t="shared" si="55"/>
        <v>557293.45833333337</v>
      </c>
      <c r="D762">
        <f t="shared" si="56"/>
        <v>2019</v>
      </c>
      <c r="E762">
        <f t="shared" si="57"/>
        <v>10</v>
      </c>
      <c r="F762" s="33">
        <v>10190</v>
      </c>
      <c r="G762" s="33" t="s">
        <v>29</v>
      </c>
      <c r="H762" s="33">
        <v>24</v>
      </c>
      <c r="I762" s="33" t="s">
        <v>74</v>
      </c>
      <c r="J762" s="34">
        <v>43739</v>
      </c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  <c r="AA762" s="33"/>
      <c r="AB762" s="33"/>
      <c r="AC762" s="33"/>
      <c r="AD762" s="33"/>
      <c r="AE762" s="33"/>
      <c r="AF762" s="33"/>
      <c r="AG762" s="33"/>
      <c r="AH762" s="33"/>
      <c r="AI762" s="2"/>
      <c r="AK762" s="3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48"/>
      <c r="BL762" s="3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</row>
    <row r="763" spans="1:89" ht="12.75" customHeight="1" x14ac:dyDescent="0.35">
      <c r="A763" s="15">
        <f t="shared" si="54"/>
        <v>43740</v>
      </c>
      <c r="B763" s="107">
        <v>13677963</v>
      </c>
      <c r="C763" s="4">
        <f t="shared" si="55"/>
        <v>569915.125</v>
      </c>
      <c r="D763">
        <f t="shared" si="56"/>
        <v>2019</v>
      </c>
      <c r="E763">
        <f t="shared" si="57"/>
        <v>10</v>
      </c>
      <c r="F763" s="33">
        <v>10190</v>
      </c>
      <c r="G763" s="33" t="s">
        <v>29</v>
      </c>
      <c r="H763" s="33">
        <v>24</v>
      </c>
      <c r="I763" s="33" t="s">
        <v>74</v>
      </c>
      <c r="J763" s="34">
        <v>43740</v>
      </c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  <c r="AA763" s="33"/>
      <c r="AB763" s="33"/>
      <c r="AC763" s="33"/>
      <c r="AD763" s="33"/>
      <c r="AE763" s="33"/>
      <c r="AF763" s="33"/>
      <c r="AG763" s="33"/>
      <c r="AH763" s="33"/>
      <c r="AI763" s="2"/>
      <c r="AK763" s="3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48"/>
      <c r="BL763" s="3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</row>
    <row r="764" spans="1:89" ht="12.75" customHeight="1" x14ac:dyDescent="0.35">
      <c r="A764" s="15">
        <f t="shared" si="54"/>
        <v>43741</v>
      </c>
      <c r="B764" s="107">
        <v>13450871</v>
      </c>
      <c r="C764" s="4">
        <f t="shared" si="55"/>
        <v>560452.95833333337</v>
      </c>
      <c r="D764">
        <f t="shared" si="56"/>
        <v>2019</v>
      </c>
      <c r="E764">
        <f t="shared" si="57"/>
        <v>10</v>
      </c>
      <c r="F764" s="33">
        <v>10190</v>
      </c>
      <c r="G764" s="33" t="s">
        <v>29</v>
      </c>
      <c r="H764" s="33">
        <v>24</v>
      </c>
      <c r="I764" s="33" t="s">
        <v>74</v>
      </c>
      <c r="J764" s="34">
        <v>43741</v>
      </c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  <c r="AA764" s="33"/>
      <c r="AB764" s="33"/>
      <c r="AC764" s="33"/>
      <c r="AD764" s="33"/>
      <c r="AE764" s="33"/>
      <c r="AF764" s="33"/>
      <c r="AG764" s="33"/>
      <c r="AH764" s="33"/>
      <c r="AI764" s="2"/>
      <c r="AK764" s="3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48"/>
      <c r="BL764" s="3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</row>
    <row r="765" spans="1:89" ht="12.75" customHeight="1" x14ac:dyDescent="0.35">
      <c r="A765" s="15">
        <f t="shared" si="54"/>
        <v>43742</v>
      </c>
      <c r="B765" s="107">
        <v>13323942</v>
      </c>
      <c r="C765" s="4">
        <f t="shared" si="55"/>
        <v>555164.25</v>
      </c>
      <c r="D765">
        <f t="shared" si="56"/>
        <v>2019</v>
      </c>
      <c r="E765">
        <f t="shared" si="57"/>
        <v>10</v>
      </c>
      <c r="F765" s="33">
        <v>10190</v>
      </c>
      <c r="G765" s="33" t="s">
        <v>29</v>
      </c>
      <c r="H765" s="33">
        <v>24</v>
      </c>
      <c r="I765" s="33" t="s">
        <v>74</v>
      </c>
      <c r="J765" s="34">
        <v>43742</v>
      </c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  <c r="AA765" s="33"/>
      <c r="AB765" s="33"/>
      <c r="AC765" s="33"/>
      <c r="AD765" s="33"/>
      <c r="AE765" s="33"/>
      <c r="AF765" s="33"/>
      <c r="AG765" s="33"/>
      <c r="AH765" s="33"/>
      <c r="AI765" s="2"/>
      <c r="AK765" s="3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48"/>
      <c r="BL765" s="3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</row>
    <row r="766" spans="1:89" ht="12.75" customHeight="1" x14ac:dyDescent="0.35">
      <c r="A766" s="15">
        <f t="shared" si="54"/>
        <v>43743</v>
      </c>
      <c r="B766" s="107">
        <v>12729770</v>
      </c>
      <c r="C766" s="4">
        <f t="shared" si="55"/>
        <v>530407.08333333337</v>
      </c>
      <c r="D766">
        <f t="shared" si="56"/>
        <v>2019</v>
      </c>
      <c r="E766">
        <f t="shared" si="57"/>
        <v>10</v>
      </c>
      <c r="F766" s="33">
        <v>10190</v>
      </c>
      <c r="G766" s="33" t="s">
        <v>29</v>
      </c>
      <c r="H766" s="33">
        <v>24</v>
      </c>
      <c r="I766" s="33" t="s">
        <v>74</v>
      </c>
      <c r="J766" s="34">
        <v>43743</v>
      </c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  <c r="AA766" s="33"/>
      <c r="AB766" s="33"/>
      <c r="AC766" s="33"/>
      <c r="AD766" s="33"/>
      <c r="AE766" s="33"/>
      <c r="AF766" s="33"/>
      <c r="AG766" s="33"/>
      <c r="AH766" s="33"/>
      <c r="AI766" s="2"/>
      <c r="AK766" s="3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48"/>
      <c r="BL766" s="3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</row>
    <row r="767" spans="1:89" ht="12.75" customHeight="1" x14ac:dyDescent="0.35">
      <c r="A767" s="15">
        <f t="shared" si="54"/>
        <v>43744</v>
      </c>
      <c r="B767" s="107">
        <v>12798014</v>
      </c>
      <c r="C767" s="4">
        <f t="shared" si="55"/>
        <v>533250.58333333337</v>
      </c>
      <c r="D767">
        <f t="shared" si="56"/>
        <v>2019</v>
      </c>
      <c r="E767">
        <f t="shared" si="57"/>
        <v>10</v>
      </c>
      <c r="F767" s="33">
        <v>10190</v>
      </c>
      <c r="G767" s="33" t="s">
        <v>29</v>
      </c>
      <c r="H767" s="33">
        <v>24</v>
      </c>
      <c r="I767" s="33" t="s">
        <v>74</v>
      </c>
      <c r="J767" s="34">
        <v>43744</v>
      </c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  <c r="AA767" s="33"/>
      <c r="AB767" s="33"/>
      <c r="AC767" s="33"/>
      <c r="AD767" s="33"/>
      <c r="AE767" s="33"/>
      <c r="AF767" s="33"/>
      <c r="AG767" s="33"/>
      <c r="AH767" s="33"/>
      <c r="AI767" s="2"/>
      <c r="AK767" s="3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48"/>
      <c r="BL767" s="3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</row>
    <row r="768" spans="1:89" ht="12.75" customHeight="1" x14ac:dyDescent="0.35">
      <c r="A768" s="15">
        <f t="shared" si="54"/>
        <v>43745</v>
      </c>
      <c r="B768" s="107">
        <v>13516376</v>
      </c>
      <c r="C768" s="4">
        <f t="shared" si="55"/>
        <v>563182.33333333337</v>
      </c>
      <c r="D768">
        <f t="shared" si="56"/>
        <v>2019</v>
      </c>
      <c r="E768">
        <f t="shared" si="57"/>
        <v>10</v>
      </c>
      <c r="F768" s="33">
        <v>10190</v>
      </c>
      <c r="G768" s="33" t="s">
        <v>29</v>
      </c>
      <c r="H768" s="33">
        <v>24</v>
      </c>
      <c r="I768" s="33" t="s">
        <v>74</v>
      </c>
      <c r="J768" s="34">
        <v>43745</v>
      </c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  <c r="AA768" s="33"/>
      <c r="AB768" s="33"/>
      <c r="AC768" s="33"/>
      <c r="AD768" s="33"/>
      <c r="AE768" s="33"/>
      <c r="AF768" s="33"/>
      <c r="AG768" s="33"/>
      <c r="AH768" s="33"/>
      <c r="AI768" s="2"/>
      <c r="AK768" s="3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48"/>
      <c r="BL768" s="3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</row>
    <row r="769" spans="1:89" ht="12.75" customHeight="1" x14ac:dyDescent="0.35">
      <c r="A769" s="15">
        <f t="shared" si="54"/>
        <v>43746</v>
      </c>
      <c r="B769" s="107">
        <v>14031749</v>
      </c>
      <c r="C769" s="4">
        <f t="shared" si="55"/>
        <v>584656.20833333337</v>
      </c>
      <c r="D769">
        <f t="shared" si="56"/>
        <v>2019</v>
      </c>
      <c r="E769">
        <f t="shared" si="57"/>
        <v>10</v>
      </c>
      <c r="F769" s="33">
        <v>10190</v>
      </c>
      <c r="G769" s="33" t="s">
        <v>29</v>
      </c>
      <c r="H769" s="33">
        <v>24</v>
      </c>
      <c r="I769" s="33" t="s">
        <v>74</v>
      </c>
      <c r="J769" s="34">
        <v>43746</v>
      </c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  <c r="AA769" s="33"/>
      <c r="AB769" s="33"/>
      <c r="AC769" s="33"/>
      <c r="AD769" s="33"/>
      <c r="AE769" s="33"/>
      <c r="AF769" s="33"/>
      <c r="AG769" s="33"/>
      <c r="AH769" s="33"/>
      <c r="AI769" s="2"/>
      <c r="AK769" s="3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48"/>
      <c r="BL769" s="3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</row>
    <row r="770" spans="1:89" ht="12.75" customHeight="1" x14ac:dyDescent="0.35">
      <c r="A770" s="15">
        <f t="shared" si="54"/>
        <v>43747</v>
      </c>
      <c r="B770" s="107">
        <v>14654889</v>
      </c>
      <c r="C770" s="4">
        <f t="shared" si="55"/>
        <v>610620.375</v>
      </c>
      <c r="D770">
        <f t="shared" si="56"/>
        <v>2019</v>
      </c>
      <c r="E770">
        <f t="shared" si="57"/>
        <v>10</v>
      </c>
      <c r="F770" s="33">
        <v>10190</v>
      </c>
      <c r="G770" s="33" t="s">
        <v>29</v>
      </c>
      <c r="H770" s="33">
        <v>24</v>
      </c>
      <c r="I770" s="33" t="s">
        <v>74</v>
      </c>
      <c r="J770" s="34">
        <v>43747</v>
      </c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  <c r="AA770" s="33"/>
      <c r="AB770" s="33"/>
      <c r="AC770" s="33"/>
      <c r="AD770" s="33"/>
      <c r="AE770" s="33"/>
      <c r="AF770" s="33"/>
      <c r="AG770" s="33"/>
      <c r="AH770" s="33"/>
      <c r="AI770" s="2"/>
      <c r="AK770" s="3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48"/>
      <c r="BL770" s="3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</row>
    <row r="771" spans="1:89" ht="12.75" customHeight="1" x14ac:dyDescent="0.35">
      <c r="A771" s="15">
        <f t="shared" si="54"/>
        <v>43748</v>
      </c>
      <c r="B771" s="107">
        <v>14603131</v>
      </c>
      <c r="C771" s="4">
        <f t="shared" si="55"/>
        <v>608463.79166666663</v>
      </c>
      <c r="D771">
        <f t="shared" si="56"/>
        <v>2019</v>
      </c>
      <c r="E771">
        <f t="shared" si="57"/>
        <v>10</v>
      </c>
      <c r="F771" s="33">
        <v>10190</v>
      </c>
      <c r="G771" s="33" t="s">
        <v>29</v>
      </c>
      <c r="H771" s="33">
        <v>24</v>
      </c>
      <c r="I771" s="33" t="s">
        <v>74</v>
      </c>
      <c r="J771" s="34">
        <v>43748</v>
      </c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  <c r="AA771" s="33"/>
      <c r="AB771" s="33"/>
      <c r="AC771" s="33"/>
      <c r="AD771" s="33"/>
      <c r="AE771" s="33"/>
      <c r="AF771" s="33"/>
      <c r="AG771" s="33"/>
      <c r="AH771" s="33"/>
      <c r="AI771" s="2"/>
      <c r="AK771" s="3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48"/>
      <c r="BL771" s="3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</row>
    <row r="772" spans="1:89" ht="12.75" customHeight="1" x14ac:dyDescent="0.35">
      <c r="A772" s="15">
        <f t="shared" si="54"/>
        <v>43749</v>
      </c>
      <c r="B772" s="107">
        <v>14286262</v>
      </c>
      <c r="C772" s="4">
        <f t="shared" si="55"/>
        <v>595260.91666666663</v>
      </c>
      <c r="D772">
        <f t="shared" si="56"/>
        <v>2019</v>
      </c>
      <c r="E772">
        <f t="shared" si="57"/>
        <v>10</v>
      </c>
      <c r="F772" s="33">
        <v>10190</v>
      </c>
      <c r="G772" s="33" t="s">
        <v>29</v>
      </c>
      <c r="H772" s="33">
        <v>24</v>
      </c>
      <c r="I772" s="33" t="s">
        <v>74</v>
      </c>
      <c r="J772" s="34">
        <v>43749</v>
      </c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  <c r="AA772" s="33"/>
      <c r="AB772" s="33"/>
      <c r="AC772" s="33"/>
      <c r="AD772" s="33"/>
      <c r="AE772" s="33"/>
      <c r="AF772" s="33"/>
      <c r="AG772" s="33"/>
      <c r="AH772" s="33"/>
      <c r="AI772" s="2"/>
      <c r="AK772" s="3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48"/>
      <c r="BL772" s="3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</row>
    <row r="773" spans="1:89" ht="12.75" customHeight="1" x14ac:dyDescent="0.35">
      <c r="A773" s="15">
        <f t="shared" si="54"/>
        <v>43750</v>
      </c>
      <c r="B773" s="107">
        <v>13828724</v>
      </c>
      <c r="C773" s="4">
        <f t="shared" si="55"/>
        <v>576196.83333333337</v>
      </c>
      <c r="D773">
        <f t="shared" si="56"/>
        <v>2019</v>
      </c>
      <c r="E773">
        <f t="shared" si="57"/>
        <v>10</v>
      </c>
      <c r="F773" s="33">
        <v>10190</v>
      </c>
      <c r="G773" s="33" t="s">
        <v>29</v>
      </c>
      <c r="H773" s="33">
        <v>24</v>
      </c>
      <c r="I773" s="33" t="s">
        <v>74</v>
      </c>
      <c r="J773" s="34">
        <v>43750</v>
      </c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  <c r="AA773" s="33"/>
      <c r="AB773" s="33"/>
      <c r="AC773" s="33"/>
      <c r="AD773" s="33"/>
      <c r="AE773" s="33"/>
      <c r="AF773" s="33"/>
      <c r="AG773" s="33"/>
      <c r="AH773" s="33"/>
      <c r="AI773" s="2"/>
      <c r="AK773" s="3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48"/>
      <c r="BL773" s="3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</row>
    <row r="774" spans="1:89" ht="12.75" customHeight="1" x14ac:dyDescent="0.35">
      <c r="A774" s="15">
        <f t="shared" si="54"/>
        <v>43751</v>
      </c>
      <c r="B774" s="107">
        <v>13438160</v>
      </c>
      <c r="C774" s="4">
        <f t="shared" si="55"/>
        <v>559923.33333333337</v>
      </c>
      <c r="D774">
        <f t="shared" si="56"/>
        <v>2019</v>
      </c>
      <c r="E774">
        <f t="shared" si="57"/>
        <v>10</v>
      </c>
      <c r="F774" s="33">
        <v>10190</v>
      </c>
      <c r="G774" s="33" t="s">
        <v>29</v>
      </c>
      <c r="H774" s="33">
        <v>24</v>
      </c>
      <c r="I774" s="33" t="s">
        <v>74</v>
      </c>
      <c r="J774" s="34">
        <v>43751</v>
      </c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  <c r="AA774" s="33"/>
      <c r="AB774" s="33"/>
      <c r="AC774" s="33"/>
      <c r="AD774" s="33"/>
      <c r="AE774" s="33"/>
      <c r="AF774" s="33"/>
      <c r="AG774" s="33"/>
      <c r="AH774" s="33"/>
      <c r="AI774" s="2"/>
      <c r="AK774" s="3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48"/>
      <c r="BL774" s="3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</row>
    <row r="775" spans="1:89" ht="12.75" customHeight="1" x14ac:dyDescent="0.35">
      <c r="A775" s="15">
        <f t="shared" si="54"/>
        <v>43752</v>
      </c>
      <c r="B775" s="107">
        <v>14075517</v>
      </c>
      <c r="C775" s="4">
        <f t="shared" si="55"/>
        <v>586479.875</v>
      </c>
      <c r="D775">
        <f t="shared" si="56"/>
        <v>2019</v>
      </c>
      <c r="E775">
        <f t="shared" si="57"/>
        <v>10</v>
      </c>
      <c r="F775" s="33">
        <v>10190</v>
      </c>
      <c r="G775" s="33" t="s">
        <v>29</v>
      </c>
      <c r="H775" s="33">
        <v>24</v>
      </c>
      <c r="I775" s="33" t="s">
        <v>74</v>
      </c>
      <c r="J775" s="34">
        <v>43752</v>
      </c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  <c r="AA775" s="33"/>
      <c r="AB775" s="33"/>
      <c r="AC775" s="33"/>
      <c r="AD775" s="33"/>
      <c r="AE775" s="33"/>
      <c r="AF775" s="33"/>
      <c r="AG775" s="33"/>
      <c r="AH775" s="33"/>
      <c r="AI775" s="2"/>
      <c r="AK775" s="3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48"/>
      <c r="BL775" s="3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</row>
    <row r="776" spans="1:89" ht="12.75" customHeight="1" x14ac:dyDescent="0.35">
      <c r="A776" s="15">
        <f t="shared" si="54"/>
        <v>43753</v>
      </c>
      <c r="B776" s="107">
        <v>14596257</v>
      </c>
      <c r="C776" s="4">
        <f t="shared" si="55"/>
        <v>608177.375</v>
      </c>
      <c r="D776">
        <f t="shared" si="56"/>
        <v>2019</v>
      </c>
      <c r="E776">
        <f t="shared" si="57"/>
        <v>10</v>
      </c>
      <c r="F776" s="33">
        <v>10190</v>
      </c>
      <c r="G776" s="33" t="s">
        <v>29</v>
      </c>
      <c r="H776" s="33">
        <v>24</v>
      </c>
      <c r="I776" s="33" t="s">
        <v>74</v>
      </c>
      <c r="J776" s="34">
        <v>43753</v>
      </c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  <c r="AA776" s="33"/>
      <c r="AB776" s="33"/>
      <c r="AC776" s="33"/>
      <c r="AD776" s="33"/>
      <c r="AE776" s="33"/>
      <c r="AF776" s="33"/>
      <c r="AG776" s="33"/>
      <c r="AH776" s="33"/>
      <c r="AI776" s="2"/>
      <c r="AK776" s="3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48"/>
      <c r="BL776" s="3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</row>
    <row r="777" spans="1:89" ht="12.75" customHeight="1" x14ac:dyDescent="0.35">
      <c r="A777" s="15">
        <f t="shared" si="54"/>
        <v>43754</v>
      </c>
      <c r="B777" s="107">
        <v>14189042</v>
      </c>
      <c r="C777" s="4">
        <f t="shared" si="55"/>
        <v>591210.08333333337</v>
      </c>
      <c r="D777">
        <f t="shared" si="56"/>
        <v>2019</v>
      </c>
      <c r="E777">
        <f t="shared" si="57"/>
        <v>10</v>
      </c>
      <c r="F777" s="33">
        <v>10190</v>
      </c>
      <c r="G777" s="33" t="s">
        <v>29</v>
      </c>
      <c r="H777" s="33">
        <v>24</v>
      </c>
      <c r="I777" s="33" t="s">
        <v>74</v>
      </c>
      <c r="J777" s="34">
        <v>43754</v>
      </c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  <c r="AA777" s="33"/>
      <c r="AB777" s="33"/>
      <c r="AC777" s="33"/>
      <c r="AD777" s="33"/>
      <c r="AE777" s="33"/>
      <c r="AF777" s="33"/>
      <c r="AG777" s="33"/>
      <c r="AH777" s="33"/>
      <c r="AI777" s="2"/>
      <c r="AK777" s="3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48"/>
      <c r="BL777" s="3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</row>
    <row r="778" spans="1:89" ht="12.75" customHeight="1" x14ac:dyDescent="0.35">
      <c r="A778" s="15">
        <f t="shared" si="54"/>
        <v>43755</v>
      </c>
      <c r="B778" s="107">
        <v>13985674</v>
      </c>
      <c r="C778" s="4">
        <f t="shared" si="55"/>
        <v>582736.41666666663</v>
      </c>
      <c r="D778">
        <f t="shared" si="56"/>
        <v>2019</v>
      </c>
      <c r="E778">
        <f t="shared" si="57"/>
        <v>10</v>
      </c>
      <c r="F778" s="33">
        <v>10190</v>
      </c>
      <c r="G778" s="33" t="s">
        <v>29</v>
      </c>
      <c r="H778" s="33">
        <v>24</v>
      </c>
      <c r="I778" s="33" t="s">
        <v>74</v>
      </c>
      <c r="J778" s="34">
        <v>43755</v>
      </c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  <c r="AA778" s="33"/>
      <c r="AB778" s="33"/>
      <c r="AC778" s="33"/>
      <c r="AD778" s="33"/>
      <c r="AE778" s="33"/>
      <c r="AF778" s="33"/>
      <c r="AG778" s="33"/>
      <c r="AH778" s="33"/>
      <c r="AI778" s="2"/>
      <c r="AK778" s="3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48"/>
      <c r="BL778" s="3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</row>
    <row r="779" spans="1:89" ht="12.75" customHeight="1" x14ac:dyDescent="0.35">
      <c r="A779" s="15">
        <f t="shared" si="54"/>
        <v>43756</v>
      </c>
      <c r="B779" s="107">
        <v>14182440</v>
      </c>
      <c r="C779" s="4">
        <f t="shared" si="55"/>
        <v>590935</v>
      </c>
      <c r="D779">
        <f t="shared" si="56"/>
        <v>2019</v>
      </c>
      <c r="E779">
        <f t="shared" si="57"/>
        <v>10</v>
      </c>
      <c r="F779" s="33">
        <v>10190</v>
      </c>
      <c r="G779" s="33" t="s">
        <v>29</v>
      </c>
      <c r="H779" s="33">
        <v>24</v>
      </c>
      <c r="I779" s="33" t="s">
        <v>74</v>
      </c>
      <c r="J779" s="34">
        <v>43756</v>
      </c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  <c r="AA779" s="33"/>
      <c r="AB779" s="33"/>
      <c r="AC779" s="33"/>
      <c r="AD779" s="33"/>
      <c r="AE779" s="33"/>
      <c r="AF779" s="33"/>
      <c r="AG779" s="33"/>
      <c r="AH779" s="33"/>
      <c r="AI779" s="2"/>
      <c r="AK779" s="3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48"/>
      <c r="BL779" s="3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</row>
    <row r="780" spans="1:89" ht="12.75" customHeight="1" x14ac:dyDescent="0.35">
      <c r="A780" s="15">
        <f t="shared" si="54"/>
        <v>43757</v>
      </c>
      <c r="B780" s="107">
        <v>13772053</v>
      </c>
      <c r="C780" s="4">
        <f t="shared" si="55"/>
        <v>573835.54166666663</v>
      </c>
      <c r="D780">
        <f t="shared" si="56"/>
        <v>2019</v>
      </c>
      <c r="E780">
        <f t="shared" si="57"/>
        <v>10</v>
      </c>
      <c r="F780" s="33">
        <v>10190</v>
      </c>
      <c r="G780" s="33" t="s">
        <v>29</v>
      </c>
      <c r="H780" s="33">
        <v>24</v>
      </c>
      <c r="I780" s="33" t="s">
        <v>74</v>
      </c>
      <c r="J780" s="34">
        <v>43757</v>
      </c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  <c r="AA780" s="33"/>
      <c r="AB780" s="33"/>
      <c r="AC780" s="33"/>
      <c r="AD780" s="33"/>
      <c r="AE780" s="33"/>
      <c r="AF780" s="33"/>
      <c r="AG780" s="33"/>
      <c r="AH780" s="33"/>
      <c r="AI780" s="2"/>
      <c r="AK780" s="3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48"/>
      <c r="BL780" s="3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</row>
    <row r="781" spans="1:89" ht="12.75" customHeight="1" x14ac:dyDescent="0.35">
      <c r="A781" s="15">
        <f t="shared" si="54"/>
        <v>43758</v>
      </c>
      <c r="B781" s="107">
        <v>13726979</v>
      </c>
      <c r="C781" s="4">
        <f t="shared" si="55"/>
        <v>571957.45833333337</v>
      </c>
      <c r="D781">
        <f t="shared" si="56"/>
        <v>2019</v>
      </c>
      <c r="E781">
        <f t="shared" si="57"/>
        <v>10</v>
      </c>
      <c r="F781" s="33">
        <v>10190</v>
      </c>
      <c r="G781" s="33" t="s">
        <v>29</v>
      </c>
      <c r="H781" s="33">
        <v>24</v>
      </c>
      <c r="I781" s="33" t="s">
        <v>74</v>
      </c>
      <c r="J781" s="34">
        <v>43758</v>
      </c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  <c r="AA781" s="33"/>
      <c r="AB781" s="33"/>
      <c r="AC781" s="33"/>
      <c r="AD781" s="33"/>
      <c r="AE781" s="33"/>
      <c r="AF781" s="33"/>
      <c r="AG781" s="33"/>
      <c r="AH781" s="33"/>
      <c r="AI781" s="2"/>
      <c r="AK781" s="3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48"/>
      <c r="BL781" s="3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</row>
    <row r="782" spans="1:89" ht="12.75" customHeight="1" x14ac:dyDescent="0.35">
      <c r="A782" s="15">
        <f t="shared" si="54"/>
        <v>43759</v>
      </c>
      <c r="B782" s="107">
        <v>13606036</v>
      </c>
      <c r="C782" s="4">
        <f t="shared" si="55"/>
        <v>566918.16666666663</v>
      </c>
      <c r="D782">
        <f t="shared" si="56"/>
        <v>2019</v>
      </c>
      <c r="E782">
        <f t="shared" si="57"/>
        <v>10</v>
      </c>
      <c r="F782" s="33">
        <v>10190</v>
      </c>
      <c r="G782" s="33" t="s">
        <v>29</v>
      </c>
      <c r="H782" s="33">
        <v>24</v>
      </c>
      <c r="I782" s="33" t="s">
        <v>74</v>
      </c>
      <c r="J782" s="34">
        <v>43759</v>
      </c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  <c r="AA782" s="33"/>
      <c r="AB782" s="33"/>
      <c r="AC782" s="33"/>
      <c r="AD782" s="33"/>
      <c r="AE782" s="33"/>
      <c r="AF782" s="33"/>
      <c r="AG782" s="33"/>
      <c r="AH782" s="33"/>
      <c r="AI782" s="2"/>
      <c r="AK782" s="3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48"/>
      <c r="BL782" s="3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</row>
    <row r="783" spans="1:89" ht="12.75" customHeight="1" x14ac:dyDescent="0.35">
      <c r="A783" s="15">
        <f t="shared" si="54"/>
        <v>43760</v>
      </c>
      <c r="B783" s="107">
        <v>13140068</v>
      </c>
      <c r="C783" s="4">
        <f t="shared" si="55"/>
        <v>547502.83333333337</v>
      </c>
      <c r="D783">
        <f t="shared" si="56"/>
        <v>2019</v>
      </c>
      <c r="E783">
        <f t="shared" si="57"/>
        <v>10</v>
      </c>
      <c r="F783" s="33">
        <v>10190</v>
      </c>
      <c r="G783" s="33" t="s">
        <v>29</v>
      </c>
      <c r="H783" s="33">
        <v>24</v>
      </c>
      <c r="I783" s="33" t="s">
        <v>74</v>
      </c>
      <c r="J783" s="34">
        <v>43760</v>
      </c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  <c r="AA783" s="33"/>
      <c r="AB783" s="33"/>
      <c r="AC783" s="33"/>
      <c r="AD783" s="33"/>
      <c r="AE783" s="33"/>
      <c r="AF783" s="33"/>
      <c r="AG783" s="33"/>
      <c r="AH783" s="33"/>
      <c r="AI783" s="2"/>
      <c r="AK783" s="3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48"/>
      <c r="BL783" s="3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</row>
    <row r="784" spans="1:89" ht="12.75" customHeight="1" x14ac:dyDescent="0.35">
      <c r="A784" s="15">
        <f t="shared" si="54"/>
        <v>43761</v>
      </c>
      <c r="B784" s="107">
        <v>13334254</v>
      </c>
      <c r="C784" s="4">
        <f t="shared" si="55"/>
        <v>555593.91666666663</v>
      </c>
      <c r="D784">
        <f t="shared" si="56"/>
        <v>2019</v>
      </c>
      <c r="E784">
        <f t="shared" si="57"/>
        <v>10</v>
      </c>
      <c r="F784" s="33">
        <v>10190</v>
      </c>
      <c r="G784" s="33" t="s">
        <v>29</v>
      </c>
      <c r="H784" s="33">
        <v>24</v>
      </c>
      <c r="I784" s="33" t="s">
        <v>74</v>
      </c>
      <c r="J784" s="34">
        <v>43761</v>
      </c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  <c r="AA784" s="33"/>
      <c r="AB784" s="33"/>
      <c r="AC784" s="33"/>
      <c r="AD784" s="33"/>
      <c r="AE784" s="33"/>
      <c r="AF784" s="33"/>
      <c r="AG784" s="33"/>
      <c r="AH784" s="33"/>
      <c r="AI784" s="2"/>
      <c r="AK784" s="3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48"/>
      <c r="BL784" s="3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</row>
    <row r="785" spans="1:89" ht="12.75" customHeight="1" x14ac:dyDescent="0.35">
      <c r="A785" s="15">
        <f t="shared" si="54"/>
        <v>43762</v>
      </c>
      <c r="B785" s="107">
        <v>13405711</v>
      </c>
      <c r="C785" s="4">
        <f t="shared" si="55"/>
        <v>558571.29166666663</v>
      </c>
      <c r="D785">
        <f t="shared" si="56"/>
        <v>2019</v>
      </c>
      <c r="E785">
        <f t="shared" si="57"/>
        <v>10</v>
      </c>
      <c r="F785" s="33">
        <v>10190</v>
      </c>
      <c r="G785" s="33" t="s">
        <v>29</v>
      </c>
      <c r="H785" s="33">
        <v>24</v>
      </c>
      <c r="I785" s="33" t="s">
        <v>74</v>
      </c>
      <c r="J785" s="34">
        <v>43762</v>
      </c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  <c r="AA785" s="33"/>
      <c r="AB785" s="33"/>
      <c r="AC785" s="33"/>
      <c r="AD785" s="33"/>
      <c r="AE785" s="33"/>
      <c r="AF785" s="33"/>
      <c r="AG785" s="33"/>
      <c r="AH785" s="33"/>
      <c r="AI785" s="2"/>
      <c r="AK785" s="3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48"/>
      <c r="BL785" s="3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</row>
    <row r="786" spans="1:89" ht="12.75" customHeight="1" x14ac:dyDescent="0.35">
      <c r="A786" s="15">
        <f t="shared" si="54"/>
        <v>43763</v>
      </c>
      <c r="B786" s="107">
        <v>13418746</v>
      </c>
      <c r="C786" s="4">
        <f t="shared" si="55"/>
        <v>559114.41666666663</v>
      </c>
      <c r="D786">
        <f t="shared" si="56"/>
        <v>2019</v>
      </c>
      <c r="E786">
        <f t="shared" si="57"/>
        <v>10</v>
      </c>
      <c r="F786" s="33">
        <v>10190</v>
      </c>
      <c r="G786" s="33" t="s">
        <v>29</v>
      </c>
      <c r="H786" s="33">
        <v>24</v>
      </c>
      <c r="I786" s="33" t="s">
        <v>74</v>
      </c>
      <c r="J786" s="34">
        <v>43763</v>
      </c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  <c r="AA786" s="33"/>
      <c r="AB786" s="33"/>
      <c r="AC786" s="33"/>
      <c r="AD786" s="33"/>
      <c r="AE786" s="33"/>
      <c r="AF786" s="33"/>
      <c r="AG786" s="33"/>
      <c r="AH786" s="33"/>
      <c r="AI786" s="2"/>
      <c r="AK786" s="3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48"/>
      <c r="BL786" s="3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</row>
    <row r="787" spans="1:89" ht="12.75" customHeight="1" x14ac:dyDescent="0.35">
      <c r="A787" s="15">
        <f t="shared" si="54"/>
        <v>43764</v>
      </c>
      <c r="B787" s="107">
        <v>13254273</v>
      </c>
      <c r="C787" s="4">
        <f t="shared" si="55"/>
        <v>552261.375</v>
      </c>
      <c r="D787">
        <f t="shared" si="56"/>
        <v>2019</v>
      </c>
      <c r="E787">
        <f t="shared" si="57"/>
        <v>10</v>
      </c>
      <c r="F787" s="33">
        <v>10190</v>
      </c>
      <c r="G787" s="33" t="s">
        <v>29</v>
      </c>
      <c r="H787" s="33">
        <v>24</v>
      </c>
      <c r="I787" s="33" t="s">
        <v>74</v>
      </c>
      <c r="J787" s="34">
        <v>43764</v>
      </c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  <c r="AA787" s="33"/>
      <c r="AB787" s="33"/>
      <c r="AC787" s="33"/>
      <c r="AD787" s="33"/>
      <c r="AE787" s="33"/>
      <c r="AF787" s="33"/>
      <c r="AG787" s="33"/>
      <c r="AH787" s="33"/>
      <c r="AI787" s="2"/>
      <c r="AK787" s="3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48"/>
      <c r="BL787" s="3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</row>
    <row r="788" spans="1:89" ht="12.75" customHeight="1" x14ac:dyDescent="0.35">
      <c r="A788" s="15">
        <f t="shared" si="54"/>
        <v>43765</v>
      </c>
      <c r="B788" s="107">
        <v>13321707</v>
      </c>
      <c r="C788" s="4">
        <f t="shared" si="55"/>
        <v>555071.125</v>
      </c>
      <c r="D788">
        <f t="shared" si="56"/>
        <v>2019</v>
      </c>
      <c r="E788">
        <f t="shared" si="57"/>
        <v>10</v>
      </c>
      <c r="F788" s="33">
        <v>10190</v>
      </c>
      <c r="G788" s="33" t="s">
        <v>29</v>
      </c>
      <c r="H788" s="33">
        <v>24</v>
      </c>
      <c r="I788" s="33" t="s">
        <v>74</v>
      </c>
      <c r="J788" s="34">
        <v>43765</v>
      </c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  <c r="AA788" s="33"/>
      <c r="AB788" s="33"/>
      <c r="AC788" s="33"/>
      <c r="AD788" s="33"/>
      <c r="AE788" s="33"/>
      <c r="AF788" s="33"/>
      <c r="AG788" s="33"/>
      <c r="AH788" s="33"/>
      <c r="AI788" s="2"/>
      <c r="AK788" s="3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48"/>
      <c r="BL788" s="3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</row>
    <row r="789" spans="1:89" ht="12.75" customHeight="1" x14ac:dyDescent="0.35">
      <c r="A789" s="15">
        <f t="shared" si="54"/>
        <v>43766</v>
      </c>
      <c r="B789" s="107">
        <v>14151175</v>
      </c>
      <c r="C789" s="4">
        <f t="shared" si="55"/>
        <v>589632.29166666663</v>
      </c>
      <c r="D789">
        <f t="shared" si="56"/>
        <v>2019</v>
      </c>
      <c r="E789">
        <f t="shared" si="57"/>
        <v>10</v>
      </c>
      <c r="F789" s="33">
        <v>10190</v>
      </c>
      <c r="G789" s="33" t="s">
        <v>29</v>
      </c>
      <c r="H789" s="33">
        <v>24</v>
      </c>
      <c r="I789" s="33" t="s">
        <v>74</v>
      </c>
      <c r="J789" s="34">
        <v>43766</v>
      </c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  <c r="AA789" s="33"/>
      <c r="AB789" s="33"/>
      <c r="AC789" s="33"/>
      <c r="AD789" s="33"/>
      <c r="AE789" s="33"/>
      <c r="AF789" s="33"/>
      <c r="AG789" s="33"/>
      <c r="AH789" s="33"/>
      <c r="AI789" s="2"/>
      <c r="AK789" s="3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48"/>
      <c r="BL789" s="3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</row>
    <row r="790" spans="1:89" ht="12.75" customHeight="1" x14ac:dyDescent="0.35">
      <c r="A790" s="15">
        <f t="shared" si="54"/>
        <v>43767</v>
      </c>
      <c r="B790" s="107">
        <v>15070076</v>
      </c>
      <c r="C790" s="4">
        <f t="shared" si="55"/>
        <v>627919.83333333337</v>
      </c>
      <c r="D790">
        <f t="shared" si="56"/>
        <v>2019</v>
      </c>
      <c r="E790">
        <f t="shared" si="57"/>
        <v>10</v>
      </c>
      <c r="F790" s="33">
        <v>10190</v>
      </c>
      <c r="G790" s="33" t="s">
        <v>29</v>
      </c>
      <c r="H790" s="33">
        <v>24</v>
      </c>
      <c r="I790" s="33" t="s">
        <v>74</v>
      </c>
      <c r="J790" s="34">
        <v>43767</v>
      </c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  <c r="AA790" s="33"/>
      <c r="AB790" s="33"/>
      <c r="AC790" s="33"/>
      <c r="AD790" s="33"/>
      <c r="AE790" s="33"/>
      <c r="AF790" s="33"/>
      <c r="AG790" s="33"/>
      <c r="AH790" s="33"/>
      <c r="AI790" s="2"/>
      <c r="AK790" s="3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48"/>
      <c r="BL790" s="3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</row>
    <row r="791" spans="1:89" ht="12.75" customHeight="1" x14ac:dyDescent="0.35">
      <c r="A791" s="15">
        <f t="shared" si="54"/>
        <v>43768</v>
      </c>
      <c r="B791" s="107">
        <v>15238272</v>
      </c>
      <c r="C791" s="4">
        <f t="shared" si="55"/>
        <v>634928</v>
      </c>
      <c r="D791">
        <f t="shared" si="56"/>
        <v>2019</v>
      </c>
      <c r="E791">
        <f t="shared" si="57"/>
        <v>10</v>
      </c>
      <c r="F791" s="33">
        <v>10190</v>
      </c>
      <c r="G791" s="33" t="s">
        <v>29</v>
      </c>
      <c r="H791" s="33">
        <v>24</v>
      </c>
      <c r="I791" s="33" t="s">
        <v>74</v>
      </c>
      <c r="J791" s="34">
        <v>43768</v>
      </c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  <c r="AA791" s="33"/>
      <c r="AB791" s="33"/>
      <c r="AC791" s="33"/>
      <c r="AD791" s="33"/>
      <c r="AE791" s="33"/>
      <c r="AF791" s="33"/>
      <c r="AG791" s="33"/>
      <c r="AH791" s="33"/>
      <c r="AI791" s="2"/>
      <c r="AK791" s="3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48"/>
      <c r="BL791" s="3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</row>
    <row r="792" spans="1:89" ht="12.75" customHeight="1" x14ac:dyDescent="0.35">
      <c r="A792" s="15">
        <f t="shared" si="54"/>
        <v>43769</v>
      </c>
      <c r="B792" s="107">
        <v>14606184</v>
      </c>
      <c r="C792" s="4">
        <f t="shared" si="55"/>
        <v>608591</v>
      </c>
      <c r="D792">
        <f t="shared" si="56"/>
        <v>2019</v>
      </c>
      <c r="E792">
        <f t="shared" si="57"/>
        <v>10</v>
      </c>
      <c r="F792" s="33">
        <v>10190</v>
      </c>
      <c r="G792" s="33" t="s">
        <v>29</v>
      </c>
      <c r="H792" s="33">
        <v>24</v>
      </c>
      <c r="I792" s="33" t="s">
        <v>74</v>
      </c>
      <c r="J792" s="34">
        <v>43769</v>
      </c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  <c r="AA792" s="33"/>
      <c r="AB792" s="33"/>
      <c r="AC792" s="33"/>
      <c r="AD792" s="33"/>
      <c r="AE792" s="33"/>
      <c r="AF792" s="33"/>
      <c r="AG792" s="33"/>
      <c r="AH792" s="33"/>
      <c r="AI792" s="2"/>
      <c r="AK792" s="3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48"/>
      <c r="BL792" s="3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</row>
    <row r="793" spans="1:89" ht="12.75" customHeight="1" x14ac:dyDescent="0.35">
      <c r="A793" s="15">
        <f t="shared" si="54"/>
        <v>43770</v>
      </c>
      <c r="B793" s="107">
        <v>14193888</v>
      </c>
      <c r="C793" s="4">
        <f t="shared" si="55"/>
        <v>591412</v>
      </c>
      <c r="D793">
        <f t="shared" si="56"/>
        <v>2019</v>
      </c>
      <c r="E793">
        <f t="shared" si="57"/>
        <v>11</v>
      </c>
      <c r="F793" s="33">
        <v>10190</v>
      </c>
      <c r="G793" s="33" t="s">
        <v>29</v>
      </c>
      <c r="H793" s="33">
        <v>24</v>
      </c>
      <c r="I793" s="33" t="s">
        <v>74</v>
      </c>
      <c r="J793" s="34">
        <v>43770</v>
      </c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  <c r="AA793" s="33"/>
      <c r="AB793" s="33"/>
      <c r="AC793" s="33"/>
      <c r="AD793" s="33"/>
      <c r="AE793" s="33"/>
      <c r="AF793" s="33"/>
      <c r="AG793" s="33"/>
      <c r="AH793" s="33"/>
      <c r="AI793" s="2"/>
      <c r="AK793" s="3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48"/>
      <c r="BL793" s="3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</row>
    <row r="794" spans="1:89" ht="12.75" customHeight="1" x14ac:dyDescent="0.35">
      <c r="A794" s="15">
        <f t="shared" si="54"/>
        <v>43771</v>
      </c>
      <c r="B794" s="107">
        <v>13724201</v>
      </c>
      <c r="C794" s="4">
        <f t="shared" si="55"/>
        <v>571841.70833333337</v>
      </c>
      <c r="D794">
        <f t="shared" si="56"/>
        <v>2019</v>
      </c>
      <c r="E794">
        <f t="shared" si="57"/>
        <v>11</v>
      </c>
      <c r="F794" s="33">
        <v>10190</v>
      </c>
      <c r="G794" s="33" t="s">
        <v>29</v>
      </c>
      <c r="H794" s="33">
        <v>24</v>
      </c>
      <c r="I794" s="33" t="s">
        <v>74</v>
      </c>
      <c r="J794" s="34">
        <v>43771</v>
      </c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  <c r="AA794" s="33"/>
      <c r="AB794" s="33"/>
      <c r="AC794" s="33"/>
      <c r="AD794" s="33"/>
      <c r="AE794" s="33"/>
      <c r="AF794" s="33"/>
      <c r="AG794" s="33"/>
      <c r="AH794" s="33"/>
      <c r="AI794" s="2"/>
      <c r="AK794" s="3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48"/>
      <c r="BL794" s="3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</row>
    <row r="795" spans="1:89" ht="12.75" customHeight="1" x14ac:dyDescent="0.35">
      <c r="A795" s="15">
        <f t="shared" si="54"/>
        <v>43772</v>
      </c>
      <c r="B795" s="107">
        <v>14155703</v>
      </c>
      <c r="C795" s="4">
        <f t="shared" si="55"/>
        <v>566228.12</v>
      </c>
      <c r="D795">
        <f t="shared" si="56"/>
        <v>2019</v>
      </c>
      <c r="E795">
        <f t="shared" si="57"/>
        <v>11</v>
      </c>
      <c r="F795" s="33">
        <v>10190</v>
      </c>
      <c r="G795" s="33" t="s">
        <v>29</v>
      </c>
      <c r="H795" s="33">
        <v>25</v>
      </c>
      <c r="I795" s="33" t="s">
        <v>74</v>
      </c>
      <c r="J795" s="34">
        <v>43772</v>
      </c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  <c r="AA795" s="33"/>
      <c r="AB795" s="33"/>
      <c r="AC795" s="33"/>
      <c r="AD795" s="33"/>
      <c r="AE795" s="33"/>
      <c r="AF795" s="33"/>
      <c r="AG795" s="33"/>
      <c r="AH795" s="33"/>
      <c r="AI795" s="2"/>
      <c r="AK795" s="3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48"/>
      <c r="BL795" s="3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</row>
    <row r="796" spans="1:89" ht="12.75" customHeight="1" x14ac:dyDescent="0.35">
      <c r="A796" s="15">
        <f t="shared" si="54"/>
        <v>43773</v>
      </c>
      <c r="B796" s="107">
        <v>13998124</v>
      </c>
      <c r="C796" s="4">
        <f t="shared" si="55"/>
        <v>583255.16666666663</v>
      </c>
      <c r="D796">
        <f t="shared" si="56"/>
        <v>2019</v>
      </c>
      <c r="E796">
        <f t="shared" si="57"/>
        <v>11</v>
      </c>
      <c r="F796" s="33">
        <v>10190</v>
      </c>
      <c r="G796" s="33" t="s">
        <v>29</v>
      </c>
      <c r="H796" s="33">
        <v>24</v>
      </c>
      <c r="I796" s="33" t="s">
        <v>74</v>
      </c>
      <c r="J796" s="34">
        <v>43773</v>
      </c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  <c r="AA796" s="33"/>
      <c r="AB796" s="33"/>
      <c r="AC796" s="33"/>
      <c r="AD796" s="33"/>
      <c r="AE796" s="33"/>
      <c r="AF796" s="33"/>
      <c r="AG796" s="33"/>
      <c r="AH796" s="33"/>
      <c r="AI796" s="2"/>
      <c r="AK796" s="3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48"/>
      <c r="BL796" s="3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</row>
    <row r="797" spans="1:89" ht="12.75" customHeight="1" x14ac:dyDescent="0.35">
      <c r="A797" s="15">
        <f t="shared" si="54"/>
        <v>43774</v>
      </c>
      <c r="B797" s="107">
        <v>13881913</v>
      </c>
      <c r="C797" s="4">
        <f t="shared" si="55"/>
        <v>578413.04166666663</v>
      </c>
      <c r="D797">
        <f t="shared" si="56"/>
        <v>2019</v>
      </c>
      <c r="E797">
        <f t="shared" si="57"/>
        <v>11</v>
      </c>
      <c r="F797" s="33">
        <v>10190</v>
      </c>
      <c r="G797" s="33" t="s">
        <v>29</v>
      </c>
      <c r="H797" s="33">
        <v>24</v>
      </c>
      <c r="I797" s="33" t="s">
        <v>74</v>
      </c>
      <c r="J797" s="34">
        <v>43774</v>
      </c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  <c r="AA797" s="33"/>
      <c r="AB797" s="33"/>
      <c r="AC797" s="33"/>
      <c r="AD797" s="33"/>
      <c r="AE797" s="33"/>
      <c r="AF797" s="33"/>
      <c r="AG797" s="33"/>
      <c r="AH797" s="33"/>
      <c r="AI797" s="2"/>
      <c r="AK797" s="3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48"/>
      <c r="BL797" s="3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</row>
    <row r="798" spans="1:89" ht="12.75" customHeight="1" x14ac:dyDescent="0.35">
      <c r="A798" s="15">
        <f t="shared" si="54"/>
        <v>43775</v>
      </c>
      <c r="B798" s="107">
        <v>13298537</v>
      </c>
      <c r="C798" s="4">
        <f t="shared" si="55"/>
        <v>554105.70833333337</v>
      </c>
      <c r="D798">
        <f t="shared" si="56"/>
        <v>2019</v>
      </c>
      <c r="E798">
        <f t="shared" si="57"/>
        <v>11</v>
      </c>
      <c r="F798" s="33">
        <v>10190</v>
      </c>
      <c r="G798" s="33" t="s">
        <v>29</v>
      </c>
      <c r="H798" s="33">
        <v>24</v>
      </c>
      <c r="I798" s="33" t="s">
        <v>74</v>
      </c>
      <c r="J798" s="34">
        <v>43775</v>
      </c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  <c r="AA798" s="33"/>
      <c r="AB798" s="33"/>
      <c r="AC798" s="33"/>
      <c r="AD798" s="33"/>
      <c r="AE798" s="33"/>
      <c r="AF798" s="33"/>
      <c r="AG798" s="33"/>
      <c r="AH798" s="33"/>
      <c r="AI798" s="2"/>
      <c r="AK798" s="3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48"/>
      <c r="BL798" s="3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</row>
    <row r="799" spans="1:89" ht="12.75" customHeight="1" x14ac:dyDescent="0.35">
      <c r="A799" s="15">
        <f t="shared" si="54"/>
        <v>43776</v>
      </c>
      <c r="B799" s="107">
        <v>14085307</v>
      </c>
      <c r="C799" s="4">
        <f t="shared" si="55"/>
        <v>586887.79166666663</v>
      </c>
      <c r="D799">
        <f t="shared" si="56"/>
        <v>2019</v>
      </c>
      <c r="E799">
        <f t="shared" si="57"/>
        <v>11</v>
      </c>
      <c r="F799" s="33">
        <v>10190</v>
      </c>
      <c r="G799" s="33" t="s">
        <v>29</v>
      </c>
      <c r="H799" s="33">
        <v>24</v>
      </c>
      <c r="I799" s="33" t="s">
        <v>74</v>
      </c>
      <c r="J799" s="34">
        <v>43776</v>
      </c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  <c r="AA799" s="33"/>
      <c r="AB799" s="33"/>
      <c r="AC799" s="33"/>
      <c r="AD799" s="33"/>
      <c r="AE799" s="33"/>
      <c r="AF799" s="33"/>
      <c r="AG799" s="33"/>
      <c r="AH799" s="33"/>
      <c r="AI799" s="2"/>
      <c r="AK799" s="3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48"/>
      <c r="BL799" s="3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</row>
    <row r="800" spans="1:89" ht="12.75" customHeight="1" x14ac:dyDescent="0.35">
      <c r="A800" s="15">
        <f t="shared" si="54"/>
        <v>43777</v>
      </c>
      <c r="B800" s="107">
        <v>14309272</v>
      </c>
      <c r="C800" s="4">
        <f t="shared" si="55"/>
        <v>596219.66666666663</v>
      </c>
      <c r="D800">
        <f t="shared" si="56"/>
        <v>2019</v>
      </c>
      <c r="E800">
        <f t="shared" si="57"/>
        <v>11</v>
      </c>
      <c r="F800" s="33">
        <v>10190</v>
      </c>
      <c r="G800" s="33" t="s">
        <v>29</v>
      </c>
      <c r="H800" s="33">
        <v>24</v>
      </c>
      <c r="I800" s="33" t="s">
        <v>74</v>
      </c>
      <c r="J800" s="34">
        <v>43777</v>
      </c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  <c r="AA800" s="33"/>
      <c r="AB800" s="33"/>
      <c r="AC800" s="33"/>
      <c r="AD800" s="33"/>
      <c r="AE800" s="33"/>
      <c r="AF800" s="33"/>
      <c r="AG800" s="33"/>
      <c r="AH800" s="33"/>
      <c r="AI800" s="2"/>
      <c r="AK800" s="3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48"/>
      <c r="BL800" s="3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</row>
    <row r="801" spans="1:89" ht="12.75" customHeight="1" x14ac:dyDescent="0.35">
      <c r="A801" s="15">
        <f t="shared" ref="A801:A864" si="58">J801</f>
        <v>43778</v>
      </c>
      <c r="B801" s="107">
        <v>13782567</v>
      </c>
      <c r="C801" s="4">
        <f t="shared" ref="C801:C864" si="59">B801/H801</f>
        <v>574273.625</v>
      </c>
      <c r="D801">
        <f t="shared" ref="D801:D864" si="60">YEAR(J801)</f>
        <v>2019</v>
      </c>
      <c r="E801">
        <f t="shared" ref="E801:E864" si="61">MONTH(J801)</f>
        <v>11</v>
      </c>
      <c r="F801" s="33">
        <v>10190</v>
      </c>
      <c r="G801" s="33" t="s">
        <v>29</v>
      </c>
      <c r="H801" s="33">
        <v>24</v>
      </c>
      <c r="I801" s="33" t="s">
        <v>74</v>
      </c>
      <c r="J801" s="34">
        <v>43778</v>
      </c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  <c r="AA801" s="33"/>
      <c r="AB801" s="33"/>
      <c r="AC801" s="33"/>
      <c r="AD801" s="33"/>
      <c r="AE801" s="33"/>
      <c r="AF801" s="33"/>
      <c r="AG801" s="33"/>
      <c r="AH801" s="33"/>
      <c r="AI801" s="2"/>
      <c r="AK801" s="3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48"/>
      <c r="BL801" s="3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</row>
    <row r="802" spans="1:89" ht="12.75" customHeight="1" x14ac:dyDescent="0.35">
      <c r="A802" s="15">
        <f t="shared" si="58"/>
        <v>43779</v>
      </c>
      <c r="B802" s="107">
        <v>13266812</v>
      </c>
      <c r="C802" s="4">
        <f t="shared" si="59"/>
        <v>552783.83333333337</v>
      </c>
      <c r="D802">
        <f t="shared" si="60"/>
        <v>2019</v>
      </c>
      <c r="E802">
        <f t="shared" si="61"/>
        <v>11</v>
      </c>
      <c r="F802" s="33">
        <v>10190</v>
      </c>
      <c r="G802" s="33" t="s">
        <v>29</v>
      </c>
      <c r="H802" s="33">
        <v>24</v>
      </c>
      <c r="I802" s="33" t="s">
        <v>74</v>
      </c>
      <c r="J802" s="34">
        <v>43779</v>
      </c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  <c r="AA802" s="33"/>
      <c r="AB802" s="33"/>
      <c r="AC802" s="33"/>
      <c r="AD802" s="33"/>
      <c r="AE802" s="33"/>
      <c r="AF802" s="33"/>
      <c r="AG802" s="33"/>
      <c r="AH802" s="33"/>
      <c r="AI802" s="2"/>
      <c r="AK802" s="3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48"/>
      <c r="BL802" s="3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</row>
    <row r="803" spans="1:89" ht="12.75" customHeight="1" x14ac:dyDescent="0.35">
      <c r="A803" s="15">
        <f t="shared" si="58"/>
        <v>43780</v>
      </c>
      <c r="B803" s="107">
        <v>13943090</v>
      </c>
      <c r="C803" s="4">
        <f t="shared" si="59"/>
        <v>580962.08333333337</v>
      </c>
      <c r="D803">
        <f t="shared" si="60"/>
        <v>2019</v>
      </c>
      <c r="E803">
        <f t="shared" si="61"/>
        <v>11</v>
      </c>
      <c r="F803" s="33">
        <v>10190</v>
      </c>
      <c r="G803" s="33" t="s">
        <v>29</v>
      </c>
      <c r="H803" s="33">
        <v>24</v>
      </c>
      <c r="I803" s="33" t="s">
        <v>74</v>
      </c>
      <c r="J803" s="34">
        <v>43780</v>
      </c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  <c r="AA803" s="33"/>
      <c r="AB803" s="33"/>
      <c r="AC803" s="33"/>
      <c r="AD803" s="33"/>
      <c r="AE803" s="33"/>
      <c r="AF803" s="33"/>
      <c r="AG803" s="33"/>
      <c r="AH803" s="33"/>
      <c r="AI803" s="2"/>
      <c r="AK803" s="3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48"/>
      <c r="BL803" s="3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</row>
    <row r="804" spans="1:89" ht="12.75" customHeight="1" x14ac:dyDescent="0.35">
      <c r="A804" s="15">
        <f t="shared" si="58"/>
        <v>43781</v>
      </c>
      <c r="B804" s="107">
        <v>14129126</v>
      </c>
      <c r="C804" s="4">
        <f t="shared" si="59"/>
        <v>588713.58333333337</v>
      </c>
      <c r="D804">
        <f t="shared" si="60"/>
        <v>2019</v>
      </c>
      <c r="E804">
        <f t="shared" si="61"/>
        <v>11</v>
      </c>
      <c r="F804" s="33">
        <v>10190</v>
      </c>
      <c r="G804" s="33" t="s">
        <v>29</v>
      </c>
      <c r="H804" s="33">
        <v>24</v>
      </c>
      <c r="I804" s="33" t="s">
        <v>74</v>
      </c>
      <c r="J804" s="34">
        <v>43781</v>
      </c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  <c r="AA804" s="33"/>
      <c r="AB804" s="33"/>
      <c r="AC804" s="33"/>
      <c r="AD804" s="33"/>
      <c r="AE804" s="33"/>
      <c r="AF804" s="33"/>
      <c r="AG804" s="33"/>
      <c r="AH804" s="33"/>
      <c r="AI804" s="2"/>
      <c r="AK804" s="3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48"/>
      <c r="BL804" s="3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</row>
    <row r="805" spans="1:89" ht="12.75" customHeight="1" x14ac:dyDescent="0.35">
      <c r="A805" s="15">
        <f t="shared" si="58"/>
        <v>43782</v>
      </c>
      <c r="B805" s="107">
        <v>13995122</v>
      </c>
      <c r="C805" s="4">
        <f t="shared" si="59"/>
        <v>583130.08333333337</v>
      </c>
      <c r="D805">
        <f t="shared" si="60"/>
        <v>2019</v>
      </c>
      <c r="E805">
        <f t="shared" si="61"/>
        <v>11</v>
      </c>
      <c r="F805" s="33">
        <v>10190</v>
      </c>
      <c r="G805" s="33" t="s">
        <v>29</v>
      </c>
      <c r="H805" s="33">
        <v>24</v>
      </c>
      <c r="I805" s="33" t="s">
        <v>74</v>
      </c>
      <c r="J805" s="34">
        <v>43782</v>
      </c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  <c r="AA805" s="33"/>
      <c r="AB805" s="33"/>
      <c r="AC805" s="33"/>
      <c r="AD805" s="33"/>
      <c r="AE805" s="33"/>
      <c r="AF805" s="33"/>
      <c r="AG805" s="33"/>
      <c r="AH805" s="33"/>
      <c r="AI805" s="2"/>
      <c r="AK805" s="3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48"/>
      <c r="BL805" s="3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</row>
    <row r="806" spans="1:89" ht="12.75" customHeight="1" x14ac:dyDescent="0.35">
      <c r="A806" s="15">
        <f t="shared" si="58"/>
        <v>43783</v>
      </c>
      <c r="B806" s="107">
        <v>13606549</v>
      </c>
      <c r="C806" s="4">
        <f t="shared" si="59"/>
        <v>566939.54166666663</v>
      </c>
      <c r="D806">
        <f t="shared" si="60"/>
        <v>2019</v>
      </c>
      <c r="E806">
        <f t="shared" si="61"/>
        <v>11</v>
      </c>
      <c r="F806" s="33">
        <v>10190</v>
      </c>
      <c r="G806" s="33" t="s">
        <v>29</v>
      </c>
      <c r="H806" s="33">
        <v>24</v>
      </c>
      <c r="I806" s="33" t="s">
        <v>74</v>
      </c>
      <c r="J806" s="34">
        <v>43783</v>
      </c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  <c r="AA806" s="33"/>
      <c r="AB806" s="33"/>
      <c r="AC806" s="33"/>
      <c r="AD806" s="33"/>
      <c r="AE806" s="33"/>
      <c r="AF806" s="33"/>
      <c r="AG806" s="33"/>
      <c r="AH806" s="33"/>
      <c r="AI806" s="2"/>
      <c r="AK806" s="3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48"/>
      <c r="BL806" s="3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</row>
    <row r="807" spans="1:89" ht="12.75" customHeight="1" x14ac:dyDescent="0.35">
      <c r="A807" s="15">
        <f t="shared" si="58"/>
        <v>43784</v>
      </c>
      <c r="B807" s="107">
        <v>13552205</v>
      </c>
      <c r="C807" s="4">
        <f t="shared" si="59"/>
        <v>564675.20833333337</v>
      </c>
      <c r="D807">
        <f t="shared" si="60"/>
        <v>2019</v>
      </c>
      <c r="E807">
        <f t="shared" si="61"/>
        <v>11</v>
      </c>
      <c r="F807" s="33">
        <v>10190</v>
      </c>
      <c r="G807" s="33" t="s">
        <v>29</v>
      </c>
      <c r="H807" s="33">
        <v>24</v>
      </c>
      <c r="I807" s="33" t="s">
        <v>74</v>
      </c>
      <c r="J807" s="34">
        <v>43784</v>
      </c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  <c r="AA807" s="33"/>
      <c r="AB807" s="33"/>
      <c r="AC807" s="33"/>
      <c r="AD807" s="33"/>
      <c r="AE807" s="33"/>
      <c r="AF807" s="33"/>
      <c r="AG807" s="33"/>
      <c r="AH807" s="33"/>
      <c r="AI807" s="2"/>
      <c r="AK807" s="3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48"/>
      <c r="BL807" s="3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</row>
    <row r="808" spans="1:89" ht="12.75" customHeight="1" x14ac:dyDescent="0.35">
      <c r="A808" s="15">
        <f t="shared" si="58"/>
        <v>43785</v>
      </c>
      <c r="B808" s="107">
        <v>13081792</v>
      </c>
      <c r="C808" s="4">
        <f t="shared" si="59"/>
        <v>545074.66666666663</v>
      </c>
      <c r="D808">
        <f t="shared" si="60"/>
        <v>2019</v>
      </c>
      <c r="E808">
        <f t="shared" si="61"/>
        <v>11</v>
      </c>
      <c r="F808" s="33">
        <v>10190</v>
      </c>
      <c r="G808" s="33" t="s">
        <v>29</v>
      </c>
      <c r="H808" s="33">
        <v>24</v>
      </c>
      <c r="I808" s="33" t="s">
        <v>74</v>
      </c>
      <c r="J808" s="34">
        <v>43785</v>
      </c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  <c r="AA808" s="33"/>
      <c r="AB808" s="33"/>
      <c r="AC808" s="33"/>
      <c r="AD808" s="33"/>
      <c r="AE808" s="33"/>
      <c r="AF808" s="33"/>
      <c r="AG808" s="33"/>
      <c r="AH808" s="33"/>
      <c r="AI808" s="2"/>
      <c r="AK808" s="3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48"/>
      <c r="BL808" s="3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</row>
    <row r="809" spans="1:89" ht="12.75" customHeight="1" x14ac:dyDescent="0.35">
      <c r="A809" s="15">
        <f t="shared" si="58"/>
        <v>43786</v>
      </c>
      <c r="B809" s="107">
        <v>12667031</v>
      </c>
      <c r="C809" s="4">
        <f t="shared" si="59"/>
        <v>527792.95833333337</v>
      </c>
      <c r="D809">
        <f t="shared" si="60"/>
        <v>2019</v>
      </c>
      <c r="E809">
        <f t="shared" si="61"/>
        <v>11</v>
      </c>
      <c r="F809" s="33">
        <v>10190</v>
      </c>
      <c r="G809" s="33" t="s">
        <v>29</v>
      </c>
      <c r="H809" s="33">
        <v>24</v>
      </c>
      <c r="I809" s="33" t="s">
        <v>74</v>
      </c>
      <c r="J809" s="34">
        <v>43786</v>
      </c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  <c r="AA809" s="33"/>
      <c r="AB809" s="33"/>
      <c r="AC809" s="33"/>
      <c r="AD809" s="33"/>
      <c r="AE809" s="33"/>
      <c r="AF809" s="33"/>
      <c r="AG809" s="33"/>
      <c r="AH809" s="33"/>
      <c r="AI809" s="2"/>
      <c r="AK809" s="3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48"/>
      <c r="BL809" s="3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</row>
    <row r="810" spans="1:89" ht="12.75" customHeight="1" x14ac:dyDescent="0.35">
      <c r="A810" s="15">
        <f t="shared" si="58"/>
        <v>43787</v>
      </c>
      <c r="B810" s="107">
        <v>13528510</v>
      </c>
      <c r="C810" s="4">
        <f t="shared" si="59"/>
        <v>563687.91666666663</v>
      </c>
      <c r="D810">
        <f t="shared" si="60"/>
        <v>2019</v>
      </c>
      <c r="E810">
        <f t="shared" si="61"/>
        <v>11</v>
      </c>
      <c r="F810" s="33">
        <v>10190</v>
      </c>
      <c r="G810" s="33" t="s">
        <v>29</v>
      </c>
      <c r="H810" s="33">
        <v>24</v>
      </c>
      <c r="I810" s="33" t="s">
        <v>74</v>
      </c>
      <c r="J810" s="34">
        <v>43787</v>
      </c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  <c r="AA810" s="33"/>
      <c r="AB810" s="33"/>
      <c r="AC810" s="33"/>
      <c r="AD810" s="33"/>
      <c r="AE810" s="33"/>
      <c r="AF810" s="33"/>
      <c r="AG810" s="33"/>
      <c r="AH810" s="33"/>
      <c r="AI810" s="2"/>
      <c r="AK810" s="3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48"/>
      <c r="BL810" s="3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</row>
    <row r="811" spans="1:89" ht="12.75" customHeight="1" x14ac:dyDescent="0.35">
      <c r="A811" s="15">
        <f t="shared" si="58"/>
        <v>43788</v>
      </c>
      <c r="B811" s="107">
        <v>13224925</v>
      </c>
      <c r="C811" s="4">
        <f t="shared" si="59"/>
        <v>551038.54166666663</v>
      </c>
      <c r="D811">
        <f t="shared" si="60"/>
        <v>2019</v>
      </c>
      <c r="E811">
        <f t="shared" si="61"/>
        <v>11</v>
      </c>
      <c r="F811" s="33">
        <v>10190</v>
      </c>
      <c r="G811" s="33" t="s">
        <v>29</v>
      </c>
      <c r="H811" s="33">
        <v>24</v>
      </c>
      <c r="I811" s="33" t="s">
        <v>74</v>
      </c>
      <c r="J811" s="34">
        <v>43788</v>
      </c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  <c r="AA811" s="33"/>
      <c r="AB811" s="33"/>
      <c r="AC811" s="33"/>
      <c r="AD811" s="33"/>
      <c r="AE811" s="33"/>
      <c r="AF811" s="33"/>
      <c r="AG811" s="33"/>
      <c r="AH811" s="33"/>
      <c r="AI811" s="2"/>
      <c r="AK811" s="3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48"/>
      <c r="BL811" s="3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</row>
    <row r="812" spans="1:89" ht="12.75" customHeight="1" x14ac:dyDescent="0.35">
      <c r="A812" s="15">
        <f t="shared" si="58"/>
        <v>43789</v>
      </c>
      <c r="B812" s="107">
        <v>13511401</v>
      </c>
      <c r="C812" s="4">
        <f t="shared" si="59"/>
        <v>562975.04166666663</v>
      </c>
      <c r="D812">
        <f t="shared" si="60"/>
        <v>2019</v>
      </c>
      <c r="E812">
        <f t="shared" si="61"/>
        <v>11</v>
      </c>
      <c r="F812" s="33">
        <v>10190</v>
      </c>
      <c r="G812" s="33" t="s">
        <v>29</v>
      </c>
      <c r="H812" s="33">
        <v>24</v>
      </c>
      <c r="I812" s="33" t="s">
        <v>74</v>
      </c>
      <c r="J812" s="34">
        <v>43789</v>
      </c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  <c r="AA812" s="33"/>
      <c r="AB812" s="33"/>
      <c r="AC812" s="33"/>
      <c r="AD812" s="33"/>
      <c r="AE812" s="33"/>
      <c r="AF812" s="33"/>
      <c r="AG812" s="33"/>
      <c r="AH812" s="33"/>
      <c r="AI812" s="2"/>
      <c r="AK812" s="3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48"/>
      <c r="BL812" s="3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</row>
    <row r="813" spans="1:89" ht="12.75" customHeight="1" x14ac:dyDescent="0.35">
      <c r="A813" s="15">
        <f t="shared" si="58"/>
        <v>43790</v>
      </c>
      <c r="B813" s="107">
        <v>14130529</v>
      </c>
      <c r="C813" s="4">
        <f t="shared" si="59"/>
        <v>588772.04166666663</v>
      </c>
      <c r="D813">
        <f t="shared" si="60"/>
        <v>2019</v>
      </c>
      <c r="E813">
        <f t="shared" si="61"/>
        <v>11</v>
      </c>
      <c r="F813" s="33">
        <v>10190</v>
      </c>
      <c r="G813" s="33" t="s">
        <v>29</v>
      </c>
      <c r="H813" s="33">
        <v>24</v>
      </c>
      <c r="I813" s="33" t="s">
        <v>74</v>
      </c>
      <c r="J813" s="34">
        <v>43790</v>
      </c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  <c r="AA813" s="33"/>
      <c r="AB813" s="33"/>
      <c r="AC813" s="33"/>
      <c r="AD813" s="33"/>
      <c r="AE813" s="33"/>
      <c r="AF813" s="33"/>
      <c r="AG813" s="33"/>
      <c r="AH813" s="33"/>
      <c r="AI813" s="2"/>
      <c r="AK813" s="3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48"/>
      <c r="BL813" s="3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</row>
    <row r="814" spans="1:89" ht="12.75" customHeight="1" x14ac:dyDescent="0.35">
      <c r="A814" s="15">
        <f t="shared" si="58"/>
        <v>43791</v>
      </c>
      <c r="B814" s="107">
        <v>14982252</v>
      </c>
      <c r="C814" s="4">
        <f t="shared" si="59"/>
        <v>624260.5</v>
      </c>
      <c r="D814">
        <f t="shared" si="60"/>
        <v>2019</v>
      </c>
      <c r="E814">
        <f t="shared" si="61"/>
        <v>11</v>
      </c>
      <c r="F814" s="33">
        <v>10190</v>
      </c>
      <c r="G814" s="33" t="s">
        <v>29</v>
      </c>
      <c r="H814" s="33">
        <v>24</v>
      </c>
      <c r="I814" s="33" t="s">
        <v>74</v>
      </c>
      <c r="J814" s="34">
        <v>43791</v>
      </c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  <c r="AA814" s="33"/>
      <c r="AB814" s="33"/>
      <c r="AC814" s="33"/>
      <c r="AD814" s="33"/>
      <c r="AE814" s="33"/>
      <c r="AF814" s="33"/>
      <c r="AG814" s="33"/>
      <c r="AH814" s="33"/>
      <c r="AI814" s="2"/>
      <c r="AK814" s="3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48"/>
      <c r="BL814" s="3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</row>
    <row r="815" spans="1:89" ht="12.75" customHeight="1" x14ac:dyDescent="0.35">
      <c r="A815" s="15">
        <f t="shared" si="58"/>
        <v>43792</v>
      </c>
      <c r="B815" s="107">
        <v>14752439</v>
      </c>
      <c r="C815" s="4">
        <f t="shared" si="59"/>
        <v>614684.95833333337</v>
      </c>
      <c r="D815">
        <f t="shared" si="60"/>
        <v>2019</v>
      </c>
      <c r="E815">
        <f t="shared" si="61"/>
        <v>11</v>
      </c>
      <c r="F815" s="33">
        <v>10190</v>
      </c>
      <c r="G815" s="33" t="s">
        <v>29</v>
      </c>
      <c r="H815" s="33">
        <v>24</v>
      </c>
      <c r="I815" s="33" t="s">
        <v>74</v>
      </c>
      <c r="J815" s="34">
        <v>43792</v>
      </c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  <c r="AA815" s="33"/>
      <c r="AB815" s="33"/>
      <c r="AC815" s="33"/>
      <c r="AD815" s="33"/>
      <c r="AE815" s="33"/>
      <c r="AF815" s="33"/>
      <c r="AG815" s="33"/>
      <c r="AH815" s="33"/>
      <c r="AI815" s="2"/>
      <c r="AK815" s="3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48"/>
      <c r="BL815" s="3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</row>
    <row r="816" spans="1:89" ht="12.75" customHeight="1" x14ac:dyDescent="0.35">
      <c r="A816" s="15">
        <f t="shared" si="58"/>
        <v>43793</v>
      </c>
      <c r="B816" s="107">
        <v>13950598</v>
      </c>
      <c r="C816" s="4">
        <f t="shared" si="59"/>
        <v>581274.91666666663</v>
      </c>
      <c r="D816">
        <f t="shared" si="60"/>
        <v>2019</v>
      </c>
      <c r="E816">
        <f t="shared" si="61"/>
        <v>11</v>
      </c>
      <c r="F816" s="33">
        <v>10190</v>
      </c>
      <c r="G816" s="33" t="s">
        <v>29</v>
      </c>
      <c r="H816" s="33">
        <v>24</v>
      </c>
      <c r="I816" s="33" t="s">
        <v>74</v>
      </c>
      <c r="J816" s="34">
        <v>43793</v>
      </c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  <c r="AA816" s="33"/>
      <c r="AB816" s="33"/>
      <c r="AC816" s="33"/>
      <c r="AD816" s="33"/>
      <c r="AE816" s="33"/>
      <c r="AF816" s="33"/>
      <c r="AG816" s="33"/>
      <c r="AH816" s="33"/>
      <c r="AI816" s="2"/>
      <c r="AK816" s="3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48"/>
      <c r="BL816" s="3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</row>
    <row r="817" spans="1:89" ht="12.75" customHeight="1" x14ac:dyDescent="0.35">
      <c r="A817" s="15">
        <f t="shared" si="58"/>
        <v>43794</v>
      </c>
      <c r="B817" s="107">
        <v>14056561</v>
      </c>
      <c r="C817" s="4">
        <f t="shared" si="59"/>
        <v>585690.04166666663</v>
      </c>
      <c r="D817">
        <f t="shared" si="60"/>
        <v>2019</v>
      </c>
      <c r="E817">
        <f t="shared" si="61"/>
        <v>11</v>
      </c>
      <c r="F817" s="33">
        <v>10190</v>
      </c>
      <c r="G817" s="33" t="s">
        <v>29</v>
      </c>
      <c r="H817" s="33">
        <v>24</v>
      </c>
      <c r="I817" s="33" t="s">
        <v>74</v>
      </c>
      <c r="J817" s="34">
        <v>43794</v>
      </c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  <c r="AA817" s="33"/>
      <c r="AB817" s="33"/>
      <c r="AC817" s="33"/>
      <c r="AD817" s="33"/>
      <c r="AE817" s="33"/>
      <c r="AF817" s="33"/>
      <c r="AG817" s="33"/>
      <c r="AH817" s="33"/>
      <c r="AI817" s="2"/>
      <c r="AK817" s="3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48"/>
      <c r="BL817" s="3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</row>
    <row r="818" spans="1:89" ht="12.75" customHeight="1" x14ac:dyDescent="0.35">
      <c r="A818" s="15">
        <f t="shared" si="58"/>
        <v>43795</v>
      </c>
      <c r="B818" s="107">
        <v>14894010</v>
      </c>
      <c r="C818" s="4">
        <f t="shared" si="59"/>
        <v>620583.75</v>
      </c>
      <c r="D818">
        <f t="shared" si="60"/>
        <v>2019</v>
      </c>
      <c r="E818">
        <f t="shared" si="61"/>
        <v>11</v>
      </c>
      <c r="F818" s="33">
        <v>10190</v>
      </c>
      <c r="G818" s="33" t="s">
        <v>29</v>
      </c>
      <c r="H818" s="33">
        <v>24</v>
      </c>
      <c r="I818" s="33" t="s">
        <v>74</v>
      </c>
      <c r="J818" s="34">
        <v>43795</v>
      </c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  <c r="AA818" s="33"/>
      <c r="AB818" s="33"/>
      <c r="AC818" s="33"/>
      <c r="AD818" s="33"/>
      <c r="AE818" s="33"/>
      <c r="AF818" s="33"/>
      <c r="AG818" s="33"/>
      <c r="AH818" s="33"/>
      <c r="AI818" s="2"/>
      <c r="AK818" s="3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48"/>
      <c r="BL818" s="3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</row>
    <row r="819" spans="1:89" ht="12.75" customHeight="1" x14ac:dyDescent="0.35">
      <c r="A819" s="15">
        <f t="shared" si="58"/>
        <v>43796</v>
      </c>
      <c r="B819" s="107">
        <v>14946315</v>
      </c>
      <c r="C819" s="4">
        <f t="shared" si="59"/>
        <v>622763.125</v>
      </c>
      <c r="D819">
        <f t="shared" si="60"/>
        <v>2019</v>
      </c>
      <c r="E819">
        <f t="shared" si="61"/>
        <v>11</v>
      </c>
      <c r="F819" s="33">
        <v>10190</v>
      </c>
      <c r="G819" s="33" t="s">
        <v>29</v>
      </c>
      <c r="H819" s="33">
        <v>24</v>
      </c>
      <c r="I819" s="33" t="s">
        <v>74</v>
      </c>
      <c r="J819" s="34">
        <v>43796</v>
      </c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  <c r="AA819" s="33"/>
      <c r="AB819" s="33"/>
      <c r="AC819" s="33"/>
      <c r="AD819" s="33"/>
      <c r="AE819" s="33"/>
      <c r="AF819" s="33"/>
      <c r="AG819" s="33"/>
      <c r="AH819" s="33"/>
      <c r="AI819" s="2"/>
      <c r="AK819" s="3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48"/>
      <c r="BL819" s="3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</row>
    <row r="820" spans="1:89" ht="12.75" customHeight="1" x14ac:dyDescent="0.35">
      <c r="A820" s="15">
        <f t="shared" si="58"/>
        <v>43797</v>
      </c>
      <c r="B820" s="107">
        <v>14577347</v>
      </c>
      <c r="C820" s="4">
        <f t="shared" si="59"/>
        <v>607389.45833333337</v>
      </c>
      <c r="D820">
        <f t="shared" si="60"/>
        <v>2019</v>
      </c>
      <c r="E820">
        <f t="shared" si="61"/>
        <v>11</v>
      </c>
      <c r="F820" s="33">
        <v>10190</v>
      </c>
      <c r="G820" s="33" t="s">
        <v>29</v>
      </c>
      <c r="H820" s="33">
        <v>24</v>
      </c>
      <c r="I820" s="33" t="s">
        <v>74</v>
      </c>
      <c r="J820" s="34">
        <v>43797</v>
      </c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  <c r="AA820" s="33"/>
      <c r="AB820" s="33"/>
      <c r="AC820" s="33"/>
      <c r="AD820" s="33"/>
      <c r="AE820" s="33"/>
      <c r="AF820" s="33"/>
      <c r="AG820" s="33"/>
      <c r="AH820" s="33"/>
      <c r="AI820" s="2"/>
      <c r="AK820" s="3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48"/>
      <c r="BL820" s="3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</row>
    <row r="821" spans="1:89" ht="12.75" customHeight="1" x14ac:dyDescent="0.35">
      <c r="A821" s="15">
        <f t="shared" si="58"/>
        <v>43798</v>
      </c>
      <c r="B821" s="107">
        <v>14697903</v>
      </c>
      <c r="C821" s="4">
        <f t="shared" si="59"/>
        <v>612412.625</v>
      </c>
      <c r="D821">
        <f t="shared" si="60"/>
        <v>2019</v>
      </c>
      <c r="E821">
        <f t="shared" si="61"/>
        <v>11</v>
      </c>
      <c r="F821" s="33">
        <v>10190</v>
      </c>
      <c r="G821" s="33" t="s">
        <v>29</v>
      </c>
      <c r="H821" s="33">
        <v>24</v>
      </c>
      <c r="I821" s="33" t="s">
        <v>74</v>
      </c>
      <c r="J821" s="34">
        <v>43798</v>
      </c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  <c r="AA821" s="33"/>
      <c r="AB821" s="33"/>
      <c r="AC821" s="33"/>
      <c r="AD821" s="33"/>
      <c r="AE821" s="33"/>
      <c r="AF821" s="33"/>
      <c r="AG821" s="33"/>
      <c r="AH821" s="33"/>
      <c r="AI821" s="2"/>
      <c r="AK821" s="3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48"/>
      <c r="BL821" s="3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</row>
    <row r="822" spans="1:89" ht="12.75" customHeight="1" x14ac:dyDescent="0.35">
      <c r="A822" s="15">
        <f t="shared" si="58"/>
        <v>43799</v>
      </c>
      <c r="B822" s="107">
        <v>14693008</v>
      </c>
      <c r="C822" s="4">
        <f t="shared" si="59"/>
        <v>612208.66666666663</v>
      </c>
      <c r="D822">
        <f t="shared" si="60"/>
        <v>2019</v>
      </c>
      <c r="E822">
        <f t="shared" si="61"/>
        <v>11</v>
      </c>
      <c r="F822" s="33">
        <v>10190</v>
      </c>
      <c r="G822" s="33" t="s">
        <v>29</v>
      </c>
      <c r="H822" s="33">
        <v>24</v>
      </c>
      <c r="I822" s="33" t="s">
        <v>74</v>
      </c>
      <c r="J822" s="34">
        <v>43799</v>
      </c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  <c r="AA822" s="33"/>
      <c r="AB822" s="33"/>
      <c r="AC822" s="33"/>
      <c r="AD822" s="33"/>
      <c r="AE822" s="33"/>
      <c r="AF822" s="33"/>
      <c r="AG822" s="33"/>
      <c r="AH822" s="33"/>
      <c r="AI822" s="2"/>
      <c r="AK822" s="3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48"/>
      <c r="BL822" s="3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</row>
    <row r="823" spans="1:89" ht="12.75" customHeight="1" x14ac:dyDescent="0.35">
      <c r="A823" s="15">
        <f t="shared" si="58"/>
        <v>43800</v>
      </c>
      <c r="B823" s="107">
        <v>14812481</v>
      </c>
      <c r="C823" s="4">
        <f t="shared" si="59"/>
        <v>617186.70833333337</v>
      </c>
      <c r="D823">
        <f t="shared" si="60"/>
        <v>2019</v>
      </c>
      <c r="E823">
        <f t="shared" si="61"/>
        <v>12</v>
      </c>
      <c r="F823" s="33">
        <v>10190</v>
      </c>
      <c r="G823" s="33" t="s">
        <v>29</v>
      </c>
      <c r="H823" s="33">
        <v>24</v>
      </c>
      <c r="I823" s="33" t="s">
        <v>74</v>
      </c>
      <c r="J823" s="34">
        <v>43800</v>
      </c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  <c r="AA823" s="33"/>
      <c r="AB823" s="33"/>
      <c r="AC823" s="33"/>
      <c r="AD823" s="33"/>
      <c r="AE823" s="33"/>
      <c r="AF823" s="33"/>
      <c r="AG823" s="33"/>
      <c r="AH823" s="33"/>
      <c r="AI823" s="2"/>
      <c r="AK823" s="3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48"/>
      <c r="BL823" s="3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</row>
    <row r="824" spans="1:89" ht="12.75" customHeight="1" x14ac:dyDescent="0.35">
      <c r="A824" s="15">
        <f t="shared" si="58"/>
        <v>43801</v>
      </c>
      <c r="B824" s="107">
        <v>15219132</v>
      </c>
      <c r="C824" s="4">
        <f t="shared" si="59"/>
        <v>634130.5</v>
      </c>
      <c r="D824">
        <f t="shared" si="60"/>
        <v>2019</v>
      </c>
      <c r="E824">
        <f t="shared" si="61"/>
        <v>12</v>
      </c>
      <c r="F824" s="33">
        <v>10190</v>
      </c>
      <c r="G824" s="33" t="s">
        <v>29</v>
      </c>
      <c r="H824" s="33">
        <v>24</v>
      </c>
      <c r="I824" s="33" t="s">
        <v>74</v>
      </c>
      <c r="J824" s="34">
        <v>43801</v>
      </c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  <c r="AA824" s="33"/>
      <c r="AB824" s="33"/>
      <c r="AC824" s="33"/>
      <c r="AD824" s="33"/>
      <c r="AE824" s="33"/>
      <c r="AF824" s="33"/>
      <c r="AG824" s="33"/>
      <c r="AH824" s="33"/>
      <c r="AI824" s="2"/>
      <c r="AK824" s="3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48"/>
      <c r="BL824" s="3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</row>
    <row r="825" spans="1:89" ht="12.75" customHeight="1" x14ac:dyDescent="0.35">
      <c r="A825" s="15">
        <f t="shared" si="58"/>
        <v>43802</v>
      </c>
      <c r="B825" s="107">
        <v>15141674</v>
      </c>
      <c r="C825" s="4">
        <f t="shared" si="59"/>
        <v>630903.08333333337</v>
      </c>
      <c r="D825">
        <f t="shared" si="60"/>
        <v>2019</v>
      </c>
      <c r="E825">
        <f t="shared" si="61"/>
        <v>12</v>
      </c>
      <c r="F825" s="33">
        <v>10190</v>
      </c>
      <c r="G825" s="33" t="s">
        <v>29</v>
      </c>
      <c r="H825" s="33">
        <v>24</v>
      </c>
      <c r="I825" s="33" t="s">
        <v>74</v>
      </c>
      <c r="J825" s="34">
        <v>43802</v>
      </c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  <c r="AA825" s="33"/>
      <c r="AB825" s="33"/>
      <c r="AC825" s="33"/>
      <c r="AD825" s="33"/>
      <c r="AE825" s="33"/>
      <c r="AF825" s="33"/>
      <c r="AG825" s="33"/>
      <c r="AH825" s="33"/>
      <c r="AI825" s="2"/>
      <c r="AK825" s="3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48"/>
      <c r="BL825" s="3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</row>
    <row r="826" spans="1:89" ht="12.75" customHeight="1" x14ac:dyDescent="0.35">
      <c r="A826" s="15">
        <f t="shared" si="58"/>
        <v>43803</v>
      </c>
      <c r="B826" s="107">
        <v>14846503</v>
      </c>
      <c r="C826" s="4">
        <f t="shared" si="59"/>
        <v>618604.29166666663</v>
      </c>
      <c r="D826">
        <f t="shared" si="60"/>
        <v>2019</v>
      </c>
      <c r="E826">
        <f t="shared" si="61"/>
        <v>12</v>
      </c>
      <c r="F826" s="33">
        <v>10190</v>
      </c>
      <c r="G826" s="33" t="s">
        <v>29</v>
      </c>
      <c r="H826" s="33">
        <v>24</v>
      </c>
      <c r="I826" s="33" t="s">
        <v>74</v>
      </c>
      <c r="J826" s="34">
        <v>43803</v>
      </c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  <c r="AA826" s="33"/>
      <c r="AB826" s="33"/>
      <c r="AC826" s="33"/>
      <c r="AD826" s="33"/>
      <c r="AE826" s="33"/>
      <c r="AF826" s="33"/>
      <c r="AG826" s="33"/>
      <c r="AH826" s="33"/>
      <c r="AI826" s="2"/>
      <c r="AK826" s="3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48"/>
      <c r="BL826" s="3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</row>
    <row r="827" spans="1:89" ht="12.75" customHeight="1" x14ac:dyDescent="0.35">
      <c r="A827" s="15">
        <f t="shared" si="58"/>
        <v>43804</v>
      </c>
      <c r="B827" s="107">
        <v>14305209</v>
      </c>
      <c r="C827" s="4">
        <f t="shared" si="59"/>
        <v>596050.375</v>
      </c>
      <c r="D827">
        <f t="shared" si="60"/>
        <v>2019</v>
      </c>
      <c r="E827">
        <f t="shared" si="61"/>
        <v>12</v>
      </c>
      <c r="F827" s="33">
        <v>10190</v>
      </c>
      <c r="G827" s="33" t="s">
        <v>29</v>
      </c>
      <c r="H827" s="33">
        <v>24</v>
      </c>
      <c r="I827" s="33" t="s">
        <v>74</v>
      </c>
      <c r="J827" s="34">
        <v>43804</v>
      </c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  <c r="AA827" s="33"/>
      <c r="AB827" s="33"/>
      <c r="AC827" s="33"/>
      <c r="AD827" s="33"/>
      <c r="AE827" s="33"/>
      <c r="AF827" s="33"/>
      <c r="AG827" s="33"/>
      <c r="AH827" s="33"/>
      <c r="AI827" s="2"/>
      <c r="AK827" s="3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48"/>
      <c r="BL827" s="3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</row>
    <row r="828" spans="1:89" ht="12.75" customHeight="1" x14ac:dyDescent="0.35">
      <c r="A828" s="15">
        <f t="shared" si="58"/>
        <v>43805</v>
      </c>
      <c r="B828" s="107">
        <v>14129038</v>
      </c>
      <c r="C828" s="4">
        <f t="shared" si="59"/>
        <v>588709.91666666663</v>
      </c>
      <c r="D828">
        <f t="shared" si="60"/>
        <v>2019</v>
      </c>
      <c r="E828">
        <f t="shared" si="61"/>
        <v>12</v>
      </c>
      <c r="F828" s="33">
        <v>10190</v>
      </c>
      <c r="G828" s="33" t="s">
        <v>29</v>
      </c>
      <c r="H828" s="33">
        <v>24</v>
      </c>
      <c r="I828" s="33" t="s">
        <v>74</v>
      </c>
      <c r="J828" s="34">
        <v>43805</v>
      </c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  <c r="AA828" s="33"/>
      <c r="AB828" s="33"/>
      <c r="AC828" s="33"/>
      <c r="AD828" s="33"/>
      <c r="AE828" s="33"/>
      <c r="AF828" s="33"/>
      <c r="AG828" s="33"/>
      <c r="AH828" s="33"/>
      <c r="AI828" s="2"/>
      <c r="AK828" s="3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48"/>
      <c r="BL828" s="3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</row>
    <row r="829" spans="1:89" ht="12.75" customHeight="1" x14ac:dyDescent="0.35">
      <c r="A829" s="15">
        <f t="shared" si="58"/>
        <v>43806</v>
      </c>
      <c r="B829" s="107">
        <v>13589183</v>
      </c>
      <c r="C829" s="4">
        <f t="shared" si="59"/>
        <v>566215.95833333337</v>
      </c>
      <c r="D829">
        <f t="shared" si="60"/>
        <v>2019</v>
      </c>
      <c r="E829">
        <f t="shared" si="61"/>
        <v>12</v>
      </c>
      <c r="F829" s="33">
        <v>10190</v>
      </c>
      <c r="G829" s="33" t="s">
        <v>29</v>
      </c>
      <c r="H829" s="33">
        <v>24</v>
      </c>
      <c r="I829" s="33" t="s">
        <v>74</v>
      </c>
      <c r="J829" s="34">
        <v>43806</v>
      </c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  <c r="AA829" s="33"/>
      <c r="AB829" s="33"/>
      <c r="AC829" s="33"/>
      <c r="AD829" s="33"/>
      <c r="AE829" s="33"/>
      <c r="AF829" s="33"/>
      <c r="AG829" s="33"/>
      <c r="AH829" s="33"/>
      <c r="AI829" s="2"/>
      <c r="AK829" s="3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48"/>
      <c r="BL829" s="3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</row>
    <row r="830" spans="1:89" ht="12.75" customHeight="1" x14ac:dyDescent="0.35">
      <c r="A830" s="15">
        <f t="shared" si="58"/>
        <v>43807</v>
      </c>
      <c r="B830" s="107">
        <v>13242116</v>
      </c>
      <c r="C830" s="4">
        <f t="shared" si="59"/>
        <v>551754.83333333337</v>
      </c>
      <c r="D830">
        <f t="shared" si="60"/>
        <v>2019</v>
      </c>
      <c r="E830">
        <f t="shared" si="61"/>
        <v>12</v>
      </c>
      <c r="F830" s="33">
        <v>10190</v>
      </c>
      <c r="G830" s="33" t="s">
        <v>29</v>
      </c>
      <c r="H830" s="33">
        <v>24</v>
      </c>
      <c r="I830" s="33" t="s">
        <v>74</v>
      </c>
      <c r="J830" s="34">
        <v>43807</v>
      </c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  <c r="AA830" s="33"/>
      <c r="AB830" s="33"/>
      <c r="AC830" s="33"/>
      <c r="AD830" s="33"/>
      <c r="AE830" s="33"/>
      <c r="AF830" s="33"/>
      <c r="AG830" s="33"/>
      <c r="AH830" s="33"/>
      <c r="AI830" s="2"/>
      <c r="AK830" s="3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48"/>
      <c r="BL830" s="3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</row>
    <row r="831" spans="1:89" ht="12.75" customHeight="1" x14ac:dyDescent="0.35">
      <c r="A831" s="15">
        <f t="shared" si="58"/>
        <v>43808</v>
      </c>
      <c r="B831" s="107">
        <v>14694853</v>
      </c>
      <c r="C831" s="4">
        <f t="shared" si="59"/>
        <v>612285.54166666663</v>
      </c>
      <c r="D831">
        <f t="shared" si="60"/>
        <v>2019</v>
      </c>
      <c r="E831">
        <f t="shared" si="61"/>
        <v>12</v>
      </c>
      <c r="F831" s="33">
        <v>10190</v>
      </c>
      <c r="G831" s="33" t="s">
        <v>29</v>
      </c>
      <c r="H831" s="33">
        <v>24</v>
      </c>
      <c r="I831" s="33" t="s">
        <v>74</v>
      </c>
      <c r="J831" s="34">
        <v>43808</v>
      </c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  <c r="AA831" s="33"/>
      <c r="AB831" s="33"/>
      <c r="AC831" s="33"/>
      <c r="AD831" s="33"/>
      <c r="AE831" s="33"/>
      <c r="AF831" s="33"/>
      <c r="AG831" s="33"/>
      <c r="AH831" s="33"/>
      <c r="AI831" s="2"/>
      <c r="AK831" s="3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48"/>
      <c r="BL831" s="3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</row>
    <row r="832" spans="1:89" ht="12.75" customHeight="1" x14ac:dyDescent="0.35">
      <c r="A832" s="15">
        <f t="shared" si="58"/>
        <v>43809</v>
      </c>
      <c r="B832" s="107">
        <v>14898874</v>
      </c>
      <c r="C832" s="4">
        <f t="shared" si="59"/>
        <v>620786.41666666663</v>
      </c>
      <c r="D832">
        <f t="shared" si="60"/>
        <v>2019</v>
      </c>
      <c r="E832">
        <f t="shared" si="61"/>
        <v>12</v>
      </c>
      <c r="F832" s="33">
        <v>10190</v>
      </c>
      <c r="G832" s="33" t="s">
        <v>29</v>
      </c>
      <c r="H832" s="33">
        <v>24</v>
      </c>
      <c r="I832" s="33" t="s">
        <v>74</v>
      </c>
      <c r="J832" s="34">
        <v>43809</v>
      </c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  <c r="AA832" s="33"/>
      <c r="AB832" s="33"/>
      <c r="AC832" s="33"/>
      <c r="AD832" s="33"/>
      <c r="AE832" s="33"/>
      <c r="AF832" s="33"/>
      <c r="AG832" s="33"/>
      <c r="AH832" s="33"/>
      <c r="AI832" s="2"/>
      <c r="AK832" s="3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48"/>
      <c r="BL832" s="3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</row>
    <row r="833" spans="1:89" ht="12.75" customHeight="1" x14ac:dyDescent="0.35">
      <c r="A833" s="15">
        <f t="shared" si="58"/>
        <v>43810</v>
      </c>
      <c r="B833" s="107">
        <v>14847085</v>
      </c>
      <c r="C833" s="4">
        <f t="shared" si="59"/>
        <v>618628.54166666663</v>
      </c>
      <c r="D833">
        <f t="shared" si="60"/>
        <v>2019</v>
      </c>
      <c r="E833">
        <f t="shared" si="61"/>
        <v>12</v>
      </c>
      <c r="F833" s="33">
        <v>10190</v>
      </c>
      <c r="G833" s="33" t="s">
        <v>29</v>
      </c>
      <c r="H833" s="33">
        <v>24</v>
      </c>
      <c r="I833" s="33" t="s">
        <v>74</v>
      </c>
      <c r="J833" s="34">
        <v>43810</v>
      </c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  <c r="AA833" s="33"/>
      <c r="AB833" s="33"/>
      <c r="AC833" s="33"/>
      <c r="AD833" s="33"/>
      <c r="AE833" s="33"/>
      <c r="AF833" s="33"/>
      <c r="AG833" s="33"/>
      <c r="AH833" s="33"/>
      <c r="AI833" s="2"/>
      <c r="AK833" s="3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48"/>
      <c r="BL833" s="3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</row>
    <row r="834" spans="1:89" ht="12.75" customHeight="1" x14ac:dyDescent="0.35">
      <c r="A834" s="15">
        <f t="shared" si="58"/>
        <v>43811</v>
      </c>
      <c r="B834" s="107">
        <v>14778289</v>
      </c>
      <c r="C834" s="4">
        <f t="shared" si="59"/>
        <v>615762.04166666663</v>
      </c>
      <c r="D834">
        <f t="shared" si="60"/>
        <v>2019</v>
      </c>
      <c r="E834">
        <f t="shared" si="61"/>
        <v>12</v>
      </c>
      <c r="F834" s="33">
        <v>10190</v>
      </c>
      <c r="G834" s="33" t="s">
        <v>29</v>
      </c>
      <c r="H834" s="33">
        <v>24</v>
      </c>
      <c r="I834" s="33" t="s">
        <v>74</v>
      </c>
      <c r="J834" s="34">
        <v>43811</v>
      </c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  <c r="AA834" s="33"/>
      <c r="AB834" s="33"/>
      <c r="AC834" s="33"/>
      <c r="AD834" s="33"/>
      <c r="AE834" s="33"/>
      <c r="AF834" s="33"/>
      <c r="AG834" s="33"/>
      <c r="AH834" s="33"/>
      <c r="AI834" s="2"/>
      <c r="AK834" s="3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48"/>
      <c r="BL834" s="3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</row>
    <row r="835" spans="1:89" ht="12.75" customHeight="1" x14ac:dyDescent="0.35">
      <c r="A835" s="15">
        <f t="shared" si="58"/>
        <v>43812</v>
      </c>
      <c r="B835" s="107">
        <v>14758396</v>
      </c>
      <c r="C835" s="4">
        <f t="shared" si="59"/>
        <v>614933.16666666663</v>
      </c>
      <c r="D835">
        <f t="shared" si="60"/>
        <v>2019</v>
      </c>
      <c r="E835">
        <f t="shared" si="61"/>
        <v>12</v>
      </c>
      <c r="F835" s="33">
        <v>10190</v>
      </c>
      <c r="G835" s="33" t="s">
        <v>29</v>
      </c>
      <c r="H835" s="33">
        <v>24</v>
      </c>
      <c r="I835" s="33" t="s">
        <v>74</v>
      </c>
      <c r="J835" s="34">
        <v>43812</v>
      </c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  <c r="AA835" s="33"/>
      <c r="AB835" s="33"/>
      <c r="AC835" s="33"/>
      <c r="AD835" s="33"/>
      <c r="AE835" s="33"/>
      <c r="AF835" s="33"/>
      <c r="AG835" s="33"/>
      <c r="AH835" s="33"/>
      <c r="AI835" s="2"/>
      <c r="AK835" s="3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48"/>
      <c r="BL835" s="3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</row>
    <row r="836" spans="1:89" ht="12.75" customHeight="1" x14ac:dyDescent="0.35">
      <c r="A836" s="15">
        <f t="shared" si="58"/>
        <v>43813</v>
      </c>
      <c r="B836" s="107">
        <v>14819183</v>
      </c>
      <c r="C836" s="4">
        <f t="shared" si="59"/>
        <v>617465.95833333337</v>
      </c>
      <c r="D836">
        <f t="shared" si="60"/>
        <v>2019</v>
      </c>
      <c r="E836">
        <f t="shared" si="61"/>
        <v>12</v>
      </c>
      <c r="F836" s="33">
        <v>10190</v>
      </c>
      <c r="G836" s="33" t="s">
        <v>29</v>
      </c>
      <c r="H836" s="33">
        <v>24</v>
      </c>
      <c r="I836" s="33" t="s">
        <v>74</v>
      </c>
      <c r="J836" s="34">
        <v>43813</v>
      </c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  <c r="AA836" s="33"/>
      <c r="AB836" s="33"/>
      <c r="AC836" s="33"/>
      <c r="AD836" s="33"/>
      <c r="AE836" s="33"/>
      <c r="AF836" s="33"/>
      <c r="AG836" s="33"/>
      <c r="AH836" s="33"/>
      <c r="AI836" s="2"/>
      <c r="AK836" s="3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48"/>
      <c r="BL836" s="3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</row>
    <row r="837" spans="1:89" ht="12.75" customHeight="1" x14ac:dyDescent="0.35">
      <c r="A837" s="15">
        <f t="shared" si="58"/>
        <v>43814</v>
      </c>
      <c r="B837" s="107">
        <v>14793155</v>
      </c>
      <c r="C837" s="4">
        <f t="shared" si="59"/>
        <v>616381.45833333337</v>
      </c>
      <c r="D837">
        <f t="shared" si="60"/>
        <v>2019</v>
      </c>
      <c r="E837">
        <f t="shared" si="61"/>
        <v>12</v>
      </c>
      <c r="F837" s="33">
        <v>10190</v>
      </c>
      <c r="G837" s="33" t="s">
        <v>29</v>
      </c>
      <c r="H837" s="33">
        <v>24</v>
      </c>
      <c r="I837" s="33" t="s">
        <v>74</v>
      </c>
      <c r="J837" s="34">
        <v>43814</v>
      </c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  <c r="AA837" s="33"/>
      <c r="AB837" s="33"/>
      <c r="AC837" s="33"/>
      <c r="AD837" s="33"/>
      <c r="AE837" s="33"/>
      <c r="AF837" s="33"/>
      <c r="AG837" s="33"/>
      <c r="AH837" s="33"/>
      <c r="AI837" s="2"/>
      <c r="AK837" s="3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48"/>
      <c r="BL837" s="3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</row>
    <row r="838" spans="1:89" ht="12.75" customHeight="1" x14ac:dyDescent="0.35">
      <c r="A838" s="15">
        <f t="shared" si="58"/>
        <v>43815</v>
      </c>
      <c r="B838" s="107">
        <v>15542074</v>
      </c>
      <c r="C838" s="4">
        <f t="shared" si="59"/>
        <v>647586.41666666663</v>
      </c>
      <c r="D838">
        <f t="shared" si="60"/>
        <v>2019</v>
      </c>
      <c r="E838">
        <f t="shared" si="61"/>
        <v>12</v>
      </c>
      <c r="F838" s="33">
        <v>10190</v>
      </c>
      <c r="G838" s="33" t="s">
        <v>29</v>
      </c>
      <c r="H838" s="33">
        <v>24</v>
      </c>
      <c r="I838" s="33" t="s">
        <v>74</v>
      </c>
      <c r="J838" s="34">
        <v>43815</v>
      </c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  <c r="AA838" s="33"/>
      <c r="AB838" s="33"/>
      <c r="AC838" s="33"/>
      <c r="AD838" s="33"/>
      <c r="AE838" s="33"/>
      <c r="AF838" s="33"/>
      <c r="AG838" s="33"/>
      <c r="AH838" s="33"/>
      <c r="AI838" s="2"/>
      <c r="AK838" s="3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48"/>
      <c r="BL838" s="3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</row>
    <row r="839" spans="1:89" ht="12.75" customHeight="1" x14ac:dyDescent="0.35">
      <c r="A839" s="15">
        <f t="shared" si="58"/>
        <v>43816</v>
      </c>
      <c r="B839" s="107">
        <v>15326407</v>
      </c>
      <c r="C839" s="4">
        <f t="shared" si="59"/>
        <v>638600.29166666663</v>
      </c>
      <c r="D839">
        <f t="shared" si="60"/>
        <v>2019</v>
      </c>
      <c r="E839">
        <f t="shared" si="61"/>
        <v>12</v>
      </c>
      <c r="F839" s="33">
        <v>10190</v>
      </c>
      <c r="G839" s="33" t="s">
        <v>29</v>
      </c>
      <c r="H839" s="33">
        <v>24</v>
      </c>
      <c r="I839" s="33" t="s">
        <v>74</v>
      </c>
      <c r="J839" s="34">
        <v>43816</v>
      </c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  <c r="AA839" s="33"/>
      <c r="AB839" s="33"/>
      <c r="AC839" s="33"/>
      <c r="AD839" s="33"/>
      <c r="AE839" s="33"/>
      <c r="AF839" s="33"/>
      <c r="AG839" s="33"/>
      <c r="AH839" s="33"/>
      <c r="AI839" s="2"/>
      <c r="AK839" s="3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48"/>
      <c r="BL839" s="3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</row>
    <row r="840" spans="1:89" ht="12.75" customHeight="1" x14ac:dyDescent="0.35">
      <c r="A840" s="15">
        <f t="shared" si="58"/>
        <v>43817</v>
      </c>
      <c r="B840" s="107">
        <v>15178226</v>
      </c>
      <c r="C840" s="4">
        <f t="shared" si="59"/>
        <v>632426.08333333337</v>
      </c>
      <c r="D840">
        <f t="shared" si="60"/>
        <v>2019</v>
      </c>
      <c r="E840">
        <f t="shared" si="61"/>
        <v>12</v>
      </c>
      <c r="F840" s="33">
        <v>10190</v>
      </c>
      <c r="G840" s="33" t="s">
        <v>29</v>
      </c>
      <c r="H840" s="33">
        <v>24</v>
      </c>
      <c r="I840" s="33" t="s">
        <v>74</v>
      </c>
      <c r="J840" s="34">
        <v>43817</v>
      </c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  <c r="AA840" s="33"/>
      <c r="AB840" s="33"/>
      <c r="AC840" s="33"/>
      <c r="AD840" s="33"/>
      <c r="AE840" s="33"/>
      <c r="AF840" s="33"/>
      <c r="AG840" s="33"/>
      <c r="AH840" s="33"/>
      <c r="AI840" s="2"/>
      <c r="AK840" s="3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48"/>
      <c r="BL840" s="3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</row>
    <row r="841" spans="1:89" ht="12.75" customHeight="1" x14ac:dyDescent="0.35">
      <c r="A841" s="15">
        <f t="shared" si="58"/>
        <v>43818</v>
      </c>
      <c r="B841" s="107">
        <v>15114726</v>
      </c>
      <c r="C841" s="4">
        <f t="shared" si="59"/>
        <v>629780.25</v>
      </c>
      <c r="D841">
        <f t="shared" si="60"/>
        <v>2019</v>
      </c>
      <c r="E841">
        <f t="shared" si="61"/>
        <v>12</v>
      </c>
      <c r="F841" s="33">
        <v>10190</v>
      </c>
      <c r="G841" s="33" t="s">
        <v>29</v>
      </c>
      <c r="H841" s="33">
        <v>24</v>
      </c>
      <c r="I841" s="33" t="s">
        <v>74</v>
      </c>
      <c r="J841" s="34">
        <v>43818</v>
      </c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  <c r="AA841" s="33"/>
      <c r="AB841" s="33"/>
      <c r="AC841" s="33"/>
      <c r="AD841" s="33"/>
      <c r="AE841" s="33"/>
      <c r="AF841" s="33"/>
      <c r="AG841" s="33"/>
      <c r="AH841" s="33"/>
      <c r="AI841" s="2"/>
      <c r="AK841" s="3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48"/>
      <c r="BL841" s="3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</row>
    <row r="842" spans="1:89" ht="12.75" customHeight="1" x14ac:dyDescent="0.35">
      <c r="A842" s="15">
        <f t="shared" si="58"/>
        <v>43819</v>
      </c>
      <c r="B842" s="107">
        <v>13935566</v>
      </c>
      <c r="C842" s="4">
        <f t="shared" si="59"/>
        <v>580648.58333333337</v>
      </c>
      <c r="D842">
        <f t="shared" si="60"/>
        <v>2019</v>
      </c>
      <c r="E842">
        <f t="shared" si="61"/>
        <v>12</v>
      </c>
      <c r="F842" s="33">
        <v>10190</v>
      </c>
      <c r="G842" s="33" t="s">
        <v>29</v>
      </c>
      <c r="H842" s="33">
        <v>24</v>
      </c>
      <c r="I842" s="33" t="s">
        <v>74</v>
      </c>
      <c r="J842" s="34">
        <v>43819</v>
      </c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  <c r="AA842" s="33"/>
      <c r="AB842" s="33"/>
      <c r="AC842" s="33"/>
      <c r="AD842" s="33"/>
      <c r="AE842" s="33"/>
      <c r="AF842" s="33"/>
      <c r="AG842" s="33"/>
      <c r="AH842" s="33"/>
      <c r="AI842" s="2"/>
      <c r="AK842" s="3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48"/>
      <c r="BL842" s="3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</row>
    <row r="843" spans="1:89" ht="12.75" customHeight="1" x14ac:dyDescent="0.35">
      <c r="A843" s="15">
        <f t="shared" si="58"/>
        <v>43820</v>
      </c>
      <c r="B843" s="107">
        <v>12832180</v>
      </c>
      <c r="C843" s="4">
        <f t="shared" si="59"/>
        <v>534674.16666666663</v>
      </c>
      <c r="D843">
        <f t="shared" si="60"/>
        <v>2019</v>
      </c>
      <c r="E843">
        <f t="shared" si="61"/>
        <v>12</v>
      </c>
      <c r="F843" s="33">
        <v>10190</v>
      </c>
      <c r="G843" s="33" t="s">
        <v>29</v>
      </c>
      <c r="H843" s="33">
        <v>24</v>
      </c>
      <c r="I843" s="33" t="s">
        <v>74</v>
      </c>
      <c r="J843" s="34">
        <v>43820</v>
      </c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  <c r="AA843" s="33"/>
      <c r="AB843" s="33"/>
      <c r="AC843" s="33"/>
      <c r="AD843" s="33"/>
      <c r="AE843" s="33"/>
      <c r="AF843" s="33"/>
      <c r="AG843" s="33"/>
      <c r="AH843" s="33"/>
      <c r="AI843" s="2"/>
      <c r="AK843" s="3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48"/>
      <c r="BL843" s="3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</row>
    <row r="844" spans="1:89" ht="12.75" customHeight="1" x14ac:dyDescent="0.35">
      <c r="A844" s="15">
        <f t="shared" si="58"/>
        <v>43821</v>
      </c>
      <c r="B844" s="107">
        <v>13199550</v>
      </c>
      <c r="C844" s="4">
        <f t="shared" si="59"/>
        <v>549981.25</v>
      </c>
      <c r="D844">
        <f t="shared" si="60"/>
        <v>2019</v>
      </c>
      <c r="E844">
        <f t="shared" si="61"/>
        <v>12</v>
      </c>
      <c r="F844" s="33">
        <v>10190</v>
      </c>
      <c r="G844" s="33" t="s">
        <v>29</v>
      </c>
      <c r="H844" s="33">
        <v>24</v>
      </c>
      <c r="I844" s="33" t="s">
        <v>74</v>
      </c>
      <c r="J844" s="34">
        <v>43821</v>
      </c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  <c r="AA844" s="33"/>
      <c r="AB844" s="33"/>
      <c r="AC844" s="33"/>
      <c r="AD844" s="33"/>
      <c r="AE844" s="33"/>
      <c r="AF844" s="33"/>
      <c r="AG844" s="33"/>
      <c r="AH844" s="33"/>
      <c r="AI844" s="2"/>
      <c r="AK844" s="3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48"/>
      <c r="BL844" s="3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</row>
    <row r="845" spans="1:89" ht="12.75" customHeight="1" x14ac:dyDescent="0.35">
      <c r="A845" s="15">
        <f t="shared" si="58"/>
        <v>43822</v>
      </c>
      <c r="B845" s="107">
        <v>13296920</v>
      </c>
      <c r="C845" s="4">
        <f t="shared" si="59"/>
        <v>554038.33333333337</v>
      </c>
      <c r="D845">
        <f t="shared" si="60"/>
        <v>2019</v>
      </c>
      <c r="E845">
        <f t="shared" si="61"/>
        <v>12</v>
      </c>
      <c r="F845" s="33">
        <v>10190</v>
      </c>
      <c r="G845" s="33" t="s">
        <v>29</v>
      </c>
      <c r="H845" s="33">
        <v>24</v>
      </c>
      <c r="I845" s="33" t="s">
        <v>74</v>
      </c>
      <c r="J845" s="34">
        <v>43822</v>
      </c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  <c r="AA845" s="33"/>
      <c r="AB845" s="33"/>
      <c r="AC845" s="33"/>
      <c r="AD845" s="33"/>
      <c r="AE845" s="33"/>
      <c r="AF845" s="33"/>
      <c r="AG845" s="33"/>
      <c r="AH845" s="33"/>
      <c r="AI845" s="2"/>
      <c r="AK845" s="3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48"/>
      <c r="BL845" s="3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</row>
    <row r="846" spans="1:89" ht="12.75" customHeight="1" x14ac:dyDescent="0.35">
      <c r="A846" s="15">
        <f t="shared" si="58"/>
        <v>43823</v>
      </c>
      <c r="B846" s="107">
        <v>13287299</v>
      </c>
      <c r="C846" s="4">
        <f t="shared" si="59"/>
        <v>553637.45833333337</v>
      </c>
      <c r="D846">
        <f t="shared" si="60"/>
        <v>2019</v>
      </c>
      <c r="E846">
        <f t="shared" si="61"/>
        <v>12</v>
      </c>
      <c r="F846" s="33">
        <v>10190</v>
      </c>
      <c r="G846" s="33" t="s">
        <v>29</v>
      </c>
      <c r="H846" s="33">
        <v>24</v>
      </c>
      <c r="I846" s="33" t="s">
        <v>74</v>
      </c>
      <c r="J846" s="34">
        <v>43823</v>
      </c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  <c r="AA846" s="33"/>
      <c r="AB846" s="33"/>
      <c r="AC846" s="33"/>
      <c r="AD846" s="33"/>
      <c r="AE846" s="33"/>
      <c r="AF846" s="33"/>
      <c r="AG846" s="33"/>
      <c r="AH846" s="33"/>
      <c r="AI846" s="2"/>
      <c r="AK846" s="3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48"/>
      <c r="BL846" s="3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</row>
    <row r="847" spans="1:89" ht="12.75" customHeight="1" x14ac:dyDescent="0.35">
      <c r="A847" s="15">
        <f t="shared" si="58"/>
        <v>43824</v>
      </c>
      <c r="B847" s="107">
        <v>13038731</v>
      </c>
      <c r="C847" s="4">
        <f t="shared" si="59"/>
        <v>543280.45833333337</v>
      </c>
      <c r="D847">
        <f t="shared" si="60"/>
        <v>2019</v>
      </c>
      <c r="E847">
        <f t="shared" si="61"/>
        <v>12</v>
      </c>
      <c r="F847" s="33">
        <v>10190</v>
      </c>
      <c r="G847" s="33" t="s">
        <v>29</v>
      </c>
      <c r="H847" s="33">
        <v>24</v>
      </c>
      <c r="I847" s="33" t="s">
        <v>74</v>
      </c>
      <c r="J847" s="34">
        <v>43824</v>
      </c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  <c r="AA847" s="33"/>
      <c r="AB847" s="33"/>
      <c r="AC847" s="33"/>
      <c r="AD847" s="33"/>
      <c r="AE847" s="33"/>
      <c r="AF847" s="33"/>
      <c r="AG847" s="33"/>
      <c r="AH847" s="33"/>
      <c r="AI847" s="2"/>
      <c r="AK847" s="3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48"/>
      <c r="BL847" s="3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</row>
    <row r="848" spans="1:89" ht="12.75" customHeight="1" x14ac:dyDescent="0.35">
      <c r="A848" s="15">
        <f t="shared" si="58"/>
        <v>43825</v>
      </c>
      <c r="B848" s="107">
        <v>13892957</v>
      </c>
      <c r="C848" s="4">
        <f t="shared" si="59"/>
        <v>578873.20833333337</v>
      </c>
      <c r="D848">
        <f t="shared" si="60"/>
        <v>2019</v>
      </c>
      <c r="E848">
        <f t="shared" si="61"/>
        <v>12</v>
      </c>
      <c r="F848" s="33">
        <v>10190</v>
      </c>
      <c r="G848" s="33" t="s">
        <v>29</v>
      </c>
      <c r="H848" s="33">
        <v>24</v>
      </c>
      <c r="I848" s="33" t="s">
        <v>74</v>
      </c>
      <c r="J848" s="34">
        <v>43825</v>
      </c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  <c r="AA848" s="33"/>
      <c r="AB848" s="33"/>
      <c r="AC848" s="33"/>
      <c r="AD848" s="33"/>
      <c r="AE848" s="33"/>
      <c r="AF848" s="33"/>
      <c r="AG848" s="33"/>
      <c r="AH848" s="33"/>
      <c r="AI848" s="2"/>
      <c r="AK848" s="3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48"/>
      <c r="BL848" s="3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</row>
    <row r="849" spans="1:89" ht="12.75" customHeight="1" x14ac:dyDescent="0.35">
      <c r="A849" s="15">
        <f t="shared" si="58"/>
        <v>43826</v>
      </c>
      <c r="B849" s="107">
        <v>14045549</v>
      </c>
      <c r="C849" s="4">
        <f t="shared" si="59"/>
        <v>585231.20833333337</v>
      </c>
      <c r="D849">
        <f t="shared" si="60"/>
        <v>2019</v>
      </c>
      <c r="E849">
        <f t="shared" si="61"/>
        <v>12</v>
      </c>
      <c r="F849" s="33">
        <v>10190</v>
      </c>
      <c r="G849" s="33" t="s">
        <v>29</v>
      </c>
      <c r="H849" s="33">
        <v>24</v>
      </c>
      <c r="I849" s="33" t="s">
        <v>74</v>
      </c>
      <c r="J849" s="34">
        <v>43826</v>
      </c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  <c r="AA849" s="33"/>
      <c r="AB849" s="33"/>
      <c r="AC849" s="33"/>
      <c r="AD849" s="33"/>
      <c r="AE849" s="33"/>
      <c r="AF849" s="33"/>
      <c r="AG849" s="33"/>
      <c r="AH849" s="33"/>
      <c r="AI849" s="2"/>
      <c r="AK849" s="3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48"/>
      <c r="BL849" s="3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</row>
    <row r="850" spans="1:89" ht="12.75" customHeight="1" x14ac:dyDescent="0.35">
      <c r="A850" s="15">
        <f t="shared" si="58"/>
        <v>43827</v>
      </c>
      <c r="B850" s="107">
        <v>13806668</v>
      </c>
      <c r="C850" s="4">
        <f t="shared" si="59"/>
        <v>575277.83333333337</v>
      </c>
      <c r="D850">
        <f t="shared" si="60"/>
        <v>2019</v>
      </c>
      <c r="E850">
        <f t="shared" si="61"/>
        <v>12</v>
      </c>
      <c r="F850" s="33">
        <v>10190</v>
      </c>
      <c r="G850" s="33" t="s">
        <v>29</v>
      </c>
      <c r="H850" s="33">
        <v>24</v>
      </c>
      <c r="I850" s="33" t="s">
        <v>74</v>
      </c>
      <c r="J850" s="34">
        <v>43827</v>
      </c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  <c r="AA850" s="33"/>
      <c r="AB850" s="33"/>
      <c r="AC850" s="33"/>
      <c r="AD850" s="33"/>
      <c r="AE850" s="33"/>
      <c r="AF850" s="33"/>
      <c r="AG850" s="33"/>
      <c r="AH850" s="33"/>
      <c r="AI850" s="2"/>
      <c r="AK850" s="3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48"/>
      <c r="BL850" s="3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</row>
    <row r="851" spans="1:89" ht="12.75" customHeight="1" x14ac:dyDescent="0.35">
      <c r="A851" s="15">
        <f t="shared" si="58"/>
        <v>43828</v>
      </c>
      <c r="B851" s="107">
        <v>13761843</v>
      </c>
      <c r="C851" s="4">
        <f t="shared" si="59"/>
        <v>573410.125</v>
      </c>
      <c r="D851">
        <f t="shared" si="60"/>
        <v>2019</v>
      </c>
      <c r="E851">
        <f t="shared" si="61"/>
        <v>12</v>
      </c>
      <c r="F851" s="33">
        <v>10190</v>
      </c>
      <c r="G851" s="33" t="s">
        <v>29</v>
      </c>
      <c r="H851" s="33">
        <v>24</v>
      </c>
      <c r="I851" s="33" t="s">
        <v>74</v>
      </c>
      <c r="J851" s="34">
        <v>43828</v>
      </c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  <c r="AA851" s="33"/>
      <c r="AB851" s="33"/>
      <c r="AC851" s="33"/>
      <c r="AD851" s="33"/>
      <c r="AE851" s="33"/>
      <c r="AF851" s="33"/>
      <c r="AG851" s="33"/>
      <c r="AH851" s="33"/>
      <c r="AI851" s="2"/>
      <c r="AK851" s="3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48"/>
      <c r="BL851" s="3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</row>
    <row r="852" spans="1:89" ht="12.75" customHeight="1" x14ac:dyDescent="0.35">
      <c r="A852" s="15">
        <f t="shared" si="58"/>
        <v>43829</v>
      </c>
      <c r="B852" s="107">
        <v>13857995</v>
      </c>
      <c r="C852" s="4">
        <f t="shared" si="59"/>
        <v>577416.45833333337</v>
      </c>
      <c r="D852">
        <f t="shared" si="60"/>
        <v>2019</v>
      </c>
      <c r="E852">
        <f t="shared" si="61"/>
        <v>12</v>
      </c>
      <c r="F852" s="33">
        <v>10190</v>
      </c>
      <c r="G852" s="33" t="s">
        <v>29</v>
      </c>
      <c r="H852" s="33">
        <v>24</v>
      </c>
      <c r="I852" s="33" t="s">
        <v>74</v>
      </c>
      <c r="J852" s="34">
        <v>43829</v>
      </c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  <c r="AA852" s="33"/>
      <c r="AB852" s="33"/>
      <c r="AC852" s="33"/>
      <c r="AD852" s="33"/>
      <c r="AE852" s="33"/>
      <c r="AF852" s="33"/>
      <c r="AG852" s="33"/>
      <c r="AH852" s="33"/>
      <c r="AI852" s="2"/>
      <c r="AK852" s="3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48"/>
      <c r="BL852" s="3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</row>
    <row r="853" spans="1:89" ht="12.75" customHeight="1" x14ac:dyDescent="0.35">
      <c r="A853" s="15">
        <f t="shared" si="58"/>
        <v>43830</v>
      </c>
      <c r="B853" s="107">
        <v>13257338</v>
      </c>
      <c r="C853" s="4">
        <f t="shared" si="59"/>
        <v>552389.08333333337</v>
      </c>
      <c r="D853">
        <f t="shared" si="60"/>
        <v>2019</v>
      </c>
      <c r="E853">
        <f t="shared" si="61"/>
        <v>12</v>
      </c>
      <c r="F853" s="33">
        <v>10190</v>
      </c>
      <c r="G853" s="33" t="s">
        <v>29</v>
      </c>
      <c r="H853" s="33">
        <v>24</v>
      </c>
      <c r="I853" s="33" t="s">
        <v>74</v>
      </c>
      <c r="J853" s="34">
        <v>43830</v>
      </c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  <c r="AA853" s="33"/>
      <c r="AB853" s="33"/>
      <c r="AC853" s="33"/>
      <c r="AD853" s="33"/>
      <c r="AE853" s="33"/>
      <c r="AF853" s="33"/>
      <c r="AG853" s="33"/>
      <c r="AH853" s="33"/>
      <c r="AI853" s="2"/>
      <c r="AK853" s="3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48"/>
      <c r="BL853" s="3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</row>
    <row r="854" spans="1:89" ht="12.75" customHeight="1" x14ac:dyDescent="0.35">
      <c r="A854" s="15">
        <f t="shared" si="58"/>
        <v>43831</v>
      </c>
      <c r="B854" s="107">
        <v>12297331</v>
      </c>
      <c r="C854" s="4">
        <f t="shared" si="59"/>
        <v>512388.79166666669</v>
      </c>
      <c r="D854">
        <f t="shared" si="60"/>
        <v>2020</v>
      </c>
      <c r="E854">
        <f t="shared" si="61"/>
        <v>1</v>
      </c>
      <c r="F854" s="33">
        <v>10190</v>
      </c>
      <c r="G854" s="33" t="s">
        <v>29</v>
      </c>
      <c r="H854" s="33">
        <v>24</v>
      </c>
      <c r="I854" s="33" t="s">
        <v>74</v>
      </c>
      <c r="J854" s="34">
        <v>43831</v>
      </c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  <c r="AA854" s="33"/>
      <c r="AB854" s="33"/>
      <c r="AC854" s="33"/>
      <c r="AD854" s="33"/>
      <c r="AE854" s="33"/>
      <c r="AF854" s="33"/>
      <c r="AG854" s="33"/>
      <c r="AH854" s="33"/>
      <c r="AI854" s="2"/>
      <c r="AK854" s="3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48"/>
      <c r="BL854" s="3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</row>
    <row r="855" spans="1:89" ht="12.75" customHeight="1" x14ac:dyDescent="0.35">
      <c r="A855" s="15">
        <f t="shared" si="58"/>
        <v>43832</v>
      </c>
      <c r="B855" s="107">
        <v>13297788</v>
      </c>
      <c r="C855" s="4">
        <f t="shared" si="59"/>
        <v>554074.5</v>
      </c>
      <c r="D855">
        <f t="shared" si="60"/>
        <v>2020</v>
      </c>
      <c r="E855">
        <f t="shared" si="61"/>
        <v>1</v>
      </c>
      <c r="F855" s="33">
        <v>10190</v>
      </c>
      <c r="G855" s="33" t="s">
        <v>29</v>
      </c>
      <c r="H855" s="33">
        <v>24</v>
      </c>
      <c r="I855" s="33" t="s">
        <v>74</v>
      </c>
      <c r="J855" s="34">
        <v>43832</v>
      </c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  <c r="AA855" s="33"/>
      <c r="AB855" s="33"/>
      <c r="AC855" s="33"/>
      <c r="AD855" s="33"/>
      <c r="AE855" s="33"/>
      <c r="AF855" s="33"/>
      <c r="AG855" s="33"/>
      <c r="AH855" s="33"/>
      <c r="AI855" s="2"/>
      <c r="AK855" s="3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48"/>
      <c r="BL855" s="3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</row>
    <row r="856" spans="1:89" ht="12.75" customHeight="1" x14ac:dyDescent="0.35">
      <c r="A856" s="15">
        <f t="shared" si="58"/>
        <v>43833</v>
      </c>
      <c r="B856" s="107">
        <v>13294522</v>
      </c>
      <c r="C856" s="4">
        <f t="shared" si="59"/>
        <v>553938.41666666663</v>
      </c>
      <c r="D856">
        <f t="shared" si="60"/>
        <v>2020</v>
      </c>
      <c r="E856">
        <f t="shared" si="61"/>
        <v>1</v>
      </c>
      <c r="F856" s="33">
        <v>10190</v>
      </c>
      <c r="G856" s="33" t="s">
        <v>29</v>
      </c>
      <c r="H856" s="33">
        <v>24</v>
      </c>
      <c r="I856" s="33" t="s">
        <v>74</v>
      </c>
      <c r="J856" s="34">
        <v>43833</v>
      </c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  <c r="AA856" s="33"/>
      <c r="AB856" s="33"/>
      <c r="AC856" s="33"/>
      <c r="AD856" s="33"/>
      <c r="AE856" s="33"/>
      <c r="AF856" s="33"/>
      <c r="AG856" s="33"/>
      <c r="AH856" s="33"/>
      <c r="AI856" s="2"/>
      <c r="AK856" s="3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48"/>
      <c r="BL856" s="3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</row>
    <row r="857" spans="1:89" ht="12.75" customHeight="1" x14ac:dyDescent="0.35">
      <c r="A857" s="15">
        <f t="shared" si="58"/>
        <v>43834</v>
      </c>
      <c r="B857" s="107">
        <v>13304095</v>
      </c>
      <c r="C857" s="4">
        <f t="shared" si="59"/>
        <v>554337.29166666663</v>
      </c>
      <c r="D857">
        <f t="shared" si="60"/>
        <v>2020</v>
      </c>
      <c r="E857">
        <f t="shared" si="61"/>
        <v>1</v>
      </c>
      <c r="F857" s="33">
        <v>10190</v>
      </c>
      <c r="G857" s="33" t="s">
        <v>29</v>
      </c>
      <c r="H857" s="33">
        <v>24</v>
      </c>
      <c r="I857" s="33" t="s">
        <v>74</v>
      </c>
      <c r="J857" s="34">
        <v>43834</v>
      </c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  <c r="AA857" s="33"/>
      <c r="AB857" s="33"/>
      <c r="AC857" s="33"/>
      <c r="AD857" s="33"/>
      <c r="AE857" s="33"/>
      <c r="AF857" s="33"/>
      <c r="AG857" s="33"/>
      <c r="AH857" s="33"/>
      <c r="AI857" s="2"/>
      <c r="AK857" s="3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48"/>
      <c r="BL857" s="3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</row>
    <row r="858" spans="1:89" ht="12.75" customHeight="1" x14ac:dyDescent="0.35">
      <c r="A858" s="15">
        <f t="shared" si="58"/>
        <v>43835</v>
      </c>
      <c r="B858" s="107">
        <v>13809360</v>
      </c>
      <c r="C858" s="4">
        <f t="shared" si="59"/>
        <v>575390</v>
      </c>
      <c r="D858">
        <f t="shared" si="60"/>
        <v>2020</v>
      </c>
      <c r="E858">
        <f t="shared" si="61"/>
        <v>1</v>
      </c>
      <c r="F858" s="33">
        <v>10190</v>
      </c>
      <c r="G858" s="33" t="s">
        <v>29</v>
      </c>
      <c r="H858" s="33">
        <v>24</v>
      </c>
      <c r="I858" s="33" t="s">
        <v>74</v>
      </c>
      <c r="J858" s="34">
        <v>43835</v>
      </c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  <c r="AA858" s="33"/>
      <c r="AB858" s="33"/>
      <c r="AC858" s="33"/>
      <c r="AD858" s="33"/>
      <c r="AE858" s="33"/>
      <c r="AF858" s="33"/>
      <c r="AG858" s="33"/>
      <c r="AH858" s="33"/>
      <c r="AI858" s="2"/>
      <c r="AK858" s="3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48"/>
      <c r="BL858" s="3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</row>
    <row r="859" spans="1:89" ht="12.75" customHeight="1" x14ac:dyDescent="0.35">
      <c r="A859" s="15">
        <f t="shared" si="58"/>
        <v>43836</v>
      </c>
      <c r="B859" s="107">
        <v>14081225</v>
      </c>
      <c r="C859" s="4">
        <f t="shared" si="59"/>
        <v>586717.70833333337</v>
      </c>
      <c r="D859">
        <f t="shared" si="60"/>
        <v>2020</v>
      </c>
      <c r="E859">
        <f t="shared" si="61"/>
        <v>1</v>
      </c>
      <c r="F859" s="33">
        <v>10190</v>
      </c>
      <c r="G859" s="33" t="s">
        <v>29</v>
      </c>
      <c r="H859" s="33">
        <v>24</v>
      </c>
      <c r="I859" s="33" t="s">
        <v>74</v>
      </c>
      <c r="J859" s="34">
        <v>43836</v>
      </c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  <c r="AA859" s="33"/>
      <c r="AB859" s="33"/>
      <c r="AC859" s="33"/>
      <c r="AD859" s="33"/>
      <c r="AE859" s="33"/>
      <c r="AF859" s="33"/>
      <c r="AG859" s="33"/>
      <c r="AH859" s="33"/>
      <c r="AI859" s="2"/>
      <c r="AK859" s="3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48"/>
      <c r="BL859" s="3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</row>
    <row r="860" spans="1:89" ht="12.75" customHeight="1" x14ac:dyDescent="0.35">
      <c r="A860" s="15">
        <f t="shared" si="58"/>
        <v>43837</v>
      </c>
      <c r="B860" s="107">
        <v>13543577</v>
      </c>
      <c r="C860" s="4">
        <f t="shared" si="59"/>
        <v>564315.70833333337</v>
      </c>
      <c r="D860">
        <f t="shared" si="60"/>
        <v>2020</v>
      </c>
      <c r="E860">
        <f t="shared" si="61"/>
        <v>1</v>
      </c>
      <c r="F860" s="33">
        <v>10190</v>
      </c>
      <c r="G860" s="33" t="s">
        <v>29</v>
      </c>
      <c r="H860" s="33">
        <v>24</v>
      </c>
      <c r="I860" s="33" t="s">
        <v>74</v>
      </c>
      <c r="J860" s="34">
        <v>43837</v>
      </c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  <c r="AA860" s="33"/>
      <c r="AB860" s="33"/>
      <c r="AC860" s="33"/>
      <c r="AD860" s="33"/>
      <c r="AE860" s="33"/>
      <c r="AF860" s="33"/>
      <c r="AG860" s="33"/>
      <c r="AH860" s="33"/>
      <c r="AI860" s="2"/>
      <c r="AK860" s="3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48"/>
      <c r="BL860" s="3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</row>
    <row r="861" spans="1:89" ht="12.75" customHeight="1" x14ac:dyDescent="0.35">
      <c r="A861" s="15">
        <f t="shared" si="58"/>
        <v>43838</v>
      </c>
      <c r="B861" s="107">
        <v>14150300</v>
      </c>
      <c r="C861" s="4">
        <f t="shared" si="59"/>
        <v>589595.83333333337</v>
      </c>
      <c r="D861">
        <f t="shared" si="60"/>
        <v>2020</v>
      </c>
      <c r="E861">
        <f t="shared" si="61"/>
        <v>1</v>
      </c>
      <c r="F861" s="33">
        <v>10190</v>
      </c>
      <c r="G861" s="33" t="s">
        <v>29</v>
      </c>
      <c r="H861" s="33">
        <v>24</v>
      </c>
      <c r="I861" s="33" t="s">
        <v>74</v>
      </c>
      <c r="J861" s="34">
        <v>43838</v>
      </c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  <c r="AA861" s="33"/>
      <c r="AB861" s="33"/>
      <c r="AC861" s="33"/>
      <c r="AD861" s="33"/>
      <c r="AE861" s="33"/>
      <c r="AF861" s="33"/>
      <c r="AG861" s="33"/>
      <c r="AH861" s="33"/>
      <c r="AI861" s="2"/>
      <c r="AK861" s="3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48"/>
      <c r="BL861" s="3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</row>
    <row r="862" spans="1:89" ht="12.75" customHeight="1" x14ac:dyDescent="0.35">
      <c r="A862" s="15">
        <f t="shared" si="58"/>
        <v>43839</v>
      </c>
      <c r="B862" s="107">
        <v>14967119</v>
      </c>
      <c r="C862" s="4">
        <f t="shared" si="59"/>
        <v>623629.95833333337</v>
      </c>
      <c r="D862">
        <f t="shared" si="60"/>
        <v>2020</v>
      </c>
      <c r="E862">
        <f t="shared" si="61"/>
        <v>1</v>
      </c>
      <c r="F862" s="33">
        <v>10190</v>
      </c>
      <c r="G862" s="33" t="s">
        <v>29</v>
      </c>
      <c r="H862" s="33">
        <v>24</v>
      </c>
      <c r="I862" s="33" t="s">
        <v>74</v>
      </c>
      <c r="J862" s="34">
        <v>43839</v>
      </c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  <c r="AA862" s="33"/>
      <c r="AB862" s="33"/>
      <c r="AC862" s="33"/>
      <c r="AD862" s="33"/>
      <c r="AE862" s="33"/>
      <c r="AF862" s="33"/>
      <c r="AG862" s="33"/>
      <c r="AH862" s="33"/>
      <c r="AI862" s="2"/>
      <c r="AK862" s="3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48"/>
      <c r="BL862" s="3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</row>
    <row r="863" spans="1:89" ht="12.75" customHeight="1" x14ac:dyDescent="0.35">
      <c r="A863" s="15">
        <f t="shared" si="58"/>
        <v>43840</v>
      </c>
      <c r="B863" s="107">
        <v>15378114</v>
      </c>
      <c r="C863" s="4">
        <f t="shared" si="59"/>
        <v>640754.75</v>
      </c>
      <c r="D863">
        <f t="shared" si="60"/>
        <v>2020</v>
      </c>
      <c r="E863">
        <f t="shared" si="61"/>
        <v>1</v>
      </c>
      <c r="F863" s="33">
        <v>10190</v>
      </c>
      <c r="G863" s="33" t="s">
        <v>29</v>
      </c>
      <c r="H863" s="33">
        <v>24</v>
      </c>
      <c r="I863" s="33" t="s">
        <v>74</v>
      </c>
      <c r="J863" s="34">
        <v>43840</v>
      </c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  <c r="AA863" s="33"/>
      <c r="AB863" s="33"/>
      <c r="AC863" s="33"/>
      <c r="AD863" s="33"/>
      <c r="AE863" s="33"/>
      <c r="AF863" s="33"/>
      <c r="AG863" s="33"/>
      <c r="AH863" s="33"/>
      <c r="AI863" s="2"/>
      <c r="AK863" s="3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48"/>
      <c r="BL863" s="3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</row>
    <row r="864" spans="1:89" ht="12.75" customHeight="1" x14ac:dyDescent="0.35">
      <c r="A864" s="15">
        <f t="shared" si="58"/>
        <v>43841</v>
      </c>
      <c r="B864" s="107">
        <v>14130475</v>
      </c>
      <c r="C864" s="4">
        <f t="shared" si="59"/>
        <v>588769.79166666663</v>
      </c>
      <c r="D864">
        <f t="shared" si="60"/>
        <v>2020</v>
      </c>
      <c r="E864">
        <f t="shared" si="61"/>
        <v>1</v>
      </c>
      <c r="F864" s="33">
        <v>10190</v>
      </c>
      <c r="G864" s="33" t="s">
        <v>29</v>
      </c>
      <c r="H864" s="33">
        <v>24</v>
      </c>
      <c r="I864" s="33" t="s">
        <v>74</v>
      </c>
      <c r="J864" s="34">
        <v>43841</v>
      </c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  <c r="AA864" s="33"/>
      <c r="AB864" s="33"/>
      <c r="AC864" s="33"/>
      <c r="AD864" s="33"/>
      <c r="AE864" s="33"/>
      <c r="AF864" s="33"/>
      <c r="AG864" s="33"/>
      <c r="AH864" s="33"/>
      <c r="AI864" s="2"/>
      <c r="AK864" s="3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48"/>
      <c r="BL864" s="3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</row>
    <row r="865" spans="1:89" ht="12.75" customHeight="1" x14ac:dyDescent="0.35">
      <c r="A865" s="15">
        <f t="shared" ref="A865:A928" si="62">J865</f>
        <v>43842</v>
      </c>
      <c r="B865" s="107">
        <v>14051180</v>
      </c>
      <c r="C865" s="4">
        <f t="shared" ref="C865:C928" si="63">B865/H865</f>
        <v>585465.83333333337</v>
      </c>
      <c r="D865">
        <f t="shared" ref="D865:D928" si="64">YEAR(J865)</f>
        <v>2020</v>
      </c>
      <c r="E865">
        <f t="shared" ref="E865:E928" si="65">MONTH(J865)</f>
        <v>1</v>
      </c>
      <c r="F865" s="33">
        <v>10190</v>
      </c>
      <c r="G865" s="33" t="s">
        <v>29</v>
      </c>
      <c r="H865" s="33">
        <v>24</v>
      </c>
      <c r="I865" s="33" t="s">
        <v>74</v>
      </c>
      <c r="J865" s="34">
        <v>43842</v>
      </c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  <c r="AA865" s="33"/>
      <c r="AB865" s="33"/>
      <c r="AC865" s="33"/>
      <c r="AD865" s="33"/>
      <c r="AE865" s="33"/>
      <c r="AF865" s="33"/>
      <c r="AG865" s="33"/>
      <c r="AH865" s="33"/>
      <c r="AI865" s="2"/>
      <c r="AK865" s="3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48"/>
      <c r="BL865" s="3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</row>
    <row r="866" spans="1:89" ht="12.75" customHeight="1" x14ac:dyDescent="0.35">
      <c r="A866" s="15">
        <f t="shared" si="62"/>
        <v>43843</v>
      </c>
      <c r="B866" s="107">
        <v>16957412</v>
      </c>
      <c r="C866" s="4">
        <f t="shared" si="63"/>
        <v>706558.83333333337</v>
      </c>
      <c r="D866">
        <f t="shared" si="64"/>
        <v>2020</v>
      </c>
      <c r="E866">
        <f t="shared" si="65"/>
        <v>1</v>
      </c>
      <c r="F866" s="33">
        <v>10190</v>
      </c>
      <c r="G866" s="33" t="s">
        <v>29</v>
      </c>
      <c r="H866" s="33">
        <v>24</v>
      </c>
      <c r="I866" s="33" t="s">
        <v>74</v>
      </c>
      <c r="J866" s="34">
        <v>43843</v>
      </c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  <c r="AA866" s="33"/>
      <c r="AB866" s="33"/>
      <c r="AC866" s="33"/>
      <c r="AD866" s="33"/>
      <c r="AE866" s="33"/>
      <c r="AF866" s="33"/>
      <c r="AG866" s="33"/>
      <c r="AH866" s="33"/>
      <c r="AI866" s="2"/>
      <c r="AK866" s="3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48"/>
      <c r="BL866" s="3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</row>
    <row r="867" spans="1:89" ht="12.75" customHeight="1" x14ac:dyDescent="0.35">
      <c r="A867" s="15">
        <f t="shared" si="62"/>
        <v>43844</v>
      </c>
      <c r="B867" s="107">
        <v>17562805</v>
      </c>
      <c r="C867" s="4">
        <f t="shared" si="63"/>
        <v>731783.54166666663</v>
      </c>
      <c r="D867">
        <f t="shared" si="64"/>
        <v>2020</v>
      </c>
      <c r="E867">
        <f t="shared" si="65"/>
        <v>1</v>
      </c>
      <c r="F867" s="33">
        <v>10190</v>
      </c>
      <c r="G867" s="33" t="s">
        <v>29</v>
      </c>
      <c r="H867" s="33">
        <v>24</v>
      </c>
      <c r="I867" s="33" t="s">
        <v>74</v>
      </c>
      <c r="J867" s="34">
        <v>43844</v>
      </c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  <c r="AA867" s="33"/>
      <c r="AB867" s="33"/>
      <c r="AC867" s="33"/>
      <c r="AD867" s="33"/>
      <c r="AE867" s="33"/>
      <c r="AF867" s="33"/>
      <c r="AG867" s="33"/>
      <c r="AH867" s="33"/>
      <c r="AI867" s="2"/>
      <c r="AK867" s="3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48"/>
      <c r="BL867" s="3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</row>
    <row r="868" spans="1:89" ht="12.75" customHeight="1" x14ac:dyDescent="0.35">
      <c r="A868" s="15">
        <f t="shared" si="62"/>
        <v>43845</v>
      </c>
      <c r="B868" s="107">
        <v>17284582</v>
      </c>
      <c r="C868" s="4">
        <f t="shared" si="63"/>
        <v>720190.91666666663</v>
      </c>
      <c r="D868">
        <f t="shared" si="64"/>
        <v>2020</v>
      </c>
      <c r="E868">
        <f t="shared" si="65"/>
        <v>1</v>
      </c>
      <c r="F868" s="33">
        <v>10190</v>
      </c>
      <c r="G868" s="33" t="s">
        <v>29</v>
      </c>
      <c r="H868" s="33">
        <v>24</v>
      </c>
      <c r="I868" s="33" t="s">
        <v>74</v>
      </c>
      <c r="J868" s="34">
        <v>43845</v>
      </c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  <c r="AA868" s="33"/>
      <c r="AB868" s="33"/>
      <c r="AC868" s="33"/>
      <c r="AD868" s="33"/>
      <c r="AE868" s="33"/>
      <c r="AF868" s="33"/>
      <c r="AG868" s="33"/>
      <c r="AH868" s="33"/>
      <c r="AI868" s="2"/>
      <c r="AK868" s="3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48"/>
      <c r="BL868" s="3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</row>
    <row r="869" spans="1:89" ht="12.75" customHeight="1" x14ac:dyDescent="0.35">
      <c r="A869" s="15">
        <f t="shared" si="62"/>
        <v>43846</v>
      </c>
      <c r="B869" s="107">
        <v>16149182</v>
      </c>
      <c r="C869" s="4">
        <f t="shared" si="63"/>
        <v>672882.58333333337</v>
      </c>
      <c r="D869">
        <f t="shared" si="64"/>
        <v>2020</v>
      </c>
      <c r="E869">
        <f t="shared" si="65"/>
        <v>1</v>
      </c>
      <c r="F869" s="33">
        <v>10190</v>
      </c>
      <c r="G869" s="33" t="s">
        <v>29</v>
      </c>
      <c r="H869" s="33">
        <v>24</v>
      </c>
      <c r="I869" s="33" t="s">
        <v>74</v>
      </c>
      <c r="J869" s="34">
        <v>43846</v>
      </c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  <c r="AA869" s="33"/>
      <c r="AB869" s="33"/>
      <c r="AC869" s="33"/>
      <c r="AD869" s="33"/>
      <c r="AE869" s="33"/>
      <c r="AF869" s="33"/>
      <c r="AG869" s="33"/>
      <c r="AH869" s="33"/>
      <c r="AI869" s="2"/>
      <c r="AK869" s="3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48"/>
      <c r="BL869" s="3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</row>
    <row r="870" spans="1:89" ht="12.75" customHeight="1" x14ac:dyDescent="0.35">
      <c r="A870" s="15">
        <f t="shared" si="62"/>
        <v>43847</v>
      </c>
      <c r="B870" s="107">
        <v>16370505</v>
      </c>
      <c r="C870" s="4">
        <f t="shared" si="63"/>
        <v>682104.375</v>
      </c>
      <c r="D870">
        <f t="shared" si="64"/>
        <v>2020</v>
      </c>
      <c r="E870">
        <f t="shared" si="65"/>
        <v>1</v>
      </c>
      <c r="F870" s="33">
        <v>10190</v>
      </c>
      <c r="G870" s="33" t="s">
        <v>29</v>
      </c>
      <c r="H870" s="33">
        <v>24</v>
      </c>
      <c r="I870" s="33" t="s">
        <v>74</v>
      </c>
      <c r="J870" s="34">
        <v>43847</v>
      </c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  <c r="AA870" s="33"/>
      <c r="AB870" s="33"/>
      <c r="AC870" s="33"/>
      <c r="AD870" s="33"/>
      <c r="AE870" s="33"/>
      <c r="AF870" s="33"/>
      <c r="AG870" s="33"/>
      <c r="AH870" s="33"/>
      <c r="AI870" s="2"/>
      <c r="AK870" s="3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48"/>
      <c r="BL870" s="3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</row>
    <row r="871" spans="1:89" ht="12.75" customHeight="1" x14ac:dyDescent="0.35">
      <c r="A871" s="15">
        <f t="shared" si="62"/>
        <v>43848</v>
      </c>
      <c r="B871" s="107">
        <v>15276980</v>
      </c>
      <c r="C871" s="4">
        <f t="shared" si="63"/>
        <v>636540.83333333337</v>
      </c>
      <c r="D871">
        <f t="shared" si="64"/>
        <v>2020</v>
      </c>
      <c r="E871">
        <f t="shared" si="65"/>
        <v>1</v>
      </c>
      <c r="F871" s="33">
        <v>10190</v>
      </c>
      <c r="G871" s="33" t="s">
        <v>29</v>
      </c>
      <c r="H871" s="33">
        <v>24</v>
      </c>
      <c r="I871" s="33" t="s">
        <v>74</v>
      </c>
      <c r="J871" s="34">
        <v>43848</v>
      </c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  <c r="AA871" s="33"/>
      <c r="AB871" s="33"/>
      <c r="AC871" s="33"/>
      <c r="AD871" s="33"/>
      <c r="AE871" s="33"/>
      <c r="AF871" s="33"/>
      <c r="AG871" s="33"/>
      <c r="AH871" s="33"/>
      <c r="AI871" s="2"/>
      <c r="AK871" s="3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48"/>
      <c r="BL871" s="3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</row>
    <row r="872" spans="1:89" ht="12.75" customHeight="1" x14ac:dyDescent="0.35">
      <c r="A872" s="15">
        <f t="shared" si="62"/>
        <v>43849</v>
      </c>
      <c r="B872" s="107">
        <v>14266843</v>
      </c>
      <c r="C872" s="4">
        <f t="shared" si="63"/>
        <v>594451.79166666663</v>
      </c>
      <c r="D872">
        <f t="shared" si="64"/>
        <v>2020</v>
      </c>
      <c r="E872">
        <f t="shared" si="65"/>
        <v>1</v>
      </c>
      <c r="F872" s="33">
        <v>10190</v>
      </c>
      <c r="G872" s="33" t="s">
        <v>29</v>
      </c>
      <c r="H872" s="33">
        <v>24</v>
      </c>
      <c r="I872" s="33" t="s">
        <v>74</v>
      </c>
      <c r="J872" s="34">
        <v>43849</v>
      </c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  <c r="AA872" s="33"/>
      <c r="AB872" s="33"/>
      <c r="AC872" s="33"/>
      <c r="AD872" s="33"/>
      <c r="AE872" s="33"/>
      <c r="AF872" s="33"/>
      <c r="AG872" s="33"/>
      <c r="AH872" s="33"/>
      <c r="AI872" s="2"/>
      <c r="AK872" s="3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48"/>
      <c r="BL872" s="3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</row>
    <row r="873" spans="1:89" ht="12.75" customHeight="1" x14ac:dyDescent="0.35">
      <c r="A873" s="15">
        <f t="shared" si="62"/>
        <v>43850</v>
      </c>
      <c r="B873" s="107">
        <v>14588390</v>
      </c>
      <c r="C873" s="4">
        <f t="shared" si="63"/>
        <v>607849.58333333337</v>
      </c>
      <c r="D873">
        <f t="shared" si="64"/>
        <v>2020</v>
      </c>
      <c r="E873">
        <f t="shared" si="65"/>
        <v>1</v>
      </c>
      <c r="F873" s="33">
        <v>10190</v>
      </c>
      <c r="G873" s="33" t="s">
        <v>29</v>
      </c>
      <c r="H873" s="33">
        <v>24</v>
      </c>
      <c r="I873" s="33" t="s">
        <v>74</v>
      </c>
      <c r="J873" s="34">
        <v>43850</v>
      </c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  <c r="AA873" s="33"/>
      <c r="AB873" s="33"/>
      <c r="AC873" s="33"/>
      <c r="AD873" s="33"/>
      <c r="AE873" s="33"/>
      <c r="AF873" s="33"/>
      <c r="AG873" s="33"/>
      <c r="AH873" s="33"/>
      <c r="AI873" s="2"/>
      <c r="AK873" s="3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48"/>
      <c r="BL873" s="3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</row>
    <row r="874" spans="1:89" ht="12.75" customHeight="1" x14ac:dyDescent="0.35">
      <c r="A874" s="15">
        <f t="shared" si="62"/>
        <v>43851</v>
      </c>
      <c r="B874" s="107">
        <v>14850888</v>
      </c>
      <c r="C874" s="4">
        <f t="shared" si="63"/>
        <v>618787</v>
      </c>
      <c r="D874">
        <f t="shared" si="64"/>
        <v>2020</v>
      </c>
      <c r="E874">
        <f t="shared" si="65"/>
        <v>1</v>
      </c>
      <c r="F874" s="33">
        <v>10190</v>
      </c>
      <c r="G874" s="33" t="s">
        <v>29</v>
      </c>
      <c r="H874" s="33">
        <v>24</v>
      </c>
      <c r="I874" s="33" t="s">
        <v>74</v>
      </c>
      <c r="J874" s="34">
        <v>43851</v>
      </c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  <c r="AA874" s="33"/>
      <c r="AB874" s="33"/>
      <c r="AC874" s="33"/>
      <c r="AD874" s="33"/>
      <c r="AE874" s="33"/>
      <c r="AF874" s="33"/>
      <c r="AG874" s="33"/>
      <c r="AH874" s="33"/>
      <c r="AI874" s="2"/>
      <c r="AK874" s="3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48"/>
      <c r="BL874" s="3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</row>
    <row r="875" spans="1:89" ht="12.75" customHeight="1" x14ac:dyDescent="0.35">
      <c r="A875" s="15">
        <f t="shared" si="62"/>
        <v>43852</v>
      </c>
      <c r="B875" s="107">
        <v>14936121</v>
      </c>
      <c r="C875" s="4">
        <f t="shared" si="63"/>
        <v>622338.375</v>
      </c>
      <c r="D875">
        <f t="shared" si="64"/>
        <v>2020</v>
      </c>
      <c r="E875">
        <f t="shared" si="65"/>
        <v>1</v>
      </c>
      <c r="F875" s="33">
        <v>10190</v>
      </c>
      <c r="G875" s="33" t="s">
        <v>29</v>
      </c>
      <c r="H875" s="33">
        <v>24</v>
      </c>
      <c r="I875" s="33" t="s">
        <v>74</v>
      </c>
      <c r="J875" s="34">
        <v>43852</v>
      </c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  <c r="AA875" s="33"/>
      <c r="AB875" s="33"/>
      <c r="AC875" s="33"/>
      <c r="AD875" s="33"/>
      <c r="AE875" s="33"/>
      <c r="AF875" s="33"/>
      <c r="AG875" s="33"/>
      <c r="AH875" s="33"/>
      <c r="AI875" s="2"/>
      <c r="AK875" s="3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48"/>
      <c r="BL875" s="3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</row>
    <row r="876" spans="1:89" ht="12.75" customHeight="1" x14ac:dyDescent="0.35">
      <c r="A876" s="15">
        <f t="shared" si="62"/>
        <v>43853</v>
      </c>
      <c r="B876" s="107">
        <v>14551080</v>
      </c>
      <c r="C876" s="4">
        <f t="shared" si="63"/>
        <v>606295</v>
      </c>
      <c r="D876">
        <f t="shared" si="64"/>
        <v>2020</v>
      </c>
      <c r="E876">
        <f t="shared" si="65"/>
        <v>1</v>
      </c>
      <c r="F876" s="33">
        <v>10190</v>
      </c>
      <c r="G876" s="33" t="s">
        <v>29</v>
      </c>
      <c r="H876" s="33">
        <v>24</v>
      </c>
      <c r="I876" s="33" t="s">
        <v>74</v>
      </c>
      <c r="J876" s="34">
        <v>43853</v>
      </c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  <c r="AA876" s="33"/>
      <c r="AB876" s="33"/>
      <c r="AC876" s="33"/>
      <c r="AD876" s="33"/>
      <c r="AE876" s="33"/>
      <c r="AF876" s="33"/>
      <c r="AG876" s="33"/>
      <c r="AH876" s="33"/>
      <c r="AI876" s="2"/>
      <c r="AK876" s="3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48"/>
      <c r="BL876" s="3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</row>
    <row r="877" spans="1:89" ht="12.75" customHeight="1" x14ac:dyDescent="0.35">
      <c r="A877" s="15">
        <f t="shared" si="62"/>
        <v>43854</v>
      </c>
      <c r="B877" s="107">
        <v>14076632</v>
      </c>
      <c r="C877" s="4">
        <f t="shared" si="63"/>
        <v>586526.33333333337</v>
      </c>
      <c r="D877">
        <f t="shared" si="64"/>
        <v>2020</v>
      </c>
      <c r="E877">
        <f t="shared" si="65"/>
        <v>1</v>
      </c>
      <c r="F877" s="33">
        <v>10190</v>
      </c>
      <c r="G877" s="33" t="s">
        <v>29</v>
      </c>
      <c r="H877" s="33">
        <v>24</v>
      </c>
      <c r="I877" s="33" t="s">
        <v>74</v>
      </c>
      <c r="J877" s="34">
        <v>43854</v>
      </c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  <c r="AA877" s="33"/>
      <c r="AB877" s="33"/>
      <c r="AC877" s="33"/>
      <c r="AD877" s="33"/>
      <c r="AE877" s="33"/>
      <c r="AF877" s="33"/>
      <c r="AG877" s="33"/>
      <c r="AH877" s="33"/>
      <c r="AI877" s="2"/>
      <c r="AK877" s="3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48"/>
      <c r="BL877" s="3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</row>
    <row r="878" spans="1:89" ht="12.75" customHeight="1" x14ac:dyDescent="0.35">
      <c r="A878" s="15">
        <f t="shared" si="62"/>
        <v>43855</v>
      </c>
      <c r="B878" s="107">
        <v>13945832</v>
      </c>
      <c r="C878" s="4">
        <f t="shared" si="63"/>
        <v>581076.33333333337</v>
      </c>
      <c r="D878">
        <f t="shared" si="64"/>
        <v>2020</v>
      </c>
      <c r="E878">
        <f t="shared" si="65"/>
        <v>1</v>
      </c>
      <c r="F878" s="33">
        <v>10190</v>
      </c>
      <c r="G878" s="33" t="s">
        <v>29</v>
      </c>
      <c r="H878" s="33">
        <v>24</v>
      </c>
      <c r="I878" s="33" t="s">
        <v>74</v>
      </c>
      <c r="J878" s="34">
        <v>43855</v>
      </c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  <c r="AA878" s="33"/>
      <c r="AB878" s="33"/>
      <c r="AC878" s="33"/>
      <c r="AD878" s="33"/>
      <c r="AE878" s="33"/>
      <c r="AF878" s="33"/>
      <c r="AG878" s="33"/>
      <c r="AH878" s="33"/>
      <c r="AI878" s="2"/>
      <c r="AK878" s="3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48"/>
      <c r="BL878" s="3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</row>
    <row r="879" spans="1:89" ht="12.75" customHeight="1" x14ac:dyDescent="0.35">
      <c r="A879" s="15">
        <f t="shared" si="62"/>
        <v>43856</v>
      </c>
      <c r="B879" s="107">
        <v>13529393</v>
      </c>
      <c r="C879" s="4">
        <f t="shared" si="63"/>
        <v>563724.70833333337</v>
      </c>
      <c r="D879">
        <f t="shared" si="64"/>
        <v>2020</v>
      </c>
      <c r="E879">
        <f t="shared" si="65"/>
        <v>1</v>
      </c>
      <c r="F879" s="33">
        <v>10190</v>
      </c>
      <c r="G879" s="33" t="s">
        <v>29</v>
      </c>
      <c r="H879" s="33">
        <v>24</v>
      </c>
      <c r="I879" s="33" t="s">
        <v>74</v>
      </c>
      <c r="J879" s="34">
        <v>43856</v>
      </c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  <c r="AA879" s="33"/>
      <c r="AB879" s="33"/>
      <c r="AC879" s="33"/>
      <c r="AD879" s="33"/>
      <c r="AE879" s="33"/>
      <c r="AF879" s="33"/>
      <c r="AG879" s="33"/>
      <c r="AH879" s="33"/>
      <c r="AI879" s="2"/>
      <c r="AK879" s="3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48"/>
      <c r="BL879" s="3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</row>
    <row r="880" spans="1:89" ht="12.75" customHeight="1" x14ac:dyDescent="0.35">
      <c r="A880" s="15">
        <f t="shared" si="62"/>
        <v>43857</v>
      </c>
      <c r="B880" s="107">
        <v>13951609</v>
      </c>
      <c r="C880" s="4">
        <f t="shared" si="63"/>
        <v>581317.04166666663</v>
      </c>
      <c r="D880">
        <f t="shared" si="64"/>
        <v>2020</v>
      </c>
      <c r="E880">
        <f t="shared" si="65"/>
        <v>1</v>
      </c>
      <c r="F880" s="33">
        <v>10190</v>
      </c>
      <c r="G880" s="33" t="s">
        <v>29</v>
      </c>
      <c r="H880" s="33">
        <v>24</v>
      </c>
      <c r="I880" s="33" t="s">
        <v>74</v>
      </c>
      <c r="J880" s="34">
        <v>43857</v>
      </c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  <c r="AA880" s="33"/>
      <c r="AB880" s="33"/>
      <c r="AC880" s="33"/>
      <c r="AD880" s="33"/>
      <c r="AE880" s="33"/>
      <c r="AF880" s="33"/>
      <c r="AG880" s="33"/>
      <c r="AH880" s="33"/>
      <c r="AI880" s="2"/>
      <c r="AK880" s="3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48"/>
      <c r="BL880" s="3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</row>
    <row r="881" spans="1:89" ht="12.75" customHeight="1" x14ac:dyDescent="0.35">
      <c r="A881" s="15">
        <f t="shared" si="62"/>
        <v>43858</v>
      </c>
      <c r="B881" s="107">
        <v>14091033</v>
      </c>
      <c r="C881" s="4">
        <f t="shared" si="63"/>
        <v>587126.375</v>
      </c>
      <c r="D881">
        <f t="shared" si="64"/>
        <v>2020</v>
      </c>
      <c r="E881">
        <f t="shared" si="65"/>
        <v>1</v>
      </c>
      <c r="F881" s="33">
        <v>10190</v>
      </c>
      <c r="G881" s="33" t="s">
        <v>29</v>
      </c>
      <c r="H881" s="33">
        <v>24</v>
      </c>
      <c r="I881" s="33" t="s">
        <v>74</v>
      </c>
      <c r="J881" s="34">
        <v>43858</v>
      </c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  <c r="AA881" s="33"/>
      <c r="AB881" s="33"/>
      <c r="AC881" s="33"/>
      <c r="AD881" s="33"/>
      <c r="AE881" s="33"/>
      <c r="AF881" s="33"/>
      <c r="AG881" s="33"/>
      <c r="AH881" s="33"/>
      <c r="AI881" s="2"/>
      <c r="AK881" s="3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48"/>
      <c r="BL881" s="3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</row>
    <row r="882" spans="1:89" ht="12.75" customHeight="1" x14ac:dyDescent="0.35">
      <c r="A882" s="15">
        <f t="shared" si="62"/>
        <v>43859</v>
      </c>
      <c r="B882" s="107">
        <v>14575201</v>
      </c>
      <c r="C882" s="4">
        <f t="shared" si="63"/>
        <v>607300.04166666663</v>
      </c>
      <c r="D882">
        <f t="shared" si="64"/>
        <v>2020</v>
      </c>
      <c r="E882">
        <f t="shared" si="65"/>
        <v>1</v>
      </c>
      <c r="F882" s="33">
        <v>10190</v>
      </c>
      <c r="G882" s="33" t="s">
        <v>29</v>
      </c>
      <c r="H882" s="33">
        <v>24</v>
      </c>
      <c r="I882" s="33" t="s">
        <v>74</v>
      </c>
      <c r="J882" s="34">
        <v>43859</v>
      </c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  <c r="AA882" s="33"/>
      <c r="AB882" s="33"/>
      <c r="AC882" s="33"/>
      <c r="AD882" s="33"/>
      <c r="AE882" s="33"/>
      <c r="AF882" s="33"/>
      <c r="AG882" s="33"/>
      <c r="AH882" s="33"/>
      <c r="AI882" s="2"/>
      <c r="AK882" s="3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48"/>
      <c r="BL882" s="3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</row>
    <row r="883" spans="1:89" ht="12.75" customHeight="1" x14ac:dyDescent="0.35">
      <c r="A883" s="15">
        <f t="shared" si="62"/>
        <v>43860</v>
      </c>
      <c r="B883" s="107">
        <v>14925325</v>
      </c>
      <c r="C883" s="4">
        <f t="shared" si="63"/>
        <v>621888.54166666663</v>
      </c>
      <c r="D883">
        <f t="shared" si="64"/>
        <v>2020</v>
      </c>
      <c r="E883">
        <f t="shared" si="65"/>
        <v>1</v>
      </c>
      <c r="F883" s="33">
        <v>10190</v>
      </c>
      <c r="G883" s="33" t="s">
        <v>29</v>
      </c>
      <c r="H883" s="33">
        <v>24</v>
      </c>
      <c r="I883" s="33" t="s">
        <v>74</v>
      </c>
      <c r="J883" s="34">
        <v>43860</v>
      </c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  <c r="AA883" s="33"/>
      <c r="AB883" s="33"/>
      <c r="AC883" s="33"/>
      <c r="AD883" s="33"/>
      <c r="AE883" s="33"/>
      <c r="AF883" s="33"/>
      <c r="AG883" s="33"/>
      <c r="AH883" s="33"/>
      <c r="AI883" s="2"/>
      <c r="AK883" s="3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48"/>
      <c r="BL883" s="3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</row>
    <row r="884" spans="1:89" ht="12.75" customHeight="1" x14ac:dyDescent="0.35">
      <c r="A884" s="15">
        <f t="shared" si="62"/>
        <v>43861</v>
      </c>
      <c r="B884" s="107">
        <v>13793984</v>
      </c>
      <c r="C884" s="4">
        <f t="shared" si="63"/>
        <v>574749.33333333337</v>
      </c>
      <c r="D884">
        <f t="shared" si="64"/>
        <v>2020</v>
      </c>
      <c r="E884">
        <f t="shared" si="65"/>
        <v>1</v>
      </c>
      <c r="F884" s="33">
        <v>10190</v>
      </c>
      <c r="G884" s="33" t="s">
        <v>29</v>
      </c>
      <c r="H884" s="33">
        <v>24</v>
      </c>
      <c r="I884" s="33" t="s">
        <v>74</v>
      </c>
      <c r="J884" s="34">
        <v>43861</v>
      </c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  <c r="AA884" s="33"/>
      <c r="AB884" s="33"/>
      <c r="AC884" s="33"/>
      <c r="AD884" s="33"/>
      <c r="AE884" s="33"/>
      <c r="AF884" s="33"/>
      <c r="AG884" s="33"/>
      <c r="AH884" s="33"/>
      <c r="AI884" s="2"/>
      <c r="AK884" s="3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48"/>
      <c r="BL884" s="3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</row>
    <row r="885" spans="1:89" ht="12.75" customHeight="1" x14ac:dyDescent="0.35">
      <c r="A885" s="15">
        <f t="shared" si="62"/>
        <v>43862</v>
      </c>
      <c r="B885" s="107">
        <v>12935201</v>
      </c>
      <c r="C885" s="4">
        <f t="shared" si="63"/>
        <v>538966.70833333337</v>
      </c>
      <c r="D885">
        <f t="shared" si="64"/>
        <v>2020</v>
      </c>
      <c r="E885">
        <f t="shared" si="65"/>
        <v>2</v>
      </c>
      <c r="F885" s="33">
        <v>10190</v>
      </c>
      <c r="G885" s="33" t="s">
        <v>29</v>
      </c>
      <c r="H885" s="33">
        <v>24</v>
      </c>
      <c r="I885" s="33" t="s">
        <v>74</v>
      </c>
      <c r="J885" s="34">
        <v>43862</v>
      </c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  <c r="AA885" s="33"/>
      <c r="AB885" s="33"/>
      <c r="AC885" s="33"/>
      <c r="AD885" s="33"/>
      <c r="AE885" s="33"/>
      <c r="AF885" s="33"/>
      <c r="AG885" s="33"/>
      <c r="AH885" s="33"/>
      <c r="AI885" s="2"/>
      <c r="AK885" s="3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48"/>
      <c r="BL885" s="3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</row>
    <row r="886" spans="1:89" ht="12.75" customHeight="1" x14ac:dyDescent="0.35">
      <c r="A886" s="15">
        <f t="shared" si="62"/>
        <v>43863</v>
      </c>
      <c r="B886" s="107">
        <v>13853602</v>
      </c>
      <c r="C886" s="4">
        <f t="shared" si="63"/>
        <v>577233.41666666663</v>
      </c>
      <c r="D886">
        <f t="shared" si="64"/>
        <v>2020</v>
      </c>
      <c r="E886">
        <f t="shared" si="65"/>
        <v>2</v>
      </c>
      <c r="F886" s="33">
        <v>10190</v>
      </c>
      <c r="G886" s="33" t="s">
        <v>29</v>
      </c>
      <c r="H886" s="33">
        <v>24</v>
      </c>
      <c r="I886" s="33" t="s">
        <v>74</v>
      </c>
      <c r="J886" s="34">
        <v>43863</v>
      </c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  <c r="AA886" s="33"/>
      <c r="AB886" s="33"/>
      <c r="AC886" s="33"/>
      <c r="AD886" s="33"/>
      <c r="AE886" s="33"/>
      <c r="AF886" s="33"/>
      <c r="AG886" s="33"/>
      <c r="AH886" s="33"/>
      <c r="AI886" s="2"/>
      <c r="AK886" s="3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48"/>
      <c r="BL886" s="3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</row>
    <row r="887" spans="1:89" ht="12.75" customHeight="1" x14ac:dyDescent="0.35">
      <c r="A887" s="15">
        <f t="shared" si="62"/>
        <v>43864</v>
      </c>
      <c r="B887" s="107">
        <v>14907976</v>
      </c>
      <c r="C887" s="4">
        <f t="shared" si="63"/>
        <v>621165.66666666663</v>
      </c>
      <c r="D887">
        <f t="shared" si="64"/>
        <v>2020</v>
      </c>
      <c r="E887">
        <f t="shared" si="65"/>
        <v>2</v>
      </c>
      <c r="F887" s="33">
        <v>10190</v>
      </c>
      <c r="G887" s="33" t="s">
        <v>29</v>
      </c>
      <c r="H887" s="33">
        <v>24</v>
      </c>
      <c r="I887" s="33" t="s">
        <v>74</v>
      </c>
      <c r="J887" s="34">
        <v>43864</v>
      </c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  <c r="AA887" s="33"/>
      <c r="AB887" s="33"/>
      <c r="AC887" s="33"/>
      <c r="AD887" s="33"/>
      <c r="AE887" s="33"/>
      <c r="AF887" s="33"/>
      <c r="AG887" s="33"/>
      <c r="AH887" s="33"/>
      <c r="AI887" s="2"/>
      <c r="AK887" s="3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48"/>
      <c r="BL887" s="3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</row>
    <row r="888" spans="1:89" ht="12.75" customHeight="1" x14ac:dyDescent="0.35">
      <c r="A888" s="15">
        <f t="shared" si="62"/>
        <v>43865</v>
      </c>
      <c r="B888" s="107">
        <v>15879218</v>
      </c>
      <c r="C888" s="4">
        <f t="shared" si="63"/>
        <v>661634.08333333337</v>
      </c>
      <c r="D888">
        <f t="shared" si="64"/>
        <v>2020</v>
      </c>
      <c r="E888">
        <f t="shared" si="65"/>
        <v>2</v>
      </c>
      <c r="F888" s="33">
        <v>10190</v>
      </c>
      <c r="G888" s="33" t="s">
        <v>29</v>
      </c>
      <c r="H888" s="33">
        <v>24</v>
      </c>
      <c r="I888" s="33" t="s">
        <v>74</v>
      </c>
      <c r="J888" s="34">
        <v>43865</v>
      </c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  <c r="AA888" s="33"/>
      <c r="AB888" s="33"/>
      <c r="AC888" s="33"/>
      <c r="AD888" s="33"/>
      <c r="AE888" s="33"/>
      <c r="AF888" s="33"/>
      <c r="AG888" s="33"/>
      <c r="AH888" s="33"/>
      <c r="AI888" s="2"/>
      <c r="AK888" s="3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48"/>
      <c r="BL888" s="3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</row>
    <row r="889" spans="1:89" ht="12.75" customHeight="1" x14ac:dyDescent="0.35">
      <c r="A889" s="15">
        <f t="shared" si="62"/>
        <v>43866</v>
      </c>
      <c r="B889" s="107">
        <v>14531364</v>
      </c>
      <c r="C889" s="4">
        <f t="shared" si="63"/>
        <v>605473.5</v>
      </c>
      <c r="D889">
        <f t="shared" si="64"/>
        <v>2020</v>
      </c>
      <c r="E889">
        <f t="shared" si="65"/>
        <v>2</v>
      </c>
      <c r="F889" s="33">
        <v>10190</v>
      </c>
      <c r="G889" s="33" t="s">
        <v>29</v>
      </c>
      <c r="H889" s="33">
        <v>24</v>
      </c>
      <c r="I889" s="33" t="s">
        <v>74</v>
      </c>
      <c r="J889" s="34">
        <v>43866</v>
      </c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  <c r="AA889" s="33"/>
      <c r="AB889" s="33"/>
      <c r="AC889" s="33"/>
      <c r="AD889" s="33"/>
      <c r="AE889" s="33"/>
      <c r="AF889" s="33"/>
      <c r="AG889" s="33"/>
      <c r="AH889" s="33"/>
      <c r="AI889" s="2"/>
      <c r="AK889" s="3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48"/>
      <c r="BL889" s="3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</row>
    <row r="890" spans="1:89" ht="12.75" customHeight="1" x14ac:dyDescent="0.35">
      <c r="A890" s="15">
        <f t="shared" si="62"/>
        <v>43867</v>
      </c>
      <c r="B890" s="107">
        <v>14644489</v>
      </c>
      <c r="C890" s="4">
        <f t="shared" si="63"/>
        <v>610187.04166666663</v>
      </c>
      <c r="D890">
        <f t="shared" si="64"/>
        <v>2020</v>
      </c>
      <c r="E890">
        <f t="shared" si="65"/>
        <v>2</v>
      </c>
      <c r="F890" s="33">
        <v>10190</v>
      </c>
      <c r="G890" s="33" t="s">
        <v>29</v>
      </c>
      <c r="H890" s="33">
        <v>24</v>
      </c>
      <c r="I890" s="33" t="s">
        <v>74</v>
      </c>
      <c r="J890" s="34">
        <v>43867</v>
      </c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  <c r="AA890" s="33"/>
      <c r="AB890" s="33"/>
      <c r="AC890" s="33"/>
      <c r="AD890" s="33"/>
      <c r="AE890" s="33"/>
      <c r="AF890" s="33"/>
      <c r="AG890" s="33"/>
      <c r="AH890" s="33"/>
      <c r="AI890" s="2"/>
      <c r="AK890" s="3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48"/>
      <c r="BL890" s="3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</row>
    <row r="891" spans="1:89" ht="12.75" customHeight="1" x14ac:dyDescent="0.35">
      <c r="A891" s="15">
        <f t="shared" si="62"/>
        <v>43868</v>
      </c>
      <c r="B891" s="107">
        <v>14237807</v>
      </c>
      <c r="C891" s="4">
        <f t="shared" si="63"/>
        <v>593241.95833333337</v>
      </c>
      <c r="D891">
        <f t="shared" si="64"/>
        <v>2020</v>
      </c>
      <c r="E891">
        <f t="shared" si="65"/>
        <v>2</v>
      </c>
      <c r="F891" s="33">
        <v>10190</v>
      </c>
      <c r="G891" s="33" t="s">
        <v>29</v>
      </c>
      <c r="H891" s="33">
        <v>24</v>
      </c>
      <c r="I891" s="33" t="s">
        <v>74</v>
      </c>
      <c r="J891" s="34">
        <v>43868</v>
      </c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  <c r="AA891" s="33"/>
      <c r="AB891" s="33"/>
      <c r="AC891" s="33"/>
      <c r="AD891" s="33"/>
      <c r="AE891" s="33"/>
      <c r="AF891" s="33"/>
      <c r="AG891" s="33"/>
      <c r="AH891" s="33"/>
      <c r="AI891" s="2"/>
      <c r="AK891" s="3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48"/>
      <c r="BL891" s="3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</row>
    <row r="892" spans="1:89" ht="12.75" customHeight="1" x14ac:dyDescent="0.35">
      <c r="A892" s="15">
        <f t="shared" si="62"/>
        <v>43869</v>
      </c>
      <c r="B892" s="107">
        <v>13751408</v>
      </c>
      <c r="C892" s="4">
        <f t="shared" si="63"/>
        <v>572975.33333333337</v>
      </c>
      <c r="D892">
        <f t="shared" si="64"/>
        <v>2020</v>
      </c>
      <c r="E892">
        <f t="shared" si="65"/>
        <v>2</v>
      </c>
      <c r="F892" s="33">
        <v>10190</v>
      </c>
      <c r="G892" s="33" t="s">
        <v>29</v>
      </c>
      <c r="H892" s="33">
        <v>24</v>
      </c>
      <c r="I892" s="33" t="s">
        <v>74</v>
      </c>
      <c r="J892" s="34">
        <v>43869</v>
      </c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  <c r="AA892" s="33"/>
      <c r="AB892" s="33"/>
      <c r="AC892" s="33"/>
      <c r="AD892" s="33"/>
      <c r="AE892" s="33"/>
      <c r="AF892" s="33"/>
      <c r="AG892" s="33"/>
      <c r="AH892" s="33"/>
      <c r="AI892" s="2"/>
      <c r="AK892" s="3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48"/>
      <c r="BL892" s="3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</row>
    <row r="893" spans="1:89" ht="12.75" customHeight="1" x14ac:dyDescent="0.35">
      <c r="A893" s="15">
        <f t="shared" si="62"/>
        <v>43870</v>
      </c>
      <c r="B893" s="107">
        <v>13922251</v>
      </c>
      <c r="C893" s="4">
        <f t="shared" si="63"/>
        <v>580093.79166666663</v>
      </c>
      <c r="D893">
        <f t="shared" si="64"/>
        <v>2020</v>
      </c>
      <c r="E893">
        <f t="shared" si="65"/>
        <v>2</v>
      </c>
      <c r="F893" s="33">
        <v>10190</v>
      </c>
      <c r="G893" s="33" t="s">
        <v>29</v>
      </c>
      <c r="H893" s="33">
        <v>24</v>
      </c>
      <c r="I893" s="33" t="s">
        <v>74</v>
      </c>
      <c r="J893" s="34">
        <v>43870</v>
      </c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  <c r="AA893" s="33"/>
      <c r="AB893" s="33"/>
      <c r="AC893" s="33"/>
      <c r="AD893" s="33"/>
      <c r="AE893" s="33"/>
      <c r="AF893" s="33"/>
      <c r="AG893" s="33"/>
      <c r="AH893" s="33"/>
      <c r="AI893" s="2"/>
      <c r="AK893" s="3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48"/>
      <c r="BL893" s="3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</row>
    <row r="894" spans="1:89" ht="12.75" customHeight="1" x14ac:dyDescent="0.35">
      <c r="A894" s="15">
        <f t="shared" si="62"/>
        <v>43871</v>
      </c>
      <c r="B894" s="107">
        <v>14219514</v>
      </c>
      <c r="C894" s="4">
        <f t="shared" si="63"/>
        <v>592479.75</v>
      </c>
      <c r="D894">
        <f t="shared" si="64"/>
        <v>2020</v>
      </c>
      <c r="E894">
        <f t="shared" si="65"/>
        <v>2</v>
      </c>
      <c r="F894" s="33">
        <v>10190</v>
      </c>
      <c r="G894" s="33" t="s">
        <v>29</v>
      </c>
      <c r="H894" s="33">
        <v>24</v>
      </c>
      <c r="I894" s="33" t="s">
        <v>74</v>
      </c>
      <c r="J894" s="34">
        <v>43871</v>
      </c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  <c r="AA894" s="33"/>
      <c r="AB894" s="33"/>
      <c r="AC894" s="33"/>
      <c r="AD894" s="33"/>
      <c r="AE894" s="33"/>
      <c r="AF894" s="33"/>
      <c r="AG894" s="33"/>
      <c r="AH894" s="33"/>
      <c r="AI894" s="2"/>
      <c r="AK894" s="3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48"/>
      <c r="BL894" s="3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</row>
    <row r="895" spans="1:89" ht="12.75" customHeight="1" x14ac:dyDescent="0.35">
      <c r="A895" s="15">
        <f t="shared" si="62"/>
        <v>43872</v>
      </c>
      <c r="B895" s="107">
        <v>13827424</v>
      </c>
      <c r="C895" s="4">
        <f t="shared" si="63"/>
        <v>576142.66666666663</v>
      </c>
      <c r="D895">
        <f t="shared" si="64"/>
        <v>2020</v>
      </c>
      <c r="E895">
        <f t="shared" si="65"/>
        <v>2</v>
      </c>
      <c r="F895" s="33">
        <v>10190</v>
      </c>
      <c r="G895" s="33" t="s">
        <v>29</v>
      </c>
      <c r="H895" s="33">
        <v>24</v>
      </c>
      <c r="I895" s="33" t="s">
        <v>74</v>
      </c>
      <c r="J895" s="34">
        <v>43872</v>
      </c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  <c r="AA895" s="33"/>
      <c r="AB895" s="33"/>
      <c r="AC895" s="33"/>
      <c r="AD895" s="33"/>
      <c r="AE895" s="33"/>
      <c r="AF895" s="33"/>
      <c r="AG895" s="33"/>
      <c r="AH895" s="33"/>
      <c r="AI895" s="2"/>
      <c r="AK895" s="3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48"/>
      <c r="BL895" s="3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</row>
    <row r="896" spans="1:89" ht="12.75" customHeight="1" x14ac:dyDescent="0.35">
      <c r="A896" s="15">
        <f t="shared" si="62"/>
        <v>43873</v>
      </c>
      <c r="B896" s="107">
        <v>13603934</v>
      </c>
      <c r="C896" s="4">
        <f t="shared" si="63"/>
        <v>566830.58333333337</v>
      </c>
      <c r="D896">
        <f t="shared" si="64"/>
        <v>2020</v>
      </c>
      <c r="E896">
        <f t="shared" si="65"/>
        <v>2</v>
      </c>
      <c r="F896" s="33">
        <v>10190</v>
      </c>
      <c r="G896" s="33" t="s">
        <v>29</v>
      </c>
      <c r="H896" s="33">
        <v>24</v>
      </c>
      <c r="I896" s="33" t="s">
        <v>74</v>
      </c>
      <c r="J896" s="34">
        <v>43873</v>
      </c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  <c r="AA896" s="33"/>
      <c r="AB896" s="33"/>
      <c r="AC896" s="33"/>
      <c r="AD896" s="33"/>
      <c r="AE896" s="33"/>
      <c r="AF896" s="33"/>
      <c r="AG896" s="33"/>
      <c r="AH896" s="33"/>
      <c r="AI896" s="2"/>
      <c r="AK896" s="3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48"/>
      <c r="BL896" s="3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</row>
    <row r="897" spans="1:89" ht="12.75" customHeight="1" x14ac:dyDescent="0.35">
      <c r="A897" s="15">
        <f t="shared" si="62"/>
        <v>43874</v>
      </c>
      <c r="B897" s="107">
        <v>14138194</v>
      </c>
      <c r="C897" s="4">
        <f t="shared" si="63"/>
        <v>589091.41666666663</v>
      </c>
      <c r="D897">
        <f t="shared" si="64"/>
        <v>2020</v>
      </c>
      <c r="E897">
        <f t="shared" si="65"/>
        <v>2</v>
      </c>
      <c r="F897" s="33">
        <v>10190</v>
      </c>
      <c r="G897" s="33" t="s">
        <v>29</v>
      </c>
      <c r="H897" s="33">
        <v>24</v>
      </c>
      <c r="I897" s="33" t="s">
        <v>74</v>
      </c>
      <c r="J897" s="34">
        <v>43874</v>
      </c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  <c r="AA897" s="33"/>
      <c r="AB897" s="33"/>
      <c r="AC897" s="33"/>
      <c r="AD897" s="33"/>
      <c r="AE897" s="33"/>
      <c r="AF897" s="33"/>
      <c r="AG897" s="33"/>
      <c r="AH897" s="33"/>
      <c r="AI897" s="2"/>
      <c r="AK897" s="3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48"/>
      <c r="BL897" s="3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</row>
    <row r="898" spans="1:89" ht="12.75" customHeight="1" x14ac:dyDescent="0.35">
      <c r="A898" s="15">
        <f t="shared" si="62"/>
        <v>43875</v>
      </c>
      <c r="B898" s="107">
        <v>13832090</v>
      </c>
      <c r="C898" s="4">
        <f t="shared" si="63"/>
        <v>576337.08333333337</v>
      </c>
      <c r="D898">
        <f t="shared" si="64"/>
        <v>2020</v>
      </c>
      <c r="E898">
        <f t="shared" si="65"/>
        <v>2</v>
      </c>
      <c r="F898" s="33">
        <v>10190</v>
      </c>
      <c r="G898" s="33" t="s">
        <v>29</v>
      </c>
      <c r="H898" s="33">
        <v>24</v>
      </c>
      <c r="I898" s="33" t="s">
        <v>74</v>
      </c>
      <c r="J898" s="34">
        <v>43875</v>
      </c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  <c r="AA898" s="33"/>
      <c r="AB898" s="33"/>
      <c r="AC898" s="33"/>
      <c r="AD898" s="33"/>
      <c r="AE898" s="33"/>
      <c r="AF898" s="33"/>
      <c r="AG898" s="33"/>
      <c r="AH898" s="33"/>
      <c r="AI898" s="2"/>
      <c r="AK898" s="3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48"/>
      <c r="BL898" s="3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</row>
    <row r="899" spans="1:89" ht="12.75" customHeight="1" x14ac:dyDescent="0.35">
      <c r="A899" s="15">
        <f t="shared" si="62"/>
        <v>43876</v>
      </c>
      <c r="B899" s="107">
        <v>13796219</v>
      </c>
      <c r="C899" s="4">
        <f t="shared" si="63"/>
        <v>574842.45833333337</v>
      </c>
      <c r="D899">
        <f t="shared" si="64"/>
        <v>2020</v>
      </c>
      <c r="E899">
        <f t="shared" si="65"/>
        <v>2</v>
      </c>
      <c r="F899" s="33">
        <v>10190</v>
      </c>
      <c r="G899" s="33" t="s">
        <v>29</v>
      </c>
      <c r="H899" s="33">
        <v>24</v>
      </c>
      <c r="I899" s="33" t="s">
        <v>74</v>
      </c>
      <c r="J899" s="34">
        <v>43876</v>
      </c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  <c r="AA899" s="33"/>
      <c r="AB899" s="33"/>
      <c r="AC899" s="33"/>
      <c r="AD899" s="33"/>
      <c r="AE899" s="33"/>
      <c r="AF899" s="33"/>
      <c r="AG899" s="33"/>
      <c r="AH899" s="33"/>
      <c r="AI899" s="2"/>
      <c r="AK899" s="3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48"/>
      <c r="BL899" s="3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</row>
    <row r="900" spans="1:89" ht="12.75" customHeight="1" x14ac:dyDescent="0.35">
      <c r="A900" s="15">
        <f t="shared" si="62"/>
        <v>43877</v>
      </c>
      <c r="B900" s="107">
        <v>13329609</v>
      </c>
      <c r="C900" s="4">
        <f t="shared" si="63"/>
        <v>555400.375</v>
      </c>
      <c r="D900">
        <f t="shared" si="64"/>
        <v>2020</v>
      </c>
      <c r="E900">
        <f t="shared" si="65"/>
        <v>2</v>
      </c>
      <c r="F900" s="33">
        <v>10190</v>
      </c>
      <c r="G900" s="33" t="s">
        <v>29</v>
      </c>
      <c r="H900" s="33">
        <v>24</v>
      </c>
      <c r="I900" s="33" t="s">
        <v>74</v>
      </c>
      <c r="J900" s="34">
        <v>43877</v>
      </c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  <c r="AA900" s="33"/>
      <c r="AB900" s="33"/>
      <c r="AC900" s="33"/>
      <c r="AD900" s="33"/>
      <c r="AE900" s="33"/>
      <c r="AF900" s="33"/>
      <c r="AG900" s="33"/>
      <c r="AH900" s="33"/>
      <c r="AI900" s="2"/>
      <c r="AK900" s="3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48"/>
      <c r="BL900" s="3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</row>
    <row r="901" spans="1:89" ht="12.75" customHeight="1" x14ac:dyDescent="0.35">
      <c r="A901" s="15">
        <f t="shared" si="62"/>
        <v>43878</v>
      </c>
      <c r="B901" s="107">
        <v>13621142</v>
      </c>
      <c r="C901" s="4">
        <f t="shared" si="63"/>
        <v>567547.58333333337</v>
      </c>
      <c r="D901">
        <f t="shared" si="64"/>
        <v>2020</v>
      </c>
      <c r="E901">
        <f t="shared" si="65"/>
        <v>2</v>
      </c>
      <c r="F901" s="33">
        <v>10190</v>
      </c>
      <c r="G901" s="33" t="s">
        <v>29</v>
      </c>
      <c r="H901" s="33">
        <v>24</v>
      </c>
      <c r="I901" s="33" t="s">
        <v>74</v>
      </c>
      <c r="J901" s="34">
        <v>43878</v>
      </c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  <c r="AA901" s="33"/>
      <c r="AB901" s="33"/>
      <c r="AC901" s="33"/>
      <c r="AD901" s="33"/>
      <c r="AE901" s="33"/>
      <c r="AF901" s="33"/>
      <c r="AG901" s="33"/>
      <c r="AH901" s="33"/>
      <c r="AI901" s="2"/>
      <c r="AK901" s="3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48"/>
      <c r="BL901" s="3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</row>
    <row r="902" spans="1:89" ht="12.75" customHeight="1" x14ac:dyDescent="0.35">
      <c r="A902" s="15">
        <f t="shared" si="62"/>
        <v>43879</v>
      </c>
      <c r="B902" s="107">
        <v>14181276</v>
      </c>
      <c r="C902" s="4">
        <f t="shared" si="63"/>
        <v>590886.5</v>
      </c>
      <c r="D902">
        <f t="shared" si="64"/>
        <v>2020</v>
      </c>
      <c r="E902">
        <f t="shared" si="65"/>
        <v>2</v>
      </c>
      <c r="F902" s="33">
        <v>10190</v>
      </c>
      <c r="G902" s="33" t="s">
        <v>29</v>
      </c>
      <c r="H902" s="33">
        <v>24</v>
      </c>
      <c r="I902" s="33" t="s">
        <v>74</v>
      </c>
      <c r="J902" s="34">
        <v>43879</v>
      </c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  <c r="AA902" s="33"/>
      <c r="AB902" s="33"/>
      <c r="AC902" s="33"/>
      <c r="AD902" s="33"/>
      <c r="AE902" s="33"/>
      <c r="AF902" s="33"/>
      <c r="AG902" s="33"/>
      <c r="AH902" s="33"/>
      <c r="AI902" s="2"/>
      <c r="AK902" s="3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48"/>
      <c r="BL902" s="3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</row>
    <row r="903" spans="1:89" ht="12.75" customHeight="1" x14ac:dyDescent="0.35">
      <c r="A903" s="15">
        <f t="shared" si="62"/>
        <v>43880</v>
      </c>
      <c r="B903" s="107">
        <v>14477322</v>
      </c>
      <c r="C903" s="4">
        <f t="shared" si="63"/>
        <v>603221.75</v>
      </c>
      <c r="D903">
        <f t="shared" si="64"/>
        <v>2020</v>
      </c>
      <c r="E903">
        <f t="shared" si="65"/>
        <v>2</v>
      </c>
      <c r="F903" s="33">
        <v>10190</v>
      </c>
      <c r="G903" s="33" t="s">
        <v>29</v>
      </c>
      <c r="H903" s="33">
        <v>24</v>
      </c>
      <c r="I903" s="33" t="s">
        <v>74</v>
      </c>
      <c r="J903" s="34">
        <v>43880</v>
      </c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  <c r="AA903" s="33"/>
      <c r="AB903" s="33"/>
      <c r="AC903" s="33"/>
      <c r="AD903" s="33"/>
      <c r="AE903" s="33"/>
      <c r="AF903" s="33"/>
      <c r="AG903" s="33"/>
      <c r="AH903" s="33"/>
      <c r="AI903" s="2"/>
      <c r="AK903" s="3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48"/>
      <c r="BL903" s="3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</row>
    <row r="904" spans="1:89" ht="12.75" customHeight="1" x14ac:dyDescent="0.35">
      <c r="A904" s="15">
        <f t="shared" si="62"/>
        <v>43881</v>
      </c>
      <c r="B904" s="107">
        <v>14416786</v>
      </c>
      <c r="C904" s="4">
        <f t="shared" si="63"/>
        <v>600699.41666666663</v>
      </c>
      <c r="D904">
        <f t="shared" si="64"/>
        <v>2020</v>
      </c>
      <c r="E904">
        <f t="shared" si="65"/>
        <v>2</v>
      </c>
      <c r="F904" s="33">
        <v>10190</v>
      </c>
      <c r="G904" s="33" t="s">
        <v>29</v>
      </c>
      <c r="H904" s="33">
        <v>24</v>
      </c>
      <c r="I904" s="33" t="s">
        <v>74</v>
      </c>
      <c r="J904" s="34">
        <v>43881</v>
      </c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  <c r="AA904" s="33"/>
      <c r="AB904" s="33"/>
      <c r="AC904" s="33"/>
      <c r="AD904" s="33"/>
      <c r="AE904" s="33"/>
      <c r="AF904" s="33"/>
      <c r="AG904" s="33"/>
      <c r="AH904" s="33"/>
      <c r="AI904" s="2"/>
      <c r="AK904" s="3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48"/>
      <c r="BL904" s="3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</row>
    <row r="905" spans="1:89" ht="12.75" customHeight="1" x14ac:dyDescent="0.35">
      <c r="A905" s="15">
        <f t="shared" si="62"/>
        <v>43882</v>
      </c>
      <c r="B905" s="107">
        <v>14087787</v>
      </c>
      <c r="C905" s="4">
        <f t="shared" si="63"/>
        <v>586991.125</v>
      </c>
      <c r="D905">
        <f t="shared" si="64"/>
        <v>2020</v>
      </c>
      <c r="E905">
        <f t="shared" si="65"/>
        <v>2</v>
      </c>
      <c r="F905" s="33">
        <v>10190</v>
      </c>
      <c r="G905" s="33" t="s">
        <v>29</v>
      </c>
      <c r="H905" s="33">
        <v>24</v>
      </c>
      <c r="I905" s="33" t="s">
        <v>74</v>
      </c>
      <c r="J905" s="34">
        <v>43882</v>
      </c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  <c r="AA905" s="33"/>
      <c r="AB905" s="33"/>
      <c r="AC905" s="33"/>
      <c r="AD905" s="33"/>
      <c r="AE905" s="33"/>
      <c r="AF905" s="33"/>
      <c r="AG905" s="33"/>
      <c r="AH905" s="33"/>
      <c r="AI905" s="2"/>
      <c r="AK905" s="3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48"/>
      <c r="BL905" s="3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</row>
    <row r="906" spans="1:89" ht="12.75" customHeight="1" x14ac:dyDescent="0.35">
      <c r="A906" s="15">
        <f t="shared" si="62"/>
        <v>43883</v>
      </c>
      <c r="B906" s="107">
        <v>13374778</v>
      </c>
      <c r="C906" s="4">
        <f t="shared" si="63"/>
        <v>557282.41666666663</v>
      </c>
      <c r="D906">
        <f t="shared" si="64"/>
        <v>2020</v>
      </c>
      <c r="E906">
        <f t="shared" si="65"/>
        <v>2</v>
      </c>
      <c r="F906" s="33">
        <v>10190</v>
      </c>
      <c r="G906" s="33" t="s">
        <v>29</v>
      </c>
      <c r="H906" s="33">
        <v>24</v>
      </c>
      <c r="I906" s="33" t="s">
        <v>74</v>
      </c>
      <c r="J906" s="34">
        <v>43883</v>
      </c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  <c r="AA906" s="33"/>
      <c r="AB906" s="33"/>
      <c r="AC906" s="33"/>
      <c r="AD906" s="33"/>
      <c r="AE906" s="33"/>
      <c r="AF906" s="33"/>
      <c r="AG906" s="33"/>
      <c r="AH906" s="33"/>
      <c r="AI906" s="2"/>
      <c r="AK906" s="3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48"/>
      <c r="BL906" s="3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</row>
    <row r="907" spans="1:89" ht="12.75" customHeight="1" x14ac:dyDescent="0.35">
      <c r="A907" s="15">
        <f t="shared" si="62"/>
        <v>43884</v>
      </c>
      <c r="B907" s="107">
        <v>13305794</v>
      </c>
      <c r="C907" s="4">
        <f t="shared" si="63"/>
        <v>554408.08333333337</v>
      </c>
      <c r="D907">
        <f t="shared" si="64"/>
        <v>2020</v>
      </c>
      <c r="E907">
        <f t="shared" si="65"/>
        <v>2</v>
      </c>
      <c r="F907" s="33">
        <v>10190</v>
      </c>
      <c r="G907" s="33" t="s">
        <v>29</v>
      </c>
      <c r="H907" s="33">
        <v>24</v>
      </c>
      <c r="I907" s="33" t="s">
        <v>74</v>
      </c>
      <c r="J907" s="34">
        <v>43884</v>
      </c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3"/>
      <c r="AG907" s="33"/>
      <c r="AH907" s="33"/>
      <c r="AI907" s="2"/>
      <c r="AK907" s="3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48"/>
      <c r="BL907" s="3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</row>
    <row r="908" spans="1:89" ht="12.75" customHeight="1" x14ac:dyDescent="0.35">
      <c r="A908" s="15">
        <f t="shared" si="62"/>
        <v>43885</v>
      </c>
      <c r="B908" s="107">
        <v>13782881</v>
      </c>
      <c r="C908" s="4">
        <f t="shared" si="63"/>
        <v>574286.70833333337</v>
      </c>
      <c r="D908">
        <f t="shared" si="64"/>
        <v>2020</v>
      </c>
      <c r="E908">
        <f t="shared" si="65"/>
        <v>2</v>
      </c>
      <c r="F908" s="33">
        <v>10190</v>
      </c>
      <c r="G908" s="33" t="s">
        <v>29</v>
      </c>
      <c r="H908" s="33">
        <v>24</v>
      </c>
      <c r="I908" s="33" t="s">
        <v>74</v>
      </c>
      <c r="J908" s="34">
        <v>43885</v>
      </c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  <c r="AA908" s="33"/>
      <c r="AB908" s="33"/>
      <c r="AC908" s="33"/>
      <c r="AD908" s="33"/>
      <c r="AE908" s="33"/>
      <c r="AF908" s="33"/>
      <c r="AG908" s="33"/>
      <c r="AH908" s="33"/>
      <c r="AI908" s="2"/>
      <c r="AK908" s="3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48"/>
      <c r="BL908" s="3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</row>
    <row r="909" spans="1:89" ht="12.75" customHeight="1" x14ac:dyDescent="0.35">
      <c r="A909" s="15">
        <f t="shared" si="62"/>
        <v>43886</v>
      </c>
      <c r="B909" s="107">
        <v>13955846</v>
      </c>
      <c r="C909" s="4">
        <f t="shared" si="63"/>
        <v>581493.58333333337</v>
      </c>
      <c r="D909">
        <f t="shared" si="64"/>
        <v>2020</v>
      </c>
      <c r="E909">
        <f t="shared" si="65"/>
        <v>2</v>
      </c>
      <c r="F909" s="33">
        <v>10190</v>
      </c>
      <c r="G909" s="33" t="s">
        <v>29</v>
      </c>
      <c r="H909" s="33">
        <v>24</v>
      </c>
      <c r="I909" s="33" t="s">
        <v>74</v>
      </c>
      <c r="J909" s="34">
        <v>43886</v>
      </c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  <c r="AA909" s="33"/>
      <c r="AB909" s="33"/>
      <c r="AC909" s="33"/>
      <c r="AD909" s="33"/>
      <c r="AE909" s="33"/>
      <c r="AF909" s="33"/>
      <c r="AG909" s="33"/>
      <c r="AH909" s="33"/>
      <c r="AI909" s="2"/>
      <c r="AK909" s="3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48"/>
      <c r="BL909" s="3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</row>
    <row r="910" spans="1:89" ht="12.75" customHeight="1" x14ac:dyDescent="0.35">
      <c r="A910" s="15">
        <f t="shared" si="62"/>
        <v>43887</v>
      </c>
      <c r="B910" s="107">
        <v>13671033</v>
      </c>
      <c r="C910" s="4">
        <f t="shared" si="63"/>
        <v>569626.375</v>
      </c>
      <c r="D910">
        <f t="shared" si="64"/>
        <v>2020</v>
      </c>
      <c r="E910">
        <f t="shared" si="65"/>
        <v>2</v>
      </c>
      <c r="F910" s="33">
        <v>10190</v>
      </c>
      <c r="G910" s="33" t="s">
        <v>29</v>
      </c>
      <c r="H910" s="33">
        <v>24</v>
      </c>
      <c r="I910" s="33" t="s">
        <v>74</v>
      </c>
      <c r="J910" s="34">
        <v>43887</v>
      </c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  <c r="AA910" s="33"/>
      <c r="AB910" s="33"/>
      <c r="AC910" s="33"/>
      <c r="AD910" s="33"/>
      <c r="AE910" s="33"/>
      <c r="AF910" s="33"/>
      <c r="AG910" s="33"/>
      <c r="AH910" s="33"/>
      <c r="AI910" s="2"/>
      <c r="AK910" s="3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48"/>
      <c r="BL910" s="3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</row>
    <row r="911" spans="1:89" ht="12.75" customHeight="1" x14ac:dyDescent="0.35">
      <c r="A911" s="15">
        <f t="shared" si="62"/>
        <v>43888</v>
      </c>
      <c r="B911" s="107">
        <v>13388586</v>
      </c>
      <c r="C911" s="4">
        <f t="shared" si="63"/>
        <v>557857.75</v>
      </c>
      <c r="D911">
        <f t="shared" si="64"/>
        <v>2020</v>
      </c>
      <c r="E911">
        <f t="shared" si="65"/>
        <v>2</v>
      </c>
      <c r="F911" s="33">
        <v>10190</v>
      </c>
      <c r="G911" s="33" t="s">
        <v>29</v>
      </c>
      <c r="H911" s="33">
        <v>24</v>
      </c>
      <c r="I911" s="33" t="s">
        <v>74</v>
      </c>
      <c r="J911" s="34">
        <v>43888</v>
      </c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  <c r="AA911" s="33"/>
      <c r="AB911" s="33"/>
      <c r="AC911" s="33"/>
      <c r="AD911" s="33"/>
      <c r="AE911" s="33"/>
      <c r="AF911" s="33"/>
      <c r="AG911" s="33"/>
      <c r="AH911" s="33"/>
      <c r="AI911" s="2"/>
      <c r="AK911" s="3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48"/>
      <c r="BL911" s="3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</row>
    <row r="912" spans="1:89" ht="12.75" customHeight="1" x14ac:dyDescent="0.35">
      <c r="A912" s="15">
        <f t="shared" si="62"/>
        <v>43889</v>
      </c>
      <c r="B912" s="107">
        <v>12994654</v>
      </c>
      <c r="C912" s="4">
        <f t="shared" si="63"/>
        <v>541443.91666666663</v>
      </c>
      <c r="D912">
        <f t="shared" si="64"/>
        <v>2020</v>
      </c>
      <c r="E912">
        <f t="shared" si="65"/>
        <v>2</v>
      </c>
      <c r="F912" s="33">
        <v>10190</v>
      </c>
      <c r="G912" s="33" t="s">
        <v>29</v>
      </c>
      <c r="H912" s="33">
        <v>24</v>
      </c>
      <c r="I912" s="33" t="s">
        <v>74</v>
      </c>
      <c r="J912" s="34">
        <v>43889</v>
      </c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  <c r="AA912" s="33"/>
      <c r="AB912" s="33"/>
      <c r="AC912" s="33"/>
      <c r="AD912" s="33"/>
      <c r="AE912" s="33"/>
      <c r="AF912" s="33"/>
      <c r="AG912" s="33"/>
      <c r="AH912" s="33"/>
      <c r="AI912" s="2"/>
      <c r="AK912" s="3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48"/>
      <c r="BL912" s="3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</row>
    <row r="913" spans="1:89" ht="12.75" customHeight="1" x14ac:dyDescent="0.35">
      <c r="A913" s="15">
        <f t="shared" si="62"/>
        <v>43890</v>
      </c>
      <c r="B913" s="107">
        <v>12986636</v>
      </c>
      <c r="C913" s="4">
        <f t="shared" si="63"/>
        <v>541109.83333333337</v>
      </c>
      <c r="D913">
        <f t="shared" si="64"/>
        <v>2020</v>
      </c>
      <c r="E913">
        <f t="shared" si="65"/>
        <v>2</v>
      </c>
      <c r="F913" s="33">
        <v>10190</v>
      </c>
      <c r="G913" s="33" t="s">
        <v>29</v>
      </c>
      <c r="H913" s="33">
        <v>24</v>
      </c>
      <c r="I913" s="33" t="s">
        <v>74</v>
      </c>
      <c r="J913" s="34">
        <v>43890</v>
      </c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  <c r="AA913" s="33"/>
      <c r="AB913" s="33"/>
      <c r="AC913" s="33"/>
      <c r="AD913" s="33"/>
      <c r="AE913" s="33"/>
      <c r="AF913" s="33"/>
      <c r="AG913" s="33"/>
      <c r="AH913" s="33"/>
      <c r="AI913" s="2"/>
      <c r="AK913" s="3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48"/>
      <c r="BL913" s="3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</row>
    <row r="914" spans="1:89" ht="12.75" customHeight="1" x14ac:dyDescent="0.35">
      <c r="A914" s="15">
        <f t="shared" si="62"/>
        <v>43891</v>
      </c>
      <c r="B914" s="107">
        <v>13204507</v>
      </c>
      <c r="C914" s="4">
        <f t="shared" si="63"/>
        <v>550187.79166666663</v>
      </c>
      <c r="D914">
        <f t="shared" si="64"/>
        <v>2020</v>
      </c>
      <c r="E914">
        <f t="shared" si="65"/>
        <v>3</v>
      </c>
      <c r="F914" s="33">
        <v>10190</v>
      </c>
      <c r="G914" s="33" t="s">
        <v>29</v>
      </c>
      <c r="H914" s="33">
        <v>24</v>
      </c>
      <c r="I914" s="33" t="s">
        <v>74</v>
      </c>
      <c r="J914" s="34">
        <v>43891</v>
      </c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  <c r="AA914" s="33"/>
      <c r="AB914" s="33"/>
      <c r="AC914" s="33"/>
      <c r="AD914" s="33"/>
      <c r="AE914" s="33"/>
      <c r="AF914" s="33"/>
      <c r="AG914" s="33"/>
      <c r="AH914" s="33"/>
      <c r="AI914" s="2"/>
      <c r="AK914" s="3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48"/>
      <c r="BL914" s="3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</row>
    <row r="915" spans="1:89" ht="12.75" customHeight="1" x14ac:dyDescent="0.35">
      <c r="A915" s="15">
        <f t="shared" si="62"/>
        <v>43892</v>
      </c>
      <c r="B915" s="107">
        <v>13260767</v>
      </c>
      <c r="C915" s="4">
        <f t="shared" si="63"/>
        <v>552531.95833333337</v>
      </c>
      <c r="D915">
        <f t="shared" si="64"/>
        <v>2020</v>
      </c>
      <c r="E915">
        <f t="shared" si="65"/>
        <v>3</v>
      </c>
      <c r="F915" s="33">
        <v>10190</v>
      </c>
      <c r="G915" s="33" t="s">
        <v>29</v>
      </c>
      <c r="H915" s="33">
        <v>24</v>
      </c>
      <c r="I915" s="33" t="s">
        <v>74</v>
      </c>
      <c r="J915" s="34">
        <v>43892</v>
      </c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  <c r="AA915" s="33"/>
      <c r="AB915" s="33"/>
      <c r="AC915" s="33"/>
      <c r="AD915" s="33"/>
      <c r="AE915" s="33"/>
      <c r="AF915" s="33"/>
      <c r="AG915" s="33"/>
      <c r="AH915" s="33"/>
      <c r="AI915" s="2"/>
      <c r="AK915" s="3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48"/>
      <c r="BL915" s="3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</row>
    <row r="916" spans="1:89" ht="12.75" customHeight="1" x14ac:dyDescent="0.35">
      <c r="A916" s="15">
        <f t="shared" si="62"/>
        <v>43893</v>
      </c>
      <c r="B916" s="107">
        <v>12801525</v>
      </c>
      <c r="C916" s="4">
        <f t="shared" si="63"/>
        <v>533396.875</v>
      </c>
      <c r="D916">
        <f t="shared" si="64"/>
        <v>2020</v>
      </c>
      <c r="E916">
        <f t="shared" si="65"/>
        <v>3</v>
      </c>
      <c r="F916" s="33">
        <v>10190</v>
      </c>
      <c r="G916" s="33" t="s">
        <v>29</v>
      </c>
      <c r="H916" s="33">
        <v>24</v>
      </c>
      <c r="I916" s="33" t="s">
        <v>74</v>
      </c>
      <c r="J916" s="34">
        <v>43893</v>
      </c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  <c r="AA916" s="33"/>
      <c r="AB916" s="33"/>
      <c r="AC916" s="33"/>
      <c r="AD916" s="33"/>
      <c r="AE916" s="33"/>
      <c r="AF916" s="33"/>
      <c r="AG916" s="33"/>
      <c r="AH916" s="33"/>
      <c r="AI916" s="2"/>
      <c r="AK916" s="3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48"/>
      <c r="BL916" s="3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</row>
    <row r="917" spans="1:89" ht="12.75" customHeight="1" x14ac:dyDescent="0.35">
      <c r="A917" s="15">
        <f t="shared" si="62"/>
        <v>43894</v>
      </c>
      <c r="B917" s="107">
        <v>13006459</v>
      </c>
      <c r="C917" s="4">
        <f t="shared" si="63"/>
        <v>541935.79166666663</v>
      </c>
      <c r="D917">
        <f t="shared" si="64"/>
        <v>2020</v>
      </c>
      <c r="E917">
        <f t="shared" si="65"/>
        <v>3</v>
      </c>
      <c r="F917" s="33">
        <v>10190</v>
      </c>
      <c r="G917" s="33" t="s">
        <v>29</v>
      </c>
      <c r="H917" s="33">
        <v>24</v>
      </c>
      <c r="I917" s="33" t="s">
        <v>74</v>
      </c>
      <c r="J917" s="34">
        <v>43894</v>
      </c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  <c r="AA917" s="33"/>
      <c r="AB917" s="33"/>
      <c r="AC917" s="33"/>
      <c r="AD917" s="33"/>
      <c r="AE917" s="33"/>
      <c r="AF917" s="33"/>
      <c r="AG917" s="33"/>
      <c r="AH917" s="33"/>
      <c r="AI917" s="2"/>
      <c r="AK917" s="3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48"/>
      <c r="BL917" s="3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</row>
    <row r="918" spans="1:89" ht="12.75" customHeight="1" x14ac:dyDescent="0.35">
      <c r="A918" s="15">
        <f t="shared" si="62"/>
        <v>43895</v>
      </c>
      <c r="B918" s="107">
        <v>13435870</v>
      </c>
      <c r="C918" s="4">
        <f t="shared" si="63"/>
        <v>559827.91666666663</v>
      </c>
      <c r="D918">
        <f t="shared" si="64"/>
        <v>2020</v>
      </c>
      <c r="E918">
        <f t="shared" si="65"/>
        <v>3</v>
      </c>
      <c r="F918" s="33">
        <v>10190</v>
      </c>
      <c r="G918" s="33" t="s">
        <v>29</v>
      </c>
      <c r="H918" s="33">
        <v>24</v>
      </c>
      <c r="I918" s="33" t="s">
        <v>74</v>
      </c>
      <c r="J918" s="34">
        <v>43895</v>
      </c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3"/>
      <c r="AG918" s="33"/>
      <c r="AH918" s="33"/>
      <c r="AI918" s="2"/>
      <c r="AK918" s="3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48"/>
      <c r="BL918" s="3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</row>
    <row r="919" spans="1:89" ht="12.75" customHeight="1" x14ac:dyDescent="0.35">
      <c r="A919" s="15">
        <f t="shared" si="62"/>
        <v>43896</v>
      </c>
      <c r="B919" s="107">
        <v>13214989</v>
      </c>
      <c r="C919" s="4">
        <f t="shared" si="63"/>
        <v>550624.54166666663</v>
      </c>
      <c r="D919">
        <f t="shared" si="64"/>
        <v>2020</v>
      </c>
      <c r="E919">
        <f t="shared" si="65"/>
        <v>3</v>
      </c>
      <c r="F919" s="33">
        <v>10190</v>
      </c>
      <c r="G919" s="33" t="s">
        <v>29</v>
      </c>
      <c r="H919" s="33">
        <v>24</v>
      </c>
      <c r="I919" s="33" t="s">
        <v>74</v>
      </c>
      <c r="J919" s="34">
        <v>43896</v>
      </c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  <c r="AA919" s="33"/>
      <c r="AB919" s="33"/>
      <c r="AC919" s="33"/>
      <c r="AD919" s="33"/>
      <c r="AE919" s="33"/>
      <c r="AF919" s="33"/>
      <c r="AG919" s="33"/>
      <c r="AH919" s="33"/>
      <c r="AI919" s="2"/>
      <c r="AK919" s="3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48"/>
      <c r="BL919" s="3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</row>
    <row r="920" spans="1:89" ht="12.75" customHeight="1" x14ac:dyDescent="0.35">
      <c r="A920" s="15">
        <f t="shared" si="62"/>
        <v>43897</v>
      </c>
      <c r="B920" s="107">
        <v>12877448</v>
      </c>
      <c r="C920" s="4">
        <f t="shared" si="63"/>
        <v>536560.33333333337</v>
      </c>
      <c r="D920">
        <f t="shared" si="64"/>
        <v>2020</v>
      </c>
      <c r="E920">
        <f t="shared" si="65"/>
        <v>3</v>
      </c>
      <c r="F920" s="33">
        <v>10190</v>
      </c>
      <c r="G920" s="33" t="s">
        <v>29</v>
      </c>
      <c r="H920" s="33">
        <v>24</v>
      </c>
      <c r="I920" s="33" t="s">
        <v>74</v>
      </c>
      <c r="J920" s="34">
        <v>43897</v>
      </c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  <c r="AA920" s="33"/>
      <c r="AB920" s="33"/>
      <c r="AC920" s="33"/>
      <c r="AD920" s="33"/>
      <c r="AE920" s="33"/>
      <c r="AF920" s="33"/>
      <c r="AG920" s="33"/>
      <c r="AH920" s="33"/>
      <c r="AI920" s="2"/>
      <c r="AK920" s="3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48"/>
      <c r="BL920" s="3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</row>
    <row r="921" spans="1:89" ht="12.75" customHeight="1" x14ac:dyDescent="0.35">
      <c r="A921" s="15">
        <f t="shared" si="62"/>
        <v>43898</v>
      </c>
      <c r="B921" s="107">
        <v>12508939</v>
      </c>
      <c r="C921" s="4">
        <f t="shared" si="63"/>
        <v>543866.91304347827</v>
      </c>
      <c r="D921">
        <f t="shared" si="64"/>
        <v>2020</v>
      </c>
      <c r="E921">
        <f t="shared" si="65"/>
        <v>3</v>
      </c>
      <c r="F921" s="33">
        <v>10190</v>
      </c>
      <c r="G921" s="33" t="s">
        <v>29</v>
      </c>
      <c r="H921" s="33">
        <v>23</v>
      </c>
      <c r="I921" s="33" t="s">
        <v>74</v>
      </c>
      <c r="J921" s="34">
        <v>43898</v>
      </c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  <c r="AA921" s="33"/>
      <c r="AB921" s="33"/>
      <c r="AC921" s="33"/>
      <c r="AD921" s="33"/>
      <c r="AE921" s="33"/>
      <c r="AF921" s="33"/>
      <c r="AG921" s="33"/>
      <c r="AH921" s="33"/>
      <c r="AI921" s="2"/>
      <c r="AK921" s="3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48"/>
      <c r="BL921" s="3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</row>
    <row r="922" spans="1:89" ht="12.75" customHeight="1" x14ac:dyDescent="0.35">
      <c r="A922" s="15">
        <f t="shared" si="62"/>
        <v>43899</v>
      </c>
      <c r="B922" s="107">
        <v>13493695</v>
      </c>
      <c r="C922" s="4">
        <f t="shared" si="63"/>
        <v>562237.29166666663</v>
      </c>
      <c r="D922">
        <f t="shared" si="64"/>
        <v>2020</v>
      </c>
      <c r="E922">
        <f t="shared" si="65"/>
        <v>3</v>
      </c>
      <c r="F922" s="33">
        <v>10190</v>
      </c>
      <c r="G922" s="33" t="s">
        <v>29</v>
      </c>
      <c r="H922" s="33">
        <v>24</v>
      </c>
      <c r="I922" s="33" t="s">
        <v>74</v>
      </c>
      <c r="J922" s="34">
        <v>43899</v>
      </c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  <c r="AA922" s="33"/>
      <c r="AB922" s="33"/>
      <c r="AC922" s="33"/>
      <c r="AD922" s="33"/>
      <c r="AE922" s="33"/>
      <c r="AF922" s="33"/>
      <c r="AG922" s="33"/>
      <c r="AH922" s="33"/>
      <c r="AI922" s="2"/>
      <c r="AK922" s="3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48"/>
      <c r="BL922" s="3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</row>
    <row r="923" spans="1:89" ht="12.75" customHeight="1" x14ac:dyDescent="0.35">
      <c r="A923" s="15">
        <f t="shared" si="62"/>
        <v>43900</v>
      </c>
      <c r="B923" s="107">
        <v>13854267</v>
      </c>
      <c r="C923" s="4">
        <f t="shared" si="63"/>
        <v>577261.125</v>
      </c>
      <c r="D923">
        <f t="shared" si="64"/>
        <v>2020</v>
      </c>
      <c r="E923">
        <f t="shared" si="65"/>
        <v>3</v>
      </c>
      <c r="F923" s="33">
        <v>10190</v>
      </c>
      <c r="G923" s="33" t="s">
        <v>29</v>
      </c>
      <c r="H923" s="33">
        <v>24</v>
      </c>
      <c r="I923" s="33" t="s">
        <v>74</v>
      </c>
      <c r="J923" s="34">
        <v>43900</v>
      </c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  <c r="AA923" s="33"/>
      <c r="AB923" s="33"/>
      <c r="AC923" s="33"/>
      <c r="AD923" s="33"/>
      <c r="AE923" s="33"/>
      <c r="AF923" s="33"/>
      <c r="AG923" s="33"/>
      <c r="AH923" s="33"/>
      <c r="AI923" s="2"/>
      <c r="AK923" s="3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48"/>
      <c r="BL923" s="3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</row>
    <row r="924" spans="1:89" ht="12.75" customHeight="1" x14ac:dyDescent="0.35">
      <c r="A924" s="15">
        <f t="shared" si="62"/>
        <v>43901</v>
      </c>
      <c r="B924" s="107">
        <v>13237468</v>
      </c>
      <c r="C924" s="4">
        <f t="shared" si="63"/>
        <v>551561.16666666663</v>
      </c>
      <c r="D924">
        <f t="shared" si="64"/>
        <v>2020</v>
      </c>
      <c r="E924">
        <f t="shared" si="65"/>
        <v>3</v>
      </c>
      <c r="F924" s="33">
        <v>10190</v>
      </c>
      <c r="G924" s="33" t="s">
        <v>29</v>
      </c>
      <c r="H924" s="33">
        <v>24</v>
      </c>
      <c r="I924" s="33" t="s">
        <v>74</v>
      </c>
      <c r="J924" s="34">
        <v>43901</v>
      </c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  <c r="AA924" s="33"/>
      <c r="AB924" s="33"/>
      <c r="AC924" s="33"/>
      <c r="AD924" s="33"/>
      <c r="AE924" s="33"/>
      <c r="AF924" s="33"/>
      <c r="AG924" s="33"/>
      <c r="AH924" s="33"/>
      <c r="AI924" s="2"/>
      <c r="AK924" s="3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48"/>
      <c r="BL924" s="3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</row>
    <row r="925" spans="1:89" ht="12.75" customHeight="1" x14ac:dyDescent="0.35">
      <c r="A925" s="15">
        <f t="shared" si="62"/>
        <v>43902</v>
      </c>
      <c r="B925" s="107">
        <v>13716617</v>
      </c>
      <c r="C925" s="4">
        <f t="shared" si="63"/>
        <v>571525.70833333337</v>
      </c>
      <c r="D925">
        <f t="shared" si="64"/>
        <v>2020</v>
      </c>
      <c r="E925">
        <f t="shared" si="65"/>
        <v>3</v>
      </c>
      <c r="F925" s="33">
        <v>10190</v>
      </c>
      <c r="G925" s="33" t="s">
        <v>29</v>
      </c>
      <c r="H925" s="33">
        <v>24</v>
      </c>
      <c r="I925" s="33" t="s">
        <v>74</v>
      </c>
      <c r="J925" s="34">
        <v>43902</v>
      </c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  <c r="AA925" s="33"/>
      <c r="AB925" s="33"/>
      <c r="AC925" s="33"/>
      <c r="AD925" s="33"/>
      <c r="AE925" s="33"/>
      <c r="AF925" s="33"/>
      <c r="AG925" s="33"/>
      <c r="AH925" s="33"/>
      <c r="AI925" s="2"/>
      <c r="AK925" s="3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48"/>
      <c r="BL925" s="3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</row>
    <row r="926" spans="1:89" ht="12.75" customHeight="1" x14ac:dyDescent="0.35">
      <c r="A926" s="15">
        <f t="shared" si="62"/>
        <v>43903</v>
      </c>
      <c r="B926" s="107">
        <v>14309196</v>
      </c>
      <c r="C926" s="4">
        <f t="shared" si="63"/>
        <v>596216.5</v>
      </c>
      <c r="D926">
        <f t="shared" si="64"/>
        <v>2020</v>
      </c>
      <c r="E926">
        <f t="shared" si="65"/>
        <v>3</v>
      </c>
      <c r="F926" s="33">
        <v>10190</v>
      </c>
      <c r="G926" s="33" t="s">
        <v>29</v>
      </c>
      <c r="H926" s="33">
        <v>24</v>
      </c>
      <c r="I926" s="33" t="s">
        <v>74</v>
      </c>
      <c r="J926" s="34">
        <v>43903</v>
      </c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  <c r="AA926" s="33"/>
      <c r="AB926" s="33"/>
      <c r="AC926" s="33"/>
      <c r="AD926" s="33"/>
      <c r="AE926" s="33"/>
      <c r="AF926" s="33"/>
      <c r="AG926" s="33"/>
      <c r="AH926" s="33"/>
      <c r="AI926" s="2"/>
      <c r="AK926" s="3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48"/>
      <c r="BL926" s="3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</row>
    <row r="927" spans="1:89" ht="12.75" customHeight="1" x14ac:dyDescent="0.35">
      <c r="A927" s="15">
        <f t="shared" si="62"/>
        <v>43904</v>
      </c>
      <c r="B927" s="107">
        <v>15036752</v>
      </c>
      <c r="C927" s="4">
        <f t="shared" si="63"/>
        <v>626531.33333333337</v>
      </c>
      <c r="D927">
        <f t="shared" si="64"/>
        <v>2020</v>
      </c>
      <c r="E927">
        <f t="shared" si="65"/>
        <v>3</v>
      </c>
      <c r="F927" s="33">
        <v>10190</v>
      </c>
      <c r="G927" s="33" t="s">
        <v>29</v>
      </c>
      <c r="H927" s="33">
        <v>24</v>
      </c>
      <c r="I927" s="33" t="s">
        <v>74</v>
      </c>
      <c r="J927" s="34">
        <v>43904</v>
      </c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  <c r="AA927" s="33"/>
      <c r="AB927" s="33"/>
      <c r="AC927" s="33"/>
      <c r="AD927" s="33"/>
      <c r="AE927" s="33"/>
      <c r="AF927" s="33"/>
      <c r="AG927" s="33"/>
      <c r="AH927" s="33"/>
      <c r="AI927" s="2"/>
      <c r="AK927" s="3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48"/>
      <c r="BL927" s="3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</row>
    <row r="928" spans="1:89" ht="12.75" customHeight="1" x14ac:dyDescent="0.35">
      <c r="A928" s="15">
        <f t="shared" si="62"/>
        <v>43905</v>
      </c>
      <c r="B928" s="107">
        <v>14666371</v>
      </c>
      <c r="C928" s="4">
        <f t="shared" si="63"/>
        <v>611098.79166666663</v>
      </c>
      <c r="D928">
        <f t="shared" si="64"/>
        <v>2020</v>
      </c>
      <c r="E928">
        <f t="shared" si="65"/>
        <v>3</v>
      </c>
      <c r="F928" s="33">
        <v>10190</v>
      </c>
      <c r="G928" s="33" t="s">
        <v>29</v>
      </c>
      <c r="H928" s="33">
        <v>24</v>
      </c>
      <c r="I928" s="33" t="s">
        <v>74</v>
      </c>
      <c r="J928" s="34">
        <v>43905</v>
      </c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  <c r="AA928" s="33"/>
      <c r="AB928" s="33"/>
      <c r="AC928" s="33"/>
      <c r="AD928" s="33"/>
      <c r="AE928" s="33"/>
      <c r="AF928" s="33"/>
      <c r="AG928" s="33"/>
      <c r="AH928" s="33"/>
      <c r="AI928" s="2"/>
      <c r="AK928" s="3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48"/>
      <c r="BL928" s="3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</row>
    <row r="929" spans="1:89" ht="12.75" customHeight="1" x14ac:dyDescent="0.35">
      <c r="A929" s="15">
        <f t="shared" ref="A929:A992" si="66">J929</f>
        <v>43906</v>
      </c>
      <c r="B929" s="107">
        <v>13813568</v>
      </c>
      <c r="C929" s="4">
        <f t="shared" ref="C929:C992" si="67">B929/H929</f>
        <v>575565.33333333337</v>
      </c>
      <c r="D929">
        <f t="shared" ref="D929:D992" si="68">YEAR(J929)</f>
        <v>2020</v>
      </c>
      <c r="E929">
        <f t="shared" ref="E929:E992" si="69">MONTH(J929)</f>
        <v>3</v>
      </c>
      <c r="F929" s="33">
        <v>10190</v>
      </c>
      <c r="G929" s="33" t="s">
        <v>29</v>
      </c>
      <c r="H929" s="33">
        <v>24</v>
      </c>
      <c r="I929" s="33" t="s">
        <v>74</v>
      </c>
      <c r="J929" s="34">
        <v>43906</v>
      </c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  <c r="AA929" s="33"/>
      <c r="AB929" s="33"/>
      <c r="AC929" s="33"/>
      <c r="AD929" s="33"/>
      <c r="AE929" s="33"/>
      <c r="AF929" s="33"/>
      <c r="AG929" s="33"/>
      <c r="AH929" s="33"/>
      <c r="AI929" s="2"/>
      <c r="AK929" s="3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48"/>
      <c r="BL929" s="3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</row>
    <row r="930" spans="1:89" ht="12.75" customHeight="1" x14ac:dyDescent="0.35">
      <c r="A930" s="15">
        <f t="shared" si="66"/>
        <v>43907</v>
      </c>
      <c r="B930" s="107">
        <v>13268467</v>
      </c>
      <c r="C930" s="4">
        <f t="shared" si="67"/>
        <v>552852.79166666663</v>
      </c>
      <c r="D930">
        <f t="shared" si="68"/>
        <v>2020</v>
      </c>
      <c r="E930">
        <f t="shared" si="69"/>
        <v>3</v>
      </c>
      <c r="F930" s="33">
        <v>10190</v>
      </c>
      <c r="G930" s="33" t="s">
        <v>29</v>
      </c>
      <c r="H930" s="33">
        <v>24</v>
      </c>
      <c r="I930" s="33" t="s">
        <v>74</v>
      </c>
      <c r="J930" s="34">
        <v>43907</v>
      </c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  <c r="AA930" s="33"/>
      <c r="AB930" s="33"/>
      <c r="AC930" s="33"/>
      <c r="AD930" s="33"/>
      <c r="AE930" s="33"/>
      <c r="AF930" s="33"/>
      <c r="AG930" s="33"/>
      <c r="AH930" s="33"/>
      <c r="AI930" s="2"/>
      <c r="AK930" s="3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48"/>
      <c r="BL930" s="3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</row>
    <row r="931" spans="1:89" ht="12.75" customHeight="1" x14ac:dyDescent="0.35">
      <c r="A931" s="15">
        <f t="shared" si="66"/>
        <v>43908</v>
      </c>
      <c r="B931" s="107">
        <v>12990566</v>
      </c>
      <c r="C931" s="4">
        <f t="shared" si="67"/>
        <v>541273.58333333337</v>
      </c>
      <c r="D931">
        <f t="shared" si="68"/>
        <v>2020</v>
      </c>
      <c r="E931">
        <f t="shared" si="69"/>
        <v>3</v>
      </c>
      <c r="F931" s="33">
        <v>10190</v>
      </c>
      <c r="G931" s="33" t="s">
        <v>29</v>
      </c>
      <c r="H931" s="33">
        <v>24</v>
      </c>
      <c r="I931" s="33" t="s">
        <v>74</v>
      </c>
      <c r="J931" s="34">
        <v>43908</v>
      </c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  <c r="AA931" s="33"/>
      <c r="AB931" s="33"/>
      <c r="AC931" s="33"/>
      <c r="AD931" s="33"/>
      <c r="AE931" s="33"/>
      <c r="AF931" s="33"/>
      <c r="AG931" s="33"/>
      <c r="AH931" s="33"/>
      <c r="AI931" s="2"/>
      <c r="AK931" s="3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48"/>
      <c r="BL931" s="3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</row>
    <row r="932" spans="1:89" ht="12.75" customHeight="1" x14ac:dyDescent="0.35">
      <c r="A932" s="15">
        <f t="shared" si="66"/>
        <v>43909</v>
      </c>
      <c r="B932" s="107">
        <v>12811359</v>
      </c>
      <c r="C932" s="4">
        <f t="shared" si="67"/>
        <v>533806.625</v>
      </c>
      <c r="D932">
        <f t="shared" si="68"/>
        <v>2020</v>
      </c>
      <c r="E932">
        <f t="shared" si="69"/>
        <v>3</v>
      </c>
      <c r="F932" s="33">
        <v>10190</v>
      </c>
      <c r="G932" s="33" t="s">
        <v>29</v>
      </c>
      <c r="H932" s="33">
        <v>24</v>
      </c>
      <c r="I932" s="33" t="s">
        <v>74</v>
      </c>
      <c r="J932" s="34">
        <v>43909</v>
      </c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  <c r="AA932" s="33"/>
      <c r="AB932" s="33"/>
      <c r="AC932" s="33"/>
      <c r="AD932" s="33"/>
      <c r="AE932" s="33"/>
      <c r="AF932" s="33"/>
      <c r="AG932" s="33"/>
      <c r="AH932" s="33"/>
      <c r="AI932" s="2"/>
      <c r="AK932" s="3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48"/>
      <c r="BL932" s="3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</row>
    <row r="933" spans="1:89" ht="12.75" customHeight="1" x14ac:dyDescent="0.35">
      <c r="A933" s="15">
        <f t="shared" si="66"/>
        <v>43910</v>
      </c>
      <c r="B933" s="107">
        <v>12589566</v>
      </c>
      <c r="C933" s="4">
        <f t="shared" si="67"/>
        <v>524565.25</v>
      </c>
      <c r="D933">
        <f t="shared" si="68"/>
        <v>2020</v>
      </c>
      <c r="E933">
        <f t="shared" si="69"/>
        <v>3</v>
      </c>
      <c r="F933" s="33">
        <v>10190</v>
      </c>
      <c r="G933" s="33" t="s">
        <v>29</v>
      </c>
      <c r="H933" s="33">
        <v>24</v>
      </c>
      <c r="I933" s="33" t="s">
        <v>74</v>
      </c>
      <c r="J933" s="34">
        <v>43910</v>
      </c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  <c r="AA933" s="33"/>
      <c r="AB933" s="33"/>
      <c r="AC933" s="33"/>
      <c r="AD933" s="33"/>
      <c r="AE933" s="33"/>
      <c r="AF933" s="33"/>
      <c r="AG933" s="33"/>
      <c r="AH933" s="33"/>
      <c r="AI933" s="2"/>
      <c r="AK933" s="3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48"/>
      <c r="BL933" s="3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</row>
    <row r="934" spans="1:89" ht="12.75" customHeight="1" x14ac:dyDescent="0.35">
      <c r="A934" s="15">
        <f t="shared" si="66"/>
        <v>43911</v>
      </c>
      <c r="B934" s="107">
        <v>12176627</v>
      </c>
      <c r="C934" s="4">
        <f t="shared" si="67"/>
        <v>507359.45833333331</v>
      </c>
      <c r="D934">
        <f t="shared" si="68"/>
        <v>2020</v>
      </c>
      <c r="E934">
        <f t="shared" si="69"/>
        <v>3</v>
      </c>
      <c r="F934" s="33">
        <v>10190</v>
      </c>
      <c r="G934" s="33" t="s">
        <v>29</v>
      </c>
      <c r="H934" s="33">
        <v>24</v>
      </c>
      <c r="I934" s="33" t="s">
        <v>74</v>
      </c>
      <c r="J934" s="34">
        <v>43911</v>
      </c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  <c r="AA934" s="33"/>
      <c r="AB934" s="33"/>
      <c r="AC934" s="33"/>
      <c r="AD934" s="33"/>
      <c r="AE934" s="33"/>
      <c r="AF934" s="33"/>
      <c r="AG934" s="33"/>
      <c r="AH934" s="33"/>
      <c r="AI934" s="2"/>
      <c r="AK934" s="3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48"/>
      <c r="BL934" s="3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</row>
    <row r="935" spans="1:89" ht="12.75" customHeight="1" x14ac:dyDescent="0.35">
      <c r="A935" s="15">
        <f t="shared" si="66"/>
        <v>43912</v>
      </c>
      <c r="B935" s="107">
        <v>12300473</v>
      </c>
      <c r="C935" s="4">
        <f t="shared" si="67"/>
        <v>512519.70833333331</v>
      </c>
      <c r="D935">
        <f t="shared" si="68"/>
        <v>2020</v>
      </c>
      <c r="E935">
        <f t="shared" si="69"/>
        <v>3</v>
      </c>
      <c r="F935" s="33">
        <v>10190</v>
      </c>
      <c r="G935" s="33" t="s">
        <v>29</v>
      </c>
      <c r="H935" s="33">
        <v>24</v>
      </c>
      <c r="I935" s="33" t="s">
        <v>74</v>
      </c>
      <c r="J935" s="34">
        <v>43912</v>
      </c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  <c r="AA935" s="33"/>
      <c r="AB935" s="33"/>
      <c r="AC935" s="33"/>
      <c r="AD935" s="33"/>
      <c r="AE935" s="33"/>
      <c r="AF935" s="33"/>
      <c r="AG935" s="33"/>
      <c r="AH935" s="33"/>
      <c r="AI935" s="2"/>
      <c r="AK935" s="3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48"/>
      <c r="BL935" s="3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</row>
    <row r="936" spans="1:89" ht="12.75" customHeight="1" x14ac:dyDescent="0.35">
      <c r="A936" s="15">
        <f t="shared" si="66"/>
        <v>43913</v>
      </c>
      <c r="B936" s="107">
        <v>12654466</v>
      </c>
      <c r="C936" s="4">
        <f t="shared" si="67"/>
        <v>527269.41666666663</v>
      </c>
      <c r="D936">
        <f t="shared" si="68"/>
        <v>2020</v>
      </c>
      <c r="E936">
        <f t="shared" si="69"/>
        <v>3</v>
      </c>
      <c r="F936" s="33">
        <v>10190</v>
      </c>
      <c r="G936" s="33" t="s">
        <v>29</v>
      </c>
      <c r="H936" s="33">
        <v>24</v>
      </c>
      <c r="I936" s="33" t="s">
        <v>74</v>
      </c>
      <c r="J936" s="34">
        <v>43913</v>
      </c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  <c r="AA936" s="33"/>
      <c r="AB936" s="33"/>
      <c r="AC936" s="33"/>
      <c r="AD936" s="33"/>
      <c r="AE936" s="33"/>
      <c r="AF936" s="33"/>
      <c r="AG936" s="33"/>
      <c r="AH936" s="33"/>
      <c r="AI936" s="2"/>
      <c r="AK936" s="3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48"/>
      <c r="BL936" s="3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</row>
    <row r="937" spans="1:89" ht="12.75" customHeight="1" x14ac:dyDescent="0.35">
      <c r="A937" s="15">
        <f t="shared" si="66"/>
        <v>43914</v>
      </c>
      <c r="B937" s="107">
        <v>13090733</v>
      </c>
      <c r="C937" s="4">
        <f t="shared" si="67"/>
        <v>545447.20833333337</v>
      </c>
      <c r="D937">
        <f t="shared" si="68"/>
        <v>2020</v>
      </c>
      <c r="E937">
        <f t="shared" si="69"/>
        <v>3</v>
      </c>
      <c r="F937" s="33">
        <v>10190</v>
      </c>
      <c r="G937" s="33" t="s">
        <v>29</v>
      </c>
      <c r="H937" s="33">
        <v>24</v>
      </c>
      <c r="I937" s="33" t="s">
        <v>74</v>
      </c>
      <c r="J937" s="34">
        <v>43914</v>
      </c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  <c r="AA937" s="33"/>
      <c r="AB937" s="33"/>
      <c r="AC937" s="33"/>
      <c r="AD937" s="33"/>
      <c r="AE937" s="33"/>
      <c r="AF937" s="33"/>
      <c r="AG937" s="33"/>
      <c r="AH937" s="33"/>
      <c r="AI937" s="2"/>
      <c r="AK937" s="3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48"/>
      <c r="BL937" s="3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</row>
    <row r="938" spans="1:89" ht="12.75" customHeight="1" x14ac:dyDescent="0.35">
      <c r="A938" s="15">
        <f t="shared" si="66"/>
        <v>43915</v>
      </c>
      <c r="B938" s="107">
        <v>13533052</v>
      </c>
      <c r="C938" s="4">
        <f t="shared" si="67"/>
        <v>563877.16666666663</v>
      </c>
      <c r="D938">
        <f t="shared" si="68"/>
        <v>2020</v>
      </c>
      <c r="E938">
        <f t="shared" si="69"/>
        <v>3</v>
      </c>
      <c r="F938" s="33">
        <v>10190</v>
      </c>
      <c r="G938" s="33" t="s">
        <v>29</v>
      </c>
      <c r="H938" s="33">
        <v>24</v>
      </c>
      <c r="I938" s="33" t="s">
        <v>74</v>
      </c>
      <c r="J938" s="34">
        <v>43915</v>
      </c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  <c r="AA938" s="33"/>
      <c r="AB938" s="33"/>
      <c r="AC938" s="33"/>
      <c r="AD938" s="33"/>
      <c r="AE938" s="33"/>
      <c r="AF938" s="33"/>
      <c r="AG938" s="33"/>
      <c r="AH938" s="33"/>
      <c r="AI938" s="2"/>
      <c r="AK938" s="3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48"/>
      <c r="BL938" s="3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</row>
    <row r="939" spans="1:89" ht="12.75" customHeight="1" x14ac:dyDescent="0.35">
      <c r="A939" s="15">
        <f t="shared" si="66"/>
        <v>43916</v>
      </c>
      <c r="B939" s="107">
        <v>13097259</v>
      </c>
      <c r="C939" s="4">
        <f t="shared" si="67"/>
        <v>545719.125</v>
      </c>
      <c r="D939">
        <f t="shared" si="68"/>
        <v>2020</v>
      </c>
      <c r="E939">
        <f t="shared" si="69"/>
        <v>3</v>
      </c>
      <c r="F939" s="33">
        <v>10190</v>
      </c>
      <c r="G939" s="33" t="s">
        <v>29</v>
      </c>
      <c r="H939" s="33">
        <v>24</v>
      </c>
      <c r="I939" s="33" t="s">
        <v>74</v>
      </c>
      <c r="J939" s="34">
        <v>43916</v>
      </c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  <c r="AA939" s="33"/>
      <c r="AB939" s="33"/>
      <c r="AC939" s="33"/>
      <c r="AD939" s="33"/>
      <c r="AE939" s="33"/>
      <c r="AF939" s="33"/>
      <c r="AG939" s="33"/>
      <c r="AH939" s="33"/>
      <c r="AI939" s="2"/>
      <c r="AK939" s="3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48"/>
      <c r="BL939" s="3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</row>
    <row r="940" spans="1:89" ht="12.75" customHeight="1" x14ac:dyDescent="0.35">
      <c r="A940" s="15">
        <f t="shared" si="66"/>
        <v>43917</v>
      </c>
      <c r="B940" s="107">
        <v>12529271</v>
      </c>
      <c r="C940" s="4">
        <f t="shared" si="67"/>
        <v>522052.95833333331</v>
      </c>
      <c r="D940">
        <f t="shared" si="68"/>
        <v>2020</v>
      </c>
      <c r="E940">
        <f t="shared" si="69"/>
        <v>3</v>
      </c>
      <c r="F940" s="33">
        <v>10190</v>
      </c>
      <c r="G940" s="33" t="s">
        <v>29</v>
      </c>
      <c r="H940" s="33">
        <v>24</v>
      </c>
      <c r="I940" s="33" t="s">
        <v>74</v>
      </c>
      <c r="J940" s="34">
        <v>43917</v>
      </c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  <c r="AA940" s="33"/>
      <c r="AB940" s="33"/>
      <c r="AC940" s="33"/>
      <c r="AD940" s="33"/>
      <c r="AE940" s="33"/>
      <c r="AF940" s="33"/>
      <c r="AG940" s="33"/>
      <c r="AH940" s="33"/>
      <c r="AI940" s="2"/>
      <c r="AK940" s="3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48"/>
      <c r="BL940" s="3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</row>
    <row r="941" spans="1:89" ht="12.75" customHeight="1" x14ac:dyDescent="0.35">
      <c r="A941" s="15">
        <f t="shared" si="66"/>
        <v>43918</v>
      </c>
      <c r="B941" s="107">
        <v>11933603</v>
      </c>
      <c r="C941" s="4">
        <f t="shared" si="67"/>
        <v>497233.45833333331</v>
      </c>
      <c r="D941">
        <f t="shared" si="68"/>
        <v>2020</v>
      </c>
      <c r="E941">
        <f t="shared" si="69"/>
        <v>3</v>
      </c>
      <c r="F941" s="33">
        <v>10190</v>
      </c>
      <c r="G941" s="33" t="s">
        <v>29</v>
      </c>
      <c r="H941" s="33">
        <v>24</v>
      </c>
      <c r="I941" s="33" t="s">
        <v>74</v>
      </c>
      <c r="J941" s="34">
        <v>43918</v>
      </c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  <c r="AA941" s="33"/>
      <c r="AB941" s="33"/>
      <c r="AC941" s="33"/>
      <c r="AD941" s="33"/>
      <c r="AE941" s="33"/>
      <c r="AF941" s="33"/>
      <c r="AG941" s="33"/>
      <c r="AH941" s="33"/>
      <c r="AI941" s="2"/>
      <c r="AK941" s="3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48"/>
      <c r="BL941" s="3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</row>
    <row r="942" spans="1:89" ht="12.75" customHeight="1" x14ac:dyDescent="0.35">
      <c r="A942" s="15">
        <f t="shared" si="66"/>
        <v>43919</v>
      </c>
      <c r="B942" s="107">
        <v>11891596</v>
      </c>
      <c r="C942" s="4">
        <f t="shared" si="67"/>
        <v>495483.16666666669</v>
      </c>
      <c r="D942">
        <f t="shared" si="68"/>
        <v>2020</v>
      </c>
      <c r="E942">
        <f t="shared" si="69"/>
        <v>3</v>
      </c>
      <c r="F942" s="33">
        <v>10190</v>
      </c>
      <c r="G942" s="33" t="s">
        <v>29</v>
      </c>
      <c r="H942" s="33">
        <v>24</v>
      </c>
      <c r="I942" s="33" t="s">
        <v>74</v>
      </c>
      <c r="J942" s="34">
        <v>43919</v>
      </c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  <c r="AA942" s="33"/>
      <c r="AB942" s="33"/>
      <c r="AC942" s="33"/>
      <c r="AD942" s="33"/>
      <c r="AE942" s="33"/>
      <c r="AF942" s="33"/>
      <c r="AG942" s="33"/>
      <c r="AH942" s="33"/>
      <c r="AI942" s="2"/>
      <c r="AK942" s="3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48"/>
      <c r="BL942" s="3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</row>
    <row r="943" spans="1:89" ht="12.75" customHeight="1" x14ac:dyDescent="0.35">
      <c r="A943" s="15">
        <f t="shared" si="66"/>
        <v>43920</v>
      </c>
      <c r="B943" s="107">
        <v>12701341</v>
      </c>
      <c r="C943" s="4">
        <f t="shared" si="67"/>
        <v>529222.54166666663</v>
      </c>
      <c r="D943">
        <f t="shared" si="68"/>
        <v>2020</v>
      </c>
      <c r="E943">
        <f t="shared" si="69"/>
        <v>3</v>
      </c>
      <c r="F943" s="33">
        <v>10190</v>
      </c>
      <c r="G943" s="33" t="s">
        <v>29</v>
      </c>
      <c r="H943" s="33">
        <v>24</v>
      </c>
      <c r="I943" s="33" t="s">
        <v>74</v>
      </c>
      <c r="J943" s="34">
        <v>43920</v>
      </c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  <c r="AA943" s="33"/>
      <c r="AB943" s="33"/>
      <c r="AC943" s="33"/>
      <c r="AD943" s="33"/>
      <c r="AE943" s="33"/>
      <c r="AF943" s="33"/>
      <c r="AG943" s="33"/>
      <c r="AH943" s="33"/>
      <c r="AI943" s="2"/>
      <c r="AK943" s="3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48"/>
      <c r="BL943" s="3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</row>
    <row r="944" spans="1:89" ht="12.75" customHeight="1" x14ac:dyDescent="0.35">
      <c r="A944" s="15">
        <f t="shared" si="66"/>
        <v>43921</v>
      </c>
      <c r="B944" s="107">
        <v>13189861</v>
      </c>
      <c r="C944" s="4">
        <f t="shared" si="67"/>
        <v>549577.54166666663</v>
      </c>
      <c r="D944">
        <f t="shared" si="68"/>
        <v>2020</v>
      </c>
      <c r="E944">
        <f t="shared" si="69"/>
        <v>3</v>
      </c>
      <c r="F944" s="33">
        <v>10190</v>
      </c>
      <c r="G944" s="33" t="s">
        <v>29</v>
      </c>
      <c r="H944" s="33">
        <v>24</v>
      </c>
      <c r="I944" s="33" t="s">
        <v>74</v>
      </c>
      <c r="J944" s="34">
        <v>43921</v>
      </c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  <c r="AA944" s="33"/>
      <c r="AB944" s="33"/>
      <c r="AC944" s="33"/>
      <c r="AD944" s="33"/>
      <c r="AE944" s="33"/>
      <c r="AF944" s="33"/>
      <c r="AG944" s="33"/>
      <c r="AH944" s="33"/>
      <c r="AI944" s="2"/>
      <c r="AK944" s="3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48"/>
      <c r="BL944" s="3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</row>
    <row r="945" spans="1:89" ht="12.75" customHeight="1" x14ac:dyDescent="0.35">
      <c r="A945" s="15">
        <f t="shared" si="66"/>
        <v>43922</v>
      </c>
      <c r="B945" s="107">
        <v>13238294</v>
      </c>
      <c r="C945" s="4">
        <f t="shared" si="67"/>
        <v>551595.58333333337</v>
      </c>
      <c r="D945">
        <f t="shared" si="68"/>
        <v>2020</v>
      </c>
      <c r="E945">
        <f t="shared" si="69"/>
        <v>4</v>
      </c>
      <c r="F945" s="33">
        <v>10190</v>
      </c>
      <c r="G945" s="33" t="s">
        <v>29</v>
      </c>
      <c r="H945" s="33">
        <v>24</v>
      </c>
      <c r="I945" s="33" t="s">
        <v>74</v>
      </c>
      <c r="J945" s="34">
        <v>43922</v>
      </c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  <c r="AA945" s="33"/>
      <c r="AB945" s="33"/>
      <c r="AC945" s="33"/>
      <c r="AD945" s="33"/>
      <c r="AE945" s="33"/>
      <c r="AF945" s="33"/>
      <c r="AG945" s="33"/>
      <c r="AH945" s="33"/>
      <c r="AI945" s="2"/>
      <c r="AK945" s="3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48"/>
      <c r="BL945" s="3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</row>
    <row r="946" spans="1:89" ht="12.75" customHeight="1" x14ac:dyDescent="0.35">
      <c r="A946" s="15">
        <f t="shared" si="66"/>
        <v>43923</v>
      </c>
      <c r="B946" s="107">
        <v>13640467</v>
      </c>
      <c r="C946" s="4">
        <f t="shared" si="67"/>
        <v>568352.79166666663</v>
      </c>
      <c r="D946">
        <f t="shared" si="68"/>
        <v>2020</v>
      </c>
      <c r="E946">
        <f t="shared" si="69"/>
        <v>4</v>
      </c>
      <c r="F946" s="33">
        <v>10190</v>
      </c>
      <c r="G946" s="33" t="s">
        <v>29</v>
      </c>
      <c r="H946" s="33">
        <v>24</v>
      </c>
      <c r="I946" s="33" t="s">
        <v>74</v>
      </c>
      <c r="J946" s="34">
        <v>43923</v>
      </c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  <c r="AA946" s="33"/>
      <c r="AB946" s="33"/>
      <c r="AC946" s="33"/>
      <c r="AD946" s="33"/>
      <c r="AE946" s="33"/>
      <c r="AF946" s="33"/>
      <c r="AG946" s="33"/>
      <c r="AH946" s="33"/>
      <c r="AI946" s="2"/>
      <c r="AK946" s="3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48"/>
      <c r="BL946" s="3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</row>
    <row r="947" spans="1:89" ht="12.75" customHeight="1" x14ac:dyDescent="0.35">
      <c r="A947" s="15">
        <f t="shared" si="66"/>
        <v>43924</v>
      </c>
      <c r="B947" s="107">
        <v>13705737</v>
      </c>
      <c r="C947" s="4">
        <f t="shared" si="67"/>
        <v>571072.375</v>
      </c>
      <c r="D947">
        <f t="shared" si="68"/>
        <v>2020</v>
      </c>
      <c r="E947">
        <f t="shared" si="69"/>
        <v>4</v>
      </c>
      <c r="F947" s="33">
        <v>10190</v>
      </c>
      <c r="G947" s="33" t="s">
        <v>29</v>
      </c>
      <c r="H947" s="33">
        <v>24</v>
      </c>
      <c r="I947" s="33" t="s">
        <v>74</v>
      </c>
      <c r="J947" s="34">
        <v>43924</v>
      </c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  <c r="AA947" s="33"/>
      <c r="AB947" s="33"/>
      <c r="AC947" s="33"/>
      <c r="AD947" s="33"/>
      <c r="AE947" s="33"/>
      <c r="AF947" s="33"/>
      <c r="AG947" s="33"/>
      <c r="AH947" s="33"/>
      <c r="AI947" s="2"/>
      <c r="AK947" s="3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48"/>
      <c r="BL947" s="3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</row>
    <row r="948" spans="1:89" ht="12.75" customHeight="1" x14ac:dyDescent="0.35">
      <c r="A948" s="15">
        <f t="shared" si="66"/>
        <v>43925</v>
      </c>
      <c r="B948" s="107">
        <v>13192623</v>
      </c>
      <c r="C948" s="4">
        <f t="shared" si="67"/>
        <v>549692.625</v>
      </c>
      <c r="D948">
        <f t="shared" si="68"/>
        <v>2020</v>
      </c>
      <c r="E948">
        <f t="shared" si="69"/>
        <v>4</v>
      </c>
      <c r="F948" s="33">
        <v>10190</v>
      </c>
      <c r="G948" s="33" t="s">
        <v>29</v>
      </c>
      <c r="H948" s="33">
        <v>24</v>
      </c>
      <c r="I948" s="33" t="s">
        <v>74</v>
      </c>
      <c r="J948" s="34">
        <v>43925</v>
      </c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  <c r="AA948" s="33"/>
      <c r="AB948" s="33"/>
      <c r="AC948" s="33"/>
      <c r="AD948" s="33"/>
      <c r="AE948" s="33"/>
      <c r="AF948" s="33"/>
      <c r="AG948" s="33"/>
      <c r="AH948" s="33"/>
      <c r="AI948" s="2"/>
      <c r="AK948" s="3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48"/>
      <c r="BL948" s="3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</row>
    <row r="949" spans="1:89" ht="12.75" customHeight="1" x14ac:dyDescent="0.35">
      <c r="A949" s="15">
        <f t="shared" si="66"/>
        <v>43926</v>
      </c>
      <c r="B949" s="107">
        <v>12335894</v>
      </c>
      <c r="C949" s="4">
        <f t="shared" si="67"/>
        <v>513995.58333333331</v>
      </c>
      <c r="D949">
        <f t="shared" si="68"/>
        <v>2020</v>
      </c>
      <c r="E949">
        <f t="shared" si="69"/>
        <v>4</v>
      </c>
      <c r="F949" s="33">
        <v>10190</v>
      </c>
      <c r="G949" s="33" t="s">
        <v>29</v>
      </c>
      <c r="H949" s="33">
        <v>24</v>
      </c>
      <c r="I949" s="33" t="s">
        <v>74</v>
      </c>
      <c r="J949" s="34">
        <v>43926</v>
      </c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  <c r="AA949" s="33"/>
      <c r="AB949" s="33"/>
      <c r="AC949" s="33"/>
      <c r="AD949" s="33"/>
      <c r="AE949" s="33"/>
      <c r="AF949" s="33"/>
      <c r="AG949" s="33"/>
      <c r="AH949" s="33"/>
      <c r="AI949" s="2"/>
      <c r="AK949" s="3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48"/>
      <c r="BL949" s="3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</row>
    <row r="950" spans="1:89" ht="12.75" customHeight="1" x14ac:dyDescent="0.35">
      <c r="A950" s="15">
        <f t="shared" si="66"/>
        <v>43927</v>
      </c>
      <c r="B950" s="107">
        <v>13061582</v>
      </c>
      <c r="C950" s="4">
        <f t="shared" si="67"/>
        <v>544232.58333333337</v>
      </c>
      <c r="D950">
        <f t="shared" si="68"/>
        <v>2020</v>
      </c>
      <c r="E950">
        <f t="shared" si="69"/>
        <v>4</v>
      </c>
      <c r="F950" s="33">
        <v>10190</v>
      </c>
      <c r="G950" s="33" t="s">
        <v>29</v>
      </c>
      <c r="H950" s="33">
        <v>24</v>
      </c>
      <c r="I950" s="33" t="s">
        <v>74</v>
      </c>
      <c r="J950" s="34">
        <v>43927</v>
      </c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  <c r="AA950" s="33"/>
      <c r="AB950" s="33"/>
      <c r="AC950" s="33"/>
      <c r="AD950" s="33"/>
      <c r="AE950" s="33"/>
      <c r="AF950" s="33"/>
      <c r="AG950" s="33"/>
      <c r="AH950" s="33"/>
      <c r="AI950" s="2"/>
      <c r="AK950" s="3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48"/>
      <c r="BL950" s="3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</row>
    <row r="951" spans="1:89" ht="12.75" customHeight="1" x14ac:dyDescent="0.35">
      <c r="A951" s="15">
        <f t="shared" si="66"/>
        <v>43928</v>
      </c>
      <c r="B951" s="107">
        <v>13074967</v>
      </c>
      <c r="C951" s="4">
        <f t="shared" si="67"/>
        <v>544790.29166666663</v>
      </c>
      <c r="D951">
        <f t="shared" si="68"/>
        <v>2020</v>
      </c>
      <c r="E951">
        <f t="shared" si="69"/>
        <v>4</v>
      </c>
      <c r="F951" s="33">
        <v>10190</v>
      </c>
      <c r="G951" s="33" t="s">
        <v>29</v>
      </c>
      <c r="H951" s="33">
        <v>24</v>
      </c>
      <c r="I951" s="33" t="s">
        <v>74</v>
      </c>
      <c r="J951" s="34">
        <v>43928</v>
      </c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  <c r="AA951" s="33"/>
      <c r="AB951" s="33"/>
      <c r="AC951" s="33"/>
      <c r="AD951" s="33"/>
      <c r="AE951" s="33"/>
      <c r="AF951" s="33"/>
      <c r="AG951" s="33"/>
      <c r="AH951" s="33"/>
      <c r="AI951" s="2"/>
      <c r="AK951" s="3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48"/>
      <c r="BL951" s="3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</row>
    <row r="952" spans="1:89" ht="12.75" customHeight="1" x14ac:dyDescent="0.35">
      <c r="A952" s="15">
        <f t="shared" si="66"/>
        <v>43929</v>
      </c>
      <c r="B952" s="107">
        <v>13225842</v>
      </c>
      <c r="C952" s="4">
        <f t="shared" si="67"/>
        <v>551076.75</v>
      </c>
      <c r="D952">
        <f t="shared" si="68"/>
        <v>2020</v>
      </c>
      <c r="E952">
        <f t="shared" si="69"/>
        <v>4</v>
      </c>
      <c r="F952" s="33">
        <v>10190</v>
      </c>
      <c r="G952" s="33" t="s">
        <v>29</v>
      </c>
      <c r="H952" s="33">
        <v>24</v>
      </c>
      <c r="I952" s="33" t="s">
        <v>74</v>
      </c>
      <c r="J952" s="34">
        <v>43929</v>
      </c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  <c r="AA952" s="33"/>
      <c r="AB952" s="33"/>
      <c r="AC952" s="33"/>
      <c r="AD952" s="33"/>
      <c r="AE952" s="33"/>
      <c r="AF952" s="33"/>
      <c r="AG952" s="33"/>
      <c r="AH952" s="33"/>
      <c r="AI952" s="2"/>
      <c r="AK952" s="3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48"/>
      <c r="BL952" s="3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</row>
    <row r="953" spans="1:89" ht="12.75" customHeight="1" x14ac:dyDescent="0.35">
      <c r="A953" s="15">
        <f t="shared" si="66"/>
        <v>43930</v>
      </c>
      <c r="B953" s="107">
        <v>13372420</v>
      </c>
      <c r="C953" s="4">
        <f t="shared" si="67"/>
        <v>557184.16666666663</v>
      </c>
      <c r="D953">
        <f t="shared" si="68"/>
        <v>2020</v>
      </c>
      <c r="E953">
        <f t="shared" si="69"/>
        <v>4</v>
      </c>
      <c r="F953" s="33">
        <v>10190</v>
      </c>
      <c r="G953" s="33" t="s">
        <v>29</v>
      </c>
      <c r="H953" s="33">
        <v>24</v>
      </c>
      <c r="I953" s="33" t="s">
        <v>74</v>
      </c>
      <c r="J953" s="34">
        <v>43930</v>
      </c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  <c r="AA953" s="33"/>
      <c r="AB953" s="33"/>
      <c r="AC953" s="33"/>
      <c r="AD953" s="33"/>
      <c r="AE953" s="33"/>
      <c r="AF953" s="33"/>
      <c r="AG953" s="33"/>
      <c r="AH953" s="33"/>
      <c r="AI953" s="2"/>
      <c r="AK953" s="3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48"/>
      <c r="BL953" s="3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</row>
    <row r="954" spans="1:89" ht="12.75" customHeight="1" x14ac:dyDescent="0.35">
      <c r="A954" s="15">
        <f t="shared" si="66"/>
        <v>43931</v>
      </c>
      <c r="B954" s="107">
        <v>13420721</v>
      </c>
      <c r="C954" s="4">
        <f t="shared" si="67"/>
        <v>559196.70833333337</v>
      </c>
      <c r="D954">
        <f t="shared" si="68"/>
        <v>2020</v>
      </c>
      <c r="E954">
        <f t="shared" si="69"/>
        <v>4</v>
      </c>
      <c r="F954" s="33">
        <v>10190</v>
      </c>
      <c r="G954" s="33" t="s">
        <v>29</v>
      </c>
      <c r="H954" s="33">
        <v>24</v>
      </c>
      <c r="I954" s="33" t="s">
        <v>74</v>
      </c>
      <c r="J954" s="34">
        <v>43931</v>
      </c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  <c r="AA954" s="33"/>
      <c r="AB954" s="33"/>
      <c r="AC954" s="33"/>
      <c r="AD954" s="33"/>
      <c r="AE954" s="33"/>
      <c r="AF954" s="33"/>
      <c r="AG954" s="33"/>
      <c r="AH954" s="33"/>
      <c r="AI954" s="2"/>
      <c r="AK954" s="3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48"/>
      <c r="BL954" s="3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</row>
    <row r="955" spans="1:89" ht="12.75" customHeight="1" x14ac:dyDescent="0.35">
      <c r="A955" s="15">
        <f t="shared" si="66"/>
        <v>43932</v>
      </c>
      <c r="B955" s="107">
        <v>13061830</v>
      </c>
      <c r="C955" s="4">
        <f t="shared" si="67"/>
        <v>544242.91666666663</v>
      </c>
      <c r="D955">
        <f t="shared" si="68"/>
        <v>2020</v>
      </c>
      <c r="E955">
        <f t="shared" si="69"/>
        <v>4</v>
      </c>
      <c r="F955" s="33">
        <v>10190</v>
      </c>
      <c r="G955" s="33" t="s">
        <v>29</v>
      </c>
      <c r="H955" s="33">
        <v>24</v>
      </c>
      <c r="I955" s="33" t="s">
        <v>74</v>
      </c>
      <c r="J955" s="34">
        <v>43932</v>
      </c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  <c r="AA955" s="33"/>
      <c r="AB955" s="33"/>
      <c r="AC955" s="33"/>
      <c r="AD955" s="33"/>
      <c r="AE955" s="33"/>
      <c r="AF955" s="33"/>
      <c r="AG955" s="33"/>
      <c r="AH955" s="33"/>
      <c r="AI955" s="2"/>
      <c r="AK955" s="3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48"/>
      <c r="BL955" s="3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</row>
    <row r="956" spans="1:89" ht="12.75" customHeight="1" x14ac:dyDescent="0.35">
      <c r="A956" s="15">
        <f t="shared" si="66"/>
        <v>43933</v>
      </c>
      <c r="B956" s="107">
        <v>12926126</v>
      </c>
      <c r="C956" s="4">
        <f t="shared" si="67"/>
        <v>538588.58333333337</v>
      </c>
      <c r="D956">
        <f t="shared" si="68"/>
        <v>2020</v>
      </c>
      <c r="E956">
        <f t="shared" si="69"/>
        <v>4</v>
      </c>
      <c r="F956" s="33">
        <v>10190</v>
      </c>
      <c r="G956" s="33" t="s">
        <v>29</v>
      </c>
      <c r="H956" s="33">
        <v>24</v>
      </c>
      <c r="I956" s="33" t="s">
        <v>74</v>
      </c>
      <c r="J956" s="34">
        <v>43933</v>
      </c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  <c r="AA956" s="33"/>
      <c r="AB956" s="33"/>
      <c r="AC956" s="33"/>
      <c r="AD956" s="33"/>
      <c r="AE956" s="33"/>
      <c r="AF956" s="33"/>
      <c r="AG956" s="33"/>
      <c r="AH956" s="33"/>
      <c r="AI956" s="2"/>
      <c r="AK956" s="3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48"/>
      <c r="BL956" s="3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</row>
    <row r="957" spans="1:89" ht="12.75" customHeight="1" x14ac:dyDescent="0.35">
      <c r="A957" s="15">
        <f t="shared" si="66"/>
        <v>43934</v>
      </c>
      <c r="B957" s="107">
        <v>13448868</v>
      </c>
      <c r="C957" s="4">
        <f t="shared" si="67"/>
        <v>560369.5</v>
      </c>
      <c r="D957">
        <f t="shared" si="68"/>
        <v>2020</v>
      </c>
      <c r="E957">
        <f t="shared" si="69"/>
        <v>4</v>
      </c>
      <c r="F957" s="33">
        <v>10190</v>
      </c>
      <c r="G957" s="33" t="s">
        <v>29</v>
      </c>
      <c r="H957" s="33">
        <v>24</v>
      </c>
      <c r="I957" s="33" t="s">
        <v>74</v>
      </c>
      <c r="J957" s="34">
        <v>43934</v>
      </c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  <c r="AA957" s="33"/>
      <c r="AB957" s="33"/>
      <c r="AC957" s="33"/>
      <c r="AD957" s="33"/>
      <c r="AE957" s="33"/>
      <c r="AF957" s="33"/>
      <c r="AG957" s="33"/>
      <c r="AH957" s="33"/>
      <c r="AI957" s="2"/>
      <c r="AK957" s="3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48"/>
      <c r="BL957" s="3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</row>
    <row r="958" spans="1:89" ht="12.75" customHeight="1" x14ac:dyDescent="0.35">
      <c r="A958" s="15">
        <f t="shared" si="66"/>
        <v>43935</v>
      </c>
      <c r="B958" s="107">
        <v>13333695</v>
      </c>
      <c r="C958" s="4">
        <f t="shared" si="67"/>
        <v>555570.625</v>
      </c>
      <c r="D958">
        <f t="shared" si="68"/>
        <v>2020</v>
      </c>
      <c r="E958">
        <f t="shared" si="69"/>
        <v>4</v>
      </c>
      <c r="F958" s="33">
        <v>10190</v>
      </c>
      <c r="G958" s="33" t="s">
        <v>29</v>
      </c>
      <c r="H958" s="33">
        <v>24</v>
      </c>
      <c r="I958" s="33" t="s">
        <v>74</v>
      </c>
      <c r="J958" s="34">
        <v>43935</v>
      </c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  <c r="AA958" s="33"/>
      <c r="AB958" s="33"/>
      <c r="AC958" s="33"/>
      <c r="AD958" s="33"/>
      <c r="AE958" s="33"/>
      <c r="AF958" s="33"/>
      <c r="AG958" s="33"/>
      <c r="AH958" s="33"/>
      <c r="AI958" s="2"/>
      <c r="AK958" s="3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48"/>
      <c r="BL958" s="3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</row>
    <row r="959" spans="1:89" ht="12.75" customHeight="1" x14ac:dyDescent="0.35">
      <c r="A959" s="15">
        <f t="shared" si="66"/>
        <v>43936</v>
      </c>
      <c r="B959" s="107">
        <v>13387271</v>
      </c>
      <c r="C959" s="4">
        <f t="shared" si="67"/>
        <v>557802.95833333337</v>
      </c>
      <c r="D959">
        <f t="shared" si="68"/>
        <v>2020</v>
      </c>
      <c r="E959">
        <f t="shared" si="69"/>
        <v>4</v>
      </c>
      <c r="F959" s="33">
        <v>10190</v>
      </c>
      <c r="G959" s="33" t="s">
        <v>29</v>
      </c>
      <c r="H959" s="33">
        <v>24</v>
      </c>
      <c r="I959" s="33" t="s">
        <v>74</v>
      </c>
      <c r="J959" s="34">
        <v>43936</v>
      </c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  <c r="AA959" s="33"/>
      <c r="AB959" s="33"/>
      <c r="AC959" s="33"/>
      <c r="AD959" s="33"/>
      <c r="AE959" s="33"/>
      <c r="AF959" s="33"/>
      <c r="AG959" s="33"/>
      <c r="AH959" s="33"/>
      <c r="AI959" s="2"/>
      <c r="AK959" s="3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48"/>
      <c r="BL959" s="3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</row>
    <row r="960" spans="1:89" ht="12.75" customHeight="1" x14ac:dyDescent="0.35">
      <c r="A960" s="15">
        <f t="shared" si="66"/>
        <v>43937</v>
      </c>
      <c r="B960" s="107">
        <v>13531482</v>
      </c>
      <c r="C960" s="4">
        <f t="shared" si="67"/>
        <v>563811.75</v>
      </c>
      <c r="D960">
        <f t="shared" si="68"/>
        <v>2020</v>
      </c>
      <c r="E960">
        <f t="shared" si="69"/>
        <v>4</v>
      </c>
      <c r="F960" s="33">
        <v>10190</v>
      </c>
      <c r="G960" s="33" t="s">
        <v>29</v>
      </c>
      <c r="H960" s="33">
        <v>24</v>
      </c>
      <c r="I960" s="33" t="s">
        <v>74</v>
      </c>
      <c r="J960" s="34">
        <v>43937</v>
      </c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  <c r="AA960" s="33"/>
      <c r="AB960" s="33"/>
      <c r="AC960" s="33"/>
      <c r="AD960" s="33"/>
      <c r="AE960" s="33"/>
      <c r="AF960" s="33"/>
      <c r="AG960" s="33"/>
      <c r="AH960" s="33"/>
      <c r="AI960" s="2"/>
      <c r="AK960" s="3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48"/>
      <c r="BL960" s="3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</row>
    <row r="961" spans="1:89" ht="12.75" customHeight="1" x14ac:dyDescent="0.35">
      <c r="A961" s="15">
        <f t="shared" si="66"/>
        <v>43938</v>
      </c>
      <c r="B961" s="107">
        <v>13625634</v>
      </c>
      <c r="C961" s="4">
        <f t="shared" si="67"/>
        <v>567734.75</v>
      </c>
      <c r="D961">
        <f t="shared" si="68"/>
        <v>2020</v>
      </c>
      <c r="E961">
        <f t="shared" si="69"/>
        <v>4</v>
      </c>
      <c r="F961" s="33">
        <v>10190</v>
      </c>
      <c r="G961" s="33" t="s">
        <v>29</v>
      </c>
      <c r="H961" s="33">
        <v>24</v>
      </c>
      <c r="I961" s="33" t="s">
        <v>74</v>
      </c>
      <c r="J961" s="34">
        <v>43938</v>
      </c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  <c r="AA961" s="33"/>
      <c r="AB961" s="33"/>
      <c r="AC961" s="33"/>
      <c r="AD961" s="33"/>
      <c r="AE961" s="33"/>
      <c r="AF961" s="33"/>
      <c r="AG961" s="33"/>
      <c r="AH961" s="33"/>
      <c r="AI961" s="2"/>
      <c r="AK961" s="3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48"/>
      <c r="BL961" s="3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</row>
    <row r="962" spans="1:89" ht="12.75" customHeight="1" x14ac:dyDescent="0.35">
      <c r="A962" s="15">
        <f t="shared" si="66"/>
        <v>43939</v>
      </c>
      <c r="B962" s="107">
        <v>12551685</v>
      </c>
      <c r="C962" s="4">
        <f t="shared" si="67"/>
        <v>522986.875</v>
      </c>
      <c r="D962">
        <f t="shared" si="68"/>
        <v>2020</v>
      </c>
      <c r="E962">
        <f t="shared" si="69"/>
        <v>4</v>
      </c>
      <c r="F962" s="33">
        <v>10190</v>
      </c>
      <c r="G962" s="33" t="s">
        <v>29</v>
      </c>
      <c r="H962" s="33">
        <v>24</v>
      </c>
      <c r="I962" s="33" t="s">
        <v>74</v>
      </c>
      <c r="J962" s="34">
        <v>43939</v>
      </c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  <c r="AA962" s="33"/>
      <c r="AB962" s="33"/>
      <c r="AC962" s="33"/>
      <c r="AD962" s="33"/>
      <c r="AE962" s="33"/>
      <c r="AF962" s="33"/>
      <c r="AG962" s="33"/>
      <c r="AH962" s="33"/>
      <c r="AI962" s="2"/>
      <c r="AK962" s="3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48"/>
      <c r="BL962" s="3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</row>
    <row r="963" spans="1:89" ht="12.75" customHeight="1" x14ac:dyDescent="0.35">
      <c r="A963" s="15">
        <f t="shared" si="66"/>
        <v>43940</v>
      </c>
      <c r="B963" s="107">
        <v>12290824</v>
      </c>
      <c r="C963" s="4">
        <f t="shared" si="67"/>
        <v>512117.66666666669</v>
      </c>
      <c r="D963">
        <f t="shared" si="68"/>
        <v>2020</v>
      </c>
      <c r="E963">
        <f t="shared" si="69"/>
        <v>4</v>
      </c>
      <c r="F963" s="33">
        <v>10190</v>
      </c>
      <c r="G963" s="33" t="s">
        <v>29</v>
      </c>
      <c r="H963" s="33">
        <v>24</v>
      </c>
      <c r="I963" s="33" t="s">
        <v>74</v>
      </c>
      <c r="J963" s="34">
        <v>43940</v>
      </c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  <c r="AA963" s="33"/>
      <c r="AB963" s="33"/>
      <c r="AC963" s="33"/>
      <c r="AD963" s="33"/>
      <c r="AE963" s="33"/>
      <c r="AF963" s="33"/>
      <c r="AG963" s="33"/>
      <c r="AH963" s="33"/>
      <c r="AI963" s="2"/>
      <c r="AK963" s="3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48"/>
      <c r="BL963" s="3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</row>
    <row r="964" spans="1:89" ht="12.75" customHeight="1" x14ac:dyDescent="0.35">
      <c r="A964" s="15">
        <f t="shared" si="66"/>
        <v>43941</v>
      </c>
      <c r="B964" s="107">
        <v>12986804</v>
      </c>
      <c r="C964" s="4">
        <f t="shared" si="67"/>
        <v>541116.83333333337</v>
      </c>
      <c r="D964">
        <f t="shared" si="68"/>
        <v>2020</v>
      </c>
      <c r="E964">
        <f t="shared" si="69"/>
        <v>4</v>
      </c>
      <c r="F964" s="33">
        <v>10190</v>
      </c>
      <c r="G964" s="33" t="s">
        <v>29</v>
      </c>
      <c r="H964" s="33">
        <v>24</v>
      </c>
      <c r="I964" s="33" t="s">
        <v>74</v>
      </c>
      <c r="J964" s="34">
        <v>43941</v>
      </c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  <c r="AA964" s="33"/>
      <c r="AB964" s="33"/>
      <c r="AC964" s="33"/>
      <c r="AD964" s="33"/>
      <c r="AE964" s="33"/>
      <c r="AF964" s="33"/>
      <c r="AG964" s="33"/>
      <c r="AH964" s="33"/>
      <c r="AI964" s="2"/>
      <c r="AK964" s="3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48"/>
      <c r="BL964" s="3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</row>
    <row r="965" spans="1:89" ht="12.75" customHeight="1" x14ac:dyDescent="0.35">
      <c r="A965" s="15">
        <f t="shared" si="66"/>
        <v>43942</v>
      </c>
      <c r="B965" s="107">
        <v>13394897</v>
      </c>
      <c r="C965" s="4">
        <f t="shared" si="67"/>
        <v>558120.70833333337</v>
      </c>
      <c r="D965">
        <f t="shared" si="68"/>
        <v>2020</v>
      </c>
      <c r="E965">
        <f t="shared" si="69"/>
        <v>4</v>
      </c>
      <c r="F965" s="33">
        <v>10190</v>
      </c>
      <c r="G965" s="33" t="s">
        <v>29</v>
      </c>
      <c r="H965" s="33">
        <v>24</v>
      </c>
      <c r="I965" s="33" t="s">
        <v>74</v>
      </c>
      <c r="J965" s="34">
        <v>43942</v>
      </c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  <c r="AA965" s="33"/>
      <c r="AB965" s="33"/>
      <c r="AC965" s="33"/>
      <c r="AD965" s="33"/>
      <c r="AE965" s="33"/>
      <c r="AF965" s="33"/>
      <c r="AG965" s="33"/>
      <c r="AH965" s="33"/>
      <c r="AI965" s="2"/>
      <c r="AK965" s="3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48"/>
      <c r="BL965" s="3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</row>
    <row r="966" spans="1:89" ht="12.75" customHeight="1" x14ac:dyDescent="0.35">
      <c r="A966" s="15">
        <f t="shared" si="66"/>
        <v>43943</v>
      </c>
      <c r="B966" s="107">
        <v>13454233</v>
      </c>
      <c r="C966" s="4">
        <f t="shared" si="67"/>
        <v>560593.04166666663</v>
      </c>
      <c r="D966">
        <f t="shared" si="68"/>
        <v>2020</v>
      </c>
      <c r="E966">
        <f t="shared" si="69"/>
        <v>4</v>
      </c>
      <c r="F966" s="33">
        <v>10190</v>
      </c>
      <c r="G966" s="33" t="s">
        <v>29</v>
      </c>
      <c r="H966" s="33">
        <v>24</v>
      </c>
      <c r="I966" s="33" t="s">
        <v>74</v>
      </c>
      <c r="J966" s="34">
        <v>43943</v>
      </c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  <c r="AA966" s="33"/>
      <c r="AB966" s="33"/>
      <c r="AC966" s="33"/>
      <c r="AD966" s="33"/>
      <c r="AE966" s="33"/>
      <c r="AF966" s="33"/>
      <c r="AG966" s="33"/>
      <c r="AH966" s="33"/>
      <c r="AI966" s="2"/>
      <c r="AK966" s="3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48"/>
      <c r="BL966" s="3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</row>
    <row r="967" spans="1:89" ht="12.75" customHeight="1" x14ac:dyDescent="0.35">
      <c r="A967" s="15">
        <f t="shared" si="66"/>
        <v>43944</v>
      </c>
      <c r="B967" s="107">
        <v>13208181</v>
      </c>
      <c r="C967" s="4">
        <f t="shared" si="67"/>
        <v>550340.875</v>
      </c>
      <c r="D967">
        <f t="shared" si="68"/>
        <v>2020</v>
      </c>
      <c r="E967">
        <f t="shared" si="69"/>
        <v>4</v>
      </c>
      <c r="F967" s="33">
        <v>10190</v>
      </c>
      <c r="G967" s="33" t="s">
        <v>29</v>
      </c>
      <c r="H967" s="33">
        <v>24</v>
      </c>
      <c r="I967" s="33" t="s">
        <v>74</v>
      </c>
      <c r="J967" s="34">
        <v>43944</v>
      </c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  <c r="AA967" s="33"/>
      <c r="AB967" s="33"/>
      <c r="AC967" s="33"/>
      <c r="AD967" s="33"/>
      <c r="AE967" s="33"/>
      <c r="AF967" s="33"/>
      <c r="AG967" s="33"/>
      <c r="AH967" s="33"/>
      <c r="AI967" s="2"/>
      <c r="AK967" s="3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48"/>
      <c r="BL967" s="3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</row>
    <row r="968" spans="1:89" ht="12.75" customHeight="1" x14ac:dyDescent="0.35">
      <c r="A968" s="15">
        <f t="shared" si="66"/>
        <v>43945</v>
      </c>
      <c r="B968" s="107">
        <v>13117719</v>
      </c>
      <c r="C968" s="4">
        <f t="shared" si="67"/>
        <v>546571.625</v>
      </c>
      <c r="D968">
        <f t="shared" si="68"/>
        <v>2020</v>
      </c>
      <c r="E968">
        <f t="shared" si="69"/>
        <v>4</v>
      </c>
      <c r="F968" s="33">
        <v>10190</v>
      </c>
      <c r="G968" s="33" t="s">
        <v>29</v>
      </c>
      <c r="H968" s="33">
        <v>24</v>
      </c>
      <c r="I968" s="33" t="s">
        <v>74</v>
      </c>
      <c r="J968" s="34">
        <v>43945</v>
      </c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  <c r="AA968" s="33"/>
      <c r="AB968" s="33"/>
      <c r="AC968" s="33"/>
      <c r="AD968" s="33"/>
      <c r="AE968" s="33"/>
      <c r="AF968" s="33"/>
      <c r="AG968" s="33"/>
      <c r="AH968" s="33"/>
      <c r="AI968" s="2"/>
      <c r="AK968" s="3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48"/>
      <c r="BL968" s="3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</row>
    <row r="969" spans="1:89" ht="12.75" customHeight="1" x14ac:dyDescent="0.35">
      <c r="A969" s="15">
        <f t="shared" si="66"/>
        <v>43946</v>
      </c>
      <c r="B969" s="107">
        <v>12650706</v>
      </c>
      <c r="C969" s="4">
        <f t="shared" si="67"/>
        <v>527112.75</v>
      </c>
      <c r="D969">
        <f t="shared" si="68"/>
        <v>2020</v>
      </c>
      <c r="E969">
        <f t="shared" si="69"/>
        <v>4</v>
      </c>
      <c r="F969" s="33">
        <v>10190</v>
      </c>
      <c r="G969" s="33" t="s">
        <v>29</v>
      </c>
      <c r="H969" s="33">
        <v>24</v>
      </c>
      <c r="I969" s="33" t="s">
        <v>74</v>
      </c>
      <c r="J969" s="34">
        <v>43946</v>
      </c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  <c r="AA969" s="33"/>
      <c r="AB969" s="33"/>
      <c r="AC969" s="33"/>
      <c r="AD969" s="33"/>
      <c r="AE969" s="33"/>
      <c r="AF969" s="33"/>
      <c r="AG969" s="33"/>
      <c r="AH969" s="33"/>
      <c r="AI969" s="2"/>
      <c r="AK969" s="3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48"/>
      <c r="BL969" s="3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</row>
    <row r="970" spans="1:89" ht="12.75" customHeight="1" x14ac:dyDescent="0.35">
      <c r="A970" s="15">
        <f t="shared" si="66"/>
        <v>43947</v>
      </c>
      <c r="B970" s="107">
        <v>12872917</v>
      </c>
      <c r="C970" s="4">
        <f t="shared" si="67"/>
        <v>536371.54166666663</v>
      </c>
      <c r="D970">
        <f t="shared" si="68"/>
        <v>2020</v>
      </c>
      <c r="E970">
        <f t="shared" si="69"/>
        <v>4</v>
      </c>
      <c r="F970" s="33">
        <v>10190</v>
      </c>
      <c r="G970" s="33" t="s">
        <v>29</v>
      </c>
      <c r="H970" s="33">
        <v>24</v>
      </c>
      <c r="I970" s="33" t="s">
        <v>74</v>
      </c>
      <c r="J970" s="34">
        <v>43947</v>
      </c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  <c r="AA970" s="33"/>
      <c r="AB970" s="33"/>
      <c r="AC970" s="33"/>
      <c r="AD970" s="33"/>
      <c r="AE970" s="33"/>
      <c r="AF970" s="33"/>
      <c r="AG970" s="33"/>
      <c r="AH970" s="33"/>
      <c r="AI970" s="2"/>
      <c r="AK970" s="3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48"/>
      <c r="BL970" s="3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</row>
    <row r="971" spans="1:89" ht="12.75" customHeight="1" x14ac:dyDescent="0.35">
      <c r="A971" s="15">
        <f t="shared" si="66"/>
        <v>43948</v>
      </c>
      <c r="B971" s="107">
        <v>13193521</v>
      </c>
      <c r="C971" s="4">
        <f t="shared" si="67"/>
        <v>549730.04166666663</v>
      </c>
      <c r="D971">
        <f t="shared" si="68"/>
        <v>2020</v>
      </c>
      <c r="E971">
        <f t="shared" si="69"/>
        <v>4</v>
      </c>
      <c r="F971" s="33">
        <v>10190</v>
      </c>
      <c r="G971" s="33" t="s">
        <v>29</v>
      </c>
      <c r="H971" s="33">
        <v>24</v>
      </c>
      <c r="I971" s="33" t="s">
        <v>74</v>
      </c>
      <c r="J971" s="34">
        <v>43948</v>
      </c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  <c r="AA971" s="33"/>
      <c r="AB971" s="33"/>
      <c r="AC971" s="33"/>
      <c r="AD971" s="33"/>
      <c r="AE971" s="33"/>
      <c r="AF971" s="33"/>
      <c r="AG971" s="33"/>
      <c r="AH971" s="33"/>
      <c r="AI971" s="2"/>
      <c r="AK971" s="3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48"/>
      <c r="BL971" s="3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</row>
    <row r="972" spans="1:89" ht="12.75" customHeight="1" x14ac:dyDescent="0.35">
      <c r="A972" s="15">
        <f t="shared" si="66"/>
        <v>43949</v>
      </c>
      <c r="B972" s="107">
        <v>13739941</v>
      </c>
      <c r="C972" s="4">
        <f t="shared" si="67"/>
        <v>572497.54166666663</v>
      </c>
      <c r="D972">
        <f t="shared" si="68"/>
        <v>2020</v>
      </c>
      <c r="E972">
        <f t="shared" si="69"/>
        <v>4</v>
      </c>
      <c r="F972" s="33">
        <v>10190</v>
      </c>
      <c r="G972" s="33" t="s">
        <v>29</v>
      </c>
      <c r="H972" s="33">
        <v>24</v>
      </c>
      <c r="I972" s="33" t="s">
        <v>74</v>
      </c>
      <c r="J972" s="34">
        <v>43949</v>
      </c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  <c r="AA972" s="33"/>
      <c r="AB972" s="33"/>
      <c r="AC972" s="33"/>
      <c r="AD972" s="33"/>
      <c r="AE972" s="33"/>
      <c r="AF972" s="33"/>
      <c r="AG972" s="33"/>
      <c r="AH972" s="33"/>
      <c r="AI972" s="2"/>
      <c r="AK972" s="3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48"/>
      <c r="BL972" s="3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</row>
    <row r="973" spans="1:89" ht="12.75" customHeight="1" x14ac:dyDescent="0.35">
      <c r="A973" s="15">
        <f t="shared" si="66"/>
        <v>43950</v>
      </c>
      <c r="B973" s="107">
        <v>14038978</v>
      </c>
      <c r="C973" s="4">
        <f t="shared" si="67"/>
        <v>584957.41666666663</v>
      </c>
      <c r="D973">
        <f t="shared" si="68"/>
        <v>2020</v>
      </c>
      <c r="E973">
        <f t="shared" si="69"/>
        <v>4</v>
      </c>
      <c r="F973" s="33">
        <v>10190</v>
      </c>
      <c r="G973" s="33" t="s">
        <v>29</v>
      </c>
      <c r="H973" s="33">
        <v>24</v>
      </c>
      <c r="I973" s="33" t="s">
        <v>74</v>
      </c>
      <c r="J973" s="34">
        <v>43950</v>
      </c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  <c r="AA973" s="33"/>
      <c r="AB973" s="33"/>
      <c r="AC973" s="33"/>
      <c r="AD973" s="33"/>
      <c r="AE973" s="33"/>
      <c r="AF973" s="33"/>
      <c r="AG973" s="33"/>
      <c r="AH973" s="33"/>
      <c r="AI973" s="2"/>
      <c r="AK973" s="3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48"/>
      <c r="BL973" s="3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</row>
    <row r="974" spans="1:89" ht="12.75" customHeight="1" x14ac:dyDescent="0.35">
      <c r="A974" s="15">
        <f t="shared" si="66"/>
        <v>43951</v>
      </c>
      <c r="B974" s="107">
        <v>13961933</v>
      </c>
      <c r="C974" s="4">
        <f t="shared" si="67"/>
        <v>581747.20833333337</v>
      </c>
      <c r="D974">
        <f t="shared" si="68"/>
        <v>2020</v>
      </c>
      <c r="E974">
        <f t="shared" si="69"/>
        <v>4</v>
      </c>
      <c r="F974" s="33">
        <v>10190</v>
      </c>
      <c r="G974" s="33" t="s">
        <v>29</v>
      </c>
      <c r="H974" s="33">
        <v>24</v>
      </c>
      <c r="I974" s="33" t="s">
        <v>74</v>
      </c>
      <c r="J974" s="34">
        <v>43951</v>
      </c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  <c r="AA974" s="33"/>
      <c r="AB974" s="33"/>
      <c r="AC974" s="33"/>
      <c r="AD974" s="33"/>
      <c r="AE974" s="33"/>
      <c r="AF974" s="33"/>
      <c r="AG974" s="33"/>
      <c r="AH974" s="33"/>
      <c r="AI974" s="2"/>
      <c r="AK974" s="3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48"/>
      <c r="BL974" s="3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</row>
    <row r="975" spans="1:89" ht="12.75" customHeight="1" x14ac:dyDescent="0.35">
      <c r="A975" s="15">
        <f t="shared" si="66"/>
        <v>43952</v>
      </c>
      <c r="B975" s="107">
        <v>13617783</v>
      </c>
      <c r="C975" s="4">
        <f t="shared" si="67"/>
        <v>567407.625</v>
      </c>
      <c r="D975">
        <f t="shared" si="68"/>
        <v>2020</v>
      </c>
      <c r="E975">
        <f t="shared" si="69"/>
        <v>5</v>
      </c>
      <c r="F975" s="33">
        <v>10190</v>
      </c>
      <c r="G975" s="33" t="s">
        <v>29</v>
      </c>
      <c r="H975" s="33">
        <v>24</v>
      </c>
      <c r="I975" s="33" t="s">
        <v>74</v>
      </c>
      <c r="J975" s="34">
        <v>43952</v>
      </c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  <c r="AA975" s="33"/>
      <c r="AB975" s="33"/>
      <c r="AC975" s="33"/>
      <c r="AD975" s="33"/>
      <c r="AE975" s="33"/>
      <c r="AF975" s="33"/>
      <c r="AG975" s="33"/>
      <c r="AH975" s="33"/>
      <c r="AI975" s="2"/>
      <c r="AK975" s="3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48"/>
      <c r="BL975" s="3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</row>
    <row r="976" spans="1:89" ht="12.75" customHeight="1" x14ac:dyDescent="0.35">
      <c r="A976" s="15">
        <f t="shared" si="66"/>
        <v>43953</v>
      </c>
      <c r="B976" s="107">
        <v>12909745</v>
      </c>
      <c r="C976" s="4">
        <f t="shared" si="67"/>
        <v>537906.04166666663</v>
      </c>
      <c r="D976">
        <f t="shared" si="68"/>
        <v>2020</v>
      </c>
      <c r="E976">
        <f t="shared" si="69"/>
        <v>5</v>
      </c>
      <c r="F976" s="33">
        <v>10190</v>
      </c>
      <c r="G976" s="33" t="s">
        <v>29</v>
      </c>
      <c r="H976" s="33">
        <v>24</v>
      </c>
      <c r="I976" s="33" t="s">
        <v>74</v>
      </c>
      <c r="J976" s="34">
        <v>43953</v>
      </c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  <c r="AA976" s="33"/>
      <c r="AB976" s="33"/>
      <c r="AC976" s="33"/>
      <c r="AD976" s="33"/>
      <c r="AE976" s="33"/>
      <c r="AF976" s="33"/>
      <c r="AG976" s="33"/>
      <c r="AH976" s="33"/>
      <c r="AI976" s="2"/>
      <c r="AK976" s="3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48"/>
      <c r="BL976" s="3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</row>
    <row r="977" spans="1:89" ht="12.75" customHeight="1" x14ac:dyDescent="0.35">
      <c r="A977" s="15">
        <f t="shared" si="66"/>
        <v>43954</v>
      </c>
      <c r="B977" s="107">
        <v>12446849</v>
      </c>
      <c r="C977" s="4">
        <f t="shared" si="67"/>
        <v>518618.70833333331</v>
      </c>
      <c r="D977">
        <f t="shared" si="68"/>
        <v>2020</v>
      </c>
      <c r="E977">
        <f t="shared" si="69"/>
        <v>5</v>
      </c>
      <c r="F977" s="33">
        <v>10190</v>
      </c>
      <c r="G977" s="33" t="s">
        <v>29</v>
      </c>
      <c r="H977" s="33">
        <v>24</v>
      </c>
      <c r="I977" s="33" t="s">
        <v>74</v>
      </c>
      <c r="J977" s="34">
        <v>43954</v>
      </c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  <c r="AA977" s="33"/>
      <c r="AB977" s="33"/>
      <c r="AC977" s="33"/>
      <c r="AD977" s="33"/>
      <c r="AE977" s="33"/>
      <c r="AF977" s="33"/>
      <c r="AG977" s="33"/>
      <c r="AH977" s="33"/>
      <c r="AI977" s="2"/>
      <c r="AK977" s="3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48"/>
      <c r="BL977" s="3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</row>
    <row r="978" spans="1:89" ht="12.75" customHeight="1" x14ac:dyDescent="0.35">
      <c r="A978" s="15">
        <f t="shared" si="66"/>
        <v>43955</v>
      </c>
      <c r="B978" s="107">
        <v>13325680</v>
      </c>
      <c r="C978" s="4">
        <f t="shared" si="67"/>
        <v>555236.66666666663</v>
      </c>
      <c r="D978">
        <f t="shared" si="68"/>
        <v>2020</v>
      </c>
      <c r="E978">
        <f t="shared" si="69"/>
        <v>5</v>
      </c>
      <c r="F978" s="33">
        <v>10190</v>
      </c>
      <c r="G978" s="33" t="s">
        <v>29</v>
      </c>
      <c r="H978" s="33">
        <v>24</v>
      </c>
      <c r="I978" s="33" t="s">
        <v>74</v>
      </c>
      <c r="J978" s="34">
        <v>43955</v>
      </c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  <c r="AA978" s="33"/>
      <c r="AB978" s="33"/>
      <c r="AC978" s="33"/>
      <c r="AD978" s="33"/>
      <c r="AE978" s="33"/>
      <c r="AF978" s="33"/>
      <c r="AG978" s="33"/>
      <c r="AH978" s="33"/>
      <c r="AI978" s="2"/>
      <c r="AK978" s="3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48"/>
      <c r="BL978" s="3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</row>
    <row r="979" spans="1:89" ht="12.75" customHeight="1" x14ac:dyDescent="0.35">
      <c r="A979" s="15">
        <f t="shared" si="66"/>
        <v>43956</v>
      </c>
      <c r="B979" s="107">
        <v>13683647</v>
      </c>
      <c r="C979" s="4">
        <f t="shared" si="67"/>
        <v>570151.95833333337</v>
      </c>
      <c r="D979">
        <f t="shared" si="68"/>
        <v>2020</v>
      </c>
      <c r="E979">
        <f t="shared" si="69"/>
        <v>5</v>
      </c>
      <c r="F979" s="33">
        <v>10190</v>
      </c>
      <c r="G979" s="33" t="s">
        <v>29</v>
      </c>
      <c r="H979" s="33">
        <v>24</v>
      </c>
      <c r="I979" s="33" t="s">
        <v>74</v>
      </c>
      <c r="J979" s="34">
        <v>43956</v>
      </c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  <c r="AA979" s="33"/>
      <c r="AB979" s="33"/>
      <c r="AC979" s="33"/>
      <c r="AD979" s="33"/>
      <c r="AE979" s="33"/>
      <c r="AF979" s="33"/>
      <c r="AG979" s="33"/>
      <c r="AH979" s="33"/>
      <c r="AI979" s="2"/>
      <c r="AK979" s="3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48"/>
      <c r="BL979" s="3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</row>
    <row r="980" spans="1:89" ht="12.75" customHeight="1" x14ac:dyDescent="0.35">
      <c r="A980" s="15">
        <f t="shared" si="66"/>
        <v>43957</v>
      </c>
      <c r="B980" s="107">
        <v>13393502</v>
      </c>
      <c r="C980" s="4">
        <f t="shared" si="67"/>
        <v>558062.58333333337</v>
      </c>
      <c r="D980">
        <f t="shared" si="68"/>
        <v>2020</v>
      </c>
      <c r="E980">
        <f t="shared" si="69"/>
        <v>5</v>
      </c>
      <c r="F980" s="33">
        <v>10190</v>
      </c>
      <c r="G980" s="33" t="s">
        <v>29</v>
      </c>
      <c r="H980" s="33">
        <v>24</v>
      </c>
      <c r="I980" s="33" t="s">
        <v>74</v>
      </c>
      <c r="J980" s="34">
        <v>43957</v>
      </c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  <c r="AA980" s="33"/>
      <c r="AB980" s="33"/>
      <c r="AC980" s="33"/>
      <c r="AD980" s="33"/>
      <c r="AE980" s="33"/>
      <c r="AF980" s="33"/>
      <c r="AG980" s="33"/>
      <c r="AH980" s="33"/>
      <c r="AI980" s="2"/>
      <c r="AK980" s="3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48"/>
      <c r="BL980" s="3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</row>
    <row r="981" spans="1:89" ht="12.75" customHeight="1" x14ac:dyDescent="0.35">
      <c r="A981" s="15">
        <f t="shared" si="66"/>
        <v>43958</v>
      </c>
      <c r="B981" s="107">
        <v>13365788</v>
      </c>
      <c r="C981" s="4">
        <f t="shared" si="67"/>
        <v>556907.83333333337</v>
      </c>
      <c r="D981">
        <f t="shared" si="68"/>
        <v>2020</v>
      </c>
      <c r="E981">
        <f t="shared" si="69"/>
        <v>5</v>
      </c>
      <c r="F981" s="33">
        <v>10190</v>
      </c>
      <c r="G981" s="33" t="s">
        <v>29</v>
      </c>
      <c r="H981" s="33">
        <v>24</v>
      </c>
      <c r="I981" s="33" t="s">
        <v>74</v>
      </c>
      <c r="J981" s="34">
        <v>43958</v>
      </c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  <c r="AA981" s="33"/>
      <c r="AB981" s="33"/>
      <c r="AC981" s="33"/>
      <c r="AD981" s="33"/>
      <c r="AE981" s="33"/>
      <c r="AF981" s="33"/>
      <c r="AG981" s="33"/>
      <c r="AH981" s="33"/>
      <c r="AI981" s="2"/>
      <c r="AK981" s="3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48"/>
      <c r="BL981" s="3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</row>
    <row r="982" spans="1:89" ht="12.75" customHeight="1" x14ac:dyDescent="0.35">
      <c r="A982" s="15">
        <f t="shared" si="66"/>
        <v>43959</v>
      </c>
      <c r="B982" s="107">
        <v>13307801</v>
      </c>
      <c r="C982" s="4">
        <f t="shared" si="67"/>
        <v>554491.70833333337</v>
      </c>
      <c r="D982">
        <f t="shared" si="68"/>
        <v>2020</v>
      </c>
      <c r="E982">
        <f t="shared" si="69"/>
        <v>5</v>
      </c>
      <c r="F982" s="33">
        <v>10190</v>
      </c>
      <c r="G982" s="33" t="s">
        <v>29</v>
      </c>
      <c r="H982" s="33">
        <v>24</v>
      </c>
      <c r="I982" s="33" t="s">
        <v>74</v>
      </c>
      <c r="J982" s="34">
        <v>43959</v>
      </c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  <c r="AA982" s="33"/>
      <c r="AB982" s="33"/>
      <c r="AC982" s="33"/>
      <c r="AD982" s="33"/>
      <c r="AE982" s="33"/>
      <c r="AF982" s="33"/>
      <c r="AG982" s="33"/>
      <c r="AH982" s="33"/>
      <c r="AI982" s="2"/>
      <c r="AK982" s="3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48"/>
      <c r="BL982" s="3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</row>
    <row r="983" spans="1:89" ht="12.75" customHeight="1" x14ac:dyDescent="0.35">
      <c r="A983" s="15">
        <f t="shared" si="66"/>
        <v>43960</v>
      </c>
      <c r="B983" s="107">
        <v>12745658</v>
      </c>
      <c r="C983" s="4">
        <f t="shared" si="67"/>
        <v>531069.08333333337</v>
      </c>
      <c r="D983">
        <f t="shared" si="68"/>
        <v>2020</v>
      </c>
      <c r="E983">
        <f t="shared" si="69"/>
        <v>5</v>
      </c>
      <c r="F983" s="33">
        <v>10190</v>
      </c>
      <c r="G983" s="33" t="s">
        <v>29</v>
      </c>
      <c r="H983" s="33">
        <v>24</v>
      </c>
      <c r="I983" s="33" t="s">
        <v>74</v>
      </c>
      <c r="J983" s="34">
        <v>43960</v>
      </c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  <c r="AA983" s="33"/>
      <c r="AB983" s="33"/>
      <c r="AC983" s="33"/>
      <c r="AD983" s="33"/>
      <c r="AE983" s="33"/>
      <c r="AF983" s="33"/>
      <c r="AG983" s="33"/>
      <c r="AH983" s="33"/>
      <c r="AI983" s="2"/>
      <c r="AK983" s="3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48"/>
      <c r="BL983" s="3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</row>
    <row r="984" spans="1:89" ht="12.75" customHeight="1" x14ac:dyDescent="0.35">
      <c r="A984" s="15">
        <f t="shared" si="66"/>
        <v>43961</v>
      </c>
      <c r="B984" s="107">
        <v>12089734</v>
      </c>
      <c r="C984" s="4">
        <f t="shared" si="67"/>
        <v>503738.91666666669</v>
      </c>
      <c r="D984">
        <f t="shared" si="68"/>
        <v>2020</v>
      </c>
      <c r="E984">
        <f t="shared" si="69"/>
        <v>5</v>
      </c>
      <c r="F984" s="33">
        <v>10190</v>
      </c>
      <c r="G984" s="33" t="s">
        <v>29</v>
      </c>
      <c r="H984" s="33">
        <v>24</v>
      </c>
      <c r="I984" s="33" t="s">
        <v>74</v>
      </c>
      <c r="J984" s="34">
        <v>43961</v>
      </c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  <c r="AA984" s="33"/>
      <c r="AB984" s="33"/>
      <c r="AC984" s="33"/>
      <c r="AD984" s="33"/>
      <c r="AE984" s="33"/>
      <c r="AF984" s="33"/>
      <c r="AG984" s="33"/>
      <c r="AH984" s="33"/>
      <c r="AI984" s="2"/>
      <c r="AK984" s="3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48"/>
      <c r="BL984" s="3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</row>
    <row r="985" spans="1:89" ht="12.75" customHeight="1" x14ac:dyDescent="0.35">
      <c r="A985" s="15">
        <f t="shared" si="66"/>
        <v>43962</v>
      </c>
      <c r="B985" s="107">
        <v>12367042</v>
      </c>
      <c r="C985" s="4">
        <f t="shared" si="67"/>
        <v>515293.41666666669</v>
      </c>
      <c r="D985">
        <f t="shared" si="68"/>
        <v>2020</v>
      </c>
      <c r="E985">
        <f t="shared" si="69"/>
        <v>5</v>
      </c>
      <c r="F985" s="33">
        <v>10190</v>
      </c>
      <c r="G985" s="33" t="s">
        <v>29</v>
      </c>
      <c r="H985" s="33">
        <v>24</v>
      </c>
      <c r="I985" s="33" t="s">
        <v>74</v>
      </c>
      <c r="J985" s="34">
        <v>43962</v>
      </c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  <c r="AA985" s="33"/>
      <c r="AB985" s="33"/>
      <c r="AC985" s="33"/>
      <c r="AD985" s="33"/>
      <c r="AE985" s="33"/>
      <c r="AF985" s="33"/>
      <c r="AG985" s="33"/>
      <c r="AH985" s="33"/>
      <c r="AI985" s="2"/>
      <c r="AK985" s="3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48"/>
      <c r="BL985" s="3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</row>
    <row r="986" spans="1:89" ht="12.75" customHeight="1" x14ac:dyDescent="0.35">
      <c r="A986" s="15">
        <f t="shared" si="66"/>
        <v>43963</v>
      </c>
      <c r="B986" s="107">
        <v>12800902</v>
      </c>
      <c r="C986" s="4">
        <f t="shared" si="67"/>
        <v>533370.91666666663</v>
      </c>
      <c r="D986">
        <f t="shared" si="68"/>
        <v>2020</v>
      </c>
      <c r="E986">
        <f t="shared" si="69"/>
        <v>5</v>
      </c>
      <c r="F986" s="33">
        <v>10190</v>
      </c>
      <c r="G986" s="33" t="s">
        <v>29</v>
      </c>
      <c r="H986" s="33">
        <v>24</v>
      </c>
      <c r="I986" s="33" t="s">
        <v>74</v>
      </c>
      <c r="J986" s="34">
        <v>43963</v>
      </c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  <c r="AA986" s="33"/>
      <c r="AB986" s="33"/>
      <c r="AC986" s="33"/>
      <c r="AD986" s="33"/>
      <c r="AE986" s="33"/>
      <c r="AF986" s="33"/>
      <c r="AG986" s="33"/>
      <c r="AH986" s="33"/>
      <c r="AI986" s="2"/>
      <c r="AK986" s="3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48"/>
      <c r="BL986" s="3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</row>
    <row r="987" spans="1:89" ht="12.75" customHeight="1" x14ac:dyDescent="0.35">
      <c r="A987" s="15">
        <f t="shared" si="66"/>
        <v>43964</v>
      </c>
      <c r="B987" s="107">
        <v>12749516</v>
      </c>
      <c r="C987" s="4">
        <f t="shared" si="67"/>
        <v>531229.83333333337</v>
      </c>
      <c r="D987">
        <f t="shared" si="68"/>
        <v>2020</v>
      </c>
      <c r="E987">
        <f t="shared" si="69"/>
        <v>5</v>
      </c>
      <c r="F987" s="33">
        <v>10190</v>
      </c>
      <c r="G987" s="33" t="s">
        <v>29</v>
      </c>
      <c r="H987" s="33">
        <v>24</v>
      </c>
      <c r="I987" s="33" t="s">
        <v>74</v>
      </c>
      <c r="J987" s="34">
        <v>43964</v>
      </c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  <c r="AA987" s="33"/>
      <c r="AB987" s="33"/>
      <c r="AC987" s="33"/>
      <c r="AD987" s="33"/>
      <c r="AE987" s="33"/>
      <c r="AF987" s="33"/>
      <c r="AG987" s="33"/>
      <c r="AH987" s="33"/>
      <c r="AI987" s="2"/>
      <c r="AK987" s="3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48"/>
      <c r="BL987" s="3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</row>
    <row r="988" spans="1:89" ht="12.75" customHeight="1" x14ac:dyDescent="0.35">
      <c r="A988" s="15">
        <f t="shared" si="66"/>
        <v>43965</v>
      </c>
      <c r="B988" s="107">
        <v>12817868</v>
      </c>
      <c r="C988" s="4">
        <f t="shared" si="67"/>
        <v>534077.83333333337</v>
      </c>
      <c r="D988">
        <f t="shared" si="68"/>
        <v>2020</v>
      </c>
      <c r="E988">
        <f t="shared" si="69"/>
        <v>5</v>
      </c>
      <c r="F988" s="33">
        <v>10190</v>
      </c>
      <c r="G988" s="33" t="s">
        <v>29</v>
      </c>
      <c r="H988" s="33">
        <v>24</v>
      </c>
      <c r="I988" s="33" t="s">
        <v>74</v>
      </c>
      <c r="J988" s="34">
        <v>43965</v>
      </c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  <c r="AA988" s="33"/>
      <c r="AB988" s="33"/>
      <c r="AC988" s="33"/>
      <c r="AD988" s="33"/>
      <c r="AE988" s="33"/>
      <c r="AF988" s="33"/>
      <c r="AG988" s="33"/>
      <c r="AH988" s="33"/>
      <c r="AI988" s="2"/>
      <c r="AK988" s="3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48"/>
      <c r="BL988" s="3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</row>
    <row r="989" spans="1:89" ht="12.75" customHeight="1" x14ac:dyDescent="0.35">
      <c r="A989" s="15">
        <f t="shared" si="66"/>
        <v>43966</v>
      </c>
      <c r="B989" s="107">
        <v>12962219</v>
      </c>
      <c r="C989" s="4">
        <f t="shared" si="67"/>
        <v>540092.45833333337</v>
      </c>
      <c r="D989">
        <f t="shared" si="68"/>
        <v>2020</v>
      </c>
      <c r="E989">
        <f t="shared" si="69"/>
        <v>5</v>
      </c>
      <c r="F989" s="33">
        <v>10190</v>
      </c>
      <c r="G989" s="33" t="s">
        <v>29</v>
      </c>
      <c r="H989" s="33">
        <v>24</v>
      </c>
      <c r="I989" s="33" t="s">
        <v>74</v>
      </c>
      <c r="J989" s="34">
        <v>43966</v>
      </c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  <c r="AA989" s="33"/>
      <c r="AB989" s="33"/>
      <c r="AC989" s="33"/>
      <c r="AD989" s="33"/>
      <c r="AE989" s="33"/>
      <c r="AF989" s="33"/>
      <c r="AG989" s="33"/>
      <c r="AH989" s="33"/>
      <c r="AI989" s="2"/>
      <c r="AK989" s="3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48"/>
      <c r="BL989" s="3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</row>
    <row r="990" spans="1:89" ht="12.75" customHeight="1" x14ac:dyDescent="0.35">
      <c r="A990" s="15">
        <f t="shared" si="66"/>
        <v>43967</v>
      </c>
      <c r="B990" s="107">
        <v>12674905</v>
      </c>
      <c r="C990" s="4">
        <f t="shared" si="67"/>
        <v>528121.04166666663</v>
      </c>
      <c r="D990">
        <f t="shared" si="68"/>
        <v>2020</v>
      </c>
      <c r="E990">
        <f t="shared" si="69"/>
        <v>5</v>
      </c>
      <c r="F990" s="33">
        <v>10190</v>
      </c>
      <c r="G990" s="33" t="s">
        <v>29</v>
      </c>
      <c r="H990" s="33">
        <v>24</v>
      </c>
      <c r="I990" s="33" t="s">
        <v>74</v>
      </c>
      <c r="J990" s="34">
        <v>43967</v>
      </c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  <c r="AA990" s="33"/>
      <c r="AB990" s="33"/>
      <c r="AC990" s="33"/>
      <c r="AD990" s="33"/>
      <c r="AE990" s="33"/>
      <c r="AF990" s="33"/>
      <c r="AG990" s="33"/>
      <c r="AH990" s="33"/>
      <c r="AI990" s="2"/>
      <c r="AK990" s="3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48"/>
      <c r="BL990" s="3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</row>
    <row r="991" spans="1:89" ht="12.75" customHeight="1" x14ac:dyDescent="0.35">
      <c r="A991" s="15">
        <f t="shared" si="66"/>
        <v>43968</v>
      </c>
      <c r="B991" s="107">
        <v>11785176</v>
      </c>
      <c r="C991" s="4">
        <f t="shared" si="67"/>
        <v>491049</v>
      </c>
      <c r="D991">
        <f t="shared" si="68"/>
        <v>2020</v>
      </c>
      <c r="E991">
        <f t="shared" si="69"/>
        <v>5</v>
      </c>
      <c r="F991" s="33">
        <v>10190</v>
      </c>
      <c r="G991" s="33" t="s">
        <v>29</v>
      </c>
      <c r="H991" s="33">
        <v>24</v>
      </c>
      <c r="I991" s="33" t="s">
        <v>74</v>
      </c>
      <c r="J991" s="34">
        <v>43968</v>
      </c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  <c r="AA991" s="33"/>
      <c r="AB991" s="33"/>
      <c r="AC991" s="33"/>
      <c r="AD991" s="33"/>
      <c r="AE991" s="33"/>
      <c r="AF991" s="33"/>
      <c r="AG991" s="33"/>
      <c r="AH991" s="33"/>
      <c r="AI991" s="2"/>
      <c r="AK991" s="3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48"/>
      <c r="BL991" s="3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</row>
    <row r="992" spans="1:89" ht="12.75" customHeight="1" x14ac:dyDescent="0.35">
      <c r="A992" s="15">
        <f t="shared" si="66"/>
        <v>43969</v>
      </c>
      <c r="B992" s="107">
        <v>12297900</v>
      </c>
      <c r="C992" s="4">
        <f t="shared" si="67"/>
        <v>512412.5</v>
      </c>
      <c r="D992">
        <f t="shared" si="68"/>
        <v>2020</v>
      </c>
      <c r="E992">
        <f t="shared" si="69"/>
        <v>5</v>
      </c>
      <c r="F992" s="33">
        <v>10190</v>
      </c>
      <c r="G992" s="33" t="s">
        <v>29</v>
      </c>
      <c r="H992" s="33">
        <v>24</v>
      </c>
      <c r="I992" s="33" t="s">
        <v>74</v>
      </c>
      <c r="J992" s="34">
        <v>43969</v>
      </c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  <c r="AA992" s="33"/>
      <c r="AB992" s="33"/>
      <c r="AC992" s="33"/>
      <c r="AD992" s="33"/>
      <c r="AE992" s="33"/>
      <c r="AF992" s="33"/>
      <c r="AG992" s="33"/>
      <c r="AH992" s="33"/>
      <c r="AI992" s="2"/>
      <c r="AK992" s="3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48"/>
      <c r="BL992" s="3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</row>
    <row r="993" spans="1:89" ht="12.75" customHeight="1" x14ac:dyDescent="0.35">
      <c r="A993" s="15">
        <f t="shared" ref="A993:A1056" si="70">J993</f>
        <v>43970</v>
      </c>
      <c r="B993" s="107">
        <v>12394032</v>
      </c>
      <c r="C993" s="4">
        <f t="shared" ref="C993:C1056" si="71">B993/H993</f>
        <v>516418</v>
      </c>
      <c r="D993">
        <f t="shared" ref="D993:D1056" si="72">YEAR(J993)</f>
        <v>2020</v>
      </c>
      <c r="E993">
        <f t="shared" ref="E993:E1056" si="73">MONTH(J993)</f>
        <v>5</v>
      </c>
      <c r="F993" s="33">
        <v>10190</v>
      </c>
      <c r="G993" s="33" t="s">
        <v>29</v>
      </c>
      <c r="H993" s="33">
        <v>24</v>
      </c>
      <c r="I993" s="33" t="s">
        <v>74</v>
      </c>
      <c r="J993" s="34">
        <v>43970</v>
      </c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  <c r="AA993" s="33"/>
      <c r="AB993" s="33"/>
      <c r="AC993" s="33"/>
      <c r="AD993" s="33"/>
      <c r="AE993" s="33"/>
      <c r="AF993" s="33"/>
      <c r="AG993" s="33"/>
      <c r="AH993" s="33"/>
      <c r="AI993" s="2"/>
      <c r="AK993" s="3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48"/>
      <c r="BL993" s="3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</row>
    <row r="994" spans="1:89" ht="12.75" customHeight="1" x14ac:dyDescent="0.35">
      <c r="A994" s="15">
        <f t="shared" si="70"/>
        <v>43971</v>
      </c>
      <c r="B994" s="107">
        <v>12134240</v>
      </c>
      <c r="C994" s="4">
        <f t="shared" si="71"/>
        <v>505593.33333333331</v>
      </c>
      <c r="D994">
        <f t="shared" si="72"/>
        <v>2020</v>
      </c>
      <c r="E994">
        <f t="shared" si="73"/>
        <v>5</v>
      </c>
      <c r="F994" s="33">
        <v>10190</v>
      </c>
      <c r="G994" s="33" t="s">
        <v>29</v>
      </c>
      <c r="H994" s="33">
        <v>24</v>
      </c>
      <c r="I994" s="33" t="s">
        <v>74</v>
      </c>
      <c r="J994" s="34">
        <v>43971</v>
      </c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  <c r="AA994" s="33"/>
      <c r="AB994" s="33"/>
      <c r="AC994" s="33"/>
      <c r="AD994" s="33"/>
      <c r="AE994" s="33"/>
      <c r="AF994" s="33"/>
      <c r="AG994" s="33"/>
      <c r="AH994" s="33"/>
      <c r="AI994" s="2"/>
      <c r="AK994" s="3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48"/>
      <c r="BL994" s="3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</row>
    <row r="995" spans="1:89" ht="12.75" customHeight="1" x14ac:dyDescent="0.35">
      <c r="A995" s="15">
        <f t="shared" si="70"/>
        <v>43972</v>
      </c>
      <c r="B995" s="107">
        <v>12165438</v>
      </c>
      <c r="C995" s="4">
        <f t="shared" si="71"/>
        <v>506893.25</v>
      </c>
      <c r="D995">
        <f t="shared" si="72"/>
        <v>2020</v>
      </c>
      <c r="E995">
        <f t="shared" si="73"/>
        <v>5</v>
      </c>
      <c r="F995" s="33">
        <v>10190</v>
      </c>
      <c r="G995" s="33" t="s">
        <v>29</v>
      </c>
      <c r="H995" s="33">
        <v>24</v>
      </c>
      <c r="I995" s="33" t="s">
        <v>74</v>
      </c>
      <c r="J995" s="34">
        <v>43972</v>
      </c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  <c r="AA995" s="33"/>
      <c r="AB995" s="33"/>
      <c r="AC995" s="33"/>
      <c r="AD995" s="33"/>
      <c r="AE995" s="33"/>
      <c r="AF995" s="33"/>
      <c r="AG995" s="33"/>
      <c r="AH995" s="33"/>
      <c r="AI995" s="2"/>
      <c r="AK995" s="3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48"/>
      <c r="BL995" s="3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</row>
    <row r="996" spans="1:89" ht="12.75" customHeight="1" x14ac:dyDescent="0.35">
      <c r="A996" s="15">
        <f t="shared" si="70"/>
        <v>43973</v>
      </c>
      <c r="B996" s="107">
        <v>12459636</v>
      </c>
      <c r="C996" s="4">
        <f t="shared" si="71"/>
        <v>519151.5</v>
      </c>
      <c r="D996">
        <f t="shared" si="72"/>
        <v>2020</v>
      </c>
      <c r="E996">
        <f t="shared" si="73"/>
        <v>5</v>
      </c>
      <c r="F996" s="33">
        <v>10190</v>
      </c>
      <c r="G996" s="33" t="s">
        <v>29</v>
      </c>
      <c r="H996" s="33">
        <v>24</v>
      </c>
      <c r="I996" s="33" t="s">
        <v>74</v>
      </c>
      <c r="J996" s="34">
        <v>43973</v>
      </c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  <c r="AA996" s="33"/>
      <c r="AB996" s="33"/>
      <c r="AC996" s="33"/>
      <c r="AD996" s="33"/>
      <c r="AE996" s="33"/>
      <c r="AF996" s="33"/>
      <c r="AG996" s="33"/>
      <c r="AH996" s="33"/>
      <c r="AI996" s="2"/>
      <c r="AK996" s="3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48"/>
      <c r="BL996" s="3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</row>
    <row r="997" spans="1:89" ht="12.75" customHeight="1" x14ac:dyDescent="0.35">
      <c r="A997" s="15">
        <f t="shared" si="70"/>
        <v>43974</v>
      </c>
      <c r="B997" s="107">
        <v>12079985</v>
      </c>
      <c r="C997" s="4">
        <f t="shared" si="71"/>
        <v>503332.70833333331</v>
      </c>
      <c r="D997">
        <f t="shared" si="72"/>
        <v>2020</v>
      </c>
      <c r="E997">
        <f t="shared" si="73"/>
        <v>5</v>
      </c>
      <c r="F997" s="33">
        <v>10190</v>
      </c>
      <c r="G997" s="33" t="s">
        <v>29</v>
      </c>
      <c r="H997" s="33">
        <v>24</v>
      </c>
      <c r="I997" s="33" t="s">
        <v>74</v>
      </c>
      <c r="J997" s="34">
        <v>43974</v>
      </c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  <c r="AA997" s="33"/>
      <c r="AB997" s="33"/>
      <c r="AC997" s="33"/>
      <c r="AD997" s="33"/>
      <c r="AE997" s="33"/>
      <c r="AF997" s="33"/>
      <c r="AG997" s="33"/>
      <c r="AH997" s="33"/>
      <c r="AI997" s="2"/>
      <c r="AK997" s="3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48"/>
      <c r="BL997" s="3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</row>
    <row r="998" spans="1:89" ht="12.75" customHeight="1" x14ac:dyDescent="0.35">
      <c r="A998" s="15">
        <f t="shared" si="70"/>
        <v>43975</v>
      </c>
      <c r="B998" s="107">
        <v>11907062</v>
      </c>
      <c r="C998" s="4">
        <f t="shared" si="71"/>
        <v>496127.58333333331</v>
      </c>
      <c r="D998">
        <f t="shared" si="72"/>
        <v>2020</v>
      </c>
      <c r="E998">
        <f t="shared" si="73"/>
        <v>5</v>
      </c>
      <c r="F998" s="33">
        <v>10190</v>
      </c>
      <c r="G998" s="33" t="s">
        <v>29</v>
      </c>
      <c r="H998" s="33">
        <v>24</v>
      </c>
      <c r="I998" s="33" t="s">
        <v>74</v>
      </c>
      <c r="J998" s="34">
        <v>43975</v>
      </c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  <c r="AA998" s="33"/>
      <c r="AB998" s="33"/>
      <c r="AC998" s="33"/>
      <c r="AD998" s="33"/>
      <c r="AE998" s="33"/>
      <c r="AF998" s="33"/>
      <c r="AG998" s="33"/>
      <c r="AH998" s="33"/>
      <c r="AI998" s="2"/>
      <c r="AK998" s="3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48"/>
      <c r="BL998" s="3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</row>
    <row r="999" spans="1:89" ht="12.75" customHeight="1" x14ac:dyDescent="0.35">
      <c r="A999" s="15">
        <f t="shared" si="70"/>
        <v>43976</v>
      </c>
      <c r="B999" s="107">
        <v>12259444</v>
      </c>
      <c r="C999" s="4">
        <f t="shared" si="71"/>
        <v>510810.16666666669</v>
      </c>
      <c r="D999">
        <f t="shared" si="72"/>
        <v>2020</v>
      </c>
      <c r="E999">
        <f t="shared" si="73"/>
        <v>5</v>
      </c>
      <c r="F999" s="33">
        <v>10190</v>
      </c>
      <c r="G999" s="33" t="s">
        <v>29</v>
      </c>
      <c r="H999" s="33">
        <v>24</v>
      </c>
      <c r="I999" s="33" t="s">
        <v>74</v>
      </c>
      <c r="J999" s="34">
        <v>43976</v>
      </c>
      <c r="K999" s="33"/>
      <c r="L999" s="33"/>
      <c r="M999" s="33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  <c r="Z999" s="33"/>
      <c r="AA999" s="33"/>
      <c r="AB999" s="33"/>
      <c r="AC999" s="33"/>
      <c r="AD999" s="33"/>
      <c r="AE999" s="33"/>
      <c r="AF999" s="33"/>
      <c r="AG999" s="33"/>
      <c r="AH999" s="33"/>
      <c r="AI999" s="2"/>
      <c r="AK999" s="3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48"/>
      <c r="BL999" s="3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</row>
    <row r="1000" spans="1:89" ht="12.75" customHeight="1" x14ac:dyDescent="0.35">
      <c r="A1000" s="15">
        <f t="shared" si="70"/>
        <v>43977</v>
      </c>
      <c r="B1000" s="107">
        <v>13357056</v>
      </c>
      <c r="C1000" s="4">
        <f t="shared" si="71"/>
        <v>556544</v>
      </c>
      <c r="D1000">
        <f t="shared" si="72"/>
        <v>2020</v>
      </c>
      <c r="E1000">
        <f t="shared" si="73"/>
        <v>5</v>
      </c>
      <c r="F1000" s="33">
        <v>10190</v>
      </c>
      <c r="G1000" s="33" t="s">
        <v>29</v>
      </c>
      <c r="H1000" s="33">
        <v>24</v>
      </c>
      <c r="I1000" s="33" t="s">
        <v>74</v>
      </c>
      <c r="J1000" s="34">
        <v>43977</v>
      </c>
      <c r="K1000" s="33"/>
      <c r="L1000" s="33"/>
      <c r="M1000" s="33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  <c r="Z1000" s="33"/>
      <c r="AA1000" s="33"/>
      <c r="AB1000" s="33"/>
      <c r="AC1000" s="33"/>
      <c r="AD1000" s="33"/>
      <c r="AE1000" s="33"/>
      <c r="AF1000" s="33"/>
      <c r="AG1000" s="33"/>
      <c r="AH1000" s="33"/>
      <c r="AI1000" s="2"/>
      <c r="AK1000" s="3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48"/>
      <c r="BL1000" s="3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</row>
    <row r="1001" spans="1:89" ht="12.75" customHeight="1" x14ac:dyDescent="0.35">
      <c r="A1001" s="15">
        <f t="shared" si="70"/>
        <v>43978</v>
      </c>
      <c r="B1001" s="107">
        <v>14233945</v>
      </c>
      <c r="C1001" s="4">
        <f t="shared" si="71"/>
        <v>593081.04166666663</v>
      </c>
      <c r="D1001">
        <f t="shared" si="72"/>
        <v>2020</v>
      </c>
      <c r="E1001">
        <f t="shared" si="73"/>
        <v>5</v>
      </c>
      <c r="F1001" s="33">
        <v>10190</v>
      </c>
      <c r="G1001" s="33" t="s">
        <v>29</v>
      </c>
      <c r="H1001" s="33">
        <v>24</v>
      </c>
      <c r="I1001" s="33" t="s">
        <v>74</v>
      </c>
      <c r="J1001" s="34">
        <v>43978</v>
      </c>
      <c r="K1001" s="33"/>
      <c r="L1001" s="33"/>
      <c r="M1001" s="33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  <c r="Z1001" s="33"/>
      <c r="AA1001" s="33"/>
      <c r="AB1001" s="33"/>
      <c r="AC1001" s="33"/>
      <c r="AD1001" s="33"/>
      <c r="AE1001" s="33"/>
      <c r="AF1001" s="33"/>
      <c r="AG1001" s="33"/>
      <c r="AH1001" s="33"/>
      <c r="AI1001" s="2"/>
      <c r="AK1001" s="3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48"/>
      <c r="BL1001" s="3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</row>
    <row r="1002" spans="1:89" ht="12.75" customHeight="1" x14ac:dyDescent="0.35">
      <c r="A1002" s="15">
        <f t="shared" si="70"/>
        <v>43979</v>
      </c>
      <c r="B1002" s="107">
        <v>14865322</v>
      </c>
      <c r="C1002" s="4">
        <f t="shared" si="71"/>
        <v>619388.41666666663</v>
      </c>
      <c r="D1002">
        <f t="shared" si="72"/>
        <v>2020</v>
      </c>
      <c r="E1002">
        <f t="shared" si="73"/>
        <v>5</v>
      </c>
      <c r="F1002" s="33">
        <v>10190</v>
      </c>
      <c r="G1002" s="33" t="s">
        <v>29</v>
      </c>
      <c r="H1002" s="33">
        <v>24</v>
      </c>
      <c r="I1002" s="33" t="s">
        <v>74</v>
      </c>
      <c r="J1002" s="34">
        <v>43979</v>
      </c>
      <c r="K1002" s="33"/>
      <c r="L1002" s="33"/>
      <c r="M1002" s="33"/>
      <c r="N1002" s="33"/>
      <c r="O1002" s="33"/>
      <c r="P1002" s="33"/>
      <c r="Q1002" s="33"/>
      <c r="R1002" s="33"/>
      <c r="S1002" s="33"/>
      <c r="T1002" s="33"/>
      <c r="U1002" s="33"/>
      <c r="V1002" s="33"/>
      <c r="W1002" s="33"/>
      <c r="X1002" s="33"/>
      <c r="Y1002" s="33"/>
      <c r="Z1002" s="33"/>
      <c r="AA1002" s="33"/>
      <c r="AB1002" s="33"/>
      <c r="AC1002" s="33"/>
      <c r="AD1002" s="33"/>
      <c r="AE1002" s="33"/>
      <c r="AF1002" s="33"/>
      <c r="AG1002" s="33"/>
      <c r="AH1002" s="33"/>
      <c r="AI1002" s="2"/>
      <c r="AK1002" s="3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48"/>
      <c r="BL1002" s="3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</row>
    <row r="1003" spans="1:89" ht="12.75" customHeight="1" x14ac:dyDescent="0.35">
      <c r="A1003" s="15">
        <f t="shared" si="70"/>
        <v>43980</v>
      </c>
      <c r="B1003" s="107">
        <v>15600425</v>
      </c>
      <c r="C1003" s="4">
        <f t="shared" si="71"/>
        <v>650017.70833333337</v>
      </c>
      <c r="D1003">
        <f t="shared" si="72"/>
        <v>2020</v>
      </c>
      <c r="E1003">
        <f t="shared" si="73"/>
        <v>5</v>
      </c>
      <c r="F1003" s="33">
        <v>10190</v>
      </c>
      <c r="G1003" s="33" t="s">
        <v>29</v>
      </c>
      <c r="H1003" s="33">
        <v>24</v>
      </c>
      <c r="I1003" s="33" t="s">
        <v>74</v>
      </c>
      <c r="J1003" s="34">
        <v>43980</v>
      </c>
      <c r="K1003" s="33"/>
      <c r="L1003" s="33"/>
      <c r="M1003" s="33"/>
      <c r="N1003" s="33"/>
      <c r="O1003" s="33"/>
      <c r="P1003" s="33"/>
      <c r="Q1003" s="33"/>
      <c r="R1003" s="33"/>
      <c r="S1003" s="33"/>
      <c r="T1003" s="33"/>
      <c r="U1003" s="33"/>
      <c r="V1003" s="33"/>
      <c r="W1003" s="33"/>
      <c r="X1003" s="33"/>
      <c r="Y1003" s="33"/>
      <c r="Z1003" s="33"/>
      <c r="AA1003" s="33"/>
      <c r="AB1003" s="33"/>
      <c r="AC1003" s="33"/>
      <c r="AD1003" s="33"/>
      <c r="AE1003" s="33"/>
      <c r="AF1003" s="33"/>
      <c r="AG1003" s="33"/>
      <c r="AH1003" s="33"/>
      <c r="AI1003" s="2"/>
      <c r="AK1003" s="3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48"/>
      <c r="BL1003" s="3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</row>
    <row r="1004" spans="1:89" ht="12.75" customHeight="1" x14ac:dyDescent="0.35">
      <c r="A1004" s="15">
        <f t="shared" si="70"/>
        <v>43981</v>
      </c>
      <c r="B1004" s="107">
        <v>13077926</v>
      </c>
      <c r="C1004" s="4">
        <f t="shared" si="71"/>
        <v>544913.58333333337</v>
      </c>
      <c r="D1004">
        <f t="shared" si="72"/>
        <v>2020</v>
      </c>
      <c r="E1004">
        <f t="shared" si="73"/>
        <v>5</v>
      </c>
      <c r="F1004" s="33">
        <v>10190</v>
      </c>
      <c r="G1004" s="33" t="s">
        <v>29</v>
      </c>
      <c r="H1004" s="33">
        <v>24</v>
      </c>
      <c r="I1004" s="33" t="s">
        <v>74</v>
      </c>
      <c r="J1004" s="34">
        <v>43981</v>
      </c>
      <c r="K1004" s="33"/>
      <c r="L1004" s="33"/>
      <c r="M1004" s="33"/>
      <c r="N1004" s="33"/>
      <c r="O1004" s="33"/>
      <c r="P1004" s="33"/>
      <c r="Q1004" s="33"/>
      <c r="R1004" s="33"/>
      <c r="S1004" s="33"/>
      <c r="T1004" s="33"/>
      <c r="U1004" s="33"/>
      <c r="V1004" s="33"/>
      <c r="W1004" s="33"/>
      <c r="X1004" s="33"/>
      <c r="Y1004" s="33"/>
      <c r="Z1004" s="33"/>
      <c r="AA1004" s="33"/>
      <c r="AB1004" s="33"/>
      <c r="AC1004" s="33"/>
      <c r="AD1004" s="33"/>
      <c r="AE1004" s="33"/>
      <c r="AF1004" s="33"/>
      <c r="AG1004" s="33"/>
      <c r="AH1004" s="33"/>
      <c r="AI1004" s="2"/>
      <c r="AK1004" s="3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48"/>
      <c r="BL1004" s="3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</row>
    <row r="1005" spans="1:89" ht="12.75" customHeight="1" x14ac:dyDescent="0.35">
      <c r="A1005" s="15">
        <f t="shared" si="70"/>
        <v>43982</v>
      </c>
      <c r="B1005" s="107">
        <v>12399664</v>
      </c>
      <c r="C1005" s="4">
        <f t="shared" si="71"/>
        <v>516652.66666666669</v>
      </c>
      <c r="D1005">
        <f t="shared" si="72"/>
        <v>2020</v>
      </c>
      <c r="E1005">
        <f t="shared" si="73"/>
        <v>5</v>
      </c>
      <c r="F1005" s="33">
        <v>10190</v>
      </c>
      <c r="G1005" s="33" t="s">
        <v>29</v>
      </c>
      <c r="H1005" s="33">
        <v>24</v>
      </c>
      <c r="I1005" s="33" t="s">
        <v>74</v>
      </c>
      <c r="J1005" s="34">
        <v>43982</v>
      </c>
      <c r="K1005" s="33"/>
      <c r="L1005" s="33"/>
      <c r="M1005" s="33"/>
      <c r="N1005" s="33"/>
      <c r="O1005" s="33"/>
      <c r="P1005" s="33"/>
      <c r="Q1005" s="33"/>
      <c r="R1005" s="33"/>
      <c r="S1005" s="33"/>
      <c r="T1005" s="33"/>
      <c r="U1005" s="33"/>
      <c r="V1005" s="33"/>
      <c r="W1005" s="33"/>
      <c r="X1005" s="33"/>
      <c r="Y1005" s="33"/>
      <c r="Z1005" s="33"/>
      <c r="AA1005" s="33"/>
      <c r="AB1005" s="33"/>
      <c r="AC1005" s="33"/>
      <c r="AD1005" s="33"/>
      <c r="AE1005" s="33"/>
      <c r="AF1005" s="33"/>
      <c r="AG1005" s="33"/>
      <c r="AH1005" s="33"/>
      <c r="AI1005" s="2"/>
      <c r="AK1005" s="3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48"/>
      <c r="BL1005" s="3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</row>
    <row r="1006" spans="1:89" ht="12.75" customHeight="1" x14ac:dyDescent="0.35">
      <c r="A1006" s="15">
        <f t="shared" si="70"/>
        <v>43983</v>
      </c>
      <c r="B1006" s="107">
        <v>13767509</v>
      </c>
      <c r="C1006" s="4">
        <f t="shared" si="71"/>
        <v>573646.20833333337</v>
      </c>
      <c r="D1006">
        <f t="shared" si="72"/>
        <v>2020</v>
      </c>
      <c r="E1006">
        <f t="shared" si="73"/>
        <v>6</v>
      </c>
      <c r="F1006" s="33">
        <v>10190</v>
      </c>
      <c r="G1006" s="33" t="s">
        <v>29</v>
      </c>
      <c r="H1006" s="33">
        <v>24</v>
      </c>
      <c r="I1006" s="33" t="s">
        <v>74</v>
      </c>
      <c r="J1006" s="34">
        <v>43983</v>
      </c>
      <c r="K1006" s="33"/>
      <c r="L1006" s="33"/>
      <c r="M1006" s="33"/>
      <c r="N1006" s="33"/>
      <c r="O1006" s="33"/>
      <c r="P1006" s="33"/>
      <c r="Q1006" s="33"/>
      <c r="R1006" s="33"/>
      <c r="S1006" s="33"/>
      <c r="T1006" s="33"/>
      <c r="U1006" s="33"/>
      <c r="V1006" s="33"/>
      <c r="W1006" s="33"/>
      <c r="X1006" s="33"/>
      <c r="Y1006" s="33"/>
      <c r="Z1006" s="33"/>
      <c r="AA1006" s="33"/>
      <c r="AB1006" s="33"/>
      <c r="AC1006" s="33"/>
      <c r="AD1006" s="33"/>
      <c r="AE1006" s="33"/>
      <c r="AF1006" s="33"/>
      <c r="AG1006" s="33"/>
      <c r="AH1006" s="33"/>
      <c r="AI1006" s="2"/>
      <c r="AK1006" s="3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48"/>
      <c r="BL1006" s="3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</row>
    <row r="1007" spans="1:89" ht="12.75" customHeight="1" x14ac:dyDescent="0.35">
      <c r="A1007" s="15">
        <f t="shared" si="70"/>
        <v>43984</v>
      </c>
      <c r="B1007" s="107">
        <v>14393158</v>
      </c>
      <c r="C1007" s="4">
        <f t="shared" si="71"/>
        <v>599714.91666666663</v>
      </c>
      <c r="D1007">
        <f t="shared" si="72"/>
        <v>2020</v>
      </c>
      <c r="E1007">
        <f t="shared" si="73"/>
        <v>6</v>
      </c>
      <c r="F1007" s="33">
        <v>10190</v>
      </c>
      <c r="G1007" s="33" t="s">
        <v>29</v>
      </c>
      <c r="H1007" s="33">
        <v>24</v>
      </c>
      <c r="I1007" s="33" t="s">
        <v>74</v>
      </c>
      <c r="J1007" s="34">
        <v>43984</v>
      </c>
      <c r="K1007" s="33"/>
      <c r="L1007" s="33"/>
      <c r="M1007" s="33"/>
      <c r="N1007" s="33"/>
      <c r="O1007" s="33"/>
      <c r="P1007" s="33"/>
      <c r="Q1007" s="33"/>
      <c r="R1007" s="33"/>
      <c r="S1007" s="33"/>
      <c r="T1007" s="33"/>
      <c r="U1007" s="33"/>
      <c r="V1007" s="33"/>
      <c r="W1007" s="33"/>
      <c r="X1007" s="33"/>
      <c r="Y1007" s="33"/>
      <c r="Z1007" s="33"/>
      <c r="AA1007" s="33"/>
      <c r="AB1007" s="33"/>
      <c r="AC1007" s="33"/>
      <c r="AD1007" s="33"/>
      <c r="AE1007" s="33"/>
      <c r="AF1007" s="33"/>
      <c r="AG1007" s="33"/>
      <c r="AH1007" s="33"/>
      <c r="AI1007" s="2"/>
      <c r="AK1007" s="3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48"/>
      <c r="BL1007" s="3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</row>
    <row r="1008" spans="1:89" ht="12.75" customHeight="1" x14ac:dyDescent="0.35">
      <c r="A1008" s="15">
        <f t="shared" si="70"/>
        <v>43985</v>
      </c>
      <c r="B1008" s="107">
        <v>14801800</v>
      </c>
      <c r="C1008" s="4">
        <f t="shared" si="71"/>
        <v>616741.66666666663</v>
      </c>
      <c r="D1008">
        <f t="shared" si="72"/>
        <v>2020</v>
      </c>
      <c r="E1008">
        <f t="shared" si="73"/>
        <v>6</v>
      </c>
      <c r="F1008" s="33">
        <v>10190</v>
      </c>
      <c r="G1008" s="33" t="s">
        <v>29</v>
      </c>
      <c r="H1008" s="33">
        <v>24</v>
      </c>
      <c r="I1008" s="33" t="s">
        <v>74</v>
      </c>
      <c r="J1008" s="34">
        <v>43985</v>
      </c>
      <c r="K1008" s="33"/>
      <c r="L1008" s="33"/>
      <c r="M1008" s="33"/>
      <c r="N1008" s="33"/>
      <c r="O1008" s="33"/>
      <c r="P1008" s="33"/>
      <c r="Q1008" s="33"/>
      <c r="R1008" s="33"/>
      <c r="S1008" s="33"/>
      <c r="T1008" s="33"/>
      <c r="U1008" s="33"/>
      <c r="V1008" s="33"/>
      <c r="W1008" s="33"/>
      <c r="X1008" s="33"/>
      <c r="Y1008" s="33"/>
      <c r="Z1008" s="33"/>
      <c r="AA1008" s="33"/>
      <c r="AB1008" s="33"/>
      <c r="AC1008" s="33"/>
      <c r="AD1008" s="33"/>
      <c r="AE1008" s="33"/>
      <c r="AF1008" s="33"/>
      <c r="AG1008" s="33"/>
      <c r="AH1008" s="33"/>
      <c r="AI1008" s="2"/>
      <c r="AK1008" s="3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48"/>
      <c r="BL1008" s="3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</row>
    <row r="1009" spans="1:89" ht="12.75" customHeight="1" x14ac:dyDescent="0.35">
      <c r="A1009" s="15">
        <f t="shared" si="70"/>
        <v>43986</v>
      </c>
      <c r="B1009" s="107">
        <v>14826248</v>
      </c>
      <c r="C1009" s="4">
        <f t="shared" si="71"/>
        <v>617760.33333333337</v>
      </c>
      <c r="D1009">
        <f t="shared" si="72"/>
        <v>2020</v>
      </c>
      <c r="E1009">
        <f t="shared" si="73"/>
        <v>6</v>
      </c>
      <c r="F1009" s="33">
        <v>10190</v>
      </c>
      <c r="G1009" s="33" t="s">
        <v>29</v>
      </c>
      <c r="H1009" s="33">
        <v>24</v>
      </c>
      <c r="I1009" s="33" t="s">
        <v>74</v>
      </c>
      <c r="J1009" s="34">
        <v>43986</v>
      </c>
      <c r="K1009" s="33"/>
      <c r="L1009" s="33"/>
      <c r="M1009" s="33"/>
      <c r="N1009" s="33"/>
      <c r="O1009" s="33"/>
      <c r="P1009" s="33"/>
      <c r="Q1009" s="33"/>
      <c r="R1009" s="33"/>
      <c r="S1009" s="33"/>
      <c r="T1009" s="33"/>
      <c r="U1009" s="33"/>
      <c r="V1009" s="33"/>
      <c r="W1009" s="33"/>
      <c r="X1009" s="33"/>
      <c r="Y1009" s="33"/>
      <c r="Z1009" s="33"/>
      <c r="AA1009" s="33"/>
      <c r="AB1009" s="33"/>
      <c r="AC1009" s="33"/>
      <c r="AD1009" s="33"/>
      <c r="AE1009" s="33"/>
      <c r="AF1009" s="33"/>
      <c r="AG1009" s="33"/>
      <c r="AH1009" s="33"/>
      <c r="AI1009" s="2"/>
      <c r="AK1009" s="3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48"/>
      <c r="BL1009" s="3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</row>
    <row r="1010" spans="1:89" ht="12.75" customHeight="1" x14ac:dyDescent="0.35">
      <c r="A1010" s="15">
        <f t="shared" si="70"/>
        <v>43987</v>
      </c>
      <c r="B1010" s="107">
        <v>14430970</v>
      </c>
      <c r="C1010" s="4">
        <f t="shared" si="71"/>
        <v>601290.41666666663</v>
      </c>
      <c r="D1010">
        <f t="shared" si="72"/>
        <v>2020</v>
      </c>
      <c r="E1010">
        <f t="shared" si="73"/>
        <v>6</v>
      </c>
      <c r="F1010" s="33">
        <v>10190</v>
      </c>
      <c r="G1010" s="33" t="s">
        <v>29</v>
      </c>
      <c r="H1010" s="33">
        <v>24</v>
      </c>
      <c r="I1010" s="33" t="s">
        <v>74</v>
      </c>
      <c r="J1010" s="34">
        <v>43987</v>
      </c>
      <c r="K1010" s="33"/>
      <c r="L1010" s="33"/>
      <c r="M1010" s="33"/>
      <c r="N1010" s="33"/>
      <c r="O1010" s="33"/>
      <c r="P1010" s="33"/>
      <c r="Q1010" s="33"/>
      <c r="R1010" s="33"/>
      <c r="S1010" s="33"/>
      <c r="T1010" s="33"/>
      <c r="U1010" s="33"/>
      <c r="V1010" s="33"/>
      <c r="W1010" s="33"/>
      <c r="X1010" s="33"/>
      <c r="Y1010" s="33"/>
      <c r="Z1010" s="33"/>
      <c r="AA1010" s="33"/>
      <c r="AB1010" s="33"/>
      <c r="AC1010" s="33"/>
      <c r="AD1010" s="33"/>
      <c r="AE1010" s="33"/>
      <c r="AF1010" s="33"/>
      <c r="AG1010" s="33"/>
      <c r="AH1010" s="33"/>
      <c r="AI1010" s="2"/>
      <c r="AK1010" s="3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48"/>
      <c r="BL1010" s="3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</row>
    <row r="1011" spans="1:89" ht="12.75" customHeight="1" x14ac:dyDescent="0.35">
      <c r="A1011" s="15">
        <f t="shared" si="70"/>
        <v>43988</v>
      </c>
      <c r="B1011" s="107">
        <v>13749425</v>
      </c>
      <c r="C1011" s="4">
        <f t="shared" si="71"/>
        <v>572892.70833333337</v>
      </c>
      <c r="D1011">
        <f t="shared" si="72"/>
        <v>2020</v>
      </c>
      <c r="E1011">
        <f t="shared" si="73"/>
        <v>6</v>
      </c>
      <c r="F1011" s="33">
        <v>10190</v>
      </c>
      <c r="G1011" s="33" t="s">
        <v>29</v>
      </c>
      <c r="H1011" s="33">
        <v>24</v>
      </c>
      <c r="I1011" s="33" t="s">
        <v>74</v>
      </c>
      <c r="J1011" s="34">
        <v>43988</v>
      </c>
      <c r="K1011" s="33"/>
      <c r="L1011" s="33"/>
      <c r="M1011" s="33"/>
      <c r="N1011" s="33"/>
      <c r="O1011" s="33"/>
      <c r="P1011" s="33"/>
      <c r="Q1011" s="33"/>
      <c r="R1011" s="33"/>
      <c r="S1011" s="33"/>
      <c r="T1011" s="33"/>
      <c r="U1011" s="33"/>
      <c r="V1011" s="33"/>
      <c r="W1011" s="33"/>
      <c r="X1011" s="33"/>
      <c r="Y1011" s="33"/>
      <c r="Z1011" s="33"/>
      <c r="AA1011" s="33"/>
      <c r="AB1011" s="33"/>
      <c r="AC1011" s="33"/>
      <c r="AD1011" s="33"/>
      <c r="AE1011" s="33"/>
      <c r="AF1011" s="33"/>
      <c r="AG1011" s="33"/>
      <c r="AH1011" s="33"/>
      <c r="AI1011" s="2"/>
      <c r="AK1011" s="3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48"/>
      <c r="BL1011" s="3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</row>
    <row r="1012" spans="1:89" ht="12.75" customHeight="1" x14ac:dyDescent="0.35">
      <c r="A1012" s="15">
        <f t="shared" si="70"/>
        <v>43989</v>
      </c>
      <c r="B1012" s="107">
        <v>13240298</v>
      </c>
      <c r="C1012" s="4">
        <f t="shared" si="71"/>
        <v>551679.08333333337</v>
      </c>
      <c r="D1012">
        <f t="shared" si="72"/>
        <v>2020</v>
      </c>
      <c r="E1012">
        <f t="shared" si="73"/>
        <v>6</v>
      </c>
      <c r="F1012" s="33">
        <v>10190</v>
      </c>
      <c r="G1012" s="33" t="s">
        <v>29</v>
      </c>
      <c r="H1012" s="33">
        <v>24</v>
      </c>
      <c r="I1012" s="33" t="s">
        <v>74</v>
      </c>
      <c r="J1012" s="34">
        <v>43989</v>
      </c>
      <c r="K1012" s="33"/>
      <c r="L1012" s="33"/>
      <c r="M1012" s="33"/>
      <c r="N1012" s="33"/>
      <c r="O1012" s="33"/>
      <c r="P1012" s="33"/>
      <c r="Q1012" s="33"/>
      <c r="R1012" s="33"/>
      <c r="S1012" s="33"/>
      <c r="T1012" s="33"/>
      <c r="U1012" s="33"/>
      <c r="V1012" s="33"/>
      <c r="W1012" s="33"/>
      <c r="X1012" s="33"/>
      <c r="Y1012" s="33"/>
      <c r="Z1012" s="33"/>
      <c r="AA1012" s="33"/>
      <c r="AB1012" s="33"/>
      <c r="AC1012" s="33"/>
      <c r="AD1012" s="33"/>
      <c r="AE1012" s="33"/>
      <c r="AF1012" s="33"/>
      <c r="AG1012" s="33"/>
      <c r="AH1012" s="33"/>
      <c r="AI1012" s="2"/>
      <c r="AK1012" s="3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48"/>
      <c r="BL1012" s="3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</row>
    <row r="1013" spans="1:89" ht="12.75" customHeight="1" x14ac:dyDescent="0.35">
      <c r="A1013" s="15">
        <f t="shared" si="70"/>
        <v>43990</v>
      </c>
      <c r="B1013" s="107">
        <v>14046511</v>
      </c>
      <c r="C1013" s="4">
        <f t="shared" si="71"/>
        <v>585271.29166666663</v>
      </c>
      <c r="D1013">
        <f t="shared" si="72"/>
        <v>2020</v>
      </c>
      <c r="E1013">
        <f t="shared" si="73"/>
        <v>6</v>
      </c>
      <c r="F1013" s="33">
        <v>10190</v>
      </c>
      <c r="G1013" s="33" t="s">
        <v>29</v>
      </c>
      <c r="H1013" s="33">
        <v>24</v>
      </c>
      <c r="I1013" s="33" t="s">
        <v>74</v>
      </c>
      <c r="J1013" s="34">
        <v>43990</v>
      </c>
      <c r="K1013" s="33"/>
      <c r="L1013" s="33"/>
      <c r="M1013" s="33"/>
      <c r="N1013" s="33"/>
      <c r="O1013" s="33"/>
      <c r="P1013" s="33"/>
      <c r="Q1013" s="33"/>
      <c r="R1013" s="33"/>
      <c r="S1013" s="33"/>
      <c r="T1013" s="33"/>
      <c r="U1013" s="33"/>
      <c r="V1013" s="33"/>
      <c r="W1013" s="33"/>
      <c r="X1013" s="33"/>
      <c r="Y1013" s="33"/>
      <c r="Z1013" s="33"/>
      <c r="AA1013" s="33"/>
      <c r="AB1013" s="33"/>
      <c r="AC1013" s="33"/>
      <c r="AD1013" s="33"/>
      <c r="AE1013" s="33"/>
      <c r="AF1013" s="33"/>
      <c r="AG1013" s="33"/>
      <c r="AH1013" s="33"/>
      <c r="AI1013" s="2"/>
      <c r="AK1013" s="3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48"/>
      <c r="BL1013" s="3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</row>
    <row r="1014" spans="1:89" ht="12.75" customHeight="1" x14ac:dyDescent="0.35">
      <c r="A1014" s="15">
        <f t="shared" si="70"/>
        <v>43991</v>
      </c>
      <c r="B1014" s="107">
        <v>14445754</v>
      </c>
      <c r="C1014" s="4">
        <f t="shared" si="71"/>
        <v>601906.41666666663</v>
      </c>
      <c r="D1014">
        <f t="shared" si="72"/>
        <v>2020</v>
      </c>
      <c r="E1014">
        <f t="shared" si="73"/>
        <v>6</v>
      </c>
      <c r="F1014" s="33">
        <v>10190</v>
      </c>
      <c r="G1014" s="33" t="s">
        <v>29</v>
      </c>
      <c r="H1014" s="33">
        <v>24</v>
      </c>
      <c r="I1014" s="33" t="s">
        <v>74</v>
      </c>
      <c r="J1014" s="34">
        <v>43991</v>
      </c>
      <c r="K1014" s="33"/>
      <c r="L1014" s="33"/>
      <c r="M1014" s="33"/>
      <c r="N1014" s="33"/>
      <c r="O1014" s="33"/>
      <c r="P1014" s="33"/>
      <c r="Q1014" s="33"/>
      <c r="R1014" s="33"/>
      <c r="S1014" s="33"/>
      <c r="T1014" s="33"/>
      <c r="U1014" s="33"/>
      <c r="V1014" s="33"/>
      <c r="W1014" s="33"/>
      <c r="X1014" s="33"/>
      <c r="Y1014" s="33"/>
      <c r="Z1014" s="33"/>
      <c r="AA1014" s="33"/>
      <c r="AB1014" s="33"/>
      <c r="AC1014" s="33"/>
      <c r="AD1014" s="33"/>
      <c r="AE1014" s="33"/>
      <c r="AF1014" s="33"/>
      <c r="AG1014" s="33"/>
      <c r="AH1014" s="33"/>
      <c r="AI1014" s="2"/>
      <c r="AK1014" s="3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48"/>
      <c r="BL1014" s="3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</row>
    <row r="1015" spans="1:89" ht="12.75" customHeight="1" x14ac:dyDescent="0.35">
      <c r="A1015" s="15">
        <f t="shared" si="70"/>
        <v>43992</v>
      </c>
      <c r="B1015" s="107">
        <v>14916769</v>
      </c>
      <c r="C1015" s="4">
        <f t="shared" si="71"/>
        <v>621532.04166666663</v>
      </c>
      <c r="D1015">
        <f t="shared" si="72"/>
        <v>2020</v>
      </c>
      <c r="E1015">
        <f t="shared" si="73"/>
        <v>6</v>
      </c>
      <c r="F1015" s="33">
        <v>10190</v>
      </c>
      <c r="G1015" s="33" t="s">
        <v>29</v>
      </c>
      <c r="H1015" s="33">
        <v>24</v>
      </c>
      <c r="I1015" s="33" t="s">
        <v>74</v>
      </c>
      <c r="J1015" s="34">
        <v>43992</v>
      </c>
      <c r="K1015" s="33"/>
      <c r="L1015" s="33"/>
      <c r="M1015" s="33"/>
      <c r="N1015" s="33"/>
      <c r="O1015" s="33"/>
      <c r="P1015" s="33"/>
      <c r="Q1015" s="33"/>
      <c r="R1015" s="33"/>
      <c r="S1015" s="33"/>
      <c r="T1015" s="33"/>
      <c r="U1015" s="33"/>
      <c r="V1015" s="33"/>
      <c r="W1015" s="33"/>
      <c r="X1015" s="33"/>
      <c r="Y1015" s="33"/>
      <c r="Z1015" s="33"/>
      <c r="AA1015" s="33"/>
      <c r="AB1015" s="33"/>
      <c r="AC1015" s="33"/>
      <c r="AD1015" s="33"/>
      <c r="AE1015" s="33"/>
      <c r="AF1015" s="33"/>
      <c r="AG1015" s="33"/>
      <c r="AH1015" s="33"/>
      <c r="AI1015" s="2"/>
      <c r="AK1015" s="3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48"/>
      <c r="BL1015" s="3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</row>
    <row r="1016" spans="1:89" ht="12.75" customHeight="1" x14ac:dyDescent="0.35">
      <c r="A1016" s="15">
        <f t="shared" si="70"/>
        <v>43993</v>
      </c>
      <c r="B1016" s="107">
        <v>14950275</v>
      </c>
      <c r="C1016" s="4">
        <f t="shared" si="71"/>
        <v>622928.125</v>
      </c>
      <c r="D1016">
        <f t="shared" si="72"/>
        <v>2020</v>
      </c>
      <c r="E1016">
        <f t="shared" si="73"/>
        <v>6</v>
      </c>
      <c r="F1016" s="33">
        <v>10190</v>
      </c>
      <c r="G1016" s="33" t="s">
        <v>29</v>
      </c>
      <c r="H1016" s="33">
        <v>24</v>
      </c>
      <c r="I1016" s="33" t="s">
        <v>74</v>
      </c>
      <c r="J1016" s="34">
        <v>43993</v>
      </c>
      <c r="K1016" s="33"/>
      <c r="L1016" s="33"/>
      <c r="M1016" s="33"/>
      <c r="N1016" s="33"/>
      <c r="O1016" s="33"/>
      <c r="P1016" s="33"/>
      <c r="Q1016" s="33"/>
      <c r="R1016" s="33"/>
      <c r="S1016" s="33"/>
      <c r="T1016" s="33"/>
      <c r="U1016" s="33"/>
      <c r="V1016" s="33"/>
      <c r="W1016" s="33"/>
      <c r="X1016" s="33"/>
      <c r="Y1016" s="33"/>
      <c r="Z1016" s="33"/>
      <c r="AA1016" s="33"/>
      <c r="AB1016" s="33"/>
      <c r="AC1016" s="33"/>
      <c r="AD1016" s="33"/>
      <c r="AE1016" s="33"/>
      <c r="AF1016" s="33"/>
      <c r="AG1016" s="33"/>
      <c r="AH1016" s="33"/>
      <c r="AI1016" s="2"/>
      <c r="AK1016" s="3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48"/>
      <c r="BL1016" s="3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</row>
    <row r="1017" spans="1:89" ht="12.75" customHeight="1" x14ac:dyDescent="0.35">
      <c r="A1017" s="15">
        <f t="shared" si="70"/>
        <v>43994</v>
      </c>
      <c r="B1017" s="107">
        <v>14352608</v>
      </c>
      <c r="C1017" s="4">
        <f t="shared" si="71"/>
        <v>598025.33333333337</v>
      </c>
      <c r="D1017">
        <f t="shared" si="72"/>
        <v>2020</v>
      </c>
      <c r="E1017">
        <f t="shared" si="73"/>
        <v>6</v>
      </c>
      <c r="F1017" s="33">
        <v>10190</v>
      </c>
      <c r="G1017" s="33" t="s">
        <v>29</v>
      </c>
      <c r="H1017" s="33">
        <v>24</v>
      </c>
      <c r="I1017" s="33" t="s">
        <v>74</v>
      </c>
      <c r="J1017" s="34">
        <v>43994</v>
      </c>
      <c r="K1017" s="33"/>
      <c r="L1017" s="33"/>
      <c r="M1017" s="33"/>
      <c r="N1017" s="33"/>
      <c r="O1017" s="33"/>
      <c r="P1017" s="33"/>
      <c r="Q1017" s="33"/>
      <c r="R1017" s="33"/>
      <c r="S1017" s="33"/>
      <c r="T1017" s="33"/>
      <c r="U1017" s="33"/>
      <c r="V1017" s="33"/>
      <c r="W1017" s="33"/>
      <c r="X1017" s="33"/>
      <c r="Y1017" s="33"/>
      <c r="Z1017" s="33"/>
      <c r="AA1017" s="33"/>
      <c r="AB1017" s="33"/>
      <c r="AC1017" s="33"/>
      <c r="AD1017" s="33"/>
      <c r="AE1017" s="33"/>
      <c r="AF1017" s="33"/>
      <c r="AG1017" s="33"/>
      <c r="AH1017" s="33"/>
      <c r="AI1017" s="2"/>
      <c r="AK1017" s="3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48"/>
      <c r="BL1017" s="3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</row>
    <row r="1018" spans="1:89" ht="12.75" customHeight="1" x14ac:dyDescent="0.35">
      <c r="A1018" s="15">
        <f t="shared" si="70"/>
        <v>43995</v>
      </c>
      <c r="B1018" s="107">
        <v>12744176</v>
      </c>
      <c r="C1018" s="4">
        <f t="shared" si="71"/>
        <v>531007.33333333337</v>
      </c>
      <c r="D1018">
        <f t="shared" si="72"/>
        <v>2020</v>
      </c>
      <c r="E1018">
        <f t="shared" si="73"/>
        <v>6</v>
      </c>
      <c r="F1018" s="33">
        <v>10190</v>
      </c>
      <c r="G1018" s="33" t="s">
        <v>29</v>
      </c>
      <c r="H1018" s="33">
        <v>24</v>
      </c>
      <c r="I1018" s="33" t="s">
        <v>74</v>
      </c>
      <c r="J1018" s="34">
        <v>43995</v>
      </c>
      <c r="K1018" s="33"/>
      <c r="L1018" s="33"/>
      <c r="M1018" s="33"/>
      <c r="N1018" s="33"/>
      <c r="O1018" s="33"/>
      <c r="P1018" s="33"/>
      <c r="Q1018" s="33"/>
      <c r="R1018" s="33"/>
      <c r="S1018" s="33"/>
      <c r="T1018" s="33"/>
      <c r="U1018" s="33"/>
      <c r="V1018" s="33"/>
      <c r="W1018" s="33"/>
      <c r="X1018" s="33"/>
      <c r="Y1018" s="33"/>
      <c r="Z1018" s="33"/>
      <c r="AA1018" s="33"/>
      <c r="AB1018" s="33"/>
      <c r="AC1018" s="33"/>
      <c r="AD1018" s="33"/>
      <c r="AE1018" s="33"/>
      <c r="AF1018" s="33"/>
      <c r="AG1018" s="33"/>
      <c r="AH1018" s="33"/>
      <c r="AI1018" s="2"/>
      <c r="AK1018" s="3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48"/>
      <c r="BL1018" s="3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</row>
    <row r="1019" spans="1:89" ht="12.75" customHeight="1" x14ac:dyDescent="0.35">
      <c r="A1019" s="15">
        <f t="shared" si="70"/>
        <v>43996</v>
      </c>
      <c r="B1019" s="107">
        <v>12171818</v>
      </c>
      <c r="C1019" s="4">
        <f t="shared" si="71"/>
        <v>507159.08333333331</v>
      </c>
      <c r="D1019">
        <f t="shared" si="72"/>
        <v>2020</v>
      </c>
      <c r="E1019">
        <f t="shared" si="73"/>
        <v>6</v>
      </c>
      <c r="F1019" s="33">
        <v>10190</v>
      </c>
      <c r="G1019" s="33" t="s">
        <v>29</v>
      </c>
      <c r="H1019" s="33">
        <v>24</v>
      </c>
      <c r="I1019" s="33" t="s">
        <v>74</v>
      </c>
      <c r="J1019" s="34">
        <v>43996</v>
      </c>
      <c r="K1019" s="33"/>
      <c r="L1019" s="33"/>
      <c r="M1019" s="33"/>
      <c r="N1019" s="33"/>
      <c r="O1019" s="33"/>
      <c r="P1019" s="33"/>
      <c r="Q1019" s="33"/>
      <c r="R1019" s="33"/>
      <c r="S1019" s="33"/>
      <c r="T1019" s="33"/>
      <c r="U1019" s="33"/>
      <c r="V1019" s="33"/>
      <c r="W1019" s="33"/>
      <c r="X1019" s="33"/>
      <c r="Y1019" s="33"/>
      <c r="Z1019" s="33"/>
      <c r="AA1019" s="33"/>
      <c r="AB1019" s="33"/>
      <c r="AC1019" s="33"/>
      <c r="AD1019" s="33"/>
      <c r="AE1019" s="33"/>
      <c r="AF1019" s="33"/>
      <c r="AG1019" s="33"/>
      <c r="AH1019" s="33"/>
      <c r="AI1019" s="2"/>
      <c r="AK1019" s="3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48"/>
      <c r="BL1019" s="3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</row>
    <row r="1020" spans="1:89" ht="12.75" customHeight="1" x14ac:dyDescent="0.35">
      <c r="A1020" s="15">
        <f t="shared" si="70"/>
        <v>43997</v>
      </c>
      <c r="B1020" s="107">
        <v>12686699</v>
      </c>
      <c r="C1020" s="4">
        <f t="shared" si="71"/>
        <v>528612.45833333337</v>
      </c>
      <c r="D1020">
        <f t="shared" si="72"/>
        <v>2020</v>
      </c>
      <c r="E1020">
        <f t="shared" si="73"/>
        <v>6</v>
      </c>
      <c r="F1020" s="33">
        <v>10190</v>
      </c>
      <c r="G1020" s="33" t="s">
        <v>29</v>
      </c>
      <c r="H1020" s="33">
        <v>24</v>
      </c>
      <c r="I1020" s="33" t="s">
        <v>74</v>
      </c>
      <c r="J1020" s="34">
        <v>43997</v>
      </c>
      <c r="K1020" s="33"/>
      <c r="L1020" s="33"/>
      <c r="M1020" s="33"/>
      <c r="N1020" s="33"/>
      <c r="O1020" s="33"/>
      <c r="P1020" s="33"/>
      <c r="Q1020" s="33"/>
      <c r="R1020" s="33"/>
      <c r="S1020" s="33"/>
      <c r="T1020" s="33"/>
      <c r="U1020" s="33"/>
      <c r="V1020" s="33"/>
      <c r="W1020" s="33"/>
      <c r="X1020" s="33"/>
      <c r="Y1020" s="33"/>
      <c r="Z1020" s="33"/>
      <c r="AA1020" s="33"/>
      <c r="AB1020" s="33"/>
      <c r="AC1020" s="33"/>
      <c r="AD1020" s="33"/>
      <c r="AE1020" s="33"/>
      <c r="AF1020" s="33"/>
      <c r="AG1020" s="33"/>
      <c r="AH1020" s="33"/>
      <c r="AI1020" s="2"/>
      <c r="AK1020" s="3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48"/>
      <c r="BL1020" s="3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</row>
    <row r="1021" spans="1:89" ht="12.75" customHeight="1" x14ac:dyDescent="0.35">
      <c r="A1021" s="15">
        <f t="shared" si="70"/>
        <v>43998</v>
      </c>
      <c r="B1021" s="107">
        <v>12728571</v>
      </c>
      <c r="C1021" s="4">
        <f t="shared" si="71"/>
        <v>530357.125</v>
      </c>
      <c r="D1021">
        <f t="shared" si="72"/>
        <v>2020</v>
      </c>
      <c r="E1021">
        <f t="shared" si="73"/>
        <v>6</v>
      </c>
      <c r="F1021" s="33">
        <v>10190</v>
      </c>
      <c r="G1021" s="33" t="s">
        <v>29</v>
      </c>
      <c r="H1021" s="33">
        <v>24</v>
      </c>
      <c r="I1021" s="33" t="s">
        <v>74</v>
      </c>
      <c r="J1021" s="34">
        <v>43998</v>
      </c>
      <c r="K1021" s="33"/>
      <c r="L1021" s="33"/>
      <c r="M1021" s="33"/>
      <c r="N1021" s="33"/>
      <c r="O1021" s="33"/>
      <c r="P1021" s="33"/>
      <c r="Q1021" s="33"/>
      <c r="R1021" s="33"/>
      <c r="S1021" s="33"/>
      <c r="T1021" s="33"/>
      <c r="U1021" s="33"/>
      <c r="V1021" s="33"/>
      <c r="W1021" s="33"/>
      <c r="X1021" s="33"/>
      <c r="Y1021" s="33"/>
      <c r="Z1021" s="33"/>
      <c r="AA1021" s="33"/>
      <c r="AB1021" s="33"/>
      <c r="AC1021" s="33"/>
      <c r="AD1021" s="33"/>
      <c r="AE1021" s="33"/>
      <c r="AF1021" s="33"/>
      <c r="AG1021" s="33"/>
      <c r="AH1021" s="33"/>
      <c r="AI1021" s="2"/>
      <c r="AK1021" s="3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48"/>
      <c r="BL1021" s="3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</row>
    <row r="1022" spans="1:89" ht="12.75" customHeight="1" x14ac:dyDescent="0.35">
      <c r="A1022" s="15">
        <f t="shared" si="70"/>
        <v>43999</v>
      </c>
      <c r="B1022" s="107">
        <v>13427542</v>
      </c>
      <c r="C1022" s="4">
        <f t="shared" si="71"/>
        <v>559480.91666666663</v>
      </c>
      <c r="D1022">
        <f t="shared" si="72"/>
        <v>2020</v>
      </c>
      <c r="E1022">
        <f t="shared" si="73"/>
        <v>6</v>
      </c>
      <c r="F1022" s="33">
        <v>10190</v>
      </c>
      <c r="G1022" s="33" t="s">
        <v>29</v>
      </c>
      <c r="H1022" s="33">
        <v>24</v>
      </c>
      <c r="I1022" s="33" t="s">
        <v>74</v>
      </c>
      <c r="J1022" s="34">
        <v>43999</v>
      </c>
      <c r="K1022" s="33"/>
      <c r="L1022" s="33"/>
      <c r="M1022" s="33"/>
      <c r="N1022" s="33"/>
      <c r="O1022" s="33"/>
      <c r="P1022" s="33"/>
      <c r="Q1022" s="33"/>
      <c r="R1022" s="33"/>
      <c r="S1022" s="33"/>
      <c r="T1022" s="33"/>
      <c r="U1022" s="33"/>
      <c r="V1022" s="33"/>
      <c r="W1022" s="33"/>
      <c r="X1022" s="33"/>
      <c r="Y1022" s="33"/>
      <c r="Z1022" s="33"/>
      <c r="AA1022" s="33"/>
      <c r="AB1022" s="33"/>
      <c r="AC1022" s="33"/>
      <c r="AD1022" s="33"/>
      <c r="AE1022" s="33"/>
      <c r="AF1022" s="33"/>
      <c r="AG1022" s="33"/>
      <c r="AH1022" s="33"/>
      <c r="AI1022" s="2"/>
      <c r="AK1022" s="3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48"/>
      <c r="BL1022" s="3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</row>
    <row r="1023" spans="1:89" ht="12.75" customHeight="1" x14ac:dyDescent="0.35">
      <c r="A1023" s="15">
        <f t="shared" si="70"/>
        <v>44000</v>
      </c>
      <c r="B1023" s="107">
        <v>14683042</v>
      </c>
      <c r="C1023" s="4">
        <f t="shared" si="71"/>
        <v>611793.41666666663</v>
      </c>
      <c r="D1023">
        <f t="shared" si="72"/>
        <v>2020</v>
      </c>
      <c r="E1023">
        <f t="shared" si="73"/>
        <v>6</v>
      </c>
      <c r="F1023" s="33">
        <v>10190</v>
      </c>
      <c r="G1023" s="33" t="s">
        <v>29</v>
      </c>
      <c r="H1023" s="33">
        <v>24</v>
      </c>
      <c r="I1023" s="33" t="s">
        <v>74</v>
      </c>
      <c r="J1023" s="34">
        <v>44000</v>
      </c>
      <c r="K1023" s="33"/>
      <c r="L1023" s="33"/>
      <c r="M1023" s="33"/>
      <c r="N1023" s="33"/>
      <c r="O1023" s="33"/>
      <c r="P1023" s="33"/>
      <c r="Q1023" s="33"/>
      <c r="R1023" s="33"/>
      <c r="S1023" s="33"/>
      <c r="T1023" s="33"/>
      <c r="U1023" s="33"/>
      <c r="V1023" s="33"/>
      <c r="W1023" s="33"/>
      <c r="X1023" s="33"/>
      <c r="Y1023" s="33"/>
      <c r="Z1023" s="33"/>
      <c r="AA1023" s="33"/>
      <c r="AB1023" s="33"/>
      <c r="AC1023" s="33"/>
      <c r="AD1023" s="33"/>
      <c r="AE1023" s="33"/>
      <c r="AF1023" s="33"/>
      <c r="AG1023" s="33"/>
      <c r="AH1023" s="33"/>
      <c r="AI1023" s="2"/>
      <c r="AK1023" s="3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48"/>
      <c r="BL1023" s="3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</row>
    <row r="1024" spans="1:89" ht="12.75" customHeight="1" x14ac:dyDescent="0.35">
      <c r="A1024" s="15">
        <f t="shared" si="70"/>
        <v>44001</v>
      </c>
      <c r="B1024" s="107">
        <v>15491330</v>
      </c>
      <c r="C1024" s="4">
        <f t="shared" si="71"/>
        <v>645472.08333333337</v>
      </c>
      <c r="D1024">
        <f t="shared" si="72"/>
        <v>2020</v>
      </c>
      <c r="E1024">
        <f t="shared" si="73"/>
        <v>6</v>
      </c>
      <c r="F1024" s="33">
        <v>10190</v>
      </c>
      <c r="G1024" s="33" t="s">
        <v>29</v>
      </c>
      <c r="H1024" s="33">
        <v>24</v>
      </c>
      <c r="I1024" s="33" t="s">
        <v>74</v>
      </c>
      <c r="J1024" s="34">
        <v>44001</v>
      </c>
      <c r="K1024" s="33"/>
      <c r="L1024" s="33"/>
      <c r="M1024" s="33"/>
      <c r="N1024" s="33"/>
      <c r="O1024" s="33"/>
      <c r="P1024" s="33"/>
      <c r="Q1024" s="33"/>
      <c r="R1024" s="33"/>
      <c r="S1024" s="33"/>
      <c r="T1024" s="33"/>
      <c r="U1024" s="33"/>
      <c r="V1024" s="33"/>
      <c r="W1024" s="33"/>
      <c r="X1024" s="33"/>
      <c r="Y1024" s="33"/>
      <c r="Z1024" s="33"/>
      <c r="AA1024" s="33"/>
      <c r="AB1024" s="33"/>
      <c r="AC1024" s="33"/>
      <c r="AD1024" s="33"/>
      <c r="AE1024" s="33"/>
      <c r="AF1024" s="33"/>
      <c r="AG1024" s="33"/>
      <c r="AH1024" s="33"/>
      <c r="AI1024" s="2"/>
      <c r="AK1024" s="3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48"/>
      <c r="BL1024" s="3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</row>
    <row r="1025" spans="1:89" ht="12.75" customHeight="1" x14ac:dyDescent="0.35">
      <c r="A1025" s="15">
        <f t="shared" si="70"/>
        <v>44002</v>
      </c>
      <c r="B1025" s="107">
        <v>15107400</v>
      </c>
      <c r="C1025" s="4">
        <f t="shared" si="71"/>
        <v>629475</v>
      </c>
      <c r="D1025">
        <f t="shared" si="72"/>
        <v>2020</v>
      </c>
      <c r="E1025">
        <f t="shared" si="73"/>
        <v>6</v>
      </c>
      <c r="F1025" s="33">
        <v>10190</v>
      </c>
      <c r="G1025" s="33" t="s">
        <v>29</v>
      </c>
      <c r="H1025" s="33">
        <v>24</v>
      </c>
      <c r="I1025" s="33" t="s">
        <v>74</v>
      </c>
      <c r="J1025" s="34">
        <v>44002</v>
      </c>
      <c r="K1025" s="33"/>
      <c r="L1025" s="33"/>
      <c r="M1025" s="33"/>
      <c r="N1025" s="33"/>
      <c r="O1025" s="33"/>
      <c r="P1025" s="33"/>
      <c r="Q1025" s="33"/>
      <c r="R1025" s="33"/>
      <c r="S1025" s="33"/>
      <c r="T1025" s="33"/>
      <c r="U1025" s="33"/>
      <c r="V1025" s="33"/>
      <c r="W1025" s="33"/>
      <c r="X1025" s="33"/>
      <c r="Y1025" s="33"/>
      <c r="Z1025" s="33"/>
      <c r="AA1025" s="33"/>
      <c r="AB1025" s="33"/>
      <c r="AC1025" s="33"/>
      <c r="AD1025" s="33"/>
      <c r="AE1025" s="33"/>
      <c r="AF1025" s="33"/>
      <c r="AG1025" s="33"/>
      <c r="AH1025" s="33"/>
      <c r="AI1025" s="2"/>
      <c r="AK1025" s="3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48"/>
      <c r="BL1025" s="3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</row>
    <row r="1026" spans="1:89" ht="12.75" customHeight="1" x14ac:dyDescent="0.35">
      <c r="A1026" s="15">
        <f t="shared" si="70"/>
        <v>44003</v>
      </c>
      <c r="B1026" s="107">
        <v>14900092</v>
      </c>
      <c r="C1026" s="4">
        <f t="shared" si="71"/>
        <v>620837.16666666663</v>
      </c>
      <c r="D1026">
        <f t="shared" si="72"/>
        <v>2020</v>
      </c>
      <c r="E1026">
        <f t="shared" si="73"/>
        <v>6</v>
      </c>
      <c r="F1026" s="33">
        <v>10190</v>
      </c>
      <c r="G1026" s="33" t="s">
        <v>29</v>
      </c>
      <c r="H1026" s="33">
        <v>24</v>
      </c>
      <c r="I1026" s="33" t="s">
        <v>74</v>
      </c>
      <c r="J1026" s="34">
        <v>44003</v>
      </c>
      <c r="K1026" s="33"/>
      <c r="L1026" s="33"/>
      <c r="M1026" s="33"/>
      <c r="N1026" s="33"/>
      <c r="O1026" s="33"/>
      <c r="P1026" s="33"/>
      <c r="Q1026" s="33"/>
      <c r="R1026" s="33"/>
      <c r="S1026" s="33"/>
      <c r="T1026" s="33"/>
      <c r="U1026" s="33"/>
      <c r="V1026" s="33"/>
      <c r="W1026" s="33"/>
      <c r="X1026" s="33"/>
      <c r="Y1026" s="33"/>
      <c r="Z1026" s="33"/>
      <c r="AA1026" s="33"/>
      <c r="AB1026" s="33"/>
      <c r="AC1026" s="33"/>
      <c r="AD1026" s="33"/>
      <c r="AE1026" s="33"/>
      <c r="AF1026" s="33"/>
      <c r="AG1026" s="33"/>
      <c r="AH1026" s="33"/>
      <c r="AI1026" s="2"/>
      <c r="AK1026" s="3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48"/>
      <c r="BL1026" s="3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</row>
    <row r="1027" spans="1:89" ht="12.75" customHeight="1" x14ac:dyDescent="0.35">
      <c r="A1027" s="15">
        <f t="shared" si="70"/>
        <v>44004</v>
      </c>
      <c r="B1027" s="107">
        <v>15895791</v>
      </c>
      <c r="C1027" s="4">
        <f t="shared" si="71"/>
        <v>662324.625</v>
      </c>
      <c r="D1027">
        <f t="shared" si="72"/>
        <v>2020</v>
      </c>
      <c r="E1027">
        <f t="shared" si="73"/>
        <v>6</v>
      </c>
      <c r="F1027" s="33">
        <v>10190</v>
      </c>
      <c r="G1027" s="33" t="s">
        <v>29</v>
      </c>
      <c r="H1027" s="33">
        <v>24</v>
      </c>
      <c r="I1027" s="33" t="s">
        <v>74</v>
      </c>
      <c r="J1027" s="34">
        <v>44004</v>
      </c>
      <c r="K1027" s="33"/>
      <c r="L1027" s="33"/>
      <c r="M1027" s="33"/>
      <c r="N1027" s="33"/>
      <c r="O1027" s="33"/>
      <c r="P1027" s="33"/>
      <c r="Q1027" s="33"/>
      <c r="R1027" s="33"/>
      <c r="S1027" s="33"/>
      <c r="T1027" s="33"/>
      <c r="U1027" s="33"/>
      <c r="V1027" s="33"/>
      <c r="W1027" s="33"/>
      <c r="X1027" s="33"/>
      <c r="Y1027" s="33"/>
      <c r="Z1027" s="33"/>
      <c r="AA1027" s="33"/>
      <c r="AB1027" s="33"/>
      <c r="AC1027" s="33"/>
      <c r="AD1027" s="33"/>
      <c r="AE1027" s="33"/>
      <c r="AF1027" s="33"/>
      <c r="AG1027" s="33"/>
      <c r="AH1027" s="33"/>
      <c r="AI1027" s="2"/>
      <c r="AK1027" s="3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48"/>
      <c r="BL1027" s="3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</row>
    <row r="1028" spans="1:89" ht="12.75" customHeight="1" x14ac:dyDescent="0.35">
      <c r="A1028" s="15">
        <f t="shared" si="70"/>
        <v>44005</v>
      </c>
      <c r="B1028" s="107">
        <v>16637006.000000002</v>
      </c>
      <c r="C1028" s="4">
        <f t="shared" si="71"/>
        <v>693208.58333333337</v>
      </c>
      <c r="D1028">
        <f t="shared" si="72"/>
        <v>2020</v>
      </c>
      <c r="E1028">
        <f t="shared" si="73"/>
        <v>6</v>
      </c>
      <c r="F1028" s="33">
        <v>10190</v>
      </c>
      <c r="G1028" s="33" t="s">
        <v>29</v>
      </c>
      <c r="H1028" s="33">
        <v>24</v>
      </c>
      <c r="I1028" s="33" t="s">
        <v>74</v>
      </c>
      <c r="J1028" s="34">
        <v>44005</v>
      </c>
      <c r="K1028" s="33"/>
      <c r="L1028" s="33"/>
      <c r="M1028" s="33"/>
      <c r="N1028" s="33"/>
      <c r="O1028" s="33"/>
      <c r="P1028" s="33"/>
      <c r="Q1028" s="33"/>
      <c r="R1028" s="33"/>
      <c r="S1028" s="33"/>
      <c r="T1028" s="33"/>
      <c r="U1028" s="33"/>
      <c r="V1028" s="33"/>
      <c r="W1028" s="33"/>
      <c r="X1028" s="33"/>
      <c r="Y1028" s="33"/>
      <c r="Z1028" s="33"/>
      <c r="AA1028" s="33"/>
      <c r="AB1028" s="33"/>
      <c r="AC1028" s="33"/>
      <c r="AD1028" s="33"/>
      <c r="AE1028" s="33"/>
      <c r="AF1028" s="33"/>
      <c r="AG1028" s="33"/>
      <c r="AH1028" s="33"/>
      <c r="AI1028" s="2"/>
      <c r="AK1028" s="3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48"/>
      <c r="BL1028" s="3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</row>
    <row r="1029" spans="1:89" ht="12.75" customHeight="1" x14ac:dyDescent="0.35">
      <c r="A1029" s="15">
        <f t="shared" si="70"/>
        <v>44006</v>
      </c>
      <c r="B1029" s="107">
        <v>16963313</v>
      </c>
      <c r="C1029" s="4">
        <f t="shared" si="71"/>
        <v>706804.70833333337</v>
      </c>
      <c r="D1029">
        <f t="shared" si="72"/>
        <v>2020</v>
      </c>
      <c r="E1029">
        <f t="shared" si="73"/>
        <v>6</v>
      </c>
      <c r="F1029" s="33">
        <v>10190</v>
      </c>
      <c r="G1029" s="33" t="s">
        <v>29</v>
      </c>
      <c r="H1029" s="33">
        <v>24</v>
      </c>
      <c r="I1029" s="33" t="s">
        <v>74</v>
      </c>
      <c r="J1029" s="34">
        <v>44006</v>
      </c>
      <c r="K1029" s="33"/>
      <c r="L1029" s="33"/>
      <c r="M1029" s="33"/>
      <c r="N1029" s="33"/>
      <c r="O1029" s="33"/>
      <c r="P1029" s="33"/>
      <c r="Q1029" s="33"/>
      <c r="R1029" s="33"/>
      <c r="S1029" s="33"/>
      <c r="T1029" s="33"/>
      <c r="U1029" s="33"/>
      <c r="V1029" s="33"/>
      <c r="W1029" s="33"/>
      <c r="X1029" s="33"/>
      <c r="Y1029" s="33"/>
      <c r="Z1029" s="33"/>
      <c r="AA1029" s="33"/>
      <c r="AB1029" s="33"/>
      <c r="AC1029" s="33"/>
      <c r="AD1029" s="33"/>
      <c r="AE1029" s="33"/>
      <c r="AF1029" s="33"/>
      <c r="AG1029" s="33"/>
      <c r="AH1029" s="33"/>
      <c r="AI1029" s="2"/>
      <c r="AK1029" s="3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48"/>
      <c r="BL1029" s="3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</row>
    <row r="1030" spans="1:89" ht="12.75" customHeight="1" x14ac:dyDescent="0.35">
      <c r="A1030" s="15">
        <f t="shared" si="70"/>
        <v>44007</v>
      </c>
      <c r="B1030" s="107">
        <v>17056053</v>
      </c>
      <c r="C1030" s="4">
        <f t="shared" si="71"/>
        <v>710668.875</v>
      </c>
      <c r="D1030">
        <f t="shared" si="72"/>
        <v>2020</v>
      </c>
      <c r="E1030">
        <f t="shared" si="73"/>
        <v>6</v>
      </c>
      <c r="F1030" s="33">
        <v>10190</v>
      </c>
      <c r="G1030" s="33" t="s">
        <v>29</v>
      </c>
      <c r="H1030" s="33">
        <v>24</v>
      </c>
      <c r="I1030" s="33" t="s">
        <v>74</v>
      </c>
      <c r="J1030" s="34">
        <v>44007</v>
      </c>
      <c r="K1030" s="33"/>
      <c r="L1030" s="33"/>
      <c r="M1030" s="33"/>
      <c r="N1030" s="33"/>
      <c r="O1030" s="33"/>
      <c r="P1030" s="33"/>
      <c r="Q1030" s="33"/>
      <c r="R1030" s="33"/>
      <c r="S1030" s="33"/>
      <c r="T1030" s="33"/>
      <c r="U1030" s="33"/>
      <c r="V1030" s="33"/>
      <c r="W1030" s="33"/>
      <c r="X1030" s="33"/>
      <c r="Y1030" s="33"/>
      <c r="Z1030" s="33"/>
      <c r="AA1030" s="33"/>
      <c r="AB1030" s="33"/>
      <c r="AC1030" s="33"/>
      <c r="AD1030" s="33"/>
      <c r="AE1030" s="33"/>
      <c r="AF1030" s="33"/>
      <c r="AG1030" s="33"/>
      <c r="AH1030" s="33"/>
      <c r="AI1030" s="2"/>
      <c r="AK1030" s="3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48"/>
      <c r="BL1030" s="3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</row>
    <row r="1031" spans="1:89" ht="12.75" customHeight="1" x14ac:dyDescent="0.35">
      <c r="A1031" s="15">
        <f t="shared" si="70"/>
        <v>44008</v>
      </c>
      <c r="B1031" s="107">
        <v>16872544</v>
      </c>
      <c r="C1031" s="4">
        <f t="shared" si="71"/>
        <v>703022.66666666663</v>
      </c>
      <c r="D1031">
        <f t="shared" si="72"/>
        <v>2020</v>
      </c>
      <c r="E1031">
        <f t="shared" si="73"/>
        <v>6</v>
      </c>
      <c r="F1031" s="33">
        <v>10190</v>
      </c>
      <c r="G1031" s="33" t="s">
        <v>29</v>
      </c>
      <c r="H1031" s="33">
        <v>24</v>
      </c>
      <c r="I1031" s="33" t="s">
        <v>74</v>
      </c>
      <c r="J1031" s="34">
        <v>44008</v>
      </c>
      <c r="K1031" s="33"/>
      <c r="L1031" s="33"/>
      <c r="M1031" s="33"/>
      <c r="N1031" s="33"/>
      <c r="O1031" s="33"/>
      <c r="P1031" s="33"/>
      <c r="Q1031" s="33"/>
      <c r="R1031" s="33"/>
      <c r="S1031" s="33"/>
      <c r="T1031" s="33"/>
      <c r="U1031" s="33"/>
      <c r="V1031" s="33"/>
      <c r="W1031" s="33"/>
      <c r="X1031" s="33"/>
      <c r="Y1031" s="33"/>
      <c r="Z1031" s="33"/>
      <c r="AA1031" s="33"/>
      <c r="AB1031" s="33"/>
      <c r="AC1031" s="33"/>
      <c r="AD1031" s="33"/>
      <c r="AE1031" s="33"/>
      <c r="AF1031" s="33"/>
      <c r="AG1031" s="33"/>
      <c r="AH1031" s="33"/>
      <c r="AI1031" s="2"/>
      <c r="AK1031" s="3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48"/>
      <c r="BL1031" s="3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</row>
    <row r="1032" spans="1:89" ht="12.75" customHeight="1" x14ac:dyDescent="0.35">
      <c r="A1032" s="15">
        <f t="shared" si="70"/>
        <v>44009</v>
      </c>
      <c r="B1032" s="107">
        <v>15463280</v>
      </c>
      <c r="C1032" s="4">
        <f t="shared" si="71"/>
        <v>644303.33333333337</v>
      </c>
      <c r="D1032">
        <f t="shared" si="72"/>
        <v>2020</v>
      </c>
      <c r="E1032">
        <f t="shared" si="73"/>
        <v>6</v>
      </c>
      <c r="F1032" s="33">
        <v>10190</v>
      </c>
      <c r="G1032" s="33" t="s">
        <v>29</v>
      </c>
      <c r="H1032" s="33">
        <v>24</v>
      </c>
      <c r="I1032" s="33" t="s">
        <v>74</v>
      </c>
      <c r="J1032" s="34">
        <v>44009</v>
      </c>
      <c r="K1032" s="33"/>
      <c r="L1032" s="33"/>
      <c r="M1032" s="33"/>
      <c r="N1032" s="33"/>
      <c r="O1032" s="33"/>
      <c r="P1032" s="33"/>
      <c r="Q1032" s="33"/>
      <c r="R1032" s="33"/>
      <c r="S1032" s="33"/>
      <c r="T1032" s="33"/>
      <c r="U1032" s="33"/>
      <c r="V1032" s="33"/>
      <c r="W1032" s="33"/>
      <c r="X1032" s="33"/>
      <c r="Y1032" s="33"/>
      <c r="Z1032" s="33"/>
      <c r="AA1032" s="33"/>
      <c r="AB1032" s="33"/>
      <c r="AC1032" s="33"/>
      <c r="AD1032" s="33"/>
      <c r="AE1032" s="33"/>
      <c r="AF1032" s="33"/>
      <c r="AG1032" s="33"/>
      <c r="AH1032" s="33"/>
      <c r="AI1032" s="2"/>
      <c r="AK1032" s="3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48"/>
      <c r="BL1032" s="3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</row>
    <row r="1033" spans="1:89" ht="12.75" customHeight="1" x14ac:dyDescent="0.35">
      <c r="A1033" s="15">
        <f t="shared" si="70"/>
        <v>44010</v>
      </c>
      <c r="B1033" s="107">
        <v>14292415</v>
      </c>
      <c r="C1033" s="4">
        <f t="shared" si="71"/>
        <v>595517.29166666663</v>
      </c>
      <c r="D1033">
        <f t="shared" si="72"/>
        <v>2020</v>
      </c>
      <c r="E1033">
        <f t="shared" si="73"/>
        <v>6</v>
      </c>
      <c r="F1033" s="33">
        <v>10190</v>
      </c>
      <c r="G1033" s="33" t="s">
        <v>29</v>
      </c>
      <c r="H1033" s="33">
        <v>24</v>
      </c>
      <c r="I1033" s="33" t="s">
        <v>74</v>
      </c>
      <c r="J1033" s="34">
        <v>44010</v>
      </c>
      <c r="K1033" s="33"/>
      <c r="L1033" s="33"/>
      <c r="M1033" s="33"/>
      <c r="N1033" s="33"/>
      <c r="O1033" s="33"/>
      <c r="P1033" s="33"/>
      <c r="Q1033" s="33"/>
      <c r="R1033" s="33"/>
      <c r="S1033" s="33"/>
      <c r="T1033" s="33"/>
      <c r="U1033" s="33"/>
      <c r="V1033" s="33"/>
      <c r="W1033" s="33"/>
      <c r="X1033" s="33"/>
      <c r="Y1033" s="33"/>
      <c r="Z1033" s="33"/>
      <c r="AA1033" s="33"/>
      <c r="AB1033" s="33"/>
      <c r="AC1033" s="33"/>
      <c r="AD1033" s="33"/>
      <c r="AE1033" s="33"/>
      <c r="AF1033" s="33"/>
      <c r="AG1033" s="33"/>
      <c r="AH1033" s="33"/>
      <c r="AI1033" s="2"/>
      <c r="AK1033" s="3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48"/>
      <c r="BL1033" s="3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</row>
    <row r="1034" spans="1:89" ht="12.75" customHeight="1" x14ac:dyDescent="0.35">
      <c r="A1034" s="15">
        <f t="shared" si="70"/>
        <v>44011</v>
      </c>
      <c r="B1034" s="107">
        <v>15245547</v>
      </c>
      <c r="C1034" s="4">
        <f t="shared" si="71"/>
        <v>635231.125</v>
      </c>
      <c r="D1034">
        <f t="shared" si="72"/>
        <v>2020</v>
      </c>
      <c r="E1034">
        <f t="shared" si="73"/>
        <v>6</v>
      </c>
      <c r="F1034" s="33">
        <v>10190</v>
      </c>
      <c r="G1034" s="33" t="s">
        <v>29</v>
      </c>
      <c r="H1034" s="33">
        <v>24</v>
      </c>
      <c r="I1034" s="33" t="s">
        <v>74</v>
      </c>
      <c r="J1034" s="34">
        <v>44011</v>
      </c>
      <c r="K1034" s="33"/>
      <c r="L1034" s="33"/>
      <c r="M1034" s="33"/>
      <c r="N1034" s="33"/>
      <c r="O1034" s="33"/>
      <c r="P1034" s="33"/>
      <c r="Q1034" s="33"/>
      <c r="R1034" s="33"/>
      <c r="S1034" s="33"/>
      <c r="T1034" s="33"/>
      <c r="U1034" s="33"/>
      <c r="V1034" s="33"/>
      <c r="W1034" s="33"/>
      <c r="X1034" s="33"/>
      <c r="Y1034" s="33"/>
      <c r="Z1034" s="33"/>
      <c r="AA1034" s="33"/>
      <c r="AB1034" s="33"/>
      <c r="AC1034" s="33"/>
      <c r="AD1034" s="33"/>
      <c r="AE1034" s="33"/>
      <c r="AF1034" s="33"/>
      <c r="AG1034" s="33"/>
      <c r="AH1034" s="33"/>
      <c r="AI1034" s="2"/>
      <c r="AK1034" s="3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48"/>
      <c r="BL1034" s="3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</row>
    <row r="1035" spans="1:89" ht="12.75" customHeight="1" x14ac:dyDescent="0.35">
      <c r="A1035" s="15">
        <f t="shared" si="70"/>
        <v>44012</v>
      </c>
      <c r="B1035" s="107">
        <v>14855105</v>
      </c>
      <c r="C1035" s="4">
        <f t="shared" si="71"/>
        <v>618962.70833333337</v>
      </c>
      <c r="D1035">
        <f t="shared" si="72"/>
        <v>2020</v>
      </c>
      <c r="E1035">
        <f t="shared" si="73"/>
        <v>6</v>
      </c>
      <c r="F1035" s="33">
        <v>10190</v>
      </c>
      <c r="G1035" s="33" t="s">
        <v>29</v>
      </c>
      <c r="H1035" s="33">
        <v>24</v>
      </c>
      <c r="I1035" s="33" t="s">
        <v>74</v>
      </c>
      <c r="J1035" s="34">
        <v>44012</v>
      </c>
      <c r="K1035" s="33"/>
      <c r="L1035" s="33"/>
      <c r="M1035" s="33"/>
      <c r="N1035" s="33"/>
      <c r="O1035" s="33"/>
      <c r="P1035" s="33"/>
      <c r="Q1035" s="33"/>
      <c r="R1035" s="33"/>
      <c r="S1035" s="33"/>
      <c r="T1035" s="33"/>
      <c r="U1035" s="33"/>
      <c r="V1035" s="33"/>
      <c r="W1035" s="33"/>
      <c r="X1035" s="33"/>
      <c r="Y1035" s="33"/>
      <c r="Z1035" s="33"/>
      <c r="AA1035" s="33"/>
      <c r="AB1035" s="33"/>
      <c r="AC1035" s="33"/>
      <c r="AD1035" s="33"/>
      <c r="AE1035" s="33"/>
      <c r="AF1035" s="33"/>
      <c r="AG1035" s="33"/>
      <c r="AH1035" s="33"/>
      <c r="AI1035" s="2"/>
      <c r="AK1035" s="3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48"/>
      <c r="BL1035" s="3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</row>
    <row r="1036" spans="1:89" ht="12.75" customHeight="1" x14ac:dyDescent="0.35">
      <c r="A1036" s="15">
        <f t="shared" si="70"/>
        <v>44013</v>
      </c>
      <c r="B1036" s="107">
        <v>14643485</v>
      </c>
      <c r="C1036" s="4">
        <f t="shared" si="71"/>
        <v>610145.20833333337</v>
      </c>
      <c r="D1036">
        <f t="shared" si="72"/>
        <v>2020</v>
      </c>
      <c r="E1036">
        <f t="shared" si="73"/>
        <v>7</v>
      </c>
      <c r="F1036" s="33">
        <v>10190</v>
      </c>
      <c r="G1036" s="33" t="s">
        <v>29</v>
      </c>
      <c r="H1036" s="33">
        <v>24</v>
      </c>
      <c r="I1036" s="33" t="s">
        <v>74</v>
      </c>
      <c r="J1036" s="34">
        <v>44013</v>
      </c>
      <c r="K1036" s="33"/>
      <c r="L1036" s="33"/>
      <c r="M1036" s="33"/>
      <c r="N1036" s="33"/>
      <c r="O1036" s="33"/>
      <c r="P1036" s="33"/>
      <c r="Q1036" s="33"/>
      <c r="R1036" s="33"/>
      <c r="S1036" s="33"/>
      <c r="T1036" s="33"/>
      <c r="U1036" s="33"/>
      <c r="V1036" s="33"/>
      <c r="W1036" s="33"/>
      <c r="X1036" s="33"/>
      <c r="Y1036" s="33"/>
      <c r="Z1036" s="33"/>
      <c r="AA1036" s="33"/>
      <c r="AB1036" s="33"/>
      <c r="AC1036" s="33"/>
      <c r="AD1036" s="33"/>
      <c r="AE1036" s="33"/>
      <c r="AF1036" s="33"/>
      <c r="AG1036" s="33"/>
      <c r="AH1036" s="33"/>
      <c r="AI1036" s="2"/>
      <c r="AK1036" s="3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48"/>
      <c r="BL1036" s="3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</row>
    <row r="1037" spans="1:89" ht="12.75" customHeight="1" x14ac:dyDescent="0.35">
      <c r="A1037" s="15">
        <f t="shared" si="70"/>
        <v>44014</v>
      </c>
      <c r="B1037" s="107">
        <v>15138056</v>
      </c>
      <c r="C1037" s="4">
        <f t="shared" si="71"/>
        <v>630752.33333333337</v>
      </c>
      <c r="D1037">
        <f t="shared" si="72"/>
        <v>2020</v>
      </c>
      <c r="E1037">
        <f t="shared" si="73"/>
        <v>7</v>
      </c>
      <c r="F1037" s="33">
        <v>10190</v>
      </c>
      <c r="G1037" s="33" t="s">
        <v>29</v>
      </c>
      <c r="H1037" s="33">
        <v>24</v>
      </c>
      <c r="I1037" s="33" t="s">
        <v>74</v>
      </c>
      <c r="J1037" s="34">
        <v>44014</v>
      </c>
      <c r="K1037" s="33"/>
      <c r="L1037" s="33"/>
      <c r="M1037" s="33"/>
      <c r="N1037" s="33"/>
      <c r="O1037" s="33"/>
      <c r="P1037" s="33"/>
      <c r="Q1037" s="33"/>
      <c r="R1037" s="33"/>
      <c r="S1037" s="33"/>
      <c r="T1037" s="33"/>
      <c r="U1037" s="33"/>
      <c r="V1037" s="33"/>
      <c r="W1037" s="33"/>
      <c r="X1037" s="33"/>
      <c r="Y1037" s="33"/>
      <c r="Z1037" s="33"/>
      <c r="AA1037" s="33"/>
      <c r="AB1037" s="33"/>
      <c r="AC1037" s="33"/>
      <c r="AD1037" s="33"/>
      <c r="AE1037" s="33"/>
      <c r="AF1037" s="33"/>
      <c r="AG1037" s="33"/>
      <c r="AH1037" s="33"/>
      <c r="AI1037" s="2"/>
      <c r="AK1037" s="3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48"/>
      <c r="BL1037" s="3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</row>
    <row r="1038" spans="1:89" ht="12.75" customHeight="1" x14ac:dyDescent="0.35">
      <c r="A1038" s="15">
        <f t="shared" si="70"/>
        <v>44015</v>
      </c>
      <c r="B1038" s="107">
        <v>14950548</v>
      </c>
      <c r="C1038" s="4">
        <f t="shared" si="71"/>
        <v>622939.5</v>
      </c>
      <c r="D1038">
        <f t="shared" si="72"/>
        <v>2020</v>
      </c>
      <c r="E1038">
        <f t="shared" si="73"/>
        <v>7</v>
      </c>
      <c r="F1038" s="33">
        <v>10190</v>
      </c>
      <c r="G1038" s="33" t="s">
        <v>29</v>
      </c>
      <c r="H1038" s="33">
        <v>24</v>
      </c>
      <c r="I1038" s="33" t="s">
        <v>74</v>
      </c>
      <c r="J1038" s="34">
        <v>44015</v>
      </c>
      <c r="K1038" s="33"/>
      <c r="L1038" s="33"/>
      <c r="M1038" s="33"/>
      <c r="N1038" s="33"/>
      <c r="O1038" s="33"/>
      <c r="P1038" s="33"/>
      <c r="Q1038" s="33"/>
      <c r="R1038" s="33"/>
      <c r="S1038" s="33"/>
      <c r="T1038" s="33"/>
      <c r="U1038" s="33"/>
      <c r="V1038" s="33"/>
      <c r="W1038" s="33"/>
      <c r="X1038" s="33"/>
      <c r="Y1038" s="33"/>
      <c r="Z1038" s="33"/>
      <c r="AA1038" s="33"/>
      <c r="AB1038" s="33"/>
      <c r="AC1038" s="33"/>
      <c r="AD1038" s="33"/>
      <c r="AE1038" s="33"/>
      <c r="AF1038" s="33"/>
      <c r="AG1038" s="33"/>
      <c r="AH1038" s="33"/>
      <c r="AI1038" s="2"/>
      <c r="AK1038" s="3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48"/>
      <c r="BL1038" s="3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</row>
    <row r="1039" spans="1:89" ht="12.75" customHeight="1" x14ac:dyDescent="0.35">
      <c r="A1039" s="15">
        <f t="shared" si="70"/>
        <v>44016</v>
      </c>
      <c r="B1039" s="107">
        <v>14445633</v>
      </c>
      <c r="C1039" s="4">
        <f t="shared" si="71"/>
        <v>601901.375</v>
      </c>
      <c r="D1039">
        <f t="shared" si="72"/>
        <v>2020</v>
      </c>
      <c r="E1039">
        <f t="shared" si="73"/>
        <v>7</v>
      </c>
      <c r="F1039" s="33">
        <v>10190</v>
      </c>
      <c r="G1039" s="33" t="s">
        <v>29</v>
      </c>
      <c r="H1039" s="33">
        <v>24</v>
      </c>
      <c r="I1039" s="33" t="s">
        <v>74</v>
      </c>
      <c r="J1039" s="34">
        <v>44016</v>
      </c>
      <c r="K1039" s="33"/>
      <c r="L1039" s="33"/>
      <c r="M1039" s="33"/>
      <c r="N1039" s="33"/>
      <c r="O1039" s="33"/>
      <c r="P1039" s="33"/>
      <c r="Q1039" s="33"/>
      <c r="R1039" s="33"/>
      <c r="S1039" s="33"/>
      <c r="T1039" s="33"/>
      <c r="U1039" s="33"/>
      <c r="V1039" s="33"/>
      <c r="W1039" s="33"/>
      <c r="X1039" s="33"/>
      <c r="Y1039" s="33"/>
      <c r="Z1039" s="33"/>
      <c r="AA1039" s="33"/>
      <c r="AB1039" s="33"/>
      <c r="AC1039" s="33"/>
      <c r="AD1039" s="33"/>
      <c r="AE1039" s="33"/>
      <c r="AF1039" s="33"/>
      <c r="AG1039" s="33"/>
      <c r="AH1039" s="33"/>
      <c r="AI1039" s="2"/>
      <c r="AK1039" s="3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48"/>
      <c r="BL1039" s="3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</row>
    <row r="1040" spans="1:89" ht="12.75" customHeight="1" x14ac:dyDescent="0.35">
      <c r="A1040" s="15">
        <f t="shared" si="70"/>
        <v>44017</v>
      </c>
      <c r="B1040" s="107">
        <v>14313092</v>
      </c>
      <c r="C1040" s="4">
        <f t="shared" si="71"/>
        <v>596378.83333333337</v>
      </c>
      <c r="D1040">
        <f t="shared" si="72"/>
        <v>2020</v>
      </c>
      <c r="E1040">
        <f t="shared" si="73"/>
        <v>7</v>
      </c>
      <c r="F1040" s="33">
        <v>10190</v>
      </c>
      <c r="G1040" s="33" t="s">
        <v>29</v>
      </c>
      <c r="H1040" s="33">
        <v>24</v>
      </c>
      <c r="I1040" s="33" t="s">
        <v>74</v>
      </c>
      <c r="J1040" s="34">
        <v>44017</v>
      </c>
      <c r="K1040" s="33"/>
      <c r="L1040" s="33"/>
      <c r="M1040" s="33"/>
      <c r="N1040" s="33"/>
      <c r="O1040" s="33"/>
      <c r="P1040" s="33"/>
      <c r="Q1040" s="33"/>
      <c r="R1040" s="33"/>
      <c r="S1040" s="33"/>
      <c r="T1040" s="33"/>
      <c r="U1040" s="33"/>
      <c r="V1040" s="33"/>
      <c r="W1040" s="33"/>
      <c r="X1040" s="33"/>
      <c r="Y1040" s="33"/>
      <c r="Z1040" s="33"/>
      <c r="AA1040" s="33"/>
      <c r="AB1040" s="33"/>
      <c r="AC1040" s="33"/>
      <c r="AD1040" s="33"/>
      <c r="AE1040" s="33"/>
      <c r="AF1040" s="33"/>
      <c r="AG1040" s="33"/>
      <c r="AH1040" s="33"/>
      <c r="AI1040" s="2"/>
      <c r="AK1040" s="3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48"/>
      <c r="BL1040" s="3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</row>
    <row r="1041" spans="1:89" ht="12.75" customHeight="1" x14ac:dyDescent="0.35">
      <c r="A1041" s="15">
        <f t="shared" si="70"/>
        <v>44018</v>
      </c>
      <c r="B1041" s="107">
        <v>15046656</v>
      </c>
      <c r="C1041" s="4">
        <f t="shared" si="71"/>
        <v>626944</v>
      </c>
      <c r="D1041">
        <f t="shared" si="72"/>
        <v>2020</v>
      </c>
      <c r="E1041">
        <f t="shared" si="73"/>
        <v>7</v>
      </c>
      <c r="F1041" s="33">
        <v>10190</v>
      </c>
      <c r="G1041" s="33" t="s">
        <v>29</v>
      </c>
      <c r="H1041" s="33">
        <v>24</v>
      </c>
      <c r="I1041" s="33" t="s">
        <v>74</v>
      </c>
      <c r="J1041" s="34">
        <v>44018</v>
      </c>
      <c r="K1041" s="33"/>
      <c r="L1041" s="33"/>
      <c r="M1041" s="33"/>
      <c r="N1041" s="33"/>
      <c r="O1041" s="33"/>
      <c r="P1041" s="33"/>
      <c r="Q1041" s="33"/>
      <c r="R1041" s="33"/>
      <c r="S1041" s="33"/>
      <c r="T1041" s="33"/>
      <c r="U1041" s="33"/>
      <c r="V1041" s="33"/>
      <c r="W1041" s="33"/>
      <c r="X1041" s="33"/>
      <c r="Y1041" s="33"/>
      <c r="Z1041" s="33"/>
      <c r="AA1041" s="33"/>
      <c r="AB1041" s="33"/>
      <c r="AC1041" s="33"/>
      <c r="AD1041" s="33"/>
      <c r="AE1041" s="33"/>
      <c r="AF1041" s="33"/>
      <c r="AG1041" s="33"/>
      <c r="AH1041" s="33"/>
      <c r="AI1041" s="2"/>
      <c r="AK1041" s="3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48"/>
      <c r="BL1041" s="3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</row>
    <row r="1042" spans="1:89" ht="12.75" customHeight="1" x14ac:dyDescent="0.35">
      <c r="A1042" s="15">
        <f t="shared" si="70"/>
        <v>44019</v>
      </c>
      <c r="B1042" s="107">
        <v>15076387</v>
      </c>
      <c r="C1042" s="4">
        <f t="shared" si="71"/>
        <v>628182.79166666663</v>
      </c>
      <c r="D1042">
        <f t="shared" si="72"/>
        <v>2020</v>
      </c>
      <c r="E1042">
        <f t="shared" si="73"/>
        <v>7</v>
      </c>
      <c r="F1042" s="33">
        <v>10190</v>
      </c>
      <c r="G1042" s="33" t="s">
        <v>29</v>
      </c>
      <c r="H1042" s="33">
        <v>24</v>
      </c>
      <c r="I1042" s="33" t="s">
        <v>74</v>
      </c>
      <c r="J1042" s="34">
        <v>44019</v>
      </c>
      <c r="K1042" s="33"/>
      <c r="L1042" s="33"/>
      <c r="M1042" s="33"/>
      <c r="N1042" s="33"/>
      <c r="O1042" s="33"/>
      <c r="P1042" s="33"/>
      <c r="Q1042" s="33"/>
      <c r="R1042" s="33"/>
      <c r="S1042" s="33"/>
      <c r="T1042" s="33"/>
      <c r="U1042" s="33"/>
      <c r="V1042" s="33"/>
      <c r="W1042" s="33"/>
      <c r="X1042" s="33"/>
      <c r="Y1042" s="33"/>
      <c r="Z1042" s="33"/>
      <c r="AA1042" s="33"/>
      <c r="AB1042" s="33"/>
      <c r="AC1042" s="33"/>
      <c r="AD1042" s="33"/>
      <c r="AE1042" s="33"/>
      <c r="AF1042" s="33"/>
      <c r="AG1042" s="33"/>
      <c r="AH1042" s="33"/>
      <c r="AI1042" s="2"/>
      <c r="AK1042" s="3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48"/>
      <c r="BL1042" s="3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</row>
    <row r="1043" spans="1:89" ht="12.75" customHeight="1" x14ac:dyDescent="0.35">
      <c r="A1043" s="15">
        <f t="shared" si="70"/>
        <v>44020</v>
      </c>
      <c r="B1043" s="107">
        <v>15481329</v>
      </c>
      <c r="C1043" s="4">
        <f t="shared" si="71"/>
        <v>645055.375</v>
      </c>
      <c r="D1043">
        <f t="shared" si="72"/>
        <v>2020</v>
      </c>
      <c r="E1043">
        <f t="shared" si="73"/>
        <v>7</v>
      </c>
      <c r="F1043" s="33">
        <v>10190</v>
      </c>
      <c r="G1043" s="33" t="s">
        <v>29</v>
      </c>
      <c r="H1043" s="33">
        <v>24</v>
      </c>
      <c r="I1043" s="33" t="s">
        <v>74</v>
      </c>
      <c r="J1043" s="34">
        <v>44020</v>
      </c>
      <c r="K1043" s="33"/>
      <c r="L1043" s="33"/>
      <c r="M1043" s="33"/>
      <c r="N1043" s="33"/>
      <c r="O1043" s="33"/>
      <c r="P1043" s="33"/>
      <c r="Q1043" s="33"/>
      <c r="R1043" s="33"/>
      <c r="S1043" s="33"/>
      <c r="T1043" s="33"/>
      <c r="U1043" s="33"/>
      <c r="V1043" s="33"/>
      <c r="W1043" s="33"/>
      <c r="X1043" s="33"/>
      <c r="Y1043" s="33"/>
      <c r="Z1043" s="33"/>
      <c r="AA1043" s="33"/>
      <c r="AB1043" s="33"/>
      <c r="AC1043" s="33"/>
      <c r="AD1043" s="33"/>
      <c r="AE1043" s="33"/>
      <c r="AF1043" s="33"/>
      <c r="AG1043" s="33"/>
      <c r="AH1043" s="33"/>
      <c r="AI1043" s="2"/>
      <c r="AK1043" s="3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48"/>
      <c r="BL1043" s="3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</row>
    <row r="1044" spans="1:89" ht="12.75" customHeight="1" x14ac:dyDescent="0.35">
      <c r="A1044" s="15">
        <f t="shared" si="70"/>
        <v>44021</v>
      </c>
      <c r="B1044" s="107">
        <v>15471538</v>
      </c>
      <c r="C1044" s="4">
        <f t="shared" si="71"/>
        <v>644647.41666666663</v>
      </c>
      <c r="D1044">
        <f t="shared" si="72"/>
        <v>2020</v>
      </c>
      <c r="E1044">
        <f t="shared" si="73"/>
        <v>7</v>
      </c>
      <c r="F1044" s="33">
        <v>10190</v>
      </c>
      <c r="G1044" s="33" t="s">
        <v>29</v>
      </c>
      <c r="H1044" s="33">
        <v>24</v>
      </c>
      <c r="I1044" s="33" t="s">
        <v>74</v>
      </c>
      <c r="J1044" s="34">
        <v>44021</v>
      </c>
      <c r="K1044" s="33"/>
      <c r="L1044" s="33"/>
      <c r="M1044" s="33"/>
      <c r="N1044" s="33"/>
      <c r="O1044" s="33"/>
      <c r="P1044" s="33"/>
      <c r="Q1044" s="33"/>
      <c r="R1044" s="33"/>
      <c r="S1044" s="33"/>
      <c r="T1044" s="33"/>
      <c r="U1044" s="33"/>
      <c r="V1044" s="33"/>
      <c r="W1044" s="33"/>
      <c r="X1044" s="33"/>
      <c r="Y1044" s="33"/>
      <c r="Z1044" s="33"/>
      <c r="AA1044" s="33"/>
      <c r="AB1044" s="33"/>
      <c r="AC1044" s="33"/>
      <c r="AD1044" s="33"/>
      <c r="AE1044" s="33"/>
      <c r="AF1044" s="33"/>
      <c r="AG1044" s="33"/>
      <c r="AH1044" s="33"/>
      <c r="AI1044" s="2"/>
      <c r="AK1044" s="3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48"/>
      <c r="BL1044" s="3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</row>
    <row r="1045" spans="1:89" ht="12.75" customHeight="1" x14ac:dyDescent="0.35">
      <c r="A1045" s="15">
        <f t="shared" si="70"/>
        <v>44022</v>
      </c>
      <c r="B1045" s="107">
        <v>15943937</v>
      </c>
      <c r="C1045" s="4">
        <f t="shared" si="71"/>
        <v>664330.70833333337</v>
      </c>
      <c r="D1045">
        <f t="shared" si="72"/>
        <v>2020</v>
      </c>
      <c r="E1045">
        <f t="shared" si="73"/>
        <v>7</v>
      </c>
      <c r="F1045" s="33">
        <v>10190</v>
      </c>
      <c r="G1045" s="33" t="s">
        <v>29</v>
      </c>
      <c r="H1045" s="33">
        <v>24</v>
      </c>
      <c r="I1045" s="33" t="s">
        <v>74</v>
      </c>
      <c r="J1045" s="34">
        <v>44022</v>
      </c>
      <c r="K1045" s="33"/>
      <c r="L1045" s="33"/>
      <c r="M1045" s="33"/>
      <c r="N1045" s="33"/>
      <c r="O1045" s="33"/>
      <c r="P1045" s="33"/>
      <c r="Q1045" s="33"/>
      <c r="R1045" s="33"/>
      <c r="S1045" s="33"/>
      <c r="T1045" s="33"/>
      <c r="U1045" s="33"/>
      <c r="V1045" s="33"/>
      <c r="W1045" s="33"/>
      <c r="X1045" s="33"/>
      <c r="Y1045" s="33"/>
      <c r="Z1045" s="33"/>
      <c r="AA1045" s="33"/>
      <c r="AB1045" s="33"/>
      <c r="AC1045" s="33"/>
      <c r="AD1045" s="33"/>
      <c r="AE1045" s="33"/>
      <c r="AF1045" s="33"/>
      <c r="AG1045" s="33"/>
      <c r="AH1045" s="33"/>
      <c r="AI1045" s="2"/>
      <c r="AK1045" s="3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48"/>
      <c r="BL1045" s="3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</row>
    <row r="1046" spans="1:89" ht="12.75" customHeight="1" x14ac:dyDescent="0.35">
      <c r="A1046" s="15">
        <f t="shared" si="70"/>
        <v>44023</v>
      </c>
      <c r="B1046" s="107">
        <v>15574477</v>
      </c>
      <c r="C1046" s="4">
        <f t="shared" si="71"/>
        <v>648936.54166666663</v>
      </c>
      <c r="D1046">
        <f t="shared" si="72"/>
        <v>2020</v>
      </c>
      <c r="E1046">
        <f t="shared" si="73"/>
        <v>7</v>
      </c>
      <c r="F1046" s="33">
        <v>10190</v>
      </c>
      <c r="G1046" s="33" t="s">
        <v>29</v>
      </c>
      <c r="H1046" s="33">
        <v>24</v>
      </c>
      <c r="I1046" s="33" t="s">
        <v>74</v>
      </c>
      <c r="J1046" s="34">
        <v>44023</v>
      </c>
      <c r="K1046" s="33"/>
      <c r="L1046" s="33"/>
      <c r="M1046" s="33"/>
      <c r="N1046" s="33"/>
      <c r="O1046" s="33"/>
      <c r="P1046" s="33"/>
      <c r="Q1046" s="33"/>
      <c r="R1046" s="33"/>
      <c r="S1046" s="33"/>
      <c r="T1046" s="33"/>
      <c r="U1046" s="33"/>
      <c r="V1046" s="33"/>
      <c r="W1046" s="33"/>
      <c r="X1046" s="33"/>
      <c r="Y1046" s="33"/>
      <c r="Z1046" s="33"/>
      <c r="AA1046" s="33"/>
      <c r="AB1046" s="33"/>
      <c r="AC1046" s="33"/>
      <c r="AD1046" s="33"/>
      <c r="AE1046" s="33"/>
      <c r="AF1046" s="33"/>
      <c r="AG1046" s="33"/>
      <c r="AH1046" s="33"/>
      <c r="AI1046" s="2"/>
      <c r="AK1046" s="3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48"/>
      <c r="BL1046" s="3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</row>
    <row r="1047" spans="1:89" ht="12.75" customHeight="1" x14ac:dyDescent="0.35">
      <c r="A1047" s="15">
        <f t="shared" si="70"/>
        <v>44024</v>
      </c>
      <c r="B1047" s="107">
        <v>14698912</v>
      </c>
      <c r="C1047" s="4">
        <f t="shared" si="71"/>
        <v>612454.66666666663</v>
      </c>
      <c r="D1047">
        <f t="shared" si="72"/>
        <v>2020</v>
      </c>
      <c r="E1047">
        <f t="shared" si="73"/>
        <v>7</v>
      </c>
      <c r="F1047" s="33">
        <v>10190</v>
      </c>
      <c r="G1047" s="33" t="s">
        <v>29</v>
      </c>
      <c r="H1047" s="33">
        <v>24</v>
      </c>
      <c r="I1047" s="33" t="s">
        <v>74</v>
      </c>
      <c r="J1047" s="34">
        <v>44024</v>
      </c>
      <c r="K1047" s="33"/>
      <c r="L1047" s="33"/>
      <c r="M1047" s="33"/>
      <c r="N1047" s="33"/>
      <c r="O1047" s="33"/>
      <c r="P1047" s="33"/>
      <c r="Q1047" s="33"/>
      <c r="R1047" s="33"/>
      <c r="S1047" s="33"/>
      <c r="T1047" s="33"/>
      <c r="U1047" s="33"/>
      <c r="V1047" s="33"/>
      <c r="W1047" s="33"/>
      <c r="X1047" s="33"/>
      <c r="Y1047" s="33"/>
      <c r="Z1047" s="33"/>
      <c r="AA1047" s="33"/>
      <c r="AB1047" s="33"/>
      <c r="AC1047" s="33"/>
      <c r="AD1047" s="33"/>
      <c r="AE1047" s="33"/>
      <c r="AF1047" s="33"/>
      <c r="AG1047" s="33"/>
      <c r="AH1047" s="33"/>
      <c r="AI1047" s="2"/>
      <c r="AK1047" s="3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48"/>
      <c r="BL1047" s="3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</row>
    <row r="1048" spans="1:89" ht="12.75" customHeight="1" x14ac:dyDescent="0.35">
      <c r="A1048" s="15">
        <f t="shared" si="70"/>
        <v>44025</v>
      </c>
      <c r="B1048" s="107">
        <v>14835560</v>
      </c>
      <c r="C1048" s="4">
        <f t="shared" si="71"/>
        <v>618148.33333333337</v>
      </c>
      <c r="D1048">
        <f t="shared" si="72"/>
        <v>2020</v>
      </c>
      <c r="E1048">
        <f t="shared" si="73"/>
        <v>7</v>
      </c>
      <c r="F1048" s="33">
        <v>10190</v>
      </c>
      <c r="G1048" s="33" t="s">
        <v>29</v>
      </c>
      <c r="H1048" s="33">
        <v>24</v>
      </c>
      <c r="I1048" s="33" t="s">
        <v>74</v>
      </c>
      <c r="J1048" s="34">
        <v>44025</v>
      </c>
      <c r="K1048" s="33"/>
      <c r="L1048" s="33"/>
      <c r="M1048" s="33"/>
      <c r="N1048" s="33"/>
      <c r="O1048" s="33"/>
      <c r="P1048" s="33"/>
      <c r="Q1048" s="33"/>
      <c r="R1048" s="33"/>
      <c r="S1048" s="33"/>
      <c r="T1048" s="33"/>
      <c r="U1048" s="33"/>
      <c r="V1048" s="33"/>
      <c r="W1048" s="33"/>
      <c r="X1048" s="33"/>
      <c r="Y1048" s="33"/>
      <c r="Z1048" s="33"/>
      <c r="AA1048" s="33"/>
      <c r="AB1048" s="33"/>
      <c r="AC1048" s="33"/>
      <c r="AD1048" s="33"/>
      <c r="AE1048" s="33"/>
      <c r="AF1048" s="33"/>
      <c r="AG1048" s="33"/>
      <c r="AH1048" s="33"/>
      <c r="AI1048" s="2"/>
      <c r="AK1048" s="3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48"/>
      <c r="BL1048" s="3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</row>
    <row r="1049" spans="1:89" ht="12.75" customHeight="1" x14ac:dyDescent="0.35">
      <c r="A1049" s="15">
        <f t="shared" si="70"/>
        <v>44026</v>
      </c>
      <c r="B1049" s="107">
        <v>15366823</v>
      </c>
      <c r="C1049" s="4">
        <f t="shared" si="71"/>
        <v>640284.29166666663</v>
      </c>
      <c r="D1049">
        <f t="shared" si="72"/>
        <v>2020</v>
      </c>
      <c r="E1049">
        <f t="shared" si="73"/>
        <v>7</v>
      </c>
      <c r="F1049" s="33">
        <v>10190</v>
      </c>
      <c r="G1049" s="33" t="s">
        <v>29</v>
      </c>
      <c r="H1049" s="33">
        <v>24</v>
      </c>
      <c r="I1049" s="33" t="s">
        <v>74</v>
      </c>
      <c r="J1049" s="34">
        <v>44026</v>
      </c>
      <c r="K1049" s="33"/>
      <c r="L1049" s="33"/>
      <c r="M1049" s="33"/>
      <c r="N1049" s="33"/>
      <c r="O1049" s="33"/>
      <c r="P1049" s="33"/>
      <c r="Q1049" s="33"/>
      <c r="R1049" s="33"/>
      <c r="S1049" s="33"/>
      <c r="T1049" s="33"/>
      <c r="U1049" s="33"/>
      <c r="V1049" s="33"/>
      <c r="W1049" s="33"/>
      <c r="X1049" s="33"/>
      <c r="Y1049" s="33"/>
      <c r="Z1049" s="33"/>
      <c r="AA1049" s="33"/>
      <c r="AB1049" s="33"/>
      <c r="AC1049" s="33"/>
      <c r="AD1049" s="33"/>
      <c r="AE1049" s="33"/>
      <c r="AF1049" s="33"/>
      <c r="AG1049" s="33"/>
      <c r="AH1049" s="33"/>
      <c r="AI1049" s="2"/>
      <c r="AK1049" s="3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48"/>
      <c r="BL1049" s="3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</row>
    <row r="1050" spans="1:89" ht="12.75" customHeight="1" x14ac:dyDescent="0.35">
      <c r="A1050" s="15">
        <f t="shared" si="70"/>
        <v>44027</v>
      </c>
      <c r="B1050" s="107">
        <v>15916309</v>
      </c>
      <c r="C1050" s="4">
        <f t="shared" si="71"/>
        <v>663179.54166666663</v>
      </c>
      <c r="D1050">
        <f t="shared" si="72"/>
        <v>2020</v>
      </c>
      <c r="E1050">
        <f t="shared" si="73"/>
        <v>7</v>
      </c>
      <c r="F1050" s="33">
        <v>10190</v>
      </c>
      <c r="G1050" s="33" t="s">
        <v>29</v>
      </c>
      <c r="H1050" s="33">
        <v>24</v>
      </c>
      <c r="I1050" s="33" t="s">
        <v>74</v>
      </c>
      <c r="J1050" s="34">
        <v>44027</v>
      </c>
      <c r="K1050" s="33"/>
      <c r="L1050" s="33"/>
      <c r="M1050" s="33"/>
      <c r="N1050" s="33"/>
      <c r="O1050" s="33"/>
      <c r="P1050" s="33"/>
      <c r="Q1050" s="33"/>
      <c r="R1050" s="33"/>
      <c r="S1050" s="33"/>
      <c r="T1050" s="33"/>
      <c r="U1050" s="33"/>
      <c r="V1050" s="33"/>
      <c r="W1050" s="33"/>
      <c r="X1050" s="33"/>
      <c r="Y1050" s="33"/>
      <c r="Z1050" s="33"/>
      <c r="AA1050" s="33"/>
      <c r="AB1050" s="33"/>
      <c r="AC1050" s="33"/>
      <c r="AD1050" s="33"/>
      <c r="AE1050" s="33"/>
      <c r="AF1050" s="33"/>
      <c r="AG1050" s="33"/>
      <c r="AH1050" s="33"/>
      <c r="AI1050" s="2"/>
      <c r="AK1050" s="3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48"/>
      <c r="BL1050" s="3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</row>
    <row r="1051" spans="1:89" ht="12.75" customHeight="1" x14ac:dyDescent="0.35">
      <c r="A1051" s="15">
        <f t="shared" si="70"/>
        <v>44028</v>
      </c>
      <c r="B1051" s="107">
        <v>16125776</v>
      </c>
      <c r="C1051" s="4">
        <f t="shared" si="71"/>
        <v>671907.33333333337</v>
      </c>
      <c r="D1051">
        <f t="shared" si="72"/>
        <v>2020</v>
      </c>
      <c r="E1051">
        <f t="shared" si="73"/>
        <v>7</v>
      </c>
      <c r="F1051" s="33">
        <v>10190</v>
      </c>
      <c r="G1051" s="33" t="s">
        <v>29</v>
      </c>
      <c r="H1051" s="33">
        <v>24</v>
      </c>
      <c r="I1051" s="33" t="s">
        <v>74</v>
      </c>
      <c r="J1051" s="34">
        <v>44028</v>
      </c>
      <c r="K1051" s="33"/>
      <c r="L1051" s="33"/>
      <c r="M1051" s="33"/>
      <c r="N1051" s="33"/>
      <c r="O1051" s="33"/>
      <c r="P1051" s="33"/>
      <c r="Q1051" s="33"/>
      <c r="R1051" s="33"/>
      <c r="S1051" s="33"/>
      <c r="T1051" s="33"/>
      <c r="U1051" s="33"/>
      <c r="V1051" s="33"/>
      <c r="W1051" s="33"/>
      <c r="X1051" s="33"/>
      <c r="Y1051" s="33"/>
      <c r="Z1051" s="33"/>
      <c r="AA1051" s="33"/>
      <c r="AB1051" s="33"/>
      <c r="AC1051" s="33"/>
      <c r="AD1051" s="33"/>
      <c r="AE1051" s="33"/>
      <c r="AF1051" s="33"/>
      <c r="AG1051" s="33"/>
      <c r="AH1051" s="33"/>
      <c r="AI1051" s="2"/>
      <c r="AK1051" s="3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48"/>
      <c r="BL1051" s="3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</row>
    <row r="1052" spans="1:89" ht="12.75" customHeight="1" x14ac:dyDescent="0.35">
      <c r="A1052" s="15">
        <f t="shared" si="70"/>
        <v>44029</v>
      </c>
      <c r="B1052" s="107">
        <v>15568829</v>
      </c>
      <c r="C1052" s="4">
        <f t="shared" si="71"/>
        <v>648701.20833333337</v>
      </c>
      <c r="D1052">
        <f t="shared" si="72"/>
        <v>2020</v>
      </c>
      <c r="E1052">
        <f t="shared" si="73"/>
        <v>7</v>
      </c>
      <c r="F1052" s="33">
        <v>10190</v>
      </c>
      <c r="G1052" s="33" t="s">
        <v>29</v>
      </c>
      <c r="H1052" s="33">
        <v>24</v>
      </c>
      <c r="I1052" s="33" t="s">
        <v>74</v>
      </c>
      <c r="J1052" s="34">
        <v>44029</v>
      </c>
      <c r="K1052" s="33"/>
      <c r="L1052" s="33"/>
      <c r="M1052" s="33"/>
      <c r="N1052" s="33"/>
      <c r="O1052" s="33"/>
      <c r="P1052" s="33"/>
      <c r="Q1052" s="33"/>
      <c r="R1052" s="33"/>
      <c r="S1052" s="33"/>
      <c r="T1052" s="33"/>
      <c r="U1052" s="33"/>
      <c r="V1052" s="33"/>
      <c r="W1052" s="33"/>
      <c r="X1052" s="33"/>
      <c r="Y1052" s="33"/>
      <c r="Z1052" s="33"/>
      <c r="AA1052" s="33"/>
      <c r="AB1052" s="33"/>
      <c r="AC1052" s="33"/>
      <c r="AD1052" s="33"/>
      <c r="AE1052" s="33"/>
      <c r="AF1052" s="33"/>
      <c r="AG1052" s="33"/>
      <c r="AH1052" s="33"/>
      <c r="AI1052" s="2"/>
      <c r="AK1052" s="3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48"/>
      <c r="BL1052" s="3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</row>
    <row r="1053" spans="1:89" ht="12.75" customHeight="1" x14ac:dyDescent="0.35">
      <c r="A1053" s="15">
        <f t="shared" si="70"/>
        <v>44030</v>
      </c>
      <c r="B1053" s="107">
        <v>15950852</v>
      </c>
      <c r="C1053" s="4">
        <f t="shared" si="71"/>
        <v>664618.83333333337</v>
      </c>
      <c r="D1053">
        <f t="shared" si="72"/>
        <v>2020</v>
      </c>
      <c r="E1053">
        <f t="shared" si="73"/>
        <v>7</v>
      </c>
      <c r="F1053" s="33">
        <v>10190</v>
      </c>
      <c r="G1053" s="33" t="s">
        <v>29</v>
      </c>
      <c r="H1053" s="33">
        <v>24</v>
      </c>
      <c r="I1053" s="33" t="s">
        <v>74</v>
      </c>
      <c r="J1053" s="34">
        <v>44030</v>
      </c>
      <c r="K1053" s="33"/>
      <c r="L1053" s="33"/>
      <c r="M1053" s="33"/>
      <c r="N1053" s="33"/>
      <c r="O1053" s="33"/>
      <c r="P1053" s="33"/>
      <c r="Q1053" s="33"/>
      <c r="R1053" s="33"/>
      <c r="S1053" s="33"/>
      <c r="T1053" s="33"/>
      <c r="U1053" s="33"/>
      <c r="V1053" s="33"/>
      <c r="W1053" s="33"/>
      <c r="X1053" s="33"/>
      <c r="Y1053" s="33"/>
      <c r="Z1053" s="33"/>
      <c r="AA1053" s="33"/>
      <c r="AB1053" s="33"/>
      <c r="AC1053" s="33"/>
      <c r="AD1053" s="33"/>
      <c r="AE1053" s="33"/>
      <c r="AF1053" s="33"/>
      <c r="AG1053" s="33"/>
      <c r="AH1053" s="33"/>
      <c r="AI1053" s="2"/>
      <c r="AK1053" s="3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48"/>
      <c r="BL1053" s="3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</row>
    <row r="1054" spans="1:89" ht="12.75" customHeight="1" x14ac:dyDescent="0.35">
      <c r="A1054" s="15">
        <f t="shared" si="70"/>
        <v>44031</v>
      </c>
      <c r="B1054" s="107">
        <v>16034004</v>
      </c>
      <c r="C1054" s="4">
        <f t="shared" si="71"/>
        <v>668083.5</v>
      </c>
      <c r="D1054">
        <f t="shared" si="72"/>
        <v>2020</v>
      </c>
      <c r="E1054">
        <f t="shared" si="73"/>
        <v>7</v>
      </c>
      <c r="F1054" s="33">
        <v>10190</v>
      </c>
      <c r="G1054" s="33" t="s">
        <v>29</v>
      </c>
      <c r="H1054" s="33">
        <v>24</v>
      </c>
      <c r="I1054" s="33" t="s">
        <v>74</v>
      </c>
      <c r="J1054" s="34">
        <v>44031</v>
      </c>
      <c r="K1054" s="33"/>
      <c r="L1054" s="33"/>
      <c r="M1054" s="33"/>
      <c r="N1054" s="33"/>
      <c r="O1054" s="33"/>
      <c r="P1054" s="33"/>
      <c r="Q1054" s="33"/>
      <c r="R1054" s="33"/>
      <c r="S1054" s="33"/>
      <c r="T1054" s="33"/>
      <c r="U1054" s="33"/>
      <c r="V1054" s="33"/>
      <c r="W1054" s="33"/>
      <c r="X1054" s="33"/>
      <c r="Y1054" s="33"/>
      <c r="Z1054" s="33"/>
      <c r="AA1054" s="33"/>
      <c r="AB1054" s="33"/>
      <c r="AC1054" s="33"/>
      <c r="AD1054" s="33"/>
      <c r="AE1054" s="33"/>
      <c r="AF1054" s="33"/>
      <c r="AG1054" s="33"/>
      <c r="AH1054" s="33"/>
      <c r="AI1054" s="2"/>
      <c r="AK1054" s="3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48"/>
      <c r="BL1054" s="3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</row>
    <row r="1055" spans="1:89" ht="12.75" customHeight="1" x14ac:dyDescent="0.35">
      <c r="A1055" s="15">
        <f t="shared" si="70"/>
        <v>44032</v>
      </c>
      <c r="B1055" s="107">
        <v>16805342</v>
      </c>
      <c r="C1055" s="4">
        <f t="shared" si="71"/>
        <v>700222.58333333337</v>
      </c>
      <c r="D1055">
        <f t="shared" si="72"/>
        <v>2020</v>
      </c>
      <c r="E1055">
        <f t="shared" si="73"/>
        <v>7</v>
      </c>
      <c r="F1055" s="33">
        <v>10190</v>
      </c>
      <c r="G1055" s="33" t="s">
        <v>29</v>
      </c>
      <c r="H1055" s="33">
        <v>24</v>
      </c>
      <c r="I1055" s="33" t="s">
        <v>74</v>
      </c>
      <c r="J1055" s="34">
        <v>44032</v>
      </c>
      <c r="K1055" s="33"/>
      <c r="L1055" s="33"/>
      <c r="M1055" s="33"/>
      <c r="N1055" s="33"/>
      <c r="O1055" s="33"/>
      <c r="P1055" s="33"/>
      <c r="Q1055" s="33"/>
      <c r="R1055" s="33"/>
      <c r="S1055" s="33"/>
      <c r="T1055" s="33"/>
      <c r="U1055" s="33"/>
      <c r="V1055" s="33"/>
      <c r="W1055" s="33"/>
      <c r="X1055" s="33"/>
      <c r="Y1055" s="33"/>
      <c r="Z1055" s="33"/>
      <c r="AA1055" s="33"/>
      <c r="AB1055" s="33"/>
      <c r="AC1055" s="33"/>
      <c r="AD1055" s="33"/>
      <c r="AE1055" s="33"/>
      <c r="AF1055" s="33"/>
      <c r="AG1055" s="33"/>
      <c r="AH1055" s="33"/>
      <c r="AI1055" s="2"/>
      <c r="AK1055" s="3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48"/>
      <c r="BL1055" s="3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</row>
    <row r="1056" spans="1:89" ht="12.75" customHeight="1" x14ac:dyDescent="0.35">
      <c r="A1056" s="15">
        <f t="shared" si="70"/>
        <v>44033</v>
      </c>
      <c r="B1056" s="107">
        <v>16992937</v>
      </c>
      <c r="C1056" s="4">
        <f t="shared" si="71"/>
        <v>708039.04166666663</v>
      </c>
      <c r="D1056">
        <f t="shared" si="72"/>
        <v>2020</v>
      </c>
      <c r="E1056">
        <f t="shared" si="73"/>
        <v>7</v>
      </c>
      <c r="F1056" s="33">
        <v>10190</v>
      </c>
      <c r="G1056" s="33" t="s">
        <v>29</v>
      </c>
      <c r="H1056" s="33">
        <v>24</v>
      </c>
      <c r="I1056" s="33" t="s">
        <v>74</v>
      </c>
      <c r="J1056" s="34">
        <v>44033</v>
      </c>
      <c r="K1056" s="33"/>
      <c r="L1056" s="33"/>
      <c r="M1056" s="33"/>
      <c r="N1056" s="33"/>
      <c r="O1056" s="33"/>
      <c r="P1056" s="33"/>
      <c r="Q1056" s="33"/>
      <c r="R1056" s="33"/>
      <c r="S1056" s="33"/>
      <c r="T1056" s="33"/>
      <c r="U1056" s="33"/>
      <c r="V1056" s="33"/>
      <c r="W1056" s="33"/>
      <c r="X1056" s="33"/>
      <c r="Y1056" s="33"/>
      <c r="Z1056" s="33"/>
      <c r="AA1056" s="33"/>
      <c r="AB1056" s="33"/>
      <c r="AC1056" s="33"/>
      <c r="AD1056" s="33"/>
      <c r="AE1056" s="33"/>
      <c r="AF1056" s="33"/>
      <c r="AG1056" s="33"/>
      <c r="AH1056" s="33"/>
      <c r="AI1056" s="2"/>
      <c r="AK1056" s="3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48"/>
      <c r="BL1056" s="3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</row>
    <row r="1057" spans="1:89" ht="12.75" customHeight="1" x14ac:dyDescent="0.35">
      <c r="A1057" s="15">
        <f t="shared" ref="A1057:A1120" si="74">J1057</f>
        <v>44034</v>
      </c>
      <c r="B1057" s="107">
        <v>17135082</v>
      </c>
      <c r="C1057" s="4">
        <f t="shared" ref="C1057:C1120" si="75">B1057/H1057</f>
        <v>713961.75</v>
      </c>
      <c r="D1057">
        <f t="shared" ref="D1057:D1120" si="76">YEAR(J1057)</f>
        <v>2020</v>
      </c>
      <c r="E1057">
        <f t="shared" ref="E1057:E1120" si="77">MONTH(J1057)</f>
        <v>7</v>
      </c>
      <c r="F1057" s="33">
        <v>10190</v>
      </c>
      <c r="G1057" s="33" t="s">
        <v>29</v>
      </c>
      <c r="H1057" s="33">
        <v>24</v>
      </c>
      <c r="I1057" s="33" t="s">
        <v>74</v>
      </c>
      <c r="J1057" s="34">
        <v>44034</v>
      </c>
      <c r="K1057" s="33"/>
      <c r="L1057" s="33"/>
      <c r="M1057" s="33"/>
      <c r="N1057" s="33"/>
      <c r="O1057" s="33"/>
      <c r="P1057" s="33"/>
      <c r="Q1057" s="33"/>
      <c r="R1057" s="33"/>
      <c r="S1057" s="33"/>
      <c r="T1057" s="33"/>
      <c r="U1057" s="33"/>
      <c r="V1057" s="33"/>
      <c r="W1057" s="33"/>
      <c r="X1057" s="33"/>
      <c r="Y1057" s="33"/>
      <c r="Z1057" s="33"/>
      <c r="AA1057" s="33"/>
      <c r="AB1057" s="33"/>
      <c r="AC1057" s="33"/>
      <c r="AD1057" s="33"/>
      <c r="AE1057" s="33"/>
      <c r="AF1057" s="33"/>
      <c r="AG1057" s="33"/>
      <c r="AH1057" s="33"/>
      <c r="AI1057" s="2"/>
      <c r="AK1057" s="3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48"/>
      <c r="BL1057" s="3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</row>
    <row r="1058" spans="1:89" ht="12.75" customHeight="1" x14ac:dyDescent="0.35">
      <c r="A1058" s="15">
        <f t="shared" si="74"/>
        <v>44035</v>
      </c>
      <c r="B1058" s="107">
        <v>16740796.999999998</v>
      </c>
      <c r="C1058" s="4">
        <f t="shared" si="75"/>
        <v>697533.20833333326</v>
      </c>
      <c r="D1058">
        <f t="shared" si="76"/>
        <v>2020</v>
      </c>
      <c r="E1058">
        <f t="shared" si="77"/>
        <v>7</v>
      </c>
      <c r="F1058" s="33">
        <v>10190</v>
      </c>
      <c r="G1058" s="33" t="s">
        <v>29</v>
      </c>
      <c r="H1058" s="33">
        <v>24</v>
      </c>
      <c r="I1058" s="33" t="s">
        <v>74</v>
      </c>
      <c r="J1058" s="34">
        <v>44035</v>
      </c>
      <c r="K1058" s="33"/>
      <c r="L1058" s="33"/>
      <c r="M1058" s="33"/>
      <c r="N1058" s="33"/>
      <c r="O1058" s="33"/>
      <c r="P1058" s="33"/>
      <c r="Q1058" s="33"/>
      <c r="R1058" s="33"/>
      <c r="S1058" s="33"/>
      <c r="T1058" s="33"/>
      <c r="U1058" s="33"/>
      <c r="V1058" s="33"/>
      <c r="W1058" s="33"/>
      <c r="X1058" s="33"/>
      <c r="Y1058" s="33"/>
      <c r="Z1058" s="33"/>
      <c r="AA1058" s="33"/>
      <c r="AB1058" s="33"/>
      <c r="AC1058" s="33"/>
      <c r="AD1058" s="33"/>
      <c r="AE1058" s="33"/>
      <c r="AF1058" s="33"/>
      <c r="AG1058" s="33"/>
      <c r="AH1058" s="33"/>
      <c r="AI1058" s="2"/>
      <c r="AK1058" s="3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48"/>
      <c r="BL1058" s="3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</row>
    <row r="1059" spans="1:89" ht="12.75" customHeight="1" x14ac:dyDescent="0.35">
      <c r="A1059" s="15">
        <f t="shared" si="74"/>
        <v>44036</v>
      </c>
      <c r="B1059" s="107">
        <v>16028551</v>
      </c>
      <c r="C1059" s="4">
        <f t="shared" si="75"/>
        <v>667856.29166666663</v>
      </c>
      <c r="D1059">
        <f t="shared" si="76"/>
        <v>2020</v>
      </c>
      <c r="E1059">
        <f t="shared" si="77"/>
        <v>7</v>
      </c>
      <c r="F1059" s="33">
        <v>10190</v>
      </c>
      <c r="G1059" s="33" t="s">
        <v>29</v>
      </c>
      <c r="H1059" s="33">
        <v>24</v>
      </c>
      <c r="I1059" s="33" t="s">
        <v>74</v>
      </c>
      <c r="J1059" s="34">
        <v>44036</v>
      </c>
      <c r="K1059" s="33"/>
      <c r="L1059" s="33"/>
      <c r="M1059" s="33"/>
      <c r="N1059" s="33"/>
      <c r="O1059" s="33"/>
      <c r="P1059" s="33"/>
      <c r="Q1059" s="33"/>
      <c r="R1059" s="33"/>
      <c r="S1059" s="33"/>
      <c r="T1059" s="33"/>
      <c r="U1059" s="33"/>
      <c r="V1059" s="33"/>
      <c r="W1059" s="33"/>
      <c r="X1059" s="33"/>
      <c r="Y1059" s="33"/>
      <c r="Z1059" s="33"/>
      <c r="AA1059" s="33"/>
      <c r="AB1059" s="33"/>
      <c r="AC1059" s="33"/>
      <c r="AD1059" s="33"/>
      <c r="AE1059" s="33"/>
      <c r="AF1059" s="33"/>
      <c r="AG1059" s="33"/>
      <c r="AH1059" s="33"/>
      <c r="AI1059" s="2"/>
      <c r="AK1059" s="3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48"/>
      <c r="BL1059" s="3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</row>
    <row r="1060" spans="1:89" ht="12.75" customHeight="1" x14ac:dyDescent="0.35">
      <c r="A1060" s="15">
        <f t="shared" si="74"/>
        <v>44037</v>
      </c>
      <c r="B1060" s="107">
        <v>15714244</v>
      </c>
      <c r="C1060" s="4">
        <f t="shared" si="75"/>
        <v>654760.16666666663</v>
      </c>
      <c r="D1060">
        <f t="shared" si="76"/>
        <v>2020</v>
      </c>
      <c r="E1060">
        <f t="shared" si="77"/>
        <v>7</v>
      </c>
      <c r="F1060" s="33">
        <v>10190</v>
      </c>
      <c r="G1060" s="33" t="s">
        <v>29</v>
      </c>
      <c r="H1060" s="33">
        <v>24</v>
      </c>
      <c r="I1060" s="33" t="s">
        <v>74</v>
      </c>
      <c r="J1060" s="34">
        <v>44037</v>
      </c>
      <c r="K1060" s="33"/>
      <c r="L1060" s="33"/>
      <c r="M1060" s="33"/>
      <c r="N1060" s="33"/>
      <c r="O1060" s="33"/>
      <c r="P1060" s="33"/>
      <c r="Q1060" s="33"/>
      <c r="R1060" s="33"/>
      <c r="S1060" s="33"/>
      <c r="T1060" s="33"/>
      <c r="U1060" s="33"/>
      <c r="V1060" s="33"/>
      <c r="W1060" s="33"/>
      <c r="X1060" s="33"/>
      <c r="Y1060" s="33"/>
      <c r="Z1060" s="33"/>
      <c r="AA1060" s="33"/>
      <c r="AB1060" s="33"/>
      <c r="AC1060" s="33"/>
      <c r="AD1060" s="33"/>
      <c r="AE1060" s="33"/>
      <c r="AF1060" s="33"/>
      <c r="AG1060" s="33"/>
      <c r="AH1060" s="33"/>
      <c r="AI1060" s="2"/>
      <c r="AK1060" s="3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48"/>
      <c r="BL1060" s="3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</row>
    <row r="1061" spans="1:89" ht="12.75" customHeight="1" x14ac:dyDescent="0.35">
      <c r="A1061" s="15">
        <f t="shared" si="74"/>
        <v>44038</v>
      </c>
      <c r="B1061" s="107">
        <v>16064859</v>
      </c>
      <c r="C1061" s="4">
        <f t="shared" si="75"/>
        <v>669369.125</v>
      </c>
      <c r="D1061">
        <f t="shared" si="76"/>
        <v>2020</v>
      </c>
      <c r="E1061">
        <f t="shared" si="77"/>
        <v>7</v>
      </c>
      <c r="F1061" s="33">
        <v>10190</v>
      </c>
      <c r="G1061" s="33" t="s">
        <v>29</v>
      </c>
      <c r="H1061" s="33">
        <v>24</v>
      </c>
      <c r="I1061" s="33" t="s">
        <v>74</v>
      </c>
      <c r="J1061" s="34">
        <v>44038</v>
      </c>
      <c r="K1061" s="33"/>
      <c r="L1061" s="33"/>
      <c r="M1061" s="33"/>
      <c r="N1061" s="33"/>
      <c r="O1061" s="33"/>
      <c r="P1061" s="33"/>
      <c r="Q1061" s="33"/>
      <c r="R1061" s="33"/>
      <c r="S1061" s="33"/>
      <c r="T1061" s="33"/>
      <c r="U1061" s="33"/>
      <c r="V1061" s="33"/>
      <c r="W1061" s="33"/>
      <c r="X1061" s="33"/>
      <c r="Y1061" s="33"/>
      <c r="Z1061" s="33"/>
      <c r="AA1061" s="33"/>
      <c r="AB1061" s="33"/>
      <c r="AC1061" s="33"/>
      <c r="AD1061" s="33"/>
      <c r="AE1061" s="33"/>
      <c r="AF1061" s="33"/>
      <c r="AG1061" s="33"/>
      <c r="AH1061" s="33"/>
      <c r="AI1061" s="2"/>
      <c r="AK1061" s="3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48"/>
      <c r="BL1061" s="3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</row>
    <row r="1062" spans="1:89" ht="12.75" customHeight="1" x14ac:dyDescent="0.35">
      <c r="A1062" s="15">
        <f t="shared" si="74"/>
        <v>44039</v>
      </c>
      <c r="B1062" s="107">
        <v>16875928</v>
      </c>
      <c r="C1062" s="4">
        <f t="shared" si="75"/>
        <v>703163.66666666663</v>
      </c>
      <c r="D1062">
        <f t="shared" si="76"/>
        <v>2020</v>
      </c>
      <c r="E1062">
        <f t="shared" si="77"/>
        <v>7</v>
      </c>
      <c r="F1062" s="33">
        <v>10190</v>
      </c>
      <c r="G1062" s="33" t="s">
        <v>29</v>
      </c>
      <c r="H1062" s="33">
        <v>24</v>
      </c>
      <c r="I1062" s="33" t="s">
        <v>74</v>
      </c>
      <c r="J1062" s="34">
        <v>44039</v>
      </c>
      <c r="K1062" s="33"/>
      <c r="L1062" s="33"/>
      <c r="M1062" s="33"/>
      <c r="N1062" s="33"/>
      <c r="O1062" s="33"/>
      <c r="P1062" s="33"/>
      <c r="Q1062" s="33"/>
      <c r="R1062" s="33"/>
      <c r="S1062" s="33"/>
      <c r="T1062" s="33"/>
      <c r="U1062" s="33"/>
      <c r="V1062" s="33"/>
      <c r="W1062" s="33"/>
      <c r="X1062" s="33"/>
      <c r="Y1062" s="33"/>
      <c r="Z1062" s="33"/>
      <c r="AA1062" s="33"/>
      <c r="AB1062" s="33"/>
      <c r="AC1062" s="33"/>
      <c r="AD1062" s="33"/>
      <c r="AE1062" s="33"/>
      <c r="AF1062" s="33"/>
      <c r="AG1062" s="33"/>
      <c r="AH1062" s="33"/>
      <c r="AI1062" s="2"/>
      <c r="AK1062" s="3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48"/>
      <c r="BL1062" s="3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</row>
    <row r="1063" spans="1:89" ht="12.75" customHeight="1" x14ac:dyDescent="0.35">
      <c r="A1063" s="15">
        <f t="shared" si="74"/>
        <v>44040</v>
      </c>
      <c r="B1063" s="107">
        <v>17091058</v>
      </c>
      <c r="C1063" s="4">
        <f t="shared" si="75"/>
        <v>712127.41666666663</v>
      </c>
      <c r="D1063">
        <f t="shared" si="76"/>
        <v>2020</v>
      </c>
      <c r="E1063">
        <f t="shared" si="77"/>
        <v>7</v>
      </c>
      <c r="F1063" s="33">
        <v>10190</v>
      </c>
      <c r="G1063" s="33" t="s">
        <v>29</v>
      </c>
      <c r="H1063" s="33">
        <v>24</v>
      </c>
      <c r="I1063" s="33" t="s">
        <v>74</v>
      </c>
      <c r="J1063" s="34">
        <v>44040</v>
      </c>
      <c r="K1063" s="33"/>
      <c r="L1063" s="33"/>
      <c r="M1063" s="33"/>
      <c r="N1063" s="33"/>
      <c r="O1063" s="33"/>
      <c r="P1063" s="33"/>
      <c r="Q1063" s="33"/>
      <c r="R1063" s="33"/>
      <c r="S1063" s="33"/>
      <c r="T1063" s="33"/>
      <c r="U1063" s="33"/>
      <c r="V1063" s="33"/>
      <c r="W1063" s="33"/>
      <c r="X1063" s="33"/>
      <c r="Y1063" s="33"/>
      <c r="Z1063" s="33"/>
      <c r="AA1063" s="33"/>
      <c r="AB1063" s="33"/>
      <c r="AC1063" s="33"/>
      <c r="AD1063" s="33"/>
      <c r="AE1063" s="33"/>
      <c r="AF1063" s="33"/>
      <c r="AG1063" s="33"/>
      <c r="AH1063" s="33"/>
      <c r="AI1063" s="2"/>
      <c r="AK1063" s="3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48"/>
      <c r="BL1063" s="3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</row>
    <row r="1064" spans="1:89" ht="12.75" customHeight="1" x14ac:dyDescent="0.35">
      <c r="A1064" s="15">
        <f t="shared" si="74"/>
        <v>44041</v>
      </c>
      <c r="B1064" s="107">
        <v>17223606</v>
      </c>
      <c r="C1064" s="4">
        <f t="shared" si="75"/>
        <v>717650.25</v>
      </c>
      <c r="D1064">
        <f t="shared" si="76"/>
        <v>2020</v>
      </c>
      <c r="E1064">
        <f t="shared" si="77"/>
        <v>7</v>
      </c>
      <c r="F1064" s="33">
        <v>10190</v>
      </c>
      <c r="G1064" s="33" t="s">
        <v>29</v>
      </c>
      <c r="H1064" s="33">
        <v>24</v>
      </c>
      <c r="I1064" s="33" t="s">
        <v>74</v>
      </c>
      <c r="J1064" s="34">
        <v>44041</v>
      </c>
      <c r="K1064" s="33"/>
      <c r="L1064" s="33"/>
      <c r="M1064" s="33"/>
      <c r="N1064" s="33"/>
      <c r="O1064" s="33"/>
      <c r="P1064" s="33"/>
      <c r="Q1064" s="33"/>
      <c r="R1064" s="33"/>
      <c r="S1064" s="33"/>
      <c r="T1064" s="33"/>
      <c r="U1064" s="33"/>
      <c r="V1064" s="33"/>
      <c r="W1064" s="33"/>
      <c r="X1064" s="33"/>
      <c r="Y1064" s="33"/>
      <c r="Z1064" s="33"/>
      <c r="AA1064" s="33"/>
      <c r="AB1064" s="33"/>
      <c r="AC1064" s="33"/>
      <c r="AD1064" s="33"/>
      <c r="AE1064" s="33"/>
      <c r="AF1064" s="33"/>
      <c r="AG1064" s="33"/>
      <c r="AH1064" s="33"/>
      <c r="AI1064" s="2"/>
      <c r="AK1064" s="3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48"/>
      <c r="BL1064" s="3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</row>
    <row r="1065" spans="1:89" ht="12.75" customHeight="1" x14ac:dyDescent="0.35">
      <c r="A1065" s="15">
        <f t="shared" si="74"/>
        <v>44042</v>
      </c>
      <c r="B1065" s="107">
        <v>17567179</v>
      </c>
      <c r="C1065" s="4">
        <f t="shared" si="75"/>
        <v>731965.79166666663</v>
      </c>
      <c r="D1065">
        <f t="shared" si="76"/>
        <v>2020</v>
      </c>
      <c r="E1065">
        <f t="shared" si="77"/>
        <v>7</v>
      </c>
      <c r="F1065" s="33">
        <v>10190</v>
      </c>
      <c r="G1065" s="33" t="s">
        <v>29</v>
      </c>
      <c r="H1065" s="33">
        <v>24</v>
      </c>
      <c r="I1065" s="33" t="s">
        <v>74</v>
      </c>
      <c r="J1065" s="34">
        <v>44042</v>
      </c>
      <c r="K1065" s="33"/>
      <c r="L1065" s="33"/>
      <c r="M1065" s="33"/>
      <c r="N1065" s="33"/>
      <c r="O1065" s="33"/>
      <c r="P1065" s="33"/>
      <c r="Q1065" s="33"/>
      <c r="R1065" s="33"/>
      <c r="S1065" s="33"/>
      <c r="T1065" s="33"/>
      <c r="U1065" s="33"/>
      <c r="V1065" s="33"/>
      <c r="W1065" s="33"/>
      <c r="X1065" s="33"/>
      <c r="Y1065" s="33"/>
      <c r="Z1065" s="33"/>
      <c r="AA1065" s="33"/>
      <c r="AB1065" s="33"/>
      <c r="AC1065" s="33"/>
      <c r="AD1065" s="33"/>
      <c r="AE1065" s="33"/>
      <c r="AF1065" s="33"/>
      <c r="AG1065" s="33"/>
      <c r="AH1065" s="33"/>
      <c r="AI1065" s="2"/>
      <c r="AK1065" s="3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48"/>
      <c r="BL1065" s="3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</row>
    <row r="1066" spans="1:89" ht="12.75" customHeight="1" x14ac:dyDescent="0.35">
      <c r="A1066" s="15">
        <f t="shared" si="74"/>
        <v>44043</v>
      </c>
      <c r="B1066" s="107">
        <v>17492424</v>
      </c>
      <c r="C1066" s="4">
        <f t="shared" si="75"/>
        <v>728851</v>
      </c>
      <c r="D1066">
        <f t="shared" si="76"/>
        <v>2020</v>
      </c>
      <c r="E1066">
        <f t="shared" si="77"/>
        <v>7</v>
      </c>
      <c r="F1066" s="33">
        <v>10190</v>
      </c>
      <c r="G1066" s="33" t="s">
        <v>29</v>
      </c>
      <c r="H1066" s="33">
        <v>24</v>
      </c>
      <c r="I1066" s="33" t="s">
        <v>74</v>
      </c>
      <c r="J1066" s="34">
        <v>44043</v>
      </c>
      <c r="K1066" s="33"/>
      <c r="L1066" s="33"/>
      <c r="M1066" s="33"/>
      <c r="N1066" s="33"/>
      <c r="O1066" s="33"/>
      <c r="P1066" s="33"/>
      <c r="Q1066" s="33"/>
      <c r="R1066" s="33"/>
      <c r="S1066" s="33"/>
      <c r="T1066" s="33"/>
      <c r="U1066" s="33"/>
      <c r="V1066" s="33"/>
      <c r="W1066" s="33"/>
      <c r="X1066" s="33"/>
      <c r="Y1066" s="33"/>
      <c r="Z1066" s="33"/>
      <c r="AA1066" s="33"/>
      <c r="AB1066" s="33"/>
      <c r="AC1066" s="33"/>
      <c r="AD1066" s="33"/>
      <c r="AE1066" s="33"/>
      <c r="AF1066" s="33"/>
      <c r="AG1066" s="33"/>
      <c r="AH1066" s="33"/>
      <c r="AI1066" s="2"/>
      <c r="AK1066" s="3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48"/>
      <c r="BL1066" s="3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</row>
    <row r="1067" spans="1:89" ht="12.75" customHeight="1" x14ac:dyDescent="0.35">
      <c r="A1067" s="15">
        <f t="shared" si="74"/>
        <v>44044</v>
      </c>
      <c r="B1067" s="107">
        <v>15751016</v>
      </c>
      <c r="C1067" s="4">
        <f t="shared" si="75"/>
        <v>656292.33333333337</v>
      </c>
      <c r="D1067">
        <f t="shared" si="76"/>
        <v>2020</v>
      </c>
      <c r="E1067">
        <f t="shared" si="77"/>
        <v>8</v>
      </c>
      <c r="F1067" s="33">
        <v>10190</v>
      </c>
      <c r="G1067" s="33" t="s">
        <v>29</v>
      </c>
      <c r="H1067" s="33">
        <v>24</v>
      </c>
      <c r="I1067" s="33" t="s">
        <v>74</v>
      </c>
      <c r="J1067" s="34">
        <v>44044</v>
      </c>
      <c r="K1067" s="33"/>
      <c r="L1067" s="33"/>
      <c r="M1067" s="33"/>
      <c r="N1067" s="33"/>
      <c r="O1067" s="33"/>
      <c r="P1067" s="33"/>
      <c r="Q1067" s="33"/>
      <c r="R1067" s="33"/>
      <c r="S1067" s="33"/>
      <c r="T1067" s="33"/>
      <c r="U1067" s="33"/>
      <c r="V1067" s="33"/>
      <c r="W1067" s="33"/>
      <c r="X1067" s="33"/>
      <c r="Y1067" s="33"/>
      <c r="Z1067" s="33"/>
      <c r="AA1067" s="33"/>
      <c r="AB1067" s="33"/>
      <c r="AC1067" s="33"/>
      <c r="AD1067" s="33"/>
      <c r="AE1067" s="33"/>
      <c r="AF1067" s="33"/>
      <c r="AG1067" s="33"/>
      <c r="AH1067" s="33"/>
      <c r="AI1067" s="2"/>
      <c r="AK1067" s="3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48"/>
      <c r="BL1067" s="3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</row>
    <row r="1068" spans="1:89" ht="12.75" customHeight="1" x14ac:dyDescent="0.35">
      <c r="A1068" s="15">
        <f t="shared" si="74"/>
        <v>44045</v>
      </c>
      <c r="B1068" s="107">
        <v>15339956</v>
      </c>
      <c r="C1068" s="4">
        <f t="shared" si="75"/>
        <v>639164.83333333337</v>
      </c>
      <c r="D1068">
        <f t="shared" si="76"/>
        <v>2020</v>
      </c>
      <c r="E1068">
        <f t="shared" si="77"/>
        <v>8</v>
      </c>
      <c r="F1068" s="33">
        <v>10190</v>
      </c>
      <c r="G1068" s="33" t="s">
        <v>29</v>
      </c>
      <c r="H1068" s="33">
        <v>24</v>
      </c>
      <c r="I1068" s="33" t="s">
        <v>74</v>
      </c>
      <c r="J1068" s="34">
        <v>44045</v>
      </c>
      <c r="K1068" s="33"/>
      <c r="L1068" s="33"/>
      <c r="M1068" s="33"/>
      <c r="N1068" s="33"/>
      <c r="O1068" s="33"/>
      <c r="P1068" s="33"/>
      <c r="Q1068" s="33"/>
      <c r="R1068" s="33"/>
      <c r="S1068" s="33"/>
      <c r="T1068" s="33"/>
      <c r="U1068" s="33"/>
      <c r="V1068" s="33"/>
      <c r="W1068" s="33"/>
      <c r="X1068" s="33"/>
      <c r="Y1068" s="33"/>
      <c r="Z1068" s="33"/>
      <c r="AA1068" s="33"/>
      <c r="AB1068" s="33"/>
      <c r="AC1068" s="33"/>
      <c r="AD1068" s="33"/>
      <c r="AE1068" s="33"/>
      <c r="AF1068" s="33"/>
      <c r="AG1068" s="33"/>
      <c r="AH1068" s="33"/>
      <c r="AI1068" s="2"/>
      <c r="AK1068" s="3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48"/>
      <c r="BL1068" s="3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</row>
    <row r="1069" spans="1:89" ht="12.75" customHeight="1" x14ac:dyDescent="0.35">
      <c r="A1069" s="15">
        <f t="shared" si="74"/>
        <v>44046</v>
      </c>
      <c r="B1069" s="107">
        <v>15815926</v>
      </c>
      <c r="C1069" s="4">
        <f t="shared" si="75"/>
        <v>658996.91666666663</v>
      </c>
      <c r="D1069">
        <f t="shared" si="76"/>
        <v>2020</v>
      </c>
      <c r="E1069">
        <f t="shared" si="77"/>
        <v>8</v>
      </c>
      <c r="F1069" s="33">
        <v>10190</v>
      </c>
      <c r="G1069" s="33" t="s">
        <v>29</v>
      </c>
      <c r="H1069" s="33">
        <v>24</v>
      </c>
      <c r="I1069" s="33" t="s">
        <v>74</v>
      </c>
      <c r="J1069" s="34">
        <v>44046</v>
      </c>
      <c r="K1069" s="33"/>
      <c r="L1069" s="33"/>
      <c r="M1069" s="33"/>
      <c r="N1069" s="33"/>
      <c r="O1069" s="33"/>
      <c r="P1069" s="33"/>
      <c r="Q1069" s="33"/>
      <c r="R1069" s="33"/>
      <c r="S1069" s="33"/>
      <c r="T1069" s="33"/>
      <c r="U1069" s="33"/>
      <c r="V1069" s="33"/>
      <c r="W1069" s="33"/>
      <c r="X1069" s="33"/>
      <c r="Y1069" s="33"/>
      <c r="Z1069" s="33"/>
      <c r="AA1069" s="33"/>
      <c r="AB1069" s="33"/>
      <c r="AC1069" s="33"/>
      <c r="AD1069" s="33"/>
      <c r="AE1069" s="33"/>
      <c r="AF1069" s="33"/>
      <c r="AG1069" s="33"/>
      <c r="AH1069" s="33"/>
      <c r="AI1069" s="2"/>
      <c r="AK1069" s="3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48"/>
      <c r="BL1069" s="3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</row>
    <row r="1070" spans="1:89" ht="12.75" customHeight="1" x14ac:dyDescent="0.35">
      <c r="A1070" s="15">
        <f t="shared" si="74"/>
        <v>44047</v>
      </c>
      <c r="B1070" s="107">
        <v>15888805</v>
      </c>
      <c r="C1070" s="4">
        <f t="shared" si="75"/>
        <v>662033.54166666663</v>
      </c>
      <c r="D1070">
        <f t="shared" si="76"/>
        <v>2020</v>
      </c>
      <c r="E1070">
        <f t="shared" si="77"/>
        <v>8</v>
      </c>
      <c r="F1070" s="33">
        <v>10190</v>
      </c>
      <c r="G1070" s="33" t="s">
        <v>29</v>
      </c>
      <c r="H1070" s="33">
        <v>24</v>
      </c>
      <c r="I1070" s="33" t="s">
        <v>74</v>
      </c>
      <c r="J1070" s="34">
        <v>44047</v>
      </c>
      <c r="K1070" s="33"/>
      <c r="L1070" s="33"/>
      <c r="M1070" s="33"/>
      <c r="N1070" s="33"/>
      <c r="O1070" s="33"/>
      <c r="P1070" s="33"/>
      <c r="Q1070" s="33"/>
      <c r="R1070" s="33"/>
      <c r="S1070" s="33"/>
      <c r="T1070" s="33"/>
      <c r="U1070" s="33"/>
      <c r="V1070" s="33"/>
      <c r="W1070" s="33"/>
      <c r="X1070" s="33"/>
      <c r="Y1070" s="33"/>
      <c r="Z1070" s="33"/>
      <c r="AA1070" s="33"/>
      <c r="AB1070" s="33"/>
      <c r="AC1070" s="33"/>
      <c r="AD1070" s="33"/>
      <c r="AE1070" s="33"/>
      <c r="AF1070" s="33"/>
      <c r="AG1070" s="33"/>
      <c r="AH1070" s="33"/>
      <c r="AI1070" s="2"/>
      <c r="AK1070" s="3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48"/>
      <c r="BL1070" s="3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</row>
    <row r="1071" spans="1:89" ht="12.75" customHeight="1" x14ac:dyDescent="0.35">
      <c r="A1071" s="15">
        <f t="shared" si="74"/>
        <v>44048</v>
      </c>
      <c r="B1071" s="107">
        <v>16077111</v>
      </c>
      <c r="C1071" s="4">
        <f t="shared" si="75"/>
        <v>669879.625</v>
      </c>
      <c r="D1071">
        <f t="shared" si="76"/>
        <v>2020</v>
      </c>
      <c r="E1071">
        <f t="shared" si="77"/>
        <v>8</v>
      </c>
      <c r="F1071" s="33">
        <v>10190</v>
      </c>
      <c r="G1071" s="33" t="s">
        <v>29</v>
      </c>
      <c r="H1071" s="33">
        <v>24</v>
      </c>
      <c r="I1071" s="33" t="s">
        <v>74</v>
      </c>
      <c r="J1071" s="34">
        <v>44048</v>
      </c>
      <c r="K1071" s="33"/>
      <c r="L1071" s="33"/>
      <c r="M1071" s="33"/>
      <c r="N1071" s="33"/>
      <c r="O1071" s="33"/>
      <c r="P1071" s="33"/>
      <c r="Q1071" s="33"/>
      <c r="R1071" s="33"/>
      <c r="S1071" s="33"/>
      <c r="T1071" s="33"/>
      <c r="U1071" s="33"/>
      <c r="V1071" s="33"/>
      <c r="W1071" s="33"/>
      <c r="X1071" s="33"/>
      <c r="Y1071" s="33"/>
      <c r="Z1071" s="33"/>
      <c r="AA1071" s="33"/>
      <c r="AB1071" s="33"/>
      <c r="AC1071" s="33"/>
      <c r="AD1071" s="33"/>
      <c r="AE1071" s="33"/>
      <c r="AF1071" s="33"/>
      <c r="AG1071" s="33"/>
      <c r="AH1071" s="33"/>
      <c r="AI1071" s="2"/>
      <c r="AK1071" s="3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48"/>
      <c r="BL1071" s="3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</row>
    <row r="1072" spans="1:89" ht="12.75" customHeight="1" x14ac:dyDescent="0.35">
      <c r="A1072" s="15">
        <f t="shared" si="74"/>
        <v>44049</v>
      </c>
      <c r="B1072" s="107">
        <v>15111109</v>
      </c>
      <c r="C1072" s="4">
        <f t="shared" si="75"/>
        <v>629629.54166666663</v>
      </c>
      <c r="D1072">
        <f t="shared" si="76"/>
        <v>2020</v>
      </c>
      <c r="E1072">
        <f t="shared" si="77"/>
        <v>8</v>
      </c>
      <c r="F1072" s="33">
        <v>10190</v>
      </c>
      <c r="G1072" s="33" t="s">
        <v>29</v>
      </c>
      <c r="H1072" s="33">
        <v>24</v>
      </c>
      <c r="I1072" s="33" t="s">
        <v>74</v>
      </c>
      <c r="J1072" s="34">
        <v>44049</v>
      </c>
      <c r="K1072" s="33"/>
      <c r="L1072" s="33"/>
      <c r="M1072" s="33"/>
      <c r="N1072" s="33"/>
      <c r="O1072" s="33"/>
      <c r="P1072" s="33"/>
      <c r="Q1072" s="33"/>
      <c r="R1072" s="33"/>
      <c r="S1072" s="33"/>
      <c r="T1072" s="33"/>
      <c r="U1072" s="33"/>
      <c r="V1072" s="33"/>
      <c r="W1072" s="33"/>
      <c r="X1072" s="33"/>
      <c r="Y1072" s="33"/>
      <c r="Z1072" s="33"/>
      <c r="AA1072" s="33"/>
      <c r="AB1072" s="33"/>
      <c r="AC1072" s="33"/>
      <c r="AD1072" s="33"/>
      <c r="AE1072" s="33"/>
      <c r="AF1072" s="33"/>
      <c r="AG1072" s="33"/>
      <c r="AH1072" s="33"/>
      <c r="AI1072" s="2"/>
      <c r="AK1072" s="3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48"/>
      <c r="BL1072" s="3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</row>
    <row r="1073" spans="1:89" ht="12.75" customHeight="1" x14ac:dyDescent="0.35">
      <c r="A1073" s="15">
        <f t="shared" si="74"/>
        <v>44050</v>
      </c>
      <c r="B1073" s="107">
        <v>14872944</v>
      </c>
      <c r="C1073" s="4">
        <f t="shared" si="75"/>
        <v>619706</v>
      </c>
      <c r="D1073">
        <f t="shared" si="76"/>
        <v>2020</v>
      </c>
      <c r="E1073">
        <f t="shared" si="77"/>
        <v>8</v>
      </c>
      <c r="F1073" s="33">
        <v>10190</v>
      </c>
      <c r="G1073" s="33" t="s">
        <v>29</v>
      </c>
      <c r="H1073" s="33">
        <v>24</v>
      </c>
      <c r="I1073" s="33" t="s">
        <v>74</v>
      </c>
      <c r="J1073" s="34">
        <v>44050</v>
      </c>
      <c r="K1073" s="33"/>
      <c r="L1073" s="33"/>
      <c r="M1073" s="33"/>
      <c r="N1073" s="33"/>
      <c r="O1073" s="33"/>
      <c r="P1073" s="33"/>
      <c r="Q1073" s="33"/>
      <c r="R1073" s="33"/>
      <c r="S1073" s="33"/>
      <c r="T1073" s="33"/>
      <c r="U1073" s="33"/>
      <c r="V1073" s="33"/>
      <c r="W1073" s="33"/>
      <c r="X1073" s="33"/>
      <c r="Y1073" s="33"/>
      <c r="Z1073" s="33"/>
      <c r="AA1073" s="33"/>
      <c r="AB1073" s="33"/>
      <c r="AC1073" s="33"/>
      <c r="AD1073" s="33"/>
      <c r="AE1073" s="33"/>
      <c r="AF1073" s="33"/>
      <c r="AG1073" s="33"/>
      <c r="AH1073" s="33"/>
      <c r="AI1073" s="2"/>
      <c r="AK1073" s="3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48"/>
      <c r="BL1073" s="3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</row>
    <row r="1074" spans="1:89" ht="12.75" customHeight="1" x14ac:dyDescent="0.35">
      <c r="A1074" s="15">
        <f t="shared" si="74"/>
        <v>44051</v>
      </c>
      <c r="B1074" s="107">
        <v>14641454</v>
      </c>
      <c r="C1074" s="4">
        <f t="shared" si="75"/>
        <v>610060.58333333337</v>
      </c>
      <c r="D1074">
        <f t="shared" si="76"/>
        <v>2020</v>
      </c>
      <c r="E1074">
        <f t="shared" si="77"/>
        <v>8</v>
      </c>
      <c r="F1074" s="33">
        <v>10190</v>
      </c>
      <c r="G1074" s="33" t="s">
        <v>29</v>
      </c>
      <c r="H1074" s="33">
        <v>24</v>
      </c>
      <c r="I1074" s="33" t="s">
        <v>74</v>
      </c>
      <c r="J1074" s="34">
        <v>44051</v>
      </c>
      <c r="K1074" s="33"/>
      <c r="L1074" s="33"/>
      <c r="M1074" s="33"/>
      <c r="N1074" s="33"/>
      <c r="O1074" s="33"/>
      <c r="P1074" s="33"/>
      <c r="Q1074" s="33"/>
      <c r="R1074" s="33"/>
      <c r="S1074" s="33"/>
      <c r="T1074" s="33"/>
      <c r="U1074" s="33"/>
      <c r="V1074" s="33"/>
      <c r="W1074" s="33"/>
      <c r="X1074" s="33"/>
      <c r="Y1074" s="33"/>
      <c r="Z1074" s="33"/>
      <c r="AA1074" s="33"/>
      <c r="AB1074" s="33"/>
      <c r="AC1074" s="33"/>
      <c r="AD1074" s="33"/>
      <c r="AE1074" s="33"/>
      <c r="AF1074" s="33"/>
      <c r="AG1074" s="33"/>
      <c r="AH1074" s="33"/>
      <c r="AI1074" s="2"/>
      <c r="AK1074" s="3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48"/>
      <c r="BL1074" s="3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</row>
    <row r="1075" spans="1:89" ht="12.75" customHeight="1" x14ac:dyDescent="0.35">
      <c r="A1075" s="15">
        <f t="shared" si="74"/>
        <v>44052</v>
      </c>
      <c r="B1075" s="107">
        <v>14480354</v>
      </c>
      <c r="C1075" s="4">
        <f t="shared" si="75"/>
        <v>603348.08333333337</v>
      </c>
      <c r="D1075">
        <f t="shared" si="76"/>
        <v>2020</v>
      </c>
      <c r="E1075">
        <f t="shared" si="77"/>
        <v>8</v>
      </c>
      <c r="F1075" s="33">
        <v>10190</v>
      </c>
      <c r="G1075" s="33" t="s">
        <v>29</v>
      </c>
      <c r="H1075" s="33">
        <v>24</v>
      </c>
      <c r="I1075" s="33" t="s">
        <v>74</v>
      </c>
      <c r="J1075" s="34">
        <v>44052</v>
      </c>
      <c r="K1075" s="33"/>
      <c r="L1075" s="33"/>
      <c r="M1075" s="33"/>
      <c r="N1075" s="33"/>
      <c r="O1075" s="33"/>
      <c r="P1075" s="33"/>
      <c r="Q1075" s="33"/>
      <c r="R1075" s="33"/>
      <c r="S1075" s="33"/>
      <c r="T1075" s="33"/>
      <c r="U1075" s="33"/>
      <c r="V1075" s="33"/>
      <c r="W1075" s="33"/>
      <c r="X1075" s="33"/>
      <c r="Y1075" s="33"/>
      <c r="Z1075" s="33"/>
      <c r="AA1075" s="33"/>
      <c r="AB1075" s="33"/>
      <c r="AC1075" s="33"/>
      <c r="AD1075" s="33"/>
      <c r="AE1075" s="33"/>
      <c r="AF1075" s="33"/>
      <c r="AG1075" s="33"/>
      <c r="AH1075" s="33"/>
      <c r="AI1075" s="2"/>
      <c r="AK1075" s="3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48"/>
      <c r="BL1075" s="3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</row>
    <row r="1076" spans="1:89" ht="12.75" customHeight="1" x14ac:dyDescent="0.35">
      <c r="A1076" s="15">
        <f t="shared" si="74"/>
        <v>44053</v>
      </c>
      <c r="B1076" s="107">
        <v>15617138</v>
      </c>
      <c r="C1076" s="4">
        <f t="shared" si="75"/>
        <v>650714.08333333337</v>
      </c>
      <c r="D1076">
        <f t="shared" si="76"/>
        <v>2020</v>
      </c>
      <c r="E1076">
        <f t="shared" si="77"/>
        <v>8</v>
      </c>
      <c r="F1076" s="33">
        <v>10190</v>
      </c>
      <c r="G1076" s="33" t="s">
        <v>29</v>
      </c>
      <c r="H1076" s="33">
        <v>24</v>
      </c>
      <c r="I1076" s="33" t="s">
        <v>74</v>
      </c>
      <c r="J1076" s="34">
        <v>44053</v>
      </c>
      <c r="K1076" s="33"/>
      <c r="L1076" s="33"/>
      <c r="M1076" s="33"/>
      <c r="N1076" s="33"/>
      <c r="O1076" s="33"/>
      <c r="P1076" s="33"/>
      <c r="Q1076" s="33"/>
      <c r="R1076" s="33"/>
      <c r="S1076" s="33"/>
      <c r="T1076" s="33"/>
      <c r="U1076" s="33"/>
      <c r="V1076" s="33"/>
      <c r="W1076" s="33"/>
      <c r="X1076" s="33"/>
      <c r="Y1076" s="33"/>
      <c r="Z1076" s="33"/>
      <c r="AA1076" s="33"/>
      <c r="AB1076" s="33"/>
      <c r="AC1076" s="33"/>
      <c r="AD1076" s="33"/>
      <c r="AE1076" s="33"/>
      <c r="AF1076" s="33"/>
      <c r="AG1076" s="33"/>
      <c r="AH1076" s="33"/>
      <c r="AI1076" s="2"/>
      <c r="AK1076" s="3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48"/>
      <c r="BL1076" s="3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</row>
    <row r="1077" spans="1:89" ht="12.75" customHeight="1" x14ac:dyDescent="0.35">
      <c r="A1077" s="15">
        <f t="shared" si="74"/>
        <v>44054</v>
      </c>
      <c r="B1077" s="107">
        <v>15694934</v>
      </c>
      <c r="C1077" s="4">
        <f t="shared" si="75"/>
        <v>653955.58333333337</v>
      </c>
      <c r="D1077">
        <f t="shared" si="76"/>
        <v>2020</v>
      </c>
      <c r="E1077">
        <f t="shared" si="77"/>
        <v>8</v>
      </c>
      <c r="F1077" s="33">
        <v>10190</v>
      </c>
      <c r="G1077" s="33" t="s">
        <v>29</v>
      </c>
      <c r="H1077" s="33">
        <v>24</v>
      </c>
      <c r="I1077" s="33" t="s">
        <v>74</v>
      </c>
      <c r="J1077" s="34">
        <v>44054</v>
      </c>
      <c r="K1077" s="33"/>
      <c r="L1077" s="33"/>
      <c r="M1077" s="33"/>
      <c r="N1077" s="33"/>
      <c r="O1077" s="33"/>
      <c r="P1077" s="33"/>
      <c r="Q1077" s="33"/>
      <c r="R1077" s="33"/>
      <c r="S1077" s="33"/>
      <c r="T1077" s="33"/>
      <c r="U1077" s="33"/>
      <c r="V1077" s="33"/>
      <c r="W1077" s="33"/>
      <c r="X1077" s="33"/>
      <c r="Y1077" s="33"/>
      <c r="Z1077" s="33"/>
      <c r="AA1077" s="33"/>
      <c r="AB1077" s="33"/>
      <c r="AC1077" s="33"/>
      <c r="AD1077" s="33"/>
      <c r="AE1077" s="33"/>
      <c r="AF1077" s="33"/>
      <c r="AG1077" s="33"/>
      <c r="AH1077" s="33"/>
      <c r="AI1077" s="2"/>
      <c r="AK1077" s="3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48"/>
      <c r="BL1077" s="3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</row>
    <row r="1078" spans="1:89" ht="12.75" customHeight="1" x14ac:dyDescent="0.35">
      <c r="A1078" s="15">
        <f t="shared" si="74"/>
        <v>44055</v>
      </c>
      <c r="B1078" s="107">
        <v>15170098</v>
      </c>
      <c r="C1078" s="4">
        <f t="shared" si="75"/>
        <v>632087.41666666663</v>
      </c>
      <c r="D1078">
        <f t="shared" si="76"/>
        <v>2020</v>
      </c>
      <c r="E1078">
        <f t="shared" si="77"/>
        <v>8</v>
      </c>
      <c r="F1078" s="33">
        <v>10190</v>
      </c>
      <c r="G1078" s="33" t="s">
        <v>29</v>
      </c>
      <c r="H1078" s="33">
        <v>24</v>
      </c>
      <c r="I1078" s="33" t="s">
        <v>74</v>
      </c>
      <c r="J1078" s="34">
        <v>44055</v>
      </c>
      <c r="K1078" s="33"/>
      <c r="L1078" s="33"/>
      <c r="M1078" s="33"/>
      <c r="N1078" s="33"/>
      <c r="O1078" s="33"/>
      <c r="P1078" s="33"/>
      <c r="Q1078" s="33"/>
      <c r="R1078" s="33"/>
      <c r="S1078" s="33"/>
      <c r="T1078" s="33"/>
      <c r="U1078" s="33"/>
      <c r="V1078" s="33"/>
      <c r="W1078" s="33"/>
      <c r="X1078" s="33"/>
      <c r="Y1078" s="33"/>
      <c r="Z1078" s="33"/>
      <c r="AA1078" s="33"/>
      <c r="AB1078" s="33"/>
      <c r="AC1078" s="33"/>
      <c r="AD1078" s="33"/>
      <c r="AE1078" s="33"/>
      <c r="AF1078" s="33"/>
      <c r="AG1078" s="33"/>
      <c r="AH1078" s="33"/>
      <c r="AI1078" s="2"/>
      <c r="AK1078" s="3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48"/>
      <c r="BL1078" s="3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</row>
    <row r="1079" spans="1:89" ht="12.75" customHeight="1" x14ac:dyDescent="0.35">
      <c r="A1079" s="15">
        <f t="shared" si="74"/>
        <v>44056</v>
      </c>
      <c r="B1079" s="107">
        <v>15055463</v>
      </c>
      <c r="C1079" s="4">
        <f t="shared" si="75"/>
        <v>627310.95833333337</v>
      </c>
      <c r="D1079">
        <f t="shared" si="76"/>
        <v>2020</v>
      </c>
      <c r="E1079">
        <f t="shared" si="77"/>
        <v>8</v>
      </c>
      <c r="F1079" s="33">
        <v>10190</v>
      </c>
      <c r="G1079" s="33" t="s">
        <v>29</v>
      </c>
      <c r="H1079" s="33">
        <v>24</v>
      </c>
      <c r="I1079" s="33" t="s">
        <v>74</v>
      </c>
      <c r="J1079" s="34">
        <v>44056</v>
      </c>
      <c r="K1079" s="33"/>
      <c r="L1079" s="33"/>
      <c r="M1079" s="33"/>
      <c r="N1079" s="33"/>
      <c r="O1079" s="33"/>
      <c r="P1079" s="33"/>
      <c r="Q1079" s="33"/>
      <c r="R1079" s="33"/>
      <c r="S1079" s="33"/>
      <c r="T1079" s="33"/>
      <c r="U1079" s="33"/>
      <c r="V1079" s="33"/>
      <c r="W1079" s="33"/>
      <c r="X1079" s="33"/>
      <c r="Y1079" s="33"/>
      <c r="Z1079" s="33"/>
      <c r="AA1079" s="33"/>
      <c r="AB1079" s="33"/>
      <c r="AC1079" s="33"/>
      <c r="AD1079" s="33"/>
      <c r="AE1079" s="33"/>
      <c r="AF1079" s="33"/>
      <c r="AG1079" s="33"/>
      <c r="AH1079" s="33"/>
      <c r="AI1079" s="2"/>
      <c r="AK1079" s="3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48"/>
      <c r="BL1079" s="3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</row>
    <row r="1080" spans="1:89" ht="12.75" customHeight="1" x14ac:dyDescent="0.35">
      <c r="A1080" s="15">
        <f t="shared" si="74"/>
        <v>44057</v>
      </c>
      <c r="B1080" s="107">
        <v>15452203</v>
      </c>
      <c r="C1080" s="4">
        <f t="shared" si="75"/>
        <v>643841.79166666663</v>
      </c>
      <c r="D1080">
        <f t="shared" si="76"/>
        <v>2020</v>
      </c>
      <c r="E1080">
        <f t="shared" si="77"/>
        <v>8</v>
      </c>
      <c r="F1080" s="33">
        <v>10190</v>
      </c>
      <c r="G1080" s="33" t="s">
        <v>29</v>
      </c>
      <c r="H1080" s="33">
        <v>24</v>
      </c>
      <c r="I1080" s="33" t="s">
        <v>74</v>
      </c>
      <c r="J1080" s="34">
        <v>44057</v>
      </c>
      <c r="K1080" s="33"/>
      <c r="L1080" s="33"/>
      <c r="M1080" s="33"/>
      <c r="N1080" s="33"/>
      <c r="O1080" s="33"/>
      <c r="P1080" s="33"/>
      <c r="Q1080" s="33"/>
      <c r="R1080" s="33"/>
      <c r="S1080" s="33"/>
      <c r="T1080" s="33"/>
      <c r="U1080" s="33"/>
      <c r="V1080" s="33"/>
      <c r="W1080" s="33"/>
      <c r="X1080" s="33"/>
      <c r="Y1080" s="33"/>
      <c r="Z1080" s="33"/>
      <c r="AA1080" s="33"/>
      <c r="AB1080" s="33"/>
      <c r="AC1080" s="33"/>
      <c r="AD1080" s="33"/>
      <c r="AE1080" s="33"/>
      <c r="AF1080" s="33"/>
      <c r="AG1080" s="33"/>
      <c r="AH1080" s="33"/>
      <c r="AI1080" s="2"/>
      <c r="AK1080" s="3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48"/>
      <c r="BL1080" s="3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</row>
    <row r="1081" spans="1:89" ht="12.75" customHeight="1" x14ac:dyDescent="0.35">
      <c r="A1081" s="15">
        <f t="shared" si="74"/>
        <v>44058</v>
      </c>
      <c r="B1081" s="107">
        <v>15608263</v>
      </c>
      <c r="C1081" s="4">
        <f t="shared" si="75"/>
        <v>650344.29166666663</v>
      </c>
      <c r="D1081">
        <f t="shared" si="76"/>
        <v>2020</v>
      </c>
      <c r="E1081">
        <f t="shared" si="77"/>
        <v>8</v>
      </c>
      <c r="F1081" s="33">
        <v>10190</v>
      </c>
      <c r="G1081" s="33" t="s">
        <v>29</v>
      </c>
      <c r="H1081" s="33">
        <v>24</v>
      </c>
      <c r="I1081" s="33" t="s">
        <v>74</v>
      </c>
      <c r="J1081" s="34">
        <v>44058</v>
      </c>
      <c r="K1081" s="33"/>
      <c r="L1081" s="33"/>
      <c r="M1081" s="33"/>
      <c r="N1081" s="33"/>
      <c r="O1081" s="33"/>
      <c r="P1081" s="33"/>
      <c r="Q1081" s="33"/>
      <c r="R1081" s="33"/>
      <c r="S1081" s="33"/>
      <c r="T1081" s="33"/>
      <c r="U1081" s="33"/>
      <c r="V1081" s="33"/>
      <c r="W1081" s="33"/>
      <c r="X1081" s="33"/>
      <c r="Y1081" s="33"/>
      <c r="Z1081" s="33"/>
      <c r="AA1081" s="33"/>
      <c r="AB1081" s="33"/>
      <c r="AC1081" s="33"/>
      <c r="AD1081" s="33"/>
      <c r="AE1081" s="33"/>
      <c r="AF1081" s="33"/>
      <c r="AG1081" s="33"/>
      <c r="AH1081" s="33"/>
      <c r="AI1081" s="2"/>
      <c r="AK1081" s="3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48"/>
      <c r="BL1081" s="3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</row>
    <row r="1082" spans="1:89" ht="12.75" customHeight="1" x14ac:dyDescent="0.35">
      <c r="A1082" s="15">
        <f t="shared" si="74"/>
        <v>44059</v>
      </c>
      <c r="B1082" s="107">
        <v>15695914</v>
      </c>
      <c r="C1082" s="4">
        <f t="shared" si="75"/>
        <v>653996.41666666663</v>
      </c>
      <c r="D1082">
        <f t="shared" si="76"/>
        <v>2020</v>
      </c>
      <c r="E1082">
        <f t="shared" si="77"/>
        <v>8</v>
      </c>
      <c r="F1082" s="33">
        <v>10190</v>
      </c>
      <c r="G1082" s="33" t="s">
        <v>29</v>
      </c>
      <c r="H1082" s="33">
        <v>24</v>
      </c>
      <c r="I1082" s="33" t="s">
        <v>74</v>
      </c>
      <c r="J1082" s="34">
        <v>44059</v>
      </c>
      <c r="K1082" s="33"/>
      <c r="L1082" s="33"/>
      <c r="M1082" s="33"/>
      <c r="N1082" s="33"/>
      <c r="O1082" s="33"/>
      <c r="P1082" s="33"/>
      <c r="Q1082" s="33"/>
      <c r="R1082" s="33"/>
      <c r="S1082" s="33"/>
      <c r="T1082" s="33"/>
      <c r="U1082" s="33"/>
      <c r="V1082" s="33"/>
      <c r="W1082" s="33"/>
      <c r="X1082" s="33"/>
      <c r="Y1082" s="33"/>
      <c r="Z1082" s="33"/>
      <c r="AA1082" s="33"/>
      <c r="AB1082" s="33"/>
      <c r="AC1082" s="33"/>
      <c r="AD1082" s="33"/>
      <c r="AE1082" s="33"/>
      <c r="AF1082" s="33"/>
      <c r="AG1082" s="33"/>
      <c r="AH1082" s="33"/>
      <c r="AI1082" s="2"/>
      <c r="AK1082" s="3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48"/>
      <c r="BL1082" s="3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</row>
    <row r="1083" spans="1:89" ht="12.75" customHeight="1" x14ac:dyDescent="0.35">
      <c r="A1083" s="15">
        <f t="shared" si="74"/>
        <v>44060</v>
      </c>
      <c r="B1083" s="107">
        <v>16563478</v>
      </c>
      <c r="C1083" s="4">
        <f t="shared" si="75"/>
        <v>690144.91666666663</v>
      </c>
      <c r="D1083">
        <f t="shared" si="76"/>
        <v>2020</v>
      </c>
      <c r="E1083">
        <f t="shared" si="77"/>
        <v>8</v>
      </c>
      <c r="F1083" s="33">
        <v>10190</v>
      </c>
      <c r="G1083" s="33" t="s">
        <v>29</v>
      </c>
      <c r="H1083" s="33">
        <v>24</v>
      </c>
      <c r="I1083" s="33" t="s">
        <v>74</v>
      </c>
      <c r="J1083" s="34">
        <v>44060</v>
      </c>
      <c r="K1083" s="33"/>
      <c r="L1083" s="33"/>
      <c r="M1083" s="33"/>
      <c r="N1083" s="33"/>
      <c r="O1083" s="33"/>
      <c r="P1083" s="33"/>
      <c r="Q1083" s="33"/>
      <c r="R1083" s="33"/>
      <c r="S1083" s="33"/>
      <c r="T1083" s="33"/>
      <c r="U1083" s="33"/>
      <c r="V1083" s="33"/>
      <c r="W1083" s="33"/>
      <c r="X1083" s="33"/>
      <c r="Y1083" s="33"/>
      <c r="Z1083" s="33"/>
      <c r="AA1083" s="33"/>
      <c r="AB1083" s="33"/>
      <c r="AC1083" s="33"/>
      <c r="AD1083" s="33"/>
      <c r="AE1083" s="33"/>
      <c r="AF1083" s="33"/>
      <c r="AG1083" s="33"/>
      <c r="AH1083" s="33"/>
      <c r="AI1083" s="2"/>
      <c r="AK1083" s="3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48"/>
      <c r="BL1083" s="3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</row>
    <row r="1084" spans="1:89" ht="12.75" customHeight="1" x14ac:dyDescent="0.35">
      <c r="A1084" s="15">
        <f t="shared" si="74"/>
        <v>44061</v>
      </c>
      <c r="B1084" s="107">
        <v>16816847</v>
      </c>
      <c r="C1084" s="4">
        <f t="shared" si="75"/>
        <v>700701.95833333337</v>
      </c>
      <c r="D1084">
        <f t="shared" si="76"/>
        <v>2020</v>
      </c>
      <c r="E1084">
        <f t="shared" si="77"/>
        <v>8</v>
      </c>
      <c r="F1084" s="33">
        <v>10190</v>
      </c>
      <c r="G1084" s="33" t="s">
        <v>29</v>
      </c>
      <c r="H1084" s="33">
        <v>24</v>
      </c>
      <c r="I1084" s="33" t="s">
        <v>74</v>
      </c>
      <c r="J1084" s="34">
        <v>44061</v>
      </c>
      <c r="K1084" s="33"/>
      <c r="L1084" s="33"/>
      <c r="M1084" s="33"/>
      <c r="N1084" s="33"/>
      <c r="O1084" s="33"/>
      <c r="P1084" s="33"/>
      <c r="Q1084" s="33"/>
      <c r="R1084" s="33"/>
      <c r="S1084" s="33"/>
      <c r="T1084" s="33"/>
      <c r="U1084" s="33"/>
      <c r="V1084" s="33"/>
      <c r="W1084" s="33"/>
      <c r="X1084" s="33"/>
      <c r="Y1084" s="33"/>
      <c r="Z1084" s="33"/>
      <c r="AA1084" s="33"/>
      <c r="AB1084" s="33"/>
      <c r="AC1084" s="33"/>
      <c r="AD1084" s="33"/>
      <c r="AE1084" s="33"/>
      <c r="AF1084" s="33"/>
      <c r="AG1084" s="33"/>
      <c r="AH1084" s="33"/>
      <c r="AI1084" s="2"/>
      <c r="AK1084" s="3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48"/>
      <c r="BL1084" s="3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</row>
    <row r="1085" spans="1:89" ht="12.75" customHeight="1" x14ac:dyDescent="0.35">
      <c r="A1085" s="15">
        <f t="shared" si="74"/>
        <v>44062</v>
      </c>
      <c r="B1085" s="107">
        <v>16381744</v>
      </c>
      <c r="C1085" s="4">
        <f t="shared" si="75"/>
        <v>682572.66666666663</v>
      </c>
      <c r="D1085">
        <f t="shared" si="76"/>
        <v>2020</v>
      </c>
      <c r="E1085">
        <f t="shared" si="77"/>
        <v>8</v>
      </c>
      <c r="F1085" s="33">
        <v>10190</v>
      </c>
      <c r="G1085" s="33" t="s">
        <v>29</v>
      </c>
      <c r="H1085" s="33">
        <v>24</v>
      </c>
      <c r="I1085" s="33" t="s">
        <v>74</v>
      </c>
      <c r="J1085" s="34">
        <v>44062</v>
      </c>
      <c r="K1085" s="33"/>
      <c r="L1085" s="33"/>
      <c r="M1085" s="33"/>
      <c r="N1085" s="33"/>
      <c r="O1085" s="33"/>
      <c r="P1085" s="33"/>
      <c r="Q1085" s="33"/>
      <c r="R1085" s="33"/>
      <c r="S1085" s="33"/>
      <c r="T1085" s="33"/>
      <c r="U1085" s="33"/>
      <c r="V1085" s="33"/>
      <c r="W1085" s="33"/>
      <c r="X1085" s="33"/>
      <c r="Y1085" s="33"/>
      <c r="Z1085" s="33"/>
      <c r="AA1085" s="33"/>
      <c r="AB1085" s="33"/>
      <c r="AC1085" s="33"/>
      <c r="AD1085" s="33"/>
      <c r="AE1085" s="33"/>
      <c r="AF1085" s="33"/>
      <c r="AG1085" s="33"/>
      <c r="AH1085" s="33"/>
      <c r="AI1085" s="2"/>
      <c r="AK1085" s="3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48"/>
      <c r="BL1085" s="3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</row>
    <row r="1086" spans="1:89" ht="12.75" customHeight="1" x14ac:dyDescent="0.35">
      <c r="A1086" s="15">
        <f t="shared" si="74"/>
        <v>44063</v>
      </c>
      <c r="B1086" s="107">
        <v>16132399</v>
      </c>
      <c r="C1086" s="4">
        <f t="shared" si="75"/>
        <v>672183.29166666663</v>
      </c>
      <c r="D1086">
        <f t="shared" si="76"/>
        <v>2020</v>
      </c>
      <c r="E1086">
        <f t="shared" si="77"/>
        <v>8</v>
      </c>
      <c r="F1086" s="33">
        <v>10190</v>
      </c>
      <c r="G1086" s="33" t="s">
        <v>29</v>
      </c>
      <c r="H1086" s="33">
        <v>24</v>
      </c>
      <c r="I1086" s="33" t="s">
        <v>74</v>
      </c>
      <c r="J1086" s="34">
        <v>44063</v>
      </c>
      <c r="K1086" s="33"/>
      <c r="L1086" s="33"/>
      <c r="M1086" s="33"/>
      <c r="N1086" s="33"/>
      <c r="O1086" s="33"/>
      <c r="P1086" s="33"/>
      <c r="Q1086" s="33"/>
      <c r="R1086" s="33"/>
      <c r="S1086" s="33"/>
      <c r="T1086" s="33"/>
      <c r="U1086" s="33"/>
      <c r="V1086" s="33"/>
      <c r="W1086" s="33"/>
      <c r="X1086" s="33"/>
      <c r="Y1086" s="33"/>
      <c r="Z1086" s="33"/>
      <c r="AA1086" s="33"/>
      <c r="AB1086" s="33"/>
      <c r="AC1086" s="33"/>
      <c r="AD1086" s="33"/>
      <c r="AE1086" s="33"/>
      <c r="AF1086" s="33"/>
      <c r="AG1086" s="33"/>
      <c r="AH1086" s="33"/>
      <c r="AI1086" s="2"/>
      <c r="AK1086" s="3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48"/>
      <c r="BL1086" s="3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</row>
    <row r="1087" spans="1:89" ht="12.75" customHeight="1" x14ac:dyDescent="0.35">
      <c r="A1087" s="15">
        <f t="shared" si="74"/>
        <v>44064</v>
      </c>
      <c r="B1087" s="107">
        <v>15737810</v>
      </c>
      <c r="C1087" s="4">
        <f t="shared" si="75"/>
        <v>655742.08333333337</v>
      </c>
      <c r="D1087">
        <f t="shared" si="76"/>
        <v>2020</v>
      </c>
      <c r="E1087">
        <f t="shared" si="77"/>
        <v>8</v>
      </c>
      <c r="F1087" s="33">
        <v>10190</v>
      </c>
      <c r="G1087" s="33" t="s">
        <v>29</v>
      </c>
      <c r="H1087" s="33">
        <v>24</v>
      </c>
      <c r="I1087" s="33" t="s">
        <v>74</v>
      </c>
      <c r="J1087" s="34">
        <v>44064</v>
      </c>
      <c r="K1087" s="33"/>
      <c r="L1087" s="33"/>
      <c r="M1087" s="33"/>
      <c r="N1087" s="33"/>
      <c r="O1087" s="33"/>
      <c r="P1087" s="33"/>
      <c r="Q1087" s="33"/>
      <c r="R1087" s="33"/>
      <c r="S1087" s="33"/>
      <c r="T1087" s="33"/>
      <c r="U1087" s="33"/>
      <c r="V1087" s="33"/>
      <c r="W1087" s="33"/>
      <c r="X1087" s="33"/>
      <c r="Y1087" s="33"/>
      <c r="Z1087" s="33"/>
      <c r="AA1087" s="33"/>
      <c r="AB1087" s="33"/>
      <c r="AC1087" s="33"/>
      <c r="AD1087" s="33"/>
      <c r="AE1087" s="33"/>
      <c r="AF1087" s="33"/>
      <c r="AG1087" s="33"/>
      <c r="AH1087" s="33"/>
      <c r="AI1087" s="2"/>
      <c r="AK1087" s="3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48"/>
      <c r="BL1087" s="3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</row>
    <row r="1088" spans="1:89" ht="12.75" customHeight="1" x14ac:dyDescent="0.35">
      <c r="A1088" s="15">
        <f t="shared" si="74"/>
        <v>44065</v>
      </c>
      <c r="B1088" s="107">
        <v>14668261</v>
      </c>
      <c r="C1088" s="4">
        <f t="shared" si="75"/>
        <v>611177.54166666663</v>
      </c>
      <c r="D1088">
        <f t="shared" si="76"/>
        <v>2020</v>
      </c>
      <c r="E1088">
        <f t="shared" si="77"/>
        <v>8</v>
      </c>
      <c r="F1088" s="33">
        <v>10190</v>
      </c>
      <c r="G1088" s="33" t="s">
        <v>29</v>
      </c>
      <c r="H1088" s="33">
        <v>24</v>
      </c>
      <c r="I1088" s="33" t="s">
        <v>74</v>
      </c>
      <c r="J1088" s="34">
        <v>44065</v>
      </c>
      <c r="K1088" s="33"/>
      <c r="L1088" s="33"/>
      <c r="M1088" s="33"/>
      <c r="N1088" s="33"/>
      <c r="O1088" s="33"/>
      <c r="P1088" s="33"/>
      <c r="Q1088" s="33"/>
      <c r="R1088" s="33"/>
      <c r="S1088" s="33"/>
      <c r="T1088" s="33"/>
      <c r="U1088" s="33"/>
      <c r="V1088" s="33"/>
      <c r="W1088" s="33"/>
      <c r="X1088" s="33"/>
      <c r="Y1088" s="33"/>
      <c r="Z1088" s="33"/>
      <c r="AA1088" s="33"/>
      <c r="AB1088" s="33"/>
      <c r="AC1088" s="33"/>
      <c r="AD1088" s="33"/>
      <c r="AE1088" s="33"/>
      <c r="AF1088" s="33"/>
      <c r="AG1088" s="33"/>
      <c r="AH1088" s="33"/>
      <c r="AI1088" s="2"/>
      <c r="AK1088" s="3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48"/>
      <c r="BL1088" s="3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</row>
    <row r="1089" spans="1:89" ht="12.75" customHeight="1" x14ac:dyDescent="0.35">
      <c r="A1089" s="15">
        <f t="shared" si="74"/>
        <v>44066</v>
      </c>
      <c r="B1089" s="107">
        <v>14441969</v>
      </c>
      <c r="C1089" s="4">
        <f t="shared" si="75"/>
        <v>601748.70833333337</v>
      </c>
      <c r="D1089">
        <f t="shared" si="76"/>
        <v>2020</v>
      </c>
      <c r="E1089">
        <f t="shared" si="77"/>
        <v>8</v>
      </c>
      <c r="F1089" s="33">
        <v>10190</v>
      </c>
      <c r="G1089" s="33" t="s">
        <v>29</v>
      </c>
      <c r="H1089" s="33">
        <v>24</v>
      </c>
      <c r="I1089" s="33" t="s">
        <v>74</v>
      </c>
      <c r="J1089" s="34">
        <v>44066</v>
      </c>
      <c r="K1089" s="33"/>
      <c r="L1089" s="33"/>
      <c r="M1089" s="33"/>
      <c r="N1089" s="33"/>
      <c r="O1089" s="33"/>
      <c r="P1089" s="33"/>
      <c r="Q1089" s="33"/>
      <c r="R1089" s="33"/>
      <c r="S1089" s="33"/>
      <c r="T1089" s="33"/>
      <c r="U1089" s="33"/>
      <c r="V1089" s="33"/>
      <c r="W1089" s="33"/>
      <c r="X1089" s="33"/>
      <c r="Y1089" s="33"/>
      <c r="Z1089" s="33"/>
      <c r="AA1089" s="33"/>
      <c r="AB1089" s="33"/>
      <c r="AC1089" s="33"/>
      <c r="AD1089" s="33"/>
      <c r="AE1089" s="33"/>
      <c r="AF1089" s="33"/>
      <c r="AG1089" s="33"/>
      <c r="AH1089" s="33"/>
      <c r="AI1089" s="2"/>
      <c r="AK1089" s="3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48"/>
      <c r="BL1089" s="3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</row>
    <row r="1090" spans="1:89" ht="12.75" customHeight="1" x14ac:dyDescent="0.35">
      <c r="A1090" s="15">
        <f t="shared" si="74"/>
        <v>44067</v>
      </c>
      <c r="B1090" s="107">
        <v>15280203</v>
      </c>
      <c r="C1090" s="4">
        <f t="shared" si="75"/>
        <v>636675.125</v>
      </c>
      <c r="D1090">
        <f t="shared" si="76"/>
        <v>2020</v>
      </c>
      <c r="E1090">
        <f t="shared" si="77"/>
        <v>8</v>
      </c>
      <c r="F1090" s="33">
        <v>10190</v>
      </c>
      <c r="G1090" s="33" t="s">
        <v>29</v>
      </c>
      <c r="H1090" s="33">
        <v>24</v>
      </c>
      <c r="I1090" s="33" t="s">
        <v>74</v>
      </c>
      <c r="J1090" s="34">
        <v>44067</v>
      </c>
      <c r="K1090" s="33"/>
      <c r="L1090" s="33"/>
      <c r="M1090" s="33"/>
      <c r="N1090" s="33"/>
      <c r="O1090" s="33"/>
      <c r="P1090" s="33"/>
      <c r="Q1090" s="33"/>
      <c r="R1090" s="33"/>
      <c r="S1090" s="33"/>
      <c r="T1090" s="33"/>
      <c r="U1090" s="33"/>
      <c r="V1090" s="33"/>
      <c r="W1090" s="33"/>
      <c r="X1090" s="33"/>
      <c r="Y1090" s="33"/>
      <c r="Z1090" s="33"/>
      <c r="AA1090" s="33"/>
      <c r="AB1090" s="33"/>
      <c r="AC1090" s="33"/>
      <c r="AD1090" s="33"/>
      <c r="AE1090" s="33"/>
      <c r="AF1090" s="33"/>
      <c r="AG1090" s="33"/>
      <c r="AH1090" s="33"/>
      <c r="AI1090" s="2"/>
      <c r="AK1090" s="3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48"/>
      <c r="BL1090" s="3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</row>
    <row r="1091" spans="1:89" ht="12.75" customHeight="1" x14ac:dyDescent="0.35">
      <c r="A1091" s="15">
        <f t="shared" si="74"/>
        <v>44068</v>
      </c>
      <c r="B1091" s="107">
        <v>15308792</v>
      </c>
      <c r="C1091" s="4">
        <f t="shared" si="75"/>
        <v>637866.33333333337</v>
      </c>
      <c r="D1091">
        <f t="shared" si="76"/>
        <v>2020</v>
      </c>
      <c r="E1091">
        <f t="shared" si="77"/>
        <v>8</v>
      </c>
      <c r="F1091" s="33">
        <v>10190</v>
      </c>
      <c r="G1091" s="33" t="s">
        <v>29</v>
      </c>
      <c r="H1091" s="33">
        <v>24</v>
      </c>
      <c r="I1091" s="33" t="s">
        <v>74</v>
      </c>
      <c r="J1091" s="34">
        <v>44068</v>
      </c>
      <c r="K1091" s="33"/>
      <c r="L1091" s="33"/>
      <c r="M1091" s="33"/>
      <c r="N1091" s="33"/>
      <c r="O1091" s="33"/>
      <c r="P1091" s="33"/>
      <c r="Q1091" s="33"/>
      <c r="R1091" s="33"/>
      <c r="S1091" s="33"/>
      <c r="T1091" s="33"/>
      <c r="U1091" s="33"/>
      <c r="V1091" s="33"/>
      <c r="W1091" s="33"/>
      <c r="X1091" s="33"/>
      <c r="Y1091" s="33"/>
      <c r="Z1091" s="33"/>
      <c r="AA1091" s="33"/>
      <c r="AB1091" s="33"/>
      <c r="AC1091" s="33"/>
      <c r="AD1091" s="33"/>
      <c r="AE1091" s="33"/>
      <c r="AF1091" s="33"/>
      <c r="AG1091" s="33"/>
      <c r="AH1091" s="33"/>
      <c r="AI1091" s="2"/>
      <c r="AK1091" s="3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48"/>
      <c r="BL1091" s="3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</row>
    <row r="1092" spans="1:89" ht="12.75" customHeight="1" x14ac:dyDescent="0.35">
      <c r="A1092" s="15">
        <f t="shared" si="74"/>
        <v>44069</v>
      </c>
      <c r="B1092" s="107">
        <v>15310437</v>
      </c>
      <c r="C1092" s="4">
        <f t="shared" si="75"/>
        <v>637934.875</v>
      </c>
      <c r="D1092">
        <f t="shared" si="76"/>
        <v>2020</v>
      </c>
      <c r="E1092">
        <f t="shared" si="77"/>
        <v>8</v>
      </c>
      <c r="F1092" s="33">
        <v>10190</v>
      </c>
      <c r="G1092" s="33" t="s">
        <v>29</v>
      </c>
      <c r="H1092" s="33">
        <v>24</v>
      </c>
      <c r="I1092" s="33" t="s">
        <v>74</v>
      </c>
      <c r="J1092" s="34">
        <v>44069</v>
      </c>
      <c r="K1092" s="33"/>
      <c r="L1092" s="33"/>
      <c r="M1092" s="33"/>
      <c r="N1092" s="33"/>
      <c r="O1092" s="33"/>
      <c r="P1092" s="33"/>
      <c r="Q1092" s="33"/>
      <c r="R1092" s="33"/>
      <c r="S1092" s="33"/>
      <c r="T1092" s="33"/>
      <c r="U1092" s="33"/>
      <c r="V1092" s="33"/>
      <c r="W1092" s="33"/>
      <c r="X1092" s="33"/>
      <c r="Y1092" s="33"/>
      <c r="Z1092" s="33"/>
      <c r="AA1092" s="33"/>
      <c r="AB1092" s="33"/>
      <c r="AC1092" s="33"/>
      <c r="AD1092" s="33"/>
      <c r="AE1092" s="33"/>
      <c r="AF1092" s="33"/>
      <c r="AG1092" s="33"/>
      <c r="AH1092" s="33"/>
      <c r="AI1092" s="2"/>
      <c r="AK1092" s="3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48"/>
      <c r="BL1092" s="3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  <c r="BY1092" s="2"/>
      <c r="BZ1092" s="2"/>
      <c r="CA1092" s="2"/>
      <c r="CB1092" s="2"/>
      <c r="CC1092" s="2"/>
      <c r="CD1092" s="2"/>
      <c r="CE1092" s="2"/>
      <c r="CF1092" s="2"/>
      <c r="CG1092" s="2"/>
      <c r="CH1092" s="2"/>
      <c r="CI1092" s="2"/>
      <c r="CJ1092" s="2"/>
      <c r="CK1092" s="2"/>
    </row>
    <row r="1093" spans="1:89" ht="12.75" customHeight="1" x14ac:dyDescent="0.35">
      <c r="A1093" s="15">
        <f t="shared" si="74"/>
        <v>44070</v>
      </c>
      <c r="B1093" s="107">
        <v>15310448</v>
      </c>
      <c r="C1093" s="4">
        <f t="shared" si="75"/>
        <v>637935.33333333337</v>
      </c>
      <c r="D1093">
        <f t="shared" si="76"/>
        <v>2020</v>
      </c>
      <c r="E1093">
        <f t="shared" si="77"/>
        <v>8</v>
      </c>
      <c r="F1093" s="33">
        <v>10190</v>
      </c>
      <c r="G1093" s="33" t="s">
        <v>29</v>
      </c>
      <c r="H1093" s="33">
        <v>24</v>
      </c>
      <c r="I1093" s="33" t="s">
        <v>74</v>
      </c>
      <c r="J1093" s="34">
        <v>44070</v>
      </c>
      <c r="K1093" s="33"/>
      <c r="L1093" s="33"/>
      <c r="M1093" s="33"/>
      <c r="N1093" s="33"/>
      <c r="O1093" s="33"/>
      <c r="P1093" s="33"/>
      <c r="Q1093" s="33"/>
      <c r="R1093" s="33"/>
      <c r="S1093" s="33"/>
      <c r="T1093" s="33"/>
      <c r="U1093" s="33"/>
      <c r="V1093" s="33"/>
      <c r="W1093" s="33"/>
      <c r="X1093" s="33"/>
      <c r="Y1093" s="33"/>
      <c r="Z1093" s="33"/>
      <c r="AA1093" s="33"/>
      <c r="AB1093" s="33"/>
      <c r="AC1093" s="33"/>
      <c r="AD1093" s="33"/>
      <c r="AE1093" s="33"/>
      <c r="AF1093" s="33"/>
      <c r="AG1093" s="33"/>
      <c r="AH1093" s="33"/>
      <c r="AI1093" s="2"/>
      <c r="AK1093" s="3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48"/>
      <c r="BL1093" s="3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  <c r="BY1093" s="2"/>
      <c r="BZ1093" s="2"/>
      <c r="CA1093" s="2"/>
      <c r="CB1093" s="2"/>
      <c r="CC1093" s="2"/>
      <c r="CD1093" s="2"/>
      <c r="CE1093" s="2"/>
      <c r="CF1093" s="2"/>
      <c r="CG1093" s="2"/>
      <c r="CH1093" s="2"/>
      <c r="CI1093" s="2"/>
      <c r="CJ1093" s="2"/>
      <c r="CK1093" s="2"/>
    </row>
    <row r="1094" spans="1:89" ht="12.75" customHeight="1" x14ac:dyDescent="0.35">
      <c r="A1094" s="15">
        <f t="shared" si="74"/>
        <v>44071</v>
      </c>
      <c r="B1094" s="107">
        <v>15304080</v>
      </c>
      <c r="C1094" s="4">
        <f t="shared" si="75"/>
        <v>637670</v>
      </c>
      <c r="D1094">
        <f t="shared" si="76"/>
        <v>2020</v>
      </c>
      <c r="E1094">
        <f t="shared" si="77"/>
        <v>8</v>
      </c>
      <c r="F1094" s="33">
        <v>10190</v>
      </c>
      <c r="G1094" s="33" t="s">
        <v>29</v>
      </c>
      <c r="H1094" s="33">
        <v>24</v>
      </c>
      <c r="I1094" s="33" t="s">
        <v>74</v>
      </c>
      <c r="J1094" s="34">
        <v>44071</v>
      </c>
      <c r="K1094" s="33"/>
      <c r="L1094" s="33"/>
      <c r="M1094" s="33"/>
      <c r="N1094" s="33"/>
      <c r="O1094" s="33"/>
      <c r="P1094" s="33"/>
      <c r="Q1094" s="33"/>
      <c r="R1094" s="33"/>
      <c r="S1094" s="33"/>
      <c r="T1094" s="33"/>
      <c r="U1094" s="33"/>
      <c r="V1094" s="33"/>
      <c r="W1094" s="33"/>
      <c r="X1094" s="33"/>
      <c r="Y1094" s="33"/>
      <c r="Z1094" s="33"/>
      <c r="AA1094" s="33"/>
      <c r="AB1094" s="33"/>
      <c r="AC1094" s="33"/>
      <c r="AD1094" s="33"/>
      <c r="AE1094" s="33"/>
      <c r="AF1094" s="33"/>
      <c r="AG1094" s="33"/>
      <c r="AH1094" s="33"/>
      <c r="AI1094" s="2"/>
      <c r="AK1094" s="3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48"/>
      <c r="BL1094" s="3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  <c r="BY1094" s="2"/>
      <c r="BZ1094" s="2"/>
      <c r="CA1094" s="2"/>
      <c r="CB1094" s="2"/>
      <c r="CC1094" s="2"/>
      <c r="CD1094" s="2"/>
      <c r="CE1094" s="2"/>
      <c r="CF1094" s="2"/>
      <c r="CG1094" s="2"/>
      <c r="CH1094" s="2"/>
      <c r="CI1094" s="2"/>
      <c r="CJ1094" s="2"/>
      <c r="CK1094" s="2"/>
    </row>
    <row r="1095" spans="1:89" ht="12.75" customHeight="1" x14ac:dyDescent="0.35">
      <c r="A1095" s="15">
        <f t="shared" si="74"/>
        <v>44072</v>
      </c>
      <c r="B1095" s="107">
        <v>14150519</v>
      </c>
      <c r="C1095" s="4">
        <f t="shared" si="75"/>
        <v>589604.95833333337</v>
      </c>
      <c r="D1095">
        <f t="shared" si="76"/>
        <v>2020</v>
      </c>
      <c r="E1095">
        <f t="shared" si="77"/>
        <v>8</v>
      </c>
      <c r="F1095" s="33">
        <v>10190</v>
      </c>
      <c r="G1095" s="33" t="s">
        <v>29</v>
      </c>
      <c r="H1095" s="33">
        <v>24</v>
      </c>
      <c r="I1095" s="33" t="s">
        <v>74</v>
      </c>
      <c r="J1095" s="34">
        <v>44072</v>
      </c>
      <c r="K1095" s="33"/>
      <c r="L1095" s="33"/>
      <c r="M1095" s="33"/>
      <c r="N1095" s="33"/>
      <c r="O1095" s="33"/>
      <c r="P1095" s="33"/>
      <c r="Q1095" s="33"/>
      <c r="R1095" s="33"/>
      <c r="S1095" s="33"/>
      <c r="T1095" s="33"/>
      <c r="U1095" s="33"/>
      <c r="V1095" s="33"/>
      <c r="W1095" s="33"/>
      <c r="X1095" s="33"/>
      <c r="Y1095" s="33"/>
      <c r="Z1095" s="33"/>
      <c r="AA1095" s="33"/>
      <c r="AB1095" s="33"/>
      <c r="AC1095" s="33"/>
      <c r="AD1095" s="33"/>
      <c r="AE1095" s="33"/>
      <c r="AF1095" s="33"/>
      <c r="AG1095" s="33"/>
      <c r="AH1095" s="33"/>
      <c r="AI1095" s="2"/>
      <c r="AK1095" s="3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48"/>
      <c r="BL1095" s="3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  <c r="BY1095" s="2"/>
      <c r="BZ1095" s="2"/>
      <c r="CA1095" s="2"/>
      <c r="CB1095" s="2"/>
      <c r="CC1095" s="2"/>
      <c r="CD1095" s="2"/>
      <c r="CE1095" s="2"/>
      <c r="CF1095" s="2"/>
      <c r="CG1095" s="2"/>
      <c r="CH1095" s="2"/>
      <c r="CI1095" s="2"/>
      <c r="CJ1095" s="2"/>
      <c r="CK1095" s="2"/>
    </row>
    <row r="1096" spans="1:89" ht="12.75" customHeight="1" x14ac:dyDescent="0.35">
      <c r="A1096" s="15">
        <f t="shared" si="74"/>
        <v>44073</v>
      </c>
      <c r="B1096" s="107">
        <v>13337406</v>
      </c>
      <c r="C1096" s="4">
        <f t="shared" si="75"/>
        <v>555725.25</v>
      </c>
      <c r="D1096">
        <f t="shared" si="76"/>
        <v>2020</v>
      </c>
      <c r="E1096">
        <f t="shared" si="77"/>
        <v>8</v>
      </c>
      <c r="F1096" s="33">
        <v>10190</v>
      </c>
      <c r="G1096" s="33" t="s">
        <v>29</v>
      </c>
      <c r="H1096" s="33">
        <v>24</v>
      </c>
      <c r="I1096" s="33" t="s">
        <v>74</v>
      </c>
      <c r="J1096" s="34">
        <v>44073</v>
      </c>
      <c r="K1096" s="33"/>
      <c r="L1096" s="33"/>
      <c r="M1096" s="33"/>
      <c r="N1096" s="33"/>
      <c r="O1096" s="33"/>
      <c r="P1096" s="33"/>
      <c r="Q1096" s="33"/>
      <c r="R1096" s="33"/>
      <c r="S1096" s="33"/>
      <c r="T1096" s="33"/>
      <c r="U1096" s="33"/>
      <c r="V1096" s="33"/>
      <c r="W1096" s="33"/>
      <c r="X1096" s="33"/>
      <c r="Y1096" s="33"/>
      <c r="Z1096" s="33"/>
      <c r="AA1096" s="33"/>
      <c r="AB1096" s="33"/>
      <c r="AC1096" s="33"/>
      <c r="AD1096" s="33"/>
      <c r="AE1096" s="33"/>
      <c r="AF1096" s="33"/>
      <c r="AG1096" s="33"/>
      <c r="AH1096" s="33"/>
      <c r="AI1096" s="2"/>
      <c r="AK1096" s="3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48"/>
      <c r="BL1096" s="3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  <c r="BY1096" s="2"/>
      <c r="BZ1096" s="2"/>
      <c r="CA1096" s="2"/>
      <c r="CB1096" s="2"/>
      <c r="CC1096" s="2"/>
      <c r="CD1096" s="2"/>
      <c r="CE1096" s="2"/>
      <c r="CF1096" s="2"/>
      <c r="CG1096" s="2"/>
      <c r="CH1096" s="2"/>
      <c r="CI1096" s="2"/>
      <c r="CJ1096" s="2"/>
      <c r="CK1096" s="2"/>
    </row>
    <row r="1097" spans="1:89" ht="12.75" customHeight="1" x14ac:dyDescent="0.35">
      <c r="A1097" s="15">
        <f t="shared" si="74"/>
        <v>44074</v>
      </c>
      <c r="B1097" s="107">
        <v>14364529</v>
      </c>
      <c r="C1097" s="4">
        <f t="shared" si="75"/>
        <v>598522.04166666663</v>
      </c>
      <c r="D1097">
        <f t="shared" si="76"/>
        <v>2020</v>
      </c>
      <c r="E1097">
        <f t="shared" si="77"/>
        <v>8</v>
      </c>
      <c r="F1097" s="33">
        <v>10190</v>
      </c>
      <c r="G1097" s="33" t="s">
        <v>29</v>
      </c>
      <c r="H1097" s="33">
        <v>24</v>
      </c>
      <c r="I1097" s="33" t="s">
        <v>74</v>
      </c>
      <c r="J1097" s="34">
        <v>44074</v>
      </c>
      <c r="K1097" s="33"/>
      <c r="L1097" s="33"/>
      <c r="M1097" s="33"/>
      <c r="N1097" s="33"/>
      <c r="O1097" s="33"/>
      <c r="P1097" s="33"/>
      <c r="Q1097" s="33"/>
      <c r="R1097" s="33"/>
      <c r="S1097" s="33"/>
      <c r="T1097" s="33"/>
      <c r="U1097" s="33"/>
      <c r="V1097" s="33"/>
      <c r="W1097" s="33"/>
      <c r="X1097" s="33"/>
      <c r="Y1097" s="33"/>
      <c r="Z1097" s="33"/>
      <c r="AA1097" s="33"/>
      <c r="AB1097" s="33"/>
      <c r="AC1097" s="33"/>
      <c r="AD1097" s="33"/>
      <c r="AE1097" s="33"/>
      <c r="AF1097" s="33"/>
      <c r="AG1097" s="33"/>
      <c r="AH1097" s="33"/>
      <c r="AI1097" s="2"/>
      <c r="AK1097" s="3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48"/>
      <c r="BL1097" s="3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  <c r="BY1097" s="2"/>
      <c r="BZ1097" s="2"/>
      <c r="CA1097" s="2"/>
      <c r="CB1097" s="2"/>
      <c r="CC1097" s="2"/>
      <c r="CD1097" s="2"/>
      <c r="CE1097" s="2"/>
      <c r="CF1097" s="2"/>
      <c r="CG1097" s="2"/>
      <c r="CH1097" s="2"/>
      <c r="CI1097" s="2"/>
      <c r="CJ1097" s="2"/>
      <c r="CK1097" s="2"/>
    </row>
    <row r="1098" spans="1:89" ht="12.75" customHeight="1" x14ac:dyDescent="0.35">
      <c r="A1098" s="15">
        <f t="shared" si="74"/>
        <v>44075</v>
      </c>
      <c r="B1098" s="107">
        <v>15894847</v>
      </c>
      <c r="C1098" s="4">
        <f t="shared" si="75"/>
        <v>662285.29166666663</v>
      </c>
      <c r="D1098">
        <f t="shared" si="76"/>
        <v>2020</v>
      </c>
      <c r="E1098">
        <f t="shared" si="77"/>
        <v>9</v>
      </c>
      <c r="F1098" s="33">
        <v>10190</v>
      </c>
      <c r="G1098" s="33" t="s">
        <v>29</v>
      </c>
      <c r="H1098" s="33">
        <v>24</v>
      </c>
      <c r="I1098" s="33" t="s">
        <v>74</v>
      </c>
      <c r="J1098" s="34">
        <v>44075</v>
      </c>
      <c r="K1098" s="33"/>
      <c r="L1098" s="33"/>
      <c r="M1098" s="33"/>
      <c r="N1098" s="33"/>
      <c r="O1098" s="33"/>
      <c r="P1098" s="33"/>
      <c r="Q1098" s="33"/>
      <c r="R1098" s="33"/>
      <c r="S1098" s="33"/>
      <c r="T1098" s="33"/>
      <c r="U1098" s="33"/>
      <c r="V1098" s="33"/>
      <c r="W1098" s="33"/>
      <c r="X1098" s="33"/>
      <c r="Y1098" s="33"/>
      <c r="Z1098" s="33"/>
      <c r="AA1098" s="33"/>
      <c r="AB1098" s="33"/>
      <c r="AC1098" s="33"/>
      <c r="AD1098" s="33"/>
      <c r="AE1098" s="33"/>
      <c r="AF1098" s="33"/>
      <c r="AG1098" s="33"/>
      <c r="AH1098" s="33"/>
      <c r="AI1098" s="2"/>
      <c r="AK1098" s="3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48"/>
      <c r="BL1098" s="3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  <c r="BY1098" s="2"/>
      <c r="BZ1098" s="2"/>
      <c r="CA1098" s="2"/>
      <c r="CB1098" s="2"/>
      <c r="CC1098" s="2"/>
      <c r="CD1098" s="2"/>
      <c r="CE1098" s="2"/>
      <c r="CF1098" s="2"/>
      <c r="CG1098" s="2"/>
      <c r="CH1098" s="2"/>
      <c r="CI1098" s="2"/>
      <c r="CJ1098" s="2"/>
      <c r="CK1098" s="2"/>
    </row>
    <row r="1099" spans="1:89" ht="12.75" customHeight="1" x14ac:dyDescent="0.35">
      <c r="A1099" s="15">
        <f t="shared" si="74"/>
        <v>44076</v>
      </c>
      <c r="B1099" s="107">
        <v>16025134</v>
      </c>
      <c r="C1099" s="4">
        <f t="shared" si="75"/>
        <v>667713.91666666663</v>
      </c>
      <c r="D1099">
        <f t="shared" si="76"/>
        <v>2020</v>
      </c>
      <c r="E1099">
        <f t="shared" si="77"/>
        <v>9</v>
      </c>
      <c r="F1099" s="33">
        <v>10190</v>
      </c>
      <c r="G1099" s="33" t="s">
        <v>29</v>
      </c>
      <c r="H1099" s="33">
        <v>24</v>
      </c>
      <c r="I1099" s="33" t="s">
        <v>74</v>
      </c>
      <c r="J1099" s="34">
        <v>44076</v>
      </c>
      <c r="K1099" s="33"/>
      <c r="L1099" s="33"/>
      <c r="M1099" s="33"/>
      <c r="N1099" s="33"/>
      <c r="O1099" s="33"/>
      <c r="P1099" s="33"/>
      <c r="Q1099" s="33"/>
      <c r="R1099" s="33"/>
      <c r="S1099" s="33"/>
      <c r="T1099" s="33"/>
      <c r="U1099" s="33"/>
      <c r="V1099" s="33"/>
      <c r="W1099" s="33"/>
      <c r="X1099" s="33"/>
      <c r="Y1099" s="33"/>
      <c r="Z1099" s="33"/>
      <c r="AA1099" s="33"/>
      <c r="AB1099" s="33"/>
      <c r="AC1099" s="33"/>
      <c r="AD1099" s="33"/>
      <c r="AE1099" s="33"/>
      <c r="AF1099" s="33"/>
      <c r="AG1099" s="33"/>
      <c r="AH1099" s="33"/>
      <c r="AI1099" s="2"/>
      <c r="AK1099" s="3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48"/>
      <c r="BL1099" s="3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</row>
    <row r="1100" spans="1:89" ht="12.75" customHeight="1" x14ac:dyDescent="0.35">
      <c r="A1100" s="15">
        <f t="shared" si="74"/>
        <v>44077</v>
      </c>
      <c r="B1100" s="107">
        <v>16097814</v>
      </c>
      <c r="C1100" s="4">
        <f t="shared" si="75"/>
        <v>670742.25</v>
      </c>
      <c r="D1100">
        <f t="shared" si="76"/>
        <v>2020</v>
      </c>
      <c r="E1100">
        <f t="shared" si="77"/>
        <v>9</v>
      </c>
      <c r="F1100" s="33">
        <v>10190</v>
      </c>
      <c r="G1100" s="33" t="s">
        <v>29</v>
      </c>
      <c r="H1100" s="33">
        <v>24</v>
      </c>
      <c r="I1100" s="33" t="s">
        <v>74</v>
      </c>
      <c r="J1100" s="34">
        <v>44077</v>
      </c>
      <c r="K1100" s="33"/>
      <c r="L1100" s="33"/>
      <c r="M1100" s="33"/>
      <c r="N1100" s="33"/>
      <c r="O1100" s="33"/>
      <c r="P1100" s="33"/>
      <c r="Q1100" s="33"/>
      <c r="R1100" s="33"/>
      <c r="S1100" s="33"/>
      <c r="T1100" s="33"/>
      <c r="U1100" s="33"/>
      <c r="V1100" s="33"/>
      <c r="W1100" s="33"/>
      <c r="X1100" s="33"/>
      <c r="Y1100" s="33"/>
      <c r="Z1100" s="33"/>
      <c r="AA1100" s="33"/>
      <c r="AB1100" s="33"/>
      <c r="AC1100" s="33"/>
      <c r="AD1100" s="33"/>
      <c r="AE1100" s="33"/>
      <c r="AF1100" s="33"/>
      <c r="AG1100" s="33"/>
      <c r="AH1100" s="33"/>
      <c r="AI1100" s="2"/>
      <c r="AK1100" s="3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48"/>
      <c r="BL1100" s="3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  <c r="BY1100" s="2"/>
      <c r="BZ1100" s="2"/>
      <c r="CA1100" s="2"/>
      <c r="CB1100" s="2"/>
      <c r="CC1100" s="2"/>
      <c r="CD1100" s="2"/>
      <c r="CE1100" s="2"/>
      <c r="CF1100" s="2"/>
      <c r="CG1100" s="2"/>
      <c r="CH1100" s="2"/>
      <c r="CI1100" s="2"/>
      <c r="CJ1100" s="2"/>
      <c r="CK1100" s="2"/>
    </row>
    <row r="1101" spans="1:89" ht="12.75" customHeight="1" x14ac:dyDescent="0.35">
      <c r="A1101" s="15">
        <f t="shared" si="74"/>
        <v>44078</v>
      </c>
      <c r="B1101" s="107">
        <v>15903268</v>
      </c>
      <c r="C1101" s="4">
        <f t="shared" si="75"/>
        <v>662636.16666666663</v>
      </c>
      <c r="D1101">
        <f t="shared" si="76"/>
        <v>2020</v>
      </c>
      <c r="E1101">
        <f t="shared" si="77"/>
        <v>9</v>
      </c>
      <c r="F1101" s="33">
        <v>10190</v>
      </c>
      <c r="G1101" s="33" t="s">
        <v>29</v>
      </c>
      <c r="H1101" s="33">
        <v>24</v>
      </c>
      <c r="I1101" s="33" t="s">
        <v>74</v>
      </c>
      <c r="J1101" s="34">
        <v>44078</v>
      </c>
      <c r="K1101" s="33"/>
      <c r="L1101" s="33"/>
      <c r="M1101" s="33"/>
      <c r="N1101" s="33"/>
      <c r="O1101" s="33"/>
      <c r="P1101" s="33"/>
      <c r="Q1101" s="33"/>
      <c r="R1101" s="33"/>
      <c r="S1101" s="33"/>
      <c r="T1101" s="33"/>
      <c r="U1101" s="33"/>
      <c r="V1101" s="33"/>
      <c r="W1101" s="33"/>
      <c r="X1101" s="33"/>
      <c r="Y1101" s="33"/>
      <c r="Z1101" s="33"/>
      <c r="AA1101" s="33"/>
      <c r="AB1101" s="33"/>
      <c r="AC1101" s="33"/>
      <c r="AD1101" s="33"/>
      <c r="AE1101" s="33"/>
      <c r="AF1101" s="33"/>
      <c r="AG1101" s="33"/>
      <c r="AH1101" s="33"/>
      <c r="AI1101" s="2"/>
      <c r="AK1101" s="3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48"/>
      <c r="BL1101" s="3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</row>
    <row r="1102" spans="1:89" ht="12.75" customHeight="1" x14ac:dyDescent="0.35">
      <c r="A1102" s="15">
        <f t="shared" si="74"/>
        <v>44079</v>
      </c>
      <c r="B1102" s="107">
        <v>15058353</v>
      </c>
      <c r="C1102" s="4">
        <f t="shared" si="75"/>
        <v>627431.375</v>
      </c>
      <c r="D1102">
        <f t="shared" si="76"/>
        <v>2020</v>
      </c>
      <c r="E1102">
        <f t="shared" si="77"/>
        <v>9</v>
      </c>
      <c r="F1102" s="33">
        <v>10190</v>
      </c>
      <c r="G1102" s="33" t="s">
        <v>29</v>
      </c>
      <c r="H1102" s="33">
        <v>24</v>
      </c>
      <c r="I1102" s="33" t="s">
        <v>74</v>
      </c>
      <c r="J1102" s="34">
        <v>44079</v>
      </c>
      <c r="K1102" s="33"/>
      <c r="L1102" s="33"/>
      <c r="M1102" s="33"/>
      <c r="N1102" s="33"/>
      <c r="O1102" s="33"/>
      <c r="P1102" s="33"/>
      <c r="Q1102" s="33"/>
      <c r="R1102" s="33"/>
      <c r="S1102" s="33"/>
      <c r="T1102" s="33"/>
      <c r="U1102" s="33"/>
      <c r="V1102" s="33"/>
      <c r="W1102" s="33"/>
      <c r="X1102" s="33"/>
      <c r="Y1102" s="33"/>
      <c r="Z1102" s="33"/>
      <c r="AA1102" s="33"/>
      <c r="AB1102" s="33"/>
      <c r="AC1102" s="33"/>
      <c r="AD1102" s="33"/>
      <c r="AE1102" s="33"/>
      <c r="AF1102" s="33"/>
      <c r="AG1102" s="33"/>
      <c r="AH1102" s="33"/>
      <c r="AI1102" s="2"/>
      <c r="AK1102" s="3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48"/>
      <c r="BL1102" s="3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  <c r="BY1102" s="2"/>
      <c r="BZ1102" s="2"/>
      <c r="CA1102" s="2"/>
      <c r="CB1102" s="2"/>
      <c r="CC1102" s="2"/>
      <c r="CD1102" s="2"/>
      <c r="CE1102" s="2"/>
      <c r="CF1102" s="2"/>
      <c r="CG1102" s="2"/>
      <c r="CH1102" s="2"/>
      <c r="CI1102" s="2"/>
      <c r="CJ1102" s="2"/>
      <c r="CK1102" s="2"/>
    </row>
    <row r="1103" spans="1:89" ht="12.75" customHeight="1" x14ac:dyDescent="0.35">
      <c r="A1103" s="15">
        <f t="shared" si="74"/>
        <v>44080</v>
      </c>
      <c r="B1103" s="107">
        <v>14412223</v>
      </c>
      <c r="C1103" s="4">
        <f t="shared" si="75"/>
        <v>600509.29166666663</v>
      </c>
      <c r="D1103">
        <f t="shared" si="76"/>
        <v>2020</v>
      </c>
      <c r="E1103">
        <f t="shared" si="77"/>
        <v>9</v>
      </c>
      <c r="F1103" s="33">
        <v>10190</v>
      </c>
      <c r="G1103" s="33" t="s">
        <v>29</v>
      </c>
      <c r="H1103" s="33">
        <v>24</v>
      </c>
      <c r="I1103" s="33" t="s">
        <v>74</v>
      </c>
      <c r="J1103" s="34">
        <v>44080</v>
      </c>
      <c r="K1103" s="33"/>
      <c r="L1103" s="33"/>
      <c r="M1103" s="33"/>
      <c r="N1103" s="33"/>
      <c r="O1103" s="33"/>
      <c r="P1103" s="33"/>
      <c r="Q1103" s="33"/>
      <c r="R1103" s="33"/>
      <c r="S1103" s="33"/>
      <c r="T1103" s="33"/>
      <c r="U1103" s="33"/>
      <c r="V1103" s="33"/>
      <c r="W1103" s="33"/>
      <c r="X1103" s="33"/>
      <c r="Y1103" s="33"/>
      <c r="Z1103" s="33"/>
      <c r="AA1103" s="33"/>
      <c r="AB1103" s="33"/>
      <c r="AC1103" s="33"/>
      <c r="AD1103" s="33"/>
      <c r="AE1103" s="33"/>
      <c r="AF1103" s="33"/>
      <c r="AG1103" s="33"/>
      <c r="AH1103" s="33"/>
      <c r="AI1103" s="2"/>
      <c r="AK1103" s="3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48"/>
      <c r="BL1103" s="3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  <c r="BY1103" s="2"/>
      <c r="BZ1103" s="2"/>
      <c r="CA1103" s="2"/>
      <c r="CB1103" s="2"/>
      <c r="CC1103" s="2"/>
      <c r="CD1103" s="2"/>
      <c r="CE1103" s="2"/>
      <c r="CF1103" s="2"/>
      <c r="CG1103" s="2"/>
      <c r="CH1103" s="2"/>
      <c r="CI1103" s="2"/>
      <c r="CJ1103" s="2"/>
      <c r="CK1103" s="2"/>
    </row>
    <row r="1104" spans="1:89" ht="12.75" customHeight="1" x14ac:dyDescent="0.35">
      <c r="A1104" s="15">
        <f t="shared" si="74"/>
        <v>44081</v>
      </c>
      <c r="B1104" s="107">
        <v>13398608</v>
      </c>
      <c r="C1104" s="4">
        <f t="shared" si="75"/>
        <v>558275.33333333337</v>
      </c>
      <c r="D1104">
        <f t="shared" si="76"/>
        <v>2020</v>
      </c>
      <c r="E1104">
        <f t="shared" si="77"/>
        <v>9</v>
      </c>
      <c r="F1104" s="33">
        <v>10190</v>
      </c>
      <c r="G1104" s="33" t="s">
        <v>29</v>
      </c>
      <c r="H1104" s="33">
        <v>24</v>
      </c>
      <c r="I1104" s="33" t="s">
        <v>74</v>
      </c>
      <c r="J1104" s="34">
        <v>44081</v>
      </c>
      <c r="K1104" s="33"/>
      <c r="L1104" s="33"/>
      <c r="M1104" s="33"/>
      <c r="N1104" s="33"/>
      <c r="O1104" s="33"/>
      <c r="P1104" s="33"/>
      <c r="Q1104" s="33"/>
      <c r="R1104" s="33"/>
      <c r="S1104" s="33"/>
      <c r="T1104" s="33"/>
      <c r="U1104" s="33"/>
      <c r="V1104" s="33"/>
      <c r="W1104" s="33"/>
      <c r="X1104" s="33"/>
      <c r="Y1104" s="33"/>
      <c r="Z1104" s="33"/>
      <c r="AA1104" s="33"/>
      <c r="AB1104" s="33"/>
      <c r="AC1104" s="33"/>
      <c r="AD1104" s="33"/>
      <c r="AE1104" s="33"/>
      <c r="AF1104" s="33"/>
      <c r="AG1104" s="33"/>
      <c r="AH1104" s="33"/>
      <c r="AI1104" s="2"/>
      <c r="AK1104" s="3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48"/>
      <c r="BL1104" s="3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  <c r="BY1104" s="2"/>
      <c r="BZ1104" s="2"/>
      <c r="CA1104" s="2"/>
      <c r="CB1104" s="2"/>
      <c r="CC1104" s="2"/>
      <c r="CD1104" s="2"/>
      <c r="CE1104" s="2"/>
      <c r="CF1104" s="2"/>
      <c r="CG1104" s="2"/>
      <c r="CH1104" s="2"/>
      <c r="CI1104" s="2"/>
      <c r="CJ1104" s="2"/>
      <c r="CK1104" s="2"/>
    </row>
    <row r="1105" spans="1:89" ht="12.75" customHeight="1" x14ac:dyDescent="0.35">
      <c r="A1105" s="15">
        <f t="shared" si="74"/>
        <v>44082</v>
      </c>
      <c r="B1105" s="107">
        <v>13421278</v>
      </c>
      <c r="C1105" s="4">
        <f t="shared" si="75"/>
        <v>559219.91666666663</v>
      </c>
      <c r="D1105">
        <f t="shared" si="76"/>
        <v>2020</v>
      </c>
      <c r="E1105">
        <f t="shared" si="77"/>
        <v>9</v>
      </c>
      <c r="F1105" s="33">
        <v>10190</v>
      </c>
      <c r="G1105" s="33" t="s">
        <v>29</v>
      </c>
      <c r="H1105" s="33">
        <v>24</v>
      </c>
      <c r="I1105" s="33" t="s">
        <v>74</v>
      </c>
      <c r="J1105" s="34">
        <v>44082</v>
      </c>
      <c r="K1105" s="33"/>
      <c r="L1105" s="33"/>
      <c r="M1105" s="33"/>
      <c r="N1105" s="33"/>
      <c r="O1105" s="33"/>
      <c r="P1105" s="33"/>
      <c r="Q1105" s="33"/>
      <c r="R1105" s="33"/>
      <c r="S1105" s="33"/>
      <c r="T1105" s="33"/>
      <c r="U1105" s="33"/>
      <c r="V1105" s="33"/>
      <c r="W1105" s="33"/>
      <c r="X1105" s="33"/>
      <c r="Y1105" s="33"/>
      <c r="Z1105" s="33"/>
      <c r="AA1105" s="33"/>
      <c r="AB1105" s="33"/>
      <c r="AC1105" s="33"/>
      <c r="AD1105" s="33"/>
      <c r="AE1105" s="33"/>
      <c r="AF1105" s="33"/>
      <c r="AG1105" s="33"/>
      <c r="AH1105" s="33"/>
      <c r="AI1105" s="2"/>
      <c r="AK1105" s="3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48"/>
      <c r="BL1105" s="3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  <c r="BY1105" s="2"/>
      <c r="BZ1105" s="2"/>
      <c r="CA1105" s="2"/>
      <c r="CB1105" s="2"/>
      <c r="CC1105" s="2"/>
      <c r="CD1105" s="2"/>
      <c r="CE1105" s="2"/>
      <c r="CF1105" s="2"/>
      <c r="CG1105" s="2"/>
      <c r="CH1105" s="2"/>
      <c r="CI1105" s="2"/>
      <c r="CJ1105" s="2"/>
      <c r="CK1105" s="2"/>
    </row>
    <row r="1106" spans="1:89" ht="12.75" customHeight="1" x14ac:dyDescent="0.35">
      <c r="A1106" s="15">
        <f t="shared" si="74"/>
        <v>44083</v>
      </c>
      <c r="B1106" s="107">
        <v>14277997</v>
      </c>
      <c r="C1106" s="4">
        <f t="shared" si="75"/>
        <v>594916.54166666663</v>
      </c>
      <c r="D1106">
        <f t="shared" si="76"/>
        <v>2020</v>
      </c>
      <c r="E1106">
        <f t="shared" si="77"/>
        <v>9</v>
      </c>
      <c r="F1106" s="33">
        <v>10190</v>
      </c>
      <c r="G1106" s="33" t="s">
        <v>29</v>
      </c>
      <c r="H1106" s="33">
        <v>24</v>
      </c>
      <c r="I1106" s="33" t="s">
        <v>74</v>
      </c>
      <c r="J1106" s="34">
        <v>44083</v>
      </c>
      <c r="K1106" s="33"/>
      <c r="L1106" s="33"/>
      <c r="M1106" s="33"/>
      <c r="N1106" s="33"/>
      <c r="O1106" s="33"/>
      <c r="P1106" s="33"/>
      <c r="Q1106" s="33"/>
      <c r="R1106" s="33"/>
      <c r="S1106" s="33"/>
      <c r="T1106" s="33"/>
      <c r="U1106" s="33"/>
      <c r="V1106" s="33"/>
      <c r="W1106" s="33"/>
      <c r="X1106" s="33"/>
      <c r="Y1106" s="33"/>
      <c r="Z1106" s="33"/>
      <c r="AA1106" s="33"/>
      <c r="AB1106" s="33"/>
      <c r="AC1106" s="33"/>
      <c r="AD1106" s="33"/>
      <c r="AE1106" s="33"/>
      <c r="AF1106" s="33"/>
      <c r="AG1106" s="33"/>
      <c r="AH1106" s="33"/>
      <c r="AI1106" s="2"/>
      <c r="AK1106" s="3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48"/>
      <c r="BL1106" s="3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  <c r="BY1106" s="2"/>
      <c r="BZ1106" s="2"/>
      <c r="CA1106" s="2"/>
      <c r="CB1106" s="2"/>
      <c r="CC1106" s="2"/>
      <c r="CD1106" s="2"/>
      <c r="CE1106" s="2"/>
      <c r="CF1106" s="2"/>
      <c r="CG1106" s="2"/>
      <c r="CH1106" s="2"/>
      <c r="CI1106" s="2"/>
      <c r="CJ1106" s="2"/>
      <c r="CK1106" s="2"/>
    </row>
    <row r="1107" spans="1:89" ht="12.75" customHeight="1" x14ac:dyDescent="0.35">
      <c r="A1107" s="15">
        <f t="shared" si="74"/>
        <v>44084</v>
      </c>
      <c r="B1107" s="107">
        <v>14800012</v>
      </c>
      <c r="C1107" s="4">
        <f t="shared" si="75"/>
        <v>616667.16666666663</v>
      </c>
      <c r="D1107">
        <f t="shared" si="76"/>
        <v>2020</v>
      </c>
      <c r="E1107">
        <f t="shared" si="77"/>
        <v>9</v>
      </c>
      <c r="F1107" s="33">
        <v>10190</v>
      </c>
      <c r="G1107" s="33" t="s">
        <v>29</v>
      </c>
      <c r="H1107" s="33">
        <v>24</v>
      </c>
      <c r="I1107" s="33" t="s">
        <v>74</v>
      </c>
      <c r="J1107" s="34">
        <v>44084</v>
      </c>
      <c r="K1107" s="33"/>
      <c r="L1107" s="33"/>
      <c r="M1107" s="33"/>
      <c r="N1107" s="33"/>
      <c r="O1107" s="33"/>
      <c r="P1107" s="33"/>
      <c r="Q1107" s="33"/>
      <c r="R1107" s="33"/>
      <c r="S1107" s="33"/>
      <c r="T1107" s="33"/>
      <c r="U1107" s="33"/>
      <c r="V1107" s="33"/>
      <c r="W1107" s="33"/>
      <c r="X1107" s="33"/>
      <c r="Y1107" s="33"/>
      <c r="Z1107" s="33"/>
      <c r="AA1107" s="33"/>
      <c r="AB1107" s="33"/>
      <c r="AC1107" s="33"/>
      <c r="AD1107" s="33"/>
      <c r="AE1107" s="33"/>
      <c r="AF1107" s="33"/>
      <c r="AG1107" s="33"/>
      <c r="AH1107" s="33"/>
      <c r="AI1107" s="2"/>
      <c r="AK1107" s="3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48"/>
      <c r="BL1107" s="3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  <c r="BY1107" s="2"/>
      <c r="BZ1107" s="2"/>
      <c r="CA1107" s="2"/>
      <c r="CB1107" s="2"/>
      <c r="CC1107" s="2"/>
      <c r="CD1107" s="2"/>
      <c r="CE1107" s="2"/>
      <c r="CF1107" s="2"/>
      <c r="CG1107" s="2"/>
      <c r="CH1107" s="2"/>
      <c r="CI1107" s="2"/>
      <c r="CJ1107" s="2"/>
      <c r="CK1107" s="2"/>
    </row>
    <row r="1108" spans="1:89" ht="12.75" customHeight="1" x14ac:dyDescent="0.35">
      <c r="A1108" s="15">
        <f t="shared" si="74"/>
        <v>44085</v>
      </c>
      <c r="B1108" s="107">
        <v>14565919</v>
      </c>
      <c r="C1108" s="4">
        <f t="shared" si="75"/>
        <v>606913.29166666663</v>
      </c>
      <c r="D1108">
        <f t="shared" si="76"/>
        <v>2020</v>
      </c>
      <c r="E1108">
        <f t="shared" si="77"/>
        <v>9</v>
      </c>
      <c r="F1108" s="33">
        <v>10190</v>
      </c>
      <c r="G1108" s="33" t="s">
        <v>29</v>
      </c>
      <c r="H1108" s="33">
        <v>24</v>
      </c>
      <c r="I1108" s="33" t="s">
        <v>74</v>
      </c>
      <c r="J1108" s="34">
        <v>44085</v>
      </c>
      <c r="K1108" s="33"/>
      <c r="L1108" s="33"/>
      <c r="M1108" s="33"/>
      <c r="N1108" s="33"/>
      <c r="O1108" s="33"/>
      <c r="P1108" s="33"/>
      <c r="Q1108" s="33"/>
      <c r="R1108" s="33"/>
      <c r="S1108" s="33"/>
      <c r="T1108" s="33"/>
      <c r="U1108" s="33"/>
      <c r="V1108" s="33"/>
      <c r="W1108" s="33"/>
      <c r="X1108" s="33"/>
      <c r="Y1108" s="33"/>
      <c r="Z1108" s="33"/>
      <c r="AA1108" s="33"/>
      <c r="AB1108" s="33"/>
      <c r="AC1108" s="33"/>
      <c r="AD1108" s="33"/>
      <c r="AE1108" s="33"/>
      <c r="AF1108" s="33"/>
      <c r="AG1108" s="33"/>
      <c r="AH1108" s="33"/>
      <c r="AI1108" s="2"/>
      <c r="AK1108" s="3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48"/>
      <c r="BL1108" s="3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</row>
    <row r="1109" spans="1:89" ht="12.75" customHeight="1" x14ac:dyDescent="0.35">
      <c r="A1109" s="15">
        <f t="shared" si="74"/>
        <v>44086</v>
      </c>
      <c r="B1109" s="107">
        <v>13674119</v>
      </c>
      <c r="C1109" s="4">
        <f t="shared" si="75"/>
        <v>569754.95833333337</v>
      </c>
      <c r="D1109">
        <f t="shared" si="76"/>
        <v>2020</v>
      </c>
      <c r="E1109">
        <f t="shared" si="77"/>
        <v>9</v>
      </c>
      <c r="F1109" s="33">
        <v>10190</v>
      </c>
      <c r="G1109" s="33" t="s">
        <v>29</v>
      </c>
      <c r="H1109" s="33">
        <v>24</v>
      </c>
      <c r="I1109" s="33" t="s">
        <v>74</v>
      </c>
      <c r="J1109" s="34">
        <v>44086</v>
      </c>
      <c r="K1109" s="33"/>
      <c r="L1109" s="33"/>
      <c r="M1109" s="33"/>
      <c r="N1109" s="33"/>
      <c r="O1109" s="33"/>
      <c r="P1109" s="33"/>
      <c r="Q1109" s="33"/>
      <c r="R1109" s="33"/>
      <c r="S1109" s="33"/>
      <c r="T1109" s="33"/>
      <c r="U1109" s="33"/>
      <c r="V1109" s="33"/>
      <c r="W1109" s="33"/>
      <c r="X1109" s="33"/>
      <c r="Y1109" s="33"/>
      <c r="Z1109" s="33"/>
      <c r="AA1109" s="33"/>
      <c r="AB1109" s="33"/>
      <c r="AC1109" s="33"/>
      <c r="AD1109" s="33"/>
      <c r="AE1109" s="33"/>
      <c r="AF1109" s="33"/>
      <c r="AG1109" s="33"/>
      <c r="AH1109" s="33"/>
      <c r="AI1109" s="2"/>
      <c r="AK1109" s="3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48"/>
      <c r="BL1109" s="3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  <c r="BY1109" s="2"/>
      <c r="BZ1109" s="2"/>
      <c r="CA1109" s="2"/>
      <c r="CB1109" s="2"/>
      <c r="CC1109" s="2"/>
      <c r="CD1109" s="2"/>
      <c r="CE1109" s="2"/>
      <c r="CF1109" s="2"/>
      <c r="CG1109" s="2"/>
      <c r="CH1109" s="2"/>
      <c r="CI1109" s="2"/>
      <c r="CJ1109" s="2"/>
      <c r="CK1109" s="2"/>
    </row>
    <row r="1110" spans="1:89" ht="12.75" customHeight="1" x14ac:dyDescent="0.35">
      <c r="A1110" s="15">
        <f t="shared" si="74"/>
        <v>44087</v>
      </c>
      <c r="B1110" s="107">
        <v>12813793</v>
      </c>
      <c r="C1110" s="4">
        <f t="shared" si="75"/>
        <v>533908.04166666663</v>
      </c>
      <c r="D1110">
        <f t="shared" si="76"/>
        <v>2020</v>
      </c>
      <c r="E1110">
        <f t="shared" si="77"/>
        <v>9</v>
      </c>
      <c r="F1110" s="33">
        <v>10190</v>
      </c>
      <c r="G1110" s="33" t="s">
        <v>29</v>
      </c>
      <c r="H1110" s="33">
        <v>24</v>
      </c>
      <c r="I1110" s="33" t="s">
        <v>74</v>
      </c>
      <c r="J1110" s="34">
        <v>44087</v>
      </c>
      <c r="K1110" s="33"/>
      <c r="L1110" s="33"/>
      <c r="M1110" s="33"/>
      <c r="N1110" s="33"/>
      <c r="O1110" s="33"/>
      <c r="P1110" s="33"/>
      <c r="Q1110" s="33"/>
      <c r="R1110" s="33"/>
      <c r="S1110" s="33"/>
      <c r="T1110" s="33"/>
      <c r="U1110" s="33"/>
      <c r="V1110" s="33"/>
      <c r="W1110" s="33"/>
      <c r="X1110" s="33"/>
      <c r="Y1110" s="33"/>
      <c r="Z1110" s="33"/>
      <c r="AA1110" s="33"/>
      <c r="AB1110" s="33"/>
      <c r="AC1110" s="33"/>
      <c r="AD1110" s="33"/>
      <c r="AE1110" s="33"/>
      <c r="AF1110" s="33"/>
      <c r="AG1110" s="33"/>
      <c r="AH1110" s="33"/>
      <c r="AI1110" s="2"/>
      <c r="AK1110" s="3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48"/>
      <c r="BL1110" s="3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  <c r="BY1110" s="2"/>
      <c r="BZ1110" s="2"/>
      <c r="CA1110" s="2"/>
      <c r="CB1110" s="2"/>
      <c r="CC1110" s="2"/>
      <c r="CD1110" s="2"/>
      <c r="CE1110" s="2"/>
      <c r="CF1110" s="2"/>
      <c r="CG1110" s="2"/>
      <c r="CH1110" s="2"/>
      <c r="CI1110" s="2"/>
      <c r="CJ1110" s="2"/>
      <c r="CK1110" s="2"/>
    </row>
    <row r="1111" spans="1:89" ht="12.75" customHeight="1" x14ac:dyDescent="0.35">
      <c r="A1111" s="15">
        <f t="shared" si="74"/>
        <v>44088</v>
      </c>
      <c r="B1111" s="107">
        <v>12709486</v>
      </c>
      <c r="C1111" s="4">
        <f t="shared" si="75"/>
        <v>529561.91666666663</v>
      </c>
      <c r="D1111">
        <f t="shared" si="76"/>
        <v>2020</v>
      </c>
      <c r="E1111">
        <f t="shared" si="77"/>
        <v>9</v>
      </c>
      <c r="F1111" s="33">
        <v>10190</v>
      </c>
      <c r="G1111" s="33" t="s">
        <v>29</v>
      </c>
      <c r="H1111" s="33">
        <v>24</v>
      </c>
      <c r="I1111" s="33" t="s">
        <v>74</v>
      </c>
      <c r="J1111" s="34">
        <v>44088</v>
      </c>
      <c r="K1111" s="33"/>
      <c r="L1111" s="33"/>
      <c r="M1111" s="33"/>
      <c r="N1111" s="33"/>
      <c r="O1111" s="33"/>
      <c r="P1111" s="33"/>
      <c r="Q1111" s="33"/>
      <c r="R1111" s="33"/>
      <c r="S1111" s="33"/>
      <c r="T1111" s="33"/>
      <c r="U1111" s="33"/>
      <c r="V1111" s="33"/>
      <c r="W1111" s="33"/>
      <c r="X1111" s="33"/>
      <c r="Y1111" s="33"/>
      <c r="Z1111" s="33"/>
      <c r="AA1111" s="33"/>
      <c r="AB1111" s="33"/>
      <c r="AC1111" s="33"/>
      <c r="AD1111" s="33"/>
      <c r="AE1111" s="33"/>
      <c r="AF1111" s="33"/>
      <c r="AG1111" s="33"/>
      <c r="AH1111" s="33"/>
      <c r="AI1111" s="2"/>
      <c r="AK1111" s="3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48"/>
      <c r="BL1111" s="3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</row>
    <row r="1112" spans="1:89" ht="12.75" customHeight="1" x14ac:dyDescent="0.35">
      <c r="A1112" s="15">
        <f t="shared" si="74"/>
        <v>44089</v>
      </c>
      <c r="B1112" s="107">
        <v>12769862</v>
      </c>
      <c r="C1112" s="4">
        <f t="shared" si="75"/>
        <v>532077.58333333337</v>
      </c>
      <c r="D1112">
        <f t="shared" si="76"/>
        <v>2020</v>
      </c>
      <c r="E1112">
        <f t="shared" si="77"/>
        <v>9</v>
      </c>
      <c r="F1112" s="33">
        <v>10190</v>
      </c>
      <c r="G1112" s="33" t="s">
        <v>29</v>
      </c>
      <c r="H1112" s="33">
        <v>24</v>
      </c>
      <c r="I1112" s="33" t="s">
        <v>74</v>
      </c>
      <c r="J1112" s="34">
        <v>44089</v>
      </c>
      <c r="K1112" s="33"/>
      <c r="L1112" s="33"/>
      <c r="M1112" s="33"/>
      <c r="N1112" s="33"/>
      <c r="O1112" s="33"/>
      <c r="P1112" s="33"/>
      <c r="Q1112" s="33"/>
      <c r="R1112" s="33"/>
      <c r="S1112" s="33"/>
      <c r="T1112" s="33"/>
      <c r="U1112" s="33"/>
      <c r="V1112" s="33"/>
      <c r="W1112" s="33"/>
      <c r="X1112" s="33"/>
      <c r="Y1112" s="33"/>
      <c r="Z1112" s="33"/>
      <c r="AA1112" s="33"/>
      <c r="AB1112" s="33"/>
      <c r="AC1112" s="33"/>
      <c r="AD1112" s="33"/>
      <c r="AE1112" s="33"/>
      <c r="AF1112" s="33"/>
      <c r="AG1112" s="33"/>
      <c r="AH1112" s="33"/>
      <c r="AI1112" s="2"/>
      <c r="AK1112" s="3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48"/>
      <c r="BL1112" s="3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  <c r="BY1112" s="2"/>
      <c r="BZ1112" s="2"/>
      <c r="CA1112" s="2"/>
      <c r="CB1112" s="2"/>
      <c r="CC1112" s="2"/>
      <c r="CD1112" s="2"/>
      <c r="CE1112" s="2"/>
      <c r="CF1112" s="2"/>
      <c r="CG1112" s="2"/>
      <c r="CH1112" s="2"/>
      <c r="CI1112" s="2"/>
      <c r="CJ1112" s="2"/>
      <c r="CK1112" s="2"/>
    </row>
    <row r="1113" spans="1:89" ht="12.75" customHeight="1" x14ac:dyDescent="0.35">
      <c r="A1113" s="15">
        <f t="shared" si="74"/>
        <v>44090</v>
      </c>
      <c r="B1113" s="107">
        <v>12655614</v>
      </c>
      <c r="C1113" s="4">
        <f t="shared" si="75"/>
        <v>527317.25</v>
      </c>
      <c r="D1113">
        <f t="shared" si="76"/>
        <v>2020</v>
      </c>
      <c r="E1113">
        <f t="shared" si="77"/>
        <v>9</v>
      </c>
      <c r="F1113" s="33">
        <v>10190</v>
      </c>
      <c r="G1113" s="33" t="s">
        <v>29</v>
      </c>
      <c r="H1113" s="33">
        <v>24</v>
      </c>
      <c r="I1113" s="33" t="s">
        <v>74</v>
      </c>
      <c r="J1113" s="34">
        <v>44090</v>
      </c>
      <c r="K1113" s="33"/>
      <c r="L1113" s="33"/>
      <c r="M1113" s="33"/>
      <c r="N1113" s="33"/>
      <c r="O1113" s="33"/>
      <c r="P1113" s="33"/>
      <c r="Q1113" s="33"/>
      <c r="R1113" s="33"/>
      <c r="S1113" s="33"/>
      <c r="T1113" s="33"/>
      <c r="U1113" s="33"/>
      <c r="V1113" s="33"/>
      <c r="W1113" s="33"/>
      <c r="X1113" s="33"/>
      <c r="Y1113" s="33"/>
      <c r="Z1113" s="33"/>
      <c r="AA1113" s="33"/>
      <c r="AB1113" s="33"/>
      <c r="AC1113" s="33"/>
      <c r="AD1113" s="33"/>
      <c r="AE1113" s="33"/>
      <c r="AF1113" s="33"/>
      <c r="AG1113" s="33"/>
      <c r="AH1113" s="33"/>
      <c r="AI1113" s="2"/>
      <c r="AK1113" s="3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48"/>
      <c r="BL1113" s="3"/>
      <c r="BM1113" s="2"/>
      <c r="BN1113" s="2"/>
      <c r="BO1113" s="2"/>
      <c r="BP1113" s="2"/>
      <c r="BQ1113" s="2"/>
      <c r="BR1113" s="2"/>
      <c r="BS1113" s="2"/>
      <c r="BT1113" s="2"/>
      <c r="BU1113" s="2"/>
      <c r="BV1113" s="2"/>
      <c r="BW1113" s="2"/>
      <c r="BX1113" s="2"/>
      <c r="BY1113" s="2"/>
      <c r="BZ1113" s="2"/>
      <c r="CA1113" s="2"/>
      <c r="CB1113" s="2"/>
      <c r="CC1113" s="2"/>
      <c r="CD1113" s="2"/>
      <c r="CE1113" s="2"/>
      <c r="CF1113" s="2"/>
      <c r="CG1113" s="2"/>
      <c r="CH1113" s="2"/>
      <c r="CI1113" s="2"/>
      <c r="CJ1113" s="2"/>
      <c r="CK1113" s="2"/>
    </row>
    <row r="1114" spans="1:89" ht="12.75" customHeight="1" x14ac:dyDescent="0.35">
      <c r="A1114" s="15">
        <f t="shared" si="74"/>
        <v>44091</v>
      </c>
      <c r="B1114" s="107">
        <v>12574331</v>
      </c>
      <c r="C1114" s="4">
        <f t="shared" si="75"/>
        <v>523930.45833333331</v>
      </c>
      <c r="D1114">
        <f t="shared" si="76"/>
        <v>2020</v>
      </c>
      <c r="E1114">
        <f t="shared" si="77"/>
        <v>9</v>
      </c>
      <c r="F1114" s="33">
        <v>10190</v>
      </c>
      <c r="G1114" s="33" t="s">
        <v>29</v>
      </c>
      <c r="H1114" s="33">
        <v>24</v>
      </c>
      <c r="I1114" s="33" t="s">
        <v>74</v>
      </c>
      <c r="J1114" s="34">
        <v>44091</v>
      </c>
      <c r="K1114" s="33"/>
      <c r="L1114" s="33"/>
      <c r="M1114" s="33"/>
      <c r="N1114" s="33"/>
      <c r="O1114" s="33"/>
      <c r="P1114" s="33"/>
      <c r="Q1114" s="33"/>
      <c r="R1114" s="33"/>
      <c r="S1114" s="33"/>
      <c r="T1114" s="33"/>
      <c r="U1114" s="33"/>
      <c r="V1114" s="33"/>
      <c r="W1114" s="33"/>
      <c r="X1114" s="33"/>
      <c r="Y1114" s="33"/>
      <c r="Z1114" s="33"/>
      <c r="AA1114" s="33"/>
      <c r="AB1114" s="33"/>
      <c r="AC1114" s="33"/>
      <c r="AD1114" s="33"/>
      <c r="AE1114" s="33"/>
      <c r="AF1114" s="33"/>
      <c r="AG1114" s="33"/>
      <c r="AH1114" s="33"/>
      <c r="AI1114" s="2"/>
      <c r="AK1114" s="3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48"/>
      <c r="BL1114" s="3"/>
      <c r="BM1114" s="2"/>
      <c r="BN1114" s="2"/>
      <c r="BO1114" s="2"/>
      <c r="BP1114" s="2"/>
      <c r="BQ1114" s="2"/>
      <c r="BR1114" s="2"/>
      <c r="BS1114" s="2"/>
      <c r="BT1114" s="2"/>
      <c r="BU1114" s="2"/>
      <c r="BV1114" s="2"/>
      <c r="BW1114" s="2"/>
      <c r="BX1114" s="2"/>
      <c r="BY1114" s="2"/>
      <c r="BZ1114" s="2"/>
      <c r="CA1114" s="2"/>
      <c r="CB1114" s="2"/>
      <c r="CC1114" s="2"/>
      <c r="CD1114" s="2"/>
      <c r="CE1114" s="2"/>
      <c r="CF1114" s="2"/>
      <c r="CG1114" s="2"/>
      <c r="CH1114" s="2"/>
      <c r="CI1114" s="2"/>
      <c r="CJ1114" s="2"/>
      <c r="CK1114" s="2"/>
    </row>
    <row r="1115" spans="1:89" ht="12.75" customHeight="1" x14ac:dyDescent="0.35">
      <c r="A1115" s="15">
        <f t="shared" si="74"/>
        <v>44092</v>
      </c>
      <c r="B1115" s="107">
        <v>12124725</v>
      </c>
      <c r="C1115" s="4">
        <f t="shared" si="75"/>
        <v>505196.875</v>
      </c>
      <c r="D1115">
        <f t="shared" si="76"/>
        <v>2020</v>
      </c>
      <c r="E1115">
        <f t="shared" si="77"/>
        <v>9</v>
      </c>
      <c r="F1115" s="33">
        <v>10190</v>
      </c>
      <c r="G1115" s="33" t="s">
        <v>29</v>
      </c>
      <c r="H1115" s="33">
        <v>24</v>
      </c>
      <c r="I1115" s="33" t="s">
        <v>74</v>
      </c>
      <c r="J1115" s="34">
        <v>44092</v>
      </c>
      <c r="K1115" s="33"/>
      <c r="L1115" s="33"/>
      <c r="M1115" s="33"/>
      <c r="N1115" s="33"/>
      <c r="O1115" s="33"/>
      <c r="P1115" s="33"/>
      <c r="Q1115" s="33"/>
      <c r="R1115" s="33"/>
      <c r="S1115" s="33"/>
      <c r="T1115" s="33"/>
      <c r="U1115" s="33"/>
      <c r="V1115" s="33"/>
      <c r="W1115" s="33"/>
      <c r="X1115" s="33"/>
      <c r="Y1115" s="33"/>
      <c r="Z1115" s="33"/>
      <c r="AA1115" s="33"/>
      <c r="AB1115" s="33"/>
      <c r="AC1115" s="33"/>
      <c r="AD1115" s="33"/>
      <c r="AE1115" s="33"/>
      <c r="AF1115" s="33"/>
      <c r="AG1115" s="33"/>
      <c r="AH1115" s="33"/>
      <c r="AI1115" s="2"/>
      <c r="AK1115" s="3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48"/>
      <c r="BL1115" s="3"/>
      <c r="BM1115" s="2"/>
      <c r="BN1115" s="2"/>
      <c r="BO1115" s="2"/>
      <c r="BP1115" s="2"/>
      <c r="BQ1115" s="2"/>
      <c r="BR1115" s="2"/>
      <c r="BS1115" s="2"/>
      <c r="BT1115" s="2"/>
      <c r="BU1115" s="2"/>
      <c r="BV1115" s="2"/>
      <c r="BW1115" s="2"/>
      <c r="BX1115" s="2"/>
      <c r="BY1115" s="2"/>
      <c r="BZ1115" s="2"/>
      <c r="CA1115" s="2"/>
      <c r="CB1115" s="2"/>
      <c r="CC1115" s="2"/>
      <c r="CD1115" s="2"/>
      <c r="CE1115" s="2"/>
      <c r="CF1115" s="2"/>
      <c r="CG1115" s="2"/>
      <c r="CH1115" s="2"/>
      <c r="CI1115" s="2"/>
      <c r="CJ1115" s="2"/>
      <c r="CK1115" s="2"/>
    </row>
    <row r="1116" spans="1:89" ht="12.75" customHeight="1" x14ac:dyDescent="0.35">
      <c r="A1116" s="15">
        <f t="shared" si="74"/>
        <v>44093</v>
      </c>
      <c r="B1116" s="107">
        <v>11860987</v>
      </c>
      <c r="C1116" s="4">
        <f t="shared" si="75"/>
        <v>494207.79166666669</v>
      </c>
      <c r="D1116">
        <f t="shared" si="76"/>
        <v>2020</v>
      </c>
      <c r="E1116">
        <f t="shared" si="77"/>
        <v>9</v>
      </c>
      <c r="F1116" s="33">
        <v>10190</v>
      </c>
      <c r="G1116" s="33" t="s">
        <v>29</v>
      </c>
      <c r="H1116" s="33">
        <v>24</v>
      </c>
      <c r="I1116" s="33" t="s">
        <v>74</v>
      </c>
      <c r="J1116" s="34">
        <v>44093</v>
      </c>
      <c r="K1116" s="33"/>
      <c r="L1116" s="33"/>
      <c r="M1116" s="33"/>
      <c r="N1116" s="33"/>
      <c r="O1116" s="33"/>
      <c r="P1116" s="33"/>
      <c r="Q1116" s="33"/>
      <c r="R1116" s="33"/>
      <c r="S1116" s="33"/>
      <c r="T1116" s="33"/>
      <c r="U1116" s="33"/>
      <c r="V1116" s="33"/>
      <c r="W1116" s="33"/>
      <c r="X1116" s="33"/>
      <c r="Y1116" s="33"/>
      <c r="Z1116" s="33"/>
      <c r="AA1116" s="33"/>
      <c r="AB1116" s="33"/>
      <c r="AC1116" s="33"/>
      <c r="AD1116" s="33"/>
      <c r="AE1116" s="33"/>
      <c r="AF1116" s="33"/>
      <c r="AG1116" s="33"/>
      <c r="AH1116" s="33"/>
      <c r="AI1116" s="2"/>
      <c r="AK1116" s="3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48"/>
      <c r="BL1116" s="3"/>
      <c r="BM1116" s="2"/>
      <c r="BN1116" s="2"/>
      <c r="BO1116" s="2"/>
      <c r="BP1116" s="2"/>
      <c r="BQ1116" s="2"/>
      <c r="BR1116" s="2"/>
      <c r="BS1116" s="2"/>
      <c r="BT1116" s="2"/>
      <c r="BU1116" s="2"/>
      <c r="BV1116" s="2"/>
      <c r="BW1116" s="2"/>
      <c r="BX1116" s="2"/>
      <c r="BY1116" s="2"/>
      <c r="BZ1116" s="2"/>
      <c r="CA1116" s="2"/>
      <c r="CB1116" s="2"/>
      <c r="CC1116" s="2"/>
      <c r="CD1116" s="2"/>
      <c r="CE1116" s="2"/>
      <c r="CF1116" s="2"/>
      <c r="CG1116" s="2"/>
      <c r="CH1116" s="2"/>
      <c r="CI1116" s="2"/>
      <c r="CJ1116" s="2"/>
      <c r="CK1116" s="2"/>
    </row>
    <row r="1117" spans="1:89" ht="12.75" customHeight="1" x14ac:dyDescent="0.35">
      <c r="A1117" s="15">
        <f t="shared" si="74"/>
        <v>44094</v>
      </c>
      <c r="B1117" s="107">
        <v>11785015</v>
      </c>
      <c r="C1117" s="4">
        <f t="shared" si="75"/>
        <v>491042.29166666669</v>
      </c>
      <c r="D1117">
        <f t="shared" si="76"/>
        <v>2020</v>
      </c>
      <c r="E1117">
        <f t="shared" si="77"/>
        <v>9</v>
      </c>
      <c r="F1117" s="33">
        <v>10190</v>
      </c>
      <c r="G1117" s="33" t="s">
        <v>29</v>
      </c>
      <c r="H1117" s="33">
        <v>24</v>
      </c>
      <c r="I1117" s="33" t="s">
        <v>74</v>
      </c>
      <c r="J1117" s="34">
        <v>44094</v>
      </c>
      <c r="K1117" s="33"/>
      <c r="L1117" s="33"/>
      <c r="M1117" s="33"/>
      <c r="N1117" s="33"/>
      <c r="O1117" s="33"/>
      <c r="P1117" s="33"/>
      <c r="Q1117" s="33"/>
      <c r="R1117" s="33"/>
      <c r="S1117" s="33"/>
      <c r="T1117" s="33"/>
      <c r="U1117" s="33"/>
      <c r="V1117" s="33"/>
      <c r="W1117" s="33"/>
      <c r="X1117" s="33"/>
      <c r="Y1117" s="33"/>
      <c r="Z1117" s="33"/>
      <c r="AA1117" s="33"/>
      <c r="AB1117" s="33"/>
      <c r="AC1117" s="33"/>
      <c r="AD1117" s="33"/>
      <c r="AE1117" s="33"/>
      <c r="AF1117" s="33"/>
      <c r="AG1117" s="33"/>
      <c r="AH1117" s="33"/>
      <c r="AI1117" s="2"/>
      <c r="AK1117" s="3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48"/>
      <c r="BL1117" s="3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  <c r="BY1117" s="2"/>
      <c r="BZ1117" s="2"/>
      <c r="CA1117" s="2"/>
      <c r="CB1117" s="2"/>
      <c r="CC1117" s="2"/>
      <c r="CD1117" s="2"/>
      <c r="CE1117" s="2"/>
      <c r="CF1117" s="2"/>
      <c r="CG1117" s="2"/>
      <c r="CH1117" s="2"/>
      <c r="CI1117" s="2"/>
      <c r="CJ1117" s="2"/>
      <c r="CK1117" s="2"/>
    </row>
    <row r="1118" spans="1:89" ht="12.75" customHeight="1" x14ac:dyDescent="0.35">
      <c r="A1118" s="15">
        <f t="shared" si="74"/>
        <v>44095</v>
      </c>
      <c r="B1118" s="107">
        <v>12798500</v>
      </c>
      <c r="C1118" s="4">
        <f t="shared" si="75"/>
        <v>533270.83333333337</v>
      </c>
      <c r="D1118">
        <f t="shared" si="76"/>
        <v>2020</v>
      </c>
      <c r="E1118">
        <f t="shared" si="77"/>
        <v>9</v>
      </c>
      <c r="F1118" s="33">
        <v>10190</v>
      </c>
      <c r="G1118" s="33" t="s">
        <v>29</v>
      </c>
      <c r="H1118" s="33">
        <v>24</v>
      </c>
      <c r="I1118" s="33" t="s">
        <v>74</v>
      </c>
      <c r="J1118" s="34">
        <v>44095</v>
      </c>
      <c r="K1118" s="33"/>
      <c r="L1118" s="33"/>
      <c r="M1118" s="33"/>
      <c r="N1118" s="33"/>
      <c r="O1118" s="33"/>
      <c r="P1118" s="33"/>
      <c r="Q1118" s="33"/>
      <c r="R1118" s="33"/>
      <c r="S1118" s="33"/>
      <c r="T1118" s="33"/>
      <c r="U1118" s="33"/>
      <c r="V1118" s="33"/>
      <c r="W1118" s="33"/>
      <c r="X1118" s="33"/>
      <c r="Y1118" s="33"/>
      <c r="Z1118" s="33"/>
      <c r="AA1118" s="33"/>
      <c r="AB1118" s="33"/>
      <c r="AC1118" s="33"/>
      <c r="AD1118" s="33"/>
      <c r="AE1118" s="33"/>
      <c r="AF1118" s="33"/>
      <c r="AG1118" s="33"/>
      <c r="AH1118" s="33"/>
      <c r="AI1118" s="2"/>
      <c r="AK1118" s="3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48"/>
      <c r="BL1118" s="3"/>
      <c r="BM1118" s="2"/>
      <c r="BN1118" s="2"/>
      <c r="BO1118" s="2"/>
      <c r="BP1118" s="2"/>
      <c r="BQ1118" s="2"/>
      <c r="BR1118" s="2"/>
      <c r="BS1118" s="2"/>
      <c r="BT1118" s="2"/>
      <c r="BU1118" s="2"/>
      <c r="BV1118" s="2"/>
      <c r="BW1118" s="2"/>
      <c r="BX1118" s="2"/>
      <c r="BY1118" s="2"/>
      <c r="BZ1118" s="2"/>
      <c r="CA1118" s="2"/>
      <c r="CB1118" s="2"/>
      <c r="CC1118" s="2"/>
      <c r="CD1118" s="2"/>
      <c r="CE1118" s="2"/>
      <c r="CF1118" s="2"/>
      <c r="CG1118" s="2"/>
      <c r="CH1118" s="2"/>
      <c r="CI1118" s="2"/>
      <c r="CJ1118" s="2"/>
      <c r="CK1118" s="2"/>
    </row>
    <row r="1119" spans="1:89" ht="12.75" customHeight="1" x14ac:dyDescent="0.35">
      <c r="A1119" s="15">
        <f t="shared" si="74"/>
        <v>44096</v>
      </c>
      <c r="B1119" s="107">
        <v>12851935</v>
      </c>
      <c r="C1119" s="4">
        <f t="shared" si="75"/>
        <v>535497.29166666663</v>
      </c>
      <c r="D1119">
        <f t="shared" si="76"/>
        <v>2020</v>
      </c>
      <c r="E1119">
        <f t="shared" si="77"/>
        <v>9</v>
      </c>
      <c r="F1119" s="33">
        <v>10190</v>
      </c>
      <c r="G1119" s="33" t="s">
        <v>29</v>
      </c>
      <c r="H1119" s="33">
        <v>24</v>
      </c>
      <c r="I1119" s="33" t="s">
        <v>74</v>
      </c>
      <c r="J1119" s="34">
        <v>44096</v>
      </c>
      <c r="K1119" s="33"/>
      <c r="L1119" s="33"/>
      <c r="M1119" s="33"/>
      <c r="N1119" s="33"/>
      <c r="O1119" s="33"/>
      <c r="P1119" s="33"/>
      <c r="Q1119" s="33"/>
      <c r="R1119" s="33"/>
      <c r="S1119" s="33"/>
      <c r="T1119" s="33"/>
      <c r="U1119" s="33"/>
      <c r="V1119" s="33"/>
      <c r="W1119" s="33"/>
      <c r="X1119" s="33"/>
      <c r="Y1119" s="33"/>
      <c r="Z1119" s="33"/>
      <c r="AA1119" s="33"/>
      <c r="AB1119" s="33"/>
      <c r="AC1119" s="33"/>
      <c r="AD1119" s="33"/>
      <c r="AE1119" s="33"/>
      <c r="AF1119" s="33"/>
      <c r="AG1119" s="33"/>
      <c r="AH1119" s="33"/>
      <c r="AI1119" s="2"/>
      <c r="AK1119" s="3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48"/>
      <c r="BL1119" s="3"/>
      <c r="BM1119" s="2"/>
      <c r="BN1119" s="2"/>
      <c r="BO1119" s="2"/>
      <c r="BP1119" s="2"/>
      <c r="BQ1119" s="2"/>
      <c r="BR1119" s="2"/>
      <c r="BS1119" s="2"/>
      <c r="BT1119" s="2"/>
      <c r="BU1119" s="2"/>
      <c r="BV1119" s="2"/>
      <c r="BW1119" s="2"/>
      <c r="BX1119" s="2"/>
      <c r="BY1119" s="2"/>
      <c r="BZ1119" s="2"/>
      <c r="CA1119" s="2"/>
      <c r="CB1119" s="2"/>
      <c r="CC1119" s="2"/>
      <c r="CD1119" s="2"/>
      <c r="CE1119" s="2"/>
      <c r="CF1119" s="2"/>
      <c r="CG1119" s="2"/>
      <c r="CH1119" s="2"/>
      <c r="CI1119" s="2"/>
      <c r="CJ1119" s="2"/>
      <c r="CK1119" s="2"/>
    </row>
    <row r="1120" spans="1:89" ht="12.75" customHeight="1" x14ac:dyDescent="0.35">
      <c r="A1120" s="15">
        <f t="shared" si="74"/>
        <v>44097</v>
      </c>
      <c r="B1120" s="107">
        <v>12603000</v>
      </c>
      <c r="C1120" s="4">
        <f t="shared" si="75"/>
        <v>525125</v>
      </c>
      <c r="D1120">
        <f t="shared" si="76"/>
        <v>2020</v>
      </c>
      <c r="E1120">
        <f t="shared" si="77"/>
        <v>9</v>
      </c>
      <c r="F1120" s="33">
        <v>10190</v>
      </c>
      <c r="G1120" s="33" t="s">
        <v>29</v>
      </c>
      <c r="H1120" s="33">
        <v>24</v>
      </c>
      <c r="I1120" s="33" t="s">
        <v>74</v>
      </c>
      <c r="J1120" s="34">
        <v>44097</v>
      </c>
      <c r="K1120" s="33"/>
      <c r="L1120" s="33"/>
      <c r="M1120" s="33"/>
      <c r="N1120" s="33"/>
      <c r="O1120" s="33"/>
      <c r="P1120" s="33"/>
      <c r="Q1120" s="33"/>
      <c r="R1120" s="33"/>
      <c r="S1120" s="33"/>
      <c r="T1120" s="33"/>
      <c r="U1120" s="33"/>
      <c r="V1120" s="33"/>
      <c r="W1120" s="33"/>
      <c r="X1120" s="33"/>
      <c r="Y1120" s="33"/>
      <c r="Z1120" s="33"/>
      <c r="AA1120" s="33"/>
      <c r="AB1120" s="33"/>
      <c r="AC1120" s="33"/>
      <c r="AD1120" s="33"/>
      <c r="AE1120" s="33"/>
      <c r="AF1120" s="33"/>
      <c r="AG1120" s="33"/>
      <c r="AH1120" s="33"/>
      <c r="AI1120" s="2"/>
      <c r="AK1120" s="3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48"/>
      <c r="BL1120" s="3"/>
      <c r="BM1120" s="2"/>
      <c r="BN1120" s="2"/>
      <c r="BO1120" s="2"/>
      <c r="BP1120" s="2"/>
      <c r="BQ1120" s="2"/>
      <c r="BR1120" s="2"/>
      <c r="BS1120" s="2"/>
      <c r="BT1120" s="2"/>
      <c r="BU1120" s="2"/>
      <c r="BV1120" s="2"/>
      <c r="BW1120" s="2"/>
      <c r="BX1120" s="2"/>
      <c r="BY1120" s="2"/>
      <c r="BZ1120" s="2"/>
      <c r="CA1120" s="2"/>
      <c r="CB1120" s="2"/>
      <c r="CC1120" s="2"/>
      <c r="CD1120" s="2"/>
      <c r="CE1120" s="2"/>
      <c r="CF1120" s="2"/>
      <c r="CG1120" s="2"/>
      <c r="CH1120" s="2"/>
      <c r="CI1120" s="2"/>
      <c r="CJ1120" s="2"/>
      <c r="CK1120" s="2"/>
    </row>
    <row r="1121" spans="1:89" ht="12.75" customHeight="1" x14ac:dyDescent="0.35">
      <c r="A1121" s="15">
        <f t="shared" ref="A1121:A1184" si="78">J1121</f>
        <v>44098</v>
      </c>
      <c r="B1121" s="107">
        <v>12237762</v>
      </c>
      <c r="C1121" s="4">
        <f t="shared" ref="C1121:C1184" si="79">B1121/H1121</f>
        <v>509906.75</v>
      </c>
      <c r="D1121">
        <f t="shared" ref="D1121:D1184" si="80">YEAR(J1121)</f>
        <v>2020</v>
      </c>
      <c r="E1121">
        <f t="shared" ref="E1121:E1184" si="81">MONTH(J1121)</f>
        <v>9</v>
      </c>
      <c r="F1121" s="33">
        <v>10190</v>
      </c>
      <c r="G1121" s="33" t="s">
        <v>29</v>
      </c>
      <c r="H1121" s="33">
        <v>24</v>
      </c>
      <c r="I1121" s="33" t="s">
        <v>74</v>
      </c>
      <c r="J1121" s="34">
        <v>44098</v>
      </c>
      <c r="K1121" s="33"/>
      <c r="L1121" s="33"/>
      <c r="M1121" s="33"/>
      <c r="N1121" s="33"/>
      <c r="O1121" s="33"/>
      <c r="P1121" s="33"/>
      <c r="Q1121" s="33"/>
      <c r="R1121" s="33"/>
      <c r="S1121" s="33"/>
      <c r="T1121" s="33"/>
      <c r="U1121" s="33"/>
      <c r="V1121" s="33"/>
      <c r="W1121" s="33"/>
      <c r="X1121" s="33"/>
      <c r="Y1121" s="33"/>
      <c r="Z1121" s="33"/>
      <c r="AA1121" s="33"/>
      <c r="AB1121" s="33"/>
      <c r="AC1121" s="33"/>
      <c r="AD1121" s="33"/>
      <c r="AE1121" s="33"/>
      <c r="AF1121" s="33"/>
      <c r="AG1121" s="33"/>
      <c r="AH1121" s="33"/>
      <c r="AI1121" s="2"/>
      <c r="AK1121" s="3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48"/>
      <c r="BL1121" s="3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  <c r="BY1121" s="2"/>
      <c r="BZ1121" s="2"/>
      <c r="CA1121" s="2"/>
      <c r="CB1121" s="2"/>
      <c r="CC1121" s="2"/>
      <c r="CD1121" s="2"/>
      <c r="CE1121" s="2"/>
      <c r="CF1121" s="2"/>
      <c r="CG1121" s="2"/>
      <c r="CH1121" s="2"/>
      <c r="CI1121" s="2"/>
      <c r="CJ1121" s="2"/>
      <c r="CK1121" s="2"/>
    </row>
    <row r="1122" spans="1:89" ht="12.75" customHeight="1" x14ac:dyDescent="0.35">
      <c r="A1122" s="15">
        <f t="shared" si="78"/>
        <v>44099</v>
      </c>
      <c r="B1122" s="107">
        <v>11950351</v>
      </c>
      <c r="C1122" s="4">
        <f t="shared" si="79"/>
        <v>497931.29166666669</v>
      </c>
      <c r="D1122">
        <f t="shared" si="80"/>
        <v>2020</v>
      </c>
      <c r="E1122">
        <f t="shared" si="81"/>
        <v>9</v>
      </c>
      <c r="F1122" s="33">
        <v>10190</v>
      </c>
      <c r="G1122" s="33" t="s">
        <v>29</v>
      </c>
      <c r="H1122" s="33">
        <v>24</v>
      </c>
      <c r="I1122" s="33" t="s">
        <v>74</v>
      </c>
      <c r="J1122" s="34">
        <v>44099</v>
      </c>
      <c r="K1122" s="33"/>
      <c r="L1122" s="33"/>
      <c r="M1122" s="33"/>
      <c r="N1122" s="33"/>
      <c r="O1122" s="33"/>
      <c r="P1122" s="33"/>
      <c r="Q1122" s="33"/>
      <c r="R1122" s="33"/>
      <c r="S1122" s="33"/>
      <c r="T1122" s="33"/>
      <c r="U1122" s="33"/>
      <c r="V1122" s="33"/>
      <c r="W1122" s="33"/>
      <c r="X1122" s="33"/>
      <c r="Y1122" s="33"/>
      <c r="Z1122" s="33"/>
      <c r="AA1122" s="33"/>
      <c r="AB1122" s="33"/>
      <c r="AC1122" s="33"/>
      <c r="AD1122" s="33"/>
      <c r="AE1122" s="33"/>
      <c r="AF1122" s="33"/>
      <c r="AG1122" s="33"/>
      <c r="AH1122" s="33"/>
      <c r="AI1122" s="2"/>
      <c r="AK1122" s="3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48"/>
      <c r="BL1122" s="3"/>
      <c r="BM1122" s="2"/>
      <c r="BN1122" s="2"/>
      <c r="BO1122" s="2"/>
      <c r="BP1122" s="2"/>
      <c r="BQ1122" s="2"/>
      <c r="BR1122" s="2"/>
      <c r="BS1122" s="2"/>
      <c r="BT1122" s="2"/>
      <c r="BU1122" s="2"/>
      <c r="BV1122" s="2"/>
      <c r="BW1122" s="2"/>
      <c r="BX1122" s="2"/>
      <c r="BY1122" s="2"/>
      <c r="BZ1122" s="2"/>
      <c r="CA1122" s="2"/>
      <c r="CB1122" s="2"/>
      <c r="CC1122" s="2"/>
      <c r="CD1122" s="2"/>
      <c r="CE1122" s="2"/>
      <c r="CF1122" s="2"/>
      <c r="CG1122" s="2"/>
      <c r="CH1122" s="2"/>
      <c r="CI1122" s="2"/>
      <c r="CJ1122" s="2"/>
      <c r="CK1122" s="2"/>
    </row>
    <row r="1123" spans="1:89" ht="12.75" customHeight="1" x14ac:dyDescent="0.35">
      <c r="A1123" s="15">
        <f t="shared" si="78"/>
        <v>44100</v>
      </c>
      <c r="B1123" s="107">
        <v>11459856</v>
      </c>
      <c r="C1123" s="4">
        <f t="shared" si="79"/>
        <v>477494</v>
      </c>
      <c r="D1123">
        <f t="shared" si="80"/>
        <v>2020</v>
      </c>
      <c r="E1123">
        <f t="shared" si="81"/>
        <v>9</v>
      </c>
      <c r="F1123" s="33">
        <v>10190</v>
      </c>
      <c r="G1123" s="33" t="s">
        <v>29</v>
      </c>
      <c r="H1123" s="33">
        <v>24</v>
      </c>
      <c r="I1123" s="33" t="s">
        <v>74</v>
      </c>
      <c r="J1123" s="34">
        <v>44100</v>
      </c>
      <c r="K1123" s="33"/>
      <c r="L1123" s="33"/>
      <c r="M1123" s="33"/>
      <c r="N1123" s="33"/>
      <c r="O1123" s="33"/>
      <c r="P1123" s="33"/>
      <c r="Q1123" s="33"/>
      <c r="R1123" s="33"/>
      <c r="S1123" s="33"/>
      <c r="T1123" s="33"/>
      <c r="U1123" s="33"/>
      <c r="V1123" s="33"/>
      <c r="W1123" s="33"/>
      <c r="X1123" s="33"/>
      <c r="Y1123" s="33"/>
      <c r="Z1123" s="33"/>
      <c r="AA1123" s="33"/>
      <c r="AB1123" s="33"/>
      <c r="AC1123" s="33"/>
      <c r="AD1123" s="33"/>
      <c r="AE1123" s="33"/>
      <c r="AF1123" s="33"/>
      <c r="AG1123" s="33"/>
      <c r="AH1123" s="33"/>
      <c r="AI1123" s="2"/>
      <c r="AK1123" s="3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48"/>
      <c r="BL1123" s="3"/>
      <c r="BM1123" s="2"/>
      <c r="BN1123" s="2"/>
      <c r="BO1123" s="2"/>
      <c r="BP1123" s="2"/>
      <c r="BQ1123" s="2"/>
      <c r="BR1123" s="2"/>
      <c r="BS1123" s="2"/>
      <c r="BT1123" s="2"/>
      <c r="BU1123" s="2"/>
      <c r="BV1123" s="2"/>
      <c r="BW1123" s="2"/>
      <c r="BX1123" s="2"/>
      <c r="BY1123" s="2"/>
      <c r="BZ1123" s="2"/>
      <c r="CA1123" s="2"/>
      <c r="CB1123" s="2"/>
      <c r="CC1123" s="2"/>
      <c r="CD1123" s="2"/>
      <c r="CE1123" s="2"/>
      <c r="CF1123" s="2"/>
      <c r="CG1123" s="2"/>
      <c r="CH1123" s="2"/>
      <c r="CI1123" s="2"/>
      <c r="CJ1123" s="2"/>
      <c r="CK1123" s="2"/>
    </row>
    <row r="1124" spans="1:89" ht="12.75" customHeight="1" x14ac:dyDescent="0.35">
      <c r="A1124" s="15">
        <f t="shared" si="78"/>
        <v>44101</v>
      </c>
      <c r="B1124" s="107">
        <v>11558596</v>
      </c>
      <c r="C1124" s="4">
        <f t="shared" si="79"/>
        <v>481608.16666666669</v>
      </c>
      <c r="D1124">
        <f t="shared" si="80"/>
        <v>2020</v>
      </c>
      <c r="E1124">
        <f t="shared" si="81"/>
        <v>9</v>
      </c>
      <c r="F1124" s="33">
        <v>10190</v>
      </c>
      <c r="G1124" s="33" t="s">
        <v>29</v>
      </c>
      <c r="H1124" s="33">
        <v>24</v>
      </c>
      <c r="I1124" s="33" t="s">
        <v>74</v>
      </c>
      <c r="J1124" s="34">
        <v>44101</v>
      </c>
      <c r="K1124" s="33"/>
      <c r="L1124" s="33"/>
      <c r="M1124" s="33"/>
      <c r="N1124" s="33"/>
      <c r="O1124" s="33"/>
      <c r="P1124" s="33"/>
      <c r="Q1124" s="33"/>
      <c r="R1124" s="33"/>
      <c r="S1124" s="33"/>
      <c r="T1124" s="33"/>
      <c r="U1124" s="33"/>
      <c r="V1124" s="33"/>
      <c r="W1124" s="33"/>
      <c r="X1124" s="33"/>
      <c r="Y1124" s="33"/>
      <c r="Z1124" s="33"/>
      <c r="AA1124" s="33"/>
      <c r="AB1124" s="33"/>
      <c r="AC1124" s="33"/>
      <c r="AD1124" s="33"/>
      <c r="AE1124" s="33"/>
      <c r="AF1124" s="33"/>
      <c r="AG1124" s="33"/>
      <c r="AH1124" s="33"/>
      <c r="AI1124" s="2"/>
      <c r="AK1124" s="3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48"/>
      <c r="BL1124" s="3"/>
      <c r="BM1124" s="2"/>
      <c r="BN1124" s="2"/>
      <c r="BO1124" s="2"/>
      <c r="BP1124" s="2"/>
      <c r="BQ1124" s="2"/>
      <c r="BR1124" s="2"/>
      <c r="BS1124" s="2"/>
      <c r="BT1124" s="2"/>
      <c r="BU1124" s="2"/>
      <c r="BV1124" s="2"/>
      <c r="BW1124" s="2"/>
      <c r="BX1124" s="2"/>
      <c r="BY1124" s="2"/>
      <c r="BZ1124" s="2"/>
      <c r="CA1124" s="2"/>
      <c r="CB1124" s="2"/>
      <c r="CC1124" s="2"/>
      <c r="CD1124" s="2"/>
      <c r="CE1124" s="2"/>
      <c r="CF1124" s="2"/>
      <c r="CG1124" s="2"/>
      <c r="CH1124" s="2"/>
      <c r="CI1124" s="2"/>
      <c r="CJ1124" s="2"/>
      <c r="CK1124" s="2"/>
    </row>
    <row r="1125" spans="1:89" ht="12.75" customHeight="1" x14ac:dyDescent="0.35">
      <c r="A1125" s="15">
        <f t="shared" si="78"/>
        <v>44102</v>
      </c>
      <c r="B1125" s="107">
        <v>12396522</v>
      </c>
      <c r="C1125" s="4">
        <f t="shared" si="79"/>
        <v>516521.75</v>
      </c>
      <c r="D1125">
        <f t="shared" si="80"/>
        <v>2020</v>
      </c>
      <c r="E1125">
        <f t="shared" si="81"/>
        <v>9</v>
      </c>
      <c r="F1125" s="33">
        <v>10190</v>
      </c>
      <c r="G1125" s="33" t="s">
        <v>29</v>
      </c>
      <c r="H1125" s="33">
        <v>24</v>
      </c>
      <c r="I1125" s="33" t="s">
        <v>74</v>
      </c>
      <c r="J1125" s="34">
        <v>44102</v>
      </c>
      <c r="K1125" s="33"/>
      <c r="L1125" s="33"/>
      <c r="M1125" s="33"/>
      <c r="N1125" s="33"/>
      <c r="O1125" s="33"/>
      <c r="P1125" s="33"/>
      <c r="Q1125" s="33"/>
      <c r="R1125" s="33"/>
      <c r="S1125" s="33"/>
      <c r="T1125" s="33"/>
      <c r="U1125" s="33"/>
      <c r="V1125" s="33"/>
      <c r="W1125" s="33"/>
      <c r="X1125" s="33"/>
      <c r="Y1125" s="33"/>
      <c r="Z1125" s="33"/>
      <c r="AA1125" s="33"/>
      <c r="AB1125" s="33"/>
      <c r="AC1125" s="33"/>
      <c r="AD1125" s="33"/>
      <c r="AE1125" s="33"/>
      <c r="AF1125" s="33"/>
      <c r="AG1125" s="33"/>
      <c r="AH1125" s="33"/>
      <c r="AI1125" s="2"/>
      <c r="AK1125" s="3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48"/>
      <c r="BL1125" s="3"/>
      <c r="BM1125" s="2"/>
      <c r="BN1125" s="2"/>
      <c r="BO1125" s="2"/>
      <c r="BP1125" s="2"/>
      <c r="BQ1125" s="2"/>
      <c r="BR1125" s="2"/>
      <c r="BS1125" s="2"/>
      <c r="BT1125" s="2"/>
      <c r="BU1125" s="2"/>
      <c r="BV1125" s="2"/>
      <c r="BW1125" s="2"/>
      <c r="BX1125" s="2"/>
      <c r="BY1125" s="2"/>
      <c r="BZ1125" s="2"/>
      <c r="CA1125" s="2"/>
      <c r="CB1125" s="2"/>
      <c r="CC1125" s="2"/>
      <c r="CD1125" s="2"/>
      <c r="CE1125" s="2"/>
      <c r="CF1125" s="2"/>
      <c r="CG1125" s="2"/>
      <c r="CH1125" s="2"/>
      <c r="CI1125" s="2"/>
      <c r="CJ1125" s="2"/>
      <c r="CK1125" s="2"/>
    </row>
    <row r="1126" spans="1:89" ht="12.75" customHeight="1" x14ac:dyDescent="0.35">
      <c r="A1126" s="15">
        <f t="shared" si="78"/>
        <v>44103</v>
      </c>
      <c r="B1126" s="107">
        <v>12743849</v>
      </c>
      <c r="C1126" s="4">
        <f t="shared" si="79"/>
        <v>530993.70833333337</v>
      </c>
      <c r="D1126">
        <f t="shared" si="80"/>
        <v>2020</v>
      </c>
      <c r="E1126">
        <f t="shared" si="81"/>
        <v>9</v>
      </c>
      <c r="F1126" s="33">
        <v>10190</v>
      </c>
      <c r="G1126" s="33" t="s">
        <v>29</v>
      </c>
      <c r="H1126" s="33">
        <v>24</v>
      </c>
      <c r="I1126" s="33" t="s">
        <v>74</v>
      </c>
      <c r="J1126" s="34">
        <v>44103</v>
      </c>
      <c r="K1126" s="33"/>
      <c r="L1126" s="33"/>
      <c r="M1126" s="33"/>
      <c r="N1126" s="33"/>
      <c r="O1126" s="33"/>
      <c r="P1126" s="33"/>
      <c r="Q1126" s="33"/>
      <c r="R1126" s="33"/>
      <c r="S1126" s="33"/>
      <c r="T1126" s="33"/>
      <c r="U1126" s="33"/>
      <c r="V1126" s="33"/>
      <c r="W1126" s="33"/>
      <c r="X1126" s="33"/>
      <c r="Y1126" s="33"/>
      <c r="Z1126" s="33"/>
      <c r="AA1126" s="33"/>
      <c r="AB1126" s="33"/>
      <c r="AC1126" s="33"/>
      <c r="AD1126" s="33"/>
      <c r="AE1126" s="33"/>
      <c r="AF1126" s="33"/>
      <c r="AG1126" s="33"/>
      <c r="AH1126" s="33"/>
      <c r="AI1126" s="2"/>
      <c r="AK1126" s="3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48"/>
      <c r="BL1126" s="3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  <c r="BY1126" s="2"/>
      <c r="BZ1126" s="2"/>
      <c r="CA1126" s="2"/>
      <c r="CB1126" s="2"/>
      <c r="CC1126" s="2"/>
      <c r="CD1126" s="2"/>
      <c r="CE1126" s="2"/>
      <c r="CF1126" s="2"/>
      <c r="CG1126" s="2"/>
      <c r="CH1126" s="2"/>
      <c r="CI1126" s="2"/>
      <c r="CJ1126" s="2"/>
      <c r="CK1126" s="2"/>
    </row>
    <row r="1127" spans="1:89" ht="12.75" customHeight="1" x14ac:dyDescent="0.35">
      <c r="A1127" s="15">
        <f t="shared" si="78"/>
        <v>44104</v>
      </c>
      <c r="B1127" s="107">
        <v>13025340</v>
      </c>
      <c r="C1127" s="4">
        <f t="shared" si="79"/>
        <v>542722.5</v>
      </c>
      <c r="D1127">
        <f t="shared" si="80"/>
        <v>2020</v>
      </c>
      <c r="E1127">
        <f t="shared" si="81"/>
        <v>9</v>
      </c>
      <c r="F1127" s="33">
        <v>10190</v>
      </c>
      <c r="G1127" s="33" t="s">
        <v>29</v>
      </c>
      <c r="H1127" s="33">
        <v>24</v>
      </c>
      <c r="I1127" s="33" t="s">
        <v>74</v>
      </c>
      <c r="J1127" s="34">
        <v>44104</v>
      </c>
      <c r="K1127" s="33"/>
      <c r="L1127" s="33"/>
      <c r="M1127" s="33"/>
      <c r="N1127" s="33"/>
      <c r="O1127" s="33"/>
      <c r="P1127" s="33"/>
      <c r="Q1127" s="33"/>
      <c r="R1127" s="33"/>
      <c r="S1127" s="33"/>
      <c r="T1127" s="33"/>
      <c r="U1127" s="33"/>
      <c r="V1127" s="33"/>
      <c r="W1127" s="33"/>
      <c r="X1127" s="33"/>
      <c r="Y1127" s="33"/>
      <c r="Z1127" s="33"/>
      <c r="AA1127" s="33"/>
      <c r="AB1127" s="33"/>
      <c r="AC1127" s="33"/>
      <c r="AD1127" s="33"/>
      <c r="AE1127" s="33"/>
      <c r="AF1127" s="33"/>
      <c r="AG1127" s="33"/>
      <c r="AH1127" s="33"/>
      <c r="AI1127" s="2"/>
      <c r="AK1127" s="3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48"/>
      <c r="BL1127" s="3"/>
      <c r="BM1127" s="2"/>
      <c r="BN1127" s="2"/>
      <c r="BO1127" s="2"/>
      <c r="BP1127" s="2"/>
      <c r="BQ1127" s="2"/>
      <c r="BR1127" s="2"/>
      <c r="BS1127" s="2"/>
      <c r="BT1127" s="2"/>
      <c r="BU1127" s="2"/>
      <c r="BV1127" s="2"/>
      <c r="BW1127" s="2"/>
      <c r="BX1127" s="2"/>
      <c r="BY1127" s="2"/>
      <c r="BZ1127" s="2"/>
      <c r="CA1127" s="2"/>
      <c r="CB1127" s="2"/>
      <c r="CC1127" s="2"/>
      <c r="CD1127" s="2"/>
      <c r="CE1127" s="2"/>
      <c r="CF1127" s="2"/>
      <c r="CG1127" s="2"/>
      <c r="CH1127" s="2"/>
      <c r="CI1127" s="2"/>
      <c r="CJ1127" s="2"/>
      <c r="CK1127" s="2"/>
    </row>
    <row r="1128" spans="1:89" ht="12.75" customHeight="1" x14ac:dyDescent="0.35">
      <c r="A1128" s="15">
        <f t="shared" si="78"/>
        <v>44105</v>
      </c>
      <c r="B1128" s="107">
        <v>13564126</v>
      </c>
      <c r="C1128" s="4">
        <f t="shared" si="79"/>
        <v>565171.91666666663</v>
      </c>
      <c r="D1128">
        <f t="shared" si="80"/>
        <v>2020</v>
      </c>
      <c r="E1128">
        <f t="shared" si="81"/>
        <v>10</v>
      </c>
      <c r="F1128" s="33">
        <v>10190</v>
      </c>
      <c r="G1128" s="33" t="s">
        <v>29</v>
      </c>
      <c r="H1128" s="33">
        <v>24</v>
      </c>
      <c r="I1128" s="33" t="s">
        <v>74</v>
      </c>
      <c r="J1128" s="34">
        <v>44105</v>
      </c>
      <c r="K1128" s="33"/>
      <c r="L1128" s="33"/>
      <c r="M1128" s="33"/>
      <c r="N1128" s="33"/>
      <c r="O1128" s="33"/>
      <c r="P1128" s="33"/>
      <c r="Q1128" s="33"/>
      <c r="R1128" s="33"/>
      <c r="S1128" s="33"/>
      <c r="T1128" s="33"/>
      <c r="U1128" s="33"/>
      <c r="V1128" s="33"/>
      <c r="W1128" s="33"/>
      <c r="X1128" s="33"/>
      <c r="Y1128" s="33"/>
      <c r="Z1128" s="33"/>
      <c r="AA1128" s="33"/>
      <c r="AB1128" s="33"/>
      <c r="AC1128" s="33"/>
      <c r="AD1128" s="33"/>
      <c r="AE1128" s="33"/>
      <c r="AF1128" s="33"/>
      <c r="AG1128" s="33"/>
      <c r="AH1128" s="33"/>
      <c r="AI1128" s="2"/>
      <c r="AK1128" s="3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48"/>
      <c r="BL1128" s="3"/>
      <c r="BM1128" s="2"/>
      <c r="BN1128" s="2"/>
      <c r="BO1128" s="2"/>
      <c r="BP1128" s="2"/>
      <c r="BQ1128" s="2"/>
      <c r="BR1128" s="2"/>
      <c r="BS1128" s="2"/>
      <c r="BT1128" s="2"/>
      <c r="BU1128" s="2"/>
      <c r="BV1128" s="2"/>
      <c r="BW1128" s="2"/>
      <c r="BX1128" s="2"/>
      <c r="BY1128" s="2"/>
      <c r="BZ1128" s="2"/>
      <c r="CA1128" s="2"/>
      <c r="CB1128" s="2"/>
      <c r="CC1128" s="2"/>
      <c r="CD1128" s="2"/>
      <c r="CE1128" s="2"/>
      <c r="CF1128" s="2"/>
      <c r="CG1128" s="2"/>
      <c r="CH1128" s="2"/>
      <c r="CI1128" s="2"/>
      <c r="CJ1128" s="2"/>
      <c r="CK1128" s="2"/>
    </row>
    <row r="1129" spans="1:89" ht="12.75" customHeight="1" x14ac:dyDescent="0.35">
      <c r="A1129" s="15">
        <f t="shared" si="78"/>
        <v>44106</v>
      </c>
      <c r="B1129" s="107">
        <v>13441126</v>
      </c>
      <c r="C1129" s="4">
        <f t="shared" si="79"/>
        <v>560046.91666666663</v>
      </c>
      <c r="D1129">
        <f t="shared" si="80"/>
        <v>2020</v>
      </c>
      <c r="E1129">
        <f t="shared" si="81"/>
        <v>10</v>
      </c>
      <c r="F1129" s="33">
        <v>10190</v>
      </c>
      <c r="G1129" s="33" t="s">
        <v>29</v>
      </c>
      <c r="H1129" s="33">
        <v>24</v>
      </c>
      <c r="I1129" s="33" t="s">
        <v>74</v>
      </c>
      <c r="J1129" s="34">
        <v>44106</v>
      </c>
      <c r="K1129" s="33"/>
      <c r="L1129" s="33"/>
      <c r="M1129" s="33"/>
      <c r="N1129" s="33"/>
      <c r="O1129" s="33"/>
      <c r="P1129" s="33"/>
      <c r="Q1129" s="33"/>
      <c r="R1129" s="33"/>
      <c r="S1129" s="33"/>
      <c r="T1129" s="33"/>
      <c r="U1129" s="33"/>
      <c r="V1129" s="33"/>
      <c r="W1129" s="33"/>
      <c r="X1129" s="33"/>
      <c r="Y1129" s="33"/>
      <c r="Z1129" s="33"/>
      <c r="AA1129" s="33"/>
      <c r="AB1129" s="33"/>
      <c r="AC1129" s="33"/>
      <c r="AD1129" s="33"/>
      <c r="AE1129" s="33"/>
      <c r="AF1129" s="33"/>
      <c r="AG1129" s="33"/>
      <c r="AH1129" s="33"/>
      <c r="AI1129" s="2"/>
      <c r="AK1129" s="3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48"/>
      <c r="BL1129" s="3"/>
      <c r="BM1129" s="2"/>
      <c r="BN1129" s="2"/>
      <c r="BO1129" s="2"/>
      <c r="BP1129" s="2"/>
      <c r="BQ1129" s="2"/>
      <c r="BR1129" s="2"/>
      <c r="BS1129" s="2"/>
      <c r="BT1129" s="2"/>
      <c r="BU1129" s="2"/>
      <c r="BV1129" s="2"/>
      <c r="BW1129" s="2"/>
      <c r="BX1129" s="2"/>
      <c r="BY1129" s="2"/>
      <c r="BZ1129" s="2"/>
      <c r="CA1129" s="2"/>
      <c r="CB1129" s="2"/>
      <c r="CC1129" s="2"/>
      <c r="CD1129" s="2"/>
      <c r="CE1129" s="2"/>
      <c r="CF1129" s="2"/>
      <c r="CG1129" s="2"/>
      <c r="CH1129" s="2"/>
      <c r="CI1129" s="2"/>
      <c r="CJ1129" s="2"/>
      <c r="CK1129" s="2"/>
    </row>
    <row r="1130" spans="1:89" ht="12.75" customHeight="1" x14ac:dyDescent="0.35">
      <c r="A1130" s="15">
        <f t="shared" si="78"/>
        <v>44107</v>
      </c>
      <c r="B1130" s="107">
        <v>13269166</v>
      </c>
      <c r="C1130" s="4">
        <f t="shared" si="79"/>
        <v>552881.91666666663</v>
      </c>
      <c r="D1130">
        <f t="shared" si="80"/>
        <v>2020</v>
      </c>
      <c r="E1130">
        <f t="shared" si="81"/>
        <v>10</v>
      </c>
      <c r="F1130" s="33">
        <v>10190</v>
      </c>
      <c r="G1130" s="33" t="s">
        <v>29</v>
      </c>
      <c r="H1130" s="33">
        <v>24</v>
      </c>
      <c r="I1130" s="33" t="s">
        <v>74</v>
      </c>
      <c r="J1130" s="34">
        <v>44107</v>
      </c>
      <c r="K1130" s="33"/>
      <c r="L1130" s="33"/>
      <c r="M1130" s="33"/>
      <c r="N1130" s="33"/>
      <c r="O1130" s="33"/>
      <c r="P1130" s="33"/>
      <c r="Q1130" s="33"/>
      <c r="R1130" s="33"/>
      <c r="S1130" s="33"/>
      <c r="T1130" s="33"/>
      <c r="U1130" s="33"/>
      <c r="V1130" s="33"/>
      <c r="W1130" s="33"/>
      <c r="X1130" s="33"/>
      <c r="Y1130" s="33"/>
      <c r="Z1130" s="33"/>
      <c r="AA1130" s="33"/>
      <c r="AB1130" s="33"/>
      <c r="AC1130" s="33"/>
      <c r="AD1130" s="33"/>
      <c r="AE1130" s="33"/>
      <c r="AF1130" s="33"/>
      <c r="AG1130" s="33"/>
      <c r="AH1130" s="33"/>
      <c r="AI1130" s="2"/>
      <c r="AK1130" s="3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48"/>
      <c r="BL1130" s="3"/>
      <c r="BM1130" s="2"/>
      <c r="BN1130" s="2"/>
      <c r="BO1130" s="2"/>
      <c r="BP1130" s="2"/>
      <c r="BQ1130" s="2"/>
      <c r="BR1130" s="2"/>
      <c r="BS1130" s="2"/>
      <c r="BT1130" s="2"/>
      <c r="BU1130" s="2"/>
      <c r="BV1130" s="2"/>
      <c r="BW1130" s="2"/>
      <c r="BX1130" s="2"/>
      <c r="BY1130" s="2"/>
      <c r="BZ1130" s="2"/>
      <c r="CA1130" s="2"/>
      <c r="CB1130" s="2"/>
      <c r="CC1130" s="2"/>
      <c r="CD1130" s="2"/>
      <c r="CE1130" s="2"/>
      <c r="CF1130" s="2"/>
      <c r="CG1130" s="2"/>
      <c r="CH1130" s="2"/>
      <c r="CI1130" s="2"/>
      <c r="CJ1130" s="2"/>
      <c r="CK1130" s="2"/>
    </row>
    <row r="1131" spans="1:89" ht="12.75" customHeight="1" x14ac:dyDescent="0.35">
      <c r="A1131" s="15">
        <f t="shared" si="78"/>
        <v>44108</v>
      </c>
      <c r="B1131" s="107">
        <v>12953966</v>
      </c>
      <c r="C1131" s="4">
        <f t="shared" si="79"/>
        <v>539748.58333333337</v>
      </c>
      <c r="D1131">
        <f t="shared" si="80"/>
        <v>2020</v>
      </c>
      <c r="E1131">
        <f t="shared" si="81"/>
        <v>10</v>
      </c>
      <c r="F1131" s="33">
        <v>10190</v>
      </c>
      <c r="G1131" s="33" t="s">
        <v>29</v>
      </c>
      <c r="H1131" s="33">
        <v>24</v>
      </c>
      <c r="I1131" s="33" t="s">
        <v>74</v>
      </c>
      <c r="J1131" s="34">
        <v>44108</v>
      </c>
      <c r="K1131" s="33"/>
      <c r="L1131" s="33"/>
      <c r="M1131" s="33"/>
      <c r="N1131" s="33"/>
      <c r="O1131" s="33"/>
      <c r="P1131" s="33"/>
      <c r="Q1131" s="33"/>
      <c r="R1131" s="33"/>
      <c r="S1131" s="33"/>
      <c r="T1131" s="33"/>
      <c r="U1131" s="33"/>
      <c r="V1131" s="33"/>
      <c r="W1131" s="33"/>
      <c r="X1131" s="33"/>
      <c r="Y1131" s="33"/>
      <c r="Z1131" s="33"/>
      <c r="AA1131" s="33"/>
      <c r="AB1131" s="33"/>
      <c r="AC1131" s="33"/>
      <c r="AD1131" s="33"/>
      <c r="AE1131" s="33"/>
      <c r="AF1131" s="33"/>
      <c r="AG1131" s="33"/>
      <c r="AH1131" s="33"/>
      <c r="AI1131" s="2"/>
      <c r="AK1131" s="3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48"/>
      <c r="BL1131" s="3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  <c r="BY1131" s="2"/>
      <c r="BZ1131" s="2"/>
      <c r="CA1131" s="2"/>
      <c r="CB1131" s="2"/>
      <c r="CC1131" s="2"/>
      <c r="CD1131" s="2"/>
      <c r="CE1131" s="2"/>
      <c r="CF1131" s="2"/>
      <c r="CG1131" s="2"/>
      <c r="CH1131" s="2"/>
      <c r="CI1131" s="2"/>
      <c r="CJ1131" s="2"/>
      <c r="CK1131" s="2"/>
    </row>
    <row r="1132" spans="1:89" ht="12.75" customHeight="1" x14ac:dyDescent="0.35">
      <c r="A1132" s="15">
        <f t="shared" si="78"/>
        <v>44109</v>
      </c>
      <c r="B1132" s="107">
        <v>13099411</v>
      </c>
      <c r="C1132" s="4">
        <f t="shared" si="79"/>
        <v>545808.79166666663</v>
      </c>
      <c r="D1132">
        <f t="shared" si="80"/>
        <v>2020</v>
      </c>
      <c r="E1132">
        <f t="shared" si="81"/>
        <v>10</v>
      </c>
      <c r="F1132" s="33">
        <v>10190</v>
      </c>
      <c r="G1132" s="33" t="s">
        <v>29</v>
      </c>
      <c r="H1132" s="33">
        <v>24</v>
      </c>
      <c r="I1132" s="33" t="s">
        <v>74</v>
      </c>
      <c r="J1132" s="34">
        <v>44109</v>
      </c>
      <c r="K1132" s="33"/>
      <c r="L1132" s="33"/>
      <c r="M1132" s="33"/>
      <c r="N1132" s="33"/>
      <c r="O1132" s="33"/>
      <c r="P1132" s="33"/>
      <c r="Q1132" s="33"/>
      <c r="R1132" s="33"/>
      <c r="S1132" s="33"/>
      <c r="T1132" s="33"/>
      <c r="U1132" s="33"/>
      <c r="V1132" s="33"/>
      <c r="W1132" s="33"/>
      <c r="X1132" s="33"/>
      <c r="Y1132" s="33"/>
      <c r="Z1132" s="33"/>
      <c r="AA1132" s="33"/>
      <c r="AB1132" s="33"/>
      <c r="AC1132" s="33"/>
      <c r="AD1132" s="33"/>
      <c r="AE1132" s="33"/>
      <c r="AF1132" s="33"/>
      <c r="AG1132" s="33"/>
      <c r="AH1132" s="33"/>
      <c r="AI1132" s="2"/>
      <c r="AK1132" s="3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48"/>
      <c r="BL1132" s="3"/>
      <c r="BM1132" s="2"/>
      <c r="BN1132" s="2"/>
      <c r="BO1132" s="2"/>
      <c r="BP1132" s="2"/>
      <c r="BQ1132" s="2"/>
      <c r="BR1132" s="2"/>
      <c r="BS1132" s="2"/>
      <c r="BT1132" s="2"/>
      <c r="BU1132" s="2"/>
      <c r="BV1132" s="2"/>
      <c r="BW1132" s="2"/>
      <c r="BX1132" s="2"/>
      <c r="BY1132" s="2"/>
      <c r="BZ1132" s="2"/>
      <c r="CA1132" s="2"/>
      <c r="CB1132" s="2"/>
      <c r="CC1132" s="2"/>
      <c r="CD1132" s="2"/>
      <c r="CE1132" s="2"/>
      <c r="CF1132" s="2"/>
      <c r="CG1132" s="2"/>
      <c r="CH1132" s="2"/>
      <c r="CI1132" s="2"/>
      <c r="CJ1132" s="2"/>
      <c r="CK1132" s="2"/>
    </row>
    <row r="1133" spans="1:89" ht="12.75" customHeight="1" x14ac:dyDescent="0.35">
      <c r="A1133" s="15">
        <f t="shared" si="78"/>
        <v>44110</v>
      </c>
      <c r="B1133" s="107">
        <v>13427474</v>
      </c>
      <c r="C1133" s="4">
        <f t="shared" si="79"/>
        <v>559478.08333333337</v>
      </c>
      <c r="D1133">
        <f t="shared" si="80"/>
        <v>2020</v>
      </c>
      <c r="E1133">
        <f t="shared" si="81"/>
        <v>10</v>
      </c>
      <c r="F1133" s="33">
        <v>10190</v>
      </c>
      <c r="G1133" s="33" t="s">
        <v>29</v>
      </c>
      <c r="H1133" s="33">
        <v>24</v>
      </c>
      <c r="I1133" s="33" t="s">
        <v>74</v>
      </c>
      <c r="J1133" s="34">
        <v>44110</v>
      </c>
      <c r="K1133" s="33"/>
      <c r="L1133" s="33"/>
      <c r="M1133" s="33"/>
      <c r="N1133" s="33"/>
      <c r="O1133" s="33"/>
      <c r="P1133" s="33"/>
      <c r="Q1133" s="33"/>
      <c r="R1133" s="33"/>
      <c r="S1133" s="33"/>
      <c r="T1133" s="33"/>
      <c r="U1133" s="33"/>
      <c r="V1133" s="33"/>
      <c r="W1133" s="33"/>
      <c r="X1133" s="33"/>
      <c r="Y1133" s="33"/>
      <c r="Z1133" s="33"/>
      <c r="AA1133" s="33"/>
      <c r="AB1133" s="33"/>
      <c r="AC1133" s="33"/>
      <c r="AD1133" s="33"/>
      <c r="AE1133" s="33"/>
      <c r="AF1133" s="33"/>
      <c r="AG1133" s="33"/>
      <c r="AH1133" s="33"/>
      <c r="AI1133" s="2"/>
      <c r="AK1133" s="3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48"/>
      <c r="BL1133" s="3"/>
      <c r="BM1133" s="2"/>
      <c r="BN1133" s="2"/>
      <c r="BO1133" s="2"/>
      <c r="BP1133" s="2"/>
      <c r="BQ1133" s="2"/>
      <c r="BR1133" s="2"/>
      <c r="BS1133" s="2"/>
      <c r="BT1133" s="2"/>
      <c r="BU1133" s="2"/>
      <c r="BV1133" s="2"/>
      <c r="BW1133" s="2"/>
      <c r="BX1133" s="2"/>
      <c r="BY1133" s="2"/>
      <c r="BZ1133" s="2"/>
      <c r="CA1133" s="2"/>
      <c r="CB1133" s="2"/>
      <c r="CC1133" s="2"/>
      <c r="CD1133" s="2"/>
      <c r="CE1133" s="2"/>
      <c r="CF1133" s="2"/>
      <c r="CG1133" s="2"/>
      <c r="CH1133" s="2"/>
      <c r="CI1133" s="2"/>
      <c r="CJ1133" s="2"/>
      <c r="CK1133" s="2"/>
    </row>
    <row r="1134" spans="1:89" ht="12.75" customHeight="1" x14ac:dyDescent="0.35">
      <c r="A1134" s="15">
        <f t="shared" si="78"/>
        <v>44111</v>
      </c>
      <c r="B1134" s="107">
        <v>14038853</v>
      </c>
      <c r="C1134" s="4">
        <f t="shared" si="79"/>
        <v>584952.20833333337</v>
      </c>
      <c r="D1134">
        <f t="shared" si="80"/>
        <v>2020</v>
      </c>
      <c r="E1134">
        <f t="shared" si="81"/>
        <v>10</v>
      </c>
      <c r="F1134" s="33">
        <v>10190</v>
      </c>
      <c r="G1134" s="33" t="s">
        <v>29</v>
      </c>
      <c r="H1134" s="33">
        <v>24</v>
      </c>
      <c r="I1134" s="33" t="s">
        <v>74</v>
      </c>
      <c r="J1134" s="34">
        <v>44111</v>
      </c>
      <c r="K1134" s="33"/>
      <c r="L1134" s="33"/>
      <c r="M1134" s="33"/>
      <c r="N1134" s="33"/>
      <c r="O1134" s="33"/>
      <c r="P1134" s="33"/>
      <c r="Q1134" s="33"/>
      <c r="R1134" s="33"/>
      <c r="S1134" s="33"/>
      <c r="T1134" s="33"/>
      <c r="U1134" s="33"/>
      <c r="V1134" s="33"/>
      <c r="W1134" s="33"/>
      <c r="X1134" s="33"/>
      <c r="Y1134" s="33"/>
      <c r="Z1134" s="33"/>
      <c r="AA1134" s="33"/>
      <c r="AB1134" s="33"/>
      <c r="AC1134" s="33"/>
      <c r="AD1134" s="33"/>
      <c r="AE1134" s="33"/>
      <c r="AF1134" s="33"/>
      <c r="AG1134" s="33"/>
      <c r="AH1134" s="33"/>
      <c r="AI1134" s="2"/>
      <c r="AK1134" s="3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48"/>
      <c r="BL1134" s="3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  <c r="BY1134" s="2"/>
      <c r="BZ1134" s="2"/>
      <c r="CA1134" s="2"/>
      <c r="CB1134" s="2"/>
      <c r="CC1134" s="2"/>
      <c r="CD1134" s="2"/>
      <c r="CE1134" s="2"/>
      <c r="CF1134" s="2"/>
      <c r="CG1134" s="2"/>
      <c r="CH1134" s="2"/>
      <c r="CI1134" s="2"/>
      <c r="CJ1134" s="2"/>
      <c r="CK1134" s="2"/>
    </row>
    <row r="1135" spans="1:89" ht="12.75" customHeight="1" x14ac:dyDescent="0.35">
      <c r="A1135" s="15">
        <f t="shared" si="78"/>
        <v>44112</v>
      </c>
      <c r="B1135" s="107">
        <v>14089293</v>
      </c>
      <c r="C1135" s="4">
        <f t="shared" si="79"/>
        <v>587053.875</v>
      </c>
      <c r="D1135">
        <f t="shared" si="80"/>
        <v>2020</v>
      </c>
      <c r="E1135">
        <f t="shared" si="81"/>
        <v>10</v>
      </c>
      <c r="F1135" s="33">
        <v>10190</v>
      </c>
      <c r="G1135" s="33" t="s">
        <v>29</v>
      </c>
      <c r="H1135" s="33">
        <v>24</v>
      </c>
      <c r="I1135" s="33" t="s">
        <v>74</v>
      </c>
      <c r="J1135" s="34">
        <v>44112</v>
      </c>
      <c r="K1135" s="33"/>
      <c r="L1135" s="33"/>
      <c r="M1135" s="33"/>
      <c r="N1135" s="33"/>
      <c r="O1135" s="33"/>
      <c r="P1135" s="33"/>
      <c r="Q1135" s="33"/>
      <c r="R1135" s="33"/>
      <c r="S1135" s="33"/>
      <c r="T1135" s="33"/>
      <c r="U1135" s="33"/>
      <c r="V1135" s="33"/>
      <c r="W1135" s="33"/>
      <c r="X1135" s="33"/>
      <c r="Y1135" s="33"/>
      <c r="Z1135" s="33"/>
      <c r="AA1135" s="33"/>
      <c r="AB1135" s="33"/>
      <c r="AC1135" s="33"/>
      <c r="AD1135" s="33"/>
      <c r="AE1135" s="33"/>
      <c r="AF1135" s="33"/>
      <c r="AG1135" s="33"/>
      <c r="AH1135" s="33"/>
      <c r="AI1135" s="2"/>
      <c r="AK1135" s="3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48"/>
      <c r="BL1135" s="3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  <c r="BY1135" s="2"/>
      <c r="BZ1135" s="2"/>
      <c r="CA1135" s="2"/>
      <c r="CB1135" s="2"/>
      <c r="CC1135" s="2"/>
      <c r="CD1135" s="2"/>
      <c r="CE1135" s="2"/>
      <c r="CF1135" s="2"/>
      <c r="CG1135" s="2"/>
      <c r="CH1135" s="2"/>
      <c r="CI1135" s="2"/>
      <c r="CJ1135" s="2"/>
      <c r="CK1135" s="2"/>
    </row>
    <row r="1136" spans="1:89" ht="12.75" customHeight="1" x14ac:dyDescent="0.35">
      <c r="A1136" s="15">
        <f t="shared" si="78"/>
        <v>44113</v>
      </c>
      <c r="B1136" s="107">
        <v>13584825</v>
      </c>
      <c r="C1136" s="4">
        <f t="shared" si="79"/>
        <v>566034.375</v>
      </c>
      <c r="D1136">
        <f t="shared" si="80"/>
        <v>2020</v>
      </c>
      <c r="E1136">
        <f t="shared" si="81"/>
        <v>10</v>
      </c>
      <c r="F1136" s="33">
        <v>10190</v>
      </c>
      <c r="G1136" s="33" t="s">
        <v>29</v>
      </c>
      <c r="H1136" s="33">
        <v>24</v>
      </c>
      <c r="I1136" s="33" t="s">
        <v>74</v>
      </c>
      <c r="J1136" s="34">
        <v>44113</v>
      </c>
      <c r="K1136" s="33"/>
      <c r="L1136" s="33"/>
      <c r="M1136" s="33"/>
      <c r="N1136" s="33"/>
      <c r="O1136" s="33"/>
      <c r="P1136" s="33"/>
      <c r="Q1136" s="33"/>
      <c r="R1136" s="33"/>
      <c r="S1136" s="33"/>
      <c r="T1136" s="33"/>
      <c r="U1136" s="33"/>
      <c r="V1136" s="33"/>
      <c r="W1136" s="33"/>
      <c r="X1136" s="33"/>
      <c r="Y1136" s="33"/>
      <c r="Z1136" s="33"/>
      <c r="AA1136" s="33"/>
      <c r="AB1136" s="33"/>
      <c r="AC1136" s="33"/>
      <c r="AD1136" s="33"/>
      <c r="AE1136" s="33"/>
      <c r="AF1136" s="33"/>
      <c r="AG1136" s="33"/>
      <c r="AH1136" s="33"/>
      <c r="AI1136" s="2"/>
      <c r="AK1136" s="3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48"/>
      <c r="BL1136" s="3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  <c r="BY1136" s="2"/>
      <c r="BZ1136" s="2"/>
      <c r="CA1136" s="2"/>
      <c r="CB1136" s="2"/>
      <c r="CC1136" s="2"/>
      <c r="CD1136" s="2"/>
      <c r="CE1136" s="2"/>
      <c r="CF1136" s="2"/>
      <c r="CG1136" s="2"/>
      <c r="CH1136" s="2"/>
      <c r="CI1136" s="2"/>
      <c r="CJ1136" s="2"/>
      <c r="CK1136" s="2"/>
    </row>
    <row r="1137" spans="1:89" ht="12.75" customHeight="1" x14ac:dyDescent="0.35">
      <c r="A1137" s="15">
        <f t="shared" si="78"/>
        <v>44114</v>
      </c>
      <c r="B1137" s="107">
        <v>12789661</v>
      </c>
      <c r="C1137" s="4">
        <f t="shared" si="79"/>
        <v>532902.54166666663</v>
      </c>
      <c r="D1137">
        <f t="shared" si="80"/>
        <v>2020</v>
      </c>
      <c r="E1137">
        <f t="shared" si="81"/>
        <v>10</v>
      </c>
      <c r="F1137" s="33">
        <v>10190</v>
      </c>
      <c r="G1137" s="33" t="s">
        <v>29</v>
      </c>
      <c r="H1137" s="33">
        <v>24</v>
      </c>
      <c r="I1137" s="33" t="s">
        <v>74</v>
      </c>
      <c r="J1137" s="34">
        <v>44114</v>
      </c>
      <c r="K1137" s="33"/>
      <c r="L1137" s="33"/>
      <c r="M1137" s="33"/>
      <c r="N1137" s="33"/>
      <c r="O1137" s="33"/>
      <c r="P1137" s="33"/>
      <c r="Q1137" s="33"/>
      <c r="R1137" s="33"/>
      <c r="S1137" s="33"/>
      <c r="T1137" s="33"/>
      <c r="U1137" s="33"/>
      <c r="V1137" s="33"/>
      <c r="W1137" s="33"/>
      <c r="X1137" s="33"/>
      <c r="Y1137" s="33"/>
      <c r="Z1137" s="33"/>
      <c r="AA1137" s="33"/>
      <c r="AB1137" s="33"/>
      <c r="AC1137" s="33"/>
      <c r="AD1137" s="33"/>
      <c r="AE1137" s="33"/>
      <c r="AF1137" s="33"/>
      <c r="AG1137" s="33"/>
      <c r="AH1137" s="33"/>
      <c r="AI1137" s="2"/>
      <c r="AK1137" s="3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48"/>
      <c r="BL1137" s="3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  <c r="BY1137" s="2"/>
      <c r="BZ1137" s="2"/>
      <c r="CA1137" s="2"/>
      <c r="CB1137" s="2"/>
      <c r="CC1137" s="2"/>
      <c r="CD1137" s="2"/>
      <c r="CE1137" s="2"/>
      <c r="CF1137" s="2"/>
      <c r="CG1137" s="2"/>
      <c r="CH1137" s="2"/>
      <c r="CI1137" s="2"/>
      <c r="CJ1137" s="2"/>
      <c r="CK1137" s="2"/>
    </row>
    <row r="1138" spans="1:89" ht="12.75" customHeight="1" x14ac:dyDescent="0.35">
      <c r="A1138" s="15">
        <f t="shared" si="78"/>
        <v>44115</v>
      </c>
      <c r="B1138" s="107">
        <v>12681779</v>
      </c>
      <c r="C1138" s="4">
        <f t="shared" si="79"/>
        <v>528407.45833333337</v>
      </c>
      <c r="D1138">
        <f t="shared" si="80"/>
        <v>2020</v>
      </c>
      <c r="E1138">
        <f t="shared" si="81"/>
        <v>10</v>
      </c>
      <c r="F1138" s="33">
        <v>10190</v>
      </c>
      <c r="G1138" s="33" t="s">
        <v>29</v>
      </c>
      <c r="H1138" s="33">
        <v>24</v>
      </c>
      <c r="I1138" s="33" t="s">
        <v>74</v>
      </c>
      <c r="J1138" s="34">
        <v>44115</v>
      </c>
      <c r="K1138" s="33"/>
      <c r="L1138" s="33"/>
      <c r="M1138" s="33"/>
      <c r="N1138" s="33"/>
      <c r="O1138" s="33"/>
      <c r="P1138" s="33"/>
      <c r="Q1138" s="33"/>
      <c r="R1138" s="33"/>
      <c r="S1138" s="33"/>
      <c r="T1138" s="33"/>
      <c r="U1138" s="33"/>
      <c r="V1138" s="33"/>
      <c r="W1138" s="33"/>
      <c r="X1138" s="33"/>
      <c r="Y1138" s="33"/>
      <c r="Z1138" s="33"/>
      <c r="AA1138" s="33"/>
      <c r="AB1138" s="33"/>
      <c r="AC1138" s="33"/>
      <c r="AD1138" s="33"/>
      <c r="AE1138" s="33"/>
      <c r="AF1138" s="33"/>
      <c r="AG1138" s="33"/>
      <c r="AH1138" s="33"/>
      <c r="AI1138" s="2"/>
      <c r="AK1138" s="3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48"/>
      <c r="BL1138" s="3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  <c r="BY1138" s="2"/>
      <c r="BZ1138" s="2"/>
      <c r="CA1138" s="2"/>
      <c r="CB1138" s="2"/>
      <c r="CC1138" s="2"/>
      <c r="CD1138" s="2"/>
      <c r="CE1138" s="2"/>
      <c r="CF1138" s="2"/>
      <c r="CG1138" s="2"/>
      <c r="CH1138" s="2"/>
      <c r="CI1138" s="2"/>
      <c r="CJ1138" s="2"/>
      <c r="CK1138" s="2"/>
    </row>
    <row r="1139" spans="1:89" ht="12.75" customHeight="1" x14ac:dyDescent="0.35">
      <c r="A1139" s="15">
        <f t="shared" si="78"/>
        <v>44116</v>
      </c>
      <c r="B1139" s="107">
        <v>13147761</v>
      </c>
      <c r="C1139" s="4">
        <f t="shared" si="79"/>
        <v>547823.375</v>
      </c>
      <c r="D1139">
        <f t="shared" si="80"/>
        <v>2020</v>
      </c>
      <c r="E1139">
        <f t="shared" si="81"/>
        <v>10</v>
      </c>
      <c r="F1139" s="33">
        <v>10190</v>
      </c>
      <c r="G1139" s="33" t="s">
        <v>29</v>
      </c>
      <c r="H1139" s="33">
        <v>24</v>
      </c>
      <c r="I1139" s="33" t="s">
        <v>74</v>
      </c>
      <c r="J1139" s="34">
        <v>44116</v>
      </c>
      <c r="K1139" s="33"/>
      <c r="L1139" s="33"/>
      <c r="M1139" s="33"/>
      <c r="N1139" s="33"/>
      <c r="O1139" s="33"/>
      <c r="P1139" s="33"/>
      <c r="Q1139" s="33"/>
      <c r="R1139" s="33"/>
      <c r="S1139" s="33"/>
      <c r="T1139" s="33"/>
      <c r="U1139" s="33"/>
      <c r="V1139" s="33"/>
      <c r="W1139" s="33"/>
      <c r="X1139" s="33"/>
      <c r="Y1139" s="33"/>
      <c r="Z1139" s="33"/>
      <c r="AA1139" s="33"/>
      <c r="AB1139" s="33"/>
      <c r="AC1139" s="33"/>
      <c r="AD1139" s="33"/>
      <c r="AE1139" s="33"/>
      <c r="AF1139" s="33"/>
      <c r="AG1139" s="33"/>
      <c r="AH1139" s="33"/>
      <c r="AI1139" s="2"/>
      <c r="AK1139" s="3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48"/>
      <c r="BL1139" s="3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  <c r="BY1139" s="2"/>
      <c r="BZ1139" s="2"/>
      <c r="CA1139" s="2"/>
      <c r="CB1139" s="2"/>
      <c r="CC1139" s="2"/>
      <c r="CD1139" s="2"/>
      <c r="CE1139" s="2"/>
      <c r="CF1139" s="2"/>
      <c r="CG1139" s="2"/>
      <c r="CH1139" s="2"/>
      <c r="CI1139" s="2"/>
      <c r="CJ1139" s="2"/>
      <c r="CK1139" s="2"/>
    </row>
    <row r="1140" spans="1:89" ht="12.75" customHeight="1" x14ac:dyDescent="0.35">
      <c r="A1140" s="15">
        <f t="shared" si="78"/>
        <v>44117</v>
      </c>
      <c r="B1140" s="107">
        <v>13138566</v>
      </c>
      <c r="C1140" s="4">
        <f t="shared" si="79"/>
        <v>547440.25</v>
      </c>
      <c r="D1140">
        <f t="shared" si="80"/>
        <v>2020</v>
      </c>
      <c r="E1140">
        <f t="shared" si="81"/>
        <v>10</v>
      </c>
      <c r="F1140" s="33">
        <v>10190</v>
      </c>
      <c r="G1140" s="33" t="s">
        <v>29</v>
      </c>
      <c r="H1140" s="33">
        <v>24</v>
      </c>
      <c r="I1140" s="33" t="s">
        <v>74</v>
      </c>
      <c r="J1140" s="34">
        <v>44117</v>
      </c>
      <c r="K1140" s="33"/>
      <c r="L1140" s="33"/>
      <c r="M1140" s="33"/>
      <c r="N1140" s="33"/>
      <c r="O1140" s="33"/>
      <c r="P1140" s="33"/>
      <c r="Q1140" s="33"/>
      <c r="R1140" s="33"/>
      <c r="S1140" s="33"/>
      <c r="T1140" s="33"/>
      <c r="U1140" s="33"/>
      <c r="V1140" s="33"/>
      <c r="W1140" s="33"/>
      <c r="X1140" s="33"/>
      <c r="Y1140" s="33"/>
      <c r="Z1140" s="33"/>
      <c r="AA1140" s="33"/>
      <c r="AB1140" s="33"/>
      <c r="AC1140" s="33"/>
      <c r="AD1140" s="33"/>
      <c r="AE1140" s="33"/>
      <c r="AF1140" s="33"/>
      <c r="AG1140" s="33"/>
      <c r="AH1140" s="33"/>
      <c r="AI1140" s="2"/>
      <c r="AK1140" s="3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48"/>
      <c r="BL1140" s="3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  <c r="BY1140" s="2"/>
      <c r="BZ1140" s="2"/>
      <c r="CA1140" s="2"/>
      <c r="CB1140" s="2"/>
      <c r="CC1140" s="2"/>
      <c r="CD1140" s="2"/>
      <c r="CE1140" s="2"/>
      <c r="CF1140" s="2"/>
      <c r="CG1140" s="2"/>
      <c r="CH1140" s="2"/>
      <c r="CI1140" s="2"/>
      <c r="CJ1140" s="2"/>
      <c r="CK1140" s="2"/>
    </row>
    <row r="1141" spans="1:89" ht="12.75" customHeight="1" x14ac:dyDescent="0.35">
      <c r="A1141" s="15">
        <f t="shared" si="78"/>
        <v>44118</v>
      </c>
      <c r="B1141" s="107">
        <v>13277961</v>
      </c>
      <c r="C1141" s="4">
        <f t="shared" si="79"/>
        <v>553248.375</v>
      </c>
      <c r="D1141">
        <f t="shared" si="80"/>
        <v>2020</v>
      </c>
      <c r="E1141">
        <f t="shared" si="81"/>
        <v>10</v>
      </c>
      <c r="F1141" s="33">
        <v>10190</v>
      </c>
      <c r="G1141" s="33" t="s">
        <v>29</v>
      </c>
      <c r="H1141" s="33">
        <v>24</v>
      </c>
      <c r="I1141" s="33" t="s">
        <v>74</v>
      </c>
      <c r="J1141" s="34">
        <v>44118</v>
      </c>
      <c r="K1141" s="33"/>
      <c r="L1141" s="33"/>
      <c r="M1141" s="33"/>
      <c r="N1141" s="33"/>
      <c r="O1141" s="33"/>
      <c r="P1141" s="33"/>
      <c r="Q1141" s="33"/>
      <c r="R1141" s="33"/>
      <c r="S1141" s="33"/>
      <c r="T1141" s="33"/>
      <c r="U1141" s="33"/>
      <c r="V1141" s="33"/>
      <c r="W1141" s="33"/>
      <c r="X1141" s="33"/>
      <c r="Y1141" s="33"/>
      <c r="Z1141" s="33"/>
      <c r="AA1141" s="33"/>
      <c r="AB1141" s="33"/>
      <c r="AC1141" s="33"/>
      <c r="AD1141" s="33"/>
      <c r="AE1141" s="33"/>
      <c r="AF1141" s="33"/>
      <c r="AG1141" s="33"/>
      <c r="AH1141" s="33"/>
      <c r="AI1141" s="2"/>
      <c r="AK1141" s="3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48"/>
      <c r="BL1141" s="3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</row>
    <row r="1142" spans="1:89" ht="12.75" customHeight="1" x14ac:dyDescent="0.35">
      <c r="A1142" s="15">
        <f t="shared" si="78"/>
        <v>44119</v>
      </c>
      <c r="B1142" s="107">
        <v>13492308</v>
      </c>
      <c r="C1142" s="4">
        <f t="shared" si="79"/>
        <v>562179.5</v>
      </c>
      <c r="D1142">
        <f t="shared" si="80"/>
        <v>2020</v>
      </c>
      <c r="E1142">
        <f t="shared" si="81"/>
        <v>10</v>
      </c>
      <c r="F1142" s="33">
        <v>10190</v>
      </c>
      <c r="G1142" s="33" t="s">
        <v>29</v>
      </c>
      <c r="H1142" s="33">
        <v>24</v>
      </c>
      <c r="I1142" s="33" t="s">
        <v>74</v>
      </c>
      <c r="J1142" s="34">
        <v>44119</v>
      </c>
      <c r="K1142" s="33"/>
      <c r="L1142" s="33"/>
      <c r="M1142" s="33"/>
      <c r="N1142" s="33"/>
      <c r="O1142" s="33"/>
      <c r="P1142" s="33"/>
      <c r="Q1142" s="33"/>
      <c r="R1142" s="33"/>
      <c r="S1142" s="33"/>
      <c r="T1142" s="33"/>
      <c r="U1142" s="33"/>
      <c r="V1142" s="33"/>
      <c r="W1142" s="33"/>
      <c r="X1142" s="33"/>
      <c r="Y1142" s="33"/>
      <c r="Z1142" s="33"/>
      <c r="AA1142" s="33"/>
      <c r="AB1142" s="33"/>
      <c r="AC1142" s="33"/>
      <c r="AD1142" s="33"/>
      <c r="AE1142" s="33"/>
      <c r="AF1142" s="33"/>
      <c r="AG1142" s="33"/>
      <c r="AH1142" s="33"/>
      <c r="AI1142" s="2"/>
      <c r="AK1142" s="3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48"/>
      <c r="BL1142" s="3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  <c r="BY1142" s="2"/>
      <c r="BZ1142" s="2"/>
      <c r="CA1142" s="2"/>
      <c r="CB1142" s="2"/>
      <c r="CC1142" s="2"/>
      <c r="CD1142" s="2"/>
      <c r="CE1142" s="2"/>
      <c r="CF1142" s="2"/>
      <c r="CG1142" s="2"/>
      <c r="CH1142" s="2"/>
      <c r="CI1142" s="2"/>
      <c r="CJ1142" s="2"/>
      <c r="CK1142" s="2"/>
    </row>
    <row r="1143" spans="1:89" ht="12.75" customHeight="1" x14ac:dyDescent="0.35">
      <c r="A1143" s="15">
        <f t="shared" si="78"/>
        <v>44120</v>
      </c>
      <c r="B1143" s="107">
        <v>13482012</v>
      </c>
      <c r="C1143" s="4">
        <f t="shared" si="79"/>
        <v>561750.5</v>
      </c>
      <c r="D1143">
        <f t="shared" si="80"/>
        <v>2020</v>
      </c>
      <c r="E1143">
        <f t="shared" si="81"/>
        <v>10</v>
      </c>
      <c r="F1143" s="33">
        <v>10190</v>
      </c>
      <c r="G1143" s="33" t="s">
        <v>29</v>
      </c>
      <c r="H1143" s="33">
        <v>24</v>
      </c>
      <c r="I1143" s="33" t="s">
        <v>74</v>
      </c>
      <c r="J1143" s="34">
        <v>44120</v>
      </c>
      <c r="K1143" s="33"/>
      <c r="L1143" s="33"/>
      <c r="M1143" s="33"/>
      <c r="N1143" s="33"/>
      <c r="O1143" s="33"/>
      <c r="P1143" s="33"/>
      <c r="Q1143" s="33"/>
      <c r="R1143" s="33"/>
      <c r="S1143" s="33"/>
      <c r="T1143" s="33"/>
      <c r="U1143" s="33"/>
      <c r="V1143" s="33"/>
      <c r="W1143" s="33"/>
      <c r="X1143" s="33"/>
      <c r="Y1143" s="33"/>
      <c r="Z1143" s="33"/>
      <c r="AA1143" s="33"/>
      <c r="AB1143" s="33"/>
      <c r="AC1143" s="33"/>
      <c r="AD1143" s="33"/>
      <c r="AE1143" s="33"/>
      <c r="AF1143" s="33"/>
      <c r="AG1143" s="33"/>
      <c r="AH1143" s="33"/>
      <c r="AI1143" s="2"/>
      <c r="AK1143" s="3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48"/>
      <c r="BL1143" s="3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  <c r="BY1143" s="2"/>
      <c r="BZ1143" s="2"/>
      <c r="CA1143" s="2"/>
      <c r="CB1143" s="2"/>
      <c r="CC1143" s="2"/>
      <c r="CD1143" s="2"/>
      <c r="CE1143" s="2"/>
      <c r="CF1143" s="2"/>
      <c r="CG1143" s="2"/>
      <c r="CH1143" s="2"/>
      <c r="CI1143" s="2"/>
      <c r="CJ1143" s="2"/>
      <c r="CK1143" s="2"/>
    </row>
    <row r="1144" spans="1:89" ht="12.75" customHeight="1" x14ac:dyDescent="0.35">
      <c r="A1144" s="15">
        <f t="shared" si="78"/>
        <v>44121</v>
      </c>
      <c r="B1144" s="107">
        <v>13004064</v>
      </c>
      <c r="C1144" s="4">
        <f t="shared" si="79"/>
        <v>541836</v>
      </c>
      <c r="D1144">
        <f t="shared" si="80"/>
        <v>2020</v>
      </c>
      <c r="E1144">
        <f t="shared" si="81"/>
        <v>10</v>
      </c>
      <c r="F1144" s="33">
        <v>10190</v>
      </c>
      <c r="G1144" s="33" t="s">
        <v>29</v>
      </c>
      <c r="H1144" s="33">
        <v>24</v>
      </c>
      <c r="I1144" s="33" t="s">
        <v>74</v>
      </c>
      <c r="J1144" s="34">
        <v>44121</v>
      </c>
      <c r="K1144" s="33"/>
      <c r="L1144" s="33"/>
      <c r="M1144" s="33"/>
      <c r="N1144" s="33"/>
      <c r="O1144" s="33"/>
      <c r="P1144" s="33"/>
      <c r="Q1144" s="33"/>
      <c r="R1144" s="33"/>
      <c r="S1144" s="33"/>
      <c r="T1144" s="33"/>
      <c r="U1144" s="33"/>
      <c r="V1144" s="33"/>
      <c r="W1144" s="33"/>
      <c r="X1144" s="33"/>
      <c r="Y1144" s="33"/>
      <c r="Z1144" s="33"/>
      <c r="AA1144" s="33"/>
      <c r="AB1144" s="33"/>
      <c r="AC1144" s="33"/>
      <c r="AD1144" s="33"/>
      <c r="AE1144" s="33"/>
      <c r="AF1144" s="33"/>
      <c r="AG1144" s="33"/>
      <c r="AH1144" s="33"/>
      <c r="AI1144" s="2"/>
      <c r="AK1144" s="3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48"/>
      <c r="BL1144" s="3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  <c r="BY1144" s="2"/>
      <c r="BZ1144" s="2"/>
      <c r="CA1144" s="2"/>
      <c r="CB1144" s="2"/>
      <c r="CC1144" s="2"/>
      <c r="CD1144" s="2"/>
      <c r="CE1144" s="2"/>
      <c r="CF1144" s="2"/>
      <c r="CG1144" s="2"/>
      <c r="CH1144" s="2"/>
      <c r="CI1144" s="2"/>
      <c r="CJ1144" s="2"/>
      <c r="CK1144" s="2"/>
    </row>
    <row r="1145" spans="1:89" ht="12.75" customHeight="1" x14ac:dyDescent="0.35">
      <c r="A1145" s="15">
        <f t="shared" si="78"/>
        <v>44122</v>
      </c>
      <c r="B1145" s="107">
        <v>12960711</v>
      </c>
      <c r="C1145" s="4">
        <f t="shared" si="79"/>
        <v>540029.625</v>
      </c>
      <c r="D1145">
        <f t="shared" si="80"/>
        <v>2020</v>
      </c>
      <c r="E1145">
        <f t="shared" si="81"/>
        <v>10</v>
      </c>
      <c r="F1145" s="33">
        <v>10190</v>
      </c>
      <c r="G1145" s="33" t="s">
        <v>29</v>
      </c>
      <c r="H1145" s="33">
        <v>24</v>
      </c>
      <c r="I1145" s="33" t="s">
        <v>74</v>
      </c>
      <c r="J1145" s="34">
        <v>44122</v>
      </c>
      <c r="K1145" s="33"/>
      <c r="L1145" s="33"/>
      <c r="M1145" s="33"/>
      <c r="N1145" s="33"/>
      <c r="O1145" s="33"/>
      <c r="P1145" s="33"/>
      <c r="Q1145" s="33"/>
      <c r="R1145" s="33"/>
      <c r="S1145" s="33"/>
      <c r="T1145" s="33"/>
      <c r="U1145" s="33"/>
      <c r="V1145" s="33"/>
      <c r="W1145" s="33"/>
      <c r="X1145" s="33"/>
      <c r="Y1145" s="33"/>
      <c r="Z1145" s="33"/>
      <c r="AA1145" s="33"/>
      <c r="AB1145" s="33"/>
      <c r="AC1145" s="33"/>
      <c r="AD1145" s="33"/>
      <c r="AE1145" s="33"/>
      <c r="AF1145" s="33"/>
      <c r="AG1145" s="33"/>
      <c r="AH1145" s="33"/>
      <c r="AI1145" s="2"/>
      <c r="AK1145" s="3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48"/>
      <c r="BL1145" s="3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  <c r="BY1145" s="2"/>
      <c r="BZ1145" s="2"/>
      <c r="CA1145" s="2"/>
      <c r="CB1145" s="2"/>
      <c r="CC1145" s="2"/>
      <c r="CD1145" s="2"/>
      <c r="CE1145" s="2"/>
      <c r="CF1145" s="2"/>
      <c r="CG1145" s="2"/>
      <c r="CH1145" s="2"/>
      <c r="CI1145" s="2"/>
      <c r="CJ1145" s="2"/>
      <c r="CK1145" s="2"/>
    </row>
    <row r="1146" spans="1:89" ht="12.75" customHeight="1" x14ac:dyDescent="0.35">
      <c r="A1146" s="15">
        <f t="shared" si="78"/>
        <v>44123</v>
      </c>
      <c r="B1146" s="107">
        <v>13668842</v>
      </c>
      <c r="C1146" s="4">
        <f t="shared" si="79"/>
        <v>569535.08333333337</v>
      </c>
      <c r="D1146">
        <f t="shared" si="80"/>
        <v>2020</v>
      </c>
      <c r="E1146">
        <f t="shared" si="81"/>
        <v>10</v>
      </c>
      <c r="F1146" s="33">
        <v>10190</v>
      </c>
      <c r="G1146" s="33" t="s">
        <v>29</v>
      </c>
      <c r="H1146" s="33">
        <v>24</v>
      </c>
      <c r="I1146" s="33" t="s">
        <v>74</v>
      </c>
      <c r="J1146" s="34">
        <v>44123</v>
      </c>
      <c r="K1146" s="33"/>
      <c r="L1146" s="33"/>
      <c r="M1146" s="33"/>
      <c r="N1146" s="33"/>
      <c r="O1146" s="33"/>
      <c r="P1146" s="33"/>
      <c r="Q1146" s="33"/>
      <c r="R1146" s="33"/>
      <c r="S1146" s="33"/>
      <c r="T1146" s="33"/>
      <c r="U1146" s="33"/>
      <c r="V1146" s="33"/>
      <c r="W1146" s="33"/>
      <c r="X1146" s="33"/>
      <c r="Y1146" s="33"/>
      <c r="Z1146" s="33"/>
      <c r="AA1146" s="33"/>
      <c r="AB1146" s="33"/>
      <c r="AC1146" s="33"/>
      <c r="AD1146" s="33"/>
      <c r="AE1146" s="33"/>
      <c r="AF1146" s="33"/>
      <c r="AG1146" s="33"/>
      <c r="AH1146" s="33"/>
      <c r="AI1146" s="2"/>
      <c r="AK1146" s="3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48"/>
      <c r="BL1146" s="3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  <c r="BY1146" s="2"/>
      <c r="BZ1146" s="2"/>
      <c r="CA1146" s="2"/>
      <c r="CB1146" s="2"/>
      <c r="CC1146" s="2"/>
      <c r="CD1146" s="2"/>
      <c r="CE1146" s="2"/>
      <c r="CF1146" s="2"/>
      <c r="CG1146" s="2"/>
      <c r="CH1146" s="2"/>
      <c r="CI1146" s="2"/>
      <c r="CJ1146" s="2"/>
      <c r="CK1146" s="2"/>
    </row>
    <row r="1147" spans="1:89" ht="12.75" customHeight="1" x14ac:dyDescent="0.35">
      <c r="A1147" s="15">
        <f t="shared" si="78"/>
        <v>44124</v>
      </c>
      <c r="B1147" s="107">
        <v>13724386</v>
      </c>
      <c r="C1147" s="4">
        <f t="shared" si="79"/>
        <v>571849.41666666663</v>
      </c>
      <c r="D1147">
        <f t="shared" si="80"/>
        <v>2020</v>
      </c>
      <c r="E1147">
        <f t="shared" si="81"/>
        <v>10</v>
      </c>
      <c r="F1147" s="33">
        <v>10190</v>
      </c>
      <c r="G1147" s="33" t="s">
        <v>29</v>
      </c>
      <c r="H1147" s="33">
        <v>24</v>
      </c>
      <c r="I1147" s="33" t="s">
        <v>74</v>
      </c>
      <c r="J1147" s="34">
        <v>44124</v>
      </c>
      <c r="K1147" s="33"/>
      <c r="L1147" s="33"/>
      <c r="M1147" s="33"/>
      <c r="N1147" s="33"/>
      <c r="O1147" s="33"/>
      <c r="P1147" s="33"/>
      <c r="Q1147" s="33"/>
      <c r="R1147" s="33"/>
      <c r="S1147" s="33"/>
      <c r="T1147" s="33"/>
      <c r="U1147" s="33"/>
      <c r="V1147" s="33"/>
      <c r="W1147" s="33"/>
      <c r="X1147" s="33"/>
      <c r="Y1147" s="33"/>
      <c r="Z1147" s="33"/>
      <c r="AA1147" s="33"/>
      <c r="AB1147" s="33"/>
      <c r="AC1147" s="33"/>
      <c r="AD1147" s="33"/>
      <c r="AE1147" s="33"/>
      <c r="AF1147" s="33"/>
      <c r="AG1147" s="33"/>
      <c r="AH1147" s="33"/>
      <c r="AI1147" s="2"/>
      <c r="AK1147" s="3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48"/>
      <c r="BL1147" s="3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  <c r="BY1147" s="2"/>
      <c r="BZ1147" s="2"/>
      <c r="CA1147" s="2"/>
      <c r="CB1147" s="2"/>
      <c r="CC1147" s="2"/>
      <c r="CD1147" s="2"/>
      <c r="CE1147" s="2"/>
      <c r="CF1147" s="2"/>
      <c r="CG1147" s="2"/>
      <c r="CH1147" s="2"/>
      <c r="CI1147" s="2"/>
      <c r="CJ1147" s="2"/>
      <c r="CK1147" s="2"/>
    </row>
    <row r="1148" spans="1:89" ht="12.75" customHeight="1" x14ac:dyDescent="0.35">
      <c r="A1148" s="15">
        <f t="shared" si="78"/>
        <v>44125</v>
      </c>
      <c r="B1148" s="107">
        <v>14139469</v>
      </c>
      <c r="C1148" s="4">
        <f t="shared" si="79"/>
        <v>589144.54166666663</v>
      </c>
      <c r="D1148">
        <f t="shared" si="80"/>
        <v>2020</v>
      </c>
      <c r="E1148">
        <f t="shared" si="81"/>
        <v>10</v>
      </c>
      <c r="F1148" s="33">
        <v>10190</v>
      </c>
      <c r="G1148" s="33" t="s">
        <v>29</v>
      </c>
      <c r="H1148" s="33">
        <v>24</v>
      </c>
      <c r="I1148" s="33" t="s">
        <v>74</v>
      </c>
      <c r="J1148" s="34">
        <v>44125</v>
      </c>
      <c r="K1148" s="33"/>
      <c r="L1148" s="33"/>
      <c r="M1148" s="33"/>
      <c r="N1148" s="33"/>
      <c r="O1148" s="33"/>
      <c r="P1148" s="33"/>
      <c r="Q1148" s="33"/>
      <c r="R1148" s="33"/>
      <c r="S1148" s="33"/>
      <c r="T1148" s="33"/>
      <c r="U1148" s="33"/>
      <c r="V1148" s="33"/>
      <c r="W1148" s="33"/>
      <c r="X1148" s="33"/>
      <c r="Y1148" s="33"/>
      <c r="Z1148" s="33"/>
      <c r="AA1148" s="33"/>
      <c r="AB1148" s="33"/>
      <c r="AC1148" s="33"/>
      <c r="AD1148" s="33"/>
      <c r="AE1148" s="33"/>
      <c r="AF1148" s="33"/>
      <c r="AG1148" s="33"/>
      <c r="AH1148" s="33"/>
      <c r="AI1148" s="2"/>
      <c r="AK1148" s="3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48"/>
      <c r="BL1148" s="3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  <c r="BY1148" s="2"/>
      <c r="BZ1148" s="2"/>
      <c r="CA1148" s="2"/>
      <c r="CB1148" s="2"/>
      <c r="CC1148" s="2"/>
      <c r="CD1148" s="2"/>
      <c r="CE1148" s="2"/>
      <c r="CF1148" s="2"/>
      <c r="CG1148" s="2"/>
      <c r="CH1148" s="2"/>
      <c r="CI1148" s="2"/>
      <c r="CJ1148" s="2"/>
      <c r="CK1148" s="2"/>
    </row>
    <row r="1149" spans="1:89" ht="12.75" customHeight="1" x14ac:dyDescent="0.35">
      <c r="A1149" s="15">
        <f t="shared" si="78"/>
        <v>44126</v>
      </c>
      <c r="B1149" s="107">
        <v>14119999</v>
      </c>
      <c r="C1149" s="4">
        <f t="shared" si="79"/>
        <v>588333.29166666663</v>
      </c>
      <c r="D1149">
        <f t="shared" si="80"/>
        <v>2020</v>
      </c>
      <c r="E1149">
        <f t="shared" si="81"/>
        <v>10</v>
      </c>
      <c r="F1149" s="33">
        <v>10190</v>
      </c>
      <c r="G1149" s="33" t="s">
        <v>29</v>
      </c>
      <c r="H1149" s="33">
        <v>24</v>
      </c>
      <c r="I1149" s="33" t="s">
        <v>74</v>
      </c>
      <c r="J1149" s="34">
        <v>44126</v>
      </c>
      <c r="K1149" s="33"/>
      <c r="L1149" s="33"/>
      <c r="M1149" s="33"/>
      <c r="N1149" s="33"/>
      <c r="O1149" s="33"/>
      <c r="P1149" s="33"/>
      <c r="Q1149" s="33"/>
      <c r="R1149" s="33"/>
      <c r="S1149" s="33"/>
      <c r="T1149" s="33"/>
      <c r="U1149" s="33"/>
      <c r="V1149" s="33"/>
      <c r="W1149" s="33"/>
      <c r="X1149" s="33"/>
      <c r="Y1149" s="33"/>
      <c r="Z1149" s="33"/>
      <c r="AA1149" s="33"/>
      <c r="AB1149" s="33"/>
      <c r="AC1149" s="33"/>
      <c r="AD1149" s="33"/>
      <c r="AE1149" s="33"/>
      <c r="AF1149" s="33"/>
      <c r="AG1149" s="33"/>
      <c r="AH1149" s="33"/>
      <c r="AI1149" s="2"/>
      <c r="AK1149" s="3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48"/>
      <c r="BL1149" s="3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  <c r="BY1149" s="2"/>
      <c r="BZ1149" s="2"/>
      <c r="CA1149" s="2"/>
      <c r="CB1149" s="2"/>
      <c r="CC1149" s="2"/>
      <c r="CD1149" s="2"/>
      <c r="CE1149" s="2"/>
      <c r="CF1149" s="2"/>
      <c r="CG1149" s="2"/>
      <c r="CH1149" s="2"/>
      <c r="CI1149" s="2"/>
      <c r="CJ1149" s="2"/>
      <c r="CK1149" s="2"/>
    </row>
    <row r="1150" spans="1:89" ht="12.75" customHeight="1" x14ac:dyDescent="0.35">
      <c r="A1150" s="15">
        <f t="shared" si="78"/>
        <v>44127</v>
      </c>
      <c r="B1150" s="107">
        <v>14550809</v>
      </c>
      <c r="C1150" s="4">
        <f t="shared" si="79"/>
        <v>606283.70833333337</v>
      </c>
      <c r="D1150">
        <f t="shared" si="80"/>
        <v>2020</v>
      </c>
      <c r="E1150">
        <f t="shared" si="81"/>
        <v>10</v>
      </c>
      <c r="F1150" s="33">
        <v>10190</v>
      </c>
      <c r="G1150" s="33" t="s">
        <v>29</v>
      </c>
      <c r="H1150" s="33">
        <v>24</v>
      </c>
      <c r="I1150" s="33" t="s">
        <v>74</v>
      </c>
      <c r="J1150" s="34">
        <v>44127</v>
      </c>
      <c r="K1150" s="33"/>
      <c r="L1150" s="33"/>
      <c r="M1150" s="33"/>
      <c r="N1150" s="33"/>
      <c r="O1150" s="33"/>
      <c r="P1150" s="33"/>
      <c r="Q1150" s="33"/>
      <c r="R1150" s="33"/>
      <c r="S1150" s="33"/>
      <c r="T1150" s="33"/>
      <c r="U1150" s="33"/>
      <c r="V1150" s="33"/>
      <c r="W1150" s="33"/>
      <c r="X1150" s="33"/>
      <c r="Y1150" s="33"/>
      <c r="Z1150" s="33"/>
      <c r="AA1150" s="33"/>
      <c r="AB1150" s="33"/>
      <c r="AC1150" s="33"/>
      <c r="AD1150" s="33"/>
      <c r="AE1150" s="33"/>
      <c r="AF1150" s="33"/>
      <c r="AG1150" s="33"/>
      <c r="AH1150" s="33"/>
      <c r="AI1150" s="2"/>
      <c r="AK1150" s="3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48"/>
      <c r="BL1150" s="3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  <c r="BY1150" s="2"/>
      <c r="BZ1150" s="2"/>
      <c r="CA1150" s="2"/>
      <c r="CB1150" s="2"/>
      <c r="CC1150" s="2"/>
      <c r="CD1150" s="2"/>
      <c r="CE1150" s="2"/>
      <c r="CF1150" s="2"/>
      <c r="CG1150" s="2"/>
      <c r="CH1150" s="2"/>
      <c r="CI1150" s="2"/>
      <c r="CJ1150" s="2"/>
      <c r="CK1150" s="2"/>
    </row>
    <row r="1151" spans="1:89" ht="12.75" customHeight="1" x14ac:dyDescent="0.35">
      <c r="A1151" s="15">
        <f t="shared" si="78"/>
        <v>44128</v>
      </c>
      <c r="B1151" s="107">
        <v>13773255</v>
      </c>
      <c r="C1151" s="4">
        <f t="shared" si="79"/>
        <v>573885.625</v>
      </c>
      <c r="D1151">
        <f t="shared" si="80"/>
        <v>2020</v>
      </c>
      <c r="E1151">
        <f t="shared" si="81"/>
        <v>10</v>
      </c>
      <c r="F1151" s="33">
        <v>10190</v>
      </c>
      <c r="G1151" s="33" t="s">
        <v>29</v>
      </c>
      <c r="H1151" s="33">
        <v>24</v>
      </c>
      <c r="I1151" s="33" t="s">
        <v>74</v>
      </c>
      <c r="J1151" s="34">
        <v>44128</v>
      </c>
      <c r="K1151" s="33"/>
      <c r="L1151" s="33"/>
      <c r="M1151" s="33"/>
      <c r="N1151" s="33"/>
      <c r="O1151" s="33"/>
      <c r="P1151" s="33"/>
      <c r="Q1151" s="33"/>
      <c r="R1151" s="33"/>
      <c r="S1151" s="33"/>
      <c r="T1151" s="33"/>
      <c r="U1151" s="33"/>
      <c r="V1151" s="33"/>
      <c r="W1151" s="33"/>
      <c r="X1151" s="33"/>
      <c r="Y1151" s="33"/>
      <c r="Z1151" s="33"/>
      <c r="AA1151" s="33"/>
      <c r="AB1151" s="33"/>
      <c r="AC1151" s="33"/>
      <c r="AD1151" s="33"/>
      <c r="AE1151" s="33"/>
      <c r="AF1151" s="33"/>
      <c r="AG1151" s="33"/>
      <c r="AH1151" s="33"/>
      <c r="AI1151" s="2"/>
      <c r="AK1151" s="3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48"/>
      <c r="BL1151" s="3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</row>
    <row r="1152" spans="1:89" ht="12.75" customHeight="1" x14ac:dyDescent="0.35">
      <c r="A1152" s="15">
        <f t="shared" si="78"/>
        <v>44129</v>
      </c>
      <c r="B1152" s="107">
        <v>14413792</v>
      </c>
      <c r="C1152" s="4">
        <f t="shared" si="79"/>
        <v>600574.66666666663</v>
      </c>
      <c r="D1152">
        <f t="shared" si="80"/>
        <v>2020</v>
      </c>
      <c r="E1152">
        <f t="shared" si="81"/>
        <v>10</v>
      </c>
      <c r="F1152" s="33">
        <v>10190</v>
      </c>
      <c r="G1152" s="33" t="s">
        <v>29</v>
      </c>
      <c r="H1152" s="33">
        <v>24</v>
      </c>
      <c r="I1152" s="33" t="s">
        <v>74</v>
      </c>
      <c r="J1152" s="34">
        <v>44129</v>
      </c>
      <c r="K1152" s="33"/>
      <c r="L1152" s="33"/>
      <c r="M1152" s="33"/>
      <c r="N1152" s="33"/>
      <c r="O1152" s="33"/>
      <c r="P1152" s="33"/>
      <c r="Q1152" s="33"/>
      <c r="R1152" s="33"/>
      <c r="S1152" s="33"/>
      <c r="T1152" s="33"/>
      <c r="U1152" s="33"/>
      <c r="V1152" s="33"/>
      <c r="W1152" s="33"/>
      <c r="X1152" s="33"/>
      <c r="Y1152" s="33"/>
      <c r="Z1152" s="33"/>
      <c r="AA1152" s="33"/>
      <c r="AB1152" s="33"/>
      <c r="AC1152" s="33"/>
      <c r="AD1152" s="33"/>
      <c r="AE1152" s="33"/>
      <c r="AF1152" s="33"/>
      <c r="AG1152" s="33"/>
      <c r="AH1152" s="33"/>
      <c r="AI1152" s="2"/>
      <c r="AK1152" s="3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48"/>
      <c r="BL1152" s="3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  <c r="BY1152" s="2"/>
      <c r="BZ1152" s="2"/>
      <c r="CA1152" s="2"/>
      <c r="CB1152" s="2"/>
      <c r="CC1152" s="2"/>
      <c r="CD1152" s="2"/>
      <c r="CE1152" s="2"/>
      <c r="CF1152" s="2"/>
      <c r="CG1152" s="2"/>
      <c r="CH1152" s="2"/>
      <c r="CI1152" s="2"/>
      <c r="CJ1152" s="2"/>
      <c r="CK1152" s="2"/>
    </row>
    <row r="1153" spans="1:89" ht="12.75" customHeight="1" x14ac:dyDescent="0.35">
      <c r="A1153" s="15">
        <f t="shared" si="78"/>
        <v>44130</v>
      </c>
      <c r="B1153" s="107">
        <v>14705027</v>
      </c>
      <c r="C1153" s="4">
        <f t="shared" si="79"/>
        <v>612709.45833333337</v>
      </c>
      <c r="D1153">
        <f t="shared" si="80"/>
        <v>2020</v>
      </c>
      <c r="E1153">
        <f t="shared" si="81"/>
        <v>10</v>
      </c>
      <c r="F1153" s="33">
        <v>10190</v>
      </c>
      <c r="G1153" s="33" t="s">
        <v>29</v>
      </c>
      <c r="H1153" s="33">
        <v>24</v>
      </c>
      <c r="I1153" s="33" t="s">
        <v>74</v>
      </c>
      <c r="J1153" s="34">
        <v>44130</v>
      </c>
      <c r="K1153" s="33"/>
      <c r="L1153" s="33"/>
      <c r="M1153" s="33"/>
      <c r="N1153" s="33"/>
      <c r="O1153" s="33"/>
      <c r="P1153" s="33"/>
      <c r="Q1153" s="33"/>
      <c r="R1153" s="33"/>
      <c r="S1153" s="33"/>
      <c r="T1153" s="33"/>
      <c r="U1153" s="33"/>
      <c r="V1153" s="33"/>
      <c r="W1153" s="33"/>
      <c r="X1153" s="33"/>
      <c r="Y1153" s="33"/>
      <c r="Z1153" s="33"/>
      <c r="AA1153" s="33"/>
      <c r="AB1153" s="33"/>
      <c r="AC1153" s="33"/>
      <c r="AD1153" s="33"/>
      <c r="AE1153" s="33"/>
      <c r="AF1153" s="33"/>
      <c r="AG1153" s="33"/>
      <c r="AH1153" s="33"/>
      <c r="AI1153" s="2"/>
      <c r="AK1153" s="3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48"/>
      <c r="BL1153" s="3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  <c r="BY1153" s="2"/>
      <c r="BZ1153" s="2"/>
      <c r="CA1153" s="2"/>
      <c r="CB1153" s="2"/>
      <c r="CC1153" s="2"/>
      <c r="CD1153" s="2"/>
      <c r="CE1153" s="2"/>
      <c r="CF1153" s="2"/>
      <c r="CG1153" s="2"/>
      <c r="CH1153" s="2"/>
      <c r="CI1153" s="2"/>
      <c r="CJ1153" s="2"/>
      <c r="CK1153" s="2"/>
    </row>
    <row r="1154" spans="1:89" ht="12.75" customHeight="1" x14ac:dyDescent="0.35">
      <c r="A1154" s="15">
        <f t="shared" si="78"/>
        <v>44131</v>
      </c>
      <c r="B1154" s="107">
        <v>14533911</v>
      </c>
      <c r="C1154" s="4">
        <f t="shared" si="79"/>
        <v>605579.625</v>
      </c>
      <c r="D1154">
        <f t="shared" si="80"/>
        <v>2020</v>
      </c>
      <c r="E1154">
        <f t="shared" si="81"/>
        <v>10</v>
      </c>
      <c r="F1154" s="33">
        <v>10190</v>
      </c>
      <c r="G1154" s="33" t="s">
        <v>29</v>
      </c>
      <c r="H1154" s="33">
        <v>24</v>
      </c>
      <c r="I1154" s="33" t="s">
        <v>74</v>
      </c>
      <c r="J1154" s="34">
        <v>44131</v>
      </c>
      <c r="K1154" s="33"/>
      <c r="L1154" s="33"/>
      <c r="M1154" s="33"/>
      <c r="N1154" s="33"/>
      <c r="O1154" s="33"/>
      <c r="P1154" s="33"/>
      <c r="Q1154" s="33"/>
      <c r="R1154" s="33"/>
      <c r="S1154" s="33"/>
      <c r="T1154" s="33"/>
      <c r="U1154" s="33"/>
      <c r="V1154" s="33"/>
      <c r="W1154" s="33"/>
      <c r="X1154" s="33"/>
      <c r="Y1154" s="33"/>
      <c r="Z1154" s="33"/>
      <c r="AA1154" s="33"/>
      <c r="AB1154" s="33"/>
      <c r="AC1154" s="33"/>
      <c r="AD1154" s="33"/>
      <c r="AE1154" s="33"/>
      <c r="AF1154" s="33"/>
      <c r="AG1154" s="33"/>
      <c r="AH1154" s="33"/>
      <c r="AI1154" s="2"/>
      <c r="AK1154" s="3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48"/>
      <c r="BL1154" s="3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  <c r="BY1154" s="2"/>
      <c r="BZ1154" s="2"/>
      <c r="CA1154" s="2"/>
      <c r="CB1154" s="2"/>
      <c r="CC1154" s="2"/>
      <c r="CD1154" s="2"/>
      <c r="CE1154" s="2"/>
      <c r="CF1154" s="2"/>
      <c r="CG1154" s="2"/>
      <c r="CH1154" s="2"/>
      <c r="CI1154" s="2"/>
      <c r="CJ1154" s="2"/>
      <c r="CK1154" s="2"/>
    </row>
    <row r="1155" spans="1:89" ht="12.75" customHeight="1" x14ac:dyDescent="0.35">
      <c r="A1155" s="15">
        <f t="shared" si="78"/>
        <v>44132</v>
      </c>
      <c r="B1155" s="107">
        <v>14075171</v>
      </c>
      <c r="C1155" s="4">
        <f t="shared" si="79"/>
        <v>586465.45833333337</v>
      </c>
      <c r="D1155">
        <f t="shared" si="80"/>
        <v>2020</v>
      </c>
      <c r="E1155">
        <f t="shared" si="81"/>
        <v>10</v>
      </c>
      <c r="F1155" s="33">
        <v>10190</v>
      </c>
      <c r="G1155" s="33" t="s">
        <v>29</v>
      </c>
      <c r="H1155" s="33">
        <v>24</v>
      </c>
      <c r="I1155" s="33" t="s">
        <v>74</v>
      </c>
      <c r="J1155" s="34">
        <v>44132</v>
      </c>
      <c r="K1155" s="33"/>
      <c r="L1155" s="33"/>
      <c r="M1155" s="33"/>
      <c r="N1155" s="33"/>
      <c r="O1155" s="33"/>
      <c r="P1155" s="33"/>
      <c r="Q1155" s="33"/>
      <c r="R1155" s="33"/>
      <c r="S1155" s="33"/>
      <c r="T1155" s="33"/>
      <c r="U1155" s="33"/>
      <c r="V1155" s="33"/>
      <c r="W1155" s="33"/>
      <c r="X1155" s="33"/>
      <c r="Y1155" s="33"/>
      <c r="Z1155" s="33"/>
      <c r="AA1155" s="33"/>
      <c r="AB1155" s="33"/>
      <c r="AC1155" s="33"/>
      <c r="AD1155" s="33"/>
      <c r="AE1155" s="33"/>
      <c r="AF1155" s="33"/>
      <c r="AG1155" s="33"/>
      <c r="AH1155" s="33"/>
      <c r="AI1155" s="2"/>
      <c r="AK1155" s="3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48"/>
      <c r="BL1155" s="3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  <c r="BY1155" s="2"/>
      <c r="BZ1155" s="2"/>
      <c r="CA1155" s="2"/>
      <c r="CB1155" s="2"/>
      <c r="CC1155" s="2"/>
      <c r="CD1155" s="2"/>
      <c r="CE1155" s="2"/>
      <c r="CF1155" s="2"/>
      <c r="CG1155" s="2"/>
      <c r="CH1155" s="2"/>
      <c r="CI1155" s="2"/>
      <c r="CJ1155" s="2"/>
      <c r="CK1155" s="2"/>
    </row>
    <row r="1156" spans="1:89" ht="12.75" customHeight="1" x14ac:dyDescent="0.35">
      <c r="A1156" s="15">
        <f t="shared" si="78"/>
        <v>44133</v>
      </c>
      <c r="B1156" s="107">
        <v>13336514</v>
      </c>
      <c r="C1156" s="4">
        <f t="shared" si="79"/>
        <v>555688.08333333337</v>
      </c>
      <c r="D1156">
        <f t="shared" si="80"/>
        <v>2020</v>
      </c>
      <c r="E1156">
        <f t="shared" si="81"/>
        <v>10</v>
      </c>
      <c r="F1156" s="33">
        <v>10190</v>
      </c>
      <c r="G1156" s="33" t="s">
        <v>29</v>
      </c>
      <c r="H1156" s="33">
        <v>24</v>
      </c>
      <c r="I1156" s="33" t="s">
        <v>74</v>
      </c>
      <c r="J1156" s="34">
        <v>44133</v>
      </c>
      <c r="K1156" s="33"/>
      <c r="L1156" s="33"/>
      <c r="M1156" s="33"/>
      <c r="N1156" s="33"/>
      <c r="O1156" s="33"/>
      <c r="P1156" s="33"/>
      <c r="Q1156" s="33"/>
      <c r="R1156" s="33"/>
      <c r="S1156" s="33"/>
      <c r="T1156" s="33"/>
      <c r="U1156" s="33"/>
      <c r="V1156" s="33"/>
      <c r="W1156" s="33"/>
      <c r="X1156" s="33"/>
      <c r="Y1156" s="33"/>
      <c r="Z1156" s="33"/>
      <c r="AA1156" s="33"/>
      <c r="AB1156" s="33"/>
      <c r="AC1156" s="33"/>
      <c r="AD1156" s="33"/>
      <c r="AE1156" s="33"/>
      <c r="AF1156" s="33"/>
      <c r="AG1156" s="33"/>
      <c r="AH1156" s="33"/>
      <c r="AI1156" s="2"/>
      <c r="AK1156" s="3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48"/>
      <c r="BL1156" s="3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  <c r="BY1156" s="2"/>
      <c r="BZ1156" s="2"/>
      <c r="CA1156" s="2"/>
      <c r="CB1156" s="2"/>
      <c r="CC1156" s="2"/>
      <c r="CD1156" s="2"/>
      <c r="CE1156" s="2"/>
      <c r="CF1156" s="2"/>
      <c r="CG1156" s="2"/>
      <c r="CH1156" s="2"/>
      <c r="CI1156" s="2"/>
      <c r="CJ1156" s="2"/>
      <c r="CK1156" s="2"/>
    </row>
    <row r="1157" spans="1:89" ht="12.75" customHeight="1" x14ac:dyDescent="0.35">
      <c r="A1157" s="15">
        <f t="shared" si="78"/>
        <v>44134</v>
      </c>
      <c r="B1157" s="107">
        <v>13275335</v>
      </c>
      <c r="C1157" s="4">
        <f t="shared" si="79"/>
        <v>553138.95833333337</v>
      </c>
      <c r="D1157">
        <f t="shared" si="80"/>
        <v>2020</v>
      </c>
      <c r="E1157">
        <f t="shared" si="81"/>
        <v>10</v>
      </c>
      <c r="F1157" s="33">
        <v>10190</v>
      </c>
      <c r="G1157" s="33" t="s">
        <v>29</v>
      </c>
      <c r="H1157" s="33">
        <v>24</v>
      </c>
      <c r="I1157" s="33" t="s">
        <v>74</v>
      </c>
      <c r="J1157" s="34">
        <v>44134</v>
      </c>
      <c r="K1157" s="33"/>
      <c r="L1157" s="33"/>
      <c r="M1157" s="33"/>
      <c r="N1157" s="33"/>
      <c r="O1157" s="33"/>
      <c r="P1157" s="33"/>
      <c r="Q1157" s="33"/>
      <c r="R1157" s="33"/>
      <c r="S1157" s="33"/>
      <c r="T1157" s="33"/>
      <c r="U1157" s="33"/>
      <c r="V1157" s="33"/>
      <c r="W1157" s="33"/>
      <c r="X1157" s="33"/>
      <c r="Y1157" s="33"/>
      <c r="Z1157" s="33"/>
      <c r="AA1157" s="33"/>
      <c r="AB1157" s="33"/>
      <c r="AC1157" s="33"/>
      <c r="AD1157" s="33"/>
      <c r="AE1157" s="33"/>
      <c r="AF1157" s="33"/>
      <c r="AG1157" s="33"/>
      <c r="AH1157" s="33"/>
      <c r="AI1157" s="2"/>
      <c r="AK1157" s="3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48"/>
      <c r="BL1157" s="3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  <c r="BY1157" s="2"/>
      <c r="BZ1157" s="2"/>
      <c r="CA1157" s="2"/>
      <c r="CB1157" s="2"/>
      <c r="CC1157" s="2"/>
      <c r="CD1157" s="2"/>
      <c r="CE1157" s="2"/>
      <c r="CF1157" s="2"/>
      <c r="CG1157" s="2"/>
      <c r="CH1157" s="2"/>
      <c r="CI1157" s="2"/>
      <c r="CJ1157" s="2"/>
      <c r="CK1157" s="2"/>
    </row>
    <row r="1158" spans="1:89" ht="12.75" customHeight="1" x14ac:dyDescent="0.35">
      <c r="A1158" s="15">
        <f t="shared" si="78"/>
        <v>44135</v>
      </c>
      <c r="B1158" s="107">
        <v>12655498</v>
      </c>
      <c r="C1158" s="4">
        <f t="shared" si="79"/>
        <v>527312.41666666663</v>
      </c>
      <c r="D1158">
        <f t="shared" si="80"/>
        <v>2020</v>
      </c>
      <c r="E1158">
        <f t="shared" si="81"/>
        <v>10</v>
      </c>
      <c r="F1158" s="33">
        <v>10190</v>
      </c>
      <c r="G1158" s="33" t="s">
        <v>29</v>
      </c>
      <c r="H1158" s="33">
        <v>24</v>
      </c>
      <c r="I1158" s="33" t="s">
        <v>74</v>
      </c>
      <c r="J1158" s="34">
        <v>44135</v>
      </c>
      <c r="K1158" s="33"/>
      <c r="L1158" s="33"/>
      <c r="M1158" s="33"/>
      <c r="N1158" s="33"/>
      <c r="O1158" s="33"/>
      <c r="P1158" s="33"/>
      <c r="Q1158" s="33"/>
      <c r="R1158" s="33"/>
      <c r="S1158" s="33"/>
      <c r="T1158" s="33"/>
      <c r="U1158" s="33"/>
      <c r="V1158" s="33"/>
      <c r="W1158" s="33"/>
      <c r="X1158" s="33"/>
      <c r="Y1158" s="33"/>
      <c r="Z1158" s="33"/>
      <c r="AA1158" s="33"/>
      <c r="AB1158" s="33"/>
      <c r="AC1158" s="33"/>
      <c r="AD1158" s="33"/>
      <c r="AE1158" s="33"/>
      <c r="AF1158" s="33"/>
      <c r="AG1158" s="33"/>
      <c r="AH1158" s="33"/>
      <c r="AI1158" s="2"/>
      <c r="AK1158" s="3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48"/>
      <c r="BL1158" s="3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  <c r="BY1158" s="2"/>
      <c r="BZ1158" s="2"/>
      <c r="CA1158" s="2"/>
      <c r="CB1158" s="2"/>
      <c r="CC1158" s="2"/>
      <c r="CD1158" s="2"/>
      <c r="CE1158" s="2"/>
      <c r="CF1158" s="2"/>
      <c r="CG1158" s="2"/>
      <c r="CH1158" s="2"/>
      <c r="CI1158" s="2"/>
      <c r="CJ1158" s="2"/>
      <c r="CK1158" s="2"/>
    </row>
    <row r="1159" spans="1:89" ht="12.75" customHeight="1" x14ac:dyDescent="0.35">
      <c r="A1159" s="15">
        <f t="shared" si="78"/>
        <v>44136</v>
      </c>
      <c r="B1159" s="107">
        <v>13807555</v>
      </c>
      <c r="C1159" s="4">
        <f t="shared" si="79"/>
        <v>552302.19999999995</v>
      </c>
      <c r="D1159">
        <f t="shared" si="80"/>
        <v>2020</v>
      </c>
      <c r="E1159">
        <f t="shared" si="81"/>
        <v>11</v>
      </c>
      <c r="F1159" s="33">
        <v>10190</v>
      </c>
      <c r="G1159" s="33" t="s">
        <v>29</v>
      </c>
      <c r="H1159" s="33">
        <v>25</v>
      </c>
      <c r="I1159" s="33" t="s">
        <v>74</v>
      </c>
      <c r="J1159" s="34">
        <v>44136</v>
      </c>
      <c r="K1159" s="33"/>
      <c r="L1159" s="33"/>
      <c r="M1159" s="33"/>
      <c r="N1159" s="33"/>
      <c r="O1159" s="33"/>
      <c r="P1159" s="33"/>
      <c r="Q1159" s="33"/>
      <c r="R1159" s="33"/>
      <c r="S1159" s="33"/>
      <c r="T1159" s="33"/>
      <c r="U1159" s="33"/>
      <c r="V1159" s="33"/>
      <c r="W1159" s="33"/>
      <c r="X1159" s="33"/>
      <c r="Y1159" s="33"/>
      <c r="Z1159" s="33"/>
      <c r="AA1159" s="33"/>
      <c r="AB1159" s="33"/>
      <c r="AC1159" s="33"/>
      <c r="AD1159" s="33"/>
      <c r="AE1159" s="33"/>
      <c r="AF1159" s="33"/>
      <c r="AG1159" s="33"/>
      <c r="AH1159" s="33"/>
      <c r="AI1159" s="2"/>
      <c r="AK1159" s="3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48"/>
      <c r="BL1159" s="3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  <c r="BY1159" s="2"/>
      <c r="BZ1159" s="2"/>
      <c r="CA1159" s="2"/>
      <c r="CB1159" s="2"/>
      <c r="CC1159" s="2"/>
      <c r="CD1159" s="2"/>
      <c r="CE1159" s="2"/>
      <c r="CF1159" s="2"/>
      <c r="CG1159" s="2"/>
      <c r="CH1159" s="2"/>
      <c r="CI1159" s="2"/>
      <c r="CJ1159" s="2"/>
      <c r="CK1159" s="2"/>
    </row>
    <row r="1160" spans="1:89" ht="12.75" customHeight="1" x14ac:dyDescent="0.35">
      <c r="A1160" s="15">
        <f t="shared" si="78"/>
        <v>44137</v>
      </c>
      <c r="B1160" s="107">
        <v>13778534</v>
      </c>
      <c r="C1160" s="4">
        <f t="shared" si="79"/>
        <v>574105.58333333337</v>
      </c>
      <c r="D1160">
        <f t="shared" si="80"/>
        <v>2020</v>
      </c>
      <c r="E1160">
        <f t="shared" si="81"/>
        <v>11</v>
      </c>
      <c r="F1160" s="33">
        <v>10190</v>
      </c>
      <c r="G1160" s="33" t="s">
        <v>29</v>
      </c>
      <c r="H1160" s="33">
        <v>24</v>
      </c>
      <c r="I1160" s="33" t="s">
        <v>74</v>
      </c>
      <c r="J1160" s="34">
        <v>44137</v>
      </c>
      <c r="K1160" s="33"/>
      <c r="L1160" s="33"/>
      <c r="M1160" s="33"/>
      <c r="N1160" s="33"/>
      <c r="O1160" s="33"/>
      <c r="P1160" s="33"/>
      <c r="Q1160" s="33"/>
      <c r="R1160" s="33"/>
      <c r="S1160" s="33"/>
      <c r="T1160" s="33"/>
      <c r="U1160" s="33"/>
      <c r="V1160" s="33"/>
      <c r="W1160" s="33"/>
      <c r="X1160" s="33"/>
      <c r="Y1160" s="33"/>
      <c r="Z1160" s="33"/>
      <c r="AA1160" s="33"/>
      <c r="AB1160" s="33"/>
      <c r="AC1160" s="33"/>
      <c r="AD1160" s="33"/>
      <c r="AE1160" s="33"/>
      <c r="AF1160" s="33"/>
      <c r="AG1160" s="33"/>
      <c r="AH1160" s="33"/>
      <c r="AI1160" s="2"/>
      <c r="AK1160" s="3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48"/>
      <c r="BL1160" s="3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  <c r="BY1160" s="2"/>
      <c r="BZ1160" s="2"/>
      <c r="CA1160" s="2"/>
      <c r="CB1160" s="2"/>
      <c r="CC1160" s="2"/>
      <c r="CD1160" s="2"/>
      <c r="CE1160" s="2"/>
      <c r="CF1160" s="2"/>
      <c r="CG1160" s="2"/>
      <c r="CH1160" s="2"/>
      <c r="CI1160" s="2"/>
      <c r="CJ1160" s="2"/>
      <c r="CK1160" s="2"/>
    </row>
    <row r="1161" spans="1:89" ht="12.75" customHeight="1" x14ac:dyDescent="0.35">
      <c r="A1161" s="15">
        <f t="shared" si="78"/>
        <v>44138</v>
      </c>
      <c r="B1161" s="107">
        <v>14271121</v>
      </c>
      <c r="C1161" s="4">
        <f t="shared" si="79"/>
        <v>594630.04166666663</v>
      </c>
      <c r="D1161">
        <f t="shared" si="80"/>
        <v>2020</v>
      </c>
      <c r="E1161">
        <f t="shared" si="81"/>
        <v>11</v>
      </c>
      <c r="F1161" s="33">
        <v>10190</v>
      </c>
      <c r="G1161" s="33" t="s">
        <v>29</v>
      </c>
      <c r="H1161" s="33">
        <v>24</v>
      </c>
      <c r="I1161" s="33" t="s">
        <v>74</v>
      </c>
      <c r="J1161" s="34">
        <v>44138</v>
      </c>
      <c r="K1161" s="33"/>
      <c r="L1161" s="33"/>
      <c r="M1161" s="33"/>
      <c r="N1161" s="33"/>
      <c r="O1161" s="33"/>
      <c r="P1161" s="33"/>
      <c r="Q1161" s="33"/>
      <c r="R1161" s="33"/>
      <c r="S1161" s="33"/>
      <c r="T1161" s="33"/>
      <c r="U1161" s="33"/>
      <c r="V1161" s="33"/>
      <c r="W1161" s="33"/>
      <c r="X1161" s="33"/>
      <c r="Y1161" s="33"/>
      <c r="Z1161" s="33"/>
      <c r="AA1161" s="33"/>
      <c r="AB1161" s="33"/>
      <c r="AC1161" s="33"/>
      <c r="AD1161" s="33"/>
      <c r="AE1161" s="33"/>
      <c r="AF1161" s="33"/>
      <c r="AG1161" s="33"/>
      <c r="AH1161" s="33"/>
      <c r="AI1161" s="2"/>
      <c r="AK1161" s="3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48"/>
      <c r="BL1161" s="3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</row>
    <row r="1162" spans="1:89" ht="12.75" customHeight="1" x14ac:dyDescent="0.35">
      <c r="A1162" s="15">
        <f t="shared" si="78"/>
        <v>44139</v>
      </c>
      <c r="B1162" s="107">
        <v>13347052</v>
      </c>
      <c r="C1162" s="4">
        <f t="shared" si="79"/>
        <v>556127.16666666663</v>
      </c>
      <c r="D1162">
        <f t="shared" si="80"/>
        <v>2020</v>
      </c>
      <c r="E1162">
        <f t="shared" si="81"/>
        <v>11</v>
      </c>
      <c r="F1162" s="33">
        <v>10190</v>
      </c>
      <c r="G1162" s="33" t="s">
        <v>29</v>
      </c>
      <c r="H1162" s="33">
        <v>24</v>
      </c>
      <c r="I1162" s="33" t="s">
        <v>74</v>
      </c>
      <c r="J1162" s="34">
        <v>44139</v>
      </c>
      <c r="K1162" s="33"/>
      <c r="L1162" s="33"/>
      <c r="M1162" s="33"/>
      <c r="N1162" s="33"/>
      <c r="O1162" s="33"/>
      <c r="P1162" s="33"/>
      <c r="Q1162" s="33"/>
      <c r="R1162" s="33"/>
      <c r="S1162" s="33"/>
      <c r="T1162" s="33"/>
      <c r="U1162" s="33"/>
      <c r="V1162" s="33"/>
      <c r="W1162" s="33"/>
      <c r="X1162" s="33"/>
      <c r="Y1162" s="33"/>
      <c r="Z1162" s="33"/>
      <c r="AA1162" s="33"/>
      <c r="AB1162" s="33"/>
      <c r="AC1162" s="33"/>
      <c r="AD1162" s="33"/>
      <c r="AE1162" s="33"/>
      <c r="AF1162" s="33"/>
      <c r="AG1162" s="33"/>
      <c r="AH1162" s="33"/>
      <c r="AI1162" s="2"/>
      <c r="AK1162" s="3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48"/>
      <c r="BL1162" s="3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  <c r="BY1162" s="2"/>
      <c r="BZ1162" s="2"/>
      <c r="CA1162" s="2"/>
      <c r="CB1162" s="2"/>
      <c r="CC1162" s="2"/>
      <c r="CD1162" s="2"/>
      <c r="CE1162" s="2"/>
      <c r="CF1162" s="2"/>
      <c r="CG1162" s="2"/>
      <c r="CH1162" s="2"/>
      <c r="CI1162" s="2"/>
      <c r="CJ1162" s="2"/>
      <c r="CK1162" s="2"/>
    </row>
    <row r="1163" spans="1:89" ht="12.75" customHeight="1" x14ac:dyDescent="0.35">
      <c r="A1163" s="15">
        <f t="shared" si="78"/>
        <v>44140</v>
      </c>
      <c r="B1163" s="107">
        <v>12855773</v>
      </c>
      <c r="C1163" s="4">
        <f t="shared" si="79"/>
        <v>535657.20833333337</v>
      </c>
      <c r="D1163">
        <f t="shared" si="80"/>
        <v>2020</v>
      </c>
      <c r="E1163">
        <f t="shared" si="81"/>
        <v>11</v>
      </c>
      <c r="F1163" s="33">
        <v>10190</v>
      </c>
      <c r="G1163" s="33" t="s">
        <v>29</v>
      </c>
      <c r="H1163" s="33">
        <v>24</v>
      </c>
      <c r="I1163" s="33" t="s">
        <v>74</v>
      </c>
      <c r="J1163" s="34">
        <v>44140</v>
      </c>
      <c r="K1163" s="33"/>
      <c r="L1163" s="33"/>
      <c r="M1163" s="33"/>
      <c r="N1163" s="33"/>
      <c r="O1163" s="33"/>
      <c r="P1163" s="33"/>
      <c r="Q1163" s="33"/>
      <c r="R1163" s="33"/>
      <c r="S1163" s="33"/>
      <c r="T1163" s="33"/>
      <c r="U1163" s="33"/>
      <c r="V1163" s="33"/>
      <c r="W1163" s="33"/>
      <c r="X1163" s="33"/>
      <c r="Y1163" s="33"/>
      <c r="Z1163" s="33"/>
      <c r="AA1163" s="33"/>
      <c r="AB1163" s="33"/>
      <c r="AC1163" s="33"/>
      <c r="AD1163" s="33"/>
      <c r="AE1163" s="33"/>
      <c r="AF1163" s="33"/>
      <c r="AG1163" s="33"/>
      <c r="AH1163" s="33"/>
      <c r="AI1163" s="2"/>
      <c r="AK1163" s="3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48"/>
      <c r="BL1163" s="3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  <c r="BY1163" s="2"/>
      <c r="BZ1163" s="2"/>
      <c r="CA1163" s="2"/>
      <c r="CB1163" s="2"/>
      <c r="CC1163" s="2"/>
      <c r="CD1163" s="2"/>
      <c r="CE1163" s="2"/>
      <c r="CF1163" s="2"/>
      <c r="CG1163" s="2"/>
      <c r="CH1163" s="2"/>
      <c r="CI1163" s="2"/>
      <c r="CJ1163" s="2"/>
      <c r="CK1163" s="2"/>
    </row>
    <row r="1164" spans="1:89" ht="12.75" customHeight="1" x14ac:dyDescent="0.35">
      <c r="A1164" s="15">
        <f t="shared" si="78"/>
        <v>44141</v>
      </c>
      <c r="B1164" s="107">
        <v>13621656</v>
      </c>
      <c r="C1164" s="4">
        <f t="shared" si="79"/>
        <v>567569</v>
      </c>
      <c r="D1164">
        <f t="shared" si="80"/>
        <v>2020</v>
      </c>
      <c r="E1164">
        <f t="shared" si="81"/>
        <v>11</v>
      </c>
      <c r="F1164" s="33">
        <v>10190</v>
      </c>
      <c r="G1164" s="33" t="s">
        <v>29</v>
      </c>
      <c r="H1164" s="33">
        <v>24</v>
      </c>
      <c r="I1164" s="33" t="s">
        <v>74</v>
      </c>
      <c r="J1164" s="34">
        <v>44141</v>
      </c>
      <c r="K1164" s="33"/>
      <c r="L1164" s="33"/>
      <c r="M1164" s="33"/>
      <c r="N1164" s="33"/>
      <c r="O1164" s="33"/>
      <c r="P1164" s="33"/>
      <c r="Q1164" s="33"/>
      <c r="R1164" s="33"/>
      <c r="S1164" s="33"/>
      <c r="T1164" s="33"/>
      <c r="U1164" s="33"/>
      <c r="V1164" s="33"/>
      <c r="W1164" s="33"/>
      <c r="X1164" s="33"/>
      <c r="Y1164" s="33"/>
      <c r="Z1164" s="33"/>
      <c r="AA1164" s="33"/>
      <c r="AB1164" s="33"/>
      <c r="AC1164" s="33"/>
      <c r="AD1164" s="33"/>
      <c r="AE1164" s="33"/>
      <c r="AF1164" s="33"/>
      <c r="AG1164" s="33"/>
      <c r="AH1164" s="33"/>
      <c r="AI1164" s="2"/>
      <c r="AK1164" s="3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48"/>
      <c r="BL1164" s="3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  <c r="BY1164" s="2"/>
      <c r="BZ1164" s="2"/>
      <c r="CA1164" s="2"/>
      <c r="CB1164" s="2"/>
      <c r="CC1164" s="2"/>
      <c r="CD1164" s="2"/>
      <c r="CE1164" s="2"/>
      <c r="CF1164" s="2"/>
      <c r="CG1164" s="2"/>
      <c r="CH1164" s="2"/>
      <c r="CI1164" s="2"/>
      <c r="CJ1164" s="2"/>
      <c r="CK1164" s="2"/>
    </row>
    <row r="1165" spans="1:89" ht="12.75" customHeight="1" x14ac:dyDescent="0.35">
      <c r="A1165" s="15">
        <f t="shared" si="78"/>
        <v>44142</v>
      </c>
      <c r="B1165" s="107">
        <v>13910974</v>
      </c>
      <c r="C1165" s="4">
        <f t="shared" si="79"/>
        <v>579623.91666666663</v>
      </c>
      <c r="D1165">
        <f t="shared" si="80"/>
        <v>2020</v>
      </c>
      <c r="E1165">
        <f t="shared" si="81"/>
        <v>11</v>
      </c>
      <c r="F1165" s="33">
        <v>10190</v>
      </c>
      <c r="G1165" s="33" t="s">
        <v>29</v>
      </c>
      <c r="H1165" s="33">
        <v>24</v>
      </c>
      <c r="I1165" s="33" t="s">
        <v>74</v>
      </c>
      <c r="J1165" s="34">
        <v>44142</v>
      </c>
      <c r="K1165" s="33"/>
      <c r="L1165" s="33"/>
      <c r="M1165" s="33"/>
      <c r="N1165" s="33"/>
      <c r="O1165" s="33"/>
      <c r="P1165" s="33"/>
      <c r="Q1165" s="33"/>
      <c r="R1165" s="33"/>
      <c r="S1165" s="33"/>
      <c r="T1165" s="33"/>
      <c r="U1165" s="33"/>
      <c r="V1165" s="33"/>
      <c r="W1165" s="33"/>
      <c r="X1165" s="33"/>
      <c r="Y1165" s="33"/>
      <c r="Z1165" s="33"/>
      <c r="AA1165" s="33"/>
      <c r="AB1165" s="33"/>
      <c r="AC1165" s="33"/>
      <c r="AD1165" s="33"/>
      <c r="AE1165" s="33"/>
      <c r="AF1165" s="33"/>
      <c r="AG1165" s="33"/>
      <c r="AH1165" s="33"/>
      <c r="AI1165" s="2"/>
      <c r="AK1165" s="3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48"/>
      <c r="BL1165" s="3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  <c r="BY1165" s="2"/>
      <c r="BZ1165" s="2"/>
      <c r="CA1165" s="2"/>
      <c r="CB1165" s="2"/>
      <c r="CC1165" s="2"/>
      <c r="CD1165" s="2"/>
      <c r="CE1165" s="2"/>
      <c r="CF1165" s="2"/>
      <c r="CG1165" s="2"/>
      <c r="CH1165" s="2"/>
      <c r="CI1165" s="2"/>
      <c r="CJ1165" s="2"/>
      <c r="CK1165" s="2"/>
    </row>
    <row r="1166" spans="1:89" ht="12.75" customHeight="1" x14ac:dyDescent="0.35">
      <c r="A1166" s="15">
        <f t="shared" si="78"/>
        <v>44143</v>
      </c>
      <c r="B1166" s="107">
        <v>14490836</v>
      </c>
      <c r="C1166" s="4">
        <f t="shared" si="79"/>
        <v>603784.83333333337</v>
      </c>
      <c r="D1166">
        <f t="shared" si="80"/>
        <v>2020</v>
      </c>
      <c r="E1166">
        <f t="shared" si="81"/>
        <v>11</v>
      </c>
      <c r="F1166" s="33">
        <v>10190</v>
      </c>
      <c r="G1166" s="33" t="s">
        <v>29</v>
      </c>
      <c r="H1166" s="33">
        <v>24</v>
      </c>
      <c r="I1166" s="33" t="s">
        <v>74</v>
      </c>
      <c r="J1166" s="34">
        <v>44143</v>
      </c>
      <c r="K1166" s="33"/>
      <c r="L1166" s="33"/>
      <c r="M1166" s="33"/>
      <c r="N1166" s="33"/>
      <c r="O1166" s="33"/>
      <c r="P1166" s="33"/>
      <c r="Q1166" s="33"/>
      <c r="R1166" s="33"/>
      <c r="S1166" s="33"/>
      <c r="T1166" s="33"/>
      <c r="U1166" s="33"/>
      <c r="V1166" s="33"/>
      <c r="W1166" s="33"/>
      <c r="X1166" s="33"/>
      <c r="Y1166" s="33"/>
      <c r="Z1166" s="33"/>
      <c r="AA1166" s="33"/>
      <c r="AB1166" s="33"/>
      <c r="AC1166" s="33"/>
      <c r="AD1166" s="33"/>
      <c r="AE1166" s="33"/>
      <c r="AF1166" s="33"/>
      <c r="AG1166" s="33"/>
      <c r="AH1166" s="33"/>
      <c r="AI1166" s="2"/>
      <c r="AK1166" s="3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48"/>
      <c r="BL1166" s="3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  <c r="BY1166" s="2"/>
      <c r="BZ1166" s="2"/>
      <c r="CA1166" s="2"/>
      <c r="CB1166" s="2"/>
      <c r="CC1166" s="2"/>
      <c r="CD1166" s="2"/>
      <c r="CE1166" s="2"/>
      <c r="CF1166" s="2"/>
      <c r="CG1166" s="2"/>
      <c r="CH1166" s="2"/>
      <c r="CI1166" s="2"/>
      <c r="CJ1166" s="2"/>
      <c r="CK1166" s="2"/>
    </row>
    <row r="1167" spans="1:89" ht="12.75" customHeight="1" x14ac:dyDescent="0.35">
      <c r="A1167" s="15">
        <f t="shared" si="78"/>
        <v>44144</v>
      </c>
      <c r="B1167" s="107">
        <v>15159885</v>
      </c>
      <c r="C1167" s="4">
        <f t="shared" si="79"/>
        <v>631661.875</v>
      </c>
      <c r="D1167">
        <f t="shared" si="80"/>
        <v>2020</v>
      </c>
      <c r="E1167">
        <f t="shared" si="81"/>
        <v>11</v>
      </c>
      <c r="F1167" s="33">
        <v>10190</v>
      </c>
      <c r="G1167" s="33" t="s">
        <v>29</v>
      </c>
      <c r="H1167" s="33">
        <v>24</v>
      </c>
      <c r="I1167" s="33" t="s">
        <v>74</v>
      </c>
      <c r="J1167" s="34">
        <v>44144</v>
      </c>
      <c r="K1167" s="33"/>
      <c r="L1167" s="33"/>
      <c r="M1167" s="33"/>
      <c r="N1167" s="33"/>
      <c r="O1167" s="33"/>
      <c r="P1167" s="33"/>
      <c r="Q1167" s="33"/>
      <c r="R1167" s="33"/>
      <c r="S1167" s="33"/>
      <c r="T1167" s="33"/>
      <c r="U1167" s="33"/>
      <c r="V1167" s="33"/>
      <c r="W1167" s="33"/>
      <c r="X1167" s="33"/>
      <c r="Y1167" s="33"/>
      <c r="Z1167" s="33"/>
      <c r="AA1167" s="33"/>
      <c r="AB1167" s="33"/>
      <c r="AC1167" s="33"/>
      <c r="AD1167" s="33"/>
      <c r="AE1167" s="33"/>
      <c r="AF1167" s="33"/>
      <c r="AG1167" s="33"/>
      <c r="AH1167" s="33"/>
      <c r="AI1167" s="2"/>
      <c r="AK1167" s="3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48"/>
      <c r="BL1167" s="3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  <c r="BY1167" s="2"/>
      <c r="BZ1167" s="2"/>
      <c r="CA1167" s="2"/>
      <c r="CB1167" s="2"/>
      <c r="CC1167" s="2"/>
      <c r="CD1167" s="2"/>
      <c r="CE1167" s="2"/>
      <c r="CF1167" s="2"/>
      <c r="CG1167" s="2"/>
      <c r="CH1167" s="2"/>
      <c r="CI1167" s="2"/>
      <c r="CJ1167" s="2"/>
      <c r="CK1167" s="2"/>
    </row>
    <row r="1168" spans="1:89" ht="12.75" customHeight="1" x14ac:dyDescent="0.35">
      <c r="A1168" s="15">
        <f t="shared" si="78"/>
        <v>44145</v>
      </c>
      <c r="B1168" s="107">
        <v>14127794</v>
      </c>
      <c r="C1168" s="4">
        <f t="shared" si="79"/>
        <v>588658.08333333337</v>
      </c>
      <c r="D1168">
        <f t="shared" si="80"/>
        <v>2020</v>
      </c>
      <c r="E1168">
        <f t="shared" si="81"/>
        <v>11</v>
      </c>
      <c r="F1168" s="33">
        <v>10190</v>
      </c>
      <c r="G1168" s="33" t="s">
        <v>29</v>
      </c>
      <c r="H1168" s="33">
        <v>24</v>
      </c>
      <c r="I1168" s="33" t="s">
        <v>74</v>
      </c>
      <c r="J1168" s="34">
        <v>44145</v>
      </c>
      <c r="K1168" s="33"/>
      <c r="L1168" s="33"/>
      <c r="M1168" s="33"/>
      <c r="N1168" s="33"/>
      <c r="O1168" s="33"/>
      <c r="P1168" s="33"/>
      <c r="Q1168" s="33"/>
      <c r="R1168" s="33"/>
      <c r="S1168" s="33"/>
      <c r="T1168" s="33"/>
      <c r="U1168" s="33"/>
      <c r="V1168" s="33"/>
      <c r="W1168" s="33"/>
      <c r="X1168" s="33"/>
      <c r="Y1168" s="33"/>
      <c r="Z1168" s="33"/>
      <c r="AA1168" s="33"/>
      <c r="AB1168" s="33"/>
      <c r="AC1168" s="33"/>
      <c r="AD1168" s="33"/>
      <c r="AE1168" s="33"/>
      <c r="AF1168" s="33"/>
      <c r="AG1168" s="33"/>
      <c r="AH1168" s="33"/>
      <c r="AI1168" s="2"/>
      <c r="AK1168" s="3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48"/>
      <c r="BL1168" s="3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  <c r="BY1168" s="2"/>
      <c r="BZ1168" s="2"/>
      <c r="CA1168" s="2"/>
      <c r="CB1168" s="2"/>
      <c r="CC1168" s="2"/>
      <c r="CD1168" s="2"/>
      <c r="CE1168" s="2"/>
      <c r="CF1168" s="2"/>
      <c r="CG1168" s="2"/>
      <c r="CH1168" s="2"/>
      <c r="CI1168" s="2"/>
      <c r="CJ1168" s="2"/>
      <c r="CK1168" s="2"/>
    </row>
    <row r="1169" spans="1:89" ht="12.75" customHeight="1" x14ac:dyDescent="0.35">
      <c r="A1169" s="15">
        <f t="shared" si="78"/>
        <v>44146</v>
      </c>
      <c r="B1169" s="107">
        <v>14464566</v>
      </c>
      <c r="C1169" s="4">
        <f t="shared" si="79"/>
        <v>602690.25</v>
      </c>
      <c r="D1169">
        <f t="shared" si="80"/>
        <v>2020</v>
      </c>
      <c r="E1169">
        <f t="shared" si="81"/>
        <v>11</v>
      </c>
      <c r="F1169" s="33">
        <v>10190</v>
      </c>
      <c r="G1169" s="33" t="s">
        <v>29</v>
      </c>
      <c r="H1169" s="33">
        <v>24</v>
      </c>
      <c r="I1169" s="33" t="s">
        <v>74</v>
      </c>
      <c r="J1169" s="34">
        <v>44146</v>
      </c>
      <c r="K1169" s="33"/>
      <c r="L1169" s="33"/>
      <c r="M1169" s="33"/>
      <c r="N1169" s="33"/>
      <c r="O1169" s="33"/>
      <c r="P1169" s="33"/>
      <c r="Q1169" s="33"/>
      <c r="R1169" s="33"/>
      <c r="S1169" s="33"/>
      <c r="T1169" s="33"/>
      <c r="U1169" s="33"/>
      <c r="V1169" s="33"/>
      <c r="W1169" s="33"/>
      <c r="X1169" s="33"/>
      <c r="Y1169" s="33"/>
      <c r="Z1169" s="33"/>
      <c r="AA1169" s="33"/>
      <c r="AB1169" s="33"/>
      <c r="AC1169" s="33"/>
      <c r="AD1169" s="33"/>
      <c r="AE1169" s="33"/>
      <c r="AF1169" s="33"/>
      <c r="AG1169" s="33"/>
      <c r="AH1169" s="33"/>
      <c r="AI1169" s="2"/>
      <c r="AK1169" s="3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48"/>
      <c r="BL1169" s="3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  <c r="BY1169" s="2"/>
      <c r="BZ1169" s="2"/>
      <c r="CA1169" s="2"/>
      <c r="CB1169" s="2"/>
      <c r="CC1169" s="2"/>
      <c r="CD1169" s="2"/>
      <c r="CE1169" s="2"/>
      <c r="CF1169" s="2"/>
      <c r="CG1169" s="2"/>
      <c r="CH1169" s="2"/>
      <c r="CI1169" s="2"/>
      <c r="CJ1169" s="2"/>
      <c r="CK1169" s="2"/>
    </row>
    <row r="1170" spans="1:89" ht="12.75" customHeight="1" x14ac:dyDescent="0.35">
      <c r="A1170" s="15">
        <f t="shared" si="78"/>
        <v>44147</v>
      </c>
      <c r="B1170" s="107">
        <v>15158160</v>
      </c>
      <c r="C1170" s="4">
        <f t="shared" si="79"/>
        <v>631590</v>
      </c>
      <c r="D1170">
        <f t="shared" si="80"/>
        <v>2020</v>
      </c>
      <c r="E1170">
        <f t="shared" si="81"/>
        <v>11</v>
      </c>
      <c r="F1170" s="33">
        <v>10190</v>
      </c>
      <c r="G1170" s="33" t="s">
        <v>29</v>
      </c>
      <c r="H1170" s="33">
        <v>24</v>
      </c>
      <c r="I1170" s="33" t="s">
        <v>74</v>
      </c>
      <c r="J1170" s="34">
        <v>44147</v>
      </c>
      <c r="K1170" s="33"/>
      <c r="L1170" s="33"/>
      <c r="M1170" s="33"/>
      <c r="N1170" s="33"/>
      <c r="O1170" s="33"/>
      <c r="P1170" s="33"/>
      <c r="Q1170" s="33"/>
      <c r="R1170" s="33"/>
      <c r="S1170" s="33"/>
      <c r="T1170" s="33"/>
      <c r="U1170" s="33"/>
      <c r="V1170" s="33"/>
      <c r="W1170" s="33"/>
      <c r="X1170" s="33"/>
      <c r="Y1170" s="33"/>
      <c r="Z1170" s="33"/>
      <c r="AA1170" s="33"/>
      <c r="AB1170" s="33"/>
      <c r="AC1170" s="33"/>
      <c r="AD1170" s="33"/>
      <c r="AE1170" s="33"/>
      <c r="AF1170" s="33"/>
      <c r="AG1170" s="33"/>
      <c r="AH1170" s="33"/>
      <c r="AI1170" s="2"/>
      <c r="AK1170" s="3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48"/>
      <c r="BL1170" s="3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  <c r="BY1170" s="2"/>
      <c r="BZ1170" s="2"/>
      <c r="CA1170" s="2"/>
      <c r="CB1170" s="2"/>
      <c r="CC1170" s="2"/>
      <c r="CD1170" s="2"/>
      <c r="CE1170" s="2"/>
      <c r="CF1170" s="2"/>
      <c r="CG1170" s="2"/>
      <c r="CH1170" s="2"/>
      <c r="CI1170" s="2"/>
      <c r="CJ1170" s="2"/>
      <c r="CK1170" s="2"/>
    </row>
    <row r="1171" spans="1:89" ht="12.75" customHeight="1" x14ac:dyDescent="0.35">
      <c r="A1171" s="15">
        <f t="shared" si="78"/>
        <v>44148</v>
      </c>
      <c r="B1171" s="107">
        <v>14533860</v>
      </c>
      <c r="C1171" s="4">
        <f t="shared" si="79"/>
        <v>605577.5</v>
      </c>
      <c r="D1171">
        <f t="shared" si="80"/>
        <v>2020</v>
      </c>
      <c r="E1171">
        <f t="shared" si="81"/>
        <v>11</v>
      </c>
      <c r="F1171" s="33">
        <v>10190</v>
      </c>
      <c r="G1171" s="33" t="s">
        <v>29</v>
      </c>
      <c r="H1171" s="33">
        <v>24</v>
      </c>
      <c r="I1171" s="33" t="s">
        <v>74</v>
      </c>
      <c r="J1171" s="34">
        <v>44148</v>
      </c>
      <c r="K1171" s="33"/>
      <c r="L1171" s="33"/>
      <c r="M1171" s="33"/>
      <c r="N1171" s="33"/>
      <c r="O1171" s="33"/>
      <c r="P1171" s="33"/>
      <c r="Q1171" s="33"/>
      <c r="R1171" s="33"/>
      <c r="S1171" s="33"/>
      <c r="T1171" s="33"/>
      <c r="U1171" s="33"/>
      <c r="V1171" s="33"/>
      <c r="W1171" s="33"/>
      <c r="X1171" s="33"/>
      <c r="Y1171" s="33"/>
      <c r="Z1171" s="33"/>
      <c r="AA1171" s="33"/>
      <c r="AB1171" s="33"/>
      <c r="AC1171" s="33"/>
      <c r="AD1171" s="33"/>
      <c r="AE1171" s="33"/>
      <c r="AF1171" s="33"/>
      <c r="AG1171" s="33"/>
      <c r="AH1171" s="33"/>
      <c r="AI1171" s="2"/>
      <c r="AK1171" s="3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48"/>
      <c r="BL1171" s="3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</row>
    <row r="1172" spans="1:89" ht="12.75" customHeight="1" x14ac:dyDescent="0.35">
      <c r="A1172" s="15">
        <f t="shared" si="78"/>
        <v>44149</v>
      </c>
      <c r="B1172" s="107">
        <v>14110896</v>
      </c>
      <c r="C1172" s="4">
        <f t="shared" si="79"/>
        <v>587954</v>
      </c>
      <c r="D1172">
        <f t="shared" si="80"/>
        <v>2020</v>
      </c>
      <c r="E1172">
        <f t="shared" si="81"/>
        <v>11</v>
      </c>
      <c r="F1172" s="33">
        <v>10190</v>
      </c>
      <c r="G1172" s="33" t="s">
        <v>29</v>
      </c>
      <c r="H1172" s="33">
        <v>24</v>
      </c>
      <c r="I1172" s="33" t="s">
        <v>74</v>
      </c>
      <c r="J1172" s="34">
        <v>44149</v>
      </c>
      <c r="K1172" s="33"/>
      <c r="L1172" s="33"/>
      <c r="M1172" s="33"/>
      <c r="N1172" s="33"/>
      <c r="O1172" s="33"/>
      <c r="P1172" s="33"/>
      <c r="Q1172" s="33"/>
      <c r="R1172" s="33"/>
      <c r="S1172" s="33"/>
      <c r="T1172" s="33"/>
      <c r="U1172" s="33"/>
      <c r="V1172" s="33"/>
      <c r="W1172" s="33"/>
      <c r="X1172" s="33"/>
      <c r="Y1172" s="33"/>
      <c r="Z1172" s="33"/>
      <c r="AA1172" s="33"/>
      <c r="AB1172" s="33"/>
      <c r="AC1172" s="33"/>
      <c r="AD1172" s="33"/>
      <c r="AE1172" s="33"/>
      <c r="AF1172" s="33"/>
      <c r="AG1172" s="33"/>
      <c r="AH1172" s="33"/>
      <c r="AI1172" s="2"/>
      <c r="AK1172" s="3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48"/>
      <c r="BL1172" s="3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  <c r="BY1172" s="2"/>
      <c r="BZ1172" s="2"/>
      <c r="CA1172" s="2"/>
      <c r="CB1172" s="2"/>
      <c r="CC1172" s="2"/>
      <c r="CD1172" s="2"/>
      <c r="CE1172" s="2"/>
      <c r="CF1172" s="2"/>
      <c r="CG1172" s="2"/>
      <c r="CH1172" s="2"/>
      <c r="CI1172" s="2"/>
      <c r="CJ1172" s="2"/>
      <c r="CK1172" s="2"/>
    </row>
    <row r="1173" spans="1:89" ht="12.75" customHeight="1" x14ac:dyDescent="0.35">
      <c r="A1173" s="15">
        <f t="shared" si="78"/>
        <v>44150</v>
      </c>
      <c r="B1173" s="107">
        <v>13520047</v>
      </c>
      <c r="C1173" s="4">
        <f t="shared" si="79"/>
        <v>563335.29166666663</v>
      </c>
      <c r="D1173">
        <f t="shared" si="80"/>
        <v>2020</v>
      </c>
      <c r="E1173">
        <f t="shared" si="81"/>
        <v>11</v>
      </c>
      <c r="F1173" s="33">
        <v>10190</v>
      </c>
      <c r="G1173" s="33" t="s">
        <v>29</v>
      </c>
      <c r="H1173" s="33">
        <v>24</v>
      </c>
      <c r="I1173" s="33" t="s">
        <v>74</v>
      </c>
      <c r="J1173" s="34">
        <v>44150</v>
      </c>
      <c r="K1173" s="33"/>
      <c r="L1173" s="33"/>
      <c r="M1173" s="33"/>
      <c r="N1173" s="33"/>
      <c r="O1173" s="33"/>
      <c r="P1173" s="33"/>
      <c r="Q1173" s="33"/>
      <c r="R1173" s="33"/>
      <c r="S1173" s="33"/>
      <c r="T1173" s="33"/>
      <c r="U1173" s="33"/>
      <c r="V1173" s="33"/>
      <c r="W1173" s="33"/>
      <c r="X1173" s="33"/>
      <c r="Y1173" s="33"/>
      <c r="Z1173" s="33"/>
      <c r="AA1173" s="33"/>
      <c r="AB1173" s="33"/>
      <c r="AC1173" s="33"/>
      <c r="AD1173" s="33"/>
      <c r="AE1173" s="33"/>
      <c r="AF1173" s="33"/>
      <c r="AG1173" s="33"/>
      <c r="AH1173" s="33"/>
      <c r="AI1173" s="2"/>
      <c r="AK1173" s="3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48"/>
      <c r="BL1173" s="3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  <c r="BY1173" s="2"/>
      <c r="BZ1173" s="2"/>
      <c r="CA1173" s="2"/>
      <c r="CB1173" s="2"/>
      <c r="CC1173" s="2"/>
      <c r="CD1173" s="2"/>
      <c r="CE1173" s="2"/>
      <c r="CF1173" s="2"/>
      <c r="CG1173" s="2"/>
      <c r="CH1173" s="2"/>
      <c r="CI1173" s="2"/>
      <c r="CJ1173" s="2"/>
      <c r="CK1173" s="2"/>
    </row>
    <row r="1174" spans="1:89" ht="12.75" customHeight="1" x14ac:dyDescent="0.35">
      <c r="A1174" s="15">
        <f t="shared" si="78"/>
        <v>44151</v>
      </c>
      <c r="B1174" s="107">
        <v>14381058</v>
      </c>
      <c r="C1174" s="4">
        <f t="shared" si="79"/>
        <v>599210.75</v>
      </c>
      <c r="D1174">
        <f t="shared" si="80"/>
        <v>2020</v>
      </c>
      <c r="E1174">
        <f t="shared" si="81"/>
        <v>11</v>
      </c>
      <c r="F1174" s="33">
        <v>10190</v>
      </c>
      <c r="G1174" s="33" t="s">
        <v>29</v>
      </c>
      <c r="H1174" s="33">
        <v>24</v>
      </c>
      <c r="I1174" s="33" t="s">
        <v>74</v>
      </c>
      <c r="J1174" s="34">
        <v>44151</v>
      </c>
      <c r="K1174" s="33"/>
      <c r="L1174" s="33"/>
      <c r="M1174" s="33"/>
      <c r="N1174" s="33"/>
      <c r="O1174" s="33"/>
      <c r="P1174" s="33"/>
      <c r="Q1174" s="33"/>
      <c r="R1174" s="33"/>
      <c r="S1174" s="33"/>
      <c r="T1174" s="33"/>
      <c r="U1174" s="33"/>
      <c r="V1174" s="33"/>
      <c r="W1174" s="33"/>
      <c r="X1174" s="33"/>
      <c r="Y1174" s="33"/>
      <c r="Z1174" s="33"/>
      <c r="AA1174" s="33"/>
      <c r="AB1174" s="33"/>
      <c r="AC1174" s="33"/>
      <c r="AD1174" s="33"/>
      <c r="AE1174" s="33"/>
      <c r="AF1174" s="33"/>
      <c r="AG1174" s="33"/>
      <c r="AH1174" s="33"/>
      <c r="AI1174" s="2"/>
      <c r="AK1174" s="3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48"/>
      <c r="BL1174" s="3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  <c r="BY1174" s="2"/>
      <c r="BZ1174" s="2"/>
      <c r="CA1174" s="2"/>
      <c r="CB1174" s="2"/>
      <c r="CC1174" s="2"/>
      <c r="CD1174" s="2"/>
      <c r="CE1174" s="2"/>
      <c r="CF1174" s="2"/>
      <c r="CG1174" s="2"/>
      <c r="CH1174" s="2"/>
      <c r="CI1174" s="2"/>
      <c r="CJ1174" s="2"/>
      <c r="CK1174" s="2"/>
    </row>
    <row r="1175" spans="1:89" ht="12.75" customHeight="1" x14ac:dyDescent="0.35">
      <c r="A1175" s="15">
        <f t="shared" si="78"/>
        <v>44152</v>
      </c>
      <c r="B1175" s="107">
        <v>14223210</v>
      </c>
      <c r="C1175" s="4">
        <f t="shared" si="79"/>
        <v>592633.75</v>
      </c>
      <c r="D1175">
        <f t="shared" si="80"/>
        <v>2020</v>
      </c>
      <c r="E1175">
        <f t="shared" si="81"/>
        <v>11</v>
      </c>
      <c r="F1175" s="33">
        <v>10190</v>
      </c>
      <c r="G1175" s="33" t="s">
        <v>29</v>
      </c>
      <c r="H1175" s="33">
        <v>24</v>
      </c>
      <c r="I1175" s="33" t="s">
        <v>74</v>
      </c>
      <c r="J1175" s="34">
        <v>44152</v>
      </c>
      <c r="K1175" s="33"/>
      <c r="L1175" s="33"/>
      <c r="M1175" s="33"/>
      <c r="N1175" s="33"/>
      <c r="O1175" s="33"/>
      <c r="P1175" s="33"/>
      <c r="Q1175" s="33"/>
      <c r="R1175" s="33"/>
      <c r="S1175" s="33"/>
      <c r="T1175" s="33"/>
      <c r="U1175" s="33"/>
      <c r="V1175" s="33"/>
      <c r="W1175" s="33"/>
      <c r="X1175" s="33"/>
      <c r="Y1175" s="33"/>
      <c r="Z1175" s="33"/>
      <c r="AA1175" s="33"/>
      <c r="AB1175" s="33"/>
      <c r="AC1175" s="33"/>
      <c r="AD1175" s="33"/>
      <c r="AE1175" s="33"/>
      <c r="AF1175" s="33"/>
      <c r="AG1175" s="33"/>
      <c r="AH1175" s="33"/>
      <c r="AI1175" s="2"/>
      <c r="AK1175" s="3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48"/>
      <c r="BL1175" s="3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  <c r="BY1175" s="2"/>
      <c r="BZ1175" s="2"/>
      <c r="CA1175" s="2"/>
      <c r="CB1175" s="2"/>
      <c r="CC1175" s="2"/>
      <c r="CD1175" s="2"/>
      <c r="CE1175" s="2"/>
      <c r="CF1175" s="2"/>
      <c r="CG1175" s="2"/>
      <c r="CH1175" s="2"/>
      <c r="CI1175" s="2"/>
      <c r="CJ1175" s="2"/>
      <c r="CK1175" s="2"/>
    </row>
    <row r="1176" spans="1:89" ht="12.75" customHeight="1" x14ac:dyDescent="0.35">
      <c r="A1176" s="15">
        <f t="shared" si="78"/>
        <v>44153</v>
      </c>
      <c r="B1176" s="107">
        <v>14219542</v>
      </c>
      <c r="C1176" s="4">
        <f t="shared" si="79"/>
        <v>592480.91666666663</v>
      </c>
      <c r="D1176">
        <f t="shared" si="80"/>
        <v>2020</v>
      </c>
      <c r="E1176">
        <f t="shared" si="81"/>
        <v>11</v>
      </c>
      <c r="F1176" s="33">
        <v>10190</v>
      </c>
      <c r="G1176" s="33" t="s">
        <v>29</v>
      </c>
      <c r="H1176" s="33">
        <v>24</v>
      </c>
      <c r="I1176" s="33" t="s">
        <v>74</v>
      </c>
      <c r="J1176" s="34">
        <v>44153</v>
      </c>
      <c r="K1176" s="33"/>
      <c r="L1176" s="33"/>
      <c r="M1176" s="33"/>
      <c r="N1176" s="33"/>
      <c r="O1176" s="33"/>
      <c r="P1176" s="33"/>
      <c r="Q1176" s="33"/>
      <c r="R1176" s="33"/>
      <c r="S1176" s="33"/>
      <c r="T1176" s="33"/>
      <c r="U1176" s="33"/>
      <c r="V1176" s="33"/>
      <c r="W1176" s="33"/>
      <c r="X1176" s="33"/>
      <c r="Y1176" s="33"/>
      <c r="Z1176" s="33"/>
      <c r="AA1176" s="33"/>
      <c r="AB1176" s="33"/>
      <c r="AC1176" s="33"/>
      <c r="AD1176" s="33"/>
      <c r="AE1176" s="33"/>
      <c r="AF1176" s="33"/>
      <c r="AG1176" s="33"/>
      <c r="AH1176" s="33"/>
      <c r="AI1176" s="2"/>
      <c r="AK1176" s="3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48"/>
      <c r="BL1176" s="3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  <c r="BY1176" s="2"/>
      <c r="BZ1176" s="2"/>
      <c r="CA1176" s="2"/>
      <c r="CB1176" s="2"/>
      <c r="CC1176" s="2"/>
      <c r="CD1176" s="2"/>
      <c r="CE1176" s="2"/>
      <c r="CF1176" s="2"/>
      <c r="CG1176" s="2"/>
      <c r="CH1176" s="2"/>
      <c r="CI1176" s="2"/>
      <c r="CJ1176" s="2"/>
      <c r="CK1176" s="2"/>
    </row>
    <row r="1177" spans="1:89" ht="12.75" customHeight="1" x14ac:dyDescent="0.35">
      <c r="A1177" s="15">
        <f t="shared" si="78"/>
        <v>44154</v>
      </c>
      <c r="B1177" s="107">
        <v>14348584</v>
      </c>
      <c r="C1177" s="4">
        <f t="shared" si="79"/>
        <v>597857.66666666663</v>
      </c>
      <c r="D1177">
        <f t="shared" si="80"/>
        <v>2020</v>
      </c>
      <c r="E1177">
        <f t="shared" si="81"/>
        <v>11</v>
      </c>
      <c r="F1177" s="33">
        <v>10190</v>
      </c>
      <c r="G1177" s="33" t="s">
        <v>29</v>
      </c>
      <c r="H1177" s="33">
        <v>24</v>
      </c>
      <c r="I1177" s="33" t="s">
        <v>74</v>
      </c>
      <c r="J1177" s="34">
        <v>44154</v>
      </c>
      <c r="K1177" s="33"/>
      <c r="L1177" s="33"/>
      <c r="M1177" s="33"/>
      <c r="N1177" s="33"/>
      <c r="O1177" s="33"/>
      <c r="P1177" s="33"/>
      <c r="Q1177" s="33"/>
      <c r="R1177" s="33"/>
      <c r="S1177" s="33"/>
      <c r="T1177" s="33"/>
      <c r="U1177" s="33"/>
      <c r="V1177" s="33"/>
      <c r="W1177" s="33"/>
      <c r="X1177" s="33"/>
      <c r="Y1177" s="33"/>
      <c r="Z1177" s="33"/>
      <c r="AA1177" s="33"/>
      <c r="AB1177" s="33"/>
      <c r="AC1177" s="33"/>
      <c r="AD1177" s="33"/>
      <c r="AE1177" s="33"/>
      <c r="AF1177" s="33"/>
      <c r="AG1177" s="33"/>
      <c r="AH1177" s="33"/>
      <c r="AI1177" s="2"/>
      <c r="AK1177" s="3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48"/>
      <c r="BL1177" s="3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  <c r="BY1177" s="2"/>
      <c r="BZ1177" s="2"/>
      <c r="CA1177" s="2"/>
      <c r="CB1177" s="2"/>
      <c r="CC1177" s="2"/>
      <c r="CD1177" s="2"/>
      <c r="CE1177" s="2"/>
      <c r="CF1177" s="2"/>
      <c r="CG1177" s="2"/>
      <c r="CH1177" s="2"/>
      <c r="CI1177" s="2"/>
      <c r="CJ1177" s="2"/>
      <c r="CK1177" s="2"/>
    </row>
    <row r="1178" spans="1:89" ht="12.75" customHeight="1" x14ac:dyDescent="0.35">
      <c r="A1178" s="15">
        <f t="shared" si="78"/>
        <v>44155</v>
      </c>
      <c r="B1178" s="107">
        <v>14661180</v>
      </c>
      <c r="C1178" s="4">
        <f t="shared" si="79"/>
        <v>610882.5</v>
      </c>
      <c r="D1178">
        <f t="shared" si="80"/>
        <v>2020</v>
      </c>
      <c r="E1178">
        <f t="shared" si="81"/>
        <v>11</v>
      </c>
      <c r="F1178" s="33">
        <v>10190</v>
      </c>
      <c r="G1178" s="33" t="s">
        <v>29</v>
      </c>
      <c r="H1178" s="33">
        <v>24</v>
      </c>
      <c r="I1178" s="33" t="s">
        <v>74</v>
      </c>
      <c r="J1178" s="34">
        <v>44155</v>
      </c>
      <c r="K1178" s="33"/>
      <c r="L1178" s="33"/>
      <c r="M1178" s="33"/>
      <c r="N1178" s="33"/>
      <c r="O1178" s="33"/>
      <c r="P1178" s="33"/>
      <c r="Q1178" s="33"/>
      <c r="R1178" s="33"/>
      <c r="S1178" s="33"/>
      <c r="T1178" s="33"/>
      <c r="U1178" s="33"/>
      <c r="V1178" s="33"/>
      <c r="W1178" s="33"/>
      <c r="X1178" s="33"/>
      <c r="Y1178" s="33"/>
      <c r="Z1178" s="33"/>
      <c r="AA1178" s="33"/>
      <c r="AB1178" s="33"/>
      <c r="AC1178" s="33"/>
      <c r="AD1178" s="33"/>
      <c r="AE1178" s="33"/>
      <c r="AF1178" s="33"/>
      <c r="AG1178" s="33"/>
      <c r="AH1178" s="33"/>
      <c r="AI1178" s="2"/>
      <c r="AK1178" s="3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48"/>
      <c r="BL1178" s="3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  <c r="BY1178" s="2"/>
      <c r="BZ1178" s="2"/>
      <c r="CA1178" s="2"/>
      <c r="CB1178" s="2"/>
      <c r="CC1178" s="2"/>
      <c r="CD1178" s="2"/>
      <c r="CE1178" s="2"/>
      <c r="CF1178" s="2"/>
      <c r="CG1178" s="2"/>
      <c r="CH1178" s="2"/>
      <c r="CI1178" s="2"/>
      <c r="CJ1178" s="2"/>
      <c r="CK1178" s="2"/>
    </row>
    <row r="1179" spans="1:89" ht="12.75" customHeight="1" x14ac:dyDescent="0.35">
      <c r="A1179" s="15">
        <f t="shared" si="78"/>
        <v>44156</v>
      </c>
      <c r="B1179" s="107">
        <v>14476223</v>
      </c>
      <c r="C1179" s="4">
        <f t="shared" si="79"/>
        <v>603175.95833333337</v>
      </c>
      <c r="D1179">
        <f t="shared" si="80"/>
        <v>2020</v>
      </c>
      <c r="E1179">
        <f t="shared" si="81"/>
        <v>11</v>
      </c>
      <c r="F1179" s="33">
        <v>10190</v>
      </c>
      <c r="G1179" s="33" t="s">
        <v>29</v>
      </c>
      <c r="H1179" s="33">
        <v>24</v>
      </c>
      <c r="I1179" s="33" t="s">
        <v>74</v>
      </c>
      <c r="J1179" s="34">
        <v>44156</v>
      </c>
      <c r="K1179" s="33"/>
      <c r="L1179" s="33"/>
      <c r="M1179" s="33"/>
      <c r="N1179" s="33"/>
      <c r="O1179" s="33"/>
      <c r="P1179" s="33"/>
      <c r="Q1179" s="33"/>
      <c r="R1179" s="33"/>
      <c r="S1179" s="33"/>
      <c r="T1179" s="33"/>
      <c r="U1179" s="33"/>
      <c r="V1179" s="33"/>
      <c r="W1179" s="33"/>
      <c r="X1179" s="33"/>
      <c r="Y1179" s="33"/>
      <c r="Z1179" s="33"/>
      <c r="AA1179" s="33"/>
      <c r="AB1179" s="33"/>
      <c r="AC1179" s="33"/>
      <c r="AD1179" s="33"/>
      <c r="AE1179" s="33"/>
      <c r="AF1179" s="33"/>
      <c r="AG1179" s="33"/>
      <c r="AH1179" s="33"/>
      <c r="AI1179" s="2"/>
      <c r="AK1179" s="3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48"/>
      <c r="BL1179" s="3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  <c r="BY1179" s="2"/>
      <c r="BZ1179" s="2"/>
      <c r="CA1179" s="2"/>
      <c r="CB1179" s="2"/>
      <c r="CC1179" s="2"/>
      <c r="CD1179" s="2"/>
      <c r="CE1179" s="2"/>
      <c r="CF1179" s="2"/>
      <c r="CG1179" s="2"/>
      <c r="CH1179" s="2"/>
      <c r="CI1179" s="2"/>
      <c r="CJ1179" s="2"/>
      <c r="CK1179" s="2"/>
    </row>
    <row r="1180" spans="1:89" ht="12.75" customHeight="1" x14ac:dyDescent="0.35">
      <c r="A1180" s="15">
        <f t="shared" si="78"/>
        <v>44157</v>
      </c>
      <c r="B1180" s="107">
        <v>14279021</v>
      </c>
      <c r="C1180" s="4">
        <f t="shared" si="79"/>
        <v>594959.20833333337</v>
      </c>
      <c r="D1180">
        <f t="shared" si="80"/>
        <v>2020</v>
      </c>
      <c r="E1180">
        <f t="shared" si="81"/>
        <v>11</v>
      </c>
      <c r="F1180" s="33">
        <v>10190</v>
      </c>
      <c r="G1180" s="33" t="s">
        <v>29</v>
      </c>
      <c r="H1180" s="33">
        <v>24</v>
      </c>
      <c r="I1180" s="33" t="s">
        <v>74</v>
      </c>
      <c r="J1180" s="34">
        <v>44157</v>
      </c>
      <c r="K1180" s="33"/>
      <c r="L1180" s="33"/>
      <c r="M1180" s="33"/>
      <c r="N1180" s="33"/>
      <c r="O1180" s="33"/>
      <c r="P1180" s="33"/>
      <c r="Q1180" s="33"/>
      <c r="R1180" s="33"/>
      <c r="S1180" s="33"/>
      <c r="T1180" s="33"/>
      <c r="U1180" s="33"/>
      <c r="V1180" s="33"/>
      <c r="W1180" s="33"/>
      <c r="X1180" s="33"/>
      <c r="Y1180" s="33"/>
      <c r="Z1180" s="33"/>
      <c r="AA1180" s="33"/>
      <c r="AB1180" s="33"/>
      <c r="AC1180" s="33"/>
      <c r="AD1180" s="33"/>
      <c r="AE1180" s="33"/>
      <c r="AF1180" s="33"/>
      <c r="AG1180" s="33"/>
      <c r="AH1180" s="33"/>
      <c r="AI1180" s="2"/>
      <c r="AK1180" s="3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48"/>
      <c r="BL1180" s="3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  <c r="BY1180" s="2"/>
      <c r="BZ1180" s="2"/>
      <c r="CA1180" s="2"/>
      <c r="CB1180" s="2"/>
      <c r="CC1180" s="2"/>
      <c r="CD1180" s="2"/>
      <c r="CE1180" s="2"/>
      <c r="CF1180" s="2"/>
      <c r="CG1180" s="2"/>
      <c r="CH1180" s="2"/>
      <c r="CI1180" s="2"/>
      <c r="CJ1180" s="2"/>
      <c r="CK1180" s="2"/>
    </row>
    <row r="1181" spans="1:89" ht="12.75" customHeight="1" x14ac:dyDescent="0.35">
      <c r="A1181" s="15">
        <f t="shared" si="78"/>
        <v>44158</v>
      </c>
      <c r="B1181" s="107">
        <v>14802708</v>
      </c>
      <c r="C1181" s="4">
        <f t="shared" si="79"/>
        <v>616779.5</v>
      </c>
      <c r="D1181">
        <f t="shared" si="80"/>
        <v>2020</v>
      </c>
      <c r="E1181">
        <f t="shared" si="81"/>
        <v>11</v>
      </c>
      <c r="F1181" s="33">
        <v>10190</v>
      </c>
      <c r="G1181" s="33" t="s">
        <v>29</v>
      </c>
      <c r="H1181" s="33">
        <v>24</v>
      </c>
      <c r="I1181" s="33" t="s">
        <v>74</v>
      </c>
      <c r="J1181" s="34">
        <v>44158</v>
      </c>
      <c r="K1181" s="33"/>
      <c r="L1181" s="33"/>
      <c r="M1181" s="33"/>
      <c r="N1181" s="33"/>
      <c r="O1181" s="33"/>
      <c r="P1181" s="33"/>
      <c r="Q1181" s="33"/>
      <c r="R1181" s="33"/>
      <c r="S1181" s="33"/>
      <c r="T1181" s="33"/>
      <c r="U1181" s="33"/>
      <c r="V1181" s="33"/>
      <c r="W1181" s="33"/>
      <c r="X1181" s="33"/>
      <c r="Y1181" s="33"/>
      <c r="Z1181" s="33"/>
      <c r="AA1181" s="33"/>
      <c r="AB1181" s="33"/>
      <c r="AC1181" s="33"/>
      <c r="AD1181" s="33"/>
      <c r="AE1181" s="33"/>
      <c r="AF1181" s="33"/>
      <c r="AG1181" s="33"/>
      <c r="AH1181" s="33"/>
      <c r="AI1181" s="2"/>
      <c r="AK1181" s="3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48"/>
      <c r="BL1181" s="3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</row>
    <row r="1182" spans="1:89" ht="12.75" customHeight="1" x14ac:dyDescent="0.35">
      <c r="A1182" s="15">
        <f t="shared" si="78"/>
        <v>44159</v>
      </c>
      <c r="B1182" s="107">
        <v>14674328</v>
      </c>
      <c r="C1182" s="4">
        <f t="shared" si="79"/>
        <v>611430.33333333337</v>
      </c>
      <c r="D1182">
        <f t="shared" si="80"/>
        <v>2020</v>
      </c>
      <c r="E1182">
        <f t="shared" si="81"/>
        <v>11</v>
      </c>
      <c r="F1182" s="33">
        <v>10190</v>
      </c>
      <c r="G1182" s="33" t="s">
        <v>29</v>
      </c>
      <c r="H1182" s="33">
        <v>24</v>
      </c>
      <c r="I1182" s="33" t="s">
        <v>74</v>
      </c>
      <c r="J1182" s="34">
        <v>44159</v>
      </c>
      <c r="K1182" s="33"/>
      <c r="L1182" s="33"/>
      <c r="M1182" s="33"/>
      <c r="N1182" s="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  <c r="Z1182" s="33"/>
      <c r="AA1182" s="33"/>
      <c r="AB1182" s="33"/>
      <c r="AC1182" s="33"/>
      <c r="AD1182" s="33"/>
      <c r="AE1182" s="33"/>
      <c r="AF1182" s="33"/>
      <c r="AG1182" s="33"/>
      <c r="AH1182" s="33"/>
      <c r="AI1182" s="2"/>
      <c r="AK1182" s="3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48"/>
      <c r="BL1182" s="3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</row>
    <row r="1183" spans="1:89" ht="12.75" customHeight="1" x14ac:dyDescent="0.35">
      <c r="A1183" s="15">
        <f t="shared" si="78"/>
        <v>44160</v>
      </c>
      <c r="B1183" s="107">
        <v>14308649</v>
      </c>
      <c r="C1183" s="4">
        <f t="shared" si="79"/>
        <v>596193.70833333337</v>
      </c>
      <c r="D1183">
        <f t="shared" si="80"/>
        <v>2020</v>
      </c>
      <c r="E1183">
        <f t="shared" si="81"/>
        <v>11</v>
      </c>
      <c r="F1183" s="33">
        <v>10190</v>
      </c>
      <c r="G1183" s="33" t="s">
        <v>29</v>
      </c>
      <c r="H1183" s="33">
        <v>24</v>
      </c>
      <c r="I1183" s="33" t="s">
        <v>74</v>
      </c>
      <c r="J1183" s="34">
        <v>44160</v>
      </c>
      <c r="K1183" s="33"/>
      <c r="L1183" s="33"/>
      <c r="M1183" s="33"/>
      <c r="N1183" s="33"/>
      <c r="O1183" s="33"/>
      <c r="P1183" s="33"/>
      <c r="Q1183" s="33"/>
      <c r="R1183" s="33"/>
      <c r="S1183" s="33"/>
      <c r="T1183" s="33"/>
      <c r="U1183" s="33"/>
      <c r="V1183" s="33"/>
      <c r="W1183" s="33"/>
      <c r="X1183" s="33"/>
      <c r="Y1183" s="33"/>
      <c r="Z1183" s="33"/>
      <c r="AA1183" s="33"/>
      <c r="AB1183" s="33"/>
      <c r="AC1183" s="33"/>
      <c r="AD1183" s="33"/>
      <c r="AE1183" s="33"/>
      <c r="AF1183" s="33"/>
      <c r="AG1183" s="33"/>
      <c r="AH1183" s="33"/>
      <c r="AI1183" s="2"/>
      <c r="AK1183" s="3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48"/>
      <c r="BL1183" s="3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</row>
    <row r="1184" spans="1:89" ht="12.75" customHeight="1" x14ac:dyDescent="0.35">
      <c r="A1184" s="15">
        <f t="shared" si="78"/>
        <v>44161</v>
      </c>
      <c r="B1184" s="107">
        <v>14311609</v>
      </c>
      <c r="C1184" s="4">
        <f t="shared" si="79"/>
        <v>596317.04166666663</v>
      </c>
      <c r="D1184">
        <f t="shared" si="80"/>
        <v>2020</v>
      </c>
      <c r="E1184">
        <f t="shared" si="81"/>
        <v>11</v>
      </c>
      <c r="F1184" s="33">
        <v>10190</v>
      </c>
      <c r="G1184" s="33" t="s">
        <v>29</v>
      </c>
      <c r="H1184" s="33">
        <v>24</v>
      </c>
      <c r="I1184" s="33" t="s">
        <v>74</v>
      </c>
      <c r="J1184" s="34">
        <v>44161</v>
      </c>
      <c r="K1184" s="33"/>
      <c r="L1184" s="33"/>
      <c r="M1184" s="33"/>
      <c r="N1184" s="33"/>
      <c r="O1184" s="33"/>
      <c r="P1184" s="33"/>
      <c r="Q1184" s="33"/>
      <c r="R1184" s="33"/>
      <c r="S1184" s="33"/>
      <c r="T1184" s="33"/>
      <c r="U1184" s="33"/>
      <c r="V1184" s="33"/>
      <c r="W1184" s="33"/>
      <c r="X1184" s="33"/>
      <c r="Y1184" s="33"/>
      <c r="Z1184" s="33"/>
      <c r="AA1184" s="33"/>
      <c r="AB1184" s="33"/>
      <c r="AC1184" s="33"/>
      <c r="AD1184" s="33"/>
      <c r="AE1184" s="33"/>
      <c r="AF1184" s="33"/>
      <c r="AG1184" s="33"/>
      <c r="AH1184" s="33"/>
      <c r="AI1184" s="2"/>
      <c r="AK1184" s="3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48"/>
      <c r="BL1184" s="3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</row>
    <row r="1185" spans="1:89" ht="12.75" customHeight="1" x14ac:dyDescent="0.35">
      <c r="A1185" s="15">
        <f t="shared" ref="A1185:A1248" si="82">J1185</f>
        <v>44162</v>
      </c>
      <c r="B1185" s="107">
        <v>14525900</v>
      </c>
      <c r="C1185" s="4">
        <f t="shared" ref="C1185:C1248" si="83">B1185/H1185</f>
        <v>605245.83333333337</v>
      </c>
      <c r="D1185">
        <f t="shared" ref="D1185:D1248" si="84">YEAR(J1185)</f>
        <v>2020</v>
      </c>
      <c r="E1185">
        <f t="shared" ref="E1185:E1248" si="85">MONTH(J1185)</f>
        <v>11</v>
      </c>
      <c r="F1185" s="33">
        <v>10190</v>
      </c>
      <c r="G1185" s="33" t="s">
        <v>29</v>
      </c>
      <c r="H1185" s="33">
        <v>24</v>
      </c>
      <c r="I1185" s="33" t="s">
        <v>74</v>
      </c>
      <c r="J1185" s="34">
        <v>44162</v>
      </c>
      <c r="K1185" s="33"/>
      <c r="L1185" s="33"/>
      <c r="M1185" s="33"/>
      <c r="N1185" s="33"/>
      <c r="O1185" s="33"/>
      <c r="P1185" s="33"/>
      <c r="Q1185" s="33"/>
      <c r="R1185" s="33"/>
      <c r="S1185" s="33"/>
      <c r="T1185" s="33"/>
      <c r="U1185" s="33"/>
      <c r="V1185" s="33"/>
      <c r="W1185" s="33"/>
      <c r="X1185" s="33"/>
      <c r="Y1185" s="33"/>
      <c r="Z1185" s="33"/>
      <c r="AA1185" s="33"/>
      <c r="AB1185" s="33"/>
      <c r="AC1185" s="33"/>
      <c r="AD1185" s="33"/>
      <c r="AE1185" s="33"/>
      <c r="AF1185" s="33"/>
      <c r="AG1185" s="33"/>
      <c r="AH1185" s="33"/>
      <c r="AI1185" s="2"/>
      <c r="AK1185" s="3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48"/>
      <c r="BL1185" s="3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</row>
    <row r="1186" spans="1:89" ht="12.75" customHeight="1" x14ac:dyDescent="0.35">
      <c r="A1186" s="15">
        <f t="shared" si="82"/>
        <v>44163</v>
      </c>
      <c r="B1186" s="107">
        <v>14129928</v>
      </c>
      <c r="C1186" s="4">
        <f t="shared" si="83"/>
        <v>588747</v>
      </c>
      <c r="D1186">
        <f t="shared" si="84"/>
        <v>2020</v>
      </c>
      <c r="E1186">
        <f t="shared" si="85"/>
        <v>11</v>
      </c>
      <c r="F1186" s="33">
        <v>10190</v>
      </c>
      <c r="G1186" s="33" t="s">
        <v>29</v>
      </c>
      <c r="H1186" s="33">
        <v>24</v>
      </c>
      <c r="I1186" s="33" t="s">
        <v>74</v>
      </c>
      <c r="J1186" s="34">
        <v>44163</v>
      </c>
      <c r="K1186" s="33"/>
      <c r="L1186" s="33"/>
      <c r="M1186" s="33"/>
      <c r="N1186" s="33"/>
      <c r="O1186" s="33"/>
      <c r="P1186" s="33"/>
      <c r="Q1186" s="33"/>
      <c r="R1186" s="33"/>
      <c r="S1186" s="33"/>
      <c r="T1186" s="33"/>
      <c r="U1186" s="33"/>
      <c r="V1186" s="33"/>
      <c r="W1186" s="33"/>
      <c r="X1186" s="33"/>
      <c r="Y1186" s="33"/>
      <c r="Z1186" s="33"/>
      <c r="AA1186" s="33"/>
      <c r="AB1186" s="33"/>
      <c r="AC1186" s="33"/>
      <c r="AD1186" s="33"/>
      <c r="AE1186" s="33"/>
      <c r="AF1186" s="33"/>
      <c r="AG1186" s="33"/>
      <c r="AH1186" s="33"/>
      <c r="AI1186" s="2"/>
      <c r="AK1186" s="3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48"/>
      <c r="BL1186" s="3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  <c r="BY1186" s="2"/>
      <c r="BZ1186" s="2"/>
      <c r="CA1186" s="2"/>
      <c r="CB1186" s="2"/>
      <c r="CC1186" s="2"/>
      <c r="CD1186" s="2"/>
      <c r="CE1186" s="2"/>
      <c r="CF1186" s="2"/>
      <c r="CG1186" s="2"/>
      <c r="CH1186" s="2"/>
      <c r="CI1186" s="2"/>
      <c r="CJ1186" s="2"/>
      <c r="CK1186" s="2"/>
    </row>
    <row r="1187" spans="1:89" ht="12.75" customHeight="1" x14ac:dyDescent="0.35">
      <c r="A1187" s="15">
        <f t="shared" si="82"/>
        <v>44164</v>
      </c>
      <c r="B1187" s="107">
        <v>14516118</v>
      </c>
      <c r="C1187" s="4">
        <f t="shared" si="83"/>
        <v>604838.25</v>
      </c>
      <c r="D1187">
        <f t="shared" si="84"/>
        <v>2020</v>
      </c>
      <c r="E1187">
        <f t="shared" si="85"/>
        <v>11</v>
      </c>
      <c r="F1187" s="33">
        <v>10190</v>
      </c>
      <c r="G1187" s="33" t="s">
        <v>29</v>
      </c>
      <c r="H1187" s="33">
        <v>24</v>
      </c>
      <c r="I1187" s="33" t="s">
        <v>74</v>
      </c>
      <c r="J1187" s="34">
        <v>44164</v>
      </c>
      <c r="K1187" s="33"/>
      <c r="L1187" s="33"/>
      <c r="M1187" s="33"/>
      <c r="N1187" s="33"/>
      <c r="O1187" s="33"/>
      <c r="P1187" s="33"/>
      <c r="Q1187" s="33"/>
      <c r="R1187" s="33"/>
      <c r="S1187" s="33"/>
      <c r="T1187" s="33"/>
      <c r="U1187" s="33"/>
      <c r="V1187" s="33"/>
      <c r="W1187" s="33"/>
      <c r="X1187" s="33"/>
      <c r="Y1187" s="33"/>
      <c r="Z1187" s="33"/>
      <c r="AA1187" s="33"/>
      <c r="AB1187" s="33"/>
      <c r="AC1187" s="33"/>
      <c r="AD1187" s="33"/>
      <c r="AE1187" s="33"/>
      <c r="AF1187" s="33"/>
      <c r="AG1187" s="33"/>
      <c r="AH1187" s="33"/>
      <c r="AI1187" s="2"/>
      <c r="AK1187" s="3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48"/>
      <c r="BL1187" s="3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  <c r="BY1187" s="2"/>
      <c r="BZ1187" s="2"/>
      <c r="CA1187" s="2"/>
      <c r="CB1187" s="2"/>
      <c r="CC1187" s="2"/>
      <c r="CD1187" s="2"/>
      <c r="CE1187" s="2"/>
      <c r="CF1187" s="2"/>
      <c r="CG1187" s="2"/>
      <c r="CH1187" s="2"/>
      <c r="CI1187" s="2"/>
      <c r="CJ1187" s="2"/>
      <c r="CK1187" s="2"/>
    </row>
    <row r="1188" spans="1:89" ht="12.75" customHeight="1" x14ac:dyDescent="0.35">
      <c r="A1188" s="15">
        <f t="shared" si="82"/>
        <v>44165</v>
      </c>
      <c r="B1188" s="107">
        <v>14792117</v>
      </c>
      <c r="C1188" s="4">
        <f t="shared" si="83"/>
        <v>616338.20833333337</v>
      </c>
      <c r="D1188">
        <f t="shared" si="84"/>
        <v>2020</v>
      </c>
      <c r="E1188">
        <f t="shared" si="85"/>
        <v>11</v>
      </c>
      <c r="F1188" s="33">
        <v>10190</v>
      </c>
      <c r="G1188" s="33" t="s">
        <v>29</v>
      </c>
      <c r="H1188" s="33">
        <v>24</v>
      </c>
      <c r="I1188" s="33" t="s">
        <v>74</v>
      </c>
      <c r="J1188" s="34">
        <v>44165</v>
      </c>
      <c r="K1188" s="33"/>
      <c r="L1188" s="33"/>
      <c r="M1188" s="33"/>
      <c r="N1188" s="33"/>
      <c r="O1188" s="33"/>
      <c r="P1188" s="33"/>
      <c r="Q1188" s="33"/>
      <c r="R1188" s="33"/>
      <c r="S1188" s="33"/>
      <c r="T1188" s="33"/>
      <c r="U1188" s="33"/>
      <c r="V1188" s="33"/>
      <c r="W1188" s="33"/>
      <c r="X1188" s="33"/>
      <c r="Y1188" s="33"/>
      <c r="Z1188" s="33"/>
      <c r="AA1188" s="33"/>
      <c r="AB1188" s="33"/>
      <c r="AC1188" s="33"/>
      <c r="AD1188" s="33"/>
      <c r="AE1188" s="33"/>
      <c r="AF1188" s="33"/>
      <c r="AG1188" s="33"/>
      <c r="AH1188" s="33"/>
      <c r="AI1188" s="2"/>
      <c r="AK1188" s="3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48"/>
      <c r="BL1188" s="3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  <c r="BY1188" s="2"/>
      <c r="BZ1188" s="2"/>
      <c r="CA1188" s="2"/>
      <c r="CB1188" s="2"/>
      <c r="CC1188" s="2"/>
      <c r="CD1188" s="2"/>
      <c r="CE1188" s="2"/>
      <c r="CF1188" s="2"/>
      <c r="CG1188" s="2"/>
      <c r="CH1188" s="2"/>
      <c r="CI1188" s="2"/>
      <c r="CJ1188" s="2"/>
      <c r="CK1188" s="2"/>
    </row>
    <row r="1189" spans="1:89" ht="12.75" customHeight="1" x14ac:dyDescent="0.35">
      <c r="A1189" s="15">
        <f t="shared" si="82"/>
        <v>44166</v>
      </c>
      <c r="B1189" s="107">
        <v>14930830</v>
      </c>
      <c r="C1189" s="4">
        <f t="shared" si="83"/>
        <v>622117.91666666663</v>
      </c>
      <c r="D1189">
        <f t="shared" si="84"/>
        <v>2020</v>
      </c>
      <c r="E1189">
        <f t="shared" si="85"/>
        <v>12</v>
      </c>
      <c r="F1189" s="33">
        <v>10190</v>
      </c>
      <c r="G1189" s="33" t="s">
        <v>29</v>
      </c>
      <c r="H1189" s="33">
        <v>24</v>
      </c>
      <c r="I1189" s="33" t="s">
        <v>74</v>
      </c>
      <c r="J1189" s="34">
        <v>44166</v>
      </c>
      <c r="K1189" s="33"/>
      <c r="L1189" s="33"/>
      <c r="M1189" s="33"/>
      <c r="N1189" s="33"/>
      <c r="O1189" s="33"/>
      <c r="P1189" s="33"/>
      <c r="Q1189" s="33"/>
      <c r="R1189" s="33"/>
      <c r="S1189" s="33"/>
      <c r="T1189" s="33"/>
      <c r="U1189" s="33"/>
      <c r="V1189" s="33"/>
      <c r="W1189" s="33"/>
      <c r="X1189" s="33"/>
      <c r="Y1189" s="33"/>
      <c r="Z1189" s="33"/>
      <c r="AA1189" s="33"/>
      <c r="AB1189" s="33"/>
      <c r="AC1189" s="33"/>
      <c r="AD1189" s="33"/>
      <c r="AE1189" s="33"/>
      <c r="AF1189" s="33"/>
      <c r="AG1189" s="33"/>
      <c r="AH1189" s="33"/>
      <c r="AI1189" s="2"/>
      <c r="AK1189" s="3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48"/>
      <c r="BL1189" s="3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  <c r="BY1189" s="2"/>
      <c r="BZ1189" s="2"/>
      <c r="CA1189" s="2"/>
      <c r="CB1189" s="2"/>
      <c r="CC1189" s="2"/>
      <c r="CD1189" s="2"/>
      <c r="CE1189" s="2"/>
      <c r="CF1189" s="2"/>
      <c r="CG1189" s="2"/>
      <c r="CH1189" s="2"/>
      <c r="CI1189" s="2"/>
      <c r="CJ1189" s="2"/>
      <c r="CK1189" s="2"/>
    </row>
    <row r="1190" spans="1:89" ht="12.75" customHeight="1" x14ac:dyDescent="0.35">
      <c r="A1190" s="15">
        <f t="shared" si="82"/>
        <v>44167</v>
      </c>
      <c r="B1190" s="107">
        <v>15159734</v>
      </c>
      <c r="C1190" s="4">
        <f t="shared" si="83"/>
        <v>631655.58333333337</v>
      </c>
      <c r="D1190">
        <f t="shared" si="84"/>
        <v>2020</v>
      </c>
      <c r="E1190">
        <f t="shared" si="85"/>
        <v>12</v>
      </c>
      <c r="F1190" s="33">
        <v>10190</v>
      </c>
      <c r="G1190" s="33" t="s">
        <v>29</v>
      </c>
      <c r="H1190" s="33">
        <v>24</v>
      </c>
      <c r="I1190" s="33" t="s">
        <v>74</v>
      </c>
      <c r="J1190" s="34">
        <v>44167</v>
      </c>
      <c r="K1190" s="33"/>
      <c r="L1190" s="33"/>
      <c r="M1190" s="33"/>
      <c r="N1190" s="33"/>
      <c r="O1190" s="33"/>
      <c r="P1190" s="33"/>
      <c r="Q1190" s="33"/>
      <c r="R1190" s="33"/>
      <c r="S1190" s="33"/>
      <c r="T1190" s="33"/>
      <c r="U1190" s="33"/>
      <c r="V1190" s="33"/>
      <c r="W1190" s="33"/>
      <c r="X1190" s="33"/>
      <c r="Y1190" s="33"/>
      <c r="Z1190" s="33"/>
      <c r="AA1190" s="33"/>
      <c r="AB1190" s="33"/>
      <c r="AC1190" s="33"/>
      <c r="AD1190" s="33"/>
      <c r="AE1190" s="33"/>
      <c r="AF1190" s="33"/>
      <c r="AG1190" s="33"/>
      <c r="AH1190" s="33"/>
      <c r="AI1190" s="2"/>
      <c r="AK1190" s="3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48"/>
      <c r="BL1190" s="3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  <c r="BY1190" s="2"/>
      <c r="BZ1190" s="2"/>
      <c r="CA1190" s="2"/>
      <c r="CB1190" s="2"/>
      <c r="CC1190" s="2"/>
      <c r="CD1190" s="2"/>
      <c r="CE1190" s="2"/>
      <c r="CF1190" s="2"/>
      <c r="CG1190" s="2"/>
      <c r="CH1190" s="2"/>
      <c r="CI1190" s="2"/>
      <c r="CJ1190" s="2"/>
      <c r="CK1190" s="2"/>
    </row>
    <row r="1191" spans="1:89" ht="12.75" customHeight="1" x14ac:dyDescent="0.35">
      <c r="A1191" s="15">
        <f t="shared" si="82"/>
        <v>44168</v>
      </c>
      <c r="B1191" s="107">
        <v>15064700</v>
      </c>
      <c r="C1191" s="4">
        <f t="shared" si="83"/>
        <v>627695.83333333337</v>
      </c>
      <c r="D1191">
        <f t="shared" si="84"/>
        <v>2020</v>
      </c>
      <c r="E1191">
        <f t="shared" si="85"/>
        <v>12</v>
      </c>
      <c r="F1191" s="33">
        <v>10190</v>
      </c>
      <c r="G1191" s="33" t="s">
        <v>29</v>
      </c>
      <c r="H1191" s="33">
        <v>24</v>
      </c>
      <c r="I1191" s="33" t="s">
        <v>74</v>
      </c>
      <c r="J1191" s="34">
        <v>44168</v>
      </c>
      <c r="K1191" s="33"/>
      <c r="L1191" s="33"/>
      <c r="M1191" s="33"/>
      <c r="N1191" s="33"/>
      <c r="O1191" s="33"/>
      <c r="P1191" s="33"/>
      <c r="Q1191" s="33"/>
      <c r="R1191" s="33"/>
      <c r="S1191" s="33"/>
      <c r="T1191" s="33"/>
      <c r="U1191" s="33"/>
      <c r="V1191" s="33"/>
      <c r="W1191" s="33"/>
      <c r="X1191" s="33"/>
      <c r="Y1191" s="33"/>
      <c r="Z1191" s="33"/>
      <c r="AA1191" s="33"/>
      <c r="AB1191" s="33"/>
      <c r="AC1191" s="33"/>
      <c r="AD1191" s="33"/>
      <c r="AE1191" s="33"/>
      <c r="AF1191" s="33"/>
      <c r="AG1191" s="33"/>
      <c r="AH1191" s="33"/>
      <c r="AI1191" s="2"/>
      <c r="AK1191" s="3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48"/>
      <c r="BL1191" s="3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  <c r="BY1191" s="2"/>
      <c r="BZ1191" s="2"/>
      <c r="CA1191" s="2"/>
      <c r="CB1191" s="2"/>
      <c r="CC1191" s="2"/>
      <c r="CD1191" s="2"/>
      <c r="CE1191" s="2"/>
      <c r="CF1191" s="2"/>
      <c r="CG1191" s="2"/>
      <c r="CH1191" s="2"/>
      <c r="CI1191" s="2"/>
      <c r="CJ1191" s="2"/>
      <c r="CK1191" s="2"/>
    </row>
    <row r="1192" spans="1:89" ht="12.75" customHeight="1" x14ac:dyDescent="0.35">
      <c r="A1192" s="15">
        <f t="shared" si="82"/>
        <v>44169</v>
      </c>
      <c r="B1192" s="107">
        <v>15533177</v>
      </c>
      <c r="C1192" s="4">
        <f t="shared" si="83"/>
        <v>647215.70833333337</v>
      </c>
      <c r="D1192">
        <f t="shared" si="84"/>
        <v>2020</v>
      </c>
      <c r="E1192">
        <f t="shared" si="85"/>
        <v>12</v>
      </c>
      <c r="F1192" s="33">
        <v>10190</v>
      </c>
      <c r="G1192" s="33" t="s">
        <v>29</v>
      </c>
      <c r="H1192" s="33">
        <v>24</v>
      </c>
      <c r="I1192" s="33" t="s">
        <v>74</v>
      </c>
      <c r="J1192" s="34">
        <v>44169</v>
      </c>
      <c r="K1192" s="33"/>
      <c r="L1192" s="33"/>
      <c r="M1192" s="33"/>
      <c r="N1192" s="33"/>
      <c r="O1192" s="33"/>
      <c r="P1192" s="33"/>
      <c r="Q1192" s="33"/>
      <c r="R1192" s="33"/>
      <c r="S1192" s="33"/>
      <c r="T1192" s="33"/>
      <c r="U1192" s="33"/>
      <c r="V1192" s="33"/>
      <c r="W1192" s="33"/>
      <c r="X1192" s="33"/>
      <c r="Y1192" s="33"/>
      <c r="Z1192" s="33"/>
      <c r="AA1192" s="33"/>
      <c r="AB1192" s="33"/>
      <c r="AC1192" s="33"/>
      <c r="AD1192" s="33"/>
      <c r="AE1192" s="33"/>
      <c r="AF1192" s="33"/>
      <c r="AG1192" s="33"/>
      <c r="AH1192" s="33"/>
      <c r="AI1192" s="2"/>
      <c r="AK1192" s="3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48"/>
      <c r="BL1192" s="3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  <c r="BY1192" s="2"/>
      <c r="BZ1192" s="2"/>
      <c r="CA1192" s="2"/>
      <c r="CB1192" s="2"/>
      <c r="CC1192" s="2"/>
      <c r="CD1192" s="2"/>
      <c r="CE1192" s="2"/>
      <c r="CF1192" s="2"/>
      <c r="CG1192" s="2"/>
      <c r="CH1192" s="2"/>
      <c r="CI1192" s="2"/>
      <c r="CJ1192" s="2"/>
      <c r="CK1192" s="2"/>
    </row>
    <row r="1193" spans="1:89" ht="12.75" customHeight="1" x14ac:dyDescent="0.35">
      <c r="A1193" s="15">
        <f t="shared" si="82"/>
        <v>44170</v>
      </c>
      <c r="B1193" s="107">
        <v>15512339</v>
      </c>
      <c r="C1193" s="4">
        <f t="shared" si="83"/>
        <v>646347.45833333337</v>
      </c>
      <c r="D1193">
        <f t="shared" si="84"/>
        <v>2020</v>
      </c>
      <c r="E1193">
        <f t="shared" si="85"/>
        <v>12</v>
      </c>
      <c r="F1193" s="33">
        <v>10190</v>
      </c>
      <c r="G1193" s="33" t="s">
        <v>29</v>
      </c>
      <c r="H1193" s="33">
        <v>24</v>
      </c>
      <c r="I1193" s="33" t="s">
        <v>74</v>
      </c>
      <c r="J1193" s="34">
        <v>44170</v>
      </c>
      <c r="K1193" s="33"/>
      <c r="L1193" s="33"/>
      <c r="M1193" s="33"/>
      <c r="N1193" s="33"/>
      <c r="O1193" s="33"/>
      <c r="P1193" s="33"/>
      <c r="Q1193" s="33"/>
      <c r="R1193" s="33"/>
      <c r="S1193" s="33"/>
      <c r="T1193" s="33"/>
      <c r="U1193" s="33"/>
      <c r="V1193" s="33"/>
      <c r="W1193" s="33"/>
      <c r="X1193" s="33"/>
      <c r="Y1193" s="33"/>
      <c r="Z1193" s="33"/>
      <c r="AA1193" s="33"/>
      <c r="AB1193" s="33"/>
      <c r="AC1193" s="33"/>
      <c r="AD1193" s="33"/>
      <c r="AE1193" s="33"/>
      <c r="AF1193" s="33"/>
      <c r="AG1193" s="33"/>
      <c r="AH1193" s="33"/>
      <c r="AI1193" s="2"/>
      <c r="AK1193" s="3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48"/>
      <c r="BL1193" s="3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  <c r="BY1193" s="2"/>
      <c r="BZ1193" s="2"/>
      <c r="CA1193" s="2"/>
      <c r="CB1193" s="2"/>
      <c r="CC1193" s="2"/>
      <c r="CD1193" s="2"/>
      <c r="CE1193" s="2"/>
      <c r="CF1193" s="2"/>
      <c r="CG1193" s="2"/>
      <c r="CH1193" s="2"/>
      <c r="CI1193" s="2"/>
      <c r="CJ1193" s="2"/>
      <c r="CK1193" s="2"/>
    </row>
    <row r="1194" spans="1:89" ht="12.75" customHeight="1" x14ac:dyDescent="0.35">
      <c r="A1194" s="15">
        <f t="shared" si="82"/>
        <v>44171</v>
      </c>
      <c r="B1194" s="107">
        <v>15255168</v>
      </c>
      <c r="C1194" s="4">
        <f t="shared" si="83"/>
        <v>635632</v>
      </c>
      <c r="D1194">
        <f t="shared" si="84"/>
        <v>2020</v>
      </c>
      <c r="E1194">
        <f t="shared" si="85"/>
        <v>12</v>
      </c>
      <c r="F1194" s="33">
        <v>10190</v>
      </c>
      <c r="G1194" s="33" t="s">
        <v>29</v>
      </c>
      <c r="H1194" s="33">
        <v>24</v>
      </c>
      <c r="I1194" s="33" t="s">
        <v>74</v>
      </c>
      <c r="J1194" s="34">
        <v>44171</v>
      </c>
      <c r="K1194" s="33"/>
      <c r="L1194" s="33"/>
      <c r="M1194" s="33"/>
      <c r="N1194" s="33"/>
      <c r="O1194" s="33"/>
      <c r="P1194" s="33"/>
      <c r="Q1194" s="33"/>
      <c r="R1194" s="33"/>
      <c r="S1194" s="33"/>
      <c r="T1194" s="33"/>
      <c r="U1194" s="33"/>
      <c r="V1194" s="33"/>
      <c r="W1194" s="33"/>
      <c r="X1194" s="33"/>
      <c r="Y1194" s="33"/>
      <c r="Z1194" s="33"/>
      <c r="AA1194" s="33"/>
      <c r="AB1194" s="33"/>
      <c r="AC1194" s="33"/>
      <c r="AD1194" s="33"/>
      <c r="AE1194" s="33"/>
      <c r="AF1194" s="33"/>
      <c r="AG1194" s="33"/>
      <c r="AH1194" s="33"/>
      <c r="AI1194" s="2"/>
      <c r="AK1194" s="3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48"/>
      <c r="BL1194" s="3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  <c r="BY1194" s="2"/>
      <c r="BZ1194" s="2"/>
      <c r="CA1194" s="2"/>
      <c r="CB1194" s="2"/>
      <c r="CC1194" s="2"/>
      <c r="CD1194" s="2"/>
      <c r="CE1194" s="2"/>
      <c r="CF1194" s="2"/>
      <c r="CG1194" s="2"/>
      <c r="CH1194" s="2"/>
      <c r="CI1194" s="2"/>
      <c r="CJ1194" s="2"/>
      <c r="CK1194" s="2"/>
    </row>
    <row r="1195" spans="1:89" ht="12.75" customHeight="1" x14ac:dyDescent="0.35">
      <c r="A1195" s="15">
        <f t="shared" si="82"/>
        <v>44172</v>
      </c>
      <c r="B1195" s="107">
        <v>15494623</v>
      </c>
      <c r="C1195" s="4">
        <f t="shared" si="83"/>
        <v>645609.29166666663</v>
      </c>
      <c r="D1195">
        <f t="shared" si="84"/>
        <v>2020</v>
      </c>
      <c r="E1195">
        <f t="shared" si="85"/>
        <v>12</v>
      </c>
      <c r="F1195" s="33">
        <v>10190</v>
      </c>
      <c r="G1195" s="33" t="s">
        <v>29</v>
      </c>
      <c r="H1195" s="33">
        <v>24</v>
      </c>
      <c r="I1195" s="33" t="s">
        <v>74</v>
      </c>
      <c r="J1195" s="34">
        <v>44172</v>
      </c>
      <c r="K1195" s="33"/>
      <c r="L1195" s="33"/>
      <c r="M1195" s="33"/>
      <c r="N1195" s="33"/>
      <c r="O1195" s="33"/>
      <c r="P1195" s="33"/>
      <c r="Q1195" s="33"/>
      <c r="R1195" s="33"/>
      <c r="S1195" s="33"/>
      <c r="T1195" s="33"/>
      <c r="U1195" s="33"/>
      <c r="V1195" s="33"/>
      <c r="W1195" s="33"/>
      <c r="X1195" s="33"/>
      <c r="Y1195" s="33"/>
      <c r="Z1195" s="33"/>
      <c r="AA1195" s="33"/>
      <c r="AB1195" s="33"/>
      <c r="AC1195" s="33"/>
      <c r="AD1195" s="33"/>
      <c r="AE1195" s="33"/>
      <c r="AF1195" s="33"/>
      <c r="AG1195" s="33"/>
      <c r="AH1195" s="33"/>
      <c r="AI1195" s="2"/>
      <c r="AK1195" s="3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48"/>
      <c r="BL1195" s="3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  <c r="BY1195" s="2"/>
      <c r="BZ1195" s="2"/>
      <c r="CA1195" s="2"/>
      <c r="CB1195" s="2"/>
      <c r="CC1195" s="2"/>
      <c r="CD1195" s="2"/>
      <c r="CE1195" s="2"/>
      <c r="CF1195" s="2"/>
      <c r="CG1195" s="2"/>
      <c r="CH1195" s="2"/>
      <c r="CI1195" s="2"/>
      <c r="CJ1195" s="2"/>
      <c r="CK1195" s="2"/>
    </row>
    <row r="1196" spans="1:89" ht="12.75" customHeight="1" x14ac:dyDescent="0.35">
      <c r="A1196" s="15">
        <f t="shared" si="82"/>
        <v>44173</v>
      </c>
      <c r="B1196" s="107">
        <v>15335111</v>
      </c>
      <c r="C1196" s="4">
        <f t="shared" si="83"/>
        <v>638962.95833333337</v>
      </c>
      <c r="D1196">
        <f t="shared" si="84"/>
        <v>2020</v>
      </c>
      <c r="E1196">
        <f t="shared" si="85"/>
        <v>12</v>
      </c>
      <c r="F1196" s="33">
        <v>10190</v>
      </c>
      <c r="G1196" s="33" t="s">
        <v>29</v>
      </c>
      <c r="H1196" s="33">
        <v>24</v>
      </c>
      <c r="I1196" s="33" t="s">
        <v>74</v>
      </c>
      <c r="J1196" s="34">
        <v>44173</v>
      </c>
      <c r="K1196" s="33"/>
      <c r="L1196" s="33"/>
      <c r="M1196" s="33"/>
      <c r="N1196" s="33"/>
      <c r="O1196" s="33"/>
      <c r="P1196" s="33"/>
      <c r="Q1196" s="33"/>
      <c r="R1196" s="33"/>
      <c r="S1196" s="33"/>
      <c r="T1196" s="33"/>
      <c r="U1196" s="33"/>
      <c r="V1196" s="33"/>
      <c r="W1196" s="33"/>
      <c r="X1196" s="33"/>
      <c r="Y1196" s="33"/>
      <c r="Z1196" s="33"/>
      <c r="AA1196" s="33"/>
      <c r="AB1196" s="33"/>
      <c r="AC1196" s="33"/>
      <c r="AD1196" s="33"/>
      <c r="AE1196" s="33"/>
      <c r="AF1196" s="33"/>
      <c r="AG1196" s="33"/>
      <c r="AH1196" s="33"/>
      <c r="AI1196" s="2"/>
      <c r="AK1196" s="3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48"/>
      <c r="BL1196" s="3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  <c r="BY1196" s="2"/>
      <c r="BZ1196" s="2"/>
      <c r="CA1196" s="2"/>
      <c r="CB1196" s="2"/>
      <c r="CC1196" s="2"/>
      <c r="CD1196" s="2"/>
      <c r="CE1196" s="2"/>
      <c r="CF1196" s="2"/>
      <c r="CG1196" s="2"/>
      <c r="CH1196" s="2"/>
      <c r="CI1196" s="2"/>
      <c r="CJ1196" s="2"/>
      <c r="CK1196" s="2"/>
    </row>
    <row r="1197" spans="1:89" ht="12.75" customHeight="1" x14ac:dyDescent="0.35">
      <c r="A1197" s="15">
        <f t="shared" si="82"/>
        <v>44174</v>
      </c>
      <c r="B1197" s="107">
        <v>14890101</v>
      </c>
      <c r="C1197" s="4">
        <f t="shared" si="83"/>
        <v>620420.875</v>
      </c>
      <c r="D1197">
        <f t="shared" si="84"/>
        <v>2020</v>
      </c>
      <c r="E1197">
        <f t="shared" si="85"/>
        <v>12</v>
      </c>
      <c r="F1197" s="33">
        <v>10190</v>
      </c>
      <c r="G1197" s="33" t="s">
        <v>29</v>
      </c>
      <c r="H1197" s="33">
        <v>24</v>
      </c>
      <c r="I1197" s="33" t="s">
        <v>74</v>
      </c>
      <c r="J1197" s="34">
        <v>44174</v>
      </c>
      <c r="K1197" s="33"/>
      <c r="L1197" s="33"/>
      <c r="M1197" s="33"/>
      <c r="N1197" s="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  <c r="Z1197" s="33"/>
      <c r="AA1197" s="33"/>
      <c r="AB1197" s="33"/>
      <c r="AC1197" s="33"/>
      <c r="AD1197" s="33"/>
      <c r="AE1197" s="33"/>
      <c r="AF1197" s="33"/>
      <c r="AG1197" s="33"/>
      <c r="AH1197" s="33"/>
      <c r="AI1197" s="2"/>
      <c r="AK1197" s="3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48"/>
      <c r="BL1197" s="3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  <c r="BY1197" s="2"/>
      <c r="BZ1197" s="2"/>
      <c r="CA1197" s="2"/>
      <c r="CB1197" s="2"/>
      <c r="CC1197" s="2"/>
      <c r="CD1197" s="2"/>
      <c r="CE1197" s="2"/>
      <c r="CF1197" s="2"/>
      <c r="CG1197" s="2"/>
      <c r="CH1197" s="2"/>
      <c r="CI1197" s="2"/>
      <c r="CJ1197" s="2"/>
      <c r="CK1197" s="2"/>
    </row>
    <row r="1198" spans="1:89" ht="12.75" customHeight="1" x14ac:dyDescent="0.35">
      <c r="A1198" s="15">
        <f t="shared" si="82"/>
        <v>44175</v>
      </c>
      <c r="B1198" s="107">
        <v>15002029</v>
      </c>
      <c r="C1198" s="4">
        <f t="shared" si="83"/>
        <v>625084.54166666663</v>
      </c>
      <c r="D1198">
        <f t="shared" si="84"/>
        <v>2020</v>
      </c>
      <c r="E1198">
        <f t="shared" si="85"/>
        <v>12</v>
      </c>
      <c r="F1198" s="33">
        <v>10190</v>
      </c>
      <c r="G1198" s="33" t="s">
        <v>29</v>
      </c>
      <c r="H1198" s="33">
        <v>24</v>
      </c>
      <c r="I1198" s="33" t="s">
        <v>74</v>
      </c>
      <c r="J1198" s="34">
        <v>44175</v>
      </c>
      <c r="K1198" s="33"/>
      <c r="L1198" s="33"/>
      <c r="M1198" s="33"/>
      <c r="N1198" s="33"/>
      <c r="O1198" s="33"/>
      <c r="P1198" s="33"/>
      <c r="Q1198" s="33"/>
      <c r="R1198" s="33"/>
      <c r="S1198" s="33"/>
      <c r="T1198" s="33"/>
      <c r="U1198" s="33"/>
      <c r="V1198" s="33"/>
      <c r="W1198" s="33"/>
      <c r="X1198" s="33"/>
      <c r="Y1198" s="33"/>
      <c r="Z1198" s="33"/>
      <c r="AA1198" s="33"/>
      <c r="AB1198" s="33"/>
      <c r="AC1198" s="33"/>
      <c r="AD1198" s="33"/>
      <c r="AE1198" s="33"/>
      <c r="AF1198" s="33"/>
      <c r="AG1198" s="33"/>
      <c r="AH1198" s="33"/>
      <c r="AI1198" s="2"/>
      <c r="AK1198" s="3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48"/>
      <c r="BL1198" s="3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  <c r="BY1198" s="2"/>
      <c r="BZ1198" s="2"/>
      <c r="CA1198" s="2"/>
      <c r="CB1198" s="2"/>
      <c r="CC1198" s="2"/>
      <c r="CD1198" s="2"/>
      <c r="CE1198" s="2"/>
      <c r="CF1198" s="2"/>
      <c r="CG1198" s="2"/>
      <c r="CH1198" s="2"/>
      <c r="CI1198" s="2"/>
      <c r="CJ1198" s="2"/>
      <c r="CK1198" s="2"/>
    </row>
    <row r="1199" spans="1:89" ht="12.75" customHeight="1" x14ac:dyDescent="0.35">
      <c r="A1199" s="15">
        <f t="shared" si="82"/>
        <v>44176</v>
      </c>
      <c r="B1199" s="107">
        <v>14761939</v>
      </c>
      <c r="C1199" s="4">
        <f t="shared" si="83"/>
        <v>615080.79166666663</v>
      </c>
      <c r="D1199">
        <f t="shared" si="84"/>
        <v>2020</v>
      </c>
      <c r="E1199">
        <f t="shared" si="85"/>
        <v>12</v>
      </c>
      <c r="F1199" s="33">
        <v>10190</v>
      </c>
      <c r="G1199" s="33" t="s">
        <v>29</v>
      </c>
      <c r="H1199" s="33">
        <v>24</v>
      </c>
      <c r="I1199" s="33" t="s">
        <v>74</v>
      </c>
      <c r="J1199" s="34">
        <v>44176</v>
      </c>
      <c r="K1199" s="33"/>
      <c r="L1199" s="33"/>
      <c r="M1199" s="33"/>
      <c r="N1199" s="33"/>
      <c r="O1199" s="33"/>
      <c r="P1199" s="33"/>
      <c r="Q1199" s="33"/>
      <c r="R1199" s="33"/>
      <c r="S1199" s="33"/>
      <c r="T1199" s="33"/>
      <c r="U1199" s="33"/>
      <c r="V1199" s="33"/>
      <c r="W1199" s="33"/>
      <c r="X1199" s="33"/>
      <c r="Y1199" s="33"/>
      <c r="Z1199" s="33"/>
      <c r="AA1199" s="33"/>
      <c r="AB1199" s="33"/>
      <c r="AC1199" s="33"/>
      <c r="AD1199" s="33"/>
      <c r="AE1199" s="33"/>
      <c r="AF1199" s="33"/>
      <c r="AG1199" s="33"/>
      <c r="AH1199" s="33"/>
      <c r="AI1199" s="2"/>
      <c r="AK1199" s="3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48"/>
      <c r="BL1199" s="3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  <c r="BY1199" s="2"/>
      <c r="BZ1199" s="2"/>
      <c r="CA1199" s="2"/>
      <c r="CB1199" s="2"/>
      <c r="CC1199" s="2"/>
      <c r="CD1199" s="2"/>
      <c r="CE1199" s="2"/>
      <c r="CF1199" s="2"/>
      <c r="CG1199" s="2"/>
      <c r="CH1199" s="2"/>
      <c r="CI1199" s="2"/>
      <c r="CJ1199" s="2"/>
      <c r="CK1199" s="2"/>
    </row>
    <row r="1200" spans="1:89" ht="12.75" customHeight="1" x14ac:dyDescent="0.35">
      <c r="A1200" s="15">
        <f t="shared" si="82"/>
        <v>44177</v>
      </c>
      <c r="B1200" s="107">
        <v>15009760</v>
      </c>
      <c r="C1200" s="4">
        <f t="shared" si="83"/>
        <v>625406.66666666663</v>
      </c>
      <c r="D1200">
        <f t="shared" si="84"/>
        <v>2020</v>
      </c>
      <c r="E1200">
        <f t="shared" si="85"/>
        <v>12</v>
      </c>
      <c r="F1200" s="33">
        <v>10190</v>
      </c>
      <c r="G1200" s="33" t="s">
        <v>29</v>
      </c>
      <c r="H1200" s="33">
        <v>24</v>
      </c>
      <c r="I1200" s="33" t="s">
        <v>74</v>
      </c>
      <c r="J1200" s="34">
        <v>44177</v>
      </c>
      <c r="K1200" s="33"/>
      <c r="L1200" s="33"/>
      <c r="M1200" s="33"/>
      <c r="N1200" s="33"/>
      <c r="O1200" s="33"/>
      <c r="P1200" s="33"/>
      <c r="Q1200" s="33"/>
      <c r="R1200" s="33"/>
      <c r="S1200" s="33"/>
      <c r="T1200" s="33"/>
      <c r="U1200" s="33"/>
      <c r="V1200" s="33"/>
      <c r="W1200" s="33"/>
      <c r="X1200" s="33"/>
      <c r="Y1200" s="33"/>
      <c r="Z1200" s="33"/>
      <c r="AA1200" s="33"/>
      <c r="AB1200" s="33"/>
      <c r="AC1200" s="33"/>
      <c r="AD1200" s="33"/>
      <c r="AE1200" s="33"/>
      <c r="AF1200" s="33"/>
      <c r="AG1200" s="33"/>
      <c r="AH1200" s="33"/>
      <c r="AI1200" s="2"/>
      <c r="AK1200" s="3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48"/>
      <c r="BL1200" s="3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  <c r="BY1200" s="2"/>
      <c r="BZ1200" s="2"/>
      <c r="CA1200" s="2"/>
      <c r="CB1200" s="2"/>
      <c r="CC1200" s="2"/>
      <c r="CD1200" s="2"/>
      <c r="CE1200" s="2"/>
      <c r="CF1200" s="2"/>
      <c r="CG1200" s="2"/>
      <c r="CH1200" s="2"/>
      <c r="CI1200" s="2"/>
      <c r="CJ1200" s="2"/>
      <c r="CK1200" s="2"/>
    </row>
    <row r="1201" spans="1:89" ht="12.75" customHeight="1" x14ac:dyDescent="0.35">
      <c r="A1201" s="15">
        <f t="shared" si="82"/>
        <v>44178</v>
      </c>
      <c r="B1201" s="107">
        <v>14988232</v>
      </c>
      <c r="C1201" s="4">
        <f t="shared" si="83"/>
        <v>624509.66666666663</v>
      </c>
      <c r="D1201">
        <f t="shared" si="84"/>
        <v>2020</v>
      </c>
      <c r="E1201">
        <f t="shared" si="85"/>
        <v>12</v>
      </c>
      <c r="F1201" s="33">
        <v>10190</v>
      </c>
      <c r="G1201" s="33" t="s">
        <v>29</v>
      </c>
      <c r="H1201" s="33">
        <v>24</v>
      </c>
      <c r="I1201" s="33" t="s">
        <v>74</v>
      </c>
      <c r="J1201" s="34">
        <v>44178</v>
      </c>
      <c r="K1201" s="33"/>
      <c r="L1201" s="33"/>
      <c r="M1201" s="33"/>
      <c r="N1201" s="33"/>
      <c r="O1201" s="33"/>
      <c r="P1201" s="33"/>
      <c r="Q1201" s="33"/>
      <c r="R1201" s="33"/>
      <c r="S1201" s="33"/>
      <c r="T1201" s="33"/>
      <c r="U1201" s="33"/>
      <c r="V1201" s="33"/>
      <c r="W1201" s="33"/>
      <c r="X1201" s="33"/>
      <c r="Y1201" s="33"/>
      <c r="Z1201" s="33"/>
      <c r="AA1201" s="33"/>
      <c r="AB1201" s="33"/>
      <c r="AC1201" s="33"/>
      <c r="AD1201" s="33"/>
      <c r="AE1201" s="33"/>
      <c r="AF1201" s="33"/>
      <c r="AG1201" s="33"/>
      <c r="AH1201" s="33"/>
      <c r="AI1201" s="2"/>
      <c r="AK1201" s="3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48"/>
      <c r="BL1201" s="3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  <c r="BY1201" s="2"/>
      <c r="BZ1201" s="2"/>
      <c r="CA1201" s="2"/>
      <c r="CB1201" s="2"/>
      <c r="CC1201" s="2"/>
      <c r="CD1201" s="2"/>
      <c r="CE1201" s="2"/>
      <c r="CF1201" s="2"/>
      <c r="CG1201" s="2"/>
      <c r="CH1201" s="2"/>
      <c r="CI1201" s="2"/>
      <c r="CJ1201" s="2"/>
      <c r="CK1201" s="2"/>
    </row>
    <row r="1202" spans="1:89" ht="12.75" customHeight="1" x14ac:dyDescent="0.35">
      <c r="A1202" s="15">
        <f t="shared" si="82"/>
        <v>44179</v>
      </c>
      <c r="B1202" s="107">
        <v>15407290</v>
      </c>
      <c r="C1202" s="4">
        <f t="shared" si="83"/>
        <v>641970.41666666663</v>
      </c>
      <c r="D1202">
        <f t="shared" si="84"/>
        <v>2020</v>
      </c>
      <c r="E1202">
        <f t="shared" si="85"/>
        <v>12</v>
      </c>
      <c r="F1202" s="33">
        <v>10190</v>
      </c>
      <c r="G1202" s="33" t="s">
        <v>29</v>
      </c>
      <c r="H1202" s="33">
        <v>24</v>
      </c>
      <c r="I1202" s="33" t="s">
        <v>74</v>
      </c>
      <c r="J1202" s="34">
        <v>44179</v>
      </c>
      <c r="K1202" s="33"/>
      <c r="L1202" s="33"/>
      <c r="M1202" s="33"/>
      <c r="N1202" s="33"/>
      <c r="O1202" s="33"/>
      <c r="P1202" s="33"/>
      <c r="Q1202" s="33"/>
      <c r="R1202" s="33"/>
      <c r="S1202" s="33"/>
      <c r="T1202" s="33"/>
      <c r="U1202" s="33"/>
      <c r="V1202" s="33"/>
      <c r="W1202" s="33"/>
      <c r="X1202" s="33"/>
      <c r="Y1202" s="33"/>
      <c r="Z1202" s="33"/>
      <c r="AA1202" s="33"/>
      <c r="AB1202" s="33"/>
      <c r="AC1202" s="33"/>
      <c r="AD1202" s="33"/>
      <c r="AE1202" s="33"/>
      <c r="AF1202" s="33"/>
      <c r="AG1202" s="33"/>
      <c r="AH1202" s="33"/>
      <c r="AI1202" s="2"/>
      <c r="AK1202" s="3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48"/>
      <c r="BL1202" s="3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  <c r="BY1202" s="2"/>
      <c r="BZ1202" s="2"/>
      <c r="CA1202" s="2"/>
      <c r="CB1202" s="2"/>
      <c r="CC1202" s="2"/>
      <c r="CD1202" s="2"/>
      <c r="CE1202" s="2"/>
      <c r="CF1202" s="2"/>
      <c r="CG1202" s="2"/>
      <c r="CH1202" s="2"/>
      <c r="CI1202" s="2"/>
      <c r="CJ1202" s="2"/>
      <c r="CK1202" s="2"/>
    </row>
    <row r="1203" spans="1:89" ht="12.75" customHeight="1" x14ac:dyDescent="0.35">
      <c r="A1203" s="15">
        <f t="shared" si="82"/>
        <v>44180</v>
      </c>
      <c r="B1203" s="107">
        <v>15120422</v>
      </c>
      <c r="C1203" s="4">
        <f t="shared" si="83"/>
        <v>630017.58333333337</v>
      </c>
      <c r="D1203">
        <f t="shared" si="84"/>
        <v>2020</v>
      </c>
      <c r="E1203">
        <f t="shared" si="85"/>
        <v>12</v>
      </c>
      <c r="F1203" s="33">
        <v>10190</v>
      </c>
      <c r="G1203" s="33" t="s">
        <v>29</v>
      </c>
      <c r="H1203" s="33">
        <v>24</v>
      </c>
      <c r="I1203" s="33" t="s">
        <v>74</v>
      </c>
      <c r="J1203" s="34">
        <v>44180</v>
      </c>
      <c r="K1203" s="33"/>
      <c r="L1203" s="33"/>
      <c r="M1203" s="33"/>
      <c r="N1203" s="33"/>
      <c r="O1203" s="33"/>
      <c r="P1203" s="33"/>
      <c r="Q1203" s="33"/>
      <c r="R1203" s="33"/>
      <c r="S1203" s="33"/>
      <c r="T1203" s="33"/>
      <c r="U1203" s="33"/>
      <c r="V1203" s="33"/>
      <c r="W1203" s="33"/>
      <c r="X1203" s="33"/>
      <c r="Y1203" s="33"/>
      <c r="Z1203" s="33"/>
      <c r="AA1203" s="33"/>
      <c r="AB1203" s="33"/>
      <c r="AC1203" s="33"/>
      <c r="AD1203" s="33"/>
      <c r="AE1203" s="33"/>
      <c r="AF1203" s="33"/>
      <c r="AG1203" s="33"/>
      <c r="AH1203" s="33"/>
      <c r="AI1203" s="2"/>
      <c r="AK1203" s="3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48"/>
      <c r="BL1203" s="3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  <c r="BY1203" s="2"/>
      <c r="BZ1203" s="2"/>
      <c r="CA1203" s="2"/>
      <c r="CB1203" s="2"/>
      <c r="CC1203" s="2"/>
      <c r="CD1203" s="2"/>
      <c r="CE1203" s="2"/>
      <c r="CF1203" s="2"/>
      <c r="CG1203" s="2"/>
      <c r="CH1203" s="2"/>
      <c r="CI1203" s="2"/>
      <c r="CJ1203" s="2"/>
      <c r="CK1203" s="2"/>
    </row>
    <row r="1204" spans="1:89" ht="12.75" customHeight="1" x14ac:dyDescent="0.35">
      <c r="A1204" s="15">
        <f t="shared" si="82"/>
        <v>44181</v>
      </c>
      <c r="B1204" s="107">
        <v>15235628</v>
      </c>
      <c r="C1204" s="4">
        <f t="shared" si="83"/>
        <v>634817.83333333337</v>
      </c>
      <c r="D1204">
        <f t="shared" si="84"/>
        <v>2020</v>
      </c>
      <c r="E1204">
        <f t="shared" si="85"/>
        <v>12</v>
      </c>
      <c r="F1204" s="33">
        <v>10190</v>
      </c>
      <c r="G1204" s="33" t="s">
        <v>29</v>
      </c>
      <c r="H1204" s="33">
        <v>24</v>
      </c>
      <c r="I1204" s="33" t="s">
        <v>74</v>
      </c>
      <c r="J1204" s="34">
        <v>44181</v>
      </c>
      <c r="K1204" s="33"/>
      <c r="L1204" s="33"/>
      <c r="M1204" s="33"/>
      <c r="N1204" s="33"/>
      <c r="O1204" s="33"/>
      <c r="P1204" s="33"/>
      <c r="Q1204" s="33"/>
      <c r="R1204" s="33"/>
      <c r="S1204" s="33"/>
      <c r="T1204" s="33"/>
      <c r="U1204" s="33"/>
      <c r="V1204" s="33"/>
      <c r="W1204" s="33"/>
      <c r="X1204" s="33"/>
      <c r="Y1204" s="33"/>
      <c r="Z1204" s="33"/>
      <c r="AA1204" s="33"/>
      <c r="AB1204" s="33"/>
      <c r="AC1204" s="33"/>
      <c r="AD1204" s="33"/>
      <c r="AE1204" s="33"/>
      <c r="AF1204" s="33"/>
      <c r="AG1204" s="33"/>
      <c r="AH1204" s="33"/>
      <c r="AI1204" s="2"/>
      <c r="AK1204" s="3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48"/>
      <c r="BL1204" s="3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  <c r="BY1204" s="2"/>
      <c r="BZ1204" s="2"/>
      <c r="CA1204" s="2"/>
      <c r="CB1204" s="2"/>
      <c r="CC1204" s="2"/>
      <c r="CD1204" s="2"/>
      <c r="CE1204" s="2"/>
      <c r="CF1204" s="2"/>
      <c r="CG1204" s="2"/>
      <c r="CH1204" s="2"/>
      <c r="CI1204" s="2"/>
      <c r="CJ1204" s="2"/>
      <c r="CK1204" s="2"/>
    </row>
    <row r="1205" spans="1:89" ht="12.75" customHeight="1" x14ac:dyDescent="0.35">
      <c r="A1205" s="15">
        <f t="shared" si="82"/>
        <v>44182</v>
      </c>
      <c r="B1205" s="107">
        <v>14502237</v>
      </c>
      <c r="C1205" s="4">
        <f t="shared" si="83"/>
        <v>604259.875</v>
      </c>
      <c r="D1205">
        <f t="shared" si="84"/>
        <v>2020</v>
      </c>
      <c r="E1205">
        <f t="shared" si="85"/>
        <v>12</v>
      </c>
      <c r="F1205" s="33">
        <v>10190</v>
      </c>
      <c r="G1205" s="33" t="s">
        <v>29</v>
      </c>
      <c r="H1205" s="33">
        <v>24</v>
      </c>
      <c r="I1205" s="33" t="s">
        <v>74</v>
      </c>
      <c r="J1205" s="34">
        <v>44182</v>
      </c>
      <c r="K1205" s="33"/>
      <c r="L1205" s="33"/>
      <c r="M1205" s="33"/>
      <c r="N1205" s="33"/>
      <c r="O1205" s="33"/>
      <c r="P1205" s="33"/>
      <c r="Q1205" s="33"/>
      <c r="R1205" s="33"/>
      <c r="S1205" s="33"/>
      <c r="T1205" s="33"/>
      <c r="U1205" s="33"/>
      <c r="V1205" s="33"/>
      <c r="W1205" s="33"/>
      <c r="X1205" s="33"/>
      <c r="Y1205" s="33"/>
      <c r="Z1205" s="33"/>
      <c r="AA1205" s="33"/>
      <c r="AB1205" s="33"/>
      <c r="AC1205" s="33"/>
      <c r="AD1205" s="33"/>
      <c r="AE1205" s="33"/>
      <c r="AF1205" s="33"/>
      <c r="AG1205" s="33"/>
      <c r="AH1205" s="33"/>
      <c r="AI1205" s="2"/>
      <c r="AK1205" s="3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48"/>
      <c r="BL1205" s="3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  <c r="BY1205" s="2"/>
      <c r="BZ1205" s="2"/>
      <c r="CA1205" s="2"/>
      <c r="CB1205" s="2"/>
      <c r="CC1205" s="2"/>
      <c r="CD1205" s="2"/>
      <c r="CE1205" s="2"/>
      <c r="CF1205" s="2"/>
      <c r="CG1205" s="2"/>
      <c r="CH1205" s="2"/>
      <c r="CI1205" s="2"/>
      <c r="CJ1205" s="2"/>
      <c r="CK1205" s="2"/>
    </row>
    <row r="1206" spans="1:89" ht="12.75" customHeight="1" x14ac:dyDescent="0.35">
      <c r="A1206" s="15">
        <f t="shared" si="82"/>
        <v>44183</v>
      </c>
      <c r="B1206" s="107">
        <v>14597441</v>
      </c>
      <c r="C1206" s="4">
        <f t="shared" si="83"/>
        <v>608226.70833333337</v>
      </c>
      <c r="D1206">
        <f t="shared" si="84"/>
        <v>2020</v>
      </c>
      <c r="E1206">
        <f t="shared" si="85"/>
        <v>12</v>
      </c>
      <c r="F1206" s="33">
        <v>10190</v>
      </c>
      <c r="G1206" s="33" t="s">
        <v>29</v>
      </c>
      <c r="H1206" s="33">
        <v>24</v>
      </c>
      <c r="I1206" s="33" t="s">
        <v>74</v>
      </c>
      <c r="J1206" s="34">
        <v>44183</v>
      </c>
      <c r="K1206" s="33"/>
      <c r="L1206" s="33"/>
      <c r="M1206" s="33"/>
      <c r="N1206" s="33"/>
      <c r="O1206" s="33"/>
      <c r="P1206" s="33"/>
      <c r="Q1206" s="33"/>
      <c r="R1206" s="33"/>
      <c r="S1206" s="33"/>
      <c r="T1206" s="33"/>
      <c r="U1206" s="33"/>
      <c r="V1206" s="33"/>
      <c r="W1206" s="33"/>
      <c r="X1206" s="33"/>
      <c r="Y1206" s="33"/>
      <c r="Z1206" s="33"/>
      <c r="AA1206" s="33"/>
      <c r="AB1206" s="33"/>
      <c r="AC1206" s="33"/>
      <c r="AD1206" s="33"/>
      <c r="AE1206" s="33"/>
      <c r="AF1206" s="33"/>
      <c r="AG1206" s="33"/>
      <c r="AH1206" s="33"/>
      <c r="AI1206" s="2"/>
      <c r="AK1206" s="3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48"/>
      <c r="BL1206" s="3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  <c r="BY1206" s="2"/>
      <c r="BZ1206" s="2"/>
      <c r="CA1206" s="2"/>
      <c r="CB1206" s="2"/>
      <c r="CC1206" s="2"/>
      <c r="CD1206" s="2"/>
      <c r="CE1206" s="2"/>
      <c r="CF1206" s="2"/>
      <c r="CG1206" s="2"/>
      <c r="CH1206" s="2"/>
      <c r="CI1206" s="2"/>
      <c r="CJ1206" s="2"/>
      <c r="CK1206" s="2"/>
    </row>
    <row r="1207" spans="1:89" ht="12.75" customHeight="1" x14ac:dyDescent="0.35">
      <c r="A1207" s="15">
        <f t="shared" si="82"/>
        <v>44184</v>
      </c>
      <c r="B1207" s="107">
        <v>13891866</v>
      </c>
      <c r="C1207" s="4">
        <f t="shared" si="83"/>
        <v>578827.75</v>
      </c>
      <c r="D1207">
        <f t="shared" si="84"/>
        <v>2020</v>
      </c>
      <c r="E1207">
        <f t="shared" si="85"/>
        <v>12</v>
      </c>
      <c r="F1207" s="33">
        <v>10190</v>
      </c>
      <c r="G1207" s="33" t="s">
        <v>29</v>
      </c>
      <c r="H1207" s="33">
        <v>24</v>
      </c>
      <c r="I1207" s="33" t="s">
        <v>74</v>
      </c>
      <c r="J1207" s="34">
        <v>44184</v>
      </c>
      <c r="K1207" s="33"/>
      <c r="L1207" s="33"/>
      <c r="M1207" s="33"/>
      <c r="N1207" s="33"/>
      <c r="O1207" s="33"/>
      <c r="P1207" s="33"/>
      <c r="Q1207" s="33"/>
      <c r="R1207" s="33"/>
      <c r="S1207" s="33"/>
      <c r="T1207" s="33"/>
      <c r="U1207" s="33"/>
      <c r="V1207" s="33"/>
      <c r="W1207" s="33"/>
      <c r="X1207" s="33"/>
      <c r="Y1207" s="33"/>
      <c r="Z1207" s="33"/>
      <c r="AA1207" s="33"/>
      <c r="AB1207" s="33"/>
      <c r="AC1207" s="33"/>
      <c r="AD1207" s="33"/>
      <c r="AE1207" s="33"/>
      <c r="AF1207" s="33"/>
      <c r="AG1207" s="33"/>
      <c r="AH1207" s="33"/>
      <c r="AI1207" s="2"/>
      <c r="AK1207" s="3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48"/>
      <c r="BL1207" s="3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  <c r="BY1207" s="2"/>
      <c r="BZ1207" s="2"/>
      <c r="CA1207" s="2"/>
      <c r="CB1207" s="2"/>
      <c r="CC1207" s="2"/>
      <c r="CD1207" s="2"/>
      <c r="CE1207" s="2"/>
      <c r="CF1207" s="2"/>
      <c r="CG1207" s="2"/>
      <c r="CH1207" s="2"/>
      <c r="CI1207" s="2"/>
      <c r="CJ1207" s="2"/>
      <c r="CK1207" s="2"/>
    </row>
    <row r="1208" spans="1:89" ht="12.75" customHeight="1" x14ac:dyDescent="0.35">
      <c r="A1208" s="15">
        <f t="shared" si="82"/>
        <v>44185</v>
      </c>
      <c r="B1208" s="107">
        <v>13518227</v>
      </c>
      <c r="C1208" s="4">
        <f t="shared" si="83"/>
        <v>563259.45833333337</v>
      </c>
      <c r="D1208">
        <f t="shared" si="84"/>
        <v>2020</v>
      </c>
      <c r="E1208">
        <f t="shared" si="85"/>
        <v>12</v>
      </c>
      <c r="F1208" s="33">
        <v>10190</v>
      </c>
      <c r="G1208" s="33" t="s">
        <v>29</v>
      </c>
      <c r="H1208" s="33">
        <v>24</v>
      </c>
      <c r="I1208" s="33" t="s">
        <v>74</v>
      </c>
      <c r="J1208" s="34">
        <v>44185</v>
      </c>
      <c r="K1208" s="33"/>
      <c r="L1208" s="33"/>
      <c r="M1208" s="33"/>
      <c r="N1208" s="33"/>
      <c r="O1208" s="33"/>
      <c r="P1208" s="33"/>
      <c r="Q1208" s="33"/>
      <c r="R1208" s="33"/>
      <c r="S1208" s="33"/>
      <c r="T1208" s="33"/>
      <c r="U1208" s="33"/>
      <c r="V1208" s="33"/>
      <c r="W1208" s="33"/>
      <c r="X1208" s="33"/>
      <c r="Y1208" s="33"/>
      <c r="Z1208" s="33"/>
      <c r="AA1208" s="33"/>
      <c r="AB1208" s="33"/>
      <c r="AC1208" s="33"/>
      <c r="AD1208" s="33"/>
      <c r="AE1208" s="33"/>
      <c r="AF1208" s="33"/>
      <c r="AG1208" s="33"/>
      <c r="AH1208" s="33"/>
      <c r="AI1208" s="2"/>
      <c r="AK1208" s="3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48"/>
      <c r="BL1208" s="3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  <c r="BY1208" s="2"/>
      <c r="BZ1208" s="2"/>
      <c r="CA1208" s="2"/>
      <c r="CB1208" s="2"/>
      <c r="CC1208" s="2"/>
      <c r="CD1208" s="2"/>
      <c r="CE1208" s="2"/>
      <c r="CF1208" s="2"/>
      <c r="CG1208" s="2"/>
      <c r="CH1208" s="2"/>
      <c r="CI1208" s="2"/>
      <c r="CJ1208" s="2"/>
      <c r="CK1208" s="2"/>
    </row>
    <row r="1209" spans="1:89" ht="12.75" customHeight="1" x14ac:dyDescent="0.35">
      <c r="A1209" s="15">
        <f t="shared" si="82"/>
        <v>44186</v>
      </c>
      <c r="B1209" s="107">
        <v>13834962</v>
      </c>
      <c r="C1209" s="4">
        <f t="shared" si="83"/>
        <v>576456.75</v>
      </c>
      <c r="D1209">
        <f t="shared" si="84"/>
        <v>2020</v>
      </c>
      <c r="E1209">
        <f t="shared" si="85"/>
        <v>12</v>
      </c>
      <c r="F1209" s="33">
        <v>10190</v>
      </c>
      <c r="G1209" s="33" t="s">
        <v>29</v>
      </c>
      <c r="H1209" s="33">
        <v>24</v>
      </c>
      <c r="I1209" s="33" t="s">
        <v>74</v>
      </c>
      <c r="J1209" s="34">
        <v>44186</v>
      </c>
      <c r="K1209" s="33"/>
      <c r="L1209" s="33"/>
      <c r="M1209" s="33"/>
      <c r="N1209" s="33"/>
      <c r="O1209" s="33"/>
      <c r="P1209" s="33"/>
      <c r="Q1209" s="33"/>
      <c r="R1209" s="33"/>
      <c r="S1209" s="33"/>
      <c r="T1209" s="33"/>
      <c r="U1209" s="33"/>
      <c r="V1209" s="33"/>
      <c r="W1209" s="33"/>
      <c r="X1209" s="33"/>
      <c r="Y1209" s="33"/>
      <c r="Z1209" s="33"/>
      <c r="AA1209" s="33"/>
      <c r="AB1209" s="33"/>
      <c r="AC1209" s="33"/>
      <c r="AD1209" s="33"/>
      <c r="AE1209" s="33"/>
      <c r="AF1209" s="33"/>
      <c r="AG1209" s="33"/>
      <c r="AH1209" s="33"/>
      <c r="AI1209" s="2"/>
      <c r="AK1209" s="3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48"/>
      <c r="BL1209" s="3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  <c r="BY1209" s="2"/>
      <c r="BZ1209" s="2"/>
      <c r="CA1209" s="2"/>
      <c r="CB1209" s="2"/>
      <c r="CC1209" s="2"/>
      <c r="CD1209" s="2"/>
      <c r="CE1209" s="2"/>
      <c r="CF1209" s="2"/>
      <c r="CG1209" s="2"/>
      <c r="CH1209" s="2"/>
      <c r="CI1209" s="2"/>
      <c r="CJ1209" s="2"/>
      <c r="CK1209" s="2"/>
    </row>
    <row r="1210" spans="1:89" ht="12.75" customHeight="1" x14ac:dyDescent="0.35">
      <c r="A1210" s="15">
        <f t="shared" si="82"/>
        <v>44187</v>
      </c>
      <c r="B1210" s="107">
        <v>14009809</v>
      </c>
      <c r="C1210" s="4">
        <f t="shared" si="83"/>
        <v>583742.04166666663</v>
      </c>
      <c r="D1210">
        <f t="shared" si="84"/>
        <v>2020</v>
      </c>
      <c r="E1210">
        <f t="shared" si="85"/>
        <v>12</v>
      </c>
      <c r="F1210" s="33">
        <v>10190</v>
      </c>
      <c r="G1210" s="33" t="s">
        <v>29</v>
      </c>
      <c r="H1210" s="33">
        <v>24</v>
      </c>
      <c r="I1210" s="33" t="s">
        <v>74</v>
      </c>
      <c r="J1210" s="34">
        <v>44187</v>
      </c>
      <c r="K1210" s="33"/>
      <c r="L1210" s="33"/>
      <c r="M1210" s="33"/>
      <c r="N1210" s="33"/>
      <c r="O1210" s="33"/>
      <c r="P1210" s="33"/>
      <c r="Q1210" s="33"/>
      <c r="R1210" s="33"/>
      <c r="S1210" s="33"/>
      <c r="T1210" s="33"/>
      <c r="U1210" s="33"/>
      <c r="V1210" s="33"/>
      <c r="W1210" s="33"/>
      <c r="X1210" s="33"/>
      <c r="Y1210" s="33"/>
      <c r="Z1210" s="33"/>
      <c r="AA1210" s="33"/>
      <c r="AB1210" s="33"/>
      <c r="AC1210" s="33"/>
      <c r="AD1210" s="33"/>
      <c r="AE1210" s="33"/>
      <c r="AF1210" s="33"/>
      <c r="AG1210" s="33"/>
      <c r="AH1210" s="33"/>
      <c r="AI1210" s="2"/>
      <c r="AK1210" s="3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48"/>
      <c r="BL1210" s="3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  <c r="BY1210" s="2"/>
      <c r="BZ1210" s="2"/>
      <c r="CA1210" s="2"/>
      <c r="CB1210" s="2"/>
      <c r="CC1210" s="2"/>
      <c r="CD1210" s="2"/>
      <c r="CE1210" s="2"/>
      <c r="CF1210" s="2"/>
      <c r="CG1210" s="2"/>
      <c r="CH1210" s="2"/>
      <c r="CI1210" s="2"/>
      <c r="CJ1210" s="2"/>
      <c r="CK1210" s="2"/>
    </row>
    <row r="1211" spans="1:89" ht="12.75" customHeight="1" x14ac:dyDescent="0.35">
      <c r="A1211" s="15">
        <f t="shared" si="82"/>
        <v>44188</v>
      </c>
      <c r="B1211" s="107">
        <v>14687202</v>
      </c>
      <c r="C1211" s="4">
        <f t="shared" si="83"/>
        <v>611966.75</v>
      </c>
      <c r="D1211">
        <f t="shared" si="84"/>
        <v>2020</v>
      </c>
      <c r="E1211">
        <f t="shared" si="85"/>
        <v>12</v>
      </c>
      <c r="F1211" s="33">
        <v>10190</v>
      </c>
      <c r="G1211" s="33" t="s">
        <v>29</v>
      </c>
      <c r="H1211" s="33">
        <v>24</v>
      </c>
      <c r="I1211" s="33" t="s">
        <v>74</v>
      </c>
      <c r="J1211" s="34">
        <v>44188</v>
      </c>
      <c r="K1211" s="33"/>
      <c r="L1211" s="33"/>
      <c r="M1211" s="33"/>
      <c r="N1211" s="33"/>
      <c r="O1211" s="33"/>
      <c r="P1211" s="33"/>
      <c r="Q1211" s="33"/>
      <c r="R1211" s="33"/>
      <c r="S1211" s="33"/>
      <c r="T1211" s="33"/>
      <c r="U1211" s="33"/>
      <c r="V1211" s="33"/>
      <c r="W1211" s="33"/>
      <c r="X1211" s="33"/>
      <c r="Y1211" s="33"/>
      <c r="Z1211" s="33"/>
      <c r="AA1211" s="33"/>
      <c r="AB1211" s="33"/>
      <c r="AC1211" s="33"/>
      <c r="AD1211" s="33"/>
      <c r="AE1211" s="33"/>
      <c r="AF1211" s="33"/>
      <c r="AG1211" s="33"/>
      <c r="AH1211" s="33"/>
      <c r="AI1211" s="2"/>
      <c r="AK1211" s="3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48"/>
      <c r="BL1211" s="3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  <c r="BY1211" s="2"/>
      <c r="BZ1211" s="2"/>
      <c r="CA1211" s="2"/>
      <c r="CB1211" s="2"/>
      <c r="CC1211" s="2"/>
      <c r="CD1211" s="2"/>
      <c r="CE1211" s="2"/>
      <c r="CF1211" s="2"/>
      <c r="CG1211" s="2"/>
      <c r="CH1211" s="2"/>
      <c r="CI1211" s="2"/>
      <c r="CJ1211" s="2"/>
      <c r="CK1211" s="2"/>
    </row>
    <row r="1212" spans="1:89" ht="12.75" customHeight="1" x14ac:dyDescent="0.35">
      <c r="A1212" s="15">
        <f t="shared" si="82"/>
        <v>44189</v>
      </c>
      <c r="B1212" s="107">
        <v>14381176</v>
      </c>
      <c r="C1212" s="4">
        <f t="shared" si="83"/>
        <v>599215.66666666663</v>
      </c>
      <c r="D1212">
        <f t="shared" si="84"/>
        <v>2020</v>
      </c>
      <c r="E1212">
        <f t="shared" si="85"/>
        <v>12</v>
      </c>
      <c r="F1212" s="33">
        <v>10190</v>
      </c>
      <c r="G1212" s="33" t="s">
        <v>29</v>
      </c>
      <c r="H1212" s="33">
        <v>24</v>
      </c>
      <c r="I1212" s="33" t="s">
        <v>74</v>
      </c>
      <c r="J1212" s="34">
        <v>44189</v>
      </c>
      <c r="K1212" s="33"/>
      <c r="L1212" s="33"/>
      <c r="M1212" s="33"/>
      <c r="N1212" s="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  <c r="Z1212" s="33"/>
      <c r="AA1212" s="33"/>
      <c r="AB1212" s="33"/>
      <c r="AC1212" s="33"/>
      <c r="AD1212" s="33"/>
      <c r="AE1212" s="33"/>
      <c r="AF1212" s="33"/>
      <c r="AG1212" s="33"/>
      <c r="AH1212" s="33"/>
      <c r="AI1212" s="2"/>
      <c r="AK1212" s="3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48"/>
      <c r="BL1212" s="3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  <c r="BY1212" s="2"/>
      <c r="BZ1212" s="2"/>
      <c r="CA1212" s="2"/>
      <c r="CB1212" s="2"/>
      <c r="CC1212" s="2"/>
      <c r="CD1212" s="2"/>
      <c r="CE1212" s="2"/>
      <c r="CF1212" s="2"/>
      <c r="CG1212" s="2"/>
      <c r="CH1212" s="2"/>
      <c r="CI1212" s="2"/>
      <c r="CJ1212" s="2"/>
      <c r="CK1212" s="2"/>
    </row>
    <row r="1213" spans="1:89" ht="12.75" customHeight="1" x14ac:dyDescent="0.35">
      <c r="A1213" s="15">
        <f t="shared" si="82"/>
        <v>44190</v>
      </c>
      <c r="B1213" s="107">
        <v>14117033</v>
      </c>
      <c r="C1213" s="4">
        <f t="shared" si="83"/>
        <v>588209.70833333337</v>
      </c>
      <c r="D1213">
        <f t="shared" si="84"/>
        <v>2020</v>
      </c>
      <c r="E1213">
        <f t="shared" si="85"/>
        <v>12</v>
      </c>
      <c r="F1213" s="33">
        <v>10190</v>
      </c>
      <c r="G1213" s="33" t="s">
        <v>29</v>
      </c>
      <c r="H1213" s="33">
        <v>24</v>
      </c>
      <c r="I1213" s="33" t="s">
        <v>74</v>
      </c>
      <c r="J1213" s="34">
        <v>44190</v>
      </c>
      <c r="K1213" s="33"/>
      <c r="L1213" s="33"/>
      <c r="M1213" s="33"/>
      <c r="N1213" s="33"/>
      <c r="O1213" s="33"/>
      <c r="P1213" s="33"/>
      <c r="Q1213" s="33"/>
      <c r="R1213" s="33"/>
      <c r="S1213" s="33"/>
      <c r="T1213" s="33"/>
      <c r="U1213" s="33"/>
      <c r="V1213" s="33"/>
      <c r="W1213" s="33"/>
      <c r="X1213" s="33"/>
      <c r="Y1213" s="33"/>
      <c r="Z1213" s="33"/>
      <c r="AA1213" s="33"/>
      <c r="AB1213" s="33"/>
      <c r="AC1213" s="33"/>
      <c r="AD1213" s="33"/>
      <c r="AE1213" s="33"/>
      <c r="AF1213" s="33"/>
      <c r="AG1213" s="33"/>
      <c r="AH1213" s="33"/>
      <c r="AI1213" s="2"/>
      <c r="AK1213" s="3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48"/>
      <c r="BL1213" s="3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  <c r="BY1213" s="2"/>
      <c r="BZ1213" s="2"/>
      <c r="CA1213" s="2"/>
      <c r="CB1213" s="2"/>
      <c r="CC1213" s="2"/>
      <c r="CD1213" s="2"/>
      <c r="CE1213" s="2"/>
      <c r="CF1213" s="2"/>
      <c r="CG1213" s="2"/>
      <c r="CH1213" s="2"/>
      <c r="CI1213" s="2"/>
      <c r="CJ1213" s="2"/>
      <c r="CK1213" s="2"/>
    </row>
    <row r="1214" spans="1:89" ht="12.75" customHeight="1" x14ac:dyDescent="0.35">
      <c r="A1214" s="15">
        <f t="shared" si="82"/>
        <v>44191</v>
      </c>
      <c r="B1214" s="107">
        <v>13923911</v>
      </c>
      <c r="C1214" s="4">
        <f t="shared" si="83"/>
        <v>580162.95833333337</v>
      </c>
      <c r="D1214">
        <f t="shared" si="84"/>
        <v>2020</v>
      </c>
      <c r="E1214">
        <f t="shared" si="85"/>
        <v>12</v>
      </c>
      <c r="F1214" s="33">
        <v>10190</v>
      </c>
      <c r="G1214" s="33" t="s">
        <v>29</v>
      </c>
      <c r="H1214" s="33">
        <v>24</v>
      </c>
      <c r="I1214" s="33" t="s">
        <v>74</v>
      </c>
      <c r="J1214" s="34">
        <v>44191</v>
      </c>
      <c r="K1214" s="33"/>
      <c r="L1214" s="33"/>
      <c r="M1214" s="33"/>
      <c r="N1214" s="33"/>
      <c r="O1214" s="33"/>
      <c r="P1214" s="33"/>
      <c r="Q1214" s="33"/>
      <c r="R1214" s="33"/>
      <c r="S1214" s="33"/>
      <c r="T1214" s="33"/>
      <c r="U1214" s="33"/>
      <c r="V1214" s="33"/>
      <c r="W1214" s="33"/>
      <c r="X1214" s="33"/>
      <c r="Y1214" s="33"/>
      <c r="Z1214" s="33"/>
      <c r="AA1214" s="33"/>
      <c r="AB1214" s="33"/>
      <c r="AC1214" s="33"/>
      <c r="AD1214" s="33"/>
      <c r="AE1214" s="33"/>
      <c r="AF1214" s="33"/>
      <c r="AG1214" s="33"/>
      <c r="AH1214" s="33"/>
      <c r="AI1214" s="2"/>
      <c r="AK1214" s="3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48"/>
      <c r="BL1214" s="3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  <c r="BY1214" s="2"/>
      <c r="BZ1214" s="2"/>
      <c r="CA1214" s="2"/>
      <c r="CB1214" s="2"/>
      <c r="CC1214" s="2"/>
      <c r="CD1214" s="2"/>
      <c r="CE1214" s="2"/>
      <c r="CF1214" s="2"/>
      <c r="CG1214" s="2"/>
      <c r="CH1214" s="2"/>
      <c r="CI1214" s="2"/>
      <c r="CJ1214" s="2"/>
      <c r="CK1214" s="2"/>
    </row>
    <row r="1215" spans="1:89" ht="12.75" customHeight="1" x14ac:dyDescent="0.35">
      <c r="A1215" s="15">
        <f t="shared" si="82"/>
        <v>44192</v>
      </c>
      <c r="B1215" s="107">
        <v>14227233</v>
      </c>
      <c r="C1215" s="4">
        <f t="shared" si="83"/>
        <v>592801.375</v>
      </c>
      <c r="D1215">
        <f t="shared" si="84"/>
        <v>2020</v>
      </c>
      <c r="E1215">
        <f t="shared" si="85"/>
        <v>12</v>
      </c>
      <c r="F1215" s="33">
        <v>10190</v>
      </c>
      <c r="G1215" s="33" t="s">
        <v>29</v>
      </c>
      <c r="H1215" s="33">
        <v>24</v>
      </c>
      <c r="I1215" s="33" t="s">
        <v>74</v>
      </c>
      <c r="J1215" s="34">
        <v>44192</v>
      </c>
      <c r="K1215" s="33"/>
      <c r="L1215" s="33"/>
      <c r="M1215" s="33"/>
      <c r="N1215" s="33"/>
      <c r="O1215" s="33"/>
      <c r="P1215" s="33"/>
      <c r="Q1215" s="33"/>
      <c r="R1215" s="33"/>
      <c r="S1215" s="33"/>
      <c r="T1215" s="33"/>
      <c r="U1215" s="33"/>
      <c r="V1215" s="33"/>
      <c r="W1215" s="33"/>
      <c r="X1215" s="33"/>
      <c r="Y1215" s="33"/>
      <c r="Z1215" s="33"/>
      <c r="AA1215" s="33"/>
      <c r="AB1215" s="33"/>
      <c r="AC1215" s="33"/>
      <c r="AD1215" s="33"/>
      <c r="AE1215" s="33"/>
      <c r="AF1215" s="33"/>
      <c r="AG1215" s="33"/>
      <c r="AH1215" s="33"/>
      <c r="AI1215" s="2"/>
      <c r="AK1215" s="3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48"/>
      <c r="BL1215" s="3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  <c r="BY1215" s="2"/>
      <c r="BZ1215" s="2"/>
      <c r="CA1215" s="2"/>
      <c r="CB1215" s="2"/>
      <c r="CC1215" s="2"/>
      <c r="CD1215" s="2"/>
      <c r="CE1215" s="2"/>
      <c r="CF1215" s="2"/>
      <c r="CG1215" s="2"/>
      <c r="CH1215" s="2"/>
      <c r="CI1215" s="2"/>
      <c r="CJ1215" s="2"/>
      <c r="CK1215" s="2"/>
    </row>
    <row r="1216" spans="1:89" ht="12.75" customHeight="1" x14ac:dyDescent="0.35">
      <c r="A1216" s="15">
        <f t="shared" si="82"/>
        <v>44193</v>
      </c>
      <c r="B1216" s="107">
        <v>14993231</v>
      </c>
      <c r="C1216" s="4">
        <f t="shared" si="83"/>
        <v>624717.95833333337</v>
      </c>
      <c r="D1216">
        <f t="shared" si="84"/>
        <v>2020</v>
      </c>
      <c r="E1216">
        <f t="shared" si="85"/>
        <v>12</v>
      </c>
      <c r="F1216" s="33">
        <v>10190</v>
      </c>
      <c r="G1216" s="33" t="s">
        <v>29</v>
      </c>
      <c r="H1216" s="33">
        <v>24</v>
      </c>
      <c r="I1216" s="33" t="s">
        <v>74</v>
      </c>
      <c r="J1216" s="34">
        <v>44193</v>
      </c>
      <c r="K1216" s="33"/>
      <c r="L1216" s="33"/>
      <c r="M1216" s="33"/>
      <c r="N1216" s="33"/>
      <c r="O1216" s="33"/>
      <c r="P1216" s="33"/>
      <c r="Q1216" s="33"/>
      <c r="R1216" s="33"/>
      <c r="S1216" s="33"/>
      <c r="T1216" s="33"/>
      <c r="U1216" s="33"/>
      <c r="V1216" s="33"/>
      <c r="W1216" s="33"/>
      <c r="X1216" s="33"/>
      <c r="Y1216" s="33"/>
      <c r="Z1216" s="33"/>
      <c r="AA1216" s="33"/>
      <c r="AB1216" s="33"/>
      <c r="AC1216" s="33"/>
      <c r="AD1216" s="33"/>
      <c r="AE1216" s="33"/>
      <c r="AF1216" s="33"/>
      <c r="AG1216" s="33"/>
      <c r="AH1216" s="33"/>
      <c r="AI1216" s="2"/>
      <c r="AK1216" s="3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48"/>
      <c r="BL1216" s="3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  <c r="BY1216" s="2"/>
      <c r="BZ1216" s="2"/>
      <c r="CA1216" s="2"/>
      <c r="CB1216" s="2"/>
      <c r="CC1216" s="2"/>
      <c r="CD1216" s="2"/>
      <c r="CE1216" s="2"/>
      <c r="CF1216" s="2"/>
      <c r="CG1216" s="2"/>
      <c r="CH1216" s="2"/>
      <c r="CI1216" s="2"/>
      <c r="CJ1216" s="2"/>
      <c r="CK1216" s="2"/>
    </row>
    <row r="1217" spans="1:89" ht="12.75" customHeight="1" x14ac:dyDescent="0.35">
      <c r="A1217" s="15">
        <f t="shared" si="82"/>
        <v>44194</v>
      </c>
      <c r="B1217" s="107">
        <v>14907918</v>
      </c>
      <c r="C1217" s="4">
        <f t="shared" si="83"/>
        <v>621163.25</v>
      </c>
      <c r="D1217">
        <f t="shared" si="84"/>
        <v>2020</v>
      </c>
      <c r="E1217">
        <f t="shared" si="85"/>
        <v>12</v>
      </c>
      <c r="F1217" s="33">
        <v>10190</v>
      </c>
      <c r="G1217" s="33" t="s">
        <v>29</v>
      </c>
      <c r="H1217" s="33">
        <v>24</v>
      </c>
      <c r="I1217" s="33" t="s">
        <v>74</v>
      </c>
      <c r="J1217" s="34">
        <v>44194</v>
      </c>
      <c r="K1217" s="33"/>
      <c r="L1217" s="33"/>
      <c r="M1217" s="33"/>
      <c r="N1217" s="33"/>
      <c r="O1217" s="33"/>
      <c r="P1217" s="33"/>
      <c r="Q1217" s="33"/>
      <c r="R1217" s="33"/>
      <c r="S1217" s="33"/>
      <c r="T1217" s="33"/>
      <c r="U1217" s="33"/>
      <c r="V1217" s="33"/>
      <c r="W1217" s="33"/>
      <c r="X1217" s="33"/>
      <c r="Y1217" s="33"/>
      <c r="Z1217" s="33"/>
      <c r="AA1217" s="33"/>
      <c r="AB1217" s="33"/>
      <c r="AC1217" s="33"/>
      <c r="AD1217" s="33"/>
      <c r="AE1217" s="33"/>
      <c r="AF1217" s="33"/>
      <c r="AG1217" s="33"/>
      <c r="AH1217" s="33"/>
      <c r="AI1217" s="2"/>
      <c r="AK1217" s="3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48"/>
      <c r="BL1217" s="3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  <c r="BY1217" s="2"/>
      <c r="BZ1217" s="2"/>
      <c r="CA1217" s="2"/>
      <c r="CB1217" s="2"/>
      <c r="CC1217" s="2"/>
      <c r="CD1217" s="2"/>
      <c r="CE1217" s="2"/>
      <c r="CF1217" s="2"/>
      <c r="CG1217" s="2"/>
      <c r="CH1217" s="2"/>
      <c r="CI1217" s="2"/>
      <c r="CJ1217" s="2"/>
      <c r="CK1217" s="2"/>
    </row>
    <row r="1218" spans="1:89" ht="12.75" customHeight="1" x14ac:dyDescent="0.35">
      <c r="A1218" s="15">
        <f t="shared" si="82"/>
        <v>44195</v>
      </c>
      <c r="B1218" s="107">
        <v>14791796</v>
      </c>
      <c r="C1218" s="4">
        <f t="shared" si="83"/>
        <v>616324.83333333337</v>
      </c>
      <c r="D1218">
        <f t="shared" si="84"/>
        <v>2020</v>
      </c>
      <c r="E1218">
        <f t="shared" si="85"/>
        <v>12</v>
      </c>
      <c r="F1218" s="33">
        <v>10190</v>
      </c>
      <c r="G1218" s="33" t="s">
        <v>29</v>
      </c>
      <c r="H1218" s="33">
        <v>24</v>
      </c>
      <c r="I1218" s="33" t="s">
        <v>74</v>
      </c>
      <c r="J1218" s="34">
        <v>44195</v>
      </c>
      <c r="K1218" s="33"/>
      <c r="L1218" s="33"/>
      <c r="M1218" s="33"/>
      <c r="N1218" s="33"/>
      <c r="O1218" s="33"/>
      <c r="P1218" s="33"/>
      <c r="Q1218" s="33"/>
      <c r="R1218" s="33"/>
      <c r="S1218" s="33"/>
      <c r="T1218" s="33"/>
      <c r="U1218" s="33"/>
      <c r="V1218" s="33"/>
      <c r="W1218" s="33"/>
      <c r="X1218" s="33"/>
      <c r="Y1218" s="33"/>
      <c r="Z1218" s="33"/>
      <c r="AA1218" s="33"/>
      <c r="AB1218" s="33"/>
      <c r="AC1218" s="33"/>
      <c r="AD1218" s="33"/>
      <c r="AE1218" s="33"/>
      <c r="AF1218" s="33"/>
      <c r="AG1218" s="33"/>
      <c r="AH1218" s="33"/>
      <c r="AI1218" s="2"/>
      <c r="AK1218" s="3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48"/>
      <c r="BL1218" s="3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  <c r="BY1218" s="2"/>
      <c r="BZ1218" s="2"/>
      <c r="CA1218" s="2"/>
      <c r="CB1218" s="2"/>
      <c r="CC1218" s="2"/>
      <c r="CD1218" s="2"/>
      <c r="CE1218" s="2"/>
      <c r="CF1218" s="2"/>
      <c r="CG1218" s="2"/>
      <c r="CH1218" s="2"/>
      <c r="CI1218" s="2"/>
      <c r="CJ1218" s="2"/>
      <c r="CK1218" s="2"/>
    </row>
    <row r="1219" spans="1:89" ht="12.75" customHeight="1" x14ac:dyDescent="0.35">
      <c r="A1219" s="15">
        <f t="shared" si="82"/>
        <v>44196</v>
      </c>
      <c r="B1219" s="107">
        <v>14346613</v>
      </c>
      <c r="C1219" s="4">
        <f t="shared" si="83"/>
        <v>597775.54166666663</v>
      </c>
      <c r="D1219">
        <f t="shared" si="84"/>
        <v>2020</v>
      </c>
      <c r="E1219">
        <f t="shared" si="85"/>
        <v>12</v>
      </c>
      <c r="F1219" s="33">
        <v>10190</v>
      </c>
      <c r="G1219" s="33" t="s">
        <v>29</v>
      </c>
      <c r="H1219" s="33">
        <v>24</v>
      </c>
      <c r="I1219" s="33" t="s">
        <v>74</v>
      </c>
      <c r="J1219" s="34">
        <v>44196</v>
      </c>
      <c r="K1219" s="33"/>
      <c r="L1219" s="33"/>
      <c r="M1219" s="33"/>
      <c r="N1219" s="33"/>
      <c r="O1219" s="33"/>
      <c r="P1219" s="33"/>
      <c r="Q1219" s="33"/>
      <c r="R1219" s="33"/>
      <c r="S1219" s="33"/>
      <c r="T1219" s="33"/>
      <c r="U1219" s="33"/>
      <c r="V1219" s="33"/>
      <c r="W1219" s="33"/>
      <c r="X1219" s="33"/>
      <c r="Y1219" s="33"/>
      <c r="Z1219" s="33"/>
      <c r="AA1219" s="33"/>
      <c r="AB1219" s="33"/>
      <c r="AC1219" s="33"/>
      <c r="AD1219" s="33"/>
      <c r="AE1219" s="33"/>
      <c r="AF1219" s="33"/>
      <c r="AG1219" s="33"/>
      <c r="AH1219" s="33"/>
      <c r="AI1219" s="2"/>
      <c r="AK1219" s="3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48"/>
      <c r="BL1219" s="3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  <c r="BY1219" s="2"/>
      <c r="BZ1219" s="2"/>
      <c r="CA1219" s="2"/>
      <c r="CB1219" s="2"/>
      <c r="CC1219" s="2"/>
      <c r="CD1219" s="2"/>
      <c r="CE1219" s="2"/>
      <c r="CF1219" s="2"/>
      <c r="CG1219" s="2"/>
      <c r="CH1219" s="2"/>
      <c r="CI1219" s="2"/>
      <c r="CJ1219" s="2"/>
      <c r="CK1219" s="2"/>
    </row>
    <row r="1220" spans="1:89" ht="12.75" customHeight="1" x14ac:dyDescent="0.35">
      <c r="A1220" s="15">
        <f t="shared" si="82"/>
        <v>44197</v>
      </c>
      <c r="B1220" s="107">
        <v>14203254</v>
      </c>
      <c r="C1220" s="4">
        <f t="shared" si="83"/>
        <v>591802.25</v>
      </c>
      <c r="D1220">
        <f t="shared" si="84"/>
        <v>2021</v>
      </c>
      <c r="E1220">
        <f t="shared" si="85"/>
        <v>1</v>
      </c>
      <c r="F1220" s="33">
        <v>10190</v>
      </c>
      <c r="G1220" s="33" t="s">
        <v>29</v>
      </c>
      <c r="H1220" s="33">
        <v>24</v>
      </c>
      <c r="I1220" s="33" t="s">
        <v>74</v>
      </c>
      <c r="J1220" s="34">
        <v>44197</v>
      </c>
      <c r="K1220" s="33"/>
      <c r="L1220" s="33"/>
      <c r="M1220" s="33"/>
      <c r="N1220" s="33"/>
      <c r="O1220" s="33"/>
      <c r="P1220" s="33"/>
      <c r="Q1220" s="33"/>
      <c r="R1220" s="33"/>
      <c r="S1220" s="33"/>
      <c r="T1220" s="33"/>
      <c r="U1220" s="33"/>
      <c r="V1220" s="33"/>
      <c r="W1220" s="33"/>
      <c r="X1220" s="33"/>
      <c r="Y1220" s="33"/>
      <c r="Z1220" s="33"/>
      <c r="AA1220" s="33"/>
      <c r="AB1220" s="33"/>
      <c r="AC1220" s="33"/>
      <c r="AD1220" s="33"/>
      <c r="AE1220" s="33"/>
      <c r="AF1220" s="33"/>
      <c r="AG1220" s="33"/>
      <c r="AH1220" s="33"/>
      <c r="AI1220" s="2"/>
      <c r="AK1220" s="3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48"/>
      <c r="BL1220" s="3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  <c r="BY1220" s="2"/>
      <c r="BZ1220" s="2"/>
      <c r="CA1220" s="2"/>
      <c r="CB1220" s="2"/>
      <c r="CC1220" s="2"/>
      <c r="CD1220" s="2"/>
      <c r="CE1220" s="2"/>
      <c r="CF1220" s="2"/>
      <c r="CG1220" s="2"/>
      <c r="CH1220" s="2"/>
      <c r="CI1220" s="2"/>
      <c r="CJ1220" s="2"/>
      <c r="CK1220" s="2"/>
    </row>
    <row r="1221" spans="1:89" ht="12.75" customHeight="1" x14ac:dyDescent="0.35">
      <c r="A1221" s="15">
        <f t="shared" si="82"/>
        <v>44198</v>
      </c>
      <c r="B1221" s="107">
        <v>13765190</v>
      </c>
      <c r="C1221" s="4">
        <f t="shared" si="83"/>
        <v>573549.58333333337</v>
      </c>
      <c r="D1221">
        <f t="shared" si="84"/>
        <v>2021</v>
      </c>
      <c r="E1221">
        <f t="shared" si="85"/>
        <v>1</v>
      </c>
      <c r="F1221" s="33">
        <v>10190</v>
      </c>
      <c r="G1221" s="33" t="s">
        <v>29</v>
      </c>
      <c r="H1221" s="33">
        <v>24</v>
      </c>
      <c r="I1221" s="33" t="s">
        <v>74</v>
      </c>
      <c r="J1221" s="34">
        <v>44198</v>
      </c>
      <c r="K1221" s="33"/>
      <c r="L1221" s="33"/>
      <c r="M1221" s="33"/>
      <c r="N1221" s="33"/>
      <c r="O1221" s="33"/>
      <c r="P1221" s="33"/>
      <c r="Q1221" s="33"/>
      <c r="R1221" s="33"/>
      <c r="S1221" s="33"/>
      <c r="T1221" s="33"/>
      <c r="U1221" s="33"/>
      <c r="V1221" s="33"/>
      <c r="W1221" s="33"/>
      <c r="X1221" s="33"/>
      <c r="Y1221" s="33"/>
      <c r="Z1221" s="33"/>
      <c r="AA1221" s="33"/>
      <c r="AB1221" s="33"/>
      <c r="AC1221" s="33"/>
      <c r="AD1221" s="33"/>
      <c r="AE1221" s="33"/>
      <c r="AF1221" s="33"/>
      <c r="AG1221" s="33"/>
      <c r="AH1221" s="33"/>
      <c r="AI1221" s="2"/>
      <c r="AK1221" s="3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48"/>
      <c r="BL1221" s="3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  <c r="BY1221" s="2"/>
      <c r="BZ1221" s="2"/>
      <c r="CA1221" s="2"/>
      <c r="CB1221" s="2"/>
      <c r="CC1221" s="2"/>
      <c r="CD1221" s="2"/>
      <c r="CE1221" s="2"/>
      <c r="CF1221" s="2"/>
      <c r="CG1221" s="2"/>
      <c r="CH1221" s="2"/>
      <c r="CI1221" s="2"/>
      <c r="CJ1221" s="2"/>
      <c r="CK1221" s="2"/>
    </row>
    <row r="1222" spans="1:89" ht="12.75" customHeight="1" x14ac:dyDescent="0.35">
      <c r="A1222" s="15">
        <f t="shared" si="82"/>
        <v>44199</v>
      </c>
      <c r="B1222" s="107">
        <v>12980217</v>
      </c>
      <c r="C1222" s="4">
        <f t="shared" si="83"/>
        <v>540842.375</v>
      </c>
      <c r="D1222">
        <f t="shared" si="84"/>
        <v>2021</v>
      </c>
      <c r="E1222">
        <f t="shared" si="85"/>
        <v>1</v>
      </c>
      <c r="F1222" s="33">
        <v>10190</v>
      </c>
      <c r="G1222" s="33" t="s">
        <v>29</v>
      </c>
      <c r="H1222" s="33">
        <v>24</v>
      </c>
      <c r="I1222" s="33" t="s">
        <v>74</v>
      </c>
      <c r="J1222" s="34">
        <v>44199</v>
      </c>
      <c r="K1222" s="33"/>
      <c r="L1222" s="33"/>
      <c r="M1222" s="33"/>
      <c r="N1222" s="33"/>
      <c r="O1222" s="33"/>
      <c r="P1222" s="33"/>
      <c r="Q1222" s="33"/>
      <c r="R1222" s="33"/>
      <c r="S1222" s="33"/>
      <c r="T1222" s="33"/>
      <c r="U1222" s="33"/>
      <c r="V1222" s="33"/>
      <c r="W1222" s="33"/>
      <c r="X1222" s="33"/>
      <c r="Y1222" s="33"/>
      <c r="Z1222" s="33"/>
      <c r="AA1222" s="33"/>
      <c r="AB1222" s="33"/>
      <c r="AC1222" s="33"/>
      <c r="AD1222" s="33"/>
      <c r="AE1222" s="33"/>
      <c r="AF1222" s="33"/>
      <c r="AG1222" s="33"/>
      <c r="AH1222" s="33"/>
      <c r="AI1222" s="2"/>
      <c r="AK1222" s="3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48"/>
      <c r="BL1222" s="3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  <c r="BY1222" s="2"/>
      <c r="BZ1222" s="2"/>
      <c r="CA1222" s="2"/>
      <c r="CB1222" s="2"/>
      <c r="CC1222" s="2"/>
      <c r="CD1222" s="2"/>
      <c r="CE1222" s="2"/>
      <c r="CF1222" s="2"/>
      <c r="CG1222" s="2"/>
      <c r="CH1222" s="2"/>
      <c r="CI1222" s="2"/>
      <c r="CJ1222" s="2"/>
      <c r="CK1222" s="2"/>
    </row>
    <row r="1223" spans="1:89" ht="12.75" customHeight="1" x14ac:dyDescent="0.35">
      <c r="A1223" s="15">
        <f t="shared" si="82"/>
        <v>44200</v>
      </c>
      <c r="B1223" s="107">
        <v>14007249</v>
      </c>
      <c r="C1223" s="4">
        <f t="shared" si="83"/>
        <v>583635.375</v>
      </c>
      <c r="D1223">
        <f t="shared" si="84"/>
        <v>2021</v>
      </c>
      <c r="E1223">
        <f t="shared" si="85"/>
        <v>1</v>
      </c>
      <c r="F1223" s="33">
        <v>10190</v>
      </c>
      <c r="G1223" s="33" t="s">
        <v>29</v>
      </c>
      <c r="H1223" s="33">
        <v>24</v>
      </c>
      <c r="I1223" s="33" t="s">
        <v>74</v>
      </c>
      <c r="J1223" s="34">
        <v>44200</v>
      </c>
      <c r="K1223" s="33"/>
      <c r="L1223" s="33"/>
      <c r="M1223" s="33"/>
      <c r="N1223" s="33"/>
      <c r="O1223" s="33"/>
      <c r="P1223" s="33"/>
      <c r="Q1223" s="33"/>
      <c r="R1223" s="33"/>
      <c r="S1223" s="33"/>
      <c r="T1223" s="33"/>
      <c r="U1223" s="33"/>
      <c r="V1223" s="33"/>
      <c r="W1223" s="33"/>
      <c r="X1223" s="33"/>
      <c r="Y1223" s="33"/>
      <c r="Z1223" s="33"/>
      <c r="AA1223" s="33"/>
      <c r="AB1223" s="33"/>
      <c r="AC1223" s="33"/>
      <c r="AD1223" s="33"/>
      <c r="AE1223" s="33"/>
      <c r="AF1223" s="33"/>
      <c r="AG1223" s="33"/>
      <c r="AH1223" s="33"/>
      <c r="AI1223" s="2"/>
      <c r="AK1223" s="3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48"/>
      <c r="BL1223" s="3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  <c r="BY1223" s="2"/>
      <c r="BZ1223" s="2"/>
      <c r="CA1223" s="2"/>
      <c r="CB1223" s="2"/>
      <c r="CC1223" s="2"/>
      <c r="CD1223" s="2"/>
      <c r="CE1223" s="2"/>
      <c r="CF1223" s="2"/>
      <c r="CG1223" s="2"/>
      <c r="CH1223" s="2"/>
      <c r="CI1223" s="2"/>
      <c r="CJ1223" s="2"/>
      <c r="CK1223" s="2"/>
    </row>
    <row r="1224" spans="1:89" ht="12.75" customHeight="1" x14ac:dyDescent="0.35">
      <c r="A1224" s="15">
        <f t="shared" si="82"/>
        <v>44201</v>
      </c>
      <c r="B1224" s="107">
        <v>14330795</v>
      </c>
      <c r="C1224" s="4">
        <f t="shared" si="83"/>
        <v>597116.45833333337</v>
      </c>
      <c r="D1224">
        <f t="shared" si="84"/>
        <v>2021</v>
      </c>
      <c r="E1224">
        <f t="shared" si="85"/>
        <v>1</v>
      </c>
      <c r="F1224" s="33">
        <v>10190</v>
      </c>
      <c r="G1224" s="33" t="s">
        <v>29</v>
      </c>
      <c r="H1224" s="33">
        <v>24</v>
      </c>
      <c r="I1224" s="33" t="s">
        <v>74</v>
      </c>
      <c r="J1224" s="34">
        <v>44201</v>
      </c>
      <c r="K1224" s="33"/>
      <c r="L1224" s="33"/>
      <c r="M1224" s="33"/>
      <c r="N1224" s="33"/>
      <c r="O1224" s="33"/>
      <c r="P1224" s="33"/>
      <c r="Q1224" s="33"/>
      <c r="R1224" s="33"/>
      <c r="S1224" s="33"/>
      <c r="T1224" s="33"/>
      <c r="U1224" s="33"/>
      <c r="V1224" s="33"/>
      <c r="W1224" s="33"/>
      <c r="X1224" s="33"/>
      <c r="Y1224" s="33"/>
      <c r="Z1224" s="33"/>
      <c r="AA1224" s="33"/>
      <c r="AB1224" s="33"/>
      <c r="AC1224" s="33"/>
      <c r="AD1224" s="33"/>
      <c r="AE1224" s="33"/>
      <c r="AF1224" s="33"/>
      <c r="AG1224" s="33"/>
      <c r="AH1224" s="33"/>
      <c r="AI1224" s="2"/>
      <c r="AK1224" s="3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48"/>
      <c r="BL1224" s="3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  <c r="BY1224" s="2"/>
      <c r="BZ1224" s="2"/>
      <c r="CA1224" s="2"/>
      <c r="CB1224" s="2"/>
      <c r="CC1224" s="2"/>
      <c r="CD1224" s="2"/>
      <c r="CE1224" s="2"/>
      <c r="CF1224" s="2"/>
      <c r="CG1224" s="2"/>
      <c r="CH1224" s="2"/>
      <c r="CI1224" s="2"/>
      <c r="CJ1224" s="2"/>
      <c r="CK1224" s="2"/>
    </row>
    <row r="1225" spans="1:89" ht="12.75" customHeight="1" x14ac:dyDescent="0.35">
      <c r="A1225" s="15">
        <f t="shared" si="82"/>
        <v>44202</v>
      </c>
      <c r="B1225" s="107">
        <v>13805912</v>
      </c>
      <c r="C1225" s="4">
        <f t="shared" si="83"/>
        <v>575246.33333333337</v>
      </c>
      <c r="D1225">
        <f t="shared" si="84"/>
        <v>2021</v>
      </c>
      <c r="E1225">
        <f t="shared" si="85"/>
        <v>1</v>
      </c>
      <c r="F1225" s="33">
        <v>10190</v>
      </c>
      <c r="G1225" s="33" t="s">
        <v>29</v>
      </c>
      <c r="H1225" s="33">
        <v>24</v>
      </c>
      <c r="I1225" s="33" t="s">
        <v>74</v>
      </c>
      <c r="J1225" s="34">
        <v>44202</v>
      </c>
      <c r="K1225" s="33"/>
      <c r="L1225" s="33"/>
      <c r="M1225" s="33"/>
      <c r="N1225" s="33"/>
      <c r="O1225" s="33"/>
      <c r="P1225" s="33"/>
      <c r="Q1225" s="33"/>
      <c r="R1225" s="33"/>
      <c r="S1225" s="33"/>
      <c r="T1225" s="33"/>
      <c r="U1225" s="33"/>
      <c r="V1225" s="33"/>
      <c r="W1225" s="33"/>
      <c r="X1225" s="33"/>
      <c r="Y1225" s="33"/>
      <c r="Z1225" s="33"/>
      <c r="AA1225" s="33"/>
      <c r="AB1225" s="33"/>
      <c r="AC1225" s="33"/>
      <c r="AD1225" s="33"/>
      <c r="AE1225" s="33"/>
      <c r="AF1225" s="33"/>
      <c r="AG1225" s="33"/>
      <c r="AH1225" s="33"/>
      <c r="AI1225" s="2"/>
      <c r="AK1225" s="3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48"/>
      <c r="BL1225" s="3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  <c r="BY1225" s="2"/>
      <c r="BZ1225" s="2"/>
      <c r="CA1225" s="2"/>
      <c r="CB1225" s="2"/>
      <c r="CC1225" s="2"/>
      <c r="CD1225" s="2"/>
      <c r="CE1225" s="2"/>
      <c r="CF1225" s="2"/>
      <c r="CG1225" s="2"/>
      <c r="CH1225" s="2"/>
      <c r="CI1225" s="2"/>
      <c r="CJ1225" s="2"/>
      <c r="CK1225" s="2"/>
    </row>
    <row r="1226" spans="1:89" ht="12.75" customHeight="1" x14ac:dyDescent="0.35">
      <c r="A1226" s="15">
        <f t="shared" si="82"/>
        <v>44203</v>
      </c>
      <c r="B1226" s="107">
        <v>13984397</v>
      </c>
      <c r="C1226" s="4">
        <f t="shared" si="83"/>
        <v>582683.20833333337</v>
      </c>
      <c r="D1226">
        <f t="shared" si="84"/>
        <v>2021</v>
      </c>
      <c r="E1226">
        <f t="shared" si="85"/>
        <v>1</v>
      </c>
      <c r="F1226" s="33">
        <v>10190</v>
      </c>
      <c r="G1226" s="33" t="s">
        <v>29</v>
      </c>
      <c r="H1226" s="33">
        <v>24</v>
      </c>
      <c r="I1226" s="33" t="s">
        <v>74</v>
      </c>
      <c r="J1226" s="34">
        <v>44203</v>
      </c>
      <c r="K1226" s="33"/>
      <c r="L1226" s="33"/>
      <c r="M1226" s="33"/>
      <c r="N1226" s="33"/>
      <c r="O1226" s="33"/>
      <c r="P1226" s="33"/>
      <c r="Q1226" s="33"/>
      <c r="R1226" s="33"/>
      <c r="S1226" s="33"/>
      <c r="T1226" s="33"/>
      <c r="U1226" s="33"/>
      <c r="V1226" s="33"/>
      <c r="W1226" s="33"/>
      <c r="X1226" s="33"/>
      <c r="Y1226" s="33"/>
      <c r="Z1226" s="33"/>
      <c r="AA1226" s="33"/>
      <c r="AB1226" s="33"/>
      <c r="AC1226" s="33"/>
      <c r="AD1226" s="33"/>
      <c r="AE1226" s="33"/>
      <c r="AF1226" s="33"/>
      <c r="AG1226" s="33"/>
      <c r="AH1226" s="33"/>
      <c r="AI1226" s="2"/>
      <c r="AK1226" s="3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48"/>
      <c r="BL1226" s="3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  <c r="BY1226" s="2"/>
      <c r="BZ1226" s="2"/>
      <c r="CA1226" s="2"/>
      <c r="CB1226" s="2"/>
      <c r="CC1226" s="2"/>
      <c r="CD1226" s="2"/>
      <c r="CE1226" s="2"/>
      <c r="CF1226" s="2"/>
      <c r="CG1226" s="2"/>
      <c r="CH1226" s="2"/>
      <c r="CI1226" s="2"/>
      <c r="CJ1226" s="2"/>
      <c r="CK1226" s="2"/>
    </row>
    <row r="1227" spans="1:89" ht="12.75" customHeight="1" x14ac:dyDescent="0.35">
      <c r="A1227" s="15">
        <f t="shared" si="82"/>
        <v>44204</v>
      </c>
      <c r="B1227" s="107">
        <v>14514664</v>
      </c>
      <c r="C1227" s="4">
        <f t="shared" si="83"/>
        <v>604777.66666666663</v>
      </c>
      <c r="D1227">
        <f t="shared" si="84"/>
        <v>2021</v>
      </c>
      <c r="E1227">
        <f t="shared" si="85"/>
        <v>1</v>
      </c>
      <c r="F1227" s="33">
        <v>10190</v>
      </c>
      <c r="G1227" s="33" t="s">
        <v>29</v>
      </c>
      <c r="H1227" s="33">
        <v>24</v>
      </c>
      <c r="I1227" s="33" t="s">
        <v>74</v>
      </c>
      <c r="J1227" s="34">
        <v>44204</v>
      </c>
      <c r="K1227" s="33"/>
      <c r="L1227" s="33"/>
      <c r="M1227" s="33"/>
      <c r="N1227" s="33"/>
      <c r="O1227" s="33"/>
      <c r="P1227" s="33"/>
      <c r="Q1227" s="33"/>
      <c r="R1227" s="33"/>
      <c r="S1227" s="33"/>
      <c r="T1227" s="33"/>
      <c r="U1227" s="33"/>
      <c r="V1227" s="33"/>
      <c r="W1227" s="33"/>
      <c r="X1227" s="33"/>
      <c r="Y1227" s="33"/>
      <c r="Z1227" s="33"/>
      <c r="AA1227" s="33"/>
      <c r="AB1227" s="33"/>
      <c r="AC1227" s="33"/>
      <c r="AD1227" s="33"/>
      <c r="AE1227" s="33"/>
      <c r="AF1227" s="33"/>
      <c r="AG1227" s="33"/>
      <c r="AH1227" s="33"/>
      <c r="AI1227" s="2"/>
      <c r="AK1227" s="3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48"/>
      <c r="BL1227" s="3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  <c r="BY1227" s="2"/>
      <c r="BZ1227" s="2"/>
      <c r="CA1227" s="2"/>
      <c r="CB1227" s="2"/>
      <c r="CC1227" s="2"/>
      <c r="CD1227" s="2"/>
      <c r="CE1227" s="2"/>
      <c r="CF1227" s="2"/>
      <c r="CG1227" s="2"/>
      <c r="CH1227" s="2"/>
      <c r="CI1227" s="2"/>
      <c r="CJ1227" s="2"/>
      <c r="CK1227" s="2"/>
    </row>
    <row r="1228" spans="1:89" ht="12.75" customHeight="1" x14ac:dyDescent="0.35">
      <c r="A1228" s="15">
        <f t="shared" si="82"/>
        <v>44205</v>
      </c>
      <c r="B1228" s="107">
        <v>14409496</v>
      </c>
      <c r="C1228" s="4">
        <f t="shared" si="83"/>
        <v>600395.66666666663</v>
      </c>
      <c r="D1228">
        <f t="shared" si="84"/>
        <v>2021</v>
      </c>
      <c r="E1228">
        <f t="shared" si="85"/>
        <v>1</v>
      </c>
      <c r="F1228" s="33">
        <v>10190</v>
      </c>
      <c r="G1228" s="33" t="s">
        <v>29</v>
      </c>
      <c r="H1228" s="33">
        <v>24</v>
      </c>
      <c r="I1228" s="33" t="s">
        <v>74</v>
      </c>
      <c r="J1228" s="34">
        <v>44205</v>
      </c>
      <c r="K1228" s="33"/>
      <c r="L1228" s="33"/>
      <c r="M1228" s="33"/>
      <c r="N1228" s="33"/>
      <c r="O1228" s="33"/>
      <c r="P1228" s="33"/>
      <c r="Q1228" s="33"/>
      <c r="R1228" s="33"/>
      <c r="S1228" s="33"/>
      <c r="T1228" s="33"/>
      <c r="U1228" s="33"/>
      <c r="V1228" s="33"/>
      <c r="W1228" s="33"/>
      <c r="X1228" s="33"/>
      <c r="Y1228" s="33"/>
      <c r="Z1228" s="33"/>
      <c r="AA1228" s="33"/>
      <c r="AB1228" s="33"/>
      <c r="AC1228" s="33"/>
      <c r="AD1228" s="33"/>
      <c r="AE1228" s="33"/>
      <c r="AF1228" s="33"/>
      <c r="AG1228" s="33"/>
      <c r="AH1228" s="33"/>
      <c r="AI1228" s="2"/>
      <c r="AK1228" s="3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48"/>
      <c r="BL1228" s="3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  <c r="BY1228" s="2"/>
      <c r="BZ1228" s="2"/>
      <c r="CA1228" s="2"/>
      <c r="CB1228" s="2"/>
      <c r="CC1228" s="2"/>
      <c r="CD1228" s="2"/>
      <c r="CE1228" s="2"/>
      <c r="CF1228" s="2"/>
      <c r="CG1228" s="2"/>
      <c r="CH1228" s="2"/>
      <c r="CI1228" s="2"/>
      <c r="CJ1228" s="2"/>
      <c r="CK1228" s="2"/>
    </row>
    <row r="1229" spans="1:89" ht="12.75" customHeight="1" x14ac:dyDescent="0.35">
      <c r="A1229" s="15">
        <f t="shared" si="82"/>
        <v>44206</v>
      </c>
      <c r="B1229" s="107">
        <v>13842302</v>
      </c>
      <c r="C1229" s="4">
        <f t="shared" si="83"/>
        <v>576762.58333333337</v>
      </c>
      <c r="D1229">
        <f t="shared" si="84"/>
        <v>2021</v>
      </c>
      <c r="E1229">
        <f t="shared" si="85"/>
        <v>1</v>
      </c>
      <c r="F1229" s="33">
        <v>10190</v>
      </c>
      <c r="G1229" s="33" t="s">
        <v>29</v>
      </c>
      <c r="H1229" s="33">
        <v>24</v>
      </c>
      <c r="I1229" s="33" t="s">
        <v>74</v>
      </c>
      <c r="J1229" s="34">
        <v>44206</v>
      </c>
      <c r="K1229" s="33"/>
      <c r="L1229" s="33"/>
      <c r="M1229" s="33"/>
      <c r="N1229" s="33"/>
      <c r="O1229" s="33"/>
      <c r="P1229" s="33"/>
      <c r="Q1229" s="33"/>
      <c r="R1229" s="33"/>
      <c r="S1229" s="33"/>
      <c r="T1229" s="33"/>
      <c r="U1229" s="33"/>
      <c r="V1229" s="33"/>
      <c r="W1229" s="33"/>
      <c r="X1229" s="33"/>
      <c r="Y1229" s="33"/>
      <c r="Z1229" s="33"/>
      <c r="AA1229" s="33"/>
      <c r="AB1229" s="33"/>
      <c r="AC1229" s="33"/>
      <c r="AD1229" s="33"/>
      <c r="AE1229" s="33"/>
      <c r="AF1229" s="33"/>
      <c r="AG1229" s="33"/>
      <c r="AH1229" s="33"/>
      <c r="AI1229" s="2"/>
      <c r="AK1229" s="3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48"/>
      <c r="BL1229" s="3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  <c r="BY1229" s="2"/>
      <c r="BZ1229" s="2"/>
      <c r="CA1229" s="2"/>
      <c r="CB1229" s="2"/>
      <c r="CC1229" s="2"/>
      <c r="CD1229" s="2"/>
      <c r="CE1229" s="2"/>
      <c r="CF1229" s="2"/>
      <c r="CG1229" s="2"/>
      <c r="CH1229" s="2"/>
      <c r="CI1229" s="2"/>
      <c r="CJ1229" s="2"/>
      <c r="CK1229" s="2"/>
    </row>
    <row r="1230" spans="1:89" ht="12.75" customHeight="1" x14ac:dyDescent="0.35">
      <c r="A1230" s="15">
        <f t="shared" si="82"/>
        <v>44207</v>
      </c>
      <c r="B1230" s="107">
        <v>14284888</v>
      </c>
      <c r="C1230" s="4">
        <f t="shared" si="83"/>
        <v>595203.66666666663</v>
      </c>
      <c r="D1230">
        <f t="shared" si="84"/>
        <v>2021</v>
      </c>
      <c r="E1230">
        <f t="shared" si="85"/>
        <v>1</v>
      </c>
      <c r="F1230" s="33">
        <v>10190</v>
      </c>
      <c r="G1230" s="33" t="s">
        <v>29</v>
      </c>
      <c r="H1230" s="33">
        <v>24</v>
      </c>
      <c r="I1230" s="33" t="s">
        <v>74</v>
      </c>
      <c r="J1230" s="34">
        <v>44207</v>
      </c>
      <c r="K1230" s="33"/>
      <c r="L1230" s="33"/>
      <c r="M1230" s="33"/>
      <c r="N1230" s="33"/>
      <c r="O1230" s="33"/>
      <c r="P1230" s="33"/>
      <c r="Q1230" s="33"/>
      <c r="R1230" s="33"/>
      <c r="S1230" s="33"/>
      <c r="T1230" s="33"/>
      <c r="U1230" s="33"/>
      <c r="V1230" s="33"/>
      <c r="W1230" s="33"/>
      <c r="X1230" s="33"/>
      <c r="Y1230" s="33"/>
      <c r="Z1230" s="33"/>
      <c r="AA1230" s="33"/>
      <c r="AB1230" s="33"/>
      <c r="AC1230" s="33"/>
      <c r="AD1230" s="33"/>
      <c r="AE1230" s="33"/>
      <c r="AF1230" s="33"/>
      <c r="AG1230" s="33"/>
      <c r="AH1230" s="33"/>
      <c r="AI1230" s="2"/>
      <c r="AK1230" s="3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48"/>
      <c r="BL1230" s="3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  <c r="BY1230" s="2"/>
      <c r="BZ1230" s="2"/>
      <c r="CA1230" s="2"/>
      <c r="CB1230" s="2"/>
      <c r="CC1230" s="2"/>
      <c r="CD1230" s="2"/>
      <c r="CE1230" s="2"/>
      <c r="CF1230" s="2"/>
      <c r="CG1230" s="2"/>
      <c r="CH1230" s="2"/>
      <c r="CI1230" s="2"/>
      <c r="CJ1230" s="2"/>
      <c r="CK1230" s="2"/>
    </row>
    <row r="1231" spans="1:89" ht="12.75" customHeight="1" x14ac:dyDescent="0.35">
      <c r="A1231" s="15">
        <f t="shared" si="82"/>
        <v>44208</v>
      </c>
      <c r="B1231" s="107">
        <v>14095659</v>
      </c>
      <c r="C1231" s="4">
        <f t="shared" si="83"/>
        <v>587319.125</v>
      </c>
      <c r="D1231">
        <f t="shared" si="84"/>
        <v>2021</v>
      </c>
      <c r="E1231">
        <f t="shared" si="85"/>
        <v>1</v>
      </c>
      <c r="F1231" s="33">
        <v>10190</v>
      </c>
      <c r="G1231" s="33" t="s">
        <v>29</v>
      </c>
      <c r="H1231" s="33">
        <v>24</v>
      </c>
      <c r="I1231" s="33" t="s">
        <v>74</v>
      </c>
      <c r="J1231" s="34">
        <v>44208</v>
      </c>
      <c r="K1231" s="33"/>
      <c r="L1231" s="33"/>
      <c r="M1231" s="33"/>
      <c r="N1231" s="33"/>
      <c r="O1231" s="33"/>
      <c r="P1231" s="33"/>
      <c r="Q1231" s="33"/>
      <c r="R1231" s="33"/>
      <c r="S1231" s="33"/>
      <c r="T1231" s="33"/>
      <c r="U1231" s="33"/>
      <c r="V1231" s="33"/>
      <c r="W1231" s="33"/>
      <c r="X1231" s="33"/>
      <c r="Y1231" s="33"/>
      <c r="Z1231" s="33"/>
      <c r="AA1231" s="33"/>
      <c r="AB1231" s="33"/>
      <c r="AC1231" s="33"/>
      <c r="AD1231" s="33"/>
      <c r="AE1231" s="33"/>
      <c r="AF1231" s="33"/>
      <c r="AG1231" s="33"/>
      <c r="AH1231" s="33"/>
      <c r="AI1231" s="2"/>
      <c r="AK1231" s="3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48"/>
      <c r="BL1231" s="3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  <c r="BY1231" s="2"/>
      <c r="BZ1231" s="2"/>
      <c r="CA1231" s="2"/>
      <c r="CB1231" s="2"/>
      <c r="CC1231" s="2"/>
      <c r="CD1231" s="2"/>
      <c r="CE1231" s="2"/>
      <c r="CF1231" s="2"/>
      <c r="CG1231" s="2"/>
      <c r="CH1231" s="2"/>
      <c r="CI1231" s="2"/>
      <c r="CJ1231" s="2"/>
      <c r="CK1231" s="2"/>
    </row>
    <row r="1232" spans="1:89" ht="12.75" customHeight="1" x14ac:dyDescent="0.35">
      <c r="A1232" s="15">
        <f t="shared" si="82"/>
        <v>44209</v>
      </c>
      <c r="B1232" s="107">
        <v>13849223</v>
      </c>
      <c r="C1232" s="4">
        <f t="shared" si="83"/>
        <v>577050.95833333337</v>
      </c>
      <c r="D1232">
        <f t="shared" si="84"/>
        <v>2021</v>
      </c>
      <c r="E1232">
        <f t="shared" si="85"/>
        <v>1</v>
      </c>
      <c r="F1232" s="33">
        <v>10190</v>
      </c>
      <c r="G1232" s="33" t="s">
        <v>29</v>
      </c>
      <c r="H1232" s="33">
        <v>24</v>
      </c>
      <c r="I1232" s="33" t="s">
        <v>74</v>
      </c>
      <c r="J1232" s="34">
        <v>44209</v>
      </c>
      <c r="K1232" s="33"/>
      <c r="L1232" s="33"/>
      <c r="M1232" s="33"/>
      <c r="N1232" s="33"/>
      <c r="O1232" s="33"/>
      <c r="P1232" s="33"/>
      <c r="Q1232" s="33"/>
      <c r="R1232" s="33"/>
      <c r="S1232" s="33"/>
      <c r="T1232" s="33"/>
      <c r="U1232" s="33"/>
      <c r="V1232" s="33"/>
      <c r="W1232" s="33"/>
      <c r="X1232" s="33"/>
      <c r="Y1232" s="33"/>
      <c r="Z1232" s="33"/>
      <c r="AA1232" s="33"/>
      <c r="AB1232" s="33"/>
      <c r="AC1232" s="33"/>
      <c r="AD1232" s="33"/>
      <c r="AE1232" s="33"/>
      <c r="AF1232" s="33"/>
      <c r="AG1232" s="33"/>
      <c r="AH1232" s="33"/>
      <c r="AI1232" s="2"/>
      <c r="AK1232" s="3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48"/>
      <c r="BL1232" s="3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  <c r="BY1232" s="2"/>
      <c r="BZ1232" s="2"/>
      <c r="CA1232" s="2"/>
      <c r="CB1232" s="2"/>
      <c r="CC1232" s="2"/>
      <c r="CD1232" s="2"/>
      <c r="CE1232" s="2"/>
      <c r="CF1232" s="2"/>
      <c r="CG1232" s="2"/>
      <c r="CH1232" s="2"/>
      <c r="CI1232" s="2"/>
      <c r="CJ1232" s="2"/>
      <c r="CK1232" s="2"/>
    </row>
    <row r="1233" spans="1:89" ht="12.75" customHeight="1" x14ac:dyDescent="0.35">
      <c r="A1233" s="15">
        <f t="shared" si="82"/>
        <v>44210</v>
      </c>
      <c r="B1233" s="107">
        <v>14350668</v>
      </c>
      <c r="C1233" s="4">
        <f t="shared" si="83"/>
        <v>597944.5</v>
      </c>
      <c r="D1233">
        <f t="shared" si="84"/>
        <v>2021</v>
      </c>
      <c r="E1233">
        <f t="shared" si="85"/>
        <v>1</v>
      </c>
      <c r="F1233" s="33">
        <v>10190</v>
      </c>
      <c r="G1233" s="33" t="s">
        <v>29</v>
      </c>
      <c r="H1233" s="33">
        <v>24</v>
      </c>
      <c r="I1233" s="33" t="s">
        <v>74</v>
      </c>
      <c r="J1233" s="34">
        <v>44210</v>
      </c>
      <c r="K1233" s="33"/>
      <c r="L1233" s="33"/>
      <c r="M1233" s="33"/>
      <c r="N1233" s="33"/>
      <c r="O1233" s="33"/>
      <c r="P1233" s="33"/>
      <c r="Q1233" s="33"/>
      <c r="R1233" s="33"/>
      <c r="S1233" s="33"/>
      <c r="T1233" s="33"/>
      <c r="U1233" s="33"/>
      <c r="V1233" s="33"/>
      <c r="W1233" s="33"/>
      <c r="X1233" s="33"/>
      <c r="Y1233" s="33"/>
      <c r="Z1233" s="33"/>
      <c r="AA1233" s="33"/>
      <c r="AB1233" s="33"/>
      <c r="AC1233" s="33"/>
      <c r="AD1233" s="33"/>
      <c r="AE1233" s="33"/>
      <c r="AF1233" s="33"/>
      <c r="AG1233" s="33"/>
      <c r="AH1233" s="33"/>
      <c r="AI1233" s="2"/>
      <c r="AK1233" s="3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48"/>
      <c r="BL1233" s="3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  <c r="BY1233" s="2"/>
      <c r="BZ1233" s="2"/>
      <c r="CA1233" s="2"/>
      <c r="CB1233" s="2"/>
      <c r="CC1233" s="2"/>
      <c r="CD1233" s="2"/>
      <c r="CE1233" s="2"/>
      <c r="CF1233" s="2"/>
      <c r="CG1233" s="2"/>
      <c r="CH1233" s="2"/>
      <c r="CI1233" s="2"/>
      <c r="CJ1233" s="2"/>
      <c r="CK1233" s="2"/>
    </row>
    <row r="1234" spans="1:89" ht="12.75" customHeight="1" x14ac:dyDescent="0.35">
      <c r="A1234" s="15">
        <f t="shared" si="82"/>
        <v>44211</v>
      </c>
      <c r="B1234" s="107">
        <v>14724600</v>
      </c>
      <c r="C1234" s="4">
        <f t="shared" si="83"/>
        <v>613525</v>
      </c>
      <c r="D1234">
        <f t="shared" si="84"/>
        <v>2021</v>
      </c>
      <c r="E1234">
        <f t="shared" si="85"/>
        <v>1</v>
      </c>
      <c r="F1234" s="33">
        <v>10190</v>
      </c>
      <c r="G1234" s="33" t="s">
        <v>29</v>
      </c>
      <c r="H1234" s="33">
        <v>24</v>
      </c>
      <c r="I1234" s="33" t="s">
        <v>74</v>
      </c>
      <c r="J1234" s="34">
        <v>44211</v>
      </c>
      <c r="K1234" s="33"/>
      <c r="L1234" s="33"/>
      <c r="M1234" s="33"/>
      <c r="N1234" s="33"/>
      <c r="O1234" s="33"/>
      <c r="P1234" s="33"/>
      <c r="Q1234" s="33"/>
      <c r="R1234" s="33"/>
      <c r="S1234" s="33"/>
      <c r="T1234" s="33"/>
      <c r="U1234" s="33"/>
      <c r="V1234" s="33"/>
      <c r="W1234" s="33"/>
      <c r="X1234" s="33"/>
      <c r="Y1234" s="33"/>
      <c r="Z1234" s="33"/>
      <c r="AA1234" s="33"/>
      <c r="AB1234" s="33"/>
      <c r="AC1234" s="33"/>
      <c r="AD1234" s="33"/>
      <c r="AE1234" s="33"/>
      <c r="AF1234" s="33"/>
      <c r="AG1234" s="33"/>
      <c r="AH1234" s="33"/>
      <c r="AI1234" s="2"/>
      <c r="AK1234" s="3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48"/>
      <c r="BL1234" s="3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  <c r="BY1234" s="2"/>
      <c r="BZ1234" s="2"/>
      <c r="CA1234" s="2"/>
      <c r="CB1234" s="2"/>
      <c r="CC1234" s="2"/>
      <c r="CD1234" s="2"/>
      <c r="CE1234" s="2"/>
      <c r="CF1234" s="2"/>
      <c r="CG1234" s="2"/>
      <c r="CH1234" s="2"/>
      <c r="CI1234" s="2"/>
      <c r="CJ1234" s="2"/>
      <c r="CK1234" s="2"/>
    </row>
    <row r="1235" spans="1:89" ht="12.75" customHeight="1" x14ac:dyDescent="0.35">
      <c r="A1235" s="15">
        <f t="shared" si="82"/>
        <v>44212</v>
      </c>
      <c r="B1235" s="107">
        <v>14770623</v>
      </c>
      <c r="C1235" s="4">
        <f t="shared" si="83"/>
        <v>615442.625</v>
      </c>
      <c r="D1235">
        <f t="shared" si="84"/>
        <v>2021</v>
      </c>
      <c r="E1235">
        <f t="shared" si="85"/>
        <v>1</v>
      </c>
      <c r="F1235" s="33">
        <v>10190</v>
      </c>
      <c r="G1235" s="33" t="s">
        <v>29</v>
      </c>
      <c r="H1235" s="33">
        <v>24</v>
      </c>
      <c r="I1235" s="33" t="s">
        <v>74</v>
      </c>
      <c r="J1235" s="34">
        <v>44212</v>
      </c>
      <c r="K1235" s="33"/>
      <c r="L1235" s="33"/>
      <c r="M1235" s="33"/>
      <c r="N1235" s="33"/>
      <c r="O1235" s="33"/>
      <c r="P1235" s="33"/>
      <c r="Q1235" s="33"/>
      <c r="R1235" s="33"/>
      <c r="S1235" s="33"/>
      <c r="T1235" s="33"/>
      <c r="U1235" s="33"/>
      <c r="V1235" s="33"/>
      <c r="W1235" s="33"/>
      <c r="X1235" s="33"/>
      <c r="Y1235" s="33"/>
      <c r="Z1235" s="33"/>
      <c r="AA1235" s="33"/>
      <c r="AB1235" s="33"/>
      <c r="AC1235" s="33"/>
      <c r="AD1235" s="33"/>
      <c r="AE1235" s="33"/>
      <c r="AF1235" s="33"/>
      <c r="AG1235" s="33"/>
      <c r="AH1235" s="33"/>
      <c r="AI1235" s="2"/>
      <c r="AK1235" s="3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48"/>
      <c r="BL1235" s="3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  <c r="BY1235" s="2"/>
      <c r="BZ1235" s="2"/>
      <c r="CA1235" s="2"/>
      <c r="CB1235" s="2"/>
      <c r="CC1235" s="2"/>
      <c r="CD1235" s="2"/>
      <c r="CE1235" s="2"/>
      <c r="CF1235" s="2"/>
      <c r="CG1235" s="2"/>
      <c r="CH1235" s="2"/>
      <c r="CI1235" s="2"/>
      <c r="CJ1235" s="2"/>
      <c r="CK1235" s="2"/>
    </row>
    <row r="1236" spans="1:89" ht="12.75" customHeight="1" x14ac:dyDescent="0.35">
      <c r="A1236" s="15">
        <f t="shared" si="82"/>
        <v>44213</v>
      </c>
      <c r="B1236" s="107">
        <v>14135641</v>
      </c>
      <c r="C1236" s="4">
        <f t="shared" si="83"/>
        <v>588985.04166666663</v>
      </c>
      <c r="D1236">
        <f t="shared" si="84"/>
        <v>2021</v>
      </c>
      <c r="E1236">
        <f t="shared" si="85"/>
        <v>1</v>
      </c>
      <c r="F1236" s="33">
        <v>10190</v>
      </c>
      <c r="G1236" s="33" t="s">
        <v>29</v>
      </c>
      <c r="H1236" s="33">
        <v>24</v>
      </c>
      <c r="I1236" s="33" t="s">
        <v>74</v>
      </c>
      <c r="J1236" s="34">
        <v>44213</v>
      </c>
      <c r="K1236" s="33"/>
      <c r="L1236" s="33"/>
      <c r="M1236" s="33"/>
      <c r="N1236" s="33"/>
      <c r="O1236" s="33"/>
      <c r="P1236" s="33"/>
      <c r="Q1236" s="33"/>
      <c r="R1236" s="33"/>
      <c r="S1236" s="33"/>
      <c r="T1236" s="33"/>
      <c r="U1236" s="33"/>
      <c r="V1236" s="33"/>
      <c r="W1236" s="33"/>
      <c r="X1236" s="33"/>
      <c r="Y1236" s="33"/>
      <c r="Z1236" s="33"/>
      <c r="AA1236" s="33"/>
      <c r="AB1236" s="33"/>
      <c r="AC1236" s="33"/>
      <c r="AD1236" s="33"/>
      <c r="AE1236" s="33"/>
      <c r="AF1236" s="33"/>
      <c r="AG1236" s="33"/>
      <c r="AH1236" s="33"/>
      <c r="AI1236" s="2"/>
      <c r="AK1236" s="3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48"/>
      <c r="BL1236" s="3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  <c r="BY1236" s="2"/>
      <c r="BZ1236" s="2"/>
      <c r="CA1236" s="2"/>
      <c r="CB1236" s="2"/>
      <c r="CC1236" s="2"/>
      <c r="CD1236" s="2"/>
      <c r="CE1236" s="2"/>
      <c r="CF1236" s="2"/>
      <c r="CG1236" s="2"/>
      <c r="CH1236" s="2"/>
      <c r="CI1236" s="2"/>
      <c r="CJ1236" s="2"/>
      <c r="CK1236" s="2"/>
    </row>
    <row r="1237" spans="1:89" ht="12.75" customHeight="1" x14ac:dyDescent="0.35">
      <c r="A1237" s="15">
        <f t="shared" si="82"/>
        <v>44214</v>
      </c>
      <c r="B1237" s="107">
        <v>14645382</v>
      </c>
      <c r="C1237" s="4">
        <f t="shared" si="83"/>
        <v>610224.25</v>
      </c>
      <c r="D1237">
        <f t="shared" si="84"/>
        <v>2021</v>
      </c>
      <c r="E1237">
        <f t="shared" si="85"/>
        <v>1</v>
      </c>
      <c r="F1237" s="33">
        <v>10190</v>
      </c>
      <c r="G1237" s="33" t="s">
        <v>29</v>
      </c>
      <c r="H1237" s="33">
        <v>24</v>
      </c>
      <c r="I1237" s="33" t="s">
        <v>74</v>
      </c>
      <c r="J1237" s="34">
        <v>44214</v>
      </c>
      <c r="K1237" s="33"/>
      <c r="L1237" s="33"/>
      <c r="M1237" s="33"/>
      <c r="N1237" s="33"/>
      <c r="O1237" s="33"/>
      <c r="P1237" s="33"/>
      <c r="Q1237" s="33"/>
      <c r="R1237" s="33"/>
      <c r="S1237" s="33"/>
      <c r="T1237" s="33"/>
      <c r="U1237" s="33"/>
      <c r="V1237" s="33"/>
      <c r="W1237" s="33"/>
      <c r="X1237" s="33"/>
      <c r="Y1237" s="33"/>
      <c r="Z1237" s="33"/>
      <c r="AA1237" s="33"/>
      <c r="AB1237" s="33"/>
      <c r="AC1237" s="33"/>
      <c r="AD1237" s="33"/>
      <c r="AE1237" s="33"/>
      <c r="AF1237" s="33"/>
      <c r="AG1237" s="33"/>
      <c r="AH1237" s="33"/>
      <c r="AI1237" s="2"/>
      <c r="AK1237" s="3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48"/>
      <c r="BL1237" s="3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  <c r="BY1237" s="2"/>
      <c r="BZ1237" s="2"/>
      <c r="CA1237" s="2"/>
      <c r="CB1237" s="2"/>
      <c r="CC1237" s="2"/>
      <c r="CD1237" s="2"/>
      <c r="CE1237" s="2"/>
      <c r="CF1237" s="2"/>
      <c r="CG1237" s="2"/>
      <c r="CH1237" s="2"/>
      <c r="CI1237" s="2"/>
      <c r="CJ1237" s="2"/>
      <c r="CK1237" s="2"/>
    </row>
    <row r="1238" spans="1:89" ht="12.75" customHeight="1" x14ac:dyDescent="0.35">
      <c r="A1238" s="15">
        <f t="shared" si="82"/>
        <v>44215</v>
      </c>
      <c r="B1238" s="107">
        <v>15209905</v>
      </c>
      <c r="C1238" s="4">
        <f t="shared" si="83"/>
        <v>633746.04166666663</v>
      </c>
      <c r="D1238">
        <f t="shared" si="84"/>
        <v>2021</v>
      </c>
      <c r="E1238">
        <f t="shared" si="85"/>
        <v>1</v>
      </c>
      <c r="F1238" s="33">
        <v>10190</v>
      </c>
      <c r="G1238" s="33" t="s">
        <v>29</v>
      </c>
      <c r="H1238" s="33">
        <v>24</v>
      </c>
      <c r="I1238" s="33" t="s">
        <v>74</v>
      </c>
      <c r="J1238" s="34">
        <v>44215</v>
      </c>
      <c r="K1238" s="33"/>
      <c r="L1238" s="33"/>
      <c r="M1238" s="33"/>
      <c r="N1238" s="33"/>
      <c r="O1238" s="33"/>
      <c r="P1238" s="33"/>
      <c r="Q1238" s="33"/>
      <c r="R1238" s="33"/>
      <c r="S1238" s="33"/>
      <c r="T1238" s="33"/>
      <c r="U1238" s="33"/>
      <c r="V1238" s="33"/>
      <c r="W1238" s="33"/>
      <c r="X1238" s="33"/>
      <c r="Y1238" s="33"/>
      <c r="Z1238" s="33"/>
      <c r="AA1238" s="33"/>
      <c r="AB1238" s="33"/>
      <c r="AC1238" s="33"/>
      <c r="AD1238" s="33"/>
      <c r="AE1238" s="33"/>
      <c r="AF1238" s="33"/>
      <c r="AG1238" s="33"/>
      <c r="AH1238" s="33"/>
      <c r="AI1238" s="2"/>
      <c r="AK1238" s="3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48"/>
      <c r="BL1238" s="3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  <c r="BY1238" s="2"/>
      <c r="BZ1238" s="2"/>
      <c r="CA1238" s="2"/>
      <c r="CB1238" s="2"/>
      <c r="CC1238" s="2"/>
      <c r="CD1238" s="2"/>
      <c r="CE1238" s="2"/>
      <c r="CF1238" s="2"/>
      <c r="CG1238" s="2"/>
      <c r="CH1238" s="2"/>
      <c r="CI1238" s="2"/>
      <c r="CJ1238" s="2"/>
      <c r="CK1238" s="2"/>
    </row>
    <row r="1239" spans="1:89" ht="12.75" customHeight="1" x14ac:dyDescent="0.35">
      <c r="A1239" s="15">
        <f t="shared" si="82"/>
        <v>44216</v>
      </c>
      <c r="B1239" s="107">
        <v>15360235</v>
      </c>
      <c r="C1239" s="4">
        <f t="shared" si="83"/>
        <v>640009.79166666663</v>
      </c>
      <c r="D1239">
        <f t="shared" si="84"/>
        <v>2021</v>
      </c>
      <c r="E1239">
        <f t="shared" si="85"/>
        <v>1</v>
      </c>
      <c r="F1239" s="33">
        <v>10190</v>
      </c>
      <c r="G1239" s="33" t="s">
        <v>29</v>
      </c>
      <c r="H1239" s="33">
        <v>24</v>
      </c>
      <c r="I1239" s="33" t="s">
        <v>74</v>
      </c>
      <c r="J1239" s="34">
        <v>44216</v>
      </c>
      <c r="K1239" s="33"/>
      <c r="L1239" s="33"/>
      <c r="M1239" s="33"/>
      <c r="N1239" s="33"/>
      <c r="O1239" s="33"/>
      <c r="P1239" s="33"/>
      <c r="Q1239" s="33"/>
      <c r="R1239" s="33"/>
      <c r="S1239" s="33"/>
      <c r="T1239" s="33"/>
      <c r="U1239" s="33"/>
      <c r="V1239" s="33"/>
      <c r="W1239" s="33"/>
      <c r="X1239" s="33"/>
      <c r="Y1239" s="33"/>
      <c r="Z1239" s="33"/>
      <c r="AA1239" s="33"/>
      <c r="AB1239" s="33"/>
      <c r="AC1239" s="33"/>
      <c r="AD1239" s="33"/>
      <c r="AE1239" s="33"/>
      <c r="AF1239" s="33"/>
      <c r="AG1239" s="33"/>
      <c r="AH1239" s="33"/>
      <c r="AI1239" s="2"/>
      <c r="AK1239" s="3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48"/>
      <c r="BL1239" s="3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  <c r="BY1239" s="2"/>
      <c r="BZ1239" s="2"/>
      <c r="CA1239" s="2"/>
      <c r="CB1239" s="2"/>
      <c r="CC1239" s="2"/>
      <c r="CD1239" s="2"/>
      <c r="CE1239" s="2"/>
      <c r="CF1239" s="2"/>
      <c r="CG1239" s="2"/>
      <c r="CH1239" s="2"/>
      <c r="CI1239" s="2"/>
      <c r="CJ1239" s="2"/>
      <c r="CK1239" s="2"/>
    </row>
    <row r="1240" spans="1:89" ht="12.75" customHeight="1" x14ac:dyDescent="0.35">
      <c r="A1240" s="15">
        <f t="shared" si="82"/>
        <v>44217</v>
      </c>
      <c r="B1240" s="107">
        <v>15020121</v>
      </c>
      <c r="C1240" s="4">
        <f t="shared" si="83"/>
        <v>625838.375</v>
      </c>
      <c r="D1240">
        <f t="shared" si="84"/>
        <v>2021</v>
      </c>
      <c r="E1240">
        <f t="shared" si="85"/>
        <v>1</v>
      </c>
      <c r="F1240" s="33">
        <v>10190</v>
      </c>
      <c r="G1240" s="33" t="s">
        <v>29</v>
      </c>
      <c r="H1240" s="33">
        <v>24</v>
      </c>
      <c r="I1240" s="33" t="s">
        <v>74</v>
      </c>
      <c r="J1240" s="34">
        <v>44217</v>
      </c>
      <c r="K1240" s="33"/>
      <c r="L1240" s="33"/>
      <c r="M1240" s="33"/>
      <c r="N1240" s="33"/>
      <c r="O1240" s="33"/>
      <c r="P1240" s="33"/>
      <c r="Q1240" s="33"/>
      <c r="R1240" s="33"/>
      <c r="S1240" s="33"/>
      <c r="T1240" s="33"/>
      <c r="U1240" s="33"/>
      <c r="V1240" s="33"/>
      <c r="W1240" s="33"/>
      <c r="X1240" s="33"/>
      <c r="Y1240" s="33"/>
      <c r="Z1240" s="33"/>
      <c r="AA1240" s="33"/>
      <c r="AB1240" s="33"/>
      <c r="AC1240" s="33"/>
      <c r="AD1240" s="33"/>
      <c r="AE1240" s="33"/>
      <c r="AF1240" s="33"/>
      <c r="AG1240" s="33"/>
      <c r="AH1240" s="33"/>
      <c r="AI1240" s="2"/>
      <c r="AK1240" s="3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48"/>
      <c r="BL1240" s="3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  <c r="BY1240" s="2"/>
      <c r="BZ1240" s="2"/>
      <c r="CA1240" s="2"/>
      <c r="CB1240" s="2"/>
      <c r="CC1240" s="2"/>
      <c r="CD1240" s="2"/>
      <c r="CE1240" s="2"/>
      <c r="CF1240" s="2"/>
      <c r="CG1240" s="2"/>
      <c r="CH1240" s="2"/>
      <c r="CI1240" s="2"/>
      <c r="CJ1240" s="2"/>
      <c r="CK1240" s="2"/>
    </row>
    <row r="1241" spans="1:89" ht="12.75" customHeight="1" x14ac:dyDescent="0.35">
      <c r="A1241" s="15">
        <f t="shared" si="82"/>
        <v>44218</v>
      </c>
      <c r="B1241" s="107">
        <v>15018510</v>
      </c>
      <c r="C1241" s="4">
        <f t="shared" si="83"/>
        <v>625771.25</v>
      </c>
      <c r="D1241">
        <f t="shared" si="84"/>
        <v>2021</v>
      </c>
      <c r="E1241">
        <f t="shared" si="85"/>
        <v>1</v>
      </c>
      <c r="F1241" s="33">
        <v>10190</v>
      </c>
      <c r="G1241" s="33" t="s">
        <v>29</v>
      </c>
      <c r="H1241" s="33">
        <v>24</v>
      </c>
      <c r="I1241" s="33" t="s">
        <v>74</v>
      </c>
      <c r="J1241" s="34">
        <v>44218</v>
      </c>
      <c r="K1241" s="33"/>
      <c r="L1241" s="33"/>
      <c r="M1241" s="33"/>
      <c r="N1241" s="33"/>
      <c r="O1241" s="33"/>
      <c r="P1241" s="33"/>
      <c r="Q1241" s="33"/>
      <c r="R1241" s="33"/>
      <c r="S1241" s="33"/>
      <c r="T1241" s="33"/>
      <c r="U1241" s="33"/>
      <c r="V1241" s="33"/>
      <c r="W1241" s="33"/>
      <c r="X1241" s="33"/>
      <c r="Y1241" s="33"/>
      <c r="Z1241" s="33"/>
      <c r="AA1241" s="33"/>
      <c r="AB1241" s="33"/>
      <c r="AC1241" s="33"/>
      <c r="AD1241" s="33"/>
      <c r="AE1241" s="33"/>
      <c r="AF1241" s="33"/>
      <c r="AG1241" s="33"/>
      <c r="AH1241" s="33"/>
      <c r="AI1241" s="2"/>
      <c r="AK1241" s="3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48"/>
      <c r="BL1241" s="3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  <c r="BY1241" s="2"/>
      <c r="BZ1241" s="2"/>
      <c r="CA1241" s="2"/>
      <c r="CB1241" s="2"/>
      <c r="CC1241" s="2"/>
      <c r="CD1241" s="2"/>
      <c r="CE1241" s="2"/>
      <c r="CF1241" s="2"/>
      <c r="CG1241" s="2"/>
      <c r="CH1241" s="2"/>
      <c r="CI1241" s="2"/>
      <c r="CJ1241" s="2"/>
      <c r="CK1241" s="2"/>
    </row>
    <row r="1242" spans="1:89" ht="12.75" customHeight="1" x14ac:dyDescent="0.35">
      <c r="A1242" s="15">
        <f t="shared" si="82"/>
        <v>44219</v>
      </c>
      <c r="B1242" s="107">
        <v>15335661</v>
      </c>
      <c r="C1242" s="4">
        <f t="shared" si="83"/>
        <v>638985.875</v>
      </c>
      <c r="D1242">
        <f t="shared" si="84"/>
        <v>2021</v>
      </c>
      <c r="E1242">
        <f t="shared" si="85"/>
        <v>1</v>
      </c>
      <c r="F1242" s="33">
        <v>10190</v>
      </c>
      <c r="G1242" s="33" t="s">
        <v>29</v>
      </c>
      <c r="H1242" s="33">
        <v>24</v>
      </c>
      <c r="I1242" s="33" t="s">
        <v>74</v>
      </c>
      <c r="J1242" s="34">
        <v>44219</v>
      </c>
      <c r="K1242" s="33"/>
      <c r="L1242" s="33"/>
      <c r="M1242" s="33"/>
      <c r="N1242" s="33"/>
      <c r="O1242" s="33"/>
      <c r="P1242" s="33"/>
      <c r="Q1242" s="33"/>
      <c r="R1242" s="33"/>
      <c r="S1242" s="33"/>
      <c r="T1242" s="33"/>
      <c r="U1242" s="33"/>
      <c r="V1242" s="33"/>
      <c r="W1242" s="33"/>
      <c r="X1242" s="33"/>
      <c r="Y1242" s="33"/>
      <c r="Z1242" s="33"/>
      <c r="AA1242" s="33"/>
      <c r="AB1242" s="33"/>
      <c r="AC1242" s="33"/>
      <c r="AD1242" s="33"/>
      <c r="AE1242" s="33"/>
      <c r="AF1242" s="33"/>
      <c r="AG1242" s="33"/>
      <c r="AH1242" s="33"/>
      <c r="AI1242" s="2"/>
      <c r="AK1242" s="3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48"/>
      <c r="BL1242" s="3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  <c r="BY1242" s="2"/>
      <c r="BZ1242" s="2"/>
      <c r="CA1242" s="2"/>
      <c r="CB1242" s="2"/>
      <c r="CC1242" s="2"/>
      <c r="CD1242" s="2"/>
      <c r="CE1242" s="2"/>
      <c r="CF1242" s="2"/>
      <c r="CG1242" s="2"/>
      <c r="CH1242" s="2"/>
      <c r="CI1242" s="2"/>
      <c r="CJ1242" s="2"/>
      <c r="CK1242" s="2"/>
    </row>
    <row r="1243" spans="1:89" ht="12.75" customHeight="1" x14ac:dyDescent="0.35">
      <c r="A1243" s="15">
        <f t="shared" si="82"/>
        <v>44220</v>
      </c>
      <c r="B1243" s="107">
        <v>15273541</v>
      </c>
      <c r="C1243" s="4">
        <f t="shared" si="83"/>
        <v>636397.54166666663</v>
      </c>
      <c r="D1243">
        <f t="shared" si="84"/>
        <v>2021</v>
      </c>
      <c r="E1243">
        <f t="shared" si="85"/>
        <v>1</v>
      </c>
      <c r="F1243" s="33">
        <v>10190</v>
      </c>
      <c r="G1243" s="33" t="s">
        <v>29</v>
      </c>
      <c r="H1243" s="33">
        <v>24</v>
      </c>
      <c r="I1243" s="33" t="s">
        <v>74</v>
      </c>
      <c r="J1243" s="34">
        <v>44220</v>
      </c>
      <c r="K1243" s="33"/>
      <c r="L1243" s="33"/>
      <c r="M1243" s="33"/>
      <c r="N1243" s="33"/>
      <c r="O1243" s="33"/>
      <c r="P1243" s="33"/>
      <c r="Q1243" s="33"/>
      <c r="R1243" s="33"/>
      <c r="S1243" s="33"/>
      <c r="T1243" s="33"/>
      <c r="U1243" s="33"/>
      <c r="V1243" s="33"/>
      <c r="W1243" s="33"/>
      <c r="X1243" s="33"/>
      <c r="Y1243" s="33"/>
      <c r="Z1243" s="33"/>
      <c r="AA1243" s="33"/>
      <c r="AB1243" s="33"/>
      <c r="AC1243" s="33"/>
      <c r="AD1243" s="33"/>
      <c r="AE1243" s="33"/>
      <c r="AF1243" s="33"/>
      <c r="AG1243" s="33"/>
      <c r="AH1243" s="33"/>
      <c r="AI1243" s="2"/>
      <c r="AK1243" s="3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48"/>
      <c r="BL1243" s="3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  <c r="BY1243" s="2"/>
      <c r="BZ1243" s="2"/>
      <c r="CA1243" s="2"/>
      <c r="CB1243" s="2"/>
      <c r="CC1243" s="2"/>
      <c r="CD1243" s="2"/>
      <c r="CE1243" s="2"/>
      <c r="CF1243" s="2"/>
      <c r="CG1243" s="2"/>
      <c r="CH1243" s="2"/>
      <c r="CI1243" s="2"/>
      <c r="CJ1243" s="2"/>
      <c r="CK1243" s="2"/>
    </row>
    <row r="1244" spans="1:89" ht="12.75" customHeight="1" x14ac:dyDescent="0.35">
      <c r="A1244" s="15">
        <f t="shared" si="82"/>
        <v>44221</v>
      </c>
      <c r="B1244" s="107">
        <v>15166281</v>
      </c>
      <c r="C1244" s="4">
        <f t="shared" si="83"/>
        <v>631928.375</v>
      </c>
      <c r="D1244">
        <f t="shared" si="84"/>
        <v>2021</v>
      </c>
      <c r="E1244">
        <f t="shared" si="85"/>
        <v>1</v>
      </c>
      <c r="F1244" s="33">
        <v>10190</v>
      </c>
      <c r="G1244" s="33" t="s">
        <v>29</v>
      </c>
      <c r="H1244" s="33">
        <v>24</v>
      </c>
      <c r="I1244" s="33" t="s">
        <v>74</v>
      </c>
      <c r="J1244" s="34">
        <v>44221</v>
      </c>
      <c r="K1244" s="33"/>
      <c r="L1244" s="33"/>
      <c r="M1244" s="33"/>
      <c r="N1244" s="33"/>
      <c r="O1244" s="33"/>
      <c r="P1244" s="33"/>
      <c r="Q1244" s="33"/>
      <c r="R1244" s="33"/>
      <c r="S1244" s="33"/>
      <c r="T1244" s="33"/>
      <c r="U1244" s="33"/>
      <c r="V1244" s="33"/>
      <c r="W1244" s="33"/>
      <c r="X1244" s="33"/>
      <c r="Y1244" s="33"/>
      <c r="Z1244" s="33"/>
      <c r="AA1244" s="33"/>
      <c r="AB1244" s="33"/>
      <c r="AC1244" s="33"/>
      <c r="AD1244" s="33"/>
      <c r="AE1244" s="33"/>
      <c r="AF1244" s="33"/>
      <c r="AG1244" s="33"/>
      <c r="AH1244" s="33"/>
      <c r="AI1244" s="2"/>
      <c r="AK1244" s="3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48"/>
      <c r="BL1244" s="3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  <c r="BY1244" s="2"/>
      <c r="BZ1244" s="2"/>
      <c r="CA1244" s="2"/>
      <c r="CB1244" s="2"/>
      <c r="CC1244" s="2"/>
      <c r="CD1244" s="2"/>
      <c r="CE1244" s="2"/>
      <c r="CF1244" s="2"/>
      <c r="CG1244" s="2"/>
      <c r="CH1244" s="2"/>
      <c r="CI1244" s="2"/>
      <c r="CJ1244" s="2"/>
      <c r="CK1244" s="2"/>
    </row>
    <row r="1245" spans="1:89" ht="12.75" customHeight="1" x14ac:dyDescent="0.35">
      <c r="A1245" s="15">
        <f t="shared" si="82"/>
        <v>44222</v>
      </c>
      <c r="B1245" s="107">
        <v>15004549</v>
      </c>
      <c r="C1245" s="4">
        <f t="shared" si="83"/>
        <v>625189.54166666663</v>
      </c>
      <c r="D1245">
        <f t="shared" si="84"/>
        <v>2021</v>
      </c>
      <c r="E1245">
        <f t="shared" si="85"/>
        <v>1</v>
      </c>
      <c r="F1245" s="33">
        <v>10190</v>
      </c>
      <c r="G1245" s="33" t="s">
        <v>29</v>
      </c>
      <c r="H1245" s="33">
        <v>24</v>
      </c>
      <c r="I1245" s="33" t="s">
        <v>74</v>
      </c>
      <c r="J1245" s="34">
        <v>44222</v>
      </c>
      <c r="K1245" s="33"/>
      <c r="L1245" s="33"/>
      <c r="M1245" s="33"/>
      <c r="N1245" s="33"/>
      <c r="O1245" s="33"/>
      <c r="P1245" s="33"/>
      <c r="Q1245" s="33"/>
      <c r="R1245" s="33"/>
      <c r="S1245" s="33"/>
      <c r="T1245" s="33"/>
      <c r="U1245" s="33"/>
      <c r="V1245" s="33"/>
      <c r="W1245" s="33"/>
      <c r="X1245" s="33"/>
      <c r="Y1245" s="33"/>
      <c r="Z1245" s="33"/>
      <c r="AA1245" s="33"/>
      <c r="AB1245" s="33"/>
      <c r="AC1245" s="33"/>
      <c r="AD1245" s="33"/>
      <c r="AE1245" s="33"/>
      <c r="AF1245" s="33"/>
      <c r="AG1245" s="33"/>
      <c r="AH1245" s="33"/>
      <c r="AI1245" s="2"/>
      <c r="AK1245" s="3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48"/>
      <c r="BL1245" s="3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  <c r="BY1245" s="2"/>
      <c r="BZ1245" s="2"/>
      <c r="CA1245" s="2"/>
      <c r="CB1245" s="2"/>
      <c r="CC1245" s="2"/>
      <c r="CD1245" s="2"/>
      <c r="CE1245" s="2"/>
      <c r="CF1245" s="2"/>
      <c r="CG1245" s="2"/>
      <c r="CH1245" s="2"/>
      <c r="CI1245" s="2"/>
      <c r="CJ1245" s="2"/>
      <c r="CK1245" s="2"/>
    </row>
    <row r="1246" spans="1:89" ht="12.75" customHeight="1" x14ac:dyDescent="0.35">
      <c r="A1246" s="15">
        <f t="shared" si="82"/>
        <v>44223</v>
      </c>
      <c r="B1246" s="107">
        <v>14910121</v>
      </c>
      <c r="C1246" s="4">
        <f t="shared" si="83"/>
        <v>621255.04166666663</v>
      </c>
      <c r="D1246">
        <f t="shared" si="84"/>
        <v>2021</v>
      </c>
      <c r="E1246">
        <f t="shared" si="85"/>
        <v>1</v>
      </c>
      <c r="F1246" s="33">
        <v>10190</v>
      </c>
      <c r="G1246" s="33" t="s">
        <v>29</v>
      </c>
      <c r="H1246" s="33">
        <v>24</v>
      </c>
      <c r="I1246" s="33" t="s">
        <v>74</v>
      </c>
      <c r="J1246" s="34">
        <v>44223</v>
      </c>
      <c r="K1246" s="33"/>
      <c r="L1246" s="33"/>
      <c r="M1246" s="33"/>
      <c r="N1246" s="33"/>
      <c r="O1246" s="33"/>
      <c r="P1246" s="33"/>
      <c r="Q1246" s="33"/>
      <c r="R1246" s="33"/>
      <c r="S1246" s="33"/>
      <c r="T1246" s="33"/>
      <c r="U1246" s="33"/>
      <c r="V1246" s="33"/>
      <c r="W1246" s="33"/>
      <c r="X1246" s="33"/>
      <c r="Y1246" s="33"/>
      <c r="Z1246" s="33"/>
      <c r="AA1246" s="33"/>
      <c r="AB1246" s="33"/>
      <c r="AC1246" s="33"/>
      <c r="AD1246" s="33"/>
      <c r="AE1246" s="33"/>
      <c r="AF1246" s="33"/>
      <c r="AG1246" s="33"/>
      <c r="AH1246" s="33"/>
      <c r="AI1246" s="2"/>
      <c r="AK1246" s="3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  <c r="AY1246" s="2"/>
      <c r="AZ1246" s="2"/>
      <c r="BA1246" s="2"/>
      <c r="BB1246" s="2"/>
      <c r="BC1246" s="2"/>
      <c r="BD1246" s="2"/>
      <c r="BE1246" s="2"/>
      <c r="BF1246" s="2"/>
      <c r="BG1246" s="2"/>
      <c r="BH1246" s="2"/>
      <c r="BI1246" s="2"/>
      <c r="BJ1246" s="2"/>
      <c r="BK1246" s="48"/>
      <c r="BL1246" s="3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  <c r="BY1246" s="2"/>
      <c r="BZ1246" s="2"/>
      <c r="CA1246" s="2"/>
      <c r="CB1246" s="2"/>
      <c r="CC1246" s="2"/>
      <c r="CD1246" s="2"/>
      <c r="CE1246" s="2"/>
      <c r="CF1246" s="2"/>
      <c r="CG1246" s="2"/>
      <c r="CH1246" s="2"/>
      <c r="CI1246" s="2"/>
      <c r="CJ1246" s="2"/>
      <c r="CK1246" s="2"/>
    </row>
    <row r="1247" spans="1:89" ht="12.75" customHeight="1" x14ac:dyDescent="0.35">
      <c r="A1247" s="15">
        <f t="shared" si="82"/>
        <v>44224</v>
      </c>
      <c r="B1247" s="107">
        <v>14635330</v>
      </c>
      <c r="C1247" s="4">
        <f t="shared" si="83"/>
        <v>609805.41666666663</v>
      </c>
      <c r="D1247">
        <f t="shared" si="84"/>
        <v>2021</v>
      </c>
      <c r="E1247">
        <f t="shared" si="85"/>
        <v>1</v>
      </c>
      <c r="F1247" s="33">
        <v>10190</v>
      </c>
      <c r="G1247" s="33" t="s">
        <v>29</v>
      </c>
      <c r="H1247" s="33">
        <v>24</v>
      </c>
      <c r="I1247" s="33" t="s">
        <v>74</v>
      </c>
      <c r="J1247" s="34">
        <v>44224</v>
      </c>
      <c r="K1247" s="33"/>
      <c r="L1247" s="33"/>
      <c r="M1247" s="33"/>
      <c r="N1247" s="33"/>
      <c r="O1247" s="33"/>
      <c r="P1247" s="33"/>
      <c r="Q1247" s="33"/>
      <c r="R1247" s="33"/>
      <c r="S1247" s="33"/>
      <c r="T1247" s="33"/>
      <c r="U1247" s="33"/>
      <c r="V1247" s="33"/>
      <c r="W1247" s="33"/>
      <c r="X1247" s="33"/>
      <c r="Y1247" s="33"/>
      <c r="Z1247" s="33"/>
      <c r="AA1247" s="33"/>
      <c r="AB1247" s="33"/>
      <c r="AC1247" s="33"/>
      <c r="AD1247" s="33"/>
      <c r="AE1247" s="33"/>
      <c r="AF1247" s="33"/>
      <c r="AG1247" s="33"/>
      <c r="AH1247" s="33"/>
      <c r="AI1247" s="2"/>
      <c r="AK1247" s="3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  <c r="AY1247" s="2"/>
      <c r="AZ1247" s="2"/>
      <c r="BA1247" s="2"/>
      <c r="BB1247" s="2"/>
      <c r="BC1247" s="2"/>
      <c r="BD1247" s="2"/>
      <c r="BE1247" s="2"/>
      <c r="BF1247" s="2"/>
      <c r="BG1247" s="2"/>
      <c r="BH1247" s="2"/>
      <c r="BI1247" s="2"/>
      <c r="BJ1247" s="2"/>
      <c r="BK1247" s="48"/>
      <c r="BL1247" s="3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  <c r="BY1247" s="2"/>
      <c r="BZ1247" s="2"/>
      <c r="CA1247" s="2"/>
      <c r="CB1247" s="2"/>
      <c r="CC1247" s="2"/>
      <c r="CD1247" s="2"/>
      <c r="CE1247" s="2"/>
      <c r="CF1247" s="2"/>
      <c r="CG1247" s="2"/>
      <c r="CH1247" s="2"/>
      <c r="CI1247" s="2"/>
      <c r="CJ1247" s="2"/>
      <c r="CK1247" s="2"/>
    </row>
    <row r="1248" spans="1:89" ht="12.75" customHeight="1" x14ac:dyDescent="0.35">
      <c r="A1248" s="15">
        <f t="shared" si="82"/>
        <v>44225</v>
      </c>
      <c r="B1248" s="107">
        <v>14781975</v>
      </c>
      <c r="C1248" s="4">
        <f t="shared" si="83"/>
        <v>615915.625</v>
      </c>
      <c r="D1248">
        <f t="shared" si="84"/>
        <v>2021</v>
      </c>
      <c r="E1248">
        <f t="shared" si="85"/>
        <v>1</v>
      </c>
      <c r="F1248" s="33">
        <v>10190</v>
      </c>
      <c r="G1248" s="33" t="s">
        <v>29</v>
      </c>
      <c r="H1248" s="33">
        <v>24</v>
      </c>
      <c r="I1248" s="33" t="s">
        <v>74</v>
      </c>
      <c r="J1248" s="34">
        <v>44225</v>
      </c>
      <c r="K1248" s="33"/>
      <c r="L1248" s="33"/>
      <c r="M1248" s="33"/>
      <c r="N1248" s="33"/>
      <c r="O1248" s="33"/>
      <c r="P1248" s="33"/>
      <c r="Q1248" s="33"/>
      <c r="R1248" s="33"/>
      <c r="S1248" s="33"/>
      <c r="T1248" s="33"/>
      <c r="U1248" s="33"/>
      <c r="V1248" s="33"/>
      <c r="W1248" s="33"/>
      <c r="X1248" s="33"/>
      <c r="Y1248" s="33"/>
      <c r="Z1248" s="33"/>
      <c r="AA1248" s="33"/>
      <c r="AB1248" s="33"/>
      <c r="AC1248" s="33"/>
      <c r="AD1248" s="33"/>
      <c r="AE1248" s="33"/>
      <c r="AF1248" s="33"/>
      <c r="AG1248" s="33"/>
      <c r="AH1248" s="33"/>
      <c r="AI1248" s="2"/>
      <c r="AK1248" s="3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  <c r="AY1248" s="2"/>
      <c r="AZ1248" s="2"/>
      <c r="BA1248" s="2"/>
      <c r="BB1248" s="2"/>
      <c r="BC1248" s="2"/>
      <c r="BD1248" s="2"/>
      <c r="BE1248" s="2"/>
      <c r="BF1248" s="2"/>
      <c r="BG1248" s="2"/>
      <c r="BH1248" s="2"/>
      <c r="BI1248" s="2"/>
      <c r="BJ1248" s="2"/>
      <c r="BK1248" s="48"/>
      <c r="BL1248" s="3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  <c r="BY1248" s="2"/>
      <c r="BZ1248" s="2"/>
      <c r="CA1248" s="2"/>
      <c r="CB1248" s="2"/>
      <c r="CC1248" s="2"/>
      <c r="CD1248" s="2"/>
      <c r="CE1248" s="2"/>
      <c r="CF1248" s="2"/>
      <c r="CG1248" s="2"/>
      <c r="CH1248" s="2"/>
      <c r="CI1248" s="2"/>
      <c r="CJ1248" s="2"/>
      <c r="CK1248" s="2"/>
    </row>
    <row r="1249" spans="1:89" ht="12.75" customHeight="1" x14ac:dyDescent="0.35">
      <c r="A1249" s="15">
        <f t="shared" ref="A1249:A1312" si="86">J1249</f>
        <v>44226</v>
      </c>
      <c r="B1249" s="107">
        <v>14234532</v>
      </c>
      <c r="C1249" s="4">
        <f t="shared" ref="C1249:C1312" si="87">B1249/H1249</f>
        <v>593105.5</v>
      </c>
      <c r="D1249">
        <f t="shared" ref="D1249:D1312" si="88">YEAR(J1249)</f>
        <v>2021</v>
      </c>
      <c r="E1249">
        <f t="shared" ref="E1249:E1312" si="89">MONTH(J1249)</f>
        <v>1</v>
      </c>
      <c r="F1249" s="33">
        <v>10190</v>
      </c>
      <c r="G1249" s="33" t="s">
        <v>29</v>
      </c>
      <c r="H1249" s="33">
        <v>24</v>
      </c>
      <c r="I1249" s="33" t="s">
        <v>74</v>
      </c>
      <c r="J1249" s="34">
        <v>44226</v>
      </c>
      <c r="K1249" s="33"/>
      <c r="L1249" s="33"/>
      <c r="M1249" s="33"/>
      <c r="N1249" s="33"/>
      <c r="O1249" s="33"/>
      <c r="P1249" s="33"/>
      <c r="Q1249" s="33"/>
      <c r="R1249" s="33"/>
      <c r="S1249" s="33"/>
      <c r="T1249" s="33"/>
      <c r="U1249" s="33"/>
      <c r="V1249" s="33"/>
      <c r="W1249" s="33"/>
      <c r="X1249" s="33"/>
      <c r="Y1249" s="33"/>
      <c r="Z1249" s="33"/>
      <c r="AA1249" s="33"/>
      <c r="AB1249" s="33"/>
      <c r="AC1249" s="33"/>
      <c r="AD1249" s="33"/>
      <c r="AE1249" s="33"/>
      <c r="AF1249" s="33"/>
      <c r="AG1249" s="33"/>
      <c r="AH1249" s="33"/>
      <c r="AI1249" s="2"/>
      <c r="AK1249" s="3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  <c r="AY1249" s="2"/>
      <c r="AZ1249" s="2"/>
      <c r="BA1249" s="2"/>
      <c r="BB1249" s="2"/>
      <c r="BC1249" s="2"/>
      <c r="BD1249" s="2"/>
      <c r="BE1249" s="2"/>
      <c r="BF1249" s="2"/>
      <c r="BG1249" s="2"/>
      <c r="BH1249" s="2"/>
      <c r="BI1249" s="2"/>
      <c r="BJ1249" s="2"/>
      <c r="BK1249" s="48"/>
      <c r="BL1249" s="3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  <c r="BY1249" s="2"/>
      <c r="BZ1249" s="2"/>
      <c r="CA1249" s="2"/>
      <c r="CB1249" s="2"/>
      <c r="CC1249" s="2"/>
      <c r="CD1249" s="2"/>
      <c r="CE1249" s="2"/>
      <c r="CF1249" s="2"/>
      <c r="CG1249" s="2"/>
      <c r="CH1249" s="2"/>
      <c r="CI1249" s="2"/>
      <c r="CJ1249" s="2"/>
      <c r="CK1249" s="2"/>
    </row>
    <row r="1250" spans="1:89" ht="12.75" customHeight="1" x14ac:dyDescent="0.35">
      <c r="A1250" s="15">
        <f t="shared" si="86"/>
        <v>44227</v>
      </c>
      <c r="B1250" s="107">
        <v>13869064</v>
      </c>
      <c r="C1250" s="4">
        <f t="shared" si="87"/>
        <v>577877.66666666663</v>
      </c>
      <c r="D1250">
        <f t="shared" si="88"/>
        <v>2021</v>
      </c>
      <c r="E1250">
        <f t="shared" si="89"/>
        <v>1</v>
      </c>
      <c r="F1250" s="33">
        <v>10190</v>
      </c>
      <c r="G1250" s="33" t="s">
        <v>29</v>
      </c>
      <c r="H1250" s="33">
        <v>24</v>
      </c>
      <c r="I1250" s="33" t="s">
        <v>74</v>
      </c>
      <c r="J1250" s="34">
        <v>44227</v>
      </c>
      <c r="K1250" s="33"/>
      <c r="L1250" s="33"/>
      <c r="M1250" s="33"/>
      <c r="N1250" s="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  <c r="Z1250" s="33"/>
      <c r="AA1250" s="33"/>
      <c r="AB1250" s="33"/>
      <c r="AC1250" s="33"/>
      <c r="AD1250" s="33"/>
      <c r="AE1250" s="33"/>
      <c r="AF1250" s="33"/>
      <c r="AG1250" s="33"/>
      <c r="AH1250" s="33"/>
      <c r="AI1250" s="2"/>
      <c r="AK1250" s="3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  <c r="AY1250" s="2"/>
      <c r="AZ1250" s="2"/>
      <c r="BA1250" s="2"/>
      <c r="BB1250" s="2"/>
      <c r="BC1250" s="2"/>
      <c r="BD1250" s="2"/>
      <c r="BE1250" s="2"/>
      <c r="BF1250" s="2"/>
      <c r="BG1250" s="2"/>
      <c r="BH1250" s="2"/>
      <c r="BI1250" s="2"/>
      <c r="BJ1250" s="2"/>
      <c r="BK1250" s="48"/>
      <c r="BL1250" s="3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  <c r="BY1250" s="2"/>
      <c r="BZ1250" s="2"/>
      <c r="CA1250" s="2"/>
      <c r="CB1250" s="2"/>
      <c r="CC1250" s="2"/>
      <c r="CD1250" s="2"/>
      <c r="CE1250" s="2"/>
      <c r="CF1250" s="2"/>
      <c r="CG1250" s="2"/>
      <c r="CH1250" s="2"/>
      <c r="CI1250" s="2"/>
      <c r="CJ1250" s="2"/>
      <c r="CK1250" s="2"/>
    </row>
    <row r="1251" spans="1:89" ht="12.75" customHeight="1" x14ac:dyDescent="0.35">
      <c r="A1251" s="15">
        <f t="shared" si="86"/>
        <v>44228</v>
      </c>
      <c r="B1251" s="107">
        <v>13797778</v>
      </c>
      <c r="C1251" s="4">
        <f t="shared" si="87"/>
        <v>574907.41666666663</v>
      </c>
      <c r="D1251">
        <f t="shared" si="88"/>
        <v>2021</v>
      </c>
      <c r="E1251">
        <f t="shared" si="89"/>
        <v>2</v>
      </c>
      <c r="F1251" s="33">
        <v>10190</v>
      </c>
      <c r="G1251" s="33" t="s">
        <v>29</v>
      </c>
      <c r="H1251" s="33">
        <v>24</v>
      </c>
      <c r="I1251" s="33" t="s">
        <v>74</v>
      </c>
      <c r="J1251" s="34">
        <v>44228</v>
      </c>
      <c r="K1251" s="33"/>
      <c r="L1251" s="33"/>
      <c r="M1251" s="33"/>
      <c r="N1251" s="33"/>
      <c r="O1251" s="33"/>
      <c r="P1251" s="33"/>
      <c r="Q1251" s="33"/>
      <c r="R1251" s="33"/>
      <c r="S1251" s="33"/>
      <c r="T1251" s="33"/>
      <c r="U1251" s="33"/>
      <c r="V1251" s="33"/>
      <c r="W1251" s="33"/>
      <c r="X1251" s="33"/>
      <c r="Y1251" s="33"/>
      <c r="Z1251" s="33"/>
      <c r="AA1251" s="33"/>
      <c r="AB1251" s="33"/>
      <c r="AC1251" s="33"/>
      <c r="AD1251" s="33"/>
      <c r="AE1251" s="33"/>
      <c r="AF1251" s="33"/>
      <c r="AG1251" s="33"/>
      <c r="AH1251" s="33"/>
      <c r="AI1251" s="2"/>
      <c r="AK1251" s="3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"/>
      <c r="BA1251" s="2"/>
      <c r="BB1251" s="2"/>
      <c r="BC1251" s="2"/>
      <c r="BD1251" s="2"/>
      <c r="BE1251" s="2"/>
      <c r="BF1251" s="2"/>
      <c r="BG1251" s="2"/>
      <c r="BH1251" s="2"/>
      <c r="BI1251" s="2"/>
      <c r="BJ1251" s="2"/>
      <c r="BK1251" s="48"/>
      <c r="BL1251" s="3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  <c r="BY1251" s="2"/>
      <c r="BZ1251" s="2"/>
      <c r="CA1251" s="2"/>
      <c r="CB1251" s="2"/>
      <c r="CC1251" s="2"/>
      <c r="CD1251" s="2"/>
      <c r="CE1251" s="2"/>
      <c r="CF1251" s="2"/>
      <c r="CG1251" s="2"/>
      <c r="CH1251" s="2"/>
      <c r="CI1251" s="2"/>
      <c r="CJ1251" s="2"/>
      <c r="CK1251" s="2"/>
    </row>
    <row r="1252" spans="1:89" ht="12.75" customHeight="1" x14ac:dyDescent="0.35">
      <c r="A1252" s="15">
        <f t="shared" si="86"/>
        <v>44229</v>
      </c>
      <c r="B1252" s="107">
        <v>14001984</v>
      </c>
      <c r="C1252" s="4">
        <f t="shared" si="87"/>
        <v>583416</v>
      </c>
      <c r="D1252">
        <f t="shared" si="88"/>
        <v>2021</v>
      </c>
      <c r="E1252">
        <f t="shared" si="89"/>
        <v>2</v>
      </c>
      <c r="F1252" s="33">
        <v>10190</v>
      </c>
      <c r="G1252" s="33" t="s">
        <v>29</v>
      </c>
      <c r="H1252" s="33">
        <v>24</v>
      </c>
      <c r="I1252" s="33" t="s">
        <v>74</v>
      </c>
      <c r="J1252" s="34">
        <v>44229</v>
      </c>
      <c r="K1252" s="33"/>
      <c r="L1252" s="33"/>
      <c r="M1252" s="33"/>
      <c r="N1252" s="33"/>
      <c r="O1252" s="33"/>
      <c r="P1252" s="33"/>
      <c r="Q1252" s="33"/>
      <c r="R1252" s="33"/>
      <c r="S1252" s="33"/>
      <c r="T1252" s="33"/>
      <c r="U1252" s="33"/>
      <c r="V1252" s="33"/>
      <c r="W1252" s="33"/>
      <c r="X1252" s="33"/>
      <c r="Y1252" s="33"/>
      <c r="Z1252" s="33"/>
      <c r="AA1252" s="33"/>
      <c r="AB1252" s="33"/>
      <c r="AC1252" s="33"/>
      <c r="AD1252" s="33"/>
      <c r="AE1252" s="33"/>
      <c r="AF1252" s="33"/>
      <c r="AG1252" s="33"/>
      <c r="AH1252" s="33"/>
      <c r="AI1252" s="2"/>
      <c r="AK1252" s="3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"/>
      <c r="BA1252" s="2"/>
      <c r="BB1252" s="2"/>
      <c r="BC1252" s="2"/>
      <c r="BD1252" s="2"/>
      <c r="BE1252" s="2"/>
      <c r="BF1252" s="2"/>
      <c r="BG1252" s="2"/>
      <c r="BH1252" s="2"/>
      <c r="BI1252" s="2"/>
      <c r="BJ1252" s="2"/>
      <c r="BK1252" s="48"/>
      <c r="BL1252" s="3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  <c r="BY1252" s="2"/>
      <c r="BZ1252" s="2"/>
      <c r="CA1252" s="2"/>
      <c r="CB1252" s="2"/>
      <c r="CC1252" s="2"/>
      <c r="CD1252" s="2"/>
      <c r="CE1252" s="2"/>
      <c r="CF1252" s="2"/>
      <c r="CG1252" s="2"/>
      <c r="CH1252" s="2"/>
      <c r="CI1252" s="2"/>
      <c r="CJ1252" s="2"/>
      <c r="CK1252" s="2"/>
    </row>
    <row r="1253" spans="1:89" ht="12.75" customHeight="1" x14ac:dyDescent="0.35">
      <c r="A1253" s="15">
        <f t="shared" si="86"/>
        <v>44230</v>
      </c>
      <c r="B1253" s="107">
        <v>14375068</v>
      </c>
      <c r="C1253" s="4">
        <f t="shared" si="87"/>
        <v>598961.16666666663</v>
      </c>
      <c r="D1253">
        <f t="shared" si="88"/>
        <v>2021</v>
      </c>
      <c r="E1253">
        <f t="shared" si="89"/>
        <v>2</v>
      </c>
      <c r="F1253" s="33">
        <v>10190</v>
      </c>
      <c r="G1253" s="33" t="s">
        <v>29</v>
      </c>
      <c r="H1253" s="33">
        <v>24</v>
      </c>
      <c r="I1253" s="33" t="s">
        <v>74</v>
      </c>
      <c r="J1253" s="34">
        <v>44230</v>
      </c>
      <c r="K1253" s="33"/>
      <c r="L1253" s="33"/>
      <c r="M1253" s="33"/>
      <c r="N1253" s="33"/>
      <c r="O1253" s="33"/>
      <c r="P1253" s="33"/>
      <c r="Q1253" s="33"/>
      <c r="R1253" s="33"/>
      <c r="S1253" s="33"/>
      <c r="T1253" s="33"/>
      <c r="U1253" s="33"/>
      <c r="V1253" s="33"/>
      <c r="W1253" s="33"/>
      <c r="X1253" s="33"/>
      <c r="Y1253" s="33"/>
      <c r="Z1253" s="33"/>
      <c r="AA1253" s="33"/>
      <c r="AB1253" s="33"/>
      <c r="AC1253" s="33"/>
      <c r="AD1253" s="33"/>
      <c r="AE1253" s="33"/>
      <c r="AF1253" s="33"/>
      <c r="AG1253" s="33"/>
      <c r="AH1253" s="33"/>
      <c r="AI1253" s="2"/>
      <c r="AK1253" s="3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"/>
      <c r="BA1253" s="2"/>
      <c r="BB1253" s="2"/>
      <c r="BC1253" s="2"/>
      <c r="BD1253" s="2"/>
      <c r="BE1253" s="2"/>
      <c r="BF1253" s="2"/>
      <c r="BG1253" s="2"/>
      <c r="BH1253" s="2"/>
      <c r="BI1253" s="2"/>
      <c r="BJ1253" s="2"/>
      <c r="BK1253" s="48"/>
      <c r="BL1253" s="3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  <c r="BY1253" s="2"/>
      <c r="BZ1253" s="2"/>
      <c r="CA1253" s="2"/>
      <c r="CB1253" s="2"/>
      <c r="CC1253" s="2"/>
      <c r="CD1253" s="2"/>
      <c r="CE1253" s="2"/>
      <c r="CF1253" s="2"/>
      <c r="CG1253" s="2"/>
      <c r="CH1253" s="2"/>
      <c r="CI1253" s="2"/>
      <c r="CJ1253" s="2"/>
      <c r="CK1253" s="2"/>
    </row>
    <row r="1254" spans="1:89" ht="12.75" customHeight="1" x14ac:dyDescent="0.35">
      <c r="A1254" s="15">
        <f t="shared" si="86"/>
        <v>44231</v>
      </c>
      <c r="B1254" s="107">
        <v>14253459</v>
      </c>
      <c r="C1254" s="4">
        <f t="shared" si="87"/>
        <v>593894.125</v>
      </c>
      <c r="D1254">
        <f t="shared" si="88"/>
        <v>2021</v>
      </c>
      <c r="E1254">
        <f t="shared" si="89"/>
        <v>2</v>
      </c>
      <c r="F1254" s="33">
        <v>10190</v>
      </c>
      <c r="G1254" s="33" t="s">
        <v>29</v>
      </c>
      <c r="H1254" s="33">
        <v>24</v>
      </c>
      <c r="I1254" s="33" t="s">
        <v>74</v>
      </c>
      <c r="J1254" s="34">
        <v>44231</v>
      </c>
      <c r="K1254" s="33"/>
      <c r="L1254" s="33"/>
      <c r="M1254" s="33"/>
      <c r="N1254" s="33"/>
      <c r="O1254" s="33"/>
      <c r="P1254" s="33"/>
      <c r="Q1254" s="33"/>
      <c r="R1254" s="33"/>
      <c r="S1254" s="33"/>
      <c r="T1254" s="33"/>
      <c r="U1254" s="33"/>
      <c r="V1254" s="33"/>
      <c r="W1254" s="33"/>
      <c r="X1254" s="33"/>
      <c r="Y1254" s="33"/>
      <c r="Z1254" s="33"/>
      <c r="AA1254" s="33"/>
      <c r="AB1254" s="33"/>
      <c r="AC1254" s="33"/>
      <c r="AD1254" s="33"/>
      <c r="AE1254" s="33"/>
      <c r="AF1254" s="33"/>
      <c r="AG1254" s="33"/>
      <c r="AH1254" s="33"/>
      <c r="AI1254" s="2"/>
      <c r="AK1254" s="3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"/>
      <c r="BA1254" s="2"/>
      <c r="BB1254" s="2"/>
      <c r="BC1254" s="2"/>
      <c r="BD1254" s="2"/>
      <c r="BE1254" s="2"/>
      <c r="BF1254" s="2"/>
      <c r="BG1254" s="2"/>
      <c r="BH1254" s="2"/>
      <c r="BI1254" s="2"/>
      <c r="BJ1254" s="2"/>
      <c r="BK1254" s="48"/>
      <c r="BL1254" s="3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  <c r="BY1254" s="2"/>
      <c r="BZ1254" s="2"/>
      <c r="CA1254" s="2"/>
      <c r="CB1254" s="2"/>
      <c r="CC1254" s="2"/>
      <c r="CD1254" s="2"/>
      <c r="CE1254" s="2"/>
      <c r="CF1254" s="2"/>
      <c r="CG1254" s="2"/>
      <c r="CH1254" s="2"/>
      <c r="CI1254" s="2"/>
      <c r="CJ1254" s="2"/>
      <c r="CK1254" s="2"/>
    </row>
    <row r="1255" spans="1:89" ht="12.75" customHeight="1" x14ac:dyDescent="0.35">
      <c r="A1255" s="15">
        <f t="shared" si="86"/>
        <v>44232</v>
      </c>
      <c r="B1255" s="107">
        <v>13526919</v>
      </c>
      <c r="C1255" s="4">
        <f t="shared" si="87"/>
        <v>563621.625</v>
      </c>
      <c r="D1255">
        <f t="shared" si="88"/>
        <v>2021</v>
      </c>
      <c r="E1255">
        <f t="shared" si="89"/>
        <v>2</v>
      </c>
      <c r="F1255" s="33">
        <v>10190</v>
      </c>
      <c r="G1255" s="33" t="s">
        <v>29</v>
      </c>
      <c r="H1255" s="33">
        <v>24</v>
      </c>
      <c r="I1255" s="33" t="s">
        <v>74</v>
      </c>
      <c r="J1255" s="34">
        <v>44232</v>
      </c>
      <c r="K1255" s="33"/>
      <c r="L1255" s="33"/>
      <c r="M1255" s="33"/>
      <c r="N1255" s="33"/>
      <c r="O1255" s="33"/>
      <c r="P1255" s="33"/>
      <c r="Q1255" s="33"/>
      <c r="R1255" s="33"/>
      <c r="S1255" s="33"/>
      <c r="T1255" s="33"/>
      <c r="U1255" s="33"/>
      <c r="V1255" s="33"/>
      <c r="W1255" s="33"/>
      <c r="X1255" s="33"/>
      <c r="Y1255" s="33"/>
      <c r="Z1255" s="33"/>
      <c r="AA1255" s="33"/>
      <c r="AB1255" s="33"/>
      <c r="AC1255" s="33"/>
      <c r="AD1255" s="33"/>
      <c r="AE1255" s="33"/>
      <c r="AF1255" s="33"/>
      <c r="AG1255" s="33"/>
      <c r="AH1255" s="33"/>
      <c r="AI1255" s="2"/>
      <c r="AK1255" s="3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"/>
      <c r="BA1255" s="2"/>
      <c r="BB1255" s="2"/>
      <c r="BC1255" s="2"/>
      <c r="BD1255" s="2"/>
      <c r="BE1255" s="2"/>
      <c r="BF1255" s="2"/>
      <c r="BG1255" s="2"/>
      <c r="BH1255" s="2"/>
      <c r="BI1255" s="2"/>
      <c r="BJ1255" s="2"/>
      <c r="BK1255" s="48"/>
      <c r="BL1255" s="3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  <c r="BY1255" s="2"/>
      <c r="BZ1255" s="2"/>
      <c r="CA1255" s="2"/>
      <c r="CB1255" s="2"/>
      <c r="CC1255" s="2"/>
      <c r="CD1255" s="2"/>
      <c r="CE1255" s="2"/>
      <c r="CF1255" s="2"/>
      <c r="CG1255" s="2"/>
      <c r="CH1255" s="2"/>
      <c r="CI1255" s="2"/>
      <c r="CJ1255" s="2"/>
      <c r="CK1255" s="2"/>
    </row>
    <row r="1256" spans="1:89" ht="12.75" customHeight="1" x14ac:dyDescent="0.35">
      <c r="A1256" s="15">
        <f t="shared" si="86"/>
        <v>44233</v>
      </c>
      <c r="B1256" s="107">
        <v>13419398</v>
      </c>
      <c r="C1256" s="4">
        <f t="shared" si="87"/>
        <v>559141.58333333337</v>
      </c>
      <c r="D1256">
        <f t="shared" si="88"/>
        <v>2021</v>
      </c>
      <c r="E1256">
        <f t="shared" si="89"/>
        <v>2</v>
      </c>
      <c r="F1256" s="33">
        <v>10190</v>
      </c>
      <c r="G1256" s="33" t="s">
        <v>29</v>
      </c>
      <c r="H1256" s="33">
        <v>24</v>
      </c>
      <c r="I1256" s="33" t="s">
        <v>74</v>
      </c>
      <c r="J1256" s="34">
        <v>44233</v>
      </c>
      <c r="K1256" s="33"/>
      <c r="L1256" s="33"/>
      <c r="M1256" s="33"/>
      <c r="N1256" s="33"/>
      <c r="O1256" s="33"/>
      <c r="P1256" s="33"/>
      <c r="Q1256" s="33"/>
      <c r="R1256" s="33"/>
      <c r="S1256" s="33"/>
      <c r="T1256" s="33"/>
      <c r="U1256" s="33"/>
      <c r="V1256" s="33"/>
      <c r="W1256" s="33"/>
      <c r="X1256" s="33"/>
      <c r="Y1256" s="33"/>
      <c r="Z1256" s="33"/>
      <c r="AA1256" s="33"/>
      <c r="AB1256" s="33"/>
      <c r="AC1256" s="33"/>
      <c r="AD1256" s="33"/>
      <c r="AE1256" s="33"/>
      <c r="AF1256" s="33"/>
      <c r="AG1256" s="33"/>
      <c r="AH1256" s="33"/>
      <c r="AI1256" s="2"/>
      <c r="AK1256" s="3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"/>
      <c r="BA1256" s="2"/>
      <c r="BB1256" s="2"/>
      <c r="BC1256" s="2"/>
      <c r="BD1256" s="2"/>
      <c r="BE1256" s="2"/>
      <c r="BF1256" s="2"/>
      <c r="BG1256" s="2"/>
      <c r="BH1256" s="2"/>
      <c r="BI1256" s="2"/>
      <c r="BJ1256" s="2"/>
      <c r="BK1256" s="48"/>
      <c r="BL1256" s="3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  <c r="BY1256" s="2"/>
      <c r="BZ1256" s="2"/>
      <c r="CA1256" s="2"/>
      <c r="CB1256" s="2"/>
      <c r="CC1256" s="2"/>
      <c r="CD1256" s="2"/>
      <c r="CE1256" s="2"/>
      <c r="CF1256" s="2"/>
      <c r="CG1256" s="2"/>
      <c r="CH1256" s="2"/>
      <c r="CI1256" s="2"/>
      <c r="CJ1256" s="2"/>
      <c r="CK1256" s="2"/>
    </row>
    <row r="1257" spans="1:89" ht="12.75" customHeight="1" x14ac:dyDescent="0.35">
      <c r="A1257" s="15">
        <f t="shared" si="86"/>
        <v>44234</v>
      </c>
      <c r="B1257" s="107">
        <v>13587272</v>
      </c>
      <c r="C1257" s="4">
        <f t="shared" si="87"/>
        <v>566136.33333333337</v>
      </c>
      <c r="D1257">
        <f t="shared" si="88"/>
        <v>2021</v>
      </c>
      <c r="E1257">
        <f t="shared" si="89"/>
        <v>2</v>
      </c>
      <c r="F1257" s="33">
        <v>10190</v>
      </c>
      <c r="G1257" s="33" t="s">
        <v>29</v>
      </c>
      <c r="H1257" s="33">
        <v>24</v>
      </c>
      <c r="I1257" s="33" t="s">
        <v>74</v>
      </c>
      <c r="J1257" s="34">
        <v>44234</v>
      </c>
      <c r="K1257" s="33"/>
      <c r="L1257" s="33"/>
      <c r="M1257" s="33"/>
      <c r="N1257" s="33"/>
      <c r="O1257" s="33"/>
      <c r="P1257" s="33"/>
      <c r="Q1257" s="33"/>
      <c r="R1257" s="33"/>
      <c r="S1257" s="33"/>
      <c r="T1257" s="33"/>
      <c r="U1257" s="33"/>
      <c r="V1257" s="33"/>
      <c r="W1257" s="33"/>
      <c r="X1257" s="33"/>
      <c r="Y1257" s="33"/>
      <c r="Z1257" s="33"/>
      <c r="AA1257" s="33"/>
      <c r="AB1257" s="33"/>
      <c r="AC1257" s="33"/>
      <c r="AD1257" s="33"/>
      <c r="AE1257" s="33"/>
      <c r="AF1257" s="33"/>
      <c r="AG1257" s="33"/>
      <c r="AH1257" s="33"/>
      <c r="AI1257" s="2"/>
      <c r="AK1257" s="3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"/>
      <c r="BA1257" s="2"/>
      <c r="BB1257" s="2"/>
      <c r="BC1257" s="2"/>
      <c r="BD1257" s="2"/>
      <c r="BE1257" s="2"/>
      <c r="BF1257" s="2"/>
      <c r="BG1257" s="2"/>
      <c r="BH1257" s="2"/>
      <c r="BI1257" s="2"/>
      <c r="BJ1257" s="2"/>
      <c r="BK1257" s="48"/>
      <c r="BL1257" s="3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  <c r="BY1257" s="2"/>
      <c r="BZ1257" s="2"/>
      <c r="CA1257" s="2"/>
      <c r="CB1257" s="2"/>
      <c r="CC1257" s="2"/>
      <c r="CD1257" s="2"/>
      <c r="CE1257" s="2"/>
      <c r="CF1257" s="2"/>
      <c r="CG1257" s="2"/>
      <c r="CH1257" s="2"/>
      <c r="CI1257" s="2"/>
      <c r="CJ1257" s="2"/>
      <c r="CK1257" s="2"/>
    </row>
    <row r="1258" spans="1:89" ht="12.75" customHeight="1" x14ac:dyDescent="0.35">
      <c r="A1258" s="15">
        <f t="shared" si="86"/>
        <v>44235</v>
      </c>
      <c r="B1258" s="107">
        <v>14966864</v>
      </c>
      <c r="C1258" s="4">
        <f t="shared" si="87"/>
        <v>623619.33333333337</v>
      </c>
      <c r="D1258">
        <f t="shared" si="88"/>
        <v>2021</v>
      </c>
      <c r="E1258">
        <f t="shared" si="89"/>
        <v>2</v>
      </c>
      <c r="F1258" s="33">
        <v>10190</v>
      </c>
      <c r="G1258" s="33" t="s">
        <v>29</v>
      </c>
      <c r="H1258" s="33">
        <v>24</v>
      </c>
      <c r="I1258" s="33" t="s">
        <v>74</v>
      </c>
      <c r="J1258" s="34">
        <v>44235</v>
      </c>
      <c r="K1258" s="33"/>
      <c r="L1258" s="33"/>
      <c r="M1258" s="33"/>
      <c r="N1258" s="33"/>
      <c r="O1258" s="33"/>
      <c r="P1258" s="33"/>
      <c r="Q1258" s="33"/>
      <c r="R1258" s="33"/>
      <c r="S1258" s="33"/>
      <c r="T1258" s="33"/>
      <c r="U1258" s="33"/>
      <c r="V1258" s="33"/>
      <c r="W1258" s="33"/>
      <c r="X1258" s="33"/>
      <c r="Y1258" s="33"/>
      <c r="Z1258" s="33"/>
      <c r="AA1258" s="33"/>
      <c r="AB1258" s="33"/>
      <c r="AC1258" s="33"/>
      <c r="AD1258" s="33"/>
      <c r="AE1258" s="33"/>
      <c r="AF1258" s="33"/>
      <c r="AG1258" s="33"/>
      <c r="AH1258" s="33"/>
      <c r="AI1258" s="2"/>
      <c r="AK1258" s="3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"/>
      <c r="BA1258" s="2"/>
      <c r="BB1258" s="2"/>
      <c r="BC1258" s="2"/>
      <c r="BD1258" s="2"/>
      <c r="BE1258" s="2"/>
      <c r="BF1258" s="2"/>
      <c r="BG1258" s="2"/>
      <c r="BH1258" s="2"/>
      <c r="BI1258" s="2"/>
      <c r="BJ1258" s="2"/>
      <c r="BK1258" s="48"/>
      <c r="BL1258" s="3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  <c r="BY1258" s="2"/>
      <c r="BZ1258" s="2"/>
      <c r="CA1258" s="2"/>
      <c r="CB1258" s="2"/>
      <c r="CC1258" s="2"/>
      <c r="CD1258" s="2"/>
      <c r="CE1258" s="2"/>
      <c r="CF1258" s="2"/>
      <c r="CG1258" s="2"/>
      <c r="CH1258" s="2"/>
      <c r="CI1258" s="2"/>
      <c r="CJ1258" s="2"/>
      <c r="CK1258" s="2"/>
    </row>
    <row r="1259" spans="1:89" ht="12.75" customHeight="1" x14ac:dyDescent="0.35">
      <c r="A1259" s="15">
        <f t="shared" si="86"/>
        <v>44236</v>
      </c>
      <c r="B1259" s="107">
        <v>16050426</v>
      </c>
      <c r="C1259" s="4">
        <f t="shared" si="87"/>
        <v>668767.75</v>
      </c>
      <c r="D1259">
        <f t="shared" si="88"/>
        <v>2021</v>
      </c>
      <c r="E1259">
        <f t="shared" si="89"/>
        <v>2</v>
      </c>
      <c r="F1259" s="33">
        <v>10190</v>
      </c>
      <c r="G1259" s="33" t="s">
        <v>29</v>
      </c>
      <c r="H1259" s="33">
        <v>24</v>
      </c>
      <c r="I1259" s="33" t="s">
        <v>74</v>
      </c>
      <c r="J1259" s="34">
        <v>44236</v>
      </c>
      <c r="K1259" s="33"/>
      <c r="L1259" s="33"/>
      <c r="M1259" s="33"/>
      <c r="N1259" s="33"/>
      <c r="O1259" s="33"/>
      <c r="P1259" s="33"/>
      <c r="Q1259" s="33"/>
      <c r="R1259" s="33"/>
      <c r="S1259" s="33"/>
      <c r="T1259" s="33"/>
      <c r="U1259" s="33"/>
      <c r="V1259" s="33"/>
      <c r="W1259" s="33"/>
      <c r="X1259" s="33"/>
      <c r="Y1259" s="33"/>
      <c r="Z1259" s="33"/>
      <c r="AA1259" s="33"/>
      <c r="AB1259" s="33"/>
      <c r="AC1259" s="33"/>
      <c r="AD1259" s="33"/>
      <c r="AE1259" s="33"/>
      <c r="AF1259" s="33"/>
      <c r="AG1259" s="33"/>
      <c r="AH1259" s="33"/>
      <c r="AI1259" s="2"/>
      <c r="AK1259" s="3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"/>
      <c r="BA1259" s="2"/>
      <c r="BB1259" s="2"/>
      <c r="BC1259" s="2"/>
      <c r="BD1259" s="2"/>
      <c r="BE1259" s="2"/>
      <c r="BF1259" s="2"/>
      <c r="BG1259" s="2"/>
      <c r="BH1259" s="2"/>
      <c r="BI1259" s="2"/>
      <c r="BJ1259" s="2"/>
      <c r="BK1259" s="48"/>
      <c r="BL1259" s="3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  <c r="BY1259" s="2"/>
      <c r="BZ1259" s="2"/>
      <c r="CA1259" s="2"/>
      <c r="CB1259" s="2"/>
      <c r="CC1259" s="2"/>
      <c r="CD1259" s="2"/>
      <c r="CE1259" s="2"/>
      <c r="CF1259" s="2"/>
      <c r="CG1259" s="2"/>
      <c r="CH1259" s="2"/>
      <c r="CI1259" s="2"/>
      <c r="CJ1259" s="2"/>
      <c r="CK1259" s="2"/>
    </row>
    <row r="1260" spans="1:89" ht="12.75" customHeight="1" x14ac:dyDescent="0.35">
      <c r="A1260" s="15">
        <f t="shared" si="86"/>
        <v>44237</v>
      </c>
      <c r="B1260" s="107">
        <v>16511925</v>
      </c>
      <c r="C1260" s="4">
        <f t="shared" si="87"/>
        <v>687996.875</v>
      </c>
      <c r="D1260">
        <f t="shared" si="88"/>
        <v>2021</v>
      </c>
      <c r="E1260">
        <f t="shared" si="89"/>
        <v>2</v>
      </c>
      <c r="F1260" s="33">
        <v>10190</v>
      </c>
      <c r="G1260" s="33" t="s">
        <v>29</v>
      </c>
      <c r="H1260" s="33">
        <v>24</v>
      </c>
      <c r="I1260" s="33" t="s">
        <v>74</v>
      </c>
      <c r="J1260" s="34">
        <v>44237</v>
      </c>
      <c r="K1260" s="33"/>
      <c r="L1260" s="33"/>
      <c r="M1260" s="33"/>
      <c r="N1260" s="33"/>
      <c r="O1260" s="33"/>
      <c r="P1260" s="33"/>
      <c r="Q1260" s="33"/>
      <c r="R1260" s="33"/>
      <c r="S1260" s="33"/>
      <c r="T1260" s="33"/>
      <c r="U1260" s="33"/>
      <c r="V1260" s="33"/>
      <c r="W1260" s="33"/>
      <c r="X1260" s="33"/>
      <c r="Y1260" s="33"/>
      <c r="Z1260" s="33"/>
      <c r="AA1260" s="33"/>
      <c r="AB1260" s="33"/>
      <c r="AC1260" s="33"/>
      <c r="AD1260" s="33"/>
      <c r="AE1260" s="33"/>
      <c r="AF1260" s="33"/>
      <c r="AG1260" s="33"/>
      <c r="AH1260" s="33"/>
      <c r="AI1260" s="2"/>
      <c r="AK1260" s="3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"/>
      <c r="BA1260" s="2"/>
      <c r="BB1260" s="2"/>
      <c r="BC1260" s="2"/>
      <c r="BD1260" s="2"/>
      <c r="BE1260" s="2"/>
      <c r="BF1260" s="2"/>
      <c r="BG1260" s="2"/>
      <c r="BH1260" s="2"/>
      <c r="BI1260" s="2"/>
      <c r="BJ1260" s="2"/>
      <c r="BK1260" s="48"/>
      <c r="BL1260" s="3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  <c r="BY1260" s="2"/>
      <c r="BZ1260" s="2"/>
      <c r="CA1260" s="2"/>
      <c r="CB1260" s="2"/>
      <c r="CC1260" s="2"/>
      <c r="CD1260" s="2"/>
      <c r="CE1260" s="2"/>
      <c r="CF1260" s="2"/>
      <c r="CG1260" s="2"/>
      <c r="CH1260" s="2"/>
      <c r="CI1260" s="2"/>
      <c r="CJ1260" s="2"/>
      <c r="CK1260" s="2"/>
    </row>
    <row r="1261" spans="1:89" ht="12.75" customHeight="1" x14ac:dyDescent="0.35">
      <c r="A1261" s="15">
        <f t="shared" si="86"/>
        <v>44238</v>
      </c>
      <c r="B1261" s="107">
        <v>17463704</v>
      </c>
      <c r="C1261" s="4">
        <f t="shared" si="87"/>
        <v>727654.33333333337</v>
      </c>
      <c r="D1261">
        <f t="shared" si="88"/>
        <v>2021</v>
      </c>
      <c r="E1261">
        <f t="shared" si="89"/>
        <v>2</v>
      </c>
      <c r="F1261" s="33">
        <v>10190</v>
      </c>
      <c r="G1261" s="33" t="s">
        <v>29</v>
      </c>
      <c r="H1261" s="33">
        <v>24</v>
      </c>
      <c r="I1261" s="33" t="s">
        <v>74</v>
      </c>
      <c r="J1261" s="34">
        <v>44238</v>
      </c>
      <c r="K1261" s="33"/>
      <c r="L1261" s="33"/>
      <c r="M1261" s="33"/>
      <c r="N1261" s="33"/>
      <c r="O1261" s="33"/>
      <c r="P1261" s="33"/>
      <c r="Q1261" s="33"/>
      <c r="R1261" s="33"/>
      <c r="S1261" s="33"/>
      <c r="T1261" s="33"/>
      <c r="U1261" s="33"/>
      <c r="V1261" s="33"/>
      <c r="W1261" s="33"/>
      <c r="X1261" s="33"/>
      <c r="Y1261" s="33"/>
      <c r="Z1261" s="33"/>
      <c r="AA1261" s="33"/>
      <c r="AB1261" s="33"/>
      <c r="AC1261" s="33"/>
      <c r="AD1261" s="33"/>
      <c r="AE1261" s="33"/>
      <c r="AF1261" s="33"/>
      <c r="AG1261" s="33"/>
      <c r="AH1261" s="33"/>
      <c r="AI1261" s="2"/>
      <c r="AK1261" s="3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"/>
      <c r="BA1261" s="2"/>
      <c r="BB1261" s="2"/>
      <c r="BC1261" s="2"/>
      <c r="BD1261" s="2"/>
      <c r="BE1261" s="2"/>
      <c r="BF1261" s="2"/>
      <c r="BG1261" s="2"/>
      <c r="BH1261" s="2"/>
      <c r="BI1261" s="2"/>
      <c r="BJ1261" s="2"/>
      <c r="BK1261" s="48"/>
      <c r="BL1261" s="3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  <c r="BY1261" s="2"/>
      <c r="BZ1261" s="2"/>
      <c r="CA1261" s="2"/>
      <c r="CB1261" s="2"/>
      <c r="CC1261" s="2"/>
      <c r="CD1261" s="2"/>
      <c r="CE1261" s="2"/>
      <c r="CF1261" s="2"/>
      <c r="CG1261" s="2"/>
      <c r="CH1261" s="2"/>
      <c r="CI1261" s="2"/>
      <c r="CJ1261" s="2"/>
      <c r="CK1261" s="2"/>
    </row>
    <row r="1262" spans="1:89" ht="12.75" customHeight="1" x14ac:dyDescent="0.35">
      <c r="A1262" s="15">
        <f t="shared" si="86"/>
        <v>44239</v>
      </c>
      <c r="B1262" s="107">
        <v>17488943</v>
      </c>
      <c r="C1262" s="4">
        <f t="shared" si="87"/>
        <v>728705.95833333337</v>
      </c>
      <c r="D1262">
        <f t="shared" si="88"/>
        <v>2021</v>
      </c>
      <c r="E1262">
        <f t="shared" si="89"/>
        <v>2</v>
      </c>
      <c r="F1262" s="33">
        <v>10190</v>
      </c>
      <c r="G1262" s="33" t="s">
        <v>29</v>
      </c>
      <c r="H1262" s="33">
        <v>24</v>
      </c>
      <c r="I1262" s="33" t="s">
        <v>74</v>
      </c>
      <c r="J1262" s="34">
        <v>44239</v>
      </c>
      <c r="K1262" s="33"/>
      <c r="L1262" s="33"/>
      <c r="M1262" s="33"/>
      <c r="N1262" s="33"/>
      <c r="O1262" s="33"/>
      <c r="P1262" s="33"/>
      <c r="Q1262" s="33"/>
      <c r="R1262" s="33"/>
      <c r="S1262" s="33"/>
      <c r="T1262" s="33"/>
      <c r="U1262" s="33"/>
      <c r="V1262" s="33"/>
      <c r="W1262" s="33"/>
      <c r="X1262" s="33"/>
      <c r="Y1262" s="33"/>
      <c r="Z1262" s="33"/>
      <c r="AA1262" s="33"/>
      <c r="AB1262" s="33"/>
      <c r="AC1262" s="33"/>
      <c r="AD1262" s="33"/>
      <c r="AE1262" s="33"/>
      <c r="AF1262" s="33"/>
      <c r="AG1262" s="33"/>
      <c r="AH1262" s="33"/>
      <c r="AI1262" s="2"/>
      <c r="AK1262" s="3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"/>
      <c r="BA1262" s="2"/>
      <c r="BB1262" s="2"/>
      <c r="BC1262" s="2"/>
      <c r="BD1262" s="2"/>
      <c r="BE1262" s="2"/>
      <c r="BF1262" s="2"/>
      <c r="BG1262" s="2"/>
      <c r="BH1262" s="2"/>
      <c r="BI1262" s="2"/>
      <c r="BJ1262" s="2"/>
      <c r="BK1262" s="48"/>
      <c r="BL1262" s="3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  <c r="BY1262" s="2"/>
      <c r="BZ1262" s="2"/>
      <c r="CA1262" s="2"/>
      <c r="CB1262" s="2"/>
      <c r="CC1262" s="2"/>
      <c r="CD1262" s="2"/>
      <c r="CE1262" s="2"/>
      <c r="CF1262" s="2"/>
      <c r="CG1262" s="2"/>
      <c r="CH1262" s="2"/>
      <c r="CI1262" s="2"/>
      <c r="CJ1262" s="2"/>
      <c r="CK1262" s="2"/>
    </row>
    <row r="1263" spans="1:89" ht="12.75" customHeight="1" x14ac:dyDescent="0.35">
      <c r="A1263" s="15">
        <f t="shared" si="86"/>
        <v>44240</v>
      </c>
      <c r="B1263" s="107">
        <v>16518044.000000002</v>
      </c>
      <c r="C1263" s="4">
        <f t="shared" si="87"/>
        <v>688251.83333333337</v>
      </c>
      <c r="D1263">
        <f t="shared" si="88"/>
        <v>2021</v>
      </c>
      <c r="E1263">
        <f t="shared" si="89"/>
        <v>2</v>
      </c>
      <c r="F1263" s="33">
        <v>10190</v>
      </c>
      <c r="G1263" s="33" t="s">
        <v>29</v>
      </c>
      <c r="H1263" s="33">
        <v>24</v>
      </c>
      <c r="I1263" s="33" t="s">
        <v>74</v>
      </c>
      <c r="J1263" s="34">
        <v>44240</v>
      </c>
      <c r="K1263" s="33"/>
      <c r="L1263" s="33"/>
      <c r="M1263" s="33"/>
      <c r="N1263" s="33"/>
      <c r="O1263" s="33"/>
      <c r="P1263" s="33"/>
      <c r="Q1263" s="33"/>
      <c r="R1263" s="33"/>
      <c r="S1263" s="33"/>
      <c r="T1263" s="33"/>
      <c r="U1263" s="33"/>
      <c r="V1263" s="33"/>
      <c r="W1263" s="33"/>
      <c r="X1263" s="33"/>
      <c r="Y1263" s="33"/>
      <c r="Z1263" s="33"/>
      <c r="AA1263" s="33"/>
      <c r="AB1263" s="33"/>
      <c r="AC1263" s="33"/>
      <c r="AD1263" s="33"/>
      <c r="AE1263" s="33"/>
      <c r="AF1263" s="33"/>
      <c r="AG1263" s="33"/>
      <c r="AH1263" s="33"/>
      <c r="AI1263" s="2"/>
      <c r="AK1263" s="3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"/>
      <c r="BA1263" s="2"/>
      <c r="BB1263" s="2"/>
      <c r="BC1263" s="2"/>
      <c r="BD1263" s="2"/>
      <c r="BE1263" s="2"/>
      <c r="BF1263" s="2"/>
      <c r="BG1263" s="2"/>
      <c r="BH1263" s="2"/>
      <c r="BI1263" s="2"/>
      <c r="BJ1263" s="2"/>
      <c r="BK1263" s="48"/>
      <c r="BL1263" s="3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  <c r="BY1263" s="2"/>
      <c r="BZ1263" s="2"/>
      <c r="CA1263" s="2"/>
      <c r="CB1263" s="2"/>
      <c r="CC1263" s="2"/>
      <c r="CD1263" s="2"/>
      <c r="CE1263" s="2"/>
      <c r="CF1263" s="2"/>
      <c r="CG1263" s="2"/>
      <c r="CH1263" s="2"/>
      <c r="CI1263" s="2"/>
      <c r="CJ1263" s="2"/>
      <c r="CK1263" s="2"/>
    </row>
    <row r="1264" spans="1:89" ht="12.75" customHeight="1" x14ac:dyDescent="0.35">
      <c r="A1264" s="15">
        <f t="shared" si="86"/>
        <v>44241</v>
      </c>
      <c r="B1264" s="107">
        <v>15831972</v>
      </c>
      <c r="C1264" s="4">
        <f t="shared" si="87"/>
        <v>659665.5</v>
      </c>
      <c r="D1264">
        <f t="shared" si="88"/>
        <v>2021</v>
      </c>
      <c r="E1264">
        <f t="shared" si="89"/>
        <v>2</v>
      </c>
      <c r="F1264" s="33">
        <v>10190</v>
      </c>
      <c r="G1264" s="33" t="s">
        <v>29</v>
      </c>
      <c r="H1264" s="33">
        <v>24</v>
      </c>
      <c r="I1264" s="33" t="s">
        <v>74</v>
      </c>
      <c r="J1264" s="34">
        <v>44241</v>
      </c>
      <c r="K1264" s="33"/>
      <c r="L1264" s="33"/>
      <c r="M1264" s="33"/>
      <c r="N1264" s="33"/>
      <c r="O1264" s="33"/>
      <c r="P1264" s="33"/>
      <c r="Q1264" s="33"/>
      <c r="R1264" s="33"/>
      <c r="S1264" s="33"/>
      <c r="T1264" s="33"/>
      <c r="U1264" s="33"/>
      <c r="V1264" s="33"/>
      <c r="W1264" s="33"/>
      <c r="X1264" s="33"/>
      <c r="Y1264" s="33"/>
      <c r="Z1264" s="33"/>
      <c r="AA1264" s="33"/>
      <c r="AB1264" s="33"/>
      <c r="AC1264" s="33"/>
      <c r="AD1264" s="33"/>
      <c r="AE1264" s="33"/>
      <c r="AF1264" s="33"/>
      <c r="AG1264" s="33"/>
      <c r="AH1264" s="33"/>
      <c r="AI1264" s="2"/>
      <c r="AK1264" s="3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"/>
      <c r="BA1264" s="2"/>
      <c r="BB1264" s="2"/>
      <c r="BC1264" s="2"/>
      <c r="BD1264" s="2"/>
      <c r="BE1264" s="2"/>
      <c r="BF1264" s="2"/>
      <c r="BG1264" s="2"/>
      <c r="BH1264" s="2"/>
      <c r="BI1264" s="2"/>
      <c r="BJ1264" s="2"/>
      <c r="BK1264" s="48"/>
      <c r="BL1264" s="3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  <c r="BY1264" s="2"/>
      <c r="BZ1264" s="2"/>
      <c r="CA1264" s="2"/>
      <c r="CB1264" s="2"/>
      <c r="CC1264" s="2"/>
      <c r="CD1264" s="2"/>
      <c r="CE1264" s="2"/>
      <c r="CF1264" s="2"/>
      <c r="CG1264" s="2"/>
      <c r="CH1264" s="2"/>
      <c r="CI1264" s="2"/>
      <c r="CJ1264" s="2"/>
      <c r="CK1264" s="2"/>
    </row>
    <row r="1265" spans="1:89" ht="12.75" customHeight="1" x14ac:dyDescent="0.35">
      <c r="A1265" s="15">
        <f t="shared" si="86"/>
        <v>44242</v>
      </c>
      <c r="B1265" s="107">
        <v>15772225</v>
      </c>
      <c r="C1265" s="4">
        <f t="shared" si="87"/>
        <v>657176.04166666663</v>
      </c>
      <c r="D1265">
        <f t="shared" si="88"/>
        <v>2021</v>
      </c>
      <c r="E1265">
        <f t="shared" si="89"/>
        <v>2</v>
      </c>
      <c r="F1265" s="33">
        <v>10190</v>
      </c>
      <c r="G1265" s="33" t="s">
        <v>29</v>
      </c>
      <c r="H1265" s="33">
        <v>24</v>
      </c>
      <c r="I1265" s="33" t="s">
        <v>74</v>
      </c>
      <c r="J1265" s="34">
        <v>44242</v>
      </c>
      <c r="K1265" s="33"/>
      <c r="L1265" s="33"/>
      <c r="M1265" s="33"/>
      <c r="N1265" s="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  <c r="Z1265" s="33"/>
      <c r="AA1265" s="33"/>
      <c r="AB1265" s="33"/>
      <c r="AC1265" s="33"/>
      <c r="AD1265" s="33"/>
      <c r="AE1265" s="33"/>
      <c r="AF1265" s="33"/>
      <c r="AG1265" s="33"/>
      <c r="AH1265" s="33"/>
      <c r="AI1265" s="2"/>
      <c r="AK1265" s="3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"/>
      <c r="BA1265" s="2"/>
      <c r="BB1265" s="2"/>
      <c r="BC1265" s="2"/>
      <c r="BD1265" s="2"/>
      <c r="BE1265" s="2"/>
      <c r="BF1265" s="2"/>
      <c r="BG1265" s="2"/>
      <c r="BH1265" s="2"/>
      <c r="BI1265" s="2"/>
      <c r="BJ1265" s="2"/>
      <c r="BK1265" s="48"/>
      <c r="BL1265" s="3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  <c r="BY1265" s="2"/>
      <c r="BZ1265" s="2"/>
      <c r="CA1265" s="2"/>
      <c r="CB1265" s="2"/>
      <c r="CC1265" s="2"/>
      <c r="CD1265" s="2"/>
      <c r="CE1265" s="2"/>
      <c r="CF1265" s="2"/>
      <c r="CG1265" s="2"/>
      <c r="CH1265" s="2"/>
      <c r="CI1265" s="2"/>
      <c r="CJ1265" s="2"/>
      <c r="CK1265" s="2"/>
    </row>
    <row r="1266" spans="1:89" ht="12.75" customHeight="1" x14ac:dyDescent="0.35">
      <c r="A1266" s="15">
        <f t="shared" si="86"/>
        <v>44243</v>
      </c>
      <c r="B1266" s="107">
        <v>16073527</v>
      </c>
      <c r="C1266" s="4">
        <f t="shared" si="87"/>
        <v>669730.29166666663</v>
      </c>
      <c r="D1266">
        <f t="shared" si="88"/>
        <v>2021</v>
      </c>
      <c r="E1266">
        <f t="shared" si="89"/>
        <v>2</v>
      </c>
      <c r="F1266" s="33">
        <v>10190</v>
      </c>
      <c r="G1266" s="33" t="s">
        <v>29</v>
      </c>
      <c r="H1266" s="33">
        <v>24</v>
      </c>
      <c r="I1266" s="33" t="s">
        <v>74</v>
      </c>
      <c r="J1266" s="34">
        <v>44243</v>
      </c>
      <c r="K1266" s="33"/>
      <c r="L1266" s="33"/>
      <c r="M1266" s="33"/>
      <c r="N1266" s="33"/>
      <c r="O1266" s="33"/>
      <c r="P1266" s="33"/>
      <c r="Q1266" s="33"/>
      <c r="R1266" s="33"/>
      <c r="S1266" s="33"/>
      <c r="T1266" s="33"/>
      <c r="U1266" s="33"/>
      <c r="V1266" s="33"/>
      <c r="W1266" s="33"/>
      <c r="X1266" s="33"/>
      <c r="Y1266" s="33"/>
      <c r="Z1266" s="33"/>
      <c r="AA1266" s="33"/>
      <c r="AB1266" s="33"/>
      <c r="AC1266" s="33"/>
      <c r="AD1266" s="33"/>
      <c r="AE1266" s="33"/>
      <c r="AF1266" s="33"/>
      <c r="AG1266" s="33"/>
      <c r="AH1266" s="33"/>
      <c r="AI1266" s="2"/>
      <c r="AK1266" s="3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"/>
      <c r="BA1266" s="2"/>
      <c r="BB1266" s="2"/>
      <c r="BC1266" s="2"/>
      <c r="BD1266" s="2"/>
      <c r="BE1266" s="2"/>
      <c r="BF1266" s="2"/>
      <c r="BG1266" s="2"/>
      <c r="BH1266" s="2"/>
      <c r="BI1266" s="2"/>
      <c r="BJ1266" s="2"/>
      <c r="BK1266" s="48"/>
      <c r="BL1266" s="3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  <c r="BY1266" s="2"/>
      <c r="BZ1266" s="2"/>
      <c r="CA1266" s="2"/>
      <c r="CB1266" s="2"/>
      <c r="CC1266" s="2"/>
      <c r="CD1266" s="2"/>
      <c r="CE1266" s="2"/>
      <c r="CF1266" s="2"/>
      <c r="CG1266" s="2"/>
      <c r="CH1266" s="2"/>
      <c r="CI1266" s="2"/>
      <c r="CJ1266" s="2"/>
      <c r="CK1266" s="2"/>
    </row>
    <row r="1267" spans="1:89" ht="12.75" customHeight="1" x14ac:dyDescent="0.35">
      <c r="A1267" s="15">
        <f t="shared" si="86"/>
        <v>44244</v>
      </c>
      <c r="B1267" s="107">
        <v>15821720</v>
      </c>
      <c r="C1267" s="4">
        <f t="shared" si="87"/>
        <v>659238.33333333337</v>
      </c>
      <c r="D1267">
        <f t="shared" si="88"/>
        <v>2021</v>
      </c>
      <c r="E1267">
        <f t="shared" si="89"/>
        <v>2</v>
      </c>
      <c r="F1267" s="33">
        <v>10190</v>
      </c>
      <c r="G1267" s="33" t="s">
        <v>29</v>
      </c>
      <c r="H1267" s="33">
        <v>24</v>
      </c>
      <c r="I1267" s="33" t="s">
        <v>74</v>
      </c>
      <c r="J1267" s="34">
        <v>44244</v>
      </c>
      <c r="K1267" s="33"/>
      <c r="L1267" s="33"/>
      <c r="M1267" s="33"/>
      <c r="N1267" s="33"/>
      <c r="O1267" s="33"/>
      <c r="P1267" s="33"/>
      <c r="Q1267" s="33"/>
      <c r="R1267" s="33"/>
      <c r="S1267" s="33"/>
      <c r="T1267" s="33"/>
      <c r="U1267" s="33"/>
      <c r="V1267" s="33"/>
      <c r="W1267" s="33"/>
      <c r="X1267" s="33"/>
      <c r="Y1267" s="33"/>
      <c r="Z1267" s="33"/>
      <c r="AA1267" s="33"/>
      <c r="AB1267" s="33"/>
      <c r="AC1267" s="33"/>
      <c r="AD1267" s="33"/>
      <c r="AE1267" s="33"/>
      <c r="AF1267" s="33"/>
      <c r="AG1267" s="33"/>
      <c r="AH1267" s="33"/>
      <c r="AI1267" s="2"/>
      <c r="AK1267" s="3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"/>
      <c r="BA1267" s="2"/>
      <c r="BB1267" s="2"/>
      <c r="BC1267" s="2"/>
      <c r="BD1267" s="2"/>
      <c r="BE1267" s="2"/>
      <c r="BF1267" s="2"/>
      <c r="BG1267" s="2"/>
      <c r="BH1267" s="2"/>
      <c r="BI1267" s="2"/>
      <c r="BJ1267" s="2"/>
      <c r="BK1267" s="48"/>
      <c r="BL1267" s="3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  <c r="BY1267" s="2"/>
      <c r="BZ1267" s="2"/>
      <c r="CA1267" s="2"/>
      <c r="CB1267" s="2"/>
      <c r="CC1267" s="2"/>
      <c r="CD1267" s="2"/>
      <c r="CE1267" s="2"/>
      <c r="CF1267" s="2"/>
      <c r="CG1267" s="2"/>
      <c r="CH1267" s="2"/>
      <c r="CI1267" s="2"/>
      <c r="CJ1267" s="2"/>
      <c r="CK1267" s="2"/>
    </row>
    <row r="1268" spans="1:89" ht="12.75" customHeight="1" x14ac:dyDescent="0.35">
      <c r="A1268" s="15">
        <f t="shared" si="86"/>
        <v>44245</v>
      </c>
      <c r="B1268" s="107">
        <v>16252726</v>
      </c>
      <c r="C1268" s="4">
        <f t="shared" si="87"/>
        <v>677196.91666666663</v>
      </c>
      <c r="D1268">
        <f t="shared" si="88"/>
        <v>2021</v>
      </c>
      <c r="E1268">
        <f t="shared" si="89"/>
        <v>2</v>
      </c>
      <c r="F1268" s="33">
        <v>10190</v>
      </c>
      <c r="G1268" s="33" t="s">
        <v>29</v>
      </c>
      <c r="H1268" s="33">
        <v>24</v>
      </c>
      <c r="I1268" s="33" t="s">
        <v>74</v>
      </c>
      <c r="J1268" s="34">
        <v>44245</v>
      </c>
      <c r="K1268" s="33"/>
      <c r="L1268" s="33"/>
      <c r="M1268" s="33"/>
      <c r="N1268" s="33"/>
      <c r="O1268" s="33"/>
      <c r="P1268" s="33"/>
      <c r="Q1268" s="33"/>
      <c r="R1268" s="33"/>
      <c r="S1268" s="33"/>
      <c r="T1268" s="33"/>
      <c r="U1268" s="33"/>
      <c r="V1268" s="33"/>
      <c r="W1268" s="33"/>
      <c r="X1268" s="33"/>
      <c r="Y1268" s="33"/>
      <c r="Z1268" s="33"/>
      <c r="AA1268" s="33"/>
      <c r="AB1268" s="33"/>
      <c r="AC1268" s="33"/>
      <c r="AD1268" s="33"/>
      <c r="AE1268" s="33"/>
      <c r="AF1268" s="33"/>
      <c r="AG1268" s="33"/>
      <c r="AH1268" s="33"/>
      <c r="AI1268" s="2"/>
      <c r="AK1268" s="3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"/>
      <c r="BA1268" s="2"/>
      <c r="BB1268" s="2"/>
      <c r="BC1268" s="2"/>
      <c r="BD1268" s="2"/>
      <c r="BE1268" s="2"/>
      <c r="BF1268" s="2"/>
      <c r="BG1268" s="2"/>
      <c r="BH1268" s="2"/>
      <c r="BI1268" s="2"/>
      <c r="BJ1268" s="2"/>
      <c r="BK1268" s="48"/>
      <c r="BL1268" s="3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  <c r="BY1268" s="2"/>
      <c r="BZ1268" s="2"/>
      <c r="CA1268" s="2"/>
      <c r="CB1268" s="2"/>
      <c r="CC1268" s="2"/>
      <c r="CD1268" s="2"/>
      <c r="CE1268" s="2"/>
      <c r="CF1268" s="2"/>
      <c r="CG1268" s="2"/>
      <c r="CH1268" s="2"/>
      <c r="CI1268" s="2"/>
      <c r="CJ1268" s="2"/>
      <c r="CK1268" s="2"/>
    </row>
    <row r="1269" spans="1:89" ht="12.75" customHeight="1" x14ac:dyDescent="0.35">
      <c r="A1269" s="15">
        <f t="shared" si="86"/>
        <v>44246</v>
      </c>
      <c r="B1269" s="107">
        <v>15633578</v>
      </c>
      <c r="C1269" s="4">
        <f t="shared" si="87"/>
        <v>651399.08333333337</v>
      </c>
      <c r="D1269">
        <f t="shared" si="88"/>
        <v>2021</v>
      </c>
      <c r="E1269">
        <f t="shared" si="89"/>
        <v>2</v>
      </c>
      <c r="F1269" s="33">
        <v>10190</v>
      </c>
      <c r="G1269" s="33" t="s">
        <v>29</v>
      </c>
      <c r="H1269" s="33">
        <v>24</v>
      </c>
      <c r="I1269" s="33" t="s">
        <v>74</v>
      </c>
      <c r="J1269" s="34">
        <v>44246</v>
      </c>
      <c r="K1269" s="33"/>
      <c r="L1269" s="33"/>
      <c r="M1269" s="33"/>
      <c r="N1269" s="33"/>
      <c r="O1269" s="33"/>
      <c r="P1269" s="33"/>
      <c r="Q1269" s="33"/>
      <c r="R1269" s="33"/>
      <c r="S1269" s="33"/>
      <c r="T1269" s="33"/>
      <c r="U1269" s="33"/>
      <c r="V1269" s="33"/>
      <c r="W1269" s="33"/>
      <c r="X1269" s="33"/>
      <c r="Y1269" s="33"/>
      <c r="Z1269" s="33"/>
      <c r="AA1269" s="33"/>
      <c r="AB1269" s="33"/>
      <c r="AC1269" s="33"/>
      <c r="AD1269" s="33"/>
      <c r="AE1269" s="33"/>
      <c r="AF1269" s="33"/>
      <c r="AG1269" s="33"/>
      <c r="AH1269" s="33"/>
      <c r="AI1269" s="2"/>
      <c r="AK1269" s="3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"/>
      <c r="BA1269" s="2"/>
      <c r="BB1269" s="2"/>
      <c r="BC1269" s="2"/>
      <c r="BD1269" s="2"/>
      <c r="BE1269" s="2"/>
      <c r="BF1269" s="2"/>
      <c r="BG1269" s="2"/>
      <c r="BH1269" s="2"/>
      <c r="BI1269" s="2"/>
      <c r="BJ1269" s="2"/>
      <c r="BK1269" s="48"/>
      <c r="BL1269" s="3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  <c r="BY1269" s="2"/>
      <c r="BZ1269" s="2"/>
      <c r="CA1269" s="2"/>
      <c r="CB1269" s="2"/>
      <c r="CC1269" s="2"/>
      <c r="CD1269" s="2"/>
      <c r="CE1269" s="2"/>
      <c r="CF1269" s="2"/>
      <c r="CG1269" s="2"/>
      <c r="CH1269" s="2"/>
      <c r="CI1269" s="2"/>
      <c r="CJ1269" s="2"/>
      <c r="CK1269" s="2"/>
    </row>
    <row r="1270" spans="1:89" ht="12.75" customHeight="1" x14ac:dyDescent="0.35">
      <c r="A1270" s="15">
        <f t="shared" si="86"/>
        <v>44247</v>
      </c>
      <c r="B1270" s="107">
        <v>14980835</v>
      </c>
      <c r="C1270" s="4">
        <f t="shared" si="87"/>
        <v>624201.45833333337</v>
      </c>
      <c r="D1270">
        <f t="shared" si="88"/>
        <v>2021</v>
      </c>
      <c r="E1270">
        <f t="shared" si="89"/>
        <v>2</v>
      </c>
      <c r="F1270" s="33">
        <v>10190</v>
      </c>
      <c r="G1270" s="33" t="s">
        <v>29</v>
      </c>
      <c r="H1270" s="33">
        <v>24</v>
      </c>
      <c r="I1270" s="33" t="s">
        <v>74</v>
      </c>
      <c r="J1270" s="34">
        <v>44247</v>
      </c>
      <c r="K1270" s="33"/>
      <c r="L1270" s="33"/>
      <c r="M1270" s="33"/>
      <c r="N1270" s="33"/>
      <c r="O1270" s="33"/>
      <c r="P1270" s="33"/>
      <c r="Q1270" s="33"/>
      <c r="R1270" s="33"/>
      <c r="S1270" s="33"/>
      <c r="T1270" s="33"/>
      <c r="U1270" s="33"/>
      <c r="V1270" s="33"/>
      <c r="W1270" s="33"/>
      <c r="X1270" s="33"/>
      <c r="Y1270" s="33"/>
      <c r="Z1270" s="33"/>
      <c r="AA1270" s="33"/>
      <c r="AB1270" s="33"/>
      <c r="AC1270" s="33"/>
      <c r="AD1270" s="33"/>
      <c r="AE1270" s="33"/>
      <c r="AF1270" s="33"/>
      <c r="AG1270" s="33"/>
      <c r="AH1270" s="33"/>
      <c r="AI1270" s="2"/>
      <c r="AK1270" s="3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"/>
      <c r="BA1270" s="2"/>
      <c r="BB1270" s="2"/>
      <c r="BC1270" s="2"/>
      <c r="BD1270" s="2"/>
      <c r="BE1270" s="2"/>
      <c r="BF1270" s="2"/>
      <c r="BG1270" s="2"/>
      <c r="BH1270" s="2"/>
      <c r="BI1270" s="2"/>
      <c r="BJ1270" s="2"/>
      <c r="BK1270" s="48"/>
      <c r="BL1270" s="3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  <c r="BY1270" s="2"/>
      <c r="BZ1270" s="2"/>
      <c r="CA1270" s="2"/>
      <c r="CB1270" s="2"/>
      <c r="CC1270" s="2"/>
      <c r="CD1270" s="2"/>
      <c r="CE1270" s="2"/>
      <c r="CF1270" s="2"/>
      <c r="CG1270" s="2"/>
      <c r="CH1270" s="2"/>
      <c r="CI1270" s="2"/>
      <c r="CJ1270" s="2"/>
      <c r="CK1270" s="2"/>
    </row>
    <row r="1271" spans="1:89" ht="12.75" customHeight="1" x14ac:dyDescent="0.35">
      <c r="A1271" s="15">
        <f t="shared" si="86"/>
        <v>44248</v>
      </c>
      <c r="B1271" s="107">
        <v>14500914</v>
      </c>
      <c r="C1271" s="4">
        <f t="shared" si="87"/>
        <v>604204.75</v>
      </c>
      <c r="D1271">
        <f t="shared" si="88"/>
        <v>2021</v>
      </c>
      <c r="E1271">
        <f t="shared" si="89"/>
        <v>2</v>
      </c>
      <c r="F1271" s="33">
        <v>10190</v>
      </c>
      <c r="G1271" s="33" t="s">
        <v>29</v>
      </c>
      <c r="H1271" s="33">
        <v>24</v>
      </c>
      <c r="I1271" s="33" t="s">
        <v>74</v>
      </c>
      <c r="J1271" s="34">
        <v>44248</v>
      </c>
      <c r="K1271" s="33"/>
      <c r="L1271" s="33"/>
      <c r="M1271" s="33"/>
      <c r="N1271" s="33"/>
      <c r="O1271" s="33"/>
      <c r="P1271" s="33"/>
      <c r="Q1271" s="33"/>
      <c r="R1271" s="33"/>
      <c r="S1271" s="33"/>
      <c r="T1271" s="33"/>
      <c r="U1271" s="33"/>
      <c r="V1271" s="33"/>
      <c r="W1271" s="33"/>
      <c r="X1271" s="33"/>
      <c r="Y1271" s="33"/>
      <c r="Z1271" s="33"/>
      <c r="AA1271" s="33"/>
      <c r="AB1271" s="33"/>
      <c r="AC1271" s="33"/>
      <c r="AD1271" s="33"/>
      <c r="AE1271" s="33"/>
      <c r="AF1271" s="33"/>
      <c r="AG1271" s="33"/>
      <c r="AH1271" s="33"/>
      <c r="AI1271" s="2"/>
      <c r="AK1271" s="3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"/>
      <c r="BA1271" s="2"/>
      <c r="BB1271" s="2"/>
      <c r="BC1271" s="2"/>
      <c r="BD1271" s="2"/>
      <c r="BE1271" s="2"/>
      <c r="BF1271" s="2"/>
      <c r="BG1271" s="2"/>
      <c r="BH1271" s="2"/>
      <c r="BI1271" s="2"/>
      <c r="BJ1271" s="2"/>
      <c r="BK1271" s="48"/>
      <c r="BL1271" s="3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  <c r="BY1271" s="2"/>
      <c r="BZ1271" s="2"/>
      <c r="CA1271" s="2"/>
      <c r="CB1271" s="2"/>
      <c r="CC1271" s="2"/>
      <c r="CD1271" s="2"/>
      <c r="CE1271" s="2"/>
      <c r="CF1271" s="2"/>
      <c r="CG1271" s="2"/>
      <c r="CH1271" s="2"/>
      <c r="CI1271" s="2"/>
      <c r="CJ1271" s="2"/>
      <c r="CK1271" s="2"/>
    </row>
    <row r="1272" spans="1:89" ht="12.75" customHeight="1" x14ac:dyDescent="0.35">
      <c r="A1272" s="15">
        <f t="shared" si="86"/>
        <v>44249</v>
      </c>
      <c r="B1272" s="107">
        <v>13940873</v>
      </c>
      <c r="C1272" s="4">
        <f t="shared" si="87"/>
        <v>580869.70833333337</v>
      </c>
      <c r="D1272">
        <f t="shared" si="88"/>
        <v>2021</v>
      </c>
      <c r="E1272">
        <f t="shared" si="89"/>
        <v>2</v>
      </c>
      <c r="F1272" s="33">
        <v>10190</v>
      </c>
      <c r="G1272" s="33" t="s">
        <v>29</v>
      </c>
      <c r="H1272" s="33">
        <v>24</v>
      </c>
      <c r="I1272" s="33" t="s">
        <v>74</v>
      </c>
      <c r="J1272" s="34">
        <v>44249</v>
      </c>
      <c r="K1272" s="33"/>
      <c r="L1272" s="33"/>
      <c r="M1272" s="33"/>
      <c r="N1272" s="33"/>
      <c r="O1272" s="33"/>
      <c r="P1272" s="33"/>
      <c r="Q1272" s="33"/>
      <c r="R1272" s="33"/>
      <c r="S1272" s="33"/>
      <c r="T1272" s="33"/>
      <c r="U1272" s="33"/>
      <c r="V1272" s="33"/>
      <c r="W1272" s="33"/>
      <c r="X1272" s="33"/>
      <c r="Y1272" s="33"/>
      <c r="Z1272" s="33"/>
      <c r="AA1272" s="33"/>
      <c r="AB1272" s="33"/>
      <c r="AC1272" s="33"/>
      <c r="AD1272" s="33"/>
      <c r="AE1272" s="33"/>
      <c r="AF1272" s="33"/>
      <c r="AG1272" s="33"/>
      <c r="AH1272" s="33"/>
      <c r="AI1272" s="2"/>
      <c r="AK1272" s="3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"/>
      <c r="BA1272" s="2"/>
      <c r="BB1272" s="2"/>
      <c r="BC1272" s="2"/>
      <c r="BD1272" s="2"/>
      <c r="BE1272" s="2"/>
      <c r="BF1272" s="2"/>
      <c r="BG1272" s="2"/>
      <c r="BH1272" s="2"/>
      <c r="BI1272" s="2"/>
      <c r="BJ1272" s="2"/>
      <c r="BK1272" s="48"/>
      <c r="BL1272" s="3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  <c r="BY1272" s="2"/>
      <c r="BZ1272" s="2"/>
      <c r="CA1272" s="2"/>
      <c r="CB1272" s="2"/>
      <c r="CC1272" s="2"/>
      <c r="CD1272" s="2"/>
      <c r="CE1272" s="2"/>
      <c r="CF1272" s="2"/>
      <c r="CG1272" s="2"/>
      <c r="CH1272" s="2"/>
      <c r="CI1272" s="2"/>
      <c r="CJ1272" s="2"/>
      <c r="CK1272" s="2"/>
    </row>
    <row r="1273" spans="1:89" ht="12.75" customHeight="1" x14ac:dyDescent="0.35">
      <c r="A1273" s="15">
        <f t="shared" si="86"/>
        <v>44250</v>
      </c>
      <c r="B1273" s="107">
        <v>14392044</v>
      </c>
      <c r="C1273" s="4">
        <f t="shared" si="87"/>
        <v>599668.5</v>
      </c>
      <c r="D1273">
        <f t="shared" si="88"/>
        <v>2021</v>
      </c>
      <c r="E1273">
        <f t="shared" si="89"/>
        <v>2</v>
      </c>
      <c r="F1273" s="33">
        <v>10190</v>
      </c>
      <c r="G1273" s="33" t="s">
        <v>29</v>
      </c>
      <c r="H1273" s="33">
        <v>24</v>
      </c>
      <c r="I1273" s="33" t="s">
        <v>74</v>
      </c>
      <c r="J1273" s="34">
        <v>44250</v>
      </c>
      <c r="K1273" s="33"/>
      <c r="L1273" s="33"/>
      <c r="M1273" s="33"/>
      <c r="N1273" s="33"/>
      <c r="O1273" s="33"/>
      <c r="P1273" s="33"/>
      <c r="Q1273" s="33"/>
      <c r="R1273" s="33"/>
      <c r="S1273" s="33"/>
      <c r="T1273" s="33"/>
      <c r="U1273" s="33"/>
      <c r="V1273" s="33"/>
      <c r="W1273" s="33"/>
      <c r="X1273" s="33"/>
      <c r="Y1273" s="33"/>
      <c r="Z1273" s="33"/>
      <c r="AA1273" s="33"/>
      <c r="AB1273" s="33"/>
      <c r="AC1273" s="33"/>
      <c r="AD1273" s="33"/>
      <c r="AE1273" s="33"/>
      <c r="AF1273" s="33"/>
      <c r="AG1273" s="33"/>
      <c r="AH1273" s="33"/>
      <c r="AI1273" s="2"/>
      <c r="AK1273" s="3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"/>
      <c r="BA1273" s="2"/>
      <c r="BB1273" s="2"/>
      <c r="BC1273" s="2"/>
      <c r="BD1273" s="2"/>
      <c r="BE1273" s="2"/>
      <c r="BF1273" s="2"/>
      <c r="BG1273" s="2"/>
      <c r="BH1273" s="2"/>
      <c r="BI1273" s="2"/>
      <c r="BJ1273" s="2"/>
      <c r="BK1273" s="48"/>
      <c r="BL1273" s="3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  <c r="BY1273" s="2"/>
      <c r="BZ1273" s="2"/>
      <c r="CA1273" s="2"/>
      <c r="CB1273" s="2"/>
      <c r="CC1273" s="2"/>
      <c r="CD1273" s="2"/>
      <c r="CE1273" s="2"/>
      <c r="CF1273" s="2"/>
      <c r="CG1273" s="2"/>
      <c r="CH1273" s="2"/>
      <c r="CI1273" s="2"/>
      <c r="CJ1273" s="2"/>
      <c r="CK1273" s="2"/>
    </row>
    <row r="1274" spans="1:89" ht="12.75" customHeight="1" x14ac:dyDescent="0.35">
      <c r="A1274" s="15">
        <f t="shared" si="86"/>
        <v>44251</v>
      </c>
      <c r="B1274" s="107">
        <v>14359365</v>
      </c>
      <c r="C1274" s="4">
        <f t="shared" si="87"/>
        <v>598306.875</v>
      </c>
      <c r="D1274">
        <f t="shared" si="88"/>
        <v>2021</v>
      </c>
      <c r="E1274">
        <f t="shared" si="89"/>
        <v>2</v>
      </c>
      <c r="F1274" s="33">
        <v>10190</v>
      </c>
      <c r="G1274" s="33" t="s">
        <v>29</v>
      </c>
      <c r="H1274" s="33">
        <v>24</v>
      </c>
      <c r="I1274" s="33" t="s">
        <v>74</v>
      </c>
      <c r="J1274" s="34">
        <v>44251</v>
      </c>
      <c r="K1274" s="33"/>
      <c r="L1274" s="33"/>
      <c r="M1274" s="33"/>
      <c r="N1274" s="33"/>
      <c r="O1274" s="33"/>
      <c r="P1274" s="33"/>
      <c r="Q1274" s="33"/>
      <c r="R1274" s="33"/>
      <c r="S1274" s="33"/>
      <c r="T1274" s="33"/>
      <c r="U1274" s="33"/>
      <c r="V1274" s="33"/>
      <c r="W1274" s="33"/>
      <c r="X1274" s="33"/>
      <c r="Y1274" s="33"/>
      <c r="Z1274" s="33"/>
      <c r="AA1274" s="33"/>
      <c r="AB1274" s="33"/>
      <c r="AC1274" s="33"/>
      <c r="AD1274" s="33"/>
      <c r="AE1274" s="33"/>
      <c r="AF1274" s="33"/>
      <c r="AG1274" s="33"/>
      <c r="AH1274" s="33"/>
      <c r="AI1274" s="2"/>
      <c r="AK1274" s="3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"/>
      <c r="BA1274" s="2"/>
      <c r="BB1274" s="2"/>
      <c r="BC1274" s="2"/>
      <c r="BD1274" s="2"/>
      <c r="BE1274" s="2"/>
      <c r="BF1274" s="2"/>
      <c r="BG1274" s="2"/>
      <c r="BH1274" s="2"/>
      <c r="BI1274" s="2"/>
      <c r="BJ1274" s="2"/>
      <c r="BK1274" s="48"/>
      <c r="BL1274" s="3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  <c r="BY1274" s="2"/>
      <c r="BZ1274" s="2"/>
      <c r="CA1274" s="2"/>
      <c r="CB1274" s="2"/>
      <c r="CC1274" s="2"/>
      <c r="CD1274" s="2"/>
      <c r="CE1274" s="2"/>
      <c r="CF1274" s="2"/>
      <c r="CG1274" s="2"/>
      <c r="CH1274" s="2"/>
      <c r="CI1274" s="2"/>
      <c r="CJ1274" s="2"/>
      <c r="CK1274" s="2"/>
    </row>
    <row r="1275" spans="1:89" ht="12.75" customHeight="1" x14ac:dyDescent="0.35">
      <c r="A1275" s="15">
        <f t="shared" si="86"/>
        <v>44252</v>
      </c>
      <c r="B1275" s="107">
        <v>14242991</v>
      </c>
      <c r="C1275" s="4">
        <f t="shared" si="87"/>
        <v>593457.95833333337</v>
      </c>
      <c r="D1275">
        <f t="shared" si="88"/>
        <v>2021</v>
      </c>
      <c r="E1275">
        <f t="shared" si="89"/>
        <v>2</v>
      </c>
      <c r="F1275" s="33">
        <v>10190</v>
      </c>
      <c r="G1275" s="33" t="s">
        <v>29</v>
      </c>
      <c r="H1275" s="33">
        <v>24</v>
      </c>
      <c r="I1275" s="33" t="s">
        <v>74</v>
      </c>
      <c r="J1275" s="34">
        <v>44252</v>
      </c>
      <c r="K1275" s="33"/>
      <c r="L1275" s="33"/>
      <c r="M1275" s="33"/>
      <c r="N1275" s="33"/>
      <c r="O1275" s="33"/>
      <c r="P1275" s="33"/>
      <c r="Q1275" s="33"/>
      <c r="R1275" s="33"/>
      <c r="S1275" s="33"/>
      <c r="T1275" s="33"/>
      <c r="U1275" s="33"/>
      <c r="V1275" s="33"/>
      <c r="W1275" s="33"/>
      <c r="X1275" s="33"/>
      <c r="Y1275" s="33"/>
      <c r="Z1275" s="33"/>
      <c r="AA1275" s="33"/>
      <c r="AB1275" s="33"/>
      <c r="AC1275" s="33"/>
      <c r="AD1275" s="33"/>
      <c r="AE1275" s="33"/>
      <c r="AF1275" s="33"/>
      <c r="AG1275" s="33"/>
      <c r="AH1275" s="33"/>
      <c r="AI1275" s="2"/>
      <c r="AK1275" s="3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"/>
      <c r="BA1275" s="2"/>
      <c r="BB1275" s="2"/>
      <c r="BC1275" s="2"/>
      <c r="BD1275" s="2"/>
      <c r="BE1275" s="2"/>
      <c r="BF1275" s="2"/>
      <c r="BG1275" s="2"/>
      <c r="BH1275" s="2"/>
      <c r="BI1275" s="2"/>
      <c r="BJ1275" s="2"/>
      <c r="BK1275" s="48"/>
      <c r="BL1275" s="3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  <c r="BY1275" s="2"/>
      <c r="BZ1275" s="2"/>
      <c r="CA1275" s="2"/>
      <c r="CB1275" s="2"/>
      <c r="CC1275" s="2"/>
      <c r="CD1275" s="2"/>
      <c r="CE1275" s="2"/>
      <c r="CF1275" s="2"/>
      <c r="CG1275" s="2"/>
      <c r="CH1275" s="2"/>
      <c r="CI1275" s="2"/>
      <c r="CJ1275" s="2"/>
      <c r="CK1275" s="2"/>
    </row>
    <row r="1276" spans="1:89" ht="12.75" customHeight="1" x14ac:dyDescent="0.35">
      <c r="A1276" s="15">
        <f t="shared" si="86"/>
        <v>44253</v>
      </c>
      <c r="B1276" s="107">
        <v>14205335</v>
      </c>
      <c r="C1276" s="4">
        <f t="shared" si="87"/>
        <v>591888.95833333337</v>
      </c>
      <c r="D1276">
        <f t="shared" si="88"/>
        <v>2021</v>
      </c>
      <c r="E1276">
        <f t="shared" si="89"/>
        <v>2</v>
      </c>
      <c r="F1276" s="33">
        <v>10190</v>
      </c>
      <c r="G1276" s="33" t="s">
        <v>29</v>
      </c>
      <c r="H1276" s="33">
        <v>24</v>
      </c>
      <c r="I1276" s="33" t="s">
        <v>74</v>
      </c>
      <c r="J1276" s="34">
        <v>44253</v>
      </c>
      <c r="K1276" s="33"/>
      <c r="L1276" s="33"/>
      <c r="M1276" s="33"/>
      <c r="N1276" s="33"/>
      <c r="O1276" s="33"/>
      <c r="P1276" s="33"/>
      <c r="Q1276" s="33"/>
      <c r="R1276" s="33"/>
      <c r="S1276" s="33"/>
      <c r="T1276" s="33"/>
      <c r="U1276" s="33"/>
      <c r="V1276" s="33"/>
      <c r="W1276" s="33"/>
      <c r="X1276" s="33"/>
      <c r="Y1276" s="33"/>
      <c r="Z1276" s="33"/>
      <c r="AA1276" s="33"/>
      <c r="AB1276" s="33"/>
      <c r="AC1276" s="33"/>
      <c r="AD1276" s="33"/>
      <c r="AE1276" s="33"/>
      <c r="AF1276" s="33"/>
      <c r="AG1276" s="33"/>
      <c r="AH1276" s="33"/>
      <c r="AI1276" s="2"/>
      <c r="AK1276" s="3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"/>
      <c r="BA1276" s="2"/>
      <c r="BB1276" s="2"/>
      <c r="BC1276" s="2"/>
      <c r="BD1276" s="2"/>
      <c r="BE1276" s="2"/>
      <c r="BF1276" s="2"/>
      <c r="BG1276" s="2"/>
      <c r="BH1276" s="2"/>
      <c r="BI1276" s="2"/>
      <c r="BJ1276" s="2"/>
      <c r="BK1276" s="48"/>
      <c r="BL1276" s="3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  <c r="BY1276" s="2"/>
      <c r="BZ1276" s="2"/>
      <c r="CA1276" s="2"/>
      <c r="CB1276" s="2"/>
      <c r="CC1276" s="2"/>
      <c r="CD1276" s="2"/>
      <c r="CE1276" s="2"/>
      <c r="CF1276" s="2"/>
      <c r="CG1276" s="2"/>
      <c r="CH1276" s="2"/>
      <c r="CI1276" s="2"/>
      <c r="CJ1276" s="2"/>
      <c r="CK1276" s="2"/>
    </row>
    <row r="1277" spans="1:89" ht="12.75" customHeight="1" x14ac:dyDescent="0.35">
      <c r="A1277" s="15">
        <f t="shared" si="86"/>
        <v>44254</v>
      </c>
      <c r="B1277" s="107">
        <v>13646641</v>
      </c>
      <c r="C1277" s="4">
        <f t="shared" si="87"/>
        <v>568610.04166666663</v>
      </c>
      <c r="D1277">
        <f t="shared" si="88"/>
        <v>2021</v>
      </c>
      <c r="E1277">
        <f t="shared" si="89"/>
        <v>2</v>
      </c>
      <c r="F1277" s="33">
        <v>10190</v>
      </c>
      <c r="G1277" s="33" t="s">
        <v>29</v>
      </c>
      <c r="H1277" s="33">
        <v>24</v>
      </c>
      <c r="I1277" s="33" t="s">
        <v>74</v>
      </c>
      <c r="J1277" s="34">
        <v>44254</v>
      </c>
      <c r="K1277" s="33"/>
      <c r="L1277" s="33"/>
      <c r="M1277" s="33"/>
      <c r="N1277" s="33"/>
      <c r="O1277" s="33"/>
      <c r="P1277" s="33"/>
      <c r="Q1277" s="33"/>
      <c r="R1277" s="33"/>
      <c r="S1277" s="33"/>
      <c r="T1277" s="33"/>
      <c r="U1277" s="33"/>
      <c r="V1277" s="33"/>
      <c r="W1277" s="33"/>
      <c r="X1277" s="33"/>
      <c r="Y1277" s="33"/>
      <c r="Z1277" s="33"/>
      <c r="AA1277" s="33"/>
      <c r="AB1277" s="33"/>
      <c r="AC1277" s="33"/>
      <c r="AD1277" s="33"/>
      <c r="AE1277" s="33"/>
      <c r="AF1277" s="33"/>
      <c r="AG1277" s="33"/>
      <c r="AH1277" s="33"/>
      <c r="AI1277" s="2"/>
      <c r="AK1277" s="3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"/>
      <c r="BA1277" s="2"/>
      <c r="BB1277" s="2"/>
      <c r="BC1277" s="2"/>
      <c r="BD1277" s="2"/>
      <c r="BE1277" s="2"/>
      <c r="BF1277" s="2"/>
      <c r="BG1277" s="2"/>
      <c r="BH1277" s="2"/>
      <c r="BI1277" s="2"/>
      <c r="BJ1277" s="2"/>
      <c r="BK1277" s="48"/>
      <c r="BL1277" s="3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  <c r="BY1277" s="2"/>
      <c r="BZ1277" s="2"/>
      <c r="CA1277" s="2"/>
      <c r="CB1277" s="2"/>
      <c r="CC1277" s="2"/>
      <c r="CD1277" s="2"/>
      <c r="CE1277" s="2"/>
      <c r="CF1277" s="2"/>
      <c r="CG1277" s="2"/>
      <c r="CH1277" s="2"/>
      <c r="CI1277" s="2"/>
      <c r="CJ1277" s="2"/>
      <c r="CK1277" s="2"/>
    </row>
    <row r="1278" spans="1:89" ht="12.75" customHeight="1" x14ac:dyDescent="0.35">
      <c r="A1278" s="15">
        <f t="shared" si="86"/>
        <v>44255</v>
      </c>
      <c r="B1278" s="107">
        <v>12953112</v>
      </c>
      <c r="C1278" s="4">
        <f t="shared" si="87"/>
        <v>539713</v>
      </c>
      <c r="D1278">
        <f t="shared" si="88"/>
        <v>2021</v>
      </c>
      <c r="E1278">
        <f t="shared" si="89"/>
        <v>2</v>
      </c>
      <c r="F1278" s="33">
        <v>10190</v>
      </c>
      <c r="G1278" s="33" t="s">
        <v>29</v>
      </c>
      <c r="H1278" s="33">
        <v>24</v>
      </c>
      <c r="I1278" s="33" t="s">
        <v>74</v>
      </c>
      <c r="J1278" s="34">
        <v>44255</v>
      </c>
      <c r="K1278" s="33"/>
      <c r="L1278" s="33"/>
      <c r="M1278" s="33"/>
      <c r="N1278" s="33"/>
      <c r="O1278" s="33"/>
      <c r="P1278" s="33"/>
      <c r="Q1278" s="33"/>
      <c r="R1278" s="33"/>
      <c r="S1278" s="33"/>
      <c r="T1278" s="33"/>
      <c r="U1278" s="33"/>
      <c r="V1278" s="33"/>
      <c r="W1278" s="33"/>
      <c r="X1278" s="33"/>
      <c r="Y1278" s="33"/>
      <c r="Z1278" s="33"/>
      <c r="AA1278" s="33"/>
      <c r="AB1278" s="33"/>
      <c r="AC1278" s="33"/>
      <c r="AD1278" s="33"/>
      <c r="AE1278" s="33"/>
      <c r="AF1278" s="33"/>
      <c r="AG1278" s="33"/>
      <c r="AH1278" s="33"/>
      <c r="AI1278" s="2"/>
      <c r="AK1278" s="3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"/>
      <c r="BA1278" s="2"/>
      <c r="BB1278" s="2"/>
      <c r="BC1278" s="2"/>
      <c r="BD1278" s="2"/>
      <c r="BE1278" s="2"/>
      <c r="BF1278" s="2"/>
      <c r="BG1278" s="2"/>
      <c r="BH1278" s="2"/>
      <c r="BI1278" s="2"/>
      <c r="BJ1278" s="2"/>
      <c r="BK1278" s="48"/>
      <c r="BL1278" s="3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  <c r="BY1278" s="2"/>
      <c r="BZ1278" s="2"/>
      <c r="CA1278" s="2"/>
      <c r="CB1278" s="2"/>
      <c r="CC1278" s="2"/>
      <c r="CD1278" s="2"/>
      <c r="CE1278" s="2"/>
      <c r="CF1278" s="2"/>
      <c r="CG1278" s="2"/>
      <c r="CH1278" s="2"/>
      <c r="CI1278" s="2"/>
      <c r="CJ1278" s="2"/>
      <c r="CK1278" s="2"/>
    </row>
    <row r="1279" spans="1:89" ht="12.75" customHeight="1" x14ac:dyDescent="0.35">
      <c r="A1279" s="15">
        <f t="shared" si="86"/>
        <v>44256</v>
      </c>
      <c r="B1279" s="107">
        <v>13300760</v>
      </c>
      <c r="C1279" s="4">
        <f t="shared" si="87"/>
        <v>554198.33333333337</v>
      </c>
      <c r="D1279">
        <f t="shared" si="88"/>
        <v>2021</v>
      </c>
      <c r="E1279">
        <f t="shared" si="89"/>
        <v>3</v>
      </c>
      <c r="F1279" s="33">
        <v>10190</v>
      </c>
      <c r="G1279" s="33" t="s">
        <v>29</v>
      </c>
      <c r="H1279" s="33">
        <v>24</v>
      </c>
      <c r="I1279" s="33" t="s">
        <v>74</v>
      </c>
      <c r="J1279" s="34">
        <v>44256</v>
      </c>
      <c r="K1279" s="33"/>
      <c r="L1279" s="33"/>
      <c r="M1279" s="33"/>
      <c r="N1279" s="33"/>
      <c r="O1279" s="33"/>
      <c r="P1279" s="33"/>
      <c r="Q1279" s="33"/>
      <c r="R1279" s="33"/>
      <c r="S1279" s="33"/>
      <c r="T1279" s="33"/>
      <c r="U1279" s="33"/>
      <c r="V1279" s="33"/>
      <c r="W1279" s="33"/>
      <c r="X1279" s="33"/>
      <c r="Y1279" s="33"/>
      <c r="Z1279" s="33"/>
      <c r="AA1279" s="33"/>
      <c r="AB1279" s="33"/>
      <c r="AC1279" s="33"/>
      <c r="AD1279" s="33"/>
      <c r="AE1279" s="33"/>
      <c r="AF1279" s="33"/>
      <c r="AG1279" s="33"/>
      <c r="AH1279" s="33"/>
      <c r="AI1279" s="2"/>
      <c r="AK1279" s="3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"/>
      <c r="BA1279" s="2"/>
      <c r="BB1279" s="2"/>
      <c r="BC1279" s="2"/>
      <c r="BD1279" s="2"/>
      <c r="BE1279" s="2"/>
      <c r="BF1279" s="2"/>
      <c r="BG1279" s="2"/>
      <c r="BH1279" s="2"/>
      <c r="BI1279" s="2"/>
      <c r="BJ1279" s="2"/>
      <c r="BK1279" s="48"/>
      <c r="BL1279" s="3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  <c r="BY1279" s="2"/>
      <c r="BZ1279" s="2"/>
      <c r="CA1279" s="2"/>
      <c r="CB1279" s="2"/>
      <c r="CC1279" s="2"/>
      <c r="CD1279" s="2"/>
      <c r="CE1279" s="2"/>
      <c r="CF1279" s="2"/>
      <c r="CG1279" s="2"/>
      <c r="CH1279" s="2"/>
      <c r="CI1279" s="2"/>
      <c r="CJ1279" s="2"/>
      <c r="CK1279" s="2"/>
    </row>
    <row r="1280" spans="1:89" ht="12.75" customHeight="1" x14ac:dyDescent="0.35">
      <c r="A1280" s="15">
        <f t="shared" si="86"/>
        <v>44257</v>
      </c>
      <c r="B1280" s="107">
        <v>13235169</v>
      </c>
      <c r="C1280" s="4">
        <f t="shared" si="87"/>
        <v>551465.375</v>
      </c>
      <c r="D1280">
        <f t="shared" si="88"/>
        <v>2021</v>
      </c>
      <c r="E1280">
        <f t="shared" si="89"/>
        <v>3</v>
      </c>
      <c r="F1280" s="33">
        <v>10190</v>
      </c>
      <c r="G1280" s="33" t="s">
        <v>29</v>
      </c>
      <c r="H1280" s="33">
        <v>24</v>
      </c>
      <c r="I1280" s="33" t="s">
        <v>74</v>
      </c>
      <c r="J1280" s="34">
        <v>44257</v>
      </c>
      <c r="K1280" s="33"/>
      <c r="L1280" s="33"/>
      <c r="M1280" s="33"/>
      <c r="N1280" s="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  <c r="Z1280" s="33"/>
      <c r="AA1280" s="33"/>
      <c r="AB1280" s="33"/>
      <c r="AC1280" s="33"/>
      <c r="AD1280" s="33"/>
      <c r="AE1280" s="33"/>
      <c r="AF1280" s="33"/>
      <c r="AG1280" s="33"/>
      <c r="AH1280" s="33"/>
      <c r="AI1280" s="2"/>
      <c r="AK1280" s="3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"/>
      <c r="BA1280" s="2"/>
      <c r="BB1280" s="2"/>
      <c r="BC1280" s="2"/>
      <c r="BD1280" s="2"/>
      <c r="BE1280" s="2"/>
      <c r="BF1280" s="2"/>
      <c r="BG1280" s="2"/>
      <c r="BH1280" s="2"/>
      <c r="BI1280" s="2"/>
      <c r="BJ1280" s="2"/>
      <c r="BK1280" s="48"/>
      <c r="BL1280" s="3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  <c r="BY1280" s="2"/>
      <c r="BZ1280" s="2"/>
      <c r="CA1280" s="2"/>
      <c r="CB1280" s="2"/>
      <c r="CC1280" s="2"/>
      <c r="CD1280" s="2"/>
      <c r="CE1280" s="2"/>
      <c r="CF1280" s="2"/>
      <c r="CG1280" s="2"/>
      <c r="CH1280" s="2"/>
      <c r="CI1280" s="2"/>
      <c r="CJ1280" s="2"/>
      <c r="CK1280" s="2"/>
    </row>
    <row r="1281" spans="1:89" ht="12.75" customHeight="1" x14ac:dyDescent="0.35">
      <c r="A1281" s="15">
        <f t="shared" si="86"/>
        <v>44258</v>
      </c>
      <c r="B1281" s="107">
        <v>13690520</v>
      </c>
      <c r="C1281" s="4">
        <f t="shared" si="87"/>
        <v>570438.33333333337</v>
      </c>
      <c r="D1281">
        <f t="shared" si="88"/>
        <v>2021</v>
      </c>
      <c r="E1281">
        <f t="shared" si="89"/>
        <v>3</v>
      </c>
      <c r="F1281" s="33">
        <v>10190</v>
      </c>
      <c r="G1281" s="33" t="s">
        <v>29</v>
      </c>
      <c r="H1281" s="33">
        <v>24</v>
      </c>
      <c r="I1281" s="33" t="s">
        <v>74</v>
      </c>
      <c r="J1281" s="34">
        <v>44258</v>
      </c>
      <c r="K1281" s="33"/>
      <c r="L1281" s="33"/>
      <c r="M1281" s="33"/>
      <c r="N1281" s="33"/>
      <c r="O1281" s="33"/>
      <c r="P1281" s="33"/>
      <c r="Q1281" s="33"/>
      <c r="R1281" s="33"/>
      <c r="S1281" s="33"/>
      <c r="T1281" s="33"/>
      <c r="U1281" s="33"/>
      <c r="V1281" s="33"/>
      <c r="W1281" s="33"/>
      <c r="X1281" s="33"/>
      <c r="Y1281" s="33"/>
      <c r="Z1281" s="33"/>
      <c r="AA1281" s="33"/>
      <c r="AB1281" s="33"/>
      <c r="AC1281" s="33"/>
      <c r="AD1281" s="33"/>
      <c r="AE1281" s="33"/>
      <c r="AF1281" s="33"/>
      <c r="AG1281" s="33"/>
      <c r="AH1281" s="33"/>
      <c r="AI1281" s="2"/>
      <c r="AK1281" s="3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"/>
      <c r="BA1281" s="2"/>
      <c r="BB1281" s="2"/>
      <c r="BC1281" s="2"/>
      <c r="BD1281" s="2"/>
      <c r="BE1281" s="2"/>
      <c r="BF1281" s="2"/>
      <c r="BG1281" s="2"/>
      <c r="BH1281" s="2"/>
      <c r="BI1281" s="2"/>
      <c r="BJ1281" s="2"/>
      <c r="BK1281" s="48"/>
      <c r="BL1281" s="3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  <c r="BY1281" s="2"/>
      <c r="BZ1281" s="2"/>
      <c r="CA1281" s="2"/>
      <c r="CB1281" s="2"/>
      <c r="CC1281" s="2"/>
      <c r="CD1281" s="2"/>
      <c r="CE1281" s="2"/>
      <c r="CF1281" s="2"/>
      <c r="CG1281" s="2"/>
      <c r="CH1281" s="2"/>
      <c r="CI1281" s="2"/>
      <c r="CJ1281" s="2"/>
      <c r="CK1281" s="2"/>
    </row>
    <row r="1282" spans="1:89" ht="12.75" customHeight="1" x14ac:dyDescent="0.35">
      <c r="A1282" s="15">
        <f t="shared" si="86"/>
        <v>44259</v>
      </c>
      <c r="B1282" s="107">
        <v>13532252</v>
      </c>
      <c r="C1282" s="4">
        <f t="shared" si="87"/>
        <v>563843.83333333337</v>
      </c>
      <c r="D1282">
        <f t="shared" si="88"/>
        <v>2021</v>
      </c>
      <c r="E1282">
        <f t="shared" si="89"/>
        <v>3</v>
      </c>
      <c r="F1282" s="33">
        <v>10190</v>
      </c>
      <c r="G1282" s="33" t="s">
        <v>29</v>
      </c>
      <c r="H1282" s="33">
        <v>24</v>
      </c>
      <c r="I1282" s="33" t="s">
        <v>74</v>
      </c>
      <c r="J1282" s="34">
        <v>44259</v>
      </c>
      <c r="K1282" s="33"/>
      <c r="L1282" s="33"/>
      <c r="M1282" s="33"/>
      <c r="N1282" s="33"/>
      <c r="O1282" s="33"/>
      <c r="P1282" s="33"/>
      <c r="Q1282" s="33"/>
      <c r="R1282" s="33"/>
      <c r="S1282" s="33"/>
      <c r="T1282" s="33"/>
      <c r="U1282" s="33"/>
      <c r="V1282" s="33"/>
      <c r="W1282" s="33"/>
      <c r="X1282" s="33"/>
      <c r="Y1282" s="33"/>
      <c r="Z1282" s="33"/>
      <c r="AA1282" s="33"/>
      <c r="AB1282" s="33"/>
      <c r="AC1282" s="33"/>
      <c r="AD1282" s="33"/>
      <c r="AE1282" s="33"/>
      <c r="AF1282" s="33"/>
      <c r="AG1282" s="33"/>
      <c r="AH1282" s="33"/>
      <c r="AI1282" s="2"/>
      <c r="AK1282" s="3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"/>
      <c r="BA1282" s="2"/>
      <c r="BB1282" s="2"/>
      <c r="BC1282" s="2"/>
      <c r="BD1282" s="2"/>
      <c r="BE1282" s="2"/>
      <c r="BF1282" s="2"/>
      <c r="BG1282" s="2"/>
      <c r="BH1282" s="2"/>
      <c r="BI1282" s="2"/>
      <c r="BJ1282" s="2"/>
      <c r="BK1282" s="48"/>
      <c r="BL1282" s="3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  <c r="BY1282" s="2"/>
      <c r="BZ1282" s="2"/>
      <c r="CA1282" s="2"/>
      <c r="CB1282" s="2"/>
      <c r="CC1282" s="2"/>
      <c r="CD1282" s="2"/>
      <c r="CE1282" s="2"/>
      <c r="CF1282" s="2"/>
      <c r="CG1282" s="2"/>
      <c r="CH1282" s="2"/>
      <c r="CI1282" s="2"/>
      <c r="CJ1282" s="2"/>
      <c r="CK1282" s="2"/>
    </row>
    <row r="1283" spans="1:89" ht="12.75" customHeight="1" x14ac:dyDescent="0.35">
      <c r="A1283" s="15">
        <f t="shared" si="86"/>
        <v>44260</v>
      </c>
      <c r="B1283" s="107">
        <v>13291354</v>
      </c>
      <c r="C1283" s="4">
        <f t="shared" si="87"/>
        <v>553806.41666666663</v>
      </c>
      <c r="D1283">
        <f t="shared" si="88"/>
        <v>2021</v>
      </c>
      <c r="E1283">
        <f t="shared" si="89"/>
        <v>3</v>
      </c>
      <c r="F1283" s="33">
        <v>10190</v>
      </c>
      <c r="G1283" s="33" t="s">
        <v>29</v>
      </c>
      <c r="H1283" s="33">
        <v>24</v>
      </c>
      <c r="I1283" s="33" t="s">
        <v>74</v>
      </c>
      <c r="J1283" s="34">
        <v>44260</v>
      </c>
      <c r="K1283" s="33"/>
      <c r="L1283" s="33"/>
      <c r="M1283" s="33"/>
      <c r="N1283" s="33"/>
      <c r="O1283" s="33"/>
      <c r="P1283" s="33"/>
      <c r="Q1283" s="33"/>
      <c r="R1283" s="33"/>
      <c r="S1283" s="33"/>
      <c r="T1283" s="33"/>
      <c r="U1283" s="33"/>
      <c r="V1283" s="33"/>
      <c r="W1283" s="33"/>
      <c r="X1283" s="33"/>
      <c r="Y1283" s="33"/>
      <c r="Z1283" s="33"/>
      <c r="AA1283" s="33"/>
      <c r="AB1283" s="33"/>
      <c r="AC1283" s="33"/>
      <c r="AD1283" s="33"/>
      <c r="AE1283" s="33"/>
      <c r="AF1283" s="33"/>
      <c r="AG1283" s="33"/>
      <c r="AH1283" s="33"/>
      <c r="AI1283" s="2"/>
      <c r="AK1283" s="3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"/>
      <c r="BA1283" s="2"/>
      <c r="BB1283" s="2"/>
      <c r="BC1283" s="2"/>
      <c r="BD1283" s="2"/>
      <c r="BE1283" s="2"/>
      <c r="BF1283" s="2"/>
      <c r="BG1283" s="2"/>
      <c r="BH1283" s="2"/>
      <c r="BI1283" s="2"/>
      <c r="BJ1283" s="2"/>
      <c r="BK1283" s="48"/>
      <c r="BL1283" s="3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  <c r="BY1283" s="2"/>
      <c r="BZ1283" s="2"/>
      <c r="CA1283" s="2"/>
      <c r="CB1283" s="2"/>
      <c r="CC1283" s="2"/>
      <c r="CD1283" s="2"/>
      <c r="CE1283" s="2"/>
      <c r="CF1283" s="2"/>
      <c r="CG1283" s="2"/>
      <c r="CH1283" s="2"/>
      <c r="CI1283" s="2"/>
      <c r="CJ1283" s="2"/>
      <c r="CK1283" s="2"/>
    </row>
    <row r="1284" spans="1:89" ht="12.75" customHeight="1" x14ac:dyDescent="0.35">
      <c r="A1284" s="15">
        <f t="shared" si="86"/>
        <v>44261</v>
      </c>
      <c r="B1284" s="107">
        <v>12787269</v>
      </c>
      <c r="C1284" s="4">
        <f t="shared" si="87"/>
        <v>532802.875</v>
      </c>
      <c r="D1284">
        <f t="shared" si="88"/>
        <v>2021</v>
      </c>
      <c r="E1284">
        <f t="shared" si="89"/>
        <v>3</v>
      </c>
      <c r="F1284" s="33">
        <v>10190</v>
      </c>
      <c r="G1284" s="33" t="s">
        <v>29</v>
      </c>
      <c r="H1284" s="33">
        <v>24</v>
      </c>
      <c r="I1284" s="33" t="s">
        <v>74</v>
      </c>
      <c r="J1284" s="34">
        <v>44261</v>
      </c>
      <c r="K1284" s="33"/>
      <c r="L1284" s="33"/>
      <c r="M1284" s="33"/>
      <c r="N1284" s="33"/>
      <c r="O1284" s="33"/>
      <c r="P1284" s="33"/>
      <c r="Q1284" s="33"/>
      <c r="R1284" s="33"/>
      <c r="S1284" s="33"/>
      <c r="T1284" s="33"/>
      <c r="U1284" s="33"/>
      <c r="V1284" s="33"/>
      <c r="W1284" s="33"/>
      <c r="X1284" s="33"/>
      <c r="Y1284" s="33"/>
      <c r="Z1284" s="33"/>
      <c r="AA1284" s="33"/>
      <c r="AB1284" s="33"/>
      <c r="AC1284" s="33"/>
      <c r="AD1284" s="33"/>
      <c r="AE1284" s="33"/>
      <c r="AF1284" s="33"/>
      <c r="AG1284" s="33"/>
      <c r="AH1284" s="33"/>
      <c r="AI1284" s="2"/>
      <c r="AK1284" s="3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"/>
      <c r="BA1284" s="2"/>
      <c r="BB1284" s="2"/>
      <c r="BC1284" s="2"/>
      <c r="BD1284" s="2"/>
      <c r="BE1284" s="2"/>
      <c r="BF1284" s="2"/>
      <c r="BG1284" s="2"/>
      <c r="BH1284" s="2"/>
      <c r="BI1284" s="2"/>
      <c r="BJ1284" s="2"/>
      <c r="BK1284" s="48"/>
      <c r="BL1284" s="3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  <c r="BY1284" s="2"/>
      <c r="BZ1284" s="2"/>
      <c r="CA1284" s="2"/>
      <c r="CB1284" s="2"/>
      <c r="CC1284" s="2"/>
      <c r="CD1284" s="2"/>
      <c r="CE1284" s="2"/>
      <c r="CF1284" s="2"/>
      <c r="CG1284" s="2"/>
      <c r="CH1284" s="2"/>
      <c r="CI1284" s="2"/>
      <c r="CJ1284" s="2"/>
      <c r="CK1284" s="2"/>
    </row>
    <row r="1285" spans="1:89" ht="12.75" customHeight="1" x14ac:dyDescent="0.35">
      <c r="A1285" s="15">
        <f t="shared" si="86"/>
        <v>44262</v>
      </c>
      <c r="B1285" s="107">
        <v>13265281</v>
      </c>
      <c r="C1285" s="4">
        <f t="shared" si="87"/>
        <v>552720.04166666663</v>
      </c>
      <c r="D1285">
        <f t="shared" si="88"/>
        <v>2021</v>
      </c>
      <c r="E1285">
        <f t="shared" si="89"/>
        <v>3</v>
      </c>
      <c r="F1285" s="33">
        <v>10190</v>
      </c>
      <c r="G1285" s="33" t="s">
        <v>29</v>
      </c>
      <c r="H1285" s="33">
        <v>24</v>
      </c>
      <c r="I1285" s="33" t="s">
        <v>74</v>
      </c>
      <c r="J1285" s="34">
        <v>44262</v>
      </c>
      <c r="K1285" s="33"/>
      <c r="L1285" s="33"/>
      <c r="M1285" s="33"/>
      <c r="N1285" s="33"/>
      <c r="O1285" s="33"/>
      <c r="P1285" s="33"/>
      <c r="Q1285" s="33"/>
      <c r="R1285" s="33"/>
      <c r="S1285" s="33"/>
      <c r="T1285" s="33"/>
      <c r="U1285" s="33"/>
      <c r="V1285" s="33"/>
      <c r="W1285" s="33"/>
      <c r="X1285" s="33"/>
      <c r="Y1285" s="33"/>
      <c r="Z1285" s="33"/>
      <c r="AA1285" s="33"/>
      <c r="AB1285" s="33"/>
      <c r="AC1285" s="33"/>
      <c r="AD1285" s="33"/>
      <c r="AE1285" s="33"/>
      <c r="AF1285" s="33"/>
      <c r="AG1285" s="33"/>
      <c r="AH1285" s="33"/>
      <c r="AI1285" s="2"/>
      <c r="AK1285" s="3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"/>
      <c r="BA1285" s="2"/>
      <c r="BB1285" s="2"/>
      <c r="BC1285" s="2"/>
      <c r="BD1285" s="2"/>
      <c r="BE1285" s="2"/>
      <c r="BF1285" s="2"/>
      <c r="BG1285" s="2"/>
      <c r="BH1285" s="2"/>
      <c r="BI1285" s="2"/>
      <c r="BJ1285" s="2"/>
      <c r="BK1285" s="48"/>
      <c r="BL1285" s="3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  <c r="BY1285" s="2"/>
      <c r="BZ1285" s="2"/>
      <c r="CA1285" s="2"/>
      <c r="CB1285" s="2"/>
      <c r="CC1285" s="2"/>
      <c r="CD1285" s="2"/>
      <c r="CE1285" s="2"/>
      <c r="CF1285" s="2"/>
      <c r="CG1285" s="2"/>
      <c r="CH1285" s="2"/>
      <c r="CI1285" s="2"/>
      <c r="CJ1285" s="2"/>
      <c r="CK1285" s="2"/>
    </row>
    <row r="1286" spans="1:89" ht="12.75" customHeight="1" x14ac:dyDescent="0.35">
      <c r="A1286" s="15">
        <f t="shared" si="86"/>
        <v>44263</v>
      </c>
      <c r="B1286" s="107">
        <v>14180442</v>
      </c>
      <c r="C1286" s="4">
        <f t="shared" si="87"/>
        <v>590851.75</v>
      </c>
      <c r="D1286">
        <f t="shared" si="88"/>
        <v>2021</v>
      </c>
      <c r="E1286">
        <f t="shared" si="89"/>
        <v>3</v>
      </c>
      <c r="F1286" s="33">
        <v>10190</v>
      </c>
      <c r="G1286" s="33" t="s">
        <v>29</v>
      </c>
      <c r="H1286" s="33">
        <v>24</v>
      </c>
      <c r="I1286" s="33" t="s">
        <v>74</v>
      </c>
      <c r="J1286" s="34">
        <v>44263</v>
      </c>
      <c r="K1286" s="33"/>
      <c r="L1286" s="33"/>
      <c r="M1286" s="33"/>
      <c r="N1286" s="33"/>
      <c r="O1286" s="33"/>
      <c r="P1286" s="33"/>
      <c r="Q1286" s="33"/>
      <c r="R1286" s="33"/>
      <c r="S1286" s="33"/>
      <c r="T1286" s="33"/>
      <c r="U1286" s="33"/>
      <c r="V1286" s="33"/>
      <c r="W1286" s="33"/>
      <c r="X1286" s="33"/>
      <c r="Y1286" s="33"/>
      <c r="Z1286" s="33"/>
      <c r="AA1286" s="33"/>
      <c r="AB1286" s="33"/>
      <c r="AC1286" s="33"/>
      <c r="AD1286" s="33"/>
      <c r="AE1286" s="33"/>
      <c r="AF1286" s="33"/>
      <c r="AG1286" s="33"/>
      <c r="AH1286" s="33"/>
      <c r="AI1286" s="2"/>
      <c r="AK1286" s="3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"/>
      <c r="BA1286" s="2"/>
      <c r="BB1286" s="2"/>
      <c r="BC1286" s="2"/>
      <c r="BD1286" s="2"/>
      <c r="BE1286" s="2"/>
      <c r="BF1286" s="2"/>
      <c r="BG1286" s="2"/>
      <c r="BH1286" s="2"/>
      <c r="BI1286" s="2"/>
      <c r="BJ1286" s="2"/>
      <c r="BK1286" s="48"/>
      <c r="BL1286" s="3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  <c r="BY1286" s="2"/>
      <c r="BZ1286" s="2"/>
      <c r="CA1286" s="2"/>
      <c r="CB1286" s="2"/>
      <c r="CC1286" s="2"/>
      <c r="CD1286" s="2"/>
      <c r="CE1286" s="2"/>
      <c r="CF1286" s="2"/>
      <c r="CG1286" s="2"/>
      <c r="CH1286" s="2"/>
      <c r="CI1286" s="2"/>
      <c r="CJ1286" s="2"/>
      <c r="CK1286" s="2"/>
    </row>
    <row r="1287" spans="1:89" ht="12.75" customHeight="1" x14ac:dyDescent="0.35">
      <c r="A1287" s="15">
        <f t="shared" si="86"/>
        <v>44264</v>
      </c>
      <c r="B1287" s="107">
        <v>13733754</v>
      </c>
      <c r="C1287" s="4">
        <f t="shared" si="87"/>
        <v>572239.75</v>
      </c>
      <c r="D1287">
        <f t="shared" si="88"/>
        <v>2021</v>
      </c>
      <c r="E1287">
        <f t="shared" si="89"/>
        <v>3</v>
      </c>
      <c r="F1287" s="33">
        <v>10190</v>
      </c>
      <c r="G1287" s="33" t="s">
        <v>29</v>
      </c>
      <c r="H1287" s="33">
        <v>24</v>
      </c>
      <c r="I1287" s="33" t="s">
        <v>74</v>
      </c>
      <c r="J1287" s="34">
        <v>44264</v>
      </c>
      <c r="K1287" s="33"/>
      <c r="L1287" s="33"/>
      <c r="M1287" s="33"/>
      <c r="N1287" s="33"/>
      <c r="O1287" s="33"/>
      <c r="P1287" s="33"/>
      <c r="Q1287" s="33"/>
      <c r="R1287" s="33"/>
      <c r="S1287" s="33"/>
      <c r="T1287" s="33"/>
      <c r="U1287" s="33"/>
      <c r="V1287" s="33"/>
      <c r="W1287" s="33"/>
      <c r="X1287" s="33"/>
      <c r="Y1287" s="33"/>
      <c r="Z1287" s="33"/>
      <c r="AA1287" s="33"/>
      <c r="AB1287" s="33"/>
      <c r="AC1287" s="33"/>
      <c r="AD1287" s="33"/>
      <c r="AE1287" s="33"/>
      <c r="AF1287" s="33"/>
      <c r="AG1287" s="33"/>
      <c r="AH1287" s="33"/>
      <c r="AI1287" s="2"/>
      <c r="AK1287" s="3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"/>
      <c r="BA1287" s="2"/>
      <c r="BB1287" s="2"/>
      <c r="BC1287" s="2"/>
      <c r="BD1287" s="2"/>
      <c r="BE1287" s="2"/>
      <c r="BF1287" s="2"/>
      <c r="BG1287" s="2"/>
      <c r="BH1287" s="2"/>
      <c r="BI1287" s="2"/>
      <c r="BJ1287" s="2"/>
      <c r="BK1287" s="48"/>
      <c r="BL1287" s="3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  <c r="BY1287" s="2"/>
      <c r="BZ1287" s="2"/>
      <c r="CA1287" s="2"/>
      <c r="CB1287" s="2"/>
      <c r="CC1287" s="2"/>
      <c r="CD1287" s="2"/>
      <c r="CE1287" s="2"/>
      <c r="CF1287" s="2"/>
      <c r="CG1287" s="2"/>
      <c r="CH1287" s="2"/>
      <c r="CI1287" s="2"/>
      <c r="CJ1287" s="2"/>
      <c r="CK1287" s="2"/>
    </row>
    <row r="1288" spans="1:89" ht="12.75" customHeight="1" x14ac:dyDescent="0.35">
      <c r="A1288" s="15">
        <f t="shared" si="86"/>
        <v>44265</v>
      </c>
      <c r="B1288" s="107">
        <v>13848904</v>
      </c>
      <c r="C1288" s="4">
        <f t="shared" si="87"/>
        <v>577037.66666666663</v>
      </c>
      <c r="D1288">
        <f t="shared" si="88"/>
        <v>2021</v>
      </c>
      <c r="E1288">
        <f t="shared" si="89"/>
        <v>3</v>
      </c>
      <c r="F1288" s="33">
        <v>10190</v>
      </c>
      <c r="G1288" s="33" t="s">
        <v>29</v>
      </c>
      <c r="H1288" s="33">
        <v>24</v>
      </c>
      <c r="I1288" s="33" t="s">
        <v>74</v>
      </c>
      <c r="J1288" s="34">
        <v>44265</v>
      </c>
      <c r="K1288" s="33"/>
      <c r="L1288" s="33"/>
      <c r="M1288" s="33"/>
      <c r="N1288" s="33"/>
      <c r="O1288" s="33"/>
      <c r="P1288" s="33"/>
      <c r="Q1288" s="33"/>
      <c r="R1288" s="33"/>
      <c r="S1288" s="33"/>
      <c r="T1288" s="33"/>
      <c r="U1288" s="33"/>
      <c r="V1288" s="33"/>
      <c r="W1288" s="33"/>
      <c r="X1288" s="33"/>
      <c r="Y1288" s="33"/>
      <c r="Z1288" s="33"/>
      <c r="AA1288" s="33"/>
      <c r="AB1288" s="33"/>
      <c r="AC1288" s="33"/>
      <c r="AD1288" s="33"/>
      <c r="AE1288" s="33"/>
      <c r="AF1288" s="33"/>
      <c r="AG1288" s="33"/>
      <c r="AH1288" s="33"/>
      <c r="AI1288" s="2"/>
      <c r="AK1288" s="3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"/>
      <c r="BA1288" s="2"/>
      <c r="BB1288" s="2"/>
      <c r="BC1288" s="2"/>
      <c r="BD1288" s="2"/>
      <c r="BE1288" s="2"/>
      <c r="BF1288" s="2"/>
      <c r="BG1288" s="2"/>
      <c r="BH1288" s="2"/>
      <c r="BI1288" s="2"/>
      <c r="BJ1288" s="2"/>
      <c r="BK1288" s="48"/>
      <c r="BL1288" s="3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  <c r="BY1288" s="2"/>
      <c r="BZ1288" s="2"/>
      <c r="CA1288" s="2"/>
      <c r="CB1288" s="2"/>
      <c r="CC1288" s="2"/>
      <c r="CD1288" s="2"/>
      <c r="CE1288" s="2"/>
      <c r="CF1288" s="2"/>
      <c r="CG1288" s="2"/>
      <c r="CH1288" s="2"/>
      <c r="CI1288" s="2"/>
      <c r="CJ1288" s="2"/>
      <c r="CK1288" s="2"/>
    </row>
    <row r="1289" spans="1:89" ht="12.75" customHeight="1" x14ac:dyDescent="0.35">
      <c r="A1289" s="15">
        <f t="shared" si="86"/>
        <v>44266</v>
      </c>
      <c r="B1289" s="107">
        <v>13510672</v>
      </c>
      <c r="C1289" s="4">
        <f t="shared" si="87"/>
        <v>562944.66666666663</v>
      </c>
      <c r="D1289">
        <f t="shared" si="88"/>
        <v>2021</v>
      </c>
      <c r="E1289">
        <f t="shared" si="89"/>
        <v>3</v>
      </c>
      <c r="F1289" s="33">
        <v>10190</v>
      </c>
      <c r="G1289" s="33" t="s">
        <v>29</v>
      </c>
      <c r="H1289" s="33">
        <v>24</v>
      </c>
      <c r="I1289" s="33" t="s">
        <v>74</v>
      </c>
      <c r="J1289" s="34">
        <v>44266</v>
      </c>
      <c r="K1289" s="33"/>
      <c r="L1289" s="33"/>
      <c r="M1289" s="33"/>
      <c r="N1289" s="33"/>
      <c r="O1289" s="33"/>
      <c r="P1289" s="33"/>
      <c r="Q1289" s="33"/>
      <c r="R1289" s="33"/>
      <c r="S1289" s="33"/>
      <c r="T1289" s="33"/>
      <c r="U1289" s="33"/>
      <c r="V1289" s="33"/>
      <c r="W1289" s="33"/>
      <c r="X1289" s="33"/>
      <c r="Y1289" s="33"/>
      <c r="Z1289" s="33"/>
      <c r="AA1289" s="33"/>
      <c r="AB1289" s="33"/>
      <c r="AC1289" s="33"/>
      <c r="AD1289" s="33"/>
      <c r="AE1289" s="33"/>
      <c r="AF1289" s="33"/>
      <c r="AG1289" s="33"/>
      <c r="AH1289" s="33"/>
      <c r="AI1289" s="2"/>
      <c r="AK1289" s="3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"/>
      <c r="BA1289" s="2"/>
      <c r="BB1289" s="2"/>
      <c r="BC1289" s="2"/>
      <c r="BD1289" s="2"/>
      <c r="BE1289" s="2"/>
      <c r="BF1289" s="2"/>
      <c r="BG1289" s="2"/>
      <c r="BH1289" s="2"/>
      <c r="BI1289" s="2"/>
      <c r="BJ1289" s="2"/>
      <c r="BK1289" s="48"/>
      <c r="BL1289" s="3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  <c r="BY1289" s="2"/>
      <c r="BZ1289" s="2"/>
      <c r="CA1289" s="2"/>
      <c r="CB1289" s="2"/>
      <c r="CC1289" s="2"/>
      <c r="CD1289" s="2"/>
      <c r="CE1289" s="2"/>
      <c r="CF1289" s="2"/>
      <c r="CG1289" s="2"/>
      <c r="CH1289" s="2"/>
      <c r="CI1289" s="2"/>
      <c r="CJ1289" s="2"/>
      <c r="CK1289" s="2"/>
    </row>
    <row r="1290" spans="1:89" ht="12.75" customHeight="1" x14ac:dyDescent="0.35">
      <c r="A1290" s="15">
        <f t="shared" si="86"/>
        <v>44267</v>
      </c>
      <c r="B1290" s="107">
        <v>13616507</v>
      </c>
      <c r="C1290" s="4">
        <f t="shared" si="87"/>
        <v>567354.45833333337</v>
      </c>
      <c r="D1290">
        <f t="shared" si="88"/>
        <v>2021</v>
      </c>
      <c r="E1290">
        <f t="shared" si="89"/>
        <v>3</v>
      </c>
      <c r="F1290" s="33">
        <v>10190</v>
      </c>
      <c r="G1290" s="33" t="s">
        <v>29</v>
      </c>
      <c r="H1290" s="33">
        <v>24</v>
      </c>
      <c r="I1290" s="33" t="s">
        <v>74</v>
      </c>
      <c r="J1290" s="34">
        <v>44267</v>
      </c>
      <c r="K1290" s="33"/>
      <c r="L1290" s="33"/>
      <c r="M1290" s="33"/>
      <c r="N1290" s="33"/>
      <c r="O1290" s="33"/>
      <c r="P1290" s="33"/>
      <c r="Q1290" s="33"/>
      <c r="R1290" s="33"/>
      <c r="S1290" s="33"/>
      <c r="T1290" s="33"/>
      <c r="U1290" s="33"/>
      <c r="V1290" s="33"/>
      <c r="W1290" s="33"/>
      <c r="X1290" s="33"/>
      <c r="Y1290" s="33"/>
      <c r="Z1290" s="33"/>
      <c r="AA1290" s="33"/>
      <c r="AB1290" s="33"/>
      <c r="AC1290" s="33"/>
      <c r="AD1290" s="33"/>
      <c r="AE1290" s="33"/>
      <c r="AF1290" s="33"/>
      <c r="AG1290" s="33"/>
      <c r="AH1290" s="33"/>
      <c r="AI1290" s="2"/>
      <c r="AK1290" s="3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"/>
      <c r="BA1290" s="2"/>
      <c r="BB1290" s="2"/>
      <c r="BC1290" s="2"/>
      <c r="BD1290" s="2"/>
      <c r="BE1290" s="2"/>
      <c r="BF1290" s="2"/>
      <c r="BG1290" s="2"/>
      <c r="BH1290" s="2"/>
      <c r="BI1290" s="2"/>
      <c r="BJ1290" s="2"/>
      <c r="BK1290" s="48"/>
      <c r="BL1290" s="3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  <c r="BY1290" s="2"/>
      <c r="BZ1290" s="2"/>
      <c r="CA1290" s="2"/>
      <c r="CB1290" s="2"/>
      <c r="CC1290" s="2"/>
      <c r="CD1290" s="2"/>
      <c r="CE1290" s="2"/>
      <c r="CF1290" s="2"/>
      <c r="CG1290" s="2"/>
      <c r="CH1290" s="2"/>
      <c r="CI1290" s="2"/>
      <c r="CJ1290" s="2"/>
      <c r="CK1290" s="2"/>
    </row>
    <row r="1291" spans="1:89" ht="12.75" customHeight="1" x14ac:dyDescent="0.35">
      <c r="A1291" s="15">
        <f t="shared" si="86"/>
        <v>44268</v>
      </c>
      <c r="B1291" s="107">
        <v>13035386</v>
      </c>
      <c r="C1291" s="4">
        <f t="shared" si="87"/>
        <v>543141.08333333337</v>
      </c>
      <c r="D1291">
        <f t="shared" si="88"/>
        <v>2021</v>
      </c>
      <c r="E1291">
        <f t="shared" si="89"/>
        <v>3</v>
      </c>
      <c r="F1291" s="33">
        <v>10190</v>
      </c>
      <c r="G1291" s="33" t="s">
        <v>29</v>
      </c>
      <c r="H1291" s="33">
        <v>24</v>
      </c>
      <c r="I1291" s="33" t="s">
        <v>74</v>
      </c>
      <c r="J1291" s="34">
        <v>44268</v>
      </c>
      <c r="K1291" s="33"/>
      <c r="L1291" s="33"/>
      <c r="M1291" s="33"/>
      <c r="N1291" s="33"/>
      <c r="O1291" s="33"/>
      <c r="P1291" s="33"/>
      <c r="Q1291" s="33"/>
      <c r="R1291" s="33"/>
      <c r="S1291" s="33"/>
      <c r="T1291" s="33"/>
      <c r="U1291" s="33"/>
      <c r="V1291" s="33"/>
      <c r="W1291" s="33"/>
      <c r="X1291" s="33"/>
      <c r="Y1291" s="33"/>
      <c r="Z1291" s="33"/>
      <c r="AA1291" s="33"/>
      <c r="AB1291" s="33"/>
      <c r="AC1291" s="33"/>
      <c r="AD1291" s="33"/>
      <c r="AE1291" s="33"/>
      <c r="AF1291" s="33"/>
      <c r="AG1291" s="33"/>
      <c r="AH1291" s="33"/>
      <c r="AI1291" s="2"/>
      <c r="AK1291" s="3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"/>
      <c r="BA1291" s="2"/>
      <c r="BB1291" s="2"/>
      <c r="BC1291" s="2"/>
      <c r="BD1291" s="2"/>
      <c r="BE1291" s="2"/>
      <c r="BF1291" s="2"/>
      <c r="BG1291" s="2"/>
      <c r="BH1291" s="2"/>
      <c r="BI1291" s="2"/>
      <c r="BJ1291" s="2"/>
      <c r="BK1291" s="48"/>
      <c r="BL1291" s="3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  <c r="BY1291" s="2"/>
      <c r="BZ1291" s="2"/>
      <c r="CA1291" s="2"/>
      <c r="CB1291" s="2"/>
      <c r="CC1291" s="2"/>
      <c r="CD1291" s="2"/>
      <c r="CE1291" s="2"/>
      <c r="CF1291" s="2"/>
      <c r="CG1291" s="2"/>
      <c r="CH1291" s="2"/>
      <c r="CI1291" s="2"/>
      <c r="CJ1291" s="2"/>
      <c r="CK1291" s="2"/>
    </row>
    <row r="1292" spans="1:89" ht="12.75" customHeight="1" x14ac:dyDescent="0.35">
      <c r="A1292" s="15">
        <f t="shared" si="86"/>
        <v>44269</v>
      </c>
      <c r="B1292" s="107">
        <v>13186566</v>
      </c>
      <c r="C1292" s="4">
        <f t="shared" si="87"/>
        <v>573328.95652173914</v>
      </c>
      <c r="D1292">
        <f t="shared" si="88"/>
        <v>2021</v>
      </c>
      <c r="E1292">
        <f t="shared" si="89"/>
        <v>3</v>
      </c>
      <c r="F1292" s="33">
        <v>10190</v>
      </c>
      <c r="G1292" s="33" t="s">
        <v>29</v>
      </c>
      <c r="H1292" s="33">
        <v>23</v>
      </c>
      <c r="I1292" s="33" t="s">
        <v>74</v>
      </c>
      <c r="J1292" s="34">
        <v>44269</v>
      </c>
      <c r="K1292" s="33"/>
      <c r="L1292" s="33"/>
      <c r="M1292" s="33"/>
      <c r="N1292" s="33"/>
      <c r="O1292" s="33"/>
      <c r="P1292" s="33"/>
      <c r="Q1292" s="33"/>
      <c r="R1292" s="33"/>
      <c r="S1292" s="33"/>
      <c r="T1292" s="33"/>
      <c r="U1292" s="33"/>
      <c r="V1292" s="33"/>
      <c r="W1292" s="33"/>
      <c r="X1292" s="33"/>
      <c r="Y1292" s="33"/>
      <c r="Z1292" s="33"/>
      <c r="AA1292" s="33"/>
      <c r="AB1292" s="33"/>
      <c r="AC1292" s="33"/>
      <c r="AD1292" s="33"/>
      <c r="AE1292" s="33"/>
      <c r="AF1292" s="33"/>
      <c r="AG1292" s="33"/>
      <c r="AH1292" s="33"/>
      <c r="AI1292" s="2"/>
      <c r="AK1292" s="3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"/>
      <c r="BA1292" s="2"/>
      <c r="BB1292" s="2"/>
      <c r="BC1292" s="2"/>
      <c r="BD1292" s="2"/>
      <c r="BE1292" s="2"/>
      <c r="BF1292" s="2"/>
      <c r="BG1292" s="2"/>
      <c r="BH1292" s="2"/>
      <c r="BI1292" s="2"/>
      <c r="BJ1292" s="2"/>
      <c r="BK1292" s="48"/>
      <c r="BL1292" s="3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  <c r="BY1292" s="2"/>
      <c r="BZ1292" s="2"/>
      <c r="CA1292" s="2"/>
      <c r="CB1292" s="2"/>
      <c r="CC1292" s="2"/>
      <c r="CD1292" s="2"/>
      <c r="CE1292" s="2"/>
      <c r="CF1292" s="2"/>
      <c r="CG1292" s="2"/>
      <c r="CH1292" s="2"/>
      <c r="CI1292" s="2"/>
      <c r="CJ1292" s="2"/>
      <c r="CK1292" s="2"/>
    </row>
    <row r="1293" spans="1:89" ht="12.75" customHeight="1" x14ac:dyDescent="0.35">
      <c r="A1293" s="15">
        <f t="shared" si="86"/>
        <v>44270</v>
      </c>
      <c r="B1293" s="107">
        <v>13104783</v>
      </c>
      <c r="C1293" s="4">
        <f t="shared" si="87"/>
        <v>546032.625</v>
      </c>
      <c r="D1293">
        <f t="shared" si="88"/>
        <v>2021</v>
      </c>
      <c r="E1293">
        <f t="shared" si="89"/>
        <v>3</v>
      </c>
      <c r="F1293" s="33">
        <v>10190</v>
      </c>
      <c r="G1293" s="33" t="s">
        <v>29</v>
      </c>
      <c r="H1293" s="33">
        <v>24</v>
      </c>
      <c r="I1293" s="33" t="s">
        <v>74</v>
      </c>
      <c r="J1293" s="34">
        <v>44270</v>
      </c>
      <c r="K1293" s="33"/>
      <c r="L1293" s="33"/>
      <c r="M1293" s="33"/>
      <c r="N1293" s="33"/>
      <c r="O1293" s="33"/>
      <c r="P1293" s="33"/>
      <c r="Q1293" s="33"/>
      <c r="R1293" s="33"/>
      <c r="S1293" s="33"/>
      <c r="T1293" s="33"/>
      <c r="U1293" s="33"/>
      <c r="V1293" s="33"/>
      <c r="W1293" s="33"/>
      <c r="X1293" s="33"/>
      <c r="Y1293" s="33"/>
      <c r="Z1293" s="33"/>
      <c r="AA1293" s="33"/>
      <c r="AB1293" s="33"/>
      <c r="AC1293" s="33"/>
      <c r="AD1293" s="33"/>
      <c r="AE1293" s="33"/>
      <c r="AF1293" s="33"/>
      <c r="AG1293" s="33"/>
      <c r="AH1293" s="33"/>
      <c r="AI1293" s="2"/>
      <c r="AK1293" s="3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"/>
      <c r="BA1293" s="2"/>
      <c r="BB1293" s="2"/>
      <c r="BC1293" s="2"/>
      <c r="BD1293" s="2"/>
      <c r="BE1293" s="2"/>
      <c r="BF1293" s="2"/>
      <c r="BG1293" s="2"/>
      <c r="BH1293" s="2"/>
      <c r="BI1293" s="2"/>
      <c r="BJ1293" s="2"/>
      <c r="BK1293" s="48"/>
      <c r="BL1293" s="3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  <c r="BY1293" s="2"/>
      <c r="BZ1293" s="2"/>
      <c r="CA1293" s="2"/>
      <c r="CB1293" s="2"/>
      <c r="CC1293" s="2"/>
      <c r="CD1293" s="2"/>
      <c r="CE1293" s="2"/>
      <c r="CF1293" s="2"/>
      <c r="CG1293" s="2"/>
      <c r="CH1293" s="2"/>
      <c r="CI1293" s="2"/>
      <c r="CJ1293" s="2"/>
      <c r="CK1293" s="2"/>
    </row>
    <row r="1294" spans="1:89" ht="12.75" customHeight="1" x14ac:dyDescent="0.35">
      <c r="A1294" s="15">
        <f t="shared" si="86"/>
        <v>44271</v>
      </c>
      <c r="B1294" s="107">
        <v>13765361</v>
      </c>
      <c r="C1294" s="4">
        <f t="shared" si="87"/>
        <v>573556.70833333337</v>
      </c>
      <c r="D1294">
        <f t="shared" si="88"/>
        <v>2021</v>
      </c>
      <c r="E1294">
        <f t="shared" si="89"/>
        <v>3</v>
      </c>
      <c r="F1294" s="33">
        <v>10190</v>
      </c>
      <c r="G1294" s="33" t="s">
        <v>29</v>
      </c>
      <c r="H1294" s="33">
        <v>24</v>
      </c>
      <c r="I1294" s="33" t="s">
        <v>74</v>
      </c>
      <c r="J1294" s="34">
        <v>44271</v>
      </c>
      <c r="K1294" s="33"/>
      <c r="L1294" s="33"/>
      <c r="M1294" s="33"/>
      <c r="N1294" s="33"/>
      <c r="O1294" s="33"/>
      <c r="P1294" s="33"/>
      <c r="Q1294" s="33"/>
      <c r="R1294" s="33"/>
      <c r="S1294" s="33"/>
      <c r="T1294" s="33"/>
      <c r="U1294" s="33"/>
      <c r="V1294" s="33"/>
      <c r="W1294" s="33"/>
      <c r="X1294" s="33"/>
      <c r="Y1294" s="33"/>
      <c r="Z1294" s="33"/>
      <c r="AA1294" s="33"/>
      <c r="AB1294" s="33"/>
      <c r="AC1294" s="33"/>
      <c r="AD1294" s="33"/>
      <c r="AE1294" s="33"/>
      <c r="AF1294" s="33"/>
      <c r="AG1294" s="33"/>
      <c r="AH1294" s="33"/>
      <c r="AI1294" s="2"/>
      <c r="AK1294" s="3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"/>
      <c r="BA1294" s="2"/>
      <c r="BB1294" s="2"/>
      <c r="BC1294" s="2"/>
      <c r="BD1294" s="2"/>
      <c r="BE1294" s="2"/>
      <c r="BF1294" s="2"/>
      <c r="BG1294" s="2"/>
      <c r="BH1294" s="2"/>
      <c r="BI1294" s="2"/>
      <c r="BJ1294" s="2"/>
      <c r="BK1294" s="48"/>
      <c r="BL1294" s="3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  <c r="BY1294" s="2"/>
      <c r="BZ1294" s="2"/>
      <c r="CA1294" s="2"/>
      <c r="CB1294" s="2"/>
      <c r="CC1294" s="2"/>
      <c r="CD1294" s="2"/>
      <c r="CE1294" s="2"/>
      <c r="CF1294" s="2"/>
      <c r="CG1294" s="2"/>
      <c r="CH1294" s="2"/>
      <c r="CI1294" s="2"/>
      <c r="CJ1294" s="2"/>
      <c r="CK1294" s="2"/>
    </row>
    <row r="1295" spans="1:89" ht="12.75" customHeight="1" x14ac:dyDescent="0.35">
      <c r="A1295" s="15">
        <f t="shared" si="86"/>
        <v>44272</v>
      </c>
      <c r="B1295" s="107">
        <v>14238054</v>
      </c>
      <c r="C1295" s="4">
        <f t="shared" si="87"/>
        <v>593252.25</v>
      </c>
      <c r="D1295">
        <f t="shared" si="88"/>
        <v>2021</v>
      </c>
      <c r="E1295">
        <f t="shared" si="89"/>
        <v>3</v>
      </c>
      <c r="F1295" s="33">
        <v>10190</v>
      </c>
      <c r="G1295" s="33" t="s">
        <v>29</v>
      </c>
      <c r="H1295" s="33">
        <v>24</v>
      </c>
      <c r="I1295" s="33" t="s">
        <v>74</v>
      </c>
      <c r="J1295" s="34">
        <v>44272</v>
      </c>
      <c r="K1295" s="33"/>
      <c r="L1295" s="33"/>
      <c r="M1295" s="33"/>
      <c r="N1295" s="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  <c r="Z1295" s="33"/>
      <c r="AA1295" s="33"/>
      <c r="AB1295" s="33"/>
      <c r="AC1295" s="33"/>
      <c r="AD1295" s="33"/>
      <c r="AE1295" s="33"/>
      <c r="AF1295" s="33"/>
      <c r="AG1295" s="33"/>
      <c r="AH1295" s="33"/>
      <c r="AI1295" s="2"/>
      <c r="AK1295" s="3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"/>
      <c r="BA1295" s="2"/>
      <c r="BB1295" s="2"/>
      <c r="BC1295" s="2"/>
      <c r="BD1295" s="2"/>
      <c r="BE1295" s="2"/>
      <c r="BF1295" s="2"/>
      <c r="BG1295" s="2"/>
      <c r="BH1295" s="2"/>
      <c r="BI1295" s="2"/>
      <c r="BJ1295" s="2"/>
      <c r="BK1295" s="48"/>
      <c r="BL1295" s="3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  <c r="BY1295" s="2"/>
      <c r="BZ1295" s="2"/>
      <c r="CA1295" s="2"/>
      <c r="CB1295" s="2"/>
      <c r="CC1295" s="2"/>
      <c r="CD1295" s="2"/>
      <c r="CE1295" s="2"/>
      <c r="CF1295" s="2"/>
      <c r="CG1295" s="2"/>
      <c r="CH1295" s="2"/>
      <c r="CI1295" s="2"/>
      <c r="CJ1295" s="2"/>
      <c r="CK1295" s="2"/>
    </row>
    <row r="1296" spans="1:89" ht="12.75" customHeight="1" x14ac:dyDescent="0.35">
      <c r="A1296" s="15">
        <f t="shared" si="86"/>
        <v>44273</v>
      </c>
      <c r="B1296" s="107">
        <v>13492048</v>
      </c>
      <c r="C1296" s="4">
        <f t="shared" si="87"/>
        <v>562168.66666666663</v>
      </c>
      <c r="D1296">
        <f t="shared" si="88"/>
        <v>2021</v>
      </c>
      <c r="E1296">
        <f t="shared" si="89"/>
        <v>3</v>
      </c>
      <c r="F1296" s="33">
        <v>10190</v>
      </c>
      <c r="G1296" s="33" t="s">
        <v>29</v>
      </c>
      <c r="H1296" s="33">
        <v>24</v>
      </c>
      <c r="I1296" s="33" t="s">
        <v>74</v>
      </c>
      <c r="J1296" s="34">
        <v>44273</v>
      </c>
      <c r="K1296" s="33"/>
      <c r="L1296" s="33"/>
      <c r="M1296" s="33"/>
      <c r="N1296" s="33"/>
      <c r="O1296" s="33"/>
      <c r="P1296" s="33"/>
      <c r="Q1296" s="33"/>
      <c r="R1296" s="33"/>
      <c r="S1296" s="33"/>
      <c r="T1296" s="33"/>
      <c r="U1296" s="33"/>
      <c r="V1296" s="33"/>
      <c r="W1296" s="33"/>
      <c r="X1296" s="33"/>
      <c r="Y1296" s="33"/>
      <c r="Z1296" s="33"/>
      <c r="AA1296" s="33"/>
      <c r="AB1296" s="33"/>
      <c r="AC1296" s="33"/>
      <c r="AD1296" s="33"/>
      <c r="AE1296" s="33"/>
      <c r="AF1296" s="33"/>
      <c r="AG1296" s="33"/>
      <c r="AH1296" s="33"/>
      <c r="AI1296" s="2"/>
      <c r="AK1296" s="3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"/>
      <c r="BA1296" s="2"/>
      <c r="BB1296" s="2"/>
      <c r="BC1296" s="2"/>
      <c r="BD1296" s="2"/>
      <c r="BE1296" s="2"/>
      <c r="BF1296" s="2"/>
      <c r="BG1296" s="2"/>
      <c r="BH1296" s="2"/>
      <c r="BI1296" s="2"/>
      <c r="BJ1296" s="2"/>
      <c r="BK1296" s="48"/>
      <c r="BL1296" s="3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  <c r="BY1296" s="2"/>
      <c r="BZ1296" s="2"/>
      <c r="CA1296" s="2"/>
      <c r="CB1296" s="2"/>
      <c r="CC1296" s="2"/>
      <c r="CD1296" s="2"/>
      <c r="CE1296" s="2"/>
      <c r="CF1296" s="2"/>
      <c r="CG1296" s="2"/>
      <c r="CH1296" s="2"/>
      <c r="CI1296" s="2"/>
      <c r="CJ1296" s="2"/>
      <c r="CK1296" s="2"/>
    </row>
    <row r="1297" spans="1:89" ht="12.75" customHeight="1" x14ac:dyDescent="0.35">
      <c r="A1297" s="15">
        <f t="shared" si="86"/>
        <v>44274</v>
      </c>
      <c r="B1297" s="107">
        <v>13442169</v>
      </c>
      <c r="C1297" s="4">
        <f t="shared" si="87"/>
        <v>560090.375</v>
      </c>
      <c r="D1297">
        <f t="shared" si="88"/>
        <v>2021</v>
      </c>
      <c r="E1297">
        <f t="shared" si="89"/>
        <v>3</v>
      </c>
      <c r="F1297" s="33">
        <v>10190</v>
      </c>
      <c r="G1297" s="33" t="s">
        <v>29</v>
      </c>
      <c r="H1297" s="33">
        <v>24</v>
      </c>
      <c r="I1297" s="33" t="s">
        <v>74</v>
      </c>
      <c r="J1297" s="34">
        <v>44274</v>
      </c>
      <c r="K1297" s="33"/>
      <c r="L1297" s="33"/>
      <c r="M1297" s="33"/>
      <c r="N1297" s="33"/>
      <c r="O1297" s="33"/>
      <c r="P1297" s="33"/>
      <c r="Q1297" s="33"/>
      <c r="R1297" s="33"/>
      <c r="S1297" s="33"/>
      <c r="T1297" s="33"/>
      <c r="U1297" s="33"/>
      <c r="V1297" s="33"/>
      <c r="W1297" s="33"/>
      <c r="X1297" s="33"/>
      <c r="Y1297" s="33"/>
      <c r="Z1297" s="33"/>
      <c r="AA1297" s="33"/>
      <c r="AB1297" s="33"/>
      <c r="AC1297" s="33"/>
      <c r="AD1297" s="33"/>
      <c r="AE1297" s="33"/>
      <c r="AF1297" s="33"/>
      <c r="AG1297" s="33"/>
      <c r="AH1297" s="33"/>
      <c r="AI1297" s="2"/>
      <c r="AK1297" s="3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"/>
      <c r="BA1297" s="2"/>
      <c r="BB1297" s="2"/>
      <c r="BC1297" s="2"/>
      <c r="BD1297" s="2"/>
      <c r="BE1297" s="2"/>
      <c r="BF1297" s="2"/>
      <c r="BG1297" s="2"/>
      <c r="BH1297" s="2"/>
      <c r="BI1297" s="2"/>
      <c r="BJ1297" s="2"/>
      <c r="BK1297" s="48"/>
      <c r="BL1297" s="3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  <c r="BY1297" s="2"/>
      <c r="BZ1297" s="2"/>
      <c r="CA1297" s="2"/>
      <c r="CB1297" s="2"/>
      <c r="CC1297" s="2"/>
      <c r="CD1297" s="2"/>
      <c r="CE1297" s="2"/>
      <c r="CF1297" s="2"/>
      <c r="CG1297" s="2"/>
      <c r="CH1297" s="2"/>
      <c r="CI1297" s="2"/>
      <c r="CJ1297" s="2"/>
      <c r="CK1297" s="2"/>
    </row>
    <row r="1298" spans="1:89" ht="12.75" customHeight="1" x14ac:dyDescent="0.35">
      <c r="A1298" s="15">
        <f t="shared" si="86"/>
        <v>44275</v>
      </c>
      <c r="B1298" s="107">
        <v>13361271</v>
      </c>
      <c r="C1298" s="4">
        <f t="shared" si="87"/>
        <v>556719.625</v>
      </c>
      <c r="D1298">
        <f t="shared" si="88"/>
        <v>2021</v>
      </c>
      <c r="E1298">
        <f t="shared" si="89"/>
        <v>3</v>
      </c>
      <c r="F1298" s="33">
        <v>10190</v>
      </c>
      <c r="G1298" s="33" t="s">
        <v>29</v>
      </c>
      <c r="H1298" s="33">
        <v>24</v>
      </c>
      <c r="I1298" s="33" t="s">
        <v>74</v>
      </c>
      <c r="J1298" s="34">
        <v>44275</v>
      </c>
      <c r="K1298" s="33"/>
      <c r="L1298" s="33"/>
      <c r="M1298" s="33"/>
      <c r="N1298" s="33"/>
      <c r="O1298" s="33"/>
      <c r="P1298" s="33"/>
      <c r="Q1298" s="33"/>
      <c r="R1298" s="33"/>
      <c r="S1298" s="33"/>
      <c r="T1298" s="33"/>
      <c r="U1298" s="33"/>
      <c r="V1298" s="33"/>
      <c r="W1298" s="33"/>
      <c r="X1298" s="33"/>
      <c r="Y1298" s="33"/>
      <c r="Z1298" s="33"/>
      <c r="AA1298" s="33"/>
      <c r="AB1298" s="33"/>
      <c r="AC1298" s="33"/>
      <c r="AD1298" s="33"/>
      <c r="AE1298" s="33"/>
      <c r="AF1298" s="33"/>
      <c r="AG1298" s="33"/>
      <c r="AH1298" s="33"/>
      <c r="AI1298" s="2"/>
      <c r="AK1298" s="3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"/>
      <c r="BA1298" s="2"/>
      <c r="BB1298" s="2"/>
      <c r="BC1298" s="2"/>
      <c r="BD1298" s="2"/>
      <c r="BE1298" s="2"/>
      <c r="BF1298" s="2"/>
      <c r="BG1298" s="2"/>
      <c r="BH1298" s="2"/>
      <c r="BI1298" s="2"/>
      <c r="BJ1298" s="2"/>
      <c r="BK1298" s="48"/>
      <c r="BL1298" s="3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  <c r="BY1298" s="2"/>
      <c r="BZ1298" s="2"/>
      <c r="CA1298" s="2"/>
      <c r="CB1298" s="2"/>
      <c r="CC1298" s="2"/>
      <c r="CD1298" s="2"/>
      <c r="CE1298" s="2"/>
      <c r="CF1298" s="2"/>
      <c r="CG1298" s="2"/>
      <c r="CH1298" s="2"/>
      <c r="CI1298" s="2"/>
      <c r="CJ1298" s="2"/>
      <c r="CK1298" s="2"/>
    </row>
    <row r="1299" spans="1:89" ht="12.75" customHeight="1" x14ac:dyDescent="0.35">
      <c r="A1299" s="15">
        <f t="shared" si="86"/>
        <v>44276</v>
      </c>
      <c r="B1299" s="107">
        <v>13731163</v>
      </c>
      <c r="C1299" s="4">
        <f t="shared" si="87"/>
        <v>572131.79166666663</v>
      </c>
      <c r="D1299">
        <f t="shared" si="88"/>
        <v>2021</v>
      </c>
      <c r="E1299">
        <f t="shared" si="89"/>
        <v>3</v>
      </c>
      <c r="F1299" s="33">
        <v>10190</v>
      </c>
      <c r="G1299" s="33" t="s">
        <v>29</v>
      </c>
      <c r="H1299" s="33">
        <v>24</v>
      </c>
      <c r="I1299" s="33" t="s">
        <v>74</v>
      </c>
      <c r="J1299" s="34">
        <v>44276</v>
      </c>
      <c r="K1299" s="33"/>
      <c r="L1299" s="33"/>
      <c r="M1299" s="33"/>
      <c r="N1299" s="33"/>
      <c r="O1299" s="33"/>
      <c r="P1299" s="33"/>
      <c r="Q1299" s="33"/>
      <c r="R1299" s="33"/>
      <c r="S1299" s="33"/>
      <c r="T1299" s="33"/>
      <c r="U1299" s="33"/>
      <c r="V1299" s="33"/>
      <c r="W1299" s="33"/>
      <c r="X1299" s="33"/>
      <c r="Y1299" s="33"/>
      <c r="Z1299" s="33"/>
      <c r="AA1299" s="33"/>
      <c r="AB1299" s="33"/>
      <c r="AC1299" s="33"/>
      <c r="AD1299" s="33"/>
      <c r="AE1299" s="33"/>
      <c r="AF1299" s="33"/>
      <c r="AG1299" s="33"/>
      <c r="AH1299" s="33"/>
      <c r="AI1299" s="2"/>
      <c r="AK1299" s="3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"/>
      <c r="BA1299" s="2"/>
      <c r="BB1299" s="2"/>
      <c r="BC1299" s="2"/>
      <c r="BD1299" s="2"/>
      <c r="BE1299" s="2"/>
      <c r="BF1299" s="2"/>
      <c r="BG1299" s="2"/>
      <c r="BH1299" s="2"/>
      <c r="BI1299" s="2"/>
      <c r="BJ1299" s="2"/>
      <c r="BK1299" s="48"/>
      <c r="BL1299" s="3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  <c r="BY1299" s="2"/>
      <c r="BZ1299" s="2"/>
      <c r="CA1299" s="2"/>
      <c r="CB1299" s="2"/>
      <c r="CC1299" s="2"/>
      <c r="CD1299" s="2"/>
      <c r="CE1299" s="2"/>
      <c r="CF1299" s="2"/>
      <c r="CG1299" s="2"/>
      <c r="CH1299" s="2"/>
      <c r="CI1299" s="2"/>
      <c r="CJ1299" s="2"/>
      <c r="CK1299" s="2"/>
    </row>
    <row r="1300" spans="1:89" ht="12.75" customHeight="1" x14ac:dyDescent="0.35">
      <c r="A1300" s="15">
        <f t="shared" si="86"/>
        <v>44277</v>
      </c>
      <c r="B1300" s="107">
        <v>14146145</v>
      </c>
      <c r="C1300" s="4">
        <f t="shared" si="87"/>
        <v>589422.70833333337</v>
      </c>
      <c r="D1300">
        <f t="shared" si="88"/>
        <v>2021</v>
      </c>
      <c r="E1300">
        <f t="shared" si="89"/>
        <v>3</v>
      </c>
      <c r="F1300" s="33">
        <v>10190</v>
      </c>
      <c r="G1300" s="33" t="s">
        <v>29</v>
      </c>
      <c r="H1300" s="33">
        <v>24</v>
      </c>
      <c r="I1300" s="33" t="s">
        <v>74</v>
      </c>
      <c r="J1300" s="34">
        <v>44277</v>
      </c>
      <c r="K1300" s="33"/>
      <c r="L1300" s="33"/>
      <c r="M1300" s="33"/>
      <c r="N1300" s="33"/>
      <c r="O1300" s="33"/>
      <c r="P1300" s="33"/>
      <c r="Q1300" s="33"/>
      <c r="R1300" s="33"/>
      <c r="S1300" s="33"/>
      <c r="T1300" s="33"/>
      <c r="U1300" s="33"/>
      <c r="V1300" s="33"/>
      <c r="W1300" s="33"/>
      <c r="X1300" s="33"/>
      <c r="Y1300" s="33"/>
      <c r="Z1300" s="33"/>
      <c r="AA1300" s="33"/>
      <c r="AB1300" s="33"/>
      <c r="AC1300" s="33"/>
      <c r="AD1300" s="33"/>
      <c r="AE1300" s="33"/>
      <c r="AF1300" s="33"/>
      <c r="AG1300" s="33"/>
      <c r="AH1300" s="33"/>
      <c r="AI1300" s="2"/>
      <c r="AK1300" s="3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"/>
      <c r="BA1300" s="2"/>
      <c r="BB1300" s="2"/>
      <c r="BC1300" s="2"/>
      <c r="BD1300" s="2"/>
      <c r="BE1300" s="2"/>
      <c r="BF1300" s="2"/>
      <c r="BG1300" s="2"/>
      <c r="BH1300" s="2"/>
      <c r="BI1300" s="2"/>
      <c r="BJ1300" s="2"/>
      <c r="BK1300" s="48"/>
      <c r="BL1300" s="3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  <c r="BY1300" s="2"/>
      <c r="BZ1300" s="2"/>
      <c r="CA1300" s="2"/>
      <c r="CB1300" s="2"/>
      <c r="CC1300" s="2"/>
      <c r="CD1300" s="2"/>
      <c r="CE1300" s="2"/>
      <c r="CF1300" s="2"/>
      <c r="CG1300" s="2"/>
      <c r="CH1300" s="2"/>
      <c r="CI1300" s="2"/>
      <c r="CJ1300" s="2"/>
      <c r="CK1300" s="2"/>
    </row>
    <row r="1301" spans="1:89" ht="12.75" customHeight="1" x14ac:dyDescent="0.35">
      <c r="A1301" s="15">
        <f t="shared" si="86"/>
        <v>44278</v>
      </c>
      <c r="B1301" s="107">
        <v>14133453</v>
      </c>
      <c r="C1301" s="4">
        <f t="shared" si="87"/>
        <v>588893.875</v>
      </c>
      <c r="D1301">
        <f t="shared" si="88"/>
        <v>2021</v>
      </c>
      <c r="E1301">
        <f t="shared" si="89"/>
        <v>3</v>
      </c>
      <c r="F1301" s="33">
        <v>10190</v>
      </c>
      <c r="G1301" s="33" t="s">
        <v>29</v>
      </c>
      <c r="H1301" s="33">
        <v>24</v>
      </c>
      <c r="I1301" s="33" t="s">
        <v>74</v>
      </c>
      <c r="J1301" s="34">
        <v>44278</v>
      </c>
      <c r="K1301" s="33"/>
      <c r="L1301" s="33"/>
      <c r="M1301" s="33"/>
      <c r="N1301" s="33"/>
      <c r="O1301" s="33"/>
      <c r="P1301" s="33"/>
      <c r="Q1301" s="33"/>
      <c r="R1301" s="33"/>
      <c r="S1301" s="33"/>
      <c r="T1301" s="33"/>
      <c r="U1301" s="33"/>
      <c r="V1301" s="33"/>
      <c r="W1301" s="33"/>
      <c r="X1301" s="33"/>
      <c r="Y1301" s="33"/>
      <c r="Z1301" s="33"/>
      <c r="AA1301" s="33"/>
      <c r="AB1301" s="33"/>
      <c r="AC1301" s="33"/>
      <c r="AD1301" s="33"/>
      <c r="AE1301" s="33"/>
      <c r="AF1301" s="33"/>
      <c r="AG1301" s="33"/>
      <c r="AH1301" s="33"/>
      <c r="AI1301" s="2"/>
      <c r="AK1301" s="3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"/>
      <c r="BA1301" s="2"/>
      <c r="BB1301" s="2"/>
      <c r="BC1301" s="2"/>
      <c r="BD1301" s="2"/>
      <c r="BE1301" s="2"/>
      <c r="BF1301" s="2"/>
      <c r="BG1301" s="2"/>
      <c r="BH1301" s="2"/>
      <c r="BI1301" s="2"/>
      <c r="BJ1301" s="2"/>
      <c r="BK1301" s="48"/>
      <c r="BL1301" s="3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  <c r="BY1301" s="2"/>
      <c r="BZ1301" s="2"/>
      <c r="CA1301" s="2"/>
      <c r="CB1301" s="2"/>
      <c r="CC1301" s="2"/>
      <c r="CD1301" s="2"/>
      <c r="CE1301" s="2"/>
      <c r="CF1301" s="2"/>
      <c r="CG1301" s="2"/>
      <c r="CH1301" s="2"/>
      <c r="CI1301" s="2"/>
      <c r="CJ1301" s="2"/>
      <c r="CK1301" s="2"/>
    </row>
    <row r="1302" spans="1:89" ht="12.75" customHeight="1" x14ac:dyDescent="0.35">
      <c r="A1302" s="15">
        <f t="shared" si="86"/>
        <v>44279</v>
      </c>
      <c r="B1302" s="107">
        <v>14382467</v>
      </c>
      <c r="C1302" s="4">
        <f t="shared" si="87"/>
        <v>599269.45833333337</v>
      </c>
      <c r="D1302">
        <f t="shared" si="88"/>
        <v>2021</v>
      </c>
      <c r="E1302">
        <f t="shared" si="89"/>
        <v>3</v>
      </c>
      <c r="F1302" s="33">
        <v>10190</v>
      </c>
      <c r="G1302" s="33" t="s">
        <v>29</v>
      </c>
      <c r="H1302" s="33">
        <v>24</v>
      </c>
      <c r="I1302" s="33" t="s">
        <v>74</v>
      </c>
      <c r="J1302" s="34">
        <v>44279</v>
      </c>
      <c r="K1302" s="33"/>
      <c r="L1302" s="33"/>
      <c r="M1302" s="33"/>
      <c r="N1302" s="33"/>
      <c r="O1302" s="33"/>
      <c r="P1302" s="33"/>
      <c r="Q1302" s="33"/>
      <c r="R1302" s="33"/>
      <c r="S1302" s="33"/>
      <c r="T1302" s="33"/>
      <c r="U1302" s="33"/>
      <c r="V1302" s="33"/>
      <c r="W1302" s="33"/>
      <c r="X1302" s="33"/>
      <c r="Y1302" s="33"/>
      <c r="Z1302" s="33"/>
      <c r="AA1302" s="33"/>
      <c r="AB1302" s="33"/>
      <c r="AC1302" s="33"/>
      <c r="AD1302" s="33"/>
      <c r="AE1302" s="33"/>
      <c r="AF1302" s="33"/>
      <c r="AG1302" s="33"/>
      <c r="AH1302" s="33"/>
      <c r="AI1302" s="2"/>
      <c r="AK1302" s="3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"/>
      <c r="BA1302" s="2"/>
      <c r="BB1302" s="2"/>
      <c r="BC1302" s="2"/>
      <c r="BD1302" s="2"/>
      <c r="BE1302" s="2"/>
      <c r="BF1302" s="2"/>
      <c r="BG1302" s="2"/>
      <c r="BH1302" s="2"/>
      <c r="BI1302" s="2"/>
      <c r="BJ1302" s="2"/>
      <c r="BK1302" s="48"/>
      <c r="BL1302" s="3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  <c r="BY1302" s="2"/>
      <c r="BZ1302" s="2"/>
      <c r="CA1302" s="2"/>
      <c r="CB1302" s="2"/>
      <c r="CC1302" s="2"/>
      <c r="CD1302" s="2"/>
      <c r="CE1302" s="2"/>
      <c r="CF1302" s="2"/>
      <c r="CG1302" s="2"/>
      <c r="CH1302" s="2"/>
      <c r="CI1302" s="2"/>
      <c r="CJ1302" s="2"/>
      <c r="CK1302" s="2"/>
    </row>
    <row r="1303" spans="1:89" ht="12.75" customHeight="1" x14ac:dyDescent="0.35">
      <c r="A1303" s="15">
        <f t="shared" si="86"/>
        <v>44280</v>
      </c>
      <c r="B1303" s="107">
        <v>14177131</v>
      </c>
      <c r="C1303" s="4">
        <f t="shared" si="87"/>
        <v>590713.79166666663</v>
      </c>
      <c r="D1303">
        <f t="shared" si="88"/>
        <v>2021</v>
      </c>
      <c r="E1303">
        <f t="shared" si="89"/>
        <v>3</v>
      </c>
      <c r="F1303" s="33">
        <v>10190</v>
      </c>
      <c r="G1303" s="33" t="s">
        <v>29</v>
      </c>
      <c r="H1303" s="33">
        <v>24</v>
      </c>
      <c r="I1303" s="33" t="s">
        <v>74</v>
      </c>
      <c r="J1303" s="34">
        <v>44280</v>
      </c>
      <c r="K1303" s="33"/>
      <c r="L1303" s="33"/>
      <c r="M1303" s="33"/>
      <c r="N1303" s="33"/>
      <c r="O1303" s="33"/>
      <c r="P1303" s="33"/>
      <c r="Q1303" s="33"/>
      <c r="R1303" s="33"/>
      <c r="S1303" s="33"/>
      <c r="T1303" s="33"/>
      <c r="U1303" s="33"/>
      <c r="V1303" s="33"/>
      <c r="W1303" s="33"/>
      <c r="X1303" s="33"/>
      <c r="Y1303" s="33"/>
      <c r="Z1303" s="33"/>
      <c r="AA1303" s="33"/>
      <c r="AB1303" s="33"/>
      <c r="AC1303" s="33"/>
      <c r="AD1303" s="33"/>
      <c r="AE1303" s="33"/>
      <c r="AF1303" s="33"/>
      <c r="AG1303" s="33"/>
      <c r="AH1303" s="33"/>
      <c r="AI1303" s="2"/>
      <c r="AK1303" s="3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"/>
      <c r="BA1303" s="2"/>
      <c r="BB1303" s="2"/>
      <c r="BC1303" s="2"/>
      <c r="BD1303" s="2"/>
      <c r="BE1303" s="2"/>
      <c r="BF1303" s="2"/>
      <c r="BG1303" s="2"/>
      <c r="BH1303" s="2"/>
      <c r="BI1303" s="2"/>
      <c r="BJ1303" s="2"/>
      <c r="BK1303" s="48"/>
      <c r="BL1303" s="3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  <c r="BY1303" s="2"/>
      <c r="BZ1303" s="2"/>
      <c r="CA1303" s="2"/>
      <c r="CB1303" s="2"/>
      <c r="CC1303" s="2"/>
      <c r="CD1303" s="2"/>
      <c r="CE1303" s="2"/>
      <c r="CF1303" s="2"/>
      <c r="CG1303" s="2"/>
      <c r="CH1303" s="2"/>
      <c r="CI1303" s="2"/>
      <c r="CJ1303" s="2"/>
      <c r="CK1303" s="2"/>
    </row>
    <row r="1304" spans="1:89" ht="12.75" customHeight="1" x14ac:dyDescent="0.35">
      <c r="A1304" s="15">
        <f t="shared" si="86"/>
        <v>44281</v>
      </c>
      <c r="B1304" s="107">
        <v>13869748</v>
      </c>
      <c r="C1304" s="4">
        <f t="shared" si="87"/>
        <v>577906.16666666663</v>
      </c>
      <c r="D1304">
        <f t="shared" si="88"/>
        <v>2021</v>
      </c>
      <c r="E1304">
        <f t="shared" si="89"/>
        <v>3</v>
      </c>
      <c r="F1304" s="33">
        <v>10190</v>
      </c>
      <c r="G1304" s="33" t="s">
        <v>29</v>
      </c>
      <c r="H1304" s="33">
        <v>24</v>
      </c>
      <c r="I1304" s="33" t="s">
        <v>74</v>
      </c>
      <c r="J1304" s="34">
        <v>44281</v>
      </c>
      <c r="K1304" s="33"/>
      <c r="L1304" s="33"/>
      <c r="M1304" s="33"/>
      <c r="N1304" s="33"/>
      <c r="O1304" s="33"/>
      <c r="P1304" s="33"/>
      <c r="Q1304" s="33"/>
      <c r="R1304" s="33"/>
      <c r="S1304" s="33"/>
      <c r="T1304" s="33"/>
      <c r="U1304" s="33"/>
      <c r="V1304" s="33"/>
      <c r="W1304" s="33"/>
      <c r="X1304" s="33"/>
      <c r="Y1304" s="33"/>
      <c r="Z1304" s="33"/>
      <c r="AA1304" s="33"/>
      <c r="AB1304" s="33"/>
      <c r="AC1304" s="33"/>
      <c r="AD1304" s="33"/>
      <c r="AE1304" s="33"/>
      <c r="AF1304" s="33"/>
      <c r="AG1304" s="33"/>
      <c r="AH1304" s="33"/>
      <c r="AI1304" s="2"/>
      <c r="AK1304" s="3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"/>
      <c r="BA1304" s="2"/>
      <c r="BB1304" s="2"/>
      <c r="BC1304" s="2"/>
      <c r="BD1304" s="2"/>
      <c r="BE1304" s="2"/>
      <c r="BF1304" s="2"/>
      <c r="BG1304" s="2"/>
      <c r="BH1304" s="2"/>
      <c r="BI1304" s="2"/>
      <c r="BJ1304" s="2"/>
      <c r="BK1304" s="48"/>
      <c r="BL1304" s="3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  <c r="BY1304" s="2"/>
      <c r="BZ1304" s="2"/>
      <c r="CA1304" s="2"/>
      <c r="CB1304" s="2"/>
      <c r="CC1304" s="2"/>
      <c r="CD1304" s="2"/>
      <c r="CE1304" s="2"/>
      <c r="CF1304" s="2"/>
      <c r="CG1304" s="2"/>
      <c r="CH1304" s="2"/>
      <c r="CI1304" s="2"/>
      <c r="CJ1304" s="2"/>
      <c r="CK1304" s="2"/>
    </row>
    <row r="1305" spans="1:89" ht="12.75" customHeight="1" x14ac:dyDescent="0.35">
      <c r="A1305" s="15">
        <f t="shared" si="86"/>
        <v>44282</v>
      </c>
      <c r="B1305" s="107">
        <v>13480541</v>
      </c>
      <c r="C1305" s="4">
        <f t="shared" si="87"/>
        <v>561689.20833333337</v>
      </c>
      <c r="D1305">
        <f t="shared" si="88"/>
        <v>2021</v>
      </c>
      <c r="E1305">
        <f t="shared" si="89"/>
        <v>3</v>
      </c>
      <c r="F1305" s="33">
        <v>10190</v>
      </c>
      <c r="G1305" s="33" t="s">
        <v>29</v>
      </c>
      <c r="H1305" s="33">
        <v>24</v>
      </c>
      <c r="I1305" s="33" t="s">
        <v>74</v>
      </c>
      <c r="J1305" s="34">
        <v>44282</v>
      </c>
      <c r="K1305" s="33"/>
      <c r="L1305" s="33"/>
      <c r="M1305" s="33"/>
      <c r="N1305" s="33"/>
      <c r="O1305" s="33"/>
      <c r="P1305" s="33"/>
      <c r="Q1305" s="33"/>
      <c r="R1305" s="33"/>
      <c r="S1305" s="33"/>
      <c r="T1305" s="33"/>
      <c r="U1305" s="33"/>
      <c r="V1305" s="33"/>
      <c r="W1305" s="33"/>
      <c r="X1305" s="33"/>
      <c r="Y1305" s="33"/>
      <c r="Z1305" s="33"/>
      <c r="AA1305" s="33"/>
      <c r="AB1305" s="33"/>
      <c r="AC1305" s="33"/>
      <c r="AD1305" s="33"/>
      <c r="AE1305" s="33"/>
      <c r="AF1305" s="33"/>
      <c r="AG1305" s="33"/>
      <c r="AH1305" s="33"/>
      <c r="AI1305" s="2"/>
      <c r="AK1305" s="3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"/>
      <c r="BA1305" s="2"/>
      <c r="BB1305" s="2"/>
      <c r="BC1305" s="2"/>
      <c r="BD1305" s="2"/>
      <c r="BE1305" s="2"/>
      <c r="BF1305" s="2"/>
      <c r="BG1305" s="2"/>
      <c r="BH1305" s="2"/>
      <c r="BI1305" s="2"/>
      <c r="BJ1305" s="2"/>
      <c r="BK1305" s="48"/>
      <c r="BL1305" s="3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  <c r="BY1305" s="2"/>
      <c r="BZ1305" s="2"/>
      <c r="CA1305" s="2"/>
      <c r="CB1305" s="2"/>
      <c r="CC1305" s="2"/>
      <c r="CD1305" s="2"/>
      <c r="CE1305" s="2"/>
      <c r="CF1305" s="2"/>
      <c r="CG1305" s="2"/>
      <c r="CH1305" s="2"/>
      <c r="CI1305" s="2"/>
      <c r="CJ1305" s="2"/>
      <c r="CK1305" s="2"/>
    </row>
    <row r="1306" spans="1:89" ht="12.75" customHeight="1" x14ac:dyDescent="0.35">
      <c r="A1306" s="15">
        <f t="shared" si="86"/>
        <v>44283</v>
      </c>
      <c r="B1306" s="107">
        <v>13930945</v>
      </c>
      <c r="C1306" s="4">
        <f t="shared" si="87"/>
        <v>580456.04166666663</v>
      </c>
      <c r="D1306">
        <f t="shared" si="88"/>
        <v>2021</v>
      </c>
      <c r="E1306">
        <f t="shared" si="89"/>
        <v>3</v>
      </c>
      <c r="F1306" s="33">
        <v>10190</v>
      </c>
      <c r="G1306" s="33" t="s">
        <v>29</v>
      </c>
      <c r="H1306" s="33">
        <v>24</v>
      </c>
      <c r="I1306" s="33" t="s">
        <v>74</v>
      </c>
      <c r="J1306" s="34">
        <v>44283</v>
      </c>
      <c r="K1306" s="33"/>
      <c r="L1306" s="33"/>
      <c r="M1306" s="33"/>
      <c r="N1306" s="33"/>
      <c r="O1306" s="33"/>
      <c r="P1306" s="33"/>
      <c r="Q1306" s="33"/>
      <c r="R1306" s="33"/>
      <c r="S1306" s="33"/>
      <c r="T1306" s="33"/>
      <c r="U1306" s="33"/>
      <c r="V1306" s="33"/>
      <c r="W1306" s="33"/>
      <c r="X1306" s="33"/>
      <c r="Y1306" s="33"/>
      <c r="Z1306" s="33"/>
      <c r="AA1306" s="33"/>
      <c r="AB1306" s="33"/>
      <c r="AC1306" s="33"/>
      <c r="AD1306" s="33"/>
      <c r="AE1306" s="33"/>
      <c r="AF1306" s="33"/>
      <c r="AG1306" s="33"/>
      <c r="AH1306" s="33"/>
      <c r="AI1306" s="2"/>
      <c r="AK1306" s="3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"/>
      <c r="BA1306" s="2"/>
      <c r="BB1306" s="2"/>
      <c r="BC1306" s="2"/>
      <c r="BD1306" s="2"/>
      <c r="BE1306" s="2"/>
      <c r="BF1306" s="2"/>
      <c r="BG1306" s="2"/>
      <c r="BH1306" s="2"/>
      <c r="BI1306" s="2"/>
      <c r="BJ1306" s="2"/>
      <c r="BK1306" s="48"/>
      <c r="BL1306" s="3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  <c r="BY1306" s="2"/>
      <c r="BZ1306" s="2"/>
      <c r="CA1306" s="2"/>
      <c r="CB1306" s="2"/>
      <c r="CC1306" s="2"/>
      <c r="CD1306" s="2"/>
      <c r="CE1306" s="2"/>
      <c r="CF1306" s="2"/>
      <c r="CG1306" s="2"/>
      <c r="CH1306" s="2"/>
      <c r="CI1306" s="2"/>
      <c r="CJ1306" s="2"/>
      <c r="CK1306" s="2"/>
    </row>
    <row r="1307" spans="1:89" ht="12.75" customHeight="1" x14ac:dyDescent="0.35">
      <c r="A1307" s="15">
        <f t="shared" si="86"/>
        <v>44284</v>
      </c>
      <c r="B1307" s="107">
        <v>14814049</v>
      </c>
      <c r="C1307" s="4">
        <f t="shared" si="87"/>
        <v>617252.04166666663</v>
      </c>
      <c r="D1307">
        <f t="shared" si="88"/>
        <v>2021</v>
      </c>
      <c r="E1307">
        <f t="shared" si="89"/>
        <v>3</v>
      </c>
      <c r="F1307" s="33">
        <v>10190</v>
      </c>
      <c r="G1307" s="33" t="s">
        <v>29</v>
      </c>
      <c r="H1307" s="33">
        <v>24</v>
      </c>
      <c r="I1307" s="33" t="s">
        <v>74</v>
      </c>
      <c r="J1307" s="34">
        <v>44284</v>
      </c>
      <c r="K1307" s="33"/>
      <c r="L1307" s="33"/>
      <c r="M1307" s="33"/>
      <c r="N1307" s="33"/>
      <c r="O1307" s="33"/>
      <c r="P1307" s="33"/>
      <c r="Q1307" s="33"/>
      <c r="R1307" s="33"/>
      <c r="S1307" s="33"/>
      <c r="T1307" s="33"/>
      <c r="U1307" s="33"/>
      <c r="V1307" s="33"/>
      <c r="W1307" s="33"/>
      <c r="X1307" s="33"/>
      <c r="Y1307" s="33"/>
      <c r="Z1307" s="33"/>
      <c r="AA1307" s="33"/>
      <c r="AB1307" s="33"/>
      <c r="AC1307" s="33"/>
      <c r="AD1307" s="33"/>
      <c r="AE1307" s="33"/>
      <c r="AF1307" s="33"/>
      <c r="AG1307" s="33"/>
      <c r="AH1307" s="33"/>
      <c r="AI1307" s="2"/>
      <c r="AK1307" s="3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"/>
      <c r="BA1307" s="2"/>
      <c r="BB1307" s="2"/>
      <c r="BC1307" s="2"/>
      <c r="BD1307" s="2"/>
      <c r="BE1307" s="2"/>
      <c r="BF1307" s="2"/>
      <c r="BG1307" s="2"/>
      <c r="BH1307" s="2"/>
      <c r="BI1307" s="2"/>
      <c r="BJ1307" s="2"/>
      <c r="BK1307" s="48"/>
      <c r="BL1307" s="3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  <c r="BY1307" s="2"/>
      <c r="BZ1307" s="2"/>
      <c r="CA1307" s="2"/>
      <c r="CB1307" s="2"/>
      <c r="CC1307" s="2"/>
      <c r="CD1307" s="2"/>
      <c r="CE1307" s="2"/>
      <c r="CF1307" s="2"/>
      <c r="CG1307" s="2"/>
      <c r="CH1307" s="2"/>
      <c r="CI1307" s="2"/>
      <c r="CJ1307" s="2"/>
      <c r="CK1307" s="2"/>
    </row>
    <row r="1308" spans="1:89" ht="12.75" customHeight="1" x14ac:dyDescent="0.35">
      <c r="A1308" s="15">
        <f t="shared" si="86"/>
        <v>44285</v>
      </c>
      <c r="B1308" s="107">
        <v>14478696</v>
      </c>
      <c r="C1308" s="4">
        <f t="shared" si="87"/>
        <v>603279</v>
      </c>
      <c r="D1308">
        <f t="shared" si="88"/>
        <v>2021</v>
      </c>
      <c r="E1308">
        <f t="shared" si="89"/>
        <v>3</v>
      </c>
      <c r="F1308" s="33">
        <v>10190</v>
      </c>
      <c r="G1308" s="33" t="s">
        <v>29</v>
      </c>
      <c r="H1308" s="33">
        <v>24</v>
      </c>
      <c r="I1308" s="33" t="s">
        <v>74</v>
      </c>
      <c r="J1308" s="34">
        <v>44285</v>
      </c>
      <c r="K1308" s="33"/>
      <c r="L1308" s="33"/>
      <c r="M1308" s="33"/>
      <c r="N1308" s="33"/>
      <c r="O1308" s="33"/>
      <c r="P1308" s="33"/>
      <c r="Q1308" s="33"/>
      <c r="R1308" s="33"/>
      <c r="S1308" s="33"/>
      <c r="T1308" s="33"/>
      <c r="U1308" s="33"/>
      <c r="V1308" s="33"/>
      <c r="W1308" s="33"/>
      <c r="X1308" s="33"/>
      <c r="Y1308" s="33"/>
      <c r="Z1308" s="33"/>
      <c r="AA1308" s="33"/>
      <c r="AB1308" s="33"/>
      <c r="AC1308" s="33"/>
      <c r="AD1308" s="33"/>
      <c r="AE1308" s="33"/>
      <c r="AF1308" s="33"/>
      <c r="AG1308" s="33"/>
      <c r="AH1308" s="33"/>
      <c r="AI1308" s="2"/>
      <c r="AK1308" s="3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"/>
      <c r="BA1308" s="2"/>
      <c r="BB1308" s="2"/>
      <c r="BC1308" s="2"/>
      <c r="BD1308" s="2"/>
      <c r="BE1308" s="2"/>
      <c r="BF1308" s="2"/>
      <c r="BG1308" s="2"/>
      <c r="BH1308" s="2"/>
      <c r="BI1308" s="2"/>
      <c r="BJ1308" s="2"/>
      <c r="BK1308" s="48"/>
      <c r="BL1308" s="3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  <c r="BY1308" s="2"/>
      <c r="BZ1308" s="2"/>
      <c r="CA1308" s="2"/>
      <c r="CB1308" s="2"/>
      <c r="CC1308" s="2"/>
      <c r="CD1308" s="2"/>
      <c r="CE1308" s="2"/>
      <c r="CF1308" s="2"/>
      <c r="CG1308" s="2"/>
      <c r="CH1308" s="2"/>
      <c r="CI1308" s="2"/>
      <c r="CJ1308" s="2"/>
      <c r="CK1308" s="2"/>
    </row>
    <row r="1309" spans="1:89" ht="12.75" customHeight="1" x14ac:dyDescent="0.35">
      <c r="A1309" s="15">
        <f t="shared" si="86"/>
        <v>44286</v>
      </c>
      <c r="B1309" s="107">
        <v>14151768</v>
      </c>
      <c r="C1309" s="4">
        <f t="shared" si="87"/>
        <v>589657</v>
      </c>
      <c r="D1309">
        <f t="shared" si="88"/>
        <v>2021</v>
      </c>
      <c r="E1309">
        <f t="shared" si="89"/>
        <v>3</v>
      </c>
      <c r="F1309" s="33">
        <v>10190</v>
      </c>
      <c r="G1309" s="33" t="s">
        <v>29</v>
      </c>
      <c r="H1309" s="33">
        <v>24</v>
      </c>
      <c r="I1309" s="33" t="s">
        <v>74</v>
      </c>
      <c r="J1309" s="34">
        <v>44286</v>
      </c>
      <c r="K1309" s="33"/>
      <c r="L1309" s="33"/>
      <c r="M1309" s="33"/>
      <c r="N1309" s="33"/>
      <c r="O1309" s="33"/>
      <c r="P1309" s="33"/>
      <c r="Q1309" s="33"/>
      <c r="R1309" s="33"/>
      <c r="S1309" s="33"/>
      <c r="T1309" s="33"/>
      <c r="U1309" s="33"/>
      <c r="V1309" s="33"/>
      <c r="W1309" s="33"/>
      <c r="X1309" s="33"/>
      <c r="Y1309" s="33"/>
      <c r="Z1309" s="33"/>
      <c r="AA1309" s="33"/>
      <c r="AB1309" s="33"/>
      <c r="AC1309" s="33"/>
      <c r="AD1309" s="33"/>
      <c r="AE1309" s="33"/>
      <c r="AF1309" s="33"/>
      <c r="AG1309" s="33"/>
      <c r="AH1309" s="33"/>
      <c r="AI1309" s="2"/>
      <c r="AK1309" s="3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"/>
      <c r="BA1309" s="2"/>
      <c r="BB1309" s="2"/>
      <c r="BC1309" s="2"/>
      <c r="BD1309" s="2"/>
      <c r="BE1309" s="2"/>
      <c r="BF1309" s="2"/>
      <c r="BG1309" s="2"/>
      <c r="BH1309" s="2"/>
      <c r="BI1309" s="2"/>
      <c r="BJ1309" s="2"/>
      <c r="BK1309" s="48"/>
      <c r="BL1309" s="3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  <c r="BY1309" s="2"/>
      <c r="BZ1309" s="2"/>
      <c r="CA1309" s="2"/>
      <c r="CB1309" s="2"/>
      <c r="CC1309" s="2"/>
      <c r="CD1309" s="2"/>
      <c r="CE1309" s="2"/>
      <c r="CF1309" s="2"/>
      <c r="CG1309" s="2"/>
      <c r="CH1309" s="2"/>
      <c r="CI1309" s="2"/>
      <c r="CJ1309" s="2"/>
      <c r="CK1309" s="2"/>
    </row>
    <row r="1310" spans="1:89" ht="12.75" customHeight="1" x14ac:dyDescent="0.35">
      <c r="A1310" s="15">
        <f t="shared" si="86"/>
        <v>44287</v>
      </c>
      <c r="B1310" s="107">
        <v>13728590</v>
      </c>
      <c r="C1310" s="4">
        <f t="shared" si="87"/>
        <v>572024.58333333337</v>
      </c>
      <c r="D1310">
        <f t="shared" si="88"/>
        <v>2021</v>
      </c>
      <c r="E1310">
        <f t="shared" si="89"/>
        <v>4</v>
      </c>
      <c r="F1310" s="33">
        <v>10190</v>
      </c>
      <c r="G1310" s="33" t="s">
        <v>29</v>
      </c>
      <c r="H1310" s="33">
        <v>24</v>
      </c>
      <c r="I1310" s="33" t="s">
        <v>74</v>
      </c>
      <c r="J1310" s="34">
        <v>44287</v>
      </c>
      <c r="K1310" s="33"/>
      <c r="L1310" s="33"/>
      <c r="M1310" s="33"/>
      <c r="N1310" s="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  <c r="Z1310" s="33"/>
      <c r="AA1310" s="33"/>
      <c r="AB1310" s="33"/>
      <c r="AC1310" s="33"/>
      <c r="AD1310" s="33"/>
      <c r="AE1310" s="33"/>
      <c r="AF1310" s="33"/>
      <c r="AG1310" s="33"/>
      <c r="AH1310" s="33"/>
      <c r="AI1310" s="2"/>
      <c r="AK1310" s="3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"/>
      <c r="BA1310" s="2"/>
      <c r="BB1310" s="2"/>
      <c r="BC1310" s="2"/>
      <c r="BD1310" s="2"/>
      <c r="BE1310" s="2"/>
      <c r="BF1310" s="2"/>
      <c r="BG1310" s="2"/>
      <c r="BH1310" s="2"/>
      <c r="BI1310" s="2"/>
      <c r="BJ1310" s="2"/>
      <c r="BK1310" s="48"/>
      <c r="BL1310" s="3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  <c r="BY1310" s="2"/>
      <c r="BZ1310" s="2"/>
      <c r="CA1310" s="2"/>
      <c r="CB1310" s="2"/>
      <c r="CC1310" s="2"/>
      <c r="CD1310" s="2"/>
      <c r="CE1310" s="2"/>
      <c r="CF1310" s="2"/>
      <c r="CG1310" s="2"/>
      <c r="CH1310" s="2"/>
      <c r="CI1310" s="2"/>
      <c r="CJ1310" s="2"/>
      <c r="CK1310" s="2"/>
    </row>
    <row r="1311" spans="1:89" ht="12.75" customHeight="1" x14ac:dyDescent="0.35">
      <c r="A1311" s="15">
        <f t="shared" si="86"/>
        <v>44288</v>
      </c>
      <c r="B1311" s="107">
        <v>12736006</v>
      </c>
      <c r="C1311" s="4">
        <f t="shared" si="87"/>
        <v>530666.91666666663</v>
      </c>
      <c r="D1311">
        <f t="shared" si="88"/>
        <v>2021</v>
      </c>
      <c r="E1311">
        <f t="shared" si="89"/>
        <v>4</v>
      </c>
      <c r="F1311" s="33">
        <v>10190</v>
      </c>
      <c r="G1311" s="33" t="s">
        <v>29</v>
      </c>
      <c r="H1311" s="33">
        <v>24</v>
      </c>
      <c r="I1311" s="33" t="s">
        <v>74</v>
      </c>
      <c r="J1311" s="34">
        <v>44288</v>
      </c>
      <c r="K1311" s="33"/>
      <c r="L1311" s="33"/>
      <c r="M1311" s="33"/>
      <c r="N1311" s="33"/>
      <c r="O1311" s="33"/>
      <c r="P1311" s="33"/>
      <c r="Q1311" s="33"/>
      <c r="R1311" s="33"/>
      <c r="S1311" s="33"/>
      <c r="T1311" s="33"/>
      <c r="U1311" s="33"/>
      <c r="V1311" s="33"/>
      <c r="W1311" s="33"/>
      <c r="X1311" s="33"/>
      <c r="Y1311" s="33"/>
      <c r="Z1311" s="33"/>
      <c r="AA1311" s="33"/>
      <c r="AB1311" s="33"/>
      <c r="AC1311" s="33"/>
      <c r="AD1311" s="33"/>
      <c r="AE1311" s="33"/>
      <c r="AF1311" s="33"/>
      <c r="AG1311" s="33"/>
      <c r="AH1311" s="33"/>
      <c r="AI1311" s="2"/>
      <c r="AK1311" s="3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"/>
      <c r="BA1311" s="2"/>
      <c r="BB1311" s="2"/>
      <c r="BC1311" s="2"/>
      <c r="BD1311" s="2"/>
      <c r="BE1311" s="2"/>
      <c r="BF1311" s="2"/>
      <c r="BG1311" s="2"/>
      <c r="BH1311" s="2"/>
      <c r="BI1311" s="2"/>
      <c r="BJ1311" s="2"/>
      <c r="BK1311" s="48"/>
      <c r="BL1311" s="3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  <c r="BY1311" s="2"/>
      <c r="BZ1311" s="2"/>
      <c r="CA1311" s="2"/>
      <c r="CB1311" s="2"/>
      <c r="CC1311" s="2"/>
      <c r="CD1311" s="2"/>
      <c r="CE1311" s="2"/>
      <c r="CF1311" s="2"/>
      <c r="CG1311" s="2"/>
      <c r="CH1311" s="2"/>
      <c r="CI1311" s="2"/>
      <c r="CJ1311" s="2"/>
      <c r="CK1311" s="2"/>
    </row>
    <row r="1312" spans="1:89" ht="12.75" customHeight="1" x14ac:dyDescent="0.35">
      <c r="A1312" s="15">
        <f t="shared" si="86"/>
        <v>44289</v>
      </c>
      <c r="B1312" s="107">
        <v>11995272</v>
      </c>
      <c r="C1312" s="4">
        <f t="shared" si="87"/>
        <v>499803</v>
      </c>
      <c r="D1312">
        <f t="shared" si="88"/>
        <v>2021</v>
      </c>
      <c r="E1312">
        <f t="shared" si="89"/>
        <v>4</v>
      </c>
      <c r="F1312" s="33">
        <v>10190</v>
      </c>
      <c r="G1312" s="33" t="s">
        <v>29</v>
      </c>
      <c r="H1312" s="33">
        <v>24</v>
      </c>
      <c r="I1312" s="33" t="s">
        <v>74</v>
      </c>
      <c r="J1312" s="34">
        <v>44289</v>
      </c>
      <c r="K1312" s="33"/>
      <c r="L1312" s="33"/>
      <c r="M1312" s="33"/>
      <c r="N1312" s="33"/>
      <c r="O1312" s="33"/>
      <c r="P1312" s="33"/>
      <c r="Q1312" s="33"/>
      <c r="R1312" s="33"/>
      <c r="S1312" s="33"/>
      <c r="T1312" s="33"/>
      <c r="U1312" s="33"/>
      <c r="V1312" s="33"/>
      <c r="W1312" s="33"/>
      <c r="X1312" s="33"/>
      <c r="Y1312" s="33"/>
      <c r="Z1312" s="33"/>
      <c r="AA1312" s="33"/>
      <c r="AB1312" s="33"/>
      <c r="AC1312" s="33"/>
      <c r="AD1312" s="33"/>
      <c r="AE1312" s="33"/>
      <c r="AF1312" s="33"/>
      <c r="AG1312" s="33"/>
      <c r="AH1312" s="33"/>
      <c r="AI1312" s="2"/>
      <c r="AK1312" s="3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"/>
      <c r="BA1312" s="2"/>
      <c r="BB1312" s="2"/>
      <c r="BC1312" s="2"/>
      <c r="BD1312" s="2"/>
      <c r="BE1312" s="2"/>
      <c r="BF1312" s="2"/>
      <c r="BG1312" s="2"/>
      <c r="BH1312" s="2"/>
      <c r="BI1312" s="2"/>
      <c r="BJ1312" s="2"/>
      <c r="BK1312" s="48"/>
      <c r="BL1312" s="3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  <c r="BY1312" s="2"/>
      <c r="BZ1312" s="2"/>
      <c r="CA1312" s="2"/>
      <c r="CB1312" s="2"/>
      <c r="CC1312" s="2"/>
      <c r="CD1312" s="2"/>
      <c r="CE1312" s="2"/>
      <c r="CF1312" s="2"/>
      <c r="CG1312" s="2"/>
      <c r="CH1312" s="2"/>
      <c r="CI1312" s="2"/>
      <c r="CJ1312" s="2"/>
      <c r="CK1312" s="2"/>
    </row>
    <row r="1313" spans="1:89" ht="12.75" customHeight="1" x14ac:dyDescent="0.35">
      <c r="A1313" s="15">
        <f t="shared" ref="A1313:A1376" si="90">J1313</f>
        <v>44290</v>
      </c>
      <c r="B1313" s="107">
        <v>11938958</v>
      </c>
      <c r="C1313" s="4">
        <f t="shared" ref="C1313:C1376" si="91">B1313/H1313</f>
        <v>497456.58333333331</v>
      </c>
      <c r="D1313">
        <f t="shared" ref="D1313:D1376" si="92">YEAR(J1313)</f>
        <v>2021</v>
      </c>
      <c r="E1313">
        <f t="shared" ref="E1313:E1376" si="93">MONTH(J1313)</f>
        <v>4</v>
      </c>
      <c r="F1313" s="33">
        <v>10190</v>
      </c>
      <c r="G1313" s="33" t="s">
        <v>29</v>
      </c>
      <c r="H1313" s="33">
        <v>24</v>
      </c>
      <c r="I1313" s="33" t="s">
        <v>74</v>
      </c>
      <c r="J1313" s="34">
        <v>44290</v>
      </c>
      <c r="K1313" s="33"/>
      <c r="L1313" s="33"/>
      <c r="M1313" s="33"/>
      <c r="N1313" s="33"/>
      <c r="O1313" s="33"/>
      <c r="P1313" s="33"/>
      <c r="Q1313" s="33"/>
      <c r="R1313" s="33"/>
      <c r="S1313" s="33"/>
      <c r="T1313" s="33"/>
      <c r="U1313" s="33"/>
      <c r="V1313" s="33"/>
      <c r="W1313" s="33"/>
      <c r="X1313" s="33"/>
      <c r="Y1313" s="33"/>
      <c r="Z1313" s="33"/>
      <c r="AA1313" s="33"/>
      <c r="AB1313" s="33"/>
      <c r="AC1313" s="33"/>
      <c r="AD1313" s="33"/>
      <c r="AE1313" s="33"/>
      <c r="AF1313" s="33"/>
      <c r="AG1313" s="33"/>
      <c r="AH1313" s="33"/>
      <c r="AI1313" s="2"/>
      <c r="AK1313" s="3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"/>
      <c r="BA1313" s="2"/>
      <c r="BB1313" s="2"/>
      <c r="BC1313" s="2"/>
      <c r="BD1313" s="2"/>
      <c r="BE1313" s="2"/>
      <c r="BF1313" s="2"/>
      <c r="BG1313" s="2"/>
      <c r="BH1313" s="2"/>
      <c r="BI1313" s="2"/>
      <c r="BJ1313" s="2"/>
      <c r="BK1313" s="48"/>
      <c r="BL1313" s="3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  <c r="BY1313" s="2"/>
      <c r="BZ1313" s="2"/>
      <c r="CA1313" s="2"/>
      <c r="CB1313" s="2"/>
      <c r="CC1313" s="2"/>
      <c r="CD1313" s="2"/>
      <c r="CE1313" s="2"/>
      <c r="CF1313" s="2"/>
      <c r="CG1313" s="2"/>
      <c r="CH1313" s="2"/>
      <c r="CI1313" s="2"/>
      <c r="CJ1313" s="2"/>
      <c r="CK1313" s="2"/>
    </row>
    <row r="1314" spans="1:89" ht="12.75" customHeight="1" x14ac:dyDescent="0.35">
      <c r="A1314" s="15">
        <f t="shared" si="90"/>
        <v>44291</v>
      </c>
      <c r="B1314" s="107">
        <v>13314590</v>
      </c>
      <c r="C1314" s="4">
        <f t="shared" si="91"/>
        <v>554774.58333333337</v>
      </c>
      <c r="D1314">
        <f t="shared" si="92"/>
        <v>2021</v>
      </c>
      <c r="E1314">
        <f t="shared" si="93"/>
        <v>4</v>
      </c>
      <c r="F1314" s="33">
        <v>10190</v>
      </c>
      <c r="G1314" s="33" t="s">
        <v>29</v>
      </c>
      <c r="H1314" s="33">
        <v>24</v>
      </c>
      <c r="I1314" s="33" t="s">
        <v>74</v>
      </c>
      <c r="J1314" s="34">
        <v>44291</v>
      </c>
      <c r="K1314" s="33"/>
      <c r="L1314" s="33"/>
      <c r="M1314" s="33"/>
      <c r="N1314" s="33"/>
      <c r="O1314" s="33"/>
      <c r="P1314" s="33"/>
      <c r="Q1314" s="33"/>
      <c r="R1314" s="33"/>
      <c r="S1314" s="33"/>
      <c r="T1314" s="33"/>
      <c r="U1314" s="33"/>
      <c r="V1314" s="33"/>
      <c r="W1314" s="33"/>
      <c r="X1314" s="33"/>
      <c r="Y1314" s="33"/>
      <c r="Z1314" s="33"/>
      <c r="AA1314" s="33"/>
      <c r="AB1314" s="33"/>
      <c r="AC1314" s="33"/>
      <c r="AD1314" s="33"/>
      <c r="AE1314" s="33"/>
      <c r="AF1314" s="33"/>
      <c r="AG1314" s="33"/>
      <c r="AH1314" s="33"/>
      <c r="AI1314" s="2"/>
      <c r="AK1314" s="3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"/>
      <c r="BA1314" s="2"/>
      <c r="BB1314" s="2"/>
      <c r="BC1314" s="2"/>
      <c r="BD1314" s="2"/>
      <c r="BE1314" s="2"/>
      <c r="BF1314" s="2"/>
      <c r="BG1314" s="2"/>
      <c r="BH1314" s="2"/>
      <c r="BI1314" s="2"/>
      <c r="BJ1314" s="2"/>
      <c r="BK1314" s="48"/>
      <c r="BL1314" s="3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  <c r="BY1314" s="2"/>
      <c r="BZ1314" s="2"/>
      <c r="CA1314" s="2"/>
      <c r="CB1314" s="2"/>
      <c r="CC1314" s="2"/>
      <c r="CD1314" s="2"/>
      <c r="CE1314" s="2"/>
      <c r="CF1314" s="2"/>
      <c r="CG1314" s="2"/>
      <c r="CH1314" s="2"/>
      <c r="CI1314" s="2"/>
      <c r="CJ1314" s="2"/>
      <c r="CK1314" s="2"/>
    </row>
    <row r="1315" spans="1:89" ht="12.75" customHeight="1" x14ac:dyDescent="0.35">
      <c r="A1315" s="15">
        <f t="shared" si="90"/>
        <v>44292</v>
      </c>
      <c r="B1315" s="107">
        <v>13819112</v>
      </c>
      <c r="C1315" s="4">
        <f t="shared" si="91"/>
        <v>575796.33333333337</v>
      </c>
      <c r="D1315">
        <f t="shared" si="92"/>
        <v>2021</v>
      </c>
      <c r="E1315">
        <f t="shared" si="93"/>
        <v>4</v>
      </c>
      <c r="F1315" s="33">
        <v>10190</v>
      </c>
      <c r="G1315" s="33" t="s">
        <v>29</v>
      </c>
      <c r="H1315" s="33">
        <v>24</v>
      </c>
      <c r="I1315" s="33" t="s">
        <v>74</v>
      </c>
      <c r="J1315" s="34">
        <v>44292</v>
      </c>
      <c r="K1315" s="33"/>
      <c r="L1315" s="33"/>
      <c r="M1315" s="33"/>
      <c r="N1315" s="33"/>
      <c r="O1315" s="33"/>
      <c r="P1315" s="33"/>
      <c r="Q1315" s="33"/>
      <c r="R1315" s="33"/>
      <c r="S1315" s="33"/>
      <c r="T1315" s="33"/>
      <c r="U1315" s="33"/>
      <c r="V1315" s="33"/>
      <c r="W1315" s="33"/>
      <c r="X1315" s="33"/>
      <c r="Y1315" s="33"/>
      <c r="Z1315" s="33"/>
      <c r="AA1315" s="33"/>
      <c r="AB1315" s="33"/>
      <c r="AC1315" s="33"/>
      <c r="AD1315" s="33"/>
      <c r="AE1315" s="33"/>
      <c r="AF1315" s="33"/>
      <c r="AG1315" s="33"/>
      <c r="AH1315" s="33"/>
      <c r="AI1315" s="2"/>
      <c r="AK1315" s="3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"/>
      <c r="BA1315" s="2"/>
      <c r="BB1315" s="2"/>
      <c r="BC1315" s="2"/>
      <c r="BD1315" s="2"/>
      <c r="BE1315" s="2"/>
      <c r="BF1315" s="2"/>
      <c r="BG1315" s="2"/>
      <c r="BH1315" s="2"/>
      <c r="BI1315" s="2"/>
      <c r="BJ1315" s="2"/>
      <c r="BK1315" s="48"/>
      <c r="BL1315" s="3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  <c r="BY1315" s="2"/>
      <c r="BZ1315" s="2"/>
      <c r="CA1315" s="2"/>
      <c r="CB1315" s="2"/>
      <c r="CC1315" s="2"/>
      <c r="CD1315" s="2"/>
      <c r="CE1315" s="2"/>
      <c r="CF1315" s="2"/>
      <c r="CG1315" s="2"/>
      <c r="CH1315" s="2"/>
      <c r="CI1315" s="2"/>
      <c r="CJ1315" s="2"/>
      <c r="CK1315" s="2"/>
    </row>
    <row r="1316" spans="1:89" ht="12.75" customHeight="1" x14ac:dyDescent="0.35">
      <c r="A1316" s="15">
        <f t="shared" si="90"/>
        <v>44293</v>
      </c>
      <c r="B1316" s="107">
        <v>14313232</v>
      </c>
      <c r="C1316" s="4">
        <f t="shared" si="91"/>
        <v>596384.66666666663</v>
      </c>
      <c r="D1316">
        <f t="shared" si="92"/>
        <v>2021</v>
      </c>
      <c r="E1316">
        <f t="shared" si="93"/>
        <v>4</v>
      </c>
      <c r="F1316" s="33">
        <v>10190</v>
      </c>
      <c r="G1316" s="33" t="s">
        <v>29</v>
      </c>
      <c r="H1316" s="33">
        <v>24</v>
      </c>
      <c r="I1316" s="33" t="s">
        <v>74</v>
      </c>
      <c r="J1316" s="34">
        <v>44293</v>
      </c>
      <c r="K1316" s="33"/>
      <c r="L1316" s="33"/>
      <c r="M1316" s="33"/>
      <c r="N1316" s="33"/>
      <c r="O1316" s="33"/>
      <c r="P1316" s="33"/>
      <c r="Q1316" s="33"/>
      <c r="R1316" s="33"/>
      <c r="S1316" s="33"/>
      <c r="T1316" s="33"/>
      <c r="U1316" s="33"/>
      <c r="V1316" s="33"/>
      <c r="W1316" s="33"/>
      <c r="X1316" s="33"/>
      <c r="Y1316" s="33"/>
      <c r="Z1316" s="33"/>
      <c r="AA1316" s="33"/>
      <c r="AB1316" s="33"/>
      <c r="AC1316" s="33"/>
      <c r="AD1316" s="33"/>
      <c r="AE1316" s="33"/>
      <c r="AF1316" s="33"/>
      <c r="AG1316" s="33"/>
      <c r="AH1316" s="33"/>
      <c r="AI1316" s="2"/>
      <c r="AK1316" s="3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"/>
      <c r="BA1316" s="2"/>
      <c r="BB1316" s="2"/>
      <c r="BC1316" s="2"/>
      <c r="BD1316" s="2"/>
      <c r="BE1316" s="2"/>
      <c r="BF1316" s="2"/>
      <c r="BG1316" s="2"/>
      <c r="BH1316" s="2"/>
      <c r="BI1316" s="2"/>
      <c r="BJ1316" s="2"/>
      <c r="BK1316" s="48"/>
      <c r="BL1316" s="3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  <c r="BY1316" s="2"/>
      <c r="BZ1316" s="2"/>
      <c r="CA1316" s="2"/>
      <c r="CB1316" s="2"/>
      <c r="CC1316" s="2"/>
      <c r="CD1316" s="2"/>
      <c r="CE1316" s="2"/>
      <c r="CF1316" s="2"/>
      <c r="CG1316" s="2"/>
      <c r="CH1316" s="2"/>
      <c r="CI1316" s="2"/>
      <c r="CJ1316" s="2"/>
      <c r="CK1316" s="2"/>
    </row>
    <row r="1317" spans="1:89" ht="12.75" customHeight="1" x14ac:dyDescent="0.35">
      <c r="A1317" s="15">
        <f t="shared" si="90"/>
        <v>44294</v>
      </c>
      <c r="B1317" s="107">
        <v>14450808</v>
      </c>
      <c r="C1317" s="4">
        <f t="shared" si="91"/>
        <v>602117</v>
      </c>
      <c r="D1317">
        <f t="shared" si="92"/>
        <v>2021</v>
      </c>
      <c r="E1317">
        <f t="shared" si="93"/>
        <v>4</v>
      </c>
      <c r="F1317" s="33">
        <v>10190</v>
      </c>
      <c r="G1317" s="33" t="s">
        <v>29</v>
      </c>
      <c r="H1317" s="33">
        <v>24</v>
      </c>
      <c r="I1317" s="33" t="s">
        <v>74</v>
      </c>
      <c r="J1317" s="34">
        <v>44294</v>
      </c>
      <c r="K1317" s="33"/>
      <c r="L1317" s="33"/>
      <c r="M1317" s="33"/>
      <c r="N1317" s="33"/>
      <c r="O1317" s="33"/>
      <c r="P1317" s="33"/>
      <c r="Q1317" s="33"/>
      <c r="R1317" s="33"/>
      <c r="S1317" s="33"/>
      <c r="T1317" s="33"/>
      <c r="U1317" s="33"/>
      <c r="V1317" s="33"/>
      <c r="W1317" s="33"/>
      <c r="X1317" s="33"/>
      <c r="Y1317" s="33"/>
      <c r="Z1317" s="33"/>
      <c r="AA1317" s="33"/>
      <c r="AB1317" s="33"/>
      <c r="AC1317" s="33"/>
      <c r="AD1317" s="33"/>
      <c r="AE1317" s="33"/>
      <c r="AF1317" s="33"/>
      <c r="AG1317" s="33"/>
      <c r="AH1317" s="33"/>
      <c r="AI1317" s="2"/>
      <c r="AK1317" s="3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"/>
      <c r="BA1317" s="2"/>
      <c r="BB1317" s="2"/>
      <c r="BC1317" s="2"/>
      <c r="BD1317" s="2"/>
      <c r="BE1317" s="2"/>
      <c r="BF1317" s="2"/>
      <c r="BG1317" s="2"/>
      <c r="BH1317" s="2"/>
      <c r="BI1317" s="2"/>
      <c r="BJ1317" s="2"/>
      <c r="BK1317" s="48"/>
      <c r="BL1317" s="3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  <c r="BY1317" s="2"/>
      <c r="BZ1317" s="2"/>
      <c r="CA1317" s="2"/>
      <c r="CB1317" s="2"/>
      <c r="CC1317" s="2"/>
      <c r="CD1317" s="2"/>
      <c r="CE1317" s="2"/>
      <c r="CF1317" s="2"/>
      <c r="CG1317" s="2"/>
      <c r="CH1317" s="2"/>
      <c r="CI1317" s="2"/>
      <c r="CJ1317" s="2"/>
      <c r="CK1317" s="2"/>
    </row>
    <row r="1318" spans="1:89" ht="12.75" customHeight="1" x14ac:dyDescent="0.35">
      <c r="A1318" s="15">
        <f t="shared" si="90"/>
        <v>44295</v>
      </c>
      <c r="B1318" s="107">
        <v>14641721</v>
      </c>
      <c r="C1318" s="4">
        <f t="shared" si="91"/>
        <v>610071.70833333337</v>
      </c>
      <c r="D1318">
        <f t="shared" si="92"/>
        <v>2021</v>
      </c>
      <c r="E1318">
        <f t="shared" si="93"/>
        <v>4</v>
      </c>
      <c r="F1318" s="33">
        <v>10190</v>
      </c>
      <c r="G1318" s="33" t="s">
        <v>29</v>
      </c>
      <c r="H1318" s="33">
        <v>24</v>
      </c>
      <c r="I1318" s="33" t="s">
        <v>74</v>
      </c>
      <c r="J1318" s="34">
        <v>44295</v>
      </c>
      <c r="K1318" s="33"/>
      <c r="L1318" s="33"/>
      <c r="M1318" s="33"/>
      <c r="N1318" s="33"/>
      <c r="O1318" s="33"/>
      <c r="P1318" s="33"/>
      <c r="Q1318" s="33"/>
      <c r="R1318" s="33"/>
      <c r="S1318" s="33"/>
      <c r="T1318" s="33"/>
      <c r="U1318" s="33"/>
      <c r="V1318" s="33"/>
      <c r="W1318" s="33"/>
      <c r="X1318" s="33"/>
      <c r="Y1318" s="33"/>
      <c r="Z1318" s="33"/>
      <c r="AA1318" s="33"/>
      <c r="AB1318" s="33"/>
      <c r="AC1318" s="33"/>
      <c r="AD1318" s="33"/>
      <c r="AE1318" s="33"/>
      <c r="AF1318" s="33"/>
      <c r="AG1318" s="33"/>
      <c r="AH1318" s="33"/>
      <c r="AI1318" s="2"/>
      <c r="AK1318" s="3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"/>
      <c r="BA1318" s="2"/>
      <c r="BB1318" s="2"/>
      <c r="BC1318" s="2"/>
      <c r="BD1318" s="2"/>
      <c r="BE1318" s="2"/>
      <c r="BF1318" s="2"/>
      <c r="BG1318" s="2"/>
      <c r="BH1318" s="2"/>
      <c r="BI1318" s="2"/>
      <c r="BJ1318" s="2"/>
      <c r="BK1318" s="48"/>
      <c r="BL1318" s="3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  <c r="BY1318" s="2"/>
      <c r="BZ1318" s="2"/>
      <c r="CA1318" s="2"/>
      <c r="CB1318" s="2"/>
      <c r="CC1318" s="2"/>
      <c r="CD1318" s="2"/>
      <c r="CE1318" s="2"/>
      <c r="CF1318" s="2"/>
      <c r="CG1318" s="2"/>
      <c r="CH1318" s="2"/>
      <c r="CI1318" s="2"/>
      <c r="CJ1318" s="2"/>
      <c r="CK1318" s="2"/>
    </row>
    <row r="1319" spans="1:89" ht="12.75" customHeight="1" x14ac:dyDescent="0.35">
      <c r="A1319" s="15">
        <f t="shared" si="90"/>
        <v>44296</v>
      </c>
      <c r="B1319" s="107">
        <v>14236502</v>
      </c>
      <c r="C1319" s="4">
        <f t="shared" si="91"/>
        <v>593187.58333333337</v>
      </c>
      <c r="D1319">
        <f t="shared" si="92"/>
        <v>2021</v>
      </c>
      <c r="E1319">
        <f t="shared" si="93"/>
        <v>4</v>
      </c>
      <c r="F1319" s="33">
        <v>10190</v>
      </c>
      <c r="G1319" s="33" t="s">
        <v>29</v>
      </c>
      <c r="H1319" s="33">
        <v>24</v>
      </c>
      <c r="I1319" s="33" t="s">
        <v>74</v>
      </c>
      <c r="J1319" s="34">
        <v>44296</v>
      </c>
      <c r="K1319" s="33"/>
      <c r="L1319" s="33"/>
      <c r="M1319" s="33"/>
      <c r="N1319" s="33"/>
      <c r="O1319" s="33"/>
      <c r="P1319" s="33"/>
      <c r="Q1319" s="33"/>
      <c r="R1319" s="33"/>
      <c r="S1319" s="33"/>
      <c r="T1319" s="33"/>
      <c r="U1319" s="33"/>
      <c r="V1319" s="33"/>
      <c r="W1319" s="33"/>
      <c r="X1319" s="33"/>
      <c r="Y1319" s="33"/>
      <c r="Z1319" s="33"/>
      <c r="AA1319" s="33"/>
      <c r="AB1319" s="33"/>
      <c r="AC1319" s="33"/>
      <c r="AD1319" s="33"/>
      <c r="AE1319" s="33"/>
      <c r="AF1319" s="33"/>
      <c r="AG1319" s="33"/>
      <c r="AH1319" s="33"/>
      <c r="AI1319" s="2"/>
      <c r="AK1319" s="3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"/>
      <c r="BA1319" s="2"/>
      <c r="BB1319" s="2"/>
      <c r="BC1319" s="2"/>
      <c r="BD1319" s="2"/>
      <c r="BE1319" s="2"/>
      <c r="BF1319" s="2"/>
      <c r="BG1319" s="2"/>
      <c r="BH1319" s="2"/>
      <c r="BI1319" s="2"/>
      <c r="BJ1319" s="2"/>
      <c r="BK1319" s="48"/>
      <c r="BL1319" s="3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  <c r="BY1319" s="2"/>
      <c r="BZ1319" s="2"/>
      <c r="CA1319" s="2"/>
      <c r="CB1319" s="2"/>
      <c r="CC1319" s="2"/>
      <c r="CD1319" s="2"/>
      <c r="CE1319" s="2"/>
      <c r="CF1319" s="2"/>
      <c r="CG1319" s="2"/>
      <c r="CH1319" s="2"/>
      <c r="CI1319" s="2"/>
      <c r="CJ1319" s="2"/>
      <c r="CK1319" s="2"/>
    </row>
    <row r="1320" spans="1:89" ht="12.75" customHeight="1" x14ac:dyDescent="0.35">
      <c r="A1320" s="15">
        <f t="shared" si="90"/>
        <v>44297</v>
      </c>
      <c r="B1320" s="107">
        <v>13908509</v>
      </c>
      <c r="C1320" s="4">
        <f t="shared" si="91"/>
        <v>579521.20833333337</v>
      </c>
      <c r="D1320">
        <f t="shared" si="92"/>
        <v>2021</v>
      </c>
      <c r="E1320">
        <f t="shared" si="93"/>
        <v>4</v>
      </c>
      <c r="F1320" s="33">
        <v>10190</v>
      </c>
      <c r="G1320" s="33" t="s">
        <v>29</v>
      </c>
      <c r="H1320" s="33">
        <v>24</v>
      </c>
      <c r="I1320" s="33" t="s">
        <v>74</v>
      </c>
      <c r="J1320" s="34">
        <v>44297</v>
      </c>
      <c r="K1320" s="33"/>
      <c r="L1320" s="33"/>
      <c r="M1320" s="33"/>
      <c r="N1320" s="33"/>
      <c r="O1320" s="33"/>
      <c r="P1320" s="33"/>
      <c r="Q1320" s="33"/>
      <c r="R1320" s="33"/>
      <c r="S1320" s="33"/>
      <c r="T1320" s="33"/>
      <c r="U1320" s="33"/>
      <c r="V1320" s="33"/>
      <c r="W1320" s="33"/>
      <c r="X1320" s="33"/>
      <c r="Y1320" s="33"/>
      <c r="Z1320" s="33"/>
      <c r="AA1320" s="33"/>
      <c r="AB1320" s="33"/>
      <c r="AC1320" s="33"/>
      <c r="AD1320" s="33"/>
      <c r="AE1320" s="33"/>
      <c r="AF1320" s="33"/>
      <c r="AG1320" s="33"/>
      <c r="AH1320" s="33"/>
      <c r="AI1320" s="2"/>
      <c r="AK1320" s="3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"/>
      <c r="BA1320" s="2"/>
      <c r="BB1320" s="2"/>
      <c r="BC1320" s="2"/>
      <c r="BD1320" s="2"/>
      <c r="BE1320" s="2"/>
      <c r="BF1320" s="2"/>
      <c r="BG1320" s="2"/>
      <c r="BH1320" s="2"/>
      <c r="BI1320" s="2"/>
      <c r="BJ1320" s="2"/>
      <c r="BK1320" s="48"/>
      <c r="BL1320" s="3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  <c r="BY1320" s="2"/>
      <c r="BZ1320" s="2"/>
      <c r="CA1320" s="2"/>
      <c r="CB1320" s="2"/>
      <c r="CC1320" s="2"/>
      <c r="CD1320" s="2"/>
      <c r="CE1320" s="2"/>
      <c r="CF1320" s="2"/>
      <c r="CG1320" s="2"/>
      <c r="CH1320" s="2"/>
      <c r="CI1320" s="2"/>
      <c r="CJ1320" s="2"/>
      <c r="CK1320" s="2"/>
    </row>
    <row r="1321" spans="1:89" ht="12.75" customHeight="1" x14ac:dyDescent="0.35">
      <c r="A1321" s="15">
        <f t="shared" si="90"/>
        <v>44298</v>
      </c>
      <c r="B1321" s="107">
        <v>15215574</v>
      </c>
      <c r="C1321" s="4">
        <f t="shared" si="91"/>
        <v>633982.25</v>
      </c>
      <c r="D1321">
        <f t="shared" si="92"/>
        <v>2021</v>
      </c>
      <c r="E1321">
        <f t="shared" si="93"/>
        <v>4</v>
      </c>
      <c r="F1321" s="33">
        <v>10190</v>
      </c>
      <c r="G1321" s="33" t="s">
        <v>29</v>
      </c>
      <c r="H1321" s="33">
        <v>24</v>
      </c>
      <c r="I1321" s="33" t="s">
        <v>74</v>
      </c>
      <c r="J1321" s="34">
        <v>44298</v>
      </c>
      <c r="K1321" s="33"/>
      <c r="L1321" s="33"/>
      <c r="M1321" s="33"/>
      <c r="N1321" s="33"/>
      <c r="O1321" s="33"/>
      <c r="P1321" s="33"/>
      <c r="Q1321" s="33"/>
      <c r="R1321" s="33"/>
      <c r="S1321" s="33"/>
      <c r="T1321" s="33"/>
      <c r="U1321" s="33"/>
      <c r="V1321" s="33"/>
      <c r="W1321" s="33"/>
      <c r="X1321" s="33"/>
      <c r="Y1321" s="33"/>
      <c r="Z1321" s="33"/>
      <c r="AA1321" s="33"/>
      <c r="AB1321" s="33"/>
      <c r="AC1321" s="33"/>
      <c r="AD1321" s="33"/>
      <c r="AE1321" s="33"/>
      <c r="AF1321" s="33"/>
      <c r="AG1321" s="33"/>
      <c r="AH1321" s="33"/>
      <c r="AI1321" s="2"/>
      <c r="AK1321" s="3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"/>
      <c r="BA1321" s="2"/>
      <c r="BB1321" s="2"/>
      <c r="BC1321" s="2"/>
      <c r="BD1321" s="2"/>
      <c r="BE1321" s="2"/>
      <c r="BF1321" s="2"/>
      <c r="BG1321" s="2"/>
      <c r="BH1321" s="2"/>
      <c r="BI1321" s="2"/>
      <c r="BJ1321" s="2"/>
      <c r="BK1321" s="48"/>
      <c r="BL1321" s="3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  <c r="BY1321" s="2"/>
      <c r="BZ1321" s="2"/>
      <c r="CA1321" s="2"/>
      <c r="CB1321" s="2"/>
      <c r="CC1321" s="2"/>
      <c r="CD1321" s="2"/>
      <c r="CE1321" s="2"/>
      <c r="CF1321" s="2"/>
      <c r="CG1321" s="2"/>
      <c r="CH1321" s="2"/>
      <c r="CI1321" s="2"/>
      <c r="CJ1321" s="2"/>
      <c r="CK1321" s="2"/>
    </row>
    <row r="1322" spans="1:89" ht="12.75" customHeight="1" x14ac:dyDescent="0.35">
      <c r="A1322" s="15">
        <f t="shared" si="90"/>
        <v>44299</v>
      </c>
      <c r="B1322" s="107">
        <v>15739482</v>
      </c>
      <c r="C1322" s="4">
        <f t="shared" si="91"/>
        <v>655811.75</v>
      </c>
      <c r="D1322">
        <f t="shared" si="92"/>
        <v>2021</v>
      </c>
      <c r="E1322">
        <f t="shared" si="93"/>
        <v>4</v>
      </c>
      <c r="F1322" s="33">
        <v>10190</v>
      </c>
      <c r="G1322" s="33" t="s">
        <v>29</v>
      </c>
      <c r="H1322" s="33">
        <v>24</v>
      </c>
      <c r="I1322" s="33" t="s">
        <v>74</v>
      </c>
      <c r="J1322" s="34">
        <v>44299</v>
      </c>
      <c r="K1322" s="33"/>
      <c r="L1322" s="33"/>
      <c r="M1322" s="33"/>
      <c r="N1322" s="33"/>
      <c r="O1322" s="33"/>
      <c r="P1322" s="33"/>
      <c r="Q1322" s="33"/>
      <c r="R1322" s="33"/>
      <c r="S1322" s="33"/>
      <c r="T1322" s="33"/>
      <c r="U1322" s="33"/>
      <c r="V1322" s="33"/>
      <c r="W1322" s="33"/>
      <c r="X1322" s="33"/>
      <c r="Y1322" s="33"/>
      <c r="Z1322" s="33"/>
      <c r="AA1322" s="33"/>
      <c r="AB1322" s="33"/>
      <c r="AC1322" s="33"/>
      <c r="AD1322" s="33"/>
      <c r="AE1322" s="33"/>
      <c r="AF1322" s="33"/>
      <c r="AG1322" s="33"/>
      <c r="AH1322" s="33"/>
      <c r="AI1322" s="2"/>
      <c r="AK1322" s="3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"/>
      <c r="BA1322" s="2"/>
      <c r="BB1322" s="2"/>
      <c r="BC1322" s="2"/>
      <c r="BD1322" s="2"/>
      <c r="BE1322" s="2"/>
      <c r="BF1322" s="2"/>
      <c r="BG1322" s="2"/>
      <c r="BH1322" s="2"/>
      <c r="BI1322" s="2"/>
      <c r="BJ1322" s="2"/>
      <c r="BK1322" s="48"/>
      <c r="BL1322" s="3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  <c r="BY1322" s="2"/>
      <c r="BZ1322" s="2"/>
      <c r="CA1322" s="2"/>
      <c r="CB1322" s="2"/>
      <c r="CC1322" s="2"/>
      <c r="CD1322" s="2"/>
      <c r="CE1322" s="2"/>
      <c r="CF1322" s="2"/>
      <c r="CG1322" s="2"/>
      <c r="CH1322" s="2"/>
      <c r="CI1322" s="2"/>
      <c r="CJ1322" s="2"/>
      <c r="CK1322" s="2"/>
    </row>
    <row r="1323" spans="1:89" ht="12.75" customHeight="1" x14ac:dyDescent="0.35">
      <c r="A1323" s="15">
        <f t="shared" si="90"/>
        <v>44300</v>
      </c>
      <c r="B1323" s="107">
        <v>15369389</v>
      </c>
      <c r="C1323" s="4">
        <f t="shared" si="91"/>
        <v>640391.20833333337</v>
      </c>
      <c r="D1323">
        <f t="shared" si="92"/>
        <v>2021</v>
      </c>
      <c r="E1323">
        <f t="shared" si="93"/>
        <v>4</v>
      </c>
      <c r="F1323" s="33">
        <v>10190</v>
      </c>
      <c r="G1323" s="33" t="s">
        <v>29</v>
      </c>
      <c r="H1323" s="33">
        <v>24</v>
      </c>
      <c r="I1323" s="33" t="s">
        <v>74</v>
      </c>
      <c r="J1323" s="34">
        <v>44300</v>
      </c>
      <c r="K1323" s="33"/>
      <c r="L1323" s="33"/>
      <c r="M1323" s="33"/>
      <c r="N1323" s="33"/>
      <c r="O1323" s="33"/>
      <c r="P1323" s="33"/>
      <c r="Q1323" s="33"/>
      <c r="R1323" s="33"/>
      <c r="S1323" s="33"/>
      <c r="T1323" s="33"/>
      <c r="U1323" s="33"/>
      <c r="V1323" s="33"/>
      <c r="W1323" s="33"/>
      <c r="X1323" s="33"/>
      <c r="Y1323" s="33"/>
      <c r="Z1323" s="33"/>
      <c r="AA1323" s="33"/>
      <c r="AB1323" s="33"/>
      <c r="AC1323" s="33"/>
      <c r="AD1323" s="33"/>
      <c r="AE1323" s="33"/>
      <c r="AF1323" s="33"/>
      <c r="AG1323" s="33"/>
      <c r="AH1323" s="33"/>
      <c r="AI1323" s="2"/>
      <c r="AK1323" s="3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"/>
      <c r="BA1323" s="2"/>
      <c r="BB1323" s="2"/>
      <c r="BC1323" s="2"/>
      <c r="BD1323" s="2"/>
      <c r="BE1323" s="2"/>
      <c r="BF1323" s="2"/>
      <c r="BG1323" s="2"/>
      <c r="BH1323" s="2"/>
      <c r="BI1323" s="2"/>
      <c r="BJ1323" s="2"/>
      <c r="BK1323" s="48"/>
      <c r="BL1323" s="3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  <c r="BY1323" s="2"/>
      <c r="BZ1323" s="2"/>
      <c r="CA1323" s="2"/>
      <c r="CB1323" s="2"/>
      <c r="CC1323" s="2"/>
      <c r="CD1323" s="2"/>
      <c r="CE1323" s="2"/>
      <c r="CF1323" s="2"/>
      <c r="CG1323" s="2"/>
      <c r="CH1323" s="2"/>
      <c r="CI1323" s="2"/>
      <c r="CJ1323" s="2"/>
      <c r="CK1323" s="2"/>
    </row>
    <row r="1324" spans="1:89" ht="12.75" customHeight="1" x14ac:dyDescent="0.35">
      <c r="A1324" s="15">
        <f t="shared" si="90"/>
        <v>44301</v>
      </c>
      <c r="B1324" s="107">
        <v>14743193</v>
      </c>
      <c r="C1324" s="4">
        <f t="shared" si="91"/>
        <v>614299.70833333337</v>
      </c>
      <c r="D1324">
        <f t="shared" si="92"/>
        <v>2021</v>
      </c>
      <c r="E1324">
        <f t="shared" si="93"/>
        <v>4</v>
      </c>
      <c r="F1324" s="33">
        <v>10190</v>
      </c>
      <c r="G1324" s="33" t="s">
        <v>29</v>
      </c>
      <c r="H1324" s="33">
        <v>24</v>
      </c>
      <c r="I1324" s="33" t="s">
        <v>74</v>
      </c>
      <c r="J1324" s="34">
        <v>44301</v>
      </c>
      <c r="K1324" s="33"/>
      <c r="L1324" s="33"/>
      <c r="M1324" s="33"/>
      <c r="N1324" s="33"/>
      <c r="O1324" s="33"/>
      <c r="P1324" s="33"/>
      <c r="Q1324" s="33"/>
      <c r="R1324" s="33"/>
      <c r="S1324" s="33"/>
      <c r="T1324" s="33"/>
      <c r="U1324" s="33"/>
      <c r="V1324" s="33"/>
      <c r="W1324" s="33"/>
      <c r="X1324" s="33"/>
      <c r="Y1324" s="33"/>
      <c r="Z1324" s="33"/>
      <c r="AA1324" s="33"/>
      <c r="AB1324" s="33"/>
      <c r="AC1324" s="33"/>
      <c r="AD1324" s="33"/>
      <c r="AE1324" s="33"/>
      <c r="AF1324" s="33"/>
      <c r="AG1324" s="33"/>
      <c r="AH1324" s="33"/>
      <c r="AI1324" s="2"/>
      <c r="AK1324" s="3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"/>
      <c r="BA1324" s="2"/>
      <c r="BB1324" s="2"/>
      <c r="BC1324" s="2"/>
      <c r="BD1324" s="2"/>
      <c r="BE1324" s="2"/>
      <c r="BF1324" s="2"/>
      <c r="BG1324" s="2"/>
      <c r="BH1324" s="2"/>
      <c r="BI1324" s="2"/>
      <c r="BJ1324" s="2"/>
      <c r="BK1324" s="48"/>
      <c r="BL1324" s="3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  <c r="BY1324" s="2"/>
      <c r="BZ1324" s="2"/>
      <c r="CA1324" s="2"/>
      <c r="CB1324" s="2"/>
      <c r="CC1324" s="2"/>
      <c r="CD1324" s="2"/>
      <c r="CE1324" s="2"/>
      <c r="CF1324" s="2"/>
      <c r="CG1324" s="2"/>
      <c r="CH1324" s="2"/>
      <c r="CI1324" s="2"/>
      <c r="CJ1324" s="2"/>
      <c r="CK1324" s="2"/>
    </row>
    <row r="1325" spans="1:89" ht="12.75" customHeight="1" x14ac:dyDescent="0.35">
      <c r="A1325" s="15">
        <f t="shared" si="90"/>
        <v>44302</v>
      </c>
      <c r="B1325" s="107">
        <v>14620127</v>
      </c>
      <c r="C1325" s="4">
        <f t="shared" si="91"/>
        <v>609171.95833333337</v>
      </c>
      <c r="D1325">
        <f t="shared" si="92"/>
        <v>2021</v>
      </c>
      <c r="E1325">
        <f t="shared" si="93"/>
        <v>4</v>
      </c>
      <c r="F1325" s="33">
        <v>10190</v>
      </c>
      <c r="G1325" s="33" t="s">
        <v>29</v>
      </c>
      <c r="H1325" s="33">
        <v>24</v>
      </c>
      <c r="I1325" s="33" t="s">
        <v>74</v>
      </c>
      <c r="J1325" s="34">
        <v>44302</v>
      </c>
      <c r="K1325" s="33"/>
      <c r="L1325" s="33"/>
      <c r="M1325" s="33"/>
      <c r="N1325" s="33"/>
      <c r="O1325" s="33"/>
      <c r="P1325" s="33"/>
      <c r="Q1325" s="33"/>
      <c r="R1325" s="33"/>
      <c r="S1325" s="33"/>
      <c r="T1325" s="33"/>
      <c r="U1325" s="33"/>
      <c r="V1325" s="33"/>
      <c r="W1325" s="33"/>
      <c r="X1325" s="33"/>
      <c r="Y1325" s="33"/>
      <c r="Z1325" s="33"/>
      <c r="AA1325" s="33"/>
      <c r="AB1325" s="33"/>
      <c r="AC1325" s="33"/>
      <c r="AD1325" s="33"/>
      <c r="AE1325" s="33"/>
      <c r="AF1325" s="33"/>
      <c r="AG1325" s="33"/>
      <c r="AH1325" s="33"/>
      <c r="AI1325" s="2"/>
      <c r="AK1325" s="3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"/>
      <c r="BA1325" s="2"/>
      <c r="BB1325" s="2"/>
      <c r="BC1325" s="2"/>
      <c r="BD1325" s="2"/>
      <c r="BE1325" s="2"/>
      <c r="BF1325" s="2"/>
      <c r="BG1325" s="2"/>
      <c r="BH1325" s="2"/>
      <c r="BI1325" s="2"/>
      <c r="BJ1325" s="2"/>
      <c r="BK1325" s="48"/>
      <c r="BL1325" s="3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  <c r="BY1325" s="2"/>
      <c r="BZ1325" s="2"/>
      <c r="CA1325" s="2"/>
      <c r="CB1325" s="2"/>
      <c r="CC1325" s="2"/>
      <c r="CD1325" s="2"/>
      <c r="CE1325" s="2"/>
      <c r="CF1325" s="2"/>
      <c r="CG1325" s="2"/>
      <c r="CH1325" s="2"/>
      <c r="CI1325" s="2"/>
      <c r="CJ1325" s="2"/>
      <c r="CK1325" s="2"/>
    </row>
    <row r="1326" spans="1:89" ht="12.75" customHeight="1" x14ac:dyDescent="0.35">
      <c r="A1326" s="15">
        <f t="shared" si="90"/>
        <v>44303</v>
      </c>
      <c r="B1326" s="107">
        <v>14092036</v>
      </c>
      <c r="C1326" s="4">
        <f t="shared" si="91"/>
        <v>587168.16666666663</v>
      </c>
      <c r="D1326">
        <f t="shared" si="92"/>
        <v>2021</v>
      </c>
      <c r="E1326">
        <f t="shared" si="93"/>
        <v>4</v>
      </c>
      <c r="F1326" s="33">
        <v>10190</v>
      </c>
      <c r="G1326" s="33" t="s">
        <v>29</v>
      </c>
      <c r="H1326" s="33">
        <v>24</v>
      </c>
      <c r="I1326" s="33" t="s">
        <v>74</v>
      </c>
      <c r="J1326" s="34">
        <v>44303</v>
      </c>
      <c r="K1326" s="33"/>
      <c r="L1326" s="33"/>
      <c r="M1326" s="33"/>
      <c r="N1326" s="33"/>
      <c r="O1326" s="33"/>
      <c r="P1326" s="33"/>
      <c r="Q1326" s="33"/>
      <c r="R1326" s="33"/>
      <c r="S1326" s="33"/>
      <c r="T1326" s="33"/>
      <c r="U1326" s="33"/>
      <c r="V1326" s="33"/>
      <c r="W1326" s="33"/>
      <c r="X1326" s="33"/>
      <c r="Y1326" s="33"/>
      <c r="Z1326" s="33"/>
      <c r="AA1326" s="33"/>
      <c r="AB1326" s="33"/>
      <c r="AC1326" s="33"/>
      <c r="AD1326" s="33"/>
      <c r="AE1326" s="33"/>
      <c r="AF1326" s="33"/>
      <c r="AG1326" s="33"/>
      <c r="AH1326" s="33"/>
      <c r="AI1326" s="2"/>
      <c r="AK1326" s="3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"/>
      <c r="BA1326" s="2"/>
      <c r="BB1326" s="2"/>
      <c r="BC1326" s="2"/>
      <c r="BD1326" s="2"/>
      <c r="BE1326" s="2"/>
      <c r="BF1326" s="2"/>
      <c r="BG1326" s="2"/>
      <c r="BH1326" s="2"/>
      <c r="BI1326" s="2"/>
      <c r="BJ1326" s="2"/>
      <c r="BK1326" s="48"/>
      <c r="BL1326" s="3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  <c r="BY1326" s="2"/>
      <c r="BZ1326" s="2"/>
      <c r="CA1326" s="2"/>
      <c r="CB1326" s="2"/>
      <c r="CC1326" s="2"/>
      <c r="CD1326" s="2"/>
      <c r="CE1326" s="2"/>
      <c r="CF1326" s="2"/>
      <c r="CG1326" s="2"/>
      <c r="CH1326" s="2"/>
      <c r="CI1326" s="2"/>
      <c r="CJ1326" s="2"/>
      <c r="CK1326" s="2"/>
    </row>
    <row r="1327" spans="1:89" ht="12.75" customHeight="1" x14ac:dyDescent="0.35">
      <c r="A1327" s="15">
        <f t="shared" si="90"/>
        <v>44304</v>
      </c>
      <c r="B1327" s="107">
        <v>13904987</v>
      </c>
      <c r="C1327" s="4">
        <f t="shared" si="91"/>
        <v>579374.45833333337</v>
      </c>
      <c r="D1327">
        <f t="shared" si="92"/>
        <v>2021</v>
      </c>
      <c r="E1327">
        <f t="shared" si="93"/>
        <v>4</v>
      </c>
      <c r="F1327" s="33">
        <v>10190</v>
      </c>
      <c r="G1327" s="33" t="s">
        <v>29</v>
      </c>
      <c r="H1327" s="33">
        <v>24</v>
      </c>
      <c r="I1327" s="33" t="s">
        <v>74</v>
      </c>
      <c r="J1327" s="34">
        <v>44304</v>
      </c>
      <c r="K1327" s="33"/>
      <c r="L1327" s="33"/>
      <c r="M1327" s="33"/>
      <c r="N1327" s="33"/>
      <c r="O1327" s="33"/>
      <c r="P1327" s="33"/>
      <c r="Q1327" s="33"/>
      <c r="R1327" s="33"/>
      <c r="S1327" s="33"/>
      <c r="T1327" s="33"/>
      <c r="U1327" s="33"/>
      <c r="V1327" s="33"/>
      <c r="W1327" s="33"/>
      <c r="X1327" s="33"/>
      <c r="Y1327" s="33"/>
      <c r="Z1327" s="33"/>
      <c r="AA1327" s="33"/>
      <c r="AB1327" s="33"/>
      <c r="AC1327" s="33"/>
      <c r="AD1327" s="33"/>
      <c r="AE1327" s="33"/>
      <c r="AF1327" s="33"/>
      <c r="AG1327" s="33"/>
      <c r="AH1327" s="33"/>
      <c r="AI1327" s="2"/>
      <c r="AK1327" s="3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"/>
      <c r="BA1327" s="2"/>
      <c r="BB1327" s="2"/>
      <c r="BC1327" s="2"/>
      <c r="BD1327" s="2"/>
      <c r="BE1327" s="2"/>
      <c r="BF1327" s="2"/>
      <c r="BG1327" s="2"/>
      <c r="BH1327" s="2"/>
      <c r="BI1327" s="2"/>
      <c r="BJ1327" s="2"/>
      <c r="BK1327" s="48"/>
      <c r="BL1327" s="3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  <c r="BY1327" s="2"/>
      <c r="BZ1327" s="2"/>
      <c r="CA1327" s="2"/>
      <c r="CB1327" s="2"/>
      <c r="CC1327" s="2"/>
      <c r="CD1327" s="2"/>
      <c r="CE1327" s="2"/>
      <c r="CF1327" s="2"/>
      <c r="CG1327" s="2"/>
      <c r="CH1327" s="2"/>
      <c r="CI1327" s="2"/>
      <c r="CJ1327" s="2"/>
      <c r="CK1327" s="2"/>
    </row>
    <row r="1328" spans="1:89" ht="12.75" customHeight="1" x14ac:dyDescent="0.35">
      <c r="A1328" s="15">
        <f t="shared" si="90"/>
        <v>44305</v>
      </c>
      <c r="B1328" s="107">
        <v>14321462</v>
      </c>
      <c r="C1328" s="4">
        <f t="shared" si="91"/>
        <v>596727.58333333337</v>
      </c>
      <c r="D1328">
        <f t="shared" si="92"/>
        <v>2021</v>
      </c>
      <c r="E1328">
        <f t="shared" si="93"/>
        <v>4</v>
      </c>
      <c r="F1328" s="33">
        <v>10190</v>
      </c>
      <c r="G1328" s="33" t="s">
        <v>29</v>
      </c>
      <c r="H1328" s="33">
        <v>24</v>
      </c>
      <c r="I1328" s="33" t="s">
        <v>74</v>
      </c>
      <c r="J1328" s="34">
        <v>44305</v>
      </c>
      <c r="K1328" s="33"/>
      <c r="L1328" s="33"/>
      <c r="M1328" s="33"/>
      <c r="N1328" s="33"/>
      <c r="O1328" s="33"/>
      <c r="P1328" s="33"/>
      <c r="Q1328" s="33"/>
      <c r="R1328" s="33"/>
      <c r="S1328" s="33"/>
      <c r="T1328" s="33"/>
      <c r="U1328" s="33"/>
      <c r="V1328" s="33"/>
      <c r="W1328" s="33"/>
      <c r="X1328" s="33"/>
      <c r="Y1328" s="33"/>
      <c r="Z1328" s="33"/>
      <c r="AA1328" s="33"/>
      <c r="AB1328" s="33"/>
      <c r="AC1328" s="33"/>
      <c r="AD1328" s="33"/>
      <c r="AE1328" s="33"/>
      <c r="AF1328" s="33"/>
      <c r="AG1328" s="33"/>
      <c r="AH1328" s="33"/>
      <c r="AI1328" s="2"/>
      <c r="AK1328" s="3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"/>
      <c r="BA1328" s="2"/>
      <c r="BB1328" s="2"/>
      <c r="BC1328" s="2"/>
      <c r="BD1328" s="2"/>
      <c r="BE1328" s="2"/>
      <c r="BF1328" s="2"/>
      <c r="BG1328" s="2"/>
      <c r="BH1328" s="2"/>
      <c r="BI1328" s="2"/>
      <c r="BJ1328" s="2"/>
      <c r="BK1328" s="48"/>
      <c r="BL1328" s="3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  <c r="BY1328" s="2"/>
      <c r="BZ1328" s="2"/>
      <c r="CA1328" s="2"/>
      <c r="CB1328" s="2"/>
      <c r="CC1328" s="2"/>
      <c r="CD1328" s="2"/>
      <c r="CE1328" s="2"/>
      <c r="CF1328" s="2"/>
      <c r="CG1328" s="2"/>
      <c r="CH1328" s="2"/>
      <c r="CI1328" s="2"/>
      <c r="CJ1328" s="2"/>
      <c r="CK1328" s="2"/>
    </row>
    <row r="1329" spans="1:89" ht="12.75" customHeight="1" x14ac:dyDescent="0.35">
      <c r="A1329" s="15">
        <f t="shared" si="90"/>
        <v>44306</v>
      </c>
      <c r="B1329" s="107">
        <v>14935576</v>
      </c>
      <c r="C1329" s="4">
        <f t="shared" si="91"/>
        <v>622315.66666666663</v>
      </c>
      <c r="D1329">
        <f t="shared" si="92"/>
        <v>2021</v>
      </c>
      <c r="E1329">
        <f t="shared" si="93"/>
        <v>4</v>
      </c>
      <c r="F1329" s="33">
        <v>10190</v>
      </c>
      <c r="G1329" s="33" t="s">
        <v>29</v>
      </c>
      <c r="H1329" s="33">
        <v>24</v>
      </c>
      <c r="I1329" s="33" t="s">
        <v>74</v>
      </c>
      <c r="J1329" s="34">
        <v>44306</v>
      </c>
      <c r="K1329" s="33"/>
      <c r="L1329" s="33"/>
      <c r="M1329" s="33"/>
      <c r="N1329" s="33"/>
      <c r="O1329" s="33"/>
      <c r="P1329" s="33"/>
      <c r="Q1329" s="33"/>
      <c r="R1329" s="33"/>
      <c r="S1329" s="33"/>
      <c r="T1329" s="33"/>
      <c r="U1329" s="33"/>
      <c r="V1329" s="33"/>
      <c r="W1329" s="33"/>
      <c r="X1329" s="33"/>
      <c r="Y1329" s="33"/>
      <c r="Z1329" s="33"/>
      <c r="AA1329" s="33"/>
      <c r="AB1329" s="33"/>
      <c r="AC1329" s="33"/>
      <c r="AD1329" s="33"/>
      <c r="AE1329" s="33"/>
      <c r="AF1329" s="33"/>
      <c r="AG1329" s="33"/>
      <c r="AH1329" s="33"/>
      <c r="AI1329" s="2"/>
      <c r="AK1329" s="3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"/>
      <c r="BA1329" s="2"/>
      <c r="BB1329" s="2"/>
      <c r="BC1329" s="2"/>
      <c r="BD1329" s="2"/>
      <c r="BE1329" s="2"/>
      <c r="BF1329" s="2"/>
      <c r="BG1329" s="2"/>
      <c r="BH1329" s="2"/>
      <c r="BI1329" s="2"/>
      <c r="BJ1329" s="2"/>
      <c r="BK1329" s="48"/>
      <c r="BL1329" s="3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  <c r="BY1329" s="2"/>
      <c r="BZ1329" s="2"/>
      <c r="CA1329" s="2"/>
      <c r="CB1329" s="2"/>
      <c r="CC1329" s="2"/>
      <c r="CD1329" s="2"/>
      <c r="CE1329" s="2"/>
      <c r="CF1329" s="2"/>
      <c r="CG1329" s="2"/>
      <c r="CH1329" s="2"/>
      <c r="CI1329" s="2"/>
      <c r="CJ1329" s="2"/>
      <c r="CK1329" s="2"/>
    </row>
    <row r="1330" spans="1:89" ht="12.75" customHeight="1" x14ac:dyDescent="0.35">
      <c r="A1330" s="15">
        <f t="shared" si="90"/>
        <v>44307</v>
      </c>
      <c r="B1330" s="107">
        <v>14935709</v>
      </c>
      <c r="C1330" s="4">
        <f t="shared" si="91"/>
        <v>622321.20833333337</v>
      </c>
      <c r="D1330">
        <f t="shared" si="92"/>
        <v>2021</v>
      </c>
      <c r="E1330">
        <f t="shared" si="93"/>
        <v>4</v>
      </c>
      <c r="F1330" s="33">
        <v>10190</v>
      </c>
      <c r="G1330" s="33" t="s">
        <v>29</v>
      </c>
      <c r="H1330" s="33">
        <v>24</v>
      </c>
      <c r="I1330" s="33" t="s">
        <v>74</v>
      </c>
      <c r="J1330" s="34">
        <v>44307</v>
      </c>
      <c r="K1330" s="33"/>
      <c r="L1330" s="33"/>
      <c r="M1330" s="33"/>
      <c r="N1330" s="33"/>
      <c r="O1330" s="33"/>
      <c r="P1330" s="33"/>
      <c r="Q1330" s="33"/>
      <c r="R1330" s="33"/>
      <c r="S1330" s="33"/>
      <c r="T1330" s="33"/>
      <c r="U1330" s="33"/>
      <c r="V1330" s="33"/>
      <c r="W1330" s="33"/>
      <c r="X1330" s="33"/>
      <c r="Y1330" s="33"/>
      <c r="Z1330" s="33"/>
      <c r="AA1330" s="33"/>
      <c r="AB1330" s="33"/>
      <c r="AC1330" s="33"/>
      <c r="AD1330" s="33"/>
      <c r="AE1330" s="33"/>
      <c r="AF1330" s="33"/>
      <c r="AG1330" s="33"/>
      <c r="AH1330" s="33"/>
      <c r="AI1330" s="2"/>
      <c r="AK1330" s="3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"/>
      <c r="BA1330" s="2"/>
      <c r="BB1330" s="2"/>
      <c r="BC1330" s="2"/>
      <c r="BD1330" s="2"/>
      <c r="BE1330" s="2"/>
      <c r="BF1330" s="2"/>
      <c r="BG1330" s="2"/>
      <c r="BH1330" s="2"/>
      <c r="BI1330" s="2"/>
      <c r="BJ1330" s="2"/>
      <c r="BK1330" s="48"/>
      <c r="BL1330" s="3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  <c r="BY1330" s="2"/>
      <c r="BZ1330" s="2"/>
      <c r="CA1330" s="2"/>
      <c r="CB1330" s="2"/>
      <c r="CC1330" s="2"/>
      <c r="CD1330" s="2"/>
      <c r="CE1330" s="2"/>
      <c r="CF1330" s="2"/>
      <c r="CG1330" s="2"/>
      <c r="CH1330" s="2"/>
      <c r="CI1330" s="2"/>
      <c r="CJ1330" s="2"/>
      <c r="CK1330" s="2"/>
    </row>
    <row r="1331" spans="1:89" ht="12.75" customHeight="1" x14ac:dyDescent="0.35">
      <c r="A1331" s="15">
        <f t="shared" si="90"/>
        <v>44308</v>
      </c>
      <c r="B1331" s="107">
        <v>14236547</v>
      </c>
      <c r="C1331" s="4">
        <f t="shared" si="91"/>
        <v>593189.45833333337</v>
      </c>
      <c r="D1331">
        <f t="shared" si="92"/>
        <v>2021</v>
      </c>
      <c r="E1331">
        <f t="shared" si="93"/>
        <v>4</v>
      </c>
      <c r="F1331" s="33">
        <v>10190</v>
      </c>
      <c r="G1331" s="33" t="s">
        <v>29</v>
      </c>
      <c r="H1331" s="33">
        <v>24</v>
      </c>
      <c r="I1331" s="33" t="s">
        <v>74</v>
      </c>
      <c r="J1331" s="34">
        <v>44308</v>
      </c>
      <c r="K1331" s="33"/>
      <c r="L1331" s="33"/>
      <c r="M1331" s="33"/>
      <c r="N1331" s="33"/>
      <c r="O1331" s="33"/>
      <c r="P1331" s="33"/>
      <c r="Q1331" s="33"/>
      <c r="R1331" s="33"/>
      <c r="S1331" s="33"/>
      <c r="T1331" s="33"/>
      <c r="U1331" s="33"/>
      <c r="V1331" s="33"/>
      <c r="W1331" s="33"/>
      <c r="X1331" s="33"/>
      <c r="Y1331" s="33"/>
      <c r="Z1331" s="33"/>
      <c r="AA1331" s="33"/>
      <c r="AB1331" s="33"/>
      <c r="AC1331" s="33"/>
      <c r="AD1331" s="33"/>
      <c r="AE1331" s="33"/>
      <c r="AF1331" s="33"/>
      <c r="AG1331" s="33"/>
      <c r="AH1331" s="33"/>
      <c r="AI1331" s="2"/>
      <c r="AK1331" s="3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"/>
      <c r="BA1331" s="2"/>
      <c r="BB1331" s="2"/>
      <c r="BC1331" s="2"/>
      <c r="BD1331" s="2"/>
      <c r="BE1331" s="2"/>
      <c r="BF1331" s="2"/>
      <c r="BG1331" s="2"/>
      <c r="BH1331" s="2"/>
      <c r="BI1331" s="2"/>
      <c r="BJ1331" s="2"/>
      <c r="BK1331" s="48"/>
      <c r="BL1331" s="3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  <c r="BY1331" s="2"/>
      <c r="BZ1331" s="2"/>
      <c r="CA1331" s="2"/>
      <c r="CB1331" s="2"/>
      <c r="CC1331" s="2"/>
      <c r="CD1331" s="2"/>
      <c r="CE1331" s="2"/>
      <c r="CF1331" s="2"/>
      <c r="CG1331" s="2"/>
      <c r="CH1331" s="2"/>
      <c r="CI1331" s="2"/>
      <c r="CJ1331" s="2"/>
      <c r="CK1331" s="2"/>
    </row>
    <row r="1332" spans="1:89" ht="12.75" customHeight="1" x14ac:dyDescent="0.35">
      <c r="A1332" s="15">
        <f t="shared" si="90"/>
        <v>44309</v>
      </c>
      <c r="B1332" s="107">
        <v>15458611</v>
      </c>
      <c r="C1332" s="4">
        <f t="shared" si="91"/>
        <v>644108.79166666663</v>
      </c>
      <c r="D1332">
        <f t="shared" si="92"/>
        <v>2021</v>
      </c>
      <c r="E1332">
        <f t="shared" si="93"/>
        <v>4</v>
      </c>
      <c r="F1332" s="33">
        <v>10190</v>
      </c>
      <c r="G1332" s="33" t="s">
        <v>29</v>
      </c>
      <c r="H1332" s="33">
        <v>24</v>
      </c>
      <c r="I1332" s="33" t="s">
        <v>74</v>
      </c>
      <c r="J1332" s="34">
        <v>44309</v>
      </c>
      <c r="K1332" s="33"/>
      <c r="L1332" s="33"/>
      <c r="M1332" s="33"/>
      <c r="N1332" s="33"/>
      <c r="O1332" s="33"/>
      <c r="P1332" s="33"/>
      <c r="Q1332" s="33"/>
      <c r="R1332" s="33"/>
      <c r="S1332" s="33"/>
      <c r="T1332" s="33"/>
      <c r="U1332" s="33"/>
      <c r="V1332" s="33"/>
      <c r="W1332" s="33"/>
      <c r="X1332" s="33"/>
      <c r="Y1332" s="33"/>
      <c r="Z1332" s="33"/>
      <c r="AA1332" s="33"/>
      <c r="AB1332" s="33"/>
      <c r="AC1332" s="33"/>
      <c r="AD1332" s="33"/>
      <c r="AE1332" s="33"/>
      <c r="AF1332" s="33"/>
      <c r="AG1332" s="33"/>
      <c r="AH1332" s="33"/>
      <c r="AI1332" s="2"/>
      <c r="AK1332" s="3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"/>
      <c r="BA1332" s="2"/>
      <c r="BB1332" s="2"/>
      <c r="BC1332" s="2"/>
      <c r="BD1332" s="2"/>
      <c r="BE1332" s="2"/>
      <c r="BF1332" s="2"/>
      <c r="BG1332" s="2"/>
      <c r="BH1332" s="2"/>
      <c r="BI1332" s="2"/>
      <c r="BJ1332" s="2"/>
      <c r="BK1332" s="48"/>
      <c r="BL1332" s="3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  <c r="BY1332" s="2"/>
      <c r="BZ1332" s="2"/>
      <c r="CA1332" s="2"/>
      <c r="CB1332" s="2"/>
      <c r="CC1332" s="2"/>
      <c r="CD1332" s="2"/>
      <c r="CE1332" s="2"/>
      <c r="CF1332" s="2"/>
      <c r="CG1332" s="2"/>
      <c r="CH1332" s="2"/>
      <c r="CI1332" s="2"/>
      <c r="CJ1332" s="2"/>
      <c r="CK1332" s="2"/>
    </row>
    <row r="1333" spans="1:89" ht="12.75" customHeight="1" x14ac:dyDescent="0.35">
      <c r="A1333" s="15">
        <f t="shared" si="90"/>
        <v>44310</v>
      </c>
      <c r="B1333" s="107">
        <v>14003444</v>
      </c>
      <c r="C1333" s="4">
        <f t="shared" si="91"/>
        <v>583476.83333333337</v>
      </c>
      <c r="D1333">
        <f t="shared" si="92"/>
        <v>2021</v>
      </c>
      <c r="E1333">
        <f t="shared" si="93"/>
        <v>4</v>
      </c>
      <c r="F1333" s="33">
        <v>10190</v>
      </c>
      <c r="G1333" s="33" t="s">
        <v>29</v>
      </c>
      <c r="H1333" s="33">
        <v>24</v>
      </c>
      <c r="I1333" s="33" t="s">
        <v>74</v>
      </c>
      <c r="J1333" s="34">
        <v>44310</v>
      </c>
      <c r="K1333" s="33"/>
      <c r="L1333" s="33"/>
      <c r="M1333" s="33"/>
      <c r="N1333" s="33"/>
      <c r="O1333" s="33"/>
      <c r="P1333" s="33"/>
      <c r="Q1333" s="33"/>
      <c r="R1333" s="33"/>
      <c r="S1333" s="33"/>
      <c r="T1333" s="33"/>
      <c r="U1333" s="33"/>
      <c r="V1333" s="33"/>
      <c r="W1333" s="33"/>
      <c r="X1333" s="33"/>
      <c r="Y1333" s="33"/>
      <c r="Z1333" s="33"/>
      <c r="AA1333" s="33"/>
      <c r="AB1333" s="33"/>
      <c r="AC1333" s="33"/>
      <c r="AD1333" s="33"/>
      <c r="AE1333" s="33"/>
      <c r="AF1333" s="33"/>
      <c r="AG1333" s="33"/>
      <c r="AH1333" s="33"/>
      <c r="AI1333" s="2"/>
      <c r="AK1333" s="3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"/>
      <c r="BA1333" s="2"/>
      <c r="BB1333" s="2"/>
      <c r="BC1333" s="2"/>
      <c r="BD1333" s="2"/>
      <c r="BE1333" s="2"/>
      <c r="BF1333" s="2"/>
      <c r="BG1333" s="2"/>
      <c r="BH1333" s="2"/>
      <c r="BI1333" s="2"/>
      <c r="BJ1333" s="2"/>
      <c r="BK1333" s="48"/>
      <c r="BL1333" s="3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  <c r="BY1333" s="2"/>
      <c r="BZ1333" s="2"/>
      <c r="CA1333" s="2"/>
      <c r="CB1333" s="2"/>
      <c r="CC1333" s="2"/>
      <c r="CD1333" s="2"/>
      <c r="CE1333" s="2"/>
      <c r="CF1333" s="2"/>
      <c r="CG1333" s="2"/>
      <c r="CH1333" s="2"/>
      <c r="CI1333" s="2"/>
      <c r="CJ1333" s="2"/>
      <c r="CK1333" s="2"/>
    </row>
    <row r="1334" spans="1:89" ht="12.75" customHeight="1" x14ac:dyDescent="0.35">
      <c r="A1334" s="15">
        <f t="shared" si="90"/>
        <v>44311</v>
      </c>
      <c r="B1334" s="107">
        <v>13671865</v>
      </c>
      <c r="C1334" s="4">
        <f t="shared" si="91"/>
        <v>569661.04166666663</v>
      </c>
      <c r="D1334">
        <f t="shared" si="92"/>
        <v>2021</v>
      </c>
      <c r="E1334">
        <f t="shared" si="93"/>
        <v>4</v>
      </c>
      <c r="F1334" s="33">
        <v>10190</v>
      </c>
      <c r="G1334" s="33" t="s">
        <v>29</v>
      </c>
      <c r="H1334" s="33">
        <v>24</v>
      </c>
      <c r="I1334" s="33" t="s">
        <v>74</v>
      </c>
      <c r="J1334" s="34">
        <v>44311</v>
      </c>
      <c r="K1334" s="33"/>
      <c r="L1334" s="33"/>
      <c r="M1334" s="33"/>
      <c r="N1334" s="33"/>
      <c r="O1334" s="33"/>
      <c r="P1334" s="33"/>
      <c r="Q1334" s="33"/>
      <c r="R1334" s="33"/>
      <c r="S1334" s="33"/>
      <c r="T1334" s="33"/>
      <c r="U1334" s="33"/>
      <c r="V1334" s="33"/>
      <c r="W1334" s="33"/>
      <c r="X1334" s="33"/>
      <c r="Y1334" s="33"/>
      <c r="Z1334" s="33"/>
      <c r="AA1334" s="33"/>
      <c r="AB1334" s="33"/>
      <c r="AC1334" s="33"/>
      <c r="AD1334" s="33"/>
      <c r="AE1334" s="33"/>
      <c r="AF1334" s="33"/>
      <c r="AG1334" s="33"/>
      <c r="AH1334" s="33"/>
      <c r="AI1334" s="2"/>
      <c r="AK1334" s="3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"/>
      <c r="BA1334" s="2"/>
      <c r="BB1334" s="2"/>
      <c r="BC1334" s="2"/>
      <c r="BD1334" s="2"/>
      <c r="BE1334" s="2"/>
      <c r="BF1334" s="2"/>
      <c r="BG1334" s="2"/>
      <c r="BH1334" s="2"/>
      <c r="BI1334" s="2"/>
      <c r="BJ1334" s="2"/>
      <c r="BK1334" s="48"/>
      <c r="BL1334" s="3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  <c r="BY1334" s="2"/>
      <c r="BZ1334" s="2"/>
      <c r="CA1334" s="2"/>
      <c r="CB1334" s="2"/>
      <c r="CC1334" s="2"/>
      <c r="CD1334" s="2"/>
      <c r="CE1334" s="2"/>
      <c r="CF1334" s="2"/>
      <c r="CG1334" s="2"/>
      <c r="CH1334" s="2"/>
      <c r="CI1334" s="2"/>
      <c r="CJ1334" s="2"/>
      <c r="CK1334" s="2"/>
    </row>
    <row r="1335" spans="1:89" ht="12.75" customHeight="1" x14ac:dyDescent="0.35">
      <c r="A1335" s="15">
        <f t="shared" si="90"/>
        <v>44312</v>
      </c>
      <c r="B1335" s="107">
        <v>14430103</v>
      </c>
      <c r="C1335" s="4">
        <f t="shared" si="91"/>
        <v>601254.29166666663</v>
      </c>
      <c r="D1335">
        <f t="shared" si="92"/>
        <v>2021</v>
      </c>
      <c r="E1335">
        <f t="shared" si="93"/>
        <v>4</v>
      </c>
      <c r="F1335" s="33">
        <v>10190</v>
      </c>
      <c r="G1335" s="33" t="s">
        <v>29</v>
      </c>
      <c r="H1335" s="33">
        <v>24</v>
      </c>
      <c r="I1335" s="33" t="s">
        <v>74</v>
      </c>
      <c r="J1335" s="34">
        <v>44312</v>
      </c>
      <c r="K1335" s="33"/>
      <c r="L1335" s="33"/>
      <c r="M1335" s="33"/>
      <c r="N1335" s="33"/>
      <c r="O1335" s="33"/>
      <c r="P1335" s="33"/>
      <c r="Q1335" s="33"/>
      <c r="R1335" s="33"/>
      <c r="S1335" s="33"/>
      <c r="T1335" s="33"/>
      <c r="U1335" s="33"/>
      <c r="V1335" s="33"/>
      <c r="W1335" s="33"/>
      <c r="X1335" s="33"/>
      <c r="Y1335" s="33"/>
      <c r="Z1335" s="33"/>
      <c r="AA1335" s="33"/>
      <c r="AB1335" s="33"/>
      <c r="AC1335" s="33"/>
      <c r="AD1335" s="33"/>
      <c r="AE1335" s="33"/>
      <c r="AF1335" s="33"/>
      <c r="AG1335" s="33"/>
      <c r="AH1335" s="33"/>
      <c r="AI1335" s="2"/>
      <c r="AK1335" s="3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"/>
      <c r="BA1335" s="2"/>
      <c r="BB1335" s="2"/>
      <c r="BC1335" s="2"/>
      <c r="BD1335" s="2"/>
      <c r="BE1335" s="2"/>
      <c r="BF1335" s="2"/>
      <c r="BG1335" s="2"/>
      <c r="BH1335" s="2"/>
      <c r="BI1335" s="2"/>
      <c r="BJ1335" s="2"/>
      <c r="BK1335" s="48"/>
      <c r="BL1335" s="3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  <c r="BY1335" s="2"/>
      <c r="BZ1335" s="2"/>
      <c r="CA1335" s="2"/>
      <c r="CB1335" s="2"/>
      <c r="CC1335" s="2"/>
      <c r="CD1335" s="2"/>
      <c r="CE1335" s="2"/>
      <c r="CF1335" s="2"/>
      <c r="CG1335" s="2"/>
      <c r="CH1335" s="2"/>
      <c r="CI1335" s="2"/>
      <c r="CJ1335" s="2"/>
      <c r="CK1335" s="2"/>
    </row>
    <row r="1336" spans="1:89" ht="12.75" customHeight="1" x14ac:dyDescent="0.35">
      <c r="A1336" s="15">
        <f t="shared" si="90"/>
        <v>44313</v>
      </c>
      <c r="B1336" s="107">
        <v>14850254</v>
      </c>
      <c r="C1336" s="4">
        <f t="shared" si="91"/>
        <v>618760.58333333337</v>
      </c>
      <c r="D1336">
        <f t="shared" si="92"/>
        <v>2021</v>
      </c>
      <c r="E1336">
        <f t="shared" si="93"/>
        <v>4</v>
      </c>
      <c r="F1336" s="33">
        <v>10190</v>
      </c>
      <c r="G1336" s="33" t="s">
        <v>29</v>
      </c>
      <c r="H1336" s="33">
        <v>24</v>
      </c>
      <c r="I1336" s="33" t="s">
        <v>74</v>
      </c>
      <c r="J1336" s="34">
        <v>44313</v>
      </c>
      <c r="K1336" s="33"/>
      <c r="L1336" s="33"/>
      <c r="M1336" s="33"/>
      <c r="N1336" s="33"/>
      <c r="O1336" s="33"/>
      <c r="P1336" s="33"/>
      <c r="Q1336" s="33"/>
      <c r="R1336" s="33"/>
      <c r="S1336" s="33"/>
      <c r="T1336" s="33"/>
      <c r="U1336" s="33"/>
      <c r="V1336" s="33"/>
      <c r="W1336" s="33"/>
      <c r="X1336" s="33"/>
      <c r="Y1336" s="33"/>
      <c r="Z1336" s="33"/>
      <c r="AA1336" s="33"/>
      <c r="AB1336" s="33"/>
      <c r="AC1336" s="33"/>
      <c r="AD1336" s="33"/>
      <c r="AE1336" s="33"/>
      <c r="AF1336" s="33"/>
      <c r="AG1336" s="33"/>
      <c r="AH1336" s="33"/>
      <c r="AI1336" s="2"/>
      <c r="AK1336" s="3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"/>
      <c r="BA1336" s="2"/>
      <c r="BB1336" s="2"/>
      <c r="BC1336" s="2"/>
      <c r="BD1336" s="2"/>
      <c r="BE1336" s="2"/>
      <c r="BF1336" s="2"/>
      <c r="BG1336" s="2"/>
      <c r="BH1336" s="2"/>
      <c r="BI1336" s="2"/>
      <c r="BJ1336" s="2"/>
      <c r="BK1336" s="48"/>
      <c r="BL1336" s="3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  <c r="BY1336" s="2"/>
      <c r="BZ1336" s="2"/>
      <c r="CA1336" s="2"/>
      <c r="CB1336" s="2"/>
      <c r="CC1336" s="2"/>
      <c r="CD1336" s="2"/>
      <c r="CE1336" s="2"/>
      <c r="CF1336" s="2"/>
      <c r="CG1336" s="2"/>
      <c r="CH1336" s="2"/>
      <c r="CI1336" s="2"/>
      <c r="CJ1336" s="2"/>
      <c r="CK1336" s="2"/>
    </row>
    <row r="1337" spans="1:89" ht="12.75" customHeight="1" x14ac:dyDescent="0.35">
      <c r="A1337" s="15">
        <f t="shared" si="90"/>
        <v>44314</v>
      </c>
      <c r="B1337" s="107">
        <v>14877863</v>
      </c>
      <c r="C1337" s="4">
        <f t="shared" si="91"/>
        <v>619910.95833333337</v>
      </c>
      <c r="D1337">
        <f t="shared" si="92"/>
        <v>2021</v>
      </c>
      <c r="E1337">
        <f t="shared" si="93"/>
        <v>4</v>
      </c>
      <c r="F1337" s="33">
        <v>10190</v>
      </c>
      <c r="G1337" s="33" t="s">
        <v>29</v>
      </c>
      <c r="H1337" s="33">
        <v>24</v>
      </c>
      <c r="I1337" s="33" t="s">
        <v>74</v>
      </c>
      <c r="J1337" s="34">
        <v>44314</v>
      </c>
      <c r="K1337" s="33"/>
      <c r="L1337" s="33"/>
      <c r="M1337" s="33"/>
      <c r="N1337" s="33"/>
      <c r="O1337" s="33"/>
      <c r="P1337" s="33"/>
      <c r="Q1337" s="33"/>
      <c r="R1337" s="33"/>
      <c r="S1337" s="33"/>
      <c r="T1337" s="33"/>
      <c r="U1337" s="33"/>
      <c r="V1337" s="33"/>
      <c r="W1337" s="33"/>
      <c r="X1337" s="33"/>
      <c r="Y1337" s="33"/>
      <c r="Z1337" s="33"/>
      <c r="AA1337" s="33"/>
      <c r="AB1337" s="33"/>
      <c r="AC1337" s="33"/>
      <c r="AD1337" s="33"/>
      <c r="AE1337" s="33"/>
      <c r="AF1337" s="33"/>
      <c r="AG1337" s="33"/>
      <c r="AH1337" s="33"/>
      <c r="AI1337" s="2"/>
      <c r="AK1337" s="3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"/>
      <c r="BA1337" s="2"/>
      <c r="BB1337" s="2"/>
      <c r="BC1337" s="2"/>
      <c r="BD1337" s="2"/>
      <c r="BE1337" s="2"/>
      <c r="BF1337" s="2"/>
      <c r="BG1337" s="2"/>
      <c r="BH1337" s="2"/>
      <c r="BI1337" s="2"/>
      <c r="BJ1337" s="2"/>
      <c r="BK1337" s="48"/>
      <c r="BL1337" s="3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  <c r="BY1337" s="2"/>
      <c r="BZ1337" s="2"/>
      <c r="CA1337" s="2"/>
      <c r="CB1337" s="2"/>
      <c r="CC1337" s="2"/>
      <c r="CD1337" s="2"/>
      <c r="CE1337" s="2"/>
      <c r="CF1337" s="2"/>
      <c r="CG1337" s="2"/>
      <c r="CH1337" s="2"/>
      <c r="CI1337" s="2"/>
      <c r="CJ1337" s="2"/>
      <c r="CK1337" s="2"/>
    </row>
    <row r="1338" spans="1:89" ht="12.75" customHeight="1" x14ac:dyDescent="0.35">
      <c r="A1338" s="15">
        <f t="shared" si="90"/>
        <v>44315</v>
      </c>
      <c r="B1338" s="107">
        <v>15194337</v>
      </c>
      <c r="C1338" s="4">
        <f t="shared" si="91"/>
        <v>633097.375</v>
      </c>
      <c r="D1338">
        <f t="shared" si="92"/>
        <v>2021</v>
      </c>
      <c r="E1338">
        <f t="shared" si="93"/>
        <v>4</v>
      </c>
      <c r="F1338" s="33">
        <v>10190</v>
      </c>
      <c r="G1338" s="33" t="s">
        <v>29</v>
      </c>
      <c r="H1338" s="33">
        <v>24</v>
      </c>
      <c r="I1338" s="33" t="s">
        <v>74</v>
      </c>
      <c r="J1338" s="34">
        <v>44315</v>
      </c>
      <c r="K1338" s="33"/>
      <c r="L1338" s="33"/>
      <c r="M1338" s="33"/>
      <c r="N1338" s="33"/>
      <c r="O1338" s="33"/>
      <c r="P1338" s="33"/>
      <c r="Q1338" s="33"/>
      <c r="R1338" s="33"/>
      <c r="S1338" s="33"/>
      <c r="T1338" s="33"/>
      <c r="U1338" s="33"/>
      <c r="V1338" s="33"/>
      <c r="W1338" s="33"/>
      <c r="X1338" s="33"/>
      <c r="Y1338" s="33"/>
      <c r="Z1338" s="33"/>
      <c r="AA1338" s="33"/>
      <c r="AB1338" s="33"/>
      <c r="AC1338" s="33"/>
      <c r="AD1338" s="33"/>
      <c r="AE1338" s="33"/>
      <c r="AF1338" s="33"/>
      <c r="AG1338" s="33"/>
      <c r="AH1338" s="33"/>
      <c r="AI1338" s="2"/>
      <c r="AK1338" s="3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"/>
      <c r="BA1338" s="2"/>
      <c r="BB1338" s="2"/>
      <c r="BC1338" s="2"/>
      <c r="BD1338" s="2"/>
      <c r="BE1338" s="2"/>
      <c r="BF1338" s="2"/>
      <c r="BG1338" s="2"/>
      <c r="BH1338" s="2"/>
      <c r="BI1338" s="2"/>
      <c r="BJ1338" s="2"/>
      <c r="BK1338" s="48"/>
      <c r="BL1338" s="3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  <c r="BY1338" s="2"/>
      <c r="BZ1338" s="2"/>
      <c r="CA1338" s="2"/>
      <c r="CB1338" s="2"/>
      <c r="CC1338" s="2"/>
      <c r="CD1338" s="2"/>
      <c r="CE1338" s="2"/>
      <c r="CF1338" s="2"/>
      <c r="CG1338" s="2"/>
      <c r="CH1338" s="2"/>
      <c r="CI1338" s="2"/>
      <c r="CJ1338" s="2"/>
      <c r="CK1338" s="2"/>
    </row>
    <row r="1339" spans="1:89" ht="12.75" customHeight="1" x14ac:dyDescent="0.35">
      <c r="A1339" s="15">
        <f t="shared" si="90"/>
        <v>44316</v>
      </c>
      <c r="B1339" s="107">
        <v>15031618</v>
      </c>
      <c r="C1339" s="4">
        <f t="shared" si="91"/>
        <v>626317.41666666663</v>
      </c>
      <c r="D1339">
        <f t="shared" si="92"/>
        <v>2021</v>
      </c>
      <c r="E1339">
        <f t="shared" si="93"/>
        <v>4</v>
      </c>
      <c r="F1339" s="33">
        <v>10190</v>
      </c>
      <c r="G1339" s="33" t="s">
        <v>29</v>
      </c>
      <c r="H1339" s="33">
        <v>24</v>
      </c>
      <c r="I1339" s="33" t="s">
        <v>74</v>
      </c>
      <c r="J1339" s="34">
        <v>44316</v>
      </c>
      <c r="K1339" s="33"/>
      <c r="L1339" s="33"/>
      <c r="M1339" s="33"/>
      <c r="N1339" s="33"/>
      <c r="O1339" s="33"/>
      <c r="P1339" s="33"/>
      <c r="Q1339" s="33"/>
      <c r="R1339" s="33"/>
      <c r="S1339" s="33"/>
      <c r="T1339" s="33"/>
      <c r="U1339" s="33"/>
      <c r="V1339" s="33"/>
      <c r="W1339" s="33"/>
      <c r="X1339" s="33"/>
      <c r="Y1339" s="33"/>
      <c r="Z1339" s="33"/>
      <c r="AA1339" s="33"/>
      <c r="AB1339" s="33"/>
      <c r="AC1339" s="33"/>
      <c r="AD1339" s="33"/>
      <c r="AE1339" s="33"/>
      <c r="AF1339" s="33"/>
      <c r="AG1339" s="33"/>
      <c r="AH1339" s="33"/>
      <c r="AI1339" s="2"/>
      <c r="AK1339" s="3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"/>
      <c r="BA1339" s="2"/>
      <c r="BB1339" s="2"/>
      <c r="BC1339" s="2"/>
      <c r="BD1339" s="2"/>
      <c r="BE1339" s="2"/>
      <c r="BF1339" s="2"/>
      <c r="BG1339" s="2"/>
      <c r="BH1339" s="2"/>
      <c r="BI1339" s="2"/>
      <c r="BJ1339" s="2"/>
      <c r="BK1339" s="48"/>
      <c r="BL1339" s="3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  <c r="BY1339" s="2"/>
      <c r="BZ1339" s="2"/>
      <c r="CA1339" s="2"/>
      <c r="CB1339" s="2"/>
      <c r="CC1339" s="2"/>
      <c r="CD1339" s="2"/>
      <c r="CE1339" s="2"/>
      <c r="CF1339" s="2"/>
      <c r="CG1339" s="2"/>
      <c r="CH1339" s="2"/>
      <c r="CI1339" s="2"/>
      <c r="CJ1339" s="2"/>
      <c r="CK1339" s="2"/>
    </row>
    <row r="1340" spans="1:89" ht="12.75" customHeight="1" x14ac:dyDescent="0.35">
      <c r="A1340" s="15">
        <f t="shared" si="90"/>
        <v>44317</v>
      </c>
      <c r="B1340" s="107">
        <v>14365013</v>
      </c>
      <c r="C1340" s="4">
        <f t="shared" si="91"/>
        <v>598542.20833333337</v>
      </c>
      <c r="D1340">
        <f t="shared" si="92"/>
        <v>2021</v>
      </c>
      <c r="E1340">
        <f t="shared" si="93"/>
        <v>5</v>
      </c>
      <c r="F1340" s="33">
        <v>10190</v>
      </c>
      <c r="G1340" s="33" t="s">
        <v>29</v>
      </c>
      <c r="H1340" s="33">
        <v>24</v>
      </c>
      <c r="I1340" s="33" t="s">
        <v>74</v>
      </c>
      <c r="J1340" s="34">
        <v>44317</v>
      </c>
      <c r="K1340" s="33"/>
      <c r="L1340" s="33"/>
      <c r="M1340" s="33"/>
      <c r="N1340" s="33"/>
      <c r="O1340" s="33"/>
      <c r="P1340" s="33"/>
      <c r="Q1340" s="33"/>
      <c r="R1340" s="33"/>
      <c r="S1340" s="33"/>
      <c r="T1340" s="33"/>
      <c r="U1340" s="33"/>
      <c r="V1340" s="33"/>
      <c r="W1340" s="33"/>
      <c r="X1340" s="33"/>
      <c r="Y1340" s="33"/>
      <c r="Z1340" s="33"/>
      <c r="AA1340" s="33"/>
      <c r="AB1340" s="33"/>
      <c r="AC1340" s="33"/>
      <c r="AD1340" s="33"/>
      <c r="AE1340" s="33"/>
      <c r="AF1340" s="33"/>
      <c r="AG1340" s="33"/>
      <c r="AH1340" s="33"/>
      <c r="AI1340" s="2"/>
      <c r="AK1340" s="3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"/>
      <c r="BA1340" s="2"/>
      <c r="BB1340" s="2"/>
      <c r="BC1340" s="2"/>
      <c r="BD1340" s="2"/>
      <c r="BE1340" s="2"/>
      <c r="BF1340" s="2"/>
      <c r="BG1340" s="2"/>
      <c r="BH1340" s="2"/>
      <c r="BI1340" s="2"/>
      <c r="BJ1340" s="2"/>
      <c r="BK1340" s="48"/>
      <c r="BL1340" s="3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  <c r="BY1340" s="2"/>
      <c r="BZ1340" s="2"/>
      <c r="CA1340" s="2"/>
      <c r="CB1340" s="2"/>
      <c r="CC1340" s="2"/>
      <c r="CD1340" s="2"/>
      <c r="CE1340" s="2"/>
      <c r="CF1340" s="2"/>
      <c r="CG1340" s="2"/>
      <c r="CH1340" s="2"/>
      <c r="CI1340" s="2"/>
      <c r="CJ1340" s="2"/>
      <c r="CK1340" s="2"/>
    </row>
    <row r="1341" spans="1:89" ht="12.75" customHeight="1" x14ac:dyDescent="0.35">
      <c r="A1341" s="15">
        <f t="shared" si="90"/>
        <v>44318</v>
      </c>
      <c r="B1341" s="107">
        <v>13861416</v>
      </c>
      <c r="C1341" s="4">
        <f t="shared" si="91"/>
        <v>577559</v>
      </c>
      <c r="D1341">
        <f t="shared" si="92"/>
        <v>2021</v>
      </c>
      <c r="E1341">
        <f t="shared" si="93"/>
        <v>5</v>
      </c>
      <c r="F1341" s="33">
        <v>10190</v>
      </c>
      <c r="G1341" s="33" t="s">
        <v>29</v>
      </c>
      <c r="H1341" s="33">
        <v>24</v>
      </c>
      <c r="I1341" s="33" t="s">
        <v>74</v>
      </c>
      <c r="J1341" s="34">
        <v>44318</v>
      </c>
      <c r="K1341" s="33"/>
      <c r="L1341" s="33"/>
      <c r="M1341" s="33"/>
      <c r="N1341" s="33"/>
      <c r="O1341" s="33"/>
      <c r="P1341" s="33"/>
      <c r="Q1341" s="33"/>
      <c r="R1341" s="33"/>
      <c r="S1341" s="33"/>
      <c r="T1341" s="33"/>
      <c r="U1341" s="33"/>
      <c r="V1341" s="33"/>
      <c r="W1341" s="33"/>
      <c r="X1341" s="33"/>
      <c r="Y1341" s="33"/>
      <c r="Z1341" s="33"/>
      <c r="AA1341" s="33"/>
      <c r="AB1341" s="33"/>
      <c r="AC1341" s="33"/>
      <c r="AD1341" s="33"/>
      <c r="AE1341" s="33"/>
      <c r="AF1341" s="33"/>
      <c r="AG1341" s="33"/>
      <c r="AH1341" s="33"/>
      <c r="AI1341" s="2"/>
      <c r="AK1341" s="3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"/>
      <c r="BA1341" s="2"/>
      <c r="BB1341" s="2"/>
      <c r="BC1341" s="2"/>
      <c r="BD1341" s="2"/>
      <c r="BE1341" s="2"/>
      <c r="BF1341" s="2"/>
      <c r="BG1341" s="2"/>
      <c r="BH1341" s="2"/>
      <c r="BI1341" s="2"/>
      <c r="BJ1341" s="2"/>
      <c r="BK1341" s="48"/>
      <c r="BL1341" s="3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  <c r="BY1341" s="2"/>
      <c r="BZ1341" s="2"/>
      <c r="CA1341" s="2"/>
      <c r="CB1341" s="2"/>
      <c r="CC1341" s="2"/>
      <c r="CD1341" s="2"/>
      <c r="CE1341" s="2"/>
      <c r="CF1341" s="2"/>
      <c r="CG1341" s="2"/>
      <c r="CH1341" s="2"/>
      <c r="CI1341" s="2"/>
      <c r="CJ1341" s="2"/>
      <c r="CK1341" s="2"/>
    </row>
    <row r="1342" spans="1:89" ht="12.75" customHeight="1" x14ac:dyDescent="0.35">
      <c r="A1342" s="15">
        <f t="shared" si="90"/>
        <v>44319</v>
      </c>
      <c r="B1342" s="107">
        <v>14788877</v>
      </c>
      <c r="C1342" s="4">
        <f t="shared" si="91"/>
        <v>616203.20833333337</v>
      </c>
      <c r="D1342">
        <f t="shared" si="92"/>
        <v>2021</v>
      </c>
      <c r="E1342">
        <f t="shared" si="93"/>
        <v>5</v>
      </c>
      <c r="F1342" s="33">
        <v>10190</v>
      </c>
      <c r="G1342" s="33" t="s">
        <v>29</v>
      </c>
      <c r="H1342" s="33">
        <v>24</v>
      </c>
      <c r="I1342" s="33" t="s">
        <v>74</v>
      </c>
      <c r="J1342" s="34">
        <v>44319</v>
      </c>
      <c r="K1342" s="33"/>
      <c r="L1342" s="33"/>
      <c r="M1342" s="33"/>
      <c r="N1342" s="33"/>
      <c r="O1342" s="33"/>
      <c r="P1342" s="33"/>
      <c r="Q1342" s="33"/>
      <c r="R1342" s="33"/>
      <c r="S1342" s="33"/>
      <c r="T1342" s="33"/>
      <c r="U1342" s="33"/>
      <c r="V1342" s="33"/>
      <c r="W1342" s="33"/>
      <c r="X1342" s="33"/>
      <c r="Y1342" s="33"/>
      <c r="Z1342" s="33"/>
      <c r="AA1342" s="33"/>
      <c r="AB1342" s="33"/>
      <c r="AC1342" s="33"/>
      <c r="AD1342" s="33"/>
      <c r="AE1342" s="33"/>
      <c r="AF1342" s="33"/>
      <c r="AG1342" s="33"/>
      <c r="AH1342" s="33"/>
      <c r="AI1342" s="2"/>
      <c r="AK1342" s="3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"/>
      <c r="BA1342" s="2"/>
      <c r="BB1342" s="2"/>
      <c r="BC1342" s="2"/>
      <c r="BD1342" s="2"/>
      <c r="BE1342" s="2"/>
      <c r="BF1342" s="2"/>
      <c r="BG1342" s="2"/>
      <c r="BH1342" s="2"/>
      <c r="BI1342" s="2"/>
      <c r="BJ1342" s="2"/>
      <c r="BK1342" s="48"/>
      <c r="BL1342" s="3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  <c r="BY1342" s="2"/>
      <c r="BZ1342" s="2"/>
      <c r="CA1342" s="2"/>
      <c r="CB1342" s="2"/>
      <c r="CC1342" s="2"/>
      <c r="CD1342" s="2"/>
      <c r="CE1342" s="2"/>
      <c r="CF1342" s="2"/>
      <c r="CG1342" s="2"/>
      <c r="CH1342" s="2"/>
      <c r="CI1342" s="2"/>
      <c r="CJ1342" s="2"/>
      <c r="CK1342" s="2"/>
    </row>
    <row r="1343" spans="1:89" ht="12.75" customHeight="1" x14ac:dyDescent="0.35">
      <c r="A1343" s="15">
        <f t="shared" si="90"/>
        <v>44320</v>
      </c>
      <c r="B1343" s="107">
        <v>15194016</v>
      </c>
      <c r="C1343" s="4">
        <f t="shared" si="91"/>
        <v>633084</v>
      </c>
      <c r="D1343">
        <f t="shared" si="92"/>
        <v>2021</v>
      </c>
      <c r="E1343">
        <f t="shared" si="93"/>
        <v>5</v>
      </c>
      <c r="F1343" s="33">
        <v>10190</v>
      </c>
      <c r="G1343" s="33" t="s">
        <v>29</v>
      </c>
      <c r="H1343" s="33">
        <v>24</v>
      </c>
      <c r="I1343" s="33" t="s">
        <v>74</v>
      </c>
      <c r="J1343" s="34">
        <v>44320</v>
      </c>
      <c r="K1343" s="33"/>
      <c r="L1343" s="33"/>
      <c r="M1343" s="33"/>
      <c r="N1343" s="33"/>
      <c r="O1343" s="33"/>
      <c r="P1343" s="33"/>
      <c r="Q1343" s="33"/>
      <c r="R1343" s="33"/>
      <c r="S1343" s="33"/>
      <c r="T1343" s="33"/>
      <c r="U1343" s="33"/>
      <c r="V1343" s="33"/>
      <c r="W1343" s="33"/>
      <c r="X1343" s="33"/>
      <c r="Y1343" s="33"/>
      <c r="Z1343" s="33"/>
      <c r="AA1343" s="33"/>
      <c r="AB1343" s="33"/>
      <c r="AC1343" s="33"/>
      <c r="AD1343" s="33"/>
      <c r="AE1343" s="33"/>
      <c r="AF1343" s="33"/>
      <c r="AG1343" s="33"/>
      <c r="AH1343" s="33"/>
      <c r="AI1343" s="2"/>
      <c r="AK1343" s="3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"/>
      <c r="BA1343" s="2"/>
      <c r="BB1343" s="2"/>
      <c r="BC1343" s="2"/>
      <c r="BD1343" s="2"/>
      <c r="BE1343" s="2"/>
      <c r="BF1343" s="2"/>
      <c r="BG1343" s="2"/>
      <c r="BH1343" s="2"/>
      <c r="BI1343" s="2"/>
      <c r="BJ1343" s="2"/>
      <c r="BK1343" s="48"/>
      <c r="BL1343" s="3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  <c r="BY1343" s="2"/>
      <c r="BZ1343" s="2"/>
      <c r="CA1343" s="2"/>
      <c r="CB1343" s="2"/>
      <c r="CC1343" s="2"/>
      <c r="CD1343" s="2"/>
      <c r="CE1343" s="2"/>
      <c r="CF1343" s="2"/>
      <c r="CG1343" s="2"/>
      <c r="CH1343" s="2"/>
      <c r="CI1343" s="2"/>
      <c r="CJ1343" s="2"/>
      <c r="CK1343" s="2"/>
    </row>
    <row r="1344" spans="1:89" ht="12.75" customHeight="1" x14ac:dyDescent="0.35">
      <c r="A1344" s="15">
        <f t="shared" si="90"/>
        <v>44321</v>
      </c>
      <c r="B1344" s="107">
        <v>15545604</v>
      </c>
      <c r="C1344" s="4">
        <f t="shared" si="91"/>
        <v>647733.5</v>
      </c>
      <c r="D1344">
        <f t="shared" si="92"/>
        <v>2021</v>
      </c>
      <c r="E1344">
        <f t="shared" si="93"/>
        <v>5</v>
      </c>
      <c r="F1344" s="33">
        <v>10190</v>
      </c>
      <c r="G1344" s="33" t="s">
        <v>29</v>
      </c>
      <c r="H1344" s="33">
        <v>24</v>
      </c>
      <c r="I1344" s="33" t="s">
        <v>74</v>
      </c>
      <c r="J1344" s="34">
        <v>44321</v>
      </c>
      <c r="K1344" s="33"/>
      <c r="L1344" s="33"/>
      <c r="M1344" s="33"/>
      <c r="N1344" s="33"/>
      <c r="O1344" s="33"/>
      <c r="P1344" s="33"/>
      <c r="Q1344" s="33"/>
      <c r="R1344" s="33"/>
      <c r="S1344" s="33"/>
      <c r="T1344" s="33"/>
      <c r="U1344" s="33"/>
      <c r="V1344" s="33"/>
      <c r="W1344" s="33"/>
      <c r="X1344" s="33"/>
      <c r="Y1344" s="33"/>
      <c r="Z1344" s="33"/>
      <c r="AA1344" s="33"/>
      <c r="AB1344" s="33"/>
      <c r="AC1344" s="33"/>
      <c r="AD1344" s="33"/>
      <c r="AE1344" s="33"/>
      <c r="AF1344" s="33"/>
      <c r="AG1344" s="33"/>
      <c r="AH1344" s="33"/>
      <c r="AI1344" s="2"/>
      <c r="AK1344" s="3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"/>
      <c r="BA1344" s="2"/>
      <c r="BB1344" s="2"/>
      <c r="BC1344" s="2"/>
      <c r="BD1344" s="2"/>
      <c r="BE1344" s="2"/>
      <c r="BF1344" s="2"/>
      <c r="BG1344" s="2"/>
      <c r="BH1344" s="2"/>
      <c r="BI1344" s="2"/>
      <c r="BJ1344" s="2"/>
      <c r="BK1344" s="48"/>
      <c r="BL1344" s="3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  <c r="BY1344" s="2"/>
      <c r="BZ1344" s="2"/>
      <c r="CA1344" s="2"/>
      <c r="CB1344" s="2"/>
      <c r="CC1344" s="2"/>
      <c r="CD1344" s="2"/>
      <c r="CE1344" s="2"/>
      <c r="CF1344" s="2"/>
      <c r="CG1344" s="2"/>
      <c r="CH1344" s="2"/>
      <c r="CI1344" s="2"/>
      <c r="CJ1344" s="2"/>
      <c r="CK1344" s="2"/>
    </row>
    <row r="1345" spans="1:89" ht="12.75" customHeight="1" x14ac:dyDescent="0.35">
      <c r="A1345" s="15">
        <f t="shared" si="90"/>
        <v>44322</v>
      </c>
      <c r="B1345" s="107">
        <v>15761896</v>
      </c>
      <c r="C1345" s="4">
        <f t="shared" si="91"/>
        <v>656745.66666666663</v>
      </c>
      <c r="D1345">
        <f t="shared" si="92"/>
        <v>2021</v>
      </c>
      <c r="E1345">
        <f t="shared" si="93"/>
        <v>5</v>
      </c>
      <c r="F1345" s="33">
        <v>10190</v>
      </c>
      <c r="G1345" s="33" t="s">
        <v>29</v>
      </c>
      <c r="H1345" s="33">
        <v>24</v>
      </c>
      <c r="I1345" s="33" t="s">
        <v>74</v>
      </c>
      <c r="J1345" s="34">
        <v>44322</v>
      </c>
      <c r="K1345" s="33"/>
      <c r="L1345" s="33"/>
      <c r="M1345" s="33"/>
      <c r="N1345" s="33"/>
      <c r="O1345" s="33"/>
      <c r="P1345" s="33"/>
      <c r="Q1345" s="33"/>
      <c r="R1345" s="33"/>
      <c r="S1345" s="33"/>
      <c r="T1345" s="33"/>
      <c r="U1345" s="33"/>
      <c r="V1345" s="33"/>
      <c r="W1345" s="33"/>
      <c r="X1345" s="33"/>
      <c r="Y1345" s="33"/>
      <c r="Z1345" s="33"/>
      <c r="AA1345" s="33"/>
      <c r="AB1345" s="33"/>
      <c r="AC1345" s="33"/>
      <c r="AD1345" s="33"/>
      <c r="AE1345" s="33"/>
      <c r="AF1345" s="33"/>
      <c r="AG1345" s="33"/>
      <c r="AH1345" s="33"/>
      <c r="AI1345" s="2"/>
      <c r="AK1345" s="3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"/>
      <c r="BA1345" s="2"/>
      <c r="BB1345" s="2"/>
      <c r="BC1345" s="2"/>
      <c r="BD1345" s="2"/>
      <c r="BE1345" s="2"/>
      <c r="BF1345" s="2"/>
      <c r="BG1345" s="2"/>
      <c r="BH1345" s="2"/>
      <c r="BI1345" s="2"/>
      <c r="BJ1345" s="2"/>
      <c r="BK1345" s="48"/>
      <c r="BL1345" s="3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  <c r="BY1345" s="2"/>
      <c r="BZ1345" s="2"/>
      <c r="CA1345" s="2"/>
      <c r="CB1345" s="2"/>
      <c r="CC1345" s="2"/>
      <c r="CD1345" s="2"/>
      <c r="CE1345" s="2"/>
      <c r="CF1345" s="2"/>
      <c r="CG1345" s="2"/>
      <c r="CH1345" s="2"/>
      <c r="CI1345" s="2"/>
      <c r="CJ1345" s="2"/>
      <c r="CK1345" s="2"/>
    </row>
    <row r="1346" spans="1:89" ht="12.75" customHeight="1" x14ac:dyDescent="0.35">
      <c r="A1346" s="15">
        <f t="shared" si="90"/>
        <v>44323</v>
      </c>
      <c r="B1346" s="107">
        <v>15582028</v>
      </c>
      <c r="C1346" s="4">
        <f t="shared" si="91"/>
        <v>649251.16666666663</v>
      </c>
      <c r="D1346">
        <f t="shared" si="92"/>
        <v>2021</v>
      </c>
      <c r="E1346">
        <f t="shared" si="93"/>
        <v>5</v>
      </c>
      <c r="F1346" s="33">
        <v>10190</v>
      </c>
      <c r="G1346" s="33" t="s">
        <v>29</v>
      </c>
      <c r="H1346" s="33">
        <v>24</v>
      </c>
      <c r="I1346" s="33" t="s">
        <v>74</v>
      </c>
      <c r="J1346" s="34">
        <v>44323</v>
      </c>
      <c r="K1346" s="33"/>
      <c r="L1346" s="33"/>
      <c r="M1346" s="33"/>
      <c r="N1346" s="33"/>
      <c r="O1346" s="33"/>
      <c r="P1346" s="33"/>
      <c r="Q1346" s="33"/>
      <c r="R1346" s="33"/>
      <c r="S1346" s="33"/>
      <c r="T1346" s="33"/>
      <c r="U1346" s="33"/>
      <c r="V1346" s="33"/>
      <c r="W1346" s="33"/>
      <c r="X1346" s="33"/>
      <c r="Y1346" s="33"/>
      <c r="Z1346" s="33"/>
      <c r="AA1346" s="33"/>
      <c r="AB1346" s="33"/>
      <c r="AC1346" s="33"/>
      <c r="AD1346" s="33"/>
      <c r="AE1346" s="33"/>
      <c r="AF1346" s="33"/>
      <c r="AG1346" s="33"/>
      <c r="AH1346" s="33"/>
      <c r="AI1346" s="2"/>
      <c r="AK1346" s="3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"/>
      <c r="BA1346" s="2"/>
      <c r="BB1346" s="2"/>
      <c r="BC1346" s="2"/>
      <c r="BD1346" s="2"/>
      <c r="BE1346" s="2"/>
      <c r="BF1346" s="2"/>
      <c r="BG1346" s="2"/>
      <c r="BH1346" s="2"/>
      <c r="BI1346" s="2"/>
      <c r="BJ1346" s="2"/>
      <c r="BK1346" s="48"/>
      <c r="BL1346" s="3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  <c r="BY1346" s="2"/>
      <c r="BZ1346" s="2"/>
      <c r="CA1346" s="2"/>
      <c r="CB1346" s="2"/>
      <c r="CC1346" s="2"/>
      <c r="CD1346" s="2"/>
      <c r="CE1346" s="2"/>
      <c r="CF1346" s="2"/>
      <c r="CG1346" s="2"/>
      <c r="CH1346" s="2"/>
      <c r="CI1346" s="2"/>
      <c r="CJ1346" s="2"/>
      <c r="CK1346" s="2"/>
    </row>
    <row r="1347" spans="1:89" ht="12.75" customHeight="1" x14ac:dyDescent="0.35">
      <c r="A1347" s="15">
        <f t="shared" si="90"/>
        <v>44324</v>
      </c>
      <c r="B1347" s="107">
        <v>14638936</v>
      </c>
      <c r="C1347" s="4">
        <f t="shared" si="91"/>
        <v>609955.66666666663</v>
      </c>
      <c r="D1347">
        <f t="shared" si="92"/>
        <v>2021</v>
      </c>
      <c r="E1347">
        <f t="shared" si="93"/>
        <v>5</v>
      </c>
      <c r="F1347" s="33">
        <v>10190</v>
      </c>
      <c r="G1347" s="33" t="s">
        <v>29</v>
      </c>
      <c r="H1347" s="33">
        <v>24</v>
      </c>
      <c r="I1347" s="33" t="s">
        <v>74</v>
      </c>
      <c r="J1347" s="34">
        <v>44324</v>
      </c>
      <c r="K1347" s="33"/>
      <c r="L1347" s="33"/>
      <c r="M1347" s="33"/>
      <c r="N1347" s="33"/>
      <c r="O1347" s="33"/>
      <c r="P1347" s="33"/>
      <c r="Q1347" s="33"/>
      <c r="R1347" s="33"/>
      <c r="S1347" s="33"/>
      <c r="T1347" s="33"/>
      <c r="U1347" s="33"/>
      <c r="V1347" s="33"/>
      <c r="W1347" s="33"/>
      <c r="X1347" s="33"/>
      <c r="Y1347" s="33"/>
      <c r="Z1347" s="33"/>
      <c r="AA1347" s="33"/>
      <c r="AB1347" s="33"/>
      <c r="AC1347" s="33"/>
      <c r="AD1347" s="33"/>
      <c r="AE1347" s="33"/>
      <c r="AF1347" s="33"/>
      <c r="AG1347" s="33"/>
      <c r="AH1347" s="33"/>
      <c r="AI1347" s="2"/>
      <c r="AK1347" s="3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"/>
      <c r="BA1347" s="2"/>
      <c r="BB1347" s="2"/>
      <c r="BC1347" s="2"/>
      <c r="BD1347" s="2"/>
      <c r="BE1347" s="2"/>
      <c r="BF1347" s="2"/>
      <c r="BG1347" s="2"/>
      <c r="BH1347" s="2"/>
      <c r="BI1347" s="2"/>
      <c r="BJ1347" s="2"/>
      <c r="BK1347" s="48"/>
      <c r="BL1347" s="3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  <c r="BY1347" s="2"/>
      <c r="BZ1347" s="2"/>
      <c r="CA1347" s="2"/>
      <c r="CB1347" s="2"/>
      <c r="CC1347" s="2"/>
      <c r="CD1347" s="2"/>
      <c r="CE1347" s="2"/>
      <c r="CF1347" s="2"/>
      <c r="CG1347" s="2"/>
      <c r="CH1347" s="2"/>
      <c r="CI1347" s="2"/>
      <c r="CJ1347" s="2"/>
      <c r="CK1347" s="2"/>
    </row>
    <row r="1348" spans="1:89" ht="12.75" customHeight="1" x14ac:dyDescent="0.35">
      <c r="A1348" s="15">
        <f t="shared" si="90"/>
        <v>44325</v>
      </c>
      <c r="B1348" s="107">
        <v>13515745</v>
      </c>
      <c r="C1348" s="4">
        <f t="shared" si="91"/>
        <v>563156.04166666663</v>
      </c>
      <c r="D1348">
        <f t="shared" si="92"/>
        <v>2021</v>
      </c>
      <c r="E1348">
        <f t="shared" si="93"/>
        <v>5</v>
      </c>
      <c r="F1348" s="33">
        <v>10190</v>
      </c>
      <c r="G1348" s="33" t="s">
        <v>29</v>
      </c>
      <c r="H1348" s="33">
        <v>24</v>
      </c>
      <c r="I1348" s="33" t="s">
        <v>74</v>
      </c>
      <c r="J1348" s="34">
        <v>44325</v>
      </c>
      <c r="K1348" s="33"/>
      <c r="L1348" s="33"/>
      <c r="M1348" s="33"/>
      <c r="N1348" s="33"/>
      <c r="O1348" s="33"/>
      <c r="P1348" s="33"/>
      <c r="Q1348" s="33"/>
      <c r="R1348" s="33"/>
      <c r="S1348" s="33"/>
      <c r="T1348" s="33"/>
      <c r="U1348" s="33"/>
      <c r="V1348" s="33"/>
      <c r="W1348" s="33"/>
      <c r="X1348" s="33"/>
      <c r="Y1348" s="33"/>
      <c r="Z1348" s="33"/>
      <c r="AA1348" s="33"/>
      <c r="AB1348" s="33"/>
      <c r="AC1348" s="33"/>
      <c r="AD1348" s="33"/>
      <c r="AE1348" s="33"/>
      <c r="AF1348" s="33"/>
      <c r="AG1348" s="33"/>
      <c r="AH1348" s="33"/>
      <c r="AI1348" s="2"/>
      <c r="AK1348" s="3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"/>
      <c r="BA1348" s="2"/>
      <c r="BB1348" s="2"/>
      <c r="BC1348" s="2"/>
      <c r="BD1348" s="2"/>
      <c r="BE1348" s="2"/>
      <c r="BF1348" s="2"/>
      <c r="BG1348" s="2"/>
      <c r="BH1348" s="2"/>
      <c r="BI1348" s="2"/>
      <c r="BJ1348" s="2"/>
      <c r="BK1348" s="48"/>
      <c r="BL1348" s="3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  <c r="BY1348" s="2"/>
      <c r="BZ1348" s="2"/>
      <c r="CA1348" s="2"/>
      <c r="CB1348" s="2"/>
      <c r="CC1348" s="2"/>
      <c r="CD1348" s="2"/>
      <c r="CE1348" s="2"/>
      <c r="CF1348" s="2"/>
      <c r="CG1348" s="2"/>
      <c r="CH1348" s="2"/>
      <c r="CI1348" s="2"/>
      <c r="CJ1348" s="2"/>
      <c r="CK1348" s="2"/>
    </row>
    <row r="1349" spans="1:89" ht="12.75" customHeight="1" x14ac:dyDescent="0.35">
      <c r="A1349" s="15">
        <f t="shared" si="90"/>
        <v>44326</v>
      </c>
      <c r="B1349" s="107">
        <v>14408186</v>
      </c>
      <c r="C1349" s="4">
        <f t="shared" si="91"/>
        <v>600341.08333333337</v>
      </c>
      <c r="D1349">
        <f t="shared" si="92"/>
        <v>2021</v>
      </c>
      <c r="E1349">
        <f t="shared" si="93"/>
        <v>5</v>
      </c>
      <c r="F1349" s="33">
        <v>10190</v>
      </c>
      <c r="G1349" s="33" t="s">
        <v>29</v>
      </c>
      <c r="H1349" s="33">
        <v>24</v>
      </c>
      <c r="I1349" s="33" t="s">
        <v>74</v>
      </c>
      <c r="J1349" s="34">
        <v>44326</v>
      </c>
      <c r="K1349" s="33"/>
      <c r="L1349" s="33"/>
      <c r="M1349" s="33"/>
      <c r="N1349" s="33"/>
      <c r="O1349" s="33"/>
      <c r="P1349" s="33"/>
      <c r="Q1349" s="33"/>
      <c r="R1349" s="33"/>
      <c r="S1349" s="33"/>
      <c r="T1349" s="33"/>
      <c r="U1349" s="33"/>
      <c r="V1349" s="33"/>
      <c r="W1349" s="33"/>
      <c r="X1349" s="33"/>
      <c r="Y1349" s="33"/>
      <c r="Z1349" s="33"/>
      <c r="AA1349" s="33"/>
      <c r="AB1349" s="33"/>
      <c r="AC1349" s="33"/>
      <c r="AD1349" s="33"/>
      <c r="AE1349" s="33"/>
      <c r="AF1349" s="33"/>
      <c r="AG1349" s="33"/>
      <c r="AH1349" s="33"/>
      <c r="AI1349" s="2"/>
      <c r="AK1349" s="3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"/>
      <c r="BA1349" s="2"/>
      <c r="BB1349" s="2"/>
      <c r="BC1349" s="2"/>
      <c r="BD1349" s="2"/>
      <c r="BE1349" s="2"/>
      <c r="BF1349" s="2"/>
      <c r="BG1349" s="2"/>
      <c r="BH1349" s="2"/>
      <c r="BI1349" s="2"/>
      <c r="BJ1349" s="2"/>
      <c r="BK1349" s="48"/>
      <c r="BL1349" s="3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  <c r="BY1349" s="2"/>
      <c r="BZ1349" s="2"/>
      <c r="CA1349" s="2"/>
      <c r="CB1349" s="2"/>
      <c r="CC1349" s="2"/>
      <c r="CD1349" s="2"/>
      <c r="CE1349" s="2"/>
      <c r="CF1349" s="2"/>
      <c r="CG1349" s="2"/>
      <c r="CH1349" s="2"/>
      <c r="CI1349" s="2"/>
      <c r="CJ1349" s="2"/>
      <c r="CK1349" s="2"/>
    </row>
    <row r="1350" spans="1:89" ht="12.75" customHeight="1" x14ac:dyDescent="0.35">
      <c r="A1350" s="15">
        <f t="shared" si="90"/>
        <v>44327</v>
      </c>
      <c r="B1350" s="107">
        <v>14735629</v>
      </c>
      <c r="C1350" s="4">
        <f t="shared" si="91"/>
        <v>613984.54166666663</v>
      </c>
      <c r="D1350">
        <f t="shared" si="92"/>
        <v>2021</v>
      </c>
      <c r="E1350">
        <f t="shared" si="93"/>
        <v>5</v>
      </c>
      <c r="F1350" s="33">
        <v>10190</v>
      </c>
      <c r="G1350" s="33" t="s">
        <v>29</v>
      </c>
      <c r="H1350" s="33">
        <v>24</v>
      </c>
      <c r="I1350" s="33" t="s">
        <v>74</v>
      </c>
      <c r="J1350" s="34">
        <v>44327</v>
      </c>
      <c r="K1350" s="33"/>
      <c r="L1350" s="33"/>
      <c r="M1350" s="33"/>
      <c r="N1350" s="33"/>
      <c r="O1350" s="33"/>
      <c r="P1350" s="33"/>
      <c r="Q1350" s="33"/>
      <c r="R1350" s="33"/>
      <c r="S1350" s="33"/>
      <c r="T1350" s="33"/>
      <c r="U1350" s="33"/>
      <c r="V1350" s="33"/>
      <c r="W1350" s="33"/>
      <c r="X1350" s="33"/>
      <c r="Y1350" s="33"/>
      <c r="Z1350" s="33"/>
      <c r="AA1350" s="33"/>
      <c r="AB1350" s="33"/>
      <c r="AC1350" s="33"/>
      <c r="AD1350" s="33"/>
      <c r="AE1350" s="33"/>
      <c r="AF1350" s="33"/>
      <c r="AG1350" s="33"/>
      <c r="AH1350" s="33"/>
      <c r="AI1350" s="2"/>
      <c r="AK1350" s="3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"/>
      <c r="BA1350" s="2"/>
      <c r="BB1350" s="2"/>
      <c r="BC1350" s="2"/>
      <c r="BD1350" s="2"/>
      <c r="BE1350" s="2"/>
      <c r="BF1350" s="2"/>
      <c r="BG1350" s="2"/>
      <c r="BH1350" s="2"/>
      <c r="BI1350" s="2"/>
      <c r="BJ1350" s="2"/>
      <c r="BK1350" s="48"/>
      <c r="BL1350" s="3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  <c r="BY1350" s="2"/>
      <c r="BZ1350" s="2"/>
      <c r="CA1350" s="2"/>
      <c r="CB1350" s="2"/>
      <c r="CC1350" s="2"/>
      <c r="CD1350" s="2"/>
      <c r="CE1350" s="2"/>
      <c r="CF1350" s="2"/>
      <c r="CG1350" s="2"/>
      <c r="CH1350" s="2"/>
      <c r="CI1350" s="2"/>
      <c r="CJ1350" s="2"/>
      <c r="CK1350" s="2"/>
    </row>
    <row r="1351" spans="1:89" ht="12.75" customHeight="1" x14ac:dyDescent="0.35">
      <c r="A1351" s="15">
        <f t="shared" si="90"/>
        <v>44328</v>
      </c>
      <c r="B1351" s="107">
        <v>14691696</v>
      </c>
      <c r="C1351" s="4">
        <f t="shared" si="91"/>
        <v>612154</v>
      </c>
      <c r="D1351">
        <f t="shared" si="92"/>
        <v>2021</v>
      </c>
      <c r="E1351">
        <f t="shared" si="93"/>
        <v>5</v>
      </c>
      <c r="F1351" s="33">
        <v>10190</v>
      </c>
      <c r="G1351" s="33" t="s">
        <v>29</v>
      </c>
      <c r="H1351" s="33">
        <v>24</v>
      </c>
      <c r="I1351" s="33" t="s">
        <v>74</v>
      </c>
      <c r="J1351" s="34">
        <v>44328</v>
      </c>
      <c r="K1351" s="33"/>
      <c r="L1351" s="33"/>
      <c r="M1351" s="33"/>
      <c r="N1351" s="33"/>
      <c r="O1351" s="33"/>
      <c r="P1351" s="33"/>
      <c r="Q1351" s="33"/>
      <c r="R1351" s="33"/>
      <c r="S1351" s="33"/>
      <c r="T1351" s="33"/>
      <c r="U1351" s="33"/>
      <c r="V1351" s="33"/>
      <c r="W1351" s="33"/>
      <c r="X1351" s="33"/>
      <c r="Y1351" s="33"/>
      <c r="Z1351" s="33"/>
      <c r="AA1351" s="33"/>
      <c r="AB1351" s="33"/>
      <c r="AC1351" s="33"/>
      <c r="AD1351" s="33"/>
      <c r="AE1351" s="33"/>
      <c r="AF1351" s="33"/>
      <c r="AG1351" s="33"/>
      <c r="AH1351" s="33"/>
      <c r="AI1351" s="2"/>
      <c r="AK1351" s="3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"/>
      <c r="BA1351" s="2"/>
      <c r="BB1351" s="2"/>
      <c r="BC1351" s="2"/>
      <c r="BD1351" s="2"/>
      <c r="BE1351" s="2"/>
      <c r="BF1351" s="2"/>
      <c r="BG1351" s="2"/>
      <c r="BH1351" s="2"/>
      <c r="BI1351" s="2"/>
      <c r="BJ1351" s="2"/>
      <c r="BK1351" s="48"/>
      <c r="BL1351" s="3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  <c r="BY1351" s="2"/>
      <c r="BZ1351" s="2"/>
      <c r="CA1351" s="2"/>
      <c r="CB1351" s="2"/>
      <c r="CC1351" s="2"/>
      <c r="CD1351" s="2"/>
      <c r="CE1351" s="2"/>
      <c r="CF1351" s="2"/>
      <c r="CG1351" s="2"/>
      <c r="CH1351" s="2"/>
      <c r="CI1351" s="2"/>
      <c r="CJ1351" s="2"/>
      <c r="CK1351" s="2"/>
    </row>
    <row r="1352" spans="1:89" ht="12.75" customHeight="1" x14ac:dyDescent="0.35">
      <c r="A1352" s="15">
        <f t="shared" si="90"/>
        <v>44329</v>
      </c>
      <c r="B1352" s="107">
        <v>14863880</v>
      </c>
      <c r="C1352" s="4">
        <f t="shared" si="91"/>
        <v>619328.33333333337</v>
      </c>
      <c r="D1352">
        <f t="shared" si="92"/>
        <v>2021</v>
      </c>
      <c r="E1352">
        <f t="shared" si="93"/>
        <v>5</v>
      </c>
      <c r="F1352" s="33">
        <v>10190</v>
      </c>
      <c r="G1352" s="33" t="s">
        <v>29</v>
      </c>
      <c r="H1352" s="33">
        <v>24</v>
      </c>
      <c r="I1352" s="33" t="s">
        <v>74</v>
      </c>
      <c r="J1352" s="34">
        <v>44329</v>
      </c>
      <c r="K1352" s="33"/>
      <c r="L1352" s="33"/>
      <c r="M1352" s="33"/>
      <c r="N1352" s="33"/>
      <c r="O1352" s="33"/>
      <c r="P1352" s="33"/>
      <c r="Q1352" s="33"/>
      <c r="R1352" s="33"/>
      <c r="S1352" s="33"/>
      <c r="T1352" s="33"/>
      <c r="U1352" s="33"/>
      <c r="V1352" s="33"/>
      <c r="W1352" s="33"/>
      <c r="X1352" s="33"/>
      <c r="Y1352" s="33"/>
      <c r="Z1352" s="33"/>
      <c r="AA1352" s="33"/>
      <c r="AB1352" s="33"/>
      <c r="AC1352" s="33"/>
      <c r="AD1352" s="33"/>
      <c r="AE1352" s="33"/>
      <c r="AF1352" s="33"/>
      <c r="AG1352" s="33"/>
      <c r="AH1352" s="33"/>
      <c r="AI1352" s="2"/>
      <c r="AK1352" s="3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"/>
      <c r="BA1352" s="2"/>
      <c r="BB1352" s="2"/>
      <c r="BC1352" s="2"/>
      <c r="BD1352" s="2"/>
      <c r="BE1352" s="2"/>
      <c r="BF1352" s="2"/>
      <c r="BG1352" s="2"/>
      <c r="BH1352" s="2"/>
      <c r="BI1352" s="2"/>
      <c r="BJ1352" s="2"/>
      <c r="BK1352" s="48"/>
      <c r="BL1352" s="3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  <c r="BY1352" s="2"/>
      <c r="BZ1352" s="2"/>
      <c r="CA1352" s="2"/>
      <c r="CB1352" s="2"/>
      <c r="CC1352" s="2"/>
      <c r="CD1352" s="2"/>
      <c r="CE1352" s="2"/>
      <c r="CF1352" s="2"/>
      <c r="CG1352" s="2"/>
      <c r="CH1352" s="2"/>
      <c r="CI1352" s="2"/>
      <c r="CJ1352" s="2"/>
      <c r="CK1352" s="2"/>
    </row>
    <row r="1353" spans="1:89" ht="12.75" customHeight="1" x14ac:dyDescent="0.35">
      <c r="A1353" s="15">
        <f t="shared" si="90"/>
        <v>44330</v>
      </c>
      <c r="B1353" s="107">
        <v>15166015</v>
      </c>
      <c r="C1353" s="4">
        <f t="shared" si="91"/>
        <v>631917.29166666663</v>
      </c>
      <c r="D1353">
        <f t="shared" si="92"/>
        <v>2021</v>
      </c>
      <c r="E1353">
        <f t="shared" si="93"/>
        <v>5</v>
      </c>
      <c r="F1353" s="33">
        <v>10190</v>
      </c>
      <c r="G1353" s="33" t="s">
        <v>29</v>
      </c>
      <c r="H1353" s="33">
        <v>24</v>
      </c>
      <c r="I1353" s="33" t="s">
        <v>74</v>
      </c>
      <c r="J1353" s="34">
        <v>44330</v>
      </c>
      <c r="K1353" s="33"/>
      <c r="L1353" s="33"/>
      <c r="M1353" s="33"/>
      <c r="N1353" s="33"/>
      <c r="O1353" s="33"/>
      <c r="P1353" s="33"/>
      <c r="Q1353" s="33"/>
      <c r="R1353" s="33"/>
      <c r="S1353" s="33"/>
      <c r="T1353" s="33"/>
      <c r="U1353" s="33"/>
      <c r="V1353" s="33"/>
      <c r="W1353" s="33"/>
      <c r="X1353" s="33"/>
      <c r="Y1353" s="33"/>
      <c r="Z1353" s="33"/>
      <c r="AA1353" s="33"/>
      <c r="AB1353" s="33"/>
      <c r="AC1353" s="33"/>
      <c r="AD1353" s="33"/>
      <c r="AE1353" s="33"/>
      <c r="AF1353" s="33"/>
      <c r="AG1353" s="33"/>
      <c r="AH1353" s="33"/>
      <c r="AI1353" s="2"/>
      <c r="AK1353" s="3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"/>
      <c r="BA1353" s="2"/>
      <c r="BB1353" s="2"/>
      <c r="BC1353" s="2"/>
      <c r="BD1353" s="2"/>
      <c r="BE1353" s="2"/>
      <c r="BF1353" s="2"/>
      <c r="BG1353" s="2"/>
      <c r="BH1353" s="2"/>
      <c r="BI1353" s="2"/>
      <c r="BJ1353" s="2"/>
      <c r="BK1353" s="48"/>
      <c r="BL1353" s="3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  <c r="BY1353" s="2"/>
      <c r="BZ1353" s="2"/>
      <c r="CA1353" s="2"/>
      <c r="CB1353" s="2"/>
      <c r="CC1353" s="2"/>
      <c r="CD1353" s="2"/>
      <c r="CE1353" s="2"/>
      <c r="CF1353" s="2"/>
      <c r="CG1353" s="2"/>
      <c r="CH1353" s="2"/>
      <c r="CI1353" s="2"/>
      <c r="CJ1353" s="2"/>
      <c r="CK1353" s="2"/>
    </row>
    <row r="1354" spans="1:89" ht="12.75" customHeight="1" x14ac:dyDescent="0.35">
      <c r="A1354" s="15">
        <f t="shared" si="90"/>
        <v>44331</v>
      </c>
      <c r="B1354" s="107">
        <v>15069345</v>
      </c>
      <c r="C1354" s="4">
        <f t="shared" si="91"/>
        <v>627889.375</v>
      </c>
      <c r="D1354">
        <f t="shared" si="92"/>
        <v>2021</v>
      </c>
      <c r="E1354">
        <f t="shared" si="93"/>
        <v>5</v>
      </c>
      <c r="F1354" s="33">
        <v>10190</v>
      </c>
      <c r="G1354" s="33" t="s">
        <v>29</v>
      </c>
      <c r="H1354" s="33">
        <v>24</v>
      </c>
      <c r="I1354" s="33" t="s">
        <v>74</v>
      </c>
      <c r="J1354" s="34">
        <v>44331</v>
      </c>
      <c r="K1354" s="33"/>
      <c r="L1354" s="33"/>
      <c r="M1354" s="33"/>
      <c r="N1354" s="33"/>
      <c r="O1354" s="33"/>
      <c r="P1354" s="33"/>
      <c r="Q1354" s="33"/>
      <c r="R1354" s="33"/>
      <c r="S1354" s="33"/>
      <c r="T1354" s="33"/>
      <c r="U1354" s="33"/>
      <c r="V1354" s="33"/>
      <c r="W1354" s="33"/>
      <c r="X1354" s="33"/>
      <c r="Y1354" s="33"/>
      <c r="Z1354" s="33"/>
      <c r="AA1354" s="33"/>
      <c r="AB1354" s="33"/>
      <c r="AC1354" s="33"/>
      <c r="AD1354" s="33"/>
      <c r="AE1354" s="33"/>
      <c r="AF1354" s="33"/>
      <c r="AG1354" s="33"/>
      <c r="AH1354" s="33"/>
      <c r="AI1354" s="2"/>
      <c r="AK1354" s="3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"/>
      <c r="BA1354" s="2"/>
      <c r="BB1354" s="2"/>
      <c r="BC1354" s="2"/>
      <c r="BD1354" s="2"/>
      <c r="BE1354" s="2"/>
      <c r="BF1354" s="2"/>
      <c r="BG1354" s="2"/>
      <c r="BH1354" s="2"/>
      <c r="BI1354" s="2"/>
      <c r="BJ1354" s="2"/>
      <c r="BK1354" s="48"/>
      <c r="BL1354" s="3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  <c r="BY1354" s="2"/>
      <c r="BZ1354" s="2"/>
      <c r="CA1354" s="2"/>
      <c r="CB1354" s="2"/>
      <c r="CC1354" s="2"/>
      <c r="CD1354" s="2"/>
      <c r="CE1354" s="2"/>
      <c r="CF1354" s="2"/>
      <c r="CG1354" s="2"/>
      <c r="CH1354" s="2"/>
      <c r="CI1354" s="2"/>
      <c r="CJ1354" s="2"/>
      <c r="CK1354" s="2"/>
    </row>
    <row r="1355" spans="1:89" ht="12.75" customHeight="1" x14ac:dyDescent="0.35">
      <c r="A1355" s="15">
        <f t="shared" si="90"/>
        <v>44332</v>
      </c>
      <c r="B1355" s="107">
        <v>15090257</v>
      </c>
      <c r="C1355" s="4">
        <f t="shared" si="91"/>
        <v>628760.70833333337</v>
      </c>
      <c r="D1355">
        <f t="shared" si="92"/>
        <v>2021</v>
      </c>
      <c r="E1355">
        <f t="shared" si="93"/>
        <v>5</v>
      </c>
      <c r="F1355" s="33">
        <v>10190</v>
      </c>
      <c r="G1355" s="33" t="s">
        <v>29</v>
      </c>
      <c r="H1355" s="33">
        <v>24</v>
      </c>
      <c r="I1355" s="33" t="s">
        <v>74</v>
      </c>
      <c r="J1355" s="34">
        <v>44332</v>
      </c>
      <c r="K1355" s="33"/>
      <c r="L1355" s="33"/>
      <c r="M1355" s="33"/>
      <c r="N1355" s="33"/>
      <c r="O1355" s="33"/>
      <c r="P1355" s="33"/>
      <c r="Q1355" s="33"/>
      <c r="R1355" s="33"/>
      <c r="S1355" s="33"/>
      <c r="T1355" s="33"/>
      <c r="U1355" s="33"/>
      <c r="V1355" s="33"/>
      <c r="W1355" s="33"/>
      <c r="X1355" s="33"/>
      <c r="Y1355" s="33"/>
      <c r="Z1355" s="33"/>
      <c r="AA1355" s="33"/>
      <c r="AB1355" s="33"/>
      <c r="AC1355" s="33"/>
      <c r="AD1355" s="33"/>
      <c r="AE1355" s="33"/>
      <c r="AF1355" s="33"/>
      <c r="AG1355" s="33"/>
      <c r="AH1355" s="33"/>
      <c r="AI1355" s="2"/>
      <c r="AK1355" s="3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"/>
      <c r="BA1355" s="2"/>
      <c r="BB1355" s="2"/>
      <c r="BC1355" s="2"/>
      <c r="BD1355" s="2"/>
      <c r="BE1355" s="2"/>
      <c r="BF1355" s="2"/>
      <c r="BG1355" s="2"/>
      <c r="BH1355" s="2"/>
      <c r="BI1355" s="2"/>
      <c r="BJ1355" s="2"/>
      <c r="BK1355" s="48"/>
      <c r="BL1355" s="3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  <c r="BY1355" s="2"/>
      <c r="BZ1355" s="2"/>
      <c r="CA1355" s="2"/>
      <c r="CB1355" s="2"/>
      <c r="CC1355" s="2"/>
      <c r="CD1355" s="2"/>
      <c r="CE1355" s="2"/>
      <c r="CF1355" s="2"/>
      <c r="CG1355" s="2"/>
      <c r="CH1355" s="2"/>
      <c r="CI1355" s="2"/>
      <c r="CJ1355" s="2"/>
      <c r="CK1355" s="2"/>
    </row>
    <row r="1356" spans="1:89" ht="12.75" customHeight="1" x14ac:dyDescent="0.35">
      <c r="A1356" s="15">
        <f t="shared" si="90"/>
        <v>44333</v>
      </c>
      <c r="B1356" s="107">
        <v>15581638</v>
      </c>
      <c r="C1356" s="4">
        <f t="shared" si="91"/>
        <v>649234.91666666663</v>
      </c>
      <c r="D1356">
        <f t="shared" si="92"/>
        <v>2021</v>
      </c>
      <c r="E1356">
        <f t="shared" si="93"/>
        <v>5</v>
      </c>
      <c r="F1356" s="33">
        <v>10190</v>
      </c>
      <c r="G1356" s="33" t="s">
        <v>29</v>
      </c>
      <c r="H1356" s="33">
        <v>24</v>
      </c>
      <c r="I1356" s="33" t="s">
        <v>74</v>
      </c>
      <c r="J1356" s="34">
        <v>44333</v>
      </c>
      <c r="K1356" s="33"/>
      <c r="L1356" s="33"/>
      <c r="M1356" s="33"/>
      <c r="N1356" s="33"/>
      <c r="O1356" s="33"/>
      <c r="P1356" s="33"/>
      <c r="Q1356" s="33"/>
      <c r="R1356" s="33"/>
      <c r="S1356" s="33"/>
      <c r="T1356" s="33"/>
      <c r="U1356" s="33"/>
      <c r="V1356" s="33"/>
      <c r="W1356" s="33"/>
      <c r="X1356" s="33"/>
      <c r="Y1356" s="33"/>
      <c r="Z1356" s="33"/>
      <c r="AA1356" s="33"/>
      <c r="AB1356" s="33"/>
      <c r="AC1356" s="33"/>
      <c r="AD1356" s="33"/>
      <c r="AE1356" s="33"/>
      <c r="AF1356" s="33"/>
      <c r="AG1356" s="33"/>
      <c r="AH1356" s="33"/>
      <c r="AI1356" s="2"/>
      <c r="AK1356" s="3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"/>
      <c r="BA1356" s="2"/>
      <c r="BB1356" s="2"/>
      <c r="BC1356" s="2"/>
      <c r="BD1356" s="2"/>
      <c r="BE1356" s="2"/>
      <c r="BF1356" s="2"/>
      <c r="BG1356" s="2"/>
      <c r="BH1356" s="2"/>
      <c r="BI1356" s="2"/>
      <c r="BJ1356" s="2"/>
      <c r="BK1356" s="48"/>
      <c r="BL1356" s="3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  <c r="BY1356" s="2"/>
      <c r="BZ1356" s="2"/>
      <c r="CA1356" s="2"/>
      <c r="CB1356" s="2"/>
      <c r="CC1356" s="2"/>
      <c r="CD1356" s="2"/>
      <c r="CE1356" s="2"/>
      <c r="CF1356" s="2"/>
      <c r="CG1356" s="2"/>
      <c r="CH1356" s="2"/>
      <c r="CI1356" s="2"/>
      <c r="CJ1356" s="2"/>
      <c r="CK1356" s="2"/>
    </row>
    <row r="1357" spans="1:89" ht="12.75" customHeight="1" x14ac:dyDescent="0.35">
      <c r="A1357" s="15">
        <f t="shared" si="90"/>
        <v>44334</v>
      </c>
      <c r="B1357" s="107">
        <v>15333524</v>
      </c>
      <c r="C1357" s="4">
        <f t="shared" si="91"/>
        <v>638896.83333333337</v>
      </c>
      <c r="D1357">
        <f t="shared" si="92"/>
        <v>2021</v>
      </c>
      <c r="E1357">
        <f t="shared" si="93"/>
        <v>5</v>
      </c>
      <c r="F1357" s="33">
        <v>10190</v>
      </c>
      <c r="G1357" s="33" t="s">
        <v>29</v>
      </c>
      <c r="H1357" s="33">
        <v>24</v>
      </c>
      <c r="I1357" s="33" t="s">
        <v>74</v>
      </c>
      <c r="J1357" s="34">
        <v>44334</v>
      </c>
      <c r="K1357" s="33"/>
      <c r="L1357" s="33"/>
      <c r="M1357" s="33"/>
      <c r="N1357" s="33"/>
      <c r="O1357" s="33"/>
      <c r="P1357" s="33"/>
      <c r="Q1357" s="33"/>
      <c r="R1357" s="33"/>
      <c r="S1357" s="33"/>
      <c r="T1357" s="33"/>
      <c r="U1357" s="33"/>
      <c r="V1357" s="33"/>
      <c r="W1357" s="33"/>
      <c r="X1357" s="33"/>
      <c r="Y1357" s="33"/>
      <c r="Z1357" s="33"/>
      <c r="AA1357" s="33"/>
      <c r="AB1357" s="33"/>
      <c r="AC1357" s="33"/>
      <c r="AD1357" s="33"/>
      <c r="AE1357" s="33"/>
      <c r="AF1357" s="33"/>
      <c r="AG1357" s="33"/>
      <c r="AH1357" s="33"/>
      <c r="AI1357" s="2"/>
      <c r="AK1357" s="3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"/>
      <c r="BA1357" s="2"/>
      <c r="BB1357" s="2"/>
      <c r="BC1357" s="2"/>
      <c r="BD1357" s="2"/>
      <c r="BE1357" s="2"/>
      <c r="BF1357" s="2"/>
      <c r="BG1357" s="2"/>
      <c r="BH1357" s="2"/>
      <c r="BI1357" s="2"/>
      <c r="BJ1357" s="2"/>
      <c r="BK1357" s="48"/>
      <c r="BL1357" s="3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  <c r="BY1357" s="2"/>
      <c r="BZ1357" s="2"/>
      <c r="CA1357" s="2"/>
      <c r="CB1357" s="2"/>
      <c r="CC1357" s="2"/>
      <c r="CD1357" s="2"/>
      <c r="CE1357" s="2"/>
      <c r="CF1357" s="2"/>
      <c r="CG1357" s="2"/>
      <c r="CH1357" s="2"/>
      <c r="CI1357" s="2"/>
      <c r="CJ1357" s="2"/>
      <c r="CK1357" s="2"/>
    </row>
    <row r="1358" spans="1:89" ht="12.75" customHeight="1" x14ac:dyDescent="0.35">
      <c r="A1358" s="15">
        <f t="shared" si="90"/>
        <v>44335</v>
      </c>
      <c r="B1358" s="107">
        <v>15439475</v>
      </c>
      <c r="C1358" s="4">
        <f t="shared" si="91"/>
        <v>643311.45833333337</v>
      </c>
      <c r="D1358">
        <f t="shared" si="92"/>
        <v>2021</v>
      </c>
      <c r="E1358">
        <f t="shared" si="93"/>
        <v>5</v>
      </c>
      <c r="F1358" s="33">
        <v>10190</v>
      </c>
      <c r="G1358" s="33" t="s">
        <v>29</v>
      </c>
      <c r="H1358" s="33">
        <v>24</v>
      </c>
      <c r="I1358" s="33" t="s">
        <v>74</v>
      </c>
      <c r="J1358" s="34">
        <v>44335</v>
      </c>
      <c r="K1358" s="33"/>
      <c r="L1358" s="33"/>
      <c r="M1358" s="33"/>
      <c r="N1358" s="33"/>
      <c r="O1358" s="33"/>
      <c r="P1358" s="33"/>
      <c r="Q1358" s="33"/>
      <c r="R1358" s="33"/>
      <c r="S1358" s="33"/>
      <c r="T1358" s="33"/>
      <c r="U1358" s="33"/>
      <c r="V1358" s="33"/>
      <c r="W1358" s="33"/>
      <c r="X1358" s="33"/>
      <c r="Y1358" s="33"/>
      <c r="Z1358" s="33"/>
      <c r="AA1358" s="33"/>
      <c r="AB1358" s="33"/>
      <c r="AC1358" s="33"/>
      <c r="AD1358" s="33"/>
      <c r="AE1358" s="33"/>
      <c r="AF1358" s="33"/>
      <c r="AG1358" s="33"/>
      <c r="AH1358" s="33"/>
      <c r="AI1358" s="2"/>
      <c r="AK1358" s="3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  <c r="AY1358" s="2"/>
      <c r="AZ1358" s="2"/>
      <c r="BA1358" s="2"/>
      <c r="BB1358" s="2"/>
      <c r="BC1358" s="2"/>
      <c r="BD1358" s="2"/>
      <c r="BE1358" s="2"/>
      <c r="BF1358" s="2"/>
      <c r="BG1358" s="2"/>
      <c r="BH1358" s="2"/>
      <c r="BI1358" s="2"/>
      <c r="BJ1358" s="2"/>
      <c r="BK1358" s="48"/>
      <c r="BL1358" s="3"/>
      <c r="BM1358" s="2"/>
      <c r="BN1358" s="2"/>
      <c r="BO1358" s="2"/>
      <c r="BP1358" s="2"/>
      <c r="BQ1358" s="2"/>
      <c r="BR1358" s="2"/>
      <c r="BS1358" s="2"/>
      <c r="BT1358" s="2"/>
      <c r="BU1358" s="2"/>
      <c r="BV1358" s="2"/>
      <c r="BW1358" s="2"/>
      <c r="BX1358" s="2"/>
      <c r="BY1358" s="2"/>
      <c r="BZ1358" s="2"/>
      <c r="CA1358" s="2"/>
      <c r="CB1358" s="2"/>
      <c r="CC1358" s="2"/>
      <c r="CD1358" s="2"/>
      <c r="CE1358" s="2"/>
      <c r="CF1358" s="2"/>
      <c r="CG1358" s="2"/>
      <c r="CH1358" s="2"/>
      <c r="CI1358" s="2"/>
      <c r="CJ1358" s="2"/>
      <c r="CK1358" s="2"/>
    </row>
    <row r="1359" spans="1:89" ht="12.75" customHeight="1" x14ac:dyDescent="0.35">
      <c r="A1359" s="15">
        <f t="shared" si="90"/>
        <v>44336</v>
      </c>
      <c r="B1359" s="107">
        <v>15313818</v>
      </c>
      <c r="C1359" s="4">
        <f t="shared" si="91"/>
        <v>638075.75</v>
      </c>
      <c r="D1359">
        <f t="shared" si="92"/>
        <v>2021</v>
      </c>
      <c r="E1359">
        <f t="shared" si="93"/>
        <v>5</v>
      </c>
      <c r="F1359" s="33">
        <v>10190</v>
      </c>
      <c r="G1359" s="33" t="s">
        <v>29</v>
      </c>
      <c r="H1359" s="33">
        <v>24</v>
      </c>
      <c r="I1359" s="33" t="s">
        <v>74</v>
      </c>
      <c r="J1359" s="34">
        <v>44336</v>
      </c>
      <c r="K1359" s="33"/>
      <c r="L1359" s="33"/>
      <c r="M1359" s="33"/>
      <c r="N1359" s="33"/>
      <c r="O1359" s="33"/>
      <c r="P1359" s="33"/>
      <c r="Q1359" s="33"/>
      <c r="R1359" s="33"/>
      <c r="S1359" s="33"/>
      <c r="T1359" s="33"/>
      <c r="U1359" s="33"/>
      <c r="V1359" s="33"/>
      <c r="W1359" s="33"/>
      <c r="X1359" s="33"/>
      <c r="Y1359" s="33"/>
      <c r="Z1359" s="33"/>
      <c r="AA1359" s="33"/>
      <c r="AB1359" s="33"/>
      <c r="AC1359" s="33"/>
      <c r="AD1359" s="33"/>
      <c r="AE1359" s="33"/>
      <c r="AF1359" s="33"/>
      <c r="AG1359" s="33"/>
      <c r="AH1359" s="33"/>
      <c r="AI1359" s="2"/>
      <c r="AK1359" s="3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  <c r="AY1359" s="2"/>
      <c r="AZ1359" s="2"/>
      <c r="BA1359" s="2"/>
      <c r="BB1359" s="2"/>
      <c r="BC1359" s="2"/>
      <c r="BD1359" s="2"/>
      <c r="BE1359" s="2"/>
      <c r="BF1359" s="2"/>
      <c r="BG1359" s="2"/>
      <c r="BH1359" s="2"/>
      <c r="BI1359" s="2"/>
      <c r="BJ1359" s="2"/>
      <c r="BK1359" s="48"/>
      <c r="BL1359" s="3"/>
      <c r="BM1359" s="2"/>
      <c r="BN1359" s="2"/>
      <c r="BO1359" s="2"/>
      <c r="BP1359" s="2"/>
      <c r="BQ1359" s="2"/>
      <c r="BR1359" s="2"/>
      <c r="BS1359" s="2"/>
      <c r="BT1359" s="2"/>
      <c r="BU1359" s="2"/>
      <c r="BV1359" s="2"/>
      <c r="BW1359" s="2"/>
      <c r="BX1359" s="2"/>
      <c r="BY1359" s="2"/>
      <c r="BZ1359" s="2"/>
      <c r="CA1359" s="2"/>
      <c r="CB1359" s="2"/>
      <c r="CC1359" s="2"/>
      <c r="CD1359" s="2"/>
      <c r="CE1359" s="2"/>
      <c r="CF1359" s="2"/>
      <c r="CG1359" s="2"/>
      <c r="CH1359" s="2"/>
      <c r="CI1359" s="2"/>
      <c r="CJ1359" s="2"/>
      <c r="CK1359" s="2"/>
    </row>
    <row r="1360" spans="1:89" ht="12.75" customHeight="1" x14ac:dyDescent="0.35">
      <c r="A1360" s="15">
        <f t="shared" si="90"/>
        <v>44337</v>
      </c>
      <c r="B1360" s="107">
        <v>14898856</v>
      </c>
      <c r="C1360" s="4">
        <f t="shared" si="91"/>
        <v>620785.66666666663</v>
      </c>
      <c r="D1360">
        <f t="shared" si="92"/>
        <v>2021</v>
      </c>
      <c r="E1360">
        <f t="shared" si="93"/>
        <v>5</v>
      </c>
      <c r="F1360" s="33">
        <v>10190</v>
      </c>
      <c r="G1360" s="33" t="s">
        <v>29</v>
      </c>
      <c r="H1360" s="33">
        <v>24</v>
      </c>
      <c r="I1360" s="33" t="s">
        <v>74</v>
      </c>
      <c r="J1360" s="34">
        <v>44337</v>
      </c>
      <c r="K1360" s="33"/>
      <c r="L1360" s="33"/>
      <c r="M1360" s="33"/>
      <c r="N1360" s="33"/>
      <c r="O1360" s="33"/>
      <c r="P1360" s="33"/>
      <c r="Q1360" s="33"/>
      <c r="R1360" s="33"/>
      <c r="S1360" s="33"/>
      <c r="T1360" s="33"/>
      <c r="U1360" s="33"/>
      <c r="V1360" s="33"/>
      <c r="W1360" s="33"/>
      <c r="X1360" s="33"/>
      <c r="Y1360" s="33"/>
      <c r="Z1360" s="33"/>
      <c r="AA1360" s="33"/>
      <c r="AB1360" s="33"/>
      <c r="AC1360" s="33"/>
      <c r="AD1360" s="33"/>
      <c r="AE1360" s="33"/>
      <c r="AF1360" s="33"/>
      <c r="AG1360" s="33"/>
      <c r="AH1360" s="33"/>
      <c r="AI1360" s="2"/>
      <c r="AK1360" s="3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  <c r="AY1360" s="2"/>
      <c r="AZ1360" s="2"/>
      <c r="BA1360" s="2"/>
      <c r="BB1360" s="2"/>
      <c r="BC1360" s="2"/>
      <c r="BD1360" s="2"/>
      <c r="BE1360" s="2"/>
      <c r="BF1360" s="2"/>
      <c r="BG1360" s="2"/>
      <c r="BH1360" s="2"/>
      <c r="BI1360" s="2"/>
      <c r="BJ1360" s="2"/>
      <c r="BK1360" s="48"/>
      <c r="BL1360" s="3"/>
      <c r="BM1360" s="2"/>
      <c r="BN1360" s="2"/>
      <c r="BO1360" s="2"/>
      <c r="BP1360" s="2"/>
      <c r="BQ1360" s="2"/>
      <c r="BR1360" s="2"/>
      <c r="BS1360" s="2"/>
      <c r="BT1360" s="2"/>
      <c r="BU1360" s="2"/>
      <c r="BV1360" s="2"/>
      <c r="BW1360" s="2"/>
      <c r="BX1360" s="2"/>
      <c r="BY1360" s="2"/>
      <c r="BZ1360" s="2"/>
      <c r="CA1360" s="2"/>
      <c r="CB1360" s="2"/>
      <c r="CC1360" s="2"/>
      <c r="CD1360" s="2"/>
      <c r="CE1360" s="2"/>
      <c r="CF1360" s="2"/>
      <c r="CG1360" s="2"/>
      <c r="CH1360" s="2"/>
      <c r="CI1360" s="2"/>
      <c r="CJ1360" s="2"/>
      <c r="CK1360" s="2"/>
    </row>
    <row r="1361" spans="1:89" ht="12.75" customHeight="1" x14ac:dyDescent="0.35">
      <c r="A1361" s="15">
        <f t="shared" si="90"/>
        <v>44338</v>
      </c>
      <c r="B1361" s="107">
        <v>14120341</v>
      </c>
      <c r="C1361" s="4">
        <f t="shared" si="91"/>
        <v>588347.54166666663</v>
      </c>
      <c r="D1361">
        <f t="shared" si="92"/>
        <v>2021</v>
      </c>
      <c r="E1361">
        <f t="shared" si="93"/>
        <v>5</v>
      </c>
      <c r="F1361" s="33">
        <v>10190</v>
      </c>
      <c r="G1361" s="33" t="s">
        <v>29</v>
      </c>
      <c r="H1361" s="33">
        <v>24</v>
      </c>
      <c r="I1361" s="33" t="s">
        <v>74</v>
      </c>
      <c r="J1361" s="34">
        <v>44338</v>
      </c>
      <c r="K1361" s="33"/>
      <c r="L1361" s="33"/>
      <c r="M1361" s="33"/>
      <c r="N1361" s="33"/>
      <c r="O1361" s="33"/>
      <c r="P1361" s="33"/>
      <c r="Q1361" s="33"/>
      <c r="R1361" s="33"/>
      <c r="S1361" s="33"/>
      <c r="T1361" s="33"/>
      <c r="U1361" s="33"/>
      <c r="V1361" s="33"/>
      <c r="W1361" s="33"/>
      <c r="X1361" s="33"/>
      <c r="Y1361" s="33"/>
      <c r="Z1361" s="33"/>
      <c r="AA1361" s="33"/>
      <c r="AB1361" s="33"/>
      <c r="AC1361" s="33"/>
      <c r="AD1361" s="33"/>
      <c r="AE1361" s="33"/>
      <c r="AF1361" s="33"/>
      <c r="AG1361" s="33"/>
      <c r="AH1361" s="33"/>
      <c r="AI1361" s="2"/>
      <c r="AK1361" s="3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  <c r="AY1361" s="2"/>
      <c r="AZ1361" s="2"/>
      <c r="BA1361" s="2"/>
      <c r="BB1361" s="2"/>
      <c r="BC1361" s="2"/>
      <c r="BD1361" s="2"/>
      <c r="BE1361" s="2"/>
      <c r="BF1361" s="2"/>
      <c r="BG1361" s="2"/>
      <c r="BH1361" s="2"/>
      <c r="BI1361" s="2"/>
      <c r="BJ1361" s="2"/>
      <c r="BK1361" s="48"/>
      <c r="BL1361" s="3"/>
      <c r="BM1361" s="2"/>
      <c r="BN1361" s="2"/>
      <c r="BO1361" s="2"/>
      <c r="BP1361" s="2"/>
      <c r="BQ1361" s="2"/>
      <c r="BR1361" s="2"/>
      <c r="BS1361" s="2"/>
      <c r="BT1361" s="2"/>
      <c r="BU1361" s="2"/>
      <c r="BV1361" s="2"/>
      <c r="BW1361" s="2"/>
      <c r="BX1361" s="2"/>
      <c r="BY1361" s="2"/>
      <c r="BZ1361" s="2"/>
      <c r="CA1361" s="2"/>
      <c r="CB1361" s="2"/>
      <c r="CC1361" s="2"/>
      <c r="CD1361" s="2"/>
      <c r="CE1361" s="2"/>
      <c r="CF1361" s="2"/>
      <c r="CG1361" s="2"/>
      <c r="CH1361" s="2"/>
      <c r="CI1361" s="2"/>
      <c r="CJ1361" s="2"/>
      <c r="CK1361" s="2"/>
    </row>
    <row r="1362" spans="1:89" ht="12.75" customHeight="1" x14ac:dyDescent="0.35">
      <c r="A1362" s="15">
        <f t="shared" si="90"/>
        <v>44339</v>
      </c>
      <c r="B1362" s="107">
        <v>13864547</v>
      </c>
      <c r="C1362" s="4">
        <f t="shared" si="91"/>
        <v>577689.45833333337</v>
      </c>
      <c r="D1362">
        <f t="shared" si="92"/>
        <v>2021</v>
      </c>
      <c r="E1362">
        <f t="shared" si="93"/>
        <v>5</v>
      </c>
      <c r="F1362" s="33">
        <v>10190</v>
      </c>
      <c r="G1362" s="33" t="s">
        <v>29</v>
      </c>
      <c r="H1362" s="33">
        <v>24</v>
      </c>
      <c r="I1362" s="33" t="s">
        <v>74</v>
      </c>
      <c r="J1362" s="34">
        <v>44339</v>
      </c>
      <c r="K1362" s="33"/>
      <c r="L1362" s="33"/>
      <c r="M1362" s="33"/>
      <c r="N1362" s="33"/>
      <c r="O1362" s="33"/>
      <c r="P1362" s="33"/>
      <c r="Q1362" s="33"/>
      <c r="R1362" s="33"/>
      <c r="S1362" s="33"/>
      <c r="T1362" s="33"/>
      <c r="U1362" s="33"/>
      <c r="V1362" s="33"/>
      <c r="W1362" s="33"/>
      <c r="X1362" s="33"/>
      <c r="Y1362" s="33"/>
      <c r="Z1362" s="33"/>
      <c r="AA1362" s="33"/>
      <c r="AB1362" s="33"/>
      <c r="AC1362" s="33"/>
      <c r="AD1362" s="33"/>
      <c r="AE1362" s="33"/>
      <c r="AF1362" s="33"/>
      <c r="AG1362" s="33"/>
      <c r="AH1362" s="33"/>
      <c r="AI1362" s="2"/>
      <c r="AK1362" s="3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  <c r="AY1362" s="2"/>
      <c r="AZ1362" s="2"/>
      <c r="BA1362" s="2"/>
      <c r="BB1362" s="2"/>
      <c r="BC1362" s="2"/>
      <c r="BD1362" s="2"/>
      <c r="BE1362" s="2"/>
      <c r="BF1362" s="2"/>
      <c r="BG1362" s="2"/>
      <c r="BH1362" s="2"/>
      <c r="BI1362" s="2"/>
      <c r="BJ1362" s="2"/>
      <c r="BK1362" s="48"/>
      <c r="BL1362" s="3"/>
      <c r="BM1362" s="2"/>
      <c r="BN1362" s="2"/>
      <c r="BO1362" s="2"/>
      <c r="BP1362" s="2"/>
      <c r="BQ1362" s="2"/>
      <c r="BR1362" s="2"/>
      <c r="BS1362" s="2"/>
      <c r="BT1362" s="2"/>
      <c r="BU1362" s="2"/>
      <c r="BV1362" s="2"/>
      <c r="BW1362" s="2"/>
      <c r="BX1362" s="2"/>
      <c r="BY1362" s="2"/>
      <c r="BZ1362" s="2"/>
      <c r="CA1362" s="2"/>
      <c r="CB1362" s="2"/>
      <c r="CC1362" s="2"/>
      <c r="CD1362" s="2"/>
      <c r="CE1362" s="2"/>
      <c r="CF1362" s="2"/>
      <c r="CG1362" s="2"/>
      <c r="CH1362" s="2"/>
      <c r="CI1362" s="2"/>
      <c r="CJ1362" s="2"/>
      <c r="CK1362" s="2"/>
    </row>
    <row r="1363" spans="1:89" ht="12.75" customHeight="1" x14ac:dyDescent="0.35">
      <c r="A1363" s="15">
        <f t="shared" si="90"/>
        <v>44340</v>
      </c>
      <c r="B1363" s="107">
        <v>14782123</v>
      </c>
      <c r="C1363" s="4">
        <f t="shared" si="91"/>
        <v>615921.79166666663</v>
      </c>
      <c r="D1363">
        <f t="shared" si="92"/>
        <v>2021</v>
      </c>
      <c r="E1363">
        <f t="shared" si="93"/>
        <v>5</v>
      </c>
      <c r="F1363" s="33">
        <v>10190</v>
      </c>
      <c r="G1363" s="33" t="s">
        <v>29</v>
      </c>
      <c r="H1363" s="33">
        <v>24</v>
      </c>
      <c r="I1363" s="33" t="s">
        <v>74</v>
      </c>
      <c r="J1363" s="34">
        <v>44340</v>
      </c>
      <c r="K1363" s="33"/>
      <c r="L1363" s="33"/>
      <c r="M1363" s="33"/>
      <c r="N1363" s="33"/>
      <c r="O1363" s="33"/>
      <c r="P1363" s="33"/>
      <c r="Q1363" s="33"/>
      <c r="R1363" s="33"/>
      <c r="S1363" s="33"/>
      <c r="T1363" s="33"/>
      <c r="U1363" s="33"/>
      <c r="V1363" s="33"/>
      <c r="W1363" s="33"/>
      <c r="X1363" s="33"/>
      <c r="Y1363" s="33"/>
      <c r="Z1363" s="33"/>
      <c r="AA1363" s="33"/>
      <c r="AB1363" s="33"/>
      <c r="AC1363" s="33"/>
      <c r="AD1363" s="33"/>
      <c r="AE1363" s="33"/>
      <c r="AF1363" s="33"/>
      <c r="AG1363" s="33"/>
      <c r="AH1363" s="33"/>
      <c r="AI1363" s="2"/>
      <c r="AK1363" s="3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  <c r="AY1363" s="2"/>
      <c r="AZ1363" s="2"/>
      <c r="BA1363" s="2"/>
      <c r="BB1363" s="2"/>
      <c r="BC1363" s="2"/>
      <c r="BD1363" s="2"/>
      <c r="BE1363" s="2"/>
      <c r="BF1363" s="2"/>
      <c r="BG1363" s="2"/>
      <c r="BH1363" s="2"/>
      <c r="BI1363" s="2"/>
      <c r="BJ1363" s="2"/>
      <c r="BK1363" s="48"/>
      <c r="BL1363" s="3"/>
      <c r="BM1363" s="2"/>
      <c r="BN1363" s="2"/>
      <c r="BO1363" s="2"/>
      <c r="BP1363" s="2"/>
      <c r="BQ1363" s="2"/>
      <c r="BR1363" s="2"/>
      <c r="BS1363" s="2"/>
      <c r="BT1363" s="2"/>
      <c r="BU1363" s="2"/>
      <c r="BV1363" s="2"/>
      <c r="BW1363" s="2"/>
      <c r="BX1363" s="2"/>
      <c r="BY1363" s="2"/>
      <c r="BZ1363" s="2"/>
      <c r="CA1363" s="2"/>
      <c r="CB1363" s="2"/>
      <c r="CC1363" s="2"/>
      <c r="CD1363" s="2"/>
      <c r="CE1363" s="2"/>
      <c r="CF1363" s="2"/>
      <c r="CG1363" s="2"/>
      <c r="CH1363" s="2"/>
      <c r="CI1363" s="2"/>
      <c r="CJ1363" s="2"/>
      <c r="CK1363" s="2"/>
    </row>
    <row r="1364" spans="1:89" ht="12.75" customHeight="1" x14ac:dyDescent="0.35">
      <c r="A1364" s="15">
        <f t="shared" si="90"/>
        <v>44341</v>
      </c>
      <c r="B1364" s="107">
        <v>15347905</v>
      </c>
      <c r="C1364" s="4">
        <f t="shared" si="91"/>
        <v>639496.04166666663</v>
      </c>
      <c r="D1364">
        <f t="shared" si="92"/>
        <v>2021</v>
      </c>
      <c r="E1364">
        <f t="shared" si="93"/>
        <v>5</v>
      </c>
      <c r="F1364" s="33">
        <v>10190</v>
      </c>
      <c r="G1364" s="33" t="s">
        <v>29</v>
      </c>
      <c r="H1364" s="33">
        <v>24</v>
      </c>
      <c r="I1364" s="33" t="s">
        <v>74</v>
      </c>
      <c r="J1364" s="34">
        <v>44341</v>
      </c>
      <c r="K1364" s="33"/>
      <c r="L1364" s="33"/>
      <c r="M1364" s="33"/>
      <c r="N1364" s="33"/>
      <c r="O1364" s="33"/>
      <c r="P1364" s="33"/>
      <c r="Q1364" s="33"/>
      <c r="R1364" s="33"/>
      <c r="S1364" s="33"/>
      <c r="T1364" s="33"/>
      <c r="U1364" s="33"/>
      <c r="V1364" s="33"/>
      <c r="W1364" s="33"/>
      <c r="X1364" s="33"/>
      <c r="Y1364" s="33"/>
      <c r="Z1364" s="33"/>
      <c r="AA1364" s="33"/>
      <c r="AB1364" s="33"/>
      <c r="AC1364" s="33"/>
      <c r="AD1364" s="33"/>
      <c r="AE1364" s="33"/>
      <c r="AF1364" s="33"/>
      <c r="AG1364" s="33"/>
      <c r="AH1364" s="33"/>
      <c r="AI1364" s="2"/>
      <c r="AK1364" s="3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  <c r="AY1364" s="2"/>
      <c r="AZ1364" s="2"/>
      <c r="BA1364" s="2"/>
      <c r="BB1364" s="2"/>
      <c r="BC1364" s="2"/>
      <c r="BD1364" s="2"/>
      <c r="BE1364" s="2"/>
      <c r="BF1364" s="2"/>
      <c r="BG1364" s="2"/>
      <c r="BH1364" s="2"/>
      <c r="BI1364" s="2"/>
      <c r="BJ1364" s="2"/>
      <c r="BK1364" s="48"/>
      <c r="BL1364" s="3"/>
      <c r="BM1364" s="2"/>
      <c r="BN1364" s="2"/>
      <c r="BO1364" s="2"/>
      <c r="BP1364" s="2"/>
      <c r="BQ1364" s="2"/>
      <c r="BR1364" s="2"/>
      <c r="BS1364" s="2"/>
      <c r="BT1364" s="2"/>
      <c r="BU1364" s="2"/>
      <c r="BV1364" s="2"/>
      <c r="BW1364" s="2"/>
      <c r="BX1364" s="2"/>
      <c r="BY1364" s="2"/>
      <c r="BZ1364" s="2"/>
      <c r="CA1364" s="2"/>
      <c r="CB1364" s="2"/>
      <c r="CC1364" s="2"/>
      <c r="CD1364" s="2"/>
      <c r="CE1364" s="2"/>
      <c r="CF1364" s="2"/>
      <c r="CG1364" s="2"/>
      <c r="CH1364" s="2"/>
      <c r="CI1364" s="2"/>
      <c r="CJ1364" s="2"/>
      <c r="CK1364" s="2"/>
    </row>
    <row r="1365" spans="1:89" ht="12.75" customHeight="1" x14ac:dyDescent="0.35">
      <c r="A1365" s="15">
        <f t="shared" si="90"/>
        <v>44342</v>
      </c>
      <c r="B1365" s="107">
        <v>15368987</v>
      </c>
      <c r="C1365" s="4">
        <f t="shared" si="91"/>
        <v>640374.45833333337</v>
      </c>
      <c r="D1365">
        <f t="shared" si="92"/>
        <v>2021</v>
      </c>
      <c r="E1365">
        <f t="shared" si="93"/>
        <v>5</v>
      </c>
      <c r="F1365" s="33">
        <v>10190</v>
      </c>
      <c r="G1365" s="33" t="s">
        <v>29</v>
      </c>
      <c r="H1365" s="33">
        <v>24</v>
      </c>
      <c r="I1365" s="33" t="s">
        <v>74</v>
      </c>
      <c r="J1365" s="34">
        <v>44342</v>
      </c>
      <c r="K1365" s="33"/>
      <c r="L1365" s="33"/>
      <c r="M1365" s="33"/>
      <c r="N1365" s="33"/>
      <c r="O1365" s="33"/>
      <c r="P1365" s="33"/>
      <c r="Q1365" s="33"/>
      <c r="R1365" s="33"/>
      <c r="S1365" s="33"/>
      <c r="T1365" s="33"/>
      <c r="U1365" s="33"/>
      <c r="V1365" s="33"/>
      <c r="W1365" s="33"/>
      <c r="X1365" s="33"/>
      <c r="Y1365" s="33"/>
      <c r="Z1365" s="33"/>
      <c r="AA1365" s="33"/>
      <c r="AB1365" s="33"/>
      <c r="AC1365" s="33"/>
      <c r="AD1365" s="33"/>
      <c r="AE1365" s="33"/>
      <c r="AF1365" s="33"/>
      <c r="AG1365" s="33"/>
      <c r="AH1365" s="33"/>
      <c r="AI1365" s="2"/>
      <c r="AK1365" s="3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  <c r="AY1365" s="2"/>
      <c r="AZ1365" s="2"/>
      <c r="BA1365" s="2"/>
      <c r="BB1365" s="2"/>
      <c r="BC1365" s="2"/>
      <c r="BD1365" s="2"/>
      <c r="BE1365" s="2"/>
      <c r="BF1365" s="2"/>
      <c r="BG1365" s="2"/>
      <c r="BH1365" s="2"/>
      <c r="BI1365" s="2"/>
      <c r="BJ1365" s="2"/>
      <c r="BK1365" s="48"/>
      <c r="BL1365" s="3"/>
      <c r="BM1365" s="2"/>
      <c r="BN1365" s="2"/>
      <c r="BO1365" s="2"/>
      <c r="BP1365" s="2"/>
      <c r="BQ1365" s="2"/>
      <c r="BR1365" s="2"/>
      <c r="BS1365" s="2"/>
      <c r="BT1365" s="2"/>
      <c r="BU1365" s="2"/>
      <c r="BV1365" s="2"/>
      <c r="BW1365" s="2"/>
      <c r="BX1365" s="2"/>
      <c r="BY1365" s="2"/>
      <c r="BZ1365" s="2"/>
      <c r="CA1365" s="2"/>
      <c r="CB1365" s="2"/>
      <c r="CC1365" s="2"/>
      <c r="CD1365" s="2"/>
      <c r="CE1365" s="2"/>
      <c r="CF1365" s="2"/>
      <c r="CG1365" s="2"/>
      <c r="CH1365" s="2"/>
      <c r="CI1365" s="2"/>
      <c r="CJ1365" s="2"/>
      <c r="CK1365" s="2"/>
    </row>
    <row r="1366" spans="1:89" ht="12.75" customHeight="1" x14ac:dyDescent="0.35">
      <c r="A1366" s="15">
        <f t="shared" si="90"/>
        <v>44343</v>
      </c>
      <c r="B1366" s="107">
        <v>15353989</v>
      </c>
      <c r="C1366" s="4">
        <f t="shared" si="91"/>
        <v>639749.54166666663</v>
      </c>
      <c r="D1366">
        <f t="shared" si="92"/>
        <v>2021</v>
      </c>
      <c r="E1366">
        <f t="shared" si="93"/>
        <v>5</v>
      </c>
      <c r="F1366" s="33">
        <v>10190</v>
      </c>
      <c r="G1366" s="33" t="s">
        <v>29</v>
      </c>
      <c r="H1366" s="33">
        <v>24</v>
      </c>
      <c r="I1366" s="33" t="s">
        <v>74</v>
      </c>
      <c r="J1366" s="34">
        <v>44343</v>
      </c>
      <c r="K1366" s="33"/>
      <c r="L1366" s="33"/>
      <c r="M1366" s="33"/>
      <c r="N1366" s="33"/>
      <c r="O1366" s="33"/>
      <c r="P1366" s="33"/>
      <c r="Q1366" s="33"/>
      <c r="R1366" s="33"/>
      <c r="S1366" s="33"/>
      <c r="T1366" s="33"/>
      <c r="U1366" s="33"/>
      <c r="V1366" s="33"/>
      <c r="W1366" s="33"/>
      <c r="X1366" s="33"/>
      <c r="Y1366" s="33"/>
      <c r="Z1366" s="33"/>
      <c r="AA1366" s="33"/>
      <c r="AB1366" s="33"/>
      <c r="AC1366" s="33"/>
      <c r="AD1366" s="33"/>
      <c r="AE1366" s="33"/>
      <c r="AF1366" s="33"/>
      <c r="AG1366" s="33"/>
      <c r="AH1366" s="33"/>
      <c r="AI1366" s="2"/>
      <c r="AK1366" s="3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  <c r="AY1366" s="2"/>
      <c r="AZ1366" s="2"/>
      <c r="BA1366" s="2"/>
      <c r="BB1366" s="2"/>
      <c r="BC1366" s="2"/>
      <c r="BD1366" s="2"/>
      <c r="BE1366" s="2"/>
      <c r="BF1366" s="2"/>
      <c r="BG1366" s="2"/>
      <c r="BH1366" s="2"/>
      <c r="BI1366" s="2"/>
      <c r="BJ1366" s="2"/>
      <c r="BK1366" s="48"/>
      <c r="BL1366" s="3"/>
      <c r="BM1366" s="2"/>
      <c r="BN1366" s="2"/>
      <c r="BO1366" s="2"/>
      <c r="BP1366" s="2"/>
      <c r="BQ1366" s="2"/>
      <c r="BR1366" s="2"/>
      <c r="BS1366" s="2"/>
      <c r="BT1366" s="2"/>
      <c r="BU1366" s="2"/>
      <c r="BV1366" s="2"/>
      <c r="BW1366" s="2"/>
      <c r="BX1366" s="2"/>
      <c r="BY1366" s="2"/>
      <c r="BZ1366" s="2"/>
      <c r="CA1366" s="2"/>
      <c r="CB1366" s="2"/>
      <c r="CC1366" s="2"/>
      <c r="CD1366" s="2"/>
      <c r="CE1366" s="2"/>
      <c r="CF1366" s="2"/>
      <c r="CG1366" s="2"/>
      <c r="CH1366" s="2"/>
      <c r="CI1366" s="2"/>
      <c r="CJ1366" s="2"/>
      <c r="CK1366" s="2"/>
    </row>
    <row r="1367" spans="1:89" ht="12.75" customHeight="1" x14ac:dyDescent="0.35">
      <c r="A1367" s="15">
        <f t="shared" si="90"/>
        <v>44344</v>
      </c>
      <c r="B1367" s="107">
        <v>15426547</v>
      </c>
      <c r="C1367" s="4">
        <f t="shared" si="91"/>
        <v>642772.79166666663</v>
      </c>
      <c r="D1367">
        <f t="shared" si="92"/>
        <v>2021</v>
      </c>
      <c r="E1367">
        <f t="shared" si="93"/>
        <v>5</v>
      </c>
      <c r="F1367" s="33">
        <v>10190</v>
      </c>
      <c r="G1367" s="33" t="s">
        <v>29</v>
      </c>
      <c r="H1367" s="33">
        <v>24</v>
      </c>
      <c r="I1367" s="33" t="s">
        <v>74</v>
      </c>
      <c r="J1367" s="34">
        <v>44344</v>
      </c>
      <c r="K1367" s="33"/>
      <c r="L1367" s="33"/>
      <c r="M1367" s="33"/>
      <c r="N1367" s="33"/>
      <c r="O1367" s="33"/>
      <c r="P1367" s="33"/>
      <c r="Q1367" s="33"/>
      <c r="R1367" s="33"/>
      <c r="S1367" s="33"/>
      <c r="T1367" s="33"/>
      <c r="U1367" s="33"/>
      <c r="V1367" s="33"/>
      <c r="W1367" s="33"/>
      <c r="X1367" s="33"/>
      <c r="Y1367" s="33"/>
      <c r="Z1367" s="33"/>
      <c r="AA1367" s="33"/>
      <c r="AB1367" s="33"/>
      <c r="AC1367" s="33"/>
      <c r="AD1367" s="33"/>
      <c r="AE1367" s="33"/>
      <c r="AF1367" s="33"/>
      <c r="AG1367" s="33"/>
      <c r="AH1367" s="33"/>
      <c r="AI1367" s="2"/>
      <c r="AK1367" s="3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  <c r="AY1367" s="2"/>
      <c r="AZ1367" s="2"/>
      <c r="BA1367" s="2"/>
      <c r="BB1367" s="2"/>
      <c r="BC1367" s="2"/>
      <c r="BD1367" s="2"/>
      <c r="BE1367" s="2"/>
      <c r="BF1367" s="2"/>
      <c r="BG1367" s="2"/>
      <c r="BH1367" s="2"/>
      <c r="BI1367" s="2"/>
      <c r="BJ1367" s="2"/>
      <c r="BK1367" s="48"/>
      <c r="BL1367" s="3"/>
      <c r="BM1367" s="2"/>
      <c r="BN1367" s="2"/>
      <c r="BO1367" s="2"/>
      <c r="BP1367" s="2"/>
      <c r="BQ1367" s="2"/>
      <c r="BR1367" s="2"/>
      <c r="BS1367" s="2"/>
      <c r="BT1367" s="2"/>
      <c r="BU1367" s="2"/>
      <c r="BV1367" s="2"/>
      <c r="BW1367" s="2"/>
      <c r="BX1367" s="2"/>
      <c r="BY1367" s="2"/>
      <c r="BZ1367" s="2"/>
      <c r="CA1367" s="2"/>
      <c r="CB1367" s="2"/>
      <c r="CC1367" s="2"/>
      <c r="CD1367" s="2"/>
      <c r="CE1367" s="2"/>
      <c r="CF1367" s="2"/>
      <c r="CG1367" s="2"/>
      <c r="CH1367" s="2"/>
      <c r="CI1367" s="2"/>
      <c r="CJ1367" s="2"/>
      <c r="CK1367" s="2"/>
    </row>
    <row r="1368" spans="1:89" ht="12.75" customHeight="1" x14ac:dyDescent="0.35">
      <c r="A1368" s="15">
        <f t="shared" si="90"/>
        <v>44345</v>
      </c>
      <c r="B1368" s="107">
        <v>15035311</v>
      </c>
      <c r="C1368" s="4">
        <f t="shared" si="91"/>
        <v>626471.29166666663</v>
      </c>
      <c r="D1368">
        <f t="shared" si="92"/>
        <v>2021</v>
      </c>
      <c r="E1368">
        <f t="shared" si="93"/>
        <v>5</v>
      </c>
      <c r="F1368" s="33">
        <v>10190</v>
      </c>
      <c r="G1368" s="33" t="s">
        <v>29</v>
      </c>
      <c r="H1368" s="33">
        <v>24</v>
      </c>
      <c r="I1368" s="33" t="s">
        <v>74</v>
      </c>
      <c r="J1368" s="34">
        <v>44345</v>
      </c>
      <c r="K1368" s="33"/>
      <c r="L1368" s="33"/>
      <c r="M1368" s="33"/>
      <c r="N1368" s="33"/>
      <c r="O1368" s="33"/>
      <c r="P1368" s="33"/>
      <c r="Q1368" s="33"/>
      <c r="R1368" s="33"/>
      <c r="S1368" s="33"/>
      <c r="T1368" s="33"/>
      <c r="U1368" s="33"/>
      <c r="V1368" s="33"/>
      <c r="W1368" s="33"/>
      <c r="X1368" s="33"/>
      <c r="Y1368" s="33"/>
      <c r="Z1368" s="33"/>
      <c r="AA1368" s="33"/>
      <c r="AB1368" s="33"/>
      <c r="AC1368" s="33"/>
      <c r="AD1368" s="33"/>
      <c r="AE1368" s="33"/>
      <c r="AF1368" s="33"/>
      <c r="AG1368" s="33"/>
      <c r="AH1368" s="33"/>
      <c r="AI1368" s="2"/>
      <c r="AK1368" s="3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  <c r="AY1368" s="2"/>
      <c r="AZ1368" s="2"/>
      <c r="BA1368" s="2"/>
      <c r="BB1368" s="2"/>
      <c r="BC1368" s="2"/>
      <c r="BD1368" s="2"/>
      <c r="BE1368" s="2"/>
      <c r="BF1368" s="2"/>
      <c r="BG1368" s="2"/>
      <c r="BH1368" s="2"/>
      <c r="BI1368" s="2"/>
      <c r="BJ1368" s="2"/>
      <c r="BK1368" s="48"/>
      <c r="BL1368" s="3"/>
      <c r="BM1368" s="2"/>
      <c r="BN1368" s="2"/>
      <c r="BO1368" s="2"/>
      <c r="BP1368" s="2"/>
      <c r="BQ1368" s="2"/>
      <c r="BR1368" s="2"/>
      <c r="BS1368" s="2"/>
      <c r="BT1368" s="2"/>
      <c r="BU1368" s="2"/>
      <c r="BV1368" s="2"/>
      <c r="BW1368" s="2"/>
      <c r="BX1368" s="2"/>
      <c r="BY1368" s="2"/>
      <c r="BZ1368" s="2"/>
      <c r="CA1368" s="2"/>
      <c r="CB1368" s="2"/>
      <c r="CC1368" s="2"/>
      <c r="CD1368" s="2"/>
      <c r="CE1368" s="2"/>
      <c r="CF1368" s="2"/>
      <c r="CG1368" s="2"/>
      <c r="CH1368" s="2"/>
      <c r="CI1368" s="2"/>
      <c r="CJ1368" s="2"/>
      <c r="CK1368" s="2"/>
    </row>
    <row r="1369" spans="1:89" ht="12.75" customHeight="1" x14ac:dyDescent="0.35">
      <c r="A1369" s="15">
        <f t="shared" si="90"/>
        <v>44346</v>
      </c>
      <c r="B1369" s="107">
        <v>15132626</v>
      </c>
      <c r="C1369" s="4">
        <f t="shared" si="91"/>
        <v>630526.08333333337</v>
      </c>
      <c r="D1369">
        <f t="shared" si="92"/>
        <v>2021</v>
      </c>
      <c r="E1369">
        <f t="shared" si="93"/>
        <v>5</v>
      </c>
      <c r="F1369" s="33">
        <v>10190</v>
      </c>
      <c r="G1369" s="33" t="s">
        <v>29</v>
      </c>
      <c r="H1369" s="33">
        <v>24</v>
      </c>
      <c r="I1369" s="33" t="s">
        <v>74</v>
      </c>
      <c r="J1369" s="34">
        <v>44346</v>
      </c>
      <c r="K1369" s="33"/>
      <c r="L1369" s="33"/>
      <c r="M1369" s="33"/>
      <c r="N1369" s="33"/>
      <c r="O1369" s="33"/>
      <c r="P1369" s="33"/>
      <c r="Q1369" s="33"/>
      <c r="R1369" s="33"/>
      <c r="S1369" s="33"/>
      <c r="T1369" s="33"/>
      <c r="U1369" s="33"/>
      <c r="V1369" s="33"/>
      <c r="W1369" s="33"/>
      <c r="X1369" s="33"/>
      <c r="Y1369" s="33"/>
      <c r="Z1369" s="33"/>
      <c r="AA1369" s="33"/>
      <c r="AB1369" s="33"/>
      <c r="AC1369" s="33"/>
      <c r="AD1369" s="33"/>
      <c r="AE1369" s="33"/>
      <c r="AF1369" s="33"/>
      <c r="AG1369" s="33"/>
      <c r="AH1369" s="33"/>
      <c r="AI1369" s="2"/>
      <c r="AK1369" s="3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  <c r="AY1369" s="2"/>
      <c r="AZ1369" s="2"/>
      <c r="BA1369" s="2"/>
      <c r="BB1369" s="2"/>
      <c r="BC1369" s="2"/>
      <c r="BD1369" s="2"/>
      <c r="BE1369" s="2"/>
      <c r="BF1369" s="2"/>
      <c r="BG1369" s="2"/>
      <c r="BH1369" s="2"/>
      <c r="BI1369" s="2"/>
      <c r="BJ1369" s="2"/>
      <c r="BK1369" s="48"/>
      <c r="BL1369" s="3"/>
      <c r="BM1369" s="2"/>
      <c r="BN1369" s="2"/>
      <c r="BO1369" s="2"/>
      <c r="BP1369" s="2"/>
      <c r="BQ1369" s="2"/>
      <c r="BR1369" s="2"/>
      <c r="BS1369" s="2"/>
      <c r="BT1369" s="2"/>
      <c r="BU1369" s="2"/>
      <c r="BV1369" s="2"/>
      <c r="BW1369" s="2"/>
      <c r="BX1369" s="2"/>
      <c r="BY1369" s="2"/>
      <c r="BZ1369" s="2"/>
      <c r="CA1369" s="2"/>
      <c r="CB1369" s="2"/>
      <c r="CC1369" s="2"/>
      <c r="CD1369" s="2"/>
      <c r="CE1369" s="2"/>
      <c r="CF1369" s="2"/>
      <c r="CG1369" s="2"/>
      <c r="CH1369" s="2"/>
      <c r="CI1369" s="2"/>
      <c r="CJ1369" s="2"/>
      <c r="CK1369" s="2"/>
    </row>
    <row r="1370" spans="1:89" ht="12.75" customHeight="1" x14ac:dyDescent="0.35">
      <c r="A1370" s="15">
        <f t="shared" si="90"/>
        <v>44347</v>
      </c>
      <c r="B1370" s="107">
        <v>16214033</v>
      </c>
      <c r="C1370" s="4">
        <f t="shared" si="91"/>
        <v>675584.70833333337</v>
      </c>
      <c r="D1370">
        <f t="shared" si="92"/>
        <v>2021</v>
      </c>
      <c r="E1370">
        <f t="shared" si="93"/>
        <v>5</v>
      </c>
      <c r="F1370" s="33">
        <v>10190</v>
      </c>
      <c r="G1370" s="33" t="s">
        <v>29</v>
      </c>
      <c r="H1370" s="33">
        <v>24</v>
      </c>
      <c r="I1370" s="33" t="s">
        <v>74</v>
      </c>
      <c r="J1370" s="34">
        <v>44347</v>
      </c>
      <c r="K1370" s="33"/>
      <c r="L1370" s="33"/>
      <c r="M1370" s="33"/>
      <c r="N1370" s="33"/>
      <c r="O1370" s="33"/>
      <c r="P1370" s="33"/>
      <c r="Q1370" s="33"/>
      <c r="R1370" s="33"/>
      <c r="S1370" s="33"/>
      <c r="T1370" s="33"/>
      <c r="U1370" s="33"/>
      <c r="V1370" s="33"/>
      <c r="W1370" s="33"/>
      <c r="X1370" s="33"/>
      <c r="Y1370" s="33"/>
      <c r="Z1370" s="33"/>
      <c r="AA1370" s="33"/>
      <c r="AB1370" s="33"/>
      <c r="AC1370" s="33"/>
      <c r="AD1370" s="33"/>
      <c r="AE1370" s="33"/>
      <c r="AF1370" s="33"/>
      <c r="AG1370" s="33"/>
      <c r="AH1370" s="33"/>
      <c r="AI1370" s="2"/>
      <c r="AK1370" s="3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  <c r="AY1370" s="2"/>
      <c r="AZ1370" s="2"/>
      <c r="BA1370" s="2"/>
      <c r="BB1370" s="2"/>
      <c r="BC1370" s="2"/>
      <c r="BD1370" s="2"/>
      <c r="BE1370" s="2"/>
      <c r="BF1370" s="2"/>
      <c r="BG1370" s="2"/>
      <c r="BH1370" s="2"/>
      <c r="BI1370" s="2"/>
      <c r="BJ1370" s="2"/>
      <c r="BK1370" s="48"/>
      <c r="BL1370" s="3"/>
      <c r="BM1370" s="2"/>
      <c r="BN1370" s="2"/>
      <c r="BO1370" s="2"/>
      <c r="BP1370" s="2"/>
      <c r="BQ1370" s="2"/>
      <c r="BR1370" s="2"/>
      <c r="BS1370" s="2"/>
      <c r="BT1370" s="2"/>
      <c r="BU1370" s="2"/>
      <c r="BV1370" s="2"/>
      <c r="BW1370" s="2"/>
      <c r="BX1370" s="2"/>
      <c r="BY1370" s="2"/>
      <c r="BZ1370" s="2"/>
      <c r="CA1370" s="2"/>
      <c r="CB1370" s="2"/>
      <c r="CC1370" s="2"/>
      <c r="CD1370" s="2"/>
      <c r="CE1370" s="2"/>
      <c r="CF1370" s="2"/>
      <c r="CG1370" s="2"/>
      <c r="CH1370" s="2"/>
      <c r="CI1370" s="2"/>
      <c r="CJ1370" s="2"/>
      <c r="CK1370" s="2"/>
    </row>
    <row r="1371" spans="1:89" ht="12.75" customHeight="1" x14ac:dyDescent="0.35">
      <c r="A1371" s="15">
        <f t="shared" si="90"/>
        <v>44348</v>
      </c>
      <c r="B1371" s="107">
        <v>17248821</v>
      </c>
      <c r="C1371" s="4">
        <f t="shared" si="91"/>
        <v>718700.875</v>
      </c>
      <c r="D1371">
        <f t="shared" si="92"/>
        <v>2021</v>
      </c>
      <c r="E1371">
        <f t="shared" si="93"/>
        <v>6</v>
      </c>
      <c r="F1371" s="33">
        <v>10190</v>
      </c>
      <c r="G1371" s="33" t="s">
        <v>29</v>
      </c>
      <c r="H1371" s="33">
        <v>24</v>
      </c>
      <c r="I1371" s="33" t="s">
        <v>74</v>
      </c>
      <c r="J1371" s="34">
        <v>44348</v>
      </c>
      <c r="K1371" s="33"/>
      <c r="L1371" s="33"/>
      <c r="M1371" s="33"/>
      <c r="N1371" s="33"/>
      <c r="O1371" s="33"/>
      <c r="P1371" s="33"/>
      <c r="Q1371" s="33"/>
      <c r="R1371" s="33"/>
      <c r="S1371" s="33"/>
      <c r="T1371" s="33"/>
      <c r="U1371" s="33"/>
      <c r="V1371" s="33"/>
      <c r="W1371" s="33"/>
      <c r="X1371" s="33"/>
      <c r="Y1371" s="33"/>
      <c r="Z1371" s="33"/>
      <c r="AA1371" s="33"/>
      <c r="AB1371" s="33"/>
      <c r="AC1371" s="33"/>
      <c r="AD1371" s="33"/>
      <c r="AE1371" s="33"/>
      <c r="AF1371" s="33"/>
      <c r="AG1371" s="33"/>
      <c r="AH1371" s="33"/>
      <c r="AI1371" s="2"/>
      <c r="AK1371" s="3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  <c r="AY1371" s="2"/>
      <c r="AZ1371" s="2"/>
      <c r="BA1371" s="2"/>
      <c r="BB1371" s="2"/>
      <c r="BC1371" s="2"/>
      <c r="BD1371" s="2"/>
      <c r="BE1371" s="2"/>
      <c r="BF1371" s="2"/>
      <c r="BG1371" s="2"/>
      <c r="BH1371" s="2"/>
      <c r="BI1371" s="2"/>
      <c r="BJ1371" s="2"/>
      <c r="BK1371" s="48"/>
      <c r="BL1371" s="3"/>
      <c r="BM1371" s="2"/>
      <c r="BN1371" s="2"/>
      <c r="BO1371" s="2"/>
      <c r="BP1371" s="2"/>
      <c r="BQ1371" s="2"/>
      <c r="BR1371" s="2"/>
      <c r="BS1371" s="2"/>
      <c r="BT1371" s="2"/>
      <c r="BU1371" s="2"/>
      <c r="BV1371" s="2"/>
      <c r="BW1371" s="2"/>
      <c r="BX1371" s="2"/>
      <c r="BY1371" s="2"/>
      <c r="BZ1371" s="2"/>
      <c r="CA1371" s="2"/>
      <c r="CB1371" s="2"/>
      <c r="CC1371" s="2"/>
      <c r="CD1371" s="2"/>
      <c r="CE1371" s="2"/>
      <c r="CF1371" s="2"/>
      <c r="CG1371" s="2"/>
      <c r="CH1371" s="2"/>
      <c r="CI1371" s="2"/>
      <c r="CJ1371" s="2"/>
      <c r="CK1371" s="2"/>
    </row>
    <row r="1372" spans="1:89" ht="12.75" customHeight="1" x14ac:dyDescent="0.35">
      <c r="A1372" s="15">
        <f t="shared" si="90"/>
        <v>44349</v>
      </c>
      <c r="B1372" s="107">
        <v>17798696</v>
      </c>
      <c r="C1372" s="4">
        <f t="shared" si="91"/>
        <v>741612.33333333337</v>
      </c>
      <c r="D1372">
        <f t="shared" si="92"/>
        <v>2021</v>
      </c>
      <c r="E1372">
        <f t="shared" si="93"/>
        <v>6</v>
      </c>
      <c r="F1372" s="33">
        <v>10190</v>
      </c>
      <c r="G1372" s="33" t="s">
        <v>29</v>
      </c>
      <c r="H1372" s="33">
        <v>24</v>
      </c>
      <c r="I1372" s="33" t="s">
        <v>74</v>
      </c>
      <c r="J1372" s="34">
        <v>44349</v>
      </c>
      <c r="K1372" s="33"/>
      <c r="L1372" s="33"/>
      <c r="M1372" s="33"/>
      <c r="N1372" s="33"/>
      <c r="O1372" s="33"/>
      <c r="P1372" s="33"/>
      <c r="Q1372" s="33"/>
      <c r="R1372" s="33"/>
      <c r="S1372" s="33"/>
      <c r="T1372" s="33"/>
      <c r="U1372" s="33"/>
      <c r="V1372" s="33"/>
      <c r="W1372" s="33"/>
      <c r="X1372" s="33"/>
      <c r="Y1372" s="33"/>
      <c r="Z1372" s="33"/>
      <c r="AA1372" s="33"/>
      <c r="AB1372" s="33"/>
      <c r="AC1372" s="33"/>
      <c r="AD1372" s="33"/>
      <c r="AE1372" s="33"/>
      <c r="AF1372" s="33"/>
      <c r="AG1372" s="33"/>
      <c r="AH1372" s="33"/>
      <c r="AI1372" s="2"/>
      <c r="AK1372" s="3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  <c r="AY1372" s="2"/>
      <c r="AZ1372" s="2"/>
      <c r="BA1372" s="2"/>
      <c r="BB1372" s="2"/>
      <c r="BC1372" s="2"/>
      <c r="BD1372" s="2"/>
      <c r="BE1372" s="2"/>
      <c r="BF1372" s="2"/>
      <c r="BG1372" s="2"/>
      <c r="BH1372" s="2"/>
      <c r="BI1372" s="2"/>
      <c r="BJ1372" s="2"/>
      <c r="BK1372" s="48"/>
      <c r="BL1372" s="3"/>
      <c r="BM1372" s="2"/>
      <c r="BN1372" s="2"/>
      <c r="BO1372" s="2"/>
      <c r="BP1372" s="2"/>
      <c r="BQ1372" s="2"/>
      <c r="BR1372" s="2"/>
      <c r="BS1372" s="2"/>
      <c r="BT1372" s="2"/>
      <c r="BU1372" s="2"/>
      <c r="BV1372" s="2"/>
      <c r="BW1372" s="2"/>
      <c r="BX1372" s="2"/>
      <c r="BY1372" s="2"/>
      <c r="BZ1372" s="2"/>
      <c r="CA1372" s="2"/>
      <c r="CB1372" s="2"/>
      <c r="CC1372" s="2"/>
      <c r="CD1372" s="2"/>
      <c r="CE1372" s="2"/>
      <c r="CF1372" s="2"/>
      <c r="CG1372" s="2"/>
      <c r="CH1372" s="2"/>
      <c r="CI1372" s="2"/>
      <c r="CJ1372" s="2"/>
      <c r="CK1372" s="2"/>
    </row>
    <row r="1373" spans="1:89" ht="12.75" customHeight="1" x14ac:dyDescent="0.35">
      <c r="A1373" s="15">
        <f t="shared" si="90"/>
        <v>44350</v>
      </c>
      <c r="B1373" s="107">
        <v>17895529</v>
      </c>
      <c r="C1373" s="4">
        <f t="shared" si="91"/>
        <v>745647.04166666663</v>
      </c>
      <c r="D1373">
        <f t="shared" si="92"/>
        <v>2021</v>
      </c>
      <c r="E1373">
        <f t="shared" si="93"/>
        <v>6</v>
      </c>
      <c r="F1373" s="33">
        <v>10190</v>
      </c>
      <c r="G1373" s="33" t="s">
        <v>29</v>
      </c>
      <c r="H1373" s="33">
        <v>24</v>
      </c>
      <c r="I1373" s="33" t="s">
        <v>74</v>
      </c>
      <c r="J1373" s="34">
        <v>44350</v>
      </c>
      <c r="K1373" s="33"/>
      <c r="L1373" s="33"/>
      <c r="M1373" s="33"/>
      <c r="N1373" s="33"/>
      <c r="O1373" s="33"/>
      <c r="P1373" s="33"/>
      <c r="Q1373" s="33"/>
      <c r="R1373" s="33"/>
      <c r="S1373" s="33"/>
      <c r="T1373" s="33"/>
      <c r="U1373" s="33"/>
      <c r="V1373" s="33"/>
      <c r="W1373" s="33"/>
      <c r="X1373" s="33"/>
      <c r="Y1373" s="33"/>
      <c r="Z1373" s="33"/>
      <c r="AA1373" s="33"/>
      <c r="AB1373" s="33"/>
      <c r="AC1373" s="33"/>
      <c r="AD1373" s="33"/>
      <c r="AE1373" s="33"/>
      <c r="AF1373" s="33"/>
      <c r="AG1373" s="33"/>
      <c r="AH1373" s="33"/>
      <c r="AI1373" s="2"/>
      <c r="AK1373" s="3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  <c r="AY1373" s="2"/>
      <c r="AZ1373" s="2"/>
      <c r="BA1373" s="2"/>
      <c r="BB1373" s="2"/>
      <c r="BC1373" s="2"/>
      <c r="BD1373" s="2"/>
      <c r="BE1373" s="2"/>
      <c r="BF1373" s="2"/>
      <c r="BG1373" s="2"/>
      <c r="BH1373" s="2"/>
      <c r="BI1373" s="2"/>
      <c r="BJ1373" s="2"/>
      <c r="BK1373" s="48"/>
      <c r="BL1373" s="3"/>
      <c r="BM1373" s="2"/>
      <c r="BN1373" s="2"/>
      <c r="BO1373" s="2"/>
      <c r="BP1373" s="2"/>
      <c r="BQ1373" s="2"/>
      <c r="BR1373" s="2"/>
      <c r="BS1373" s="2"/>
      <c r="BT1373" s="2"/>
      <c r="BU1373" s="2"/>
      <c r="BV1373" s="2"/>
      <c r="BW1373" s="2"/>
      <c r="BX1373" s="2"/>
      <c r="BY1373" s="2"/>
      <c r="BZ1373" s="2"/>
      <c r="CA1373" s="2"/>
      <c r="CB1373" s="2"/>
      <c r="CC1373" s="2"/>
      <c r="CD1373" s="2"/>
      <c r="CE1373" s="2"/>
      <c r="CF1373" s="2"/>
      <c r="CG1373" s="2"/>
      <c r="CH1373" s="2"/>
      <c r="CI1373" s="2"/>
      <c r="CJ1373" s="2"/>
      <c r="CK1373" s="2"/>
    </row>
    <row r="1374" spans="1:89" ht="12.75" customHeight="1" x14ac:dyDescent="0.35">
      <c r="A1374" s="15">
        <f t="shared" si="90"/>
        <v>44351</v>
      </c>
      <c r="B1374" s="107">
        <v>17143483</v>
      </c>
      <c r="C1374" s="4">
        <f t="shared" si="91"/>
        <v>714311.79166666663</v>
      </c>
      <c r="D1374">
        <f t="shared" si="92"/>
        <v>2021</v>
      </c>
      <c r="E1374">
        <f t="shared" si="93"/>
        <v>6</v>
      </c>
      <c r="F1374" s="33">
        <v>10190</v>
      </c>
      <c r="G1374" s="33" t="s">
        <v>29</v>
      </c>
      <c r="H1374" s="33">
        <v>24</v>
      </c>
      <c r="I1374" s="33" t="s">
        <v>74</v>
      </c>
      <c r="J1374" s="34">
        <v>44351</v>
      </c>
      <c r="K1374" s="33"/>
      <c r="L1374" s="33"/>
      <c r="M1374" s="33"/>
      <c r="N1374" s="33"/>
      <c r="O1374" s="33"/>
      <c r="P1374" s="33"/>
      <c r="Q1374" s="33"/>
      <c r="R1374" s="33"/>
      <c r="S1374" s="33"/>
      <c r="T1374" s="33"/>
      <c r="U1374" s="33"/>
      <c r="V1374" s="33"/>
      <c r="W1374" s="33"/>
      <c r="X1374" s="33"/>
      <c r="Y1374" s="33"/>
      <c r="Z1374" s="33"/>
      <c r="AA1374" s="33"/>
      <c r="AB1374" s="33"/>
      <c r="AC1374" s="33"/>
      <c r="AD1374" s="33"/>
      <c r="AE1374" s="33"/>
      <c r="AF1374" s="33"/>
      <c r="AG1374" s="33"/>
      <c r="AH1374" s="33"/>
      <c r="AI1374" s="2"/>
      <c r="AK1374" s="3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  <c r="AY1374" s="2"/>
      <c r="AZ1374" s="2"/>
      <c r="BA1374" s="2"/>
      <c r="BB1374" s="2"/>
      <c r="BC1374" s="2"/>
      <c r="BD1374" s="2"/>
      <c r="BE1374" s="2"/>
      <c r="BF1374" s="2"/>
      <c r="BG1374" s="2"/>
      <c r="BH1374" s="2"/>
      <c r="BI1374" s="2"/>
      <c r="BJ1374" s="2"/>
      <c r="BK1374" s="48"/>
      <c r="BL1374" s="3"/>
      <c r="BM1374" s="2"/>
      <c r="BN1374" s="2"/>
      <c r="BO1374" s="2"/>
      <c r="BP1374" s="2"/>
      <c r="BQ1374" s="2"/>
      <c r="BR1374" s="2"/>
      <c r="BS1374" s="2"/>
      <c r="BT1374" s="2"/>
      <c r="BU1374" s="2"/>
      <c r="BV1374" s="2"/>
      <c r="BW1374" s="2"/>
      <c r="BX1374" s="2"/>
      <c r="BY1374" s="2"/>
      <c r="BZ1374" s="2"/>
      <c r="CA1374" s="2"/>
      <c r="CB1374" s="2"/>
      <c r="CC1374" s="2"/>
      <c r="CD1374" s="2"/>
      <c r="CE1374" s="2"/>
      <c r="CF1374" s="2"/>
      <c r="CG1374" s="2"/>
      <c r="CH1374" s="2"/>
      <c r="CI1374" s="2"/>
      <c r="CJ1374" s="2"/>
      <c r="CK1374" s="2"/>
    </row>
    <row r="1375" spans="1:89" ht="12.75" customHeight="1" x14ac:dyDescent="0.35">
      <c r="A1375" s="15">
        <f t="shared" si="90"/>
        <v>44352</v>
      </c>
      <c r="B1375" s="107">
        <v>15796364</v>
      </c>
      <c r="C1375" s="4">
        <f t="shared" si="91"/>
        <v>658181.83333333337</v>
      </c>
      <c r="D1375">
        <f t="shared" si="92"/>
        <v>2021</v>
      </c>
      <c r="E1375">
        <f t="shared" si="93"/>
        <v>6</v>
      </c>
      <c r="F1375" s="33">
        <v>10190</v>
      </c>
      <c r="G1375" s="33" t="s">
        <v>29</v>
      </c>
      <c r="H1375" s="33">
        <v>24</v>
      </c>
      <c r="I1375" s="33" t="s">
        <v>74</v>
      </c>
      <c r="J1375" s="34">
        <v>44352</v>
      </c>
      <c r="K1375" s="33"/>
      <c r="L1375" s="33"/>
      <c r="M1375" s="33"/>
      <c r="N1375" s="33"/>
      <c r="O1375" s="33"/>
      <c r="P1375" s="33"/>
      <c r="Q1375" s="33"/>
      <c r="R1375" s="33"/>
      <c r="S1375" s="33"/>
      <c r="T1375" s="33"/>
      <c r="U1375" s="33"/>
      <c r="V1375" s="33"/>
      <c r="W1375" s="33"/>
      <c r="X1375" s="33"/>
      <c r="Y1375" s="33"/>
      <c r="Z1375" s="33"/>
      <c r="AA1375" s="33"/>
      <c r="AB1375" s="33"/>
      <c r="AC1375" s="33"/>
      <c r="AD1375" s="33"/>
      <c r="AE1375" s="33"/>
      <c r="AF1375" s="33"/>
      <c r="AG1375" s="33"/>
      <c r="AH1375" s="33"/>
      <c r="AI1375" s="2"/>
      <c r="AK1375" s="3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  <c r="AY1375" s="2"/>
      <c r="AZ1375" s="2"/>
      <c r="BA1375" s="2"/>
      <c r="BB1375" s="2"/>
      <c r="BC1375" s="2"/>
      <c r="BD1375" s="2"/>
      <c r="BE1375" s="2"/>
      <c r="BF1375" s="2"/>
      <c r="BG1375" s="2"/>
      <c r="BH1375" s="2"/>
      <c r="BI1375" s="2"/>
      <c r="BJ1375" s="2"/>
      <c r="BK1375" s="48"/>
      <c r="BL1375" s="3"/>
      <c r="BM1375" s="2"/>
      <c r="BN1375" s="2"/>
      <c r="BO1375" s="2"/>
      <c r="BP1375" s="2"/>
      <c r="BQ1375" s="2"/>
      <c r="BR1375" s="2"/>
      <c r="BS1375" s="2"/>
      <c r="BT1375" s="2"/>
      <c r="BU1375" s="2"/>
      <c r="BV1375" s="2"/>
      <c r="BW1375" s="2"/>
      <c r="BX1375" s="2"/>
      <c r="BY1375" s="2"/>
      <c r="BZ1375" s="2"/>
      <c r="CA1375" s="2"/>
      <c r="CB1375" s="2"/>
      <c r="CC1375" s="2"/>
      <c r="CD1375" s="2"/>
      <c r="CE1375" s="2"/>
      <c r="CF1375" s="2"/>
      <c r="CG1375" s="2"/>
      <c r="CH1375" s="2"/>
      <c r="CI1375" s="2"/>
      <c r="CJ1375" s="2"/>
      <c r="CK1375" s="2"/>
    </row>
    <row r="1376" spans="1:89" ht="12.75" customHeight="1" x14ac:dyDescent="0.35">
      <c r="A1376" s="15">
        <f t="shared" si="90"/>
        <v>44353</v>
      </c>
      <c r="B1376" s="107">
        <v>15017972</v>
      </c>
      <c r="C1376" s="4">
        <f t="shared" si="91"/>
        <v>625748.83333333337</v>
      </c>
      <c r="D1376">
        <f t="shared" si="92"/>
        <v>2021</v>
      </c>
      <c r="E1376">
        <f t="shared" si="93"/>
        <v>6</v>
      </c>
      <c r="F1376" s="33">
        <v>10190</v>
      </c>
      <c r="G1376" s="33" t="s">
        <v>29</v>
      </c>
      <c r="H1376" s="33">
        <v>24</v>
      </c>
      <c r="I1376" s="33" t="s">
        <v>74</v>
      </c>
      <c r="J1376" s="34">
        <v>44353</v>
      </c>
      <c r="K1376" s="33"/>
      <c r="L1376" s="33"/>
      <c r="M1376" s="33"/>
      <c r="N1376" s="33"/>
      <c r="O1376" s="33"/>
      <c r="P1376" s="33"/>
      <c r="Q1376" s="33"/>
      <c r="R1376" s="33"/>
      <c r="S1376" s="33"/>
      <c r="T1376" s="33"/>
      <c r="U1376" s="33"/>
      <c r="V1376" s="33"/>
      <c r="W1376" s="33"/>
      <c r="X1376" s="33"/>
      <c r="Y1376" s="33"/>
      <c r="Z1376" s="33"/>
      <c r="AA1376" s="33"/>
      <c r="AB1376" s="33"/>
      <c r="AC1376" s="33"/>
      <c r="AD1376" s="33"/>
      <c r="AE1376" s="33"/>
      <c r="AF1376" s="33"/>
      <c r="AG1376" s="33"/>
      <c r="AH1376" s="33"/>
      <c r="AI1376" s="2"/>
      <c r="AK1376" s="3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  <c r="AY1376" s="2"/>
      <c r="AZ1376" s="2"/>
      <c r="BA1376" s="2"/>
      <c r="BB1376" s="2"/>
      <c r="BC1376" s="2"/>
      <c r="BD1376" s="2"/>
      <c r="BE1376" s="2"/>
      <c r="BF1376" s="2"/>
      <c r="BG1376" s="2"/>
      <c r="BH1376" s="2"/>
      <c r="BI1376" s="2"/>
      <c r="BJ1376" s="2"/>
      <c r="BK1376" s="48"/>
      <c r="BL1376" s="3"/>
      <c r="BM1376" s="2"/>
      <c r="BN1376" s="2"/>
      <c r="BO1376" s="2"/>
      <c r="BP1376" s="2"/>
      <c r="BQ1376" s="2"/>
      <c r="BR1376" s="2"/>
      <c r="BS1376" s="2"/>
      <c r="BT1376" s="2"/>
      <c r="BU1376" s="2"/>
      <c r="BV1376" s="2"/>
      <c r="BW1376" s="2"/>
      <c r="BX1376" s="2"/>
      <c r="BY1376" s="2"/>
      <c r="BZ1376" s="2"/>
      <c r="CA1376" s="2"/>
      <c r="CB1376" s="2"/>
      <c r="CC1376" s="2"/>
      <c r="CD1376" s="2"/>
      <c r="CE1376" s="2"/>
      <c r="CF1376" s="2"/>
      <c r="CG1376" s="2"/>
      <c r="CH1376" s="2"/>
      <c r="CI1376" s="2"/>
      <c r="CJ1376" s="2"/>
      <c r="CK1376" s="2"/>
    </row>
    <row r="1377" spans="1:89" ht="12.75" customHeight="1" x14ac:dyDescent="0.35">
      <c r="A1377" s="15">
        <f t="shared" ref="A1377:A1440" si="94">J1377</f>
        <v>44354</v>
      </c>
      <c r="B1377" s="107">
        <v>15640248</v>
      </c>
      <c r="C1377" s="4">
        <f t="shared" ref="C1377:C1440" si="95">B1377/H1377</f>
        <v>651677</v>
      </c>
      <c r="D1377">
        <f t="shared" ref="D1377:D1440" si="96">YEAR(J1377)</f>
        <v>2021</v>
      </c>
      <c r="E1377">
        <f t="shared" ref="E1377:E1440" si="97">MONTH(J1377)</f>
        <v>6</v>
      </c>
      <c r="F1377" s="33">
        <v>10190</v>
      </c>
      <c r="G1377" s="33" t="s">
        <v>29</v>
      </c>
      <c r="H1377" s="33">
        <v>24</v>
      </c>
      <c r="I1377" s="33" t="s">
        <v>74</v>
      </c>
      <c r="J1377" s="34">
        <v>44354</v>
      </c>
      <c r="K1377" s="33"/>
      <c r="L1377" s="33"/>
      <c r="M1377" s="33"/>
      <c r="N1377" s="33"/>
      <c r="O1377" s="33"/>
      <c r="P1377" s="33"/>
      <c r="Q1377" s="33"/>
      <c r="R1377" s="33"/>
      <c r="S1377" s="33"/>
      <c r="T1377" s="33"/>
      <c r="U1377" s="33"/>
      <c r="V1377" s="33"/>
      <c r="W1377" s="33"/>
      <c r="X1377" s="33"/>
      <c r="Y1377" s="33"/>
      <c r="Z1377" s="33"/>
      <c r="AA1377" s="33"/>
      <c r="AB1377" s="33"/>
      <c r="AC1377" s="33"/>
      <c r="AD1377" s="33"/>
      <c r="AE1377" s="33"/>
      <c r="AF1377" s="33"/>
      <c r="AG1377" s="33"/>
      <c r="AH1377" s="33"/>
      <c r="AI1377" s="2"/>
      <c r="AK1377" s="3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  <c r="AY1377" s="2"/>
      <c r="AZ1377" s="2"/>
      <c r="BA1377" s="2"/>
      <c r="BB1377" s="2"/>
      <c r="BC1377" s="2"/>
      <c r="BD1377" s="2"/>
      <c r="BE1377" s="2"/>
      <c r="BF1377" s="2"/>
      <c r="BG1377" s="2"/>
      <c r="BH1377" s="2"/>
      <c r="BI1377" s="2"/>
      <c r="BJ1377" s="2"/>
      <c r="BK1377" s="48"/>
      <c r="BL1377" s="3"/>
      <c r="BM1377" s="2"/>
      <c r="BN1377" s="2"/>
      <c r="BO1377" s="2"/>
      <c r="BP1377" s="2"/>
      <c r="BQ1377" s="2"/>
      <c r="BR1377" s="2"/>
      <c r="BS1377" s="2"/>
      <c r="BT1377" s="2"/>
      <c r="BU1377" s="2"/>
      <c r="BV1377" s="2"/>
      <c r="BW1377" s="2"/>
      <c r="BX1377" s="2"/>
      <c r="BY1377" s="2"/>
      <c r="BZ1377" s="2"/>
      <c r="CA1377" s="2"/>
      <c r="CB1377" s="2"/>
      <c r="CC1377" s="2"/>
      <c r="CD1377" s="2"/>
      <c r="CE1377" s="2"/>
      <c r="CF1377" s="2"/>
      <c r="CG1377" s="2"/>
      <c r="CH1377" s="2"/>
      <c r="CI1377" s="2"/>
      <c r="CJ1377" s="2"/>
      <c r="CK1377" s="2"/>
    </row>
    <row r="1378" spans="1:89" ht="12.75" customHeight="1" x14ac:dyDescent="0.35">
      <c r="A1378" s="15">
        <f t="shared" si="94"/>
        <v>44355</v>
      </c>
      <c r="B1378" s="107">
        <v>16015609</v>
      </c>
      <c r="C1378" s="4">
        <f t="shared" si="95"/>
        <v>667317.04166666663</v>
      </c>
      <c r="D1378">
        <f t="shared" si="96"/>
        <v>2021</v>
      </c>
      <c r="E1378">
        <f t="shared" si="97"/>
        <v>6</v>
      </c>
      <c r="F1378" s="33">
        <v>10190</v>
      </c>
      <c r="G1378" s="33" t="s">
        <v>29</v>
      </c>
      <c r="H1378" s="33">
        <v>24</v>
      </c>
      <c r="I1378" s="33" t="s">
        <v>74</v>
      </c>
      <c r="J1378" s="34">
        <v>44355</v>
      </c>
      <c r="K1378" s="33"/>
      <c r="L1378" s="33"/>
      <c r="M1378" s="33"/>
      <c r="N1378" s="33"/>
      <c r="O1378" s="33"/>
      <c r="P1378" s="33"/>
      <c r="Q1378" s="33"/>
      <c r="R1378" s="33"/>
      <c r="S1378" s="33"/>
      <c r="T1378" s="33"/>
      <c r="U1378" s="33"/>
      <c r="V1378" s="33"/>
      <c r="W1378" s="33"/>
      <c r="X1378" s="33"/>
      <c r="Y1378" s="33"/>
      <c r="Z1378" s="33"/>
      <c r="AA1378" s="33"/>
      <c r="AB1378" s="33"/>
      <c r="AC1378" s="33"/>
      <c r="AD1378" s="33"/>
      <c r="AE1378" s="33"/>
      <c r="AF1378" s="33"/>
      <c r="AG1378" s="33"/>
      <c r="AH1378" s="33"/>
      <c r="AI1378" s="2"/>
      <c r="AK1378" s="3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  <c r="AY1378" s="2"/>
      <c r="AZ1378" s="2"/>
      <c r="BA1378" s="2"/>
      <c r="BB1378" s="2"/>
      <c r="BC1378" s="2"/>
      <c r="BD1378" s="2"/>
      <c r="BE1378" s="2"/>
      <c r="BF1378" s="2"/>
      <c r="BG1378" s="2"/>
      <c r="BH1378" s="2"/>
      <c r="BI1378" s="2"/>
      <c r="BJ1378" s="2"/>
      <c r="BK1378" s="48"/>
      <c r="BL1378" s="3"/>
      <c r="BM1378" s="2"/>
      <c r="BN1378" s="2"/>
      <c r="BO1378" s="2"/>
      <c r="BP1378" s="2"/>
      <c r="BQ1378" s="2"/>
      <c r="BR1378" s="2"/>
      <c r="BS1378" s="2"/>
      <c r="BT1378" s="2"/>
      <c r="BU1378" s="2"/>
      <c r="BV1378" s="2"/>
      <c r="BW1378" s="2"/>
      <c r="BX1378" s="2"/>
      <c r="BY1378" s="2"/>
      <c r="BZ1378" s="2"/>
      <c r="CA1378" s="2"/>
      <c r="CB1378" s="2"/>
      <c r="CC1378" s="2"/>
      <c r="CD1378" s="2"/>
      <c r="CE1378" s="2"/>
      <c r="CF1378" s="2"/>
      <c r="CG1378" s="2"/>
      <c r="CH1378" s="2"/>
      <c r="CI1378" s="2"/>
      <c r="CJ1378" s="2"/>
      <c r="CK1378" s="2"/>
    </row>
    <row r="1379" spans="1:89" ht="12.75" customHeight="1" x14ac:dyDescent="0.35">
      <c r="A1379" s="15">
        <f t="shared" si="94"/>
        <v>44356</v>
      </c>
      <c r="B1379" s="107">
        <v>16172710</v>
      </c>
      <c r="C1379" s="4">
        <f t="shared" si="95"/>
        <v>673862.91666666663</v>
      </c>
      <c r="D1379">
        <f t="shared" si="96"/>
        <v>2021</v>
      </c>
      <c r="E1379">
        <f t="shared" si="97"/>
        <v>6</v>
      </c>
      <c r="F1379" s="33">
        <v>10190</v>
      </c>
      <c r="G1379" s="33" t="s">
        <v>29</v>
      </c>
      <c r="H1379" s="33">
        <v>24</v>
      </c>
      <c r="I1379" s="33" t="s">
        <v>74</v>
      </c>
      <c r="J1379" s="34">
        <v>44356</v>
      </c>
      <c r="K1379" s="33"/>
      <c r="L1379" s="33"/>
      <c r="M1379" s="33"/>
      <c r="N1379" s="33"/>
      <c r="O1379" s="33"/>
      <c r="P1379" s="33"/>
      <c r="Q1379" s="33"/>
      <c r="R1379" s="33"/>
      <c r="S1379" s="33"/>
      <c r="T1379" s="33"/>
      <c r="U1379" s="33"/>
      <c r="V1379" s="33"/>
      <c r="W1379" s="33"/>
      <c r="X1379" s="33"/>
      <c r="Y1379" s="33"/>
      <c r="Z1379" s="33"/>
      <c r="AA1379" s="33"/>
      <c r="AB1379" s="33"/>
      <c r="AC1379" s="33"/>
      <c r="AD1379" s="33"/>
      <c r="AE1379" s="33"/>
      <c r="AF1379" s="33"/>
      <c r="AG1379" s="33"/>
      <c r="AH1379" s="33"/>
      <c r="AI1379" s="2"/>
      <c r="AK1379" s="3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  <c r="AY1379" s="2"/>
      <c r="AZ1379" s="2"/>
      <c r="BA1379" s="2"/>
      <c r="BB1379" s="2"/>
      <c r="BC1379" s="2"/>
      <c r="BD1379" s="2"/>
      <c r="BE1379" s="2"/>
      <c r="BF1379" s="2"/>
      <c r="BG1379" s="2"/>
      <c r="BH1379" s="2"/>
      <c r="BI1379" s="2"/>
      <c r="BJ1379" s="2"/>
      <c r="BK1379" s="48"/>
      <c r="BL1379" s="3"/>
      <c r="BM1379" s="2"/>
      <c r="BN1379" s="2"/>
      <c r="BO1379" s="2"/>
      <c r="BP1379" s="2"/>
      <c r="BQ1379" s="2"/>
      <c r="BR1379" s="2"/>
      <c r="BS1379" s="2"/>
      <c r="BT1379" s="2"/>
      <c r="BU1379" s="2"/>
      <c r="BV1379" s="2"/>
      <c r="BW1379" s="2"/>
      <c r="BX1379" s="2"/>
      <c r="BY1379" s="2"/>
      <c r="BZ1379" s="2"/>
      <c r="CA1379" s="2"/>
      <c r="CB1379" s="2"/>
      <c r="CC1379" s="2"/>
      <c r="CD1379" s="2"/>
      <c r="CE1379" s="2"/>
      <c r="CF1379" s="2"/>
      <c r="CG1379" s="2"/>
      <c r="CH1379" s="2"/>
      <c r="CI1379" s="2"/>
      <c r="CJ1379" s="2"/>
      <c r="CK1379" s="2"/>
    </row>
    <row r="1380" spans="1:89" ht="12.75" customHeight="1" x14ac:dyDescent="0.35">
      <c r="A1380" s="15">
        <f t="shared" si="94"/>
        <v>44357</v>
      </c>
      <c r="B1380" s="107">
        <v>16314976</v>
      </c>
      <c r="C1380" s="4">
        <f t="shared" si="95"/>
        <v>679790.66666666663</v>
      </c>
      <c r="D1380">
        <f t="shared" si="96"/>
        <v>2021</v>
      </c>
      <c r="E1380">
        <f t="shared" si="97"/>
        <v>6</v>
      </c>
      <c r="F1380" s="33">
        <v>10190</v>
      </c>
      <c r="G1380" s="33" t="s">
        <v>29</v>
      </c>
      <c r="H1380" s="33">
        <v>24</v>
      </c>
      <c r="I1380" s="33" t="s">
        <v>74</v>
      </c>
      <c r="J1380" s="34">
        <v>44357</v>
      </c>
      <c r="K1380" s="33"/>
      <c r="L1380" s="33"/>
      <c r="M1380" s="33"/>
      <c r="N1380" s="33"/>
      <c r="O1380" s="33"/>
      <c r="P1380" s="33"/>
      <c r="Q1380" s="33"/>
      <c r="R1380" s="33"/>
      <c r="S1380" s="33"/>
      <c r="T1380" s="33"/>
      <c r="U1380" s="33"/>
      <c r="V1380" s="33"/>
      <c r="W1380" s="33"/>
      <c r="X1380" s="33"/>
      <c r="Y1380" s="33"/>
      <c r="Z1380" s="33"/>
      <c r="AA1380" s="33"/>
      <c r="AB1380" s="33"/>
      <c r="AC1380" s="33"/>
      <c r="AD1380" s="33"/>
      <c r="AE1380" s="33"/>
      <c r="AF1380" s="33"/>
      <c r="AG1380" s="33"/>
      <c r="AH1380" s="33"/>
      <c r="AI1380" s="2"/>
      <c r="AK1380" s="3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  <c r="AY1380" s="2"/>
      <c r="AZ1380" s="2"/>
      <c r="BA1380" s="2"/>
      <c r="BB1380" s="2"/>
      <c r="BC1380" s="2"/>
      <c r="BD1380" s="2"/>
      <c r="BE1380" s="2"/>
      <c r="BF1380" s="2"/>
      <c r="BG1380" s="2"/>
      <c r="BH1380" s="2"/>
      <c r="BI1380" s="2"/>
      <c r="BJ1380" s="2"/>
      <c r="BK1380" s="48"/>
      <c r="BL1380" s="3"/>
      <c r="BM1380" s="2"/>
      <c r="BN1380" s="2"/>
      <c r="BO1380" s="2"/>
      <c r="BP1380" s="2"/>
      <c r="BQ1380" s="2"/>
      <c r="BR1380" s="2"/>
      <c r="BS1380" s="2"/>
      <c r="BT1380" s="2"/>
      <c r="BU1380" s="2"/>
      <c r="BV1380" s="2"/>
      <c r="BW1380" s="2"/>
      <c r="BX1380" s="2"/>
      <c r="BY1380" s="2"/>
      <c r="BZ1380" s="2"/>
      <c r="CA1380" s="2"/>
      <c r="CB1380" s="2"/>
      <c r="CC1380" s="2"/>
      <c r="CD1380" s="2"/>
      <c r="CE1380" s="2"/>
      <c r="CF1380" s="2"/>
      <c r="CG1380" s="2"/>
      <c r="CH1380" s="2"/>
      <c r="CI1380" s="2"/>
      <c r="CJ1380" s="2"/>
      <c r="CK1380" s="2"/>
    </row>
    <row r="1381" spans="1:89" ht="12.75" customHeight="1" x14ac:dyDescent="0.35">
      <c r="A1381" s="15">
        <f t="shared" si="94"/>
        <v>44358</v>
      </c>
      <c r="B1381" s="107">
        <v>16110421</v>
      </c>
      <c r="C1381" s="4">
        <f t="shared" si="95"/>
        <v>671267.54166666663</v>
      </c>
      <c r="D1381">
        <f t="shared" si="96"/>
        <v>2021</v>
      </c>
      <c r="E1381">
        <f t="shared" si="97"/>
        <v>6</v>
      </c>
      <c r="F1381" s="33">
        <v>10190</v>
      </c>
      <c r="G1381" s="33" t="s">
        <v>29</v>
      </c>
      <c r="H1381" s="33">
        <v>24</v>
      </c>
      <c r="I1381" s="33" t="s">
        <v>74</v>
      </c>
      <c r="J1381" s="34">
        <v>44358</v>
      </c>
      <c r="K1381" s="33"/>
      <c r="L1381" s="33"/>
      <c r="M1381" s="33"/>
      <c r="N1381" s="33"/>
      <c r="O1381" s="33"/>
      <c r="P1381" s="33"/>
      <c r="Q1381" s="33"/>
      <c r="R1381" s="33"/>
      <c r="S1381" s="33"/>
      <c r="T1381" s="33"/>
      <c r="U1381" s="33"/>
      <c r="V1381" s="33"/>
      <c r="W1381" s="33"/>
      <c r="X1381" s="33"/>
      <c r="Y1381" s="33"/>
      <c r="Z1381" s="33"/>
      <c r="AA1381" s="33"/>
      <c r="AB1381" s="33"/>
      <c r="AC1381" s="33"/>
      <c r="AD1381" s="33"/>
      <c r="AE1381" s="33"/>
      <c r="AF1381" s="33"/>
      <c r="AG1381" s="33"/>
      <c r="AH1381" s="33"/>
      <c r="AI1381" s="2"/>
      <c r="AK1381" s="3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  <c r="AY1381" s="2"/>
      <c r="AZ1381" s="2"/>
      <c r="BA1381" s="2"/>
      <c r="BB1381" s="2"/>
      <c r="BC1381" s="2"/>
      <c r="BD1381" s="2"/>
      <c r="BE1381" s="2"/>
      <c r="BF1381" s="2"/>
      <c r="BG1381" s="2"/>
      <c r="BH1381" s="2"/>
      <c r="BI1381" s="2"/>
      <c r="BJ1381" s="2"/>
      <c r="BK1381" s="48"/>
      <c r="BL1381" s="3"/>
      <c r="BM1381" s="2"/>
      <c r="BN1381" s="2"/>
      <c r="BO1381" s="2"/>
      <c r="BP1381" s="2"/>
      <c r="BQ1381" s="2"/>
      <c r="BR1381" s="2"/>
      <c r="BS1381" s="2"/>
      <c r="BT1381" s="2"/>
      <c r="BU1381" s="2"/>
      <c r="BV1381" s="2"/>
      <c r="BW1381" s="2"/>
      <c r="BX1381" s="2"/>
      <c r="BY1381" s="2"/>
      <c r="BZ1381" s="2"/>
      <c r="CA1381" s="2"/>
      <c r="CB1381" s="2"/>
      <c r="CC1381" s="2"/>
      <c r="CD1381" s="2"/>
      <c r="CE1381" s="2"/>
      <c r="CF1381" s="2"/>
      <c r="CG1381" s="2"/>
      <c r="CH1381" s="2"/>
      <c r="CI1381" s="2"/>
      <c r="CJ1381" s="2"/>
      <c r="CK1381" s="2"/>
    </row>
    <row r="1382" spans="1:89" ht="12.75" customHeight="1" x14ac:dyDescent="0.35">
      <c r="A1382" s="15">
        <f t="shared" si="94"/>
        <v>44359</v>
      </c>
      <c r="B1382" s="107">
        <v>15739271</v>
      </c>
      <c r="C1382" s="4">
        <f t="shared" si="95"/>
        <v>655802.95833333337</v>
      </c>
      <c r="D1382">
        <f t="shared" si="96"/>
        <v>2021</v>
      </c>
      <c r="E1382">
        <f t="shared" si="97"/>
        <v>6</v>
      </c>
      <c r="F1382" s="33">
        <v>10190</v>
      </c>
      <c r="G1382" s="33" t="s">
        <v>29</v>
      </c>
      <c r="H1382" s="33">
        <v>24</v>
      </c>
      <c r="I1382" s="33" t="s">
        <v>74</v>
      </c>
      <c r="J1382" s="34">
        <v>44359</v>
      </c>
      <c r="K1382" s="33"/>
      <c r="L1382" s="33"/>
      <c r="M1382" s="33"/>
      <c r="N1382" s="33"/>
      <c r="O1382" s="33"/>
      <c r="P1382" s="33"/>
      <c r="Q1382" s="33"/>
      <c r="R1382" s="33"/>
      <c r="S1382" s="33"/>
      <c r="T1382" s="33"/>
      <c r="U1382" s="33"/>
      <c r="V1382" s="33"/>
      <c r="W1382" s="33"/>
      <c r="X1382" s="33"/>
      <c r="Y1382" s="33"/>
      <c r="Z1382" s="33"/>
      <c r="AA1382" s="33"/>
      <c r="AB1382" s="33"/>
      <c r="AC1382" s="33"/>
      <c r="AD1382" s="33"/>
      <c r="AE1382" s="33"/>
      <c r="AF1382" s="33"/>
      <c r="AG1382" s="33"/>
      <c r="AH1382" s="33"/>
      <c r="AI1382" s="2"/>
      <c r="AK1382" s="3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  <c r="AY1382" s="2"/>
      <c r="AZ1382" s="2"/>
      <c r="BA1382" s="2"/>
      <c r="BB1382" s="2"/>
      <c r="BC1382" s="2"/>
      <c r="BD1382" s="2"/>
      <c r="BE1382" s="2"/>
      <c r="BF1382" s="2"/>
      <c r="BG1382" s="2"/>
      <c r="BH1382" s="2"/>
      <c r="BI1382" s="2"/>
      <c r="BJ1382" s="2"/>
      <c r="BK1382" s="48"/>
      <c r="BL1382" s="3"/>
      <c r="BM1382" s="2"/>
      <c r="BN1382" s="2"/>
      <c r="BO1382" s="2"/>
      <c r="BP1382" s="2"/>
      <c r="BQ1382" s="2"/>
      <c r="BR1382" s="2"/>
      <c r="BS1382" s="2"/>
      <c r="BT1382" s="2"/>
      <c r="BU1382" s="2"/>
      <c r="BV1382" s="2"/>
      <c r="BW1382" s="2"/>
      <c r="BX1382" s="2"/>
      <c r="BY1382" s="2"/>
      <c r="BZ1382" s="2"/>
      <c r="CA1382" s="2"/>
      <c r="CB1382" s="2"/>
      <c r="CC1382" s="2"/>
      <c r="CD1382" s="2"/>
      <c r="CE1382" s="2"/>
      <c r="CF1382" s="2"/>
      <c r="CG1382" s="2"/>
      <c r="CH1382" s="2"/>
      <c r="CI1382" s="2"/>
      <c r="CJ1382" s="2"/>
      <c r="CK1382" s="2"/>
    </row>
    <row r="1383" spans="1:89" ht="12.75" customHeight="1" x14ac:dyDescent="0.35">
      <c r="A1383" s="15">
        <f t="shared" si="94"/>
        <v>44360</v>
      </c>
      <c r="B1383" s="107">
        <v>15772169</v>
      </c>
      <c r="C1383" s="4">
        <f t="shared" si="95"/>
        <v>657173.70833333337</v>
      </c>
      <c r="D1383">
        <f t="shared" si="96"/>
        <v>2021</v>
      </c>
      <c r="E1383">
        <f t="shared" si="97"/>
        <v>6</v>
      </c>
      <c r="F1383" s="33">
        <v>10190</v>
      </c>
      <c r="G1383" s="33" t="s">
        <v>29</v>
      </c>
      <c r="H1383" s="33">
        <v>24</v>
      </c>
      <c r="I1383" s="33" t="s">
        <v>74</v>
      </c>
      <c r="J1383" s="34">
        <v>44360</v>
      </c>
      <c r="K1383" s="33"/>
      <c r="L1383" s="33"/>
      <c r="M1383" s="33"/>
      <c r="N1383" s="33"/>
      <c r="O1383" s="33"/>
      <c r="P1383" s="33"/>
      <c r="Q1383" s="33"/>
      <c r="R1383" s="33"/>
      <c r="S1383" s="33"/>
      <c r="T1383" s="33"/>
      <c r="U1383" s="33"/>
      <c r="V1383" s="33"/>
      <c r="W1383" s="33"/>
      <c r="X1383" s="33"/>
      <c r="Y1383" s="33"/>
      <c r="Z1383" s="33"/>
      <c r="AA1383" s="33"/>
      <c r="AB1383" s="33"/>
      <c r="AC1383" s="33"/>
      <c r="AD1383" s="33"/>
      <c r="AE1383" s="33"/>
      <c r="AF1383" s="33"/>
      <c r="AG1383" s="33"/>
      <c r="AH1383" s="33"/>
      <c r="AI1383" s="2"/>
      <c r="AK1383" s="3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  <c r="AY1383" s="2"/>
      <c r="AZ1383" s="2"/>
      <c r="BA1383" s="2"/>
      <c r="BB1383" s="2"/>
      <c r="BC1383" s="2"/>
      <c r="BD1383" s="2"/>
      <c r="BE1383" s="2"/>
      <c r="BF1383" s="2"/>
      <c r="BG1383" s="2"/>
      <c r="BH1383" s="2"/>
      <c r="BI1383" s="2"/>
      <c r="BJ1383" s="2"/>
      <c r="BK1383" s="48"/>
      <c r="BL1383" s="3"/>
      <c r="BM1383" s="2"/>
      <c r="BN1383" s="2"/>
      <c r="BO1383" s="2"/>
      <c r="BP1383" s="2"/>
      <c r="BQ1383" s="2"/>
      <c r="BR1383" s="2"/>
      <c r="BS1383" s="2"/>
      <c r="BT1383" s="2"/>
      <c r="BU1383" s="2"/>
      <c r="BV1383" s="2"/>
      <c r="BW1383" s="2"/>
      <c r="BX1383" s="2"/>
      <c r="BY1383" s="2"/>
      <c r="BZ1383" s="2"/>
      <c r="CA1383" s="2"/>
      <c r="CB1383" s="2"/>
      <c r="CC1383" s="2"/>
      <c r="CD1383" s="2"/>
      <c r="CE1383" s="2"/>
      <c r="CF1383" s="2"/>
      <c r="CG1383" s="2"/>
      <c r="CH1383" s="2"/>
      <c r="CI1383" s="2"/>
      <c r="CJ1383" s="2"/>
      <c r="CK1383" s="2"/>
    </row>
    <row r="1384" spans="1:89" ht="12.75" customHeight="1" x14ac:dyDescent="0.35">
      <c r="A1384" s="15">
        <f t="shared" si="94"/>
        <v>44361</v>
      </c>
      <c r="B1384" s="107">
        <v>16571732</v>
      </c>
      <c r="C1384" s="4">
        <f t="shared" si="95"/>
        <v>690488.83333333337</v>
      </c>
      <c r="D1384">
        <f t="shared" si="96"/>
        <v>2021</v>
      </c>
      <c r="E1384">
        <f t="shared" si="97"/>
        <v>6</v>
      </c>
      <c r="F1384" s="33">
        <v>10190</v>
      </c>
      <c r="G1384" s="33" t="s">
        <v>29</v>
      </c>
      <c r="H1384" s="33">
        <v>24</v>
      </c>
      <c r="I1384" s="33" t="s">
        <v>74</v>
      </c>
      <c r="J1384" s="34">
        <v>44361</v>
      </c>
      <c r="K1384" s="33"/>
      <c r="L1384" s="33"/>
      <c r="M1384" s="33"/>
      <c r="N1384" s="33"/>
      <c r="O1384" s="33"/>
      <c r="P1384" s="33"/>
      <c r="Q1384" s="33"/>
      <c r="R1384" s="33"/>
      <c r="S1384" s="33"/>
      <c r="T1384" s="33"/>
      <c r="U1384" s="33"/>
      <c r="V1384" s="33"/>
      <c r="W1384" s="33"/>
      <c r="X1384" s="33"/>
      <c r="Y1384" s="33"/>
      <c r="Z1384" s="33"/>
      <c r="AA1384" s="33"/>
      <c r="AB1384" s="33"/>
      <c r="AC1384" s="33"/>
      <c r="AD1384" s="33"/>
      <c r="AE1384" s="33"/>
      <c r="AF1384" s="33"/>
      <c r="AG1384" s="33"/>
      <c r="AH1384" s="33"/>
      <c r="AI1384" s="2"/>
      <c r="AK1384" s="3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  <c r="AY1384" s="2"/>
      <c r="AZ1384" s="2"/>
      <c r="BA1384" s="2"/>
      <c r="BB1384" s="2"/>
      <c r="BC1384" s="2"/>
      <c r="BD1384" s="2"/>
      <c r="BE1384" s="2"/>
      <c r="BF1384" s="2"/>
      <c r="BG1384" s="2"/>
      <c r="BH1384" s="2"/>
      <c r="BI1384" s="2"/>
      <c r="BJ1384" s="2"/>
      <c r="BK1384" s="48"/>
      <c r="BL1384" s="3"/>
      <c r="BM1384" s="2"/>
      <c r="BN1384" s="2"/>
      <c r="BO1384" s="2"/>
      <c r="BP1384" s="2"/>
      <c r="BQ1384" s="2"/>
      <c r="BR1384" s="2"/>
      <c r="BS1384" s="2"/>
      <c r="BT1384" s="2"/>
      <c r="BU1384" s="2"/>
      <c r="BV1384" s="2"/>
      <c r="BW1384" s="2"/>
      <c r="BX1384" s="2"/>
      <c r="BY1384" s="2"/>
      <c r="BZ1384" s="2"/>
      <c r="CA1384" s="2"/>
      <c r="CB1384" s="2"/>
      <c r="CC1384" s="2"/>
      <c r="CD1384" s="2"/>
      <c r="CE1384" s="2"/>
      <c r="CF1384" s="2"/>
      <c r="CG1384" s="2"/>
      <c r="CH1384" s="2"/>
      <c r="CI1384" s="2"/>
      <c r="CJ1384" s="2"/>
      <c r="CK1384" s="2"/>
    </row>
    <row r="1385" spans="1:89" ht="12.75" customHeight="1" x14ac:dyDescent="0.35">
      <c r="A1385" s="15">
        <f t="shared" si="94"/>
        <v>44362</v>
      </c>
      <c r="B1385" s="107">
        <v>16376835</v>
      </c>
      <c r="C1385" s="4">
        <f t="shared" si="95"/>
        <v>682368.125</v>
      </c>
      <c r="D1385">
        <f t="shared" si="96"/>
        <v>2021</v>
      </c>
      <c r="E1385">
        <f t="shared" si="97"/>
        <v>6</v>
      </c>
      <c r="F1385" s="33">
        <v>10190</v>
      </c>
      <c r="G1385" s="33" t="s">
        <v>29</v>
      </c>
      <c r="H1385" s="33">
        <v>24</v>
      </c>
      <c r="I1385" s="33" t="s">
        <v>74</v>
      </c>
      <c r="J1385" s="34">
        <v>44362</v>
      </c>
      <c r="K1385" s="33"/>
      <c r="L1385" s="33"/>
      <c r="M1385" s="33"/>
      <c r="N1385" s="33"/>
      <c r="O1385" s="33"/>
      <c r="P1385" s="33"/>
      <c r="Q1385" s="33"/>
      <c r="R1385" s="33"/>
      <c r="S1385" s="33"/>
      <c r="T1385" s="33"/>
      <c r="U1385" s="33"/>
      <c r="V1385" s="33"/>
      <c r="W1385" s="33"/>
      <c r="X1385" s="33"/>
      <c r="Y1385" s="33"/>
      <c r="Z1385" s="33"/>
      <c r="AA1385" s="33"/>
      <c r="AB1385" s="33"/>
      <c r="AC1385" s="33"/>
      <c r="AD1385" s="33"/>
      <c r="AE1385" s="33"/>
      <c r="AF1385" s="33"/>
      <c r="AG1385" s="33"/>
      <c r="AH1385" s="33"/>
      <c r="AI1385" s="2"/>
      <c r="AK1385" s="3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  <c r="AY1385" s="2"/>
      <c r="AZ1385" s="2"/>
      <c r="BA1385" s="2"/>
      <c r="BB1385" s="2"/>
      <c r="BC1385" s="2"/>
      <c r="BD1385" s="2"/>
      <c r="BE1385" s="2"/>
      <c r="BF1385" s="2"/>
      <c r="BG1385" s="2"/>
      <c r="BH1385" s="2"/>
      <c r="BI1385" s="2"/>
      <c r="BJ1385" s="2"/>
      <c r="BK1385" s="48"/>
      <c r="BL1385" s="3"/>
      <c r="BM1385" s="2"/>
      <c r="BN1385" s="2"/>
      <c r="BO1385" s="2"/>
      <c r="BP1385" s="2"/>
      <c r="BQ1385" s="2"/>
      <c r="BR1385" s="2"/>
      <c r="BS1385" s="2"/>
      <c r="BT1385" s="2"/>
      <c r="BU1385" s="2"/>
      <c r="BV1385" s="2"/>
      <c r="BW1385" s="2"/>
      <c r="BX1385" s="2"/>
      <c r="BY1385" s="2"/>
      <c r="BZ1385" s="2"/>
      <c r="CA1385" s="2"/>
      <c r="CB1385" s="2"/>
      <c r="CC1385" s="2"/>
      <c r="CD1385" s="2"/>
      <c r="CE1385" s="2"/>
      <c r="CF1385" s="2"/>
      <c r="CG1385" s="2"/>
      <c r="CH1385" s="2"/>
      <c r="CI1385" s="2"/>
      <c r="CJ1385" s="2"/>
      <c r="CK1385" s="2"/>
    </row>
    <row r="1386" spans="1:89" ht="12.75" customHeight="1" x14ac:dyDescent="0.35">
      <c r="A1386" s="15">
        <f t="shared" si="94"/>
        <v>44363</v>
      </c>
      <c r="B1386" s="107">
        <v>16597919.999999998</v>
      </c>
      <c r="C1386" s="4">
        <f t="shared" si="95"/>
        <v>691579.99999999988</v>
      </c>
      <c r="D1386">
        <f t="shared" si="96"/>
        <v>2021</v>
      </c>
      <c r="E1386">
        <f t="shared" si="97"/>
        <v>6</v>
      </c>
      <c r="F1386" s="33">
        <v>10190</v>
      </c>
      <c r="G1386" s="33" t="s">
        <v>29</v>
      </c>
      <c r="H1386" s="33">
        <v>24</v>
      </c>
      <c r="I1386" s="33" t="s">
        <v>74</v>
      </c>
      <c r="J1386" s="34">
        <v>44363</v>
      </c>
      <c r="K1386" s="33"/>
      <c r="L1386" s="33"/>
      <c r="M1386" s="33"/>
      <c r="N1386" s="33"/>
      <c r="O1386" s="33"/>
      <c r="P1386" s="33"/>
      <c r="Q1386" s="33"/>
      <c r="R1386" s="33"/>
      <c r="S1386" s="33"/>
      <c r="T1386" s="33"/>
      <c r="U1386" s="33"/>
      <c r="V1386" s="33"/>
      <c r="W1386" s="33"/>
      <c r="X1386" s="33"/>
      <c r="Y1386" s="33"/>
      <c r="Z1386" s="33"/>
      <c r="AA1386" s="33"/>
      <c r="AB1386" s="33"/>
      <c r="AC1386" s="33"/>
      <c r="AD1386" s="33"/>
      <c r="AE1386" s="33"/>
      <c r="AF1386" s="33"/>
      <c r="AG1386" s="33"/>
      <c r="AH1386" s="33"/>
      <c r="AI1386" s="2"/>
      <c r="AK1386" s="3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  <c r="AY1386" s="2"/>
      <c r="AZ1386" s="2"/>
      <c r="BA1386" s="2"/>
      <c r="BB1386" s="2"/>
      <c r="BC1386" s="2"/>
      <c r="BD1386" s="2"/>
      <c r="BE1386" s="2"/>
      <c r="BF1386" s="2"/>
      <c r="BG1386" s="2"/>
      <c r="BH1386" s="2"/>
      <c r="BI1386" s="2"/>
      <c r="BJ1386" s="2"/>
      <c r="BK1386" s="48"/>
      <c r="BL1386" s="3"/>
      <c r="BM1386" s="2"/>
      <c r="BN1386" s="2"/>
      <c r="BO1386" s="2"/>
      <c r="BP1386" s="2"/>
      <c r="BQ1386" s="2"/>
      <c r="BR1386" s="2"/>
      <c r="BS1386" s="2"/>
      <c r="BT1386" s="2"/>
      <c r="BU1386" s="2"/>
      <c r="BV1386" s="2"/>
      <c r="BW1386" s="2"/>
      <c r="BX1386" s="2"/>
      <c r="BY1386" s="2"/>
      <c r="BZ1386" s="2"/>
      <c r="CA1386" s="2"/>
      <c r="CB1386" s="2"/>
      <c r="CC1386" s="2"/>
      <c r="CD1386" s="2"/>
      <c r="CE1386" s="2"/>
      <c r="CF1386" s="2"/>
      <c r="CG1386" s="2"/>
      <c r="CH1386" s="2"/>
      <c r="CI1386" s="2"/>
      <c r="CJ1386" s="2"/>
      <c r="CK1386" s="2"/>
    </row>
    <row r="1387" spans="1:89" ht="12.75" customHeight="1" x14ac:dyDescent="0.35">
      <c r="A1387" s="15">
        <f t="shared" si="94"/>
        <v>44364</v>
      </c>
      <c r="B1387" s="107">
        <v>17075667</v>
      </c>
      <c r="C1387" s="4">
        <f t="shared" si="95"/>
        <v>711486.125</v>
      </c>
      <c r="D1387">
        <f t="shared" si="96"/>
        <v>2021</v>
      </c>
      <c r="E1387">
        <f t="shared" si="97"/>
        <v>6</v>
      </c>
      <c r="F1387" s="33">
        <v>10190</v>
      </c>
      <c r="G1387" s="33" t="s">
        <v>29</v>
      </c>
      <c r="H1387" s="33">
        <v>24</v>
      </c>
      <c r="I1387" s="33" t="s">
        <v>74</v>
      </c>
      <c r="J1387" s="34">
        <v>44364</v>
      </c>
      <c r="K1387" s="33"/>
      <c r="L1387" s="33"/>
      <c r="M1387" s="33"/>
      <c r="N1387" s="33"/>
      <c r="O1387" s="33"/>
      <c r="P1387" s="33"/>
      <c r="Q1387" s="33"/>
      <c r="R1387" s="33"/>
      <c r="S1387" s="33"/>
      <c r="T1387" s="33"/>
      <c r="U1387" s="33"/>
      <c r="V1387" s="33"/>
      <c r="W1387" s="33"/>
      <c r="X1387" s="33"/>
      <c r="Y1387" s="33"/>
      <c r="Z1387" s="33"/>
      <c r="AA1387" s="33"/>
      <c r="AB1387" s="33"/>
      <c r="AC1387" s="33"/>
      <c r="AD1387" s="33"/>
      <c r="AE1387" s="33"/>
      <c r="AF1387" s="33"/>
      <c r="AG1387" s="33"/>
      <c r="AH1387" s="33"/>
      <c r="AI1387" s="2"/>
      <c r="AK1387" s="3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  <c r="AY1387" s="2"/>
      <c r="AZ1387" s="2"/>
      <c r="BA1387" s="2"/>
      <c r="BB1387" s="2"/>
      <c r="BC1387" s="2"/>
      <c r="BD1387" s="2"/>
      <c r="BE1387" s="2"/>
      <c r="BF1387" s="2"/>
      <c r="BG1387" s="2"/>
      <c r="BH1387" s="2"/>
      <c r="BI1387" s="2"/>
      <c r="BJ1387" s="2"/>
      <c r="BK1387" s="48"/>
      <c r="BL1387" s="3"/>
      <c r="BM1387" s="2"/>
      <c r="BN1387" s="2"/>
      <c r="BO1387" s="2"/>
      <c r="BP1387" s="2"/>
      <c r="BQ1387" s="2"/>
      <c r="BR1387" s="2"/>
      <c r="BS1387" s="2"/>
      <c r="BT1387" s="2"/>
      <c r="BU1387" s="2"/>
      <c r="BV1387" s="2"/>
      <c r="BW1387" s="2"/>
      <c r="BX1387" s="2"/>
      <c r="BY1387" s="2"/>
      <c r="BZ1387" s="2"/>
      <c r="CA1387" s="2"/>
      <c r="CB1387" s="2"/>
      <c r="CC1387" s="2"/>
      <c r="CD1387" s="2"/>
      <c r="CE1387" s="2"/>
      <c r="CF1387" s="2"/>
      <c r="CG1387" s="2"/>
      <c r="CH1387" s="2"/>
      <c r="CI1387" s="2"/>
      <c r="CJ1387" s="2"/>
      <c r="CK1387" s="2"/>
    </row>
    <row r="1388" spans="1:89" ht="12.75" customHeight="1" x14ac:dyDescent="0.35">
      <c r="A1388" s="15">
        <f t="shared" si="94"/>
        <v>44365</v>
      </c>
      <c r="B1388" s="107">
        <v>17508622</v>
      </c>
      <c r="C1388" s="4">
        <f t="shared" si="95"/>
        <v>729525.91666666663</v>
      </c>
      <c r="D1388">
        <f t="shared" si="96"/>
        <v>2021</v>
      </c>
      <c r="E1388">
        <f t="shared" si="97"/>
        <v>6</v>
      </c>
      <c r="F1388" s="33">
        <v>10190</v>
      </c>
      <c r="G1388" s="33" t="s">
        <v>29</v>
      </c>
      <c r="H1388" s="33">
        <v>24</v>
      </c>
      <c r="I1388" s="33" t="s">
        <v>74</v>
      </c>
      <c r="J1388" s="34">
        <v>44365</v>
      </c>
      <c r="K1388" s="33"/>
      <c r="L1388" s="33"/>
      <c r="M1388" s="33"/>
      <c r="N1388" s="33"/>
      <c r="O1388" s="33"/>
      <c r="P1388" s="33"/>
      <c r="Q1388" s="33"/>
      <c r="R1388" s="33"/>
      <c r="S1388" s="33"/>
      <c r="T1388" s="33"/>
      <c r="U1388" s="33"/>
      <c r="V1388" s="33"/>
      <c r="W1388" s="33"/>
      <c r="X1388" s="33"/>
      <c r="Y1388" s="33"/>
      <c r="Z1388" s="33"/>
      <c r="AA1388" s="33"/>
      <c r="AB1388" s="33"/>
      <c r="AC1388" s="33"/>
      <c r="AD1388" s="33"/>
      <c r="AE1388" s="33"/>
      <c r="AF1388" s="33"/>
      <c r="AG1388" s="33"/>
      <c r="AH1388" s="33"/>
      <c r="AI1388" s="2"/>
      <c r="AK1388" s="3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  <c r="AY1388" s="2"/>
      <c r="AZ1388" s="2"/>
      <c r="BA1388" s="2"/>
      <c r="BB1388" s="2"/>
      <c r="BC1388" s="2"/>
      <c r="BD1388" s="2"/>
      <c r="BE1388" s="2"/>
      <c r="BF1388" s="2"/>
      <c r="BG1388" s="2"/>
      <c r="BH1388" s="2"/>
      <c r="BI1388" s="2"/>
      <c r="BJ1388" s="2"/>
      <c r="BK1388" s="48"/>
      <c r="BL1388" s="3"/>
      <c r="BM1388" s="2"/>
      <c r="BN1388" s="2"/>
      <c r="BO1388" s="2"/>
      <c r="BP1388" s="2"/>
      <c r="BQ1388" s="2"/>
      <c r="BR1388" s="2"/>
      <c r="BS1388" s="2"/>
      <c r="BT1388" s="2"/>
      <c r="BU1388" s="2"/>
      <c r="BV1388" s="2"/>
      <c r="BW1388" s="2"/>
      <c r="BX1388" s="2"/>
      <c r="BY1388" s="2"/>
      <c r="BZ1388" s="2"/>
      <c r="CA1388" s="2"/>
      <c r="CB1388" s="2"/>
      <c r="CC1388" s="2"/>
      <c r="CD1388" s="2"/>
      <c r="CE1388" s="2"/>
      <c r="CF1388" s="2"/>
      <c r="CG1388" s="2"/>
      <c r="CH1388" s="2"/>
      <c r="CI1388" s="2"/>
      <c r="CJ1388" s="2"/>
      <c r="CK1388" s="2"/>
    </row>
    <row r="1389" spans="1:89" ht="12.75" customHeight="1" x14ac:dyDescent="0.35">
      <c r="A1389" s="15">
        <f t="shared" si="94"/>
        <v>44366</v>
      </c>
      <c r="B1389" s="107">
        <v>17320910</v>
      </c>
      <c r="C1389" s="4">
        <f t="shared" si="95"/>
        <v>721704.58333333337</v>
      </c>
      <c r="D1389">
        <f t="shared" si="96"/>
        <v>2021</v>
      </c>
      <c r="E1389">
        <f t="shared" si="97"/>
        <v>6</v>
      </c>
      <c r="F1389" s="33">
        <v>10190</v>
      </c>
      <c r="G1389" s="33" t="s">
        <v>29</v>
      </c>
      <c r="H1389" s="33">
        <v>24</v>
      </c>
      <c r="I1389" s="33" t="s">
        <v>74</v>
      </c>
      <c r="J1389" s="34">
        <v>44366</v>
      </c>
      <c r="K1389" s="33"/>
      <c r="L1389" s="33"/>
      <c r="M1389" s="33"/>
      <c r="N1389" s="33"/>
      <c r="O1389" s="33"/>
      <c r="P1389" s="33"/>
      <c r="Q1389" s="33"/>
      <c r="R1389" s="33"/>
      <c r="S1389" s="33"/>
      <c r="T1389" s="33"/>
      <c r="U1389" s="33"/>
      <c r="V1389" s="33"/>
      <c r="W1389" s="33"/>
      <c r="X1389" s="33"/>
      <c r="Y1389" s="33"/>
      <c r="Z1389" s="33"/>
      <c r="AA1389" s="33"/>
      <c r="AB1389" s="33"/>
      <c r="AC1389" s="33"/>
      <c r="AD1389" s="33"/>
      <c r="AE1389" s="33"/>
      <c r="AF1389" s="33"/>
      <c r="AG1389" s="33"/>
      <c r="AH1389" s="33"/>
      <c r="AI1389" s="2"/>
      <c r="AK1389" s="3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  <c r="AY1389" s="2"/>
      <c r="AZ1389" s="2"/>
      <c r="BA1389" s="2"/>
      <c r="BB1389" s="2"/>
      <c r="BC1389" s="2"/>
      <c r="BD1389" s="2"/>
      <c r="BE1389" s="2"/>
      <c r="BF1389" s="2"/>
      <c r="BG1389" s="2"/>
      <c r="BH1389" s="2"/>
      <c r="BI1389" s="2"/>
      <c r="BJ1389" s="2"/>
      <c r="BK1389" s="48"/>
      <c r="BL1389" s="3"/>
      <c r="BM1389" s="2"/>
      <c r="BN1389" s="2"/>
      <c r="BO1389" s="2"/>
      <c r="BP1389" s="2"/>
      <c r="BQ1389" s="2"/>
      <c r="BR1389" s="2"/>
      <c r="BS1389" s="2"/>
      <c r="BT1389" s="2"/>
      <c r="BU1389" s="2"/>
      <c r="BV1389" s="2"/>
      <c r="BW1389" s="2"/>
      <c r="BX1389" s="2"/>
      <c r="BY1389" s="2"/>
      <c r="BZ1389" s="2"/>
      <c r="CA1389" s="2"/>
      <c r="CB1389" s="2"/>
      <c r="CC1389" s="2"/>
      <c r="CD1389" s="2"/>
      <c r="CE1389" s="2"/>
      <c r="CF1389" s="2"/>
      <c r="CG1389" s="2"/>
      <c r="CH1389" s="2"/>
      <c r="CI1389" s="2"/>
      <c r="CJ1389" s="2"/>
      <c r="CK1389" s="2"/>
    </row>
    <row r="1390" spans="1:89" ht="12.75" customHeight="1" x14ac:dyDescent="0.35">
      <c r="A1390" s="15">
        <f t="shared" si="94"/>
        <v>44367</v>
      </c>
      <c r="B1390" s="107">
        <v>17248823</v>
      </c>
      <c r="C1390" s="4">
        <f t="shared" si="95"/>
        <v>718700.95833333337</v>
      </c>
      <c r="D1390">
        <f t="shared" si="96"/>
        <v>2021</v>
      </c>
      <c r="E1390">
        <f t="shared" si="97"/>
        <v>6</v>
      </c>
      <c r="F1390" s="33">
        <v>10190</v>
      </c>
      <c r="G1390" s="33" t="s">
        <v>29</v>
      </c>
      <c r="H1390" s="33">
        <v>24</v>
      </c>
      <c r="I1390" s="33" t="s">
        <v>74</v>
      </c>
      <c r="J1390" s="34">
        <v>44367</v>
      </c>
      <c r="K1390" s="33"/>
      <c r="L1390" s="33"/>
      <c r="M1390" s="33"/>
      <c r="N1390" s="33"/>
      <c r="O1390" s="33"/>
      <c r="P1390" s="33"/>
      <c r="Q1390" s="33"/>
      <c r="R1390" s="33"/>
      <c r="S1390" s="33"/>
      <c r="T1390" s="33"/>
      <c r="U1390" s="33"/>
      <c r="V1390" s="33"/>
      <c r="W1390" s="33"/>
      <c r="X1390" s="33"/>
      <c r="Y1390" s="33"/>
      <c r="Z1390" s="33"/>
      <c r="AA1390" s="33"/>
      <c r="AB1390" s="33"/>
      <c r="AC1390" s="33"/>
      <c r="AD1390" s="33"/>
      <c r="AE1390" s="33"/>
      <c r="AF1390" s="33"/>
      <c r="AG1390" s="33"/>
      <c r="AH1390" s="33"/>
      <c r="AI1390" s="2"/>
      <c r="AK1390" s="3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  <c r="AY1390" s="2"/>
      <c r="AZ1390" s="2"/>
      <c r="BA1390" s="2"/>
      <c r="BB1390" s="2"/>
      <c r="BC1390" s="2"/>
      <c r="BD1390" s="2"/>
      <c r="BE1390" s="2"/>
      <c r="BF1390" s="2"/>
      <c r="BG1390" s="2"/>
      <c r="BH1390" s="2"/>
      <c r="BI1390" s="2"/>
      <c r="BJ1390" s="2"/>
      <c r="BK1390" s="48"/>
      <c r="BL1390" s="3"/>
      <c r="BM1390" s="2"/>
      <c r="BN1390" s="2"/>
      <c r="BO1390" s="2"/>
      <c r="BP1390" s="2"/>
      <c r="BQ1390" s="2"/>
      <c r="BR1390" s="2"/>
      <c r="BS1390" s="2"/>
      <c r="BT1390" s="2"/>
      <c r="BU1390" s="2"/>
      <c r="BV1390" s="2"/>
      <c r="BW1390" s="2"/>
      <c r="BX1390" s="2"/>
      <c r="BY1390" s="2"/>
      <c r="BZ1390" s="2"/>
      <c r="CA1390" s="2"/>
      <c r="CB1390" s="2"/>
      <c r="CC1390" s="2"/>
      <c r="CD1390" s="2"/>
      <c r="CE1390" s="2"/>
      <c r="CF1390" s="2"/>
      <c r="CG1390" s="2"/>
      <c r="CH1390" s="2"/>
      <c r="CI1390" s="2"/>
      <c r="CJ1390" s="2"/>
      <c r="CK1390" s="2"/>
    </row>
    <row r="1391" spans="1:89" ht="12.75" customHeight="1" x14ac:dyDescent="0.35">
      <c r="A1391" s="15">
        <f t="shared" si="94"/>
        <v>44368</v>
      </c>
      <c r="B1391" s="107">
        <v>18105086</v>
      </c>
      <c r="C1391" s="4">
        <f t="shared" si="95"/>
        <v>754378.58333333337</v>
      </c>
      <c r="D1391">
        <f t="shared" si="96"/>
        <v>2021</v>
      </c>
      <c r="E1391">
        <f t="shared" si="97"/>
        <v>6</v>
      </c>
      <c r="F1391" s="33">
        <v>10190</v>
      </c>
      <c r="G1391" s="33" t="s">
        <v>29</v>
      </c>
      <c r="H1391" s="33">
        <v>24</v>
      </c>
      <c r="I1391" s="33" t="s">
        <v>74</v>
      </c>
      <c r="J1391" s="34">
        <v>44368</v>
      </c>
      <c r="K1391" s="33"/>
      <c r="L1391" s="33"/>
      <c r="M1391" s="33"/>
      <c r="N1391" s="33"/>
      <c r="O1391" s="33"/>
      <c r="P1391" s="33"/>
      <c r="Q1391" s="33"/>
      <c r="R1391" s="33"/>
      <c r="S1391" s="33"/>
      <c r="T1391" s="33"/>
      <c r="U1391" s="33"/>
      <c r="V1391" s="33"/>
      <c r="W1391" s="33"/>
      <c r="X1391" s="33"/>
      <c r="Y1391" s="33"/>
      <c r="Z1391" s="33"/>
      <c r="AA1391" s="33"/>
      <c r="AB1391" s="33"/>
      <c r="AC1391" s="33"/>
      <c r="AD1391" s="33"/>
      <c r="AE1391" s="33"/>
      <c r="AF1391" s="33"/>
      <c r="AG1391" s="33"/>
      <c r="AH1391" s="33"/>
      <c r="AI1391" s="2"/>
      <c r="AK1391" s="3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  <c r="AY1391" s="2"/>
      <c r="AZ1391" s="2"/>
      <c r="BA1391" s="2"/>
      <c r="BB1391" s="2"/>
      <c r="BC1391" s="2"/>
      <c r="BD1391" s="2"/>
      <c r="BE1391" s="2"/>
      <c r="BF1391" s="2"/>
      <c r="BG1391" s="2"/>
      <c r="BH1391" s="2"/>
      <c r="BI1391" s="2"/>
      <c r="BJ1391" s="2"/>
      <c r="BK1391" s="48"/>
      <c r="BL1391" s="3"/>
      <c r="BM1391" s="2"/>
      <c r="BN1391" s="2"/>
      <c r="BO1391" s="2"/>
      <c r="BP1391" s="2"/>
      <c r="BQ1391" s="2"/>
      <c r="BR1391" s="2"/>
      <c r="BS1391" s="2"/>
      <c r="BT1391" s="2"/>
      <c r="BU1391" s="2"/>
      <c r="BV1391" s="2"/>
      <c r="BW1391" s="2"/>
      <c r="BX1391" s="2"/>
      <c r="BY1391" s="2"/>
      <c r="BZ1391" s="2"/>
      <c r="CA1391" s="2"/>
      <c r="CB1391" s="2"/>
      <c r="CC1391" s="2"/>
      <c r="CD1391" s="2"/>
      <c r="CE1391" s="2"/>
      <c r="CF1391" s="2"/>
      <c r="CG1391" s="2"/>
      <c r="CH1391" s="2"/>
      <c r="CI1391" s="2"/>
      <c r="CJ1391" s="2"/>
      <c r="CK1391" s="2"/>
    </row>
    <row r="1392" spans="1:89" ht="12.75" customHeight="1" x14ac:dyDescent="0.35">
      <c r="A1392" s="15">
        <f t="shared" si="94"/>
        <v>44369</v>
      </c>
      <c r="B1392" s="107">
        <v>18462981</v>
      </c>
      <c r="C1392" s="4">
        <f t="shared" si="95"/>
        <v>769290.875</v>
      </c>
      <c r="D1392">
        <f t="shared" si="96"/>
        <v>2021</v>
      </c>
      <c r="E1392">
        <f t="shared" si="97"/>
        <v>6</v>
      </c>
      <c r="F1392" s="33">
        <v>10190</v>
      </c>
      <c r="G1392" s="33" t="s">
        <v>29</v>
      </c>
      <c r="H1392" s="33">
        <v>24</v>
      </c>
      <c r="I1392" s="33" t="s">
        <v>74</v>
      </c>
      <c r="J1392" s="34">
        <v>44369</v>
      </c>
      <c r="K1392" s="33"/>
      <c r="L1392" s="33"/>
      <c r="M1392" s="33"/>
      <c r="N1392" s="33"/>
      <c r="O1392" s="33"/>
      <c r="P1392" s="33"/>
      <c r="Q1392" s="33"/>
      <c r="R1392" s="33"/>
      <c r="S1392" s="33"/>
      <c r="T1392" s="33"/>
      <c r="U1392" s="33"/>
      <c r="V1392" s="33"/>
      <c r="W1392" s="33"/>
      <c r="X1392" s="33"/>
      <c r="Y1392" s="33"/>
      <c r="Z1392" s="33"/>
      <c r="AA1392" s="33"/>
      <c r="AB1392" s="33"/>
      <c r="AC1392" s="33"/>
      <c r="AD1392" s="33"/>
      <c r="AE1392" s="33"/>
      <c r="AF1392" s="33"/>
      <c r="AG1392" s="33"/>
      <c r="AH1392" s="33"/>
      <c r="AI1392" s="2"/>
      <c r="AK1392" s="3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  <c r="AY1392" s="2"/>
      <c r="AZ1392" s="2"/>
      <c r="BA1392" s="2"/>
      <c r="BB1392" s="2"/>
      <c r="BC1392" s="2"/>
      <c r="BD1392" s="2"/>
      <c r="BE1392" s="2"/>
      <c r="BF1392" s="2"/>
      <c r="BG1392" s="2"/>
      <c r="BH1392" s="2"/>
      <c r="BI1392" s="2"/>
      <c r="BJ1392" s="2"/>
      <c r="BK1392" s="48"/>
      <c r="BL1392" s="3"/>
      <c r="BM1392" s="2"/>
      <c r="BN1392" s="2"/>
      <c r="BO1392" s="2"/>
      <c r="BP1392" s="2"/>
      <c r="BQ1392" s="2"/>
      <c r="BR1392" s="2"/>
      <c r="BS1392" s="2"/>
      <c r="BT1392" s="2"/>
      <c r="BU1392" s="2"/>
      <c r="BV1392" s="2"/>
      <c r="BW1392" s="2"/>
      <c r="BX1392" s="2"/>
      <c r="BY1392" s="2"/>
      <c r="BZ1392" s="2"/>
      <c r="CA1392" s="2"/>
      <c r="CB1392" s="2"/>
      <c r="CC1392" s="2"/>
      <c r="CD1392" s="2"/>
      <c r="CE1392" s="2"/>
      <c r="CF1392" s="2"/>
      <c r="CG1392" s="2"/>
      <c r="CH1392" s="2"/>
      <c r="CI1392" s="2"/>
      <c r="CJ1392" s="2"/>
      <c r="CK1392" s="2"/>
    </row>
    <row r="1393" spans="1:89" ht="12.75" customHeight="1" x14ac:dyDescent="0.35">
      <c r="A1393" s="15">
        <f t="shared" si="94"/>
        <v>44370</v>
      </c>
      <c r="B1393" s="107">
        <v>18770298</v>
      </c>
      <c r="C1393" s="4">
        <f t="shared" si="95"/>
        <v>782095.75</v>
      </c>
      <c r="D1393">
        <f t="shared" si="96"/>
        <v>2021</v>
      </c>
      <c r="E1393">
        <f t="shared" si="97"/>
        <v>6</v>
      </c>
      <c r="F1393" s="33">
        <v>10190</v>
      </c>
      <c r="G1393" s="33" t="s">
        <v>29</v>
      </c>
      <c r="H1393" s="33">
        <v>24</v>
      </c>
      <c r="I1393" s="33" t="s">
        <v>74</v>
      </c>
      <c r="J1393" s="34">
        <v>44370</v>
      </c>
      <c r="K1393" s="33"/>
      <c r="L1393" s="33"/>
      <c r="M1393" s="33"/>
      <c r="N1393" s="33"/>
      <c r="O1393" s="33"/>
      <c r="P1393" s="33"/>
      <c r="Q1393" s="33"/>
      <c r="R1393" s="33"/>
      <c r="S1393" s="33"/>
      <c r="T1393" s="33"/>
      <c r="U1393" s="33"/>
      <c r="V1393" s="33"/>
      <c r="W1393" s="33"/>
      <c r="X1393" s="33"/>
      <c r="Y1393" s="33"/>
      <c r="Z1393" s="33"/>
      <c r="AA1393" s="33"/>
      <c r="AB1393" s="33"/>
      <c r="AC1393" s="33"/>
      <c r="AD1393" s="33"/>
      <c r="AE1393" s="33"/>
      <c r="AF1393" s="33"/>
      <c r="AG1393" s="33"/>
      <c r="AH1393" s="33"/>
      <c r="AI1393" s="2"/>
      <c r="AK1393" s="3"/>
      <c r="AL1393" s="2"/>
      <c r="AM1393" s="2"/>
      <c r="AN1393" s="2"/>
      <c r="AO1393" s="2"/>
      <c r="AP1393" s="2"/>
      <c r="AQ1393" s="2"/>
      <c r="AR1393" s="2"/>
      <c r="AS1393" s="2"/>
      <c r="AT1393" s="2"/>
      <c r="AU1393" s="2"/>
      <c r="AV1393" s="2"/>
      <c r="AW1393" s="2"/>
      <c r="AX1393" s="2"/>
      <c r="AY1393" s="2"/>
      <c r="AZ1393" s="2"/>
      <c r="BA1393" s="2"/>
      <c r="BB1393" s="2"/>
      <c r="BC1393" s="2"/>
      <c r="BD1393" s="2"/>
      <c r="BE1393" s="2"/>
      <c r="BF1393" s="2"/>
      <c r="BG1393" s="2"/>
      <c r="BH1393" s="2"/>
      <c r="BI1393" s="2"/>
      <c r="BJ1393" s="2"/>
      <c r="BK1393" s="48"/>
      <c r="BL1393" s="3"/>
      <c r="BM1393" s="2"/>
      <c r="BN1393" s="2"/>
      <c r="BO1393" s="2"/>
      <c r="BP1393" s="2"/>
      <c r="BQ1393" s="2"/>
      <c r="BR1393" s="2"/>
      <c r="BS1393" s="2"/>
      <c r="BT1393" s="2"/>
      <c r="BU1393" s="2"/>
      <c r="BV1393" s="2"/>
      <c r="BW1393" s="2"/>
      <c r="BX1393" s="2"/>
      <c r="BY1393" s="2"/>
      <c r="BZ1393" s="2"/>
      <c r="CA1393" s="2"/>
      <c r="CB1393" s="2"/>
      <c r="CC1393" s="2"/>
      <c r="CD1393" s="2"/>
      <c r="CE1393" s="2"/>
      <c r="CF1393" s="2"/>
      <c r="CG1393" s="2"/>
      <c r="CH1393" s="2"/>
      <c r="CI1393" s="2"/>
      <c r="CJ1393" s="2"/>
      <c r="CK1393" s="2"/>
    </row>
    <row r="1394" spans="1:89" ht="12.75" customHeight="1" x14ac:dyDescent="0.35">
      <c r="A1394" s="15">
        <f t="shared" si="94"/>
        <v>44371</v>
      </c>
      <c r="B1394" s="107">
        <v>19057692</v>
      </c>
      <c r="C1394" s="4">
        <f t="shared" si="95"/>
        <v>794070.5</v>
      </c>
      <c r="D1394">
        <f t="shared" si="96"/>
        <v>2021</v>
      </c>
      <c r="E1394">
        <f t="shared" si="97"/>
        <v>6</v>
      </c>
      <c r="F1394" s="33">
        <v>10190</v>
      </c>
      <c r="G1394" s="33" t="s">
        <v>29</v>
      </c>
      <c r="H1394" s="33">
        <v>24</v>
      </c>
      <c r="I1394" s="33" t="s">
        <v>74</v>
      </c>
      <c r="J1394" s="34">
        <v>44371</v>
      </c>
      <c r="K1394" s="33"/>
      <c r="L1394" s="33"/>
      <c r="M1394" s="33"/>
      <c r="N1394" s="33"/>
      <c r="O1394" s="33"/>
      <c r="P1394" s="33"/>
      <c r="Q1394" s="33"/>
      <c r="R1394" s="33"/>
      <c r="S1394" s="33"/>
      <c r="T1394" s="33"/>
      <c r="U1394" s="33"/>
      <c r="V1394" s="33"/>
      <c r="W1394" s="33"/>
      <c r="X1394" s="33"/>
      <c r="Y1394" s="33"/>
      <c r="Z1394" s="33"/>
      <c r="AA1394" s="33"/>
      <c r="AB1394" s="33"/>
      <c r="AC1394" s="33"/>
      <c r="AD1394" s="33"/>
      <c r="AE1394" s="33"/>
      <c r="AF1394" s="33"/>
      <c r="AG1394" s="33"/>
      <c r="AH1394" s="33"/>
      <c r="AI1394" s="2"/>
      <c r="AK1394" s="3"/>
      <c r="AL1394" s="2"/>
      <c r="AM1394" s="2"/>
      <c r="AN1394" s="2"/>
      <c r="AO1394" s="2"/>
      <c r="AP1394" s="2"/>
      <c r="AQ1394" s="2"/>
      <c r="AR1394" s="2"/>
      <c r="AS1394" s="2"/>
      <c r="AT1394" s="2"/>
      <c r="AU1394" s="2"/>
      <c r="AV1394" s="2"/>
      <c r="AW1394" s="2"/>
      <c r="AX1394" s="2"/>
      <c r="AY1394" s="2"/>
      <c r="AZ1394" s="2"/>
      <c r="BA1394" s="2"/>
      <c r="BB1394" s="2"/>
      <c r="BC1394" s="2"/>
      <c r="BD1394" s="2"/>
      <c r="BE1394" s="2"/>
      <c r="BF1394" s="2"/>
      <c r="BG1394" s="2"/>
      <c r="BH1394" s="2"/>
      <c r="BI1394" s="2"/>
      <c r="BJ1394" s="2"/>
      <c r="BK1394" s="48"/>
      <c r="BL1394" s="3"/>
      <c r="BM1394" s="2"/>
      <c r="BN1394" s="2"/>
      <c r="BO1394" s="2"/>
      <c r="BP1394" s="2"/>
      <c r="BQ1394" s="2"/>
      <c r="BR1394" s="2"/>
      <c r="BS1394" s="2"/>
      <c r="BT1394" s="2"/>
      <c r="BU1394" s="2"/>
      <c r="BV1394" s="2"/>
      <c r="BW1394" s="2"/>
      <c r="BX1394" s="2"/>
      <c r="BY1394" s="2"/>
      <c r="BZ1394" s="2"/>
      <c r="CA1394" s="2"/>
      <c r="CB1394" s="2"/>
      <c r="CC1394" s="2"/>
      <c r="CD1394" s="2"/>
      <c r="CE1394" s="2"/>
      <c r="CF1394" s="2"/>
      <c r="CG1394" s="2"/>
      <c r="CH1394" s="2"/>
      <c r="CI1394" s="2"/>
      <c r="CJ1394" s="2"/>
      <c r="CK1394" s="2"/>
    </row>
    <row r="1395" spans="1:89" ht="12.75" customHeight="1" x14ac:dyDescent="0.35">
      <c r="A1395" s="15">
        <f t="shared" si="94"/>
        <v>44372</v>
      </c>
      <c r="B1395" s="107">
        <v>19265996</v>
      </c>
      <c r="C1395" s="4">
        <f t="shared" si="95"/>
        <v>802749.83333333337</v>
      </c>
      <c r="D1395">
        <f t="shared" si="96"/>
        <v>2021</v>
      </c>
      <c r="E1395">
        <f t="shared" si="97"/>
        <v>6</v>
      </c>
      <c r="F1395" s="33">
        <v>10190</v>
      </c>
      <c r="G1395" s="33" t="s">
        <v>29</v>
      </c>
      <c r="H1395" s="33">
        <v>24</v>
      </c>
      <c r="I1395" s="33" t="s">
        <v>74</v>
      </c>
      <c r="J1395" s="34">
        <v>44372</v>
      </c>
      <c r="K1395" s="33"/>
      <c r="L1395" s="33"/>
      <c r="M1395" s="33"/>
      <c r="N1395" s="33"/>
      <c r="O1395" s="33"/>
      <c r="P1395" s="33"/>
      <c r="Q1395" s="33"/>
      <c r="R1395" s="33"/>
      <c r="S1395" s="33"/>
      <c r="T1395" s="33"/>
      <c r="U1395" s="33"/>
      <c r="V1395" s="33"/>
      <c r="W1395" s="33"/>
      <c r="X1395" s="33"/>
      <c r="Y1395" s="33"/>
      <c r="Z1395" s="33"/>
      <c r="AA1395" s="33"/>
      <c r="AB1395" s="33"/>
      <c r="AC1395" s="33"/>
      <c r="AD1395" s="33"/>
      <c r="AE1395" s="33"/>
      <c r="AF1395" s="33"/>
      <c r="AG1395" s="33"/>
      <c r="AH1395" s="33"/>
      <c r="AI1395" s="2"/>
      <c r="AK1395" s="3"/>
      <c r="AL1395" s="2"/>
      <c r="AM1395" s="2"/>
      <c r="AN1395" s="2"/>
      <c r="AO1395" s="2"/>
      <c r="AP1395" s="2"/>
      <c r="AQ1395" s="2"/>
      <c r="AR1395" s="2"/>
      <c r="AS1395" s="2"/>
      <c r="AT1395" s="2"/>
      <c r="AU1395" s="2"/>
      <c r="AV1395" s="2"/>
      <c r="AW1395" s="2"/>
      <c r="AX1395" s="2"/>
      <c r="AY1395" s="2"/>
      <c r="AZ1395" s="2"/>
      <c r="BA1395" s="2"/>
      <c r="BB1395" s="2"/>
      <c r="BC1395" s="2"/>
      <c r="BD1395" s="2"/>
      <c r="BE1395" s="2"/>
      <c r="BF1395" s="2"/>
      <c r="BG1395" s="2"/>
      <c r="BH1395" s="2"/>
      <c r="BI1395" s="2"/>
      <c r="BJ1395" s="2"/>
      <c r="BK1395" s="48"/>
      <c r="BL1395" s="3"/>
      <c r="BM1395" s="2"/>
      <c r="BN1395" s="2"/>
      <c r="BO1395" s="2"/>
      <c r="BP1395" s="2"/>
      <c r="BQ1395" s="2"/>
      <c r="BR1395" s="2"/>
      <c r="BS1395" s="2"/>
      <c r="BT1395" s="2"/>
      <c r="BU1395" s="2"/>
      <c r="BV1395" s="2"/>
      <c r="BW1395" s="2"/>
      <c r="BX1395" s="2"/>
      <c r="BY1395" s="2"/>
      <c r="BZ1395" s="2"/>
      <c r="CA1395" s="2"/>
      <c r="CB1395" s="2"/>
      <c r="CC1395" s="2"/>
      <c r="CD1395" s="2"/>
      <c r="CE1395" s="2"/>
      <c r="CF1395" s="2"/>
      <c r="CG1395" s="2"/>
      <c r="CH1395" s="2"/>
      <c r="CI1395" s="2"/>
      <c r="CJ1395" s="2"/>
      <c r="CK1395" s="2"/>
    </row>
    <row r="1396" spans="1:89" ht="12.75" customHeight="1" x14ac:dyDescent="0.35">
      <c r="A1396" s="15">
        <f t="shared" si="94"/>
        <v>44373</v>
      </c>
      <c r="B1396" s="107">
        <v>19085498</v>
      </c>
      <c r="C1396" s="4">
        <f t="shared" si="95"/>
        <v>795229.08333333337</v>
      </c>
      <c r="D1396">
        <f t="shared" si="96"/>
        <v>2021</v>
      </c>
      <c r="E1396">
        <f t="shared" si="97"/>
        <v>6</v>
      </c>
      <c r="F1396" s="33">
        <v>10190</v>
      </c>
      <c r="G1396" s="33" t="s">
        <v>29</v>
      </c>
      <c r="H1396" s="33">
        <v>24</v>
      </c>
      <c r="I1396" s="33" t="s">
        <v>74</v>
      </c>
      <c r="J1396" s="34">
        <v>44373</v>
      </c>
      <c r="K1396" s="33"/>
      <c r="L1396" s="33"/>
      <c r="M1396" s="33"/>
      <c r="N1396" s="33"/>
      <c r="O1396" s="33"/>
      <c r="P1396" s="33"/>
      <c r="Q1396" s="33"/>
      <c r="R1396" s="33"/>
      <c r="S1396" s="33"/>
      <c r="T1396" s="33"/>
      <c r="U1396" s="33"/>
      <c r="V1396" s="33"/>
      <c r="W1396" s="33"/>
      <c r="X1396" s="33"/>
      <c r="Y1396" s="33"/>
      <c r="Z1396" s="33"/>
      <c r="AA1396" s="33"/>
      <c r="AB1396" s="33"/>
      <c r="AC1396" s="33"/>
      <c r="AD1396" s="33"/>
      <c r="AE1396" s="33"/>
      <c r="AF1396" s="33"/>
      <c r="AG1396" s="33"/>
      <c r="AH1396" s="33"/>
      <c r="AI1396" s="2"/>
      <c r="AK1396" s="3"/>
      <c r="AL1396" s="2"/>
      <c r="AM1396" s="2"/>
      <c r="AN1396" s="2"/>
      <c r="AO1396" s="2"/>
      <c r="AP1396" s="2"/>
      <c r="AQ1396" s="2"/>
      <c r="AR1396" s="2"/>
      <c r="AS1396" s="2"/>
      <c r="AT1396" s="2"/>
      <c r="AU1396" s="2"/>
      <c r="AV1396" s="2"/>
      <c r="AW1396" s="2"/>
      <c r="AX1396" s="2"/>
      <c r="AY1396" s="2"/>
      <c r="AZ1396" s="2"/>
      <c r="BA1396" s="2"/>
      <c r="BB1396" s="2"/>
      <c r="BC1396" s="2"/>
      <c r="BD1396" s="2"/>
      <c r="BE1396" s="2"/>
      <c r="BF1396" s="2"/>
      <c r="BG1396" s="2"/>
      <c r="BH1396" s="2"/>
      <c r="BI1396" s="2"/>
      <c r="BJ1396" s="2"/>
      <c r="BK1396" s="48"/>
      <c r="BL1396" s="3"/>
      <c r="BM1396" s="2"/>
      <c r="BN1396" s="2"/>
      <c r="BO1396" s="2"/>
      <c r="BP1396" s="2"/>
      <c r="BQ1396" s="2"/>
      <c r="BR1396" s="2"/>
      <c r="BS1396" s="2"/>
      <c r="BT1396" s="2"/>
      <c r="BU1396" s="2"/>
      <c r="BV1396" s="2"/>
      <c r="BW1396" s="2"/>
      <c r="BX1396" s="2"/>
      <c r="BY1396" s="2"/>
      <c r="BZ1396" s="2"/>
      <c r="CA1396" s="2"/>
      <c r="CB1396" s="2"/>
      <c r="CC1396" s="2"/>
      <c r="CD1396" s="2"/>
      <c r="CE1396" s="2"/>
      <c r="CF1396" s="2"/>
      <c r="CG1396" s="2"/>
      <c r="CH1396" s="2"/>
      <c r="CI1396" s="2"/>
      <c r="CJ1396" s="2"/>
      <c r="CK1396" s="2"/>
    </row>
    <row r="1397" spans="1:89" ht="12.75" customHeight="1" x14ac:dyDescent="0.35">
      <c r="A1397" s="15">
        <f t="shared" si="94"/>
        <v>44374</v>
      </c>
      <c r="B1397" s="107">
        <v>19028361</v>
      </c>
      <c r="C1397" s="4">
        <f t="shared" si="95"/>
        <v>792848.375</v>
      </c>
      <c r="D1397">
        <f t="shared" si="96"/>
        <v>2021</v>
      </c>
      <c r="E1397">
        <f t="shared" si="97"/>
        <v>6</v>
      </c>
      <c r="F1397" s="33">
        <v>10190</v>
      </c>
      <c r="G1397" s="33" t="s">
        <v>29</v>
      </c>
      <c r="H1397" s="33">
        <v>24</v>
      </c>
      <c r="I1397" s="33" t="s">
        <v>74</v>
      </c>
      <c r="J1397" s="34">
        <v>44374</v>
      </c>
      <c r="K1397" s="33"/>
      <c r="L1397" s="33"/>
      <c r="M1397" s="33"/>
      <c r="N1397" s="33"/>
      <c r="O1397" s="33"/>
      <c r="P1397" s="33"/>
      <c r="Q1397" s="33"/>
      <c r="R1397" s="33"/>
      <c r="S1397" s="33"/>
      <c r="T1397" s="33"/>
      <c r="U1397" s="33"/>
      <c r="V1397" s="33"/>
      <c r="W1397" s="33"/>
      <c r="X1397" s="33"/>
      <c r="Y1397" s="33"/>
      <c r="Z1397" s="33"/>
      <c r="AA1397" s="33"/>
      <c r="AB1397" s="33"/>
      <c r="AC1397" s="33"/>
      <c r="AD1397" s="33"/>
      <c r="AE1397" s="33"/>
      <c r="AF1397" s="33"/>
      <c r="AG1397" s="33"/>
      <c r="AH1397" s="33"/>
      <c r="AI1397" s="2"/>
      <c r="AK1397" s="3"/>
      <c r="AL1397" s="2"/>
      <c r="AM1397" s="2"/>
      <c r="AN1397" s="2"/>
      <c r="AO1397" s="2"/>
      <c r="AP1397" s="2"/>
      <c r="AQ1397" s="2"/>
      <c r="AR1397" s="2"/>
      <c r="AS1397" s="2"/>
      <c r="AT1397" s="2"/>
      <c r="AU1397" s="2"/>
      <c r="AV1397" s="2"/>
      <c r="AW1397" s="2"/>
      <c r="AX1397" s="2"/>
      <c r="AY1397" s="2"/>
      <c r="AZ1397" s="2"/>
      <c r="BA1397" s="2"/>
      <c r="BB1397" s="2"/>
      <c r="BC1397" s="2"/>
      <c r="BD1397" s="2"/>
      <c r="BE1397" s="2"/>
      <c r="BF1397" s="2"/>
      <c r="BG1397" s="2"/>
      <c r="BH1397" s="2"/>
      <c r="BI1397" s="2"/>
      <c r="BJ1397" s="2"/>
      <c r="BK1397" s="48"/>
      <c r="BL1397" s="3"/>
      <c r="BM1397" s="2"/>
      <c r="BN1397" s="2"/>
      <c r="BO1397" s="2"/>
      <c r="BP1397" s="2"/>
      <c r="BQ1397" s="2"/>
      <c r="BR1397" s="2"/>
      <c r="BS1397" s="2"/>
      <c r="BT1397" s="2"/>
      <c r="BU1397" s="2"/>
      <c r="BV1397" s="2"/>
      <c r="BW1397" s="2"/>
      <c r="BX1397" s="2"/>
      <c r="BY1397" s="2"/>
      <c r="BZ1397" s="2"/>
      <c r="CA1397" s="2"/>
      <c r="CB1397" s="2"/>
      <c r="CC1397" s="2"/>
      <c r="CD1397" s="2"/>
      <c r="CE1397" s="2"/>
      <c r="CF1397" s="2"/>
      <c r="CG1397" s="2"/>
      <c r="CH1397" s="2"/>
      <c r="CI1397" s="2"/>
      <c r="CJ1397" s="2"/>
      <c r="CK1397" s="2"/>
    </row>
    <row r="1398" spans="1:89" ht="12.75" customHeight="1" x14ac:dyDescent="0.35">
      <c r="A1398" s="15">
        <f t="shared" si="94"/>
        <v>44375</v>
      </c>
      <c r="B1398" s="107">
        <v>19617682</v>
      </c>
      <c r="C1398" s="4">
        <f t="shared" si="95"/>
        <v>817403.41666666663</v>
      </c>
      <c r="D1398">
        <f t="shared" si="96"/>
        <v>2021</v>
      </c>
      <c r="E1398">
        <f t="shared" si="97"/>
        <v>6</v>
      </c>
      <c r="F1398" s="33">
        <v>10190</v>
      </c>
      <c r="G1398" s="33" t="s">
        <v>29</v>
      </c>
      <c r="H1398" s="33">
        <v>24</v>
      </c>
      <c r="I1398" s="33" t="s">
        <v>74</v>
      </c>
      <c r="J1398" s="34">
        <v>44375</v>
      </c>
      <c r="K1398" s="33"/>
      <c r="L1398" s="33"/>
      <c r="M1398" s="33"/>
      <c r="N1398" s="33"/>
      <c r="O1398" s="33"/>
      <c r="P1398" s="33"/>
      <c r="Q1398" s="33"/>
      <c r="R1398" s="33"/>
      <c r="S1398" s="33"/>
      <c r="T1398" s="33"/>
      <c r="U1398" s="33"/>
      <c r="V1398" s="33"/>
      <c r="W1398" s="33"/>
      <c r="X1398" s="33"/>
      <c r="Y1398" s="33"/>
      <c r="Z1398" s="33"/>
      <c r="AA1398" s="33"/>
      <c r="AB1398" s="33"/>
      <c r="AC1398" s="33"/>
      <c r="AD1398" s="33"/>
      <c r="AE1398" s="33"/>
      <c r="AF1398" s="33"/>
      <c r="AG1398" s="33"/>
      <c r="AH1398" s="33"/>
      <c r="AI1398" s="2"/>
      <c r="AK1398" s="3"/>
      <c r="AL1398" s="2"/>
      <c r="AM1398" s="2"/>
      <c r="AN1398" s="2"/>
      <c r="AO1398" s="2"/>
      <c r="AP1398" s="2"/>
      <c r="AQ1398" s="2"/>
      <c r="AR1398" s="2"/>
      <c r="AS1398" s="2"/>
      <c r="AT1398" s="2"/>
      <c r="AU1398" s="2"/>
      <c r="AV1398" s="2"/>
      <c r="AW1398" s="2"/>
      <c r="AX1398" s="2"/>
      <c r="AY1398" s="2"/>
      <c r="AZ1398" s="2"/>
      <c r="BA1398" s="2"/>
      <c r="BB1398" s="2"/>
      <c r="BC1398" s="2"/>
      <c r="BD1398" s="2"/>
      <c r="BE1398" s="2"/>
      <c r="BF1398" s="2"/>
      <c r="BG1398" s="2"/>
      <c r="BH1398" s="2"/>
      <c r="BI1398" s="2"/>
      <c r="BJ1398" s="2"/>
      <c r="BK1398" s="48"/>
      <c r="BL1398" s="3"/>
      <c r="BM1398" s="2"/>
      <c r="BN1398" s="2"/>
      <c r="BO1398" s="2"/>
      <c r="BP1398" s="2"/>
      <c r="BQ1398" s="2"/>
      <c r="BR1398" s="2"/>
      <c r="BS1398" s="2"/>
      <c r="BT1398" s="2"/>
      <c r="BU1398" s="2"/>
      <c r="BV1398" s="2"/>
      <c r="BW1398" s="2"/>
      <c r="BX1398" s="2"/>
      <c r="BY1398" s="2"/>
      <c r="BZ1398" s="2"/>
      <c r="CA1398" s="2"/>
      <c r="CB1398" s="2"/>
      <c r="CC1398" s="2"/>
      <c r="CD1398" s="2"/>
      <c r="CE1398" s="2"/>
      <c r="CF1398" s="2"/>
      <c r="CG1398" s="2"/>
      <c r="CH1398" s="2"/>
      <c r="CI1398" s="2"/>
      <c r="CJ1398" s="2"/>
      <c r="CK1398" s="2"/>
    </row>
    <row r="1399" spans="1:89" ht="12.75" customHeight="1" x14ac:dyDescent="0.35">
      <c r="A1399" s="15">
        <f t="shared" si="94"/>
        <v>44376</v>
      </c>
      <c r="B1399" s="107">
        <v>19856475</v>
      </c>
      <c r="C1399" s="4">
        <f t="shared" si="95"/>
        <v>827353.125</v>
      </c>
      <c r="D1399">
        <f t="shared" si="96"/>
        <v>2021</v>
      </c>
      <c r="E1399">
        <f t="shared" si="97"/>
        <v>6</v>
      </c>
      <c r="F1399" s="33">
        <v>10190</v>
      </c>
      <c r="G1399" s="33" t="s">
        <v>29</v>
      </c>
      <c r="H1399" s="33">
        <v>24</v>
      </c>
      <c r="I1399" s="33" t="s">
        <v>74</v>
      </c>
      <c r="J1399" s="34">
        <v>44376</v>
      </c>
      <c r="K1399" s="33"/>
      <c r="L1399" s="33"/>
      <c r="M1399" s="33"/>
      <c r="N1399" s="33"/>
      <c r="O1399" s="33"/>
      <c r="P1399" s="33"/>
      <c r="Q1399" s="33"/>
      <c r="R1399" s="33"/>
      <c r="S1399" s="33"/>
      <c r="T1399" s="33"/>
      <c r="U1399" s="33"/>
      <c r="V1399" s="33"/>
      <c r="W1399" s="33"/>
      <c r="X1399" s="33"/>
      <c r="Y1399" s="33"/>
      <c r="Z1399" s="33"/>
      <c r="AA1399" s="33"/>
      <c r="AB1399" s="33"/>
      <c r="AC1399" s="33"/>
      <c r="AD1399" s="33"/>
      <c r="AE1399" s="33"/>
      <c r="AF1399" s="33"/>
      <c r="AG1399" s="33"/>
      <c r="AH1399" s="33"/>
      <c r="AI1399" s="2"/>
      <c r="AK1399" s="3"/>
      <c r="AL1399" s="2"/>
      <c r="AM1399" s="2"/>
      <c r="AN1399" s="2"/>
      <c r="AO1399" s="2"/>
      <c r="AP1399" s="2"/>
      <c r="AQ1399" s="2"/>
      <c r="AR1399" s="2"/>
      <c r="AS1399" s="2"/>
      <c r="AT1399" s="2"/>
      <c r="AU1399" s="2"/>
      <c r="AV1399" s="2"/>
      <c r="AW1399" s="2"/>
      <c r="AX1399" s="2"/>
      <c r="AY1399" s="2"/>
      <c r="AZ1399" s="2"/>
      <c r="BA1399" s="2"/>
      <c r="BB1399" s="2"/>
      <c r="BC1399" s="2"/>
      <c r="BD1399" s="2"/>
      <c r="BE1399" s="2"/>
      <c r="BF1399" s="2"/>
      <c r="BG1399" s="2"/>
      <c r="BH1399" s="2"/>
      <c r="BI1399" s="2"/>
      <c r="BJ1399" s="2"/>
      <c r="BK1399" s="48"/>
      <c r="BL1399" s="3"/>
      <c r="BM1399" s="2"/>
      <c r="BN1399" s="2"/>
      <c r="BO1399" s="2"/>
      <c r="BP1399" s="2"/>
      <c r="BQ1399" s="2"/>
      <c r="BR1399" s="2"/>
      <c r="BS1399" s="2"/>
      <c r="BT1399" s="2"/>
      <c r="BU1399" s="2"/>
      <c r="BV1399" s="2"/>
      <c r="BW1399" s="2"/>
      <c r="BX1399" s="2"/>
      <c r="BY1399" s="2"/>
      <c r="BZ1399" s="2"/>
      <c r="CA1399" s="2"/>
      <c r="CB1399" s="2"/>
      <c r="CC1399" s="2"/>
      <c r="CD1399" s="2"/>
      <c r="CE1399" s="2"/>
      <c r="CF1399" s="2"/>
      <c r="CG1399" s="2"/>
      <c r="CH1399" s="2"/>
      <c r="CI1399" s="2"/>
      <c r="CJ1399" s="2"/>
      <c r="CK1399" s="2"/>
    </row>
    <row r="1400" spans="1:89" ht="12.75" customHeight="1" x14ac:dyDescent="0.35">
      <c r="A1400" s="15">
        <f t="shared" si="94"/>
        <v>44377</v>
      </c>
      <c r="B1400" s="107">
        <v>19737522</v>
      </c>
      <c r="C1400" s="4">
        <f t="shared" si="95"/>
        <v>822396.75</v>
      </c>
      <c r="D1400">
        <f t="shared" si="96"/>
        <v>2021</v>
      </c>
      <c r="E1400">
        <f t="shared" si="97"/>
        <v>6</v>
      </c>
      <c r="F1400" s="33">
        <v>10190</v>
      </c>
      <c r="G1400" s="33" t="s">
        <v>29</v>
      </c>
      <c r="H1400" s="33">
        <v>24</v>
      </c>
      <c r="I1400" s="33" t="s">
        <v>74</v>
      </c>
      <c r="J1400" s="34">
        <v>44377</v>
      </c>
      <c r="K1400" s="33"/>
      <c r="L1400" s="33"/>
      <c r="M1400" s="33"/>
      <c r="N1400" s="33"/>
      <c r="O1400" s="33"/>
      <c r="P1400" s="33"/>
      <c r="Q1400" s="33"/>
      <c r="R1400" s="33"/>
      <c r="S1400" s="33"/>
      <c r="T1400" s="33"/>
      <c r="U1400" s="33"/>
      <c r="V1400" s="33"/>
      <c r="W1400" s="33"/>
      <c r="X1400" s="33"/>
      <c r="Y1400" s="33"/>
      <c r="Z1400" s="33"/>
      <c r="AA1400" s="33"/>
      <c r="AB1400" s="33"/>
      <c r="AC1400" s="33"/>
      <c r="AD1400" s="33"/>
      <c r="AE1400" s="33"/>
      <c r="AF1400" s="33"/>
      <c r="AG1400" s="33"/>
      <c r="AH1400" s="33"/>
      <c r="AI1400" s="2"/>
      <c r="AK1400" s="3"/>
      <c r="AL1400" s="2"/>
      <c r="AM1400" s="2"/>
      <c r="AN1400" s="2"/>
      <c r="AO1400" s="2"/>
      <c r="AP1400" s="2"/>
      <c r="AQ1400" s="2"/>
      <c r="AR1400" s="2"/>
      <c r="AS1400" s="2"/>
      <c r="AT1400" s="2"/>
      <c r="AU1400" s="2"/>
      <c r="AV1400" s="2"/>
      <c r="AW1400" s="2"/>
      <c r="AX1400" s="2"/>
      <c r="AY1400" s="2"/>
      <c r="AZ1400" s="2"/>
      <c r="BA1400" s="2"/>
      <c r="BB1400" s="2"/>
      <c r="BC1400" s="2"/>
      <c r="BD1400" s="2"/>
      <c r="BE1400" s="2"/>
      <c r="BF1400" s="2"/>
      <c r="BG1400" s="2"/>
      <c r="BH1400" s="2"/>
      <c r="BI1400" s="2"/>
      <c r="BJ1400" s="2"/>
      <c r="BK1400" s="48"/>
      <c r="BL1400" s="3"/>
      <c r="BM1400" s="2"/>
      <c r="BN1400" s="2"/>
      <c r="BO1400" s="2"/>
      <c r="BP1400" s="2"/>
      <c r="BQ1400" s="2"/>
      <c r="BR1400" s="2"/>
      <c r="BS1400" s="2"/>
      <c r="BT1400" s="2"/>
      <c r="BU1400" s="2"/>
      <c r="BV1400" s="2"/>
      <c r="BW1400" s="2"/>
      <c r="BX1400" s="2"/>
      <c r="BY1400" s="2"/>
      <c r="BZ1400" s="2"/>
      <c r="CA1400" s="2"/>
      <c r="CB1400" s="2"/>
      <c r="CC1400" s="2"/>
      <c r="CD1400" s="2"/>
      <c r="CE1400" s="2"/>
      <c r="CF1400" s="2"/>
      <c r="CG1400" s="2"/>
      <c r="CH1400" s="2"/>
      <c r="CI1400" s="2"/>
      <c r="CJ1400" s="2"/>
      <c r="CK1400" s="2"/>
    </row>
    <row r="1401" spans="1:89" ht="12.75" customHeight="1" x14ac:dyDescent="0.35">
      <c r="A1401" s="15">
        <f t="shared" si="94"/>
        <v>44378</v>
      </c>
      <c r="B1401" s="107">
        <v>19205702</v>
      </c>
      <c r="C1401" s="4">
        <f t="shared" si="95"/>
        <v>800237.58333333337</v>
      </c>
      <c r="D1401">
        <f t="shared" si="96"/>
        <v>2021</v>
      </c>
      <c r="E1401">
        <f t="shared" si="97"/>
        <v>7</v>
      </c>
      <c r="F1401" s="33">
        <v>10190</v>
      </c>
      <c r="G1401" s="33" t="s">
        <v>29</v>
      </c>
      <c r="H1401" s="33">
        <v>24</v>
      </c>
      <c r="I1401" s="33" t="s">
        <v>74</v>
      </c>
      <c r="J1401" s="34">
        <v>44378</v>
      </c>
      <c r="K1401" s="33"/>
      <c r="L1401" s="33"/>
      <c r="M1401" s="33"/>
      <c r="N1401" s="33"/>
      <c r="O1401" s="33"/>
      <c r="P1401" s="33"/>
      <c r="Q1401" s="33"/>
      <c r="R1401" s="33"/>
      <c r="S1401" s="33"/>
      <c r="T1401" s="33"/>
      <c r="U1401" s="33"/>
      <c r="V1401" s="33"/>
      <c r="W1401" s="33"/>
      <c r="X1401" s="33"/>
      <c r="Y1401" s="33"/>
      <c r="Z1401" s="33"/>
      <c r="AA1401" s="33"/>
      <c r="AB1401" s="33"/>
      <c r="AC1401" s="33"/>
      <c r="AD1401" s="33"/>
      <c r="AE1401" s="33"/>
      <c r="AF1401" s="33"/>
      <c r="AG1401" s="33"/>
      <c r="AH1401" s="33"/>
      <c r="AI1401" s="2"/>
      <c r="AK1401" s="3"/>
      <c r="AL1401" s="2"/>
      <c r="AM1401" s="2"/>
      <c r="AN1401" s="2"/>
      <c r="AO1401" s="2"/>
      <c r="AP1401" s="2"/>
      <c r="AQ1401" s="2"/>
      <c r="AR1401" s="2"/>
      <c r="AS1401" s="2"/>
      <c r="AT1401" s="2"/>
      <c r="AU1401" s="2"/>
      <c r="AV1401" s="2"/>
      <c r="AW1401" s="2"/>
      <c r="AX1401" s="2"/>
      <c r="AY1401" s="2"/>
      <c r="AZ1401" s="2"/>
      <c r="BA1401" s="2"/>
      <c r="BB1401" s="2"/>
      <c r="BC1401" s="2"/>
      <c r="BD1401" s="2"/>
      <c r="BE1401" s="2"/>
      <c r="BF1401" s="2"/>
      <c r="BG1401" s="2"/>
      <c r="BH1401" s="2"/>
      <c r="BI1401" s="2"/>
      <c r="BJ1401" s="2"/>
      <c r="BK1401" s="48"/>
      <c r="BL1401" s="3"/>
      <c r="BM1401" s="2"/>
      <c r="BN1401" s="2"/>
      <c r="BO1401" s="2"/>
      <c r="BP1401" s="2"/>
      <c r="BQ1401" s="2"/>
      <c r="BR1401" s="2"/>
      <c r="BS1401" s="2"/>
      <c r="BT1401" s="2"/>
      <c r="BU1401" s="2"/>
      <c r="BV1401" s="2"/>
      <c r="BW1401" s="2"/>
      <c r="BX1401" s="2"/>
      <c r="BY1401" s="2"/>
      <c r="BZ1401" s="2"/>
      <c r="CA1401" s="2"/>
      <c r="CB1401" s="2"/>
      <c r="CC1401" s="2"/>
      <c r="CD1401" s="2"/>
      <c r="CE1401" s="2"/>
      <c r="CF1401" s="2"/>
      <c r="CG1401" s="2"/>
      <c r="CH1401" s="2"/>
      <c r="CI1401" s="2"/>
      <c r="CJ1401" s="2"/>
      <c r="CK1401" s="2"/>
    </row>
    <row r="1402" spans="1:89" ht="12.75" customHeight="1" x14ac:dyDescent="0.35">
      <c r="A1402" s="15">
        <f t="shared" si="94"/>
        <v>44379</v>
      </c>
      <c r="B1402" s="107">
        <v>18662932</v>
      </c>
      <c r="C1402" s="4">
        <f t="shared" si="95"/>
        <v>777622.16666666663</v>
      </c>
      <c r="D1402">
        <f t="shared" si="96"/>
        <v>2021</v>
      </c>
      <c r="E1402">
        <f t="shared" si="97"/>
        <v>7</v>
      </c>
      <c r="F1402" s="33">
        <v>10190</v>
      </c>
      <c r="G1402" s="33" t="s">
        <v>29</v>
      </c>
      <c r="H1402" s="33">
        <v>24</v>
      </c>
      <c r="I1402" s="33" t="s">
        <v>74</v>
      </c>
      <c r="J1402" s="34">
        <v>44379</v>
      </c>
      <c r="K1402" s="33"/>
      <c r="L1402" s="33"/>
      <c r="M1402" s="33"/>
      <c r="N1402" s="33"/>
      <c r="O1402" s="33"/>
      <c r="P1402" s="33"/>
      <c r="Q1402" s="33"/>
      <c r="R1402" s="33"/>
      <c r="S1402" s="33"/>
      <c r="T1402" s="33"/>
      <c r="U1402" s="33"/>
      <c r="V1402" s="33"/>
      <c r="W1402" s="33"/>
      <c r="X1402" s="33"/>
      <c r="Y1402" s="33"/>
      <c r="Z1402" s="33"/>
      <c r="AA1402" s="33"/>
      <c r="AB1402" s="33"/>
      <c r="AC1402" s="33"/>
      <c r="AD1402" s="33"/>
      <c r="AE1402" s="33"/>
      <c r="AF1402" s="33"/>
      <c r="AG1402" s="33"/>
      <c r="AH1402" s="33"/>
      <c r="AI1402" s="2"/>
      <c r="AK1402" s="3"/>
      <c r="AL1402" s="2"/>
      <c r="AM1402" s="2"/>
      <c r="AN1402" s="2"/>
      <c r="AO1402" s="2"/>
      <c r="AP1402" s="2"/>
      <c r="AQ1402" s="2"/>
      <c r="AR1402" s="2"/>
      <c r="AS1402" s="2"/>
      <c r="AT1402" s="2"/>
      <c r="AU1402" s="2"/>
      <c r="AV1402" s="2"/>
      <c r="AW1402" s="2"/>
      <c r="AX1402" s="2"/>
      <c r="AY1402" s="2"/>
      <c r="AZ1402" s="2"/>
      <c r="BA1402" s="2"/>
      <c r="BB1402" s="2"/>
      <c r="BC1402" s="2"/>
      <c r="BD1402" s="2"/>
      <c r="BE1402" s="2"/>
      <c r="BF1402" s="2"/>
      <c r="BG1402" s="2"/>
      <c r="BH1402" s="2"/>
      <c r="BI1402" s="2"/>
      <c r="BJ1402" s="2"/>
      <c r="BK1402" s="48"/>
      <c r="BL1402" s="3"/>
      <c r="BM1402" s="2"/>
      <c r="BN1402" s="2"/>
      <c r="BO1402" s="2"/>
      <c r="BP1402" s="2"/>
      <c r="BQ1402" s="2"/>
      <c r="BR1402" s="2"/>
      <c r="BS1402" s="2"/>
      <c r="BT1402" s="2"/>
      <c r="BU1402" s="2"/>
      <c r="BV1402" s="2"/>
      <c r="BW1402" s="2"/>
      <c r="BX1402" s="2"/>
      <c r="BY1402" s="2"/>
      <c r="BZ1402" s="2"/>
      <c r="CA1402" s="2"/>
      <c r="CB1402" s="2"/>
      <c r="CC1402" s="2"/>
      <c r="CD1402" s="2"/>
      <c r="CE1402" s="2"/>
      <c r="CF1402" s="2"/>
      <c r="CG1402" s="2"/>
      <c r="CH1402" s="2"/>
      <c r="CI1402" s="2"/>
      <c r="CJ1402" s="2"/>
      <c r="CK1402" s="2"/>
    </row>
    <row r="1403" spans="1:89" ht="12.75" customHeight="1" x14ac:dyDescent="0.35">
      <c r="A1403" s="15">
        <f t="shared" si="94"/>
        <v>44380</v>
      </c>
      <c r="B1403" s="107">
        <v>18203501</v>
      </c>
      <c r="C1403" s="4">
        <f t="shared" si="95"/>
        <v>758479.20833333337</v>
      </c>
      <c r="D1403">
        <f t="shared" si="96"/>
        <v>2021</v>
      </c>
      <c r="E1403">
        <f t="shared" si="97"/>
        <v>7</v>
      </c>
      <c r="F1403" s="33">
        <v>10190</v>
      </c>
      <c r="G1403" s="33" t="s">
        <v>29</v>
      </c>
      <c r="H1403" s="33">
        <v>24</v>
      </c>
      <c r="I1403" s="33" t="s">
        <v>74</v>
      </c>
      <c r="J1403" s="34">
        <v>44380</v>
      </c>
      <c r="K1403" s="33"/>
      <c r="L1403" s="33"/>
      <c r="M1403" s="33"/>
      <c r="N1403" s="33"/>
      <c r="O1403" s="33"/>
      <c r="P1403" s="33"/>
      <c r="Q1403" s="33"/>
      <c r="R1403" s="33"/>
      <c r="S1403" s="33"/>
      <c r="T1403" s="33"/>
      <c r="U1403" s="33"/>
      <c r="V1403" s="33"/>
      <c r="W1403" s="33"/>
      <c r="X1403" s="33"/>
      <c r="Y1403" s="33"/>
      <c r="Z1403" s="33"/>
      <c r="AA1403" s="33"/>
      <c r="AB1403" s="33"/>
      <c r="AC1403" s="33"/>
      <c r="AD1403" s="33"/>
      <c r="AE1403" s="33"/>
      <c r="AF1403" s="33"/>
      <c r="AG1403" s="33"/>
      <c r="AH1403" s="33"/>
      <c r="AI1403" s="2"/>
      <c r="AK1403" s="3"/>
      <c r="AL1403" s="2"/>
      <c r="AM1403" s="2"/>
      <c r="AN1403" s="2"/>
      <c r="AO1403" s="2"/>
      <c r="AP1403" s="2"/>
      <c r="AQ1403" s="2"/>
      <c r="AR1403" s="2"/>
      <c r="AS1403" s="2"/>
      <c r="AT1403" s="2"/>
      <c r="AU1403" s="2"/>
      <c r="AV1403" s="2"/>
      <c r="AW1403" s="2"/>
      <c r="AX1403" s="2"/>
      <c r="AY1403" s="2"/>
      <c r="AZ1403" s="2"/>
      <c r="BA1403" s="2"/>
      <c r="BB1403" s="2"/>
      <c r="BC1403" s="2"/>
      <c r="BD1403" s="2"/>
      <c r="BE1403" s="2"/>
      <c r="BF1403" s="2"/>
      <c r="BG1403" s="2"/>
      <c r="BH1403" s="2"/>
      <c r="BI1403" s="2"/>
      <c r="BJ1403" s="2"/>
      <c r="BK1403" s="48"/>
      <c r="BL1403" s="3"/>
      <c r="BM1403" s="2"/>
      <c r="BN1403" s="2"/>
      <c r="BO1403" s="2"/>
      <c r="BP1403" s="2"/>
      <c r="BQ1403" s="2"/>
      <c r="BR1403" s="2"/>
      <c r="BS1403" s="2"/>
      <c r="BT1403" s="2"/>
      <c r="BU1403" s="2"/>
      <c r="BV1403" s="2"/>
      <c r="BW1403" s="2"/>
      <c r="BX1403" s="2"/>
      <c r="BY1403" s="2"/>
      <c r="BZ1403" s="2"/>
      <c r="CA1403" s="2"/>
      <c r="CB1403" s="2"/>
      <c r="CC1403" s="2"/>
      <c r="CD1403" s="2"/>
      <c r="CE1403" s="2"/>
      <c r="CF1403" s="2"/>
      <c r="CG1403" s="2"/>
      <c r="CH1403" s="2"/>
      <c r="CI1403" s="2"/>
      <c r="CJ1403" s="2"/>
      <c r="CK1403" s="2"/>
    </row>
    <row r="1404" spans="1:89" ht="12.75" customHeight="1" x14ac:dyDescent="0.35">
      <c r="A1404" s="15">
        <f t="shared" si="94"/>
        <v>44381</v>
      </c>
      <c r="B1404" s="107">
        <v>17892487</v>
      </c>
      <c r="C1404" s="4">
        <f t="shared" si="95"/>
        <v>745520.29166666663</v>
      </c>
      <c r="D1404">
        <f t="shared" si="96"/>
        <v>2021</v>
      </c>
      <c r="E1404">
        <f t="shared" si="97"/>
        <v>7</v>
      </c>
      <c r="F1404" s="33">
        <v>10190</v>
      </c>
      <c r="G1404" s="33" t="s">
        <v>29</v>
      </c>
      <c r="H1404" s="33">
        <v>24</v>
      </c>
      <c r="I1404" s="33" t="s">
        <v>74</v>
      </c>
      <c r="J1404" s="34">
        <v>44381</v>
      </c>
      <c r="K1404" s="33"/>
      <c r="L1404" s="33"/>
      <c r="M1404" s="33"/>
      <c r="N1404" s="33"/>
      <c r="O1404" s="33"/>
      <c r="P1404" s="33"/>
      <c r="Q1404" s="33"/>
      <c r="R1404" s="33"/>
      <c r="S1404" s="33"/>
      <c r="T1404" s="33"/>
      <c r="U1404" s="33"/>
      <c r="V1404" s="33"/>
      <c r="W1404" s="33"/>
      <c r="X1404" s="33"/>
      <c r="Y1404" s="33"/>
      <c r="Z1404" s="33"/>
      <c r="AA1404" s="33"/>
      <c r="AB1404" s="33"/>
      <c r="AC1404" s="33"/>
      <c r="AD1404" s="33"/>
      <c r="AE1404" s="33"/>
      <c r="AF1404" s="33"/>
      <c r="AG1404" s="33"/>
      <c r="AH1404" s="33"/>
      <c r="AI1404" s="2"/>
      <c r="AK1404" s="3"/>
      <c r="AL1404" s="2"/>
      <c r="AM1404" s="2"/>
      <c r="AN1404" s="2"/>
      <c r="AO1404" s="2"/>
      <c r="AP1404" s="2"/>
      <c r="AQ1404" s="2"/>
      <c r="AR1404" s="2"/>
      <c r="AS1404" s="2"/>
      <c r="AT1404" s="2"/>
      <c r="AU1404" s="2"/>
      <c r="AV1404" s="2"/>
      <c r="AW1404" s="2"/>
      <c r="AX1404" s="2"/>
      <c r="AY1404" s="2"/>
      <c r="AZ1404" s="2"/>
      <c r="BA1404" s="2"/>
      <c r="BB1404" s="2"/>
      <c r="BC1404" s="2"/>
      <c r="BD1404" s="2"/>
      <c r="BE1404" s="2"/>
      <c r="BF1404" s="2"/>
      <c r="BG1404" s="2"/>
      <c r="BH1404" s="2"/>
      <c r="BI1404" s="2"/>
      <c r="BJ1404" s="2"/>
      <c r="BK1404" s="48"/>
      <c r="BL1404" s="3"/>
      <c r="BM1404" s="2"/>
      <c r="BN1404" s="2"/>
      <c r="BO1404" s="2"/>
      <c r="BP1404" s="2"/>
      <c r="BQ1404" s="2"/>
      <c r="BR1404" s="2"/>
      <c r="BS1404" s="2"/>
      <c r="BT1404" s="2"/>
      <c r="BU1404" s="2"/>
      <c r="BV1404" s="2"/>
      <c r="BW1404" s="2"/>
      <c r="BX1404" s="2"/>
      <c r="BY1404" s="2"/>
      <c r="BZ1404" s="2"/>
      <c r="CA1404" s="2"/>
      <c r="CB1404" s="2"/>
      <c r="CC1404" s="2"/>
      <c r="CD1404" s="2"/>
      <c r="CE1404" s="2"/>
      <c r="CF1404" s="2"/>
      <c r="CG1404" s="2"/>
      <c r="CH1404" s="2"/>
      <c r="CI1404" s="2"/>
      <c r="CJ1404" s="2"/>
      <c r="CK1404" s="2"/>
    </row>
    <row r="1405" spans="1:89" ht="12.75" customHeight="1" x14ac:dyDescent="0.35">
      <c r="A1405" s="15">
        <f t="shared" si="94"/>
        <v>44382</v>
      </c>
      <c r="B1405" s="107">
        <v>17429901</v>
      </c>
      <c r="C1405" s="4">
        <f t="shared" si="95"/>
        <v>726245.875</v>
      </c>
      <c r="D1405">
        <f t="shared" si="96"/>
        <v>2021</v>
      </c>
      <c r="E1405">
        <f t="shared" si="97"/>
        <v>7</v>
      </c>
      <c r="F1405" s="33">
        <v>10190</v>
      </c>
      <c r="G1405" s="33" t="s">
        <v>29</v>
      </c>
      <c r="H1405" s="33">
        <v>24</v>
      </c>
      <c r="I1405" s="33" t="s">
        <v>74</v>
      </c>
      <c r="J1405" s="34">
        <v>44382</v>
      </c>
      <c r="K1405" s="33"/>
      <c r="L1405" s="33"/>
      <c r="M1405" s="33"/>
      <c r="N1405" s="33"/>
      <c r="O1405" s="33"/>
      <c r="P1405" s="33"/>
      <c r="Q1405" s="33"/>
      <c r="R1405" s="33"/>
      <c r="S1405" s="33"/>
      <c r="T1405" s="33"/>
      <c r="U1405" s="33"/>
      <c r="V1405" s="33"/>
      <c r="W1405" s="33"/>
      <c r="X1405" s="33"/>
      <c r="Y1405" s="33"/>
      <c r="Z1405" s="33"/>
      <c r="AA1405" s="33"/>
      <c r="AB1405" s="33"/>
      <c r="AC1405" s="33"/>
      <c r="AD1405" s="33"/>
      <c r="AE1405" s="33"/>
      <c r="AF1405" s="33"/>
      <c r="AG1405" s="33"/>
      <c r="AH1405" s="33"/>
      <c r="AI1405" s="2"/>
      <c r="AK1405" s="3"/>
      <c r="AL1405" s="2"/>
      <c r="AM1405" s="2"/>
      <c r="AN1405" s="2"/>
      <c r="AO1405" s="2"/>
      <c r="AP1405" s="2"/>
      <c r="AQ1405" s="2"/>
      <c r="AR1405" s="2"/>
      <c r="AS1405" s="2"/>
      <c r="AT1405" s="2"/>
      <c r="AU1405" s="2"/>
      <c r="AV1405" s="2"/>
      <c r="AW1405" s="2"/>
      <c r="AX1405" s="2"/>
      <c r="AY1405" s="2"/>
      <c r="AZ1405" s="2"/>
      <c r="BA1405" s="2"/>
      <c r="BB1405" s="2"/>
      <c r="BC1405" s="2"/>
      <c r="BD1405" s="2"/>
      <c r="BE1405" s="2"/>
      <c r="BF1405" s="2"/>
      <c r="BG1405" s="2"/>
      <c r="BH1405" s="2"/>
      <c r="BI1405" s="2"/>
      <c r="BJ1405" s="2"/>
      <c r="BK1405" s="48"/>
      <c r="BL1405" s="3"/>
      <c r="BM1405" s="2"/>
      <c r="BN1405" s="2"/>
      <c r="BO1405" s="2"/>
      <c r="BP1405" s="2"/>
      <c r="BQ1405" s="2"/>
      <c r="BR1405" s="2"/>
      <c r="BS1405" s="2"/>
      <c r="BT1405" s="2"/>
      <c r="BU1405" s="2"/>
      <c r="BV1405" s="2"/>
      <c r="BW1405" s="2"/>
      <c r="BX1405" s="2"/>
      <c r="BY1405" s="2"/>
      <c r="BZ1405" s="2"/>
      <c r="CA1405" s="2"/>
      <c r="CB1405" s="2"/>
      <c r="CC1405" s="2"/>
      <c r="CD1405" s="2"/>
      <c r="CE1405" s="2"/>
      <c r="CF1405" s="2"/>
      <c r="CG1405" s="2"/>
      <c r="CH1405" s="2"/>
      <c r="CI1405" s="2"/>
      <c r="CJ1405" s="2"/>
      <c r="CK1405" s="2"/>
    </row>
    <row r="1406" spans="1:89" ht="12.75" customHeight="1" x14ac:dyDescent="0.35">
      <c r="A1406" s="15">
        <f t="shared" si="94"/>
        <v>44383</v>
      </c>
      <c r="B1406" s="107">
        <v>18330224</v>
      </c>
      <c r="C1406" s="4">
        <f t="shared" si="95"/>
        <v>763759.33333333337</v>
      </c>
      <c r="D1406">
        <f t="shared" si="96"/>
        <v>2021</v>
      </c>
      <c r="E1406">
        <f t="shared" si="97"/>
        <v>7</v>
      </c>
      <c r="F1406" s="33">
        <v>10190</v>
      </c>
      <c r="G1406" s="33" t="s">
        <v>29</v>
      </c>
      <c r="H1406" s="33">
        <v>24</v>
      </c>
      <c r="I1406" s="33" t="s">
        <v>74</v>
      </c>
      <c r="J1406" s="34">
        <v>44383</v>
      </c>
      <c r="K1406" s="33"/>
      <c r="L1406" s="33"/>
      <c r="M1406" s="33"/>
      <c r="N1406" s="33"/>
      <c r="O1406" s="33"/>
      <c r="P1406" s="33"/>
      <c r="Q1406" s="33"/>
      <c r="R1406" s="33"/>
      <c r="S1406" s="33"/>
      <c r="T1406" s="33"/>
      <c r="U1406" s="33"/>
      <c r="V1406" s="33"/>
      <c r="W1406" s="33"/>
      <c r="X1406" s="33"/>
      <c r="Y1406" s="33"/>
      <c r="Z1406" s="33"/>
      <c r="AA1406" s="33"/>
      <c r="AB1406" s="33"/>
      <c r="AC1406" s="33"/>
      <c r="AD1406" s="33"/>
      <c r="AE1406" s="33"/>
      <c r="AF1406" s="33"/>
      <c r="AG1406" s="33"/>
      <c r="AH1406" s="33"/>
      <c r="AI1406" s="2"/>
      <c r="AK1406" s="3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  <c r="AY1406" s="2"/>
      <c r="AZ1406" s="2"/>
      <c r="BA1406" s="2"/>
      <c r="BB1406" s="2"/>
      <c r="BC1406" s="2"/>
      <c r="BD1406" s="2"/>
      <c r="BE1406" s="2"/>
      <c r="BF1406" s="2"/>
      <c r="BG1406" s="2"/>
      <c r="BH1406" s="2"/>
      <c r="BI1406" s="2"/>
      <c r="BJ1406" s="2"/>
      <c r="BK1406" s="48"/>
      <c r="BL1406" s="3"/>
      <c r="BM1406" s="2"/>
      <c r="BN1406" s="2"/>
      <c r="BO1406" s="2"/>
      <c r="BP1406" s="2"/>
      <c r="BQ1406" s="2"/>
      <c r="BR1406" s="2"/>
      <c r="BS1406" s="2"/>
      <c r="BT1406" s="2"/>
      <c r="BU1406" s="2"/>
      <c r="BV1406" s="2"/>
      <c r="BW1406" s="2"/>
      <c r="BX1406" s="2"/>
      <c r="BY1406" s="2"/>
      <c r="BZ1406" s="2"/>
      <c r="CA1406" s="2"/>
      <c r="CB1406" s="2"/>
      <c r="CC1406" s="2"/>
      <c r="CD1406" s="2"/>
      <c r="CE1406" s="2"/>
      <c r="CF1406" s="2"/>
      <c r="CG1406" s="2"/>
      <c r="CH1406" s="2"/>
      <c r="CI1406" s="2"/>
      <c r="CJ1406" s="2"/>
      <c r="CK1406" s="2"/>
    </row>
    <row r="1407" spans="1:89" ht="12.75" customHeight="1" x14ac:dyDescent="0.35">
      <c r="A1407" s="15">
        <f t="shared" si="94"/>
        <v>44384</v>
      </c>
      <c r="B1407" s="107">
        <v>18172298</v>
      </c>
      <c r="C1407" s="4">
        <f t="shared" si="95"/>
        <v>757179.08333333337</v>
      </c>
      <c r="D1407">
        <f t="shared" si="96"/>
        <v>2021</v>
      </c>
      <c r="E1407">
        <f t="shared" si="97"/>
        <v>7</v>
      </c>
      <c r="F1407" s="33">
        <v>10190</v>
      </c>
      <c r="G1407" s="33" t="s">
        <v>29</v>
      </c>
      <c r="H1407" s="33">
        <v>24</v>
      </c>
      <c r="I1407" s="33" t="s">
        <v>74</v>
      </c>
      <c r="J1407" s="34">
        <v>44384</v>
      </c>
      <c r="K1407" s="33"/>
      <c r="L1407" s="33"/>
      <c r="M1407" s="33"/>
      <c r="N1407" s="33"/>
      <c r="O1407" s="33"/>
      <c r="P1407" s="33"/>
      <c r="Q1407" s="33"/>
      <c r="R1407" s="33"/>
      <c r="S1407" s="33"/>
      <c r="T1407" s="33"/>
      <c r="U1407" s="33"/>
      <c r="V1407" s="33"/>
      <c r="W1407" s="33"/>
      <c r="X1407" s="33"/>
      <c r="Y1407" s="33"/>
      <c r="Z1407" s="33"/>
      <c r="AA1407" s="33"/>
      <c r="AB1407" s="33"/>
      <c r="AC1407" s="33"/>
      <c r="AD1407" s="33"/>
      <c r="AE1407" s="33"/>
      <c r="AF1407" s="33"/>
      <c r="AG1407" s="33"/>
      <c r="AH1407" s="33"/>
      <c r="AI1407" s="2"/>
      <c r="AK1407" s="3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  <c r="AY1407" s="2"/>
      <c r="AZ1407" s="2"/>
      <c r="BA1407" s="2"/>
      <c r="BB1407" s="2"/>
      <c r="BC1407" s="2"/>
      <c r="BD1407" s="2"/>
      <c r="BE1407" s="2"/>
      <c r="BF1407" s="2"/>
      <c r="BG1407" s="2"/>
      <c r="BH1407" s="2"/>
      <c r="BI1407" s="2"/>
      <c r="BJ1407" s="2"/>
      <c r="BK1407" s="48"/>
      <c r="BL1407" s="3"/>
      <c r="BM1407" s="2"/>
      <c r="BN1407" s="2"/>
      <c r="BO1407" s="2"/>
      <c r="BP1407" s="2"/>
      <c r="BQ1407" s="2"/>
      <c r="BR1407" s="2"/>
      <c r="BS1407" s="2"/>
      <c r="BT1407" s="2"/>
      <c r="BU1407" s="2"/>
      <c r="BV1407" s="2"/>
      <c r="BW1407" s="2"/>
      <c r="BX1407" s="2"/>
      <c r="BY1407" s="2"/>
      <c r="BZ1407" s="2"/>
      <c r="CA1407" s="2"/>
      <c r="CB1407" s="2"/>
      <c r="CC1407" s="2"/>
      <c r="CD1407" s="2"/>
      <c r="CE1407" s="2"/>
      <c r="CF1407" s="2"/>
      <c r="CG1407" s="2"/>
      <c r="CH1407" s="2"/>
      <c r="CI1407" s="2"/>
      <c r="CJ1407" s="2"/>
      <c r="CK1407" s="2"/>
    </row>
    <row r="1408" spans="1:89" ht="12.75" customHeight="1" x14ac:dyDescent="0.35">
      <c r="A1408" s="15">
        <f t="shared" si="94"/>
        <v>44385</v>
      </c>
      <c r="B1408" s="107">
        <v>18155182</v>
      </c>
      <c r="C1408" s="4">
        <f t="shared" si="95"/>
        <v>756465.91666666663</v>
      </c>
      <c r="D1408">
        <f t="shared" si="96"/>
        <v>2021</v>
      </c>
      <c r="E1408">
        <f t="shared" si="97"/>
        <v>7</v>
      </c>
      <c r="F1408" s="33">
        <v>10190</v>
      </c>
      <c r="G1408" s="33" t="s">
        <v>29</v>
      </c>
      <c r="H1408" s="33">
        <v>24</v>
      </c>
      <c r="I1408" s="33" t="s">
        <v>74</v>
      </c>
      <c r="J1408" s="34">
        <v>44385</v>
      </c>
      <c r="K1408" s="33"/>
      <c r="L1408" s="33"/>
      <c r="M1408" s="33"/>
      <c r="N1408" s="33"/>
      <c r="O1408" s="33"/>
      <c r="P1408" s="33"/>
      <c r="Q1408" s="33"/>
      <c r="R1408" s="33"/>
      <c r="S1408" s="33"/>
      <c r="T1408" s="33"/>
      <c r="U1408" s="33"/>
      <c r="V1408" s="33"/>
      <c r="W1408" s="33"/>
      <c r="X1408" s="33"/>
      <c r="Y1408" s="33"/>
      <c r="Z1408" s="33"/>
      <c r="AA1408" s="33"/>
      <c r="AB1408" s="33"/>
      <c r="AC1408" s="33"/>
      <c r="AD1408" s="33"/>
      <c r="AE1408" s="33"/>
      <c r="AF1408" s="33"/>
      <c r="AG1408" s="33"/>
      <c r="AH1408" s="33"/>
      <c r="AI1408" s="2"/>
      <c r="AK1408" s="3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  <c r="AY1408" s="2"/>
      <c r="AZ1408" s="2"/>
      <c r="BA1408" s="2"/>
      <c r="BB1408" s="2"/>
      <c r="BC1408" s="2"/>
      <c r="BD1408" s="2"/>
      <c r="BE1408" s="2"/>
      <c r="BF1408" s="2"/>
      <c r="BG1408" s="2"/>
      <c r="BH1408" s="2"/>
      <c r="BI1408" s="2"/>
      <c r="BJ1408" s="2"/>
      <c r="BK1408" s="48"/>
      <c r="BL1408" s="3"/>
      <c r="BM1408" s="2"/>
      <c r="BN1408" s="2"/>
      <c r="BO1408" s="2"/>
      <c r="BP1408" s="2"/>
      <c r="BQ1408" s="2"/>
      <c r="BR1408" s="2"/>
      <c r="BS1408" s="2"/>
      <c r="BT1408" s="2"/>
      <c r="BU1408" s="2"/>
      <c r="BV1408" s="2"/>
      <c r="BW1408" s="2"/>
      <c r="BX1408" s="2"/>
      <c r="BY1408" s="2"/>
      <c r="BZ1408" s="2"/>
      <c r="CA1408" s="2"/>
      <c r="CB1408" s="2"/>
      <c r="CC1408" s="2"/>
      <c r="CD1408" s="2"/>
      <c r="CE1408" s="2"/>
      <c r="CF1408" s="2"/>
      <c r="CG1408" s="2"/>
      <c r="CH1408" s="2"/>
      <c r="CI1408" s="2"/>
      <c r="CJ1408" s="2"/>
      <c r="CK1408" s="2"/>
    </row>
    <row r="1409" spans="1:89" ht="12.75" customHeight="1" x14ac:dyDescent="0.35">
      <c r="A1409" s="15">
        <f t="shared" si="94"/>
        <v>44386</v>
      </c>
      <c r="B1409" s="107">
        <v>18192574</v>
      </c>
      <c r="C1409" s="4">
        <f t="shared" si="95"/>
        <v>758023.91666666663</v>
      </c>
      <c r="D1409">
        <f t="shared" si="96"/>
        <v>2021</v>
      </c>
      <c r="E1409">
        <f t="shared" si="97"/>
        <v>7</v>
      </c>
      <c r="F1409" s="33">
        <v>10190</v>
      </c>
      <c r="G1409" s="33" t="s">
        <v>29</v>
      </c>
      <c r="H1409" s="33">
        <v>24</v>
      </c>
      <c r="I1409" s="33" t="s">
        <v>74</v>
      </c>
      <c r="J1409" s="34">
        <v>44386</v>
      </c>
      <c r="K1409" s="33"/>
      <c r="L1409" s="33"/>
      <c r="M1409" s="33"/>
      <c r="N1409" s="33"/>
      <c r="O1409" s="33"/>
      <c r="P1409" s="33"/>
      <c r="Q1409" s="33"/>
      <c r="R1409" s="33"/>
      <c r="S1409" s="33"/>
      <c r="T1409" s="33"/>
      <c r="U1409" s="33"/>
      <c r="V1409" s="33"/>
      <c r="W1409" s="33"/>
      <c r="X1409" s="33"/>
      <c r="Y1409" s="33"/>
      <c r="Z1409" s="33"/>
      <c r="AA1409" s="33"/>
      <c r="AB1409" s="33"/>
      <c r="AC1409" s="33"/>
      <c r="AD1409" s="33"/>
      <c r="AE1409" s="33"/>
      <c r="AF1409" s="33"/>
      <c r="AG1409" s="33"/>
      <c r="AH1409" s="33"/>
      <c r="AI1409" s="2"/>
      <c r="AK1409" s="3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  <c r="AY1409" s="2"/>
      <c r="AZ1409" s="2"/>
      <c r="BA1409" s="2"/>
      <c r="BB1409" s="2"/>
      <c r="BC1409" s="2"/>
      <c r="BD1409" s="2"/>
      <c r="BE1409" s="2"/>
      <c r="BF1409" s="2"/>
      <c r="BG1409" s="2"/>
      <c r="BH1409" s="2"/>
      <c r="BI1409" s="2"/>
      <c r="BJ1409" s="2"/>
      <c r="BK1409" s="48"/>
      <c r="BL1409" s="3"/>
      <c r="BM1409" s="2"/>
      <c r="BN1409" s="2"/>
      <c r="BO1409" s="2"/>
      <c r="BP1409" s="2"/>
      <c r="BQ1409" s="2"/>
      <c r="BR1409" s="2"/>
      <c r="BS1409" s="2"/>
      <c r="BT1409" s="2"/>
      <c r="BU1409" s="2"/>
      <c r="BV1409" s="2"/>
      <c r="BW1409" s="2"/>
      <c r="BX1409" s="2"/>
      <c r="BY1409" s="2"/>
      <c r="BZ1409" s="2"/>
      <c r="CA1409" s="2"/>
      <c r="CB1409" s="2"/>
      <c r="CC1409" s="2"/>
      <c r="CD1409" s="2"/>
      <c r="CE1409" s="2"/>
      <c r="CF1409" s="2"/>
      <c r="CG1409" s="2"/>
      <c r="CH1409" s="2"/>
      <c r="CI1409" s="2"/>
      <c r="CJ1409" s="2"/>
      <c r="CK1409" s="2"/>
    </row>
    <row r="1410" spans="1:89" ht="12.75" customHeight="1" x14ac:dyDescent="0.35">
      <c r="A1410" s="15">
        <f t="shared" si="94"/>
        <v>44387</v>
      </c>
      <c r="B1410" s="107">
        <v>18755225</v>
      </c>
      <c r="C1410" s="4">
        <f t="shared" si="95"/>
        <v>781467.70833333337</v>
      </c>
      <c r="D1410">
        <f t="shared" si="96"/>
        <v>2021</v>
      </c>
      <c r="E1410">
        <f t="shared" si="97"/>
        <v>7</v>
      </c>
      <c r="F1410" s="33">
        <v>10190</v>
      </c>
      <c r="G1410" s="33" t="s">
        <v>29</v>
      </c>
      <c r="H1410" s="33">
        <v>24</v>
      </c>
      <c r="I1410" s="33" t="s">
        <v>74</v>
      </c>
      <c r="J1410" s="34">
        <v>44387</v>
      </c>
      <c r="K1410" s="33"/>
      <c r="L1410" s="33"/>
      <c r="M1410" s="33"/>
      <c r="N1410" s="33"/>
      <c r="O1410" s="33"/>
      <c r="P1410" s="33"/>
      <c r="Q1410" s="33"/>
      <c r="R1410" s="33"/>
      <c r="S1410" s="33"/>
      <c r="T1410" s="33"/>
      <c r="U1410" s="33"/>
      <c r="V1410" s="33"/>
      <c r="W1410" s="33"/>
      <c r="X1410" s="33"/>
      <c r="Y1410" s="33"/>
      <c r="Z1410" s="33"/>
      <c r="AA1410" s="33"/>
      <c r="AB1410" s="33"/>
      <c r="AC1410" s="33"/>
      <c r="AD1410" s="33"/>
      <c r="AE1410" s="33"/>
      <c r="AF1410" s="33"/>
      <c r="AG1410" s="33"/>
      <c r="AH1410" s="33"/>
      <c r="AI1410" s="2"/>
      <c r="AK1410" s="3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  <c r="AY1410" s="2"/>
      <c r="AZ1410" s="2"/>
      <c r="BA1410" s="2"/>
      <c r="BB1410" s="2"/>
      <c r="BC1410" s="2"/>
      <c r="BD1410" s="2"/>
      <c r="BE1410" s="2"/>
      <c r="BF1410" s="2"/>
      <c r="BG1410" s="2"/>
      <c r="BH1410" s="2"/>
      <c r="BI1410" s="2"/>
      <c r="BJ1410" s="2"/>
      <c r="BK1410" s="48"/>
      <c r="BL1410" s="3"/>
      <c r="BM1410" s="2"/>
      <c r="BN1410" s="2"/>
      <c r="BO1410" s="2"/>
      <c r="BP1410" s="2"/>
      <c r="BQ1410" s="2"/>
      <c r="BR1410" s="2"/>
      <c r="BS1410" s="2"/>
      <c r="BT1410" s="2"/>
      <c r="BU1410" s="2"/>
      <c r="BV1410" s="2"/>
      <c r="BW1410" s="2"/>
      <c r="BX1410" s="2"/>
      <c r="BY1410" s="2"/>
      <c r="BZ1410" s="2"/>
      <c r="CA1410" s="2"/>
      <c r="CB1410" s="2"/>
      <c r="CC1410" s="2"/>
      <c r="CD1410" s="2"/>
      <c r="CE1410" s="2"/>
      <c r="CF1410" s="2"/>
      <c r="CG1410" s="2"/>
      <c r="CH1410" s="2"/>
      <c r="CI1410" s="2"/>
      <c r="CJ1410" s="2"/>
      <c r="CK1410" s="2"/>
    </row>
    <row r="1411" spans="1:89" ht="12.75" customHeight="1" x14ac:dyDescent="0.35">
      <c r="A1411" s="15">
        <f t="shared" si="94"/>
        <v>44388</v>
      </c>
      <c r="B1411" s="107">
        <v>18154337</v>
      </c>
      <c r="C1411" s="4">
        <f t="shared" si="95"/>
        <v>756430.70833333337</v>
      </c>
      <c r="D1411">
        <f t="shared" si="96"/>
        <v>2021</v>
      </c>
      <c r="E1411">
        <f t="shared" si="97"/>
        <v>7</v>
      </c>
      <c r="F1411" s="33">
        <v>10190</v>
      </c>
      <c r="G1411" s="33" t="s">
        <v>29</v>
      </c>
      <c r="H1411" s="33">
        <v>24</v>
      </c>
      <c r="I1411" s="33" t="s">
        <v>74</v>
      </c>
      <c r="J1411" s="34">
        <v>44388</v>
      </c>
      <c r="K1411" s="33"/>
      <c r="L1411" s="33"/>
      <c r="M1411" s="33"/>
      <c r="N1411" s="33"/>
      <c r="O1411" s="33"/>
      <c r="P1411" s="33"/>
      <c r="Q1411" s="33"/>
      <c r="R1411" s="33"/>
      <c r="S1411" s="33"/>
      <c r="T1411" s="33"/>
      <c r="U1411" s="33"/>
      <c r="V1411" s="33"/>
      <c r="W1411" s="33"/>
      <c r="X1411" s="33"/>
      <c r="Y1411" s="33"/>
      <c r="Z1411" s="33"/>
      <c r="AA1411" s="33"/>
      <c r="AB1411" s="33"/>
      <c r="AC1411" s="33"/>
      <c r="AD1411" s="33"/>
      <c r="AE1411" s="33"/>
      <c r="AF1411" s="33"/>
      <c r="AG1411" s="33"/>
      <c r="AH1411" s="33"/>
      <c r="AI1411" s="2"/>
      <c r="AK1411" s="3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  <c r="AY1411" s="2"/>
      <c r="AZ1411" s="2"/>
      <c r="BA1411" s="2"/>
      <c r="BB1411" s="2"/>
      <c r="BC1411" s="2"/>
      <c r="BD1411" s="2"/>
      <c r="BE1411" s="2"/>
      <c r="BF1411" s="2"/>
      <c r="BG1411" s="2"/>
      <c r="BH1411" s="2"/>
      <c r="BI1411" s="2"/>
      <c r="BJ1411" s="2"/>
      <c r="BK1411" s="48"/>
      <c r="BL1411" s="3"/>
      <c r="BM1411" s="2"/>
      <c r="BN1411" s="2"/>
      <c r="BO1411" s="2"/>
      <c r="BP1411" s="2"/>
      <c r="BQ1411" s="2"/>
      <c r="BR1411" s="2"/>
      <c r="BS1411" s="2"/>
      <c r="BT1411" s="2"/>
      <c r="BU1411" s="2"/>
      <c r="BV1411" s="2"/>
      <c r="BW1411" s="2"/>
      <c r="BX1411" s="2"/>
      <c r="BY1411" s="2"/>
      <c r="BZ1411" s="2"/>
      <c r="CA1411" s="2"/>
      <c r="CB1411" s="2"/>
      <c r="CC1411" s="2"/>
      <c r="CD1411" s="2"/>
      <c r="CE1411" s="2"/>
      <c r="CF1411" s="2"/>
      <c r="CG1411" s="2"/>
      <c r="CH1411" s="2"/>
      <c r="CI1411" s="2"/>
      <c r="CJ1411" s="2"/>
      <c r="CK1411" s="2"/>
    </row>
    <row r="1412" spans="1:89" ht="12.75" customHeight="1" x14ac:dyDescent="0.35">
      <c r="A1412" s="15">
        <f t="shared" si="94"/>
        <v>44389</v>
      </c>
      <c r="B1412" s="107">
        <v>18624811</v>
      </c>
      <c r="C1412" s="4">
        <f t="shared" si="95"/>
        <v>776033.79166666663</v>
      </c>
      <c r="D1412">
        <f t="shared" si="96"/>
        <v>2021</v>
      </c>
      <c r="E1412">
        <f t="shared" si="97"/>
        <v>7</v>
      </c>
      <c r="F1412" s="33">
        <v>10190</v>
      </c>
      <c r="G1412" s="33" t="s">
        <v>29</v>
      </c>
      <c r="H1412" s="33">
        <v>24</v>
      </c>
      <c r="I1412" s="33" t="s">
        <v>74</v>
      </c>
      <c r="J1412" s="34">
        <v>44389</v>
      </c>
      <c r="K1412" s="33"/>
      <c r="L1412" s="33"/>
      <c r="M1412" s="33"/>
      <c r="N1412" s="33"/>
      <c r="O1412" s="33"/>
      <c r="P1412" s="33"/>
      <c r="Q1412" s="33"/>
      <c r="R1412" s="33"/>
      <c r="S1412" s="33"/>
      <c r="T1412" s="33"/>
      <c r="U1412" s="33"/>
      <c r="V1412" s="33"/>
      <c r="W1412" s="33"/>
      <c r="X1412" s="33"/>
      <c r="Y1412" s="33"/>
      <c r="Z1412" s="33"/>
      <c r="AA1412" s="33"/>
      <c r="AB1412" s="33"/>
      <c r="AC1412" s="33"/>
      <c r="AD1412" s="33"/>
      <c r="AE1412" s="33"/>
      <c r="AF1412" s="33"/>
      <c r="AG1412" s="33"/>
      <c r="AH1412" s="33"/>
      <c r="AI1412" s="2"/>
      <c r="AK1412" s="3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  <c r="AY1412" s="2"/>
      <c r="AZ1412" s="2"/>
      <c r="BA1412" s="2"/>
      <c r="BB1412" s="2"/>
      <c r="BC1412" s="2"/>
      <c r="BD1412" s="2"/>
      <c r="BE1412" s="2"/>
      <c r="BF1412" s="2"/>
      <c r="BG1412" s="2"/>
      <c r="BH1412" s="2"/>
      <c r="BI1412" s="2"/>
      <c r="BJ1412" s="2"/>
      <c r="BK1412" s="48"/>
      <c r="BL1412" s="3"/>
      <c r="BM1412" s="2"/>
      <c r="BN1412" s="2"/>
      <c r="BO1412" s="2"/>
      <c r="BP1412" s="2"/>
      <c r="BQ1412" s="2"/>
      <c r="BR1412" s="2"/>
      <c r="BS1412" s="2"/>
      <c r="BT1412" s="2"/>
      <c r="BU1412" s="2"/>
      <c r="BV1412" s="2"/>
      <c r="BW1412" s="2"/>
      <c r="BX1412" s="2"/>
      <c r="BY1412" s="2"/>
      <c r="BZ1412" s="2"/>
      <c r="CA1412" s="2"/>
      <c r="CB1412" s="2"/>
      <c r="CC1412" s="2"/>
      <c r="CD1412" s="2"/>
      <c r="CE1412" s="2"/>
      <c r="CF1412" s="2"/>
      <c r="CG1412" s="2"/>
      <c r="CH1412" s="2"/>
      <c r="CI1412" s="2"/>
      <c r="CJ1412" s="2"/>
      <c r="CK1412" s="2"/>
    </row>
    <row r="1413" spans="1:89" ht="12.75" customHeight="1" x14ac:dyDescent="0.35">
      <c r="A1413" s="15">
        <f t="shared" si="94"/>
        <v>44390</v>
      </c>
      <c r="B1413" s="107">
        <v>18919617</v>
      </c>
      <c r="C1413" s="4">
        <f t="shared" si="95"/>
        <v>788317.375</v>
      </c>
      <c r="D1413">
        <f t="shared" si="96"/>
        <v>2021</v>
      </c>
      <c r="E1413">
        <f t="shared" si="97"/>
        <v>7</v>
      </c>
      <c r="F1413" s="33">
        <v>10190</v>
      </c>
      <c r="G1413" s="33" t="s">
        <v>29</v>
      </c>
      <c r="H1413" s="33">
        <v>24</v>
      </c>
      <c r="I1413" s="33" t="s">
        <v>74</v>
      </c>
      <c r="J1413" s="34">
        <v>44390</v>
      </c>
      <c r="K1413" s="33"/>
      <c r="L1413" s="33"/>
      <c r="M1413" s="33"/>
      <c r="N1413" s="33"/>
      <c r="O1413" s="33"/>
      <c r="P1413" s="33"/>
      <c r="Q1413" s="33"/>
      <c r="R1413" s="33"/>
      <c r="S1413" s="33"/>
      <c r="T1413" s="33"/>
      <c r="U1413" s="33"/>
      <c r="V1413" s="33"/>
      <c r="W1413" s="33"/>
      <c r="X1413" s="33"/>
      <c r="Y1413" s="33"/>
      <c r="Z1413" s="33"/>
      <c r="AA1413" s="33"/>
      <c r="AB1413" s="33"/>
      <c r="AC1413" s="33"/>
      <c r="AD1413" s="33"/>
      <c r="AE1413" s="33"/>
      <c r="AF1413" s="33"/>
      <c r="AG1413" s="33"/>
      <c r="AH1413" s="33"/>
      <c r="AI1413" s="2"/>
      <c r="AK1413" s="3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  <c r="AY1413" s="2"/>
      <c r="AZ1413" s="2"/>
      <c r="BA1413" s="2"/>
      <c r="BB1413" s="2"/>
      <c r="BC1413" s="2"/>
      <c r="BD1413" s="2"/>
      <c r="BE1413" s="2"/>
      <c r="BF1413" s="2"/>
      <c r="BG1413" s="2"/>
      <c r="BH1413" s="2"/>
      <c r="BI1413" s="2"/>
      <c r="BJ1413" s="2"/>
      <c r="BK1413" s="48"/>
      <c r="BL1413" s="3"/>
      <c r="BM1413" s="2"/>
      <c r="BN1413" s="2"/>
      <c r="BO1413" s="2"/>
      <c r="BP1413" s="2"/>
      <c r="BQ1413" s="2"/>
      <c r="BR1413" s="2"/>
      <c r="BS1413" s="2"/>
      <c r="BT1413" s="2"/>
      <c r="BU1413" s="2"/>
      <c r="BV1413" s="2"/>
      <c r="BW1413" s="2"/>
      <c r="BX1413" s="2"/>
      <c r="BY1413" s="2"/>
      <c r="BZ1413" s="2"/>
      <c r="CA1413" s="2"/>
      <c r="CB1413" s="2"/>
      <c r="CC1413" s="2"/>
      <c r="CD1413" s="2"/>
      <c r="CE1413" s="2"/>
      <c r="CF1413" s="2"/>
      <c r="CG1413" s="2"/>
      <c r="CH1413" s="2"/>
      <c r="CI1413" s="2"/>
      <c r="CJ1413" s="2"/>
      <c r="CK1413" s="2"/>
    </row>
    <row r="1414" spans="1:89" ht="12.75" customHeight="1" x14ac:dyDescent="0.35">
      <c r="A1414" s="15">
        <f t="shared" si="94"/>
        <v>44391</v>
      </c>
      <c r="B1414" s="107">
        <v>18842603</v>
      </c>
      <c r="C1414" s="4">
        <f t="shared" si="95"/>
        <v>785108.45833333337</v>
      </c>
      <c r="D1414">
        <f t="shared" si="96"/>
        <v>2021</v>
      </c>
      <c r="E1414">
        <f t="shared" si="97"/>
        <v>7</v>
      </c>
      <c r="F1414" s="33">
        <v>10190</v>
      </c>
      <c r="G1414" s="33" t="s">
        <v>29</v>
      </c>
      <c r="H1414" s="33">
        <v>24</v>
      </c>
      <c r="I1414" s="33" t="s">
        <v>74</v>
      </c>
      <c r="J1414" s="34">
        <v>44391</v>
      </c>
      <c r="K1414" s="33"/>
      <c r="L1414" s="33"/>
      <c r="M1414" s="33"/>
      <c r="N1414" s="33"/>
      <c r="O1414" s="33"/>
      <c r="P1414" s="33"/>
      <c r="Q1414" s="33"/>
      <c r="R1414" s="33"/>
      <c r="S1414" s="33"/>
      <c r="T1414" s="33"/>
      <c r="U1414" s="33"/>
      <c r="V1414" s="33"/>
      <c r="W1414" s="33"/>
      <c r="X1414" s="33"/>
      <c r="Y1414" s="33"/>
      <c r="Z1414" s="33"/>
      <c r="AA1414" s="33"/>
      <c r="AB1414" s="33"/>
      <c r="AC1414" s="33"/>
      <c r="AD1414" s="33"/>
      <c r="AE1414" s="33"/>
      <c r="AF1414" s="33"/>
      <c r="AG1414" s="33"/>
      <c r="AH1414" s="33"/>
      <c r="AI1414" s="2"/>
      <c r="AK1414" s="3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  <c r="AY1414" s="2"/>
      <c r="AZ1414" s="2"/>
      <c r="BA1414" s="2"/>
      <c r="BB1414" s="2"/>
      <c r="BC1414" s="2"/>
      <c r="BD1414" s="2"/>
      <c r="BE1414" s="2"/>
      <c r="BF1414" s="2"/>
      <c r="BG1414" s="2"/>
      <c r="BH1414" s="2"/>
      <c r="BI1414" s="2"/>
      <c r="BJ1414" s="2"/>
      <c r="BK1414" s="48"/>
      <c r="BL1414" s="3"/>
      <c r="BM1414" s="2"/>
      <c r="BN1414" s="2"/>
      <c r="BO1414" s="2"/>
      <c r="BP1414" s="2"/>
      <c r="BQ1414" s="2"/>
      <c r="BR1414" s="2"/>
      <c r="BS1414" s="2"/>
      <c r="BT1414" s="2"/>
      <c r="BU1414" s="2"/>
      <c r="BV1414" s="2"/>
      <c r="BW1414" s="2"/>
      <c r="BX1414" s="2"/>
      <c r="BY1414" s="2"/>
      <c r="BZ1414" s="2"/>
      <c r="CA1414" s="2"/>
      <c r="CB1414" s="2"/>
      <c r="CC1414" s="2"/>
      <c r="CD1414" s="2"/>
      <c r="CE1414" s="2"/>
      <c r="CF1414" s="2"/>
      <c r="CG1414" s="2"/>
      <c r="CH1414" s="2"/>
      <c r="CI1414" s="2"/>
      <c r="CJ1414" s="2"/>
      <c r="CK1414" s="2"/>
    </row>
    <row r="1415" spans="1:89" ht="12.75" customHeight="1" x14ac:dyDescent="0.35">
      <c r="A1415" s="15">
        <f t="shared" si="94"/>
        <v>44392</v>
      </c>
      <c r="B1415" s="107">
        <v>18486191</v>
      </c>
      <c r="C1415" s="4">
        <f t="shared" si="95"/>
        <v>770257.95833333337</v>
      </c>
      <c r="D1415">
        <f t="shared" si="96"/>
        <v>2021</v>
      </c>
      <c r="E1415">
        <f t="shared" si="97"/>
        <v>7</v>
      </c>
      <c r="F1415" s="33">
        <v>10190</v>
      </c>
      <c r="G1415" s="33" t="s">
        <v>29</v>
      </c>
      <c r="H1415" s="33">
        <v>24</v>
      </c>
      <c r="I1415" s="33" t="s">
        <v>74</v>
      </c>
      <c r="J1415" s="34">
        <v>44392</v>
      </c>
      <c r="K1415" s="33"/>
      <c r="L1415" s="33"/>
      <c r="M1415" s="33"/>
      <c r="N1415" s="33"/>
      <c r="O1415" s="33"/>
      <c r="P1415" s="33"/>
      <c r="Q1415" s="33"/>
      <c r="R1415" s="33"/>
      <c r="S1415" s="33"/>
      <c r="T1415" s="33"/>
      <c r="U1415" s="33"/>
      <c r="V1415" s="33"/>
      <c r="W1415" s="33"/>
      <c r="X1415" s="33"/>
      <c r="Y1415" s="33"/>
      <c r="Z1415" s="33"/>
      <c r="AA1415" s="33"/>
      <c r="AB1415" s="33"/>
      <c r="AC1415" s="33"/>
      <c r="AD1415" s="33"/>
      <c r="AE1415" s="33"/>
      <c r="AF1415" s="33"/>
      <c r="AG1415" s="33"/>
      <c r="AH1415" s="33"/>
      <c r="AI1415" s="2"/>
      <c r="AK1415" s="3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  <c r="AY1415" s="2"/>
      <c r="AZ1415" s="2"/>
      <c r="BA1415" s="2"/>
      <c r="BB1415" s="2"/>
      <c r="BC1415" s="2"/>
      <c r="BD1415" s="2"/>
      <c r="BE1415" s="2"/>
      <c r="BF1415" s="2"/>
      <c r="BG1415" s="2"/>
      <c r="BH1415" s="2"/>
      <c r="BI1415" s="2"/>
      <c r="BJ1415" s="2"/>
      <c r="BK1415" s="48"/>
      <c r="BL1415" s="3"/>
      <c r="BM1415" s="2"/>
      <c r="BN1415" s="2"/>
      <c r="BO1415" s="2"/>
      <c r="BP1415" s="2"/>
      <c r="BQ1415" s="2"/>
      <c r="BR1415" s="2"/>
      <c r="BS1415" s="2"/>
      <c r="BT1415" s="2"/>
      <c r="BU1415" s="2"/>
      <c r="BV1415" s="2"/>
      <c r="BW1415" s="2"/>
      <c r="BX1415" s="2"/>
      <c r="BY1415" s="2"/>
      <c r="BZ1415" s="2"/>
      <c r="CA1415" s="2"/>
      <c r="CB1415" s="2"/>
      <c r="CC1415" s="2"/>
      <c r="CD1415" s="2"/>
      <c r="CE1415" s="2"/>
      <c r="CF1415" s="2"/>
      <c r="CG1415" s="2"/>
      <c r="CH1415" s="2"/>
      <c r="CI1415" s="2"/>
      <c r="CJ1415" s="2"/>
      <c r="CK1415" s="2"/>
    </row>
    <row r="1416" spans="1:89" ht="12.75" customHeight="1" x14ac:dyDescent="0.35">
      <c r="A1416" s="15">
        <f t="shared" si="94"/>
        <v>44393</v>
      </c>
      <c r="B1416" s="107">
        <v>17989056</v>
      </c>
      <c r="C1416" s="4">
        <f t="shared" si="95"/>
        <v>749544</v>
      </c>
      <c r="D1416">
        <f t="shared" si="96"/>
        <v>2021</v>
      </c>
      <c r="E1416">
        <f t="shared" si="97"/>
        <v>7</v>
      </c>
      <c r="F1416" s="33">
        <v>10190</v>
      </c>
      <c r="G1416" s="33" t="s">
        <v>29</v>
      </c>
      <c r="H1416" s="33">
        <v>24</v>
      </c>
      <c r="I1416" s="33" t="s">
        <v>74</v>
      </c>
      <c r="J1416" s="34">
        <v>44393</v>
      </c>
      <c r="K1416" s="33"/>
      <c r="L1416" s="33"/>
      <c r="M1416" s="33"/>
      <c r="N1416" s="33"/>
      <c r="O1416" s="33"/>
      <c r="P1416" s="33"/>
      <c r="Q1416" s="33"/>
      <c r="R1416" s="33"/>
      <c r="S1416" s="33"/>
      <c r="T1416" s="33"/>
      <c r="U1416" s="33"/>
      <c r="V1416" s="33"/>
      <c r="W1416" s="33"/>
      <c r="X1416" s="33"/>
      <c r="Y1416" s="33"/>
      <c r="Z1416" s="33"/>
      <c r="AA1416" s="33"/>
      <c r="AB1416" s="33"/>
      <c r="AC1416" s="33"/>
      <c r="AD1416" s="33"/>
      <c r="AE1416" s="33"/>
      <c r="AF1416" s="33"/>
      <c r="AG1416" s="33"/>
      <c r="AH1416" s="33"/>
      <c r="AI1416" s="2"/>
      <c r="AK1416" s="3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  <c r="AY1416" s="2"/>
      <c r="AZ1416" s="2"/>
      <c r="BA1416" s="2"/>
      <c r="BB1416" s="2"/>
      <c r="BC1416" s="2"/>
      <c r="BD1416" s="2"/>
      <c r="BE1416" s="2"/>
      <c r="BF1416" s="2"/>
      <c r="BG1416" s="2"/>
      <c r="BH1416" s="2"/>
      <c r="BI1416" s="2"/>
      <c r="BJ1416" s="2"/>
      <c r="BK1416" s="48"/>
      <c r="BL1416" s="3"/>
      <c r="BM1416" s="2"/>
      <c r="BN1416" s="2"/>
      <c r="BO1416" s="2"/>
      <c r="BP1416" s="2"/>
      <c r="BQ1416" s="2"/>
      <c r="BR1416" s="2"/>
      <c r="BS1416" s="2"/>
      <c r="BT1416" s="2"/>
      <c r="BU1416" s="2"/>
      <c r="BV1416" s="2"/>
      <c r="BW1416" s="2"/>
      <c r="BX1416" s="2"/>
      <c r="BY1416" s="2"/>
      <c r="BZ1416" s="2"/>
      <c r="CA1416" s="2"/>
      <c r="CB1416" s="2"/>
      <c r="CC1416" s="2"/>
      <c r="CD1416" s="2"/>
      <c r="CE1416" s="2"/>
      <c r="CF1416" s="2"/>
      <c r="CG1416" s="2"/>
      <c r="CH1416" s="2"/>
      <c r="CI1416" s="2"/>
      <c r="CJ1416" s="2"/>
      <c r="CK1416" s="2"/>
    </row>
    <row r="1417" spans="1:89" ht="12.75" customHeight="1" x14ac:dyDescent="0.35">
      <c r="A1417" s="15">
        <f t="shared" si="94"/>
        <v>44394</v>
      </c>
      <c r="B1417" s="107">
        <v>17551211</v>
      </c>
      <c r="C1417" s="4">
        <f t="shared" si="95"/>
        <v>731300.45833333337</v>
      </c>
      <c r="D1417">
        <f t="shared" si="96"/>
        <v>2021</v>
      </c>
      <c r="E1417">
        <f t="shared" si="97"/>
        <v>7</v>
      </c>
      <c r="F1417" s="33">
        <v>10190</v>
      </c>
      <c r="G1417" s="33" t="s">
        <v>29</v>
      </c>
      <c r="H1417" s="33">
        <v>24</v>
      </c>
      <c r="I1417" s="33" t="s">
        <v>74</v>
      </c>
      <c r="J1417" s="34">
        <v>44394</v>
      </c>
      <c r="K1417" s="33"/>
      <c r="L1417" s="33"/>
      <c r="M1417" s="33"/>
      <c r="N1417" s="33"/>
      <c r="O1417" s="33"/>
      <c r="P1417" s="33"/>
      <c r="Q1417" s="33"/>
      <c r="R1417" s="33"/>
      <c r="S1417" s="33"/>
      <c r="T1417" s="33"/>
      <c r="U1417" s="33"/>
      <c r="V1417" s="33"/>
      <c r="W1417" s="33"/>
      <c r="X1417" s="33"/>
      <c r="Y1417" s="33"/>
      <c r="Z1417" s="33"/>
      <c r="AA1417" s="33"/>
      <c r="AB1417" s="33"/>
      <c r="AC1417" s="33"/>
      <c r="AD1417" s="33"/>
      <c r="AE1417" s="33"/>
      <c r="AF1417" s="33"/>
      <c r="AG1417" s="33"/>
      <c r="AH1417" s="33"/>
      <c r="AI1417" s="2"/>
      <c r="AK1417" s="3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  <c r="AY1417" s="2"/>
      <c r="AZ1417" s="2"/>
      <c r="BA1417" s="2"/>
      <c r="BB1417" s="2"/>
      <c r="BC1417" s="2"/>
      <c r="BD1417" s="2"/>
      <c r="BE1417" s="2"/>
      <c r="BF1417" s="2"/>
      <c r="BG1417" s="2"/>
      <c r="BH1417" s="2"/>
      <c r="BI1417" s="2"/>
      <c r="BJ1417" s="2"/>
      <c r="BK1417" s="48"/>
      <c r="BL1417" s="3"/>
      <c r="BM1417" s="2"/>
      <c r="BN1417" s="2"/>
      <c r="BO1417" s="2"/>
      <c r="BP1417" s="2"/>
      <c r="BQ1417" s="2"/>
      <c r="BR1417" s="2"/>
      <c r="BS1417" s="2"/>
      <c r="BT1417" s="2"/>
      <c r="BU1417" s="2"/>
      <c r="BV1417" s="2"/>
      <c r="BW1417" s="2"/>
      <c r="BX1417" s="2"/>
      <c r="BY1417" s="2"/>
      <c r="BZ1417" s="2"/>
      <c r="CA1417" s="2"/>
      <c r="CB1417" s="2"/>
      <c r="CC1417" s="2"/>
      <c r="CD1417" s="2"/>
      <c r="CE1417" s="2"/>
      <c r="CF1417" s="2"/>
      <c r="CG1417" s="2"/>
      <c r="CH1417" s="2"/>
      <c r="CI1417" s="2"/>
      <c r="CJ1417" s="2"/>
      <c r="CK1417" s="2"/>
    </row>
    <row r="1418" spans="1:89" ht="12.75" customHeight="1" x14ac:dyDescent="0.35">
      <c r="A1418" s="15">
        <f t="shared" si="94"/>
        <v>44395</v>
      </c>
      <c r="B1418" s="107">
        <v>17670145</v>
      </c>
      <c r="C1418" s="4">
        <f t="shared" si="95"/>
        <v>736256.04166666663</v>
      </c>
      <c r="D1418">
        <f t="shared" si="96"/>
        <v>2021</v>
      </c>
      <c r="E1418">
        <f t="shared" si="97"/>
        <v>7</v>
      </c>
      <c r="F1418" s="33">
        <v>10190</v>
      </c>
      <c r="G1418" s="33" t="s">
        <v>29</v>
      </c>
      <c r="H1418" s="33">
        <v>24</v>
      </c>
      <c r="I1418" s="33" t="s">
        <v>74</v>
      </c>
      <c r="J1418" s="34">
        <v>44395</v>
      </c>
      <c r="K1418" s="33"/>
      <c r="L1418" s="33"/>
      <c r="M1418" s="33"/>
      <c r="N1418" s="33"/>
      <c r="O1418" s="33"/>
      <c r="P1418" s="33"/>
      <c r="Q1418" s="33"/>
      <c r="R1418" s="33"/>
      <c r="S1418" s="33"/>
      <c r="T1418" s="33"/>
      <c r="U1418" s="33"/>
      <c r="V1418" s="33"/>
      <c r="W1418" s="33"/>
      <c r="X1418" s="33"/>
      <c r="Y1418" s="33"/>
      <c r="Z1418" s="33"/>
      <c r="AA1418" s="33"/>
      <c r="AB1418" s="33"/>
      <c r="AC1418" s="33"/>
      <c r="AD1418" s="33"/>
      <c r="AE1418" s="33"/>
      <c r="AF1418" s="33"/>
      <c r="AG1418" s="33"/>
      <c r="AH1418" s="33"/>
      <c r="AI1418" s="2"/>
      <c r="AK1418" s="3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  <c r="AY1418" s="2"/>
      <c r="AZ1418" s="2"/>
      <c r="BA1418" s="2"/>
      <c r="BB1418" s="2"/>
      <c r="BC1418" s="2"/>
      <c r="BD1418" s="2"/>
      <c r="BE1418" s="2"/>
      <c r="BF1418" s="2"/>
      <c r="BG1418" s="2"/>
      <c r="BH1418" s="2"/>
      <c r="BI1418" s="2"/>
      <c r="BJ1418" s="2"/>
      <c r="BK1418" s="48"/>
      <c r="BL1418" s="3"/>
      <c r="BM1418" s="2"/>
      <c r="BN1418" s="2"/>
      <c r="BO1418" s="2"/>
      <c r="BP1418" s="2"/>
      <c r="BQ1418" s="2"/>
      <c r="BR1418" s="2"/>
      <c r="BS1418" s="2"/>
      <c r="BT1418" s="2"/>
      <c r="BU1418" s="2"/>
      <c r="BV1418" s="2"/>
      <c r="BW1418" s="2"/>
      <c r="BX1418" s="2"/>
      <c r="BY1418" s="2"/>
      <c r="BZ1418" s="2"/>
      <c r="CA1418" s="2"/>
      <c r="CB1418" s="2"/>
      <c r="CC1418" s="2"/>
      <c r="CD1418" s="2"/>
      <c r="CE1418" s="2"/>
      <c r="CF1418" s="2"/>
      <c r="CG1418" s="2"/>
      <c r="CH1418" s="2"/>
      <c r="CI1418" s="2"/>
      <c r="CJ1418" s="2"/>
      <c r="CK1418" s="2"/>
    </row>
    <row r="1419" spans="1:89" ht="12.75" customHeight="1" x14ac:dyDescent="0.35">
      <c r="A1419" s="15">
        <f t="shared" si="94"/>
        <v>44396</v>
      </c>
      <c r="B1419" s="107">
        <v>18056141</v>
      </c>
      <c r="C1419" s="4">
        <f t="shared" si="95"/>
        <v>752339.20833333337</v>
      </c>
      <c r="D1419">
        <f t="shared" si="96"/>
        <v>2021</v>
      </c>
      <c r="E1419">
        <f t="shared" si="97"/>
        <v>7</v>
      </c>
      <c r="F1419" s="33">
        <v>10190</v>
      </c>
      <c r="G1419" s="33" t="s">
        <v>29</v>
      </c>
      <c r="H1419" s="33">
        <v>24</v>
      </c>
      <c r="I1419" s="33" t="s">
        <v>74</v>
      </c>
      <c r="J1419" s="34">
        <v>44396</v>
      </c>
      <c r="K1419" s="33"/>
      <c r="L1419" s="33"/>
      <c r="M1419" s="33"/>
      <c r="N1419" s="33"/>
      <c r="O1419" s="33"/>
      <c r="P1419" s="33"/>
      <c r="Q1419" s="33"/>
      <c r="R1419" s="33"/>
      <c r="S1419" s="33"/>
      <c r="T1419" s="33"/>
      <c r="U1419" s="33"/>
      <c r="V1419" s="33"/>
      <c r="W1419" s="33"/>
      <c r="X1419" s="33"/>
      <c r="Y1419" s="33"/>
      <c r="Z1419" s="33"/>
      <c r="AA1419" s="33"/>
      <c r="AB1419" s="33"/>
      <c r="AC1419" s="33"/>
      <c r="AD1419" s="33"/>
      <c r="AE1419" s="33"/>
      <c r="AF1419" s="33"/>
      <c r="AG1419" s="33"/>
      <c r="AH1419" s="33"/>
      <c r="AI1419" s="2"/>
      <c r="AK1419" s="3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  <c r="AY1419" s="2"/>
      <c r="AZ1419" s="2"/>
      <c r="BA1419" s="2"/>
      <c r="BB1419" s="2"/>
      <c r="BC1419" s="2"/>
      <c r="BD1419" s="2"/>
      <c r="BE1419" s="2"/>
      <c r="BF1419" s="2"/>
      <c r="BG1419" s="2"/>
      <c r="BH1419" s="2"/>
      <c r="BI1419" s="2"/>
      <c r="BJ1419" s="2"/>
      <c r="BK1419" s="48"/>
      <c r="BL1419" s="3"/>
      <c r="BM1419" s="2"/>
      <c r="BN1419" s="2"/>
      <c r="BO1419" s="2"/>
      <c r="BP1419" s="2"/>
      <c r="BQ1419" s="2"/>
      <c r="BR1419" s="2"/>
      <c r="BS1419" s="2"/>
      <c r="BT1419" s="2"/>
      <c r="BU1419" s="2"/>
      <c r="BV1419" s="2"/>
      <c r="BW1419" s="2"/>
      <c r="BX1419" s="2"/>
      <c r="BY1419" s="2"/>
      <c r="BZ1419" s="2"/>
      <c r="CA1419" s="2"/>
      <c r="CB1419" s="2"/>
      <c r="CC1419" s="2"/>
      <c r="CD1419" s="2"/>
      <c r="CE1419" s="2"/>
      <c r="CF1419" s="2"/>
      <c r="CG1419" s="2"/>
      <c r="CH1419" s="2"/>
      <c r="CI1419" s="2"/>
      <c r="CJ1419" s="2"/>
      <c r="CK1419" s="2"/>
    </row>
    <row r="1420" spans="1:89" ht="12.75" customHeight="1" x14ac:dyDescent="0.35">
      <c r="A1420" s="15">
        <f t="shared" si="94"/>
        <v>44397</v>
      </c>
      <c r="B1420" s="107">
        <v>17733801</v>
      </c>
      <c r="C1420" s="4">
        <f t="shared" si="95"/>
        <v>738908.375</v>
      </c>
      <c r="D1420">
        <f t="shared" si="96"/>
        <v>2021</v>
      </c>
      <c r="E1420">
        <f t="shared" si="97"/>
        <v>7</v>
      </c>
      <c r="F1420" s="33">
        <v>10190</v>
      </c>
      <c r="G1420" s="33" t="s">
        <v>29</v>
      </c>
      <c r="H1420" s="33">
        <v>24</v>
      </c>
      <c r="I1420" s="33" t="s">
        <v>74</v>
      </c>
      <c r="J1420" s="34">
        <v>44397</v>
      </c>
      <c r="K1420" s="33"/>
      <c r="L1420" s="33"/>
      <c r="M1420" s="33"/>
      <c r="N1420" s="33"/>
      <c r="O1420" s="33"/>
      <c r="P1420" s="33"/>
      <c r="Q1420" s="33"/>
      <c r="R1420" s="33"/>
      <c r="S1420" s="33"/>
      <c r="T1420" s="33"/>
      <c r="U1420" s="33"/>
      <c r="V1420" s="33"/>
      <c r="W1420" s="33"/>
      <c r="X1420" s="33"/>
      <c r="Y1420" s="33"/>
      <c r="Z1420" s="33"/>
      <c r="AA1420" s="33"/>
      <c r="AB1420" s="33"/>
      <c r="AC1420" s="33"/>
      <c r="AD1420" s="33"/>
      <c r="AE1420" s="33"/>
      <c r="AF1420" s="33"/>
      <c r="AG1420" s="33"/>
      <c r="AH1420" s="33"/>
      <c r="AI1420" s="2"/>
      <c r="AK1420" s="3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  <c r="AY1420" s="2"/>
      <c r="AZ1420" s="2"/>
      <c r="BA1420" s="2"/>
      <c r="BB1420" s="2"/>
      <c r="BC1420" s="2"/>
      <c r="BD1420" s="2"/>
      <c r="BE1420" s="2"/>
      <c r="BF1420" s="2"/>
      <c r="BG1420" s="2"/>
      <c r="BH1420" s="2"/>
      <c r="BI1420" s="2"/>
      <c r="BJ1420" s="2"/>
      <c r="BK1420" s="48"/>
      <c r="BL1420" s="3"/>
      <c r="BM1420" s="2"/>
      <c r="BN1420" s="2"/>
      <c r="BO1420" s="2"/>
      <c r="BP1420" s="2"/>
      <c r="BQ1420" s="2"/>
      <c r="BR1420" s="2"/>
      <c r="BS1420" s="2"/>
      <c r="BT1420" s="2"/>
      <c r="BU1420" s="2"/>
      <c r="BV1420" s="2"/>
      <c r="BW1420" s="2"/>
      <c r="BX1420" s="2"/>
      <c r="BY1420" s="2"/>
      <c r="BZ1420" s="2"/>
      <c r="CA1420" s="2"/>
      <c r="CB1420" s="2"/>
      <c r="CC1420" s="2"/>
      <c r="CD1420" s="2"/>
      <c r="CE1420" s="2"/>
      <c r="CF1420" s="2"/>
      <c r="CG1420" s="2"/>
      <c r="CH1420" s="2"/>
      <c r="CI1420" s="2"/>
      <c r="CJ1420" s="2"/>
      <c r="CK1420" s="2"/>
    </row>
    <row r="1421" spans="1:89" ht="12.75" customHeight="1" x14ac:dyDescent="0.35">
      <c r="A1421" s="15">
        <f t="shared" si="94"/>
        <v>44398</v>
      </c>
      <c r="B1421" s="107">
        <v>17195970</v>
      </c>
      <c r="C1421" s="4">
        <f t="shared" si="95"/>
        <v>716498.75</v>
      </c>
      <c r="D1421">
        <f t="shared" si="96"/>
        <v>2021</v>
      </c>
      <c r="E1421">
        <f t="shared" si="97"/>
        <v>7</v>
      </c>
      <c r="F1421" s="33">
        <v>10190</v>
      </c>
      <c r="G1421" s="33" t="s">
        <v>29</v>
      </c>
      <c r="H1421" s="33">
        <v>24</v>
      </c>
      <c r="I1421" s="33" t="s">
        <v>74</v>
      </c>
      <c r="J1421" s="34">
        <v>44398</v>
      </c>
      <c r="K1421" s="33"/>
      <c r="L1421" s="33"/>
      <c r="M1421" s="33"/>
      <c r="N1421" s="33"/>
      <c r="O1421" s="33"/>
      <c r="P1421" s="33"/>
      <c r="Q1421" s="33"/>
      <c r="R1421" s="33"/>
      <c r="S1421" s="33"/>
      <c r="T1421" s="33"/>
      <c r="U1421" s="33"/>
      <c r="V1421" s="33"/>
      <c r="W1421" s="33"/>
      <c r="X1421" s="33"/>
      <c r="Y1421" s="33"/>
      <c r="Z1421" s="33"/>
      <c r="AA1421" s="33"/>
      <c r="AB1421" s="33"/>
      <c r="AC1421" s="33"/>
      <c r="AD1421" s="33"/>
      <c r="AE1421" s="33"/>
      <c r="AF1421" s="33"/>
      <c r="AG1421" s="33"/>
      <c r="AH1421" s="33"/>
      <c r="AI1421" s="2"/>
      <c r="AK1421" s="3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  <c r="AY1421" s="2"/>
      <c r="AZ1421" s="2"/>
      <c r="BA1421" s="2"/>
      <c r="BB1421" s="2"/>
      <c r="BC1421" s="2"/>
      <c r="BD1421" s="2"/>
      <c r="BE1421" s="2"/>
      <c r="BF1421" s="2"/>
      <c r="BG1421" s="2"/>
      <c r="BH1421" s="2"/>
      <c r="BI1421" s="2"/>
      <c r="BJ1421" s="2"/>
      <c r="BK1421" s="48"/>
      <c r="BL1421" s="3"/>
      <c r="BM1421" s="2"/>
      <c r="BN1421" s="2"/>
      <c r="BO1421" s="2"/>
      <c r="BP1421" s="2"/>
      <c r="BQ1421" s="2"/>
      <c r="BR1421" s="2"/>
      <c r="BS1421" s="2"/>
      <c r="BT1421" s="2"/>
      <c r="BU1421" s="2"/>
      <c r="BV1421" s="2"/>
      <c r="BW1421" s="2"/>
      <c r="BX1421" s="2"/>
      <c r="BY1421" s="2"/>
      <c r="BZ1421" s="2"/>
      <c r="CA1421" s="2"/>
      <c r="CB1421" s="2"/>
      <c r="CC1421" s="2"/>
      <c r="CD1421" s="2"/>
      <c r="CE1421" s="2"/>
      <c r="CF1421" s="2"/>
      <c r="CG1421" s="2"/>
      <c r="CH1421" s="2"/>
      <c r="CI1421" s="2"/>
      <c r="CJ1421" s="2"/>
      <c r="CK1421" s="2"/>
    </row>
    <row r="1422" spans="1:89" ht="12.75" customHeight="1" x14ac:dyDescent="0.35">
      <c r="A1422" s="15">
        <f t="shared" si="94"/>
        <v>44399</v>
      </c>
      <c r="B1422" s="107">
        <v>17186686</v>
      </c>
      <c r="C1422" s="4">
        <f t="shared" si="95"/>
        <v>716111.91666666663</v>
      </c>
      <c r="D1422">
        <f t="shared" si="96"/>
        <v>2021</v>
      </c>
      <c r="E1422">
        <f t="shared" si="97"/>
        <v>7</v>
      </c>
      <c r="F1422" s="33">
        <v>10190</v>
      </c>
      <c r="G1422" s="33" t="s">
        <v>29</v>
      </c>
      <c r="H1422" s="33">
        <v>24</v>
      </c>
      <c r="I1422" s="33" t="s">
        <v>74</v>
      </c>
      <c r="J1422" s="34">
        <v>44399</v>
      </c>
      <c r="K1422" s="33"/>
      <c r="L1422" s="33"/>
      <c r="M1422" s="33"/>
      <c r="N1422" s="33"/>
      <c r="O1422" s="33"/>
      <c r="P1422" s="33"/>
      <c r="Q1422" s="33"/>
      <c r="R1422" s="33"/>
      <c r="S1422" s="33"/>
      <c r="T1422" s="33"/>
      <c r="U1422" s="33"/>
      <c r="V1422" s="33"/>
      <c r="W1422" s="33"/>
      <c r="X1422" s="33"/>
      <c r="Y1422" s="33"/>
      <c r="Z1422" s="33"/>
      <c r="AA1422" s="33"/>
      <c r="AB1422" s="33"/>
      <c r="AC1422" s="33"/>
      <c r="AD1422" s="33"/>
      <c r="AE1422" s="33"/>
      <c r="AF1422" s="33"/>
      <c r="AG1422" s="33"/>
      <c r="AH1422" s="33"/>
      <c r="AI1422" s="2"/>
      <c r="AK1422" s="3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  <c r="AY1422" s="2"/>
      <c r="AZ1422" s="2"/>
      <c r="BA1422" s="2"/>
      <c r="BB1422" s="2"/>
      <c r="BC1422" s="2"/>
      <c r="BD1422" s="2"/>
      <c r="BE1422" s="2"/>
      <c r="BF1422" s="2"/>
      <c r="BG1422" s="2"/>
      <c r="BH1422" s="2"/>
      <c r="BI1422" s="2"/>
      <c r="BJ1422" s="2"/>
      <c r="BK1422" s="48"/>
      <c r="BL1422" s="3"/>
      <c r="BM1422" s="2"/>
      <c r="BN1422" s="2"/>
      <c r="BO1422" s="2"/>
      <c r="BP1422" s="2"/>
      <c r="BQ1422" s="2"/>
      <c r="BR1422" s="2"/>
      <c r="BS1422" s="2"/>
      <c r="BT1422" s="2"/>
      <c r="BU1422" s="2"/>
      <c r="BV1422" s="2"/>
      <c r="BW1422" s="2"/>
      <c r="BX1422" s="2"/>
      <c r="BY1422" s="2"/>
      <c r="BZ1422" s="2"/>
      <c r="CA1422" s="2"/>
      <c r="CB1422" s="2"/>
      <c r="CC1422" s="2"/>
      <c r="CD1422" s="2"/>
      <c r="CE1422" s="2"/>
      <c r="CF1422" s="2"/>
      <c r="CG1422" s="2"/>
      <c r="CH1422" s="2"/>
      <c r="CI1422" s="2"/>
      <c r="CJ1422" s="2"/>
      <c r="CK1422" s="2"/>
    </row>
    <row r="1423" spans="1:89" ht="12.75" customHeight="1" x14ac:dyDescent="0.35">
      <c r="A1423" s="15">
        <f t="shared" si="94"/>
        <v>44400</v>
      </c>
      <c r="B1423" s="107">
        <v>17561552</v>
      </c>
      <c r="C1423" s="4">
        <f t="shared" si="95"/>
        <v>731731.33333333337</v>
      </c>
      <c r="D1423">
        <f t="shared" si="96"/>
        <v>2021</v>
      </c>
      <c r="E1423">
        <f t="shared" si="97"/>
        <v>7</v>
      </c>
      <c r="F1423" s="33">
        <v>10190</v>
      </c>
      <c r="G1423" s="33" t="s">
        <v>29</v>
      </c>
      <c r="H1423" s="33">
        <v>24</v>
      </c>
      <c r="I1423" s="33" t="s">
        <v>74</v>
      </c>
      <c r="J1423" s="34">
        <v>44400</v>
      </c>
      <c r="K1423" s="33"/>
      <c r="L1423" s="33"/>
      <c r="M1423" s="33"/>
      <c r="N1423" s="33"/>
      <c r="O1423" s="33"/>
      <c r="P1423" s="33"/>
      <c r="Q1423" s="33"/>
      <c r="R1423" s="33"/>
      <c r="S1423" s="33"/>
      <c r="T1423" s="33"/>
      <c r="U1423" s="33"/>
      <c r="V1423" s="33"/>
      <c r="W1423" s="33"/>
      <c r="X1423" s="33"/>
      <c r="Y1423" s="33"/>
      <c r="Z1423" s="33"/>
      <c r="AA1423" s="33"/>
      <c r="AB1423" s="33"/>
      <c r="AC1423" s="33"/>
      <c r="AD1423" s="33"/>
      <c r="AE1423" s="33"/>
      <c r="AF1423" s="33"/>
      <c r="AG1423" s="33"/>
      <c r="AH1423" s="33"/>
      <c r="AI1423" s="2"/>
      <c r="AK1423" s="3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  <c r="AY1423" s="2"/>
      <c r="AZ1423" s="2"/>
      <c r="BA1423" s="2"/>
      <c r="BB1423" s="2"/>
      <c r="BC1423" s="2"/>
      <c r="BD1423" s="2"/>
      <c r="BE1423" s="2"/>
      <c r="BF1423" s="2"/>
      <c r="BG1423" s="2"/>
      <c r="BH1423" s="2"/>
      <c r="BI1423" s="2"/>
      <c r="BJ1423" s="2"/>
      <c r="BK1423" s="48"/>
      <c r="BL1423" s="3"/>
      <c r="BM1423" s="2"/>
      <c r="BN1423" s="2"/>
      <c r="BO1423" s="2"/>
      <c r="BP1423" s="2"/>
      <c r="BQ1423" s="2"/>
      <c r="BR1423" s="2"/>
      <c r="BS1423" s="2"/>
      <c r="BT1423" s="2"/>
      <c r="BU1423" s="2"/>
      <c r="BV1423" s="2"/>
      <c r="BW1423" s="2"/>
      <c r="BX1423" s="2"/>
      <c r="BY1423" s="2"/>
      <c r="BZ1423" s="2"/>
      <c r="CA1423" s="2"/>
      <c r="CB1423" s="2"/>
      <c r="CC1423" s="2"/>
      <c r="CD1423" s="2"/>
      <c r="CE1423" s="2"/>
      <c r="CF1423" s="2"/>
      <c r="CG1423" s="2"/>
      <c r="CH1423" s="2"/>
      <c r="CI1423" s="2"/>
      <c r="CJ1423" s="2"/>
      <c r="CK1423" s="2"/>
    </row>
    <row r="1424" spans="1:89" ht="12.75" customHeight="1" x14ac:dyDescent="0.35">
      <c r="A1424" s="15">
        <f t="shared" si="94"/>
        <v>44401</v>
      </c>
      <c r="B1424" s="107">
        <v>17567304</v>
      </c>
      <c r="C1424" s="4">
        <f t="shared" si="95"/>
        <v>731971</v>
      </c>
      <c r="D1424">
        <f t="shared" si="96"/>
        <v>2021</v>
      </c>
      <c r="E1424">
        <f t="shared" si="97"/>
        <v>7</v>
      </c>
      <c r="F1424" s="33">
        <v>10190</v>
      </c>
      <c r="G1424" s="33" t="s">
        <v>29</v>
      </c>
      <c r="H1424" s="33">
        <v>24</v>
      </c>
      <c r="I1424" s="33" t="s">
        <v>74</v>
      </c>
      <c r="J1424" s="34">
        <v>44401</v>
      </c>
      <c r="K1424" s="33"/>
      <c r="L1424" s="33"/>
      <c r="M1424" s="33"/>
      <c r="N1424" s="33"/>
      <c r="O1424" s="33"/>
      <c r="P1424" s="33"/>
      <c r="Q1424" s="33"/>
      <c r="R1424" s="33"/>
      <c r="S1424" s="33"/>
      <c r="T1424" s="33"/>
      <c r="U1424" s="33"/>
      <c r="V1424" s="33"/>
      <c r="W1424" s="33"/>
      <c r="X1424" s="33"/>
      <c r="Y1424" s="33"/>
      <c r="Z1424" s="33"/>
      <c r="AA1424" s="33"/>
      <c r="AB1424" s="33"/>
      <c r="AC1424" s="33"/>
      <c r="AD1424" s="33"/>
      <c r="AE1424" s="33"/>
      <c r="AF1424" s="33"/>
      <c r="AG1424" s="33"/>
      <c r="AH1424" s="33"/>
      <c r="AI1424" s="2"/>
      <c r="AK1424" s="3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  <c r="AY1424" s="2"/>
      <c r="AZ1424" s="2"/>
      <c r="BA1424" s="2"/>
      <c r="BB1424" s="2"/>
      <c r="BC1424" s="2"/>
      <c r="BD1424" s="2"/>
      <c r="BE1424" s="2"/>
      <c r="BF1424" s="2"/>
      <c r="BG1424" s="2"/>
      <c r="BH1424" s="2"/>
      <c r="BI1424" s="2"/>
      <c r="BJ1424" s="2"/>
      <c r="BK1424" s="48"/>
      <c r="BL1424" s="3"/>
      <c r="BM1424" s="2"/>
      <c r="BN1424" s="2"/>
      <c r="BO1424" s="2"/>
      <c r="BP1424" s="2"/>
      <c r="BQ1424" s="2"/>
      <c r="BR1424" s="2"/>
      <c r="BS1424" s="2"/>
      <c r="BT1424" s="2"/>
      <c r="BU1424" s="2"/>
      <c r="BV1424" s="2"/>
      <c r="BW1424" s="2"/>
      <c r="BX1424" s="2"/>
      <c r="BY1424" s="2"/>
      <c r="BZ1424" s="2"/>
      <c r="CA1424" s="2"/>
      <c r="CB1424" s="2"/>
      <c r="CC1424" s="2"/>
      <c r="CD1424" s="2"/>
      <c r="CE1424" s="2"/>
      <c r="CF1424" s="2"/>
      <c r="CG1424" s="2"/>
      <c r="CH1424" s="2"/>
      <c r="CI1424" s="2"/>
      <c r="CJ1424" s="2"/>
      <c r="CK1424" s="2"/>
    </row>
    <row r="1425" spans="1:89" ht="12.75" customHeight="1" x14ac:dyDescent="0.35">
      <c r="A1425" s="15">
        <f t="shared" si="94"/>
        <v>44402</v>
      </c>
      <c r="B1425" s="107">
        <v>17611711</v>
      </c>
      <c r="C1425" s="4">
        <f t="shared" si="95"/>
        <v>733821.29166666663</v>
      </c>
      <c r="D1425">
        <f t="shared" si="96"/>
        <v>2021</v>
      </c>
      <c r="E1425">
        <f t="shared" si="97"/>
        <v>7</v>
      </c>
      <c r="F1425" s="33">
        <v>10190</v>
      </c>
      <c r="G1425" s="33" t="s">
        <v>29</v>
      </c>
      <c r="H1425" s="33">
        <v>24</v>
      </c>
      <c r="I1425" s="33" t="s">
        <v>74</v>
      </c>
      <c r="J1425" s="34">
        <v>44402</v>
      </c>
      <c r="K1425" s="33"/>
      <c r="L1425" s="33"/>
      <c r="M1425" s="33"/>
      <c r="N1425" s="33"/>
      <c r="O1425" s="33"/>
      <c r="P1425" s="33"/>
      <c r="Q1425" s="33"/>
      <c r="R1425" s="33"/>
      <c r="S1425" s="33"/>
      <c r="T1425" s="33"/>
      <c r="U1425" s="33"/>
      <c r="V1425" s="33"/>
      <c r="W1425" s="33"/>
      <c r="X1425" s="33"/>
      <c r="Y1425" s="33"/>
      <c r="Z1425" s="33"/>
      <c r="AA1425" s="33"/>
      <c r="AB1425" s="33"/>
      <c r="AC1425" s="33"/>
      <c r="AD1425" s="33"/>
      <c r="AE1425" s="33"/>
      <c r="AF1425" s="33"/>
      <c r="AG1425" s="33"/>
      <c r="AH1425" s="33"/>
      <c r="AI1425" s="2"/>
      <c r="AK1425" s="3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  <c r="AY1425" s="2"/>
      <c r="AZ1425" s="2"/>
      <c r="BA1425" s="2"/>
      <c r="BB1425" s="2"/>
      <c r="BC1425" s="2"/>
      <c r="BD1425" s="2"/>
      <c r="BE1425" s="2"/>
      <c r="BF1425" s="2"/>
      <c r="BG1425" s="2"/>
      <c r="BH1425" s="2"/>
      <c r="BI1425" s="2"/>
      <c r="BJ1425" s="2"/>
      <c r="BK1425" s="48"/>
      <c r="BL1425" s="3"/>
      <c r="BM1425" s="2"/>
      <c r="BN1425" s="2"/>
      <c r="BO1425" s="2"/>
      <c r="BP1425" s="2"/>
      <c r="BQ1425" s="2"/>
      <c r="BR1425" s="2"/>
      <c r="BS1425" s="2"/>
      <c r="BT1425" s="2"/>
      <c r="BU1425" s="2"/>
      <c r="BV1425" s="2"/>
      <c r="BW1425" s="2"/>
      <c r="BX1425" s="2"/>
      <c r="BY1425" s="2"/>
      <c r="BZ1425" s="2"/>
      <c r="CA1425" s="2"/>
      <c r="CB1425" s="2"/>
      <c r="CC1425" s="2"/>
      <c r="CD1425" s="2"/>
      <c r="CE1425" s="2"/>
      <c r="CF1425" s="2"/>
      <c r="CG1425" s="2"/>
      <c r="CH1425" s="2"/>
      <c r="CI1425" s="2"/>
      <c r="CJ1425" s="2"/>
      <c r="CK1425" s="2"/>
    </row>
    <row r="1426" spans="1:89" ht="12.75" customHeight="1" x14ac:dyDescent="0.35">
      <c r="A1426" s="15">
        <f t="shared" si="94"/>
        <v>44403</v>
      </c>
      <c r="B1426" s="107">
        <v>18040622</v>
      </c>
      <c r="C1426" s="4">
        <f t="shared" si="95"/>
        <v>751692.58333333337</v>
      </c>
      <c r="D1426">
        <f t="shared" si="96"/>
        <v>2021</v>
      </c>
      <c r="E1426">
        <f t="shared" si="97"/>
        <v>7</v>
      </c>
      <c r="F1426" s="33">
        <v>10190</v>
      </c>
      <c r="G1426" s="33" t="s">
        <v>29</v>
      </c>
      <c r="H1426" s="33">
        <v>24</v>
      </c>
      <c r="I1426" s="33" t="s">
        <v>74</v>
      </c>
      <c r="J1426" s="34">
        <v>44403</v>
      </c>
      <c r="K1426" s="33"/>
      <c r="L1426" s="33"/>
      <c r="M1426" s="33"/>
      <c r="N1426" s="33"/>
      <c r="O1426" s="33"/>
      <c r="P1426" s="33"/>
      <c r="Q1426" s="33"/>
      <c r="R1426" s="33"/>
      <c r="S1426" s="33"/>
      <c r="T1426" s="33"/>
      <c r="U1426" s="33"/>
      <c r="V1426" s="33"/>
      <c r="W1426" s="33"/>
      <c r="X1426" s="33"/>
      <c r="Y1426" s="33"/>
      <c r="Z1426" s="33"/>
      <c r="AA1426" s="33"/>
      <c r="AB1426" s="33"/>
      <c r="AC1426" s="33"/>
      <c r="AD1426" s="33"/>
      <c r="AE1426" s="33"/>
      <c r="AF1426" s="33"/>
      <c r="AG1426" s="33"/>
      <c r="AH1426" s="33"/>
      <c r="AI1426" s="2"/>
      <c r="AK1426" s="3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  <c r="AY1426" s="2"/>
      <c r="AZ1426" s="2"/>
      <c r="BA1426" s="2"/>
      <c r="BB1426" s="2"/>
      <c r="BC1426" s="2"/>
      <c r="BD1426" s="2"/>
      <c r="BE1426" s="2"/>
      <c r="BF1426" s="2"/>
      <c r="BG1426" s="2"/>
      <c r="BH1426" s="2"/>
      <c r="BI1426" s="2"/>
      <c r="BJ1426" s="2"/>
      <c r="BK1426" s="48"/>
      <c r="BL1426" s="3"/>
      <c r="BM1426" s="2"/>
      <c r="BN1426" s="2"/>
      <c r="BO1426" s="2"/>
      <c r="BP1426" s="2"/>
      <c r="BQ1426" s="2"/>
      <c r="BR1426" s="2"/>
      <c r="BS1426" s="2"/>
      <c r="BT1426" s="2"/>
      <c r="BU1426" s="2"/>
      <c r="BV1426" s="2"/>
      <c r="BW1426" s="2"/>
      <c r="BX1426" s="2"/>
      <c r="BY1426" s="2"/>
      <c r="BZ1426" s="2"/>
      <c r="CA1426" s="2"/>
      <c r="CB1426" s="2"/>
      <c r="CC1426" s="2"/>
      <c r="CD1426" s="2"/>
      <c r="CE1426" s="2"/>
      <c r="CF1426" s="2"/>
      <c r="CG1426" s="2"/>
      <c r="CH1426" s="2"/>
      <c r="CI1426" s="2"/>
      <c r="CJ1426" s="2"/>
      <c r="CK1426" s="2"/>
    </row>
    <row r="1427" spans="1:89" ht="12.75" customHeight="1" x14ac:dyDescent="0.35">
      <c r="A1427" s="15">
        <f t="shared" si="94"/>
        <v>44404</v>
      </c>
      <c r="B1427" s="107">
        <v>17267266</v>
      </c>
      <c r="C1427" s="4">
        <f t="shared" si="95"/>
        <v>719469.41666666663</v>
      </c>
      <c r="D1427">
        <f t="shared" si="96"/>
        <v>2021</v>
      </c>
      <c r="E1427">
        <f t="shared" si="97"/>
        <v>7</v>
      </c>
      <c r="F1427" s="33">
        <v>10190</v>
      </c>
      <c r="G1427" s="33" t="s">
        <v>29</v>
      </c>
      <c r="H1427" s="33">
        <v>24</v>
      </c>
      <c r="I1427" s="33" t="s">
        <v>74</v>
      </c>
      <c r="J1427" s="34">
        <v>44404</v>
      </c>
      <c r="K1427" s="33"/>
      <c r="L1427" s="33"/>
      <c r="M1427" s="33"/>
      <c r="N1427" s="33"/>
      <c r="O1427" s="33"/>
      <c r="P1427" s="33"/>
      <c r="Q1427" s="33"/>
      <c r="R1427" s="33"/>
      <c r="S1427" s="33"/>
      <c r="T1427" s="33"/>
      <c r="U1427" s="33"/>
      <c r="V1427" s="33"/>
      <c r="W1427" s="33"/>
      <c r="X1427" s="33"/>
      <c r="Y1427" s="33"/>
      <c r="Z1427" s="33"/>
      <c r="AA1427" s="33"/>
      <c r="AB1427" s="33"/>
      <c r="AC1427" s="33"/>
      <c r="AD1427" s="33"/>
      <c r="AE1427" s="33"/>
      <c r="AF1427" s="33"/>
      <c r="AG1427" s="33"/>
      <c r="AH1427" s="33"/>
      <c r="AI1427" s="2"/>
      <c r="AK1427" s="3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  <c r="AY1427" s="2"/>
      <c r="AZ1427" s="2"/>
      <c r="BA1427" s="2"/>
      <c r="BB1427" s="2"/>
      <c r="BC1427" s="2"/>
      <c r="BD1427" s="2"/>
      <c r="BE1427" s="2"/>
      <c r="BF1427" s="2"/>
      <c r="BG1427" s="2"/>
      <c r="BH1427" s="2"/>
      <c r="BI1427" s="2"/>
      <c r="BJ1427" s="2"/>
      <c r="BK1427" s="48"/>
      <c r="BL1427" s="3"/>
      <c r="BM1427" s="2"/>
      <c r="BN1427" s="2"/>
      <c r="BO1427" s="2"/>
      <c r="BP1427" s="2"/>
      <c r="BQ1427" s="2"/>
      <c r="BR1427" s="2"/>
      <c r="BS1427" s="2"/>
      <c r="BT1427" s="2"/>
      <c r="BU1427" s="2"/>
      <c r="BV1427" s="2"/>
      <c r="BW1427" s="2"/>
      <c r="BX1427" s="2"/>
      <c r="BY1427" s="2"/>
      <c r="BZ1427" s="2"/>
      <c r="CA1427" s="2"/>
      <c r="CB1427" s="2"/>
      <c r="CC1427" s="2"/>
      <c r="CD1427" s="2"/>
      <c r="CE1427" s="2"/>
      <c r="CF1427" s="2"/>
      <c r="CG1427" s="2"/>
      <c r="CH1427" s="2"/>
      <c r="CI1427" s="2"/>
      <c r="CJ1427" s="2"/>
      <c r="CK1427" s="2"/>
    </row>
    <row r="1428" spans="1:89" ht="12.75" customHeight="1" x14ac:dyDescent="0.35">
      <c r="A1428" s="15">
        <f t="shared" si="94"/>
        <v>44405</v>
      </c>
      <c r="B1428" s="107">
        <v>17404848</v>
      </c>
      <c r="C1428" s="4">
        <f t="shared" si="95"/>
        <v>725202</v>
      </c>
      <c r="D1428">
        <f t="shared" si="96"/>
        <v>2021</v>
      </c>
      <c r="E1428">
        <f t="shared" si="97"/>
        <v>7</v>
      </c>
      <c r="F1428" s="33">
        <v>10190</v>
      </c>
      <c r="G1428" s="33" t="s">
        <v>29</v>
      </c>
      <c r="H1428" s="33">
        <v>24</v>
      </c>
      <c r="I1428" s="33" t="s">
        <v>74</v>
      </c>
      <c r="J1428" s="34">
        <v>44405</v>
      </c>
      <c r="K1428" s="33"/>
      <c r="L1428" s="33"/>
      <c r="M1428" s="33"/>
      <c r="N1428" s="33"/>
      <c r="O1428" s="33"/>
      <c r="P1428" s="33"/>
      <c r="Q1428" s="33"/>
      <c r="R1428" s="33"/>
      <c r="S1428" s="33"/>
      <c r="T1428" s="33"/>
      <c r="U1428" s="33"/>
      <c r="V1428" s="33"/>
      <c r="W1428" s="33"/>
      <c r="X1428" s="33"/>
      <c r="Y1428" s="33"/>
      <c r="Z1428" s="33"/>
      <c r="AA1428" s="33"/>
      <c r="AB1428" s="33"/>
      <c r="AC1428" s="33"/>
      <c r="AD1428" s="33"/>
      <c r="AE1428" s="33"/>
      <c r="AF1428" s="33"/>
      <c r="AG1428" s="33"/>
      <c r="AH1428" s="33"/>
      <c r="AI1428" s="2"/>
      <c r="AK1428" s="3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  <c r="AY1428" s="2"/>
      <c r="AZ1428" s="2"/>
      <c r="BA1428" s="2"/>
      <c r="BB1428" s="2"/>
      <c r="BC1428" s="2"/>
      <c r="BD1428" s="2"/>
      <c r="BE1428" s="2"/>
      <c r="BF1428" s="2"/>
      <c r="BG1428" s="2"/>
      <c r="BH1428" s="2"/>
      <c r="BI1428" s="2"/>
      <c r="BJ1428" s="2"/>
      <c r="BK1428" s="48"/>
      <c r="BL1428" s="3"/>
      <c r="BM1428" s="2"/>
      <c r="BN1428" s="2"/>
      <c r="BO1428" s="2"/>
      <c r="BP1428" s="2"/>
      <c r="BQ1428" s="2"/>
      <c r="BR1428" s="2"/>
      <c r="BS1428" s="2"/>
      <c r="BT1428" s="2"/>
      <c r="BU1428" s="2"/>
      <c r="BV1428" s="2"/>
      <c r="BW1428" s="2"/>
      <c r="BX1428" s="2"/>
      <c r="BY1428" s="2"/>
      <c r="BZ1428" s="2"/>
      <c r="CA1428" s="2"/>
      <c r="CB1428" s="2"/>
      <c r="CC1428" s="2"/>
      <c r="CD1428" s="2"/>
      <c r="CE1428" s="2"/>
      <c r="CF1428" s="2"/>
      <c r="CG1428" s="2"/>
      <c r="CH1428" s="2"/>
      <c r="CI1428" s="2"/>
      <c r="CJ1428" s="2"/>
      <c r="CK1428" s="2"/>
    </row>
    <row r="1429" spans="1:89" ht="12.75" customHeight="1" x14ac:dyDescent="0.35">
      <c r="A1429" s="15">
        <f t="shared" si="94"/>
        <v>44406</v>
      </c>
      <c r="B1429" s="107">
        <v>18122894</v>
      </c>
      <c r="C1429" s="4">
        <f t="shared" si="95"/>
        <v>755120.58333333337</v>
      </c>
      <c r="D1429">
        <f t="shared" si="96"/>
        <v>2021</v>
      </c>
      <c r="E1429">
        <f t="shared" si="97"/>
        <v>7</v>
      </c>
      <c r="F1429" s="33">
        <v>10190</v>
      </c>
      <c r="G1429" s="33" t="s">
        <v>29</v>
      </c>
      <c r="H1429" s="33">
        <v>24</v>
      </c>
      <c r="I1429" s="33" t="s">
        <v>74</v>
      </c>
      <c r="J1429" s="34">
        <v>44406</v>
      </c>
      <c r="K1429" s="33"/>
      <c r="L1429" s="33"/>
      <c r="M1429" s="33"/>
      <c r="N1429" s="33"/>
      <c r="O1429" s="33"/>
      <c r="P1429" s="33"/>
      <c r="Q1429" s="33"/>
      <c r="R1429" s="33"/>
      <c r="S1429" s="33"/>
      <c r="T1429" s="33"/>
      <c r="U1429" s="33"/>
      <c r="V1429" s="33"/>
      <c r="W1429" s="33"/>
      <c r="X1429" s="33"/>
      <c r="Y1429" s="33"/>
      <c r="Z1429" s="33"/>
      <c r="AA1429" s="33"/>
      <c r="AB1429" s="33"/>
      <c r="AC1429" s="33"/>
      <c r="AD1429" s="33"/>
      <c r="AE1429" s="33"/>
      <c r="AF1429" s="33"/>
      <c r="AG1429" s="33"/>
      <c r="AH1429" s="33"/>
      <c r="AI1429" s="2"/>
      <c r="AK1429" s="3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  <c r="AY1429" s="2"/>
      <c r="AZ1429" s="2"/>
      <c r="BA1429" s="2"/>
      <c r="BB1429" s="2"/>
      <c r="BC1429" s="2"/>
      <c r="BD1429" s="2"/>
      <c r="BE1429" s="2"/>
      <c r="BF1429" s="2"/>
      <c r="BG1429" s="2"/>
      <c r="BH1429" s="2"/>
      <c r="BI1429" s="2"/>
      <c r="BJ1429" s="2"/>
      <c r="BK1429" s="48"/>
      <c r="BL1429" s="3"/>
      <c r="BM1429" s="2"/>
      <c r="BN1429" s="2"/>
      <c r="BO1429" s="2"/>
      <c r="BP1429" s="2"/>
      <c r="BQ1429" s="2"/>
      <c r="BR1429" s="2"/>
      <c r="BS1429" s="2"/>
      <c r="BT1429" s="2"/>
      <c r="BU1429" s="2"/>
      <c r="BV1429" s="2"/>
      <c r="BW1429" s="2"/>
      <c r="BX1429" s="2"/>
      <c r="BY1429" s="2"/>
      <c r="BZ1429" s="2"/>
      <c r="CA1429" s="2"/>
      <c r="CB1429" s="2"/>
      <c r="CC1429" s="2"/>
      <c r="CD1429" s="2"/>
      <c r="CE1429" s="2"/>
      <c r="CF1429" s="2"/>
      <c r="CG1429" s="2"/>
      <c r="CH1429" s="2"/>
      <c r="CI1429" s="2"/>
      <c r="CJ1429" s="2"/>
      <c r="CK1429" s="2"/>
    </row>
    <row r="1430" spans="1:89" ht="12.75" customHeight="1" x14ac:dyDescent="0.35">
      <c r="A1430" s="15">
        <f t="shared" si="94"/>
        <v>44407</v>
      </c>
      <c r="B1430" s="107">
        <v>18469052</v>
      </c>
      <c r="C1430" s="4">
        <f t="shared" si="95"/>
        <v>769543.83333333337</v>
      </c>
      <c r="D1430">
        <f t="shared" si="96"/>
        <v>2021</v>
      </c>
      <c r="E1430">
        <f t="shared" si="97"/>
        <v>7</v>
      </c>
      <c r="F1430" s="33">
        <v>10190</v>
      </c>
      <c r="G1430" s="33" t="s">
        <v>29</v>
      </c>
      <c r="H1430" s="33">
        <v>24</v>
      </c>
      <c r="I1430" s="33" t="s">
        <v>74</v>
      </c>
      <c r="J1430" s="34">
        <v>44407</v>
      </c>
      <c r="K1430" s="33"/>
      <c r="L1430" s="33"/>
      <c r="M1430" s="33"/>
      <c r="N1430" s="33"/>
      <c r="O1430" s="33"/>
      <c r="P1430" s="33"/>
      <c r="Q1430" s="33"/>
      <c r="R1430" s="33"/>
      <c r="S1430" s="33"/>
      <c r="T1430" s="33"/>
      <c r="U1430" s="33"/>
      <c r="V1430" s="33"/>
      <c r="W1430" s="33"/>
      <c r="X1430" s="33"/>
      <c r="Y1430" s="33"/>
      <c r="Z1430" s="33"/>
      <c r="AA1430" s="33"/>
      <c r="AB1430" s="33"/>
      <c r="AC1430" s="33"/>
      <c r="AD1430" s="33"/>
      <c r="AE1430" s="33"/>
      <c r="AF1430" s="33"/>
      <c r="AG1430" s="33"/>
      <c r="AH1430" s="33"/>
      <c r="AI1430" s="2"/>
      <c r="AK1430" s="3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  <c r="AY1430" s="2"/>
      <c r="AZ1430" s="2"/>
      <c r="BA1430" s="2"/>
      <c r="BB1430" s="2"/>
      <c r="BC1430" s="2"/>
      <c r="BD1430" s="2"/>
      <c r="BE1430" s="2"/>
      <c r="BF1430" s="2"/>
      <c r="BG1430" s="2"/>
      <c r="BH1430" s="2"/>
      <c r="BI1430" s="2"/>
      <c r="BJ1430" s="2"/>
      <c r="BK1430" s="48"/>
      <c r="BL1430" s="3"/>
      <c r="BM1430" s="2"/>
      <c r="BN1430" s="2"/>
      <c r="BO1430" s="2"/>
      <c r="BP1430" s="2"/>
      <c r="BQ1430" s="2"/>
      <c r="BR1430" s="2"/>
      <c r="BS1430" s="2"/>
      <c r="BT1430" s="2"/>
      <c r="BU1430" s="2"/>
      <c r="BV1430" s="2"/>
      <c r="BW1430" s="2"/>
      <c r="BX1430" s="2"/>
      <c r="BY1430" s="2"/>
      <c r="BZ1430" s="2"/>
      <c r="CA1430" s="2"/>
      <c r="CB1430" s="2"/>
      <c r="CC1430" s="2"/>
      <c r="CD1430" s="2"/>
      <c r="CE1430" s="2"/>
      <c r="CF1430" s="2"/>
      <c r="CG1430" s="2"/>
      <c r="CH1430" s="2"/>
      <c r="CI1430" s="2"/>
      <c r="CJ1430" s="2"/>
      <c r="CK1430" s="2"/>
    </row>
    <row r="1431" spans="1:89" ht="12.75" customHeight="1" x14ac:dyDescent="0.35">
      <c r="A1431" s="15">
        <f t="shared" si="94"/>
        <v>44408</v>
      </c>
      <c r="B1431" s="107">
        <v>17676351</v>
      </c>
      <c r="C1431" s="4">
        <f t="shared" si="95"/>
        <v>736514.625</v>
      </c>
      <c r="D1431">
        <f t="shared" si="96"/>
        <v>2021</v>
      </c>
      <c r="E1431">
        <f t="shared" si="97"/>
        <v>7</v>
      </c>
      <c r="F1431" s="33">
        <v>10190</v>
      </c>
      <c r="G1431" s="33" t="s">
        <v>29</v>
      </c>
      <c r="H1431" s="33">
        <v>24</v>
      </c>
      <c r="I1431" s="33" t="s">
        <v>74</v>
      </c>
      <c r="J1431" s="34">
        <v>44408</v>
      </c>
      <c r="K1431" s="33"/>
      <c r="L1431" s="33"/>
      <c r="M1431" s="33"/>
      <c r="N1431" s="33"/>
      <c r="O1431" s="33"/>
      <c r="P1431" s="33"/>
      <c r="Q1431" s="33"/>
      <c r="R1431" s="33"/>
      <c r="S1431" s="33"/>
      <c r="T1431" s="33"/>
      <c r="U1431" s="33"/>
      <c r="V1431" s="33"/>
      <c r="W1431" s="33"/>
      <c r="X1431" s="33"/>
      <c r="Y1431" s="33"/>
      <c r="Z1431" s="33"/>
      <c r="AA1431" s="33"/>
      <c r="AB1431" s="33"/>
      <c r="AC1431" s="33"/>
      <c r="AD1431" s="33"/>
      <c r="AE1431" s="33"/>
      <c r="AF1431" s="33"/>
      <c r="AG1431" s="33"/>
      <c r="AH1431" s="33"/>
      <c r="AI1431" s="2"/>
      <c r="AK1431" s="3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  <c r="AY1431" s="2"/>
      <c r="AZ1431" s="2"/>
      <c r="BA1431" s="2"/>
      <c r="BB1431" s="2"/>
      <c r="BC1431" s="2"/>
      <c r="BD1431" s="2"/>
      <c r="BE1431" s="2"/>
      <c r="BF1431" s="2"/>
      <c r="BG1431" s="2"/>
      <c r="BH1431" s="2"/>
      <c r="BI1431" s="2"/>
      <c r="BJ1431" s="2"/>
      <c r="BK1431" s="48"/>
      <c r="BL1431" s="3"/>
      <c r="BM1431" s="2"/>
      <c r="BN1431" s="2"/>
      <c r="BO1431" s="2"/>
      <c r="BP1431" s="2"/>
      <c r="BQ1431" s="2"/>
      <c r="BR1431" s="2"/>
      <c r="BS1431" s="2"/>
      <c r="BT1431" s="2"/>
      <c r="BU1431" s="2"/>
      <c r="BV1431" s="2"/>
      <c r="BW1431" s="2"/>
      <c r="BX1431" s="2"/>
      <c r="BY1431" s="2"/>
      <c r="BZ1431" s="2"/>
      <c r="CA1431" s="2"/>
      <c r="CB1431" s="2"/>
      <c r="CC1431" s="2"/>
      <c r="CD1431" s="2"/>
      <c r="CE1431" s="2"/>
      <c r="CF1431" s="2"/>
      <c r="CG1431" s="2"/>
      <c r="CH1431" s="2"/>
      <c r="CI1431" s="2"/>
      <c r="CJ1431" s="2"/>
      <c r="CK1431" s="2"/>
    </row>
    <row r="1432" spans="1:89" ht="12.75" customHeight="1" x14ac:dyDescent="0.35">
      <c r="A1432" s="15">
        <f t="shared" si="94"/>
        <v>44409</v>
      </c>
      <c r="B1432" s="107">
        <v>16622269</v>
      </c>
      <c r="C1432" s="4">
        <f t="shared" si="95"/>
        <v>692594.54166666663</v>
      </c>
      <c r="D1432">
        <f t="shared" si="96"/>
        <v>2021</v>
      </c>
      <c r="E1432">
        <f t="shared" si="97"/>
        <v>8</v>
      </c>
      <c r="F1432" s="33">
        <v>10190</v>
      </c>
      <c r="G1432" s="33" t="s">
        <v>29</v>
      </c>
      <c r="H1432" s="33">
        <v>24</v>
      </c>
      <c r="I1432" s="33" t="s">
        <v>74</v>
      </c>
      <c r="J1432" s="34">
        <v>44409</v>
      </c>
      <c r="K1432" s="33"/>
      <c r="L1432" s="33"/>
      <c r="M1432" s="33"/>
      <c r="N1432" s="33"/>
      <c r="O1432" s="33"/>
      <c r="P1432" s="33"/>
      <c r="Q1432" s="33"/>
      <c r="R1432" s="33"/>
      <c r="S1432" s="33"/>
      <c r="T1432" s="33"/>
      <c r="U1432" s="33"/>
      <c r="V1432" s="33"/>
      <c r="W1432" s="33"/>
      <c r="X1432" s="33"/>
      <c r="Y1432" s="33"/>
      <c r="Z1432" s="33"/>
      <c r="AA1432" s="33"/>
      <c r="AB1432" s="33"/>
      <c r="AC1432" s="33"/>
      <c r="AD1432" s="33"/>
      <c r="AE1432" s="33"/>
      <c r="AF1432" s="33"/>
      <c r="AG1432" s="33"/>
      <c r="AH1432" s="33"/>
      <c r="AI1432" s="2"/>
      <c r="AK1432" s="3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  <c r="AY1432" s="2"/>
      <c r="AZ1432" s="2"/>
      <c r="BA1432" s="2"/>
      <c r="BB1432" s="2"/>
      <c r="BC1432" s="2"/>
      <c r="BD1432" s="2"/>
      <c r="BE1432" s="2"/>
      <c r="BF1432" s="2"/>
      <c r="BG1432" s="2"/>
      <c r="BH1432" s="2"/>
      <c r="BI1432" s="2"/>
      <c r="BJ1432" s="2"/>
      <c r="BK1432" s="48"/>
      <c r="BL1432" s="3"/>
      <c r="BM1432" s="2"/>
      <c r="BN1432" s="2"/>
      <c r="BO1432" s="2"/>
      <c r="BP1432" s="2"/>
      <c r="BQ1432" s="2"/>
      <c r="BR1432" s="2"/>
      <c r="BS1432" s="2"/>
      <c r="BT1432" s="2"/>
      <c r="BU1432" s="2"/>
      <c r="BV1432" s="2"/>
      <c r="BW1432" s="2"/>
      <c r="BX1432" s="2"/>
      <c r="BY1432" s="2"/>
      <c r="BZ1432" s="2"/>
      <c r="CA1432" s="2"/>
      <c r="CB1432" s="2"/>
      <c r="CC1432" s="2"/>
      <c r="CD1432" s="2"/>
      <c r="CE1432" s="2"/>
      <c r="CF1432" s="2"/>
      <c r="CG1432" s="2"/>
      <c r="CH1432" s="2"/>
      <c r="CI1432" s="2"/>
      <c r="CJ1432" s="2"/>
      <c r="CK1432" s="2"/>
    </row>
    <row r="1433" spans="1:89" ht="12.75" customHeight="1" x14ac:dyDescent="0.35">
      <c r="A1433" s="15">
        <f t="shared" si="94"/>
        <v>44410</v>
      </c>
      <c r="B1433" s="107">
        <v>17663336</v>
      </c>
      <c r="C1433" s="4">
        <f t="shared" si="95"/>
        <v>735972.33333333337</v>
      </c>
      <c r="D1433">
        <f t="shared" si="96"/>
        <v>2021</v>
      </c>
      <c r="E1433">
        <f t="shared" si="97"/>
        <v>8</v>
      </c>
      <c r="F1433" s="33">
        <v>10190</v>
      </c>
      <c r="G1433" s="33" t="s">
        <v>29</v>
      </c>
      <c r="H1433" s="33">
        <v>24</v>
      </c>
      <c r="I1433" s="33" t="s">
        <v>74</v>
      </c>
      <c r="J1433" s="34">
        <v>44410</v>
      </c>
      <c r="K1433" s="33"/>
      <c r="L1433" s="33"/>
      <c r="M1433" s="33"/>
      <c r="N1433" s="33"/>
      <c r="O1433" s="33"/>
      <c r="P1433" s="33"/>
      <c r="Q1433" s="33"/>
      <c r="R1433" s="33"/>
      <c r="S1433" s="33"/>
      <c r="T1433" s="33"/>
      <c r="U1433" s="33"/>
      <c r="V1433" s="33"/>
      <c r="W1433" s="33"/>
      <c r="X1433" s="33"/>
      <c r="Y1433" s="33"/>
      <c r="Z1433" s="33"/>
      <c r="AA1433" s="33"/>
      <c r="AB1433" s="33"/>
      <c r="AC1433" s="33"/>
      <c r="AD1433" s="33"/>
      <c r="AE1433" s="33"/>
      <c r="AF1433" s="33"/>
      <c r="AG1433" s="33"/>
      <c r="AH1433" s="33"/>
      <c r="AI1433" s="2"/>
      <c r="AK1433" s="3"/>
      <c r="AL1433" s="2"/>
      <c r="AM1433" s="2"/>
      <c r="AN1433" s="2"/>
      <c r="AO1433" s="2"/>
      <c r="AP1433" s="2"/>
      <c r="AQ1433" s="2"/>
      <c r="AR1433" s="2"/>
      <c r="AS1433" s="2"/>
      <c r="AT1433" s="2"/>
      <c r="AU1433" s="2"/>
      <c r="AV1433" s="2"/>
      <c r="AW1433" s="2"/>
      <c r="AX1433" s="2"/>
      <c r="AY1433" s="2"/>
      <c r="AZ1433" s="2"/>
      <c r="BA1433" s="2"/>
      <c r="BB1433" s="2"/>
      <c r="BC1433" s="2"/>
      <c r="BD1433" s="2"/>
      <c r="BE1433" s="2"/>
      <c r="BF1433" s="2"/>
      <c r="BG1433" s="2"/>
      <c r="BH1433" s="2"/>
      <c r="BI1433" s="2"/>
      <c r="BJ1433" s="2"/>
      <c r="BK1433" s="48"/>
      <c r="BL1433" s="3"/>
      <c r="BM1433" s="2"/>
      <c r="BN1433" s="2"/>
      <c r="BO1433" s="2"/>
      <c r="BP1433" s="2"/>
      <c r="BQ1433" s="2"/>
      <c r="BR1433" s="2"/>
      <c r="BS1433" s="2"/>
      <c r="BT1433" s="2"/>
      <c r="BU1433" s="2"/>
      <c r="BV1433" s="2"/>
      <c r="BW1433" s="2"/>
      <c r="BX1433" s="2"/>
      <c r="BY1433" s="2"/>
      <c r="BZ1433" s="2"/>
      <c r="CA1433" s="2"/>
      <c r="CB1433" s="2"/>
      <c r="CC1433" s="2"/>
      <c r="CD1433" s="2"/>
      <c r="CE1433" s="2"/>
      <c r="CF1433" s="2"/>
      <c r="CG1433" s="2"/>
      <c r="CH1433" s="2"/>
      <c r="CI1433" s="2"/>
      <c r="CJ1433" s="2"/>
      <c r="CK1433" s="2"/>
    </row>
    <row r="1434" spans="1:89" ht="12.75" customHeight="1" x14ac:dyDescent="0.35">
      <c r="A1434" s="15">
        <f t="shared" si="94"/>
        <v>44411</v>
      </c>
      <c r="B1434" s="107">
        <v>17642140</v>
      </c>
      <c r="C1434" s="4">
        <f t="shared" si="95"/>
        <v>735089.16666666663</v>
      </c>
      <c r="D1434">
        <f t="shared" si="96"/>
        <v>2021</v>
      </c>
      <c r="E1434">
        <f t="shared" si="97"/>
        <v>8</v>
      </c>
      <c r="F1434" s="33">
        <v>10190</v>
      </c>
      <c r="G1434" s="33" t="s">
        <v>29</v>
      </c>
      <c r="H1434" s="33">
        <v>24</v>
      </c>
      <c r="I1434" s="33" t="s">
        <v>74</v>
      </c>
      <c r="J1434" s="34">
        <v>44411</v>
      </c>
      <c r="K1434" s="33"/>
      <c r="L1434" s="33"/>
      <c r="M1434" s="33"/>
      <c r="N1434" s="33"/>
      <c r="O1434" s="33"/>
      <c r="P1434" s="33"/>
      <c r="Q1434" s="33"/>
      <c r="R1434" s="33"/>
      <c r="S1434" s="33"/>
      <c r="T1434" s="33"/>
      <c r="U1434" s="33"/>
      <c r="V1434" s="33"/>
      <c r="W1434" s="33"/>
      <c r="X1434" s="33"/>
      <c r="Y1434" s="33"/>
      <c r="Z1434" s="33"/>
      <c r="AA1434" s="33"/>
      <c r="AB1434" s="33"/>
      <c r="AC1434" s="33"/>
      <c r="AD1434" s="33"/>
      <c r="AE1434" s="33"/>
      <c r="AF1434" s="33"/>
      <c r="AG1434" s="33"/>
      <c r="AH1434" s="33"/>
      <c r="AI1434" s="2"/>
      <c r="AK1434" s="3"/>
      <c r="AL1434" s="2"/>
      <c r="AM1434" s="2"/>
      <c r="AN1434" s="2"/>
      <c r="AO1434" s="2"/>
      <c r="AP1434" s="2"/>
      <c r="AQ1434" s="2"/>
      <c r="AR1434" s="2"/>
      <c r="AS1434" s="2"/>
      <c r="AT1434" s="2"/>
      <c r="AU1434" s="2"/>
      <c r="AV1434" s="2"/>
      <c r="AW1434" s="2"/>
      <c r="AX1434" s="2"/>
      <c r="AY1434" s="2"/>
      <c r="AZ1434" s="2"/>
      <c r="BA1434" s="2"/>
      <c r="BB1434" s="2"/>
      <c r="BC1434" s="2"/>
      <c r="BD1434" s="2"/>
      <c r="BE1434" s="2"/>
      <c r="BF1434" s="2"/>
      <c r="BG1434" s="2"/>
      <c r="BH1434" s="2"/>
      <c r="BI1434" s="2"/>
      <c r="BJ1434" s="2"/>
      <c r="BK1434" s="48"/>
      <c r="BL1434" s="3"/>
      <c r="BM1434" s="2"/>
      <c r="BN1434" s="2"/>
      <c r="BO1434" s="2"/>
      <c r="BP1434" s="2"/>
      <c r="BQ1434" s="2"/>
      <c r="BR1434" s="2"/>
      <c r="BS1434" s="2"/>
      <c r="BT1434" s="2"/>
      <c r="BU1434" s="2"/>
      <c r="BV1434" s="2"/>
      <c r="BW1434" s="2"/>
      <c r="BX1434" s="2"/>
      <c r="BY1434" s="2"/>
      <c r="BZ1434" s="2"/>
      <c r="CA1434" s="2"/>
      <c r="CB1434" s="2"/>
      <c r="CC1434" s="2"/>
      <c r="CD1434" s="2"/>
      <c r="CE1434" s="2"/>
      <c r="CF1434" s="2"/>
      <c r="CG1434" s="2"/>
      <c r="CH1434" s="2"/>
      <c r="CI1434" s="2"/>
      <c r="CJ1434" s="2"/>
      <c r="CK1434" s="2"/>
    </row>
    <row r="1435" spans="1:89" ht="12.75" customHeight="1" x14ac:dyDescent="0.35">
      <c r="A1435" s="15">
        <f t="shared" si="94"/>
        <v>44412</v>
      </c>
      <c r="B1435" s="107">
        <v>17813053</v>
      </c>
      <c r="C1435" s="4">
        <f t="shared" si="95"/>
        <v>742210.54166666663</v>
      </c>
      <c r="D1435">
        <f t="shared" si="96"/>
        <v>2021</v>
      </c>
      <c r="E1435">
        <f t="shared" si="97"/>
        <v>8</v>
      </c>
      <c r="F1435" s="33">
        <v>10190</v>
      </c>
      <c r="G1435" s="33" t="s">
        <v>29</v>
      </c>
      <c r="H1435" s="33">
        <v>24</v>
      </c>
      <c r="I1435" s="33" t="s">
        <v>74</v>
      </c>
      <c r="J1435" s="34">
        <v>44412</v>
      </c>
      <c r="K1435" s="33"/>
      <c r="L1435" s="33"/>
      <c r="M1435" s="33"/>
      <c r="N1435" s="33"/>
      <c r="O1435" s="33"/>
      <c r="P1435" s="33"/>
      <c r="Q1435" s="33"/>
      <c r="R1435" s="33"/>
      <c r="S1435" s="33"/>
      <c r="T1435" s="33"/>
      <c r="U1435" s="33"/>
      <c r="V1435" s="33"/>
      <c r="W1435" s="33"/>
      <c r="X1435" s="33"/>
      <c r="Y1435" s="33"/>
      <c r="Z1435" s="33"/>
      <c r="AA1435" s="33"/>
      <c r="AB1435" s="33"/>
      <c r="AC1435" s="33"/>
      <c r="AD1435" s="33"/>
      <c r="AE1435" s="33"/>
      <c r="AF1435" s="33"/>
      <c r="AG1435" s="33"/>
      <c r="AH1435" s="33"/>
      <c r="AI1435" s="2"/>
      <c r="AK1435" s="3"/>
      <c r="AL1435" s="2"/>
      <c r="AM1435" s="2"/>
      <c r="AN1435" s="2"/>
      <c r="AO1435" s="2"/>
      <c r="AP1435" s="2"/>
      <c r="AQ1435" s="2"/>
      <c r="AR1435" s="2"/>
      <c r="AS1435" s="2"/>
      <c r="AT1435" s="2"/>
      <c r="AU1435" s="2"/>
      <c r="AV1435" s="2"/>
      <c r="AW1435" s="2"/>
      <c r="AX1435" s="2"/>
      <c r="AY1435" s="2"/>
      <c r="AZ1435" s="2"/>
      <c r="BA1435" s="2"/>
      <c r="BB1435" s="2"/>
      <c r="BC1435" s="2"/>
      <c r="BD1435" s="2"/>
      <c r="BE1435" s="2"/>
      <c r="BF1435" s="2"/>
      <c r="BG1435" s="2"/>
      <c r="BH1435" s="2"/>
      <c r="BI1435" s="2"/>
      <c r="BJ1435" s="2"/>
      <c r="BK1435" s="48"/>
      <c r="BL1435" s="3"/>
      <c r="BM1435" s="2"/>
      <c r="BN1435" s="2"/>
      <c r="BO1435" s="2"/>
      <c r="BP1435" s="2"/>
      <c r="BQ1435" s="2"/>
      <c r="BR1435" s="2"/>
      <c r="BS1435" s="2"/>
      <c r="BT1435" s="2"/>
      <c r="BU1435" s="2"/>
      <c r="BV1435" s="2"/>
      <c r="BW1435" s="2"/>
      <c r="BX1435" s="2"/>
      <c r="BY1435" s="2"/>
      <c r="BZ1435" s="2"/>
      <c r="CA1435" s="2"/>
      <c r="CB1435" s="2"/>
      <c r="CC1435" s="2"/>
      <c r="CD1435" s="2"/>
      <c r="CE1435" s="2"/>
      <c r="CF1435" s="2"/>
      <c r="CG1435" s="2"/>
      <c r="CH1435" s="2"/>
      <c r="CI1435" s="2"/>
      <c r="CJ1435" s="2"/>
      <c r="CK1435" s="2"/>
    </row>
    <row r="1436" spans="1:89" ht="12.75" customHeight="1" x14ac:dyDescent="0.35">
      <c r="A1436" s="15">
        <f t="shared" si="94"/>
        <v>44413</v>
      </c>
      <c r="B1436" s="107">
        <v>17020019</v>
      </c>
      <c r="C1436" s="4">
        <f t="shared" si="95"/>
        <v>709167.45833333337</v>
      </c>
      <c r="D1436">
        <f t="shared" si="96"/>
        <v>2021</v>
      </c>
      <c r="E1436">
        <f t="shared" si="97"/>
        <v>8</v>
      </c>
      <c r="F1436" s="33">
        <v>10190</v>
      </c>
      <c r="G1436" s="33" t="s">
        <v>29</v>
      </c>
      <c r="H1436" s="33">
        <v>24</v>
      </c>
      <c r="I1436" s="33" t="s">
        <v>74</v>
      </c>
      <c r="J1436" s="34">
        <v>44413</v>
      </c>
      <c r="K1436" s="33"/>
      <c r="L1436" s="33"/>
      <c r="M1436" s="33"/>
      <c r="N1436" s="33"/>
      <c r="O1436" s="33"/>
      <c r="P1436" s="33"/>
      <c r="Q1436" s="33"/>
      <c r="R1436" s="33"/>
      <c r="S1436" s="33"/>
      <c r="T1436" s="33"/>
      <c r="U1436" s="33"/>
      <c r="V1436" s="33"/>
      <c r="W1436" s="33"/>
      <c r="X1436" s="33"/>
      <c r="Y1436" s="33"/>
      <c r="Z1436" s="33"/>
      <c r="AA1436" s="33"/>
      <c r="AB1436" s="33"/>
      <c r="AC1436" s="33"/>
      <c r="AD1436" s="33"/>
      <c r="AE1436" s="33"/>
      <c r="AF1436" s="33"/>
      <c r="AG1436" s="33"/>
      <c r="AH1436" s="33"/>
      <c r="AI1436" s="2"/>
      <c r="AK1436" s="3"/>
      <c r="AL1436" s="2"/>
      <c r="AM1436" s="2"/>
      <c r="AN1436" s="2"/>
      <c r="AO1436" s="2"/>
      <c r="AP1436" s="2"/>
      <c r="AQ1436" s="2"/>
      <c r="AR1436" s="2"/>
      <c r="AS1436" s="2"/>
      <c r="AT1436" s="2"/>
      <c r="AU1436" s="2"/>
      <c r="AV1436" s="2"/>
      <c r="AW1436" s="2"/>
      <c r="AX1436" s="2"/>
      <c r="AY1436" s="2"/>
      <c r="AZ1436" s="2"/>
      <c r="BA1436" s="2"/>
      <c r="BB1436" s="2"/>
      <c r="BC1436" s="2"/>
      <c r="BD1436" s="2"/>
      <c r="BE1436" s="2"/>
      <c r="BF1436" s="2"/>
      <c r="BG1436" s="2"/>
      <c r="BH1436" s="2"/>
      <c r="BI1436" s="2"/>
      <c r="BJ1436" s="2"/>
      <c r="BK1436" s="48"/>
      <c r="BL1436" s="3"/>
      <c r="BM1436" s="2"/>
      <c r="BN1436" s="2"/>
      <c r="BO1436" s="2"/>
      <c r="BP1436" s="2"/>
      <c r="BQ1436" s="2"/>
      <c r="BR1436" s="2"/>
      <c r="BS1436" s="2"/>
      <c r="BT1436" s="2"/>
      <c r="BU1436" s="2"/>
      <c r="BV1436" s="2"/>
      <c r="BW1436" s="2"/>
      <c r="BX1436" s="2"/>
      <c r="BY1436" s="2"/>
      <c r="BZ1436" s="2"/>
      <c r="CA1436" s="2"/>
      <c r="CB1436" s="2"/>
      <c r="CC1436" s="2"/>
      <c r="CD1436" s="2"/>
      <c r="CE1436" s="2"/>
      <c r="CF1436" s="2"/>
      <c r="CG1436" s="2"/>
      <c r="CH1436" s="2"/>
      <c r="CI1436" s="2"/>
      <c r="CJ1436" s="2"/>
      <c r="CK1436" s="2"/>
    </row>
    <row r="1437" spans="1:89" ht="12.75" customHeight="1" x14ac:dyDescent="0.35">
      <c r="A1437" s="15">
        <f t="shared" si="94"/>
        <v>44414</v>
      </c>
      <c r="B1437" s="107">
        <v>17051647</v>
      </c>
      <c r="C1437" s="4">
        <f t="shared" si="95"/>
        <v>710485.29166666663</v>
      </c>
      <c r="D1437">
        <f t="shared" si="96"/>
        <v>2021</v>
      </c>
      <c r="E1437">
        <f t="shared" si="97"/>
        <v>8</v>
      </c>
      <c r="F1437" s="33">
        <v>10190</v>
      </c>
      <c r="G1437" s="33" t="s">
        <v>29</v>
      </c>
      <c r="H1437" s="33">
        <v>24</v>
      </c>
      <c r="I1437" s="33" t="s">
        <v>74</v>
      </c>
      <c r="J1437" s="34">
        <v>44414</v>
      </c>
      <c r="K1437" s="33"/>
      <c r="L1437" s="33"/>
      <c r="M1437" s="33"/>
      <c r="N1437" s="33"/>
      <c r="O1437" s="33"/>
      <c r="P1437" s="33"/>
      <c r="Q1437" s="33"/>
      <c r="R1437" s="33"/>
      <c r="S1437" s="33"/>
      <c r="T1437" s="33"/>
      <c r="U1437" s="33"/>
      <c r="V1437" s="33"/>
      <c r="W1437" s="33"/>
      <c r="X1437" s="33"/>
      <c r="Y1437" s="33"/>
      <c r="Z1437" s="33"/>
      <c r="AA1437" s="33"/>
      <c r="AB1437" s="33"/>
      <c r="AC1437" s="33"/>
      <c r="AD1437" s="33"/>
      <c r="AE1437" s="33"/>
      <c r="AF1437" s="33"/>
      <c r="AG1437" s="33"/>
      <c r="AH1437" s="33"/>
      <c r="AI1437" s="2"/>
      <c r="AK1437" s="3"/>
      <c r="AL1437" s="2"/>
      <c r="AM1437" s="2"/>
      <c r="AN1437" s="2"/>
      <c r="AO1437" s="2"/>
      <c r="AP1437" s="2"/>
      <c r="AQ1437" s="2"/>
      <c r="AR1437" s="2"/>
      <c r="AS1437" s="2"/>
      <c r="AT1437" s="2"/>
      <c r="AU1437" s="2"/>
      <c r="AV1437" s="2"/>
      <c r="AW1437" s="2"/>
      <c r="AX1437" s="2"/>
      <c r="AY1437" s="2"/>
      <c r="AZ1437" s="2"/>
      <c r="BA1437" s="2"/>
      <c r="BB1437" s="2"/>
      <c r="BC1437" s="2"/>
      <c r="BD1437" s="2"/>
      <c r="BE1437" s="2"/>
      <c r="BF1437" s="2"/>
      <c r="BG1437" s="2"/>
      <c r="BH1437" s="2"/>
      <c r="BI1437" s="2"/>
      <c r="BJ1437" s="2"/>
      <c r="BK1437" s="48"/>
      <c r="BL1437" s="3"/>
      <c r="BM1437" s="2"/>
      <c r="BN1437" s="2"/>
      <c r="BO1437" s="2"/>
      <c r="BP1437" s="2"/>
      <c r="BQ1437" s="2"/>
      <c r="BR1437" s="2"/>
      <c r="BS1437" s="2"/>
      <c r="BT1437" s="2"/>
      <c r="BU1437" s="2"/>
      <c r="BV1437" s="2"/>
      <c r="BW1437" s="2"/>
      <c r="BX1437" s="2"/>
      <c r="BY1437" s="2"/>
      <c r="BZ1437" s="2"/>
      <c r="CA1437" s="2"/>
      <c r="CB1437" s="2"/>
      <c r="CC1437" s="2"/>
      <c r="CD1437" s="2"/>
      <c r="CE1437" s="2"/>
      <c r="CF1437" s="2"/>
      <c r="CG1437" s="2"/>
      <c r="CH1437" s="2"/>
      <c r="CI1437" s="2"/>
      <c r="CJ1437" s="2"/>
      <c r="CK1437" s="2"/>
    </row>
    <row r="1438" spans="1:89" ht="12.75" customHeight="1" x14ac:dyDescent="0.35">
      <c r="A1438" s="15">
        <f t="shared" si="94"/>
        <v>44415</v>
      </c>
      <c r="B1438" s="107">
        <v>16317469</v>
      </c>
      <c r="C1438" s="4">
        <f t="shared" si="95"/>
        <v>679894.54166666663</v>
      </c>
      <c r="D1438">
        <f t="shared" si="96"/>
        <v>2021</v>
      </c>
      <c r="E1438">
        <f t="shared" si="97"/>
        <v>8</v>
      </c>
      <c r="F1438" s="33">
        <v>10190</v>
      </c>
      <c r="G1438" s="33" t="s">
        <v>29</v>
      </c>
      <c r="H1438" s="33">
        <v>24</v>
      </c>
      <c r="I1438" s="33" t="s">
        <v>74</v>
      </c>
      <c r="J1438" s="34">
        <v>44415</v>
      </c>
      <c r="K1438" s="33"/>
      <c r="L1438" s="33"/>
      <c r="M1438" s="33"/>
      <c r="N1438" s="33"/>
      <c r="O1438" s="33"/>
      <c r="P1438" s="33"/>
      <c r="Q1438" s="33"/>
      <c r="R1438" s="33"/>
      <c r="S1438" s="33"/>
      <c r="T1438" s="33"/>
      <c r="U1438" s="33"/>
      <c r="V1438" s="33"/>
      <c r="W1438" s="33"/>
      <c r="X1438" s="33"/>
      <c r="Y1438" s="33"/>
      <c r="Z1438" s="33"/>
      <c r="AA1438" s="33"/>
      <c r="AB1438" s="33"/>
      <c r="AC1438" s="33"/>
      <c r="AD1438" s="33"/>
      <c r="AE1438" s="33"/>
      <c r="AF1438" s="33"/>
      <c r="AG1438" s="33"/>
      <c r="AH1438" s="33"/>
      <c r="AI1438" s="2"/>
      <c r="AK1438" s="3"/>
      <c r="AL1438" s="2"/>
      <c r="AM1438" s="2"/>
      <c r="AN1438" s="2"/>
      <c r="AO1438" s="2"/>
      <c r="AP1438" s="2"/>
      <c r="AQ1438" s="2"/>
      <c r="AR1438" s="2"/>
      <c r="AS1438" s="2"/>
      <c r="AT1438" s="2"/>
      <c r="AU1438" s="2"/>
      <c r="AV1438" s="2"/>
      <c r="AW1438" s="2"/>
      <c r="AX1438" s="2"/>
      <c r="AY1438" s="2"/>
      <c r="AZ1438" s="2"/>
      <c r="BA1438" s="2"/>
      <c r="BB1438" s="2"/>
      <c r="BC1438" s="2"/>
      <c r="BD1438" s="2"/>
      <c r="BE1438" s="2"/>
      <c r="BF1438" s="2"/>
      <c r="BG1438" s="2"/>
      <c r="BH1438" s="2"/>
      <c r="BI1438" s="2"/>
      <c r="BJ1438" s="2"/>
      <c r="BK1438" s="48"/>
      <c r="BL1438" s="3"/>
      <c r="BM1438" s="2"/>
      <c r="BN1438" s="2"/>
      <c r="BO1438" s="2"/>
      <c r="BP1438" s="2"/>
      <c r="BQ1438" s="2"/>
      <c r="BR1438" s="2"/>
      <c r="BS1438" s="2"/>
      <c r="BT1438" s="2"/>
      <c r="BU1438" s="2"/>
      <c r="BV1438" s="2"/>
      <c r="BW1438" s="2"/>
      <c r="BX1438" s="2"/>
      <c r="BY1438" s="2"/>
      <c r="BZ1438" s="2"/>
      <c r="CA1438" s="2"/>
      <c r="CB1438" s="2"/>
      <c r="CC1438" s="2"/>
      <c r="CD1438" s="2"/>
      <c r="CE1438" s="2"/>
      <c r="CF1438" s="2"/>
      <c r="CG1438" s="2"/>
      <c r="CH1438" s="2"/>
      <c r="CI1438" s="2"/>
      <c r="CJ1438" s="2"/>
      <c r="CK1438" s="2"/>
    </row>
    <row r="1439" spans="1:89" ht="12.75" customHeight="1" x14ac:dyDescent="0.35">
      <c r="A1439" s="15">
        <f t="shared" si="94"/>
        <v>44416</v>
      </c>
      <c r="B1439" s="107">
        <v>15060113</v>
      </c>
      <c r="C1439" s="4">
        <f t="shared" si="95"/>
        <v>627504.70833333337</v>
      </c>
      <c r="D1439">
        <f t="shared" si="96"/>
        <v>2021</v>
      </c>
      <c r="E1439">
        <f t="shared" si="97"/>
        <v>8</v>
      </c>
      <c r="F1439" s="33">
        <v>10190</v>
      </c>
      <c r="G1439" s="33" t="s">
        <v>29</v>
      </c>
      <c r="H1439" s="33">
        <v>24</v>
      </c>
      <c r="I1439" s="33" t="s">
        <v>74</v>
      </c>
      <c r="J1439" s="34">
        <v>44416</v>
      </c>
      <c r="K1439" s="33"/>
      <c r="L1439" s="33"/>
      <c r="M1439" s="33"/>
      <c r="N1439" s="33"/>
      <c r="O1439" s="33"/>
      <c r="P1439" s="33"/>
      <c r="Q1439" s="33"/>
      <c r="R1439" s="33"/>
      <c r="S1439" s="33"/>
      <c r="T1439" s="33"/>
      <c r="U1439" s="33"/>
      <c r="V1439" s="33"/>
      <c r="W1439" s="33"/>
      <c r="X1439" s="33"/>
      <c r="Y1439" s="33"/>
      <c r="Z1439" s="33"/>
      <c r="AA1439" s="33"/>
      <c r="AB1439" s="33"/>
      <c r="AC1439" s="33"/>
      <c r="AD1439" s="33"/>
      <c r="AE1439" s="33"/>
      <c r="AF1439" s="33"/>
      <c r="AG1439" s="33"/>
      <c r="AH1439" s="33"/>
      <c r="AI1439" s="2"/>
      <c r="AK1439" s="3"/>
      <c r="AL1439" s="2"/>
      <c r="AM1439" s="2"/>
      <c r="AN1439" s="2"/>
      <c r="AO1439" s="2"/>
      <c r="AP1439" s="2"/>
      <c r="AQ1439" s="2"/>
      <c r="AR1439" s="2"/>
      <c r="AS1439" s="2"/>
      <c r="AT1439" s="2"/>
      <c r="AU1439" s="2"/>
      <c r="AV1439" s="2"/>
      <c r="AW1439" s="2"/>
      <c r="AX1439" s="2"/>
      <c r="AY1439" s="2"/>
      <c r="AZ1439" s="2"/>
      <c r="BA1439" s="2"/>
      <c r="BB1439" s="2"/>
      <c r="BC1439" s="2"/>
      <c r="BD1439" s="2"/>
      <c r="BE1439" s="2"/>
      <c r="BF1439" s="2"/>
      <c r="BG1439" s="2"/>
      <c r="BH1439" s="2"/>
      <c r="BI1439" s="2"/>
      <c r="BJ1439" s="2"/>
      <c r="BK1439" s="48"/>
      <c r="BL1439" s="3"/>
      <c r="BM1439" s="2"/>
      <c r="BN1439" s="2"/>
      <c r="BO1439" s="2"/>
      <c r="BP1439" s="2"/>
      <c r="BQ1439" s="2"/>
      <c r="BR1439" s="2"/>
      <c r="BS1439" s="2"/>
      <c r="BT1439" s="2"/>
      <c r="BU1439" s="2"/>
      <c r="BV1439" s="2"/>
      <c r="BW1439" s="2"/>
      <c r="BX1439" s="2"/>
      <c r="BY1439" s="2"/>
      <c r="BZ1439" s="2"/>
      <c r="CA1439" s="2"/>
      <c r="CB1439" s="2"/>
      <c r="CC1439" s="2"/>
      <c r="CD1439" s="2"/>
      <c r="CE1439" s="2"/>
      <c r="CF1439" s="2"/>
      <c r="CG1439" s="2"/>
      <c r="CH1439" s="2"/>
      <c r="CI1439" s="2"/>
      <c r="CJ1439" s="2"/>
      <c r="CK1439" s="2"/>
    </row>
    <row r="1440" spans="1:89" ht="12.75" customHeight="1" x14ac:dyDescent="0.35">
      <c r="A1440" s="15">
        <f t="shared" si="94"/>
        <v>44417</v>
      </c>
      <c r="B1440" s="107">
        <v>15841094</v>
      </c>
      <c r="C1440" s="4">
        <f t="shared" si="95"/>
        <v>660045.58333333337</v>
      </c>
      <c r="D1440">
        <f t="shared" si="96"/>
        <v>2021</v>
      </c>
      <c r="E1440">
        <f t="shared" si="97"/>
        <v>8</v>
      </c>
      <c r="F1440" s="33">
        <v>10190</v>
      </c>
      <c r="G1440" s="33" t="s">
        <v>29</v>
      </c>
      <c r="H1440" s="33">
        <v>24</v>
      </c>
      <c r="I1440" s="33" t="s">
        <v>74</v>
      </c>
      <c r="J1440" s="34">
        <v>44417</v>
      </c>
      <c r="K1440" s="33"/>
      <c r="L1440" s="33"/>
      <c r="M1440" s="33"/>
      <c r="N1440" s="33"/>
      <c r="O1440" s="33"/>
      <c r="P1440" s="33"/>
      <c r="Q1440" s="33"/>
      <c r="R1440" s="33"/>
      <c r="S1440" s="33"/>
      <c r="T1440" s="33"/>
      <c r="U1440" s="33"/>
      <c r="V1440" s="33"/>
      <c r="W1440" s="33"/>
      <c r="X1440" s="33"/>
      <c r="Y1440" s="33"/>
      <c r="Z1440" s="33"/>
      <c r="AA1440" s="33"/>
      <c r="AB1440" s="33"/>
      <c r="AC1440" s="33"/>
      <c r="AD1440" s="33"/>
      <c r="AE1440" s="33"/>
      <c r="AF1440" s="33"/>
      <c r="AG1440" s="33"/>
      <c r="AH1440" s="33"/>
      <c r="AI1440" s="2"/>
      <c r="AK1440" s="3"/>
      <c r="AL1440" s="2"/>
      <c r="AM1440" s="2"/>
      <c r="AN1440" s="2"/>
      <c r="AO1440" s="2"/>
      <c r="AP1440" s="2"/>
      <c r="AQ1440" s="2"/>
      <c r="AR1440" s="2"/>
      <c r="AS1440" s="2"/>
      <c r="AT1440" s="2"/>
      <c r="AU1440" s="2"/>
      <c r="AV1440" s="2"/>
      <c r="AW1440" s="2"/>
      <c r="AX1440" s="2"/>
      <c r="AY1440" s="2"/>
      <c r="AZ1440" s="2"/>
      <c r="BA1440" s="2"/>
      <c r="BB1440" s="2"/>
      <c r="BC1440" s="2"/>
      <c r="BD1440" s="2"/>
      <c r="BE1440" s="2"/>
      <c r="BF1440" s="2"/>
      <c r="BG1440" s="2"/>
      <c r="BH1440" s="2"/>
      <c r="BI1440" s="2"/>
      <c r="BJ1440" s="2"/>
      <c r="BK1440" s="48"/>
      <c r="BL1440" s="3"/>
      <c r="BM1440" s="2"/>
      <c r="BN1440" s="2"/>
      <c r="BO1440" s="2"/>
      <c r="BP1440" s="2"/>
      <c r="BQ1440" s="2"/>
      <c r="BR1440" s="2"/>
      <c r="BS1440" s="2"/>
      <c r="BT1440" s="2"/>
      <c r="BU1440" s="2"/>
      <c r="BV1440" s="2"/>
      <c r="BW1440" s="2"/>
      <c r="BX1440" s="2"/>
      <c r="BY1440" s="2"/>
      <c r="BZ1440" s="2"/>
      <c r="CA1440" s="2"/>
      <c r="CB1440" s="2"/>
      <c r="CC1440" s="2"/>
      <c r="CD1440" s="2"/>
      <c r="CE1440" s="2"/>
      <c r="CF1440" s="2"/>
      <c r="CG1440" s="2"/>
      <c r="CH1440" s="2"/>
      <c r="CI1440" s="2"/>
      <c r="CJ1440" s="2"/>
      <c r="CK1440" s="2"/>
    </row>
    <row r="1441" spans="1:89" ht="12.75" customHeight="1" x14ac:dyDescent="0.35">
      <c r="A1441" s="15">
        <f t="shared" ref="A1441:A1504" si="98">J1441</f>
        <v>44418</v>
      </c>
      <c r="B1441" s="107">
        <v>16474747</v>
      </c>
      <c r="C1441" s="4">
        <f t="shared" ref="C1441:C1504" si="99">B1441/H1441</f>
        <v>686447.79166666663</v>
      </c>
      <c r="D1441">
        <f t="shared" ref="D1441:D1504" si="100">YEAR(J1441)</f>
        <v>2021</v>
      </c>
      <c r="E1441">
        <f t="shared" ref="E1441:E1504" si="101">MONTH(J1441)</f>
        <v>8</v>
      </c>
      <c r="F1441" s="33">
        <v>10190</v>
      </c>
      <c r="G1441" s="33" t="s">
        <v>29</v>
      </c>
      <c r="H1441" s="33">
        <v>24</v>
      </c>
      <c r="I1441" s="33" t="s">
        <v>74</v>
      </c>
      <c r="J1441" s="34">
        <v>44418</v>
      </c>
      <c r="K1441" s="33"/>
      <c r="L1441" s="33"/>
      <c r="M1441" s="33"/>
      <c r="N1441" s="33"/>
      <c r="O1441" s="33"/>
      <c r="P1441" s="33"/>
      <c r="Q1441" s="33"/>
      <c r="R1441" s="33"/>
      <c r="S1441" s="33"/>
      <c r="T1441" s="33"/>
      <c r="U1441" s="33"/>
      <c r="V1441" s="33"/>
      <c r="W1441" s="33"/>
      <c r="X1441" s="33"/>
      <c r="Y1441" s="33"/>
      <c r="Z1441" s="33"/>
      <c r="AA1441" s="33"/>
      <c r="AB1441" s="33"/>
      <c r="AC1441" s="33"/>
      <c r="AD1441" s="33"/>
      <c r="AE1441" s="33"/>
      <c r="AF1441" s="33"/>
      <c r="AG1441" s="33"/>
      <c r="AH1441" s="33"/>
      <c r="AI1441" s="2"/>
      <c r="AK1441" s="3"/>
      <c r="AL1441" s="2"/>
      <c r="AM1441" s="2"/>
      <c r="AN1441" s="2"/>
      <c r="AO1441" s="2"/>
      <c r="AP1441" s="2"/>
      <c r="AQ1441" s="2"/>
      <c r="AR1441" s="2"/>
      <c r="AS1441" s="2"/>
      <c r="AT1441" s="2"/>
      <c r="AU1441" s="2"/>
      <c r="AV1441" s="2"/>
      <c r="AW1441" s="2"/>
      <c r="AX1441" s="2"/>
      <c r="AY1441" s="2"/>
      <c r="AZ1441" s="2"/>
      <c r="BA1441" s="2"/>
      <c r="BB1441" s="2"/>
      <c r="BC1441" s="2"/>
      <c r="BD1441" s="2"/>
      <c r="BE1441" s="2"/>
      <c r="BF1441" s="2"/>
      <c r="BG1441" s="2"/>
      <c r="BH1441" s="2"/>
      <c r="BI1441" s="2"/>
      <c r="BJ1441" s="2"/>
      <c r="BK1441" s="48"/>
      <c r="BL1441" s="3"/>
      <c r="BM1441" s="2"/>
      <c r="BN1441" s="2"/>
      <c r="BO1441" s="2"/>
      <c r="BP1441" s="2"/>
      <c r="BQ1441" s="2"/>
      <c r="BR1441" s="2"/>
      <c r="BS1441" s="2"/>
      <c r="BT1441" s="2"/>
      <c r="BU1441" s="2"/>
      <c r="BV1441" s="2"/>
      <c r="BW1441" s="2"/>
      <c r="BX1441" s="2"/>
      <c r="BY1441" s="2"/>
      <c r="BZ1441" s="2"/>
      <c r="CA1441" s="2"/>
      <c r="CB1441" s="2"/>
      <c r="CC1441" s="2"/>
      <c r="CD1441" s="2"/>
      <c r="CE1441" s="2"/>
      <c r="CF1441" s="2"/>
      <c r="CG1441" s="2"/>
      <c r="CH1441" s="2"/>
      <c r="CI1441" s="2"/>
      <c r="CJ1441" s="2"/>
      <c r="CK1441" s="2"/>
    </row>
    <row r="1442" spans="1:89" ht="12.75" customHeight="1" x14ac:dyDescent="0.35">
      <c r="A1442" s="15">
        <f t="shared" si="98"/>
        <v>44419</v>
      </c>
      <c r="B1442" s="107">
        <v>17160693</v>
      </c>
      <c r="C1442" s="4">
        <f t="shared" si="99"/>
        <v>715028.875</v>
      </c>
      <c r="D1442">
        <f t="shared" si="100"/>
        <v>2021</v>
      </c>
      <c r="E1442">
        <f t="shared" si="101"/>
        <v>8</v>
      </c>
      <c r="F1442" s="33">
        <v>10190</v>
      </c>
      <c r="G1442" s="33" t="s">
        <v>29</v>
      </c>
      <c r="H1442" s="33">
        <v>24</v>
      </c>
      <c r="I1442" s="33" t="s">
        <v>74</v>
      </c>
      <c r="J1442" s="34">
        <v>44419</v>
      </c>
      <c r="K1442" s="33"/>
      <c r="L1442" s="33"/>
      <c r="M1442" s="33"/>
      <c r="N1442" s="33"/>
      <c r="O1442" s="33"/>
      <c r="P1442" s="33"/>
      <c r="Q1442" s="33"/>
      <c r="R1442" s="33"/>
      <c r="S1442" s="33"/>
      <c r="T1442" s="33"/>
      <c r="U1442" s="33"/>
      <c r="V1442" s="33"/>
      <c r="W1442" s="33"/>
      <c r="X1442" s="33"/>
      <c r="Y1442" s="33"/>
      <c r="Z1442" s="33"/>
      <c r="AA1442" s="33"/>
      <c r="AB1442" s="33"/>
      <c r="AC1442" s="33"/>
      <c r="AD1442" s="33"/>
      <c r="AE1442" s="33"/>
      <c r="AF1442" s="33"/>
      <c r="AG1442" s="33"/>
      <c r="AH1442" s="33"/>
      <c r="AI1442" s="2"/>
      <c r="AK1442" s="3"/>
      <c r="AL1442" s="2"/>
      <c r="AM1442" s="2"/>
      <c r="AN1442" s="2"/>
      <c r="AO1442" s="2"/>
      <c r="AP1442" s="2"/>
      <c r="AQ1442" s="2"/>
      <c r="AR1442" s="2"/>
      <c r="AS1442" s="2"/>
      <c r="AT1442" s="2"/>
      <c r="AU1442" s="2"/>
      <c r="AV1442" s="2"/>
      <c r="AW1442" s="2"/>
      <c r="AX1442" s="2"/>
      <c r="AY1442" s="2"/>
      <c r="AZ1442" s="2"/>
      <c r="BA1442" s="2"/>
      <c r="BB1442" s="2"/>
      <c r="BC1442" s="2"/>
      <c r="BD1442" s="2"/>
      <c r="BE1442" s="2"/>
      <c r="BF1442" s="2"/>
      <c r="BG1442" s="2"/>
      <c r="BH1442" s="2"/>
      <c r="BI1442" s="2"/>
      <c r="BJ1442" s="2"/>
      <c r="BK1442" s="48"/>
      <c r="BL1442" s="3"/>
      <c r="BM1442" s="2"/>
      <c r="BN1442" s="2"/>
      <c r="BO1442" s="2"/>
      <c r="BP1442" s="2"/>
      <c r="BQ1442" s="2"/>
      <c r="BR1442" s="2"/>
      <c r="BS1442" s="2"/>
      <c r="BT1442" s="2"/>
      <c r="BU1442" s="2"/>
      <c r="BV1442" s="2"/>
      <c r="BW1442" s="2"/>
      <c r="BX1442" s="2"/>
      <c r="BY1442" s="2"/>
      <c r="BZ1442" s="2"/>
      <c r="CA1442" s="2"/>
      <c r="CB1442" s="2"/>
      <c r="CC1442" s="2"/>
      <c r="CD1442" s="2"/>
      <c r="CE1442" s="2"/>
      <c r="CF1442" s="2"/>
      <c r="CG1442" s="2"/>
      <c r="CH1442" s="2"/>
      <c r="CI1442" s="2"/>
      <c r="CJ1442" s="2"/>
      <c r="CK1442" s="2"/>
    </row>
    <row r="1443" spans="1:89" ht="12.75" customHeight="1" x14ac:dyDescent="0.35">
      <c r="A1443" s="15">
        <f t="shared" si="98"/>
        <v>44420</v>
      </c>
      <c r="B1443" s="107">
        <v>17466628</v>
      </c>
      <c r="C1443" s="4">
        <f t="shared" si="99"/>
        <v>727776.16666666663</v>
      </c>
      <c r="D1443">
        <f t="shared" si="100"/>
        <v>2021</v>
      </c>
      <c r="E1443">
        <f t="shared" si="101"/>
        <v>8</v>
      </c>
      <c r="F1443" s="33">
        <v>10190</v>
      </c>
      <c r="G1443" s="33" t="s">
        <v>29</v>
      </c>
      <c r="H1443" s="33">
        <v>24</v>
      </c>
      <c r="I1443" s="33" t="s">
        <v>74</v>
      </c>
      <c r="J1443" s="34">
        <v>44420</v>
      </c>
      <c r="K1443" s="33"/>
      <c r="L1443" s="33"/>
      <c r="M1443" s="33"/>
      <c r="N1443" s="33"/>
      <c r="O1443" s="33"/>
      <c r="P1443" s="33"/>
      <c r="Q1443" s="33"/>
      <c r="R1443" s="33"/>
      <c r="S1443" s="33"/>
      <c r="T1443" s="33"/>
      <c r="U1443" s="33"/>
      <c r="V1443" s="33"/>
      <c r="W1443" s="33"/>
      <c r="X1443" s="33"/>
      <c r="Y1443" s="33"/>
      <c r="Z1443" s="33"/>
      <c r="AA1443" s="33"/>
      <c r="AB1443" s="33"/>
      <c r="AC1443" s="33"/>
      <c r="AD1443" s="33"/>
      <c r="AE1443" s="33"/>
      <c r="AF1443" s="33"/>
      <c r="AG1443" s="33"/>
      <c r="AH1443" s="33"/>
      <c r="AI1443" s="2"/>
      <c r="AK1443" s="3"/>
      <c r="AL1443" s="2"/>
      <c r="AM1443" s="2"/>
      <c r="AN1443" s="2"/>
      <c r="AO1443" s="2"/>
      <c r="AP1443" s="2"/>
      <c r="AQ1443" s="2"/>
      <c r="AR1443" s="2"/>
      <c r="AS1443" s="2"/>
      <c r="AT1443" s="2"/>
      <c r="AU1443" s="2"/>
      <c r="AV1443" s="2"/>
      <c r="AW1443" s="2"/>
      <c r="AX1443" s="2"/>
      <c r="AY1443" s="2"/>
      <c r="AZ1443" s="2"/>
      <c r="BA1443" s="2"/>
      <c r="BB1443" s="2"/>
      <c r="BC1443" s="2"/>
      <c r="BD1443" s="2"/>
      <c r="BE1443" s="2"/>
      <c r="BF1443" s="2"/>
      <c r="BG1443" s="2"/>
      <c r="BH1443" s="2"/>
      <c r="BI1443" s="2"/>
      <c r="BJ1443" s="2"/>
      <c r="BK1443" s="48"/>
      <c r="BL1443" s="3"/>
      <c r="BM1443" s="2"/>
      <c r="BN1443" s="2"/>
      <c r="BO1443" s="2"/>
      <c r="BP1443" s="2"/>
      <c r="BQ1443" s="2"/>
      <c r="BR1443" s="2"/>
      <c r="BS1443" s="2"/>
      <c r="BT1443" s="2"/>
      <c r="BU1443" s="2"/>
      <c r="BV1443" s="2"/>
      <c r="BW1443" s="2"/>
      <c r="BX1443" s="2"/>
      <c r="BY1443" s="2"/>
      <c r="BZ1443" s="2"/>
      <c r="CA1443" s="2"/>
      <c r="CB1443" s="2"/>
      <c r="CC1443" s="2"/>
      <c r="CD1443" s="2"/>
      <c r="CE1443" s="2"/>
      <c r="CF1443" s="2"/>
      <c r="CG1443" s="2"/>
      <c r="CH1443" s="2"/>
      <c r="CI1443" s="2"/>
      <c r="CJ1443" s="2"/>
      <c r="CK1443" s="2"/>
    </row>
    <row r="1444" spans="1:89" ht="12.75" customHeight="1" x14ac:dyDescent="0.35">
      <c r="A1444" s="15">
        <f t="shared" si="98"/>
        <v>44421</v>
      </c>
      <c r="B1444" s="107">
        <v>17749852</v>
      </c>
      <c r="C1444" s="4">
        <f t="shared" si="99"/>
        <v>739577.16666666663</v>
      </c>
      <c r="D1444">
        <f t="shared" si="100"/>
        <v>2021</v>
      </c>
      <c r="E1444">
        <f t="shared" si="101"/>
        <v>8</v>
      </c>
      <c r="F1444" s="33">
        <v>10190</v>
      </c>
      <c r="G1444" s="33" t="s">
        <v>29</v>
      </c>
      <c r="H1444" s="33">
        <v>24</v>
      </c>
      <c r="I1444" s="33" t="s">
        <v>74</v>
      </c>
      <c r="J1444" s="34">
        <v>44421</v>
      </c>
      <c r="K1444" s="33"/>
      <c r="L1444" s="33"/>
      <c r="M1444" s="33"/>
      <c r="N1444" s="33"/>
      <c r="O1444" s="33"/>
      <c r="P1444" s="33"/>
      <c r="Q1444" s="33"/>
      <c r="R1444" s="33"/>
      <c r="S1444" s="33"/>
      <c r="T1444" s="33"/>
      <c r="U1444" s="33"/>
      <c r="V1444" s="33"/>
      <c r="W1444" s="33"/>
      <c r="X1444" s="33"/>
      <c r="Y1444" s="33"/>
      <c r="Z1444" s="33"/>
      <c r="AA1444" s="33"/>
      <c r="AB1444" s="33"/>
      <c r="AC1444" s="33"/>
      <c r="AD1444" s="33"/>
      <c r="AE1444" s="33"/>
      <c r="AF1444" s="33"/>
      <c r="AG1444" s="33"/>
      <c r="AH1444" s="33"/>
      <c r="AI1444" s="2"/>
      <c r="AK1444" s="3"/>
      <c r="AL1444" s="2"/>
      <c r="AM1444" s="2"/>
      <c r="AN1444" s="2"/>
      <c r="AO1444" s="2"/>
      <c r="AP1444" s="2"/>
      <c r="AQ1444" s="2"/>
      <c r="AR1444" s="2"/>
      <c r="AS1444" s="2"/>
      <c r="AT1444" s="2"/>
      <c r="AU1444" s="2"/>
      <c r="AV1444" s="2"/>
      <c r="AW1444" s="2"/>
      <c r="AX1444" s="2"/>
      <c r="AY1444" s="2"/>
      <c r="AZ1444" s="2"/>
      <c r="BA1444" s="2"/>
      <c r="BB1444" s="2"/>
      <c r="BC1444" s="2"/>
      <c r="BD1444" s="2"/>
      <c r="BE1444" s="2"/>
      <c r="BF1444" s="2"/>
      <c r="BG1444" s="2"/>
      <c r="BH1444" s="2"/>
      <c r="BI1444" s="2"/>
      <c r="BJ1444" s="2"/>
      <c r="BK1444" s="48"/>
      <c r="BL1444" s="3"/>
      <c r="BM1444" s="2"/>
      <c r="BN1444" s="2"/>
      <c r="BO1444" s="2"/>
      <c r="BP1444" s="2"/>
      <c r="BQ1444" s="2"/>
      <c r="BR1444" s="2"/>
      <c r="BS1444" s="2"/>
      <c r="BT1444" s="2"/>
      <c r="BU1444" s="2"/>
      <c r="BV1444" s="2"/>
      <c r="BW1444" s="2"/>
      <c r="BX1444" s="2"/>
      <c r="BY1444" s="2"/>
      <c r="BZ1444" s="2"/>
      <c r="CA1444" s="2"/>
      <c r="CB1444" s="2"/>
      <c r="CC1444" s="2"/>
      <c r="CD1444" s="2"/>
      <c r="CE1444" s="2"/>
      <c r="CF1444" s="2"/>
      <c r="CG1444" s="2"/>
      <c r="CH1444" s="2"/>
      <c r="CI1444" s="2"/>
      <c r="CJ1444" s="2"/>
      <c r="CK1444" s="2"/>
    </row>
    <row r="1445" spans="1:89" ht="12.75" customHeight="1" x14ac:dyDescent="0.35">
      <c r="A1445" s="15">
        <f t="shared" si="98"/>
        <v>44422</v>
      </c>
      <c r="B1445" s="107">
        <v>17295446</v>
      </c>
      <c r="C1445" s="4">
        <f t="shared" si="99"/>
        <v>720643.58333333337</v>
      </c>
      <c r="D1445">
        <f t="shared" si="100"/>
        <v>2021</v>
      </c>
      <c r="E1445">
        <f t="shared" si="101"/>
        <v>8</v>
      </c>
      <c r="F1445" s="33">
        <v>10190</v>
      </c>
      <c r="G1445" s="33" t="s">
        <v>29</v>
      </c>
      <c r="H1445" s="33">
        <v>24</v>
      </c>
      <c r="I1445" s="33" t="s">
        <v>74</v>
      </c>
      <c r="J1445" s="34">
        <v>44422</v>
      </c>
      <c r="K1445" s="33"/>
      <c r="L1445" s="33"/>
      <c r="M1445" s="33"/>
      <c r="N1445" s="33"/>
      <c r="O1445" s="33"/>
      <c r="P1445" s="33"/>
      <c r="Q1445" s="33"/>
      <c r="R1445" s="33"/>
      <c r="S1445" s="33"/>
      <c r="T1445" s="33"/>
      <c r="U1445" s="33"/>
      <c r="V1445" s="33"/>
      <c r="W1445" s="33"/>
      <c r="X1445" s="33"/>
      <c r="Y1445" s="33"/>
      <c r="Z1445" s="33"/>
      <c r="AA1445" s="33"/>
      <c r="AB1445" s="33"/>
      <c r="AC1445" s="33"/>
      <c r="AD1445" s="33"/>
      <c r="AE1445" s="33"/>
      <c r="AF1445" s="33"/>
      <c r="AG1445" s="33"/>
      <c r="AH1445" s="33"/>
      <c r="AI1445" s="2"/>
      <c r="AK1445" s="3"/>
      <c r="AL1445" s="2"/>
      <c r="AM1445" s="2"/>
      <c r="AN1445" s="2"/>
      <c r="AO1445" s="2"/>
      <c r="AP1445" s="2"/>
      <c r="AQ1445" s="2"/>
      <c r="AR1445" s="2"/>
      <c r="AS1445" s="2"/>
      <c r="AT1445" s="2"/>
      <c r="AU1445" s="2"/>
      <c r="AV1445" s="2"/>
      <c r="AW1445" s="2"/>
      <c r="AX1445" s="2"/>
      <c r="AY1445" s="2"/>
      <c r="AZ1445" s="2"/>
      <c r="BA1445" s="2"/>
      <c r="BB1445" s="2"/>
      <c r="BC1445" s="2"/>
      <c r="BD1445" s="2"/>
      <c r="BE1445" s="2"/>
      <c r="BF1445" s="2"/>
      <c r="BG1445" s="2"/>
      <c r="BH1445" s="2"/>
      <c r="BI1445" s="2"/>
      <c r="BJ1445" s="2"/>
      <c r="BK1445" s="48"/>
      <c r="BL1445" s="3"/>
      <c r="BM1445" s="2"/>
      <c r="BN1445" s="2"/>
      <c r="BO1445" s="2"/>
      <c r="BP1445" s="2"/>
      <c r="BQ1445" s="2"/>
      <c r="BR1445" s="2"/>
      <c r="BS1445" s="2"/>
      <c r="BT1445" s="2"/>
      <c r="BU1445" s="2"/>
      <c r="BV1445" s="2"/>
      <c r="BW1445" s="2"/>
      <c r="BX1445" s="2"/>
      <c r="BY1445" s="2"/>
      <c r="BZ1445" s="2"/>
      <c r="CA1445" s="2"/>
      <c r="CB1445" s="2"/>
      <c r="CC1445" s="2"/>
      <c r="CD1445" s="2"/>
      <c r="CE1445" s="2"/>
      <c r="CF1445" s="2"/>
      <c r="CG1445" s="2"/>
      <c r="CH1445" s="2"/>
      <c r="CI1445" s="2"/>
      <c r="CJ1445" s="2"/>
      <c r="CK1445" s="2"/>
    </row>
    <row r="1446" spans="1:89" ht="12.75" customHeight="1" x14ac:dyDescent="0.35">
      <c r="A1446" s="15">
        <f t="shared" si="98"/>
        <v>44423</v>
      </c>
      <c r="B1446" s="107">
        <v>17229287</v>
      </c>
      <c r="C1446" s="4">
        <f t="shared" si="99"/>
        <v>717886.95833333337</v>
      </c>
      <c r="D1446">
        <f t="shared" si="100"/>
        <v>2021</v>
      </c>
      <c r="E1446">
        <f t="shared" si="101"/>
        <v>8</v>
      </c>
      <c r="F1446" s="33">
        <v>10190</v>
      </c>
      <c r="G1446" s="33" t="s">
        <v>29</v>
      </c>
      <c r="H1446" s="33">
        <v>24</v>
      </c>
      <c r="I1446" s="33" t="s">
        <v>74</v>
      </c>
      <c r="J1446" s="34">
        <v>44423</v>
      </c>
      <c r="K1446" s="33"/>
      <c r="L1446" s="33"/>
      <c r="M1446" s="33"/>
      <c r="N1446" s="33"/>
      <c r="O1446" s="33"/>
      <c r="P1446" s="33"/>
      <c r="Q1446" s="33"/>
      <c r="R1446" s="33"/>
      <c r="S1446" s="33"/>
      <c r="T1446" s="33"/>
      <c r="U1446" s="33"/>
      <c r="V1446" s="33"/>
      <c r="W1446" s="33"/>
      <c r="X1446" s="33"/>
      <c r="Y1446" s="33"/>
      <c r="Z1446" s="33"/>
      <c r="AA1446" s="33"/>
      <c r="AB1446" s="33"/>
      <c r="AC1446" s="33"/>
      <c r="AD1446" s="33"/>
      <c r="AE1446" s="33"/>
      <c r="AF1446" s="33"/>
      <c r="AG1446" s="33"/>
      <c r="AH1446" s="33"/>
      <c r="AI1446" s="2"/>
      <c r="AK1446" s="3"/>
      <c r="AL1446" s="2"/>
      <c r="AM1446" s="2"/>
      <c r="AN1446" s="2"/>
      <c r="AO1446" s="2"/>
      <c r="AP1446" s="2"/>
      <c r="AQ1446" s="2"/>
      <c r="AR1446" s="2"/>
      <c r="AS1446" s="2"/>
      <c r="AT1446" s="2"/>
      <c r="AU1446" s="2"/>
      <c r="AV1446" s="2"/>
      <c r="AW1446" s="2"/>
      <c r="AX1446" s="2"/>
      <c r="AY1446" s="2"/>
      <c r="AZ1446" s="2"/>
      <c r="BA1446" s="2"/>
      <c r="BB1446" s="2"/>
      <c r="BC1446" s="2"/>
      <c r="BD1446" s="2"/>
      <c r="BE1446" s="2"/>
      <c r="BF1446" s="2"/>
      <c r="BG1446" s="2"/>
      <c r="BH1446" s="2"/>
      <c r="BI1446" s="2"/>
      <c r="BJ1446" s="2"/>
      <c r="BK1446" s="48"/>
      <c r="BL1446" s="3"/>
      <c r="BM1446" s="2"/>
      <c r="BN1446" s="2"/>
      <c r="BO1446" s="2"/>
      <c r="BP1446" s="2"/>
      <c r="BQ1446" s="2"/>
      <c r="BR1446" s="2"/>
      <c r="BS1446" s="2"/>
      <c r="BT1446" s="2"/>
      <c r="BU1446" s="2"/>
      <c r="BV1446" s="2"/>
      <c r="BW1446" s="2"/>
      <c r="BX1446" s="2"/>
      <c r="BY1446" s="2"/>
      <c r="BZ1446" s="2"/>
      <c r="CA1446" s="2"/>
      <c r="CB1446" s="2"/>
      <c r="CC1446" s="2"/>
      <c r="CD1446" s="2"/>
      <c r="CE1446" s="2"/>
      <c r="CF1446" s="2"/>
      <c r="CG1446" s="2"/>
      <c r="CH1446" s="2"/>
      <c r="CI1446" s="2"/>
      <c r="CJ1446" s="2"/>
      <c r="CK1446" s="2"/>
    </row>
    <row r="1447" spans="1:89" ht="12.75" customHeight="1" x14ac:dyDescent="0.35">
      <c r="A1447" s="15">
        <f t="shared" si="98"/>
        <v>44424</v>
      </c>
      <c r="B1447" s="107">
        <v>17598567</v>
      </c>
      <c r="C1447" s="4">
        <f t="shared" si="99"/>
        <v>733273.625</v>
      </c>
      <c r="D1447">
        <f t="shared" si="100"/>
        <v>2021</v>
      </c>
      <c r="E1447">
        <f t="shared" si="101"/>
        <v>8</v>
      </c>
      <c r="F1447" s="33">
        <v>10190</v>
      </c>
      <c r="G1447" s="33" t="s">
        <v>29</v>
      </c>
      <c r="H1447" s="33">
        <v>24</v>
      </c>
      <c r="I1447" s="33" t="s">
        <v>74</v>
      </c>
      <c r="J1447" s="34">
        <v>44424</v>
      </c>
      <c r="K1447" s="33"/>
      <c r="L1447" s="33"/>
      <c r="M1447" s="33"/>
      <c r="N1447" s="33"/>
      <c r="O1447" s="33"/>
      <c r="P1447" s="33"/>
      <c r="Q1447" s="33"/>
      <c r="R1447" s="33"/>
      <c r="S1447" s="33"/>
      <c r="T1447" s="33"/>
      <c r="U1447" s="33"/>
      <c r="V1447" s="33"/>
      <c r="W1447" s="33"/>
      <c r="X1447" s="33"/>
      <c r="Y1447" s="33"/>
      <c r="Z1447" s="33"/>
      <c r="AA1447" s="33"/>
      <c r="AB1447" s="33"/>
      <c r="AC1447" s="33"/>
      <c r="AD1447" s="33"/>
      <c r="AE1447" s="33"/>
      <c r="AF1447" s="33"/>
      <c r="AG1447" s="33"/>
      <c r="AH1447" s="33"/>
      <c r="AI1447" s="2"/>
      <c r="AK1447" s="3"/>
      <c r="AL1447" s="2"/>
      <c r="AM1447" s="2"/>
      <c r="AN1447" s="2"/>
      <c r="AO1447" s="2"/>
      <c r="AP1447" s="2"/>
      <c r="AQ1447" s="2"/>
      <c r="AR1447" s="2"/>
      <c r="AS1447" s="2"/>
      <c r="AT1447" s="2"/>
      <c r="AU1447" s="2"/>
      <c r="AV1447" s="2"/>
      <c r="AW1447" s="2"/>
      <c r="AX1447" s="2"/>
      <c r="AY1447" s="2"/>
      <c r="AZ1447" s="2"/>
      <c r="BA1447" s="2"/>
      <c r="BB1447" s="2"/>
      <c r="BC1447" s="2"/>
      <c r="BD1447" s="2"/>
      <c r="BE1447" s="2"/>
      <c r="BF1447" s="2"/>
      <c r="BG1447" s="2"/>
      <c r="BH1447" s="2"/>
      <c r="BI1447" s="2"/>
      <c r="BJ1447" s="2"/>
      <c r="BK1447" s="48"/>
      <c r="BL1447" s="3"/>
      <c r="BM1447" s="2"/>
      <c r="BN1447" s="2"/>
      <c r="BO1447" s="2"/>
      <c r="BP1447" s="2"/>
      <c r="BQ1447" s="2"/>
      <c r="BR1447" s="2"/>
      <c r="BS1447" s="2"/>
      <c r="BT1447" s="2"/>
      <c r="BU1447" s="2"/>
      <c r="BV1447" s="2"/>
      <c r="BW1447" s="2"/>
      <c r="BX1447" s="2"/>
      <c r="BY1447" s="2"/>
      <c r="BZ1447" s="2"/>
      <c r="CA1447" s="2"/>
      <c r="CB1447" s="2"/>
      <c r="CC1447" s="2"/>
      <c r="CD1447" s="2"/>
      <c r="CE1447" s="2"/>
      <c r="CF1447" s="2"/>
      <c r="CG1447" s="2"/>
      <c r="CH1447" s="2"/>
      <c r="CI1447" s="2"/>
      <c r="CJ1447" s="2"/>
      <c r="CK1447" s="2"/>
    </row>
    <row r="1448" spans="1:89" ht="12.75" customHeight="1" x14ac:dyDescent="0.35">
      <c r="A1448" s="15">
        <f t="shared" si="98"/>
        <v>44425</v>
      </c>
      <c r="B1448" s="107">
        <v>16313818</v>
      </c>
      <c r="C1448" s="4">
        <f t="shared" si="99"/>
        <v>679742.41666666663</v>
      </c>
      <c r="D1448">
        <f t="shared" si="100"/>
        <v>2021</v>
      </c>
      <c r="E1448">
        <f t="shared" si="101"/>
        <v>8</v>
      </c>
      <c r="F1448" s="33">
        <v>10190</v>
      </c>
      <c r="G1448" s="33" t="s">
        <v>29</v>
      </c>
      <c r="H1448" s="33">
        <v>24</v>
      </c>
      <c r="I1448" s="33" t="s">
        <v>74</v>
      </c>
      <c r="J1448" s="34">
        <v>44425</v>
      </c>
      <c r="K1448" s="33"/>
      <c r="L1448" s="33"/>
      <c r="M1448" s="33"/>
      <c r="N1448" s="33"/>
      <c r="O1448" s="33"/>
      <c r="P1448" s="33"/>
      <c r="Q1448" s="33"/>
      <c r="R1448" s="33"/>
      <c r="S1448" s="33"/>
      <c r="T1448" s="33"/>
      <c r="U1448" s="33"/>
      <c r="V1448" s="33"/>
      <c r="W1448" s="33"/>
      <c r="X1448" s="33"/>
      <c r="Y1448" s="33"/>
      <c r="Z1448" s="33"/>
      <c r="AA1448" s="33"/>
      <c r="AB1448" s="33"/>
      <c r="AC1448" s="33"/>
      <c r="AD1448" s="33"/>
      <c r="AE1448" s="33"/>
      <c r="AF1448" s="33"/>
      <c r="AG1448" s="33"/>
      <c r="AH1448" s="33"/>
      <c r="AI1448" s="2"/>
      <c r="AK1448" s="3"/>
      <c r="AL1448" s="2"/>
      <c r="AM1448" s="2"/>
      <c r="AN1448" s="2"/>
      <c r="AO1448" s="2"/>
      <c r="AP1448" s="2"/>
      <c r="AQ1448" s="2"/>
      <c r="AR1448" s="2"/>
      <c r="AS1448" s="2"/>
      <c r="AT1448" s="2"/>
      <c r="AU1448" s="2"/>
      <c r="AV1448" s="2"/>
      <c r="AW1448" s="2"/>
      <c r="AX1448" s="2"/>
      <c r="AY1448" s="2"/>
      <c r="AZ1448" s="2"/>
      <c r="BA1448" s="2"/>
      <c r="BB1448" s="2"/>
      <c r="BC1448" s="2"/>
      <c r="BD1448" s="2"/>
      <c r="BE1448" s="2"/>
      <c r="BF1448" s="2"/>
      <c r="BG1448" s="2"/>
      <c r="BH1448" s="2"/>
      <c r="BI1448" s="2"/>
      <c r="BJ1448" s="2"/>
      <c r="BK1448" s="48"/>
      <c r="BL1448" s="3"/>
      <c r="BM1448" s="2"/>
      <c r="BN1448" s="2"/>
      <c r="BO1448" s="2"/>
      <c r="BP1448" s="2"/>
      <c r="BQ1448" s="2"/>
      <c r="BR1448" s="2"/>
      <c r="BS1448" s="2"/>
      <c r="BT1448" s="2"/>
      <c r="BU1448" s="2"/>
      <c r="BV1448" s="2"/>
      <c r="BW1448" s="2"/>
      <c r="BX1448" s="2"/>
      <c r="BY1448" s="2"/>
      <c r="BZ1448" s="2"/>
      <c r="CA1448" s="2"/>
      <c r="CB1448" s="2"/>
      <c r="CC1448" s="2"/>
      <c r="CD1448" s="2"/>
      <c r="CE1448" s="2"/>
      <c r="CF1448" s="2"/>
      <c r="CG1448" s="2"/>
      <c r="CH1448" s="2"/>
      <c r="CI1448" s="2"/>
      <c r="CJ1448" s="2"/>
      <c r="CK1448" s="2"/>
    </row>
    <row r="1449" spans="1:89" ht="12.75" customHeight="1" x14ac:dyDescent="0.35">
      <c r="A1449" s="15">
        <f t="shared" si="98"/>
        <v>44426</v>
      </c>
      <c r="B1449" s="107">
        <v>16505481</v>
      </c>
      <c r="C1449" s="4">
        <f t="shared" si="99"/>
        <v>687728.375</v>
      </c>
      <c r="D1449">
        <f t="shared" si="100"/>
        <v>2021</v>
      </c>
      <c r="E1449">
        <f t="shared" si="101"/>
        <v>8</v>
      </c>
      <c r="F1449" s="33">
        <v>10190</v>
      </c>
      <c r="G1449" s="33" t="s">
        <v>29</v>
      </c>
      <c r="H1449" s="33">
        <v>24</v>
      </c>
      <c r="I1449" s="33" t="s">
        <v>74</v>
      </c>
      <c r="J1449" s="34">
        <v>44426</v>
      </c>
      <c r="K1449" s="33"/>
      <c r="L1449" s="33"/>
      <c r="M1449" s="33"/>
      <c r="N1449" s="33"/>
      <c r="O1449" s="33"/>
      <c r="P1449" s="33"/>
      <c r="Q1449" s="33"/>
      <c r="R1449" s="33"/>
      <c r="S1449" s="33"/>
      <c r="T1449" s="33"/>
      <c r="U1449" s="33"/>
      <c r="V1449" s="33"/>
      <c r="W1449" s="33"/>
      <c r="X1449" s="33"/>
      <c r="Y1449" s="33"/>
      <c r="Z1449" s="33"/>
      <c r="AA1449" s="33"/>
      <c r="AB1449" s="33"/>
      <c r="AC1449" s="33"/>
      <c r="AD1449" s="33"/>
      <c r="AE1449" s="33"/>
      <c r="AF1449" s="33"/>
      <c r="AG1449" s="33"/>
      <c r="AH1449" s="33"/>
      <c r="AI1449" s="2"/>
      <c r="AK1449" s="3"/>
      <c r="AL1449" s="2"/>
      <c r="AM1449" s="2"/>
      <c r="AN1449" s="2"/>
      <c r="AO1449" s="2"/>
      <c r="AP1449" s="2"/>
      <c r="AQ1449" s="2"/>
      <c r="AR1449" s="2"/>
      <c r="AS1449" s="2"/>
      <c r="AT1449" s="2"/>
      <c r="AU1449" s="2"/>
      <c r="AV1449" s="2"/>
      <c r="AW1449" s="2"/>
      <c r="AX1449" s="2"/>
      <c r="AY1449" s="2"/>
      <c r="AZ1449" s="2"/>
      <c r="BA1449" s="2"/>
      <c r="BB1449" s="2"/>
      <c r="BC1449" s="2"/>
      <c r="BD1449" s="2"/>
      <c r="BE1449" s="2"/>
      <c r="BF1449" s="2"/>
      <c r="BG1449" s="2"/>
      <c r="BH1449" s="2"/>
      <c r="BI1449" s="2"/>
      <c r="BJ1449" s="2"/>
      <c r="BK1449" s="48"/>
      <c r="BL1449" s="3"/>
      <c r="BM1449" s="2"/>
      <c r="BN1449" s="2"/>
      <c r="BO1449" s="2"/>
      <c r="BP1449" s="2"/>
      <c r="BQ1449" s="2"/>
      <c r="BR1449" s="2"/>
      <c r="BS1449" s="2"/>
      <c r="BT1449" s="2"/>
      <c r="BU1449" s="2"/>
      <c r="BV1449" s="2"/>
      <c r="BW1449" s="2"/>
      <c r="BX1449" s="2"/>
      <c r="BY1449" s="2"/>
      <c r="BZ1449" s="2"/>
      <c r="CA1449" s="2"/>
      <c r="CB1449" s="2"/>
      <c r="CC1449" s="2"/>
      <c r="CD1449" s="2"/>
      <c r="CE1449" s="2"/>
      <c r="CF1449" s="2"/>
      <c r="CG1449" s="2"/>
      <c r="CH1449" s="2"/>
      <c r="CI1449" s="2"/>
      <c r="CJ1449" s="2"/>
      <c r="CK1449" s="2"/>
    </row>
    <row r="1450" spans="1:89" ht="12.75" customHeight="1" x14ac:dyDescent="0.35">
      <c r="A1450" s="15">
        <f t="shared" si="98"/>
        <v>44427</v>
      </c>
      <c r="B1450" s="107">
        <v>16841303</v>
      </c>
      <c r="C1450" s="4">
        <f t="shared" si="99"/>
        <v>701720.95833333337</v>
      </c>
      <c r="D1450">
        <f t="shared" si="100"/>
        <v>2021</v>
      </c>
      <c r="E1450">
        <f t="shared" si="101"/>
        <v>8</v>
      </c>
      <c r="F1450" s="33">
        <v>10190</v>
      </c>
      <c r="G1450" s="33" t="s">
        <v>29</v>
      </c>
      <c r="H1450" s="33">
        <v>24</v>
      </c>
      <c r="I1450" s="33" t="s">
        <v>74</v>
      </c>
      <c r="J1450" s="34">
        <v>44427</v>
      </c>
      <c r="K1450" s="33"/>
      <c r="L1450" s="33"/>
      <c r="M1450" s="33"/>
      <c r="N1450" s="33"/>
      <c r="O1450" s="33"/>
      <c r="P1450" s="33"/>
      <c r="Q1450" s="33"/>
      <c r="R1450" s="33"/>
      <c r="S1450" s="33"/>
      <c r="T1450" s="33"/>
      <c r="U1450" s="33"/>
      <c r="V1450" s="33"/>
      <c r="W1450" s="33"/>
      <c r="X1450" s="33"/>
      <c r="Y1450" s="33"/>
      <c r="Z1450" s="33"/>
      <c r="AA1450" s="33"/>
      <c r="AB1450" s="33"/>
      <c r="AC1450" s="33"/>
      <c r="AD1450" s="33"/>
      <c r="AE1450" s="33"/>
      <c r="AF1450" s="33"/>
      <c r="AG1450" s="33"/>
      <c r="AH1450" s="33"/>
      <c r="AI1450" s="2"/>
      <c r="AK1450" s="3"/>
      <c r="AL1450" s="2"/>
      <c r="AM1450" s="2"/>
      <c r="AN1450" s="2"/>
      <c r="AO1450" s="2"/>
      <c r="AP1450" s="2"/>
      <c r="AQ1450" s="2"/>
      <c r="AR1450" s="2"/>
      <c r="AS1450" s="2"/>
      <c r="AT1450" s="2"/>
      <c r="AU1450" s="2"/>
      <c r="AV1450" s="2"/>
      <c r="AW1450" s="2"/>
      <c r="AX1450" s="2"/>
      <c r="AY1450" s="2"/>
      <c r="AZ1450" s="2"/>
      <c r="BA1450" s="2"/>
      <c r="BB1450" s="2"/>
      <c r="BC1450" s="2"/>
      <c r="BD1450" s="2"/>
      <c r="BE1450" s="2"/>
      <c r="BF1450" s="2"/>
      <c r="BG1450" s="2"/>
      <c r="BH1450" s="2"/>
      <c r="BI1450" s="2"/>
      <c r="BJ1450" s="2"/>
      <c r="BK1450" s="48"/>
      <c r="BL1450" s="3"/>
      <c r="BM1450" s="2"/>
      <c r="BN1450" s="2"/>
      <c r="BO1450" s="2"/>
      <c r="BP1450" s="2"/>
      <c r="BQ1450" s="2"/>
      <c r="BR1450" s="2"/>
      <c r="BS1450" s="2"/>
      <c r="BT1450" s="2"/>
      <c r="BU1450" s="2"/>
      <c r="BV1450" s="2"/>
      <c r="BW1450" s="2"/>
      <c r="BX1450" s="2"/>
      <c r="BY1450" s="2"/>
      <c r="BZ1450" s="2"/>
      <c r="CA1450" s="2"/>
      <c r="CB1450" s="2"/>
      <c r="CC1450" s="2"/>
      <c r="CD1450" s="2"/>
      <c r="CE1450" s="2"/>
      <c r="CF1450" s="2"/>
      <c r="CG1450" s="2"/>
      <c r="CH1450" s="2"/>
      <c r="CI1450" s="2"/>
      <c r="CJ1450" s="2"/>
      <c r="CK1450" s="2"/>
    </row>
    <row r="1451" spans="1:89" ht="12.75" customHeight="1" x14ac:dyDescent="0.35">
      <c r="A1451" s="15">
        <f t="shared" si="98"/>
        <v>44428</v>
      </c>
      <c r="B1451" s="107">
        <v>16551280.999999998</v>
      </c>
      <c r="C1451" s="4">
        <f t="shared" si="99"/>
        <v>689636.70833333326</v>
      </c>
      <c r="D1451">
        <f t="shared" si="100"/>
        <v>2021</v>
      </c>
      <c r="E1451">
        <f t="shared" si="101"/>
        <v>8</v>
      </c>
      <c r="F1451" s="33">
        <v>10190</v>
      </c>
      <c r="G1451" s="33" t="s">
        <v>29</v>
      </c>
      <c r="H1451" s="33">
        <v>24</v>
      </c>
      <c r="I1451" s="33" t="s">
        <v>74</v>
      </c>
      <c r="J1451" s="34">
        <v>44428</v>
      </c>
      <c r="K1451" s="33"/>
      <c r="L1451" s="33"/>
      <c r="M1451" s="33"/>
      <c r="N1451" s="33"/>
      <c r="O1451" s="33"/>
      <c r="P1451" s="33"/>
      <c r="Q1451" s="33"/>
      <c r="R1451" s="33"/>
      <c r="S1451" s="33"/>
      <c r="T1451" s="33"/>
      <c r="U1451" s="33"/>
      <c r="V1451" s="33"/>
      <c r="W1451" s="33"/>
      <c r="X1451" s="33"/>
      <c r="Y1451" s="33"/>
      <c r="Z1451" s="33"/>
      <c r="AA1451" s="33"/>
      <c r="AB1451" s="33"/>
      <c r="AC1451" s="33"/>
      <c r="AD1451" s="33"/>
      <c r="AE1451" s="33"/>
      <c r="AF1451" s="33"/>
      <c r="AG1451" s="33"/>
      <c r="AH1451" s="33"/>
      <c r="AI1451" s="2"/>
      <c r="AK1451" s="3"/>
      <c r="AL1451" s="2"/>
      <c r="AM1451" s="2"/>
      <c r="AN1451" s="2"/>
      <c r="AO1451" s="2"/>
      <c r="AP1451" s="2"/>
      <c r="AQ1451" s="2"/>
      <c r="AR1451" s="2"/>
      <c r="AS1451" s="2"/>
      <c r="AT1451" s="2"/>
      <c r="AU1451" s="2"/>
      <c r="AV1451" s="2"/>
      <c r="AW1451" s="2"/>
      <c r="AX1451" s="2"/>
      <c r="AY1451" s="2"/>
      <c r="AZ1451" s="2"/>
      <c r="BA1451" s="2"/>
      <c r="BB1451" s="2"/>
      <c r="BC1451" s="2"/>
      <c r="BD1451" s="2"/>
      <c r="BE1451" s="2"/>
      <c r="BF1451" s="2"/>
      <c r="BG1451" s="2"/>
      <c r="BH1451" s="2"/>
      <c r="BI1451" s="2"/>
      <c r="BJ1451" s="2"/>
      <c r="BK1451" s="48"/>
      <c r="BL1451" s="3"/>
      <c r="BM1451" s="2"/>
      <c r="BN1451" s="2"/>
      <c r="BO1451" s="2"/>
      <c r="BP1451" s="2"/>
      <c r="BQ1451" s="2"/>
      <c r="BR1451" s="2"/>
      <c r="BS1451" s="2"/>
      <c r="BT1451" s="2"/>
      <c r="BU1451" s="2"/>
      <c r="BV1451" s="2"/>
      <c r="BW1451" s="2"/>
      <c r="BX1451" s="2"/>
      <c r="BY1451" s="2"/>
      <c r="BZ1451" s="2"/>
      <c r="CA1451" s="2"/>
      <c r="CB1451" s="2"/>
      <c r="CC1451" s="2"/>
      <c r="CD1451" s="2"/>
      <c r="CE1451" s="2"/>
      <c r="CF1451" s="2"/>
      <c r="CG1451" s="2"/>
      <c r="CH1451" s="2"/>
      <c r="CI1451" s="2"/>
      <c r="CJ1451" s="2"/>
      <c r="CK1451" s="2"/>
    </row>
    <row r="1452" spans="1:89" ht="12.75" customHeight="1" x14ac:dyDescent="0.35">
      <c r="A1452" s="15">
        <f t="shared" si="98"/>
        <v>44429</v>
      </c>
      <c r="B1452" s="107">
        <v>15619891</v>
      </c>
      <c r="C1452" s="4">
        <f t="shared" si="99"/>
        <v>650828.79166666663</v>
      </c>
      <c r="D1452">
        <f t="shared" si="100"/>
        <v>2021</v>
      </c>
      <c r="E1452">
        <f t="shared" si="101"/>
        <v>8</v>
      </c>
      <c r="F1452" s="33">
        <v>10190</v>
      </c>
      <c r="G1452" s="33" t="s">
        <v>29</v>
      </c>
      <c r="H1452" s="33">
        <v>24</v>
      </c>
      <c r="I1452" s="33" t="s">
        <v>74</v>
      </c>
      <c r="J1452" s="34">
        <v>44429</v>
      </c>
      <c r="K1452" s="33"/>
      <c r="L1452" s="33"/>
      <c r="M1452" s="33"/>
      <c r="N1452" s="33"/>
      <c r="O1452" s="33"/>
      <c r="P1452" s="33"/>
      <c r="Q1452" s="33"/>
      <c r="R1452" s="33"/>
      <c r="S1452" s="33"/>
      <c r="T1452" s="33"/>
      <c r="U1452" s="33"/>
      <c r="V1452" s="33"/>
      <c r="W1452" s="33"/>
      <c r="X1452" s="33"/>
      <c r="Y1452" s="33"/>
      <c r="Z1452" s="33"/>
      <c r="AA1452" s="33"/>
      <c r="AB1452" s="33"/>
      <c r="AC1452" s="33"/>
      <c r="AD1452" s="33"/>
      <c r="AE1452" s="33"/>
      <c r="AF1452" s="33"/>
      <c r="AG1452" s="33"/>
      <c r="AH1452" s="33"/>
      <c r="AI1452" s="2"/>
      <c r="AK1452" s="3"/>
      <c r="AL1452" s="2"/>
      <c r="AM1452" s="2"/>
      <c r="AN1452" s="2"/>
      <c r="AO1452" s="2"/>
      <c r="AP1452" s="2"/>
      <c r="AQ1452" s="2"/>
      <c r="AR1452" s="2"/>
      <c r="AS1452" s="2"/>
      <c r="AT1452" s="2"/>
      <c r="AU1452" s="2"/>
      <c r="AV1452" s="2"/>
      <c r="AW1452" s="2"/>
      <c r="AX1452" s="2"/>
      <c r="AY1452" s="2"/>
      <c r="AZ1452" s="2"/>
      <c r="BA1452" s="2"/>
      <c r="BB1452" s="2"/>
      <c r="BC1452" s="2"/>
      <c r="BD1452" s="2"/>
      <c r="BE1452" s="2"/>
      <c r="BF1452" s="2"/>
      <c r="BG1452" s="2"/>
      <c r="BH1452" s="2"/>
      <c r="BI1452" s="2"/>
      <c r="BJ1452" s="2"/>
      <c r="BK1452" s="48"/>
      <c r="BL1452" s="3"/>
      <c r="BM1452" s="2"/>
      <c r="BN1452" s="2"/>
      <c r="BO1452" s="2"/>
      <c r="BP1452" s="2"/>
      <c r="BQ1452" s="2"/>
      <c r="BR1452" s="2"/>
      <c r="BS1452" s="2"/>
      <c r="BT1452" s="2"/>
      <c r="BU1452" s="2"/>
      <c r="BV1452" s="2"/>
      <c r="BW1452" s="2"/>
      <c r="BX1452" s="2"/>
      <c r="BY1452" s="2"/>
      <c r="BZ1452" s="2"/>
      <c r="CA1452" s="2"/>
      <c r="CB1452" s="2"/>
      <c r="CC1452" s="2"/>
      <c r="CD1452" s="2"/>
      <c r="CE1452" s="2"/>
      <c r="CF1452" s="2"/>
      <c r="CG1452" s="2"/>
      <c r="CH1452" s="2"/>
      <c r="CI1452" s="2"/>
      <c r="CJ1452" s="2"/>
      <c r="CK1452" s="2"/>
    </row>
    <row r="1453" spans="1:89" ht="12.75" customHeight="1" x14ac:dyDescent="0.35">
      <c r="A1453" s="15">
        <f t="shared" si="98"/>
        <v>44430</v>
      </c>
      <c r="B1453" s="107">
        <v>15105610</v>
      </c>
      <c r="C1453" s="4">
        <f t="shared" si="99"/>
        <v>629400.41666666663</v>
      </c>
      <c r="D1453">
        <f t="shared" si="100"/>
        <v>2021</v>
      </c>
      <c r="E1453">
        <f t="shared" si="101"/>
        <v>8</v>
      </c>
      <c r="F1453" s="33">
        <v>10190</v>
      </c>
      <c r="G1453" s="33" t="s">
        <v>29</v>
      </c>
      <c r="H1453" s="33">
        <v>24</v>
      </c>
      <c r="I1453" s="33" t="s">
        <v>74</v>
      </c>
      <c r="J1453" s="34">
        <v>44430</v>
      </c>
      <c r="K1453" s="33"/>
      <c r="L1453" s="33"/>
      <c r="M1453" s="33"/>
      <c r="N1453" s="33"/>
      <c r="O1453" s="33"/>
      <c r="P1453" s="33"/>
      <c r="Q1453" s="33"/>
      <c r="R1453" s="33"/>
      <c r="S1453" s="33"/>
      <c r="T1453" s="33"/>
      <c r="U1453" s="33"/>
      <c r="V1453" s="33"/>
      <c r="W1453" s="33"/>
      <c r="X1453" s="33"/>
      <c r="Y1453" s="33"/>
      <c r="Z1453" s="33"/>
      <c r="AA1453" s="33"/>
      <c r="AB1453" s="33"/>
      <c r="AC1453" s="33"/>
      <c r="AD1453" s="33"/>
      <c r="AE1453" s="33"/>
      <c r="AF1453" s="33"/>
      <c r="AG1453" s="33"/>
      <c r="AH1453" s="33"/>
      <c r="AI1453" s="2"/>
      <c r="AK1453" s="3"/>
      <c r="AL1453" s="2"/>
      <c r="AM1453" s="2"/>
      <c r="AN1453" s="2"/>
      <c r="AO1453" s="2"/>
      <c r="AP1453" s="2"/>
      <c r="AQ1453" s="2"/>
      <c r="AR1453" s="2"/>
      <c r="AS1453" s="2"/>
      <c r="AT1453" s="2"/>
      <c r="AU1453" s="2"/>
      <c r="AV1453" s="2"/>
      <c r="AW1453" s="2"/>
      <c r="AX1453" s="2"/>
      <c r="AY1453" s="2"/>
      <c r="AZ1453" s="2"/>
      <c r="BA1453" s="2"/>
      <c r="BB1453" s="2"/>
      <c r="BC1453" s="2"/>
      <c r="BD1453" s="2"/>
      <c r="BE1453" s="2"/>
      <c r="BF1453" s="2"/>
      <c r="BG1453" s="2"/>
      <c r="BH1453" s="2"/>
      <c r="BI1453" s="2"/>
      <c r="BJ1453" s="2"/>
      <c r="BK1453" s="48"/>
      <c r="BL1453" s="3"/>
      <c r="BM1453" s="2"/>
      <c r="BN1453" s="2"/>
      <c r="BO1453" s="2"/>
      <c r="BP1453" s="2"/>
      <c r="BQ1453" s="2"/>
      <c r="BR1453" s="2"/>
      <c r="BS1453" s="2"/>
      <c r="BT1453" s="2"/>
      <c r="BU1453" s="2"/>
      <c r="BV1453" s="2"/>
      <c r="BW1453" s="2"/>
      <c r="BX1453" s="2"/>
      <c r="BY1453" s="2"/>
      <c r="BZ1453" s="2"/>
      <c r="CA1453" s="2"/>
      <c r="CB1453" s="2"/>
      <c r="CC1453" s="2"/>
      <c r="CD1453" s="2"/>
      <c r="CE1453" s="2"/>
      <c r="CF1453" s="2"/>
      <c r="CG1453" s="2"/>
      <c r="CH1453" s="2"/>
      <c r="CI1453" s="2"/>
      <c r="CJ1453" s="2"/>
      <c r="CK1453" s="2"/>
    </row>
    <row r="1454" spans="1:89" ht="12.75" customHeight="1" x14ac:dyDescent="0.35">
      <c r="A1454" s="15">
        <f t="shared" si="98"/>
        <v>44431</v>
      </c>
      <c r="B1454" s="107">
        <v>15708521</v>
      </c>
      <c r="C1454" s="4">
        <f t="shared" si="99"/>
        <v>654521.70833333337</v>
      </c>
      <c r="D1454">
        <f t="shared" si="100"/>
        <v>2021</v>
      </c>
      <c r="E1454">
        <f t="shared" si="101"/>
        <v>8</v>
      </c>
      <c r="F1454" s="33">
        <v>10190</v>
      </c>
      <c r="G1454" s="33" t="s">
        <v>29</v>
      </c>
      <c r="H1454" s="33">
        <v>24</v>
      </c>
      <c r="I1454" s="33" t="s">
        <v>74</v>
      </c>
      <c r="J1454" s="34">
        <v>44431</v>
      </c>
      <c r="K1454" s="33"/>
      <c r="L1454" s="33"/>
      <c r="M1454" s="33"/>
      <c r="N1454" s="33"/>
      <c r="O1454" s="33"/>
      <c r="P1454" s="33"/>
      <c r="Q1454" s="33"/>
      <c r="R1454" s="33"/>
      <c r="S1454" s="33"/>
      <c r="T1454" s="33"/>
      <c r="U1454" s="33"/>
      <c r="V1454" s="33"/>
      <c r="W1454" s="33"/>
      <c r="X1454" s="33"/>
      <c r="Y1454" s="33"/>
      <c r="Z1454" s="33"/>
      <c r="AA1454" s="33"/>
      <c r="AB1454" s="33"/>
      <c r="AC1454" s="33"/>
      <c r="AD1454" s="33"/>
      <c r="AE1454" s="33"/>
      <c r="AF1454" s="33"/>
      <c r="AG1454" s="33"/>
      <c r="AH1454" s="33"/>
      <c r="AI1454" s="2"/>
      <c r="AK1454" s="3"/>
      <c r="AL1454" s="2"/>
      <c r="AM1454" s="2"/>
      <c r="AN1454" s="2"/>
      <c r="AO1454" s="2"/>
      <c r="AP1454" s="2"/>
      <c r="AQ1454" s="2"/>
      <c r="AR1454" s="2"/>
      <c r="AS1454" s="2"/>
      <c r="AT1454" s="2"/>
      <c r="AU1454" s="2"/>
      <c r="AV1454" s="2"/>
      <c r="AW1454" s="2"/>
      <c r="AX1454" s="2"/>
      <c r="AY1454" s="2"/>
      <c r="AZ1454" s="2"/>
      <c r="BA1454" s="2"/>
      <c r="BB1454" s="2"/>
      <c r="BC1454" s="2"/>
      <c r="BD1454" s="2"/>
      <c r="BE1454" s="2"/>
      <c r="BF1454" s="2"/>
      <c r="BG1454" s="2"/>
      <c r="BH1454" s="2"/>
      <c r="BI1454" s="2"/>
      <c r="BJ1454" s="2"/>
      <c r="BK1454" s="48"/>
      <c r="BL1454" s="3"/>
      <c r="BM1454" s="2"/>
      <c r="BN1454" s="2"/>
      <c r="BO1454" s="2"/>
      <c r="BP1454" s="2"/>
      <c r="BQ1454" s="2"/>
      <c r="BR1454" s="2"/>
      <c r="BS1454" s="2"/>
      <c r="BT1454" s="2"/>
      <c r="BU1454" s="2"/>
      <c r="BV1454" s="2"/>
      <c r="BW1454" s="2"/>
      <c r="BX1454" s="2"/>
      <c r="BY1454" s="2"/>
      <c r="BZ1454" s="2"/>
      <c r="CA1454" s="2"/>
      <c r="CB1454" s="2"/>
      <c r="CC1454" s="2"/>
      <c r="CD1454" s="2"/>
      <c r="CE1454" s="2"/>
      <c r="CF1454" s="2"/>
      <c r="CG1454" s="2"/>
      <c r="CH1454" s="2"/>
      <c r="CI1454" s="2"/>
      <c r="CJ1454" s="2"/>
      <c r="CK1454" s="2"/>
    </row>
    <row r="1455" spans="1:89" ht="12.75" customHeight="1" x14ac:dyDescent="0.35">
      <c r="A1455" s="15">
        <f t="shared" si="98"/>
        <v>44432</v>
      </c>
      <c r="B1455" s="107">
        <v>15985018</v>
      </c>
      <c r="C1455" s="4">
        <f t="shared" si="99"/>
        <v>666042.41666666663</v>
      </c>
      <c r="D1455">
        <f t="shared" si="100"/>
        <v>2021</v>
      </c>
      <c r="E1455">
        <f t="shared" si="101"/>
        <v>8</v>
      </c>
      <c r="F1455" s="33">
        <v>10190</v>
      </c>
      <c r="G1455" s="33" t="s">
        <v>29</v>
      </c>
      <c r="H1455" s="33">
        <v>24</v>
      </c>
      <c r="I1455" s="33" t="s">
        <v>74</v>
      </c>
      <c r="J1455" s="34">
        <v>44432</v>
      </c>
      <c r="K1455" s="33"/>
      <c r="L1455" s="33"/>
      <c r="M1455" s="33"/>
      <c r="N1455" s="33"/>
      <c r="O1455" s="33"/>
      <c r="P1455" s="33"/>
      <c r="Q1455" s="33"/>
      <c r="R1455" s="33"/>
      <c r="S1455" s="33"/>
      <c r="T1455" s="33"/>
      <c r="U1455" s="33"/>
      <c r="V1455" s="33"/>
      <c r="W1455" s="33"/>
      <c r="X1455" s="33"/>
      <c r="Y1455" s="33"/>
      <c r="Z1455" s="33"/>
      <c r="AA1455" s="33"/>
      <c r="AB1455" s="33"/>
      <c r="AC1455" s="33"/>
      <c r="AD1455" s="33"/>
      <c r="AE1455" s="33"/>
      <c r="AF1455" s="33"/>
      <c r="AG1455" s="33"/>
      <c r="AH1455" s="33"/>
      <c r="AI1455" s="2"/>
      <c r="AK1455" s="3"/>
      <c r="AL1455" s="2"/>
      <c r="AM1455" s="2"/>
      <c r="AN1455" s="2"/>
      <c r="AO1455" s="2"/>
      <c r="AP1455" s="2"/>
      <c r="AQ1455" s="2"/>
      <c r="AR1455" s="2"/>
      <c r="AS1455" s="2"/>
      <c r="AT1455" s="2"/>
      <c r="AU1455" s="2"/>
      <c r="AV1455" s="2"/>
      <c r="AW1455" s="2"/>
      <c r="AX1455" s="2"/>
      <c r="AY1455" s="2"/>
      <c r="AZ1455" s="2"/>
      <c r="BA1455" s="2"/>
      <c r="BB1455" s="2"/>
      <c r="BC1455" s="2"/>
      <c r="BD1455" s="2"/>
      <c r="BE1455" s="2"/>
      <c r="BF1455" s="2"/>
      <c r="BG1455" s="2"/>
      <c r="BH1455" s="2"/>
      <c r="BI1455" s="2"/>
      <c r="BJ1455" s="2"/>
      <c r="BK1455" s="48"/>
      <c r="BL1455" s="3"/>
      <c r="BM1455" s="2"/>
      <c r="BN1455" s="2"/>
      <c r="BO1455" s="2"/>
      <c r="BP1455" s="2"/>
      <c r="BQ1455" s="2"/>
      <c r="BR1455" s="2"/>
      <c r="BS1455" s="2"/>
      <c r="BT1455" s="2"/>
      <c r="BU1455" s="2"/>
      <c r="BV1455" s="2"/>
      <c r="BW1455" s="2"/>
      <c r="BX1455" s="2"/>
      <c r="BY1455" s="2"/>
      <c r="BZ1455" s="2"/>
      <c r="CA1455" s="2"/>
      <c r="CB1455" s="2"/>
      <c r="CC1455" s="2"/>
      <c r="CD1455" s="2"/>
      <c r="CE1455" s="2"/>
      <c r="CF1455" s="2"/>
      <c r="CG1455" s="2"/>
      <c r="CH1455" s="2"/>
      <c r="CI1455" s="2"/>
      <c r="CJ1455" s="2"/>
      <c r="CK1455" s="2"/>
    </row>
    <row r="1456" spans="1:89" ht="12.75" customHeight="1" x14ac:dyDescent="0.35">
      <c r="A1456" s="15">
        <f t="shared" si="98"/>
        <v>44433</v>
      </c>
      <c r="B1456" s="107">
        <v>16165752</v>
      </c>
      <c r="C1456" s="4">
        <f t="shared" si="99"/>
        <v>673573</v>
      </c>
      <c r="D1456">
        <f t="shared" si="100"/>
        <v>2021</v>
      </c>
      <c r="E1456">
        <f t="shared" si="101"/>
        <v>8</v>
      </c>
      <c r="F1456" s="33">
        <v>10190</v>
      </c>
      <c r="G1456" s="33" t="s">
        <v>29</v>
      </c>
      <c r="H1456" s="33">
        <v>24</v>
      </c>
      <c r="I1456" s="33" t="s">
        <v>74</v>
      </c>
      <c r="J1456" s="34">
        <v>44433</v>
      </c>
      <c r="K1456" s="33"/>
      <c r="L1456" s="33"/>
      <c r="M1456" s="33"/>
      <c r="N1456" s="33"/>
      <c r="O1456" s="33"/>
      <c r="P1456" s="33"/>
      <c r="Q1456" s="33"/>
      <c r="R1456" s="33"/>
      <c r="S1456" s="33"/>
      <c r="T1456" s="33"/>
      <c r="U1456" s="33"/>
      <c r="V1456" s="33"/>
      <c r="W1456" s="33"/>
      <c r="X1456" s="33"/>
      <c r="Y1456" s="33"/>
      <c r="Z1456" s="33"/>
      <c r="AA1456" s="33"/>
      <c r="AB1456" s="33"/>
      <c r="AC1456" s="33"/>
      <c r="AD1456" s="33"/>
      <c r="AE1456" s="33"/>
      <c r="AF1456" s="33"/>
      <c r="AG1456" s="33"/>
      <c r="AH1456" s="33"/>
      <c r="AI1456" s="2"/>
      <c r="AK1456" s="3"/>
      <c r="AL1456" s="2"/>
      <c r="AM1456" s="2"/>
      <c r="AN1456" s="2"/>
      <c r="AO1456" s="2"/>
      <c r="AP1456" s="2"/>
      <c r="AQ1456" s="2"/>
      <c r="AR1456" s="2"/>
      <c r="AS1456" s="2"/>
      <c r="AT1456" s="2"/>
      <c r="AU1456" s="2"/>
      <c r="AV1456" s="2"/>
      <c r="AW1456" s="2"/>
      <c r="AX1456" s="2"/>
      <c r="AY1456" s="2"/>
      <c r="AZ1456" s="2"/>
      <c r="BA1456" s="2"/>
      <c r="BB1456" s="2"/>
      <c r="BC1456" s="2"/>
      <c r="BD1456" s="2"/>
      <c r="BE1456" s="2"/>
      <c r="BF1456" s="2"/>
      <c r="BG1456" s="2"/>
      <c r="BH1456" s="2"/>
      <c r="BI1456" s="2"/>
      <c r="BJ1456" s="2"/>
      <c r="BK1456" s="48"/>
      <c r="BL1456" s="3"/>
      <c r="BM1456" s="2"/>
      <c r="BN1456" s="2"/>
      <c r="BO1456" s="2"/>
      <c r="BP1456" s="2"/>
      <c r="BQ1456" s="2"/>
      <c r="BR1456" s="2"/>
      <c r="BS1456" s="2"/>
      <c r="BT1456" s="2"/>
      <c r="BU1456" s="2"/>
      <c r="BV1456" s="2"/>
      <c r="BW1456" s="2"/>
      <c r="BX1456" s="2"/>
      <c r="BY1456" s="2"/>
      <c r="BZ1456" s="2"/>
      <c r="CA1456" s="2"/>
      <c r="CB1456" s="2"/>
      <c r="CC1456" s="2"/>
      <c r="CD1456" s="2"/>
      <c r="CE1456" s="2"/>
      <c r="CF1456" s="2"/>
      <c r="CG1456" s="2"/>
      <c r="CH1456" s="2"/>
      <c r="CI1456" s="2"/>
      <c r="CJ1456" s="2"/>
      <c r="CK1456" s="2"/>
    </row>
    <row r="1457" spans="1:89" ht="12.75" customHeight="1" x14ac:dyDescent="0.35">
      <c r="A1457" s="15">
        <f t="shared" si="98"/>
        <v>44434</v>
      </c>
      <c r="B1457" s="107">
        <v>16373889</v>
      </c>
      <c r="C1457" s="4">
        <f t="shared" si="99"/>
        <v>682245.375</v>
      </c>
      <c r="D1457">
        <f t="shared" si="100"/>
        <v>2021</v>
      </c>
      <c r="E1457">
        <f t="shared" si="101"/>
        <v>8</v>
      </c>
      <c r="F1457" s="33">
        <v>10190</v>
      </c>
      <c r="G1457" s="33" t="s">
        <v>29</v>
      </c>
      <c r="H1457" s="33">
        <v>24</v>
      </c>
      <c r="I1457" s="33" t="s">
        <v>74</v>
      </c>
      <c r="J1457" s="34">
        <v>44434</v>
      </c>
      <c r="K1457" s="33"/>
      <c r="L1457" s="33"/>
      <c r="M1457" s="33"/>
      <c r="N1457" s="33"/>
      <c r="O1457" s="33"/>
      <c r="P1457" s="33"/>
      <c r="Q1457" s="33"/>
      <c r="R1457" s="33"/>
      <c r="S1457" s="33"/>
      <c r="T1457" s="33"/>
      <c r="U1457" s="33"/>
      <c r="V1457" s="33"/>
      <c r="W1457" s="33"/>
      <c r="X1457" s="33"/>
      <c r="Y1457" s="33"/>
      <c r="Z1457" s="33"/>
      <c r="AA1457" s="33"/>
      <c r="AB1457" s="33"/>
      <c r="AC1457" s="33"/>
      <c r="AD1457" s="33"/>
      <c r="AE1457" s="33"/>
      <c r="AF1457" s="33"/>
      <c r="AG1457" s="33"/>
      <c r="AH1457" s="33"/>
      <c r="AI1457" s="2"/>
      <c r="AK1457" s="3"/>
      <c r="AL1457" s="2"/>
      <c r="AM1457" s="2"/>
      <c r="AN1457" s="2"/>
      <c r="AO1457" s="2"/>
      <c r="AP1457" s="2"/>
      <c r="AQ1457" s="2"/>
      <c r="AR1457" s="2"/>
      <c r="AS1457" s="2"/>
      <c r="AT1457" s="2"/>
      <c r="AU1457" s="2"/>
      <c r="AV1457" s="2"/>
      <c r="AW1457" s="2"/>
      <c r="AX1457" s="2"/>
      <c r="AY1457" s="2"/>
      <c r="AZ1457" s="2"/>
      <c r="BA1457" s="2"/>
      <c r="BB1457" s="2"/>
      <c r="BC1457" s="2"/>
      <c r="BD1457" s="2"/>
      <c r="BE1457" s="2"/>
      <c r="BF1457" s="2"/>
      <c r="BG1457" s="2"/>
      <c r="BH1457" s="2"/>
      <c r="BI1457" s="2"/>
      <c r="BJ1457" s="2"/>
      <c r="BK1457" s="48"/>
      <c r="BL1457" s="3"/>
      <c r="BM1457" s="2"/>
      <c r="BN1457" s="2"/>
      <c r="BO1457" s="2"/>
      <c r="BP1457" s="2"/>
      <c r="BQ1457" s="2"/>
      <c r="BR1457" s="2"/>
      <c r="BS1457" s="2"/>
      <c r="BT1457" s="2"/>
      <c r="BU1457" s="2"/>
      <c r="BV1457" s="2"/>
      <c r="BW1457" s="2"/>
      <c r="BX1457" s="2"/>
      <c r="BY1457" s="2"/>
      <c r="BZ1457" s="2"/>
      <c r="CA1457" s="2"/>
      <c r="CB1457" s="2"/>
      <c r="CC1457" s="2"/>
      <c r="CD1457" s="2"/>
      <c r="CE1457" s="2"/>
      <c r="CF1457" s="2"/>
      <c r="CG1457" s="2"/>
      <c r="CH1457" s="2"/>
      <c r="CI1457" s="2"/>
      <c r="CJ1457" s="2"/>
      <c r="CK1457" s="2"/>
    </row>
    <row r="1458" spans="1:89" ht="12.75" customHeight="1" x14ac:dyDescent="0.35">
      <c r="A1458" s="15">
        <f t="shared" si="98"/>
        <v>44435</v>
      </c>
      <c r="B1458" s="107">
        <v>16202720</v>
      </c>
      <c r="C1458" s="4">
        <f t="shared" si="99"/>
        <v>675113.33333333337</v>
      </c>
      <c r="D1458">
        <f t="shared" si="100"/>
        <v>2021</v>
      </c>
      <c r="E1458">
        <f t="shared" si="101"/>
        <v>8</v>
      </c>
      <c r="F1458" s="33">
        <v>10190</v>
      </c>
      <c r="G1458" s="33" t="s">
        <v>29</v>
      </c>
      <c r="H1458" s="33">
        <v>24</v>
      </c>
      <c r="I1458" s="33" t="s">
        <v>74</v>
      </c>
      <c r="J1458" s="34">
        <v>44435</v>
      </c>
      <c r="K1458" s="33"/>
      <c r="L1458" s="33"/>
      <c r="M1458" s="33"/>
      <c r="N1458" s="33"/>
      <c r="O1458" s="33"/>
      <c r="P1458" s="33"/>
      <c r="Q1458" s="33"/>
      <c r="R1458" s="33"/>
      <c r="S1458" s="33"/>
      <c r="T1458" s="33"/>
      <c r="U1458" s="33"/>
      <c r="V1458" s="33"/>
      <c r="W1458" s="33"/>
      <c r="X1458" s="33"/>
      <c r="Y1458" s="33"/>
      <c r="Z1458" s="33"/>
      <c r="AA1458" s="33"/>
      <c r="AB1458" s="33"/>
      <c r="AC1458" s="33"/>
      <c r="AD1458" s="33"/>
      <c r="AE1458" s="33"/>
      <c r="AF1458" s="33"/>
      <c r="AG1458" s="33"/>
      <c r="AH1458" s="33"/>
      <c r="AI1458" s="2"/>
      <c r="AK1458" s="3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  <c r="AY1458" s="2"/>
      <c r="AZ1458" s="2"/>
      <c r="BA1458" s="2"/>
      <c r="BB1458" s="2"/>
      <c r="BC1458" s="2"/>
      <c r="BD1458" s="2"/>
      <c r="BE1458" s="2"/>
      <c r="BF1458" s="2"/>
      <c r="BG1458" s="2"/>
      <c r="BH1458" s="2"/>
      <c r="BI1458" s="2"/>
      <c r="BJ1458" s="2"/>
      <c r="BK1458" s="48"/>
      <c r="BL1458" s="3"/>
      <c r="BM1458" s="2"/>
      <c r="BN1458" s="2"/>
      <c r="BO1458" s="2"/>
      <c r="BP1458" s="2"/>
      <c r="BQ1458" s="2"/>
      <c r="BR1458" s="2"/>
      <c r="BS1458" s="2"/>
      <c r="BT1458" s="2"/>
      <c r="BU1458" s="2"/>
      <c r="BV1458" s="2"/>
      <c r="BW1458" s="2"/>
      <c r="BX1458" s="2"/>
      <c r="BY1458" s="2"/>
      <c r="BZ1458" s="2"/>
      <c r="CA1458" s="2"/>
      <c r="CB1458" s="2"/>
      <c r="CC1458" s="2"/>
      <c r="CD1458" s="2"/>
      <c r="CE1458" s="2"/>
      <c r="CF1458" s="2"/>
      <c r="CG1458" s="2"/>
      <c r="CH1458" s="2"/>
      <c r="CI1458" s="2"/>
      <c r="CJ1458" s="2"/>
      <c r="CK1458" s="2"/>
    </row>
    <row r="1459" spans="1:89" ht="12.75" customHeight="1" x14ac:dyDescent="0.35">
      <c r="A1459" s="15">
        <f t="shared" si="98"/>
        <v>44436</v>
      </c>
      <c r="B1459" s="107">
        <v>15501928</v>
      </c>
      <c r="C1459" s="4">
        <f t="shared" si="99"/>
        <v>645913.66666666663</v>
      </c>
      <c r="D1459">
        <f t="shared" si="100"/>
        <v>2021</v>
      </c>
      <c r="E1459">
        <f t="shared" si="101"/>
        <v>8</v>
      </c>
      <c r="F1459" s="33">
        <v>10190</v>
      </c>
      <c r="G1459" s="33" t="s">
        <v>29</v>
      </c>
      <c r="H1459" s="33">
        <v>24</v>
      </c>
      <c r="I1459" s="33" t="s">
        <v>74</v>
      </c>
      <c r="J1459" s="34">
        <v>44436</v>
      </c>
      <c r="K1459" s="33"/>
      <c r="L1459" s="33"/>
      <c r="M1459" s="33"/>
      <c r="N1459" s="33"/>
      <c r="O1459" s="33"/>
      <c r="P1459" s="33"/>
      <c r="Q1459" s="33"/>
      <c r="R1459" s="33"/>
      <c r="S1459" s="33"/>
      <c r="T1459" s="33"/>
      <c r="U1459" s="33"/>
      <c r="V1459" s="33"/>
      <c r="W1459" s="33"/>
      <c r="X1459" s="33"/>
      <c r="Y1459" s="33"/>
      <c r="Z1459" s="33"/>
      <c r="AA1459" s="33"/>
      <c r="AB1459" s="33"/>
      <c r="AC1459" s="33"/>
      <c r="AD1459" s="33"/>
      <c r="AE1459" s="33"/>
      <c r="AF1459" s="33"/>
      <c r="AG1459" s="33"/>
      <c r="AH1459" s="33"/>
      <c r="AI1459" s="2"/>
      <c r="AK1459" s="3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  <c r="AY1459" s="2"/>
      <c r="AZ1459" s="2"/>
      <c r="BA1459" s="2"/>
      <c r="BB1459" s="2"/>
      <c r="BC1459" s="2"/>
      <c r="BD1459" s="2"/>
      <c r="BE1459" s="2"/>
      <c r="BF1459" s="2"/>
      <c r="BG1459" s="2"/>
      <c r="BH1459" s="2"/>
      <c r="BI1459" s="2"/>
      <c r="BJ1459" s="2"/>
      <c r="BK1459" s="48"/>
      <c r="BL1459" s="3"/>
      <c r="BM1459" s="2"/>
      <c r="BN1459" s="2"/>
      <c r="BO1459" s="2"/>
      <c r="BP1459" s="2"/>
      <c r="BQ1459" s="2"/>
      <c r="BR1459" s="2"/>
      <c r="BS1459" s="2"/>
      <c r="BT1459" s="2"/>
      <c r="BU1459" s="2"/>
      <c r="BV1459" s="2"/>
      <c r="BW1459" s="2"/>
      <c r="BX1459" s="2"/>
      <c r="BY1459" s="2"/>
      <c r="BZ1459" s="2"/>
      <c r="CA1459" s="2"/>
      <c r="CB1459" s="2"/>
      <c r="CC1459" s="2"/>
      <c r="CD1459" s="2"/>
      <c r="CE1459" s="2"/>
      <c r="CF1459" s="2"/>
      <c r="CG1459" s="2"/>
      <c r="CH1459" s="2"/>
      <c r="CI1459" s="2"/>
      <c r="CJ1459" s="2"/>
      <c r="CK1459" s="2"/>
    </row>
    <row r="1460" spans="1:89" ht="12.75" customHeight="1" x14ac:dyDescent="0.35">
      <c r="A1460" s="15">
        <f t="shared" si="98"/>
        <v>44437</v>
      </c>
      <c r="B1460" s="107">
        <v>15243192</v>
      </c>
      <c r="C1460" s="4">
        <f t="shared" si="99"/>
        <v>635133</v>
      </c>
      <c r="D1460">
        <f t="shared" si="100"/>
        <v>2021</v>
      </c>
      <c r="E1460">
        <f t="shared" si="101"/>
        <v>8</v>
      </c>
      <c r="F1460" s="33">
        <v>10190</v>
      </c>
      <c r="G1460" s="33" t="s">
        <v>29</v>
      </c>
      <c r="H1460" s="33">
        <v>24</v>
      </c>
      <c r="I1460" s="33" t="s">
        <v>74</v>
      </c>
      <c r="J1460" s="34">
        <v>44437</v>
      </c>
      <c r="K1460" s="33"/>
      <c r="L1460" s="33"/>
      <c r="M1460" s="33"/>
      <c r="N1460" s="33"/>
      <c r="O1460" s="33"/>
      <c r="P1460" s="33"/>
      <c r="Q1460" s="33"/>
      <c r="R1460" s="33"/>
      <c r="S1460" s="33"/>
      <c r="T1460" s="33"/>
      <c r="U1460" s="33"/>
      <c r="V1460" s="33"/>
      <c r="W1460" s="33"/>
      <c r="X1460" s="33"/>
      <c r="Y1460" s="33"/>
      <c r="Z1460" s="33"/>
      <c r="AA1460" s="33"/>
      <c r="AB1460" s="33"/>
      <c r="AC1460" s="33"/>
      <c r="AD1460" s="33"/>
      <c r="AE1460" s="33"/>
      <c r="AF1460" s="33"/>
      <c r="AG1460" s="33"/>
      <c r="AH1460" s="33"/>
      <c r="AI1460" s="2"/>
      <c r="AK1460" s="3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  <c r="AY1460" s="2"/>
      <c r="AZ1460" s="2"/>
      <c r="BA1460" s="2"/>
      <c r="BB1460" s="2"/>
      <c r="BC1460" s="2"/>
      <c r="BD1460" s="2"/>
      <c r="BE1460" s="2"/>
      <c r="BF1460" s="2"/>
      <c r="BG1460" s="2"/>
      <c r="BH1460" s="2"/>
      <c r="BI1460" s="2"/>
      <c r="BJ1460" s="2"/>
      <c r="BK1460" s="48"/>
      <c r="BL1460" s="3"/>
      <c r="BM1460" s="2"/>
      <c r="BN1460" s="2"/>
      <c r="BO1460" s="2"/>
      <c r="BP1460" s="2"/>
      <c r="BQ1460" s="2"/>
      <c r="BR1460" s="2"/>
      <c r="BS1460" s="2"/>
      <c r="BT1460" s="2"/>
      <c r="BU1460" s="2"/>
      <c r="BV1460" s="2"/>
      <c r="BW1460" s="2"/>
      <c r="BX1460" s="2"/>
      <c r="BY1460" s="2"/>
      <c r="BZ1460" s="2"/>
      <c r="CA1460" s="2"/>
      <c r="CB1460" s="2"/>
      <c r="CC1460" s="2"/>
      <c r="CD1460" s="2"/>
      <c r="CE1460" s="2"/>
      <c r="CF1460" s="2"/>
      <c r="CG1460" s="2"/>
      <c r="CH1460" s="2"/>
      <c r="CI1460" s="2"/>
      <c r="CJ1460" s="2"/>
      <c r="CK1460" s="2"/>
    </row>
    <row r="1461" spans="1:89" ht="12.75" customHeight="1" x14ac:dyDescent="0.35">
      <c r="A1461" s="15">
        <f t="shared" si="98"/>
        <v>44438</v>
      </c>
      <c r="B1461" s="107">
        <v>15688580</v>
      </c>
      <c r="C1461" s="4">
        <f t="shared" si="99"/>
        <v>653690.83333333337</v>
      </c>
      <c r="D1461">
        <f t="shared" si="100"/>
        <v>2021</v>
      </c>
      <c r="E1461">
        <f t="shared" si="101"/>
        <v>8</v>
      </c>
      <c r="F1461" s="33">
        <v>10190</v>
      </c>
      <c r="G1461" s="33" t="s">
        <v>29</v>
      </c>
      <c r="H1461" s="33">
        <v>24</v>
      </c>
      <c r="I1461" s="33" t="s">
        <v>74</v>
      </c>
      <c r="J1461" s="34">
        <v>44438</v>
      </c>
      <c r="K1461" s="33"/>
      <c r="L1461" s="33"/>
      <c r="M1461" s="33"/>
      <c r="N1461" s="33"/>
      <c r="O1461" s="33"/>
      <c r="P1461" s="33"/>
      <c r="Q1461" s="33"/>
      <c r="R1461" s="33"/>
      <c r="S1461" s="33"/>
      <c r="T1461" s="33"/>
      <c r="U1461" s="33"/>
      <c r="V1461" s="33"/>
      <c r="W1461" s="33"/>
      <c r="X1461" s="33"/>
      <c r="Y1461" s="33"/>
      <c r="Z1461" s="33"/>
      <c r="AA1461" s="33"/>
      <c r="AB1461" s="33"/>
      <c r="AC1461" s="33"/>
      <c r="AD1461" s="33"/>
      <c r="AE1461" s="33"/>
      <c r="AF1461" s="33"/>
      <c r="AG1461" s="33"/>
      <c r="AH1461" s="33"/>
      <c r="AI1461" s="2"/>
      <c r="AK1461" s="3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  <c r="AY1461" s="2"/>
      <c r="AZ1461" s="2"/>
      <c r="BA1461" s="2"/>
      <c r="BB1461" s="2"/>
      <c r="BC1461" s="2"/>
      <c r="BD1461" s="2"/>
      <c r="BE1461" s="2"/>
      <c r="BF1461" s="2"/>
      <c r="BG1461" s="2"/>
      <c r="BH1461" s="2"/>
      <c r="BI1461" s="2"/>
      <c r="BJ1461" s="2"/>
      <c r="BK1461" s="48"/>
      <c r="BL1461" s="3"/>
      <c r="BM1461" s="2"/>
      <c r="BN1461" s="2"/>
      <c r="BO1461" s="2"/>
      <c r="BP1461" s="2"/>
      <c r="BQ1461" s="2"/>
      <c r="BR1461" s="2"/>
      <c r="BS1461" s="2"/>
      <c r="BT1461" s="2"/>
      <c r="BU1461" s="2"/>
      <c r="BV1461" s="2"/>
      <c r="BW1461" s="2"/>
      <c r="BX1461" s="2"/>
      <c r="BY1461" s="2"/>
      <c r="BZ1461" s="2"/>
      <c r="CA1461" s="2"/>
      <c r="CB1461" s="2"/>
      <c r="CC1461" s="2"/>
      <c r="CD1461" s="2"/>
      <c r="CE1461" s="2"/>
      <c r="CF1461" s="2"/>
      <c r="CG1461" s="2"/>
      <c r="CH1461" s="2"/>
      <c r="CI1461" s="2"/>
      <c r="CJ1461" s="2"/>
      <c r="CK1461" s="2"/>
    </row>
    <row r="1462" spans="1:89" ht="12.75" customHeight="1" x14ac:dyDescent="0.35">
      <c r="A1462" s="15">
        <f t="shared" si="98"/>
        <v>44439</v>
      </c>
      <c r="B1462" s="107">
        <v>15657349</v>
      </c>
      <c r="C1462" s="4">
        <f t="shared" si="99"/>
        <v>652389.54166666663</v>
      </c>
      <c r="D1462">
        <f t="shared" si="100"/>
        <v>2021</v>
      </c>
      <c r="E1462">
        <f t="shared" si="101"/>
        <v>8</v>
      </c>
      <c r="F1462" s="33">
        <v>10190</v>
      </c>
      <c r="G1462" s="33" t="s">
        <v>29</v>
      </c>
      <c r="H1462" s="33">
        <v>24</v>
      </c>
      <c r="I1462" s="33" t="s">
        <v>74</v>
      </c>
      <c r="J1462" s="34">
        <v>44439</v>
      </c>
      <c r="K1462" s="33"/>
      <c r="L1462" s="33"/>
      <c r="M1462" s="33"/>
      <c r="N1462" s="33"/>
      <c r="O1462" s="33"/>
      <c r="P1462" s="33"/>
      <c r="Q1462" s="33"/>
      <c r="R1462" s="33"/>
      <c r="S1462" s="33"/>
      <c r="T1462" s="33"/>
      <c r="U1462" s="33"/>
      <c r="V1462" s="33"/>
      <c r="W1462" s="33"/>
      <c r="X1462" s="33"/>
      <c r="Y1462" s="33"/>
      <c r="Z1462" s="33"/>
      <c r="AA1462" s="33"/>
      <c r="AB1462" s="33"/>
      <c r="AC1462" s="33"/>
      <c r="AD1462" s="33"/>
      <c r="AE1462" s="33"/>
      <c r="AF1462" s="33"/>
      <c r="AG1462" s="33"/>
      <c r="AH1462" s="33"/>
      <c r="AI1462" s="2"/>
      <c r="AK1462" s="3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  <c r="AY1462" s="2"/>
      <c r="AZ1462" s="2"/>
      <c r="BA1462" s="2"/>
      <c r="BB1462" s="2"/>
      <c r="BC1462" s="2"/>
      <c r="BD1462" s="2"/>
      <c r="BE1462" s="2"/>
      <c r="BF1462" s="2"/>
      <c r="BG1462" s="2"/>
      <c r="BH1462" s="2"/>
      <c r="BI1462" s="2"/>
      <c r="BJ1462" s="2"/>
      <c r="BK1462" s="48"/>
      <c r="BL1462" s="3"/>
      <c r="BM1462" s="2"/>
      <c r="BN1462" s="2"/>
      <c r="BO1462" s="2"/>
      <c r="BP1462" s="2"/>
      <c r="BQ1462" s="2"/>
      <c r="BR1462" s="2"/>
      <c r="BS1462" s="2"/>
      <c r="BT1462" s="2"/>
      <c r="BU1462" s="2"/>
      <c r="BV1462" s="2"/>
      <c r="BW1462" s="2"/>
      <c r="BX1462" s="2"/>
      <c r="BY1462" s="2"/>
      <c r="BZ1462" s="2"/>
      <c r="CA1462" s="2"/>
      <c r="CB1462" s="2"/>
      <c r="CC1462" s="2"/>
      <c r="CD1462" s="2"/>
      <c r="CE1462" s="2"/>
      <c r="CF1462" s="2"/>
      <c r="CG1462" s="2"/>
      <c r="CH1462" s="2"/>
      <c r="CI1462" s="2"/>
      <c r="CJ1462" s="2"/>
      <c r="CK1462" s="2"/>
    </row>
    <row r="1463" spans="1:89" ht="12.75" customHeight="1" x14ac:dyDescent="0.35">
      <c r="A1463" s="15">
        <f t="shared" si="98"/>
        <v>44440</v>
      </c>
      <c r="B1463" s="107">
        <v>16016697</v>
      </c>
      <c r="C1463" s="4">
        <f t="shared" si="99"/>
        <v>667362.375</v>
      </c>
      <c r="D1463">
        <f t="shared" si="100"/>
        <v>2021</v>
      </c>
      <c r="E1463">
        <f t="shared" si="101"/>
        <v>9</v>
      </c>
      <c r="F1463" s="33">
        <v>10190</v>
      </c>
      <c r="G1463" s="33" t="s">
        <v>29</v>
      </c>
      <c r="H1463" s="33">
        <v>24</v>
      </c>
      <c r="I1463" s="33" t="s">
        <v>74</v>
      </c>
      <c r="J1463" s="34">
        <v>44440</v>
      </c>
      <c r="K1463" s="33"/>
      <c r="L1463" s="33"/>
      <c r="M1463" s="33"/>
      <c r="N1463" s="33"/>
      <c r="O1463" s="33"/>
      <c r="P1463" s="33"/>
      <c r="Q1463" s="33"/>
      <c r="R1463" s="33"/>
      <c r="S1463" s="33"/>
      <c r="T1463" s="33"/>
      <c r="U1463" s="33"/>
      <c r="V1463" s="33"/>
      <c r="W1463" s="33"/>
      <c r="X1463" s="33"/>
      <c r="Y1463" s="33"/>
      <c r="Z1463" s="33"/>
      <c r="AA1463" s="33"/>
      <c r="AB1463" s="33"/>
      <c r="AC1463" s="33"/>
      <c r="AD1463" s="33"/>
      <c r="AE1463" s="33"/>
      <c r="AF1463" s="33"/>
      <c r="AG1463" s="33"/>
      <c r="AH1463" s="33"/>
      <c r="AI1463" s="2"/>
      <c r="AK1463" s="3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  <c r="AY1463" s="2"/>
      <c r="AZ1463" s="2"/>
      <c r="BA1463" s="2"/>
      <c r="BB1463" s="2"/>
      <c r="BC1463" s="2"/>
      <c r="BD1463" s="2"/>
      <c r="BE1463" s="2"/>
      <c r="BF1463" s="2"/>
      <c r="BG1463" s="2"/>
      <c r="BH1463" s="2"/>
      <c r="BI1463" s="2"/>
      <c r="BJ1463" s="2"/>
      <c r="BK1463" s="48"/>
      <c r="BL1463" s="3"/>
      <c r="BM1463" s="2"/>
      <c r="BN1463" s="2"/>
      <c r="BO1463" s="2"/>
      <c r="BP1463" s="2"/>
      <c r="BQ1463" s="2"/>
      <c r="BR1463" s="2"/>
      <c r="BS1463" s="2"/>
      <c r="BT1463" s="2"/>
      <c r="BU1463" s="2"/>
      <c r="BV1463" s="2"/>
      <c r="BW1463" s="2"/>
      <c r="BX1463" s="2"/>
      <c r="BY1463" s="2"/>
      <c r="BZ1463" s="2"/>
      <c r="CA1463" s="2"/>
      <c r="CB1463" s="2"/>
      <c r="CC1463" s="2"/>
      <c r="CD1463" s="2"/>
      <c r="CE1463" s="2"/>
      <c r="CF1463" s="2"/>
      <c r="CG1463" s="2"/>
      <c r="CH1463" s="2"/>
      <c r="CI1463" s="2"/>
      <c r="CJ1463" s="2"/>
      <c r="CK1463" s="2"/>
    </row>
    <row r="1464" spans="1:89" ht="12.75" customHeight="1" x14ac:dyDescent="0.35">
      <c r="A1464" s="15">
        <f t="shared" si="98"/>
        <v>44441</v>
      </c>
      <c r="B1464" s="107">
        <v>16329091</v>
      </c>
      <c r="C1464" s="4">
        <f t="shared" si="99"/>
        <v>680378.79166666663</v>
      </c>
      <c r="D1464">
        <f t="shared" si="100"/>
        <v>2021</v>
      </c>
      <c r="E1464">
        <f t="shared" si="101"/>
        <v>9</v>
      </c>
      <c r="F1464" s="33">
        <v>10190</v>
      </c>
      <c r="G1464" s="33" t="s">
        <v>29</v>
      </c>
      <c r="H1464" s="33">
        <v>24</v>
      </c>
      <c r="I1464" s="33" t="s">
        <v>74</v>
      </c>
      <c r="J1464" s="34">
        <v>44441</v>
      </c>
      <c r="K1464" s="33"/>
      <c r="L1464" s="33"/>
      <c r="M1464" s="33"/>
      <c r="N1464" s="33"/>
      <c r="O1464" s="33"/>
      <c r="P1464" s="33"/>
      <c r="Q1464" s="33"/>
      <c r="R1464" s="33"/>
      <c r="S1464" s="33"/>
      <c r="T1464" s="33"/>
      <c r="U1464" s="33"/>
      <c r="V1464" s="33"/>
      <c r="W1464" s="33"/>
      <c r="X1464" s="33"/>
      <c r="Y1464" s="33"/>
      <c r="Z1464" s="33"/>
      <c r="AA1464" s="33"/>
      <c r="AB1464" s="33"/>
      <c r="AC1464" s="33"/>
      <c r="AD1464" s="33"/>
      <c r="AE1464" s="33"/>
      <c r="AF1464" s="33"/>
      <c r="AG1464" s="33"/>
      <c r="AH1464" s="33"/>
      <c r="AI1464" s="2"/>
      <c r="AK1464" s="3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  <c r="AY1464" s="2"/>
      <c r="AZ1464" s="2"/>
      <c r="BA1464" s="2"/>
      <c r="BB1464" s="2"/>
      <c r="BC1464" s="2"/>
      <c r="BD1464" s="2"/>
      <c r="BE1464" s="2"/>
      <c r="BF1464" s="2"/>
      <c r="BG1464" s="2"/>
      <c r="BH1464" s="2"/>
      <c r="BI1464" s="2"/>
      <c r="BJ1464" s="2"/>
      <c r="BK1464" s="48"/>
      <c r="BL1464" s="3"/>
      <c r="BM1464" s="2"/>
      <c r="BN1464" s="2"/>
      <c r="BO1464" s="2"/>
      <c r="BP1464" s="2"/>
      <c r="BQ1464" s="2"/>
      <c r="BR1464" s="2"/>
      <c r="BS1464" s="2"/>
      <c r="BT1464" s="2"/>
      <c r="BU1464" s="2"/>
      <c r="BV1464" s="2"/>
      <c r="BW1464" s="2"/>
      <c r="BX1464" s="2"/>
      <c r="BY1464" s="2"/>
      <c r="BZ1464" s="2"/>
      <c r="CA1464" s="2"/>
      <c r="CB1464" s="2"/>
      <c r="CC1464" s="2"/>
      <c r="CD1464" s="2"/>
      <c r="CE1464" s="2"/>
      <c r="CF1464" s="2"/>
      <c r="CG1464" s="2"/>
      <c r="CH1464" s="2"/>
      <c r="CI1464" s="2"/>
      <c r="CJ1464" s="2"/>
      <c r="CK1464" s="2"/>
    </row>
    <row r="1465" spans="1:89" ht="12.75" customHeight="1" x14ac:dyDescent="0.35">
      <c r="A1465" s="15">
        <f t="shared" si="98"/>
        <v>44442</v>
      </c>
      <c r="B1465" s="107">
        <v>15626742</v>
      </c>
      <c r="C1465" s="4">
        <f t="shared" si="99"/>
        <v>651114.25</v>
      </c>
      <c r="D1465">
        <f t="shared" si="100"/>
        <v>2021</v>
      </c>
      <c r="E1465">
        <f t="shared" si="101"/>
        <v>9</v>
      </c>
      <c r="F1465" s="33">
        <v>10190</v>
      </c>
      <c r="G1465" s="33" t="s">
        <v>29</v>
      </c>
      <c r="H1465" s="33">
        <v>24</v>
      </c>
      <c r="I1465" s="33" t="s">
        <v>74</v>
      </c>
      <c r="J1465" s="34">
        <v>44442</v>
      </c>
      <c r="K1465" s="33"/>
      <c r="L1465" s="33"/>
      <c r="M1465" s="33"/>
      <c r="N1465" s="33"/>
      <c r="O1465" s="33"/>
      <c r="P1465" s="33"/>
      <c r="Q1465" s="33"/>
      <c r="R1465" s="33"/>
      <c r="S1465" s="33"/>
      <c r="T1465" s="33"/>
      <c r="U1465" s="33"/>
      <c r="V1465" s="33"/>
      <c r="W1465" s="33"/>
      <c r="X1465" s="33"/>
      <c r="Y1465" s="33"/>
      <c r="Z1465" s="33"/>
      <c r="AA1465" s="33"/>
      <c r="AB1465" s="33"/>
      <c r="AC1465" s="33"/>
      <c r="AD1465" s="33"/>
      <c r="AE1465" s="33"/>
      <c r="AF1465" s="33"/>
      <c r="AG1465" s="33"/>
      <c r="AH1465" s="33"/>
      <c r="AI1465" s="2"/>
      <c r="AK1465" s="3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  <c r="AY1465" s="2"/>
      <c r="AZ1465" s="2"/>
      <c r="BA1465" s="2"/>
      <c r="BB1465" s="2"/>
      <c r="BC1465" s="2"/>
      <c r="BD1465" s="2"/>
      <c r="BE1465" s="2"/>
      <c r="BF1465" s="2"/>
      <c r="BG1465" s="2"/>
      <c r="BH1465" s="2"/>
      <c r="BI1465" s="2"/>
      <c r="BJ1465" s="2"/>
      <c r="BK1465" s="48"/>
      <c r="BL1465" s="3"/>
      <c r="BM1465" s="2"/>
      <c r="BN1465" s="2"/>
      <c r="BO1465" s="2"/>
      <c r="BP1465" s="2"/>
      <c r="BQ1465" s="2"/>
      <c r="BR1465" s="2"/>
      <c r="BS1465" s="2"/>
      <c r="BT1465" s="2"/>
      <c r="BU1465" s="2"/>
      <c r="BV1465" s="2"/>
      <c r="BW1465" s="2"/>
      <c r="BX1465" s="2"/>
      <c r="BY1465" s="2"/>
      <c r="BZ1465" s="2"/>
      <c r="CA1465" s="2"/>
      <c r="CB1465" s="2"/>
      <c r="CC1465" s="2"/>
      <c r="CD1465" s="2"/>
      <c r="CE1465" s="2"/>
      <c r="CF1465" s="2"/>
      <c r="CG1465" s="2"/>
      <c r="CH1465" s="2"/>
      <c r="CI1465" s="2"/>
      <c r="CJ1465" s="2"/>
      <c r="CK1465" s="2"/>
    </row>
    <row r="1466" spans="1:89" ht="12.75" customHeight="1" x14ac:dyDescent="0.35">
      <c r="A1466" s="15">
        <f t="shared" si="98"/>
        <v>44443</v>
      </c>
      <c r="B1466" s="107">
        <v>14808522</v>
      </c>
      <c r="C1466" s="4">
        <f t="shared" si="99"/>
        <v>617021.75</v>
      </c>
      <c r="D1466">
        <f t="shared" si="100"/>
        <v>2021</v>
      </c>
      <c r="E1466">
        <f t="shared" si="101"/>
        <v>9</v>
      </c>
      <c r="F1466" s="33">
        <v>10190</v>
      </c>
      <c r="G1466" s="33" t="s">
        <v>29</v>
      </c>
      <c r="H1466" s="33">
        <v>24</v>
      </c>
      <c r="I1466" s="33" t="s">
        <v>74</v>
      </c>
      <c r="J1466" s="34">
        <v>44443</v>
      </c>
      <c r="K1466" s="33"/>
      <c r="L1466" s="33"/>
      <c r="M1466" s="33"/>
      <c r="N1466" s="33"/>
      <c r="O1466" s="33"/>
      <c r="P1466" s="33"/>
      <c r="Q1466" s="33"/>
      <c r="R1466" s="33"/>
      <c r="S1466" s="33"/>
      <c r="T1466" s="33"/>
      <c r="U1466" s="33"/>
      <c r="V1466" s="33"/>
      <c r="W1466" s="33"/>
      <c r="X1466" s="33"/>
      <c r="Y1466" s="33"/>
      <c r="Z1466" s="33"/>
      <c r="AA1466" s="33"/>
      <c r="AB1466" s="33"/>
      <c r="AC1466" s="33"/>
      <c r="AD1466" s="33"/>
      <c r="AE1466" s="33"/>
      <c r="AF1466" s="33"/>
      <c r="AG1466" s="33"/>
      <c r="AH1466" s="33"/>
      <c r="AI1466" s="2"/>
      <c r="AK1466" s="3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  <c r="AY1466" s="2"/>
      <c r="AZ1466" s="2"/>
      <c r="BA1466" s="2"/>
      <c r="BB1466" s="2"/>
      <c r="BC1466" s="2"/>
      <c r="BD1466" s="2"/>
      <c r="BE1466" s="2"/>
      <c r="BF1466" s="2"/>
      <c r="BG1466" s="2"/>
      <c r="BH1466" s="2"/>
      <c r="BI1466" s="2"/>
      <c r="BJ1466" s="2"/>
      <c r="BK1466" s="48"/>
      <c r="BL1466" s="3"/>
      <c r="BM1466" s="2"/>
      <c r="BN1466" s="2"/>
      <c r="BO1466" s="2"/>
      <c r="BP1466" s="2"/>
      <c r="BQ1466" s="2"/>
      <c r="BR1466" s="2"/>
      <c r="BS1466" s="2"/>
      <c r="BT1466" s="2"/>
      <c r="BU1466" s="2"/>
      <c r="BV1466" s="2"/>
      <c r="BW1466" s="2"/>
      <c r="BX1466" s="2"/>
      <c r="BY1466" s="2"/>
      <c r="BZ1466" s="2"/>
      <c r="CA1466" s="2"/>
      <c r="CB1466" s="2"/>
      <c r="CC1466" s="2"/>
      <c r="CD1466" s="2"/>
      <c r="CE1466" s="2"/>
      <c r="CF1466" s="2"/>
      <c r="CG1466" s="2"/>
      <c r="CH1466" s="2"/>
      <c r="CI1466" s="2"/>
      <c r="CJ1466" s="2"/>
      <c r="CK1466" s="2"/>
    </row>
    <row r="1467" spans="1:89" ht="12.75" customHeight="1" x14ac:dyDescent="0.35">
      <c r="A1467" s="15">
        <f t="shared" si="98"/>
        <v>44444</v>
      </c>
      <c r="B1467" s="107">
        <v>15003483</v>
      </c>
      <c r="C1467" s="4">
        <f t="shared" si="99"/>
        <v>625145.125</v>
      </c>
      <c r="D1467">
        <f t="shared" si="100"/>
        <v>2021</v>
      </c>
      <c r="E1467">
        <f t="shared" si="101"/>
        <v>9</v>
      </c>
      <c r="F1467" s="33">
        <v>10190</v>
      </c>
      <c r="G1467" s="33" t="s">
        <v>29</v>
      </c>
      <c r="H1467" s="33">
        <v>24</v>
      </c>
      <c r="I1467" s="33" t="s">
        <v>74</v>
      </c>
      <c r="J1467" s="34">
        <v>44444</v>
      </c>
      <c r="K1467" s="33"/>
      <c r="L1467" s="33"/>
      <c r="M1467" s="33"/>
      <c r="N1467" s="33"/>
      <c r="O1467" s="33"/>
      <c r="P1467" s="33"/>
      <c r="Q1467" s="33"/>
      <c r="R1467" s="33"/>
      <c r="S1467" s="33"/>
      <c r="T1467" s="33"/>
      <c r="U1467" s="33"/>
      <c r="V1467" s="33"/>
      <c r="W1467" s="33"/>
      <c r="X1467" s="33"/>
      <c r="Y1467" s="33"/>
      <c r="Z1467" s="33"/>
      <c r="AA1467" s="33"/>
      <c r="AB1467" s="33"/>
      <c r="AC1467" s="33"/>
      <c r="AD1467" s="33"/>
      <c r="AE1467" s="33"/>
      <c r="AF1467" s="33"/>
      <c r="AG1467" s="33"/>
      <c r="AH1467" s="33"/>
      <c r="AI1467" s="2"/>
      <c r="AK1467" s="3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  <c r="AY1467" s="2"/>
      <c r="AZ1467" s="2"/>
      <c r="BA1467" s="2"/>
      <c r="BB1467" s="2"/>
      <c r="BC1467" s="2"/>
      <c r="BD1467" s="2"/>
      <c r="BE1467" s="2"/>
      <c r="BF1467" s="2"/>
      <c r="BG1467" s="2"/>
      <c r="BH1467" s="2"/>
      <c r="BI1467" s="2"/>
      <c r="BJ1467" s="2"/>
      <c r="BK1467" s="48"/>
      <c r="BL1467" s="3"/>
      <c r="BM1467" s="2"/>
      <c r="BN1467" s="2"/>
      <c r="BO1467" s="2"/>
      <c r="BP1467" s="2"/>
      <c r="BQ1467" s="2"/>
      <c r="BR1467" s="2"/>
      <c r="BS1467" s="2"/>
      <c r="BT1467" s="2"/>
      <c r="BU1467" s="2"/>
      <c r="BV1467" s="2"/>
      <c r="BW1467" s="2"/>
      <c r="BX1467" s="2"/>
      <c r="BY1467" s="2"/>
      <c r="BZ1467" s="2"/>
      <c r="CA1467" s="2"/>
      <c r="CB1467" s="2"/>
      <c r="CC1467" s="2"/>
      <c r="CD1467" s="2"/>
      <c r="CE1467" s="2"/>
      <c r="CF1467" s="2"/>
      <c r="CG1467" s="2"/>
      <c r="CH1467" s="2"/>
      <c r="CI1467" s="2"/>
      <c r="CJ1467" s="2"/>
      <c r="CK1467" s="2"/>
    </row>
    <row r="1468" spans="1:89" ht="12.75" customHeight="1" x14ac:dyDescent="0.35">
      <c r="A1468" s="15">
        <f t="shared" si="98"/>
        <v>44445</v>
      </c>
      <c r="B1468" s="107">
        <v>15295634</v>
      </c>
      <c r="C1468" s="4">
        <f t="shared" si="99"/>
        <v>637318.08333333337</v>
      </c>
      <c r="D1468">
        <f t="shared" si="100"/>
        <v>2021</v>
      </c>
      <c r="E1468">
        <f t="shared" si="101"/>
        <v>9</v>
      </c>
      <c r="F1468" s="33">
        <v>10190</v>
      </c>
      <c r="G1468" s="33" t="s">
        <v>29</v>
      </c>
      <c r="H1468" s="33">
        <v>24</v>
      </c>
      <c r="I1468" s="33" t="s">
        <v>74</v>
      </c>
      <c r="J1468" s="34">
        <v>44445</v>
      </c>
      <c r="K1468" s="33"/>
      <c r="L1468" s="33"/>
      <c r="M1468" s="33"/>
      <c r="N1468" s="33"/>
      <c r="O1468" s="33"/>
      <c r="P1468" s="33"/>
      <c r="Q1468" s="33"/>
      <c r="R1468" s="33"/>
      <c r="S1468" s="33"/>
      <c r="T1468" s="33"/>
      <c r="U1468" s="33"/>
      <c r="V1468" s="33"/>
      <c r="W1468" s="33"/>
      <c r="X1468" s="33"/>
      <c r="Y1468" s="33"/>
      <c r="Z1468" s="33"/>
      <c r="AA1468" s="33"/>
      <c r="AB1468" s="33"/>
      <c r="AC1468" s="33"/>
      <c r="AD1468" s="33"/>
      <c r="AE1468" s="33"/>
      <c r="AF1468" s="33"/>
      <c r="AG1468" s="33"/>
      <c r="AH1468" s="33"/>
      <c r="AI1468" s="2"/>
      <c r="AK1468" s="3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  <c r="AY1468" s="2"/>
      <c r="AZ1468" s="2"/>
      <c r="BA1468" s="2"/>
      <c r="BB1468" s="2"/>
      <c r="BC1468" s="2"/>
      <c r="BD1468" s="2"/>
      <c r="BE1468" s="2"/>
      <c r="BF1468" s="2"/>
      <c r="BG1468" s="2"/>
      <c r="BH1468" s="2"/>
      <c r="BI1468" s="2"/>
      <c r="BJ1468" s="2"/>
      <c r="BK1468" s="48"/>
      <c r="BL1468" s="3"/>
      <c r="BM1468" s="2"/>
      <c r="BN1468" s="2"/>
      <c r="BO1468" s="2"/>
      <c r="BP1468" s="2"/>
      <c r="BQ1468" s="2"/>
      <c r="BR1468" s="2"/>
      <c r="BS1468" s="2"/>
      <c r="BT1468" s="2"/>
      <c r="BU1468" s="2"/>
      <c r="BV1468" s="2"/>
      <c r="BW1468" s="2"/>
      <c r="BX1468" s="2"/>
      <c r="BY1468" s="2"/>
      <c r="BZ1468" s="2"/>
      <c r="CA1468" s="2"/>
      <c r="CB1468" s="2"/>
      <c r="CC1468" s="2"/>
      <c r="CD1468" s="2"/>
      <c r="CE1468" s="2"/>
      <c r="CF1468" s="2"/>
      <c r="CG1468" s="2"/>
      <c r="CH1468" s="2"/>
      <c r="CI1468" s="2"/>
      <c r="CJ1468" s="2"/>
      <c r="CK1468" s="2"/>
    </row>
    <row r="1469" spans="1:89" ht="12.75" customHeight="1" x14ac:dyDescent="0.35">
      <c r="A1469" s="15">
        <f t="shared" si="98"/>
        <v>44446</v>
      </c>
      <c r="B1469" s="107">
        <v>15761869</v>
      </c>
      <c r="C1469" s="4">
        <f t="shared" si="99"/>
        <v>656744.54166666663</v>
      </c>
      <c r="D1469">
        <f t="shared" si="100"/>
        <v>2021</v>
      </c>
      <c r="E1469">
        <f t="shared" si="101"/>
        <v>9</v>
      </c>
      <c r="F1469" s="33">
        <v>10190</v>
      </c>
      <c r="G1469" s="33" t="s">
        <v>29</v>
      </c>
      <c r="H1469" s="33">
        <v>24</v>
      </c>
      <c r="I1469" s="33" t="s">
        <v>74</v>
      </c>
      <c r="J1469" s="34">
        <v>44446</v>
      </c>
      <c r="K1469" s="33"/>
      <c r="L1469" s="33"/>
      <c r="M1469" s="33"/>
      <c r="N1469" s="33"/>
      <c r="O1469" s="33"/>
      <c r="P1469" s="33"/>
      <c r="Q1469" s="33"/>
      <c r="R1469" s="33"/>
      <c r="S1469" s="33"/>
      <c r="T1469" s="33"/>
      <c r="U1469" s="33"/>
      <c r="V1469" s="33"/>
      <c r="W1469" s="33"/>
      <c r="X1469" s="33"/>
      <c r="Y1469" s="33"/>
      <c r="Z1469" s="33"/>
      <c r="AA1469" s="33"/>
      <c r="AB1469" s="33"/>
      <c r="AC1469" s="33"/>
      <c r="AD1469" s="33"/>
      <c r="AE1469" s="33"/>
      <c r="AF1469" s="33"/>
      <c r="AG1469" s="33"/>
      <c r="AH1469" s="33"/>
      <c r="AI1469" s="2"/>
      <c r="AK1469" s="3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  <c r="AY1469" s="2"/>
      <c r="AZ1469" s="2"/>
      <c r="BA1469" s="2"/>
      <c r="BB1469" s="2"/>
      <c r="BC1469" s="2"/>
      <c r="BD1469" s="2"/>
      <c r="BE1469" s="2"/>
      <c r="BF1469" s="2"/>
      <c r="BG1469" s="2"/>
      <c r="BH1469" s="2"/>
      <c r="BI1469" s="2"/>
      <c r="BJ1469" s="2"/>
      <c r="BK1469" s="48"/>
      <c r="BL1469" s="3"/>
      <c r="BM1469" s="2"/>
      <c r="BN1469" s="2"/>
      <c r="BO1469" s="2"/>
      <c r="BP1469" s="2"/>
      <c r="BQ1469" s="2"/>
      <c r="BR1469" s="2"/>
      <c r="BS1469" s="2"/>
      <c r="BT1469" s="2"/>
      <c r="BU1469" s="2"/>
      <c r="BV1469" s="2"/>
      <c r="BW1469" s="2"/>
      <c r="BX1469" s="2"/>
      <c r="BY1469" s="2"/>
      <c r="BZ1469" s="2"/>
      <c r="CA1469" s="2"/>
      <c r="CB1469" s="2"/>
      <c r="CC1469" s="2"/>
      <c r="CD1469" s="2"/>
      <c r="CE1469" s="2"/>
      <c r="CF1469" s="2"/>
      <c r="CG1469" s="2"/>
      <c r="CH1469" s="2"/>
      <c r="CI1469" s="2"/>
      <c r="CJ1469" s="2"/>
      <c r="CK1469" s="2"/>
    </row>
    <row r="1470" spans="1:89" ht="12.75" customHeight="1" x14ac:dyDescent="0.35">
      <c r="A1470" s="15">
        <f t="shared" si="98"/>
        <v>44447</v>
      </c>
      <c r="B1470" s="107">
        <v>16222355</v>
      </c>
      <c r="C1470" s="4">
        <f t="shared" si="99"/>
        <v>675931.45833333337</v>
      </c>
      <c r="D1470">
        <f t="shared" si="100"/>
        <v>2021</v>
      </c>
      <c r="E1470">
        <f t="shared" si="101"/>
        <v>9</v>
      </c>
      <c r="F1470" s="33">
        <v>10190</v>
      </c>
      <c r="G1470" s="33" t="s">
        <v>29</v>
      </c>
      <c r="H1470" s="33">
        <v>24</v>
      </c>
      <c r="I1470" s="33" t="s">
        <v>74</v>
      </c>
      <c r="J1470" s="34">
        <v>44447</v>
      </c>
      <c r="K1470" s="33"/>
      <c r="L1470" s="33"/>
      <c r="M1470" s="33"/>
      <c r="N1470" s="33"/>
      <c r="O1470" s="33"/>
      <c r="P1470" s="33"/>
      <c r="Q1470" s="33"/>
      <c r="R1470" s="33"/>
      <c r="S1470" s="33"/>
      <c r="T1470" s="33"/>
      <c r="U1470" s="33"/>
      <c r="V1470" s="33"/>
      <c r="W1470" s="33"/>
      <c r="X1470" s="33"/>
      <c r="Y1470" s="33"/>
      <c r="Z1470" s="33"/>
      <c r="AA1470" s="33"/>
      <c r="AB1470" s="33"/>
      <c r="AC1470" s="33"/>
      <c r="AD1470" s="33"/>
      <c r="AE1470" s="33"/>
      <c r="AF1470" s="33"/>
      <c r="AG1470" s="33"/>
      <c r="AH1470" s="33"/>
      <c r="AI1470" s="2"/>
      <c r="AK1470" s="3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  <c r="AY1470" s="2"/>
      <c r="AZ1470" s="2"/>
      <c r="BA1470" s="2"/>
      <c r="BB1470" s="2"/>
      <c r="BC1470" s="2"/>
      <c r="BD1470" s="2"/>
      <c r="BE1470" s="2"/>
      <c r="BF1470" s="2"/>
      <c r="BG1470" s="2"/>
      <c r="BH1470" s="2"/>
      <c r="BI1470" s="2"/>
      <c r="BJ1470" s="2"/>
      <c r="BK1470" s="48"/>
      <c r="BL1470" s="3"/>
      <c r="BM1470" s="2"/>
      <c r="BN1470" s="2"/>
      <c r="BO1470" s="2"/>
      <c r="BP1470" s="2"/>
      <c r="BQ1470" s="2"/>
      <c r="BR1470" s="2"/>
      <c r="BS1470" s="2"/>
      <c r="BT1470" s="2"/>
      <c r="BU1470" s="2"/>
      <c r="BV1470" s="2"/>
      <c r="BW1470" s="2"/>
      <c r="BX1470" s="2"/>
      <c r="BY1470" s="2"/>
      <c r="BZ1470" s="2"/>
      <c r="CA1470" s="2"/>
      <c r="CB1470" s="2"/>
      <c r="CC1470" s="2"/>
      <c r="CD1470" s="2"/>
      <c r="CE1470" s="2"/>
      <c r="CF1470" s="2"/>
      <c r="CG1470" s="2"/>
      <c r="CH1470" s="2"/>
      <c r="CI1470" s="2"/>
      <c r="CJ1470" s="2"/>
      <c r="CK1470" s="2"/>
    </row>
    <row r="1471" spans="1:89" ht="12.75" customHeight="1" x14ac:dyDescent="0.35">
      <c r="A1471" s="15">
        <f t="shared" si="98"/>
        <v>44448</v>
      </c>
      <c r="B1471" s="107">
        <v>16166845</v>
      </c>
      <c r="C1471" s="4">
        <f t="shared" si="99"/>
        <v>673618.54166666663</v>
      </c>
      <c r="D1471">
        <f t="shared" si="100"/>
        <v>2021</v>
      </c>
      <c r="E1471">
        <f t="shared" si="101"/>
        <v>9</v>
      </c>
      <c r="F1471" s="33">
        <v>10190</v>
      </c>
      <c r="G1471" s="33" t="s">
        <v>29</v>
      </c>
      <c r="H1471" s="33">
        <v>24</v>
      </c>
      <c r="I1471" s="33" t="s">
        <v>74</v>
      </c>
      <c r="J1471" s="34">
        <v>44448</v>
      </c>
      <c r="K1471" s="33"/>
      <c r="L1471" s="33"/>
      <c r="M1471" s="33"/>
      <c r="N1471" s="33"/>
      <c r="O1471" s="33"/>
      <c r="P1471" s="33"/>
      <c r="Q1471" s="33"/>
      <c r="R1471" s="33"/>
      <c r="S1471" s="33"/>
      <c r="T1471" s="33"/>
      <c r="U1471" s="33"/>
      <c r="V1471" s="33"/>
      <c r="W1471" s="33"/>
      <c r="X1471" s="33"/>
      <c r="Y1471" s="33"/>
      <c r="Z1471" s="33"/>
      <c r="AA1471" s="33"/>
      <c r="AB1471" s="33"/>
      <c r="AC1471" s="33"/>
      <c r="AD1471" s="33"/>
      <c r="AE1471" s="33"/>
      <c r="AF1471" s="33"/>
      <c r="AG1471" s="33"/>
      <c r="AH1471" s="33"/>
      <c r="AI1471" s="2"/>
      <c r="AK1471" s="3"/>
      <c r="AL1471" s="2"/>
      <c r="AM1471" s="2"/>
      <c r="AN1471" s="2"/>
      <c r="AO1471" s="2"/>
      <c r="AP1471" s="2"/>
      <c r="AQ1471" s="2"/>
      <c r="AR1471" s="2"/>
      <c r="AS1471" s="2"/>
      <c r="AT1471" s="2"/>
      <c r="AU1471" s="2"/>
      <c r="AV1471" s="2"/>
      <c r="AW1471" s="2"/>
      <c r="AX1471" s="2"/>
      <c r="AY1471" s="2"/>
      <c r="AZ1471" s="2"/>
      <c r="BA1471" s="2"/>
      <c r="BB1471" s="2"/>
      <c r="BC1471" s="2"/>
      <c r="BD1471" s="2"/>
      <c r="BE1471" s="2"/>
      <c r="BF1471" s="2"/>
      <c r="BG1471" s="2"/>
      <c r="BH1471" s="2"/>
      <c r="BI1471" s="2"/>
      <c r="BJ1471" s="2"/>
      <c r="BK1471" s="48"/>
      <c r="BL1471" s="3"/>
      <c r="BM1471" s="2"/>
      <c r="BN1471" s="2"/>
      <c r="BO1471" s="2"/>
      <c r="BP1471" s="2"/>
      <c r="BQ1471" s="2"/>
      <c r="BR1471" s="2"/>
      <c r="BS1471" s="2"/>
      <c r="BT1471" s="2"/>
      <c r="BU1471" s="2"/>
      <c r="BV1471" s="2"/>
      <c r="BW1471" s="2"/>
      <c r="BX1471" s="2"/>
      <c r="BY1471" s="2"/>
      <c r="BZ1471" s="2"/>
      <c r="CA1471" s="2"/>
      <c r="CB1471" s="2"/>
      <c r="CC1471" s="2"/>
      <c r="CD1471" s="2"/>
      <c r="CE1471" s="2"/>
      <c r="CF1471" s="2"/>
      <c r="CG1471" s="2"/>
      <c r="CH1471" s="2"/>
      <c r="CI1471" s="2"/>
      <c r="CJ1471" s="2"/>
      <c r="CK1471" s="2"/>
    </row>
    <row r="1472" spans="1:89" ht="12.75" customHeight="1" x14ac:dyDescent="0.35">
      <c r="A1472" s="15">
        <f t="shared" si="98"/>
        <v>44449</v>
      </c>
      <c r="B1472" s="107">
        <v>15008178</v>
      </c>
      <c r="C1472" s="4">
        <f t="shared" si="99"/>
        <v>625340.75</v>
      </c>
      <c r="D1472">
        <f t="shared" si="100"/>
        <v>2021</v>
      </c>
      <c r="E1472">
        <f t="shared" si="101"/>
        <v>9</v>
      </c>
      <c r="F1472" s="33">
        <v>10190</v>
      </c>
      <c r="G1472" s="33" t="s">
        <v>29</v>
      </c>
      <c r="H1472" s="33">
        <v>24</v>
      </c>
      <c r="I1472" s="33" t="s">
        <v>74</v>
      </c>
      <c r="J1472" s="34">
        <v>44449</v>
      </c>
      <c r="K1472" s="33"/>
      <c r="L1472" s="33"/>
      <c r="M1472" s="33"/>
      <c r="N1472" s="33"/>
      <c r="O1472" s="33"/>
      <c r="P1472" s="33"/>
      <c r="Q1472" s="33"/>
      <c r="R1472" s="33"/>
      <c r="S1472" s="33"/>
      <c r="T1472" s="33"/>
      <c r="U1472" s="33"/>
      <c r="V1472" s="33"/>
      <c r="W1472" s="33"/>
      <c r="X1472" s="33"/>
      <c r="Y1472" s="33"/>
      <c r="Z1472" s="33"/>
      <c r="AA1472" s="33"/>
      <c r="AB1472" s="33"/>
      <c r="AC1472" s="33"/>
      <c r="AD1472" s="33"/>
      <c r="AE1472" s="33"/>
      <c r="AF1472" s="33"/>
      <c r="AG1472" s="33"/>
      <c r="AH1472" s="33"/>
      <c r="AI1472" s="2"/>
      <c r="AK1472" s="3"/>
      <c r="AL1472" s="2"/>
      <c r="AM1472" s="2"/>
      <c r="AN1472" s="2"/>
      <c r="AO1472" s="2"/>
      <c r="AP1472" s="2"/>
      <c r="AQ1472" s="2"/>
      <c r="AR1472" s="2"/>
      <c r="AS1472" s="2"/>
      <c r="AT1472" s="2"/>
      <c r="AU1472" s="2"/>
      <c r="AV1472" s="2"/>
      <c r="AW1472" s="2"/>
      <c r="AX1472" s="2"/>
      <c r="AY1472" s="2"/>
      <c r="AZ1472" s="2"/>
      <c r="BA1472" s="2"/>
      <c r="BB1472" s="2"/>
      <c r="BC1472" s="2"/>
      <c r="BD1472" s="2"/>
      <c r="BE1472" s="2"/>
      <c r="BF1472" s="2"/>
      <c r="BG1472" s="2"/>
      <c r="BH1472" s="2"/>
      <c r="BI1472" s="2"/>
      <c r="BJ1472" s="2"/>
      <c r="BK1472" s="48"/>
      <c r="BL1472" s="3"/>
      <c r="BM1472" s="2"/>
      <c r="BN1472" s="2"/>
      <c r="BO1472" s="2"/>
      <c r="BP1472" s="2"/>
      <c r="BQ1472" s="2"/>
      <c r="BR1472" s="2"/>
      <c r="BS1472" s="2"/>
      <c r="BT1472" s="2"/>
      <c r="BU1472" s="2"/>
      <c r="BV1472" s="2"/>
      <c r="BW1472" s="2"/>
      <c r="BX1472" s="2"/>
      <c r="BY1472" s="2"/>
      <c r="BZ1472" s="2"/>
      <c r="CA1472" s="2"/>
      <c r="CB1472" s="2"/>
      <c r="CC1472" s="2"/>
      <c r="CD1472" s="2"/>
      <c r="CE1472" s="2"/>
      <c r="CF1472" s="2"/>
      <c r="CG1472" s="2"/>
      <c r="CH1472" s="2"/>
      <c r="CI1472" s="2"/>
      <c r="CJ1472" s="2"/>
      <c r="CK1472" s="2"/>
    </row>
    <row r="1473" spans="1:89" ht="12.75" customHeight="1" x14ac:dyDescent="0.35">
      <c r="A1473" s="15">
        <f t="shared" si="98"/>
        <v>44450</v>
      </c>
      <c r="B1473" s="107">
        <v>13912543</v>
      </c>
      <c r="C1473" s="4">
        <f t="shared" si="99"/>
        <v>579689.29166666663</v>
      </c>
      <c r="D1473">
        <f t="shared" si="100"/>
        <v>2021</v>
      </c>
      <c r="E1473">
        <f t="shared" si="101"/>
        <v>9</v>
      </c>
      <c r="F1473" s="33">
        <v>10190</v>
      </c>
      <c r="G1473" s="33" t="s">
        <v>29</v>
      </c>
      <c r="H1473" s="33">
        <v>24</v>
      </c>
      <c r="I1473" s="33" t="s">
        <v>74</v>
      </c>
      <c r="J1473" s="34">
        <v>44450</v>
      </c>
      <c r="K1473" s="33"/>
      <c r="L1473" s="33"/>
      <c r="M1473" s="33"/>
      <c r="N1473" s="33"/>
      <c r="O1473" s="33"/>
      <c r="P1473" s="33"/>
      <c r="Q1473" s="33"/>
      <c r="R1473" s="33"/>
      <c r="S1473" s="33"/>
      <c r="T1473" s="33"/>
      <c r="U1473" s="33"/>
      <c r="V1473" s="33"/>
      <c r="W1473" s="33"/>
      <c r="X1473" s="33"/>
      <c r="Y1473" s="33"/>
      <c r="Z1473" s="33"/>
      <c r="AA1473" s="33"/>
      <c r="AB1473" s="33"/>
      <c r="AC1473" s="33"/>
      <c r="AD1473" s="33"/>
      <c r="AE1473" s="33"/>
      <c r="AF1473" s="33"/>
      <c r="AG1473" s="33"/>
      <c r="AH1473" s="33"/>
      <c r="AI1473" s="2"/>
      <c r="AK1473" s="3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2"/>
      <c r="AY1473" s="2"/>
      <c r="AZ1473" s="2"/>
      <c r="BA1473" s="2"/>
      <c r="BB1473" s="2"/>
      <c r="BC1473" s="2"/>
      <c r="BD1473" s="2"/>
      <c r="BE1473" s="2"/>
      <c r="BF1473" s="2"/>
      <c r="BG1473" s="2"/>
      <c r="BH1473" s="2"/>
      <c r="BI1473" s="2"/>
      <c r="BJ1473" s="2"/>
      <c r="BK1473" s="48"/>
      <c r="BL1473" s="3"/>
      <c r="BM1473" s="2"/>
      <c r="BN1473" s="2"/>
      <c r="BO1473" s="2"/>
      <c r="BP1473" s="2"/>
      <c r="BQ1473" s="2"/>
      <c r="BR1473" s="2"/>
      <c r="BS1473" s="2"/>
      <c r="BT1473" s="2"/>
      <c r="BU1473" s="2"/>
      <c r="BV1473" s="2"/>
      <c r="BW1473" s="2"/>
      <c r="BX1473" s="2"/>
      <c r="BY1473" s="2"/>
      <c r="BZ1473" s="2"/>
      <c r="CA1473" s="2"/>
      <c r="CB1473" s="2"/>
      <c r="CC1473" s="2"/>
      <c r="CD1473" s="2"/>
      <c r="CE1473" s="2"/>
      <c r="CF1473" s="2"/>
      <c r="CG1473" s="2"/>
      <c r="CH1473" s="2"/>
      <c r="CI1473" s="2"/>
      <c r="CJ1473" s="2"/>
      <c r="CK1473" s="2"/>
    </row>
    <row r="1474" spans="1:89" ht="12.75" customHeight="1" x14ac:dyDescent="0.35">
      <c r="A1474" s="15">
        <f t="shared" si="98"/>
        <v>44451</v>
      </c>
      <c r="B1474" s="107">
        <v>13632290</v>
      </c>
      <c r="C1474" s="4">
        <f t="shared" si="99"/>
        <v>568012.08333333337</v>
      </c>
      <c r="D1474">
        <f t="shared" si="100"/>
        <v>2021</v>
      </c>
      <c r="E1474">
        <f t="shared" si="101"/>
        <v>9</v>
      </c>
      <c r="F1474" s="33">
        <v>10190</v>
      </c>
      <c r="G1474" s="33" t="s">
        <v>29</v>
      </c>
      <c r="H1474" s="33">
        <v>24</v>
      </c>
      <c r="I1474" s="33" t="s">
        <v>74</v>
      </c>
      <c r="J1474" s="34">
        <v>44451</v>
      </c>
      <c r="K1474" s="33"/>
      <c r="L1474" s="33"/>
      <c r="M1474" s="33"/>
      <c r="N1474" s="33"/>
      <c r="O1474" s="33"/>
      <c r="P1474" s="33"/>
      <c r="Q1474" s="33"/>
      <c r="R1474" s="33"/>
      <c r="S1474" s="33"/>
      <c r="T1474" s="33"/>
      <c r="U1474" s="33"/>
      <c r="V1474" s="33"/>
      <c r="W1474" s="33"/>
      <c r="X1474" s="33"/>
      <c r="Y1474" s="33"/>
      <c r="Z1474" s="33"/>
      <c r="AA1474" s="33"/>
      <c r="AB1474" s="33"/>
      <c r="AC1474" s="33"/>
      <c r="AD1474" s="33"/>
      <c r="AE1474" s="33"/>
      <c r="AF1474" s="33"/>
      <c r="AG1474" s="33"/>
      <c r="AH1474" s="33"/>
      <c r="AI1474" s="2"/>
      <c r="AK1474" s="3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2"/>
      <c r="AY1474" s="2"/>
      <c r="AZ1474" s="2"/>
      <c r="BA1474" s="2"/>
      <c r="BB1474" s="2"/>
      <c r="BC1474" s="2"/>
      <c r="BD1474" s="2"/>
      <c r="BE1474" s="2"/>
      <c r="BF1474" s="2"/>
      <c r="BG1474" s="2"/>
      <c r="BH1474" s="2"/>
      <c r="BI1474" s="2"/>
      <c r="BJ1474" s="2"/>
      <c r="BK1474" s="48"/>
      <c r="BL1474" s="3"/>
      <c r="BM1474" s="2"/>
      <c r="BN1474" s="2"/>
      <c r="BO1474" s="2"/>
      <c r="BP1474" s="2"/>
      <c r="BQ1474" s="2"/>
      <c r="BR1474" s="2"/>
      <c r="BS1474" s="2"/>
      <c r="BT1474" s="2"/>
      <c r="BU1474" s="2"/>
      <c r="BV1474" s="2"/>
      <c r="BW1474" s="2"/>
      <c r="BX1474" s="2"/>
      <c r="BY1474" s="2"/>
      <c r="BZ1474" s="2"/>
      <c r="CA1474" s="2"/>
      <c r="CB1474" s="2"/>
      <c r="CC1474" s="2"/>
      <c r="CD1474" s="2"/>
      <c r="CE1474" s="2"/>
      <c r="CF1474" s="2"/>
      <c r="CG1474" s="2"/>
      <c r="CH1474" s="2"/>
      <c r="CI1474" s="2"/>
      <c r="CJ1474" s="2"/>
      <c r="CK1474" s="2"/>
    </row>
    <row r="1475" spans="1:89" ht="12.75" customHeight="1" x14ac:dyDescent="0.35">
      <c r="A1475" s="15">
        <f t="shared" si="98"/>
        <v>44452</v>
      </c>
      <c r="B1475" s="107">
        <v>14258474</v>
      </c>
      <c r="C1475" s="4">
        <f t="shared" si="99"/>
        <v>594103.08333333337</v>
      </c>
      <c r="D1475">
        <f t="shared" si="100"/>
        <v>2021</v>
      </c>
      <c r="E1475">
        <f t="shared" si="101"/>
        <v>9</v>
      </c>
      <c r="F1475" s="33">
        <v>10190</v>
      </c>
      <c r="G1475" s="33" t="s">
        <v>29</v>
      </c>
      <c r="H1475" s="33">
        <v>24</v>
      </c>
      <c r="I1475" s="33" t="s">
        <v>74</v>
      </c>
      <c r="J1475" s="34">
        <v>44452</v>
      </c>
      <c r="K1475" s="33"/>
      <c r="L1475" s="33"/>
      <c r="M1475" s="33"/>
      <c r="N1475" s="33"/>
      <c r="O1475" s="33"/>
      <c r="P1475" s="33"/>
      <c r="Q1475" s="33"/>
      <c r="R1475" s="33"/>
      <c r="S1475" s="33"/>
      <c r="T1475" s="33"/>
      <c r="U1475" s="33"/>
      <c r="V1475" s="33"/>
      <c r="W1475" s="33"/>
      <c r="X1475" s="33"/>
      <c r="Y1475" s="33"/>
      <c r="Z1475" s="33"/>
      <c r="AA1475" s="33"/>
      <c r="AB1475" s="33"/>
      <c r="AC1475" s="33"/>
      <c r="AD1475" s="33"/>
      <c r="AE1475" s="33"/>
      <c r="AF1475" s="33"/>
      <c r="AG1475" s="33"/>
      <c r="AH1475" s="33"/>
      <c r="AI1475" s="2"/>
      <c r="AK1475" s="3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  <c r="AY1475" s="2"/>
      <c r="AZ1475" s="2"/>
      <c r="BA1475" s="2"/>
      <c r="BB1475" s="2"/>
      <c r="BC1475" s="2"/>
      <c r="BD1475" s="2"/>
      <c r="BE1475" s="2"/>
      <c r="BF1475" s="2"/>
      <c r="BG1475" s="2"/>
      <c r="BH1475" s="2"/>
      <c r="BI1475" s="2"/>
      <c r="BJ1475" s="2"/>
      <c r="BK1475" s="48"/>
      <c r="BL1475" s="3"/>
      <c r="BM1475" s="2"/>
      <c r="BN1475" s="2"/>
      <c r="BO1475" s="2"/>
      <c r="BP1475" s="2"/>
      <c r="BQ1475" s="2"/>
      <c r="BR1475" s="2"/>
      <c r="BS1475" s="2"/>
      <c r="BT1475" s="2"/>
      <c r="BU1475" s="2"/>
      <c r="BV1475" s="2"/>
      <c r="BW1475" s="2"/>
      <c r="BX1475" s="2"/>
      <c r="BY1475" s="2"/>
      <c r="BZ1475" s="2"/>
      <c r="CA1475" s="2"/>
      <c r="CB1475" s="2"/>
      <c r="CC1475" s="2"/>
      <c r="CD1475" s="2"/>
      <c r="CE1475" s="2"/>
      <c r="CF1475" s="2"/>
      <c r="CG1475" s="2"/>
      <c r="CH1475" s="2"/>
      <c r="CI1475" s="2"/>
      <c r="CJ1475" s="2"/>
      <c r="CK1475" s="2"/>
    </row>
    <row r="1476" spans="1:89" ht="12.75" customHeight="1" x14ac:dyDescent="0.35">
      <c r="A1476" s="15">
        <f t="shared" si="98"/>
        <v>44453</v>
      </c>
      <c r="B1476" s="107">
        <v>14563181</v>
      </c>
      <c r="C1476" s="4">
        <f t="shared" si="99"/>
        <v>606799.20833333337</v>
      </c>
      <c r="D1476">
        <f t="shared" si="100"/>
        <v>2021</v>
      </c>
      <c r="E1476">
        <f t="shared" si="101"/>
        <v>9</v>
      </c>
      <c r="F1476" s="33">
        <v>10190</v>
      </c>
      <c r="G1476" s="33" t="s">
        <v>29</v>
      </c>
      <c r="H1476" s="33">
        <v>24</v>
      </c>
      <c r="I1476" s="33" t="s">
        <v>74</v>
      </c>
      <c r="J1476" s="34">
        <v>44453</v>
      </c>
      <c r="K1476" s="33"/>
      <c r="L1476" s="33"/>
      <c r="M1476" s="33"/>
      <c r="N1476" s="33"/>
      <c r="O1476" s="33"/>
      <c r="P1476" s="33"/>
      <c r="Q1476" s="33"/>
      <c r="R1476" s="33"/>
      <c r="S1476" s="33"/>
      <c r="T1476" s="33"/>
      <c r="U1476" s="33"/>
      <c r="V1476" s="33"/>
      <c r="W1476" s="33"/>
      <c r="X1476" s="33"/>
      <c r="Y1476" s="33"/>
      <c r="Z1476" s="33"/>
      <c r="AA1476" s="33"/>
      <c r="AB1476" s="33"/>
      <c r="AC1476" s="33"/>
      <c r="AD1476" s="33"/>
      <c r="AE1476" s="33"/>
      <c r="AF1476" s="33"/>
      <c r="AG1476" s="33"/>
      <c r="AH1476" s="33"/>
      <c r="AI1476" s="2"/>
      <c r="AK1476" s="3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  <c r="AY1476" s="2"/>
      <c r="AZ1476" s="2"/>
      <c r="BA1476" s="2"/>
      <c r="BB1476" s="2"/>
      <c r="BC1476" s="2"/>
      <c r="BD1476" s="2"/>
      <c r="BE1476" s="2"/>
      <c r="BF1476" s="2"/>
      <c r="BG1476" s="2"/>
      <c r="BH1476" s="2"/>
      <c r="BI1476" s="2"/>
      <c r="BJ1476" s="2"/>
      <c r="BK1476" s="48"/>
      <c r="BL1476" s="3"/>
      <c r="BM1476" s="2"/>
      <c r="BN1476" s="2"/>
      <c r="BO1476" s="2"/>
      <c r="BP1476" s="2"/>
      <c r="BQ1476" s="2"/>
      <c r="BR1476" s="2"/>
      <c r="BS1476" s="2"/>
      <c r="BT1476" s="2"/>
      <c r="BU1476" s="2"/>
      <c r="BV1476" s="2"/>
      <c r="BW1476" s="2"/>
      <c r="BX1476" s="2"/>
      <c r="BY1476" s="2"/>
      <c r="BZ1476" s="2"/>
      <c r="CA1476" s="2"/>
      <c r="CB1476" s="2"/>
      <c r="CC1476" s="2"/>
      <c r="CD1476" s="2"/>
      <c r="CE1476" s="2"/>
      <c r="CF1476" s="2"/>
      <c r="CG1476" s="2"/>
      <c r="CH1476" s="2"/>
      <c r="CI1476" s="2"/>
      <c r="CJ1476" s="2"/>
      <c r="CK1476" s="2"/>
    </row>
    <row r="1477" spans="1:89" ht="12.75" customHeight="1" x14ac:dyDescent="0.35">
      <c r="A1477" s="15">
        <f t="shared" si="98"/>
        <v>44454</v>
      </c>
      <c r="B1477" s="107">
        <v>14679365</v>
      </c>
      <c r="C1477" s="4">
        <f t="shared" si="99"/>
        <v>611640.20833333337</v>
      </c>
      <c r="D1477">
        <f t="shared" si="100"/>
        <v>2021</v>
      </c>
      <c r="E1477">
        <f t="shared" si="101"/>
        <v>9</v>
      </c>
      <c r="F1477" s="33">
        <v>10190</v>
      </c>
      <c r="G1477" s="33" t="s">
        <v>29</v>
      </c>
      <c r="H1477" s="33">
        <v>24</v>
      </c>
      <c r="I1477" s="33" t="s">
        <v>74</v>
      </c>
      <c r="J1477" s="34">
        <v>44454</v>
      </c>
      <c r="K1477" s="33"/>
      <c r="L1477" s="33"/>
      <c r="M1477" s="33"/>
      <c r="N1477" s="33"/>
      <c r="O1477" s="33"/>
      <c r="P1477" s="33"/>
      <c r="Q1477" s="33"/>
      <c r="R1477" s="33"/>
      <c r="S1477" s="33"/>
      <c r="T1477" s="33"/>
      <c r="U1477" s="33"/>
      <c r="V1477" s="33"/>
      <c r="W1477" s="33"/>
      <c r="X1477" s="33"/>
      <c r="Y1477" s="33"/>
      <c r="Z1477" s="33"/>
      <c r="AA1477" s="33"/>
      <c r="AB1477" s="33"/>
      <c r="AC1477" s="33"/>
      <c r="AD1477" s="33"/>
      <c r="AE1477" s="33"/>
      <c r="AF1477" s="33"/>
      <c r="AG1477" s="33"/>
      <c r="AH1477" s="33"/>
      <c r="AI1477" s="2"/>
      <c r="AK1477" s="3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  <c r="AY1477" s="2"/>
      <c r="AZ1477" s="2"/>
      <c r="BA1477" s="2"/>
      <c r="BB1477" s="2"/>
      <c r="BC1477" s="2"/>
      <c r="BD1477" s="2"/>
      <c r="BE1477" s="2"/>
      <c r="BF1477" s="2"/>
      <c r="BG1477" s="2"/>
      <c r="BH1477" s="2"/>
      <c r="BI1477" s="2"/>
      <c r="BJ1477" s="2"/>
      <c r="BK1477" s="48"/>
      <c r="BL1477" s="3"/>
      <c r="BM1477" s="2"/>
      <c r="BN1477" s="2"/>
      <c r="BO1477" s="2"/>
      <c r="BP1477" s="2"/>
      <c r="BQ1477" s="2"/>
      <c r="BR1477" s="2"/>
      <c r="BS1477" s="2"/>
      <c r="BT1477" s="2"/>
      <c r="BU1477" s="2"/>
      <c r="BV1477" s="2"/>
      <c r="BW1477" s="2"/>
      <c r="BX1477" s="2"/>
      <c r="BY1477" s="2"/>
      <c r="BZ1477" s="2"/>
      <c r="CA1477" s="2"/>
      <c r="CB1477" s="2"/>
      <c r="CC1477" s="2"/>
      <c r="CD1477" s="2"/>
      <c r="CE1477" s="2"/>
      <c r="CF1477" s="2"/>
      <c r="CG1477" s="2"/>
      <c r="CH1477" s="2"/>
      <c r="CI1477" s="2"/>
      <c r="CJ1477" s="2"/>
      <c r="CK1477" s="2"/>
    </row>
    <row r="1478" spans="1:89" ht="12.75" customHeight="1" x14ac:dyDescent="0.35">
      <c r="A1478" s="15">
        <f t="shared" si="98"/>
        <v>44455</v>
      </c>
      <c r="B1478" s="107">
        <v>14682747</v>
      </c>
      <c r="C1478" s="4">
        <f t="shared" si="99"/>
        <v>611781.125</v>
      </c>
      <c r="D1478">
        <f t="shared" si="100"/>
        <v>2021</v>
      </c>
      <c r="E1478">
        <f t="shared" si="101"/>
        <v>9</v>
      </c>
      <c r="F1478" s="33">
        <v>10190</v>
      </c>
      <c r="G1478" s="33" t="s">
        <v>29</v>
      </c>
      <c r="H1478" s="33">
        <v>24</v>
      </c>
      <c r="I1478" s="33" t="s">
        <v>74</v>
      </c>
      <c r="J1478" s="34">
        <v>44455</v>
      </c>
      <c r="K1478" s="33"/>
      <c r="L1478" s="33"/>
      <c r="M1478" s="33"/>
      <c r="N1478" s="33"/>
      <c r="O1478" s="33"/>
      <c r="P1478" s="33"/>
      <c r="Q1478" s="33"/>
      <c r="R1478" s="33"/>
      <c r="S1478" s="33"/>
      <c r="T1478" s="33"/>
      <c r="U1478" s="33"/>
      <c r="V1478" s="33"/>
      <c r="W1478" s="33"/>
      <c r="X1478" s="33"/>
      <c r="Y1478" s="33"/>
      <c r="Z1478" s="33"/>
      <c r="AA1478" s="33"/>
      <c r="AB1478" s="33"/>
      <c r="AC1478" s="33"/>
      <c r="AD1478" s="33"/>
      <c r="AE1478" s="33"/>
      <c r="AF1478" s="33"/>
      <c r="AG1478" s="33"/>
      <c r="AH1478" s="33"/>
      <c r="AI1478" s="2"/>
      <c r="AK1478" s="3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  <c r="AY1478" s="2"/>
      <c r="AZ1478" s="2"/>
      <c r="BA1478" s="2"/>
      <c r="BB1478" s="2"/>
      <c r="BC1478" s="2"/>
      <c r="BD1478" s="2"/>
      <c r="BE1478" s="2"/>
      <c r="BF1478" s="2"/>
      <c r="BG1478" s="2"/>
      <c r="BH1478" s="2"/>
      <c r="BI1478" s="2"/>
      <c r="BJ1478" s="2"/>
      <c r="BK1478" s="48"/>
      <c r="BL1478" s="3"/>
      <c r="BM1478" s="2"/>
      <c r="BN1478" s="2"/>
      <c r="BO1478" s="2"/>
      <c r="BP1478" s="2"/>
      <c r="BQ1478" s="2"/>
      <c r="BR1478" s="2"/>
      <c r="BS1478" s="2"/>
      <c r="BT1478" s="2"/>
      <c r="BU1478" s="2"/>
      <c r="BV1478" s="2"/>
      <c r="BW1478" s="2"/>
      <c r="BX1478" s="2"/>
      <c r="BY1478" s="2"/>
      <c r="BZ1478" s="2"/>
      <c r="CA1478" s="2"/>
      <c r="CB1478" s="2"/>
      <c r="CC1478" s="2"/>
      <c r="CD1478" s="2"/>
      <c r="CE1478" s="2"/>
      <c r="CF1478" s="2"/>
      <c r="CG1478" s="2"/>
      <c r="CH1478" s="2"/>
      <c r="CI1478" s="2"/>
      <c r="CJ1478" s="2"/>
      <c r="CK1478" s="2"/>
    </row>
    <row r="1479" spans="1:89" ht="12.75" customHeight="1" x14ac:dyDescent="0.35">
      <c r="A1479" s="15">
        <f t="shared" si="98"/>
        <v>44456</v>
      </c>
      <c r="B1479" s="107">
        <v>14128388</v>
      </c>
      <c r="C1479" s="4">
        <f t="shared" si="99"/>
        <v>588682.83333333337</v>
      </c>
      <c r="D1479">
        <f t="shared" si="100"/>
        <v>2021</v>
      </c>
      <c r="E1479">
        <f t="shared" si="101"/>
        <v>9</v>
      </c>
      <c r="F1479" s="33">
        <v>10190</v>
      </c>
      <c r="G1479" s="33" t="s">
        <v>29</v>
      </c>
      <c r="H1479" s="33">
        <v>24</v>
      </c>
      <c r="I1479" s="33" t="s">
        <v>74</v>
      </c>
      <c r="J1479" s="34">
        <v>44456</v>
      </c>
      <c r="K1479" s="33"/>
      <c r="L1479" s="33"/>
      <c r="M1479" s="33"/>
      <c r="N1479" s="33"/>
      <c r="O1479" s="33"/>
      <c r="P1479" s="33"/>
      <c r="Q1479" s="33"/>
      <c r="R1479" s="33"/>
      <c r="S1479" s="33"/>
      <c r="T1479" s="33"/>
      <c r="U1479" s="33"/>
      <c r="V1479" s="33"/>
      <c r="W1479" s="33"/>
      <c r="X1479" s="33"/>
      <c r="Y1479" s="33"/>
      <c r="Z1479" s="33"/>
      <c r="AA1479" s="33"/>
      <c r="AB1479" s="33"/>
      <c r="AC1479" s="33"/>
      <c r="AD1479" s="33"/>
      <c r="AE1479" s="33"/>
      <c r="AF1479" s="33"/>
      <c r="AG1479" s="33"/>
      <c r="AH1479" s="33"/>
      <c r="AI1479" s="2"/>
      <c r="AK1479" s="3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  <c r="AY1479" s="2"/>
      <c r="AZ1479" s="2"/>
      <c r="BA1479" s="2"/>
      <c r="BB1479" s="2"/>
      <c r="BC1479" s="2"/>
      <c r="BD1479" s="2"/>
      <c r="BE1479" s="2"/>
      <c r="BF1479" s="2"/>
      <c r="BG1479" s="2"/>
      <c r="BH1479" s="2"/>
      <c r="BI1479" s="2"/>
      <c r="BJ1479" s="2"/>
      <c r="BK1479" s="48"/>
      <c r="BL1479" s="3"/>
      <c r="BM1479" s="2"/>
      <c r="BN1479" s="2"/>
      <c r="BO1479" s="2"/>
      <c r="BP1479" s="2"/>
      <c r="BQ1479" s="2"/>
      <c r="BR1479" s="2"/>
      <c r="BS1479" s="2"/>
      <c r="BT1479" s="2"/>
      <c r="BU1479" s="2"/>
      <c r="BV1479" s="2"/>
      <c r="BW1479" s="2"/>
      <c r="BX1479" s="2"/>
      <c r="BY1479" s="2"/>
      <c r="BZ1479" s="2"/>
      <c r="CA1479" s="2"/>
      <c r="CB1479" s="2"/>
      <c r="CC1479" s="2"/>
      <c r="CD1479" s="2"/>
      <c r="CE1479" s="2"/>
      <c r="CF1479" s="2"/>
      <c r="CG1479" s="2"/>
      <c r="CH1479" s="2"/>
      <c r="CI1479" s="2"/>
      <c r="CJ1479" s="2"/>
      <c r="CK1479" s="2"/>
    </row>
    <row r="1480" spans="1:89" ht="12.75" customHeight="1" x14ac:dyDescent="0.35">
      <c r="A1480" s="15">
        <f t="shared" si="98"/>
        <v>44457</v>
      </c>
      <c r="B1480" s="107">
        <v>13420123</v>
      </c>
      <c r="C1480" s="4">
        <f t="shared" si="99"/>
        <v>559171.79166666663</v>
      </c>
      <c r="D1480">
        <f t="shared" si="100"/>
        <v>2021</v>
      </c>
      <c r="E1480">
        <f t="shared" si="101"/>
        <v>9</v>
      </c>
      <c r="F1480" s="33">
        <v>10190</v>
      </c>
      <c r="G1480" s="33" t="s">
        <v>29</v>
      </c>
      <c r="H1480" s="33">
        <v>24</v>
      </c>
      <c r="I1480" s="33" t="s">
        <v>74</v>
      </c>
      <c r="J1480" s="34">
        <v>44457</v>
      </c>
      <c r="K1480" s="33"/>
      <c r="L1480" s="33"/>
      <c r="M1480" s="33"/>
      <c r="N1480" s="33"/>
      <c r="O1480" s="33"/>
      <c r="P1480" s="33"/>
      <c r="Q1480" s="33"/>
      <c r="R1480" s="33"/>
      <c r="S1480" s="33"/>
      <c r="T1480" s="33"/>
      <c r="U1480" s="33"/>
      <c r="V1480" s="33"/>
      <c r="W1480" s="33"/>
      <c r="X1480" s="33"/>
      <c r="Y1480" s="33"/>
      <c r="Z1480" s="33"/>
      <c r="AA1480" s="33"/>
      <c r="AB1480" s="33"/>
      <c r="AC1480" s="33"/>
      <c r="AD1480" s="33"/>
      <c r="AE1480" s="33"/>
      <c r="AF1480" s="33"/>
      <c r="AG1480" s="33"/>
      <c r="AH1480" s="33"/>
      <c r="AI1480" s="2"/>
      <c r="AK1480" s="3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  <c r="AY1480" s="2"/>
      <c r="AZ1480" s="2"/>
      <c r="BA1480" s="2"/>
      <c r="BB1480" s="2"/>
      <c r="BC1480" s="2"/>
      <c r="BD1480" s="2"/>
      <c r="BE1480" s="2"/>
      <c r="BF1480" s="2"/>
      <c r="BG1480" s="2"/>
      <c r="BH1480" s="2"/>
      <c r="BI1480" s="2"/>
      <c r="BJ1480" s="2"/>
      <c r="BK1480" s="48"/>
      <c r="BL1480" s="3"/>
      <c r="BM1480" s="2"/>
      <c r="BN1480" s="2"/>
      <c r="BO1480" s="2"/>
      <c r="BP1480" s="2"/>
      <c r="BQ1480" s="2"/>
      <c r="BR1480" s="2"/>
      <c r="BS1480" s="2"/>
      <c r="BT1480" s="2"/>
      <c r="BU1480" s="2"/>
      <c r="BV1480" s="2"/>
      <c r="BW1480" s="2"/>
      <c r="BX1480" s="2"/>
      <c r="BY1480" s="2"/>
      <c r="BZ1480" s="2"/>
      <c r="CA1480" s="2"/>
      <c r="CB1480" s="2"/>
      <c r="CC1480" s="2"/>
      <c r="CD1480" s="2"/>
      <c r="CE1480" s="2"/>
      <c r="CF1480" s="2"/>
      <c r="CG1480" s="2"/>
      <c r="CH1480" s="2"/>
      <c r="CI1480" s="2"/>
      <c r="CJ1480" s="2"/>
      <c r="CK1480" s="2"/>
    </row>
    <row r="1481" spans="1:89" ht="12.75" customHeight="1" x14ac:dyDescent="0.35">
      <c r="A1481" s="15">
        <f t="shared" si="98"/>
        <v>44458</v>
      </c>
      <c r="B1481" s="107">
        <v>13176872</v>
      </c>
      <c r="C1481" s="4">
        <f t="shared" si="99"/>
        <v>549036.33333333337</v>
      </c>
      <c r="D1481">
        <f t="shared" si="100"/>
        <v>2021</v>
      </c>
      <c r="E1481">
        <f t="shared" si="101"/>
        <v>9</v>
      </c>
      <c r="F1481" s="33">
        <v>10190</v>
      </c>
      <c r="G1481" s="33" t="s">
        <v>29</v>
      </c>
      <c r="H1481" s="33">
        <v>24</v>
      </c>
      <c r="I1481" s="33" t="s">
        <v>74</v>
      </c>
      <c r="J1481" s="34">
        <v>44458</v>
      </c>
      <c r="K1481" s="33"/>
      <c r="L1481" s="33"/>
      <c r="M1481" s="33"/>
      <c r="N1481" s="33"/>
      <c r="O1481" s="33"/>
      <c r="P1481" s="33"/>
      <c r="Q1481" s="33"/>
      <c r="R1481" s="33"/>
      <c r="S1481" s="33"/>
      <c r="T1481" s="33"/>
      <c r="U1481" s="33"/>
      <c r="V1481" s="33"/>
      <c r="W1481" s="33"/>
      <c r="X1481" s="33"/>
      <c r="Y1481" s="33"/>
      <c r="Z1481" s="33"/>
      <c r="AA1481" s="33"/>
      <c r="AB1481" s="33"/>
      <c r="AC1481" s="33"/>
      <c r="AD1481" s="33"/>
      <c r="AE1481" s="33"/>
      <c r="AF1481" s="33"/>
      <c r="AG1481" s="33"/>
      <c r="AH1481" s="33"/>
      <c r="AI1481" s="2"/>
      <c r="AK1481" s="3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  <c r="AY1481" s="2"/>
      <c r="AZ1481" s="2"/>
      <c r="BA1481" s="2"/>
      <c r="BB1481" s="2"/>
      <c r="BC1481" s="2"/>
      <c r="BD1481" s="2"/>
      <c r="BE1481" s="2"/>
      <c r="BF1481" s="2"/>
      <c r="BG1481" s="2"/>
      <c r="BH1481" s="2"/>
      <c r="BI1481" s="2"/>
      <c r="BJ1481" s="2"/>
      <c r="BK1481" s="48"/>
      <c r="BL1481" s="3"/>
      <c r="BM1481" s="2"/>
      <c r="BN1481" s="2"/>
      <c r="BO1481" s="2"/>
      <c r="BP1481" s="2"/>
      <c r="BQ1481" s="2"/>
      <c r="BR1481" s="2"/>
      <c r="BS1481" s="2"/>
      <c r="BT1481" s="2"/>
      <c r="BU1481" s="2"/>
      <c r="BV1481" s="2"/>
      <c r="BW1481" s="2"/>
      <c r="BX1481" s="2"/>
      <c r="BY1481" s="2"/>
      <c r="BZ1481" s="2"/>
      <c r="CA1481" s="2"/>
      <c r="CB1481" s="2"/>
      <c r="CC1481" s="2"/>
      <c r="CD1481" s="2"/>
      <c r="CE1481" s="2"/>
      <c r="CF1481" s="2"/>
      <c r="CG1481" s="2"/>
      <c r="CH1481" s="2"/>
      <c r="CI1481" s="2"/>
      <c r="CJ1481" s="2"/>
      <c r="CK1481" s="2"/>
    </row>
    <row r="1482" spans="1:89" ht="12.75" customHeight="1" x14ac:dyDescent="0.35">
      <c r="A1482" s="15">
        <f t="shared" si="98"/>
        <v>44459</v>
      </c>
      <c r="B1482" s="107">
        <v>13671641</v>
      </c>
      <c r="C1482" s="4">
        <f t="shared" si="99"/>
        <v>569651.70833333337</v>
      </c>
      <c r="D1482">
        <f t="shared" si="100"/>
        <v>2021</v>
      </c>
      <c r="E1482">
        <f t="shared" si="101"/>
        <v>9</v>
      </c>
      <c r="F1482" s="33">
        <v>10190</v>
      </c>
      <c r="G1482" s="33" t="s">
        <v>29</v>
      </c>
      <c r="H1482" s="33">
        <v>24</v>
      </c>
      <c r="I1482" s="33" t="s">
        <v>74</v>
      </c>
      <c r="J1482" s="34">
        <v>44459</v>
      </c>
      <c r="K1482" s="33"/>
      <c r="L1482" s="33"/>
      <c r="M1482" s="33"/>
      <c r="N1482" s="33"/>
      <c r="O1482" s="33"/>
      <c r="P1482" s="33"/>
      <c r="Q1482" s="33"/>
      <c r="R1482" s="33"/>
      <c r="S1482" s="33"/>
      <c r="T1482" s="33"/>
      <c r="U1482" s="33"/>
      <c r="V1482" s="33"/>
      <c r="W1482" s="33"/>
      <c r="X1482" s="33"/>
      <c r="Y1482" s="33"/>
      <c r="Z1482" s="33"/>
      <c r="AA1482" s="33"/>
      <c r="AB1482" s="33"/>
      <c r="AC1482" s="33"/>
      <c r="AD1482" s="33"/>
      <c r="AE1482" s="33"/>
      <c r="AF1482" s="33"/>
      <c r="AG1482" s="33"/>
      <c r="AH1482" s="33"/>
      <c r="AI1482" s="2"/>
      <c r="AK1482" s="3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  <c r="AY1482" s="2"/>
      <c r="AZ1482" s="2"/>
      <c r="BA1482" s="2"/>
      <c r="BB1482" s="2"/>
      <c r="BC1482" s="2"/>
      <c r="BD1482" s="2"/>
      <c r="BE1482" s="2"/>
      <c r="BF1482" s="2"/>
      <c r="BG1482" s="2"/>
      <c r="BH1482" s="2"/>
      <c r="BI1482" s="2"/>
      <c r="BJ1482" s="2"/>
      <c r="BK1482" s="48"/>
      <c r="BL1482" s="3"/>
      <c r="BM1482" s="2"/>
      <c r="BN1482" s="2"/>
      <c r="BO1482" s="2"/>
      <c r="BP1482" s="2"/>
      <c r="BQ1482" s="2"/>
      <c r="BR1482" s="2"/>
      <c r="BS1482" s="2"/>
      <c r="BT1482" s="2"/>
      <c r="BU1482" s="2"/>
      <c r="BV1482" s="2"/>
      <c r="BW1482" s="2"/>
      <c r="BX1482" s="2"/>
      <c r="BY1482" s="2"/>
      <c r="BZ1482" s="2"/>
      <c r="CA1482" s="2"/>
      <c r="CB1482" s="2"/>
      <c r="CC1482" s="2"/>
      <c r="CD1482" s="2"/>
      <c r="CE1482" s="2"/>
      <c r="CF1482" s="2"/>
      <c r="CG1482" s="2"/>
      <c r="CH1482" s="2"/>
      <c r="CI1482" s="2"/>
      <c r="CJ1482" s="2"/>
      <c r="CK1482" s="2"/>
    </row>
    <row r="1483" spans="1:89" ht="12.75" customHeight="1" x14ac:dyDescent="0.35">
      <c r="A1483" s="15">
        <f t="shared" si="98"/>
        <v>44460</v>
      </c>
      <c r="B1483" s="107">
        <v>14438163</v>
      </c>
      <c r="C1483" s="4">
        <f t="shared" si="99"/>
        <v>601590.125</v>
      </c>
      <c r="D1483">
        <f t="shared" si="100"/>
        <v>2021</v>
      </c>
      <c r="E1483">
        <f t="shared" si="101"/>
        <v>9</v>
      </c>
      <c r="F1483" s="33">
        <v>10190</v>
      </c>
      <c r="G1483" s="33" t="s">
        <v>29</v>
      </c>
      <c r="H1483" s="33">
        <v>24</v>
      </c>
      <c r="I1483" s="33" t="s">
        <v>74</v>
      </c>
      <c r="J1483" s="34">
        <v>44460</v>
      </c>
      <c r="K1483" s="33"/>
      <c r="L1483" s="33"/>
      <c r="M1483" s="33"/>
      <c r="N1483" s="33"/>
      <c r="O1483" s="33"/>
      <c r="P1483" s="33"/>
      <c r="Q1483" s="33"/>
      <c r="R1483" s="33"/>
      <c r="S1483" s="33"/>
      <c r="T1483" s="33"/>
      <c r="U1483" s="33"/>
      <c r="V1483" s="33"/>
      <c r="W1483" s="33"/>
      <c r="X1483" s="33"/>
      <c r="Y1483" s="33"/>
      <c r="Z1483" s="33"/>
      <c r="AA1483" s="33"/>
      <c r="AB1483" s="33"/>
      <c r="AC1483" s="33"/>
      <c r="AD1483" s="33"/>
      <c r="AE1483" s="33"/>
      <c r="AF1483" s="33"/>
      <c r="AG1483" s="33"/>
      <c r="AH1483" s="33"/>
      <c r="AI1483" s="2"/>
      <c r="AK1483" s="3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  <c r="AY1483" s="2"/>
      <c r="AZ1483" s="2"/>
      <c r="BA1483" s="2"/>
      <c r="BB1483" s="2"/>
      <c r="BC1483" s="2"/>
      <c r="BD1483" s="2"/>
      <c r="BE1483" s="2"/>
      <c r="BF1483" s="2"/>
      <c r="BG1483" s="2"/>
      <c r="BH1483" s="2"/>
      <c r="BI1483" s="2"/>
      <c r="BJ1483" s="2"/>
      <c r="BK1483" s="48"/>
      <c r="BL1483" s="3"/>
      <c r="BM1483" s="2"/>
      <c r="BN1483" s="2"/>
      <c r="BO1483" s="2"/>
      <c r="BP1483" s="2"/>
      <c r="BQ1483" s="2"/>
      <c r="BR1483" s="2"/>
      <c r="BS1483" s="2"/>
      <c r="BT1483" s="2"/>
      <c r="BU1483" s="2"/>
      <c r="BV1483" s="2"/>
      <c r="BW1483" s="2"/>
      <c r="BX1483" s="2"/>
      <c r="BY1483" s="2"/>
      <c r="BZ1483" s="2"/>
      <c r="CA1483" s="2"/>
      <c r="CB1483" s="2"/>
      <c r="CC1483" s="2"/>
      <c r="CD1483" s="2"/>
      <c r="CE1483" s="2"/>
      <c r="CF1483" s="2"/>
      <c r="CG1483" s="2"/>
      <c r="CH1483" s="2"/>
      <c r="CI1483" s="2"/>
      <c r="CJ1483" s="2"/>
      <c r="CK1483" s="2"/>
    </row>
    <row r="1484" spans="1:89" ht="12.75" customHeight="1" x14ac:dyDescent="0.35">
      <c r="A1484" s="15">
        <f t="shared" si="98"/>
        <v>44461</v>
      </c>
      <c r="B1484" s="107">
        <v>14701562</v>
      </c>
      <c r="C1484" s="4">
        <f t="shared" si="99"/>
        <v>612565.08333333337</v>
      </c>
      <c r="D1484">
        <f t="shared" si="100"/>
        <v>2021</v>
      </c>
      <c r="E1484">
        <f t="shared" si="101"/>
        <v>9</v>
      </c>
      <c r="F1484" s="33">
        <v>10190</v>
      </c>
      <c r="G1484" s="33" t="s">
        <v>29</v>
      </c>
      <c r="H1484" s="33">
        <v>24</v>
      </c>
      <c r="I1484" s="33" t="s">
        <v>74</v>
      </c>
      <c r="J1484" s="34">
        <v>44461</v>
      </c>
      <c r="K1484" s="33"/>
      <c r="L1484" s="33"/>
      <c r="M1484" s="33"/>
      <c r="N1484" s="33"/>
      <c r="O1484" s="33"/>
      <c r="P1484" s="33"/>
      <c r="Q1484" s="33"/>
      <c r="R1484" s="33"/>
      <c r="S1484" s="33"/>
      <c r="T1484" s="33"/>
      <c r="U1484" s="33"/>
      <c r="V1484" s="33"/>
      <c r="W1484" s="33"/>
      <c r="X1484" s="33"/>
      <c r="Y1484" s="33"/>
      <c r="Z1484" s="33"/>
      <c r="AA1484" s="33"/>
      <c r="AB1484" s="33"/>
      <c r="AC1484" s="33"/>
      <c r="AD1484" s="33"/>
      <c r="AE1484" s="33"/>
      <c r="AF1484" s="33"/>
      <c r="AG1484" s="33"/>
      <c r="AH1484" s="33"/>
      <c r="AI1484" s="2"/>
      <c r="AK1484" s="3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  <c r="AY1484" s="2"/>
      <c r="AZ1484" s="2"/>
      <c r="BA1484" s="2"/>
      <c r="BB1484" s="2"/>
      <c r="BC1484" s="2"/>
      <c r="BD1484" s="2"/>
      <c r="BE1484" s="2"/>
      <c r="BF1484" s="2"/>
      <c r="BG1484" s="2"/>
      <c r="BH1484" s="2"/>
      <c r="BI1484" s="2"/>
      <c r="BJ1484" s="2"/>
      <c r="BK1484" s="48"/>
      <c r="BL1484" s="3"/>
      <c r="BM1484" s="2"/>
      <c r="BN1484" s="2"/>
      <c r="BO1484" s="2"/>
      <c r="BP1484" s="2"/>
      <c r="BQ1484" s="2"/>
      <c r="BR1484" s="2"/>
      <c r="BS1484" s="2"/>
      <c r="BT1484" s="2"/>
      <c r="BU1484" s="2"/>
      <c r="BV1484" s="2"/>
      <c r="BW1484" s="2"/>
      <c r="BX1484" s="2"/>
      <c r="BY1484" s="2"/>
      <c r="BZ1484" s="2"/>
      <c r="CA1484" s="2"/>
      <c r="CB1484" s="2"/>
      <c r="CC1484" s="2"/>
      <c r="CD1484" s="2"/>
      <c r="CE1484" s="2"/>
      <c r="CF1484" s="2"/>
      <c r="CG1484" s="2"/>
      <c r="CH1484" s="2"/>
      <c r="CI1484" s="2"/>
      <c r="CJ1484" s="2"/>
      <c r="CK1484" s="2"/>
    </row>
    <row r="1485" spans="1:89" ht="12.75" customHeight="1" x14ac:dyDescent="0.35">
      <c r="A1485" s="15">
        <f t="shared" si="98"/>
        <v>44462</v>
      </c>
      <c r="B1485" s="107">
        <v>14912001</v>
      </c>
      <c r="C1485" s="4">
        <f t="shared" si="99"/>
        <v>621333.375</v>
      </c>
      <c r="D1485">
        <f t="shared" si="100"/>
        <v>2021</v>
      </c>
      <c r="E1485">
        <f t="shared" si="101"/>
        <v>9</v>
      </c>
      <c r="F1485" s="33">
        <v>10190</v>
      </c>
      <c r="G1485" s="33" t="s">
        <v>29</v>
      </c>
      <c r="H1485" s="33">
        <v>24</v>
      </c>
      <c r="I1485" s="33" t="s">
        <v>74</v>
      </c>
      <c r="J1485" s="34">
        <v>44462</v>
      </c>
      <c r="K1485" s="33"/>
      <c r="L1485" s="33"/>
      <c r="M1485" s="33"/>
      <c r="N1485" s="33"/>
      <c r="O1485" s="33"/>
      <c r="P1485" s="33"/>
      <c r="Q1485" s="33"/>
      <c r="R1485" s="33"/>
      <c r="S1485" s="33"/>
      <c r="T1485" s="33"/>
      <c r="U1485" s="33"/>
      <c r="V1485" s="33"/>
      <c r="W1485" s="33"/>
      <c r="X1485" s="33"/>
      <c r="Y1485" s="33"/>
      <c r="Z1485" s="33"/>
      <c r="AA1485" s="33"/>
      <c r="AB1485" s="33"/>
      <c r="AC1485" s="33"/>
      <c r="AD1485" s="33"/>
      <c r="AE1485" s="33"/>
      <c r="AF1485" s="33"/>
      <c r="AG1485" s="33"/>
      <c r="AH1485" s="33"/>
      <c r="AI1485" s="2"/>
      <c r="AK1485" s="3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  <c r="AY1485" s="2"/>
      <c r="AZ1485" s="2"/>
      <c r="BA1485" s="2"/>
      <c r="BB1485" s="2"/>
      <c r="BC1485" s="2"/>
      <c r="BD1485" s="2"/>
      <c r="BE1485" s="2"/>
      <c r="BF1485" s="2"/>
      <c r="BG1485" s="2"/>
      <c r="BH1485" s="2"/>
      <c r="BI1485" s="2"/>
      <c r="BJ1485" s="2"/>
      <c r="BK1485" s="48"/>
      <c r="BL1485" s="3"/>
      <c r="BM1485" s="2"/>
      <c r="BN1485" s="2"/>
      <c r="BO1485" s="2"/>
      <c r="BP1485" s="2"/>
      <c r="BQ1485" s="2"/>
      <c r="BR1485" s="2"/>
      <c r="BS1485" s="2"/>
      <c r="BT1485" s="2"/>
      <c r="BU1485" s="2"/>
      <c r="BV1485" s="2"/>
      <c r="BW1485" s="2"/>
      <c r="BX1485" s="2"/>
      <c r="BY1485" s="2"/>
      <c r="BZ1485" s="2"/>
      <c r="CA1485" s="2"/>
      <c r="CB1485" s="2"/>
      <c r="CC1485" s="2"/>
      <c r="CD1485" s="2"/>
      <c r="CE1485" s="2"/>
      <c r="CF1485" s="2"/>
      <c r="CG1485" s="2"/>
      <c r="CH1485" s="2"/>
      <c r="CI1485" s="2"/>
      <c r="CJ1485" s="2"/>
      <c r="CK1485" s="2"/>
    </row>
    <row r="1486" spans="1:89" ht="12.75" customHeight="1" x14ac:dyDescent="0.35">
      <c r="A1486" s="15">
        <f t="shared" si="98"/>
        <v>44463</v>
      </c>
      <c r="B1486" s="107">
        <v>14741399</v>
      </c>
      <c r="C1486" s="4">
        <f t="shared" si="99"/>
        <v>614224.95833333337</v>
      </c>
      <c r="D1486">
        <f t="shared" si="100"/>
        <v>2021</v>
      </c>
      <c r="E1486">
        <f t="shared" si="101"/>
        <v>9</v>
      </c>
      <c r="F1486" s="33">
        <v>10190</v>
      </c>
      <c r="G1486" s="33" t="s">
        <v>29</v>
      </c>
      <c r="H1486" s="33">
        <v>24</v>
      </c>
      <c r="I1486" s="33" t="s">
        <v>74</v>
      </c>
      <c r="J1486" s="34">
        <v>44463</v>
      </c>
      <c r="K1486" s="33"/>
      <c r="L1486" s="33"/>
      <c r="M1486" s="33"/>
      <c r="N1486" s="33"/>
      <c r="O1486" s="33"/>
      <c r="P1486" s="33"/>
      <c r="Q1486" s="33"/>
      <c r="R1486" s="33"/>
      <c r="S1486" s="33"/>
      <c r="T1486" s="33"/>
      <c r="U1486" s="33"/>
      <c r="V1486" s="33"/>
      <c r="W1486" s="33"/>
      <c r="X1486" s="33"/>
      <c r="Y1486" s="33"/>
      <c r="Z1486" s="33"/>
      <c r="AA1486" s="33"/>
      <c r="AB1486" s="33"/>
      <c r="AC1486" s="33"/>
      <c r="AD1486" s="33"/>
      <c r="AE1486" s="33"/>
      <c r="AF1486" s="33"/>
      <c r="AG1486" s="33"/>
      <c r="AH1486" s="33"/>
      <c r="AI1486" s="2"/>
      <c r="AK1486" s="3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  <c r="AY1486" s="2"/>
      <c r="AZ1486" s="2"/>
      <c r="BA1486" s="2"/>
      <c r="BB1486" s="2"/>
      <c r="BC1486" s="2"/>
      <c r="BD1486" s="2"/>
      <c r="BE1486" s="2"/>
      <c r="BF1486" s="2"/>
      <c r="BG1486" s="2"/>
      <c r="BH1486" s="2"/>
      <c r="BI1486" s="2"/>
      <c r="BJ1486" s="2"/>
      <c r="BK1486" s="48"/>
      <c r="BL1486" s="3"/>
      <c r="BM1486" s="2"/>
      <c r="BN1486" s="2"/>
      <c r="BO1486" s="2"/>
      <c r="BP1486" s="2"/>
      <c r="BQ1486" s="2"/>
      <c r="BR1486" s="2"/>
      <c r="BS1486" s="2"/>
      <c r="BT1486" s="2"/>
      <c r="BU1486" s="2"/>
      <c r="BV1486" s="2"/>
      <c r="BW1486" s="2"/>
      <c r="BX1486" s="2"/>
      <c r="BY1486" s="2"/>
      <c r="BZ1486" s="2"/>
      <c r="CA1486" s="2"/>
      <c r="CB1486" s="2"/>
      <c r="CC1486" s="2"/>
      <c r="CD1486" s="2"/>
      <c r="CE1486" s="2"/>
      <c r="CF1486" s="2"/>
      <c r="CG1486" s="2"/>
      <c r="CH1486" s="2"/>
      <c r="CI1486" s="2"/>
      <c r="CJ1486" s="2"/>
      <c r="CK1486" s="2"/>
    </row>
    <row r="1487" spans="1:89" ht="12.75" customHeight="1" x14ac:dyDescent="0.35">
      <c r="A1487" s="15">
        <f t="shared" si="98"/>
        <v>44464</v>
      </c>
      <c r="B1487" s="107">
        <v>14108988</v>
      </c>
      <c r="C1487" s="4">
        <f t="shared" si="99"/>
        <v>587874.5</v>
      </c>
      <c r="D1487">
        <f t="shared" si="100"/>
        <v>2021</v>
      </c>
      <c r="E1487">
        <f t="shared" si="101"/>
        <v>9</v>
      </c>
      <c r="F1487" s="33">
        <v>10190</v>
      </c>
      <c r="G1487" s="33" t="s">
        <v>29</v>
      </c>
      <c r="H1487" s="33">
        <v>24</v>
      </c>
      <c r="I1487" s="33" t="s">
        <v>74</v>
      </c>
      <c r="J1487" s="34">
        <v>44464</v>
      </c>
      <c r="K1487" s="33"/>
      <c r="L1487" s="33"/>
      <c r="M1487" s="33"/>
      <c r="N1487" s="33"/>
      <c r="O1487" s="33"/>
      <c r="P1487" s="33"/>
      <c r="Q1487" s="33"/>
      <c r="R1487" s="33"/>
      <c r="S1487" s="33"/>
      <c r="T1487" s="33"/>
      <c r="U1487" s="33"/>
      <c r="V1487" s="33"/>
      <c r="W1487" s="33"/>
      <c r="X1487" s="33"/>
      <c r="Y1487" s="33"/>
      <c r="Z1487" s="33"/>
      <c r="AA1487" s="33"/>
      <c r="AB1487" s="33"/>
      <c r="AC1487" s="33"/>
      <c r="AD1487" s="33"/>
      <c r="AE1487" s="33"/>
      <c r="AF1487" s="33"/>
      <c r="AG1487" s="33"/>
      <c r="AH1487" s="33"/>
      <c r="AI1487" s="2"/>
      <c r="AK1487" s="3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  <c r="AY1487" s="2"/>
      <c r="AZ1487" s="2"/>
      <c r="BA1487" s="2"/>
      <c r="BB1487" s="2"/>
      <c r="BC1487" s="2"/>
      <c r="BD1487" s="2"/>
      <c r="BE1487" s="2"/>
      <c r="BF1487" s="2"/>
      <c r="BG1487" s="2"/>
      <c r="BH1487" s="2"/>
      <c r="BI1487" s="2"/>
      <c r="BJ1487" s="2"/>
      <c r="BK1487" s="48"/>
      <c r="BL1487" s="3"/>
      <c r="BM1487" s="2"/>
      <c r="BN1487" s="2"/>
      <c r="BO1487" s="2"/>
      <c r="BP1487" s="2"/>
      <c r="BQ1487" s="2"/>
      <c r="BR1487" s="2"/>
      <c r="BS1487" s="2"/>
      <c r="BT1487" s="2"/>
      <c r="BU1487" s="2"/>
      <c r="BV1487" s="2"/>
      <c r="BW1487" s="2"/>
      <c r="BX1487" s="2"/>
      <c r="BY1487" s="2"/>
      <c r="BZ1487" s="2"/>
      <c r="CA1487" s="2"/>
      <c r="CB1487" s="2"/>
      <c r="CC1487" s="2"/>
      <c r="CD1487" s="2"/>
      <c r="CE1487" s="2"/>
      <c r="CF1487" s="2"/>
      <c r="CG1487" s="2"/>
      <c r="CH1487" s="2"/>
      <c r="CI1487" s="2"/>
      <c r="CJ1487" s="2"/>
      <c r="CK1487" s="2"/>
    </row>
    <row r="1488" spans="1:89" ht="12.75" customHeight="1" x14ac:dyDescent="0.35">
      <c r="A1488" s="15">
        <f t="shared" si="98"/>
        <v>44465</v>
      </c>
      <c r="B1488" s="107">
        <v>13828709</v>
      </c>
      <c r="C1488" s="4">
        <f t="shared" si="99"/>
        <v>576196.20833333337</v>
      </c>
      <c r="D1488">
        <f t="shared" si="100"/>
        <v>2021</v>
      </c>
      <c r="E1488">
        <f t="shared" si="101"/>
        <v>9</v>
      </c>
      <c r="F1488" s="33">
        <v>10190</v>
      </c>
      <c r="G1488" s="33" t="s">
        <v>29</v>
      </c>
      <c r="H1488" s="33">
        <v>24</v>
      </c>
      <c r="I1488" s="33" t="s">
        <v>74</v>
      </c>
      <c r="J1488" s="34">
        <v>44465</v>
      </c>
      <c r="K1488" s="33"/>
      <c r="L1488" s="33"/>
      <c r="M1488" s="33"/>
      <c r="N1488" s="33"/>
      <c r="O1488" s="33"/>
      <c r="P1488" s="33"/>
      <c r="Q1488" s="33"/>
      <c r="R1488" s="33"/>
      <c r="S1488" s="33"/>
      <c r="T1488" s="33"/>
      <c r="U1488" s="33"/>
      <c r="V1488" s="33"/>
      <c r="W1488" s="33"/>
      <c r="X1488" s="33"/>
      <c r="Y1488" s="33"/>
      <c r="Z1488" s="33"/>
      <c r="AA1488" s="33"/>
      <c r="AB1488" s="33"/>
      <c r="AC1488" s="33"/>
      <c r="AD1488" s="33"/>
      <c r="AE1488" s="33"/>
      <c r="AF1488" s="33"/>
      <c r="AG1488" s="33"/>
      <c r="AH1488" s="33"/>
      <c r="AI1488" s="2"/>
      <c r="AK1488" s="3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  <c r="AY1488" s="2"/>
      <c r="AZ1488" s="2"/>
      <c r="BA1488" s="2"/>
      <c r="BB1488" s="2"/>
      <c r="BC1488" s="2"/>
      <c r="BD1488" s="2"/>
      <c r="BE1488" s="2"/>
      <c r="BF1488" s="2"/>
      <c r="BG1488" s="2"/>
      <c r="BH1488" s="2"/>
      <c r="BI1488" s="2"/>
      <c r="BJ1488" s="2"/>
      <c r="BK1488" s="48"/>
      <c r="BL1488" s="3"/>
      <c r="BM1488" s="2"/>
      <c r="BN1488" s="2"/>
      <c r="BO1488" s="2"/>
      <c r="BP1488" s="2"/>
      <c r="BQ1488" s="2"/>
      <c r="BR1488" s="2"/>
      <c r="BS1488" s="2"/>
      <c r="BT1488" s="2"/>
      <c r="BU1488" s="2"/>
      <c r="BV1488" s="2"/>
      <c r="BW1488" s="2"/>
      <c r="BX1488" s="2"/>
      <c r="BY1488" s="2"/>
      <c r="BZ1488" s="2"/>
      <c r="CA1488" s="2"/>
      <c r="CB1488" s="2"/>
      <c r="CC1488" s="2"/>
      <c r="CD1488" s="2"/>
      <c r="CE1488" s="2"/>
      <c r="CF1488" s="2"/>
      <c r="CG1488" s="2"/>
      <c r="CH1488" s="2"/>
      <c r="CI1488" s="2"/>
      <c r="CJ1488" s="2"/>
      <c r="CK1488" s="2"/>
    </row>
    <row r="1489" spans="1:89" ht="12.75" customHeight="1" x14ac:dyDescent="0.35">
      <c r="A1489" s="15">
        <f t="shared" si="98"/>
        <v>44466</v>
      </c>
      <c r="B1489" s="107">
        <v>14277254</v>
      </c>
      <c r="C1489" s="4">
        <f t="shared" si="99"/>
        <v>594885.58333333337</v>
      </c>
      <c r="D1489">
        <f t="shared" si="100"/>
        <v>2021</v>
      </c>
      <c r="E1489">
        <f t="shared" si="101"/>
        <v>9</v>
      </c>
      <c r="F1489" s="33">
        <v>10190</v>
      </c>
      <c r="G1489" s="33" t="s">
        <v>29</v>
      </c>
      <c r="H1489" s="33">
        <v>24</v>
      </c>
      <c r="I1489" s="33" t="s">
        <v>74</v>
      </c>
      <c r="J1489" s="34">
        <v>44466</v>
      </c>
      <c r="K1489" s="33"/>
      <c r="L1489" s="33"/>
      <c r="M1489" s="33"/>
      <c r="N1489" s="33"/>
      <c r="O1489" s="33"/>
      <c r="P1489" s="33"/>
      <c r="Q1489" s="33"/>
      <c r="R1489" s="33"/>
      <c r="S1489" s="33"/>
      <c r="T1489" s="33"/>
      <c r="U1489" s="33"/>
      <c r="V1489" s="33"/>
      <c r="W1489" s="33"/>
      <c r="X1489" s="33"/>
      <c r="Y1489" s="33"/>
      <c r="Z1489" s="33"/>
      <c r="AA1489" s="33"/>
      <c r="AB1489" s="33"/>
      <c r="AC1489" s="33"/>
      <c r="AD1489" s="33"/>
      <c r="AE1489" s="33"/>
      <c r="AF1489" s="33"/>
      <c r="AG1489" s="33"/>
      <c r="AH1489" s="33"/>
      <c r="AI1489" s="2"/>
      <c r="AK1489" s="3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  <c r="AY1489" s="2"/>
      <c r="AZ1489" s="2"/>
      <c r="BA1489" s="2"/>
      <c r="BB1489" s="2"/>
      <c r="BC1489" s="2"/>
      <c r="BD1489" s="2"/>
      <c r="BE1489" s="2"/>
      <c r="BF1489" s="2"/>
      <c r="BG1489" s="2"/>
      <c r="BH1489" s="2"/>
      <c r="BI1489" s="2"/>
      <c r="BJ1489" s="2"/>
      <c r="BK1489" s="48"/>
      <c r="BL1489" s="3"/>
      <c r="BM1489" s="2"/>
      <c r="BN1489" s="2"/>
      <c r="BO1489" s="2"/>
      <c r="BP1489" s="2"/>
      <c r="BQ1489" s="2"/>
      <c r="BR1489" s="2"/>
      <c r="BS1489" s="2"/>
      <c r="BT1489" s="2"/>
      <c r="BU1489" s="2"/>
      <c r="BV1489" s="2"/>
      <c r="BW1489" s="2"/>
      <c r="BX1489" s="2"/>
      <c r="BY1489" s="2"/>
      <c r="BZ1489" s="2"/>
      <c r="CA1489" s="2"/>
      <c r="CB1489" s="2"/>
      <c r="CC1489" s="2"/>
      <c r="CD1489" s="2"/>
      <c r="CE1489" s="2"/>
      <c r="CF1489" s="2"/>
      <c r="CG1489" s="2"/>
      <c r="CH1489" s="2"/>
      <c r="CI1489" s="2"/>
      <c r="CJ1489" s="2"/>
      <c r="CK1489" s="2"/>
    </row>
    <row r="1490" spans="1:89" ht="12.75" customHeight="1" x14ac:dyDescent="0.35">
      <c r="A1490" s="15">
        <f t="shared" si="98"/>
        <v>44467</v>
      </c>
      <c r="B1490" s="107">
        <v>13538443</v>
      </c>
      <c r="C1490" s="4">
        <f t="shared" si="99"/>
        <v>564101.79166666663</v>
      </c>
      <c r="D1490">
        <f t="shared" si="100"/>
        <v>2021</v>
      </c>
      <c r="E1490">
        <f t="shared" si="101"/>
        <v>9</v>
      </c>
      <c r="F1490" s="33">
        <v>10190</v>
      </c>
      <c r="G1490" s="33" t="s">
        <v>29</v>
      </c>
      <c r="H1490" s="33">
        <v>24</v>
      </c>
      <c r="I1490" s="33" t="s">
        <v>74</v>
      </c>
      <c r="J1490" s="34">
        <v>44467</v>
      </c>
      <c r="K1490" s="33"/>
      <c r="L1490" s="33"/>
      <c r="M1490" s="33"/>
      <c r="N1490" s="33"/>
      <c r="O1490" s="33"/>
      <c r="P1490" s="33"/>
      <c r="Q1490" s="33"/>
      <c r="R1490" s="33"/>
      <c r="S1490" s="33"/>
      <c r="T1490" s="33"/>
      <c r="U1490" s="33"/>
      <c r="V1490" s="33"/>
      <c r="W1490" s="33"/>
      <c r="X1490" s="33"/>
      <c r="Y1490" s="33"/>
      <c r="Z1490" s="33"/>
      <c r="AA1490" s="33"/>
      <c r="AB1490" s="33"/>
      <c r="AC1490" s="33"/>
      <c r="AD1490" s="33"/>
      <c r="AE1490" s="33"/>
      <c r="AF1490" s="33"/>
      <c r="AG1490" s="33"/>
      <c r="AH1490" s="33"/>
      <c r="AI1490" s="2"/>
      <c r="AK1490" s="3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  <c r="AY1490" s="2"/>
      <c r="AZ1490" s="2"/>
      <c r="BA1490" s="2"/>
      <c r="BB1490" s="2"/>
      <c r="BC1490" s="2"/>
      <c r="BD1490" s="2"/>
      <c r="BE1490" s="2"/>
      <c r="BF1490" s="2"/>
      <c r="BG1490" s="2"/>
      <c r="BH1490" s="2"/>
      <c r="BI1490" s="2"/>
      <c r="BJ1490" s="2"/>
      <c r="BK1490" s="48"/>
      <c r="BL1490" s="3"/>
      <c r="BM1490" s="2"/>
      <c r="BN1490" s="2"/>
      <c r="BO1490" s="2"/>
      <c r="BP1490" s="2"/>
      <c r="BQ1490" s="2"/>
      <c r="BR1490" s="2"/>
      <c r="BS1490" s="2"/>
      <c r="BT1490" s="2"/>
      <c r="BU1490" s="2"/>
      <c r="BV1490" s="2"/>
      <c r="BW1490" s="2"/>
      <c r="BX1490" s="2"/>
      <c r="BY1490" s="2"/>
      <c r="BZ1490" s="2"/>
      <c r="CA1490" s="2"/>
      <c r="CB1490" s="2"/>
      <c r="CC1490" s="2"/>
      <c r="CD1490" s="2"/>
      <c r="CE1490" s="2"/>
      <c r="CF1490" s="2"/>
      <c r="CG1490" s="2"/>
      <c r="CH1490" s="2"/>
      <c r="CI1490" s="2"/>
      <c r="CJ1490" s="2"/>
      <c r="CK1490" s="2"/>
    </row>
    <row r="1491" spans="1:89" ht="12.75" customHeight="1" x14ac:dyDescent="0.35">
      <c r="A1491" s="15">
        <f t="shared" si="98"/>
        <v>44468</v>
      </c>
      <c r="B1491" s="107">
        <v>14139007</v>
      </c>
      <c r="C1491" s="4">
        <f t="shared" si="99"/>
        <v>589125.29166666663</v>
      </c>
      <c r="D1491">
        <f t="shared" si="100"/>
        <v>2021</v>
      </c>
      <c r="E1491">
        <f t="shared" si="101"/>
        <v>9</v>
      </c>
      <c r="F1491" s="33">
        <v>10190</v>
      </c>
      <c r="G1491" s="33" t="s">
        <v>29</v>
      </c>
      <c r="H1491" s="33">
        <v>24</v>
      </c>
      <c r="I1491" s="33" t="s">
        <v>74</v>
      </c>
      <c r="J1491" s="34">
        <v>44468</v>
      </c>
      <c r="K1491" s="33"/>
      <c r="L1491" s="33"/>
      <c r="M1491" s="33"/>
      <c r="N1491" s="33"/>
      <c r="O1491" s="33"/>
      <c r="P1491" s="33"/>
      <c r="Q1491" s="33"/>
      <c r="R1491" s="33"/>
      <c r="S1491" s="33"/>
      <c r="T1491" s="33"/>
      <c r="U1491" s="33"/>
      <c r="V1491" s="33"/>
      <c r="W1491" s="33"/>
      <c r="X1491" s="33"/>
      <c r="Y1491" s="33"/>
      <c r="Z1491" s="33"/>
      <c r="AA1491" s="33"/>
      <c r="AB1491" s="33"/>
      <c r="AC1491" s="33"/>
      <c r="AD1491" s="33"/>
      <c r="AE1491" s="33"/>
      <c r="AF1491" s="33"/>
      <c r="AG1491" s="33"/>
      <c r="AH1491" s="33"/>
      <c r="AI1491" s="2"/>
      <c r="AK1491" s="3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  <c r="AY1491" s="2"/>
      <c r="AZ1491" s="2"/>
      <c r="BA1491" s="2"/>
      <c r="BB1491" s="2"/>
      <c r="BC1491" s="2"/>
      <c r="BD1491" s="2"/>
      <c r="BE1491" s="2"/>
      <c r="BF1491" s="2"/>
      <c r="BG1491" s="2"/>
      <c r="BH1491" s="2"/>
      <c r="BI1491" s="2"/>
      <c r="BJ1491" s="2"/>
      <c r="BK1491" s="48"/>
      <c r="BL1491" s="3"/>
      <c r="BM1491" s="2"/>
      <c r="BN1491" s="2"/>
      <c r="BO1491" s="2"/>
      <c r="BP1491" s="2"/>
      <c r="BQ1491" s="2"/>
      <c r="BR1491" s="2"/>
      <c r="BS1491" s="2"/>
      <c r="BT1491" s="2"/>
      <c r="BU1491" s="2"/>
      <c r="BV1491" s="2"/>
      <c r="BW1491" s="2"/>
      <c r="BX1491" s="2"/>
      <c r="BY1491" s="2"/>
      <c r="BZ1491" s="2"/>
      <c r="CA1491" s="2"/>
      <c r="CB1491" s="2"/>
      <c r="CC1491" s="2"/>
      <c r="CD1491" s="2"/>
      <c r="CE1491" s="2"/>
      <c r="CF1491" s="2"/>
      <c r="CG1491" s="2"/>
      <c r="CH1491" s="2"/>
      <c r="CI1491" s="2"/>
      <c r="CJ1491" s="2"/>
      <c r="CK1491" s="2"/>
    </row>
    <row r="1492" spans="1:89" ht="12.75" customHeight="1" x14ac:dyDescent="0.35">
      <c r="A1492" s="15">
        <f t="shared" si="98"/>
        <v>44469</v>
      </c>
      <c r="B1492" s="107">
        <v>14316102</v>
      </c>
      <c r="C1492" s="4">
        <f t="shared" si="99"/>
        <v>596504.25</v>
      </c>
      <c r="D1492">
        <f t="shared" si="100"/>
        <v>2021</v>
      </c>
      <c r="E1492">
        <f t="shared" si="101"/>
        <v>9</v>
      </c>
      <c r="F1492" s="33">
        <v>10190</v>
      </c>
      <c r="G1492" s="33" t="s">
        <v>29</v>
      </c>
      <c r="H1492" s="33">
        <v>24</v>
      </c>
      <c r="I1492" s="33" t="s">
        <v>74</v>
      </c>
      <c r="J1492" s="34">
        <v>44469</v>
      </c>
      <c r="K1492" s="33"/>
      <c r="L1492" s="33"/>
      <c r="M1492" s="33"/>
      <c r="N1492" s="33"/>
      <c r="O1492" s="33"/>
      <c r="P1492" s="33"/>
      <c r="Q1492" s="33"/>
      <c r="R1492" s="33"/>
      <c r="S1492" s="33"/>
      <c r="T1492" s="33"/>
      <c r="U1492" s="33"/>
      <c r="V1492" s="33"/>
      <c r="W1492" s="33"/>
      <c r="X1492" s="33"/>
      <c r="Y1492" s="33"/>
      <c r="Z1492" s="33"/>
      <c r="AA1492" s="33"/>
      <c r="AB1492" s="33"/>
      <c r="AC1492" s="33"/>
      <c r="AD1492" s="33"/>
      <c r="AE1492" s="33"/>
      <c r="AF1492" s="33"/>
      <c r="AG1492" s="33"/>
      <c r="AH1492" s="33"/>
      <c r="AI1492" s="2"/>
      <c r="AK1492" s="3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  <c r="AY1492" s="2"/>
      <c r="AZ1492" s="2"/>
      <c r="BA1492" s="2"/>
      <c r="BB1492" s="2"/>
      <c r="BC1492" s="2"/>
      <c r="BD1492" s="2"/>
      <c r="BE1492" s="2"/>
      <c r="BF1492" s="2"/>
      <c r="BG1492" s="2"/>
      <c r="BH1492" s="2"/>
      <c r="BI1492" s="2"/>
      <c r="BJ1492" s="2"/>
      <c r="BK1492" s="48"/>
      <c r="BL1492" s="3"/>
      <c r="BM1492" s="2"/>
      <c r="BN1492" s="2"/>
      <c r="BO1492" s="2"/>
      <c r="BP1492" s="2"/>
      <c r="BQ1492" s="2"/>
      <c r="BR1492" s="2"/>
      <c r="BS1492" s="2"/>
      <c r="BT1492" s="2"/>
      <c r="BU1492" s="2"/>
      <c r="BV1492" s="2"/>
      <c r="BW1492" s="2"/>
      <c r="BX1492" s="2"/>
      <c r="BY1492" s="2"/>
      <c r="BZ1492" s="2"/>
      <c r="CA1492" s="2"/>
      <c r="CB1492" s="2"/>
      <c r="CC1492" s="2"/>
      <c r="CD1492" s="2"/>
      <c r="CE1492" s="2"/>
      <c r="CF1492" s="2"/>
      <c r="CG1492" s="2"/>
      <c r="CH1492" s="2"/>
      <c r="CI1492" s="2"/>
      <c r="CJ1492" s="2"/>
      <c r="CK1492" s="2"/>
    </row>
    <row r="1493" spans="1:89" ht="12.75" customHeight="1" x14ac:dyDescent="0.35">
      <c r="A1493" s="15">
        <f t="shared" si="98"/>
        <v>44470</v>
      </c>
      <c r="B1493" s="107">
        <v>13855497</v>
      </c>
      <c r="C1493" s="4">
        <f t="shared" si="99"/>
        <v>577312.375</v>
      </c>
      <c r="D1493">
        <f t="shared" si="100"/>
        <v>2021</v>
      </c>
      <c r="E1493">
        <f t="shared" si="101"/>
        <v>10</v>
      </c>
      <c r="F1493" s="33">
        <v>10190</v>
      </c>
      <c r="G1493" s="2" t="s">
        <v>29</v>
      </c>
      <c r="H1493" s="2">
        <v>24</v>
      </c>
      <c r="I1493" s="33" t="s">
        <v>74</v>
      </c>
      <c r="J1493" s="34">
        <v>44470</v>
      </c>
      <c r="K1493" s="33"/>
      <c r="L1493" s="33"/>
      <c r="M1493" s="33"/>
      <c r="N1493" s="33"/>
      <c r="O1493" s="33"/>
      <c r="P1493" s="33"/>
      <c r="Q1493" s="33"/>
      <c r="R1493" s="33"/>
      <c r="S1493" s="33"/>
      <c r="T1493" s="33"/>
      <c r="U1493" s="33"/>
      <c r="V1493" s="33"/>
      <c r="W1493" s="33"/>
      <c r="X1493" s="33"/>
      <c r="Y1493" s="33"/>
      <c r="Z1493" s="33"/>
      <c r="AA1493" s="33"/>
      <c r="AB1493" s="33"/>
      <c r="AC1493" s="33"/>
      <c r="AD1493" s="33"/>
      <c r="AE1493" s="33"/>
      <c r="AF1493" s="33"/>
      <c r="AG1493" s="33"/>
      <c r="AH1493" s="33"/>
      <c r="AI1493" s="2"/>
      <c r="AK1493" s="3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  <c r="AY1493" s="2"/>
      <c r="AZ1493" s="2"/>
      <c r="BA1493" s="2"/>
      <c r="BB1493" s="2"/>
      <c r="BC1493" s="2"/>
      <c r="BD1493" s="2"/>
      <c r="BE1493" s="2"/>
      <c r="BF1493" s="2"/>
      <c r="BG1493" s="2"/>
      <c r="BH1493" s="2"/>
      <c r="BI1493" s="2"/>
      <c r="BJ1493" s="2"/>
      <c r="BK1493" s="48"/>
      <c r="BL1493" s="3"/>
      <c r="BM1493" s="2"/>
      <c r="BN1493" s="2"/>
      <c r="BO1493" s="2"/>
      <c r="BP1493" s="2"/>
      <c r="BQ1493" s="2"/>
      <c r="BR1493" s="2"/>
      <c r="BS1493" s="2"/>
      <c r="BT1493" s="2"/>
      <c r="BU1493" s="2"/>
      <c r="BV1493" s="2"/>
      <c r="BW1493" s="2"/>
      <c r="BX1493" s="2"/>
      <c r="BY1493" s="2"/>
      <c r="BZ1493" s="2"/>
      <c r="CA1493" s="2"/>
      <c r="CB1493" s="2"/>
      <c r="CC1493" s="2"/>
      <c r="CD1493" s="2"/>
      <c r="CE1493" s="2"/>
      <c r="CF1493" s="2"/>
      <c r="CG1493" s="2"/>
      <c r="CH1493" s="2"/>
      <c r="CI1493" s="2"/>
      <c r="CJ1493" s="2"/>
      <c r="CK1493" s="2"/>
    </row>
    <row r="1494" spans="1:89" ht="12.75" customHeight="1" x14ac:dyDescent="0.35">
      <c r="A1494" s="15">
        <f t="shared" si="98"/>
        <v>44471</v>
      </c>
      <c r="B1494" s="107">
        <v>13373073</v>
      </c>
      <c r="C1494" s="4">
        <f t="shared" si="99"/>
        <v>557211.375</v>
      </c>
      <c r="D1494">
        <f t="shared" si="100"/>
        <v>2021</v>
      </c>
      <c r="E1494">
        <f t="shared" si="101"/>
        <v>10</v>
      </c>
      <c r="F1494" s="33">
        <v>10190</v>
      </c>
      <c r="G1494" s="2" t="s">
        <v>29</v>
      </c>
      <c r="H1494" s="2">
        <v>24</v>
      </c>
      <c r="I1494" s="33" t="s">
        <v>74</v>
      </c>
      <c r="J1494" s="34">
        <v>44471</v>
      </c>
      <c r="K1494" s="33"/>
      <c r="L1494" s="33"/>
      <c r="M1494" s="33"/>
      <c r="N1494" s="33"/>
      <c r="O1494" s="33"/>
      <c r="P1494" s="33"/>
      <c r="Q1494" s="33"/>
      <c r="R1494" s="33"/>
      <c r="S1494" s="33"/>
      <c r="T1494" s="33"/>
      <c r="U1494" s="33"/>
      <c r="V1494" s="33"/>
      <c r="W1494" s="33"/>
      <c r="X1494" s="33"/>
      <c r="Y1494" s="33"/>
      <c r="Z1494" s="33"/>
      <c r="AA1494" s="33"/>
      <c r="AB1494" s="33"/>
      <c r="AC1494" s="33"/>
      <c r="AD1494" s="33"/>
      <c r="AE1494" s="33"/>
      <c r="AF1494" s="33"/>
      <c r="AG1494" s="33"/>
      <c r="AH1494" s="33"/>
      <c r="AI1494" s="2"/>
      <c r="AK1494" s="3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  <c r="AY1494" s="2"/>
      <c r="AZ1494" s="2"/>
      <c r="BA1494" s="2"/>
      <c r="BB1494" s="2"/>
      <c r="BC1494" s="2"/>
      <c r="BD1494" s="2"/>
      <c r="BE1494" s="2"/>
      <c r="BF1494" s="2"/>
      <c r="BG1494" s="2"/>
      <c r="BH1494" s="2"/>
      <c r="BI1494" s="2"/>
      <c r="BJ1494" s="2"/>
      <c r="BK1494" s="48"/>
      <c r="BL1494" s="3"/>
      <c r="BM1494" s="2"/>
      <c r="BN1494" s="2"/>
      <c r="BO1494" s="2"/>
      <c r="BP1494" s="2"/>
      <c r="BQ1494" s="2"/>
      <c r="BR1494" s="2"/>
      <c r="BS1494" s="2"/>
      <c r="BT1494" s="2"/>
      <c r="BU1494" s="2"/>
      <c r="BV1494" s="2"/>
      <c r="BW1494" s="2"/>
      <c r="BX1494" s="2"/>
      <c r="BY1494" s="2"/>
      <c r="BZ1494" s="2"/>
      <c r="CA1494" s="2"/>
      <c r="CB1494" s="2"/>
      <c r="CC1494" s="2"/>
      <c r="CD1494" s="2"/>
      <c r="CE1494" s="2"/>
      <c r="CF1494" s="2"/>
      <c r="CG1494" s="2"/>
      <c r="CH1494" s="2"/>
      <c r="CI1494" s="2"/>
      <c r="CJ1494" s="2"/>
      <c r="CK1494" s="2"/>
    </row>
    <row r="1495" spans="1:89" ht="12.75" customHeight="1" x14ac:dyDescent="0.35">
      <c r="A1495" s="15">
        <f t="shared" si="98"/>
        <v>44472</v>
      </c>
      <c r="B1495" s="107">
        <v>13155435</v>
      </c>
      <c r="C1495" s="4">
        <f t="shared" si="99"/>
        <v>548143.125</v>
      </c>
      <c r="D1495">
        <f t="shared" si="100"/>
        <v>2021</v>
      </c>
      <c r="E1495">
        <f t="shared" si="101"/>
        <v>10</v>
      </c>
      <c r="F1495" s="33">
        <v>10190</v>
      </c>
      <c r="G1495" s="2" t="s">
        <v>29</v>
      </c>
      <c r="H1495" s="2">
        <v>24</v>
      </c>
      <c r="I1495" s="33" t="s">
        <v>74</v>
      </c>
      <c r="J1495" s="34">
        <v>44472</v>
      </c>
      <c r="K1495" s="33"/>
      <c r="L1495" s="33"/>
      <c r="M1495" s="33"/>
      <c r="N1495" s="33"/>
      <c r="O1495" s="33"/>
      <c r="P1495" s="33"/>
      <c r="Q1495" s="33"/>
      <c r="R1495" s="33"/>
      <c r="S1495" s="33"/>
      <c r="T1495" s="33"/>
      <c r="U1495" s="33"/>
      <c r="V1495" s="33"/>
      <c r="W1495" s="33"/>
      <c r="X1495" s="33"/>
      <c r="Y1495" s="33"/>
      <c r="Z1495" s="33"/>
      <c r="AA1495" s="33"/>
      <c r="AB1495" s="33"/>
      <c r="AC1495" s="33"/>
      <c r="AD1495" s="33"/>
      <c r="AE1495" s="33"/>
      <c r="AF1495" s="33"/>
      <c r="AG1495" s="33"/>
      <c r="AH1495" s="33"/>
      <c r="AI1495" s="2"/>
      <c r="AK1495" s="3"/>
      <c r="AL1495" s="2"/>
      <c r="AM1495" s="2"/>
      <c r="AN1495" s="2"/>
      <c r="AO1495" s="2"/>
      <c r="AP1495" s="2"/>
      <c r="AQ1495" s="2"/>
      <c r="AR1495" s="2"/>
      <c r="AS1495" s="2"/>
      <c r="AT1495" s="2"/>
      <c r="AU1495" s="2"/>
      <c r="AV1495" s="2"/>
      <c r="AW1495" s="2"/>
      <c r="AX1495" s="2"/>
      <c r="AY1495" s="2"/>
      <c r="AZ1495" s="2"/>
      <c r="BA1495" s="2"/>
      <c r="BB1495" s="2"/>
      <c r="BC1495" s="2"/>
      <c r="BD1495" s="2"/>
      <c r="BE1495" s="2"/>
      <c r="BF1495" s="2"/>
      <c r="BG1495" s="2"/>
      <c r="BH1495" s="2"/>
      <c r="BI1495" s="2"/>
      <c r="BJ1495" s="2"/>
      <c r="BK1495" s="48"/>
      <c r="BL1495" s="3"/>
      <c r="BM1495" s="2"/>
      <c r="BN1495" s="2"/>
      <c r="BO1495" s="2"/>
      <c r="BP1495" s="2"/>
      <c r="BQ1495" s="2"/>
      <c r="BR1495" s="2"/>
      <c r="BS1495" s="2"/>
      <c r="BT1495" s="2"/>
      <c r="BU1495" s="2"/>
      <c r="BV1495" s="2"/>
      <c r="BW1495" s="2"/>
      <c r="BX1495" s="2"/>
      <c r="BY1495" s="2"/>
      <c r="BZ1495" s="2"/>
      <c r="CA1495" s="2"/>
      <c r="CB1495" s="2"/>
      <c r="CC1495" s="2"/>
      <c r="CD1495" s="2"/>
      <c r="CE1495" s="2"/>
      <c r="CF1495" s="2"/>
      <c r="CG1495" s="2"/>
      <c r="CH1495" s="2"/>
      <c r="CI1495" s="2"/>
      <c r="CJ1495" s="2"/>
      <c r="CK1495" s="2"/>
    </row>
    <row r="1496" spans="1:89" ht="12.75" customHeight="1" x14ac:dyDescent="0.35">
      <c r="A1496" s="15">
        <f t="shared" si="98"/>
        <v>44473</v>
      </c>
      <c r="B1496" s="107">
        <v>13387949</v>
      </c>
      <c r="C1496" s="4">
        <f t="shared" si="99"/>
        <v>557831.20833333337</v>
      </c>
      <c r="D1496">
        <f t="shared" si="100"/>
        <v>2021</v>
      </c>
      <c r="E1496">
        <f t="shared" si="101"/>
        <v>10</v>
      </c>
      <c r="F1496" s="33">
        <v>10190</v>
      </c>
      <c r="G1496" s="2" t="s">
        <v>29</v>
      </c>
      <c r="H1496" s="2">
        <v>24</v>
      </c>
      <c r="I1496" s="33" t="s">
        <v>74</v>
      </c>
      <c r="J1496" s="34">
        <v>44473</v>
      </c>
      <c r="K1496" s="33"/>
      <c r="L1496" s="33"/>
      <c r="M1496" s="33"/>
      <c r="N1496" s="33"/>
      <c r="O1496" s="33"/>
      <c r="P1496" s="33"/>
      <c r="Q1496" s="33"/>
      <c r="R1496" s="33"/>
      <c r="S1496" s="33"/>
      <c r="T1496" s="33"/>
      <c r="U1496" s="33"/>
      <c r="V1496" s="33"/>
      <c r="W1496" s="33"/>
      <c r="X1496" s="33"/>
      <c r="Y1496" s="33"/>
      <c r="Z1496" s="33"/>
      <c r="AA1496" s="33"/>
      <c r="AB1496" s="33"/>
      <c r="AC1496" s="33"/>
      <c r="AD1496" s="33"/>
      <c r="AE1496" s="33"/>
      <c r="AF1496" s="33"/>
      <c r="AG1496" s="33"/>
      <c r="AH1496" s="33"/>
      <c r="AI1496" s="2"/>
      <c r="AK1496" s="3"/>
      <c r="AL1496" s="2"/>
      <c r="AM1496" s="2"/>
      <c r="AN1496" s="2"/>
      <c r="AO1496" s="2"/>
      <c r="AP1496" s="2"/>
      <c r="AQ1496" s="2"/>
      <c r="AR1496" s="2"/>
      <c r="AS1496" s="2"/>
      <c r="AT1496" s="2"/>
      <c r="AU1496" s="2"/>
      <c r="AV1496" s="2"/>
      <c r="AW1496" s="2"/>
      <c r="AX1496" s="2"/>
      <c r="AY1496" s="2"/>
      <c r="AZ1496" s="2"/>
      <c r="BA1496" s="2"/>
      <c r="BB1496" s="2"/>
      <c r="BC1496" s="2"/>
      <c r="BD1496" s="2"/>
      <c r="BE1496" s="2"/>
      <c r="BF1496" s="2"/>
      <c r="BG1496" s="2"/>
      <c r="BH1496" s="2"/>
      <c r="BI1496" s="2"/>
      <c r="BJ1496" s="2"/>
      <c r="BK1496" s="48"/>
      <c r="BL1496" s="3"/>
      <c r="BM1496" s="2"/>
      <c r="BN1496" s="2"/>
      <c r="BO1496" s="2"/>
      <c r="BP1496" s="2"/>
      <c r="BQ1496" s="2"/>
      <c r="BR1496" s="2"/>
      <c r="BS1496" s="2"/>
      <c r="BT1496" s="2"/>
      <c r="BU1496" s="2"/>
      <c r="BV1496" s="2"/>
      <c r="BW1496" s="2"/>
      <c r="BX1496" s="2"/>
      <c r="BY1496" s="2"/>
      <c r="BZ1496" s="2"/>
      <c r="CA1496" s="2"/>
      <c r="CB1496" s="2"/>
      <c r="CC1496" s="2"/>
      <c r="CD1496" s="2"/>
      <c r="CE1496" s="2"/>
      <c r="CF1496" s="2"/>
      <c r="CG1496" s="2"/>
      <c r="CH1496" s="2"/>
      <c r="CI1496" s="2"/>
      <c r="CJ1496" s="2"/>
      <c r="CK1496" s="2"/>
    </row>
    <row r="1497" spans="1:89" ht="12.75" customHeight="1" x14ac:dyDescent="0.35">
      <c r="A1497" s="15">
        <f t="shared" si="98"/>
        <v>44474</v>
      </c>
      <c r="B1497" s="107">
        <v>13686274</v>
      </c>
      <c r="C1497" s="4">
        <f t="shared" si="99"/>
        <v>570261.41666666663</v>
      </c>
      <c r="D1497">
        <f t="shared" si="100"/>
        <v>2021</v>
      </c>
      <c r="E1497">
        <f t="shared" si="101"/>
        <v>10</v>
      </c>
      <c r="F1497" s="33">
        <v>10190</v>
      </c>
      <c r="G1497" s="2" t="s">
        <v>29</v>
      </c>
      <c r="H1497" s="2">
        <v>24</v>
      </c>
      <c r="I1497" s="33" t="s">
        <v>74</v>
      </c>
      <c r="J1497" s="34">
        <v>44474</v>
      </c>
      <c r="K1497" s="33"/>
      <c r="L1497" s="33"/>
      <c r="M1497" s="33"/>
      <c r="N1497" s="33"/>
      <c r="O1497" s="33"/>
      <c r="P1497" s="33"/>
      <c r="Q1497" s="33"/>
      <c r="R1497" s="33"/>
      <c r="S1497" s="33"/>
      <c r="T1497" s="33"/>
      <c r="U1497" s="33"/>
      <c r="V1497" s="33"/>
      <c r="W1497" s="33"/>
      <c r="X1497" s="33"/>
      <c r="Y1497" s="33"/>
      <c r="Z1497" s="33"/>
      <c r="AA1497" s="33"/>
      <c r="AB1497" s="33"/>
      <c r="AC1497" s="33"/>
      <c r="AD1497" s="33"/>
      <c r="AE1497" s="33"/>
      <c r="AF1497" s="33"/>
      <c r="AG1497" s="33"/>
      <c r="AH1497" s="33"/>
      <c r="AI1497" s="2"/>
      <c r="AK1497" s="3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  <c r="AY1497" s="2"/>
      <c r="AZ1497" s="2"/>
      <c r="BA1497" s="2"/>
      <c r="BB1497" s="2"/>
      <c r="BC1497" s="2"/>
      <c r="BD1497" s="2"/>
      <c r="BE1497" s="2"/>
      <c r="BF1497" s="2"/>
      <c r="BG1497" s="2"/>
      <c r="BH1497" s="2"/>
      <c r="BI1497" s="2"/>
      <c r="BJ1497" s="2"/>
      <c r="BK1497" s="48"/>
      <c r="BL1497" s="3"/>
      <c r="BM1497" s="2"/>
      <c r="BN1497" s="2"/>
      <c r="BO1497" s="2"/>
      <c r="BP1497" s="2"/>
      <c r="BQ1497" s="2"/>
      <c r="BR1497" s="2"/>
      <c r="BS1497" s="2"/>
      <c r="BT1497" s="2"/>
      <c r="BU1497" s="2"/>
      <c r="BV1497" s="2"/>
      <c r="BW1497" s="2"/>
      <c r="BX1497" s="2"/>
      <c r="BY1497" s="2"/>
      <c r="BZ1497" s="2"/>
      <c r="CA1497" s="2"/>
      <c r="CB1497" s="2"/>
      <c r="CC1497" s="2"/>
      <c r="CD1497" s="2"/>
      <c r="CE1497" s="2"/>
      <c r="CF1497" s="2"/>
      <c r="CG1497" s="2"/>
      <c r="CH1497" s="2"/>
      <c r="CI1497" s="2"/>
      <c r="CJ1497" s="2"/>
      <c r="CK1497" s="2"/>
    </row>
    <row r="1498" spans="1:89" ht="12.75" customHeight="1" x14ac:dyDescent="0.35">
      <c r="A1498" s="15">
        <f t="shared" si="98"/>
        <v>44475</v>
      </c>
      <c r="B1498" s="107">
        <v>13946998</v>
      </c>
      <c r="C1498" s="4">
        <f t="shared" si="99"/>
        <v>581124.91666666663</v>
      </c>
      <c r="D1498">
        <f t="shared" si="100"/>
        <v>2021</v>
      </c>
      <c r="E1498">
        <f t="shared" si="101"/>
        <v>10</v>
      </c>
      <c r="F1498" s="33">
        <v>10190</v>
      </c>
      <c r="G1498" s="2" t="s">
        <v>29</v>
      </c>
      <c r="H1498" s="2">
        <v>24</v>
      </c>
      <c r="I1498" s="33" t="s">
        <v>74</v>
      </c>
      <c r="J1498" s="34">
        <v>44475</v>
      </c>
      <c r="K1498" s="33"/>
      <c r="L1498" s="33"/>
      <c r="M1498" s="33"/>
      <c r="N1498" s="33"/>
      <c r="O1498" s="33"/>
      <c r="P1498" s="33"/>
      <c r="Q1498" s="33"/>
      <c r="R1498" s="33"/>
      <c r="S1498" s="33"/>
      <c r="T1498" s="33"/>
      <c r="U1498" s="33"/>
      <c r="V1498" s="33"/>
      <c r="W1498" s="33"/>
      <c r="X1498" s="33"/>
      <c r="Y1498" s="33"/>
      <c r="Z1498" s="33"/>
      <c r="AA1498" s="33"/>
      <c r="AB1498" s="33"/>
      <c r="AC1498" s="33"/>
      <c r="AD1498" s="33"/>
      <c r="AE1498" s="33"/>
      <c r="AF1498" s="33"/>
      <c r="AG1498" s="33"/>
      <c r="AH1498" s="33"/>
      <c r="AI1498" s="2"/>
      <c r="AK1498" s="3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  <c r="AY1498" s="2"/>
      <c r="AZ1498" s="2"/>
      <c r="BA1498" s="2"/>
      <c r="BB1498" s="2"/>
      <c r="BC1498" s="2"/>
      <c r="BD1498" s="2"/>
      <c r="BE1498" s="2"/>
      <c r="BF1498" s="2"/>
      <c r="BG1498" s="2"/>
      <c r="BH1498" s="2"/>
      <c r="BI1498" s="2"/>
      <c r="BJ1498" s="2"/>
      <c r="BK1498" s="48"/>
      <c r="BL1498" s="3"/>
      <c r="BM1498" s="2"/>
      <c r="BN1498" s="2"/>
      <c r="BO1498" s="2"/>
      <c r="BP1498" s="2"/>
      <c r="BQ1498" s="2"/>
      <c r="BR1498" s="2"/>
      <c r="BS1498" s="2"/>
      <c r="BT1498" s="2"/>
      <c r="BU1498" s="2"/>
      <c r="BV1498" s="2"/>
      <c r="BW1498" s="2"/>
      <c r="BX1498" s="2"/>
      <c r="BY1498" s="2"/>
      <c r="BZ1498" s="2"/>
      <c r="CA1498" s="2"/>
      <c r="CB1498" s="2"/>
      <c r="CC1498" s="2"/>
      <c r="CD1498" s="2"/>
      <c r="CE1498" s="2"/>
      <c r="CF1498" s="2"/>
      <c r="CG1498" s="2"/>
      <c r="CH1498" s="2"/>
      <c r="CI1498" s="2"/>
      <c r="CJ1498" s="2"/>
      <c r="CK1498" s="2"/>
    </row>
    <row r="1499" spans="1:89" ht="12.75" customHeight="1" x14ac:dyDescent="0.35">
      <c r="A1499" s="15">
        <f t="shared" si="98"/>
        <v>44476</v>
      </c>
      <c r="B1499" s="107">
        <v>14443111</v>
      </c>
      <c r="C1499" s="4">
        <f t="shared" si="99"/>
        <v>601796.29166666663</v>
      </c>
      <c r="D1499">
        <f t="shared" si="100"/>
        <v>2021</v>
      </c>
      <c r="E1499">
        <f t="shared" si="101"/>
        <v>10</v>
      </c>
      <c r="F1499" s="33">
        <v>10190</v>
      </c>
      <c r="G1499" s="2" t="s">
        <v>29</v>
      </c>
      <c r="H1499" s="2">
        <v>24</v>
      </c>
      <c r="I1499" s="33" t="s">
        <v>74</v>
      </c>
      <c r="J1499" s="34">
        <v>44476</v>
      </c>
      <c r="K1499" s="33"/>
      <c r="L1499" s="33"/>
      <c r="M1499" s="33"/>
      <c r="N1499" s="33"/>
      <c r="O1499" s="33"/>
      <c r="P1499" s="33"/>
      <c r="Q1499" s="33"/>
      <c r="R1499" s="33"/>
      <c r="S1499" s="33"/>
      <c r="T1499" s="33"/>
      <c r="U1499" s="33"/>
      <c r="V1499" s="33"/>
      <c r="W1499" s="33"/>
      <c r="X1499" s="33"/>
      <c r="Y1499" s="33"/>
      <c r="Z1499" s="33"/>
      <c r="AA1499" s="33"/>
      <c r="AB1499" s="33"/>
      <c r="AC1499" s="33"/>
      <c r="AD1499" s="33"/>
      <c r="AE1499" s="33"/>
      <c r="AF1499" s="33"/>
      <c r="AG1499" s="33"/>
      <c r="AH1499" s="33"/>
      <c r="AI1499" s="2"/>
      <c r="AK1499" s="3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  <c r="AY1499" s="2"/>
      <c r="AZ1499" s="2"/>
      <c r="BA1499" s="2"/>
      <c r="BB1499" s="2"/>
      <c r="BC1499" s="2"/>
      <c r="BD1499" s="2"/>
      <c r="BE1499" s="2"/>
      <c r="BF1499" s="2"/>
      <c r="BG1499" s="2"/>
      <c r="BH1499" s="2"/>
      <c r="BI1499" s="2"/>
      <c r="BJ1499" s="2"/>
      <c r="BK1499" s="48"/>
      <c r="BL1499" s="3"/>
      <c r="BM1499" s="2"/>
      <c r="BN1499" s="2"/>
      <c r="BO1499" s="2"/>
      <c r="BP1499" s="2"/>
      <c r="BQ1499" s="2"/>
      <c r="BR1499" s="2"/>
      <c r="BS1499" s="2"/>
      <c r="BT1499" s="2"/>
      <c r="BU1499" s="2"/>
      <c r="BV1499" s="2"/>
      <c r="BW1499" s="2"/>
      <c r="BX1499" s="2"/>
      <c r="BY1499" s="2"/>
      <c r="BZ1499" s="2"/>
      <c r="CA1499" s="2"/>
      <c r="CB1499" s="2"/>
      <c r="CC1499" s="2"/>
      <c r="CD1499" s="2"/>
      <c r="CE1499" s="2"/>
      <c r="CF1499" s="2"/>
      <c r="CG1499" s="2"/>
      <c r="CH1499" s="2"/>
      <c r="CI1499" s="2"/>
      <c r="CJ1499" s="2"/>
      <c r="CK1499" s="2"/>
    </row>
    <row r="1500" spans="1:89" ht="12.75" customHeight="1" x14ac:dyDescent="0.35">
      <c r="A1500" s="15">
        <f t="shared" si="98"/>
        <v>44477</v>
      </c>
      <c r="B1500" s="107">
        <v>14877955</v>
      </c>
      <c r="C1500" s="4">
        <f t="shared" si="99"/>
        <v>619914.79166666663</v>
      </c>
      <c r="D1500">
        <f t="shared" si="100"/>
        <v>2021</v>
      </c>
      <c r="E1500">
        <f t="shared" si="101"/>
        <v>10</v>
      </c>
      <c r="F1500" s="33">
        <v>10190</v>
      </c>
      <c r="G1500" s="2" t="s">
        <v>29</v>
      </c>
      <c r="H1500" s="2">
        <v>24</v>
      </c>
      <c r="I1500" s="33" t="s">
        <v>74</v>
      </c>
      <c r="J1500" s="34">
        <v>44477</v>
      </c>
      <c r="K1500" s="33"/>
      <c r="L1500" s="33"/>
      <c r="M1500" s="33"/>
      <c r="N1500" s="33"/>
      <c r="O1500" s="33"/>
      <c r="P1500" s="33"/>
      <c r="Q1500" s="33"/>
      <c r="R1500" s="33"/>
      <c r="S1500" s="33"/>
      <c r="T1500" s="33"/>
      <c r="U1500" s="33"/>
      <c r="V1500" s="33"/>
      <c r="W1500" s="33"/>
      <c r="X1500" s="33"/>
      <c r="Y1500" s="33"/>
      <c r="Z1500" s="33"/>
      <c r="AA1500" s="33"/>
      <c r="AB1500" s="33"/>
      <c r="AC1500" s="33"/>
      <c r="AD1500" s="33"/>
      <c r="AE1500" s="33"/>
      <c r="AF1500" s="33"/>
      <c r="AG1500" s="33"/>
      <c r="AH1500" s="33"/>
      <c r="AI1500" s="2"/>
      <c r="AK1500" s="3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  <c r="AY1500" s="2"/>
      <c r="AZ1500" s="2"/>
      <c r="BA1500" s="2"/>
      <c r="BB1500" s="2"/>
      <c r="BC1500" s="2"/>
      <c r="BD1500" s="2"/>
      <c r="BE1500" s="2"/>
      <c r="BF1500" s="2"/>
      <c r="BG1500" s="2"/>
      <c r="BH1500" s="2"/>
      <c r="BI1500" s="2"/>
      <c r="BJ1500" s="2"/>
      <c r="BK1500" s="48"/>
      <c r="BL1500" s="3"/>
      <c r="BM1500" s="2"/>
      <c r="BN1500" s="2"/>
      <c r="BO1500" s="2"/>
      <c r="BP1500" s="2"/>
      <c r="BQ1500" s="2"/>
      <c r="BR1500" s="2"/>
      <c r="BS1500" s="2"/>
      <c r="BT1500" s="2"/>
      <c r="BU1500" s="2"/>
      <c r="BV1500" s="2"/>
      <c r="BW1500" s="2"/>
      <c r="BX1500" s="2"/>
      <c r="BY1500" s="2"/>
      <c r="BZ1500" s="2"/>
      <c r="CA1500" s="2"/>
      <c r="CB1500" s="2"/>
      <c r="CC1500" s="2"/>
      <c r="CD1500" s="2"/>
      <c r="CE1500" s="2"/>
      <c r="CF1500" s="2"/>
      <c r="CG1500" s="2"/>
      <c r="CH1500" s="2"/>
      <c r="CI1500" s="2"/>
      <c r="CJ1500" s="2"/>
      <c r="CK1500" s="2"/>
    </row>
    <row r="1501" spans="1:89" ht="12.75" customHeight="1" x14ac:dyDescent="0.35">
      <c r="A1501" s="15">
        <f t="shared" si="98"/>
        <v>44478</v>
      </c>
      <c r="B1501" s="107">
        <v>14425827</v>
      </c>
      <c r="C1501" s="4">
        <f t="shared" si="99"/>
        <v>601076.125</v>
      </c>
      <c r="D1501">
        <f t="shared" si="100"/>
        <v>2021</v>
      </c>
      <c r="E1501">
        <f t="shared" si="101"/>
        <v>10</v>
      </c>
      <c r="F1501" s="33">
        <v>10190</v>
      </c>
      <c r="G1501" s="2" t="s">
        <v>29</v>
      </c>
      <c r="H1501" s="2">
        <v>24</v>
      </c>
      <c r="I1501" s="33" t="s">
        <v>74</v>
      </c>
      <c r="J1501" s="34">
        <v>44478</v>
      </c>
      <c r="K1501" s="33"/>
      <c r="L1501" s="33"/>
      <c r="M1501" s="33"/>
      <c r="N1501" s="33"/>
      <c r="O1501" s="33"/>
      <c r="P1501" s="33"/>
      <c r="Q1501" s="33"/>
      <c r="R1501" s="33"/>
      <c r="S1501" s="33"/>
      <c r="T1501" s="33"/>
      <c r="U1501" s="33"/>
      <c r="V1501" s="33"/>
      <c r="W1501" s="33"/>
      <c r="X1501" s="33"/>
      <c r="Y1501" s="33"/>
      <c r="Z1501" s="33"/>
      <c r="AA1501" s="33"/>
      <c r="AB1501" s="33"/>
      <c r="AC1501" s="33"/>
      <c r="AD1501" s="33"/>
      <c r="AE1501" s="33"/>
      <c r="AF1501" s="33"/>
      <c r="AG1501" s="33"/>
      <c r="AH1501" s="33"/>
      <c r="AI1501" s="2"/>
      <c r="AK1501" s="3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  <c r="AY1501" s="2"/>
      <c r="AZ1501" s="2"/>
      <c r="BA1501" s="2"/>
      <c r="BB1501" s="2"/>
      <c r="BC1501" s="2"/>
      <c r="BD1501" s="2"/>
      <c r="BE1501" s="2"/>
      <c r="BF1501" s="2"/>
      <c r="BG1501" s="2"/>
      <c r="BH1501" s="2"/>
      <c r="BI1501" s="2"/>
      <c r="BJ1501" s="2"/>
      <c r="BK1501" s="48"/>
      <c r="BL1501" s="3"/>
      <c r="BM1501" s="2"/>
      <c r="BN1501" s="2"/>
      <c r="BO1501" s="2"/>
      <c r="BP1501" s="2"/>
      <c r="BQ1501" s="2"/>
      <c r="BR1501" s="2"/>
      <c r="BS1501" s="2"/>
      <c r="BT1501" s="2"/>
      <c r="BU1501" s="2"/>
      <c r="BV1501" s="2"/>
      <c r="BW1501" s="2"/>
      <c r="BX1501" s="2"/>
      <c r="BY1501" s="2"/>
      <c r="BZ1501" s="2"/>
      <c r="CA1501" s="2"/>
      <c r="CB1501" s="2"/>
      <c r="CC1501" s="2"/>
      <c r="CD1501" s="2"/>
      <c r="CE1501" s="2"/>
      <c r="CF1501" s="2"/>
      <c r="CG1501" s="2"/>
      <c r="CH1501" s="2"/>
      <c r="CI1501" s="2"/>
      <c r="CJ1501" s="2"/>
      <c r="CK1501" s="2"/>
    </row>
    <row r="1502" spans="1:89" ht="12.75" customHeight="1" x14ac:dyDescent="0.35">
      <c r="A1502" s="15">
        <f t="shared" si="98"/>
        <v>44479</v>
      </c>
      <c r="B1502" s="107">
        <v>14010686</v>
      </c>
      <c r="C1502" s="4">
        <f t="shared" si="99"/>
        <v>583778.58333333337</v>
      </c>
      <c r="D1502">
        <f t="shared" si="100"/>
        <v>2021</v>
      </c>
      <c r="E1502">
        <f t="shared" si="101"/>
        <v>10</v>
      </c>
      <c r="F1502" s="33">
        <v>10190</v>
      </c>
      <c r="G1502" s="2" t="s">
        <v>29</v>
      </c>
      <c r="H1502" s="2">
        <v>24</v>
      </c>
      <c r="I1502" s="33" t="s">
        <v>74</v>
      </c>
      <c r="J1502" s="34">
        <v>44479</v>
      </c>
      <c r="K1502" s="33"/>
      <c r="L1502" s="33"/>
      <c r="M1502" s="33"/>
      <c r="N1502" s="33"/>
      <c r="O1502" s="33"/>
      <c r="P1502" s="33"/>
      <c r="Q1502" s="33"/>
      <c r="R1502" s="33"/>
      <c r="S1502" s="33"/>
      <c r="T1502" s="33"/>
      <c r="U1502" s="33"/>
      <c r="V1502" s="33"/>
      <c r="W1502" s="33"/>
      <c r="X1502" s="33"/>
      <c r="Y1502" s="33"/>
      <c r="Z1502" s="33"/>
      <c r="AA1502" s="33"/>
      <c r="AB1502" s="33"/>
      <c r="AC1502" s="33"/>
      <c r="AD1502" s="33"/>
      <c r="AE1502" s="33"/>
      <c r="AF1502" s="33"/>
      <c r="AG1502" s="33"/>
      <c r="AH1502" s="33"/>
      <c r="AI1502" s="2"/>
      <c r="AK1502" s="3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  <c r="AY1502" s="2"/>
      <c r="AZ1502" s="2"/>
      <c r="BA1502" s="2"/>
      <c r="BB1502" s="2"/>
      <c r="BC1502" s="2"/>
      <c r="BD1502" s="2"/>
      <c r="BE1502" s="2"/>
      <c r="BF1502" s="2"/>
      <c r="BG1502" s="2"/>
      <c r="BH1502" s="2"/>
      <c r="BI1502" s="2"/>
      <c r="BJ1502" s="2"/>
      <c r="BK1502" s="48"/>
      <c r="BL1502" s="3"/>
      <c r="BM1502" s="2"/>
      <c r="BN1502" s="2"/>
      <c r="BO1502" s="2"/>
      <c r="BP1502" s="2"/>
      <c r="BQ1502" s="2"/>
      <c r="BR1502" s="2"/>
      <c r="BS1502" s="2"/>
      <c r="BT1502" s="2"/>
      <c r="BU1502" s="2"/>
      <c r="BV1502" s="2"/>
      <c r="BW1502" s="2"/>
      <c r="BX1502" s="2"/>
      <c r="BY1502" s="2"/>
      <c r="BZ1502" s="2"/>
      <c r="CA1502" s="2"/>
      <c r="CB1502" s="2"/>
      <c r="CC1502" s="2"/>
      <c r="CD1502" s="2"/>
      <c r="CE1502" s="2"/>
      <c r="CF1502" s="2"/>
      <c r="CG1502" s="2"/>
      <c r="CH1502" s="2"/>
      <c r="CI1502" s="2"/>
      <c r="CJ1502" s="2"/>
      <c r="CK1502" s="2"/>
    </row>
    <row r="1503" spans="1:89" ht="12.75" customHeight="1" x14ac:dyDescent="0.35">
      <c r="A1503" s="15">
        <f t="shared" si="98"/>
        <v>44480</v>
      </c>
      <c r="B1503" s="107">
        <v>14926173</v>
      </c>
      <c r="C1503" s="4">
        <f t="shared" si="99"/>
        <v>621923.875</v>
      </c>
      <c r="D1503">
        <f t="shared" si="100"/>
        <v>2021</v>
      </c>
      <c r="E1503">
        <f t="shared" si="101"/>
        <v>10</v>
      </c>
      <c r="F1503" s="33">
        <v>10190</v>
      </c>
      <c r="G1503" s="2" t="s">
        <v>29</v>
      </c>
      <c r="H1503" s="2">
        <v>24</v>
      </c>
      <c r="I1503" s="33" t="s">
        <v>74</v>
      </c>
      <c r="J1503" s="34">
        <v>44480</v>
      </c>
      <c r="K1503" s="33"/>
      <c r="L1503" s="33"/>
      <c r="M1503" s="33"/>
      <c r="N1503" s="33"/>
      <c r="O1503" s="33"/>
      <c r="P1503" s="33"/>
      <c r="Q1503" s="33"/>
      <c r="R1503" s="33"/>
      <c r="S1503" s="33"/>
      <c r="T1503" s="33"/>
      <c r="U1503" s="33"/>
      <c r="V1503" s="33"/>
      <c r="W1503" s="33"/>
      <c r="X1503" s="33"/>
      <c r="Y1503" s="33"/>
      <c r="Z1503" s="33"/>
      <c r="AA1503" s="33"/>
      <c r="AB1503" s="33"/>
      <c r="AC1503" s="33"/>
      <c r="AD1503" s="33"/>
      <c r="AE1503" s="33"/>
      <c r="AF1503" s="33"/>
      <c r="AG1503" s="33"/>
      <c r="AH1503" s="33"/>
      <c r="AI1503" s="2"/>
      <c r="AK1503" s="3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  <c r="AY1503" s="2"/>
      <c r="AZ1503" s="2"/>
      <c r="BA1503" s="2"/>
      <c r="BB1503" s="2"/>
      <c r="BC1503" s="2"/>
      <c r="BD1503" s="2"/>
      <c r="BE1503" s="2"/>
      <c r="BF1503" s="2"/>
      <c r="BG1503" s="2"/>
      <c r="BH1503" s="2"/>
      <c r="BI1503" s="2"/>
      <c r="BJ1503" s="2"/>
      <c r="BK1503" s="48"/>
      <c r="BL1503" s="3"/>
      <c r="BM1503" s="2"/>
      <c r="BN1503" s="2"/>
      <c r="BO1503" s="2"/>
      <c r="BP1503" s="2"/>
      <c r="BQ1503" s="2"/>
      <c r="BR1503" s="2"/>
      <c r="BS1503" s="2"/>
      <c r="BT1503" s="2"/>
      <c r="BU1503" s="2"/>
      <c r="BV1503" s="2"/>
      <c r="BW1503" s="2"/>
      <c r="BX1503" s="2"/>
      <c r="BY1503" s="2"/>
      <c r="BZ1503" s="2"/>
      <c r="CA1503" s="2"/>
      <c r="CB1503" s="2"/>
      <c r="CC1503" s="2"/>
      <c r="CD1503" s="2"/>
      <c r="CE1503" s="2"/>
      <c r="CF1503" s="2"/>
      <c r="CG1503" s="2"/>
      <c r="CH1503" s="2"/>
      <c r="CI1503" s="2"/>
      <c r="CJ1503" s="2"/>
      <c r="CK1503" s="2"/>
    </row>
    <row r="1504" spans="1:89" ht="12.75" customHeight="1" x14ac:dyDescent="0.35">
      <c r="A1504" s="15">
        <f t="shared" si="98"/>
        <v>44481</v>
      </c>
      <c r="B1504" s="107">
        <v>15387019</v>
      </c>
      <c r="C1504" s="4">
        <f t="shared" si="99"/>
        <v>641125.79166666663</v>
      </c>
      <c r="D1504">
        <f t="shared" si="100"/>
        <v>2021</v>
      </c>
      <c r="E1504">
        <f t="shared" si="101"/>
        <v>10</v>
      </c>
      <c r="F1504" s="33">
        <v>10190</v>
      </c>
      <c r="G1504" s="2" t="s">
        <v>29</v>
      </c>
      <c r="H1504" s="2">
        <v>24</v>
      </c>
      <c r="I1504" s="33" t="s">
        <v>74</v>
      </c>
      <c r="J1504" s="34">
        <v>44481</v>
      </c>
      <c r="K1504" s="33"/>
      <c r="L1504" s="33"/>
      <c r="M1504" s="33"/>
      <c r="N1504" s="33"/>
      <c r="O1504" s="33"/>
      <c r="P1504" s="33"/>
      <c r="Q1504" s="33"/>
      <c r="R1504" s="33"/>
      <c r="S1504" s="33"/>
      <c r="T1504" s="33"/>
      <c r="U1504" s="33"/>
      <c r="V1504" s="33"/>
      <c r="W1504" s="33"/>
      <c r="X1504" s="33"/>
      <c r="Y1504" s="33"/>
      <c r="Z1504" s="33"/>
      <c r="AA1504" s="33"/>
      <c r="AB1504" s="33"/>
      <c r="AC1504" s="33"/>
      <c r="AD1504" s="33"/>
      <c r="AE1504" s="33"/>
      <c r="AF1504" s="33"/>
      <c r="AG1504" s="33"/>
      <c r="AH1504" s="33"/>
      <c r="AI1504" s="2"/>
      <c r="AK1504" s="3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  <c r="AY1504" s="2"/>
      <c r="AZ1504" s="2"/>
      <c r="BA1504" s="2"/>
      <c r="BB1504" s="2"/>
      <c r="BC1504" s="2"/>
      <c r="BD1504" s="2"/>
      <c r="BE1504" s="2"/>
      <c r="BF1504" s="2"/>
      <c r="BG1504" s="2"/>
      <c r="BH1504" s="2"/>
      <c r="BI1504" s="2"/>
      <c r="BJ1504" s="2"/>
      <c r="BK1504" s="48"/>
      <c r="BL1504" s="3"/>
      <c r="BM1504" s="2"/>
      <c r="BN1504" s="2"/>
      <c r="BO1504" s="2"/>
      <c r="BP1504" s="2"/>
      <c r="BQ1504" s="2"/>
      <c r="BR1504" s="2"/>
      <c r="BS1504" s="2"/>
      <c r="BT1504" s="2"/>
      <c r="BU1504" s="2"/>
      <c r="BV1504" s="2"/>
      <c r="BW1504" s="2"/>
      <c r="BX1504" s="2"/>
      <c r="BY1504" s="2"/>
      <c r="BZ1504" s="2"/>
      <c r="CA1504" s="2"/>
      <c r="CB1504" s="2"/>
      <c r="CC1504" s="2"/>
      <c r="CD1504" s="2"/>
      <c r="CE1504" s="2"/>
      <c r="CF1504" s="2"/>
      <c r="CG1504" s="2"/>
      <c r="CH1504" s="2"/>
      <c r="CI1504" s="2"/>
      <c r="CJ1504" s="2"/>
      <c r="CK1504" s="2"/>
    </row>
    <row r="1505" spans="1:89" ht="12.75" customHeight="1" x14ac:dyDescent="0.35">
      <c r="A1505" s="15">
        <f t="shared" ref="A1505:A1568" si="102">J1505</f>
        <v>44482</v>
      </c>
      <c r="B1505" s="107">
        <v>15437002</v>
      </c>
      <c r="C1505" s="4">
        <f t="shared" ref="C1505:C1568" si="103">B1505/H1505</f>
        <v>643208.41666666663</v>
      </c>
      <c r="D1505">
        <f t="shared" ref="D1505:D1568" si="104">YEAR(J1505)</f>
        <v>2021</v>
      </c>
      <c r="E1505">
        <f t="shared" ref="E1505:E1568" si="105">MONTH(J1505)</f>
        <v>10</v>
      </c>
      <c r="F1505" s="33">
        <v>10190</v>
      </c>
      <c r="G1505" s="2" t="s">
        <v>29</v>
      </c>
      <c r="H1505" s="2">
        <v>24</v>
      </c>
      <c r="I1505" s="33" t="s">
        <v>74</v>
      </c>
      <c r="J1505" s="34">
        <v>44482</v>
      </c>
      <c r="K1505" s="33"/>
      <c r="L1505" s="33"/>
      <c r="M1505" s="33"/>
      <c r="N1505" s="33"/>
      <c r="O1505" s="33"/>
      <c r="P1505" s="33"/>
      <c r="Q1505" s="33"/>
      <c r="R1505" s="33"/>
      <c r="S1505" s="33"/>
      <c r="T1505" s="33"/>
      <c r="U1505" s="33"/>
      <c r="V1505" s="33"/>
      <c r="W1505" s="33"/>
      <c r="X1505" s="33"/>
      <c r="Y1505" s="33"/>
      <c r="Z1505" s="33"/>
      <c r="AA1505" s="33"/>
      <c r="AB1505" s="33"/>
      <c r="AC1505" s="33"/>
      <c r="AD1505" s="33"/>
      <c r="AE1505" s="33"/>
      <c r="AF1505" s="33"/>
      <c r="AG1505" s="33"/>
      <c r="AH1505" s="33"/>
      <c r="AI1505" s="2"/>
      <c r="AK1505" s="3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  <c r="AY1505" s="2"/>
      <c r="AZ1505" s="2"/>
      <c r="BA1505" s="2"/>
      <c r="BB1505" s="2"/>
      <c r="BC1505" s="2"/>
      <c r="BD1505" s="2"/>
      <c r="BE1505" s="2"/>
      <c r="BF1505" s="2"/>
      <c r="BG1505" s="2"/>
      <c r="BH1505" s="2"/>
      <c r="BI1505" s="2"/>
      <c r="BJ1505" s="2"/>
      <c r="BK1505" s="48"/>
      <c r="BL1505" s="3"/>
      <c r="BM1505" s="2"/>
      <c r="BN1505" s="2"/>
      <c r="BO1505" s="2"/>
      <c r="BP1505" s="2"/>
      <c r="BQ1505" s="2"/>
      <c r="BR1505" s="2"/>
      <c r="BS1505" s="2"/>
      <c r="BT1505" s="2"/>
      <c r="BU1505" s="2"/>
      <c r="BV1505" s="2"/>
      <c r="BW1505" s="2"/>
      <c r="BX1505" s="2"/>
      <c r="BY1505" s="2"/>
      <c r="BZ1505" s="2"/>
      <c r="CA1505" s="2"/>
      <c r="CB1505" s="2"/>
      <c r="CC1505" s="2"/>
      <c r="CD1505" s="2"/>
      <c r="CE1505" s="2"/>
      <c r="CF1505" s="2"/>
      <c r="CG1505" s="2"/>
      <c r="CH1505" s="2"/>
      <c r="CI1505" s="2"/>
      <c r="CJ1505" s="2"/>
      <c r="CK1505" s="2"/>
    </row>
    <row r="1506" spans="1:89" ht="12.75" customHeight="1" x14ac:dyDescent="0.35">
      <c r="A1506" s="15">
        <f t="shared" si="102"/>
        <v>44483</v>
      </c>
      <c r="B1506" s="107">
        <v>15488510</v>
      </c>
      <c r="C1506" s="4">
        <f t="shared" si="103"/>
        <v>645354.58333333337</v>
      </c>
      <c r="D1506">
        <f t="shared" si="104"/>
        <v>2021</v>
      </c>
      <c r="E1506">
        <f t="shared" si="105"/>
        <v>10</v>
      </c>
      <c r="F1506" s="33">
        <v>10190</v>
      </c>
      <c r="G1506" s="2" t="s">
        <v>29</v>
      </c>
      <c r="H1506" s="2">
        <v>24</v>
      </c>
      <c r="I1506" s="33" t="s">
        <v>74</v>
      </c>
      <c r="J1506" s="34">
        <v>44483</v>
      </c>
      <c r="K1506" s="33"/>
      <c r="L1506" s="33"/>
      <c r="M1506" s="33"/>
      <c r="N1506" s="33"/>
      <c r="O1506" s="33"/>
      <c r="P1506" s="33"/>
      <c r="Q1506" s="33"/>
      <c r="R1506" s="33"/>
      <c r="S1506" s="33"/>
      <c r="T1506" s="33"/>
      <c r="U1506" s="33"/>
      <c r="V1506" s="33"/>
      <c r="W1506" s="33"/>
      <c r="X1506" s="33"/>
      <c r="Y1506" s="33"/>
      <c r="Z1506" s="33"/>
      <c r="AA1506" s="33"/>
      <c r="AB1506" s="33"/>
      <c r="AC1506" s="33"/>
      <c r="AD1506" s="33"/>
      <c r="AE1506" s="33"/>
      <c r="AF1506" s="33"/>
      <c r="AG1506" s="33"/>
      <c r="AH1506" s="33"/>
      <c r="AI1506" s="2"/>
      <c r="AK1506" s="3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  <c r="AY1506" s="2"/>
      <c r="AZ1506" s="2"/>
      <c r="BA1506" s="2"/>
      <c r="BB1506" s="2"/>
      <c r="BC1506" s="2"/>
      <c r="BD1506" s="2"/>
      <c r="BE1506" s="2"/>
      <c r="BF1506" s="2"/>
      <c r="BG1506" s="2"/>
      <c r="BH1506" s="2"/>
      <c r="BI1506" s="2"/>
      <c r="BJ1506" s="2"/>
      <c r="BK1506" s="48"/>
      <c r="BL1506" s="3"/>
      <c r="BM1506" s="2"/>
      <c r="BN1506" s="2"/>
      <c r="BO1506" s="2"/>
      <c r="BP1506" s="2"/>
      <c r="BQ1506" s="2"/>
      <c r="BR1506" s="2"/>
      <c r="BS1506" s="2"/>
      <c r="BT1506" s="2"/>
      <c r="BU1506" s="2"/>
      <c r="BV1506" s="2"/>
      <c r="BW1506" s="2"/>
      <c r="BX1506" s="2"/>
      <c r="BY1506" s="2"/>
      <c r="BZ1506" s="2"/>
      <c r="CA1506" s="2"/>
      <c r="CB1506" s="2"/>
      <c r="CC1506" s="2"/>
      <c r="CD1506" s="2"/>
      <c r="CE1506" s="2"/>
      <c r="CF1506" s="2"/>
      <c r="CG1506" s="2"/>
      <c r="CH1506" s="2"/>
      <c r="CI1506" s="2"/>
      <c r="CJ1506" s="2"/>
      <c r="CK1506" s="2"/>
    </row>
    <row r="1507" spans="1:89" ht="12.75" customHeight="1" x14ac:dyDescent="0.35">
      <c r="A1507" s="15">
        <f t="shared" si="102"/>
        <v>44484</v>
      </c>
      <c r="B1507" s="107">
        <v>15014311</v>
      </c>
      <c r="C1507" s="4">
        <f t="shared" si="103"/>
        <v>625596.29166666663</v>
      </c>
      <c r="D1507">
        <f t="shared" si="104"/>
        <v>2021</v>
      </c>
      <c r="E1507">
        <f t="shared" si="105"/>
        <v>10</v>
      </c>
      <c r="F1507" s="33">
        <v>10190</v>
      </c>
      <c r="G1507" s="2" t="s">
        <v>29</v>
      </c>
      <c r="H1507" s="2">
        <v>24</v>
      </c>
      <c r="I1507" s="33" t="s">
        <v>74</v>
      </c>
      <c r="J1507" s="34">
        <v>44484</v>
      </c>
      <c r="K1507" s="33"/>
      <c r="L1507" s="33"/>
      <c r="M1507" s="33"/>
      <c r="N1507" s="33"/>
      <c r="O1507" s="33"/>
      <c r="P1507" s="33"/>
      <c r="Q1507" s="33"/>
      <c r="R1507" s="33"/>
      <c r="S1507" s="33"/>
      <c r="T1507" s="33"/>
      <c r="U1507" s="33"/>
      <c r="V1507" s="33"/>
      <c r="W1507" s="33"/>
      <c r="X1507" s="33"/>
      <c r="Y1507" s="33"/>
      <c r="Z1507" s="33"/>
      <c r="AA1507" s="33"/>
      <c r="AB1507" s="33"/>
      <c r="AC1507" s="33"/>
      <c r="AD1507" s="33"/>
      <c r="AE1507" s="33"/>
      <c r="AF1507" s="33"/>
      <c r="AG1507" s="33"/>
      <c r="AH1507" s="33"/>
      <c r="AI1507" s="2"/>
      <c r="AK1507" s="3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  <c r="AY1507" s="2"/>
      <c r="AZ1507" s="2"/>
      <c r="BA1507" s="2"/>
      <c r="BB1507" s="2"/>
      <c r="BC1507" s="2"/>
      <c r="BD1507" s="2"/>
      <c r="BE1507" s="2"/>
      <c r="BF1507" s="2"/>
      <c r="BG1507" s="2"/>
      <c r="BH1507" s="2"/>
      <c r="BI1507" s="2"/>
      <c r="BJ1507" s="2"/>
      <c r="BK1507" s="48"/>
      <c r="BL1507" s="3"/>
      <c r="BM1507" s="2"/>
      <c r="BN1507" s="2"/>
      <c r="BO1507" s="2"/>
      <c r="BP1507" s="2"/>
      <c r="BQ1507" s="2"/>
      <c r="BR1507" s="2"/>
      <c r="BS1507" s="2"/>
      <c r="BT1507" s="2"/>
      <c r="BU1507" s="2"/>
      <c r="BV1507" s="2"/>
      <c r="BW1507" s="2"/>
      <c r="BX1507" s="2"/>
      <c r="BY1507" s="2"/>
      <c r="BZ1507" s="2"/>
      <c r="CA1507" s="2"/>
      <c r="CB1507" s="2"/>
      <c r="CC1507" s="2"/>
      <c r="CD1507" s="2"/>
      <c r="CE1507" s="2"/>
      <c r="CF1507" s="2"/>
      <c r="CG1507" s="2"/>
      <c r="CH1507" s="2"/>
      <c r="CI1507" s="2"/>
      <c r="CJ1507" s="2"/>
      <c r="CK1507" s="2"/>
    </row>
    <row r="1508" spans="1:89" ht="12.75" customHeight="1" x14ac:dyDescent="0.35">
      <c r="A1508" s="15">
        <f t="shared" si="102"/>
        <v>44485</v>
      </c>
      <c r="B1508" s="107">
        <v>14547434</v>
      </c>
      <c r="C1508" s="4">
        <f t="shared" si="103"/>
        <v>606143.08333333337</v>
      </c>
      <c r="D1508">
        <f t="shared" si="104"/>
        <v>2021</v>
      </c>
      <c r="E1508">
        <f t="shared" si="105"/>
        <v>10</v>
      </c>
      <c r="F1508" s="33">
        <v>10190</v>
      </c>
      <c r="G1508" s="2" t="s">
        <v>29</v>
      </c>
      <c r="H1508" s="2">
        <v>24</v>
      </c>
      <c r="I1508" s="33" t="s">
        <v>74</v>
      </c>
      <c r="J1508" s="34">
        <v>44485</v>
      </c>
      <c r="K1508" s="33"/>
      <c r="L1508" s="33"/>
      <c r="M1508" s="33"/>
      <c r="N1508" s="33"/>
      <c r="O1508" s="33"/>
      <c r="P1508" s="33"/>
      <c r="Q1508" s="33"/>
      <c r="R1508" s="33"/>
      <c r="S1508" s="33"/>
      <c r="T1508" s="33"/>
      <c r="U1508" s="33"/>
      <c r="V1508" s="33"/>
      <c r="W1508" s="33"/>
      <c r="X1508" s="33"/>
      <c r="Y1508" s="33"/>
      <c r="Z1508" s="33"/>
      <c r="AA1508" s="33"/>
      <c r="AB1508" s="33"/>
      <c r="AC1508" s="33"/>
      <c r="AD1508" s="33"/>
      <c r="AE1508" s="33"/>
      <c r="AF1508" s="33"/>
      <c r="AG1508" s="33"/>
      <c r="AH1508" s="33"/>
      <c r="AI1508" s="2"/>
      <c r="AK1508" s="3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  <c r="AY1508" s="2"/>
      <c r="AZ1508" s="2"/>
      <c r="BA1508" s="2"/>
      <c r="BB1508" s="2"/>
      <c r="BC1508" s="2"/>
      <c r="BD1508" s="2"/>
      <c r="BE1508" s="2"/>
      <c r="BF1508" s="2"/>
      <c r="BG1508" s="2"/>
      <c r="BH1508" s="2"/>
      <c r="BI1508" s="2"/>
      <c r="BJ1508" s="2"/>
      <c r="BK1508" s="48"/>
      <c r="BL1508" s="3"/>
      <c r="BM1508" s="2"/>
      <c r="BN1508" s="2"/>
      <c r="BO1508" s="2"/>
      <c r="BP1508" s="2"/>
      <c r="BQ1508" s="2"/>
      <c r="BR1508" s="2"/>
      <c r="BS1508" s="2"/>
      <c r="BT1508" s="2"/>
      <c r="BU1508" s="2"/>
      <c r="BV1508" s="2"/>
      <c r="BW1508" s="2"/>
      <c r="BX1508" s="2"/>
      <c r="BY1508" s="2"/>
      <c r="BZ1508" s="2"/>
      <c r="CA1508" s="2"/>
      <c r="CB1508" s="2"/>
      <c r="CC1508" s="2"/>
      <c r="CD1508" s="2"/>
      <c r="CE1508" s="2"/>
      <c r="CF1508" s="2"/>
      <c r="CG1508" s="2"/>
      <c r="CH1508" s="2"/>
      <c r="CI1508" s="2"/>
      <c r="CJ1508" s="2"/>
      <c r="CK1508" s="2"/>
    </row>
    <row r="1509" spans="1:89" ht="12.75" customHeight="1" x14ac:dyDescent="0.35">
      <c r="A1509" s="15">
        <f t="shared" si="102"/>
        <v>44486</v>
      </c>
      <c r="B1509" s="107">
        <v>14324960</v>
      </c>
      <c r="C1509" s="4">
        <f t="shared" si="103"/>
        <v>596873.33333333337</v>
      </c>
      <c r="D1509">
        <f t="shared" si="104"/>
        <v>2021</v>
      </c>
      <c r="E1509">
        <f t="shared" si="105"/>
        <v>10</v>
      </c>
      <c r="F1509" s="33">
        <v>10190</v>
      </c>
      <c r="G1509" s="2" t="s">
        <v>29</v>
      </c>
      <c r="H1509" s="2">
        <v>24</v>
      </c>
      <c r="I1509" s="33" t="s">
        <v>74</v>
      </c>
      <c r="J1509" s="34">
        <v>44486</v>
      </c>
      <c r="K1509" s="33"/>
      <c r="L1509" s="33"/>
      <c r="M1509" s="33"/>
      <c r="N1509" s="33"/>
      <c r="O1509" s="33"/>
      <c r="P1509" s="33"/>
      <c r="Q1509" s="33"/>
      <c r="R1509" s="33"/>
      <c r="S1509" s="33"/>
      <c r="T1509" s="33"/>
      <c r="U1509" s="33"/>
      <c r="V1509" s="33"/>
      <c r="W1509" s="33"/>
      <c r="X1509" s="33"/>
      <c r="Y1509" s="33"/>
      <c r="Z1509" s="33"/>
      <c r="AA1509" s="33"/>
      <c r="AB1509" s="33"/>
      <c r="AC1509" s="33"/>
      <c r="AD1509" s="33"/>
      <c r="AE1509" s="33"/>
      <c r="AF1509" s="33"/>
      <c r="AG1509" s="33"/>
      <c r="AH1509" s="33"/>
      <c r="AI1509" s="2"/>
      <c r="AK1509" s="3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  <c r="AY1509" s="2"/>
      <c r="AZ1509" s="2"/>
      <c r="BA1509" s="2"/>
      <c r="BB1509" s="2"/>
      <c r="BC1509" s="2"/>
      <c r="BD1509" s="2"/>
      <c r="BE1509" s="2"/>
      <c r="BF1509" s="2"/>
      <c r="BG1509" s="2"/>
      <c r="BH1509" s="2"/>
      <c r="BI1509" s="2"/>
      <c r="BJ1509" s="2"/>
      <c r="BK1509" s="48"/>
      <c r="BL1509" s="3"/>
      <c r="BM1509" s="2"/>
      <c r="BN1509" s="2"/>
      <c r="BO1509" s="2"/>
      <c r="BP1509" s="2"/>
      <c r="BQ1509" s="2"/>
      <c r="BR1509" s="2"/>
      <c r="BS1509" s="2"/>
      <c r="BT1509" s="2"/>
      <c r="BU1509" s="2"/>
      <c r="BV1509" s="2"/>
      <c r="BW1509" s="2"/>
      <c r="BX1509" s="2"/>
      <c r="BY1509" s="2"/>
      <c r="BZ1509" s="2"/>
      <c r="CA1509" s="2"/>
      <c r="CB1509" s="2"/>
      <c r="CC1509" s="2"/>
      <c r="CD1509" s="2"/>
      <c r="CE1509" s="2"/>
      <c r="CF1509" s="2"/>
      <c r="CG1509" s="2"/>
      <c r="CH1509" s="2"/>
      <c r="CI1509" s="2"/>
      <c r="CJ1509" s="2"/>
      <c r="CK1509" s="2"/>
    </row>
    <row r="1510" spans="1:89" ht="12.75" customHeight="1" x14ac:dyDescent="0.35">
      <c r="A1510" s="15">
        <f t="shared" si="102"/>
        <v>44487</v>
      </c>
      <c r="B1510" s="107">
        <v>14855353</v>
      </c>
      <c r="C1510" s="4">
        <f t="shared" si="103"/>
        <v>618973.04166666663</v>
      </c>
      <c r="D1510">
        <f t="shared" si="104"/>
        <v>2021</v>
      </c>
      <c r="E1510">
        <f t="shared" si="105"/>
        <v>10</v>
      </c>
      <c r="F1510" s="33">
        <v>10190</v>
      </c>
      <c r="G1510" s="2" t="s">
        <v>29</v>
      </c>
      <c r="H1510" s="2">
        <v>24</v>
      </c>
      <c r="I1510" s="33" t="s">
        <v>74</v>
      </c>
      <c r="J1510" s="34">
        <v>44487</v>
      </c>
      <c r="K1510" s="33"/>
      <c r="L1510" s="33"/>
      <c r="M1510" s="33"/>
      <c r="N1510" s="33"/>
      <c r="O1510" s="33"/>
      <c r="P1510" s="33"/>
      <c r="Q1510" s="33"/>
      <c r="R1510" s="33"/>
      <c r="S1510" s="33"/>
      <c r="T1510" s="33"/>
      <c r="U1510" s="33"/>
      <c r="V1510" s="33"/>
      <c r="W1510" s="33"/>
      <c r="X1510" s="33"/>
      <c r="Y1510" s="33"/>
      <c r="Z1510" s="33"/>
      <c r="AA1510" s="33"/>
      <c r="AB1510" s="33"/>
      <c r="AC1510" s="33"/>
      <c r="AD1510" s="33"/>
      <c r="AE1510" s="33"/>
      <c r="AF1510" s="33"/>
      <c r="AG1510" s="33"/>
      <c r="AH1510" s="33"/>
      <c r="AI1510" s="2"/>
      <c r="AK1510" s="3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  <c r="AY1510" s="2"/>
      <c r="AZ1510" s="2"/>
      <c r="BA1510" s="2"/>
      <c r="BB1510" s="2"/>
      <c r="BC1510" s="2"/>
      <c r="BD1510" s="2"/>
      <c r="BE1510" s="2"/>
      <c r="BF1510" s="2"/>
      <c r="BG1510" s="2"/>
      <c r="BH1510" s="2"/>
      <c r="BI1510" s="2"/>
      <c r="BJ1510" s="2"/>
      <c r="BK1510" s="48"/>
      <c r="BL1510" s="3"/>
      <c r="BM1510" s="2"/>
      <c r="BN1510" s="2"/>
      <c r="BO1510" s="2"/>
      <c r="BP1510" s="2"/>
      <c r="BQ1510" s="2"/>
      <c r="BR1510" s="2"/>
      <c r="BS1510" s="2"/>
      <c r="BT1510" s="2"/>
      <c r="BU1510" s="2"/>
      <c r="BV1510" s="2"/>
      <c r="BW1510" s="2"/>
      <c r="BX1510" s="2"/>
      <c r="BY1510" s="2"/>
      <c r="BZ1510" s="2"/>
      <c r="CA1510" s="2"/>
      <c r="CB1510" s="2"/>
      <c r="CC1510" s="2"/>
      <c r="CD1510" s="2"/>
      <c r="CE1510" s="2"/>
      <c r="CF1510" s="2"/>
      <c r="CG1510" s="2"/>
      <c r="CH1510" s="2"/>
      <c r="CI1510" s="2"/>
      <c r="CJ1510" s="2"/>
      <c r="CK1510" s="2"/>
    </row>
    <row r="1511" spans="1:89" ht="12.75" customHeight="1" x14ac:dyDescent="0.35">
      <c r="A1511" s="15">
        <f t="shared" si="102"/>
        <v>44488</v>
      </c>
      <c r="B1511" s="107">
        <v>14919017</v>
      </c>
      <c r="C1511" s="4">
        <f t="shared" si="103"/>
        <v>621625.70833333337</v>
      </c>
      <c r="D1511">
        <f t="shared" si="104"/>
        <v>2021</v>
      </c>
      <c r="E1511">
        <f t="shared" si="105"/>
        <v>10</v>
      </c>
      <c r="F1511" s="33">
        <v>10190</v>
      </c>
      <c r="G1511" s="2" t="s">
        <v>29</v>
      </c>
      <c r="H1511" s="2">
        <v>24</v>
      </c>
      <c r="I1511" s="33" t="s">
        <v>74</v>
      </c>
      <c r="J1511" s="34">
        <v>44488</v>
      </c>
      <c r="K1511" s="33"/>
      <c r="L1511" s="33"/>
      <c r="M1511" s="33"/>
      <c r="N1511" s="33"/>
      <c r="O1511" s="33"/>
      <c r="P1511" s="33"/>
      <c r="Q1511" s="33"/>
      <c r="R1511" s="33"/>
      <c r="S1511" s="33"/>
      <c r="T1511" s="33"/>
      <c r="U1511" s="33"/>
      <c r="V1511" s="33"/>
      <c r="W1511" s="33"/>
      <c r="X1511" s="33"/>
      <c r="Y1511" s="33"/>
      <c r="Z1511" s="33"/>
      <c r="AA1511" s="33"/>
      <c r="AB1511" s="33"/>
      <c r="AC1511" s="33"/>
      <c r="AD1511" s="33"/>
      <c r="AE1511" s="33"/>
      <c r="AF1511" s="33"/>
      <c r="AG1511" s="33"/>
      <c r="AH1511" s="33"/>
      <c r="AI1511" s="2"/>
      <c r="AK1511" s="3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  <c r="AY1511" s="2"/>
      <c r="AZ1511" s="2"/>
      <c r="BA1511" s="2"/>
      <c r="BB1511" s="2"/>
      <c r="BC1511" s="2"/>
      <c r="BD1511" s="2"/>
      <c r="BE1511" s="2"/>
      <c r="BF1511" s="2"/>
      <c r="BG1511" s="2"/>
      <c r="BH1511" s="2"/>
      <c r="BI1511" s="2"/>
      <c r="BJ1511" s="2"/>
      <c r="BK1511" s="48"/>
      <c r="BL1511" s="3"/>
      <c r="BM1511" s="2"/>
      <c r="BN1511" s="2"/>
      <c r="BO1511" s="2"/>
      <c r="BP1511" s="2"/>
      <c r="BQ1511" s="2"/>
      <c r="BR1511" s="2"/>
      <c r="BS1511" s="2"/>
      <c r="BT1511" s="2"/>
      <c r="BU1511" s="2"/>
      <c r="BV1511" s="2"/>
      <c r="BW1511" s="2"/>
      <c r="BX1511" s="2"/>
      <c r="BY1511" s="2"/>
      <c r="BZ1511" s="2"/>
      <c r="CA1511" s="2"/>
      <c r="CB1511" s="2"/>
      <c r="CC1511" s="2"/>
      <c r="CD1511" s="2"/>
      <c r="CE1511" s="2"/>
      <c r="CF1511" s="2"/>
      <c r="CG1511" s="2"/>
      <c r="CH1511" s="2"/>
      <c r="CI1511" s="2"/>
      <c r="CJ1511" s="2"/>
      <c r="CK1511" s="2"/>
    </row>
    <row r="1512" spans="1:89" ht="12.75" customHeight="1" x14ac:dyDescent="0.35">
      <c r="A1512" s="15">
        <f t="shared" si="102"/>
        <v>44489</v>
      </c>
      <c r="B1512" s="107">
        <v>14824129</v>
      </c>
      <c r="C1512" s="4">
        <f t="shared" si="103"/>
        <v>617672.04166666663</v>
      </c>
      <c r="D1512">
        <f t="shared" si="104"/>
        <v>2021</v>
      </c>
      <c r="E1512">
        <f t="shared" si="105"/>
        <v>10</v>
      </c>
      <c r="F1512" s="33">
        <v>10190</v>
      </c>
      <c r="G1512" s="2" t="s">
        <v>29</v>
      </c>
      <c r="H1512" s="2">
        <v>24</v>
      </c>
      <c r="I1512" s="33" t="s">
        <v>74</v>
      </c>
      <c r="J1512" s="34">
        <v>44489</v>
      </c>
      <c r="K1512" s="33"/>
      <c r="L1512" s="33"/>
      <c r="M1512" s="33"/>
      <c r="N1512" s="33"/>
      <c r="O1512" s="33"/>
      <c r="P1512" s="33"/>
      <c r="Q1512" s="33"/>
      <c r="R1512" s="33"/>
      <c r="S1512" s="33"/>
      <c r="T1512" s="33"/>
      <c r="U1512" s="33"/>
      <c r="V1512" s="33"/>
      <c r="W1512" s="33"/>
      <c r="X1512" s="33"/>
      <c r="Y1512" s="33"/>
      <c r="Z1512" s="33"/>
      <c r="AA1512" s="33"/>
      <c r="AB1512" s="33"/>
      <c r="AC1512" s="33"/>
      <c r="AD1512" s="33"/>
      <c r="AE1512" s="33"/>
      <c r="AF1512" s="33"/>
      <c r="AG1512" s="33"/>
      <c r="AH1512" s="33"/>
      <c r="AI1512" s="2"/>
      <c r="AK1512" s="3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  <c r="AY1512" s="2"/>
      <c r="AZ1512" s="2"/>
      <c r="BA1512" s="2"/>
      <c r="BB1512" s="2"/>
      <c r="BC1512" s="2"/>
      <c r="BD1512" s="2"/>
      <c r="BE1512" s="2"/>
      <c r="BF1512" s="2"/>
      <c r="BG1512" s="2"/>
      <c r="BH1512" s="2"/>
      <c r="BI1512" s="2"/>
      <c r="BJ1512" s="2"/>
      <c r="BK1512" s="48"/>
      <c r="BL1512" s="3"/>
      <c r="BM1512" s="2"/>
      <c r="BN1512" s="2"/>
      <c r="BO1512" s="2"/>
      <c r="BP1512" s="2"/>
      <c r="BQ1512" s="2"/>
      <c r="BR1512" s="2"/>
      <c r="BS1512" s="2"/>
      <c r="BT1512" s="2"/>
      <c r="BU1512" s="2"/>
      <c r="BV1512" s="2"/>
      <c r="BW1512" s="2"/>
      <c r="BX1512" s="2"/>
      <c r="BY1512" s="2"/>
      <c r="BZ1512" s="2"/>
      <c r="CA1512" s="2"/>
      <c r="CB1512" s="2"/>
      <c r="CC1512" s="2"/>
      <c r="CD1512" s="2"/>
      <c r="CE1512" s="2"/>
      <c r="CF1512" s="2"/>
      <c r="CG1512" s="2"/>
      <c r="CH1512" s="2"/>
      <c r="CI1512" s="2"/>
      <c r="CJ1512" s="2"/>
      <c r="CK1512" s="2"/>
    </row>
    <row r="1513" spans="1:89" ht="12.75" customHeight="1" x14ac:dyDescent="0.35">
      <c r="A1513" s="15">
        <f t="shared" si="102"/>
        <v>44490</v>
      </c>
      <c r="B1513" s="107">
        <v>14567823</v>
      </c>
      <c r="C1513" s="4">
        <f t="shared" si="103"/>
        <v>606992.625</v>
      </c>
      <c r="D1513">
        <f t="shared" si="104"/>
        <v>2021</v>
      </c>
      <c r="E1513">
        <f t="shared" si="105"/>
        <v>10</v>
      </c>
      <c r="F1513" s="33">
        <v>10190</v>
      </c>
      <c r="G1513" s="2" t="s">
        <v>29</v>
      </c>
      <c r="H1513" s="2">
        <v>24</v>
      </c>
      <c r="I1513" s="33" t="s">
        <v>74</v>
      </c>
      <c r="J1513" s="34">
        <v>44490</v>
      </c>
      <c r="K1513" s="33"/>
      <c r="L1513" s="33"/>
      <c r="M1513" s="33"/>
      <c r="N1513" s="33"/>
      <c r="O1513" s="33"/>
      <c r="P1513" s="33"/>
      <c r="Q1513" s="33"/>
      <c r="R1513" s="33"/>
      <c r="S1513" s="33"/>
      <c r="T1513" s="33"/>
      <c r="U1513" s="33"/>
      <c r="V1513" s="33"/>
      <c r="W1513" s="33"/>
      <c r="X1513" s="33"/>
      <c r="Y1513" s="33"/>
      <c r="Z1513" s="33"/>
      <c r="AA1513" s="33"/>
      <c r="AB1513" s="33"/>
      <c r="AC1513" s="33"/>
      <c r="AD1513" s="33"/>
      <c r="AE1513" s="33"/>
      <c r="AF1513" s="33"/>
      <c r="AG1513" s="33"/>
      <c r="AH1513" s="33"/>
      <c r="AI1513" s="2"/>
      <c r="AK1513" s="3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  <c r="AY1513" s="2"/>
      <c r="AZ1513" s="2"/>
      <c r="BA1513" s="2"/>
      <c r="BB1513" s="2"/>
      <c r="BC1513" s="2"/>
      <c r="BD1513" s="2"/>
      <c r="BE1513" s="2"/>
      <c r="BF1513" s="2"/>
      <c r="BG1513" s="2"/>
      <c r="BH1513" s="2"/>
      <c r="BI1513" s="2"/>
      <c r="BJ1513" s="2"/>
      <c r="BK1513" s="48"/>
      <c r="BL1513" s="3"/>
      <c r="BM1513" s="2"/>
      <c r="BN1513" s="2"/>
      <c r="BO1513" s="2"/>
      <c r="BP1513" s="2"/>
      <c r="BQ1513" s="2"/>
      <c r="BR1513" s="2"/>
      <c r="BS1513" s="2"/>
      <c r="BT1513" s="2"/>
      <c r="BU1513" s="2"/>
      <c r="BV1513" s="2"/>
      <c r="BW1513" s="2"/>
      <c r="BX1513" s="2"/>
      <c r="BY1513" s="2"/>
      <c r="BZ1513" s="2"/>
      <c r="CA1513" s="2"/>
      <c r="CB1513" s="2"/>
      <c r="CC1513" s="2"/>
      <c r="CD1513" s="2"/>
      <c r="CE1513" s="2"/>
      <c r="CF1513" s="2"/>
      <c r="CG1513" s="2"/>
      <c r="CH1513" s="2"/>
      <c r="CI1513" s="2"/>
      <c r="CJ1513" s="2"/>
      <c r="CK1513" s="2"/>
    </row>
    <row r="1514" spans="1:89" ht="12.75" customHeight="1" x14ac:dyDescent="0.35">
      <c r="A1514" s="15">
        <f t="shared" si="102"/>
        <v>44491</v>
      </c>
      <c r="B1514" s="107">
        <v>14157844</v>
      </c>
      <c r="C1514" s="4">
        <f t="shared" si="103"/>
        <v>589910.16666666663</v>
      </c>
      <c r="D1514">
        <f t="shared" si="104"/>
        <v>2021</v>
      </c>
      <c r="E1514">
        <f t="shared" si="105"/>
        <v>10</v>
      </c>
      <c r="F1514" s="33">
        <v>10190</v>
      </c>
      <c r="G1514" s="2" t="s">
        <v>29</v>
      </c>
      <c r="H1514" s="2">
        <v>24</v>
      </c>
      <c r="I1514" s="33" t="s">
        <v>74</v>
      </c>
      <c r="J1514" s="34">
        <v>44491</v>
      </c>
      <c r="K1514" s="33"/>
      <c r="L1514" s="33"/>
      <c r="M1514" s="33"/>
      <c r="N1514" s="33"/>
      <c r="O1514" s="33"/>
      <c r="P1514" s="33"/>
      <c r="Q1514" s="33"/>
      <c r="R1514" s="33"/>
      <c r="S1514" s="33"/>
      <c r="T1514" s="33"/>
      <c r="U1514" s="33"/>
      <c r="V1514" s="33"/>
      <c r="W1514" s="33"/>
      <c r="X1514" s="33"/>
      <c r="Y1514" s="33"/>
      <c r="Z1514" s="33"/>
      <c r="AA1514" s="33"/>
      <c r="AB1514" s="33"/>
      <c r="AC1514" s="33"/>
      <c r="AD1514" s="33"/>
      <c r="AE1514" s="33"/>
      <c r="AF1514" s="33"/>
      <c r="AG1514" s="33"/>
      <c r="AH1514" s="33"/>
      <c r="AI1514" s="2"/>
      <c r="AK1514" s="3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  <c r="AY1514" s="2"/>
      <c r="AZ1514" s="2"/>
      <c r="BA1514" s="2"/>
      <c r="BB1514" s="2"/>
      <c r="BC1514" s="2"/>
      <c r="BD1514" s="2"/>
      <c r="BE1514" s="2"/>
      <c r="BF1514" s="2"/>
      <c r="BG1514" s="2"/>
      <c r="BH1514" s="2"/>
      <c r="BI1514" s="2"/>
      <c r="BJ1514" s="2"/>
      <c r="BK1514" s="48"/>
      <c r="BL1514" s="3"/>
      <c r="BM1514" s="2"/>
      <c r="BN1514" s="2"/>
      <c r="BO1514" s="2"/>
      <c r="BP1514" s="2"/>
      <c r="BQ1514" s="2"/>
      <c r="BR1514" s="2"/>
      <c r="BS1514" s="2"/>
      <c r="BT1514" s="2"/>
      <c r="BU1514" s="2"/>
      <c r="BV1514" s="2"/>
      <c r="BW1514" s="2"/>
      <c r="BX1514" s="2"/>
      <c r="BY1514" s="2"/>
      <c r="BZ1514" s="2"/>
      <c r="CA1514" s="2"/>
      <c r="CB1514" s="2"/>
      <c r="CC1514" s="2"/>
      <c r="CD1514" s="2"/>
      <c r="CE1514" s="2"/>
      <c r="CF1514" s="2"/>
      <c r="CG1514" s="2"/>
      <c r="CH1514" s="2"/>
      <c r="CI1514" s="2"/>
      <c r="CJ1514" s="2"/>
      <c r="CK1514" s="2"/>
    </row>
    <row r="1515" spans="1:89" ht="12.75" customHeight="1" x14ac:dyDescent="0.35">
      <c r="A1515" s="15">
        <f t="shared" si="102"/>
        <v>44492</v>
      </c>
      <c r="B1515" s="107">
        <v>13877916</v>
      </c>
      <c r="C1515" s="4">
        <f t="shared" si="103"/>
        <v>578246.5</v>
      </c>
      <c r="D1515">
        <f t="shared" si="104"/>
        <v>2021</v>
      </c>
      <c r="E1515">
        <f t="shared" si="105"/>
        <v>10</v>
      </c>
      <c r="F1515" s="33">
        <v>10190</v>
      </c>
      <c r="G1515" s="2" t="s">
        <v>29</v>
      </c>
      <c r="H1515" s="2">
        <v>24</v>
      </c>
      <c r="I1515" s="33" t="s">
        <v>74</v>
      </c>
      <c r="J1515" s="34">
        <v>44492</v>
      </c>
      <c r="K1515" s="33"/>
      <c r="L1515" s="33"/>
      <c r="M1515" s="33"/>
      <c r="N1515" s="33"/>
      <c r="O1515" s="33"/>
      <c r="P1515" s="33"/>
      <c r="Q1515" s="33"/>
      <c r="R1515" s="33"/>
      <c r="S1515" s="33"/>
      <c r="T1515" s="33"/>
      <c r="U1515" s="33"/>
      <c r="V1515" s="33"/>
      <c r="W1515" s="33"/>
      <c r="X1515" s="33"/>
      <c r="Y1515" s="33"/>
      <c r="Z1515" s="33"/>
      <c r="AA1515" s="33"/>
      <c r="AB1515" s="33"/>
      <c r="AC1515" s="33"/>
      <c r="AD1515" s="33"/>
      <c r="AE1515" s="33"/>
      <c r="AF1515" s="33"/>
      <c r="AG1515" s="33"/>
      <c r="AH1515" s="33"/>
      <c r="AI1515" s="2"/>
      <c r="AK1515" s="3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  <c r="AY1515" s="2"/>
      <c r="AZ1515" s="2"/>
      <c r="BA1515" s="2"/>
      <c r="BB1515" s="2"/>
      <c r="BC1515" s="2"/>
      <c r="BD1515" s="2"/>
      <c r="BE1515" s="2"/>
      <c r="BF1515" s="2"/>
      <c r="BG1515" s="2"/>
      <c r="BH1515" s="2"/>
      <c r="BI1515" s="2"/>
      <c r="BJ1515" s="2"/>
      <c r="BK1515" s="48"/>
      <c r="BL1515" s="3"/>
      <c r="BM1515" s="2"/>
      <c r="BN1515" s="2"/>
      <c r="BO1515" s="2"/>
      <c r="BP1515" s="2"/>
      <c r="BQ1515" s="2"/>
      <c r="BR1515" s="2"/>
      <c r="BS1515" s="2"/>
      <c r="BT1515" s="2"/>
      <c r="BU1515" s="2"/>
      <c r="BV1515" s="2"/>
      <c r="BW1515" s="2"/>
      <c r="BX1515" s="2"/>
      <c r="BY1515" s="2"/>
      <c r="BZ1515" s="2"/>
      <c r="CA1515" s="2"/>
      <c r="CB1515" s="2"/>
      <c r="CC1515" s="2"/>
      <c r="CD1515" s="2"/>
      <c r="CE1515" s="2"/>
      <c r="CF1515" s="2"/>
      <c r="CG1515" s="2"/>
      <c r="CH1515" s="2"/>
      <c r="CI1515" s="2"/>
      <c r="CJ1515" s="2"/>
      <c r="CK1515" s="2"/>
    </row>
    <row r="1516" spans="1:89" ht="12.75" customHeight="1" x14ac:dyDescent="0.35">
      <c r="A1516" s="15">
        <f t="shared" si="102"/>
        <v>44493</v>
      </c>
      <c r="B1516" s="107">
        <v>13837021</v>
      </c>
      <c r="C1516" s="4">
        <f t="shared" si="103"/>
        <v>576542.54166666663</v>
      </c>
      <c r="D1516">
        <f t="shared" si="104"/>
        <v>2021</v>
      </c>
      <c r="E1516">
        <f t="shared" si="105"/>
        <v>10</v>
      </c>
      <c r="F1516" s="33">
        <v>10190</v>
      </c>
      <c r="G1516" s="2" t="s">
        <v>29</v>
      </c>
      <c r="H1516" s="2">
        <v>24</v>
      </c>
      <c r="I1516" s="33" t="s">
        <v>74</v>
      </c>
      <c r="J1516" s="34">
        <v>44493</v>
      </c>
      <c r="K1516" s="33"/>
      <c r="L1516" s="33"/>
      <c r="M1516" s="33"/>
      <c r="N1516" s="33"/>
      <c r="O1516" s="33"/>
      <c r="P1516" s="33"/>
      <c r="Q1516" s="33"/>
      <c r="R1516" s="33"/>
      <c r="S1516" s="33"/>
      <c r="T1516" s="33"/>
      <c r="U1516" s="33"/>
      <c r="V1516" s="33"/>
      <c r="W1516" s="33"/>
      <c r="X1516" s="33"/>
      <c r="Y1516" s="33"/>
      <c r="Z1516" s="33"/>
      <c r="AA1516" s="33"/>
      <c r="AB1516" s="33"/>
      <c r="AC1516" s="33"/>
      <c r="AD1516" s="33"/>
      <c r="AE1516" s="33"/>
      <c r="AF1516" s="33"/>
      <c r="AG1516" s="33"/>
      <c r="AH1516" s="33"/>
      <c r="AI1516" s="2"/>
      <c r="AK1516" s="3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  <c r="AY1516" s="2"/>
      <c r="AZ1516" s="2"/>
      <c r="BA1516" s="2"/>
      <c r="BB1516" s="2"/>
      <c r="BC1516" s="2"/>
      <c r="BD1516" s="2"/>
      <c r="BE1516" s="2"/>
      <c r="BF1516" s="2"/>
      <c r="BG1516" s="2"/>
      <c r="BH1516" s="2"/>
      <c r="BI1516" s="2"/>
      <c r="BJ1516" s="2"/>
      <c r="BK1516" s="48"/>
      <c r="BL1516" s="3"/>
      <c r="BM1516" s="2"/>
      <c r="BN1516" s="2"/>
      <c r="BO1516" s="2"/>
      <c r="BP1516" s="2"/>
      <c r="BQ1516" s="2"/>
      <c r="BR1516" s="2"/>
      <c r="BS1516" s="2"/>
      <c r="BT1516" s="2"/>
      <c r="BU1516" s="2"/>
      <c r="BV1516" s="2"/>
      <c r="BW1516" s="2"/>
      <c r="BX1516" s="2"/>
      <c r="BY1516" s="2"/>
      <c r="BZ1516" s="2"/>
      <c r="CA1516" s="2"/>
      <c r="CB1516" s="2"/>
      <c r="CC1516" s="2"/>
      <c r="CD1516" s="2"/>
      <c r="CE1516" s="2"/>
      <c r="CF1516" s="2"/>
      <c r="CG1516" s="2"/>
      <c r="CH1516" s="2"/>
      <c r="CI1516" s="2"/>
      <c r="CJ1516" s="2"/>
      <c r="CK1516" s="2"/>
    </row>
    <row r="1517" spans="1:89" ht="12.75" customHeight="1" x14ac:dyDescent="0.35">
      <c r="A1517" s="15">
        <f t="shared" si="102"/>
        <v>44494</v>
      </c>
      <c r="B1517" s="107">
        <v>13939245</v>
      </c>
      <c r="C1517" s="4">
        <f t="shared" si="103"/>
        <v>580801.875</v>
      </c>
      <c r="D1517">
        <f t="shared" si="104"/>
        <v>2021</v>
      </c>
      <c r="E1517">
        <f t="shared" si="105"/>
        <v>10</v>
      </c>
      <c r="F1517" s="33">
        <v>10190</v>
      </c>
      <c r="G1517" s="2" t="s">
        <v>29</v>
      </c>
      <c r="H1517" s="2">
        <v>24</v>
      </c>
      <c r="I1517" s="33" t="s">
        <v>74</v>
      </c>
      <c r="J1517" s="34">
        <v>44494</v>
      </c>
      <c r="K1517" s="33"/>
      <c r="L1517" s="33"/>
      <c r="M1517" s="33"/>
      <c r="N1517" s="33"/>
      <c r="O1517" s="33"/>
      <c r="P1517" s="33"/>
      <c r="Q1517" s="33"/>
      <c r="R1517" s="33"/>
      <c r="S1517" s="33"/>
      <c r="T1517" s="33"/>
      <c r="U1517" s="33"/>
      <c r="V1517" s="33"/>
      <c r="W1517" s="33"/>
      <c r="X1517" s="33"/>
      <c r="Y1517" s="33"/>
      <c r="Z1517" s="33"/>
      <c r="AA1517" s="33"/>
      <c r="AB1517" s="33"/>
      <c r="AC1517" s="33"/>
      <c r="AD1517" s="33"/>
      <c r="AE1517" s="33"/>
      <c r="AF1517" s="33"/>
      <c r="AG1517" s="33"/>
      <c r="AH1517" s="33"/>
      <c r="AI1517" s="2"/>
      <c r="AK1517" s="3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  <c r="AY1517" s="2"/>
      <c r="AZ1517" s="2"/>
      <c r="BA1517" s="2"/>
      <c r="BB1517" s="2"/>
      <c r="BC1517" s="2"/>
      <c r="BD1517" s="2"/>
      <c r="BE1517" s="2"/>
      <c r="BF1517" s="2"/>
      <c r="BG1517" s="2"/>
      <c r="BH1517" s="2"/>
      <c r="BI1517" s="2"/>
      <c r="BJ1517" s="2"/>
      <c r="BK1517" s="48"/>
      <c r="BL1517" s="3"/>
      <c r="BM1517" s="2"/>
      <c r="BN1517" s="2"/>
      <c r="BO1517" s="2"/>
      <c r="BP1517" s="2"/>
      <c r="BQ1517" s="2"/>
      <c r="BR1517" s="2"/>
      <c r="BS1517" s="2"/>
      <c r="BT1517" s="2"/>
      <c r="BU1517" s="2"/>
      <c r="BV1517" s="2"/>
      <c r="BW1517" s="2"/>
      <c r="BX1517" s="2"/>
      <c r="BY1517" s="2"/>
      <c r="BZ1517" s="2"/>
      <c r="CA1517" s="2"/>
      <c r="CB1517" s="2"/>
      <c r="CC1517" s="2"/>
      <c r="CD1517" s="2"/>
      <c r="CE1517" s="2"/>
      <c r="CF1517" s="2"/>
      <c r="CG1517" s="2"/>
      <c r="CH1517" s="2"/>
      <c r="CI1517" s="2"/>
      <c r="CJ1517" s="2"/>
      <c r="CK1517" s="2"/>
    </row>
    <row r="1518" spans="1:89" ht="12.75" customHeight="1" x14ac:dyDescent="0.35">
      <c r="A1518" s="15">
        <f t="shared" si="102"/>
        <v>44495</v>
      </c>
      <c r="B1518" s="107">
        <v>13983781</v>
      </c>
      <c r="C1518" s="4">
        <f t="shared" si="103"/>
        <v>582657.54166666663</v>
      </c>
      <c r="D1518">
        <f t="shared" si="104"/>
        <v>2021</v>
      </c>
      <c r="E1518">
        <f t="shared" si="105"/>
        <v>10</v>
      </c>
      <c r="F1518" s="33">
        <v>10190</v>
      </c>
      <c r="G1518" s="2" t="s">
        <v>29</v>
      </c>
      <c r="H1518" s="2">
        <v>24</v>
      </c>
      <c r="I1518" s="33" t="s">
        <v>74</v>
      </c>
      <c r="J1518" s="34">
        <v>44495</v>
      </c>
      <c r="K1518" s="33"/>
      <c r="L1518" s="33"/>
      <c r="M1518" s="33"/>
      <c r="N1518" s="33"/>
      <c r="O1518" s="33"/>
      <c r="P1518" s="33"/>
      <c r="Q1518" s="33"/>
      <c r="R1518" s="33"/>
      <c r="S1518" s="33"/>
      <c r="T1518" s="33"/>
      <c r="U1518" s="33"/>
      <c r="V1518" s="33"/>
      <c r="W1518" s="33"/>
      <c r="X1518" s="33"/>
      <c r="Y1518" s="33"/>
      <c r="Z1518" s="33"/>
      <c r="AA1518" s="33"/>
      <c r="AB1518" s="33"/>
      <c r="AC1518" s="33"/>
      <c r="AD1518" s="33"/>
      <c r="AE1518" s="33"/>
      <c r="AF1518" s="33"/>
      <c r="AG1518" s="33"/>
      <c r="AH1518" s="33"/>
      <c r="AI1518" s="2"/>
      <c r="AK1518" s="3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  <c r="AY1518" s="2"/>
      <c r="AZ1518" s="2"/>
      <c r="BA1518" s="2"/>
      <c r="BB1518" s="2"/>
      <c r="BC1518" s="2"/>
      <c r="BD1518" s="2"/>
      <c r="BE1518" s="2"/>
      <c r="BF1518" s="2"/>
      <c r="BG1518" s="2"/>
      <c r="BH1518" s="2"/>
      <c r="BI1518" s="2"/>
      <c r="BJ1518" s="2"/>
      <c r="BK1518" s="48"/>
      <c r="BL1518" s="3"/>
      <c r="BM1518" s="2"/>
      <c r="BN1518" s="2"/>
      <c r="BO1518" s="2"/>
      <c r="BP1518" s="2"/>
      <c r="BQ1518" s="2"/>
      <c r="BR1518" s="2"/>
      <c r="BS1518" s="2"/>
      <c r="BT1518" s="2"/>
      <c r="BU1518" s="2"/>
      <c r="BV1518" s="2"/>
      <c r="BW1518" s="2"/>
      <c r="BX1518" s="2"/>
      <c r="BY1518" s="2"/>
      <c r="BZ1518" s="2"/>
      <c r="CA1518" s="2"/>
      <c r="CB1518" s="2"/>
      <c r="CC1518" s="2"/>
      <c r="CD1518" s="2"/>
      <c r="CE1518" s="2"/>
      <c r="CF1518" s="2"/>
      <c r="CG1518" s="2"/>
      <c r="CH1518" s="2"/>
      <c r="CI1518" s="2"/>
      <c r="CJ1518" s="2"/>
      <c r="CK1518" s="2"/>
    </row>
    <row r="1519" spans="1:89" ht="12.75" customHeight="1" x14ac:dyDescent="0.35">
      <c r="A1519" s="15">
        <f t="shared" si="102"/>
        <v>44496</v>
      </c>
      <c r="B1519" s="107">
        <v>14048035</v>
      </c>
      <c r="C1519" s="4">
        <f t="shared" si="103"/>
        <v>585334.79166666663</v>
      </c>
      <c r="D1519">
        <f t="shared" si="104"/>
        <v>2021</v>
      </c>
      <c r="E1519">
        <f t="shared" si="105"/>
        <v>10</v>
      </c>
      <c r="F1519" s="33">
        <v>10190</v>
      </c>
      <c r="G1519" s="2" t="s">
        <v>29</v>
      </c>
      <c r="H1519" s="2">
        <v>24</v>
      </c>
      <c r="I1519" s="33" t="s">
        <v>74</v>
      </c>
      <c r="J1519" s="34">
        <v>44496</v>
      </c>
      <c r="K1519" s="33"/>
      <c r="L1519" s="33"/>
      <c r="M1519" s="33"/>
      <c r="N1519" s="33"/>
      <c r="O1519" s="33"/>
      <c r="P1519" s="33"/>
      <c r="Q1519" s="33"/>
      <c r="R1519" s="33"/>
      <c r="S1519" s="33"/>
      <c r="T1519" s="33"/>
      <c r="U1519" s="33"/>
      <c r="V1519" s="33"/>
      <c r="W1519" s="33"/>
      <c r="X1519" s="33"/>
      <c r="Y1519" s="33"/>
      <c r="Z1519" s="33"/>
      <c r="AA1519" s="33"/>
      <c r="AB1519" s="33"/>
      <c r="AC1519" s="33"/>
      <c r="AD1519" s="33"/>
      <c r="AE1519" s="33"/>
      <c r="AF1519" s="33"/>
      <c r="AG1519" s="33"/>
      <c r="AH1519" s="33"/>
      <c r="AI1519" s="2"/>
      <c r="AK1519" s="3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  <c r="AY1519" s="2"/>
      <c r="AZ1519" s="2"/>
      <c r="BA1519" s="2"/>
      <c r="BB1519" s="2"/>
      <c r="BC1519" s="2"/>
      <c r="BD1519" s="2"/>
      <c r="BE1519" s="2"/>
      <c r="BF1519" s="2"/>
      <c r="BG1519" s="2"/>
      <c r="BH1519" s="2"/>
      <c r="BI1519" s="2"/>
      <c r="BJ1519" s="2"/>
      <c r="BK1519" s="48"/>
      <c r="BL1519" s="3"/>
      <c r="BM1519" s="2"/>
      <c r="BN1519" s="2"/>
      <c r="BO1519" s="2"/>
      <c r="BP1519" s="2"/>
      <c r="BQ1519" s="2"/>
      <c r="BR1519" s="2"/>
      <c r="BS1519" s="2"/>
      <c r="BT1519" s="2"/>
      <c r="BU1519" s="2"/>
      <c r="BV1519" s="2"/>
      <c r="BW1519" s="2"/>
      <c r="BX1519" s="2"/>
      <c r="BY1519" s="2"/>
      <c r="BZ1519" s="2"/>
      <c r="CA1519" s="2"/>
      <c r="CB1519" s="2"/>
      <c r="CC1519" s="2"/>
      <c r="CD1519" s="2"/>
      <c r="CE1519" s="2"/>
      <c r="CF1519" s="2"/>
      <c r="CG1519" s="2"/>
      <c r="CH1519" s="2"/>
      <c r="CI1519" s="2"/>
      <c r="CJ1519" s="2"/>
      <c r="CK1519" s="2"/>
    </row>
    <row r="1520" spans="1:89" ht="12.75" customHeight="1" x14ac:dyDescent="0.35">
      <c r="A1520" s="15">
        <f t="shared" si="102"/>
        <v>44497</v>
      </c>
      <c r="B1520" s="107">
        <v>13602374</v>
      </c>
      <c r="C1520" s="4">
        <f t="shared" si="103"/>
        <v>566765.58333333337</v>
      </c>
      <c r="D1520">
        <f t="shared" si="104"/>
        <v>2021</v>
      </c>
      <c r="E1520">
        <f t="shared" si="105"/>
        <v>10</v>
      </c>
      <c r="F1520" s="33">
        <v>10190</v>
      </c>
      <c r="G1520" s="2" t="s">
        <v>29</v>
      </c>
      <c r="H1520" s="2">
        <v>24</v>
      </c>
      <c r="I1520" s="33" t="s">
        <v>74</v>
      </c>
      <c r="J1520" s="34">
        <v>44497</v>
      </c>
      <c r="K1520" s="33"/>
      <c r="L1520" s="33"/>
      <c r="M1520" s="33"/>
      <c r="N1520" s="33"/>
      <c r="O1520" s="33"/>
      <c r="P1520" s="33"/>
      <c r="Q1520" s="33"/>
      <c r="R1520" s="33"/>
      <c r="S1520" s="33"/>
      <c r="T1520" s="33"/>
      <c r="U1520" s="33"/>
      <c r="V1520" s="33"/>
      <c r="W1520" s="33"/>
      <c r="X1520" s="33"/>
      <c r="Y1520" s="33"/>
      <c r="Z1520" s="33"/>
      <c r="AA1520" s="33"/>
      <c r="AB1520" s="33"/>
      <c r="AC1520" s="33"/>
      <c r="AD1520" s="33"/>
      <c r="AE1520" s="33"/>
      <c r="AF1520" s="33"/>
      <c r="AG1520" s="33"/>
      <c r="AH1520" s="33"/>
      <c r="AI1520" s="2"/>
      <c r="AK1520" s="3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  <c r="AY1520" s="2"/>
      <c r="AZ1520" s="2"/>
      <c r="BA1520" s="2"/>
      <c r="BB1520" s="2"/>
      <c r="BC1520" s="2"/>
      <c r="BD1520" s="2"/>
      <c r="BE1520" s="2"/>
      <c r="BF1520" s="2"/>
      <c r="BG1520" s="2"/>
      <c r="BH1520" s="2"/>
      <c r="BI1520" s="2"/>
      <c r="BJ1520" s="2"/>
      <c r="BK1520" s="48"/>
      <c r="BL1520" s="3"/>
      <c r="BM1520" s="2"/>
      <c r="BN1520" s="2"/>
      <c r="BO1520" s="2"/>
      <c r="BP1520" s="2"/>
      <c r="BQ1520" s="2"/>
      <c r="BR1520" s="2"/>
      <c r="BS1520" s="2"/>
      <c r="BT1520" s="2"/>
      <c r="BU1520" s="2"/>
      <c r="BV1520" s="2"/>
      <c r="BW1520" s="2"/>
      <c r="BX1520" s="2"/>
      <c r="BY1520" s="2"/>
      <c r="BZ1520" s="2"/>
      <c r="CA1520" s="2"/>
      <c r="CB1520" s="2"/>
      <c r="CC1520" s="2"/>
      <c r="CD1520" s="2"/>
      <c r="CE1520" s="2"/>
      <c r="CF1520" s="2"/>
      <c r="CG1520" s="2"/>
      <c r="CH1520" s="2"/>
      <c r="CI1520" s="2"/>
      <c r="CJ1520" s="2"/>
      <c r="CK1520" s="2"/>
    </row>
    <row r="1521" spans="1:89" ht="12.75" customHeight="1" x14ac:dyDescent="0.35">
      <c r="A1521" s="15">
        <f t="shared" si="102"/>
        <v>44498</v>
      </c>
      <c r="B1521" s="107">
        <v>13638152</v>
      </c>
      <c r="C1521" s="4">
        <f t="shared" si="103"/>
        <v>568256.33333333337</v>
      </c>
      <c r="D1521">
        <f t="shared" si="104"/>
        <v>2021</v>
      </c>
      <c r="E1521">
        <f t="shared" si="105"/>
        <v>10</v>
      </c>
      <c r="F1521" s="33">
        <v>10190</v>
      </c>
      <c r="G1521" s="2" t="s">
        <v>29</v>
      </c>
      <c r="H1521" s="2">
        <v>24</v>
      </c>
      <c r="I1521" s="33" t="s">
        <v>74</v>
      </c>
      <c r="J1521" s="34">
        <v>44498</v>
      </c>
      <c r="K1521" s="33"/>
      <c r="L1521" s="33"/>
      <c r="M1521" s="33"/>
      <c r="N1521" s="33"/>
      <c r="O1521" s="33"/>
      <c r="P1521" s="33"/>
      <c r="Q1521" s="33"/>
      <c r="R1521" s="33"/>
      <c r="S1521" s="33"/>
      <c r="T1521" s="33"/>
      <c r="U1521" s="33"/>
      <c r="V1521" s="33"/>
      <c r="W1521" s="33"/>
      <c r="X1521" s="33"/>
      <c r="Y1521" s="33"/>
      <c r="Z1521" s="33"/>
      <c r="AA1521" s="33"/>
      <c r="AB1521" s="33"/>
      <c r="AC1521" s="33"/>
      <c r="AD1521" s="33"/>
      <c r="AE1521" s="33"/>
      <c r="AF1521" s="33"/>
      <c r="AG1521" s="33"/>
      <c r="AH1521" s="33"/>
      <c r="AI1521" s="2"/>
      <c r="AK1521" s="3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  <c r="AY1521" s="2"/>
      <c r="AZ1521" s="2"/>
      <c r="BA1521" s="2"/>
      <c r="BB1521" s="2"/>
      <c r="BC1521" s="2"/>
      <c r="BD1521" s="2"/>
      <c r="BE1521" s="2"/>
      <c r="BF1521" s="2"/>
      <c r="BG1521" s="2"/>
      <c r="BH1521" s="2"/>
      <c r="BI1521" s="2"/>
      <c r="BJ1521" s="2"/>
      <c r="BK1521" s="48"/>
      <c r="BL1521" s="3"/>
      <c r="BM1521" s="2"/>
      <c r="BN1521" s="2"/>
      <c r="BO1521" s="2"/>
      <c r="BP1521" s="2"/>
      <c r="BQ1521" s="2"/>
      <c r="BR1521" s="2"/>
      <c r="BS1521" s="2"/>
      <c r="BT1521" s="2"/>
      <c r="BU1521" s="2"/>
      <c r="BV1521" s="2"/>
      <c r="BW1521" s="2"/>
      <c r="BX1521" s="2"/>
      <c r="BY1521" s="2"/>
      <c r="BZ1521" s="2"/>
      <c r="CA1521" s="2"/>
      <c r="CB1521" s="2"/>
      <c r="CC1521" s="2"/>
      <c r="CD1521" s="2"/>
      <c r="CE1521" s="2"/>
      <c r="CF1521" s="2"/>
      <c r="CG1521" s="2"/>
      <c r="CH1521" s="2"/>
      <c r="CI1521" s="2"/>
      <c r="CJ1521" s="2"/>
      <c r="CK1521" s="2"/>
    </row>
    <row r="1522" spans="1:89" ht="12.75" customHeight="1" x14ac:dyDescent="0.35">
      <c r="A1522" s="15">
        <f t="shared" si="102"/>
        <v>44499</v>
      </c>
      <c r="B1522" s="107">
        <v>14232866</v>
      </c>
      <c r="C1522" s="4">
        <f t="shared" si="103"/>
        <v>593036.08333333337</v>
      </c>
      <c r="D1522">
        <f t="shared" si="104"/>
        <v>2021</v>
      </c>
      <c r="E1522">
        <f t="shared" si="105"/>
        <v>10</v>
      </c>
      <c r="F1522" s="33">
        <v>10190</v>
      </c>
      <c r="G1522" s="2" t="s">
        <v>29</v>
      </c>
      <c r="H1522" s="2">
        <v>24</v>
      </c>
      <c r="I1522" s="33" t="s">
        <v>74</v>
      </c>
      <c r="J1522" s="34">
        <v>44499</v>
      </c>
      <c r="K1522" s="33"/>
      <c r="L1522" s="33"/>
      <c r="M1522" s="33"/>
      <c r="N1522" s="33"/>
      <c r="O1522" s="33"/>
      <c r="P1522" s="33"/>
      <c r="Q1522" s="33"/>
      <c r="R1522" s="33"/>
      <c r="S1522" s="33"/>
      <c r="T1522" s="33"/>
      <c r="U1522" s="33"/>
      <c r="V1522" s="33"/>
      <c r="W1522" s="33"/>
      <c r="X1522" s="33"/>
      <c r="Y1522" s="33"/>
      <c r="Z1522" s="33"/>
      <c r="AA1522" s="33"/>
      <c r="AB1522" s="33"/>
      <c r="AC1522" s="33"/>
      <c r="AD1522" s="33"/>
      <c r="AE1522" s="33"/>
      <c r="AF1522" s="33"/>
      <c r="AG1522" s="33"/>
      <c r="AH1522" s="33"/>
      <c r="AI1522" s="2"/>
      <c r="AK1522" s="3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  <c r="AY1522" s="2"/>
      <c r="AZ1522" s="2"/>
      <c r="BA1522" s="2"/>
      <c r="BB1522" s="2"/>
      <c r="BC1522" s="2"/>
      <c r="BD1522" s="2"/>
      <c r="BE1522" s="2"/>
      <c r="BF1522" s="2"/>
      <c r="BG1522" s="2"/>
      <c r="BH1522" s="2"/>
      <c r="BI1522" s="2"/>
      <c r="BJ1522" s="2"/>
      <c r="BK1522" s="48"/>
      <c r="BL1522" s="3"/>
      <c r="BM1522" s="2"/>
      <c r="BN1522" s="2"/>
      <c r="BO1522" s="2"/>
      <c r="BP1522" s="2"/>
      <c r="BQ1522" s="2"/>
      <c r="BR1522" s="2"/>
      <c r="BS1522" s="2"/>
      <c r="BT1522" s="2"/>
      <c r="BU1522" s="2"/>
      <c r="BV1522" s="2"/>
      <c r="BW1522" s="2"/>
      <c r="BX1522" s="2"/>
      <c r="BY1522" s="2"/>
      <c r="BZ1522" s="2"/>
      <c r="CA1522" s="2"/>
      <c r="CB1522" s="2"/>
      <c r="CC1522" s="2"/>
      <c r="CD1522" s="2"/>
      <c r="CE1522" s="2"/>
      <c r="CF1522" s="2"/>
      <c r="CG1522" s="2"/>
      <c r="CH1522" s="2"/>
      <c r="CI1522" s="2"/>
      <c r="CJ1522" s="2"/>
      <c r="CK1522" s="2"/>
    </row>
    <row r="1523" spans="1:89" ht="12.75" customHeight="1" x14ac:dyDescent="0.35">
      <c r="A1523" s="15">
        <f t="shared" si="102"/>
        <v>44500</v>
      </c>
      <c r="B1523" s="107">
        <v>14333688</v>
      </c>
      <c r="C1523" s="4">
        <f t="shared" si="103"/>
        <v>597237</v>
      </c>
      <c r="D1523">
        <f t="shared" si="104"/>
        <v>2021</v>
      </c>
      <c r="E1523">
        <f t="shared" si="105"/>
        <v>10</v>
      </c>
      <c r="F1523" s="33">
        <v>10190</v>
      </c>
      <c r="G1523" s="2" t="s">
        <v>29</v>
      </c>
      <c r="H1523" s="2">
        <v>24</v>
      </c>
      <c r="I1523" s="33" t="s">
        <v>74</v>
      </c>
      <c r="J1523" s="34">
        <v>44500</v>
      </c>
      <c r="K1523" s="33"/>
      <c r="L1523" s="33"/>
      <c r="M1523" s="33"/>
      <c r="N1523" s="33"/>
      <c r="O1523" s="33"/>
      <c r="P1523" s="33"/>
      <c r="Q1523" s="33"/>
      <c r="R1523" s="33"/>
      <c r="S1523" s="33"/>
      <c r="T1523" s="33"/>
      <c r="U1523" s="33"/>
      <c r="V1523" s="33"/>
      <c r="W1523" s="33"/>
      <c r="X1523" s="33"/>
      <c r="Y1523" s="33"/>
      <c r="Z1523" s="33"/>
      <c r="AA1523" s="33"/>
      <c r="AB1523" s="33"/>
      <c r="AC1523" s="33"/>
      <c r="AD1523" s="33"/>
      <c r="AE1523" s="33"/>
      <c r="AF1523" s="33"/>
      <c r="AG1523" s="33"/>
      <c r="AH1523" s="33"/>
      <c r="AI1523" s="2"/>
      <c r="AK1523" s="3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  <c r="AY1523" s="2"/>
      <c r="AZ1523" s="2"/>
      <c r="BA1523" s="2"/>
      <c r="BB1523" s="2"/>
      <c r="BC1523" s="2"/>
      <c r="BD1523" s="2"/>
      <c r="BE1523" s="2"/>
      <c r="BF1523" s="2"/>
      <c r="BG1523" s="2"/>
      <c r="BH1523" s="2"/>
      <c r="BI1523" s="2"/>
      <c r="BJ1523" s="2"/>
      <c r="BK1523" s="48"/>
      <c r="BL1523" s="3"/>
      <c r="BM1523" s="2"/>
      <c r="BN1523" s="2"/>
      <c r="BO1523" s="2"/>
      <c r="BP1523" s="2"/>
      <c r="BQ1523" s="2"/>
      <c r="BR1523" s="2"/>
      <c r="BS1523" s="2"/>
      <c r="BT1523" s="2"/>
      <c r="BU1523" s="2"/>
      <c r="BV1523" s="2"/>
      <c r="BW1523" s="2"/>
      <c r="BX1523" s="2"/>
      <c r="BY1523" s="2"/>
      <c r="BZ1523" s="2"/>
      <c r="CA1523" s="2"/>
      <c r="CB1523" s="2"/>
      <c r="CC1523" s="2"/>
      <c r="CD1523" s="2"/>
      <c r="CE1523" s="2"/>
      <c r="CF1523" s="2"/>
      <c r="CG1523" s="2"/>
      <c r="CH1523" s="2"/>
      <c r="CI1523" s="2"/>
      <c r="CJ1523" s="2"/>
      <c r="CK1523" s="2"/>
    </row>
    <row r="1524" spans="1:89" ht="12.75" customHeight="1" x14ac:dyDescent="0.35">
      <c r="A1524" s="15">
        <f t="shared" si="102"/>
        <v>44501</v>
      </c>
      <c r="B1524" s="107">
        <v>14860556</v>
      </c>
      <c r="C1524" s="4">
        <f t="shared" si="103"/>
        <v>619189.83333333337</v>
      </c>
      <c r="D1524">
        <f t="shared" si="104"/>
        <v>2021</v>
      </c>
      <c r="E1524">
        <f t="shared" si="105"/>
        <v>11</v>
      </c>
      <c r="F1524" s="33">
        <v>10190</v>
      </c>
      <c r="G1524" s="2" t="s">
        <v>29</v>
      </c>
      <c r="H1524" s="2">
        <v>24</v>
      </c>
      <c r="I1524" s="33" t="s">
        <v>74</v>
      </c>
      <c r="J1524" s="34">
        <v>44501</v>
      </c>
      <c r="K1524" s="33"/>
      <c r="L1524" s="33"/>
      <c r="M1524" s="33"/>
      <c r="N1524" s="33"/>
      <c r="O1524" s="33"/>
      <c r="P1524" s="33"/>
      <c r="Q1524" s="33"/>
      <c r="R1524" s="33"/>
      <c r="S1524" s="33"/>
      <c r="T1524" s="33"/>
      <c r="U1524" s="33"/>
      <c r="V1524" s="33"/>
      <c r="W1524" s="33"/>
      <c r="X1524" s="33"/>
      <c r="Y1524" s="33"/>
      <c r="Z1524" s="33"/>
      <c r="AA1524" s="33"/>
      <c r="AB1524" s="33"/>
      <c r="AC1524" s="33"/>
      <c r="AD1524" s="33"/>
      <c r="AE1524" s="33"/>
      <c r="AF1524" s="33"/>
      <c r="AG1524" s="33"/>
      <c r="AH1524" s="33"/>
      <c r="AI1524" s="2"/>
      <c r="AK1524" s="3"/>
      <c r="AL1524" s="2"/>
      <c r="AM1524" s="2"/>
      <c r="AN1524" s="2"/>
      <c r="AO1524" s="2"/>
      <c r="AP1524" s="2"/>
      <c r="AQ1524" s="2"/>
      <c r="AR1524" s="2"/>
      <c r="AS1524" s="2"/>
      <c r="AT1524" s="2"/>
      <c r="AU1524" s="2"/>
      <c r="AV1524" s="2"/>
      <c r="AW1524" s="2"/>
      <c r="AX1524" s="2"/>
      <c r="AY1524" s="2"/>
      <c r="AZ1524" s="2"/>
      <c r="BA1524" s="2"/>
      <c r="BB1524" s="2"/>
      <c r="BC1524" s="2"/>
      <c r="BD1524" s="2"/>
      <c r="BE1524" s="2"/>
      <c r="BF1524" s="2"/>
      <c r="BG1524" s="2"/>
      <c r="BH1524" s="2"/>
      <c r="BI1524" s="2"/>
      <c r="BJ1524" s="2"/>
      <c r="BK1524" s="48"/>
      <c r="BL1524" s="3"/>
      <c r="BM1524" s="2"/>
      <c r="BN1524" s="2"/>
      <c r="BO1524" s="2"/>
      <c r="BP1524" s="2"/>
      <c r="BQ1524" s="2"/>
      <c r="BR1524" s="2"/>
      <c r="BS1524" s="2"/>
      <c r="BT1524" s="2"/>
      <c r="BU1524" s="2"/>
      <c r="BV1524" s="2"/>
      <c r="BW1524" s="2"/>
      <c r="BX1524" s="2"/>
      <c r="BY1524" s="2"/>
      <c r="BZ1524" s="2"/>
      <c r="CA1524" s="2"/>
      <c r="CB1524" s="2"/>
      <c r="CC1524" s="2"/>
      <c r="CD1524" s="2"/>
      <c r="CE1524" s="2"/>
      <c r="CF1524" s="2"/>
      <c r="CG1524" s="2"/>
      <c r="CH1524" s="2"/>
      <c r="CI1524" s="2"/>
      <c r="CJ1524" s="2"/>
      <c r="CK1524" s="2"/>
    </row>
    <row r="1525" spans="1:89" ht="12.75" customHeight="1" x14ac:dyDescent="0.35">
      <c r="A1525" s="15">
        <f t="shared" si="102"/>
        <v>44502</v>
      </c>
      <c r="B1525" s="107">
        <v>14958945</v>
      </c>
      <c r="C1525" s="4">
        <f t="shared" si="103"/>
        <v>623289.375</v>
      </c>
      <c r="D1525">
        <f t="shared" si="104"/>
        <v>2021</v>
      </c>
      <c r="E1525">
        <f t="shared" si="105"/>
        <v>11</v>
      </c>
      <c r="F1525" s="33">
        <v>10190</v>
      </c>
      <c r="G1525" s="2" t="s">
        <v>29</v>
      </c>
      <c r="H1525" s="2">
        <v>24</v>
      </c>
      <c r="I1525" s="33" t="s">
        <v>74</v>
      </c>
      <c r="J1525" s="34">
        <v>44502</v>
      </c>
      <c r="K1525" s="33"/>
      <c r="L1525" s="33"/>
      <c r="M1525" s="33"/>
      <c r="N1525" s="33"/>
      <c r="O1525" s="33"/>
      <c r="P1525" s="33"/>
      <c r="Q1525" s="33"/>
      <c r="R1525" s="33"/>
      <c r="S1525" s="33"/>
      <c r="T1525" s="33"/>
      <c r="U1525" s="33"/>
      <c r="V1525" s="33"/>
      <c r="W1525" s="33"/>
      <c r="X1525" s="33"/>
      <c r="Y1525" s="33"/>
      <c r="Z1525" s="33"/>
      <c r="AA1525" s="33"/>
      <c r="AB1525" s="33"/>
      <c r="AC1525" s="33"/>
      <c r="AD1525" s="33"/>
      <c r="AE1525" s="33"/>
      <c r="AF1525" s="33"/>
      <c r="AG1525" s="33"/>
      <c r="AH1525" s="33"/>
      <c r="AI1525" s="2"/>
      <c r="AK1525" s="3"/>
      <c r="AL1525" s="2"/>
      <c r="AM1525" s="2"/>
      <c r="AN1525" s="2"/>
      <c r="AO1525" s="2"/>
      <c r="AP1525" s="2"/>
      <c r="AQ1525" s="2"/>
      <c r="AR1525" s="2"/>
      <c r="AS1525" s="2"/>
      <c r="AT1525" s="2"/>
      <c r="AU1525" s="2"/>
      <c r="AV1525" s="2"/>
      <c r="AW1525" s="2"/>
      <c r="AX1525" s="2"/>
      <c r="AY1525" s="2"/>
      <c r="AZ1525" s="2"/>
      <c r="BA1525" s="2"/>
      <c r="BB1525" s="2"/>
      <c r="BC1525" s="2"/>
      <c r="BD1525" s="2"/>
      <c r="BE1525" s="2"/>
      <c r="BF1525" s="2"/>
      <c r="BG1525" s="2"/>
      <c r="BH1525" s="2"/>
      <c r="BI1525" s="2"/>
      <c r="BJ1525" s="2"/>
      <c r="BK1525" s="48"/>
      <c r="BL1525" s="3"/>
      <c r="BM1525" s="2"/>
      <c r="BN1525" s="2"/>
      <c r="BO1525" s="2"/>
      <c r="BP1525" s="2"/>
      <c r="BQ1525" s="2"/>
      <c r="BR1525" s="2"/>
      <c r="BS1525" s="2"/>
      <c r="BT1525" s="2"/>
      <c r="BU1525" s="2"/>
      <c r="BV1525" s="2"/>
      <c r="BW1525" s="2"/>
      <c r="BX1525" s="2"/>
      <c r="BY1525" s="2"/>
      <c r="BZ1525" s="2"/>
      <c r="CA1525" s="2"/>
      <c r="CB1525" s="2"/>
      <c r="CC1525" s="2"/>
      <c r="CD1525" s="2"/>
      <c r="CE1525" s="2"/>
      <c r="CF1525" s="2"/>
      <c r="CG1525" s="2"/>
      <c r="CH1525" s="2"/>
      <c r="CI1525" s="2"/>
      <c r="CJ1525" s="2"/>
      <c r="CK1525" s="2"/>
    </row>
    <row r="1526" spans="1:89" ht="12.75" customHeight="1" x14ac:dyDescent="0.35">
      <c r="A1526" s="15">
        <f t="shared" si="102"/>
        <v>44503</v>
      </c>
      <c r="B1526" s="107">
        <v>14381935</v>
      </c>
      <c r="C1526" s="4">
        <f t="shared" si="103"/>
        <v>599247.29166666663</v>
      </c>
      <c r="D1526">
        <f t="shared" si="104"/>
        <v>2021</v>
      </c>
      <c r="E1526">
        <f t="shared" si="105"/>
        <v>11</v>
      </c>
      <c r="F1526" s="33">
        <v>10190</v>
      </c>
      <c r="G1526" s="2" t="s">
        <v>29</v>
      </c>
      <c r="H1526" s="2">
        <v>24</v>
      </c>
      <c r="I1526" s="33" t="s">
        <v>74</v>
      </c>
      <c r="J1526" s="34">
        <v>44503</v>
      </c>
      <c r="K1526" s="33"/>
      <c r="L1526" s="33"/>
      <c r="M1526" s="33"/>
      <c r="N1526" s="33"/>
      <c r="O1526" s="33"/>
      <c r="P1526" s="33"/>
      <c r="Q1526" s="33"/>
      <c r="R1526" s="33"/>
      <c r="S1526" s="33"/>
      <c r="T1526" s="33"/>
      <c r="U1526" s="33"/>
      <c r="V1526" s="33"/>
      <c r="W1526" s="33"/>
      <c r="X1526" s="33"/>
      <c r="Y1526" s="33"/>
      <c r="Z1526" s="33"/>
      <c r="AA1526" s="33"/>
      <c r="AB1526" s="33"/>
      <c r="AC1526" s="33"/>
      <c r="AD1526" s="33"/>
      <c r="AE1526" s="33"/>
      <c r="AF1526" s="33"/>
      <c r="AG1526" s="33"/>
      <c r="AH1526" s="33"/>
      <c r="AI1526" s="2"/>
      <c r="AK1526" s="3"/>
      <c r="AL1526" s="2"/>
      <c r="AM1526" s="2"/>
      <c r="AN1526" s="2"/>
      <c r="AO1526" s="2"/>
      <c r="AP1526" s="2"/>
      <c r="AQ1526" s="2"/>
      <c r="AR1526" s="2"/>
      <c r="AS1526" s="2"/>
      <c r="AT1526" s="2"/>
      <c r="AU1526" s="2"/>
      <c r="AV1526" s="2"/>
      <c r="AW1526" s="2"/>
      <c r="AX1526" s="2"/>
      <c r="AY1526" s="2"/>
      <c r="AZ1526" s="2"/>
      <c r="BA1526" s="2"/>
      <c r="BB1526" s="2"/>
      <c r="BC1526" s="2"/>
      <c r="BD1526" s="2"/>
      <c r="BE1526" s="2"/>
      <c r="BF1526" s="2"/>
      <c r="BG1526" s="2"/>
      <c r="BH1526" s="2"/>
      <c r="BI1526" s="2"/>
      <c r="BJ1526" s="2"/>
      <c r="BK1526" s="48"/>
      <c r="BL1526" s="3"/>
      <c r="BM1526" s="2"/>
      <c r="BN1526" s="2"/>
      <c r="BO1526" s="2"/>
      <c r="BP1526" s="2"/>
      <c r="BQ1526" s="2"/>
      <c r="BR1526" s="2"/>
      <c r="BS1526" s="2"/>
      <c r="BT1526" s="2"/>
      <c r="BU1526" s="2"/>
      <c r="BV1526" s="2"/>
      <c r="BW1526" s="2"/>
      <c r="BX1526" s="2"/>
      <c r="BY1526" s="2"/>
      <c r="BZ1526" s="2"/>
      <c r="CA1526" s="2"/>
      <c r="CB1526" s="2"/>
      <c r="CC1526" s="2"/>
      <c r="CD1526" s="2"/>
      <c r="CE1526" s="2"/>
      <c r="CF1526" s="2"/>
      <c r="CG1526" s="2"/>
      <c r="CH1526" s="2"/>
      <c r="CI1526" s="2"/>
      <c r="CJ1526" s="2"/>
      <c r="CK1526" s="2"/>
    </row>
    <row r="1527" spans="1:89" ht="12.75" customHeight="1" x14ac:dyDescent="0.35">
      <c r="A1527" s="15">
        <f t="shared" si="102"/>
        <v>44504</v>
      </c>
      <c r="B1527" s="107">
        <v>14308304</v>
      </c>
      <c r="C1527" s="4">
        <f t="shared" si="103"/>
        <v>596179.33333333337</v>
      </c>
      <c r="D1527">
        <f t="shared" si="104"/>
        <v>2021</v>
      </c>
      <c r="E1527">
        <f t="shared" si="105"/>
        <v>11</v>
      </c>
      <c r="F1527" s="33">
        <v>10190</v>
      </c>
      <c r="G1527" s="2" t="s">
        <v>29</v>
      </c>
      <c r="H1527" s="2">
        <v>24</v>
      </c>
      <c r="I1527" s="33" t="s">
        <v>74</v>
      </c>
      <c r="J1527" s="34">
        <v>44504</v>
      </c>
      <c r="K1527" s="33"/>
      <c r="L1527" s="33"/>
      <c r="M1527" s="33"/>
      <c r="N1527" s="33"/>
      <c r="O1527" s="33"/>
      <c r="P1527" s="33"/>
      <c r="Q1527" s="33"/>
      <c r="R1527" s="33"/>
      <c r="S1527" s="33"/>
      <c r="T1527" s="33"/>
      <c r="U1527" s="33"/>
      <c r="V1527" s="33"/>
      <c r="W1527" s="33"/>
      <c r="X1527" s="33"/>
      <c r="Y1527" s="33"/>
      <c r="Z1527" s="33"/>
      <c r="AA1527" s="33"/>
      <c r="AB1527" s="33"/>
      <c r="AC1527" s="33"/>
      <c r="AD1527" s="33"/>
      <c r="AE1527" s="33"/>
      <c r="AF1527" s="33"/>
      <c r="AG1527" s="33"/>
      <c r="AH1527" s="33"/>
      <c r="AI1527" s="2"/>
      <c r="AK1527" s="3"/>
      <c r="AL1527" s="2"/>
      <c r="AM1527" s="2"/>
      <c r="AN1527" s="2"/>
      <c r="AO1527" s="2"/>
      <c r="AP1527" s="2"/>
      <c r="AQ1527" s="2"/>
      <c r="AR1527" s="2"/>
      <c r="AS1527" s="2"/>
      <c r="AT1527" s="2"/>
      <c r="AU1527" s="2"/>
      <c r="AV1527" s="2"/>
      <c r="AW1527" s="2"/>
      <c r="AX1527" s="2"/>
      <c r="AY1527" s="2"/>
      <c r="AZ1527" s="2"/>
      <c r="BA1527" s="2"/>
      <c r="BB1527" s="2"/>
      <c r="BC1527" s="2"/>
      <c r="BD1527" s="2"/>
      <c r="BE1527" s="2"/>
      <c r="BF1527" s="2"/>
      <c r="BG1527" s="2"/>
      <c r="BH1527" s="2"/>
      <c r="BI1527" s="2"/>
      <c r="BJ1527" s="2"/>
      <c r="BK1527" s="48"/>
      <c r="BL1527" s="3"/>
      <c r="BM1527" s="2"/>
      <c r="BN1527" s="2"/>
      <c r="BO1527" s="2"/>
      <c r="BP1527" s="2"/>
      <c r="BQ1527" s="2"/>
      <c r="BR1527" s="2"/>
      <c r="BS1527" s="2"/>
      <c r="BT1527" s="2"/>
      <c r="BU1527" s="2"/>
      <c r="BV1527" s="2"/>
      <c r="BW1527" s="2"/>
      <c r="BX1527" s="2"/>
      <c r="BY1527" s="2"/>
      <c r="BZ1527" s="2"/>
      <c r="CA1527" s="2"/>
      <c r="CB1527" s="2"/>
      <c r="CC1527" s="2"/>
      <c r="CD1527" s="2"/>
      <c r="CE1527" s="2"/>
      <c r="CF1527" s="2"/>
      <c r="CG1527" s="2"/>
      <c r="CH1527" s="2"/>
      <c r="CI1527" s="2"/>
      <c r="CJ1527" s="2"/>
      <c r="CK1527" s="2"/>
    </row>
    <row r="1528" spans="1:89" ht="12.75" customHeight="1" x14ac:dyDescent="0.35">
      <c r="A1528" s="15">
        <f t="shared" si="102"/>
        <v>44505</v>
      </c>
      <c r="B1528" s="107">
        <v>14580125</v>
      </c>
      <c r="C1528" s="4">
        <f t="shared" si="103"/>
        <v>607505.20833333337</v>
      </c>
      <c r="D1528">
        <f t="shared" si="104"/>
        <v>2021</v>
      </c>
      <c r="E1528">
        <f t="shared" si="105"/>
        <v>11</v>
      </c>
      <c r="F1528" s="33">
        <v>10190</v>
      </c>
      <c r="G1528" s="2" t="s">
        <v>29</v>
      </c>
      <c r="H1528" s="2">
        <v>24</v>
      </c>
      <c r="I1528" s="33" t="s">
        <v>74</v>
      </c>
      <c r="J1528" s="34">
        <v>44505</v>
      </c>
      <c r="K1528" s="33"/>
      <c r="L1528" s="33"/>
      <c r="M1528" s="33"/>
      <c r="N1528" s="33"/>
      <c r="O1528" s="33"/>
      <c r="P1528" s="33"/>
      <c r="Q1528" s="33"/>
      <c r="R1528" s="33"/>
      <c r="S1528" s="33"/>
      <c r="T1528" s="33"/>
      <c r="U1528" s="33"/>
      <c r="V1528" s="33"/>
      <c r="W1528" s="33"/>
      <c r="X1528" s="33"/>
      <c r="Y1528" s="33"/>
      <c r="Z1528" s="33"/>
      <c r="AA1528" s="33"/>
      <c r="AB1528" s="33"/>
      <c r="AC1528" s="33"/>
      <c r="AD1528" s="33"/>
      <c r="AE1528" s="33"/>
      <c r="AF1528" s="33"/>
      <c r="AG1528" s="33"/>
      <c r="AH1528" s="33"/>
      <c r="AI1528" s="2"/>
      <c r="AK1528" s="3"/>
      <c r="AL1528" s="2"/>
      <c r="AM1528" s="2"/>
      <c r="AN1528" s="2"/>
      <c r="AO1528" s="2"/>
      <c r="AP1528" s="2"/>
      <c r="AQ1528" s="2"/>
      <c r="AR1528" s="2"/>
      <c r="AS1528" s="2"/>
      <c r="AT1528" s="2"/>
      <c r="AU1528" s="2"/>
      <c r="AV1528" s="2"/>
      <c r="AW1528" s="2"/>
      <c r="AX1528" s="2"/>
      <c r="AY1528" s="2"/>
      <c r="AZ1528" s="2"/>
      <c r="BA1528" s="2"/>
      <c r="BB1528" s="2"/>
      <c r="BC1528" s="2"/>
      <c r="BD1528" s="2"/>
      <c r="BE1528" s="2"/>
      <c r="BF1528" s="2"/>
      <c r="BG1528" s="2"/>
      <c r="BH1528" s="2"/>
      <c r="BI1528" s="2"/>
      <c r="BJ1528" s="2"/>
      <c r="BK1528" s="48"/>
      <c r="BL1528" s="3"/>
      <c r="BM1528" s="2"/>
      <c r="BN1528" s="2"/>
      <c r="BO1528" s="2"/>
      <c r="BP1528" s="2"/>
      <c r="BQ1528" s="2"/>
      <c r="BR1528" s="2"/>
      <c r="BS1528" s="2"/>
      <c r="BT1528" s="2"/>
      <c r="BU1528" s="2"/>
      <c r="BV1528" s="2"/>
      <c r="BW1528" s="2"/>
      <c r="BX1528" s="2"/>
      <c r="BY1528" s="2"/>
      <c r="BZ1528" s="2"/>
      <c r="CA1528" s="2"/>
      <c r="CB1528" s="2"/>
      <c r="CC1528" s="2"/>
      <c r="CD1528" s="2"/>
      <c r="CE1528" s="2"/>
      <c r="CF1528" s="2"/>
      <c r="CG1528" s="2"/>
      <c r="CH1528" s="2"/>
      <c r="CI1528" s="2"/>
      <c r="CJ1528" s="2"/>
      <c r="CK1528" s="2"/>
    </row>
    <row r="1529" spans="1:89" ht="12.75" customHeight="1" x14ac:dyDescent="0.35">
      <c r="A1529" s="15">
        <f t="shared" si="102"/>
        <v>44506</v>
      </c>
      <c r="B1529" s="107">
        <v>13851396</v>
      </c>
      <c r="C1529" s="4">
        <f t="shared" si="103"/>
        <v>577141.5</v>
      </c>
      <c r="D1529">
        <f t="shared" si="104"/>
        <v>2021</v>
      </c>
      <c r="E1529">
        <f t="shared" si="105"/>
        <v>11</v>
      </c>
      <c r="F1529" s="33">
        <v>10190</v>
      </c>
      <c r="G1529" s="2" t="s">
        <v>29</v>
      </c>
      <c r="H1529" s="2">
        <v>24</v>
      </c>
      <c r="I1529" s="33" t="s">
        <v>74</v>
      </c>
      <c r="J1529" s="34">
        <v>44506</v>
      </c>
      <c r="K1529" s="33"/>
      <c r="L1529" s="33"/>
      <c r="M1529" s="33"/>
      <c r="N1529" s="33"/>
      <c r="O1529" s="33"/>
      <c r="P1529" s="33"/>
      <c r="Q1529" s="33"/>
      <c r="R1529" s="33"/>
      <c r="S1529" s="33"/>
      <c r="T1529" s="33"/>
      <c r="U1529" s="33"/>
      <c r="V1529" s="33"/>
      <c r="W1529" s="33"/>
      <c r="X1529" s="33"/>
      <c r="Y1529" s="33"/>
      <c r="Z1529" s="33"/>
      <c r="AA1529" s="33"/>
      <c r="AB1529" s="33"/>
      <c r="AC1529" s="33"/>
      <c r="AD1529" s="33"/>
      <c r="AE1529" s="33"/>
      <c r="AF1529" s="33"/>
      <c r="AG1529" s="33"/>
      <c r="AH1529" s="33"/>
      <c r="AI1529" s="2"/>
      <c r="AK1529" s="3"/>
      <c r="AL1529" s="2"/>
      <c r="AM1529" s="2"/>
      <c r="AN1529" s="2"/>
      <c r="AO1529" s="2"/>
      <c r="AP1529" s="2"/>
      <c r="AQ1529" s="2"/>
      <c r="AR1529" s="2"/>
      <c r="AS1529" s="2"/>
      <c r="AT1529" s="2"/>
      <c r="AU1529" s="2"/>
      <c r="AV1529" s="2"/>
      <c r="AW1529" s="2"/>
      <c r="AX1529" s="2"/>
      <c r="AY1529" s="2"/>
      <c r="AZ1529" s="2"/>
      <c r="BA1529" s="2"/>
      <c r="BB1529" s="2"/>
      <c r="BC1529" s="2"/>
      <c r="BD1529" s="2"/>
      <c r="BE1529" s="2"/>
      <c r="BF1529" s="2"/>
      <c r="BG1529" s="2"/>
      <c r="BH1529" s="2"/>
      <c r="BI1529" s="2"/>
      <c r="BJ1529" s="2"/>
      <c r="BK1529" s="48"/>
      <c r="BL1529" s="3"/>
      <c r="BM1529" s="2"/>
      <c r="BN1529" s="2"/>
      <c r="BO1529" s="2"/>
      <c r="BP1529" s="2"/>
      <c r="BQ1529" s="2"/>
      <c r="BR1529" s="2"/>
      <c r="BS1529" s="2"/>
      <c r="BT1529" s="2"/>
      <c r="BU1529" s="2"/>
      <c r="BV1529" s="2"/>
      <c r="BW1529" s="2"/>
      <c r="BX1529" s="2"/>
      <c r="BY1529" s="2"/>
      <c r="BZ1529" s="2"/>
      <c r="CA1529" s="2"/>
      <c r="CB1529" s="2"/>
      <c r="CC1529" s="2"/>
      <c r="CD1529" s="2"/>
      <c r="CE1529" s="2"/>
      <c r="CF1529" s="2"/>
      <c r="CG1529" s="2"/>
      <c r="CH1529" s="2"/>
      <c r="CI1529" s="2"/>
      <c r="CJ1529" s="2"/>
      <c r="CK1529" s="2"/>
    </row>
    <row r="1530" spans="1:89" ht="12.75" customHeight="1" x14ac:dyDescent="0.35">
      <c r="A1530" s="15">
        <f t="shared" si="102"/>
        <v>44507</v>
      </c>
      <c r="B1530" s="107">
        <v>14999842</v>
      </c>
      <c r="C1530" s="4">
        <f t="shared" si="103"/>
        <v>599993.68000000005</v>
      </c>
      <c r="D1530">
        <f t="shared" si="104"/>
        <v>2021</v>
      </c>
      <c r="E1530">
        <f t="shared" si="105"/>
        <v>11</v>
      </c>
      <c r="F1530" s="33">
        <v>10190</v>
      </c>
      <c r="G1530" s="2" t="s">
        <v>29</v>
      </c>
      <c r="H1530" s="2">
        <v>25</v>
      </c>
      <c r="I1530" s="33" t="s">
        <v>74</v>
      </c>
      <c r="J1530" s="34">
        <v>44507</v>
      </c>
      <c r="K1530" s="33"/>
      <c r="L1530" s="33"/>
      <c r="M1530" s="33"/>
      <c r="N1530" s="33"/>
      <c r="O1530" s="33"/>
      <c r="P1530" s="33"/>
      <c r="Q1530" s="33"/>
      <c r="R1530" s="33"/>
      <c r="S1530" s="33"/>
      <c r="T1530" s="33"/>
      <c r="U1530" s="33"/>
      <c r="V1530" s="33"/>
      <c r="W1530" s="33"/>
      <c r="X1530" s="33"/>
      <c r="Y1530" s="33"/>
      <c r="Z1530" s="33"/>
      <c r="AA1530" s="33"/>
      <c r="AB1530" s="33"/>
      <c r="AC1530" s="33"/>
      <c r="AD1530" s="33"/>
      <c r="AE1530" s="33"/>
      <c r="AF1530" s="33"/>
      <c r="AG1530" s="33"/>
      <c r="AH1530" s="33"/>
      <c r="AI1530" s="2"/>
      <c r="AK1530" s="3"/>
      <c r="AL1530" s="2"/>
      <c r="AM1530" s="2"/>
      <c r="AN1530" s="2"/>
      <c r="AO1530" s="2"/>
      <c r="AP1530" s="2"/>
      <c r="AQ1530" s="2"/>
      <c r="AR1530" s="2"/>
      <c r="AS1530" s="2"/>
      <c r="AT1530" s="2"/>
      <c r="AU1530" s="2"/>
      <c r="AV1530" s="2"/>
      <c r="AW1530" s="2"/>
      <c r="AX1530" s="2"/>
      <c r="AY1530" s="2"/>
      <c r="AZ1530" s="2"/>
      <c r="BA1530" s="2"/>
      <c r="BB1530" s="2"/>
      <c r="BC1530" s="2"/>
      <c r="BD1530" s="2"/>
      <c r="BE1530" s="2"/>
      <c r="BF1530" s="2"/>
      <c r="BG1530" s="2"/>
      <c r="BH1530" s="2"/>
      <c r="BI1530" s="2"/>
      <c r="BJ1530" s="2"/>
      <c r="BK1530" s="48"/>
      <c r="BL1530" s="3"/>
      <c r="BM1530" s="2"/>
      <c r="BN1530" s="2"/>
      <c r="BO1530" s="2"/>
      <c r="BP1530" s="2"/>
      <c r="BQ1530" s="2"/>
      <c r="BR1530" s="2"/>
      <c r="BS1530" s="2"/>
      <c r="BT1530" s="2"/>
      <c r="BU1530" s="2"/>
      <c r="BV1530" s="2"/>
      <c r="BW1530" s="2"/>
      <c r="BX1530" s="2"/>
      <c r="BY1530" s="2"/>
      <c r="BZ1530" s="2"/>
      <c r="CA1530" s="2"/>
      <c r="CB1530" s="2"/>
      <c r="CC1530" s="2"/>
      <c r="CD1530" s="2"/>
      <c r="CE1530" s="2"/>
      <c r="CF1530" s="2"/>
      <c r="CG1530" s="2"/>
      <c r="CH1530" s="2"/>
      <c r="CI1530" s="2"/>
      <c r="CJ1530" s="2"/>
      <c r="CK1530" s="2"/>
    </row>
    <row r="1531" spans="1:89" ht="12.75" customHeight="1" x14ac:dyDescent="0.35">
      <c r="A1531" s="15">
        <f t="shared" si="102"/>
        <v>44508</v>
      </c>
      <c r="B1531" s="107">
        <v>14725410</v>
      </c>
      <c r="C1531" s="4">
        <f t="shared" si="103"/>
        <v>613558.75</v>
      </c>
      <c r="D1531">
        <f t="shared" si="104"/>
        <v>2021</v>
      </c>
      <c r="E1531">
        <f t="shared" si="105"/>
        <v>11</v>
      </c>
      <c r="F1531" s="33">
        <v>10190</v>
      </c>
      <c r="G1531" s="2" t="s">
        <v>29</v>
      </c>
      <c r="H1531" s="2">
        <v>24</v>
      </c>
      <c r="I1531" s="33" t="s">
        <v>74</v>
      </c>
      <c r="J1531" s="34">
        <v>44508</v>
      </c>
      <c r="K1531" s="33"/>
      <c r="L1531" s="33"/>
      <c r="M1531" s="33"/>
      <c r="N1531" s="33"/>
      <c r="O1531" s="33"/>
      <c r="P1531" s="33"/>
      <c r="Q1531" s="33"/>
      <c r="R1531" s="33"/>
      <c r="S1531" s="33"/>
      <c r="T1531" s="33"/>
      <c r="U1531" s="33"/>
      <c r="V1531" s="33"/>
      <c r="W1531" s="33"/>
      <c r="X1531" s="33"/>
      <c r="Y1531" s="33"/>
      <c r="Z1531" s="33"/>
      <c r="AA1531" s="33"/>
      <c r="AB1531" s="33"/>
      <c r="AC1531" s="33"/>
      <c r="AD1531" s="33"/>
      <c r="AE1531" s="33"/>
      <c r="AF1531" s="33"/>
      <c r="AG1531" s="33"/>
      <c r="AH1531" s="33"/>
      <c r="AI1531" s="2"/>
      <c r="AK1531" s="3"/>
      <c r="AL1531" s="2"/>
      <c r="AM1531" s="2"/>
      <c r="AN1531" s="2"/>
      <c r="AO1531" s="2"/>
      <c r="AP1531" s="2"/>
      <c r="AQ1531" s="2"/>
      <c r="AR1531" s="2"/>
      <c r="AS1531" s="2"/>
      <c r="AT1531" s="2"/>
      <c r="AU1531" s="2"/>
      <c r="AV1531" s="2"/>
      <c r="AW1531" s="2"/>
      <c r="AX1531" s="2"/>
      <c r="AY1531" s="2"/>
      <c r="AZ1531" s="2"/>
      <c r="BA1531" s="2"/>
      <c r="BB1531" s="2"/>
      <c r="BC1531" s="2"/>
      <c r="BD1531" s="2"/>
      <c r="BE1531" s="2"/>
      <c r="BF1531" s="2"/>
      <c r="BG1531" s="2"/>
      <c r="BH1531" s="2"/>
      <c r="BI1531" s="2"/>
      <c r="BJ1531" s="2"/>
      <c r="BK1531" s="48"/>
      <c r="BL1531" s="3"/>
      <c r="BM1531" s="2"/>
      <c r="BN1531" s="2"/>
      <c r="BO1531" s="2"/>
      <c r="BP1531" s="2"/>
      <c r="BQ1531" s="2"/>
      <c r="BR1531" s="2"/>
      <c r="BS1531" s="2"/>
      <c r="BT1531" s="2"/>
      <c r="BU1531" s="2"/>
      <c r="BV1531" s="2"/>
      <c r="BW1531" s="2"/>
      <c r="BX1531" s="2"/>
      <c r="BY1531" s="2"/>
      <c r="BZ1531" s="2"/>
      <c r="CA1531" s="2"/>
      <c r="CB1531" s="2"/>
      <c r="CC1531" s="2"/>
      <c r="CD1531" s="2"/>
      <c r="CE1531" s="2"/>
      <c r="CF1531" s="2"/>
      <c r="CG1531" s="2"/>
      <c r="CH1531" s="2"/>
      <c r="CI1531" s="2"/>
      <c r="CJ1531" s="2"/>
      <c r="CK1531" s="2"/>
    </row>
    <row r="1532" spans="1:89" ht="12.75" customHeight="1" x14ac:dyDescent="0.35">
      <c r="A1532" s="15">
        <f t="shared" si="102"/>
        <v>44509</v>
      </c>
      <c r="B1532" s="107">
        <v>15010848</v>
      </c>
      <c r="C1532" s="4">
        <f t="shared" si="103"/>
        <v>625452</v>
      </c>
      <c r="D1532">
        <f t="shared" si="104"/>
        <v>2021</v>
      </c>
      <c r="E1532">
        <f t="shared" si="105"/>
        <v>11</v>
      </c>
      <c r="F1532" s="33">
        <v>10190</v>
      </c>
      <c r="G1532" s="2" t="s">
        <v>29</v>
      </c>
      <c r="H1532" s="2">
        <v>24</v>
      </c>
      <c r="I1532" s="33" t="s">
        <v>74</v>
      </c>
      <c r="J1532" s="34">
        <v>44509</v>
      </c>
      <c r="K1532" s="33"/>
      <c r="L1532" s="33"/>
      <c r="M1532" s="33"/>
      <c r="N1532" s="33"/>
      <c r="O1532" s="33"/>
      <c r="P1532" s="33"/>
      <c r="Q1532" s="33"/>
      <c r="R1532" s="33"/>
      <c r="S1532" s="33"/>
      <c r="T1532" s="33"/>
      <c r="U1532" s="33"/>
      <c r="V1532" s="33"/>
      <c r="W1532" s="33"/>
      <c r="X1532" s="33"/>
      <c r="Y1532" s="33"/>
      <c r="Z1532" s="33"/>
      <c r="AA1532" s="33"/>
      <c r="AB1532" s="33"/>
      <c r="AC1532" s="33"/>
      <c r="AD1532" s="33"/>
      <c r="AE1532" s="33"/>
      <c r="AF1532" s="33"/>
      <c r="AG1532" s="33"/>
      <c r="AH1532" s="33"/>
      <c r="AI1532" s="2"/>
      <c r="AK1532" s="3"/>
      <c r="AL1532" s="2"/>
      <c r="AM1532" s="2"/>
      <c r="AN1532" s="2"/>
      <c r="AO1532" s="2"/>
      <c r="AP1532" s="2"/>
      <c r="AQ1532" s="2"/>
      <c r="AR1532" s="2"/>
      <c r="AS1532" s="2"/>
      <c r="AT1532" s="2"/>
      <c r="AU1532" s="2"/>
      <c r="AV1532" s="2"/>
      <c r="AW1532" s="2"/>
      <c r="AX1532" s="2"/>
      <c r="AY1532" s="2"/>
      <c r="AZ1532" s="2"/>
      <c r="BA1532" s="2"/>
      <c r="BB1532" s="2"/>
      <c r="BC1532" s="2"/>
      <c r="BD1532" s="2"/>
      <c r="BE1532" s="2"/>
      <c r="BF1532" s="2"/>
      <c r="BG1532" s="2"/>
      <c r="BH1532" s="2"/>
      <c r="BI1532" s="2"/>
      <c r="BJ1532" s="2"/>
      <c r="BK1532" s="48"/>
      <c r="BL1532" s="3"/>
      <c r="BM1532" s="2"/>
      <c r="BN1532" s="2"/>
      <c r="BO1532" s="2"/>
      <c r="BP1532" s="2"/>
      <c r="BQ1532" s="2"/>
      <c r="BR1532" s="2"/>
      <c r="BS1532" s="2"/>
      <c r="BT1532" s="2"/>
      <c r="BU1532" s="2"/>
      <c r="BV1532" s="2"/>
      <c r="BW1532" s="2"/>
      <c r="BX1532" s="2"/>
      <c r="BY1532" s="2"/>
      <c r="BZ1532" s="2"/>
      <c r="CA1532" s="2"/>
      <c r="CB1532" s="2"/>
      <c r="CC1532" s="2"/>
      <c r="CD1532" s="2"/>
      <c r="CE1532" s="2"/>
      <c r="CF1532" s="2"/>
      <c r="CG1532" s="2"/>
      <c r="CH1532" s="2"/>
      <c r="CI1532" s="2"/>
      <c r="CJ1532" s="2"/>
      <c r="CK1532" s="2"/>
    </row>
    <row r="1533" spans="1:89" ht="12.75" customHeight="1" x14ac:dyDescent="0.35">
      <c r="A1533" s="15">
        <f t="shared" si="102"/>
        <v>44510</v>
      </c>
      <c r="B1533" s="107">
        <v>15158937</v>
      </c>
      <c r="C1533" s="4">
        <f t="shared" si="103"/>
        <v>631622.375</v>
      </c>
      <c r="D1533">
        <f t="shared" si="104"/>
        <v>2021</v>
      </c>
      <c r="E1533">
        <f t="shared" si="105"/>
        <v>11</v>
      </c>
      <c r="F1533" s="33">
        <v>10190</v>
      </c>
      <c r="G1533" s="2" t="s">
        <v>29</v>
      </c>
      <c r="H1533" s="2">
        <v>24</v>
      </c>
      <c r="I1533" s="33" t="s">
        <v>74</v>
      </c>
      <c r="J1533" s="34">
        <v>44510</v>
      </c>
      <c r="K1533" s="33"/>
      <c r="L1533" s="33"/>
      <c r="M1533" s="33"/>
      <c r="N1533" s="33"/>
      <c r="O1533" s="33"/>
      <c r="P1533" s="33"/>
      <c r="Q1533" s="33"/>
      <c r="R1533" s="33"/>
      <c r="S1533" s="33"/>
      <c r="T1533" s="33"/>
      <c r="U1533" s="33"/>
      <c r="V1533" s="33"/>
      <c r="W1533" s="33"/>
      <c r="X1533" s="33"/>
      <c r="Y1533" s="33"/>
      <c r="Z1533" s="33"/>
      <c r="AA1533" s="33"/>
      <c r="AB1533" s="33"/>
      <c r="AC1533" s="33"/>
      <c r="AD1533" s="33"/>
      <c r="AE1533" s="33"/>
      <c r="AF1533" s="33"/>
      <c r="AG1533" s="33"/>
      <c r="AH1533" s="33"/>
      <c r="AI1533" s="2"/>
      <c r="AK1533" s="3"/>
      <c r="AL1533" s="2"/>
      <c r="AM1533" s="2"/>
      <c r="AN1533" s="2"/>
      <c r="AO1533" s="2"/>
      <c r="AP1533" s="2"/>
      <c r="AQ1533" s="2"/>
      <c r="AR1533" s="2"/>
      <c r="AS1533" s="2"/>
      <c r="AT1533" s="2"/>
      <c r="AU1533" s="2"/>
      <c r="AV1533" s="2"/>
      <c r="AW1533" s="2"/>
      <c r="AX1533" s="2"/>
      <c r="AY1533" s="2"/>
      <c r="AZ1533" s="2"/>
      <c r="BA1533" s="2"/>
      <c r="BB1533" s="2"/>
      <c r="BC1533" s="2"/>
      <c r="BD1533" s="2"/>
      <c r="BE1533" s="2"/>
      <c r="BF1533" s="2"/>
      <c r="BG1533" s="2"/>
      <c r="BH1533" s="2"/>
      <c r="BI1533" s="2"/>
      <c r="BJ1533" s="2"/>
      <c r="BK1533" s="48"/>
      <c r="BL1533" s="3"/>
      <c r="BM1533" s="2"/>
      <c r="BN1533" s="2"/>
      <c r="BO1533" s="2"/>
      <c r="BP1533" s="2"/>
      <c r="BQ1533" s="2"/>
      <c r="BR1533" s="2"/>
      <c r="BS1533" s="2"/>
      <c r="BT1533" s="2"/>
      <c r="BU1533" s="2"/>
      <c r="BV1533" s="2"/>
      <c r="BW1533" s="2"/>
      <c r="BX1533" s="2"/>
      <c r="BY1533" s="2"/>
      <c r="BZ1533" s="2"/>
      <c r="CA1533" s="2"/>
      <c r="CB1533" s="2"/>
      <c r="CC1533" s="2"/>
      <c r="CD1533" s="2"/>
      <c r="CE1533" s="2"/>
      <c r="CF1533" s="2"/>
      <c r="CG1533" s="2"/>
      <c r="CH1533" s="2"/>
      <c r="CI1533" s="2"/>
      <c r="CJ1533" s="2"/>
      <c r="CK1533" s="2"/>
    </row>
    <row r="1534" spans="1:89" ht="12.75" customHeight="1" x14ac:dyDescent="0.35">
      <c r="A1534" s="15">
        <f t="shared" si="102"/>
        <v>44511</v>
      </c>
      <c r="B1534" s="107">
        <v>14672105</v>
      </c>
      <c r="C1534" s="4">
        <f t="shared" si="103"/>
        <v>611337.70833333337</v>
      </c>
      <c r="D1534">
        <f t="shared" si="104"/>
        <v>2021</v>
      </c>
      <c r="E1534">
        <f t="shared" si="105"/>
        <v>11</v>
      </c>
      <c r="F1534" s="33">
        <v>10190</v>
      </c>
      <c r="G1534" s="2" t="s">
        <v>29</v>
      </c>
      <c r="H1534" s="2">
        <v>24</v>
      </c>
      <c r="I1534" s="33" t="s">
        <v>74</v>
      </c>
      <c r="J1534" s="34">
        <v>44511</v>
      </c>
      <c r="K1534" s="33"/>
      <c r="L1534" s="33"/>
      <c r="M1534" s="33"/>
      <c r="N1534" s="33"/>
      <c r="O1534" s="33"/>
      <c r="P1534" s="33"/>
      <c r="Q1534" s="33"/>
      <c r="R1534" s="33"/>
      <c r="S1534" s="33"/>
      <c r="T1534" s="33"/>
      <c r="U1534" s="33"/>
      <c r="V1534" s="33"/>
      <c r="W1534" s="33"/>
      <c r="X1534" s="33"/>
      <c r="Y1534" s="33"/>
      <c r="Z1534" s="33"/>
      <c r="AA1534" s="33"/>
      <c r="AB1534" s="33"/>
      <c r="AC1534" s="33"/>
      <c r="AD1534" s="33"/>
      <c r="AE1534" s="33"/>
      <c r="AF1534" s="33"/>
      <c r="AG1534" s="33"/>
      <c r="AH1534" s="33"/>
      <c r="AI1534" s="2"/>
      <c r="AK1534" s="3"/>
      <c r="AL1534" s="2"/>
      <c r="AM1534" s="2"/>
      <c r="AN1534" s="2"/>
      <c r="AO1534" s="2"/>
      <c r="AP1534" s="2"/>
      <c r="AQ1534" s="2"/>
      <c r="AR1534" s="2"/>
      <c r="AS1534" s="2"/>
      <c r="AT1534" s="2"/>
      <c r="AU1534" s="2"/>
      <c r="AV1534" s="2"/>
      <c r="AW1534" s="2"/>
      <c r="AX1534" s="2"/>
      <c r="AY1534" s="2"/>
      <c r="AZ1534" s="2"/>
      <c r="BA1534" s="2"/>
      <c r="BB1534" s="2"/>
      <c r="BC1534" s="2"/>
      <c r="BD1534" s="2"/>
      <c r="BE1534" s="2"/>
      <c r="BF1534" s="2"/>
      <c r="BG1534" s="2"/>
      <c r="BH1534" s="2"/>
      <c r="BI1534" s="2"/>
      <c r="BJ1534" s="2"/>
      <c r="BK1534" s="48"/>
      <c r="BL1534" s="3"/>
      <c r="BM1534" s="2"/>
      <c r="BN1534" s="2"/>
      <c r="BO1534" s="2"/>
      <c r="BP1534" s="2"/>
      <c r="BQ1534" s="2"/>
      <c r="BR1534" s="2"/>
      <c r="BS1534" s="2"/>
      <c r="BT1534" s="2"/>
      <c r="BU1534" s="2"/>
      <c r="BV1534" s="2"/>
      <c r="BW1534" s="2"/>
      <c r="BX1534" s="2"/>
      <c r="BY1534" s="2"/>
      <c r="BZ1534" s="2"/>
      <c r="CA1534" s="2"/>
      <c r="CB1534" s="2"/>
      <c r="CC1534" s="2"/>
      <c r="CD1534" s="2"/>
      <c r="CE1534" s="2"/>
      <c r="CF1534" s="2"/>
      <c r="CG1534" s="2"/>
      <c r="CH1534" s="2"/>
      <c r="CI1534" s="2"/>
      <c r="CJ1534" s="2"/>
      <c r="CK1534" s="2"/>
    </row>
    <row r="1535" spans="1:89" ht="12.75" customHeight="1" x14ac:dyDescent="0.35">
      <c r="A1535" s="15">
        <f t="shared" si="102"/>
        <v>44512</v>
      </c>
      <c r="B1535" s="107">
        <v>14342635</v>
      </c>
      <c r="C1535" s="4">
        <f t="shared" si="103"/>
        <v>597609.79166666663</v>
      </c>
      <c r="D1535">
        <f t="shared" si="104"/>
        <v>2021</v>
      </c>
      <c r="E1535">
        <f t="shared" si="105"/>
        <v>11</v>
      </c>
      <c r="F1535" s="33">
        <v>10190</v>
      </c>
      <c r="G1535" s="2" t="s">
        <v>29</v>
      </c>
      <c r="H1535" s="2">
        <v>24</v>
      </c>
      <c r="I1535" s="33" t="s">
        <v>74</v>
      </c>
      <c r="J1535" s="34">
        <v>44512</v>
      </c>
      <c r="K1535" s="33"/>
      <c r="L1535" s="33"/>
      <c r="M1535" s="33"/>
      <c r="N1535" s="33"/>
      <c r="O1535" s="33"/>
      <c r="P1535" s="33"/>
      <c r="Q1535" s="33"/>
      <c r="R1535" s="33"/>
      <c r="S1535" s="33"/>
      <c r="T1535" s="33"/>
      <c r="U1535" s="33"/>
      <c r="V1535" s="33"/>
      <c r="W1535" s="33"/>
      <c r="X1535" s="33"/>
      <c r="Y1535" s="33"/>
      <c r="Z1535" s="33"/>
      <c r="AA1535" s="33"/>
      <c r="AB1535" s="33"/>
      <c r="AC1535" s="33"/>
      <c r="AD1535" s="33"/>
      <c r="AE1535" s="33"/>
      <c r="AF1535" s="33"/>
      <c r="AG1535" s="33"/>
      <c r="AH1535" s="33"/>
      <c r="AI1535" s="2"/>
      <c r="AK1535" s="3"/>
      <c r="AL1535" s="2"/>
      <c r="AM1535" s="2"/>
      <c r="AN1535" s="2"/>
      <c r="AO1535" s="2"/>
      <c r="AP1535" s="2"/>
      <c r="AQ1535" s="2"/>
      <c r="AR1535" s="2"/>
      <c r="AS1535" s="2"/>
      <c r="AT1535" s="2"/>
      <c r="AU1535" s="2"/>
      <c r="AV1535" s="2"/>
      <c r="AW1535" s="2"/>
      <c r="AX1535" s="2"/>
      <c r="AY1535" s="2"/>
      <c r="AZ1535" s="2"/>
      <c r="BA1535" s="2"/>
      <c r="BB1535" s="2"/>
      <c r="BC1535" s="2"/>
      <c r="BD1535" s="2"/>
      <c r="BE1535" s="2"/>
      <c r="BF1535" s="2"/>
      <c r="BG1535" s="2"/>
      <c r="BH1535" s="2"/>
      <c r="BI1535" s="2"/>
      <c r="BJ1535" s="2"/>
      <c r="BK1535" s="48"/>
      <c r="BL1535" s="3"/>
      <c r="BM1535" s="2"/>
      <c r="BN1535" s="2"/>
      <c r="BO1535" s="2"/>
      <c r="BP1535" s="2"/>
      <c r="BQ1535" s="2"/>
      <c r="BR1535" s="2"/>
      <c r="BS1535" s="2"/>
      <c r="BT1535" s="2"/>
      <c r="BU1535" s="2"/>
      <c r="BV1535" s="2"/>
      <c r="BW1535" s="2"/>
      <c r="BX1535" s="2"/>
      <c r="BY1535" s="2"/>
      <c r="BZ1535" s="2"/>
      <c r="CA1535" s="2"/>
      <c r="CB1535" s="2"/>
      <c r="CC1535" s="2"/>
      <c r="CD1535" s="2"/>
      <c r="CE1535" s="2"/>
      <c r="CF1535" s="2"/>
      <c r="CG1535" s="2"/>
      <c r="CH1535" s="2"/>
      <c r="CI1535" s="2"/>
      <c r="CJ1535" s="2"/>
      <c r="CK1535" s="2"/>
    </row>
    <row r="1536" spans="1:89" ht="12.75" customHeight="1" x14ac:dyDescent="0.35">
      <c r="A1536" s="15">
        <f t="shared" si="102"/>
        <v>44513</v>
      </c>
      <c r="B1536" s="107">
        <v>14197813</v>
      </c>
      <c r="C1536" s="4">
        <f t="shared" si="103"/>
        <v>591575.54166666663</v>
      </c>
      <c r="D1536">
        <f t="shared" si="104"/>
        <v>2021</v>
      </c>
      <c r="E1536">
        <f t="shared" si="105"/>
        <v>11</v>
      </c>
      <c r="F1536" s="33">
        <v>10190</v>
      </c>
      <c r="G1536" s="2" t="s">
        <v>29</v>
      </c>
      <c r="H1536" s="2">
        <v>24</v>
      </c>
      <c r="I1536" s="33" t="s">
        <v>74</v>
      </c>
      <c r="J1536" s="34">
        <v>44513</v>
      </c>
      <c r="K1536" s="33"/>
      <c r="L1536" s="33"/>
      <c r="M1536" s="33"/>
      <c r="N1536" s="33"/>
      <c r="O1536" s="33"/>
      <c r="P1536" s="33"/>
      <c r="Q1536" s="33"/>
      <c r="R1536" s="33"/>
      <c r="S1536" s="33"/>
      <c r="T1536" s="33"/>
      <c r="U1536" s="33"/>
      <c r="V1536" s="33"/>
      <c r="W1536" s="33"/>
      <c r="X1536" s="33"/>
      <c r="Y1536" s="33"/>
      <c r="Z1536" s="33"/>
      <c r="AA1536" s="33"/>
      <c r="AB1536" s="33"/>
      <c r="AC1536" s="33"/>
      <c r="AD1536" s="33"/>
      <c r="AE1536" s="33"/>
      <c r="AF1536" s="33"/>
      <c r="AG1536" s="33"/>
      <c r="AH1536" s="33"/>
      <c r="AI1536" s="2"/>
      <c r="AK1536" s="3"/>
      <c r="AL1536" s="2"/>
      <c r="AM1536" s="2"/>
      <c r="AN1536" s="2"/>
      <c r="AO1536" s="2"/>
      <c r="AP1536" s="2"/>
      <c r="AQ1536" s="2"/>
      <c r="AR1536" s="2"/>
      <c r="AS1536" s="2"/>
      <c r="AT1536" s="2"/>
      <c r="AU1536" s="2"/>
      <c r="AV1536" s="2"/>
      <c r="AW1536" s="2"/>
      <c r="AX1536" s="2"/>
      <c r="AY1536" s="2"/>
      <c r="AZ1536" s="2"/>
      <c r="BA1536" s="2"/>
      <c r="BB1536" s="2"/>
      <c r="BC1536" s="2"/>
      <c r="BD1536" s="2"/>
      <c r="BE1536" s="2"/>
      <c r="BF1536" s="2"/>
      <c r="BG1536" s="2"/>
      <c r="BH1536" s="2"/>
      <c r="BI1536" s="2"/>
      <c r="BJ1536" s="2"/>
      <c r="BK1536" s="48"/>
      <c r="BL1536" s="3"/>
      <c r="BM1536" s="2"/>
      <c r="BN1536" s="2"/>
      <c r="BO1536" s="2"/>
      <c r="BP1536" s="2"/>
      <c r="BQ1536" s="2"/>
      <c r="BR1536" s="2"/>
      <c r="BS1536" s="2"/>
      <c r="BT1536" s="2"/>
      <c r="BU1536" s="2"/>
      <c r="BV1536" s="2"/>
      <c r="BW1536" s="2"/>
      <c r="BX1536" s="2"/>
      <c r="BY1536" s="2"/>
      <c r="BZ1536" s="2"/>
      <c r="CA1536" s="2"/>
      <c r="CB1536" s="2"/>
      <c r="CC1536" s="2"/>
      <c r="CD1536" s="2"/>
      <c r="CE1536" s="2"/>
      <c r="CF1536" s="2"/>
      <c r="CG1536" s="2"/>
      <c r="CH1536" s="2"/>
      <c r="CI1536" s="2"/>
      <c r="CJ1536" s="2"/>
      <c r="CK1536" s="2"/>
    </row>
    <row r="1537" spans="1:89" ht="12.75" customHeight="1" x14ac:dyDescent="0.35">
      <c r="A1537" s="15">
        <f t="shared" si="102"/>
        <v>44514</v>
      </c>
      <c r="B1537" s="107">
        <v>13384549</v>
      </c>
      <c r="C1537" s="4">
        <f t="shared" si="103"/>
        <v>557689.54166666663</v>
      </c>
      <c r="D1537">
        <f t="shared" si="104"/>
        <v>2021</v>
      </c>
      <c r="E1537">
        <f t="shared" si="105"/>
        <v>11</v>
      </c>
      <c r="F1537" s="33">
        <v>10190</v>
      </c>
      <c r="G1537" s="2" t="s">
        <v>29</v>
      </c>
      <c r="H1537" s="2">
        <v>24</v>
      </c>
      <c r="I1537" s="33" t="s">
        <v>74</v>
      </c>
      <c r="J1537" s="34">
        <v>44514</v>
      </c>
      <c r="K1537" s="33"/>
      <c r="L1537" s="33"/>
      <c r="M1537" s="33"/>
      <c r="N1537" s="33"/>
      <c r="O1537" s="33"/>
      <c r="P1537" s="33"/>
      <c r="Q1537" s="33"/>
      <c r="R1537" s="33"/>
      <c r="S1537" s="33"/>
      <c r="T1537" s="33"/>
      <c r="U1537" s="33"/>
      <c r="V1537" s="33"/>
      <c r="W1537" s="33"/>
      <c r="X1537" s="33"/>
      <c r="Y1537" s="33"/>
      <c r="Z1537" s="33"/>
      <c r="AA1537" s="33"/>
      <c r="AB1537" s="33"/>
      <c r="AC1537" s="33"/>
      <c r="AD1537" s="33"/>
      <c r="AE1537" s="33"/>
      <c r="AF1537" s="33"/>
      <c r="AG1537" s="33"/>
      <c r="AH1537" s="33"/>
      <c r="AI1537" s="2"/>
      <c r="AK1537" s="3"/>
      <c r="AL1537" s="2"/>
      <c r="AM1537" s="2"/>
      <c r="AN1537" s="2"/>
      <c r="AO1537" s="2"/>
      <c r="AP1537" s="2"/>
      <c r="AQ1537" s="2"/>
      <c r="AR1537" s="2"/>
      <c r="AS1537" s="2"/>
      <c r="AT1537" s="2"/>
      <c r="AU1537" s="2"/>
      <c r="AV1537" s="2"/>
      <c r="AW1537" s="2"/>
      <c r="AX1537" s="2"/>
      <c r="AY1537" s="2"/>
      <c r="AZ1537" s="2"/>
      <c r="BA1537" s="2"/>
      <c r="BB1537" s="2"/>
      <c r="BC1537" s="2"/>
      <c r="BD1537" s="2"/>
      <c r="BE1537" s="2"/>
      <c r="BF1537" s="2"/>
      <c r="BG1537" s="2"/>
      <c r="BH1537" s="2"/>
      <c r="BI1537" s="2"/>
      <c r="BJ1537" s="2"/>
      <c r="BK1537" s="48"/>
      <c r="BL1537" s="3"/>
      <c r="BM1537" s="2"/>
      <c r="BN1537" s="2"/>
      <c r="BO1537" s="2"/>
      <c r="BP1537" s="2"/>
      <c r="BQ1537" s="2"/>
      <c r="BR1537" s="2"/>
      <c r="BS1537" s="2"/>
      <c r="BT1537" s="2"/>
      <c r="BU1537" s="2"/>
      <c r="BV1537" s="2"/>
      <c r="BW1537" s="2"/>
      <c r="BX1537" s="2"/>
      <c r="BY1537" s="2"/>
      <c r="BZ1537" s="2"/>
      <c r="CA1537" s="2"/>
      <c r="CB1537" s="2"/>
      <c r="CC1537" s="2"/>
      <c r="CD1537" s="2"/>
      <c r="CE1537" s="2"/>
      <c r="CF1537" s="2"/>
      <c r="CG1537" s="2"/>
      <c r="CH1537" s="2"/>
      <c r="CI1537" s="2"/>
      <c r="CJ1537" s="2"/>
      <c r="CK1537" s="2"/>
    </row>
    <row r="1538" spans="1:89" ht="12.75" customHeight="1" x14ac:dyDescent="0.35">
      <c r="A1538" s="15">
        <f t="shared" si="102"/>
        <v>44515</v>
      </c>
      <c r="B1538" s="107">
        <v>13802610</v>
      </c>
      <c r="C1538" s="4">
        <f t="shared" si="103"/>
        <v>575108.75</v>
      </c>
      <c r="D1538">
        <f t="shared" si="104"/>
        <v>2021</v>
      </c>
      <c r="E1538">
        <f t="shared" si="105"/>
        <v>11</v>
      </c>
      <c r="F1538" s="33">
        <v>10190</v>
      </c>
      <c r="G1538" s="2" t="s">
        <v>29</v>
      </c>
      <c r="H1538" s="2">
        <v>24</v>
      </c>
      <c r="I1538" s="33" t="s">
        <v>74</v>
      </c>
      <c r="J1538" s="34">
        <v>44515</v>
      </c>
      <c r="K1538" s="33"/>
      <c r="L1538" s="33"/>
      <c r="M1538" s="33"/>
      <c r="N1538" s="33"/>
      <c r="O1538" s="33"/>
      <c r="P1538" s="33"/>
      <c r="Q1538" s="33"/>
      <c r="R1538" s="33"/>
      <c r="S1538" s="33"/>
      <c r="T1538" s="33"/>
      <c r="U1538" s="33"/>
      <c r="V1538" s="33"/>
      <c r="W1538" s="33"/>
      <c r="X1538" s="33"/>
      <c r="Y1538" s="33"/>
      <c r="Z1538" s="33"/>
      <c r="AA1538" s="33"/>
      <c r="AB1538" s="33"/>
      <c r="AC1538" s="33"/>
      <c r="AD1538" s="33"/>
      <c r="AE1538" s="33"/>
      <c r="AF1538" s="33"/>
      <c r="AG1538" s="33"/>
      <c r="AH1538" s="33"/>
      <c r="AI1538" s="2"/>
      <c r="AK1538" s="3"/>
      <c r="AL1538" s="2"/>
      <c r="AM1538" s="2"/>
      <c r="AN1538" s="2"/>
      <c r="AO1538" s="2"/>
      <c r="AP1538" s="2"/>
      <c r="AQ1538" s="2"/>
      <c r="AR1538" s="2"/>
      <c r="AS1538" s="2"/>
      <c r="AT1538" s="2"/>
      <c r="AU1538" s="2"/>
      <c r="AV1538" s="2"/>
      <c r="AW1538" s="2"/>
      <c r="AX1538" s="2"/>
      <c r="AY1538" s="2"/>
      <c r="AZ1538" s="2"/>
      <c r="BA1538" s="2"/>
      <c r="BB1538" s="2"/>
      <c r="BC1538" s="2"/>
      <c r="BD1538" s="2"/>
      <c r="BE1538" s="2"/>
      <c r="BF1538" s="2"/>
      <c r="BG1538" s="2"/>
      <c r="BH1538" s="2"/>
      <c r="BI1538" s="2"/>
      <c r="BJ1538" s="2"/>
      <c r="BK1538" s="48"/>
      <c r="BL1538" s="3"/>
      <c r="BM1538" s="2"/>
      <c r="BN1538" s="2"/>
      <c r="BO1538" s="2"/>
      <c r="BP1538" s="2"/>
      <c r="BQ1538" s="2"/>
      <c r="BR1538" s="2"/>
      <c r="BS1538" s="2"/>
      <c r="BT1538" s="2"/>
      <c r="BU1538" s="2"/>
      <c r="BV1538" s="2"/>
      <c r="BW1538" s="2"/>
      <c r="BX1538" s="2"/>
      <c r="BY1538" s="2"/>
      <c r="BZ1538" s="2"/>
      <c r="CA1538" s="2"/>
      <c r="CB1538" s="2"/>
      <c r="CC1538" s="2"/>
      <c r="CD1538" s="2"/>
      <c r="CE1538" s="2"/>
      <c r="CF1538" s="2"/>
      <c r="CG1538" s="2"/>
      <c r="CH1538" s="2"/>
      <c r="CI1538" s="2"/>
      <c r="CJ1538" s="2"/>
      <c r="CK1538" s="2"/>
    </row>
    <row r="1539" spans="1:89" ht="12.75" customHeight="1" x14ac:dyDescent="0.35">
      <c r="A1539" s="15">
        <f t="shared" si="102"/>
        <v>44516</v>
      </c>
      <c r="B1539" s="107">
        <v>15077926</v>
      </c>
      <c r="C1539" s="4">
        <f t="shared" si="103"/>
        <v>628246.91666666663</v>
      </c>
      <c r="D1539">
        <f t="shared" si="104"/>
        <v>2021</v>
      </c>
      <c r="E1539">
        <f t="shared" si="105"/>
        <v>11</v>
      </c>
      <c r="F1539" s="33">
        <v>10190</v>
      </c>
      <c r="G1539" s="2" t="s">
        <v>29</v>
      </c>
      <c r="H1539" s="2">
        <v>24</v>
      </c>
      <c r="I1539" s="33" t="s">
        <v>74</v>
      </c>
      <c r="J1539" s="34">
        <v>44516</v>
      </c>
      <c r="K1539" s="33"/>
      <c r="L1539" s="33"/>
      <c r="M1539" s="33"/>
      <c r="N1539" s="33"/>
      <c r="O1539" s="33"/>
      <c r="P1539" s="33"/>
      <c r="Q1539" s="33"/>
      <c r="R1539" s="33"/>
      <c r="S1539" s="33"/>
      <c r="T1539" s="33"/>
      <c r="U1539" s="33"/>
      <c r="V1539" s="33"/>
      <c r="W1539" s="33"/>
      <c r="X1539" s="33"/>
      <c r="Y1539" s="33"/>
      <c r="Z1539" s="33"/>
      <c r="AA1539" s="33"/>
      <c r="AB1539" s="33"/>
      <c r="AC1539" s="33"/>
      <c r="AD1539" s="33"/>
      <c r="AE1539" s="33"/>
      <c r="AF1539" s="33"/>
      <c r="AG1539" s="33"/>
      <c r="AH1539" s="33"/>
      <c r="AI1539" s="2"/>
      <c r="AK1539" s="3"/>
      <c r="AL1539" s="2"/>
      <c r="AM1539" s="2"/>
      <c r="AN1539" s="2"/>
      <c r="AO1539" s="2"/>
      <c r="AP1539" s="2"/>
      <c r="AQ1539" s="2"/>
      <c r="AR1539" s="2"/>
      <c r="AS1539" s="2"/>
      <c r="AT1539" s="2"/>
      <c r="AU1539" s="2"/>
      <c r="AV1539" s="2"/>
      <c r="AW1539" s="2"/>
      <c r="AX1539" s="2"/>
      <c r="AY1539" s="2"/>
      <c r="AZ1539" s="2"/>
      <c r="BA1539" s="2"/>
      <c r="BB1539" s="2"/>
      <c r="BC1539" s="2"/>
      <c r="BD1539" s="2"/>
      <c r="BE1539" s="2"/>
      <c r="BF1539" s="2"/>
      <c r="BG1539" s="2"/>
      <c r="BH1539" s="2"/>
      <c r="BI1539" s="2"/>
      <c r="BJ1539" s="2"/>
      <c r="BK1539" s="48"/>
      <c r="BL1539" s="3"/>
      <c r="BM1539" s="2"/>
      <c r="BN1539" s="2"/>
      <c r="BO1539" s="2"/>
      <c r="BP1539" s="2"/>
      <c r="BQ1539" s="2"/>
      <c r="BR1539" s="2"/>
      <c r="BS1539" s="2"/>
      <c r="BT1539" s="2"/>
      <c r="BU1539" s="2"/>
      <c r="BV1539" s="2"/>
      <c r="BW1539" s="2"/>
      <c r="BX1539" s="2"/>
      <c r="BY1539" s="2"/>
      <c r="BZ1539" s="2"/>
      <c r="CA1539" s="2"/>
      <c r="CB1539" s="2"/>
      <c r="CC1539" s="2"/>
      <c r="CD1539" s="2"/>
      <c r="CE1539" s="2"/>
      <c r="CF1539" s="2"/>
      <c r="CG1539" s="2"/>
      <c r="CH1539" s="2"/>
      <c r="CI1539" s="2"/>
      <c r="CJ1539" s="2"/>
      <c r="CK1539" s="2"/>
    </row>
    <row r="1540" spans="1:89" ht="12.75" customHeight="1" x14ac:dyDescent="0.35">
      <c r="A1540" s="15">
        <f t="shared" si="102"/>
        <v>44517</v>
      </c>
      <c r="B1540" s="107">
        <v>15806800</v>
      </c>
      <c r="C1540" s="4">
        <f t="shared" si="103"/>
        <v>658616.66666666663</v>
      </c>
      <c r="D1540">
        <f t="shared" si="104"/>
        <v>2021</v>
      </c>
      <c r="E1540">
        <f t="shared" si="105"/>
        <v>11</v>
      </c>
      <c r="F1540" s="33">
        <v>10190</v>
      </c>
      <c r="G1540" s="2" t="s">
        <v>29</v>
      </c>
      <c r="H1540" s="2">
        <v>24</v>
      </c>
      <c r="I1540" s="33" t="s">
        <v>74</v>
      </c>
      <c r="J1540" s="34">
        <v>44517</v>
      </c>
      <c r="K1540" s="33"/>
      <c r="L1540" s="33"/>
      <c r="M1540" s="33"/>
      <c r="N1540" s="33"/>
      <c r="O1540" s="33"/>
      <c r="P1540" s="33"/>
      <c r="Q1540" s="33"/>
      <c r="R1540" s="33"/>
      <c r="S1540" s="33"/>
      <c r="T1540" s="33"/>
      <c r="U1540" s="33"/>
      <c r="V1540" s="33"/>
      <c r="W1540" s="33"/>
      <c r="X1540" s="33"/>
      <c r="Y1540" s="33"/>
      <c r="Z1540" s="33"/>
      <c r="AA1540" s="33"/>
      <c r="AB1540" s="33"/>
      <c r="AC1540" s="33"/>
      <c r="AD1540" s="33"/>
      <c r="AE1540" s="33"/>
      <c r="AF1540" s="33"/>
      <c r="AG1540" s="33"/>
      <c r="AH1540" s="33"/>
      <c r="AI1540" s="2"/>
      <c r="AK1540" s="3"/>
      <c r="AL1540" s="2"/>
      <c r="AM1540" s="2"/>
      <c r="AN1540" s="2"/>
      <c r="AO1540" s="2"/>
      <c r="AP1540" s="2"/>
      <c r="AQ1540" s="2"/>
      <c r="AR1540" s="2"/>
      <c r="AS1540" s="2"/>
      <c r="AT1540" s="2"/>
      <c r="AU1540" s="2"/>
      <c r="AV1540" s="2"/>
      <c r="AW1540" s="2"/>
      <c r="AX1540" s="2"/>
      <c r="AY1540" s="2"/>
      <c r="AZ1540" s="2"/>
      <c r="BA1540" s="2"/>
      <c r="BB1540" s="2"/>
      <c r="BC1540" s="2"/>
      <c r="BD1540" s="2"/>
      <c r="BE1540" s="2"/>
      <c r="BF1540" s="2"/>
      <c r="BG1540" s="2"/>
      <c r="BH1540" s="2"/>
      <c r="BI1540" s="2"/>
      <c r="BJ1540" s="2"/>
      <c r="BK1540" s="48"/>
      <c r="BL1540" s="3"/>
      <c r="BM1540" s="2"/>
      <c r="BN1540" s="2"/>
      <c r="BO1540" s="2"/>
      <c r="BP1540" s="2"/>
      <c r="BQ1540" s="2"/>
      <c r="BR1540" s="2"/>
      <c r="BS1540" s="2"/>
      <c r="BT1540" s="2"/>
      <c r="BU1540" s="2"/>
      <c r="BV1540" s="2"/>
      <c r="BW1540" s="2"/>
      <c r="BX1540" s="2"/>
      <c r="BY1540" s="2"/>
      <c r="BZ1540" s="2"/>
      <c r="CA1540" s="2"/>
      <c r="CB1540" s="2"/>
      <c r="CC1540" s="2"/>
      <c r="CD1540" s="2"/>
      <c r="CE1540" s="2"/>
      <c r="CF1540" s="2"/>
      <c r="CG1540" s="2"/>
      <c r="CH1540" s="2"/>
      <c r="CI1540" s="2"/>
      <c r="CJ1540" s="2"/>
      <c r="CK1540" s="2"/>
    </row>
    <row r="1541" spans="1:89" ht="12.75" customHeight="1" x14ac:dyDescent="0.35">
      <c r="A1541" s="15">
        <f t="shared" si="102"/>
        <v>44518</v>
      </c>
      <c r="B1541" s="107">
        <v>15496287</v>
      </c>
      <c r="C1541" s="4">
        <f t="shared" si="103"/>
        <v>645678.625</v>
      </c>
      <c r="D1541">
        <f t="shared" si="104"/>
        <v>2021</v>
      </c>
      <c r="E1541">
        <f t="shared" si="105"/>
        <v>11</v>
      </c>
      <c r="F1541" s="33">
        <v>10190</v>
      </c>
      <c r="G1541" s="2" t="s">
        <v>29</v>
      </c>
      <c r="H1541" s="2">
        <v>24</v>
      </c>
      <c r="I1541" s="33" t="s">
        <v>74</v>
      </c>
      <c r="J1541" s="34">
        <v>44518</v>
      </c>
      <c r="K1541" s="33"/>
      <c r="L1541" s="33"/>
      <c r="M1541" s="33"/>
      <c r="N1541" s="33"/>
      <c r="O1541" s="33"/>
      <c r="P1541" s="33"/>
      <c r="Q1541" s="33"/>
      <c r="R1541" s="33"/>
      <c r="S1541" s="33"/>
      <c r="T1541" s="33"/>
      <c r="U1541" s="33"/>
      <c r="V1541" s="33"/>
      <c r="W1541" s="33"/>
      <c r="X1541" s="33"/>
      <c r="Y1541" s="33"/>
      <c r="Z1541" s="33"/>
      <c r="AA1541" s="33"/>
      <c r="AB1541" s="33"/>
      <c r="AC1541" s="33"/>
      <c r="AD1541" s="33"/>
      <c r="AE1541" s="33"/>
      <c r="AF1541" s="33"/>
      <c r="AG1541" s="33"/>
      <c r="AH1541" s="33"/>
      <c r="AI1541" s="2"/>
      <c r="AK1541" s="3"/>
      <c r="AL1541" s="2"/>
      <c r="AM1541" s="2"/>
      <c r="AN1541" s="2"/>
      <c r="AO1541" s="2"/>
      <c r="AP1541" s="2"/>
      <c r="AQ1541" s="2"/>
      <c r="AR1541" s="2"/>
      <c r="AS1541" s="2"/>
      <c r="AT1541" s="2"/>
      <c r="AU1541" s="2"/>
      <c r="AV1541" s="2"/>
      <c r="AW1541" s="2"/>
      <c r="AX1541" s="2"/>
      <c r="AY1541" s="2"/>
      <c r="AZ1541" s="2"/>
      <c r="BA1541" s="2"/>
      <c r="BB1541" s="2"/>
      <c r="BC1541" s="2"/>
      <c r="BD1541" s="2"/>
      <c r="BE1541" s="2"/>
      <c r="BF1541" s="2"/>
      <c r="BG1541" s="2"/>
      <c r="BH1541" s="2"/>
      <c r="BI1541" s="2"/>
      <c r="BJ1541" s="2"/>
      <c r="BK1541" s="48"/>
      <c r="BL1541" s="3"/>
      <c r="BM1541" s="2"/>
      <c r="BN1541" s="2"/>
      <c r="BO1541" s="2"/>
      <c r="BP1541" s="2"/>
      <c r="BQ1541" s="2"/>
      <c r="BR1541" s="2"/>
      <c r="BS1541" s="2"/>
      <c r="BT1541" s="2"/>
      <c r="BU1541" s="2"/>
      <c r="BV1541" s="2"/>
      <c r="BW1541" s="2"/>
      <c r="BX1541" s="2"/>
      <c r="BY1541" s="2"/>
      <c r="BZ1541" s="2"/>
      <c r="CA1541" s="2"/>
      <c r="CB1541" s="2"/>
      <c r="CC1541" s="2"/>
      <c r="CD1541" s="2"/>
      <c r="CE1541" s="2"/>
      <c r="CF1541" s="2"/>
      <c r="CG1541" s="2"/>
      <c r="CH1541" s="2"/>
      <c r="CI1541" s="2"/>
      <c r="CJ1541" s="2"/>
      <c r="CK1541" s="2"/>
    </row>
    <row r="1542" spans="1:89" ht="12.75" customHeight="1" x14ac:dyDescent="0.35">
      <c r="A1542" s="15">
        <f t="shared" si="102"/>
        <v>44519</v>
      </c>
      <c r="B1542" s="107">
        <v>15121816</v>
      </c>
      <c r="C1542" s="4">
        <f t="shared" si="103"/>
        <v>630075.66666666663</v>
      </c>
      <c r="D1542">
        <f t="shared" si="104"/>
        <v>2021</v>
      </c>
      <c r="E1542">
        <f t="shared" si="105"/>
        <v>11</v>
      </c>
      <c r="F1542" s="33">
        <v>10190</v>
      </c>
      <c r="G1542" s="2" t="s">
        <v>29</v>
      </c>
      <c r="H1542" s="2">
        <v>24</v>
      </c>
      <c r="I1542" s="33" t="s">
        <v>74</v>
      </c>
      <c r="J1542" s="34">
        <v>44519</v>
      </c>
      <c r="K1542" s="33"/>
      <c r="L1542" s="33"/>
      <c r="M1542" s="33"/>
      <c r="N1542" s="33"/>
      <c r="O1542" s="33"/>
      <c r="P1542" s="33"/>
      <c r="Q1542" s="33"/>
      <c r="R1542" s="33"/>
      <c r="S1542" s="33"/>
      <c r="T1542" s="33"/>
      <c r="U1542" s="33"/>
      <c r="V1542" s="33"/>
      <c r="W1542" s="33"/>
      <c r="X1542" s="33"/>
      <c r="Y1542" s="33"/>
      <c r="Z1542" s="33"/>
      <c r="AA1542" s="33"/>
      <c r="AB1542" s="33"/>
      <c r="AC1542" s="33"/>
      <c r="AD1542" s="33"/>
      <c r="AE1542" s="33"/>
      <c r="AF1542" s="33"/>
      <c r="AG1542" s="33"/>
      <c r="AH1542" s="33"/>
      <c r="AI1542" s="2"/>
      <c r="AK1542" s="3"/>
      <c r="AL1542" s="2"/>
      <c r="AM1542" s="2"/>
      <c r="AN1542" s="2"/>
      <c r="AO1542" s="2"/>
      <c r="AP1542" s="2"/>
      <c r="AQ1542" s="2"/>
      <c r="AR1542" s="2"/>
      <c r="AS1542" s="2"/>
      <c r="AT1542" s="2"/>
      <c r="AU1542" s="2"/>
      <c r="AV1542" s="2"/>
      <c r="AW1542" s="2"/>
      <c r="AX1542" s="2"/>
      <c r="AY1542" s="2"/>
      <c r="AZ1542" s="2"/>
      <c r="BA1542" s="2"/>
      <c r="BB1542" s="2"/>
      <c r="BC1542" s="2"/>
      <c r="BD1542" s="2"/>
      <c r="BE1542" s="2"/>
      <c r="BF1542" s="2"/>
      <c r="BG1542" s="2"/>
      <c r="BH1542" s="2"/>
      <c r="BI1542" s="2"/>
      <c r="BJ1542" s="2"/>
      <c r="BK1542" s="48"/>
      <c r="BL1542" s="3"/>
      <c r="BM1542" s="2"/>
      <c r="BN1542" s="2"/>
      <c r="BO1542" s="2"/>
      <c r="BP1542" s="2"/>
      <c r="BQ1542" s="2"/>
      <c r="BR1542" s="2"/>
      <c r="BS1542" s="2"/>
      <c r="BT1542" s="2"/>
      <c r="BU1542" s="2"/>
      <c r="BV1542" s="2"/>
      <c r="BW1542" s="2"/>
      <c r="BX1542" s="2"/>
      <c r="BY1542" s="2"/>
      <c r="BZ1542" s="2"/>
      <c r="CA1542" s="2"/>
      <c r="CB1542" s="2"/>
      <c r="CC1542" s="2"/>
      <c r="CD1542" s="2"/>
      <c r="CE1542" s="2"/>
      <c r="CF1542" s="2"/>
      <c r="CG1542" s="2"/>
      <c r="CH1542" s="2"/>
      <c r="CI1542" s="2"/>
      <c r="CJ1542" s="2"/>
      <c r="CK1542" s="2"/>
    </row>
    <row r="1543" spans="1:89" ht="12.75" customHeight="1" x14ac:dyDescent="0.35">
      <c r="A1543" s="15">
        <f t="shared" si="102"/>
        <v>44520</v>
      </c>
      <c r="B1543" s="107">
        <v>15400949</v>
      </c>
      <c r="C1543" s="4">
        <f t="shared" si="103"/>
        <v>641706.20833333337</v>
      </c>
      <c r="D1543">
        <f t="shared" si="104"/>
        <v>2021</v>
      </c>
      <c r="E1543">
        <f t="shared" si="105"/>
        <v>11</v>
      </c>
      <c r="F1543" s="33">
        <v>10190</v>
      </c>
      <c r="G1543" s="2" t="s">
        <v>29</v>
      </c>
      <c r="H1543" s="2">
        <v>24</v>
      </c>
      <c r="I1543" s="33" t="s">
        <v>74</v>
      </c>
      <c r="J1543" s="34">
        <v>44520</v>
      </c>
      <c r="K1543" s="33"/>
      <c r="L1543" s="33"/>
      <c r="M1543" s="33"/>
      <c r="N1543" s="33"/>
      <c r="O1543" s="33"/>
      <c r="P1543" s="33"/>
      <c r="Q1543" s="33"/>
      <c r="R1543" s="33"/>
      <c r="S1543" s="33"/>
      <c r="T1543" s="33"/>
      <c r="U1543" s="33"/>
      <c r="V1543" s="33"/>
      <c r="W1543" s="33"/>
      <c r="X1543" s="33"/>
      <c r="Y1543" s="33"/>
      <c r="Z1543" s="33"/>
      <c r="AA1543" s="33"/>
      <c r="AB1543" s="33"/>
      <c r="AC1543" s="33"/>
      <c r="AD1543" s="33"/>
      <c r="AE1543" s="33"/>
      <c r="AF1543" s="33"/>
      <c r="AG1543" s="33"/>
      <c r="AH1543" s="33"/>
      <c r="AI1543" s="2"/>
      <c r="AK1543" s="3"/>
      <c r="AL1543" s="2"/>
      <c r="AM1543" s="2"/>
      <c r="AN1543" s="2"/>
      <c r="AO1543" s="2"/>
      <c r="AP1543" s="2"/>
      <c r="AQ1543" s="2"/>
      <c r="AR1543" s="2"/>
      <c r="AS1543" s="2"/>
      <c r="AT1543" s="2"/>
      <c r="AU1543" s="2"/>
      <c r="AV1543" s="2"/>
      <c r="AW1543" s="2"/>
      <c r="AX1543" s="2"/>
      <c r="AY1543" s="2"/>
      <c r="AZ1543" s="2"/>
      <c r="BA1543" s="2"/>
      <c r="BB1543" s="2"/>
      <c r="BC1543" s="2"/>
      <c r="BD1543" s="2"/>
      <c r="BE1543" s="2"/>
      <c r="BF1543" s="2"/>
      <c r="BG1543" s="2"/>
      <c r="BH1543" s="2"/>
      <c r="BI1543" s="2"/>
      <c r="BJ1543" s="2"/>
      <c r="BK1543" s="48"/>
      <c r="BL1543" s="3"/>
      <c r="BM1543" s="2"/>
      <c r="BN1543" s="2"/>
      <c r="BO1543" s="2"/>
      <c r="BP1543" s="2"/>
      <c r="BQ1543" s="2"/>
      <c r="BR1543" s="2"/>
      <c r="BS1543" s="2"/>
      <c r="BT1543" s="2"/>
      <c r="BU1543" s="2"/>
      <c r="BV1543" s="2"/>
      <c r="BW1543" s="2"/>
      <c r="BX1543" s="2"/>
      <c r="BY1543" s="2"/>
      <c r="BZ1543" s="2"/>
      <c r="CA1543" s="2"/>
      <c r="CB1543" s="2"/>
      <c r="CC1543" s="2"/>
      <c r="CD1543" s="2"/>
      <c r="CE1543" s="2"/>
      <c r="CF1543" s="2"/>
      <c r="CG1543" s="2"/>
      <c r="CH1543" s="2"/>
      <c r="CI1543" s="2"/>
      <c r="CJ1543" s="2"/>
      <c r="CK1543" s="2"/>
    </row>
    <row r="1544" spans="1:89" ht="12.75" customHeight="1" x14ac:dyDescent="0.35">
      <c r="A1544" s="15">
        <f t="shared" si="102"/>
        <v>44521</v>
      </c>
      <c r="B1544" s="107">
        <v>15377458</v>
      </c>
      <c r="C1544" s="4">
        <f t="shared" si="103"/>
        <v>640727.41666666663</v>
      </c>
      <c r="D1544">
        <f t="shared" si="104"/>
        <v>2021</v>
      </c>
      <c r="E1544">
        <f t="shared" si="105"/>
        <v>11</v>
      </c>
      <c r="F1544" s="33">
        <v>10190</v>
      </c>
      <c r="G1544" s="2" t="s">
        <v>29</v>
      </c>
      <c r="H1544" s="2">
        <v>24</v>
      </c>
      <c r="I1544" s="33" t="s">
        <v>74</v>
      </c>
      <c r="J1544" s="34">
        <v>44521</v>
      </c>
      <c r="K1544" s="33"/>
      <c r="L1544" s="33"/>
      <c r="M1544" s="33"/>
      <c r="N1544" s="33"/>
      <c r="O1544" s="33"/>
      <c r="P1544" s="33"/>
      <c r="Q1544" s="33"/>
      <c r="R1544" s="33"/>
      <c r="S1544" s="33"/>
      <c r="T1544" s="33"/>
      <c r="U1544" s="33"/>
      <c r="V1544" s="33"/>
      <c r="W1544" s="33"/>
      <c r="X1544" s="33"/>
      <c r="Y1544" s="33"/>
      <c r="Z1544" s="33"/>
      <c r="AA1544" s="33"/>
      <c r="AB1544" s="33"/>
      <c r="AC1544" s="33"/>
      <c r="AD1544" s="33"/>
      <c r="AE1544" s="33"/>
      <c r="AF1544" s="33"/>
      <c r="AG1544" s="33"/>
      <c r="AH1544" s="33"/>
      <c r="AI1544" s="2"/>
      <c r="AK1544" s="3"/>
      <c r="AL1544" s="2"/>
      <c r="AM1544" s="2"/>
      <c r="AN1544" s="2"/>
      <c r="AO1544" s="2"/>
      <c r="AP1544" s="2"/>
      <c r="AQ1544" s="2"/>
      <c r="AR1544" s="2"/>
      <c r="AS1544" s="2"/>
      <c r="AT1544" s="2"/>
      <c r="AU1544" s="2"/>
      <c r="AV1544" s="2"/>
      <c r="AW1544" s="2"/>
      <c r="AX1544" s="2"/>
      <c r="AY1544" s="2"/>
      <c r="AZ1544" s="2"/>
      <c r="BA1544" s="2"/>
      <c r="BB1544" s="2"/>
      <c r="BC1544" s="2"/>
      <c r="BD1544" s="2"/>
      <c r="BE1544" s="2"/>
      <c r="BF1544" s="2"/>
      <c r="BG1544" s="2"/>
      <c r="BH1544" s="2"/>
      <c r="BI1544" s="2"/>
      <c r="BJ1544" s="2"/>
      <c r="BK1544" s="48"/>
      <c r="BL1544" s="3"/>
      <c r="BM1544" s="2"/>
      <c r="BN1544" s="2"/>
      <c r="BO1544" s="2"/>
      <c r="BP1544" s="2"/>
      <c r="BQ1544" s="2"/>
      <c r="BR1544" s="2"/>
      <c r="BS1544" s="2"/>
      <c r="BT1544" s="2"/>
      <c r="BU1544" s="2"/>
      <c r="BV1544" s="2"/>
      <c r="BW1544" s="2"/>
      <c r="BX1544" s="2"/>
      <c r="BY1544" s="2"/>
      <c r="BZ1544" s="2"/>
      <c r="CA1544" s="2"/>
      <c r="CB1544" s="2"/>
      <c r="CC1544" s="2"/>
      <c r="CD1544" s="2"/>
      <c r="CE1544" s="2"/>
      <c r="CF1544" s="2"/>
      <c r="CG1544" s="2"/>
      <c r="CH1544" s="2"/>
      <c r="CI1544" s="2"/>
      <c r="CJ1544" s="2"/>
      <c r="CK1544" s="2"/>
    </row>
    <row r="1545" spans="1:89" ht="12.75" customHeight="1" x14ac:dyDescent="0.35">
      <c r="A1545" s="15">
        <f t="shared" si="102"/>
        <v>44522</v>
      </c>
      <c r="B1545" s="107">
        <v>15832989</v>
      </c>
      <c r="C1545" s="4">
        <f t="shared" si="103"/>
        <v>659707.875</v>
      </c>
      <c r="D1545">
        <f t="shared" si="104"/>
        <v>2021</v>
      </c>
      <c r="E1545">
        <f t="shared" si="105"/>
        <v>11</v>
      </c>
      <c r="F1545" s="33">
        <v>10190</v>
      </c>
      <c r="G1545" s="2" t="s">
        <v>29</v>
      </c>
      <c r="H1545" s="2">
        <v>24</v>
      </c>
      <c r="I1545" s="33" t="s">
        <v>74</v>
      </c>
      <c r="J1545" s="34">
        <v>44522</v>
      </c>
      <c r="K1545" s="33"/>
      <c r="L1545" s="33"/>
      <c r="M1545" s="33"/>
      <c r="N1545" s="33"/>
      <c r="O1545" s="33"/>
      <c r="P1545" s="33"/>
      <c r="Q1545" s="33"/>
      <c r="R1545" s="33"/>
      <c r="S1545" s="33"/>
      <c r="T1545" s="33"/>
      <c r="U1545" s="33"/>
      <c r="V1545" s="33"/>
      <c r="W1545" s="33"/>
      <c r="X1545" s="33"/>
      <c r="Y1545" s="33"/>
      <c r="Z1545" s="33"/>
      <c r="AA1545" s="33"/>
      <c r="AB1545" s="33"/>
      <c r="AC1545" s="33"/>
      <c r="AD1545" s="33"/>
      <c r="AE1545" s="33"/>
      <c r="AF1545" s="33"/>
      <c r="AG1545" s="33"/>
      <c r="AH1545" s="33"/>
      <c r="AI1545" s="2"/>
      <c r="AK1545" s="3"/>
      <c r="AL1545" s="2"/>
      <c r="AM1545" s="2"/>
      <c r="AN1545" s="2"/>
      <c r="AO1545" s="2"/>
      <c r="AP1545" s="2"/>
      <c r="AQ1545" s="2"/>
      <c r="AR1545" s="2"/>
      <c r="AS1545" s="2"/>
      <c r="AT1545" s="2"/>
      <c r="AU1545" s="2"/>
      <c r="AV1545" s="2"/>
      <c r="AW1545" s="2"/>
      <c r="AX1545" s="2"/>
      <c r="AY1545" s="2"/>
      <c r="AZ1545" s="2"/>
      <c r="BA1545" s="2"/>
      <c r="BB1545" s="2"/>
      <c r="BC1545" s="2"/>
      <c r="BD1545" s="2"/>
      <c r="BE1545" s="2"/>
      <c r="BF1545" s="2"/>
      <c r="BG1545" s="2"/>
      <c r="BH1545" s="2"/>
      <c r="BI1545" s="2"/>
      <c r="BJ1545" s="2"/>
      <c r="BK1545" s="48"/>
      <c r="BL1545" s="3"/>
      <c r="BM1545" s="2"/>
      <c r="BN1545" s="2"/>
      <c r="BO1545" s="2"/>
      <c r="BP1545" s="2"/>
      <c r="BQ1545" s="2"/>
      <c r="BR1545" s="2"/>
      <c r="BS1545" s="2"/>
      <c r="BT1545" s="2"/>
      <c r="BU1545" s="2"/>
      <c r="BV1545" s="2"/>
      <c r="BW1545" s="2"/>
      <c r="BX1545" s="2"/>
      <c r="BY1545" s="2"/>
      <c r="BZ1545" s="2"/>
      <c r="CA1545" s="2"/>
      <c r="CB1545" s="2"/>
      <c r="CC1545" s="2"/>
      <c r="CD1545" s="2"/>
      <c r="CE1545" s="2"/>
      <c r="CF1545" s="2"/>
      <c r="CG1545" s="2"/>
      <c r="CH1545" s="2"/>
      <c r="CI1545" s="2"/>
      <c r="CJ1545" s="2"/>
      <c r="CK1545" s="2"/>
    </row>
    <row r="1546" spans="1:89" ht="12.75" customHeight="1" x14ac:dyDescent="0.35">
      <c r="A1546" s="15">
        <f t="shared" si="102"/>
        <v>44523</v>
      </c>
      <c r="B1546" s="107">
        <v>15656794</v>
      </c>
      <c r="C1546" s="4">
        <f t="shared" si="103"/>
        <v>652366.41666666663</v>
      </c>
      <c r="D1546">
        <f t="shared" si="104"/>
        <v>2021</v>
      </c>
      <c r="E1546">
        <f t="shared" si="105"/>
        <v>11</v>
      </c>
      <c r="F1546" s="33">
        <v>10190</v>
      </c>
      <c r="G1546" s="2" t="s">
        <v>29</v>
      </c>
      <c r="H1546" s="2">
        <v>24</v>
      </c>
      <c r="I1546" s="33" t="s">
        <v>74</v>
      </c>
      <c r="J1546" s="34">
        <v>44523</v>
      </c>
      <c r="K1546" s="33"/>
      <c r="L1546" s="33"/>
      <c r="M1546" s="33"/>
      <c r="N1546" s="33"/>
      <c r="O1546" s="33"/>
      <c r="P1546" s="33"/>
      <c r="Q1546" s="33"/>
      <c r="R1546" s="33"/>
      <c r="S1546" s="33"/>
      <c r="T1546" s="33"/>
      <c r="U1546" s="33"/>
      <c r="V1546" s="33"/>
      <c r="W1546" s="33"/>
      <c r="X1546" s="33"/>
      <c r="Y1546" s="33"/>
      <c r="Z1546" s="33"/>
      <c r="AA1546" s="33"/>
      <c r="AB1546" s="33"/>
      <c r="AC1546" s="33"/>
      <c r="AD1546" s="33"/>
      <c r="AE1546" s="33"/>
      <c r="AF1546" s="33"/>
      <c r="AG1546" s="33"/>
      <c r="AH1546" s="33"/>
      <c r="AI1546" s="2"/>
      <c r="AK1546" s="3"/>
      <c r="AL1546" s="2"/>
      <c r="AM1546" s="2"/>
      <c r="AN1546" s="2"/>
      <c r="AO1546" s="2"/>
      <c r="AP1546" s="2"/>
      <c r="AQ1546" s="2"/>
      <c r="AR1546" s="2"/>
      <c r="AS1546" s="2"/>
      <c r="AT1546" s="2"/>
      <c r="AU1546" s="2"/>
      <c r="AV1546" s="2"/>
      <c r="AW1546" s="2"/>
      <c r="AX1546" s="2"/>
      <c r="AY1546" s="2"/>
      <c r="AZ1546" s="2"/>
      <c r="BA1546" s="2"/>
      <c r="BB1546" s="2"/>
      <c r="BC1546" s="2"/>
      <c r="BD1546" s="2"/>
      <c r="BE1546" s="2"/>
      <c r="BF1546" s="2"/>
      <c r="BG1546" s="2"/>
      <c r="BH1546" s="2"/>
      <c r="BI1546" s="2"/>
      <c r="BJ1546" s="2"/>
      <c r="BK1546" s="48"/>
      <c r="BL1546" s="3"/>
      <c r="BM1546" s="2"/>
      <c r="BN1546" s="2"/>
      <c r="BO1546" s="2"/>
      <c r="BP1546" s="2"/>
      <c r="BQ1546" s="2"/>
      <c r="BR1546" s="2"/>
      <c r="BS1546" s="2"/>
      <c r="BT1546" s="2"/>
      <c r="BU1546" s="2"/>
      <c r="BV1546" s="2"/>
      <c r="BW1546" s="2"/>
      <c r="BX1546" s="2"/>
      <c r="BY1546" s="2"/>
      <c r="BZ1546" s="2"/>
      <c r="CA1546" s="2"/>
      <c r="CB1546" s="2"/>
      <c r="CC1546" s="2"/>
      <c r="CD1546" s="2"/>
      <c r="CE1546" s="2"/>
      <c r="CF1546" s="2"/>
      <c r="CG1546" s="2"/>
      <c r="CH1546" s="2"/>
      <c r="CI1546" s="2"/>
      <c r="CJ1546" s="2"/>
      <c r="CK1546" s="2"/>
    </row>
    <row r="1547" spans="1:89" ht="12.75" customHeight="1" x14ac:dyDescent="0.35">
      <c r="A1547" s="15">
        <f t="shared" si="102"/>
        <v>44524</v>
      </c>
      <c r="B1547" s="107">
        <v>15434763</v>
      </c>
      <c r="C1547" s="4">
        <f t="shared" si="103"/>
        <v>643115.125</v>
      </c>
      <c r="D1547">
        <f t="shared" si="104"/>
        <v>2021</v>
      </c>
      <c r="E1547">
        <f t="shared" si="105"/>
        <v>11</v>
      </c>
      <c r="F1547" s="33">
        <v>10190</v>
      </c>
      <c r="G1547" s="2" t="s">
        <v>29</v>
      </c>
      <c r="H1547" s="2">
        <v>24</v>
      </c>
      <c r="I1547" s="33" t="s">
        <v>74</v>
      </c>
      <c r="J1547" s="34">
        <v>44524</v>
      </c>
      <c r="K1547" s="33"/>
      <c r="L1547" s="33"/>
      <c r="M1547" s="33"/>
      <c r="N1547" s="33"/>
      <c r="O1547" s="33"/>
      <c r="P1547" s="33"/>
      <c r="Q1547" s="33"/>
      <c r="R1547" s="33"/>
      <c r="S1547" s="33"/>
      <c r="T1547" s="33"/>
      <c r="U1547" s="33"/>
      <c r="V1547" s="33"/>
      <c r="W1547" s="33"/>
      <c r="X1547" s="33"/>
      <c r="Y1547" s="33"/>
      <c r="Z1547" s="33"/>
      <c r="AA1547" s="33"/>
      <c r="AB1547" s="33"/>
      <c r="AC1547" s="33"/>
      <c r="AD1547" s="33"/>
      <c r="AE1547" s="33"/>
      <c r="AF1547" s="33"/>
      <c r="AG1547" s="33"/>
      <c r="AH1547" s="33"/>
      <c r="AI1547" s="2"/>
      <c r="AK1547" s="3"/>
      <c r="AL1547" s="2"/>
      <c r="AM1547" s="2"/>
      <c r="AN1547" s="2"/>
      <c r="AO1547" s="2"/>
      <c r="AP1547" s="2"/>
      <c r="AQ1547" s="2"/>
      <c r="AR1547" s="2"/>
      <c r="AS1547" s="2"/>
      <c r="AT1547" s="2"/>
      <c r="AU1547" s="2"/>
      <c r="AV1547" s="2"/>
      <c r="AW1547" s="2"/>
      <c r="AX1547" s="2"/>
      <c r="AY1547" s="2"/>
      <c r="AZ1547" s="2"/>
      <c r="BA1547" s="2"/>
      <c r="BB1547" s="2"/>
      <c r="BC1547" s="2"/>
      <c r="BD1547" s="2"/>
      <c r="BE1547" s="2"/>
      <c r="BF1547" s="2"/>
      <c r="BG1547" s="2"/>
      <c r="BH1547" s="2"/>
      <c r="BI1547" s="2"/>
      <c r="BJ1547" s="2"/>
      <c r="BK1547" s="48"/>
      <c r="BL1547" s="3"/>
      <c r="BM1547" s="2"/>
      <c r="BN1547" s="2"/>
      <c r="BO1547" s="2"/>
      <c r="BP1547" s="2"/>
      <c r="BQ1547" s="2"/>
      <c r="BR1547" s="2"/>
      <c r="BS1547" s="2"/>
      <c r="BT1547" s="2"/>
      <c r="BU1547" s="2"/>
      <c r="BV1547" s="2"/>
      <c r="BW1547" s="2"/>
      <c r="BX1547" s="2"/>
      <c r="BY1547" s="2"/>
      <c r="BZ1547" s="2"/>
      <c r="CA1547" s="2"/>
      <c r="CB1547" s="2"/>
      <c r="CC1547" s="2"/>
      <c r="CD1547" s="2"/>
      <c r="CE1547" s="2"/>
      <c r="CF1547" s="2"/>
      <c r="CG1547" s="2"/>
      <c r="CH1547" s="2"/>
      <c r="CI1547" s="2"/>
      <c r="CJ1547" s="2"/>
      <c r="CK1547" s="2"/>
    </row>
    <row r="1548" spans="1:89" ht="12.75" customHeight="1" x14ac:dyDescent="0.35">
      <c r="A1548" s="15">
        <f t="shared" si="102"/>
        <v>44525</v>
      </c>
      <c r="B1548" s="107">
        <v>14368037</v>
      </c>
      <c r="C1548" s="4">
        <f t="shared" si="103"/>
        <v>598668.20833333337</v>
      </c>
      <c r="D1548">
        <f t="shared" si="104"/>
        <v>2021</v>
      </c>
      <c r="E1548">
        <f t="shared" si="105"/>
        <v>11</v>
      </c>
      <c r="F1548" s="33">
        <v>10190</v>
      </c>
      <c r="G1548" s="2" t="s">
        <v>29</v>
      </c>
      <c r="H1548" s="2">
        <v>24</v>
      </c>
      <c r="I1548" s="33" t="s">
        <v>74</v>
      </c>
      <c r="J1548" s="34">
        <v>44525</v>
      </c>
      <c r="K1548" s="33"/>
      <c r="L1548" s="33"/>
      <c r="M1548" s="33"/>
      <c r="N1548" s="33"/>
      <c r="O1548" s="33"/>
      <c r="P1548" s="33"/>
      <c r="Q1548" s="33"/>
      <c r="R1548" s="33"/>
      <c r="S1548" s="33"/>
      <c r="T1548" s="33"/>
      <c r="U1548" s="33"/>
      <c r="V1548" s="33"/>
      <c r="W1548" s="33"/>
      <c r="X1548" s="33"/>
      <c r="Y1548" s="33"/>
      <c r="Z1548" s="33"/>
      <c r="AA1548" s="33"/>
      <c r="AB1548" s="33"/>
      <c r="AC1548" s="33"/>
      <c r="AD1548" s="33"/>
      <c r="AE1548" s="33"/>
      <c r="AF1548" s="33"/>
      <c r="AG1548" s="33"/>
      <c r="AH1548" s="33"/>
      <c r="AI1548" s="2"/>
      <c r="AK1548" s="3"/>
      <c r="AL1548" s="2"/>
      <c r="AM1548" s="2"/>
      <c r="AN1548" s="2"/>
      <c r="AO1548" s="2"/>
      <c r="AP1548" s="2"/>
      <c r="AQ1548" s="2"/>
      <c r="AR1548" s="2"/>
      <c r="AS1548" s="2"/>
      <c r="AT1548" s="2"/>
      <c r="AU1548" s="2"/>
      <c r="AV1548" s="2"/>
      <c r="AW1548" s="2"/>
      <c r="AX1548" s="2"/>
      <c r="AY1548" s="2"/>
      <c r="AZ1548" s="2"/>
      <c r="BA1548" s="2"/>
      <c r="BB1548" s="2"/>
      <c r="BC1548" s="2"/>
      <c r="BD1548" s="2"/>
      <c r="BE1548" s="2"/>
      <c r="BF1548" s="2"/>
      <c r="BG1548" s="2"/>
      <c r="BH1548" s="2"/>
      <c r="BI1548" s="2"/>
      <c r="BJ1548" s="2"/>
      <c r="BK1548" s="48"/>
      <c r="BL1548" s="3"/>
      <c r="BM1548" s="2"/>
      <c r="BN1548" s="2"/>
      <c r="BO1548" s="2"/>
      <c r="BP1548" s="2"/>
      <c r="BQ1548" s="2"/>
      <c r="BR1548" s="2"/>
      <c r="BS1548" s="2"/>
      <c r="BT1548" s="2"/>
      <c r="BU1548" s="2"/>
      <c r="BV1548" s="2"/>
      <c r="BW1548" s="2"/>
      <c r="BX1548" s="2"/>
      <c r="BY1548" s="2"/>
      <c r="BZ1548" s="2"/>
      <c r="CA1548" s="2"/>
      <c r="CB1548" s="2"/>
      <c r="CC1548" s="2"/>
      <c r="CD1548" s="2"/>
      <c r="CE1548" s="2"/>
      <c r="CF1548" s="2"/>
      <c r="CG1548" s="2"/>
      <c r="CH1548" s="2"/>
      <c r="CI1548" s="2"/>
      <c r="CJ1548" s="2"/>
      <c r="CK1548" s="2"/>
    </row>
    <row r="1549" spans="1:89" ht="12.75" customHeight="1" x14ac:dyDescent="0.35">
      <c r="A1549" s="15">
        <f t="shared" si="102"/>
        <v>44526</v>
      </c>
      <c r="B1549" s="107">
        <v>13802171</v>
      </c>
      <c r="C1549" s="4">
        <f t="shared" si="103"/>
        <v>575090.45833333337</v>
      </c>
      <c r="D1549">
        <f t="shared" si="104"/>
        <v>2021</v>
      </c>
      <c r="E1549">
        <f t="shared" si="105"/>
        <v>11</v>
      </c>
      <c r="F1549" s="33">
        <v>10190</v>
      </c>
      <c r="G1549" s="2" t="s">
        <v>29</v>
      </c>
      <c r="H1549" s="2">
        <v>24</v>
      </c>
      <c r="I1549" s="33" t="s">
        <v>74</v>
      </c>
      <c r="J1549" s="34">
        <v>44526</v>
      </c>
      <c r="K1549" s="33"/>
      <c r="L1549" s="33"/>
      <c r="M1549" s="33"/>
      <c r="N1549" s="33"/>
      <c r="O1549" s="33"/>
      <c r="P1549" s="33"/>
      <c r="Q1549" s="33"/>
      <c r="R1549" s="33"/>
      <c r="S1549" s="33"/>
      <c r="T1549" s="33"/>
      <c r="U1549" s="33"/>
      <c r="V1549" s="33"/>
      <c r="W1549" s="33"/>
      <c r="X1549" s="33"/>
      <c r="Y1549" s="33"/>
      <c r="Z1549" s="33"/>
      <c r="AA1549" s="33"/>
      <c r="AB1549" s="33"/>
      <c r="AC1549" s="33"/>
      <c r="AD1549" s="33"/>
      <c r="AE1549" s="33"/>
      <c r="AF1549" s="33"/>
      <c r="AG1549" s="33"/>
      <c r="AH1549" s="33"/>
      <c r="AI1549" s="2"/>
      <c r="AK1549" s="3"/>
      <c r="AL1549" s="2"/>
      <c r="AM1549" s="2"/>
      <c r="AN1549" s="2"/>
      <c r="AO1549" s="2"/>
      <c r="AP1549" s="2"/>
      <c r="AQ1549" s="2"/>
      <c r="AR1549" s="2"/>
      <c r="AS1549" s="2"/>
      <c r="AT1549" s="2"/>
      <c r="AU1549" s="2"/>
      <c r="AV1549" s="2"/>
      <c r="AW1549" s="2"/>
      <c r="AX1549" s="2"/>
      <c r="AY1549" s="2"/>
      <c r="AZ1549" s="2"/>
      <c r="BA1549" s="2"/>
      <c r="BB1549" s="2"/>
      <c r="BC1549" s="2"/>
      <c r="BD1549" s="2"/>
      <c r="BE1549" s="2"/>
      <c r="BF1549" s="2"/>
      <c r="BG1549" s="2"/>
      <c r="BH1549" s="2"/>
      <c r="BI1549" s="2"/>
      <c r="BJ1549" s="2"/>
      <c r="BK1549" s="48"/>
      <c r="BL1549" s="3"/>
      <c r="BM1549" s="2"/>
      <c r="BN1549" s="2"/>
      <c r="BO1549" s="2"/>
      <c r="BP1549" s="2"/>
      <c r="BQ1549" s="2"/>
      <c r="BR1549" s="2"/>
      <c r="BS1549" s="2"/>
      <c r="BT1549" s="2"/>
      <c r="BU1549" s="2"/>
      <c r="BV1549" s="2"/>
      <c r="BW1549" s="2"/>
      <c r="BX1549" s="2"/>
      <c r="BY1549" s="2"/>
      <c r="BZ1549" s="2"/>
      <c r="CA1549" s="2"/>
      <c r="CB1549" s="2"/>
      <c r="CC1549" s="2"/>
      <c r="CD1549" s="2"/>
      <c r="CE1549" s="2"/>
      <c r="CF1549" s="2"/>
      <c r="CG1549" s="2"/>
      <c r="CH1549" s="2"/>
      <c r="CI1549" s="2"/>
      <c r="CJ1549" s="2"/>
      <c r="CK1549" s="2"/>
    </row>
    <row r="1550" spans="1:89" ht="12.75" customHeight="1" x14ac:dyDescent="0.35">
      <c r="A1550" s="15">
        <f t="shared" si="102"/>
        <v>44527</v>
      </c>
      <c r="B1550" s="107">
        <v>13968872</v>
      </c>
      <c r="C1550" s="4">
        <f t="shared" si="103"/>
        <v>582036.33333333337</v>
      </c>
      <c r="D1550">
        <f t="shared" si="104"/>
        <v>2021</v>
      </c>
      <c r="E1550">
        <f t="shared" si="105"/>
        <v>11</v>
      </c>
      <c r="F1550" s="33">
        <v>10190</v>
      </c>
      <c r="G1550" s="2" t="s">
        <v>29</v>
      </c>
      <c r="H1550" s="2">
        <v>24</v>
      </c>
      <c r="I1550" s="33" t="s">
        <v>74</v>
      </c>
      <c r="J1550" s="34">
        <v>44527</v>
      </c>
      <c r="K1550" s="33"/>
      <c r="L1550" s="33"/>
      <c r="M1550" s="33"/>
      <c r="N1550" s="33"/>
      <c r="O1550" s="33"/>
      <c r="P1550" s="33"/>
      <c r="Q1550" s="33"/>
      <c r="R1550" s="33"/>
      <c r="S1550" s="33"/>
      <c r="T1550" s="33"/>
      <c r="U1550" s="33"/>
      <c r="V1550" s="33"/>
      <c r="W1550" s="33"/>
      <c r="X1550" s="33"/>
      <c r="Y1550" s="33"/>
      <c r="Z1550" s="33"/>
      <c r="AA1550" s="33"/>
      <c r="AB1550" s="33"/>
      <c r="AC1550" s="33"/>
      <c r="AD1550" s="33"/>
      <c r="AE1550" s="33"/>
      <c r="AF1550" s="33"/>
      <c r="AG1550" s="33"/>
      <c r="AH1550" s="33"/>
      <c r="AI1550" s="2"/>
      <c r="AK1550" s="3"/>
      <c r="AL1550" s="2"/>
      <c r="AM1550" s="2"/>
      <c r="AN1550" s="2"/>
      <c r="AO1550" s="2"/>
      <c r="AP1550" s="2"/>
      <c r="AQ1550" s="2"/>
      <c r="AR1550" s="2"/>
      <c r="AS1550" s="2"/>
      <c r="AT1550" s="2"/>
      <c r="AU1550" s="2"/>
      <c r="AV1550" s="2"/>
      <c r="AW1550" s="2"/>
      <c r="AX1550" s="2"/>
      <c r="AY1550" s="2"/>
      <c r="AZ1550" s="2"/>
      <c r="BA1550" s="2"/>
      <c r="BB1550" s="2"/>
      <c r="BC1550" s="2"/>
      <c r="BD1550" s="2"/>
      <c r="BE1550" s="2"/>
      <c r="BF1550" s="2"/>
      <c r="BG1550" s="2"/>
      <c r="BH1550" s="2"/>
      <c r="BI1550" s="2"/>
      <c r="BJ1550" s="2"/>
      <c r="BK1550" s="48"/>
      <c r="BL1550" s="3"/>
      <c r="BM1550" s="2"/>
      <c r="BN1550" s="2"/>
      <c r="BO1550" s="2"/>
      <c r="BP1550" s="2"/>
      <c r="BQ1550" s="2"/>
      <c r="BR1550" s="2"/>
      <c r="BS1550" s="2"/>
      <c r="BT1550" s="2"/>
      <c r="BU1550" s="2"/>
      <c r="BV1550" s="2"/>
      <c r="BW1550" s="2"/>
      <c r="BX1550" s="2"/>
      <c r="BY1550" s="2"/>
      <c r="BZ1550" s="2"/>
      <c r="CA1550" s="2"/>
      <c r="CB1550" s="2"/>
      <c r="CC1550" s="2"/>
      <c r="CD1550" s="2"/>
      <c r="CE1550" s="2"/>
      <c r="CF1550" s="2"/>
      <c r="CG1550" s="2"/>
      <c r="CH1550" s="2"/>
      <c r="CI1550" s="2"/>
      <c r="CJ1550" s="2"/>
      <c r="CK1550" s="2"/>
    </row>
    <row r="1551" spans="1:89" ht="12.75" customHeight="1" x14ac:dyDescent="0.35">
      <c r="A1551" s="15">
        <f t="shared" si="102"/>
        <v>44528</v>
      </c>
      <c r="B1551" s="107">
        <v>13513844</v>
      </c>
      <c r="C1551" s="4">
        <f t="shared" si="103"/>
        <v>563076.83333333337</v>
      </c>
      <c r="D1551">
        <f t="shared" si="104"/>
        <v>2021</v>
      </c>
      <c r="E1551">
        <f t="shared" si="105"/>
        <v>11</v>
      </c>
      <c r="F1551" s="33">
        <v>10190</v>
      </c>
      <c r="G1551" s="2" t="s">
        <v>29</v>
      </c>
      <c r="H1551" s="2">
        <v>24</v>
      </c>
      <c r="I1551" s="33" t="s">
        <v>74</v>
      </c>
      <c r="J1551" s="34">
        <v>44528</v>
      </c>
      <c r="K1551" s="33"/>
      <c r="L1551" s="33"/>
      <c r="M1551" s="33"/>
      <c r="N1551" s="33"/>
      <c r="O1551" s="33"/>
      <c r="P1551" s="33"/>
      <c r="Q1551" s="33"/>
      <c r="R1551" s="33"/>
      <c r="S1551" s="33"/>
      <c r="T1551" s="33"/>
      <c r="U1551" s="33"/>
      <c r="V1551" s="33"/>
      <c r="W1551" s="33"/>
      <c r="X1551" s="33"/>
      <c r="Y1551" s="33"/>
      <c r="Z1551" s="33"/>
      <c r="AA1551" s="33"/>
      <c r="AB1551" s="33"/>
      <c r="AC1551" s="33"/>
      <c r="AD1551" s="33"/>
      <c r="AE1551" s="33"/>
      <c r="AF1551" s="33"/>
      <c r="AG1551" s="33"/>
      <c r="AH1551" s="33"/>
      <c r="AI1551" s="2"/>
      <c r="AK1551" s="3"/>
      <c r="AL1551" s="2"/>
      <c r="AM1551" s="2"/>
      <c r="AN1551" s="2"/>
      <c r="AO1551" s="2"/>
      <c r="AP1551" s="2"/>
      <c r="AQ1551" s="2"/>
      <c r="AR1551" s="2"/>
      <c r="AS1551" s="2"/>
      <c r="AT1551" s="2"/>
      <c r="AU1551" s="2"/>
      <c r="AV1551" s="2"/>
      <c r="AW1551" s="2"/>
      <c r="AX1551" s="2"/>
      <c r="AY1551" s="2"/>
      <c r="AZ1551" s="2"/>
      <c r="BA1551" s="2"/>
      <c r="BB1551" s="2"/>
      <c r="BC1551" s="2"/>
      <c r="BD1551" s="2"/>
      <c r="BE1551" s="2"/>
      <c r="BF1551" s="2"/>
      <c r="BG1551" s="2"/>
      <c r="BH1551" s="2"/>
      <c r="BI1551" s="2"/>
      <c r="BJ1551" s="2"/>
      <c r="BK1551" s="48"/>
      <c r="BL1551" s="3"/>
      <c r="BM1551" s="2"/>
      <c r="BN1551" s="2"/>
      <c r="BO1551" s="2"/>
      <c r="BP1551" s="2"/>
      <c r="BQ1551" s="2"/>
      <c r="BR1551" s="2"/>
      <c r="BS1551" s="2"/>
      <c r="BT1551" s="2"/>
      <c r="BU1551" s="2"/>
      <c r="BV1551" s="2"/>
      <c r="BW1551" s="2"/>
      <c r="BX1551" s="2"/>
      <c r="BY1551" s="2"/>
      <c r="BZ1551" s="2"/>
      <c r="CA1551" s="2"/>
      <c r="CB1551" s="2"/>
      <c r="CC1551" s="2"/>
      <c r="CD1551" s="2"/>
      <c r="CE1551" s="2"/>
      <c r="CF1551" s="2"/>
      <c r="CG1551" s="2"/>
      <c r="CH1551" s="2"/>
      <c r="CI1551" s="2"/>
      <c r="CJ1551" s="2"/>
      <c r="CK1551" s="2"/>
    </row>
    <row r="1552" spans="1:89" ht="12.75" customHeight="1" x14ac:dyDescent="0.35">
      <c r="A1552" s="15">
        <f t="shared" si="102"/>
        <v>44529</v>
      </c>
      <c r="B1552" s="107">
        <v>13677237</v>
      </c>
      <c r="C1552" s="4">
        <f t="shared" si="103"/>
        <v>569884.875</v>
      </c>
      <c r="D1552">
        <f t="shared" si="104"/>
        <v>2021</v>
      </c>
      <c r="E1552">
        <f t="shared" si="105"/>
        <v>11</v>
      </c>
      <c r="F1552" s="33">
        <v>10190</v>
      </c>
      <c r="G1552" s="2" t="s">
        <v>29</v>
      </c>
      <c r="H1552" s="2">
        <v>24</v>
      </c>
      <c r="I1552" s="33" t="s">
        <v>74</v>
      </c>
      <c r="J1552" s="34">
        <v>44529</v>
      </c>
      <c r="K1552" s="33"/>
      <c r="L1552" s="33"/>
      <c r="M1552" s="33"/>
      <c r="N1552" s="33"/>
      <c r="O1552" s="33"/>
      <c r="P1552" s="33"/>
      <c r="Q1552" s="33"/>
      <c r="R1552" s="33"/>
      <c r="S1552" s="33"/>
      <c r="T1552" s="33"/>
      <c r="U1552" s="33"/>
      <c r="V1552" s="33"/>
      <c r="W1552" s="33"/>
      <c r="X1552" s="33"/>
      <c r="Y1552" s="33"/>
      <c r="Z1552" s="33"/>
      <c r="AA1552" s="33"/>
      <c r="AB1552" s="33"/>
      <c r="AC1552" s="33"/>
      <c r="AD1552" s="33"/>
      <c r="AE1552" s="33"/>
      <c r="AF1552" s="33"/>
      <c r="AG1552" s="33"/>
      <c r="AH1552" s="33"/>
      <c r="AI1552" s="2"/>
      <c r="AK1552" s="3"/>
      <c r="AL1552" s="2"/>
      <c r="AM1552" s="2"/>
      <c r="AN1552" s="2"/>
      <c r="AO1552" s="2"/>
      <c r="AP1552" s="2"/>
      <c r="AQ1552" s="2"/>
      <c r="AR1552" s="2"/>
      <c r="AS1552" s="2"/>
      <c r="AT1552" s="2"/>
      <c r="AU1552" s="2"/>
      <c r="AV1552" s="2"/>
      <c r="AW1552" s="2"/>
      <c r="AX1552" s="2"/>
      <c r="AY1552" s="2"/>
      <c r="AZ1552" s="2"/>
      <c r="BA1552" s="2"/>
      <c r="BB1552" s="2"/>
      <c r="BC1552" s="2"/>
      <c r="BD1552" s="2"/>
      <c r="BE1552" s="2"/>
      <c r="BF1552" s="2"/>
      <c r="BG1552" s="2"/>
      <c r="BH1552" s="2"/>
      <c r="BI1552" s="2"/>
      <c r="BJ1552" s="2"/>
      <c r="BK1552" s="48"/>
      <c r="BL1552" s="3"/>
      <c r="BM1552" s="2"/>
      <c r="BN1552" s="2"/>
      <c r="BO1552" s="2"/>
      <c r="BP1552" s="2"/>
      <c r="BQ1552" s="2"/>
      <c r="BR1552" s="2"/>
      <c r="BS1552" s="2"/>
      <c r="BT1552" s="2"/>
      <c r="BU1552" s="2"/>
      <c r="BV1552" s="2"/>
      <c r="BW1552" s="2"/>
      <c r="BX1552" s="2"/>
      <c r="BY1552" s="2"/>
      <c r="BZ1552" s="2"/>
      <c r="CA1552" s="2"/>
      <c r="CB1552" s="2"/>
      <c r="CC1552" s="2"/>
      <c r="CD1552" s="2"/>
      <c r="CE1552" s="2"/>
      <c r="CF1552" s="2"/>
      <c r="CG1552" s="2"/>
      <c r="CH1552" s="2"/>
      <c r="CI1552" s="2"/>
      <c r="CJ1552" s="2"/>
      <c r="CK1552" s="2"/>
    </row>
    <row r="1553" spans="1:89" ht="12.75" customHeight="1" x14ac:dyDescent="0.35">
      <c r="A1553" s="15">
        <f t="shared" si="102"/>
        <v>44530</v>
      </c>
      <c r="B1553" s="107">
        <v>14058773</v>
      </c>
      <c r="C1553" s="4">
        <f t="shared" si="103"/>
        <v>585782.20833333337</v>
      </c>
      <c r="D1553">
        <f t="shared" si="104"/>
        <v>2021</v>
      </c>
      <c r="E1553">
        <f t="shared" si="105"/>
        <v>11</v>
      </c>
      <c r="F1553" s="33">
        <v>10190</v>
      </c>
      <c r="G1553" s="2" t="s">
        <v>29</v>
      </c>
      <c r="H1553" s="2">
        <v>24</v>
      </c>
      <c r="I1553" s="33" t="s">
        <v>74</v>
      </c>
      <c r="J1553" s="34">
        <v>44530</v>
      </c>
      <c r="K1553" s="33"/>
      <c r="L1553" s="33"/>
      <c r="M1553" s="33"/>
      <c r="N1553" s="33"/>
      <c r="O1553" s="33"/>
      <c r="P1553" s="33"/>
      <c r="Q1553" s="33"/>
      <c r="R1553" s="33"/>
      <c r="S1553" s="33"/>
      <c r="T1553" s="33"/>
      <c r="U1553" s="33"/>
      <c r="V1553" s="33"/>
      <c r="W1553" s="33"/>
      <c r="X1553" s="33"/>
      <c r="Y1553" s="33"/>
      <c r="Z1553" s="33"/>
      <c r="AA1553" s="33"/>
      <c r="AB1553" s="33"/>
      <c r="AC1553" s="33"/>
      <c r="AD1553" s="33"/>
      <c r="AE1553" s="33"/>
      <c r="AF1553" s="33"/>
      <c r="AG1553" s="33"/>
      <c r="AH1553" s="33"/>
      <c r="AI1553" s="2"/>
      <c r="AK1553" s="3"/>
      <c r="AL1553" s="2"/>
      <c r="AM1553" s="2"/>
      <c r="AN1553" s="2"/>
      <c r="AO1553" s="2"/>
      <c r="AP1553" s="2"/>
      <c r="AQ1553" s="2"/>
      <c r="AR1553" s="2"/>
      <c r="AS1553" s="2"/>
      <c r="AT1553" s="2"/>
      <c r="AU1553" s="2"/>
      <c r="AV1553" s="2"/>
      <c r="AW1553" s="2"/>
      <c r="AX1553" s="2"/>
      <c r="AY1553" s="2"/>
      <c r="AZ1553" s="2"/>
      <c r="BA1553" s="2"/>
      <c r="BB1553" s="2"/>
      <c r="BC1553" s="2"/>
      <c r="BD1553" s="2"/>
      <c r="BE1553" s="2"/>
      <c r="BF1553" s="2"/>
      <c r="BG1553" s="2"/>
      <c r="BH1553" s="2"/>
      <c r="BI1553" s="2"/>
      <c r="BJ1553" s="2"/>
      <c r="BK1553" s="48"/>
      <c r="BL1553" s="3"/>
      <c r="BM1553" s="2"/>
      <c r="BN1553" s="2"/>
      <c r="BO1553" s="2"/>
      <c r="BP1553" s="2"/>
      <c r="BQ1553" s="2"/>
      <c r="BR1553" s="2"/>
      <c r="BS1553" s="2"/>
      <c r="BT1553" s="2"/>
      <c r="BU1553" s="2"/>
      <c r="BV1553" s="2"/>
      <c r="BW1553" s="2"/>
      <c r="BX1553" s="2"/>
      <c r="BY1553" s="2"/>
      <c r="BZ1553" s="2"/>
      <c r="CA1553" s="2"/>
      <c r="CB1553" s="2"/>
      <c r="CC1553" s="2"/>
      <c r="CD1553" s="2"/>
      <c r="CE1553" s="2"/>
      <c r="CF1553" s="2"/>
      <c r="CG1553" s="2"/>
      <c r="CH1553" s="2"/>
      <c r="CI1553" s="2"/>
      <c r="CJ1553" s="2"/>
      <c r="CK1553" s="2"/>
    </row>
    <row r="1554" spans="1:89" ht="12.75" customHeight="1" x14ac:dyDescent="0.35">
      <c r="A1554" s="15">
        <f t="shared" si="102"/>
        <v>44531</v>
      </c>
      <c r="B1554" s="107">
        <v>13653391</v>
      </c>
      <c r="C1554" s="4">
        <f t="shared" si="103"/>
        <v>568891.29166666663</v>
      </c>
      <c r="D1554">
        <f t="shared" si="104"/>
        <v>2021</v>
      </c>
      <c r="E1554">
        <f t="shared" si="105"/>
        <v>12</v>
      </c>
      <c r="F1554" s="33">
        <v>10190</v>
      </c>
      <c r="G1554" s="2" t="s">
        <v>29</v>
      </c>
      <c r="H1554" s="2">
        <v>24</v>
      </c>
      <c r="I1554" s="33" t="s">
        <v>74</v>
      </c>
      <c r="J1554" s="34">
        <v>44531</v>
      </c>
      <c r="K1554" s="33"/>
      <c r="L1554" s="33"/>
      <c r="M1554" s="33"/>
      <c r="N1554" s="33"/>
      <c r="O1554" s="33"/>
      <c r="P1554" s="33"/>
      <c r="Q1554" s="33"/>
      <c r="R1554" s="33"/>
      <c r="S1554" s="33"/>
      <c r="T1554" s="33"/>
      <c r="U1554" s="33"/>
      <c r="V1554" s="33"/>
      <c r="W1554" s="33"/>
      <c r="X1554" s="33"/>
      <c r="Y1554" s="33"/>
      <c r="Z1554" s="33"/>
      <c r="AA1554" s="33"/>
      <c r="AB1554" s="33"/>
      <c r="AC1554" s="33"/>
      <c r="AD1554" s="33"/>
      <c r="AE1554" s="33"/>
      <c r="AF1554" s="33"/>
      <c r="AG1554" s="33"/>
      <c r="AH1554" s="33"/>
      <c r="AI1554" s="2"/>
      <c r="AK1554" s="3"/>
      <c r="AL1554" s="2"/>
      <c r="AM1554" s="2"/>
      <c r="AN1554" s="2"/>
      <c r="AO1554" s="2"/>
      <c r="AP1554" s="2"/>
      <c r="AQ1554" s="2"/>
      <c r="AR1554" s="2"/>
      <c r="AS1554" s="2"/>
      <c r="AT1554" s="2"/>
      <c r="AU1554" s="2"/>
      <c r="AV1554" s="2"/>
      <c r="AW1554" s="2"/>
      <c r="AX1554" s="2"/>
      <c r="AY1554" s="2"/>
      <c r="AZ1554" s="2"/>
      <c r="BA1554" s="2"/>
      <c r="BB1554" s="2"/>
      <c r="BC1554" s="2"/>
      <c r="BD1554" s="2"/>
      <c r="BE1554" s="2"/>
      <c r="BF1554" s="2"/>
      <c r="BG1554" s="2"/>
      <c r="BH1554" s="2"/>
      <c r="BI1554" s="2"/>
      <c r="BJ1554" s="2"/>
      <c r="BK1554" s="48"/>
      <c r="BL1554" s="3"/>
      <c r="BM1554" s="2"/>
      <c r="BN1554" s="2"/>
      <c r="BO1554" s="2"/>
      <c r="BP1554" s="2"/>
      <c r="BQ1554" s="2"/>
      <c r="BR1554" s="2"/>
      <c r="BS1554" s="2"/>
      <c r="BT1554" s="2"/>
      <c r="BU1554" s="2"/>
      <c r="BV1554" s="2"/>
      <c r="BW1554" s="2"/>
      <c r="BX1554" s="2"/>
      <c r="BY1554" s="2"/>
      <c r="BZ1554" s="2"/>
      <c r="CA1554" s="2"/>
      <c r="CB1554" s="2"/>
      <c r="CC1554" s="2"/>
      <c r="CD1554" s="2"/>
      <c r="CE1554" s="2"/>
      <c r="CF1554" s="2"/>
      <c r="CG1554" s="2"/>
      <c r="CH1554" s="2"/>
      <c r="CI1554" s="2"/>
      <c r="CJ1554" s="2"/>
      <c r="CK1554" s="2"/>
    </row>
    <row r="1555" spans="1:89" ht="12.75" customHeight="1" x14ac:dyDescent="0.35">
      <c r="A1555" s="15">
        <f t="shared" si="102"/>
        <v>44532</v>
      </c>
      <c r="B1555" s="107">
        <v>14012410</v>
      </c>
      <c r="C1555" s="4">
        <f t="shared" si="103"/>
        <v>583850.41666666663</v>
      </c>
      <c r="D1555">
        <f t="shared" si="104"/>
        <v>2021</v>
      </c>
      <c r="E1555">
        <f t="shared" si="105"/>
        <v>12</v>
      </c>
      <c r="F1555" s="33">
        <v>10190</v>
      </c>
      <c r="G1555" s="2" t="s">
        <v>29</v>
      </c>
      <c r="H1555" s="2">
        <v>24</v>
      </c>
      <c r="I1555" s="33" t="s">
        <v>74</v>
      </c>
      <c r="J1555" s="34">
        <v>44532</v>
      </c>
      <c r="K1555" s="33"/>
      <c r="L1555" s="33"/>
      <c r="M1555" s="33"/>
      <c r="N1555" s="33"/>
      <c r="O1555" s="33"/>
      <c r="P1555" s="33"/>
      <c r="Q1555" s="33"/>
      <c r="R1555" s="33"/>
      <c r="S1555" s="33"/>
      <c r="T1555" s="33"/>
      <c r="U1555" s="33"/>
      <c r="V1555" s="33"/>
      <c r="W1555" s="33"/>
      <c r="X1555" s="33"/>
      <c r="Y1555" s="33"/>
      <c r="Z1555" s="33"/>
      <c r="AA1555" s="33"/>
      <c r="AB1555" s="33"/>
      <c r="AC1555" s="33"/>
      <c r="AD1555" s="33"/>
      <c r="AE1555" s="33"/>
      <c r="AF1555" s="33"/>
      <c r="AG1555" s="33"/>
      <c r="AH1555" s="33"/>
      <c r="AI1555" s="2"/>
      <c r="AK1555" s="3"/>
      <c r="AL1555" s="2"/>
      <c r="AM1555" s="2"/>
      <c r="AN1555" s="2"/>
      <c r="AO1555" s="2"/>
      <c r="AP1555" s="2"/>
      <c r="AQ1555" s="2"/>
      <c r="AR1555" s="2"/>
      <c r="AS1555" s="2"/>
      <c r="AT1555" s="2"/>
      <c r="AU1555" s="2"/>
      <c r="AV1555" s="2"/>
      <c r="AW1555" s="2"/>
      <c r="AX1555" s="2"/>
      <c r="AY1555" s="2"/>
      <c r="AZ1555" s="2"/>
      <c r="BA1555" s="2"/>
      <c r="BB1555" s="2"/>
      <c r="BC1555" s="2"/>
      <c r="BD1555" s="2"/>
      <c r="BE1555" s="2"/>
      <c r="BF1555" s="2"/>
      <c r="BG1555" s="2"/>
      <c r="BH1555" s="2"/>
      <c r="BI1555" s="2"/>
      <c r="BJ1555" s="2"/>
      <c r="BK1555" s="48"/>
      <c r="BL1555" s="3"/>
      <c r="BM1555" s="2"/>
      <c r="BN1555" s="2"/>
      <c r="BO1555" s="2"/>
      <c r="BP1555" s="2"/>
      <c r="BQ1555" s="2"/>
      <c r="BR1555" s="2"/>
      <c r="BS1555" s="2"/>
      <c r="BT1555" s="2"/>
      <c r="BU1555" s="2"/>
      <c r="BV1555" s="2"/>
      <c r="BW1555" s="2"/>
      <c r="BX1555" s="2"/>
      <c r="BY1555" s="2"/>
      <c r="BZ1555" s="2"/>
      <c r="CA1555" s="2"/>
      <c r="CB1555" s="2"/>
      <c r="CC1555" s="2"/>
      <c r="CD1555" s="2"/>
      <c r="CE1555" s="2"/>
      <c r="CF1555" s="2"/>
      <c r="CG1555" s="2"/>
      <c r="CH1555" s="2"/>
      <c r="CI1555" s="2"/>
      <c r="CJ1555" s="2"/>
      <c r="CK1555" s="2"/>
    </row>
    <row r="1556" spans="1:89" ht="12.75" customHeight="1" x14ac:dyDescent="0.35">
      <c r="A1556" s="15">
        <f t="shared" si="102"/>
        <v>44533</v>
      </c>
      <c r="B1556" s="107">
        <v>15245708</v>
      </c>
      <c r="C1556" s="4">
        <f t="shared" si="103"/>
        <v>635237.83333333337</v>
      </c>
      <c r="D1556">
        <f t="shared" si="104"/>
        <v>2021</v>
      </c>
      <c r="E1556">
        <f t="shared" si="105"/>
        <v>12</v>
      </c>
      <c r="F1556" s="33">
        <v>10190</v>
      </c>
      <c r="G1556" s="2" t="s">
        <v>29</v>
      </c>
      <c r="H1556" s="2">
        <v>24</v>
      </c>
      <c r="I1556" s="33" t="s">
        <v>74</v>
      </c>
      <c r="J1556" s="34">
        <v>44533</v>
      </c>
      <c r="K1556" s="33"/>
      <c r="L1556" s="33"/>
      <c r="M1556" s="33"/>
      <c r="N1556" s="33"/>
      <c r="O1556" s="33"/>
      <c r="P1556" s="33"/>
      <c r="Q1556" s="33"/>
      <c r="R1556" s="33"/>
      <c r="S1556" s="33"/>
      <c r="T1556" s="33"/>
      <c r="U1556" s="33"/>
      <c r="V1556" s="33"/>
      <c r="W1556" s="33"/>
      <c r="X1556" s="33"/>
      <c r="Y1556" s="33"/>
      <c r="Z1556" s="33"/>
      <c r="AA1556" s="33"/>
      <c r="AB1556" s="33"/>
      <c r="AC1556" s="33"/>
      <c r="AD1556" s="33"/>
      <c r="AE1556" s="33"/>
      <c r="AF1556" s="33"/>
      <c r="AG1556" s="33"/>
      <c r="AH1556" s="33"/>
      <c r="AI1556" s="2"/>
      <c r="AK1556" s="3"/>
      <c r="AL1556" s="2"/>
      <c r="AM1556" s="2"/>
      <c r="AN1556" s="2"/>
      <c r="AO1556" s="2"/>
      <c r="AP1556" s="2"/>
      <c r="AQ1556" s="2"/>
      <c r="AR1556" s="2"/>
      <c r="AS1556" s="2"/>
      <c r="AT1556" s="2"/>
      <c r="AU1556" s="2"/>
      <c r="AV1556" s="2"/>
      <c r="AW1556" s="2"/>
      <c r="AX1556" s="2"/>
      <c r="AY1556" s="2"/>
      <c r="AZ1556" s="2"/>
      <c r="BA1556" s="2"/>
      <c r="BB1556" s="2"/>
      <c r="BC1556" s="2"/>
      <c r="BD1556" s="2"/>
      <c r="BE1556" s="2"/>
      <c r="BF1556" s="2"/>
      <c r="BG1556" s="2"/>
      <c r="BH1556" s="2"/>
      <c r="BI1556" s="2"/>
      <c r="BJ1556" s="2"/>
      <c r="BK1556" s="48"/>
      <c r="BL1556" s="3"/>
      <c r="BM1556" s="2"/>
      <c r="BN1556" s="2"/>
      <c r="BO1556" s="2"/>
      <c r="BP1556" s="2"/>
      <c r="BQ1556" s="2"/>
      <c r="BR1556" s="2"/>
      <c r="BS1556" s="2"/>
      <c r="BT1556" s="2"/>
      <c r="BU1556" s="2"/>
      <c r="BV1556" s="2"/>
      <c r="BW1556" s="2"/>
      <c r="BX1556" s="2"/>
      <c r="BY1556" s="2"/>
      <c r="BZ1556" s="2"/>
      <c r="CA1556" s="2"/>
      <c r="CB1556" s="2"/>
      <c r="CC1556" s="2"/>
      <c r="CD1556" s="2"/>
      <c r="CE1556" s="2"/>
      <c r="CF1556" s="2"/>
      <c r="CG1556" s="2"/>
      <c r="CH1556" s="2"/>
      <c r="CI1556" s="2"/>
      <c r="CJ1556" s="2"/>
      <c r="CK1556" s="2"/>
    </row>
    <row r="1557" spans="1:89" ht="12.75" customHeight="1" x14ac:dyDescent="0.35">
      <c r="A1557" s="15">
        <f t="shared" si="102"/>
        <v>44534</v>
      </c>
      <c r="B1557" s="107">
        <v>14610185</v>
      </c>
      <c r="C1557" s="4">
        <f t="shared" si="103"/>
        <v>608757.70833333337</v>
      </c>
      <c r="D1557">
        <f t="shared" si="104"/>
        <v>2021</v>
      </c>
      <c r="E1557">
        <f t="shared" si="105"/>
        <v>12</v>
      </c>
      <c r="F1557" s="33">
        <v>10190</v>
      </c>
      <c r="G1557" s="2" t="s">
        <v>29</v>
      </c>
      <c r="H1557" s="2">
        <v>24</v>
      </c>
      <c r="I1557" s="33" t="s">
        <v>74</v>
      </c>
      <c r="J1557" s="34">
        <v>44534</v>
      </c>
      <c r="K1557" s="33"/>
      <c r="L1557" s="33"/>
      <c r="M1557" s="33"/>
      <c r="N1557" s="33"/>
      <c r="O1557" s="33"/>
      <c r="P1557" s="33"/>
      <c r="Q1557" s="33"/>
      <c r="R1557" s="33"/>
      <c r="S1557" s="33"/>
      <c r="T1557" s="33"/>
      <c r="U1557" s="33"/>
      <c r="V1557" s="33"/>
      <c r="W1557" s="33"/>
      <c r="X1557" s="33"/>
      <c r="Y1557" s="33"/>
      <c r="Z1557" s="33"/>
      <c r="AA1557" s="33"/>
      <c r="AB1557" s="33"/>
      <c r="AC1557" s="33"/>
      <c r="AD1557" s="33"/>
      <c r="AE1557" s="33"/>
      <c r="AF1557" s="33"/>
      <c r="AG1557" s="33"/>
      <c r="AH1557" s="33"/>
      <c r="AI1557" s="2"/>
      <c r="AK1557" s="3"/>
      <c r="AL1557" s="2"/>
      <c r="AM1557" s="2"/>
      <c r="AN1557" s="2"/>
      <c r="AO1557" s="2"/>
      <c r="AP1557" s="2"/>
      <c r="AQ1557" s="2"/>
      <c r="AR1557" s="2"/>
      <c r="AS1557" s="2"/>
      <c r="AT1557" s="2"/>
      <c r="AU1557" s="2"/>
      <c r="AV1557" s="2"/>
      <c r="AW1557" s="2"/>
      <c r="AX1557" s="2"/>
      <c r="AY1557" s="2"/>
      <c r="AZ1557" s="2"/>
      <c r="BA1557" s="2"/>
      <c r="BB1557" s="2"/>
      <c r="BC1557" s="2"/>
      <c r="BD1557" s="2"/>
      <c r="BE1557" s="2"/>
      <c r="BF1557" s="2"/>
      <c r="BG1557" s="2"/>
      <c r="BH1557" s="2"/>
      <c r="BI1557" s="2"/>
      <c r="BJ1557" s="2"/>
      <c r="BK1557" s="48"/>
      <c r="BL1557" s="3"/>
      <c r="BM1557" s="2"/>
      <c r="BN1557" s="2"/>
      <c r="BO1557" s="2"/>
      <c r="BP1557" s="2"/>
      <c r="BQ1557" s="2"/>
      <c r="BR1557" s="2"/>
      <c r="BS1557" s="2"/>
      <c r="BT1557" s="2"/>
      <c r="BU1557" s="2"/>
      <c r="BV1557" s="2"/>
      <c r="BW1557" s="2"/>
      <c r="BX1557" s="2"/>
      <c r="BY1557" s="2"/>
      <c r="BZ1557" s="2"/>
      <c r="CA1557" s="2"/>
      <c r="CB1557" s="2"/>
      <c r="CC1557" s="2"/>
      <c r="CD1557" s="2"/>
      <c r="CE1557" s="2"/>
      <c r="CF1557" s="2"/>
      <c r="CG1557" s="2"/>
      <c r="CH1557" s="2"/>
      <c r="CI1557" s="2"/>
      <c r="CJ1557" s="2"/>
      <c r="CK1557" s="2"/>
    </row>
    <row r="1558" spans="1:89" ht="12.75" customHeight="1" x14ac:dyDescent="0.35">
      <c r="A1558" s="15">
        <f t="shared" si="102"/>
        <v>44535</v>
      </c>
      <c r="B1558" s="107">
        <v>15080900</v>
      </c>
      <c r="C1558" s="4">
        <f t="shared" si="103"/>
        <v>628370.83333333337</v>
      </c>
      <c r="D1558">
        <f t="shared" si="104"/>
        <v>2021</v>
      </c>
      <c r="E1558">
        <f t="shared" si="105"/>
        <v>12</v>
      </c>
      <c r="F1558" s="33">
        <v>10190</v>
      </c>
      <c r="G1558" s="2" t="s">
        <v>29</v>
      </c>
      <c r="H1558" s="2">
        <v>24</v>
      </c>
      <c r="I1558" s="33" t="s">
        <v>74</v>
      </c>
      <c r="J1558" s="34">
        <v>44535</v>
      </c>
      <c r="K1558" s="33"/>
      <c r="L1558" s="33"/>
      <c r="M1558" s="33"/>
      <c r="N1558" s="33"/>
      <c r="O1558" s="33"/>
      <c r="P1558" s="33"/>
      <c r="Q1558" s="33"/>
      <c r="R1558" s="33"/>
      <c r="S1558" s="33"/>
      <c r="T1558" s="33"/>
      <c r="U1558" s="33"/>
      <c r="V1558" s="33"/>
      <c r="W1558" s="33"/>
      <c r="X1558" s="33"/>
      <c r="Y1558" s="33"/>
      <c r="Z1558" s="33"/>
      <c r="AA1558" s="33"/>
      <c r="AB1558" s="33"/>
      <c r="AC1558" s="33"/>
      <c r="AD1558" s="33"/>
      <c r="AE1558" s="33"/>
      <c r="AF1558" s="33"/>
      <c r="AG1558" s="33"/>
      <c r="AH1558" s="33"/>
      <c r="AI1558" s="2"/>
      <c r="AK1558" s="3"/>
      <c r="AL1558" s="2"/>
      <c r="AM1558" s="2"/>
      <c r="AN1558" s="2"/>
      <c r="AO1558" s="2"/>
      <c r="AP1558" s="2"/>
      <c r="AQ1558" s="2"/>
      <c r="AR1558" s="2"/>
      <c r="AS1558" s="2"/>
      <c r="AT1558" s="2"/>
      <c r="AU1558" s="2"/>
      <c r="AV1558" s="2"/>
      <c r="AW1558" s="2"/>
      <c r="AX1558" s="2"/>
      <c r="AY1558" s="2"/>
      <c r="AZ1558" s="2"/>
      <c r="BA1558" s="2"/>
      <c r="BB1558" s="2"/>
      <c r="BC1558" s="2"/>
      <c r="BD1558" s="2"/>
      <c r="BE1558" s="2"/>
      <c r="BF1558" s="2"/>
      <c r="BG1558" s="2"/>
      <c r="BH1558" s="2"/>
      <c r="BI1558" s="2"/>
      <c r="BJ1558" s="2"/>
      <c r="BK1558" s="48"/>
      <c r="BL1558" s="3"/>
      <c r="BM1558" s="2"/>
      <c r="BN1558" s="2"/>
      <c r="BO1558" s="2"/>
      <c r="BP1558" s="2"/>
      <c r="BQ1558" s="2"/>
      <c r="BR1558" s="2"/>
      <c r="BS1558" s="2"/>
      <c r="BT1558" s="2"/>
      <c r="BU1558" s="2"/>
      <c r="BV1558" s="2"/>
      <c r="BW1558" s="2"/>
      <c r="BX1558" s="2"/>
      <c r="BY1558" s="2"/>
      <c r="BZ1558" s="2"/>
      <c r="CA1558" s="2"/>
      <c r="CB1558" s="2"/>
      <c r="CC1558" s="2"/>
      <c r="CD1558" s="2"/>
      <c r="CE1558" s="2"/>
      <c r="CF1558" s="2"/>
      <c r="CG1558" s="2"/>
      <c r="CH1558" s="2"/>
      <c r="CI1558" s="2"/>
      <c r="CJ1558" s="2"/>
      <c r="CK1558" s="2"/>
    </row>
    <row r="1559" spans="1:89" ht="12.75" customHeight="1" x14ac:dyDescent="0.35">
      <c r="A1559" s="15">
        <f t="shared" si="102"/>
        <v>44536</v>
      </c>
      <c r="B1559" s="107">
        <v>15889956</v>
      </c>
      <c r="C1559" s="4">
        <f t="shared" si="103"/>
        <v>662081.5</v>
      </c>
      <c r="D1559">
        <f t="shared" si="104"/>
        <v>2021</v>
      </c>
      <c r="E1559">
        <f t="shared" si="105"/>
        <v>12</v>
      </c>
      <c r="F1559" s="33">
        <v>10190</v>
      </c>
      <c r="G1559" s="2" t="s">
        <v>29</v>
      </c>
      <c r="H1559" s="2">
        <v>24</v>
      </c>
      <c r="I1559" s="33" t="s">
        <v>74</v>
      </c>
      <c r="J1559" s="34">
        <v>44536</v>
      </c>
      <c r="K1559" s="33"/>
      <c r="L1559" s="33"/>
      <c r="M1559" s="33"/>
      <c r="N1559" s="33"/>
      <c r="O1559" s="33"/>
      <c r="P1559" s="33"/>
      <c r="Q1559" s="33"/>
      <c r="R1559" s="33"/>
      <c r="S1559" s="33"/>
      <c r="T1559" s="33"/>
      <c r="U1559" s="33"/>
      <c r="V1559" s="33"/>
      <c r="W1559" s="33"/>
      <c r="X1559" s="33"/>
      <c r="Y1559" s="33"/>
      <c r="Z1559" s="33"/>
      <c r="AA1559" s="33"/>
      <c r="AB1559" s="33"/>
      <c r="AC1559" s="33"/>
      <c r="AD1559" s="33"/>
      <c r="AE1559" s="33"/>
      <c r="AF1559" s="33"/>
      <c r="AG1559" s="33"/>
      <c r="AH1559" s="33"/>
      <c r="AI1559" s="2"/>
      <c r="AK1559" s="3"/>
      <c r="AL1559" s="2"/>
      <c r="AM1559" s="2"/>
      <c r="AN1559" s="2"/>
      <c r="AO1559" s="2"/>
      <c r="AP1559" s="2"/>
      <c r="AQ1559" s="2"/>
      <c r="AR1559" s="2"/>
      <c r="AS1559" s="2"/>
      <c r="AT1559" s="2"/>
      <c r="AU1559" s="2"/>
      <c r="AV1559" s="2"/>
      <c r="AW1559" s="2"/>
      <c r="AX1559" s="2"/>
      <c r="AY1559" s="2"/>
      <c r="AZ1559" s="2"/>
      <c r="BA1559" s="2"/>
      <c r="BB1559" s="2"/>
      <c r="BC1559" s="2"/>
      <c r="BD1559" s="2"/>
      <c r="BE1559" s="2"/>
      <c r="BF1559" s="2"/>
      <c r="BG1559" s="2"/>
      <c r="BH1559" s="2"/>
      <c r="BI1559" s="2"/>
      <c r="BJ1559" s="2"/>
      <c r="BK1559" s="48"/>
      <c r="BL1559" s="3"/>
      <c r="BM1559" s="2"/>
      <c r="BN1559" s="2"/>
      <c r="BO1559" s="2"/>
      <c r="BP1559" s="2"/>
      <c r="BQ1559" s="2"/>
      <c r="BR1559" s="2"/>
      <c r="BS1559" s="2"/>
      <c r="BT1559" s="2"/>
      <c r="BU1559" s="2"/>
      <c r="BV1559" s="2"/>
      <c r="BW1559" s="2"/>
      <c r="BX1559" s="2"/>
      <c r="BY1559" s="2"/>
      <c r="BZ1559" s="2"/>
      <c r="CA1559" s="2"/>
      <c r="CB1559" s="2"/>
      <c r="CC1559" s="2"/>
      <c r="CD1559" s="2"/>
      <c r="CE1559" s="2"/>
      <c r="CF1559" s="2"/>
      <c r="CG1559" s="2"/>
      <c r="CH1559" s="2"/>
      <c r="CI1559" s="2"/>
      <c r="CJ1559" s="2"/>
      <c r="CK1559" s="2"/>
    </row>
    <row r="1560" spans="1:89" ht="12.75" customHeight="1" x14ac:dyDescent="0.35">
      <c r="A1560" s="15">
        <f t="shared" si="102"/>
        <v>44537</v>
      </c>
      <c r="B1560" s="107">
        <v>15839974</v>
      </c>
      <c r="C1560" s="4">
        <f t="shared" si="103"/>
        <v>659998.91666666663</v>
      </c>
      <c r="D1560">
        <f t="shared" si="104"/>
        <v>2021</v>
      </c>
      <c r="E1560">
        <f t="shared" si="105"/>
        <v>12</v>
      </c>
      <c r="F1560" s="33">
        <v>10190</v>
      </c>
      <c r="G1560" s="2" t="s">
        <v>29</v>
      </c>
      <c r="H1560" s="2">
        <v>24</v>
      </c>
      <c r="I1560" s="33" t="s">
        <v>74</v>
      </c>
      <c r="J1560" s="34">
        <v>44537</v>
      </c>
      <c r="K1560" s="33"/>
      <c r="L1560" s="33"/>
      <c r="M1560" s="33"/>
      <c r="N1560" s="33"/>
      <c r="O1560" s="33"/>
      <c r="P1560" s="33"/>
      <c r="Q1560" s="33"/>
      <c r="R1560" s="33"/>
      <c r="S1560" s="33"/>
      <c r="T1560" s="33"/>
      <c r="U1560" s="33"/>
      <c r="V1560" s="33"/>
      <c r="W1560" s="33"/>
      <c r="X1560" s="33"/>
      <c r="Y1560" s="33"/>
      <c r="Z1560" s="33"/>
      <c r="AA1560" s="33"/>
      <c r="AB1560" s="33"/>
      <c r="AC1560" s="33"/>
      <c r="AD1560" s="33"/>
      <c r="AE1560" s="33"/>
      <c r="AF1560" s="33"/>
      <c r="AG1560" s="33"/>
      <c r="AH1560" s="33"/>
      <c r="AI1560" s="2"/>
      <c r="AK1560" s="3"/>
      <c r="AL1560" s="2"/>
      <c r="AM1560" s="2"/>
      <c r="AN1560" s="2"/>
      <c r="AO1560" s="2"/>
      <c r="AP1560" s="2"/>
      <c r="AQ1560" s="2"/>
      <c r="AR1560" s="2"/>
      <c r="AS1560" s="2"/>
      <c r="AT1560" s="2"/>
      <c r="AU1560" s="2"/>
      <c r="AV1560" s="2"/>
      <c r="AW1560" s="2"/>
      <c r="AX1560" s="2"/>
      <c r="AY1560" s="2"/>
      <c r="AZ1560" s="2"/>
      <c r="BA1560" s="2"/>
      <c r="BB1560" s="2"/>
      <c r="BC1560" s="2"/>
      <c r="BD1560" s="2"/>
      <c r="BE1560" s="2"/>
      <c r="BF1560" s="2"/>
      <c r="BG1560" s="2"/>
      <c r="BH1560" s="2"/>
      <c r="BI1560" s="2"/>
      <c r="BJ1560" s="2"/>
      <c r="BK1560" s="48"/>
      <c r="BL1560" s="3"/>
      <c r="BM1560" s="2"/>
      <c r="BN1560" s="2"/>
      <c r="BO1560" s="2"/>
      <c r="BP1560" s="2"/>
      <c r="BQ1560" s="2"/>
      <c r="BR1560" s="2"/>
      <c r="BS1560" s="2"/>
      <c r="BT1560" s="2"/>
      <c r="BU1560" s="2"/>
      <c r="BV1560" s="2"/>
      <c r="BW1560" s="2"/>
      <c r="BX1560" s="2"/>
      <c r="BY1560" s="2"/>
      <c r="BZ1560" s="2"/>
      <c r="CA1560" s="2"/>
      <c r="CB1560" s="2"/>
      <c r="CC1560" s="2"/>
      <c r="CD1560" s="2"/>
      <c r="CE1560" s="2"/>
      <c r="CF1560" s="2"/>
      <c r="CG1560" s="2"/>
      <c r="CH1560" s="2"/>
      <c r="CI1560" s="2"/>
      <c r="CJ1560" s="2"/>
      <c r="CK1560" s="2"/>
    </row>
    <row r="1561" spans="1:89" ht="12.75" customHeight="1" x14ac:dyDescent="0.35">
      <c r="A1561" s="15">
        <f t="shared" si="102"/>
        <v>44538</v>
      </c>
      <c r="B1561" s="107">
        <v>15470690</v>
      </c>
      <c r="C1561" s="4">
        <f t="shared" si="103"/>
        <v>644612.08333333337</v>
      </c>
      <c r="D1561">
        <f t="shared" si="104"/>
        <v>2021</v>
      </c>
      <c r="E1561">
        <f t="shared" si="105"/>
        <v>12</v>
      </c>
      <c r="F1561" s="33">
        <v>10190</v>
      </c>
      <c r="G1561" s="2" t="s">
        <v>29</v>
      </c>
      <c r="H1561" s="2">
        <v>24</v>
      </c>
      <c r="I1561" s="33" t="s">
        <v>74</v>
      </c>
      <c r="J1561" s="34">
        <v>44538</v>
      </c>
      <c r="K1561" s="33"/>
      <c r="L1561" s="33"/>
      <c r="M1561" s="33"/>
      <c r="N1561" s="33"/>
      <c r="O1561" s="33"/>
      <c r="P1561" s="33"/>
      <c r="Q1561" s="33"/>
      <c r="R1561" s="33"/>
      <c r="S1561" s="33"/>
      <c r="T1561" s="33"/>
      <c r="U1561" s="33"/>
      <c r="V1561" s="33"/>
      <c r="W1561" s="33"/>
      <c r="X1561" s="33"/>
      <c r="Y1561" s="33"/>
      <c r="Z1561" s="33"/>
      <c r="AA1561" s="33"/>
      <c r="AB1561" s="33"/>
      <c r="AC1561" s="33"/>
      <c r="AD1561" s="33"/>
      <c r="AE1561" s="33"/>
      <c r="AF1561" s="33"/>
      <c r="AG1561" s="33"/>
      <c r="AH1561" s="33"/>
      <c r="AI1561" s="2"/>
      <c r="AK1561" s="3"/>
      <c r="AL1561" s="2"/>
      <c r="AM1561" s="2"/>
      <c r="AN1561" s="2"/>
      <c r="AO1561" s="2"/>
      <c r="AP1561" s="2"/>
      <c r="AQ1561" s="2"/>
      <c r="AR1561" s="2"/>
      <c r="AS1561" s="2"/>
      <c r="AT1561" s="2"/>
      <c r="AU1561" s="2"/>
      <c r="AV1561" s="2"/>
      <c r="AW1561" s="2"/>
      <c r="AX1561" s="2"/>
      <c r="AY1561" s="2"/>
      <c r="AZ1561" s="2"/>
      <c r="BA1561" s="2"/>
      <c r="BB1561" s="2"/>
      <c r="BC1561" s="2"/>
      <c r="BD1561" s="2"/>
      <c r="BE1561" s="2"/>
      <c r="BF1561" s="2"/>
      <c r="BG1561" s="2"/>
      <c r="BH1561" s="2"/>
      <c r="BI1561" s="2"/>
      <c r="BJ1561" s="2"/>
      <c r="BK1561" s="48"/>
      <c r="BL1561" s="3"/>
      <c r="BM1561" s="2"/>
      <c r="BN1561" s="2"/>
      <c r="BO1561" s="2"/>
      <c r="BP1561" s="2"/>
      <c r="BQ1561" s="2"/>
      <c r="BR1561" s="2"/>
      <c r="BS1561" s="2"/>
      <c r="BT1561" s="2"/>
      <c r="BU1561" s="2"/>
      <c r="BV1561" s="2"/>
      <c r="BW1561" s="2"/>
      <c r="BX1561" s="2"/>
      <c r="BY1561" s="2"/>
      <c r="BZ1561" s="2"/>
      <c r="CA1561" s="2"/>
      <c r="CB1561" s="2"/>
      <c r="CC1561" s="2"/>
      <c r="CD1561" s="2"/>
      <c r="CE1561" s="2"/>
      <c r="CF1561" s="2"/>
      <c r="CG1561" s="2"/>
      <c r="CH1561" s="2"/>
      <c r="CI1561" s="2"/>
      <c r="CJ1561" s="2"/>
      <c r="CK1561" s="2"/>
    </row>
    <row r="1562" spans="1:89" ht="12.75" customHeight="1" x14ac:dyDescent="0.35">
      <c r="A1562" s="15">
        <f t="shared" si="102"/>
        <v>44539</v>
      </c>
      <c r="B1562" s="107">
        <v>16178379</v>
      </c>
      <c r="C1562" s="4">
        <f t="shared" si="103"/>
        <v>674099.125</v>
      </c>
      <c r="D1562">
        <f t="shared" si="104"/>
        <v>2021</v>
      </c>
      <c r="E1562">
        <f t="shared" si="105"/>
        <v>12</v>
      </c>
      <c r="F1562" s="33">
        <v>10190</v>
      </c>
      <c r="G1562" s="2" t="s">
        <v>29</v>
      </c>
      <c r="H1562" s="2">
        <v>24</v>
      </c>
      <c r="I1562" s="33" t="s">
        <v>74</v>
      </c>
      <c r="J1562" s="34">
        <v>44539</v>
      </c>
      <c r="K1562" s="33"/>
      <c r="L1562" s="33"/>
      <c r="M1562" s="33"/>
      <c r="N1562" s="33"/>
      <c r="O1562" s="33"/>
      <c r="P1562" s="33"/>
      <c r="Q1562" s="33"/>
      <c r="R1562" s="33"/>
      <c r="S1562" s="33"/>
      <c r="T1562" s="33"/>
      <c r="U1562" s="33"/>
      <c r="V1562" s="33"/>
      <c r="W1562" s="33"/>
      <c r="X1562" s="33"/>
      <c r="Y1562" s="33"/>
      <c r="Z1562" s="33"/>
      <c r="AA1562" s="33"/>
      <c r="AB1562" s="33"/>
      <c r="AC1562" s="33"/>
      <c r="AD1562" s="33"/>
      <c r="AE1562" s="33"/>
      <c r="AF1562" s="33"/>
      <c r="AG1562" s="33"/>
      <c r="AH1562" s="33"/>
      <c r="AI1562" s="2"/>
      <c r="AK1562" s="3"/>
      <c r="AL1562" s="2"/>
      <c r="AM1562" s="2"/>
      <c r="AN1562" s="2"/>
      <c r="AO1562" s="2"/>
      <c r="AP1562" s="2"/>
      <c r="AQ1562" s="2"/>
      <c r="AR1562" s="2"/>
      <c r="AS1562" s="2"/>
      <c r="AT1562" s="2"/>
      <c r="AU1562" s="2"/>
      <c r="AV1562" s="2"/>
      <c r="AW1562" s="2"/>
      <c r="AX1562" s="2"/>
      <c r="AY1562" s="2"/>
      <c r="AZ1562" s="2"/>
      <c r="BA1562" s="2"/>
      <c r="BB1562" s="2"/>
      <c r="BC1562" s="2"/>
      <c r="BD1562" s="2"/>
      <c r="BE1562" s="2"/>
      <c r="BF1562" s="2"/>
      <c r="BG1562" s="2"/>
      <c r="BH1562" s="2"/>
      <c r="BI1562" s="2"/>
      <c r="BJ1562" s="2"/>
      <c r="BK1562" s="48"/>
      <c r="BL1562" s="3"/>
      <c r="BM1562" s="2"/>
      <c r="BN1562" s="2"/>
      <c r="BO1562" s="2"/>
      <c r="BP1562" s="2"/>
      <c r="BQ1562" s="2"/>
      <c r="BR1562" s="2"/>
      <c r="BS1562" s="2"/>
      <c r="BT1562" s="2"/>
      <c r="BU1562" s="2"/>
      <c r="BV1562" s="2"/>
      <c r="BW1562" s="2"/>
      <c r="BX1562" s="2"/>
      <c r="BY1562" s="2"/>
      <c r="BZ1562" s="2"/>
      <c r="CA1562" s="2"/>
      <c r="CB1562" s="2"/>
      <c r="CC1562" s="2"/>
      <c r="CD1562" s="2"/>
      <c r="CE1562" s="2"/>
      <c r="CF1562" s="2"/>
      <c r="CG1562" s="2"/>
      <c r="CH1562" s="2"/>
      <c r="CI1562" s="2"/>
      <c r="CJ1562" s="2"/>
      <c r="CK1562" s="2"/>
    </row>
    <row r="1563" spans="1:89" ht="12.75" customHeight="1" x14ac:dyDescent="0.35">
      <c r="A1563" s="15">
        <f t="shared" si="102"/>
        <v>44540</v>
      </c>
      <c r="B1563" s="107">
        <v>16068826</v>
      </c>
      <c r="C1563" s="4">
        <f t="shared" si="103"/>
        <v>669534.41666666663</v>
      </c>
      <c r="D1563">
        <f t="shared" si="104"/>
        <v>2021</v>
      </c>
      <c r="E1563">
        <f t="shared" si="105"/>
        <v>12</v>
      </c>
      <c r="F1563" s="33">
        <v>10190</v>
      </c>
      <c r="G1563" s="2" t="s">
        <v>29</v>
      </c>
      <c r="H1563" s="2">
        <v>24</v>
      </c>
      <c r="I1563" s="33" t="s">
        <v>74</v>
      </c>
      <c r="J1563" s="34">
        <v>44540</v>
      </c>
      <c r="K1563" s="33"/>
      <c r="L1563" s="33"/>
      <c r="M1563" s="33"/>
      <c r="N1563" s="33"/>
      <c r="O1563" s="33"/>
      <c r="P1563" s="33"/>
      <c r="Q1563" s="33"/>
      <c r="R1563" s="33"/>
      <c r="S1563" s="33"/>
      <c r="T1563" s="33"/>
      <c r="U1563" s="33"/>
      <c r="V1563" s="33"/>
      <c r="W1563" s="33"/>
      <c r="X1563" s="33"/>
      <c r="Y1563" s="33"/>
      <c r="Z1563" s="33"/>
      <c r="AA1563" s="33"/>
      <c r="AB1563" s="33"/>
      <c r="AC1563" s="33"/>
      <c r="AD1563" s="33"/>
      <c r="AE1563" s="33"/>
      <c r="AF1563" s="33"/>
      <c r="AG1563" s="33"/>
      <c r="AH1563" s="33"/>
      <c r="AI1563" s="2"/>
      <c r="AK1563" s="3"/>
      <c r="AL1563" s="2"/>
      <c r="AM1563" s="2"/>
      <c r="AN1563" s="2"/>
      <c r="AO1563" s="2"/>
      <c r="AP1563" s="2"/>
      <c r="AQ1563" s="2"/>
      <c r="AR1563" s="2"/>
      <c r="AS1563" s="2"/>
      <c r="AT1563" s="2"/>
      <c r="AU1563" s="2"/>
      <c r="AV1563" s="2"/>
      <c r="AW1563" s="2"/>
      <c r="AX1563" s="2"/>
      <c r="AY1563" s="2"/>
      <c r="AZ1563" s="2"/>
      <c r="BA1563" s="2"/>
      <c r="BB1563" s="2"/>
      <c r="BC1563" s="2"/>
      <c r="BD1563" s="2"/>
      <c r="BE1563" s="2"/>
      <c r="BF1563" s="2"/>
      <c r="BG1563" s="2"/>
      <c r="BH1563" s="2"/>
      <c r="BI1563" s="2"/>
      <c r="BJ1563" s="2"/>
      <c r="BK1563" s="48"/>
      <c r="BL1563" s="3"/>
      <c r="BM1563" s="2"/>
      <c r="BN1563" s="2"/>
      <c r="BO1563" s="2"/>
      <c r="BP1563" s="2"/>
      <c r="BQ1563" s="2"/>
      <c r="BR1563" s="2"/>
      <c r="BS1563" s="2"/>
      <c r="BT1563" s="2"/>
      <c r="BU1563" s="2"/>
      <c r="BV1563" s="2"/>
      <c r="BW1563" s="2"/>
      <c r="BX1563" s="2"/>
      <c r="BY1563" s="2"/>
      <c r="BZ1563" s="2"/>
      <c r="CA1563" s="2"/>
      <c r="CB1563" s="2"/>
      <c r="CC1563" s="2"/>
      <c r="CD1563" s="2"/>
      <c r="CE1563" s="2"/>
      <c r="CF1563" s="2"/>
      <c r="CG1563" s="2"/>
      <c r="CH1563" s="2"/>
      <c r="CI1563" s="2"/>
      <c r="CJ1563" s="2"/>
      <c r="CK1563" s="2"/>
    </row>
    <row r="1564" spans="1:89" ht="12.75" customHeight="1" x14ac:dyDescent="0.35">
      <c r="A1564" s="15">
        <f t="shared" si="102"/>
        <v>44541</v>
      </c>
      <c r="B1564" s="107">
        <v>14674982</v>
      </c>
      <c r="C1564" s="4">
        <f t="shared" si="103"/>
        <v>611457.58333333337</v>
      </c>
      <c r="D1564">
        <f t="shared" si="104"/>
        <v>2021</v>
      </c>
      <c r="E1564">
        <f t="shared" si="105"/>
        <v>12</v>
      </c>
      <c r="F1564" s="33">
        <v>10190</v>
      </c>
      <c r="G1564" s="2" t="s">
        <v>29</v>
      </c>
      <c r="H1564" s="2">
        <v>24</v>
      </c>
      <c r="I1564" s="33" t="s">
        <v>74</v>
      </c>
      <c r="J1564" s="34">
        <v>44541</v>
      </c>
      <c r="K1564" s="33"/>
      <c r="L1564" s="33"/>
      <c r="M1564" s="33"/>
      <c r="N1564" s="33"/>
      <c r="O1564" s="33"/>
      <c r="P1564" s="33"/>
      <c r="Q1564" s="33"/>
      <c r="R1564" s="33"/>
      <c r="S1564" s="33"/>
      <c r="T1564" s="33"/>
      <c r="U1564" s="33"/>
      <c r="V1564" s="33"/>
      <c r="W1564" s="33"/>
      <c r="X1564" s="33"/>
      <c r="Y1564" s="33"/>
      <c r="Z1564" s="33"/>
      <c r="AA1564" s="33"/>
      <c r="AB1564" s="33"/>
      <c r="AC1564" s="33"/>
      <c r="AD1564" s="33"/>
      <c r="AE1564" s="33"/>
      <c r="AF1564" s="33"/>
      <c r="AG1564" s="33"/>
      <c r="AH1564" s="33"/>
      <c r="AI1564" s="2"/>
      <c r="AK1564" s="3"/>
      <c r="AL1564" s="2"/>
      <c r="AM1564" s="2"/>
      <c r="AN1564" s="2"/>
      <c r="AO1564" s="2"/>
      <c r="AP1564" s="2"/>
      <c r="AQ1564" s="2"/>
      <c r="AR1564" s="2"/>
      <c r="AS1564" s="2"/>
      <c r="AT1564" s="2"/>
      <c r="AU1564" s="2"/>
      <c r="AV1564" s="2"/>
      <c r="AW1564" s="2"/>
      <c r="AX1564" s="2"/>
      <c r="AY1564" s="2"/>
      <c r="AZ1564" s="2"/>
      <c r="BA1564" s="2"/>
      <c r="BB1564" s="2"/>
      <c r="BC1564" s="2"/>
      <c r="BD1564" s="2"/>
      <c r="BE1564" s="2"/>
      <c r="BF1564" s="2"/>
      <c r="BG1564" s="2"/>
      <c r="BH1564" s="2"/>
      <c r="BI1564" s="2"/>
      <c r="BJ1564" s="2"/>
      <c r="BK1564" s="48"/>
      <c r="BL1564" s="3"/>
      <c r="BM1564" s="2"/>
      <c r="BN1564" s="2"/>
      <c r="BO1564" s="2"/>
      <c r="BP1564" s="2"/>
      <c r="BQ1564" s="2"/>
      <c r="BR1564" s="2"/>
      <c r="BS1564" s="2"/>
      <c r="BT1564" s="2"/>
      <c r="BU1564" s="2"/>
      <c r="BV1564" s="2"/>
      <c r="BW1564" s="2"/>
      <c r="BX1564" s="2"/>
      <c r="BY1564" s="2"/>
      <c r="BZ1564" s="2"/>
      <c r="CA1564" s="2"/>
      <c r="CB1564" s="2"/>
      <c r="CC1564" s="2"/>
      <c r="CD1564" s="2"/>
      <c r="CE1564" s="2"/>
      <c r="CF1564" s="2"/>
      <c r="CG1564" s="2"/>
      <c r="CH1564" s="2"/>
      <c r="CI1564" s="2"/>
      <c r="CJ1564" s="2"/>
      <c r="CK1564" s="2"/>
    </row>
    <row r="1565" spans="1:89" ht="12.75" customHeight="1" x14ac:dyDescent="0.35">
      <c r="A1565" s="15">
        <f t="shared" si="102"/>
        <v>44542</v>
      </c>
      <c r="B1565" s="107">
        <v>15006524</v>
      </c>
      <c r="C1565" s="4">
        <f t="shared" si="103"/>
        <v>625271.83333333337</v>
      </c>
      <c r="D1565">
        <f t="shared" si="104"/>
        <v>2021</v>
      </c>
      <c r="E1565">
        <f t="shared" si="105"/>
        <v>12</v>
      </c>
      <c r="F1565" s="33">
        <v>10190</v>
      </c>
      <c r="G1565" s="2" t="s">
        <v>29</v>
      </c>
      <c r="H1565" s="2">
        <v>24</v>
      </c>
      <c r="I1565" s="33" t="s">
        <v>74</v>
      </c>
      <c r="J1565" s="34">
        <v>44542</v>
      </c>
      <c r="K1565" s="33"/>
      <c r="L1565" s="33"/>
      <c r="M1565" s="33"/>
      <c r="N1565" s="33"/>
      <c r="O1565" s="33"/>
      <c r="P1565" s="33"/>
      <c r="Q1565" s="33"/>
      <c r="R1565" s="33"/>
      <c r="S1565" s="33"/>
      <c r="T1565" s="33"/>
      <c r="U1565" s="33"/>
      <c r="V1565" s="33"/>
      <c r="W1565" s="33"/>
      <c r="X1565" s="33"/>
      <c r="Y1565" s="33"/>
      <c r="Z1565" s="33"/>
      <c r="AA1565" s="33"/>
      <c r="AB1565" s="33"/>
      <c r="AC1565" s="33"/>
      <c r="AD1565" s="33"/>
      <c r="AE1565" s="33"/>
      <c r="AF1565" s="33"/>
      <c r="AG1565" s="33"/>
      <c r="AH1565" s="33"/>
      <c r="AI1565" s="2"/>
      <c r="AK1565" s="3"/>
      <c r="AL1565" s="2"/>
      <c r="AM1565" s="2"/>
      <c r="AN1565" s="2"/>
      <c r="AO1565" s="2"/>
      <c r="AP1565" s="2"/>
      <c r="AQ1565" s="2"/>
      <c r="AR1565" s="2"/>
      <c r="AS1565" s="2"/>
      <c r="AT1565" s="2"/>
      <c r="AU1565" s="2"/>
      <c r="AV1565" s="2"/>
      <c r="AW1565" s="2"/>
      <c r="AX1565" s="2"/>
      <c r="AY1565" s="2"/>
      <c r="AZ1565" s="2"/>
      <c r="BA1565" s="2"/>
      <c r="BB1565" s="2"/>
      <c r="BC1565" s="2"/>
      <c r="BD1565" s="2"/>
      <c r="BE1565" s="2"/>
      <c r="BF1565" s="2"/>
      <c r="BG1565" s="2"/>
      <c r="BH1565" s="2"/>
      <c r="BI1565" s="2"/>
      <c r="BJ1565" s="2"/>
      <c r="BK1565" s="48"/>
      <c r="BL1565" s="3"/>
      <c r="BM1565" s="2"/>
      <c r="BN1565" s="2"/>
      <c r="BO1565" s="2"/>
      <c r="BP1565" s="2"/>
      <c r="BQ1565" s="2"/>
      <c r="BR1565" s="2"/>
      <c r="BS1565" s="2"/>
      <c r="BT1565" s="2"/>
      <c r="BU1565" s="2"/>
      <c r="BV1565" s="2"/>
      <c r="BW1565" s="2"/>
      <c r="BX1565" s="2"/>
      <c r="BY1565" s="2"/>
      <c r="BZ1565" s="2"/>
      <c r="CA1565" s="2"/>
      <c r="CB1565" s="2"/>
      <c r="CC1565" s="2"/>
      <c r="CD1565" s="2"/>
      <c r="CE1565" s="2"/>
      <c r="CF1565" s="2"/>
      <c r="CG1565" s="2"/>
      <c r="CH1565" s="2"/>
      <c r="CI1565" s="2"/>
      <c r="CJ1565" s="2"/>
      <c r="CK1565" s="2"/>
    </row>
    <row r="1566" spans="1:89" ht="12.75" customHeight="1" x14ac:dyDescent="0.35">
      <c r="A1566" s="15">
        <f t="shared" si="102"/>
        <v>44543</v>
      </c>
      <c r="B1566" s="107">
        <v>15639392</v>
      </c>
      <c r="C1566" s="4">
        <f t="shared" si="103"/>
        <v>651641.33333333337</v>
      </c>
      <c r="D1566">
        <f t="shared" si="104"/>
        <v>2021</v>
      </c>
      <c r="E1566">
        <f t="shared" si="105"/>
        <v>12</v>
      </c>
      <c r="F1566" s="33">
        <v>10190</v>
      </c>
      <c r="G1566" s="2" t="s">
        <v>29</v>
      </c>
      <c r="H1566" s="2">
        <v>24</v>
      </c>
      <c r="I1566" s="33" t="s">
        <v>74</v>
      </c>
      <c r="J1566" s="34">
        <v>44543</v>
      </c>
      <c r="K1566" s="33"/>
      <c r="L1566" s="33"/>
      <c r="M1566" s="33"/>
      <c r="N1566" s="33"/>
      <c r="O1566" s="33"/>
      <c r="P1566" s="33"/>
      <c r="Q1566" s="33"/>
      <c r="R1566" s="33"/>
      <c r="S1566" s="33"/>
      <c r="T1566" s="33"/>
      <c r="U1566" s="33"/>
      <c r="V1566" s="33"/>
      <c r="W1566" s="33"/>
      <c r="X1566" s="33"/>
      <c r="Y1566" s="33"/>
      <c r="Z1566" s="33"/>
      <c r="AA1566" s="33"/>
      <c r="AB1566" s="33"/>
      <c r="AC1566" s="33"/>
      <c r="AD1566" s="33"/>
      <c r="AE1566" s="33"/>
      <c r="AF1566" s="33"/>
      <c r="AG1566" s="33"/>
      <c r="AH1566" s="33"/>
      <c r="AI1566" s="2"/>
      <c r="AK1566" s="3"/>
      <c r="AL1566" s="2"/>
      <c r="AM1566" s="2"/>
      <c r="AN1566" s="2"/>
      <c r="AO1566" s="2"/>
      <c r="AP1566" s="2"/>
      <c r="AQ1566" s="2"/>
      <c r="AR1566" s="2"/>
      <c r="AS1566" s="2"/>
      <c r="AT1566" s="2"/>
      <c r="AU1566" s="2"/>
      <c r="AV1566" s="2"/>
      <c r="AW1566" s="2"/>
      <c r="AX1566" s="2"/>
      <c r="AY1566" s="2"/>
      <c r="AZ1566" s="2"/>
      <c r="BA1566" s="2"/>
      <c r="BB1566" s="2"/>
      <c r="BC1566" s="2"/>
      <c r="BD1566" s="2"/>
      <c r="BE1566" s="2"/>
      <c r="BF1566" s="2"/>
      <c r="BG1566" s="2"/>
      <c r="BH1566" s="2"/>
      <c r="BI1566" s="2"/>
      <c r="BJ1566" s="2"/>
      <c r="BK1566" s="48"/>
      <c r="BL1566" s="3"/>
      <c r="BM1566" s="2"/>
      <c r="BN1566" s="2"/>
      <c r="BO1566" s="2"/>
      <c r="BP1566" s="2"/>
      <c r="BQ1566" s="2"/>
      <c r="BR1566" s="2"/>
      <c r="BS1566" s="2"/>
      <c r="BT1566" s="2"/>
      <c r="BU1566" s="2"/>
      <c r="BV1566" s="2"/>
      <c r="BW1566" s="2"/>
      <c r="BX1566" s="2"/>
      <c r="BY1566" s="2"/>
      <c r="BZ1566" s="2"/>
      <c r="CA1566" s="2"/>
      <c r="CB1566" s="2"/>
      <c r="CC1566" s="2"/>
      <c r="CD1566" s="2"/>
      <c r="CE1566" s="2"/>
      <c r="CF1566" s="2"/>
      <c r="CG1566" s="2"/>
      <c r="CH1566" s="2"/>
      <c r="CI1566" s="2"/>
      <c r="CJ1566" s="2"/>
      <c r="CK1566" s="2"/>
    </row>
    <row r="1567" spans="1:89" ht="12.75" customHeight="1" x14ac:dyDescent="0.35">
      <c r="A1567" s="15">
        <f t="shared" si="102"/>
        <v>44544</v>
      </c>
      <c r="B1567" s="107">
        <v>15901763</v>
      </c>
      <c r="C1567" s="4">
        <f t="shared" si="103"/>
        <v>662573.45833333337</v>
      </c>
      <c r="D1567">
        <f t="shared" si="104"/>
        <v>2021</v>
      </c>
      <c r="E1567">
        <f t="shared" si="105"/>
        <v>12</v>
      </c>
      <c r="F1567" s="33">
        <v>10190</v>
      </c>
      <c r="G1567" s="2" t="s">
        <v>29</v>
      </c>
      <c r="H1567" s="2">
        <v>24</v>
      </c>
      <c r="I1567" s="33" t="s">
        <v>74</v>
      </c>
      <c r="J1567" s="34">
        <v>44544</v>
      </c>
      <c r="K1567" s="33"/>
      <c r="L1567" s="33"/>
      <c r="M1567" s="33"/>
      <c r="N1567" s="33"/>
      <c r="O1567" s="33"/>
      <c r="P1567" s="33"/>
      <c r="Q1567" s="33"/>
      <c r="R1567" s="33"/>
      <c r="S1567" s="33"/>
      <c r="T1567" s="33"/>
      <c r="U1567" s="33"/>
      <c r="V1567" s="33"/>
      <c r="W1567" s="33"/>
      <c r="X1567" s="33"/>
      <c r="Y1567" s="33"/>
      <c r="Z1567" s="33"/>
      <c r="AA1567" s="33"/>
      <c r="AB1567" s="33"/>
      <c r="AC1567" s="33"/>
      <c r="AD1567" s="33"/>
      <c r="AE1567" s="33"/>
      <c r="AF1567" s="33"/>
      <c r="AG1567" s="33"/>
      <c r="AH1567" s="33"/>
      <c r="AI1567" s="2"/>
      <c r="AK1567" s="3"/>
      <c r="AL1567" s="2"/>
      <c r="AM1567" s="2"/>
      <c r="AN1567" s="2"/>
      <c r="AO1567" s="2"/>
      <c r="AP1567" s="2"/>
      <c r="AQ1567" s="2"/>
      <c r="AR1567" s="2"/>
      <c r="AS1567" s="2"/>
      <c r="AT1567" s="2"/>
      <c r="AU1567" s="2"/>
      <c r="AV1567" s="2"/>
      <c r="AW1567" s="2"/>
      <c r="AX1567" s="2"/>
      <c r="AY1567" s="2"/>
      <c r="AZ1567" s="2"/>
      <c r="BA1567" s="2"/>
      <c r="BB1567" s="2"/>
      <c r="BC1567" s="2"/>
      <c r="BD1567" s="2"/>
      <c r="BE1567" s="2"/>
      <c r="BF1567" s="2"/>
      <c r="BG1567" s="2"/>
      <c r="BH1567" s="2"/>
      <c r="BI1567" s="2"/>
      <c r="BJ1567" s="2"/>
      <c r="BK1567" s="48"/>
      <c r="BL1567" s="3"/>
      <c r="BM1567" s="2"/>
      <c r="BN1567" s="2"/>
      <c r="BO1567" s="2"/>
      <c r="BP1567" s="2"/>
      <c r="BQ1567" s="2"/>
      <c r="BR1567" s="2"/>
      <c r="BS1567" s="2"/>
      <c r="BT1567" s="2"/>
      <c r="BU1567" s="2"/>
      <c r="BV1567" s="2"/>
      <c r="BW1567" s="2"/>
      <c r="BX1567" s="2"/>
      <c r="BY1567" s="2"/>
      <c r="BZ1567" s="2"/>
      <c r="CA1567" s="2"/>
      <c r="CB1567" s="2"/>
      <c r="CC1567" s="2"/>
      <c r="CD1567" s="2"/>
      <c r="CE1567" s="2"/>
      <c r="CF1567" s="2"/>
      <c r="CG1567" s="2"/>
      <c r="CH1567" s="2"/>
      <c r="CI1567" s="2"/>
      <c r="CJ1567" s="2"/>
      <c r="CK1567" s="2"/>
    </row>
    <row r="1568" spans="1:89" ht="12.75" customHeight="1" x14ac:dyDescent="0.35">
      <c r="A1568" s="15">
        <f t="shared" si="102"/>
        <v>44545</v>
      </c>
      <c r="B1568" s="107">
        <v>16332552</v>
      </c>
      <c r="C1568" s="4">
        <f t="shared" si="103"/>
        <v>680523</v>
      </c>
      <c r="D1568">
        <f t="shared" si="104"/>
        <v>2021</v>
      </c>
      <c r="E1568">
        <f t="shared" si="105"/>
        <v>12</v>
      </c>
      <c r="F1568" s="33">
        <v>10190</v>
      </c>
      <c r="G1568" s="2" t="s">
        <v>29</v>
      </c>
      <c r="H1568" s="2">
        <v>24</v>
      </c>
      <c r="I1568" s="33" t="s">
        <v>74</v>
      </c>
      <c r="J1568" s="34">
        <v>44545</v>
      </c>
      <c r="K1568" s="33"/>
      <c r="L1568" s="33"/>
      <c r="M1568" s="33"/>
      <c r="N1568" s="33"/>
      <c r="O1568" s="33"/>
      <c r="P1568" s="33"/>
      <c r="Q1568" s="33"/>
      <c r="R1568" s="33"/>
      <c r="S1568" s="33"/>
      <c r="T1568" s="33"/>
      <c r="U1568" s="33"/>
      <c r="V1568" s="33"/>
      <c r="W1568" s="33"/>
      <c r="X1568" s="33"/>
      <c r="Y1568" s="33"/>
      <c r="Z1568" s="33"/>
      <c r="AA1568" s="33"/>
      <c r="AB1568" s="33"/>
      <c r="AC1568" s="33"/>
      <c r="AD1568" s="33"/>
      <c r="AE1568" s="33"/>
      <c r="AF1568" s="33"/>
      <c r="AG1568" s="33"/>
      <c r="AH1568" s="33"/>
      <c r="AI1568" s="2"/>
      <c r="AK1568" s="3"/>
      <c r="AL1568" s="2"/>
      <c r="AM1568" s="2"/>
      <c r="AN1568" s="2"/>
      <c r="AO1568" s="2"/>
      <c r="AP1568" s="2"/>
      <c r="AQ1568" s="2"/>
      <c r="AR1568" s="2"/>
      <c r="AS1568" s="2"/>
      <c r="AT1568" s="2"/>
      <c r="AU1568" s="2"/>
      <c r="AV1568" s="2"/>
      <c r="AW1568" s="2"/>
      <c r="AX1568" s="2"/>
      <c r="AY1568" s="2"/>
      <c r="AZ1568" s="2"/>
      <c r="BA1568" s="2"/>
      <c r="BB1568" s="2"/>
      <c r="BC1568" s="2"/>
      <c r="BD1568" s="2"/>
      <c r="BE1568" s="2"/>
      <c r="BF1568" s="2"/>
      <c r="BG1568" s="2"/>
      <c r="BH1568" s="2"/>
      <c r="BI1568" s="2"/>
      <c r="BJ1568" s="2"/>
      <c r="BK1568" s="48"/>
      <c r="BL1568" s="3"/>
      <c r="BM1568" s="2"/>
      <c r="BN1568" s="2"/>
      <c r="BO1568" s="2"/>
      <c r="BP1568" s="2"/>
      <c r="BQ1568" s="2"/>
      <c r="BR1568" s="2"/>
      <c r="BS1568" s="2"/>
      <c r="BT1568" s="2"/>
      <c r="BU1568" s="2"/>
      <c r="BV1568" s="2"/>
      <c r="BW1568" s="2"/>
      <c r="BX1568" s="2"/>
      <c r="BY1568" s="2"/>
      <c r="BZ1568" s="2"/>
      <c r="CA1568" s="2"/>
      <c r="CB1568" s="2"/>
      <c r="CC1568" s="2"/>
      <c r="CD1568" s="2"/>
      <c r="CE1568" s="2"/>
      <c r="CF1568" s="2"/>
      <c r="CG1568" s="2"/>
      <c r="CH1568" s="2"/>
      <c r="CI1568" s="2"/>
      <c r="CJ1568" s="2"/>
      <c r="CK1568" s="2"/>
    </row>
    <row r="1569" spans="1:89" ht="12.75" customHeight="1" x14ac:dyDescent="0.35">
      <c r="A1569" s="15">
        <f t="shared" ref="A1569:A1632" si="106">J1569</f>
        <v>44546</v>
      </c>
      <c r="B1569" s="107">
        <v>15898130</v>
      </c>
      <c r="C1569" s="4">
        <f t="shared" ref="C1569:C1632" si="107">B1569/H1569</f>
        <v>662422.08333333337</v>
      </c>
      <c r="D1569">
        <f t="shared" ref="D1569:D1632" si="108">YEAR(J1569)</f>
        <v>2021</v>
      </c>
      <c r="E1569">
        <f t="shared" ref="E1569:E1632" si="109">MONTH(J1569)</f>
        <v>12</v>
      </c>
      <c r="F1569" s="33">
        <v>10190</v>
      </c>
      <c r="G1569" s="2" t="s">
        <v>29</v>
      </c>
      <c r="H1569" s="2">
        <v>24</v>
      </c>
      <c r="I1569" s="33" t="s">
        <v>74</v>
      </c>
      <c r="J1569" s="34">
        <v>44546</v>
      </c>
      <c r="K1569" s="33"/>
      <c r="L1569" s="33"/>
      <c r="M1569" s="33"/>
      <c r="N1569" s="33"/>
      <c r="O1569" s="33"/>
      <c r="P1569" s="33"/>
      <c r="Q1569" s="33"/>
      <c r="R1569" s="33"/>
      <c r="S1569" s="33"/>
      <c r="T1569" s="33"/>
      <c r="U1569" s="33"/>
      <c r="V1569" s="33"/>
      <c r="W1569" s="33"/>
      <c r="X1569" s="33"/>
      <c r="Y1569" s="33"/>
      <c r="Z1569" s="33"/>
      <c r="AA1569" s="33"/>
      <c r="AB1569" s="33"/>
      <c r="AC1569" s="33"/>
      <c r="AD1569" s="33"/>
      <c r="AE1569" s="33"/>
      <c r="AF1569" s="33"/>
      <c r="AG1569" s="33"/>
      <c r="AH1569" s="33"/>
      <c r="AI1569" s="2"/>
      <c r="AK1569" s="3"/>
      <c r="AL1569" s="2"/>
      <c r="AM1569" s="2"/>
      <c r="AN1569" s="2"/>
      <c r="AO1569" s="2"/>
      <c r="AP1569" s="2"/>
      <c r="AQ1569" s="2"/>
      <c r="AR1569" s="2"/>
      <c r="AS1569" s="2"/>
      <c r="AT1569" s="2"/>
      <c r="AU1569" s="2"/>
      <c r="AV1569" s="2"/>
      <c r="AW1569" s="2"/>
      <c r="AX1569" s="2"/>
      <c r="AY1569" s="2"/>
      <c r="AZ1569" s="2"/>
      <c r="BA1569" s="2"/>
      <c r="BB1569" s="2"/>
      <c r="BC1569" s="2"/>
      <c r="BD1569" s="2"/>
      <c r="BE1569" s="2"/>
      <c r="BF1569" s="2"/>
      <c r="BG1569" s="2"/>
      <c r="BH1569" s="2"/>
      <c r="BI1569" s="2"/>
      <c r="BJ1569" s="2"/>
      <c r="BK1569" s="48"/>
      <c r="BL1569" s="3"/>
      <c r="BM1569" s="2"/>
      <c r="BN1569" s="2"/>
      <c r="BO1569" s="2"/>
      <c r="BP1569" s="2"/>
      <c r="BQ1569" s="2"/>
      <c r="BR1569" s="2"/>
      <c r="BS1569" s="2"/>
      <c r="BT1569" s="2"/>
      <c r="BU1569" s="2"/>
      <c r="BV1569" s="2"/>
      <c r="BW1569" s="2"/>
      <c r="BX1569" s="2"/>
      <c r="BY1569" s="2"/>
      <c r="BZ1569" s="2"/>
      <c r="CA1569" s="2"/>
      <c r="CB1569" s="2"/>
      <c r="CC1569" s="2"/>
      <c r="CD1569" s="2"/>
      <c r="CE1569" s="2"/>
      <c r="CF1569" s="2"/>
      <c r="CG1569" s="2"/>
      <c r="CH1569" s="2"/>
      <c r="CI1569" s="2"/>
      <c r="CJ1569" s="2"/>
      <c r="CK1569" s="2"/>
    </row>
    <row r="1570" spans="1:89" ht="12.75" customHeight="1" x14ac:dyDescent="0.35">
      <c r="A1570" s="15">
        <f t="shared" si="106"/>
        <v>44547</v>
      </c>
      <c r="B1570" s="107">
        <v>16288219</v>
      </c>
      <c r="C1570" s="4">
        <f t="shared" si="107"/>
        <v>678675.79166666663</v>
      </c>
      <c r="D1570">
        <f t="shared" si="108"/>
        <v>2021</v>
      </c>
      <c r="E1570">
        <f t="shared" si="109"/>
        <v>12</v>
      </c>
      <c r="F1570" s="33">
        <v>10190</v>
      </c>
      <c r="G1570" s="2" t="s">
        <v>29</v>
      </c>
      <c r="H1570" s="2">
        <v>24</v>
      </c>
      <c r="I1570" s="33" t="s">
        <v>74</v>
      </c>
      <c r="J1570" s="34">
        <v>44547</v>
      </c>
      <c r="K1570" s="33"/>
      <c r="L1570" s="33"/>
      <c r="M1570" s="33"/>
      <c r="N1570" s="33"/>
      <c r="O1570" s="33"/>
      <c r="P1570" s="33"/>
      <c r="Q1570" s="33"/>
      <c r="R1570" s="33"/>
      <c r="S1570" s="33"/>
      <c r="T1570" s="33"/>
      <c r="U1570" s="33"/>
      <c r="V1570" s="33"/>
      <c r="W1570" s="33"/>
      <c r="X1570" s="33"/>
      <c r="Y1570" s="33"/>
      <c r="Z1570" s="33"/>
      <c r="AA1570" s="33"/>
      <c r="AB1570" s="33"/>
      <c r="AC1570" s="33"/>
      <c r="AD1570" s="33"/>
      <c r="AE1570" s="33"/>
      <c r="AF1570" s="33"/>
      <c r="AG1570" s="33"/>
      <c r="AH1570" s="33"/>
      <c r="AI1570" s="2"/>
      <c r="AK1570" s="3"/>
      <c r="AL1570" s="2"/>
      <c r="AM1570" s="2"/>
      <c r="AN1570" s="2"/>
      <c r="AO1570" s="2"/>
      <c r="AP1570" s="2"/>
      <c r="AQ1570" s="2"/>
      <c r="AR1570" s="2"/>
      <c r="AS1570" s="2"/>
      <c r="AT1570" s="2"/>
      <c r="AU1570" s="2"/>
      <c r="AV1570" s="2"/>
      <c r="AW1570" s="2"/>
      <c r="AX1570" s="2"/>
      <c r="AY1570" s="2"/>
      <c r="AZ1570" s="2"/>
      <c r="BA1570" s="2"/>
      <c r="BB1570" s="2"/>
      <c r="BC1570" s="2"/>
      <c r="BD1570" s="2"/>
      <c r="BE1570" s="2"/>
      <c r="BF1570" s="2"/>
      <c r="BG1570" s="2"/>
      <c r="BH1570" s="2"/>
      <c r="BI1570" s="2"/>
      <c r="BJ1570" s="2"/>
      <c r="BK1570" s="48"/>
      <c r="BL1570" s="3"/>
      <c r="BM1570" s="2"/>
      <c r="BN1570" s="2"/>
      <c r="BO1570" s="2"/>
      <c r="BP1570" s="2"/>
      <c r="BQ1570" s="2"/>
      <c r="BR1570" s="2"/>
      <c r="BS1570" s="2"/>
      <c r="BT1570" s="2"/>
      <c r="BU1570" s="2"/>
      <c r="BV1570" s="2"/>
      <c r="BW1570" s="2"/>
      <c r="BX1570" s="2"/>
      <c r="BY1570" s="2"/>
      <c r="BZ1570" s="2"/>
      <c r="CA1570" s="2"/>
      <c r="CB1570" s="2"/>
      <c r="CC1570" s="2"/>
      <c r="CD1570" s="2"/>
      <c r="CE1570" s="2"/>
      <c r="CF1570" s="2"/>
      <c r="CG1570" s="2"/>
      <c r="CH1570" s="2"/>
      <c r="CI1570" s="2"/>
      <c r="CJ1570" s="2"/>
      <c r="CK1570" s="2"/>
    </row>
    <row r="1571" spans="1:89" ht="12.75" customHeight="1" x14ac:dyDescent="0.35">
      <c r="A1571" s="15">
        <f t="shared" si="106"/>
        <v>44548</v>
      </c>
      <c r="B1571" s="107">
        <v>16212364</v>
      </c>
      <c r="C1571" s="4">
        <f t="shared" si="107"/>
        <v>675515.16666666663</v>
      </c>
      <c r="D1571">
        <f t="shared" si="108"/>
        <v>2021</v>
      </c>
      <c r="E1571">
        <f t="shared" si="109"/>
        <v>12</v>
      </c>
      <c r="F1571" s="33">
        <v>10190</v>
      </c>
      <c r="G1571" s="2" t="s">
        <v>29</v>
      </c>
      <c r="H1571" s="2">
        <v>24</v>
      </c>
      <c r="I1571" s="33" t="s">
        <v>74</v>
      </c>
      <c r="J1571" s="34">
        <v>44548</v>
      </c>
      <c r="K1571" s="33"/>
      <c r="L1571" s="33"/>
      <c r="M1571" s="33"/>
      <c r="N1571" s="33"/>
      <c r="O1571" s="33"/>
      <c r="P1571" s="33"/>
      <c r="Q1571" s="33"/>
      <c r="R1571" s="33"/>
      <c r="S1571" s="33"/>
      <c r="T1571" s="33"/>
      <c r="U1571" s="33"/>
      <c r="V1571" s="33"/>
      <c r="W1571" s="33"/>
      <c r="X1571" s="33"/>
      <c r="Y1571" s="33"/>
      <c r="Z1571" s="33"/>
      <c r="AA1571" s="33"/>
      <c r="AB1571" s="33"/>
      <c r="AC1571" s="33"/>
      <c r="AD1571" s="33"/>
      <c r="AE1571" s="33"/>
      <c r="AF1571" s="33"/>
      <c r="AG1571" s="33"/>
      <c r="AH1571" s="33"/>
      <c r="AI1571" s="2"/>
      <c r="AK1571" s="3"/>
      <c r="AL1571" s="2"/>
      <c r="AM1571" s="2"/>
      <c r="AN1571" s="2"/>
      <c r="AO1571" s="2"/>
      <c r="AP1571" s="2"/>
      <c r="AQ1571" s="2"/>
      <c r="AR1571" s="2"/>
      <c r="AS1571" s="2"/>
      <c r="AT1571" s="2"/>
      <c r="AU1571" s="2"/>
      <c r="AV1571" s="2"/>
      <c r="AW1571" s="2"/>
      <c r="AX1571" s="2"/>
      <c r="AY1571" s="2"/>
      <c r="AZ1571" s="2"/>
      <c r="BA1571" s="2"/>
      <c r="BB1571" s="2"/>
      <c r="BC1571" s="2"/>
      <c r="BD1571" s="2"/>
      <c r="BE1571" s="2"/>
      <c r="BF1571" s="2"/>
      <c r="BG1571" s="2"/>
      <c r="BH1571" s="2"/>
      <c r="BI1571" s="2"/>
      <c r="BJ1571" s="2"/>
      <c r="BK1571" s="48"/>
      <c r="BL1571" s="3"/>
      <c r="BM1571" s="2"/>
      <c r="BN1571" s="2"/>
      <c r="BO1571" s="2"/>
      <c r="BP1571" s="2"/>
      <c r="BQ1571" s="2"/>
      <c r="BR1571" s="2"/>
      <c r="BS1571" s="2"/>
      <c r="BT1571" s="2"/>
      <c r="BU1571" s="2"/>
      <c r="BV1571" s="2"/>
      <c r="BW1571" s="2"/>
      <c r="BX1571" s="2"/>
      <c r="BY1571" s="2"/>
      <c r="BZ1571" s="2"/>
      <c r="CA1571" s="2"/>
      <c r="CB1571" s="2"/>
      <c r="CC1571" s="2"/>
      <c r="CD1571" s="2"/>
      <c r="CE1571" s="2"/>
      <c r="CF1571" s="2"/>
      <c r="CG1571" s="2"/>
      <c r="CH1571" s="2"/>
      <c r="CI1571" s="2"/>
      <c r="CJ1571" s="2"/>
      <c r="CK1571" s="2"/>
    </row>
    <row r="1572" spans="1:89" ht="12.75" customHeight="1" x14ac:dyDescent="0.35">
      <c r="A1572" s="15">
        <f t="shared" si="106"/>
        <v>44549</v>
      </c>
      <c r="B1572" s="107">
        <v>16507033</v>
      </c>
      <c r="C1572" s="4">
        <f t="shared" si="107"/>
        <v>687793.04166666663</v>
      </c>
      <c r="D1572">
        <f t="shared" si="108"/>
        <v>2021</v>
      </c>
      <c r="E1572">
        <f t="shared" si="109"/>
        <v>12</v>
      </c>
      <c r="F1572" s="33">
        <v>10190</v>
      </c>
      <c r="G1572" s="2" t="s">
        <v>29</v>
      </c>
      <c r="H1572" s="2">
        <v>24</v>
      </c>
      <c r="I1572" s="33" t="s">
        <v>74</v>
      </c>
      <c r="J1572" s="34">
        <v>44549</v>
      </c>
      <c r="K1572" s="33"/>
      <c r="L1572" s="33"/>
      <c r="M1572" s="33"/>
      <c r="N1572" s="33"/>
      <c r="O1572" s="33"/>
      <c r="P1572" s="33"/>
      <c r="Q1572" s="33"/>
      <c r="R1572" s="33"/>
      <c r="S1572" s="33"/>
      <c r="T1572" s="33"/>
      <c r="U1572" s="33"/>
      <c r="V1572" s="33"/>
      <c r="W1572" s="33"/>
      <c r="X1572" s="33"/>
      <c r="Y1572" s="33"/>
      <c r="Z1572" s="33"/>
      <c r="AA1572" s="33"/>
      <c r="AB1572" s="33"/>
      <c r="AC1572" s="33"/>
      <c r="AD1572" s="33"/>
      <c r="AE1572" s="33"/>
      <c r="AF1572" s="33"/>
      <c r="AG1572" s="33"/>
      <c r="AH1572" s="33"/>
      <c r="AI1572" s="2"/>
      <c r="AK1572" s="3"/>
      <c r="AL1572" s="2"/>
      <c r="AM1572" s="2"/>
      <c r="AN1572" s="2"/>
      <c r="AO1572" s="2"/>
      <c r="AP1572" s="2"/>
      <c r="AQ1572" s="2"/>
      <c r="AR1572" s="2"/>
      <c r="AS1572" s="2"/>
      <c r="AT1572" s="2"/>
      <c r="AU1572" s="2"/>
      <c r="AV1572" s="2"/>
      <c r="AW1572" s="2"/>
      <c r="AX1572" s="2"/>
      <c r="AY1572" s="2"/>
      <c r="AZ1572" s="2"/>
      <c r="BA1572" s="2"/>
      <c r="BB1572" s="2"/>
      <c r="BC1572" s="2"/>
      <c r="BD1572" s="2"/>
      <c r="BE1572" s="2"/>
      <c r="BF1572" s="2"/>
      <c r="BG1572" s="2"/>
      <c r="BH1572" s="2"/>
      <c r="BI1572" s="2"/>
      <c r="BJ1572" s="2"/>
      <c r="BK1572" s="48"/>
      <c r="BL1572" s="3"/>
      <c r="BM1572" s="2"/>
      <c r="BN1572" s="2"/>
      <c r="BO1572" s="2"/>
      <c r="BP1572" s="2"/>
      <c r="BQ1572" s="2"/>
      <c r="BR1572" s="2"/>
      <c r="BS1572" s="2"/>
      <c r="BT1572" s="2"/>
      <c r="BU1572" s="2"/>
      <c r="BV1572" s="2"/>
      <c r="BW1572" s="2"/>
      <c r="BX1572" s="2"/>
      <c r="BY1572" s="2"/>
      <c r="BZ1572" s="2"/>
      <c r="CA1572" s="2"/>
      <c r="CB1572" s="2"/>
      <c r="CC1572" s="2"/>
      <c r="CD1572" s="2"/>
      <c r="CE1572" s="2"/>
      <c r="CF1572" s="2"/>
      <c r="CG1572" s="2"/>
      <c r="CH1572" s="2"/>
      <c r="CI1572" s="2"/>
      <c r="CJ1572" s="2"/>
      <c r="CK1572" s="2"/>
    </row>
    <row r="1573" spans="1:89" ht="12.75" customHeight="1" x14ac:dyDescent="0.35">
      <c r="A1573" s="15">
        <f t="shared" si="106"/>
        <v>44550</v>
      </c>
      <c r="B1573" s="107">
        <v>17003601</v>
      </c>
      <c r="C1573" s="4">
        <f t="shared" si="107"/>
        <v>708483.375</v>
      </c>
      <c r="D1573">
        <f t="shared" si="108"/>
        <v>2021</v>
      </c>
      <c r="E1573">
        <f t="shared" si="109"/>
        <v>12</v>
      </c>
      <c r="F1573" s="33">
        <v>10190</v>
      </c>
      <c r="G1573" s="2" t="s">
        <v>29</v>
      </c>
      <c r="H1573" s="2">
        <v>24</v>
      </c>
      <c r="I1573" s="33" t="s">
        <v>74</v>
      </c>
      <c r="J1573" s="34">
        <v>44550</v>
      </c>
      <c r="K1573" s="33"/>
      <c r="L1573" s="33"/>
      <c r="M1573" s="33"/>
      <c r="N1573" s="33"/>
      <c r="O1573" s="33"/>
      <c r="P1573" s="33"/>
      <c r="Q1573" s="33"/>
      <c r="R1573" s="33"/>
      <c r="S1573" s="33"/>
      <c r="T1573" s="33"/>
      <c r="U1573" s="33"/>
      <c r="V1573" s="33"/>
      <c r="W1573" s="33"/>
      <c r="X1573" s="33"/>
      <c r="Y1573" s="33"/>
      <c r="Z1573" s="33"/>
      <c r="AA1573" s="33"/>
      <c r="AB1573" s="33"/>
      <c r="AC1573" s="33"/>
      <c r="AD1573" s="33"/>
      <c r="AE1573" s="33"/>
      <c r="AF1573" s="33"/>
      <c r="AG1573" s="33"/>
      <c r="AH1573" s="33"/>
      <c r="AI1573" s="2"/>
      <c r="AK1573" s="3"/>
      <c r="AL1573" s="2"/>
      <c r="AM1573" s="2"/>
      <c r="AN1573" s="2"/>
      <c r="AO1573" s="2"/>
      <c r="AP1573" s="2"/>
      <c r="AQ1573" s="2"/>
      <c r="AR1573" s="2"/>
      <c r="AS1573" s="2"/>
      <c r="AT1573" s="2"/>
      <c r="AU1573" s="2"/>
      <c r="AV1573" s="2"/>
      <c r="AW1573" s="2"/>
      <c r="AX1573" s="2"/>
      <c r="AY1573" s="2"/>
      <c r="AZ1573" s="2"/>
      <c r="BA1573" s="2"/>
      <c r="BB1573" s="2"/>
      <c r="BC1573" s="2"/>
      <c r="BD1573" s="2"/>
      <c r="BE1573" s="2"/>
      <c r="BF1573" s="2"/>
      <c r="BG1573" s="2"/>
      <c r="BH1573" s="2"/>
      <c r="BI1573" s="2"/>
      <c r="BJ1573" s="2"/>
      <c r="BK1573" s="48"/>
      <c r="BL1573" s="3"/>
      <c r="BM1573" s="2"/>
      <c r="BN1573" s="2"/>
      <c r="BO1573" s="2"/>
      <c r="BP1573" s="2"/>
      <c r="BQ1573" s="2"/>
      <c r="BR1573" s="2"/>
      <c r="BS1573" s="2"/>
      <c r="BT1573" s="2"/>
      <c r="BU1573" s="2"/>
      <c r="BV1573" s="2"/>
      <c r="BW1573" s="2"/>
      <c r="BX1573" s="2"/>
      <c r="BY1573" s="2"/>
      <c r="BZ1573" s="2"/>
      <c r="CA1573" s="2"/>
      <c r="CB1573" s="2"/>
      <c r="CC1573" s="2"/>
      <c r="CD1573" s="2"/>
      <c r="CE1573" s="2"/>
      <c r="CF1573" s="2"/>
      <c r="CG1573" s="2"/>
      <c r="CH1573" s="2"/>
      <c r="CI1573" s="2"/>
      <c r="CJ1573" s="2"/>
      <c r="CK1573" s="2"/>
    </row>
    <row r="1574" spans="1:89" ht="12.75" customHeight="1" x14ac:dyDescent="0.35">
      <c r="A1574" s="15">
        <f t="shared" si="106"/>
        <v>44551</v>
      </c>
      <c r="B1574" s="107">
        <v>17168563</v>
      </c>
      <c r="C1574" s="4">
        <f t="shared" si="107"/>
        <v>715356.79166666663</v>
      </c>
      <c r="D1574">
        <f t="shared" si="108"/>
        <v>2021</v>
      </c>
      <c r="E1574">
        <f t="shared" si="109"/>
        <v>12</v>
      </c>
      <c r="F1574" s="33">
        <v>10190</v>
      </c>
      <c r="G1574" s="2" t="s">
        <v>29</v>
      </c>
      <c r="H1574" s="2">
        <v>24</v>
      </c>
      <c r="I1574" s="33" t="s">
        <v>74</v>
      </c>
      <c r="J1574" s="34">
        <v>44551</v>
      </c>
      <c r="K1574" s="33"/>
      <c r="L1574" s="33"/>
      <c r="M1574" s="33"/>
      <c r="N1574" s="33"/>
      <c r="O1574" s="33"/>
      <c r="P1574" s="33"/>
      <c r="Q1574" s="33"/>
      <c r="R1574" s="33"/>
      <c r="S1574" s="33"/>
      <c r="T1574" s="33"/>
      <c r="U1574" s="33"/>
      <c r="V1574" s="33"/>
      <c r="W1574" s="33"/>
      <c r="X1574" s="33"/>
      <c r="Y1574" s="33"/>
      <c r="Z1574" s="33"/>
      <c r="AA1574" s="33"/>
      <c r="AB1574" s="33"/>
      <c r="AC1574" s="33"/>
      <c r="AD1574" s="33"/>
      <c r="AE1574" s="33"/>
      <c r="AF1574" s="33"/>
      <c r="AG1574" s="33"/>
      <c r="AH1574" s="33"/>
      <c r="AI1574" s="2"/>
      <c r="AK1574" s="3"/>
      <c r="AL1574" s="2"/>
      <c r="AM1574" s="2"/>
      <c r="AN1574" s="2"/>
      <c r="AO1574" s="2"/>
      <c r="AP1574" s="2"/>
      <c r="AQ1574" s="2"/>
      <c r="AR1574" s="2"/>
      <c r="AS1574" s="2"/>
      <c r="AT1574" s="2"/>
      <c r="AU1574" s="2"/>
      <c r="AV1574" s="2"/>
      <c r="AW1574" s="2"/>
      <c r="AX1574" s="2"/>
      <c r="AY1574" s="2"/>
      <c r="AZ1574" s="2"/>
      <c r="BA1574" s="2"/>
      <c r="BB1574" s="2"/>
      <c r="BC1574" s="2"/>
      <c r="BD1574" s="2"/>
      <c r="BE1574" s="2"/>
      <c r="BF1574" s="2"/>
      <c r="BG1574" s="2"/>
      <c r="BH1574" s="2"/>
      <c r="BI1574" s="2"/>
      <c r="BJ1574" s="2"/>
      <c r="BK1574" s="48"/>
      <c r="BL1574" s="3"/>
      <c r="BM1574" s="2"/>
      <c r="BN1574" s="2"/>
      <c r="BO1574" s="2"/>
      <c r="BP1574" s="2"/>
      <c r="BQ1574" s="2"/>
      <c r="BR1574" s="2"/>
      <c r="BS1574" s="2"/>
      <c r="BT1574" s="2"/>
      <c r="BU1574" s="2"/>
      <c r="BV1574" s="2"/>
      <c r="BW1574" s="2"/>
      <c r="BX1574" s="2"/>
      <c r="BY1574" s="2"/>
      <c r="BZ1574" s="2"/>
      <c r="CA1574" s="2"/>
      <c r="CB1574" s="2"/>
      <c r="CC1574" s="2"/>
      <c r="CD1574" s="2"/>
      <c r="CE1574" s="2"/>
      <c r="CF1574" s="2"/>
      <c r="CG1574" s="2"/>
      <c r="CH1574" s="2"/>
      <c r="CI1574" s="2"/>
      <c r="CJ1574" s="2"/>
      <c r="CK1574" s="2"/>
    </row>
    <row r="1575" spans="1:89" ht="12.75" customHeight="1" x14ac:dyDescent="0.35">
      <c r="A1575" s="15">
        <f t="shared" si="106"/>
        <v>44552</v>
      </c>
      <c r="B1575" s="107">
        <v>16362142</v>
      </c>
      <c r="C1575" s="4">
        <f t="shared" si="107"/>
        <v>681755.91666666663</v>
      </c>
      <c r="D1575">
        <f t="shared" si="108"/>
        <v>2021</v>
      </c>
      <c r="E1575">
        <f t="shared" si="109"/>
        <v>12</v>
      </c>
      <c r="F1575" s="33">
        <v>10190</v>
      </c>
      <c r="G1575" s="2" t="s">
        <v>29</v>
      </c>
      <c r="H1575" s="2">
        <v>24</v>
      </c>
      <c r="I1575" s="33" t="s">
        <v>74</v>
      </c>
      <c r="J1575" s="34">
        <v>44552</v>
      </c>
      <c r="K1575" s="33"/>
      <c r="L1575" s="33"/>
      <c r="M1575" s="33"/>
      <c r="N1575" s="33"/>
      <c r="O1575" s="33"/>
      <c r="P1575" s="33"/>
      <c r="Q1575" s="33"/>
      <c r="R1575" s="33"/>
      <c r="S1575" s="33"/>
      <c r="T1575" s="33"/>
      <c r="U1575" s="33"/>
      <c r="V1575" s="33"/>
      <c r="W1575" s="33"/>
      <c r="X1575" s="33"/>
      <c r="Y1575" s="33"/>
      <c r="Z1575" s="33"/>
      <c r="AA1575" s="33"/>
      <c r="AB1575" s="33"/>
      <c r="AC1575" s="33"/>
      <c r="AD1575" s="33"/>
      <c r="AE1575" s="33"/>
      <c r="AF1575" s="33"/>
      <c r="AG1575" s="33"/>
      <c r="AH1575" s="33"/>
      <c r="AI1575" s="2"/>
      <c r="AK1575" s="3"/>
      <c r="AL1575" s="2"/>
      <c r="AM1575" s="2"/>
      <c r="AN1575" s="2"/>
      <c r="AO1575" s="2"/>
      <c r="AP1575" s="2"/>
      <c r="AQ1575" s="2"/>
      <c r="AR1575" s="2"/>
      <c r="AS1575" s="2"/>
      <c r="AT1575" s="2"/>
      <c r="AU1575" s="2"/>
      <c r="AV1575" s="2"/>
      <c r="AW1575" s="2"/>
      <c r="AX1575" s="2"/>
      <c r="AY1575" s="2"/>
      <c r="AZ1575" s="2"/>
      <c r="BA1575" s="2"/>
      <c r="BB1575" s="2"/>
      <c r="BC1575" s="2"/>
      <c r="BD1575" s="2"/>
      <c r="BE1575" s="2"/>
      <c r="BF1575" s="2"/>
      <c r="BG1575" s="2"/>
      <c r="BH1575" s="2"/>
      <c r="BI1575" s="2"/>
      <c r="BJ1575" s="2"/>
      <c r="BK1575" s="48"/>
      <c r="BL1575" s="3"/>
      <c r="BM1575" s="2"/>
      <c r="BN1575" s="2"/>
      <c r="BO1575" s="2"/>
      <c r="BP1575" s="2"/>
      <c r="BQ1575" s="2"/>
      <c r="BR1575" s="2"/>
      <c r="BS1575" s="2"/>
      <c r="BT1575" s="2"/>
      <c r="BU1575" s="2"/>
      <c r="BV1575" s="2"/>
      <c r="BW1575" s="2"/>
      <c r="BX1575" s="2"/>
      <c r="BY1575" s="2"/>
      <c r="BZ1575" s="2"/>
      <c r="CA1575" s="2"/>
      <c r="CB1575" s="2"/>
      <c r="CC1575" s="2"/>
      <c r="CD1575" s="2"/>
      <c r="CE1575" s="2"/>
      <c r="CF1575" s="2"/>
      <c r="CG1575" s="2"/>
      <c r="CH1575" s="2"/>
      <c r="CI1575" s="2"/>
      <c r="CJ1575" s="2"/>
      <c r="CK1575" s="2"/>
    </row>
    <row r="1576" spans="1:89" ht="12.75" customHeight="1" x14ac:dyDescent="0.35">
      <c r="A1576" s="15">
        <f t="shared" si="106"/>
        <v>44553</v>
      </c>
      <c r="B1576" s="107">
        <v>15287330</v>
      </c>
      <c r="C1576" s="4">
        <f t="shared" si="107"/>
        <v>636972.08333333337</v>
      </c>
      <c r="D1576">
        <f t="shared" si="108"/>
        <v>2021</v>
      </c>
      <c r="E1576">
        <f t="shared" si="109"/>
        <v>12</v>
      </c>
      <c r="F1576" s="33">
        <v>10190</v>
      </c>
      <c r="G1576" s="2" t="s">
        <v>29</v>
      </c>
      <c r="H1576" s="2">
        <v>24</v>
      </c>
      <c r="I1576" s="33" t="s">
        <v>74</v>
      </c>
      <c r="J1576" s="34">
        <v>44553</v>
      </c>
      <c r="K1576" s="33"/>
      <c r="L1576" s="33"/>
      <c r="M1576" s="33"/>
      <c r="N1576" s="33"/>
      <c r="O1576" s="33"/>
      <c r="P1576" s="33"/>
      <c r="Q1576" s="33"/>
      <c r="R1576" s="33"/>
      <c r="S1576" s="33"/>
      <c r="T1576" s="33"/>
      <c r="U1576" s="33"/>
      <c r="V1576" s="33"/>
      <c r="W1576" s="33"/>
      <c r="X1576" s="33"/>
      <c r="Y1576" s="33"/>
      <c r="Z1576" s="33"/>
      <c r="AA1576" s="33"/>
      <c r="AB1576" s="33"/>
      <c r="AC1576" s="33"/>
      <c r="AD1576" s="33"/>
      <c r="AE1576" s="33"/>
      <c r="AF1576" s="33"/>
      <c r="AG1576" s="33"/>
      <c r="AH1576" s="33"/>
      <c r="AI1576" s="2"/>
      <c r="AK1576" s="3"/>
      <c r="AL1576" s="2"/>
      <c r="AM1576" s="2"/>
      <c r="AN1576" s="2"/>
      <c r="AO1576" s="2"/>
      <c r="AP1576" s="2"/>
      <c r="AQ1576" s="2"/>
      <c r="AR1576" s="2"/>
      <c r="AS1576" s="2"/>
      <c r="AT1576" s="2"/>
      <c r="AU1576" s="2"/>
      <c r="AV1576" s="2"/>
      <c r="AW1576" s="2"/>
      <c r="AX1576" s="2"/>
      <c r="AY1576" s="2"/>
      <c r="AZ1576" s="2"/>
      <c r="BA1576" s="2"/>
      <c r="BB1576" s="2"/>
      <c r="BC1576" s="2"/>
      <c r="BD1576" s="2"/>
      <c r="BE1576" s="2"/>
      <c r="BF1576" s="2"/>
      <c r="BG1576" s="2"/>
      <c r="BH1576" s="2"/>
      <c r="BI1576" s="2"/>
      <c r="BJ1576" s="2"/>
      <c r="BK1576" s="48"/>
      <c r="BL1576" s="3"/>
      <c r="BM1576" s="2"/>
      <c r="BN1576" s="2"/>
      <c r="BO1576" s="2"/>
      <c r="BP1576" s="2"/>
      <c r="BQ1576" s="2"/>
      <c r="BR1576" s="2"/>
      <c r="BS1576" s="2"/>
      <c r="BT1576" s="2"/>
      <c r="BU1576" s="2"/>
      <c r="BV1576" s="2"/>
      <c r="BW1576" s="2"/>
      <c r="BX1576" s="2"/>
      <c r="BY1576" s="2"/>
      <c r="BZ1576" s="2"/>
      <c r="CA1576" s="2"/>
      <c r="CB1576" s="2"/>
      <c r="CC1576" s="2"/>
      <c r="CD1576" s="2"/>
      <c r="CE1576" s="2"/>
      <c r="CF1576" s="2"/>
      <c r="CG1576" s="2"/>
      <c r="CH1576" s="2"/>
      <c r="CI1576" s="2"/>
      <c r="CJ1576" s="2"/>
      <c r="CK1576" s="2"/>
    </row>
    <row r="1577" spans="1:89" ht="12.75" customHeight="1" x14ac:dyDescent="0.35">
      <c r="A1577" s="15">
        <f t="shared" si="106"/>
        <v>44554</v>
      </c>
      <c r="B1577" s="107">
        <v>14809864</v>
      </c>
      <c r="C1577" s="4">
        <f t="shared" si="107"/>
        <v>617077.66666666663</v>
      </c>
      <c r="D1577">
        <f t="shared" si="108"/>
        <v>2021</v>
      </c>
      <c r="E1577">
        <f t="shared" si="109"/>
        <v>12</v>
      </c>
      <c r="F1577" s="33">
        <v>10190</v>
      </c>
      <c r="G1577" s="2" t="s">
        <v>29</v>
      </c>
      <c r="H1577" s="2">
        <v>24</v>
      </c>
      <c r="I1577" s="33" t="s">
        <v>74</v>
      </c>
      <c r="J1577" s="34">
        <v>44554</v>
      </c>
      <c r="K1577" s="33"/>
      <c r="L1577" s="33"/>
      <c r="M1577" s="33"/>
      <c r="N1577" s="33"/>
      <c r="O1577" s="33"/>
      <c r="P1577" s="33"/>
      <c r="Q1577" s="33"/>
      <c r="R1577" s="33"/>
      <c r="S1577" s="33"/>
      <c r="T1577" s="33"/>
      <c r="U1577" s="33"/>
      <c r="V1577" s="33"/>
      <c r="W1577" s="33"/>
      <c r="X1577" s="33"/>
      <c r="Y1577" s="33"/>
      <c r="Z1577" s="33"/>
      <c r="AA1577" s="33"/>
      <c r="AB1577" s="33"/>
      <c r="AC1577" s="33"/>
      <c r="AD1577" s="33"/>
      <c r="AE1577" s="33"/>
      <c r="AF1577" s="33"/>
      <c r="AG1577" s="33"/>
      <c r="AH1577" s="33"/>
      <c r="AI1577" s="2"/>
      <c r="AK1577" s="3"/>
      <c r="AL1577" s="2"/>
      <c r="AM1577" s="2"/>
      <c r="AN1577" s="2"/>
      <c r="AO1577" s="2"/>
      <c r="AP1577" s="2"/>
      <c r="AQ1577" s="2"/>
      <c r="AR1577" s="2"/>
      <c r="AS1577" s="2"/>
      <c r="AT1577" s="2"/>
      <c r="AU1577" s="2"/>
      <c r="AV1577" s="2"/>
      <c r="AW1577" s="2"/>
      <c r="AX1577" s="2"/>
      <c r="AY1577" s="2"/>
      <c r="AZ1577" s="2"/>
      <c r="BA1577" s="2"/>
      <c r="BB1577" s="2"/>
      <c r="BC1577" s="2"/>
      <c r="BD1577" s="2"/>
      <c r="BE1577" s="2"/>
      <c r="BF1577" s="2"/>
      <c r="BG1577" s="2"/>
      <c r="BH1577" s="2"/>
      <c r="BI1577" s="2"/>
      <c r="BJ1577" s="2"/>
      <c r="BK1577" s="48"/>
      <c r="BL1577" s="3"/>
      <c r="BM1577" s="2"/>
      <c r="BN1577" s="2"/>
      <c r="BO1577" s="2"/>
      <c r="BP1577" s="2"/>
      <c r="BQ1577" s="2"/>
      <c r="BR1577" s="2"/>
      <c r="BS1577" s="2"/>
      <c r="BT1577" s="2"/>
      <c r="BU1577" s="2"/>
      <c r="BV1577" s="2"/>
      <c r="BW1577" s="2"/>
      <c r="BX1577" s="2"/>
      <c r="BY1577" s="2"/>
      <c r="BZ1577" s="2"/>
      <c r="CA1577" s="2"/>
      <c r="CB1577" s="2"/>
      <c r="CC1577" s="2"/>
      <c r="CD1577" s="2"/>
      <c r="CE1577" s="2"/>
      <c r="CF1577" s="2"/>
      <c r="CG1577" s="2"/>
      <c r="CH1577" s="2"/>
      <c r="CI1577" s="2"/>
      <c r="CJ1577" s="2"/>
      <c r="CK1577" s="2"/>
    </row>
    <row r="1578" spans="1:89" ht="12.75" customHeight="1" x14ac:dyDescent="0.35">
      <c r="A1578" s="15">
        <f t="shared" si="106"/>
        <v>44555</v>
      </c>
      <c r="B1578" s="107">
        <v>14788369</v>
      </c>
      <c r="C1578" s="4">
        <f t="shared" si="107"/>
        <v>616182.04166666663</v>
      </c>
      <c r="D1578">
        <f t="shared" si="108"/>
        <v>2021</v>
      </c>
      <c r="E1578">
        <f t="shared" si="109"/>
        <v>12</v>
      </c>
      <c r="F1578" s="33">
        <v>10190</v>
      </c>
      <c r="G1578" s="2" t="s">
        <v>29</v>
      </c>
      <c r="H1578" s="2">
        <v>24</v>
      </c>
      <c r="I1578" s="33" t="s">
        <v>74</v>
      </c>
      <c r="J1578" s="34">
        <v>44555</v>
      </c>
      <c r="K1578" s="33"/>
      <c r="L1578" s="33"/>
      <c r="M1578" s="33"/>
      <c r="N1578" s="33"/>
      <c r="O1578" s="33"/>
      <c r="P1578" s="33"/>
      <c r="Q1578" s="33"/>
      <c r="R1578" s="33"/>
      <c r="S1578" s="33"/>
      <c r="T1578" s="33"/>
      <c r="U1578" s="33"/>
      <c r="V1578" s="33"/>
      <c r="W1578" s="33"/>
      <c r="X1578" s="33"/>
      <c r="Y1578" s="33"/>
      <c r="Z1578" s="33"/>
      <c r="AA1578" s="33"/>
      <c r="AB1578" s="33"/>
      <c r="AC1578" s="33"/>
      <c r="AD1578" s="33"/>
      <c r="AE1578" s="33"/>
      <c r="AF1578" s="33"/>
      <c r="AG1578" s="33"/>
      <c r="AH1578" s="33"/>
      <c r="AI1578" s="2"/>
      <c r="AK1578" s="3"/>
      <c r="AL1578" s="2"/>
      <c r="AM1578" s="2"/>
      <c r="AN1578" s="2"/>
      <c r="AO1578" s="2"/>
      <c r="AP1578" s="2"/>
      <c r="AQ1578" s="2"/>
      <c r="AR1578" s="2"/>
      <c r="AS1578" s="2"/>
      <c r="AT1578" s="2"/>
      <c r="AU1578" s="2"/>
      <c r="AV1578" s="2"/>
      <c r="AW1578" s="2"/>
      <c r="AX1578" s="2"/>
      <c r="AY1578" s="2"/>
      <c r="AZ1578" s="2"/>
      <c r="BA1578" s="2"/>
      <c r="BB1578" s="2"/>
      <c r="BC1578" s="2"/>
      <c r="BD1578" s="2"/>
      <c r="BE1578" s="2"/>
      <c r="BF1578" s="2"/>
      <c r="BG1578" s="2"/>
      <c r="BH1578" s="2"/>
      <c r="BI1578" s="2"/>
      <c r="BJ1578" s="2"/>
      <c r="BK1578" s="48"/>
      <c r="BL1578" s="3"/>
      <c r="BM1578" s="2"/>
      <c r="BN1578" s="2"/>
      <c r="BO1578" s="2"/>
      <c r="BP1578" s="2"/>
      <c r="BQ1578" s="2"/>
      <c r="BR1578" s="2"/>
      <c r="BS1578" s="2"/>
      <c r="BT1578" s="2"/>
      <c r="BU1578" s="2"/>
      <c r="BV1578" s="2"/>
      <c r="BW1578" s="2"/>
      <c r="BX1578" s="2"/>
      <c r="BY1578" s="2"/>
      <c r="BZ1578" s="2"/>
      <c r="CA1578" s="2"/>
      <c r="CB1578" s="2"/>
      <c r="CC1578" s="2"/>
      <c r="CD1578" s="2"/>
      <c r="CE1578" s="2"/>
      <c r="CF1578" s="2"/>
      <c r="CG1578" s="2"/>
      <c r="CH1578" s="2"/>
      <c r="CI1578" s="2"/>
      <c r="CJ1578" s="2"/>
      <c r="CK1578" s="2"/>
    </row>
    <row r="1579" spans="1:89" ht="12.75" customHeight="1" x14ac:dyDescent="0.35">
      <c r="A1579" s="15">
        <f t="shared" si="106"/>
        <v>44556</v>
      </c>
      <c r="B1579" s="107">
        <v>16857375</v>
      </c>
      <c r="C1579" s="4">
        <f t="shared" si="107"/>
        <v>702390.625</v>
      </c>
      <c r="D1579">
        <f t="shared" si="108"/>
        <v>2021</v>
      </c>
      <c r="E1579">
        <f t="shared" si="109"/>
        <v>12</v>
      </c>
      <c r="F1579" s="33">
        <v>10190</v>
      </c>
      <c r="G1579" s="2" t="s">
        <v>29</v>
      </c>
      <c r="H1579" s="2">
        <v>24</v>
      </c>
      <c r="I1579" s="33" t="s">
        <v>74</v>
      </c>
      <c r="J1579" s="34">
        <v>44556</v>
      </c>
      <c r="K1579" s="33"/>
      <c r="L1579" s="33"/>
      <c r="M1579" s="33"/>
      <c r="N1579" s="33"/>
      <c r="O1579" s="33"/>
      <c r="P1579" s="33"/>
      <c r="Q1579" s="33"/>
      <c r="R1579" s="33"/>
      <c r="S1579" s="33"/>
      <c r="T1579" s="33"/>
      <c r="U1579" s="33"/>
      <c r="V1579" s="33"/>
      <c r="W1579" s="33"/>
      <c r="X1579" s="33"/>
      <c r="Y1579" s="33"/>
      <c r="Z1579" s="33"/>
      <c r="AA1579" s="33"/>
      <c r="AB1579" s="33"/>
      <c r="AC1579" s="33"/>
      <c r="AD1579" s="33"/>
      <c r="AE1579" s="33"/>
      <c r="AF1579" s="33"/>
      <c r="AG1579" s="33"/>
      <c r="AH1579" s="33"/>
      <c r="AI1579" s="2"/>
      <c r="AK1579" s="3"/>
      <c r="AL1579" s="2"/>
      <c r="AM1579" s="2"/>
      <c r="AN1579" s="2"/>
      <c r="AO1579" s="2"/>
      <c r="AP1579" s="2"/>
      <c r="AQ1579" s="2"/>
      <c r="AR1579" s="2"/>
      <c r="AS1579" s="2"/>
      <c r="AT1579" s="2"/>
      <c r="AU1579" s="2"/>
      <c r="AV1579" s="2"/>
      <c r="AW1579" s="2"/>
      <c r="AX1579" s="2"/>
      <c r="AY1579" s="2"/>
      <c r="AZ1579" s="2"/>
      <c r="BA1579" s="2"/>
      <c r="BB1579" s="2"/>
      <c r="BC1579" s="2"/>
      <c r="BD1579" s="2"/>
      <c r="BE1579" s="2"/>
      <c r="BF1579" s="2"/>
      <c r="BG1579" s="2"/>
      <c r="BH1579" s="2"/>
      <c r="BI1579" s="2"/>
      <c r="BJ1579" s="2"/>
      <c r="BK1579" s="48"/>
      <c r="BL1579" s="3"/>
      <c r="BM1579" s="2"/>
      <c r="BN1579" s="2"/>
      <c r="BO1579" s="2"/>
      <c r="BP1579" s="2"/>
      <c r="BQ1579" s="2"/>
      <c r="BR1579" s="2"/>
      <c r="BS1579" s="2"/>
      <c r="BT1579" s="2"/>
      <c r="BU1579" s="2"/>
      <c r="BV1579" s="2"/>
      <c r="BW1579" s="2"/>
      <c r="BX1579" s="2"/>
      <c r="BY1579" s="2"/>
      <c r="BZ1579" s="2"/>
      <c r="CA1579" s="2"/>
      <c r="CB1579" s="2"/>
      <c r="CC1579" s="2"/>
      <c r="CD1579" s="2"/>
      <c r="CE1579" s="2"/>
      <c r="CF1579" s="2"/>
      <c r="CG1579" s="2"/>
      <c r="CH1579" s="2"/>
      <c r="CI1579" s="2"/>
      <c r="CJ1579" s="2"/>
      <c r="CK1579" s="2"/>
    </row>
    <row r="1580" spans="1:89" ht="12.75" customHeight="1" x14ac:dyDescent="0.35">
      <c r="A1580" s="15">
        <f t="shared" si="106"/>
        <v>44557</v>
      </c>
      <c r="B1580" s="107">
        <v>18715125</v>
      </c>
      <c r="C1580" s="4">
        <f t="shared" si="107"/>
        <v>779796.875</v>
      </c>
      <c r="D1580">
        <f t="shared" si="108"/>
        <v>2021</v>
      </c>
      <c r="E1580">
        <f t="shared" si="109"/>
        <v>12</v>
      </c>
      <c r="F1580" s="33">
        <v>10190</v>
      </c>
      <c r="G1580" s="2" t="s">
        <v>29</v>
      </c>
      <c r="H1580" s="2">
        <v>24</v>
      </c>
      <c r="I1580" s="33" t="s">
        <v>74</v>
      </c>
      <c r="J1580" s="34">
        <v>44557</v>
      </c>
      <c r="K1580" s="33"/>
      <c r="L1580" s="33"/>
      <c r="M1580" s="33"/>
      <c r="N1580" s="33"/>
      <c r="O1580" s="33"/>
      <c r="P1580" s="33"/>
      <c r="Q1580" s="33"/>
      <c r="R1580" s="33"/>
      <c r="S1580" s="33"/>
      <c r="T1580" s="33"/>
      <c r="U1580" s="33"/>
      <c r="V1580" s="33"/>
      <c r="W1580" s="33"/>
      <c r="X1580" s="33"/>
      <c r="Y1580" s="33"/>
      <c r="Z1580" s="33"/>
      <c r="AA1580" s="33"/>
      <c r="AB1580" s="33"/>
      <c r="AC1580" s="33"/>
      <c r="AD1580" s="33"/>
      <c r="AE1580" s="33"/>
      <c r="AF1580" s="33"/>
      <c r="AG1580" s="33"/>
      <c r="AH1580" s="33"/>
      <c r="AI1580" s="2"/>
      <c r="AK1580" s="3"/>
      <c r="AL1580" s="2"/>
      <c r="AM1580" s="2"/>
      <c r="AN1580" s="2"/>
      <c r="AO1580" s="2"/>
      <c r="AP1580" s="2"/>
      <c r="AQ1580" s="2"/>
      <c r="AR1580" s="2"/>
      <c r="AS1580" s="2"/>
      <c r="AT1580" s="2"/>
      <c r="AU1580" s="2"/>
      <c r="AV1580" s="2"/>
      <c r="AW1580" s="2"/>
      <c r="AX1580" s="2"/>
      <c r="AY1580" s="2"/>
      <c r="AZ1580" s="2"/>
      <c r="BA1580" s="2"/>
      <c r="BB1580" s="2"/>
      <c r="BC1580" s="2"/>
      <c r="BD1580" s="2"/>
      <c r="BE1580" s="2"/>
      <c r="BF1580" s="2"/>
      <c r="BG1580" s="2"/>
      <c r="BH1580" s="2"/>
      <c r="BI1580" s="2"/>
      <c r="BJ1580" s="2"/>
      <c r="BK1580" s="48"/>
      <c r="BL1580" s="3"/>
      <c r="BM1580" s="2"/>
      <c r="BN1580" s="2"/>
      <c r="BO1580" s="2"/>
      <c r="BP1580" s="2"/>
      <c r="BQ1580" s="2"/>
      <c r="BR1580" s="2"/>
      <c r="BS1580" s="2"/>
      <c r="BT1580" s="2"/>
      <c r="BU1580" s="2"/>
      <c r="BV1580" s="2"/>
      <c r="BW1580" s="2"/>
      <c r="BX1580" s="2"/>
      <c r="BY1580" s="2"/>
      <c r="BZ1580" s="2"/>
      <c r="CA1580" s="2"/>
      <c r="CB1580" s="2"/>
      <c r="CC1580" s="2"/>
      <c r="CD1580" s="2"/>
      <c r="CE1580" s="2"/>
      <c r="CF1580" s="2"/>
      <c r="CG1580" s="2"/>
      <c r="CH1580" s="2"/>
      <c r="CI1580" s="2"/>
      <c r="CJ1580" s="2"/>
      <c r="CK1580" s="2"/>
    </row>
    <row r="1581" spans="1:89" ht="12.75" customHeight="1" x14ac:dyDescent="0.35">
      <c r="A1581" s="15">
        <f t="shared" si="106"/>
        <v>44558</v>
      </c>
      <c r="B1581" s="107">
        <v>19010927</v>
      </c>
      <c r="C1581" s="4">
        <f t="shared" si="107"/>
        <v>792121.95833333337</v>
      </c>
      <c r="D1581">
        <f t="shared" si="108"/>
        <v>2021</v>
      </c>
      <c r="E1581">
        <f t="shared" si="109"/>
        <v>12</v>
      </c>
      <c r="F1581" s="33">
        <v>10190</v>
      </c>
      <c r="G1581" s="2" t="s">
        <v>29</v>
      </c>
      <c r="H1581" s="2">
        <v>24</v>
      </c>
      <c r="I1581" s="33" t="s">
        <v>74</v>
      </c>
      <c r="J1581" s="34">
        <v>44558</v>
      </c>
      <c r="K1581" s="33"/>
      <c r="L1581" s="33"/>
      <c r="M1581" s="33"/>
      <c r="N1581" s="33"/>
      <c r="O1581" s="33"/>
      <c r="P1581" s="33"/>
      <c r="Q1581" s="33"/>
      <c r="R1581" s="33"/>
      <c r="S1581" s="33"/>
      <c r="T1581" s="33"/>
      <c r="U1581" s="33"/>
      <c r="V1581" s="33"/>
      <c r="W1581" s="33"/>
      <c r="X1581" s="33"/>
      <c r="Y1581" s="33"/>
      <c r="Z1581" s="33"/>
      <c r="AA1581" s="33"/>
      <c r="AB1581" s="33"/>
      <c r="AC1581" s="33"/>
      <c r="AD1581" s="33"/>
      <c r="AE1581" s="33"/>
      <c r="AF1581" s="33"/>
      <c r="AG1581" s="33"/>
      <c r="AH1581" s="33"/>
      <c r="AI1581" s="2"/>
      <c r="AK1581" s="3"/>
      <c r="AL1581" s="2"/>
      <c r="AM1581" s="2"/>
      <c r="AN1581" s="2"/>
      <c r="AO1581" s="2"/>
      <c r="AP1581" s="2"/>
      <c r="AQ1581" s="2"/>
      <c r="AR1581" s="2"/>
      <c r="AS1581" s="2"/>
      <c r="AT1581" s="2"/>
      <c r="AU1581" s="2"/>
      <c r="AV1581" s="2"/>
      <c r="AW1581" s="2"/>
      <c r="AX1581" s="2"/>
      <c r="AY1581" s="2"/>
      <c r="AZ1581" s="2"/>
      <c r="BA1581" s="2"/>
      <c r="BB1581" s="2"/>
      <c r="BC1581" s="2"/>
      <c r="BD1581" s="2"/>
      <c r="BE1581" s="2"/>
      <c r="BF1581" s="2"/>
      <c r="BG1581" s="2"/>
      <c r="BH1581" s="2"/>
      <c r="BI1581" s="2"/>
      <c r="BJ1581" s="2"/>
      <c r="BK1581" s="48"/>
      <c r="BL1581" s="3"/>
      <c r="BM1581" s="2"/>
      <c r="BN1581" s="2"/>
      <c r="BO1581" s="2"/>
      <c r="BP1581" s="2"/>
      <c r="BQ1581" s="2"/>
      <c r="BR1581" s="2"/>
      <c r="BS1581" s="2"/>
      <c r="BT1581" s="2"/>
      <c r="BU1581" s="2"/>
      <c r="BV1581" s="2"/>
      <c r="BW1581" s="2"/>
      <c r="BX1581" s="2"/>
      <c r="BY1581" s="2"/>
      <c r="BZ1581" s="2"/>
      <c r="CA1581" s="2"/>
      <c r="CB1581" s="2"/>
      <c r="CC1581" s="2"/>
      <c r="CD1581" s="2"/>
      <c r="CE1581" s="2"/>
      <c r="CF1581" s="2"/>
      <c r="CG1581" s="2"/>
      <c r="CH1581" s="2"/>
      <c r="CI1581" s="2"/>
      <c r="CJ1581" s="2"/>
      <c r="CK1581" s="2"/>
    </row>
    <row r="1582" spans="1:89" ht="12.75" customHeight="1" x14ac:dyDescent="0.35">
      <c r="A1582" s="15">
        <f t="shared" si="106"/>
        <v>44559</v>
      </c>
      <c r="B1582" s="107">
        <v>18793510</v>
      </c>
      <c r="C1582" s="4">
        <f t="shared" si="107"/>
        <v>783062.91666666663</v>
      </c>
      <c r="D1582">
        <f t="shared" si="108"/>
        <v>2021</v>
      </c>
      <c r="E1582">
        <f t="shared" si="109"/>
        <v>12</v>
      </c>
      <c r="F1582" s="33">
        <v>10190</v>
      </c>
      <c r="G1582" s="2" t="s">
        <v>29</v>
      </c>
      <c r="H1582" s="2">
        <v>24</v>
      </c>
      <c r="I1582" s="33" t="s">
        <v>74</v>
      </c>
      <c r="J1582" s="34">
        <v>44559</v>
      </c>
      <c r="K1582" s="33"/>
      <c r="L1582" s="33"/>
      <c r="M1582" s="33"/>
      <c r="N1582" s="33"/>
      <c r="O1582" s="33"/>
      <c r="P1582" s="33"/>
      <c r="Q1582" s="33"/>
      <c r="R1582" s="33"/>
      <c r="S1582" s="33"/>
      <c r="T1582" s="33"/>
      <c r="U1582" s="33"/>
      <c r="V1582" s="33"/>
      <c r="W1582" s="33"/>
      <c r="X1582" s="33"/>
      <c r="Y1582" s="33"/>
      <c r="Z1582" s="33"/>
      <c r="AA1582" s="33"/>
      <c r="AB1582" s="33"/>
      <c r="AC1582" s="33"/>
      <c r="AD1582" s="33"/>
      <c r="AE1582" s="33"/>
      <c r="AF1582" s="33"/>
      <c r="AG1582" s="33"/>
      <c r="AH1582" s="33"/>
      <c r="AI1582" s="2"/>
      <c r="AK1582" s="3"/>
      <c r="AL1582" s="2"/>
      <c r="AM1582" s="2"/>
      <c r="AN1582" s="2"/>
      <c r="AO1582" s="2"/>
      <c r="AP1582" s="2"/>
      <c r="AQ1582" s="2"/>
      <c r="AR1582" s="2"/>
      <c r="AS1582" s="2"/>
      <c r="AT1582" s="2"/>
      <c r="AU1582" s="2"/>
      <c r="AV1582" s="2"/>
      <c r="AW1582" s="2"/>
      <c r="AX1582" s="2"/>
      <c r="AY1582" s="2"/>
      <c r="AZ1582" s="2"/>
      <c r="BA1582" s="2"/>
      <c r="BB1582" s="2"/>
      <c r="BC1582" s="2"/>
      <c r="BD1582" s="2"/>
      <c r="BE1582" s="2"/>
      <c r="BF1582" s="2"/>
      <c r="BG1582" s="2"/>
      <c r="BH1582" s="2"/>
      <c r="BI1582" s="2"/>
      <c r="BJ1582" s="2"/>
      <c r="BK1582" s="48"/>
      <c r="BL1582" s="3"/>
      <c r="BM1582" s="2"/>
      <c r="BN1582" s="2"/>
      <c r="BO1582" s="2"/>
      <c r="BP1582" s="2"/>
      <c r="BQ1582" s="2"/>
      <c r="BR1582" s="2"/>
      <c r="BS1582" s="2"/>
      <c r="BT1582" s="2"/>
      <c r="BU1582" s="2"/>
      <c r="BV1582" s="2"/>
      <c r="BW1582" s="2"/>
      <c r="BX1582" s="2"/>
      <c r="BY1582" s="2"/>
      <c r="BZ1582" s="2"/>
      <c r="CA1582" s="2"/>
      <c r="CB1582" s="2"/>
      <c r="CC1582" s="2"/>
      <c r="CD1582" s="2"/>
      <c r="CE1582" s="2"/>
      <c r="CF1582" s="2"/>
      <c r="CG1582" s="2"/>
      <c r="CH1582" s="2"/>
      <c r="CI1582" s="2"/>
      <c r="CJ1582" s="2"/>
      <c r="CK1582" s="2"/>
    </row>
    <row r="1583" spans="1:89" ht="12.75" customHeight="1" x14ac:dyDescent="0.35">
      <c r="A1583" s="15">
        <f t="shared" si="106"/>
        <v>44560</v>
      </c>
      <c r="B1583" s="107">
        <v>18406757</v>
      </c>
      <c r="C1583" s="4">
        <f t="shared" si="107"/>
        <v>766948.20833333337</v>
      </c>
      <c r="D1583">
        <f t="shared" si="108"/>
        <v>2021</v>
      </c>
      <c r="E1583">
        <f t="shared" si="109"/>
        <v>12</v>
      </c>
      <c r="F1583" s="33">
        <v>10190</v>
      </c>
      <c r="G1583" s="2" t="s">
        <v>29</v>
      </c>
      <c r="H1583" s="2">
        <v>24</v>
      </c>
      <c r="I1583" s="33" t="s">
        <v>74</v>
      </c>
      <c r="J1583" s="34">
        <v>44560</v>
      </c>
      <c r="K1583" s="33"/>
      <c r="L1583" s="33"/>
      <c r="M1583" s="33"/>
      <c r="N1583" s="33"/>
      <c r="O1583" s="33"/>
      <c r="P1583" s="33"/>
      <c r="Q1583" s="33"/>
      <c r="R1583" s="33"/>
      <c r="S1583" s="33"/>
      <c r="T1583" s="33"/>
      <c r="U1583" s="33"/>
      <c r="V1583" s="33"/>
      <c r="W1583" s="33"/>
      <c r="X1583" s="33"/>
      <c r="Y1583" s="33"/>
      <c r="Z1583" s="33"/>
      <c r="AA1583" s="33"/>
      <c r="AB1583" s="33"/>
      <c r="AC1583" s="33"/>
      <c r="AD1583" s="33"/>
      <c r="AE1583" s="33"/>
      <c r="AF1583" s="33"/>
      <c r="AG1583" s="33"/>
      <c r="AH1583" s="33"/>
      <c r="AI1583" s="2"/>
      <c r="AK1583" s="3"/>
      <c r="AL1583" s="2"/>
      <c r="AM1583" s="2"/>
      <c r="AN1583" s="2"/>
      <c r="AO1583" s="2"/>
      <c r="AP1583" s="2"/>
      <c r="AQ1583" s="2"/>
      <c r="AR1583" s="2"/>
      <c r="AS1583" s="2"/>
      <c r="AT1583" s="2"/>
      <c r="AU1583" s="2"/>
      <c r="AV1583" s="2"/>
      <c r="AW1583" s="2"/>
      <c r="AX1583" s="2"/>
      <c r="AY1583" s="2"/>
      <c r="AZ1583" s="2"/>
      <c r="BA1583" s="2"/>
      <c r="BB1583" s="2"/>
      <c r="BC1583" s="2"/>
      <c r="BD1583" s="2"/>
      <c r="BE1583" s="2"/>
      <c r="BF1583" s="2"/>
      <c r="BG1583" s="2"/>
      <c r="BH1583" s="2"/>
      <c r="BI1583" s="2"/>
      <c r="BJ1583" s="2"/>
      <c r="BK1583" s="48"/>
      <c r="BL1583" s="3"/>
      <c r="BM1583" s="2"/>
      <c r="BN1583" s="2"/>
      <c r="BO1583" s="2"/>
      <c r="BP1583" s="2"/>
      <c r="BQ1583" s="2"/>
      <c r="BR1583" s="2"/>
      <c r="BS1583" s="2"/>
      <c r="BT1583" s="2"/>
      <c r="BU1583" s="2"/>
      <c r="BV1583" s="2"/>
      <c r="BW1583" s="2"/>
      <c r="BX1583" s="2"/>
      <c r="BY1583" s="2"/>
      <c r="BZ1583" s="2"/>
      <c r="CA1583" s="2"/>
      <c r="CB1583" s="2"/>
      <c r="CC1583" s="2"/>
      <c r="CD1583" s="2"/>
      <c r="CE1583" s="2"/>
      <c r="CF1583" s="2"/>
      <c r="CG1583" s="2"/>
      <c r="CH1583" s="2"/>
      <c r="CI1583" s="2"/>
      <c r="CJ1583" s="2"/>
      <c r="CK1583" s="2"/>
    </row>
    <row r="1584" spans="1:89" ht="12.75" customHeight="1" x14ac:dyDescent="0.35">
      <c r="A1584" s="15">
        <f t="shared" si="106"/>
        <v>44561</v>
      </c>
      <c r="B1584" s="107">
        <v>18134532</v>
      </c>
      <c r="C1584" s="4">
        <f t="shared" si="107"/>
        <v>755605.5</v>
      </c>
      <c r="D1584">
        <f t="shared" si="108"/>
        <v>2021</v>
      </c>
      <c r="E1584">
        <f t="shared" si="109"/>
        <v>12</v>
      </c>
      <c r="F1584" s="33">
        <v>10190</v>
      </c>
      <c r="G1584" s="2" t="s">
        <v>29</v>
      </c>
      <c r="H1584" s="2">
        <v>24</v>
      </c>
      <c r="I1584" s="33" t="s">
        <v>74</v>
      </c>
      <c r="J1584" s="34">
        <v>44561</v>
      </c>
      <c r="K1584" s="33"/>
      <c r="L1584" s="33"/>
      <c r="M1584" s="33"/>
      <c r="N1584" s="33"/>
      <c r="O1584" s="33"/>
      <c r="P1584" s="33"/>
      <c r="Q1584" s="33"/>
      <c r="R1584" s="33"/>
      <c r="S1584" s="33"/>
      <c r="T1584" s="33"/>
      <c r="U1584" s="33"/>
      <c r="V1584" s="33"/>
      <c r="W1584" s="33"/>
      <c r="X1584" s="33"/>
      <c r="Y1584" s="33"/>
      <c r="Z1584" s="33"/>
      <c r="AA1584" s="33"/>
      <c r="AB1584" s="33"/>
      <c r="AC1584" s="33"/>
      <c r="AD1584" s="33"/>
      <c r="AE1584" s="33"/>
      <c r="AF1584" s="33"/>
      <c r="AG1584" s="33"/>
      <c r="AH1584" s="33"/>
      <c r="AI1584" s="2"/>
      <c r="AK1584" s="3"/>
      <c r="AL1584" s="2"/>
      <c r="AM1584" s="2"/>
      <c r="AN1584" s="2"/>
      <c r="AO1584" s="2"/>
      <c r="AP1584" s="2"/>
      <c r="AQ1584" s="2"/>
      <c r="AR1584" s="2"/>
      <c r="AS1584" s="2"/>
      <c r="AT1584" s="2"/>
      <c r="AU1584" s="2"/>
      <c r="AV1584" s="2"/>
      <c r="AW1584" s="2"/>
      <c r="AX1584" s="2"/>
      <c r="AY1584" s="2"/>
      <c r="AZ1584" s="2"/>
      <c r="BA1584" s="2"/>
      <c r="BB1584" s="2"/>
      <c r="BC1584" s="2"/>
      <c r="BD1584" s="2"/>
      <c r="BE1584" s="2"/>
      <c r="BF1584" s="2"/>
      <c r="BG1584" s="2"/>
      <c r="BH1584" s="2"/>
      <c r="BI1584" s="2"/>
      <c r="BJ1584" s="2"/>
      <c r="BK1584" s="48"/>
      <c r="BL1584" s="3"/>
      <c r="BM1584" s="2"/>
      <c r="BN1584" s="2"/>
      <c r="BO1584" s="2"/>
      <c r="BP1584" s="2"/>
      <c r="BQ1584" s="2"/>
      <c r="BR1584" s="2"/>
      <c r="BS1584" s="2"/>
      <c r="BT1584" s="2"/>
      <c r="BU1584" s="2"/>
      <c r="BV1584" s="2"/>
      <c r="BW1584" s="2"/>
      <c r="BX1584" s="2"/>
      <c r="BY1584" s="2"/>
      <c r="BZ1584" s="2"/>
      <c r="CA1584" s="2"/>
      <c r="CB1584" s="2"/>
      <c r="CC1584" s="2"/>
      <c r="CD1584" s="2"/>
      <c r="CE1584" s="2"/>
      <c r="CF1584" s="2"/>
      <c r="CG1584" s="2"/>
      <c r="CH1584" s="2"/>
      <c r="CI1584" s="2"/>
      <c r="CJ1584" s="2"/>
      <c r="CK1584" s="2"/>
    </row>
    <row r="1585" spans="1:89" ht="12.75" customHeight="1" x14ac:dyDescent="0.35">
      <c r="A1585" s="15">
        <f t="shared" si="106"/>
        <v>44562</v>
      </c>
      <c r="B1585" s="107">
        <v>18862541</v>
      </c>
      <c r="C1585" s="4">
        <f t="shared" si="107"/>
        <v>785939.20833333337</v>
      </c>
      <c r="D1585">
        <f t="shared" si="108"/>
        <v>2022</v>
      </c>
      <c r="E1585">
        <f t="shared" si="109"/>
        <v>1</v>
      </c>
      <c r="F1585" s="33">
        <v>10190</v>
      </c>
      <c r="G1585" s="2" t="s">
        <v>29</v>
      </c>
      <c r="H1585" s="2">
        <v>24</v>
      </c>
      <c r="I1585" s="33" t="s">
        <v>74</v>
      </c>
      <c r="J1585" s="34">
        <v>44562</v>
      </c>
      <c r="K1585" s="33"/>
      <c r="L1585" s="33"/>
      <c r="M1585" s="33"/>
      <c r="N1585" s="33"/>
      <c r="O1585" s="33"/>
      <c r="P1585" s="33"/>
      <c r="Q1585" s="33"/>
      <c r="R1585" s="33"/>
      <c r="S1585" s="33"/>
      <c r="T1585" s="33"/>
      <c r="U1585" s="33"/>
      <c r="V1585" s="33"/>
      <c r="W1585" s="33"/>
      <c r="X1585" s="33"/>
      <c r="Y1585" s="33"/>
      <c r="Z1585" s="33"/>
      <c r="AA1585" s="33"/>
      <c r="AB1585" s="33"/>
      <c r="AC1585" s="33"/>
      <c r="AD1585" s="33"/>
      <c r="AE1585" s="33"/>
      <c r="AF1585" s="33"/>
      <c r="AG1585" s="33"/>
      <c r="AH1585" s="33"/>
      <c r="AI1585" s="2"/>
      <c r="AK1585" s="3"/>
      <c r="AL1585" s="2"/>
      <c r="AM1585" s="2"/>
      <c r="AN1585" s="2"/>
      <c r="AO1585" s="2"/>
      <c r="AP1585" s="2"/>
      <c r="AQ1585" s="2"/>
      <c r="AR1585" s="2"/>
      <c r="AS1585" s="2"/>
      <c r="AT1585" s="2"/>
      <c r="AU1585" s="2"/>
      <c r="AV1585" s="2"/>
      <c r="AW1585" s="2"/>
      <c r="AX1585" s="2"/>
      <c r="AY1585" s="2"/>
      <c r="AZ1585" s="2"/>
      <c r="BA1585" s="2"/>
      <c r="BB1585" s="2"/>
      <c r="BC1585" s="2"/>
      <c r="BD1585" s="2"/>
      <c r="BE1585" s="2"/>
      <c r="BF1585" s="2"/>
      <c r="BG1585" s="2"/>
      <c r="BH1585" s="2"/>
      <c r="BI1585" s="2"/>
      <c r="BJ1585" s="2"/>
      <c r="BK1585" s="48"/>
      <c r="BL1585" s="3"/>
      <c r="BM1585" s="2"/>
      <c r="BN1585" s="2"/>
      <c r="BO1585" s="2"/>
      <c r="BP1585" s="2"/>
      <c r="BQ1585" s="2"/>
      <c r="BR1585" s="2"/>
      <c r="BS1585" s="2"/>
      <c r="BT1585" s="2"/>
      <c r="BU1585" s="2"/>
      <c r="BV1585" s="2"/>
      <c r="BW1585" s="2"/>
      <c r="BX1585" s="2"/>
      <c r="BY1585" s="2"/>
      <c r="BZ1585" s="2"/>
      <c r="CA1585" s="2"/>
      <c r="CB1585" s="2"/>
      <c r="CC1585" s="2"/>
      <c r="CD1585" s="2"/>
      <c r="CE1585" s="2"/>
      <c r="CF1585" s="2"/>
      <c r="CG1585" s="2"/>
      <c r="CH1585" s="2"/>
      <c r="CI1585" s="2"/>
      <c r="CJ1585" s="2"/>
      <c r="CK1585" s="2"/>
    </row>
    <row r="1586" spans="1:89" ht="12.75" customHeight="1" x14ac:dyDescent="0.35">
      <c r="A1586" s="15">
        <f t="shared" si="106"/>
        <v>44563</v>
      </c>
      <c r="B1586" s="107">
        <v>18282245</v>
      </c>
      <c r="C1586" s="4">
        <f t="shared" si="107"/>
        <v>761760.20833333337</v>
      </c>
      <c r="D1586">
        <f t="shared" si="108"/>
        <v>2022</v>
      </c>
      <c r="E1586">
        <f t="shared" si="109"/>
        <v>1</v>
      </c>
      <c r="F1586" s="33">
        <v>10190</v>
      </c>
      <c r="G1586" s="2" t="s">
        <v>29</v>
      </c>
      <c r="H1586" s="2">
        <v>24</v>
      </c>
      <c r="I1586" s="33" t="s">
        <v>74</v>
      </c>
      <c r="J1586" s="34">
        <v>44563</v>
      </c>
      <c r="K1586" s="33"/>
      <c r="L1586" s="33"/>
      <c r="M1586" s="33"/>
      <c r="N1586" s="33"/>
      <c r="O1586" s="33"/>
      <c r="P1586" s="33"/>
      <c r="Q1586" s="33"/>
      <c r="R1586" s="33"/>
      <c r="S1586" s="33"/>
      <c r="T1586" s="33"/>
      <c r="U1586" s="33"/>
      <c r="V1586" s="33"/>
      <c r="W1586" s="33"/>
      <c r="X1586" s="33"/>
      <c r="Y1586" s="33"/>
      <c r="Z1586" s="33"/>
      <c r="AA1586" s="33"/>
      <c r="AB1586" s="33"/>
      <c r="AC1586" s="33"/>
      <c r="AD1586" s="33"/>
      <c r="AE1586" s="33"/>
      <c r="AF1586" s="33"/>
      <c r="AG1586" s="33"/>
      <c r="AH1586" s="33"/>
      <c r="AI1586" s="2"/>
      <c r="AK1586" s="3"/>
      <c r="AL1586" s="2"/>
      <c r="AM1586" s="2"/>
      <c r="AN1586" s="2"/>
      <c r="AO1586" s="2"/>
      <c r="AP1586" s="2"/>
      <c r="AQ1586" s="2"/>
      <c r="AR1586" s="2"/>
      <c r="AS1586" s="2"/>
      <c r="AT1586" s="2"/>
      <c r="AU1586" s="2"/>
      <c r="AV1586" s="2"/>
      <c r="AW1586" s="2"/>
      <c r="AX1586" s="2"/>
      <c r="AY1586" s="2"/>
      <c r="AZ1586" s="2"/>
      <c r="BA1586" s="2"/>
      <c r="BB1586" s="2"/>
      <c r="BC1586" s="2"/>
      <c r="BD1586" s="2"/>
      <c r="BE1586" s="2"/>
      <c r="BF1586" s="2"/>
      <c r="BG1586" s="2"/>
      <c r="BH1586" s="2"/>
      <c r="BI1586" s="2"/>
      <c r="BJ1586" s="2"/>
      <c r="BK1586" s="48"/>
      <c r="BL1586" s="3"/>
      <c r="BM1586" s="2"/>
      <c r="BN1586" s="2"/>
      <c r="BO1586" s="2"/>
      <c r="BP1586" s="2"/>
      <c r="BQ1586" s="2"/>
      <c r="BR1586" s="2"/>
      <c r="BS1586" s="2"/>
      <c r="BT1586" s="2"/>
      <c r="BU1586" s="2"/>
      <c r="BV1586" s="2"/>
      <c r="BW1586" s="2"/>
      <c r="BX1586" s="2"/>
      <c r="BY1586" s="2"/>
      <c r="BZ1586" s="2"/>
      <c r="CA1586" s="2"/>
      <c r="CB1586" s="2"/>
      <c r="CC1586" s="2"/>
      <c r="CD1586" s="2"/>
      <c r="CE1586" s="2"/>
      <c r="CF1586" s="2"/>
      <c r="CG1586" s="2"/>
      <c r="CH1586" s="2"/>
      <c r="CI1586" s="2"/>
      <c r="CJ1586" s="2"/>
      <c r="CK1586" s="2"/>
    </row>
    <row r="1587" spans="1:89" ht="12.75" customHeight="1" x14ac:dyDescent="0.35">
      <c r="A1587" s="15">
        <f t="shared" si="106"/>
        <v>44564</v>
      </c>
      <c r="B1587" s="107">
        <v>17732255</v>
      </c>
      <c r="C1587" s="4">
        <f t="shared" si="107"/>
        <v>738843.95833333337</v>
      </c>
      <c r="D1587">
        <f t="shared" si="108"/>
        <v>2022</v>
      </c>
      <c r="E1587">
        <f t="shared" si="109"/>
        <v>1</v>
      </c>
      <c r="F1587" s="33">
        <v>10190</v>
      </c>
      <c r="G1587" s="2" t="s">
        <v>29</v>
      </c>
      <c r="H1587" s="2">
        <v>24</v>
      </c>
      <c r="I1587" s="33" t="s">
        <v>74</v>
      </c>
      <c r="J1587" s="34">
        <v>44564</v>
      </c>
      <c r="K1587" s="33"/>
      <c r="L1587" s="33"/>
      <c r="M1587" s="33"/>
      <c r="N1587" s="33"/>
      <c r="O1587" s="33"/>
      <c r="P1587" s="33"/>
      <c r="Q1587" s="33"/>
      <c r="R1587" s="33"/>
      <c r="S1587" s="33"/>
      <c r="T1587" s="33"/>
      <c r="U1587" s="33"/>
      <c r="V1587" s="33"/>
      <c r="W1587" s="33"/>
      <c r="X1587" s="33"/>
      <c r="Y1587" s="33"/>
      <c r="Z1587" s="33"/>
      <c r="AA1587" s="33"/>
      <c r="AB1587" s="33"/>
      <c r="AC1587" s="33"/>
      <c r="AD1587" s="33"/>
      <c r="AE1587" s="33"/>
      <c r="AF1587" s="33"/>
      <c r="AG1587" s="33"/>
      <c r="AH1587" s="33"/>
      <c r="AI1587" s="2"/>
      <c r="AK1587" s="3"/>
      <c r="AL1587" s="2"/>
      <c r="AM1587" s="2"/>
      <c r="AN1587" s="2"/>
      <c r="AO1587" s="2"/>
      <c r="AP1587" s="2"/>
      <c r="AQ1587" s="2"/>
      <c r="AR1587" s="2"/>
      <c r="AS1587" s="2"/>
      <c r="AT1587" s="2"/>
      <c r="AU1587" s="2"/>
      <c r="AV1587" s="2"/>
      <c r="AW1587" s="2"/>
      <c r="AX1587" s="2"/>
      <c r="AY1587" s="2"/>
      <c r="AZ1587" s="2"/>
      <c r="BA1587" s="2"/>
      <c r="BB1587" s="2"/>
      <c r="BC1587" s="2"/>
      <c r="BD1587" s="2"/>
      <c r="BE1587" s="2"/>
      <c r="BF1587" s="2"/>
      <c r="BG1587" s="2"/>
      <c r="BH1587" s="2"/>
      <c r="BI1587" s="2"/>
      <c r="BJ1587" s="2"/>
      <c r="BK1587" s="48"/>
      <c r="BL1587" s="3"/>
      <c r="BM1587" s="2"/>
      <c r="BN1587" s="2"/>
      <c r="BO1587" s="2"/>
      <c r="BP1587" s="2"/>
      <c r="BQ1587" s="2"/>
      <c r="BR1587" s="2"/>
      <c r="BS1587" s="2"/>
      <c r="BT1587" s="2"/>
      <c r="BU1587" s="2"/>
      <c r="BV1587" s="2"/>
      <c r="BW1587" s="2"/>
      <c r="BX1587" s="2"/>
      <c r="BY1587" s="2"/>
      <c r="BZ1587" s="2"/>
      <c r="CA1587" s="2"/>
      <c r="CB1587" s="2"/>
      <c r="CC1587" s="2"/>
      <c r="CD1587" s="2"/>
      <c r="CE1587" s="2"/>
      <c r="CF1587" s="2"/>
      <c r="CG1587" s="2"/>
      <c r="CH1587" s="2"/>
      <c r="CI1587" s="2"/>
      <c r="CJ1587" s="2"/>
      <c r="CK1587" s="2"/>
    </row>
    <row r="1588" spans="1:89" ht="12.75" customHeight="1" x14ac:dyDescent="0.35">
      <c r="A1588" s="15">
        <f t="shared" si="106"/>
        <v>44565</v>
      </c>
      <c r="B1588" s="107">
        <v>18160756</v>
      </c>
      <c r="C1588" s="4">
        <f t="shared" si="107"/>
        <v>756698.16666666663</v>
      </c>
      <c r="D1588">
        <f t="shared" si="108"/>
        <v>2022</v>
      </c>
      <c r="E1588">
        <f t="shared" si="109"/>
        <v>1</v>
      </c>
      <c r="F1588" s="33">
        <v>10190</v>
      </c>
      <c r="G1588" s="2" t="s">
        <v>29</v>
      </c>
      <c r="H1588" s="2">
        <v>24</v>
      </c>
      <c r="I1588" s="33" t="s">
        <v>74</v>
      </c>
      <c r="J1588" s="34">
        <v>44565</v>
      </c>
      <c r="K1588" s="33"/>
      <c r="L1588" s="33"/>
      <c r="M1588" s="33"/>
      <c r="N1588" s="33"/>
      <c r="O1588" s="33"/>
      <c r="P1588" s="33"/>
      <c r="Q1588" s="33"/>
      <c r="R1588" s="33"/>
      <c r="S1588" s="33"/>
      <c r="T1588" s="33"/>
      <c r="U1588" s="33"/>
      <c r="V1588" s="33"/>
      <c r="W1588" s="33"/>
      <c r="X1588" s="33"/>
      <c r="Y1588" s="33"/>
      <c r="Z1588" s="33"/>
      <c r="AA1588" s="33"/>
      <c r="AB1588" s="33"/>
      <c r="AC1588" s="33"/>
      <c r="AD1588" s="33"/>
      <c r="AE1588" s="33"/>
      <c r="AF1588" s="33"/>
      <c r="AG1588" s="33"/>
      <c r="AH1588" s="33"/>
      <c r="AI1588" s="2"/>
      <c r="AK1588" s="3"/>
      <c r="AL1588" s="2"/>
      <c r="AM1588" s="2"/>
      <c r="AN1588" s="2"/>
      <c r="AO1588" s="2"/>
      <c r="AP1588" s="2"/>
      <c r="AQ1588" s="2"/>
      <c r="AR1588" s="2"/>
      <c r="AS1588" s="2"/>
      <c r="AT1588" s="2"/>
      <c r="AU1588" s="2"/>
      <c r="AV1588" s="2"/>
      <c r="AW1588" s="2"/>
      <c r="AX1588" s="2"/>
      <c r="AY1588" s="2"/>
      <c r="AZ1588" s="2"/>
      <c r="BA1588" s="2"/>
      <c r="BB1588" s="2"/>
      <c r="BC1588" s="2"/>
      <c r="BD1588" s="2"/>
      <c r="BE1588" s="2"/>
      <c r="BF1588" s="2"/>
      <c r="BG1588" s="2"/>
      <c r="BH1588" s="2"/>
      <c r="BI1588" s="2"/>
      <c r="BJ1588" s="2"/>
      <c r="BK1588" s="48"/>
      <c r="BL1588" s="3"/>
      <c r="BM1588" s="2"/>
      <c r="BN1588" s="2"/>
      <c r="BO1588" s="2"/>
      <c r="BP1588" s="2"/>
      <c r="BQ1588" s="2"/>
      <c r="BR1588" s="2"/>
      <c r="BS1588" s="2"/>
      <c r="BT1588" s="2"/>
      <c r="BU1588" s="2"/>
      <c r="BV1588" s="2"/>
      <c r="BW1588" s="2"/>
      <c r="BX1588" s="2"/>
      <c r="BY1588" s="2"/>
      <c r="BZ1588" s="2"/>
      <c r="CA1588" s="2"/>
      <c r="CB1588" s="2"/>
      <c r="CC1588" s="2"/>
      <c r="CD1588" s="2"/>
      <c r="CE1588" s="2"/>
      <c r="CF1588" s="2"/>
      <c r="CG1588" s="2"/>
      <c r="CH1588" s="2"/>
      <c r="CI1588" s="2"/>
      <c r="CJ1588" s="2"/>
      <c r="CK1588" s="2"/>
    </row>
    <row r="1589" spans="1:89" ht="12.75" customHeight="1" x14ac:dyDescent="0.35">
      <c r="A1589" s="15">
        <f t="shared" si="106"/>
        <v>44566</v>
      </c>
      <c r="B1589" s="107">
        <v>17598677</v>
      </c>
      <c r="C1589" s="4">
        <f t="shared" si="107"/>
        <v>733278.20833333337</v>
      </c>
      <c r="D1589">
        <f t="shared" si="108"/>
        <v>2022</v>
      </c>
      <c r="E1589">
        <f t="shared" si="109"/>
        <v>1</v>
      </c>
      <c r="F1589" s="33">
        <v>10190</v>
      </c>
      <c r="G1589" s="2" t="s">
        <v>29</v>
      </c>
      <c r="H1589" s="2">
        <v>24</v>
      </c>
      <c r="I1589" s="33" t="s">
        <v>74</v>
      </c>
      <c r="J1589" s="34">
        <v>44566</v>
      </c>
      <c r="K1589" s="33"/>
      <c r="L1589" s="33"/>
      <c r="M1589" s="33"/>
      <c r="N1589" s="33"/>
      <c r="O1589" s="33"/>
      <c r="P1589" s="33"/>
      <c r="Q1589" s="33"/>
      <c r="R1589" s="33"/>
      <c r="S1589" s="33"/>
      <c r="T1589" s="33"/>
      <c r="U1589" s="33"/>
      <c r="V1589" s="33"/>
      <c r="W1589" s="33"/>
      <c r="X1589" s="33"/>
      <c r="Y1589" s="33"/>
      <c r="Z1589" s="33"/>
      <c r="AA1589" s="33"/>
      <c r="AB1589" s="33"/>
      <c r="AC1589" s="33"/>
      <c r="AD1589" s="33"/>
      <c r="AE1589" s="33"/>
      <c r="AF1589" s="33"/>
      <c r="AG1589" s="33"/>
      <c r="AH1589" s="33"/>
      <c r="AI1589" s="2"/>
      <c r="AK1589" s="3"/>
      <c r="AL1589" s="2"/>
      <c r="AM1589" s="2"/>
      <c r="AN1589" s="2"/>
      <c r="AO1589" s="2"/>
      <c r="AP1589" s="2"/>
      <c r="AQ1589" s="2"/>
      <c r="AR1589" s="2"/>
      <c r="AS1589" s="2"/>
      <c r="AT1589" s="2"/>
      <c r="AU1589" s="2"/>
      <c r="AV1589" s="2"/>
      <c r="AW1589" s="2"/>
      <c r="AX1589" s="2"/>
      <c r="AY1589" s="2"/>
      <c r="AZ1589" s="2"/>
      <c r="BA1589" s="2"/>
      <c r="BB1589" s="2"/>
      <c r="BC1589" s="2"/>
      <c r="BD1589" s="2"/>
      <c r="BE1589" s="2"/>
      <c r="BF1589" s="2"/>
      <c r="BG1589" s="2"/>
      <c r="BH1589" s="2"/>
      <c r="BI1589" s="2"/>
      <c r="BJ1589" s="2"/>
      <c r="BK1589" s="48"/>
      <c r="BL1589" s="3"/>
      <c r="BM1589" s="2"/>
      <c r="BN1589" s="2"/>
      <c r="BO1589" s="2"/>
      <c r="BP1589" s="2"/>
      <c r="BQ1589" s="2"/>
      <c r="BR1589" s="2"/>
      <c r="BS1589" s="2"/>
      <c r="BT1589" s="2"/>
      <c r="BU1589" s="2"/>
      <c r="BV1589" s="2"/>
      <c r="BW1589" s="2"/>
      <c r="BX1589" s="2"/>
      <c r="BY1589" s="2"/>
      <c r="BZ1589" s="2"/>
      <c r="CA1589" s="2"/>
      <c r="CB1589" s="2"/>
      <c r="CC1589" s="2"/>
      <c r="CD1589" s="2"/>
      <c r="CE1589" s="2"/>
      <c r="CF1589" s="2"/>
      <c r="CG1589" s="2"/>
      <c r="CH1589" s="2"/>
      <c r="CI1589" s="2"/>
      <c r="CJ1589" s="2"/>
      <c r="CK1589" s="2"/>
    </row>
    <row r="1590" spans="1:89" ht="12.75" customHeight="1" x14ac:dyDescent="0.35">
      <c r="A1590" s="15">
        <f t="shared" si="106"/>
        <v>44567</v>
      </c>
      <c r="B1590" s="107">
        <v>17453306</v>
      </c>
      <c r="C1590" s="4">
        <f t="shared" si="107"/>
        <v>727221.08333333337</v>
      </c>
      <c r="D1590">
        <f t="shared" si="108"/>
        <v>2022</v>
      </c>
      <c r="E1590">
        <f t="shared" si="109"/>
        <v>1</v>
      </c>
      <c r="F1590" s="33">
        <v>10190</v>
      </c>
      <c r="G1590" s="2" t="s">
        <v>29</v>
      </c>
      <c r="H1590" s="2">
        <v>24</v>
      </c>
      <c r="I1590" s="33" t="s">
        <v>74</v>
      </c>
      <c r="J1590" s="34">
        <v>44567</v>
      </c>
      <c r="K1590" s="33"/>
      <c r="L1590" s="33"/>
      <c r="M1590" s="33"/>
      <c r="N1590" s="33"/>
      <c r="O1590" s="33"/>
      <c r="P1590" s="33"/>
      <c r="Q1590" s="33"/>
      <c r="R1590" s="33"/>
      <c r="S1590" s="33"/>
      <c r="T1590" s="33"/>
      <c r="U1590" s="33"/>
      <c r="V1590" s="33"/>
      <c r="W1590" s="33"/>
      <c r="X1590" s="33"/>
      <c r="Y1590" s="33"/>
      <c r="Z1590" s="33"/>
      <c r="AA1590" s="33"/>
      <c r="AB1590" s="33"/>
      <c r="AC1590" s="33"/>
      <c r="AD1590" s="33"/>
      <c r="AE1590" s="33"/>
      <c r="AF1590" s="33"/>
      <c r="AG1590" s="33"/>
      <c r="AH1590" s="33"/>
      <c r="AI1590" s="2"/>
      <c r="AK1590" s="3"/>
      <c r="AL1590" s="2"/>
      <c r="AM1590" s="2"/>
      <c r="AN1590" s="2"/>
      <c r="AO1590" s="2"/>
      <c r="AP1590" s="2"/>
      <c r="AQ1590" s="2"/>
      <c r="AR1590" s="2"/>
      <c r="AS1590" s="2"/>
      <c r="AT1590" s="2"/>
      <c r="AU1590" s="2"/>
      <c r="AV1590" s="2"/>
      <c r="AW1590" s="2"/>
      <c r="AX1590" s="2"/>
      <c r="AY1590" s="2"/>
      <c r="AZ1590" s="2"/>
      <c r="BA1590" s="2"/>
      <c r="BB1590" s="2"/>
      <c r="BC1590" s="2"/>
      <c r="BD1590" s="2"/>
      <c r="BE1590" s="2"/>
      <c r="BF1590" s="2"/>
      <c r="BG1590" s="2"/>
      <c r="BH1590" s="2"/>
      <c r="BI1590" s="2"/>
      <c r="BJ1590" s="2"/>
      <c r="BK1590" s="48"/>
      <c r="BL1590" s="3"/>
      <c r="BM1590" s="2"/>
      <c r="BN1590" s="2"/>
      <c r="BO1590" s="2"/>
      <c r="BP1590" s="2"/>
      <c r="BQ1590" s="2"/>
      <c r="BR1590" s="2"/>
      <c r="BS1590" s="2"/>
      <c r="BT1590" s="2"/>
      <c r="BU1590" s="2"/>
      <c r="BV1590" s="2"/>
      <c r="BW1590" s="2"/>
      <c r="BX1590" s="2"/>
      <c r="BY1590" s="2"/>
      <c r="BZ1590" s="2"/>
      <c r="CA1590" s="2"/>
      <c r="CB1590" s="2"/>
      <c r="CC1590" s="2"/>
      <c r="CD1590" s="2"/>
      <c r="CE1590" s="2"/>
      <c r="CF1590" s="2"/>
      <c r="CG1590" s="2"/>
      <c r="CH1590" s="2"/>
      <c r="CI1590" s="2"/>
      <c r="CJ1590" s="2"/>
      <c r="CK1590" s="2"/>
    </row>
    <row r="1591" spans="1:89" ht="12.75" customHeight="1" x14ac:dyDescent="0.35">
      <c r="A1591" s="15">
        <f t="shared" si="106"/>
        <v>44568</v>
      </c>
      <c r="B1591" s="107">
        <v>16377861</v>
      </c>
      <c r="C1591" s="4">
        <f t="shared" si="107"/>
        <v>682410.875</v>
      </c>
      <c r="D1591">
        <f t="shared" si="108"/>
        <v>2022</v>
      </c>
      <c r="E1591">
        <f t="shared" si="109"/>
        <v>1</v>
      </c>
      <c r="F1591" s="33">
        <v>10190</v>
      </c>
      <c r="G1591" s="2" t="s">
        <v>29</v>
      </c>
      <c r="H1591" s="2">
        <v>24</v>
      </c>
      <c r="I1591" s="33" t="s">
        <v>74</v>
      </c>
      <c r="J1591" s="34">
        <v>44568</v>
      </c>
      <c r="K1591" s="33"/>
      <c r="L1591" s="33"/>
      <c r="M1591" s="33"/>
      <c r="N1591" s="33"/>
      <c r="O1591" s="33"/>
      <c r="P1591" s="33"/>
      <c r="Q1591" s="33"/>
      <c r="R1591" s="33"/>
      <c r="S1591" s="33"/>
      <c r="T1591" s="33"/>
      <c r="U1591" s="33"/>
      <c r="V1591" s="33"/>
      <c r="W1591" s="33"/>
      <c r="X1591" s="33"/>
      <c r="Y1591" s="33"/>
      <c r="Z1591" s="33"/>
      <c r="AA1591" s="33"/>
      <c r="AB1591" s="33"/>
      <c r="AC1591" s="33"/>
      <c r="AD1591" s="33"/>
      <c r="AE1591" s="33"/>
      <c r="AF1591" s="33"/>
      <c r="AG1591" s="33"/>
      <c r="AH1591" s="33"/>
      <c r="AI1591" s="2"/>
      <c r="AK1591" s="3"/>
      <c r="AL1591" s="2"/>
      <c r="AM1591" s="2"/>
      <c r="AN1591" s="2"/>
      <c r="AO1591" s="2"/>
      <c r="AP1591" s="2"/>
      <c r="AQ1591" s="2"/>
      <c r="AR1591" s="2"/>
      <c r="AS1591" s="2"/>
      <c r="AT1591" s="2"/>
      <c r="AU1591" s="2"/>
      <c r="AV1591" s="2"/>
      <c r="AW1591" s="2"/>
      <c r="AX1591" s="2"/>
      <c r="AY1591" s="2"/>
      <c r="AZ1591" s="2"/>
      <c r="BA1591" s="2"/>
      <c r="BB1591" s="2"/>
      <c r="BC1591" s="2"/>
      <c r="BD1591" s="2"/>
      <c r="BE1591" s="2"/>
      <c r="BF1591" s="2"/>
      <c r="BG1591" s="2"/>
      <c r="BH1591" s="2"/>
      <c r="BI1591" s="2"/>
      <c r="BJ1591" s="2"/>
      <c r="BK1591" s="48"/>
      <c r="BL1591" s="3"/>
      <c r="BM1591" s="2"/>
      <c r="BN1591" s="2"/>
      <c r="BO1591" s="2"/>
      <c r="BP1591" s="2"/>
      <c r="BQ1591" s="2"/>
      <c r="BR1591" s="2"/>
      <c r="BS1591" s="2"/>
      <c r="BT1591" s="2"/>
      <c r="BU1591" s="2"/>
      <c r="BV1591" s="2"/>
      <c r="BW1591" s="2"/>
      <c r="BX1591" s="2"/>
      <c r="BY1591" s="2"/>
      <c r="BZ1591" s="2"/>
      <c r="CA1591" s="2"/>
      <c r="CB1591" s="2"/>
      <c r="CC1591" s="2"/>
      <c r="CD1591" s="2"/>
      <c r="CE1591" s="2"/>
      <c r="CF1591" s="2"/>
      <c r="CG1591" s="2"/>
      <c r="CH1591" s="2"/>
      <c r="CI1591" s="2"/>
      <c r="CJ1591" s="2"/>
      <c r="CK1591" s="2"/>
    </row>
    <row r="1592" spans="1:89" ht="12.75" customHeight="1" x14ac:dyDescent="0.35">
      <c r="A1592" s="15">
        <f t="shared" si="106"/>
        <v>44569</v>
      </c>
      <c r="B1592" s="107">
        <v>16320158</v>
      </c>
      <c r="C1592" s="4">
        <f t="shared" si="107"/>
        <v>680006.58333333337</v>
      </c>
      <c r="D1592">
        <f t="shared" si="108"/>
        <v>2022</v>
      </c>
      <c r="E1592">
        <f t="shared" si="109"/>
        <v>1</v>
      </c>
      <c r="F1592" s="33">
        <v>10190</v>
      </c>
      <c r="G1592" s="2" t="s">
        <v>29</v>
      </c>
      <c r="H1592" s="2">
        <v>24</v>
      </c>
      <c r="I1592" s="33" t="s">
        <v>74</v>
      </c>
      <c r="J1592" s="34">
        <v>44569</v>
      </c>
      <c r="K1592" s="33"/>
      <c r="L1592" s="33"/>
      <c r="M1592" s="33"/>
      <c r="N1592" s="33"/>
      <c r="O1592" s="33"/>
      <c r="P1592" s="33"/>
      <c r="Q1592" s="33"/>
      <c r="R1592" s="33"/>
      <c r="S1592" s="33"/>
      <c r="T1592" s="33"/>
      <c r="U1592" s="33"/>
      <c r="V1592" s="33"/>
      <c r="W1592" s="33"/>
      <c r="X1592" s="33"/>
      <c r="Y1592" s="33"/>
      <c r="Z1592" s="33"/>
      <c r="AA1592" s="33"/>
      <c r="AB1592" s="33"/>
      <c r="AC1592" s="33"/>
      <c r="AD1592" s="33"/>
      <c r="AE1592" s="33"/>
      <c r="AF1592" s="33"/>
      <c r="AG1592" s="33"/>
      <c r="AH1592" s="33"/>
      <c r="AI1592" s="2"/>
      <c r="AK1592" s="3"/>
      <c r="AL1592" s="2"/>
      <c r="AM1592" s="2"/>
      <c r="AN1592" s="2"/>
      <c r="AO1592" s="2"/>
      <c r="AP1592" s="2"/>
      <c r="AQ1592" s="2"/>
      <c r="AR1592" s="2"/>
      <c r="AS1592" s="2"/>
      <c r="AT1592" s="2"/>
      <c r="AU1592" s="2"/>
      <c r="AV1592" s="2"/>
      <c r="AW1592" s="2"/>
      <c r="AX1592" s="2"/>
      <c r="AY1592" s="2"/>
      <c r="AZ1592" s="2"/>
      <c r="BA1592" s="2"/>
      <c r="BB1592" s="2"/>
      <c r="BC1592" s="2"/>
      <c r="BD1592" s="2"/>
      <c r="BE1592" s="2"/>
      <c r="BF1592" s="2"/>
      <c r="BG1592" s="2"/>
      <c r="BH1592" s="2"/>
      <c r="BI1592" s="2"/>
      <c r="BJ1592" s="2"/>
      <c r="BK1592" s="48"/>
      <c r="BL1592" s="3"/>
      <c r="BM1592" s="2"/>
      <c r="BN1592" s="2"/>
      <c r="BO1592" s="2"/>
      <c r="BP1592" s="2"/>
      <c r="BQ1592" s="2"/>
      <c r="BR1592" s="2"/>
      <c r="BS1592" s="2"/>
      <c r="BT1592" s="2"/>
      <c r="BU1592" s="2"/>
      <c r="BV1592" s="2"/>
      <c r="BW1592" s="2"/>
      <c r="BX1592" s="2"/>
      <c r="BY1592" s="2"/>
      <c r="BZ1592" s="2"/>
      <c r="CA1592" s="2"/>
      <c r="CB1592" s="2"/>
      <c r="CC1592" s="2"/>
      <c r="CD1592" s="2"/>
      <c r="CE1592" s="2"/>
      <c r="CF1592" s="2"/>
      <c r="CG1592" s="2"/>
      <c r="CH1592" s="2"/>
      <c r="CI1592" s="2"/>
      <c r="CJ1592" s="2"/>
      <c r="CK1592" s="2"/>
    </row>
    <row r="1593" spans="1:89" ht="12.75" customHeight="1" x14ac:dyDescent="0.35">
      <c r="A1593" s="15">
        <f t="shared" si="106"/>
        <v>44570</v>
      </c>
      <c r="B1593" s="107">
        <v>16853755</v>
      </c>
      <c r="C1593" s="4">
        <f t="shared" si="107"/>
        <v>702239.79166666663</v>
      </c>
      <c r="D1593">
        <f t="shared" si="108"/>
        <v>2022</v>
      </c>
      <c r="E1593">
        <f t="shared" si="109"/>
        <v>1</v>
      </c>
      <c r="F1593" s="33">
        <v>10190</v>
      </c>
      <c r="G1593" s="2" t="s">
        <v>29</v>
      </c>
      <c r="H1593" s="2">
        <v>24</v>
      </c>
      <c r="I1593" s="33" t="s">
        <v>74</v>
      </c>
      <c r="J1593" s="34">
        <v>44570</v>
      </c>
      <c r="K1593" s="33"/>
      <c r="L1593" s="33"/>
      <c r="M1593" s="33"/>
      <c r="N1593" s="33"/>
      <c r="O1593" s="33"/>
      <c r="P1593" s="33"/>
      <c r="Q1593" s="33"/>
      <c r="R1593" s="33"/>
      <c r="S1593" s="33"/>
      <c r="T1593" s="33"/>
      <c r="U1593" s="33"/>
      <c r="V1593" s="33"/>
      <c r="W1593" s="33"/>
      <c r="X1593" s="33"/>
      <c r="Y1593" s="33"/>
      <c r="Z1593" s="33"/>
      <c r="AA1593" s="33"/>
      <c r="AB1593" s="33"/>
      <c r="AC1593" s="33"/>
      <c r="AD1593" s="33"/>
      <c r="AE1593" s="33"/>
      <c r="AF1593" s="33"/>
      <c r="AG1593" s="33"/>
      <c r="AH1593" s="33"/>
      <c r="AI1593" s="2"/>
      <c r="AK1593" s="3"/>
      <c r="AL1593" s="2"/>
      <c r="AM1593" s="2"/>
      <c r="AN1593" s="2"/>
      <c r="AO1593" s="2"/>
      <c r="AP1593" s="2"/>
      <c r="AQ1593" s="2"/>
      <c r="AR1593" s="2"/>
      <c r="AS1593" s="2"/>
      <c r="AT1593" s="2"/>
      <c r="AU1593" s="2"/>
      <c r="AV1593" s="2"/>
      <c r="AW1593" s="2"/>
      <c r="AX1593" s="2"/>
      <c r="AY1593" s="2"/>
      <c r="AZ1593" s="2"/>
      <c r="BA1593" s="2"/>
      <c r="BB1593" s="2"/>
      <c r="BC1593" s="2"/>
      <c r="BD1593" s="2"/>
      <c r="BE1593" s="2"/>
      <c r="BF1593" s="2"/>
      <c r="BG1593" s="2"/>
      <c r="BH1593" s="2"/>
      <c r="BI1593" s="2"/>
      <c r="BJ1593" s="2"/>
      <c r="BK1593" s="48"/>
      <c r="BL1593" s="3"/>
      <c r="BM1593" s="2"/>
      <c r="BN1593" s="2"/>
      <c r="BO1593" s="2"/>
      <c r="BP1593" s="2"/>
      <c r="BQ1593" s="2"/>
      <c r="BR1593" s="2"/>
      <c r="BS1593" s="2"/>
      <c r="BT1593" s="2"/>
      <c r="BU1593" s="2"/>
      <c r="BV1593" s="2"/>
      <c r="BW1593" s="2"/>
      <c r="BX1593" s="2"/>
      <c r="BY1593" s="2"/>
      <c r="BZ1593" s="2"/>
      <c r="CA1593" s="2"/>
      <c r="CB1593" s="2"/>
      <c r="CC1593" s="2"/>
      <c r="CD1593" s="2"/>
      <c r="CE1593" s="2"/>
      <c r="CF1593" s="2"/>
      <c r="CG1593" s="2"/>
      <c r="CH1593" s="2"/>
      <c r="CI1593" s="2"/>
      <c r="CJ1593" s="2"/>
      <c r="CK1593" s="2"/>
    </row>
    <row r="1594" spans="1:89" ht="12.75" customHeight="1" x14ac:dyDescent="0.35">
      <c r="A1594" s="15">
        <f t="shared" si="106"/>
        <v>44571</v>
      </c>
      <c r="B1594" s="107">
        <v>18011647</v>
      </c>
      <c r="C1594" s="4">
        <f t="shared" si="107"/>
        <v>750485.29166666663</v>
      </c>
      <c r="D1594">
        <f t="shared" si="108"/>
        <v>2022</v>
      </c>
      <c r="E1594">
        <f t="shared" si="109"/>
        <v>1</v>
      </c>
      <c r="F1594" s="33">
        <v>10190</v>
      </c>
      <c r="G1594" s="2" t="s">
        <v>29</v>
      </c>
      <c r="H1594" s="2">
        <v>24</v>
      </c>
      <c r="I1594" s="33" t="s">
        <v>74</v>
      </c>
      <c r="J1594" s="34">
        <v>44571</v>
      </c>
      <c r="K1594" s="33"/>
      <c r="L1594" s="33"/>
      <c r="M1594" s="33"/>
      <c r="N1594" s="33"/>
      <c r="O1594" s="33"/>
      <c r="P1594" s="33"/>
      <c r="Q1594" s="33"/>
      <c r="R1594" s="33"/>
      <c r="S1594" s="33"/>
      <c r="T1594" s="33"/>
      <c r="U1594" s="33"/>
      <c r="V1594" s="33"/>
      <c r="W1594" s="33"/>
      <c r="X1594" s="33"/>
      <c r="Y1594" s="33"/>
      <c r="Z1594" s="33"/>
      <c r="AA1594" s="33"/>
      <c r="AB1594" s="33"/>
      <c r="AC1594" s="33"/>
      <c r="AD1594" s="33"/>
      <c r="AE1594" s="33"/>
      <c r="AF1594" s="33"/>
      <c r="AG1594" s="33"/>
      <c r="AH1594" s="33"/>
      <c r="AI1594" s="2"/>
      <c r="AK1594" s="3"/>
      <c r="AL1594" s="2"/>
      <c r="AM1594" s="2"/>
      <c r="AN1594" s="2"/>
      <c r="AO1594" s="2"/>
      <c r="AP1594" s="2"/>
      <c r="AQ1594" s="2"/>
      <c r="AR1594" s="2"/>
      <c r="AS1594" s="2"/>
      <c r="AT1594" s="2"/>
      <c r="AU1594" s="2"/>
      <c r="AV1594" s="2"/>
      <c r="AW1594" s="2"/>
      <c r="AX1594" s="2"/>
      <c r="AY1594" s="2"/>
      <c r="AZ1594" s="2"/>
      <c r="BA1594" s="2"/>
      <c r="BB1594" s="2"/>
      <c r="BC1594" s="2"/>
      <c r="BD1594" s="2"/>
      <c r="BE1594" s="2"/>
      <c r="BF1594" s="2"/>
      <c r="BG1594" s="2"/>
      <c r="BH1594" s="2"/>
      <c r="BI1594" s="2"/>
      <c r="BJ1594" s="2"/>
      <c r="BK1594" s="48"/>
      <c r="BL1594" s="3"/>
      <c r="BM1594" s="2"/>
      <c r="BN1594" s="2"/>
      <c r="BO1594" s="2"/>
      <c r="BP1594" s="2"/>
      <c r="BQ1594" s="2"/>
      <c r="BR1594" s="2"/>
      <c r="BS1594" s="2"/>
      <c r="BT1594" s="2"/>
      <c r="BU1594" s="2"/>
      <c r="BV1594" s="2"/>
      <c r="BW1594" s="2"/>
      <c r="BX1594" s="2"/>
      <c r="BY1594" s="2"/>
      <c r="BZ1594" s="2"/>
      <c r="CA1594" s="2"/>
      <c r="CB1594" s="2"/>
      <c r="CC1594" s="2"/>
      <c r="CD1594" s="2"/>
      <c r="CE1594" s="2"/>
      <c r="CF1594" s="2"/>
      <c r="CG1594" s="2"/>
      <c r="CH1594" s="2"/>
      <c r="CI1594" s="2"/>
      <c r="CJ1594" s="2"/>
      <c r="CK1594" s="2"/>
    </row>
    <row r="1595" spans="1:89" ht="12.75" customHeight="1" x14ac:dyDescent="0.35">
      <c r="A1595" s="15">
        <f t="shared" si="106"/>
        <v>44572</v>
      </c>
      <c r="B1595" s="107">
        <v>17378409</v>
      </c>
      <c r="C1595" s="4">
        <f t="shared" si="107"/>
        <v>724100.375</v>
      </c>
      <c r="D1595">
        <f t="shared" si="108"/>
        <v>2022</v>
      </c>
      <c r="E1595">
        <f t="shared" si="109"/>
        <v>1</v>
      </c>
      <c r="F1595" s="33">
        <v>10190</v>
      </c>
      <c r="G1595" s="2" t="s">
        <v>29</v>
      </c>
      <c r="H1595" s="2">
        <v>24</v>
      </c>
      <c r="I1595" s="33" t="s">
        <v>74</v>
      </c>
      <c r="J1595" s="34">
        <v>44572</v>
      </c>
      <c r="K1595" s="33"/>
      <c r="L1595" s="33"/>
      <c r="M1595" s="33"/>
      <c r="N1595" s="33"/>
      <c r="O1595" s="33"/>
      <c r="P1595" s="33"/>
      <c r="Q1595" s="33"/>
      <c r="R1595" s="33"/>
      <c r="S1595" s="33"/>
      <c r="T1595" s="33"/>
      <c r="U1595" s="33"/>
      <c r="V1595" s="33"/>
      <c r="W1595" s="33"/>
      <c r="X1595" s="33"/>
      <c r="Y1595" s="33"/>
      <c r="Z1595" s="33"/>
      <c r="AA1595" s="33"/>
      <c r="AB1595" s="33"/>
      <c r="AC1595" s="33"/>
      <c r="AD1595" s="33"/>
      <c r="AE1595" s="33"/>
      <c r="AF1595" s="33"/>
      <c r="AG1595" s="33"/>
      <c r="AH1595" s="33"/>
      <c r="AI1595" s="2"/>
      <c r="AK1595" s="3"/>
      <c r="AL1595" s="2"/>
      <c r="AM1595" s="2"/>
      <c r="AN1595" s="2"/>
      <c r="AO1595" s="2"/>
      <c r="AP1595" s="2"/>
      <c r="AQ1595" s="2"/>
      <c r="AR1595" s="2"/>
      <c r="AS1595" s="2"/>
      <c r="AT1595" s="2"/>
      <c r="AU1595" s="2"/>
      <c r="AV1595" s="2"/>
      <c r="AW1595" s="2"/>
      <c r="AX1595" s="2"/>
      <c r="AY1595" s="2"/>
      <c r="AZ1595" s="2"/>
      <c r="BA1595" s="2"/>
      <c r="BB1595" s="2"/>
      <c r="BC1595" s="2"/>
      <c r="BD1595" s="2"/>
      <c r="BE1595" s="2"/>
      <c r="BF1595" s="2"/>
      <c r="BG1595" s="2"/>
      <c r="BH1595" s="2"/>
      <c r="BI1595" s="2"/>
      <c r="BJ1595" s="2"/>
      <c r="BK1595" s="48"/>
      <c r="BL1595" s="3"/>
      <c r="BM1595" s="2"/>
      <c r="BN1595" s="2"/>
      <c r="BO1595" s="2"/>
      <c r="BP1595" s="2"/>
      <c r="BQ1595" s="2"/>
      <c r="BR1595" s="2"/>
      <c r="BS1595" s="2"/>
      <c r="BT1595" s="2"/>
      <c r="BU1595" s="2"/>
      <c r="BV1595" s="2"/>
      <c r="BW1595" s="2"/>
      <c r="BX1595" s="2"/>
      <c r="BY1595" s="2"/>
      <c r="BZ1595" s="2"/>
      <c r="CA1595" s="2"/>
      <c r="CB1595" s="2"/>
      <c r="CC1595" s="2"/>
      <c r="CD1595" s="2"/>
      <c r="CE1595" s="2"/>
      <c r="CF1595" s="2"/>
      <c r="CG1595" s="2"/>
      <c r="CH1595" s="2"/>
      <c r="CI1595" s="2"/>
      <c r="CJ1595" s="2"/>
      <c r="CK1595" s="2"/>
    </row>
    <row r="1596" spans="1:89" ht="12.75" customHeight="1" x14ac:dyDescent="0.35">
      <c r="A1596" s="15">
        <f t="shared" si="106"/>
        <v>44573</v>
      </c>
      <c r="B1596" s="107">
        <v>16818602</v>
      </c>
      <c r="C1596" s="4">
        <f t="shared" si="107"/>
        <v>700775.08333333337</v>
      </c>
      <c r="D1596">
        <f t="shared" si="108"/>
        <v>2022</v>
      </c>
      <c r="E1596">
        <f t="shared" si="109"/>
        <v>1</v>
      </c>
      <c r="F1596" s="33">
        <v>10190</v>
      </c>
      <c r="G1596" s="2" t="s">
        <v>29</v>
      </c>
      <c r="H1596" s="2">
        <v>24</v>
      </c>
      <c r="I1596" s="33" t="s">
        <v>74</v>
      </c>
      <c r="J1596" s="34">
        <v>44573</v>
      </c>
      <c r="K1596" s="33"/>
      <c r="L1596" s="33"/>
      <c r="M1596" s="33"/>
      <c r="N1596" s="33"/>
      <c r="O1596" s="33"/>
      <c r="P1596" s="33"/>
      <c r="Q1596" s="33"/>
      <c r="R1596" s="33"/>
      <c r="S1596" s="33"/>
      <c r="T1596" s="33"/>
      <c r="U1596" s="33"/>
      <c r="V1596" s="33"/>
      <c r="W1596" s="33"/>
      <c r="X1596" s="33"/>
      <c r="Y1596" s="33"/>
      <c r="Z1596" s="33"/>
      <c r="AA1596" s="33"/>
      <c r="AB1596" s="33"/>
      <c r="AC1596" s="33"/>
      <c r="AD1596" s="33"/>
      <c r="AE1596" s="33"/>
      <c r="AF1596" s="33"/>
      <c r="AG1596" s="33"/>
      <c r="AH1596" s="33"/>
      <c r="AI1596" s="2"/>
      <c r="AK1596" s="3"/>
      <c r="AL1596" s="2"/>
      <c r="AM1596" s="2"/>
      <c r="AN1596" s="2"/>
      <c r="AO1596" s="2"/>
      <c r="AP1596" s="2"/>
      <c r="AQ1596" s="2"/>
      <c r="AR1596" s="2"/>
      <c r="AS1596" s="2"/>
      <c r="AT1596" s="2"/>
      <c r="AU1596" s="2"/>
      <c r="AV1596" s="2"/>
      <c r="AW1596" s="2"/>
      <c r="AX1596" s="2"/>
      <c r="AY1596" s="2"/>
      <c r="AZ1596" s="2"/>
      <c r="BA1596" s="2"/>
      <c r="BB1596" s="2"/>
      <c r="BC1596" s="2"/>
      <c r="BD1596" s="2"/>
      <c r="BE1596" s="2"/>
      <c r="BF1596" s="2"/>
      <c r="BG1596" s="2"/>
      <c r="BH1596" s="2"/>
      <c r="BI1596" s="2"/>
      <c r="BJ1596" s="2"/>
      <c r="BK1596" s="48"/>
      <c r="BL1596" s="3"/>
      <c r="BM1596" s="2"/>
      <c r="BN1596" s="2"/>
      <c r="BO1596" s="2"/>
      <c r="BP1596" s="2"/>
      <c r="BQ1596" s="2"/>
      <c r="BR1596" s="2"/>
      <c r="BS1596" s="2"/>
      <c r="BT1596" s="2"/>
      <c r="BU1596" s="2"/>
      <c r="BV1596" s="2"/>
      <c r="BW1596" s="2"/>
      <c r="BX1596" s="2"/>
      <c r="BY1596" s="2"/>
      <c r="BZ1596" s="2"/>
      <c r="CA1596" s="2"/>
      <c r="CB1596" s="2"/>
      <c r="CC1596" s="2"/>
      <c r="CD1596" s="2"/>
      <c r="CE1596" s="2"/>
      <c r="CF1596" s="2"/>
      <c r="CG1596" s="2"/>
      <c r="CH1596" s="2"/>
      <c r="CI1596" s="2"/>
      <c r="CJ1596" s="2"/>
      <c r="CK1596" s="2"/>
    </row>
    <row r="1597" spans="1:89" ht="12.75" customHeight="1" x14ac:dyDescent="0.35">
      <c r="A1597" s="15">
        <f t="shared" si="106"/>
        <v>44574</v>
      </c>
      <c r="B1597" s="107">
        <v>16732596.000000002</v>
      </c>
      <c r="C1597" s="4">
        <f t="shared" si="107"/>
        <v>697191.50000000012</v>
      </c>
      <c r="D1597">
        <f t="shared" si="108"/>
        <v>2022</v>
      </c>
      <c r="E1597">
        <f t="shared" si="109"/>
        <v>1</v>
      </c>
      <c r="F1597" s="33">
        <v>10190</v>
      </c>
      <c r="G1597" s="2" t="s">
        <v>29</v>
      </c>
      <c r="H1597" s="2">
        <v>24</v>
      </c>
      <c r="I1597" s="33" t="s">
        <v>74</v>
      </c>
      <c r="J1597" s="34">
        <v>44574</v>
      </c>
      <c r="K1597" s="33"/>
      <c r="L1597" s="33"/>
      <c r="M1597" s="33"/>
      <c r="N1597" s="33"/>
      <c r="O1597" s="33"/>
      <c r="P1597" s="33"/>
      <c r="Q1597" s="33"/>
      <c r="R1597" s="33"/>
      <c r="S1597" s="33"/>
      <c r="T1597" s="33"/>
      <c r="U1597" s="33"/>
      <c r="V1597" s="33"/>
      <c r="W1597" s="33"/>
      <c r="X1597" s="33"/>
      <c r="Y1597" s="33"/>
      <c r="Z1597" s="33"/>
      <c r="AA1597" s="33"/>
      <c r="AB1597" s="33"/>
      <c r="AC1597" s="33"/>
      <c r="AD1597" s="33"/>
      <c r="AE1597" s="33"/>
      <c r="AF1597" s="33"/>
      <c r="AG1597" s="33"/>
      <c r="AH1597" s="33"/>
      <c r="AI1597" s="2"/>
      <c r="AK1597" s="3"/>
      <c r="AL1597" s="2"/>
      <c r="AM1597" s="2"/>
      <c r="AN1597" s="2"/>
      <c r="AO1597" s="2"/>
      <c r="AP1597" s="2"/>
      <c r="AQ1597" s="2"/>
      <c r="AR1597" s="2"/>
      <c r="AS1597" s="2"/>
      <c r="AT1597" s="2"/>
      <c r="AU1597" s="2"/>
      <c r="AV1597" s="2"/>
      <c r="AW1597" s="2"/>
      <c r="AX1597" s="2"/>
      <c r="AY1597" s="2"/>
      <c r="AZ1597" s="2"/>
      <c r="BA1597" s="2"/>
      <c r="BB1597" s="2"/>
      <c r="BC1597" s="2"/>
      <c r="BD1597" s="2"/>
      <c r="BE1597" s="2"/>
      <c r="BF1597" s="2"/>
      <c r="BG1597" s="2"/>
      <c r="BH1597" s="2"/>
      <c r="BI1597" s="2"/>
      <c r="BJ1597" s="2"/>
      <c r="BK1597" s="48"/>
      <c r="BL1597" s="3"/>
      <c r="BM1597" s="2"/>
      <c r="BN1597" s="2"/>
      <c r="BO1597" s="2"/>
      <c r="BP1597" s="2"/>
      <c r="BQ1597" s="2"/>
      <c r="BR1597" s="2"/>
      <c r="BS1597" s="2"/>
      <c r="BT1597" s="2"/>
      <c r="BU1597" s="2"/>
      <c r="BV1597" s="2"/>
      <c r="BW1597" s="2"/>
      <c r="BX1597" s="2"/>
      <c r="BY1597" s="2"/>
      <c r="BZ1597" s="2"/>
      <c r="CA1597" s="2"/>
      <c r="CB1597" s="2"/>
      <c r="CC1597" s="2"/>
      <c r="CD1597" s="2"/>
      <c r="CE1597" s="2"/>
      <c r="CF1597" s="2"/>
      <c r="CG1597" s="2"/>
      <c r="CH1597" s="2"/>
      <c r="CI1597" s="2"/>
      <c r="CJ1597" s="2"/>
      <c r="CK1597" s="2"/>
    </row>
    <row r="1598" spans="1:89" ht="12.75" customHeight="1" x14ac:dyDescent="0.35">
      <c r="A1598" s="15">
        <f t="shared" si="106"/>
        <v>44575</v>
      </c>
      <c r="B1598" s="107">
        <v>17038974</v>
      </c>
      <c r="C1598" s="4">
        <f t="shared" si="107"/>
        <v>709957.25</v>
      </c>
      <c r="D1598">
        <f t="shared" si="108"/>
        <v>2022</v>
      </c>
      <c r="E1598">
        <f t="shared" si="109"/>
        <v>1</v>
      </c>
      <c r="F1598" s="33">
        <v>10190</v>
      </c>
      <c r="G1598" s="2" t="s">
        <v>29</v>
      </c>
      <c r="H1598" s="2">
        <v>24</v>
      </c>
      <c r="I1598" s="33" t="s">
        <v>74</v>
      </c>
      <c r="J1598" s="34">
        <v>44575</v>
      </c>
      <c r="K1598" s="33"/>
      <c r="L1598" s="33"/>
      <c r="M1598" s="33"/>
      <c r="N1598" s="33"/>
      <c r="O1598" s="33"/>
      <c r="P1598" s="33"/>
      <c r="Q1598" s="33"/>
      <c r="R1598" s="33"/>
      <c r="S1598" s="33"/>
      <c r="T1598" s="33"/>
      <c r="U1598" s="33"/>
      <c r="V1598" s="33"/>
      <c r="W1598" s="33"/>
      <c r="X1598" s="33"/>
      <c r="Y1598" s="33"/>
      <c r="Z1598" s="33"/>
      <c r="AA1598" s="33"/>
      <c r="AB1598" s="33"/>
      <c r="AC1598" s="33"/>
      <c r="AD1598" s="33"/>
      <c r="AE1598" s="33"/>
      <c r="AF1598" s="33"/>
      <c r="AG1598" s="33"/>
      <c r="AH1598" s="33"/>
      <c r="AI1598" s="2"/>
      <c r="AK1598" s="3"/>
      <c r="AL1598" s="2"/>
      <c r="AM1598" s="2"/>
      <c r="AN1598" s="2"/>
      <c r="AO1598" s="2"/>
      <c r="AP1598" s="2"/>
      <c r="AQ1598" s="2"/>
      <c r="AR1598" s="2"/>
      <c r="AS1598" s="2"/>
      <c r="AT1598" s="2"/>
      <c r="AU1598" s="2"/>
      <c r="AV1598" s="2"/>
      <c r="AW1598" s="2"/>
      <c r="AX1598" s="2"/>
      <c r="AY1598" s="2"/>
      <c r="AZ1598" s="2"/>
      <c r="BA1598" s="2"/>
      <c r="BB1598" s="2"/>
      <c r="BC1598" s="2"/>
      <c r="BD1598" s="2"/>
      <c r="BE1598" s="2"/>
      <c r="BF1598" s="2"/>
      <c r="BG1598" s="2"/>
      <c r="BH1598" s="2"/>
      <c r="BI1598" s="2"/>
      <c r="BJ1598" s="2"/>
      <c r="BK1598" s="48"/>
      <c r="BL1598" s="3"/>
      <c r="BM1598" s="2"/>
      <c r="BN1598" s="2"/>
      <c r="BO1598" s="2"/>
      <c r="BP1598" s="2"/>
      <c r="BQ1598" s="2"/>
      <c r="BR1598" s="2"/>
      <c r="BS1598" s="2"/>
      <c r="BT1598" s="2"/>
      <c r="BU1598" s="2"/>
      <c r="BV1598" s="2"/>
      <c r="BW1598" s="2"/>
      <c r="BX1598" s="2"/>
      <c r="BY1598" s="2"/>
      <c r="BZ1598" s="2"/>
      <c r="CA1598" s="2"/>
      <c r="CB1598" s="2"/>
      <c r="CC1598" s="2"/>
      <c r="CD1598" s="2"/>
      <c r="CE1598" s="2"/>
      <c r="CF1598" s="2"/>
      <c r="CG1598" s="2"/>
      <c r="CH1598" s="2"/>
      <c r="CI1598" s="2"/>
      <c r="CJ1598" s="2"/>
      <c r="CK1598" s="2"/>
    </row>
    <row r="1599" spans="1:89" ht="12.75" customHeight="1" x14ac:dyDescent="0.35">
      <c r="A1599" s="15">
        <f t="shared" si="106"/>
        <v>44576</v>
      </c>
      <c r="B1599" s="107">
        <v>16189327</v>
      </c>
      <c r="C1599" s="4">
        <f t="shared" si="107"/>
        <v>674555.29166666663</v>
      </c>
      <c r="D1599">
        <f t="shared" si="108"/>
        <v>2022</v>
      </c>
      <c r="E1599">
        <f t="shared" si="109"/>
        <v>1</v>
      </c>
      <c r="F1599" s="33">
        <v>10190</v>
      </c>
      <c r="G1599" s="2" t="s">
        <v>29</v>
      </c>
      <c r="H1599" s="2">
        <v>24</v>
      </c>
      <c r="I1599" s="33" t="s">
        <v>74</v>
      </c>
      <c r="J1599" s="34">
        <v>44576</v>
      </c>
      <c r="K1599" s="33"/>
      <c r="L1599" s="33"/>
      <c r="M1599" s="33"/>
      <c r="N1599" s="33"/>
      <c r="O1599" s="33"/>
      <c r="P1599" s="33"/>
      <c r="Q1599" s="33"/>
      <c r="R1599" s="33"/>
      <c r="S1599" s="33"/>
      <c r="T1599" s="33"/>
      <c r="U1599" s="33"/>
      <c r="V1599" s="33"/>
      <c r="W1599" s="33"/>
      <c r="X1599" s="33"/>
      <c r="Y1599" s="33"/>
      <c r="Z1599" s="33"/>
      <c r="AA1599" s="33"/>
      <c r="AB1599" s="33"/>
      <c r="AC1599" s="33"/>
      <c r="AD1599" s="33"/>
      <c r="AE1599" s="33"/>
      <c r="AF1599" s="33"/>
      <c r="AG1599" s="33"/>
      <c r="AH1599" s="33"/>
      <c r="AI1599" s="2"/>
      <c r="AK1599" s="3"/>
      <c r="AL1599" s="2"/>
      <c r="AM1599" s="2"/>
      <c r="AN1599" s="2"/>
      <c r="AO1599" s="2"/>
      <c r="AP1599" s="2"/>
      <c r="AQ1599" s="2"/>
      <c r="AR1599" s="2"/>
      <c r="AS1599" s="2"/>
      <c r="AT1599" s="2"/>
      <c r="AU1599" s="2"/>
      <c r="AV1599" s="2"/>
      <c r="AW1599" s="2"/>
      <c r="AX1599" s="2"/>
      <c r="AY1599" s="2"/>
      <c r="AZ1599" s="2"/>
      <c r="BA1599" s="2"/>
      <c r="BB1599" s="2"/>
      <c r="BC1599" s="2"/>
      <c r="BD1599" s="2"/>
      <c r="BE1599" s="2"/>
      <c r="BF1599" s="2"/>
      <c r="BG1599" s="2"/>
      <c r="BH1599" s="2"/>
      <c r="BI1599" s="2"/>
      <c r="BJ1599" s="2"/>
      <c r="BK1599" s="48"/>
      <c r="BL1599" s="3"/>
      <c r="BM1599" s="2"/>
      <c r="BN1599" s="2"/>
      <c r="BO1599" s="2"/>
      <c r="BP1599" s="2"/>
      <c r="BQ1599" s="2"/>
      <c r="BR1599" s="2"/>
      <c r="BS1599" s="2"/>
      <c r="BT1599" s="2"/>
      <c r="BU1599" s="2"/>
      <c r="BV1599" s="2"/>
      <c r="BW1599" s="2"/>
      <c r="BX1599" s="2"/>
      <c r="BY1599" s="2"/>
      <c r="BZ1599" s="2"/>
      <c r="CA1599" s="2"/>
      <c r="CB1599" s="2"/>
      <c r="CC1599" s="2"/>
      <c r="CD1599" s="2"/>
      <c r="CE1599" s="2"/>
      <c r="CF1599" s="2"/>
      <c r="CG1599" s="2"/>
      <c r="CH1599" s="2"/>
      <c r="CI1599" s="2"/>
      <c r="CJ1599" s="2"/>
      <c r="CK1599" s="2"/>
    </row>
    <row r="1600" spans="1:89" ht="12.75" customHeight="1" x14ac:dyDescent="0.35">
      <c r="A1600" s="15">
        <f t="shared" si="106"/>
        <v>44577</v>
      </c>
      <c r="B1600" s="107">
        <v>15982088</v>
      </c>
      <c r="C1600" s="4">
        <f t="shared" si="107"/>
        <v>665920.33333333337</v>
      </c>
      <c r="D1600">
        <f t="shared" si="108"/>
        <v>2022</v>
      </c>
      <c r="E1600">
        <f t="shared" si="109"/>
        <v>1</v>
      </c>
      <c r="F1600" s="33">
        <v>10190</v>
      </c>
      <c r="G1600" s="2" t="s">
        <v>29</v>
      </c>
      <c r="H1600" s="2">
        <v>24</v>
      </c>
      <c r="I1600" s="33" t="s">
        <v>74</v>
      </c>
      <c r="J1600" s="34">
        <v>44577</v>
      </c>
      <c r="K1600" s="33"/>
      <c r="L1600" s="33"/>
      <c r="M1600" s="33"/>
      <c r="N1600" s="33"/>
      <c r="O1600" s="33"/>
      <c r="P1600" s="33"/>
      <c r="Q1600" s="33"/>
      <c r="R1600" s="33"/>
      <c r="S1600" s="33"/>
      <c r="T1600" s="33"/>
      <c r="U1600" s="33"/>
      <c r="V1600" s="33"/>
      <c r="W1600" s="33"/>
      <c r="X1600" s="33"/>
      <c r="Y1600" s="33"/>
      <c r="Z1600" s="33"/>
      <c r="AA1600" s="33"/>
      <c r="AB1600" s="33"/>
      <c r="AC1600" s="33"/>
      <c r="AD1600" s="33"/>
      <c r="AE1600" s="33"/>
      <c r="AF1600" s="33"/>
      <c r="AG1600" s="33"/>
      <c r="AH1600" s="33"/>
      <c r="AI1600" s="2"/>
      <c r="AK1600" s="3"/>
      <c r="AL1600" s="2"/>
      <c r="AM1600" s="2"/>
      <c r="AN1600" s="2"/>
      <c r="AO1600" s="2"/>
      <c r="AP1600" s="2"/>
      <c r="AQ1600" s="2"/>
      <c r="AR1600" s="2"/>
      <c r="AS1600" s="2"/>
      <c r="AT1600" s="2"/>
      <c r="AU1600" s="2"/>
      <c r="AV1600" s="2"/>
      <c r="AW1600" s="2"/>
      <c r="AX1600" s="2"/>
      <c r="AY1600" s="2"/>
      <c r="AZ1600" s="2"/>
      <c r="BA1600" s="2"/>
      <c r="BB1600" s="2"/>
      <c r="BC1600" s="2"/>
      <c r="BD1600" s="2"/>
      <c r="BE1600" s="2"/>
      <c r="BF1600" s="2"/>
      <c r="BG1600" s="2"/>
      <c r="BH1600" s="2"/>
      <c r="BI1600" s="2"/>
      <c r="BJ1600" s="2"/>
      <c r="BK1600" s="48"/>
      <c r="BL1600" s="3"/>
      <c r="BM1600" s="2"/>
      <c r="BN1600" s="2"/>
      <c r="BO1600" s="2"/>
      <c r="BP1600" s="2"/>
      <c r="BQ1600" s="2"/>
      <c r="BR1600" s="2"/>
      <c r="BS1600" s="2"/>
      <c r="BT1600" s="2"/>
      <c r="BU1600" s="2"/>
      <c r="BV1600" s="2"/>
      <c r="BW1600" s="2"/>
      <c r="BX1600" s="2"/>
      <c r="BY1600" s="2"/>
      <c r="BZ1600" s="2"/>
      <c r="CA1600" s="2"/>
      <c r="CB1600" s="2"/>
      <c r="CC1600" s="2"/>
      <c r="CD1600" s="2"/>
      <c r="CE1600" s="2"/>
      <c r="CF1600" s="2"/>
      <c r="CG1600" s="2"/>
      <c r="CH1600" s="2"/>
      <c r="CI1600" s="2"/>
      <c r="CJ1600" s="2"/>
      <c r="CK1600" s="2"/>
    </row>
    <row r="1601" spans="1:89" ht="12.75" customHeight="1" x14ac:dyDescent="0.35">
      <c r="A1601" s="15">
        <f t="shared" si="106"/>
        <v>44578</v>
      </c>
      <c r="B1601" s="107">
        <v>16696633.999999998</v>
      </c>
      <c r="C1601" s="4">
        <f t="shared" si="107"/>
        <v>695693.08333333326</v>
      </c>
      <c r="D1601">
        <f t="shared" si="108"/>
        <v>2022</v>
      </c>
      <c r="E1601">
        <f t="shared" si="109"/>
        <v>1</v>
      </c>
      <c r="F1601" s="33">
        <v>10190</v>
      </c>
      <c r="G1601" s="2" t="s">
        <v>29</v>
      </c>
      <c r="H1601" s="2">
        <v>24</v>
      </c>
      <c r="I1601" s="33" t="s">
        <v>74</v>
      </c>
      <c r="J1601" s="34">
        <v>44578</v>
      </c>
      <c r="K1601" s="33"/>
      <c r="L1601" s="33"/>
      <c r="M1601" s="33"/>
      <c r="N1601" s="33"/>
      <c r="O1601" s="33"/>
      <c r="P1601" s="33"/>
      <c r="Q1601" s="33"/>
      <c r="R1601" s="33"/>
      <c r="S1601" s="33"/>
      <c r="T1601" s="33"/>
      <c r="U1601" s="33"/>
      <c r="V1601" s="33"/>
      <c r="W1601" s="33"/>
      <c r="X1601" s="33"/>
      <c r="Y1601" s="33"/>
      <c r="Z1601" s="33"/>
      <c r="AA1601" s="33"/>
      <c r="AB1601" s="33"/>
      <c r="AC1601" s="33"/>
      <c r="AD1601" s="33"/>
      <c r="AE1601" s="33"/>
      <c r="AF1601" s="33"/>
      <c r="AG1601" s="33"/>
      <c r="AH1601" s="33"/>
      <c r="AI1601" s="2"/>
      <c r="AK1601" s="3"/>
      <c r="AL1601" s="2"/>
      <c r="AM1601" s="2"/>
      <c r="AN1601" s="2"/>
      <c r="AO1601" s="2"/>
      <c r="AP1601" s="2"/>
      <c r="AQ1601" s="2"/>
      <c r="AR1601" s="2"/>
      <c r="AS1601" s="2"/>
      <c r="AT1601" s="2"/>
      <c r="AU1601" s="2"/>
      <c r="AV1601" s="2"/>
      <c r="AW1601" s="2"/>
      <c r="AX1601" s="2"/>
      <c r="AY1601" s="2"/>
      <c r="AZ1601" s="2"/>
      <c r="BA1601" s="2"/>
      <c r="BB1601" s="2"/>
      <c r="BC1601" s="2"/>
      <c r="BD1601" s="2"/>
      <c r="BE1601" s="2"/>
      <c r="BF1601" s="2"/>
      <c r="BG1601" s="2"/>
      <c r="BH1601" s="2"/>
      <c r="BI1601" s="2"/>
      <c r="BJ1601" s="2"/>
      <c r="BK1601" s="48"/>
      <c r="BL1601" s="3"/>
      <c r="BM1601" s="2"/>
      <c r="BN1601" s="2"/>
      <c r="BO1601" s="2"/>
      <c r="BP1601" s="2"/>
      <c r="BQ1601" s="2"/>
      <c r="BR1601" s="2"/>
      <c r="BS1601" s="2"/>
      <c r="BT1601" s="2"/>
      <c r="BU1601" s="2"/>
      <c r="BV1601" s="2"/>
      <c r="BW1601" s="2"/>
      <c r="BX1601" s="2"/>
      <c r="BY1601" s="2"/>
      <c r="BZ1601" s="2"/>
      <c r="CA1601" s="2"/>
      <c r="CB1601" s="2"/>
      <c r="CC1601" s="2"/>
      <c r="CD1601" s="2"/>
      <c r="CE1601" s="2"/>
      <c r="CF1601" s="2"/>
      <c r="CG1601" s="2"/>
      <c r="CH1601" s="2"/>
      <c r="CI1601" s="2"/>
      <c r="CJ1601" s="2"/>
      <c r="CK1601" s="2"/>
    </row>
    <row r="1602" spans="1:89" ht="12.75" customHeight="1" x14ac:dyDescent="0.35">
      <c r="A1602" s="15">
        <f t="shared" si="106"/>
        <v>44579</v>
      </c>
      <c r="B1602" s="107">
        <v>16730148.000000002</v>
      </c>
      <c r="C1602" s="4">
        <f t="shared" si="107"/>
        <v>697089.50000000012</v>
      </c>
      <c r="D1602">
        <f t="shared" si="108"/>
        <v>2022</v>
      </c>
      <c r="E1602">
        <f t="shared" si="109"/>
        <v>1</v>
      </c>
      <c r="F1602" s="33">
        <v>10190</v>
      </c>
      <c r="G1602" s="2" t="s">
        <v>29</v>
      </c>
      <c r="H1602" s="2">
        <v>24</v>
      </c>
      <c r="I1602" s="33" t="s">
        <v>74</v>
      </c>
      <c r="J1602" s="34">
        <v>44579</v>
      </c>
      <c r="K1602" s="33"/>
      <c r="L1602" s="33"/>
      <c r="M1602" s="33"/>
      <c r="N1602" s="33"/>
      <c r="O1602" s="33"/>
      <c r="P1602" s="33"/>
      <c r="Q1602" s="33"/>
      <c r="R1602" s="33"/>
      <c r="S1602" s="33"/>
      <c r="T1602" s="33"/>
      <c r="U1602" s="33"/>
      <c r="V1602" s="33"/>
      <c r="W1602" s="33"/>
      <c r="X1602" s="33"/>
      <c r="Y1602" s="33"/>
      <c r="Z1602" s="33"/>
      <c r="AA1602" s="33"/>
      <c r="AB1602" s="33"/>
      <c r="AC1602" s="33"/>
      <c r="AD1602" s="33"/>
      <c r="AE1602" s="33"/>
      <c r="AF1602" s="33"/>
      <c r="AG1602" s="33"/>
      <c r="AH1602" s="33"/>
      <c r="AI1602" s="2"/>
      <c r="AK1602" s="3"/>
      <c r="AL1602" s="2"/>
      <c r="AM1602" s="2"/>
      <c r="AN1602" s="2"/>
      <c r="AO1602" s="2"/>
      <c r="AP1602" s="2"/>
      <c r="AQ1602" s="2"/>
      <c r="AR1602" s="2"/>
      <c r="AS1602" s="2"/>
      <c r="AT1602" s="2"/>
      <c r="AU1602" s="2"/>
      <c r="AV1602" s="2"/>
      <c r="AW1602" s="2"/>
      <c r="AX1602" s="2"/>
      <c r="AY1602" s="2"/>
      <c r="AZ1602" s="2"/>
      <c r="BA1602" s="2"/>
      <c r="BB1602" s="2"/>
      <c r="BC1602" s="2"/>
      <c r="BD1602" s="2"/>
      <c r="BE1602" s="2"/>
      <c r="BF1602" s="2"/>
      <c r="BG1602" s="2"/>
      <c r="BH1602" s="2"/>
      <c r="BI1602" s="2"/>
      <c r="BJ1602" s="2"/>
      <c r="BK1602" s="48"/>
      <c r="BL1602" s="3"/>
      <c r="BM1602" s="2"/>
      <c r="BN1602" s="2"/>
      <c r="BO1602" s="2"/>
      <c r="BP1602" s="2"/>
      <c r="BQ1602" s="2"/>
      <c r="BR1602" s="2"/>
      <c r="BS1602" s="2"/>
      <c r="BT1602" s="2"/>
      <c r="BU1602" s="2"/>
      <c r="BV1602" s="2"/>
      <c r="BW1602" s="2"/>
      <c r="BX1602" s="2"/>
      <c r="BY1602" s="2"/>
      <c r="BZ1602" s="2"/>
      <c r="CA1602" s="2"/>
      <c r="CB1602" s="2"/>
      <c r="CC1602" s="2"/>
      <c r="CD1602" s="2"/>
      <c r="CE1602" s="2"/>
      <c r="CF1602" s="2"/>
      <c r="CG1602" s="2"/>
      <c r="CH1602" s="2"/>
      <c r="CI1602" s="2"/>
      <c r="CJ1602" s="2"/>
      <c r="CK1602" s="2"/>
    </row>
    <row r="1603" spans="1:89" ht="12.75" customHeight="1" x14ac:dyDescent="0.35">
      <c r="A1603" s="15">
        <f t="shared" si="106"/>
        <v>44580</v>
      </c>
      <c r="B1603" s="107">
        <v>16675050</v>
      </c>
      <c r="C1603" s="4">
        <f t="shared" si="107"/>
        <v>694793.75</v>
      </c>
      <c r="D1603">
        <f t="shared" si="108"/>
        <v>2022</v>
      </c>
      <c r="E1603">
        <f t="shared" si="109"/>
        <v>1</v>
      </c>
      <c r="F1603" s="33">
        <v>10190</v>
      </c>
      <c r="G1603" s="2" t="s">
        <v>29</v>
      </c>
      <c r="H1603" s="2">
        <v>24</v>
      </c>
      <c r="I1603" s="33" t="s">
        <v>74</v>
      </c>
      <c r="J1603" s="34">
        <v>44580</v>
      </c>
      <c r="K1603" s="33"/>
      <c r="L1603" s="33"/>
      <c r="M1603" s="33"/>
      <c r="N1603" s="33"/>
      <c r="O1603" s="33"/>
      <c r="P1603" s="33"/>
      <c r="Q1603" s="33"/>
      <c r="R1603" s="33"/>
      <c r="S1603" s="33"/>
      <c r="T1603" s="33"/>
      <c r="U1603" s="33"/>
      <c r="V1603" s="33"/>
      <c r="W1603" s="33"/>
      <c r="X1603" s="33"/>
      <c r="Y1603" s="33"/>
      <c r="Z1603" s="33"/>
      <c r="AA1603" s="33"/>
      <c r="AB1603" s="33"/>
      <c r="AC1603" s="33"/>
      <c r="AD1603" s="33"/>
      <c r="AE1603" s="33"/>
      <c r="AF1603" s="33"/>
      <c r="AG1603" s="33"/>
      <c r="AH1603" s="33"/>
      <c r="AI1603" s="2"/>
      <c r="AK1603" s="3"/>
      <c r="AL1603" s="2"/>
      <c r="AM1603" s="2"/>
      <c r="AN1603" s="2"/>
      <c r="AO1603" s="2"/>
      <c r="AP1603" s="2"/>
      <c r="AQ1603" s="2"/>
      <c r="AR1603" s="2"/>
      <c r="AS1603" s="2"/>
      <c r="AT1603" s="2"/>
      <c r="AU1603" s="2"/>
      <c r="AV1603" s="2"/>
      <c r="AW1603" s="2"/>
      <c r="AX1603" s="2"/>
      <c r="AY1603" s="2"/>
      <c r="AZ1603" s="2"/>
      <c r="BA1603" s="2"/>
      <c r="BB1603" s="2"/>
      <c r="BC1603" s="2"/>
      <c r="BD1603" s="2"/>
      <c r="BE1603" s="2"/>
      <c r="BF1603" s="2"/>
      <c r="BG1603" s="2"/>
      <c r="BH1603" s="2"/>
      <c r="BI1603" s="2"/>
      <c r="BJ1603" s="2"/>
      <c r="BK1603" s="48"/>
      <c r="BL1603" s="3"/>
      <c r="BM1603" s="2"/>
      <c r="BN1603" s="2"/>
      <c r="BO1603" s="2"/>
      <c r="BP1603" s="2"/>
      <c r="BQ1603" s="2"/>
      <c r="BR1603" s="2"/>
      <c r="BS1603" s="2"/>
      <c r="BT1603" s="2"/>
      <c r="BU1603" s="2"/>
      <c r="BV1603" s="2"/>
      <c r="BW1603" s="2"/>
      <c r="BX1603" s="2"/>
      <c r="BY1603" s="2"/>
      <c r="BZ1603" s="2"/>
      <c r="CA1603" s="2"/>
      <c r="CB1603" s="2"/>
      <c r="CC1603" s="2"/>
      <c r="CD1603" s="2"/>
      <c r="CE1603" s="2"/>
      <c r="CF1603" s="2"/>
      <c r="CG1603" s="2"/>
      <c r="CH1603" s="2"/>
      <c r="CI1603" s="2"/>
      <c r="CJ1603" s="2"/>
      <c r="CK1603" s="2"/>
    </row>
    <row r="1604" spans="1:89" ht="12.75" customHeight="1" x14ac:dyDescent="0.35">
      <c r="A1604" s="15">
        <f t="shared" si="106"/>
        <v>44581</v>
      </c>
      <c r="B1604" s="107">
        <v>16393677</v>
      </c>
      <c r="C1604" s="4">
        <f t="shared" si="107"/>
        <v>683069.875</v>
      </c>
      <c r="D1604">
        <f t="shared" si="108"/>
        <v>2022</v>
      </c>
      <c r="E1604">
        <f t="shared" si="109"/>
        <v>1</v>
      </c>
      <c r="F1604" s="33">
        <v>10190</v>
      </c>
      <c r="G1604" s="2" t="s">
        <v>29</v>
      </c>
      <c r="H1604" s="2">
        <v>24</v>
      </c>
      <c r="I1604" s="33" t="s">
        <v>74</v>
      </c>
      <c r="J1604" s="34">
        <v>44581</v>
      </c>
      <c r="K1604" s="33"/>
      <c r="L1604" s="33"/>
      <c r="M1604" s="33"/>
      <c r="N1604" s="33"/>
      <c r="O1604" s="33"/>
      <c r="P1604" s="33"/>
      <c r="Q1604" s="33"/>
      <c r="R1604" s="33"/>
      <c r="S1604" s="33"/>
      <c r="T1604" s="33"/>
      <c r="U1604" s="33"/>
      <c r="V1604" s="33"/>
      <c r="W1604" s="33"/>
      <c r="X1604" s="33"/>
      <c r="Y1604" s="33"/>
      <c r="Z1604" s="33"/>
      <c r="AA1604" s="33"/>
      <c r="AB1604" s="33"/>
      <c r="AC1604" s="33"/>
      <c r="AD1604" s="33"/>
      <c r="AE1604" s="33"/>
      <c r="AF1604" s="33"/>
      <c r="AG1604" s="33"/>
      <c r="AH1604" s="33"/>
      <c r="AI1604" s="2"/>
      <c r="AK1604" s="3"/>
      <c r="AL1604" s="2"/>
      <c r="AM1604" s="2"/>
      <c r="AN1604" s="2"/>
      <c r="AO1604" s="2"/>
      <c r="AP1604" s="2"/>
      <c r="AQ1604" s="2"/>
      <c r="AR1604" s="2"/>
      <c r="AS1604" s="2"/>
      <c r="AT1604" s="2"/>
      <c r="AU1604" s="2"/>
      <c r="AV1604" s="2"/>
      <c r="AW1604" s="2"/>
      <c r="AX1604" s="2"/>
      <c r="AY1604" s="2"/>
      <c r="AZ1604" s="2"/>
      <c r="BA1604" s="2"/>
      <c r="BB1604" s="2"/>
      <c r="BC1604" s="2"/>
      <c r="BD1604" s="2"/>
      <c r="BE1604" s="2"/>
      <c r="BF1604" s="2"/>
      <c r="BG1604" s="2"/>
      <c r="BH1604" s="2"/>
      <c r="BI1604" s="2"/>
      <c r="BJ1604" s="2"/>
      <c r="BK1604" s="48"/>
      <c r="BL1604" s="3"/>
      <c r="BM1604" s="2"/>
      <c r="BN1604" s="2"/>
      <c r="BO1604" s="2"/>
      <c r="BP1604" s="2"/>
      <c r="BQ1604" s="2"/>
      <c r="BR1604" s="2"/>
      <c r="BS1604" s="2"/>
      <c r="BT1604" s="2"/>
      <c r="BU1604" s="2"/>
      <c r="BV1604" s="2"/>
      <c r="BW1604" s="2"/>
      <c r="BX1604" s="2"/>
      <c r="BY1604" s="2"/>
      <c r="BZ1604" s="2"/>
      <c r="CA1604" s="2"/>
      <c r="CB1604" s="2"/>
      <c r="CC1604" s="2"/>
      <c r="CD1604" s="2"/>
      <c r="CE1604" s="2"/>
      <c r="CF1604" s="2"/>
      <c r="CG1604" s="2"/>
      <c r="CH1604" s="2"/>
      <c r="CI1604" s="2"/>
      <c r="CJ1604" s="2"/>
      <c r="CK1604" s="2"/>
    </row>
    <row r="1605" spans="1:89" ht="12.75" customHeight="1" x14ac:dyDescent="0.35">
      <c r="A1605" s="15">
        <f t="shared" si="106"/>
        <v>44582</v>
      </c>
      <c r="B1605" s="107">
        <v>16676880.000000002</v>
      </c>
      <c r="C1605" s="4">
        <f t="shared" si="107"/>
        <v>694870.00000000012</v>
      </c>
      <c r="D1605">
        <f t="shared" si="108"/>
        <v>2022</v>
      </c>
      <c r="E1605">
        <f t="shared" si="109"/>
        <v>1</v>
      </c>
      <c r="F1605" s="33">
        <v>10190</v>
      </c>
      <c r="G1605" s="2" t="s">
        <v>29</v>
      </c>
      <c r="H1605" s="2">
        <v>24</v>
      </c>
      <c r="I1605" s="33" t="s">
        <v>74</v>
      </c>
      <c r="J1605" s="34">
        <v>44582</v>
      </c>
      <c r="K1605" s="33"/>
      <c r="L1605" s="33"/>
      <c r="M1605" s="33"/>
      <c r="N1605" s="33"/>
      <c r="O1605" s="33"/>
      <c r="P1605" s="33"/>
      <c r="Q1605" s="33"/>
      <c r="R1605" s="33"/>
      <c r="S1605" s="33"/>
      <c r="T1605" s="33"/>
      <c r="U1605" s="33"/>
      <c r="V1605" s="33"/>
      <c r="W1605" s="33"/>
      <c r="X1605" s="33"/>
      <c r="Y1605" s="33"/>
      <c r="Z1605" s="33"/>
      <c r="AA1605" s="33"/>
      <c r="AB1605" s="33"/>
      <c r="AC1605" s="33"/>
      <c r="AD1605" s="33"/>
      <c r="AE1605" s="33"/>
      <c r="AF1605" s="33"/>
      <c r="AG1605" s="33"/>
      <c r="AH1605" s="33"/>
      <c r="AI1605" s="2"/>
      <c r="AK1605" s="3"/>
      <c r="AL1605" s="2"/>
      <c r="AM1605" s="2"/>
      <c r="AN1605" s="2"/>
      <c r="AO1605" s="2"/>
      <c r="AP1605" s="2"/>
      <c r="AQ1605" s="2"/>
      <c r="AR1605" s="2"/>
      <c r="AS1605" s="2"/>
      <c r="AT1605" s="2"/>
      <c r="AU1605" s="2"/>
      <c r="AV1605" s="2"/>
      <c r="AW1605" s="2"/>
      <c r="AX1605" s="2"/>
      <c r="AY1605" s="2"/>
      <c r="AZ1605" s="2"/>
      <c r="BA1605" s="2"/>
      <c r="BB1605" s="2"/>
      <c r="BC1605" s="2"/>
      <c r="BD1605" s="2"/>
      <c r="BE1605" s="2"/>
      <c r="BF1605" s="2"/>
      <c r="BG1605" s="2"/>
      <c r="BH1605" s="2"/>
      <c r="BI1605" s="2"/>
      <c r="BJ1605" s="2"/>
      <c r="BK1605" s="48"/>
      <c r="BL1605" s="3"/>
      <c r="BM1605" s="2"/>
      <c r="BN1605" s="2"/>
      <c r="BO1605" s="2"/>
      <c r="BP1605" s="2"/>
      <c r="BQ1605" s="2"/>
      <c r="BR1605" s="2"/>
      <c r="BS1605" s="2"/>
      <c r="BT1605" s="2"/>
      <c r="BU1605" s="2"/>
      <c r="BV1605" s="2"/>
      <c r="BW1605" s="2"/>
      <c r="BX1605" s="2"/>
      <c r="BY1605" s="2"/>
      <c r="BZ1605" s="2"/>
      <c r="CA1605" s="2"/>
      <c r="CB1605" s="2"/>
      <c r="CC1605" s="2"/>
      <c r="CD1605" s="2"/>
      <c r="CE1605" s="2"/>
      <c r="CF1605" s="2"/>
      <c r="CG1605" s="2"/>
      <c r="CH1605" s="2"/>
      <c r="CI1605" s="2"/>
      <c r="CJ1605" s="2"/>
      <c r="CK1605" s="2"/>
    </row>
    <row r="1606" spans="1:89" ht="12.75" customHeight="1" x14ac:dyDescent="0.35">
      <c r="A1606" s="15">
        <f t="shared" si="106"/>
        <v>44583</v>
      </c>
      <c r="B1606" s="107">
        <v>16900792</v>
      </c>
      <c r="C1606" s="4">
        <f t="shared" si="107"/>
        <v>704199.66666666663</v>
      </c>
      <c r="D1606">
        <f t="shared" si="108"/>
        <v>2022</v>
      </c>
      <c r="E1606">
        <f t="shared" si="109"/>
        <v>1</v>
      </c>
      <c r="F1606" s="33">
        <v>10190</v>
      </c>
      <c r="G1606" s="2" t="s">
        <v>29</v>
      </c>
      <c r="H1606" s="2">
        <v>24</v>
      </c>
      <c r="I1606" s="33" t="s">
        <v>74</v>
      </c>
      <c r="J1606" s="34">
        <v>44583</v>
      </c>
      <c r="K1606" s="33"/>
      <c r="L1606" s="33"/>
      <c r="M1606" s="33"/>
      <c r="N1606" s="33"/>
      <c r="O1606" s="33"/>
      <c r="P1606" s="33"/>
      <c r="Q1606" s="33"/>
      <c r="R1606" s="33"/>
      <c r="S1606" s="33"/>
      <c r="T1606" s="33"/>
      <c r="U1606" s="33"/>
      <c r="V1606" s="33"/>
      <c r="W1606" s="33"/>
      <c r="X1606" s="33"/>
      <c r="Y1606" s="33"/>
      <c r="Z1606" s="33"/>
      <c r="AA1606" s="33"/>
      <c r="AB1606" s="33"/>
      <c r="AC1606" s="33"/>
      <c r="AD1606" s="33"/>
      <c r="AE1606" s="33"/>
      <c r="AF1606" s="33"/>
      <c r="AG1606" s="33"/>
      <c r="AH1606" s="33"/>
      <c r="AI1606" s="2"/>
      <c r="AK1606" s="3"/>
      <c r="AL1606" s="2"/>
      <c r="AM1606" s="2"/>
      <c r="AN1606" s="2"/>
      <c r="AO1606" s="2"/>
      <c r="AP1606" s="2"/>
      <c r="AQ1606" s="2"/>
      <c r="AR1606" s="2"/>
      <c r="AS1606" s="2"/>
      <c r="AT1606" s="2"/>
      <c r="AU1606" s="2"/>
      <c r="AV1606" s="2"/>
      <c r="AW1606" s="2"/>
      <c r="AX1606" s="2"/>
      <c r="AY1606" s="2"/>
      <c r="AZ1606" s="2"/>
      <c r="BA1606" s="2"/>
      <c r="BB1606" s="2"/>
      <c r="BC1606" s="2"/>
      <c r="BD1606" s="2"/>
      <c r="BE1606" s="2"/>
      <c r="BF1606" s="2"/>
      <c r="BG1606" s="2"/>
      <c r="BH1606" s="2"/>
      <c r="BI1606" s="2"/>
      <c r="BJ1606" s="2"/>
      <c r="BK1606" s="48"/>
      <c r="BL1606" s="3"/>
      <c r="BM1606" s="2"/>
      <c r="BN1606" s="2"/>
      <c r="BO1606" s="2"/>
      <c r="BP1606" s="2"/>
      <c r="BQ1606" s="2"/>
      <c r="BR1606" s="2"/>
      <c r="BS1606" s="2"/>
      <c r="BT1606" s="2"/>
      <c r="BU1606" s="2"/>
      <c r="BV1606" s="2"/>
      <c r="BW1606" s="2"/>
      <c r="BX1606" s="2"/>
      <c r="BY1606" s="2"/>
      <c r="BZ1606" s="2"/>
      <c r="CA1606" s="2"/>
      <c r="CB1606" s="2"/>
      <c r="CC1606" s="2"/>
      <c r="CD1606" s="2"/>
      <c r="CE1606" s="2"/>
      <c r="CF1606" s="2"/>
      <c r="CG1606" s="2"/>
      <c r="CH1606" s="2"/>
      <c r="CI1606" s="2"/>
      <c r="CJ1606" s="2"/>
      <c r="CK1606" s="2"/>
    </row>
    <row r="1607" spans="1:89" ht="12.75" customHeight="1" x14ac:dyDescent="0.35">
      <c r="A1607" s="15">
        <f t="shared" si="106"/>
        <v>44584</v>
      </c>
      <c r="B1607" s="107">
        <v>16484460</v>
      </c>
      <c r="C1607" s="4">
        <f t="shared" si="107"/>
        <v>686852.5</v>
      </c>
      <c r="D1607">
        <f t="shared" si="108"/>
        <v>2022</v>
      </c>
      <c r="E1607">
        <f t="shared" si="109"/>
        <v>1</v>
      </c>
      <c r="F1607" s="33">
        <v>10190</v>
      </c>
      <c r="G1607" s="2" t="s">
        <v>29</v>
      </c>
      <c r="H1607" s="2">
        <v>24</v>
      </c>
      <c r="I1607" s="33" t="s">
        <v>74</v>
      </c>
      <c r="J1607" s="34">
        <v>44584</v>
      </c>
      <c r="K1607" s="33"/>
      <c r="L1607" s="33"/>
      <c r="M1607" s="33"/>
      <c r="N1607" s="33"/>
      <c r="O1607" s="33"/>
      <c r="P1607" s="33"/>
      <c r="Q1607" s="33"/>
      <c r="R1607" s="33"/>
      <c r="S1607" s="33"/>
      <c r="T1607" s="33"/>
      <c r="U1607" s="33"/>
      <c r="V1607" s="33"/>
      <c r="W1607" s="33"/>
      <c r="X1607" s="33"/>
      <c r="Y1607" s="33"/>
      <c r="Z1607" s="33"/>
      <c r="AA1607" s="33"/>
      <c r="AB1607" s="33"/>
      <c r="AC1607" s="33"/>
      <c r="AD1607" s="33"/>
      <c r="AE1607" s="33"/>
      <c r="AF1607" s="33"/>
      <c r="AG1607" s="33"/>
      <c r="AH1607" s="33"/>
      <c r="AI1607" s="2"/>
      <c r="AK1607" s="3"/>
      <c r="AL1607" s="2"/>
      <c r="AM1607" s="2"/>
      <c r="AN1607" s="2"/>
      <c r="AO1607" s="2"/>
      <c r="AP1607" s="2"/>
      <c r="AQ1607" s="2"/>
      <c r="AR1607" s="2"/>
      <c r="AS1607" s="2"/>
      <c r="AT1607" s="2"/>
      <c r="AU1607" s="2"/>
      <c r="AV1607" s="2"/>
      <c r="AW1607" s="2"/>
      <c r="AX1607" s="2"/>
      <c r="AY1607" s="2"/>
      <c r="AZ1607" s="2"/>
      <c r="BA1607" s="2"/>
      <c r="BB1607" s="2"/>
      <c r="BC1607" s="2"/>
      <c r="BD1607" s="2"/>
      <c r="BE1607" s="2"/>
      <c r="BF1607" s="2"/>
      <c r="BG1607" s="2"/>
      <c r="BH1607" s="2"/>
      <c r="BI1607" s="2"/>
      <c r="BJ1607" s="2"/>
      <c r="BK1607" s="48"/>
      <c r="BL1607" s="3"/>
      <c r="BM1607" s="2"/>
      <c r="BN1607" s="2"/>
      <c r="BO1607" s="2"/>
      <c r="BP1607" s="2"/>
      <c r="BQ1607" s="2"/>
      <c r="BR1607" s="2"/>
      <c r="BS1607" s="2"/>
      <c r="BT1607" s="2"/>
      <c r="BU1607" s="2"/>
      <c r="BV1607" s="2"/>
      <c r="BW1607" s="2"/>
      <c r="BX1607" s="2"/>
      <c r="BY1607" s="2"/>
      <c r="BZ1607" s="2"/>
      <c r="CA1607" s="2"/>
      <c r="CB1607" s="2"/>
      <c r="CC1607" s="2"/>
      <c r="CD1607" s="2"/>
      <c r="CE1607" s="2"/>
      <c r="CF1607" s="2"/>
      <c r="CG1607" s="2"/>
      <c r="CH1607" s="2"/>
      <c r="CI1607" s="2"/>
      <c r="CJ1607" s="2"/>
      <c r="CK1607" s="2"/>
    </row>
    <row r="1608" spans="1:89" ht="12.75" customHeight="1" x14ac:dyDescent="0.35">
      <c r="A1608" s="15">
        <f t="shared" si="106"/>
        <v>44585</v>
      </c>
      <c r="B1608" s="107">
        <v>16908847</v>
      </c>
      <c r="C1608" s="4">
        <f t="shared" si="107"/>
        <v>704535.29166666663</v>
      </c>
      <c r="D1608">
        <f t="shared" si="108"/>
        <v>2022</v>
      </c>
      <c r="E1608">
        <f t="shared" si="109"/>
        <v>1</v>
      </c>
      <c r="F1608" s="33">
        <v>10190</v>
      </c>
      <c r="G1608" s="2" t="s">
        <v>29</v>
      </c>
      <c r="H1608" s="2">
        <v>24</v>
      </c>
      <c r="I1608" s="33" t="s">
        <v>74</v>
      </c>
      <c r="J1608" s="34">
        <v>44585</v>
      </c>
      <c r="K1608" s="33"/>
      <c r="L1608" s="33"/>
      <c r="M1608" s="33"/>
      <c r="N1608" s="33"/>
      <c r="O1608" s="33"/>
      <c r="P1608" s="33"/>
      <c r="Q1608" s="33"/>
      <c r="R1608" s="33"/>
      <c r="S1608" s="33"/>
      <c r="T1608" s="33"/>
      <c r="U1608" s="33"/>
      <c r="V1608" s="33"/>
      <c r="W1608" s="33"/>
      <c r="X1608" s="33"/>
      <c r="Y1608" s="33"/>
      <c r="Z1608" s="33"/>
      <c r="AA1608" s="33"/>
      <c r="AB1608" s="33"/>
      <c r="AC1608" s="33"/>
      <c r="AD1608" s="33"/>
      <c r="AE1608" s="33"/>
      <c r="AF1608" s="33"/>
      <c r="AG1608" s="33"/>
      <c r="AH1608" s="33"/>
      <c r="AI1608" s="2"/>
      <c r="AK1608" s="3"/>
      <c r="AL1608" s="2"/>
      <c r="AM1608" s="2"/>
      <c r="AN1608" s="2"/>
      <c r="AO1608" s="2"/>
      <c r="AP1608" s="2"/>
      <c r="AQ1608" s="2"/>
      <c r="AR1608" s="2"/>
      <c r="AS1608" s="2"/>
      <c r="AT1608" s="2"/>
      <c r="AU1608" s="2"/>
      <c r="AV1608" s="2"/>
      <c r="AW1608" s="2"/>
      <c r="AX1608" s="2"/>
      <c r="AY1608" s="2"/>
      <c r="AZ1608" s="2"/>
      <c r="BA1608" s="2"/>
      <c r="BB1608" s="2"/>
      <c r="BC1608" s="2"/>
      <c r="BD1608" s="2"/>
      <c r="BE1608" s="2"/>
      <c r="BF1608" s="2"/>
      <c r="BG1608" s="2"/>
      <c r="BH1608" s="2"/>
      <c r="BI1608" s="2"/>
      <c r="BJ1608" s="2"/>
      <c r="BK1608" s="48"/>
      <c r="BL1608" s="3"/>
      <c r="BM1608" s="2"/>
      <c r="BN1608" s="2"/>
      <c r="BO1608" s="2"/>
      <c r="BP1608" s="2"/>
      <c r="BQ1608" s="2"/>
      <c r="BR1608" s="2"/>
      <c r="BS1608" s="2"/>
      <c r="BT1608" s="2"/>
      <c r="BU1608" s="2"/>
      <c r="BV1608" s="2"/>
      <c r="BW1608" s="2"/>
      <c r="BX1608" s="2"/>
      <c r="BY1608" s="2"/>
      <c r="BZ1608" s="2"/>
      <c r="CA1608" s="2"/>
      <c r="CB1608" s="2"/>
      <c r="CC1608" s="2"/>
      <c r="CD1608" s="2"/>
      <c r="CE1608" s="2"/>
      <c r="CF1608" s="2"/>
      <c r="CG1608" s="2"/>
      <c r="CH1608" s="2"/>
      <c r="CI1608" s="2"/>
      <c r="CJ1608" s="2"/>
      <c r="CK1608" s="2"/>
    </row>
    <row r="1609" spans="1:89" ht="12.75" customHeight="1" x14ac:dyDescent="0.35">
      <c r="A1609" s="15">
        <f t="shared" si="106"/>
        <v>44586</v>
      </c>
      <c r="B1609" s="107">
        <v>17044663</v>
      </c>
      <c r="C1609" s="4">
        <f t="shared" si="107"/>
        <v>710194.29166666663</v>
      </c>
      <c r="D1609">
        <f t="shared" si="108"/>
        <v>2022</v>
      </c>
      <c r="E1609">
        <f t="shared" si="109"/>
        <v>1</v>
      </c>
      <c r="F1609" s="33">
        <v>10190</v>
      </c>
      <c r="G1609" s="2" t="s">
        <v>29</v>
      </c>
      <c r="H1609" s="2">
        <v>24</v>
      </c>
      <c r="I1609" s="33" t="s">
        <v>74</v>
      </c>
      <c r="J1609" s="34">
        <v>44586</v>
      </c>
      <c r="K1609" s="33"/>
      <c r="L1609" s="33"/>
      <c r="M1609" s="33"/>
      <c r="N1609" s="33"/>
      <c r="O1609" s="33"/>
      <c r="P1609" s="33"/>
      <c r="Q1609" s="33"/>
      <c r="R1609" s="33"/>
      <c r="S1609" s="33"/>
      <c r="T1609" s="33"/>
      <c r="U1609" s="33"/>
      <c r="V1609" s="33"/>
      <c r="W1609" s="33"/>
      <c r="X1609" s="33"/>
      <c r="Y1609" s="33"/>
      <c r="Z1609" s="33"/>
      <c r="AA1609" s="33"/>
      <c r="AB1609" s="33"/>
      <c r="AC1609" s="33"/>
      <c r="AD1609" s="33"/>
      <c r="AE1609" s="33"/>
      <c r="AF1609" s="33"/>
      <c r="AG1609" s="33"/>
      <c r="AH1609" s="33"/>
      <c r="AI1609" s="2"/>
      <c r="AK1609" s="3"/>
      <c r="AL1609" s="2"/>
      <c r="AM1609" s="2"/>
      <c r="AN1609" s="2"/>
      <c r="AO1609" s="2"/>
      <c r="AP1609" s="2"/>
      <c r="AQ1609" s="2"/>
      <c r="AR1609" s="2"/>
      <c r="AS1609" s="2"/>
      <c r="AT1609" s="2"/>
      <c r="AU1609" s="2"/>
      <c r="AV1609" s="2"/>
      <c r="AW1609" s="2"/>
      <c r="AX1609" s="2"/>
      <c r="AY1609" s="2"/>
      <c r="AZ1609" s="2"/>
      <c r="BA1609" s="2"/>
      <c r="BB1609" s="2"/>
      <c r="BC1609" s="2"/>
      <c r="BD1609" s="2"/>
      <c r="BE1609" s="2"/>
      <c r="BF1609" s="2"/>
      <c r="BG1609" s="2"/>
      <c r="BH1609" s="2"/>
      <c r="BI1609" s="2"/>
      <c r="BJ1609" s="2"/>
      <c r="BK1609" s="48"/>
      <c r="BL1609" s="3"/>
      <c r="BM1609" s="2"/>
      <c r="BN1609" s="2"/>
      <c r="BO1609" s="2"/>
      <c r="BP1609" s="2"/>
      <c r="BQ1609" s="2"/>
      <c r="BR1609" s="2"/>
      <c r="BS1609" s="2"/>
      <c r="BT1609" s="2"/>
      <c r="BU1609" s="2"/>
      <c r="BV1609" s="2"/>
      <c r="BW1609" s="2"/>
      <c r="BX1609" s="2"/>
      <c r="BY1609" s="2"/>
      <c r="BZ1609" s="2"/>
      <c r="CA1609" s="2"/>
      <c r="CB1609" s="2"/>
      <c r="CC1609" s="2"/>
      <c r="CD1609" s="2"/>
      <c r="CE1609" s="2"/>
      <c r="CF1609" s="2"/>
      <c r="CG1609" s="2"/>
      <c r="CH1609" s="2"/>
      <c r="CI1609" s="2"/>
      <c r="CJ1609" s="2"/>
      <c r="CK1609" s="2"/>
    </row>
    <row r="1610" spans="1:89" ht="12.75" customHeight="1" x14ac:dyDescent="0.35">
      <c r="A1610" s="15">
        <f t="shared" si="106"/>
        <v>44587</v>
      </c>
      <c r="B1610" s="107">
        <v>16886860</v>
      </c>
      <c r="C1610" s="4">
        <f t="shared" si="107"/>
        <v>703619.16666666663</v>
      </c>
      <c r="D1610">
        <f t="shared" si="108"/>
        <v>2022</v>
      </c>
      <c r="E1610">
        <f t="shared" si="109"/>
        <v>1</v>
      </c>
      <c r="F1610" s="33">
        <v>10190</v>
      </c>
      <c r="G1610" s="2" t="s">
        <v>29</v>
      </c>
      <c r="H1610" s="2">
        <v>24</v>
      </c>
      <c r="I1610" s="33" t="s">
        <v>74</v>
      </c>
      <c r="J1610" s="34">
        <v>44587</v>
      </c>
      <c r="K1610" s="33"/>
      <c r="L1610" s="33"/>
      <c r="M1610" s="33"/>
      <c r="N1610" s="33"/>
      <c r="O1610" s="33"/>
      <c r="P1610" s="33"/>
      <c r="Q1610" s="33"/>
      <c r="R1610" s="33"/>
      <c r="S1610" s="33"/>
      <c r="T1610" s="33"/>
      <c r="U1610" s="33"/>
      <c r="V1610" s="33"/>
      <c r="W1610" s="33"/>
      <c r="X1610" s="33"/>
      <c r="Y1610" s="33"/>
      <c r="Z1610" s="33"/>
      <c r="AA1610" s="33"/>
      <c r="AB1610" s="33"/>
      <c r="AC1610" s="33"/>
      <c r="AD1610" s="33"/>
      <c r="AE1610" s="33"/>
      <c r="AF1610" s="33"/>
      <c r="AG1610" s="33"/>
      <c r="AH1610" s="33"/>
      <c r="AI1610" s="2"/>
      <c r="AK1610" s="3"/>
      <c r="AL1610" s="2"/>
      <c r="AM1610" s="2"/>
      <c r="AN1610" s="2"/>
      <c r="AO1610" s="2"/>
      <c r="AP1610" s="2"/>
      <c r="AQ1610" s="2"/>
      <c r="AR1610" s="2"/>
      <c r="AS1610" s="2"/>
      <c r="AT1610" s="2"/>
      <c r="AU1610" s="2"/>
      <c r="AV1610" s="2"/>
      <c r="AW1610" s="2"/>
      <c r="AX1610" s="2"/>
      <c r="AY1610" s="2"/>
      <c r="AZ1610" s="2"/>
      <c r="BA1610" s="2"/>
      <c r="BB1610" s="2"/>
      <c r="BC1610" s="2"/>
      <c r="BD1610" s="2"/>
      <c r="BE1610" s="2"/>
      <c r="BF1610" s="2"/>
      <c r="BG1610" s="2"/>
      <c r="BH1610" s="2"/>
      <c r="BI1610" s="2"/>
      <c r="BJ1610" s="2"/>
      <c r="BK1610" s="48"/>
      <c r="BL1610" s="3"/>
      <c r="BM1610" s="2"/>
      <c r="BN1610" s="2"/>
      <c r="BO1610" s="2"/>
      <c r="BP1610" s="2"/>
      <c r="BQ1610" s="2"/>
      <c r="BR1610" s="2"/>
      <c r="BS1610" s="2"/>
      <c r="BT1610" s="2"/>
      <c r="BU1610" s="2"/>
      <c r="BV1610" s="2"/>
      <c r="BW1610" s="2"/>
      <c r="BX1610" s="2"/>
      <c r="BY1610" s="2"/>
      <c r="BZ1610" s="2"/>
      <c r="CA1610" s="2"/>
      <c r="CB1610" s="2"/>
      <c r="CC1610" s="2"/>
      <c r="CD1610" s="2"/>
      <c r="CE1610" s="2"/>
      <c r="CF1610" s="2"/>
      <c r="CG1610" s="2"/>
      <c r="CH1610" s="2"/>
      <c r="CI1610" s="2"/>
      <c r="CJ1610" s="2"/>
      <c r="CK1610" s="2"/>
    </row>
    <row r="1611" spans="1:89" ht="12.75" customHeight="1" x14ac:dyDescent="0.35">
      <c r="A1611" s="15">
        <f t="shared" si="106"/>
        <v>44588</v>
      </c>
      <c r="B1611" s="107">
        <v>17062181</v>
      </c>
      <c r="C1611" s="4">
        <f t="shared" si="107"/>
        <v>710924.20833333337</v>
      </c>
      <c r="D1611">
        <f t="shared" si="108"/>
        <v>2022</v>
      </c>
      <c r="E1611">
        <f t="shared" si="109"/>
        <v>1</v>
      </c>
      <c r="F1611" s="33">
        <v>10190</v>
      </c>
      <c r="G1611" s="2" t="s">
        <v>29</v>
      </c>
      <c r="H1611" s="2">
        <v>24</v>
      </c>
      <c r="I1611" s="33" t="s">
        <v>74</v>
      </c>
      <c r="J1611" s="34">
        <v>44588</v>
      </c>
      <c r="K1611" s="33"/>
      <c r="L1611" s="33"/>
      <c r="M1611" s="33"/>
      <c r="N1611" s="33"/>
      <c r="O1611" s="33"/>
      <c r="P1611" s="33"/>
      <c r="Q1611" s="33"/>
      <c r="R1611" s="33"/>
      <c r="S1611" s="33"/>
      <c r="T1611" s="33"/>
      <c r="U1611" s="33"/>
      <c r="V1611" s="33"/>
      <c r="W1611" s="33"/>
      <c r="X1611" s="33"/>
      <c r="Y1611" s="33"/>
      <c r="Z1611" s="33"/>
      <c r="AA1611" s="33"/>
      <c r="AB1611" s="33"/>
      <c r="AC1611" s="33"/>
      <c r="AD1611" s="33"/>
      <c r="AE1611" s="33"/>
      <c r="AF1611" s="33"/>
      <c r="AG1611" s="33"/>
      <c r="AH1611" s="33"/>
      <c r="AI1611" s="2"/>
      <c r="AK1611" s="3"/>
      <c r="AL1611" s="2"/>
      <c r="AM1611" s="2"/>
      <c r="AN1611" s="2"/>
      <c r="AO1611" s="2"/>
      <c r="AP1611" s="2"/>
      <c r="AQ1611" s="2"/>
      <c r="AR1611" s="2"/>
      <c r="AS1611" s="2"/>
      <c r="AT1611" s="2"/>
      <c r="AU1611" s="2"/>
      <c r="AV1611" s="2"/>
      <c r="AW1611" s="2"/>
      <c r="AX1611" s="2"/>
      <c r="AY1611" s="2"/>
      <c r="AZ1611" s="2"/>
      <c r="BA1611" s="2"/>
      <c r="BB1611" s="2"/>
      <c r="BC1611" s="2"/>
      <c r="BD1611" s="2"/>
      <c r="BE1611" s="2"/>
      <c r="BF1611" s="2"/>
      <c r="BG1611" s="2"/>
      <c r="BH1611" s="2"/>
      <c r="BI1611" s="2"/>
      <c r="BJ1611" s="2"/>
      <c r="BK1611" s="48"/>
      <c r="BL1611" s="3"/>
      <c r="BM1611" s="2"/>
      <c r="BN1611" s="2"/>
      <c r="BO1611" s="2"/>
      <c r="BP1611" s="2"/>
      <c r="BQ1611" s="2"/>
      <c r="BR1611" s="2"/>
      <c r="BS1611" s="2"/>
      <c r="BT1611" s="2"/>
      <c r="BU1611" s="2"/>
      <c r="BV1611" s="2"/>
      <c r="BW1611" s="2"/>
      <c r="BX1611" s="2"/>
      <c r="BY1611" s="2"/>
      <c r="BZ1611" s="2"/>
      <c r="CA1611" s="2"/>
      <c r="CB1611" s="2"/>
      <c r="CC1611" s="2"/>
      <c r="CD1611" s="2"/>
      <c r="CE1611" s="2"/>
      <c r="CF1611" s="2"/>
      <c r="CG1611" s="2"/>
      <c r="CH1611" s="2"/>
      <c r="CI1611" s="2"/>
      <c r="CJ1611" s="2"/>
      <c r="CK1611" s="2"/>
    </row>
    <row r="1612" spans="1:89" ht="12.75" customHeight="1" x14ac:dyDescent="0.35">
      <c r="A1612" s="15">
        <f t="shared" si="106"/>
        <v>44589</v>
      </c>
      <c r="B1612" s="107">
        <v>16889101</v>
      </c>
      <c r="C1612" s="4">
        <f t="shared" si="107"/>
        <v>703712.54166666663</v>
      </c>
      <c r="D1612">
        <f t="shared" si="108"/>
        <v>2022</v>
      </c>
      <c r="E1612">
        <f t="shared" si="109"/>
        <v>1</v>
      </c>
      <c r="F1612" s="33">
        <v>10190</v>
      </c>
      <c r="G1612" s="2" t="s">
        <v>29</v>
      </c>
      <c r="H1612" s="2">
        <v>24</v>
      </c>
      <c r="I1612" s="33" t="s">
        <v>74</v>
      </c>
      <c r="J1612" s="34">
        <v>44589</v>
      </c>
      <c r="K1612" s="33"/>
      <c r="L1612" s="33"/>
      <c r="M1612" s="33"/>
      <c r="N1612" s="33"/>
      <c r="O1612" s="33"/>
      <c r="P1612" s="33"/>
      <c r="Q1612" s="33"/>
      <c r="R1612" s="33"/>
      <c r="S1612" s="33"/>
      <c r="T1612" s="33"/>
      <c r="U1612" s="33"/>
      <c r="V1612" s="33"/>
      <c r="W1612" s="33"/>
      <c r="X1612" s="33"/>
      <c r="Y1612" s="33"/>
      <c r="Z1612" s="33"/>
      <c r="AA1612" s="33"/>
      <c r="AB1612" s="33"/>
      <c r="AC1612" s="33"/>
      <c r="AD1612" s="33"/>
      <c r="AE1612" s="33"/>
      <c r="AF1612" s="33"/>
      <c r="AG1612" s="33"/>
      <c r="AH1612" s="33"/>
      <c r="AI1612" s="2"/>
      <c r="AK1612" s="3"/>
      <c r="AL1612" s="2"/>
      <c r="AM1612" s="2"/>
      <c r="AN1612" s="2"/>
      <c r="AO1612" s="2"/>
      <c r="AP1612" s="2"/>
      <c r="AQ1612" s="2"/>
      <c r="AR1612" s="2"/>
      <c r="AS1612" s="2"/>
      <c r="AT1612" s="2"/>
      <c r="AU1612" s="2"/>
      <c r="AV1612" s="2"/>
      <c r="AW1612" s="2"/>
      <c r="AX1612" s="2"/>
      <c r="AY1612" s="2"/>
      <c r="AZ1612" s="2"/>
      <c r="BA1612" s="2"/>
      <c r="BB1612" s="2"/>
      <c r="BC1612" s="2"/>
      <c r="BD1612" s="2"/>
      <c r="BE1612" s="2"/>
      <c r="BF1612" s="2"/>
      <c r="BG1612" s="2"/>
      <c r="BH1612" s="2"/>
      <c r="BI1612" s="2"/>
      <c r="BJ1612" s="2"/>
      <c r="BK1612" s="48"/>
      <c r="BL1612" s="3"/>
      <c r="BM1612" s="2"/>
      <c r="BN1612" s="2"/>
      <c r="BO1612" s="2"/>
      <c r="BP1612" s="2"/>
      <c r="BQ1612" s="2"/>
      <c r="BR1612" s="2"/>
      <c r="BS1612" s="2"/>
      <c r="BT1612" s="2"/>
      <c r="BU1612" s="2"/>
      <c r="BV1612" s="2"/>
      <c r="BW1612" s="2"/>
      <c r="BX1612" s="2"/>
      <c r="BY1612" s="2"/>
      <c r="BZ1612" s="2"/>
      <c r="CA1612" s="2"/>
      <c r="CB1612" s="2"/>
      <c r="CC1612" s="2"/>
      <c r="CD1612" s="2"/>
      <c r="CE1612" s="2"/>
      <c r="CF1612" s="2"/>
      <c r="CG1612" s="2"/>
      <c r="CH1612" s="2"/>
      <c r="CI1612" s="2"/>
      <c r="CJ1612" s="2"/>
      <c r="CK1612" s="2"/>
    </row>
    <row r="1613" spans="1:89" ht="12.75" customHeight="1" x14ac:dyDescent="0.35">
      <c r="A1613" s="15">
        <f t="shared" si="106"/>
        <v>44590</v>
      </c>
      <c r="B1613" s="107">
        <v>16696312.999999998</v>
      </c>
      <c r="C1613" s="4">
        <f t="shared" si="107"/>
        <v>695679.70833333326</v>
      </c>
      <c r="D1613">
        <f t="shared" si="108"/>
        <v>2022</v>
      </c>
      <c r="E1613">
        <f t="shared" si="109"/>
        <v>1</v>
      </c>
      <c r="F1613" s="33">
        <v>10190</v>
      </c>
      <c r="G1613" s="2" t="s">
        <v>29</v>
      </c>
      <c r="H1613" s="2">
        <v>24</v>
      </c>
      <c r="I1613" s="33" t="s">
        <v>74</v>
      </c>
      <c r="J1613" s="34">
        <v>44590</v>
      </c>
      <c r="K1613" s="33"/>
      <c r="L1613" s="33"/>
      <c r="M1613" s="33"/>
      <c r="N1613" s="33"/>
      <c r="O1613" s="33"/>
      <c r="P1613" s="33"/>
      <c r="Q1613" s="33"/>
      <c r="R1613" s="33"/>
      <c r="S1613" s="33"/>
      <c r="T1613" s="33"/>
      <c r="U1613" s="33"/>
      <c r="V1613" s="33"/>
      <c r="W1613" s="33"/>
      <c r="X1613" s="33"/>
      <c r="Y1613" s="33"/>
      <c r="Z1613" s="33"/>
      <c r="AA1613" s="33"/>
      <c r="AB1613" s="33"/>
      <c r="AC1613" s="33"/>
      <c r="AD1613" s="33"/>
      <c r="AE1613" s="33"/>
      <c r="AF1613" s="33"/>
      <c r="AG1613" s="33"/>
      <c r="AH1613" s="33"/>
      <c r="AI1613" s="2"/>
      <c r="AK1613" s="3"/>
      <c r="AL1613" s="2"/>
      <c r="AM1613" s="2"/>
      <c r="AN1613" s="2"/>
      <c r="AO1613" s="2"/>
      <c r="AP1613" s="2"/>
      <c r="AQ1613" s="2"/>
      <c r="AR1613" s="2"/>
      <c r="AS1613" s="2"/>
      <c r="AT1613" s="2"/>
      <c r="AU1613" s="2"/>
      <c r="AV1613" s="2"/>
      <c r="AW1613" s="2"/>
      <c r="AX1613" s="2"/>
      <c r="AY1613" s="2"/>
      <c r="AZ1613" s="2"/>
      <c r="BA1613" s="2"/>
      <c r="BB1613" s="2"/>
      <c r="BC1613" s="2"/>
      <c r="BD1613" s="2"/>
      <c r="BE1613" s="2"/>
      <c r="BF1613" s="2"/>
      <c r="BG1613" s="2"/>
      <c r="BH1613" s="2"/>
      <c r="BI1613" s="2"/>
      <c r="BJ1613" s="2"/>
      <c r="BK1613" s="48"/>
      <c r="BL1613" s="3"/>
      <c r="BM1613" s="2"/>
      <c r="BN1613" s="2"/>
      <c r="BO1613" s="2"/>
      <c r="BP1613" s="2"/>
      <c r="BQ1613" s="2"/>
      <c r="BR1613" s="2"/>
      <c r="BS1613" s="2"/>
      <c r="BT1613" s="2"/>
      <c r="BU1613" s="2"/>
      <c r="BV1613" s="2"/>
      <c r="BW1613" s="2"/>
      <c r="BX1613" s="2"/>
      <c r="BY1613" s="2"/>
      <c r="BZ1613" s="2"/>
      <c r="CA1613" s="2"/>
      <c r="CB1613" s="2"/>
      <c r="CC1613" s="2"/>
      <c r="CD1613" s="2"/>
      <c r="CE1613" s="2"/>
      <c r="CF1613" s="2"/>
      <c r="CG1613" s="2"/>
      <c r="CH1613" s="2"/>
      <c r="CI1613" s="2"/>
      <c r="CJ1613" s="2"/>
      <c r="CK1613" s="2"/>
    </row>
    <row r="1614" spans="1:89" ht="12.75" customHeight="1" x14ac:dyDescent="0.35">
      <c r="A1614" s="15">
        <f t="shared" si="106"/>
        <v>44591</v>
      </c>
      <c r="B1614" s="107">
        <v>16454661</v>
      </c>
      <c r="C1614" s="4">
        <f t="shared" si="107"/>
        <v>685610.875</v>
      </c>
      <c r="D1614">
        <f t="shared" si="108"/>
        <v>2022</v>
      </c>
      <c r="E1614">
        <f t="shared" si="109"/>
        <v>1</v>
      </c>
      <c r="F1614" s="33">
        <v>10190</v>
      </c>
      <c r="G1614" s="2" t="s">
        <v>29</v>
      </c>
      <c r="H1614" s="2">
        <v>24</v>
      </c>
      <c r="I1614" s="33" t="s">
        <v>74</v>
      </c>
      <c r="J1614" s="34">
        <v>44591</v>
      </c>
      <c r="K1614" s="33"/>
      <c r="L1614" s="33"/>
      <c r="M1614" s="33"/>
      <c r="N1614" s="33"/>
      <c r="O1614" s="33"/>
      <c r="P1614" s="33"/>
      <c r="Q1614" s="33"/>
      <c r="R1614" s="33"/>
      <c r="S1614" s="33"/>
      <c r="T1614" s="33"/>
      <c r="U1614" s="33"/>
      <c r="V1614" s="33"/>
      <c r="W1614" s="33"/>
      <c r="X1614" s="33"/>
      <c r="Y1614" s="33"/>
      <c r="Z1614" s="33"/>
      <c r="AA1614" s="33"/>
      <c r="AB1614" s="33"/>
      <c r="AC1614" s="33"/>
      <c r="AD1614" s="33"/>
      <c r="AE1614" s="33"/>
      <c r="AF1614" s="33"/>
      <c r="AG1614" s="33"/>
      <c r="AH1614" s="33"/>
      <c r="AI1614" s="2"/>
      <c r="AK1614" s="3"/>
      <c r="AL1614" s="2"/>
      <c r="AM1614" s="2"/>
      <c r="AN1614" s="2"/>
      <c r="AO1614" s="2"/>
      <c r="AP1614" s="2"/>
      <c r="AQ1614" s="2"/>
      <c r="AR1614" s="2"/>
      <c r="AS1614" s="2"/>
      <c r="AT1614" s="2"/>
      <c r="AU1614" s="2"/>
      <c r="AV1614" s="2"/>
      <c r="AW1614" s="2"/>
      <c r="AX1614" s="2"/>
      <c r="AY1614" s="2"/>
      <c r="AZ1614" s="2"/>
      <c r="BA1614" s="2"/>
      <c r="BB1614" s="2"/>
      <c r="BC1614" s="2"/>
      <c r="BD1614" s="2"/>
      <c r="BE1614" s="2"/>
      <c r="BF1614" s="2"/>
      <c r="BG1614" s="2"/>
      <c r="BH1614" s="2"/>
      <c r="BI1614" s="2"/>
      <c r="BJ1614" s="2"/>
      <c r="BK1614" s="48"/>
      <c r="BL1614" s="3"/>
      <c r="BM1614" s="2"/>
      <c r="BN1614" s="2"/>
      <c r="BO1614" s="2"/>
      <c r="BP1614" s="2"/>
      <c r="BQ1614" s="2"/>
      <c r="BR1614" s="2"/>
      <c r="BS1614" s="2"/>
      <c r="BT1614" s="2"/>
      <c r="BU1614" s="2"/>
      <c r="BV1614" s="2"/>
      <c r="BW1614" s="2"/>
      <c r="BX1614" s="2"/>
      <c r="BY1614" s="2"/>
      <c r="BZ1614" s="2"/>
      <c r="CA1614" s="2"/>
      <c r="CB1614" s="2"/>
      <c r="CC1614" s="2"/>
      <c r="CD1614" s="2"/>
      <c r="CE1614" s="2"/>
      <c r="CF1614" s="2"/>
      <c r="CG1614" s="2"/>
      <c r="CH1614" s="2"/>
      <c r="CI1614" s="2"/>
      <c r="CJ1614" s="2"/>
      <c r="CK1614" s="2"/>
    </row>
    <row r="1615" spans="1:89" ht="12.75" customHeight="1" x14ac:dyDescent="0.35">
      <c r="A1615" s="15">
        <f t="shared" si="106"/>
        <v>44592</v>
      </c>
      <c r="B1615" s="107">
        <v>16407922.999999998</v>
      </c>
      <c r="C1615" s="4">
        <f t="shared" si="107"/>
        <v>683663.45833333326</v>
      </c>
      <c r="D1615">
        <f t="shared" si="108"/>
        <v>2022</v>
      </c>
      <c r="E1615">
        <f t="shared" si="109"/>
        <v>1</v>
      </c>
      <c r="F1615" s="33">
        <v>10190</v>
      </c>
      <c r="G1615" s="2" t="s">
        <v>29</v>
      </c>
      <c r="H1615" s="2">
        <v>24</v>
      </c>
      <c r="I1615" s="33" t="s">
        <v>74</v>
      </c>
      <c r="J1615" s="34">
        <v>44592</v>
      </c>
      <c r="K1615" s="33"/>
      <c r="L1615" s="33"/>
      <c r="M1615" s="33"/>
      <c r="N1615" s="33"/>
      <c r="O1615" s="33"/>
      <c r="P1615" s="33"/>
      <c r="Q1615" s="33"/>
      <c r="R1615" s="33"/>
      <c r="S1615" s="33"/>
      <c r="T1615" s="33"/>
      <c r="U1615" s="33"/>
      <c r="V1615" s="33"/>
      <c r="W1615" s="33"/>
      <c r="X1615" s="33"/>
      <c r="Y1615" s="33"/>
      <c r="Z1615" s="33"/>
      <c r="AA1615" s="33"/>
      <c r="AB1615" s="33"/>
      <c r="AC1615" s="33"/>
      <c r="AD1615" s="33"/>
      <c r="AE1615" s="33"/>
      <c r="AF1615" s="33"/>
      <c r="AG1615" s="33"/>
      <c r="AH1615" s="33"/>
      <c r="AI1615" s="2"/>
      <c r="AK1615" s="3"/>
      <c r="AL1615" s="2"/>
      <c r="AM1615" s="2"/>
      <c r="AN1615" s="2"/>
      <c r="AO1615" s="2"/>
      <c r="AP1615" s="2"/>
      <c r="AQ1615" s="2"/>
      <c r="AR1615" s="2"/>
      <c r="AS1615" s="2"/>
      <c r="AT1615" s="2"/>
      <c r="AU1615" s="2"/>
      <c r="AV1615" s="2"/>
      <c r="AW1615" s="2"/>
      <c r="AX1615" s="2"/>
      <c r="AY1615" s="2"/>
      <c r="AZ1615" s="2"/>
      <c r="BA1615" s="2"/>
      <c r="BB1615" s="2"/>
      <c r="BC1615" s="2"/>
      <c r="BD1615" s="2"/>
      <c r="BE1615" s="2"/>
      <c r="BF1615" s="2"/>
      <c r="BG1615" s="2"/>
      <c r="BH1615" s="2"/>
      <c r="BI1615" s="2"/>
      <c r="BJ1615" s="2"/>
      <c r="BK1615" s="48"/>
      <c r="BL1615" s="3"/>
      <c r="BM1615" s="2"/>
      <c r="BN1615" s="2"/>
      <c r="BO1615" s="2"/>
      <c r="BP1615" s="2"/>
      <c r="BQ1615" s="2"/>
      <c r="BR1615" s="2"/>
      <c r="BS1615" s="2"/>
      <c r="BT1615" s="2"/>
      <c r="BU1615" s="2"/>
      <c r="BV1615" s="2"/>
      <c r="BW1615" s="2"/>
      <c r="BX1615" s="2"/>
      <c r="BY1615" s="2"/>
      <c r="BZ1615" s="2"/>
      <c r="CA1615" s="2"/>
      <c r="CB1615" s="2"/>
      <c r="CC1615" s="2"/>
      <c r="CD1615" s="2"/>
      <c r="CE1615" s="2"/>
      <c r="CF1615" s="2"/>
      <c r="CG1615" s="2"/>
      <c r="CH1615" s="2"/>
      <c r="CI1615" s="2"/>
      <c r="CJ1615" s="2"/>
      <c r="CK1615" s="2"/>
    </row>
    <row r="1616" spans="1:89" ht="12.75" customHeight="1" x14ac:dyDescent="0.35">
      <c r="A1616" s="15">
        <f t="shared" si="106"/>
        <v>44593</v>
      </c>
      <c r="B1616" s="107">
        <v>16996097</v>
      </c>
      <c r="C1616" s="4">
        <f t="shared" si="107"/>
        <v>708170.70833333337</v>
      </c>
      <c r="D1616">
        <f t="shared" si="108"/>
        <v>2022</v>
      </c>
      <c r="E1616">
        <f t="shared" si="109"/>
        <v>2</v>
      </c>
      <c r="F1616" s="33">
        <v>10190</v>
      </c>
      <c r="G1616" s="2" t="s">
        <v>29</v>
      </c>
      <c r="H1616" s="2">
        <v>24</v>
      </c>
      <c r="I1616" s="33" t="s">
        <v>74</v>
      </c>
      <c r="J1616" s="34">
        <v>44593</v>
      </c>
      <c r="K1616" s="33"/>
      <c r="L1616" s="33"/>
      <c r="M1616" s="33"/>
      <c r="N1616" s="33"/>
      <c r="O1616" s="33"/>
      <c r="P1616" s="33"/>
      <c r="Q1616" s="33"/>
      <c r="R1616" s="33"/>
      <c r="S1616" s="33"/>
      <c r="T1616" s="33"/>
      <c r="U1616" s="33"/>
      <c r="V1616" s="33"/>
      <c r="W1616" s="33"/>
      <c r="X1616" s="33"/>
      <c r="Y1616" s="33"/>
      <c r="Z1616" s="33"/>
      <c r="AA1616" s="33"/>
      <c r="AB1616" s="33"/>
      <c r="AC1616" s="33"/>
      <c r="AD1616" s="33"/>
      <c r="AE1616" s="33"/>
      <c r="AF1616" s="33"/>
      <c r="AG1616" s="33"/>
      <c r="AH1616" s="33"/>
      <c r="AI1616" s="2"/>
      <c r="AK1616" s="3"/>
      <c r="AL1616" s="2"/>
      <c r="AM1616" s="2"/>
      <c r="AN1616" s="2"/>
      <c r="AO1616" s="2"/>
      <c r="AP1616" s="2"/>
      <c r="AQ1616" s="2"/>
      <c r="AR1616" s="2"/>
      <c r="AS1616" s="2"/>
      <c r="AT1616" s="2"/>
      <c r="AU1616" s="2"/>
      <c r="AV1616" s="2"/>
      <c r="AW1616" s="2"/>
      <c r="AX1616" s="2"/>
      <c r="AY1616" s="2"/>
      <c r="AZ1616" s="2"/>
      <c r="BA1616" s="2"/>
      <c r="BB1616" s="2"/>
      <c r="BC1616" s="2"/>
      <c r="BD1616" s="2"/>
      <c r="BE1616" s="2"/>
      <c r="BF1616" s="2"/>
      <c r="BG1616" s="2"/>
      <c r="BH1616" s="2"/>
      <c r="BI1616" s="2"/>
      <c r="BJ1616" s="2"/>
      <c r="BK1616" s="48"/>
      <c r="BL1616" s="3"/>
      <c r="BM1616" s="2"/>
      <c r="BN1616" s="2"/>
      <c r="BO1616" s="2"/>
      <c r="BP1616" s="2"/>
      <c r="BQ1616" s="2"/>
      <c r="BR1616" s="2"/>
      <c r="BS1616" s="2"/>
      <c r="BT1616" s="2"/>
      <c r="BU1616" s="2"/>
      <c r="BV1616" s="2"/>
      <c r="BW1616" s="2"/>
      <c r="BX1616" s="2"/>
      <c r="BY1616" s="2"/>
      <c r="BZ1616" s="2"/>
      <c r="CA1616" s="2"/>
      <c r="CB1616" s="2"/>
      <c r="CC1616" s="2"/>
      <c r="CD1616" s="2"/>
      <c r="CE1616" s="2"/>
      <c r="CF1616" s="2"/>
      <c r="CG1616" s="2"/>
      <c r="CH1616" s="2"/>
      <c r="CI1616" s="2"/>
      <c r="CJ1616" s="2"/>
      <c r="CK1616" s="2"/>
    </row>
    <row r="1617" spans="1:89" ht="12.75" customHeight="1" x14ac:dyDescent="0.35">
      <c r="A1617" s="15">
        <f t="shared" si="106"/>
        <v>44594</v>
      </c>
      <c r="B1617" s="107">
        <v>17392243</v>
      </c>
      <c r="C1617" s="4">
        <f t="shared" si="107"/>
        <v>724676.79166666663</v>
      </c>
      <c r="D1617">
        <f t="shared" si="108"/>
        <v>2022</v>
      </c>
      <c r="E1617">
        <f t="shared" si="109"/>
        <v>2</v>
      </c>
      <c r="F1617" s="33">
        <v>10190</v>
      </c>
      <c r="G1617" s="2" t="s">
        <v>29</v>
      </c>
      <c r="H1617" s="2">
        <v>24</v>
      </c>
      <c r="I1617" s="33" t="s">
        <v>74</v>
      </c>
      <c r="J1617" s="34">
        <v>44594</v>
      </c>
      <c r="K1617" s="33"/>
      <c r="L1617" s="33"/>
      <c r="M1617" s="33"/>
      <c r="N1617" s="33"/>
      <c r="O1617" s="33"/>
      <c r="P1617" s="33"/>
      <c r="Q1617" s="33"/>
      <c r="R1617" s="33"/>
      <c r="S1617" s="33"/>
      <c r="T1617" s="33"/>
      <c r="U1617" s="33"/>
      <c r="V1617" s="33"/>
      <c r="W1617" s="33"/>
      <c r="X1617" s="33"/>
      <c r="Y1617" s="33"/>
      <c r="Z1617" s="33"/>
      <c r="AA1617" s="33"/>
      <c r="AB1617" s="33"/>
      <c r="AC1617" s="33"/>
      <c r="AD1617" s="33"/>
      <c r="AE1617" s="33"/>
      <c r="AF1617" s="33"/>
      <c r="AG1617" s="33"/>
      <c r="AH1617" s="33"/>
      <c r="AI1617" s="2"/>
      <c r="AK1617" s="3"/>
      <c r="AL1617" s="2"/>
      <c r="AM1617" s="2"/>
      <c r="AN1617" s="2"/>
      <c r="AO1617" s="2"/>
      <c r="AP1617" s="2"/>
      <c r="AQ1617" s="2"/>
      <c r="AR1617" s="2"/>
      <c r="AS1617" s="2"/>
      <c r="AT1617" s="2"/>
      <c r="AU1617" s="2"/>
      <c r="AV1617" s="2"/>
      <c r="AW1617" s="2"/>
      <c r="AX1617" s="2"/>
      <c r="AY1617" s="2"/>
      <c r="AZ1617" s="2"/>
      <c r="BA1617" s="2"/>
      <c r="BB1617" s="2"/>
      <c r="BC1617" s="2"/>
      <c r="BD1617" s="2"/>
      <c r="BE1617" s="2"/>
      <c r="BF1617" s="2"/>
      <c r="BG1617" s="2"/>
      <c r="BH1617" s="2"/>
      <c r="BI1617" s="2"/>
      <c r="BJ1617" s="2"/>
      <c r="BK1617" s="48"/>
      <c r="BL1617" s="3"/>
      <c r="BM1617" s="2"/>
      <c r="BN1617" s="2"/>
      <c r="BO1617" s="2"/>
      <c r="BP1617" s="2"/>
      <c r="BQ1617" s="2"/>
      <c r="BR1617" s="2"/>
      <c r="BS1617" s="2"/>
      <c r="BT1617" s="2"/>
      <c r="BU1617" s="2"/>
      <c r="BV1617" s="2"/>
      <c r="BW1617" s="2"/>
      <c r="BX1617" s="2"/>
      <c r="BY1617" s="2"/>
      <c r="BZ1617" s="2"/>
      <c r="CA1617" s="2"/>
      <c r="CB1617" s="2"/>
      <c r="CC1617" s="2"/>
      <c r="CD1617" s="2"/>
      <c r="CE1617" s="2"/>
      <c r="CF1617" s="2"/>
      <c r="CG1617" s="2"/>
      <c r="CH1617" s="2"/>
      <c r="CI1617" s="2"/>
      <c r="CJ1617" s="2"/>
      <c r="CK1617" s="2"/>
    </row>
    <row r="1618" spans="1:89" ht="12.75" customHeight="1" x14ac:dyDescent="0.35">
      <c r="A1618" s="15">
        <f t="shared" si="106"/>
        <v>44595</v>
      </c>
      <c r="B1618" s="107">
        <v>17409000</v>
      </c>
      <c r="C1618" s="4">
        <f t="shared" si="107"/>
        <v>725375</v>
      </c>
      <c r="D1618">
        <f t="shared" si="108"/>
        <v>2022</v>
      </c>
      <c r="E1618">
        <f t="shared" si="109"/>
        <v>2</v>
      </c>
      <c r="F1618" s="33">
        <v>10190</v>
      </c>
      <c r="G1618" s="2" t="s">
        <v>29</v>
      </c>
      <c r="H1618" s="2">
        <v>24</v>
      </c>
      <c r="I1618" s="33" t="s">
        <v>74</v>
      </c>
      <c r="J1618" s="34">
        <v>44595</v>
      </c>
      <c r="K1618" s="33"/>
      <c r="L1618" s="33"/>
      <c r="M1618" s="33"/>
      <c r="N1618" s="33"/>
      <c r="O1618" s="33"/>
      <c r="P1618" s="33"/>
      <c r="Q1618" s="33"/>
      <c r="R1618" s="33"/>
      <c r="S1618" s="33"/>
      <c r="T1618" s="33"/>
      <c r="U1618" s="33"/>
      <c r="V1618" s="33"/>
      <c r="W1618" s="33"/>
      <c r="X1618" s="33"/>
      <c r="Y1618" s="33"/>
      <c r="Z1618" s="33"/>
      <c r="AA1618" s="33"/>
      <c r="AB1618" s="33"/>
      <c r="AC1618" s="33"/>
      <c r="AD1618" s="33"/>
      <c r="AE1618" s="33"/>
      <c r="AF1618" s="33"/>
      <c r="AG1618" s="33"/>
      <c r="AH1618" s="33"/>
      <c r="AI1618" s="2"/>
      <c r="AK1618" s="3"/>
      <c r="AL1618" s="2"/>
      <c r="AM1618" s="2"/>
      <c r="AN1618" s="2"/>
      <c r="AO1618" s="2"/>
      <c r="AP1618" s="2"/>
      <c r="AQ1618" s="2"/>
      <c r="AR1618" s="2"/>
      <c r="AS1618" s="2"/>
      <c r="AT1618" s="2"/>
      <c r="AU1618" s="2"/>
      <c r="AV1618" s="2"/>
      <c r="AW1618" s="2"/>
      <c r="AX1618" s="2"/>
      <c r="AY1618" s="2"/>
      <c r="AZ1618" s="2"/>
      <c r="BA1618" s="2"/>
      <c r="BB1618" s="2"/>
      <c r="BC1618" s="2"/>
      <c r="BD1618" s="2"/>
      <c r="BE1618" s="2"/>
      <c r="BF1618" s="2"/>
      <c r="BG1618" s="2"/>
      <c r="BH1618" s="2"/>
      <c r="BI1618" s="2"/>
      <c r="BJ1618" s="2"/>
      <c r="BK1618" s="48"/>
      <c r="BL1618" s="3"/>
      <c r="BM1618" s="2"/>
      <c r="BN1618" s="2"/>
      <c r="BO1618" s="2"/>
      <c r="BP1618" s="2"/>
      <c r="BQ1618" s="2"/>
      <c r="BR1618" s="2"/>
      <c r="BS1618" s="2"/>
      <c r="BT1618" s="2"/>
      <c r="BU1618" s="2"/>
      <c r="BV1618" s="2"/>
      <c r="BW1618" s="2"/>
      <c r="BX1618" s="2"/>
      <c r="BY1618" s="2"/>
      <c r="BZ1618" s="2"/>
      <c r="CA1618" s="2"/>
      <c r="CB1618" s="2"/>
      <c r="CC1618" s="2"/>
      <c r="CD1618" s="2"/>
      <c r="CE1618" s="2"/>
      <c r="CF1618" s="2"/>
      <c r="CG1618" s="2"/>
      <c r="CH1618" s="2"/>
      <c r="CI1618" s="2"/>
      <c r="CJ1618" s="2"/>
      <c r="CK1618" s="2"/>
    </row>
    <row r="1619" spans="1:89" ht="12.75" customHeight="1" x14ac:dyDescent="0.35">
      <c r="A1619" s="15">
        <f t="shared" si="106"/>
        <v>44596</v>
      </c>
      <c r="B1619" s="107">
        <v>17409805</v>
      </c>
      <c r="C1619" s="4">
        <f t="shared" si="107"/>
        <v>725408.54166666663</v>
      </c>
      <c r="D1619">
        <f t="shared" si="108"/>
        <v>2022</v>
      </c>
      <c r="E1619">
        <f t="shared" si="109"/>
        <v>2</v>
      </c>
      <c r="F1619" s="33">
        <v>10190</v>
      </c>
      <c r="G1619" s="2" t="s">
        <v>29</v>
      </c>
      <c r="H1619" s="2">
        <v>24</v>
      </c>
      <c r="I1619" s="33" t="s">
        <v>74</v>
      </c>
      <c r="J1619" s="34">
        <v>44596</v>
      </c>
      <c r="K1619" s="33"/>
      <c r="L1619" s="33"/>
      <c r="M1619" s="33"/>
      <c r="N1619" s="33"/>
      <c r="O1619" s="33"/>
      <c r="P1619" s="33"/>
      <c r="Q1619" s="33"/>
      <c r="R1619" s="33"/>
      <c r="S1619" s="33"/>
      <c r="T1619" s="33"/>
      <c r="U1619" s="33"/>
      <c r="V1619" s="33"/>
      <c r="W1619" s="33"/>
      <c r="X1619" s="33"/>
      <c r="Y1619" s="33"/>
      <c r="Z1619" s="33"/>
      <c r="AA1619" s="33"/>
      <c r="AB1619" s="33"/>
      <c r="AC1619" s="33"/>
      <c r="AD1619" s="33"/>
      <c r="AE1619" s="33"/>
      <c r="AF1619" s="33"/>
      <c r="AG1619" s="33"/>
      <c r="AH1619" s="33"/>
      <c r="AI1619" s="2"/>
      <c r="AK1619" s="3"/>
      <c r="AL1619" s="2"/>
      <c r="AM1619" s="2"/>
      <c r="AN1619" s="2"/>
      <c r="AO1619" s="2"/>
      <c r="AP1619" s="2"/>
      <c r="AQ1619" s="2"/>
      <c r="AR1619" s="2"/>
      <c r="AS1619" s="2"/>
      <c r="AT1619" s="2"/>
      <c r="AU1619" s="2"/>
      <c r="AV1619" s="2"/>
      <c r="AW1619" s="2"/>
      <c r="AX1619" s="2"/>
      <c r="AY1619" s="2"/>
      <c r="AZ1619" s="2"/>
      <c r="BA1619" s="2"/>
      <c r="BB1619" s="2"/>
      <c r="BC1619" s="2"/>
      <c r="BD1619" s="2"/>
      <c r="BE1619" s="2"/>
      <c r="BF1619" s="2"/>
      <c r="BG1619" s="2"/>
      <c r="BH1619" s="2"/>
      <c r="BI1619" s="2"/>
      <c r="BJ1619" s="2"/>
      <c r="BK1619" s="48"/>
      <c r="BL1619" s="3"/>
      <c r="BM1619" s="2"/>
      <c r="BN1619" s="2"/>
      <c r="BO1619" s="2"/>
      <c r="BP1619" s="2"/>
      <c r="BQ1619" s="2"/>
      <c r="BR1619" s="2"/>
      <c r="BS1619" s="2"/>
      <c r="BT1619" s="2"/>
      <c r="BU1619" s="2"/>
      <c r="BV1619" s="2"/>
      <c r="BW1619" s="2"/>
      <c r="BX1619" s="2"/>
      <c r="BY1619" s="2"/>
      <c r="BZ1619" s="2"/>
      <c r="CA1619" s="2"/>
      <c r="CB1619" s="2"/>
      <c r="CC1619" s="2"/>
      <c r="CD1619" s="2"/>
      <c r="CE1619" s="2"/>
      <c r="CF1619" s="2"/>
      <c r="CG1619" s="2"/>
      <c r="CH1619" s="2"/>
      <c r="CI1619" s="2"/>
      <c r="CJ1619" s="2"/>
      <c r="CK1619" s="2"/>
    </row>
    <row r="1620" spans="1:89" ht="12.75" customHeight="1" x14ac:dyDescent="0.35">
      <c r="A1620" s="15">
        <f t="shared" si="106"/>
        <v>44597</v>
      </c>
      <c r="B1620" s="107">
        <v>16547151.999999998</v>
      </c>
      <c r="C1620" s="4">
        <f t="shared" si="107"/>
        <v>689464.66666666663</v>
      </c>
      <c r="D1620">
        <f t="shared" si="108"/>
        <v>2022</v>
      </c>
      <c r="E1620">
        <f t="shared" si="109"/>
        <v>2</v>
      </c>
      <c r="F1620" s="33">
        <v>10190</v>
      </c>
      <c r="G1620" s="2" t="s">
        <v>29</v>
      </c>
      <c r="H1620" s="2">
        <v>24</v>
      </c>
      <c r="I1620" s="33" t="s">
        <v>74</v>
      </c>
      <c r="J1620" s="34">
        <v>44597</v>
      </c>
      <c r="K1620" s="33"/>
      <c r="L1620" s="33"/>
      <c r="M1620" s="33"/>
      <c r="N1620" s="33"/>
      <c r="O1620" s="33"/>
      <c r="P1620" s="33"/>
      <c r="Q1620" s="33"/>
      <c r="R1620" s="33"/>
      <c r="S1620" s="33"/>
      <c r="T1620" s="33"/>
      <c r="U1620" s="33"/>
      <c r="V1620" s="33"/>
      <c r="W1620" s="33"/>
      <c r="X1620" s="33"/>
      <c r="Y1620" s="33"/>
      <c r="Z1620" s="33"/>
      <c r="AA1620" s="33"/>
      <c r="AB1620" s="33"/>
      <c r="AC1620" s="33"/>
      <c r="AD1620" s="33"/>
      <c r="AE1620" s="33"/>
      <c r="AF1620" s="33"/>
      <c r="AG1620" s="33"/>
      <c r="AH1620" s="33"/>
      <c r="AI1620" s="2"/>
      <c r="AK1620" s="3"/>
      <c r="AL1620" s="2"/>
      <c r="AM1620" s="2"/>
      <c r="AN1620" s="2"/>
      <c r="AO1620" s="2"/>
      <c r="AP1620" s="2"/>
      <c r="AQ1620" s="2"/>
      <c r="AR1620" s="2"/>
      <c r="AS1620" s="2"/>
      <c r="AT1620" s="2"/>
      <c r="AU1620" s="2"/>
      <c r="AV1620" s="2"/>
      <c r="AW1620" s="2"/>
      <c r="AX1620" s="2"/>
      <c r="AY1620" s="2"/>
      <c r="AZ1620" s="2"/>
      <c r="BA1620" s="2"/>
      <c r="BB1620" s="2"/>
      <c r="BC1620" s="2"/>
      <c r="BD1620" s="2"/>
      <c r="BE1620" s="2"/>
      <c r="BF1620" s="2"/>
      <c r="BG1620" s="2"/>
      <c r="BH1620" s="2"/>
      <c r="BI1620" s="2"/>
      <c r="BJ1620" s="2"/>
      <c r="BK1620" s="48"/>
      <c r="BL1620" s="3"/>
      <c r="BM1620" s="2"/>
      <c r="BN1620" s="2"/>
      <c r="BO1620" s="2"/>
      <c r="BP1620" s="2"/>
      <c r="BQ1620" s="2"/>
      <c r="BR1620" s="2"/>
      <c r="BS1620" s="2"/>
      <c r="BT1620" s="2"/>
      <c r="BU1620" s="2"/>
      <c r="BV1620" s="2"/>
      <c r="BW1620" s="2"/>
      <c r="BX1620" s="2"/>
      <c r="BY1620" s="2"/>
      <c r="BZ1620" s="2"/>
      <c r="CA1620" s="2"/>
      <c r="CB1620" s="2"/>
      <c r="CC1620" s="2"/>
      <c r="CD1620" s="2"/>
      <c r="CE1620" s="2"/>
      <c r="CF1620" s="2"/>
      <c r="CG1620" s="2"/>
      <c r="CH1620" s="2"/>
      <c r="CI1620" s="2"/>
      <c r="CJ1620" s="2"/>
      <c r="CK1620" s="2"/>
    </row>
    <row r="1621" spans="1:89" ht="12.75" customHeight="1" x14ac:dyDescent="0.35">
      <c r="A1621" s="15">
        <f t="shared" si="106"/>
        <v>44598</v>
      </c>
      <c r="B1621" s="107">
        <v>16141904</v>
      </c>
      <c r="C1621" s="4">
        <f t="shared" si="107"/>
        <v>672579.33333333337</v>
      </c>
      <c r="D1621">
        <f t="shared" si="108"/>
        <v>2022</v>
      </c>
      <c r="E1621">
        <f t="shared" si="109"/>
        <v>2</v>
      </c>
      <c r="F1621" s="33">
        <v>10190</v>
      </c>
      <c r="G1621" s="2" t="s">
        <v>29</v>
      </c>
      <c r="H1621" s="2">
        <v>24</v>
      </c>
      <c r="I1621" s="33" t="s">
        <v>74</v>
      </c>
      <c r="J1621" s="34">
        <v>44598</v>
      </c>
      <c r="K1621" s="33"/>
      <c r="L1621" s="33"/>
      <c r="M1621" s="33"/>
      <c r="N1621" s="33"/>
      <c r="O1621" s="33"/>
      <c r="P1621" s="33"/>
      <c r="Q1621" s="33"/>
      <c r="R1621" s="33"/>
      <c r="S1621" s="33"/>
      <c r="T1621" s="33"/>
      <c r="U1621" s="33"/>
      <c r="V1621" s="33"/>
      <c r="W1621" s="33"/>
      <c r="X1621" s="33"/>
      <c r="Y1621" s="33"/>
      <c r="Z1621" s="33"/>
      <c r="AA1621" s="33"/>
      <c r="AB1621" s="33"/>
      <c r="AC1621" s="33"/>
      <c r="AD1621" s="33"/>
      <c r="AE1621" s="33"/>
      <c r="AF1621" s="33"/>
      <c r="AG1621" s="33"/>
      <c r="AH1621" s="33"/>
      <c r="AI1621" s="2"/>
      <c r="AK1621" s="3"/>
      <c r="AL1621" s="2"/>
      <c r="AM1621" s="2"/>
      <c r="AN1621" s="2"/>
      <c r="AO1621" s="2"/>
      <c r="AP1621" s="2"/>
      <c r="AQ1621" s="2"/>
      <c r="AR1621" s="2"/>
      <c r="AS1621" s="2"/>
      <c r="AT1621" s="2"/>
      <c r="AU1621" s="2"/>
      <c r="AV1621" s="2"/>
      <c r="AW1621" s="2"/>
      <c r="AX1621" s="2"/>
      <c r="AY1621" s="2"/>
      <c r="AZ1621" s="2"/>
      <c r="BA1621" s="2"/>
      <c r="BB1621" s="2"/>
      <c r="BC1621" s="2"/>
      <c r="BD1621" s="2"/>
      <c r="BE1621" s="2"/>
      <c r="BF1621" s="2"/>
      <c r="BG1621" s="2"/>
      <c r="BH1621" s="2"/>
      <c r="BI1621" s="2"/>
      <c r="BJ1621" s="2"/>
      <c r="BK1621" s="48"/>
      <c r="BL1621" s="3"/>
      <c r="BM1621" s="2"/>
      <c r="BN1621" s="2"/>
      <c r="BO1621" s="2"/>
      <c r="BP1621" s="2"/>
      <c r="BQ1621" s="2"/>
      <c r="BR1621" s="2"/>
      <c r="BS1621" s="2"/>
      <c r="BT1621" s="2"/>
      <c r="BU1621" s="2"/>
      <c r="BV1621" s="2"/>
      <c r="BW1621" s="2"/>
      <c r="BX1621" s="2"/>
      <c r="BY1621" s="2"/>
      <c r="BZ1621" s="2"/>
      <c r="CA1621" s="2"/>
      <c r="CB1621" s="2"/>
      <c r="CC1621" s="2"/>
      <c r="CD1621" s="2"/>
      <c r="CE1621" s="2"/>
      <c r="CF1621" s="2"/>
      <c r="CG1621" s="2"/>
      <c r="CH1621" s="2"/>
      <c r="CI1621" s="2"/>
      <c r="CJ1621" s="2"/>
      <c r="CK1621" s="2"/>
    </row>
    <row r="1622" spans="1:89" ht="12.75" customHeight="1" x14ac:dyDescent="0.35">
      <c r="A1622" s="15">
        <f t="shared" si="106"/>
        <v>44599</v>
      </c>
      <c r="B1622" s="107">
        <v>16401789</v>
      </c>
      <c r="C1622" s="4">
        <f t="shared" si="107"/>
        <v>683407.875</v>
      </c>
      <c r="D1622">
        <f t="shared" si="108"/>
        <v>2022</v>
      </c>
      <c r="E1622">
        <f t="shared" si="109"/>
        <v>2</v>
      </c>
      <c r="F1622" s="33">
        <v>10190</v>
      </c>
      <c r="G1622" s="2" t="s">
        <v>29</v>
      </c>
      <c r="H1622" s="2">
        <v>24</v>
      </c>
      <c r="I1622" s="33" t="s">
        <v>74</v>
      </c>
      <c r="J1622" s="34">
        <v>44599</v>
      </c>
      <c r="K1622" s="33"/>
      <c r="L1622" s="33"/>
      <c r="M1622" s="33"/>
      <c r="N1622" s="33"/>
      <c r="O1622" s="33"/>
      <c r="P1622" s="33"/>
      <c r="Q1622" s="33"/>
      <c r="R1622" s="33"/>
      <c r="S1622" s="33"/>
      <c r="T1622" s="33"/>
      <c r="U1622" s="33"/>
      <c r="V1622" s="33"/>
      <c r="W1622" s="33"/>
      <c r="X1622" s="33"/>
      <c r="Y1622" s="33"/>
      <c r="Z1622" s="33"/>
      <c r="AA1622" s="33"/>
      <c r="AB1622" s="33"/>
      <c r="AC1622" s="33"/>
      <c r="AD1622" s="33"/>
      <c r="AE1622" s="33"/>
      <c r="AF1622" s="33"/>
      <c r="AG1622" s="33"/>
      <c r="AH1622" s="33"/>
      <c r="AI1622" s="2"/>
      <c r="AK1622" s="3"/>
      <c r="AL1622" s="2"/>
      <c r="AM1622" s="2"/>
      <c r="AN1622" s="2"/>
      <c r="AO1622" s="2"/>
      <c r="AP1622" s="2"/>
      <c r="AQ1622" s="2"/>
      <c r="AR1622" s="2"/>
      <c r="AS1622" s="2"/>
      <c r="AT1622" s="2"/>
      <c r="AU1622" s="2"/>
      <c r="AV1622" s="2"/>
      <c r="AW1622" s="2"/>
      <c r="AX1622" s="2"/>
      <c r="AY1622" s="2"/>
      <c r="AZ1622" s="2"/>
      <c r="BA1622" s="2"/>
      <c r="BB1622" s="2"/>
      <c r="BC1622" s="2"/>
      <c r="BD1622" s="2"/>
      <c r="BE1622" s="2"/>
      <c r="BF1622" s="2"/>
      <c r="BG1622" s="2"/>
      <c r="BH1622" s="2"/>
      <c r="BI1622" s="2"/>
      <c r="BJ1622" s="2"/>
      <c r="BK1622" s="48"/>
      <c r="BL1622" s="3"/>
      <c r="BM1622" s="2"/>
      <c r="BN1622" s="2"/>
      <c r="BO1622" s="2"/>
      <c r="BP1622" s="2"/>
      <c r="BQ1622" s="2"/>
      <c r="BR1622" s="2"/>
      <c r="BS1622" s="2"/>
      <c r="BT1622" s="2"/>
      <c r="BU1622" s="2"/>
      <c r="BV1622" s="2"/>
      <c r="BW1622" s="2"/>
      <c r="BX1622" s="2"/>
      <c r="BY1622" s="2"/>
      <c r="BZ1622" s="2"/>
      <c r="CA1622" s="2"/>
      <c r="CB1622" s="2"/>
      <c r="CC1622" s="2"/>
      <c r="CD1622" s="2"/>
      <c r="CE1622" s="2"/>
      <c r="CF1622" s="2"/>
      <c r="CG1622" s="2"/>
      <c r="CH1622" s="2"/>
      <c r="CI1622" s="2"/>
      <c r="CJ1622" s="2"/>
      <c r="CK1622" s="2"/>
    </row>
    <row r="1623" spans="1:89" ht="12.75" customHeight="1" x14ac:dyDescent="0.35">
      <c r="A1623" s="15">
        <f t="shared" si="106"/>
        <v>44600</v>
      </c>
      <c r="B1623" s="107">
        <v>16113400</v>
      </c>
      <c r="C1623" s="4">
        <f t="shared" si="107"/>
        <v>671391.66666666663</v>
      </c>
      <c r="D1623">
        <f t="shared" si="108"/>
        <v>2022</v>
      </c>
      <c r="E1623">
        <f t="shared" si="109"/>
        <v>2</v>
      </c>
      <c r="F1623" s="33">
        <v>10190</v>
      </c>
      <c r="G1623" s="2" t="s">
        <v>29</v>
      </c>
      <c r="H1623" s="2">
        <v>24</v>
      </c>
      <c r="I1623" s="33" t="s">
        <v>74</v>
      </c>
      <c r="J1623" s="34">
        <v>44600</v>
      </c>
      <c r="K1623" s="33"/>
      <c r="L1623" s="33"/>
      <c r="M1623" s="33"/>
      <c r="N1623" s="33"/>
      <c r="O1623" s="33"/>
      <c r="P1623" s="33"/>
      <c r="Q1623" s="33"/>
      <c r="R1623" s="33"/>
      <c r="S1623" s="33"/>
      <c r="T1623" s="33"/>
      <c r="U1623" s="33"/>
      <c r="V1623" s="33"/>
      <c r="W1623" s="33"/>
      <c r="X1623" s="33"/>
      <c r="Y1623" s="33"/>
      <c r="Z1623" s="33"/>
      <c r="AA1623" s="33"/>
      <c r="AB1623" s="33"/>
      <c r="AC1623" s="33"/>
      <c r="AD1623" s="33"/>
      <c r="AE1623" s="33"/>
      <c r="AF1623" s="33"/>
      <c r="AG1623" s="33"/>
      <c r="AH1623" s="33"/>
      <c r="AI1623" s="2"/>
      <c r="AK1623" s="3"/>
      <c r="AL1623" s="2"/>
      <c r="AM1623" s="2"/>
      <c r="AN1623" s="2"/>
      <c r="AO1623" s="2"/>
      <c r="AP1623" s="2"/>
      <c r="AQ1623" s="2"/>
      <c r="AR1623" s="2"/>
      <c r="AS1623" s="2"/>
      <c r="AT1623" s="2"/>
      <c r="AU1623" s="2"/>
      <c r="AV1623" s="2"/>
      <c r="AW1623" s="2"/>
      <c r="AX1623" s="2"/>
      <c r="AY1623" s="2"/>
      <c r="AZ1623" s="2"/>
      <c r="BA1623" s="2"/>
      <c r="BB1623" s="2"/>
      <c r="BC1623" s="2"/>
      <c r="BD1623" s="2"/>
      <c r="BE1623" s="2"/>
      <c r="BF1623" s="2"/>
      <c r="BG1623" s="2"/>
      <c r="BH1623" s="2"/>
      <c r="BI1623" s="2"/>
      <c r="BJ1623" s="2"/>
      <c r="BK1623" s="48"/>
      <c r="BL1623" s="3"/>
      <c r="BM1623" s="2"/>
      <c r="BN1623" s="2"/>
      <c r="BO1623" s="2"/>
      <c r="BP1623" s="2"/>
      <c r="BQ1623" s="2"/>
      <c r="BR1623" s="2"/>
      <c r="BS1623" s="2"/>
      <c r="BT1623" s="2"/>
      <c r="BU1623" s="2"/>
      <c r="BV1623" s="2"/>
      <c r="BW1623" s="2"/>
      <c r="BX1623" s="2"/>
      <c r="BY1623" s="2"/>
      <c r="BZ1623" s="2"/>
      <c r="CA1623" s="2"/>
      <c r="CB1623" s="2"/>
      <c r="CC1623" s="2"/>
      <c r="CD1623" s="2"/>
      <c r="CE1623" s="2"/>
      <c r="CF1623" s="2"/>
      <c r="CG1623" s="2"/>
      <c r="CH1623" s="2"/>
      <c r="CI1623" s="2"/>
      <c r="CJ1623" s="2"/>
      <c r="CK1623" s="2"/>
    </row>
    <row r="1624" spans="1:89" ht="12.75" customHeight="1" x14ac:dyDescent="0.35">
      <c r="A1624" s="15">
        <f t="shared" si="106"/>
        <v>44601</v>
      </c>
      <c r="B1624" s="107">
        <v>15625792</v>
      </c>
      <c r="C1624" s="4">
        <f t="shared" si="107"/>
        <v>651074.66666666663</v>
      </c>
      <c r="D1624">
        <f t="shared" si="108"/>
        <v>2022</v>
      </c>
      <c r="E1624">
        <f t="shared" si="109"/>
        <v>2</v>
      </c>
      <c r="F1624" s="33">
        <v>10190</v>
      </c>
      <c r="G1624" s="2" t="s">
        <v>29</v>
      </c>
      <c r="H1624" s="2">
        <v>24</v>
      </c>
      <c r="I1624" s="33" t="s">
        <v>74</v>
      </c>
      <c r="J1624" s="34">
        <v>44601</v>
      </c>
      <c r="K1624" s="33"/>
      <c r="L1624" s="33"/>
      <c r="M1624" s="33"/>
      <c r="N1624" s="33"/>
      <c r="O1624" s="33"/>
      <c r="P1624" s="33"/>
      <c r="Q1624" s="33"/>
      <c r="R1624" s="33"/>
      <c r="S1624" s="33"/>
      <c r="T1624" s="33"/>
      <c r="U1624" s="33"/>
      <c r="V1624" s="33"/>
      <c r="W1624" s="33"/>
      <c r="X1624" s="33"/>
      <c r="Y1624" s="33"/>
      <c r="Z1624" s="33"/>
      <c r="AA1624" s="33"/>
      <c r="AB1624" s="33"/>
      <c r="AC1624" s="33"/>
      <c r="AD1624" s="33"/>
      <c r="AE1624" s="33"/>
      <c r="AF1624" s="33"/>
      <c r="AG1624" s="33"/>
      <c r="AH1624" s="33"/>
      <c r="AI1624" s="2"/>
      <c r="AK1624" s="3"/>
      <c r="AL1624" s="2"/>
      <c r="AM1624" s="2"/>
      <c r="AN1624" s="2"/>
      <c r="AO1624" s="2"/>
      <c r="AP1624" s="2"/>
      <c r="AQ1624" s="2"/>
      <c r="AR1624" s="2"/>
      <c r="AS1624" s="2"/>
      <c r="AT1624" s="2"/>
      <c r="AU1624" s="2"/>
      <c r="AV1624" s="2"/>
      <c r="AW1624" s="2"/>
      <c r="AX1624" s="2"/>
      <c r="AY1624" s="2"/>
      <c r="AZ1624" s="2"/>
      <c r="BA1624" s="2"/>
      <c r="BB1624" s="2"/>
      <c r="BC1624" s="2"/>
      <c r="BD1624" s="2"/>
      <c r="BE1624" s="2"/>
      <c r="BF1624" s="2"/>
      <c r="BG1624" s="2"/>
      <c r="BH1624" s="2"/>
      <c r="BI1624" s="2"/>
      <c r="BJ1624" s="2"/>
      <c r="BK1624" s="48"/>
      <c r="BL1624" s="3"/>
      <c r="BM1624" s="2"/>
      <c r="BN1624" s="2"/>
      <c r="BO1624" s="2"/>
      <c r="BP1624" s="2"/>
      <c r="BQ1624" s="2"/>
      <c r="BR1624" s="2"/>
      <c r="BS1624" s="2"/>
      <c r="BT1624" s="2"/>
      <c r="BU1624" s="2"/>
      <c r="BV1624" s="2"/>
      <c r="BW1624" s="2"/>
      <c r="BX1624" s="2"/>
      <c r="BY1624" s="2"/>
      <c r="BZ1624" s="2"/>
      <c r="CA1624" s="2"/>
      <c r="CB1624" s="2"/>
      <c r="CC1624" s="2"/>
      <c r="CD1624" s="2"/>
      <c r="CE1624" s="2"/>
      <c r="CF1624" s="2"/>
      <c r="CG1624" s="2"/>
      <c r="CH1624" s="2"/>
      <c r="CI1624" s="2"/>
      <c r="CJ1624" s="2"/>
      <c r="CK1624" s="2"/>
    </row>
    <row r="1625" spans="1:89" ht="12.75" customHeight="1" x14ac:dyDescent="0.35">
      <c r="A1625" s="15">
        <f t="shared" si="106"/>
        <v>44602</v>
      </c>
      <c r="B1625" s="107">
        <v>15635972</v>
      </c>
      <c r="C1625" s="4">
        <f t="shared" si="107"/>
        <v>651498.83333333337</v>
      </c>
      <c r="D1625">
        <f t="shared" si="108"/>
        <v>2022</v>
      </c>
      <c r="E1625">
        <f t="shared" si="109"/>
        <v>2</v>
      </c>
      <c r="F1625" s="33">
        <v>10190</v>
      </c>
      <c r="G1625" s="2" t="s">
        <v>29</v>
      </c>
      <c r="H1625" s="2">
        <v>24</v>
      </c>
      <c r="I1625" s="33" t="s">
        <v>74</v>
      </c>
      <c r="J1625" s="34">
        <v>44602</v>
      </c>
      <c r="K1625" s="33"/>
      <c r="L1625" s="33"/>
      <c r="M1625" s="33"/>
      <c r="N1625" s="33"/>
      <c r="O1625" s="33"/>
      <c r="P1625" s="33"/>
      <c r="Q1625" s="33"/>
      <c r="R1625" s="33"/>
      <c r="S1625" s="33"/>
      <c r="T1625" s="33"/>
      <c r="U1625" s="33"/>
      <c r="V1625" s="33"/>
      <c r="W1625" s="33"/>
      <c r="X1625" s="33"/>
      <c r="Y1625" s="33"/>
      <c r="Z1625" s="33"/>
      <c r="AA1625" s="33"/>
      <c r="AB1625" s="33"/>
      <c r="AC1625" s="33"/>
      <c r="AD1625" s="33"/>
      <c r="AE1625" s="33"/>
      <c r="AF1625" s="33"/>
      <c r="AG1625" s="33"/>
      <c r="AH1625" s="33"/>
      <c r="AI1625" s="2"/>
      <c r="AK1625" s="3"/>
      <c r="AL1625" s="2"/>
      <c r="AM1625" s="2"/>
      <c r="AN1625" s="2"/>
      <c r="AO1625" s="2"/>
      <c r="AP1625" s="2"/>
      <c r="AQ1625" s="2"/>
      <c r="AR1625" s="2"/>
      <c r="AS1625" s="2"/>
      <c r="AT1625" s="2"/>
      <c r="AU1625" s="2"/>
      <c r="AV1625" s="2"/>
      <c r="AW1625" s="2"/>
      <c r="AX1625" s="2"/>
      <c r="AY1625" s="2"/>
      <c r="AZ1625" s="2"/>
      <c r="BA1625" s="2"/>
      <c r="BB1625" s="2"/>
      <c r="BC1625" s="2"/>
      <c r="BD1625" s="2"/>
      <c r="BE1625" s="2"/>
      <c r="BF1625" s="2"/>
      <c r="BG1625" s="2"/>
      <c r="BH1625" s="2"/>
      <c r="BI1625" s="2"/>
      <c r="BJ1625" s="2"/>
      <c r="BK1625" s="48"/>
      <c r="BL1625" s="3"/>
      <c r="BM1625" s="2"/>
      <c r="BN1625" s="2"/>
      <c r="BO1625" s="2"/>
      <c r="BP1625" s="2"/>
      <c r="BQ1625" s="2"/>
      <c r="BR1625" s="2"/>
      <c r="BS1625" s="2"/>
      <c r="BT1625" s="2"/>
      <c r="BU1625" s="2"/>
      <c r="BV1625" s="2"/>
      <c r="BW1625" s="2"/>
      <c r="BX1625" s="2"/>
      <c r="BY1625" s="2"/>
      <c r="BZ1625" s="2"/>
      <c r="CA1625" s="2"/>
      <c r="CB1625" s="2"/>
      <c r="CC1625" s="2"/>
      <c r="CD1625" s="2"/>
      <c r="CE1625" s="2"/>
      <c r="CF1625" s="2"/>
      <c r="CG1625" s="2"/>
      <c r="CH1625" s="2"/>
      <c r="CI1625" s="2"/>
      <c r="CJ1625" s="2"/>
      <c r="CK1625" s="2"/>
    </row>
    <row r="1626" spans="1:89" ht="12.75" customHeight="1" x14ac:dyDescent="0.35">
      <c r="A1626" s="15">
        <f t="shared" si="106"/>
        <v>44603</v>
      </c>
      <c r="B1626" s="107">
        <v>15523046</v>
      </c>
      <c r="C1626" s="4">
        <f t="shared" si="107"/>
        <v>646793.58333333337</v>
      </c>
      <c r="D1626">
        <f t="shared" si="108"/>
        <v>2022</v>
      </c>
      <c r="E1626">
        <f t="shared" si="109"/>
        <v>2</v>
      </c>
      <c r="F1626" s="33">
        <v>10190</v>
      </c>
      <c r="G1626" s="2" t="s">
        <v>29</v>
      </c>
      <c r="H1626" s="2">
        <v>24</v>
      </c>
      <c r="I1626" s="33" t="s">
        <v>74</v>
      </c>
      <c r="J1626" s="34">
        <v>44603</v>
      </c>
      <c r="K1626" s="33"/>
      <c r="L1626" s="33"/>
      <c r="M1626" s="33"/>
      <c r="N1626" s="33"/>
      <c r="O1626" s="33"/>
      <c r="P1626" s="33"/>
      <c r="Q1626" s="33"/>
      <c r="R1626" s="33"/>
      <c r="S1626" s="33"/>
      <c r="T1626" s="33"/>
      <c r="U1626" s="33"/>
      <c r="V1626" s="33"/>
      <c r="W1626" s="33"/>
      <c r="X1626" s="33"/>
      <c r="Y1626" s="33"/>
      <c r="Z1626" s="33"/>
      <c r="AA1626" s="33"/>
      <c r="AB1626" s="33"/>
      <c r="AC1626" s="33"/>
      <c r="AD1626" s="33"/>
      <c r="AE1626" s="33"/>
      <c r="AF1626" s="33"/>
      <c r="AG1626" s="33"/>
      <c r="AH1626" s="33"/>
      <c r="AI1626" s="2"/>
      <c r="AK1626" s="3"/>
      <c r="AL1626" s="2"/>
      <c r="AM1626" s="2"/>
      <c r="AN1626" s="2"/>
      <c r="AO1626" s="2"/>
      <c r="AP1626" s="2"/>
      <c r="AQ1626" s="2"/>
      <c r="AR1626" s="2"/>
      <c r="AS1626" s="2"/>
      <c r="AT1626" s="2"/>
      <c r="AU1626" s="2"/>
      <c r="AV1626" s="2"/>
      <c r="AW1626" s="2"/>
      <c r="AX1626" s="2"/>
      <c r="AY1626" s="2"/>
      <c r="AZ1626" s="2"/>
      <c r="BA1626" s="2"/>
      <c r="BB1626" s="2"/>
      <c r="BC1626" s="2"/>
      <c r="BD1626" s="2"/>
      <c r="BE1626" s="2"/>
      <c r="BF1626" s="2"/>
      <c r="BG1626" s="2"/>
      <c r="BH1626" s="2"/>
      <c r="BI1626" s="2"/>
      <c r="BJ1626" s="2"/>
      <c r="BK1626" s="48"/>
      <c r="BL1626" s="3"/>
      <c r="BM1626" s="2"/>
      <c r="BN1626" s="2"/>
      <c r="BO1626" s="2"/>
      <c r="BP1626" s="2"/>
      <c r="BQ1626" s="2"/>
      <c r="BR1626" s="2"/>
      <c r="BS1626" s="2"/>
      <c r="BT1626" s="2"/>
      <c r="BU1626" s="2"/>
      <c r="BV1626" s="2"/>
      <c r="BW1626" s="2"/>
      <c r="BX1626" s="2"/>
      <c r="BY1626" s="2"/>
      <c r="BZ1626" s="2"/>
      <c r="CA1626" s="2"/>
      <c r="CB1626" s="2"/>
      <c r="CC1626" s="2"/>
      <c r="CD1626" s="2"/>
      <c r="CE1626" s="2"/>
      <c r="CF1626" s="2"/>
      <c r="CG1626" s="2"/>
      <c r="CH1626" s="2"/>
      <c r="CI1626" s="2"/>
      <c r="CJ1626" s="2"/>
      <c r="CK1626" s="2"/>
    </row>
    <row r="1627" spans="1:89" ht="12.75" customHeight="1" x14ac:dyDescent="0.35">
      <c r="A1627" s="15">
        <f t="shared" si="106"/>
        <v>44604</v>
      </c>
      <c r="B1627" s="107">
        <v>15578302</v>
      </c>
      <c r="C1627" s="4">
        <f t="shared" si="107"/>
        <v>649095.91666666663</v>
      </c>
      <c r="D1627">
        <f t="shared" si="108"/>
        <v>2022</v>
      </c>
      <c r="E1627">
        <f t="shared" si="109"/>
        <v>2</v>
      </c>
      <c r="F1627" s="33">
        <v>10190</v>
      </c>
      <c r="G1627" s="2" t="s">
        <v>29</v>
      </c>
      <c r="H1627" s="2">
        <v>24</v>
      </c>
      <c r="I1627" s="33" t="s">
        <v>74</v>
      </c>
      <c r="J1627" s="34">
        <v>44604</v>
      </c>
      <c r="K1627" s="33"/>
      <c r="L1627" s="33"/>
      <c r="M1627" s="33"/>
      <c r="N1627" s="33"/>
      <c r="O1627" s="33"/>
      <c r="P1627" s="33"/>
      <c r="Q1627" s="33"/>
      <c r="R1627" s="33"/>
      <c r="S1627" s="33"/>
      <c r="T1627" s="33"/>
      <c r="U1627" s="33"/>
      <c r="V1627" s="33"/>
      <c r="W1627" s="33"/>
      <c r="X1627" s="33"/>
      <c r="Y1627" s="33"/>
      <c r="Z1627" s="33"/>
      <c r="AA1627" s="33"/>
      <c r="AB1627" s="33"/>
      <c r="AC1627" s="33"/>
      <c r="AD1627" s="33"/>
      <c r="AE1627" s="33"/>
      <c r="AF1627" s="33"/>
      <c r="AG1627" s="33"/>
      <c r="AH1627" s="33"/>
      <c r="AI1627" s="2"/>
      <c r="AK1627" s="3"/>
      <c r="AL1627" s="2"/>
      <c r="AM1627" s="2"/>
      <c r="AN1627" s="2"/>
      <c r="AO1627" s="2"/>
      <c r="AP1627" s="2"/>
      <c r="AQ1627" s="2"/>
      <c r="AR1627" s="2"/>
      <c r="AS1627" s="2"/>
      <c r="AT1627" s="2"/>
      <c r="AU1627" s="2"/>
      <c r="AV1627" s="2"/>
      <c r="AW1627" s="2"/>
      <c r="AX1627" s="2"/>
      <c r="AY1627" s="2"/>
      <c r="AZ1627" s="2"/>
      <c r="BA1627" s="2"/>
      <c r="BB1627" s="2"/>
      <c r="BC1627" s="2"/>
      <c r="BD1627" s="2"/>
      <c r="BE1627" s="2"/>
      <c r="BF1627" s="2"/>
      <c r="BG1627" s="2"/>
      <c r="BH1627" s="2"/>
      <c r="BI1627" s="2"/>
      <c r="BJ1627" s="2"/>
      <c r="BK1627" s="48"/>
      <c r="BL1627" s="3"/>
      <c r="BM1627" s="2"/>
      <c r="BN1627" s="2"/>
      <c r="BO1627" s="2"/>
      <c r="BP1627" s="2"/>
      <c r="BQ1627" s="2"/>
      <c r="BR1627" s="2"/>
      <c r="BS1627" s="2"/>
      <c r="BT1627" s="2"/>
      <c r="BU1627" s="2"/>
      <c r="BV1627" s="2"/>
      <c r="BW1627" s="2"/>
      <c r="BX1627" s="2"/>
      <c r="BY1627" s="2"/>
      <c r="BZ1627" s="2"/>
      <c r="CA1627" s="2"/>
      <c r="CB1627" s="2"/>
      <c r="CC1627" s="2"/>
      <c r="CD1627" s="2"/>
      <c r="CE1627" s="2"/>
      <c r="CF1627" s="2"/>
      <c r="CG1627" s="2"/>
      <c r="CH1627" s="2"/>
      <c r="CI1627" s="2"/>
      <c r="CJ1627" s="2"/>
      <c r="CK1627" s="2"/>
    </row>
    <row r="1628" spans="1:89" ht="12.75" customHeight="1" x14ac:dyDescent="0.35">
      <c r="A1628" s="15">
        <f t="shared" si="106"/>
        <v>44605</v>
      </c>
      <c r="B1628" s="107">
        <v>15460471</v>
      </c>
      <c r="C1628" s="4">
        <f t="shared" si="107"/>
        <v>644186.29166666663</v>
      </c>
      <c r="D1628">
        <f t="shared" si="108"/>
        <v>2022</v>
      </c>
      <c r="E1628">
        <f t="shared" si="109"/>
        <v>2</v>
      </c>
      <c r="F1628" s="33">
        <v>10190</v>
      </c>
      <c r="G1628" s="2" t="s">
        <v>29</v>
      </c>
      <c r="H1628" s="2">
        <v>24</v>
      </c>
      <c r="I1628" s="33" t="s">
        <v>74</v>
      </c>
      <c r="J1628" s="34">
        <v>44605</v>
      </c>
      <c r="K1628" s="33"/>
      <c r="L1628" s="33"/>
      <c r="M1628" s="33"/>
      <c r="N1628" s="33"/>
      <c r="O1628" s="33"/>
      <c r="P1628" s="33"/>
      <c r="Q1628" s="33"/>
      <c r="R1628" s="33"/>
      <c r="S1628" s="33"/>
      <c r="T1628" s="33"/>
      <c r="U1628" s="33"/>
      <c r="V1628" s="33"/>
      <c r="W1628" s="33"/>
      <c r="X1628" s="33"/>
      <c r="Y1628" s="33"/>
      <c r="Z1628" s="33"/>
      <c r="AA1628" s="33"/>
      <c r="AB1628" s="33"/>
      <c r="AC1628" s="33"/>
      <c r="AD1628" s="33"/>
      <c r="AE1628" s="33"/>
      <c r="AF1628" s="33"/>
      <c r="AG1628" s="33"/>
      <c r="AH1628" s="33"/>
      <c r="AI1628" s="2"/>
      <c r="AK1628" s="3"/>
      <c r="AL1628" s="2"/>
      <c r="AM1628" s="2"/>
      <c r="AN1628" s="2"/>
      <c r="AO1628" s="2"/>
      <c r="AP1628" s="2"/>
      <c r="AQ1628" s="2"/>
      <c r="AR1628" s="2"/>
      <c r="AS1628" s="2"/>
      <c r="AT1628" s="2"/>
      <c r="AU1628" s="2"/>
      <c r="AV1628" s="2"/>
      <c r="AW1628" s="2"/>
      <c r="AX1628" s="2"/>
      <c r="AY1628" s="2"/>
      <c r="AZ1628" s="2"/>
      <c r="BA1628" s="2"/>
      <c r="BB1628" s="2"/>
      <c r="BC1628" s="2"/>
      <c r="BD1628" s="2"/>
      <c r="BE1628" s="2"/>
      <c r="BF1628" s="2"/>
      <c r="BG1628" s="2"/>
      <c r="BH1628" s="2"/>
      <c r="BI1628" s="2"/>
      <c r="BJ1628" s="2"/>
      <c r="BK1628" s="48"/>
      <c r="BL1628" s="3"/>
      <c r="BM1628" s="2"/>
      <c r="BN1628" s="2"/>
      <c r="BO1628" s="2"/>
      <c r="BP1628" s="2"/>
      <c r="BQ1628" s="2"/>
      <c r="BR1628" s="2"/>
      <c r="BS1628" s="2"/>
      <c r="BT1628" s="2"/>
      <c r="BU1628" s="2"/>
      <c r="BV1628" s="2"/>
      <c r="BW1628" s="2"/>
      <c r="BX1628" s="2"/>
      <c r="BY1628" s="2"/>
      <c r="BZ1628" s="2"/>
      <c r="CA1628" s="2"/>
      <c r="CB1628" s="2"/>
      <c r="CC1628" s="2"/>
      <c r="CD1628" s="2"/>
      <c r="CE1628" s="2"/>
      <c r="CF1628" s="2"/>
      <c r="CG1628" s="2"/>
      <c r="CH1628" s="2"/>
      <c r="CI1628" s="2"/>
      <c r="CJ1628" s="2"/>
      <c r="CK1628" s="2"/>
    </row>
    <row r="1629" spans="1:89" ht="12.75" customHeight="1" x14ac:dyDescent="0.35">
      <c r="A1629" s="15">
        <f t="shared" si="106"/>
        <v>44606</v>
      </c>
      <c r="B1629" s="107">
        <v>15687586</v>
      </c>
      <c r="C1629" s="4">
        <f t="shared" si="107"/>
        <v>653649.41666666663</v>
      </c>
      <c r="D1629">
        <f t="shared" si="108"/>
        <v>2022</v>
      </c>
      <c r="E1629">
        <f t="shared" si="109"/>
        <v>2</v>
      </c>
      <c r="F1629" s="33">
        <v>10190</v>
      </c>
      <c r="G1629" s="2" t="s">
        <v>29</v>
      </c>
      <c r="H1629" s="2">
        <v>24</v>
      </c>
      <c r="I1629" s="33" t="s">
        <v>74</v>
      </c>
      <c r="J1629" s="34">
        <v>44606</v>
      </c>
      <c r="K1629" s="33"/>
      <c r="L1629" s="33"/>
      <c r="M1629" s="33"/>
      <c r="N1629" s="33"/>
      <c r="O1629" s="33"/>
      <c r="P1629" s="33"/>
      <c r="Q1629" s="33"/>
      <c r="R1629" s="33"/>
      <c r="S1629" s="33"/>
      <c r="T1629" s="33"/>
      <c r="U1629" s="33"/>
      <c r="V1629" s="33"/>
      <c r="W1629" s="33"/>
      <c r="X1629" s="33"/>
      <c r="Y1629" s="33"/>
      <c r="Z1629" s="33"/>
      <c r="AA1629" s="33"/>
      <c r="AB1629" s="33"/>
      <c r="AC1629" s="33"/>
      <c r="AD1629" s="33"/>
      <c r="AE1629" s="33"/>
      <c r="AF1629" s="33"/>
      <c r="AG1629" s="33"/>
      <c r="AH1629" s="33"/>
      <c r="AI1629" s="2"/>
      <c r="AK1629" s="3"/>
      <c r="AL1629" s="2"/>
      <c r="AM1629" s="2"/>
      <c r="AN1629" s="2"/>
      <c r="AO1629" s="2"/>
      <c r="AP1629" s="2"/>
      <c r="AQ1629" s="2"/>
      <c r="AR1629" s="2"/>
      <c r="AS1629" s="2"/>
      <c r="AT1629" s="2"/>
      <c r="AU1629" s="2"/>
      <c r="AV1629" s="2"/>
      <c r="AW1629" s="2"/>
      <c r="AX1629" s="2"/>
      <c r="AY1629" s="2"/>
      <c r="AZ1629" s="2"/>
      <c r="BA1629" s="2"/>
      <c r="BB1629" s="2"/>
      <c r="BC1629" s="2"/>
      <c r="BD1629" s="2"/>
      <c r="BE1629" s="2"/>
      <c r="BF1629" s="2"/>
      <c r="BG1629" s="2"/>
      <c r="BH1629" s="2"/>
      <c r="BI1629" s="2"/>
      <c r="BJ1629" s="2"/>
      <c r="BK1629" s="48"/>
      <c r="BL1629" s="3"/>
      <c r="BM1629" s="2"/>
      <c r="BN1629" s="2"/>
      <c r="BO1629" s="2"/>
      <c r="BP1629" s="2"/>
      <c r="BQ1629" s="2"/>
      <c r="BR1629" s="2"/>
      <c r="BS1629" s="2"/>
      <c r="BT1629" s="2"/>
      <c r="BU1629" s="2"/>
      <c r="BV1629" s="2"/>
      <c r="BW1629" s="2"/>
      <c r="BX1629" s="2"/>
      <c r="BY1629" s="2"/>
      <c r="BZ1629" s="2"/>
      <c r="CA1629" s="2"/>
      <c r="CB1629" s="2"/>
      <c r="CC1629" s="2"/>
      <c r="CD1629" s="2"/>
      <c r="CE1629" s="2"/>
      <c r="CF1629" s="2"/>
      <c r="CG1629" s="2"/>
      <c r="CH1629" s="2"/>
      <c r="CI1629" s="2"/>
      <c r="CJ1629" s="2"/>
      <c r="CK1629" s="2"/>
    </row>
    <row r="1630" spans="1:89" ht="12.75" customHeight="1" x14ac:dyDescent="0.35">
      <c r="A1630" s="15">
        <f t="shared" si="106"/>
        <v>44607</v>
      </c>
      <c r="B1630" s="107">
        <v>15277666</v>
      </c>
      <c r="C1630" s="4">
        <f t="shared" si="107"/>
        <v>636569.41666666663</v>
      </c>
      <c r="D1630">
        <f t="shared" si="108"/>
        <v>2022</v>
      </c>
      <c r="E1630">
        <f t="shared" si="109"/>
        <v>2</v>
      </c>
      <c r="F1630" s="33">
        <v>10190</v>
      </c>
      <c r="G1630" s="2" t="s">
        <v>29</v>
      </c>
      <c r="H1630" s="2">
        <v>24</v>
      </c>
      <c r="I1630" s="33" t="s">
        <v>74</v>
      </c>
      <c r="J1630" s="34">
        <v>44607</v>
      </c>
      <c r="K1630" s="33"/>
      <c r="L1630" s="33"/>
      <c r="M1630" s="33"/>
      <c r="N1630" s="33"/>
      <c r="O1630" s="33"/>
      <c r="P1630" s="33"/>
      <c r="Q1630" s="33"/>
      <c r="R1630" s="33"/>
      <c r="S1630" s="33"/>
      <c r="T1630" s="33"/>
      <c r="U1630" s="33"/>
      <c r="V1630" s="33"/>
      <c r="W1630" s="33"/>
      <c r="X1630" s="33"/>
      <c r="Y1630" s="33"/>
      <c r="Z1630" s="33"/>
      <c r="AA1630" s="33"/>
      <c r="AB1630" s="33"/>
      <c r="AC1630" s="33"/>
      <c r="AD1630" s="33"/>
      <c r="AE1630" s="33"/>
      <c r="AF1630" s="33"/>
      <c r="AG1630" s="33"/>
      <c r="AH1630" s="33"/>
      <c r="AI1630" s="2"/>
      <c r="AK1630" s="3"/>
      <c r="AL1630" s="2"/>
      <c r="AM1630" s="2"/>
      <c r="AN1630" s="2"/>
      <c r="AO1630" s="2"/>
      <c r="AP1630" s="2"/>
      <c r="AQ1630" s="2"/>
      <c r="AR1630" s="2"/>
      <c r="AS1630" s="2"/>
      <c r="AT1630" s="2"/>
      <c r="AU1630" s="2"/>
      <c r="AV1630" s="2"/>
      <c r="AW1630" s="2"/>
      <c r="AX1630" s="2"/>
      <c r="AY1630" s="2"/>
      <c r="AZ1630" s="2"/>
      <c r="BA1630" s="2"/>
      <c r="BB1630" s="2"/>
      <c r="BC1630" s="2"/>
      <c r="BD1630" s="2"/>
      <c r="BE1630" s="2"/>
      <c r="BF1630" s="2"/>
      <c r="BG1630" s="2"/>
      <c r="BH1630" s="2"/>
      <c r="BI1630" s="2"/>
      <c r="BJ1630" s="2"/>
      <c r="BK1630" s="48"/>
      <c r="BL1630" s="3"/>
      <c r="BM1630" s="2"/>
      <c r="BN1630" s="2"/>
      <c r="BO1630" s="2"/>
      <c r="BP1630" s="2"/>
      <c r="BQ1630" s="2"/>
      <c r="BR1630" s="2"/>
      <c r="BS1630" s="2"/>
      <c r="BT1630" s="2"/>
      <c r="BU1630" s="2"/>
      <c r="BV1630" s="2"/>
      <c r="BW1630" s="2"/>
      <c r="BX1630" s="2"/>
      <c r="BY1630" s="2"/>
      <c r="BZ1630" s="2"/>
      <c r="CA1630" s="2"/>
      <c r="CB1630" s="2"/>
      <c r="CC1630" s="2"/>
      <c r="CD1630" s="2"/>
      <c r="CE1630" s="2"/>
      <c r="CF1630" s="2"/>
      <c r="CG1630" s="2"/>
      <c r="CH1630" s="2"/>
      <c r="CI1630" s="2"/>
      <c r="CJ1630" s="2"/>
      <c r="CK1630" s="2"/>
    </row>
    <row r="1631" spans="1:89" ht="12.75" customHeight="1" x14ac:dyDescent="0.35">
      <c r="A1631" s="15">
        <f t="shared" si="106"/>
        <v>44608</v>
      </c>
      <c r="B1631" s="107">
        <v>14961784</v>
      </c>
      <c r="C1631" s="4">
        <f t="shared" si="107"/>
        <v>623407.66666666663</v>
      </c>
      <c r="D1631">
        <f t="shared" si="108"/>
        <v>2022</v>
      </c>
      <c r="E1631">
        <f t="shared" si="109"/>
        <v>2</v>
      </c>
      <c r="F1631" s="33">
        <v>10190</v>
      </c>
      <c r="G1631" s="2" t="s">
        <v>29</v>
      </c>
      <c r="H1631" s="2">
        <v>24</v>
      </c>
      <c r="I1631" s="33" t="s">
        <v>74</v>
      </c>
      <c r="J1631" s="34">
        <v>44608</v>
      </c>
      <c r="K1631" s="33"/>
      <c r="L1631" s="33"/>
      <c r="M1631" s="33"/>
      <c r="N1631" s="33"/>
      <c r="O1631" s="33"/>
      <c r="P1631" s="33"/>
      <c r="Q1631" s="33"/>
      <c r="R1631" s="33"/>
      <c r="S1631" s="33"/>
      <c r="T1631" s="33"/>
      <c r="U1631" s="33"/>
      <c r="V1631" s="33"/>
      <c r="W1631" s="33"/>
      <c r="X1631" s="33"/>
      <c r="Y1631" s="33"/>
      <c r="Z1631" s="33"/>
      <c r="AA1631" s="33"/>
      <c r="AB1631" s="33"/>
      <c r="AC1631" s="33"/>
      <c r="AD1631" s="33"/>
      <c r="AE1631" s="33"/>
      <c r="AF1631" s="33"/>
      <c r="AG1631" s="33"/>
      <c r="AH1631" s="33"/>
      <c r="AI1631" s="2"/>
      <c r="AK1631" s="3"/>
      <c r="AL1631" s="2"/>
      <c r="AM1631" s="2"/>
      <c r="AN1631" s="2"/>
      <c r="AO1631" s="2"/>
      <c r="AP1631" s="2"/>
      <c r="AQ1631" s="2"/>
      <c r="AR1631" s="2"/>
      <c r="AS1631" s="2"/>
      <c r="AT1631" s="2"/>
      <c r="AU1631" s="2"/>
      <c r="AV1631" s="2"/>
      <c r="AW1631" s="2"/>
      <c r="AX1631" s="2"/>
      <c r="AY1631" s="2"/>
      <c r="AZ1631" s="2"/>
      <c r="BA1631" s="2"/>
      <c r="BB1631" s="2"/>
      <c r="BC1631" s="2"/>
      <c r="BD1631" s="2"/>
      <c r="BE1631" s="2"/>
      <c r="BF1631" s="2"/>
      <c r="BG1631" s="2"/>
      <c r="BH1631" s="2"/>
      <c r="BI1631" s="2"/>
      <c r="BJ1631" s="2"/>
      <c r="BK1631" s="48"/>
      <c r="BL1631" s="3"/>
      <c r="BM1631" s="2"/>
      <c r="BN1631" s="2"/>
      <c r="BO1631" s="2"/>
      <c r="BP1631" s="2"/>
      <c r="BQ1631" s="2"/>
      <c r="BR1631" s="2"/>
      <c r="BS1631" s="2"/>
      <c r="BT1631" s="2"/>
      <c r="BU1631" s="2"/>
      <c r="BV1631" s="2"/>
      <c r="BW1631" s="2"/>
      <c r="BX1631" s="2"/>
      <c r="BY1631" s="2"/>
      <c r="BZ1631" s="2"/>
      <c r="CA1631" s="2"/>
      <c r="CB1631" s="2"/>
      <c r="CC1631" s="2"/>
      <c r="CD1631" s="2"/>
      <c r="CE1631" s="2"/>
      <c r="CF1631" s="2"/>
      <c r="CG1631" s="2"/>
      <c r="CH1631" s="2"/>
      <c r="CI1631" s="2"/>
      <c r="CJ1631" s="2"/>
      <c r="CK1631" s="2"/>
    </row>
    <row r="1632" spans="1:89" ht="12.75" customHeight="1" x14ac:dyDescent="0.35">
      <c r="A1632" s="15">
        <f t="shared" si="106"/>
        <v>44609</v>
      </c>
      <c r="B1632" s="107">
        <v>15754948</v>
      </c>
      <c r="C1632" s="4">
        <f t="shared" si="107"/>
        <v>656456.16666666663</v>
      </c>
      <c r="D1632">
        <f t="shared" si="108"/>
        <v>2022</v>
      </c>
      <c r="E1632">
        <f t="shared" si="109"/>
        <v>2</v>
      </c>
      <c r="F1632" s="33">
        <v>10190</v>
      </c>
      <c r="G1632" s="2" t="s">
        <v>29</v>
      </c>
      <c r="H1632" s="2">
        <v>24</v>
      </c>
      <c r="I1632" s="33" t="s">
        <v>74</v>
      </c>
      <c r="J1632" s="34">
        <v>44609</v>
      </c>
      <c r="K1632" s="33"/>
      <c r="L1632" s="33"/>
      <c r="M1632" s="33"/>
      <c r="N1632" s="33"/>
      <c r="O1632" s="33"/>
      <c r="P1632" s="33"/>
      <c r="Q1632" s="33"/>
      <c r="R1632" s="33"/>
      <c r="S1632" s="33"/>
      <c r="T1632" s="33"/>
      <c r="U1632" s="33"/>
      <c r="V1632" s="33"/>
      <c r="W1632" s="33"/>
      <c r="X1632" s="33"/>
      <c r="Y1632" s="33"/>
      <c r="Z1632" s="33"/>
      <c r="AA1632" s="33"/>
      <c r="AB1632" s="33"/>
      <c r="AC1632" s="33"/>
      <c r="AD1632" s="33"/>
      <c r="AE1632" s="33"/>
      <c r="AF1632" s="33"/>
      <c r="AG1632" s="33"/>
      <c r="AH1632" s="33"/>
      <c r="AI1632" s="2"/>
      <c r="AK1632" s="3"/>
      <c r="AL1632" s="2"/>
      <c r="AM1632" s="2"/>
      <c r="AN1632" s="2"/>
      <c r="AO1632" s="2"/>
      <c r="AP1632" s="2"/>
      <c r="AQ1632" s="2"/>
      <c r="AR1632" s="2"/>
      <c r="AS1632" s="2"/>
      <c r="AT1632" s="2"/>
      <c r="AU1632" s="2"/>
      <c r="AV1632" s="2"/>
      <c r="AW1632" s="2"/>
      <c r="AX1632" s="2"/>
      <c r="AY1632" s="2"/>
      <c r="AZ1632" s="2"/>
      <c r="BA1632" s="2"/>
      <c r="BB1632" s="2"/>
      <c r="BC1632" s="2"/>
      <c r="BD1632" s="2"/>
      <c r="BE1632" s="2"/>
      <c r="BF1632" s="2"/>
      <c r="BG1632" s="2"/>
      <c r="BH1632" s="2"/>
      <c r="BI1632" s="2"/>
      <c r="BJ1632" s="2"/>
      <c r="BK1632" s="48"/>
      <c r="BL1632" s="3"/>
      <c r="BM1632" s="2"/>
      <c r="BN1632" s="2"/>
      <c r="BO1632" s="2"/>
      <c r="BP1632" s="2"/>
      <c r="BQ1632" s="2"/>
      <c r="BR1632" s="2"/>
      <c r="BS1632" s="2"/>
      <c r="BT1632" s="2"/>
      <c r="BU1632" s="2"/>
      <c r="BV1632" s="2"/>
      <c r="BW1632" s="2"/>
      <c r="BX1632" s="2"/>
      <c r="BY1632" s="2"/>
      <c r="BZ1632" s="2"/>
      <c r="CA1632" s="2"/>
      <c r="CB1632" s="2"/>
      <c r="CC1632" s="2"/>
      <c r="CD1632" s="2"/>
      <c r="CE1632" s="2"/>
      <c r="CF1632" s="2"/>
      <c r="CG1632" s="2"/>
      <c r="CH1632" s="2"/>
      <c r="CI1632" s="2"/>
      <c r="CJ1632" s="2"/>
      <c r="CK1632" s="2"/>
    </row>
    <row r="1633" spans="1:89" ht="12.75" customHeight="1" x14ac:dyDescent="0.35">
      <c r="A1633" s="15">
        <f t="shared" ref="A1633:A1696" si="110">J1633</f>
        <v>44610</v>
      </c>
      <c r="B1633" s="107">
        <v>15111097</v>
      </c>
      <c r="C1633" s="4">
        <f t="shared" ref="C1633:C1696" si="111">B1633/H1633</f>
        <v>629629.04166666663</v>
      </c>
      <c r="D1633">
        <f t="shared" ref="D1633:D1696" si="112">YEAR(J1633)</f>
        <v>2022</v>
      </c>
      <c r="E1633">
        <f t="shared" ref="E1633:E1696" si="113">MONTH(J1633)</f>
        <v>2</v>
      </c>
      <c r="F1633" s="33">
        <v>10190</v>
      </c>
      <c r="G1633" s="2" t="s">
        <v>29</v>
      </c>
      <c r="H1633" s="2">
        <v>24</v>
      </c>
      <c r="I1633" s="33" t="s">
        <v>74</v>
      </c>
      <c r="J1633" s="34">
        <v>44610</v>
      </c>
      <c r="K1633" s="33"/>
      <c r="L1633" s="33"/>
      <c r="M1633" s="33"/>
      <c r="N1633" s="33"/>
      <c r="O1633" s="33"/>
      <c r="P1633" s="33"/>
      <c r="Q1633" s="33"/>
      <c r="R1633" s="33"/>
      <c r="S1633" s="33"/>
      <c r="T1633" s="33"/>
      <c r="U1633" s="33"/>
      <c r="V1633" s="33"/>
      <c r="W1633" s="33"/>
      <c r="X1633" s="33"/>
      <c r="Y1633" s="33"/>
      <c r="Z1633" s="33"/>
      <c r="AA1633" s="33"/>
      <c r="AB1633" s="33"/>
      <c r="AC1633" s="33"/>
      <c r="AD1633" s="33"/>
      <c r="AE1633" s="33"/>
      <c r="AF1633" s="33"/>
      <c r="AG1633" s="33"/>
      <c r="AH1633" s="33"/>
      <c r="AI1633" s="2"/>
      <c r="AK1633" s="3"/>
      <c r="AL1633" s="2"/>
      <c r="AM1633" s="2"/>
      <c r="AN1633" s="2"/>
      <c r="AO1633" s="2"/>
      <c r="AP1633" s="2"/>
      <c r="AQ1633" s="2"/>
      <c r="AR1633" s="2"/>
      <c r="AS1633" s="2"/>
      <c r="AT1633" s="2"/>
      <c r="AU1633" s="2"/>
      <c r="AV1633" s="2"/>
      <c r="AW1633" s="2"/>
      <c r="AX1633" s="2"/>
      <c r="AY1633" s="2"/>
      <c r="AZ1633" s="2"/>
      <c r="BA1633" s="2"/>
      <c r="BB1633" s="2"/>
      <c r="BC1633" s="2"/>
      <c r="BD1633" s="2"/>
      <c r="BE1633" s="2"/>
      <c r="BF1633" s="2"/>
      <c r="BG1633" s="2"/>
      <c r="BH1633" s="2"/>
      <c r="BI1633" s="2"/>
      <c r="BJ1633" s="2"/>
      <c r="BK1633" s="48"/>
      <c r="BL1633" s="3"/>
      <c r="BM1633" s="2"/>
      <c r="BN1633" s="2"/>
      <c r="BO1633" s="2"/>
      <c r="BP1633" s="2"/>
      <c r="BQ1633" s="2"/>
      <c r="BR1633" s="2"/>
      <c r="BS1633" s="2"/>
      <c r="BT1633" s="2"/>
      <c r="BU1633" s="2"/>
      <c r="BV1633" s="2"/>
      <c r="BW1633" s="2"/>
      <c r="BX1633" s="2"/>
      <c r="BY1633" s="2"/>
      <c r="BZ1633" s="2"/>
      <c r="CA1633" s="2"/>
      <c r="CB1633" s="2"/>
      <c r="CC1633" s="2"/>
      <c r="CD1633" s="2"/>
      <c r="CE1633" s="2"/>
      <c r="CF1633" s="2"/>
      <c r="CG1633" s="2"/>
      <c r="CH1633" s="2"/>
      <c r="CI1633" s="2"/>
      <c r="CJ1633" s="2"/>
      <c r="CK1633" s="2"/>
    </row>
    <row r="1634" spans="1:89" ht="12.75" customHeight="1" x14ac:dyDescent="0.35">
      <c r="A1634" s="15">
        <f t="shared" si="110"/>
        <v>44611</v>
      </c>
      <c r="B1634" s="107">
        <v>14767615</v>
      </c>
      <c r="C1634" s="4">
        <f t="shared" si="111"/>
        <v>615317.29166666663</v>
      </c>
      <c r="D1634">
        <f t="shared" si="112"/>
        <v>2022</v>
      </c>
      <c r="E1634">
        <f t="shared" si="113"/>
        <v>2</v>
      </c>
      <c r="F1634" s="33">
        <v>10190</v>
      </c>
      <c r="G1634" s="2" t="s">
        <v>29</v>
      </c>
      <c r="H1634" s="2">
        <v>24</v>
      </c>
      <c r="I1634" s="33" t="s">
        <v>74</v>
      </c>
      <c r="J1634" s="34">
        <v>44611</v>
      </c>
      <c r="K1634" s="33"/>
      <c r="L1634" s="33"/>
      <c r="M1634" s="33"/>
      <c r="N1634" s="33"/>
      <c r="O1634" s="33"/>
      <c r="P1634" s="33"/>
      <c r="Q1634" s="33"/>
      <c r="R1634" s="33"/>
      <c r="S1634" s="33"/>
      <c r="T1634" s="33"/>
      <c r="U1634" s="33"/>
      <c r="V1634" s="33"/>
      <c r="W1634" s="33"/>
      <c r="X1634" s="33"/>
      <c r="Y1634" s="33"/>
      <c r="Z1634" s="33"/>
      <c r="AA1634" s="33"/>
      <c r="AB1634" s="33"/>
      <c r="AC1634" s="33"/>
      <c r="AD1634" s="33"/>
      <c r="AE1634" s="33"/>
      <c r="AF1634" s="33"/>
      <c r="AG1634" s="33"/>
      <c r="AH1634" s="33"/>
      <c r="AI1634" s="2"/>
      <c r="AK1634" s="3"/>
      <c r="AL1634" s="2"/>
      <c r="AM1634" s="2"/>
      <c r="AN1634" s="2"/>
      <c r="AO1634" s="2"/>
      <c r="AP1634" s="2"/>
      <c r="AQ1634" s="2"/>
      <c r="AR1634" s="2"/>
      <c r="AS1634" s="2"/>
      <c r="AT1634" s="2"/>
      <c r="AU1634" s="2"/>
      <c r="AV1634" s="2"/>
      <c r="AW1634" s="2"/>
      <c r="AX1634" s="2"/>
      <c r="AY1634" s="2"/>
      <c r="AZ1634" s="2"/>
      <c r="BA1634" s="2"/>
      <c r="BB1634" s="2"/>
      <c r="BC1634" s="2"/>
      <c r="BD1634" s="2"/>
      <c r="BE1634" s="2"/>
      <c r="BF1634" s="2"/>
      <c r="BG1634" s="2"/>
      <c r="BH1634" s="2"/>
      <c r="BI1634" s="2"/>
      <c r="BJ1634" s="2"/>
      <c r="BK1634" s="48"/>
      <c r="BL1634" s="3"/>
      <c r="BM1634" s="2"/>
      <c r="BN1634" s="2"/>
      <c r="BO1634" s="2"/>
      <c r="BP1634" s="2"/>
      <c r="BQ1634" s="2"/>
      <c r="BR1634" s="2"/>
      <c r="BS1634" s="2"/>
      <c r="BT1634" s="2"/>
      <c r="BU1634" s="2"/>
      <c r="BV1634" s="2"/>
      <c r="BW1634" s="2"/>
      <c r="BX1634" s="2"/>
      <c r="BY1634" s="2"/>
      <c r="BZ1634" s="2"/>
      <c r="CA1634" s="2"/>
      <c r="CB1634" s="2"/>
      <c r="CC1634" s="2"/>
      <c r="CD1634" s="2"/>
      <c r="CE1634" s="2"/>
      <c r="CF1634" s="2"/>
      <c r="CG1634" s="2"/>
      <c r="CH1634" s="2"/>
      <c r="CI1634" s="2"/>
      <c r="CJ1634" s="2"/>
      <c r="CK1634" s="2"/>
    </row>
    <row r="1635" spans="1:89" ht="12.75" customHeight="1" x14ac:dyDescent="0.35">
      <c r="A1635" s="15">
        <f t="shared" si="110"/>
        <v>44612</v>
      </c>
      <c r="B1635" s="107">
        <v>14779361</v>
      </c>
      <c r="C1635" s="4">
        <f t="shared" si="111"/>
        <v>615806.70833333337</v>
      </c>
      <c r="D1635">
        <f t="shared" si="112"/>
        <v>2022</v>
      </c>
      <c r="E1635">
        <f t="shared" si="113"/>
        <v>2</v>
      </c>
      <c r="F1635" s="33">
        <v>10190</v>
      </c>
      <c r="G1635" s="2" t="s">
        <v>29</v>
      </c>
      <c r="H1635" s="2">
        <v>24</v>
      </c>
      <c r="I1635" s="33" t="s">
        <v>74</v>
      </c>
      <c r="J1635" s="34">
        <v>44612</v>
      </c>
      <c r="K1635" s="33"/>
      <c r="L1635" s="33"/>
      <c r="M1635" s="33"/>
      <c r="N1635" s="33"/>
      <c r="O1635" s="33"/>
      <c r="P1635" s="33"/>
      <c r="Q1635" s="33"/>
      <c r="R1635" s="33"/>
      <c r="S1635" s="33"/>
      <c r="T1635" s="33"/>
      <c r="U1635" s="33"/>
      <c r="V1635" s="33"/>
      <c r="W1635" s="33"/>
      <c r="X1635" s="33"/>
      <c r="Y1635" s="33"/>
      <c r="Z1635" s="33"/>
      <c r="AA1635" s="33"/>
      <c r="AB1635" s="33"/>
      <c r="AC1635" s="33"/>
      <c r="AD1635" s="33"/>
      <c r="AE1635" s="33"/>
      <c r="AF1635" s="33"/>
      <c r="AG1635" s="33"/>
      <c r="AH1635" s="33"/>
      <c r="AI1635" s="2"/>
      <c r="AK1635" s="3"/>
      <c r="AL1635" s="2"/>
      <c r="AM1635" s="2"/>
      <c r="AN1635" s="2"/>
      <c r="AO1635" s="2"/>
      <c r="AP1635" s="2"/>
      <c r="AQ1635" s="2"/>
      <c r="AR1635" s="2"/>
      <c r="AS1635" s="2"/>
      <c r="AT1635" s="2"/>
      <c r="AU1635" s="2"/>
      <c r="AV1635" s="2"/>
      <c r="AW1635" s="2"/>
      <c r="AX1635" s="2"/>
      <c r="AY1635" s="2"/>
      <c r="AZ1635" s="2"/>
      <c r="BA1635" s="2"/>
      <c r="BB1635" s="2"/>
      <c r="BC1635" s="2"/>
      <c r="BD1635" s="2"/>
      <c r="BE1635" s="2"/>
      <c r="BF1635" s="2"/>
      <c r="BG1635" s="2"/>
      <c r="BH1635" s="2"/>
      <c r="BI1635" s="2"/>
      <c r="BJ1635" s="2"/>
      <c r="BK1635" s="48"/>
      <c r="BL1635" s="3"/>
      <c r="BM1635" s="2"/>
      <c r="BN1635" s="2"/>
      <c r="BO1635" s="2"/>
      <c r="BP1635" s="2"/>
      <c r="BQ1635" s="2"/>
      <c r="BR1635" s="2"/>
      <c r="BS1635" s="2"/>
      <c r="BT1635" s="2"/>
      <c r="BU1635" s="2"/>
      <c r="BV1635" s="2"/>
      <c r="BW1635" s="2"/>
      <c r="BX1635" s="2"/>
      <c r="BY1635" s="2"/>
      <c r="BZ1635" s="2"/>
      <c r="CA1635" s="2"/>
      <c r="CB1635" s="2"/>
      <c r="CC1635" s="2"/>
      <c r="CD1635" s="2"/>
      <c r="CE1635" s="2"/>
      <c r="CF1635" s="2"/>
      <c r="CG1635" s="2"/>
      <c r="CH1635" s="2"/>
      <c r="CI1635" s="2"/>
      <c r="CJ1635" s="2"/>
      <c r="CK1635" s="2"/>
    </row>
    <row r="1636" spans="1:89" ht="12.75" customHeight="1" x14ac:dyDescent="0.35">
      <c r="A1636" s="15">
        <f t="shared" si="110"/>
        <v>44613</v>
      </c>
      <c r="B1636" s="107">
        <v>16250429</v>
      </c>
      <c r="C1636" s="4">
        <f t="shared" si="111"/>
        <v>677101.20833333337</v>
      </c>
      <c r="D1636">
        <f t="shared" si="112"/>
        <v>2022</v>
      </c>
      <c r="E1636">
        <f t="shared" si="113"/>
        <v>2</v>
      </c>
      <c r="F1636" s="33">
        <v>10190</v>
      </c>
      <c r="G1636" s="2" t="s">
        <v>29</v>
      </c>
      <c r="H1636" s="2">
        <v>24</v>
      </c>
      <c r="I1636" s="33" t="s">
        <v>74</v>
      </c>
      <c r="J1636" s="34">
        <v>44613</v>
      </c>
      <c r="K1636" s="33"/>
      <c r="L1636" s="33"/>
      <c r="M1636" s="33"/>
      <c r="N1636" s="33"/>
      <c r="O1636" s="33"/>
      <c r="P1636" s="33"/>
      <c r="Q1636" s="33"/>
      <c r="R1636" s="33"/>
      <c r="S1636" s="33"/>
      <c r="T1636" s="33"/>
      <c r="U1636" s="33"/>
      <c r="V1636" s="33"/>
      <c r="W1636" s="33"/>
      <c r="X1636" s="33"/>
      <c r="Y1636" s="33"/>
      <c r="Z1636" s="33"/>
      <c r="AA1636" s="33"/>
      <c r="AB1636" s="33"/>
      <c r="AC1636" s="33"/>
      <c r="AD1636" s="33"/>
      <c r="AE1636" s="33"/>
      <c r="AF1636" s="33"/>
      <c r="AG1636" s="33"/>
      <c r="AH1636" s="33"/>
      <c r="AI1636" s="2"/>
      <c r="AK1636" s="3"/>
      <c r="AL1636" s="2"/>
      <c r="AM1636" s="2"/>
      <c r="AN1636" s="2"/>
      <c r="AO1636" s="2"/>
      <c r="AP1636" s="2"/>
      <c r="AQ1636" s="2"/>
      <c r="AR1636" s="2"/>
      <c r="AS1636" s="2"/>
      <c r="AT1636" s="2"/>
      <c r="AU1636" s="2"/>
      <c r="AV1636" s="2"/>
      <c r="AW1636" s="2"/>
      <c r="AX1636" s="2"/>
      <c r="AY1636" s="2"/>
      <c r="AZ1636" s="2"/>
      <c r="BA1636" s="2"/>
      <c r="BB1636" s="2"/>
      <c r="BC1636" s="2"/>
      <c r="BD1636" s="2"/>
      <c r="BE1636" s="2"/>
      <c r="BF1636" s="2"/>
      <c r="BG1636" s="2"/>
      <c r="BH1636" s="2"/>
      <c r="BI1636" s="2"/>
      <c r="BJ1636" s="2"/>
      <c r="BK1636" s="48"/>
      <c r="BL1636" s="3"/>
      <c r="BM1636" s="2"/>
      <c r="BN1636" s="2"/>
      <c r="BO1636" s="2"/>
      <c r="BP1636" s="2"/>
      <c r="BQ1636" s="2"/>
      <c r="BR1636" s="2"/>
      <c r="BS1636" s="2"/>
      <c r="BT1636" s="2"/>
      <c r="BU1636" s="2"/>
      <c r="BV1636" s="2"/>
      <c r="BW1636" s="2"/>
      <c r="BX1636" s="2"/>
      <c r="BY1636" s="2"/>
      <c r="BZ1636" s="2"/>
      <c r="CA1636" s="2"/>
      <c r="CB1636" s="2"/>
      <c r="CC1636" s="2"/>
      <c r="CD1636" s="2"/>
      <c r="CE1636" s="2"/>
      <c r="CF1636" s="2"/>
      <c r="CG1636" s="2"/>
      <c r="CH1636" s="2"/>
      <c r="CI1636" s="2"/>
      <c r="CJ1636" s="2"/>
      <c r="CK1636" s="2"/>
    </row>
    <row r="1637" spans="1:89" ht="12.75" customHeight="1" x14ac:dyDescent="0.35">
      <c r="A1637" s="15">
        <f t="shared" si="110"/>
        <v>44614</v>
      </c>
      <c r="B1637" s="107">
        <v>18030037</v>
      </c>
      <c r="C1637" s="4">
        <f t="shared" si="111"/>
        <v>751251.54166666663</v>
      </c>
      <c r="D1637">
        <f t="shared" si="112"/>
        <v>2022</v>
      </c>
      <c r="E1637">
        <f t="shared" si="113"/>
        <v>2</v>
      </c>
      <c r="F1637" s="33">
        <v>10190</v>
      </c>
      <c r="G1637" s="2" t="s">
        <v>29</v>
      </c>
      <c r="H1637" s="2">
        <v>24</v>
      </c>
      <c r="I1637" s="33" t="s">
        <v>74</v>
      </c>
      <c r="J1637" s="34">
        <v>44614</v>
      </c>
      <c r="K1637" s="33"/>
      <c r="L1637" s="33"/>
      <c r="M1637" s="33"/>
      <c r="N1637" s="33"/>
      <c r="O1637" s="33"/>
      <c r="P1637" s="33"/>
      <c r="Q1637" s="33"/>
      <c r="R1637" s="33"/>
      <c r="S1637" s="33"/>
      <c r="T1637" s="33"/>
      <c r="U1637" s="33"/>
      <c r="V1637" s="33"/>
      <c r="W1637" s="33"/>
      <c r="X1637" s="33"/>
      <c r="Y1637" s="33"/>
      <c r="Z1637" s="33"/>
      <c r="AA1637" s="33"/>
      <c r="AB1637" s="33"/>
      <c r="AC1637" s="33"/>
      <c r="AD1637" s="33"/>
      <c r="AE1637" s="33"/>
      <c r="AF1637" s="33"/>
      <c r="AG1637" s="33"/>
      <c r="AH1637" s="33"/>
      <c r="AI1637" s="2"/>
      <c r="AK1637" s="3"/>
      <c r="AL1637" s="2"/>
      <c r="AM1637" s="2"/>
      <c r="AN1637" s="2"/>
      <c r="AO1637" s="2"/>
      <c r="AP1637" s="2"/>
      <c r="AQ1637" s="2"/>
      <c r="AR1637" s="2"/>
      <c r="AS1637" s="2"/>
      <c r="AT1637" s="2"/>
      <c r="AU1637" s="2"/>
      <c r="AV1637" s="2"/>
      <c r="AW1637" s="2"/>
      <c r="AX1637" s="2"/>
      <c r="AY1637" s="2"/>
      <c r="AZ1637" s="2"/>
      <c r="BA1637" s="2"/>
      <c r="BB1637" s="2"/>
      <c r="BC1637" s="2"/>
      <c r="BD1637" s="2"/>
      <c r="BE1637" s="2"/>
      <c r="BF1637" s="2"/>
      <c r="BG1637" s="2"/>
      <c r="BH1637" s="2"/>
      <c r="BI1637" s="2"/>
      <c r="BJ1637" s="2"/>
      <c r="BK1637" s="48"/>
      <c r="BL1637" s="3"/>
      <c r="BM1637" s="2"/>
      <c r="BN1637" s="2"/>
      <c r="BO1637" s="2"/>
      <c r="BP1637" s="2"/>
      <c r="BQ1637" s="2"/>
      <c r="BR1637" s="2"/>
      <c r="BS1637" s="2"/>
      <c r="BT1637" s="2"/>
      <c r="BU1637" s="2"/>
      <c r="BV1637" s="2"/>
      <c r="BW1637" s="2"/>
      <c r="BX1637" s="2"/>
      <c r="BY1637" s="2"/>
      <c r="BZ1637" s="2"/>
      <c r="CA1637" s="2"/>
      <c r="CB1637" s="2"/>
      <c r="CC1637" s="2"/>
      <c r="CD1637" s="2"/>
      <c r="CE1637" s="2"/>
      <c r="CF1637" s="2"/>
      <c r="CG1637" s="2"/>
      <c r="CH1637" s="2"/>
      <c r="CI1637" s="2"/>
      <c r="CJ1637" s="2"/>
      <c r="CK1637" s="2"/>
    </row>
    <row r="1638" spans="1:89" ht="12.75" customHeight="1" x14ac:dyDescent="0.35">
      <c r="A1638" s="15">
        <f t="shared" si="110"/>
        <v>44615</v>
      </c>
      <c r="B1638" s="107">
        <v>17928360</v>
      </c>
      <c r="C1638" s="4">
        <f t="shared" si="111"/>
        <v>747015</v>
      </c>
      <c r="D1638">
        <f t="shared" si="112"/>
        <v>2022</v>
      </c>
      <c r="E1638">
        <f t="shared" si="113"/>
        <v>2</v>
      </c>
      <c r="F1638" s="33">
        <v>10190</v>
      </c>
      <c r="G1638" s="2" t="s">
        <v>29</v>
      </c>
      <c r="H1638" s="2">
        <v>24</v>
      </c>
      <c r="I1638" s="33" t="s">
        <v>74</v>
      </c>
      <c r="J1638" s="34">
        <v>44615</v>
      </c>
      <c r="K1638" s="33"/>
      <c r="L1638" s="33"/>
      <c r="M1638" s="33"/>
      <c r="N1638" s="33"/>
      <c r="O1638" s="33"/>
      <c r="P1638" s="33"/>
      <c r="Q1638" s="33"/>
      <c r="R1638" s="33"/>
      <c r="S1638" s="33"/>
      <c r="T1638" s="33"/>
      <c r="U1638" s="33"/>
      <c r="V1638" s="33"/>
      <c r="W1638" s="33"/>
      <c r="X1638" s="33"/>
      <c r="Y1638" s="33"/>
      <c r="Z1638" s="33"/>
      <c r="AA1638" s="33"/>
      <c r="AB1638" s="33"/>
      <c r="AC1638" s="33"/>
      <c r="AD1638" s="33"/>
      <c r="AE1638" s="33"/>
      <c r="AF1638" s="33"/>
      <c r="AG1638" s="33"/>
      <c r="AH1638" s="33"/>
      <c r="AI1638" s="2"/>
      <c r="AK1638" s="3"/>
      <c r="AL1638" s="2"/>
      <c r="AM1638" s="2"/>
      <c r="AN1638" s="2"/>
      <c r="AO1638" s="2"/>
      <c r="AP1638" s="2"/>
      <c r="AQ1638" s="2"/>
      <c r="AR1638" s="2"/>
      <c r="AS1638" s="2"/>
      <c r="AT1638" s="2"/>
      <c r="AU1638" s="2"/>
      <c r="AV1638" s="2"/>
      <c r="AW1638" s="2"/>
      <c r="AX1638" s="2"/>
      <c r="AY1638" s="2"/>
      <c r="AZ1638" s="2"/>
      <c r="BA1638" s="2"/>
      <c r="BB1638" s="2"/>
      <c r="BC1638" s="2"/>
      <c r="BD1638" s="2"/>
      <c r="BE1638" s="2"/>
      <c r="BF1638" s="2"/>
      <c r="BG1638" s="2"/>
      <c r="BH1638" s="2"/>
      <c r="BI1638" s="2"/>
      <c r="BJ1638" s="2"/>
      <c r="BK1638" s="48"/>
      <c r="BL1638" s="3"/>
      <c r="BM1638" s="2"/>
      <c r="BN1638" s="2"/>
      <c r="BO1638" s="2"/>
      <c r="BP1638" s="2"/>
      <c r="BQ1638" s="2"/>
      <c r="BR1638" s="2"/>
      <c r="BS1638" s="2"/>
      <c r="BT1638" s="2"/>
      <c r="BU1638" s="2"/>
      <c r="BV1638" s="2"/>
      <c r="BW1638" s="2"/>
      <c r="BX1638" s="2"/>
      <c r="BY1638" s="2"/>
      <c r="BZ1638" s="2"/>
      <c r="CA1638" s="2"/>
      <c r="CB1638" s="2"/>
      <c r="CC1638" s="2"/>
      <c r="CD1638" s="2"/>
      <c r="CE1638" s="2"/>
      <c r="CF1638" s="2"/>
      <c r="CG1638" s="2"/>
      <c r="CH1638" s="2"/>
      <c r="CI1638" s="2"/>
      <c r="CJ1638" s="2"/>
      <c r="CK1638" s="2"/>
    </row>
    <row r="1639" spans="1:89" ht="12.75" customHeight="1" x14ac:dyDescent="0.35">
      <c r="A1639" s="15">
        <f t="shared" si="110"/>
        <v>44616</v>
      </c>
      <c r="B1639" s="107">
        <v>17510598</v>
      </c>
      <c r="C1639" s="4">
        <f t="shared" si="111"/>
        <v>729608.25</v>
      </c>
      <c r="D1639">
        <f t="shared" si="112"/>
        <v>2022</v>
      </c>
      <c r="E1639">
        <f t="shared" si="113"/>
        <v>2</v>
      </c>
      <c r="F1639" s="33">
        <v>10190</v>
      </c>
      <c r="G1639" s="2" t="s">
        <v>29</v>
      </c>
      <c r="H1639" s="2">
        <v>24</v>
      </c>
      <c r="I1639" s="33" t="s">
        <v>74</v>
      </c>
      <c r="J1639" s="34">
        <v>44616</v>
      </c>
      <c r="K1639" s="33"/>
      <c r="L1639" s="33"/>
      <c r="M1639" s="33"/>
      <c r="N1639" s="33"/>
      <c r="O1639" s="33"/>
      <c r="P1639" s="33"/>
      <c r="Q1639" s="33"/>
      <c r="R1639" s="33"/>
      <c r="S1639" s="33"/>
      <c r="T1639" s="33"/>
      <c r="U1639" s="33"/>
      <c r="V1639" s="33"/>
      <c r="W1639" s="33"/>
      <c r="X1639" s="33"/>
      <c r="Y1639" s="33"/>
      <c r="Z1639" s="33"/>
      <c r="AA1639" s="33"/>
      <c r="AB1639" s="33"/>
      <c r="AC1639" s="33"/>
      <c r="AD1639" s="33"/>
      <c r="AE1639" s="33"/>
      <c r="AF1639" s="33"/>
      <c r="AG1639" s="33"/>
      <c r="AH1639" s="33"/>
      <c r="AI1639" s="2"/>
      <c r="AK1639" s="3"/>
      <c r="AL1639" s="2"/>
      <c r="AM1639" s="2"/>
      <c r="AN1639" s="2"/>
      <c r="AO1639" s="2"/>
      <c r="AP1639" s="2"/>
      <c r="AQ1639" s="2"/>
      <c r="AR1639" s="2"/>
      <c r="AS1639" s="2"/>
      <c r="AT1639" s="2"/>
      <c r="AU1639" s="2"/>
      <c r="AV1639" s="2"/>
      <c r="AW1639" s="2"/>
      <c r="AX1639" s="2"/>
      <c r="AY1639" s="2"/>
      <c r="AZ1639" s="2"/>
      <c r="BA1639" s="2"/>
      <c r="BB1639" s="2"/>
      <c r="BC1639" s="2"/>
      <c r="BD1639" s="2"/>
      <c r="BE1639" s="2"/>
      <c r="BF1639" s="2"/>
      <c r="BG1639" s="2"/>
      <c r="BH1639" s="2"/>
      <c r="BI1639" s="2"/>
      <c r="BJ1639" s="2"/>
      <c r="BK1639" s="48"/>
      <c r="BL1639" s="3"/>
      <c r="BM1639" s="2"/>
      <c r="BN1639" s="2"/>
      <c r="BO1639" s="2"/>
      <c r="BP1639" s="2"/>
      <c r="BQ1639" s="2"/>
      <c r="BR1639" s="2"/>
      <c r="BS1639" s="2"/>
      <c r="BT1639" s="2"/>
      <c r="BU1639" s="2"/>
      <c r="BV1639" s="2"/>
      <c r="BW1639" s="2"/>
      <c r="BX1639" s="2"/>
      <c r="BY1639" s="2"/>
      <c r="BZ1639" s="2"/>
      <c r="CA1639" s="2"/>
      <c r="CB1639" s="2"/>
      <c r="CC1639" s="2"/>
      <c r="CD1639" s="2"/>
      <c r="CE1639" s="2"/>
      <c r="CF1639" s="2"/>
      <c r="CG1639" s="2"/>
      <c r="CH1639" s="2"/>
      <c r="CI1639" s="2"/>
      <c r="CJ1639" s="2"/>
      <c r="CK1639" s="2"/>
    </row>
    <row r="1640" spans="1:89" ht="12.75" customHeight="1" x14ac:dyDescent="0.35">
      <c r="A1640" s="15">
        <f t="shared" si="110"/>
        <v>44617</v>
      </c>
      <c r="B1640" s="107">
        <v>17864444</v>
      </c>
      <c r="C1640" s="4">
        <f t="shared" si="111"/>
        <v>744351.83333333337</v>
      </c>
      <c r="D1640">
        <f t="shared" si="112"/>
        <v>2022</v>
      </c>
      <c r="E1640">
        <f t="shared" si="113"/>
        <v>2</v>
      </c>
      <c r="F1640" s="33">
        <v>10190</v>
      </c>
      <c r="G1640" s="2" t="s">
        <v>29</v>
      </c>
      <c r="H1640" s="2">
        <v>24</v>
      </c>
      <c r="I1640" s="33" t="s">
        <v>74</v>
      </c>
      <c r="J1640" s="34">
        <v>44617</v>
      </c>
      <c r="K1640" s="33"/>
      <c r="L1640" s="33"/>
      <c r="M1640" s="33"/>
      <c r="N1640" s="33"/>
      <c r="O1640" s="33"/>
      <c r="P1640" s="33"/>
      <c r="Q1640" s="33"/>
      <c r="R1640" s="33"/>
      <c r="S1640" s="33"/>
      <c r="T1640" s="33"/>
      <c r="U1640" s="33"/>
      <c r="V1640" s="33"/>
      <c r="W1640" s="33"/>
      <c r="X1640" s="33"/>
      <c r="Y1640" s="33"/>
      <c r="Z1640" s="33"/>
      <c r="AA1640" s="33"/>
      <c r="AB1640" s="33"/>
      <c r="AC1640" s="33"/>
      <c r="AD1640" s="33"/>
      <c r="AE1640" s="33"/>
      <c r="AF1640" s="33"/>
      <c r="AG1640" s="33"/>
      <c r="AH1640" s="33"/>
      <c r="AI1640" s="2"/>
      <c r="AK1640" s="3"/>
      <c r="AL1640" s="2"/>
      <c r="AM1640" s="2"/>
      <c r="AN1640" s="2"/>
      <c r="AO1640" s="2"/>
      <c r="AP1640" s="2"/>
      <c r="AQ1640" s="2"/>
      <c r="AR1640" s="2"/>
      <c r="AS1640" s="2"/>
      <c r="AT1640" s="2"/>
      <c r="AU1640" s="2"/>
      <c r="AV1640" s="2"/>
      <c r="AW1640" s="2"/>
      <c r="AX1640" s="2"/>
      <c r="AY1640" s="2"/>
      <c r="AZ1640" s="2"/>
      <c r="BA1640" s="2"/>
      <c r="BB1640" s="2"/>
      <c r="BC1640" s="2"/>
      <c r="BD1640" s="2"/>
      <c r="BE1640" s="2"/>
      <c r="BF1640" s="2"/>
      <c r="BG1640" s="2"/>
      <c r="BH1640" s="2"/>
      <c r="BI1640" s="2"/>
      <c r="BJ1640" s="2"/>
      <c r="BK1640" s="48"/>
      <c r="BL1640" s="3"/>
      <c r="BM1640" s="2"/>
      <c r="BN1640" s="2"/>
      <c r="BO1640" s="2"/>
      <c r="BP1640" s="2"/>
      <c r="BQ1640" s="2"/>
      <c r="BR1640" s="2"/>
      <c r="BS1640" s="2"/>
      <c r="BT1640" s="2"/>
      <c r="BU1640" s="2"/>
      <c r="BV1640" s="2"/>
      <c r="BW1640" s="2"/>
      <c r="BX1640" s="2"/>
      <c r="BY1640" s="2"/>
      <c r="BZ1640" s="2"/>
      <c r="CA1640" s="2"/>
      <c r="CB1640" s="2"/>
      <c r="CC1640" s="2"/>
      <c r="CD1640" s="2"/>
      <c r="CE1640" s="2"/>
      <c r="CF1640" s="2"/>
      <c r="CG1640" s="2"/>
      <c r="CH1640" s="2"/>
      <c r="CI1640" s="2"/>
      <c r="CJ1640" s="2"/>
      <c r="CK1640" s="2"/>
    </row>
    <row r="1641" spans="1:89" ht="12.75" customHeight="1" x14ac:dyDescent="0.35">
      <c r="A1641" s="15">
        <f t="shared" si="110"/>
        <v>44618</v>
      </c>
      <c r="B1641" s="107">
        <v>16828192</v>
      </c>
      <c r="C1641" s="4">
        <f t="shared" si="111"/>
        <v>701174.66666666663</v>
      </c>
      <c r="D1641">
        <f t="shared" si="112"/>
        <v>2022</v>
      </c>
      <c r="E1641">
        <f t="shared" si="113"/>
        <v>2</v>
      </c>
      <c r="F1641" s="33">
        <v>10190</v>
      </c>
      <c r="G1641" s="2" t="s">
        <v>29</v>
      </c>
      <c r="H1641" s="2">
        <v>24</v>
      </c>
      <c r="I1641" s="33" t="s">
        <v>74</v>
      </c>
      <c r="J1641" s="34">
        <v>44618</v>
      </c>
      <c r="K1641" s="33"/>
      <c r="L1641" s="33"/>
      <c r="M1641" s="33"/>
      <c r="N1641" s="33"/>
      <c r="O1641" s="33"/>
      <c r="P1641" s="33"/>
      <c r="Q1641" s="33"/>
      <c r="R1641" s="33"/>
      <c r="S1641" s="33"/>
      <c r="T1641" s="33"/>
      <c r="U1641" s="33"/>
      <c r="V1641" s="33"/>
      <c r="W1641" s="33"/>
      <c r="X1641" s="33"/>
      <c r="Y1641" s="33"/>
      <c r="Z1641" s="33"/>
      <c r="AA1641" s="33"/>
      <c r="AB1641" s="33"/>
      <c r="AC1641" s="33"/>
      <c r="AD1641" s="33"/>
      <c r="AE1641" s="33"/>
      <c r="AF1641" s="33"/>
      <c r="AG1641" s="33"/>
      <c r="AH1641" s="33"/>
      <c r="AI1641" s="2"/>
      <c r="AK1641" s="3"/>
      <c r="AL1641" s="2"/>
      <c r="AM1641" s="2"/>
      <c r="AN1641" s="2"/>
      <c r="AO1641" s="2"/>
      <c r="AP1641" s="2"/>
      <c r="AQ1641" s="2"/>
      <c r="AR1641" s="2"/>
      <c r="AS1641" s="2"/>
      <c r="AT1641" s="2"/>
      <c r="AU1641" s="2"/>
      <c r="AV1641" s="2"/>
      <c r="AW1641" s="2"/>
      <c r="AX1641" s="2"/>
      <c r="AY1641" s="2"/>
      <c r="AZ1641" s="2"/>
      <c r="BA1641" s="2"/>
      <c r="BB1641" s="2"/>
      <c r="BC1641" s="2"/>
      <c r="BD1641" s="2"/>
      <c r="BE1641" s="2"/>
      <c r="BF1641" s="2"/>
      <c r="BG1641" s="2"/>
      <c r="BH1641" s="2"/>
      <c r="BI1641" s="2"/>
      <c r="BJ1641" s="2"/>
      <c r="BK1641" s="48"/>
      <c r="BL1641" s="3"/>
      <c r="BM1641" s="2"/>
      <c r="BN1641" s="2"/>
      <c r="BO1641" s="2"/>
      <c r="BP1641" s="2"/>
      <c r="BQ1641" s="2"/>
      <c r="BR1641" s="2"/>
      <c r="BS1641" s="2"/>
      <c r="BT1641" s="2"/>
      <c r="BU1641" s="2"/>
      <c r="BV1641" s="2"/>
      <c r="BW1641" s="2"/>
      <c r="BX1641" s="2"/>
      <c r="BY1641" s="2"/>
      <c r="BZ1641" s="2"/>
      <c r="CA1641" s="2"/>
      <c r="CB1641" s="2"/>
      <c r="CC1641" s="2"/>
      <c r="CD1641" s="2"/>
      <c r="CE1641" s="2"/>
      <c r="CF1641" s="2"/>
      <c r="CG1641" s="2"/>
      <c r="CH1641" s="2"/>
      <c r="CI1641" s="2"/>
      <c r="CJ1641" s="2"/>
      <c r="CK1641" s="2"/>
    </row>
    <row r="1642" spans="1:89" ht="12.75" customHeight="1" x14ac:dyDescent="0.35">
      <c r="A1642" s="15">
        <f t="shared" si="110"/>
        <v>44619</v>
      </c>
      <c r="B1642" s="107">
        <v>15408564</v>
      </c>
      <c r="C1642" s="4">
        <f t="shared" si="111"/>
        <v>642023.5</v>
      </c>
      <c r="D1642">
        <f t="shared" si="112"/>
        <v>2022</v>
      </c>
      <c r="E1642">
        <f t="shared" si="113"/>
        <v>2</v>
      </c>
      <c r="F1642" s="33">
        <v>10190</v>
      </c>
      <c r="G1642" s="2" t="s">
        <v>29</v>
      </c>
      <c r="H1642" s="2">
        <v>24</v>
      </c>
      <c r="I1642" s="33" t="s">
        <v>74</v>
      </c>
      <c r="J1642" s="34">
        <v>44619</v>
      </c>
      <c r="K1642" s="33"/>
      <c r="L1642" s="33"/>
      <c r="M1642" s="33"/>
      <c r="N1642" s="33"/>
      <c r="O1642" s="33"/>
      <c r="P1642" s="33"/>
      <c r="Q1642" s="33"/>
      <c r="R1642" s="33"/>
      <c r="S1642" s="33"/>
      <c r="T1642" s="33"/>
      <c r="U1642" s="33"/>
      <c r="V1642" s="33"/>
      <c r="W1642" s="33"/>
      <c r="X1642" s="33"/>
      <c r="Y1642" s="33"/>
      <c r="Z1642" s="33"/>
      <c r="AA1642" s="33"/>
      <c r="AB1642" s="33"/>
      <c r="AC1642" s="33"/>
      <c r="AD1642" s="33"/>
      <c r="AE1642" s="33"/>
      <c r="AF1642" s="33"/>
      <c r="AG1642" s="33"/>
      <c r="AH1642" s="33"/>
      <c r="AI1642" s="2"/>
      <c r="AK1642" s="3"/>
      <c r="AL1642" s="2"/>
      <c r="AM1642" s="2"/>
      <c r="AN1642" s="2"/>
      <c r="AO1642" s="2"/>
      <c r="AP1642" s="2"/>
      <c r="AQ1642" s="2"/>
      <c r="AR1642" s="2"/>
      <c r="AS1642" s="2"/>
      <c r="AT1642" s="2"/>
      <c r="AU1642" s="2"/>
      <c r="AV1642" s="2"/>
      <c r="AW1642" s="2"/>
      <c r="AX1642" s="2"/>
      <c r="AY1642" s="2"/>
      <c r="AZ1642" s="2"/>
      <c r="BA1642" s="2"/>
      <c r="BB1642" s="2"/>
      <c r="BC1642" s="2"/>
      <c r="BD1642" s="2"/>
      <c r="BE1642" s="2"/>
      <c r="BF1642" s="2"/>
      <c r="BG1642" s="2"/>
      <c r="BH1642" s="2"/>
      <c r="BI1642" s="2"/>
      <c r="BJ1642" s="2"/>
      <c r="BK1642" s="48"/>
      <c r="BL1642" s="3"/>
      <c r="BM1642" s="2"/>
      <c r="BN1642" s="2"/>
      <c r="BO1642" s="2"/>
      <c r="BP1642" s="2"/>
      <c r="BQ1642" s="2"/>
      <c r="BR1642" s="2"/>
      <c r="BS1642" s="2"/>
      <c r="BT1642" s="2"/>
      <c r="BU1642" s="2"/>
      <c r="BV1642" s="2"/>
      <c r="BW1642" s="2"/>
      <c r="BX1642" s="2"/>
      <c r="BY1642" s="2"/>
      <c r="BZ1642" s="2"/>
      <c r="CA1642" s="2"/>
      <c r="CB1642" s="2"/>
      <c r="CC1642" s="2"/>
      <c r="CD1642" s="2"/>
      <c r="CE1642" s="2"/>
      <c r="CF1642" s="2"/>
      <c r="CG1642" s="2"/>
      <c r="CH1642" s="2"/>
      <c r="CI1642" s="2"/>
      <c r="CJ1642" s="2"/>
      <c r="CK1642" s="2"/>
    </row>
    <row r="1643" spans="1:89" ht="12.75" customHeight="1" x14ac:dyDescent="0.35">
      <c r="A1643" s="15">
        <f t="shared" si="110"/>
        <v>44620</v>
      </c>
      <c r="B1643" s="107">
        <v>15297623</v>
      </c>
      <c r="C1643" s="4">
        <f t="shared" si="111"/>
        <v>637400.95833333337</v>
      </c>
      <c r="D1643">
        <f t="shared" si="112"/>
        <v>2022</v>
      </c>
      <c r="E1643">
        <f t="shared" si="113"/>
        <v>2</v>
      </c>
      <c r="F1643" s="33">
        <v>10190</v>
      </c>
      <c r="G1643" s="2" t="s">
        <v>29</v>
      </c>
      <c r="H1643" s="2">
        <v>24</v>
      </c>
      <c r="I1643" s="33" t="s">
        <v>74</v>
      </c>
      <c r="J1643" s="34">
        <v>44620</v>
      </c>
      <c r="K1643" s="33"/>
      <c r="L1643" s="33"/>
      <c r="M1643" s="33"/>
      <c r="N1643" s="33"/>
      <c r="O1643" s="33"/>
      <c r="P1643" s="33"/>
      <c r="Q1643" s="33"/>
      <c r="R1643" s="33"/>
      <c r="S1643" s="33"/>
      <c r="T1643" s="33"/>
      <c r="U1643" s="33"/>
      <c r="V1643" s="33"/>
      <c r="W1643" s="33"/>
      <c r="X1643" s="33"/>
      <c r="Y1643" s="33"/>
      <c r="Z1643" s="33"/>
      <c r="AA1643" s="33"/>
      <c r="AB1643" s="33"/>
      <c r="AC1643" s="33"/>
      <c r="AD1643" s="33"/>
      <c r="AE1643" s="33"/>
      <c r="AF1643" s="33"/>
      <c r="AG1643" s="33"/>
      <c r="AH1643" s="33"/>
      <c r="AI1643" s="2"/>
      <c r="AK1643" s="3"/>
      <c r="AL1643" s="2"/>
      <c r="AM1643" s="2"/>
      <c r="AN1643" s="2"/>
      <c r="AO1643" s="2"/>
      <c r="AP1643" s="2"/>
      <c r="AQ1643" s="2"/>
      <c r="AR1643" s="2"/>
      <c r="AS1643" s="2"/>
      <c r="AT1643" s="2"/>
      <c r="AU1643" s="2"/>
      <c r="AV1643" s="2"/>
      <c r="AW1643" s="2"/>
      <c r="AX1643" s="2"/>
      <c r="AY1643" s="2"/>
      <c r="AZ1643" s="2"/>
      <c r="BA1643" s="2"/>
      <c r="BB1643" s="2"/>
      <c r="BC1643" s="2"/>
      <c r="BD1643" s="2"/>
      <c r="BE1643" s="2"/>
      <c r="BF1643" s="2"/>
      <c r="BG1643" s="2"/>
      <c r="BH1643" s="2"/>
      <c r="BI1643" s="2"/>
      <c r="BJ1643" s="2"/>
      <c r="BK1643" s="48"/>
      <c r="BL1643" s="3"/>
      <c r="BM1643" s="2"/>
      <c r="BN1643" s="2"/>
      <c r="BO1643" s="2"/>
      <c r="BP1643" s="2"/>
      <c r="BQ1643" s="2"/>
      <c r="BR1643" s="2"/>
      <c r="BS1643" s="2"/>
      <c r="BT1643" s="2"/>
      <c r="BU1643" s="2"/>
      <c r="BV1643" s="2"/>
      <c r="BW1643" s="2"/>
      <c r="BX1643" s="2"/>
      <c r="BY1643" s="2"/>
      <c r="BZ1643" s="2"/>
      <c r="CA1643" s="2"/>
      <c r="CB1643" s="2"/>
      <c r="CC1643" s="2"/>
      <c r="CD1643" s="2"/>
      <c r="CE1643" s="2"/>
      <c r="CF1643" s="2"/>
      <c r="CG1643" s="2"/>
      <c r="CH1643" s="2"/>
      <c r="CI1643" s="2"/>
      <c r="CJ1643" s="2"/>
      <c r="CK1643" s="2"/>
    </row>
    <row r="1644" spans="1:89" ht="12.75" customHeight="1" x14ac:dyDescent="0.35">
      <c r="A1644" s="15">
        <f t="shared" si="110"/>
        <v>44621</v>
      </c>
      <c r="B1644" s="107">
        <v>14414735</v>
      </c>
      <c r="C1644" s="4">
        <f t="shared" si="111"/>
        <v>600613.95833333337</v>
      </c>
      <c r="D1644">
        <f t="shared" si="112"/>
        <v>2022</v>
      </c>
      <c r="E1644">
        <f t="shared" si="113"/>
        <v>3</v>
      </c>
      <c r="F1644" s="33">
        <v>10190</v>
      </c>
      <c r="G1644" s="2" t="s">
        <v>29</v>
      </c>
      <c r="H1644" s="2">
        <v>24</v>
      </c>
      <c r="I1644" s="33" t="s">
        <v>74</v>
      </c>
      <c r="J1644" s="34">
        <v>44621</v>
      </c>
      <c r="K1644" s="33"/>
      <c r="L1644" s="33"/>
      <c r="M1644" s="33"/>
      <c r="N1644" s="33"/>
      <c r="O1644" s="33"/>
      <c r="P1644" s="33"/>
      <c r="Q1644" s="33"/>
      <c r="R1644" s="33"/>
      <c r="S1644" s="33"/>
      <c r="T1644" s="33"/>
      <c r="U1644" s="33"/>
      <c r="V1644" s="33"/>
      <c r="W1644" s="33"/>
      <c r="X1644" s="33"/>
      <c r="Y1644" s="33"/>
      <c r="Z1644" s="33"/>
      <c r="AA1644" s="33"/>
      <c r="AB1644" s="33"/>
      <c r="AC1644" s="33"/>
      <c r="AD1644" s="33"/>
      <c r="AE1644" s="33"/>
      <c r="AF1644" s="33"/>
      <c r="AG1644" s="33"/>
      <c r="AH1644" s="33"/>
      <c r="AI1644" s="2"/>
      <c r="AK1644" s="3"/>
      <c r="AL1644" s="2"/>
      <c r="AM1644" s="2"/>
      <c r="AN1644" s="2"/>
      <c r="AO1644" s="2"/>
      <c r="AP1644" s="2"/>
      <c r="AQ1644" s="2"/>
      <c r="AR1644" s="2"/>
      <c r="AS1644" s="2"/>
      <c r="AT1644" s="2"/>
      <c r="AU1644" s="2"/>
      <c r="AV1644" s="2"/>
      <c r="AW1644" s="2"/>
      <c r="AX1644" s="2"/>
      <c r="AY1644" s="2"/>
      <c r="AZ1644" s="2"/>
      <c r="BA1644" s="2"/>
      <c r="BB1644" s="2"/>
      <c r="BC1644" s="2"/>
      <c r="BD1644" s="2"/>
      <c r="BE1644" s="2"/>
      <c r="BF1644" s="2"/>
      <c r="BG1644" s="2"/>
      <c r="BH1644" s="2"/>
      <c r="BI1644" s="2"/>
      <c r="BJ1644" s="2"/>
      <c r="BK1644" s="48"/>
      <c r="BL1644" s="3"/>
      <c r="BM1644" s="2"/>
      <c r="BN1644" s="2"/>
      <c r="BO1644" s="2"/>
      <c r="BP1644" s="2"/>
      <c r="BQ1644" s="2"/>
      <c r="BR1644" s="2"/>
      <c r="BS1644" s="2"/>
      <c r="BT1644" s="2"/>
      <c r="BU1644" s="2"/>
      <c r="BV1644" s="2"/>
      <c r="BW1644" s="2"/>
      <c r="BX1644" s="2"/>
      <c r="BY1644" s="2"/>
      <c r="BZ1644" s="2"/>
      <c r="CA1644" s="2"/>
      <c r="CB1644" s="2"/>
      <c r="CC1644" s="2"/>
      <c r="CD1644" s="2"/>
      <c r="CE1644" s="2"/>
      <c r="CF1644" s="2"/>
      <c r="CG1644" s="2"/>
      <c r="CH1644" s="2"/>
      <c r="CI1644" s="2"/>
      <c r="CJ1644" s="2"/>
      <c r="CK1644" s="2"/>
    </row>
    <row r="1645" spans="1:89" ht="12.75" customHeight="1" x14ac:dyDescent="0.35">
      <c r="A1645" s="15">
        <f t="shared" si="110"/>
        <v>44622</v>
      </c>
      <c r="B1645" s="107">
        <v>14583022</v>
      </c>
      <c r="C1645" s="4">
        <f t="shared" si="111"/>
        <v>607625.91666666663</v>
      </c>
      <c r="D1645">
        <f t="shared" si="112"/>
        <v>2022</v>
      </c>
      <c r="E1645">
        <f t="shared" si="113"/>
        <v>3</v>
      </c>
      <c r="F1645" s="33">
        <v>10190</v>
      </c>
      <c r="G1645" s="2" t="s">
        <v>29</v>
      </c>
      <c r="H1645" s="2">
        <v>24</v>
      </c>
      <c r="I1645" s="33" t="s">
        <v>74</v>
      </c>
      <c r="J1645" s="34">
        <v>44622</v>
      </c>
      <c r="K1645" s="33"/>
      <c r="L1645" s="33"/>
      <c r="M1645" s="33"/>
      <c r="N1645" s="33"/>
      <c r="O1645" s="33"/>
      <c r="P1645" s="33"/>
      <c r="Q1645" s="33"/>
      <c r="R1645" s="33"/>
      <c r="S1645" s="33"/>
      <c r="T1645" s="33"/>
      <c r="U1645" s="33"/>
      <c r="V1645" s="33"/>
      <c r="W1645" s="33"/>
      <c r="X1645" s="33"/>
      <c r="Y1645" s="33"/>
      <c r="Z1645" s="33"/>
      <c r="AA1645" s="33"/>
      <c r="AB1645" s="33"/>
      <c r="AC1645" s="33"/>
      <c r="AD1645" s="33"/>
      <c r="AE1645" s="33"/>
      <c r="AF1645" s="33"/>
      <c r="AG1645" s="33"/>
      <c r="AH1645" s="33"/>
      <c r="AI1645" s="2"/>
      <c r="AK1645" s="3"/>
      <c r="AL1645" s="2"/>
      <c r="AM1645" s="2"/>
      <c r="AN1645" s="2"/>
      <c r="AO1645" s="2"/>
      <c r="AP1645" s="2"/>
      <c r="AQ1645" s="2"/>
      <c r="AR1645" s="2"/>
      <c r="AS1645" s="2"/>
      <c r="AT1645" s="2"/>
      <c r="AU1645" s="2"/>
      <c r="AV1645" s="2"/>
      <c r="AW1645" s="2"/>
      <c r="AX1645" s="2"/>
      <c r="AY1645" s="2"/>
      <c r="AZ1645" s="2"/>
      <c r="BA1645" s="2"/>
      <c r="BB1645" s="2"/>
      <c r="BC1645" s="2"/>
      <c r="BD1645" s="2"/>
      <c r="BE1645" s="2"/>
      <c r="BF1645" s="2"/>
      <c r="BG1645" s="2"/>
      <c r="BH1645" s="2"/>
      <c r="BI1645" s="2"/>
      <c r="BJ1645" s="2"/>
      <c r="BK1645" s="48"/>
      <c r="BL1645" s="3"/>
      <c r="BM1645" s="2"/>
      <c r="BN1645" s="2"/>
      <c r="BO1645" s="2"/>
      <c r="BP1645" s="2"/>
      <c r="BQ1645" s="2"/>
      <c r="BR1645" s="2"/>
      <c r="BS1645" s="2"/>
      <c r="BT1645" s="2"/>
      <c r="BU1645" s="2"/>
      <c r="BV1645" s="2"/>
      <c r="BW1645" s="2"/>
      <c r="BX1645" s="2"/>
      <c r="BY1645" s="2"/>
      <c r="BZ1645" s="2"/>
      <c r="CA1645" s="2"/>
      <c r="CB1645" s="2"/>
      <c r="CC1645" s="2"/>
      <c r="CD1645" s="2"/>
      <c r="CE1645" s="2"/>
      <c r="CF1645" s="2"/>
      <c r="CG1645" s="2"/>
      <c r="CH1645" s="2"/>
      <c r="CI1645" s="2"/>
      <c r="CJ1645" s="2"/>
      <c r="CK1645" s="2"/>
    </row>
    <row r="1646" spans="1:89" ht="12.75" customHeight="1" x14ac:dyDescent="0.35">
      <c r="A1646" s="15">
        <f t="shared" si="110"/>
        <v>44623</v>
      </c>
      <c r="B1646" s="107">
        <v>14783305</v>
      </c>
      <c r="C1646" s="4">
        <f t="shared" si="111"/>
        <v>615971.04166666663</v>
      </c>
      <c r="D1646">
        <f t="shared" si="112"/>
        <v>2022</v>
      </c>
      <c r="E1646">
        <f t="shared" si="113"/>
        <v>3</v>
      </c>
      <c r="F1646" s="33">
        <v>10190</v>
      </c>
      <c r="G1646" s="2" t="s">
        <v>29</v>
      </c>
      <c r="H1646" s="2">
        <v>24</v>
      </c>
      <c r="I1646" s="33" t="s">
        <v>74</v>
      </c>
      <c r="J1646" s="34">
        <v>44623</v>
      </c>
      <c r="K1646" s="33"/>
      <c r="L1646" s="33"/>
      <c r="M1646" s="33"/>
      <c r="N1646" s="33"/>
      <c r="O1646" s="33"/>
      <c r="P1646" s="33"/>
      <c r="Q1646" s="33"/>
      <c r="R1646" s="33"/>
      <c r="S1646" s="33"/>
      <c r="T1646" s="33"/>
      <c r="U1646" s="33"/>
      <c r="V1646" s="33"/>
      <c r="W1646" s="33"/>
      <c r="X1646" s="33"/>
      <c r="Y1646" s="33"/>
      <c r="Z1646" s="33"/>
      <c r="AA1646" s="33"/>
      <c r="AB1646" s="33"/>
      <c r="AC1646" s="33"/>
      <c r="AD1646" s="33"/>
      <c r="AE1646" s="33"/>
      <c r="AF1646" s="33"/>
      <c r="AG1646" s="33"/>
      <c r="AH1646" s="33"/>
      <c r="AI1646" s="2"/>
      <c r="AK1646" s="3"/>
      <c r="AL1646" s="2"/>
      <c r="AM1646" s="2"/>
      <c r="AN1646" s="2"/>
      <c r="AO1646" s="2"/>
      <c r="AP1646" s="2"/>
      <c r="AQ1646" s="2"/>
      <c r="AR1646" s="2"/>
      <c r="AS1646" s="2"/>
      <c r="AT1646" s="2"/>
      <c r="AU1646" s="2"/>
      <c r="AV1646" s="2"/>
      <c r="AW1646" s="2"/>
      <c r="AX1646" s="2"/>
      <c r="AY1646" s="2"/>
      <c r="AZ1646" s="2"/>
      <c r="BA1646" s="2"/>
      <c r="BB1646" s="2"/>
      <c r="BC1646" s="2"/>
      <c r="BD1646" s="2"/>
      <c r="BE1646" s="2"/>
      <c r="BF1646" s="2"/>
      <c r="BG1646" s="2"/>
      <c r="BH1646" s="2"/>
      <c r="BI1646" s="2"/>
      <c r="BJ1646" s="2"/>
      <c r="BK1646" s="48"/>
      <c r="BL1646" s="3"/>
      <c r="BM1646" s="2"/>
      <c r="BN1646" s="2"/>
      <c r="BO1646" s="2"/>
      <c r="BP1646" s="2"/>
      <c r="BQ1646" s="2"/>
      <c r="BR1646" s="2"/>
      <c r="BS1646" s="2"/>
      <c r="BT1646" s="2"/>
      <c r="BU1646" s="2"/>
      <c r="BV1646" s="2"/>
      <c r="BW1646" s="2"/>
      <c r="BX1646" s="2"/>
      <c r="BY1646" s="2"/>
      <c r="BZ1646" s="2"/>
      <c r="CA1646" s="2"/>
      <c r="CB1646" s="2"/>
      <c r="CC1646" s="2"/>
      <c r="CD1646" s="2"/>
      <c r="CE1646" s="2"/>
      <c r="CF1646" s="2"/>
      <c r="CG1646" s="2"/>
      <c r="CH1646" s="2"/>
      <c r="CI1646" s="2"/>
      <c r="CJ1646" s="2"/>
      <c r="CK1646" s="2"/>
    </row>
    <row r="1647" spans="1:89" ht="12.75" customHeight="1" x14ac:dyDescent="0.35">
      <c r="A1647" s="15">
        <f t="shared" si="110"/>
        <v>44624</v>
      </c>
      <c r="B1647" s="107">
        <v>15286337</v>
      </c>
      <c r="C1647" s="4">
        <f t="shared" si="111"/>
        <v>636930.70833333337</v>
      </c>
      <c r="D1647">
        <f t="shared" si="112"/>
        <v>2022</v>
      </c>
      <c r="E1647">
        <f t="shared" si="113"/>
        <v>3</v>
      </c>
      <c r="F1647" s="33">
        <v>10190</v>
      </c>
      <c r="G1647" s="2" t="s">
        <v>29</v>
      </c>
      <c r="H1647" s="2">
        <v>24</v>
      </c>
      <c r="I1647" s="33" t="s">
        <v>74</v>
      </c>
      <c r="J1647" s="34">
        <v>44624</v>
      </c>
      <c r="K1647" s="33"/>
      <c r="L1647" s="33"/>
      <c r="M1647" s="33"/>
      <c r="N1647" s="33"/>
      <c r="O1647" s="33"/>
      <c r="P1647" s="33"/>
      <c r="Q1647" s="33"/>
      <c r="R1647" s="33"/>
      <c r="S1647" s="33"/>
      <c r="T1647" s="33"/>
      <c r="U1647" s="33"/>
      <c r="V1647" s="33"/>
      <c r="W1647" s="33"/>
      <c r="X1647" s="33"/>
      <c r="Y1647" s="33"/>
      <c r="Z1647" s="33"/>
      <c r="AA1647" s="33"/>
      <c r="AB1647" s="33"/>
      <c r="AC1647" s="33"/>
      <c r="AD1647" s="33"/>
      <c r="AE1647" s="33"/>
      <c r="AF1647" s="33"/>
      <c r="AG1647" s="33"/>
      <c r="AH1647" s="33"/>
      <c r="AI1647" s="2"/>
      <c r="AK1647" s="3"/>
      <c r="AL1647" s="2"/>
      <c r="AM1647" s="2"/>
      <c r="AN1647" s="2"/>
      <c r="AO1647" s="2"/>
      <c r="AP1647" s="2"/>
      <c r="AQ1647" s="2"/>
      <c r="AR1647" s="2"/>
      <c r="AS1647" s="2"/>
      <c r="AT1647" s="2"/>
      <c r="AU1647" s="2"/>
      <c r="AV1647" s="2"/>
      <c r="AW1647" s="2"/>
      <c r="AX1647" s="2"/>
      <c r="AY1647" s="2"/>
      <c r="AZ1647" s="2"/>
      <c r="BA1647" s="2"/>
      <c r="BB1647" s="2"/>
      <c r="BC1647" s="2"/>
      <c r="BD1647" s="2"/>
      <c r="BE1647" s="2"/>
      <c r="BF1647" s="2"/>
      <c r="BG1647" s="2"/>
      <c r="BH1647" s="2"/>
      <c r="BI1647" s="2"/>
      <c r="BJ1647" s="2"/>
      <c r="BK1647" s="48"/>
      <c r="BL1647" s="3"/>
      <c r="BM1647" s="2"/>
      <c r="BN1647" s="2"/>
      <c r="BO1647" s="2"/>
      <c r="BP1647" s="2"/>
      <c r="BQ1647" s="2"/>
      <c r="BR1647" s="2"/>
      <c r="BS1647" s="2"/>
      <c r="BT1647" s="2"/>
      <c r="BU1647" s="2"/>
      <c r="BV1647" s="2"/>
      <c r="BW1647" s="2"/>
      <c r="BX1647" s="2"/>
      <c r="BY1647" s="2"/>
      <c r="BZ1647" s="2"/>
      <c r="CA1647" s="2"/>
      <c r="CB1647" s="2"/>
      <c r="CC1647" s="2"/>
      <c r="CD1647" s="2"/>
      <c r="CE1647" s="2"/>
      <c r="CF1647" s="2"/>
      <c r="CG1647" s="2"/>
      <c r="CH1647" s="2"/>
      <c r="CI1647" s="2"/>
      <c r="CJ1647" s="2"/>
      <c r="CK1647" s="2"/>
    </row>
    <row r="1648" spans="1:89" ht="12.75" customHeight="1" x14ac:dyDescent="0.35">
      <c r="A1648" s="15">
        <f t="shared" si="110"/>
        <v>44625</v>
      </c>
      <c r="B1648" s="107">
        <v>14761092</v>
      </c>
      <c r="C1648" s="4">
        <f t="shared" si="111"/>
        <v>615045.5</v>
      </c>
      <c r="D1648">
        <f t="shared" si="112"/>
        <v>2022</v>
      </c>
      <c r="E1648">
        <f t="shared" si="113"/>
        <v>3</v>
      </c>
      <c r="F1648" s="33">
        <v>10190</v>
      </c>
      <c r="G1648" s="2" t="s">
        <v>29</v>
      </c>
      <c r="H1648" s="2">
        <v>24</v>
      </c>
      <c r="I1648" s="33" t="s">
        <v>74</v>
      </c>
      <c r="J1648" s="34">
        <v>44625</v>
      </c>
      <c r="K1648" s="33"/>
      <c r="L1648" s="33"/>
      <c r="M1648" s="33"/>
      <c r="N1648" s="33"/>
      <c r="O1648" s="33"/>
      <c r="P1648" s="33"/>
      <c r="Q1648" s="33"/>
      <c r="R1648" s="33"/>
      <c r="S1648" s="33"/>
      <c r="T1648" s="33"/>
      <c r="U1648" s="33"/>
      <c r="V1648" s="33"/>
      <c r="W1648" s="33"/>
      <c r="X1648" s="33"/>
      <c r="Y1648" s="33"/>
      <c r="Z1648" s="33"/>
      <c r="AA1648" s="33"/>
      <c r="AB1648" s="33"/>
      <c r="AC1648" s="33"/>
      <c r="AD1648" s="33"/>
      <c r="AE1648" s="33"/>
      <c r="AF1648" s="33"/>
      <c r="AG1648" s="33"/>
      <c r="AH1648" s="33"/>
      <c r="AI1648" s="2"/>
      <c r="AK1648" s="3"/>
      <c r="AL1648" s="2"/>
      <c r="AM1648" s="2"/>
      <c r="AN1648" s="2"/>
      <c r="AO1648" s="2"/>
      <c r="AP1648" s="2"/>
      <c r="AQ1648" s="2"/>
      <c r="AR1648" s="2"/>
      <c r="AS1648" s="2"/>
      <c r="AT1648" s="2"/>
      <c r="AU1648" s="2"/>
      <c r="AV1648" s="2"/>
      <c r="AW1648" s="2"/>
      <c r="AX1648" s="2"/>
      <c r="AY1648" s="2"/>
      <c r="AZ1648" s="2"/>
      <c r="BA1648" s="2"/>
      <c r="BB1648" s="2"/>
      <c r="BC1648" s="2"/>
      <c r="BD1648" s="2"/>
      <c r="BE1648" s="2"/>
      <c r="BF1648" s="2"/>
      <c r="BG1648" s="2"/>
      <c r="BH1648" s="2"/>
      <c r="BI1648" s="2"/>
      <c r="BJ1648" s="2"/>
      <c r="BK1648" s="48"/>
      <c r="BL1648" s="3"/>
      <c r="BM1648" s="2"/>
      <c r="BN1648" s="2"/>
      <c r="BO1648" s="2"/>
      <c r="BP1648" s="2"/>
      <c r="BQ1648" s="2"/>
      <c r="BR1648" s="2"/>
      <c r="BS1648" s="2"/>
      <c r="BT1648" s="2"/>
      <c r="BU1648" s="2"/>
      <c r="BV1648" s="2"/>
      <c r="BW1648" s="2"/>
      <c r="BX1648" s="2"/>
      <c r="BY1648" s="2"/>
      <c r="BZ1648" s="2"/>
      <c r="CA1648" s="2"/>
      <c r="CB1648" s="2"/>
      <c r="CC1648" s="2"/>
      <c r="CD1648" s="2"/>
      <c r="CE1648" s="2"/>
      <c r="CF1648" s="2"/>
      <c r="CG1648" s="2"/>
      <c r="CH1648" s="2"/>
      <c r="CI1648" s="2"/>
      <c r="CJ1648" s="2"/>
      <c r="CK1648" s="2"/>
    </row>
    <row r="1649" spans="1:89" ht="12.75" customHeight="1" x14ac:dyDescent="0.35">
      <c r="A1649" s="15">
        <f t="shared" si="110"/>
        <v>44626</v>
      </c>
      <c r="B1649" s="107">
        <v>14559508</v>
      </c>
      <c r="C1649" s="4">
        <f t="shared" si="111"/>
        <v>606646.16666666663</v>
      </c>
      <c r="D1649">
        <f t="shared" si="112"/>
        <v>2022</v>
      </c>
      <c r="E1649">
        <f t="shared" si="113"/>
        <v>3</v>
      </c>
      <c r="F1649" s="33">
        <v>10190</v>
      </c>
      <c r="G1649" s="2" t="s">
        <v>29</v>
      </c>
      <c r="H1649" s="2">
        <v>24</v>
      </c>
      <c r="I1649" s="33" t="s">
        <v>74</v>
      </c>
      <c r="J1649" s="34">
        <v>44626</v>
      </c>
      <c r="K1649" s="33"/>
      <c r="L1649" s="33"/>
      <c r="M1649" s="33"/>
      <c r="N1649" s="33"/>
      <c r="O1649" s="33"/>
      <c r="P1649" s="33"/>
      <c r="Q1649" s="33"/>
      <c r="R1649" s="33"/>
      <c r="S1649" s="33"/>
      <c r="T1649" s="33"/>
      <c r="U1649" s="33"/>
      <c r="V1649" s="33"/>
      <c r="W1649" s="33"/>
      <c r="X1649" s="33"/>
      <c r="Y1649" s="33"/>
      <c r="Z1649" s="33"/>
      <c r="AA1649" s="33"/>
      <c r="AB1649" s="33"/>
      <c r="AC1649" s="33"/>
      <c r="AD1649" s="33"/>
      <c r="AE1649" s="33"/>
      <c r="AF1649" s="33"/>
      <c r="AG1649" s="33"/>
      <c r="AH1649" s="33"/>
      <c r="AI1649" s="2"/>
      <c r="AK1649" s="3"/>
      <c r="AL1649" s="2"/>
      <c r="AM1649" s="2"/>
      <c r="AN1649" s="2"/>
      <c r="AO1649" s="2"/>
      <c r="AP1649" s="2"/>
      <c r="AQ1649" s="2"/>
      <c r="AR1649" s="2"/>
      <c r="AS1649" s="2"/>
      <c r="AT1649" s="2"/>
      <c r="AU1649" s="2"/>
      <c r="AV1649" s="2"/>
      <c r="AW1649" s="2"/>
      <c r="AX1649" s="2"/>
      <c r="AY1649" s="2"/>
      <c r="AZ1649" s="2"/>
      <c r="BA1649" s="2"/>
      <c r="BB1649" s="2"/>
      <c r="BC1649" s="2"/>
      <c r="BD1649" s="2"/>
      <c r="BE1649" s="2"/>
      <c r="BF1649" s="2"/>
      <c r="BG1649" s="2"/>
      <c r="BH1649" s="2"/>
      <c r="BI1649" s="2"/>
      <c r="BJ1649" s="2"/>
      <c r="BK1649" s="48"/>
      <c r="BL1649" s="3"/>
      <c r="BM1649" s="2"/>
      <c r="BN1649" s="2"/>
      <c r="BO1649" s="2"/>
      <c r="BP1649" s="2"/>
      <c r="BQ1649" s="2"/>
      <c r="BR1649" s="2"/>
      <c r="BS1649" s="2"/>
      <c r="BT1649" s="2"/>
      <c r="BU1649" s="2"/>
      <c r="BV1649" s="2"/>
      <c r="BW1649" s="2"/>
      <c r="BX1649" s="2"/>
      <c r="BY1649" s="2"/>
      <c r="BZ1649" s="2"/>
      <c r="CA1649" s="2"/>
      <c r="CB1649" s="2"/>
      <c r="CC1649" s="2"/>
      <c r="CD1649" s="2"/>
      <c r="CE1649" s="2"/>
      <c r="CF1649" s="2"/>
      <c r="CG1649" s="2"/>
      <c r="CH1649" s="2"/>
      <c r="CI1649" s="2"/>
      <c r="CJ1649" s="2"/>
      <c r="CK1649" s="2"/>
    </row>
    <row r="1650" spans="1:89" ht="12.75" customHeight="1" x14ac:dyDescent="0.35">
      <c r="A1650" s="15">
        <f t="shared" si="110"/>
        <v>44627</v>
      </c>
      <c r="B1650" s="107">
        <v>14707600</v>
      </c>
      <c r="C1650" s="4">
        <f t="shared" si="111"/>
        <v>612816.66666666663</v>
      </c>
      <c r="D1650">
        <f t="shared" si="112"/>
        <v>2022</v>
      </c>
      <c r="E1650">
        <f t="shared" si="113"/>
        <v>3</v>
      </c>
      <c r="F1650" s="33">
        <v>10190</v>
      </c>
      <c r="G1650" s="2" t="s">
        <v>29</v>
      </c>
      <c r="H1650" s="2">
        <v>24</v>
      </c>
      <c r="I1650" s="33" t="s">
        <v>74</v>
      </c>
      <c r="J1650" s="34">
        <v>44627</v>
      </c>
      <c r="K1650" s="33"/>
      <c r="L1650" s="33"/>
      <c r="M1650" s="33"/>
      <c r="N1650" s="33"/>
      <c r="O1650" s="33"/>
      <c r="P1650" s="33"/>
      <c r="Q1650" s="33"/>
      <c r="R1650" s="33"/>
      <c r="S1650" s="33"/>
      <c r="T1650" s="33"/>
      <c r="U1650" s="33"/>
      <c r="V1650" s="33"/>
      <c r="W1650" s="33"/>
      <c r="X1650" s="33"/>
      <c r="Y1650" s="33"/>
      <c r="Z1650" s="33"/>
      <c r="AA1650" s="33"/>
      <c r="AB1650" s="33"/>
      <c r="AC1650" s="33"/>
      <c r="AD1650" s="33"/>
      <c r="AE1650" s="33"/>
      <c r="AF1650" s="33"/>
      <c r="AG1650" s="33"/>
      <c r="AH1650" s="33"/>
      <c r="AI1650" s="2"/>
      <c r="AK1650" s="3"/>
      <c r="AL1650" s="2"/>
      <c r="AM1650" s="2"/>
      <c r="AN1650" s="2"/>
      <c r="AO1650" s="2"/>
      <c r="AP1650" s="2"/>
      <c r="AQ1650" s="2"/>
      <c r="AR1650" s="2"/>
      <c r="AS1650" s="2"/>
      <c r="AT1650" s="2"/>
      <c r="AU1650" s="2"/>
      <c r="AV1650" s="2"/>
      <c r="AW1650" s="2"/>
      <c r="AX1650" s="2"/>
      <c r="AY1650" s="2"/>
      <c r="AZ1650" s="2"/>
      <c r="BA1650" s="2"/>
      <c r="BB1650" s="2"/>
      <c r="BC1650" s="2"/>
      <c r="BD1650" s="2"/>
      <c r="BE1650" s="2"/>
      <c r="BF1650" s="2"/>
      <c r="BG1650" s="2"/>
      <c r="BH1650" s="2"/>
      <c r="BI1650" s="2"/>
      <c r="BJ1650" s="2"/>
      <c r="BK1650" s="48"/>
      <c r="BL1650" s="3"/>
      <c r="BM1650" s="2"/>
      <c r="BN1650" s="2"/>
      <c r="BO1650" s="2"/>
      <c r="BP1650" s="2"/>
      <c r="BQ1650" s="2"/>
      <c r="BR1650" s="2"/>
      <c r="BS1650" s="2"/>
      <c r="BT1650" s="2"/>
      <c r="BU1650" s="2"/>
      <c r="BV1650" s="2"/>
      <c r="BW1650" s="2"/>
      <c r="BX1650" s="2"/>
      <c r="BY1650" s="2"/>
      <c r="BZ1650" s="2"/>
      <c r="CA1650" s="2"/>
      <c r="CB1650" s="2"/>
      <c r="CC1650" s="2"/>
      <c r="CD1650" s="2"/>
      <c r="CE1650" s="2"/>
      <c r="CF1650" s="2"/>
      <c r="CG1650" s="2"/>
      <c r="CH1650" s="2"/>
      <c r="CI1650" s="2"/>
      <c r="CJ1650" s="2"/>
      <c r="CK1650" s="2"/>
    </row>
    <row r="1651" spans="1:89" ht="12.75" customHeight="1" x14ac:dyDescent="0.35">
      <c r="A1651" s="15">
        <f t="shared" si="110"/>
        <v>44628</v>
      </c>
      <c r="B1651" s="107">
        <v>15233047</v>
      </c>
      <c r="C1651" s="4">
        <f t="shared" si="111"/>
        <v>634710.29166666663</v>
      </c>
      <c r="D1651">
        <f t="shared" si="112"/>
        <v>2022</v>
      </c>
      <c r="E1651">
        <f t="shared" si="113"/>
        <v>3</v>
      </c>
      <c r="F1651" s="33">
        <v>10190</v>
      </c>
      <c r="G1651" s="2" t="s">
        <v>29</v>
      </c>
      <c r="H1651" s="2">
        <v>24</v>
      </c>
      <c r="I1651" s="33" t="s">
        <v>74</v>
      </c>
      <c r="J1651" s="34">
        <v>44628</v>
      </c>
      <c r="K1651" s="33"/>
      <c r="L1651" s="33"/>
      <c r="M1651" s="33"/>
      <c r="N1651" s="33"/>
      <c r="O1651" s="33"/>
      <c r="P1651" s="33"/>
      <c r="Q1651" s="33"/>
      <c r="R1651" s="33"/>
      <c r="S1651" s="33"/>
      <c r="T1651" s="33"/>
      <c r="U1651" s="33"/>
      <c r="V1651" s="33"/>
      <c r="W1651" s="33"/>
      <c r="X1651" s="33"/>
      <c r="Y1651" s="33"/>
      <c r="Z1651" s="33"/>
      <c r="AA1651" s="33"/>
      <c r="AB1651" s="33"/>
      <c r="AC1651" s="33"/>
      <c r="AD1651" s="33"/>
      <c r="AE1651" s="33"/>
      <c r="AF1651" s="33"/>
      <c r="AG1651" s="33"/>
      <c r="AH1651" s="33"/>
      <c r="AI1651" s="2"/>
      <c r="AK1651" s="3"/>
      <c r="AL1651" s="2"/>
      <c r="AM1651" s="2"/>
      <c r="AN1651" s="2"/>
      <c r="AO1651" s="2"/>
      <c r="AP1651" s="2"/>
      <c r="AQ1651" s="2"/>
      <c r="AR1651" s="2"/>
      <c r="AS1651" s="2"/>
      <c r="AT1651" s="2"/>
      <c r="AU1651" s="2"/>
      <c r="AV1651" s="2"/>
      <c r="AW1651" s="2"/>
      <c r="AX1651" s="2"/>
      <c r="AY1651" s="2"/>
      <c r="AZ1651" s="2"/>
      <c r="BA1651" s="2"/>
      <c r="BB1651" s="2"/>
      <c r="BC1651" s="2"/>
      <c r="BD1651" s="2"/>
      <c r="BE1651" s="2"/>
      <c r="BF1651" s="2"/>
      <c r="BG1651" s="2"/>
      <c r="BH1651" s="2"/>
      <c r="BI1651" s="2"/>
      <c r="BJ1651" s="2"/>
      <c r="BK1651" s="48"/>
      <c r="BL1651" s="3"/>
      <c r="BM1651" s="2"/>
      <c r="BN1651" s="2"/>
      <c r="BO1651" s="2"/>
      <c r="BP1651" s="2"/>
      <c r="BQ1651" s="2"/>
      <c r="BR1651" s="2"/>
      <c r="BS1651" s="2"/>
      <c r="BT1651" s="2"/>
      <c r="BU1651" s="2"/>
      <c r="BV1651" s="2"/>
      <c r="BW1651" s="2"/>
      <c r="BX1651" s="2"/>
      <c r="BY1651" s="2"/>
      <c r="BZ1651" s="2"/>
      <c r="CA1651" s="2"/>
      <c r="CB1651" s="2"/>
      <c r="CC1651" s="2"/>
      <c r="CD1651" s="2"/>
      <c r="CE1651" s="2"/>
      <c r="CF1651" s="2"/>
      <c r="CG1651" s="2"/>
      <c r="CH1651" s="2"/>
      <c r="CI1651" s="2"/>
      <c r="CJ1651" s="2"/>
      <c r="CK1651" s="2"/>
    </row>
    <row r="1652" spans="1:89" ht="12.75" customHeight="1" x14ac:dyDescent="0.35">
      <c r="A1652" s="15">
        <f t="shared" si="110"/>
        <v>44629</v>
      </c>
      <c r="B1652" s="107">
        <v>16046969</v>
      </c>
      <c r="C1652" s="4">
        <f t="shared" si="111"/>
        <v>668623.70833333337</v>
      </c>
      <c r="D1652">
        <f t="shared" si="112"/>
        <v>2022</v>
      </c>
      <c r="E1652">
        <f t="shared" si="113"/>
        <v>3</v>
      </c>
      <c r="F1652" s="33">
        <v>10190</v>
      </c>
      <c r="G1652" s="2" t="s">
        <v>29</v>
      </c>
      <c r="H1652" s="2">
        <v>24</v>
      </c>
      <c r="I1652" s="33" t="s">
        <v>74</v>
      </c>
      <c r="J1652" s="34">
        <v>44629</v>
      </c>
      <c r="K1652" s="33"/>
      <c r="L1652" s="33"/>
      <c r="M1652" s="33"/>
      <c r="N1652" s="33"/>
      <c r="O1652" s="33"/>
      <c r="P1652" s="33"/>
      <c r="Q1652" s="33"/>
      <c r="R1652" s="33"/>
      <c r="S1652" s="33"/>
      <c r="T1652" s="33"/>
      <c r="U1652" s="33"/>
      <c r="V1652" s="33"/>
      <c r="W1652" s="33"/>
      <c r="X1652" s="33"/>
      <c r="Y1652" s="33"/>
      <c r="Z1652" s="33"/>
      <c r="AA1652" s="33"/>
      <c r="AB1652" s="33"/>
      <c r="AC1652" s="33"/>
      <c r="AD1652" s="33"/>
      <c r="AE1652" s="33"/>
      <c r="AF1652" s="33"/>
      <c r="AG1652" s="33"/>
      <c r="AH1652" s="33"/>
      <c r="AI1652" s="2"/>
      <c r="AK1652" s="3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  <c r="AY1652" s="2"/>
      <c r="AZ1652" s="2"/>
      <c r="BA1652" s="2"/>
      <c r="BB1652" s="2"/>
      <c r="BC1652" s="2"/>
      <c r="BD1652" s="2"/>
      <c r="BE1652" s="2"/>
      <c r="BF1652" s="2"/>
      <c r="BG1652" s="2"/>
      <c r="BH1652" s="2"/>
      <c r="BI1652" s="2"/>
      <c r="BJ1652" s="2"/>
      <c r="BK1652" s="48"/>
      <c r="BL1652" s="3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  <c r="BY1652" s="2"/>
      <c r="BZ1652" s="2"/>
      <c r="CA1652" s="2"/>
      <c r="CB1652" s="2"/>
      <c r="CC1652" s="2"/>
      <c r="CD1652" s="2"/>
      <c r="CE1652" s="2"/>
      <c r="CF1652" s="2"/>
      <c r="CG1652" s="2"/>
      <c r="CH1652" s="2"/>
      <c r="CI1652" s="2"/>
      <c r="CJ1652" s="2"/>
      <c r="CK1652" s="2"/>
    </row>
    <row r="1653" spans="1:89" ht="12.75" customHeight="1" x14ac:dyDescent="0.35">
      <c r="A1653" s="15">
        <f t="shared" si="110"/>
        <v>44630</v>
      </c>
      <c r="B1653" s="107">
        <v>16397456.999999998</v>
      </c>
      <c r="C1653" s="4">
        <f t="shared" si="111"/>
        <v>683227.37499999988</v>
      </c>
      <c r="D1653">
        <f t="shared" si="112"/>
        <v>2022</v>
      </c>
      <c r="E1653">
        <f t="shared" si="113"/>
        <v>3</v>
      </c>
      <c r="F1653" s="33">
        <v>10190</v>
      </c>
      <c r="G1653" s="2" t="s">
        <v>29</v>
      </c>
      <c r="H1653" s="2">
        <v>24</v>
      </c>
      <c r="I1653" s="33" t="s">
        <v>74</v>
      </c>
      <c r="J1653" s="34">
        <v>44630</v>
      </c>
      <c r="K1653" s="33"/>
      <c r="L1653" s="33"/>
      <c r="M1653" s="33"/>
      <c r="N1653" s="33"/>
      <c r="O1653" s="33"/>
      <c r="P1653" s="33"/>
      <c r="Q1653" s="33"/>
      <c r="R1653" s="33"/>
      <c r="S1653" s="33"/>
      <c r="T1653" s="33"/>
      <c r="U1653" s="33"/>
      <c r="V1653" s="33"/>
      <c r="W1653" s="33"/>
      <c r="X1653" s="33"/>
      <c r="Y1653" s="33"/>
      <c r="Z1653" s="33"/>
      <c r="AA1653" s="33"/>
      <c r="AB1653" s="33"/>
      <c r="AC1653" s="33"/>
      <c r="AD1653" s="33"/>
      <c r="AE1653" s="33"/>
      <c r="AF1653" s="33"/>
      <c r="AG1653" s="33"/>
      <c r="AH1653" s="33"/>
      <c r="AI1653" s="2"/>
      <c r="AK1653" s="3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  <c r="AY1653" s="2"/>
      <c r="AZ1653" s="2"/>
      <c r="BA1653" s="2"/>
      <c r="BB1653" s="2"/>
      <c r="BC1653" s="2"/>
      <c r="BD1653" s="2"/>
      <c r="BE1653" s="2"/>
      <c r="BF1653" s="2"/>
      <c r="BG1653" s="2"/>
      <c r="BH1653" s="2"/>
      <c r="BI1653" s="2"/>
      <c r="BJ1653" s="2"/>
      <c r="BK1653" s="48"/>
      <c r="BL1653" s="3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  <c r="BY1653" s="2"/>
      <c r="BZ1653" s="2"/>
      <c r="CA1653" s="2"/>
      <c r="CB1653" s="2"/>
      <c r="CC1653" s="2"/>
      <c r="CD1653" s="2"/>
      <c r="CE1653" s="2"/>
      <c r="CF1653" s="2"/>
      <c r="CG1653" s="2"/>
      <c r="CH1653" s="2"/>
      <c r="CI1653" s="2"/>
      <c r="CJ1653" s="2"/>
      <c r="CK1653" s="2"/>
    </row>
    <row r="1654" spans="1:89" ht="12.75" customHeight="1" x14ac:dyDescent="0.35">
      <c r="A1654" s="15">
        <f t="shared" si="110"/>
        <v>44631</v>
      </c>
      <c r="B1654" s="107">
        <v>15732958</v>
      </c>
      <c r="C1654" s="4">
        <f t="shared" si="111"/>
        <v>655539.91666666663</v>
      </c>
      <c r="D1654">
        <f t="shared" si="112"/>
        <v>2022</v>
      </c>
      <c r="E1654">
        <f t="shared" si="113"/>
        <v>3</v>
      </c>
      <c r="F1654" s="33">
        <v>10190</v>
      </c>
      <c r="G1654" s="2" t="s">
        <v>29</v>
      </c>
      <c r="H1654" s="2">
        <v>24</v>
      </c>
      <c r="I1654" s="33" t="s">
        <v>74</v>
      </c>
      <c r="J1654" s="34">
        <v>44631</v>
      </c>
      <c r="K1654" s="33"/>
      <c r="L1654" s="33"/>
      <c r="M1654" s="33"/>
      <c r="N1654" s="33"/>
      <c r="O1654" s="33"/>
      <c r="P1654" s="33"/>
      <c r="Q1654" s="33"/>
      <c r="R1654" s="33"/>
      <c r="S1654" s="33"/>
      <c r="T1654" s="33"/>
      <c r="U1654" s="33"/>
      <c r="V1654" s="33"/>
      <c r="W1654" s="33"/>
      <c r="X1654" s="33"/>
      <c r="Y1654" s="33"/>
      <c r="Z1654" s="33"/>
      <c r="AA1654" s="33"/>
      <c r="AB1654" s="33"/>
      <c r="AC1654" s="33"/>
      <c r="AD1654" s="33"/>
      <c r="AE1654" s="33"/>
      <c r="AF1654" s="33"/>
      <c r="AG1654" s="33"/>
      <c r="AH1654" s="33"/>
      <c r="AI1654" s="2"/>
      <c r="AK1654" s="3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  <c r="AY1654" s="2"/>
      <c r="AZ1654" s="2"/>
      <c r="BA1654" s="2"/>
      <c r="BB1654" s="2"/>
      <c r="BC1654" s="2"/>
      <c r="BD1654" s="2"/>
      <c r="BE1654" s="2"/>
      <c r="BF1654" s="2"/>
      <c r="BG1654" s="2"/>
      <c r="BH1654" s="2"/>
      <c r="BI1654" s="2"/>
      <c r="BJ1654" s="2"/>
      <c r="BK1654" s="48"/>
      <c r="BL1654" s="3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  <c r="BY1654" s="2"/>
      <c r="BZ1654" s="2"/>
      <c r="CA1654" s="2"/>
      <c r="CB1654" s="2"/>
      <c r="CC1654" s="2"/>
      <c r="CD1654" s="2"/>
      <c r="CE1654" s="2"/>
      <c r="CF1654" s="2"/>
      <c r="CG1654" s="2"/>
      <c r="CH1654" s="2"/>
      <c r="CI1654" s="2"/>
      <c r="CJ1654" s="2"/>
      <c r="CK1654" s="2"/>
    </row>
    <row r="1655" spans="1:89" ht="12.75" customHeight="1" x14ac:dyDescent="0.35">
      <c r="A1655" s="15">
        <f t="shared" si="110"/>
        <v>44632</v>
      </c>
      <c r="B1655" s="107">
        <v>14634428</v>
      </c>
      <c r="C1655" s="4">
        <f t="shared" si="111"/>
        <v>609767.83333333337</v>
      </c>
      <c r="D1655">
        <f t="shared" si="112"/>
        <v>2022</v>
      </c>
      <c r="E1655">
        <f t="shared" si="113"/>
        <v>3</v>
      </c>
      <c r="F1655" s="33">
        <v>10190</v>
      </c>
      <c r="G1655" s="2" t="s">
        <v>29</v>
      </c>
      <c r="H1655" s="2">
        <v>24</v>
      </c>
      <c r="I1655" s="33" t="s">
        <v>74</v>
      </c>
      <c r="J1655" s="34">
        <v>44632</v>
      </c>
      <c r="K1655" s="33"/>
      <c r="L1655" s="33"/>
      <c r="M1655" s="33"/>
      <c r="N1655" s="33"/>
      <c r="O1655" s="33"/>
      <c r="P1655" s="33"/>
      <c r="Q1655" s="33"/>
      <c r="R1655" s="33"/>
      <c r="S1655" s="33"/>
      <c r="T1655" s="33"/>
      <c r="U1655" s="33"/>
      <c r="V1655" s="33"/>
      <c r="W1655" s="33"/>
      <c r="X1655" s="33"/>
      <c r="Y1655" s="33"/>
      <c r="Z1655" s="33"/>
      <c r="AA1655" s="33"/>
      <c r="AB1655" s="33"/>
      <c r="AC1655" s="33"/>
      <c r="AD1655" s="33"/>
      <c r="AE1655" s="33"/>
      <c r="AF1655" s="33"/>
      <c r="AG1655" s="33"/>
      <c r="AH1655" s="33"/>
      <c r="AI1655" s="2"/>
      <c r="AK1655" s="3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  <c r="AY1655" s="2"/>
      <c r="AZ1655" s="2"/>
      <c r="BA1655" s="2"/>
      <c r="BB1655" s="2"/>
      <c r="BC1655" s="2"/>
      <c r="BD1655" s="2"/>
      <c r="BE1655" s="2"/>
      <c r="BF1655" s="2"/>
      <c r="BG1655" s="2"/>
      <c r="BH1655" s="2"/>
      <c r="BI1655" s="2"/>
      <c r="BJ1655" s="2"/>
      <c r="BK1655" s="48"/>
      <c r="BL1655" s="3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  <c r="BY1655" s="2"/>
      <c r="BZ1655" s="2"/>
      <c r="CA1655" s="2"/>
      <c r="CB1655" s="2"/>
      <c r="CC1655" s="2"/>
      <c r="CD1655" s="2"/>
      <c r="CE1655" s="2"/>
      <c r="CF1655" s="2"/>
      <c r="CG1655" s="2"/>
      <c r="CH1655" s="2"/>
      <c r="CI1655" s="2"/>
      <c r="CJ1655" s="2"/>
      <c r="CK1655" s="2"/>
    </row>
    <row r="1656" spans="1:89" ht="12.75" customHeight="1" x14ac:dyDescent="0.35">
      <c r="A1656" s="15">
        <f t="shared" si="110"/>
        <v>44633</v>
      </c>
      <c r="B1656" s="107">
        <v>13721483</v>
      </c>
      <c r="C1656" s="4">
        <f t="shared" si="111"/>
        <v>596586.21739130432</v>
      </c>
      <c r="D1656">
        <f t="shared" si="112"/>
        <v>2022</v>
      </c>
      <c r="E1656">
        <f t="shared" si="113"/>
        <v>3</v>
      </c>
      <c r="F1656" s="33">
        <v>10190</v>
      </c>
      <c r="G1656" s="2" t="s">
        <v>29</v>
      </c>
      <c r="H1656" s="2">
        <v>23</v>
      </c>
      <c r="I1656" s="33" t="s">
        <v>74</v>
      </c>
      <c r="J1656" s="34">
        <v>44633</v>
      </c>
      <c r="K1656" s="33"/>
      <c r="L1656" s="33"/>
      <c r="M1656" s="33"/>
      <c r="N1656" s="33"/>
      <c r="O1656" s="33"/>
      <c r="P1656" s="33"/>
      <c r="Q1656" s="33"/>
      <c r="R1656" s="33"/>
      <c r="S1656" s="33"/>
      <c r="T1656" s="33"/>
      <c r="U1656" s="33"/>
      <c r="V1656" s="33"/>
      <c r="W1656" s="33"/>
      <c r="X1656" s="33"/>
      <c r="Y1656" s="33"/>
      <c r="Z1656" s="33"/>
      <c r="AA1656" s="33"/>
      <c r="AB1656" s="33"/>
      <c r="AC1656" s="33"/>
      <c r="AD1656" s="33"/>
      <c r="AE1656" s="33"/>
      <c r="AF1656" s="33"/>
      <c r="AG1656" s="33"/>
      <c r="AH1656" s="33"/>
      <c r="AI1656" s="2"/>
      <c r="AK1656" s="3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  <c r="AY1656" s="2"/>
      <c r="AZ1656" s="2"/>
      <c r="BA1656" s="2"/>
      <c r="BB1656" s="2"/>
      <c r="BC1656" s="2"/>
      <c r="BD1656" s="2"/>
      <c r="BE1656" s="2"/>
      <c r="BF1656" s="2"/>
      <c r="BG1656" s="2"/>
      <c r="BH1656" s="2"/>
      <c r="BI1656" s="2"/>
      <c r="BJ1656" s="2"/>
      <c r="BK1656" s="48"/>
      <c r="BL1656" s="3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  <c r="BY1656" s="2"/>
      <c r="BZ1656" s="2"/>
      <c r="CA1656" s="2"/>
      <c r="CB1656" s="2"/>
      <c r="CC1656" s="2"/>
      <c r="CD1656" s="2"/>
      <c r="CE1656" s="2"/>
      <c r="CF1656" s="2"/>
      <c r="CG1656" s="2"/>
      <c r="CH1656" s="2"/>
      <c r="CI1656" s="2"/>
      <c r="CJ1656" s="2"/>
      <c r="CK1656" s="2"/>
    </row>
    <row r="1657" spans="1:89" ht="12.75" customHeight="1" x14ac:dyDescent="0.35">
      <c r="A1657" s="15">
        <f t="shared" si="110"/>
        <v>44634</v>
      </c>
      <c r="B1657" s="107">
        <v>14264009</v>
      </c>
      <c r="C1657" s="4">
        <f t="shared" si="111"/>
        <v>594333.70833333337</v>
      </c>
      <c r="D1657">
        <f t="shared" si="112"/>
        <v>2022</v>
      </c>
      <c r="E1657">
        <f t="shared" si="113"/>
        <v>3</v>
      </c>
      <c r="F1657" s="33">
        <v>10190</v>
      </c>
      <c r="G1657" s="2" t="s">
        <v>29</v>
      </c>
      <c r="H1657" s="2">
        <v>24</v>
      </c>
      <c r="I1657" s="33" t="s">
        <v>74</v>
      </c>
      <c r="J1657" s="34">
        <v>44634</v>
      </c>
      <c r="K1657" s="33"/>
      <c r="L1657" s="33"/>
      <c r="M1657" s="33"/>
      <c r="N1657" s="33"/>
      <c r="O1657" s="33"/>
      <c r="P1657" s="33"/>
      <c r="Q1657" s="33"/>
      <c r="R1657" s="33"/>
      <c r="S1657" s="33"/>
      <c r="T1657" s="33"/>
      <c r="U1657" s="33"/>
      <c r="V1657" s="33"/>
      <c r="W1657" s="33"/>
      <c r="X1657" s="33"/>
      <c r="Y1657" s="33"/>
      <c r="Z1657" s="33"/>
      <c r="AA1657" s="33"/>
      <c r="AB1657" s="33"/>
      <c r="AC1657" s="33"/>
      <c r="AD1657" s="33"/>
      <c r="AE1657" s="33"/>
      <c r="AF1657" s="33"/>
      <c r="AG1657" s="33"/>
      <c r="AH1657" s="33"/>
      <c r="AI1657" s="2"/>
      <c r="AK1657" s="3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  <c r="AY1657" s="2"/>
      <c r="AZ1657" s="2"/>
      <c r="BA1657" s="2"/>
      <c r="BB1657" s="2"/>
      <c r="BC1657" s="2"/>
      <c r="BD1657" s="2"/>
      <c r="BE1657" s="2"/>
      <c r="BF1657" s="2"/>
      <c r="BG1657" s="2"/>
      <c r="BH1657" s="2"/>
      <c r="BI1657" s="2"/>
      <c r="BJ1657" s="2"/>
      <c r="BK1657" s="48"/>
      <c r="BL1657" s="3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  <c r="BY1657" s="2"/>
      <c r="BZ1657" s="2"/>
      <c r="CA1657" s="2"/>
      <c r="CB1657" s="2"/>
      <c r="CC1657" s="2"/>
      <c r="CD1657" s="2"/>
      <c r="CE1657" s="2"/>
      <c r="CF1657" s="2"/>
      <c r="CG1657" s="2"/>
      <c r="CH1657" s="2"/>
      <c r="CI1657" s="2"/>
      <c r="CJ1657" s="2"/>
      <c r="CK1657" s="2"/>
    </row>
    <row r="1658" spans="1:89" ht="12.75" customHeight="1" x14ac:dyDescent="0.35">
      <c r="A1658" s="15">
        <f t="shared" si="110"/>
        <v>44635</v>
      </c>
      <c r="B1658" s="107">
        <v>14416419</v>
      </c>
      <c r="C1658" s="4">
        <f t="shared" si="111"/>
        <v>600684.125</v>
      </c>
      <c r="D1658">
        <f t="shared" si="112"/>
        <v>2022</v>
      </c>
      <c r="E1658">
        <f t="shared" si="113"/>
        <v>3</v>
      </c>
      <c r="F1658" s="33">
        <v>10190</v>
      </c>
      <c r="G1658" s="2" t="s">
        <v>29</v>
      </c>
      <c r="H1658" s="2">
        <v>24</v>
      </c>
      <c r="I1658" s="33" t="s">
        <v>74</v>
      </c>
      <c r="J1658" s="34">
        <v>44635</v>
      </c>
      <c r="K1658" s="33"/>
      <c r="L1658" s="33"/>
      <c r="M1658" s="33"/>
      <c r="N1658" s="33"/>
      <c r="O1658" s="33"/>
      <c r="P1658" s="33"/>
      <c r="Q1658" s="33"/>
      <c r="R1658" s="33"/>
      <c r="S1658" s="33"/>
      <c r="T1658" s="33"/>
      <c r="U1658" s="33"/>
      <c r="V1658" s="33"/>
      <c r="W1658" s="33"/>
      <c r="X1658" s="33"/>
      <c r="Y1658" s="33"/>
      <c r="Z1658" s="33"/>
      <c r="AA1658" s="33"/>
      <c r="AB1658" s="33"/>
      <c r="AC1658" s="33"/>
      <c r="AD1658" s="33"/>
      <c r="AE1658" s="33"/>
      <c r="AF1658" s="33"/>
      <c r="AG1658" s="33"/>
      <c r="AH1658" s="33"/>
      <c r="AI1658" s="2"/>
      <c r="AK1658" s="3"/>
      <c r="AL1658" s="2"/>
      <c r="AM1658" s="2"/>
      <c r="AN1658" s="2"/>
      <c r="AO1658" s="2"/>
      <c r="AP1658" s="2"/>
      <c r="AQ1658" s="2"/>
      <c r="AR1658" s="2"/>
      <c r="AS1658" s="2"/>
      <c r="AT1658" s="2"/>
      <c r="AU1658" s="2"/>
      <c r="AV1658" s="2"/>
      <c r="AW1658" s="2"/>
      <c r="AX1658" s="2"/>
      <c r="AY1658" s="2"/>
      <c r="AZ1658" s="2"/>
      <c r="BA1658" s="2"/>
      <c r="BB1658" s="2"/>
      <c r="BC1658" s="2"/>
      <c r="BD1658" s="2"/>
      <c r="BE1658" s="2"/>
      <c r="BF1658" s="2"/>
      <c r="BG1658" s="2"/>
      <c r="BH1658" s="2"/>
      <c r="BI1658" s="2"/>
      <c r="BJ1658" s="2"/>
      <c r="BK1658" s="48"/>
      <c r="BL1658" s="3"/>
      <c r="BM1658" s="2"/>
      <c r="BN1658" s="2"/>
      <c r="BO1658" s="2"/>
      <c r="BP1658" s="2"/>
      <c r="BQ1658" s="2"/>
      <c r="BR1658" s="2"/>
      <c r="BS1658" s="2"/>
      <c r="BT1658" s="2"/>
      <c r="BU1658" s="2"/>
      <c r="BV1658" s="2"/>
      <c r="BW1658" s="2"/>
      <c r="BX1658" s="2"/>
      <c r="BY1658" s="2"/>
      <c r="BZ1658" s="2"/>
      <c r="CA1658" s="2"/>
      <c r="CB1658" s="2"/>
      <c r="CC1658" s="2"/>
      <c r="CD1658" s="2"/>
      <c r="CE1658" s="2"/>
      <c r="CF1658" s="2"/>
      <c r="CG1658" s="2"/>
      <c r="CH1658" s="2"/>
      <c r="CI1658" s="2"/>
      <c r="CJ1658" s="2"/>
      <c r="CK1658" s="2"/>
    </row>
    <row r="1659" spans="1:89" ht="12.75" customHeight="1" x14ac:dyDescent="0.35">
      <c r="A1659" s="15">
        <f t="shared" si="110"/>
        <v>44636</v>
      </c>
      <c r="B1659" s="107">
        <v>14365454</v>
      </c>
      <c r="C1659" s="4">
        <f t="shared" si="111"/>
        <v>598560.58333333337</v>
      </c>
      <c r="D1659">
        <f t="shared" si="112"/>
        <v>2022</v>
      </c>
      <c r="E1659">
        <f t="shared" si="113"/>
        <v>3</v>
      </c>
      <c r="F1659" s="33">
        <v>10190</v>
      </c>
      <c r="G1659" s="2" t="s">
        <v>29</v>
      </c>
      <c r="H1659" s="2">
        <v>24</v>
      </c>
      <c r="I1659" s="33" t="s">
        <v>74</v>
      </c>
      <c r="J1659" s="34">
        <v>44636</v>
      </c>
      <c r="K1659" s="33"/>
      <c r="L1659" s="33"/>
      <c r="M1659" s="33"/>
      <c r="N1659" s="33"/>
      <c r="O1659" s="33"/>
      <c r="P1659" s="33"/>
      <c r="Q1659" s="33"/>
      <c r="R1659" s="33"/>
      <c r="S1659" s="33"/>
      <c r="T1659" s="33"/>
      <c r="U1659" s="33"/>
      <c r="V1659" s="33"/>
      <c r="W1659" s="33"/>
      <c r="X1659" s="33"/>
      <c r="Y1659" s="33"/>
      <c r="Z1659" s="33"/>
      <c r="AA1659" s="33"/>
      <c r="AB1659" s="33"/>
      <c r="AC1659" s="33"/>
      <c r="AD1659" s="33"/>
      <c r="AE1659" s="33"/>
      <c r="AF1659" s="33"/>
      <c r="AG1659" s="33"/>
      <c r="AH1659" s="33"/>
      <c r="AI1659" s="2"/>
      <c r="AK1659" s="3"/>
      <c r="AL1659" s="2"/>
      <c r="AM1659" s="2"/>
      <c r="AN1659" s="2"/>
      <c r="AO1659" s="2"/>
      <c r="AP1659" s="2"/>
      <c r="AQ1659" s="2"/>
      <c r="AR1659" s="2"/>
      <c r="AS1659" s="2"/>
      <c r="AT1659" s="2"/>
      <c r="AU1659" s="2"/>
      <c r="AV1659" s="2"/>
      <c r="AW1659" s="2"/>
      <c r="AX1659" s="2"/>
      <c r="AY1659" s="2"/>
      <c r="AZ1659" s="2"/>
      <c r="BA1659" s="2"/>
      <c r="BB1659" s="2"/>
      <c r="BC1659" s="2"/>
      <c r="BD1659" s="2"/>
      <c r="BE1659" s="2"/>
      <c r="BF1659" s="2"/>
      <c r="BG1659" s="2"/>
      <c r="BH1659" s="2"/>
      <c r="BI1659" s="2"/>
      <c r="BJ1659" s="2"/>
      <c r="BK1659" s="48"/>
      <c r="BL1659" s="3"/>
      <c r="BM1659" s="2"/>
      <c r="BN1659" s="2"/>
      <c r="BO1659" s="2"/>
      <c r="BP1659" s="2"/>
      <c r="BQ1659" s="2"/>
      <c r="BR1659" s="2"/>
      <c r="BS1659" s="2"/>
      <c r="BT1659" s="2"/>
      <c r="BU1659" s="2"/>
      <c r="BV1659" s="2"/>
      <c r="BW1659" s="2"/>
      <c r="BX1659" s="2"/>
      <c r="BY1659" s="2"/>
      <c r="BZ1659" s="2"/>
      <c r="CA1659" s="2"/>
      <c r="CB1659" s="2"/>
      <c r="CC1659" s="2"/>
      <c r="CD1659" s="2"/>
      <c r="CE1659" s="2"/>
      <c r="CF1659" s="2"/>
      <c r="CG1659" s="2"/>
      <c r="CH1659" s="2"/>
      <c r="CI1659" s="2"/>
      <c r="CJ1659" s="2"/>
      <c r="CK1659" s="2"/>
    </row>
    <row r="1660" spans="1:89" ht="12.75" customHeight="1" x14ac:dyDescent="0.35">
      <c r="A1660" s="15">
        <f t="shared" si="110"/>
        <v>44637</v>
      </c>
      <c r="B1660" s="107">
        <v>14711570</v>
      </c>
      <c r="C1660" s="4">
        <f t="shared" si="111"/>
        <v>612982.08333333337</v>
      </c>
      <c r="D1660">
        <f t="shared" si="112"/>
        <v>2022</v>
      </c>
      <c r="E1660">
        <f t="shared" si="113"/>
        <v>3</v>
      </c>
      <c r="F1660" s="33">
        <v>10190</v>
      </c>
      <c r="G1660" s="2" t="s">
        <v>29</v>
      </c>
      <c r="H1660" s="2">
        <v>24</v>
      </c>
      <c r="I1660" s="33" t="s">
        <v>74</v>
      </c>
      <c r="J1660" s="34">
        <v>44637</v>
      </c>
      <c r="K1660" s="33"/>
      <c r="L1660" s="33"/>
      <c r="M1660" s="33"/>
      <c r="N1660" s="33"/>
      <c r="O1660" s="33"/>
      <c r="P1660" s="33"/>
      <c r="Q1660" s="33"/>
      <c r="R1660" s="33"/>
      <c r="S1660" s="33"/>
      <c r="T1660" s="33"/>
      <c r="U1660" s="33"/>
      <c r="V1660" s="33"/>
      <c r="W1660" s="33"/>
      <c r="X1660" s="33"/>
      <c r="Y1660" s="33"/>
      <c r="Z1660" s="33"/>
      <c r="AA1660" s="33"/>
      <c r="AB1660" s="33"/>
      <c r="AC1660" s="33"/>
      <c r="AD1660" s="33"/>
      <c r="AE1660" s="33"/>
      <c r="AF1660" s="33"/>
      <c r="AG1660" s="33"/>
      <c r="AH1660" s="33"/>
      <c r="AI1660" s="2"/>
      <c r="AK1660" s="3"/>
      <c r="AL1660" s="2"/>
      <c r="AM1660" s="2"/>
      <c r="AN1660" s="2"/>
      <c r="AO1660" s="2"/>
      <c r="AP1660" s="2"/>
      <c r="AQ1660" s="2"/>
      <c r="AR1660" s="2"/>
      <c r="AS1660" s="2"/>
      <c r="AT1660" s="2"/>
      <c r="AU1660" s="2"/>
      <c r="AV1660" s="2"/>
      <c r="AW1660" s="2"/>
      <c r="AX1660" s="2"/>
      <c r="AY1660" s="2"/>
      <c r="AZ1660" s="2"/>
      <c r="BA1660" s="2"/>
      <c r="BB1660" s="2"/>
      <c r="BC1660" s="2"/>
      <c r="BD1660" s="2"/>
      <c r="BE1660" s="2"/>
      <c r="BF1660" s="2"/>
      <c r="BG1660" s="2"/>
      <c r="BH1660" s="2"/>
      <c r="BI1660" s="2"/>
      <c r="BJ1660" s="2"/>
      <c r="BK1660" s="48"/>
      <c r="BL1660" s="3"/>
      <c r="BM1660" s="2"/>
      <c r="BN1660" s="2"/>
      <c r="BO1660" s="2"/>
      <c r="BP1660" s="2"/>
      <c r="BQ1660" s="2"/>
      <c r="BR1660" s="2"/>
      <c r="BS1660" s="2"/>
      <c r="BT1660" s="2"/>
      <c r="BU1660" s="2"/>
      <c r="BV1660" s="2"/>
      <c r="BW1660" s="2"/>
      <c r="BX1660" s="2"/>
      <c r="BY1660" s="2"/>
      <c r="BZ1660" s="2"/>
      <c r="CA1660" s="2"/>
      <c r="CB1660" s="2"/>
      <c r="CC1660" s="2"/>
      <c r="CD1660" s="2"/>
      <c r="CE1660" s="2"/>
      <c r="CF1660" s="2"/>
      <c r="CG1660" s="2"/>
      <c r="CH1660" s="2"/>
      <c r="CI1660" s="2"/>
      <c r="CJ1660" s="2"/>
      <c r="CK1660" s="2"/>
    </row>
    <row r="1661" spans="1:89" ht="12.75" customHeight="1" x14ac:dyDescent="0.35">
      <c r="A1661" s="15">
        <f t="shared" si="110"/>
        <v>44638</v>
      </c>
      <c r="B1661" s="107">
        <v>14322850</v>
      </c>
      <c r="C1661" s="4">
        <f t="shared" si="111"/>
        <v>596785.41666666663</v>
      </c>
      <c r="D1661">
        <f t="shared" si="112"/>
        <v>2022</v>
      </c>
      <c r="E1661">
        <f t="shared" si="113"/>
        <v>3</v>
      </c>
      <c r="F1661" s="33">
        <v>10190</v>
      </c>
      <c r="G1661" s="2" t="s">
        <v>29</v>
      </c>
      <c r="H1661" s="2">
        <v>24</v>
      </c>
      <c r="I1661" s="33" t="s">
        <v>74</v>
      </c>
      <c r="J1661" s="34">
        <v>44638</v>
      </c>
      <c r="K1661" s="33"/>
      <c r="L1661" s="33"/>
      <c r="M1661" s="33"/>
      <c r="N1661" s="33"/>
      <c r="O1661" s="33"/>
      <c r="P1661" s="33"/>
      <c r="Q1661" s="33"/>
      <c r="R1661" s="33"/>
      <c r="S1661" s="33"/>
      <c r="T1661" s="33"/>
      <c r="U1661" s="33"/>
      <c r="V1661" s="33"/>
      <c r="W1661" s="33"/>
      <c r="X1661" s="33"/>
      <c r="Y1661" s="33"/>
      <c r="Z1661" s="33"/>
      <c r="AA1661" s="33"/>
      <c r="AB1661" s="33"/>
      <c r="AC1661" s="33"/>
      <c r="AD1661" s="33"/>
      <c r="AE1661" s="33"/>
      <c r="AF1661" s="33"/>
      <c r="AG1661" s="33"/>
      <c r="AH1661" s="33"/>
      <c r="AI1661" s="2"/>
      <c r="AK1661" s="3"/>
      <c r="AL1661" s="2"/>
      <c r="AM1661" s="2"/>
      <c r="AN1661" s="2"/>
      <c r="AO1661" s="2"/>
      <c r="AP1661" s="2"/>
      <c r="AQ1661" s="2"/>
      <c r="AR1661" s="2"/>
      <c r="AS1661" s="2"/>
      <c r="AT1661" s="2"/>
      <c r="AU1661" s="2"/>
      <c r="AV1661" s="2"/>
      <c r="AW1661" s="2"/>
      <c r="AX1661" s="2"/>
      <c r="AY1661" s="2"/>
      <c r="AZ1661" s="2"/>
      <c r="BA1661" s="2"/>
      <c r="BB1661" s="2"/>
      <c r="BC1661" s="2"/>
      <c r="BD1661" s="2"/>
      <c r="BE1661" s="2"/>
      <c r="BF1661" s="2"/>
      <c r="BG1661" s="2"/>
      <c r="BH1661" s="2"/>
      <c r="BI1661" s="2"/>
      <c r="BJ1661" s="2"/>
      <c r="BK1661" s="48"/>
      <c r="BL1661" s="3"/>
      <c r="BM1661" s="2"/>
      <c r="BN1661" s="2"/>
      <c r="BO1661" s="2"/>
      <c r="BP1661" s="2"/>
      <c r="BQ1661" s="2"/>
      <c r="BR1661" s="2"/>
      <c r="BS1661" s="2"/>
      <c r="BT1661" s="2"/>
      <c r="BU1661" s="2"/>
      <c r="BV1661" s="2"/>
      <c r="BW1661" s="2"/>
      <c r="BX1661" s="2"/>
      <c r="BY1661" s="2"/>
      <c r="BZ1661" s="2"/>
      <c r="CA1661" s="2"/>
      <c r="CB1661" s="2"/>
      <c r="CC1661" s="2"/>
      <c r="CD1661" s="2"/>
      <c r="CE1661" s="2"/>
      <c r="CF1661" s="2"/>
      <c r="CG1661" s="2"/>
      <c r="CH1661" s="2"/>
      <c r="CI1661" s="2"/>
      <c r="CJ1661" s="2"/>
      <c r="CK1661" s="2"/>
    </row>
    <row r="1662" spans="1:89" ht="12.75" customHeight="1" x14ac:dyDescent="0.35">
      <c r="A1662" s="15">
        <f t="shared" si="110"/>
        <v>44639</v>
      </c>
      <c r="B1662" s="107">
        <v>14036064</v>
      </c>
      <c r="C1662" s="4">
        <f t="shared" si="111"/>
        <v>584836</v>
      </c>
      <c r="D1662">
        <f t="shared" si="112"/>
        <v>2022</v>
      </c>
      <c r="E1662">
        <f t="shared" si="113"/>
        <v>3</v>
      </c>
      <c r="F1662" s="33">
        <v>10190</v>
      </c>
      <c r="G1662" s="2" t="s">
        <v>29</v>
      </c>
      <c r="H1662" s="2">
        <v>24</v>
      </c>
      <c r="I1662" s="33" t="s">
        <v>74</v>
      </c>
      <c r="J1662" s="34">
        <v>44639</v>
      </c>
      <c r="K1662" s="33"/>
      <c r="L1662" s="33"/>
      <c r="M1662" s="33"/>
      <c r="N1662" s="33"/>
      <c r="O1662" s="33"/>
      <c r="P1662" s="33"/>
      <c r="Q1662" s="33"/>
      <c r="R1662" s="33"/>
      <c r="S1662" s="33"/>
      <c r="T1662" s="33"/>
      <c r="U1662" s="33"/>
      <c r="V1662" s="33"/>
      <c r="W1662" s="33"/>
      <c r="X1662" s="33"/>
      <c r="Y1662" s="33"/>
      <c r="Z1662" s="33"/>
      <c r="AA1662" s="33"/>
      <c r="AB1662" s="33"/>
      <c r="AC1662" s="33"/>
      <c r="AD1662" s="33"/>
      <c r="AE1662" s="33"/>
      <c r="AF1662" s="33"/>
      <c r="AG1662" s="33"/>
      <c r="AH1662" s="33"/>
      <c r="AI1662" s="2"/>
      <c r="AK1662" s="3"/>
      <c r="AL1662" s="2"/>
      <c r="AM1662" s="2"/>
      <c r="AN1662" s="2"/>
      <c r="AO1662" s="2"/>
      <c r="AP1662" s="2"/>
      <c r="AQ1662" s="2"/>
      <c r="AR1662" s="2"/>
      <c r="AS1662" s="2"/>
      <c r="AT1662" s="2"/>
      <c r="AU1662" s="2"/>
      <c r="AV1662" s="2"/>
      <c r="AW1662" s="2"/>
      <c r="AX1662" s="2"/>
      <c r="AY1662" s="2"/>
      <c r="AZ1662" s="2"/>
      <c r="BA1662" s="2"/>
      <c r="BB1662" s="2"/>
      <c r="BC1662" s="2"/>
      <c r="BD1662" s="2"/>
      <c r="BE1662" s="2"/>
      <c r="BF1662" s="2"/>
      <c r="BG1662" s="2"/>
      <c r="BH1662" s="2"/>
      <c r="BI1662" s="2"/>
      <c r="BJ1662" s="2"/>
      <c r="BK1662" s="48"/>
      <c r="BL1662" s="3"/>
      <c r="BM1662" s="2"/>
      <c r="BN1662" s="2"/>
      <c r="BO1662" s="2"/>
      <c r="BP1662" s="2"/>
      <c r="BQ1662" s="2"/>
      <c r="BR1662" s="2"/>
      <c r="BS1662" s="2"/>
      <c r="BT1662" s="2"/>
      <c r="BU1662" s="2"/>
      <c r="BV1662" s="2"/>
      <c r="BW1662" s="2"/>
      <c r="BX1662" s="2"/>
      <c r="BY1662" s="2"/>
      <c r="BZ1662" s="2"/>
      <c r="CA1662" s="2"/>
      <c r="CB1662" s="2"/>
      <c r="CC1662" s="2"/>
      <c r="CD1662" s="2"/>
      <c r="CE1662" s="2"/>
      <c r="CF1662" s="2"/>
      <c r="CG1662" s="2"/>
      <c r="CH1662" s="2"/>
      <c r="CI1662" s="2"/>
      <c r="CJ1662" s="2"/>
      <c r="CK1662" s="2"/>
    </row>
    <row r="1663" spans="1:89" ht="12.75" customHeight="1" x14ac:dyDescent="0.35">
      <c r="A1663" s="15">
        <f t="shared" si="110"/>
        <v>44640</v>
      </c>
      <c r="B1663" s="107">
        <v>14251129</v>
      </c>
      <c r="C1663" s="4">
        <f t="shared" si="111"/>
        <v>593797.04166666663</v>
      </c>
      <c r="D1663">
        <f t="shared" si="112"/>
        <v>2022</v>
      </c>
      <c r="E1663">
        <f t="shared" si="113"/>
        <v>3</v>
      </c>
      <c r="F1663" s="33">
        <v>10190</v>
      </c>
      <c r="G1663" s="2" t="s">
        <v>29</v>
      </c>
      <c r="H1663" s="2">
        <v>24</v>
      </c>
      <c r="I1663" s="33" t="s">
        <v>74</v>
      </c>
      <c r="J1663" s="34">
        <v>44640</v>
      </c>
      <c r="K1663" s="33"/>
      <c r="L1663" s="33"/>
      <c r="M1663" s="33"/>
      <c r="N1663" s="33"/>
      <c r="O1663" s="33"/>
      <c r="P1663" s="33"/>
      <c r="Q1663" s="33"/>
      <c r="R1663" s="33"/>
      <c r="S1663" s="33"/>
      <c r="T1663" s="33"/>
      <c r="U1663" s="33"/>
      <c r="V1663" s="33"/>
      <c r="W1663" s="33"/>
      <c r="X1663" s="33"/>
      <c r="Y1663" s="33"/>
      <c r="Z1663" s="33"/>
      <c r="AA1663" s="33"/>
      <c r="AB1663" s="33"/>
      <c r="AC1663" s="33"/>
      <c r="AD1663" s="33"/>
      <c r="AE1663" s="33"/>
      <c r="AF1663" s="33"/>
      <c r="AG1663" s="33"/>
      <c r="AH1663" s="33"/>
      <c r="AI1663" s="2"/>
      <c r="AK1663" s="3"/>
      <c r="AL1663" s="2"/>
      <c r="AM1663" s="2"/>
      <c r="AN1663" s="2"/>
      <c r="AO1663" s="2"/>
      <c r="AP1663" s="2"/>
      <c r="AQ1663" s="2"/>
      <c r="AR1663" s="2"/>
      <c r="AS1663" s="2"/>
      <c r="AT1663" s="2"/>
      <c r="AU1663" s="2"/>
      <c r="AV1663" s="2"/>
      <c r="AW1663" s="2"/>
      <c r="AX1663" s="2"/>
      <c r="AY1663" s="2"/>
      <c r="AZ1663" s="2"/>
      <c r="BA1663" s="2"/>
      <c r="BB1663" s="2"/>
      <c r="BC1663" s="2"/>
      <c r="BD1663" s="2"/>
      <c r="BE1663" s="2"/>
      <c r="BF1663" s="2"/>
      <c r="BG1663" s="2"/>
      <c r="BH1663" s="2"/>
      <c r="BI1663" s="2"/>
      <c r="BJ1663" s="2"/>
      <c r="BK1663" s="48"/>
      <c r="BL1663" s="3"/>
      <c r="BM1663" s="2"/>
      <c r="BN1663" s="2"/>
      <c r="BO1663" s="2"/>
      <c r="BP1663" s="2"/>
      <c r="BQ1663" s="2"/>
      <c r="BR1663" s="2"/>
      <c r="BS1663" s="2"/>
      <c r="BT1663" s="2"/>
      <c r="BU1663" s="2"/>
      <c r="BV1663" s="2"/>
      <c r="BW1663" s="2"/>
      <c r="BX1663" s="2"/>
      <c r="BY1663" s="2"/>
      <c r="BZ1663" s="2"/>
      <c r="CA1663" s="2"/>
      <c r="CB1663" s="2"/>
      <c r="CC1663" s="2"/>
      <c r="CD1663" s="2"/>
      <c r="CE1663" s="2"/>
      <c r="CF1663" s="2"/>
      <c r="CG1663" s="2"/>
      <c r="CH1663" s="2"/>
      <c r="CI1663" s="2"/>
      <c r="CJ1663" s="2"/>
      <c r="CK1663" s="2"/>
    </row>
    <row r="1664" spans="1:89" ht="12.75" customHeight="1" x14ac:dyDescent="0.35">
      <c r="A1664" s="15">
        <f t="shared" si="110"/>
        <v>44641</v>
      </c>
      <c r="B1664" s="107">
        <v>14385304</v>
      </c>
      <c r="C1664" s="4">
        <f t="shared" si="111"/>
        <v>599387.66666666663</v>
      </c>
      <c r="D1664">
        <f t="shared" si="112"/>
        <v>2022</v>
      </c>
      <c r="E1664">
        <f t="shared" si="113"/>
        <v>3</v>
      </c>
      <c r="F1664" s="33">
        <v>10190</v>
      </c>
      <c r="G1664" s="2" t="s">
        <v>29</v>
      </c>
      <c r="H1664" s="2">
        <v>24</v>
      </c>
      <c r="I1664" s="33" t="s">
        <v>74</v>
      </c>
      <c r="J1664" s="34">
        <v>44641</v>
      </c>
      <c r="K1664" s="33"/>
      <c r="L1664" s="33"/>
      <c r="M1664" s="33"/>
      <c r="N1664" s="33"/>
      <c r="O1664" s="33"/>
      <c r="P1664" s="33"/>
      <c r="Q1664" s="33"/>
      <c r="R1664" s="33"/>
      <c r="S1664" s="33"/>
      <c r="T1664" s="33"/>
      <c r="U1664" s="33"/>
      <c r="V1664" s="33"/>
      <c r="W1664" s="33"/>
      <c r="X1664" s="33"/>
      <c r="Y1664" s="33"/>
      <c r="Z1664" s="33"/>
      <c r="AA1664" s="33"/>
      <c r="AB1664" s="33"/>
      <c r="AC1664" s="33"/>
      <c r="AD1664" s="33"/>
      <c r="AE1664" s="33"/>
      <c r="AF1664" s="33"/>
      <c r="AG1664" s="33"/>
      <c r="AH1664" s="33"/>
      <c r="AI1664" s="2"/>
      <c r="AK1664" s="3"/>
      <c r="AL1664" s="2"/>
      <c r="AM1664" s="2"/>
      <c r="AN1664" s="2"/>
      <c r="AO1664" s="2"/>
      <c r="AP1664" s="2"/>
      <c r="AQ1664" s="2"/>
      <c r="AR1664" s="2"/>
      <c r="AS1664" s="2"/>
      <c r="AT1664" s="2"/>
      <c r="AU1664" s="2"/>
      <c r="AV1664" s="2"/>
      <c r="AW1664" s="2"/>
      <c r="AX1664" s="2"/>
      <c r="AY1664" s="2"/>
      <c r="AZ1664" s="2"/>
      <c r="BA1664" s="2"/>
      <c r="BB1664" s="2"/>
      <c r="BC1664" s="2"/>
      <c r="BD1664" s="2"/>
      <c r="BE1664" s="2"/>
      <c r="BF1664" s="2"/>
      <c r="BG1664" s="2"/>
      <c r="BH1664" s="2"/>
      <c r="BI1664" s="2"/>
      <c r="BJ1664" s="2"/>
      <c r="BK1664" s="48"/>
      <c r="BL1664" s="3"/>
      <c r="BM1664" s="2"/>
      <c r="BN1664" s="2"/>
      <c r="BO1664" s="2"/>
      <c r="BP1664" s="2"/>
      <c r="BQ1664" s="2"/>
      <c r="BR1664" s="2"/>
      <c r="BS1664" s="2"/>
      <c r="BT1664" s="2"/>
      <c r="BU1664" s="2"/>
      <c r="BV1664" s="2"/>
      <c r="BW1664" s="2"/>
      <c r="BX1664" s="2"/>
      <c r="BY1664" s="2"/>
      <c r="BZ1664" s="2"/>
      <c r="CA1664" s="2"/>
      <c r="CB1664" s="2"/>
      <c r="CC1664" s="2"/>
      <c r="CD1664" s="2"/>
      <c r="CE1664" s="2"/>
      <c r="CF1664" s="2"/>
      <c r="CG1664" s="2"/>
      <c r="CH1664" s="2"/>
      <c r="CI1664" s="2"/>
      <c r="CJ1664" s="2"/>
      <c r="CK1664" s="2"/>
    </row>
    <row r="1665" spans="1:89" ht="12.75" customHeight="1" x14ac:dyDescent="0.35">
      <c r="A1665" s="15">
        <f t="shared" si="110"/>
        <v>44642</v>
      </c>
      <c r="B1665" s="107">
        <v>13823145</v>
      </c>
      <c r="C1665" s="4">
        <f t="shared" si="111"/>
        <v>575964.375</v>
      </c>
      <c r="D1665">
        <f t="shared" si="112"/>
        <v>2022</v>
      </c>
      <c r="E1665">
        <f t="shared" si="113"/>
        <v>3</v>
      </c>
      <c r="F1665" s="33">
        <v>10190</v>
      </c>
      <c r="G1665" s="2" t="s">
        <v>29</v>
      </c>
      <c r="H1665" s="2">
        <v>24</v>
      </c>
      <c r="I1665" s="33" t="s">
        <v>74</v>
      </c>
      <c r="J1665" s="34">
        <v>44642</v>
      </c>
      <c r="K1665" s="33"/>
      <c r="L1665" s="33"/>
      <c r="M1665" s="33"/>
      <c r="N1665" s="33"/>
      <c r="O1665" s="33"/>
      <c r="P1665" s="33"/>
      <c r="Q1665" s="33"/>
      <c r="R1665" s="33"/>
      <c r="S1665" s="33"/>
      <c r="T1665" s="33"/>
      <c r="U1665" s="33"/>
      <c r="V1665" s="33"/>
      <c r="W1665" s="33"/>
      <c r="X1665" s="33"/>
      <c r="Y1665" s="33"/>
      <c r="Z1665" s="33"/>
      <c r="AA1665" s="33"/>
      <c r="AB1665" s="33"/>
      <c r="AC1665" s="33"/>
      <c r="AD1665" s="33"/>
      <c r="AE1665" s="33"/>
      <c r="AF1665" s="33"/>
      <c r="AG1665" s="33"/>
      <c r="AH1665" s="33"/>
      <c r="AI1665" s="2"/>
      <c r="AK1665" s="3"/>
      <c r="AL1665" s="2"/>
      <c r="AM1665" s="2"/>
      <c r="AN1665" s="2"/>
      <c r="AO1665" s="2"/>
      <c r="AP1665" s="2"/>
      <c r="AQ1665" s="2"/>
      <c r="AR1665" s="2"/>
      <c r="AS1665" s="2"/>
      <c r="AT1665" s="2"/>
      <c r="AU1665" s="2"/>
      <c r="AV1665" s="2"/>
      <c r="AW1665" s="2"/>
      <c r="AX1665" s="2"/>
      <c r="AY1665" s="2"/>
      <c r="AZ1665" s="2"/>
      <c r="BA1665" s="2"/>
      <c r="BB1665" s="2"/>
      <c r="BC1665" s="2"/>
      <c r="BD1665" s="2"/>
      <c r="BE1665" s="2"/>
      <c r="BF1665" s="2"/>
      <c r="BG1665" s="2"/>
      <c r="BH1665" s="2"/>
      <c r="BI1665" s="2"/>
      <c r="BJ1665" s="2"/>
      <c r="BK1665" s="48"/>
      <c r="BL1665" s="3"/>
      <c r="BM1665" s="2"/>
      <c r="BN1665" s="2"/>
      <c r="BO1665" s="2"/>
      <c r="BP1665" s="2"/>
      <c r="BQ1665" s="2"/>
      <c r="BR1665" s="2"/>
      <c r="BS1665" s="2"/>
      <c r="BT1665" s="2"/>
      <c r="BU1665" s="2"/>
      <c r="BV1665" s="2"/>
      <c r="BW1665" s="2"/>
      <c r="BX1665" s="2"/>
      <c r="BY1665" s="2"/>
      <c r="BZ1665" s="2"/>
      <c r="CA1665" s="2"/>
      <c r="CB1665" s="2"/>
      <c r="CC1665" s="2"/>
      <c r="CD1665" s="2"/>
      <c r="CE1665" s="2"/>
      <c r="CF1665" s="2"/>
      <c r="CG1665" s="2"/>
      <c r="CH1665" s="2"/>
      <c r="CI1665" s="2"/>
      <c r="CJ1665" s="2"/>
      <c r="CK1665" s="2"/>
    </row>
    <row r="1666" spans="1:89" ht="12.75" customHeight="1" x14ac:dyDescent="0.35">
      <c r="A1666" s="15">
        <f t="shared" si="110"/>
        <v>44643</v>
      </c>
      <c r="B1666" s="107">
        <v>13658102</v>
      </c>
      <c r="C1666" s="4">
        <f t="shared" si="111"/>
        <v>569087.58333333337</v>
      </c>
      <c r="D1666">
        <f t="shared" si="112"/>
        <v>2022</v>
      </c>
      <c r="E1666">
        <f t="shared" si="113"/>
        <v>3</v>
      </c>
      <c r="F1666" s="33">
        <v>10190</v>
      </c>
      <c r="G1666" s="2" t="s">
        <v>29</v>
      </c>
      <c r="H1666" s="2">
        <v>24</v>
      </c>
      <c r="I1666" s="33" t="s">
        <v>74</v>
      </c>
      <c r="J1666" s="34">
        <v>44643</v>
      </c>
      <c r="K1666" s="33"/>
      <c r="L1666" s="33"/>
      <c r="M1666" s="33"/>
      <c r="N1666" s="33"/>
      <c r="O1666" s="33"/>
      <c r="P1666" s="33"/>
      <c r="Q1666" s="33"/>
      <c r="R1666" s="33"/>
      <c r="S1666" s="33"/>
      <c r="T1666" s="33"/>
      <c r="U1666" s="33"/>
      <c r="V1666" s="33"/>
      <c r="W1666" s="33"/>
      <c r="X1666" s="33"/>
      <c r="Y1666" s="33"/>
      <c r="Z1666" s="33"/>
      <c r="AA1666" s="33"/>
      <c r="AB1666" s="33"/>
      <c r="AC1666" s="33"/>
      <c r="AD1666" s="33"/>
      <c r="AE1666" s="33"/>
      <c r="AF1666" s="33"/>
      <c r="AG1666" s="33"/>
      <c r="AH1666" s="33"/>
      <c r="AI1666" s="2"/>
      <c r="AK1666" s="3"/>
      <c r="AL1666" s="2"/>
      <c r="AM1666" s="2"/>
      <c r="AN1666" s="2"/>
      <c r="AO1666" s="2"/>
      <c r="AP1666" s="2"/>
      <c r="AQ1666" s="2"/>
      <c r="AR1666" s="2"/>
      <c r="AS1666" s="2"/>
      <c r="AT1666" s="2"/>
      <c r="AU1666" s="2"/>
      <c r="AV1666" s="2"/>
      <c r="AW1666" s="2"/>
      <c r="AX1666" s="2"/>
      <c r="AY1666" s="2"/>
      <c r="AZ1666" s="2"/>
      <c r="BA1666" s="2"/>
      <c r="BB1666" s="2"/>
      <c r="BC1666" s="2"/>
      <c r="BD1666" s="2"/>
      <c r="BE1666" s="2"/>
      <c r="BF1666" s="2"/>
      <c r="BG1666" s="2"/>
      <c r="BH1666" s="2"/>
      <c r="BI1666" s="2"/>
      <c r="BJ1666" s="2"/>
      <c r="BK1666" s="48"/>
      <c r="BL1666" s="3"/>
      <c r="BM1666" s="2"/>
      <c r="BN1666" s="2"/>
      <c r="BO1666" s="2"/>
      <c r="BP1666" s="2"/>
      <c r="BQ1666" s="2"/>
      <c r="BR1666" s="2"/>
      <c r="BS1666" s="2"/>
      <c r="BT1666" s="2"/>
      <c r="BU1666" s="2"/>
      <c r="BV1666" s="2"/>
      <c r="BW1666" s="2"/>
      <c r="BX1666" s="2"/>
      <c r="BY1666" s="2"/>
      <c r="BZ1666" s="2"/>
      <c r="CA1666" s="2"/>
      <c r="CB1666" s="2"/>
      <c r="CC1666" s="2"/>
      <c r="CD1666" s="2"/>
      <c r="CE1666" s="2"/>
      <c r="CF1666" s="2"/>
      <c r="CG1666" s="2"/>
      <c r="CH1666" s="2"/>
      <c r="CI1666" s="2"/>
      <c r="CJ1666" s="2"/>
      <c r="CK1666" s="2"/>
    </row>
    <row r="1667" spans="1:89" ht="12.75" customHeight="1" x14ac:dyDescent="0.35">
      <c r="A1667" s="15">
        <f t="shared" si="110"/>
        <v>44644</v>
      </c>
      <c r="B1667" s="107">
        <v>14197358</v>
      </c>
      <c r="C1667" s="4">
        <f t="shared" si="111"/>
        <v>591556.58333333337</v>
      </c>
      <c r="D1667">
        <f t="shared" si="112"/>
        <v>2022</v>
      </c>
      <c r="E1667">
        <f t="shared" si="113"/>
        <v>3</v>
      </c>
      <c r="F1667" s="33">
        <v>10190</v>
      </c>
      <c r="G1667" s="2" t="s">
        <v>29</v>
      </c>
      <c r="H1667" s="2">
        <v>24</v>
      </c>
      <c r="I1667" s="33" t="s">
        <v>74</v>
      </c>
      <c r="J1667" s="34">
        <v>44644</v>
      </c>
      <c r="K1667" s="33"/>
      <c r="L1667" s="33"/>
      <c r="M1667" s="33"/>
      <c r="N1667" s="33"/>
      <c r="O1667" s="33"/>
      <c r="P1667" s="33"/>
      <c r="Q1667" s="33"/>
      <c r="R1667" s="33"/>
      <c r="S1667" s="33"/>
      <c r="T1667" s="33"/>
      <c r="U1667" s="33"/>
      <c r="V1667" s="33"/>
      <c r="W1667" s="33"/>
      <c r="X1667" s="33"/>
      <c r="Y1667" s="33"/>
      <c r="Z1667" s="33"/>
      <c r="AA1667" s="33"/>
      <c r="AB1667" s="33"/>
      <c r="AC1667" s="33"/>
      <c r="AD1667" s="33"/>
      <c r="AE1667" s="33"/>
      <c r="AF1667" s="33"/>
      <c r="AG1667" s="33"/>
      <c r="AH1667" s="33"/>
      <c r="AI1667" s="2"/>
      <c r="AK1667" s="3"/>
      <c r="AL1667" s="2"/>
      <c r="AM1667" s="2"/>
      <c r="AN1667" s="2"/>
      <c r="AO1667" s="2"/>
      <c r="AP1667" s="2"/>
      <c r="AQ1667" s="2"/>
      <c r="AR1667" s="2"/>
      <c r="AS1667" s="2"/>
      <c r="AT1667" s="2"/>
      <c r="AU1667" s="2"/>
      <c r="AV1667" s="2"/>
      <c r="AW1667" s="2"/>
      <c r="AX1667" s="2"/>
      <c r="AY1667" s="2"/>
      <c r="AZ1667" s="2"/>
      <c r="BA1667" s="2"/>
      <c r="BB1667" s="2"/>
      <c r="BC1667" s="2"/>
      <c r="BD1667" s="2"/>
      <c r="BE1667" s="2"/>
      <c r="BF1667" s="2"/>
      <c r="BG1667" s="2"/>
      <c r="BH1667" s="2"/>
      <c r="BI1667" s="2"/>
      <c r="BJ1667" s="2"/>
      <c r="BK1667" s="48"/>
      <c r="BL1667" s="3"/>
      <c r="BM1667" s="2"/>
      <c r="BN1667" s="2"/>
      <c r="BO1667" s="2"/>
      <c r="BP1667" s="2"/>
      <c r="BQ1667" s="2"/>
      <c r="BR1667" s="2"/>
      <c r="BS1667" s="2"/>
      <c r="BT1667" s="2"/>
      <c r="BU1667" s="2"/>
      <c r="BV1667" s="2"/>
      <c r="BW1667" s="2"/>
      <c r="BX1667" s="2"/>
      <c r="BY1667" s="2"/>
      <c r="BZ1667" s="2"/>
      <c r="CA1667" s="2"/>
      <c r="CB1667" s="2"/>
      <c r="CC1667" s="2"/>
      <c r="CD1667" s="2"/>
      <c r="CE1667" s="2"/>
      <c r="CF1667" s="2"/>
      <c r="CG1667" s="2"/>
      <c r="CH1667" s="2"/>
      <c r="CI1667" s="2"/>
      <c r="CJ1667" s="2"/>
      <c r="CK1667" s="2"/>
    </row>
    <row r="1668" spans="1:89" ht="12.75" customHeight="1" x14ac:dyDescent="0.35">
      <c r="A1668" s="15">
        <f t="shared" si="110"/>
        <v>44645</v>
      </c>
      <c r="B1668" s="107">
        <v>14202089</v>
      </c>
      <c r="C1668" s="4">
        <f t="shared" si="111"/>
        <v>591753.70833333337</v>
      </c>
      <c r="D1668">
        <f t="shared" si="112"/>
        <v>2022</v>
      </c>
      <c r="E1668">
        <f t="shared" si="113"/>
        <v>3</v>
      </c>
      <c r="F1668" s="33">
        <v>10190</v>
      </c>
      <c r="G1668" s="2" t="s">
        <v>29</v>
      </c>
      <c r="H1668" s="2">
        <v>24</v>
      </c>
      <c r="I1668" s="33" t="s">
        <v>74</v>
      </c>
      <c r="J1668" s="34">
        <v>44645</v>
      </c>
      <c r="K1668" s="33"/>
      <c r="L1668" s="33"/>
      <c r="M1668" s="33"/>
      <c r="N1668" s="33"/>
      <c r="O1668" s="33"/>
      <c r="P1668" s="33"/>
      <c r="Q1668" s="33"/>
      <c r="R1668" s="33"/>
      <c r="S1668" s="33"/>
      <c r="T1668" s="33"/>
      <c r="U1668" s="33"/>
      <c r="V1668" s="33"/>
      <c r="W1668" s="33"/>
      <c r="X1668" s="33"/>
      <c r="Y1668" s="33"/>
      <c r="Z1668" s="33"/>
      <c r="AA1668" s="33"/>
      <c r="AB1668" s="33"/>
      <c r="AC1668" s="33"/>
      <c r="AD1668" s="33"/>
      <c r="AE1668" s="33"/>
      <c r="AF1668" s="33"/>
      <c r="AG1668" s="33"/>
      <c r="AH1668" s="33"/>
      <c r="AI1668" s="2"/>
      <c r="AK1668" s="3"/>
      <c r="AL1668" s="2"/>
      <c r="AM1668" s="2"/>
      <c r="AN1668" s="2"/>
      <c r="AO1668" s="2"/>
      <c r="AP1668" s="2"/>
      <c r="AQ1668" s="2"/>
      <c r="AR1668" s="2"/>
      <c r="AS1668" s="2"/>
      <c r="AT1668" s="2"/>
      <c r="AU1668" s="2"/>
      <c r="AV1668" s="2"/>
      <c r="AW1668" s="2"/>
      <c r="AX1668" s="2"/>
      <c r="AY1668" s="2"/>
      <c r="AZ1668" s="2"/>
      <c r="BA1668" s="2"/>
      <c r="BB1668" s="2"/>
      <c r="BC1668" s="2"/>
      <c r="BD1668" s="2"/>
      <c r="BE1668" s="2"/>
      <c r="BF1668" s="2"/>
      <c r="BG1668" s="2"/>
      <c r="BH1668" s="2"/>
      <c r="BI1668" s="2"/>
      <c r="BJ1668" s="2"/>
      <c r="BK1668" s="48"/>
      <c r="BL1668" s="3"/>
      <c r="BM1668" s="2"/>
      <c r="BN1668" s="2"/>
      <c r="BO1668" s="2"/>
      <c r="BP1668" s="2"/>
      <c r="BQ1668" s="2"/>
      <c r="BR1668" s="2"/>
      <c r="BS1668" s="2"/>
      <c r="BT1668" s="2"/>
      <c r="BU1668" s="2"/>
      <c r="BV1668" s="2"/>
      <c r="BW1668" s="2"/>
      <c r="BX1668" s="2"/>
      <c r="BY1668" s="2"/>
      <c r="BZ1668" s="2"/>
      <c r="CA1668" s="2"/>
      <c r="CB1668" s="2"/>
      <c r="CC1668" s="2"/>
      <c r="CD1668" s="2"/>
      <c r="CE1668" s="2"/>
      <c r="CF1668" s="2"/>
      <c r="CG1668" s="2"/>
      <c r="CH1668" s="2"/>
      <c r="CI1668" s="2"/>
      <c r="CJ1668" s="2"/>
      <c r="CK1668" s="2"/>
    </row>
    <row r="1669" spans="1:89" ht="12.75" customHeight="1" x14ac:dyDescent="0.35">
      <c r="A1669" s="15">
        <f t="shared" si="110"/>
        <v>44646</v>
      </c>
      <c r="B1669" s="107">
        <v>13462448</v>
      </c>
      <c r="C1669" s="4">
        <f t="shared" si="111"/>
        <v>560935.33333333337</v>
      </c>
      <c r="D1669">
        <f t="shared" si="112"/>
        <v>2022</v>
      </c>
      <c r="E1669">
        <f t="shared" si="113"/>
        <v>3</v>
      </c>
      <c r="F1669" s="33">
        <v>10190</v>
      </c>
      <c r="G1669" s="2" t="s">
        <v>29</v>
      </c>
      <c r="H1669" s="2">
        <v>24</v>
      </c>
      <c r="I1669" s="33" t="s">
        <v>74</v>
      </c>
      <c r="J1669" s="34">
        <v>44646</v>
      </c>
      <c r="K1669" s="33"/>
      <c r="L1669" s="33"/>
      <c r="M1669" s="33"/>
      <c r="N1669" s="33"/>
      <c r="O1669" s="33"/>
      <c r="P1669" s="33"/>
      <c r="Q1669" s="33"/>
      <c r="R1669" s="33"/>
      <c r="S1669" s="33"/>
      <c r="T1669" s="33"/>
      <c r="U1669" s="33"/>
      <c r="V1669" s="33"/>
      <c r="W1669" s="33"/>
      <c r="X1669" s="33"/>
      <c r="Y1669" s="33"/>
      <c r="Z1669" s="33"/>
      <c r="AA1669" s="33"/>
      <c r="AB1669" s="33"/>
      <c r="AC1669" s="33"/>
      <c r="AD1669" s="33"/>
      <c r="AE1669" s="33"/>
      <c r="AF1669" s="33"/>
      <c r="AG1669" s="33"/>
      <c r="AH1669" s="33"/>
      <c r="AI1669" s="2"/>
      <c r="AK1669" s="3"/>
      <c r="AL1669" s="2"/>
      <c r="AM1669" s="2"/>
      <c r="AN1669" s="2"/>
      <c r="AO1669" s="2"/>
      <c r="AP1669" s="2"/>
      <c r="AQ1669" s="2"/>
      <c r="AR1669" s="2"/>
      <c r="AS1669" s="2"/>
      <c r="AT1669" s="2"/>
      <c r="AU1669" s="2"/>
      <c r="AV1669" s="2"/>
      <c r="AW1669" s="2"/>
      <c r="AX1669" s="2"/>
      <c r="AY1669" s="2"/>
      <c r="AZ1669" s="2"/>
      <c r="BA1669" s="2"/>
      <c r="BB1669" s="2"/>
      <c r="BC1669" s="2"/>
      <c r="BD1669" s="2"/>
      <c r="BE1669" s="2"/>
      <c r="BF1669" s="2"/>
      <c r="BG1669" s="2"/>
      <c r="BH1669" s="2"/>
      <c r="BI1669" s="2"/>
      <c r="BJ1669" s="2"/>
      <c r="BK1669" s="48"/>
      <c r="BL1669" s="3"/>
      <c r="BM1669" s="2"/>
      <c r="BN1669" s="2"/>
      <c r="BO1669" s="2"/>
      <c r="BP1669" s="2"/>
      <c r="BQ1669" s="2"/>
      <c r="BR1669" s="2"/>
      <c r="BS1669" s="2"/>
      <c r="BT1669" s="2"/>
      <c r="BU1669" s="2"/>
      <c r="BV1669" s="2"/>
      <c r="BW1669" s="2"/>
      <c r="BX1669" s="2"/>
      <c r="BY1669" s="2"/>
      <c r="BZ1669" s="2"/>
      <c r="CA1669" s="2"/>
      <c r="CB1669" s="2"/>
      <c r="CC1669" s="2"/>
      <c r="CD1669" s="2"/>
      <c r="CE1669" s="2"/>
      <c r="CF1669" s="2"/>
      <c r="CG1669" s="2"/>
      <c r="CH1669" s="2"/>
      <c r="CI1669" s="2"/>
      <c r="CJ1669" s="2"/>
      <c r="CK1669" s="2"/>
    </row>
    <row r="1670" spans="1:89" ht="12.75" customHeight="1" x14ac:dyDescent="0.35">
      <c r="A1670" s="15">
        <f t="shared" si="110"/>
        <v>44647</v>
      </c>
      <c r="B1670" s="107">
        <v>13038729</v>
      </c>
      <c r="C1670" s="4">
        <f t="shared" si="111"/>
        <v>543280.375</v>
      </c>
      <c r="D1670">
        <f t="shared" si="112"/>
        <v>2022</v>
      </c>
      <c r="E1670">
        <f t="shared" si="113"/>
        <v>3</v>
      </c>
      <c r="F1670" s="33">
        <v>10190</v>
      </c>
      <c r="G1670" s="2" t="s">
        <v>29</v>
      </c>
      <c r="H1670" s="2">
        <v>24</v>
      </c>
      <c r="I1670" s="33" t="s">
        <v>74</v>
      </c>
      <c r="J1670" s="34">
        <v>44647</v>
      </c>
      <c r="K1670" s="33"/>
      <c r="L1670" s="33"/>
      <c r="M1670" s="33"/>
      <c r="N1670" s="33"/>
      <c r="O1670" s="33"/>
      <c r="P1670" s="33"/>
      <c r="Q1670" s="33"/>
      <c r="R1670" s="33"/>
      <c r="S1670" s="33"/>
      <c r="T1670" s="33"/>
      <c r="U1670" s="33"/>
      <c r="V1670" s="33"/>
      <c r="W1670" s="33"/>
      <c r="X1670" s="33"/>
      <c r="Y1670" s="33"/>
      <c r="Z1670" s="33"/>
      <c r="AA1670" s="33"/>
      <c r="AB1670" s="33"/>
      <c r="AC1670" s="33"/>
      <c r="AD1670" s="33"/>
      <c r="AE1670" s="33"/>
      <c r="AF1670" s="33"/>
      <c r="AG1670" s="33"/>
      <c r="AH1670" s="33"/>
      <c r="AI1670" s="2"/>
      <c r="AK1670" s="3"/>
      <c r="AL1670" s="2"/>
      <c r="AM1670" s="2"/>
      <c r="AN1670" s="2"/>
      <c r="AO1670" s="2"/>
      <c r="AP1670" s="2"/>
      <c r="AQ1670" s="2"/>
      <c r="AR1670" s="2"/>
      <c r="AS1670" s="2"/>
      <c r="AT1670" s="2"/>
      <c r="AU1670" s="2"/>
      <c r="AV1670" s="2"/>
      <c r="AW1670" s="2"/>
      <c r="AX1670" s="2"/>
      <c r="AY1670" s="2"/>
      <c r="AZ1670" s="2"/>
      <c r="BA1670" s="2"/>
      <c r="BB1670" s="2"/>
      <c r="BC1670" s="2"/>
      <c r="BD1670" s="2"/>
      <c r="BE1670" s="2"/>
      <c r="BF1670" s="2"/>
      <c r="BG1670" s="2"/>
      <c r="BH1670" s="2"/>
      <c r="BI1670" s="2"/>
      <c r="BJ1670" s="2"/>
      <c r="BK1670" s="48"/>
      <c r="BL1670" s="3"/>
      <c r="BM1670" s="2"/>
      <c r="BN1670" s="2"/>
      <c r="BO1670" s="2"/>
      <c r="BP1670" s="2"/>
      <c r="BQ1670" s="2"/>
      <c r="BR1670" s="2"/>
      <c r="BS1670" s="2"/>
      <c r="BT1670" s="2"/>
      <c r="BU1670" s="2"/>
      <c r="BV1670" s="2"/>
      <c r="BW1670" s="2"/>
      <c r="BX1670" s="2"/>
      <c r="BY1670" s="2"/>
      <c r="BZ1670" s="2"/>
      <c r="CA1670" s="2"/>
      <c r="CB1670" s="2"/>
      <c r="CC1670" s="2"/>
      <c r="CD1670" s="2"/>
      <c r="CE1670" s="2"/>
      <c r="CF1670" s="2"/>
      <c r="CG1670" s="2"/>
      <c r="CH1670" s="2"/>
      <c r="CI1670" s="2"/>
      <c r="CJ1670" s="2"/>
      <c r="CK1670" s="2"/>
    </row>
    <row r="1671" spans="1:89" ht="12.75" customHeight="1" x14ac:dyDescent="0.35">
      <c r="A1671" s="15">
        <f t="shared" si="110"/>
        <v>44648</v>
      </c>
      <c r="B1671" s="107">
        <v>13164071</v>
      </c>
      <c r="C1671" s="4">
        <f t="shared" si="111"/>
        <v>548502.95833333337</v>
      </c>
      <c r="D1671">
        <f t="shared" si="112"/>
        <v>2022</v>
      </c>
      <c r="E1671">
        <f t="shared" si="113"/>
        <v>3</v>
      </c>
      <c r="F1671" s="33">
        <v>10190</v>
      </c>
      <c r="G1671" s="2" t="s">
        <v>29</v>
      </c>
      <c r="H1671" s="2">
        <v>24</v>
      </c>
      <c r="I1671" s="33" t="s">
        <v>74</v>
      </c>
      <c r="J1671" s="34">
        <v>44648</v>
      </c>
      <c r="K1671" s="33"/>
      <c r="L1671" s="33"/>
      <c r="M1671" s="33"/>
      <c r="N1671" s="33"/>
      <c r="O1671" s="33"/>
      <c r="P1671" s="33"/>
      <c r="Q1671" s="33"/>
      <c r="R1671" s="33"/>
      <c r="S1671" s="33"/>
      <c r="T1671" s="33"/>
      <c r="U1671" s="33"/>
      <c r="V1671" s="33"/>
      <c r="W1671" s="33"/>
      <c r="X1671" s="33"/>
      <c r="Y1671" s="33"/>
      <c r="Z1671" s="33"/>
      <c r="AA1671" s="33"/>
      <c r="AB1671" s="33"/>
      <c r="AC1671" s="33"/>
      <c r="AD1671" s="33"/>
      <c r="AE1671" s="33"/>
      <c r="AF1671" s="33"/>
      <c r="AG1671" s="33"/>
      <c r="AH1671" s="33"/>
      <c r="AI1671" s="2"/>
      <c r="AK1671" s="3"/>
      <c r="AL1671" s="2"/>
      <c r="AM1671" s="2"/>
      <c r="AN1671" s="2"/>
      <c r="AO1671" s="2"/>
      <c r="AP1671" s="2"/>
      <c r="AQ1671" s="2"/>
      <c r="AR1671" s="2"/>
      <c r="AS1671" s="2"/>
      <c r="AT1671" s="2"/>
      <c r="AU1671" s="2"/>
      <c r="AV1671" s="2"/>
      <c r="AW1671" s="2"/>
      <c r="AX1671" s="2"/>
      <c r="AY1671" s="2"/>
      <c r="AZ1671" s="2"/>
      <c r="BA1671" s="2"/>
      <c r="BB1671" s="2"/>
      <c r="BC1671" s="2"/>
      <c r="BD1671" s="2"/>
      <c r="BE1671" s="2"/>
      <c r="BF1671" s="2"/>
      <c r="BG1671" s="2"/>
      <c r="BH1671" s="2"/>
      <c r="BI1671" s="2"/>
      <c r="BJ1671" s="2"/>
      <c r="BK1671" s="48"/>
      <c r="BL1671" s="3"/>
      <c r="BM1671" s="2"/>
      <c r="BN1671" s="2"/>
      <c r="BO1671" s="2"/>
      <c r="BP1671" s="2"/>
      <c r="BQ1671" s="2"/>
      <c r="BR1671" s="2"/>
      <c r="BS1671" s="2"/>
      <c r="BT1671" s="2"/>
      <c r="BU1671" s="2"/>
      <c r="BV1671" s="2"/>
      <c r="BW1671" s="2"/>
      <c r="BX1671" s="2"/>
      <c r="BY1671" s="2"/>
      <c r="BZ1671" s="2"/>
      <c r="CA1671" s="2"/>
      <c r="CB1671" s="2"/>
      <c r="CC1671" s="2"/>
      <c r="CD1671" s="2"/>
      <c r="CE1671" s="2"/>
      <c r="CF1671" s="2"/>
      <c r="CG1671" s="2"/>
      <c r="CH1671" s="2"/>
      <c r="CI1671" s="2"/>
      <c r="CJ1671" s="2"/>
      <c r="CK1671" s="2"/>
    </row>
    <row r="1672" spans="1:89" ht="12.75" customHeight="1" x14ac:dyDescent="0.35">
      <c r="A1672" s="15">
        <f t="shared" si="110"/>
        <v>44649</v>
      </c>
      <c r="B1672" s="107">
        <v>14164623</v>
      </c>
      <c r="C1672" s="4">
        <f t="shared" si="111"/>
        <v>590192.625</v>
      </c>
      <c r="D1672">
        <f t="shared" si="112"/>
        <v>2022</v>
      </c>
      <c r="E1672">
        <f t="shared" si="113"/>
        <v>3</v>
      </c>
      <c r="F1672" s="33">
        <v>10190</v>
      </c>
      <c r="G1672" s="2" t="s">
        <v>29</v>
      </c>
      <c r="H1672" s="2">
        <v>24</v>
      </c>
      <c r="I1672" s="33" t="s">
        <v>74</v>
      </c>
      <c r="J1672" s="34">
        <v>44649</v>
      </c>
      <c r="K1672" s="33"/>
      <c r="L1672" s="33"/>
      <c r="M1672" s="33"/>
      <c r="N1672" s="33"/>
      <c r="O1672" s="33"/>
      <c r="P1672" s="33"/>
      <c r="Q1672" s="33"/>
      <c r="R1672" s="33"/>
      <c r="S1672" s="33"/>
      <c r="T1672" s="33"/>
      <c r="U1672" s="33"/>
      <c r="V1672" s="33"/>
      <c r="W1672" s="33"/>
      <c r="X1672" s="33"/>
      <c r="Y1672" s="33"/>
      <c r="Z1672" s="33"/>
      <c r="AA1672" s="33"/>
      <c r="AB1672" s="33"/>
      <c r="AC1672" s="33"/>
      <c r="AD1672" s="33"/>
      <c r="AE1672" s="33"/>
      <c r="AF1672" s="33"/>
      <c r="AG1672" s="33"/>
      <c r="AH1672" s="33"/>
      <c r="AI1672" s="2"/>
      <c r="AK1672" s="3"/>
      <c r="AL1672" s="2"/>
      <c r="AM1672" s="2"/>
      <c r="AN1672" s="2"/>
      <c r="AO1672" s="2"/>
      <c r="AP1672" s="2"/>
      <c r="AQ1672" s="2"/>
      <c r="AR1672" s="2"/>
      <c r="AS1672" s="2"/>
      <c r="AT1672" s="2"/>
      <c r="AU1672" s="2"/>
      <c r="AV1672" s="2"/>
      <c r="AW1672" s="2"/>
      <c r="AX1672" s="2"/>
      <c r="AY1672" s="2"/>
      <c r="AZ1672" s="2"/>
      <c r="BA1672" s="2"/>
      <c r="BB1672" s="2"/>
      <c r="BC1672" s="2"/>
      <c r="BD1672" s="2"/>
      <c r="BE1672" s="2"/>
      <c r="BF1672" s="2"/>
      <c r="BG1672" s="2"/>
      <c r="BH1672" s="2"/>
      <c r="BI1672" s="2"/>
      <c r="BJ1672" s="2"/>
      <c r="BK1672" s="48"/>
      <c r="BL1672" s="3"/>
      <c r="BM1672" s="2"/>
      <c r="BN1672" s="2"/>
      <c r="BO1672" s="2"/>
      <c r="BP1672" s="2"/>
      <c r="BQ1672" s="2"/>
      <c r="BR1672" s="2"/>
      <c r="BS1672" s="2"/>
      <c r="BT1672" s="2"/>
      <c r="BU1672" s="2"/>
      <c r="BV1672" s="2"/>
      <c r="BW1672" s="2"/>
      <c r="BX1672" s="2"/>
      <c r="BY1672" s="2"/>
      <c r="BZ1672" s="2"/>
      <c r="CA1672" s="2"/>
      <c r="CB1672" s="2"/>
      <c r="CC1672" s="2"/>
      <c r="CD1672" s="2"/>
      <c r="CE1672" s="2"/>
      <c r="CF1672" s="2"/>
      <c r="CG1672" s="2"/>
      <c r="CH1672" s="2"/>
      <c r="CI1672" s="2"/>
      <c r="CJ1672" s="2"/>
      <c r="CK1672" s="2"/>
    </row>
    <row r="1673" spans="1:89" ht="12.75" customHeight="1" x14ac:dyDescent="0.35">
      <c r="A1673" s="15">
        <f t="shared" si="110"/>
        <v>44650</v>
      </c>
      <c r="B1673" s="107">
        <v>14684150</v>
      </c>
      <c r="C1673" s="4">
        <f t="shared" si="111"/>
        <v>611839.58333333337</v>
      </c>
      <c r="D1673">
        <f t="shared" si="112"/>
        <v>2022</v>
      </c>
      <c r="E1673">
        <f t="shared" si="113"/>
        <v>3</v>
      </c>
      <c r="F1673" s="33">
        <v>10190</v>
      </c>
      <c r="G1673" s="2" t="s">
        <v>29</v>
      </c>
      <c r="H1673" s="2">
        <v>24</v>
      </c>
      <c r="I1673" s="33" t="s">
        <v>74</v>
      </c>
      <c r="J1673" s="34">
        <v>44650</v>
      </c>
      <c r="K1673" s="33"/>
      <c r="L1673" s="33"/>
      <c r="M1673" s="33"/>
      <c r="N1673" s="33"/>
      <c r="O1673" s="33"/>
      <c r="P1673" s="33"/>
      <c r="Q1673" s="33"/>
      <c r="R1673" s="33"/>
      <c r="S1673" s="33"/>
      <c r="T1673" s="33"/>
      <c r="U1673" s="33"/>
      <c r="V1673" s="33"/>
      <c r="W1673" s="33"/>
      <c r="X1673" s="33"/>
      <c r="Y1673" s="33"/>
      <c r="Z1673" s="33"/>
      <c r="AA1673" s="33"/>
      <c r="AB1673" s="33"/>
      <c r="AC1673" s="33"/>
      <c r="AD1673" s="33"/>
      <c r="AE1673" s="33"/>
      <c r="AF1673" s="33"/>
      <c r="AG1673" s="33"/>
      <c r="AH1673" s="33"/>
      <c r="AI1673" s="2"/>
      <c r="AK1673" s="3"/>
      <c r="AL1673" s="2"/>
      <c r="AM1673" s="2"/>
      <c r="AN1673" s="2"/>
      <c r="AO1673" s="2"/>
      <c r="AP1673" s="2"/>
      <c r="AQ1673" s="2"/>
      <c r="AR1673" s="2"/>
      <c r="AS1673" s="2"/>
      <c r="AT1673" s="2"/>
      <c r="AU1673" s="2"/>
      <c r="AV1673" s="2"/>
      <c r="AW1673" s="2"/>
      <c r="AX1673" s="2"/>
      <c r="AY1673" s="2"/>
      <c r="AZ1673" s="2"/>
      <c r="BA1673" s="2"/>
      <c r="BB1673" s="2"/>
      <c r="BC1673" s="2"/>
      <c r="BD1673" s="2"/>
      <c r="BE1673" s="2"/>
      <c r="BF1673" s="2"/>
      <c r="BG1673" s="2"/>
      <c r="BH1673" s="2"/>
      <c r="BI1673" s="2"/>
      <c r="BJ1673" s="2"/>
      <c r="BK1673" s="48"/>
      <c r="BL1673" s="3"/>
      <c r="BM1673" s="2"/>
      <c r="BN1673" s="2"/>
      <c r="BO1673" s="2"/>
      <c r="BP1673" s="2"/>
      <c r="BQ1673" s="2"/>
      <c r="BR1673" s="2"/>
      <c r="BS1673" s="2"/>
      <c r="BT1673" s="2"/>
      <c r="BU1673" s="2"/>
      <c r="BV1673" s="2"/>
      <c r="BW1673" s="2"/>
      <c r="BX1673" s="2"/>
      <c r="BY1673" s="2"/>
      <c r="BZ1673" s="2"/>
      <c r="CA1673" s="2"/>
      <c r="CB1673" s="2"/>
      <c r="CC1673" s="2"/>
      <c r="CD1673" s="2"/>
      <c r="CE1673" s="2"/>
      <c r="CF1673" s="2"/>
      <c r="CG1673" s="2"/>
      <c r="CH1673" s="2"/>
      <c r="CI1673" s="2"/>
      <c r="CJ1673" s="2"/>
      <c r="CK1673" s="2"/>
    </row>
    <row r="1674" spans="1:89" ht="12.75" customHeight="1" x14ac:dyDescent="0.35">
      <c r="A1674" s="15">
        <f t="shared" si="110"/>
        <v>44651</v>
      </c>
      <c r="B1674" s="107">
        <v>15142468</v>
      </c>
      <c r="C1674" s="4">
        <f t="shared" si="111"/>
        <v>630936.16666666663</v>
      </c>
      <c r="D1674">
        <f t="shared" si="112"/>
        <v>2022</v>
      </c>
      <c r="E1674">
        <f t="shared" si="113"/>
        <v>3</v>
      </c>
      <c r="F1674" s="33">
        <v>10190</v>
      </c>
      <c r="G1674" s="2" t="s">
        <v>29</v>
      </c>
      <c r="H1674" s="2">
        <v>24</v>
      </c>
      <c r="I1674" s="33" t="s">
        <v>74</v>
      </c>
      <c r="J1674" s="34">
        <v>44651</v>
      </c>
      <c r="K1674" s="33"/>
      <c r="L1674" s="33"/>
      <c r="M1674" s="33"/>
      <c r="N1674" s="33"/>
      <c r="O1674" s="33"/>
      <c r="P1674" s="33"/>
      <c r="Q1674" s="33"/>
      <c r="R1674" s="33"/>
      <c r="S1674" s="33"/>
      <c r="T1674" s="33"/>
      <c r="U1674" s="33"/>
      <c r="V1674" s="33"/>
      <c r="W1674" s="33"/>
      <c r="X1674" s="33"/>
      <c r="Y1674" s="33"/>
      <c r="Z1674" s="33"/>
      <c r="AA1674" s="33"/>
      <c r="AB1674" s="33"/>
      <c r="AC1674" s="33"/>
      <c r="AD1674" s="33"/>
      <c r="AE1674" s="33"/>
      <c r="AF1674" s="33"/>
      <c r="AG1674" s="33"/>
      <c r="AH1674" s="33"/>
      <c r="AI1674" s="2"/>
      <c r="AK1674" s="3"/>
      <c r="AL1674" s="2"/>
      <c r="AM1674" s="2"/>
      <c r="AN1674" s="2"/>
      <c r="AO1674" s="2"/>
      <c r="AP1674" s="2"/>
      <c r="AQ1674" s="2"/>
      <c r="AR1674" s="2"/>
      <c r="AS1674" s="2"/>
      <c r="AT1674" s="2"/>
      <c r="AU1674" s="2"/>
      <c r="AV1674" s="2"/>
      <c r="AW1674" s="2"/>
      <c r="AX1674" s="2"/>
      <c r="AY1674" s="2"/>
      <c r="AZ1674" s="2"/>
      <c r="BA1674" s="2"/>
      <c r="BB1674" s="2"/>
      <c r="BC1674" s="2"/>
      <c r="BD1674" s="2"/>
      <c r="BE1674" s="2"/>
      <c r="BF1674" s="2"/>
      <c r="BG1674" s="2"/>
      <c r="BH1674" s="2"/>
      <c r="BI1674" s="2"/>
      <c r="BJ1674" s="2"/>
      <c r="BK1674" s="48"/>
      <c r="BL1674" s="3"/>
      <c r="BM1674" s="2"/>
      <c r="BN1674" s="2"/>
      <c r="BO1674" s="2"/>
      <c r="BP1674" s="2"/>
      <c r="BQ1674" s="2"/>
      <c r="BR1674" s="2"/>
      <c r="BS1674" s="2"/>
      <c r="BT1674" s="2"/>
      <c r="BU1674" s="2"/>
      <c r="BV1674" s="2"/>
      <c r="BW1674" s="2"/>
      <c r="BX1674" s="2"/>
      <c r="BY1674" s="2"/>
      <c r="BZ1674" s="2"/>
      <c r="CA1674" s="2"/>
      <c r="CB1674" s="2"/>
      <c r="CC1674" s="2"/>
      <c r="CD1674" s="2"/>
      <c r="CE1674" s="2"/>
      <c r="CF1674" s="2"/>
      <c r="CG1674" s="2"/>
      <c r="CH1674" s="2"/>
      <c r="CI1674" s="2"/>
      <c r="CJ1674" s="2"/>
      <c r="CK1674" s="2"/>
    </row>
    <row r="1675" spans="1:89" ht="12.75" customHeight="1" x14ac:dyDescent="0.35">
      <c r="A1675" s="15">
        <f t="shared" si="110"/>
        <v>44652</v>
      </c>
      <c r="B1675" s="107">
        <v>15483534</v>
      </c>
      <c r="C1675" s="4">
        <f t="shared" si="111"/>
        <v>645147.25</v>
      </c>
      <c r="D1675">
        <f t="shared" si="112"/>
        <v>2022</v>
      </c>
      <c r="E1675">
        <f t="shared" si="113"/>
        <v>4</v>
      </c>
      <c r="F1675" s="33">
        <v>10190</v>
      </c>
      <c r="G1675" s="2" t="s">
        <v>29</v>
      </c>
      <c r="H1675" s="2">
        <v>24</v>
      </c>
      <c r="I1675" s="33" t="s">
        <v>74</v>
      </c>
      <c r="J1675" s="34">
        <v>44652</v>
      </c>
      <c r="K1675" s="33"/>
      <c r="L1675" s="33"/>
      <c r="M1675" s="33"/>
      <c r="N1675" s="33"/>
      <c r="O1675" s="33"/>
      <c r="P1675" s="33"/>
      <c r="Q1675" s="33"/>
      <c r="R1675" s="33"/>
      <c r="S1675" s="33"/>
      <c r="T1675" s="33"/>
      <c r="U1675" s="33"/>
      <c r="V1675" s="33"/>
      <c r="W1675" s="33"/>
      <c r="X1675" s="33"/>
      <c r="Y1675" s="33"/>
      <c r="Z1675" s="33"/>
      <c r="AA1675" s="33"/>
      <c r="AB1675" s="33"/>
      <c r="AC1675" s="33"/>
      <c r="AD1675" s="33"/>
      <c r="AE1675" s="33"/>
      <c r="AF1675" s="33"/>
      <c r="AG1675" s="33"/>
      <c r="AH1675" s="33"/>
      <c r="AI1675" s="2"/>
      <c r="AK1675" s="3"/>
      <c r="AL1675" s="2"/>
      <c r="AM1675" s="2"/>
      <c r="AN1675" s="2"/>
      <c r="AO1675" s="2"/>
      <c r="AP1675" s="2"/>
      <c r="AQ1675" s="2"/>
      <c r="AR1675" s="2"/>
      <c r="AS1675" s="2"/>
      <c r="AT1675" s="2"/>
      <c r="AU1675" s="2"/>
      <c r="AV1675" s="2"/>
      <c r="AW1675" s="2"/>
      <c r="AX1675" s="2"/>
      <c r="AY1675" s="2"/>
      <c r="AZ1675" s="2"/>
      <c r="BA1675" s="2"/>
      <c r="BB1675" s="2"/>
      <c r="BC1675" s="2"/>
      <c r="BD1675" s="2"/>
      <c r="BE1675" s="2"/>
      <c r="BF1675" s="2"/>
      <c r="BG1675" s="2"/>
      <c r="BH1675" s="2"/>
      <c r="BI1675" s="2"/>
      <c r="BJ1675" s="2"/>
      <c r="BK1675" s="48"/>
      <c r="BL1675" s="3"/>
      <c r="BM1675" s="2"/>
      <c r="BN1675" s="2"/>
      <c r="BO1675" s="2"/>
      <c r="BP1675" s="2"/>
      <c r="BQ1675" s="2"/>
      <c r="BR1675" s="2"/>
      <c r="BS1675" s="2"/>
      <c r="BT1675" s="2"/>
      <c r="BU1675" s="2"/>
      <c r="BV1675" s="2"/>
      <c r="BW1675" s="2"/>
      <c r="BX1675" s="2"/>
      <c r="BY1675" s="2"/>
      <c r="BZ1675" s="2"/>
      <c r="CA1675" s="2"/>
      <c r="CB1675" s="2"/>
      <c r="CC1675" s="2"/>
      <c r="CD1675" s="2"/>
      <c r="CE1675" s="2"/>
      <c r="CF1675" s="2"/>
      <c r="CG1675" s="2"/>
      <c r="CH1675" s="2"/>
      <c r="CI1675" s="2"/>
      <c r="CJ1675" s="2"/>
      <c r="CK1675" s="2"/>
    </row>
    <row r="1676" spans="1:89" ht="12.75" customHeight="1" x14ac:dyDescent="0.35">
      <c r="A1676" s="15">
        <f t="shared" si="110"/>
        <v>44653</v>
      </c>
      <c r="B1676" s="107">
        <v>14834191</v>
      </c>
      <c r="C1676" s="4">
        <f t="shared" si="111"/>
        <v>618091.29166666663</v>
      </c>
      <c r="D1676">
        <f t="shared" si="112"/>
        <v>2022</v>
      </c>
      <c r="E1676">
        <f t="shared" si="113"/>
        <v>4</v>
      </c>
      <c r="F1676" s="33">
        <v>10190</v>
      </c>
      <c r="G1676" s="2" t="s">
        <v>29</v>
      </c>
      <c r="H1676" s="2">
        <v>24</v>
      </c>
      <c r="I1676" s="33" t="s">
        <v>74</v>
      </c>
      <c r="J1676" s="34">
        <v>44653</v>
      </c>
      <c r="K1676" s="33"/>
      <c r="L1676" s="33"/>
      <c r="M1676" s="33"/>
      <c r="N1676" s="33"/>
      <c r="O1676" s="33"/>
      <c r="P1676" s="33"/>
      <c r="Q1676" s="33"/>
      <c r="R1676" s="33"/>
      <c r="S1676" s="33"/>
      <c r="T1676" s="33"/>
      <c r="U1676" s="33"/>
      <c r="V1676" s="33"/>
      <c r="W1676" s="33"/>
      <c r="X1676" s="33"/>
      <c r="Y1676" s="33"/>
      <c r="Z1676" s="33"/>
      <c r="AA1676" s="33"/>
      <c r="AB1676" s="33"/>
      <c r="AC1676" s="33"/>
      <c r="AD1676" s="33"/>
      <c r="AE1676" s="33"/>
      <c r="AF1676" s="33"/>
      <c r="AG1676" s="33"/>
      <c r="AH1676" s="33"/>
      <c r="AI1676" s="2"/>
      <c r="AK1676" s="3"/>
      <c r="AL1676" s="2"/>
      <c r="AM1676" s="2"/>
      <c r="AN1676" s="2"/>
      <c r="AO1676" s="2"/>
      <c r="AP1676" s="2"/>
      <c r="AQ1676" s="2"/>
      <c r="AR1676" s="2"/>
      <c r="AS1676" s="2"/>
      <c r="AT1676" s="2"/>
      <c r="AU1676" s="2"/>
      <c r="AV1676" s="2"/>
      <c r="AW1676" s="2"/>
      <c r="AX1676" s="2"/>
      <c r="AY1676" s="2"/>
      <c r="AZ1676" s="2"/>
      <c r="BA1676" s="2"/>
      <c r="BB1676" s="2"/>
      <c r="BC1676" s="2"/>
      <c r="BD1676" s="2"/>
      <c r="BE1676" s="2"/>
      <c r="BF1676" s="2"/>
      <c r="BG1676" s="2"/>
      <c r="BH1676" s="2"/>
      <c r="BI1676" s="2"/>
      <c r="BJ1676" s="2"/>
      <c r="BK1676" s="48"/>
      <c r="BL1676" s="3"/>
      <c r="BM1676" s="2"/>
      <c r="BN1676" s="2"/>
      <c r="BO1676" s="2"/>
      <c r="BP1676" s="2"/>
      <c r="BQ1676" s="2"/>
      <c r="BR1676" s="2"/>
      <c r="BS1676" s="2"/>
      <c r="BT1676" s="2"/>
      <c r="BU1676" s="2"/>
      <c r="BV1676" s="2"/>
      <c r="BW1676" s="2"/>
      <c r="BX1676" s="2"/>
      <c r="BY1676" s="2"/>
      <c r="BZ1676" s="2"/>
      <c r="CA1676" s="2"/>
      <c r="CB1676" s="2"/>
      <c r="CC1676" s="2"/>
      <c r="CD1676" s="2"/>
      <c r="CE1676" s="2"/>
      <c r="CF1676" s="2"/>
      <c r="CG1676" s="2"/>
      <c r="CH1676" s="2"/>
      <c r="CI1676" s="2"/>
      <c r="CJ1676" s="2"/>
      <c r="CK1676" s="2"/>
    </row>
    <row r="1677" spans="1:89" ht="12.75" customHeight="1" x14ac:dyDescent="0.35">
      <c r="A1677" s="15">
        <f t="shared" si="110"/>
        <v>44654</v>
      </c>
      <c r="B1677" s="107">
        <v>15029814</v>
      </c>
      <c r="C1677" s="4">
        <f t="shared" si="111"/>
        <v>626242.25</v>
      </c>
      <c r="D1677">
        <f t="shared" si="112"/>
        <v>2022</v>
      </c>
      <c r="E1677">
        <f t="shared" si="113"/>
        <v>4</v>
      </c>
      <c r="F1677" s="33">
        <v>10190</v>
      </c>
      <c r="G1677" s="2" t="s">
        <v>29</v>
      </c>
      <c r="H1677" s="2">
        <v>24</v>
      </c>
      <c r="I1677" s="33" t="s">
        <v>74</v>
      </c>
      <c r="J1677" s="34">
        <v>44654</v>
      </c>
      <c r="K1677" s="33"/>
      <c r="L1677" s="33"/>
      <c r="M1677" s="33"/>
      <c r="N1677" s="33"/>
      <c r="O1677" s="33"/>
      <c r="P1677" s="33"/>
      <c r="Q1677" s="33"/>
      <c r="R1677" s="33"/>
      <c r="S1677" s="33"/>
      <c r="T1677" s="33"/>
      <c r="U1677" s="33"/>
      <c r="V1677" s="33"/>
      <c r="W1677" s="33"/>
      <c r="X1677" s="33"/>
      <c r="Y1677" s="33"/>
      <c r="Z1677" s="33"/>
      <c r="AA1677" s="33"/>
      <c r="AB1677" s="33"/>
      <c r="AC1677" s="33"/>
      <c r="AD1677" s="33"/>
      <c r="AE1677" s="33"/>
      <c r="AF1677" s="33"/>
      <c r="AG1677" s="33"/>
      <c r="AH1677" s="33"/>
      <c r="AI1677" s="2"/>
      <c r="AK1677" s="3"/>
      <c r="AL1677" s="2"/>
      <c r="AM1677" s="2"/>
      <c r="AN1677" s="2"/>
      <c r="AO1677" s="2"/>
      <c r="AP1677" s="2"/>
      <c r="AQ1677" s="2"/>
      <c r="AR1677" s="2"/>
      <c r="AS1677" s="2"/>
      <c r="AT1677" s="2"/>
      <c r="AU1677" s="2"/>
      <c r="AV1677" s="2"/>
      <c r="AW1677" s="2"/>
      <c r="AX1677" s="2"/>
      <c r="AY1677" s="2"/>
      <c r="AZ1677" s="2"/>
      <c r="BA1677" s="2"/>
      <c r="BB1677" s="2"/>
      <c r="BC1677" s="2"/>
      <c r="BD1677" s="2"/>
      <c r="BE1677" s="2"/>
      <c r="BF1677" s="2"/>
      <c r="BG1677" s="2"/>
      <c r="BH1677" s="2"/>
      <c r="BI1677" s="2"/>
      <c r="BJ1677" s="2"/>
      <c r="BK1677" s="48"/>
      <c r="BL1677" s="3"/>
      <c r="BM1677" s="2"/>
      <c r="BN1677" s="2"/>
      <c r="BO1677" s="2"/>
      <c r="BP1677" s="2"/>
      <c r="BQ1677" s="2"/>
      <c r="BR1677" s="2"/>
      <c r="BS1677" s="2"/>
      <c r="BT1677" s="2"/>
      <c r="BU1677" s="2"/>
      <c r="BV1677" s="2"/>
      <c r="BW1677" s="2"/>
      <c r="BX1677" s="2"/>
      <c r="BY1677" s="2"/>
      <c r="BZ1677" s="2"/>
      <c r="CA1677" s="2"/>
      <c r="CB1677" s="2"/>
      <c r="CC1677" s="2"/>
      <c r="CD1677" s="2"/>
      <c r="CE1677" s="2"/>
      <c r="CF1677" s="2"/>
      <c r="CG1677" s="2"/>
      <c r="CH1677" s="2"/>
      <c r="CI1677" s="2"/>
      <c r="CJ1677" s="2"/>
      <c r="CK1677" s="2"/>
    </row>
    <row r="1678" spans="1:89" ht="12.75" customHeight="1" x14ac:dyDescent="0.35">
      <c r="A1678" s="15">
        <f t="shared" si="110"/>
        <v>44655</v>
      </c>
      <c r="B1678" s="107">
        <v>15701696</v>
      </c>
      <c r="C1678" s="4">
        <f t="shared" si="111"/>
        <v>654237.33333333337</v>
      </c>
      <c r="D1678">
        <f t="shared" si="112"/>
        <v>2022</v>
      </c>
      <c r="E1678">
        <f t="shared" si="113"/>
        <v>4</v>
      </c>
      <c r="F1678" s="33">
        <v>10190</v>
      </c>
      <c r="G1678" s="2" t="s">
        <v>29</v>
      </c>
      <c r="H1678" s="2">
        <v>24</v>
      </c>
      <c r="I1678" s="33" t="s">
        <v>74</v>
      </c>
      <c r="J1678" s="34">
        <v>44655</v>
      </c>
      <c r="K1678" s="33"/>
      <c r="L1678" s="33"/>
      <c r="M1678" s="33"/>
      <c r="N1678" s="33"/>
      <c r="O1678" s="33"/>
      <c r="P1678" s="33"/>
      <c r="Q1678" s="33"/>
      <c r="R1678" s="33"/>
      <c r="S1678" s="33"/>
      <c r="T1678" s="33"/>
      <c r="U1678" s="33"/>
      <c r="V1678" s="33"/>
      <c r="W1678" s="33"/>
      <c r="X1678" s="33"/>
      <c r="Y1678" s="33"/>
      <c r="Z1678" s="33"/>
      <c r="AA1678" s="33"/>
      <c r="AB1678" s="33"/>
      <c r="AC1678" s="33"/>
      <c r="AD1678" s="33"/>
      <c r="AE1678" s="33"/>
      <c r="AF1678" s="33"/>
      <c r="AG1678" s="33"/>
      <c r="AH1678" s="33"/>
      <c r="AI1678" s="2"/>
      <c r="AK1678" s="3"/>
      <c r="AL1678" s="2"/>
      <c r="AM1678" s="2"/>
      <c r="AN1678" s="2"/>
      <c r="AO1678" s="2"/>
      <c r="AP1678" s="2"/>
      <c r="AQ1678" s="2"/>
      <c r="AR1678" s="2"/>
      <c r="AS1678" s="2"/>
      <c r="AT1678" s="2"/>
      <c r="AU1678" s="2"/>
      <c r="AV1678" s="2"/>
      <c r="AW1678" s="2"/>
      <c r="AX1678" s="2"/>
      <c r="AY1678" s="2"/>
      <c r="AZ1678" s="2"/>
      <c r="BA1678" s="2"/>
      <c r="BB1678" s="2"/>
      <c r="BC1678" s="2"/>
      <c r="BD1678" s="2"/>
      <c r="BE1678" s="2"/>
      <c r="BF1678" s="2"/>
      <c r="BG1678" s="2"/>
      <c r="BH1678" s="2"/>
      <c r="BI1678" s="2"/>
      <c r="BJ1678" s="2"/>
      <c r="BK1678" s="48"/>
      <c r="BL1678" s="3"/>
      <c r="BM1678" s="2"/>
      <c r="BN1678" s="2"/>
      <c r="BO1678" s="2"/>
      <c r="BP1678" s="2"/>
      <c r="BQ1678" s="2"/>
      <c r="BR1678" s="2"/>
      <c r="BS1678" s="2"/>
      <c r="BT1678" s="2"/>
      <c r="BU1678" s="2"/>
      <c r="BV1678" s="2"/>
      <c r="BW1678" s="2"/>
      <c r="BX1678" s="2"/>
      <c r="BY1678" s="2"/>
      <c r="BZ1678" s="2"/>
      <c r="CA1678" s="2"/>
      <c r="CB1678" s="2"/>
      <c r="CC1678" s="2"/>
      <c r="CD1678" s="2"/>
      <c r="CE1678" s="2"/>
      <c r="CF1678" s="2"/>
      <c r="CG1678" s="2"/>
      <c r="CH1678" s="2"/>
      <c r="CI1678" s="2"/>
      <c r="CJ1678" s="2"/>
      <c r="CK1678" s="2"/>
    </row>
    <row r="1679" spans="1:89" ht="12.75" customHeight="1" x14ac:dyDescent="0.35">
      <c r="A1679" s="15">
        <f t="shared" si="110"/>
        <v>44656</v>
      </c>
      <c r="B1679" s="107">
        <v>16036292</v>
      </c>
      <c r="C1679" s="4">
        <f t="shared" si="111"/>
        <v>668178.83333333337</v>
      </c>
      <c r="D1679">
        <f t="shared" si="112"/>
        <v>2022</v>
      </c>
      <c r="E1679">
        <f t="shared" si="113"/>
        <v>4</v>
      </c>
      <c r="F1679" s="33">
        <v>10190</v>
      </c>
      <c r="G1679" s="2" t="s">
        <v>29</v>
      </c>
      <c r="H1679" s="2">
        <v>24</v>
      </c>
      <c r="I1679" s="33" t="s">
        <v>74</v>
      </c>
      <c r="J1679" s="34">
        <v>44656</v>
      </c>
      <c r="K1679" s="33"/>
      <c r="L1679" s="33"/>
      <c r="M1679" s="33"/>
      <c r="N1679" s="33"/>
      <c r="O1679" s="33"/>
      <c r="P1679" s="33"/>
      <c r="Q1679" s="33"/>
      <c r="R1679" s="33"/>
      <c r="S1679" s="33"/>
      <c r="T1679" s="33"/>
      <c r="U1679" s="33"/>
      <c r="V1679" s="33"/>
      <c r="W1679" s="33"/>
      <c r="X1679" s="33"/>
      <c r="Y1679" s="33"/>
      <c r="Z1679" s="33"/>
      <c r="AA1679" s="33"/>
      <c r="AB1679" s="33"/>
      <c r="AC1679" s="33"/>
      <c r="AD1679" s="33"/>
      <c r="AE1679" s="33"/>
      <c r="AF1679" s="33"/>
      <c r="AG1679" s="33"/>
      <c r="AH1679" s="33"/>
      <c r="AI1679" s="2"/>
      <c r="AK1679" s="3"/>
      <c r="AL1679" s="2"/>
      <c r="AM1679" s="2"/>
      <c r="AN1679" s="2"/>
      <c r="AO1679" s="2"/>
      <c r="AP1679" s="2"/>
      <c r="AQ1679" s="2"/>
      <c r="AR1679" s="2"/>
      <c r="AS1679" s="2"/>
      <c r="AT1679" s="2"/>
      <c r="AU1679" s="2"/>
      <c r="AV1679" s="2"/>
      <c r="AW1679" s="2"/>
      <c r="AX1679" s="2"/>
      <c r="AY1679" s="2"/>
      <c r="AZ1679" s="2"/>
      <c r="BA1679" s="2"/>
      <c r="BB1679" s="2"/>
      <c r="BC1679" s="2"/>
      <c r="BD1679" s="2"/>
      <c r="BE1679" s="2"/>
      <c r="BF1679" s="2"/>
      <c r="BG1679" s="2"/>
      <c r="BH1679" s="2"/>
      <c r="BI1679" s="2"/>
      <c r="BJ1679" s="2"/>
      <c r="BK1679" s="48"/>
      <c r="BL1679" s="3"/>
      <c r="BM1679" s="2"/>
      <c r="BN1679" s="2"/>
      <c r="BO1679" s="2"/>
      <c r="BP1679" s="2"/>
      <c r="BQ1679" s="2"/>
      <c r="BR1679" s="2"/>
      <c r="BS1679" s="2"/>
      <c r="BT1679" s="2"/>
      <c r="BU1679" s="2"/>
      <c r="BV1679" s="2"/>
      <c r="BW1679" s="2"/>
      <c r="BX1679" s="2"/>
      <c r="BY1679" s="2"/>
      <c r="BZ1679" s="2"/>
      <c r="CA1679" s="2"/>
      <c r="CB1679" s="2"/>
      <c r="CC1679" s="2"/>
      <c r="CD1679" s="2"/>
      <c r="CE1679" s="2"/>
      <c r="CF1679" s="2"/>
      <c r="CG1679" s="2"/>
      <c r="CH1679" s="2"/>
      <c r="CI1679" s="2"/>
      <c r="CJ1679" s="2"/>
      <c r="CK1679" s="2"/>
    </row>
    <row r="1680" spans="1:89" ht="12.75" customHeight="1" x14ac:dyDescent="0.35">
      <c r="A1680" s="15">
        <f t="shared" si="110"/>
        <v>44657</v>
      </c>
      <c r="B1680" s="107">
        <v>15966723</v>
      </c>
      <c r="C1680" s="4">
        <f t="shared" si="111"/>
        <v>665280.125</v>
      </c>
      <c r="D1680">
        <f t="shared" si="112"/>
        <v>2022</v>
      </c>
      <c r="E1680">
        <f t="shared" si="113"/>
        <v>4</v>
      </c>
      <c r="F1680" s="33">
        <v>10190</v>
      </c>
      <c r="G1680" s="2" t="s">
        <v>29</v>
      </c>
      <c r="H1680" s="2">
        <v>24</v>
      </c>
      <c r="I1680" s="33" t="s">
        <v>74</v>
      </c>
      <c r="J1680" s="34">
        <v>44657</v>
      </c>
      <c r="K1680" s="33"/>
      <c r="L1680" s="33"/>
      <c r="M1680" s="33"/>
      <c r="N1680" s="33"/>
      <c r="O1680" s="33"/>
      <c r="P1680" s="33"/>
      <c r="Q1680" s="33"/>
      <c r="R1680" s="33"/>
      <c r="S1680" s="33"/>
      <c r="T1680" s="33"/>
      <c r="U1680" s="33"/>
      <c r="V1680" s="33"/>
      <c r="W1680" s="33"/>
      <c r="X1680" s="33"/>
      <c r="Y1680" s="33"/>
      <c r="Z1680" s="33"/>
      <c r="AA1680" s="33"/>
      <c r="AB1680" s="33"/>
      <c r="AC1680" s="33"/>
      <c r="AD1680" s="33"/>
      <c r="AE1680" s="33"/>
      <c r="AF1680" s="33"/>
      <c r="AG1680" s="33"/>
      <c r="AH1680" s="33"/>
      <c r="AI1680" s="2"/>
      <c r="AK1680" s="3"/>
      <c r="AL1680" s="2"/>
      <c r="AM1680" s="2"/>
      <c r="AN1680" s="2"/>
      <c r="AO1680" s="2"/>
      <c r="AP1680" s="2"/>
      <c r="AQ1680" s="2"/>
      <c r="AR1680" s="2"/>
      <c r="AS1680" s="2"/>
      <c r="AT1680" s="2"/>
      <c r="AU1680" s="2"/>
      <c r="AV1680" s="2"/>
      <c r="AW1680" s="2"/>
      <c r="AX1680" s="2"/>
      <c r="AY1680" s="2"/>
      <c r="AZ1680" s="2"/>
      <c r="BA1680" s="2"/>
      <c r="BB1680" s="2"/>
      <c r="BC1680" s="2"/>
      <c r="BD1680" s="2"/>
      <c r="BE1680" s="2"/>
      <c r="BF1680" s="2"/>
      <c r="BG1680" s="2"/>
      <c r="BH1680" s="2"/>
      <c r="BI1680" s="2"/>
      <c r="BJ1680" s="2"/>
      <c r="BK1680" s="48"/>
      <c r="BL1680" s="3"/>
      <c r="BM1680" s="2"/>
      <c r="BN1680" s="2"/>
      <c r="BO1680" s="2"/>
      <c r="BP1680" s="2"/>
      <c r="BQ1680" s="2"/>
      <c r="BR1680" s="2"/>
      <c r="BS1680" s="2"/>
      <c r="BT1680" s="2"/>
      <c r="BU1680" s="2"/>
      <c r="BV1680" s="2"/>
      <c r="BW1680" s="2"/>
      <c r="BX1680" s="2"/>
      <c r="BY1680" s="2"/>
      <c r="BZ1680" s="2"/>
      <c r="CA1680" s="2"/>
      <c r="CB1680" s="2"/>
      <c r="CC1680" s="2"/>
      <c r="CD1680" s="2"/>
      <c r="CE1680" s="2"/>
      <c r="CF1680" s="2"/>
      <c r="CG1680" s="2"/>
      <c r="CH1680" s="2"/>
      <c r="CI1680" s="2"/>
      <c r="CJ1680" s="2"/>
      <c r="CK1680" s="2"/>
    </row>
    <row r="1681" spans="1:89" ht="12.75" customHeight="1" x14ac:dyDescent="0.35">
      <c r="A1681" s="15">
        <f t="shared" si="110"/>
        <v>44658</v>
      </c>
      <c r="B1681" s="107">
        <v>15786805</v>
      </c>
      <c r="C1681" s="4">
        <f t="shared" si="111"/>
        <v>657783.54166666663</v>
      </c>
      <c r="D1681">
        <f t="shared" si="112"/>
        <v>2022</v>
      </c>
      <c r="E1681">
        <f t="shared" si="113"/>
        <v>4</v>
      </c>
      <c r="F1681" s="33">
        <v>10190</v>
      </c>
      <c r="G1681" s="2" t="s">
        <v>29</v>
      </c>
      <c r="H1681" s="2">
        <v>24</v>
      </c>
      <c r="I1681" s="33" t="s">
        <v>74</v>
      </c>
      <c r="J1681" s="34">
        <v>44658</v>
      </c>
      <c r="K1681" s="33"/>
      <c r="L1681" s="33"/>
      <c r="M1681" s="33"/>
      <c r="N1681" s="33"/>
      <c r="O1681" s="33"/>
      <c r="P1681" s="33"/>
      <c r="Q1681" s="33"/>
      <c r="R1681" s="33"/>
      <c r="S1681" s="33"/>
      <c r="T1681" s="33"/>
      <c r="U1681" s="33"/>
      <c r="V1681" s="33"/>
      <c r="W1681" s="33"/>
      <c r="X1681" s="33"/>
      <c r="Y1681" s="33"/>
      <c r="Z1681" s="33"/>
      <c r="AA1681" s="33"/>
      <c r="AB1681" s="33"/>
      <c r="AC1681" s="33"/>
      <c r="AD1681" s="33"/>
      <c r="AE1681" s="33"/>
      <c r="AF1681" s="33"/>
      <c r="AG1681" s="33"/>
      <c r="AH1681" s="33"/>
      <c r="AI1681" s="2"/>
      <c r="AK1681" s="3"/>
      <c r="AL1681" s="2"/>
      <c r="AM1681" s="2"/>
      <c r="AN1681" s="2"/>
      <c r="AO1681" s="2"/>
      <c r="AP1681" s="2"/>
      <c r="AQ1681" s="2"/>
      <c r="AR1681" s="2"/>
      <c r="AS1681" s="2"/>
      <c r="AT1681" s="2"/>
      <c r="AU1681" s="2"/>
      <c r="AV1681" s="2"/>
      <c r="AW1681" s="2"/>
      <c r="AX1681" s="2"/>
      <c r="AY1681" s="2"/>
      <c r="AZ1681" s="2"/>
      <c r="BA1681" s="2"/>
      <c r="BB1681" s="2"/>
      <c r="BC1681" s="2"/>
      <c r="BD1681" s="2"/>
      <c r="BE1681" s="2"/>
      <c r="BF1681" s="2"/>
      <c r="BG1681" s="2"/>
      <c r="BH1681" s="2"/>
      <c r="BI1681" s="2"/>
      <c r="BJ1681" s="2"/>
      <c r="BK1681" s="48"/>
      <c r="BL1681" s="3"/>
      <c r="BM1681" s="2"/>
      <c r="BN1681" s="2"/>
      <c r="BO1681" s="2"/>
      <c r="BP1681" s="2"/>
      <c r="BQ1681" s="2"/>
      <c r="BR1681" s="2"/>
      <c r="BS1681" s="2"/>
      <c r="BT1681" s="2"/>
      <c r="BU1681" s="2"/>
      <c r="BV1681" s="2"/>
      <c r="BW1681" s="2"/>
      <c r="BX1681" s="2"/>
      <c r="BY1681" s="2"/>
      <c r="BZ1681" s="2"/>
      <c r="CA1681" s="2"/>
      <c r="CB1681" s="2"/>
      <c r="CC1681" s="2"/>
      <c r="CD1681" s="2"/>
      <c r="CE1681" s="2"/>
      <c r="CF1681" s="2"/>
      <c r="CG1681" s="2"/>
      <c r="CH1681" s="2"/>
      <c r="CI1681" s="2"/>
      <c r="CJ1681" s="2"/>
      <c r="CK1681" s="2"/>
    </row>
    <row r="1682" spans="1:89" ht="12.75" customHeight="1" x14ac:dyDescent="0.35">
      <c r="A1682" s="15">
        <f t="shared" si="110"/>
        <v>44659</v>
      </c>
      <c r="B1682" s="107">
        <v>15811329</v>
      </c>
      <c r="C1682" s="4">
        <f t="shared" si="111"/>
        <v>658805.375</v>
      </c>
      <c r="D1682">
        <f t="shared" si="112"/>
        <v>2022</v>
      </c>
      <c r="E1682">
        <f t="shared" si="113"/>
        <v>4</v>
      </c>
      <c r="F1682" s="33">
        <v>10190</v>
      </c>
      <c r="G1682" s="2" t="s">
        <v>29</v>
      </c>
      <c r="H1682" s="2">
        <v>24</v>
      </c>
      <c r="I1682" s="33" t="s">
        <v>74</v>
      </c>
      <c r="J1682" s="34">
        <v>44659</v>
      </c>
      <c r="K1682" s="33"/>
      <c r="L1682" s="33"/>
      <c r="M1682" s="33"/>
      <c r="N1682" s="33"/>
      <c r="O1682" s="33"/>
      <c r="P1682" s="33"/>
      <c r="Q1682" s="33"/>
      <c r="R1682" s="33"/>
      <c r="S1682" s="33"/>
      <c r="T1682" s="33"/>
      <c r="U1682" s="33"/>
      <c r="V1682" s="33"/>
      <c r="W1682" s="33"/>
      <c r="X1682" s="33"/>
      <c r="Y1682" s="33"/>
      <c r="Z1682" s="33"/>
      <c r="AA1682" s="33"/>
      <c r="AB1682" s="33"/>
      <c r="AC1682" s="33"/>
      <c r="AD1682" s="33"/>
      <c r="AE1682" s="33"/>
      <c r="AF1682" s="33"/>
      <c r="AG1682" s="33"/>
      <c r="AH1682" s="33"/>
      <c r="AI1682" s="2"/>
      <c r="AK1682" s="3"/>
      <c r="AL1682" s="2"/>
      <c r="AM1682" s="2"/>
      <c r="AN1682" s="2"/>
      <c r="AO1682" s="2"/>
      <c r="AP1682" s="2"/>
      <c r="AQ1682" s="2"/>
      <c r="AR1682" s="2"/>
      <c r="AS1682" s="2"/>
      <c r="AT1682" s="2"/>
      <c r="AU1682" s="2"/>
      <c r="AV1682" s="2"/>
      <c r="AW1682" s="2"/>
      <c r="AX1682" s="2"/>
      <c r="AY1682" s="2"/>
      <c r="AZ1682" s="2"/>
      <c r="BA1682" s="2"/>
      <c r="BB1682" s="2"/>
      <c r="BC1682" s="2"/>
      <c r="BD1682" s="2"/>
      <c r="BE1682" s="2"/>
      <c r="BF1682" s="2"/>
      <c r="BG1682" s="2"/>
      <c r="BH1682" s="2"/>
      <c r="BI1682" s="2"/>
      <c r="BJ1682" s="2"/>
      <c r="BK1682" s="48"/>
      <c r="BL1682" s="3"/>
      <c r="BM1682" s="2"/>
      <c r="BN1682" s="2"/>
      <c r="BO1682" s="2"/>
      <c r="BP1682" s="2"/>
      <c r="BQ1682" s="2"/>
      <c r="BR1682" s="2"/>
      <c r="BS1682" s="2"/>
      <c r="BT1682" s="2"/>
      <c r="BU1682" s="2"/>
      <c r="BV1682" s="2"/>
      <c r="BW1682" s="2"/>
      <c r="BX1682" s="2"/>
      <c r="BY1682" s="2"/>
      <c r="BZ1682" s="2"/>
      <c r="CA1682" s="2"/>
      <c r="CB1682" s="2"/>
      <c r="CC1682" s="2"/>
      <c r="CD1682" s="2"/>
      <c r="CE1682" s="2"/>
      <c r="CF1682" s="2"/>
      <c r="CG1682" s="2"/>
      <c r="CH1682" s="2"/>
      <c r="CI1682" s="2"/>
      <c r="CJ1682" s="2"/>
      <c r="CK1682" s="2"/>
    </row>
    <row r="1683" spans="1:89" ht="12.75" customHeight="1" x14ac:dyDescent="0.35">
      <c r="A1683" s="15">
        <f t="shared" si="110"/>
        <v>44660</v>
      </c>
      <c r="B1683" s="107">
        <v>15963086</v>
      </c>
      <c r="C1683" s="4">
        <f t="shared" si="111"/>
        <v>665128.58333333337</v>
      </c>
      <c r="D1683">
        <f t="shared" si="112"/>
        <v>2022</v>
      </c>
      <c r="E1683">
        <f t="shared" si="113"/>
        <v>4</v>
      </c>
      <c r="F1683" s="33">
        <v>10190</v>
      </c>
      <c r="G1683" s="2" t="s">
        <v>29</v>
      </c>
      <c r="H1683" s="2">
        <v>24</v>
      </c>
      <c r="I1683" s="33" t="s">
        <v>74</v>
      </c>
      <c r="J1683" s="34">
        <v>44660</v>
      </c>
      <c r="K1683" s="33"/>
      <c r="L1683" s="33"/>
      <c r="M1683" s="33"/>
      <c r="N1683" s="33"/>
      <c r="O1683" s="33"/>
      <c r="P1683" s="33"/>
      <c r="Q1683" s="33"/>
      <c r="R1683" s="33"/>
      <c r="S1683" s="33"/>
      <c r="T1683" s="33"/>
      <c r="U1683" s="33"/>
      <c r="V1683" s="33"/>
      <c r="W1683" s="33"/>
      <c r="X1683" s="33"/>
      <c r="Y1683" s="33"/>
      <c r="Z1683" s="33"/>
      <c r="AA1683" s="33"/>
      <c r="AB1683" s="33"/>
      <c r="AC1683" s="33"/>
      <c r="AD1683" s="33"/>
      <c r="AE1683" s="33"/>
      <c r="AF1683" s="33"/>
      <c r="AG1683" s="33"/>
      <c r="AH1683" s="33"/>
      <c r="AI1683" s="2"/>
      <c r="AK1683" s="3"/>
      <c r="AL1683" s="2"/>
      <c r="AM1683" s="2"/>
      <c r="AN1683" s="2"/>
      <c r="AO1683" s="2"/>
      <c r="AP1683" s="2"/>
      <c r="AQ1683" s="2"/>
      <c r="AR1683" s="2"/>
      <c r="AS1683" s="2"/>
      <c r="AT1683" s="2"/>
      <c r="AU1683" s="2"/>
      <c r="AV1683" s="2"/>
      <c r="AW1683" s="2"/>
      <c r="AX1683" s="2"/>
      <c r="AY1683" s="2"/>
      <c r="AZ1683" s="2"/>
      <c r="BA1683" s="2"/>
      <c r="BB1683" s="2"/>
      <c r="BC1683" s="2"/>
      <c r="BD1683" s="2"/>
      <c r="BE1683" s="2"/>
      <c r="BF1683" s="2"/>
      <c r="BG1683" s="2"/>
      <c r="BH1683" s="2"/>
      <c r="BI1683" s="2"/>
      <c r="BJ1683" s="2"/>
      <c r="BK1683" s="48"/>
      <c r="BL1683" s="3"/>
      <c r="BM1683" s="2"/>
      <c r="BN1683" s="2"/>
      <c r="BO1683" s="2"/>
      <c r="BP1683" s="2"/>
      <c r="BQ1683" s="2"/>
      <c r="BR1683" s="2"/>
      <c r="BS1683" s="2"/>
      <c r="BT1683" s="2"/>
      <c r="BU1683" s="2"/>
      <c r="BV1683" s="2"/>
      <c r="BW1683" s="2"/>
      <c r="BX1683" s="2"/>
      <c r="BY1683" s="2"/>
      <c r="BZ1683" s="2"/>
      <c r="CA1683" s="2"/>
      <c r="CB1683" s="2"/>
      <c r="CC1683" s="2"/>
      <c r="CD1683" s="2"/>
      <c r="CE1683" s="2"/>
      <c r="CF1683" s="2"/>
      <c r="CG1683" s="2"/>
      <c r="CH1683" s="2"/>
      <c r="CI1683" s="2"/>
      <c r="CJ1683" s="2"/>
      <c r="CK1683" s="2"/>
    </row>
    <row r="1684" spans="1:89" ht="12.75" customHeight="1" x14ac:dyDescent="0.35">
      <c r="A1684" s="15">
        <f t="shared" si="110"/>
        <v>44661</v>
      </c>
      <c r="B1684" s="107">
        <v>15442118</v>
      </c>
      <c r="C1684" s="4">
        <f t="shared" si="111"/>
        <v>643421.58333333337</v>
      </c>
      <c r="D1684">
        <f t="shared" si="112"/>
        <v>2022</v>
      </c>
      <c r="E1684">
        <f t="shared" si="113"/>
        <v>4</v>
      </c>
      <c r="F1684" s="33">
        <v>10190</v>
      </c>
      <c r="G1684" s="2" t="s">
        <v>29</v>
      </c>
      <c r="H1684" s="2">
        <v>24</v>
      </c>
      <c r="I1684" s="33" t="s">
        <v>74</v>
      </c>
      <c r="J1684" s="34">
        <v>44661</v>
      </c>
      <c r="K1684" s="33"/>
      <c r="L1684" s="33"/>
      <c r="M1684" s="33"/>
      <c r="N1684" s="33"/>
      <c r="O1684" s="33"/>
      <c r="P1684" s="33"/>
      <c r="Q1684" s="33"/>
      <c r="R1684" s="33"/>
      <c r="S1684" s="33"/>
      <c r="T1684" s="33"/>
      <c r="U1684" s="33"/>
      <c r="V1684" s="33"/>
      <c r="W1684" s="33"/>
      <c r="X1684" s="33"/>
      <c r="Y1684" s="33"/>
      <c r="Z1684" s="33"/>
      <c r="AA1684" s="33"/>
      <c r="AB1684" s="33"/>
      <c r="AC1684" s="33"/>
      <c r="AD1684" s="33"/>
      <c r="AE1684" s="33"/>
      <c r="AF1684" s="33"/>
      <c r="AG1684" s="33"/>
      <c r="AH1684" s="33"/>
      <c r="AI1684" s="2"/>
      <c r="AK1684" s="3"/>
      <c r="AL1684" s="2"/>
      <c r="AM1684" s="2"/>
      <c r="AN1684" s="2"/>
      <c r="AO1684" s="2"/>
      <c r="AP1684" s="2"/>
      <c r="AQ1684" s="2"/>
      <c r="AR1684" s="2"/>
      <c r="AS1684" s="2"/>
      <c r="AT1684" s="2"/>
      <c r="AU1684" s="2"/>
      <c r="AV1684" s="2"/>
      <c r="AW1684" s="2"/>
      <c r="AX1684" s="2"/>
      <c r="AY1684" s="2"/>
      <c r="AZ1684" s="2"/>
      <c r="BA1684" s="2"/>
      <c r="BB1684" s="2"/>
      <c r="BC1684" s="2"/>
      <c r="BD1684" s="2"/>
      <c r="BE1684" s="2"/>
      <c r="BF1684" s="2"/>
      <c r="BG1684" s="2"/>
      <c r="BH1684" s="2"/>
      <c r="BI1684" s="2"/>
      <c r="BJ1684" s="2"/>
      <c r="BK1684" s="48"/>
      <c r="BL1684" s="3"/>
      <c r="BM1684" s="2"/>
      <c r="BN1684" s="2"/>
      <c r="BO1684" s="2"/>
      <c r="BP1684" s="2"/>
      <c r="BQ1684" s="2"/>
      <c r="BR1684" s="2"/>
      <c r="BS1684" s="2"/>
      <c r="BT1684" s="2"/>
      <c r="BU1684" s="2"/>
      <c r="BV1684" s="2"/>
      <c r="BW1684" s="2"/>
      <c r="BX1684" s="2"/>
      <c r="BY1684" s="2"/>
      <c r="BZ1684" s="2"/>
      <c r="CA1684" s="2"/>
      <c r="CB1684" s="2"/>
      <c r="CC1684" s="2"/>
      <c r="CD1684" s="2"/>
      <c r="CE1684" s="2"/>
      <c r="CF1684" s="2"/>
      <c r="CG1684" s="2"/>
      <c r="CH1684" s="2"/>
      <c r="CI1684" s="2"/>
      <c r="CJ1684" s="2"/>
      <c r="CK1684" s="2"/>
    </row>
    <row r="1685" spans="1:89" ht="12.75" customHeight="1" x14ac:dyDescent="0.35">
      <c r="A1685" s="15">
        <f t="shared" si="110"/>
        <v>44662</v>
      </c>
      <c r="B1685" s="107">
        <v>16589730</v>
      </c>
      <c r="C1685" s="4">
        <f t="shared" si="111"/>
        <v>691238.75</v>
      </c>
      <c r="D1685">
        <f t="shared" si="112"/>
        <v>2022</v>
      </c>
      <c r="E1685">
        <f t="shared" si="113"/>
        <v>4</v>
      </c>
      <c r="F1685" s="33">
        <v>10190</v>
      </c>
      <c r="G1685" s="2" t="s">
        <v>29</v>
      </c>
      <c r="H1685" s="2">
        <v>24</v>
      </c>
      <c r="I1685" s="33" t="s">
        <v>74</v>
      </c>
      <c r="J1685" s="34">
        <v>44662</v>
      </c>
      <c r="K1685" s="33"/>
      <c r="L1685" s="33"/>
      <c r="M1685" s="33"/>
      <c r="N1685" s="33"/>
      <c r="O1685" s="33"/>
      <c r="P1685" s="33"/>
      <c r="Q1685" s="33"/>
      <c r="R1685" s="33"/>
      <c r="S1685" s="33"/>
      <c r="T1685" s="33"/>
      <c r="U1685" s="33"/>
      <c r="V1685" s="33"/>
      <c r="W1685" s="33"/>
      <c r="X1685" s="33"/>
      <c r="Y1685" s="33"/>
      <c r="Z1685" s="33"/>
      <c r="AA1685" s="33"/>
      <c r="AB1685" s="33"/>
      <c r="AC1685" s="33"/>
      <c r="AD1685" s="33"/>
      <c r="AE1685" s="33"/>
      <c r="AF1685" s="33"/>
      <c r="AG1685" s="33"/>
      <c r="AH1685" s="33"/>
      <c r="AI1685" s="2"/>
      <c r="AK1685" s="3"/>
      <c r="AL1685" s="2"/>
      <c r="AM1685" s="2"/>
      <c r="AN1685" s="2"/>
      <c r="AO1685" s="2"/>
      <c r="AP1685" s="2"/>
      <c r="AQ1685" s="2"/>
      <c r="AR1685" s="2"/>
      <c r="AS1685" s="2"/>
      <c r="AT1685" s="2"/>
      <c r="AU1685" s="2"/>
      <c r="AV1685" s="2"/>
      <c r="AW1685" s="2"/>
      <c r="AX1685" s="2"/>
      <c r="AY1685" s="2"/>
      <c r="AZ1685" s="2"/>
      <c r="BA1685" s="2"/>
      <c r="BB1685" s="2"/>
      <c r="BC1685" s="2"/>
      <c r="BD1685" s="2"/>
      <c r="BE1685" s="2"/>
      <c r="BF1685" s="2"/>
      <c r="BG1685" s="2"/>
      <c r="BH1685" s="2"/>
      <c r="BI1685" s="2"/>
      <c r="BJ1685" s="2"/>
      <c r="BK1685" s="48"/>
      <c r="BL1685" s="3"/>
      <c r="BM1685" s="2"/>
      <c r="BN1685" s="2"/>
      <c r="BO1685" s="2"/>
      <c r="BP1685" s="2"/>
      <c r="BQ1685" s="2"/>
      <c r="BR1685" s="2"/>
      <c r="BS1685" s="2"/>
      <c r="BT1685" s="2"/>
      <c r="BU1685" s="2"/>
      <c r="BV1685" s="2"/>
      <c r="BW1685" s="2"/>
      <c r="BX1685" s="2"/>
      <c r="BY1685" s="2"/>
      <c r="BZ1685" s="2"/>
      <c r="CA1685" s="2"/>
      <c r="CB1685" s="2"/>
      <c r="CC1685" s="2"/>
      <c r="CD1685" s="2"/>
      <c r="CE1685" s="2"/>
      <c r="CF1685" s="2"/>
      <c r="CG1685" s="2"/>
      <c r="CH1685" s="2"/>
      <c r="CI1685" s="2"/>
      <c r="CJ1685" s="2"/>
      <c r="CK1685" s="2"/>
    </row>
    <row r="1686" spans="1:89" ht="12.75" customHeight="1" x14ac:dyDescent="0.35">
      <c r="A1686" s="15">
        <f t="shared" si="110"/>
        <v>44663</v>
      </c>
      <c r="B1686" s="107">
        <v>16061764</v>
      </c>
      <c r="C1686" s="4">
        <f t="shared" si="111"/>
        <v>669240.16666666663</v>
      </c>
      <c r="D1686">
        <f t="shared" si="112"/>
        <v>2022</v>
      </c>
      <c r="E1686">
        <f t="shared" si="113"/>
        <v>4</v>
      </c>
      <c r="F1686" s="33">
        <v>10190</v>
      </c>
      <c r="G1686" s="2" t="s">
        <v>29</v>
      </c>
      <c r="H1686" s="2">
        <v>24</v>
      </c>
      <c r="I1686" s="33" t="s">
        <v>74</v>
      </c>
      <c r="J1686" s="34">
        <v>44663</v>
      </c>
      <c r="K1686" s="33"/>
      <c r="L1686" s="33"/>
      <c r="M1686" s="33"/>
      <c r="N1686" s="33"/>
      <c r="O1686" s="33"/>
      <c r="P1686" s="33"/>
      <c r="Q1686" s="33"/>
      <c r="R1686" s="33"/>
      <c r="S1686" s="33"/>
      <c r="T1686" s="33"/>
      <c r="U1686" s="33"/>
      <c r="V1686" s="33"/>
      <c r="W1686" s="33"/>
      <c r="X1686" s="33"/>
      <c r="Y1686" s="33"/>
      <c r="Z1686" s="33"/>
      <c r="AA1686" s="33"/>
      <c r="AB1686" s="33"/>
      <c r="AC1686" s="33"/>
      <c r="AD1686" s="33"/>
      <c r="AE1686" s="33"/>
      <c r="AF1686" s="33"/>
      <c r="AG1686" s="33"/>
      <c r="AH1686" s="33"/>
      <c r="AI1686" s="2"/>
      <c r="AK1686" s="3"/>
      <c r="AL1686" s="2"/>
      <c r="AM1686" s="2"/>
      <c r="AN1686" s="2"/>
      <c r="AO1686" s="2"/>
      <c r="AP1686" s="2"/>
      <c r="AQ1686" s="2"/>
      <c r="AR1686" s="2"/>
      <c r="AS1686" s="2"/>
      <c r="AT1686" s="2"/>
      <c r="AU1686" s="2"/>
      <c r="AV1686" s="2"/>
      <c r="AW1686" s="2"/>
      <c r="AX1686" s="2"/>
      <c r="AY1686" s="2"/>
      <c r="AZ1686" s="2"/>
      <c r="BA1686" s="2"/>
      <c r="BB1686" s="2"/>
      <c r="BC1686" s="2"/>
      <c r="BD1686" s="2"/>
      <c r="BE1686" s="2"/>
      <c r="BF1686" s="2"/>
      <c r="BG1686" s="2"/>
      <c r="BH1686" s="2"/>
      <c r="BI1686" s="2"/>
      <c r="BJ1686" s="2"/>
      <c r="BK1686" s="48"/>
      <c r="BL1686" s="3"/>
      <c r="BM1686" s="2"/>
      <c r="BN1686" s="2"/>
      <c r="BO1686" s="2"/>
      <c r="BP1686" s="2"/>
      <c r="BQ1686" s="2"/>
      <c r="BR1686" s="2"/>
      <c r="BS1686" s="2"/>
      <c r="BT1686" s="2"/>
      <c r="BU1686" s="2"/>
      <c r="BV1686" s="2"/>
      <c r="BW1686" s="2"/>
      <c r="BX1686" s="2"/>
      <c r="BY1686" s="2"/>
      <c r="BZ1686" s="2"/>
      <c r="CA1686" s="2"/>
      <c r="CB1686" s="2"/>
      <c r="CC1686" s="2"/>
      <c r="CD1686" s="2"/>
      <c r="CE1686" s="2"/>
      <c r="CF1686" s="2"/>
      <c r="CG1686" s="2"/>
      <c r="CH1686" s="2"/>
      <c r="CI1686" s="2"/>
      <c r="CJ1686" s="2"/>
      <c r="CK1686" s="2"/>
    </row>
    <row r="1687" spans="1:89" ht="12.75" customHeight="1" x14ac:dyDescent="0.35">
      <c r="A1687" s="15">
        <f t="shared" si="110"/>
        <v>44664</v>
      </c>
      <c r="B1687" s="107">
        <v>16201143</v>
      </c>
      <c r="C1687" s="4">
        <f t="shared" si="111"/>
        <v>675047.625</v>
      </c>
      <c r="D1687">
        <f t="shared" si="112"/>
        <v>2022</v>
      </c>
      <c r="E1687">
        <f t="shared" si="113"/>
        <v>4</v>
      </c>
      <c r="F1687" s="33">
        <v>10190</v>
      </c>
      <c r="G1687" s="2" t="s">
        <v>29</v>
      </c>
      <c r="H1687" s="2">
        <v>24</v>
      </c>
      <c r="I1687" s="33" t="s">
        <v>74</v>
      </c>
      <c r="J1687" s="34">
        <v>44664</v>
      </c>
      <c r="K1687" s="33"/>
      <c r="L1687" s="33"/>
      <c r="M1687" s="33"/>
      <c r="N1687" s="33"/>
      <c r="O1687" s="33"/>
      <c r="P1687" s="33"/>
      <c r="Q1687" s="33"/>
      <c r="R1687" s="33"/>
      <c r="S1687" s="33"/>
      <c r="T1687" s="33"/>
      <c r="U1687" s="33"/>
      <c r="V1687" s="33"/>
      <c r="W1687" s="33"/>
      <c r="X1687" s="33"/>
      <c r="Y1687" s="33"/>
      <c r="Z1687" s="33"/>
      <c r="AA1687" s="33"/>
      <c r="AB1687" s="33"/>
      <c r="AC1687" s="33"/>
      <c r="AD1687" s="33"/>
      <c r="AE1687" s="33"/>
      <c r="AF1687" s="33"/>
      <c r="AG1687" s="33"/>
      <c r="AH1687" s="33"/>
      <c r="AI1687" s="2"/>
      <c r="AK1687" s="3"/>
      <c r="AL1687" s="2"/>
      <c r="AM1687" s="2"/>
      <c r="AN1687" s="2"/>
      <c r="AO1687" s="2"/>
      <c r="AP1687" s="2"/>
      <c r="AQ1687" s="2"/>
      <c r="AR1687" s="2"/>
      <c r="AS1687" s="2"/>
      <c r="AT1687" s="2"/>
      <c r="AU1687" s="2"/>
      <c r="AV1687" s="2"/>
      <c r="AW1687" s="2"/>
      <c r="AX1687" s="2"/>
      <c r="AY1687" s="2"/>
      <c r="AZ1687" s="2"/>
      <c r="BA1687" s="2"/>
      <c r="BB1687" s="2"/>
      <c r="BC1687" s="2"/>
      <c r="BD1687" s="2"/>
      <c r="BE1687" s="2"/>
      <c r="BF1687" s="2"/>
      <c r="BG1687" s="2"/>
      <c r="BH1687" s="2"/>
      <c r="BI1687" s="2"/>
      <c r="BJ1687" s="2"/>
      <c r="BK1687" s="48"/>
      <c r="BL1687" s="3"/>
      <c r="BM1687" s="2"/>
      <c r="BN1687" s="2"/>
      <c r="BO1687" s="2"/>
      <c r="BP1687" s="2"/>
      <c r="BQ1687" s="2"/>
      <c r="BR1687" s="2"/>
      <c r="BS1687" s="2"/>
      <c r="BT1687" s="2"/>
      <c r="BU1687" s="2"/>
      <c r="BV1687" s="2"/>
      <c r="BW1687" s="2"/>
      <c r="BX1687" s="2"/>
      <c r="BY1687" s="2"/>
      <c r="BZ1687" s="2"/>
      <c r="CA1687" s="2"/>
      <c r="CB1687" s="2"/>
      <c r="CC1687" s="2"/>
      <c r="CD1687" s="2"/>
      <c r="CE1687" s="2"/>
      <c r="CF1687" s="2"/>
      <c r="CG1687" s="2"/>
      <c r="CH1687" s="2"/>
      <c r="CI1687" s="2"/>
      <c r="CJ1687" s="2"/>
      <c r="CK1687" s="2"/>
    </row>
    <row r="1688" spans="1:89" ht="12.75" customHeight="1" x14ac:dyDescent="0.35">
      <c r="A1688" s="15">
        <f t="shared" si="110"/>
        <v>44665</v>
      </c>
      <c r="B1688" s="107">
        <v>16304951</v>
      </c>
      <c r="C1688" s="4">
        <f t="shared" si="111"/>
        <v>679372.95833333337</v>
      </c>
      <c r="D1688">
        <f t="shared" si="112"/>
        <v>2022</v>
      </c>
      <c r="E1688">
        <f t="shared" si="113"/>
        <v>4</v>
      </c>
      <c r="F1688" s="33">
        <v>10190</v>
      </c>
      <c r="G1688" s="2" t="s">
        <v>29</v>
      </c>
      <c r="H1688" s="2">
        <v>24</v>
      </c>
      <c r="I1688" s="33" t="s">
        <v>74</v>
      </c>
      <c r="J1688" s="34">
        <v>44665</v>
      </c>
      <c r="K1688" s="33"/>
      <c r="L1688" s="33"/>
      <c r="M1688" s="33"/>
      <c r="N1688" s="33"/>
      <c r="O1688" s="33"/>
      <c r="P1688" s="33"/>
      <c r="Q1688" s="33"/>
      <c r="R1688" s="33"/>
      <c r="S1688" s="33"/>
      <c r="T1688" s="33"/>
      <c r="U1688" s="33"/>
      <c r="V1688" s="33"/>
      <c r="W1688" s="33"/>
      <c r="X1688" s="33"/>
      <c r="Y1688" s="33"/>
      <c r="Z1688" s="33"/>
      <c r="AA1688" s="33"/>
      <c r="AB1688" s="33"/>
      <c r="AC1688" s="33"/>
      <c r="AD1688" s="33"/>
      <c r="AE1688" s="33"/>
      <c r="AF1688" s="33"/>
      <c r="AG1688" s="33"/>
      <c r="AH1688" s="33"/>
      <c r="AI1688" s="2"/>
      <c r="AK1688" s="3"/>
      <c r="AL1688" s="2"/>
      <c r="AM1688" s="2"/>
      <c r="AN1688" s="2"/>
      <c r="AO1688" s="2"/>
      <c r="AP1688" s="2"/>
      <c r="AQ1688" s="2"/>
      <c r="AR1688" s="2"/>
      <c r="AS1688" s="2"/>
      <c r="AT1688" s="2"/>
      <c r="AU1688" s="2"/>
      <c r="AV1688" s="2"/>
      <c r="AW1688" s="2"/>
      <c r="AX1688" s="2"/>
      <c r="AY1688" s="2"/>
      <c r="AZ1688" s="2"/>
      <c r="BA1688" s="2"/>
      <c r="BB1688" s="2"/>
      <c r="BC1688" s="2"/>
      <c r="BD1688" s="2"/>
      <c r="BE1688" s="2"/>
      <c r="BF1688" s="2"/>
      <c r="BG1688" s="2"/>
      <c r="BH1688" s="2"/>
      <c r="BI1688" s="2"/>
      <c r="BJ1688" s="2"/>
      <c r="BK1688" s="48"/>
      <c r="BL1688" s="3"/>
      <c r="BM1688" s="2"/>
      <c r="BN1688" s="2"/>
      <c r="BO1688" s="2"/>
      <c r="BP1688" s="2"/>
      <c r="BQ1688" s="2"/>
      <c r="BR1688" s="2"/>
      <c r="BS1688" s="2"/>
      <c r="BT1688" s="2"/>
      <c r="BU1688" s="2"/>
      <c r="BV1688" s="2"/>
      <c r="BW1688" s="2"/>
      <c r="BX1688" s="2"/>
      <c r="BY1688" s="2"/>
      <c r="BZ1688" s="2"/>
      <c r="CA1688" s="2"/>
      <c r="CB1688" s="2"/>
      <c r="CC1688" s="2"/>
      <c r="CD1688" s="2"/>
      <c r="CE1688" s="2"/>
      <c r="CF1688" s="2"/>
      <c r="CG1688" s="2"/>
      <c r="CH1688" s="2"/>
      <c r="CI1688" s="2"/>
      <c r="CJ1688" s="2"/>
      <c r="CK1688" s="2"/>
    </row>
    <row r="1689" spans="1:89" ht="12.75" customHeight="1" x14ac:dyDescent="0.35">
      <c r="A1689" s="15">
        <f t="shared" si="110"/>
        <v>44666</v>
      </c>
      <c r="B1689" s="107">
        <v>15720896</v>
      </c>
      <c r="C1689" s="4">
        <f t="shared" si="111"/>
        <v>655037.33333333337</v>
      </c>
      <c r="D1689">
        <f t="shared" si="112"/>
        <v>2022</v>
      </c>
      <c r="E1689">
        <f t="shared" si="113"/>
        <v>4</v>
      </c>
      <c r="F1689" s="33">
        <v>10190</v>
      </c>
      <c r="G1689" s="2" t="s">
        <v>29</v>
      </c>
      <c r="H1689" s="2">
        <v>24</v>
      </c>
      <c r="I1689" s="33" t="s">
        <v>74</v>
      </c>
      <c r="J1689" s="34">
        <v>44666</v>
      </c>
      <c r="K1689" s="33"/>
      <c r="L1689" s="33"/>
      <c r="M1689" s="33"/>
      <c r="N1689" s="33"/>
      <c r="O1689" s="33"/>
      <c r="P1689" s="33"/>
      <c r="Q1689" s="33"/>
      <c r="R1689" s="33"/>
      <c r="S1689" s="33"/>
      <c r="T1689" s="33"/>
      <c r="U1689" s="33"/>
      <c r="V1689" s="33"/>
      <c r="W1689" s="33"/>
      <c r="X1689" s="33"/>
      <c r="Y1689" s="33"/>
      <c r="Z1689" s="33"/>
      <c r="AA1689" s="33"/>
      <c r="AB1689" s="33"/>
      <c r="AC1689" s="33"/>
      <c r="AD1689" s="33"/>
      <c r="AE1689" s="33"/>
      <c r="AF1689" s="33"/>
      <c r="AG1689" s="33"/>
      <c r="AH1689" s="33"/>
      <c r="AI1689" s="2"/>
      <c r="AK1689" s="3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  <c r="AY1689" s="2"/>
      <c r="AZ1689" s="2"/>
      <c r="BA1689" s="2"/>
      <c r="BB1689" s="2"/>
      <c r="BC1689" s="2"/>
      <c r="BD1689" s="2"/>
      <c r="BE1689" s="2"/>
      <c r="BF1689" s="2"/>
      <c r="BG1689" s="2"/>
      <c r="BH1689" s="2"/>
      <c r="BI1689" s="2"/>
      <c r="BJ1689" s="2"/>
      <c r="BK1689" s="48"/>
      <c r="BL1689" s="3"/>
      <c r="BM1689" s="2"/>
      <c r="BN1689" s="2"/>
      <c r="BO1689" s="2"/>
      <c r="BP1689" s="2"/>
      <c r="BQ1689" s="2"/>
      <c r="BR1689" s="2"/>
      <c r="BS1689" s="2"/>
      <c r="BT1689" s="2"/>
      <c r="BU1689" s="2"/>
      <c r="BV1689" s="2"/>
      <c r="BW1689" s="2"/>
      <c r="BX1689" s="2"/>
      <c r="BY1689" s="2"/>
      <c r="BZ1689" s="2"/>
      <c r="CA1689" s="2"/>
      <c r="CB1689" s="2"/>
      <c r="CC1689" s="2"/>
      <c r="CD1689" s="2"/>
      <c r="CE1689" s="2"/>
      <c r="CF1689" s="2"/>
      <c r="CG1689" s="2"/>
      <c r="CH1689" s="2"/>
      <c r="CI1689" s="2"/>
      <c r="CJ1689" s="2"/>
      <c r="CK1689" s="2"/>
    </row>
    <row r="1690" spans="1:89" ht="12.75" customHeight="1" x14ac:dyDescent="0.35">
      <c r="A1690" s="15">
        <f t="shared" si="110"/>
        <v>44667</v>
      </c>
      <c r="B1690" s="107">
        <v>15520160</v>
      </c>
      <c r="C1690" s="4">
        <f t="shared" si="111"/>
        <v>646673.33333333337</v>
      </c>
      <c r="D1690">
        <f t="shared" si="112"/>
        <v>2022</v>
      </c>
      <c r="E1690">
        <f t="shared" si="113"/>
        <v>4</v>
      </c>
      <c r="F1690" s="33">
        <v>10190</v>
      </c>
      <c r="G1690" s="2" t="s">
        <v>29</v>
      </c>
      <c r="H1690" s="2">
        <v>24</v>
      </c>
      <c r="I1690" s="33" t="s">
        <v>74</v>
      </c>
      <c r="J1690" s="34">
        <v>44667</v>
      </c>
      <c r="K1690" s="33"/>
      <c r="L1690" s="33"/>
      <c r="M1690" s="33"/>
      <c r="N1690" s="33"/>
      <c r="O1690" s="33"/>
      <c r="P1690" s="33"/>
      <c r="Q1690" s="33"/>
      <c r="R1690" s="33"/>
      <c r="S1690" s="33"/>
      <c r="T1690" s="33"/>
      <c r="U1690" s="33"/>
      <c r="V1690" s="33"/>
      <c r="W1690" s="33"/>
      <c r="X1690" s="33"/>
      <c r="Y1690" s="33"/>
      <c r="Z1690" s="33"/>
      <c r="AA1690" s="33"/>
      <c r="AB1690" s="33"/>
      <c r="AC1690" s="33"/>
      <c r="AD1690" s="33"/>
      <c r="AE1690" s="33"/>
      <c r="AF1690" s="33"/>
      <c r="AG1690" s="33"/>
      <c r="AH1690" s="33"/>
      <c r="AI1690" s="2"/>
      <c r="AK1690" s="3"/>
      <c r="AL1690" s="2"/>
      <c r="AM1690" s="2"/>
      <c r="AN1690" s="2"/>
      <c r="AO1690" s="2"/>
      <c r="AP1690" s="2"/>
      <c r="AQ1690" s="2"/>
      <c r="AR1690" s="2"/>
      <c r="AS1690" s="2"/>
      <c r="AT1690" s="2"/>
      <c r="AU1690" s="2"/>
      <c r="AV1690" s="2"/>
      <c r="AW1690" s="2"/>
      <c r="AX1690" s="2"/>
      <c r="AY1690" s="2"/>
      <c r="AZ1690" s="2"/>
      <c r="BA1690" s="2"/>
      <c r="BB1690" s="2"/>
      <c r="BC1690" s="2"/>
      <c r="BD1690" s="2"/>
      <c r="BE1690" s="2"/>
      <c r="BF1690" s="2"/>
      <c r="BG1690" s="2"/>
      <c r="BH1690" s="2"/>
      <c r="BI1690" s="2"/>
      <c r="BJ1690" s="2"/>
      <c r="BK1690" s="48"/>
      <c r="BL1690" s="3"/>
      <c r="BM1690" s="2"/>
      <c r="BN1690" s="2"/>
      <c r="BO1690" s="2"/>
      <c r="BP1690" s="2"/>
      <c r="BQ1690" s="2"/>
      <c r="BR1690" s="2"/>
      <c r="BS1690" s="2"/>
      <c r="BT1690" s="2"/>
      <c r="BU1690" s="2"/>
      <c r="BV1690" s="2"/>
      <c r="BW1690" s="2"/>
      <c r="BX1690" s="2"/>
      <c r="BY1690" s="2"/>
      <c r="BZ1690" s="2"/>
      <c r="CA1690" s="2"/>
      <c r="CB1690" s="2"/>
      <c r="CC1690" s="2"/>
      <c r="CD1690" s="2"/>
      <c r="CE1690" s="2"/>
      <c r="CF1690" s="2"/>
      <c r="CG1690" s="2"/>
      <c r="CH1690" s="2"/>
      <c r="CI1690" s="2"/>
      <c r="CJ1690" s="2"/>
      <c r="CK1690" s="2"/>
    </row>
    <row r="1691" spans="1:89" ht="12.75" customHeight="1" x14ac:dyDescent="0.35">
      <c r="A1691" s="15">
        <f t="shared" si="110"/>
        <v>44668</v>
      </c>
      <c r="B1691" s="107">
        <v>14552550</v>
      </c>
      <c r="C1691" s="4">
        <f t="shared" si="111"/>
        <v>606356.25</v>
      </c>
      <c r="D1691">
        <f t="shared" si="112"/>
        <v>2022</v>
      </c>
      <c r="E1691">
        <f t="shared" si="113"/>
        <v>4</v>
      </c>
      <c r="F1691" s="33">
        <v>10190</v>
      </c>
      <c r="G1691" s="2" t="s">
        <v>29</v>
      </c>
      <c r="H1691" s="2">
        <v>24</v>
      </c>
      <c r="I1691" s="33" t="s">
        <v>74</v>
      </c>
      <c r="J1691" s="34">
        <v>44668</v>
      </c>
      <c r="K1691" s="33"/>
      <c r="L1691" s="33"/>
      <c r="M1691" s="33"/>
      <c r="N1691" s="33"/>
      <c r="O1691" s="33"/>
      <c r="P1691" s="33"/>
      <c r="Q1691" s="33"/>
      <c r="R1691" s="33"/>
      <c r="S1691" s="33"/>
      <c r="T1691" s="33"/>
      <c r="U1691" s="33"/>
      <c r="V1691" s="33"/>
      <c r="W1691" s="33"/>
      <c r="X1691" s="33"/>
      <c r="Y1691" s="33"/>
      <c r="Z1691" s="33"/>
      <c r="AA1691" s="33"/>
      <c r="AB1691" s="33"/>
      <c r="AC1691" s="33"/>
      <c r="AD1691" s="33"/>
      <c r="AE1691" s="33"/>
      <c r="AF1691" s="33"/>
      <c r="AG1691" s="33"/>
      <c r="AH1691" s="33"/>
      <c r="AI1691" s="2"/>
      <c r="AK1691" s="3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  <c r="AY1691" s="2"/>
      <c r="AZ1691" s="2"/>
      <c r="BA1691" s="2"/>
      <c r="BB1691" s="2"/>
      <c r="BC1691" s="2"/>
      <c r="BD1691" s="2"/>
      <c r="BE1691" s="2"/>
      <c r="BF1691" s="2"/>
      <c r="BG1691" s="2"/>
      <c r="BH1691" s="2"/>
      <c r="BI1691" s="2"/>
      <c r="BJ1691" s="2"/>
      <c r="BK1691" s="48"/>
      <c r="BL1691" s="3"/>
      <c r="BM1691" s="2"/>
      <c r="BN1691" s="2"/>
      <c r="BO1691" s="2"/>
      <c r="BP1691" s="2"/>
      <c r="BQ1691" s="2"/>
      <c r="BR1691" s="2"/>
      <c r="BS1691" s="2"/>
      <c r="BT1691" s="2"/>
      <c r="BU1691" s="2"/>
      <c r="BV1691" s="2"/>
      <c r="BW1691" s="2"/>
      <c r="BX1691" s="2"/>
      <c r="BY1691" s="2"/>
      <c r="BZ1691" s="2"/>
      <c r="CA1691" s="2"/>
      <c r="CB1691" s="2"/>
      <c r="CC1691" s="2"/>
      <c r="CD1691" s="2"/>
      <c r="CE1691" s="2"/>
      <c r="CF1691" s="2"/>
      <c r="CG1691" s="2"/>
      <c r="CH1691" s="2"/>
      <c r="CI1691" s="2"/>
      <c r="CJ1691" s="2"/>
      <c r="CK1691" s="2"/>
    </row>
    <row r="1692" spans="1:89" ht="12.75" customHeight="1" x14ac:dyDescent="0.35">
      <c r="A1692" s="15">
        <f t="shared" si="110"/>
        <v>44669</v>
      </c>
      <c r="B1692" s="107">
        <v>14566263</v>
      </c>
      <c r="C1692" s="4">
        <f t="shared" si="111"/>
        <v>606927.625</v>
      </c>
      <c r="D1692">
        <f t="shared" si="112"/>
        <v>2022</v>
      </c>
      <c r="E1692">
        <f t="shared" si="113"/>
        <v>4</v>
      </c>
      <c r="F1692" s="33">
        <v>10190</v>
      </c>
      <c r="G1692" s="2" t="s">
        <v>29</v>
      </c>
      <c r="H1692" s="2">
        <v>24</v>
      </c>
      <c r="I1692" s="33" t="s">
        <v>74</v>
      </c>
      <c r="J1692" s="34">
        <v>44669</v>
      </c>
      <c r="K1692" s="33"/>
      <c r="L1692" s="33"/>
      <c r="M1692" s="33"/>
      <c r="N1692" s="33"/>
      <c r="O1692" s="33"/>
      <c r="P1692" s="33"/>
      <c r="Q1692" s="33"/>
      <c r="R1692" s="33"/>
      <c r="S1692" s="33"/>
      <c r="T1692" s="33"/>
      <c r="U1692" s="33"/>
      <c r="V1692" s="33"/>
      <c r="W1692" s="33"/>
      <c r="X1692" s="33"/>
      <c r="Y1692" s="33"/>
      <c r="Z1692" s="33"/>
      <c r="AA1692" s="33"/>
      <c r="AB1692" s="33"/>
      <c r="AC1692" s="33"/>
      <c r="AD1692" s="33"/>
      <c r="AE1692" s="33"/>
      <c r="AF1692" s="33"/>
      <c r="AG1692" s="33"/>
      <c r="AH1692" s="33"/>
      <c r="AI1692" s="2"/>
      <c r="AK1692" s="3"/>
      <c r="AL1692" s="2"/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  <c r="AY1692" s="2"/>
      <c r="AZ1692" s="2"/>
      <c r="BA1692" s="2"/>
      <c r="BB1692" s="2"/>
      <c r="BC1692" s="2"/>
      <c r="BD1692" s="2"/>
      <c r="BE1692" s="2"/>
      <c r="BF1692" s="2"/>
      <c r="BG1692" s="2"/>
      <c r="BH1692" s="2"/>
      <c r="BI1692" s="2"/>
      <c r="BJ1692" s="2"/>
      <c r="BK1692" s="48"/>
      <c r="BL1692" s="3"/>
      <c r="BM1692" s="2"/>
      <c r="BN1692" s="2"/>
      <c r="BO1692" s="2"/>
      <c r="BP1692" s="2"/>
      <c r="BQ1692" s="2"/>
      <c r="BR1692" s="2"/>
      <c r="BS1692" s="2"/>
      <c r="BT1692" s="2"/>
      <c r="BU1692" s="2"/>
      <c r="BV1692" s="2"/>
      <c r="BW1692" s="2"/>
      <c r="BX1692" s="2"/>
      <c r="BY1692" s="2"/>
      <c r="BZ1692" s="2"/>
      <c r="CA1692" s="2"/>
      <c r="CB1692" s="2"/>
      <c r="CC1692" s="2"/>
      <c r="CD1692" s="2"/>
      <c r="CE1692" s="2"/>
      <c r="CF1692" s="2"/>
      <c r="CG1692" s="2"/>
      <c r="CH1692" s="2"/>
      <c r="CI1692" s="2"/>
      <c r="CJ1692" s="2"/>
      <c r="CK1692" s="2"/>
    </row>
    <row r="1693" spans="1:89" ht="12.75" customHeight="1" x14ac:dyDescent="0.35">
      <c r="A1693" s="15">
        <f t="shared" si="110"/>
        <v>44670</v>
      </c>
      <c r="B1693" s="107">
        <v>15100224</v>
      </c>
      <c r="C1693" s="4">
        <f t="shared" si="111"/>
        <v>629176</v>
      </c>
      <c r="D1693">
        <f t="shared" si="112"/>
        <v>2022</v>
      </c>
      <c r="E1693">
        <f t="shared" si="113"/>
        <v>4</v>
      </c>
      <c r="F1693" s="33">
        <v>10190</v>
      </c>
      <c r="G1693" s="2" t="s">
        <v>29</v>
      </c>
      <c r="H1693" s="2">
        <v>24</v>
      </c>
      <c r="I1693" s="33" t="s">
        <v>74</v>
      </c>
      <c r="J1693" s="34">
        <v>44670</v>
      </c>
      <c r="K1693" s="33"/>
      <c r="L1693" s="33"/>
      <c r="M1693" s="33"/>
      <c r="N1693" s="33"/>
      <c r="O1693" s="33"/>
      <c r="P1693" s="33"/>
      <c r="Q1693" s="33"/>
      <c r="R1693" s="33"/>
      <c r="S1693" s="33"/>
      <c r="T1693" s="33"/>
      <c r="U1693" s="33"/>
      <c r="V1693" s="33"/>
      <c r="W1693" s="33"/>
      <c r="X1693" s="33"/>
      <c r="Y1693" s="33"/>
      <c r="Z1693" s="33"/>
      <c r="AA1693" s="33"/>
      <c r="AB1693" s="33"/>
      <c r="AC1693" s="33"/>
      <c r="AD1693" s="33"/>
      <c r="AE1693" s="33"/>
      <c r="AF1693" s="33"/>
      <c r="AG1693" s="33"/>
      <c r="AH1693" s="33"/>
      <c r="AI1693" s="2"/>
      <c r="AK1693" s="3"/>
      <c r="AL1693" s="2"/>
      <c r="AM1693" s="2"/>
      <c r="AN1693" s="2"/>
      <c r="AO1693" s="2"/>
      <c r="AP1693" s="2"/>
      <c r="AQ1693" s="2"/>
      <c r="AR1693" s="2"/>
      <c r="AS1693" s="2"/>
      <c r="AT1693" s="2"/>
      <c r="AU1693" s="2"/>
      <c r="AV1693" s="2"/>
      <c r="AW1693" s="2"/>
      <c r="AX1693" s="2"/>
      <c r="AY1693" s="2"/>
      <c r="AZ1693" s="2"/>
      <c r="BA1693" s="2"/>
      <c r="BB1693" s="2"/>
      <c r="BC1693" s="2"/>
      <c r="BD1693" s="2"/>
      <c r="BE1693" s="2"/>
      <c r="BF1693" s="2"/>
      <c r="BG1693" s="2"/>
      <c r="BH1693" s="2"/>
      <c r="BI1693" s="2"/>
      <c r="BJ1693" s="2"/>
      <c r="BK1693" s="48"/>
      <c r="BL1693" s="3"/>
      <c r="BM1693" s="2"/>
      <c r="BN1693" s="2"/>
      <c r="BO1693" s="2"/>
      <c r="BP1693" s="2"/>
      <c r="BQ1693" s="2"/>
      <c r="BR1693" s="2"/>
      <c r="BS1693" s="2"/>
      <c r="BT1693" s="2"/>
      <c r="BU1693" s="2"/>
      <c r="BV1693" s="2"/>
      <c r="BW1693" s="2"/>
      <c r="BX1693" s="2"/>
      <c r="BY1693" s="2"/>
      <c r="BZ1693" s="2"/>
      <c r="CA1693" s="2"/>
      <c r="CB1693" s="2"/>
      <c r="CC1693" s="2"/>
      <c r="CD1693" s="2"/>
      <c r="CE1693" s="2"/>
      <c r="CF1693" s="2"/>
      <c r="CG1693" s="2"/>
      <c r="CH1693" s="2"/>
      <c r="CI1693" s="2"/>
      <c r="CJ1693" s="2"/>
      <c r="CK1693" s="2"/>
    </row>
    <row r="1694" spans="1:89" ht="12.75" customHeight="1" x14ac:dyDescent="0.35">
      <c r="A1694" s="15">
        <f t="shared" si="110"/>
        <v>44671</v>
      </c>
      <c r="B1694" s="107">
        <v>15813523</v>
      </c>
      <c r="C1694" s="4">
        <f t="shared" si="111"/>
        <v>658896.79166666663</v>
      </c>
      <c r="D1694">
        <f t="shared" si="112"/>
        <v>2022</v>
      </c>
      <c r="E1694">
        <f t="shared" si="113"/>
        <v>4</v>
      </c>
      <c r="F1694" s="33">
        <v>10190</v>
      </c>
      <c r="G1694" s="2" t="s">
        <v>29</v>
      </c>
      <c r="H1694" s="2">
        <v>24</v>
      </c>
      <c r="I1694" s="33" t="s">
        <v>74</v>
      </c>
      <c r="J1694" s="34">
        <v>44671</v>
      </c>
      <c r="K1694" s="33"/>
      <c r="L1694" s="33"/>
      <c r="M1694" s="33"/>
      <c r="N1694" s="33"/>
      <c r="O1694" s="33"/>
      <c r="P1694" s="33"/>
      <c r="Q1694" s="33"/>
      <c r="R1694" s="33"/>
      <c r="S1694" s="33"/>
      <c r="T1694" s="33"/>
      <c r="U1694" s="33"/>
      <c r="V1694" s="33"/>
      <c r="W1694" s="33"/>
      <c r="X1694" s="33"/>
      <c r="Y1694" s="33"/>
      <c r="Z1694" s="33"/>
      <c r="AA1694" s="33"/>
      <c r="AB1694" s="33"/>
      <c r="AC1694" s="33"/>
      <c r="AD1694" s="33"/>
      <c r="AE1694" s="33"/>
      <c r="AF1694" s="33"/>
      <c r="AG1694" s="33"/>
      <c r="AH1694" s="33"/>
      <c r="AI1694" s="2"/>
      <c r="AK1694" s="3"/>
      <c r="AL1694" s="2"/>
      <c r="AM1694" s="2"/>
      <c r="AN1694" s="2"/>
      <c r="AO1694" s="2"/>
      <c r="AP1694" s="2"/>
      <c r="AQ1694" s="2"/>
      <c r="AR1694" s="2"/>
      <c r="AS1694" s="2"/>
      <c r="AT1694" s="2"/>
      <c r="AU1694" s="2"/>
      <c r="AV1694" s="2"/>
      <c r="AW1694" s="2"/>
      <c r="AX1694" s="2"/>
      <c r="AY1694" s="2"/>
      <c r="AZ1694" s="2"/>
      <c r="BA1694" s="2"/>
      <c r="BB1694" s="2"/>
      <c r="BC1694" s="2"/>
      <c r="BD1694" s="2"/>
      <c r="BE1694" s="2"/>
      <c r="BF1694" s="2"/>
      <c r="BG1694" s="2"/>
      <c r="BH1694" s="2"/>
      <c r="BI1694" s="2"/>
      <c r="BJ1694" s="2"/>
      <c r="BK1694" s="48"/>
      <c r="BL1694" s="3"/>
      <c r="BM1694" s="2"/>
      <c r="BN1694" s="2"/>
      <c r="BO1694" s="2"/>
      <c r="BP1694" s="2"/>
      <c r="BQ1694" s="2"/>
      <c r="BR1694" s="2"/>
      <c r="BS1694" s="2"/>
      <c r="BT1694" s="2"/>
      <c r="BU1694" s="2"/>
      <c r="BV1694" s="2"/>
      <c r="BW1694" s="2"/>
      <c r="BX1694" s="2"/>
      <c r="BY1694" s="2"/>
      <c r="BZ1694" s="2"/>
      <c r="CA1694" s="2"/>
      <c r="CB1694" s="2"/>
      <c r="CC1694" s="2"/>
      <c r="CD1694" s="2"/>
      <c r="CE1694" s="2"/>
      <c r="CF1694" s="2"/>
      <c r="CG1694" s="2"/>
      <c r="CH1694" s="2"/>
      <c r="CI1694" s="2"/>
      <c r="CJ1694" s="2"/>
      <c r="CK1694" s="2"/>
    </row>
    <row r="1695" spans="1:89" ht="12.75" customHeight="1" x14ac:dyDescent="0.35">
      <c r="A1695" s="15">
        <f t="shared" si="110"/>
        <v>44672</v>
      </c>
      <c r="B1695" s="107">
        <v>15092965</v>
      </c>
      <c r="C1695" s="4">
        <f t="shared" si="111"/>
        <v>628873.54166666663</v>
      </c>
      <c r="D1695">
        <f t="shared" si="112"/>
        <v>2022</v>
      </c>
      <c r="E1695">
        <f t="shared" si="113"/>
        <v>4</v>
      </c>
      <c r="F1695" s="33">
        <v>10190</v>
      </c>
      <c r="G1695" s="2" t="s">
        <v>29</v>
      </c>
      <c r="H1695" s="2">
        <v>24</v>
      </c>
      <c r="I1695" s="33" t="s">
        <v>74</v>
      </c>
      <c r="J1695" s="34">
        <v>44672</v>
      </c>
      <c r="K1695" s="33"/>
      <c r="L1695" s="33"/>
      <c r="M1695" s="33"/>
      <c r="N1695" s="33"/>
      <c r="O1695" s="33"/>
      <c r="P1695" s="33"/>
      <c r="Q1695" s="33"/>
      <c r="R1695" s="33"/>
      <c r="S1695" s="33"/>
      <c r="T1695" s="33"/>
      <c r="U1695" s="33"/>
      <c r="V1695" s="33"/>
      <c r="W1695" s="33"/>
      <c r="X1695" s="33"/>
      <c r="Y1695" s="33"/>
      <c r="Z1695" s="33"/>
      <c r="AA1695" s="33"/>
      <c r="AB1695" s="33"/>
      <c r="AC1695" s="33"/>
      <c r="AD1695" s="33"/>
      <c r="AE1695" s="33"/>
      <c r="AF1695" s="33"/>
      <c r="AG1695" s="33"/>
      <c r="AH1695" s="33"/>
      <c r="AI1695" s="2"/>
      <c r="AK1695" s="3"/>
      <c r="AL1695" s="2"/>
      <c r="AM1695" s="2"/>
      <c r="AN1695" s="2"/>
      <c r="AO1695" s="2"/>
      <c r="AP1695" s="2"/>
      <c r="AQ1695" s="2"/>
      <c r="AR1695" s="2"/>
      <c r="AS1695" s="2"/>
      <c r="AT1695" s="2"/>
      <c r="AU1695" s="2"/>
      <c r="AV1695" s="2"/>
      <c r="AW1695" s="2"/>
      <c r="AX1695" s="2"/>
      <c r="AY1695" s="2"/>
      <c r="AZ1695" s="2"/>
      <c r="BA1695" s="2"/>
      <c r="BB1695" s="2"/>
      <c r="BC1695" s="2"/>
      <c r="BD1695" s="2"/>
      <c r="BE1695" s="2"/>
      <c r="BF1695" s="2"/>
      <c r="BG1695" s="2"/>
      <c r="BH1695" s="2"/>
      <c r="BI1695" s="2"/>
      <c r="BJ1695" s="2"/>
      <c r="BK1695" s="48"/>
      <c r="BL1695" s="3"/>
      <c r="BM1695" s="2"/>
      <c r="BN1695" s="2"/>
      <c r="BO1695" s="2"/>
      <c r="BP1695" s="2"/>
      <c r="BQ1695" s="2"/>
      <c r="BR1695" s="2"/>
      <c r="BS1695" s="2"/>
      <c r="BT1695" s="2"/>
      <c r="BU1695" s="2"/>
      <c r="BV1695" s="2"/>
      <c r="BW1695" s="2"/>
      <c r="BX1695" s="2"/>
      <c r="BY1695" s="2"/>
      <c r="BZ1695" s="2"/>
      <c r="CA1695" s="2"/>
      <c r="CB1695" s="2"/>
      <c r="CC1695" s="2"/>
      <c r="CD1695" s="2"/>
      <c r="CE1695" s="2"/>
      <c r="CF1695" s="2"/>
      <c r="CG1695" s="2"/>
      <c r="CH1695" s="2"/>
      <c r="CI1695" s="2"/>
      <c r="CJ1695" s="2"/>
      <c r="CK1695" s="2"/>
    </row>
    <row r="1696" spans="1:89" ht="12.75" customHeight="1" x14ac:dyDescent="0.35">
      <c r="A1696" s="15">
        <f t="shared" si="110"/>
        <v>44673</v>
      </c>
      <c r="B1696" s="107">
        <v>14903253</v>
      </c>
      <c r="C1696" s="4">
        <f t="shared" si="111"/>
        <v>620968.875</v>
      </c>
      <c r="D1696">
        <f t="shared" si="112"/>
        <v>2022</v>
      </c>
      <c r="E1696">
        <f t="shared" si="113"/>
        <v>4</v>
      </c>
      <c r="F1696" s="33">
        <v>10190</v>
      </c>
      <c r="G1696" s="2" t="s">
        <v>29</v>
      </c>
      <c r="H1696" s="2">
        <v>24</v>
      </c>
      <c r="I1696" s="33" t="s">
        <v>74</v>
      </c>
      <c r="J1696" s="34">
        <v>44673</v>
      </c>
      <c r="K1696" s="33"/>
      <c r="L1696" s="33"/>
      <c r="M1696" s="33"/>
      <c r="N1696" s="33"/>
      <c r="O1696" s="33"/>
      <c r="P1696" s="33"/>
      <c r="Q1696" s="33"/>
      <c r="R1696" s="33"/>
      <c r="S1696" s="33"/>
      <c r="T1696" s="33"/>
      <c r="U1696" s="33"/>
      <c r="V1696" s="33"/>
      <c r="W1696" s="33"/>
      <c r="X1696" s="33"/>
      <c r="Y1696" s="33"/>
      <c r="Z1696" s="33"/>
      <c r="AA1696" s="33"/>
      <c r="AB1696" s="33"/>
      <c r="AC1696" s="33"/>
      <c r="AD1696" s="33"/>
      <c r="AE1696" s="33"/>
      <c r="AF1696" s="33"/>
      <c r="AG1696" s="33"/>
      <c r="AH1696" s="33"/>
      <c r="AI1696" s="2"/>
      <c r="AK1696" s="3"/>
      <c r="AL1696" s="2"/>
      <c r="AM1696" s="2"/>
      <c r="AN1696" s="2"/>
      <c r="AO1696" s="2"/>
      <c r="AP1696" s="2"/>
      <c r="AQ1696" s="2"/>
      <c r="AR1696" s="2"/>
      <c r="AS1696" s="2"/>
      <c r="AT1696" s="2"/>
      <c r="AU1696" s="2"/>
      <c r="AV1696" s="2"/>
      <c r="AW1696" s="2"/>
      <c r="AX1696" s="2"/>
      <c r="AY1696" s="2"/>
      <c r="AZ1696" s="2"/>
      <c r="BA1696" s="2"/>
      <c r="BB1696" s="2"/>
      <c r="BC1696" s="2"/>
      <c r="BD1696" s="2"/>
      <c r="BE1696" s="2"/>
      <c r="BF1696" s="2"/>
      <c r="BG1696" s="2"/>
      <c r="BH1696" s="2"/>
      <c r="BI1696" s="2"/>
      <c r="BJ1696" s="2"/>
      <c r="BK1696" s="48"/>
      <c r="BL1696" s="3"/>
      <c r="BM1696" s="2"/>
      <c r="BN1696" s="2"/>
      <c r="BO1696" s="2"/>
      <c r="BP1696" s="2"/>
      <c r="BQ1696" s="2"/>
      <c r="BR1696" s="2"/>
      <c r="BS1696" s="2"/>
      <c r="BT1696" s="2"/>
      <c r="BU1696" s="2"/>
      <c r="BV1696" s="2"/>
      <c r="BW1696" s="2"/>
      <c r="BX1696" s="2"/>
      <c r="BY1696" s="2"/>
      <c r="BZ1696" s="2"/>
      <c r="CA1696" s="2"/>
      <c r="CB1696" s="2"/>
      <c r="CC1696" s="2"/>
      <c r="CD1696" s="2"/>
      <c r="CE1696" s="2"/>
      <c r="CF1696" s="2"/>
      <c r="CG1696" s="2"/>
      <c r="CH1696" s="2"/>
      <c r="CI1696" s="2"/>
      <c r="CJ1696" s="2"/>
      <c r="CK1696" s="2"/>
    </row>
    <row r="1697" spans="1:89" ht="12.75" customHeight="1" x14ac:dyDescent="0.35">
      <c r="A1697" s="15">
        <f t="shared" ref="A1697:A1760" si="114">J1697</f>
        <v>44674</v>
      </c>
      <c r="B1697" s="107">
        <v>14149315</v>
      </c>
      <c r="C1697" s="4">
        <f t="shared" ref="C1697:C1760" si="115">B1697/H1697</f>
        <v>589554.79166666663</v>
      </c>
      <c r="D1697">
        <f t="shared" ref="D1697:D1760" si="116">YEAR(J1697)</f>
        <v>2022</v>
      </c>
      <c r="E1697">
        <f t="shared" ref="E1697:E1760" si="117">MONTH(J1697)</f>
        <v>4</v>
      </c>
      <c r="F1697" s="33">
        <v>10190</v>
      </c>
      <c r="G1697" s="2" t="s">
        <v>29</v>
      </c>
      <c r="H1697" s="2">
        <v>24</v>
      </c>
      <c r="I1697" s="33" t="s">
        <v>74</v>
      </c>
      <c r="J1697" s="34">
        <v>44674</v>
      </c>
      <c r="K1697" s="33"/>
      <c r="L1697" s="33"/>
      <c r="M1697" s="33"/>
      <c r="N1697" s="33"/>
      <c r="O1697" s="33"/>
      <c r="P1697" s="33"/>
      <c r="Q1697" s="33"/>
      <c r="R1697" s="33"/>
      <c r="S1697" s="33"/>
      <c r="T1697" s="33"/>
      <c r="U1697" s="33"/>
      <c r="V1697" s="33"/>
      <c r="W1697" s="33"/>
      <c r="X1697" s="33"/>
      <c r="Y1697" s="33"/>
      <c r="Z1697" s="33"/>
      <c r="AA1697" s="33"/>
      <c r="AB1697" s="33"/>
      <c r="AC1697" s="33"/>
      <c r="AD1697" s="33"/>
      <c r="AE1697" s="33"/>
      <c r="AF1697" s="33"/>
      <c r="AG1697" s="33"/>
      <c r="AH1697" s="33"/>
      <c r="AI1697" s="2"/>
      <c r="AK1697" s="3"/>
      <c r="AL1697" s="2"/>
      <c r="AM1697" s="2"/>
      <c r="AN1697" s="2"/>
      <c r="AO1697" s="2"/>
      <c r="AP1697" s="2"/>
      <c r="AQ1697" s="2"/>
      <c r="AR1697" s="2"/>
      <c r="AS1697" s="2"/>
      <c r="AT1697" s="2"/>
      <c r="AU1697" s="2"/>
      <c r="AV1697" s="2"/>
      <c r="AW1697" s="2"/>
      <c r="AX1697" s="2"/>
      <c r="AY1697" s="2"/>
      <c r="AZ1697" s="2"/>
      <c r="BA1697" s="2"/>
      <c r="BB1697" s="2"/>
      <c r="BC1697" s="2"/>
      <c r="BD1697" s="2"/>
      <c r="BE1697" s="2"/>
      <c r="BF1697" s="2"/>
      <c r="BG1697" s="2"/>
      <c r="BH1697" s="2"/>
      <c r="BI1697" s="2"/>
      <c r="BJ1697" s="2"/>
      <c r="BK1697" s="48"/>
      <c r="BL1697" s="3"/>
      <c r="BM1697" s="2"/>
      <c r="BN1697" s="2"/>
      <c r="BO1697" s="2"/>
      <c r="BP1697" s="2"/>
      <c r="BQ1697" s="2"/>
      <c r="BR1697" s="2"/>
      <c r="BS1697" s="2"/>
      <c r="BT1697" s="2"/>
      <c r="BU1697" s="2"/>
      <c r="BV1697" s="2"/>
      <c r="BW1697" s="2"/>
      <c r="BX1697" s="2"/>
      <c r="BY1697" s="2"/>
      <c r="BZ1697" s="2"/>
      <c r="CA1697" s="2"/>
      <c r="CB1697" s="2"/>
      <c r="CC1697" s="2"/>
      <c r="CD1697" s="2"/>
      <c r="CE1697" s="2"/>
      <c r="CF1697" s="2"/>
      <c r="CG1697" s="2"/>
      <c r="CH1697" s="2"/>
      <c r="CI1697" s="2"/>
      <c r="CJ1697" s="2"/>
      <c r="CK1697" s="2"/>
    </row>
    <row r="1698" spans="1:89" ht="12.75" customHeight="1" x14ac:dyDescent="0.35">
      <c r="A1698" s="15">
        <f t="shared" si="114"/>
        <v>44675</v>
      </c>
      <c r="B1698" s="107">
        <v>13789363</v>
      </c>
      <c r="C1698" s="4">
        <f t="shared" si="115"/>
        <v>574556.79166666663</v>
      </c>
      <c r="D1698">
        <f t="shared" si="116"/>
        <v>2022</v>
      </c>
      <c r="E1698">
        <f t="shared" si="117"/>
        <v>4</v>
      </c>
      <c r="F1698" s="33">
        <v>10190</v>
      </c>
      <c r="G1698" s="2" t="s">
        <v>29</v>
      </c>
      <c r="H1698" s="2">
        <v>24</v>
      </c>
      <c r="I1698" s="33" t="s">
        <v>74</v>
      </c>
      <c r="J1698" s="34">
        <v>44675</v>
      </c>
      <c r="K1698" s="33"/>
      <c r="L1698" s="33"/>
      <c r="M1698" s="33"/>
      <c r="N1698" s="33"/>
      <c r="O1698" s="33"/>
      <c r="P1698" s="33"/>
      <c r="Q1698" s="33"/>
      <c r="R1698" s="33"/>
      <c r="S1698" s="33"/>
      <c r="T1698" s="33"/>
      <c r="U1698" s="33"/>
      <c r="V1698" s="33"/>
      <c r="W1698" s="33"/>
      <c r="X1698" s="33"/>
      <c r="Y1698" s="33"/>
      <c r="Z1698" s="33"/>
      <c r="AA1698" s="33"/>
      <c r="AB1698" s="33"/>
      <c r="AC1698" s="33"/>
      <c r="AD1698" s="33"/>
      <c r="AE1698" s="33"/>
      <c r="AF1698" s="33"/>
      <c r="AG1698" s="33"/>
      <c r="AH1698" s="33"/>
      <c r="AI1698" s="2"/>
      <c r="AK1698" s="3"/>
      <c r="AL1698" s="2"/>
      <c r="AM1698" s="2"/>
      <c r="AN1698" s="2"/>
      <c r="AO1698" s="2"/>
      <c r="AP1698" s="2"/>
      <c r="AQ1698" s="2"/>
      <c r="AR1698" s="2"/>
      <c r="AS1698" s="2"/>
      <c r="AT1698" s="2"/>
      <c r="AU1698" s="2"/>
      <c r="AV1698" s="2"/>
      <c r="AW1698" s="2"/>
      <c r="AX1698" s="2"/>
      <c r="AY1698" s="2"/>
      <c r="AZ1698" s="2"/>
      <c r="BA1698" s="2"/>
      <c r="BB1698" s="2"/>
      <c r="BC1698" s="2"/>
      <c r="BD1698" s="2"/>
      <c r="BE1698" s="2"/>
      <c r="BF1698" s="2"/>
      <c r="BG1698" s="2"/>
      <c r="BH1698" s="2"/>
      <c r="BI1698" s="2"/>
      <c r="BJ1698" s="2"/>
      <c r="BK1698" s="48"/>
      <c r="BL1698" s="3"/>
      <c r="BM1698" s="2"/>
      <c r="BN1698" s="2"/>
      <c r="BO1698" s="2"/>
      <c r="BP1698" s="2"/>
      <c r="BQ1698" s="2"/>
      <c r="BR1698" s="2"/>
      <c r="BS1698" s="2"/>
      <c r="BT1698" s="2"/>
      <c r="BU1698" s="2"/>
      <c r="BV1698" s="2"/>
      <c r="BW1698" s="2"/>
      <c r="BX1698" s="2"/>
      <c r="BY1698" s="2"/>
      <c r="BZ1698" s="2"/>
      <c r="CA1698" s="2"/>
      <c r="CB1698" s="2"/>
      <c r="CC1698" s="2"/>
      <c r="CD1698" s="2"/>
      <c r="CE1698" s="2"/>
      <c r="CF1698" s="2"/>
      <c r="CG1698" s="2"/>
      <c r="CH1698" s="2"/>
      <c r="CI1698" s="2"/>
      <c r="CJ1698" s="2"/>
      <c r="CK1698" s="2"/>
    </row>
    <row r="1699" spans="1:89" ht="12.75" customHeight="1" x14ac:dyDescent="0.35">
      <c r="A1699" s="15">
        <f t="shared" si="114"/>
        <v>44676</v>
      </c>
      <c r="B1699" s="107">
        <v>14208480</v>
      </c>
      <c r="C1699" s="4">
        <f t="shared" si="115"/>
        <v>592020</v>
      </c>
      <c r="D1699">
        <f t="shared" si="116"/>
        <v>2022</v>
      </c>
      <c r="E1699">
        <f t="shared" si="117"/>
        <v>4</v>
      </c>
      <c r="F1699" s="33">
        <v>10190</v>
      </c>
      <c r="G1699" s="2" t="s">
        <v>29</v>
      </c>
      <c r="H1699" s="2">
        <v>24</v>
      </c>
      <c r="I1699" s="33" t="s">
        <v>74</v>
      </c>
      <c r="J1699" s="34">
        <v>44676</v>
      </c>
      <c r="K1699" s="33"/>
      <c r="L1699" s="33"/>
      <c r="M1699" s="33"/>
      <c r="N1699" s="33"/>
      <c r="O1699" s="33"/>
      <c r="P1699" s="33"/>
      <c r="Q1699" s="33"/>
      <c r="R1699" s="33"/>
      <c r="S1699" s="33"/>
      <c r="T1699" s="33"/>
      <c r="U1699" s="33"/>
      <c r="V1699" s="33"/>
      <c r="W1699" s="33"/>
      <c r="X1699" s="33"/>
      <c r="Y1699" s="33"/>
      <c r="Z1699" s="33"/>
      <c r="AA1699" s="33"/>
      <c r="AB1699" s="33"/>
      <c r="AC1699" s="33"/>
      <c r="AD1699" s="33"/>
      <c r="AE1699" s="33"/>
      <c r="AF1699" s="33"/>
      <c r="AG1699" s="33"/>
      <c r="AH1699" s="33"/>
      <c r="AI1699" s="2"/>
      <c r="AK1699" s="3"/>
      <c r="AL1699" s="2"/>
      <c r="AM1699" s="2"/>
      <c r="AN1699" s="2"/>
      <c r="AO1699" s="2"/>
      <c r="AP1699" s="2"/>
      <c r="AQ1699" s="2"/>
      <c r="AR1699" s="2"/>
      <c r="AS1699" s="2"/>
      <c r="AT1699" s="2"/>
      <c r="AU1699" s="2"/>
      <c r="AV1699" s="2"/>
      <c r="AW1699" s="2"/>
      <c r="AX1699" s="2"/>
      <c r="AY1699" s="2"/>
      <c r="AZ1699" s="2"/>
      <c r="BA1699" s="2"/>
      <c r="BB1699" s="2"/>
      <c r="BC1699" s="2"/>
      <c r="BD1699" s="2"/>
      <c r="BE1699" s="2"/>
      <c r="BF1699" s="2"/>
      <c r="BG1699" s="2"/>
      <c r="BH1699" s="2"/>
      <c r="BI1699" s="2"/>
      <c r="BJ1699" s="2"/>
      <c r="BK1699" s="48"/>
      <c r="BL1699" s="3"/>
      <c r="BM1699" s="2"/>
      <c r="BN1699" s="2"/>
      <c r="BO1699" s="2"/>
      <c r="BP1699" s="2"/>
      <c r="BQ1699" s="2"/>
      <c r="BR1699" s="2"/>
      <c r="BS1699" s="2"/>
      <c r="BT1699" s="2"/>
      <c r="BU1699" s="2"/>
      <c r="BV1699" s="2"/>
      <c r="BW1699" s="2"/>
      <c r="BX1699" s="2"/>
      <c r="BY1699" s="2"/>
      <c r="BZ1699" s="2"/>
      <c r="CA1699" s="2"/>
      <c r="CB1699" s="2"/>
      <c r="CC1699" s="2"/>
      <c r="CD1699" s="2"/>
      <c r="CE1699" s="2"/>
      <c r="CF1699" s="2"/>
      <c r="CG1699" s="2"/>
      <c r="CH1699" s="2"/>
      <c r="CI1699" s="2"/>
      <c r="CJ1699" s="2"/>
      <c r="CK1699" s="2"/>
    </row>
    <row r="1700" spans="1:89" ht="12.75" customHeight="1" x14ac:dyDescent="0.35">
      <c r="A1700" s="15">
        <f t="shared" si="114"/>
        <v>44677</v>
      </c>
      <c r="B1700" s="107">
        <v>14876774</v>
      </c>
      <c r="C1700" s="4">
        <f t="shared" si="115"/>
        <v>619865.58333333337</v>
      </c>
      <c r="D1700">
        <f t="shared" si="116"/>
        <v>2022</v>
      </c>
      <c r="E1700">
        <f t="shared" si="117"/>
        <v>4</v>
      </c>
      <c r="F1700" s="33">
        <v>10190</v>
      </c>
      <c r="G1700" s="2" t="s">
        <v>29</v>
      </c>
      <c r="H1700" s="2">
        <v>24</v>
      </c>
      <c r="I1700" s="33" t="s">
        <v>74</v>
      </c>
      <c r="J1700" s="34">
        <v>44677</v>
      </c>
      <c r="K1700" s="33"/>
      <c r="L1700" s="33"/>
      <c r="M1700" s="33"/>
      <c r="N1700" s="33"/>
      <c r="O1700" s="33"/>
      <c r="P1700" s="33"/>
      <c r="Q1700" s="33"/>
      <c r="R1700" s="33"/>
      <c r="S1700" s="33"/>
      <c r="T1700" s="33"/>
      <c r="U1700" s="33"/>
      <c r="V1700" s="33"/>
      <c r="W1700" s="33"/>
      <c r="X1700" s="33"/>
      <c r="Y1700" s="33"/>
      <c r="Z1700" s="33"/>
      <c r="AA1700" s="33"/>
      <c r="AB1700" s="33"/>
      <c r="AC1700" s="33"/>
      <c r="AD1700" s="33"/>
      <c r="AE1700" s="33"/>
      <c r="AF1700" s="33"/>
      <c r="AG1700" s="33"/>
      <c r="AH1700" s="33"/>
      <c r="AI1700" s="2"/>
      <c r="AK1700" s="3"/>
      <c r="AL1700" s="2"/>
      <c r="AM1700" s="2"/>
      <c r="AN1700" s="2"/>
      <c r="AO1700" s="2"/>
      <c r="AP1700" s="2"/>
      <c r="AQ1700" s="2"/>
      <c r="AR1700" s="2"/>
      <c r="AS1700" s="2"/>
      <c r="AT1700" s="2"/>
      <c r="AU1700" s="2"/>
      <c r="AV1700" s="2"/>
      <c r="AW1700" s="2"/>
      <c r="AX1700" s="2"/>
      <c r="AY1700" s="2"/>
      <c r="AZ1700" s="2"/>
      <c r="BA1700" s="2"/>
      <c r="BB1700" s="2"/>
      <c r="BC1700" s="2"/>
      <c r="BD1700" s="2"/>
      <c r="BE1700" s="2"/>
      <c r="BF1700" s="2"/>
      <c r="BG1700" s="2"/>
      <c r="BH1700" s="2"/>
      <c r="BI1700" s="2"/>
      <c r="BJ1700" s="2"/>
      <c r="BK1700" s="48"/>
      <c r="BL1700" s="3"/>
      <c r="BM1700" s="2"/>
      <c r="BN1700" s="2"/>
      <c r="BO1700" s="2"/>
      <c r="BP1700" s="2"/>
      <c r="BQ1700" s="2"/>
      <c r="BR1700" s="2"/>
      <c r="BS1700" s="2"/>
      <c r="BT1700" s="2"/>
      <c r="BU1700" s="2"/>
      <c r="BV1700" s="2"/>
      <c r="BW1700" s="2"/>
      <c r="BX1700" s="2"/>
      <c r="BY1700" s="2"/>
      <c r="BZ1700" s="2"/>
      <c r="CA1700" s="2"/>
      <c r="CB1700" s="2"/>
      <c r="CC1700" s="2"/>
      <c r="CD1700" s="2"/>
      <c r="CE1700" s="2"/>
      <c r="CF1700" s="2"/>
      <c r="CG1700" s="2"/>
      <c r="CH1700" s="2"/>
      <c r="CI1700" s="2"/>
      <c r="CJ1700" s="2"/>
      <c r="CK1700" s="2"/>
    </row>
    <row r="1701" spans="1:89" ht="12.75" customHeight="1" x14ac:dyDescent="0.35">
      <c r="A1701" s="15">
        <f t="shared" si="114"/>
        <v>44678</v>
      </c>
      <c r="B1701" s="107">
        <v>15242607</v>
      </c>
      <c r="C1701" s="4">
        <f t="shared" si="115"/>
        <v>635108.625</v>
      </c>
      <c r="D1701">
        <f t="shared" si="116"/>
        <v>2022</v>
      </c>
      <c r="E1701">
        <f t="shared" si="117"/>
        <v>4</v>
      </c>
      <c r="F1701" s="33">
        <v>10190</v>
      </c>
      <c r="G1701" s="2" t="s">
        <v>29</v>
      </c>
      <c r="H1701" s="2">
        <v>24</v>
      </c>
      <c r="I1701" s="33" t="s">
        <v>74</v>
      </c>
      <c r="J1701" s="34">
        <v>44678</v>
      </c>
      <c r="K1701" s="33"/>
      <c r="L1701" s="33"/>
      <c r="M1701" s="33"/>
      <c r="N1701" s="33"/>
      <c r="O1701" s="33"/>
      <c r="P1701" s="33"/>
      <c r="Q1701" s="33"/>
      <c r="R1701" s="33"/>
      <c r="S1701" s="33"/>
      <c r="T1701" s="33"/>
      <c r="U1701" s="33"/>
      <c r="V1701" s="33"/>
      <c r="W1701" s="33"/>
      <c r="X1701" s="33"/>
      <c r="Y1701" s="33"/>
      <c r="Z1701" s="33"/>
      <c r="AA1701" s="33"/>
      <c r="AB1701" s="33"/>
      <c r="AC1701" s="33"/>
      <c r="AD1701" s="33"/>
      <c r="AE1701" s="33"/>
      <c r="AF1701" s="33"/>
      <c r="AG1701" s="33"/>
      <c r="AH1701" s="33"/>
      <c r="AI1701" s="2"/>
      <c r="AK1701" s="3"/>
      <c r="AL1701" s="2"/>
      <c r="AM1701" s="2"/>
      <c r="AN1701" s="2"/>
      <c r="AO1701" s="2"/>
      <c r="AP1701" s="2"/>
      <c r="AQ1701" s="2"/>
      <c r="AR1701" s="2"/>
      <c r="AS1701" s="2"/>
      <c r="AT1701" s="2"/>
      <c r="AU1701" s="2"/>
      <c r="AV1701" s="2"/>
      <c r="AW1701" s="2"/>
      <c r="AX1701" s="2"/>
      <c r="AY1701" s="2"/>
      <c r="AZ1701" s="2"/>
      <c r="BA1701" s="2"/>
      <c r="BB1701" s="2"/>
      <c r="BC1701" s="2"/>
      <c r="BD1701" s="2"/>
      <c r="BE1701" s="2"/>
      <c r="BF1701" s="2"/>
      <c r="BG1701" s="2"/>
      <c r="BH1701" s="2"/>
      <c r="BI1701" s="2"/>
      <c r="BJ1701" s="2"/>
      <c r="BK1701" s="48"/>
      <c r="BL1701" s="3"/>
      <c r="BM1701" s="2"/>
      <c r="BN1701" s="2"/>
      <c r="BO1701" s="2"/>
      <c r="BP1701" s="2"/>
      <c r="BQ1701" s="2"/>
      <c r="BR1701" s="2"/>
      <c r="BS1701" s="2"/>
      <c r="BT1701" s="2"/>
      <c r="BU1701" s="2"/>
      <c r="BV1701" s="2"/>
      <c r="BW1701" s="2"/>
      <c r="BX1701" s="2"/>
      <c r="BY1701" s="2"/>
      <c r="BZ1701" s="2"/>
      <c r="CA1701" s="2"/>
      <c r="CB1701" s="2"/>
      <c r="CC1701" s="2"/>
      <c r="CD1701" s="2"/>
      <c r="CE1701" s="2"/>
      <c r="CF1701" s="2"/>
      <c r="CG1701" s="2"/>
      <c r="CH1701" s="2"/>
      <c r="CI1701" s="2"/>
      <c r="CJ1701" s="2"/>
      <c r="CK1701" s="2"/>
    </row>
    <row r="1702" spans="1:89" ht="12.75" customHeight="1" x14ac:dyDescent="0.35">
      <c r="A1702" s="15">
        <f t="shared" si="114"/>
        <v>44679</v>
      </c>
      <c r="B1702" s="107">
        <v>15388794</v>
      </c>
      <c r="C1702" s="4">
        <f t="shared" si="115"/>
        <v>641199.75</v>
      </c>
      <c r="D1702">
        <f t="shared" si="116"/>
        <v>2022</v>
      </c>
      <c r="E1702">
        <f t="shared" si="117"/>
        <v>4</v>
      </c>
      <c r="F1702" s="33">
        <v>10190</v>
      </c>
      <c r="G1702" s="2" t="s">
        <v>29</v>
      </c>
      <c r="H1702" s="2">
        <v>24</v>
      </c>
      <c r="I1702" s="33" t="s">
        <v>74</v>
      </c>
      <c r="J1702" s="34">
        <v>44679</v>
      </c>
      <c r="K1702" s="33"/>
      <c r="L1702" s="33"/>
      <c r="M1702" s="33"/>
      <c r="N1702" s="33"/>
      <c r="O1702" s="33"/>
      <c r="P1702" s="33"/>
      <c r="Q1702" s="33"/>
      <c r="R1702" s="33"/>
      <c r="S1702" s="33"/>
      <c r="T1702" s="33"/>
      <c r="U1702" s="33"/>
      <c r="V1702" s="33"/>
      <c r="W1702" s="33"/>
      <c r="X1702" s="33"/>
      <c r="Y1702" s="33"/>
      <c r="Z1702" s="33"/>
      <c r="AA1702" s="33"/>
      <c r="AB1702" s="33"/>
      <c r="AC1702" s="33"/>
      <c r="AD1702" s="33"/>
      <c r="AE1702" s="33"/>
      <c r="AF1702" s="33"/>
      <c r="AG1702" s="33"/>
      <c r="AH1702" s="33"/>
      <c r="AI1702" s="2"/>
      <c r="AK1702" s="3"/>
      <c r="AL1702" s="2"/>
      <c r="AM1702" s="2"/>
      <c r="AN1702" s="2"/>
      <c r="AO1702" s="2"/>
      <c r="AP1702" s="2"/>
      <c r="AQ1702" s="2"/>
      <c r="AR1702" s="2"/>
      <c r="AS1702" s="2"/>
      <c r="AT1702" s="2"/>
      <c r="AU1702" s="2"/>
      <c r="AV1702" s="2"/>
      <c r="AW1702" s="2"/>
      <c r="AX1702" s="2"/>
      <c r="AY1702" s="2"/>
      <c r="AZ1702" s="2"/>
      <c r="BA1702" s="2"/>
      <c r="BB1702" s="2"/>
      <c r="BC1702" s="2"/>
      <c r="BD1702" s="2"/>
      <c r="BE1702" s="2"/>
      <c r="BF1702" s="2"/>
      <c r="BG1702" s="2"/>
      <c r="BH1702" s="2"/>
      <c r="BI1702" s="2"/>
      <c r="BJ1702" s="2"/>
      <c r="BK1702" s="48"/>
      <c r="BL1702" s="3"/>
      <c r="BM1702" s="2"/>
      <c r="BN1702" s="2"/>
      <c r="BO1702" s="2"/>
      <c r="BP1702" s="2"/>
      <c r="BQ1702" s="2"/>
      <c r="BR1702" s="2"/>
      <c r="BS1702" s="2"/>
      <c r="BT1702" s="2"/>
      <c r="BU1702" s="2"/>
      <c r="BV1702" s="2"/>
      <c r="BW1702" s="2"/>
      <c r="BX1702" s="2"/>
      <c r="BY1702" s="2"/>
      <c r="BZ1702" s="2"/>
      <c r="CA1702" s="2"/>
      <c r="CB1702" s="2"/>
      <c r="CC1702" s="2"/>
      <c r="CD1702" s="2"/>
      <c r="CE1702" s="2"/>
      <c r="CF1702" s="2"/>
      <c r="CG1702" s="2"/>
      <c r="CH1702" s="2"/>
      <c r="CI1702" s="2"/>
      <c r="CJ1702" s="2"/>
      <c r="CK1702" s="2"/>
    </row>
    <row r="1703" spans="1:89" ht="12.75" customHeight="1" x14ac:dyDescent="0.35">
      <c r="A1703" s="15">
        <f t="shared" si="114"/>
        <v>44680</v>
      </c>
      <c r="B1703" s="107">
        <v>15202732</v>
      </c>
      <c r="C1703" s="4">
        <f t="shared" si="115"/>
        <v>633447.16666666663</v>
      </c>
      <c r="D1703">
        <f t="shared" si="116"/>
        <v>2022</v>
      </c>
      <c r="E1703">
        <f t="shared" si="117"/>
        <v>4</v>
      </c>
      <c r="F1703" s="33">
        <v>10190</v>
      </c>
      <c r="G1703" s="2" t="s">
        <v>29</v>
      </c>
      <c r="H1703" s="2">
        <v>24</v>
      </c>
      <c r="I1703" s="33" t="s">
        <v>74</v>
      </c>
      <c r="J1703" s="34">
        <v>44680</v>
      </c>
      <c r="K1703" s="33"/>
      <c r="L1703" s="33"/>
      <c r="M1703" s="33"/>
      <c r="N1703" s="33"/>
      <c r="O1703" s="33"/>
      <c r="P1703" s="33"/>
      <c r="Q1703" s="33"/>
      <c r="R1703" s="33"/>
      <c r="S1703" s="33"/>
      <c r="T1703" s="33"/>
      <c r="U1703" s="33"/>
      <c r="V1703" s="33"/>
      <c r="W1703" s="33"/>
      <c r="X1703" s="33"/>
      <c r="Y1703" s="33"/>
      <c r="Z1703" s="33"/>
      <c r="AA1703" s="33"/>
      <c r="AB1703" s="33"/>
      <c r="AC1703" s="33"/>
      <c r="AD1703" s="33"/>
      <c r="AE1703" s="33"/>
      <c r="AF1703" s="33"/>
      <c r="AG1703" s="33"/>
      <c r="AH1703" s="33"/>
      <c r="AI1703" s="2"/>
      <c r="AK1703" s="3"/>
      <c r="AL1703" s="2"/>
      <c r="AM1703" s="2"/>
      <c r="AN1703" s="2"/>
      <c r="AO1703" s="2"/>
      <c r="AP1703" s="2"/>
      <c r="AQ1703" s="2"/>
      <c r="AR1703" s="2"/>
      <c r="AS1703" s="2"/>
      <c r="AT1703" s="2"/>
      <c r="AU1703" s="2"/>
      <c r="AV1703" s="2"/>
      <c r="AW1703" s="2"/>
      <c r="AX1703" s="2"/>
      <c r="AY1703" s="2"/>
      <c r="AZ1703" s="2"/>
      <c r="BA1703" s="2"/>
      <c r="BB1703" s="2"/>
      <c r="BC1703" s="2"/>
      <c r="BD1703" s="2"/>
      <c r="BE1703" s="2"/>
      <c r="BF1703" s="2"/>
      <c r="BG1703" s="2"/>
      <c r="BH1703" s="2"/>
      <c r="BI1703" s="2"/>
      <c r="BJ1703" s="2"/>
      <c r="BK1703" s="48"/>
      <c r="BL1703" s="3"/>
      <c r="BM1703" s="2"/>
      <c r="BN1703" s="2"/>
      <c r="BO1703" s="2"/>
      <c r="BP1703" s="2"/>
      <c r="BQ1703" s="2"/>
      <c r="BR1703" s="2"/>
      <c r="BS1703" s="2"/>
      <c r="BT1703" s="2"/>
      <c r="BU1703" s="2"/>
      <c r="BV1703" s="2"/>
      <c r="BW1703" s="2"/>
      <c r="BX1703" s="2"/>
      <c r="BY1703" s="2"/>
      <c r="BZ1703" s="2"/>
      <c r="CA1703" s="2"/>
      <c r="CB1703" s="2"/>
      <c r="CC1703" s="2"/>
      <c r="CD1703" s="2"/>
      <c r="CE1703" s="2"/>
      <c r="CF1703" s="2"/>
      <c r="CG1703" s="2"/>
      <c r="CH1703" s="2"/>
      <c r="CI1703" s="2"/>
      <c r="CJ1703" s="2"/>
      <c r="CK1703" s="2"/>
    </row>
    <row r="1704" spans="1:89" ht="12.75" customHeight="1" x14ac:dyDescent="0.35">
      <c r="A1704" s="15">
        <f t="shared" si="114"/>
        <v>44681</v>
      </c>
      <c r="B1704" s="107">
        <v>14693419</v>
      </c>
      <c r="C1704" s="4">
        <f t="shared" si="115"/>
        <v>612225.79166666663</v>
      </c>
      <c r="D1704">
        <f t="shared" si="116"/>
        <v>2022</v>
      </c>
      <c r="E1704">
        <f t="shared" si="117"/>
        <v>4</v>
      </c>
      <c r="F1704" s="33">
        <v>10190</v>
      </c>
      <c r="G1704" s="2" t="s">
        <v>29</v>
      </c>
      <c r="H1704" s="2">
        <v>24</v>
      </c>
      <c r="I1704" s="33" t="s">
        <v>74</v>
      </c>
      <c r="J1704" s="34">
        <v>44681</v>
      </c>
      <c r="K1704" s="33"/>
      <c r="L1704" s="33"/>
      <c r="M1704" s="33"/>
      <c r="N1704" s="33"/>
      <c r="O1704" s="33"/>
      <c r="P1704" s="33"/>
      <c r="Q1704" s="33"/>
      <c r="R1704" s="33"/>
      <c r="S1704" s="33"/>
      <c r="T1704" s="33"/>
      <c r="U1704" s="33"/>
      <c r="V1704" s="33"/>
      <c r="W1704" s="33"/>
      <c r="X1704" s="33"/>
      <c r="Y1704" s="33"/>
      <c r="Z1704" s="33"/>
      <c r="AA1704" s="33"/>
      <c r="AB1704" s="33"/>
      <c r="AC1704" s="33"/>
      <c r="AD1704" s="33"/>
      <c r="AE1704" s="33"/>
      <c r="AF1704" s="33"/>
      <c r="AG1704" s="33"/>
      <c r="AH1704" s="33"/>
      <c r="AI1704" s="2"/>
      <c r="AK1704" s="3"/>
      <c r="AL1704" s="2"/>
      <c r="AM1704" s="2"/>
      <c r="AN1704" s="2"/>
      <c r="AO1704" s="2"/>
      <c r="AP1704" s="2"/>
      <c r="AQ1704" s="2"/>
      <c r="AR1704" s="2"/>
      <c r="AS1704" s="2"/>
      <c r="AT1704" s="2"/>
      <c r="AU1704" s="2"/>
      <c r="AV1704" s="2"/>
      <c r="AW1704" s="2"/>
      <c r="AX1704" s="2"/>
      <c r="AY1704" s="2"/>
      <c r="AZ1704" s="2"/>
      <c r="BA1704" s="2"/>
      <c r="BB1704" s="2"/>
      <c r="BC1704" s="2"/>
      <c r="BD1704" s="2"/>
      <c r="BE1704" s="2"/>
      <c r="BF1704" s="2"/>
      <c r="BG1704" s="2"/>
      <c r="BH1704" s="2"/>
      <c r="BI1704" s="2"/>
      <c r="BJ1704" s="2"/>
      <c r="BK1704" s="48"/>
      <c r="BL1704" s="3"/>
      <c r="BM1704" s="2"/>
      <c r="BN1704" s="2"/>
      <c r="BO1704" s="2"/>
      <c r="BP1704" s="2"/>
      <c r="BQ1704" s="2"/>
      <c r="BR1704" s="2"/>
      <c r="BS1704" s="2"/>
      <c r="BT1704" s="2"/>
      <c r="BU1704" s="2"/>
      <c r="BV1704" s="2"/>
      <c r="BW1704" s="2"/>
      <c r="BX1704" s="2"/>
      <c r="BY1704" s="2"/>
      <c r="BZ1704" s="2"/>
      <c r="CA1704" s="2"/>
      <c r="CB1704" s="2"/>
      <c r="CC1704" s="2"/>
      <c r="CD1704" s="2"/>
      <c r="CE1704" s="2"/>
      <c r="CF1704" s="2"/>
      <c r="CG1704" s="2"/>
      <c r="CH1704" s="2"/>
      <c r="CI1704" s="2"/>
      <c r="CJ1704" s="2"/>
      <c r="CK1704" s="2"/>
    </row>
    <row r="1705" spans="1:89" ht="12.75" customHeight="1" x14ac:dyDescent="0.35">
      <c r="A1705" s="15">
        <f t="shared" si="114"/>
        <v>44682</v>
      </c>
      <c r="B1705" s="107">
        <v>14246972</v>
      </c>
      <c r="C1705" s="4">
        <f t="shared" si="115"/>
        <v>593623.83333333337</v>
      </c>
      <c r="D1705">
        <f t="shared" si="116"/>
        <v>2022</v>
      </c>
      <c r="E1705">
        <f t="shared" si="117"/>
        <v>5</v>
      </c>
      <c r="F1705" s="33">
        <v>10190</v>
      </c>
      <c r="G1705" s="2" t="s">
        <v>29</v>
      </c>
      <c r="H1705" s="2">
        <v>24</v>
      </c>
      <c r="I1705" s="33" t="s">
        <v>74</v>
      </c>
      <c r="J1705" s="34">
        <v>44682</v>
      </c>
      <c r="K1705" s="33"/>
      <c r="L1705" s="33"/>
      <c r="M1705" s="33"/>
      <c r="N1705" s="33"/>
      <c r="O1705" s="33"/>
      <c r="P1705" s="33"/>
      <c r="Q1705" s="33"/>
      <c r="R1705" s="33"/>
      <c r="S1705" s="33"/>
      <c r="T1705" s="33"/>
      <c r="U1705" s="33"/>
      <c r="V1705" s="33"/>
      <c r="W1705" s="33"/>
      <c r="X1705" s="33"/>
      <c r="Y1705" s="33"/>
      <c r="Z1705" s="33"/>
      <c r="AA1705" s="33"/>
      <c r="AB1705" s="33"/>
      <c r="AC1705" s="33"/>
      <c r="AD1705" s="33"/>
      <c r="AE1705" s="33"/>
      <c r="AF1705" s="33"/>
      <c r="AG1705" s="33"/>
      <c r="AH1705" s="33"/>
      <c r="AI1705" s="2"/>
      <c r="AK1705" s="3"/>
      <c r="AL1705" s="2"/>
      <c r="AM1705" s="2"/>
      <c r="AN1705" s="2"/>
      <c r="AO1705" s="2"/>
      <c r="AP1705" s="2"/>
      <c r="AQ1705" s="2"/>
      <c r="AR1705" s="2"/>
      <c r="AS1705" s="2"/>
      <c r="AT1705" s="2"/>
      <c r="AU1705" s="2"/>
      <c r="AV1705" s="2"/>
      <c r="AW1705" s="2"/>
      <c r="AX1705" s="2"/>
      <c r="AY1705" s="2"/>
      <c r="AZ1705" s="2"/>
      <c r="BA1705" s="2"/>
      <c r="BB1705" s="2"/>
      <c r="BC1705" s="2"/>
      <c r="BD1705" s="2"/>
      <c r="BE1705" s="2"/>
      <c r="BF1705" s="2"/>
      <c r="BG1705" s="2"/>
      <c r="BH1705" s="2"/>
      <c r="BI1705" s="2"/>
      <c r="BJ1705" s="2"/>
      <c r="BK1705" s="48"/>
      <c r="BL1705" s="3"/>
      <c r="BM1705" s="2"/>
      <c r="BN1705" s="2"/>
      <c r="BO1705" s="2"/>
      <c r="BP1705" s="2"/>
      <c r="BQ1705" s="2"/>
      <c r="BR1705" s="2"/>
      <c r="BS1705" s="2"/>
      <c r="BT1705" s="2"/>
      <c r="BU1705" s="2"/>
      <c r="BV1705" s="2"/>
      <c r="BW1705" s="2"/>
      <c r="BX1705" s="2"/>
      <c r="BY1705" s="2"/>
      <c r="BZ1705" s="2"/>
      <c r="CA1705" s="2"/>
      <c r="CB1705" s="2"/>
      <c r="CC1705" s="2"/>
      <c r="CD1705" s="2"/>
      <c r="CE1705" s="2"/>
      <c r="CF1705" s="2"/>
      <c r="CG1705" s="2"/>
      <c r="CH1705" s="2"/>
      <c r="CI1705" s="2"/>
      <c r="CJ1705" s="2"/>
      <c r="CK1705" s="2"/>
    </row>
    <row r="1706" spans="1:89" ht="12.75" customHeight="1" x14ac:dyDescent="0.35">
      <c r="A1706" s="15">
        <f t="shared" si="114"/>
        <v>44683</v>
      </c>
      <c r="B1706" s="107">
        <v>14793147</v>
      </c>
      <c r="C1706" s="4">
        <f t="shared" si="115"/>
        <v>616381.125</v>
      </c>
      <c r="D1706">
        <f t="shared" si="116"/>
        <v>2022</v>
      </c>
      <c r="E1706">
        <f t="shared" si="117"/>
        <v>5</v>
      </c>
      <c r="F1706" s="33">
        <v>10190</v>
      </c>
      <c r="G1706" s="2" t="s">
        <v>29</v>
      </c>
      <c r="H1706" s="2">
        <v>24</v>
      </c>
      <c r="I1706" s="33" t="s">
        <v>74</v>
      </c>
      <c r="J1706" s="34">
        <v>44683</v>
      </c>
      <c r="K1706" s="33"/>
      <c r="L1706" s="33"/>
      <c r="M1706" s="33"/>
      <c r="N1706" s="33"/>
      <c r="O1706" s="33"/>
      <c r="P1706" s="33"/>
      <c r="Q1706" s="33"/>
      <c r="R1706" s="33"/>
      <c r="S1706" s="33"/>
      <c r="T1706" s="33"/>
      <c r="U1706" s="33"/>
      <c r="V1706" s="33"/>
      <c r="W1706" s="33"/>
      <c r="X1706" s="33"/>
      <c r="Y1706" s="33"/>
      <c r="Z1706" s="33"/>
      <c r="AA1706" s="33"/>
      <c r="AB1706" s="33"/>
      <c r="AC1706" s="33"/>
      <c r="AD1706" s="33"/>
      <c r="AE1706" s="33"/>
      <c r="AF1706" s="33"/>
      <c r="AG1706" s="33"/>
      <c r="AH1706" s="33"/>
      <c r="AI1706" s="2"/>
      <c r="AK1706" s="3"/>
      <c r="AL1706" s="2"/>
      <c r="AM1706" s="2"/>
      <c r="AN1706" s="2"/>
      <c r="AO1706" s="2"/>
      <c r="AP1706" s="2"/>
      <c r="AQ1706" s="2"/>
      <c r="AR1706" s="2"/>
      <c r="AS1706" s="2"/>
      <c r="AT1706" s="2"/>
      <c r="AU1706" s="2"/>
      <c r="AV1706" s="2"/>
      <c r="AW1706" s="2"/>
      <c r="AX1706" s="2"/>
      <c r="AY1706" s="2"/>
      <c r="AZ1706" s="2"/>
      <c r="BA1706" s="2"/>
      <c r="BB1706" s="2"/>
      <c r="BC1706" s="2"/>
      <c r="BD1706" s="2"/>
      <c r="BE1706" s="2"/>
      <c r="BF1706" s="2"/>
      <c r="BG1706" s="2"/>
      <c r="BH1706" s="2"/>
      <c r="BI1706" s="2"/>
      <c r="BJ1706" s="2"/>
      <c r="BK1706" s="48"/>
      <c r="BL1706" s="3"/>
      <c r="BM1706" s="2"/>
      <c r="BN1706" s="2"/>
      <c r="BO1706" s="2"/>
      <c r="BP1706" s="2"/>
      <c r="BQ1706" s="2"/>
      <c r="BR1706" s="2"/>
      <c r="BS1706" s="2"/>
      <c r="BT1706" s="2"/>
      <c r="BU1706" s="2"/>
      <c r="BV1706" s="2"/>
      <c r="BW1706" s="2"/>
      <c r="BX1706" s="2"/>
      <c r="BY1706" s="2"/>
      <c r="BZ1706" s="2"/>
      <c r="CA1706" s="2"/>
      <c r="CB1706" s="2"/>
      <c r="CC1706" s="2"/>
      <c r="CD1706" s="2"/>
      <c r="CE1706" s="2"/>
      <c r="CF1706" s="2"/>
      <c r="CG1706" s="2"/>
      <c r="CH1706" s="2"/>
      <c r="CI1706" s="2"/>
      <c r="CJ1706" s="2"/>
      <c r="CK1706" s="2"/>
    </row>
    <row r="1707" spans="1:89" ht="12.75" customHeight="1" x14ac:dyDescent="0.35">
      <c r="A1707" s="15">
        <f t="shared" si="114"/>
        <v>44684</v>
      </c>
      <c r="B1707" s="107">
        <v>15019050</v>
      </c>
      <c r="C1707" s="4">
        <f t="shared" si="115"/>
        <v>625793.75</v>
      </c>
      <c r="D1707">
        <f t="shared" si="116"/>
        <v>2022</v>
      </c>
      <c r="E1707">
        <f t="shared" si="117"/>
        <v>5</v>
      </c>
      <c r="F1707" s="33">
        <v>10190</v>
      </c>
      <c r="G1707" s="2" t="s">
        <v>29</v>
      </c>
      <c r="H1707" s="2">
        <v>24</v>
      </c>
      <c r="I1707" s="33" t="s">
        <v>74</v>
      </c>
      <c r="J1707" s="34">
        <v>44684</v>
      </c>
      <c r="K1707" s="33"/>
      <c r="L1707" s="33"/>
      <c r="M1707" s="33"/>
      <c r="N1707" s="33"/>
      <c r="O1707" s="33"/>
      <c r="P1707" s="33"/>
      <c r="Q1707" s="33"/>
      <c r="R1707" s="33"/>
      <c r="S1707" s="33"/>
      <c r="T1707" s="33"/>
      <c r="U1707" s="33"/>
      <c r="V1707" s="33"/>
      <c r="W1707" s="33"/>
      <c r="X1707" s="33"/>
      <c r="Y1707" s="33"/>
      <c r="Z1707" s="33"/>
      <c r="AA1707" s="33"/>
      <c r="AB1707" s="33"/>
      <c r="AC1707" s="33"/>
      <c r="AD1707" s="33"/>
      <c r="AE1707" s="33"/>
      <c r="AF1707" s="33"/>
      <c r="AG1707" s="33"/>
      <c r="AH1707" s="33"/>
      <c r="AI1707" s="2"/>
      <c r="AK1707" s="3"/>
      <c r="AL1707" s="2"/>
      <c r="AM1707" s="2"/>
      <c r="AN1707" s="2"/>
      <c r="AO1707" s="2"/>
      <c r="AP1707" s="2"/>
      <c r="AQ1707" s="2"/>
      <c r="AR1707" s="2"/>
      <c r="AS1707" s="2"/>
      <c r="AT1707" s="2"/>
      <c r="AU1707" s="2"/>
      <c r="AV1707" s="2"/>
      <c r="AW1707" s="2"/>
      <c r="AX1707" s="2"/>
      <c r="AY1707" s="2"/>
      <c r="AZ1707" s="2"/>
      <c r="BA1707" s="2"/>
      <c r="BB1707" s="2"/>
      <c r="BC1707" s="2"/>
      <c r="BD1707" s="2"/>
      <c r="BE1707" s="2"/>
      <c r="BF1707" s="2"/>
      <c r="BG1707" s="2"/>
      <c r="BH1707" s="2"/>
      <c r="BI1707" s="2"/>
      <c r="BJ1707" s="2"/>
      <c r="BK1707" s="48"/>
      <c r="BL1707" s="3"/>
      <c r="BM1707" s="2"/>
      <c r="BN1707" s="2"/>
      <c r="BO1707" s="2"/>
      <c r="BP1707" s="2"/>
      <c r="BQ1707" s="2"/>
      <c r="BR1707" s="2"/>
      <c r="BS1707" s="2"/>
      <c r="BT1707" s="2"/>
      <c r="BU1707" s="2"/>
      <c r="BV1707" s="2"/>
      <c r="BW1707" s="2"/>
      <c r="BX1707" s="2"/>
      <c r="BY1707" s="2"/>
      <c r="BZ1707" s="2"/>
      <c r="CA1707" s="2"/>
      <c r="CB1707" s="2"/>
      <c r="CC1707" s="2"/>
      <c r="CD1707" s="2"/>
      <c r="CE1707" s="2"/>
      <c r="CF1707" s="2"/>
      <c r="CG1707" s="2"/>
      <c r="CH1707" s="2"/>
      <c r="CI1707" s="2"/>
      <c r="CJ1707" s="2"/>
      <c r="CK1707" s="2"/>
    </row>
    <row r="1708" spans="1:89" ht="12.75" customHeight="1" x14ac:dyDescent="0.35">
      <c r="A1708" s="15">
        <f t="shared" si="114"/>
        <v>44685</v>
      </c>
      <c r="B1708" s="107">
        <v>15252057</v>
      </c>
      <c r="C1708" s="4">
        <f t="shared" si="115"/>
        <v>635502.375</v>
      </c>
      <c r="D1708">
        <f t="shared" si="116"/>
        <v>2022</v>
      </c>
      <c r="E1708">
        <f t="shared" si="117"/>
        <v>5</v>
      </c>
      <c r="F1708" s="33">
        <v>10190</v>
      </c>
      <c r="G1708" s="2" t="s">
        <v>29</v>
      </c>
      <c r="H1708" s="2">
        <v>24</v>
      </c>
      <c r="I1708" s="33" t="s">
        <v>74</v>
      </c>
      <c r="J1708" s="34">
        <v>44685</v>
      </c>
      <c r="K1708" s="33"/>
      <c r="L1708" s="33"/>
      <c r="M1708" s="33"/>
      <c r="N1708" s="33"/>
      <c r="O1708" s="33"/>
      <c r="P1708" s="33"/>
      <c r="Q1708" s="33"/>
      <c r="R1708" s="33"/>
      <c r="S1708" s="33"/>
      <c r="T1708" s="33"/>
      <c r="U1708" s="33"/>
      <c r="V1708" s="33"/>
      <c r="W1708" s="33"/>
      <c r="X1708" s="33"/>
      <c r="Y1708" s="33"/>
      <c r="Z1708" s="33"/>
      <c r="AA1708" s="33"/>
      <c r="AB1708" s="33"/>
      <c r="AC1708" s="33"/>
      <c r="AD1708" s="33"/>
      <c r="AE1708" s="33"/>
      <c r="AF1708" s="33"/>
      <c r="AG1708" s="33"/>
      <c r="AH1708" s="33"/>
      <c r="AI1708" s="2"/>
      <c r="AK1708" s="3"/>
      <c r="AL1708" s="2"/>
      <c r="AM1708" s="2"/>
      <c r="AN1708" s="2"/>
      <c r="AO1708" s="2"/>
      <c r="AP1708" s="2"/>
      <c r="AQ1708" s="2"/>
      <c r="AR1708" s="2"/>
      <c r="AS1708" s="2"/>
      <c r="AT1708" s="2"/>
      <c r="AU1708" s="2"/>
      <c r="AV1708" s="2"/>
      <c r="AW1708" s="2"/>
      <c r="AX1708" s="2"/>
      <c r="AY1708" s="2"/>
      <c r="AZ1708" s="2"/>
      <c r="BA1708" s="2"/>
      <c r="BB1708" s="2"/>
      <c r="BC1708" s="2"/>
      <c r="BD1708" s="2"/>
      <c r="BE1708" s="2"/>
      <c r="BF1708" s="2"/>
      <c r="BG1708" s="2"/>
      <c r="BH1708" s="2"/>
      <c r="BI1708" s="2"/>
      <c r="BJ1708" s="2"/>
      <c r="BK1708" s="48"/>
      <c r="BL1708" s="3"/>
      <c r="BM1708" s="2"/>
      <c r="BN1708" s="2"/>
      <c r="BO1708" s="2"/>
      <c r="BP1708" s="2"/>
      <c r="BQ1708" s="2"/>
      <c r="BR1708" s="2"/>
      <c r="BS1708" s="2"/>
      <c r="BT1708" s="2"/>
      <c r="BU1708" s="2"/>
      <c r="BV1708" s="2"/>
      <c r="BW1708" s="2"/>
      <c r="BX1708" s="2"/>
      <c r="BY1708" s="2"/>
      <c r="BZ1708" s="2"/>
      <c r="CA1708" s="2"/>
      <c r="CB1708" s="2"/>
      <c r="CC1708" s="2"/>
      <c r="CD1708" s="2"/>
      <c r="CE1708" s="2"/>
      <c r="CF1708" s="2"/>
      <c r="CG1708" s="2"/>
      <c r="CH1708" s="2"/>
      <c r="CI1708" s="2"/>
      <c r="CJ1708" s="2"/>
      <c r="CK1708" s="2"/>
    </row>
    <row r="1709" spans="1:89" ht="12.75" customHeight="1" x14ac:dyDescent="0.35">
      <c r="A1709" s="15">
        <f t="shared" si="114"/>
        <v>44686</v>
      </c>
      <c r="B1709" s="107">
        <v>15653770</v>
      </c>
      <c r="C1709" s="4">
        <f t="shared" si="115"/>
        <v>652240.41666666663</v>
      </c>
      <c r="D1709">
        <f t="shared" si="116"/>
        <v>2022</v>
      </c>
      <c r="E1709">
        <f t="shared" si="117"/>
        <v>5</v>
      </c>
      <c r="F1709" s="33">
        <v>10190</v>
      </c>
      <c r="G1709" s="2" t="s">
        <v>29</v>
      </c>
      <c r="H1709" s="2">
        <v>24</v>
      </c>
      <c r="I1709" s="33" t="s">
        <v>74</v>
      </c>
      <c r="J1709" s="34">
        <v>44686</v>
      </c>
      <c r="K1709" s="33"/>
      <c r="L1709" s="33"/>
      <c r="M1709" s="33"/>
      <c r="N1709" s="33"/>
      <c r="O1709" s="33"/>
      <c r="P1709" s="33"/>
      <c r="Q1709" s="33"/>
      <c r="R1709" s="33"/>
      <c r="S1709" s="33"/>
      <c r="T1709" s="33"/>
      <c r="U1709" s="33"/>
      <c r="V1709" s="33"/>
      <c r="W1709" s="33"/>
      <c r="X1709" s="33"/>
      <c r="Y1709" s="33"/>
      <c r="Z1709" s="33"/>
      <c r="AA1709" s="33"/>
      <c r="AB1709" s="33"/>
      <c r="AC1709" s="33"/>
      <c r="AD1709" s="33"/>
      <c r="AE1709" s="33"/>
      <c r="AF1709" s="33"/>
      <c r="AG1709" s="33"/>
      <c r="AH1709" s="33"/>
      <c r="AI1709" s="2"/>
      <c r="AK1709" s="3"/>
      <c r="AL1709" s="2"/>
      <c r="AM1709" s="2"/>
      <c r="AN1709" s="2"/>
      <c r="AO1709" s="2"/>
      <c r="AP1709" s="2"/>
      <c r="AQ1709" s="2"/>
      <c r="AR1709" s="2"/>
      <c r="AS1709" s="2"/>
      <c r="AT1709" s="2"/>
      <c r="AU1709" s="2"/>
      <c r="AV1709" s="2"/>
      <c r="AW1709" s="2"/>
      <c r="AX1709" s="2"/>
      <c r="AY1709" s="2"/>
      <c r="AZ1709" s="2"/>
      <c r="BA1709" s="2"/>
      <c r="BB1709" s="2"/>
      <c r="BC1709" s="2"/>
      <c r="BD1709" s="2"/>
      <c r="BE1709" s="2"/>
      <c r="BF1709" s="2"/>
      <c r="BG1709" s="2"/>
      <c r="BH1709" s="2"/>
      <c r="BI1709" s="2"/>
      <c r="BJ1709" s="2"/>
      <c r="BK1709" s="48"/>
      <c r="BL1709" s="3"/>
      <c r="BM1709" s="2"/>
      <c r="BN1709" s="2"/>
      <c r="BO1709" s="2"/>
      <c r="BP1709" s="2"/>
      <c r="BQ1709" s="2"/>
      <c r="BR1709" s="2"/>
      <c r="BS1709" s="2"/>
      <c r="BT1709" s="2"/>
      <c r="BU1709" s="2"/>
      <c r="BV1709" s="2"/>
      <c r="BW1709" s="2"/>
      <c r="BX1709" s="2"/>
      <c r="BY1709" s="2"/>
      <c r="BZ1709" s="2"/>
      <c r="CA1709" s="2"/>
      <c r="CB1709" s="2"/>
      <c r="CC1709" s="2"/>
      <c r="CD1709" s="2"/>
      <c r="CE1709" s="2"/>
      <c r="CF1709" s="2"/>
      <c r="CG1709" s="2"/>
      <c r="CH1709" s="2"/>
      <c r="CI1709" s="2"/>
      <c r="CJ1709" s="2"/>
      <c r="CK1709" s="2"/>
    </row>
    <row r="1710" spans="1:89" ht="12.75" customHeight="1" x14ac:dyDescent="0.35">
      <c r="A1710" s="15">
        <f t="shared" si="114"/>
        <v>44687</v>
      </c>
      <c r="B1710" s="107">
        <v>15586167</v>
      </c>
      <c r="C1710" s="4">
        <f t="shared" si="115"/>
        <v>649423.625</v>
      </c>
      <c r="D1710">
        <f t="shared" si="116"/>
        <v>2022</v>
      </c>
      <c r="E1710">
        <f t="shared" si="117"/>
        <v>5</v>
      </c>
      <c r="F1710" s="33">
        <v>10190</v>
      </c>
      <c r="G1710" s="2" t="s">
        <v>29</v>
      </c>
      <c r="H1710" s="2">
        <v>24</v>
      </c>
      <c r="I1710" s="33" t="s">
        <v>74</v>
      </c>
      <c r="J1710" s="34">
        <v>44687</v>
      </c>
      <c r="K1710" s="33"/>
      <c r="L1710" s="33"/>
      <c r="M1710" s="33"/>
      <c r="N1710" s="33"/>
      <c r="O1710" s="33"/>
      <c r="P1710" s="33"/>
      <c r="Q1710" s="33"/>
      <c r="R1710" s="33"/>
      <c r="S1710" s="33"/>
      <c r="T1710" s="33"/>
      <c r="U1710" s="33"/>
      <c r="V1710" s="33"/>
      <c r="W1710" s="33"/>
      <c r="X1710" s="33"/>
      <c r="Y1710" s="33"/>
      <c r="Z1710" s="33"/>
      <c r="AA1710" s="33"/>
      <c r="AB1710" s="33"/>
      <c r="AC1710" s="33"/>
      <c r="AD1710" s="33"/>
      <c r="AE1710" s="33"/>
      <c r="AF1710" s="33"/>
      <c r="AG1710" s="33"/>
      <c r="AH1710" s="33"/>
      <c r="AI1710" s="2"/>
      <c r="AK1710" s="3"/>
      <c r="AL1710" s="2"/>
      <c r="AM1710" s="2"/>
      <c r="AN1710" s="2"/>
      <c r="AO1710" s="2"/>
      <c r="AP1710" s="2"/>
      <c r="AQ1710" s="2"/>
      <c r="AR1710" s="2"/>
      <c r="AS1710" s="2"/>
      <c r="AT1710" s="2"/>
      <c r="AU1710" s="2"/>
      <c r="AV1710" s="2"/>
      <c r="AW1710" s="2"/>
      <c r="AX1710" s="2"/>
      <c r="AY1710" s="2"/>
      <c r="AZ1710" s="2"/>
      <c r="BA1710" s="2"/>
      <c r="BB1710" s="2"/>
      <c r="BC1710" s="2"/>
      <c r="BD1710" s="2"/>
      <c r="BE1710" s="2"/>
      <c r="BF1710" s="2"/>
      <c r="BG1710" s="2"/>
      <c r="BH1710" s="2"/>
      <c r="BI1710" s="2"/>
      <c r="BJ1710" s="2"/>
      <c r="BK1710" s="48"/>
      <c r="BL1710" s="3"/>
      <c r="BM1710" s="2"/>
      <c r="BN1710" s="2"/>
      <c r="BO1710" s="2"/>
      <c r="BP1710" s="2"/>
      <c r="BQ1710" s="2"/>
      <c r="BR1710" s="2"/>
      <c r="BS1710" s="2"/>
      <c r="BT1710" s="2"/>
      <c r="BU1710" s="2"/>
      <c r="BV1710" s="2"/>
      <c r="BW1710" s="2"/>
      <c r="BX1710" s="2"/>
      <c r="BY1710" s="2"/>
      <c r="BZ1710" s="2"/>
      <c r="CA1710" s="2"/>
      <c r="CB1710" s="2"/>
      <c r="CC1710" s="2"/>
      <c r="CD1710" s="2"/>
      <c r="CE1710" s="2"/>
      <c r="CF1710" s="2"/>
      <c r="CG1710" s="2"/>
      <c r="CH1710" s="2"/>
      <c r="CI1710" s="2"/>
      <c r="CJ1710" s="2"/>
      <c r="CK1710" s="2"/>
    </row>
    <row r="1711" spans="1:89" ht="12.75" customHeight="1" x14ac:dyDescent="0.35">
      <c r="A1711" s="15">
        <f t="shared" si="114"/>
        <v>44688</v>
      </c>
      <c r="B1711" s="107">
        <v>14758574</v>
      </c>
      <c r="C1711" s="4">
        <f t="shared" si="115"/>
        <v>614940.58333333337</v>
      </c>
      <c r="D1711">
        <f t="shared" si="116"/>
        <v>2022</v>
      </c>
      <c r="E1711">
        <f t="shared" si="117"/>
        <v>5</v>
      </c>
      <c r="F1711" s="33">
        <v>10190</v>
      </c>
      <c r="G1711" s="2" t="s">
        <v>29</v>
      </c>
      <c r="H1711" s="2">
        <v>24</v>
      </c>
      <c r="I1711" s="33" t="s">
        <v>74</v>
      </c>
      <c r="J1711" s="34">
        <v>44688</v>
      </c>
      <c r="K1711" s="33"/>
      <c r="L1711" s="33"/>
      <c r="M1711" s="33"/>
      <c r="N1711" s="33"/>
      <c r="O1711" s="33"/>
      <c r="P1711" s="33"/>
      <c r="Q1711" s="33"/>
      <c r="R1711" s="33"/>
      <c r="S1711" s="33"/>
      <c r="T1711" s="33"/>
      <c r="U1711" s="33"/>
      <c r="V1711" s="33"/>
      <c r="W1711" s="33"/>
      <c r="X1711" s="33"/>
      <c r="Y1711" s="33"/>
      <c r="Z1711" s="33"/>
      <c r="AA1711" s="33"/>
      <c r="AB1711" s="33"/>
      <c r="AC1711" s="33"/>
      <c r="AD1711" s="33"/>
      <c r="AE1711" s="33"/>
      <c r="AF1711" s="33"/>
      <c r="AG1711" s="33"/>
      <c r="AH1711" s="33"/>
      <c r="AI1711" s="2"/>
      <c r="AK1711" s="3"/>
      <c r="AL1711" s="2"/>
      <c r="AM1711" s="2"/>
      <c r="AN1711" s="2"/>
      <c r="AO1711" s="2"/>
      <c r="AP1711" s="2"/>
      <c r="AQ1711" s="2"/>
      <c r="AR1711" s="2"/>
      <c r="AS1711" s="2"/>
      <c r="AT1711" s="2"/>
      <c r="AU1711" s="2"/>
      <c r="AV1711" s="2"/>
      <c r="AW1711" s="2"/>
      <c r="AX1711" s="2"/>
      <c r="AY1711" s="2"/>
      <c r="AZ1711" s="2"/>
      <c r="BA1711" s="2"/>
      <c r="BB1711" s="2"/>
      <c r="BC1711" s="2"/>
      <c r="BD1711" s="2"/>
      <c r="BE1711" s="2"/>
      <c r="BF1711" s="2"/>
      <c r="BG1711" s="2"/>
      <c r="BH1711" s="2"/>
      <c r="BI1711" s="2"/>
      <c r="BJ1711" s="2"/>
      <c r="BK1711" s="48"/>
      <c r="BL1711" s="3"/>
      <c r="BM1711" s="2"/>
      <c r="BN1711" s="2"/>
      <c r="BO1711" s="2"/>
      <c r="BP1711" s="2"/>
      <c r="BQ1711" s="2"/>
      <c r="BR1711" s="2"/>
      <c r="BS1711" s="2"/>
      <c r="BT1711" s="2"/>
      <c r="BU1711" s="2"/>
      <c r="BV1711" s="2"/>
      <c r="BW1711" s="2"/>
      <c r="BX1711" s="2"/>
      <c r="BY1711" s="2"/>
      <c r="BZ1711" s="2"/>
      <c r="CA1711" s="2"/>
      <c r="CB1711" s="2"/>
      <c r="CC1711" s="2"/>
      <c r="CD1711" s="2"/>
      <c r="CE1711" s="2"/>
      <c r="CF1711" s="2"/>
      <c r="CG1711" s="2"/>
      <c r="CH1711" s="2"/>
      <c r="CI1711" s="2"/>
      <c r="CJ1711" s="2"/>
      <c r="CK1711" s="2"/>
    </row>
    <row r="1712" spans="1:89" ht="12.75" customHeight="1" x14ac:dyDescent="0.35">
      <c r="A1712" s="15">
        <f t="shared" si="114"/>
        <v>44689</v>
      </c>
      <c r="B1712" s="107">
        <v>14554774</v>
      </c>
      <c r="C1712" s="4">
        <f t="shared" si="115"/>
        <v>606448.91666666663</v>
      </c>
      <c r="D1712">
        <f t="shared" si="116"/>
        <v>2022</v>
      </c>
      <c r="E1712">
        <f t="shared" si="117"/>
        <v>5</v>
      </c>
      <c r="F1712" s="33">
        <v>10190</v>
      </c>
      <c r="G1712" s="2" t="s">
        <v>29</v>
      </c>
      <c r="H1712" s="2">
        <v>24</v>
      </c>
      <c r="I1712" s="33" t="s">
        <v>74</v>
      </c>
      <c r="J1712" s="34">
        <v>44689</v>
      </c>
      <c r="K1712" s="33"/>
      <c r="L1712" s="33"/>
      <c r="M1712" s="33"/>
      <c r="N1712" s="33"/>
      <c r="O1712" s="33"/>
      <c r="P1712" s="33"/>
      <c r="Q1712" s="33"/>
      <c r="R1712" s="33"/>
      <c r="S1712" s="33"/>
      <c r="T1712" s="33"/>
      <c r="U1712" s="33"/>
      <c r="V1712" s="33"/>
      <c r="W1712" s="33"/>
      <c r="X1712" s="33"/>
      <c r="Y1712" s="33"/>
      <c r="Z1712" s="33"/>
      <c r="AA1712" s="33"/>
      <c r="AB1712" s="33"/>
      <c r="AC1712" s="33"/>
      <c r="AD1712" s="33"/>
      <c r="AE1712" s="33"/>
      <c r="AF1712" s="33"/>
      <c r="AG1712" s="33"/>
      <c r="AH1712" s="33"/>
      <c r="AI1712" s="2"/>
      <c r="AK1712" s="3"/>
      <c r="AL1712" s="2"/>
      <c r="AM1712" s="2"/>
      <c r="AN1712" s="2"/>
      <c r="AO1712" s="2"/>
      <c r="AP1712" s="2"/>
      <c r="AQ1712" s="2"/>
      <c r="AR1712" s="2"/>
      <c r="AS1712" s="2"/>
      <c r="AT1712" s="2"/>
      <c r="AU1712" s="2"/>
      <c r="AV1712" s="2"/>
      <c r="AW1712" s="2"/>
      <c r="AX1712" s="2"/>
      <c r="AY1712" s="2"/>
      <c r="AZ1712" s="2"/>
      <c r="BA1712" s="2"/>
      <c r="BB1712" s="2"/>
      <c r="BC1712" s="2"/>
      <c r="BD1712" s="2"/>
      <c r="BE1712" s="2"/>
      <c r="BF1712" s="2"/>
      <c r="BG1712" s="2"/>
      <c r="BH1712" s="2"/>
      <c r="BI1712" s="2"/>
      <c r="BJ1712" s="2"/>
      <c r="BK1712" s="48"/>
      <c r="BL1712" s="3"/>
      <c r="BM1712" s="2"/>
      <c r="BN1712" s="2"/>
      <c r="BO1712" s="2"/>
      <c r="BP1712" s="2"/>
      <c r="BQ1712" s="2"/>
      <c r="BR1712" s="2"/>
      <c r="BS1712" s="2"/>
      <c r="BT1712" s="2"/>
      <c r="BU1712" s="2"/>
      <c r="BV1712" s="2"/>
      <c r="BW1712" s="2"/>
      <c r="BX1712" s="2"/>
      <c r="BY1712" s="2"/>
      <c r="BZ1712" s="2"/>
      <c r="CA1712" s="2"/>
      <c r="CB1712" s="2"/>
      <c r="CC1712" s="2"/>
      <c r="CD1712" s="2"/>
      <c r="CE1712" s="2"/>
      <c r="CF1712" s="2"/>
      <c r="CG1712" s="2"/>
      <c r="CH1712" s="2"/>
      <c r="CI1712" s="2"/>
      <c r="CJ1712" s="2"/>
      <c r="CK1712" s="2"/>
    </row>
    <row r="1713" spans="1:89" ht="12.75" customHeight="1" x14ac:dyDescent="0.35">
      <c r="A1713" s="15">
        <f t="shared" si="114"/>
        <v>44690</v>
      </c>
      <c r="B1713" s="107">
        <v>15341690</v>
      </c>
      <c r="C1713" s="4">
        <f t="shared" si="115"/>
        <v>639237.08333333337</v>
      </c>
      <c r="D1713">
        <f t="shared" si="116"/>
        <v>2022</v>
      </c>
      <c r="E1713">
        <f t="shared" si="117"/>
        <v>5</v>
      </c>
      <c r="F1713" s="33">
        <v>10190</v>
      </c>
      <c r="G1713" s="2" t="s">
        <v>29</v>
      </c>
      <c r="H1713" s="2">
        <v>24</v>
      </c>
      <c r="I1713" s="33" t="s">
        <v>74</v>
      </c>
      <c r="J1713" s="34">
        <v>44690</v>
      </c>
      <c r="K1713" s="33"/>
      <c r="L1713" s="33"/>
      <c r="M1713" s="33"/>
      <c r="N1713" s="33"/>
      <c r="O1713" s="33"/>
      <c r="P1713" s="33"/>
      <c r="Q1713" s="33"/>
      <c r="R1713" s="33"/>
      <c r="S1713" s="33"/>
      <c r="T1713" s="33"/>
      <c r="U1713" s="33"/>
      <c r="V1713" s="33"/>
      <c r="W1713" s="33"/>
      <c r="X1713" s="33"/>
      <c r="Y1713" s="33"/>
      <c r="Z1713" s="33"/>
      <c r="AA1713" s="33"/>
      <c r="AB1713" s="33"/>
      <c r="AC1713" s="33"/>
      <c r="AD1713" s="33"/>
      <c r="AE1713" s="33"/>
      <c r="AF1713" s="33"/>
      <c r="AG1713" s="33"/>
      <c r="AH1713" s="33"/>
      <c r="AI1713" s="2"/>
      <c r="AK1713" s="3"/>
      <c r="AL1713" s="2"/>
      <c r="AM1713" s="2"/>
      <c r="AN1713" s="2"/>
      <c r="AO1713" s="2"/>
      <c r="AP1713" s="2"/>
      <c r="AQ1713" s="2"/>
      <c r="AR1713" s="2"/>
      <c r="AS1713" s="2"/>
      <c r="AT1713" s="2"/>
      <c r="AU1713" s="2"/>
      <c r="AV1713" s="2"/>
      <c r="AW1713" s="2"/>
      <c r="AX1713" s="2"/>
      <c r="AY1713" s="2"/>
      <c r="AZ1713" s="2"/>
      <c r="BA1713" s="2"/>
      <c r="BB1713" s="2"/>
      <c r="BC1713" s="2"/>
      <c r="BD1713" s="2"/>
      <c r="BE1713" s="2"/>
      <c r="BF1713" s="2"/>
      <c r="BG1713" s="2"/>
      <c r="BH1713" s="2"/>
      <c r="BI1713" s="2"/>
      <c r="BJ1713" s="2"/>
      <c r="BK1713" s="48"/>
      <c r="BL1713" s="3"/>
      <c r="BM1713" s="2"/>
      <c r="BN1713" s="2"/>
      <c r="BO1713" s="2"/>
      <c r="BP1713" s="2"/>
      <c r="BQ1713" s="2"/>
      <c r="BR1713" s="2"/>
      <c r="BS1713" s="2"/>
      <c r="BT1713" s="2"/>
      <c r="BU1713" s="2"/>
      <c r="BV1713" s="2"/>
      <c r="BW1713" s="2"/>
      <c r="BX1713" s="2"/>
      <c r="BY1713" s="2"/>
      <c r="BZ1713" s="2"/>
      <c r="CA1713" s="2"/>
      <c r="CB1713" s="2"/>
      <c r="CC1713" s="2"/>
      <c r="CD1713" s="2"/>
      <c r="CE1713" s="2"/>
      <c r="CF1713" s="2"/>
      <c r="CG1713" s="2"/>
      <c r="CH1713" s="2"/>
      <c r="CI1713" s="2"/>
      <c r="CJ1713" s="2"/>
      <c r="CK1713" s="2"/>
    </row>
    <row r="1714" spans="1:89" ht="12.75" customHeight="1" x14ac:dyDescent="0.35">
      <c r="A1714" s="15">
        <f t="shared" si="114"/>
        <v>44691</v>
      </c>
      <c r="B1714" s="107">
        <v>15782723</v>
      </c>
      <c r="C1714" s="4">
        <f t="shared" si="115"/>
        <v>657613.45833333337</v>
      </c>
      <c r="D1714">
        <f t="shared" si="116"/>
        <v>2022</v>
      </c>
      <c r="E1714">
        <f t="shared" si="117"/>
        <v>5</v>
      </c>
      <c r="F1714" s="33">
        <v>10190</v>
      </c>
      <c r="G1714" s="2" t="s">
        <v>29</v>
      </c>
      <c r="H1714" s="2">
        <v>24</v>
      </c>
      <c r="I1714" s="33" t="s">
        <v>74</v>
      </c>
      <c r="J1714" s="34">
        <v>44691</v>
      </c>
      <c r="K1714" s="33"/>
      <c r="L1714" s="33"/>
      <c r="M1714" s="33"/>
      <c r="N1714" s="33"/>
      <c r="O1714" s="33"/>
      <c r="P1714" s="33"/>
      <c r="Q1714" s="33"/>
      <c r="R1714" s="33"/>
      <c r="S1714" s="33"/>
      <c r="T1714" s="33"/>
      <c r="U1714" s="33"/>
      <c r="V1714" s="33"/>
      <c r="W1714" s="33"/>
      <c r="X1714" s="33"/>
      <c r="Y1714" s="33"/>
      <c r="Z1714" s="33"/>
      <c r="AA1714" s="33"/>
      <c r="AB1714" s="33"/>
      <c r="AC1714" s="33"/>
      <c r="AD1714" s="33"/>
      <c r="AE1714" s="33"/>
      <c r="AF1714" s="33"/>
      <c r="AG1714" s="33"/>
      <c r="AH1714" s="33"/>
      <c r="AI1714" s="2"/>
      <c r="AK1714" s="3"/>
      <c r="AL1714" s="2"/>
      <c r="AM1714" s="2"/>
      <c r="AN1714" s="2"/>
      <c r="AO1714" s="2"/>
      <c r="AP1714" s="2"/>
      <c r="AQ1714" s="2"/>
      <c r="AR1714" s="2"/>
      <c r="AS1714" s="2"/>
      <c r="AT1714" s="2"/>
      <c r="AU1714" s="2"/>
      <c r="AV1714" s="2"/>
      <c r="AW1714" s="2"/>
      <c r="AX1714" s="2"/>
      <c r="AY1714" s="2"/>
      <c r="AZ1714" s="2"/>
      <c r="BA1714" s="2"/>
      <c r="BB1714" s="2"/>
      <c r="BC1714" s="2"/>
      <c r="BD1714" s="2"/>
      <c r="BE1714" s="2"/>
      <c r="BF1714" s="2"/>
      <c r="BG1714" s="2"/>
      <c r="BH1714" s="2"/>
      <c r="BI1714" s="2"/>
      <c r="BJ1714" s="2"/>
      <c r="BK1714" s="48"/>
      <c r="BL1714" s="3"/>
      <c r="BM1714" s="2"/>
      <c r="BN1714" s="2"/>
      <c r="BO1714" s="2"/>
      <c r="BP1714" s="2"/>
      <c r="BQ1714" s="2"/>
      <c r="BR1714" s="2"/>
      <c r="BS1714" s="2"/>
      <c r="BT1714" s="2"/>
      <c r="BU1714" s="2"/>
      <c r="BV1714" s="2"/>
      <c r="BW1714" s="2"/>
      <c r="BX1714" s="2"/>
      <c r="BY1714" s="2"/>
      <c r="BZ1714" s="2"/>
      <c r="CA1714" s="2"/>
      <c r="CB1714" s="2"/>
      <c r="CC1714" s="2"/>
      <c r="CD1714" s="2"/>
      <c r="CE1714" s="2"/>
      <c r="CF1714" s="2"/>
      <c r="CG1714" s="2"/>
      <c r="CH1714" s="2"/>
      <c r="CI1714" s="2"/>
      <c r="CJ1714" s="2"/>
      <c r="CK1714" s="2"/>
    </row>
    <row r="1715" spans="1:89" ht="12.75" customHeight="1" x14ac:dyDescent="0.35">
      <c r="A1715" s="15">
        <f t="shared" si="114"/>
        <v>44692</v>
      </c>
      <c r="B1715" s="107">
        <v>16138750</v>
      </c>
      <c r="C1715" s="4">
        <f t="shared" si="115"/>
        <v>672447.91666666663</v>
      </c>
      <c r="D1715">
        <f t="shared" si="116"/>
        <v>2022</v>
      </c>
      <c r="E1715">
        <f t="shared" si="117"/>
        <v>5</v>
      </c>
      <c r="F1715" s="33">
        <v>10190</v>
      </c>
      <c r="G1715" s="2" t="s">
        <v>29</v>
      </c>
      <c r="H1715" s="2">
        <v>24</v>
      </c>
      <c r="I1715" s="33" t="s">
        <v>74</v>
      </c>
      <c r="J1715" s="34">
        <v>44692</v>
      </c>
      <c r="K1715" s="33"/>
      <c r="L1715" s="33"/>
      <c r="M1715" s="33"/>
      <c r="N1715" s="33"/>
      <c r="O1715" s="33"/>
      <c r="P1715" s="33"/>
      <c r="Q1715" s="33"/>
      <c r="R1715" s="33"/>
      <c r="S1715" s="33"/>
      <c r="T1715" s="33"/>
      <c r="U1715" s="33"/>
      <c r="V1715" s="33"/>
      <c r="W1715" s="33"/>
      <c r="X1715" s="33"/>
      <c r="Y1715" s="33"/>
      <c r="Z1715" s="33"/>
      <c r="AA1715" s="33"/>
      <c r="AB1715" s="33"/>
      <c r="AC1715" s="33"/>
      <c r="AD1715" s="33"/>
      <c r="AE1715" s="33"/>
      <c r="AF1715" s="33"/>
      <c r="AG1715" s="33"/>
      <c r="AH1715" s="33"/>
      <c r="AI1715" s="2"/>
      <c r="AK1715" s="3"/>
      <c r="AL1715" s="2"/>
      <c r="AM1715" s="2"/>
      <c r="AN1715" s="2"/>
      <c r="AO1715" s="2"/>
      <c r="AP1715" s="2"/>
      <c r="AQ1715" s="2"/>
      <c r="AR1715" s="2"/>
      <c r="AS1715" s="2"/>
      <c r="AT1715" s="2"/>
      <c r="AU1715" s="2"/>
      <c r="AV1715" s="2"/>
      <c r="AW1715" s="2"/>
      <c r="AX1715" s="2"/>
      <c r="AY1715" s="2"/>
      <c r="AZ1715" s="2"/>
      <c r="BA1715" s="2"/>
      <c r="BB1715" s="2"/>
      <c r="BC1715" s="2"/>
      <c r="BD1715" s="2"/>
      <c r="BE1715" s="2"/>
      <c r="BF1715" s="2"/>
      <c r="BG1715" s="2"/>
      <c r="BH1715" s="2"/>
      <c r="BI1715" s="2"/>
      <c r="BJ1715" s="2"/>
      <c r="BK1715" s="48"/>
      <c r="BL1715" s="3"/>
      <c r="BM1715" s="2"/>
      <c r="BN1715" s="2"/>
      <c r="BO1715" s="2"/>
      <c r="BP1715" s="2"/>
      <c r="BQ1715" s="2"/>
      <c r="BR1715" s="2"/>
      <c r="BS1715" s="2"/>
      <c r="BT1715" s="2"/>
      <c r="BU1715" s="2"/>
      <c r="BV1715" s="2"/>
      <c r="BW1715" s="2"/>
      <c r="BX1715" s="2"/>
      <c r="BY1715" s="2"/>
      <c r="BZ1715" s="2"/>
      <c r="CA1715" s="2"/>
      <c r="CB1715" s="2"/>
      <c r="CC1715" s="2"/>
      <c r="CD1715" s="2"/>
      <c r="CE1715" s="2"/>
      <c r="CF1715" s="2"/>
      <c r="CG1715" s="2"/>
      <c r="CH1715" s="2"/>
      <c r="CI1715" s="2"/>
      <c r="CJ1715" s="2"/>
      <c r="CK1715" s="2"/>
    </row>
    <row r="1716" spans="1:89" ht="12.75" customHeight="1" x14ac:dyDescent="0.35">
      <c r="A1716" s="15">
        <f t="shared" si="114"/>
        <v>44693</v>
      </c>
      <c r="B1716" s="107">
        <v>16644587</v>
      </c>
      <c r="C1716" s="4">
        <f t="shared" si="115"/>
        <v>693524.45833333337</v>
      </c>
      <c r="D1716">
        <f t="shared" si="116"/>
        <v>2022</v>
      </c>
      <c r="E1716">
        <f t="shared" si="117"/>
        <v>5</v>
      </c>
      <c r="F1716" s="33">
        <v>10190</v>
      </c>
      <c r="G1716" s="2" t="s">
        <v>29</v>
      </c>
      <c r="H1716" s="2">
        <v>24</v>
      </c>
      <c r="I1716" s="33" t="s">
        <v>74</v>
      </c>
      <c r="J1716" s="34">
        <v>44693</v>
      </c>
      <c r="K1716" s="33"/>
      <c r="L1716" s="33"/>
      <c r="M1716" s="33"/>
      <c r="N1716" s="33"/>
      <c r="O1716" s="33"/>
      <c r="P1716" s="33"/>
      <c r="Q1716" s="33"/>
      <c r="R1716" s="33"/>
      <c r="S1716" s="33"/>
      <c r="T1716" s="33"/>
      <c r="U1716" s="33"/>
      <c r="V1716" s="33"/>
      <c r="W1716" s="33"/>
      <c r="X1716" s="33"/>
      <c r="Y1716" s="33"/>
      <c r="Z1716" s="33"/>
      <c r="AA1716" s="33"/>
      <c r="AB1716" s="33"/>
      <c r="AC1716" s="33"/>
      <c r="AD1716" s="33"/>
      <c r="AE1716" s="33"/>
      <c r="AF1716" s="33"/>
      <c r="AG1716" s="33"/>
      <c r="AH1716" s="33"/>
      <c r="AI1716" s="2"/>
      <c r="AK1716" s="3"/>
      <c r="AL1716" s="2"/>
      <c r="AM1716" s="2"/>
      <c r="AN1716" s="2"/>
      <c r="AO1716" s="2"/>
      <c r="AP1716" s="2"/>
      <c r="AQ1716" s="2"/>
      <c r="AR1716" s="2"/>
      <c r="AS1716" s="2"/>
      <c r="AT1716" s="2"/>
      <c r="AU1716" s="2"/>
      <c r="AV1716" s="2"/>
      <c r="AW1716" s="2"/>
      <c r="AX1716" s="2"/>
      <c r="AY1716" s="2"/>
      <c r="AZ1716" s="2"/>
      <c r="BA1716" s="2"/>
      <c r="BB1716" s="2"/>
      <c r="BC1716" s="2"/>
      <c r="BD1716" s="2"/>
      <c r="BE1716" s="2"/>
      <c r="BF1716" s="2"/>
      <c r="BG1716" s="2"/>
      <c r="BH1716" s="2"/>
      <c r="BI1716" s="2"/>
      <c r="BJ1716" s="2"/>
      <c r="BK1716" s="48"/>
      <c r="BL1716" s="3"/>
      <c r="BM1716" s="2"/>
      <c r="BN1716" s="2"/>
      <c r="BO1716" s="2"/>
      <c r="BP1716" s="2"/>
      <c r="BQ1716" s="2"/>
      <c r="BR1716" s="2"/>
      <c r="BS1716" s="2"/>
      <c r="BT1716" s="2"/>
      <c r="BU1716" s="2"/>
      <c r="BV1716" s="2"/>
      <c r="BW1716" s="2"/>
      <c r="BX1716" s="2"/>
      <c r="BY1716" s="2"/>
      <c r="BZ1716" s="2"/>
      <c r="CA1716" s="2"/>
      <c r="CB1716" s="2"/>
      <c r="CC1716" s="2"/>
      <c r="CD1716" s="2"/>
      <c r="CE1716" s="2"/>
      <c r="CF1716" s="2"/>
      <c r="CG1716" s="2"/>
      <c r="CH1716" s="2"/>
      <c r="CI1716" s="2"/>
      <c r="CJ1716" s="2"/>
      <c r="CK1716" s="2"/>
    </row>
    <row r="1717" spans="1:89" ht="12.75" customHeight="1" x14ac:dyDescent="0.35">
      <c r="A1717" s="15">
        <f t="shared" si="114"/>
        <v>44694</v>
      </c>
      <c r="B1717" s="107">
        <v>16415185.000000002</v>
      </c>
      <c r="C1717" s="4">
        <f t="shared" si="115"/>
        <v>683966.04166666674</v>
      </c>
      <c r="D1717">
        <f t="shared" si="116"/>
        <v>2022</v>
      </c>
      <c r="E1717">
        <f t="shared" si="117"/>
        <v>5</v>
      </c>
      <c r="F1717" s="33">
        <v>10190</v>
      </c>
      <c r="G1717" s="2" t="s">
        <v>29</v>
      </c>
      <c r="H1717" s="2">
        <v>24</v>
      </c>
      <c r="I1717" s="33" t="s">
        <v>74</v>
      </c>
      <c r="J1717" s="34">
        <v>44694</v>
      </c>
      <c r="K1717" s="33"/>
      <c r="L1717" s="33"/>
      <c r="M1717" s="33"/>
      <c r="N1717" s="33"/>
      <c r="O1717" s="33"/>
      <c r="P1717" s="33"/>
      <c r="Q1717" s="33"/>
      <c r="R1717" s="33"/>
      <c r="S1717" s="33"/>
      <c r="T1717" s="33"/>
      <c r="U1717" s="33"/>
      <c r="V1717" s="33"/>
      <c r="W1717" s="33"/>
      <c r="X1717" s="33"/>
      <c r="Y1717" s="33"/>
      <c r="Z1717" s="33"/>
      <c r="AA1717" s="33"/>
      <c r="AB1717" s="33"/>
      <c r="AC1717" s="33"/>
      <c r="AD1717" s="33"/>
      <c r="AE1717" s="33"/>
      <c r="AF1717" s="33"/>
      <c r="AG1717" s="33"/>
      <c r="AH1717" s="33"/>
      <c r="AI1717" s="2"/>
      <c r="AK1717" s="3"/>
      <c r="AL1717" s="2"/>
      <c r="AM1717" s="2"/>
      <c r="AN1717" s="2"/>
      <c r="AO1717" s="2"/>
      <c r="AP1717" s="2"/>
      <c r="AQ1717" s="2"/>
      <c r="AR1717" s="2"/>
      <c r="AS1717" s="2"/>
      <c r="AT1717" s="2"/>
      <c r="AU1717" s="2"/>
      <c r="AV1717" s="2"/>
      <c r="AW1717" s="2"/>
      <c r="AX1717" s="2"/>
      <c r="AY1717" s="2"/>
      <c r="AZ1717" s="2"/>
      <c r="BA1717" s="2"/>
      <c r="BB1717" s="2"/>
      <c r="BC1717" s="2"/>
      <c r="BD1717" s="2"/>
      <c r="BE1717" s="2"/>
      <c r="BF1717" s="2"/>
      <c r="BG1717" s="2"/>
      <c r="BH1717" s="2"/>
      <c r="BI1717" s="2"/>
      <c r="BJ1717" s="2"/>
      <c r="BK1717" s="48"/>
      <c r="BL1717" s="3"/>
      <c r="BM1717" s="2"/>
      <c r="BN1717" s="2"/>
      <c r="BO1717" s="2"/>
      <c r="BP1717" s="2"/>
      <c r="BQ1717" s="2"/>
      <c r="BR1717" s="2"/>
      <c r="BS1717" s="2"/>
      <c r="BT1717" s="2"/>
      <c r="BU1717" s="2"/>
      <c r="BV1717" s="2"/>
      <c r="BW1717" s="2"/>
      <c r="BX1717" s="2"/>
      <c r="BY1717" s="2"/>
      <c r="BZ1717" s="2"/>
      <c r="CA1717" s="2"/>
      <c r="CB1717" s="2"/>
      <c r="CC1717" s="2"/>
      <c r="CD1717" s="2"/>
      <c r="CE1717" s="2"/>
      <c r="CF1717" s="2"/>
      <c r="CG1717" s="2"/>
      <c r="CH1717" s="2"/>
      <c r="CI1717" s="2"/>
      <c r="CJ1717" s="2"/>
      <c r="CK1717" s="2"/>
    </row>
    <row r="1718" spans="1:89" ht="12.75" customHeight="1" x14ac:dyDescent="0.35">
      <c r="A1718" s="15">
        <f t="shared" si="114"/>
        <v>44695</v>
      </c>
      <c r="B1718" s="107">
        <v>15404860</v>
      </c>
      <c r="C1718" s="4">
        <f t="shared" si="115"/>
        <v>641869.16666666663</v>
      </c>
      <c r="D1718">
        <f t="shared" si="116"/>
        <v>2022</v>
      </c>
      <c r="E1718">
        <f t="shared" si="117"/>
        <v>5</v>
      </c>
      <c r="F1718" s="33">
        <v>10190</v>
      </c>
      <c r="G1718" s="2" t="s">
        <v>29</v>
      </c>
      <c r="H1718" s="2">
        <v>24</v>
      </c>
      <c r="I1718" s="33" t="s">
        <v>74</v>
      </c>
      <c r="J1718" s="34">
        <v>44695</v>
      </c>
      <c r="K1718" s="33"/>
      <c r="L1718" s="33"/>
      <c r="M1718" s="33"/>
      <c r="N1718" s="33"/>
      <c r="O1718" s="33"/>
      <c r="P1718" s="33"/>
      <c r="Q1718" s="33"/>
      <c r="R1718" s="33"/>
      <c r="S1718" s="33"/>
      <c r="T1718" s="33"/>
      <c r="U1718" s="33"/>
      <c r="V1718" s="33"/>
      <c r="W1718" s="33"/>
      <c r="X1718" s="33"/>
      <c r="Y1718" s="33"/>
      <c r="Z1718" s="33"/>
      <c r="AA1718" s="33"/>
      <c r="AB1718" s="33"/>
      <c r="AC1718" s="33"/>
      <c r="AD1718" s="33"/>
      <c r="AE1718" s="33"/>
      <c r="AF1718" s="33"/>
      <c r="AG1718" s="33"/>
      <c r="AH1718" s="33"/>
      <c r="AI1718" s="2"/>
      <c r="AK1718" s="3"/>
      <c r="AL1718" s="2"/>
      <c r="AM1718" s="2"/>
      <c r="AN1718" s="2"/>
      <c r="AO1718" s="2"/>
      <c r="AP1718" s="2"/>
      <c r="AQ1718" s="2"/>
      <c r="AR1718" s="2"/>
      <c r="AS1718" s="2"/>
      <c r="AT1718" s="2"/>
      <c r="AU1718" s="2"/>
      <c r="AV1718" s="2"/>
      <c r="AW1718" s="2"/>
      <c r="AX1718" s="2"/>
      <c r="AY1718" s="2"/>
      <c r="AZ1718" s="2"/>
      <c r="BA1718" s="2"/>
      <c r="BB1718" s="2"/>
      <c r="BC1718" s="2"/>
      <c r="BD1718" s="2"/>
      <c r="BE1718" s="2"/>
      <c r="BF1718" s="2"/>
      <c r="BG1718" s="2"/>
      <c r="BH1718" s="2"/>
      <c r="BI1718" s="2"/>
      <c r="BJ1718" s="2"/>
      <c r="BK1718" s="48"/>
      <c r="BL1718" s="3"/>
      <c r="BM1718" s="2"/>
      <c r="BN1718" s="2"/>
      <c r="BO1718" s="2"/>
      <c r="BP1718" s="2"/>
      <c r="BQ1718" s="2"/>
      <c r="BR1718" s="2"/>
      <c r="BS1718" s="2"/>
      <c r="BT1718" s="2"/>
      <c r="BU1718" s="2"/>
      <c r="BV1718" s="2"/>
      <c r="BW1718" s="2"/>
      <c r="BX1718" s="2"/>
      <c r="BY1718" s="2"/>
      <c r="BZ1718" s="2"/>
      <c r="CA1718" s="2"/>
      <c r="CB1718" s="2"/>
      <c r="CC1718" s="2"/>
      <c r="CD1718" s="2"/>
      <c r="CE1718" s="2"/>
      <c r="CF1718" s="2"/>
      <c r="CG1718" s="2"/>
      <c r="CH1718" s="2"/>
      <c r="CI1718" s="2"/>
      <c r="CJ1718" s="2"/>
      <c r="CK1718" s="2"/>
    </row>
    <row r="1719" spans="1:89" ht="12.75" customHeight="1" x14ac:dyDescent="0.35">
      <c r="A1719" s="15">
        <f t="shared" si="114"/>
        <v>44696</v>
      </c>
      <c r="B1719" s="107">
        <v>14661609</v>
      </c>
      <c r="C1719" s="4">
        <f t="shared" si="115"/>
        <v>610900.375</v>
      </c>
      <c r="D1719">
        <f t="shared" si="116"/>
        <v>2022</v>
      </c>
      <c r="E1719">
        <f t="shared" si="117"/>
        <v>5</v>
      </c>
      <c r="F1719" s="33">
        <v>10190</v>
      </c>
      <c r="G1719" s="2" t="s">
        <v>29</v>
      </c>
      <c r="H1719" s="2">
        <v>24</v>
      </c>
      <c r="I1719" s="33" t="s">
        <v>74</v>
      </c>
      <c r="J1719" s="34">
        <v>44696</v>
      </c>
      <c r="K1719" s="33"/>
      <c r="L1719" s="33"/>
      <c r="M1719" s="33"/>
      <c r="N1719" s="33"/>
      <c r="O1719" s="33"/>
      <c r="P1719" s="33"/>
      <c r="Q1719" s="33"/>
      <c r="R1719" s="33"/>
      <c r="S1719" s="33"/>
      <c r="T1719" s="33"/>
      <c r="U1719" s="33"/>
      <c r="V1719" s="33"/>
      <c r="W1719" s="33"/>
      <c r="X1719" s="33"/>
      <c r="Y1719" s="33"/>
      <c r="Z1719" s="33"/>
      <c r="AA1719" s="33"/>
      <c r="AB1719" s="33"/>
      <c r="AC1719" s="33"/>
      <c r="AD1719" s="33"/>
      <c r="AE1719" s="33"/>
      <c r="AF1719" s="33"/>
      <c r="AG1719" s="33"/>
      <c r="AH1719" s="33"/>
      <c r="AI1719" s="2"/>
      <c r="AK1719" s="3"/>
      <c r="AL1719" s="2"/>
      <c r="AM1719" s="2"/>
      <c r="AN1719" s="2"/>
      <c r="AO1719" s="2"/>
      <c r="AP1719" s="2"/>
      <c r="AQ1719" s="2"/>
      <c r="AR1719" s="2"/>
      <c r="AS1719" s="2"/>
      <c r="AT1719" s="2"/>
      <c r="AU1719" s="2"/>
      <c r="AV1719" s="2"/>
      <c r="AW1719" s="2"/>
      <c r="AX1719" s="2"/>
      <c r="AY1719" s="2"/>
      <c r="AZ1719" s="2"/>
      <c r="BA1719" s="2"/>
      <c r="BB1719" s="2"/>
      <c r="BC1719" s="2"/>
      <c r="BD1719" s="2"/>
      <c r="BE1719" s="2"/>
      <c r="BF1719" s="2"/>
      <c r="BG1719" s="2"/>
      <c r="BH1719" s="2"/>
      <c r="BI1719" s="2"/>
      <c r="BJ1719" s="2"/>
      <c r="BK1719" s="48"/>
      <c r="BL1719" s="3"/>
      <c r="BM1719" s="2"/>
      <c r="BN1719" s="2"/>
      <c r="BO1719" s="2"/>
      <c r="BP1719" s="2"/>
      <c r="BQ1719" s="2"/>
      <c r="BR1719" s="2"/>
      <c r="BS1719" s="2"/>
      <c r="BT1719" s="2"/>
      <c r="BU1719" s="2"/>
      <c r="BV1719" s="2"/>
      <c r="BW1719" s="2"/>
      <c r="BX1719" s="2"/>
      <c r="BY1719" s="2"/>
      <c r="BZ1719" s="2"/>
      <c r="CA1719" s="2"/>
      <c r="CB1719" s="2"/>
      <c r="CC1719" s="2"/>
      <c r="CD1719" s="2"/>
      <c r="CE1719" s="2"/>
      <c r="CF1719" s="2"/>
      <c r="CG1719" s="2"/>
      <c r="CH1719" s="2"/>
      <c r="CI1719" s="2"/>
      <c r="CJ1719" s="2"/>
      <c r="CK1719" s="2"/>
    </row>
    <row r="1720" spans="1:89" ht="12.75" customHeight="1" x14ac:dyDescent="0.35">
      <c r="A1720" s="15">
        <f t="shared" si="114"/>
        <v>44697</v>
      </c>
      <c r="B1720" s="107">
        <v>15152969</v>
      </c>
      <c r="C1720" s="4">
        <f t="shared" si="115"/>
        <v>631373.70833333337</v>
      </c>
      <c r="D1720">
        <f t="shared" si="116"/>
        <v>2022</v>
      </c>
      <c r="E1720">
        <f t="shared" si="117"/>
        <v>5</v>
      </c>
      <c r="F1720" s="33">
        <v>10190</v>
      </c>
      <c r="G1720" s="2" t="s">
        <v>29</v>
      </c>
      <c r="H1720" s="2">
        <v>24</v>
      </c>
      <c r="I1720" s="33" t="s">
        <v>74</v>
      </c>
      <c r="J1720" s="34">
        <v>44697</v>
      </c>
      <c r="K1720" s="33"/>
      <c r="L1720" s="33"/>
      <c r="M1720" s="33"/>
      <c r="N1720" s="33"/>
      <c r="O1720" s="33"/>
      <c r="P1720" s="33"/>
      <c r="Q1720" s="33"/>
      <c r="R1720" s="33"/>
      <c r="S1720" s="33"/>
      <c r="T1720" s="33"/>
      <c r="U1720" s="33"/>
      <c r="V1720" s="33"/>
      <c r="W1720" s="33"/>
      <c r="X1720" s="33"/>
      <c r="Y1720" s="33"/>
      <c r="Z1720" s="33"/>
      <c r="AA1720" s="33"/>
      <c r="AB1720" s="33"/>
      <c r="AC1720" s="33"/>
      <c r="AD1720" s="33"/>
      <c r="AE1720" s="33"/>
      <c r="AF1720" s="33"/>
      <c r="AG1720" s="33"/>
      <c r="AH1720" s="33"/>
      <c r="AI1720" s="2"/>
      <c r="AK1720" s="3"/>
      <c r="AL1720" s="2"/>
      <c r="AM1720" s="2"/>
      <c r="AN1720" s="2"/>
      <c r="AO1720" s="2"/>
      <c r="AP1720" s="2"/>
      <c r="AQ1720" s="2"/>
      <c r="AR1720" s="2"/>
      <c r="AS1720" s="2"/>
      <c r="AT1720" s="2"/>
      <c r="AU1720" s="2"/>
      <c r="AV1720" s="2"/>
      <c r="AW1720" s="2"/>
      <c r="AX1720" s="2"/>
      <c r="AY1720" s="2"/>
      <c r="AZ1720" s="2"/>
      <c r="BA1720" s="2"/>
      <c r="BB1720" s="2"/>
      <c r="BC1720" s="2"/>
      <c r="BD1720" s="2"/>
      <c r="BE1720" s="2"/>
      <c r="BF1720" s="2"/>
      <c r="BG1720" s="2"/>
      <c r="BH1720" s="2"/>
      <c r="BI1720" s="2"/>
      <c r="BJ1720" s="2"/>
      <c r="BK1720" s="48"/>
      <c r="BL1720" s="3"/>
      <c r="BM1720" s="2"/>
      <c r="BN1720" s="2"/>
      <c r="BO1720" s="2"/>
      <c r="BP1720" s="2"/>
      <c r="BQ1720" s="2"/>
      <c r="BR1720" s="2"/>
      <c r="BS1720" s="2"/>
      <c r="BT1720" s="2"/>
      <c r="BU1720" s="2"/>
      <c r="BV1720" s="2"/>
      <c r="BW1720" s="2"/>
      <c r="BX1720" s="2"/>
      <c r="BY1720" s="2"/>
      <c r="BZ1720" s="2"/>
      <c r="CA1720" s="2"/>
      <c r="CB1720" s="2"/>
      <c r="CC1720" s="2"/>
      <c r="CD1720" s="2"/>
      <c r="CE1720" s="2"/>
      <c r="CF1720" s="2"/>
      <c r="CG1720" s="2"/>
      <c r="CH1720" s="2"/>
      <c r="CI1720" s="2"/>
      <c r="CJ1720" s="2"/>
      <c r="CK1720" s="2"/>
    </row>
    <row r="1721" spans="1:89" ht="12.75" customHeight="1" x14ac:dyDescent="0.35">
      <c r="A1721" s="15">
        <f t="shared" si="114"/>
        <v>44698</v>
      </c>
      <c r="B1721" s="107">
        <v>15807092</v>
      </c>
      <c r="C1721" s="4">
        <f t="shared" si="115"/>
        <v>658628.83333333337</v>
      </c>
      <c r="D1721">
        <f t="shared" si="116"/>
        <v>2022</v>
      </c>
      <c r="E1721">
        <f t="shared" si="117"/>
        <v>5</v>
      </c>
      <c r="F1721" s="33">
        <v>10190</v>
      </c>
      <c r="G1721" s="2" t="s">
        <v>29</v>
      </c>
      <c r="H1721" s="2">
        <v>24</v>
      </c>
      <c r="I1721" s="33" t="s">
        <v>74</v>
      </c>
      <c r="J1721" s="34">
        <v>44698</v>
      </c>
      <c r="K1721" s="33"/>
      <c r="L1721" s="33"/>
      <c r="M1721" s="33"/>
      <c r="N1721" s="33"/>
      <c r="O1721" s="33"/>
      <c r="P1721" s="33"/>
      <c r="Q1721" s="33"/>
      <c r="R1721" s="33"/>
      <c r="S1721" s="33"/>
      <c r="T1721" s="33"/>
      <c r="U1721" s="33"/>
      <c r="V1721" s="33"/>
      <c r="W1721" s="33"/>
      <c r="X1721" s="33"/>
      <c r="Y1721" s="33"/>
      <c r="Z1721" s="33"/>
      <c r="AA1721" s="33"/>
      <c r="AB1721" s="33"/>
      <c r="AC1721" s="33"/>
      <c r="AD1721" s="33"/>
      <c r="AE1721" s="33"/>
      <c r="AF1721" s="33"/>
      <c r="AG1721" s="33"/>
      <c r="AH1721" s="33"/>
      <c r="AI1721" s="2"/>
      <c r="AK1721" s="3"/>
      <c r="AL1721" s="2"/>
      <c r="AM1721" s="2"/>
      <c r="AN1721" s="2"/>
      <c r="AO1721" s="2"/>
      <c r="AP1721" s="2"/>
      <c r="AQ1721" s="2"/>
      <c r="AR1721" s="2"/>
      <c r="AS1721" s="2"/>
      <c r="AT1721" s="2"/>
      <c r="AU1721" s="2"/>
      <c r="AV1721" s="2"/>
      <c r="AW1721" s="2"/>
      <c r="AX1721" s="2"/>
      <c r="AY1721" s="2"/>
      <c r="AZ1721" s="2"/>
      <c r="BA1721" s="2"/>
      <c r="BB1721" s="2"/>
      <c r="BC1721" s="2"/>
      <c r="BD1721" s="2"/>
      <c r="BE1721" s="2"/>
      <c r="BF1721" s="2"/>
      <c r="BG1721" s="2"/>
      <c r="BH1721" s="2"/>
      <c r="BI1721" s="2"/>
      <c r="BJ1721" s="2"/>
      <c r="BK1721" s="48"/>
      <c r="BL1721" s="3"/>
      <c r="BM1721" s="2"/>
      <c r="BN1721" s="2"/>
      <c r="BO1721" s="2"/>
      <c r="BP1721" s="2"/>
      <c r="BQ1721" s="2"/>
      <c r="BR1721" s="2"/>
      <c r="BS1721" s="2"/>
      <c r="BT1721" s="2"/>
      <c r="BU1721" s="2"/>
      <c r="BV1721" s="2"/>
      <c r="BW1721" s="2"/>
      <c r="BX1721" s="2"/>
      <c r="BY1721" s="2"/>
      <c r="BZ1721" s="2"/>
      <c r="CA1721" s="2"/>
      <c r="CB1721" s="2"/>
      <c r="CC1721" s="2"/>
      <c r="CD1721" s="2"/>
      <c r="CE1721" s="2"/>
      <c r="CF1721" s="2"/>
      <c r="CG1721" s="2"/>
      <c r="CH1721" s="2"/>
      <c r="CI1721" s="2"/>
      <c r="CJ1721" s="2"/>
      <c r="CK1721" s="2"/>
    </row>
    <row r="1722" spans="1:89" ht="12.75" customHeight="1" x14ac:dyDescent="0.35">
      <c r="A1722" s="15">
        <f t="shared" si="114"/>
        <v>44699</v>
      </c>
      <c r="B1722" s="107">
        <v>16148700</v>
      </c>
      <c r="C1722" s="4">
        <f t="shared" si="115"/>
        <v>672862.5</v>
      </c>
      <c r="D1722">
        <f t="shared" si="116"/>
        <v>2022</v>
      </c>
      <c r="E1722">
        <f t="shared" si="117"/>
        <v>5</v>
      </c>
      <c r="F1722" s="33">
        <v>10190</v>
      </c>
      <c r="G1722" s="2" t="s">
        <v>29</v>
      </c>
      <c r="H1722" s="2">
        <v>24</v>
      </c>
      <c r="I1722" s="33" t="s">
        <v>74</v>
      </c>
      <c r="J1722" s="34">
        <v>44699</v>
      </c>
      <c r="K1722" s="33"/>
      <c r="L1722" s="33"/>
      <c r="M1722" s="33"/>
      <c r="N1722" s="33"/>
      <c r="O1722" s="33"/>
      <c r="P1722" s="33"/>
      <c r="Q1722" s="33"/>
      <c r="R1722" s="33"/>
      <c r="S1722" s="33"/>
      <c r="T1722" s="33"/>
      <c r="U1722" s="33"/>
      <c r="V1722" s="33"/>
      <c r="W1722" s="33"/>
      <c r="X1722" s="33"/>
      <c r="Y1722" s="33"/>
      <c r="Z1722" s="33"/>
      <c r="AA1722" s="33"/>
      <c r="AB1722" s="33"/>
      <c r="AC1722" s="33"/>
      <c r="AD1722" s="33"/>
      <c r="AE1722" s="33"/>
      <c r="AF1722" s="33"/>
      <c r="AG1722" s="33"/>
      <c r="AH1722" s="33"/>
      <c r="AI1722" s="2"/>
      <c r="AK1722" s="3"/>
      <c r="AL1722" s="2"/>
      <c r="AM1722" s="2"/>
      <c r="AN1722" s="2"/>
      <c r="AO1722" s="2"/>
      <c r="AP1722" s="2"/>
      <c r="AQ1722" s="2"/>
      <c r="AR1722" s="2"/>
      <c r="AS1722" s="2"/>
      <c r="AT1722" s="2"/>
      <c r="AU1722" s="2"/>
      <c r="AV1722" s="2"/>
      <c r="AW1722" s="2"/>
      <c r="AX1722" s="2"/>
      <c r="AY1722" s="2"/>
      <c r="AZ1722" s="2"/>
      <c r="BA1722" s="2"/>
      <c r="BB1722" s="2"/>
      <c r="BC1722" s="2"/>
      <c r="BD1722" s="2"/>
      <c r="BE1722" s="2"/>
      <c r="BF1722" s="2"/>
      <c r="BG1722" s="2"/>
      <c r="BH1722" s="2"/>
      <c r="BI1722" s="2"/>
      <c r="BJ1722" s="2"/>
      <c r="BK1722" s="48"/>
      <c r="BL1722" s="3"/>
      <c r="BM1722" s="2"/>
      <c r="BN1722" s="2"/>
      <c r="BO1722" s="2"/>
      <c r="BP1722" s="2"/>
      <c r="BQ1722" s="2"/>
      <c r="BR1722" s="2"/>
      <c r="BS1722" s="2"/>
      <c r="BT1722" s="2"/>
      <c r="BU1722" s="2"/>
      <c r="BV1722" s="2"/>
      <c r="BW1722" s="2"/>
      <c r="BX1722" s="2"/>
      <c r="BY1722" s="2"/>
      <c r="BZ1722" s="2"/>
      <c r="CA1722" s="2"/>
      <c r="CB1722" s="2"/>
      <c r="CC1722" s="2"/>
      <c r="CD1722" s="2"/>
      <c r="CE1722" s="2"/>
      <c r="CF1722" s="2"/>
      <c r="CG1722" s="2"/>
      <c r="CH1722" s="2"/>
      <c r="CI1722" s="2"/>
      <c r="CJ1722" s="2"/>
      <c r="CK1722" s="2"/>
    </row>
    <row r="1723" spans="1:89" ht="12.75" customHeight="1" x14ac:dyDescent="0.35">
      <c r="A1723" s="15">
        <f t="shared" si="114"/>
        <v>44700</v>
      </c>
      <c r="B1723" s="107">
        <v>16439386.999999998</v>
      </c>
      <c r="C1723" s="4">
        <f t="shared" si="115"/>
        <v>684974.45833333326</v>
      </c>
      <c r="D1723">
        <f t="shared" si="116"/>
        <v>2022</v>
      </c>
      <c r="E1723">
        <f t="shared" si="117"/>
        <v>5</v>
      </c>
      <c r="F1723" s="33">
        <v>10190</v>
      </c>
      <c r="G1723" s="2" t="s">
        <v>29</v>
      </c>
      <c r="H1723" s="2">
        <v>24</v>
      </c>
      <c r="I1723" s="33" t="s">
        <v>74</v>
      </c>
      <c r="J1723" s="34">
        <v>44700</v>
      </c>
      <c r="K1723" s="33"/>
      <c r="L1723" s="33"/>
      <c r="M1723" s="33"/>
      <c r="N1723" s="33"/>
      <c r="O1723" s="33"/>
      <c r="P1723" s="33"/>
      <c r="Q1723" s="33"/>
      <c r="R1723" s="33"/>
      <c r="S1723" s="33"/>
      <c r="T1723" s="33"/>
      <c r="U1723" s="33"/>
      <c r="V1723" s="33"/>
      <c r="W1723" s="33"/>
      <c r="X1723" s="33"/>
      <c r="Y1723" s="33"/>
      <c r="Z1723" s="33"/>
      <c r="AA1723" s="33"/>
      <c r="AB1723" s="33"/>
      <c r="AC1723" s="33"/>
      <c r="AD1723" s="33"/>
      <c r="AE1723" s="33"/>
      <c r="AF1723" s="33"/>
      <c r="AG1723" s="33"/>
      <c r="AH1723" s="33"/>
      <c r="AI1723" s="2"/>
      <c r="AK1723" s="3"/>
      <c r="AL1723" s="2"/>
      <c r="AM1723" s="2"/>
      <c r="AN1723" s="2"/>
      <c r="AO1723" s="2"/>
      <c r="AP1723" s="2"/>
      <c r="AQ1723" s="2"/>
      <c r="AR1723" s="2"/>
      <c r="AS1723" s="2"/>
      <c r="AT1723" s="2"/>
      <c r="AU1723" s="2"/>
      <c r="AV1723" s="2"/>
      <c r="AW1723" s="2"/>
      <c r="AX1723" s="2"/>
      <c r="AY1723" s="2"/>
      <c r="AZ1723" s="2"/>
      <c r="BA1723" s="2"/>
      <c r="BB1723" s="2"/>
      <c r="BC1723" s="2"/>
      <c r="BD1723" s="2"/>
      <c r="BE1723" s="2"/>
      <c r="BF1723" s="2"/>
      <c r="BG1723" s="2"/>
      <c r="BH1723" s="2"/>
      <c r="BI1723" s="2"/>
      <c r="BJ1723" s="2"/>
      <c r="BK1723" s="48"/>
      <c r="BL1723" s="3"/>
      <c r="BM1723" s="2"/>
      <c r="BN1723" s="2"/>
      <c r="BO1723" s="2"/>
      <c r="BP1723" s="2"/>
      <c r="BQ1723" s="2"/>
      <c r="BR1723" s="2"/>
      <c r="BS1723" s="2"/>
      <c r="BT1723" s="2"/>
      <c r="BU1723" s="2"/>
      <c r="BV1723" s="2"/>
      <c r="BW1723" s="2"/>
      <c r="BX1723" s="2"/>
      <c r="BY1723" s="2"/>
      <c r="BZ1723" s="2"/>
      <c r="CA1723" s="2"/>
      <c r="CB1723" s="2"/>
      <c r="CC1723" s="2"/>
      <c r="CD1723" s="2"/>
      <c r="CE1723" s="2"/>
      <c r="CF1723" s="2"/>
      <c r="CG1723" s="2"/>
      <c r="CH1723" s="2"/>
      <c r="CI1723" s="2"/>
      <c r="CJ1723" s="2"/>
      <c r="CK1723" s="2"/>
    </row>
    <row r="1724" spans="1:89" ht="12.75" customHeight="1" x14ac:dyDescent="0.35">
      <c r="A1724" s="15">
        <f t="shared" si="114"/>
        <v>44701</v>
      </c>
      <c r="B1724" s="107">
        <v>16242414</v>
      </c>
      <c r="C1724" s="4">
        <f t="shared" si="115"/>
        <v>676767.25</v>
      </c>
      <c r="D1724">
        <f t="shared" si="116"/>
        <v>2022</v>
      </c>
      <c r="E1724">
        <f t="shared" si="117"/>
        <v>5</v>
      </c>
      <c r="F1724" s="33">
        <v>10190</v>
      </c>
      <c r="G1724" s="2" t="s">
        <v>29</v>
      </c>
      <c r="H1724" s="2">
        <v>24</v>
      </c>
      <c r="I1724" s="33" t="s">
        <v>74</v>
      </c>
      <c r="J1724" s="34">
        <v>44701</v>
      </c>
      <c r="K1724" s="33"/>
      <c r="L1724" s="33"/>
      <c r="M1724" s="33"/>
      <c r="N1724" s="33"/>
      <c r="O1724" s="33"/>
      <c r="P1724" s="33"/>
      <c r="Q1724" s="33"/>
      <c r="R1724" s="33"/>
      <c r="S1724" s="33"/>
      <c r="T1724" s="33"/>
      <c r="U1724" s="33"/>
      <c r="V1724" s="33"/>
      <c r="W1724" s="33"/>
      <c r="X1724" s="33"/>
      <c r="Y1724" s="33"/>
      <c r="Z1724" s="33"/>
      <c r="AA1724" s="33"/>
      <c r="AB1724" s="33"/>
      <c r="AC1724" s="33"/>
      <c r="AD1724" s="33"/>
      <c r="AE1724" s="33"/>
      <c r="AF1724" s="33"/>
      <c r="AG1724" s="33"/>
      <c r="AH1724" s="33"/>
      <c r="AI1724" s="2"/>
      <c r="AK1724" s="3"/>
      <c r="AL1724" s="2"/>
      <c r="AM1724" s="2"/>
      <c r="AN1724" s="2"/>
      <c r="AO1724" s="2"/>
      <c r="AP1724" s="2"/>
      <c r="AQ1724" s="2"/>
      <c r="AR1724" s="2"/>
      <c r="AS1724" s="2"/>
      <c r="AT1724" s="2"/>
      <c r="AU1724" s="2"/>
      <c r="AV1724" s="2"/>
      <c r="AW1724" s="2"/>
      <c r="AX1724" s="2"/>
      <c r="AY1724" s="2"/>
      <c r="AZ1724" s="2"/>
      <c r="BA1724" s="2"/>
      <c r="BB1724" s="2"/>
      <c r="BC1724" s="2"/>
      <c r="BD1724" s="2"/>
      <c r="BE1724" s="2"/>
      <c r="BF1724" s="2"/>
      <c r="BG1724" s="2"/>
      <c r="BH1724" s="2"/>
      <c r="BI1724" s="2"/>
      <c r="BJ1724" s="2"/>
      <c r="BK1724" s="48"/>
      <c r="BL1724" s="3"/>
      <c r="BM1724" s="2"/>
      <c r="BN1724" s="2"/>
      <c r="BO1724" s="2"/>
      <c r="BP1724" s="2"/>
      <c r="BQ1724" s="2"/>
      <c r="BR1724" s="2"/>
      <c r="BS1724" s="2"/>
      <c r="BT1724" s="2"/>
      <c r="BU1724" s="2"/>
      <c r="BV1724" s="2"/>
      <c r="BW1724" s="2"/>
      <c r="BX1724" s="2"/>
      <c r="BY1724" s="2"/>
      <c r="BZ1724" s="2"/>
      <c r="CA1724" s="2"/>
      <c r="CB1724" s="2"/>
      <c r="CC1724" s="2"/>
      <c r="CD1724" s="2"/>
      <c r="CE1724" s="2"/>
      <c r="CF1724" s="2"/>
      <c r="CG1724" s="2"/>
      <c r="CH1724" s="2"/>
      <c r="CI1724" s="2"/>
      <c r="CJ1724" s="2"/>
      <c r="CK1724" s="2"/>
    </row>
    <row r="1725" spans="1:89" ht="12.75" customHeight="1" x14ac:dyDescent="0.35">
      <c r="A1725" s="15">
        <f t="shared" si="114"/>
        <v>44702</v>
      </c>
      <c r="B1725" s="107">
        <v>15491374</v>
      </c>
      <c r="C1725" s="4">
        <f t="shared" si="115"/>
        <v>645473.91666666663</v>
      </c>
      <c r="D1725">
        <f t="shared" si="116"/>
        <v>2022</v>
      </c>
      <c r="E1725">
        <f t="shared" si="117"/>
        <v>5</v>
      </c>
      <c r="F1725" s="33">
        <v>10190</v>
      </c>
      <c r="G1725" s="2" t="s">
        <v>29</v>
      </c>
      <c r="H1725" s="2">
        <v>24</v>
      </c>
      <c r="I1725" s="33" t="s">
        <v>74</v>
      </c>
      <c r="J1725" s="34">
        <v>44702</v>
      </c>
      <c r="K1725" s="33"/>
      <c r="L1725" s="33"/>
      <c r="M1725" s="33"/>
      <c r="N1725" s="33"/>
      <c r="O1725" s="33"/>
      <c r="P1725" s="33"/>
      <c r="Q1725" s="33"/>
      <c r="R1725" s="33"/>
      <c r="S1725" s="33"/>
      <c r="T1725" s="33"/>
      <c r="U1725" s="33"/>
      <c r="V1725" s="33"/>
      <c r="W1725" s="33"/>
      <c r="X1725" s="33"/>
      <c r="Y1725" s="33"/>
      <c r="Z1725" s="33"/>
      <c r="AA1725" s="33"/>
      <c r="AB1725" s="33"/>
      <c r="AC1725" s="33"/>
      <c r="AD1725" s="33"/>
      <c r="AE1725" s="33"/>
      <c r="AF1725" s="33"/>
      <c r="AG1725" s="33"/>
      <c r="AH1725" s="33"/>
      <c r="AI1725" s="2"/>
      <c r="AK1725" s="3"/>
      <c r="AL1725" s="2"/>
      <c r="AM1725" s="2"/>
      <c r="AN1725" s="2"/>
      <c r="AO1725" s="2"/>
      <c r="AP1725" s="2"/>
      <c r="AQ1725" s="2"/>
      <c r="AR1725" s="2"/>
      <c r="AS1725" s="2"/>
      <c r="AT1725" s="2"/>
      <c r="AU1725" s="2"/>
      <c r="AV1725" s="2"/>
      <c r="AW1725" s="2"/>
      <c r="AX1725" s="2"/>
      <c r="AY1725" s="2"/>
      <c r="AZ1725" s="2"/>
      <c r="BA1725" s="2"/>
      <c r="BB1725" s="2"/>
      <c r="BC1725" s="2"/>
      <c r="BD1725" s="2"/>
      <c r="BE1725" s="2"/>
      <c r="BF1725" s="2"/>
      <c r="BG1725" s="2"/>
      <c r="BH1725" s="2"/>
      <c r="BI1725" s="2"/>
      <c r="BJ1725" s="2"/>
      <c r="BK1725" s="48"/>
      <c r="BL1725" s="3"/>
      <c r="BM1725" s="2"/>
      <c r="BN1725" s="2"/>
      <c r="BO1725" s="2"/>
      <c r="BP1725" s="2"/>
      <c r="BQ1725" s="2"/>
      <c r="BR1725" s="2"/>
      <c r="BS1725" s="2"/>
      <c r="BT1725" s="2"/>
      <c r="BU1725" s="2"/>
      <c r="BV1725" s="2"/>
      <c r="BW1725" s="2"/>
      <c r="BX1725" s="2"/>
      <c r="BY1725" s="2"/>
      <c r="BZ1725" s="2"/>
      <c r="CA1725" s="2"/>
      <c r="CB1725" s="2"/>
      <c r="CC1725" s="2"/>
      <c r="CD1725" s="2"/>
      <c r="CE1725" s="2"/>
      <c r="CF1725" s="2"/>
      <c r="CG1725" s="2"/>
      <c r="CH1725" s="2"/>
      <c r="CI1725" s="2"/>
      <c r="CJ1725" s="2"/>
      <c r="CK1725" s="2"/>
    </row>
    <row r="1726" spans="1:89" ht="12.75" customHeight="1" x14ac:dyDescent="0.35">
      <c r="A1726" s="15">
        <f t="shared" si="114"/>
        <v>44703</v>
      </c>
      <c r="B1726" s="107">
        <v>15010495</v>
      </c>
      <c r="C1726" s="4">
        <f t="shared" si="115"/>
        <v>625437.29166666663</v>
      </c>
      <c r="D1726">
        <f t="shared" si="116"/>
        <v>2022</v>
      </c>
      <c r="E1726">
        <f t="shared" si="117"/>
        <v>5</v>
      </c>
      <c r="F1726" s="33">
        <v>10190</v>
      </c>
      <c r="G1726" s="2" t="s">
        <v>29</v>
      </c>
      <c r="H1726" s="2">
        <v>24</v>
      </c>
      <c r="I1726" s="33" t="s">
        <v>74</v>
      </c>
      <c r="J1726" s="34">
        <v>44703</v>
      </c>
      <c r="K1726" s="33"/>
      <c r="L1726" s="33"/>
      <c r="M1726" s="33"/>
      <c r="N1726" s="33"/>
      <c r="O1726" s="33"/>
      <c r="P1726" s="33"/>
      <c r="Q1726" s="33"/>
      <c r="R1726" s="33"/>
      <c r="S1726" s="33"/>
      <c r="T1726" s="33"/>
      <c r="U1726" s="33"/>
      <c r="V1726" s="33"/>
      <c r="W1726" s="33"/>
      <c r="X1726" s="33"/>
      <c r="Y1726" s="33"/>
      <c r="Z1726" s="33"/>
      <c r="AA1726" s="33"/>
      <c r="AB1726" s="33"/>
      <c r="AC1726" s="33"/>
      <c r="AD1726" s="33"/>
      <c r="AE1726" s="33"/>
      <c r="AF1726" s="33"/>
      <c r="AG1726" s="33"/>
      <c r="AH1726" s="33"/>
      <c r="AI1726" s="2"/>
      <c r="AK1726" s="3"/>
      <c r="AL1726" s="2"/>
      <c r="AM1726" s="2"/>
      <c r="AN1726" s="2"/>
      <c r="AO1726" s="2"/>
      <c r="AP1726" s="2"/>
      <c r="AQ1726" s="2"/>
      <c r="AR1726" s="2"/>
      <c r="AS1726" s="2"/>
      <c r="AT1726" s="2"/>
      <c r="AU1726" s="2"/>
      <c r="AV1726" s="2"/>
      <c r="AW1726" s="2"/>
      <c r="AX1726" s="2"/>
      <c r="AY1726" s="2"/>
      <c r="AZ1726" s="2"/>
      <c r="BA1726" s="2"/>
      <c r="BB1726" s="2"/>
      <c r="BC1726" s="2"/>
      <c r="BD1726" s="2"/>
      <c r="BE1726" s="2"/>
      <c r="BF1726" s="2"/>
      <c r="BG1726" s="2"/>
      <c r="BH1726" s="2"/>
      <c r="BI1726" s="2"/>
      <c r="BJ1726" s="2"/>
      <c r="BK1726" s="48"/>
      <c r="BL1726" s="3"/>
      <c r="BM1726" s="2"/>
      <c r="BN1726" s="2"/>
      <c r="BO1726" s="2"/>
      <c r="BP1726" s="2"/>
      <c r="BQ1726" s="2"/>
      <c r="BR1726" s="2"/>
      <c r="BS1726" s="2"/>
      <c r="BT1726" s="2"/>
      <c r="BU1726" s="2"/>
      <c r="BV1726" s="2"/>
      <c r="BW1726" s="2"/>
      <c r="BX1726" s="2"/>
      <c r="BY1726" s="2"/>
      <c r="BZ1726" s="2"/>
      <c r="CA1726" s="2"/>
      <c r="CB1726" s="2"/>
      <c r="CC1726" s="2"/>
      <c r="CD1726" s="2"/>
      <c r="CE1726" s="2"/>
      <c r="CF1726" s="2"/>
      <c r="CG1726" s="2"/>
      <c r="CH1726" s="2"/>
      <c r="CI1726" s="2"/>
      <c r="CJ1726" s="2"/>
      <c r="CK1726" s="2"/>
    </row>
    <row r="1727" spans="1:89" ht="12.75" customHeight="1" x14ac:dyDescent="0.35">
      <c r="A1727" s="15">
        <f t="shared" si="114"/>
        <v>44704</v>
      </c>
      <c r="B1727" s="107">
        <v>16353865</v>
      </c>
      <c r="C1727" s="4">
        <f t="shared" si="115"/>
        <v>681411.04166666663</v>
      </c>
      <c r="D1727">
        <f t="shared" si="116"/>
        <v>2022</v>
      </c>
      <c r="E1727">
        <f t="shared" si="117"/>
        <v>5</v>
      </c>
      <c r="F1727" s="33">
        <v>10190</v>
      </c>
      <c r="G1727" s="2" t="s">
        <v>29</v>
      </c>
      <c r="H1727" s="2">
        <v>24</v>
      </c>
      <c r="I1727" s="33" t="s">
        <v>74</v>
      </c>
      <c r="J1727" s="34">
        <v>44704</v>
      </c>
      <c r="K1727" s="33"/>
      <c r="L1727" s="33"/>
      <c r="M1727" s="33"/>
      <c r="N1727" s="33"/>
      <c r="O1727" s="33"/>
      <c r="P1727" s="33"/>
      <c r="Q1727" s="33"/>
      <c r="R1727" s="33"/>
      <c r="S1727" s="33"/>
      <c r="T1727" s="33"/>
      <c r="U1727" s="33"/>
      <c r="V1727" s="33"/>
      <c r="W1727" s="33"/>
      <c r="X1727" s="33"/>
      <c r="Y1727" s="33"/>
      <c r="Z1727" s="33"/>
      <c r="AA1727" s="33"/>
      <c r="AB1727" s="33"/>
      <c r="AC1727" s="33"/>
      <c r="AD1727" s="33"/>
      <c r="AE1727" s="33"/>
      <c r="AF1727" s="33"/>
      <c r="AG1727" s="33"/>
      <c r="AH1727" s="33"/>
      <c r="AI1727" s="2"/>
      <c r="AK1727" s="3"/>
      <c r="AL1727" s="2"/>
      <c r="AM1727" s="2"/>
      <c r="AN1727" s="2"/>
      <c r="AO1727" s="2"/>
      <c r="AP1727" s="2"/>
      <c r="AQ1727" s="2"/>
      <c r="AR1727" s="2"/>
      <c r="AS1727" s="2"/>
      <c r="AT1727" s="2"/>
      <c r="AU1727" s="2"/>
      <c r="AV1727" s="2"/>
      <c r="AW1727" s="2"/>
      <c r="AX1727" s="2"/>
      <c r="AY1727" s="2"/>
      <c r="AZ1727" s="2"/>
      <c r="BA1727" s="2"/>
      <c r="BB1727" s="2"/>
      <c r="BC1727" s="2"/>
      <c r="BD1727" s="2"/>
      <c r="BE1727" s="2"/>
      <c r="BF1727" s="2"/>
      <c r="BG1727" s="2"/>
      <c r="BH1727" s="2"/>
      <c r="BI1727" s="2"/>
      <c r="BJ1727" s="2"/>
      <c r="BK1727" s="48"/>
      <c r="BL1727" s="3"/>
      <c r="BM1727" s="2"/>
      <c r="BN1727" s="2"/>
      <c r="BO1727" s="2"/>
      <c r="BP1727" s="2"/>
      <c r="BQ1727" s="2"/>
      <c r="BR1727" s="2"/>
      <c r="BS1727" s="2"/>
      <c r="BT1727" s="2"/>
      <c r="BU1727" s="2"/>
      <c r="BV1727" s="2"/>
      <c r="BW1727" s="2"/>
      <c r="BX1727" s="2"/>
      <c r="BY1727" s="2"/>
      <c r="BZ1727" s="2"/>
      <c r="CA1727" s="2"/>
      <c r="CB1727" s="2"/>
      <c r="CC1727" s="2"/>
      <c r="CD1727" s="2"/>
      <c r="CE1727" s="2"/>
      <c r="CF1727" s="2"/>
      <c r="CG1727" s="2"/>
      <c r="CH1727" s="2"/>
      <c r="CI1727" s="2"/>
      <c r="CJ1727" s="2"/>
      <c r="CK1727" s="2"/>
    </row>
    <row r="1728" spans="1:89" ht="12.75" customHeight="1" x14ac:dyDescent="0.35">
      <c r="A1728" s="15">
        <f t="shared" si="114"/>
        <v>44705</v>
      </c>
      <c r="B1728" s="107">
        <v>15990514</v>
      </c>
      <c r="C1728" s="4">
        <f t="shared" si="115"/>
        <v>666271.41666666663</v>
      </c>
      <c r="D1728">
        <f t="shared" si="116"/>
        <v>2022</v>
      </c>
      <c r="E1728">
        <f t="shared" si="117"/>
        <v>5</v>
      </c>
      <c r="F1728" s="33">
        <v>10190</v>
      </c>
      <c r="G1728" s="2" t="s">
        <v>29</v>
      </c>
      <c r="H1728" s="2">
        <v>24</v>
      </c>
      <c r="I1728" s="33" t="s">
        <v>74</v>
      </c>
      <c r="J1728" s="34">
        <v>44705</v>
      </c>
      <c r="K1728" s="33"/>
      <c r="L1728" s="33"/>
      <c r="M1728" s="33"/>
      <c r="N1728" s="33"/>
      <c r="O1728" s="33"/>
      <c r="P1728" s="33"/>
      <c r="Q1728" s="33"/>
      <c r="R1728" s="33"/>
      <c r="S1728" s="33"/>
      <c r="T1728" s="33"/>
      <c r="U1728" s="33"/>
      <c r="V1728" s="33"/>
      <c r="W1728" s="33"/>
      <c r="X1728" s="33"/>
      <c r="Y1728" s="33"/>
      <c r="Z1728" s="33"/>
      <c r="AA1728" s="33"/>
      <c r="AB1728" s="33"/>
      <c r="AC1728" s="33"/>
      <c r="AD1728" s="33"/>
      <c r="AE1728" s="33"/>
      <c r="AF1728" s="33"/>
      <c r="AG1728" s="33"/>
      <c r="AH1728" s="33"/>
      <c r="AI1728" s="2"/>
      <c r="AK1728" s="3"/>
      <c r="AL1728" s="2"/>
      <c r="AM1728" s="2"/>
      <c r="AN1728" s="2"/>
      <c r="AO1728" s="2"/>
      <c r="AP1728" s="2"/>
      <c r="AQ1728" s="2"/>
      <c r="AR1728" s="2"/>
      <c r="AS1728" s="2"/>
      <c r="AT1728" s="2"/>
      <c r="AU1728" s="2"/>
      <c r="AV1728" s="2"/>
      <c r="AW1728" s="2"/>
      <c r="AX1728" s="2"/>
      <c r="AY1728" s="2"/>
      <c r="AZ1728" s="2"/>
      <c r="BA1728" s="2"/>
      <c r="BB1728" s="2"/>
      <c r="BC1728" s="2"/>
      <c r="BD1728" s="2"/>
      <c r="BE1728" s="2"/>
      <c r="BF1728" s="2"/>
      <c r="BG1728" s="2"/>
      <c r="BH1728" s="2"/>
      <c r="BI1728" s="2"/>
      <c r="BJ1728" s="2"/>
      <c r="BK1728" s="48"/>
      <c r="BL1728" s="3"/>
      <c r="BM1728" s="2"/>
      <c r="BN1728" s="2"/>
      <c r="BO1728" s="2"/>
      <c r="BP1728" s="2"/>
      <c r="BQ1728" s="2"/>
      <c r="BR1728" s="2"/>
      <c r="BS1728" s="2"/>
      <c r="BT1728" s="2"/>
      <c r="BU1728" s="2"/>
      <c r="BV1728" s="2"/>
      <c r="BW1728" s="2"/>
      <c r="BX1728" s="2"/>
      <c r="BY1728" s="2"/>
      <c r="BZ1728" s="2"/>
      <c r="CA1728" s="2"/>
      <c r="CB1728" s="2"/>
      <c r="CC1728" s="2"/>
      <c r="CD1728" s="2"/>
      <c r="CE1728" s="2"/>
      <c r="CF1728" s="2"/>
      <c r="CG1728" s="2"/>
      <c r="CH1728" s="2"/>
      <c r="CI1728" s="2"/>
      <c r="CJ1728" s="2"/>
      <c r="CK1728" s="2"/>
    </row>
    <row r="1729" spans="1:89" ht="12.75" customHeight="1" x14ac:dyDescent="0.35">
      <c r="A1729" s="15">
        <f t="shared" si="114"/>
        <v>44706</v>
      </c>
      <c r="B1729" s="107">
        <v>16002914</v>
      </c>
      <c r="C1729" s="4">
        <f t="shared" si="115"/>
        <v>666788.08333333337</v>
      </c>
      <c r="D1729">
        <f t="shared" si="116"/>
        <v>2022</v>
      </c>
      <c r="E1729">
        <f t="shared" si="117"/>
        <v>5</v>
      </c>
      <c r="F1729" s="33">
        <v>10190</v>
      </c>
      <c r="G1729" s="2" t="s">
        <v>29</v>
      </c>
      <c r="H1729" s="2">
        <v>24</v>
      </c>
      <c r="I1729" s="33" t="s">
        <v>74</v>
      </c>
      <c r="J1729" s="34">
        <v>44706</v>
      </c>
      <c r="K1729" s="33"/>
      <c r="L1729" s="33"/>
      <c r="M1729" s="33"/>
      <c r="N1729" s="33"/>
      <c r="O1729" s="33"/>
      <c r="P1729" s="33"/>
      <c r="Q1729" s="33"/>
      <c r="R1729" s="33"/>
      <c r="S1729" s="33"/>
      <c r="T1729" s="33"/>
      <c r="U1729" s="33"/>
      <c r="V1729" s="33"/>
      <c r="W1729" s="33"/>
      <c r="X1729" s="33"/>
      <c r="Y1729" s="33"/>
      <c r="Z1729" s="33"/>
      <c r="AA1729" s="33"/>
      <c r="AB1729" s="33"/>
      <c r="AC1729" s="33"/>
      <c r="AD1729" s="33"/>
      <c r="AE1729" s="33"/>
      <c r="AF1729" s="33"/>
      <c r="AG1729" s="33"/>
      <c r="AH1729" s="33"/>
      <c r="AI1729" s="2"/>
      <c r="AK1729" s="3"/>
      <c r="AL1729" s="2"/>
      <c r="AM1729" s="2"/>
      <c r="AN1729" s="2"/>
      <c r="AO1729" s="2"/>
      <c r="AP1729" s="2"/>
      <c r="AQ1729" s="2"/>
      <c r="AR1729" s="2"/>
      <c r="AS1729" s="2"/>
      <c r="AT1729" s="2"/>
      <c r="AU1729" s="2"/>
      <c r="AV1729" s="2"/>
      <c r="AW1729" s="2"/>
      <c r="AX1729" s="2"/>
      <c r="AY1729" s="2"/>
      <c r="AZ1729" s="2"/>
      <c r="BA1729" s="2"/>
      <c r="BB1729" s="2"/>
      <c r="BC1729" s="2"/>
      <c r="BD1729" s="2"/>
      <c r="BE1729" s="2"/>
      <c r="BF1729" s="2"/>
      <c r="BG1729" s="2"/>
      <c r="BH1729" s="2"/>
      <c r="BI1729" s="2"/>
      <c r="BJ1729" s="2"/>
      <c r="BK1729" s="48"/>
      <c r="BL1729" s="3"/>
      <c r="BM1729" s="2"/>
      <c r="BN1729" s="2"/>
      <c r="BO1729" s="2"/>
      <c r="BP1729" s="2"/>
      <c r="BQ1729" s="2"/>
      <c r="BR1729" s="2"/>
      <c r="BS1729" s="2"/>
      <c r="BT1729" s="2"/>
      <c r="BU1729" s="2"/>
      <c r="BV1729" s="2"/>
      <c r="BW1729" s="2"/>
      <c r="BX1729" s="2"/>
      <c r="BY1729" s="2"/>
      <c r="BZ1729" s="2"/>
      <c r="CA1729" s="2"/>
      <c r="CB1729" s="2"/>
      <c r="CC1729" s="2"/>
      <c r="CD1729" s="2"/>
      <c r="CE1729" s="2"/>
      <c r="CF1729" s="2"/>
      <c r="CG1729" s="2"/>
      <c r="CH1729" s="2"/>
      <c r="CI1729" s="2"/>
      <c r="CJ1729" s="2"/>
      <c r="CK1729" s="2"/>
    </row>
    <row r="1730" spans="1:89" ht="12.75" customHeight="1" x14ac:dyDescent="0.35">
      <c r="A1730" s="15">
        <f t="shared" si="114"/>
        <v>44707</v>
      </c>
      <c r="B1730" s="107">
        <v>16118739</v>
      </c>
      <c r="C1730" s="4">
        <f t="shared" si="115"/>
        <v>671614.125</v>
      </c>
      <c r="D1730">
        <f t="shared" si="116"/>
        <v>2022</v>
      </c>
      <c r="E1730">
        <f t="shared" si="117"/>
        <v>5</v>
      </c>
      <c r="F1730" s="33">
        <v>10190</v>
      </c>
      <c r="G1730" s="2" t="s">
        <v>29</v>
      </c>
      <c r="H1730" s="2">
        <v>24</v>
      </c>
      <c r="I1730" s="33" t="s">
        <v>74</v>
      </c>
      <c r="J1730" s="34">
        <v>44707</v>
      </c>
      <c r="K1730" s="33"/>
      <c r="L1730" s="33"/>
      <c r="M1730" s="33"/>
      <c r="N1730" s="33"/>
      <c r="O1730" s="33"/>
      <c r="P1730" s="33"/>
      <c r="Q1730" s="33"/>
      <c r="R1730" s="33"/>
      <c r="S1730" s="33"/>
      <c r="T1730" s="33"/>
      <c r="U1730" s="33"/>
      <c r="V1730" s="33"/>
      <c r="W1730" s="33"/>
      <c r="X1730" s="33"/>
      <c r="Y1730" s="33"/>
      <c r="Z1730" s="33"/>
      <c r="AA1730" s="33"/>
      <c r="AB1730" s="33"/>
      <c r="AC1730" s="33"/>
      <c r="AD1730" s="33"/>
      <c r="AE1730" s="33"/>
      <c r="AF1730" s="33"/>
      <c r="AG1730" s="33"/>
      <c r="AH1730" s="33"/>
      <c r="AI1730" s="2"/>
      <c r="AK1730" s="3"/>
      <c r="AL1730" s="2"/>
      <c r="AM1730" s="2"/>
      <c r="AN1730" s="2"/>
      <c r="AO1730" s="2"/>
      <c r="AP1730" s="2"/>
      <c r="AQ1730" s="2"/>
      <c r="AR1730" s="2"/>
      <c r="AS1730" s="2"/>
      <c r="AT1730" s="2"/>
      <c r="AU1730" s="2"/>
      <c r="AV1730" s="2"/>
      <c r="AW1730" s="2"/>
      <c r="AX1730" s="2"/>
      <c r="AY1730" s="2"/>
      <c r="AZ1730" s="2"/>
      <c r="BA1730" s="2"/>
      <c r="BB1730" s="2"/>
      <c r="BC1730" s="2"/>
      <c r="BD1730" s="2"/>
      <c r="BE1730" s="2"/>
      <c r="BF1730" s="2"/>
      <c r="BG1730" s="2"/>
      <c r="BH1730" s="2"/>
      <c r="BI1730" s="2"/>
      <c r="BJ1730" s="2"/>
      <c r="BK1730" s="48"/>
      <c r="BL1730" s="3"/>
      <c r="BM1730" s="2"/>
      <c r="BN1730" s="2"/>
      <c r="BO1730" s="2"/>
      <c r="BP1730" s="2"/>
      <c r="BQ1730" s="2"/>
      <c r="BR1730" s="2"/>
      <c r="BS1730" s="2"/>
      <c r="BT1730" s="2"/>
      <c r="BU1730" s="2"/>
      <c r="BV1730" s="2"/>
      <c r="BW1730" s="2"/>
      <c r="BX1730" s="2"/>
      <c r="BY1730" s="2"/>
      <c r="BZ1730" s="2"/>
      <c r="CA1730" s="2"/>
      <c r="CB1730" s="2"/>
      <c r="CC1730" s="2"/>
      <c r="CD1730" s="2"/>
      <c r="CE1730" s="2"/>
      <c r="CF1730" s="2"/>
      <c r="CG1730" s="2"/>
      <c r="CH1730" s="2"/>
      <c r="CI1730" s="2"/>
      <c r="CJ1730" s="2"/>
      <c r="CK1730" s="2"/>
    </row>
    <row r="1731" spans="1:89" ht="12.75" customHeight="1" x14ac:dyDescent="0.35">
      <c r="A1731" s="15">
        <f t="shared" si="114"/>
        <v>44708</v>
      </c>
      <c r="B1731" s="107">
        <v>15909022</v>
      </c>
      <c r="C1731" s="4">
        <f t="shared" si="115"/>
        <v>662875.91666666663</v>
      </c>
      <c r="D1731">
        <f t="shared" si="116"/>
        <v>2022</v>
      </c>
      <c r="E1731">
        <f t="shared" si="117"/>
        <v>5</v>
      </c>
      <c r="F1731" s="33">
        <v>10190</v>
      </c>
      <c r="G1731" s="2" t="s">
        <v>29</v>
      </c>
      <c r="H1731" s="2">
        <v>24</v>
      </c>
      <c r="I1731" s="33" t="s">
        <v>74</v>
      </c>
      <c r="J1731" s="34">
        <v>44708</v>
      </c>
      <c r="K1731" s="33"/>
      <c r="L1731" s="33"/>
      <c r="M1731" s="33"/>
      <c r="N1731" s="33"/>
      <c r="O1731" s="33"/>
      <c r="P1731" s="33"/>
      <c r="Q1731" s="33"/>
      <c r="R1731" s="33"/>
      <c r="S1731" s="33"/>
      <c r="T1731" s="33"/>
      <c r="U1731" s="33"/>
      <c r="V1731" s="33"/>
      <c r="W1731" s="33"/>
      <c r="X1731" s="33"/>
      <c r="Y1731" s="33"/>
      <c r="Z1731" s="33"/>
      <c r="AA1731" s="33"/>
      <c r="AB1731" s="33"/>
      <c r="AC1731" s="33"/>
      <c r="AD1731" s="33"/>
      <c r="AE1731" s="33"/>
      <c r="AF1731" s="33"/>
      <c r="AG1731" s="33"/>
      <c r="AH1731" s="33"/>
      <c r="AI1731" s="2"/>
      <c r="AK1731" s="3"/>
      <c r="AL1731" s="2"/>
      <c r="AM1731" s="2"/>
      <c r="AN1731" s="2"/>
      <c r="AO1731" s="2"/>
      <c r="AP1731" s="2"/>
      <c r="AQ1731" s="2"/>
      <c r="AR1731" s="2"/>
      <c r="AS1731" s="2"/>
      <c r="AT1731" s="2"/>
      <c r="AU1731" s="2"/>
      <c r="AV1731" s="2"/>
      <c r="AW1731" s="2"/>
      <c r="AX1731" s="2"/>
      <c r="AY1731" s="2"/>
      <c r="AZ1731" s="2"/>
      <c r="BA1731" s="2"/>
      <c r="BB1731" s="2"/>
      <c r="BC1731" s="2"/>
      <c r="BD1731" s="2"/>
      <c r="BE1731" s="2"/>
      <c r="BF1731" s="2"/>
      <c r="BG1731" s="2"/>
      <c r="BH1731" s="2"/>
      <c r="BI1731" s="2"/>
      <c r="BJ1731" s="2"/>
      <c r="BK1731" s="48"/>
      <c r="BL1731" s="3"/>
      <c r="BM1731" s="2"/>
      <c r="BN1731" s="2"/>
      <c r="BO1731" s="2"/>
      <c r="BP1731" s="2"/>
      <c r="BQ1731" s="2"/>
      <c r="BR1731" s="2"/>
      <c r="BS1731" s="2"/>
      <c r="BT1731" s="2"/>
      <c r="BU1731" s="2"/>
      <c r="BV1731" s="2"/>
      <c r="BW1731" s="2"/>
      <c r="BX1731" s="2"/>
      <c r="BY1731" s="2"/>
      <c r="BZ1731" s="2"/>
      <c r="CA1731" s="2"/>
      <c r="CB1731" s="2"/>
      <c r="CC1731" s="2"/>
      <c r="CD1731" s="2"/>
      <c r="CE1731" s="2"/>
      <c r="CF1731" s="2"/>
      <c r="CG1731" s="2"/>
      <c r="CH1731" s="2"/>
      <c r="CI1731" s="2"/>
      <c r="CJ1731" s="2"/>
      <c r="CK1731" s="2"/>
    </row>
    <row r="1732" spans="1:89" ht="12.75" customHeight="1" x14ac:dyDescent="0.35">
      <c r="A1732" s="15">
        <f t="shared" si="114"/>
        <v>44709</v>
      </c>
      <c r="B1732" s="107">
        <v>14864461</v>
      </c>
      <c r="C1732" s="4">
        <f t="shared" si="115"/>
        <v>619352.54166666663</v>
      </c>
      <c r="D1732">
        <f t="shared" si="116"/>
        <v>2022</v>
      </c>
      <c r="E1732">
        <f t="shared" si="117"/>
        <v>5</v>
      </c>
      <c r="F1732" s="33">
        <v>10190</v>
      </c>
      <c r="G1732" s="2" t="s">
        <v>29</v>
      </c>
      <c r="H1732" s="2">
        <v>24</v>
      </c>
      <c r="I1732" s="33" t="s">
        <v>74</v>
      </c>
      <c r="J1732" s="34">
        <v>44709</v>
      </c>
      <c r="K1732" s="33"/>
      <c r="L1732" s="33"/>
      <c r="M1732" s="33"/>
      <c r="N1732" s="33"/>
      <c r="O1732" s="33"/>
      <c r="P1732" s="33"/>
      <c r="Q1732" s="33"/>
      <c r="R1732" s="33"/>
      <c r="S1732" s="33"/>
      <c r="T1732" s="33"/>
      <c r="U1732" s="33"/>
      <c r="V1732" s="33"/>
      <c r="W1732" s="33"/>
      <c r="X1732" s="33"/>
      <c r="Y1732" s="33"/>
      <c r="Z1732" s="33"/>
      <c r="AA1732" s="33"/>
      <c r="AB1732" s="33"/>
      <c r="AC1732" s="33"/>
      <c r="AD1732" s="33"/>
      <c r="AE1732" s="33"/>
      <c r="AF1732" s="33"/>
      <c r="AG1732" s="33"/>
      <c r="AH1732" s="33"/>
      <c r="AI1732" s="2"/>
      <c r="AK1732" s="3"/>
      <c r="AL1732" s="2"/>
      <c r="AM1732" s="2"/>
      <c r="AN1732" s="2"/>
      <c r="AO1732" s="2"/>
      <c r="AP1732" s="2"/>
      <c r="AQ1732" s="2"/>
      <c r="AR1732" s="2"/>
      <c r="AS1732" s="2"/>
      <c r="AT1732" s="2"/>
      <c r="AU1732" s="2"/>
      <c r="AV1732" s="2"/>
      <c r="AW1732" s="2"/>
      <c r="AX1732" s="2"/>
      <c r="AY1732" s="2"/>
      <c r="AZ1732" s="2"/>
      <c r="BA1732" s="2"/>
      <c r="BB1732" s="2"/>
      <c r="BC1732" s="2"/>
      <c r="BD1732" s="2"/>
      <c r="BE1732" s="2"/>
      <c r="BF1732" s="2"/>
      <c r="BG1732" s="2"/>
      <c r="BH1732" s="2"/>
      <c r="BI1732" s="2"/>
      <c r="BJ1732" s="2"/>
      <c r="BK1732" s="48"/>
      <c r="BL1732" s="3"/>
      <c r="BM1732" s="2"/>
      <c r="BN1732" s="2"/>
      <c r="BO1732" s="2"/>
      <c r="BP1732" s="2"/>
      <c r="BQ1732" s="2"/>
      <c r="BR1732" s="2"/>
      <c r="BS1732" s="2"/>
      <c r="BT1732" s="2"/>
      <c r="BU1732" s="2"/>
      <c r="BV1732" s="2"/>
      <c r="BW1732" s="2"/>
      <c r="BX1732" s="2"/>
      <c r="BY1732" s="2"/>
      <c r="BZ1732" s="2"/>
      <c r="CA1732" s="2"/>
      <c r="CB1732" s="2"/>
      <c r="CC1732" s="2"/>
      <c r="CD1732" s="2"/>
      <c r="CE1732" s="2"/>
      <c r="CF1732" s="2"/>
      <c r="CG1732" s="2"/>
      <c r="CH1732" s="2"/>
      <c r="CI1732" s="2"/>
      <c r="CJ1732" s="2"/>
      <c r="CK1732" s="2"/>
    </row>
    <row r="1733" spans="1:89" ht="12.75" customHeight="1" x14ac:dyDescent="0.35">
      <c r="A1733" s="15">
        <f t="shared" si="114"/>
        <v>44710</v>
      </c>
      <c r="B1733" s="107">
        <v>14250486</v>
      </c>
      <c r="C1733" s="4">
        <f t="shared" si="115"/>
        <v>593770.25</v>
      </c>
      <c r="D1733">
        <f t="shared" si="116"/>
        <v>2022</v>
      </c>
      <c r="E1733">
        <f t="shared" si="117"/>
        <v>5</v>
      </c>
      <c r="F1733" s="33">
        <v>10190</v>
      </c>
      <c r="G1733" s="2" t="s">
        <v>29</v>
      </c>
      <c r="H1733" s="2">
        <v>24</v>
      </c>
      <c r="I1733" s="33" t="s">
        <v>74</v>
      </c>
      <c r="J1733" s="34">
        <v>44710</v>
      </c>
      <c r="K1733" s="33"/>
      <c r="L1733" s="33"/>
      <c r="M1733" s="33"/>
      <c r="N1733" s="33"/>
      <c r="O1733" s="33"/>
      <c r="P1733" s="33"/>
      <c r="Q1733" s="33"/>
      <c r="R1733" s="33"/>
      <c r="S1733" s="33"/>
      <c r="T1733" s="33"/>
      <c r="U1733" s="33"/>
      <c r="V1733" s="33"/>
      <c r="W1733" s="33"/>
      <c r="X1733" s="33"/>
      <c r="Y1733" s="33"/>
      <c r="Z1733" s="33"/>
      <c r="AA1733" s="33"/>
      <c r="AB1733" s="33"/>
      <c r="AC1733" s="33"/>
      <c r="AD1733" s="33"/>
      <c r="AE1733" s="33"/>
      <c r="AF1733" s="33"/>
      <c r="AG1733" s="33"/>
      <c r="AH1733" s="33"/>
      <c r="AI1733" s="2"/>
      <c r="AK1733" s="3"/>
      <c r="AL1733" s="2"/>
      <c r="AM1733" s="2"/>
      <c r="AN1733" s="2"/>
      <c r="AO1733" s="2"/>
      <c r="AP1733" s="2"/>
      <c r="AQ1733" s="2"/>
      <c r="AR1733" s="2"/>
      <c r="AS1733" s="2"/>
      <c r="AT1733" s="2"/>
      <c r="AU1733" s="2"/>
      <c r="AV1733" s="2"/>
      <c r="AW1733" s="2"/>
      <c r="AX1733" s="2"/>
      <c r="AY1733" s="2"/>
      <c r="AZ1733" s="2"/>
      <c r="BA1733" s="2"/>
      <c r="BB1733" s="2"/>
      <c r="BC1733" s="2"/>
      <c r="BD1733" s="2"/>
      <c r="BE1733" s="2"/>
      <c r="BF1733" s="2"/>
      <c r="BG1733" s="2"/>
      <c r="BH1733" s="2"/>
      <c r="BI1733" s="2"/>
      <c r="BJ1733" s="2"/>
      <c r="BK1733" s="48"/>
      <c r="BL1733" s="3"/>
      <c r="BM1733" s="2"/>
      <c r="BN1733" s="2"/>
      <c r="BO1733" s="2"/>
      <c r="BP1733" s="2"/>
      <c r="BQ1733" s="2"/>
      <c r="BR1733" s="2"/>
      <c r="BS1733" s="2"/>
      <c r="BT1733" s="2"/>
      <c r="BU1733" s="2"/>
      <c r="BV1733" s="2"/>
      <c r="BW1733" s="2"/>
      <c r="BX1733" s="2"/>
      <c r="BY1733" s="2"/>
      <c r="BZ1733" s="2"/>
      <c r="CA1733" s="2"/>
      <c r="CB1733" s="2"/>
      <c r="CC1733" s="2"/>
      <c r="CD1733" s="2"/>
      <c r="CE1733" s="2"/>
      <c r="CF1733" s="2"/>
      <c r="CG1733" s="2"/>
      <c r="CH1733" s="2"/>
      <c r="CI1733" s="2"/>
      <c r="CJ1733" s="2"/>
      <c r="CK1733" s="2"/>
    </row>
    <row r="1734" spans="1:89" ht="12.75" customHeight="1" x14ac:dyDescent="0.35">
      <c r="A1734" s="15">
        <f t="shared" si="114"/>
        <v>44711</v>
      </c>
      <c r="B1734" s="107">
        <v>14845404</v>
      </c>
      <c r="C1734" s="4">
        <f t="shared" si="115"/>
        <v>618558.5</v>
      </c>
      <c r="D1734">
        <f t="shared" si="116"/>
        <v>2022</v>
      </c>
      <c r="E1734">
        <f t="shared" si="117"/>
        <v>5</v>
      </c>
      <c r="F1734" s="33">
        <v>10190</v>
      </c>
      <c r="G1734" s="2" t="s">
        <v>29</v>
      </c>
      <c r="H1734" s="2">
        <v>24</v>
      </c>
      <c r="I1734" s="33" t="s">
        <v>74</v>
      </c>
      <c r="J1734" s="34">
        <v>44711</v>
      </c>
      <c r="K1734" s="33"/>
      <c r="L1734" s="33"/>
      <c r="M1734" s="33"/>
      <c r="N1734" s="33"/>
      <c r="O1734" s="33"/>
      <c r="P1734" s="33"/>
      <c r="Q1734" s="33"/>
      <c r="R1734" s="33"/>
      <c r="S1734" s="33"/>
      <c r="T1734" s="33"/>
      <c r="U1734" s="33"/>
      <c r="V1734" s="33"/>
      <c r="W1734" s="33"/>
      <c r="X1734" s="33"/>
      <c r="Y1734" s="33"/>
      <c r="Z1734" s="33"/>
      <c r="AA1734" s="33"/>
      <c r="AB1734" s="33"/>
      <c r="AC1734" s="33"/>
      <c r="AD1734" s="33"/>
      <c r="AE1734" s="33"/>
      <c r="AF1734" s="33"/>
      <c r="AG1734" s="33"/>
      <c r="AH1734" s="33"/>
      <c r="AI1734" s="2"/>
      <c r="AK1734" s="3"/>
      <c r="AL1734" s="2"/>
      <c r="AM1734" s="2"/>
      <c r="AN1734" s="2"/>
      <c r="AO1734" s="2"/>
      <c r="AP1734" s="2"/>
      <c r="AQ1734" s="2"/>
      <c r="AR1734" s="2"/>
      <c r="AS1734" s="2"/>
      <c r="AT1734" s="2"/>
      <c r="AU1734" s="2"/>
      <c r="AV1734" s="2"/>
      <c r="AW1734" s="2"/>
      <c r="AX1734" s="2"/>
      <c r="AY1734" s="2"/>
      <c r="AZ1734" s="2"/>
      <c r="BA1734" s="2"/>
      <c r="BB1734" s="2"/>
      <c r="BC1734" s="2"/>
      <c r="BD1734" s="2"/>
      <c r="BE1734" s="2"/>
      <c r="BF1734" s="2"/>
      <c r="BG1734" s="2"/>
      <c r="BH1734" s="2"/>
      <c r="BI1734" s="2"/>
      <c r="BJ1734" s="2"/>
      <c r="BK1734" s="48"/>
      <c r="BL1734" s="3"/>
      <c r="BM1734" s="2"/>
      <c r="BN1734" s="2"/>
      <c r="BO1734" s="2"/>
      <c r="BP1734" s="2"/>
      <c r="BQ1734" s="2"/>
      <c r="BR1734" s="2"/>
      <c r="BS1734" s="2"/>
      <c r="BT1734" s="2"/>
      <c r="BU1734" s="2"/>
      <c r="BV1734" s="2"/>
      <c r="BW1734" s="2"/>
      <c r="BX1734" s="2"/>
      <c r="BY1734" s="2"/>
      <c r="BZ1734" s="2"/>
      <c r="CA1734" s="2"/>
      <c r="CB1734" s="2"/>
      <c r="CC1734" s="2"/>
      <c r="CD1734" s="2"/>
      <c r="CE1734" s="2"/>
      <c r="CF1734" s="2"/>
      <c r="CG1734" s="2"/>
      <c r="CH1734" s="2"/>
      <c r="CI1734" s="2"/>
      <c r="CJ1734" s="2"/>
      <c r="CK1734" s="2"/>
    </row>
    <row r="1735" spans="1:89" ht="12.75" customHeight="1" x14ac:dyDescent="0.35">
      <c r="A1735" s="15">
        <f t="shared" si="114"/>
        <v>44712</v>
      </c>
      <c r="B1735" s="107">
        <v>15813283</v>
      </c>
      <c r="C1735" s="4">
        <f t="shared" si="115"/>
        <v>658886.79166666663</v>
      </c>
      <c r="D1735">
        <f t="shared" si="116"/>
        <v>2022</v>
      </c>
      <c r="E1735">
        <f t="shared" si="117"/>
        <v>5</v>
      </c>
      <c r="F1735" s="33">
        <v>10190</v>
      </c>
      <c r="G1735" s="2" t="s">
        <v>29</v>
      </c>
      <c r="H1735" s="2">
        <v>24</v>
      </c>
      <c r="I1735" s="33" t="s">
        <v>74</v>
      </c>
      <c r="J1735" s="34">
        <v>44712</v>
      </c>
      <c r="K1735" s="33"/>
      <c r="L1735" s="33"/>
      <c r="M1735" s="33"/>
      <c r="N1735" s="33"/>
      <c r="O1735" s="33"/>
      <c r="P1735" s="33"/>
      <c r="Q1735" s="33"/>
      <c r="R1735" s="33"/>
      <c r="S1735" s="33"/>
      <c r="T1735" s="33"/>
      <c r="U1735" s="33"/>
      <c r="V1735" s="33"/>
      <c r="W1735" s="33"/>
      <c r="X1735" s="33"/>
      <c r="Y1735" s="33"/>
      <c r="Z1735" s="33"/>
      <c r="AA1735" s="33"/>
      <c r="AB1735" s="33"/>
      <c r="AC1735" s="33"/>
      <c r="AD1735" s="33"/>
      <c r="AE1735" s="33"/>
      <c r="AF1735" s="33"/>
      <c r="AG1735" s="33"/>
      <c r="AH1735" s="33"/>
      <c r="AI1735" s="2"/>
      <c r="AK1735" s="3"/>
      <c r="AL1735" s="2"/>
      <c r="AM1735" s="2"/>
      <c r="AN1735" s="2"/>
      <c r="AO1735" s="2"/>
      <c r="AP1735" s="2"/>
      <c r="AQ1735" s="2"/>
      <c r="AR1735" s="2"/>
      <c r="AS1735" s="2"/>
      <c r="AT1735" s="2"/>
      <c r="AU1735" s="2"/>
      <c r="AV1735" s="2"/>
      <c r="AW1735" s="2"/>
      <c r="AX1735" s="2"/>
      <c r="AY1735" s="2"/>
      <c r="AZ1735" s="2"/>
      <c r="BA1735" s="2"/>
      <c r="BB1735" s="2"/>
      <c r="BC1735" s="2"/>
      <c r="BD1735" s="2"/>
      <c r="BE1735" s="2"/>
      <c r="BF1735" s="2"/>
      <c r="BG1735" s="2"/>
      <c r="BH1735" s="2"/>
      <c r="BI1735" s="2"/>
      <c r="BJ1735" s="2"/>
      <c r="BK1735" s="48"/>
      <c r="BL1735" s="3"/>
      <c r="BM1735" s="2"/>
      <c r="BN1735" s="2"/>
      <c r="BO1735" s="2"/>
      <c r="BP1735" s="2"/>
      <c r="BQ1735" s="2"/>
      <c r="BR1735" s="2"/>
      <c r="BS1735" s="2"/>
      <c r="BT1735" s="2"/>
      <c r="BU1735" s="2"/>
      <c r="BV1735" s="2"/>
      <c r="BW1735" s="2"/>
      <c r="BX1735" s="2"/>
      <c r="BY1735" s="2"/>
      <c r="BZ1735" s="2"/>
      <c r="CA1735" s="2"/>
      <c r="CB1735" s="2"/>
      <c r="CC1735" s="2"/>
      <c r="CD1735" s="2"/>
      <c r="CE1735" s="2"/>
      <c r="CF1735" s="2"/>
      <c r="CG1735" s="2"/>
      <c r="CH1735" s="2"/>
      <c r="CI1735" s="2"/>
      <c r="CJ1735" s="2"/>
      <c r="CK1735" s="2"/>
    </row>
    <row r="1736" spans="1:89" ht="12.75" customHeight="1" x14ac:dyDescent="0.35">
      <c r="A1736" s="15">
        <f t="shared" si="114"/>
        <v>44713</v>
      </c>
      <c r="B1736" s="107">
        <v>16345568</v>
      </c>
      <c r="C1736" s="4">
        <f t="shared" si="115"/>
        <v>681065.33333333337</v>
      </c>
      <c r="D1736">
        <f t="shared" si="116"/>
        <v>2022</v>
      </c>
      <c r="E1736">
        <f t="shared" si="117"/>
        <v>6</v>
      </c>
      <c r="F1736" s="33">
        <v>10190</v>
      </c>
      <c r="G1736" s="2" t="s">
        <v>29</v>
      </c>
      <c r="H1736" s="2">
        <v>24</v>
      </c>
      <c r="I1736" s="33" t="s">
        <v>74</v>
      </c>
      <c r="J1736" s="34">
        <v>44713</v>
      </c>
      <c r="K1736" s="33"/>
      <c r="L1736" s="33"/>
      <c r="M1736" s="33"/>
      <c r="N1736" s="33"/>
      <c r="O1736" s="33"/>
      <c r="P1736" s="33"/>
      <c r="Q1736" s="33"/>
      <c r="R1736" s="33"/>
      <c r="S1736" s="33"/>
      <c r="T1736" s="33"/>
      <c r="U1736" s="33"/>
      <c r="V1736" s="33"/>
      <c r="W1736" s="33"/>
      <c r="X1736" s="33"/>
      <c r="Y1736" s="33"/>
      <c r="Z1736" s="33"/>
      <c r="AA1736" s="33"/>
      <c r="AB1736" s="33"/>
      <c r="AC1736" s="33"/>
      <c r="AD1736" s="33"/>
      <c r="AE1736" s="33"/>
      <c r="AF1736" s="33"/>
      <c r="AG1736" s="33"/>
      <c r="AH1736" s="33"/>
      <c r="AI1736" s="2"/>
      <c r="AK1736" s="3"/>
      <c r="AL1736" s="2"/>
      <c r="AM1736" s="2"/>
      <c r="AN1736" s="2"/>
      <c r="AO1736" s="2"/>
      <c r="AP1736" s="2"/>
      <c r="AQ1736" s="2"/>
      <c r="AR1736" s="2"/>
      <c r="AS1736" s="2"/>
      <c r="AT1736" s="2"/>
      <c r="AU1736" s="2"/>
      <c r="AV1736" s="2"/>
      <c r="AW1736" s="2"/>
      <c r="AX1736" s="2"/>
      <c r="AY1736" s="2"/>
      <c r="AZ1736" s="2"/>
      <c r="BA1736" s="2"/>
      <c r="BB1736" s="2"/>
      <c r="BC1736" s="2"/>
      <c r="BD1736" s="2"/>
      <c r="BE1736" s="2"/>
      <c r="BF1736" s="2"/>
      <c r="BG1736" s="2"/>
      <c r="BH1736" s="2"/>
      <c r="BI1736" s="2"/>
      <c r="BJ1736" s="2"/>
      <c r="BK1736" s="48"/>
      <c r="BL1736" s="3"/>
      <c r="BM1736" s="2"/>
      <c r="BN1736" s="2"/>
      <c r="BO1736" s="2"/>
      <c r="BP1736" s="2"/>
      <c r="BQ1736" s="2"/>
      <c r="BR1736" s="2"/>
      <c r="BS1736" s="2"/>
      <c r="BT1736" s="2"/>
      <c r="BU1736" s="2"/>
      <c r="BV1736" s="2"/>
      <c r="BW1736" s="2"/>
      <c r="BX1736" s="2"/>
      <c r="BY1736" s="2"/>
      <c r="BZ1736" s="2"/>
      <c r="CA1736" s="2"/>
      <c r="CB1736" s="2"/>
      <c r="CC1736" s="2"/>
      <c r="CD1736" s="2"/>
      <c r="CE1736" s="2"/>
      <c r="CF1736" s="2"/>
      <c r="CG1736" s="2"/>
      <c r="CH1736" s="2"/>
      <c r="CI1736" s="2"/>
      <c r="CJ1736" s="2"/>
      <c r="CK1736" s="2"/>
    </row>
    <row r="1737" spans="1:89" ht="12.75" customHeight="1" x14ac:dyDescent="0.35">
      <c r="A1737" s="15">
        <f t="shared" si="114"/>
        <v>44714</v>
      </c>
      <c r="B1737" s="107">
        <v>16648435.000000002</v>
      </c>
      <c r="C1737" s="4">
        <f t="shared" si="115"/>
        <v>693684.79166666674</v>
      </c>
      <c r="D1737">
        <f t="shared" si="116"/>
        <v>2022</v>
      </c>
      <c r="E1737">
        <f t="shared" si="117"/>
        <v>6</v>
      </c>
      <c r="F1737" s="33">
        <v>10190</v>
      </c>
      <c r="G1737" s="2" t="s">
        <v>29</v>
      </c>
      <c r="H1737" s="2">
        <v>24</v>
      </c>
      <c r="I1737" s="33" t="s">
        <v>74</v>
      </c>
      <c r="J1737" s="34">
        <v>44714</v>
      </c>
      <c r="K1737" s="33"/>
      <c r="L1737" s="33"/>
      <c r="M1737" s="33"/>
      <c r="N1737" s="33"/>
      <c r="O1737" s="33"/>
      <c r="P1737" s="33"/>
      <c r="Q1737" s="33"/>
      <c r="R1737" s="33"/>
      <c r="S1737" s="33"/>
      <c r="T1737" s="33"/>
      <c r="U1737" s="33"/>
      <c r="V1737" s="33"/>
      <c r="W1737" s="33"/>
      <c r="X1737" s="33"/>
      <c r="Y1737" s="33"/>
      <c r="Z1737" s="33"/>
      <c r="AA1737" s="33"/>
      <c r="AB1737" s="33"/>
      <c r="AC1737" s="33"/>
      <c r="AD1737" s="33"/>
      <c r="AE1737" s="33"/>
      <c r="AF1737" s="33"/>
      <c r="AG1737" s="33"/>
      <c r="AH1737" s="33"/>
      <c r="AI1737" s="2"/>
      <c r="AK1737" s="3"/>
      <c r="AL1737" s="2"/>
      <c r="AM1737" s="2"/>
      <c r="AN1737" s="2"/>
      <c r="AO1737" s="2"/>
      <c r="AP1737" s="2"/>
      <c r="AQ1737" s="2"/>
      <c r="AR1737" s="2"/>
      <c r="AS1737" s="2"/>
      <c r="AT1737" s="2"/>
      <c r="AU1737" s="2"/>
      <c r="AV1737" s="2"/>
      <c r="AW1737" s="2"/>
      <c r="AX1737" s="2"/>
      <c r="AY1737" s="2"/>
      <c r="AZ1737" s="2"/>
      <c r="BA1737" s="2"/>
      <c r="BB1737" s="2"/>
      <c r="BC1737" s="2"/>
      <c r="BD1737" s="2"/>
      <c r="BE1737" s="2"/>
      <c r="BF1737" s="2"/>
      <c r="BG1737" s="2"/>
      <c r="BH1737" s="2"/>
      <c r="BI1737" s="2"/>
      <c r="BJ1737" s="2"/>
      <c r="BK1737" s="48"/>
      <c r="BL1737" s="3"/>
      <c r="BM1737" s="2"/>
      <c r="BN1737" s="2"/>
      <c r="BO1737" s="2"/>
      <c r="BP1737" s="2"/>
      <c r="BQ1737" s="2"/>
      <c r="BR1737" s="2"/>
      <c r="BS1737" s="2"/>
      <c r="BT1737" s="2"/>
      <c r="BU1737" s="2"/>
      <c r="BV1737" s="2"/>
      <c r="BW1737" s="2"/>
      <c r="BX1737" s="2"/>
      <c r="BY1737" s="2"/>
      <c r="BZ1737" s="2"/>
      <c r="CA1737" s="2"/>
      <c r="CB1737" s="2"/>
      <c r="CC1737" s="2"/>
      <c r="CD1737" s="2"/>
      <c r="CE1737" s="2"/>
      <c r="CF1737" s="2"/>
      <c r="CG1737" s="2"/>
      <c r="CH1737" s="2"/>
      <c r="CI1737" s="2"/>
      <c r="CJ1737" s="2"/>
      <c r="CK1737" s="2"/>
    </row>
    <row r="1738" spans="1:89" ht="12.75" customHeight="1" x14ac:dyDescent="0.35">
      <c r="A1738" s="15">
        <f t="shared" si="114"/>
        <v>44715</v>
      </c>
      <c r="B1738" s="107">
        <v>16096017</v>
      </c>
      <c r="C1738" s="4">
        <f t="shared" si="115"/>
        <v>670667.375</v>
      </c>
      <c r="D1738">
        <f t="shared" si="116"/>
        <v>2022</v>
      </c>
      <c r="E1738">
        <f t="shared" si="117"/>
        <v>6</v>
      </c>
      <c r="F1738" s="33">
        <v>10190</v>
      </c>
      <c r="G1738" s="2" t="s">
        <v>29</v>
      </c>
      <c r="H1738" s="2">
        <v>24</v>
      </c>
      <c r="I1738" s="33" t="s">
        <v>74</v>
      </c>
      <c r="J1738" s="34">
        <v>44715</v>
      </c>
      <c r="K1738" s="33"/>
      <c r="L1738" s="33"/>
      <c r="M1738" s="33"/>
      <c r="N1738" s="33"/>
      <c r="O1738" s="33"/>
      <c r="P1738" s="33"/>
      <c r="Q1738" s="33"/>
      <c r="R1738" s="33"/>
      <c r="S1738" s="33"/>
      <c r="T1738" s="33"/>
      <c r="U1738" s="33"/>
      <c r="V1738" s="33"/>
      <c r="W1738" s="33"/>
      <c r="X1738" s="33"/>
      <c r="Y1738" s="33"/>
      <c r="Z1738" s="33"/>
      <c r="AA1738" s="33"/>
      <c r="AB1738" s="33"/>
      <c r="AC1738" s="33"/>
      <c r="AD1738" s="33"/>
      <c r="AE1738" s="33"/>
      <c r="AF1738" s="33"/>
      <c r="AG1738" s="33"/>
      <c r="AH1738" s="33"/>
      <c r="AI1738" s="2"/>
      <c r="AK1738" s="3"/>
      <c r="AL1738" s="2"/>
      <c r="AM1738" s="2"/>
      <c r="AN1738" s="2"/>
      <c r="AO1738" s="2"/>
      <c r="AP1738" s="2"/>
      <c r="AQ1738" s="2"/>
      <c r="AR1738" s="2"/>
      <c r="AS1738" s="2"/>
      <c r="AT1738" s="2"/>
      <c r="AU1738" s="2"/>
      <c r="AV1738" s="2"/>
      <c r="AW1738" s="2"/>
      <c r="AX1738" s="2"/>
      <c r="AY1738" s="2"/>
      <c r="AZ1738" s="2"/>
      <c r="BA1738" s="2"/>
      <c r="BB1738" s="2"/>
      <c r="BC1738" s="2"/>
      <c r="BD1738" s="2"/>
      <c r="BE1738" s="2"/>
      <c r="BF1738" s="2"/>
      <c r="BG1738" s="2"/>
      <c r="BH1738" s="2"/>
      <c r="BI1738" s="2"/>
      <c r="BJ1738" s="2"/>
      <c r="BK1738" s="48"/>
      <c r="BL1738" s="3"/>
      <c r="BM1738" s="2"/>
      <c r="BN1738" s="2"/>
      <c r="BO1738" s="2"/>
      <c r="BP1738" s="2"/>
      <c r="BQ1738" s="2"/>
      <c r="BR1738" s="2"/>
      <c r="BS1738" s="2"/>
      <c r="BT1738" s="2"/>
      <c r="BU1738" s="2"/>
      <c r="BV1738" s="2"/>
      <c r="BW1738" s="2"/>
      <c r="BX1738" s="2"/>
      <c r="BY1738" s="2"/>
      <c r="BZ1738" s="2"/>
      <c r="CA1738" s="2"/>
      <c r="CB1738" s="2"/>
      <c r="CC1738" s="2"/>
      <c r="CD1738" s="2"/>
      <c r="CE1738" s="2"/>
      <c r="CF1738" s="2"/>
      <c r="CG1738" s="2"/>
      <c r="CH1738" s="2"/>
      <c r="CI1738" s="2"/>
      <c r="CJ1738" s="2"/>
      <c r="CK1738" s="2"/>
    </row>
    <row r="1739" spans="1:89" ht="12.75" customHeight="1" x14ac:dyDescent="0.35">
      <c r="A1739" s="15">
        <f t="shared" si="114"/>
        <v>44716</v>
      </c>
      <c r="B1739" s="107">
        <v>14841590</v>
      </c>
      <c r="C1739" s="4">
        <f t="shared" si="115"/>
        <v>618399.58333333337</v>
      </c>
      <c r="D1739">
        <f t="shared" si="116"/>
        <v>2022</v>
      </c>
      <c r="E1739">
        <f t="shared" si="117"/>
        <v>6</v>
      </c>
      <c r="F1739" s="33">
        <v>10190</v>
      </c>
      <c r="G1739" s="2" t="s">
        <v>29</v>
      </c>
      <c r="H1739" s="2">
        <v>24</v>
      </c>
      <c r="I1739" s="33" t="s">
        <v>74</v>
      </c>
      <c r="J1739" s="34">
        <v>44716</v>
      </c>
      <c r="K1739" s="33"/>
      <c r="L1739" s="33"/>
      <c r="M1739" s="33"/>
      <c r="N1739" s="33"/>
      <c r="O1739" s="33"/>
      <c r="P1739" s="33"/>
      <c r="Q1739" s="33"/>
      <c r="R1739" s="33"/>
      <c r="S1739" s="33"/>
      <c r="T1739" s="33"/>
      <c r="U1739" s="33"/>
      <c r="V1739" s="33"/>
      <c r="W1739" s="33"/>
      <c r="X1739" s="33"/>
      <c r="Y1739" s="33"/>
      <c r="Z1739" s="33"/>
      <c r="AA1739" s="33"/>
      <c r="AB1739" s="33"/>
      <c r="AC1739" s="33"/>
      <c r="AD1739" s="33"/>
      <c r="AE1739" s="33"/>
      <c r="AF1739" s="33"/>
      <c r="AG1739" s="33"/>
      <c r="AH1739" s="33"/>
      <c r="AI1739" s="2"/>
      <c r="AK1739" s="3"/>
      <c r="AL1739" s="2"/>
      <c r="AM1739" s="2"/>
      <c r="AN1739" s="2"/>
      <c r="AO1739" s="2"/>
      <c r="AP1739" s="2"/>
      <c r="AQ1739" s="2"/>
      <c r="AR1739" s="2"/>
      <c r="AS1739" s="2"/>
      <c r="AT1739" s="2"/>
      <c r="AU1739" s="2"/>
      <c r="AV1739" s="2"/>
      <c r="AW1739" s="2"/>
      <c r="AX1739" s="2"/>
      <c r="AY1739" s="2"/>
      <c r="AZ1739" s="2"/>
      <c r="BA1739" s="2"/>
      <c r="BB1739" s="2"/>
      <c r="BC1739" s="2"/>
      <c r="BD1739" s="2"/>
      <c r="BE1739" s="2"/>
      <c r="BF1739" s="2"/>
      <c r="BG1739" s="2"/>
      <c r="BH1739" s="2"/>
      <c r="BI1739" s="2"/>
      <c r="BJ1739" s="2"/>
      <c r="BK1739" s="48"/>
      <c r="BL1739" s="3"/>
      <c r="BM1739" s="2"/>
      <c r="BN1739" s="2"/>
      <c r="BO1739" s="2"/>
      <c r="BP1739" s="2"/>
      <c r="BQ1739" s="2"/>
      <c r="BR1739" s="2"/>
      <c r="BS1739" s="2"/>
      <c r="BT1739" s="2"/>
      <c r="BU1739" s="2"/>
      <c r="BV1739" s="2"/>
      <c r="BW1739" s="2"/>
      <c r="BX1739" s="2"/>
      <c r="BY1739" s="2"/>
      <c r="BZ1739" s="2"/>
      <c r="CA1739" s="2"/>
      <c r="CB1739" s="2"/>
      <c r="CC1739" s="2"/>
      <c r="CD1739" s="2"/>
      <c r="CE1739" s="2"/>
      <c r="CF1739" s="2"/>
      <c r="CG1739" s="2"/>
      <c r="CH1739" s="2"/>
      <c r="CI1739" s="2"/>
      <c r="CJ1739" s="2"/>
      <c r="CK1739" s="2"/>
    </row>
    <row r="1740" spans="1:89" ht="12.75" customHeight="1" x14ac:dyDescent="0.35">
      <c r="A1740" s="15">
        <f t="shared" si="114"/>
        <v>44717</v>
      </c>
      <c r="B1740" s="107">
        <v>14211911</v>
      </c>
      <c r="C1740" s="4">
        <f t="shared" si="115"/>
        <v>592162.95833333337</v>
      </c>
      <c r="D1740">
        <f t="shared" si="116"/>
        <v>2022</v>
      </c>
      <c r="E1740">
        <f t="shared" si="117"/>
        <v>6</v>
      </c>
      <c r="F1740" s="33">
        <v>10190</v>
      </c>
      <c r="G1740" s="2" t="s">
        <v>29</v>
      </c>
      <c r="H1740" s="2">
        <v>24</v>
      </c>
      <c r="I1740" s="33" t="s">
        <v>74</v>
      </c>
      <c r="J1740" s="34">
        <v>44717</v>
      </c>
      <c r="K1740" s="33"/>
      <c r="L1740" s="33"/>
      <c r="M1740" s="33"/>
      <c r="N1740" s="33"/>
      <c r="O1740" s="33"/>
      <c r="P1740" s="33"/>
      <c r="Q1740" s="33"/>
      <c r="R1740" s="33"/>
      <c r="S1740" s="33"/>
      <c r="T1740" s="33"/>
      <c r="U1740" s="33"/>
      <c r="V1740" s="33"/>
      <c r="W1740" s="33"/>
      <c r="X1740" s="33"/>
      <c r="Y1740" s="33"/>
      <c r="Z1740" s="33"/>
      <c r="AA1740" s="33"/>
      <c r="AB1740" s="33"/>
      <c r="AC1740" s="33"/>
      <c r="AD1740" s="33"/>
      <c r="AE1740" s="33"/>
      <c r="AF1740" s="33"/>
      <c r="AG1740" s="33"/>
      <c r="AH1740" s="33"/>
      <c r="AI1740" s="2"/>
      <c r="AK1740" s="3"/>
      <c r="AL1740" s="2"/>
      <c r="AM1740" s="2"/>
      <c r="AN1740" s="2"/>
      <c r="AO1740" s="2"/>
      <c r="AP1740" s="2"/>
      <c r="AQ1740" s="2"/>
      <c r="AR1740" s="2"/>
      <c r="AS1740" s="2"/>
      <c r="AT1740" s="2"/>
      <c r="AU1740" s="2"/>
      <c r="AV1740" s="2"/>
      <c r="AW1740" s="2"/>
      <c r="AX1740" s="2"/>
      <c r="AY1740" s="2"/>
      <c r="AZ1740" s="2"/>
      <c r="BA1740" s="2"/>
      <c r="BB1740" s="2"/>
      <c r="BC1740" s="2"/>
      <c r="BD1740" s="2"/>
      <c r="BE1740" s="2"/>
      <c r="BF1740" s="2"/>
      <c r="BG1740" s="2"/>
      <c r="BH1740" s="2"/>
      <c r="BI1740" s="2"/>
      <c r="BJ1740" s="2"/>
      <c r="BK1740" s="48"/>
      <c r="BL1740" s="3"/>
      <c r="BM1740" s="2"/>
      <c r="BN1740" s="2"/>
      <c r="BO1740" s="2"/>
      <c r="BP1740" s="2"/>
      <c r="BQ1740" s="2"/>
      <c r="BR1740" s="2"/>
      <c r="BS1740" s="2"/>
      <c r="BT1740" s="2"/>
      <c r="BU1740" s="2"/>
      <c r="BV1740" s="2"/>
      <c r="BW1740" s="2"/>
      <c r="BX1740" s="2"/>
      <c r="BY1740" s="2"/>
      <c r="BZ1740" s="2"/>
      <c r="CA1740" s="2"/>
      <c r="CB1740" s="2"/>
      <c r="CC1740" s="2"/>
      <c r="CD1740" s="2"/>
      <c r="CE1740" s="2"/>
      <c r="CF1740" s="2"/>
      <c r="CG1740" s="2"/>
      <c r="CH1740" s="2"/>
      <c r="CI1740" s="2"/>
      <c r="CJ1740" s="2"/>
      <c r="CK1740" s="2"/>
    </row>
    <row r="1741" spans="1:89" ht="12.75" customHeight="1" x14ac:dyDescent="0.35">
      <c r="A1741" s="15">
        <f t="shared" si="114"/>
        <v>44718</v>
      </c>
      <c r="B1741" s="107">
        <v>14830721</v>
      </c>
      <c r="C1741" s="4">
        <f t="shared" si="115"/>
        <v>617946.70833333337</v>
      </c>
      <c r="D1741">
        <f t="shared" si="116"/>
        <v>2022</v>
      </c>
      <c r="E1741">
        <f t="shared" si="117"/>
        <v>6</v>
      </c>
      <c r="F1741" s="33">
        <v>10190</v>
      </c>
      <c r="G1741" s="2" t="s">
        <v>29</v>
      </c>
      <c r="H1741" s="2">
        <v>24</v>
      </c>
      <c r="I1741" s="33" t="s">
        <v>74</v>
      </c>
      <c r="J1741" s="34">
        <v>44718</v>
      </c>
      <c r="K1741" s="33"/>
      <c r="L1741" s="33"/>
      <c r="M1741" s="33"/>
      <c r="N1741" s="33"/>
      <c r="O1741" s="33"/>
      <c r="P1741" s="33"/>
      <c r="Q1741" s="33"/>
      <c r="R1741" s="33"/>
      <c r="S1741" s="33"/>
      <c r="T1741" s="33"/>
      <c r="U1741" s="33"/>
      <c r="V1741" s="33"/>
      <c r="W1741" s="33"/>
      <c r="X1741" s="33"/>
      <c r="Y1741" s="33"/>
      <c r="Z1741" s="33"/>
      <c r="AA1741" s="33"/>
      <c r="AB1741" s="33"/>
      <c r="AC1741" s="33"/>
      <c r="AD1741" s="33"/>
      <c r="AE1741" s="33"/>
      <c r="AF1741" s="33"/>
      <c r="AG1741" s="33"/>
      <c r="AH1741" s="33"/>
      <c r="AI1741" s="2"/>
      <c r="AK1741" s="3"/>
      <c r="AL1741" s="2"/>
      <c r="AM1741" s="2"/>
      <c r="AN1741" s="2"/>
      <c r="AO1741" s="2"/>
      <c r="AP1741" s="2"/>
      <c r="AQ1741" s="2"/>
      <c r="AR1741" s="2"/>
      <c r="AS1741" s="2"/>
      <c r="AT1741" s="2"/>
      <c r="AU1741" s="2"/>
      <c r="AV1741" s="2"/>
      <c r="AW1741" s="2"/>
      <c r="AX1741" s="2"/>
      <c r="AY1741" s="2"/>
      <c r="AZ1741" s="2"/>
      <c r="BA1741" s="2"/>
      <c r="BB1741" s="2"/>
      <c r="BC1741" s="2"/>
      <c r="BD1741" s="2"/>
      <c r="BE1741" s="2"/>
      <c r="BF1741" s="2"/>
      <c r="BG1741" s="2"/>
      <c r="BH1741" s="2"/>
      <c r="BI1741" s="2"/>
      <c r="BJ1741" s="2"/>
      <c r="BK1741" s="48"/>
      <c r="BL1741" s="3"/>
      <c r="BM1741" s="2"/>
      <c r="BN1741" s="2"/>
      <c r="BO1741" s="2"/>
      <c r="BP1741" s="2"/>
      <c r="BQ1741" s="2"/>
      <c r="BR1741" s="2"/>
      <c r="BS1741" s="2"/>
      <c r="BT1741" s="2"/>
      <c r="BU1741" s="2"/>
      <c r="BV1741" s="2"/>
      <c r="BW1741" s="2"/>
      <c r="BX1741" s="2"/>
      <c r="BY1741" s="2"/>
      <c r="BZ1741" s="2"/>
      <c r="CA1741" s="2"/>
      <c r="CB1741" s="2"/>
      <c r="CC1741" s="2"/>
      <c r="CD1741" s="2"/>
      <c r="CE1741" s="2"/>
      <c r="CF1741" s="2"/>
      <c r="CG1741" s="2"/>
      <c r="CH1741" s="2"/>
      <c r="CI1741" s="2"/>
      <c r="CJ1741" s="2"/>
      <c r="CK1741" s="2"/>
    </row>
    <row r="1742" spans="1:89" ht="12.75" customHeight="1" x14ac:dyDescent="0.35">
      <c r="A1742" s="15">
        <f t="shared" si="114"/>
        <v>44719</v>
      </c>
      <c r="B1742" s="107">
        <v>15536479</v>
      </c>
      <c r="C1742" s="4">
        <f t="shared" si="115"/>
        <v>647353.29166666663</v>
      </c>
      <c r="D1742">
        <f t="shared" si="116"/>
        <v>2022</v>
      </c>
      <c r="E1742">
        <f t="shared" si="117"/>
        <v>6</v>
      </c>
      <c r="F1742" s="33">
        <v>10190</v>
      </c>
      <c r="G1742" s="2" t="s">
        <v>29</v>
      </c>
      <c r="H1742" s="2">
        <v>24</v>
      </c>
      <c r="I1742" s="33" t="s">
        <v>74</v>
      </c>
      <c r="J1742" s="34">
        <v>44719</v>
      </c>
      <c r="K1742" s="33"/>
      <c r="L1742" s="33"/>
      <c r="M1742" s="33"/>
      <c r="N1742" s="33"/>
      <c r="O1742" s="33"/>
      <c r="P1742" s="33"/>
      <c r="Q1742" s="33"/>
      <c r="R1742" s="33"/>
      <c r="S1742" s="33"/>
      <c r="T1742" s="33"/>
      <c r="U1742" s="33"/>
      <c r="V1742" s="33"/>
      <c r="W1742" s="33"/>
      <c r="X1742" s="33"/>
      <c r="Y1742" s="33"/>
      <c r="Z1742" s="33"/>
      <c r="AA1742" s="33"/>
      <c r="AB1742" s="33"/>
      <c r="AC1742" s="33"/>
      <c r="AD1742" s="33"/>
      <c r="AE1742" s="33"/>
      <c r="AF1742" s="33"/>
      <c r="AG1742" s="33"/>
      <c r="AH1742" s="33"/>
      <c r="AI1742" s="2"/>
      <c r="AK1742" s="3"/>
      <c r="AL1742" s="2"/>
      <c r="AM1742" s="2"/>
      <c r="AN1742" s="2"/>
      <c r="AO1742" s="2"/>
      <c r="AP1742" s="2"/>
      <c r="AQ1742" s="2"/>
      <c r="AR1742" s="2"/>
      <c r="AS1742" s="2"/>
      <c r="AT1742" s="2"/>
      <c r="AU1742" s="2"/>
      <c r="AV1742" s="2"/>
      <c r="AW1742" s="2"/>
      <c r="AX1742" s="2"/>
      <c r="AY1742" s="2"/>
      <c r="AZ1742" s="2"/>
      <c r="BA1742" s="2"/>
      <c r="BB1742" s="2"/>
      <c r="BC1742" s="2"/>
      <c r="BD1742" s="2"/>
      <c r="BE1742" s="2"/>
      <c r="BF1742" s="2"/>
      <c r="BG1742" s="2"/>
      <c r="BH1742" s="2"/>
      <c r="BI1742" s="2"/>
      <c r="BJ1742" s="2"/>
      <c r="BK1742" s="48"/>
      <c r="BL1742" s="3"/>
      <c r="BM1742" s="2"/>
      <c r="BN1742" s="2"/>
      <c r="BO1742" s="2"/>
      <c r="BP1742" s="2"/>
      <c r="BQ1742" s="2"/>
      <c r="BR1742" s="2"/>
      <c r="BS1742" s="2"/>
      <c r="BT1742" s="2"/>
      <c r="BU1742" s="2"/>
      <c r="BV1742" s="2"/>
      <c r="BW1742" s="2"/>
      <c r="BX1742" s="2"/>
      <c r="BY1742" s="2"/>
      <c r="BZ1742" s="2"/>
      <c r="CA1742" s="2"/>
      <c r="CB1742" s="2"/>
      <c r="CC1742" s="2"/>
      <c r="CD1742" s="2"/>
      <c r="CE1742" s="2"/>
      <c r="CF1742" s="2"/>
      <c r="CG1742" s="2"/>
      <c r="CH1742" s="2"/>
      <c r="CI1742" s="2"/>
      <c r="CJ1742" s="2"/>
      <c r="CK1742" s="2"/>
    </row>
    <row r="1743" spans="1:89" ht="12.75" customHeight="1" x14ac:dyDescent="0.35">
      <c r="A1743" s="15">
        <f t="shared" si="114"/>
        <v>44720</v>
      </c>
      <c r="B1743" s="107">
        <v>16130717</v>
      </c>
      <c r="C1743" s="4">
        <f t="shared" si="115"/>
        <v>672113.20833333337</v>
      </c>
      <c r="D1743">
        <f t="shared" si="116"/>
        <v>2022</v>
      </c>
      <c r="E1743">
        <f t="shared" si="117"/>
        <v>6</v>
      </c>
      <c r="F1743" s="33">
        <v>10190</v>
      </c>
      <c r="G1743" s="2" t="s">
        <v>29</v>
      </c>
      <c r="H1743" s="2">
        <v>24</v>
      </c>
      <c r="I1743" s="33" t="s">
        <v>74</v>
      </c>
      <c r="J1743" s="34">
        <v>44720</v>
      </c>
      <c r="K1743" s="33"/>
      <c r="L1743" s="33"/>
      <c r="M1743" s="33"/>
      <c r="N1743" s="33"/>
      <c r="O1743" s="33"/>
      <c r="P1743" s="33"/>
      <c r="Q1743" s="33"/>
      <c r="R1743" s="33"/>
      <c r="S1743" s="33"/>
      <c r="T1743" s="33"/>
      <c r="U1743" s="33"/>
      <c r="V1743" s="33"/>
      <c r="W1743" s="33"/>
      <c r="X1743" s="33"/>
      <c r="Y1743" s="33"/>
      <c r="Z1743" s="33"/>
      <c r="AA1743" s="33"/>
      <c r="AB1743" s="33"/>
      <c r="AC1743" s="33"/>
      <c r="AD1743" s="33"/>
      <c r="AE1743" s="33"/>
      <c r="AF1743" s="33"/>
      <c r="AG1743" s="33"/>
      <c r="AH1743" s="33"/>
      <c r="AI1743" s="2"/>
      <c r="AK1743" s="3"/>
      <c r="AL1743" s="2"/>
      <c r="AM1743" s="2"/>
      <c r="AN1743" s="2"/>
      <c r="AO1743" s="2"/>
      <c r="AP1743" s="2"/>
      <c r="AQ1743" s="2"/>
      <c r="AR1743" s="2"/>
      <c r="AS1743" s="2"/>
      <c r="AT1743" s="2"/>
      <c r="AU1743" s="2"/>
      <c r="AV1743" s="2"/>
      <c r="AW1743" s="2"/>
      <c r="AX1743" s="2"/>
      <c r="AY1743" s="2"/>
      <c r="AZ1743" s="2"/>
      <c r="BA1743" s="2"/>
      <c r="BB1743" s="2"/>
      <c r="BC1743" s="2"/>
      <c r="BD1743" s="2"/>
      <c r="BE1743" s="2"/>
      <c r="BF1743" s="2"/>
      <c r="BG1743" s="2"/>
      <c r="BH1743" s="2"/>
      <c r="BI1743" s="2"/>
      <c r="BJ1743" s="2"/>
      <c r="BK1743" s="48"/>
      <c r="BL1743" s="3"/>
      <c r="BM1743" s="2"/>
      <c r="BN1743" s="2"/>
      <c r="BO1743" s="2"/>
      <c r="BP1743" s="2"/>
      <c r="BQ1743" s="2"/>
      <c r="BR1743" s="2"/>
      <c r="BS1743" s="2"/>
      <c r="BT1743" s="2"/>
      <c r="BU1743" s="2"/>
      <c r="BV1743" s="2"/>
      <c r="BW1743" s="2"/>
      <c r="BX1743" s="2"/>
      <c r="BY1743" s="2"/>
      <c r="BZ1743" s="2"/>
      <c r="CA1743" s="2"/>
      <c r="CB1743" s="2"/>
      <c r="CC1743" s="2"/>
      <c r="CD1743" s="2"/>
      <c r="CE1743" s="2"/>
      <c r="CF1743" s="2"/>
      <c r="CG1743" s="2"/>
      <c r="CH1743" s="2"/>
      <c r="CI1743" s="2"/>
      <c r="CJ1743" s="2"/>
      <c r="CK1743" s="2"/>
    </row>
    <row r="1744" spans="1:89" ht="12.75" customHeight="1" x14ac:dyDescent="0.35">
      <c r="A1744" s="15">
        <f t="shared" si="114"/>
        <v>44721</v>
      </c>
      <c r="B1744" s="107">
        <v>16264095</v>
      </c>
      <c r="C1744" s="4">
        <f t="shared" si="115"/>
        <v>677670.625</v>
      </c>
      <c r="D1744">
        <f t="shared" si="116"/>
        <v>2022</v>
      </c>
      <c r="E1744">
        <f t="shared" si="117"/>
        <v>6</v>
      </c>
      <c r="F1744" s="33">
        <v>10190</v>
      </c>
      <c r="G1744" s="2" t="s">
        <v>29</v>
      </c>
      <c r="H1744" s="2">
        <v>24</v>
      </c>
      <c r="I1744" s="33" t="s">
        <v>74</v>
      </c>
      <c r="J1744" s="34">
        <v>44721</v>
      </c>
      <c r="K1744" s="33"/>
      <c r="L1744" s="33"/>
      <c r="M1744" s="33"/>
      <c r="N1744" s="33"/>
      <c r="O1744" s="33"/>
      <c r="P1744" s="33"/>
      <c r="Q1744" s="33"/>
      <c r="R1744" s="33"/>
      <c r="S1744" s="33"/>
      <c r="T1744" s="33"/>
      <c r="U1744" s="33"/>
      <c r="V1744" s="33"/>
      <c r="W1744" s="33"/>
      <c r="X1744" s="33"/>
      <c r="Y1744" s="33"/>
      <c r="Z1744" s="33"/>
      <c r="AA1744" s="33"/>
      <c r="AB1744" s="33"/>
      <c r="AC1744" s="33"/>
      <c r="AD1744" s="33"/>
      <c r="AE1744" s="33"/>
      <c r="AF1744" s="33"/>
      <c r="AG1744" s="33"/>
      <c r="AH1744" s="33"/>
      <c r="AI1744" s="2"/>
      <c r="AK1744" s="3"/>
      <c r="AL1744" s="2"/>
      <c r="AM1744" s="2"/>
      <c r="AN1744" s="2"/>
      <c r="AO1744" s="2"/>
      <c r="AP1744" s="2"/>
      <c r="AQ1744" s="2"/>
      <c r="AR1744" s="2"/>
      <c r="AS1744" s="2"/>
      <c r="AT1744" s="2"/>
      <c r="AU1744" s="2"/>
      <c r="AV1744" s="2"/>
      <c r="AW1744" s="2"/>
      <c r="AX1744" s="2"/>
      <c r="AY1744" s="2"/>
      <c r="AZ1744" s="2"/>
      <c r="BA1744" s="2"/>
      <c r="BB1744" s="2"/>
      <c r="BC1744" s="2"/>
      <c r="BD1744" s="2"/>
      <c r="BE1744" s="2"/>
      <c r="BF1744" s="2"/>
      <c r="BG1744" s="2"/>
      <c r="BH1744" s="2"/>
      <c r="BI1744" s="2"/>
      <c r="BJ1744" s="2"/>
      <c r="BK1744" s="48"/>
      <c r="BL1744" s="3"/>
      <c r="BM1744" s="2"/>
      <c r="BN1744" s="2"/>
      <c r="BO1744" s="2"/>
      <c r="BP1744" s="2"/>
      <c r="BQ1744" s="2"/>
      <c r="BR1744" s="2"/>
      <c r="BS1744" s="2"/>
      <c r="BT1744" s="2"/>
      <c r="BU1744" s="2"/>
      <c r="BV1744" s="2"/>
      <c r="BW1744" s="2"/>
      <c r="BX1744" s="2"/>
      <c r="BY1744" s="2"/>
      <c r="BZ1744" s="2"/>
      <c r="CA1744" s="2"/>
      <c r="CB1744" s="2"/>
      <c r="CC1744" s="2"/>
      <c r="CD1744" s="2"/>
      <c r="CE1744" s="2"/>
      <c r="CF1744" s="2"/>
      <c r="CG1744" s="2"/>
      <c r="CH1744" s="2"/>
      <c r="CI1744" s="2"/>
      <c r="CJ1744" s="2"/>
      <c r="CK1744" s="2"/>
    </row>
    <row r="1745" spans="1:89" ht="12.75" customHeight="1" x14ac:dyDescent="0.35">
      <c r="A1745" s="15">
        <f t="shared" si="114"/>
        <v>44722</v>
      </c>
      <c r="B1745" s="107">
        <v>16259667</v>
      </c>
      <c r="C1745" s="4">
        <f t="shared" si="115"/>
        <v>677486.125</v>
      </c>
      <c r="D1745">
        <f t="shared" si="116"/>
        <v>2022</v>
      </c>
      <c r="E1745">
        <f t="shared" si="117"/>
        <v>6</v>
      </c>
      <c r="F1745" s="33">
        <v>10190</v>
      </c>
      <c r="G1745" s="2" t="s">
        <v>29</v>
      </c>
      <c r="H1745" s="2">
        <v>24</v>
      </c>
      <c r="I1745" s="33" t="s">
        <v>74</v>
      </c>
      <c r="J1745" s="34">
        <v>44722</v>
      </c>
      <c r="K1745" s="33"/>
      <c r="L1745" s="33"/>
      <c r="M1745" s="33"/>
      <c r="N1745" s="33"/>
      <c r="O1745" s="33"/>
      <c r="P1745" s="33"/>
      <c r="Q1745" s="33"/>
      <c r="R1745" s="33"/>
      <c r="S1745" s="33"/>
      <c r="T1745" s="33"/>
      <c r="U1745" s="33"/>
      <c r="V1745" s="33"/>
      <c r="W1745" s="33"/>
      <c r="X1745" s="33"/>
      <c r="Y1745" s="33"/>
      <c r="Z1745" s="33"/>
      <c r="AA1745" s="33"/>
      <c r="AB1745" s="33"/>
      <c r="AC1745" s="33"/>
      <c r="AD1745" s="33"/>
      <c r="AE1745" s="33"/>
      <c r="AF1745" s="33"/>
      <c r="AG1745" s="33"/>
      <c r="AH1745" s="33"/>
      <c r="AI1745" s="2"/>
      <c r="AK1745" s="3"/>
      <c r="AL1745" s="2"/>
      <c r="AM1745" s="2"/>
      <c r="AN1745" s="2"/>
      <c r="AO1745" s="2"/>
      <c r="AP1745" s="2"/>
      <c r="AQ1745" s="2"/>
      <c r="AR1745" s="2"/>
      <c r="AS1745" s="2"/>
      <c r="AT1745" s="2"/>
      <c r="AU1745" s="2"/>
      <c r="AV1745" s="2"/>
      <c r="AW1745" s="2"/>
      <c r="AX1745" s="2"/>
      <c r="AY1745" s="2"/>
      <c r="AZ1745" s="2"/>
      <c r="BA1745" s="2"/>
      <c r="BB1745" s="2"/>
      <c r="BC1745" s="2"/>
      <c r="BD1745" s="2"/>
      <c r="BE1745" s="2"/>
      <c r="BF1745" s="2"/>
      <c r="BG1745" s="2"/>
      <c r="BH1745" s="2"/>
      <c r="BI1745" s="2"/>
      <c r="BJ1745" s="2"/>
      <c r="BK1745" s="48"/>
      <c r="BL1745" s="3"/>
      <c r="BM1745" s="2"/>
      <c r="BN1745" s="2"/>
      <c r="BO1745" s="2"/>
      <c r="BP1745" s="2"/>
      <c r="BQ1745" s="2"/>
      <c r="BR1745" s="2"/>
      <c r="BS1745" s="2"/>
      <c r="BT1745" s="2"/>
      <c r="BU1745" s="2"/>
      <c r="BV1745" s="2"/>
      <c r="BW1745" s="2"/>
      <c r="BX1745" s="2"/>
      <c r="BY1745" s="2"/>
      <c r="BZ1745" s="2"/>
      <c r="CA1745" s="2"/>
      <c r="CB1745" s="2"/>
      <c r="CC1745" s="2"/>
      <c r="CD1745" s="2"/>
      <c r="CE1745" s="2"/>
      <c r="CF1745" s="2"/>
      <c r="CG1745" s="2"/>
      <c r="CH1745" s="2"/>
      <c r="CI1745" s="2"/>
      <c r="CJ1745" s="2"/>
      <c r="CK1745" s="2"/>
    </row>
    <row r="1746" spans="1:89" ht="12.75" customHeight="1" x14ac:dyDescent="0.35">
      <c r="A1746" s="15">
        <f t="shared" si="114"/>
        <v>44723</v>
      </c>
      <c r="B1746" s="107">
        <v>15409304</v>
      </c>
      <c r="C1746" s="4">
        <f t="shared" si="115"/>
        <v>642054.33333333337</v>
      </c>
      <c r="D1746">
        <f t="shared" si="116"/>
        <v>2022</v>
      </c>
      <c r="E1746">
        <f t="shared" si="117"/>
        <v>6</v>
      </c>
      <c r="F1746" s="33">
        <v>10190</v>
      </c>
      <c r="G1746" s="2" t="s">
        <v>29</v>
      </c>
      <c r="H1746" s="2">
        <v>24</v>
      </c>
      <c r="I1746" s="33" t="s">
        <v>74</v>
      </c>
      <c r="J1746" s="34">
        <v>44723</v>
      </c>
      <c r="K1746" s="33"/>
      <c r="L1746" s="33"/>
      <c r="M1746" s="33"/>
      <c r="N1746" s="33"/>
      <c r="O1746" s="33"/>
      <c r="P1746" s="33"/>
      <c r="Q1746" s="33"/>
      <c r="R1746" s="33"/>
      <c r="S1746" s="33"/>
      <c r="T1746" s="33"/>
      <c r="U1746" s="33"/>
      <c r="V1746" s="33"/>
      <c r="W1746" s="33"/>
      <c r="X1746" s="33"/>
      <c r="Y1746" s="33"/>
      <c r="Z1746" s="33"/>
      <c r="AA1746" s="33"/>
      <c r="AB1746" s="33"/>
      <c r="AC1746" s="33"/>
      <c r="AD1746" s="33"/>
      <c r="AE1746" s="33"/>
      <c r="AF1746" s="33"/>
      <c r="AG1746" s="33"/>
      <c r="AH1746" s="33"/>
      <c r="AI1746" s="2"/>
      <c r="AK1746" s="3"/>
      <c r="AL1746" s="2"/>
      <c r="AM1746" s="2"/>
      <c r="AN1746" s="2"/>
      <c r="AO1746" s="2"/>
      <c r="AP1746" s="2"/>
      <c r="AQ1746" s="2"/>
      <c r="AR1746" s="2"/>
      <c r="AS1746" s="2"/>
      <c r="AT1746" s="2"/>
      <c r="AU1746" s="2"/>
      <c r="AV1746" s="2"/>
      <c r="AW1746" s="2"/>
      <c r="AX1746" s="2"/>
      <c r="AY1746" s="2"/>
      <c r="AZ1746" s="2"/>
      <c r="BA1746" s="2"/>
      <c r="BB1746" s="2"/>
      <c r="BC1746" s="2"/>
      <c r="BD1746" s="2"/>
      <c r="BE1746" s="2"/>
      <c r="BF1746" s="2"/>
      <c r="BG1746" s="2"/>
      <c r="BH1746" s="2"/>
      <c r="BI1746" s="2"/>
      <c r="BJ1746" s="2"/>
      <c r="BK1746" s="48"/>
      <c r="BL1746" s="3"/>
      <c r="BM1746" s="2"/>
      <c r="BN1746" s="2"/>
      <c r="BO1746" s="2"/>
      <c r="BP1746" s="2"/>
      <c r="BQ1746" s="2"/>
      <c r="BR1746" s="2"/>
      <c r="BS1746" s="2"/>
      <c r="BT1746" s="2"/>
      <c r="BU1746" s="2"/>
      <c r="BV1746" s="2"/>
      <c r="BW1746" s="2"/>
      <c r="BX1746" s="2"/>
      <c r="BY1746" s="2"/>
      <c r="BZ1746" s="2"/>
      <c r="CA1746" s="2"/>
      <c r="CB1746" s="2"/>
      <c r="CC1746" s="2"/>
      <c r="CD1746" s="2"/>
      <c r="CE1746" s="2"/>
      <c r="CF1746" s="2"/>
      <c r="CG1746" s="2"/>
      <c r="CH1746" s="2"/>
      <c r="CI1746" s="2"/>
      <c r="CJ1746" s="2"/>
      <c r="CK1746" s="2"/>
    </row>
    <row r="1747" spans="1:89" ht="12.75" customHeight="1" x14ac:dyDescent="0.35">
      <c r="A1747" s="15">
        <f t="shared" si="114"/>
        <v>44724</v>
      </c>
      <c r="B1747" s="107">
        <v>14896327</v>
      </c>
      <c r="C1747" s="4">
        <f t="shared" si="115"/>
        <v>620680.29166666663</v>
      </c>
      <c r="D1747">
        <f t="shared" si="116"/>
        <v>2022</v>
      </c>
      <c r="E1747">
        <f t="shared" si="117"/>
        <v>6</v>
      </c>
      <c r="F1747" s="33">
        <v>10190</v>
      </c>
      <c r="G1747" s="2" t="s">
        <v>29</v>
      </c>
      <c r="H1747" s="2">
        <v>24</v>
      </c>
      <c r="I1747" s="33" t="s">
        <v>74</v>
      </c>
      <c r="J1747" s="34">
        <v>44724</v>
      </c>
      <c r="K1747" s="33"/>
      <c r="L1747" s="33"/>
      <c r="M1747" s="33"/>
      <c r="N1747" s="33"/>
      <c r="O1747" s="33"/>
      <c r="P1747" s="33"/>
      <c r="Q1747" s="33"/>
      <c r="R1747" s="33"/>
      <c r="S1747" s="33"/>
      <c r="T1747" s="33"/>
      <c r="U1747" s="33"/>
      <c r="V1747" s="33"/>
      <c r="W1747" s="33"/>
      <c r="X1747" s="33"/>
      <c r="Y1747" s="33"/>
      <c r="Z1747" s="33"/>
      <c r="AA1747" s="33"/>
      <c r="AB1747" s="33"/>
      <c r="AC1747" s="33"/>
      <c r="AD1747" s="33"/>
      <c r="AE1747" s="33"/>
      <c r="AF1747" s="33"/>
      <c r="AG1747" s="33"/>
      <c r="AH1747" s="33"/>
      <c r="AI1747" s="2"/>
      <c r="AK1747" s="3"/>
      <c r="AL1747" s="2"/>
      <c r="AM1747" s="2"/>
      <c r="AN1747" s="2"/>
      <c r="AO1747" s="2"/>
      <c r="AP1747" s="2"/>
      <c r="AQ1747" s="2"/>
      <c r="AR1747" s="2"/>
      <c r="AS1747" s="2"/>
      <c r="AT1747" s="2"/>
      <c r="AU1747" s="2"/>
      <c r="AV1747" s="2"/>
      <c r="AW1747" s="2"/>
      <c r="AX1747" s="2"/>
      <c r="AY1747" s="2"/>
      <c r="AZ1747" s="2"/>
      <c r="BA1747" s="2"/>
      <c r="BB1747" s="2"/>
      <c r="BC1747" s="2"/>
      <c r="BD1747" s="2"/>
      <c r="BE1747" s="2"/>
      <c r="BF1747" s="2"/>
      <c r="BG1747" s="2"/>
      <c r="BH1747" s="2"/>
      <c r="BI1747" s="2"/>
      <c r="BJ1747" s="2"/>
      <c r="BK1747" s="48"/>
      <c r="BL1747" s="3"/>
      <c r="BM1747" s="2"/>
      <c r="BN1747" s="2"/>
      <c r="BO1747" s="2"/>
      <c r="BP1747" s="2"/>
      <c r="BQ1747" s="2"/>
      <c r="BR1747" s="2"/>
      <c r="BS1747" s="2"/>
      <c r="BT1747" s="2"/>
      <c r="BU1747" s="2"/>
      <c r="BV1747" s="2"/>
      <c r="BW1747" s="2"/>
      <c r="BX1747" s="2"/>
      <c r="BY1747" s="2"/>
      <c r="BZ1747" s="2"/>
      <c r="CA1747" s="2"/>
      <c r="CB1747" s="2"/>
      <c r="CC1747" s="2"/>
      <c r="CD1747" s="2"/>
      <c r="CE1747" s="2"/>
      <c r="CF1747" s="2"/>
      <c r="CG1747" s="2"/>
      <c r="CH1747" s="2"/>
      <c r="CI1747" s="2"/>
      <c r="CJ1747" s="2"/>
      <c r="CK1747" s="2"/>
    </row>
    <row r="1748" spans="1:89" ht="12.75" customHeight="1" x14ac:dyDescent="0.35">
      <c r="A1748" s="15">
        <f t="shared" si="114"/>
        <v>44725</v>
      </c>
      <c r="B1748" s="107">
        <v>14480491</v>
      </c>
      <c r="C1748" s="4">
        <f t="shared" si="115"/>
        <v>603353.79166666663</v>
      </c>
      <c r="D1748">
        <f t="shared" si="116"/>
        <v>2022</v>
      </c>
      <c r="E1748">
        <f t="shared" si="117"/>
        <v>6</v>
      </c>
      <c r="F1748" s="33">
        <v>10190</v>
      </c>
      <c r="G1748" s="2" t="s">
        <v>29</v>
      </c>
      <c r="H1748" s="2">
        <v>24</v>
      </c>
      <c r="I1748" s="33" t="s">
        <v>74</v>
      </c>
      <c r="J1748" s="34">
        <v>44725</v>
      </c>
      <c r="K1748" s="33"/>
      <c r="L1748" s="33"/>
      <c r="M1748" s="33"/>
      <c r="N1748" s="33"/>
      <c r="O1748" s="33"/>
      <c r="P1748" s="33"/>
      <c r="Q1748" s="33"/>
      <c r="R1748" s="33"/>
      <c r="S1748" s="33"/>
      <c r="T1748" s="33"/>
      <c r="U1748" s="33"/>
      <c r="V1748" s="33"/>
      <c r="W1748" s="33"/>
      <c r="X1748" s="33"/>
      <c r="Y1748" s="33"/>
      <c r="Z1748" s="33"/>
      <c r="AA1748" s="33"/>
      <c r="AB1748" s="33"/>
      <c r="AC1748" s="33"/>
      <c r="AD1748" s="33"/>
      <c r="AE1748" s="33"/>
      <c r="AF1748" s="33"/>
      <c r="AG1748" s="33"/>
      <c r="AH1748" s="33"/>
      <c r="AI1748" s="2"/>
      <c r="AK1748" s="3"/>
      <c r="AL1748" s="2"/>
      <c r="AM1748" s="2"/>
      <c r="AN1748" s="2"/>
      <c r="AO1748" s="2"/>
      <c r="AP1748" s="2"/>
      <c r="AQ1748" s="2"/>
      <c r="AR1748" s="2"/>
      <c r="AS1748" s="2"/>
      <c r="AT1748" s="2"/>
      <c r="AU1748" s="2"/>
      <c r="AV1748" s="2"/>
      <c r="AW1748" s="2"/>
      <c r="AX1748" s="2"/>
      <c r="AY1748" s="2"/>
      <c r="AZ1748" s="2"/>
      <c r="BA1748" s="2"/>
      <c r="BB1748" s="2"/>
      <c r="BC1748" s="2"/>
      <c r="BD1748" s="2"/>
      <c r="BE1748" s="2"/>
      <c r="BF1748" s="2"/>
      <c r="BG1748" s="2"/>
      <c r="BH1748" s="2"/>
      <c r="BI1748" s="2"/>
      <c r="BJ1748" s="2"/>
      <c r="BK1748" s="48"/>
      <c r="BL1748" s="3"/>
      <c r="BM1748" s="2"/>
      <c r="BN1748" s="2"/>
      <c r="BO1748" s="2"/>
      <c r="BP1748" s="2"/>
      <c r="BQ1748" s="2"/>
      <c r="BR1748" s="2"/>
      <c r="BS1748" s="2"/>
      <c r="BT1748" s="2"/>
      <c r="BU1748" s="2"/>
      <c r="BV1748" s="2"/>
      <c r="BW1748" s="2"/>
      <c r="BX1748" s="2"/>
      <c r="BY1748" s="2"/>
      <c r="BZ1748" s="2"/>
      <c r="CA1748" s="2"/>
      <c r="CB1748" s="2"/>
      <c r="CC1748" s="2"/>
      <c r="CD1748" s="2"/>
      <c r="CE1748" s="2"/>
      <c r="CF1748" s="2"/>
      <c r="CG1748" s="2"/>
      <c r="CH1748" s="2"/>
      <c r="CI1748" s="2"/>
      <c r="CJ1748" s="2"/>
      <c r="CK1748" s="2"/>
    </row>
    <row r="1749" spans="1:89" ht="12.75" customHeight="1" x14ac:dyDescent="0.35">
      <c r="A1749" s="15">
        <f t="shared" si="114"/>
        <v>44726</v>
      </c>
      <c r="B1749" s="107">
        <v>14339047</v>
      </c>
      <c r="C1749" s="4">
        <f t="shared" si="115"/>
        <v>597460.29166666663</v>
      </c>
      <c r="D1749">
        <f t="shared" si="116"/>
        <v>2022</v>
      </c>
      <c r="E1749">
        <f t="shared" si="117"/>
        <v>6</v>
      </c>
      <c r="F1749" s="33">
        <v>10190</v>
      </c>
      <c r="G1749" s="2" t="s">
        <v>29</v>
      </c>
      <c r="H1749" s="2">
        <v>24</v>
      </c>
      <c r="I1749" s="33" t="s">
        <v>74</v>
      </c>
      <c r="J1749" s="34">
        <v>44726</v>
      </c>
      <c r="K1749" s="33"/>
      <c r="L1749" s="33"/>
      <c r="M1749" s="33"/>
      <c r="N1749" s="33"/>
      <c r="O1749" s="33"/>
      <c r="P1749" s="33"/>
      <c r="Q1749" s="33"/>
      <c r="R1749" s="33"/>
      <c r="S1749" s="33"/>
      <c r="T1749" s="33"/>
      <c r="U1749" s="33"/>
      <c r="V1749" s="33"/>
      <c r="W1749" s="33"/>
      <c r="X1749" s="33"/>
      <c r="Y1749" s="33"/>
      <c r="Z1749" s="33"/>
      <c r="AA1749" s="33"/>
      <c r="AB1749" s="33"/>
      <c r="AC1749" s="33"/>
      <c r="AD1749" s="33"/>
      <c r="AE1749" s="33"/>
      <c r="AF1749" s="33"/>
      <c r="AG1749" s="33"/>
      <c r="AH1749" s="33"/>
      <c r="AI1749" s="2"/>
      <c r="AK1749" s="3"/>
      <c r="AL1749" s="2"/>
      <c r="AM1749" s="2"/>
      <c r="AN1749" s="2"/>
      <c r="AO1749" s="2"/>
      <c r="AP1749" s="2"/>
      <c r="AQ1749" s="2"/>
      <c r="AR1749" s="2"/>
      <c r="AS1749" s="2"/>
      <c r="AT1749" s="2"/>
      <c r="AU1749" s="2"/>
      <c r="AV1749" s="2"/>
      <c r="AW1749" s="2"/>
      <c r="AX1749" s="2"/>
      <c r="AY1749" s="2"/>
      <c r="AZ1749" s="2"/>
      <c r="BA1749" s="2"/>
      <c r="BB1749" s="2"/>
      <c r="BC1749" s="2"/>
      <c r="BD1749" s="2"/>
      <c r="BE1749" s="2"/>
      <c r="BF1749" s="2"/>
      <c r="BG1749" s="2"/>
      <c r="BH1749" s="2"/>
      <c r="BI1749" s="2"/>
      <c r="BJ1749" s="2"/>
      <c r="BK1749" s="48"/>
      <c r="BL1749" s="3"/>
      <c r="BM1749" s="2"/>
      <c r="BN1749" s="2"/>
      <c r="BO1749" s="2"/>
      <c r="BP1749" s="2"/>
      <c r="BQ1749" s="2"/>
      <c r="BR1749" s="2"/>
      <c r="BS1749" s="2"/>
      <c r="BT1749" s="2"/>
      <c r="BU1749" s="2"/>
      <c r="BV1749" s="2"/>
      <c r="BW1749" s="2"/>
      <c r="BX1749" s="2"/>
      <c r="BY1749" s="2"/>
      <c r="BZ1749" s="2"/>
      <c r="CA1749" s="2"/>
      <c r="CB1749" s="2"/>
      <c r="CC1749" s="2"/>
      <c r="CD1749" s="2"/>
      <c r="CE1749" s="2"/>
      <c r="CF1749" s="2"/>
      <c r="CG1749" s="2"/>
      <c r="CH1749" s="2"/>
      <c r="CI1749" s="2"/>
      <c r="CJ1749" s="2"/>
      <c r="CK1749" s="2"/>
    </row>
    <row r="1750" spans="1:89" ht="12.75" customHeight="1" x14ac:dyDescent="0.35">
      <c r="A1750" s="15">
        <f t="shared" si="114"/>
        <v>44727</v>
      </c>
      <c r="B1750" s="107">
        <v>14779020</v>
      </c>
      <c r="C1750" s="4">
        <f t="shared" si="115"/>
        <v>615792.5</v>
      </c>
      <c r="D1750">
        <f t="shared" si="116"/>
        <v>2022</v>
      </c>
      <c r="E1750">
        <f t="shared" si="117"/>
        <v>6</v>
      </c>
      <c r="F1750" s="33">
        <v>10190</v>
      </c>
      <c r="G1750" s="2" t="s">
        <v>29</v>
      </c>
      <c r="H1750" s="2">
        <v>24</v>
      </c>
      <c r="I1750" s="33" t="s">
        <v>74</v>
      </c>
      <c r="J1750" s="34">
        <v>44727</v>
      </c>
      <c r="K1750" s="33"/>
      <c r="L1750" s="33"/>
      <c r="M1750" s="33"/>
      <c r="N1750" s="33"/>
      <c r="O1750" s="33"/>
      <c r="P1750" s="33"/>
      <c r="Q1750" s="33"/>
      <c r="R1750" s="33"/>
      <c r="S1750" s="33"/>
      <c r="T1750" s="33"/>
      <c r="U1750" s="33"/>
      <c r="V1750" s="33"/>
      <c r="W1750" s="33"/>
      <c r="X1750" s="33"/>
      <c r="Y1750" s="33"/>
      <c r="Z1750" s="33"/>
      <c r="AA1750" s="33"/>
      <c r="AB1750" s="33"/>
      <c r="AC1750" s="33"/>
      <c r="AD1750" s="33"/>
      <c r="AE1750" s="33"/>
      <c r="AF1750" s="33"/>
      <c r="AG1750" s="33"/>
      <c r="AH1750" s="33"/>
      <c r="AI1750" s="2"/>
      <c r="AK1750" s="3"/>
      <c r="AL1750" s="2"/>
      <c r="AM1750" s="2"/>
      <c r="AN1750" s="2"/>
      <c r="AO1750" s="2"/>
      <c r="AP1750" s="2"/>
      <c r="AQ1750" s="2"/>
      <c r="AR1750" s="2"/>
      <c r="AS1750" s="2"/>
      <c r="AT1750" s="2"/>
      <c r="AU1750" s="2"/>
      <c r="AV1750" s="2"/>
      <c r="AW1750" s="2"/>
      <c r="AX1750" s="2"/>
      <c r="AY1750" s="2"/>
      <c r="AZ1750" s="2"/>
      <c r="BA1750" s="2"/>
      <c r="BB1750" s="2"/>
      <c r="BC1750" s="2"/>
      <c r="BD1750" s="2"/>
      <c r="BE1750" s="2"/>
      <c r="BF1750" s="2"/>
      <c r="BG1750" s="2"/>
      <c r="BH1750" s="2"/>
      <c r="BI1750" s="2"/>
      <c r="BJ1750" s="2"/>
      <c r="BK1750" s="48"/>
      <c r="BL1750" s="3"/>
      <c r="BM1750" s="2"/>
      <c r="BN1750" s="2"/>
      <c r="BO1750" s="2"/>
      <c r="BP1750" s="2"/>
      <c r="BQ1750" s="2"/>
      <c r="BR1750" s="2"/>
      <c r="BS1750" s="2"/>
      <c r="BT1750" s="2"/>
      <c r="BU1750" s="2"/>
      <c r="BV1750" s="2"/>
      <c r="BW1750" s="2"/>
      <c r="BX1750" s="2"/>
      <c r="BY1750" s="2"/>
      <c r="BZ1750" s="2"/>
      <c r="CA1750" s="2"/>
      <c r="CB1750" s="2"/>
      <c r="CC1750" s="2"/>
      <c r="CD1750" s="2"/>
      <c r="CE1750" s="2"/>
      <c r="CF1750" s="2"/>
      <c r="CG1750" s="2"/>
      <c r="CH1750" s="2"/>
      <c r="CI1750" s="2"/>
      <c r="CJ1750" s="2"/>
      <c r="CK1750" s="2"/>
    </row>
    <row r="1751" spans="1:89" ht="12.75" customHeight="1" x14ac:dyDescent="0.35">
      <c r="A1751" s="15">
        <f t="shared" si="114"/>
        <v>44728</v>
      </c>
      <c r="B1751" s="107">
        <v>15434137</v>
      </c>
      <c r="C1751" s="4">
        <f t="shared" si="115"/>
        <v>643089.04166666663</v>
      </c>
      <c r="D1751">
        <f t="shared" si="116"/>
        <v>2022</v>
      </c>
      <c r="E1751">
        <f t="shared" si="117"/>
        <v>6</v>
      </c>
      <c r="F1751" s="33">
        <v>10190</v>
      </c>
      <c r="G1751" s="2" t="s">
        <v>29</v>
      </c>
      <c r="H1751" s="2">
        <v>24</v>
      </c>
      <c r="I1751" s="33" t="s">
        <v>74</v>
      </c>
      <c r="J1751" s="34">
        <v>44728</v>
      </c>
      <c r="K1751" s="33"/>
      <c r="L1751" s="33"/>
      <c r="M1751" s="33"/>
      <c r="N1751" s="33"/>
      <c r="O1751" s="33"/>
      <c r="P1751" s="33"/>
      <c r="Q1751" s="33"/>
      <c r="R1751" s="33"/>
      <c r="S1751" s="33"/>
      <c r="T1751" s="33"/>
      <c r="U1751" s="33"/>
      <c r="V1751" s="33"/>
      <c r="W1751" s="33"/>
      <c r="X1751" s="33"/>
      <c r="Y1751" s="33"/>
      <c r="Z1751" s="33"/>
      <c r="AA1751" s="33"/>
      <c r="AB1751" s="33"/>
      <c r="AC1751" s="33"/>
      <c r="AD1751" s="33"/>
      <c r="AE1751" s="33"/>
      <c r="AF1751" s="33"/>
      <c r="AG1751" s="33"/>
      <c r="AH1751" s="33"/>
      <c r="AI1751" s="2"/>
      <c r="AK1751" s="3"/>
      <c r="AL1751" s="2"/>
      <c r="AM1751" s="2"/>
      <c r="AN1751" s="2"/>
      <c r="AO1751" s="2"/>
      <c r="AP1751" s="2"/>
      <c r="AQ1751" s="2"/>
      <c r="AR1751" s="2"/>
      <c r="AS1751" s="2"/>
      <c r="AT1751" s="2"/>
      <c r="AU1751" s="2"/>
      <c r="AV1751" s="2"/>
      <c r="AW1751" s="2"/>
      <c r="AX1751" s="2"/>
      <c r="AY1751" s="2"/>
      <c r="AZ1751" s="2"/>
      <c r="BA1751" s="2"/>
      <c r="BB1751" s="2"/>
      <c r="BC1751" s="2"/>
      <c r="BD1751" s="2"/>
      <c r="BE1751" s="2"/>
      <c r="BF1751" s="2"/>
      <c r="BG1751" s="2"/>
      <c r="BH1751" s="2"/>
      <c r="BI1751" s="2"/>
      <c r="BJ1751" s="2"/>
      <c r="BK1751" s="48"/>
      <c r="BL1751" s="3"/>
      <c r="BM1751" s="2"/>
      <c r="BN1751" s="2"/>
      <c r="BO1751" s="2"/>
      <c r="BP1751" s="2"/>
      <c r="BQ1751" s="2"/>
      <c r="BR1751" s="2"/>
      <c r="BS1751" s="2"/>
      <c r="BT1751" s="2"/>
      <c r="BU1751" s="2"/>
      <c r="BV1751" s="2"/>
      <c r="BW1751" s="2"/>
      <c r="BX1751" s="2"/>
      <c r="BY1751" s="2"/>
      <c r="BZ1751" s="2"/>
      <c r="CA1751" s="2"/>
      <c r="CB1751" s="2"/>
      <c r="CC1751" s="2"/>
      <c r="CD1751" s="2"/>
      <c r="CE1751" s="2"/>
      <c r="CF1751" s="2"/>
      <c r="CG1751" s="2"/>
      <c r="CH1751" s="2"/>
      <c r="CI1751" s="2"/>
      <c r="CJ1751" s="2"/>
      <c r="CK1751" s="2"/>
    </row>
    <row r="1752" spans="1:89" ht="12.75" customHeight="1" x14ac:dyDescent="0.35">
      <c r="A1752" s="15">
        <f t="shared" si="114"/>
        <v>44729</v>
      </c>
      <c r="B1752" s="107">
        <v>15357388</v>
      </c>
      <c r="C1752" s="4">
        <f t="shared" si="115"/>
        <v>639891.16666666663</v>
      </c>
      <c r="D1752">
        <f t="shared" si="116"/>
        <v>2022</v>
      </c>
      <c r="E1752">
        <f t="shared" si="117"/>
        <v>6</v>
      </c>
      <c r="F1752" s="33">
        <v>10190</v>
      </c>
      <c r="G1752" s="2" t="s">
        <v>29</v>
      </c>
      <c r="H1752" s="2">
        <v>24</v>
      </c>
      <c r="I1752" s="33" t="s">
        <v>74</v>
      </c>
      <c r="J1752" s="34">
        <v>44729</v>
      </c>
      <c r="K1752" s="33"/>
      <c r="L1752" s="33"/>
      <c r="M1752" s="33"/>
      <c r="N1752" s="33"/>
      <c r="O1752" s="33"/>
      <c r="P1752" s="33"/>
      <c r="Q1752" s="33"/>
      <c r="R1752" s="33"/>
      <c r="S1752" s="33"/>
      <c r="T1752" s="33"/>
      <c r="U1752" s="33"/>
      <c r="V1752" s="33"/>
      <c r="W1752" s="33"/>
      <c r="X1752" s="33"/>
      <c r="Y1752" s="33"/>
      <c r="Z1752" s="33"/>
      <c r="AA1752" s="33"/>
      <c r="AB1752" s="33"/>
      <c r="AC1752" s="33"/>
      <c r="AD1752" s="33"/>
      <c r="AE1752" s="33"/>
      <c r="AF1752" s="33"/>
      <c r="AG1752" s="33"/>
      <c r="AH1752" s="33"/>
      <c r="AI1752" s="2"/>
      <c r="AK1752" s="3"/>
      <c r="AL1752" s="2"/>
      <c r="AM1752" s="2"/>
      <c r="AN1752" s="2"/>
      <c r="AO1752" s="2"/>
      <c r="AP1752" s="2"/>
      <c r="AQ1752" s="2"/>
      <c r="AR1752" s="2"/>
      <c r="AS1752" s="2"/>
      <c r="AT1752" s="2"/>
      <c r="AU1752" s="2"/>
      <c r="AV1752" s="2"/>
      <c r="AW1752" s="2"/>
      <c r="AX1752" s="2"/>
      <c r="AY1752" s="2"/>
      <c r="AZ1752" s="2"/>
      <c r="BA1752" s="2"/>
      <c r="BB1752" s="2"/>
      <c r="BC1752" s="2"/>
      <c r="BD1752" s="2"/>
      <c r="BE1752" s="2"/>
      <c r="BF1752" s="2"/>
      <c r="BG1752" s="2"/>
      <c r="BH1752" s="2"/>
      <c r="BI1752" s="2"/>
      <c r="BJ1752" s="2"/>
      <c r="BK1752" s="48"/>
      <c r="BL1752" s="3"/>
      <c r="BM1752" s="2"/>
      <c r="BN1752" s="2"/>
      <c r="BO1752" s="2"/>
      <c r="BP1752" s="2"/>
      <c r="BQ1752" s="2"/>
      <c r="BR1752" s="2"/>
      <c r="BS1752" s="2"/>
      <c r="BT1752" s="2"/>
      <c r="BU1752" s="2"/>
      <c r="BV1752" s="2"/>
      <c r="BW1752" s="2"/>
      <c r="BX1752" s="2"/>
      <c r="BY1752" s="2"/>
      <c r="BZ1752" s="2"/>
      <c r="CA1752" s="2"/>
      <c r="CB1752" s="2"/>
      <c r="CC1752" s="2"/>
      <c r="CD1752" s="2"/>
      <c r="CE1752" s="2"/>
      <c r="CF1752" s="2"/>
      <c r="CG1752" s="2"/>
      <c r="CH1752" s="2"/>
      <c r="CI1752" s="2"/>
      <c r="CJ1752" s="2"/>
      <c r="CK1752" s="2"/>
    </row>
    <row r="1753" spans="1:89" ht="12.75" customHeight="1" x14ac:dyDescent="0.35">
      <c r="A1753" s="15">
        <f t="shared" si="114"/>
        <v>44730</v>
      </c>
      <c r="B1753" s="107">
        <v>14841168</v>
      </c>
      <c r="C1753" s="4">
        <f t="shared" si="115"/>
        <v>618382</v>
      </c>
      <c r="D1753">
        <f t="shared" si="116"/>
        <v>2022</v>
      </c>
      <c r="E1753">
        <f t="shared" si="117"/>
        <v>6</v>
      </c>
      <c r="F1753" s="33">
        <v>10190</v>
      </c>
      <c r="G1753" s="2" t="s">
        <v>29</v>
      </c>
      <c r="H1753" s="2">
        <v>24</v>
      </c>
      <c r="I1753" s="33" t="s">
        <v>74</v>
      </c>
      <c r="J1753" s="34">
        <v>44730</v>
      </c>
      <c r="K1753" s="33"/>
      <c r="L1753" s="33"/>
      <c r="M1753" s="33"/>
      <c r="N1753" s="33"/>
      <c r="O1753" s="33"/>
      <c r="P1753" s="33"/>
      <c r="Q1753" s="33"/>
      <c r="R1753" s="33"/>
      <c r="S1753" s="33"/>
      <c r="T1753" s="33"/>
      <c r="U1753" s="33"/>
      <c r="V1753" s="33"/>
      <c r="W1753" s="33"/>
      <c r="X1753" s="33"/>
      <c r="Y1753" s="33"/>
      <c r="Z1753" s="33"/>
      <c r="AA1753" s="33"/>
      <c r="AB1753" s="33"/>
      <c r="AC1753" s="33"/>
      <c r="AD1753" s="33"/>
      <c r="AE1753" s="33"/>
      <c r="AF1753" s="33"/>
      <c r="AG1753" s="33"/>
      <c r="AH1753" s="33"/>
      <c r="AI1753" s="2"/>
      <c r="AK1753" s="3"/>
      <c r="AL1753" s="2"/>
      <c r="AM1753" s="2"/>
      <c r="AN1753" s="2"/>
      <c r="AO1753" s="2"/>
      <c r="AP1753" s="2"/>
      <c r="AQ1753" s="2"/>
      <c r="AR1753" s="2"/>
      <c r="AS1753" s="2"/>
      <c r="AT1753" s="2"/>
      <c r="AU1753" s="2"/>
      <c r="AV1753" s="2"/>
      <c r="AW1753" s="2"/>
      <c r="AX1753" s="2"/>
      <c r="AY1753" s="2"/>
      <c r="AZ1753" s="2"/>
      <c r="BA1753" s="2"/>
      <c r="BB1753" s="2"/>
      <c r="BC1753" s="2"/>
      <c r="BD1753" s="2"/>
      <c r="BE1753" s="2"/>
      <c r="BF1753" s="2"/>
      <c r="BG1753" s="2"/>
      <c r="BH1753" s="2"/>
      <c r="BI1753" s="2"/>
      <c r="BJ1753" s="2"/>
      <c r="BK1753" s="48"/>
      <c r="BL1753" s="3"/>
      <c r="BM1753" s="2"/>
      <c r="BN1753" s="2"/>
      <c r="BO1753" s="2"/>
      <c r="BP1753" s="2"/>
      <c r="BQ1753" s="2"/>
      <c r="BR1753" s="2"/>
      <c r="BS1753" s="2"/>
      <c r="BT1753" s="2"/>
      <c r="BU1753" s="2"/>
      <c r="BV1753" s="2"/>
      <c r="BW1753" s="2"/>
      <c r="BX1753" s="2"/>
      <c r="BY1753" s="2"/>
      <c r="BZ1753" s="2"/>
      <c r="CA1753" s="2"/>
      <c r="CB1753" s="2"/>
      <c r="CC1753" s="2"/>
      <c r="CD1753" s="2"/>
      <c r="CE1753" s="2"/>
      <c r="CF1753" s="2"/>
      <c r="CG1753" s="2"/>
      <c r="CH1753" s="2"/>
      <c r="CI1753" s="2"/>
      <c r="CJ1753" s="2"/>
      <c r="CK1753" s="2"/>
    </row>
    <row r="1754" spans="1:89" ht="12.75" customHeight="1" x14ac:dyDescent="0.35">
      <c r="A1754" s="15">
        <f t="shared" si="114"/>
        <v>44731</v>
      </c>
      <c r="B1754" s="107">
        <v>14575825</v>
      </c>
      <c r="C1754" s="4">
        <f t="shared" si="115"/>
        <v>607326.04166666663</v>
      </c>
      <c r="D1754">
        <f t="shared" si="116"/>
        <v>2022</v>
      </c>
      <c r="E1754">
        <f t="shared" si="117"/>
        <v>6</v>
      </c>
      <c r="F1754" s="33">
        <v>10190</v>
      </c>
      <c r="G1754" s="2" t="s">
        <v>29</v>
      </c>
      <c r="H1754" s="2">
        <v>24</v>
      </c>
      <c r="I1754" s="33" t="s">
        <v>74</v>
      </c>
      <c r="J1754" s="34">
        <v>44731</v>
      </c>
      <c r="K1754" s="33"/>
      <c r="L1754" s="33"/>
      <c r="M1754" s="33"/>
      <c r="N1754" s="33"/>
      <c r="O1754" s="33"/>
      <c r="P1754" s="33"/>
      <c r="Q1754" s="33"/>
      <c r="R1754" s="33"/>
      <c r="S1754" s="33"/>
      <c r="T1754" s="33"/>
      <c r="U1754" s="33"/>
      <c r="V1754" s="33"/>
      <c r="W1754" s="33"/>
      <c r="X1754" s="33"/>
      <c r="Y1754" s="33"/>
      <c r="Z1754" s="33"/>
      <c r="AA1754" s="33"/>
      <c r="AB1754" s="33"/>
      <c r="AC1754" s="33"/>
      <c r="AD1754" s="33"/>
      <c r="AE1754" s="33"/>
      <c r="AF1754" s="33"/>
      <c r="AG1754" s="33"/>
      <c r="AH1754" s="33"/>
      <c r="AI1754" s="2"/>
      <c r="AK1754" s="3"/>
      <c r="AL1754" s="2"/>
      <c r="AM1754" s="2"/>
      <c r="AN1754" s="2"/>
      <c r="AO1754" s="2"/>
      <c r="AP1754" s="2"/>
      <c r="AQ1754" s="2"/>
      <c r="AR1754" s="2"/>
      <c r="AS1754" s="2"/>
      <c r="AT1754" s="2"/>
      <c r="AU1754" s="2"/>
      <c r="AV1754" s="2"/>
      <c r="AW1754" s="2"/>
      <c r="AX1754" s="2"/>
      <c r="AY1754" s="2"/>
      <c r="AZ1754" s="2"/>
      <c r="BA1754" s="2"/>
      <c r="BB1754" s="2"/>
      <c r="BC1754" s="2"/>
      <c r="BD1754" s="2"/>
      <c r="BE1754" s="2"/>
      <c r="BF1754" s="2"/>
      <c r="BG1754" s="2"/>
      <c r="BH1754" s="2"/>
      <c r="BI1754" s="2"/>
      <c r="BJ1754" s="2"/>
      <c r="BK1754" s="48"/>
      <c r="BL1754" s="3"/>
      <c r="BM1754" s="2"/>
      <c r="BN1754" s="2"/>
      <c r="BO1754" s="2"/>
      <c r="BP1754" s="2"/>
      <c r="BQ1754" s="2"/>
      <c r="BR1754" s="2"/>
      <c r="BS1754" s="2"/>
      <c r="BT1754" s="2"/>
      <c r="BU1754" s="2"/>
      <c r="BV1754" s="2"/>
      <c r="BW1754" s="2"/>
      <c r="BX1754" s="2"/>
      <c r="BY1754" s="2"/>
      <c r="BZ1754" s="2"/>
      <c r="CA1754" s="2"/>
      <c r="CB1754" s="2"/>
      <c r="CC1754" s="2"/>
      <c r="CD1754" s="2"/>
      <c r="CE1754" s="2"/>
      <c r="CF1754" s="2"/>
      <c r="CG1754" s="2"/>
      <c r="CH1754" s="2"/>
      <c r="CI1754" s="2"/>
      <c r="CJ1754" s="2"/>
      <c r="CK1754" s="2"/>
    </row>
    <row r="1755" spans="1:89" ht="12.75" customHeight="1" x14ac:dyDescent="0.35">
      <c r="A1755" s="15">
        <f t="shared" si="114"/>
        <v>44732</v>
      </c>
      <c r="B1755" s="107">
        <v>16164263</v>
      </c>
      <c r="C1755" s="4">
        <f t="shared" si="115"/>
        <v>673510.95833333337</v>
      </c>
      <c r="D1755">
        <f t="shared" si="116"/>
        <v>2022</v>
      </c>
      <c r="E1755">
        <f t="shared" si="117"/>
        <v>6</v>
      </c>
      <c r="F1755" s="33">
        <v>10190</v>
      </c>
      <c r="G1755" s="2" t="s">
        <v>29</v>
      </c>
      <c r="H1755" s="2">
        <v>24</v>
      </c>
      <c r="I1755" s="33" t="s">
        <v>74</v>
      </c>
      <c r="J1755" s="34">
        <v>44732</v>
      </c>
      <c r="K1755" s="33"/>
      <c r="L1755" s="33"/>
      <c r="M1755" s="33"/>
      <c r="N1755" s="33"/>
      <c r="O1755" s="33"/>
      <c r="P1755" s="33"/>
      <c r="Q1755" s="33"/>
      <c r="R1755" s="33"/>
      <c r="S1755" s="33"/>
      <c r="T1755" s="33"/>
      <c r="U1755" s="33"/>
      <c r="V1755" s="33"/>
      <c r="W1755" s="33"/>
      <c r="X1755" s="33"/>
      <c r="Y1755" s="33"/>
      <c r="Z1755" s="33"/>
      <c r="AA1755" s="33"/>
      <c r="AB1755" s="33"/>
      <c r="AC1755" s="33"/>
      <c r="AD1755" s="33"/>
      <c r="AE1755" s="33"/>
      <c r="AF1755" s="33"/>
      <c r="AG1755" s="33"/>
      <c r="AH1755" s="33"/>
      <c r="AI1755" s="2"/>
      <c r="AK1755" s="3"/>
      <c r="AL1755" s="2"/>
      <c r="AM1755" s="2"/>
      <c r="AN1755" s="2"/>
      <c r="AO1755" s="2"/>
      <c r="AP1755" s="2"/>
      <c r="AQ1755" s="2"/>
      <c r="AR1755" s="2"/>
      <c r="AS1755" s="2"/>
      <c r="AT1755" s="2"/>
      <c r="AU1755" s="2"/>
      <c r="AV1755" s="2"/>
      <c r="AW1755" s="2"/>
      <c r="AX1755" s="2"/>
      <c r="AY1755" s="2"/>
      <c r="AZ1755" s="2"/>
      <c r="BA1755" s="2"/>
      <c r="BB1755" s="2"/>
      <c r="BC1755" s="2"/>
      <c r="BD1755" s="2"/>
      <c r="BE1755" s="2"/>
      <c r="BF1755" s="2"/>
      <c r="BG1755" s="2"/>
      <c r="BH1755" s="2"/>
      <c r="BI1755" s="2"/>
      <c r="BJ1755" s="2"/>
      <c r="BK1755" s="48"/>
      <c r="BL1755" s="3"/>
      <c r="BM1755" s="2"/>
      <c r="BN1755" s="2"/>
      <c r="BO1755" s="2"/>
      <c r="BP1755" s="2"/>
      <c r="BQ1755" s="2"/>
      <c r="BR1755" s="2"/>
      <c r="BS1755" s="2"/>
      <c r="BT1755" s="2"/>
      <c r="BU1755" s="2"/>
      <c r="BV1755" s="2"/>
      <c r="BW1755" s="2"/>
      <c r="BX1755" s="2"/>
      <c r="BY1755" s="2"/>
      <c r="BZ1755" s="2"/>
      <c r="CA1755" s="2"/>
      <c r="CB1755" s="2"/>
      <c r="CC1755" s="2"/>
      <c r="CD1755" s="2"/>
      <c r="CE1755" s="2"/>
      <c r="CF1755" s="2"/>
      <c r="CG1755" s="2"/>
      <c r="CH1755" s="2"/>
      <c r="CI1755" s="2"/>
      <c r="CJ1755" s="2"/>
      <c r="CK1755" s="2"/>
    </row>
    <row r="1756" spans="1:89" ht="12.75" customHeight="1" x14ac:dyDescent="0.35">
      <c r="A1756" s="15">
        <f t="shared" si="114"/>
        <v>44733</v>
      </c>
      <c r="B1756" s="107">
        <v>17430133</v>
      </c>
      <c r="C1756" s="4">
        <f t="shared" si="115"/>
        <v>726255.54166666663</v>
      </c>
      <c r="D1756">
        <f t="shared" si="116"/>
        <v>2022</v>
      </c>
      <c r="E1756">
        <f t="shared" si="117"/>
        <v>6</v>
      </c>
      <c r="F1756" s="33">
        <v>10190</v>
      </c>
      <c r="G1756" s="2" t="s">
        <v>29</v>
      </c>
      <c r="H1756" s="2">
        <v>24</v>
      </c>
      <c r="I1756" s="33" t="s">
        <v>74</v>
      </c>
      <c r="J1756" s="34">
        <v>44733</v>
      </c>
      <c r="K1756" s="33"/>
      <c r="L1756" s="33"/>
      <c r="M1756" s="33"/>
      <c r="N1756" s="33"/>
      <c r="O1756" s="33"/>
      <c r="P1756" s="33"/>
      <c r="Q1756" s="33"/>
      <c r="R1756" s="33"/>
      <c r="S1756" s="33"/>
      <c r="T1756" s="33"/>
      <c r="U1756" s="33"/>
      <c r="V1756" s="33"/>
      <c r="W1756" s="33"/>
      <c r="X1756" s="33"/>
      <c r="Y1756" s="33"/>
      <c r="Z1756" s="33"/>
      <c r="AA1756" s="33"/>
      <c r="AB1756" s="33"/>
      <c r="AC1756" s="33"/>
      <c r="AD1756" s="33"/>
      <c r="AE1756" s="33"/>
      <c r="AF1756" s="33"/>
      <c r="AG1756" s="33"/>
      <c r="AH1756" s="33"/>
      <c r="AI1756" s="2"/>
      <c r="AK1756" s="3"/>
      <c r="AL1756" s="2"/>
      <c r="AM1756" s="2"/>
      <c r="AN1756" s="2"/>
      <c r="AO1756" s="2"/>
      <c r="AP1756" s="2"/>
      <c r="AQ1756" s="2"/>
      <c r="AR1756" s="2"/>
      <c r="AS1756" s="2"/>
      <c r="AT1756" s="2"/>
      <c r="AU1756" s="2"/>
      <c r="AV1756" s="2"/>
      <c r="AW1756" s="2"/>
      <c r="AX1756" s="2"/>
      <c r="AY1756" s="2"/>
      <c r="AZ1756" s="2"/>
      <c r="BA1756" s="2"/>
      <c r="BB1756" s="2"/>
      <c r="BC1756" s="2"/>
      <c r="BD1756" s="2"/>
      <c r="BE1756" s="2"/>
      <c r="BF1756" s="2"/>
      <c r="BG1756" s="2"/>
      <c r="BH1756" s="2"/>
      <c r="BI1756" s="2"/>
      <c r="BJ1756" s="2"/>
      <c r="BK1756" s="48"/>
      <c r="BL1756" s="3"/>
      <c r="BM1756" s="2"/>
      <c r="BN1756" s="2"/>
      <c r="BO1756" s="2"/>
      <c r="BP1756" s="2"/>
      <c r="BQ1756" s="2"/>
      <c r="BR1756" s="2"/>
      <c r="BS1756" s="2"/>
      <c r="BT1756" s="2"/>
      <c r="BU1756" s="2"/>
      <c r="BV1756" s="2"/>
      <c r="BW1756" s="2"/>
      <c r="BX1756" s="2"/>
      <c r="BY1756" s="2"/>
      <c r="BZ1756" s="2"/>
      <c r="CA1756" s="2"/>
      <c r="CB1756" s="2"/>
      <c r="CC1756" s="2"/>
      <c r="CD1756" s="2"/>
      <c r="CE1756" s="2"/>
      <c r="CF1756" s="2"/>
      <c r="CG1756" s="2"/>
      <c r="CH1756" s="2"/>
      <c r="CI1756" s="2"/>
      <c r="CJ1756" s="2"/>
      <c r="CK1756" s="2"/>
    </row>
    <row r="1757" spans="1:89" ht="12.75" customHeight="1" x14ac:dyDescent="0.35">
      <c r="A1757" s="15">
        <f t="shared" si="114"/>
        <v>44734</v>
      </c>
      <c r="B1757" s="107">
        <v>18116796</v>
      </c>
      <c r="C1757" s="4">
        <f t="shared" si="115"/>
        <v>754866.5</v>
      </c>
      <c r="D1757">
        <f t="shared" si="116"/>
        <v>2022</v>
      </c>
      <c r="E1757">
        <f t="shared" si="117"/>
        <v>6</v>
      </c>
      <c r="F1757" s="33">
        <v>10190</v>
      </c>
      <c r="G1757" s="2" t="s">
        <v>29</v>
      </c>
      <c r="H1757" s="2">
        <v>24</v>
      </c>
      <c r="I1757" s="33" t="s">
        <v>74</v>
      </c>
      <c r="J1757" s="34">
        <v>44734</v>
      </c>
      <c r="K1757" s="33"/>
      <c r="L1757" s="33"/>
      <c r="M1757" s="33"/>
      <c r="N1757" s="33"/>
      <c r="O1757" s="33"/>
      <c r="P1757" s="33"/>
      <c r="Q1757" s="33"/>
      <c r="R1757" s="33"/>
      <c r="S1757" s="33"/>
      <c r="T1757" s="33"/>
      <c r="U1757" s="33"/>
      <c r="V1757" s="33"/>
      <c r="W1757" s="33"/>
      <c r="X1757" s="33"/>
      <c r="Y1757" s="33"/>
      <c r="Z1757" s="33"/>
      <c r="AA1757" s="33"/>
      <c r="AB1757" s="33"/>
      <c r="AC1757" s="33"/>
      <c r="AD1757" s="33"/>
      <c r="AE1757" s="33"/>
      <c r="AF1757" s="33"/>
      <c r="AG1757" s="33"/>
      <c r="AH1757" s="33"/>
      <c r="AI1757" s="2"/>
      <c r="AK1757" s="3"/>
      <c r="AL1757" s="2"/>
      <c r="AM1757" s="2"/>
      <c r="AN1757" s="2"/>
      <c r="AO1757" s="2"/>
      <c r="AP1757" s="2"/>
      <c r="AQ1757" s="2"/>
      <c r="AR1757" s="2"/>
      <c r="AS1757" s="2"/>
      <c r="AT1757" s="2"/>
      <c r="AU1757" s="2"/>
      <c r="AV1757" s="2"/>
      <c r="AW1757" s="2"/>
      <c r="AX1757" s="2"/>
      <c r="AY1757" s="2"/>
      <c r="AZ1757" s="2"/>
      <c r="BA1757" s="2"/>
      <c r="BB1757" s="2"/>
      <c r="BC1757" s="2"/>
      <c r="BD1757" s="2"/>
      <c r="BE1757" s="2"/>
      <c r="BF1757" s="2"/>
      <c r="BG1757" s="2"/>
      <c r="BH1757" s="2"/>
      <c r="BI1757" s="2"/>
      <c r="BJ1757" s="2"/>
      <c r="BK1757" s="48"/>
      <c r="BL1757" s="3"/>
      <c r="BM1757" s="2"/>
      <c r="BN1757" s="2"/>
      <c r="BO1757" s="2"/>
      <c r="BP1757" s="2"/>
      <c r="BQ1757" s="2"/>
      <c r="BR1757" s="2"/>
      <c r="BS1757" s="2"/>
      <c r="BT1757" s="2"/>
      <c r="BU1757" s="2"/>
      <c r="BV1757" s="2"/>
      <c r="BW1757" s="2"/>
      <c r="BX1757" s="2"/>
      <c r="BY1757" s="2"/>
      <c r="BZ1757" s="2"/>
      <c r="CA1757" s="2"/>
      <c r="CB1757" s="2"/>
      <c r="CC1757" s="2"/>
      <c r="CD1757" s="2"/>
      <c r="CE1757" s="2"/>
      <c r="CF1757" s="2"/>
      <c r="CG1757" s="2"/>
      <c r="CH1757" s="2"/>
      <c r="CI1757" s="2"/>
      <c r="CJ1757" s="2"/>
      <c r="CK1757" s="2"/>
    </row>
    <row r="1758" spans="1:89" ht="12.75" customHeight="1" x14ac:dyDescent="0.35">
      <c r="A1758" s="15">
        <f t="shared" si="114"/>
        <v>44735</v>
      </c>
      <c r="B1758" s="107">
        <v>18116761</v>
      </c>
      <c r="C1758" s="4">
        <f t="shared" si="115"/>
        <v>754865.04166666663</v>
      </c>
      <c r="D1758">
        <f t="shared" si="116"/>
        <v>2022</v>
      </c>
      <c r="E1758">
        <f t="shared" si="117"/>
        <v>6</v>
      </c>
      <c r="F1758" s="33">
        <v>10190</v>
      </c>
      <c r="G1758" s="2" t="s">
        <v>29</v>
      </c>
      <c r="H1758" s="2">
        <v>24</v>
      </c>
      <c r="I1758" s="33" t="s">
        <v>74</v>
      </c>
      <c r="J1758" s="34">
        <v>44735</v>
      </c>
      <c r="K1758" s="33"/>
      <c r="L1758" s="33"/>
      <c r="M1758" s="33"/>
      <c r="N1758" s="33"/>
      <c r="O1758" s="33"/>
      <c r="P1758" s="33"/>
      <c r="Q1758" s="33"/>
      <c r="R1758" s="33"/>
      <c r="S1758" s="33"/>
      <c r="T1758" s="33"/>
      <c r="U1758" s="33"/>
      <c r="V1758" s="33"/>
      <c r="W1758" s="33"/>
      <c r="X1758" s="33"/>
      <c r="Y1758" s="33"/>
      <c r="Z1758" s="33"/>
      <c r="AA1758" s="33"/>
      <c r="AB1758" s="33"/>
      <c r="AC1758" s="33"/>
      <c r="AD1758" s="33"/>
      <c r="AE1758" s="33"/>
      <c r="AF1758" s="33"/>
      <c r="AG1758" s="33"/>
      <c r="AH1758" s="33"/>
      <c r="AI1758" s="2"/>
      <c r="AK1758" s="3"/>
      <c r="AL1758" s="2"/>
      <c r="AM1758" s="2"/>
      <c r="AN1758" s="2"/>
      <c r="AO1758" s="2"/>
      <c r="AP1758" s="2"/>
      <c r="AQ1758" s="2"/>
      <c r="AR1758" s="2"/>
      <c r="AS1758" s="2"/>
      <c r="AT1758" s="2"/>
      <c r="AU1758" s="2"/>
      <c r="AV1758" s="2"/>
      <c r="AW1758" s="2"/>
      <c r="AX1758" s="2"/>
      <c r="AY1758" s="2"/>
      <c r="AZ1758" s="2"/>
      <c r="BA1758" s="2"/>
      <c r="BB1758" s="2"/>
      <c r="BC1758" s="2"/>
      <c r="BD1758" s="2"/>
      <c r="BE1758" s="2"/>
      <c r="BF1758" s="2"/>
      <c r="BG1758" s="2"/>
      <c r="BH1758" s="2"/>
      <c r="BI1758" s="2"/>
      <c r="BJ1758" s="2"/>
      <c r="BK1758" s="48"/>
      <c r="BL1758" s="3"/>
      <c r="BM1758" s="2"/>
      <c r="BN1758" s="2"/>
      <c r="BO1758" s="2"/>
      <c r="BP1758" s="2"/>
      <c r="BQ1758" s="2"/>
      <c r="BR1758" s="2"/>
      <c r="BS1758" s="2"/>
      <c r="BT1758" s="2"/>
      <c r="BU1758" s="2"/>
      <c r="BV1758" s="2"/>
      <c r="BW1758" s="2"/>
      <c r="BX1758" s="2"/>
      <c r="BY1758" s="2"/>
      <c r="BZ1758" s="2"/>
      <c r="CA1758" s="2"/>
      <c r="CB1758" s="2"/>
      <c r="CC1758" s="2"/>
      <c r="CD1758" s="2"/>
      <c r="CE1758" s="2"/>
      <c r="CF1758" s="2"/>
      <c r="CG1758" s="2"/>
      <c r="CH1758" s="2"/>
      <c r="CI1758" s="2"/>
      <c r="CJ1758" s="2"/>
      <c r="CK1758" s="2"/>
    </row>
    <row r="1759" spans="1:89" ht="12.75" customHeight="1" x14ac:dyDescent="0.35">
      <c r="A1759" s="15">
        <f t="shared" si="114"/>
        <v>44736</v>
      </c>
      <c r="B1759" s="107">
        <v>18238723</v>
      </c>
      <c r="C1759" s="4">
        <f t="shared" si="115"/>
        <v>759946.79166666663</v>
      </c>
      <c r="D1759">
        <f t="shared" si="116"/>
        <v>2022</v>
      </c>
      <c r="E1759">
        <f t="shared" si="117"/>
        <v>6</v>
      </c>
      <c r="F1759" s="33">
        <v>10190</v>
      </c>
      <c r="G1759" s="2" t="s">
        <v>29</v>
      </c>
      <c r="H1759" s="2">
        <v>24</v>
      </c>
      <c r="I1759" s="33" t="s">
        <v>74</v>
      </c>
      <c r="J1759" s="34">
        <v>44736</v>
      </c>
      <c r="K1759" s="33"/>
      <c r="L1759" s="33"/>
      <c r="M1759" s="33"/>
      <c r="N1759" s="33"/>
      <c r="O1759" s="33"/>
      <c r="P1759" s="33"/>
      <c r="Q1759" s="33"/>
      <c r="R1759" s="33"/>
      <c r="S1759" s="33"/>
      <c r="T1759" s="33"/>
      <c r="U1759" s="33"/>
      <c r="V1759" s="33"/>
      <c r="W1759" s="33"/>
      <c r="X1759" s="33"/>
      <c r="Y1759" s="33"/>
      <c r="Z1759" s="33"/>
      <c r="AA1759" s="33"/>
      <c r="AB1759" s="33"/>
      <c r="AC1759" s="33"/>
      <c r="AD1759" s="33"/>
      <c r="AE1759" s="33"/>
      <c r="AF1759" s="33"/>
      <c r="AG1759" s="33"/>
      <c r="AH1759" s="33"/>
      <c r="AI1759" s="2"/>
      <c r="AK1759" s="3"/>
      <c r="AL1759" s="2"/>
      <c r="AM1759" s="2"/>
      <c r="AN1759" s="2"/>
      <c r="AO1759" s="2"/>
      <c r="AP1759" s="2"/>
      <c r="AQ1759" s="2"/>
      <c r="AR1759" s="2"/>
      <c r="AS1759" s="2"/>
      <c r="AT1759" s="2"/>
      <c r="AU1759" s="2"/>
      <c r="AV1759" s="2"/>
      <c r="AW1759" s="2"/>
      <c r="AX1759" s="2"/>
      <c r="AY1759" s="2"/>
      <c r="AZ1759" s="2"/>
      <c r="BA1759" s="2"/>
      <c r="BB1759" s="2"/>
      <c r="BC1759" s="2"/>
      <c r="BD1759" s="2"/>
      <c r="BE1759" s="2"/>
      <c r="BF1759" s="2"/>
      <c r="BG1759" s="2"/>
      <c r="BH1759" s="2"/>
      <c r="BI1759" s="2"/>
      <c r="BJ1759" s="2"/>
      <c r="BK1759" s="48"/>
      <c r="BL1759" s="3"/>
      <c r="BM1759" s="2"/>
      <c r="BN1759" s="2"/>
      <c r="BO1759" s="2"/>
      <c r="BP1759" s="2"/>
      <c r="BQ1759" s="2"/>
      <c r="BR1759" s="2"/>
      <c r="BS1759" s="2"/>
      <c r="BT1759" s="2"/>
      <c r="BU1759" s="2"/>
      <c r="BV1759" s="2"/>
      <c r="BW1759" s="2"/>
      <c r="BX1759" s="2"/>
      <c r="BY1759" s="2"/>
      <c r="BZ1759" s="2"/>
      <c r="CA1759" s="2"/>
      <c r="CB1759" s="2"/>
      <c r="CC1759" s="2"/>
      <c r="CD1759" s="2"/>
      <c r="CE1759" s="2"/>
      <c r="CF1759" s="2"/>
      <c r="CG1759" s="2"/>
      <c r="CH1759" s="2"/>
      <c r="CI1759" s="2"/>
      <c r="CJ1759" s="2"/>
      <c r="CK1759" s="2"/>
    </row>
    <row r="1760" spans="1:89" ht="12.75" customHeight="1" x14ac:dyDescent="0.35">
      <c r="A1760" s="15">
        <f t="shared" si="114"/>
        <v>44737</v>
      </c>
      <c r="B1760" s="107">
        <v>18040951</v>
      </c>
      <c r="C1760" s="4">
        <f t="shared" si="115"/>
        <v>751706.29166666663</v>
      </c>
      <c r="D1760">
        <f t="shared" si="116"/>
        <v>2022</v>
      </c>
      <c r="E1760">
        <f t="shared" si="117"/>
        <v>6</v>
      </c>
      <c r="F1760" s="33">
        <v>10190</v>
      </c>
      <c r="G1760" s="2" t="s">
        <v>29</v>
      </c>
      <c r="H1760" s="2">
        <v>24</v>
      </c>
      <c r="I1760" s="33" t="s">
        <v>74</v>
      </c>
      <c r="J1760" s="34">
        <v>44737</v>
      </c>
      <c r="K1760" s="33"/>
      <c r="L1760" s="33"/>
      <c r="M1760" s="33"/>
      <c r="N1760" s="33"/>
      <c r="O1760" s="33"/>
      <c r="P1760" s="33"/>
      <c r="Q1760" s="33"/>
      <c r="R1760" s="33"/>
      <c r="S1760" s="33"/>
      <c r="T1760" s="33"/>
      <c r="U1760" s="33"/>
      <c r="V1760" s="33"/>
      <c r="W1760" s="33"/>
      <c r="X1760" s="33"/>
      <c r="Y1760" s="33"/>
      <c r="Z1760" s="33"/>
      <c r="AA1760" s="33"/>
      <c r="AB1760" s="33"/>
      <c r="AC1760" s="33"/>
      <c r="AD1760" s="33"/>
      <c r="AE1760" s="33"/>
      <c r="AF1760" s="33"/>
      <c r="AG1760" s="33"/>
      <c r="AH1760" s="33"/>
      <c r="AI1760" s="2"/>
      <c r="AK1760" s="3"/>
      <c r="AL1760" s="2"/>
      <c r="AM1760" s="2"/>
      <c r="AN1760" s="2"/>
      <c r="AO1760" s="2"/>
      <c r="AP1760" s="2"/>
      <c r="AQ1760" s="2"/>
      <c r="AR1760" s="2"/>
      <c r="AS1760" s="2"/>
      <c r="AT1760" s="2"/>
      <c r="AU1760" s="2"/>
      <c r="AV1760" s="2"/>
      <c r="AW1760" s="2"/>
      <c r="AX1760" s="2"/>
      <c r="AY1760" s="2"/>
      <c r="AZ1760" s="2"/>
      <c r="BA1760" s="2"/>
      <c r="BB1760" s="2"/>
      <c r="BC1760" s="2"/>
      <c r="BD1760" s="2"/>
      <c r="BE1760" s="2"/>
      <c r="BF1760" s="2"/>
      <c r="BG1760" s="2"/>
      <c r="BH1760" s="2"/>
      <c r="BI1760" s="2"/>
      <c r="BJ1760" s="2"/>
      <c r="BK1760" s="48"/>
      <c r="BL1760" s="3"/>
      <c r="BM1760" s="2"/>
      <c r="BN1760" s="2"/>
      <c r="BO1760" s="2"/>
      <c r="BP1760" s="2"/>
      <c r="BQ1760" s="2"/>
      <c r="BR1760" s="2"/>
      <c r="BS1760" s="2"/>
      <c r="BT1760" s="2"/>
      <c r="BU1760" s="2"/>
      <c r="BV1760" s="2"/>
      <c r="BW1760" s="2"/>
      <c r="BX1760" s="2"/>
      <c r="BY1760" s="2"/>
      <c r="BZ1760" s="2"/>
      <c r="CA1760" s="2"/>
      <c r="CB1760" s="2"/>
      <c r="CC1760" s="2"/>
      <c r="CD1760" s="2"/>
      <c r="CE1760" s="2"/>
      <c r="CF1760" s="2"/>
      <c r="CG1760" s="2"/>
      <c r="CH1760" s="2"/>
      <c r="CI1760" s="2"/>
      <c r="CJ1760" s="2"/>
      <c r="CK1760" s="2"/>
    </row>
    <row r="1761" spans="1:89" ht="12.75" customHeight="1" x14ac:dyDescent="0.35">
      <c r="A1761" s="15">
        <f t="shared" ref="A1761:A1824" si="118">J1761</f>
        <v>44738</v>
      </c>
      <c r="B1761" s="107">
        <v>18394838</v>
      </c>
      <c r="C1761" s="4">
        <f t="shared" ref="C1761:C1824" si="119">B1761/H1761</f>
        <v>766451.58333333337</v>
      </c>
      <c r="D1761">
        <f t="shared" ref="D1761:D1824" si="120">YEAR(J1761)</f>
        <v>2022</v>
      </c>
      <c r="E1761">
        <f t="shared" ref="E1761:E1824" si="121">MONTH(J1761)</f>
        <v>6</v>
      </c>
      <c r="F1761" s="33">
        <v>10190</v>
      </c>
      <c r="G1761" s="2" t="s">
        <v>29</v>
      </c>
      <c r="H1761" s="2">
        <v>24</v>
      </c>
      <c r="I1761" s="33" t="s">
        <v>74</v>
      </c>
      <c r="J1761" s="34">
        <v>44738</v>
      </c>
      <c r="K1761" s="33"/>
      <c r="L1761" s="33"/>
      <c r="M1761" s="33"/>
      <c r="N1761" s="33"/>
      <c r="O1761" s="33"/>
      <c r="P1761" s="33"/>
      <c r="Q1761" s="33"/>
      <c r="R1761" s="33"/>
      <c r="S1761" s="33"/>
      <c r="T1761" s="33"/>
      <c r="U1761" s="33"/>
      <c r="V1761" s="33"/>
      <c r="W1761" s="33"/>
      <c r="X1761" s="33"/>
      <c r="Y1761" s="33"/>
      <c r="Z1761" s="33"/>
      <c r="AA1761" s="33"/>
      <c r="AB1761" s="33"/>
      <c r="AC1761" s="33"/>
      <c r="AD1761" s="33"/>
      <c r="AE1761" s="33"/>
      <c r="AF1761" s="33"/>
      <c r="AG1761" s="33"/>
      <c r="AH1761" s="33"/>
      <c r="AI1761" s="2"/>
      <c r="AK1761" s="3"/>
      <c r="AL1761" s="2"/>
      <c r="AM1761" s="2"/>
      <c r="AN1761" s="2"/>
      <c r="AO1761" s="2"/>
      <c r="AP1761" s="2"/>
      <c r="AQ1761" s="2"/>
      <c r="AR1761" s="2"/>
      <c r="AS1761" s="2"/>
      <c r="AT1761" s="2"/>
      <c r="AU1761" s="2"/>
      <c r="AV1761" s="2"/>
      <c r="AW1761" s="2"/>
      <c r="AX1761" s="2"/>
      <c r="AY1761" s="2"/>
      <c r="AZ1761" s="2"/>
      <c r="BA1761" s="2"/>
      <c r="BB1761" s="2"/>
      <c r="BC1761" s="2"/>
      <c r="BD1761" s="2"/>
      <c r="BE1761" s="2"/>
      <c r="BF1761" s="2"/>
      <c r="BG1761" s="2"/>
      <c r="BH1761" s="2"/>
      <c r="BI1761" s="2"/>
      <c r="BJ1761" s="2"/>
      <c r="BK1761" s="48"/>
      <c r="BL1761" s="3"/>
      <c r="BM1761" s="2"/>
      <c r="BN1761" s="2"/>
      <c r="BO1761" s="2"/>
      <c r="BP1761" s="2"/>
      <c r="BQ1761" s="2"/>
      <c r="BR1761" s="2"/>
      <c r="BS1761" s="2"/>
      <c r="BT1761" s="2"/>
      <c r="BU1761" s="2"/>
      <c r="BV1761" s="2"/>
      <c r="BW1761" s="2"/>
      <c r="BX1761" s="2"/>
      <c r="BY1761" s="2"/>
      <c r="BZ1761" s="2"/>
      <c r="CA1761" s="2"/>
      <c r="CB1761" s="2"/>
      <c r="CC1761" s="2"/>
      <c r="CD1761" s="2"/>
      <c r="CE1761" s="2"/>
      <c r="CF1761" s="2"/>
      <c r="CG1761" s="2"/>
      <c r="CH1761" s="2"/>
      <c r="CI1761" s="2"/>
      <c r="CJ1761" s="2"/>
      <c r="CK1761" s="2"/>
    </row>
    <row r="1762" spans="1:89" ht="12.75" customHeight="1" x14ac:dyDescent="0.35">
      <c r="A1762" s="15">
        <f t="shared" si="118"/>
        <v>44739</v>
      </c>
      <c r="B1762" s="107">
        <v>19533549</v>
      </c>
      <c r="C1762" s="4">
        <f t="shared" si="119"/>
        <v>813897.875</v>
      </c>
      <c r="D1762">
        <f t="shared" si="120"/>
        <v>2022</v>
      </c>
      <c r="E1762">
        <f t="shared" si="121"/>
        <v>6</v>
      </c>
      <c r="F1762" s="33">
        <v>10190</v>
      </c>
      <c r="G1762" s="2" t="s">
        <v>29</v>
      </c>
      <c r="H1762" s="2">
        <v>24</v>
      </c>
      <c r="I1762" s="33" t="s">
        <v>74</v>
      </c>
      <c r="J1762" s="34">
        <v>44739</v>
      </c>
      <c r="K1762" s="33"/>
      <c r="L1762" s="33"/>
      <c r="M1762" s="33"/>
      <c r="N1762" s="33"/>
      <c r="O1762" s="33"/>
      <c r="P1762" s="33"/>
      <c r="Q1762" s="33"/>
      <c r="R1762" s="33"/>
      <c r="S1762" s="33"/>
      <c r="T1762" s="33"/>
      <c r="U1762" s="33"/>
      <c r="V1762" s="33"/>
      <c r="W1762" s="33"/>
      <c r="X1762" s="33"/>
      <c r="Y1762" s="33"/>
      <c r="Z1762" s="33"/>
      <c r="AA1762" s="33"/>
      <c r="AB1762" s="33"/>
      <c r="AC1762" s="33"/>
      <c r="AD1762" s="33"/>
      <c r="AE1762" s="33"/>
      <c r="AF1762" s="33"/>
      <c r="AG1762" s="33"/>
      <c r="AH1762" s="33"/>
      <c r="AI1762" s="2"/>
      <c r="AK1762" s="3"/>
      <c r="AL1762" s="2"/>
      <c r="AM1762" s="2"/>
      <c r="AN1762" s="2"/>
      <c r="AO1762" s="2"/>
      <c r="AP1762" s="2"/>
      <c r="AQ1762" s="2"/>
      <c r="AR1762" s="2"/>
      <c r="AS1762" s="2"/>
      <c r="AT1762" s="2"/>
      <c r="AU1762" s="2"/>
      <c r="AV1762" s="2"/>
      <c r="AW1762" s="2"/>
      <c r="AX1762" s="2"/>
      <c r="AY1762" s="2"/>
      <c r="AZ1762" s="2"/>
      <c r="BA1762" s="2"/>
      <c r="BB1762" s="2"/>
      <c r="BC1762" s="2"/>
      <c r="BD1762" s="2"/>
      <c r="BE1762" s="2"/>
      <c r="BF1762" s="2"/>
      <c r="BG1762" s="2"/>
      <c r="BH1762" s="2"/>
      <c r="BI1762" s="2"/>
      <c r="BJ1762" s="2"/>
      <c r="BK1762" s="48"/>
      <c r="BL1762" s="3"/>
      <c r="BM1762" s="2"/>
      <c r="BN1762" s="2"/>
      <c r="BO1762" s="2"/>
      <c r="BP1762" s="2"/>
      <c r="BQ1762" s="2"/>
      <c r="BR1762" s="2"/>
      <c r="BS1762" s="2"/>
      <c r="BT1762" s="2"/>
      <c r="BU1762" s="2"/>
      <c r="BV1762" s="2"/>
      <c r="BW1762" s="2"/>
      <c r="BX1762" s="2"/>
      <c r="BY1762" s="2"/>
      <c r="BZ1762" s="2"/>
      <c r="CA1762" s="2"/>
      <c r="CB1762" s="2"/>
      <c r="CC1762" s="2"/>
      <c r="CD1762" s="2"/>
      <c r="CE1762" s="2"/>
      <c r="CF1762" s="2"/>
      <c r="CG1762" s="2"/>
      <c r="CH1762" s="2"/>
      <c r="CI1762" s="2"/>
      <c r="CJ1762" s="2"/>
      <c r="CK1762" s="2"/>
    </row>
    <row r="1763" spans="1:89" ht="12.75" customHeight="1" x14ac:dyDescent="0.35">
      <c r="A1763" s="15">
        <f t="shared" si="118"/>
        <v>44740</v>
      </c>
      <c r="B1763" s="107">
        <v>19149579</v>
      </c>
      <c r="C1763" s="4">
        <f t="shared" si="119"/>
        <v>797899.125</v>
      </c>
      <c r="D1763">
        <f t="shared" si="120"/>
        <v>2022</v>
      </c>
      <c r="E1763">
        <f t="shared" si="121"/>
        <v>6</v>
      </c>
      <c r="F1763" s="33">
        <v>10190</v>
      </c>
      <c r="G1763" s="2" t="s">
        <v>29</v>
      </c>
      <c r="H1763" s="2">
        <v>24</v>
      </c>
      <c r="I1763" s="33" t="s">
        <v>74</v>
      </c>
      <c r="J1763" s="34">
        <v>44740</v>
      </c>
      <c r="K1763" s="33"/>
      <c r="L1763" s="33"/>
      <c r="M1763" s="33"/>
      <c r="N1763" s="33"/>
      <c r="O1763" s="33"/>
      <c r="P1763" s="33"/>
      <c r="Q1763" s="33"/>
      <c r="R1763" s="33"/>
      <c r="S1763" s="33"/>
      <c r="T1763" s="33"/>
      <c r="U1763" s="33"/>
      <c r="V1763" s="33"/>
      <c r="W1763" s="33"/>
      <c r="X1763" s="33"/>
      <c r="Y1763" s="33"/>
      <c r="Z1763" s="33"/>
      <c r="AA1763" s="33"/>
      <c r="AB1763" s="33"/>
      <c r="AC1763" s="33"/>
      <c r="AD1763" s="33"/>
      <c r="AE1763" s="33"/>
      <c r="AF1763" s="33"/>
      <c r="AG1763" s="33"/>
      <c r="AH1763" s="33"/>
      <c r="AI1763" s="2"/>
      <c r="AK1763" s="3"/>
      <c r="AL1763" s="2"/>
      <c r="AM1763" s="2"/>
      <c r="AN1763" s="2"/>
      <c r="AO1763" s="2"/>
      <c r="AP1763" s="2"/>
      <c r="AQ1763" s="2"/>
      <c r="AR1763" s="2"/>
      <c r="AS1763" s="2"/>
      <c r="AT1763" s="2"/>
      <c r="AU1763" s="2"/>
      <c r="AV1763" s="2"/>
      <c r="AW1763" s="2"/>
      <c r="AX1763" s="2"/>
      <c r="AY1763" s="2"/>
      <c r="AZ1763" s="2"/>
      <c r="BA1763" s="2"/>
      <c r="BB1763" s="2"/>
      <c r="BC1763" s="2"/>
      <c r="BD1763" s="2"/>
      <c r="BE1763" s="2"/>
      <c r="BF1763" s="2"/>
      <c r="BG1763" s="2"/>
      <c r="BH1763" s="2"/>
      <c r="BI1763" s="2"/>
      <c r="BJ1763" s="2"/>
      <c r="BK1763" s="48"/>
      <c r="BL1763" s="3"/>
      <c r="BM1763" s="2"/>
      <c r="BN1763" s="2"/>
      <c r="BO1763" s="2"/>
      <c r="BP1763" s="2"/>
      <c r="BQ1763" s="2"/>
      <c r="BR1763" s="2"/>
      <c r="BS1763" s="2"/>
      <c r="BT1763" s="2"/>
      <c r="BU1763" s="2"/>
      <c r="BV1763" s="2"/>
      <c r="BW1763" s="2"/>
      <c r="BX1763" s="2"/>
      <c r="BY1763" s="2"/>
      <c r="BZ1763" s="2"/>
      <c r="CA1763" s="2"/>
      <c r="CB1763" s="2"/>
      <c r="CC1763" s="2"/>
      <c r="CD1763" s="2"/>
      <c r="CE1763" s="2"/>
      <c r="CF1763" s="2"/>
      <c r="CG1763" s="2"/>
      <c r="CH1763" s="2"/>
      <c r="CI1763" s="2"/>
      <c r="CJ1763" s="2"/>
      <c r="CK1763" s="2"/>
    </row>
    <row r="1764" spans="1:89" ht="12.75" customHeight="1" x14ac:dyDescent="0.35">
      <c r="A1764" s="15">
        <f t="shared" si="118"/>
        <v>44741</v>
      </c>
      <c r="B1764" s="107">
        <v>19007515</v>
      </c>
      <c r="C1764" s="4">
        <f t="shared" si="119"/>
        <v>791979.79166666663</v>
      </c>
      <c r="D1764">
        <f t="shared" si="120"/>
        <v>2022</v>
      </c>
      <c r="E1764">
        <f t="shared" si="121"/>
        <v>6</v>
      </c>
      <c r="F1764" s="33">
        <v>10190</v>
      </c>
      <c r="G1764" s="2" t="s">
        <v>29</v>
      </c>
      <c r="H1764" s="2">
        <v>24</v>
      </c>
      <c r="I1764" s="33" t="s">
        <v>74</v>
      </c>
      <c r="J1764" s="34">
        <v>44741</v>
      </c>
      <c r="K1764" s="33"/>
      <c r="L1764" s="33"/>
      <c r="M1764" s="33"/>
      <c r="N1764" s="33"/>
      <c r="O1764" s="33"/>
      <c r="P1764" s="33"/>
      <c r="Q1764" s="33"/>
      <c r="R1764" s="33"/>
      <c r="S1764" s="33"/>
      <c r="T1764" s="33"/>
      <c r="U1764" s="33"/>
      <c r="V1764" s="33"/>
      <c r="W1764" s="33"/>
      <c r="X1764" s="33"/>
      <c r="Y1764" s="33"/>
      <c r="Z1764" s="33"/>
      <c r="AA1764" s="33"/>
      <c r="AB1764" s="33"/>
      <c r="AC1764" s="33"/>
      <c r="AD1764" s="33"/>
      <c r="AE1764" s="33"/>
      <c r="AF1764" s="33"/>
      <c r="AG1764" s="33"/>
      <c r="AH1764" s="33"/>
      <c r="AI1764" s="2"/>
      <c r="AK1764" s="3"/>
      <c r="AL1764" s="2"/>
      <c r="AM1764" s="2"/>
      <c r="AN1764" s="2"/>
      <c r="AO1764" s="2"/>
      <c r="AP1764" s="2"/>
      <c r="AQ1764" s="2"/>
      <c r="AR1764" s="2"/>
      <c r="AS1764" s="2"/>
      <c r="AT1764" s="2"/>
      <c r="AU1764" s="2"/>
      <c r="AV1764" s="2"/>
      <c r="AW1764" s="2"/>
      <c r="AX1764" s="2"/>
      <c r="AY1764" s="2"/>
      <c r="AZ1764" s="2"/>
      <c r="BA1764" s="2"/>
      <c r="BB1764" s="2"/>
      <c r="BC1764" s="2"/>
      <c r="BD1764" s="2"/>
      <c r="BE1764" s="2"/>
      <c r="BF1764" s="2"/>
      <c r="BG1764" s="2"/>
      <c r="BH1764" s="2"/>
      <c r="BI1764" s="2"/>
      <c r="BJ1764" s="2"/>
      <c r="BK1764" s="48"/>
      <c r="BL1764" s="3"/>
      <c r="BM1764" s="2"/>
      <c r="BN1764" s="2"/>
      <c r="BO1764" s="2"/>
      <c r="BP1764" s="2"/>
      <c r="BQ1764" s="2"/>
      <c r="BR1764" s="2"/>
      <c r="BS1764" s="2"/>
      <c r="BT1764" s="2"/>
      <c r="BU1764" s="2"/>
      <c r="BV1764" s="2"/>
      <c r="BW1764" s="2"/>
      <c r="BX1764" s="2"/>
      <c r="BY1764" s="2"/>
      <c r="BZ1764" s="2"/>
      <c r="CA1764" s="2"/>
      <c r="CB1764" s="2"/>
      <c r="CC1764" s="2"/>
      <c r="CD1764" s="2"/>
      <c r="CE1764" s="2"/>
      <c r="CF1764" s="2"/>
      <c r="CG1764" s="2"/>
      <c r="CH1764" s="2"/>
      <c r="CI1764" s="2"/>
      <c r="CJ1764" s="2"/>
      <c r="CK1764" s="2"/>
    </row>
    <row r="1765" spans="1:89" ht="12.75" customHeight="1" x14ac:dyDescent="0.35">
      <c r="A1765" s="15">
        <f t="shared" si="118"/>
        <v>44742</v>
      </c>
      <c r="B1765" s="107">
        <v>19261012</v>
      </c>
      <c r="C1765" s="4">
        <f t="shared" si="119"/>
        <v>802542.16666666663</v>
      </c>
      <c r="D1765">
        <f t="shared" si="120"/>
        <v>2022</v>
      </c>
      <c r="E1765">
        <f t="shared" si="121"/>
        <v>6</v>
      </c>
      <c r="F1765" s="33">
        <v>10190</v>
      </c>
      <c r="G1765" s="2" t="s">
        <v>29</v>
      </c>
      <c r="H1765" s="2">
        <v>24</v>
      </c>
      <c r="I1765" s="33" t="s">
        <v>74</v>
      </c>
      <c r="J1765" s="34">
        <v>44742</v>
      </c>
      <c r="K1765" s="33"/>
      <c r="L1765" s="33"/>
      <c r="M1765" s="33"/>
      <c r="N1765" s="33"/>
      <c r="O1765" s="33"/>
      <c r="P1765" s="33"/>
      <c r="Q1765" s="33"/>
      <c r="R1765" s="33"/>
      <c r="S1765" s="33"/>
      <c r="T1765" s="33"/>
      <c r="U1765" s="33"/>
      <c r="V1765" s="33"/>
      <c r="W1765" s="33"/>
      <c r="X1765" s="33"/>
      <c r="Y1765" s="33"/>
      <c r="Z1765" s="33"/>
      <c r="AA1765" s="33"/>
      <c r="AB1765" s="33"/>
      <c r="AC1765" s="33"/>
      <c r="AD1765" s="33"/>
      <c r="AE1765" s="33"/>
      <c r="AF1765" s="33"/>
      <c r="AG1765" s="33"/>
      <c r="AH1765" s="33"/>
      <c r="AI1765" s="2"/>
      <c r="AK1765" s="3"/>
      <c r="AL1765" s="2"/>
      <c r="AM1765" s="2"/>
      <c r="AN1765" s="2"/>
      <c r="AO1765" s="2"/>
      <c r="AP1765" s="2"/>
      <c r="AQ1765" s="2"/>
      <c r="AR1765" s="2"/>
      <c r="AS1765" s="2"/>
      <c r="AT1765" s="2"/>
      <c r="AU1765" s="2"/>
      <c r="AV1765" s="2"/>
      <c r="AW1765" s="2"/>
      <c r="AX1765" s="2"/>
      <c r="AY1765" s="2"/>
      <c r="AZ1765" s="2"/>
      <c r="BA1765" s="2"/>
      <c r="BB1765" s="2"/>
      <c r="BC1765" s="2"/>
      <c r="BD1765" s="2"/>
      <c r="BE1765" s="2"/>
      <c r="BF1765" s="2"/>
      <c r="BG1765" s="2"/>
      <c r="BH1765" s="2"/>
      <c r="BI1765" s="2"/>
      <c r="BJ1765" s="2"/>
      <c r="BK1765" s="48"/>
      <c r="BL1765" s="3"/>
      <c r="BM1765" s="2"/>
      <c r="BN1765" s="2"/>
      <c r="BO1765" s="2"/>
      <c r="BP1765" s="2"/>
      <c r="BQ1765" s="2"/>
      <c r="BR1765" s="2"/>
      <c r="BS1765" s="2"/>
      <c r="BT1765" s="2"/>
      <c r="BU1765" s="2"/>
      <c r="BV1765" s="2"/>
      <c r="BW1765" s="2"/>
      <c r="BX1765" s="2"/>
      <c r="BY1765" s="2"/>
      <c r="BZ1765" s="2"/>
      <c r="CA1765" s="2"/>
      <c r="CB1765" s="2"/>
      <c r="CC1765" s="2"/>
      <c r="CD1765" s="2"/>
      <c r="CE1765" s="2"/>
      <c r="CF1765" s="2"/>
      <c r="CG1765" s="2"/>
      <c r="CH1765" s="2"/>
      <c r="CI1765" s="2"/>
      <c r="CJ1765" s="2"/>
      <c r="CK1765" s="2"/>
    </row>
    <row r="1766" spans="1:89" ht="12.75" customHeight="1" x14ac:dyDescent="0.35">
      <c r="A1766" s="15">
        <f t="shared" si="118"/>
        <v>44743</v>
      </c>
      <c r="B1766" s="107">
        <v>19440675</v>
      </c>
      <c r="C1766" s="4">
        <f t="shared" si="119"/>
        <v>810028.125</v>
      </c>
      <c r="D1766">
        <f t="shared" si="120"/>
        <v>2022</v>
      </c>
      <c r="E1766">
        <f t="shared" si="121"/>
        <v>7</v>
      </c>
      <c r="F1766" s="33">
        <v>10190</v>
      </c>
      <c r="G1766" s="2" t="s">
        <v>29</v>
      </c>
      <c r="H1766" s="2">
        <v>24</v>
      </c>
      <c r="I1766" s="33" t="s">
        <v>74</v>
      </c>
      <c r="J1766" s="34">
        <v>44743</v>
      </c>
      <c r="K1766" s="33"/>
      <c r="L1766" s="33"/>
      <c r="M1766" s="33"/>
      <c r="N1766" s="33"/>
      <c r="O1766" s="33"/>
      <c r="P1766" s="33"/>
      <c r="Q1766" s="33"/>
      <c r="R1766" s="33"/>
      <c r="S1766" s="33"/>
      <c r="T1766" s="33"/>
      <c r="U1766" s="33"/>
      <c r="V1766" s="33"/>
      <c r="W1766" s="33"/>
      <c r="X1766" s="33"/>
      <c r="Y1766" s="33"/>
      <c r="Z1766" s="33"/>
      <c r="AA1766" s="33"/>
      <c r="AB1766" s="33"/>
      <c r="AC1766" s="33"/>
      <c r="AD1766" s="33"/>
      <c r="AE1766" s="33"/>
      <c r="AF1766" s="33"/>
      <c r="AG1766" s="33"/>
      <c r="AH1766" s="33"/>
      <c r="AI1766" s="2"/>
      <c r="AK1766" s="3"/>
      <c r="AL1766" s="2"/>
      <c r="AM1766" s="2"/>
      <c r="AN1766" s="2"/>
      <c r="AO1766" s="2"/>
      <c r="AP1766" s="2"/>
      <c r="AQ1766" s="2"/>
      <c r="AR1766" s="2"/>
      <c r="AS1766" s="2"/>
      <c r="AT1766" s="2"/>
      <c r="AU1766" s="2"/>
      <c r="AV1766" s="2"/>
      <c r="AW1766" s="2"/>
      <c r="AX1766" s="2"/>
      <c r="AY1766" s="2"/>
      <c r="AZ1766" s="2"/>
      <c r="BA1766" s="2"/>
      <c r="BB1766" s="2"/>
      <c r="BC1766" s="2"/>
      <c r="BD1766" s="2"/>
      <c r="BE1766" s="2"/>
      <c r="BF1766" s="2"/>
      <c r="BG1766" s="2"/>
      <c r="BH1766" s="2"/>
      <c r="BI1766" s="2"/>
      <c r="BJ1766" s="2"/>
      <c r="BK1766" s="48"/>
      <c r="BL1766" s="3"/>
      <c r="BM1766" s="2"/>
      <c r="BN1766" s="2"/>
      <c r="BO1766" s="2"/>
      <c r="BP1766" s="2"/>
      <c r="BQ1766" s="2"/>
      <c r="BR1766" s="2"/>
      <c r="BS1766" s="2"/>
      <c r="BT1766" s="2"/>
      <c r="BU1766" s="2"/>
      <c r="BV1766" s="2"/>
      <c r="BW1766" s="2"/>
      <c r="BX1766" s="2"/>
      <c r="BY1766" s="2"/>
      <c r="BZ1766" s="2"/>
      <c r="CA1766" s="2"/>
      <c r="CB1766" s="2"/>
      <c r="CC1766" s="2"/>
      <c r="CD1766" s="2"/>
      <c r="CE1766" s="2"/>
      <c r="CF1766" s="2"/>
      <c r="CG1766" s="2"/>
      <c r="CH1766" s="2"/>
      <c r="CI1766" s="2"/>
      <c r="CJ1766" s="2"/>
      <c r="CK1766" s="2"/>
    </row>
    <row r="1767" spans="1:89" ht="12.75" customHeight="1" x14ac:dyDescent="0.35">
      <c r="A1767" s="15">
        <f t="shared" si="118"/>
        <v>44744</v>
      </c>
      <c r="B1767" s="107">
        <v>18516677</v>
      </c>
      <c r="C1767" s="4">
        <f t="shared" si="119"/>
        <v>771528.20833333337</v>
      </c>
      <c r="D1767">
        <f t="shared" si="120"/>
        <v>2022</v>
      </c>
      <c r="E1767">
        <f t="shared" si="121"/>
        <v>7</v>
      </c>
      <c r="F1767" s="33">
        <v>10190</v>
      </c>
      <c r="G1767" s="2" t="s">
        <v>29</v>
      </c>
      <c r="H1767" s="2">
        <v>24</v>
      </c>
      <c r="I1767" s="33" t="s">
        <v>74</v>
      </c>
      <c r="J1767" s="34">
        <v>44744</v>
      </c>
      <c r="K1767" s="33"/>
      <c r="L1767" s="33"/>
      <c r="M1767" s="33"/>
      <c r="N1767" s="33"/>
      <c r="O1767" s="33"/>
      <c r="P1767" s="33"/>
      <c r="Q1767" s="33"/>
      <c r="R1767" s="33"/>
      <c r="S1767" s="33"/>
      <c r="T1767" s="33"/>
      <c r="U1767" s="33"/>
      <c r="V1767" s="33"/>
      <c r="W1767" s="33"/>
      <c r="X1767" s="33"/>
      <c r="Y1767" s="33"/>
      <c r="Z1767" s="33"/>
      <c r="AA1767" s="33"/>
      <c r="AB1767" s="33"/>
      <c r="AC1767" s="33"/>
      <c r="AD1767" s="33"/>
      <c r="AE1767" s="33"/>
      <c r="AF1767" s="33"/>
      <c r="AG1767" s="33"/>
      <c r="AH1767" s="33"/>
      <c r="AI1767" s="2"/>
      <c r="AK1767" s="3"/>
      <c r="AL1767" s="2"/>
      <c r="AM1767" s="2"/>
      <c r="AN1767" s="2"/>
      <c r="AO1767" s="2"/>
      <c r="AP1767" s="2"/>
      <c r="AQ1767" s="2"/>
      <c r="AR1767" s="2"/>
      <c r="AS1767" s="2"/>
      <c r="AT1767" s="2"/>
      <c r="AU1767" s="2"/>
      <c r="AV1767" s="2"/>
      <c r="AW1767" s="2"/>
      <c r="AX1767" s="2"/>
      <c r="AY1767" s="2"/>
      <c r="AZ1767" s="2"/>
      <c r="BA1767" s="2"/>
      <c r="BB1767" s="2"/>
      <c r="BC1767" s="2"/>
      <c r="BD1767" s="2"/>
      <c r="BE1767" s="2"/>
      <c r="BF1767" s="2"/>
      <c r="BG1767" s="2"/>
      <c r="BH1767" s="2"/>
      <c r="BI1767" s="2"/>
      <c r="BJ1767" s="2"/>
      <c r="BK1767" s="48"/>
      <c r="BL1767" s="3"/>
      <c r="BM1767" s="2"/>
      <c r="BN1767" s="2"/>
      <c r="BO1767" s="2"/>
      <c r="BP1767" s="2"/>
      <c r="BQ1767" s="2"/>
      <c r="BR1767" s="2"/>
      <c r="BS1767" s="2"/>
      <c r="BT1767" s="2"/>
      <c r="BU1767" s="2"/>
      <c r="BV1767" s="2"/>
      <c r="BW1767" s="2"/>
      <c r="BX1767" s="2"/>
      <c r="BY1767" s="2"/>
      <c r="BZ1767" s="2"/>
      <c r="CA1767" s="2"/>
      <c r="CB1767" s="2"/>
      <c r="CC1767" s="2"/>
      <c r="CD1767" s="2"/>
      <c r="CE1767" s="2"/>
      <c r="CF1767" s="2"/>
      <c r="CG1767" s="2"/>
      <c r="CH1767" s="2"/>
      <c r="CI1767" s="2"/>
      <c r="CJ1767" s="2"/>
      <c r="CK1767" s="2"/>
    </row>
    <row r="1768" spans="1:89" ht="12.75" customHeight="1" x14ac:dyDescent="0.35">
      <c r="A1768" s="15">
        <f t="shared" si="118"/>
        <v>44745</v>
      </c>
      <c r="B1768" s="107">
        <v>16985636</v>
      </c>
      <c r="C1768" s="4">
        <f t="shared" si="119"/>
        <v>707734.83333333337</v>
      </c>
      <c r="D1768">
        <f t="shared" si="120"/>
        <v>2022</v>
      </c>
      <c r="E1768">
        <f t="shared" si="121"/>
        <v>7</v>
      </c>
      <c r="F1768" s="33">
        <v>10190</v>
      </c>
      <c r="G1768" s="2" t="s">
        <v>29</v>
      </c>
      <c r="H1768" s="2">
        <v>24</v>
      </c>
      <c r="I1768" s="33" t="s">
        <v>74</v>
      </c>
      <c r="J1768" s="34">
        <v>44745</v>
      </c>
      <c r="K1768" s="33"/>
      <c r="L1768" s="33"/>
      <c r="M1768" s="33"/>
      <c r="N1768" s="33"/>
      <c r="O1768" s="33"/>
      <c r="P1768" s="33"/>
      <c r="Q1768" s="33"/>
      <c r="R1768" s="33"/>
      <c r="S1768" s="33"/>
      <c r="T1768" s="33"/>
      <c r="U1768" s="33"/>
      <c r="V1768" s="33"/>
      <c r="W1768" s="33"/>
      <c r="X1768" s="33"/>
      <c r="Y1768" s="33"/>
      <c r="Z1768" s="33"/>
      <c r="AA1768" s="33"/>
      <c r="AB1768" s="33"/>
      <c r="AC1768" s="33"/>
      <c r="AD1768" s="33"/>
      <c r="AE1768" s="33"/>
      <c r="AF1768" s="33"/>
      <c r="AG1768" s="33"/>
      <c r="AH1768" s="33"/>
      <c r="AI1768" s="2"/>
      <c r="AK1768" s="3"/>
      <c r="AL1768" s="2"/>
      <c r="AM1768" s="2"/>
      <c r="AN1768" s="2"/>
      <c r="AO1768" s="2"/>
      <c r="AP1768" s="2"/>
      <c r="AQ1768" s="2"/>
      <c r="AR1768" s="2"/>
      <c r="AS1768" s="2"/>
      <c r="AT1768" s="2"/>
      <c r="AU1768" s="2"/>
      <c r="AV1768" s="2"/>
      <c r="AW1768" s="2"/>
      <c r="AX1768" s="2"/>
      <c r="AY1768" s="2"/>
      <c r="AZ1768" s="2"/>
      <c r="BA1768" s="2"/>
      <c r="BB1768" s="2"/>
      <c r="BC1768" s="2"/>
      <c r="BD1768" s="2"/>
      <c r="BE1768" s="2"/>
      <c r="BF1768" s="2"/>
      <c r="BG1768" s="2"/>
      <c r="BH1768" s="2"/>
      <c r="BI1768" s="2"/>
      <c r="BJ1768" s="2"/>
      <c r="BK1768" s="48"/>
      <c r="BL1768" s="3"/>
      <c r="BM1768" s="2"/>
      <c r="BN1768" s="2"/>
      <c r="BO1768" s="2"/>
      <c r="BP1768" s="2"/>
      <c r="BQ1768" s="2"/>
      <c r="BR1768" s="2"/>
      <c r="BS1768" s="2"/>
      <c r="BT1768" s="2"/>
      <c r="BU1768" s="2"/>
      <c r="BV1768" s="2"/>
      <c r="BW1768" s="2"/>
      <c r="BX1768" s="2"/>
      <c r="BY1768" s="2"/>
      <c r="BZ1768" s="2"/>
      <c r="CA1768" s="2"/>
      <c r="CB1768" s="2"/>
      <c r="CC1768" s="2"/>
      <c r="CD1768" s="2"/>
      <c r="CE1768" s="2"/>
      <c r="CF1768" s="2"/>
      <c r="CG1768" s="2"/>
      <c r="CH1768" s="2"/>
      <c r="CI1768" s="2"/>
      <c r="CJ1768" s="2"/>
      <c r="CK1768" s="2"/>
    </row>
    <row r="1769" spans="1:89" ht="12.75" customHeight="1" x14ac:dyDescent="0.35">
      <c r="A1769" s="15">
        <f t="shared" si="118"/>
        <v>44746</v>
      </c>
      <c r="B1769" s="107">
        <v>16819383</v>
      </c>
      <c r="C1769" s="4">
        <f t="shared" si="119"/>
        <v>700807.625</v>
      </c>
      <c r="D1769">
        <f t="shared" si="120"/>
        <v>2022</v>
      </c>
      <c r="E1769">
        <f t="shared" si="121"/>
        <v>7</v>
      </c>
      <c r="F1769" s="33">
        <v>10190</v>
      </c>
      <c r="G1769" s="2" t="s">
        <v>29</v>
      </c>
      <c r="H1769" s="2">
        <v>24</v>
      </c>
      <c r="I1769" s="33" t="s">
        <v>74</v>
      </c>
      <c r="J1769" s="34">
        <v>44746</v>
      </c>
      <c r="K1769" s="33"/>
      <c r="L1769" s="33"/>
      <c r="M1769" s="33"/>
      <c r="N1769" s="33"/>
      <c r="O1769" s="33"/>
      <c r="P1769" s="33"/>
      <c r="Q1769" s="33"/>
      <c r="R1769" s="33"/>
      <c r="S1769" s="33"/>
      <c r="T1769" s="33"/>
      <c r="U1769" s="33"/>
      <c r="V1769" s="33"/>
      <c r="W1769" s="33"/>
      <c r="X1769" s="33"/>
      <c r="Y1769" s="33"/>
      <c r="Z1769" s="33"/>
      <c r="AA1769" s="33"/>
      <c r="AB1769" s="33"/>
      <c r="AC1769" s="33"/>
      <c r="AD1769" s="33"/>
      <c r="AE1769" s="33"/>
      <c r="AF1769" s="33"/>
      <c r="AG1769" s="33"/>
      <c r="AH1769" s="33"/>
      <c r="AI1769" s="2"/>
      <c r="AK1769" s="3"/>
      <c r="AL1769" s="2"/>
      <c r="AM1769" s="2"/>
      <c r="AN1769" s="2"/>
      <c r="AO1769" s="2"/>
      <c r="AP1769" s="2"/>
      <c r="AQ1769" s="2"/>
      <c r="AR1769" s="2"/>
      <c r="AS1769" s="2"/>
      <c r="AT1769" s="2"/>
      <c r="AU1769" s="2"/>
      <c r="AV1769" s="2"/>
      <c r="AW1769" s="2"/>
      <c r="AX1769" s="2"/>
      <c r="AY1769" s="2"/>
      <c r="AZ1769" s="2"/>
      <c r="BA1769" s="2"/>
      <c r="BB1769" s="2"/>
      <c r="BC1769" s="2"/>
      <c r="BD1769" s="2"/>
      <c r="BE1769" s="2"/>
      <c r="BF1769" s="2"/>
      <c r="BG1769" s="2"/>
      <c r="BH1769" s="2"/>
      <c r="BI1769" s="2"/>
      <c r="BJ1769" s="2"/>
      <c r="BK1769" s="48"/>
      <c r="BL1769" s="3"/>
      <c r="BM1769" s="2"/>
      <c r="BN1769" s="2"/>
      <c r="BO1769" s="2"/>
      <c r="BP1769" s="2"/>
      <c r="BQ1769" s="2"/>
      <c r="BR1769" s="2"/>
      <c r="BS1769" s="2"/>
      <c r="BT1769" s="2"/>
      <c r="BU1769" s="2"/>
      <c r="BV1769" s="2"/>
      <c r="BW1769" s="2"/>
      <c r="BX1769" s="2"/>
      <c r="BY1769" s="2"/>
      <c r="BZ1769" s="2"/>
      <c r="CA1769" s="2"/>
      <c r="CB1769" s="2"/>
      <c r="CC1769" s="2"/>
      <c r="CD1769" s="2"/>
      <c r="CE1769" s="2"/>
      <c r="CF1769" s="2"/>
      <c r="CG1769" s="2"/>
      <c r="CH1769" s="2"/>
      <c r="CI1769" s="2"/>
      <c r="CJ1769" s="2"/>
      <c r="CK1769" s="2"/>
    </row>
    <row r="1770" spans="1:89" ht="12.75" customHeight="1" x14ac:dyDescent="0.35">
      <c r="A1770" s="15">
        <f t="shared" si="118"/>
        <v>44747</v>
      </c>
      <c r="B1770" s="107">
        <v>17412689</v>
      </c>
      <c r="C1770" s="4">
        <f t="shared" si="119"/>
        <v>725528.70833333337</v>
      </c>
      <c r="D1770">
        <f t="shared" si="120"/>
        <v>2022</v>
      </c>
      <c r="E1770">
        <f t="shared" si="121"/>
        <v>7</v>
      </c>
      <c r="F1770" s="33">
        <v>10190</v>
      </c>
      <c r="G1770" s="2" t="s">
        <v>29</v>
      </c>
      <c r="H1770" s="2">
        <v>24</v>
      </c>
      <c r="I1770" s="33" t="s">
        <v>74</v>
      </c>
      <c r="J1770" s="34">
        <v>44747</v>
      </c>
      <c r="K1770" s="33"/>
      <c r="L1770" s="33"/>
      <c r="M1770" s="33"/>
      <c r="N1770" s="33"/>
      <c r="O1770" s="33"/>
      <c r="P1770" s="33"/>
      <c r="Q1770" s="33"/>
      <c r="R1770" s="33"/>
      <c r="S1770" s="33"/>
      <c r="T1770" s="33"/>
      <c r="U1770" s="33"/>
      <c r="V1770" s="33"/>
      <c r="W1770" s="33"/>
      <c r="X1770" s="33"/>
      <c r="Y1770" s="33"/>
      <c r="Z1770" s="33"/>
      <c r="AA1770" s="33"/>
      <c r="AB1770" s="33"/>
      <c r="AC1770" s="33"/>
      <c r="AD1770" s="33"/>
      <c r="AE1770" s="33"/>
      <c r="AF1770" s="33"/>
      <c r="AG1770" s="33"/>
      <c r="AH1770" s="33"/>
      <c r="AI1770" s="2"/>
      <c r="AK1770" s="3"/>
      <c r="AL1770" s="2"/>
      <c r="AM1770" s="2"/>
      <c r="AN1770" s="2"/>
      <c r="AO1770" s="2"/>
      <c r="AP1770" s="2"/>
      <c r="AQ1770" s="2"/>
      <c r="AR1770" s="2"/>
      <c r="AS1770" s="2"/>
      <c r="AT1770" s="2"/>
      <c r="AU1770" s="2"/>
      <c r="AV1770" s="2"/>
      <c r="AW1770" s="2"/>
      <c r="AX1770" s="2"/>
      <c r="AY1770" s="2"/>
      <c r="AZ1770" s="2"/>
      <c r="BA1770" s="2"/>
      <c r="BB1770" s="2"/>
      <c r="BC1770" s="2"/>
      <c r="BD1770" s="2"/>
      <c r="BE1770" s="2"/>
      <c r="BF1770" s="2"/>
      <c r="BG1770" s="2"/>
      <c r="BH1770" s="2"/>
      <c r="BI1770" s="2"/>
      <c r="BJ1770" s="2"/>
      <c r="BK1770" s="48"/>
      <c r="BL1770" s="3"/>
      <c r="BM1770" s="2"/>
      <c r="BN1770" s="2"/>
      <c r="BO1770" s="2"/>
      <c r="BP1770" s="2"/>
      <c r="BQ1770" s="2"/>
      <c r="BR1770" s="2"/>
      <c r="BS1770" s="2"/>
      <c r="BT1770" s="2"/>
      <c r="BU1770" s="2"/>
      <c r="BV1770" s="2"/>
      <c r="BW1770" s="2"/>
      <c r="BX1770" s="2"/>
      <c r="BY1770" s="2"/>
      <c r="BZ1770" s="2"/>
      <c r="CA1770" s="2"/>
      <c r="CB1770" s="2"/>
      <c r="CC1770" s="2"/>
      <c r="CD1770" s="2"/>
      <c r="CE1770" s="2"/>
      <c r="CF1770" s="2"/>
      <c r="CG1770" s="2"/>
      <c r="CH1770" s="2"/>
      <c r="CI1770" s="2"/>
      <c r="CJ1770" s="2"/>
      <c r="CK1770" s="2"/>
    </row>
    <row r="1771" spans="1:89" ht="12.75" customHeight="1" x14ac:dyDescent="0.35">
      <c r="A1771" s="15">
        <f t="shared" si="118"/>
        <v>44748</v>
      </c>
      <c r="B1771" s="107">
        <v>17890084</v>
      </c>
      <c r="C1771" s="4">
        <f t="shared" si="119"/>
        <v>745420.16666666663</v>
      </c>
      <c r="D1771">
        <f t="shared" si="120"/>
        <v>2022</v>
      </c>
      <c r="E1771">
        <f t="shared" si="121"/>
        <v>7</v>
      </c>
      <c r="F1771" s="33">
        <v>10190</v>
      </c>
      <c r="G1771" s="2" t="s">
        <v>29</v>
      </c>
      <c r="H1771" s="2">
        <v>24</v>
      </c>
      <c r="I1771" s="33" t="s">
        <v>74</v>
      </c>
      <c r="J1771" s="34">
        <v>44748</v>
      </c>
      <c r="K1771" s="33"/>
      <c r="L1771" s="33"/>
      <c r="M1771" s="33"/>
      <c r="N1771" s="33"/>
      <c r="O1771" s="33"/>
      <c r="P1771" s="33"/>
      <c r="Q1771" s="33"/>
      <c r="R1771" s="33"/>
      <c r="S1771" s="33"/>
      <c r="T1771" s="33"/>
      <c r="U1771" s="33"/>
      <c r="V1771" s="33"/>
      <c r="W1771" s="33"/>
      <c r="X1771" s="33"/>
      <c r="Y1771" s="33"/>
      <c r="Z1771" s="33"/>
      <c r="AA1771" s="33"/>
      <c r="AB1771" s="33"/>
      <c r="AC1771" s="33"/>
      <c r="AD1771" s="33"/>
      <c r="AE1771" s="33"/>
      <c r="AF1771" s="33"/>
      <c r="AG1771" s="33"/>
      <c r="AH1771" s="33"/>
      <c r="AI1771" s="2"/>
      <c r="AK1771" s="3"/>
      <c r="AL1771" s="2"/>
      <c r="AM1771" s="2"/>
      <c r="AN1771" s="2"/>
      <c r="AO1771" s="2"/>
      <c r="AP1771" s="2"/>
      <c r="AQ1771" s="2"/>
      <c r="AR1771" s="2"/>
      <c r="AS1771" s="2"/>
      <c r="AT1771" s="2"/>
      <c r="AU1771" s="2"/>
      <c r="AV1771" s="2"/>
      <c r="AW1771" s="2"/>
      <c r="AX1771" s="2"/>
      <c r="AY1771" s="2"/>
      <c r="AZ1771" s="2"/>
      <c r="BA1771" s="2"/>
      <c r="BB1771" s="2"/>
      <c r="BC1771" s="2"/>
      <c r="BD1771" s="2"/>
      <c r="BE1771" s="2"/>
      <c r="BF1771" s="2"/>
      <c r="BG1771" s="2"/>
      <c r="BH1771" s="2"/>
      <c r="BI1771" s="2"/>
      <c r="BJ1771" s="2"/>
      <c r="BK1771" s="48"/>
      <c r="BL1771" s="3"/>
      <c r="BM1771" s="2"/>
      <c r="BN1771" s="2"/>
      <c r="BO1771" s="2"/>
      <c r="BP1771" s="2"/>
      <c r="BQ1771" s="2"/>
      <c r="BR1771" s="2"/>
      <c r="BS1771" s="2"/>
      <c r="BT1771" s="2"/>
      <c r="BU1771" s="2"/>
      <c r="BV1771" s="2"/>
      <c r="BW1771" s="2"/>
      <c r="BX1771" s="2"/>
      <c r="BY1771" s="2"/>
      <c r="BZ1771" s="2"/>
      <c r="CA1771" s="2"/>
      <c r="CB1771" s="2"/>
      <c r="CC1771" s="2"/>
      <c r="CD1771" s="2"/>
      <c r="CE1771" s="2"/>
      <c r="CF1771" s="2"/>
      <c r="CG1771" s="2"/>
      <c r="CH1771" s="2"/>
      <c r="CI1771" s="2"/>
      <c r="CJ1771" s="2"/>
      <c r="CK1771" s="2"/>
    </row>
    <row r="1772" spans="1:89" ht="12.75" customHeight="1" x14ac:dyDescent="0.35">
      <c r="A1772" s="15">
        <f t="shared" si="118"/>
        <v>44749</v>
      </c>
      <c r="B1772" s="107">
        <v>17206239</v>
      </c>
      <c r="C1772" s="4">
        <f t="shared" si="119"/>
        <v>716926.625</v>
      </c>
      <c r="D1772">
        <f t="shared" si="120"/>
        <v>2022</v>
      </c>
      <c r="E1772">
        <f t="shared" si="121"/>
        <v>7</v>
      </c>
      <c r="F1772" s="33">
        <v>10190</v>
      </c>
      <c r="G1772" s="2" t="s">
        <v>29</v>
      </c>
      <c r="H1772" s="2">
        <v>24</v>
      </c>
      <c r="I1772" s="33" t="s">
        <v>74</v>
      </c>
      <c r="J1772" s="34">
        <v>44749</v>
      </c>
      <c r="K1772" s="33"/>
      <c r="L1772" s="33"/>
      <c r="M1772" s="33"/>
      <c r="N1772" s="33"/>
      <c r="O1772" s="33"/>
      <c r="P1772" s="33"/>
      <c r="Q1772" s="33"/>
      <c r="R1772" s="33"/>
      <c r="S1772" s="33"/>
      <c r="T1772" s="33"/>
      <c r="U1772" s="33"/>
      <c r="V1772" s="33"/>
      <c r="W1772" s="33"/>
      <c r="X1772" s="33"/>
      <c r="Y1772" s="33"/>
      <c r="Z1772" s="33"/>
      <c r="AA1772" s="33"/>
      <c r="AB1772" s="33"/>
      <c r="AC1772" s="33"/>
      <c r="AD1772" s="33"/>
      <c r="AE1772" s="33"/>
      <c r="AF1772" s="33"/>
      <c r="AG1772" s="33"/>
      <c r="AH1772" s="33"/>
      <c r="AI1772" s="2"/>
      <c r="AK1772" s="3"/>
      <c r="AL1772" s="2"/>
      <c r="AM1772" s="2"/>
      <c r="AN1772" s="2"/>
      <c r="AO1772" s="2"/>
      <c r="AP1772" s="2"/>
      <c r="AQ1772" s="2"/>
      <c r="AR1772" s="2"/>
      <c r="AS1772" s="2"/>
      <c r="AT1772" s="2"/>
      <c r="AU1772" s="2"/>
      <c r="AV1772" s="2"/>
      <c r="AW1772" s="2"/>
      <c r="AX1772" s="2"/>
      <c r="AY1772" s="2"/>
      <c r="AZ1772" s="2"/>
      <c r="BA1772" s="2"/>
      <c r="BB1772" s="2"/>
      <c r="BC1772" s="2"/>
      <c r="BD1772" s="2"/>
      <c r="BE1772" s="2"/>
      <c r="BF1772" s="2"/>
      <c r="BG1772" s="2"/>
      <c r="BH1772" s="2"/>
      <c r="BI1772" s="2"/>
      <c r="BJ1772" s="2"/>
      <c r="BK1772" s="48"/>
      <c r="BL1772" s="3"/>
      <c r="BM1772" s="2"/>
      <c r="BN1772" s="2"/>
      <c r="BO1772" s="2"/>
      <c r="BP1772" s="2"/>
      <c r="BQ1772" s="2"/>
      <c r="BR1772" s="2"/>
      <c r="BS1772" s="2"/>
      <c r="BT1772" s="2"/>
      <c r="BU1772" s="2"/>
      <c r="BV1772" s="2"/>
      <c r="BW1772" s="2"/>
      <c r="BX1772" s="2"/>
      <c r="BY1772" s="2"/>
      <c r="BZ1772" s="2"/>
      <c r="CA1772" s="2"/>
      <c r="CB1772" s="2"/>
      <c r="CC1772" s="2"/>
      <c r="CD1772" s="2"/>
      <c r="CE1772" s="2"/>
      <c r="CF1772" s="2"/>
      <c r="CG1772" s="2"/>
      <c r="CH1772" s="2"/>
      <c r="CI1772" s="2"/>
      <c r="CJ1772" s="2"/>
      <c r="CK1772" s="2"/>
    </row>
    <row r="1773" spans="1:89" ht="12.75" customHeight="1" x14ac:dyDescent="0.35">
      <c r="A1773" s="15">
        <f t="shared" si="118"/>
        <v>44750</v>
      </c>
      <c r="B1773" s="107">
        <v>17168001</v>
      </c>
      <c r="C1773" s="4">
        <f t="shared" si="119"/>
        <v>715333.375</v>
      </c>
      <c r="D1773">
        <f t="shared" si="120"/>
        <v>2022</v>
      </c>
      <c r="E1773">
        <f t="shared" si="121"/>
        <v>7</v>
      </c>
      <c r="F1773" s="33">
        <v>10190</v>
      </c>
      <c r="G1773" s="2" t="s">
        <v>29</v>
      </c>
      <c r="H1773" s="2">
        <v>24</v>
      </c>
      <c r="I1773" s="33" t="s">
        <v>74</v>
      </c>
      <c r="J1773" s="34">
        <v>44750</v>
      </c>
      <c r="K1773" s="33"/>
      <c r="L1773" s="33"/>
      <c r="M1773" s="33"/>
      <c r="N1773" s="33"/>
      <c r="O1773" s="33"/>
      <c r="P1773" s="33"/>
      <c r="Q1773" s="33"/>
      <c r="R1773" s="33"/>
      <c r="S1773" s="33"/>
      <c r="T1773" s="33"/>
      <c r="U1773" s="33"/>
      <c r="V1773" s="33"/>
      <c r="W1773" s="33"/>
      <c r="X1773" s="33"/>
      <c r="Y1773" s="33"/>
      <c r="Z1773" s="33"/>
      <c r="AA1773" s="33"/>
      <c r="AB1773" s="33"/>
      <c r="AC1773" s="33"/>
      <c r="AD1773" s="33"/>
      <c r="AE1773" s="33"/>
      <c r="AF1773" s="33"/>
      <c r="AG1773" s="33"/>
      <c r="AH1773" s="33"/>
      <c r="AI1773" s="2"/>
      <c r="AK1773" s="3"/>
      <c r="AL1773" s="2"/>
      <c r="AM1773" s="2"/>
      <c r="AN1773" s="2"/>
      <c r="AO1773" s="2"/>
      <c r="AP1773" s="2"/>
      <c r="AQ1773" s="2"/>
      <c r="AR1773" s="2"/>
      <c r="AS1773" s="2"/>
      <c r="AT1773" s="2"/>
      <c r="AU1773" s="2"/>
      <c r="AV1773" s="2"/>
      <c r="AW1773" s="2"/>
      <c r="AX1773" s="2"/>
      <c r="AY1773" s="2"/>
      <c r="AZ1773" s="2"/>
      <c r="BA1773" s="2"/>
      <c r="BB1773" s="2"/>
      <c r="BC1773" s="2"/>
      <c r="BD1773" s="2"/>
      <c r="BE1773" s="2"/>
      <c r="BF1773" s="2"/>
      <c r="BG1773" s="2"/>
      <c r="BH1773" s="2"/>
      <c r="BI1773" s="2"/>
      <c r="BJ1773" s="2"/>
      <c r="BK1773" s="48"/>
      <c r="BL1773" s="3"/>
      <c r="BM1773" s="2"/>
      <c r="BN1773" s="2"/>
      <c r="BO1773" s="2"/>
      <c r="BP1773" s="2"/>
      <c r="BQ1773" s="2"/>
      <c r="BR1773" s="2"/>
      <c r="BS1773" s="2"/>
      <c r="BT1773" s="2"/>
      <c r="BU1773" s="2"/>
      <c r="BV1773" s="2"/>
      <c r="BW1773" s="2"/>
      <c r="BX1773" s="2"/>
      <c r="BY1773" s="2"/>
      <c r="BZ1773" s="2"/>
      <c r="CA1773" s="2"/>
      <c r="CB1773" s="2"/>
      <c r="CC1773" s="2"/>
      <c r="CD1773" s="2"/>
      <c r="CE1773" s="2"/>
      <c r="CF1773" s="2"/>
      <c r="CG1773" s="2"/>
      <c r="CH1773" s="2"/>
      <c r="CI1773" s="2"/>
      <c r="CJ1773" s="2"/>
      <c r="CK1773" s="2"/>
    </row>
    <row r="1774" spans="1:89" ht="12.75" customHeight="1" x14ac:dyDescent="0.35">
      <c r="A1774" s="15">
        <f t="shared" si="118"/>
        <v>44751</v>
      </c>
      <c r="B1774" s="107">
        <v>16902382</v>
      </c>
      <c r="C1774" s="4">
        <f t="shared" si="119"/>
        <v>704265.91666666663</v>
      </c>
      <c r="D1774">
        <f t="shared" si="120"/>
        <v>2022</v>
      </c>
      <c r="E1774">
        <f t="shared" si="121"/>
        <v>7</v>
      </c>
      <c r="F1774" s="33">
        <v>10190</v>
      </c>
      <c r="G1774" s="2" t="s">
        <v>29</v>
      </c>
      <c r="H1774" s="2">
        <v>24</v>
      </c>
      <c r="I1774" s="33" t="s">
        <v>74</v>
      </c>
      <c r="J1774" s="34">
        <v>44751</v>
      </c>
      <c r="K1774" s="33"/>
      <c r="L1774" s="33"/>
      <c r="M1774" s="33"/>
      <c r="N1774" s="33"/>
      <c r="O1774" s="33"/>
      <c r="P1774" s="33"/>
      <c r="Q1774" s="33"/>
      <c r="R1774" s="33"/>
      <c r="S1774" s="33"/>
      <c r="T1774" s="33"/>
      <c r="U1774" s="33"/>
      <c r="V1774" s="33"/>
      <c r="W1774" s="33"/>
      <c r="X1774" s="33"/>
      <c r="Y1774" s="33"/>
      <c r="Z1774" s="33"/>
      <c r="AA1774" s="33"/>
      <c r="AB1774" s="33"/>
      <c r="AC1774" s="33"/>
      <c r="AD1774" s="33"/>
      <c r="AE1774" s="33"/>
      <c r="AF1774" s="33"/>
      <c r="AG1774" s="33"/>
      <c r="AH1774" s="33"/>
      <c r="AI1774" s="2"/>
      <c r="AK1774" s="3"/>
      <c r="AL1774" s="2"/>
      <c r="AM1774" s="2"/>
      <c r="AN1774" s="2"/>
      <c r="AO1774" s="2"/>
      <c r="AP1774" s="2"/>
      <c r="AQ1774" s="2"/>
      <c r="AR1774" s="2"/>
      <c r="AS1774" s="2"/>
      <c r="AT1774" s="2"/>
      <c r="AU1774" s="2"/>
      <c r="AV1774" s="2"/>
      <c r="AW1774" s="2"/>
      <c r="AX1774" s="2"/>
      <c r="AY1774" s="2"/>
      <c r="AZ1774" s="2"/>
      <c r="BA1774" s="2"/>
      <c r="BB1774" s="2"/>
      <c r="BC1774" s="2"/>
      <c r="BD1774" s="2"/>
      <c r="BE1774" s="2"/>
      <c r="BF1774" s="2"/>
      <c r="BG1774" s="2"/>
      <c r="BH1774" s="2"/>
      <c r="BI1774" s="2"/>
      <c r="BJ1774" s="2"/>
      <c r="BK1774" s="48"/>
      <c r="BL1774" s="3"/>
      <c r="BM1774" s="2"/>
      <c r="BN1774" s="2"/>
      <c r="BO1774" s="2"/>
      <c r="BP1774" s="2"/>
      <c r="BQ1774" s="2"/>
      <c r="BR1774" s="2"/>
      <c r="BS1774" s="2"/>
      <c r="BT1774" s="2"/>
      <c r="BU1774" s="2"/>
      <c r="BV1774" s="2"/>
      <c r="BW1774" s="2"/>
      <c r="BX1774" s="2"/>
      <c r="BY1774" s="2"/>
      <c r="BZ1774" s="2"/>
      <c r="CA1774" s="2"/>
      <c r="CB1774" s="2"/>
      <c r="CC1774" s="2"/>
      <c r="CD1774" s="2"/>
      <c r="CE1774" s="2"/>
      <c r="CF1774" s="2"/>
      <c r="CG1774" s="2"/>
      <c r="CH1774" s="2"/>
      <c r="CI1774" s="2"/>
      <c r="CJ1774" s="2"/>
      <c r="CK1774" s="2"/>
    </row>
    <row r="1775" spans="1:89" ht="12.75" customHeight="1" x14ac:dyDescent="0.35">
      <c r="A1775" s="15">
        <f t="shared" si="118"/>
        <v>44752</v>
      </c>
      <c r="B1775" s="107">
        <v>17209497</v>
      </c>
      <c r="C1775" s="4">
        <f t="shared" si="119"/>
        <v>717062.375</v>
      </c>
      <c r="D1775">
        <f t="shared" si="120"/>
        <v>2022</v>
      </c>
      <c r="E1775">
        <f t="shared" si="121"/>
        <v>7</v>
      </c>
      <c r="F1775" s="33">
        <v>10190</v>
      </c>
      <c r="G1775" s="2" t="s">
        <v>29</v>
      </c>
      <c r="H1775" s="2">
        <v>24</v>
      </c>
      <c r="I1775" s="33" t="s">
        <v>74</v>
      </c>
      <c r="J1775" s="34">
        <v>44752</v>
      </c>
      <c r="K1775" s="33"/>
      <c r="L1775" s="33"/>
      <c r="M1775" s="33"/>
      <c r="N1775" s="33"/>
      <c r="O1775" s="33"/>
      <c r="P1775" s="33"/>
      <c r="Q1775" s="33"/>
      <c r="R1775" s="33"/>
      <c r="S1775" s="33"/>
      <c r="T1775" s="33"/>
      <c r="U1775" s="33"/>
      <c r="V1775" s="33"/>
      <c r="W1775" s="33"/>
      <c r="X1775" s="33"/>
      <c r="Y1775" s="33"/>
      <c r="Z1775" s="33"/>
      <c r="AA1775" s="33"/>
      <c r="AB1775" s="33"/>
      <c r="AC1775" s="33"/>
      <c r="AD1775" s="33"/>
      <c r="AE1775" s="33"/>
      <c r="AF1775" s="33"/>
      <c r="AG1775" s="33"/>
      <c r="AH1775" s="33"/>
      <c r="AI1775" s="2"/>
      <c r="AK1775" s="3"/>
      <c r="AL1775" s="2"/>
      <c r="AM1775" s="2"/>
      <c r="AN1775" s="2"/>
      <c r="AO1775" s="2"/>
      <c r="AP1775" s="2"/>
      <c r="AQ1775" s="2"/>
      <c r="AR1775" s="2"/>
      <c r="AS1775" s="2"/>
      <c r="AT1775" s="2"/>
      <c r="AU1775" s="2"/>
      <c r="AV1775" s="2"/>
      <c r="AW1775" s="2"/>
      <c r="AX1775" s="2"/>
      <c r="AY1775" s="2"/>
      <c r="AZ1775" s="2"/>
      <c r="BA1775" s="2"/>
      <c r="BB1775" s="2"/>
      <c r="BC1775" s="2"/>
      <c r="BD1775" s="2"/>
      <c r="BE1775" s="2"/>
      <c r="BF1775" s="2"/>
      <c r="BG1775" s="2"/>
      <c r="BH1775" s="2"/>
      <c r="BI1775" s="2"/>
      <c r="BJ1775" s="2"/>
      <c r="BK1775" s="48"/>
      <c r="BL1775" s="3"/>
      <c r="BM1775" s="2"/>
      <c r="BN1775" s="2"/>
      <c r="BO1775" s="2"/>
      <c r="BP1775" s="2"/>
      <c r="BQ1775" s="2"/>
      <c r="BR1775" s="2"/>
      <c r="BS1775" s="2"/>
      <c r="BT1775" s="2"/>
      <c r="BU1775" s="2"/>
      <c r="BV1775" s="2"/>
      <c r="BW1775" s="2"/>
      <c r="BX1775" s="2"/>
      <c r="BY1775" s="2"/>
      <c r="BZ1775" s="2"/>
      <c r="CA1775" s="2"/>
      <c r="CB1775" s="2"/>
      <c r="CC1775" s="2"/>
      <c r="CD1775" s="2"/>
      <c r="CE1775" s="2"/>
      <c r="CF1775" s="2"/>
      <c r="CG1775" s="2"/>
      <c r="CH1775" s="2"/>
      <c r="CI1775" s="2"/>
      <c r="CJ1775" s="2"/>
      <c r="CK1775" s="2"/>
    </row>
    <row r="1776" spans="1:89" ht="12.75" customHeight="1" x14ac:dyDescent="0.35">
      <c r="A1776" s="15">
        <f t="shared" si="118"/>
        <v>44753</v>
      </c>
      <c r="B1776" s="107">
        <v>18737507</v>
      </c>
      <c r="C1776" s="4">
        <f t="shared" si="119"/>
        <v>780729.45833333337</v>
      </c>
      <c r="D1776">
        <f t="shared" si="120"/>
        <v>2022</v>
      </c>
      <c r="E1776">
        <f t="shared" si="121"/>
        <v>7</v>
      </c>
      <c r="F1776" s="33">
        <v>10190</v>
      </c>
      <c r="G1776" s="2" t="s">
        <v>29</v>
      </c>
      <c r="H1776" s="2">
        <v>24</v>
      </c>
      <c r="I1776" s="33" t="s">
        <v>74</v>
      </c>
      <c r="J1776" s="34">
        <v>44753</v>
      </c>
      <c r="K1776" s="33"/>
      <c r="L1776" s="33"/>
      <c r="M1776" s="33"/>
      <c r="N1776" s="33"/>
      <c r="O1776" s="33"/>
      <c r="P1776" s="33"/>
      <c r="Q1776" s="33"/>
      <c r="R1776" s="33"/>
      <c r="S1776" s="33"/>
      <c r="T1776" s="33"/>
      <c r="U1776" s="33"/>
      <c r="V1776" s="33"/>
      <c r="W1776" s="33"/>
      <c r="X1776" s="33"/>
      <c r="Y1776" s="33"/>
      <c r="Z1776" s="33"/>
      <c r="AA1776" s="33"/>
      <c r="AB1776" s="33"/>
      <c r="AC1776" s="33"/>
      <c r="AD1776" s="33"/>
      <c r="AE1776" s="33"/>
      <c r="AF1776" s="33"/>
      <c r="AG1776" s="33"/>
      <c r="AH1776" s="33"/>
      <c r="AI1776" s="2"/>
      <c r="AK1776" s="3"/>
      <c r="AL1776" s="2"/>
      <c r="AM1776" s="2"/>
      <c r="AN1776" s="2"/>
      <c r="AO1776" s="2"/>
      <c r="AP1776" s="2"/>
      <c r="AQ1776" s="2"/>
      <c r="AR1776" s="2"/>
      <c r="AS1776" s="2"/>
      <c r="AT1776" s="2"/>
      <c r="AU1776" s="2"/>
      <c r="AV1776" s="2"/>
      <c r="AW1776" s="2"/>
      <c r="AX1776" s="2"/>
      <c r="AY1776" s="2"/>
      <c r="AZ1776" s="2"/>
      <c r="BA1776" s="2"/>
      <c r="BB1776" s="2"/>
      <c r="BC1776" s="2"/>
      <c r="BD1776" s="2"/>
      <c r="BE1776" s="2"/>
      <c r="BF1776" s="2"/>
      <c r="BG1776" s="2"/>
      <c r="BH1776" s="2"/>
      <c r="BI1776" s="2"/>
      <c r="BJ1776" s="2"/>
      <c r="BK1776" s="48"/>
      <c r="BL1776" s="3"/>
      <c r="BM1776" s="2"/>
      <c r="BN1776" s="2"/>
      <c r="BO1776" s="2"/>
      <c r="BP1776" s="2"/>
      <c r="BQ1776" s="2"/>
      <c r="BR1776" s="2"/>
      <c r="BS1776" s="2"/>
      <c r="BT1776" s="2"/>
      <c r="BU1776" s="2"/>
      <c r="BV1776" s="2"/>
      <c r="BW1776" s="2"/>
      <c r="BX1776" s="2"/>
      <c r="BY1776" s="2"/>
      <c r="BZ1776" s="2"/>
      <c r="CA1776" s="2"/>
      <c r="CB1776" s="2"/>
      <c r="CC1776" s="2"/>
      <c r="CD1776" s="2"/>
      <c r="CE1776" s="2"/>
      <c r="CF1776" s="2"/>
      <c r="CG1776" s="2"/>
      <c r="CH1776" s="2"/>
      <c r="CI1776" s="2"/>
      <c r="CJ1776" s="2"/>
      <c r="CK1776" s="2"/>
    </row>
    <row r="1777" spans="1:89" ht="12.75" customHeight="1" x14ac:dyDescent="0.35">
      <c r="A1777" s="15">
        <f t="shared" si="118"/>
        <v>44754</v>
      </c>
      <c r="B1777" s="107">
        <v>19278841</v>
      </c>
      <c r="C1777" s="4">
        <f t="shared" si="119"/>
        <v>803285.04166666663</v>
      </c>
      <c r="D1777">
        <f t="shared" si="120"/>
        <v>2022</v>
      </c>
      <c r="E1777">
        <f t="shared" si="121"/>
        <v>7</v>
      </c>
      <c r="F1777" s="33">
        <v>10190</v>
      </c>
      <c r="G1777" s="2" t="s">
        <v>29</v>
      </c>
      <c r="H1777" s="2">
        <v>24</v>
      </c>
      <c r="I1777" s="33" t="s">
        <v>74</v>
      </c>
      <c r="J1777" s="34">
        <v>44754</v>
      </c>
      <c r="K1777" s="33"/>
      <c r="L1777" s="33"/>
      <c r="M1777" s="33"/>
      <c r="N1777" s="33"/>
      <c r="O1777" s="33"/>
      <c r="P1777" s="33"/>
      <c r="Q1777" s="33"/>
      <c r="R1777" s="33"/>
      <c r="S1777" s="33"/>
      <c r="T1777" s="33"/>
      <c r="U1777" s="33"/>
      <c r="V1777" s="33"/>
      <c r="W1777" s="33"/>
      <c r="X1777" s="33"/>
      <c r="Y1777" s="33"/>
      <c r="Z1777" s="33"/>
      <c r="AA1777" s="33"/>
      <c r="AB1777" s="33"/>
      <c r="AC1777" s="33"/>
      <c r="AD1777" s="33"/>
      <c r="AE1777" s="33"/>
      <c r="AF1777" s="33"/>
      <c r="AG1777" s="33"/>
      <c r="AH1777" s="33"/>
      <c r="AI1777" s="2"/>
      <c r="AK1777" s="3"/>
      <c r="AL1777" s="2"/>
      <c r="AM1777" s="2"/>
      <c r="AN1777" s="2"/>
      <c r="AO1777" s="2"/>
      <c r="AP1777" s="2"/>
      <c r="AQ1777" s="2"/>
      <c r="AR1777" s="2"/>
      <c r="AS1777" s="2"/>
      <c r="AT1777" s="2"/>
      <c r="AU1777" s="2"/>
      <c r="AV1777" s="2"/>
      <c r="AW1777" s="2"/>
      <c r="AX1777" s="2"/>
      <c r="AY1777" s="2"/>
      <c r="AZ1777" s="2"/>
      <c r="BA1777" s="2"/>
      <c r="BB1777" s="2"/>
      <c r="BC1777" s="2"/>
      <c r="BD1777" s="2"/>
      <c r="BE1777" s="2"/>
      <c r="BF1777" s="2"/>
      <c r="BG1777" s="2"/>
      <c r="BH1777" s="2"/>
      <c r="BI1777" s="2"/>
      <c r="BJ1777" s="2"/>
      <c r="BK1777" s="48"/>
      <c r="BL1777" s="3"/>
      <c r="BM1777" s="2"/>
      <c r="BN1777" s="2"/>
      <c r="BO1777" s="2"/>
      <c r="BP1777" s="2"/>
      <c r="BQ1777" s="2"/>
      <c r="BR1777" s="2"/>
      <c r="BS1777" s="2"/>
      <c r="BT1777" s="2"/>
      <c r="BU1777" s="2"/>
      <c r="BV1777" s="2"/>
      <c r="BW1777" s="2"/>
      <c r="BX1777" s="2"/>
      <c r="BY1777" s="2"/>
      <c r="BZ1777" s="2"/>
      <c r="CA1777" s="2"/>
      <c r="CB1777" s="2"/>
      <c r="CC1777" s="2"/>
      <c r="CD1777" s="2"/>
      <c r="CE1777" s="2"/>
      <c r="CF1777" s="2"/>
      <c r="CG1777" s="2"/>
      <c r="CH1777" s="2"/>
      <c r="CI1777" s="2"/>
      <c r="CJ1777" s="2"/>
      <c r="CK1777" s="2"/>
    </row>
    <row r="1778" spans="1:89" ht="12.75" customHeight="1" x14ac:dyDescent="0.35">
      <c r="A1778" s="15">
        <f t="shared" si="118"/>
        <v>44755</v>
      </c>
      <c r="B1778" s="107">
        <v>19200448</v>
      </c>
      <c r="C1778" s="4">
        <f t="shared" si="119"/>
        <v>800018.66666666663</v>
      </c>
      <c r="D1778">
        <f t="shared" si="120"/>
        <v>2022</v>
      </c>
      <c r="E1778">
        <f t="shared" si="121"/>
        <v>7</v>
      </c>
      <c r="F1778" s="33">
        <v>10190</v>
      </c>
      <c r="G1778" s="2" t="s">
        <v>29</v>
      </c>
      <c r="H1778" s="2">
        <v>24</v>
      </c>
      <c r="I1778" s="33" t="s">
        <v>74</v>
      </c>
      <c r="J1778" s="34">
        <v>44755</v>
      </c>
      <c r="K1778" s="33"/>
      <c r="L1778" s="33"/>
      <c r="M1778" s="33"/>
      <c r="N1778" s="33"/>
      <c r="O1778" s="33"/>
      <c r="P1778" s="33"/>
      <c r="Q1778" s="33"/>
      <c r="R1778" s="33"/>
      <c r="S1778" s="33"/>
      <c r="T1778" s="33"/>
      <c r="U1778" s="33"/>
      <c r="V1778" s="33"/>
      <c r="W1778" s="33"/>
      <c r="X1778" s="33"/>
      <c r="Y1778" s="33"/>
      <c r="Z1778" s="33"/>
      <c r="AA1778" s="33"/>
      <c r="AB1778" s="33"/>
      <c r="AC1778" s="33"/>
      <c r="AD1778" s="33"/>
      <c r="AE1778" s="33"/>
      <c r="AF1778" s="33"/>
      <c r="AG1778" s="33"/>
      <c r="AH1778" s="33"/>
      <c r="AI1778" s="2"/>
      <c r="AK1778" s="3"/>
      <c r="AL1778" s="2"/>
      <c r="AM1778" s="2"/>
      <c r="AN1778" s="2"/>
      <c r="AO1778" s="2"/>
      <c r="AP1778" s="2"/>
      <c r="AQ1778" s="2"/>
      <c r="AR1778" s="2"/>
      <c r="AS1778" s="2"/>
      <c r="AT1778" s="2"/>
      <c r="AU1778" s="2"/>
      <c r="AV1778" s="2"/>
      <c r="AW1778" s="2"/>
      <c r="AX1778" s="2"/>
      <c r="AY1778" s="2"/>
      <c r="AZ1778" s="2"/>
      <c r="BA1778" s="2"/>
      <c r="BB1778" s="2"/>
      <c r="BC1778" s="2"/>
      <c r="BD1778" s="2"/>
      <c r="BE1778" s="2"/>
      <c r="BF1778" s="2"/>
      <c r="BG1778" s="2"/>
      <c r="BH1778" s="2"/>
      <c r="BI1778" s="2"/>
      <c r="BJ1778" s="2"/>
      <c r="BK1778" s="48"/>
      <c r="BL1778" s="3"/>
      <c r="BM1778" s="2"/>
      <c r="BN1778" s="2"/>
      <c r="BO1778" s="2"/>
      <c r="BP1778" s="2"/>
      <c r="BQ1778" s="2"/>
      <c r="BR1778" s="2"/>
      <c r="BS1778" s="2"/>
      <c r="BT1778" s="2"/>
      <c r="BU1778" s="2"/>
      <c r="BV1778" s="2"/>
      <c r="BW1778" s="2"/>
      <c r="BX1778" s="2"/>
      <c r="BY1778" s="2"/>
      <c r="BZ1778" s="2"/>
      <c r="CA1778" s="2"/>
      <c r="CB1778" s="2"/>
      <c r="CC1778" s="2"/>
      <c r="CD1778" s="2"/>
      <c r="CE1778" s="2"/>
      <c r="CF1778" s="2"/>
      <c r="CG1778" s="2"/>
      <c r="CH1778" s="2"/>
      <c r="CI1778" s="2"/>
      <c r="CJ1778" s="2"/>
      <c r="CK1778" s="2"/>
    </row>
    <row r="1779" spans="1:89" ht="12.75" customHeight="1" x14ac:dyDescent="0.35">
      <c r="A1779" s="15">
        <f t="shared" si="118"/>
        <v>44756</v>
      </c>
      <c r="B1779" s="107">
        <v>19235723</v>
      </c>
      <c r="C1779" s="4">
        <f t="shared" si="119"/>
        <v>801488.45833333337</v>
      </c>
      <c r="D1779">
        <f t="shared" si="120"/>
        <v>2022</v>
      </c>
      <c r="E1779">
        <f t="shared" si="121"/>
        <v>7</v>
      </c>
      <c r="F1779" s="33">
        <v>10190</v>
      </c>
      <c r="G1779" s="2" t="s">
        <v>29</v>
      </c>
      <c r="H1779" s="2">
        <v>24</v>
      </c>
      <c r="I1779" s="33" t="s">
        <v>74</v>
      </c>
      <c r="J1779" s="34">
        <v>44756</v>
      </c>
      <c r="K1779" s="33"/>
      <c r="L1779" s="33"/>
      <c r="M1779" s="33"/>
      <c r="N1779" s="33"/>
      <c r="O1779" s="33"/>
      <c r="P1779" s="33"/>
      <c r="Q1779" s="33"/>
      <c r="R1779" s="33"/>
      <c r="S1779" s="33"/>
      <c r="T1779" s="33"/>
      <c r="U1779" s="33"/>
      <c r="V1779" s="33"/>
      <c r="W1779" s="33"/>
      <c r="X1779" s="33"/>
      <c r="Y1779" s="33"/>
      <c r="Z1779" s="33"/>
      <c r="AA1779" s="33"/>
      <c r="AB1779" s="33"/>
      <c r="AC1779" s="33"/>
      <c r="AD1779" s="33"/>
      <c r="AE1779" s="33"/>
      <c r="AF1779" s="33"/>
      <c r="AG1779" s="33"/>
      <c r="AH1779" s="33"/>
      <c r="AI1779" s="2"/>
      <c r="AK1779" s="3"/>
      <c r="AL1779" s="2"/>
      <c r="AM1779" s="2"/>
      <c r="AN1779" s="2"/>
      <c r="AO1779" s="2"/>
      <c r="AP1779" s="2"/>
      <c r="AQ1779" s="2"/>
      <c r="AR1779" s="2"/>
      <c r="AS1779" s="2"/>
      <c r="AT1779" s="2"/>
      <c r="AU1779" s="2"/>
      <c r="AV1779" s="2"/>
      <c r="AW1779" s="2"/>
      <c r="AX1779" s="2"/>
      <c r="AY1779" s="2"/>
      <c r="AZ1779" s="2"/>
      <c r="BA1779" s="2"/>
      <c r="BB1779" s="2"/>
      <c r="BC1779" s="2"/>
      <c r="BD1779" s="2"/>
      <c r="BE1779" s="2"/>
      <c r="BF1779" s="2"/>
      <c r="BG1779" s="2"/>
      <c r="BH1779" s="2"/>
      <c r="BI1779" s="2"/>
      <c r="BJ1779" s="2"/>
      <c r="BK1779" s="48"/>
      <c r="BL1779" s="3"/>
      <c r="BM1779" s="2"/>
      <c r="BN1779" s="2"/>
      <c r="BO1779" s="2"/>
      <c r="BP1779" s="2"/>
      <c r="BQ1779" s="2"/>
      <c r="BR1779" s="2"/>
      <c r="BS1779" s="2"/>
      <c r="BT1779" s="2"/>
      <c r="BU1779" s="2"/>
      <c r="BV1779" s="2"/>
      <c r="BW1779" s="2"/>
      <c r="BX1779" s="2"/>
      <c r="BY1779" s="2"/>
      <c r="BZ1779" s="2"/>
      <c r="CA1779" s="2"/>
      <c r="CB1779" s="2"/>
      <c r="CC1779" s="2"/>
      <c r="CD1779" s="2"/>
      <c r="CE1779" s="2"/>
      <c r="CF1779" s="2"/>
      <c r="CG1779" s="2"/>
      <c r="CH1779" s="2"/>
      <c r="CI1779" s="2"/>
      <c r="CJ1779" s="2"/>
      <c r="CK1779" s="2"/>
    </row>
    <row r="1780" spans="1:89" ht="12.75" customHeight="1" x14ac:dyDescent="0.35">
      <c r="A1780" s="15">
        <f t="shared" si="118"/>
        <v>44757</v>
      </c>
      <c r="B1780" s="107">
        <v>19198921</v>
      </c>
      <c r="C1780" s="4">
        <f t="shared" si="119"/>
        <v>799955.04166666663</v>
      </c>
      <c r="D1780">
        <f t="shared" si="120"/>
        <v>2022</v>
      </c>
      <c r="E1780">
        <f t="shared" si="121"/>
        <v>7</v>
      </c>
      <c r="F1780" s="33">
        <v>10190</v>
      </c>
      <c r="G1780" s="2" t="s">
        <v>29</v>
      </c>
      <c r="H1780" s="2">
        <v>24</v>
      </c>
      <c r="I1780" s="33" t="s">
        <v>74</v>
      </c>
      <c r="J1780" s="34">
        <v>44757</v>
      </c>
      <c r="K1780" s="33"/>
      <c r="L1780" s="33"/>
      <c r="M1780" s="33"/>
      <c r="N1780" s="33"/>
      <c r="O1780" s="33"/>
      <c r="P1780" s="33"/>
      <c r="Q1780" s="33"/>
      <c r="R1780" s="33"/>
      <c r="S1780" s="33"/>
      <c r="T1780" s="33"/>
      <c r="U1780" s="33"/>
      <c r="V1780" s="33"/>
      <c r="W1780" s="33"/>
      <c r="X1780" s="33"/>
      <c r="Y1780" s="33"/>
      <c r="Z1780" s="33"/>
      <c r="AA1780" s="33"/>
      <c r="AB1780" s="33"/>
      <c r="AC1780" s="33"/>
      <c r="AD1780" s="33"/>
      <c r="AE1780" s="33"/>
      <c r="AF1780" s="33"/>
      <c r="AG1780" s="33"/>
      <c r="AH1780" s="33"/>
      <c r="AI1780" s="2"/>
      <c r="AK1780" s="3"/>
      <c r="AL1780" s="2"/>
      <c r="AM1780" s="2"/>
      <c r="AN1780" s="2"/>
      <c r="AO1780" s="2"/>
      <c r="AP1780" s="2"/>
      <c r="AQ1780" s="2"/>
      <c r="AR1780" s="2"/>
      <c r="AS1780" s="2"/>
      <c r="AT1780" s="2"/>
      <c r="AU1780" s="2"/>
      <c r="AV1780" s="2"/>
      <c r="AW1780" s="2"/>
      <c r="AX1780" s="2"/>
      <c r="AY1780" s="2"/>
      <c r="AZ1780" s="2"/>
      <c r="BA1780" s="2"/>
      <c r="BB1780" s="2"/>
      <c r="BC1780" s="2"/>
      <c r="BD1780" s="2"/>
      <c r="BE1780" s="2"/>
      <c r="BF1780" s="2"/>
      <c r="BG1780" s="2"/>
      <c r="BH1780" s="2"/>
      <c r="BI1780" s="2"/>
      <c r="BJ1780" s="2"/>
      <c r="BK1780" s="48"/>
      <c r="BL1780" s="3"/>
      <c r="BM1780" s="2"/>
      <c r="BN1780" s="2"/>
      <c r="BO1780" s="2"/>
      <c r="BP1780" s="2"/>
      <c r="BQ1780" s="2"/>
      <c r="BR1780" s="2"/>
      <c r="BS1780" s="2"/>
      <c r="BT1780" s="2"/>
      <c r="BU1780" s="2"/>
      <c r="BV1780" s="2"/>
      <c r="BW1780" s="2"/>
      <c r="BX1780" s="2"/>
      <c r="BY1780" s="2"/>
      <c r="BZ1780" s="2"/>
      <c r="CA1780" s="2"/>
      <c r="CB1780" s="2"/>
      <c r="CC1780" s="2"/>
      <c r="CD1780" s="2"/>
      <c r="CE1780" s="2"/>
      <c r="CF1780" s="2"/>
      <c r="CG1780" s="2"/>
      <c r="CH1780" s="2"/>
      <c r="CI1780" s="2"/>
      <c r="CJ1780" s="2"/>
      <c r="CK1780" s="2"/>
    </row>
    <row r="1781" spans="1:89" ht="12.75" customHeight="1" x14ac:dyDescent="0.35">
      <c r="A1781" s="15">
        <f t="shared" si="118"/>
        <v>44758</v>
      </c>
      <c r="B1781" s="107">
        <v>18873961</v>
      </c>
      <c r="C1781" s="4">
        <f t="shared" si="119"/>
        <v>786415.04166666663</v>
      </c>
      <c r="D1781">
        <f t="shared" si="120"/>
        <v>2022</v>
      </c>
      <c r="E1781">
        <f t="shared" si="121"/>
        <v>7</v>
      </c>
      <c r="F1781" s="33">
        <v>10190</v>
      </c>
      <c r="G1781" s="2" t="s">
        <v>29</v>
      </c>
      <c r="H1781" s="2">
        <v>24</v>
      </c>
      <c r="I1781" s="33" t="s">
        <v>74</v>
      </c>
      <c r="J1781" s="34">
        <v>44758</v>
      </c>
      <c r="K1781" s="33"/>
      <c r="L1781" s="33"/>
      <c r="M1781" s="33"/>
      <c r="N1781" s="33"/>
      <c r="O1781" s="33"/>
      <c r="P1781" s="33"/>
      <c r="Q1781" s="33"/>
      <c r="R1781" s="33"/>
      <c r="S1781" s="33"/>
      <c r="T1781" s="33"/>
      <c r="U1781" s="33"/>
      <c r="V1781" s="33"/>
      <c r="W1781" s="33"/>
      <c r="X1781" s="33"/>
      <c r="Y1781" s="33"/>
      <c r="Z1781" s="33"/>
      <c r="AA1781" s="33"/>
      <c r="AB1781" s="33"/>
      <c r="AC1781" s="33"/>
      <c r="AD1781" s="33"/>
      <c r="AE1781" s="33"/>
      <c r="AF1781" s="33"/>
      <c r="AG1781" s="33"/>
      <c r="AH1781" s="33"/>
      <c r="AI1781" s="2"/>
      <c r="AK1781" s="3"/>
      <c r="AL1781" s="2"/>
      <c r="AM1781" s="2"/>
      <c r="AN1781" s="2"/>
      <c r="AO1781" s="2"/>
      <c r="AP1781" s="2"/>
      <c r="AQ1781" s="2"/>
      <c r="AR1781" s="2"/>
      <c r="AS1781" s="2"/>
      <c r="AT1781" s="2"/>
      <c r="AU1781" s="2"/>
      <c r="AV1781" s="2"/>
      <c r="AW1781" s="2"/>
      <c r="AX1781" s="2"/>
      <c r="AY1781" s="2"/>
      <c r="AZ1781" s="2"/>
      <c r="BA1781" s="2"/>
      <c r="BB1781" s="2"/>
      <c r="BC1781" s="2"/>
      <c r="BD1781" s="2"/>
      <c r="BE1781" s="2"/>
      <c r="BF1781" s="2"/>
      <c r="BG1781" s="2"/>
      <c r="BH1781" s="2"/>
      <c r="BI1781" s="2"/>
      <c r="BJ1781" s="2"/>
      <c r="BK1781" s="48"/>
      <c r="BL1781" s="3"/>
      <c r="BM1781" s="2"/>
      <c r="BN1781" s="2"/>
      <c r="BO1781" s="2"/>
      <c r="BP1781" s="2"/>
      <c r="BQ1781" s="2"/>
      <c r="BR1781" s="2"/>
      <c r="BS1781" s="2"/>
      <c r="BT1781" s="2"/>
      <c r="BU1781" s="2"/>
      <c r="BV1781" s="2"/>
      <c r="BW1781" s="2"/>
      <c r="BX1781" s="2"/>
      <c r="BY1781" s="2"/>
      <c r="BZ1781" s="2"/>
      <c r="CA1781" s="2"/>
      <c r="CB1781" s="2"/>
      <c r="CC1781" s="2"/>
      <c r="CD1781" s="2"/>
      <c r="CE1781" s="2"/>
      <c r="CF1781" s="2"/>
      <c r="CG1781" s="2"/>
      <c r="CH1781" s="2"/>
      <c r="CI1781" s="2"/>
      <c r="CJ1781" s="2"/>
      <c r="CK1781" s="2"/>
    </row>
    <row r="1782" spans="1:89" ht="12.75" customHeight="1" x14ac:dyDescent="0.35">
      <c r="A1782" s="15">
        <f t="shared" si="118"/>
        <v>44759</v>
      </c>
      <c r="B1782" s="107">
        <v>17979128</v>
      </c>
      <c r="C1782" s="4">
        <f t="shared" si="119"/>
        <v>749130.33333333337</v>
      </c>
      <c r="D1782">
        <f t="shared" si="120"/>
        <v>2022</v>
      </c>
      <c r="E1782">
        <f t="shared" si="121"/>
        <v>7</v>
      </c>
      <c r="F1782" s="33">
        <v>10190</v>
      </c>
      <c r="G1782" s="2" t="s">
        <v>29</v>
      </c>
      <c r="H1782" s="2">
        <v>24</v>
      </c>
      <c r="I1782" s="33" t="s">
        <v>74</v>
      </c>
      <c r="J1782" s="34">
        <v>44759</v>
      </c>
      <c r="K1782" s="33"/>
      <c r="L1782" s="33"/>
      <c r="M1782" s="33"/>
      <c r="N1782" s="33"/>
      <c r="O1782" s="33"/>
      <c r="P1782" s="33"/>
      <c r="Q1782" s="33"/>
      <c r="R1782" s="33"/>
      <c r="S1782" s="33"/>
      <c r="T1782" s="33"/>
      <c r="U1782" s="33"/>
      <c r="V1782" s="33"/>
      <c r="W1782" s="33"/>
      <c r="X1782" s="33"/>
      <c r="Y1782" s="33"/>
      <c r="Z1782" s="33"/>
      <c r="AA1782" s="33"/>
      <c r="AB1782" s="33"/>
      <c r="AC1782" s="33"/>
      <c r="AD1782" s="33"/>
      <c r="AE1782" s="33"/>
      <c r="AF1782" s="33"/>
      <c r="AG1782" s="33"/>
      <c r="AH1782" s="33"/>
      <c r="AI1782" s="2"/>
      <c r="AK1782" s="3"/>
      <c r="AL1782" s="2"/>
      <c r="AM1782" s="2"/>
      <c r="AN1782" s="2"/>
      <c r="AO1782" s="2"/>
      <c r="AP1782" s="2"/>
      <c r="AQ1782" s="2"/>
      <c r="AR1782" s="2"/>
      <c r="AS1782" s="2"/>
      <c r="AT1782" s="2"/>
      <c r="AU1782" s="2"/>
      <c r="AV1782" s="2"/>
      <c r="AW1782" s="2"/>
      <c r="AX1782" s="2"/>
      <c r="AY1782" s="2"/>
      <c r="AZ1782" s="2"/>
      <c r="BA1782" s="2"/>
      <c r="BB1782" s="2"/>
      <c r="BC1782" s="2"/>
      <c r="BD1782" s="2"/>
      <c r="BE1782" s="2"/>
      <c r="BF1782" s="2"/>
      <c r="BG1782" s="2"/>
      <c r="BH1782" s="2"/>
      <c r="BI1782" s="2"/>
      <c r="BJ1782" s="2"/>
      <c r="BK1782" s="48"/>
      <c r="BL1782" s="3"/>
      <c r="BM1782" s="2"/>
      <c r="BN1782" s="2"/>
      <c r="BO1782" s="2"/>
      <c r="BP1782" s="2"/>
      <c r="BQ1782" s="2"/>
      <c r="BR1782" s="2"/>
      <c r="BS1782" s="2"/>
      <c r="BT1782" s="2"/>
      <c r="BU1782" s="2"/>
      <c r="BV1782" s="2"/>
      <c r="BW1782" s="2"/>
      <c r="BX1782" s="2"/>
      <c r="BY1782" s="2"/>
      <c r="BZ1782" s="2"/>
      <c r="CA1782" s="2"/>
      <c r="CB1782" s="2"/>
      <c r="CC1782" s="2"/>
      <c r="CD1782" s="2"/>
      <c r="CE1782" s="2"/>
      <c r="CF1782" s="2"/>
      <c r="CG1782" s="2"/>
      <c r="CH1782" s="2"/>
      <c r="CI1782" s="2"/>
      <c r="CJ1782" s="2"/>
      <c r="CK1782" s="2"/>
    </row>
    <row r="1783" spans="1:89" ht="12.75" customHeight="1" x14ac:dyDescent="0.35">
      <c r="A1783" s="15">
        <f t="shared" si="118"/>
        <v>44760</v>
      </c>
      <c r="B1783" s="107">
        <v>18556121</v>
      </c>
      <c r="C1783" s="4">
        <f t="shared" si="119"/>
        <v>773171.70833333337</v>
      </c>
      <c r="D1783">
        <f t="shared" si="120"/>
        <v>2022</v>
      </c>
      <c r="E1783">
        <f t="shared" si="121"/>
        <v>7</v>
      </c>
      <c r="F1783" s="33">
        <v>10190</v>
      </c>
      <c r="G1783" s="2" t="s">
        <v>29</v>
      </c>
      <c r="H1783" s="2">
        <v>24</v>
      </c>
      <c r="I1783" s="33" t="s">
        <v>74</v>
      </c>
      <c r="J1783" s="34">
        <v>44760</v>
      </c>
      <c r="K1783" s="33"/>
      <c r="L1783" s="33"/>
      <c r="M1783" s="33"/>
      <c r="N1783" s="33"/>
      <c r="O1783" s="33"/>
      <c r="P1783" s="33"/>
      <c r="Q1783" s="33"/>
      <c r="R1783" s="33"/>
      <c r="S1783" s="33"/>
      <c r="T1783" s="33"/>
      <c r="U1783" s="33"/>
      <c r="V1783" s="33"/>
      <c r="W1783" s="33"/>
      <c r="X1783" s="33"/>
      <c r="Y1783" s="33"/>
      <c r="Z1783" s="33"/>
      <c r="AA1783" s="33"/>
      <c r="AB1783" s="33"/>
      <c r="AC1783" s="33"/>
      <c r="AD1783" s="33"/>
      <c r="AE1783" s="33"/>
      <c r="AF1783" s="33"/>
      <c r="AG1783" s="33"/>
      <c r="AH1783" s="33"/>
      <c r="AI1783" s="2"/>
      <c r="AK1783" s="3"/>
      <c r="AL1783" s="2"/>
      <c r="AM1783" s="2"/>
      <c r="AN1783" s="2"/>
      <c r="AO1783" s="2"/>
      <c r="AP1783" s="2"/>
      <c r="AQ1783" s="2"/>
      <c r="AR1783" s="2"/>
      <c r="AS1783" s="2"/>
      <c r="AT1783" s="2"/>
      <c r="AU1783" s="2"/>
      <c r="AV1783" s="2"/>
      <c r="AW1783" s="2"/>
      <c r="AX1783" s="2"/>
      <c r="AY1783" s="2"/>
      <c r="AZ1783" s="2"/>
      <c r="BA1783" s="2"/>
      <c r="BB1783" s="2"/>
      <c r="BC1783" s="2"/>
      <c r="BD1783" s="2"/>
      <c r="BE1783" s="2"/>
      <c r="BF1783" s="2"/>
      <c r="BG1783" s="2"/>
      <c r="BH1783" s="2"/>
      <c r="BI1783" s="2"/>
      <c r="BJ1783" s="2"/>
      <c r="BK1783" s="48"/>
      <c r="BL1783" s="3"/>
      <c r="BM1783" s="2"/>
      <c r="BN1783" s="2"/>
      <c r="BO1783" s="2"/>
      <c r="BP1783" s="2"/>
      <c r="BQ1783" s="2"/>
      <c r="BR1783" s="2"/>
      <c r="BS1783" s="2"/>
      <c r="BT1783" s="2"/>
      <c r="BU1783" s="2"/>
      <c r="BV1783" s="2"/>
      <c r="BW1783" s="2"/>
      <c r="BX1783" s="2"/>
      <c r="BY1783" s="2"/>
      <c r="BZ1783" s="2"/>
      <c r="CA1783" s="2"/>
      <c r="CB1783" s="2"/>
      <c r="CC1783" s="2"/>
      <c r="CD1783" s="2"/>
      <c r="CE1783" s="2"/>
      <c r="CF1783" s="2"/>
      <c r="CG1783" s="2"/>
      <c r="CH1783" s="2"/>
      <c r="CI1783" s="2"/>
      <c r="CJ1783" s="2"/>
      <c r="CK1783" s="2"/>
    </row>
    <row r="1784" spans="1:89" ht="12.75" customHeight="1" x14ac:dyDescent="0.35">
      <c r="A1784" s="15">
        <f t="shared" si="118"/>
        <v>44761</v>
      </c>
      <c r="B1784" s="107">
        <v>19090218</v>
      </c>
      <c r="C1784" s="4">
        <f t="shared" si="119"/>
        <v>795425.75</v>
      </c>
      <c r="D1784">
        <f t="shared" si="120"/>
        <v>2022</v>
      </c>
      <c r="E1784">
        <f t="shared" si="121"/>
        <v>7</v>
      </c>
      <c r="F1784" s="33">
        <v>10190</v>
      </c>
      <c r="G1784" s="2" t="s">
        <v>29</v>
      </c>
      <c r="H1784" s="2">
        <v>24</v>
      </c>
      <c r="I1784" s="33" t="s">
        <v>74</v>
      </c>
      <c r="J1784" s="34">
        <v>44761</v>
      </c>
      <c r="K1784" s="33"/>
      <c r="L1784" s="33"/>
      <c r="M1784" s="33"/>
      <c r="N1784" s="33"/>
      <c r="O1784" s="33"/>
      <c r="P1784" s="33"/>
      <c r="Q1784" s="33"/>
      <c r="R1784" s="33"/>
      <c r="S1784" s="33"/>
      <c r="T1784" s="33"/>
      <c r="U1784" s="33"/>
      <c r="V1784" s="33"/>
      <c r="W1784" s="33"/>
      <c r="X1784" s="33"/>
      <c r="Y1784" s="33"/>
      <c r="Z1784" s="33"/>
      <c r="AA1784" s="33"/>
      <c r="AB1784" s="33"/>
      <c r="AC1784" s="33"/>
      <c r="AD1784" s="33"/>
      <c r="AE1784" s="33"/>
      <c r="AF1784" s="33"/>
      <c r="AG1784" s="33"/>
      <c r="AH1784" s="33"/>
      <c r="AI1784" s="2"/>
      <c r="AK1784" s="3"/>
      <c r="AL1784" s="2"/>
      <c r="AM1784" s="2"/>
      <c r="AN1784" s="2"/>
      <c r="AO1784" s="2"/>
      <c r="AP1784" s="2"/>
      <c r="AQ1784" s="2"/>
      <c r="AR1784" s="2"/>
      <c r="AS1784" s="2"/>
      <c r="AT1784" s="2"/>
      <c r="AU1784" s="2"/>
      <c r="AV1784" s="2"/>
      <c r="AW1784" s="2"/>
      <c r="AX1784" s="2"/>
      <c r="AY1784" s="2"/>
      <c r="AZ1784" s="2"/>
      <c r="BA1784" s="2"/>
      <c r="BB1784" s="2"/>
      <c r="BC1784" s="2"/>
      <c r="BD1784" s="2"/>
      <c r="BE1784" s="2"/>
      <c r="BF1784" s="2"/>
      <c r="BG1784" s="2"/>
      <c r="BH1784" s="2"/>
      <c r="BI1784" s="2"/>
      <c r="BJ1784" s="2"/>
      <c r="BK1784" s="48"/>
      <c r="BL1784" s="3"/>
      <c r="BM1784" s="2"/>
      <c r="BN1784" s="2"/>
      <c r="BO1784" s="2"/>
      <c r="BP1784" s="2"/>
      <c r="BQ1784" s="2"/>
      <c r="BR1784" s="2"/>
      <c r="BS1784" s="2"/>
      <c r="BT1784" s="2"/>
      <c r="BU1784" s="2"/>
      <c r="BV1784" s="2"/>
      <c r="BW1784" s="2"/>
      <c r="BX1784" s="2"/>
      <c r="BY1784" s="2"/>
      <c r="BZ1784" s="2"/>
      <c r="CA1784" s="2"/>
      <c r="CB1784" s="2"/>
      <c r="CC1784" s="2"/>
      <c r="CD1784" s="2"/>
      <c r="CE1784" s="2"/>
      <c r="CF1784" s="2"/>
      <c r="CG1784" s="2"/>
      <c r="CH1784" s="2"/>
      <c r="CI1784" s="2"/>
      <c r="CJ1784" s="2"/>
      <c r="CK1784" s="2"/>
    </row>
    <row r="1785" spans="1:89" ht="12.75" customHeight="1" x14ac:dyDescent="0.35">
      <c r="A1785" s="15">
        <f t="shared" si="118"/>
        <v>44762</v>
      </c>
      <c r="B1785" s="107">
        <v>19364133</v>
      </c>
      <c r="C1785" s="4">
        <f t="shared" si="119"/>
        <v>806838.875</v>
      </c>
      <c r="D1785">
        <f t="shared" si="120"/>
        <v>2022</v>
      </c>
      <c r="E1785">
        <f t="shared" si="121"/>
        <v>7</v>
      </c>
      <c r="F1785" s="33">
        <v>10190</v>
      </c>
      <c r="G1785" s="2" t="s">
        <v>29</v>
      </c>
      <c r="H1785" s="2">
        <v>24</v>
      </c>
      <c r="I1785" s="33" t="s">
        <v>74</v>
      </c>
      <c r="J1785" s="34">
        <v>44762</v>
      </c>
      <c r="K1785" s="33"/>
      <c r="L1785" s="33"/>
      <c r="M1785" s="33"/>
      <c r="N1785" s="33"/>
      <c r="O1785" s="33"/>
      <c r="P1785" s="33"/>
      <c r="Q1785" s="33"/>
      <c r="R1785" s="33"/>
      <c r="S1785" s="33"/>
      <c r="T1785" s="33"/>
      <c r="U1785" s="33"/>
      <c r="V1785" s="33"/>
      <c r="W1785" s="33"/>
      <c r="X1785" s="33"/>
      <c r="Y1785" s="33"/>
      <c r="Z1785" s="33"/>
      <c r="AA1785" s="33"/>
      <c r="AB1785" s="33"/>
      <c r="AC1785" s="33"/>
      <c r="AD1785" s="33"/>
      <c r="AE1785" s="33"/>
      <c r="AF1785" s="33"/>
      <c r="AG1785" s="33"/>
      <c r="AH1785" s="33"/>
      <c r="AI1785" s="2"/>
      <c r="AK1785" s="3"/>
      <c r="AL1785" s="2"/>
      <c r="AM1785" s="2"/>
      <c r="AN1785" s="2"/>
      <c r="AO1785" s="2"/>
      <c r="AP1785" s="2"/>
      <c r="AQ1785" s="2"/>
      <c r="AR1785" s="2"/>
      <c r="AS1785" s="2"/>
      <c r="AT1785" s="2"/>
      <c r="AU1785" s="2"/>
      <c r="AV1785" s="2"/>
      <c r="AW1785" s="2"/>
      <c r="AX1785" s="2"/>
      <c r="AY1785" s="2"/>
      <c r="AZ1785" s="2"/>
      <c r="BA1785" s="2"/>
      <c r="BB1785" s="2"/>
      <c r="BC1785" s="2"/>
      <c r="BD1785" s="2"/>
      <c r="BE1785" s="2"/>
      <c r="BF1785" s="2"/>
      <c r="BG1785" s="2"/>
      <c r="BH1785" s="2"/>
      <c r="BI1785" s="2"/>
      <c r="BJ1785" s="2"/>
      <c r="BK1785" s="48"/>
      <c r="BL1785" s="3"/>
      <c r="BM1785" s="2"/>
      <c r="BN1785" s="2"/>
      <c r="BO1785" s="2"/>
      <c r="BP1785" s="2"/>
      <c r="BQ1785" s="2"/>
      <c r="BR1785" s="2"/>
      <c r="BS1785" s="2"/>
      <c r="BT1785" s="2"/>
      <c r="BU1785" s="2"/>
      <c r="BV1785" s="2"/>
      <c r="BW1785" s="2"/>
      <c r="BX1785" s="2"/>
      <c r="BY1785" s="2"/>
      <c r="BZ1785" s="2"/>
      <c r="CA1785" s="2"/>
      <c r="CB1785" s="2"/>
      <c r="CC1785" s="2"/>
      <c r="CD1785" s="2"/>
      <c r="CE1785" s="2"/>
      <c r="CF1785" s="2"/>
      <c r="CG1785" s="2"/>
      <c r="CH1785" s="2"/>
      <c r="CI1785" s="2"/>
      <c r="CJ1785" s="2"/>
      <c r="CK1785" s="2"/>
    </row>
    <row r="1786" spans="1:89" ht="12.75" customHeight="1" x14ac:dyDescent="0.35">
      <c r="A1786" s="15">
        <f t="shared" si="118"/>
        <v>44763</v>
      </c>
      <c r="B1786" s="107">
        <v>19214793</v>
      </c>
      <c r="C1786" s="4">
        <f t="shared" si="119"/>
        <v>800616.375</v>
      </c>
      <c r="D1786">
        <f t="shared" si="120"/>
        <v>2022</v>
      </c>
      <c r="E1786">
        <f t="shared" si="121"/>
        <v>7</v>
      </c>
      <c r="F1786" s="33">
        <v>10190</v>
      </c>
      <c r="G1786" s="2" t="s">
        <v>29</v>
      </c>
      <c r="H1786" s="2">
        <v>24</v>
      </c>
      <c r="I1786" s="33" t="s">
        <v>74</v>
      </c>
      <c r="J1786" s="34">
        <v>44763</v>
      </c>
      <c r="K1786" s="33"/>
      <c r="L1786" s="33"/>
      <c r="M1786" s="33"/>
      <c r="N1786" s="33"/>
      <c r="O1786" s="33"/>
      <c r="P1786" s="33"/>
      <c r="Q1786" s="33"/>
      <c r="R1786" s="33"/>
      <c r="S1786" s="33"/>
      <c r="T1786" s="33"/>
      <c r="U1786" s="33"/>
      <c r="V1786" s="33"/>
      <c r="W1786" s="33"/>
      <c r="X1786" s="33"/>
      <c r="Y1786" s="33"/>
      <c r="Z1786" s="33"/>
      <c r="AA1786" s="33"/>
      <c r="AB1786" s="33"/>
      <c r="AC1786" s="33"/>
      <c r="AD1786" s="33"/>
      <c r="AE1786" s="33"/>
      <c r="AF1786" s="33"/>
      <c r="AG1786" s="33"/>
      <c r="AH1786" s="33"/>
      <c r="AI1786" s="2"/>
      <c r="AK1786" s="3"/>
      <c r="AL1786" s="2"/>
      <c r="AM1786" s="2"/>
      <c r="AN1786" s="2"/>
      <c r="AO1786" s="2"/>
      <c r="AP1786" s="2"/>
      <c r="AQ1786" s="2"/>
      <c r="AR1786" s="2"/>
      <c r="AS1786" s="2"/>
      <c r="AT1786" s="2"/>
      <c r="AU1786" s="2"/>
      <c r="AV1786" s="2"/>
      <c r="AW1786" s="2"/>
      <c r="AX1786" s="2"/>
      <c r="AY1786" s="2"/>
      <c r="AZ1786" s="2"/>
      <c r="BA1786" s="2"/>
      <c r="BB1786" s="2"/>
      <c r="BC1786" s="2"/>
      <c r="BD1786" s="2"/>
      <c r="BE1786" s="2"/>
      <c r="BF1786" s="2"/>
      <c r="BG1786" s="2"/>
      <c r="BH1786" s="2"/>
      <c r="BI1786" s="2"/>
      <c r="BJ1786" s="2"/>
      <c r="BK1786" s="48"/>
      <c r="BL1786" s="3"/>
      <c r="BM1786" s="2"/>
      <c r="BN1786" s="2"/>
      <c r="BO1786" s="2"/>
      <c r="BP1786" s="2"/>
      <c r="BQ1786" s="2"/>
      <c r="BR1786" s="2"/>
      <c r="BS1786" s="2"/>
      <c r="BT1786" s="2"/>
      <c r="BU1786" s="2"/>
      <c r="BV1786" s="2"/>
      <c r="BW1786" s="2"/>
      <c r="BX1786" s="2"/>
      <c r="BY1786" s="2"/>
      <c r="BZ1786" s="2"/>
      <c r="CA1786" s="2"/>
      <c r="CB1786" s="2"/>
      <c r="CC1786" s="2"/>
      <c r="CD1786" s="2"/>
      <c r="CE1786" s="2"/>
      <c r="CF1786" s="2"/>
      <c r="CG1786" s="2"/>
      <c r="CH1786" s="2"/>
      <c r="CI1786" s="2"/>
      <c r="CJ1786" s="2"/>
      <c r="CK1786" s="2"/>
    </row>
    <row r="1787" spans="1:89" ht="12.75" customHeight="1" x14ac:dyDescent="0.35">
      <c r="A1787" s="15">
        <f t="shared" si="118"/>
        <v>44764</v>
      </c>
      <c r="B1787" s="107">
        <v>19183870</v>
      </c>
      <c r="C1787" s="4">
        <f t="shared" si="119"/>
        <v>799327.91666666663</v>
      </c>
      <c r="D1787">
        <f t="shared" si="120"/>
        <v>2022</v>
      </c>
      <c r="E1787">
        <f t="shared" si="121"/>
        <v>7</v>
      </c>
      <c r="F1787" s="33">
        <v>10190</v>
      </c>
      <c r="G1787" s="2" t="s">
        <v>29</v>
      </c>
      <c r="H1787" s="2">
        <v>24</v>
      </c>
      <c r="I1787" s="33" t="s">
        <v>74</v>
      </c>
      <c r="J1787" s="34">
        <v>44764</v>
      </c>
      <c r="K1787" s="33"/>
      <c r="L1787" s="33"/>
      <c r="M1787" s="33"/>
      <c r="N1787" s="33"/>
      <c r="O1787" s="33"/>
      <c r="P1787" s="33"/>
      <c r="Q1787" s="33"/>
      <c r="R1787" s="33"/>
      <c r="S1787" s="33"/>
      <c r="T1787" s="33"/>
      <c r="U1787" s="33"/>
      <c r="V1787" s="33"/>
      <c r="W1787" s="33"/>
      <c r="X1787" s="33"/>
      <c r="Y1787" s="33"/>
      <c r="Z1787" s="33"/>
      <c r="AA1787" s="33"/>
      <c r="AB1787" s="33"/>
      <c r="AC1787" s="33"/>
      <c r="AD1787" s="33"/>
      <c r="AE1787" s="33"/>
      <c r="AF1787" s="33"/>
      <c r="AG1787" s="33"/>
      <c r="AH1787" s="33"/>
      <c r="AI1787" s="2"/>
      <c r="AK1787" s="3"/>
      <c r="AL1787" s="2"/>
      <c r="AM1787" s="2"/>
      <c r="AN1787" s="2"/>
      <c r="AO1787" s="2"/>
      <c r="AP1787" s="2"/>
      <c r="AQ1787" s="2"/>
      <c r="AR1787" s="2"/>
      <c r="AS1787" s="2"/>
      <c r="AT1787" s="2"/>
      <c r="AU1787" s="2"/>
      <c r="AV1787" s="2"/>
      <c r="AW1787" s="2"/>
      <c r="AX1787" s="2"/>
      <c r="AY1787" s="2"/>
      <c r="AZ1787" s="2"/>
      <c r="BA1787" s="2"/>
      <c r="BB1787" s="2"/>
      <c r="BC1787" s="2"/>
      <c r="BD1787" s="2"/>
      <c r="BE1787" s="2"/>
      <c r="BF1787" s="2"/>
      <c r="BG1787" s="2"/>
      <c r="BH1787" s="2"/>
      <c r="BI1787" s="2"/>
      <c r="BJ1787" s="2"/>
      <c r="BK1787" s="48"/>
      <c r="BL1787" s="3"/>
      <c r="BM1787" s="2"/>
      <c r="BN1787" s="2"/>
      <c r="BO1787" s="2"/>
      <c r="BP1787" s="2"/>
      <c r="BQ1787" s="2"/>
      <c r="BR1787" s="2"/>
      <c r="BS1787" s="2"/>
      <c r="BT1787" s="2"/>
      <c r="BU1787" s="2"/>
      <c r="BV1787" s="2"/>
      <c r="BW1787" s="2"/>
      <c r="BX1787" s="2"/>
      <c r="BY1787" s="2"/>
      <c r="BZ1787" s="2"/>
      <c r="CA1787" s="2"/>
      <c r="CB1787" s="2"/>
      <c r="CC1787" s="2"/>
      <c r="CD1787" s="2"/>
      <c r="CE1787" s="2"/>
      <c r="CF1787" s="2"/>
      <c r="CG1787" s="2"/>
      <c r="CH1787" s="2"/>
      <c r="CI1787" s="2"/>
      <c r="CJ1787" s="2"/>
      <c r="CK1787" s="2"/>
    </row>
    <row r="1788" spans="1:89" ht="12.75" customHeight="1" x14ac:dyDescent="0.35">
      <c r="A1788" s="15">
        <f t="shared" si="118"/>
        <v>44765</v>
      </c>
      <c r="B1788" s="107">
        <v>18740218</v>
      </c>
      <c r="C1788" s="4">
        <f t="shared" si="119"/>
        <v>780842.41666666663</v>
      </c>
      <c r="D1788">
        <f t="shared" si="120"/>
        <v>2022</v>
      </c>
      <c r="E1788">
        <f t="shared" si="121"/>
        <v>7</v>
      </c>
      <c r="F1788" s="33">
        <v>10190</v>
      </c>
      <c r="G1788" s="2" t="s">
        <v>29</v>
      </c>
      <c r="H1788" s="2">
        <v>24</v>
      </c>
      <c r="I1788" s="33" t="s">
        <v>74</v>
      </c>
      <c r="J1788" s="34">
        <v>44765</v>
      </c>
      <c r="K1788" s="33"/>
      <c r="L1788" s="33"/>
      <c r="M1788" s="33"/>
      <c r="N1788" s="33"/>
      <c r="O1788" s="33"/>
      <c r="P1788" s="33"/>
      <c r="Q1788" s="33"/>
      <c r="R1788" s="33"/>
      <c r="S1788" s="33"/>
      <c r="T1788" s="33"/>
      <c r="U1788" s="33"/>
      <c r="V1788" s="33"/>
      <c r="W1788" s="33"/>
      <c r="X1788" s="33"/>
      <c r="Y1788" s="33"/>
      <c r="Z1788" s="33"/>
      <c r="AA1788" s="33"/>
      <c r="AB1788" s="33"/>
      <c r="AC1788" s="33"/>
      <c r="AD1788" s="33"/>
      <c r="AE1788" s="33"/>
      <c r="AF1788" s="33"/>
      <c r="AG1788" s="33"/>
      <c r="AH1788" s="33"/>
      <c r="AI1788" s="2"/>
      <c r="AK1788" s="3"/>
      <c r="AL1788" s="2"/>
      <c r="AM1788" s="2"/>
      <c r="AN1788" s="2"/>
      <c r="AO1788" s="2"/>
      <c r="AP1788" s="2"/>
      <c r="AQ1788" s="2"/>
      <c r="AR1788" s="2"/>
      <c r="AS1788" s="2"/>
      <c r="AT1788" s="2"/>
      <c r="AU1788" s="2"/>
      <c r="AV1788" s="2"/>
      <c r="AW1788" s="2"/>
      <c r="AX1788" s="2"/>
      <c r="AY1788" s="2"/>
      <c r="AZ1788" s="2"/>
      <c r="BA1788" s="2"/>
      <c r="BB1788" s="2"/>
      <c r="BC1788" s="2"/>
      <c r="BD1788" s="2"/>
      <c r="BE1788" s="2"/>
      <c r="BF1788" s="2"/>
      <c r="BG1788" s="2"/>
      <c r="BH1788" s="2"/>
      <c r="BI1788" s="2"/>
      <c r="BJ1788" s="2"/>
      <c r="BK1788" s="48"/>
      <c r="BL1788" s="3"/>
      <c r="BM1788" s="2"/>
      <c r="BN1788" s="2"/>
      <c r="BO1788" s="2"/>
      <c r="BP1788" s="2"/>
      <c r="BQ1788" s="2"/>
      <c r="BR1788" s="2"/>
      <c r="BS1788" s="2"/>
      <c r="BT1788" s="2"/>
      <c r="BU1788" s="2"/>
      <c r="BV1788" s="2"/>
      <c r="BW1788" s="2"/>
      <c r="BX1788" s="2"/>
      <c r="BY1788" s="2"/>
      <c r="BZ1788" s="2"/>
      <c r="CA1788" s="2"/>
      <c r="CB1788" s="2"/>
      <c r="CC1788" s="2"/>
      <c r="CD1788" s="2"/>
      <c r="CE1788" s="2"/>
      <c r="CF1788" s="2"/>
      <c r="CG1788" s="2"/>
      <c r="CH1788" s="2"/>
      <c r="CI1788" s="2"/>
      <c r="CJ1788" s="2"/>
      <c r="CK1788" s="2"/>
    </row>
    <row r="1789" spans="1:89" ht="12.75" customHeight="1" x14ac:dyDescent="0.35">
      <c r="A1789" s="15">
        <f t="shared" si="118"/>
        <v>44766</v>
      </c>
      <c r="B1789" s="107">
        <v>18908037</v>
      </c>
      <c r="C1789" s="4">
        <f t="shared" si="119"/>
        <v>787834.875</v>
      </c>
      <c r="D1789">
        <f t="shared" si="120"/>
        <v>2022</v>
      </c>
      <c r="E1789">
        <f t="shared" si="121"/>
        <v>7</v>
      </c>
      <c r="F1789" s="33">
        <v>10190</v>
      </c>
      <c r="G1789" s="2" t="s">
        <v>29</v>
      </c>
      <c r="H1789" s="2">
        <v>24</v>
      </c>
      <c r="I1789" s="33" t="s">
        <v>74</v>
      </c>
      <c r="J1789" s="34">
        <v>44766</v>
      </c>
      <c r="K1789" s="33"/>
      <c r="L1789" s="33"/>
      <c r="M1789" s="33"/>
      <c r="N1789" s="33"/>
      <c r="O1789" s="33"/>
      <c r="P1789" s="33"/>
      <c r="Q1789" s="33"/>
      <c r="R1789" s="33"/>
      <c r="S1789" s="33"/>
      <c r="T1789" s="33"/>
      <c r="U1789" s="33"/>
      <c r="V1789" s="33"/>
      <c r="W1789" s="33"/>
      <c r="X1789" s="33"/>
      <c r="Y1789" s="33"/>
      <c r="Z1789" s="33"/>
      <c r="AA1789" s="33"/>
      <c r="AB1789" s="33"/>
      <c r="AC1789" s="33"/>
      <c r="AD1789" s="33"/>
      <c r="AE1789" s="33"/>
      <c r="AF1789" s="33"/>
      <c r="AG1789" s="33"/>
      <c r="AH1789" s="33"/>
      <c r="AI1789" s="2"/>
      <c r="AK1789" s="3"/>
      <c r="AL1789" s="2"/>
      <c r="AM1789" s="2"/>
      <c r="AN1789" s="2"/>
      <c r="AO1789" s="2"/>
      <c r="AP1789" s="2"/>
      <c r="AQ1789" s="2"/>
      <c r="AR1789" s="2"/>
      <c r="AS1789" s="2"/>
      <c r="AT1789" s="2"/>
      <c r="AU1789" s="2"/>
      <c r="AV1789" s="2"/>
      <c r="AW1789" s="2"/>
      <c r="AX1789" s="2"/>
      <c r="AY1789" s="2"/>
      <c r="AZ1789" s="2"/>
      <c r="BA1789" s="2"/>
      <c r="BB1789" s="2"/>
      <c r="BC1789" s="2"/>
      <c r="BD1789" s="2"/>
      <c r="BE1789" s="2"/>
      <c r="BF1789" s="2"/>
      <c r="BG1789" s="2"/>
      <c r="BH1789" s="2"/>
      <c r="BI1789" s="2"/>
      <c r="BJ1789" s="2"/>
      <c r="BK1789" s="48"/>
      <c r="BL1789" s="3"/>
      <c r="BM1789" s="2"/>
      <c r="BN1789" s="2"/>
      <c r="BO1789" s="2"/>
      <c r="BP1789" s="2"/>
      <c r="BQ1789" s="2"/>
      <c r="BR1789" s="2"/>
      <c r="BS1789" s="2"/>
      <c r="BT1789" s="2"/>
      <c r="BU1789" s="2"/>
      <c r="BV1789" s="2"/>
      <c r="BW1789" s="2"/>
      <c r="BX1789" s="2"/>
      <c r="BY1789" s="2"/>
      <c r="BZ1789" s="2"/>
      <c r="CA1789" s="2"/>
      <c r="CB1789" s="2"/>
      <c r="CC1789" s="2"/>
      <c r="CD1789" s="2"/>
      <c r="CE1789" s="2"/>
      <c r="CF1789" s="2"/>
      <c r="CG1789" s="2"/>
      <c r="CH1789" s="2"/>
      <c r="CI1789" s="2"/>
      <c r="CJ1789" s="2"/>
      <c r="CK1789" s="2"/>
    </row>
    <row r="1790" spans="1:89" ht="12.75" customHeight="1" x14ac:dyDescent="0.35">
      <c r="A1790" s="15">
        <f t="shared" si="118"/>
        <v>44767</v>
      </c>
      <c r="B1790" s="107">
        <v>19828195</v>
      </c>
      <c r="C1790" s="4">
        <f t="shared" si="119"/>
        <v>826174.79166666663</v>
      </c>
      <c r="D1790">
        <f t="shared" si="120"/>
        <v>2022</v>
      </c>
      <c r="E1790">
        <f t="shared" si="121"/>
        <v>7</v>
      </c>
      <c r="F1790" s="33">
        <v>10190</v>
      </c>
      <c r="G1790" s="2" t="s">
        <v>29</v>
      </c>
      <c r="H1790" s="2">
        <v>24</v>
      </c>
      <c r="I1790" s="33" t="s">
        <v>74</v>
      </c>
      <c r="J1790" s="34">
        <v>44767</v>
      </c>
      <c r="K1790" s="33"/>
      <c r="L1790" s="33"/>
      <c r="M1790" s="33"/>
      <c r="N1790" s="33"/>
      <c r="O1790" s="33"/>
      <c r="P1790" s="33"/>
      <c r="Q1790" s="33"/>
      <c r="R1790" s="33"/>
      <c r="S1790" s="33"/>
      <c r="T1790" s="33"/>
      <c r="U1790" s="33"/>
      <c r="V1790" s="33"/>
      <c r="W1790" s="33"/>
      <c r="X1790" s="33"/>
      <c r="Y1790" s="33"/>
      <c r="Z1790" s="33"/>
      <c r="AA1790" s="33"/>
      <c r="AB1790" s="33"/>
      <c r="AC1790" s="33"/>
      <c r="AD1790" s="33"/>
      <c r="AE1790" s="33"/>
      <c r="AF1790" s="33"/>
      <c r="AG1790" s="33"/>
      <c r="AH1790" s="33"/>
      <c r="AI1790" s="2"/>
      <c r="AK1790" s="3"/>
      <c r="AL1790" s="2"/>
      <c r="AM1790" s="2"/>
      <c r="AN1790" s="2"/>
      <c r="AO1790" s="2"/>
      <c r="AP1790" s="2"/>
      <c r="AQ1790" s="2"/>
      <c r="AR1790" s="2"/>
      <c r="AS1790" s="2"/>
      <c r="AT1790" s="2"/>
      <c r="AU1790" s="2"/>
      <c r="AV1790" s="2"/>
      <c r="AW1790" s="2"/>
      <c r="AX1790" s="2"/>
      <c r="AY1790" s="2"/>
      <c r="AZ1790" s="2"/>
      <c r="BA1790" s="2"/>
      <c r="BB1790" s="2"/>
      <c r="BC1790" s="2"/>
      <c r="BD1790" s="2"/>
      <c r="BE1790" s="2"/>
      <c r="BF1790" s="2"/>
      <c r="BG1790" s="2"/>
      <c r="BH1790" s="2"/>
      <c r="BI1790" s="2"/>
      <c r="BJ1790" s="2"/>
      <c r="BK1790" s="48"/>
      <c r="BL1790" s="3"/>
      <c r="BM1790" s="2"/>
      <c r="BN1790" s="2"/>
      <c r="BO1790" s="2"/>
      <c r="BP1790" s="2"/>
      <c r="BQ1790" s="2"/>
      <c r="BR1790" s="2"/>
      <c r="BS1790" s="2"/>
      <c r="BT1790" s="2"/>
      <c r="BU1790" s="2"/>
      <c r="BV1790" s="2"/>
      <c r="BW1790" s="2"/>
      <c r="BX1790" s="2"/>
      <c r="BY1790" s="2"/>
      <c r="BZ1790" s="2"/>
      <c r="CA1790" s="2"/>
      <c r="CB1790" s="2"/>
      <c r="CC1790" s="2"/>
      <c r="CD1790" s="2"/>
      <c r="CE1790" s="2"/>
      <c r="CF1790" s="2"/>
      <c r="CG1790" s="2"/>
      <c r="CH1790" s="2"/>
      <c r="CI1790" s="2"/>
      <c r="CJ1790" s="2"/>
      <c r="CK1790" s="2"/>
    </row>
    <row r="1791" spans="1:89" ht="12.75" customHeight="1" x14ac:dyDescent="0.35">
      <c r="A1791" s="15">
        <f t="shared" si="118"/>
        <v>44768</v>
      </c>
      <c r="B1791" s="107">
        <v>20148717</v>
      </c>
      <c r="C1791" s="4">
        <f t="shared" si="119"/>
        <v>839529.875</v>
      </c>
      <c r="D1791">
        <f t="shared" si="120"/>
        <v>2022</v>
      </c>
      <c r="E1791">
        <f t="shared" si="121"/>
        <v>7</v>
      </c>
      <c r="F1791" s="33">
        <v>10190</v>
      </c>
      <c r="G1791" s="2" t="s">
        <v>29</v>
      </c>
      <c r="H1791" s="2">
        <v>24</v>
      </c>
      <c r="I1791" s="33" t="s">
        <v>74</v>
      </c>
      <c r="J1791" s="34">
        <v>44768</v>
      </c>
      <c r="K1791" s="33"/>
      <c r="L1791" s="33"/>
      <c r="M1791" s="33"/>
      <c r="N1791" s="33"/>
      <c r="O1791" s="33"/>
      <c r="P1791" s="33"/>
      <c r="Q1791" s="33"/>
      <c r="R1791" s="33"/>
      <c r="S1791" s="33"/>
      <c r="T1791" s="33"/>
      <c r="U1791" s="33"/>
      <c r="V1791" s="33"/>
      <c r="W1791" s="33"/>
      <c r="X1791" s="33"/>
      <c r="Y1791" s="33"/>
      <c r="Z1791" s="33"/>
      <c r="AA1791" s="33"/>
      <c r="AB1791" s="33"/>
      <c r="AC1791" s="33"/>
      <c r="AD1791" s="33"/>
      <c r="AE1791" s="33"/>
      <c r="AF1791" s="33"/>
      <c r="AG1791" s="33"/>
      <c r="AH1791" s="33"/>
      <c r="AI1791" s="2"/>
      <c r="AK1791" s="3"/>
      <c r="AL1791" s="2"/>
      <c r="AM1791" s="2"/>
      <c r="AN1791" s="2"/>
      <c r="AO1791" s="2"/>
      <c r="AP1791" s="2"/>
      <c r="AQ1791" s="2"/>
      <c r="AR1791" s="2"/>
      <c r="AS1791" s="2"/>
      <c r="AT1791" s="2"/>
      <c r="AU1791" s="2"/>
      <c r="AV1791" s="2"/>
      <c r="AW1791" s="2"/>
      <c r="AX1791" s="2"/>
      <c r="AY1791" s="2"/>
      <c r="AZ1791" s="2"/>
      <c r="BA1791" s="2"/>
      <c r="BB1791" s="2"/>
      <c r="BC1791" s="2"/>
      <c r="BD1791" s="2"/>
      <c r="BE1791" s="2"/>
      <c r="BF1791" s="2"/>
      <c r="BG1791" s="2"/>
      <c r="BH1791" s="2"/>
      <c r="BI1791" s="2"/>
      <c r="BJ1791" s="2"/>
      <c r="BK1791" s="48"/>
      <c r="BL1791" s="3"/>
      <c r="BM1791" s="2"/>
      <c r="BN1791" s="2"/>
      <c r="BO1791" s="2"/>
      <c r="BP1791" s="2"/>
      <c r="BQ1791" s="2"/>
      <c r="BR1791" s="2"/>
      <c r="BS1791" s="2"/>
      <c r="BT1791" s="2"/>
      <c r="BU1791" s="2"/>
      <c r="BV1791" s="2"/>
      <c r="BW1791" s="2"/>
      <c r="BX1791" s="2"/>
      <c r="BY1791" s="2"/>
      <c r="BZ1791" s="2"/>
      <c r="CA1791" s="2"/>
      <c r="CB1791" s="2"/>
      <c r="CC1791" s="2"/>
      <c r="CD1791" s="2"/>
      <c r="CE1791" s="2"/>
      <c r="CF1791" s="2"/>
      <c r="CG1791" s="2"/>
      <c r="CH1791" s="2"/>
      <c r="CI1791" s="2"/>
      <c r="CJ1791" s="2"/>
      <c r="CK1791" s="2"/>
    </row>
    <row r="1792" spans="1:89" ht="12.75" customHeight="1" x14ac:dyDescent="0.35">
      <c r="A1792" s="15">
        <f t="shared" si="118"/>
        <v>44769</v>
      </c>
      <c r="B1792" s="107">
        <v>20423218</v>
      </c>
      <c r="C1792" s="4">
        <f t="shared" si="119"/>
        <v>850967.41666666663</v>
      </c>
      <c r="D1792">
        <f t="shared" si="120"/>
        <v>2022</v>
      </c>
      <c r="E1792">
        <f t="shared" si="121"/>
        <v>7</v>
      </c>
      <c r="F1792" s="33">
        <v>10190</v>
      </c>
      <c r="G1792" s="2" t="s">
        <v>29</v>
      </c>
      <c r="H1792" s="2">
        <v>24</v>
      </c>
      <c r="I1792" s="33" t="s">
        <v>74</v>
      </c>
      <c r="J1792" s="34">
        <v>44769</v>
      </c>
      <c r="K1792" s="33"/>
      <c r="L1792" s="33"/>
      <c r="M1792" s="33"/>
      <c r="N1792" s="33"/>
      <c r="O1792" s="33"/>
      <c r="P1792" s="33"/>
      <c r="Q1792" s="33"/>
      <c r="R1792" s="33"/>
      <c r="S1792" s="33"/>
      <c r="T1792" s="33"/>
      <c r="U1792" s="33"/>
      <c r="V1792" s="33"/>
      <c r="W1792" s="33"/>
      <c r="X1792" s="33"/>
      <c r="Y1792" s="33"/>
      <c r="Z1792" s="33"/>
      <c r="AA1792" s="33"/>
      <c r="AB1792" s="33"/>
      <c r="AC1792" s="33"/>
      <c r="AD1792" s="33"/>
      <c r="AE1792" s="33"/>
      <c r="AF1792" s="33"/>
      <c r="AG1792" s="33"/>
      <c r="AH1792" s="33"/>
      <c r="AI1792" s="2"/>
      <c r="AK1792" s="3"/>
      <c r="AL1792" s="2"/>
      <c r="AM1792" s="2"/>
      <c r="AN1792" s="2"/>
      <c r="AO1792" s="2"/>
      <c r="AP1792" s="2"/>
      <c r="AQ1792" s="2"/>
      <c r="AR1792" s="2"/>
      <c r="AS1792" s="2"/>
      <c r="AT1792" s="2"/>
      <c r="AU1792" s="2"/>
      <c r="AV1792" s="2"/>
      <c r="AW1792" s="2"/>
      <c r="AX1792" s="2"/>
      <c r="AY1792" s="2"/>
      <c r="AZ1792" s="2"/>
      <c r="BA1792" s="2"/>
      <c r="BB1792" s="2"/>
      <c r="BC1792" s="2"/>
      <c r="BD1792" s="2"/>
      <c r="BE1792" s="2"/>
      <c r="BF1792" s="2"/>
      <c r="BG1792" s="2"/>
      <c r="BH1792" s="2"/>
      <c r="BI1792" s="2"/>
      <c r="BJ1792" s="2"/>
      <c r="BK1792" s="48"/>
      <c r="BL1792" s="3"/>
      <c r="BM1792" s="2"/>
      <c r="BN1792" s="2"/>
      <c r="BO1792" s="2"/>
      <c r="BP1792" s="2"/>
      <c r="BQ1792" s="2"/>
      <c r="BR1792" s="2"/>
      <c r="BS1792" s="2"/>
      <c r="BT1792" s="2"/>
      <c r="BU1792" s="2"/>
      <c r="BV1792" s="2"/>
      <c r="BW1792" s="2"/>
      <c r="BX1792" s="2"/>
      <c r="BY1792" s="2"/>
      <c r="BZ1792" s="2"/>
      <c r="CA1792" s="2"/>
      <c r="CB1792" s="2"/>
      <c r="CC1792" s="2"/>
      <c r="CD1792" s="2"/>
      <c r="CE1792" s="2"/>
      <c r="CF1792" s="2"/>
      <c r="CG1792" s="2"/>
      <c r="CH1792" s="2"/>
      <c r="CI1792" s="2"/>
      <c r="CJ1792" s="2"/>
      <c r="CK1792" s="2"/>
    </row>
    <row r="1793" spans="1:89" ht="12.75" customHeight="1" x14ac:dyDescent="0.35">
      <c r="A1793" s="15">
        <f t="shared" si="118"/>
        <v>44770</v>
      </c>
      <c r="B1793" s="107">
        <v>20702796</v>
      </c>
      <c r="C1793" s="4">
        <f t="shared" si="119"/>
        <v>862616.5</v>
      </c>
      <c r="D1793">
        <f t="shared" si="120"/>
        <v>2022</v>
      </c>
      <c r="E1793">
        <f t="shared" si="121"/>
        <v>7</v>
      </c>
      <c r="F1793" s="33">
        <v>10190</v>
      </c>
      <c r="G1793" s="2" t="s">
        <v>29</v>
      </c>
      <c r="H1793" s="2">
        <v>24</v>
      </c>
      <c r="I1793" s="33" t="s">
        <v>74</v>
      </c>
      <c r="J1793" s="34">
        <v>44770</v>
      </c>
      <c r="K1793" s="33"/>
      <c r="L1793" s="33"/>
      <c r="M1793" s="33"/>
      <c r="N1793" s="33"/>
      <c r="O1793" s="33"/>
      <c r="P1793" s="33"/>
      <c r="Q1793" s="33"/>
      <c r="R1793" s="33"/>
      <c r="S1793" s="33"/>
      <c r="T1793" s="33"/>
      <c r="U1793" s="33"/>
      <c r="V1793" s="33"/>
      <c r="W1793" s="33"/>
      <c r="X1793" s="33"/>
      <c r="Y1793" s="33"/>
      <c r="Z1793" s="33"/>
      <c r="AA1793" s="33"/>
      <c r="AB1793" s="33"/>
      <c r="AC1793" s="33"/>
      <c r="AD1793" s="33"/>
      <c r="AE1793" s="33"/>
      <c r="AF1793" s="33"/>
      <c r="AG1793" s="33"/>
      <c r="AH1793" s="33"/>
      <c r="AI1793" s="2"/>
      <c r="AK1793" s="3"/>
      <c r="AL1793" s="2"/>
      <c r="AM1793" s="2"/>
      <c r="AN1793" s="2"/>
      <c r="AO1793" s="2"/>
      <c r="AP1793" s="2"/>
      <c r="AQ1793" s="2"/>
      <c r="AR1793" s="2"/>
      <c r="AS1793" s="2"/>
      <c r="AT1793" s="2"/>
      <c r="AU1793" s="2"/>
      <c r="AV1793" s="2"/>
      <c r="AW1793" s="2"/>
      <c r="AX1793" s="2"/>
      <c r="AY1793" s="2"/>
      <c r="AZ1793" s="2"/>
      <c r="BA1793" s="2"/>
      <c r="BB1793" s="2"/>
      <c r="BC1793" s="2"/>
      <c r="BD1793" s="2"/>
      <c r="BE1793" s="2"/>
      <c r="BF1793" s="2"/>
      <c r="BG1793" s="2"/>
      <c r="BH1793" s="2"/>
      <c r="BI1793" s="2"/>
      <c r="BJ1793" s="2"/>
      <c r="BK1793" s="48"/>
      <c r="BL1793" s="3"/>
      <c r="BM1793" s="2"/>
      <c r="BN1793" s="2"/>
      <c r="BO1793" s="2"/>
      <c r="BP1793" s="2"/>
      <c r="BQ1793" s="2"/>
      <c r="BR1793" s="2"/>
      <c r="BS1793" s="2"/>
      <c r="BT1793" s="2"/>
      <c r="BU1793" s="2"/>
      <c r="BV1793" s="2"/>
      <c r="BW1793" s="2"/>
      <c r="BX1793" s="2"/>
      <c r="BY1793" s="2"/>
      <c r="BZ1793" s="2"/>
      <c r="CA1793" s="2"/>
      <c r="CB1793" s="2"/>
      <c r="CC1793" s="2"/>
      <c r="CD1793" s="2"/>
      <c r="CE1793" s="2"/>
      <c r="CF1793" s="2"/>
      <c r="CG1793" s="2"/>
      <c r="CH1793" s="2"/>
      <c r="CI1793" s="2"/>
      <c r="CJ1793" s="2"/>
      <c r="CK1793" s="2"/>
    </row>
    <row r="1794" spans="1:89" ht="12.75" customHeight="1" x14ac:dyDescent="0.35">
      <c r="A1794" s="15">
        <f t="shared" si="118"/>
        <v>44771</v>
      </c>
      <c r="B1794" s="107">
        <v>20745567</v>
      </c>
      <c r="C1794" s="4">
        <f t="shared" si="119"/>
        <v>864398.625</v>
      </c>
      <c r="D1794">
        <f t="shared" si="120"/>
        <v>2022</v>
      </c>
      <c r="E1794">
        <f t="shared" si="121"/>
        <v>7</v>
      </c>
      <c r="F1794" s="33">
        <v>10190</v>
      </c>
      <c r="G1794" s="2" t="s">
        <v>29</v>
      </c>
      <c r="H1794" s="2">
        <v>24</v>
      </c>
      <c r="I1794" s="33" t="s">
        <v>74</v>
      </c>
      <c r="J1794" s="34">
        <v>44771</v>
      </c>
      <c r="K1794" s="33"/>
      <c r="L1794" s="33"/>
      <c r="M1794" s="33"/>
      <c r="N1794" s="33"/>
      <c r="O1794" s="33"/>
      <c r="P1794" s="33"/>
      <c r="Q1794" s="33"/>
      <c r="R1794" s="33"/>
      <c r="S1794" s="33"/>
      <c r="T1794" s="33"/>
      <c r="U1794" s="33"/>
      <c r="V1794" s="33"/>
      <c r="W1794" s="33"/>
      <c r="X1794" s="33"/>
      <c r="Y1794" s="33"/>
      <c r="Z1794" s="33"/>
      <c r="AA1794" s="33"/>
      <c r="AB1794" s="33"/>
      <c r="AC1794" s="33"/>
      <c r="AD1794" s="33"/>
      <c r="AE1794" s="33"/>
      <c r="AF1794" s="33"/>
      <c r="AG1794" s="33"/>
      <c r="AH1794" s="33"/>
      <c r="AI1794" s="2"/>
      <c r="AK1794" s="3"/>
      <c r="AL1794" s="2"/>
      <c r="AM1794" s="2"/>
      <c r="AN1794" s="2"/>
      <c r="AO1794" s="2"/>
      <c r="AP1794" s="2"/>
      <c r="AQ1794" s="2"/>
      <c r="AR1794" s="2"/>
      <c r="AS1794" s="2"/>
      <c r="AT1794" s="2"/>
      <c r="AU1794" s="2"/>
      <c r="AV1794" s="2"/>
      <c r="AW1794" s="2"/>
      <c r="AX1794" s="2"/>
      <c r="AY1794" s="2"/>
      <c r="AZ1794" s="2"/>
      <c r="BA1794" s="2"/>
      <c r="BB1794" s="2"/>
      <c r="BC1794" s="2"/>
      <c r="BD1794" s="2"/>
      <c r="BE1794" s="2"/>
      <c r="BF1794" s="2"/>
      <c r="BG1794" s="2"/>
      <c r="BH1794" s="2"/>
      <c r="BI1794" s="2"/>
      <c r="BJ1794" s="2"/>
      <c r="BK1794" s="48"/>
      <c r="BL1794" s="3"/>
      <c r="BM1794" s="2"/>
      <c r="BN1794" s="2"/>
      <c r="BO1794" s="2"/>
      <c r="BP1794" s="2"/>
      <c r="BQ1794" s="2"/>
      <c r="BR1794" s="2"/>
      <c r="BS1794" s="2"/>
      <c r="BT1794" s="2"/>
      <c r="BU1794" s="2"/>
      <c r="BV1794" s="2"/>
      <c r="BW1794" s="2"/>
      <c r="BX1794" s="2"/>
      <c r="BY1794" s="2"/>
      <c r="BZ1794" s="2"/>
      <c r="CA1794" s="2"/>
      <c r="CB1794" s="2"/>
      <c r="CC1794" s="2"/>
      <c r="CD1794" s="2"/>
      <c r="CE1794" s="2"/>
      <c r="CF1794" s="2"/>
      <c r="CG1794" s="2"/>
      <c r="CH1794" s="2"/>
      <c r="CI1794" s="2"/>
      <c r="CJ1794" s="2"/>
      <c r="CK1794" s="2"/>
    </row>
    <row r="1795" spans="1:89" ht="12.75" customHeight="1" x14ac:dyDescent="0.35">
      <c r="A1795" s="15">
        <f t="shared" si="118"/>
        <v>44772</v>
      </c>
      <c r="B1795" s="107">
        <v>20132373</v>
      </c>
      <c r="C1795" s="4">
        <f t="shared" si="119"/>
        <v>838848.875</v>
      </c>
      <c r="D1795">
        <f t="shared" si="120"/>
        <v>2022</v>
      </c>
      <c r="E1795">
        <f t="shared" si="121"/>
        <v>7</v>
      </c>
      <c r="F1795" s="33">
        <v>10190</v>
      </c>
      <c r="G1795" s="2" t="s">
        <v>29</v>
      </c>
      <c r="H1795" s="2">
        <v>24</v>
      </c>
      <c r="I1795" s="33" t="s">
        <v>74</v>
      </c>
      <c r="J1795" s="34">
        <v>44772</v>
      </c>
      <c r="K1795" s="33"/>
      <c r="L1795" s="33"/>
      <c r="M1795" s="33"/>
      <c r="N1795" s="33"/>
      <c r="O1795" s="33"/>
      <c r="P1795" s="33"/>
      <c r="Q1795" s="33"/>
      <c r="R1795" s="33"/>
      <c r="S1795" s="33"/>
      <c r="T1795" s="33"/>
      <c r="U1795" s="33"/>
      <c r="V1795" s="33"/>
      <c r="W1795" s="33"/>
      <c r="X1795" s="33"/>
      <c r="Y1795" s="33"/>
      <c r="Z1795" s="33"/>
      <c r="AA1795" s="33"/>
      <c r="AB1795" s="33"/>
      <c r="AC1795" s="33"/>
      <c r="AD1795" s="33"/>
      <c r="AE1795" s="33"/>
      <c r="AF1795" s="33"/>
      <c r="AG1795" s="33"/>
      <c r="AH1795" s="33"/>
      <c r="AI1795" s="2"/>
      <c r="AK1795" s="3"/>
      <c r="AL1795" s="2"/>
      <c r="AM1795" s="2"/>
      <c r="AN1795" s="2"/>
      <c r="AO1795" s="2"/>
      <c r="AP1795" s="2"/>
      <c r="AQ1795" s="2"/>
      <c r="AR1795" s="2"/>
      <c r="AS1795" s="2"/>
      <c r="AT1795" s="2"/>
      <c r="AU1795" s="2"/>
      <c r="AV1795" s="2"/>
      <c r="AW1795" s="2"/>
      <c r="AX1795" s="2"/>
      <c r="AY1795" s="2"/>
      <c r="AZ1795" s="2"/>
      <c r="BA1795" s="2"/>
      <c r="BB1795" s="2"/>
      <c r="BC1795" s="2"/>
      <c r="BD1795" s="2"/>
      <c r="BE1795" s="2"/>
      <c r="BF1795" s="2"/>
      <c r="BG1795" s="2"/>
      <c r="BH1795" s="2"/>
      <c r="BI1795" s="2"/>
      <c r="BJ1795" s="2"/>
      <c r="BK1795" s="48"/>
      <c r="BL1795" s="3"/>
      <c r="BM1795" s="2"/>
      <c r="BN1795" s="2"/>
      <c r="BO1795" s="2"/>
      <c r="BP1795" s="2"/>
      <c r="BQ1795" s="2"/>
      <c r="BR1795" s="2"/>
      <c r="BS1795" s="2"/>
      <c r="BT1795" s="2"/>
      <c r="BU1795" s="2"/>
      <c r="BV1795" s="2"/>
      <c r="BW1795" s="2"/>
      <c r="BX1795" s="2"/>
      <c r="BY1795" s="2"/>
      <c r="BZ1795" s="2"/>
      <c r="CA1795" s="2"/>
      <c r="CB1795" s="2"/>
      <c r="CC1795" s="2"/>
      <c r="CD1795" s="2"/>
      <c r="CE1795" s="2"/>
      <c r="CF1795" s="2"/>
      <c r="CG1795" s="2"/>
      <c r="CH1795" s="2"/>
      <c r="CI1795" s="2"/>
      <c r="CJ1795" s="2"/>
      <c r="CK1795" s="2"/>
    </row>
    <row r="1796" spans="1:89" ht="12.75" customHeight="1" x14ac:dyDescent="0.35">
      <c r="A1796" s="15">
        <f t="shared" si="118"/>
        <v>44773</v>
      </c>
      <c r="B1796" s="107">
        <v>19850210</v>
      </c>
      <c r="C1796" s="4">
        <f t="shared" si="119"/>
        <v>827092.08333333337</v>
      </c>
      <c r="D1796">
        <f t="shared" si="120"/>
        <v>2022</v>
      </c>
      <c r="E1796">
        <f t="shared" si="121"/>
        <v>7</v>
      </c>
      <c r="F1796" s="33">
        <v>10190</v>
      </c>
      <c r="G1796" s="2" t="s">
        <v>29</v>
      </c>
      <c r="H1796" s="2">
        <v>24</v>
      </c>
      <c r="I1796" s="33" t="s">
        <v>74</v>
      </c>
      <c r="J1796" s="34">
        <v>44773</v>
      </c>
      <c r="K1796" s="33"/>
      <c r="L1796" s="33"/>
      <c r="M1796" s="33"/>
      <c r="N1796" s="33"/>
      <c r="O1796" s="33"/>
      <c r="P1796" s="33"/>
      <c r="Q1796" s="33"/>
      <c r="R1796" s="33"/>
      <c r="S1796" s="33"/>
      <c r="T1796" s="33"/>
      <c r="U1796" s="33"/>
      <c r="V1796" s="33"/>
      <c r="W1796" s="33"/>
      <c r="X1796" s="33"/>
      <c r="Y1796" s="33"/>
      <c r="Z1796" s="33"/>
      <c r="AA1796" s="33"/>
      <c r="AB1796" s="33"/>
      <c r="AC1796" s="33"/>
      <c r="AD1796" s="33"/>
      <c r="AE1796" s="33"/>
      <c r="AF1796" s="33"/>
      <c r="AG1796" s="33"/>
      <c r="AH1796" s="33"/>
      <c r="AI1796" s="2"/>
      <c r="AK1796" s="3"/>
      <c r="AL1796" s="2"/>
      <c r="AM1796" s="2"/>
      <c r="AN1796" s="2"/>
      <c r="AO1796" s="2"/>
      <c r="AP1796" s="2"/>
      <c r="AQ1796" s="2"/>
      <c r="AR1796" s="2"/>
      <c r="AS1796" s="2"/>
      <c r="AT1796" s="2"/>
      <c r="AU1796" s="2"/>
      <c r="AV1796" s="2"/>
      <c r="AW1796" s="2"/>
      <c r="AX1796" s="2"/>
      <c r="AY1796" s="2"/>
      <c r="AZ1796" s="2"/>
      <c r="BA1796" s="2"/>
      <c r="BB1796" s="2"/>
      <c r="BC1796" s="2"/>
      <c r="BD1796" s="2"/>
      <c r="BE1796" s="2"/>
      <c r="BF1796" s="2"/>
      <c r="BG1796" s="2"/>
      <c r="BH1796" s="2"/>
      <c r="BI1796" s="2"/>
      <c r="BJ1796" s="2"/>
      <c r="BK1796" s="48"/>
      <c r="BL1796" s="3"/>
      <c r="BM1796" s="2"/>
      <c r="BN1796" s="2"/>
      <c r="BO1796" s="2"/>
      <c r="BP1796" s="2"/>
      <c r="BQ1796" s="2"/>
      <c r="BR1796" s="2"/>
      <c r="BS1796" s="2"/>
      <c r="BT1796" s="2"/>
      <c r="BU1796" s="2"/>
      <c r="BV1796" s="2"/>
      <c r="BW1796" s="2"/>
      <c r="BX1796" s="2"/>
      <c r="BY1796" s="2"/>
      <c r="BZ1796" s="2"/>
      <c r="CA1796" s="2"/>
      <c r="CB1796" s="2"/>
      <c r="CC1796" s="2"/>
      <c r="CD1796" s="2"/>
      <c r="CE1796" s="2"/>
      <c r="CF1796" s="2"/>
      <c r="CG1796" s="2"/>
      <c r="CH1796" s="2"/>
      <c r="CI1796" s="2"/>
      <c r="CJ1796" s="2"/>
      <c r="CK1796" s="2"/>
    </row>
    <row r="1797" spans="1:89" ht="12.75" customHeight="1" x14ac:dyDescent="0.35">
      <c r="A1797" s="15">
        <f t="shared" si="118"/>
        <v>44774</v>
      </c>
      <c r="B1797" s="107">
        <v>19524710</v>
      </c>
      <c r="C1797" s="4">
        <f t="shared" si="119"/>
        <v>813529.58333333337</v>
      </c>
      <c r="D1797">
        <f t="shared" si="120"/>
        <v>2022</v>
      </c>
      <c r="E1797">
        <f t="shared" si="121"/>
        <v>8</v>
      </c>
      <c r="F1797" s="33">
        <v>10190</v>
      </c>
      <c r="G1797" s="2" t="s">
        <v>29</v>
      </c>
      <c r="H1797" s="2">
        <v>24</v>
      </c>
      <c r="I1797" s="33" t="s">
        <v>74</v>
      </c>
      <c r="J1797" s="34">
        <v>44774</v>
      </c>
      <c r="K1797" s="33"/>
      <c r="L1797" s="33"/>
      <c r="M1797" s="33"/>
      <c r="N1797" s="33"/>
      <c r="O1797" s="33"/>
      <c r="P1797" s="33"/>
      <c r="Q1797" s="33"/>
      <c r="R1797" s="33"/>
      <c r="S1797" s="33"/>
      <c r="T1797" s="33"/>
      <c r="U1797" s="33"/>
      <c r="V1797" s="33"/>
      <c r="W1797" s="33"/>
      <c r="X1797" s="33"/>
      <c r="Y1797" s="33"/>
      <c r="Z1797" s="33"/>
      <c r="AA1797" s="33"/>
      <c r="AB1797" s="33"/>
      <c r="AC1797" s="33"/>
      <c r="AD1797" s="33"/>
      <c r="AE1797" s="33"/>
      <c r="AF1797" s="33"/>
      <c r="AG1797" s="33"/>
      <c r="AH1797" s="33"/>
      <c r="AI1797" s="2"/>
      <c r="AK1797" s="3"/>
      <c r="AL1797" s="2"/>
      <c r="AM1797" s="2"/>
      <c r="AN1797" s="2"/>
      <c r="AO1797" s="2"/>
      <c r="AP1797" s="2"/>
      <c r="AQ1797" s="2"/>
      <c r="AR1797" s="2"/>
      <c r="AS1797" s="2"/>
      <c r="AT1797" s="2"/>
      <c r="AU1797" s="2"/>
      <c r="AV1797" s="2"/>
      <c r="AW1797" s="2"/>
      <c r="AX1797" s="2"/>
      <c r="AY1797" s="2"/>
      <c r="AZ1797" s="2"/>
      <c r="BA1797" s="2"/>
      <c r="BB1797" s="2"/>
      <c r="BC1797" s="2"/>
      <c r="BD1797" s="2"/>
      <c r="BE1797" s="2"/>
      <c r="BF1797" s="2"/>
      <c r="BG1797" s="2"/>
      <c r="BH1797" s="2"/>
      <c r="BI1797" s="2"/>
      <c r="BJ1797" s="2"/>
      <c r="BK1797" s="48"/>
      <c r="BL1797" s="3"/>
      <c r="BM1797" s="2"/>
      <c r="BN1797" s="2"/>
      <c r="BO1797" s="2"/>
      <c r="BP1797" s="2"/>
      <c r="BQ1797" s="2"/>
      <c r="BR1797" s="2"/>
      <c r="BS1797" s="2"/>
      <c r="BT1797" s="2"/>
      <c r="BU1797" s="2"/>
      <c r="BV1797" s="2"/>
      <c r="BW1797" s="2"/>
      <c r="BX1797" s="2"/>
      <c r="BY1797" s="2"/>
      <c r="BZ1797" s="2"/>
      <c r="CA1797" s="2"/>
      <c r="CB1797" s="2"/>
      <c r="CC1797" s="2"/>
      <c r="CD1797" s="2"/>
      <c r="CE1797" s="2"/>
      <c r="CF1797" s="2"/>
      <c r="CG1797" s="2"/>
      <c r="CH1797" s="2"/>
      <c r="CI1797" s="2"/>
      <c r="CJ1797" s="2"/>
      <c r="CK1797" s="2"/>
    </row>
    <row r="1798" spans="1:89" ht="12.75" customHeight="1" x14ac:dyDescent="0.35">
      <c r="A1798" s="15">
        <f t="shared" si="118"/>
        <v>44775</v>
      </c>
      <c r="B1798" s="107">
        <v>19327016</v>
      </c>
      <c r="C1798" s="4">
        <f t="shared" si="119"/>
        <v>805292.33333333337</v>
      </c>
      <c r="D1798">
        <f t="shared" si="120"/>
        <v>2022</v>
      </c>
      <c r="E1798">
        <f t="shared" si="121"/>
        <v>8</v>
      </c>
      <c r="F1798" s="33">
        <v>10190</v>
      </c>
      <c r="G1798" s="2" t="s">
        <v>29</v>
      </c>
      <c r="H1798" s="2">
        <v>24</v>
      </c>
      <c r="I1798" s="33" t="s">
        <v>74</v>
      </c>
      <c r="J1798" s="34">
        <v>44775</v>
      </c>
      <c r="K1798" s="33"/>
      <c r="L1798" s="33"/>
      <c r="M1798" s="33"/>
      <c r="N1798" s="33"/>
      <c r="O1798" s="33"/>
      <c r="P1798" s="33"/>
      <c r="Q1798" s="33"/>
      <c r="R1798" s="33"/>
      <c r="S1798" s="33"/>
      <c r="T1798" s="33"/>
      <c r="U1798" s="33"/>
      <c r="V1798" s="33"/>
      <c r="W1798" s="33"/>
      <c r="X1798" s="33"/>
      <c r="Y1798" s="33"/>
      <c r="Z1798" s="33"/>
      <c r="AA1798" s="33"/>
      <c r="AB1798" s="33"/>
      <c r="AC1798" s="33"/>
      <c r="AD1798" s="33"/>
      <c r="AE1798" s="33"/>
      <c r="AF1798" s="33"/>
      <c r="AG1798" s="33"/>
      <c r="AH1798" s="33"/>
      <c r="AI1798" s="2"/>
      <c r="AK1798" s="3"/>
      <c r="AL1798" s="2"/>
      <c r="AM1798" s="2"/>
      <c r="AN1798" s="2"/>
      <c r="AO1798" s="2"/>
      <c r="AP1798" s="2"/>
      <c r="AQ1798" s="2"/>
      <c r="AR1798" s="2"/>
      <c r="AS1798" s="2"/>
      <c r="AT1798" s="2"/>
      <c r="AU1798" s="2"/>
      <c r="AV1798" s="2"/>
      <c r="AW1798" s="2"/>
      <c r="AX1798" s="2"/>
      <c r="AY1798" s="2"/>
      <c r="AZ1798" s="2"/>
      <c r="BA1798" s="2"/>
      <c r="BB1798" s="2"/>
      <c r="BC1798" s="2"/>
      <c r="BD1798" s="2"/>
      <c r="BE1798" s="2"/>
      <c r="BF1798" s="2"/>
      <c r="BG1798" s="2"/>
      <c r="BH1798" s="2"/>
      <c r="BI1798" s="2"/>
      <c r="BJ1798" s="2"/>
      <c r="BK1798" s="48"/>
      <c r="BL1798" s="3"/>
      <c r="BM1798" s="2"/>
      <c r="BN1798" s="2"/>
      <c r="BO1798" s="2"/>
      <c r="BP1798" s="2"/>
      <c r="BQ1798" s="2"/>
      <c r="BR1798" s="2"/>
      <c r="BS1798" s="2"/>
      <c r="BT1798" s="2"/>
      <c r="BU1798" s="2"/>
      <c r="BV1798" s="2"/>
      <c r="BW1798" s="2"/>
      <c r="BX1798" s="2"/>
      <c r="BY1798" s="2"/>
      <c r="BZ1798" s="2"/>
      <c r="CA1798" s="2"/>
      <c r="CB1798" s="2"/>
      <c r="CC1798" s="2"/>
      <c r="CD1798" s="2"/>
      <c r="CE1798" s="2"/>
      <c r="CF1798" s="2"/>
      <c r="CG1798" s="2"/>
      <c r="CH1798" s="2"/>
      <c r="CI1798" s="2"/>
      <c r="CJ1798" s="2"/>
      <c r="CK1798" s="2"/>
    </row>
    <row r="1799" spans="1:89" ht="12.75" customHeight="1" x14ac:dyDescent="0.35">
      <c r="A1799" s="15">
        <f t="shared" si="118"/>
        <v>44776</v>
      </c>
      <c r="B1799" s="107">
        <v>19246716</v>
      </c>
      <c r="C1799" s="4">
        <f t="shared" si="119"/>
        <v>801946.5</v>
      </c>
      <c r="D1799">
        <f t="shared" si="120"/>
        <v>2022</v>
      </c>
      <c r="E1799">
        <f t="shared" si="121"/>
        <v>8</v>
      </c>
      <c r="F1799" s="33">
        <v>10190</v>
      </c>
      <c r="G1799" s="2" t="s">
        <v>29</v>
      </c>
      <c r="H1799" s="2">
        <v>24</v>
      </c>
      <c r="I1799" s="33" t="s">
        <v>74</v>
      </c>
      <c r="J1799" s="34">
        <v>44776</v>
      </c>
      <c r="K1799" s="33"/>
      <c r="L1799" s="33"/>
      <c r="M1799" s="33"/>
      <c r="N1799" s="33"/>
      <c r="O1799" s="33"/>
      <c r="P1799" s="33"/>
      <c r="Q1799" s="33"/>
      <c r="R1799" s="33"/>
      <c r="S1799" s="33"/>
      <c r="T1799" s="33"/>
      <c r="U1799" s="33"/>
      <c r="V1799" s="33"/>
      <c r="W1799" s="33"/>
      <c r="X1799" s="33"/>
      <c r="Y1799" s="33"/>
      <c r="Z1799" s="33"/>
      <c r="AA1799" s="33"/>
      <c r="AB1799" s="33"/>
      <c r="AC1799" s="33"/>
      <c r="AD1799" s="33"/>
      <c r="AE1799" s="33"/>
      <c r="AF1799" s="33"/>
      <c r="AG1799" s="33"/>
      <c r="AH1799" s="33"/>
      <c r="AI1799" s="2"/>
      <c r="AK1799" s="3"/>
      <c r="AL1799" s="2"/>
      <c r="AM1799" s="2"/>
      <c r="AN1799" s="2"/>
      <c r="AO1799" s="2"/>
      <c r="AP1799" s="2"/>
      <c r="AQ1799" s="2"/>
      <c r="AR1799" s="2"/>
      <c r="AS1799" s="2"/>
      <c r="AT1799" s="2"/>
      <c r="AU1799" s="2"/>
      <c r="AV1799" s="2"/>
      <c r="AW1799" s="2"/>
      <c r="AX1799" s="2"/>
      <c r="AY1799" s="2"/>
      <c r="AZ1799" s="2"/>
      <c r="BA1799" s="2"/>
      <c r="BB1799" s="2"/>
      <c r="BC1799" s="2"/>
      <c r="BD1799" s="2"/>
      <c r="BE1799" s="2"/>
      <c r="BF1799" s="2"/>
      <c r="BG1799" s="2"/>
      <c r="BH1799" s="2"/>
      <c r="BI1799" s="2"/>
      <c r="BJ1799" s="2"/>
      <c r="BK1799" s="48"/>
      <c r="BL1799" s="3"/>
      <c r="BM1799" s="2"/>
      <c r="BN1799" s="2"/>
      <c r="BO1799" s="2"/>
      <c r="BP1799" s="2"/>
      <c r="BQ1799" s="2"/>
      <c r="BR1799" s="2"/>
      <c r="BS1799" s="2"/>
      <c r="BT1799" s="2"/>
      <c r="BU1799" s="2"/>
      <c r="BV1799" s="2"/>
      <c r="BW1799" s="2"/>
      <c r="BX1799" s="2"/>
      <c r="BY1799" s="2"/>
      <c r="BZ1799" s="2"/>
      <c r="CA1799" s="2"/>
      <c r="CB1799" s="2"/>
      <c r="CC1799" s="2"/>
      <c r="CD1799" s="2"/>
      <c r="CE1799" s="2"/>
      <c r="CF1799" s="2"/>
      <c r="CG1799" s="2"/>
      <c r="CH1799" s="2"/>
      <c r="CI1799" s="2"/>
      <c r="CJ1799" s="2"/>
      <c r="CK1799" s="2"/>
    </row>
    <row r="1800" spans="1:89" ht="12.75" customHeight="1" x14ac:dyDescent="0.35">
      <c r="A1800" s="15">
        <f t="shared" si="118"/>
        <v>44777</v>
      </c>
      <c r="B1800" s="107">
        <v>18352220</v>
      </c>
      <c r="C1800" s="4">
        <f t="shared" si="119"/>
        <v>764675.83333333337</v>
      </c>
      <c r="D1800">
        <f t="shared" si="120"/>
        <v>2022</v>
      </c>
      <c r="E1800">
        <f t="shared" si="121"/>
        <v>8</v>
      </c>
      <c r="F1800" s="33">
        <v>10190</v>
      </c>
      <c r="G1800" s="2" t="s">
        <v>29</v>
      </c>
      <c r="H1800" s="2">
        <v>24</v>
      </c>
      <c r="I1800" s="33" t="s">
        <v>74</v>
      </c>
      <c r="J1800" s="34">
        <v>44777</v>
      </c>
      <c r="K1800" s="33"/>
      <c r="L1800" s="33"/>
      <c r="M1800" s="33"/>
      <c r="N1800" s="33"/>
      <c r="O1800" s="33"/>
      <c r="P1800" s="33"/>
      <c r="Q1800" s="33"/>
      <c r="R1800" s="33"/>
      <c r="S1800" s="33"/>
      <c r="T1800" s="33"/>
      <c r="U1800" s="33"/>
      <c r="V1800" s="33"/>
      <c r="W1800" s="33"/>
      <c r="X1800" s="33"/>
      <c r="Y1800" s="33"/>
      <c r="Z1800" s="33"/>
      <c r="AA1800" s="33"/>
      <c r="AB1800" s="33"/>
      <c r="AC1800" s="33"/>
      <c r="AD1800" s="33"/>
      <c r="AE1800" s="33"/>
      <c r="AF1800" s="33"/>
      <c r="AG1800" s="33"/>
      <c r="AH1800" s="33"/>
      <c r="AI1800" s="2"/>
      <c r="AK1800" s="3"/>
      <c r="AL1800" s="2"/>
      <c r="AM1800" s="2"/>
      <c r="AN1800" s="2"/>
      <c r="AO1800" s="2"/>
      <c r="AP1800" s="2"/>
      <c r="AQ1800" s="2"/>
      <c r="AR1800" s="2"/>
      <c r="AS1800" s="2"/>
      <c r="AT1800" s="2"/>
      <c r="AU1800" s="2"/>
      <c r="AV1800" s="2"/>
      <c r="AW1800" s="2"/>
      <c r="AX1800" s="2"/>
      <c r="AY1800" s="2"/>
      <c r="AZ1800" s="2"/>
      <c r="BA1800" s="2"/>
      <c r="BB1800" s="2"/>
      <c r="BC1800" s="2"/>
      <c r="BD1800" s="2"/>
      <c r="BE1800" s="2"/>
      <c r="BF1800" s="2"/>
      <c r="BG1800" s="2"/>
      <c r="BH1800" s="2"/>
      <c r="BI1800" s="2"/>
      <c r="BJ1800" s="2"/>
      <c r="BK1800" s="48"/>
      <c r="BL1800" s="3"/>
      <c r="BM1800" s="2"/>
      <c r="BN1800" s="2"/>
      <c r="BO1800" s="2"/>
      <c r="BP1800" s="2"/>
      <c r="BQ1800" s="2"/>
      <c r="BR1800" s="2"/>
      <c r="BS1800" s="2"/>
      <c r="BT1800" s="2"/>
      <c r="BU1800" s="2"/>
      <c r="BV1800" s="2"/>
      <c r="BW1800" s="2"/>
      <c r="BX1800" s="2"/>
      <c r="BY1800" s="2"/>
      <c r="BZ1800" s="2"/>
      <c r="CA1800" s="2"/>
      <c r="CB1800" s="2"/>
      <c r="CC1800" s="2"/>
      <c r="CD1800" s="2"/>
      <c r="CE1800" s="2"/>
      <c r="CF1800" s="2"/>
      <c r="CG1800" s="2"/>
      <c r="CH1800" s="2"/>
      <c r="CI1800" s="2"/>
      <c r="CJ1800" s="2"/>
      <c r="CK1800" s="2"/>
    </row>
    <row r="1801" spans="1:89" ht="12.75" customHeight="1" x14ac:dyDescent="0.35">
      <c r="A1801" s="15">
        <f t="shared" si="118"/>
        <v>44778</v>
      </c>
      <c r="B1801" s="107">
        <v>18187472</v>
      </c>
      <c r="C1801" s="4">
        <f t="shared" si="119"/>
        <v>757811.33333333337</v>
      </c>
      <c r="D1801">
        <f t="shared" si="120"/>
        <v>2022</v>
      </c>
      <c r="E1801">
        <f t="shared" si="121"/>
        <v>8</v>
      </c>
      <c r="F1801" s="33">
        <v>10190</v>
      </c>
      <c r="G1801" s="2" t="s">
        <v>29</v>
      </c>
      <c r="H1801" s="2">
        <v>24</v>
      </c>
      <c r="I1801" s="33" t="s">
        <v>74</v>
      </c>
      <c r="J1801" s="34">
        <v>44778</v>
      </c>
      <c r="K1801" s="33"/>
      <c r="L1801" s="33"/>
      <c r="M1801" s="33"/>
      <c r="N1801" s="33"/>
      <c r="O1801" s="33"/>
      <c r="P1801" s="33"/>
      <c r="Q1801" s="33"/>
      <c r="R1801" s="33"/>
      <c r="S1801" s="33"/>
      <c r="T1801" s="33"/>
      <c r="U1801" s="33"/>
      <c r="V1801" s="33"/>
      <c r="W1801" s="33"/>
      <c r="X1801" s="33"/>
      <c r="Y1801" s="33"/>
      <c r="Z1801" s="33"/>
      <c r="AA1801" s="33"/>
      <c r="AB1801" s="33"/>
      <c r="AC1801" s="33"/>
      <c r="AD1801" s="33"/>
      <c r="AE1801" s="33"/>
      <c r="AF1801" s="33"/>
      <c r="AG1801" s="33"/>
      <c r="AH1801" s="33"/>
      <c r="AI1801" s="2"/>
      <c r="AK1801" s="3"/>
      <c r="AL1801" s="2"/>
      <c r="AM1801" s="2"/>
      <c r="AN1801" s="2"/>
      <c r="AO1801" s="2"/>
      <c r="AP1801" s="2"/>
      <c r="AQ1801" s="2"/>
      <c r="AR1801" s="2"/>
      <c r="AS1801" s="2"/>
      <c r="AT1801" s="2"/>
      <c r="AU1801" s="2"/>
      <c r="AV1801" s="2"/>
      <c r="AW1801" s="2"/>
      <c r="AX1801" s="2"/>
      <c r="AY1801" s="2"/>
      <c r="AZ1801" s="2"/>
      <c r="BA1801" s="2"/>
      <c r="BB1801" s="2"/>
      <c r="BC1801" s="2"/>
      <c r="BD1801" s="2"/>
      <c r="BE1801" s="2"/>
      <c r="BF1801" s="2"/>
      <c r="BG1801" s="2"/>
      <c r="BH1801" s="2"/>
      <c r="BI1801" s="2"/>
      <c r="BJ1801" s="2"/>
      <c r="BK1801" s="48"/>
      <c r="BL1801" s="3"/>
      <c r="BM1801" s="2"/>
      <c r="BN1801" s="2"/>
      <c r="BO1801" s="2"/>
      <c r="BP1801" s="2"/>
      <c r="BQ1801" s="2"/>
      <c r="BR1801" s="2"/>
      <c r="BS1801" s="2"/>
      <c r="BT1801" s="2"/>
      <c r="BU1801" s="2"/>
      <c r="BV1801" s="2"/>
      <c r="BW1801" s="2"/>
      <c r="BX1801" s="2"/>
      <c r="BY1801" s="2"/>
      <c r="BZ1801" s="2"/>
      <c r="CA1801" s="2"/>
      <c r="CB1801" s="2"/>
      <c r="CC1801" s="2"/>
      <c r="CD1801" s="2"/>
      <c r="CE1801" s="2"/>
      <c r="CF1801" s="2"/>
      <c r="CG1801" s="2"/>
      <c r="CH1801" s="2"/>
      <c r="CI1801" s="2"/>
      <c r="CJ1801" s="2"/>
      <c r="CK1801" s="2"/>
    </row>
    <row r="1802" spans="1:89" ht="12.75" customHeight="1" x14ac:dyDescent="0.35">
      <c r="A1802" s="15">
        <f t="shared" si="118"/>
        <v>44779</v>
      </c>
      <c r="B1802" s="107">
        <v>18052104</v>
      </c>
      <c r="C1802" s="4">
        <f t="shared" si="119"/>
        <v>752171</v>
      </c>
      <c r="D1802">
        <f t="shared" si="120"/>
        <v>2022</v>
      </c>
      <c r="E1802">
        <f t="shared" si="121"/>
        <v>8</v>
      </c>
      <c r="F1802" s="33">
        <v>10190</v>
      </c>
      <c r="G1802" s="2" t="s">
        <v>29</v>
      </c>
      <c r="H1802" s="2">
        <v>24</v>
      </c>
      <c r="I1802" s="33" t="s">
        <v>74</v>
      </c>
      <c r="J1802" s="34">
        <v>44779</v>
      </c>
      <c r="K1802" s="33"/>
      <c r="L1802" s="33"/>
      <c r="M1802" s="33"/>
      <c r="N1802" s="33"/>
      <c r="O1802" s="33"/>
      <c r="P1802" s="33"/>
      <c r="Q1802" s="33"/>
      <c r="R1802" s="33"/>
      <c r="S1802" s="33"/>
      <c r="T1802" s="33"/>
      <c r="U1802" s="33"/>
      <c r="V1802" s="33"/>
      <c r="W1802" s="33"/>
      <c r="X1802" s="33"/>
      <c r="Y1802" s="33"/>
      <c r="Z1802" s="33"/>
      <c r="AA1802" s="33"/>
      <c r="AB1802" s="33"/>
      <c r="AC1802" s="33"/>
      <c r="AD1802" s="33"/>
      <c r="AE1802" s="33"/>
      <c r="AF1802" s="33"/>
      <c r="AG1802" s="33"/>
      <c r="AH1802" s="33"/>
      <c r="AI1802" s="2"/>
      <c r="AK1802" s="3"/>
      <c r="AL1802" s="2"/>
      <c r="AM1802" s="2"/>
      <c r="AN1802" s="2"/>
      <c r="AO1802" s="2"/>
      <c r="AP1802" s="2"/>
      <c r="AQ1802" s="2"/>
      <c r="AR1802" s="2"/>
      <c r="AS1802" s="2"/>
      <c r="AT1802" s="2"/>
      <c r="AU1802" s="2"/>
      <c r="AV1802" s="2"/>
      <c r="AW1802" s="2"/>
      <c r="AX1802" s="2"/>
      <c r="AY1802" s="2"/>
      <c r="AZ1802" s="2"/>
      <c r="BA1802" s="2"/>
      <c r="BB1802" s="2"/>
      <c r="BC1802" s="2"/>
      <c r="BD1802" s="2"/>
      <c r="BE1802" s="2"/>
      <c r="BF1802" s="2"/>
      <c r="BG1802" s="2"/>
      <c r="BH1802" s="2"/>
      <c r="BI1802" s="2"/>
      <c r="BJ1802" s="2"/>
      <c r="BK1802" s="48"/>
      <c r="BL1802" s="3"/>
      <c r="BM1802" s="2"/>
      <c r="BN1802" s="2"/>
      <c r="BO1802" s="2"/>
      <c r="BP1802" s="2"/>
      <c r="BQ1802" s="2"/>
      <c r="BR1802" s="2"/>
      <c r="BS1802" s="2"/>
      <c r="BT1802" s="2"/>
      <c r="BU1802" s="2"/>
      <c r="BV1802" s="2"/>
      <c r="BW1802" s="2"/>
      <c r="BX1802" s="2"/>
      <c r="BY1802" s="2"/>
      <c r="BZ1802" s="2"/>
      <c r="CA1802" s="2"/>
      <c r="CB1802" s="2"/>
      <c r="CC1802" s="2"/>
      <c r="CD1802" s="2"/>
      <c r="CE1802" s="2"/>
      <c r="CF1802" s="2"/>
      <c r="CG1802" s="2"/>
      <c r="CH1802" s="2"/>
      <c r="CI1802" s="2"/>
      <c r="CJ1802" s="2"/>
      <c r="CK1802" s="2"/>
    </row>
    <row r="1803" spans="1:89" ht="12.75" customHeight="1" x14ac:dyDescent="0.35">
      <c r="A1803" s="15">
        <f t="shared" si="118"/>
        <v>44780</v>
      </c>
      <c r="B1803" s="107">
        <v>18006605</v>
      </c>
      <c r="C1803" s="4">
        <f t="shared" si="119"/>
        <v>750275.20833333337</v>
      </c>
      <c r="D1803">
        <f t="shared" si="120"/>
        <v>2022</v>
      </c>
      <c r="E1803">
        <f t="shared" si="121"/>
        <v>8</v>
      </c>
      <c r="F1803" s="33">
        <v>10190</v>
      </c>
      <c r="G1803" s="2" t="s">
        <v>29</v>
      </c>
      <c r="H1803" s="2">
        <v>24</v>
      </c>
      <c r="I1803" s="33" t="s">
        <v>74</v>
      </c>
      <c r="J1803" s="34">
        <v>44780</v>
      </c>
      <c r="K1803" s="33"/>
      <c r="L1803" s="33"/>
      <c r="M1803" s="33"/>
      <c r="N1803" s="33"/>
      <c r="O1803" s="33"/>
      <c r="P1803" s="33"/>
      <c r="Q1803" s="33"/>
      <c r="R1803" s="33"/>
      <c r="S1803" s="33"/>
      <c r="T1803" s="33"/>
      <c r="U1803" s="33"/>
      <c r="V1803" s="33"/>
      <c r="W1803" s="33"/>
      <c r="X1803" s="33"/>
      <c r="Y1803" s="33"/>
      <c r="Z1803" s="33"/>
      <c r="AA1803" s="33"/>
      <c r="AB1803" s="33"/>
      <c r="AC1803" s="33"/>
      <c r="AD1803" s="33"/>
      <c r="AE1803" s="33"/>
      <c r="AF1803" s="33"/>
      <c r="AG1803" s="33"/>
      <c r="AH1803" s="33"/>
      <c r="AI1803" s="2"/>
      <c r="AK1803" s="3"/>
      <c r="AL1803" s="2"/>
      <c r="AM1803" s="2"/>
      <c r="AN1803" s="2"/>
      <c r="AO1803" s="2"/>
      <c r="AP1803" s="2"/>
      <c r="AQ1803" s="2"/>
      <c r="AR1803" s="2"/>
      <c r="AS1803" s="2"/>
      <c r="AT1803" s="2"/>
      <c r="AU1803" s="2"/>
      <c r="AV1803" s="2"/>
      <c r="AW1803" s="2"/>
      <c r="AX1803" s="2"/>
      <c r="AY1803" s="2"/>
      <c r="AZ1803" s="2"/>
      <c r="BA1803" s="2"/>
      <c r="BB1803" s="2"/>
      <c r="BC1803" s="2"/>
      <c r="BD1803" s="2"/>
      <c r="BE1803" s="2"/>
      <c r="BF1803" s="2"/>
      <c r="BG1803" s="2"/>
      <c r="BH1803" s="2"/>
      <c r="BI1803" s="2"/>
      <c r="BJ1803" s="2"/>
      <c r="BK1803" s="48"/>
      <c r="BL1803" s="3"/>
      <c r="BM1803" s="2"/>
      <c r="BN1803" s="2"/>
      <c r="BO1803" s="2"/>
      <c r="BP1803" s="2"/>
      <c r="BQ1803" s="2"/>
      <c r="BR1803" s="2"/>
      <c r="BS1803" s="2"/>
      <c r="BT1803" s="2"/>
      <c r="BU1803" s="2"/>
      <c r="BV1803" s="2"/>
      <c r="BW1803" s="2"/>
      <c r="BX1803" s="2"/>
      <c r="BY1803" s="2"/>
      <c r="BZ1803" s="2"/>
      <c r="CA1803" s="2"/>
      <c r="CB1803" s="2"/>
      <c r="CC1803" s="2"/>
      <c r="CD1803" s="2"/>
      <c r="CE1803" s="2"/>
      <c r="CF1803" s="2"/>
      <c r="CG1803" s="2"/>
      <c r="CH1803" s="2"/>
      <c r="CI1803" s="2"/>
      <c r="CJ1803" s="2"/>
      <c r="CK1803" s="2"/>
    </row>
    <row r="1804" spans="1:89" ht="12.75" customHeight="1" x14ac:dyDescent="0.35">
      <c r="A1804" s="15">
        <f t="shared" si="118"/>
        <v>44781</v>
      </c>
      <c r="B1804" s="107">
        <v>18857042</v>
      </c>
      <c r="C1804" s="4">
        <f t="shared" si="119"/>
        <v>785710.08333333337</v>
      </c>
      <c r="D1804">
        <f t="shared" si="120"/>
        <v>2022</v>
      </c>
      <c r="E1804">
        <f t="shared" si="121"/>
        <v>8</v>
      </c>
      <c r="F1804" s="33">
        <v>10190</v>
      </c>
      <c r="G1804" s="2" t="s">
        <v>29</v>
      </c>
      <c r="H1804" s="2">
        <v>24</v>
      </c>
      <c r="I1804" s="33" t="s">
        <v>74</v>
      </c>
      <c r="J1804" s="34">
        <v>44781</v>
      </c>
      <c r="K1804" s="33"/>
      <c r="L1804" s="33"/>
      <c r="M1804" s="33"/>
      <c r="N1804" s="33"/>
      <c r="O1804" s="33"/>
      <c r="P1804" s="33"/>
      <c r="Q1804" s="33"/>
      <c r="R1804" s="33"/>
      <c r="S1804" s="33"/>
      <c r="T1804" s="33"/>
      <c r="U1804" s="33"/>
      <c r="V1804" s="33"/>
      <c r="W1804" s="33"/>
      <c r="X1804" s="33"/>
      <c r="Y1804" s="33"/>
      <c r="Z1804" s="33"/>
      <c r="AA1804" s="33"/>
      <c r="AB1804" s="33"/>
      <c r="AC1804" s="33"/>
      <c r="AD1804" s="33"/>
      <c r="AE1804" s="33"/>
      <c r="AF1804" s="33"/>
      <c r="AG1804" s="33"/>
      <c r="AH1804" s="33"/>
      <c r="AI1804" s="2"/>
      <c r="AK1804" s="3"/>
      <c r="AL1804" s="2"/>
      <c r="AM1804" s="2"/>
      <c r="AN1804" s="2"/>
      <c r="AO1804" s="2"/>
      <c r="AP1804" s="2"/>
      <c r="AQ1804" s="2"/>
      <c r="AR1804" s="2"/>
      <c r="AS1804" s="2"/>
      <c r="AT1804" s="2"/>
      <c r="AU1804" s="2"/>
      <c r="AV1804" s="2"/>
      <c r="AW1804" s="2"/>
      <c r="AX1804" s="2"/>
      <c r="AY1804" s="2"/>
      <c r="AZ1804" s="2"/>
      <c r="BA1804" s="2"/>
      <c r="BB1804" s="2"/>
      <c r="BC1804" s="2"/>
      <c r="BD1804" s="2"/>
      <c r="BE1804" s="2"/>
      <c r="BF1804" s="2"/>
      <c r="BG1804" s="2"/>
      <c r="BH1804" s="2"/>
      <c r="BI1804" s="2"/>
      <c r="BJ1804" s="2"/>
      <c r="BK1804" s="48"/>
      <c r="BL1804" s="3"/>
      <c r="BM1804" s="2"/>
      <c r="BN1804" s="2"/>
      <c r="BO1804" s="2"/>
      <c r="BP1804" s="2"/>
      <c r="BQ1804" s="2"/>
      <c r="BR1804" s="2"/>
      <c r="BS1804" s="2"/>
      <c r="BT1804" s="2"/>
      <c r="BU1804" s="2"/>
      <c r="BV1804" s="2"/>
      <c r="BW1804" s="2"/>
      <c r="BX1804" s="2"/>
      <c r="BY1804" s="2"/>
      <c r="BZ1804" s="2"/>
      <c r="CA1804" s="2"/>
      <c r="CB1804" s="2"/>
      <c r="CC1804" s="2"/>
      <c r="CD1804" s="2"/>
      <c r="CE1804" s="2"/>
      <c r="CF1804" s="2"/>
      <c r="CG1804" s="2"/>
      <c r="CH1804" s="2"/>
      <c r="CI1804" s="2"/>
      <c r="CJ1804" s="2"/>
      <c r="CK1804" s="2"/>
    </row>
    <row r="1805" spans="1:89" ht="12.75" customHeight="1" x14ac:dyDescent="0.35">
      <c r="A1805" s="15">
        <f t="shared" si="118"/>
        <v>44782</v>
      </c>
      <c r="B1805" s="107">
        <v>19019245</v>
      </c>
      <c r="C1805" s="4">
        <f t="shared" si="119"/>
        <v>792468.54166666663</v>
      </c>
      <c r="D1805">
        <f t="shared" si="120"/>
        <v>2022</v>
      </c>
      <c r="E1805">
        <f t="shared" si="121"/>
        <v>8</v>
      </c>
      <c r="F1805" s="33">
        <v>10190</v>
      </c>
      <c r="G1805" s="2" t="s">
        <v>29</v>
      </c>
      <c r="H1805" s="2">
        <v>24</v>
      </c>
      <c r="I1805" s="33" t="s">
        <v>74</v>
      </c>
      <c r="J1805" s="34">
        <v>44782</v>
      </c>
      <c r="K1805" s="33"/>
      <c r="L1805" s="33"/>
      <c r="M1805" s="33"/>
      <c r="N1805" s="33"/>
      <c r="O1805" s="33"/>
      <c r="P1805" s="33"/>
      <c r="Q1805" s="33"/>
      <c r="R1805" s="33"/>
      <c r="S1805" s="33"/>
      <c r="T1805" s="33"/>
      <c r="U1805" s="33"/>
      <c r="V1805" s="33"/>
      <c r="W1805" s="33"/>
      <c r="X1805" s="33"/>
      <c r="Y1805" s="33"/>
      <c r="Z1805" s="33"/>
      <c r="AA1805" s="33"/>
      <c r="AB1805" s="33"/>
      <c r="AC1805" s="33"/>
      <c r="AD1805" s="33"/>
      <c r="AE1805" s="33"/>
      <c r="AF1805" s="33"/>
      <c r="AG1805" s="33"/>
      <c r="AH1805" s="33"/>
      <c r="AI1805" s="2"/>
      <c r="AK1805" s="3"/>
      <c r="AL1805" s="2"/>
      <c r="AM1805" s="2"/>
      <c r="AN1805" s="2"/>
      <c r="AO1805" s="2"/>
      <c r="AP1805" s="2"/>
      <c r="AQ1805" s="2"/>
      <c r="AR1805" s="2"/>
      <c r="AS1805" s="2"/>
      <c r="AT1805" s="2"/>
      <c r="AU1805" s="2"/>
      <c r="AV1805" s="2"/>
      <c r="AW1805" s="2"/>
      <c r="AX1805" s="2"/>
      <c r="AY1805" s="2"/>
      <c r="AZ1805" s="2"/>
      <c r="BA1805" s="2"/>
      <c r="BB1805" s="2"/>
      <c r="BC1805" s="2"/>
      <c r="BD1805" s="2"/>
      <c r="BE1805" s="2"/>
      <c r="BF1805" s="2"/>
      <c r="BG1805" s="2"/>
      <c r="BH1805" s="2"/>
      <c r="BI1805" s="2"/>
      <c r="BJ1805" s="2"/>
      <c r="BK1805" s="48"/>
      <c r="BL1805" s="3"/>
      <c r="BM1805" s="2"/>
      <c r="BN1805" s="2"/>
      <c r="BO1805" s="2"/>
      <c r="BP1805" s="2"/>
      <c r="BQ1805" s="2"/>
      <c r="BR1805" s="2"/>
      <c r="BS1805" s="2"/>
      <c r="BT1805" s="2"/>
      <c r="BU1805" s="2"/>
      <c r="BV1805" s="2"/>
      <c r="BW1805" s="2"/>
      <c r="BX1805" s="2"/>
      <c r="BY1805" s="2"/>
      <c r="BZ1805" s="2"/>
      <c r="CA1805" s="2"/>
      <c r="CB1805" s="2"/>
      <c r="CC1805" s="2"/>
      <c r="CD1805" s="2"/>
      <c r="CE1805" s="2"/>
      <c r="CF1805" s="2"/>
      <c r="CG1805" s="2"/>
      <c r="CH1805" s="2"/>
      <c r="CI1805" s="2"/>
      <c r="CJ1805" s="2"/>
      <c r="CK1805" s="2"/>
    </row>
    <row r="1806" spans="1:89" ht="12.75" customHeight="1" x14ac:dyDescent="0.35">
      <c r="A1806" s="15">
        <f t="shared" si="118"/>
        <v>44783</v>
      </c>
      <c r="B1806" s="107">
        <v>19349214</v>
      </c>
      <c r="C1806" s="4">
        <f t="shared" si="119"/>
        <v>806217.25</v>
      </c>
      <c r="D1806">
        <f t="shared" si="120"/>
        <v>2022</v>
      </c>
      <c r="E1806">
        <f t="shared" si="121"/>
        <v>8</v>
      </c>
      <c r="F1806" s="33">
        <v>10190</v>
      </c>
      <c r="G1806" s="2" t="s">
        <v>29</v>
      </c>
      <c r="H1806" s="2">
        <v>24</v>
      </c>
      <c r="I1806" s="33" t="s">
        <v>74</v>
      </c>
      <c r="J1806" s="34">
        <v>44783</v>
      </c>
      <c r="K1806" s="33"/>
      <c r="L1806" s="33"/>
      <c r="M1806" s="33"/>
      <c r="N1806" s="33"/>
      <c r="O1806" s="33"/>
      <c r="P1806" s="33"/>
      <c r="Q1806" s="33"/>
      <c r="R1806" s="33"/>
      <c r="S1806" s="33"/>
      <c r="T1806" s="33"/>
      <c r="U1806" s="33"/>
      <c r="V1806" s="33"/>
      <c r="W1806" s="33"/>
      <c r="X1806" s="33"/>
      <c r="Y1806" s="33"/>
      <c r="Z1806" s="33"/>
      <c r="AA1806" s="33"/>
      <c r="AB1806" s="33"/>
      <c r="AC1806" s="33"/>
      <c r="AD1806" s="33"/>
      <c r="AE1806" s="33"/>
      <c r="AF1806" s="33"/>
      <c r="AG1806" s="33"/>
      <c r="AH1806" s="33"/>
      <c r="AI1806" s="2"/>
      <c r="AK1806" s="3"/>
      <c r="AL1806" s="2"/>
      <c r="AM1806" s="2"/>
      <c r="AN1806" s="2"/>
      <c r="AO1806" s="2"/>
      <c r="AP1806" s="2"/>
      <c r="AQ1806" s="2"/>
      <c r="AR1806" s="2"/>
      <c r="AS1806" s="2"/>
      <c r="AT1806" s="2"/>
      <c r="AU1806" s="2"/>
      <c r="AV1806" s="2"/>
      <c r="AW1806" s="2"/>
      <c r="AX1806" s="2"/>
      <c r="AY1806" s="2"/>
      <c r="AZ1806" s="2"/>
      <c r="BA1806" s="2"/>
      <c r="BB1806" s="2"/>
      <c r="BC1806" s="2"/>
      <c r="BD1806" s="2"/>
      <c r="BE1806" s="2"/>
      <c r="BF1806" s="2"/>
      <c r="BG1806" s="2"/>
      <c r="BH1806" s="2"/>
      <c r="BI1806" s="2"/>
      <c r="BJ1806" s="2"/>
      <c r="BK1806" s="48"/>
      <c r="BL1806" s="3"/>
      <c r="BM1806" s="2"/>
      <c r="BN1806" s="2"/>
      <c r="BO1806" s="2"/>
      <c r="BP1806" s="2"/>
      <c r="BQ1806" s="2"/>
      <c r="BR1806" s="2"/>
      <c r="BS1806" s="2"/>
      <c r="BT1806" s="2"/>
      <c r="BU1806" s="2"/>
      <c r="BV1806" s="2"/>
      <c r="BW1806" s="2"/>
      <c r="BX1806" s="2"/>
      <c r="BY1806" s="2"/>
      <c r="BZ1806" s="2"/>
      <c r="CA1806" s="2"/>
      <c r="CB1806" s="2"/>
      <c r="CC1806" s="2"/>
      <c r="CD1806" s="2"/>
      <c r="CE1806" s="2"/>
      <c r="CF1806" s="2"/>
      <c r="CG1806" s="2"/>
      <c r="CH1806" s="2"/>
      <c r="CI1806" s="2"/>
      <c r="CJ1806" s="2"/>
      <c r="CK1806" s="2"/>
    </row>
    <row r="1807" spans="1:89" ht="12.75" customHeight="1" x14ac:dyDescent="0.35">
      <c r="A1807" s="15">
        <f t="shared" si="118"/>
        <v>44784</v>
      </c>
      <c r="B1807" s="107">
        <v>19122976</v>
      </c>
      <c r="C1807" s="4">
        <f t="shared" si="119"/>
        <v>796790.66666666663</v>
      </c>
      <c r="D1807">
        <f t="shared" si="120"/>
        <v>2022</v>
      </c>
      <c r="E1807">
        <f t="shared" si="121"/>
        <v>8</v>
      </c>
      <c r="F1807" s="33">
        <v>10190</v>
      </c>
      <c r="G1807" s="2" t="s">
        <v>29</v>
      </c>
      <c r="H1807" s="2">
        <v>24</v>
      </c>
      <c r="I1807" s="33" t="s">
        <v>74</v>
      </c>
      <c r="J1807" s="34">
        <v>44784</v>
      </c>
      <c r="K1807" s="33"/>
      <c r="L1807" s="33"/>
      <c r="M1807" s="33"/>
      <c r="N1807" s="33"/>
      <c r="O1807" s="33"/>
      <c r="P1807" s="33"/>
      <c r="Q1807" s="33"/>
      <c r="R1807" s="33"/>
      <c r="S1807" s="33"/>
      <c r="T1807" s="33"/>
      <c r="U1807" s="33"/>
      <c r="V1807" s="33"/>
      <c r="W1807" s="33"/>
      <c r="X1807" s="33"/>
      <c r="Y1807" s="33"/>
      <c r="Z1807" s="33"/>
      <c r="AA1807" s="33"/>
      <c r="AB1807" s="33"/>
      <c r="AC1807" s="33"/>
      <c r="AD1807" s="33"/>
      <c r="AE1807" s="33"/>
      <c r="AF1807" s="33"/>
      <c r="AG1807" s="33"/>
      <c r="AH1807" s="33"/>
      <c r="AI1807" s="2"/>
      <c r="AK1807" s="3"/>
      <c r="AL1807" s="2"/>
      <c r="AM1807" s="2"/>
      <c r="AN1807" s="2"/>
      <c r="AO1807" s="2"/>
      <c r="AP1807" s="2"/>
      <c r="AQ1807" s="2"/>
      <c r="AR1807" s="2"/>
      <c r="AS1807" s="2"/>
      <c r="AT1807" s="2"/>
      <c r="AU1807" s="2"/>
      <c r="AV1807" s="2"/>
      <c r="AW1807" s="2"/>
      <c r="AX1807" s="2"/>
      <c r="AY1807" s="2"/>
      <c r="AZ1807" s="2"/>
      <c r="BA1807" s="2"/>
      <c r="BB1807" s="2"/>
      <c r="BC1807" s="2"/>
      <c r="BD1807" s="2"/>
      <c r="BE1807" s="2"/>
      <c r="BF1807" s="2"/>
      <c r="BG1807" s="2"/>
      <c r="BH1807" s="2"/>
      <c r="BI1807" s="2"/>
      <c r="BJ1807" s="2"/>
      <c r="BK1807" s="48"/>
      <c r="BL1807" s="3"/>
      <c r="BM1807" s="2"/>
      <c r="BN1807" s="2"/>
      <c r="BO1807" s="2"/>
      <c r="BP1807" s="2"/>
      <c r="BQ1807" s="2"/>
      <c r="BR1807" s="2"/>
      <c r="BS1807" s="2"/>
      <c r="BT1807" s="2"/>
      <c r="BU1807" s="2"/>
      <c r="BV1807" s="2"/>
      <c r="BW1807" s="2"/>
      <c r="BX1807" s="2"/>
      <c r="BY1807" s="2"/>
      <c r="BZ1807" s="2"/>
      <c r="CA1807" s="2"/>
      <c r="CB1807" s="2"/>
      <c r="CC1807" s="2"/>
      <c r="CD1807" s="2"/>
      <c r="CE1807" s="2"/>
      <c r="CF1807" s="2"/>
      <c r="CG1807" s="2"/>
      <c r="CH1807" s="2"/>
      <c r="CI1807" s="2"/>
      <c r="CJ1807" s="2"/>
      <c r="CK1807" s="2"/>
    </row>
    <row r="1808" spans="1:89" ht="12.75" customHeight="1" x14ac:dyDescent="0.35">
      <c r="A1808" s="15">
        <f t="shared" si="118"/>
        <v>44785</v>
      </c>
      <c r="B1808" s="107">
        <v>19473248</v>
      </c>
      <c r="C1808" s="4">
        <f t="shared" si="119"/>
        <v>811385.33333333337</v>
      </c>
      <c r="D1808">
        <f t="shared" si="120"/>
        <v>2022</v>
      </c>
      <c r="E1808">
        <f t="shared" si="121"/>
        <v>8</v>
      </c>
      <c r="F1808" s="33">
        <v>10190</v>
      </c>
      <c r="G1808" s="2" t="s">
        <v>29</v>
      </c>
      <c r="H1808" s="2">
        <v>24</v>
      </c>
      <c r="I1808" s="33" t="s">
        <v>74</v>
      </c>
      <c r="J1808" s="34">
        <v>44785</v>
      </c>
      <c r="K1808" s="33"/>
      <c r="L1808" s="33"/>
      <c r="M1808" s="33"/>
      <c r="N1808" s="33"/>
      <c r="O1808" s="33"/>
      <c r="P1808" s="33"/>
      <c r="Q1808" s="33"/>
      <c r="R1808" s="33"/>
      <c r="S1808" s="33"/>
      <c r="T1808" s="33"/>
      <c r="U1808" s="33"/>
      <c r="V1808" s="33"/>
      <c r="W1808" s="33"/>
      <c r="X1808" s="33"/>
      <c r="Y1808" s="33"/>
      <c r="Z1808" s="33"/>
      <c r="AA1808" s="33"/>
      <c r="AB1808" s="33"/>
      <c r="AC1808" s="33"/>
      <c r="AD1808" s="33"/>
      <c r="AE1808" s="33"/>
      <c r="AF1808" s="33"/>
      <c r="AG1808" s="33"/>
      <c r="AH1808" s="33"/>
      <c r="AI1808" s="2"/>
      <c r="AK1808" s="3"/>
      <c r="AL1808" s="2"/>
      <c r="AM1808" s="2"/>
      <c r="AN1808" s="2"/>
      <c r="AO1808" s="2"/>
      <c r="AP1808" s="2"/>
      <c r="AQ1808" s="2"/>
      <c r="AR1808" s="2"/>
      <c r="AS1808" s="2"/>
      <c r="AT1808" s="2"/>
      <c r="AU1808" s="2"/>
      <c r="AV1808" s="2"/>
      <c r="AW1808" s="2"/>
      <c r="AX1808" s="2"/>
      <c r="AY1808" s="2"/>
      <c r="AZ1808" s="2"/>
      <c r="BA1808" s="2"/>
      <c r="BB1808" s="2"/>
      <c r="BC1808" s="2"/>
      <c r="BD1808" s="2"/>
      <c r="BE1808" s="2"/>
      <c r="BF1808" s="2"/>
      <c r="BG1808" s="2"/>
      <c r="BH1808" s="2"/>
      <c r="BI1808" s="2"/>
      <c r="BJ1808" s="2"/>
      <c r="BK1808" s="48"/>
      <c r="BL1808" s="3"/>
      <c r="BM1808" s="2"/>
      <c r="BN1808" s="2"/>
      <c r="BO1808" s="2"/>
      <c r="BP1808" s="2"/>
      <c r="BQ1808" s="2"/>
      <c r="BR1808" s="2"/>
      <c r="BS1808" s="2"/>
      <c r="BT1808" s="2"/>
      <c r="BU1808" s="2"/>
      <c r="BV1808" s="2"/>
      <c r="BW1808" s="2"/>
      <c r="BX1808" s="2"/>
      <c r="BY1808" s="2"/>
      <c r="BZ1808" s="2"/>
      <c r="CA1808" s="2"/>
      <c r="CB1808" s="2"/>
      <c r="CC1808" s="2"/>
      <c r="CD1808" s="2"/>
      <c r="CE1808" s="2"/>
      <c r="CF1808" s="2"/>
      <c r="CG1808" s="2"/>
      <c r="CH1808" s="2"/>
      <c r="CI1808" s="2"/>
      <c r="CJ1808" s="2"/>
      <c r="CK1808" s="2"/>
    </row>
    <row r="1809" spans="1:89" ht="12.75" customHeight="1" x14ac:dyDescent="0.35">
      <c r="A1809" s="15">
        <f t="shared" si="118"/>
        <v>44786</v>
      </c>
      <c r="B1809" s="107">
        <v>18128357</v>
      </c>
      <c r="C1809" s="4">
        <f t="shared" si="119"/>
        <v>755348.20833333337</v>
      </c>
      <c r="D1809">
        <f t="shared" si="120"/>
        <v>2022</v>
      </c>
      <c r="E1809">
        <f t="shared" si="121"/>
        <v>8</v>
      </c>
      <c r="F1809" s="33">
        <v>10190</v>
      </c>
      <c r="G1809" s="2" t="s">
        <v>29</v>
      </c>
      <c r="H1809" s="2">
        <v>24</v>
      </c>
      <c r="I1809" s="33" t="s">
        <v>74</v>
      </c>
      <c r="J1809" s="34">
        <v>44786</v>
      </c>
      <c r="K1809" s="33"/>
      <c r="L1809" s="33"/>
      <c r="M1809" s="33"/>
      <c r="N1809" s="33"/>
      <c r="O1809" s="33"/>
      <c r="P1809" s="33"/>
      <c r="Q1809" s="33"/>
      <c r="R1809" s="33"/>
      <c r="S1809" s="33"/>
      <c r="T1809" s="33"/>
      <c r="U1809" s="33"/>
      <c r="V1809" s="33"/>
      <c r="W1809" s="33"/>
      <c r="X1809" s="33"/>
      <c r="Y1809" s="33"/>
      <c r="Z1809" s="33"/>
      <c r="AA1809" s="33"/>
      <c r="AB1809" s="33"/>
      <c r="AC1809" s="33"/>
      <c r="AD1809" s="33"/>
      <c r="AE1809" s="33"/>
      <c r="AF1809" s="33"/>
      <c r="AG1809" s="33"/>
      <c r="AH1809" s="33"/>
      <c r="AI1809" s="2"/>
      <c r="AK1809" s="3"/>
      <c r="AL1809" s="2"/>
      <c r="AM1809" s="2"/>
      <c r="AN1809" s="2"/>
      <c r="AO1809" s="2"/>
      <c r="AP1809" s="2"/>
      <c r="AQ1809" s="2"/>
      <c r="AR1809" s="2"/>
      <c r="AS1809" s="2"/>
      <c r="AT1809" s="2"/>
      <c r="AU1809" s="2"/>
      <c r="AV1809" s="2"/>
      <c r="AW1809" s="2"/>
      <c r="AX1809" s="2"/>
      <c r="AY1809" s="2"/>
      <c r="AZ1809" s="2"/>
      <c r="BA1809" s="2"/>
      <c r="BB1809" s="2"/>
      <c r="BC1809" s="2"/>
      <c r="BD1809" s="2"/>
      <c r="BE1809" s="2"/>
      <c r="BF1809" s="2"/>
      <c r="BG1809" s="2"/>
      <c r="BH1809" s="2"/>
      <c r="BI1809" s="2"/>
      <c r="BJ1809" s="2"/>
      <c r="BK1809" s="48"/>
      <c r="BL1809" s="3"/>
      <c r="BM1809" s="2"/>
      <c r="BN1809" s="2"/>
      <c r="BO1809" s="2"/>
      <c r="BP1809" s="2"/>
      <c r="BQ1809" s="2"/>
      <c r="BR1809" s="2"/>
      <c r="BS1809" s="2"/>
      <c r="BT1809" s="2"/>
      <c r="BU1809" s="2"/>
      <c r="BV1809" s="2"/>
      <c r="BW1809" s="2"/>
      <c r="BX1809" s="2"/>
      <c r="BY1809" s="2"/>
      <c r="BZ1809" s="2"/>
      <c r="CA1809" s="2"/>
      <c r="CB1809" s="2"/>
      <c r="CC1809" s="2"/>
      <c r="CD1809" s="2"/>
      <c r="CE1809" s="2"/>
      <c r="CF1809" s="2"/>
      <c r="CG1809" s="2"/>
      <c r="CH1809" s="2"/>
      <c r="CI1809" s="2"/>
      <c r="CJ1809" s="2"/>
      <c r="CK1809" s="2"/>
    </row>
    <row r="1810" spans="1:89" ht="12.75" customHeight="1" x14ac:dyDescent="0.35">
      <c r="A1810" s="15">
        <f t="shared" si="118"/>
        <v>44787</v>
      </c>
      <c r="B1810" s="107">
        <v>17804743</v>
      </c>
      <c r="C1810" s="4">
        <f t="shared" si="119"/>
        <v>741864.29166666663</v>
      </c>
      <c r="D1810">
        <f t="shared" si="120"/>
        <v>2022</v>
      </c>
      <c r="E1810">
        <f t="shared" si="121"/>
        <v>8</v>
      </c>
      <c r="F1810" s="33">
        <v>10190</v>
      </c>
      <c r="G1810" s="2" t="s">
        <v>29</v>
      </c>
      <c r="H1810" s="2">
        <v>24</v>
      </c>
      <c r="I1810" s="33" t="s">
        <v>74</v>
      </c>
      <c r="J1810" s="34">
        <v>44787</v>
      </c>
      <c r="K1810" s="33"/>
      <c r="L1810" s="33"/>
      <c r="M1810" s="33"/>
      <c r="N1810" s="33"/>
      <c r="O1810" s="33"/>
      <c r="P1810" s="33"/>
      <c r="Q1810" s="33"/>
      <c r="R1810" s="33"/>
      <c r="S1810" s="33"/>
      <c r="T1810" s="33"/>
      <c r="U1810" s="33"/>
      <c r="V1810" s="33"/>
      <c r="W1810" s="33"/>
      <c r="X1810" s="33"/>
      <c r="Y1810" s="33"/>
      <c r="Z1810" s="33"/>
      <c r="AA1810" s="33"/>
      <c r="AB1810" s="33"/>
      <c r="AC1810" s="33"/>
      <c r="AD1810" s="33"/>
      <c r="AE1810" s="33"/>
      <c r="AF1810" s="33"/>
      <c r="AG1810" s="33"/>
      <c r="AH1810" s="33"/>
      <c r="AI1810" s="2"/>
      <c r="AK1810" s="3"/>
      <c r="AL1810" s="2"/>
      <c r="AM1810" s="2"/>
      <c r="AN1810" s="2"/>
      <c r="AO1810" s="2"/>
      <c r="AP1810" s="2"/>
      <c r="AQ1810" s="2"/>
      <c r="AR1810" s="2"/>
      <c r="AS1810" s="2"/>
      <c r="AT1810" s="2"/>
      <c r="AU1810" s="2"/>
      <c r="AV1810" s="2"/>
      <c r="AW1810" s="2"/>
      <c r="AX1810" s="2"/>
      <c r="AY1810" s="2"/>
      <c r="AZ1810" s="2"/>
      <c r="BA1810" s="2"/>
      <c r="BB1810" s="2"/>
      <c r="BC1810" s="2"/>
      <c r="BD1810" s="2"/>
      <c r="BE1810" s="2"/>
      <c r="BF1810" s="2"/>
      <c r="BG1810" s="2"/>
      <c r="BH1810" s="2"/>
      <c r="BI1810" s="2"/>
      <c r="BJ1810" s="2"/>
      <c r="BK1810" s="48"/>
      <c r="BL1810" s="3"/>
      <c r="BM1810" s="2"/>
      <c r="BN1810" s="2"/>
      <c r="BO1810" s="2"/>
      <c r="BP1810" s="2"/>
      <c r="BQ1810" s="2"/>
      <c r="BR1810" s="2"/>
      <c r="BS1810" s="2"/>
      <c r="BT1810" s="2"/>
      <c r="BU1810" s="2"/>
      <c r="BV1810" s="2"/>
      <c r="BW1810" s="2"/>
      <c r="BX1810" s="2"/>
      <c r="BY1810" s="2"/>
      <c r="BZ1810" s="2"/>
      <c r="CA1810" s="2"/>
      <c r="CB1810" s="2"/>
      <c r="CC1810" s="2"/>
      <c r="CD1810" s="2"/>
      <c r="CE1810" s="2"/>
      <c r="CF1810" s="2"/>
      <c r="CG1810" s="2"/>
      <c r="CH1810" s="2"/>
      <c r="CI1810" s="2"/>
      <c r="CJ1810" s="2"/>
      <c r="CK1810" s="2"/>
    </row>
    <row r="1811" spans="1:89" ht="12.75" customHeight="1" x14ac:dyDescent="0.35">
      <c r="A1811" s="15">
        <f t="shared" si="118"/>
        <v>44788</v>
      </c>
      <c r="B1811" s="107">
        <v>18827527</v>
      </c>
      <c r="C1811" s="4">
        <f t="shared" si="119"/>
        <v>784480.29166666663</v>
      </c>
      <c r="D1811">
        <f t="shared" si="120"/>
        <v>2022</v>
      </c>
      <c r="E1811">
        <f t="shared" si="121"/>
        <v>8</v>
      </c>
      <c r="F1811" s="33">
        <v>10190</v>
      </c>
      <c r="G1811" s="2" t="s">
        <v>29</v>
      </c>
      <c r="H1811" s="2">
        <v>24</v>
      </c>
      <c r="I1811" s="33" t="s">
        <v>74</v>
      </c>
      <c r="J1811" s="34">
        <v>44788</v>
      </c>
      <c r="K1811" s="33"/>
      <c r="L1811" s="33"/>
      <c r="M1811" s="33"/>
      <c r="N1811" s="33"/>
      <c r="O1811" s="33"/>
      <c r="P1811" s="33"/>
      <c r="Q1811" s="33"/>
      <c r="R1811" s="33"/>
      <c r="S1811" s="33"/>
      <c r="T1811" s="33"/>
      <c r="U1811" s="33"/>
      <c r="V1811" s="33"/>
      <c r="W1811" s="33"/>
      <c r="X1811" s="33"/>
      <c r="Y1811" s="33"/>
      <c r="Z1811" s="33"/>
      <c r="AA1811" s="33"/>
      <c r="AB1811" s="33"/>
      <c r="AC1811" s="33"/>
      <c r="AD1811" s="33"/>
      <c r="AE1811" s="33"/>
      <c r="AF1811" s="33"/>
      <c r="AG1811" s="33"/>
      <c r="AH1811" s="33"/>
      <c r="AI1811" s="2"/>
      <c r="AK1811" s="3"/>
      <c r="AL1811" s="2"/>
      <c r="AM1811" s="2"/>
      <c r="AN1811" s="2"/>
      <c r="AO1811" s="2"/>
      <c r="AP1811" s="2"/>
      <c r="AQ1811" s="2"/>
      <c r="AR1811" s="2"/>
      <c r="AS1811" s="2"/>
      <c r="AT1811" s="2"/>
      <c r="AU1811" s="2"/>
      <c r="AV1811" s="2"/>
      <c r="AW1811" s="2"/>
      <c r="AX1811" s="2"/>
      <c r="AY1811" s="2"/>
      <c r="AZ1811" s="2"/>
      <c r="BA1811" s="2"/>
      <c r="BB1811" s="2"/>
      <c r="BC1811" s="2"/>
      <c r="BD1811" s="2"/>
      <c r="BE1811" s="2"/>
      <c r="BF1811" s="2"/>
      <c r="BG1811" s="2"/>
      <c r="BH1811" s="2"/>
      <c r="BI1811" s="2"/>
      <c r="BJ1811" s="2"/>
      <c r="BK1811" s="48"/>
      <c r="BL1811" s="3"/>
      <c r="BM1811" s="2"/>
      <c r="BN1811" s="2"/>
      <c r="BO1811" s="2"/>
      <c r="BP1811" s="2"/>
      <c r="BQ1811" s="2"/>
      <c r="BR1811" s="2"/>
      <c r="BS1811" s="2"/>
      <c r="BT1811" s="2"/>
      <c r="BU1811" s="2"/>
      <c r="BV1811" s="2"/>
      <c r="BW1811" s="2"/>
      <c r="BX1811" s="2"/>
      <c r="BY1811" s="2"/>
      <c r="BZ1811" s="2"/>
      <c r="CA1811" s="2"/>
      <c r="CB1811" s="2"/>
      <c r="CC1811" s="2"/>
      <c r="CD1811" s="2"/>
      <c r="CE1811" s="2"/>
      <c r="CF1811" s="2"/>
      <c r="CG1811" s="2"/>
      <c r="CH1811" s="2"/>
      <c r="CI1811" s="2"/>
      <c r="CJ1811" s="2"/>
      <c r="CK1811" s="2"/>
    </row>
    <row r="1812" spans="1:89" ht="12.75" customHeight="1" x14ac:dyDescent="0.35">
      <c r="A1812" s="15">
        <f t="shared" si="118"/>
        <v>44789</v>
      </c>
      <c r="B1812" s="107">
        <v>19070185</v>
      </c>
      <c r="C1812" s="4">
        <f t="shared" si="119"/>
        <v>794591.04166666663</v>
      </c>
      <c r="D1812">
        <f t="shared" si="120"/>
        <v>2022</v>
      </c>
      <c r="E1812">
        <f t="shared" si="121"/>
        <v>8</v>
      </c>
      <c r="F1812" s="33">
        <v>10190</v>
      </c>
      <c r="G1812" s="2" t="s">
        <v>29</v>
      </c>
      <c r="H1812" s="2">
        <v>24</v>
      </c>
      <c r="I1812" s="33" t="s">
        <v>74</v>
      </c>
      <c r="J1812" s="34">
        <v>44789</v>
      </c>
      <c r="K1812" s="33"/>
      <c r="L1812" s="33"/>
      <c r="M1812" s="33"/>
      <c r="N1812" s="33"/>
      <c r="O1812" s="33"/>
      <c r="P1812" s="33"/>
      <c r="Q1812" s="33"/>
      <c r="R1812" s="33"/>
      <c r="S1812" s="33"/>
      <c r="T1812" s="33"/>
      <c r="U1812" s="33"/>
      <c r="V1812" s="33"/>
      <c r="W1812" s="33"/>
      <c r="X1812" s="33"/>
      <c r="Y1812" s="33"/>
      <c r="Z1812" s="33"/>
      <c r="AA1812" s="33"/>
      <c r="AB1812" s="33"/>
      <c r="AC1812" s="33"/>
      <c r="AD1812" s="33"/>
      <c r="AE1812" s="33"/>
      <c r="AF1812" s="33"/>
      <c r="AG1812" s="33"/>
      <c r="AH1812" s="33"/>
      <c r="AI1812" s="2"/>
      <c r="AK1812" s="3"/>
      <c r="AL1812" s="2"/>
      <c r="AM1812" s="2"/>
      <c r="AN1812" s="2"/>
      <c r="AO1812" s="2"/>
      <c r="AP1812" s="2"/>
      <c r="AQ1812" s="2"/>
      <c r="AR1812" s="2"/>
      <c r="AS1812" s="2"/>
      <c r="AT1812" s="2"/>
      <c r="AU1812" s="2"/>
      <c r="AV1812" s="2"/>
      <c r="AW1812" s="2"/>
      <c r="AX1812" s="2"/>
      <c r="AY1812" s="2"/>
      <c r="AZ1812" s="2"/>
      <c r="BA1812" s="2"/>
      <c r="BB1812" s="2"/>
      <c r="BC1812" s="2"/>
      <c r="BD1812" s="2"/>
      <c r="BE1812" s="2"/>
      <c r="BF1812" s="2"/>
      <c r="BG1812" s="2"/>
      <c r="BH1812" s="2"/>
      <c r="BI1812" s="2"/>
      <c r="BJ1812" s="2"/>
      <c r="BK1812" s="48"/>
      <c r="BL1812" s="3"/>
      <c r="BM1812" s="2"/>
      <c r="BN1812" s="2"/>
      <c r="BO1812" s="2"/>
      <c r="BP1812" s="2"/>
      <c r="BQ1812" s="2"/>
      <c r="BR1812" s="2"/>
      <c r="BS1812" s="2"/>
      <c r="BT1812" s="2"/>
      <c r="BU1812" s="2"/>
      <c r="BV1812" s="2"/>
      <c r="BW1812" s="2"/>
      <c r="BX1812" s="2"/>
      <c r="BY1812" s="2"/>
      <c r="BZ1812" s="2"/>
      <c r="CA1812" s="2"/>
      <c r="CB1812" s="2"/>
      <c r="CC1812" s="2"/>
      <c r="CD1812" s="2"/>
      <c r="CE1812" s="2"/>
      <c r="CF1812" s="2"/>
      <c r="CG1812" s="2"/>
      <c r="CH1812" s="2"/>
      <c r="CI1812" s="2"/>
      <c r="CJ1812" s="2"/>
      <c r="CK1812" s="2"/>
    </row>
    <row r="1813" spans="1:89" ht="12.75" customHeight="1" x14ac:dyDescent="0.35">
      <c r="A1813" s="15">
        <f t="shared" si="118"/>
        <v>44790</v>
      </c>
      <c r="B1813" s="107">
        <v>19586643</v>
      </c>
      <c r="C1813" s="4">
        <f t="shared" si="119"/>
        <v>816110.125</v>
      </c>
      <c r="D1813">
        <f t="shared" si="120"/>
        <v>2022</v>
      </c>
      <c r="E1813">
        <f t="shared" si="121"/>
        <v>8</v>
      </c>
      <c r="F1813" s="33">
        <v>10190</v>
      </c>
      <c r="G1813" s="2" t="s">
        <v>29</v>
      </c>
      <c r="H1813" s="2">
        <v>24</v>
      </c>
      <c r="I1813" s="33" t="s">
        <v>74</v>
      </c>
      <c r="J1813" s="34">
        <v>44790</v>
      </c>
      <c r="K1813" s="33"/>
      <c r="L1813" s="33"/>
      <c r="M1813" s="33"/>
      <c r="N1813" s="33"/>
      <c r="O1813" s="33"/>
      <c r="P1813" s="33"/>
      <c r="Q1813" s="33"/>
      <c r="R1813" s="33"/>
      <c r="S1813" s="33"/>
      <c r="T1813" s="33"/>
      <c r="U1813" s="33"/>
      <c r="V1813" s="33"/>
      <c r="W1813" s="33"/>
      <c r="X1813" s="33"/>
      <c r="Y1813" s="33"/>
      <c r="Z1813" s="33"/>
      <c r="AA1813" s="33"/>
      <c r="AB1813" s="33"/>
      <c r="AC1813" s="33"/>
      <c r="AD1813" s="33"/>
      <c r="AE1813" s="33"/>
      <c r="AF1813" s="33"/>
      <c r="AG1813" s="33"/>
      <c r="AH1813" s="33"/>
      <c r="AI1813" s="2"/>
      <c r="AK1813" s="3"/>
      <c r="AL1813" s="2"/>
      <c r="AM1813" s="2"/>
      <c r="AN1813" s="2"/>
      <c r="AO1813" s="2"/>
      <c r="AP1813" s="2"/>
      <c r="AQ1813" s="2"/>
      <c r="AR1813" s="2"/>
      <c r="AS1813" s="2"/>
      <c r="AT1813" s="2"/>
      <c r="AU1813" s="2"/>
      <c r="AV1813" s="2"/>
      <c r="AW1813" s="2"/>
      <c r="AX1813" s="2"/>
      <c r="AY1813" s="2"/>
      <c r="AZ1813" s="2"/>
      <c r="BA1813" s="2"/>
      <c r="BB1813" s="2"/>
      <c r="BC1813" s="2"/>
      <c r="BD1813" s="2"/>
      <c r="BE1813" s="2"/>
      <c r="BF1813" s="2"/>
      <c r="BG1813" s="2"/>
      <c r="BH1813" s="2"/>
      <c r="BI1813" s="2"/>
      <c r="BJ1813" s="2"/>
      <c r="BK1813" s="48"/>
      <c r="BL1813" s="3"/>
      <c r="BM1813" s="2"/>
      <c r="BN1813" s="2"/>
      <c r="BO1813" s="2"/>
      <c r="BP1813" s="2"/>
      <c r="BQ1813" s="2"/>
      <c r="BR1813" s="2"/>
      <c r="BS1813" s="2"/>
      <c r="BT1813" s="2"/>
      <c r="BU1813" s="2"/>
      <c r="BV1813" s="2"/>
      <c r="BW1813" s="2"/>
      <c r="BX1813" s="2"/>
      <c r="BY1813" s="2"/>
      <c r="BZ1813" s="2"/>
      <c r="CA1813" s="2"/>
      <c r="CB1813" s="2"/>
      <c r="CC1813" s="2"/>
      <c r="CD1813" s="2"/>
      <c r="CE1813" s="2"/>
      <c r="CF1813" s="2"/>
      <c r="CG1813" s="2"/>
      <c r="CH1813" s="2"/>
      <c r="CI1813" s="2"/>
      <c r="CJ1813" s="2"/>
      <c r="CK1813" s="2"/>
    </row>
    <row r="1814" spans="1:89" ht="12.75" customHeight="1" x14ac:dyDescent="0.35">
      <c r="A1814" s="15">
        <f t="shared" si="118"/>
        <v>44791</v>
      </c>
      <c r="B1814" s="107">
        <v>19921786</v>
      </c>
      <c r="C1814" s="4">
        <f t="shared" si="119"/>
        <v>830074.41666666663</v>
      </c>
      <c r="D1814">
        <f t="shared" si="120"/>
        <v>2022</v>
      </c>
      <c r="E1814">
        <f t="shared" si="121"/>
        <v>8</v>
      </c>
      <c r="F1814" s="33">
        <v>10190</v>
      </c>
      <c r="G1814" s="2" t="s">
        <v>29</v>
      </c>
      <c r="H1814" s="2">
        <v>24</v>
      </c>
      <c r="I1814" s="33" t="s">
        <v>74</v>
      </c>
      <c r="J1814" s="34">
        <v>44791</v>
      </c>
      <c r="K1814" s="33"/>
      <c r="L1814" s="33"/>
      <c r="M1814" s="33"/>
      <c r="N1814" s="33"/>
      <c r="O1814" s="33"/>
      <c r="P1814" s="33"/>
      <c r="Q1814" s="33"/>
      <c r="R1814" s="33"/>
      <c r="S1814" s="33"/>
      <c r="T1814" s="33"/>
      <c r="U1814" s="33"/>
      <c r="V1814" s="33"/>
      <c r="W1814" s="33"/>
      <c r="X1814" s="33"/>
      <c r="Y1814" s="33"/>
      <c r="Z1814" s="33"/>
      <c r="AA1814" s="33"/>
      <c r="AB1814" s="33"/>
      <c r="AC1814" s="33"/>
      <c r="AD1814" s="33"/>
      <c r="AE1814" s="33"/>
      <c r="AF1814" s="33"/>
      <c r="AG1814" s="33"/>
      <c r="AH1814" s="33"/>
      <c r="AI1814" s="2"/>
      <c r="AK1814" s="3"/>
      <c r="AL1814" s="2"/>
      <c r="AM1814" s="2"/>
      <c r="AN1814" s="2"/>
      <c r="AO1814" s="2"/>
      <c r="AP1814" s="2"/>
      <c r="AQ1814" s="2"/>
      <c r="AR1814" s="2"/>
      <c r="AS1814" s="2"/>
      <c r="AT1814" s="2"/>
      <c r="AU1814" s="2"/>
      <c r="AV1814" s="2"/>
      <c r="AW1814" s="2"/>
      <c r="AX1814" s="2"/>
      <c r="AY1814" s="2"/>
      <c r="AZ1814" s="2"/>
      <c r="BA1814" s="2"/>
      <c r="BB1814" s="2"/>
      <c r="BC1814" s="2"/>
      <c r="BD1814" s="2"/>
      <c r="BE1814" s="2"/>
      <c r="BF1814" s="2"/>
      <c r="BG1814" s="2"/>
      <c r="BH1814" s="2"/>
      <c r="BI1814" s="2"/>
      <c r="BJ1814" s="2"/>
      <c r="BK1814" s="48"/>
      <c r="BL1814" s="3"/>
      <c r="BM1814" s="2"/>
      <c r="BN1814" s="2"/>
      <c r="BO1814" s="2"/>
      <c r="BP1814" s="2"/>
      <c r="BQ1814" s="2"/>
      <c r="BR1814" s="2"/>
      <c r="BS1814" s="2"/>
      <c r="BT1814" s="2"/>
      <c r="BU1814" s="2"/>
      <c r="BV1814" s="2"/>
      <c r="BW1814" s="2"/>
      <c r="BX1814" s="2"/>
      <c r="BY1814" s="2"/>
      <c r="BZ1814" s="2"/>
      <c r="CA1814" s="2"/>
      <c r="CB1814" s="2"/>
      <c r="CC1814" s="2"/>
      <c r="CD1814" s="2"/>
      <c r="CE1814" s="2"/>
      <c r="CF1814" s="2"/>
      <c r="CG1814" s="2"/>
      <c r="CH1814" s="2"/>
      <c r="CI1814" s="2"/>
      <c r="CJ1814" s="2"/>
      <c r="CK1814" s="2"/>
    </row>
    <row r="1815" spans="1:89" ht="12.75" customHeight="1" x14ac:dyDescent="0.35">
      <c r="A1815" s="15">
        <f t="shared" si="118"/>
        <v>44792</v>
      </c>
      <c r="B1815" s="107">
        <v>19645870</v>
      </c>
      <c r="C1815" s="4">
        <f t="shared" si="119"/>
        <v>818577.91666666663</v>
      </c>
      <c r="D1815">
        <f t="shared" si="120"/>
        <v>2022</v>
      </c>
      <c r="E1815">
        <f t="shared" si="121"/>
        <v>8</v>
      </c>
      <c r="F1815" s="33">
        <v>10190</v>
      </c>
      <c r="G1815" s="2" t="s">
        <v>29</v>
      </c>
      <c r="H1815" s="2">
        <v>24</v>
      </c>
      <c r="I1815" s="33" t="s">
        <v>74</v>
      </c>
      <c r="J1815" s="34">
        <v>44792</v>
      </c>
      <c r="K1815" s="33"/>
      <c r="L1815" s="33"/>
      <c r="M1815" s="33"/>
      <c r="N1815" s="33"/>
      <c r="O1815" s="33"/>
      <c r="P1815" s="33"/>
      <c r="Q1815" s="33"/>
      <c r="R1815" s="33"/>
      <c r="S1815" s="33"/>
      <c r="T1815" s="33"/>
      <c r="U1815" s="33"/>
      <c r="V1815" s="33"/>
      <c r="W1815" s="33"/>
      <c r="X1815" s="33"/>
      <c r="Y1815" s="33"/>
      <c r="Z1815" s="33"/>
      <c r="AA1815" s="33"/>
      <c r="AB1815" s="33"/>
      <c r="AC1815" s="33"/>
      <c r="AD1815" s="33"/>
      <c r="AE1815" s="33"/>
      <c r="AF1815" s="33"/>
      <c r="AG1815" s="33"/>
      <c r="AH1815" s="33"/>
      <c r="AI1815" s="2"/>
      <c r="AK1815" s="3"/>
      <c r="AL1815" s="2"/>
      <c r="AM1815" s="2"/>
      <c r="AN1815" s="2"/>
      <c r="AO1815" s="2"/>
      <c r="AP1815" s="2"/>
      <c r="AQ1815" s="2"/>
      <c r="AR1815" s="2"/>
      <c r="AS1815" s="2"/>
      <c r="AT1815" s="2"/>
      <c r="AU1815" s="2"/>
      <c r="AV1815" s="2"/>
      <c r="AW1815" s="2"/>
      <c r="AX1815" s="2"/>
      <c r="AY1815" s="2"/>
      <c r="AZ1815" s="2"/>
      <c r="BA1815" s="2"/>
      <c r="BB1815" s="2"/>
      <c r="BC1815" s="2"/>
      <c r="BD1815" s="2"/>
      <c r="BE1815" s="2"/>
      <c r="BF1815" s="2"/>
      <c r="BG1815" s="2"/>
      <c r="BH1815" s="2"/>
      <c r="BI1815" s="2"/>
      <c r="BJ1815" s="2"/>
      <c r="BK1815" s="48"/>
      <c r="BL1815" s="3"/>
      <c r="BM1815" s="2"/>
      <c r="BN1815" s="2"/>
      <c r="BO1815" s="2"/>
      <c r="BP1815" s="2"/>
      <c r="BQ1815" s="2"/>
      <c r="BR1815" s="2"/>
      <c r="BS1815" s="2"/>
      <c r="BT1815" s="2"/>
      <c r="BU1815" s="2"/>
      <c r="BV1815" s="2"/>
      <c r="BW1815" s="2"/>
      <c r="BX1815" s="2"/>
      <c r="BY1815" s="2"/>
      <c r="BZ1815" s="2"/>
      <c r="CA1815" s="2"/>
      <c r="CB1815" s="2"/>
      <c r="CC1815" s="2"/>
      <c r="CD1815" s="2"/>
      <c r="CE1815" s="2"/>
      <c r="CF1815" s="2"/>
      <c r="CG1815" s="2"/>
      <c r="CH1815" s="2"/>
      <c r="CI1815" s="2"/>
      <c r="CJ1815" s="2"/>
      <c r="CK1815" s="2"/>
    </row>
    <row r="1816" spans="1:89" ht="12.75" customHeight="1" x14ac:dyDescent="0.35">
      <c r="A1816" s="15">
        <f t="shared" si="118"/>
        <v>44793</v>
      </c>
      <c r="B1816" s="107">
        <v>19132087</v>
      </c>
      <c r="C1816" s="4">
        <f t="shared" si="119"/>
        <v>797170.29166666663</v>
      </c>
      <c r="D1816">
        <f t="shared" si="120"/>
        <v>2022</v>
      </c>
      <c r="E1816">
        <f t="shared" si="121"/>
        <v>8</v>
      </c>
      <c r="F1816" s="33">
        <v>10190</v>
      </c>
      <c r="G1816" s="2" t="s">
        <v>29</v>
      </c>
      <c r="H1816" s="2">
        <v>24</v>
      </c>
      <c r="I1816" s="33" t="s">
        <v>74</v>
      </c>
      <c r="J1816" s="34">
        <v>44793</v>
      </c>
      <c r="K1816" s="33"/>
      <c r="L1816" s="33"/>
      <c r="M1816" s="33"/>
      <c r="N1816" s="33"/>
      <c r="O1816" s="33"/>
      <c r="P1816" s="33"/>
      <c r="Q1816" s="33"/>
      <c r="R1816" s="33"/>
      <c r="S1816" s="33"/>
      <c r="T1816" s="33"/>
      <c r="U1816" s="33"/>
      <c r="V1816" s="33"/>
      <c r="W1816" s="33"/>
      <c r="X1816" s="33"/>
      <c r="Y1816" s="33"/>
      <c r="Z1816" s="33"/>
      <c r="AA1816" s="33"/>
      <c r="AB1816" s="33"/>
      <c r="AC1816" s="33"/>
      <c r="AD1816" s="33"/>
      <c r="AE1816" s="33"/>
      <c r="AF1816" s="33"/>
      <c r="AG1816" s="33"/>
      <c r="AH1816" s="33"/>
      <c r="AI1816" s="2"/>
      <c r="AK1816" s="3"/>
      <c r="AL1816" s="2"/>
      <c r="AM1816" s="2"/>
      <c r="AN1816" s="2"/>
      <c r="AO1816" s="2"/>
      <c r="AP1816" s="2"/>
      <c r="AQ1816" s="2"/>
      <c r="AR1816" s="2"/>
      <c r="AS1816" s="2"/>
      <c r="AT1816" s="2"/>
      <c r="AU1816" s="2"/>
      <c r="AV1816" s="2"/>
      <c r="AW1816" s="2"/>
      <c r="AX1816" s="2"/>
      <c r="AY1816" s="2"/>
      <c r="AZ1816" s="2"/>
      <c r="BA1816" s="2"/>
      <c r="BB1816" s="2"/>
      <c r="BC1816" s="2"/>
      <c r="BD1816" s="2"/>
      <c r="BE1816" s="2"/>
      <c r="BF1816" s="2"/>
      <c r="BG1816" s="2"/>
      <c r="BH1816" s="2"/>
      <c r="BI1816" s="2"/>
      <c r="BJ1816" s="2"/>
      <c r="BK1816" s="48"/>
      <c r="BL1816" s="3"/>
      <c r="BM1816" s="2"/>
      <c r="BN1816" s="2"/>
      <c r="BO1816" s="2"/>
      <c r="BP1816" s="2"/>
      <c r="BQ1816" s="2"/>
      <c r="BR1816" s="2"/>
      <c r="BS1816" s="2"/>
      <c r="BT1816" s="2"/>
      <c r="BU1816" s="2"/>
      <c r="BV1816" s="2"/>
      <c r="BW1816" s="2"/>
      <c r="BX1816" s="2"/>
      <c r="BY1816" s="2"/>
      <c r="BZ1816" s="2"/>
      <c r="CA1816" s="2"/>
      <c r="CB1816" s="2"/>
      <c r="CC1816" s="2"/>
      <c r="CD1816" s="2"/>
      <c r="CE1816" s="2"/>
      <c r="CF1816" s="2"/>
      <c r="CG1816" s="2"/>
      <c r="CH1816" s="2"/>
      <c r="CI1816" s="2"/>
      <c r="CJ1816" s="2"/>
      <c r="CK1816" s="2"/>
    </row>
    <row r="1817" spans="1:89" ht="12.75" customHeight="1" x14ac:dyDescent="0.35">
      <c r="A1817" s="15">
        <f t="shared" si="118"/>
        <v>44794</v>
      </c>
      <c r="B1817" s="107">
        <v>18437217</v>
      </c>
      <c r="C1817" s="4">
        <f t="shared" si="119"/>
        <v>768217.375</v>
      </c>
      <c r="D1817">
        <f t="shared" si="120"/>
        <v>2022</v>
      </c>
      <c r="E1817">
        <f t="shared" si="121"/>
        <v>8</v>
      </c>
      <c r="F1817" s="33">
        <v>10190</v>
      </c>
      <c r="G1817" s="2" t="s">
        <v>29</v>
      </c>
      <c r="H1817" s="2">
        <v>24</v>
      </c>
      <c r="I1817" s="33" t="s">
        <v>74</v>
      </c>
      <c r="J1817" s="34">
        <v>44794</v>
      </c>
      <c r="K1817" s="33"/>
      <c r="L1817" s="33"/>
      <c r="M1817" s="33"/>
      <c r="N1817" s="33"/>
      <c r="O1817" s="33"/>
      <c r="P1817" s="33"/>
      <c r="Q1817" s="33"/>
      <c r="R1817" s="33"/>
      <c r="S1817" s="33"/>
      <c r="T1817" s="33"/>
      <c r="U1817" s="33"/>
      <c r="V1817" s="33"/>
      <c r="W1817" s="33"/>
      <c r="X1817" s="33"/>
      <c r="Y1817" s="33"/>
      <c r="Z1817" s="33"/>
      <c r="AA1817" s="33"/>
      <c r="AB1817" s="33"/>
      <c r="AC1817" s="33"/>
      <c r="AD1817" s="33"/>
      <c r="AE1817" s="33"/>
      <c r="AF1817" s="33"/>
      <c r="AG1817" s="33"/>
      <c r="AH1817" s="33"/>
      <c r="AI1817" s="2"/>
      <c r="AK1817" s="3"/>
      <c r="AL1817" s="2"/>
      <c r="AM1817" s="2"/>
      <c r="AN1817" s="2"/>
      <c r="AO1817" s="2"/>
      <c r="AP1817" s="2"/>
      <c r="AQ1817" s="2"/>
      <c r="AR1817" s="2"/>
      <c r="AS1817" s="2"/>
      <c r="AT1817" s="2"/>
      <c r="AU1817" s="2"/>
      <c r="AV1817" s="2"/>
      <c r="AW1817" s="2"/>
      <c r="AX1817" s="2"/>
      <c r="AY1817" s="2"/>
      <c r="AZ1817" s="2"/>
      <c r="BA1817" s="2"/>
      <c r="BB1817" s="2"/>
      <c r="BC1817" s="2"/>
      <c r="BD1817" s="2"/>
      <c r="BE1817" s="2"/>
      <c r="BF1817" s="2"/>
      <c r="BG1817" s="2"/>
      <c r="BH1817" s="2"/>
      <c r="BI1817" s="2"/>
      <c r="BJ1817" s="2"/>
      <c r="BK1817" s="48"/>
      <c r="BL1817" s="3"/>
      <c r="BM1817" s="2"/>
      <c r="BN1817" s="2"/>
      <c r="BO1817" s="2"/>
      <c r="BP1817" s="2"/>
      <c r="BQ1817" s="2"/>
      <c r="BR1817" s="2"/>
      <c r="BS1817" s="2"/>
      <c r="BT1817" s="2"/>
      <c r="BU1817" s="2"/>
      <c r="BV1817" s="2"/>
      <c r="BW1817" s="2"/>
      <c r="BX1817" s="2"/>
      <c r="BY1817" s="2"/>
      <c r="BZ1817" s="2"/>
      <c r="CA1817" s="2"/>
      <c r="CB1817" s="2"/>
      <c r="CC1817" s="2"/>
      <c r="CD1817" s="2"/>
      <c r="CE1817" s="2"/>
      <c r="CF1817" s="2"/>
      <c r="CG1817" s="2"/>
      <c r="CH1817" s="2"/>
      <c r="CI1817" s="2"/>
      <c r="CJ1817" s="2"/>
      <c r="CK1817" s="2"/>
    </row>
    <row r="1818" spans="1:89" ht="12.75" customHeight="1" x14ac:dyDescent="0.35">
      <c r="A1818" s="15">
        <f t="shared" si="118"/>
        <v>44795</v>
      </c>
      <c r="B1818" s="107">
        <v>18966301</v>
      </c>
      <c r="C1818" s="4">
        <f t="shared" si="119"/>
        <v>790262.54166666663</v>
      </c>
      <c r="D1818">
        <f t="shared" si="120"/>
        <v>2022</v>
      </c>
      <c r="E1818">
        <f t="shared" si="121"/>
        <v>8</v>
      </c>
      <c r="F1818" s="33">
        <v>10190</v>
      </c>
      <c r="G1818" s="2" t="s">
        <v>29</v>
      </c>
      <c r="H1818" s="2">
        <v>24</v>
      </c>
      <c r="I1818" s="33" t="s">
        <v>74</v>
      </c>
      <c r="J1818" s="34">
        <v>44795</v>
      </c>
      <c r="K1818" s="33"/>
      <c r="L1818" s="33"/>
      <c r="M1818" s="33"/>
      <c r="N1818" s="33"/>
      <c r="O1818" s="33"/>
      <c r="P1818" s="33"/>
      <c r="Q1818" s="33"/>
      <c r="R1818" s="33"/>
      <c r="S1818" s="33"/>
      <c r="T1818" s="33"/>
      <c r="U1818" s="33"/>
      <c r="V1818" s="33"/>
      <c r="W1818" s="33"/>
      <c r="X1818" s="33"/>
      <c r="Y1818" s="33"/>
      <c r="Z1818" s="33"/>
      <c r="AA1818" s="33"/>
      <c r="AB1818" s="33"/>
      <c r="AC1818" s="33"/>
      <c r="AD1818" s="33"/>
      <c r="AE1818" s="33"/>
      <c r="AF1818" s="33"/>
      <c r="AG1818" s="33"/>
      <c r="AH1818" s="33"/>
      <c r="AI1818" s="2"/>
      <c r="AK1818" s="3"/>
      <c r="AL1818" s="2"/>
      <c r="AM1818" s="2"/>
      <c r="AN1818" s="2"/>
      <c r="AO1818" s="2"/>
      <c r="AP1818" s="2"/>
      <c r="AQ1818" s="2"/>
      <c r="AR1818" s="2"/>
      <c r="AS1818" s="2"/>
      <c r="AT1818" s="2"/>
      <c r="AU1818" s="2"/>
      <c r="AV1818" s="2"/>
      <c r="AW1818" s="2"/>
      <c r="AX1818" s="2"/>
      <c r="AY1818" s="2"/>
      <c r="AZ1818" s="2"/>
      <c r="BA1818" s="2"/>
      <c r="BB1818" s="2"/>
      <c r="BC1818" s="2"/>
      <c r="BD1818" s="2"/>
      <c r="BE1818" s="2"/>
      <c r="BF1818" s="2"/>
      <c r="BG1818" s="2"/>
      <c r="BH1818" s="2"/>
      <c r="BI1818" s="2"/>
      <c r="BJ1818" s="2"/>
      <c r="BK1818" s="48"/>
      <c r="BL1818" s="3"/>
      <c r="BM1818" s="2"/>
      <c r="BN1818" s="2"/>
      <c r="BO1818" s="2"/>
      <c r="BP1818" s="2"/>
      <c r="BQ1818" s="2"/>
      <c r="BR1818" s="2"/>
      <c r="BS1818" s="2"/>
      <c r="BT1818" s="2"/>
      <c r="BU1818" s="2"/>
      <c r="BV1818" s="2"/>
      <c r="BW1818" s="2"/>
      <c r="BX1818" s="2"/>
      <c r="BY1818" s="2"/>
      <c r="BZ1818" s="2"/>
      <c r="CA1818" s="2"/>
      <c r="CB1818" s="2"/>
      <c r="CC1818" s="2"/>
      <c r="CD1818" s="2"/>
      <c r="CE1818" s="2"/>
      <c r="CF1818" s="2"/>
      <c r="CG1818" s="2"/>
      <c r="CH1818" s="2"/>
      <c r="CI1818" s="2"/>
      <c r="CJ1818" s="2"/>
      <c r="CK1818" s="2"/>
    </row>
    <row r="1819" spans="1:89" ht="12.75" customHeight="1" x14ac:dyDescent="0.35">
      <c r="A1819" s="15">
        <f t="shared" si="118"/>
        <v>44796</v>
      </c>
      <c r="B1819" s="107">
        <v>19131978</v>
      </c>
      <c r="C1819" s="4">
        <f t="shared" si="119"/>
        <v>797165.75</v>
      </c>
      <c r="D1819">
        <f t="shared" si="120"/>
        <v>2022</v>
      </c>
      <c r="E1819">
        <f t="shared" si="121"/>
        <v>8</v>
      </c>
      <c r="F1819" s="33">
        <v>10190</v>
      </c>
      <c r="G1819" s="2" t="s">
        <v>29</v>
      </c>
      <c r="H1819" s="2">
        <v>24</v>
      </c>
      <c r="I1819" s="33" t="s">
        <v>74</v>
      </c>
      <c r="J1819" s="34">
        <v>44796</v>
      </c>
      <c r="K1819" s="33"/>
      <c r="L1819" s="33"/>
      <c r="M1819" s="33"/>
      <c r="N1819" s="33"/>
      <c r="O1819" s="33"/>
      <c r="P1819" s="33"/>
      <c r="Q1819" s="33"/>
      <c r="R1819" s="33"/>
      <c r="S1819" s="33"/>
      <c r="T1819" s="33"/>
      <c r="U1819" s="33"/>
      <c r="V1819" s="33"/>
      <c r="W1819" s="33"/>
      <c r="X1819" s="33"/>
      <c r="Y1819" s="33"/>
      <c r="Z1819" s="33"/>
      <c r="AA1819" s="33"/>
      <c r="AB1819" s="33"/>
      <c r="AC1819" s="33"/>
      <c r="AD1819" s="33"/>
      <c r="AE1819" s="33"/>
      <c r="AF1819" s="33"/>
      <c r="AG1819" s="33"/>
      <c r="AH1819" s="33"/>
      <c r="AI1819" s="2"/>
      <c r="AK1819" s="3"/>
      <c r="AL1819" s="2"/>
      <c r="AM1819" s="2"/>
      <c r="AN1819" s="2"/>
      <c r="AO1819" s="2"/>
      <c r="AP1819" s="2"/>
      <c r="AQ1819" s="2"/>
      <c r="AR1819" s="2"/>
      <c r="AS1819" s="2"/>
      <c r="AT1819" s="2"/>
      <c r="AU1819" s="2"/>
      <c r="AV1819" s="2"/>
      <c r="AW1819" s="2"/>
      <c r="AX1819" s="2"/>
      <c r="AY1819" s="2"/>
      <c r="AZ1819" s="2"/>
      <c r="BA1819" s="2"/>
      <c r="BB1819" s="2"/>
      <c r="BC1819" s="2"/>
      <c r="BD1819" s="2"/>
      <c r="BE1819" s="2"/>
      <c r="BF1819" s="2"/>
      <c r="BG1819" s="2"/>
      <c r="BH1819" s="2"/>
      <c r="BI1819" s="2"/>
      <c r="BJ1819" s="2"/>
      <c r="BK1819" s="48"/>
      <c r="BL1819" s="3"/>
      <c r="BM1819" s="2"/>
      <c r="BN1819" s="2"/>
      <c r="BO1819" s="2"/>
      <c r="BP1819" s="2"/>
      <c r="BQ1819" s="2"/>
      <c r="BR1819" s="2"/>
      <c r="BS1819" s="2"/>
      <c r="BT1819" s="2"/>
      <c r="BU1819" s="2"/>
      <c r="BV1819" s="2"/>
      <c r="BW1819" s="2"/>
      <c r="BX1819" s="2"/>
      <c r="BY1819" s="2"/>
      <c r="BZ1819" s="2"/>
      <c r="CA1819" s="2"/>
      <c r="CB1819" s="2"/>
      <c r="CC1819" s="2"/>
      <c r="CD1819" s="2"/>
      <c r="CE1819" s="2"/>
      <c r="CF1819" s="2"/>
      <c r="CG1819" s="2"/>
      <c r="CH1819" s="2"/>
      <c r="CI1819" s="2"/>
      <c r="CJ1819" s="2"/>
      <c r="CK1819" s="2"/>
    </row>
    <row r="1820" spans="1:89" ht="12.75" customHeight="1" x14ac:dyDescent="0.35">
      <c r="A1820" s="15">
        <f t="shared" si="118"/>
        <v>44797</v>
      </c>
      <c r="B1820" s="107">
        <v>19225446</v>
      </c>
      <c r="C1820" s="4">
        <f t="shared" si="119"/>
        <v>801060.25</v>
      </c>
      <c r="D1820">
        <f t="shared" si="120"/>
        <v>2022</v>
      </c>
      <c r="E1820">
        <f t="shared" si="121"/>
        <v>8</v>
      </c>
      <c r="F1820" s="33">
        <v>10190</v>
      </c>
      <c r="G1820" s="2" t="s">
        <v>29</v>
      </c>
      <c r="H1820" s="2">
        <v>24</v>
      </c>
      <c r="I1820" s="33" t="s">
        <v>74</v>
      </c>
      <c r="J1820" s="34">
        <v>44797</v>
      </c>
      <c r="K1820" s="33"/>
      <c r="L1820" s="33"/>
      <c r="M1820" s="33"/>
      <c r="N1820" s="33"/>
      <c r="O1820" s="33"/>
      <c r="P1820" s="33"/>
      <c r="Q1820" s="33"/>
      <c r="R1820" s="33"/>
      <c r="S1820" s="33"/>
      <c r="T1820" s="33"/>
      <c r="U1820" s="33"/>
      <c r="V1820" s="33"/>
      <c r="W1820" s="33"/>
      <c r="X1820" s="33"/>
      <c r="Y1820" s="33"/>
      <c r="Z1820" s="33"/>
      <c r="AA1820" s="33"/>
      <c r="AB1820" s="33"/>
      <c r="AC1820" s="33"/>
      <c r="AD1820" s="33"/>
      <c r="AE1820" s="33"/>
      <c r="AF1820" s="33"/>
      <c r="AG1820" s="33"/>
      <c r="AH1820" s="33"/>
      <c r="AI1820" s="2"/>
      <c r="AK1820" s="3"/>
      <c r="AL1820" s="2"/>
      <c r="AM1820" s="2"/>
      <c r="AN1820" s="2"/>
      <c r="AO1820" s="2"/>
      <c r="AP1820" s="2"/>
      <c r="AQ1820" s="2"/>
      <c r="AR1820" s="2"/>
      <c r="AS1820" s="2"/>
      <c r="AT1820" s="2"/>
      <c r="AU1820" s="2"/>
      <c r="AV1820" s="2"/>
      <c r="AW1820" s="2"/>
      <c r="AX1820" s="2"/>
      <c r="AY1820" s="2"/>
      <c r="AZ1820" s="2"/>
      <c r="BA1820" s="2"/>
      <c r="BB1820" s="2"/>
      <c r="BC1820" s="2"/>
      <c r="BD1820" s="2"/>
      <c r="BE1820" s="2"/>
      <c r="BF1820" s="2"/>
      <c r="BG1820" s="2"/>
      <c r="BH1820" s="2"/>
      <c r="BI1820" s="2"/>
      <c r="BJ1820" s="2"/>
      <c r="BK1820" s="48"/>
      <c r="BL1820" s="3"/>
      <c r="BM1820" s="2"/>
      <c r="BN1820" s="2"/>
      <c r="BO1820" s="2"/>
      <c r="BP1820" s="2"/>
      <c r="BQ1820" s="2"/>
      <c r="BR1820" s="2"/>
      <c r="BS1820" s="2"/>
      <c r="BT1820" s="2"/>
      <c r="BU1820" s="2"/>
      <c r="BV1820" s="2"/>
      <c r="BW1820" s="2"/>
      <c r="BX1820" s="2"/>
      <c r="BY1820" s="2"/>
      <c r="BZ1820" s="2"/>
      <c r="CA1820" s="2"/>
      <c r="CB1820" s="2"/>
      <c r="CC1820" s="2"/>
      <c r="CD1820" s="2"/>
      <c r="CE1820" s="2"/>
      <c r="CF1820" s="2"/>
      <c r="CG1820" s="2"/>
      <c r="CH1820" s="2"/>
      <c r="CI1820" s="2"/>
      <c r="CJ1820" s="2"/>
      <c r="CK1820" s="2"/>
    </row>
    <row r="1821" spans="1:89" ht="12.75" customHeight="1" x14ac:dyDescent="0.35">
      <c r="A1821" s="15">
        <f t="shared" si="118"/>
        <v>44798</v>
      </c>
      <c r="B1821" s="107">
        <v>19334111</v>
      </c>
      <c r="C1821" s="4">
        <f t="shared" si="119"/>
        <v>805587.95833333337</v>
      </c>
      <c r="D1821">
        <f t="shared" si="120"/>
        <v>2022</v>
      </c>
      <c r="E1821">
        <f t="shared" si="121"/>
        <v>8</v>
      </c>
      <c r="F1821" s="33">
        <v>10190</v>
      </c>
      <c r="G1821" s="2" t="s">
        <v>29</v>
      </c>
      <c r="H1821" s="2">
        <v>24</v>
      </c>
      <c r="I1821" s="33" t="s">
        <v>74</v>
      </c>
      <c r="J1821" s="34">
        <v>44798</v>
      </c>
      <c r="K1821" s="33"/>
      <c r="L1821" s="33"/>
      <c r="M1821" s="33"/>
      <c r="N1821" s="33"/>
      <c r="O1821" s="33"/>
      <c r="P1821" s="33"/>
      <c r="Q1821" s="33"/>
      <c r="R1821" s="33"/>
      <c r="S1821" s="33"/>
      <c r="T1821" s="33"/>
      <c r="U1821" s="33"/>
      <c r="V1821" s="33"/>
      <c r="W1821" s="33"/>
      <c r="X1821" s="33"/>
      <c r="Y1821" s="33"/>
      <c r="Z1821" s="33"/>
      <c r="AA1821" s="33"/>
      <c r="AB1821" s="33"/>
      <c r="AC1821" s="33"/>
      <c r="AD1821" s="33"/>
      <c r="AE1821" s="33"/>
      <c r="AF1821" s="33"/>
      <c r="AG1821" s="33"/>
      <c r="AH1821" s="33"/>
      <c r="AI1821" s="2"/>
      <c r="AK1821" s="3"/>
      <c r="AL1821" s="2"/>
      <c r="AM1821" s="2"/>
      <c r="AN1821" s="2"/>
      <c r="AO1821" s="2"/>
      <c r="AP1821" s="2"/>
      <c r="AQ1821" s="2"/>
      <c r="AR1821" s="2"/>
      <c r="AS1821" s="2"/>
      <c r="AT1821" s="2"/>
      <c r="AU1821" s="2"/>
      <c r="AV1821" s="2"/>
      <c r="AW1821" s="2"/>
      <c r="AX1821" s="2"/>
      <c r="AY1821" s="2"/>
      <c r="AZ1821" s="2"/>
      <c r="BA1821" s="2"/>
      <c r="BB1821" s="2"/>
      <c r="BC1821" s="2"/>
      <c r="BD1821" s="2"/>
      <c r="BE1821" s="2"/>
      <c r="BF1821" s="2"/>
      <c r="BG1821" s="2"/>
      <c r="BH1821" s="2"/>
      <c r="BI1821" s="2"/>
      <c r="BJ1821" s="2"/>
      <c r="BK1821" s="48"/>
      <c r="BL1821" s="3"/>
      <c r="BM1821" s="2"/>
      <c r="BN1821" s="2"/>
      <c r="BO1821" s="2"/>
      <c r="BP1821" s="2"/>
      <c r="BQ1821" s="2"/>
      <c r="BR1821" s="2"/>
      <c r="BS1821" s="2"/>
      <c r="BT1821" s="2"/>
      <c r="BU1821" s="2"/>
      <c r="BV1821" s="2"/>
      <c r="BW1821" s="2"/>
      <c r="BX1821" s="2"/>
      <c r="BY1821" s="2"/>
      <c r="BZ1821" s="2"/>
      <c r="CA1821" s="2"/>
      <c r="CB1821" s="2"/>
      <c r="CC1821" s="2"/>
      <c r="CD1821" s="2"/>
      <c r="CE1821" s="2"/>
      <c r="CF1821" s="2"/>
      <c r="CG1821" s="2"/>
      <c r="CH1821" s="2"/>
      <c r="CI1821" s="2"/>
      <c r="CJ1821" s="2"/>
      <c r="CK1821" s="2"/>
    </row>
    <row r="1822" spans="1:89" ht="12.75" customHeight="1" x14ac:dyDescent="0.35">
      <c r="A1822" s="15">
        <f t="shared" si="118"/>
        <v>44799</v>
      </c>
      <c r="B1822" s="107">
        <v>18623076</v>
      </c>
      <c r="C1822" s="4">
        <f t="shared" si="119"/>
        <v>775961.5</v>
      </c>
      <c r="D1822">
        <f t="shared" si="120"/>
        <v>2022</v>
      </c>
      <c r="E1822">
        <f t="shared" si="121"/>
        <v>8</v>
      </c>
      <c r="F1822" s="33">
        <v>10190</v>
      </c>
      <c r="G1822" s="2" t="s">
        <v>29</v>
      </c>
      <c r="H1822" s="2">
        <v>24</v>
      </c>
      <c r="I1822" s="33" t="s">
        <v>74</v>
      </c>
      <c r="J1822" s="34">
        <v>44799</v>
      </c>
      <c r="K1822" s="33"/>
      <c r="L1822" s="33"/>
      <c r="M1822" s="33"/>
      <c r="N1822" s="33"/>
      <c r="O1822" s="33"/>
      <c r="P1822" s="33"/>
      <c r="Q1822" s="33"/>
      <c r="R1822" s="33"/>
      <c r="S1822" s="33"/>
      <c r="T1822" s="33"/>
      <c r="U1822" s="33"/>
      <c r="V1822" s="33"/>
      <c r="W1822" s="33"/>
      <c r="X1822" s="33"/>
      <c r="Y1822" s="33"/>
      <c r="Z1822" s="33"/>
      <c r="AA1822" s="33"/>
      <c r="AB1822" s="33"/>
      <c r="AC1822" s="33"/>
      <c r="AD1822" s="33"/>
      <c r="AE1822" s="33"/>
      <c r="AF1822" s="33"/>
      <c r="AG1822" s="33"/>
      <c r="AH1822" s="33"/>
      <c r="AI1822" s="2"/>
      <c r="AK1822" s="3"/>
      <c r="AL1822" s="2"/>
      <c r="AM1822" s="2"/>
      <c r="AN1822" s="2"/>
      <c r="AO1822" s="2"/>
      <c r="AP1822" s="2"/>
      <c r="AQ1822" s="2"/>
      <c r="AR1822" s="2"/>
      <c r="AS1822" s="2"/>
      <c r="AT1822" s="2"/>
      <c r="AU1822" s="2"/>
      <c r="AV1822" s="2"/>
      <c r="AW1822" s="2"/>
      <c r="AX1822" s="2"/>
      <c r="AY1822" s="2"/>
      <c r="AZ1822" s="2"/>
      <c r="BA1822" s="2"/>
      <c r="BB1822" s="2"/>
      <c r="BC1822" s="2"/>
      <c r="BD1822" s="2"/>
      <c r="BE1822" s="2"/>
      <c r="BF1822" s="2"/>
      <c r="BG1822" s="2"/>
      <c r="BH1822" s="2"/>
      <c r="BI1822" s="2"/>
      <c r="BJ1822" s="2"/>
      <c r="BK1822" s="48"/>
      <c r="BL1822" s="3"/>
      <c r="BM1822" s="2"/>
      <c r="BN1822" s="2"/>
      <c r="BO1822" s="2"/>
      <c r="BP1822" s="2"/>
      <c r="BQ1822" s="2"/>
      <c r="BR1822" s="2"/>
      <c r="BS1822" s="2"/>
      <c r="BT1822" s="2"/>
      <c r="BU1822" s="2"/>
      <c r="BV1822" s="2"/>
      <c r="BW1822" s="2"/>
      <c r="BX1822" s="2"/>
      <c r="BY1822" s="2"/>
      <c r="BZ1822" s="2"/>
      <c r="CA1822" s="2"/>
      <c r="CB1822" s="2"/>
      <c r="CC1822" s="2"/>
      <c r="CD1822" s="2"/>
      <c r="CE1822" s="2"/>
      <c r="CF1822" s="2"/>
      <c r="CG1822" s="2"/>
      <c r="CH1822" s="2"/>
      <c r="CI1822" s="2"/>
      <c r="CJ1822" s="2"/>
      <c r="CK1822" s="2"/>
    </row>
    <row r="1823" spans="1:89" ht="12.75" customHeight="1" x14ac:dyDescent="0.35">
      <c r="A1823" s="15">
        <f t="shared" si="118"/>
        <v>44800</v>
      </c>
      <c r="B1823" s="107">
        <v>17037782</v>
      </c>
      <c r="C1823" s="4">
        <f t="shared" si="119"/>
        <v>709907.58333333337</v>
      </c>
      <c r="D1823">
        <f t="shared" si="120"/>
        <v>2022</v>
      </c>
      <c r="E1823">
        <f t="shared" si="121"/>
        <v>8</v>
      </c>
      <c r="F1823" s="33">
        <v>10190</v>
      </c>
      <c r="G1823" s="2" t="s">
        <v>29</v>
      </c>
      <c r="H1823" s="2">
        <v>24</v>
      </c>
      <c r="I1823" s="33" t="s">
        <v>74</v>
      </c>
      <c r="J1823" s="34">
        <v>44800</v>
      </c>
      <c r="K1823" s="33"/>
      <c r="L1823" s="33"/>
      <c r="M1823" s="33"/>
      <c r="N1823" s="33"/>
      <c r="O1823" s="33"/>
      <c r="P1823" s="33"/>
      <c r="Q1823" s="33"/>
      <c r="R1823" s="33"/>
      <c r="S1823" s="33"/>
      <c r="T1823" s="33"/>
      <c r="U1823" s="33"/>
      <c r="V1823" s="33"/>
      <c r="W1823" s="33"/>
      <c r="X1823" s="33"/>
      <c r="Y1823" s="33"/>
      <c r="Z1823" s="33"/>
      <c r="AA1823" s="33"/>
      <c r="AB1823" s="33"/>
      <c r="AC1823" s="33"/>
      <c r="AD1823" s="33"/>
      <c r="AE1823" s="33"/>
      <c r="AF1823" s="33"/>
      <c r="AG1823" s="33"/>
      <c r="AH1823" s="33"/>
      <c r="AI1823" s="2"/>
      <c r="AK1823" s="3"/>
      <c r="AL1823" s="2"/>
      <c r="AM1823" s="2"/>
      <c r="AN1823" s="2"/>
      <c r="AO1823" s="2"/>
      <c r="AP1823" s="2"/>
      <c r="AQ1823" s="2"/>
      <c r="AR1823" s="2"/>
      <c r="AS1823" s="2"/>
      <c r="AT1823" s="2"/>
      <c r="AU1823" s="2"/>
      <c r="AV1823" s="2"/>
      <c r="AW1823" s="2"/>
      <c r="AX1823" s="2"/>
      <c r="AY1823" s="2"/>
      <c r="AZ1823" s="2"/>
      <c r="BA1823" s="2"/>
      <c r="BB1823" s="2"/>
      <c r="BC1823" s="2"/>
      <c r="BD1823" s="2"/>
      <c r="BE1823" s="2"/>
      <c r="BF1823" s="2"/>
      <c r="BG1823" s="2"/>
      <c r="BH1823" s="2"/>
      <c r="BI1823" s="2"/>
      <c r="BJ1823" s="2"/>
      <c r="BK1823" s="48"/>
      <c r="BL1823" s="3"/>
      <c r="BM1823" s="2"/>
      <c r="BN1823" s="2"/>
      <c r="BO1823" s="2"/>
      <c r="BP1823" s="2"/>
      <c r="BQ1823" s="2"/>
      <c r="BR1823" s="2"/>
      <c r="BS1823" s="2"/>
      <c r="BT1823" s="2"/>
      <c r="BU1823" s="2"/>
      <c r="BV1823" s="2"/>
      <c r="BW1823" s="2"/>
      <c r="BX1823" s="2"/>
      <c r="BY1823" s="2"/>
      <c r="BZ1823" s="2"/>
      <c r="CA1823" s="2"/>
      <c r="CB1823" s="2"/>
      <c r="CC1823" s="2"/>
      <c r="CD1823" s="2"/>
      <c r="CE1823" s="2"/>
      <c r="CF1823" s="2"/>
      <c r="CG1823" s="2"/>
      <c r="CH1823" s="2"/>
      <c r="CI1823" s="2"/>
      <c r="CJ1823" s="2"/>
      <c r="CK1823" s="2"/>
    </row>
    <row r="1824" spans="1:89" ht="12.75" customHeight="1" x14ac:dyDescent="0.35">
      <c r="A1824" s="15">
        <f t="shared" si="118"/>
        <v>44801</v>
      </c>
      <c r="B1824" s="107">
        <v>16666057</v>
      </c>
      <c r="C1824" s="4">
        <f t="shared" si="119"/>
        <v>694419.04166666663</v>
      </c>
      <c r="D1824">
        <f t="shared" si="120"/>
        <v>2022</v>
      </c>
      <c r="E1824">
        <f t="shared" si="121"/>
        <v>8</v>
      </c>
      <c r="F1824" s="33">
        <v>10190</v>
      </c>
      <c r="G1824" s="2" t="s">
        <v>29</v>
      </c>
      <c r="H1824" s="2">
        <v>24</v>
      </c>
      <c r="I1824" s="33" t="s">
        <v>74</v>
      </c>
      <c r="J1824" s="34">
        <v>44801</v>
      </c>
      <c r="K1824" s="33"/>
      <c r="L1824" s="33"/>
      <c r="M1824" s="33"/>
      <c r="N1824" s="33"/>
      <c r="O1824" s="33"/>
      <c r="P1824" s="33"/>
      <c r="Q1824" s="33"/>
      <c r="R1824" s="33"/>
      <c r="S1824" s="33"/>
      <c r="T1824" s="33"/>
      <c r="U1824" s="33"/>
      <c r="V1824" s="33"/>
      <c r="W1824" s="33"/>
      <c r="X1824" s="33"/>
      <c r="Y1824" s="33"/>
      <c r="Z1824" s="33"/>
      <c r="AA1824" s="33"/>
      <c r="AB1824" s="33"/>
      <c r="AC1824" s="33"/>
      <c r="AD1824" s="33"/>
      <c r="AE1824" s="33"/>
      <c r="AF1824" s="33"/>
      <c r="AG1824" s="33"/>
      <c r="AH1824" s="33"/>
      <c r="AI1824" s="2"/>
      <c r="AK1824" s="3"/>
      <c r="AL1824" s="2"/>
      <c r="AM1824" s="2"/>
      <c r="AN1824" s="2"/>
      <c r="AO1824" s="2"/>
      <c r="AP1824" s="2"/>
      <c r="AQ1824" s="2"/>
      <c r="AR1824" s="2"/>
      <c r="AS1824" s="2"/>
      <c r="AT1824" s="2"/>
      <c r="AU1824" s="2"/>
      <c r="AV1824" s="2"/>
      <c r="AW1824" s="2"/>
      <c r="AX1824" s="2"/>
      <c r="AY1824" s="2"/>
      <c r="AZ1824" s="2"/>
      <c r="BA1824" s="2"/>
      <c r="BB1824" s="2"/>
      <c r="BC1824" s="2"/>
      <c r="BD1824" s="2"/>
      <c r="BE1824" s="2"/>
      <c r="BF1824" s="2"/>
      <c r="BG1824" s="2"/>
      <c r="BH1824" s="2"/>
      <c r="BI1824" s="2"/>
      <c r="BJ1824" s="2"/>
      <c r="BK1824" s="48"/>
      <c r="BL1824" s="3"/>
      <c r="BM1824" s="2"/>
      <c r="BN1824" s="2"/>
      <c r="BO1824" s="2"/>
      <c r="BP1824" s="2"/>
      <c r="BQ1824" s="2"/>
      <c r="BR1824" s="2"/>
      <c r="BS1824" s="2"/>
      <c r="BT1824" s="2"/>
      <c r="BU1824" s="2"/>
      <c r="BV1824" s="2"/>
      <c r="BW1824" s="2"/>
      <c r="BX1824" s="2"/>
      <c r="BY1824" s="2"/>
      <c r="BZ1824" s="2"/>
      <c r="CA1824" s="2"/>
      <c r="CB1824" s="2"/>
      <c r="CC1824" s="2"/>
      <c r="CD1824" s="2"/>
      <c r="CE1824" s="2"/>
      <c r="CF1824" s="2"/>
      <c r="CG1824" s="2"/>
      <c r="CH1824" s="2"/>
      <c r="CI1824" s="2"/>
      <c r="CJ1824" s="2"/>
      <c r="CK1824" s="2"/>
    </row>
    <row r="1825" spans="1:89" ht="12.75" customHeight="1" x14ac:dyDescent="0.35">
      <c r="A1825" s="15">
        <f t="shared" ref="A1825:A1857" si="122">J1825</f>
        <v>44802</v>
      </c>
      <c r="B1825" s="107">
        <v>18022902</v>
      </c>
      <c r="C1825" s="4">
        <f t="shared" ref="C1825:C1857" si="123">B1825/H1825</f>
        <v>750954.25</v>
      </c>
      <c r="D1825">
        <f>YEAR(J1825)</f>
        <v>2022</v>
      </c>
      <c r="E1825">
        <f>MONTH(J1825)</f>
        <v>8</v>
      </c>
      <c r="F1825" s="33">
        <v>10190</v>
      </c>
      <c r="G1825" s="2" t="s">
        <v>29</v>
      </c>
      <c r="H1825" s="2">
        <v>24</v>
      </c>
      <c r="I1825" s="33" t="s">
        <v>74</v>
      </c>
      <c r="J1825" s="34">
        <v>44802</v>
      </c>
      <c r="K1825" s="33"/>
      <c r="L1825" s="33"/>
      <c r="M1825" s="33"/>
      <c r="N1825" s="33"/>
      <c r="O1825" s="33"/>
      <c r="P1825" s="33"/>
      <c r="Q1825" s="33"/>
      <c r="R1825" s="33"/>
      <c r="S1825" s="33"/>
      <c r="T1825" s="33"/>
      <c r="U1825" s="33"/>
      <c r="V1825" s="33"/>
      <c r="W1825" s="33"/>
      <c r="X1825" s="33"/>
      <c r="Y1825" s="33"/>
      <c r="Z1825" s="33"/>
      <c r="AA1825" s="33"/>
      <c r="AB1825" s="33"/>
      <c r="AC1825" s="33"/>
      <c r="AD1825" s="33"/>
      <c r="AE1825" s="33"/>
      <c r="AF1825" s="33"/>
      <c r="AG1825" s="33"/>
      <c r="AH1825" s="33"/>
      <c r="AI1825" s="2"/>
      <c r="AK1825" s="3"/>
      <c r="AL1825" s="2"/>
      <c r="AM1825" s="2"/>
      <c r="AN1825" s="2"/>
      <c r="AO1825" s="2"/>
      <c r="AP1825" s="2"/>
      <c r="AQ1825" s="2"/>
      <c r="AR1825" s="2"/>
      <c r="AS1825" s="2"/>
      <c r="AT1825" s="2"/>
      <c r="AU1825" s="2"/>
      <c r="AV1825" s="2"/>
      <c r="AW1825" s="2"/>
      <c r="AX1825" s="2"/>
      <c r="AY1825" s="2"/>
      <c r="AZ1825" s="2"/>
      <c r="BA1825" s="2"/>
      <c r="BB1825" s="2"/>
      <c r="BC1825" s="2"/>
      <c r="BD1825" s="2"/>
      <c r="BE1825" s="2"/>
      <c r="BF1825" s="2"/>
      <c r="BG1825" s="2"/>
      <c r="BH1825" s="2"/>
      <c r="BI1825" s="2"/>
      <c r="BJ1825" s="2"/>
      <c r="BK1825" s="48"/>
      <c r="BL1825" s="3"/>
      <c r="BM1825" s="2"/>
      <c r="BN1825" s="2"/>
      <c r="BO1825" s="2"/>
      <c r="BP1825" s="2"/>
      <c r="BQ1825" s="2"/>
      <c r="BR1825" s="2"/>
      <c r="BS1825" s="2"/>
      <c r="BT1825" s="2"/>
      <c r="BU1825" s="2"/>
      <c r="BV1825" s="2"/>
      <c r="BW1825" s="2"/>
      <c r="BX1825" s="2"/>
      <c r="BY1825" s="2"/>
      <c r="BZ1825" s="2"/>
      <c r="CA1825" s="2"/>
      <c r="CB1825" s="2"/>
      <c r="CC1825" s="2"/>
      <c r="CD1825" s="2"/>
      <c r="CE1825" s="2"/>
      <c r="CF1825" s="2"/>
      <c r="CG1825" s="2"/>
      <c r="CH1825" s="2"/>
      <c r="CI1825" s="2"/>
      <c r="CJ1825" s="2"/>
      <c r="CK1825" s="2"/>
    </row>
    <row r="1826" spans="1:89" ht="12.75" customHeight="1" x14ac:dyDescent="0.35">
      <c r="A1826" s="15">
        <f t="shared" si="122"/>
        <v>44803</v>
      </c>
      <c r="B1826" s="107">
        <v>18580301</v>
      </c>
      <c r="C1826" s="4">
        <f t="shared" si="123"/>
        <v>774179.20833333337</v>
      </c>
      <c r="D1826">
        <f>YEAR(J1826)</f>
        <v>2022</v>
      </c>
      <c r="E1826">
        <f>MONTH(J1826)</f>
        <v>8</v>
      </c>
      <c r="F1826" s="33">
        <v>10190</v>
      </c>
      <c r="G1826" s="2" t="s">
        <v>29</v>
      </c>
      <c r="H1826" s="2">
        <v>24</v>
      </c>
      <c r="I1826" s="33" t="s">
        <v>74</v>
      </c>
      <c r="J1826" s="34">
        <v>44803</v>
      </c>
      <c r="K1826" s="33"/>
      <c r="L1826" s="33"/>
      <c r="M1826" s="33"/>
      <c r="N1826" s="33"/>
      <c r="O1826" s="33"/>
      <c r="P1826" s="33"/>
      <c r="Q1826" s="33"/>
      <c r="R1826" s="33"/>
      <c r="S1826" s="33"/>
      <c r="T1826" s="33"/>
      <c r="U1826" s="33"/>
      <c r="V1826" s="33"/>
      <c r="W1826" s="33"/>
      <c r="X1826" s="33"/>
      <c r="Y1826" s="33"/>
      <c r="Z1826" s="33"/>
      <c r="AA1826" s="33"/>
      <c r="AB1826" s="33"/>
      <c r="AC1826" s="33"/>
      <c r="AD1826" s="33"/>
      <c r="AE1826" s="33"/>
      <c r="AF1826" s="33"/>
      <c r="AG1826" s="33"/>
      <c r="AH1826" s="33"/>
      <c r="AI1826" s="2"/>
      <c r="AK1826" s="3"/>
      <c r="AL1826" s="2"/>
      <c r="AM1826" s="2"/>
      <c r="AN1826" s="2"/>
      <c r="AO1826" s="2"/>
      <c r="AP1826" s="2"/>
      <c r="AQ1826" s="2"/>
      <c r="AR1826" s="2"/>
      <c r="AS1826" s="2"/>
      <c r="AT1826" s="2"/>
      <c r="AU1826" s="2"/>
      <c r="AV1826" s="2"/>
      <c r="AW1826" s="2"/>
      <c r="AX1826" s="2"/>
      <c r="AY1826" s="2"/>
      <c r="AZ1826" s="2"/>
      <c r="BA1826" s="2"/>
      <c r="BB1826" s="2"/>
      <c r="BC1826" s="2"/>
      <c r="BD1826" s="2"/>
      <c r="BE1826" s="2"/>
      <c r="BF1826" s="2"/>
      <c r="BG1826" s="2"/>
      <c r="BH1826" s="2"/>
      <c r="BI1826" s="2"/>
      <c r="BJ1826" s="2"/>
      <c r="BK1826" s="48"/>
      <c r="BL1826" s="3"/>
      <c r="BM1826" s="2"/>
      <c r="BN1826" s="2"/>
      <c r="BO1826" s="2"/>
      <c r="BP1826" s="2"/>
      <c r="BQ1826" s="2"/>
      <c r="BR1826" s="2"/>
      <c r="BS1826" s="2"/>
      <c r="BT1826" s="2"/>
      <c r="BU1826" s="2"/>
      <c r="BV1826" s="2"/>
      <c r="BW1826" s="2"/>
      <c r="BX1826" s="2"/>
      <c r="BY1826" s="2"/>
      <c r="BZ1826" s="2"/>
      <c r="CA1826" s="2"/>
      <c r="CB1826" s="2"/>
      <c r="CC1826" s="2"/>
      <c r="CD1826" s="2"/>
      <c r="CE1826" s="2"/>
      <c r="CF1826" s="2"/>
      <c r="CG1826" s="2"/>
      <c r="CH1826" s="2"/>
      <c r="CI1826" s="2"/>
      <c r="CJ1826" s="2"/>
      <c r="CK1826" s="2"/>
    </row>
    <row r="1827" spans="1:89" ht="12.75" customHeight="1" x14ac:dyDescent="0.35">
      <c r="A1827" s="15">
        <f t="shared" si="122"/>
        <v>44804</v>
      </c>
      <c r="B1827" s="107">
        <v>18684260</v>
      </c>
      <c r="C1827" s="4">
        <f t="shared" si="123"/>
        <v>778510.83333333337</v>
      </c>
      <c r="D1827">
        <f>YEAR(J1827)</f>
        <v>2022</v>
      </c>
      <c r="E1827">
        <f>MONTH(J1827)</f>
        <v>8</v>
      </c>
      <c r="F1827" s="33">
        <v>10190</v>
      </c>
      <c r="G1827" s="2" t="s">
        <v>29</v>
      </c>
      <c r="H1827" s="2">
        <v>24</v>
      </c>
      <c r="I1827" s="33" t="s">
        <v>74</v>
      </c>
      <c r="J1827" s="34">
        <v>44804</v>
      </c>
      <c r="K1827" s="33"/>
      <c r="L1827" s="33"/>
      <c r="M1827" s="33"/>
      <c r="N1827" s="33"/>
      <c r="O1827" s="33"/>
      <c r="P1827" s="33"/>
      <c r="Q1827" s="33"/>
      <c r="R1827" s="33"/>
      <c r="S1827" s="33"/>
      <c r="T1827" s="33"/>
      <c r="U1827" s="33"/>
      <c r="V1827" s="33"/>
      <c r="W1827" s="33"/>
      <c r="X1827" s="33"/>
      <c r="Y1827" s="33"/>
      <c r="Z1827" s="33"/>
      <c r="AA1827" s="33"/>
      <c r="AB1827" s="33"/>
      <c r="AC1827" s="33"/>
      <c r="AD1827" s="33"/>
      <c r="AE1827" s="33"/>
      <c r="AF1827" s="33"/>
      <c r="AG1827" s="33"/>
      <c r="AH1827" s="33"/>
      <c r="AI1827" s="2"/>
      <c r="AK1827" s="3"/>
      <c r="AL1827" s="2"/>
      <c r="AM1827" s="2"/>
      <c r="AN1827" s="2"/>
      <c r="AO1827" s="2"/>
      <c r="AP1827" s="2"/>
      <c r="AQ1827" s="2"/>
      <c r="AR1827" s="2"/>
      <c r="AS1827" s="2"/>
      <c r="AT1827" s="2"/>
      <c r="AU1827" s="2"/>
      <c r="AV1827" s="2"/>
      <c r="AW1827" s="2"/>
      <c r="AX1827" s="2"/>
      <c r="AY1827" s="2"/>
      <c r="AZ1827" s="2"/>
      <c r="BA1827" s="2"/>
      <c r="BB1827" s="2"/>
      <c r="BC1827" s="2"/>
      <c r="BD1827" s="2"/>
      <c r="BE1827" s="2"/>
      <c r="BF1827" s="2"/>
      <c r="BG1827" s="2"/>
      <c r="BH1827" s="2"/>
      <c r="BI1827" s="2"/>
      <c r="BJ1827" s="2"/>
      <c r="BK1827" s="48"/>
      <c r="BL1827" s="3"/>
      <c r="BM1827" s="2"/>
      <c r="BN1827" s="2"/>
      <c r="BO1827" s="2"/>
      <c r="BP1827" s="2"/>
      <c r="BQ1827" s="2"/>
      <c r="BR1827" s="2"/>
      <c r="BS1827" s="2"/>
      <c r="BT1827" s="2"/>
      <c r="BU1827" s="2"/>
      <c r="BV1827" s="2"/>
      <c r="BW1827" s="2"/>
      <c r="BX1827" s="2"/>
      <c r="BY1827" s="2"/>
      <c r="BZ1827" s="2"/>
      <c r="CA1827" s="2"/>
      <c r="CB1827" s="2"/>
      <c r="CC1827" s="2"/>
      <c r="CD1827" s="2"/>
      <c r="CE1827" s="2"/>
      <c r="CF1827" s="2"/>
      <c r="CG1827" s="2"/>
      <c r="CH1827" s="2"/>
      <c r="CI1827" s="2"/>
      <c r="CJ1827" s="2"/>
      <c r="CK1827" s="2"/>
    </row>
    <row r="1828" spans="1:89" ht="12.75" customHeight="1" x14ac:dyDescent="0.35">
      <c r="A1828" s="15">
        <f t="shared" si="122"/>
        <v>44805</v>
      </c>
      <c r="B1828" s="107">
        <v>18886956</v>
      </c>
      <c r="C1828" s="4">
        <f t="shared" si="123"/>
        <v>786956.5</v>
      </c>
      <c r="D1828">
        <f t="shared" ref="D1828:D1844" si="124">YEAR(J1828)</f>
        <v>2022</v>
      </c>
      <c r="E1828">
        <f t="shared" ref="E1828:E1844" si="125">MONTH(J1828)</f>
        <v>9</v>
      </c>
      <c r="F1828" s="33">
        <v>10190</v>
      </c>
      <c r="G1828" s="2" t="s">
        <v>29</v>
      </c>
      <c r="H1828" s="2">
        <v>24</v>
      </c>
      <c r="I1828" s="33" t="s">
        <v>74</v>
      </c>
      <c r="J1828" s="34">
        <v>44805</v>
      </c>
      <c r="K1828" s="33"/>
      <c r="L1828" s="33"/>
      <c r="M1828" s="33"/>
      <c r="N1828" s="33"/>
      <c r="O1828" s="33"/>
      <c r="P1828" s="33"/>
      <c r="Q1828" s="33"/>
      <c r="R1828" s="33"/>
      <c r="S1828" s="33"/>
      <c r="T1828" s="33"/>
      <c r="U1828" s="33"/>
      <c r="V1828" s="33"/>
      <c r="W1828" s="33"/>
      <c r="X1828" s="33"/>
      <c r="Y1828" s="33"/>
      <c r="Z1828" s="33"/>
      <c r="AA1828" s="33"/>
      <c r="AB1828" s="33"/>
      <c r="AC1828" s="33"/>
      <c r="AD1828" s="33"/>
      <c r="AE1828" s="33"/>
      <c r="AF1828" s="33"/>
      <c r="AG1828" s="33"/>
      <c r="AH1828" s="33"/>
      <c r="AI1828" s="2"/>
      <c r="AK1828" s="3"/>
      <c r="AL1828" s="2"/>
      <c r="AM1828" s="2"/>
      <c r="AN1828" s="2"/>
      <c r="AO1828" s="2"/>
      <c r="AP1828" s="2"/>
      <c r="AQ1828" s="2"/>
      <c r="AR1828" s="2"/>
      <c r="AS1828" s="2"/>
      <c r="AT1828" s="2"/>
      <c r="AU1828" s="2"/>
      <c r="AV1828" s="2"/>
      <c r="AW1828" s="2"/>
      <c r="AX1828" s="2"/>
      <c r="AY1828" s="2"/>
      <c r="AZ1828" s="2"/>
      <c r="BA1828" s="2"/>
      <c r="BB1828" s="2"/>
      <c r="BC1828" s="2"/>
      <c r="BD1828" s="2"/>
      <c r="BE1828" s="2"/>
      <c r="BF1828" s="2"/>
      <c r="BG1828" s="2"/>
      <c r="BH1828" s="2"/>
      <c r="BI1828" s="2"/>
      <c r="BJ1828" s="2"/>
      <c r="BK1828" s="48"/>
      <c r="BL1828" s="3"/>
      <c r="BM1828" s="2"/>
      <c r="BN1828" s="2"/>
      <c r="BO1828" s="2"/>
      <c r="BP1828" s="2"/>
      <c r="BQ1828" s="2"/>
      <c r="BR1828" s="2"/>
      <c r="BS1828" s="2"/>
      <c r="BT1828" s="2"/>
      <c r="BU1828" s="2"/>
      <c r="BV1828" s="2"/>
      <c r="BW1828" s="2"/>
      <c r="BX1828" s="2"/>
      <c r="BY1828" s="2"/>
      <c r="BZ1828" s="2"/>
      <c r="CA1828" s="2"/>
      <c r="CB1828" s="2"/>
      <c r="CC1828" s="2"/>
      <c r="CD1828" s="2"/>
      <c r="CE1828" s="2"/>
      <c r="CF1828" s="2"/>
      <c r="CG1828" s="2"/>
      <c r="CH1828" s="2"/>
      <c r="CI1828" s="2"/>
      <c r="CJ1828" s="2"/>
      <c r="CK1828" s="2"/>
    </row>
    <row r="1829" spans="1:89" ht="12.75" customHeight="1" x14ac:dyDescent="0.35">
      <c r="A1829" s="15">
        <f t="shared" si="122"/>
        <v>44806</v>
      </c>
      <c r="B1829" s="107">
        <v>18410099</v>
      </c>
      <c r="C1829" s="4">
        <f t="shared" si="123"/>
        <v>767087.45833333337</v>
      </c>
      <c r="D1829">
        <f t="shared" si="124"/>
        <v>2022</v>
      </c>
      <c r="E1829">
        <f t="shared" si="125"/>
        <v>9</v>
      </c>
      <c r="F1829" s="33">
        <v>10190</v>
      </c>
      <c r="G1829" s="2" t="s">
        <v>29</v>
      </c>
      <c r="H1829" s="2">
        <v>24</v>
      </c>
      <c r="I1829" s="33" t="s">
        <v>74</v>
      </c>
      <c r="J1829" s="34">
        <v>44806</v>
      </c>
      <c r="K1829" s="33"/>
      <c r="L1829" s="33"/>
      <c r="M1829" s="33"/>
      <c r="N1829" s="33"/>
      <c r="O1829" s="33"/>
      <c r="P1829" s="33"/>
      <c r="Q1829" s="33"/>
      <c r="R1829" s="33"/>
      <c r="S1829" s="33"/>
      <c r="T1829" s="33"/>
      <c r="U1829" s="33"/>
      <c r="V1829" s="33"/>
      <c r="W1829" s="33"/>
      <c r="X1829" s="33"/>
      <c r="Y1829" s="33"/>
      <c r="Z1829" s="33"/>
      <c r="AA1829" s="33"/>
      <c r="AB1829" s="33"/>
      <c r="AC1829" s="33"/>
      <c r="AD1829" s="33"/>
      <c r="AE1829" s="33"/>
      <c r="AF1829" s="33"/>
      <c r="AG1829" s="33"/>
      <c r="AH1829" s="33"/>
      <c r="AI1829" s="2"/>
      <c r="AK1829" s="3"/>
      <c r="AL1829" s="2"/>
      <c r="AM1829" s="2"/>
      <c r="AN1829" s="2"/>
      <c r="AO1829" s="2"/>
      <c r="AP1829" s="2"/>
      <c r="AQ1829" s="2"/>
      <c r="AR1829" s="2"/>
      <c r="AS1829" s="2"/>
      <c r="AT1829" s="2"/>
      <c r="AU1829" s="2"/>
      <c r="AV1829" s="2"/>
      <c r="AW1829" s="2"/>
      <c r="AX1829" s="2"/>
      <c r="AY1829" s="2"/>
      <c r="AZ1829" s="2"/>
      <c r="BA1829" s="2"/>
      <c r="BB1829" s="2"/>
      <c r="BC1829" s="2"/>
      <c r="BD1829" s="2"/>
      <c r="BE1829" s="2"/>
      <c r="BF1829" s="2"/>
      <c r="BG1829" s="2"/>
      <c r="BH1829" s="2"/>
      <c r="BI1829" s="2"/>
      <c r="BJ1829" s="2"/>
      <c r="BK1829" s="48"/>
      <c r="BL1829" s="3"/>
      <c r="BM1829" s="2"/>
      <c r="BN1829" s="2"/>
      <c r="BO1829" s="2"/>
      <c r="BP1829" s="2"/>
      <c r="BQ1829" s="2"/>
      <c r="BR1829" s="2"/>
      <c r="BS1829" s="2"/>
      <c r="BT1829" s="2"/>
      <c r="BU1829" s="2"/>
      <c r="BV1829" s="2"/>
      <c r="BW1829" s="2"/>
      <c r="BX1829" s="2"/>
      <c r="BY1829" s="2"/>
      <c r="BZ1829" s="2"/>
      <c r="CA1829" s="2"/>
      <c r="CB1829" s="2"/>
      <c r="CC1829" s="2"/>
      <c r="CD1829" s="2"/>
      <c r="CE1829" s="2"/>
      <c r="CF1829" s="2"/>
      <c r="CG1829" s="2"/>
      <c r="CH1829" s="2"/>
      <c r="CI1829" s="2"/>
      <c r="CJ1829" s="2"/>
      <c r="CK1829" s="2"/>
    </row>
    <row r="1830" spans="1:89" ht="12.75" customHeight="1" x14ac:dyDescent="0.35">
      <c r="A1830" s="15">
        <f t="shared" si="122"/>
        <v>44807</v>
      </c>
      <c r="B1830" s="107">
        <v>17045838</v>
      </c>
      <c r="C1830" s="4">
        <f t="shared" si="123"/>
        <v>710243.25</v>
      </c>
      <c r="D1830">
        <f t="shared" si="124"/>
        <v>2022</v>
      </c>
      <c r="E1830">
        <f t="shared" si="125"/>
        <v>9</v>
      </c>
      <c r="F1830" s="33">
        <v>10190</v>
      </c>
      <c r="G1830" s="2" t="s">
        <v>29</v>
      </c>
      <c r="H1830" s="2">
        <v>24</v>
      </c>
      <c r="I1830" s="33" t="s">
        <v>74</v>
      </c>
      <c r="J1830" s="34">
        <v>44807</v>
      </c>
      <c r="K1830" s="33"/>
      <c r="L1830" s="33"/>
      <c r="M1830" s="33"/>
      <c r="N1830" s="33"/>
      <c r="O1830" s="33"/>
      <c r="P1830" s="33"/>
      <c r="Q1830" s="33"/>
      <c r="R1830" s="33"/>
      <c r="S1830" s="33"/>
      <c r="T1830" s="33"/>
      <c r="U1830" s="33"/>
      <c r="V1830" s="33"/>
      <c r="W1830" s="33"/>
      <c r="X1830" s="33"/>
      <c r="Y1830" s="33"/>
      <c r="Z1830" s="33"/>
      <c r="AA1830" s="33"/>
      <c r="AB1830" s="33"/>
      <c r="AC1830" s="33"/>
      <c r="AD1830" s="33"/>
      <c r="AE1830" s="33"/>
      <c r="AF1830" s="33"/>
      <c r="AG1830" s="33"/>
      <c r="AH1830" s="33"/>
      <c r="AI1830" s="2"/>
      <c r="AK1830" s="3"/>
      <c r="AL1830" s="2"/>
      <c r="AM1830" s="2"/>
      <c r="AN1830" s="2"/>
      <c r="AO1830" s="2"/>
      <c r="AP1830" s="2"/>
      <c r="AQ1830" s="2"/>
      <c r="AR1830" s="2"/>
      <c r="AS1830" s="2"/>
      <c r="AT1830" s="2"/>
      <c r="AU1830" s="2"/>
      <c r="AV1830" s="2"/>
      <c r="AW1830" s="2"/>
      <c r="AX1830" s="2"/>
      <c r="AY1830" s="2"/>
      <c r="AZ1830" s="2"/>
      <c r="BA1830" s="2"/>
      <c r="BB1830" s="2"/>
      <c r="BC1830" s="2"/>
      <c r="BD1830" s="2"/>
      <c r="BE1830" s="2"/>
      <c r="BF1830" s="2"/>
      <c r="BG1830" s="2"/>
      <c r="BH1830" s="2"/>
      <c r="BI1830" s="2"/>
      <c r="BJ1830" s="2"/>
      <c r="BK1830" s="48"/>
      <c r="BL1830" s="3"/>
      <c r="BM1830" s="2"/>
      <c r="BN1830" s="2"/>
      <c r="BO1830" s="2"/>
      <c r="BP1830" s="2"/>
      <c r="BQ1830" s="2"/>
      <c r="BR1830" s="2"/>
      <c r="BS1830" s="2"/>
      <c r="BT1830" s="2"/>
      <c r="BU1830" s="2"/>
      <c r="BV1830" s="2"/>
      <c r="BW1830" s="2"/>
      <c r="BX1830" s="2"/>
      <c r="BY1830" s="2"/>
      <c r="BZ1830" s="2"/>
      <c r="CA1830" s="2"/>
      <c r="CB1830" s="2"/>
      <c r="CC1830" s="2"/>
      <c r="CD1830" s="2"/>
      <c r="CE1830" s="2"/>
      <c r="CF1830" s="2"/>
      <c r="CG1830" s="2"/>
      <c r="CH1830" s="2"/>
      <c r="CI1830" s="2"/>
      <c r="CJ1830" s="2"/>
      <c r="CK1830" s="2"/>
    </row>
    <row r="1831" spans="1:89" ht="12.75" customHeight="1" x14ac:dyDescent="0.35">
      <c r="A1831" s="15">
        <f t="shared" si="122"/>
        <v>44808</v>
      </c>
      <c r="B1831" s="107">
        <v>16651657</v>
      </c>
      <c r="C1831" s="4">
        <f t="shared" si="123"/>
        <v>693819.04166666663</v>
      </c>
      <c r="D1831">
        <f t="shared" si="124"/>
        <v>2022</v>
      </c>
      <c r="E1831">
        <f t="shared" si="125"/>
        <v>9</v>
      </c>
      <c r="F1831" s="33">
        <v>10190</v>
      </c>
      <c r="G1831" s="2" t="s">
        <v>29</v>
      </c>
      <c r="H1831" s="2">
        <v>24</v>
      </c>
      <c r="I1831" s="33" t="s">
        <v>74</v>
      </c>
      <c r="J1831" s="34">
        <v>44808</v>
      </c>
      <c r="K1831" s="33"/>
      <c r="L1831" s="33"/>
      <c r="M1831" s="33"/>
      <c r="N1831" s="33"/>
      <c r="O1831" s="33"/>
      <c r="P1831" s="33"/>
      <c r="Q1831" s="33"/>
      <c r="R1831" s="33"/>
      <c r="S1831" s="33"/>
      <c r="T1831" s="33"/>
      <c r="U1831" s="33"/>
      <c r="V1831" s="33"/>
      <c r="W1831" s="33"/>
      <c r="X1831" s="33"/>
      <c r="Y1831" s="33"/>
      <c r="Z1831" s="33"/>
      <c r="AA1831" s="33"/>
      <c r="AB1831" s="33"/>
      <c r="AC1831" s="33"/>
      <c r="AD1831" s="33"/>
      <c r="AE1831" s="33"/>
      <c r="AF1831" s="33"/>
      <c r="AG1831" s="33"/>
      <c r="AH1831" s="33"/>
      <c r="AI1831" s="2"/>
      <c r="AK1831" s="3"/>
      <c r="AL1831" s="2"/>
      <c r="AM1831" s="2"/>
      <c r="AN1831" s="2"/>
      <c r="AO1831" s="2"/>
      <c r="AP1831" s="2"/>
      <c r="AQ1831" s="2"/>
      <c r="AR1831" s="2"/>
      <c r="AS1831" s="2"/>
      <c r="AT1831" s="2"/>
      <c r="AU1831" s="2"/>
      <c r="AV1831" s="2"/>
      <c r="AW1831" s="2"/>
      <c r="AX1831" s="2"/>
      <c r="AY1831" s="2"/>
      <c r="AZ1831" s="2"/>
      <c r="BA1831" s="2"/>
      <c r="BB1831" s="2"/>
      <c r="BC1831" s="2"/>
      <c r="BD1831" s="2"/>
      <c r="BE1831" s="2"/>
      <c r="BF1831" s="2"/>
      <c r="BG1831" s="2"/>
      <c r="BH1831" s="2"/>
      <c r="BI1831" s="2"/>
      <c r="BJ1831" s="2"/>
      <c r="BK1831" s="48"/>
      <c r="BL1831" s="3"/>
      <c r="BM1831" s="2"/>
      <c r="BN1831" s="2"/>
      <c r="BO1831" s="2"/>
      <c r="BP1831" s="2"/>
      <c r="BQ1831" s="2"/>
      <c r="BR1831" s="2"/>
      <c r="BS1831" s="2"/>
      <c r="BT1831" s="2"/>
      <c r="BU1831" s="2"/>
      <c r="BV1831" s="2"/>
      <c r="BW1831" s="2"/>
      <c r="BX1831" s="2"/>
      <c r="BY1831" s="2"/>
      <c r="BZ1831" s="2"/>
      <c r="CA1831" s="2"/>
      <c r="CB1831" s="2"/>
      <c r="CC1831" s="2"/>
      <c r="CD1831" s="2"/>
      <c r="CE1831" s="2"/>
      <c r="CF1831" s="2"/>
      <c r="CG1831" s="2"/>
      <c r="CH1831" s="2"/>
      <c r="CI1831" s="2"/>
      <c r="CJ1831" s="2"/>
      <c r="CK1831" s="2"/>
    </row>
    <row r="1832" spans="1:89" ht="12.75" customHeight="1" x14ac:dyDescent="0.35">
      <c r="A1832" s="15">
        <f t="shared" si="122"/>
        <v>44809</v>
      </c>
      <c r="B1832" s="107">
        <v>16261921</v>
      </c>
      <c r="C1832" s="4">
        <f t="shared" si="123"/>
        <v>677580.04166666663</v>
      </c>
      <c r="D1832">
        <f t="shared" si="124"/>
        <v>2022</v>
      </c>
      <c r="E1832">
        <f t="shared" si="125"/>
        <v>9</v>
      </c>
      <c r="F1832" s="33">
        <v>10190</v>
      </c>
      <c r="G1832" s="2" t="s">
        <v>29</v>
      </c>
      <c r="H1832" s="2">
        <v>24</v>
      </c>
      <c r="I1832" s="33" t="s">
        <v>74</v>
      </c>
      <c r="J1832" s="34">
        <v>44809</v>
      </c>
      <c r="K1832" s="33"/>
      <c r="L1832" s="33"/>
      <c r="M1832" s="33"/>
      <c r="N1832" s="33"/>
      <c r="O1832" s="33"/>
      <c r="P1832" s="33"/>
      <c r="Q1832" s="33"/>
      <c r="R1832" s="33"/>
      <c r="S1832" s="33"/>
      <c r="T1832" s="33"/>
      <c r="U1832" s="33"/>
      <c r="V1832" s="33"/>
      <c r="W1832" s="33"/>
      <c r="X1832" s="33"/>
      <c r="Y1832" s="33"/>
      <c r="Z1832" s="33"/>
      <c r="AA1832" s="33"/>
      <c r="AB1832" s="33"/>
      <c r="AC1832" s="33"/>
      <c r="AD1832" s="33"/>
      <c r="AE1832" s="33"/>
      <c r="AF1832" s="33"/>
      <c r="AG1832" s="33"/>
      <c r="AH1832" s="33"/>
      <c r="AI1832" s="2"/>
      <c r="AK1832" s="3"/>
      <c r="AL1832" s="2"/>
      <c r="AM1832" s="2"/>
      <c r="AN1832" s="2"/>
      <c r="AO1832" s="2"/>
      <c r="AP1832" s="2"/>
      <c r="AQ1832" s="2"/>
      <c r="AR1832" s="2"/>
      <c r="AS1832" s="2"/>
      <c r="AT1832" s="2"/>
      <c r="AU1832" s="2"/>
      <c r="AV1832" s="2"/>
      <c r="AW1832" s="2"/>
      <c r="AX1832" s="2"/>
      <c r="AY1832" s="2"/>
      <c r="AZ1832" s="2"/>
      <c r="BA1832" s="2"/>
      <c r="BB1832" s="2"/>
      <c r="BC1832" s="2"/>
      <c r="BD1832" s="2"/>
      <c r="BE1832" s="2"/>
      <c r="BF1832" s="2"/>
      <c r="BG1832" s="2"/>
      <c r="BH1832" s="2"/>
      <c r="BI1832" s="2"/>
      <c r="BJ1832" s="2"/>
      <c r="BK1832" s="48"/>
      <c r="BL1832" s="3"/>
      <c r="BM1832" s="2"/>
      <c r="BN1832" s="2"/>
      <c r="BO1832" s="2"/>
      <c r="BP1832" s="2"/>
      <c r="BQ1832" s="2"/>
      <c r="BR1832" s="2"/>
      <c r="BS1832" s="2"/>
      <c r="BT1832" s="2"/>
      <c r="BU1832" s="2"/>
      <c r="BV1832" s="2"/>
      <c r="BW1832" s="2"/>
      <c r="BX1832" s="2"/>
      <c r="BY1832" s="2"/>
      <c r="BZ1832" s="2"/>
      <c r="CA1832" s="2"/>
      <c r="CB1832" s="2"/>
      <c r="CC1832" s="2"/>
      <c r="CD1832" s="2"/>
      <c r="CE1832" s="2"/>
      <c r="CF1832" s="2"/>
      <c r="CG1832" s="2"/>
      <c r="CH1832" s="2"/>
      <c r="CI1832" s="2"/>
      <c r="CJ1832" s="2"/>
      <c r="CK1832" s="2"/>
    </row>
    <row r="1833" spans="1:89" ht="12.75" customHeight="1" x14ac:dyDescent="0.35">
      <c r="A1833" s="15">
        <f t="shared" si="122"/>
        <v>44810</v>
      </c>
      <c r="B1833" s="107">
        <v>16770373</v>
      </c>
      <c r="C1833" s="4">
        <f t="shared" si="123"/>
        <v>698765.54166666663</v>
      </c>
      <c r="D1833">
        <f t="shared" si="124"/>
        <v>2022</v>
      </c>
      <c r="E1833">
        <f t="shared" si="125"/>
        <v>9</v>
      </c>
      <c r="F1833" s="33">
        <v>10190</v>
      </c>
      <c r="G1833" s="2" t="s">
        <v>29</v>
      </c>
      <c r="H1833" s="2">
        <v>24</v>
      </c>
      <c r="I1833" s="33" t="s">
        <v>74</v>
      </c>
      <c r="J1833" s="34">
        <v>44810</v>
      </c>
      <c r="K1833" s="33"/>
      <c r="L1833" s="33"/>
      <c r="M1833" s="33"/>
      <c r="N1833" s="33"/>
      <c r="O1833" s="33"/>
      <c r="P1833" s="33"/>
      <c r="Q1833" s="33"/>
      <c r="R1833" s="33"/>
      <c r="S1833" s="33"/>
      <c r="T1833" s="33"/>
      <c r="U1833" s="33"/>
      <c r="V1833" s="33"/>
      <c r="W1833" s="33"/>
      <c r="X1833" s="33"/>
      <c r="Y1833" s="33"/>
      <c r="Z1833" s="33"/>
      <c r="AA1833" s="33"/>
      <c r="AB1833" s="33"/>
      <c r="AC1833" s="33"/>
      <c r="AD1833" s="33"/>
      <c r="AE1833" s="33"/>
      <c r="AF1833" s="33"/>
      <c r="AG1833" s="33"/>
      <c r="AH1833" s="33"/>
      <c r="AI1833" s="2"/>
      <c r="AK1833" s="3"/>
      <c r="AL1833" s="2"/>
      <c r="AM1833" s="2"/>
      <c r="AN1833" s="2"/>
      <c r="AO1833" s="2"/>
      <c r="AP1833" s="2"/>
      <c r="AQ1833" s="2"/>
      <c r="AR1833" s="2"/>
      <c r="AS1833" s="2"/>
      <c r="AT1833" s="2"/>
      <c r="AU1833" s="2"/>
      <c r="AV1833" s="2"/>
      <c r="AW1833" s="2"/>
      <c r="AX1833" s="2"/>
      <c r="AY1833" s="2"/>
      <c r="AZ1833" s="2"/>
      <c r="BA1833" s="2"/>
      <c r="BB1833" s="2"/>
      <c r="BC1833" s="2"/>
      <c r="BD1833" s="2"/>
      <c r="BE1833" s="2"/>
      <c r="BF1833" s="2"/>
      <c r="BG1833" s="2"/>
      <c r="BH1833" s="2"/>
      <c r="BI1833" s="2"/>
      <c r="BJ1833" s="2"/>
      <c r="BK1833" s="48"/>
      <c r="BL1833" s="3"/>
      <c r="BM1833" s="2"/>
      <c r="BN1833" s="2"/>
      <c r="BO1833" s="2"/>
      <c r="BP1833" s="2"/>
      <c r="BQ1833" s="2"/>
      <c r="BR1833" s="2"/>
      <c r="BS1833" s="2"/>
      <c r="BT1833" s="2"/>
      <c r="BU1833" s="2"/>
      <c r="BV1833" s="2"/>
      <c r="BW1833" s="2"/>
      <c r="BX1833" s="2"/>
      <c r="BY1833" s="2"/>
      <c r="BZ1833" s="2"/>
      <c r="CA1833" s="2"/>
      <c r="CB1833" s="2"/>
      <c r="CC1833" s="2"/>
      <c r="CD1833" s="2"/>
      <c r="CE1833" s="2"/>
      <c r="CF1833" s="2"/>
      <c r="CG1833" s="2"/>
      <c r="CH1833" s="2"/>
      <c r="CI1833" s="2"/>
      <c r="CJ1833" s="2"/>
      <c r="CK1833" s="2"/>
    </row>
    <row r="1834" spans="1:89" ht="12.75" customHeight="1" x14ac:dyDescent="0.35">
      <c r="A1834" s="15">
        <f t="shared" si="122"/>
        <v>44811</v>
      </c>
      <c r="B1834" s="107">
        <v>16851256</v>
      </c>
      <c r="C1834" s="4">
        <f t="shared" si="123"/>
        <v>702135.66666666663</v>
      </c>
      <c r="D1834">
        <f t="shared" si="124"/>
        <v>2022</v>
      </c>
      <c r="E1834">
        <f t="shared" si="125"/>
        <v>9</v>
      </c>
      <c r="F1834" s="33">
        <v>10190</v>
      </c>
      <c r="G1834" s="2" t="s">
        <v>29</v>
      </c>
      <c r="H1834" s="2">
        <v>24</v>
      </c>
      <c r="I1834" s="33" t="s">
        <v>74</v>
      </c>
      <c r="J1834" s="34">
        <v>44811</v>
      </c>
      <c r="K1834" s="33"/>
      <c r="L1834" s="33"/>
      <c r="M1834" s="33"/>
      <c r="N1834" s="33"/>
      <c r="O1834" s="33"/>
      <c r="P1834" s="33"/>
      <c r="Q1834" s="33"/>
      <c r="R1834" s="33"/>
      <c r="S1834" s="33"/>
      <c r="T1834" s="33"/>
      <c r="U1834" s="33"/>
      <c r="V1834" s="33"/>
      <c r="W1834" s="33"/>
      <c r="X1834" s="33"/>
      <c r="Y1834" s="33"/>
      <c r="Z1834" s="33"/>
      <c r="AA1834" s="33"/>
      <c r="AB1834" s="33"/>
      <c r="AC1834" s="33"/>
      <c r="AD1834" s="33"/>
      <c r="AE1834" s="33"/>
      <c r="AF1834" s="33"/>
      <c r="AG1834" s="33"/>
      <c r="AH1834" s="33"/>
      <c r="AI1834" s="2"/>
      <c r="AK1834" s="3"/>
      <c r="AL1834" s="2"/>
      <c r="AM1834" s="2"/>
      <c r="AN1834" s="2"/>
      <c r="AO1834" s="2"/>
      <c r="AP1834" s="2"/>
      <c r="AQ1834" s="2"/>
      <c r="AR1834" s="2"/>
      <c r="AS1834" s="2"/>
      <c r="AT1834" s="2"/>
      <c r="AU1834" s="2"/>
      <c r="AV1834" s="2"/>
      <c r="AW1834" s="2"/>
      <c r="AX1834" s="2"/>
      <c r="AY1834" s="2"/>
      <c r="AZ1834" s="2"/>
      <c r="BA1834" s="2"/>
      <c r="BB1834" s="2"/>
      <c r="BC1834" s="2"/>
      <c r="BD1834" s="2"/>
      <c r="BE1834" s="2"/>
      <c r="BF1834" s="2"/>
      <c r="BG1834" s="2"/>
      <c r="BH1834" s="2"/>
      <c r="BI1834" s="2"/>
      <c r="BJ1834" s="2"/>
      <c r="BK1834" s="48"/>
      <c r="BL1834" s="3"/>
      <c r="BM1834" s="2"/>
      <c r="BN1834" s="2"/>
      <c r="BO1834" s="2"/>
      <c r="BP1834" s="2"/>
      <c r="BQ1834" s="2"/>
      <c r="BR1834" s="2"/>
      <c r="BS1834" s="2"/>
      <c r="BT1834" s="2"/>
      <c r="BU1834" s="2"/>
      <c r="BV1834" s="2"/>
      <c r="BW1834" s="2"/>
      <c r="BX1834" s="2"/>
      <c r="BY1834" s="2"/>
      <c r="BZ1834" s="2"/>
      <c r="CA1834" s="2"/>
      <c r="CB1834" s="2"/>
      <c r="CC1834" s="2"/>
      <c r="CD1834" s="2"/>
      <c r="CE1834" s="2"/>
      <c r="CF1834" s="2"/>
      <c r="CG1834" s="2"/>
      <c r="CH1834" s="2"/>
      <c r="CI1834" s="2"/>
      <c r="CJ1834" s="2"/>
      <c r="CK1834" s="2"/>
    </row>
    <row r="1835" spans="1:89" ht="12.75" customHeight="1" x14ac:dyDescent="0.35">
      <c r="A1835" s="15">
        <f t="shared" si="122"/>
        <v>44812</v>
      </c>
      <c r="B1835" s="107">
        <v>16373372</v>
      </c>
      <c r="C1835" s="4">
        <f t="shared" si="123"/>
        <v>682223.83333333337</v>
      </c>
      <c r="D1835">
        <f t="shared" si="124"/>
        <v>2022</v>
      </c>
      <c r="E1835">
        <f t="shared" si="125"/>
        <v>9</v>
      </c>
      <c r="F1835" s="33">
        <v>10190</v>
      </c>
      <c r="G1835" s="2" t="s">
        <v>29</v>
      </c>
      <c r="H1835" s="2">
        <v>24</v>
      </c>
      <c r="I1835" s="33" t="s">
        <v>74</v>
      </c>
      <c r="J1835" s="34">
        <v>44812</v>
      </c>
      <c r="K1835" s="33"/>
      <c r="L1835" s="33"/>
      <c r="M1835" s="33"/>
      <c r="N1835" s="33"/>
      <c r="O1835" s="33"/>
      <c r="P1835" s="33"/>
      <c r="Q1835" s="33"/>
      <c r="R1835" s="33"/>
      <c r="S1835" s="33"/>
      <c r="T1835" s="33"/>
      <c r="U1835" s="33"/>
      <c r="V1835" s="33"/>
      <c r="W1835" s="33"/>
      <c r="X1835" s="33"/>
      <c r="Y1835" s="33"/>
      <c r="Z1835" s="33"/>
      <c r="AA1835" s="33"/>
      <c r="AB1835" s="33"/>
      <c r="AC1835" s="33"/>
      <c r="AD1835" s="33"/>
      <c r="AE1835" s="33"/>
      <c r="AF1835" s="33"/>
      <c r="AG1835" s="33"/>
      <c r="AH1835" s="33"/>
      <c r="AI1835" s="2"/>
      <c r="AK1835" s="3"/>
      <c r="AL1835" s="2"/>
      <c r="AM1835" s="2"/>
      <c r="AN1835" s="2"/>
      <c r="AO1835" s="2"/>
      <c r="AP1835" s="2"/>
      <c r="AQ1835" s="2"/>
      <c r="AR1835" s="2"/>
      <c r="AS1835" s="2"/>
      <c r="AT1835" s="2"/>
      <c r="AU1835" s="2"/>
      <c r="AV1835" s="2"/>
      <c r="AW1835" s="2"/>
      <c r="AX1835" s="2"/>
      <c r="AY1835" s="2"/>
      <c r="AZ1835" s="2"/>
      <c r="BA1835" s="2"/>
      <c r="BB1835" s="2"/>
      <c r="BC1835" s="2"/>
      <c r="BD1835" s="2"/>
      <c r="BE1835" s="2"/>
      <c r="BF1835" s="2"/>
      <c r="BG1835" s="2"/>
      <c r="BH1835" s="2"/>
      <c r="BI1835" s="2"/>
      <c r="BJ1835" s="2"/>
      <c r="BK1835" s="48"/>
      <c r="BL1835" s="3"/>
      <c r="BM1835" s="2"/>
      <c r="BN1835" s="2"/>
      <c r="BO1835" s="2"/>
      <c r="BP1835" s="2"/>
      <c r="BQ1835" s="2"/>
      <c r="BR1835" s="2"/>
      <c r="BS1835" s="2"/>
      <c r="BT1835" s="2"/>
      <c r="BU1835" s="2"/>
      <c r="BV1835" s="2"/>
      <c r="BW1835" s="2"/>
      <c r="BX1835" s="2"/>
      <c r="BY1835" s="2"/>
      <c r="BZ1835" s="2"/>
      <c r="CA1835" s="2"/>
      <c r="CB1835" s="2"/>
      <c r="CC1835" s="2"/>
      <c r="CD1835" s="2"/>
      <c r="CE1835" s="2"/>
      <c r="CF1835" s="2"/>
      <c r="CG1835" s="2"/>
      <c r="CH1835" s="2"/>
      <c r="CI1835" s="2"/>
      <c r="CJ1835" s="2"/>
      <c r="CK1835" s="2"/>
    </row>
    <row r="1836" spans="1:89" ht="12.75" customHeight="1" x14ac:dyDescent="0.35">
      <c r="A1836" s="15">
        <f t="shared" si="122"/>
        <v>44813</v>
      </c>
      <c r="B1836" s="107">
        <v>16052179</v>
      </c>
      <c r="C1836" s="4">
        <f t="shared" si="123"/>
        <v>668840.79166666663</v>
      </c>
      <c r="D1836">
        <f t="shared" si="124"/>
        <v>2022</v>
      </c>
      <c r="E1836">
        <f t="shared" si="125"/>
        <v>9</v>
      </c>
      <c r="F1836" s="33">
        <v>10190</v>
      </c>
      <c r="G1836" s="2" t="s">
        <v>29</v>
      </c>
      <c r="H1836" s="2">
        <v>24</v>
      </c>
      <c r="I1836" s="33" t="s">
        <v>74</v>
      </c>
      <c r="J1836" s="34">
        <v>44813</v>
      </c>
      <c r="K1836" s="33"/>
      <c r="L1836" s="33"/>
      <c r="M1836" s="33"/>
      <c r="N1836" s="33"/>
      <c r="O1836" s="33"/>
      <c r="P1836" s="33"/>
      <c r="Q1836" s="33"/>
      <c r="R1836" s="33"/>
      <c r="S1836" s="33"/>
      <c r="T1836" s="33"/>
      <c r="U1836" s="33"/>
      <c r="V1836" s="33"/>
      <c r="W1836" s="33"/>
      <c r="X1836" s="33"/>
      <c r="Y1836" s="33"/>
      <c r="Z1836" s="33"/>
      <c r="AA1836" s="33"/>
      <c r="AB1836" s="33"/>
      <c r="AC1836" s="33"/>
      <c r="AD1836" s="33"/>
      <c r="AE1836" s="33"/>
      <c r="AF1836" s="33"/>
      <c r="AG1836" s="33"/>
      <c r="AH1836" s="33"/>
      <c r="AI1836" s="2"/>
      <c r="AK1836" s="3"/>
      <c r="AL1836" s="2"/>
      <c r="AM1836" s="2"/>
      <c r="AN1836" s="2"/>
      <c r="AO1836" s="2"/>
      <c r="AP1836" s="2"/>
      <c r="AQ1836" s="2"/>
      <c r="AR1836" s="2"/>
      <c r="AS1836" s="2"/>
      <c r="AT1836" s="2"/>
      <c r="AU1836" s="2"/>
      <c r="AV1836" s="2"/>
      <c r="AW1836" s="2"/>
      <c r="AX1836" s="2"/>
      <c r="AY1836" s="2"/>
      <c r="AZ1836" s="2"/>
      <c r="BA1836" s="2"/>
      <c r="BB1836" s="2"/>
      <c r="BC1836" s="2"/>
      <c r="BD1836" s="2"/>
      <c r="BE1836" s="2"/>
      <c r="BF1836" s="2"/>
      <c r="BG1836" s="2"/>
      <c r="BH1836" s="2"/>
      <c r="BI1836" s="2"/>
      <c r="BJ1836" s="2"/>
      <c r="BK1836" s="48"/>
      <c r="BL1836" s="3"/>
      <c r="BM1836" s="2"/>
      <c r="BN1836" s="2"/>
      <c r="BO1836" s="2"/>
      <c r="BP1836" s="2"/>
      <c r="BQ1836" s="2"/>
      <c r="BR1836" s="2"/>
      <c r="BS1836" s="2"/>
      <c r="BT1836" s="2"/>
      <c r="BU1836" s="2"/>
      <c r="BV1836" s="2"/>
      <c r="BW1836" s="2"/>
      <c r="BX1836" s="2"/>
      <c r="BY1836" s="2"/>
      <c r="BZ1836" s="2"/>
      <c r="CA1836" s="2"/>
      <c r="CB1836" s="2"/>
      <c r="CC1836" s="2"/>
      <c r="CD1836" s="2"/>
      <c r="CE1836" s="2"/>
      <c r="CF1836" s="2"/>
      <c r="CG1836" s="2"/>
      <c r="CH1836" s="2"/>
      <c r="CI1836" s="2"/>
      <c r="CJ1836" s="2"/>
      <c r="CK1836" s="2"/>
    </row>
    <row r="1837" spans="1:89" ht="12.75" customHeight="1" x14ac:dyDescent="0.35">
      <c r="A1837" s="15">
        <f t="shared" si="122"/>
        <v>44814</v>
      </c>
      <c r="B1837" s="107">
        <v>15314042</v>
      </c>
      <c r="C1837" s="4">
        <f t="shared" si="123"/>
        <v>638085.08333333337</v>
      </c>
      <c r="D1837">
        <f t="shared" si="124"/>
        <v>2022</v>
      </c>
      <c r="E1837">
        <f t="shared" si="125"/>
        <v>9</v>
      </c>
      <c r="F1837" s="33">
        <v>10190</v>
      </c>
      <c r="G1837" s="2" t="s">
        <v>29</v>
      </c>
      <c r="H1837" s="2">
        <v>24</v>
      </c>
      <c r="I1837" s="33" t="s">
        <v>74</v>
      </c>
      <c r="J1837" s="34">
        <v>44814</v>
      </c>
      <c r="K1837" s="33"/>
      <c r="L1837" s="33"/>
      <c r="M1837" s="33"/>
      <c r="N1837" s="33"/>
      <c r="O1837" s="33"/>
      <c r="P1837" s="33"/>
      <c r="Q1837" s="33"/>
      <c r="R1837" s="33"/>
      <c r="S1837" s="33"/>
      <c r="T1837" s="33"/>
      <c r="U1837" s="33"/>
      <c r="V1837" s="33"/>
      <c r="W1837" s="33"/>
      <c r="X1837" s="33"/>
      <c r="Y1837" s="33"/>
      <c r="Z1837" s="33"/>
      <c r="AA1837" s="33"/>
      <c r="AB1837" s="33"/>
      <c r="AC1837" s="33"/>
      <c r="AD1837" s="33"/>
      <c r="AE1837" s="33"/>
      <c r="AF1837" s="33"/>
      <c r="AG1837" s="33"/>
      <c r="AH1837" s="33"/>
      <c r="AI1837" s="2"/>
      <c r="AK1837" s="3"/>
      <c r="AL1837" s="2"/>
      <c r="AM1837" s="2"/>
      <c r="AN1837" s="2"/>
      <c r="AO1837" s="2"/>
      <c r="AP1837" s="2"/>
      <c r="AQ1837" s="2"/>
      <c r="AR1837" s="2"/>
      <c r="AS1837" s="2"/>
      <c r="AT1837" s="2"/>
      <c r="AU1837" s="2"/>
      <c r="AV1837" s="2"/>
      <c r="AW1837" s="2"/>
      <c r="AX1837" s="2"/>
      <c r="AY1837" s="2"/>
      <c r="AZ1837" s="2"/>
      <c r="BA1837" s="2"/>
      <c r="BB1837" s="2"/>
      <c r="BC1837" s="2"/>
      <c r="BD1837" s="2"/>
      <c r="BE1837" s="2"/>
      <c r="BF1837" s="2"/>
      <c r="BG1837" s="2"/>
      <c r="BH1837" s="2"/>
      <c r="BI1837" s="2"/>
      <c r="BJ1837" s="2"/>
      <c r="BK1837" s="48"/>
      <c r="BL1837" s="3"/>
      <c r="BM1837" s="2"/>
      <c r="BN1837" s="2"/>
      <c r="BO1837" s="2"/>
      <c r="BP1837" s="2"/>
      <c r="BQ1837" s="2"/>
      <c r="BR1837" s="2"/>
      <c r="BS1837" s="2"/>
      <c r="BT1837" s="2"/>
      <c r="BU1837" s="2"/>
      <c r="BV1837" s="2"/>
      <c r="BW1837" s="2"/>
      <c r="BX1837" s="2"/>
      <c r="BY1837" s="2"/>
      <c r="BZ1837" s="2"/>
      <c r="CA1837" s="2"/>
      <c r="CB1837" s="2"/>
      <c r="CC1837" s="2"/>
      <c r="CD1837" s="2"/>
      <c r="CE1837" s="2"/>
      <c r="CF1837" s="2"/>
      <c r="CG1837" s="2"/>
      <c r="CH1837" s="2"/>
      <c r="CI1837" s="2"/>
      <c r="CJ1837" s="2"/>
      <c r="CK1837" s="2"/>
    </row>
    <row r="1838" spans="1:89" ht="12.75" customHeight="1" x14ac:dyDescent="0.35">
      <c r="A1838" s="15">
        <f t="shared" si="122"/>
        <v>44815</v>
      </c>
      <c r="B1838" s="107">
        <v>14961607</v>
      </c>
      <c r="C1838" s="4">
        <f t="shared" si="123"/>
        <v>623400.29166666663</v>
      </c>
      <c r="D1838">
        <f t="shared" si="124"/>
        <v>2022</v>
      </c>
      <c r="E1838">
        <f t="shared" si="125"/>
        <v>9</v>
      </c>
      <c r="F1838" s="33">
        <v>10190</v>
      </c>
      <c r="G1838" s="2" t="s">
        <v>29</v>
      </c>
      <c r="H1838" s="2">
        <v>24</v>
      </c>
      <c r="I1838" s="33" t="s">
        <v>74</v>
      </c>
      <c r="J1838" s="34">
        <v>44815</v>
      </c>
      <c r="K1838" s="33"/>
      <c r="L1838" s="33"/>
      <c r="M1838" s="33"/>
      <c r="N1838" s="33"/>
      <c r="O1838" s="33"/>
      <c r="P1838" s="33"/>
      <c r="Q1838" s="33"/>
      <c r="R1838" s="33"/>
      <c r="S1838" s="33"/>
      <c r="T1838" s="33"/>
      <c r="U1838" s="33"/>
      <c r="V1838" s="33"/>
      <c r="W1838" s="33"/>
      <c r="X1838" s="33"/>
      <c r="Y1838" s="33"/>
      <c r="Z1838" s="33"/>
      <c r="AA1838" s="33"/>
      <c r="AB1838" s="33"/>
      <c r="AC1838" s="33"/>
      <c r="AD1838" s="33"/>
      <c r="AE1838" s="33"/>
      <c r="AF1838" s="33"/>
      <c r="AG1838" s="33"/>
      <c r="AH1838" s="33"/>
      <c r="AI1838" s="2"/>
      <c r="AK1838" s="3"/>
      <c r="AL1838" s="2"/>
      <c r="AM1838" s="2"/>
      <c r="AN1838" s="2"/>
      <c r="AO1838" s="2"/>
      <c r="AP1838" s="2"/>
      <c r="AQ1838" s="2"/>
      <c r="AR1838" s="2"/>
      <c r="AS1838" s="2"/>
      <c r="AT1838" s="2"/>
      <c r="AU1838" s="2"/>
      <c r="AV1838" s="2"/>
      <c r="AW1838" s="2"/>
      <c r="AX1838" s="2"/>
      <c r="AY1838" s="2"/>
      <c r="AZ1838" s="2"/>
      <c r="BA1838" s="2"/>
      <c r="BB1838" s="2"/>
      <c r="BC1838" s="2"/>
      <c r="BD1838" s="2"/>
      <c r="BE1838" s="2"/>
      <c r="BF1838" s="2"/>
      <c r="BG1838" s="2"/>
      <c r="BH1838" s="2"/>
      <c r="BI1838" s="2"/>
      <c r="BJ1838" s="2"/>
      <c r="BK1838" s="48"/>
      <c r="BL1838" s="3"/>
      <c r="BM1838" s="2"/>
      <c r="BN1838" s="2"/>
      <c r="BO1838" s="2"/>
      <c r="BP1838" s="2"/>
      <c r="BQ1838" s="2"/>
      <c r="BR1838" s="2"/>
      <c r="BS1838" s="2"/>
      <c r="BT1838" s="2"/>
      <c r="BU1838" s="2"/>
      <c r="BV1838" s="2"/>
      <c r="BW1838" s="2"/>
      <c r="BX1838" s="2"/>
      <c r="BY1838" s="2"/>
      <c r="BZ1838" s="2"/>
      <c r="CA1838" s="2"/>
      <c r="CB1838" s="2"/>
      <c r="CC1838" s="2"/>
      <c r="CD1838" s="2"/>
      <c r="CE1838" s="2"/>
      <c r="CF1838" s="2"/>
      <c r="CG1838" s="2"/>
      <c r="CH1838" s="2"/>
      <c r="CI1838" s="2"/>
      <c r="CJ1838" s="2"/>
      <c r="CK1838" s="2"/>
    </row>
    <row r="1839" spans="1:89" ht="12.75" customHeight="1" x14ac:dyDescent="0.35">
      <c r="A1839" s="15">
        <f t="shared" si="122"/>
        <v>44816</v>
      </c>
      <c r="B1839" s="107">
        <v>16055400</v>
      </c>
      <c r="C1839" s="4">
        <f t="shared" si="123"/>
        <v>668975</v>
      </c>
      <c r="D1839">
        <f t="shared" si="124"/>
        <v>2022</v>
      </c>
      <c r="E1839">
        <f t="shared" si="125"/>
        <v>9</v>
      </c>
      <c r="F1839" s="33">
        <v>10190</v>
      </c>
      <c r="G1839" s="2" t="s">
        <v>29</v>
      </c>
      <c r="H1839" s="2">
        <v>24</v>
      </c>
      <c r="I1839" s="33" t="s">
        <v>74</v>
      </c>
      <c r="J1839" s="34">
        <v>44816</v>
      </c>
      <c r="K1839" s="33"/>
      <c r="L1839" s="33"/>
      <c r="M1839" s="33"/>
      <c r="N1839" s="33"/>
      <c r="O1839" s="33"/>
      <c r="P1839" s="33"/>
      <c r="Q1839" s="33"/>
      <c r="R1839" s="33"/>
      <c r="S1839" s="33"/>
      <c r="T1839" s="33"/>
      <c r="U1839" s="33"/>
      <c r="V1839" s="33"/>
      <c r="W1839" s="33"/>
      <c r="X1839" s="33"/>
      <c r="Y1839" s="33"/>
      <c r="Z1839" s="33"/>
      <c r="AA1839" s="33"/>
      <c r="AB1839" s="33"/>
      <c r="AC1839" s="33"/>
      <c r="AD1839" s="33"/>
      <c r="AE1839" s="33"/>
      <c r="AF1839" s="33"/>
      <c r="AG1839" s="33"/>
      <c r="AH1839" s="33"/>
      <c r="AI1839" s="2"/>
      <c r="AK1839" s="3"/>
      <c r="AL1839" s="2"/>
      <c r="AM1839" s="2"/>
      <c r="AN1839" s="2"/>
      <c r="AO1839" s="2"/>
      <c r="AP1839" s="2"/>
      <c r="AQ1839" s="2"/>
      <c r="AR1839" s="2"/>
      <c r="AS1839" s="2"/>
      <c r="AT1839" s="2"/>
      <c r="AU1839" s="2"/>
      <c r="AV1839" s="2"/>
      <c r="AW1839" s="2"/>
      <c r="AX1839" s="2"/>
      <c r="AY1839" s="2"/>
      <c r="AZ1839" s="2"/>
      <c r="BA1839" s="2"/>
      <c r="BB1839" s="2"/>
      <c r="BC1839" s="2"/>
      <c r="BD1839" s="2"/>
      <c r="BE1839" s="2"/>
      <c r="BF1839" s="2"/>
      <c r="BG1839" s="2"/>
      <c r="BH1839" s="2"/>
      <c r="BI1839" s="2"/>
      <c r="BJ1839" s="2"/>
      <c r="BK1839" s="48"/>
      <c r="BL1839" s="3"/>
      <c r="BM1839" s="2"/>
      <c r="BN1839" s="2"/>
      <c r="BO1839" s="2"/>
      <c r="BP1839" s="2"/>
      <c r="BQ1839" s="2"/>
      <c r="BR1839" s="2"/>
      <c r="BS1839" s="2"/>
      <c r="BT1839" s="2"/>
      <c r="BU1839" s="2"/>
      <c r="BV1839" s="2"/>
      <c r="BW1839" s="2"/>
      <c r="BX1839" s="2"/>
      <c r="BY1839" s="2"/>
      <c r="BZ1839" s="2"/>
      <c r="CA1839" s="2"/>
      <c r="CB1839" s="2"/>
      <c r="CC1839" s="2"/>
      <c r="CD1839" s="2"/>
      <c r="CE1839" s="2"/>
      <c r="CF1839" s="2"/>
      <c r="CG1839" s="2"/>
      <c r="CH1839" s="2"/>
      <c r="CI1839" s="2"/>
      <c r="CJ1839" s="2"/>
      <c r="CK1839" s="2"/>
    </row>
    <row r="1840" spans="1:89" ht="12.75" customHeight="1" x14ac:dyDescent="0.35">
      <c r="A1840" s="15">
        <f t="shared" si="122"/>
        <v>44817</v>
      </c>
      <c r="B1840" s="107">
        <v>16295734</v>
      </c>
      <c r="C1840" s="4">
        <f t="shared" si="123"/>
        <v>678988.91666666663</v>
      </c>
      <c r="D1840">
        <f t="shared" si="124"/>
        <v>2022</v>
      </c>
      <c r="E1840">
        <f t="shared" si="125"/>
        <v>9</v>
      </c>
      <c r="F1840" s="33">
        <v>10190</v>
      </c>
      <c r="G1840" s="2" t="s">
        <v>29</v>
      </c>
      <c r="H1840" s="2">
        <v>24</v>
      </c>
      <c r="I1840" s="33" t="s">
        <v>74</v>
      </c>
      <c r="J1840" s="34">
        <v>44817</v>
      </c>
      <c r="K1840" s="33"/>
      <c r="L1840" s="33"/>
      <c r="M1840" s="33"/>
      <c r="N1840" s="33"/>
      <c r="O1840" s="33"/>
      <c r="P1840" s="33"/>
      <c r="Q1840" s="33"/>
      <c r="R1840" s="33"/>
      <c r="S1840" s="33"/>
      <c r="T1840" s="33"/>
      <c r="U1840" s="33"/>
      <c r="V1840" s="33"/>
      <c r="W1840" s="33"/>
      <c r="X1840" s="33"/>
      <c r="Y1840" s="33"/>
      <c r="Z1840" s="33"/>
      <c r="AA1840" s="33"/>
      <c r="AB1840" s="33"/>
      <c r="AC1840" s="33"/>
      <c r="AD1840" s="33"/>
      <c r="AE1840" s="33"/>
      <c r="AF1840" s="33"/>
      <c r="AG1840" s="33"/>
      <c r="AH1840" s="33"/>
      <c r="AI1840" s="2"/>
      <c r="AK1840" s="3"/>
      <c r="AL1840" s="2"/>
      <c r="AM1840" s="2"/>
      <c r="AN1840" s="2"/>
      <c r="AO1840" s="2"/>
      <c r="AP1840" s="2"/>
      <c r="AQ1840" s="2"/>
      <c r="AR1840" s="2"/>
      <c r="AS1840" s="2"/>
      <c r="AT1840" s="2"/>
      <c r="AU1840" s="2"/>
      <c r="AV1840" s="2"/>
      <c r="AW1840" s="2"/>
      <c r="AX1840" s="2"/>
      <c r="AY1840" s="2"/>
      <c r="AZ1840" s="2"/>
      <c r="BA1840" s="2"/>
      <c r="BB1840" s="2"/>
      <c r="BC1840" s="2"/>
      <c r="BD1840" s="2"/>
      <c r="BE1840" s="2"/>
      <c r="BF1840" s="2"/>
      <c r="BG1840" s="2"/>
      <c r="BH1840" s="2"/>
      <c r="BI1840" s="2"/>
      <c r="BJ1840" s="2"/>
      <c r="BK1840" s="48"/>
      <c r="BL1840" s="3"/>
      <c r="BM1840" s="2"/>
      <c r="BN1840" s="2"/>
      <c r="BO1840" s="2"/>
      <c r="BP1840" s="2"/>
      <c r="BQ1840" s="2"/>
      <c r="BR1840" s="2"/>
      <c r="BS1840" s="2"/>
      <c r="BT1840" s="2"/>
      <c r="BU1840" s="2"/>
      <c r="BV1840" s="2"/>
      <c r="BW1840" s="2"/>
      <c r="BX1840" s="2"/>
      <c r="BY1840" s="2"/>
      <c r="BZ1840" s="2"/>
      <c r="CA1840" s="2"/>
      <c r="CB1840" s="2"/>
      <c r="CC1840" s="2"/>
      <c r="CD1840" s="2"/>
      <c r="CE1840" s="2"/>
      <c r="CF1840" s="2"/>
      <c r="CG1840" s="2"/>
      <c r="CH1840" s="2"/>
      <c r="CI1840" s="2"/>
      <c r="CJ1840" s="2"/>
      <c r="CK1840" s="2"/>
    </row>
    <row r="1841" spans="1:89" ht="12.75" customHeight="1" x14ac:dyDescent="0.35">
      <c r="A1841" s="15">
        <f t="shared" si="122"/>
        <v>44818</v>
      </c>
      <c r="B1841" s="107">
        <v>16105123</v>
      </c>
      <c r="C1841" s="4">
        <f t="shared" si="123"/>
        <v>671046.79166666663</v>
      </c>
      <c r="D1841">
        <f t="shared" si="124"/>
        <v>2022</v>
      </c>
      <c r="E1841">
        <f t="shared" si="125"/>
        <v>9</v>
      </c>
      <c r="F1841" s="33">
        <v>10190</v>
      </c>
      <c r="G1841" s="2" t="s">
        <v>29</v>
      </c>
      <c r="H1841" s="2">
        <v>24</v>
      </c>
      <c r="I1841" s="33" t="s">
        <v>74</v>
      </c>
      <c r="J1841" s="34">
        <v>44818</v>
      </c>
      <c r="K1841" s="33"/>
      <c r="L1841" s="33"/>
      <c r="M1841" s="33"/>
      <c r="N1841" s="33"/>
      <c r="O1841" s="33"/>
      <c r="P1841" s="33"/>
      <c r="Q1841" s="33"/>
      <c r="R1841" s="33"/>
      <c r="S1841" s="33"/>
      <c r="T1841" s="33"/>
      <c r="U1841" s="33"/>
      <c r="V1841" s="33"/>
      <c r="W1841" s="33"/>
      <c r="X1841" s="33"/>
      <c r="Y1841" s="33"/>
      <c r="Z1841" s="33"/>
      <c r="AA1841" s="33"/>
      <c r="AB1841" s="33"/>
      <c r="AC1841" s="33"/>
      <c r="AD1841" s="33"/>
      <c r="AE1841" s="33"/>
      <c r="AF1841" s="33"/>
      <c r="AG1841" s="33"/>
      <c r="AH1841" s="33"/>
      <c r="AI1841" s="2"/>
      <c r="AK1841" s="3"/>
      <c r="AL1841" s="2"/>
      <c r="AM1841" s="2"/>
      <c r="AN1841" s="2"/>
      <c r="AO1841" s="2"/>
      <c r="AP1841" s="2"/>
      <c r="AQ1841" s="2"/>
      <c r="AR1841" s="2"/>
      <c r="AS1841" s="2"/>
      <c r="AT1841" s="2"/>
      <c r="AU1841" s="2"/>
      <c r="AV1841" s="2"/>
      <c r="AW1841" s="2"/>
      <c r="AX1841" s="2"/>
      <c r="AY1841" s="2"/>
      <c r="AZ1841" s="2"/>
      <c r="BA1841" s="2"/>
      <c r="BB1841" s="2"/>
      <c r="BC1841" s="2"/>
      <c r="BD1841" s="2"/>
      <c r="BE1841" s="2"/>
      <c r="BF1841" s="2"/>
      <c r="BG1841" s="2"/>
      <c r="BH1841" s="2"/>
      <c r="BI1841" s="2"/>
      <c r="BJ1841" s="2"/>
      <c r="BK1841" s="48"/>
      <c r="BL1841" s="3"/>
      <c r="BM1841" s="2"/>
      <c r="BN1841" s="2"/>
      <c r="BO1841" s="2"/>
      <c r="BP1841" s="2"/>
      <c r="BQ1841" s="2"/>
      <c r="BR1841" s="2"/>
      <c r="BS1841" s="2"/>
      <c r="BT1841" s="2"/>
      <c r="BU1841" s="2"/>
      <c r="BV1841" s="2"/>
      <c r="BW1841" s="2"/>
      <c r="BX1841" s="2"/>
      <c r="BY1841" s="2"/>
      <c r="BZ1841" s="2"/>
      <c r="CA1841" s="2"/>
      <c r="CB1841" s="2"/>
      <c r="CC1841" s="2"/>
      <c r="CD1841" s="2"/>
      <c r="CE1841" s="2"/>
      <c r="CF1841" s="2"/>
      <c r="CG1841" s="2"/>
      <c r="CH1841" s="2"/>
      <c r="CI1841" s="2"/>
      <c r="CJ1841" s="2"/>
      <c r="CK1841" s="2"/>
    </row>
    <row r="1842" spans="1:89" ht="12.75" customHeight="1" x14ac:dyDescent="0.35">
      <c r="A1842" s="15">
        <f t="shared" si="122"/>
        <v>44819</v>
      </c>
      <c r="B1842" s="107">
        <v>15889728</v>
      </c>
      <c r="C1842" s="4">
        <f t="shared" si="123"/>
        <v>662072</v>
      </c>
      <c r="D1842">
        <f t="shared" si="124"/>
        <v>2022</v>
      </c>
      <c r="E1842">
        <f t="shared" si="125"/>
        <v>9</v>
      </c>
      <c r="F1842" s="33">
        <v>10190</v>
      </c>
      <c r="G1842" s="2" t="s">
        <v>29</v>
      </c>
      <c r="H1842" s="2">
        <v>24</v>
      </c>
      <c r="I1842" s="33" t="s">
        <v>74</v>
      </c>
      <c r="J1842" s="34">
        <v>44819</v>
      </c>
      <c r="K1842" s="33"/>
      <c r="L1842" s="33"/>
      <c r="M1842" s="33"/>
      <c r="N1842" s="33"/>
      <c r="O1842" s="33"/>
      <c r="P1842" s="33"/>
      <c r="Q1842" s="33"/>
      <c r="R1842" s="33"/>
      <c r="S1842" s="33"/>
      <c r="T1842" s="33"/>
      <c r="U1842" s="33"/>
      <c r="V1842" s="33"/>
      <c r="W1842" s="33"/>
      <c r="X1842" s="33"/>
      <c r="Y1842" s="33"/>
      <c r="Z1842" s="33"/>
      <c r="AA1842" s="33"/>
      <c r="AB1842" s="33"/>
      <c r="AC1842" s="33"/>
      <c r="AD1842" s="33"/>
      <c r="AE1842" s="33"/>
      <c r="AF1842" s="33"/>
      <c r="AG1842" s="33"/>
      <c r="AH1842" s="33"/>
      <c r="AI1842" s="2"/>
      <c r="AK1842" s="3"/>
      <c r="AL1842" s="2"/>
      <c r="AM1842" s="2"/>
      <c r="AN1842" s="2"/>
      <c r="AO1842" s="2"/>
      <c r="AP1842" s="2"/>
      <c r="AQ1842" s="2"/>
      <c r="AR1842" s="2"/>
      <c r="AS1842" s="2"/>
      <c r="AT1842" s="2"/>
      <c r="AU1842" s="2"/>
      <c r="AV1842" s="2"/>
      <c r="AW1842" s="2"/>
      <c r="AX1842" s="2"/>
      <c r="AY1842" s="2"/>
      <c r="AZ1842" s="2"/>
      <c r="BA1842" s="2"/>
      <c r="BB1842" s="2"/>
      <c r="BC1842" s="2"/>
      <c r="BD1842" s="2"/>
      <c r="BE1842" s="2"/>
      <c r="BF1842" s="2"/>
      <c r="BG1842" s="2"/>
      <c r="BH1842" s="2"/>
      <c r="BI1842" s="2"/>
      <c r="BJ1842" s="2"/>
      <c r="BK1842" s="48"/>
      <c r="BL1842" s="3"/>
      <c r="BM1842" s="2"/>
      <c r="BN1842" s="2"/>
      <c r="BO1842" s="2"/>
      <c r="BP1842" s="2"/>
      <c r="BQ1842" s="2"/>
      <c r="BR1842" s="2"/>
      <c r="BS1842" s="2"/>
      <c r="BT1842" s="2"/>
      <c r="BU1842" s="2"/>
      <c r="BV1842" s="2"/>
      <c r="BW1842" s="2"/>
      <c r="BX1842" s="2"/>
      <c r="BY1842" s="2"/>
      <c r="BZ1842" s="2"/>
      <c r="CA1842" s="2"/>
      <c r="CB1842" s="2"/>
      <c r="CC1842" s="2"/>
      <c r="CD1842" s="2"/>
      <c r="CE1842" s="2"/>
      <c r="CF1842" s="2"/>
      <c r="CG1842" s="2"/>
      <c r="CH1842" s="2"/>
      <c r="CI1842" s="2"/>
      <c r="CJ1842" s="2"/>
      <c r="CK1842" s="2"/>
    </row>
    <row r="1843" spans="1:89" ht="12.75" customHeight="1" x14ac:dyDescent="0.35">
      <c r="A1843" s="15">
        <f t="shared" si="122"/>
        <v>44820</v>
      </c>
      <c r="B1843" s="107">
        <v>15033023</v>
      </c>
      <c r="C1843" s="4">
        <f t="shared" si="123"/>
        <v>626375.95833333337</v>
      </c>
      <c r="D1843">
        <f t="shared" si="124"/>
        <v>2022</v>
      </c>
      <c r="E1843">
        <f t="shared" si="125"/>
        <v>9</v>
      </c>
      <c r="F1843" s="33">
        <v>10190</v>
      </c>
      <c r="G1843" s="2" t="s">
        <v>29</v>
      </c>
      <c r="H1843" s="2">
        <v>24</v>
      </c>
      <c r="I1843" s="33" t="s">
        <v>74</v>
      </c>
      <c r="J1843" s="34">
        <v>44820</v>
      </c>
      <c r="K1843" s="33"/>
      <c r="L1843" s="33"/>
      <c r="M1843" s="33"/>
      <c r="N1843" s="33"/>
      <c r="O1843" s="33"/>
      <c r="P1843" s="33"/>
      <c r="Q1843" s="33"/>
      <c r="R1843" s="33"/>
      <c r="S1843" s="33"/>
      <c r="T1843" s="33"/>
      <c r="U1843" s="33"/>
      <c r="V1843" s="33"/>
      <c r="W1843" s="33"/>
      <c r="X1843" s="33"/>
      <c r="Y1843" s="33"/>
      <c r="Z1843" s="33"/>
      <c r="AA1843" s="33"/>
      <c r="AB1843" s="33"/>
      <c r="AC1843" s="33"/>
      <c r="AD1843" s="33"/>
      <c r="AE1843" s="33"/>
      <c r="AF1843" s="33"/>
      <c r="AG1843" s="33"/>
      <c r="AH1843" s="33"/>
      <c r="AI1843" s="2"/>
      <c r="AK1843" s="3"/>
      <c r="AL1843" s="2"/>
      <c r="AM1843" s="2"/>
      <c r="AN1843" s="2"/>
      <c r="AO1843" s="2"/>
      <c r="AP1843" s="2"/>
      <c r="AQ1843" s="2"/>
      <c r="AR1843" s="2"/>
      <c r="AS1843" s="2"/>
      <c r="AT1843" s="2"/>
      <c r="AU1843" s="2"/>
      <c r="AV1843" s="2"/>
      <c r="AW1843" s="2"/>
      <c r="AX1843" s="2"/>
      <c r="AY1843" s="2"/>
      <c r="AZ1843" s="2"/>
      <c r="BA1843" s="2"/>
      <c r="BB1843" s="2"/>
      <c r="BC1843" s="2"/>
      <c r="BD1843" s="2"/>
      <c r="BE1843" s="2"/>
      <c r="BF1843" s="2"/>
      <c r="BG1843" s="2"/>
      <c r="BH1843" s="2"/>
      <c r="BI1843" s="2"/>
      <c r="BJ1843" s="2"/>
      <c r="BK1843" s="48"/>
      <c r="BL1843" s="3"/>
      <c r="BM1843" s="2"/>
      <c r="BN1843" s="2"/>
      <c r="BO1843" s="2"/>
      <c r="BP1843" s="2"/>
      <c r="BQ1843" s="2"/>
      <c r="BR1843" s="2"/>
      <c r="BS1843" s="2"/>
      <c r="BT1843" s="2"/>
      <c r="BU1843" s="2"/>
      <c r="BV1843" s="2"/>
      <c r="BW1843" s="2"/>
      <c r="BX1843" s="2"/>
      <c r="BY1843" s="2"/>
      <c r="BZ1843" s="2"/>
      <c r="CA1843" s="2"/>
      <c r="CB1843" s="2"/>
      <c r="CC1843" s="2"/>
      <c r="CD1843" s="2"/>
      <c r="CE1843" s="2"/>
      <c r="CF1843" s="2"/>
      <c r="CG1843" s="2"/>
      <c r="CH1843" s="2"/>
      <c r="CI1843" s="2"/>
      <c r="CJ1843" s="2"/>
      <c r="CK1843" s="2"/>
    </row>
    <row r="1844" spans="1:89" ht="12.75" customHeight="1" x14ac:dyDescent="0.35">
      <c r="A1844" s="15">
        <f t="shared" si="122"/>
        <v>44821</v>
      </c>
      <c r="B1844" s="107">
        <v>14115323</v>
      </c>
      <c r="C1844" s="4">
        <f t="shared" si="123"/>
        <v>588138.45833333337</v>
      </c>
      <c r="D1844">
        <f t="shared" si="124"/>
        <v>2022</v>
      </c>
      <c r="E1844">
        <f t="shared" si="125"/>
        <v>9</v>
      </c>
      <c r="F1844" s="33">
        <v>10190</v>
      </c>
      <c r="G1844" s="2" t="s">
        <v>29</v>
      </c>
      <c r="H1844" s="2">
        <v>24</v>
      </c>
      <c r="I1844" s="33" t="s">
        <v>74</v>
      </c>
      <c r="J1844" s="34">
        <v>44821</v>
      </c>
      <c r="K1844" s="33"/>
      <c r="L1844" s="33"/>
      <c r="M1844" s="33"/>
      <c r="N1844" s="33"/>
      <c r="O1844" s="33"/>
      <c r="P1844" s="33"/>
      <c r="Q1844" s="33"/>
      <c r="R1844" s="33"/>
      <c r="S1844" s="33"/>
      <c r="T1844" s="33"/>
      <c r="U1844" s="33"/>
      <c r="V1844" s="33"/>
      <c r="W1844" s="33"/>
      <c r="X1844" s="33"/>
      <c r="Y1844" s="33"/>
      <c r="Z1844" s="33"/>
      <c r="AA1844" s="33"/>
      <c r="AB1844" s="33"/>
      <c r="AC1844" s="33"/>
      <c r="AD1844" s="33"/>
      <c r="AE1844" s="33"/>
      <c r="AF1844" s="33"/>
      <c r="AG1844" s="33"/>
      <c r="AH1844" s="33"/>
      <c r="AI1844" s="2"/>
      <c r="AK1844" s="3"/>
      <c r="AL1844" s="2"/>
      <c r="AM1844" s="2"/>
      <c r="AN1844" s="2"/>
      <c r="AO1844" s="2"/>
      <c r="AP1844" s="2"/>
      <c r="AQ1844" s="2"/>
      <c r="AR1844" s="2"/>
      <c r="AS1844" s="2"/>
      <c r="AT1844" s="2"/>
      <c r="AU1844" s="2"/>
      <c r="AV1844" s="2"/>
      <c r="AW1844" s="2"/>
      <c r="AX1844" s="2"/>
      <c r="AY1844" s="2"/>
      <c r="AZ1844" s="2"/>
      <c r="BA1844" s="2"/>
      <c r="BB1844" s="2"/>
      <c r="BC1844" s="2"/>
      <c r="BD1844" s="2"/>
      <c r="BE1844" s="2"/>
      <c r="BF1844" s="2"/>
      <c r="BG1844" s="2"/>
      <c r="BH1844" s="2"/>
      <c r="BI1844" s="2"/>
      <c r="BJ1844" s="2"/>
      <c r="BK1844" s="48"/>
      <c r="BL1844" s="3"/>
      <c r="BM1844" s="2"/>
      <c r="BN1844" s="2"/>
      <c r="BO1844" s="2"/>
      <c r="BP1844" s="2"/>
      <c r="BQ1844" s="2"/>
      <c r="BR1844" s="2"/>
      <c r="BS1844" s="2"/>
      <c r="BT1844" s="2"/>
      <c r="BU1844" s="2"/>
      <c r="BV1844" s="2"/>
      <c r="BW1844" s="2"/>
      <c r="BX1844" s="2"/>
      <c r="BY1844" s="2"/>
      <c r="BZ1844" s="2"/>
      <c r="CA1844" s="2"/>
      <c r="CB1844" s="2"/>
      <c r="CC1844" s="2"/>
      <c r="CD1844" s="2"/>
      <c r="CE1844" s="2"/>
      <c r="CF1844" s="2"/>
      <c r="CG1844" s="2"/>
      <c r="CH1844" s="2"/>
      <c r="CI1844" s="2"/>
      <c r="CJ1844" s="2"/>
      <c r="CK1844" s="2"/>
    </row>
    <row r="1845" spans="1:89" ht="12.75" customHeight="1" x14ac:dyDescent="0.35">
      <c r="A1845" s="15">
        <f t="shared" si="122"/>
        <v>44822</v>
      </c>
      <c r="B1845" s="107">
        <v>14169070</v>
      </c>
      <c r="C1845" s="4">
        <f t="shared" si="123"/>
        <v>590377.91666666663</v>
      </c>
      <c r="D1845">
        <f t="shared" ref="D1845:D1857" si="126">YEAR(J1845)</f>
        <v>2022</v>
      </c>
      <c r="E1845">
        <f t="shared" ref="E1845:E1857" si="127">MONTH(J1845)</f>
        <v>9</v>
      </c>
      <c r="F1845" s="33">
        <v>10190</v>
      </c>
      <c r="G1845" s="2" t="s">
        <v>29</v>
      </c>
      <c r="H1845" s="2">
        <v>24</v>
      </c>
      <c r="I1845" s="33" t="s">
        <v>74</v>
      </c>
      <c r="J1845" s="34">
        <v>44822</v>
      </c>
      <c r="K1845" s="33"/>
      <c r="L1845" s="33"/>
      <c r="M1845" s="33"/>
      <c r="N1845" s="33"/>
      <c r="O1845" s="33"/>
      <c r="P1845" s="33"/>
      <c r="Q1845" s="33"/>
      <c r="R1845" s="33"/>
      <c r="S1845" s="33"/>
      <c r="T1845" s="33"/>
      <c r="U1845" s="33"/>
      <c r="V1845" s="33"/>
      <c r="W1845" s="33"/>
      <c r="X1845" s="33"/>
      <c r="Y1845" s="33"/>
      <c r="Z1845" s="33"/>
      <c r="AA1845" s="33"/>
      <c r="AB1845" s="33"/>
      <c r="AC1845" s="33"/>
      <c r="AD1845" s="33"/>
      <c r="AE1845" s="33"/>
      <c r="AF1845" s="33"/>
      <c r="AG1845" s="33"/>
      <c r="AH1845" s="33"/>
      <c r="AI1845" s="2"/>
      <c r="AK1845" s="3"/>
      <c r="AL1845" s="2"/>
      <c r="AM1845" s="2"/>
      <c r="AN1845" s="2"/>
      <c r="AO1845" s="2"/>
      <c r="AP1845" s="2"/>
      <c r="AQ1845" s="2"/>
      <c r="AR1845" s="2"/>
      <c r="AS1845" s="2"/>
      <c r="AT1845" s="2"/>
      <c r="AU1845" s="2"/>
      <c r="AV1845" s="2"/>
      <c r="AW1845" s="2"/>
      <c r="AX1845" s="2"/>
      <c r="AY1845" s="2"/>
      <c r="AZ1845" s="2"/>
      <c r="BA1845" s="2"/>
      <c r="BB1845" s="2"/>
      <c r="BC1845" s="2"/>
      <c r="BD1845" s="2"/>
      <c r="BE1845" s="2"/>
      <c r="BF1845" s="2"/>
      <c r="BG1845" s="2"/>
      <c r="BH1845" s="2"/>
      <c r="BI1845" s="2"/>
      <c r="BJ1845" s="2"/>
      <c r="BK1845" s="48"/>
      <c r="BL1845" s="3"/>
      <c r="BM1845" s="2"/>
      <c r="BN1845" s="2"/>
      <c r="BO1845" s="2"/>
      <c r="BP1845" s="2"/>
      <c r="BQ1845" s="2"/>
      <c r="BR1845" s="2"/>
      <c r="BS1845" s="2"/>
      <c r="BT1845" s="2"/>
      <c r="BU1845" s="2"/>
      <c r="BV1845" s="2"/>
      <c r="BW1845" s="2"/>
      <c r="BX1845" s="2"/>
      <c r="BY1845" s="2"/>
      <c r="BZ1845" s="2"/>
      <c r="CA1845" s="2"/>
      <c r="CB1845" s="2"/>
      <c r="CC1845" s="2"/>
      <c r="CD1845" s="2"/>
      <c r="CE1845" s="2"/>
      <c r="CF1845" s="2"/>
      <c r="CG1845" s="2"/>
      <c r="CH1845" s="2"/>
      <c r="CI1845" s="2"/>
      <c r="CJ1845" s="2"/>
      <c r="CK1845" s="2"/>
    </row>
    <row r="1846" spans="1:89" ht="12.75" customHeight="1" x14ac:dyDescent="0.35">
      <c r="A1846" s="15">
        <f t="shared" si="122"/>
        <v>44823</v>
      </c>
      <c r="B1846" s="107">
        <v>14841577</v>
      </c>
      <c r="C1846" s="4">
        <f t="shared" si="123"/>
        <v>618399.04166666663</v>
      </c>
      <c r="D1846">
        <f t="shared" si="126"/>
        <v>2022</v>
      </c>
      <c r="E1846">
        <f t="shared" si="127"/>
        <v>9</v>
      </c>
      <c r="F1846" s="33">
        <v>10190</v>
      </c>
      <c r="G1846" s="2" t="s">
        <v>29</v>
      </c>
      <c r="H1846" s="2">
        <v>24</v>
      </c>
      <c r="I1846" s="33" t="s">
        <v>74</v>
      </c>
      <c r="J1846" s="34">
        <v>44823</v>
      </c>
      <c r="K1846" s="33"/>
      <c r="L1846" s="33"/>
      <c r="M1846" s="33"/>
      <c r="N1846" s="33"/>
      <c r="O1846" s="33"/>
      <c r="P1846" s="33"/>
      <c r="Q1846" s="33"/>
      <c r="R1846" s="33"/>
      <c r="S1846" s="33"/>
      <c r="T1846" s="33"/>
      <c r="U1846" s="33"/>
      <c r="V1846" s="33"/>
      <c r="W1846" s="33"/>
      <c r="X1846" s="33"/>
      <c r="Y1846" s="33"/>
      <c r="Z1846" s="33"/>
      <c r="AA1846" s="33"/>
      <c r="AB1846" s="33"/>
      <c r="AC1846" s="33"/>
      <c r="AD1846" s="33"/>
      <c r="AE1846" s="33"/>
      <c r="AF1846" s="33"/>
      <c r="AG1846" s="33"/>
      <c r="AH1846" s="33"/>
      <c r="AI1846" s="2"/>
      <c r="AK1846" s="3"/>
      <c r="AL1846" s="2"/>
      <c r="AM1846" s="2"/>
      <c r="AN1846" s="2"/>
      <c r="AO1846" s="2"/>
      <c r="AP1846" s="2"/>
      <c r="AQ1846" s="2"/>
      <c r="AR1846" s="2"/>
      <c r="AS1846" s="2"/>
      <c r="AT1846" s="2"/>
      <c r="AU1846" s="2"/>
      <c r="AV1846" s="2"/>
      <c r="AW1846" s="2"/>
      <c r="AX1846" s="2"/>
      <c r="AY1846" s="2"/>
      <c r="AZ1846" s="2"/>
      <c r="BA1846" s="2"/>
      <c r="BB1846" s="2"/>
      <c r="BC1846" s="2"/>
      <c r="BD1846" s="2"/>
      <c r="BE1846" s="2"/>
      <c r="BF1846" s="2"/>
      <c r="BG1846" s="2"/>
      <c r="BH1846" s="2"/>
      <c r="BI1846" s="2"/>
      <c r="BJ1846" s="2"/>
      <c r="BK1846" s="48"/>
      <c r="BL1846" s="3"/>
      <c r="BM1846" s="2"/>
      <c r="BN1846" s="2"/>
      <c r="BO1846" s="2"/>
      <c r="BP1846" s="2"/>
      <c r="BQ1846" s="2"/>
      <c r="BR1846" s="2"/>
      <c r="BS1846" s="2"/>
      <c r="BT1846" s="2"/>
      <c r="BU1846" s="2"/>
      <c r="BV1846" s="2"/>
      <c r="BW1846" s="2"/>
      <c r="BX1846" s="2"/>
      <c r="BY1846" s="2"/>
      <c r="BZ1846" s="2"/>
      <c r="CA1846" s="2"/>
      <c r="CB1846" s="2"/>
      <c r="CC1846" s="2"/>
      <c r="CD1846" s="2"/>
      <c r="CE1846" s="2"/>
      <c r="CF1846" s="2"/>
      <c r="CG1846" s="2"/>
      <c r="CH1846" s="2"/>
      <c r="CI1846" s="2"/>
      <c r="CJ1846" s="2"/>
      <c r="CK1846" s="2"/>
    </row>
    <row r="1847" spans="1:89" ht="12.75" customHeight="1" x14ac:dyDescent="0.35">
      <c r="A1847" s="15">
        <f t="shared" si="122"/>
        <v>44824</v>
      </c>
      <c r="B1847" s="107">
        <v>15179820</v>
      </c>
      <c r="C1847" s="4">
        <f t="shared" si="123"/>
        <v>632492.5</v>
      </c>
      <c r="D1847">
        <f t="shared" si="126"/>
        <v>2022</v>
      </c>
      <c r="E1847">
        <f t="shared" si="127"/>
        <v>9</v>
      </c>
      <c r="F1847" s="33">
        <v>10190</v>
      </c>
      <c r="G1847" s="2" t="s">
        <v>29</v>
      </c>
      <c r="H1847" s="2">
        <v>24</v>
      </c>
      <c r="I1847" s="33" t="s">
        <v>74</v>
      </c>
      <c r="J1847" s="34">
        <v>44824</v>
      </c>
      <c r="K1847" s="33"/>
      <c r="L1847" s="33"/>
      <c r="M1847" s="33"/>
      <c r="N1847" s="33"/>
      <c r="O1847" s="33"/>
      <c r="P1847" s="33"/>
      <c r="Q1847" s="33"/>
      <c r="R1847" s="33"/>
      <c r="S1847" s="33"/>
      <c r="T1847" s="33"/>
      <c r="U1847" s="33"/>
      <c r="V1847" s="33"/>
      <c r="W1847" s="33"/>
      <c r="X1847" s="33"/>
      <c r="Y1847" s="33"/>
      <c r="Z1847" s="33"/>
      <c r="AA1847" s="33"/>
      <c r="AB1847" s="33"/>
      <c r="AC1847" s="33"/>
      <c r="AD1847" s="33"/>
      <c r="AE1847" s="33"/>
      <c r="AF1847" s="33"/>
      <c r="AG1847" s="33"/>
      <c r="AH1847" s="33"/>
      <c r="AI1847" s="2"/>
      <c r="AK1847" s="3"/>
      <c r="AL1847" s="2"/>
      <c r="AM1847" s="2"/>
      <c r="AN1847" s="2"/>
      <c r="AO1847" s="2"/>
      <c r="AP1847" s="2"/>
      <c r="AQ1847" s="2"/>
      <c r="AR1847" s="2"/>
      <c r="AS1847" s="2"/>
      <c r="AT1847" s="2"/>
      <c r="AU1847" s="2"/>
      <c r="AV1847" s="2"/>
      <c r="AW1847" s="2"/>
      <c r="AX1847" s="2"/>
      <c r="AY1847" s="2"/>
      <c r="AZ1847" s="2"/>
      <c r="BA1847" s="2"/>
      <c r="BB1847" s="2"/>
      <c r="BC1847" s="2"/>
      <c r="BD1847" s="2"/>
      <c r="BE1847" s="2"/>
      <c r="BF1847" s="2"/>
      <c r="BG1847" s="2"/>
      <c r="BH1847" s="2"/>
      <c r="BI1847" s="2"/>
      <c r="BJ1847" s="2"/>
      <c r="BK1847" s="48"/>
      <c r="BL1847" s="3"/>
      <c r="BM1847" s="2"/>
      <c r="BN1847" s="2"/>
      <c r="BO1847" s="2"/>
      <c r="BP1847" s="2"/>
      <c r="BQ1847" s="2"/>
      <c r="BR1847" s="2"/>
      <c r="BS1847" s="2"/>
      <c r="BT1847" s="2"/>
      <c r="BU1847" s="2"/>
      <c r="BV1847" s="2"/>
      <c r="BW1847" s="2"/>
      <c r="BX1847" s="2"/>
      <c r="BY1847" s="2"/>
      <c r="BZ1847" s="2"/>
      <c r="CA1847" s="2"/>
      <c r="CB1847" s="2"/>
      <c r="CC1847" s="2"/>
      <c r="CD1847" s="2"/>
      <c r="CE1847" s="2"/>
      <c r="CF1847" s="2"/>
      <c r="CG1847" s="2"/>
      <c r="CH1847" s="2"/>
      <c r="CI1847" s="2"/>
      <c r="CJ1847" s="2"/>
      <c r="CK1847" s="2"/>
    </row>
    <row r="1848" spans="1:89" ht="12.75" customHeight="1" x14ac:dyDescent="0.35">
      <c r="A1848" s="15">
        <f t="shared" si="122"/>
        <v>44825</v>
      </c>
      <c r="B1848" s="107">
        <v>15010207</v>
      </c>
      <c r="C1848" s="4">
        <f t="shared" si="123"/>
        <v>625425.29166666663</v>
      </c>
      <c r="D1848">
        <f t="shared" si="126"/>
        <v>2022</v>
      </c>
      <c r="E1848">
        <f t="shared" si="127"/>
        <v>9</v>
      </c>
      <c r="F1848" s="33">
        <v>10190</v>
      </c>
      <c r="G1848" s="2" t="s">
        <v>29</v>
      </c>
      <c r="H1848" s="2">
        <v>24</v>
      </c>
      <c r="I1848" s="33" t="s">
        <v>74</v>
      </c>
      <c r="J1848" s="34">
        <v>44825</v>
      </c>
      <c r="K1848" s="33"/>
      <c r="L1848" s="33"/>
      <c r="M1848" s="33"/>
      <c r="N1848" s="33"/>
      <c r="O1848" s="33"/>
      <c r="P1848" s="33"/>
      <c r="Q1848" s="33"/>
      <c r="R1848" s="33"/>
      <c r="S1848" s="33"/>
      <c r="T1848" s="33"/>
      <c r="U1848" s="33"/>
      <c r="V1848" s="33"/>
      <c r="W1848" s="33"/>
      <c r="X1848" s="33"/>
      <c r="Y1848" s="33"/>
      <c r="Z1848" s="33"/>
      <c r="AA1848" s="33"/>
      <c r="AB1848" s="33"/>
      <c r="AC1848" s="33"/>
      <c r="AD1848" s="33"/>
      <c r="AE1848" s="33"/>
      <c r="AF1848" s="33"/>
      <c r="AG1848" s="33"/>
      <c r="AH1848" s="33"/>
      <c r="AI1848" s="2"/>
      <c r="AK1848" s="3"/>
      <c r="AL1848" s="2"/>
      <c r="AM1848" s="2"/>
      <c r="AN1848" s="2"/>
      <c r="AO1848" s="2"/>
      <c r="AP1848" s="2"/>
      <c r="AQ1848" s="2"/>
      <c r="AR1848" s="2"/>
      <c r="AS1848" s="2"/>
      <c r="AT1848" s="2"/>
      <c r="AU1848" s="2"/>
      <c r="AV1848" s="2"/>
      <c r="AW1848" s="2"/>
      <c r="AX1848" s="2"/>
      <c r="AY1848" s="2"/>
      <c r="AZ1848" s="2"/>
      <c r="BA1848" s="2"/>
      <c r="BB1848" s="2"/>
      <c r="BC1848" s="2"/>
      <c r="BD1848" s="2"/>
      <c r="BE1848" s="2"/>
      <c r="BF1848" s="2"/>
      <c r="BG1848" s="2"/>
      <c r="BH1848" s="2"/>
      <c r="BI1848" s="2"/>
      <c r="BJ1848" s="2"/>
      <c r="BK1848" s="48"/>
      <c r="BL1848" s="3"/>
      <c r="BM1848" s="2"/>
      <c r="BN1848" s="2"/>
      <c r="BO1848" s="2"/>
      <c r="BP1848" s="2"/>
      <c r="BQ1848" s="2"/>
      <c r="BR1848" s="2"/>
      <c r="BS1848" s="2"/>
      <c r="BT1848" s="2"/>
      <c r="BU1848" s="2"/>
      <c r="BV1848" s="2"/>
      <c r="BW1848" s="2"/>
      <c r="BX1848" s="2"/>
      <c r="BY1848" s="2"/>
      <c r="BZ1848" s="2"/>
      <c r="CA1848" s="2"/>
      <c r="CB1848" s="2"/>
      <c r="CC1848" s="2"/>
      <c r="CD1848" s="2"/>
      <c r="CE1848" s="2"/>
      <c r="CF1848" s="2"/>
      <c r="CG1848" s="2"/>
      <c r="CH1848" s="2"/>
      <c r="CI1848" s="2"/>
      <c r="CJ1848" s="2"/>
      <c r="CK1848" s="2"/>
    </row>
    <row r="1849" spans="1:89" ht="12.75" customHeight="1" x14ac:dyDescent="0.35">
      <c r="A1849" s="15">
        <f t="shared" si="122"/>
        <v>44826</v>
      </c>
      <c r="B1849" s="107">
        <v>15074412</v>
      </c>
      <c r="C1849" s="4">
        <f t="shared" si="123"/>
        <v>628100.5</v>
      </c>
      <c r="D1849">
        <f t="shared" si="126"/>
        <v>2022</v>
      </c>
      <c r="E1849">
        <f t="shared" si="127"/>
        <v>9</v>
      </c>
      <c r="F1849" s="33">
        <v>10190</v>
      </c>
      <c r="G1849" s="2" t="s">
        <v>29</v>
      </c>
      <c r="H1849" s="2">
        <v>24</v>
      </c>
      <c r="I1849" s="33" t="s">
        <v>74</v>
      </c>
      <c r="J1849" s="34">
        <v>44826</v>
      </c>
      <c r="K1849" s="33"/>
      <c r="L1849" s="33"/>
      <c r="M1849" s="33"/>
      <c r="N1849" s="33"/>
      <c r="O1849" s="33"/>
      <c r="P1849" s="33"/>
      <c r="Q1849" s="33"/>
      <c r="R1849" s="33"/>
      <c r="S1849" s="33"/>
      <c r="T1849" s="33"/>
      <c r="U1849" s="33"/>
      <c r="V1849" s="33"/>
      <c r="W1849" s="33"/>
      <c r="X1849" s="33"/>
      <c r="Y1849" s="33"/>
      <c r="Z1849" s="33"/>
      <c r="AA1849" s="33"/>
      <c r="AB1849" s="33"/>
      <c r="AC1849" s="33"/>
      <c r="AD1849" s="33"/>
      <c r="AE1849" s="33"/>
      <c r="AF1849" s="33"/>
      <c r="AG1849" s="33"/>
      <c r="AH1849" s="33"/>
      <c r="AI1849" s="2"/>
      <c r="AK1849" s="3"/>
      <c r="AL1849" s="2"/>
      <c r="AM1849" s="2"/>
      <c r="AN1849" s="2"/>
      <c r="AO1849" s="2"/>
      <c r="AP1849" s="2"/>
      <c r="AQ1849" s="2"/>
      <c r="AR1849" s="2"/>
      <c r="AS1849" s="2"/>
      <c r="AT1849" s="2"/>
      <c r="AU1849" s="2"/>
      <c r="AV1849" s="2"/>
      <c r="AW1849" s="2"/>
      <c r="AX1849" s="2"/>
      <c r="AY1849" s="2"/>
      <c r="AZ1849" s="2"/>
      <c r="BA1849" s="2"/>
      <c r="BB1849" s="2"/>
      <c r="BC1849" s="2"/>
      <c r="BD1849" s="2"/>
      <c r="BE1849" s="2"/>
      <c r="BF1849" s="2"/>
      <c r="BG1849" s="2"/>
      <c r="BH1849" s="2"/>
      <c r="BI1849" s="2"/>
      <c r="BJ1849" s="2"/>
      <c r="BK1849" s="48"/>
      <c r="BL1849" s="3"/>
      <c r="BM1849" s="2"/>
      <c r="BN1849" s="2"/>
      <c r="BO1849" s="2"/>
      <c r="BP1849" s="2"/>
      <c r="BQ1849" s="2"/>
      <c r="BR1849" s="2"/>
      <c r="BS1849" s="2"/>
      <c r="BT1849" s="2"/>
      <c r="BU1849" s="2"/>
      <c r="BV1849" s="2"/>
      <c r="BW1849" s="2"/>
      <c r="BX1849" s="2"/>
      <c r="BY1849" s="2"/>
      <c r="BZ1849" s="2"/>
      <c r="CA1849" s="2"/>
      <c r="CB1849" s="2"/>
      <c r="CC1849" s="2"/>
      <c r="CD1849" s="2"/>
      <c r="CE1849" s="2"/>
      <c r="CF1849" s="2"/>
      <c r="CG1849" s="2"/>
      <c r="CH1849" s="2"/>
      <c r="CI1849" s="2"/>
      <c r="CJ1849" s="2"/>
      <c r="CK1849" s="2"/>
    </row>
    <row r="1850" spans="1:89" ht="12.75" customHeight="1" x14ac:dyDescent="0.35">
      <c r="A1850" s="15">
        <f t="shared" si="122"/>
        <v>44827</v>
      </c>
      <c r="B1850" s="107">
        <v>14988729</v>
      </c>
      <c r="C1850" s="4">
        <f t="shared" si="123"/>
        <v>624530.375</v>
      </c>
      <c r="D1850">
        <f t="shared" si="126"/>
        <v>2022</v>
      </c>
      <c r="E1850">
        <f t="shared" si="127"/>
        <v>9</v>
      </c>
      <c r="F1850" s="33">
        <v>10190</v>
      </c>
      <c r="G1850" s="2" t="s">
        <v>29</v>
      </c>
      <c r="H1850" s="2">
        <v>24</v>
      </c>
      <c r="I1850" s="33" t="s">
        <v>74</v>
      </c>
      <c r="J1850" s="34">
        <v>44827</v>
      </c>
      <c r="K1850" s="33"/>
      <c r="L1850" s="33"/>
      <c r="M1850" s="33"/>
      <c r="N1850" s="33"/>
      <c r="O1850" s="33"/>
      <c r="P1850" s="33"/>
      <c r="Q1850" s="33"/>
      <c r="R1850" s="33"/>
      <c r="S1850" s="33"/>
      <c r="T1850" s="33"/>
      <c r="U1850" s="33"/>
      <c r="V1850" s="33"/>
      <c r="W1850" s="33"/>
      <c r="X1850" s="33"/>
      <c r="Y1850" s="33"/>
      <c r="Z1850" s="33"/>
      <c r="AA1850" s="33"/>
      <c r="AB1850" s="33"/>
      <c r="AC1850" s="33"/>
      <c r="AD1850" s="33"/>
      <c r="AE1850" s="33"/>
      <c r="AF1850" s="33"/>
      <c r="AG1850" s="33"/>
      <c r="AH1850" s="33"/>
      <c r="AI1850" s="2"/>
      <c r="AK1850" s="3"/>
      <c r="AL1850" s="2"/>
      <c r="AM1850" s="2"/>
      <c r="AN1850" s="2"/>
      <c r="AO1850" s="2"/>
      <c r="AP1850" s="2"/>
      <c r="AQ1850" s="2"/>
      <c r="AR1850" s="2"/>
      <c r="AS1850" s="2"/>
      <c r="AT1850" s="2"/>
      <c r="AU1850" s="2"/>
      <c r="AV1850" s="2"/>
      <c r="AW1850" s="2"/>
      <c r="AX1850" s="2"/>
      <c r="AY1850" s="2"/>
      <c r="AZ1850" s="2"/>
      <c r="BA1850" s="2"/>
      <c r="BB1850" s="2"/>
      <c r="BC1850" s="2"/>
      <c r="BD1850" s="2"/>
      <c r="BE1850" s="2"/>
      <c r="BF1850" s="2"/>
      <c r="BG1850" s="2"/>
      <c r="BH1850" s="2"/>
      <c r="BI1850" s="2"/>
      <c r="BJ1850" s="2"/>
      <c r="BK1850" s="48"/>
      <c r="BL1850" s="3"/>
      <c r="BM1850" s="2"/>
      <c r="BN1850" s="2"/>
      <c r="BO1850" s="2"/>
      <c r="BP1850" s="2"/>
      <c r="BQ1850" s="2"/>
      <c r="BR1850" s="2"/>
      <c r="BS1850" s="2"/>
      <c r="BT1850" s="2"/>
      <c r="BU1850" s="2"/>
      <c r="BV1850" s="2"/>
      <c r="BW1850" s="2"/>
      <c r="BX1850" s="2"/>
      <c r="BY1850" s="2"/>
      <c r="BZ1850" s="2"/>
      <c r="CA1850" s="2"/>
      <c r="CB1850" s="2"/>
      <c r="CC1850" s="2"/>
      <c r="CD1850" s="2"/>
      <c r="CE1850" s="2"/>
      <c r="CF1850" s="2"/>
      <c r="CG1850" s="2"/>
      <c r="CH1850" s="2"/>
      <c r="CI1850" s="2"/>
      <c r="CJ1850" s="2"/>
      <c r="CK1850" s="2"/>
    </row>
    <row r="1851" spans="1:89" ht="12.75" customHeight="1" x14ac:dyDescent="0.35">
      <c r="A1851" s="15">
        <f t="shared" si="122"/>
        <v>44828</v>
      </c>
      <c r="B1851" s="107">
        <v>14481819</v>
      </c>
      <c r="C1851" s="4">
        <f t="shared" si="123"/>
        <v>603409.125</v>
      </c>
      <c r="D1851">
        <f t="shared" si="126"/>
        <v>2022</v>
      </c>
      <c r="E1851">
        <f t="shared" si="127"/>
        <v>9</v>
      </c>
      <c r="F1851" s="33">
        <v>10190</v>
      </c>
      <c r="G1851" s="2" t="s">
        <v>29</v>
      </c>
      <c r="H1851" s="2">
        <v>24</v>
      </c>
      <c r="I1851" s="33" t="s">
        <v>74</v>
      </c>
      <c r="J1851" s="34">
        <v>44828</v>
      </c>
      <c r="K1851" s="33"/>
      <c r="L1851" s="33"/>
      <c r="M1851" s="33"/>
      <c r="N1851" s="33"/>
      <c r="O1851" s="33"/>
      <c r="P1851" s="33"/>
      <c r="Q1851" s="33"/>
      <c r="R1851" s="33"/>
      <c r="S1851" s="33"/>
      <c r="T1851" s="33"/>
      <c r="U1851" s="33"/>
      <c r="V1851" s="33"/>
      <c r="W1851" s="33"/>
      <c r="X1851" s="33"/>
      <c r="Y1851" s="33"/>
      <c r="Z1851" s="33"/>
      <c r="AA1851" s="33"/>
      <c r="AB1851" s="33"/>
      <c r="AC1851" s="33"/>
      <c r="AD1851" s="33"/>
      <c r="AE1851" s="33"/>
      <c r="AF1851" s="33"/>
      <c r="AG1851" s="33"/>
      <c r="AH1851" s="33"/>
      <c r="AI1851" s="2"/>
      <c r="AK1851" s="3"/>
      <c r="AL1851" s="2"/>
      <c r="AM1851" s="2"/>
      <c r="AN1851" s="2"/>
      <c r="AO1851" s="2"/>
      <c r="AP1851" s="2"/>
      <c r="AQ1851" s="2"/>
      <c r="AR1851" s="2"/>
      <c r="AS1851" s="2"/>
      <c r="AT1851" s="2"/>
      <c r="AU1851" s="2"/>
      <c r="AV1851" s="2"/>
      <c r="AW1851" s="2"/>
      <c r="AX1851" s="2"/>
      <c r="AY1851" s="2"/>
      <c r="AZ1851" s="2"/>
      <c r="BA1851" s="2"/>
      <c r="BB1851" s="2"/>
      <c r="BC1851" s="2"/>
      <c r="BD1851" s="2"/>
      <c r="BE1851" s="2"/>
      <c r="BF1851" s="2"/>
      <c r="BG1851" s="2"/>
      <c r="BH1851" s="2"/>
      <c r="BI1851" s="2"/>
      <c r="BJ1851" s="2"/>
      <c r="BK1851" s="48"/>
      <c r="BL1851" s="3"/>
      <c r="BM1851" s="2"/>
      <c r="BN1851" s="2"/>
      <c r="BO1851" s="2"/>
      <c r="BP1851" s="2"/>
      <c r="BQ1851" s="2"/>
      <c r="BR1851" s="2"/>
      <c r="BS1851" s="2"/>
      <c r="BT1851" s="2"/>
      <c r="BU1851" s="2"/>
      <c r="BV1851" s="2"/>
      <c r="BW1851" s="2"/>
      <c r="BX1851" s="2"/>
      <c r="BY1851" s="2"/>
      <c r="BZ1851" s="2"/>
      <c r="CA1851" s="2"/>
      <c r="CB1851" s="2"/>
      <c r="CC1851" s="2"/>
      <c r="CD1851" s="2"/>
      <c r="CE1851" s="2"/>
      <c r="CF1851" s="2"/>
      <c r="CG1851" s="2"/>
      <c r="CH1851" s="2"/>
      <c r="CI1851" s="2"/>
      <c r="CJ1851" s="2"/>
      <c r="CK1851" s="2"/>
    </row>
    <row r="1852" spans="1:89" ht="12.75" customHeight="1" x14ac:dyDescent="0.35">
      <c r="A1852" s="15">
        <f t="shared" si="122"/>
        <v>44829</v>
      </c>
      <c r="B1852" s="107">
        <v>14389092</v>
      </c>
      <c r="C1852" s="4">
        <f t="shared" si="123"/>
        <v>599545.5</v>
      </c>
      <c r="D1852">
        <f t="shared" si="126"/>
        <v>2022</v>
      </c>
      <c r="E1852">
        <f t="shared" si="127"/>
        <v>9</v>
      </c>
      <c r="F1852" s="33">
        <v>10190</v>
      </c>
      <c r="G1852" s="2" t="s">
        <v>29</v>
      </c>
      <c r="H1852" s="2">
        <v>24</v>
      </c>
      <c r="I1852" s="33" t="s">
        <v>74</v>
      </c>
      <c r="J1852" s="34">
        <v>44829</v>
      </c>
      <c r="K1852" s="33"/>
      <c r="L1852" s="33"/>
      <c r="M1852" s="33"/>
      <c r="N1852" s="33"/>
      <c r="O1852" s="33"/>
      <c r="P1852" s="33"/>
      <c r="Q1852" s="33"/>
      <c r="R1852" s="33"/>
      <c r="S1852" s="33"/>
      <c r="T1852" s="33"/>
      <c r="U1852" s="33"/>
      <c r="V1852" s="33"/>
      <c r="W1852" s="33"/>
      <c r="X1852" s="33"/>
      <c r="Y1852" s="33"/>
      <c r="Z1852" s="33"/>
      <c r="AA1852" s="33"/>
      <c r="AB1852" s="33"/>
      <c r="AC1852" s="33"/>
      <c r="AD1852" s="33"/>
      <c r="AE1852" s="33"/>
      <c r="AF1852" s="33"/>
      <c r="AG1852" s="33"/>
      <c r="AH1852" s="33"/>
      <c r="AI1852" s="2"/>
      <c r="AK1852" s="3"/>
      <c r="AL1852" s="2"/>
      <c r="AM1852" s="2"/>
      <c r="AN1852" s="2"/>
      <c r="AO1852" s="2"/>
      <c r="AP1852" s="2"/>
      <c r="AQ1852" s="2"/>
      <c r="AR1852" s="2"/>
      <c r="AS1852" s="2"/>
      <c r="AT1852" s="2"/>
      <c r="AU1852" s="2"/>
      <c r="AV1852" s="2"/>
      <c r="AW1852" s="2"/>
      <c r="AX1852" s="2"/>
      <c r="AY1852" s="2"/>
      <c r="AZ1852" s="2"/>
      <c r="BA1852" s="2"/>
      <c r="BB1852" s="2"/>
      <c r="BC1852" s="2"/>
      <c r="BD1852" s="2"/>
      <c r="BE1852" s="2"/>
      <c r="BF1852" s="2"/>
      <c r="BG1852" s="2"/>
      <c r="BH1852" s="2"/>
      <c r="BI1852" s="2"/>
      <c r="BJ1852" s="2"/>
      <c r="BK1852" s="48"/>
      <c r="BL1852" s="3"/>
      <c r="BM1852" s="2"/>
      <c r="BN1852" s="2"/>
      <c r="BO1852" s="2"/>
      <c r="BP1852" s="2"/>
      <c r="BQ1852" s="2"/>
      <c r="BR1852" s="2"/>
      <c r="BS1852" s="2"/>
      <c r="BT1852" s="2"/>
      <c r="BU1852" s="2"/>
      <c r="BV1852" s="2"/>
      <c r="BW1852" s="2"/>
      <c r="BX1852" s="2"/>
      <c r="BY1852" s="2"/>
      <c r="BZ1852" s="2"/>
      <c r="CA1852" s="2"/>
      <c r="CB1852" s="2"/>
      <c r="CC1852" s="2"/>
      <c r="CD1852" s="2"/>
      <c r="CE1852" s="2"/>
      <c r="CF1852" s="2"/>
      <c r="CG1852" s="2"/>
      <c r="CH1852" s="2"/>
      <c r="CI1852" s="2"/>
      <c r="CJ1852" s="2"/>
      <c r="CK1852" s="2"/>
    </row>
    <row r="1853" spans="1:89" ht="12.75" customHeight="1" x14ac:dyDescent="0.35">
      <c r="A1853" s="15">
        <f t="shared" si="122"/>
        <v>44830</v>
      </c>
      <c r="B1853" s="107">
        <v>15376095</v>
      </c>
      <c r="C1853" s="4">
        <f t="shared" si="123"/>
        <v>640670.625</v>
      </c>
      <c r="D1853">
        <f t="shared" si="126"/>
        <v>2022</v>
      </c>
      <c r="E1853">
        <f t="shared" si="127"/>
        <v>9</v>
      </c>
      <c r="F1853" s="33">
        <v>10190</v>
      </c>
      <c r="G1853" s="2" t="s">
        <v>29</v>
      </c>
      <c r="H1853" s="2">
        <v>24</v>
      </c>
      <c r="I1853" s="33" t="s">
        <v>74</v>
      </c>
      <c r="J1853" s="34">
        <v>44830</v>
      </c>
      <c r="K1853" s="33"/>
      <c r="L1853" s="33"/>
      <c r="M1853" s="33"/>
      <c r="N1853" s="33"/>
      <c r="O1853" s="33"/>
      <c r="P1853" s="33"/>
      <c r="Q1853" s="33"/>
      <c r="R1853" s="33"/>
      <c r="S1853" s="33"/>
      <c r="T1853" s="33"/>
      <c r="U1853" s="33"/>
      <c r="V1853" s="33"/>
      <c r="W1853" s="33"/>
      <c r="X1853" s="33"/>
      <c r="Y1853" s="33"/>
      <c r="Z1853" s="33"/>
      <c r="AA1853" s="33"/>
      <c r="AB1853" s="33"/>
      <c r="AC1853" s="33"/>
      <c r="AD1853" s="33"/>
      <c r="AE1853" s="33"/>
      <c r="AF1853" s="33"/>
      <c r="AG1853" s="33"/>
      <c r="AH1853" s="33"/>
      <c r="AI1853" s="2"/>
      <c r="AK1853" s="3"/>
      <c r="AL1853" s="2"/>
      <c r="AM1853" s="2"/>
      <c r="AN1853" s="2"/>
      <c r="AO1853" s="2"/>
      <c r="AP1853" s="2"/>
      <c r="AQ1853" s="2"/>
      <c r="AR1853" s="2"/>
      <c r="AS1853" s="2"/>
      <c r="AT1853" s="2"/>
      <c r="AU1853" s="2"/>
      <c r="AV1853" s="2"/>
      <c r="AW1853" s="2"/>
      <c r="AX1853" s="2"/>
      <c r="AY1853" s="2"/>
      <c r="AZ1853" s="2"/>
      <c r="BA1853" s="2"/>
      <c r="BB1853" s="2"/>
      <c r="BC1853" s="2"/>
      <c r="BD1853" s="2"/>
      <c r="BE1853" s="2"/>
      <c r="BF1853" s="2"/>
      <c r="BG1853" s="2"/>
      <c r="BH1853" s="2"/>
      <c r="BI1853" s="2"/>
      <c r="BJ1853" s="2"/>
      <c r="BK1853" s="48"/>
      <c r="BL1853" s="3"/>
      <c r="BM1853" s="2"/>
      <c r="BN1853" s="2"/>
      <c r="BO1853" s="2"/>
      <c r="BP1853" s="2"/>
      <c r="BQ1853" s="2"/>
      <c r="BR1853" s="2"/>
      <c r="BS1853" s="2"/>
      <c r="BT1853" s="2"/>
      <c r="BU1853" s="2"/>
      <c r="BV1853" s="2"/>
      <c r="BW1853" s="2"/>
      <c r="BX1853" s="2"/>
      <c r="BY1853" s="2"/>
      <c r="BZ1853" s="2"/>
      <c r="CA1853" s="2"/>
      <c r="CB1853" s="2"/>
      <c r="CC1853" s="2"/>
      <c r="CD1853" s="2"/>
      <c r="CE1853" s="2"/>
      <c r="CF1853" s="2"/>
      <c r="CG1853" s="2"/>
      <c r="CH1853" s="2"/>
      <c r="CI1853" s="2"/>
      <c r="CJ1853" s="2"/>
      <c r="CK1853" s="2"/>
    </row>
    <row r="1854" spans="1:89" ht="12.75" customHeight="1" x14ac:dyDescent="0.35">
      <c r="A1854" s="15">
        <f t="shared" si="122"/>
        <v>44831</v>
      </c>
      <c r="B1854" s="107">
        <v>15857002</v>
      </c>
      <c r="C1854" s="4">
        <f t="shared" si="123"/>
        <v>660708.41666666663</v>
      </c>
      <c r="D1854">
        <f t="shared" si="126"/>
        <v>2022</v>
      </c>
      <c r="E1854">
        <f t="shared" si="127"/>
        <v>9</v>
      </c>
      <c r="F1854" s="33">
        <v>10190</v>
      </c>
      <c r="G1854" s="2" t="s">
        <v>29</v>
      </c>
      <c r="H1854" s="2">
        <v>24</v>
      </c>
      <c r="I1854" s="33" t="s">
        <v>74</v>
      </c>
      <c r="J1854" s="34">
        <v>44831</v>
      </c>
      <c r="K1854" s="33"/>
      <c r="L1854" s="33"/>
      <c r="M1854" s="33"/>
      <c r="N1854" s="33"/>
      <c r="O1854" s="33"/>
      <c r="P1854" s="33"/>
      <c r="Q1854" s="33"/>
      <c r="R1854" s="33"/>
      <c r="S1854" s="33"/>
      <c r="T1854" s="33"/>
      <c r="U1854" s="33"/>
      <c r="V1854" s="33"/>
      <c r="W1854" s="33"/>
      <c r="X1854" s="33"/>
      <c r="Y1854" s="33"/>
      <c r="Z1854" s="33"/>
      <c r="AA1854" s="33"/>
      <c r="AB1854" s="33"/>
      <c r="AC1854" s="33"/>
      <c r="AD1854" s="33"/>
      <c r="AE1854" s="33"/>
      <c r="AF1854" s="33"/>
      <c r="AG1854" s="33"/>
      <c r="AH1854" s="33"/>
      <c r="AI1854" s="2"/>
      <c r="AK1854" s="3"/>
      <c r="AL1854" s="2"/>
      <c r="AM1854" s="2"/>
      <c r="AN1854" s="2"/>
      <c r="AO1854" s="2"/>
      <c r="AP1854" s="2"/>
      <c r="AQ1854" s="2"/>
      <c r="AR1854" s="2"/>
      <c r="AS1854" s="2"/>
      <c r="AT1854" s="2"/>
      <c r="AU1854" s="2"/>
      <c r="AV1854" s="2"/>
      <c r="AW1854" s="2"/>
      <c r="AX1854" s="2"/>
      <c r="AY1854" s="2"/>
      <c r="AZ1854" s="2"/>
      <c r="BA1854" s="2"/>
      <c r="BB1854" s="2"/>
      <c r="BC1854" s="2"/>
      <c r="BD1854" s="2"/>
      <c r="BE1854" s="2"/>
      <c r="BF1854" s="2"/>
      <c r="BG1854" s="2"/>
      <c r="BH1854" s="2"/>
      <c r="BI1854" s="2"/>
      <c r="BJ1854" s="2"/>
      <c r="BK1854" s="48"/>
      <c r="BL1854" s="3"/>
      <c r="BM1854" s="2"/>
      <c r="BN1854" s="2"/>
      <c r="BO1854" s="2"/>
      <c r="BP1854" s="2"/>
      <c r="BQ1854" s="2"/>
      <c r="BR1854" s="2"/>
      <c r="BS1854" s="2"/>
      <c r="BT1854" s="2"/>
      <c r="BU1854" s="2"/>
      <c r="BV1854" s="2"/>
      <c r="BW1854" s="2"/>
      <c r="BX1854" s="2"/>
      <c r="BY1854" s="2"/>
      <c r="BZ1854" s="2"/>
      <c r="CA1854" s="2"/>
      <c r="CB1854" s="2"/>
      <c r="CC1854" s="2"/>
      <c r="CD1854" s="2"/>
      <c r="CE1854" s="2"/>
      <c r="CF1854" s="2"/>
      <c r="CG1854" s="2"/>
      <c r="CH1854" s="2"/>
      <c r="CI1854" s="2"/>
      <c r="CJ1854" s="2"/>
      <c r="CK1854" s="2"/>
    </row>
    <row r="1855" spans="1:89" ht="12.75" customHeight="1" x14ac:dyDescent="0.35">
      <c r="A1855" s="15">
        <f t="shared" si="122"/>
        <v>44832</v>
      </c>
      <c r="B1855" s="107">
        <v>15630875</v>
      </c>
      <c r="C1855" s="4">
        <f t="shared" si="123"/>
        <v>651286.45833333337</v>
      </c>
      <c r="D1855">
        <f t="shared" si="126"/>
        <v>2022</v>
      </c>
      <c r="E1855">
        <f t="shared" si="127"/>
        <v>9</v>
      </c>
      <c r="F1855" s="33">
        <v>10190</v>
      </c>
      <c r="G1855" s="2" t="s">
        <v>29</v>
      </c>
      <c r="H1855" s="2">
        <v>24</v>
      </c>
      <c r="I1855" s="33" t="s">
        <v>74</v>
      </c>
      <c r="J1855" s="34">
        <v>44832</v>
      </c>
      <c r="K1855" s="33"/>
      <c r="L1855" s="33"/>
      <c r="M1855" s="33"/>
      <c r="N1855" s="33"/>
      <c r="O1855" s="33"/>
      <c r="P1855" s="33"/>
      <c r="Q1855" s="33"/>
      <c r="R1855" s="33"/>
      <c r="S1855" s="33"/>
      <c r="T1855" s="33"/>
      <c r="U1855" s="33"/>
      <c r="V1855" s="33"/>
      <c r="W1855" s="33"/>
      <c r="X1855" s="33"/>
      <c r="Y1855" s="33"/>
      <c r="Z1855" s="33"/>
      <c r="AA1855" s="33"/>
      <c r="AB1855" s="33"/>
      <c r="AC1855" s="33"/>
      <c r="AD1855" s="33"/>
      <c r="AE1855" s="33"/>
      <c r="AF1855" s="33"/>
      <c r="AG1855" s="33"/>
      <c r="AH1855" s="33"/>
      <c r="AI1855" s="2"/>
      <c r="AK1855" s="3"/>
      <c r="AL1855" s="2"/>
      <c r="AM1855" s="2"/>
      <c r="AN1855" s="2"/>
      <c r="AO1855" s="2"/>
      <c r="AP1855" s="2"/>
      <c r="AQ1855" s="2"/>
      <c r="AR1855" s="2"/>
      <c r="AS1855" s="2"/>
      <c r="AT1855" s="2"/>
      <c r="AU1855" s="2"/>
      <c r="AV1855" s="2"/>
      <c r="AW1855" s="2"/>
      <c r="AX1855" s="2"/>
      <c r="AY1855" s="2"/>
      <c r="AZ1855" s="2"/>
      <c r="BA1855" s="2"/>
      <c r="BB1855" s="2"/>
      <c r="BC1855" s="2"/>
      <c r="BD1855" s="2"/>
      <c r="BE1855" s="2"/>
      <c r="BF1855" s="2"/>
      <c r="BG1855" s="2"/>
      <c r="BH1855" s="2"/>
      <c r="BI1855" s="2"/>
      <c r="BJ1855" s="2"/>
      <c r="BK1855" s="48"/>
      <c r="BL1855" s="3"/>
      <c r="BM1855" s="2"/>
      <c r="BN1855" s="2"/>
      <c r="BO1855" s="2"/>
      <c r="BP1855" s="2"/>
      <c r="BQ1855" s="2"/>
      <c r="BR1855" s="2"/>
      <c r="BS1855" s="2"/>
      <c r="BT1855" s="2"/>
      <c r="BU1855" s="2"/>
      <c r="BV1855" s="2"/>
      <c r="BW1855" s="2"/>
      <c r="BX1855" s="2"/>
      <c r="BY1855" s="2"/>
      <c r="BZ1855" s="2"/>
      <c r="CA1855" s="2"/>
      <c r="CB1855" s="2"/>
      <c r="CC1855" s="2"/>
      <c r="CD1855" s="2"/>
      <c r="CE1855" s="2"/>
      <c r="CF1855" s="2"/>
      <c r="CG1855" s="2"/>
      <c r="CH1855" s="2"/>
      <c r="CI1855" s="2"/>
      <c r="CJ1855" s="2"/>
      <c r="CK1855" s="2"/>
    </row>
    <row r="1856" spans="1:89" ht="12.75" customHeight="1" x14ac:dyDescent="0.35">
      <c r="A1856" s="15">
        <f t="shared" si="122"/>
        <v>44833</v>
      </c>
      <c r="B1856" s="107">
        <v>15452187</v>
      </c>
      <c r="C1856" s="4">
        <f t="shared" si="123"/>
        <v>643841.125</v>
      </c>
      <c r="D1856">
        <f t="shared" si="126"/>
        <v>2022</v>
      </c>
      <c r="E1856">
        <f t="shared" si="127"/>
        <v>9</v>
      </c>
      <c r="F1856" s="33">
        <v>10190</v>
      </c>
      <c r="G1856" s="2" t="s">
        <v>29</v>
      </c>
      <c r="H1856" s="2">
        <v>24</v>
      </c>
      <c r="I1856" s="33" t="s">
        <v>74</v>
      </c>
      <c r="J1856" s="34">
        <v>44833</v>
      </c>
      <c r="K1856" s="33"/>
      <c r="L1856" s="33"/>
      <c r="M1856" s="33"/>
      <c r="N1856" s="33"/>
      <c r="O1856" s="33"/>
      <c r="P1856" s="33"/>
      <c r="Q1856" s="33"/>
      <c r="R1856" s="33"/>
      <c r="S1856" s="33"/>
      <c r="T1856" s="33"/>
      <c r="U1856" s="33"/>
      <c r="V1856" s="33"/>
      <c r="W1856" s="33"/>
      <c r="X1856" s="33"/>
      <c r="Y1856" s="33"/>
      <c r="Z1856" s="33"/>
      <c r="AA1856" s="33"/>
      <c r="AB1856" s="33"/>
      <c r="AC1856" s="33"/>
      <c r="AD1856" s="33"/>
      <c r="AE1856" s="33"/>
      <c r="AF1856" s="33"/>
      <c r="AG1856" s="33"/>
      <c r="AH1856" s="33"/>
      <c r="AI1856" s="2"/>
      <c r="AK1856" s="3"/>
      <c r="AL1856" s="2"/>
      <c r="AM1856" s="2"/>
      <c r="AN1856" s="2"/>
      <c r="AO1856" s="2"/>
      <c r="AP1856" s="2"/>
      <c r="AQ1856" s="2"/>
      <c r="AR1856" s="2"/>
      <c r="AS1856" s="2"/>
      <c r="AT1856" s="2"/>
      <c r="AU1856" s="2"/>
      <c r="AV1856" s="2"/>
      <c r="AW1856" s="2"/>
      <c r="AX1856" s="2"/>
      <c r="AY1856" s="2"/>
      <c r="AZ1856" s="2"/>
      <c r="BA1856" s="2"/>
      <c r="BB1856" s="2"/>
      <c r="BC1856" s="2"/>
      <c r="BD1856" s="2"/>
      <c r="BE1856" s="2"/>
      <c r="BF1856" s="2"/>
      <c r="BG1856" s="2"/>
      <c r="BH1856" s="2"/>
      <c r="BI1856" s="2"/>
      <c r="BJ1856" s="2"/>
      <c r="BK1856" s="48"/>
      <c r="BL1856" s="3"/>
      <c r="BM1856" s="2"/>
      <c r="BN1856" s="2"/>
      <c r="BO1856" s="2"/>
      <c r="BP1856" s="2"/>
      <c r="BQ1856" s="2"/>
      <c r="BR1856" s="2"/>
      <c r="BS1856" s="2"/>
      <c r="BT1856" s="2"/>
      <c r="BU1856" s="2"/>
      <c r="BV1856" s="2"/>
      <c r="BW1856" s="2"/>
      <c r="BX1856" s="2"/>
      <c r="BY1856" s="2"/>
      <c r="BZ1856" s="2"/>
      <c r="CA1856" s="2"/>
      <c r="CB1856" s="2"/>
      <c r="CC1856" s="2"/>
      <c r="CD1856" s="2"/>
      <c r="CE1856" s="2"/>
      <c r="CF1856" s="2"/>
      <c r="CG1856" s="2"/>
      <c r="CH1856" s="2"/>
      <c r="CI1856" s="2"/>
      <c r="CJ1856" s="2"/>
      <c r="CK1856" s="2"/>
    </row>
    <row r="1857" spans="1:89" ht="12.75" customHeight="1" x14ac:dyDescent="0.35">
      <c r="A1857" s="15">
        <f t="shared" si="122"/>
        <v>44834</v>
      </c>
      <c r="B1857" s="107">
        <v>15246601</v>
      </c>
      <c r="C1857" s="4">
        <f t="shared" si="123"/>
        <v>635275.04166666663</v>
      </c>
      <c r="D1857">
        <f t="shared" si="126"/>
        <v>2022</v>
      </c>
      <c r="E1857">
        <f t="shared" si="127"/>
        <v>9</v>
      </c>
      <c r="F1857" s="33">
        <v>10190</v>
      </c>
      <c r="G1857" s="2" t="s">
        <v>29</v>
      </c>
      <c r="H1857" s="2">
        <v>24</v>
      </c>
      <c r="I1857" s="33" t="s">
        <v>74</v>
      </c>
      <c r="J1857" s="34">
        <v>44834</v>
      </c>
      <c r="K1857" s="33"/>
      <c r="L1857" s="33"/>
      <c r="M1857" s="33"/>
      <c r="N1857" s="33"/>
      <c r="O1857" s="33"/>
      <c r="P1857" s="33"/>
      <c r="Q1857" s="33"/>
      <c r="R1857" s="33"/>
      <c r="S1857" s="33"/>
      <c r="T1857" s="33"/>
      <c r="U1857" s="33"/>
      <c r="V1857" s="33"/>
      <c r="W1857" s="33"/>
      <c r="X1857" s="33"/>
      <c r="Y1857" s="33"/>
      <c r="Z1857" s="33"/>
      <c r="AA1857" s="33"/>
      <c r="AB1857" s="33"/>
      <c r="AC1857" s="33"/>
      <c r="AD1857" s="33"/>
      <c r="AE1857" s="33"/>
      <c r="AF1857" s="33"/>
      <c r="AG1857" s="33"/>
      <c r="AH1857" s="33"/>
      <c r="AI1857" s="2"/>
      <c r="AK1857" s="3"/>
      <c r="AL1857" s="2"/>
      <c r="AM1857" s="2"/>
      <c r="AN1857" s="2"/>
      <c r="AO1857" s="2"/>
      <c r="AP1857" s="2"/>
      <c r="AQ1857" s="2"/>
      <c r="AR1857" s="2"/>
      <c r="AS1857" s="2"/>
      <c r="AT1857" s="2"/>
      <c r="AU1857" s="2"/>
      <c r="AV1857" s="2"/>
      <c r="AW1857" s="2"/>
      <c r="AX1857" s="2"/>
      <c r="AY1857" s="2"/>
      <c r="AZ1857" s="2"/>
      <c r="BA1857" s="2"/>
      <c r="BB1857" s="2"/>
      <c r="BC1857" s="2"/>
      <c r="BD1857" s="2"/>
      <c r="BE1857" s="2"/>
      <c r="BF1857" s="2"/>
      <c r="BG1857" s="2"/>
      <c r="BH1857" s="2"/>
      <c r="BI1857" s="2"/>
      <c r="BJ1857" s="2"/>
      <c r="BK1857" s="48"/>
      <c r="BL1857" s="3"/>
      <c r="BM1857" s="2"/>
      <c r="BN1857" s="2"/>
      <c r="BO1857" s="2"/>
      <c r="BP1857" s="2"/>
      <c r="BQ1857" s="2"/>
      <c r="BR1857" s="2"/>
      <c r="BS1857" s="2"/>
      <c r="BT1857" s="2"/>
      <c r="BU1857" s="2"/>
      <c r="BV1857" s="2"/>
      <c r="BW1857" s="2"/>
      <c r="BX1857" s="2"/>
      <c r="BY1857" s="2"/>
      <c r="BZ1857" s="2"/>
      <c r="CA1857" s="2"/>
      <c r="CB1857" s="2"/>
      <c r="CC1857" s="2"/>
      <c r="CD1857" s="2"/>
      <c r="CE1857" s="2"/>
      <c r="CF1857" s="2"/>
      <c r="CG1857" s="2"/>
      <c r="CH1857" s="2"/>
      <c r="CI1857" s="2"/>
      <c r="CJ1857" s="2"/>
      <c r="CK1857" s="2"/>
    </row>
    <row r="1858" spans="1:89" x14ac:dyDescent="0.35">
      <c r="A1858" s="15">
        <f t="shared" ref="A1858:A1881" si="128">J1858</f>
        <v>44835</v>
      </c>
      <c r="B1858" s="107">
        <v>15050843</v>
      </c>
      <c r="C1858" s="4">
        <f t="shared" ref="C1858:C1881" si="129">B1858/H1858</f>
        <v>627118.45833333337</v>
      </c>
      <c r="D1858">
        <f t="shared" ref="D1858:D1881" si="130">YEAR(J1858)</f>
        <v>2022</v>
      </c>
      <c r="E1858">
        <f t="shared" ref="E1858:E1881" si="131">MONTH(J1858)</f>
        <v>10</v>
      </c>
      <c r="F1858" s="33">
        <v>10190</v>
      </c>
      <c r="G1858" s="2" t="s">
        <v>29</v>
      </c>
      <c r="H1858" s="2">
        <v>24</v>
      </c>
      <c r="I1858" s="33" t="s">
        <v>74</v>
      </c>
      <c r="J1858" s="34">
        <v>44835</v>
      </c>
      <c r="K1858" s="33">
        <v>593383</v>
      </c>
      <c r="L1858" s="33">
        <v>591302</v>
      </c>
      <c r="M1858" s="33">
        <v>583208</v>
      </c>
      <c r="N1858" s="33">
        <v>584236</v>
      </c>
      <c r="O1858" s="33">
        <v>585671</v>
      </c>
      <c r="P1858" s="33">
        <v>591825</v>
      </c>
      <c r="Q1858" s="33">
        <v>594106</v>
      </c>
      <c r="R1858" s="33">
        <v>601893</v>
      </c>
      <c r="S1858" s="33">
        <v>607538</v>
      </c>
      <c r="T1858" s="33">
        <v>625176</v>
      </c>
      <c r="U1858" s="33">
        <v>634368</v>
      </c>
      <c r="V1858" s="33">
        <v>635765</v>
      </c>
      <c r="W1858" s="33">
        <v>639524</v>
      </c>
      <c r="X1858" s="33">
        <v>641584</v>
      </c>
      <c r="Y1858" s="33">
        <v>654578</v>
      </c>
      <c r="Z1858" s="33">
        <v>655715</v>
      </c>
      <c r="AA1858" s="33">
        <v>660559</v>
      </c>
      <c r="AB1858" s="33">
        <v>657135</v>
      </c>
      <c r="AC1858" s="33">
        <v>645230</v>
      </c>
      <c r="AD1858" s="33">
        <v>640855</v>
      </c>
      <c r="AE1858" s="33">
        <v>627902</v>
      </c>
      <c r="AF1858" s="33">
        <v>612463</v>
      </c>
      <c r="AG1858" s="33">
        <v>606847</v>
      </c>
      <c r="AH1858" s="33">
        <v>594271</v>
      </c>
    </row>
    <row r="1859" spans="1:89" x14ac:dyDescent="0.35">
      <c r="A1859" s="15">
        <f t="shared" si="128"/>
        <v>44836</v>
      </c>
      <c r="B1859" s="107">
        <v>14883868</v>
      </c>
      <c r="C1859" s="4">
        <f t="shared" si="129"/>
        <v>620161.16666666663</v>
      </c>
      <c r="D1859">
        <f t="shared" si="130"/>
        <v>2022</v>
      </c>
      <c r="E1859">
        <f t="shared" si="131"/>
        <v>10</v>
      </c>
      <c r="F1859" s="33">
        <v>10190</v>
      </c>
      <c r="G1859" s="2" t="s">
        <v>29</v>
      </c>
      <c r="H1859" s="2">
        <v>24</v>
      </c>
      <c r="I1859" s="33" t="s">
        <v>74</v>
      </c>
      <c r="J1859" s="34">
        <v>44836</v>
      </c>
      <c r="K1859" s="33">
        <v>593170</v>
      </c>
      <c r="L1859" s="33">
        <v>583985</v>
      </c>
      <c r="M1859" s="33">
        <v>582023</v>
      </c>
      <c r="N1859" s="33">
        <v>582177</v>
      </c>
      <c r="O1859" s="33">
        <v>576131</v>
      </c>
      <c r="P1859" s="33">
        <v>579391</v>
      </c>
      <c r="Q1859" s="33">
        <v>580193</v>
      </c>
      <c r="R1859" s="33">
        <v>581443</v>
      </c>
      <c r="S1859" s="33">
        <v>595377</v>
      </c>
      <c r="T1859" s="33">
        <v>610778</v>
      </c>
      <c r="U1859" s="33">
        <v>620374</v>
      </c>
      <c r="V1859" s="33">
        <v>627181</v>
      </c>
      <c r="W1859" s="33">
        <v>629520</v>
      </c>
      <c r="X1859" s="33">
        <v>640885</v>
      </c>
      <c r="Y1859" s="33">
        <v>648893</v>
      </c>
      <c r="Z1859" s="33">
        <v>658809</v>
      </c>
      <c r="AA1859" s="33">
        <v>655391</v>
      </c>
      <c r="AB1859" s="33">
        <v>657926</v>
      </c>
      <c r="AC1859" s="33">
        <v>647545</v>
      </c>
      <c r="AD1859" s="33">
        <v>642081</v>
      </c>
      <c r="AE1859" s="33">
        <v>630806</v>
      </c>
      <c r="AF1859" s="33">
        <v>617942</v>
      </c>
      <c r="AG1859" s="33">
        <v>599093</v>
      </c>
      <c r="AH1859" s="33">
        <v>584432</v>
      </c>
    </row>
    <row r="1860" spans="1:89" x14ac:dyDescent="0.35">
      <c r="A1860" s="15">
        <f t="shared" si="128"/>
        <v>44837</v>
      </c>
      <c r="B1860" s="107">
        <v>15061561</v>
      </c>
      <c r="C1860" s="4">
        <f t="shared" si="129"/>
        <v>627565.04166666663</v>
      </c>
      <c r="D1860">
        <f t="shared" si="130"/>
        <v>2022</v>
      </c>
      <c r="E1860">
        <f t="shared" si="131"/>
        <v>10</v>
      </c>
      <c r="F1860" s="33">
        <v>10190</v>
      </c>
      <c r="G1860" s="2" t="s">
        <v>29</v>
      </c>
      <c r="H1860" s="2">
        <v>24</v>
      </c>
      <c r="I1860" s="33" t="s">
        <v>74</v>
      </c>
      <c r="J1860" s="34">
        <v>44837</v>
      </c>
      <c r="K1860" s="33">
        <v>581591</v>
      </c>
      <c r="L1860" s="33">
        <v>574650</v>
      </c>
      <c r="M1860" s="33">
        <v>570221</v>
      </c>
      <c r="N1860" s="33">
        <v>574854</v>
      </c>
      <c r="O1860" s="33">
        <v>571393</v>
      </c>
      <c r="P1860" s="33">
        <v>574349</v>
      </c>
      <c r="Q1860" s="33">
        <v>588336</v>
      </c>
      <c r="R1860" s="33">
        <v>600596</v>
      </c>
      <c r="S1860" s="33">
        <v>605185</v>
      </c>
      <c r="T1860" s="33">
        <v>614088</v>
      </c>
      <c r="U1860" s="33">
        <v>624720</v>
      </c>
      <c r="V1860" s="33">
        <v>630632</v>
      </c>
      <c r="W1860" s="33">
        <v>648068</v>
      </c>
      <c r="X1860" s="33">
        <v>657462</v>
      </c>
      <c r="Y1860" s="33">
        <v>669116</v>
      </c>
      <c r="Z1860" s="33">
        <v>667915</v>
      </c>
      <c r="AA1860" s="33">
        <v>672677</v>
      </c>
      <c r="AB1860" s="33">
        <v>671628</v>
      </c>
      <c r="AC1860" s="33">
        <v>662342</v>
      </c>
      <c r="AD1860" s="33">
        <v>657104</v>
      </c>
      <c r="AE1860" s="33">
        <v>633687</v>
      </c>
      <c r="AF1860" s="33">
        <v>622100</v>
      </c>
      <c r="AG1860" s="33">
        <v>605030</v>
      </c>
      <c r="AH1860" s="33">
        <v>595004</v>
      </c>
    </row>
    <row r="1861" spans="1:89" x14ac:dyDescent="0.35">
      <c r="A1861" s="15">
        <f t="shared" si="128"/>
        <v>44838</v>
      </c>
      <c r="B1861" s="107">
        <v>15221150</v>
      </c>
      <c r="C1861" s="4">
        <f t="shared" si="129"/>
        <v>634214.58333333337</v>
      </c>
      <c r="D1861">
        <f t="shared" si="130"/>
        <v>2022</v>
      </c>
      <c r="E1861">
        <f t="shared" si="131"/>
        <v>10</v>
      </c>
      <c r="F1861" s="33">
        <v>10190</v>
      </c>
      <c r="G1861" s="2" t="s">
        <v>29</v>
      </c>
      <c r="H1861" s="2">
        <v>24</v>
      </c>
      <c r="I1861" s="33" t="s">
        <v>74</v>
      </c>
      <c r="J1861" s="34">
        <v>44838</v>
      </c>
      <c r="K1861" s="33">
        <v>583328</v>
      </c>
      <c r="L1861" s="33">
        <v>577944</v>
      </c>
      <c r="M1861" s="33">
        <v>574914</v>
      </c>
      <c r="N1861" s="33">
        <v>567828</v>
      </c>
      <c r="O1861" s="33">
        <v>573896</v>
      </c>
      <c r="P1861" s="33">
        <v>594321</v>
      </c>
      <c r="Q1861" s="33">
        <v>612125</v>
      </c>
      <c r="R1861" s="33">
        <v>618133</v>
      </c>
      <c r="S1861" s="33">
        <v>620973</v>
      </c>
      <c r="T1861" s="33">
        <v>621407</v>
      </c>
      <c r="U1861" s="33">
        <v>630818</v>
      </c>
      <c r="V1861" s="33">
        <v>640031</v>
      </c>
      <c r="W1861" s="33">
        <v>651344</v>
      </c>
      <c r="X1861" s="33">
        <v>658015</v>
      </c>
      <c r="Y1861" s="33">
        <v>672544</v>
      </c>
      <c r="Z1861" s="33">
        <v>671699</v>
      </c>
      <c r="AA1861" s="33">
        <v>680278</v>
      </c>
      <c r="AB1861" s="33">
        <v>666162</v>
      </c>
      <c r="AC1861" s="33">
        <v>658604</v>
      </c>
      <c r="AD1861" s="33">
        <v>651968</v>
      </c>
      <c r="AE1861" s="33">
        <v>637966</v>
      </c>
      <c r="AF1861" s="33">
        <v>626081</v>
      </c>
      <c r="AG1861" s="33">
        <v>608350</v>
      </c>
      <c r="AH1861" s="33">
        <v>594769</v>
      </c>
    </row>
    <row r="1862" spans="1:89" x14ac:dyDescent="0.35">
      <c r="A1862" s="15">
        <f t="shared" si="128"/>
        <v>44839</v>
      </c>
      <c r="B1862" s="107">
        <v>15341081</v>
      </c>
      <c r="C1862" s="4">
        <f t="shared" si="129"/>
        <v>639211.70833333337</v>
      </c>
      <c r="D1862">
        <f t="shared" si="130"/>
        <v>2022</v>
      </c>
      <c r="E1862">
        <f t="shared" si="131"/>
        <v>10</v>
      </c>
      <c r="F1862" s="33">
        <v>10190</v>
      </c>
      <c r="G1862" s="2" t="s">
        <v>29</v>
      </c>
      <c r="H1862" s="2">
        <v>24</v>
      </c>
      <c r="I1862" s="33" t="s">
        <v>74</v>
      </c>
      <c r="J1862" s="34">
        <v>44839</v>
      </c>
      <c r="K1862" s="33">
        <v>588270</v>
      </c>
      <c r="L1862" s="33">
        <v>584259</v>
      </c>
      <c r="M1862" s="33">
        <v>576050</v>
      </c>
      <c r="N1862" s="33">
        <v>578605</v>
      </c>
      <c r="O1862" s="33">
        <v>579324</v>
      </c>
      <c r="P1862" s="33">
        <v>589875</v>
      </c>
      <c r="Q1862" s="33">
        <v>611764</v>
      </c>
      <c r="R1862" s="33">
        <v>612923</v>
      </c>
      <c r="S1862" s="33">
        <v>617228</v>
      </c>
      <c r="T1862" s="33">
        <v>620041</v>
      </c>
      <c r="U1862" s="33">
        <v>634015</v>
      </c>
      <c r="V1862" s="33">
        <v>639599</v>
      </c>
      <c r="W1862" s="33">
        <v>648295</v>
      </c>
      <c r="X1862" s="33">
        <v>661232</v>
      </c>
      <c r="Y1862" s="33">
        <v>666938</v>
      </c>
      <c r="Z1862" s="33">
        <v>672593</v>
      </c>
      <c r="AA1862" s="33">
        <v>672608</v>
      </c>
      <c r="AB1862" s="33">
        <v>677482</v>
      </c>
      <c r="AC1862" s="33">
        <v>669534</v>
      </c>
      <c r="AD1862" s="33">
        <v>663861</v>
      </c>
      <c r="AE1862" s="33">
        <v>647587</v>
      </c>
      <c r="AF1862" s="33">
        <v>637749</v>
      </c>
      <c r="AG1862" s="33">
        <v>617052</v>
      </c>
      <c r="AH1862" s="33">
        <v>607200</v>
      </c>
    </row>
    <row r="1863" spans="1:89" x14ac:dyDescent="0.35">
      <c r="A1863" s="15">
        <f t="shared" si="128"/>
        <v>44840</v>
      </c>
      <c r="B1863" s="107">
        <v>15954481</v>
      </c>
      <c r="C1863" s="4">
        <f t="shared" si="129"/>
        <v>664770.04166666663</v>
      </c>
      <c r="D1863">
        <f t="shared" si="130"/>
        <v>2022</v>
      </c>
      <c r="E1863">
        <f t="shared" si="131"/>
        <v>10</v>
      </c>
      <c r="F1863" s="33">
        <v>10190</v>
      </c>
      <c r="G1863" s="2" t="s">
        <v>29</v>
      </c>
      <c r="H1863" s="2">
        <v>24</v>
      </c>
      <c r="I1863" s="33" t="s">
        <v>74</v>
      </c>
      <c r="J1863" s="34">
        <v>44840</v>
      </c>
      <c r="K1863" s="33">
        <v>599631</v>
      </c>
      <c r="L1863" s="33">
        <v>591194</v>
      </c>
      <c r="M1863" s="33">
        <v>584146</v>
      </c>
      <c r="N1863" s="33">
        <v>587774</v>
      </c>
      <c r="O1863" s="33">
        <v>597312</v>
      </c>
      <c r="P1863" s="33">
        <v>614075</v>
      </c>
      <c r="Q1863" s="33">
        <v>629271</v>
      </c>
      <c r="R1863" s="33">
        <v>633303</v>
      </c>
      <c r="S1863" s="33">
        <v>639044</v>
      </c>
      <c r="T1863" s="33">
        <v>649350</v>
      </c>
      <c r="U1863" s="33">
        <v>666096</v>
      </c>
      <c r="V1863" s="33">
        <v>676973</v>
      </c>
      <c r="W1863" s="33">
        <v>688001</v>
      </c>
      <c r="X1863" s="33">
        <v>704328</v>
      </c>
      <c r="Y1863" s="33">
        <v>709139</v>
      </c>
      <c r="Z1863" s="33">
        <v>707539</v>
      </c>
      <c r="AA1863" s="33">
        <v>710398</v>
      </c>
      <c r="AB1863" s="33">
        <v>699822</v>
      </c>
      <c r="AC1863" s="33">
        <v>695809</v>
      </c>
      <c r="AD1863" s="33">
        <v>686694</v>
      </c>
      <c r="AE1863" s="33">
        <v>678951</v>
      </c>
      <c r="AF1863" s="33">
        <v>657022</v>
      </c>
      <c r="AG1863" s="33">
        <v>645542</v>
      </c>
      <c r="AH1863" s="33">
        <v>631155</v>
      </c>
    </row>
    <row r="1864" spans="1:89" x14ac:dyDescent="0.35">
      <c r="A1864" s="15">
        <f t="shared" si="128"/>
        <v>44841</v>
      </c>
      <c r="B1864" s="107">
        <v>15745781</v>
      </c>
      <c r="C1864" s="4">
        <f t="shared" si="129"/>
        <v>656074.20833333337</v>
      </c>
      <c r="D1864">
        <f t="shared" si="130"/>
        <v>2022</v>
      </c>
      <c r="E1864">
        <f t="shared" si="131"/>
        <v>10</v>
      </c>
      <c r="F1864" s="33">
        <v>10190</v>
      </c>
      <c r="G1864" s="2" t="s">
        <v>29</v>
      </c>
      <c r="H1864" s="2">
        <v>24</v>
      </c>
      <c r="I1864" s="33" t="s">
        <v>74</v>
      </c>
      <c r="J1864" s="34">
        <v>44841</v>
      </c>
      <c r="K1864" s="33">
        <v>624160</v>
      </c>
      <c r="L1864" s="33">
        <v>608029</v>
      </c>
      <c r="M1864" s="33">
        <v>613922</v>
      </c>
      <c r="N1864" s="33">
        <v>610229</v>
      </c>
      <c r="O1864" s="33">
        <v>618205</v>
      </c>
      <c r="P1864" s="33">
        <v>626810</v>
      </c>
      <c r="Q1864" s="33">
        <v>638150</v>
      </c>
      <c r="R1864" s="33">
        <v>648421</v>
      </c>
      <c r="S1864" s="33">
        <v>649637</v>
      </c>
      <c r="T1864" s="33">
        <v>651483</v>
      </c>
      <c r="U1864" s="33">
        <v>658505</v>
      </c>
      <c r="V1864" s="33">
        <v>672732</v>
      </c>
      <c r="W1864" s="33">
        <v>674608</v>
      </c>
      <c r="X1864" s="33">
        <v>684768</v>
      </c>
      <c r="Y1864" s="33">
        <v>688689</v>
      </c>
      <c r="Z1864" s="33">
        <v>690255</v>
      </c>
      <c r="AA1864" s="33">
        <v>687525</v>
      </c>
      <c r="AB1864" s="33">
        <v>680839</v>
      </c>
      <c r="AC1864" s="33">
        <v>672351</v>
      </c>
      <c r="AD1864" s="33">
        <v>658647</v>
      </c>
      <c r="AE1864" s="33">
        <v>650251</v>
      </c>
      <c r="AF1864" s="33">
        <v>635867</v>
      </c>
      <c r="AG1864" s="33">
        <v>620251</v>
      </c>
      <c r="AH1864" s="33">
        <v>605502</v>
      </c>
    </row>
    <row r="1865" spans="1:89" x14ac:dyDescent="0.35">
      <c r="A1865" s="15">
        <f t="shared" si="128"/>
        <v>44842</v>
      </c>
      <c r="B1865" s="107">
        <v>14981981</v>
      </c>
      <c r="C1865" s="4">
        <f t="shared" si="129"/>
        <v>624249.20833333337</v>
      </c>
      <c r="D1865">
        <f t="shared" si="130"/>
        <v>2022</v>
      </c>
      <c r="E1865">
        <f t="shared" si="131"/>
        <v>10</v>
      </c>
      <c r="F1865" s="33">
        <v>10190</v>
      </c>
      <c r="G1865" s="2" t="s">
        <v>29</v>
      </c>
      <c r="H1865" s="2">
        <v>24</v>
      </c>
      <c r="I1865" s="33" t="s">
        <v>74</v>
      </c>
      <c r="J1865" s="34">
        <v>44842</v>
      </c>
      <c r="K1865" s="33">
        <v>598977</v>
      </c>
      <c r="L1865" s="33">
        <v>589689</v>
      </c>
      <c r="M1865" s="33">
        <v>583979</v>
      </c>
      <c r="N1865" s="33">
        <v>592013</v>
      </c>
      <c r="O1865" s="33">
        <v>588299</v>
      </c>
      <c r="P1865" s="33">
        <v>597332</v>
      </c>
      <c r="Q1865" s="33">
        <v>602779</v>
      </c>
      <c r="R1865" s="33">
        <v>597415</v>
      </c>
      <c r="S1865" s="33">
        <v>614926</v>
      </c>
      <c r="T1865" s="33">
        <v>615584</v>
      </c>
      <c r="U1865" s="33">
        <v>620047</v>
      </c>
      <c r="V1865" s="33">
        <v>622965</v>
      </c>
      <c r="W1865" s="33">
        <v>631323</v>
      </c>
      <c r="X1865" s="33">
        <v>641636</v>
      </c>
      <c r="Y1865" s="33">
        <v>647241</v>
      </c>
      <c r="Z1865" s="33">
        <v>657609</v>
      </c>
      <c r="AA1865" s="33">
        <v>653303</v>
      </c>
      <c r="AB1865" s="33">
        <v>649991</v>
      </c>
      <c r="AC1865" s="33">
        <v>640913</v>
      </c>
      <c r="AD1865" s="33">
        <v>637138</v>
      </c>
      <c r="AE1865" s="33">
        <v>628284</v>
      </c>
      <c r="AF1865" s="33">
        <v>614233</v>
      </c>
      <c r="AG1865" s="33">
        <v>606557</v>
      </c>
      <c r="AH1865" s="33">
        <v>599582</v>
      </c>
    </row>
    <row r="1866" spans="1:89" x14ac:dyDescent="0.35">
      <c r="A1866" s="15">
        <f t="shared" si="128"/>
        <v>44843</v>
      </c>
      <c r="B1866" s="107">
        <v>14971683</v>
      </c>
      <c r="C1866" s="4">
        <f t="shared" si="129"/>
        <v>623820.125</v>
      </c>
      <c r="D1866">
        <f t="shared" si="130"/>
        <v>2022</v>
      </c>
      <c r="E1866">
        <f t="shared" si="131"/>
        <v>10</v>
      </c>
      <c r="F1866" s="33">
        <v>10190</v>
      </c>
      <c r="G1866" s="2" t="s">
        <v>29</v>
      </c>
      <c r="H1866" s="2">
        <v>24</v>
      </c>
      <c r="I1866" s="33" t="s">
        <v>74</v>
      </c>
      <c r="J1866" s="34">
        <v>44843</v>
      </c>
      <c r="K1866" s="33">
        <v>591711</v>
      </c>
      <c r="L1866" s="33">
        <v>586614</v>
      </c>
      <c r="M1866" s="33">
        <v>585840</v>
      </c>
      <c r="N1866" s="33">
        <v>580658</v>
      </c>
      <c r="O1866" s="33">
        <v>589890</v>
      </c>
      <c r="P1866" s="33">
        <v>587213</v>
      </c>
      <c r="Q1866" s="33">
        <v>591652</v>
      </c>
      <c r="R1866" s="33">
        <v>601676</v>
      </c>
      <c r="S1866" s="33">
        <v>609086</v>
      </c>
      <c r="T1866" s="33">
        <v>618382</v>
      </c>
      <c r="U1866" s="33">
        <v>617599</v>
      </c>
      <c r="V1866" s="33">
        <v>624537</v>
      </c>
      <c r="W1866" s="33">
        <v>631124</v>
      </c>
      <c r="X1866" s="33">
        <v>638581</v>
      </c>
      <c r="Y1866" s="33">
        <v>644940</v>
      </c>
      <c r="Z1866" s="33">
        <v>651234</v>
      </c>
      <c r="AA1866" s="33">
        <v>651665</v>
      </c>
      <c r="AB1866" s="33">
        <v>649870</v>
      </c>
      <c r="AC1866" s="33">
        <v>646321</v>
      </c>
      <c r="AD1866" s="33">
        <v>646220</v>
      </c>
      <c r="AE1866" s="33">
        <v>633696</v>
      </c>
      <c r="AF1866" s="33">
        <v>624144</v>
      </c>
      <c r="AG1866" s="33">
        <v>612593</v>
      </c>
      <c r="AH1866" s="33">
        <v>597123</v>
      </c>
    </row>
    <row r="1867" spans="1:89" x14ac:dyDescent="0.35">
      <c r="A1867" s="15">
        <f t="shared" si="128"/>
        <v>44844</v>
      </c>
      <c r="B1867" s="107">
        <v>15624487</v>
      </c>
      <c r="C1867" s="4">
        <f t="shared" si="129"/>
        <v>651020.29166666663</v>
      </c>
      <c r="D1867">
        <f t="shared" si="130"/>
        <v>2022</v>
      </c>
      <c r="E1867">
        <f t="shared" si="131"/>
        <v>10</v>
      </c>
      <c r="F1867" s="33">
        <v>10190</v>
      </c>
      <c r="G1867" s="2" t="s">
        <v>29</v>
      </c>
      <c r="H1867" s="2">
        <v>24</v>
      </c>
      <c r="I1867" s="33" t="s">
        <v>74</v>
      </c>
      <c r="J1867" s="34">
        <v>44844</v>
      </c>
      <c r="K1867" s="33">
        <v>590489</v>
      </c>
      <c r="L1867" s="33">
        <v>591318</v>
      </c>
      <c r="M1867" s="33">
        <v>591732</v>
      </c>
      <c r="N1867" s="33">
        <v>594210</v>
      </c>
      <c r="O1867" s="33">
        <v>594237</v>
      </c>
      <c r="P1867" s="33">
        <v>613988</v>
      </c>
      <c r="Q1867" s="33">
        <v>630274</v>
      </c>
      <c r="R1867" s="33">
        <v>637683</v>
      </c>
      <c r="S1867" s="33">
        <v>648676</v>
      </c>
      <c r="T1867" s="33">
        <v>651223</v>
      </c>
      <c r="U1867" s="33">
        <v>655321</v>
      </c>
      <c r="V1867" s="33">
        <v>660425</v>
      </c>
      <c r="W1867" s="33">
        <v>666898</v>
      </c>
      <c r="X1867" s="33">
        <v>670267</v>
      </c>
      <c r="Y1867" s="33">
        <v>678136</v>
      </c>
      <c r="Z1867" s="33">
        <v>677173</v>
      </c>
      <c r="AA1867" s="33">
        <v>678659</v>
      </c>
      <c r="AB1867" s="33">
        <v>674842</v>
      </c>
      <c r="AC1867" s="33">
        <v>675241</v>
      </c>
      <c r="AD1867" s="33">
        <v>668065</v>
      </c>
      <c r="AE1867" s="33">
        <v>663079</v>
      </c>
      <c r="AF1867" s="33">
        <v>648309</v>
      </c>
      <c r="AG1867" s="33">
        <v>632858</v>
      </c>
      <c r="AH1867" s="33">
        <v>622032</v>
      </c>
    </row>
    <row r="1868" spans="1:89" x14ac:dyDescent="0.35">
      <c r="A1868" s="15">
        <f t="shared" si="128"/>
        <v>44845</v>
      </c>
      <c r="B1868" s="107">
        <v>15924522</v>
      </c>
      <c r="C1868" s="4">
        <f t="shared" si="129"/>
        <v>663521.75</v>
      </c>
      <c r="D1868">
        <f t="shared" si="130"/>
        <v>2022</v>
      </c>
      <c r="E1868">
        <f t="shared" si="131"/>
        <v>10</v>
      </c>
      <c r="F1868" s="33">
        <v>10190</v>
      </c>
      <c r="G1868" s="2" t="s">
        <v>29</v>
      </c>
      <c r="H1868" s="2">
        <v>24</v>
      </c>
      <c r="I1868" s="33" t="s">
        <v>74</v>
      </c>
      <c r="J1868" s="34">
        <v>44845</v>
      </c>
      <c r="K1868" s="33">
        <v>613691</v>
      </c>
      <c r="L1868" s="33">
        <v>607819</v>
      </c>
      <c r="M1868" s="33">
        <v>604403</v>
      </c>
      <c r="N1868" s="33">
        <v>607392</v>
      </c>
      <c r="O1868" s="33">
        <v>616560</v>
      </c>
      <c r="P1868" s="33">
        <v>628237</v>
      </c>
      <c r="Q1868" s="33">
        <v>644132</v>
      </c>
      <c r="R1868" s="33">
        <v>654832</v>
      </c>
      <c r="S1868" s="33">
        <v>657919</v>
      </c>
      <c r="T1868" s="33">
        <v>663341</v>
      </c>
      <c r="U1868" s="33">
        <v>669077</v>
      </c>
      <c r="V1868" s="33">
        <v>671916</v>
      </c>
      <c r="W1868" s="33">
        <v>677022</v>
      </c>
      <c r="X1868" s="33">
        <v>682142</v>
      </c>
      <c r="Y1868" s="33">
        <v>686020</v>
      </c>
      <c r="Z1868" s="33">
        <v>691003</v>
      </c>
      <c r="AA1868" s="33">
        <v>689925</v>
      </c>
      <c r="AB1868" s="33">
        <v>688280</v>
      </c>
      <c r="AC1868" s="33">
        <v>685152</v>
      </c>
      <c r="AD1868" s="33">
        <v>680439</v>
      </c>
      <c r="AE1868" s="33">
        <v>670094</v>
      </c>
      <c r="AF1868" s="33">
        <v>652325</v>
      </c>
      <c r="AG1868" s="33">
        <v>639060</v>
      </c>
      <c r="AH1868" s="33">
        <v>621693</v>
      </c>
    </row>
    <row r="1869" spans="1:89" x14ac:dyDescent="0.35">
      <c r="A1869" s="15">
        <f t="shared" si="128"/>
        <v>44846</v>
      </c>
      <c r="B1869" s="107">
        <v>15954765</v>
      </c>
      <c r="C1869" s="4">
        <f t="shared" si="129"/>
        <v>664781.875</v>
      </c>
      <c r="D1869">
        <f t="shared" si="130"/>
        <v>2022</v>
      </c>
      <c r="E1869">
        <f t="shared" si="131"/>
        <v>10</v>
      </c>
      <c r="F1869" s="33">
        <v>10190</v>
      </c>
      <c r="G1869" s="2" t="s">
        <v>29</v>
      </c>
      <c r="H1869" s="2">
        <v>24</v>
      </c>
      <c r="I1869" s="33" t="s">
        <v>74</v>
      </c>
      <c r="J1869" s="34">
        <v>44846</v>
      </c>
      <c r="K1869" s="33">
        <v>615522</v>
      </c>
      <c r="L1869" s="33">
        <v>609660</v>
      </c>
      <c r="M1869" s="33">
        <v>605212</v>
      </c>
      <c r="N1869" s="33">
        <v>617641</v>
      </c>
      <c r="O1869" s="33">
        <v>616210</v>
      </c>
      <c r="P1869" s="33">
        <v>636406</v>
      </c>
      <c r="Q1869" s="33">
        <v>654196</v>
      </c>
      <c r="R1869" s="33">
        <v>660028</v>
      </c>
      <c r="S1869" s="33">
        <v>666326</v>
      </c>
      <c r="T1869" s="33">
        <v>665290</v>
      </c>
      <c r="U1869" s="33">
        <v>667213</v>
      </c>
      <c r="V1869" s="33">
        <v>673839</v>
      </c>
      <c r="W1869" s="33">
        <v>671121</v>
      </c>
      <c r="X1869" s="33">
        <v>676590</v>
      </c>
      <c r="Y1869" s="33">
        <v>674868</v>
      </c>
      <c r="Z1869" s="33">
        <v>681669</v>
      </c>
      <c r="AA1869" s="33">
        <v>683220</v>
      </c>
      <c r="AB1869" s="33">
        <v>684089</v>
      </c>
      <c r="AC1869" s="33">
        <v>673514</v>
      </c>
      <c r="AD1869" s="33">
        <v>677542</v>
      </c>
      <c r="AE1869" s="33">
        <v>666784</v>
      </c>
      <c r="AF1869" s="33">
        <v>650070</v>
      </c>
      <c r="AG1869" s="33">
        <v>628447</v>
      </c>
      <c r="AH1869" s="33">
        <v>626563</v>
      </c>
    </row>
    <row r="1870" spans="1:89" x14ac:dyDescent="0.35">
      <c r="A1870" s="15">
        <f t="shared" si="128"/>
        <v>44847</v>
      </c>
      <c r="B1870" s="107">
        <v>15812327</v>
      </c>
      <c r="C1870" s="4">
        <f t="shared" si="129"/>
        <v>658846.95833333337</v>
      </c>
      <c r="D1870">
        <f t="shared" si="130"/>
        <v>2022</v>
      </c>
      <c r="E1870">
        <f t="shared" si="131"/>
        <v>10</v>
      </c>
      <c r="F1870" s="33">
        <v>10190</v>
      </c>
      <c r="G1870" s="2" t="s">
        <v>29</v>
      </c>
      <c r="H1870" s="2">
        <v>24</v>
      </c>
      <c r="I1870" s="33" t="s">
        <v>74</v>
      </c>
      <c r="J1870" s="34">
        <v>44847</v>
      </c>
      <c r="K1870" s="33">
        <v>610922</v>
      </c>
      <c r="L1870" s="33">
        <v>604274</v>
      </c>
      <c r="M1870" s="33">
        <v>602626</v>
      </c>
      <c r="N1870" s="33">
        <v>605382</v>
      </c>
      <c r="O1870" s="33">
        <v>607893</v>
      </c>
      <c r="P1870" s="33">
        <v>624819</v>
      </c>
      <c r="Q1870" s="33">
        <v>644545</v>
      </c>
      <c r="R1870" s="33">
        <v>653057</v>
      </c>
      <c r="S1870" s="33">
        <v>659607</v>
      </c>
      <c r="T1870" s="33">
        <v>665178</v>
      </c>
      <c r="U1870" s="33">
        <v>663514</v>
      </c>
      <c r="V1870" s="33">
        <v>666926</v>
      </c>
      <c r="W1870" s="33">
        <v>669916</v>
      </c>
      <c r="X1870" s="33">
        <v>676388</v>
      </c>
      <c r="Y1870" s="33">
        <v>675024</v>
      </c>
      <c r="Z1870" s="33">
        <v>674556</v>
      </c>
      <c r="AA1870" s="33">
        <v>673389</v>
      </c>
      <c r="AB1870" s="33">
        <v>671773</v>
      </c>
      <c r="AC1870" s="33">
        <v>667974</v>
      </c>
      <c r="AD1870" s="33">
        <v>664352</v>
      </c>
      <c r="AE1870" s="33">
        <v>653511</v>
      </c>
      <c r="AF1870" s="33">
        <v>639834</v>
      </c>
      <c r="AG1870" s="33">
        <v>628564</v>
      </c>
      <c r="AH1870" s="33">
        <v>616041</v>
      </c>
    </row>
    <row r="1871" spans="1:89" x14ac:dyDescent="0.35">
      <c r="A1871" s="15">
        <f t="shared" si="128"/>
        <v>44848</v>
      </c>
      <c r="B1871" s="107">
        <v>15501576</v>
      </c>
      <c r="C1871" s="4">
        <f t="shared" si="129"/>
        <v>645899</v>
      </c>
      <c r="D1871">
        <f t="shared" si="130"/>
        <v>2022</v>
      </c>
      <c r="E1871">
        <f t="shared" si="131"/>
        <v>10</v>
      </c>
      <c r="F1871" s="33">
        <v>10190</v>
      </c>
      <c r="G1871" s="2" t="s">
        <v>29</v>
      </c>
      <c r="H1871" s="2">
        <v>24</v>
      </c>
      <c r="I1871" s="33" t="s">
        <v>74</v>
      </c>
      <c r="J1871" s="34">
        <v>44848</v>
      </c>
      <c r="K1871" s="33">
        <v>606942</v>
      </c>
      <c r="L1871" s="33">
        <v>599516</v>
      </c>
      <c r="M1871" s="33">
        <v>601020</v>
      </c>
      <c r="N1871" s="33">
        <v>608914</v>
      </c>
      <c r="O1871" s="33">
        <v>616466</v>
      </c>
      <c r="P1871" s="33">
        <v>637982</v>
      </c>
      <c r="Q1871" s="33">
        <v>655419</v>
      </c>
      <c r="R1871" s="33">
        <v>658372</v>
      </c>
      <c r="S1871" s="33">
        <v>649560</v>
      </c>
      <c r="T1871" s="33">
        <v>654988</v>
      </c>
      <c r="U1871" s="33">
        <v>656259</v>
      </c>
      <c r="V1871" s="33">
        <v>657702</v>
      </c>
      <c r="W1871" s="33">
        <v>660019</v>
      </c>
      <c r="X1871" s="33">
        <v>651130</v>
      </c>
      <c r="Y1871" s="33">
        <v>655223</v>
      </c>
      <c r="Z1871" s="33">
        <v>653113</v>
      </c>
      <c r="AA1871" s="33">
        <v>647232</v>
      </c>
      <c r="AB1871" s="33">
        <v>645622</v>
      </c>
      <c r="AC1871" s="33">
        <v>637186</v>
      </c>
      <c r="AD1871" s="33">
        <v>631485</v>
      </c>
      <c r="AE1871" s="33">
        <v>632788</v>
      </c>
      <c r="AF1871" s="33">
        <v>619578</v>
      </c>
      <c r="AG1871" s="33">
        <v>613873</v>
      </c>
      <c r="AH1871" s="33">
        <v>606398</v>
      </c>
    </row>
    <row r="1872" spans="1:89" x14ac:dyDescent="0.35">
      <c r="A1872" s="15">
        <f t="shared" si="128"/>
        <v>44849</v>
      </c>
      <c r="B1872" s="107">
        <v>15038417</v>
      </c>
      <c r="C1872" s="4">
        <f t="shared" si="129"/>
        <v>626600.70833333337</v>
      </c>
      <c r="D1872">
        <f t="shared" si="130"/>
        <v>2022</v>
      </c>
      <c r="E1872">
        <f t="shared" si="131"/>
        <v>10</v>
      </c>
      <c r="F1872" s="33">
        <v>10190</v>
      </c>
      <c r="G1872" s="2" t="s">
        <v>29</v>
      </c>
      <c r="H1872" s="2">
        <v>24</v>
      </c>
      <c r="I1872" s="33" t="s">
        <v>74</v>
      </c>
      <c r="J1872" s="34">
        <v>44849</v>
      </c>
      <c r="K1872" s="33">
        <v>597417</v>
      </c>
      <c r="L1872" s="33">
        <v>588844</v>
      </c>
      <c r="M1872" s="33">
        <v>589761</v>
      </c>
      <c r="N1872" s="33">
        <v>581440</v>
      </c>
      <c r="O1872" s="33">
        <v>585032</v>
      </c>
      <c r="P1872" s="33">
        <v>597820</v>
      </c>
      <c r="Q1872" s="33">
        <v>601370</v>
      </c>
      <c r="R1872" s="33">
        <v>608344</v>
      </c>
      <c r="S1872" s="33">
        <v>627785</v>
      </c>
      <c r="T1872" s="33">
        <v>635332</v>
      </c>
      <c r="U1872" s="33">
        <v>635980</v>
      </c>
      <c r="V1872" s="33">
        <v>633523</v>
      </c>
      <c r="W1872" s="33">
        <v>636534</v>
      </c>
      <c r="X1872" s="33">
        <v>636843</v>
      </c>
      <c r="Y1872" s="33">
        <v>643282</v>
      </c>
      <c r="Z1872" s="33">
        <v>643437</v>
      </c>
      <c r="AA1872" s="33">
        <v>649766</v>
      </c>
      <c r="AB1872" s="33">
        <v>642159</v>
      </c>
      <c r="AC1872" s="33">
        <v>632615</v>
      </c>
      <c r="AD1872" s="33">
        <v>630712</v>
      </c>
      <c r="AE1872" s="33">
        <v>615827</v>
      </c>
      <c r="AF1872" s="33">
        <v>608825</v>
      </c>
      <c r="AG1872" s="33">
        <v>602213</v>
      </c>
      <c r="AH1872" s="33">
        <v>593841</v>
      </c>
    </row>
    <row r="1873" spans="1:34" x14ac:dyDescent="0.35">
      <c r="A1873" s="15">
        <f t="shared" si="128"/>
        <v>44850</v>
      </c>
      <c r="B1873" s="107">
        <v>14862998</v>
      </c>
      <c r="C1873" s="4">
        <f t="shared" si="129"/>
        <v>619291.58333333337</v>
      </c>
      <c r="D1873">
        <f t="shared" si="130"/>
        <v>2022</v>
      </c>
      <c r="E1873">
        <f t="shared" si="131"/>
        <v>10</v>
      </c>
      <c r="F1873" s="33">
        <v>10190</v>
      </c>
      <c r="G1873" s="2" t="s">
        <v>29</v>
      </c>
      <c r="H1873" s="2">
        <v>24</v>
      </c>
      <c r="I1873" s="33" t="s">
        <v>74</v>
      </c>
      <c r="J1873" s="34">
        <v>44850</v>
      </c>
      <c r="K1873" s="33">
        <v>590861</v>
      </c>
      <c r="L1873" s="33">
        <v>582940</v>
      </c>
      <c r="M1873" s="33">
        <v>581370</v>
      </c>
      <c r="N1873" s="33">
        <v>579220</v>
      </c>
      <c r="O1873" s="33">
        <v>581275</v>
      </c>
      <c r="P1873" s="33">
        <v>588593</v>
      </c>
      <c r="Q1873" s="33">
        <v>588117</v>
      </c>
      <c r="R1873" s="33">
        <v>595138</v>
      </c>
      <c r="S1873" s="33">
        <v>606720</v>
      </c>
      <c r="T1873" s="33">
        <v>619487</v>
      </c>
      <c r="U1873" s="33">
        <v>619843</v>
      </c>
      <c r="V1873" s="33">
        <v>626875</v>
      </c>
      <c r="W1873" s="33">
        <v>625865</v>
      </c>
      <c r="X1873" s="33">
        <v>631194</v>
      </c>
      <c r="Y1873" s="33">
        <v>631451</v>
      </c>
      <c r="Z1873" s="33">
        <v>641090</v>
      </c>
      <c r="AA1873" s="33">
        <v>639230</v>
      </c>
      <c r="AB1873" s="33">
        <v>637958</v>
      </c>
      <c r="AC1873" s="33">
        <v>634218</v>
      </c>
      <c r="AD1873" s="33">
        <v>628728</v>
      </c>
      <c r="AE1873" s="33">
        <v>620779</v>
      </c>
      <c r="AF1873" s="33">
        <v>612792</v>
      </c>
      <c r="AG1873" s="33">
        <v>595702</v>
      </c>
      <c r="AH1873" s="33">
        <v>590162</v>
      </c>
    </row>
    <row r="1874" spans="1:34" x14ac:dyDescent="0.35">
      <c r="A1874" s="15">
        <f t="shared" si="128"/>
        <v>44851</v>
      </c>
      <c r="B1874" s="107">
        <v>15472213</v>
      </c>
      <c r="C1874" s="4">
        <f t="shared" si="129"/>
        <v>644675.54166666663</v>
      </c>
      <c r="D1874">
        <f t="shared" si="130"/>
        <v>2022</v>
      </c>
      <c r="E1874">
        <f t="shared" si="131"/>
        <v>10</v>
      </c>
      <c r="F1874" s="33">
        <v>10190</v>
      </c>
      <c r="G1874" s="2" t="s">
        <v>29</v>
      </c>
      <c r="H1874" s="2">
        <v>24</v>
      </c>
      <c r="I1874" s="33" t="s">
        <v>74</v>
      </c>
      <c r="J1874" s="34">
        <v>44851</v>
      </c>
      <c r="K1874" s="33">
        <v>579536</v>
      </c>
      <c r="L1874" s="33">
        <v>576041</v>
      </c>
      <c r="M1874" s="33">
        <v>574083</v>
      </c>
      <c r="N1874" s="33">
        <v>581699</v>
      </c>
      <c r="O1874" s="33">
        <v>579955</v>
      </c>
      <c r="P1874" s="33">
        <v>601020</v>
      </c>
      <c r="Q1874" s="33">
        <v>616956</v>
      </c>
      <c r="R1874" s="33">
        <v>626727</v>
      </c>
      <c r="S1874" s="33">
        <v>642769</v>
      </c>
      <c r="T1874" s="33">
        <v>645639</v>
      </c>
      <c r="U1874" s="33">
        <v>650606</v>
      </c>
      <c r="V1874" s="33">
        <v>658998</v>
      </c>
      <c r="W1874" s="33">
        <v>656457</v>
      </c>
      <c r="X1874" s="33">
        <v>665678</v>
      </c>
      <c r="Y1874" s="33">
        <v>660501</v>
      </c>
      <c r="Z1874" s="33">
        <v>671525</v>
      </c>
      <c r="AA1874" s="33">
        <v>670166</v>
      </c>
      <c r="AB1874" s="33">
        <v>673785</v>
      </c>
      <c r="AC1874" s="33">
        <v>663631</v>
      </c>
      <c r="AD1874" s="33">
        <v>657502</v>
      </c>
      <c r="AE1874" s="33">
        <v>645441</v>
      </c>
      <c r="AF1874" s="33">
        <v>632416</v>
      </c>
      <c r="AG1874" s="33">
        <v>621180</v>
      </c>
      <c r="AH1874" s="33">
        <v>605512</v>
      </c>
    </row>
    <row r="1875" spans="1:34" x14ac:dyDescent="0.35">
      <c r="A1875" s="15">
        <f t="shared" si="128"/>
        <v>44852</v>
      </c>
      <c r="B1875" s="107">
        <v>15923081</v>
      </c>
      <c r="C1875" s="4">
        <f t="shared" si="129"/>
        <v>663461.70833333337</v>
      </c>
      <c r="D1875">
        <f t="shared" si="130"/>
        <v>2022</v>
      </c>
      <c r="E1875">
        <f t="shared" si="131"/>
        <v>10</v>
      </c>
      <c r="F1875" s="33">
        <v>10190</v>
      </c>
      <c r="G1875" s="2" t="s">
        <v>29</v>
      </c>
      <c r="H1875" s="2">
        <v>24</v>
      </c>
      <c r="I1875" s="33" t="s">
        <v>74</v>
      </c>
      <c r="J1875" s="34">
        <v>44852</v>
      </c>
      <c r="K1875" s="33">
        <v>602950</v>
      </c>
      <c r="L1875" s="33">
        <v>596632</v>
      </c>
      <c r="M1875" s="33">
        <v>598941</v>
      </c>
      <c r="N1875" s="33">
        <v>601496</v>
      </c>
      <c r="O1875" s="33">
        <v>607755</v>
      </c>
      <c r="P1875" s="33">
        <v>629514</v>
      </c>
      <c r="Q1875" s="33">
        <v>654440</v>
      </c>
      <c r="R1875" s="33">
        <v>658616</v>
      </c>
      <c r="S1875" s="33">
        <v>669131</v>
      </c>
      <c r="T1875" s="33">
        <v>667213</v>
      </c>
      <c r="U1875" s="33">
        <v>664305</v>
      </c>
      <c r="V1875" s="33">
        <v>668798</v>
      </c>
      <c r="W1875" s="33">
        <v>663790</v>
      </c>
      <c r="X1875" s="33">
        <v>673898</v>
      </c>
      <c r="Y1875" s="33">
        <v>669850</v>
      </c>
      <c r="Z1875" s="33">
        <v>676764</v>
      </c>
      <c r="AA1875" s="33">
        <v>678427</v>
      </c>
      <c r="AB1875" s="33">
        <v>684403</v>
      </c>
      <c r="AC1875" s="33">
        <v>679942</v>
      </c>
      <c r="AD1875" s="33">
        <v>675260</v>
      </c>
      <c r="AE1875" s="33">
        <v>668873</v>
      </c>
      <c r="AF1875" s="33">
        <v>656182</v>
      </c>
      <c r="AG1875" s="33">
        <v>645742</v>
      </c>
      <c r="AH1875" s="33">
        <v>633251</v>
      </c>
    </row>
    <row r="1876" spans="1:34" x14ac:dyDescent="0.35">
      <c r="A1876" s="15">
        <f t="shared" si="128"/>
        <v>44853</v>
      </c>
      <c r="B1876" s="107">
        <v>16274160</v>
      </c>
      <c r="C1876" s="4">
        <f t="shared" si="129"/>
        <v>678090</v>
      </c>
      <c r="D1876">
        <f t="shared" si="130"/>
        <v>2022</v>
      </c>
      <c r="E1876">
        <f t="shared" si="131"/>
        <v>10</v>
      </c>
      <c r="F1876" s="33">
        <v>10190</v>
      </c>
      <c r="G1876" s="2" t="s">
        <v>29</v>
      </c>
      <c r="H1876" s="2">
        <v>24</v>
      </c>
      <c r="I1876" s="33" t="s">
        <v>74</v>
      </c>
      <c r="J1876" s="34">
        <v>44853</v>
      </c>
      <c r="K1876" s="33">
        <v>623471</v>
      </c>
      <c r="L1876" s="33">
        <v>620551</v>
      </c>
      <c r="M1876" s="33">
        <v>617467</v>
      </c>
      <c r="N1876" s="33">
        <v>626335</v>
      </c>
      <c r="O1876" s="33">
        <v>628493</v>
      </c>
      <c r="P1876" s="33">
        <v>652011</v>
      </c>
      <c r="Q1876" s="33">
        <v>677726</v>
      </c>
      <c r="R1876" s="33">
        <v>689693</v>
      </c>
      <c r="S1876" s="33">
        <v>687936</v>
      </c>
      <c r="T1876" s="33">
        <v>684006</v>
      </c>
      <c r="U1876" s="33">
        <v>686312</v>
      </c>
      <c r="V1876" s="33">
        <v>684429</v>
      </c>
      <c r="W1876" s="33">
        <v>682380</v>
      </c>
      <c r="X1876" s="33">
        <v>686391</v>
      </c>
      <c r="Y1876" s="33">
        <v>689615</v>
      </c>
      <c r="Z1876" s="33">
        <v>687695</v>
      </c>
      <c r="AA1876" s="33">
        <v>685016</v>
      </c>
      <c r="AB1876" s="33">
        <v>684577</v>
      </c>
      <c r="AC1876" s="33">
        <v>690866</v>
      </c>
      <c r="AD1876" s="33">
        <v>683695</v>
      </c>
      <c r="AE1876" s="33">
        <v>681086</v>
      </c>
      <c r="AF1876" s="33">
        <v>669150</v>
      </c>
      <c r="AG1876" s="33">
        <v>652042</v>
      </c>
      <c r="AH1876" s="33">
        <v>642449</v>
      </c>
    </row>
    <row r="1877" spans="1:34" x14ac:dyDescent="0.35">
      <c r="A1877" s="15">
        <f t="shared" si="128"/>
        <v>44854</v>
      </c>
      <c r="B1877" s="107">
        <v>16209171</v>
      </c>
      <c r="C1877" s="4">
        <f t="shared" si="129"/>
        <v>675382.125</v>
      </c>
      <c r="D1877">
        <f t="shared" si="130"/>
        <v>2022</v>
      </c>
      <c r="E1877">
        <f t="shared" si="131"/>
        <v>10</v>
      </c>
      <c r="F1877" s="33">
        <v>10190</v>
      </c>
      <c r="G1877" s="2" t="s">
        <v>29</v>
      </c>
      <c r="H1877" s="2">
        <v>24</v>
      </c>
      <c r="I1877" s="33" t="s">
        <v>74</v>
      </c>
      <c r="J1877" s="34">
        <v>44854</v>
      </c>
      <c r="K1877" s="33">
        <v>635934</v>
      </c>
      <c r="L1877" s="33">
        <v>631848</v>
      </c>
      <c r="M1877" s="33">
        <v>633151</v>
      </c>
      <c r="N1877" s="33">
        <v>639961</v>
      </c>
      <c r="O1877" s="33">
        <v>642969</v>
      </c>
      <c r="P1877" s="33">
        <v>660218</v>
      </c>
      <c r="Q1877" s="33">
        <v>682505</v>
      </c>
      <c r="R1877" s="33">
        <v>690315</v>
      </c>
      <c r="S1877" s="33">
        <v>692715</v>
      </c>
      <c r="T1877" s="33">
        <v>689087</v>
      </c>
      <c r="U1877" s="33">
        <v>687551</v>
      </c>
      <c r="V1877" s="33">
        <v>681801</v>
      </c>
      <c r="W1877" s="33">
        <v>676808</v>
      </c>
      <c r="X1877" s="33">
        <v>671786</v>
      </c>
      <c r="Y1877" s="33">
        <v>673960</v>
      </c>
      <c r="Z1877" s="33">
        <v>662175</v>
      </c>
      <c r="AA1877" s="33">
        <v>667220</v>
      </c>
      <c r="AB1877" s="33">
        <v>669536</v>
      </c>
      <c r="AC1877" s="33">
        <v>677687</v>
      </c>
      <c r="AD1877" s="33">
        <v>680325</v>
      </c>
      <c r="AE1877" s="33">
        <v>678647</v>
      </c>
      <c r="AF1877" s="33">
        <v>667283</v>
      </c>
      <c r="AG1877" s="33">
        <v>661640</v>
      </c>
      <c r="AH1877" s="33">
        <v>647001</v>
      </c>
    </row>
    <row r="1878" spans="1:34" x14ac:dyDescent="0.35">
      <c r="A1878" s="15">
        <f t="shared" si="128"/>
        <v>44855</v>
      </c>
      <c r="B1878" s="107">
        <v>15944045</v>
      </c>
      <c r="C1878" s="4">
        <f t="shared" si="129"/>
        <v>664335.20833333337</v>
      </c>
      <c r="D1878">
        <f t="shared" si="130"/>
        <v>2022</v>
      </c>
      <c r="E1878">
        <f t="shared" si="131"/>
        <v>10</v>
      </c>
      <c r="F1878" s="33">
        <v>10190</v>
      </c>
      <c r="G1878" s="2" t="s">
        <v>29</v>
      </c>
      <c r="H1878" s="2">
        <v>24</v>
      </c>
      <c r="I1878" s="33" t="s">
        <v>74</v>
      </c>
      <c r="J1878" s="34">
        <v>44855</v>
      </c>
      <c r="K1878" s="33">
        <v>643172</v>
      </c>
      <c r="L1878" s="33">
        <v>633025</v>
      </c>
      <c r="M1878" s="33">
        <v>632368</v>
      </c>
      <c r="N1878" s="33">
        <v>636456</v>
      </c>
      <c r="O1878" s="33">
        <v>634606</v>
      </c>
      <c r="P1878" s="33">
        <v>648746</v>
      </c>
      <c r="Q1878" s="33">
        <v>665900</v>
      </c>
      <c r="R1878" s="33">
        <v>672634</v>
      </c>
      <c r="S1878" s="33">
        <v>682838</v>
      </c>
      <c r="T1878" s="33">
        <v>681137</v>
      </c>
      <c r="U1878" s="33">
        <v>689434</v>
      </c>
      <c r="V1878" s="33">
        <v>689427</v>
      </c>
      <c r="W1878" s="33">
        <v>681865</v>
      </c>
      <c r="X1878" s="33">
        <v>677083</v>
      </c>
      <c r="Y1878" s="33">
        <v>672520</v>
      </c>
      <c r="Z1878" s="33">
        <v>657915</v>
      </c>
      <c r="AA1878" s="33">
        <v>655222</v>
      </c>
      <c r="AB1878" s="33">
        <v>656747</v>
      </c>
      <c r="AC1878" s="33">
        <v>662489</v>
      </c>
      <c r="AD1878" s="33">
        <v>658854</v>
      </c>
      <c r="AE1878" s="33">
        <v>661770</v>
      </c>
      <c r="AF1878" s="33">
        <v>649632</v>
      </c>
      <c r="AG1878" s="33">
        <v>636658</v>
      </c>
      <c r="AH1878" s="33">
        <v>626700</v>
      </c>
    </row>
    <row r="1879" spans="1:34" x14ac:dyDescent="0.35">
      <c r="A1879" s="15">
        <f t="shared" si="128"/>
        <v>44856</v>
      </c>
      <c r="B1879" s="107">
        <v>15124069</v>
      </c>
      <c r="C1879" s="4">
        <f t="shared" si="129"/>
        <v>630169.54166666663</v>
      </c>
      <c r="D1879">
        <f t="shared" si="130"/>
        <v>2022</v>
      </c>
      <c r="E1879">
        <f t="shared" si="131"/>
        <v>10</v>
      </c>
      <c r="F1879" s="33">
        <v>10190</v>
      </c>
      <c r="G1879" s="2" t="s">
        <v>29</v>
      </c>
      <c r="H1879" s="2">
        <v>24</v>
      </c>
      <c r="I1879" s="33" t="s">
        <v>74</v>
      </c>
      <c r="J1879" s="34">
        <v>44856</v>
      </c>
      <c r="K1879" s="33">
        <v>620338</v>
      </c>
      <c r="L1879" s="33">
        <v>616994</v>
      </c>
      <c r="M1879" s="33">
        <v>609150</v>
      </c>
      <c r="N1879" s="33">
        <v>617487</v>
      </c>
      <c r="O1879" s="33">
        <v>616788</v>
      </c>
      <c r="P1879" s="33">
        <v>625728</v>
      </c>
      <c r="Q1879" s="33">
        <v>631128</v>
      </c>
      <c r="R1879" s="33">
        <v>644473</v>
      </c>
      <c r="S1879" s="33">
        <v>647986</v>
      </c>
      <c r="T1879" s="33">
        <v>648789</v>
      </c>
      <c r="U1879" s="33">
        <v>634232</v>
      </c>
      <c r="V1879" s="33">
        <v>631813</v>
      </c>
      <c r="W1879" s="33">
        <v>620599</v>
      </c>
      <c r="X1879" s="33">
        <v>616376</v>
      </c>
      <c r="Y1879" s="33">
        <v>608694</v>
      </c>
      <c r="Z1879" s="33">
        <v>612495</v>
      </c>
      <c r="AA1879" s="33">
        <v>611871</v>
      </c>
      <c r="AB1879" s="33">
        <v>619420</v>
      </c>
      <c r="AC1879" s="33">
        <v>633005</v>
      </c>
      <c r="AD1879" s="33">
        <v>633534</v>
      </c>
      <c r="AE1879" s="33">
        <v>630913</v>
      </c>
      <c r="AF1879" s="33">
        <v>625748</v>
      </c>
      <c r="AG1879" s="33">
        <v>624290</v>
      </c>
      <c r="AH1879" s="33">
        <v>617007</v>
      </c>
    </row>
    <row r="1880" spans="1:34" x14ac:dyDescent="0.35">
      <c r="A1880" s="15">
        <f t="shared" si="128"/>
        <v>44857</v>
      </c>
      <c r="B1880" s="107">
        <v>15099783</v>
      </c>
      <c r="C1880" s="4">
        <f t="shared" si="129"/>
        <v>629157.625</v>
      </c>
      <c r="D1880">
        <f t="shared" si="130"/>
        <v>2022</v>
      </c>
      <c r="E1880">
        <f t="shared" si="131"/>
        <v>10</v>
      </c>
      <c r="F1880" s="33">
        <v>10190</v>
      </c>
      <c r="G1880" s="2" t="s">
        <v>29</v>
      </c>
      <c r="H1880" s="2">
        <v>24</v>
      </c>
      <c r="I1880" s="33" t="s">
        <v>74</v>
      </c>
      <c r="J1880" s="34">
        <v>44857</v>
      </c>
      <c r="K1880" s="33">
        <v>615504</v>
      </c>
      <c r="L1880" s="33">
        <v>610583</v>
      </c>
      <c r="M1880" s="33">
        <v>616197</v>
      </c>
      <c r="N1880" s="33">
        <v>614034</v>
      </c>
      <c r="O1880" s="33">
        <v>620693</v>
      </c>
      <c r="P1880" s="33">
        <v>626967</v>
      </c>
      <c r="Q1880" s="33">
        <v>642014</v>
      </c>
      <c r="R1880" s="33">
        <v>648115</v>
      </c>
      <c r="S1880" s="33">
        <v>653816</v>
      </c>
      <c r="T1880" s="33">
        <v>647977</v>
      </c>
      <c r="U1880" s="33">
        <v>639105</v>
      </c>
      <c r="V1880" s="33">
        <v>626355</v>
      </c>
      <c r="W1880" s="33">
        <v>619961</v>
      </c>
      <c r="X1880" s="33">
        <v>610209</v>
      </c>
      <c r="Y1880" s="33">
        <v>606447</v>
      </c>
      <c r="Z1880" s="33">
        <v>608912</v>
      </c>
      <c r="AA1880" s="33">
        <v>615115</v>
      </c>
      <c r="AB1880" s="33">
        <v>620792</v>
      </c>
      <c r="AC1880" s="33">
        <v>632518</v>
      </c>
      <c r="AD1880" s="33">
        <v>635710</v>
      </c>
      <c r="AE1880" s="33">
        <v>633950</v>
      </c>
      <c r="AF1880" s="33">
        <v>625530</v>
      </c>
      <c r="AG1880" s="33">
        <v>619076</v>
      </c>
      <c r="AH1880" s="33">
        <v>603378</v>
      </c>
    </row>
    <row r="1881" spans="1:34" x14ac:dyDescent="0.35">
      <c r="A1881" s="15">
        <f t="shared" si="128"/>
        <v>44858</v>
      </c>
      <c r="B1881" s="107">
        <v>15083861</v>
      </c>
      <c r="C1881" s="4">
        <f t="shared" si="129"/>
        <v>628494.20833333337</v>
      </c>
      <c r="D1881">
        <f t="shared" si="130"/>
        <v>2022</v>
      </c>
      <c r="E1881">
        <f t="shared" si="131"/>
        <v>10</v>
      </c>
      <c r="F1881" s="33">
        <v>10190</v>
      </c>
      <c r="G1881" s="2" t="s">
        <v>29</v>
      </c>
      <c r="H1881" s="2">
        <v>24</v>
      </c>
      <c r="I1881" s="33" t="s">
        <v>74</v>
      </c>
      <c r="J1881" s="34">
        <v>44858</v>
      </c>
      <c r="K1881" s="33">
        <v>606131</v>
      </c>
      <c r="L1881" s="33">
        <v>608166</v>
      </c>
      <c r="M1881" s="33">
        <v>612295</v>
      </c>
      <c r="N1881" s="33">
        <v>609259</v>
      </c>
      <c r="O1881" s="33">
        <v>611480</v>
      </c>
      <c r="P1881" s="33">
        <v>624461</v>
      </c>
      <c r="Q1881" s="33">
        <v>645954</v>
      </c>
      <c r="R1881" s="33">
        <v>655021</v>
      </c>
      <c r="S1881" s="33">
        <v>662978</v>
      </c>
      <c r="T1881" s="33">
        <v>664170</v>
      </c>
      <c r="U1881" s="33">
        <v>653102</v>
      </c>
      <c r="V1881" s="33">
        <v>643162</v>
      </c>
      <c r="W1881" s="33">
        <v>635005</v>
      </c>
      <c r="X1881" s="33">
        <v>628321</v>
      </c>
      <c r="Y1881" s="33">
        <v>626395</v>
      </c>
      <c r="Z1881" s="33">
        <v>619564</v>
      </c>
      <c r="AA1881" s="33">
        <v>626356</v>
      </c>
      <c r="AB1881" s="33">
        <v>627637</v>
      </c>
      <c r="AC1881" s="33">
        <v>639980</v>
      </c>
      <c r="AD1881" s="33">
        <v>642663</v>
      </c>
      <c r="AE1881" s="33">
        <v>640041</v>
      </c>
      <c r="AF1881" s="33">
        <v>631104</v>
      </c>
      <c r="AG1881" s="33">
        <v>618736</v>
      </c>
      <c r="AH1881" s="33">
        <v>611664</v>
      </c>
    </row>
    <row r="1882" spans="1:34" x14ac:dyDescent="0.35">
      <c r="A1882" s="15">
        <f t="shared" ref="A1882:A1945" si="132">J1882</f>
        <v>44859</v>
      </c>
      <c r="B1882" s="107">
        <v>15230657</v>
      </c>
      <c r="C1882" s="4">
        <f t="shared" ref="C1882:C1945" si="133">B1882/H1882</f>
        <v>609226.28</v>
      </c>
      <c r="D1882">
        <f t="shared" ref="D1882:D1945" si="134">YEAR(J1882)</f>
        <v>2022</v>
      </c>
      <c r="E1882">
        <f t="shared" ref="E1882:E1945" si="135">MONTH(J1882)</f>
        <v>10</v>
      </c>
      <c r="F1882" s="33">
        <v>10191</v>
      </c>
      <c r="G1882" s="2" t="s">
        <v>29</v>
      </c>
      <c r="H1882" s="2">
        <v>25</v>
      </c>
      <c r="I1882" s="33" t="s">
        <v>74</v>
      </c>
      <c r="J1882" s="34">
        <v>44859</v>
      </c>
      <c r="K1882" s="33">
        <v>608836</v>
      </c>
      <c r="L1882" s="33">
        <v>605953</v>
      </c>
      <c r="M1882" s="33">
        <v>609634</v>
      </c>
      <c r="N1882" s="33">
        <v>616584</v>
      </c>
      <c r="O1882" s="33">
        <v>632150</v>
      </c>
      <c r="P1882" s="33">
        <v>651150</v>
      </c>
      <c r="Q1882" s="33">
        <v>678230</v>
      </c>
      <c r="R1882" s="33">
        <v>683916</v>
      </c>
      <c r="S1882" s="33">
        <v>681611</v>
      </c>
      <c r="T1882" s="33">
        <v>671308</v>
      </c>
      <c r="U1882" s="33">
        <v>658548</v>
      </c>
      <c r="V1882" s="33">
        <v>649062</v>
      </c>
      <c r="W1882" s="33">
        <v>639827</v>
      </c>
      <c r="X1882" s="33">
        <v>638752</v>
      </c>
      <c r="Y1882" s="33">
        <v>644187</v>
      </c>
      <c r="Z1882" s="33">
        <v>641159</v>
      </c>
      <c r="AA1882" s="33">
        <v>644481</v>
      </c>
      <c r="AB1882" s="33">
        <v>652349</v>
      </c>
      <c r="AC1882" s="33">
        <v>653660</v>
      </c>
      <c r="AD1882" s="33">
        <v>651053</v>
      </c>
      <c r="AE1882" s="33">
        <v>645879</v>
      </c>
      <c r="AF1882" s="33">
        <v>635983</v>
      </c>
      <c r="AG1882" s="33">
        <v>617546</v>
      </c>
      <c r="AH1882" s="33">
        <v>611509</v>
      </c>
    </row>
    <row r="1883" spans="1:34" x14ac:dyDescent="0.35">
      <c r="A1883" s="15">
        <f t="shared" si="132"/>
        <v>44860</v>
      </c>
      <c r="B1883" s="107">
        <v>15013170</v>
      </c>
      <c r="C1883" s="4">
        <f t="shared" si="133"/>
        <v>577429.61538461538</v>
      </c>
      <c r="D1883">
        <f t="shared" si="134"/>
        <v>2022</v>
      </c>
      <c r="E1883">
        <f t="shared" si="135"/>
        <v>10</v>
      </c>
      <c r="F1883" s="33">
        <v>10192</v>
      </c>
      <c r="G1883" s="2" t="s">
        <v>29</v>
      </c>
      <c r="H1883" s="2">
        <v>26</v>
      </c>
      <c r="I1883" s="33" t="s">
        <v>74</v>
      </c>
      <c r="J1883" s="34">
        <v>44860</v>
      </c>
      <c r="K1883" s="33">
        <v>602243</v>
      </c>
      <c r="L1883" s="33">
        <v>605440</v>
      </c>
      <c r="M1883" s="33">
        <v>605433</v>
      </c>
      <c r="N1883" s="33">
        <v>612277</v>
      </c>
      <c r="O1883" s="33">
        <v>623963</v>
      </c>
      <c r="P1883" s="33">
        <v>644784</v>
      </c>
      <c r="Q1883" s="33">
        <v>667188</v>
      </c>
      <c r="R1883" s="33">
        <v>676545</v>
      </c>
      <c r="S1883" s="33">
        <v>671236</v>
      </c>
      <c r="T1883" s="33">
        <v>659880</v>
      </c>
      <c r="U1883" s="33">
        <v>651397</v>
      </c>
      <c r="V1883" s="33">
        <v>636794</v>
      </c>
      <c r="W1883" s="33">
        <v>632346</v>
      </c>
      <c r="X1883" s="33">
        <v>622172</v>
      </c>
      <c r="Y1883" s="33">
        <v>616253</v>
      </c>
      <c r="Z1883" s="33">
        <v>614406</v>
      </c>
      <c r="AA1883" s="33">
        <v>618547</v>
      </c>
      <c r="AB1883" s="33">
        <v>625176</v>
      </c>
      <c r="AC1883" s="33">
        <v>647137</v>
      </c>
      <c r="AD1883" s="33">
        <v>645659</v>
      </c>
      <c r="AE1883" s="33">
        <v>640115</v>
      </c>
      <c r="AF1883" s="33">
        <v>640041</v>
      </c>
      <c r="AG1883" s="33">
        <v>624339</v>
      </c>
      <c r="AH1883" s="33">
        <v>617724</v>
      </c>
    </row>
    <row r="1884" spans="1:34" x14ac:dyDescent="0.35">
      <c r="A1884" s="15">
        <f t="shared" si="132"/>
        <v>44861</v>
      </c>
      <c r="B1884" s="107">
        <v>14889350</v>
      </c>
      <c r="C1884" s="4">
        <f t="shared" si="133"/>
        <v>551457.40740740742</v>
      </c>
      <c r="D1884">
        <f t="shared" si="134"/>
        <v>2022</v>
      </c>
      <c r="E1884">
        <f t="shared" si="135"/>
        <v>10</v>
      </c>
      <c r="F1884" s="33">
        <v>10193</v>
      </c>
      <c r="G1884" s="2" t="s">
        <v>29</v>
      </c>
      <c r="H1884" s="2">
        <v>27</v>
      </c>
      <c r="I1884" s="33" t="s">
        <v>74</v>
      </c>
      <c r="J1884" s="34">
        <v>44861</v>
      </c>
      <c r="K1884" s="33">
        <v>613407</v>
      </c>
      <c r="L1884" s="33">
        <v>612768</v>
      </c>
      <c r="M1884" s="33">
        <v>614353</v>
      </c>
      <c r="N1884" s="33">
        <v>619165</v>
      </c>
      <c r="O1884" s="33">
        <v>623467</v>
      </c>
      <c r="P1884" s="33">
        <v>644248</v>
      </c>
      <c r="Q1884" s="33">
        <v>665180</v>
      </c>
      <c r="R1884" s="33">
        <v>680082</v>
      </c>
      <c r="S1884" s="33">
        <v>675737</v>
      </c>
      <c r="T1884" s="33">
        <v>668157</v>
      </c>
      <c r="U1884" s="33">
        <v>651622</v>
      </c>
      <c r="V1884" s="33">
        <v>632905</v>
      </c>
      <c r="W1884" s="33">
        <v>620723</v>
      </c>
      <c r="X1884" s="33">
        <v>619298</v>
      </c>
      <c r="Y1884" s="33">
        <v>612921</v>
      </c>
      <c r="Z1884" s="33">
        <v>611064</v>
      </c>
      <c r="AA1884" s="33">
        <v>614330</v>
      </c>
      <c r="AB1884" s="33">
        <v>622244</v>
      </c>
      <c r="AC1884" s="33">
        <v>634879</v>
      </c>
      <c r="AD1884" s="33">
        <v>632192</v>
      </c>
      <c r="AE1884" s="33">
        <v>630929</v>
      </c>
      <c r="AF1884" s="33">
        <v>618476</v>
      </c>
      <c r="AG1884" s="33">
        <v>615161</v>
      </c>
      <c r="AH1884" s="33">
        <v>603875</v>
      </c>
    </row>
    <row r="1885" spans="1:34" x14ac:dyDescent="0.35">
      <c r="A1885" s="15">
        <f t="shared" si="132"/>
        <v>44862</v>
      </c>
      <c r="B1885" s="107">
        <v>14666526</v>
      </c>
      <c r="C1885" s="4">
        <f t="shared" si="133"/>
        <v>523804.5</v>
      </c>
      <c r="D1885">
        <f t="shared" si="134"/>
        <v>2022</v>
      </c>
      <c r="E1885">
        <f t="shared" si="135"/>
        <v>10</v>
      </c>
      <c r="F1885" s="33">
        <v>10194</v>
      </c>
      <c r="G1885" s="2" t="s">
        <v>29</v>
      </c>
      <c r="H1885" s="2">
        <v>28</v>
      </c>
      <c r="I1885" s="33" t="s">
        <v>74</v>
      </c>
      <c r="J1885" s="34">
        <v>44862</v>
      </c>
      <c r="K1885" s="33">
        <v>602065</v>
      </c>
      <c r="L1885" s="33">
        <v>595594</v>
      </c>
      <c r="M1885" s="33">
        <v>591468</v>
      </c>
      <c r="N1885" s="33">
        <v>595363</v>
      </c>
      <c r="O1885" s="33">
        <v>600317</v>
      </c>
      <c r="P1885" s="33">
        <v>613962</v>
      </c>
      <c r="Q1885" s="33">
        <v>637828</v>
      </c>
      <c r="R1885" s="33">
        <v>644675</v>
      </c>
      <c r="S1885" s="33">
        <v>644166</v>
      </c>
      <c r="T1885" s="33">
        <v>640981</v>
      </c>
      <c r="U1885" s="33">
        <v>638738</v>
      </c>
      <c r="V1885" s="33">
        <v>637143</v>
      </c>
      <c r="W1885" s="33">
        <v>630050</v>
      </c>
      <c r="X1885" s="33">
        <v>616088</v>
      </c>
      <c r="Y1885" s="33">
        <v>614050</v>
      </c>
      <c r="Z1885" s="33">
        <v>617592</v>
      </c>
      <c r="AA1885" s="33">
        <v>614195</v>
      </c>
      <c r="AB1885" s="33">
        <v>621330</v>
      </c>
      <c r="AC1885" s="33">
        <v>627115</v>
      </c>
      <c r="AD1885" s="33">
        <v>625375</v>
      </c>
      <c r="AE1885" s="33">
        <v>627611</v>
      </c>
      <c r="AF1885" s="33">
        <v>625653</v>
      </c>
      <c r="AG1885" s="33">
        <v>619595</v>
      </c>
      <c r="AH1885" s="33">
        <v>613717</v>
      </c>
    </row>
    <row r="1886" spans="1:34" x14ac:dyDescent="0.35">
      <c r="A1886" s="15">
        <f t="shared" si="132"/>
        <v>44863</v>
      </c>
      <c r="B1886" s="107">
        <v>14644609</v>
      </c>
      <c r="C1886" s="4">
        <f t="shared" si="133"/>
        <v>504986.5172413793</v>
      </c>
      <c r="D1886">
        <f t="shared" si="134"/>
        <v>2022</v>
      </c>
      <c r="E1886">
        <f t="shared" si="135"/>
        <v>10</v>
      </c>
      <c r="F1886" s="33">
        <v>10195</v>
      </c>
      <c r="G1886" s="2" t="s">
        <v>29</v>
      </c>
      <c r="H1886" s="2">
        <v>29</v>
      </c>
      <c r="I1886" s="33" t="s">
        <v>74</v>
      </c>
      <c r="J1886" s="34">
        <v>44863</v>
      </c>
      <c r="K1886" s="33">
        <v>620534</v>
      </c>
      <c r="L1886" s="33">
        <v>613105</v>
      </c>
      <c r="M1886" s="33">
        <v>616116</v>
      </c>
      <c r="N1886" s="33">
        <v>623381</v>
      </c>
      <c r="O1886" s="33">
        <v>629881</v>
      </c>
      <c r="P1886" s="33">
        <v>642750</v>
      </c>
      <c r="Q1886" s="33">
        <v>661649</v>
      </c>
      <c r="R1886" s="33">
        <v>674008</v>
      </c>
      <c r="S1886" s="33">
        <v>680193</v>
      </c>
      <c r="T1886" s="33">
        <v>664625</v>
      </c>
      <c r="U1886" s="33">
        <v>651110</v>
      </c>
      <c r="V1886" s="33">
        <v>626634</v>
      </c>
      <c r="W1886" s="33">
        <v>609642</v>
      </c>
      <c r="X1886" s="33">
        <v>598078</v>
      </c>
      <c r="Y1886" s="33">
        <v>595005</v>
      </c>
      <c r="Z1886" s="33">
        <v>587661</v>
      </c>
      <c r="AA1886" s="33">
        <v>590585</v>
      </c>
      <c r="AB1886" s="33">
        <v>608516</v>
      </c>
      <c r="AC1886" s="33">
        <v>616138</v>
      </c>
      <c r="AD1886" s="33">
        <v>602628</v>
      </c>
      <c r="AE1886" s="33">
        <v>604225</v>
      </c>
      <c r="AF1886" s="33">
        <v>605408</v>
      </c>
      <c r="AG1886" s="33">
        <v>604305</v>
      </c>
      <c r="AH1886" s="33">
        <v>601532</v>
      </c>
    </row>
    <row r="1887" spans="1:34" x14ac:dyDescent="0.35">
      <c r="A1887" s="15">
        <f t="shared" si="132"/>
        <v>44864</v>
      </c>
      <c r="B1887" s="107">
        <v>14190362</v>
      </c>
      <c r="C1887" s="4">
        <f t="shared" si="133"/>
        <v>473012.06666666665</v>
      </c>
      <c r="D1887">
        <f t="shared" si="134"/>
        <v>2022</v>
      </c>
      <c r="E1887">
        <f t="shared" si="135"/>
        <v>10</v>
      </c>
      <c r="F1887" s="33">
        <v>10196</v>
      </c>
      <c r="G1887" s="2" t="s">
        <v>29</v>
      </c>
      <c r="H1887" s="2">
        <v>30</v>
      </c>
      <c r="I1887" s="33" t="s">
        <v>74</v>
      </c>
      <c r="J1887" s="34">
        <v>44864</v>
      </c>
      <c r="K1887" s="33">
        <v>599377</v>
      </c>
      <c r="L1887" s="33">
        <v>593758</v>
      </c>
      <c r="M1887" s="33">
        <v>594212</v>
      </c>
      <c r="N1887" s="33">
        <v>590858</v>
      </c>
      <c r="O1887" s="33">
        <v>596145</v>
      </c>
      <c r="P1887" s="33">
        <v>598681</v>
      </c>
      <c r="Q1887" s="33">
        <v>610189</v>
      </c>
      <c r="R1887" s="33">
        <v>610904</v>
      </c>
      <c r="S1887" s="33">
        <v>621533</v>
      </c>
      <c r="T1887" s="33">
        <v>616945</v>
      </c>
      <c r="U1887" s="33">
        <v>611331</v>
      </c>
      <c r="V1887" s="33">
        <v>610487</v>
      </c>
      <c r="W1887" s="33">
        <v>604262</v>
      </c>
      <c r="X1887" s="33">
        <v>601739</v>
      </c>
      <c r="Y1887" s="33">
        <v>599695</v>
      </c>
      <c r="Z1887" s="33">
        <v>595359</v>
      </c>
      <c r="AA1887" s="33">
        <v>597002</v>
      </c>
      <c r="AB1887" s="33">
        <v>611987</v>
      </c>
      <c r="AC1887" s="33">
        <v>614716</v>
      </c>
      <c r="AD1887" s="33">
        <v>617035</v>
      </c>
      <c r="AE1887" s="33">
        <v>607836</v>
      </c>
      <c r="AF1887" s="33">
        <v>600003</v>
      </c>
      <c r="AG1887" s="33">
        <v>589473</v>
      </c>
      <c r="AH1887" s="33">
        <v>581226</v>
      </c>
    </row>
    <row r="1888" spans="1:34" x14ac:dyDescent="0.35">
      <c r="A1888" s="15">
        <f t="shared" si="132"/>
        <v>44865</v>
      </c>
      <c r="B1888" s="107">
        <v>14275773</v>
      </c>
      <c r="C1888" s="4">
        <f t="shared" si="133"/>
        <v>460508.80645161291</v>
      </c>
      <c r="D1888">
        <f t="shared" si="134"/>
        <v>2022</v>
      </c>
      <c r="E1888">
        <f t="shared" si="135"/>
        <v>10</v>
      </c>
      <c r="F1888" s="33">
        <v>10197</v>
      </c>
      <c r="G1888" s="2" t="s">
        <v>29</v>
      </c>
      <c r="H1888" s="2">
        <v>31</v>
      </c>
      <c r="I1888" s="33" t="s">
        <v>74</v>
      </c>
      <c r="J1888" s="34">
        <v>44865</v>
      </c>
      <c r="K1888" s="33">
        <v>575550</v>
      </c>
      <c r="L1888" s="33">
        <v>575165</v>
      </c>
      <c r="M1888" s="33">
        <v>581514</v>
      </c>
      <c r="N1888" s="33">
        <v>579508</v>
      </c>
      <c r="O1888" s="33">
        <v>585520</v>
      </c>
      <c r="P1888" s="33">
        <v>605391</v>
      </c>
      <c r="Q1888" s="33">
        <v>618582</v>
      </c>
      <c r="R1888" s="33">
        <v>629226</v>
      </c>
      <c r="S1888" s="33">
        <v>628777</v>
      </c>
      <c r="T1888" s="33">
        <v>627422</v>
      </c>
      <c r="U1888" s="33">
        <v>622992</v>
      </c>
      <c r="V1888" s="33">
        <v>621468</v>
      </c>
      <c r="W1888" s="33">
        <v>611044</v>
      </c>
      <c r="X1888" s="33">
        <v>611601</v>
      </c>
      <c r="Y1888" s="33">
        <v>608767</v>
      </c>
      <c r="Z1888" s="33">
        <v>599952</v>
      </c>
      <c r="AA1888" s="33">
        <v>605035</v>
      </c>
      <c r="AB1888" s="33">
        <v>602853</v>
      </c>
      <c r="AC1888" s="33">
        <v>609282</v>
      </c>
      <c r="AD1888" s="33">
        <v>607535</v>
      </c>
      <c r="AE1888" s="33">
        <v>606288</v>
      </c>
      <c r="AF1888" s="33">
        <v>603299</v>
      </c>
      <c r="AG1888" s="33">
        <v>595198</v>
      </c>
      <c r="AH1888" s="33">
        <v>584739</v>
      </c>
    </row>
    <row r="1889" spans="1:34" x14ac:dyDescent="0.35">
      <c r="A1889" s="15">
        <f t="shared" si="132"/>
        <v>44866</v>
      </c>
      <c r="B1889" s="107">
        <v>15312223</v>
      </c>
      <c r="C1889" s="4">
        <f t="shared" si="133"/>
        <v>478506.96875</v>
      </c>
      <c r="D1889">
        <f t="shared" si="134"/>
        <v>2022</v>
      </c>
      <c r="E1889">
        <f t="shared" si="135"/>
        <v>11</v>
      </c>
      <c r="F1889" s="33">
        <v>10198</v>
      </c>
      <c r="G1889" s="2" t="s">
        <v>29</v>
      </c>
      <c r="H1889" s="2">
        <v>32</v>
      </c>
      <c r="I1889" s="33" t="s">
        <v>74</v>
      </c>
      <c r="J1889" s="34">
        <v>44866</v>
      </c>
      <c r="K1889" s="33">
        <v>588736</v>
      </c>
      <c r="L1889" s="33">
        <v>590534</v>
      </c>
      <c r="M1889" s="33">
        <v>579719</v>
      </c>
      <c r="N1889" s="33">
        <v>588565</v>
      </c>
      <c r="O1889" s="33">
        <v>595824</v>
      </c>
      <c r="P1889" s="33">
        <v>617944</v>
      </c>
      <c r="Q1889" s="33">
        <v>643791</v>
      </c>
      <c r="R1889" s="33">
        <v>650337</v>
      </c>
      <c r="S1889" s="33">
        <v>650835</v>
      </c>
      <c r="T1889" s="33">
        <v>648369</v>
      </c>
      <c r="U1889" s="33">
        <v>649573</v>
      </c>
      <c r="V1889" s="33">
        <v>654358</v>
      </c>
      <c r="W1889" s="33">
        <v>651703</v>
      </c>
      <c r="X1889" s="33">
        <v>650359</v>
      </c>
      <c r="Y1889" s="33">
        <v>640305</v>
      </c>
      <c r="Z1889" s="33">
        <v>642173</v>
      </c>
      <c r="AA1889" s="33">
        <v>648448</v>
      </c>
      <c r="AB1889" s="33">
        <v>659344</v>
      </c>
      <c r="AC1889" s="33">
        <v>663641</v>
      </c>
      <c r="AD1889" s="33">
        <v>665095</v>
      </c>
      <c r="AE1889" s="33">
        <v>663126</v>
      </c>
      <c r="AF1889" s="33">
        <v>651536</v>
      </c>
      <c r="AG1889" s="33">
        <v>633456</v>
      </c>
      <c r="AH1889" s="33">
        <v>626416</v>
      </c>
    </row>
    <row r="1890" spans="1:34" x14ac:dyDescent="0.35">
      <c r="A1890" s="15">
        <f t="shared" si="132"/>
        <v>44867</v>
      </c>
      <c r="B1890" s="107">
        <v>15761943</v>
      </c>
      <c r="C1890" s="4">
        <f t="shared" si="133"/>
        <v>477634.63636363635</v>
      </c>
      <c r="D1890">
        <f t="shared" si="134"/>
        <v>2022</v>
      </c>
      <c r="E1890">
        <f t="shared" si="135"/>
        <v>11</v>
      </c>
      <c r="F1890" s="33">
        <v>10199</v>
      </c>
      <c r="G1890" s="2" t="s">
        <v>29</v>
      </c>
      <c r="H1890" s="2">
        <v>33</v>
      </c>
      <c r="I1890" s="33" t="s">
        <v>74</v>
      </c>
      <c r="J1890" s="34">
        <v>44867</v>
      </c>
      <c r="K1890" s="33">
        <v>623742</v>
      </c>
      <c r="L1890" s="33">
        <v>620753</v>
      </c>
      <c r="M1890" s="33">
        <v>621511</v>
      </c>
      <c r="N1890" s="33">
        <v>631096</v>
      </c>
      <c r="O1890" s="33">
        <v>644205</v>
      </c>
      <c r="P1890" s="33">
        <v>670825</v>
      </c>
      <c r="Q1890" s="33">
        <v>695212</v>
      </c>
      <c r="R1890" s="33">
        <v>698720</v>
      </c>
      <c r="S1890" s="33">
        <v>694942</v>
      </c>
      <c r="T1890" s="33">
        <v>676547</v>
      </c>
      <c r="U1890" s="33">
        <v>658888</v>
      </c>
      <c r="V1890" s="33">
        <v>642029</v>
      </c>
      <c r="W1890" s="33">
        <v>633948</v>
      </c>
      <c r="X1890" s="33">
        <v>629758</v>
      </c>
      <c r="Y1890" s="33">
        <v>625283</v>
      </c>
      <c r="Z1890" s="33">
        <v>630137</v>
      </c>
      <c r="AA1890" s="33">
        <v>635825</v>
      </c>
      <c r="AB1890" s="33">
        <v>655347</v>
      </c>
      <c r="AC1890" s="33">
        <v>681524</v>
      </c>
      <c r="AD1890" s="33">
        <v>681562</v>
      </c>
      <c r="AE1890" s="33">
        <v>682386</v>
      </c>
      <c r="AF1890" s="33">
        <v>669351</v>
      </c>
      <c r="AG1890" s="33">
        <v>657555</v>
      </c>
      <c r="AH1890" s="33">
        <v>648594</v>
      </c>
    </row>
    <row r="1891" spans="1:34" x14ac:dyDescent="0.35">
      <c r="A1891" s="15">
        <f t="shared" si="132"/>
        <v>44868</v>
      </c>
      <c r="B1891" s="107">
        <v>16531300</v>
      </c>
      <c r="C1891" s="4">
        <f t="shared" si="133"/>
        <v>486214.70588235295</v>
      </c>
      <c r="D1891">
        <f t="shared" si="134"/>
        <v>2022</v>
      </c>
      <c r="E1891">
        <f t="shared" si="135"/>
        <v>11</v>
      </c>
      <c r="F1891" s="33">
        <v>10200</v>
      </c>
      <c r="G1891" s="2" t="s">
        <v>29</v>
      </c>
      <c r="H1891" s="2">
        <v>34</v>
      </c>
      <c r="I1891" s="33" t="s">
        <v>74</v>
      </c>
      <c r="J1891" s="34">
        <v>44868</v>
      </c>
      <c r="K1891" s="33">
        <v>649164</v>
      </c>
      <c r="L1891" s="33">
        <v>652717</v>
      </c>
      <c r="M1891" s="33">
        <v>661260</v>
      </c>
      <c r="N1891" s="33">
        <v>668546</v>
      </c>
      <c r="O1891" s="33">
        <v>683741</v>
      </c>
      <c r="P1891" s="33">
        <v>706499</v>
      </c>
      <c r="Q1891" s="33">
        <v>742123</v>
      </c>
      <c r="R1891" s="33">
        <v>755267</v>
      </c>
      <c r="S1891" s="33">
        <v>737401</v>
      </c>
      <c r="T1891" s="33">
        <v>724645</v>
      </c>
      <c r="U1891" s="33">
        <v>703385</v>
      </c>
      <c r="V1891" s="33">
        <v>686044</v>
      </c>
      <c r="W1891" s="33">
        <v>675408</v>
      </c>
      <c r="X1891" s="33">
        <v>674376</v>
      </c>
      <c r="Y1891" s="33">
        <v>672455</v>
      </c>
      <c r="Z1891" s="33">
        <v>673566</v>
      </c>
      <c r="AA1891" s="33">
        <v>679206</v>
      </c>
      <c r="AB1891" s="33">
        <v>690895</v>
      </c>
      <c r="AC1891" s="33">
        <v>693937</v>
      </c>
      <c r="AD1891" s="33">
        <v>690283</v>
      </c>
      <c r="AE1891" s="33">
        <v>690079</v>
      </c>
      <c r="AF1891" s="33">
        <v>678921</v>
      </c>
      <c r="AG1891" s="33">
        <v>660343</v>
      </c>
      <c r="AH1891" s="33">
        <v>656313</v>
      </c>
    </row>
    <row r="1892" spans="1:34" x14ac:dyDescent="0.35">
      <c r="A1892" s="15">
        <f t="shared" si="132"/>
        <v>44869</v>
      </c>
      <c r="B1892" s="107">
        <v>15580863</v>
      </c>
      <c r="C1892" s="4">
        <f t="shared" si="133"/>
        <v>445167.51428571431</v>
      </c>
      <c r="D1892">
        <f t="shared" si="134"/>
        <v>2022</v>
      </c>
      <c r="E1892">
        <f t="shared" si="135"/>
        <v>11</v>
      </c>
      <c r="F1892" s="33">
        <v>10201</v>
      </c>
      <c r="G1892" s="2" t="s">
        <v>29</v>
      </c>
      <c r="H1892" s="2">
        <v>35</v>
      </c>
      <c r="I1892" s="33" t="s">
        <v>74</v>
      </c>
      <c r="J1892" s="34">
        <v>44869</v>
      </c>
      <c r="K1892" s="33">
        <v>651618</v>
      </c>
      <c r="L1892" s="33">
        <v>642275</v>
      </c>
      <c r="M1892" s="33">
        <v>645407</v>
      </c>
      <c r="N1892" s="33">
        <v>646457</v>
      </c>
      <c r="O1892" s="33">
        <v>655765</v>
      </c>
      <c r="P1892" s="33">
        <v>671802</v>
      </c>
      <c r="Q1892" s="33">
        <v>691073</v>
      </c>
      <c r="R1892" s="33">
        <v>694092</v>
      </c>
      <c r="S1892" s="33">
        <v>686571</v>
      </c>
      <c r="T1892" s="33">
        <v>679680</v>
      </c>
      <c r="U1892" s="33">
        <v>666205</v>
      </c>
      <c r="V1892" s="33">
        <v>658191</v>
      </c>
      <c r="W1892" s="33">
        <v>641584</v>
      </c>
      <c r="X1892" s="33">
        <v>641479</v>
      </c>
      <c r="Y1892" s="33">
        <v>632193</v>
      </c>
      <c r="Z1892" s="33">
        <v>637266</v>
      </c>
      <c r="AA1892" s="33">
        <v>641758</v>
      </c>
      <c r="AB1892" s="33">
        <v>650339</v>
      </c>
      <c r="AC1892" s="33">
        <v>650972</v>
      </c>
      <c r="AD1892" s="33">
        <v>642831</v>
      </c>
      <c r="AE1892" s="33">
        <v>639197</v>
      </c>
      <c r="AF1892" s="33">
        <v>628890</v>
      </c>
      <c r="AG1892" s="33">
        <v>618869</v>
      </c>
      <c r="AH1892" s="33">
        <v>602356</v>
      </c>
    </row>
    <row r="1893" spans="1:34" x14ac:dyDescent="0.35">
      <c r="A1893" s="15">
        <f t="shared" si="132"/>
        <v>44870</v>
      </c>
      <c r="B1893" s="107">
        <v>14426978</v>
      </c>
      <c r="C1893" s="4">
        <f t="shared" si="133"/>
        <v>400749.38888888888</v>
      </c>
      <c r="D1893">
        <f t="shared" si="134"/>
        <v>2022</v>
      </c>
      <c r="E1893">
        <f t="shared" si="135"/>
        <v>11</v>
      </c>
      <c r="F1893" s="33">
        <v>10202</v>
      </c>
      <c r="G1893" s="2" t="s">
        <v>29</v>
      </c>
      <c r="H1893" s="2">
        <v>36</v>
      </c>
      <c r="I1893" s="33" t="s">
        <v>74</v>
      </c>
      <c r="J1893" s="34">
        <v>44870</v>
      </c>
      <c r="K1893" s="33">
        <v>590599</v>
      </c>
      <c r="L1893" s="33">
        <v>582397</v>
      </c>
      <c r="M1893" s="33">
        <v>596612</v>
      </c>
      <c r="N1893" s="33">
        <v>600225</v>
      </c>
      <c r="O1893" s="33">
        <v>613493</v>
      </c>
      <c r="P1893" s="33">
        <v>635937</v>
      </c>
      <c r="Q1893" s="33">
        <v>647227</v>
      </c>
      <c r="R1893" s="33">
        <v>657147</v>
      </c>
      <c r="S1893" s="33">
        <v>657214</v>
      </c>
      <c r="T1893" s="33">
        <v>643875</v>
      </c>
      <c r="U1893" s="33">
        <v>628799</v>
      </c>
      <c r="V1893" s="33">
        <v>624773</v>
      </c>
      <c r="W1893" s="33">
        <v>617501</v>
      </c>
      <c r="X1893" s="33">
        <v>609876</v>
      </c>
      <c r="Y1893" s="33">
        <v>609017</v>
      </c>
      <c r="Z1893" s="33">
        <v>601922</v>
      </c>
      <c r="AA1893" s="33">
        <v>611078</v>
      </c>
      <c r="AB1893" s="33">
        <v>620572</v>
      </c>
      <c r="AC1893" s="33">
        <v>641822</v>
      </c>
      <c r="AD1893" s="33">
        <v>641992</v>
      </c>
      <c r="AE1893" s="33">
        <v>647048</v>
      </c>
      <c r="AF1893" s="33">
        <v>644262</v>
      </c>
      <c r="AG1893" s="33">
        <v>638616</v>
      </c>
      <c r="AH1893" s="33">
        <v>636463</v>
      </c>
    </row>
    <row r="1894" spans="1:34" x14ac:dyDescent="0.35">
      <c r="A1894" s="15">
        <f t="shared" si="132"/>
        <v>44871</v>
      </c>
      <c r="B1894" s="107">
        <v>16189147</v>
      </c>
      <c r="C1894" s="4">
        <f t="shared" si="133"/>
        <v>437544.51351351349</v>
      </c>
      <c r="D1894">
        <f t="shared" si="134"/>
        <v>2022</v>
      </c>
      <c r="E1894">
        <f t="shared" si="135"/>
        <v>11</v>
      </c>
      <c r="F1894" s="33">
        <v>10203</v>
      </c>
      <c r="G1894" s="2" t="s">
        <v>29</v>
      </c>
      <c r="H1894" s="2">
        <v>37</v>
      </c>
      <c r="I1894" s="33" t="s">
        <v>74</v>
      </c>
      <c r="J1894" s="34">
        <v>44871</v>
      </c>
      <c r="K1894" s="33">
        <v>637438</v>
      </c>
      <c r="L1894" s="33">
        <v>635192</v>
      </c>
      <c r="M1894" s="33">
        <v>631907</v>
      </c>
      <c r="N1894" s="33">
        <v>636258</v>
      </c>
      <c r="O1894" s="33">
        <v>634975</v>
      </c>
      <c r="P1894" s="33">
        <v>645681</v>
      </c>
      <c r="Q1894" s="33">
        <v>658270</v>
      </c>
      <c r="R1894" s="33">
        <v>669584</v>
      </c>
      <c r="S1894" s="33">
        <v>675289</v>
      </c>
      <c r="T1894" s="33">
        <v>667554</v>
      </c>
      <c r="U1894" s="33">
        <v>663159</v>
      </c>
      <c r="V1894" s="33">
        <v>658919</v>
      </c>
      <c r="W1894" s="33">
        <v>652555</v>
      </c>
      <c r="X1894" s="33">
        <v>643530</v>
      </c>
      <c r="Y1894" s="33">
        <v>641781</v>
      </c>
      <c r="Z1894" s="33">
        <v>647320</v>
      </c>
      <c r="AA1894" s="33">
        <v>653937</v>
      </c>
      <c r="AB1894" s="33">
        <v>662418</v>
      </c>
      <c r="AC1894" s="33">
        <v>659265</v>
      </c>
      <c r="AD1894" s="33">
        <v>648747</v>
      </c>
      <c r="AE1894" s="33">
        <v>642639</v>
      </c>
      <c r="AF1894" s="33">
        <v>631007</v>
      </c>
      <c r="AG1894" s="33">
        <v>624098</v>
      </c>
      <c r="AH1894" s="33">
        <v>616123</v>
      </c>
    </row>
    <row r="1895" spans="1:34" x14ac:dyDescent="0.35">
      <c r="A1895" s="15">
        <f t="shared" si="132"/>
        <v>44872</v>
      </c>
      <c r="B1895" s="107">
        <v>15710025</v>
      </c>
      <c r="C1895" s="4">
        <f t="shared" si="133"/>
        <v>413421.71052631579</v>
      </c>
      <c r="D1895">
        <f t="shared" si="134"/>
        <v>2022</v>
      </c>
      <c r="E1895">
        <f t="shared" si="135"/>
        <v>11</v>
      </c>
      <c r="F1895" s="33">
        <v>10204</v>
      </c>
      <c r="G1895" s="2" t="s">
        <v>29</v>
      </c>
      <c r="H1895" s="2">
        <v>38</v>
      </c>
      <c r="I1895" s="33" t="s">
        <v>74</v>
      </c>
      <c r="J1895" s="34">
        <v>44872</v>
      </c>
      <c r="K1895" s="33">
        <v>607126</v>
      </c>
      <c r="L1895" s="33">
        <v>601935</v>
      </c>
      <c r="M1895" s="33">
        <v>611010</v>
      </c>
      <c r="N1895" s="33">
        <v>610085</v>
      </c>
      <c r="O1895" s="33">
        <v>625133</v>
      </c>
      <c r="P1895" s="33">
        <v>654024</v>
      </c>
      <c r="Q1895" s="33">
        <v>679524</v>
      </c>
      <c r="R1895" s="33">
        <v>692625</v>
      </c>
      <c r="S1895" s="33">
        <v>673905</v>
      </c>
      <c r="T1895" s="33">
        <v>656012</v>
      </c>
      <c r="U1895" s="33">
        <v>658551</v>
      </c>
      <c r="V1895" s="33">
        <v>650718</v>
      </c>
      <c r="W1895" s="33">
        <v>646074</v>
      </c>
      <c r="X1895" s="33">
        <v>647134</v>
      </c>
      <c r="Y1895" s="33">
        <v>642257</v>
      </c>
      <c r="Z1895" s="33">
        <v>649780</v>
      </c>
      <c r="AA1895" s="33">
        <v>663853</v>
      </c>
      <c r="AB1895" s="33">
        <v>677222</v>
      </c>
      <c r="AC1895" s="33">
        <v>675646</v>
      </c>
      <c r="AD1895" s="33">
        <v>679544</v>
      </c>
      <c r="AE1895" s="33">
        <v>684211</v>
      </c>
      <c r="AF1895" s="33">
        <v>673691</v>
      </c>
      <c r="AG1895" s="33">
        <v>669256</v>
      </c>
      <c r="AH1895" s="33">
        <v>663845</v>
      </c>
    </row>
    <row r="1896" spans="1:34" x14ac:dyDescent="0.35">
      <c r="A1896" s="15">
        <f t="shared" si="132"/>
        <v>44873</v>
      </c>
      <c r="B1896" s="107">
        <v>17049242</v>
      </c>
      <c r="C1896" s="4">
        <f t="shared" si="133"/>
        <v>437160.05128205131</v>
      </c>
      <c r="D1896">
        <f t="shared" si="134"/>
        <v>2022</v>
      </c>
      <c r="E1896">
        <f t="shared" si="135"/>
        <v>11</v>
      </c>
      <c r="F1896" s="33">
        <v>10205</v>
      </c>
      <c r="G1896" s="2" t="s">
        <v>29</v>
      </c>
      <c r="H1896" s="2">
        <v>39</v>
      </c>
      <c r="I1896" s="33" t="s">
        <v>74</v>
      </c>
      <c r="J1896" s="34">
        <v>44873</v>
      </c>
      <c r="K1896" s="33">
        <v>661055</v>
      </c>
      <c r="L1896" s="33">
        <v>658455</v>
      </c>
      <c r="M1896" s="33">
        <v>662995</v>
      </c>
      <c r="N1896" s="33">
        <v>673303</v>
      </c>
      <c r="O1896" s="33">
        <v>686494</v>
      </c>
      <c r="P1896" s="33">
        <v>709901</v>
      </c>
      <c r="Q1896" s="33">
        <v>738077</v>
      </c>
      <c r="R1896" s="33">
        <v>747662</v>
      </c>
      <c r="S1896" s="33">
        <v>736062</v>
      </c>
      <c r="T1896" s="33">
        <v>720139</v>
      </c>
      <c r="U1896" s="33">
        <v>711179</v>
      </c>
      <c r="V1896" s="33">
        <v>709044</v>
      </c>
      <c r="W1896" s="33">
        <v>699788</v>
      </c>
      <c r="X1896" s="33">
        <v>694973</v>
      </c>
      <c r="Y1896" s="33">
        <v>682914</v>
      </c>
      <c r="Z1896" s="33">
        <v>695962</v>
      </c>
      <c r="AA1896" s="33">
        <v>719073</v>
      </c>
      <c r="AB1896" s="33">
        <v>741436</v>
      </c>
      <c r="AC1896" s="33">
        <v>749944</v>
      </c>
      <c r="AD1896" s="33">
        <v>746310</v>
      </c>
      <c r="AE1896" s="33">
        <v>741098</v>
      </c>
      <c r="AF1896" s="33">
        <v>730474</v>
      </c>
      <c r="AG1896" s="33">
        <v>720443</v>
      </c>
      <c r="AH1896" s="33">
        <v>710698</v>
      </c>
    </row>
    <row r="1897" spans="1:34" x14ac:dyDescent="0.35">
      <c r="A1897" s="15">
        <f t="shared" si="132"/>
        <v>44874</v>
      </c>
      <c r="B1897" s="107">
        <v>17060777</v>
      </c>
      <c r="C1897" s="4">
        <f t="shared" si="133"/>
        <v>426519.42499999999</v>
      </c>
      <c r="D1897">
        <f t="shared" si="134"/>
        <v>2022</v>
      </c>
      <c r="E1897">
        <f t="shared" si="135"/>
        <v>11</v>
      </c>
      <c r="F1897" s="33">
        <v>10206</v>
      </c>
      <c r="G1897" s="2" t="s">
        <v>29</v>
      </c>
      <c r="H1897" s="2">
        <v>40</v>
      </c>
      <c r="I1897" s="33" t="s">
        <v>74</v>
      </c>
      <c r="J1897" s="34">
        <v>44874</v>
      </c>
      <c r="K1897" s="33">
        <v>713631</v>
      </c>
      <c r="L1897" s="33">
        <v>713698</v>
      </c>
      <c r="M1897" s="33">
        <v>716102</v>
      </c>
      <c r="N1897" s="33">
        <v>721053</v>
      </c>
      <c r="O1897" s="33">
        <v>736183</v>
      </c>
      <c r="P1897" s="33">
        <v>749136</v>
      </c>
      <c r="Q1897" s="33">
        <v>781648</v>
      </c>
      <c r="R1897" s="33">
        <v>773620</v>
      </c>
      <c r="S1897" s="33">
        <v>745719</v>
      </c>
      <c r="T1897" s="33">
        <v>721505</v>
      </c>
      <c r="U1897" s="33">
        <v>703826</v>
      </c>
      <c r="V1897" s="33">
        <v>687537</v>
      </c>
      <c r="W1897" s="33">
        <v>674903</v>
      </c>
      <c r="X1897" s="33">
        <v>668159</v>
      </c>
      <c r="Y1897" s="33">
        <v>663095</v>
      </c>
      <c r="Z1897" s="33">
        <v>664720</v>
      </c>
      <c r="AA1897" s="33">
        <v>682590</v>
      </c>
      <c r="AB1897" s="33">
        <v>711029</v>
      </c>
      <c r="AC1897" s="33">
        <v>717613</v>
      </c>
      <c r="AD1897" s="33">
        <v>710629</v>
      </c>
      <c r="AE1897" s="33">
        <v>710623</v>
      </c>
      <c r="AF1897" s="33">
        <v>707748</v>
      </c>
      <c r="AG1897" s="33">
        <v>693363</v>
      </c>
      <c r="AH1897" s="33">
        <v>697285</v>
      </c>
    </row>
    <row r="1898" spans="1:34" x14ac:dyDescent="0.35">
      <c r="A1898" s="15">
        <f t="shared" si="132"/>
        <v>44875</v>
      </c>
      <c r="B1898" s="107">
        <v>17480855</v>
      </c>
      <c r="C1898" s="4">
        <f t="shared" si="133"/>
        <v>426362.31707317074</v>
      </c>
      <c r="D1898">
        <f t="shared" si="134"/>
        <v>2022</v>
      </c>
      <c r="E1898">
        <f t="shared" si="135"/>
        <v>11</v>
      </c>
      <c r="F1898" s="33">
        <v>10207</v>
      </c>
      <c r="G1898" s="2" t="s">
        <v>29</v>
      </c>
      <c r="H1898" s="2">
        <v>41</v>
      </c>
      <c r="I1898" s="33" t="s">
        <v>74</v>
      </c>
      <c r="J1898" s="34">
        <v>44875</v>
      </c>
      <c r="K1898" s="33">
        <v>702556</v>
      </c>
      <c r="L1898" s="33">
        <v>706635</v>
      </c>
      <c r="M1898" s="33">
        <v>712433</v>
      </c>
      <c r="N1898" s="33">
        <v>723983</v>
      </c>
      <c r="O1898" s="33">
        <v>741268</v>
      </c>
      <c r="P1898" s="33">
        <v>767472</v>
      </c>
      <c r="Q1898" s="33">
        <v>796490</v>
      </c>
      <c r="R1898" s="33">
        <v>799012</v>
      </c>
      <c r="S1898" s="33">
        <v>783606</v>
      </c>
      <c r="T1898" s="33">
        <v>755753</v>
      </c>
      <c r="U1898" s="33">
        <v>729425</v>
      </c>
      <c r="V1898" s="33">
        <v>705141</v>
      </c>
      <c r="W1898" s="33">
        <v>692792</v>
      </c>
      <c r="X1898" s="33">
        <v>684395</v>
      </c>
      <c r="Y1898" s="33">
        <v>672432</v>
      </c>
      <c r="Z1898" s="33">
        <v>678708</v>
      </c>
      <c r="AA1898" s="33">
        <v>705325</v>
      </c>
      <c r="AB1898" s="33">
        <v>726919</v>
      </c>
      <c r="AC1898" s="33">
        <v>738966</v>
      </c>
      <c r="AD1898" s="33">
        <v>738481</v>
      </c>
      <c r="AE1898" s="33">
        <v>740363</v>
      </c>
      <c r="AF1898" s="33">
        <v>734022</v>
      </c>
      <c r="AG1898" s="33">
        <v>724118</v>
      </c>
      <c r="AH1898" s="33">
        <v>719245</v>
      </c>
    </row>
    <row r="1899" spans="1:34" x14ac:dyDescent="0.35">
      <c r="A1899" s="15">
        <f t="shared" si="132"/>
        <v>44876</v>
      </c>
      <c r="B1899" s="107">
        <v>17280007</v>
      </c>
      <c r="C1899" s="4">
        <f t="shared" si="133"/>
        <v>411428.73809523811</v>
      </c>
      <c r="D1899">
        <f t="shared" si="134"/>
        <v>2022</v>
      </c>
      <c r="E1899">
        <f t="shared" si="135"/>
        <v>11</v>
      </c>
      <c r="F1899" s="33">
        <v>10208</v>
      </c>
      <c r="G1899" s="2" t="s">
        <v>29</v>
      </c>
      <c r="H1899" s="2">
        <v>42</v>
      </c>
      <c r="I1899" s="33" t="s">
        <v>74</v>
      </c>
      <c r="J1899" s="34">
        <v>44876</v>
      </c>
      <c r="K1899" s="33">
        <v>719352</v>
      </c>
      <c r="L1899" s="33">
        <v>720589</v>
      </c>
      <c r="M1899" s="33">
        <v>729687</v>
      </c>
      <c r="N1899" s="33">
        <v>736139</v>
      </c>
      <c r="O1899" s="33">
        <v>745067</v>
      </c>
      <c r="P1899" s="33">
        <v>763009</v>
      </c>
      <c r="Q1899" s="33">
        <v>778515</v>
      </c>
      <c r="R1899" s="33">
        <v>774398</v>
      </c>
      <c r="S1899" s="33">
        <v>766396</v>
      </c>
      <c r="T1899" s="33">
        <v>746542</v>
      </c>
      <c r="U1899" s="33">
        <v>733841</v>
      </c>
      <c r="V1899" s="33">
        <v>720391</v>
      </c>
      <c r="W1899" s="33">
        <v>708850</v>
      </c>
      <c r="X1899" s="33">
        <v>703256</v>
      </c>
      <c r="Y1899" s="33">
        <v>697546</v>
      </c>
      <c r="Z1899" s="33">
        <v>703699</v>
      </c>
      <c r="AA1899" s="33">
        <v>713399</v>
      </c>
      <c r="AB1899" s="33">
        <v>721442</v>
      </c>
      <c r="AC1899" s="33">
        <v>712569</v>
      </c>
      <c r="AD1899" s="33">
        <v>705173</v>
      </c>
      <c r="AE1899" s="33">
        <v>699509</v>
      </c>
      <c r="AF1899" s="33">
        <v>688454</v>
      </c>
      <c r="AG1899" s="33">
        <v>683806</v>
      </c>
      <c r="AH1899" s="33">
        <v>670171</v>
      </c>
    </row>
    <row r="1900" spans="1:34" x14ac:dyDescent="0.35">
      <c r="A1900" s="15">
        <f t="shared" si="132"/>
        <v>44877</v>
      </c>
      <c r="B1900" s="107">
        <v>16278385</v>
      </c>
      <c r="C1900" s="4">
        <f t="shared" si="133"/>
        <v>378567.09302325582</v>
      </c>
      <c r="D1900">
        <f t="shared" si="134"/>
        <v>2022</v>
      </c>
      <c r="E1900">
        <f t="shared" si="135"/>
        <v>11</v>
      </c>
      <c r="F1900" s="33">
        <v>10209</v>
      </c>
      <c r="G1900" s="2" t="s">
        <v>29</v>
      </c>
      <c r="H1900" s="2">
        <v>43</v>
      </c>
      <c r="I1900" s="33" t="s">
        <v>74</v>
      </c>
      <c r="J1900" s="34">
        <v>44877</v>
      </c>
      <c r="K1900" s="33">
        <v>669909</v>
      </c>
      <c r="L1900" s="33">
        <v>664612</v>
      </c>
      <c r="M1900" s="33">
        <v>673921</v>
      </c>
      <c r="N1900" s="33">
        <v>681811</v>
      </c>
      <c r="O1900" s="33">
        <v>690342</v>
      </c>
      <c r="P1900" s="33">
        <v>710400</v>
      </c>
      <c r="Q1900" s="33">
        <v>718540</v>
      </c>
      <c r="R1900" s="33">
        <v>730193</v>
      </c>
      <c r="S1900" s="33">
        <v>718404</v>
      </c>
      <c r="T1900" s="33">
        <v>701805</v>
      </c>
      <c r="U1900" s="33">
        <v>679072</v>
      </c>
      <c r="V1900" s="33">
        <v>661356</v>
      </c>
      <c r="W1900" s="33">
        <v>645422</v>
      </c>
      <c r="X1900" s="33">
        <v>633194</v>
      </c>
      <c r="Y1900" s="33">
        <v>630746</v>
      </c>
      <c r="Z1900" s="33">
        <v>632686</v>
      </c>
      <c r="AA1900" s="33">
        <v>658504</v>
      </c>
      <c r="AB1900" s="33">
        <v>679909</v>
      </c>
      <c r="AC1900" s="33">
        <v>688032</v>
      </c>
      <c r="AD1900" s="33">
        <v>694019</v>
      </c>
      <c r="AE1900" s="33">
        <v>694575</v>
      </c>
      <c r="AF1900" s="33">
        <v>692465</v>
      </c>
      <c r="AG1900" s="33">
        <v>693578</v>
      </c>
      <c r="AH1900" s="33">
        <v>689235</v>
      </c>
    </row>
    <row r="1901" spans="1:34" x14ac:dyDescent="0.35">
      <c r="A1901" s="15">
        <f t="shared" si="132"/>
        <v>44878</v>
      </c>
      <c r="B1901" s="107">
        <v>16716321</v>
      </c>
      <c r="C1901" s="4">
        <f t="shared" si="133"/>
        <v>379916.38636363635</v>
      </c>
      <c r="D1901">
        <f t="shared" si="134"/>
        <v>2022</v>
      </c>
      <c r="E1901">
        <f t="shared" si="135"/>
        <v>11</v>
      </c>
      <c r="F1901" s="33">
        <v>10210</v>
      </c>
      <c r="G1901" s="2" t="s">
        <v>29</v>
      </c>
      <c r="H1901" s="2">
        <v>44</v>
      </c>
      <c r="I1901" s="33" t="s">
        <v>74</v>
      </c>
      <c r="J1901" s="34">
        <v>44878</v>
      </c>
      <c r="K1901" s="33">
        <v>691305</v>
      </c>
      <c r="L1901" s="33">
        <v>696706</v>
      </c>
      <c r="M1901" s="33">
        <v>698203</v>
      </c>
      <c r="N1901" s="33">
        <v>696942</v>
      </c>
      <c r="O1901" s="33">
        <v>700512</v>
      </c>
      <c r="P1901" s="33">
        <v>713416</v>
      </c>
      <c r="Q1901" s="33">
        <v>726455</v>
      </c>
      <c r="R1901" s="33">
        <v>734497</v>
      </c>
      <c r="S1901" s="33">
        <v>720054</v>
      </c>
      <c r="T1901" s="33">
        <v>705720</v>
      </c>
      <c r="U1901" s="33">
        <v>694443</v>
      </c>
      <c r="V1901" s="33">
        <v>669835</v>
      </c>
      <c r="W1901" s="33">
        <v>661505</v>
      </c>
      <c r="X1901" s="33">
        <v>651139</v>
      </c>
      <c r="Y1901" s="33">
        <v>657113</v>
      </c>
      <c r="Z1901" s="33">
        <v>658742</v>
      </c>
      <c r="AA1901" s="33">
        <v>682767</v>
      </c>
      <c r="AB1901" s="33">
        <v>704998</v>
      </c>
      <c r="AC1901" s="33">
        <v>721151</v>
      </c>
      <c r="AD1901" s="33">
        <v>727742</v>
      </c>
      <c r="AE1901" s="33">
        <v>723250</v>
      </c>
      <c r="AF1901" s="33">
        <v>725112</v>
      </c>
      <c r="AG1901" s="33">
        <v>713189</v>
      </c>
      <c r="AH1901" s="33">
        <v>710047</v>
      </c>
    </row>
    <row r="1902" spans="1:34" x14ac:dyDescent="0.35">
      <c r="A1902" s="15">
        <f t="shared" si="132"/>
        <v>44879</v>
      </c>
      <c r="B1902" s="107">
        <v>17650514</v>
      </c>
      <c r="C1902" s="4">
        <f t="shared" si="133"/>
        <v>392233.64444444445</v>
      </c>
      <c r="D1902">
        <f t="shared" si="134"/>
        <v>2022</v>
      </c>
      <c r="E1902">
        <f t="shared" si="135"/>
        <v>11</v>
      </c>
      <c r="F1902" s="33">
        <v>10211</v>
      </c>
      <c r="G1902" s="2" t="s">
        <v>29</v>
      </c>
      <c r="H1902" s="2">
        <v>45</v>
      </c>
      <c r="I1902" s="33" t="s">
        <v>74</v>
      </c>
      <c r="J1902" s="34">
        <v>44879</v>
      </c>
      <c r="K1902" s="33">
        <v>714997</v>
      </c>
      <c r="L1902" s="33">
        <v>715929</v>
      </c>
      <c r="M1902" s="33">
        <v>724267</v>
      </c>
      <c r="N1902" s="33">
        <v>736970</v>
      </c>
      <c r="O1902" s="33">
        <v>746929</v>
      </c>
      <c r="P1902" s="33">
        <v>774154</v>
      </c>
      <c r="Q1902" s="33">
        <v>796313</v>
      </c>
      <c r="R1902" s="33">
        <v>797627</v>
      </c>
      <c r="S1902" s="33">
        <v>790543</v>
      </c>
      <c r="T1902" s="33">
        <v>763130</v>
      </c>
      <c r="U1902" s="33">
        <v>745105</v>
      </c>
      <c r="V1902" s="33">
        <v>716469</v>
      </c>
      <c r="W1902" s="33">
        <v>702507</v>
      </c>
      <c r="X1902" s="33">
        <v>699461</v>
      </c>
      <c r="Y1902" s="33">
        <v>696792</v>
      </c>
      <c r="Z1902" s="33">
        <v>706821</v>
      </c>
      <c r="AA1902" s="33">
        <v>719278</v>
      </c>
      <c r="AB1902" s="33">
        <v>739216</v>
      </c>
      <c r="AC1902" s="33">
        <v>740724</v>
      </c>
      <c r="AD1902" s="33">
        <v>741833</v>
      </c>
      <c r="AE1902" s="33">
        <v>741772</v>
      </c>
      <c r="AF1902" s="33">
        <v>736946</v>
      </c>
      <c r="AG1902" s="33">
        <v>729231</v>
      </c>
      <c r="AH1902" s="33">
        <v>725930</v>
      </c>
    </row>
    <row r="1903" spans="1:34" x14ac:dyDescent="0.35">
      <c r="A1903" s="15">
        <f t="shared" si="132"/>
        <v>44880</v>
      </c>
      <c r="B1903" s="107">
        <v>17928210</v>
      </c>
      <c r="C1903" s="4">
        <f t="shared" si="133"/>
        <v>389743.69565217389</v>
      </c>
      <c r="D1903">
        <f t="shared" si="134"/>
        <v>2022</v>
      </c>
      <c r="E1903">
        <f t="shared" si="135"/>
        <v>11</v>
      </c>
      <c r="F1903" s="33">
        <v>10212</v>
      </c>
      <c r="G1903" s="2" t="s">
        <v>29</v>
      </c>
      <c r="H1903" s="2">
        <v>46</v>
      </c>
      <c r="I1903" s="33" t="s">
        <v>74</v>
      </c>
      <c r="J1903" s="34">
        <v>44880</v>
      </c>
      <c r="K1903" s="33">
        <v>727970</v>
      </c>
      <c r="L1903" s="33">
        <v>732627</v>
      </c>
      <c r="M1903" s="33">
        <v>738790</v>
      </c>
      <c r="N1903" s="33">
        <v>749059</v>
      </c>
      <c r="O1903" s="33">
        <v>761879</v>
      </c>
      <c r="P1903" s="33">
        <v>775632</v>
      </c>
      <c r="Q1903" s="33">
        <v>794536</v>
      </c>
      <c r="R1903" s="33">
        <v>798993</v>
      </c>
      <c r="S1903" s="33">
        <v>782361</v>
      </c>
      <c r="T1903" s="33">
        <v>774427</v>
      </c>
      <c r="U1903" s="33">
        <v>763742</v>
      </c>
      <c r="V1903" s="33">
        <v>746277</v>
      </c>
      <c r="W1903" s="33">
        <v>745392</v>
      </c>
      <c r="X1903" s="33">
        <v>741859</v>
      </c>
      <c r="Y1903" s="33">
        <v>742583</v>
      </c>
      <c r="Z1903" s="33">
        <v>741113</v>
      </c>
      <c r="AA1903" s="33">
        <v>753990</v>
      </c>
      <c r="AB1903" s="33">
        <v>757633</v>
      </c>
      <c r="AC1903" s="33">
        <v>752022</v>
      </c>
      <c r="AD1903" s="33">
        <v>742769</v>
      </c>
      <c r="AE1903" s="33">
        <v>733463</v>
      </c>
      <c r="AF1903" s="33">
        <v>721252</v>
      </c>
      <c r="AG1903" s="33">
        <v>701530</v>
      </c>
      <c r="AH1903" s="33">
        <v>693424</v>
      </c>
    </row>
    <row r="1904" spans="1:34" x14ac:dyDescent="0.35">
      <c r="A1904" s="15">
        <f t="shared" si="132"/>
        <v>44881</v>
      </c>
      <c r="B1904" s="107">
        <v>17389285</v>
      </c>
      <c r="C1904" s="4">
        <f t="shared" si="133"/>
        <v>369984.78723404254</v>
      </c>
      <c r="D1904">
        <f t="shared" si="134"/>
        <v>2022</v>
      </c>
      <c r="E1904">
        <f t="shared" si="135"/>
        <v>11</v>
      </c>
      <c r="F1904" s="33">
        <v>10213</v>
      </c>
      <c r="G1904" s="2" t="s">
        <v>29</v>
      </c>
      <c r="H1904" s="2">
        <v>47</v>
      </c>
      <c r="I1904" s="33" t="s">
        <v>74</v>
      </c>
      <c r="J1904" s="34">
        <v>44881</v>
      </c>
      <c r="K1904" s="33">
        <v>686982</v>
      </c>
      <c r="L1904" s="33">
        <v>689026</v>
      </c>
      <c r="M1904" s="33">
        <v>691535</v>
      </c>
      <c r="N1904" s="33">
        <v>698325</v>
      </c>
      <c r="O1904" s="33">
        <v>705065</v>
      </c>
      <c r="P1904" s="33">
        <v>732528</v>
      </c>
      <c r="Q1904" s="33">
        <v>756050</v>
      </c>
      <c r="R1904" s="33">
        <v>765834</v>
      </c>
      <c r="S1904" s="33">
        <v>755342</v>
      </c>
      <c r="T1904" s="33">
        <v>754432</v>
      </c>
      <c r="U1904" s="33">
        <v>741719</v>
      </c>
      <c r="V1904" s="33">
        <v>739294</v>
      </c>
      <c r="W1904" s="33">
        <v>732791</v>
      </c>
      <c r="X1904" s="33">
        <v>729068</v>
      </c>
      <c r="Y1904" s="33">
        <v>725725</v>
      </c>
      <c r="Z1904" s="33">
        <v>731348</v>
      </c>
      <c r="AA1904" s="33">
        <v>741882</v>
      </c>
      <c r="AB1904" s="33">
        <v>743347</v>
      </c>
      <c r="AC1904" s="33">
        <v>735470</v>
      </c>
      <c r="AD1904" s="33">
        <v>728681</v>
      </c>
      <c r="AE1904" s="33">
        <v>725138</v>
      </c>
      <c r="AF1904" s="33">
        <v>710642</v>
      </c>
      <c r="AG1904" s="33">
        <v>703319</v>
      </c>
      <c r="AH1904" s="33">
        <v>694610</v>
      </c>
    </row>
    <row r="1905" spans="1:34" x14ac:dyDescent="0.35">
      <c r="A1905" s="15">
        <f t="shared" si="132"/>
        <v>44882</v>
      </c>
      <c r="B1905" s="107">
        <v>17208667</v>
      </c>
      <c r="C1905" s="4">
        <f t="shared" si="133"/>
        <v>358513.89583333331</v>
      </c>
      <c r="D1905">
        <f t="shared" si="134"/>
        <v>2022</v>
      </c>
      <c r="E1905">
        <f t="shared" si="135"/>
        <v>11</v>
      </c>
      <c r="F1905" s="33">
        <v>10214</v>
      </c>
      <c r="G1905" s="2" t="s">
        <v>29</v>
      </c>
      <c r="H1905" s="2">
        <v>48</v>
      </c>
      <c r="I1905" s="33" t="s">
        <v>74</v>
      </c>
      <c r="J1905" s="34">
        <v>44882</v>
      </c>
      <c r="K1905" s="33">
        <v>688997</v>
      </c>
      <c r="L1905" s="33">
        <v>701109</v>
      </c>
      <c r="M1905" s="33">
        <v>696538</v>
      </c>
      <c r="N1905" s="33">
        <v>702172</v>
      </c>
      <c r="O1905" s="33">
        <v>715020</v>
      </c>
      <c r="P1905" s="33">
        <v>726545</v>
      </c>
      <c r="Q1905" s="33">
        <v>750474</v>
      </c>
      <c r="R1905" s="33">
        <v>754391</v>
      </c>
      <c r="S1905" s="33">
        <v>738255</v>
      </c>
      <c r="T1905" s="33">
        <v>730583</v>
      </c>
      <c r="U1905" s="33">
        <v>716662</v>
      </c>
      <c r="V1905" s="33">
        <v>702434</v>
      </c>
      <c r="W1905" s="33">
        <v>690732</v>
      </c>
      <c r="X1905" s="33">
        <v>683278</v>
      </c>
      <c r="Y1905" s="33">
        <v>679521</v>
      </c>
      <c r="Z1905" s="33">
        <v>682191</v>
      </c>
      <c r="AA1905" s="33">
        <v>713263</v>
      </c>
      <c r="AB1905" s="33">
        <v>734282</v>
      </c>
      <c r="AC1905" s="33">
        <v>742990</v>
      </c>
      <c r="AD1905" s="33">
        <v>743487</v>
      </c>
      <c r="AE1905" s="33">
        <v>745044</v>
      </c>
      <c r="AF1905" s="33">
        <v>738796</v>
      </c>
      <c r="AG1905" s="33">
        <v>729632</v>
      </c>
      <c r="AH1905" s="33">
        <v>720315</v>
      </c>
    </row>
    <row r="1906" spans="1:34" x14ac:dyDescent="0.35">
      <c r="A1906" s="15">
        <f t="shared" si="132"/>
        <v>44883</v>
      </c>
      <c r="B1906" s="107">
        <v>17731983</v>
      </c>
      <c r="C1906" s="4">
        <f t="shared" si="133"/>
        <v>361877.20408163266</v>
      </c>
      <c r="D1906">
        <f t="shared" si="134"/>
        <v>2022</v>
      </c>
      <c r="E1906">
        <f t="shared" si="135"/>
        <v>11</v>
      </c>
      <c r="F1906" s="33">
        <v>10215</v>
      </c>
      <c r="G1906" s="2" t="s">
        <v>29</v>
      </c>
      <c r="H1906" s="2">
        <v>49</v>
      </c>
      <c r="I1906" s="33" t="s">
        <v>74</v>
      </c>
      <c r="J1906" s="34">
        <v>44883</v>
      </c>
      <c r="K1906" s="33">
        <v>720993</v>
      </c>
      <c r="L1906" s="33">
        <v>726047</v>
      </c>
      <c r="M1906" s="33">
        <v>730485</v>
      </c>
      <c r="N1906" s="33">
        <v>749693</v>
      </c>
      <c r="O1906" s="33">
        <v>762034</v>
      </c>
      <c r="P1906" s="33">
        <v>784243</v>
      </c>
      <c r="Q1906" s="33">
        <v>812498</v>
      </c>
      <c r="R1906" s="33">
        <v>822872</v>
      </c>
      <c r="S1906" s="33">
        <v>794294</v>
      </c>
      <c r="T1906" s="33">
        <v>757012</v>
      </c>
      <c r="U1906" s="33">
        <v>729779</v>
      </c>
      <c r="V1906" s="33">
        <v>704105</v>
      </c>
      <c r="W1906" s="33">
        <v>689203</v>
      </c>
      <c r="X1906" s="33">
        <v>677802</v>
      </c>
      <c r="Y1906" s="33">
        <v>669240</v>
      </c>
      <c r="Z1906" s="33">
        <v>679316</v>
      </c>
      <c r="AA1906" s="33">
        <v>713356</v>
      </c>
      <c r="AB1906" s="33">
        <v>735069</v>
      </c>
      <c r="AC1906" s="33">
        <v>742258</v>
      </c>
      <c r="AD1906" s="33">
        <v>749270</v>
      </c>
      <c r="AE1906" s="33">
        <v>755067</v>
      </c>
      <c r="AF1906" s="33">
        <v>748205</v>
      </c>
      <c r="AG1906" s="33">
        <v>747396</v>
      </c>
      <c r="AH1906" s="33">
        <v>742795</v>
      </c>
    </row>
    <row r="1907" spans="1:34" x14ac:dyDescent="0.35">
      <c r="A1907" s="15">
        <f t="shared" si="132"/>
        <v>44884</v>
      </c>
      <c r="B1907" s="107">
        <v>17822784</v>
      </c>
      <c r="C1907" s="4">
        <f t="shared" si="133"/>
        <v>356455.67999999999</v>
      </c>
      <c r="D1907">
        <f t="shared" si="134"/>
        <v>2022</v>
      </c>
      <c r="E1907">
        <f t="shared" si="135"/>
        <v>11</v>
      </c>
      <c r="F1907" s="33">
        <v>10216</v>
      </c>
      <c r="G1907" s="2" t="s">
        <v>29</v>
      </c>
      <c r="H1907" s="2">
        <v>50</v>
      </c>
      <c r="I1907" s="33" t="s">
        <v>74</v>
      </c>
      <c r="J1907" s="34">
        <v>44884</v>
      </c>
      <c r="K1907" s="33">
        <v>748747</v>
      </c>
      <c r="L1907" s="33">
        <v>748714</v>
      </c>
      <c r="M1907" s="33">
        <v>757551</v>
      </c>
      <c r="N1907" s="33">
        <v>766466</v>
      </c>
      <c r="O1907" s="33">
        <v>776923</v>
      </c>
      <c r="P1907" s="33">
        <v>789636</v>
      </c>
      <c r="Q1907" s="33">
        <v>804674</v>
      </c>
      <c r="R1907" s="33">
        <v>811216</v>
      </c>
      <c r="S1907" s="33">
        <v>783241</v>
      </c>
      <c r="T1907" s="33">
        <v>760734</v>
      </c>
      <c r="U1907" s="33">
        <v>733190</v>
      </c>
      <c r="V1907" s="33">
        <v>714002</v>
      </c>
      <c r="W1907" s="33">
        <v>693251</v>
      </c>
      <c r="X1907" s="33">
        <v>680825</v>
      </c>
      <c r="Y1907" s="33">
        <v>670858</v>
      </c>
      <c r="Z1907" s="33">
        <v>683240</v>
      </c>
      <c r="AA1907" s="33">
        <v>709732</v>
      </c>
      <c r="AB1907" s="33">
        <v>733647</v>
      </c>
      <c r="AC1907" s="33">
        <v>738948</v>
      </c>
      <c r="AD1907" s="33">
        <v>743585</v>
      </c>
      <c r="AE1907" s="33">
        <v>751936</v>
      </c>
      <c r="AF1907" s="33">
        <v>747544</v>
      </c>
      <c r="AG1907" s="33">
        <v>744978</v>
      </c>
      <c r="AH1907" s="33">
        <v>744487</v>
      </c>
    </row>
    <row r="1908" spans="1:34" x14ac:dyDescent="0.35">
      <c r="A1908" s="15">
        <f t="shared" si="132"/>
        <v>44885</v>
      </c>
      <c r="B1908" s="107">
        <v>18071226</v>
      </c>
      <c r="C1908" s="4">
        <f t="shared" si="133"/>
        <v>354337.76470588235</v>
      </c>
      <c r="D1908">
        <f t="shared" si="134"/>
        <v>2022</v>
      </c>
      <c r="E1908">
        <f t="shared" si="135"/>
        <v>11</v>
      </c>
      <c r="F1908" s="33">
        <v>10217</v>
      </c>
      <c r="G1908" s="2" t="s">
        <v>29</v>
      </c>
      <c r="H1908" s="2">
        <v>51</v>
      </c>
      <c r="I1908" s="33" t="s">
        <v>74</v>
      </c>
      <c r="J1908" s="34">
        <v>44885</v>
      </c>
      <c r="K1908" s="33">
        <v>742421</v>
      </c>
      <c r="L1908" s="33">
        <v>750789</v>
      </c>
      <c r="M1908" s="33">
        <v>754488</v>
      </c>
      <c r="N1908" s="33">
        <v>756799</v>
      </c>
      <c r="O1908" s="33">
        <v>763742</v>
      </c>
      <c r="P1908" s="33">
        <v>781861</v>
      </c>
      <c r="Q1908" s="33">
        <v>791911</v>
      </c>
      <c r="R1908" s="33">
        <v>799404</v>
      </c>
      <c r="S1908" s="33">
        <v>792093</v>
      </c>
      <c r="T1908" s="33">
        <v>780424</v>
      </c>
      <c r="U1908" s="33">
        <v>763046</v>
      </c>
      <c r="V1908" s="33">
        <v>733345</v>
      </c>
      <c r="W1908" s="33">
        <v>716728</v>
      </c>
      <c r="X1908" s="33">
        <v>713386</v>
      </c>
      <c r="Y1908" s="33">
        <v>700771</v>
      </c>
      <c r="Z1908" s="33">
        <v>707946</v>
      </c>
      <c r="AA1908" s="33">
        <v>740996</v>
      </c>
      <c r="AB1908" s="33">
        <v>755096</v>
      </c>
      <c r="AC1908" s="33">
        <v>764023</v>
      </c>
      <c r="AD1908" s="33">
        <v>766963</v>
      </c>
      <c r="AE1908" s="33">
        <v>764750</v>
      </c>
      <c r="AF1908" s="33">
        <v>755811</v>
      </c>
      <c r="AG1908" s="33">
        <v>749262</v>
      </c>
      <c r="AH1908" s="33">
        <v>737230</v>
      </c>
    </row>
    <row r="1909" spans="1:34" x14ac:dyDescent="0.35">
      <c r="A1909" s="15">
        <f t="shared" si="132"/>
        <v>44886</v>
      </c>
      <c r="B1909" s="107">
        <v>17615554</v>
      </c>
      <c r="C1909" s="4">
        <f t="shared" si="133"/>
        <v>338760.65384615387</v>
      </c>
      <c r="D1909">
        <f t="shared" si="134"/>
        <v>2022</v>
      </c>
      <c r="E1909">
        <f t="shared" si="135"/>
        <v>11</v>
      </c>
      <c r="F1909" s="33">
        <v>10218</v>
      </c>
      <c r="G1909" s="2" t="s">
        <v>29</v>
      </c>
      <c r="H1909" s="2">
        <v>52</v>
      </c>
      <c r="I1909" s="33" t="s">
        <v>74</v>
      </c>
      <c r="J1909" s="34">
        <v>44886</v>
      </c>
      <c r="K1909" s="33">
        <v>736055</v>
      </c>
      <c r="L1909" s="33">
        <v>740390</v>
      </c>
      <c r="M1909" s="33">
        <v>743267</v>
      </c>
      <c r="N1909" s="33">
        <v>747254</v>
      </c>
      <c r="O1909" s="33">
        <v>748936</v>
      </c>
      <c r="P1909" s="33">
        <v>771308</v>
      </c>
      <c r="Q1909" s="33">
        <v>787131</v>
      </c>
      <c r="R1909" s="33">
        <v>795052</v>
      </c>
      <c r="S1909" s="33">
        <v>784433</v>
      </c>
      <c r="T1909" s="33">
        <v>760926</v>
      </c>
      <c r="U1909" s="33">
        <v>733792</v>
      </c>
      <c r="V1909" s="33">
        <v>707612</v>
      </c>
      <c r="W1909" s="33">
        <v>698079</v>
      </c>
      <c r="X1909" s="33">
        <v>701201</v>
      </c>
      <c r="Y1909" s="33">
        <v>701651</v>
      </c>
      <c r="Z1909" s="33">
        <v>711284</v>
      </c>
      <c r="AA1909" s="33">
        <v>730270</v>
      </c>
      <c r="AB1909" s="33">
        <v>739423</v>
      </c>
      <c r="AC1909" s="33">
        <v>732524</v>
      </c>
      <c r="AD1909" s="33">
        <v>732261</v>
      </c>
      <c r="AE1909" s="33">
        <v>720474</v>
      </c>
      <c r="AF1909" s="33">
        <v>712028</v>
      </c>
      <c r="AG1909" s="33">
        <v>701020</v>
      </c>
      <c r="AH1909" s="33">
        <v>701688</v>
      </c>
    </row>
    <row r="1910" spans="1:34" x14ac:dyDescent="0.35">
      <c r="A1910" s="15">
        <f t="shared" si="132"/>
        <v>44887</v>
      </c>
      <c r="B1910" s="107">
        <v>17733446</v>
      </c>
      <c r="C1910" s="4">
        <f t="shared" si="133"/>
        <v>334593.32075471699</v>
      </c>
      <c r="D1910">
        <f t="shared" si="134"/>
        <v>2022</v>
      </c>
      <c r="E1910">
        <f t="shared" si="135"/>
        <v>11</v>
      </c>
      <c r="F1910" s="33">
        <v>10219</v>
      </c>
      <c r="G1910" s="2" t="s">
        <v>29</v>
      </c>
      <c r="H1910" s="2">
        <v>53</v>
      </c>
      <c r="I1910" s="33" t="s">
        <v>74</v>
      </c>
      <c r="J1910" s="34">
        <v>44887</v>
      </c>
      <c r="K1910" s="33">
        <v>700248</v>
      </c>
      <c r="L1910" s="33">
        <v>703451</v>
      </c>
      <c r="M1910" s="33">
        <v>711134</v>
      </c>
      <c r="N1910" s="33">
        <v>721481</v>
      </c>
      <c r="O1910" s="33">
        <v>710598</v>
      </c>
      <c r="P1910" s="33">
        <v>732317</v>
      </c>
      <c r="Q1910" s="33">
        <v>767506</v>
      </c>
      <c r="R1910" s="33">
        <v>775388</v>
      </c>
      <c r="S1910" s="33">
        <v>768893</v>
      </c>
      <c r="T1910" s="33">
        <v>761894</v>
      </c>
      <c r="U1910" s="33">
        <v>757461</v>
      </c>
      <c r="V1910" s="33">
        <v>754233</v>
      </c>
      <c r="W1910" s="33">
        <v>752156</v>
      </c>
      <c r="X1910" s="33">
        <v>753605</v>
      </c>
      <c r="Y1910" s="33">
        <v>747961</v>
      </c>
      <c r="Z1910" s="33">
        <v>753641</v>
      </c>
      <c r="AA1910" s="33">
        <v>754550</v>
      </c>
      <c r="AB1910" s="33">
        <v>756549</v>
      </c>
      <c r="AC1910" s="33">
        <v>747658</v>
      </c>
      <c r="AD1910" s="33">
        <v>743960</v>
      </c>
      <c r="AE1910" s="33">
        <v>735751</v>
      </c>
      <c r="AF1910" s="33">
        <v>727194</v>
      </c>
      <c r="AG1910" s="33">
        <v>719508</v>
      </c>
      <c r="AH1910" s="33">
        <v>721401</v>
      </c>
    </row>
    <row r="1911" spans="1:34" x14ac:dyDescent="0.35">
      <c r="A1911" s="15">
        <f t="shared" si="132"/>
        <v>44888</v>
      </c>
      <c r="B1911" s="107">
        <v>17509341</v>
      </c>
      <c r="C1911" s="4">
        <f t="shared" si="133"/>
        <v>324247.05555555556</v>
      </c>
      <c r="D1911">
        <f t="shared" si="134"/>
        <v>2022</v>
      </c>
      <c r="E1911">
        <f t="shared" si="135"/>
        <v>11</v>
      </c>
      <c r="F1911" s="33">
        <v>10220</v>
      </c>
      <c r="G1911" s="2" t="s">
        <v>29</v>
      </c>
      <c r="H1911" s="2">
        <v>54</v>
      </c>
      <c r="I1911" s="33" t="s">
        <v>74</v>
      </c>
      <c r="J1911" s="34">
        <v>44888</v>
      </c>
      <c r="K1911" s="33">
        <v>719176</v>
      </c>
      <c r="L1911" s="33">
        <v>718237</v>
      </c>
      <c r="M1911" s="33">
        <v>730021</v>
      </c>
      <c r="N1911" s="33">
        <v>744687</v>
      </c>
      <c r="O1911" s="33">
        <v>755341</v>
      </c>
      <c r="P1911" s="33">
        <v>781504</v>
      </c>
      <c r="Q1911" s="33">
        <v>802149</v>
      </c>
      <c r="R1911" s="33">
        <v>813108</v>
      </c>
      <c r="S1911" s="33">
        <v>792016</v>
      </c>
      <c r="T1911" s="33">
        <v>768040</v>
      </c>
      <c r="U1911" s="33">
        <v>742775</v>
      </c>
      <c r="V1911" s="33">
        <v>717247</v>
      </c>
      <c r="W1911" s="33">
        <v>708995</v>
      </c>
      <c r="X1911" s="33">
        <v>703422</v>
      </c>
      <c r="Y1911" s="33">
        <v>693798</v>
      </c>
      <c r="Z1911" s="33">
        <v>689367</v>
      </c>
      <c r="AA1911" s="33">
        <v>724660</v>
      </c>
      <c r="AB1911" s="33">
        <v>731529</v>
      </c>
      <c r="AC1911" s="33">
        <v>723978</v>
      </c>
      <c r="AD1911" s="33">
        <v>718299</v>
      </c>
      <c r="AE1911" s="33">
        <v>706097</v>
      </c>
      <c r="AF1911" s="33">
        <v>700618</v>
      </c>
      <c r="AG1911" s="33">
        <v>693911</v>
      </c>
      <c r="AH1911" s="33">
        <v>682014</v>
      </c>
    </row>
    <row r="1912" spans="1:34" x14ac:dyDescent="0.35">
      <c r="A1912" s="15">
        <f t="shared" si="132"/>
        <v>44889</v>
      </c>
      <c r="B1912" s="107">
        <v>16127329</v>
      </c>
      <c r="C1912" s="4">
        <f t="shared" si="133"/>
        <v>293224.16363636364</v>
      </c>
      <c r="D1912">
        <f t="shared" si="134"/>
        <v>2022</v>
      </c>
      <c r="E1912">
        <f t="shared" si="135"/>
        <v>11</v>
      </c>
      <c r="F1912" s="33">
        <v>10221</v>
      </c>
      <c r="G1912" s="2" t="s">
        <v>29</v>
      </c>
      <c r="H1912" s="2">
        <v>55</v>
      </c>
      <c r="I1912" s="33" t="s">
        <v>74</v>
      </c>
      <c r="J1912" s="34">
        <v>44889</v>
      </c>
      <c r="K1912" s="33">
        <v>677513</v>
      </c>
      <c r="L1912" s="33">
        <v>670482</v>
      </c>
      <c r="M1912" s="33">
        <v>673920</v>
      </c>
      <c r="N1912" s="33">
        <v>674976</v>
      </c>
      <c r="O1912" s="33">
        <v>686647</v>
      </c>
      <c r="P1912" s="33">
        <v>691862</v>
      </c>
      <c r="Q1912" s="33">
        <v>711181</v>
      </c>
      <c r="R1912" s="33">
        <v>715407</v>
      </c>
      <c r="S1912" s="33">
        <v>711798</v>
      </c>
      <c r="T1912" s="33">
        <v>693962</v>
      </c>
      <c r="U1912" s="33">
        <v>688303</v>
      </c>
      <c r="V1912" s="33">
        <v>667383</v>
      </c>
      <c r="W1912" s="33">
        <v>651305</v>
      </c>
      <c r="X1912" s="33">
        <v>642296</v>
      </c>
      <c r="Y1912" s="33">
        <v>633040</v>
      </c>
      <c r="Z1912" s="33">
        <v>631089</v>
      </c>
      <c r="AA1912" s="33">
        <v>648656</v>
      </c>
      <c r="AB1912" s="33">
        <v>665352</v>
      </c>
      <c r="AC1912" s="33">
        <v>667720</v>
      </c>
      <c r="AD1912" s="33">
        <v>671516</v>
      </c>
      <c r="AE1912" s="33">
        <v>675918</v>
      </c>
      <c r="AF1912" s="33">
        <v>672998</v>
      </c>
      <c r="AG1912" s="33">
        <v>672792</v>
      </c>
      <c r="AH1912" s="33">
        <v>669048</v>
      </c>
    </row>
    <row r="1913" spans="1:34" x14ac:dyDescent="0.35">
      <c r="A1913" s="15">
        <f t="shared" si="132"/>
        <v>44890</v>
      </c>
      <c r="B1913" s="107">
        <v>16553856</v>
      </c>
      <c r="C1913" s="4">
        <f t="shared" si="133"/>
        <v>295604.57142857142</v>
      </c>
      <c r="D1913">
        <f t="shared" si="134"/>
        <v>2022</v>
      </c>
      <c r="E1913">
        <f t="shared" si="135"/>
        <v>11</v>
      </c>
      <c r="F1913" s="33">
        <v>10222</v>
      </c>
      <c r="G1913" s="2" t="s">
        <v>29</v>
      </c>
      <c r="H1913" s="2">
        <v>56</v>
      </c>
      <c r="I1913" s="33" t="s">
        <v>74</v>
      </c>
      <c r="J1913" s="34">
        <v>44890</v>
      </c>
      <c r="K1913" s="33">
        <v>668399</v>
      </c>
      <c r="L1913" s="33">
        <v>670121</v>
      </c>
      <c r="M1913" s="33">
        <v>670051</v>
      </c>
      <c r="N1913" s="33">
        <v>678753</v>
      </c>
      <c r="O1913" s="33">
        <v>684452</v>
      </c>
      <c r="P1913" s="33">
        <v>691116</v>
      </c>
      <c r="Q1913" s="33">
        <v>705372</v>
      </c>
      <c r="R1913" s="33">
        <v>705421</v>
      </c>
      <c r="S1913" s="33">
        <v>716635</v>
      </c>
      <c r="T1913" s="33">
        <v>716553</v>
      </c>
      <c r="U1913" s="33">
        <v>716986</v>
      </c>
      <c r="V1913" s="33">
        <v>717720</v>
      </c>
      <c r="W1913" s="33">
        <v>703689</v>
      </c>
      <c r="X1913" s="33">
        <v>695250</v>
      </c>
      <c r="Y1913" s="33">
        <v>691711</v>
      </c>
      <c r="Z1913" s="33">
        <v>692169</v>
      </c>
      <c r="AA1913" s="33">
        <v>701095</v>
      </c>
      <c r="AB1913" s="33">
        <v>701921</v>
      </c>
      <c r="AC1913" s="33">
        <v>693790</v>
      </c>
      <c r="AD1913" s="33">
        <v>687195</v>
      </c>
      <c r="AE1913" s="33">
        <v>682778</v>
      </c>
      <c r="AF1913" s="33">
        <v>673366</v>
      </c>
      <c r="AG1913" s="33">
        <v>671469</v>
      </c>
      <c r="AH1913" s="33">
        <v>670874</v>
      </c>
    </row>
    <row r="1914" spans="1:34" x14ac:dyDescent="0.35">
      <c r="A1914" s="15">
        <f t="shared" si="132"/>
        <v>44891</v>
      </c>
      <c r="B1914" s="107">
        <v>16845210</v>
      </c>
      <c r="C1914" s="4">
        <f t="shared" si="133"/>
        <v>295530</v>
      </c>
      <c r="D1914">
        <f t="shared" si="134"/>
        <v>2022</v>
      </c>
      <c r="E1914">
        <f t="shared" si="135"/>
        <v>11</v>
      </c>
      <c r="F1914" s="33">
        <v>10223</v>
      </c>
      <c r="G1914" s="2" t="s">
        <v>29</v>
      </c>
      <c r="H1914" s="2">
        <v>57</v>
      </c>
      <c r="I1914" s="33" t="s">
        <v>74</v>
      </c>
      <c r="J1914" s="34">
        <v>44891</v>
      </c>
      <c r="K1914" s="33">
        <v>670367</v>
      </c>
      <c r="L1914" s="33">
        <v>671618</v>
      </c>
      <c r="M1914" s="33">
        <v>674619</v>
      </c>
      <c r="N1914" s="33">
        <v>683615</v>
      </c>
      <c r="O1914" s="33">
        <v>696445</v>
      </c>
      <c r="P1914" s="33">
        <v>709609</v>
      </c>
      <c r="Q1914" s="33">
        <v>720814</v>
      </c>
      <c r="R1914" s="33">
        <v>728802</v>
      </c>
      <c r="S1914" s="33">
        <v>730123</v>
      </c>
      <c r="T1914" s="33">
        <v>733412</v>
      </c>
      <c r="U1914" s="33">
        <v>727328</v>
      </c>
      <c r="V1914" s="33">
        <v>722824</v>
      </c>
      <c r="W1914" s="33">
        <v>711671</v>
      </c>
      <c r="X1914" s="33">
        <v>709605</v>
      </c>
      <c r="Y1914" s="33">
        <v>701279</v>
      </c>
      <c r="Z1914" s="33">
        <v>708991</v>
      </c>
      <c r="AA1914" s="33">
        <v>710816</v>
      </c>
      <c r="AB1914" s="33">
        <v>713396</v>
      </c>
      <c r="AC1914" s="33">
        <v>707156</v>
      </c>
      <c r="AD1914" s="33">
        <v>704743</v>
      </c>
      <c r="AE1914" s="33">
        <v>699862</v>
      </c>
      <c r="AF1914" s="33">
        <v>694725</v>
      </c>
      <c r="AG1914" s="33">
        <v>683584</v>
      </c>
      <c r="AH1914" s="33">
        <v>680141</v>
      </c>
    </row>
    <row r="1915" spans="1:34" x14ac:dyDescent="0.35">
      <c r="A1915" s="15">
        <f t="shared" si="132"/>
        <v>44892</v>
      </c>
      <c r="B1915" s="107">
        <v>16031321</v>
      </c>
      <c r="C1915" s="4">
        <f t="shared" si="133"/>
        <v>276402.08620689658</v>
      </c>
      <c r="D1915">
        <f t="shared" si="134"/>
        <v>2022</v>
      </c>
      <c r="E1915">
        <f t="shared" si="135"/>
        <v>11</v>
      </c>
      <c r="F1915" s="33">
        <v>10224</v>
      </c>
      <c r="G1915" s="2" t="s">
        <v>29</v>
      </c>
      <c r="H1915" s="2">
        <v>58</v>
      </c>
      <c r="I1915" s="33" t="s">
        <v>74</v>
      </c>
      <c r="J1915" s="34">
        <v>44892</v>
      </c>
      <c r="K1915" s="33">
        <v>678669</v>
      </c>
      <c r="L1915" s="33">
        <v>667662</v>
      </c>
      <c r="M1915" s="33">
        <v>666067</v>
      </c>
      <c r="N1915" s="33">
        <v>665459</v>
      </c>
      <c r="O1915" s="33">
        <v>673614</v>
      </c>
      <c r="P1915" s="33">
        <v>678183</v>
      </c>
      <c r="Q1915" s="33">
        <v>673844</v>
      </c>
      <c r="R1915" s="33">
        <v>682138</v>
      </c>
      <c r="S1915" s="33">
        <v>683821</v>
      </c>
      <c r="T1915" s="33">
        <v>670033</v>
      </c>
      <c r="U1915" s="33">
        <v>655792</v>
      </c>
      <c r="V1915" s="33">
        <v>655705</v>
      </c>
      <c r="W1915" s="33">
        <v>643304</v>
      </c>
      <c r="X1915" s="33">
        <v>635312</v>
      </c>
      <c r="Y1915" s="33">
        <v>630305</v>
      </c>
      <c r="Z1915" s="33">
        <v>641866</v>
      </c>
      <c r="AA1915" s="33">
        <v>661250</v>
      </c>
      <c r="AB1915" s="33">
        <v>679051</v>
      </c>
      <c r="AC1915" s="33">
        <v>686426</v>
      </c>
      <c r="AD1915" s="33">
        <v>693466</v>
      </c>
      <c r="AE1915" s="33">
        <v>694035</v>
      </c>
      <c r="AF1915" s="33">
        <v>692203</v>
      </c>
      <c r="AG1915" s="33">
        <v>691597</v>
      </c>
      <c r="AH1915" s="33">
        <v>683348</v>
      </c>
    </row>
    <row r="1916" spans="1:34" x14ac:dyDescent="0.35">
      <c r="A1916" s="15">
        <f t="shared" si="132"/>
        <v>44893</v>
      </c>
      <c r="B1916" s="107">
        <v>17910509</v>
      </c>
      <c r="C1916" s="4">
        <f t="shared" si="133"/>
        <v>303567.94915254239</v>
      </c>
      <c r="D1916">
        <f t="shared" si="134"/>
        <v>2022</v>
      </c>
      <c r="E1916">
        <f t="shared" si="135"/>
        <v>11</v>
      </c>
      <c r="F1916" s="33">
        <v>10225</v>
      </c>
      <c r="G1916" s="2" t="s">
        <v>29</v>
      </c>
      <c r="H1916" s="2">
        <v>59</v>
      </c>
      <c r="I1916" s="33" t="s">
        <v>74</v>
      </c>
      <c r="J1916" s="34">
        <v>44893</v>
      </c>
      <c r="K1916" s="33">
        <v>683417</v>
      </c>
      <c r="L1916" s="33">
        <v>687325</v>
      </c>
      <c r="M1916" s="33">
        <v>693003</v>
      </c>
      <c r="N1916" s="33">
        <v>703931</v>
      </c>
      <c r="O1916" s="33">
        <v>713200</v>
      </c>
      <c r="P1916" s="33">
        <v>730054</v>
      </c>
      <c r="Q1916" s="33">
        <v>760868</v>
      </c>
      <c r="R1916" s="33">
        <v>773158</v>
      </c>
      <c r="S1916" s="33">
        <v>765285</v>
      </c>
      <c r="T1916" s="33">
        <v>763874</v>
      </c>
      <c r="U1916" s="33">
        <v>769799</v>
      </c>
      <c r="V1916" s="33">
        <v>749806</v>
      </c>
      <c r="W1916" s="33">
        <v>734804</v>
      </c>
      <c r="X1916" s="33">
        <v>739324</v>
      </c>
      <c r="Y1916" s="33">
        <v>746755</v>
      </c>
      <c r="Z1916" s="33">
        <v>761362</v>
      </c>
      <c r="AA1916" s="33">
        <v>781358</v>
      </c>
      <c r="AB1916" s="33">
        <v>792009</v>
      </c>
      <c r="AC1916" s="33">
        <v>787789</v>
      </c>
      <c r="AD1916" s="33">
        <v>781703</v>
      </c>
      <c r="AE1916" s="33">
        <v>780058</v>
      </c>
      <c r="AF1916" s="33">
        <v>768660</v>
      </c>
      <c r="AG1916" s="33">
        <v>757348</v>
      </c>
      <c r="AH1916" s="33">
        <v>750927</v>
      </c>
    </row>
    <row r="1917" spans="1:34" x14ac:dyDescent="0.35">
      <c r="A1917" s="15">
        <f t="shared" si="132"/>
        <v>44894</v>
      </c>
      <c r="B1917" s="107">
        <v>19053653</v>
      </c>
      <c r="C1917" s="4">
        <f t="shared" si="133"/>
        <v>317560.88333333336</v>
      </c>
      <c r="D1917">
        <f t="shared" si="134"/>
        <v>2022</v>
      </c>
      <c r="E1917">
        <f t="shared" si="135"/>
        <v>11</v>
      </c>
      <c r="F1917" s="33">
        <v>10226</v>
      </c>
      <c r="G1917" s="2" t="s">
        <v>29</v>
      </c>
      <c r="H1917" s="2">
        <v>60</v>
      </c>
      <c r="I1917" s="33" t="s">
        <v>74</v>
      </c>
      <c r="J1917" s="34">
        <v>44894</v>
      </c>
      <c r="K1917" s="33">
        <v>752525</v>
      </c>
      <c r="L1917" s="33">
        <v>761585</v>
      </c>
      <c r="M1917" s="33">
        <v>763782</v>
      </c>
      <c r="N1917" s="33">
        <v>779672</v>
      </c>
      <c r="O1917" s="33">
        <v>797353</v>
      </c>
      <c r="P1917" s="33">
        <v>818250</v>
      </c>
      <c r="Q1917" s="33">
        <v>837076</v>
      </c>
      <c r="R1917" s="33">
        <v>844407</v>
      </c>
      <c r="S1917" s="33">
        <v>836291</v>
      </c>
      <c r="T1917" s="33">
        <v>829859</v>
      </c>
      <c r="U1917" s="33">
        <v>819868</v>
      </c>
      <c r="V1917" s="33">
        <v>807205</v>
      </c>
      <c r="W1917" s="33">
        <v>796445</v>
      </c>
      <c r="X1917" s="33">
        <v>802158</v>
      </c>
      <c r="Y1917" s="33">
        <v>800303</v>
      </c>
      <c r="Z1917" s="33">
        <v>802815</v>
      </c>
      <c r="AA1917" s="33">
        <v>812530</v>
      </c>
      <c r="AB1917" s="33">
        <v>809752</v>
      </c>
      <c r="AC1917" s="33">
        <v>803925</v>
      </c>
      <c r="AD1917" s="33">
        <v>800733</v>
      </c>
      <c r="AE1917" s="33">
        <v>785381</v>
      </c>
      <c r="AF1917" s="33">
        <v>770035</v>
      </c>
      <c r="AG1917" s="33">
        <v>752067</v>
      </c>
      <c r="AH1917" s="33">
        <v>740213</v>
      </c>
    </row>
    <row r="1918" spans="1:34" x14ac:dyDescent="0.35">
      <c r="A1918" s="15">
        <f t="shared" si="132"/>
        <v>44895</v>
      </c>
      <c r="B1918" s="107">
        <v>18163828</v>
      </c>
      <c r="C1918" s="4">
        <f t="shared" si="133"/>
        <v>297767.67213114753</v>
      </c>
      <c r="D1918">
        <f t="shared" si="134"/>
        <v>2022</v>
      </c>
      <c r="E1918">
        <f t="shared" si="135"/>
        <v>11</v>
      </c>
      <c r="F1918" s="33">
        <v>10227</v>
      </c>
      <c r="G1918" s="2" t="s">
        <v>29</v>
      </c>
      <c r="H1918" s="2">
        <v>61</v>
      </c>
      <c r="I1918" s="33" t="s">
        <v>74</v>
      </c>
      <c r="J1918" s="34">
        <v>44895</v>
      </c>
      <c r="K1918" s="33">
        <v>737049</v>
      </c>
      <c r="L1918" s="33">
        <v>735283</v>
      </c>
      <c r="M1918" s="33">
        <v>738440</v>
      </c>
      <c r="N1918" s="33">
        <v>742842</v>
      </c>
      <c r="O1918" s="33">
        <v>757384</v>
      </c>
      <c r="P1918" s="33">
        <v>772486</v>
      </c>
      <c r="Q1918" s="33">
        <v>787450</v>
      </c>
      <c r="R1918" s="33">
        <v>791096</v>
      </c>
      <c r="S1918" s="33">
        <v>784344</v>
      </c>
      <c r="T1918" s="33">
        <v>777731</v>
      </c>
      <c r="U1918" s="33">
        <v>766512</v>
      </c>
      <c r="V1918" s="33">
        <v>754852</v>
      </c>
      <c r="W1918" s="33">
        <v>740004</v>
      </c>
      <c r="X1918" s="33">
        <v>732857</v>
      </c>
      <c r="Y1918" s="33">
        <v>724025</v>
      </c>
      <c r="Z1918" s="33">
        <v>740973</v>
      </c>
      <c r="AA1918" s="33">
        <v>771905</v>
      </c>
      <c r="AB1918" s="33">
        <v>785411</v>
      </c>
      <c r="AC1918" s="33">
        <v>784212</v>
      </c>
      <c r="AD1918" s="33">
        <v>777163</v>
      </c>
      <c r="AE1918" s="33">
        <v>773471</v>
      </c>
      <c r="AF1918" s="33">
        <v>757791</v>
      </c>
      <c r="AG1918" s="33">
        <v>738767</v>
      </c>
      <c r="AH1918" s="33">
        <v>735000</v>
      </c>
    </row>
    <row r="1919" spans="1:34" x14ac:dyDescent="0.35">
      <c r="A1919" s="15">
        <f t="shared" si="132"/>
        <v>44896</v>
      </c>
      <c r="B1919" s="107">
        <v>18442715</v>
      </c>
      <c r="C1919" s="4">
        <f t="shared" si="133"/>
        <v>297463.1451612903</v>
      </c>
      <c r="D1919">
        <f t="shared" si="134"/>
        <v>2022</v>
      </c>
      <c r="E1919">
        <f t="shared" si="135"/>
        <v>12</v>
      </c>
      <c r="F1919" s="33">
        <v>10228</v>
      </c>
      <c r="G1919" s="2" t="s">
        <v>29</v>
      </c>
      <c r="H1919" s="2">
        <v>62</v>
      </c>
      <c r="I1919" s="33" t="s">
        <v>74</v>
      </c>
      <c r="J1919" s="34">
        <v>44896</v>
      </c>
      <c r="K1919" s="33">
        <v>722349</v>
      </c>
      <c r="L1919" s="33">
        <v>727698</v>
      </c>
      <c r="M1919" s="33">
        <v>731897</v>
      </c>
      <c r="N1919" s="33">
        <v>733324</v>
      </c>
      <c r="O1919" s="33">
        <v>750936</v>
      </c>
      <c r="P1919" s="33">
        <v>769879</v>
      </c>
      <c r="Q1919" s="33">
        <v>794177</v>
      </c>
      <c r="R1919" s="33">
        <v>802148</v>
      </c>
      <c r="S1919" s="33">
        <v>784920</v>
      </c>
      <c r="T1919" s="33">
        <v>781424</v>
      </c>
      <c r="U1919" s="33">
        <v>755971</v>
      </c>
      <c r="V1919" s="33">
        <v>731013</v>
      </c>
      <c r="W1919" s="33">
        <v>723731</v>
      </c>
      <c r="X1919" s="33">
        <v>720604</v>
      </c>
      <c r="Y1919" s="33">
        <v>723674</v>
      </c>
      <c r="Z1919" s="33">
        <v>745149</v>
      </c>
      <c r="AA1919" s="33">
        <v>778081</v>
      </c>
      <c r="AB1919" s="33">
        <v>796558</v>
      </c>
      <c r="AC1919" s="33">
        <v>796882</v>
      </c>
      <c r="AD1919" s="33">
        <v>802102</v>
      </c>
      <c r="AE1919" s="33">
        <v>803650</v>
      </c>
      <c r="AF1919" s="33">
        <v>794852</v>
      </c>
      <c r="AG1919" s="33">
        <v>785906</v>
      </c>
      <c r="AH1919" s="33">
        <v>778343</v>
      </c>
    </row>
    <row r="1920" spans="1:34" x14ac:dyDescent="0.35">
      <c r="A1920" s="15">
        <f t="shared" si="132"/>
        <v>44897</v>
      </c>
      <c r="B1920" s="107">
        <v>19873063</v>
      </c>
      <c r="C1920" s="4">
        <f t="shared" si="133"/>
        <v>315445.44444444444</v>
      </c>
      <c r="D1920">
        <f t="shared" si="134"/>
        <v>2022</v>
      </c>
      <c r="E1920">
        <f t="shared" si="135"/>
        <v>12</v>
      </c>
      <c r="F1920" s="33">
        <v>10229</v>
      </c>
      <c r="G1920" s="2" t="s">
        <v>29</v>
      </c>
      <c r="H1920" s="2">
        <v>63</v>
      </c>
      <c r="I1920" s="33" t="s">
        <v>74</v>
      </c>
      <c r="J1920" s="34">
        <v>44897</v>
      </c>
      <c r="K1920" s="33">
        <v>784022</v>
      </c>
      <c r="L1920" s="33">
        <v>788104</v>
      </c>
      <c r="M1920" s="33">
        <v>797882</v>
      </c>
      <c r="N1920" s="33">
        <v>810940</v>
      </c>
      <c r="O1920" s="33">
        <v>831963</v>
      </c>
      <c r="P1920" s="33">
        <v>852435</v>
      </c>
      <c r="Q1920" s="33">
        <v>875023</v>
      </c>
      <c r="R1920" s="33">
        <v>891251</v>
      </c>
      <c r="S1920" s="33">
        <v>875757</v>
      </c>
      <c r="T1920" s="33">
        <v>861405</v>
      </c>
      <c r="U1920" s="33">
        <v>852105</v>
      </c>
      <c r="V1920" s="33">
        <v>844093</v>
      </c>
      <c r="W1920" s="33">
        <v>825781</v>
      </c>
      <c r="X1920" s="33">
        <v>814500</v>
      </c>
      <c r="Y1920" s="33">
        <v>811501</v>
      </c>
      <c r="Z1920" s="33">
        <v>819557</v>
      </c>
      <c r="AA1920" s="33">
        <v>836103</v>
      </c>
      <c r="AB1920" s="33">
        <v>840942</v>
      </c>
      <c r="AC1920" s="33">
        <v>827921</v>
      </c>
      <c r="AD1920" s="33">
        <v>817490</v>
      </c>
      <c r="AE1920" s="33">
        <v>805148</v>
      </c>
      <c r="AF1920" s="33">
        <v>778746</v>
      </c>
      <c r="AG1920" s="33">
        <v>765206</v>
      </c>
      <c r="AH1920" s="33">
        <v>758264</v>
      </c>
    </row>
    <row r="1921" spans="1:34" x14ac:dyDescent="0.35">
      <c r="A1921" s="15">
        <f t="shared" si="132"/>
        <v>44898</v>
      </c>
      <c r="B1921" s="107">
        <v>18605068</v>
      </c>
      <c r="C1921" s="4">
        <f t="shared" si="133"/>
        <v>290704.1875</v>
      </c>
      <c r="D1921">
        <f t="shared" si="134"/>
        <v>2022</v>
      </c>
      <c r="E1921">
        <f t="shared" si="135"/>
        <v>12</v>
      </c>
      <c r="F1921" s="33">
        <v>10230</v>
      </c>
      <c r="G1921" s="2" t="s">
        <v>29</v>
      </c>
      <c r="H1921" s="2">
        <v>64</v>
      </c>
      <c r="I1921" s="33" t="s">
        <v>74</v>
      </c>
      <c r="J1921" s="34">
        <v>44898</v>
      </c>
      <c r="K1921" s="33">
        <v>766512</v>
      </c>
      <c r="L1921" s="33">
        <v>761740</v>
      </c>
      <c r="M1921" s="33">
        <v>764897</v>
      </c>
      <c r="N1921" s="33">
        <v>771317</v>
      </c>
      <c r="O1921" s="33">
        <v>782759</v>
      </c>
      <c r="P1921" s="33">
        <v>789213</v>
      </c>
      <c r="Q1921" s="33">
        <v>802569</v>
      </c>
      <c r="R1921" s="33">
        <v>812650</v>
      </c>
      <c r="S1921" s="33">
        <v>805678</v>
      </c>
      <c r="T1921" s="33">
        <v>781099</v>
      </c>
      <c r="U1921" s="33">
        <v>759642</v>
      </c>
      <c r="V1921" s="33">
        <v>742376</v>
      </c>
      <c r="W1921" s="33">
        <v>726951</v>
      </c>
      <c r="X1921" s="33">
        <v>726621</v>
      </c>
      <c r="Y1921" s="33">
        <v>724996</v>
      </c>
      <c r="Z1921" s="33">
        <v>733809</v>
      </c>
      <c r="AA1921" s="33">
        <v>768635</v>
      </c>
      <c r="AB1921" s="33">
        <v>782324</v>
      </c>
      <c r="AC1921" s="33">
        <v>789336</v>
      </c>
      <c r="AD1921" s="33">
        <v>786318</v>
      </c>
      <c r="AE1921" s="33">
        <v>791644</v>
      </c>
      <c r="AF1921" s="33">
        <v>785878</v>
      </c>
      <c r="AG1921" s="33">
        <v>773307</v>
      </c>
      <c r="AH1921" s="33">
        <v>773974</v>
      </c>
    </row>
    <row r="1922" spans="1:34" x14ac:dyDescent="0.35">
      <c r="A1922" s="15">
        <f t="shared" si="132"/>
        <v>44899</v>
      </c>
      <c r="B1922" s="107">
        <v>18598820</v>
      </c>
      <c r="C1922" s="4">
        <f t="shared" si="133"/>
        <v>286135.69230769231</v>
      </c>
      <c r="D1922">
        <f t="shared" si="134"/>
        <v>2022</v>
      </c>
      <c r="E1922">
        <f t="shared" si="135"/>
        <v>12</v>
      </c>
      <c r="F1922" s="33">
        <v>10231</v>
      </c>
      <c r="G1922" s="2" t="s">
        <v>29</v>
      </c>
      <c r="H1922" s="2">
        <v>65</v>
      </c>
      <c r="I1922" s="33" t="s">
        <v>74</v>
      </c>
      <c r="J1922" s="34">
        <v>44899</v>
      </c>
      <c r="K1922" s="33">
        <v>774066</v>
      </c>
      <c r="L1922" s="33">
        <v>773907</v>
      </c>
      <c r="M1922" s="33">
        <v>779882</v>
      </c>
      <c r="N1922" s="33">
        <v>781420</v>
      </c>
      <c r="O1922" s="33">
        <v>783734</v>
      </c>
      <c r="P1922" s="33">
        <v>794025</v>
      </c>
      <c r="Q1922" s="33">
        <v>801516</v>
      </c>
      <c r="R1922" s="33">
        <v>804097</v>
      </c>
      <c r="S1922" s="33">
        <v>800006</v>
      </c>
      <c r="T1922" s="33">
        <v>803701</v>
      </c>
      <c r="U1922" s="33">
        <v>792932</v>
      </c>
      <c r="V1922" s="33">
        <v>780593</v>
      </c>
      <c r="W1922" s="33">
        <v>765015</v>
      </c>
      <c r="X1922" s="33">
        <v>758054</v>
      </c>
      <c r="Y1922" s="33">
        <v>752526</v>
      </c>
      <c r="Z1922" s="33">
        <v>758512</v>
      </c>
      <c r="AA1922" s="33">
        <v>770717</v>
      </c>
      <c r="AB1922" s="33">
        <v>769097</v>
      </c>
      <c r="AC1922" s="33">
        <v>763506</v>
      </c>
      <c r="AD1922" s="33">
        <v>753121</v>
      </c>
      <c r="AE1922" s="33">
        <v>751762</v>
      </c>
      <c r="AF1922" s="33">
        <v>742917</v>
      </c>
      <c r="AG1922" s="33">
        <v>725317</v>
      </c>
      <c r="AH1922" s="33">
        <v>719485</v>
      </c>
    </row>
    <row r="1923" spans="1:34" x14ac:dyDescent="0.35">
      <c r="A1923" s="15">
        <f t="shared" si="132"/>
        <v>44900</v>
      </c>
      <c r="B1923" s="107">
        <v>18463797</v>
      </c>
      <c r="C1923" s="4">
        <f t="shared" si="133"/>
        <v>279754.5</v>
      </c>
      <c r="D1923">
        <f t="shared" si="134"/>
        <v>2022</v>
      </c>
      <c r="E1923">
        <f t="shared" si="135"/>
        <v>12</v>
      </c>
      <c r="F1923" s="33">
        <v>10232</v>
      </c>
      <c r="G1923" s="2" t="s">
        <v>29</v>
      </c>
      <c r="H1923" s="2">
        <v>66</v>
      </c>
      <c r="I1923" s="33" t="s">
        <v>74</v>
      </c>
      <c r="J1923" s="34">
        <v>44900</v>
      </c>
      <c r="K1923" s="33">
        <v>724476</v>
      </c>
      <c r="L1923" s="33">
        <v>720353</v>
      </c>
      <c r="M1923" s="33">
        <v>728383</v>
      </c>
      <c r="N1923" s="33">
        <v>737817</v>
      </c>
      <c r="O1923" s="33">
        <v>743878</v>
      </c>
      <c r="P1923" s="33">
        <v>772851</v>
      </c>
      <c r="Q1923" s="33">
        <v>786605</v>
      </c>
      <c r="R1923" s="33">
        <v>792957</v>
      </c>
      <c r="S1923" s="33">
        <v>795618</v>
      </c>
      <c r="T1923" s="33">
        <v>787611</v>
      </c>
      <c r="U1923" s="33">
        <v>782158</v>
      </c>
      <c r="V1923" s="33">
        <v>770668</v>
      </c>
      <c r="W1923" s="33">
        <v>758005</v>
      </c>
      <c r="X1923" s="33">
        <v>764046</v>
      </c>
      <c r="Y1923" s="33">
        <v>759621</v>
      </c>
      <c r="Z1923" s="33">
        <v>772588</v>
      </c>
      <c r="AA1923" s="33">
        <v>785710</v>
      </c>
      <c r="AB1923" s="33">
        <v>789345</v>
      </c>
      <c r="AC1923" s="33">
        <v>780595</v>
      </c>
      <c r="AD1923" s="33">
        <v>779851</v>
      </c>
      <c r="AE1923" s="33">
        <v>770869</v>
      </c>
      <c r="AF1923" s="33">
        <v>761515</v>
      </c>
      <c r="AG1923" s="33">
        <v>745873</v>
      </c>
      <c r="AH1923" s="33">
        <v>735102</v>
      </c>
    </row>
    <row r="1924" spans="1:34" x14ac:dyDescent="0.35">
      <c r="A1924" s="15">
        <f t="shared" si="132"/>
        <v>44901</v>
      </c>
      <c r="B1924" s="107">
        <v>18520724</v>
      </c>
      <c r="C1924" s="4">
        <f t="shared" si="133"/>
        <v>276428.71641791047</v>
      </c>
      <c r="D1924">
        <f t="shared" si="134"/>
        <v>2022</v>
      </c>
      <c r="E1924">
        <f t="shared" si="135"/>
        <v>12</v>
      </c>
      <c r="F1924" s="33">
        <v>10233</v>
      </c>
      <c r="G1924" s="2" t="s">
        <v>29</v>
      </c>
      <c r="H1924" s="2">
        <v>67</v>
      </c>
      <c r="I1924" s="33" t="s">
        <v>74</v>
      </c>
      <c r="J1924" s="34">
        <v>44901</v>
      </c>
      <c r="K1924" s="33">
        <v>733626</v>
      </c>
      <c r="L1924" s="33">
        <v>733964</v>
      </c>
      <c r="M1924" s="33">
        <v>741829</v>
      </c>
      <c r="N1924" s="33">
        <v>743296</v>
      </c>
      <c r="O1924" s="33">
        <v>755958</v>
      </c>
      <c r="P1924" s="33">
        <v>777133</v>
      </c>
      <c r="Q1924" s="33">
        <v>797919</v>
      </c>
      <c r="R1924" s="33">
        <v>800242</v>
      </c>
      <c r="S1924" s="33">
        <v>802772</v>
      </c>
      <c r="T1924" s="33">
        <v>790571</v>
      </c>
      <c r="U1924" s="33">
        <v>774312</v>
      </c>
      <c r="V1924" s="33">
        <v>774070</v>
      </c>
      <c r="W1924" s="33">
        <v>763755</v>
      </c>
      <c r="X1924" s="33">
        <v>766238</v>
      </c>
      <c r="Y1924" s="33">
        <v>767209</v>
      </c>
      <c r="Z1924" s="33">
        <v>774690</v>
      </c>
      <c r="AA1924" s="33">
        <v>784837</v>
      </c>
      <c r="AB1924" s="33">
        <v>780141</v>
      </c>
      <c r="AC1924" s="33">
        <v>775156</v>
      </c>
      <c r="AD1924" s="33">
        <v>770319</v>
      </c>
      <c r="AE1924" s="33">
        <v>765065</v>
      </c>
      <c r="AF1924" s="33">
        <v>754424</v>
      </c>
      <c r="AG1924" s="33">
        <v>739923</v>
      </c>
      <c r="AH1924" s="33">
        <v>733016</v>
      </c>
    </row>
    <row r="1925" spans="1:34" x14ac:dyDescent="0.35">
      <c r="A1925" s="15">
        <f t="shared" si="132"/>
        <v>44902</v>
      </c>
      <c r="B1925" s="107">
        <v>18421807</v>
      </c>
      <c r="C1925" s="4">
        <f t="shared" si="133"/>
        <v>270908.92647058825</v>
      </c>
      <c r="D1925">
        <f t="shared" si="134"/>
        <v>2022</v>
      </c>
      <c r="E1925">
        <f t="shared" si="135"/>
        <v>12</v>
      </c>
      <c r="F1925" s="33">
        <v>10234</v>
      </c>
      <c r="G1925" s="2" t="s">
        <v>29</v>
      </c>
      <c r="H1925" s="2">
        <v>68</v>
      </c>
      <c r="I1925" s="33" t="s">
        <v>74</v>
      </c>
      <c r="J1925" s="34">
        <v>44902</v>
      </c>
      <c r="K1925" s="33">
        <v>725744</v>
      </c>
      <c r="L1925" s="33">
        <v>721831</v>
      </c>
      <c r="M1925" s="33">
        <v>727413</v>
      </c>
      <c r="N1925" s="33">
        <v>732469</v>
      </c>
      <c r="O1925" s="33">
        <v>745076</v>
      </c>
      <c r="P1925" s="33">
        <v>765575</v>
      </c>
      <c r="Q1925" s="33">
        <v>791060</v>
      </c>
      <c r="R1925" s="33">
        <v>796528</v>
      </c>
      <c r="S1925" s="33">
        <v>772660</v>
      </c>
      <c r="T1925" s="33">
        <v>760942</v>
      </c>
      <c r="U1925" s="33">
        <v>757414</v>
      </c>
      <c r="V1925" s="33">
        <v>748906</v>
      </c>
      <c r="W1925" s="33">
        <v>759534</v>
      </c>
      <c r="X1925" s="33">
        <v>762902</v>
      </c>
      <c r="Y1925" s="33">
        <v>763575</v>
      </c>
      <c r="Z1925" s="33">
        <v>771962</v>
      </c>
      <c r="AA1925" s="33">
        <v>785118</v>
      </c>
      <c r="AB1925" s="33">
        <v>779734</v>
      </c>
      <c r="AC1925" s="33">
        <v>778850</v>
      </c>
      <c r="AD1925" s="33">
        <v>768864</v>
      </c>
      <c r="AE1925" s="33">
        <v>766476</v>
      </c>
      <c r="AF1925" s="33">
        <v>749272</v>
      </c>
      <c r="AG1925" s="33">
        <v>740541</v>
      </c>
      <c r="AH1925" s="33">
        <v>729784</v>
      </c>
    </row>
    <row r="1926" spans="1:34" x14ac:dyDescent="0.35">
      <c r="A1926" s="15">
        <f t="shared" si="132"/>
        <v>44903</v>
      </c>
      <c r="B1926" s="107">
        <v>18519554</v>
      </c>
      <c r="C1926" s="4">
        <f t="shared" si="133"/>
        <v>268399.33333333331</v>
      </c>
      <c r="D1926">
        <f t="shared" si="134"/>
        <v>2022</v>
      </c>
      <c r="E1926">
        <f t="shared" si="135"/>
        <v>12</v>
      </c>
      <c r="F1926" s="33">
        <v>10235</v>
      </c>
      <c r="G1926" s="2" t="s">
        <v>29</v>
      </c>
      <c r="H1926" s="2">
        <v>69</v>
      </c>
      <c r="I1926" s="33" t="s">
        <v>74</v>
      </c>
      <c r="J1926" s="34">
        <v>44903</v>
      </c>
      <c r="K1926" s="33">
        <v>723659</v>
      </c>
      <c r="L1926" s="33">
        <v>720928</v>
      </c>
      <c r="M1926" s="33">
        <v>725946</v>
      </c>
      <c r="N1926" s="33">
        <v>737369</v>
      </c>
      <c r="O1926" s="33">
        <v>749706</v>
      </c>
      <c r="P1926" s="33">
        <v>770654</v>
      </c>
      <c r="Q1926" s="33">
        <v>795963</v>
      </c>
      <c r="R1926" s="33">
        <v>803489</v>
      </c>
      <c r="S1926" s="33">
        <v>789215</v>
      </c>
      <c r="T1926" s="33">
        <v>780267</v>
      </c>
      <c r="U1926" s="33">
        <v>770384</v>
      </c>
      <c r="V1926" s="33">
        <v>764486</v>
      </c>
      <c r="W1926" s="33">
        <v>762914</v>
      </c>
      <c r="X1926" s="33">
        <v>766920</v>
      </c>
      <c r="Y1926" s="33">
        <v>769958</v>
      </c>
      <c r="Z1926" s="33">
        <v>780528</v>
      </c>
      <c r="AA1926" s="33">
        <v>788197</v>
      </c>
      <c r="AB1926" s="33">
        <v>782986</v>
      </c>
      <c r="AC1926" s="33">
        <v>776441</v>
      </c>
      <c r="AD1926" s="33">
        <v>769881</v>
      </c>
      <c r="AE1926" s="33">
        <v>766411</v>
      </c>
      <c r="AF1926" s="33">
        <v>746247</v>
      </c>
      <c r="AG1926" s="33">
        <v>733218</v>
      </c>
      <c r="AH1926" s="33">
        <v>728605</v>
      </c>
    </row>
    <row r="1927" spans="1:34" x14ac:dyDescent="0.35">
      <c r="A1927" s="15">
        <f t="shared" si="132"/>
        <v>44904</v>
      </c>
      <c r="B1927" s="107">
        <v>18361117</v>
      </c>
      <c r="C1927" s="4">
        <f t="shared" si="133"/>
        <v>262301.67142857146</v>
      </c>
      <c r="D1927">
        <f t="shared" si="134"/>
        <v>2022</v>
      </c>
      <c r="E1927">
        <f t="shared" si="135"/>
        <v>12</v>
      </c>
      <c r="F1927" s="33">
        <v>10236</v>
      </c>
      <c r="G1927" s="2" t="s">
        <v>29</v>
      </c>
      <c r="H1927" s="2">
        <v>70</v>
      </c>
      <c r="I1927" s="33" t="s">
        <v>74</v>
      </c>
      <c r="J1927" s="34">
        <v>44904</v>
      </c>
      <c r="K1927" s="33">
        <v>730942</v>
      </c>
      <c r="L1927" s="33">
        <v>732862</v>
      </c>
      <c r="M1927" s="33">
        <v>742794</v>
      </c>
      <c r="N1927" s="33">
        <v>758054</v>
      </c>
      <c r="O1927" s="33">
        <v>770304</v>
      </c>
      <c r="P1927" s="33">
        <v>784785</v>
      </c>
      <c r="Q1927" s="33">
        <v>804730</v>
      </c>
      <c r="R1927" s="33">
        <v>809773</v>
      </c>
      <c r="S1927" s="33">
        <v>804579</v>
      </c>
      <c r="T1927" s="33">
        <v>792252</v>
      </c>
      <c r="U1927" s="33">
        <v>665730</v>
      </c>
      <c r="V1927" s="33">
        <v>563920</v>
      </c>
      <c r="W1927" s="33">
        <v>777476</v>
      </c>
      <c r="X1927" s="33">
        <v>768980</v>
      </c>
      <c r="Y1927" s="33">
        <v>775521</v>
      </c>
      <c r="Z1927" s="33">
        <v>778973</v>
      </c>
      <c r="AA1927" s="33">
        <v>787418</v>
      </c>
      <c r="AB1927" s="33">
        <v>780445</v>
      </c>
      <c r="AC1927" s="33">
        <v>773277</v>
      </c>
      <c r="AD1927" s="33">
        <v>762628</v>
      </c>
      <c r="AE1927" s="33">
        <v>758908</v>
      </c>
      <c r="AF1927" s="33">
        <v>745440</v>
      </c>
      <c r="AG1927" s="33">
        <v>728200</v>
      </c>
      <c r="AH1927" s="33">
        <v>718911</v>
      </c>
    </row>
    <row r="1928" spans="1:34" x14ac:dyDescent="0.35">
      <c r="A1928" s="15">
        <f t="shared" si="132"/>
        <v>44905</v>
      </c>
      <c r="B1928" s="107">
        <v>17197826</v>
      </c>
      <c r="C1928" s="4">
        <f t="shared" si="133"/>
        <v>242222.90140845071</v>
      </c>
      <c r="D1928">
        <f t="shared" si="134"/>
        <v>2022</v>
      </c>
      <c r="E1928">
        <f t="shared" si="135"/>
        <v>12</v>
      </c>
      <c r="F1928" s="33">
        <v>10237</v>
      </c>
      <c r="G1928" s="2" t="s">
        <v>29</v>
      </c>
      <c r="H1928" s="2">
        <v>71</v>
      </c>
      <c r="I1928" s="33" t="s">
        <v>74</v>
      </c>
      <c r="J1928" s="34">
        <v>44905</v>
      </c>
      <c r="K1928" s="33">
        <v>711034</v>
      </c>
      <c r="L1928" s="33">
        <v>699261</v>
      </c>
      <c r="M1928" s="33">
        <v>699513</v>
      </c>
      <c r="N1928" s="33">
        <v>695467</v>
      </c>
      <c r="O1928" s="33">
        <v>703945</v>
      </c>
      <c r="P1928" s="33">
        <v>709103</v>
      </c>
      <c r="Q1928" s="33">
        <v>718172</v>
      </c>
      <c r="R1928" s="33">
        <v>724645</v>
      </c>
      <c r="S1928" s="33">
        <v>731595</v>
      </c>
      <c r="T1928" s="33">
        <v>724565</v>
      </c>
      <c r="U1928" s="33">
        <v>720080</v>
      </c>
      <c r="V1928" s="33">
        <v>715894</v>
      </c>
      <c r="W1928" s="33">
        <v>706031</v>
      </c>
      <c r="X1928" s="33">
        <v>698859</v>
      </c>
      <c r="Y1928" s="33">
        <v>688657</v>
      </c>
      <c r="Z1928" s="33">
        <v>701818</v>
      </c>
      <c r="AA1928" s="33">
        <v>715445</v>
      </c>
      <c r="AB1928" s="33">
        <v>719235</v>
      </c>
      <c r="AC1928" s="33">
        <v>711623</v>
      </c>
      <c r="AD1928" s="33">
        <v>709983</v>
      </c>
      <c r="AE1928" s="33">
        <v>707599</v>
      </c>
      <c r="AF1928" s="33">
        <v>700245</v>
      </c>
      <c r="AG1928" s="33">
        <v>696900</v>
      </c>
      <c r="AH1928" s="33">
        <v>689208</v>
      </c>
    </row>
    <row r="1929" spans="1:34" x14ac:dyDescent="0.35">
      <c r="A1929" s="15">
        <f t="shared" si="132"/>
        <v>44906</v>
      </c>
      <c r="B1929" s="107">
        <v>16953053</v>
      </c>
      <c r="C1929" s="4">
        <f t="shared" si="133"/>
        <v>235459.06944444444</v>
      </c>
      <c r="D1929">
        <f t="shared" si="134"/>
        <v>2022</v>
      </c>
      <c r="E1929">
        <f t="shared" si="135"/>
        <v>12</v>
      </c>
      <c r="F1929" s="33">
        <v>10238</v>
      </c>
      <c r="G1929" s="2" t="s">
        <v>29</v>
      </c>
      <c r="H1929" s="2">
        <v>72</v>
      </c>
      <c r="I1929" s="33" t="s">
        <v>74</v>
      </c>
      <c r="J1929" s="34">
        <v>44906</v>
      </c>
      <c r="K1929" s="33">
        <v>690904</v>
      </c>
      <c r="L1929" s="33">
        <v>687764</v>
      </c>
      <c r="M1929" s="33">
        <v>691944</v>
      </c>
      <c r="N1929" s="33">
        <v>691461</v>
      </c>
      <c r="O1929" s="33">
        <v>694803</v>
      </c>
      <c r="P1929" s="33">
        <v>706384</v>
      </c>
      <c r="Q1929" s="33">
        <v>713143</v>
      </c>
      <c r="R1929" s="33">
        <v>718009</v>
      </c>
      <c r="S1929" s="33">
        <v>714647</v>
      </c>
      <c r="T1929" s="33">
        <v>709114</v>
      </c>
      <c r="U1929" s="33">
        <v>697564</v>
      </c>
      <c r="V1929" s="33">
        <v>691132</v>
      </c>
      <c r="W1929" s="33">
        <v>681186</v>
      </c>
      <c r="X1929" s="33">
        <v>670916</v>
      </c>
      <c r="Y1929" s="33">
        <v>674802</v>
      </c>
      <c r="Z1929" s="33">
        <v>691265</v>
      </c>
      <c r="AA1929" s="33">
        <v>704167</v>
      </c>
      <c r="AB1929" s="33">
        <v>712909</v>
      </c>
      <c r="AC1929" s="33">
        <v>709567</v>
      </c>
      <c r="AD1929" s="33">
        <v>710624</v>
      </c>
      <c r="AE1929" s="33">
        <v>706431</v>
      </c>
      <c r="AF1929" s="33">
        <v>695820</v>
      </c>
      <c r="AG1929" s="33">
        <v>695476</v>
      </c>
      <c r="AH1929" s="33">
        <v>686245</v>
      </c>
    </row>
    <row r="1930" spans="1:34" x14ac:dyDescent="0.35">
      <c r="A1930" s="15">
        <f t="shared" si="132"/>
        <v>44907</v>
      </c>
      <c r="B1930" s="107">
        <v>17809895</v>
      </c>
      <c r="C1930" s="4">
        <f t="shared" si="133"/>
        <v>243971.16438356164</v>
      </c>
      <c r="D1930">
        <f t="shared" si="134"/>
        <v>2022</v>
      </c>
      <c r="E1930">
        <f t="shared" si="135"/>
        <v>12</v>
      </c>
      <c r="F1930" s="33">
        <v>10239</v>
      </c>
      <c r="G1930" s="2" t="s">
        <v>29</v>
      </c>
      <c r="H1930" s="2">
        <v>73</v>
      </c>
      <c r="I1930" s="33" t="s">
        <v>74</v>
      </c>
      <c r="J1930" s="34">
        <v>44907</v>
      </c>
      <c r="K1930" s="33">
        <v>683876</v>
      </c>
      <c r="L1930" s="33">
        <v>693247</v>
      </c>
      <c r="M1930" s="33">
        <v>703038</v>
      </c>
      <c r="N1930" s="33">
        <v>711300</v>
      </c>
      <c r="O1930" s="33">
        <v>725241</v>
      </c>
      <c r="P1930" s="33">
        <v>759186</v>
      </c>
      <c r="Q1930" s="33">
        <v>779906</v>
      </c>
      <c r="R1930" s="33">
        <v>792416</v>
      </c>
      <c r="S1930" s="33">
        <v>779144</v>
      </c>
      <c r="T1930" s="33">
        <v>753019</v>
      </c>
      <c r="U1930" s="33">
        <v>729045</v>
      </c>
      <c r="V1930" s="33">
        <v>708504</v>
      </c>
      <c r="W1930" s="33">
        <v>702194</v>
      </c>
      <c r="X1930" s="33">
        <v>692779</v>
      </c>
      <c r="Y1930" s="33">
        <v>692842</v>
      </c>
      <c r="Z1930" s="33">
        <v>699776</v>
      </c>
      <c r="AA1930" s="33">
        <v>737568</v>
      </c>
      <c r="AB1930" s="33">
        <v>754207</v>
      </c>
      <c r="AC1930" s="33">
        <v>753983</v>
      </c>
      <c r="AD1930" s="33">
        <v>758014</v>
      </c>
      <c r="AE1930" s="33">
        <v>759100</v>
      </c>
      <c r="AF1930" s="33">
        <v>754641</v>
      </c>
      <c r="AG1930" s="33">
        <v>745794</v>
      </c>
      <c r="AH1930" s="33">
        <v>739167</v>
      </c>
    </row>
    <row r="1931" spans="1:34" x14ac:dyDescent="0.35">
      <c r="A1931" s="15">
        <f t="shared" si="132"/>
        <v>44908</v>
      </c>
      <c r="B1931" s="107">
        <v>18666206</v>
      </c>
      <c r="C1931" s="4">
        <f t="shared" si="133"/>
        <v>252246.02702702704</v>
      </c>
      <c r="D1931">
        <f t="shared" si="134"/>
        <v>2022</v>
      </c>
      <c r="E1931">
        <f t="shared" si="135"/>
        <v>12</v>
      </c>
      <c r="F1931" s="33">
        <v>10240</v>
      </c>
      <c r="G1931" s="2" t="s">
        <v>29</v>
      </c>
      <c r="H1931" s="2">
        <v>74</v>
      </c>
      <c r="I1931" s="33" t="s">
        <v>74</v>
      </c>
      <c r="J1931" s="34">
        <v>44908</v>
      </c>
      <c r="K1931" s="33">
        <v>741453</v>
      </c>
      <c r="L1931" s="33">
        <v>754072</v>
      </c>
      <c r="M1931" s="33">
        <v>762120</v>
      </c>
      <c r="N1931" s="33">
        <v>768075</v>
      </c>
      <c r="O1931" s="33">
        <v>785489</v>
      </c>
      <c r="P1931" s="33">
        <v>804116</v>
      </c>
      <c r="Q1931" s="33">
        <v>827760</v>
      </c>
      <c r="R1931" s="33">
        <v>825185</v>
      </c>
      <c r="S1931" s="33">
        <v>814983</v>
      </c>
      <c r="T1931" s="33">
        <v>797713</v>
      </c>
      <c r="U1931" s="33">
        <v>784683</v>
      </c>
      <c r="V1931" s="33">
        <v>757110</v>
      </c>
      <c r="W1931" s="33">
        <v>745082</v>
      </c>
      <c r="X1931" s="33">
        <v>739520</v>
      </c>
      <c r="Y1931" s="33">
        <v>745755</v>
      </c>
      <c r="Z1931" s="33">
        <v>754381</v>
      </c>
      <c r="AA1931" s="33">
        <v>772598</v>
      </c>
      <c r="AB1931" s="33">
        <v>779214</v>
      </c>
      <c r="AC1931" s="33">
        <v>775059</v>
      </c>
      <c r="AD1931" s="33">
        <v>770631</v>
      </c>
      <c r="AE1931" s="33">
        <v>759864</v>
      </c>
      <c r="AF1931" s="33">
        <v>748677</v>
      </c>
      <c r="AG1931" s="33">
        <v>731478</v>
      </c>
      <c r="AH1931" s="33">
        <v>720601</v>
      </c>
    </row>
    <row r="1932" spans="1:34" x14ac:dyDescent="0.35">
      <c r="A1932" s="15">
        <f t="shared" si="132"/>
        <v>44909</v>
      </c>
      <c r="B1932" s="107">
        <v>17936259</v>
      </c>
      <c r="C1932" s="4">
        <f t="shared" si="133"/>
        <v>239150.12</v>
      </c>
      <c r="D1932">
        <f t="shared" si="134"/>
        <v>2022</v>
      </c>
      <c r="E1932">
        <f t="shared" si="135"/>
        <v>12</v>
      </c>
      <c r="F1932" s="33">
        <v>10241</v>
      </c>
      <c r="G1932" s="2" t="s">
        <v>29</v>
      </c>
      <c r="H1932" s="2">
        <v>75</v>
      </c>
      <c r="I1932" s="33" t="s">
        <v>74</v>
      </c>
      <c r="J1932" s="34">
        <v>44909</v>
      </c>
      <c r="K1932" s="33">
        <v>711979</v>
      </c>
      <c r="L1932" s="33">
        <v>711860</v>
      </c>
      <c r="M1932" s="33">
        <v>714302</v>
      </c>
      <c r="N1932" s="33">
        <v>719254</v>
      </c>
      <c r="O1932" s="33">
        <v>735370</v>
      </c>
      <c r="P1932" s="33">
        <v>748144</v>
      </c>
      <c r="Q1932" s="33">
        <v>774870</v>
      </c>
      <c r="R1932" s="33">
        <v>783917</v>
      </c>
      <c r="S1932" s="33">
        <v>769753</v>
      </c>
      <c r="T1932" s="33">
        <v>754381</v>
      </c>
      <c r="U1932" s="33">
        <v>724718</v>
      </c>
      <c r="V1932" s="33">
        <v>705673</v>
      </c>
      <c r="W1932" s="33">
        <v>697787</v>
      </c>
      <c r="X1932" s="33">
        <v>692517</v>
      </c>
      <c r="Y1932" s="33">
        <v>700446</v>
      </c>
      <c r="Z1932" s="33">
        <v>720703</v>
      </c>
      <c r="AA1932" s="33">
        <v>751466</v>
      </c>
      <c r="AB1932" s="33">
        <v>763532</v>
      </c>
      <c r="AC1932" s="33">
        <v>767012</v>
      </c>
      <c r="AD1932" s="33">
        <v>773267</v>
      </c>
      <c r="AE1932" s="33">
        <v>765249</v>
      </c>
      <c r="AF1932" s="33">
        <v>755515</v>
      </c>
      <c r="AG1932" s="33">
        <v>746683</v>
      </c>
      <c r="AH1932" s="33">
        <v>742447</v>
      </c>
    </row>
    <row r="1933" spans="1:34" x14ac:dyDescent="0.35">
      <c r="A1933" s="15">
        <f t="shared" si="132"/>
        <v>44910</v>
      </c>
      <c r="B1933" s="107">
        <v>19140349</v>
      </c>
      <c r="C1933" s="4">
        <f t="shared" si="133"/>
        <v>251846.69736842104</v>
      </c>
      <c r="D1933">
        <f t="shared" si="134"/>
        <v>2022</v>
      </c>
      <c r="E1933">
        <f t="shared" si="135"/>
        <v>12</v>
      </c>
      <c r="F1933" s="33">
        <v>10242</v>
      </c>
      <c r="G1933" s="2" t="s">
        <v>29</v>
      </c>
      <c r="H1933" s="2">
        <v>76</v>
      </c>
      <c r="I1933" s="33" t="s">
        <v>74</v>
      </c>
      <c r="J1933" s="34">
        <v>44910</v>
      </c>
      <c r="K1933" s="33">
        <v>736684</v>
      </c>
      <c r="L1933" s="33">
        <v>739318</v>
      </c>
      <c r="M1933" s="33">
        <v>746600</v>
      </c>
      <c r="N1933" s="33">
        <v>759424</v>
      </c>
      <c r="O1933" s="33">
        <v>768074</v>
      </c>
      <c r="P1933" s="33">
        <v>794102</v>
      </c>
      <c r="Q1933" s="33">
        <v>822844</v>
      </c>
      <c r="R1933" s="33">
        <v>833198</v>
      </c>
      <c r="S1933" s="33">
        <v>824930</v>
      </c>
      <c r="T1933" s="33">
        <v>817950</v>
      </c>
      <c r="U1933" s="33">
        <v>808230</v>
      </c>
      <c r="V1933" s="33">
        <v>802107</v>
      </c>
      <c r="W1933" s="33">
        <v>794674</v>
      </c>
      <c r="X1933" s="33">
        <v>793706</v>
      </c>
      <c r="Y1933" s="33">
        <v>799483</v>
      </c>
      <c r="Z1933" s="33">
        <v>796918</v>
      </c>
      <c r="AA1933" s="33">
        <v>808181</v>
      </c>
      <c r="AB1933" s="33">
        <v>807518</v>
      </c>
      <c r="AC1933" s="33">
        <v>795776</v>
      </c>
      <c r="AD1933" s="33">
        <v>793014</v>
      </c>
      <c r="AE1933" s="33">
        <v>793550</v>
      </c>
      <c r="AF1933" s="33">
        <v>784558</v>
      </c>
      <c r="AG1933" s="33">
        <v>769071</v>
      </c>
      <c r="AH1933" s="33">
        <v>761749</v>
      </c>
    </row>
    <row r="1934" spans="1:34" x14ac:dyDescent="0.35">
      <c r="A1934" s="15">
        <f t="shared" si="132"/>
        <v>44911</v>
      </c>
      <c r="B1934" s="107">
        <v>18984601</v>
      </c>
      <c r="C1934" s="4">
        <f t="shared" si="133"/>
        <v>246553.25974025973</v>
      </c>
      <c r="D1934">
        <f t="shared" si="134"/>
        <v>2022</v>
      </c>
      <c r="E1934">
        <f t="shared" si="135"/>
        <v>12</v>
      </c>
      <c r="F1934" s="33">
        <v>10243</v>
      </c>
      <c r="G1934" s="2" t="s">
        <v>29</v>
      </c>
      <c r="H1934" s="2">
        <v>77</v>
      </c>
      <c r="I1934" s="33" t="s">
        <v>74</v>
      </c>
      <c r="J1934" s="34">
        <v>44911</v>
      </c>
      <c r="K1934" s="33">
        <v>755525</v>
      </c>
      <c r="L1934" s="33">
        <v>753658</v>
      </c>
      <c r="M1934" s="33">
        <v>756346</v>
      </c>
      <c r="N1934" s="33">
        <v>760892</v>
      </c>
      <c r="O1934" s="33">
        <v>775446</v>
      </c>
      <c r="P1934" s="33">
        <v>794305</v>
      </c>
      <c r="Q1934" s="33">
        <v>814864</v>
      </c>
      <c r="R1934" s="33">
        <v>824555</v>
      </c>
      <c r="S1934" s="33">
        <v>814509</v>
      </c>
      <c r="T1934" s="33">
        <v>812418</v>
      </c>
      <c r="U1934" s="33">
        <v>797820</v>
      </c>
      <c r="V1934" s="33">
        <v>791544</v>
      </c>
      <c r="W1934" s="33">
        <v>786382</v>
      </c>
      <c r="X1934" s="33">
        <v>785561</v>
      </c>
      <c r="Y1934" s="33">
        <v>785389</v>
      </c>
      <c r="Z1934" s="33">
        <v>792535</v>
      </c>
      <c r="AA1934" s="33">
        <v>798964</v>
      </c>
      <c r="AB1934" s="33">
        <v>787415</v>
      </c>
      <c r="AC1934" s="33">
        <v>781824</v>
      </c>
      <c r="AD1934" s="33">
        <v>775040</v>
      </c>
      <c r="AE1934" s="33">
        <v>765880</v>
      </c>
      <c r="AF1934" s="33">
        <v>759633</v>
      </c>
      <c r="AG1934" s="33">
        <v>746019</v>
      </c>
      <c r="AH1934" s="33">
        <v>743369</v>
      </c>
    </row>
    <row r="1935" spans="1:34" x14ac:dyDescent="0.35">
      <c r="A1935" s="15">
        <f t="shared" si="132"/>
        <v>44912</v>
      </c>
      <c r="B1935" s="107">
        <v>18510927</v>
      </c>
      <c r="C1935" s="4">
        <f t="shared" si="133"/>
        <v>237319.57692307694</v>
      </c>
      <c r="D1935">
        <f t="shared" si="134"/>
        <v>2022</v>
      </c>
      <c r="E1935">
        <f t="shared" si="135"/>
        <v>12</v>
      </c>
      <c r="F1935" s="33">
        <v>10244</v>
      </c>
      <c r="G1935" s="2" t="s">
        <v>29</v>
      </c>
      <c r="H1935" s="2">
        <v>78</v>
      </c>
      <c r="I1935" s="33" t="s">
        <v>74</v>
      </c>
      <c r="J1935" s="34">
        <v>44912</v>
      </c>
      <c r="K1935" s="33">
        <v>739894</v>
      </c>
      <c r="L1935" s="33">
        <v>732316</v>
      </c>
      <c r="M1935" s="33">
        <v>735010</v>
      </c>
      <c r="N1935" s="33">
        <v>738706</v>
      </c>
      <c r="O1935" s="33">
        <v>744591</v>
      </c>
      <c r="P1935" s="33">
        <v>753441</v>
      </c>
      <c r="Q1935" s="33">
        <v>768244</v>
      </c>
      <c r="R1935" s="33">
        <v>780021</v>
      </c>
      <c r="S1935" s="33">
        <v>779483</v>
      </c>
      <c r="T1935" s="33">
        <v>781508</v>
      </c>
      <c r="U1935" s="33">
        <v>780216</v>
      </c>
      <c r="V1935" s="33">
        <v>775775</v>
      </c>
      <c r="W1935" s="33">
        <v>776951</v>
      </c>
      <c r="X1935" s="33">
        <v>767631</v>
      </c>
      <c r="Y1935" s="33">
        <v>767675</v>
      </c>
      <c r="Z1935" s="33">
        <v>778677</v>
      </c>
      <c r="AA1935" s="33">
        <v>781872</v>
      </c>
      <c r="AB1935" s="33">
        <v>776587</v>
      </c>
      <c r="AC1935" s="33">
        <v>770327</v>
      </c>
      <c r="AD1935" s="33">
        <v>765245</v>
      </c>
      <c r="AE1935" s="33">
        <v>759634</v>
      </c>
      <c r="AF1935" s="33">
        <v>748737</v>
      </c>
      <c r="AG1935" s="33">
        <v>744618</v>
      </c>
      <c r="AH1935" s="33">
        <v>733492</v>
      </c>
    </row>
    <row r="1936" spans="1:34" x14ac:dyDescent="0.35">
      <c r="A1936" s="15">
        <f t="shared" si="132"/>
        <v>44913</v>
      </c>
      <c r="B1936" s="107">
        <v>18458283</v>
      </c>
      <c r="C1936" s="4">
        <f t="shared" si="133"/>
        <v>233649.15189873418</v>
      </c>
      <c r="D1936">
        <f t="shared" si="134"/>
        <v>2022</v>
      </c>
      <c r="E1936">
        <f t="shared" si="135"/>
        <v>12</v>
      </c>
      <c r="F1936" s="33">
        <v>10245</v>
      </c>
      <c r="G1936" s="2" t="s">
        <v>29</v>
      </c>
      <c r="H1936" s="2">
        <v>79</v>
      </c>
      <c r="I1936" s="33" t="s">
        <v>74</v>
      </c>
      <c r="J1936" s="34">
        <v>44913</v>
      </c>
      <c r="K1936" s="33">
        <v>732285</v>
      </c>
      <c r="L1936" s="33">
        <v>725682</v>
      </c>
      <c r="M1936" s="33">
        <v>730553</v>
      </c>
      <c r="N1936" s="33">
        <v>736319</v>
      </c>
      <c r="O1936" s="33">
        <v>746551</v>
      </c>
      <c r="P1936" s="33">
        <v>753644</v>
      </c>
      <c r="Q1936" s="33">
        <v>768242</v>
      </c>
      <c r="R1936" s="33">
        <v>779269</v>
      </c>
      <c r="S1936" s="33">
        <v>771806</v>
      </c>
      <c r="T1936" s="33">
        <v>767262</v>
      </c>
      <c r="U1936" s="33">
        <v>758807</v>
      </c>
      <c r="V1936" s="33">
        <v>754653</v>
      </c>
      <c r="W1936" s="33">
        <v>746140</v>
      </c>
      <c r="X1936" s="33">
        <v>743590</v>
      </c>
      <c r="Y1936" s="33">
        <v>755066</v>
      </c>
      <c r="Z1936" s="33">
        <v>754763</v>
      </c>
      <c r="AA1936" s="33">
        <v>762299</v>
      </c>
      <c r="AB1936" s="33">
        <v>769613</v>
      </c>
      <c r="AC1936" s="33">
        <v>772604</v>
      </c>
      <c r="AD1936" s="33">
        <v>778039</v>
      </c>
      <c r="AE1936" s="33">
        <v>785323</v>
      </c>
      <c r="AF1936" s="33">
        <v>780774</v>
      </c>
      <c r="AG1936" s="33">
        <v>785135</v>
      </c>
      <c r="AH1936" s="33">
        <v>780211</v>
      </c>
    </row>
    <row r="1937" spans="1:34" x14ac:dyDescent="0.35">
      <c r="A1937" s="15">
        <f t="shared" si="132"/>
        <v>44914</v>
      </c>
      <c r="B1937" s="107">
        <v>20650553</v>
      </c>
      <c r="C1937" s="4">
        <f t="shared" si="133"/>
        <v>258131.91250000001</v>
      </c>
      <c r="D1937">
        <f t="shared" si="134"/>
        <v>2022</v>
      </c>
      <c r="E1937">
        <f t="shared" si="135"/>
        <v>12</v>
      </c>
      <c r="F1937" s="33">
        <v>10246</v>
      </c>
      <c r="G1937" s="2" t="s">
        <v>29</v>
      </c>
      <c r="H1937" s="2">
        <v>80</v>
      </c>
      <c r="I1937" s="33" t="s">
        <v>74</v>
      </c>
      <c r="J1937" s="34">
        <v>44914</v>
      </c>
      <c r="K1937" s="33">
        <v>788508</v>
      </c>
      <c r="L1937" s="33">
        <v>792303</v>
      </c>
      <c r="M1937" s="33">
        <v>802157</v>
      </c>
      <c r="N1937" s="33">
        <v>810640</v>
      </c>
      <c r="O1937" s="33">
        <v>838550</v>
      </c>
      <c r="P1937" s="33">
        <v>860095</v>
      </c>
      <c r="Q1937" s="33">
        <v>884915</v>
      </c>
      <c r="R1937" s="33">
        <v>903233</v>
      </c>
      <c r="S1937" s="33">
        <v>900544</v>
      </c>
      <c r="T1937" s="33">
        <v>886754</v>
      </c>
      <c r="U1937" s="33">
        <v>865254</v>
      </c>
      <c r="V1937" s="33">
        <v>857592</v>
      </c>
      <c r="W1937" s="33">
        <v>856424</v>
      </c>
      <c r="X1937" s="33">
        <v>853602</v>
      </c>
      <c r="Y1937" s="33">
        <v>847638</v>
      </c>
      <c r="Z1937" s="33">
        <v>857014</v>
      </c>
      <c r="AA1937" s="33">
        <v>877196</v>
      </c>
      <c r="AB1937" s="33">
        <v>875377</v>
      </c>
      <c r="AC1937" s="33">
        <v>867940</v>
      </c>
      <c r="AD1937" s="33">
        <v>865346</v>
      </c>
      <c r="AE1937" s="33">
        <v>858237</v>
      </c>
      <c r="AF1937" s="33">
        <v>846229</v>
      </c>
      <c r="AG1937" s="33">
        <v>830755</v>
      </c>
      <c r="AH1937" s="33">
        <v>828266</v>
      </c>
    </row>
    <row r="1938" spans="1:34" x14ac:dyDescent="0.35">
      <c r="A1938" s="15">
        <f t="shared" si="132"/>
        <v>44915</v>
      </c>
      <c r="B1938" s="107">
        <v>20016131</v>
      </c>
      <c r="C1938" s="4">
        <f t="shared" si="133"/>
        <v>247112.72839506174</v>
      </c>
      <c r="D1938">
        <f t="shared" si="134"/>
        <v>2022</v>
      </c>
      <c r="E1938">
        <f t="shared" si="135"/>
        <v>12</v>
      </c>
      <c r="F1938" s="33">
        <v>10247</v>
      </c>
      <c r="G1938" s="2" t="s">
        <v>29</v>
      </c>
      <c r="H1938" s="2">
        <v>81</v>
      </c>
      <c r="I1938" s="33" t="s">
        <v>74</v>
      </c>
      <c r="J1938" s="34">
        <v>44915</v>
      </c>
      <c r="K1938" s="33">
        <v>823658</v>
      </c>
      <c r="L1938" s="33">
        <v>797985</v>
      </c>
      <c r="M1938" s="33">
        <v>789296</v>
      </c>
      <c r="N1938" s="33">
        <v>798729</v>
      </c>
      <c r="O1938" s="33">
        <v>816146</v>
      </c>
      <c r="P1938" s="33">
        <v>833025</v>
      </c>
      <c r="Q1938" s="33">
        <v>849493</v>
      </c>
      <c r="R1938" s="33">
        <v>852745</v>
      </c>
      <c r="S1938" s="33">
        <v>830549</v>
      </c>
      <c r="T1938" s="33">
        <v>812747</v>
      </c>
      <c r="U1938" s="33">
        <v>804450</v>
      </c>
      <c r="V1938" s="33">
        <v>803650</v>
      </c>
      <c r="W1938" s="33">
        <v>794599</v>
      </c>
      <c r="X1938" s="33">
        <v>798822</v>
      </c>
      <c r="Y1938" s="33">
        <v>812221</v>
      </c>
      <c r="Z1938" s="33">
        <v>812010</v>
      </c>
      <c r="AA1938" s="33">
        <v>838099</v>
      </c>
      <c r="AB1938" s="33">
        <v>855897</v>
      </c>
      <c r="AC1938" s="33">
        <v>865022</v>
      </c>
      <c r="AD1938" s="33">
        <v>863304</v>
      </c>
      <c r="AE1938" s="33">
        <v>850941</v>
      </c>
      <c r="AF1938" s="33">
        <v>846194</v>
      </c>
      <c r="AG1938" s="33">
        <v>836642</v>
      </c>
      <c r="AH1938" s="33">
        <v>833927</v>
      </c>
    </row>
    <row r="1939" spans="1:34" x14ac:dyDescent="0.35">
      <c r="A1939" s="15">
        <f t="shared" si="132"/>
        <v>44916</v>
      </c>
      <c r="B1939" s="107">
        <v>21459706</v>
      </c>
      <c r="C1939" s="4">
        <f t="shared" si="133"/>
        <v>261703.73170731709</v>
      </c>
      <c r="D1939">
        <f t="shared" si="134"/>
        <v>2022</v>
      </c>
      <c r="E1939">
        <f t="shared" si="135"/>
        <v>12</v>
      </c>
      <c r="F1939" s="33">
        <v>10248</v>
      </c>
      <c r="G1939" s="2" t="s">
        <v>29</v>
      </c>
      <c r="H1939" s="2">
        <v>82</v>
      </c>
      <c r="I1939" s="33" t="s">
        <v>74</v>
      </c>
      <c r="J1939" s="34">
        <v>44916</v>
      </c>
      <c r="K1939" s="33">
        <v>834795</v>
      </c>
      <c r="L1939" s="33">
        <v>831248</v>
      </c>
      <c r="M1939" s="33">
        <v>839728</v>
      </c>
      <c r="N1939" s="33">
        <v>843857</v>
      </c>
      <c r="O1939" s="33">
        <v>857557</v>
      </c>
      <c r="P1939" s="33">
        <v>878507</v>
      </c>
      <c r="Q1939" s="33">
        <v>901289</v>
      </c>
      <c r="R1939" s="33">
        <v>903269</v>
      </c>
      <c r="S1939" s="33">
        <v>909559</v>
      </c>
      <c r="T1939" s="33">
        <v>905247</v>
      </c>
      <c r="U1939" s="33">
        <v>896369</v>
      </c>
      <c r="V1939" s="33">
        <v>893613</v>
      </c>
      <c r="W1939" s="33">
        <v>886827</v>
      </c>
      <c r="X1939" s="33">
        <v>883232</v>
      </c>
      <c r="Y1939" s="33">
        <v>880516</v>
      </c>
      <c r="Z1939" s="33">
        <v>899677</v>
      </c>
      <c r="AA1939" s="33">
        <v>917818</v>
      </c>
      <c r="AB1939" s="33">
        <v>930168</v>
      </c>
      <c r="AC1939" s="33">
        <v>921120</v>
      </c>
      <c r="AD1939" s="33">
        <v>904166</v>
      </c>
      <c r="AE1939" s="33">
        <v>897819</v>
      </c>
      <c r="AF1939" s="33">
        <v>893543</v>
      </c>
      <c r="AG1939" s="33">
        <v>877711</v>
      </c>
      <c r="AH1939" s="33">
        <v>877075</v>
      </c>
    </row>
    <row r="1940" spans="1:34" x14ac:dyDescent="0.35">
      <c r="A1940" s="15">
        <f t="shared" si="132"/>
        <v>44917</v>
      </c>
      <c r="B1940" s="107">
        <v>21777968</v>
      </c>
      <c r="C1940" s="4">
        <f t="shared" si="133"/>
        <v>262385.15662650601</v>
      </c>
      <c r="D1940">
        <f t="shared" si="134"/>
        <v>2022</v>
      </c>
      <c r="E1940">
        <f t="shared" si="135"/>
        <v>12</v>
      </c>
      <c r="F1940" s="33">
        <v>10249</v>
      </c>
      <c r="G1940" s="2" t="s">
        <v>29</v>
      </c>
      <c r="H1940" s="2">
        <v>83</v>
      </c>
      <c r="I1940" s="33" t="s">
        <v>74</v>
      </c>
      <c r="J1940" s="34">
        <v>44917</v>
      </c>
      <c r="K1940" s="33">
        <v>878502</v>
      </c>
      <c r="L1940" s="33">
        <v>886271</v>
      </c>
      <c r="M1940" s="33">
        <v>883439</v>
      </c>
      <c r="N1940" s="33">
        <v>897787</v>
      </c>
      <c r="O1940" s="33">
        <v>905441</v>
      </c>
      <c r="P1940" s="33">
        <v>922501</v>
      </c>
      <c r="Q1940" s="33">
        <v>941568</v>
      </c>
      <c r="R1940" s="33">
        <v>946468</v>
      </c>
      <c r="S1940" s="33">
        <v>953223</v>
      </c>
      <c r="T1940" s="33">
        <v>935536</v>
      </c>
      <c r="U1940" s="33">
        <v>919488</v>
      </c>
      <c r="V1940" s="33">
        <v>909619</v>
      </c>
      <c r="W1940" s="33">
        <v>900675</v>
      </c>
      <c r="X1940" s="33">
        <v>893415</v>
      </c>
      <c r="Y1940" s="33">
        <v>891494</v>
      </c>
      <c r="Z1940" s="33">
        <v>897191</v>
      </c>
      <c r="AA1940" s="33">
        <v>908816</v>
      </c>
      <c r="AB1940" s="33">
        <v>906531</v>
      </c>
      <c r="AC1940" s="33">
        <v>898130</v>
      </c>
      <c r="AD1940" s="33">
        <v>887643</v>
      </c>
      <c r="AE1940" s="33">
        <v>880772</v>
      </c>
      <c r="AF1940" s="33">
        <v>862948</v>
      </c>
      <c r="AG1940" s="33">
        <v>841922</v>
      </c>
      <c r="AH1940" s="33">
        <v>842029</v>
      </c>
    </row>
    <row r="1941" spans="1:34" x14ac:dyDescent="0.35">
      <c r="A1941" s="15">
        <f t="shared" si="132"/>
        <v>44918</v>
      </c>
      <c r="B1941" s="107">
        <v>20106606</v>
      </c>
      <c r="C1941" s="4">
        <f t="shared" si="133"/>
        <v>239364.35714285713</v>
      </c>
      <c r="D1941">
        <f t="shared" si="134"/>
        <v>2022</v>
      </c>
      <c r="E1941">
        <f t="shared" si="135"/>
        <v>12</v>
      </c>
      <c r="F1941" s="33">
        <v>10250</v>
      </c>
      <c r="G1941" s="2" t="s">
        <v>29</v>
      </c>
      <c r="H1941" s="2">
        <v>84</v>
      </c>
      <c r="I1941" s="33" t="s">
        <v>74</v>
      </c>
      <c r="J1941" s="34">
        <v>44918</v>
      </c>
      <c r="K1941" s="33">
        <v>836645</v>
      </c>
      <c r="L1941" s="33">
        <v>837783</v>
      </c>
      <c r="M1941" s="33">
        <v>840213</v>
      </c>
      <c r="N1941" s="33">
        <v>841654</v>
      </c>
      <c r="O1941" s="33">
        <v>847142</v>
      </c>
      <c r="P1941" s="33">
        <v>860117</v>
      </c>
      <c r="Q1941" s="33">
        <v>868174</v>
      </c>
      <c r="R1941" s="33">
        <v>872176</v>
      </c>
      <c r="S1941" s="33">
        <v>867823</v>
      </c>
      <c r="T1941" s="33">
        <v>858450</v>
      </c>
      <c r="U1941" s="33">
        <v>845609</v>
      </c>
      <c r="V1941" s="33">
        <v>836344</v>
      </c>
      <c r="W1941" s="33">
        <v>823870</v>
      </c>
      <c r="X1941" s="33">
        <v>818547</v>
      </c>
      <c r="Y1941" s="33">
        <v>813253</v>
      </c>
      <c r="Z1941" s="33">
        <v>812480</v>
      </c>
      <c r="AA1941" s="33">
        <v>827578</v>
      </c>
      <c r="AB1941" s="33">
        <v>824048</v>
      </c>
      <c r="AC1941" s="33">
        <v>822474</v>
      </c>
      <c r="AD1941" s="33">
        <v>811119</v>
      </c>
      <c r="AE1941" s="33">
        <v>807682</v>
      </c>
      <c r="AF1941" s="33">
        <v>791756</v>
      </c>
      <c r="AG1941" s="33">
        <v>775541</v>
      </c>
      <c r="AH1941" s="33">
        <v>769734</v>
      </c>
    </row>
    <row r="1942" spans="1:34" x14ac:dyDescent="0.35">
      <c r="A1942" s="15">
        <f t="shared" si="132"/>
        <v>44919</v>
      </c>
      <c r="B1942" s="107">
        <v>18778395</v>
      </c>
      <c r="C1942" s="4">
        <f t="shared" si="133"/>
        <v>220922.29411764705</v>
      </c>
      <c r="D1942">
        <f t="shared" si="134"/>
        <v>2022</v>
      </c>
      <c r="E1942">
        <f t="shared" si="135"/>
        <v>12</v>
      </c>
      <c r="F1942" s="33">
        <v>10251</v>
      </c>
      <c r="G1942" s="2" t="s">
        <v>29</v>
      </c>
      <c r="H1942" s="2">
        <v>85</v>
      </c>
      <c r="I1942" s="33" t="s">
        <v>74</v>
      </c>
      <c r="J1942" s="34">
        <v>44919</v>
      </c>
      <c r="K1942" s="33">
        <v>767331</v>
      </c>
      <c r="L1942" s="33">
        <v>761440</v>
      </c>
      <c r="M1942" s="33">
        <v>763963</v>
      </c>
      <c r="N1942" s="33">
        <v>769362</v>
      </c>
      <c r="O1942" s="33">
        <v>771927</v>
      </c>
      <c r="P1942" s="33">
        <v>778584</v>
      </c>
      <c r="Q1942" s="33">
        <v>790373</v>
      </c>
      <c r="R1942" s="33">
        <v>795440</v>
      </c>
      <c r="S1942" s="33">
        <v>800152</v>
      </c>
      <c r="T1942" s="33">
        <v>801934</v>
      </c>
      <c r="U1942" s="33">
        <v>795082</v>
      </c>
      <c r="V1942" s="33">
        <v>792615</v>
      </c>
      <c r="W1942" s="33">
        <v>783982</v>
      </c>
      <c r="X1942" s="33">
        <v>780192</v>
      </c>
      <c r="Y1942" s="33">
        <v>771592</v>
      </c>
      <c r="Z1942" s="33">
        <v>774053</v>
      </c>
      <c r="AA1942" s="33">
        <v>785466</v>
      </c>
      <c r="AB1942" s="33">
        <v>777258</v>
      </c>
      <c r="AC1942" s="33">
        <v>771596</v>
      </c>
      <c r="AD1942" s="33">
        <v>760672</v>
      </c>
      <c r="AE1942" s="33">
        <v>756400</v>
      </c>
      <c r="AF1942" s="33">
        <v>748849</v>
      </c>
      <c r="AG1942" s="33">
        <v>741017</v>
      </c>
      <c r="AH1942" s="33">
        <v>735511</v>
      </c>
    </row>
    <row r="1943" spans="1:34" x14ac:dyDescent="0.35">
      <c r="A1943" s="15">
        <f t="shared" si="132"/>
        <v>44920</v>
      </c>
      <c r="B1943" s="107">
        <v>17762029</v>
      </c>
      <c r="C1943" s="4">
        <f t="shared" si="133"/>
        <v>206535.22093023255</v>
      </c>
      <c r="D1943">
        <f t="shared" si="134"/>
        <v>2022</v>
      </c>
      <c r="E1943">
        <f t="shared" si="135"/>
        <v>12</v>
      </c>
      <c r="F1943" s="33">
        <v>10252</v>
      </c>
      <c r="G1943" s="2" t="s">
        <v>29</v>
      </c>
      <c r="H1943" s="2">
        <v>86</v>
      </c>
      <c r="I1943" s="33" t="s">
        <v>74</v>
      </c>
      <c r="J1943" s="34">
        <v>44920</v>
      </c>
      <c r="K1943" s="33">
        <v>738830</v>
      </c>
      <c r="L1943" s="33">
        <v>740417</v>
      </c>
      <c r="M1943" s="33">
        <v>744564</v>
      </c>
      <c r="N1943" s="33">
        <v>742858</v>
      </c>
      <c r="O1943" s="33">
        <v>751383</v>
      </c>
      <c r="P1943" s="33">
        <v>762646</v>
      </c>
      <c r="Q1943" s="33">
        <v>764993</v>
      </c>
      <c r="R1943" s="33">
        <v>772336</v>
      </c>
      <c r="S1943" s="33">
        <v>766287</v>
      </c>
      <c r="T1943" s="33">
        <v>759332</v>
      </c>
      <c r="U1943" s="33">
        <v>746924</v>
      </c>
      <c r="V1943" s="33">
        <v>734858</v>
      </c>
      <c r="W1943" s="33">
        <v>717150</v>
      </c>
      <c r="X1943" s="33">
        <v>716022</v>
      </c>
      <c r="Y1943" s="33">
        <v>704885</v>
      </c>
      <c r="Z1943" s="33">
        <v>710287</v>
      </c>
      <c r="AA1943" s="33">
        <v>720480</v>
      </c>
      <c r="AB1943" s="33">
        <v>725251</v>
      </c>
      <c r="AC1943" s="33">
        <v>723717</v>
      </c>
      <c r="AD1943" s="33">
        <v>718467</v>
      </c>
      <c r="AE1943" s="33">
        <v>708977</v>
      </c>
      <c r="AF1943" s="33">
        <v>701480</v>
      </c>
      <c r="AG1943" s="33">
        <v>693728</v>
      </c>
      <c r="AH1943" s="33">
        <v>683818</v>
      </c>
    </row>
    <row r="1944" spans="1:34" x14ac:dyDescent="0.35">
      <c r="A1944" s="15">
        <f t="shared" si="132"/>
        <v>44921</v>
      </c>
      <c r="B1944" s="107">
        <v>17118356</v>
      </c>
      <c r="C1944" s="4">
        <f t="shared" si="133"/>
        <v>196762.71264367815</v>
      </c>
      <c r="D1944">
        <f t="shared" si="134"/>
        <v>2022</v>
      </c>
      <c r="E1944">
        <f t="shared" si="135"/>
        <v>12</v>
      </c>
      <c r="F1944" s="33">
        <v>10253</v>
      </c>
      <c r="G1944" s="2" t="s">
        <v>29</v>
      </c>
      <c r="H1944" s="2">
        <v>87</v>
      </c>
      <c r="I1944" s="33" t="s">
        <v>74</v>
      </c>
      <c r="J1944" s="34">
        <v>44921</v>
      </c>
      <c r="K1944" s="33">
        <v>680607</v>
      </c>
      <c r="L1944" s="33">
        <v>681982</v>
      </c>
      <c r="M1944" s="33">
        <v>680545</v>
      </c>
      <c r="N1944" s="33">
        <v>691575</v>
      </c>
      <c r="O1944" s="33">
        <v>697608</v>
      </c>
      <c r="P1944" s="33">
        <v>710242</v>
      </c>
      <c r="Q1944" s="33">
        <v>720834</v>
      </c>
      <c r="R1944" s="33">
        <v>726740</v>
      </c>
      <c r="S1944" s="33">
        <v>730743</v>
      </c>
      <c r="T1944" s="33">
        <v>728239</v>
      </c>
      <c r="U1944" s="33">
        <v>723283</v>
      </c>
      <c r="V1944" s="33">
        <v>711047</v>
      </c>
      <c r="W1944" s="33">
        <v>706722</v>
      </c>
      <c r="X1944" s="33">
        <v>704631</v>
      </c>
      <c r="Y1944" s="33">
        <v>705681</v>
      </c>
      <c r="Z1944" s="33">
        <v>709547</v>
      </c>
      <c r="AA1944" s="33">
        <v>717787</v>
      </c>
      <c r="AB1944" s="33">
        <v>716873</v>
      </c>
      <c r="AC1944" s="33">
        <v>708644</v>
      </c>
      <c r="AD1944" s="33">
        <v>705449</v>
      </c>
      <c r="AE1944" s="33">
        <v>701036</v>
      </c>
      <c r="AF1944" s="33">
        <v>688985</v>
      </c>
      <c r="AG1944" s="33">
        <v>678295</v>
      </c>
      <c r="AH1944" s="33">
        <v>669648</v>
      </c>
    </row>
    <row r="1945" spans="1:34" x14ac:dyDescent="0.35">
      <c r="A1945" s="15">
        <f t="shared" si="132"/>
        <v>44922</v>
      </c>
      <c r="B1945" s="107">
        <v>16436812.999999998</v>
      </c>
      <c r="C1945" s="4">
        <f t="shared" si="133"/>
        <v>186781.96590909088</v>
      </c>
      <c r="D1945">
        <f t="shared" si="134"/>
        <v>2022</v>
      </c>
      <c r="E1945">
        <f t="shared" si="135"/>
        <v>12</v>
      </c>
      <c r="F1945" s="33">
        <v>10254</v>
      </c>
      <c r="G1945" s="2" t="s">
        <v>29</v>
      </c>
      <c r="H1945" s="2">
        <v>88</v>
      </c>
      <c r="I1945" s="33" t="s">
        <v>74</v>
      </c>
      <c r="J1945" s="34">
        <v>44922</v>
      </c>
      <c r="K1945" s="33">
        <v>661240</v>
      </c>
      <c r="L1945" s="33">
        <v>661937</v>
      </c>
      <c r="M1945" s="33">
        <v>661594</v>
      </c>
      <c r="N1945" s="33">
        <v>663569</v>
      </c>
      <c r="O1945" s="33">
        <v>673806</v>
      </c>
      <c r="P1945" s="33">
        <v>685038</v>
      </c>
      <c r="Q1945" s="33">
        <v>702251</v>
      </c>
      <c r="R1945" s="33">
        <v>702570</v>
      </c>
      <c r="S1945" s="33">
        <v>701108</v>
      </c>
      <c r="T1945" s="33">
        <v>697084</v>
      </c>
      <c r="U1945" s="33">
        <v>684469</v>
      </c>
      <c r="V1945" s="33">
        <v>678637</v>
      </c>
      <c r="W1945" s="33">
        <v>658058</v>
      </c>
      <c r="X1945" s="33">
        <v>661310</v>
      </c>
      <c r="Y1945" s="33">
        <v>671124</v>
      </c>
      <c r="Z1945" s="33">
        <v>678470</v>
      </c>
      <c r="AA1945" s="33">
        <v>694903</v>
      </c>
      <c r="AB1945" s="33">
        <v>690406</v>
      </c>
      <c r="AC1945" s="33">
        <v>681009</v>
      </c>
      <c r="AD1945" s="33">
        <v>674163</v>
      </c>
      <c r="AE1945" s="33">
        <v>665170</v>
      </c>
      <c r="AF1945" s="33">
        <v>662303</v>
      </c>
      <c r="AG1945" s="33">
        <v>653198</v>
      </c>
      <c r="AH1945" s="33">
        <v>643500</v>
      </c>
    </row>
    <row r="1946" spans="1:34" x14ac:dyDescent="0.35">
      <c r="A1946" s="15">
        <f t="shared" ref="A1946:A2009" si="136">J1946</f>
        <v>44923</v>
      </c>
      <c r="B1946" s="107">
        <v>16364267</v>
      </c>
      <c r="C1946" s="4">
        <f t="shared" ref="C1946:C2009" si="137">B1946/H1946</f>
        <v>183868.16853932585</v>
      </c>
      <c r="D1946">
        <f t="shared" ref="D1946:D2009" si="138">YEAR(J1946)</f>
        <v>2022</v>
      </c>
      <c r="E1946">
        <f t="shared" ref="E1946:E2009" si="139">MONTH(J1946)</f>
        <v>12</v>
      </c>
      <c r="F1946" s="33">
        <v>10255</v>
      </c>
      <c r="G1946" s="2" t="s">
        <v>29</v>
      </c>
      <c r="H1946" s="2">
        <v>89</v>
      </c>
      <c r="I1946" s="33" t="s">
        <v>74</v>
      </c>
      <c r="J1946" s="34">
        <v>44923</v>
      </c>
      <c r="K1946" s="33">
        <v>638594</v>
      </c>
      <c r="L1946" s="33">
        <v>641993</v>
      </c>
      <c r="M1946" s="33">
        <v>639878</v>
      </c>
      <c r="N1946" s="33">
        <v>646599</v>
      </c>
      <c r="O1946" s="33">
        <v>656456</v>
      </c>
      <c r="P1946" s="33">
        <v>676230</v>
      </c>
      <c r="Q1946" s="33">
        <v>690167</v>
      </c>
      <c r="R1946" s="33">
        <v>699882</v>
      </c>
      <c r="S1946" s="33">
        <v>696812</v>
      </c>
      <c r="T1946" s="33">
        <v>690052</v>
      </c>
      <c r="U1946" s="33">
        <v>674904</v>
      </c>
      <c r="V1946" s="33">
        <v>665138</v>
      </c>
      <c r="W1946" s="33">
        <v>648333</v>
      </c>
      <c r="X1946" s="33">
        <v>647948</v>
      </c>
      <c r="Y1946" s="33">
        <v>646617</v>
      </c>
      <c r="Z1946" s="33">
        <v>649752</v>
      </c>
      <c r="AA1946" s="33">
        <v>670726</v>
      </c>
      <c r="AB1946" s="33">
        <v>685088</v>
      </c>
      <c r="AC1946" s="33">
        <v>692588</v>
      </c>
      <c r="AD1946" s="33">
        <v>697068</v>
      </c>
      <c r="AE1946" s="33">
        <v>701162</v>
      </c>
      <c r="AF1946" s="33">
        <v>694543</v>
      </c>
      <c r="AG1946" s="33">
        <v>690638</v>
      </c>
      <c r="AH1946" s="33">
        <v>693039</v>
      </c>
    </row>
    <row r="1947" spans="1:34" x14ac:dyDescent="0.35">
      <c r="A1947" s="15">
        <f t="shared" si="136"/>
        <v>44924</v>
      </c>
      <c r="B1947" s="107">
        <v>17287460</v>
      </c>
      <c r="C1947" s="4">
        <f t="shared" si="137"/>
        <v>192082.88888888888</v>
      </c>
      <c r="D1947">
        <f t="shared" si="138"/>
        <v>2022</v>
      </c>
      <c r="E1947">
        <f t="shared" si="139"/>
        <v>12</v>
      </c>
      <c r="F1947" s="33">
        <v>10256</v>
      </c>
      <c r="G1947" s="2" t="s">
        <v>29</v>
      </c>
      <c r="H1947" s="2">
        <v>90</v>
      </c>
      <c r="I1947" s="33" t="s">
        <v>74</v>
      </c>
      <c r="J1947" s="34">
        <v>44924</v>
      </c>
      <c r="K1947" s="33">
        <v>696616</v>
      </c>
      <c r="L1947" s="33">
        <v>697319</v>
      </c>
      <c r="M1947" s="33">
        <v>704011</v>
      </c>
      <c r="N1947" s="33">
        <v>714234</v>
      </c>
      <c r="O1947" s="33">
        <v>725214</v>
      </c>
      <c r="P1947" s="33">
        <v>740867</v>
      </c>
      <c r="Q1947" s="33">
        <v>757033</v>
      </c>
      <c r="R1947" s="33">
        <v>763372</v>
      </c>
      <c r="S1947" s="33">
        <v>762410</v>
      </c>
      <c r="T1947" s="33">
        <v>747190</v>
      </c>
      <c r="U1947" s="33">
        <v>732585</v>
      </c>
      <c r="V1947" s="33">
        <v>719629</v>
      </c>
      <c r="W1947" s="33">
        <v>702409</v>
      </c>
      <c r="X1947" s="33">
        <v>697996</v>
      </c>
      <c r="Y1947" s="33">
        <v>693731</v>
      </c>
      <c r="Z1947" s="33">
        <v>698394</v>
      </c>
      <c r="AA1947" s="33">
        <v>712091</v>
      </c>
      <c r="AB1947" s="33">
        <v>706409</v>
      </c>
      <c r="AC1947" s="33">
        <v>702238</v>
      </c>
      <c r="AD1947" s="33">
        <v>698335</v>
      </c>
      <c r="AE1947" s="33">
        <v>687416</v>
      </c>
      <c r="AF1947" s="33">
        <v>675407</v>
      </c>
      <c r="AG1947" s="33">
        <v>664899</v>
      </c>
      <c r="AH1947" s="33">
        <v>662529</v>
      </c>
    </row>
    <row r="1948" spans="1:34" x14ac:dyDescent="0.35">
      <c r="A1948" s="15">
        <f t="shared" si="136"/>
        <v>44925</v>
      </c>
      <c r="B1948" s="107">
        <v>16447645</v>
      </c>
      <c r="C1948" s="4">
        <f t="shared" si="137"/>
        <v>180743.35164835164</v>
      </c>
      <c r="D1948">
        <f t="shared" si="138"/>
        <v>2022</v>
      </c>
      <c r="E1948">
        <f t="shared" si="139"/>
        <v>12</v>
      </c>
      <c r="F1948" s="33">
        <v>10257</v>
      </c>
      <c r="G1948" s="2" t="s">
        <v>29</v>
      </c>
      <c r="H1948" s="2">
        <v>91</v>
      </c>
      <c r="I1948" s="33" t="s">
        <v>74</v>
      </c>
      <c r="J1948" s="34">
        <v>44925</v>
      </c>
      <c r="K1948" s="33">
        <v>662159</v>
      </c>
      <c r="L1948" s="33">
        <v>651624</v>
      </c>
      <c r="M1948" s="33">
        <v>665132</v>
      </c>
      <c r="N1948" s="33">
        <v>661212</v>
      </c>
      <c r="O1948" s="33">
        <v>666764</v>
      </c>
      <c r="P1948" s="33">
        <v>679377</v>
      </c>
      <c r="Q1948" s="33">
        <v>696178</v>
      </c>
      <c r="R1948" s="33">
        <v>703160</v>
      </c>
      <c r="S1948" s="33">
        <v>698667</v>
      </c>
      <c r="T1948" s="33">
        <v>694027</v>
      </c>
      <c r="U1948" s="33">
        <v>678569</v>
      </c>
      <c r="V1948" s="33">
        <v>676871</v>
      </c>
      <c r="W1948" s="33">
        <v>686736</v>
      </c>
      <c r="X1948" s="33">
        <v>681673</v>
      </c>
      <c r="Y1948" s="33">
        <v>682511</v>
      </c>
      <c r="Z1948" s="33">
        <v>685715</v>
      </c>
      <c r="AA1948" s="33">
        <v>698567</v>
      </c>
      <c r="AB1948" s="33">
        <v>698479</v>
      </c>
      <c r="AC1948" s="33">
        <v>696769</v>
      </c>
      <c r="AD1948" s="33">
        <v>684538</v>
      </c>
      <c r="AE1948" s="33">
        <v>679281</v>
      </c>
      <c r="AF1948" s="33">
        <v>671949</v>
      </c>
      <c r="AG1948" s="33">
        <v>658654</v>
      </c>
      <c r="AH1948" s="33">
        <v>651535</v>
      </c>
    </row>
    <row r="1949" spans="1:34" x14ac:dyDescent="0.35">
      <c r="A1949" s="15">
        <f t="shared" si="136"/>
        <v>44926</v>
      </c>
      <c r="B1949" s="107">
        <v>16412373</v>
      </c>
      <c r="C1949" s="4">
        <f t="shared" si="137"/>
        <v>178395.35869565216</v>
      </c>
      <c r="D1949">
        <f t="shared" si="138"/>
        <v>2022</v>
      </c>
      <c r="E1949">
        <f t="shared" si="139"/>
        <v>12</v>
      </c>
      <c r="F1949" s="33">
        <v>10258</v>
      </c>
      <c r="G1949" s="2" t="s">
        <v>29</v>
      </c>
      <c r="H1949" s="2">
        <v>92</v>
      </c>
      <c r="I1949" s="33" t="s">
        <v>74</v>
      </c>
      <c r="J1949" s="34">
        <v>44926</v>
      </c>
      <c r="K1949" s="33">
        <v>651509</v>
      </c>
      <c r="L1949" s="33">
        <v>653676</v>
      </c>
      <c r="M1949" s="33">
        <v>652717</v>
      </c>
      <c r="N1949" s="33">
        <v>664532</v>
      </c>
      <c r="O1949" s="33">
        <v>662915</v>
      </c>
      <c r="P1949" s="33">
        <v>677250</v>
      </c>
      <c r="Q1949" s="33">
        <v>688488</v>
      </c>
      <c r="R1949" s="33">
        <v>694424</v>
      </c>
      <c r="S1949" s="33">
        <v>697343</v>
      </c>
      <c r="T1949" s="33">
        <v>696534</v>
      </c>
      <c r="U1949" s="33">
        <v>697054</v>
      </c>
      <c r="V1949" s="33">
        <v>688277</v>
      </c>
      <c r="W1949" s="33">
        <v>682597</v>
      </c>
      <c r="X1949" s="33">
        <v>672621</v>
      </c>
      <c r="Y1949" s="33">
        <v>677503</v>
      </c>
      <c r="Z1949" s="33">
        <v>679485</v>
      </c>
      <c r="AA1949" s="33">
        <v>690813</v>
      </c>
      <c r="AB1949" s="33">
        <v>697042</v>
      </c>
      <c r="AC1949" s="33">
        <v>687476</v>
      </c>
      <c r="AD1949" s="33">
        <v>682589</v>
      </c>
      <c r="AE1949" s="33">
        <v>676210</v>
      </c>
      <c r="AF1949" s="33">
        <v>671967</v>
      </c>
      <c r="AG1949" s="33">
        <v>664503</v>
      </c>
      <c r="AH1949" s="33">
        <v>661095</v>
      </c>
    </row>
    <row r="1950" spans="1:34" x14ac:dyDescent="0.35">
      <c r="A1950" s="15">
        <f t="shared" si="136"/>
        <v>44927</v>
      </c>
      <c r="B1950" s="107">
        <v>16553250</v>
      </c>
      <c r="C1950" s="4">
        <f t="shared" si="137"/>
        <v>177991.93548387097</v>
      </c>
      <c r="D1950">
        <f t="shared" si="138"/>
        <v>2023</v>
      </c>
      <c r="E1950">
        <f t="shared" si="139"/>
        <v>1</v>
      </c>
      <c r="F1950" s="33">
        <v>10259</v>
      </c>
      <c r="G1950" s="2" t="s">
        <v>29</v>
      </c>
      <c r="H1950" s="2">
        <v>93</v>
      </c>
      <c r="I1950" s="33" t="s">
        <v>74</v>
      </c>
      <c r="J1950" s="34">
        <v>44927</v>
      </c>
      <c r="K1950" s="33">
        <v>665311</v>
      </c>
      <c r="L1950" s="33">
        <v>669488</v>
      </c>
      <c r="M1950" s="33">
        <v>669369</v>
      </c>
      <c r="N1950" s="33">
        <v>671742</v>
      </c>
      <c r="O1950" s="33">
        <v>675948</v>
      </c>
      <c r="P1950" s="33">
        <v>688050</v>
      </c>
      <c r="Q1950" s="33">
        <v>697177</v>
      </c>
      <c r="R1950" s="33">
        <v>705253</v>
      </c>
      <c r="S1950" s="33">
        <v>703064</v>
      </c>
      <c r="T1950" s="33">
        <v>698898</v>
      </c>
      <c r="U1950" s="33">
        <v>696411</v>
      </c>
      <c r="V1950" s="33">
        <v>686555</v>
      </c>
      <c r="W1950" s="33">
        <v>680897</v>
      </c>
      <c r="X1950" s="33">
        <v>678682</v>
      </c>
      <c r="Y1950" s="33">
        <v>672943</v>
      </c>
      <c r="Z1950" s="33">
        <v>677390</v>
      </c>
      <c r="AA1950" s="33">
        <v>693372</v>
      </c>
      <c r="AB1950" s="33">
        <v>702454</v>
      </c>
      <c r="AC1950" s="33">
        <v>700713</v>
      </c>
      <c r="AD1950" s="33">
        <v>693001</v>
      </c>
      <c r="AE1950" s="33">
        <v>688053</v>
      </c>
      <c r="AF1950" s="33">
        <v>686795</v>
      </c>
      <c r="AG1950" s="33">
        <v>673510</v>
      </c>
      <c r="AH1950" s="33">
        <v>667979</v>
      </c>
    </row>
    <row r="1951" spans="1:34" x14ac:dyDescent="0.35">
      <c r="A1951" s="15">
        <f t="shared" si="136"/>
        <v>44928</v>
      </c>
      <c r="B1951" s="107">
        <v>16732807</v>
      </c>
      <c r="C1951" s="4">
        <f t="shared" si="137"/>
        <v>178008.58510638299</v>
      </c>
      <c r="D1951">
        <f t="shared" si="138"/>
        <v>2023</v>
      </c>
      <c r="E1951">
        <f t="shared" si="139"/>
        <v>1</v>
      </c>
      <c r="F1951" s="33">
        <v>10260</v>
      </c>
      <c r="G1951" s="2" t="s">
        <v>29</v>
      </c>
      <c r="H1951" s="2">
        <v>94</v>
      </c>
      <c r="I1951" s="33" t="s">
        <v>74</v>
      </c>
      <c r="J1951" s="34">
        <v>44928</v>
      </c>
      <c r="K1951" s="33">
        <v>662567</v>
      </c>
      <c r="L1951" s="33">
        <v>664129</v>
      </c>
      <c r="M1951" s="33">
        <v>664050</v>
      </c>
      <c r="N1951" s="33">
        <v>670057</v>
      </c>
      <c r="O1951" s="33">
        <v>676491</v>
      </c>
      <c r="P1951" s="33">
        <v>693026</v>
      </c>
      <c r="Q1951" s="33">
        <v>697199</v>
      </c>
      <c r="R1951" s="33">
        <v>710732</v>
      </c>
      <c r="S1951" s="33">
        <v>703991</v>
      </c>
      <c r="T1951" s="33">
        <v>707993</v>
      </c>
      <c r="U1951" s="33">
        <v>703242</v>
      </c>
      <c r="V1951" s="33">
        <v>702681</v>
      </c>
      <c r="W1951" s="33">
        <v>699426</v>
      </c>
      <c r="X1951" s="33">
        <v>696770</v>
      </c>
      <c r="Y1951" s="33">
        <v>697823</v>
      </c>
      <c r="Z1951" s="33">
        <v>696354</v>
      </c>
      <c r="AA1951" s="33">
        <v>707572</v>
      </c>
      <c r="AB1951" s="33">
        <v>707650</v>
      </c>
      <c r="AC1951" s="33">
        <v>709389</v>
      </c>
      <c r="AD1951" s="33">
        <v>708762</v>
      </c>
      <c r="AE1951" s="33">
        <v>702078</v>
      </c>
      <c r="AF1951" s="33">
        <v>688098</v>
      </c>
      <c r="AG1951" s="33">
        <v>678856</v>
      </c>
      <c r="AH1951" s="33">
        <v>672669</v>
      </c>
    </row>
    <row r="1952" spans="1:34" x14ac:dyDescent="0.35">
      <c r="A1952" s="15">
        <f t="shared" si="136"/>
        <v>44929</v>
      </c>
      <c r="B1952" s="107">
        <v>17087425</v>
      </c>
      <c r="C1952" s="4">
        <f t="shared" si="137"/>
        <v>179867.63157894736</v>
      </c>
      <c r="D1952">
        <f t="shared" si="138"/>
        <v>2023</v>
      </c>
      <c r="E1952">
        <f t="shared" si="139"/>
        <v>1</v>
      </c>
      <c r="F1952" s="33">
        <v>10261</v>
      </c>
      <c r="G1952" s="2" t="s">
        <v>29</v>
      </c>
      <c r="H1952" s="2">
        <v>95</v>
      </c>
      <c r="I1952" s="33" t="s">
        <v>74</v>
      </c>
      <c r="J1952" s="34">
        <v>44929</v>
      </c>
      <c r="K1952" s="33">
        <v>669503</v>
      </c>
      <c r="L1952" s="33">
        <v>668728</v>
      </c>
      <c r="M1952" s="33">
        <v>669576</v>
      </c>
      <c r="N1952" s="33">
        <v>678645</v>
      </c>
      <c r="O1952" s="33">
        <v>689153</v>
      </c>
      <c r="P1952" s="33">
        <v>709135</v>
      </c>
      <c r="Q1952" s="33">
        <v>729361</v>
      </c>
      <c r="R1952" s="33">
        <v>735624</v>
      </c>
      <c r="S1952" s="33">
        <v>729725</v>
      </c>
      <c r="T1952" s="33">
        <v>729043</v>
      </c>
      <c r="U1952" s="33">
        <v>729744</v>
      </c>
      <c r="V1952" s="33">
        <v>719412</v>
      </c>
      <c r="W1952" s="33">
        <v>706931</v>
      </c>
      <c r="X1952" s="33">
        <v>706028</v>
      </c>
      <c r="Y1952" s="33">
        <v>698971</v>
      </c>
      <c r="Z1952" s="33">
        <v>700522</v>
      </c>
      <c r="AA1952" s="33">
        <v>723065</v>
      </c>
      <c r="AB1952" s="33">
        <v>726690</v>
      </c>
      <c r="AC1952" s="33">
        <v>721730</v>
      </c>
      <c r="AD1952" s="33">
        <v>720460</v>
      </c>
      <c r="AE1952" s="33">
        <v>720004</v>
      </c>
      <c r="AF1952" s="33">
        <v>707999</v>
      </c>
      <c r="AG1952" s="33">
        <v>697132</v>
      </c>
      <c r="AH1952" s="33">
        <v>689406</v>
      </c>
    </row>
    <row r="1953" spans="1:34" x14ac:dyDescent="0.35">
      <c r="A1953" s="15">
        <f t="shared" si="136"/>
        <v>44930</v>
      </c>
      <c r="B1953" s="107">
        <v>17229596</v>
      </c>
      <c r="C1953" s="4">
        <f t="shared" si="137"/>
        <v>179474.95833333334</v>
      </c>
      <c r="D1953">
        <f t="shared" si="138"/>
        <v>2023</v>
      </c>
      <c r="E1953">
        <f t="shared" si="139"/>
        <v>1</v>
      </c>
      <c r="F1953" s="33">
        <v>10262</v>
      </c>
      <c r="G1953" s="2" t="s">
        <v>29</v>
      </c>
      <c r="H1953" s="2">
        <v>96</v>
      </c>
      <c r="I1953" s="33" t="s">
        <v>74</v>
      </c>
      <c r="J1953" s="34">
        <v>44930</v>
      </c>
      <c r="K1953" s="33">
        <v>682645</v>
      </c>
      <c r="L1953" s="33">
        <v>678182</v>
      </c>
      <c r="M1953" s="33">
        <v>681644</v>
      </c>
      <c r="N1953" s="33">
        <v>688232</v>
      </c>
      <c r="O1953" s="33">
        <v>700661</v>
      </c>
      <c r="P1953" s="33">
        <v>719612</v>
      </c>
      <c r="Q1953" s="33">
        <v>746650</v>
      </c>
      <c r="R1953" s="33">
        <v>748566</v>
      </c>
      <c r="S1953" s="33">
        <v>741913</v>
      </c>
      <c r="T1953" s="33">
        <v>730828</v>
      </c>
      <c r="U1953" s="33">
        <v>730890</v>
      </c>
      <c r="V1953" s="33">
        <v>712190</v>
      </c>
      <c r="W1953" s="33">
        <v>702086</v>
      </c>
      <c r="X1953" s="33">
        <v>704209</v>
      </c>
      <c r="Y1953" s="33">
        <v>707723</v>
      </c>
      <c r="Z1953" s="33">
        <v>719265</v>
      </c>
      <c r="AA1953" s="33">
        <v>736586</v>
      </c>
      <c r="AB1953" s="33">
        <v>740567</v>
      </c>
      <c r="AC1953" s="33">
        <v>730746</v>
      </c>
      <c r="AD1953" s="33">
        <v>722693</v>
      </c>
      <c r="AE1953" s="33">
        <v>717684</v>
      </c>
      <c r="AF1953" s="33">
        <v>703238</v>
      </c>
      <c r="AG1953" s="33">
        <v>691736</v>
      </c>
      <c r="AH1953" s="33">
        <v>678387</v>
      </c>
    </row>
    <row r="1954" spans="1:34" x14ac:dyDescent="0.35">
      <c r="A1954" s="15">
        <f t="shared" si="136"/>
        <v>44931</v>
      </c>
      <c r="B1954" s="107">
        <v>16760589</v>
      </c>
      <c r="C1954" s="4">
        <f t="shared" si="137"/>
        <v>172789.57731958764</v>
      </c>
      <c r="D1954">
        <f t="shared" si="138"/>
        <v>2023</v>
      </c>
      <c r="E1954">
        <f t="shared" si="139"/>
        <v>1</v>
      </c>
      <c r="F1954" s="33">
        <v>10263</v>
      </c>
      <c r="G1954" s="2" t="s">
        <v>29</v>
      </c>
      <c r="H1954" s="2">
        <v>97</v>
      </c>
      <c r="I1954" s="33" t="s">
        <v>74</v>
      </c>
      <c r="J1954" s="34">
        <v>44931</v>
      </c>
      <c r="K1954" s="33">
        <v>678314</v>
      </c>
      <c r="L1954" s="33">
        <v>674262</v>
      </c>
      <c r="M1954" s="33">
        <v>674964</v>
      </c>
      <c r="N1954" s="33">
        <v>677790</v>
      </c>
      <c r="O1954" s="33">
        <v>689932</v>
      </c>
      <c r="P1954" s="33">
        <v>709857</v>
      </c>
      <c r="Q1954" s="33">
        <v>727203</v>
      </c>
      <c r="R1954" s="33">
        <v>733671</v>
      </c>
      <c r="S1954" s="33">
        <v>720988</v>
      </c>
      <c r="T1954" s="33">
        <v>712729</v>
      </c>
      <c r="U1954" s="33">
        <v>700702</v>
      </c>
      <c r="V1954" s="33">
        <v>689658</v>
      </c>
      <c r="W1954" s="33">
        <v>681372</v>
      </c>
      <c r="X1954" s="33">
        <v>671318</v>
      </c>
      <c r="Y1954" s="33">
        <v>678830</v>
      </c>
      <c r="Z1954" s="33">
        <v>681009</v>
      </c>
      <c r="AA1954" s="33">
        <v>691981</v>
      </c>
      <c r="AB1954" s="33">
        <v>705166</v>
      </c>
      <c r="AC1954" s="33">
        <v>698215</v>
      </c>
      <c r="AD1954" s="33">
        <v>695007</v>
      </c>
      <c r="AE1954" s="33">
        <v>697690</v>
      </c>
      <c r="AF1954" s="33">
        <v>692932</v>
      </c>
      <c r="AG1954" s="33">
        <v>691715</v>
      </c>
      <c r="AH1954" s="33">
        <v>681563</v>
      </c>
    </row>
    <row r="1955" spans="1:34" x14ac:dyDescent="0.35">
      <c r="A1955" s="15">
        <f t="shared" si="136"/>
        <v>44932</v>
      </c>
      <c r="B1955" s="107">
        <v>17427963</v>
      </c>
      <c r="C1955" s="4">
        <f t="shared" si="137"/>
        <v>177836.35714285713</v>
      </c>
      <c r="D1955">
        <f t="shared" si="138"/>
        <v>2023</v>
      </c>
      <c r="E1955">
        <f t="shared" si="139"/>
        <v>1</v>
      </c>
      <c r="F1955" s="33">
        <v>10264</v>
      </c>
      <c r="G1955" s="2" t="s">
        <v>29</v>
      </c>
      <c r="H1955" s="2">
        <v>98</v>
      </c>
      <c r="I1955" s="33" t="s">
        <v>74</v>
      </c>
      <c r="J1955" s="34">
        <v>44932</v>
      </c>
      <c r="K1955" s="33">
        <v>681560</v>
      </c>
      <c r="L1955" s="33">
        <v>679783</v>
      </c>
      <c r="M1955" s="33">
        <v>684488</v>
      </c>
      <c r="N1955" s="33">
        <v>698025</v>
      </c>
      <c r="O1955" s="33">
        <v>721230</v>
      </c>
      <c r="P1955" s="33">
        <v>744418</v>
      </c>
      <c r="Q1955" s="33">
        <v>774289</v>
      </c>
      <c r="R1955" s="33">
        <v>783149</v>
      </c>
      <c r="S1955" s="33">
        <v>771747</v>
      </c>
      <c r="T1955" s="33">
        <v>752624</v>
      </c>
      <c r="U1955" s="33">
        <v>736205</v>
      </c>
      <c r="V1955" s="33">
        <v>728015</v>
      </c>
      <c r="W1955" s="33">
        <v>711892</v>
      </c>
      <c r="X1955" s="33">
        <v>705939</v>
      </c>
      <c r="Y1955" s="33">
        <v>708451</v>
      </c>
      <c r="Z1955" s="33">
        <v>712973</v>
      </c>
      <c r="AA1955" s="33">
        <v>733147</v>
      </c>
      <c r="AB1955" s="33">
        <v>735245</v>
      </c>
      <c r="AC1955" s="33">
        <v>734218</v>
      </c>
      <c r="AD1955" s="33">
        <v>722449</v>
      </c>
      <c r="AE1955" s="33">
        <v>720859</v>
      </c>
      <c r="AF1955" s="33">
        <v>703438</v>
      </c>
      <c r="AG1955" s="33">
        <v>689370</v>
      </c>
      <c r="AH1955" s="33">
        <v>678781</v>
      </c>
    </row>
    <row r="1956" spans="1:34" x14ac:dyDescent="0.35">
      <c r="A1956" s="15">
        <f t="shared" si="136"/>
        <v>44933</v>
      </c>
      <c r="B1956" s="107">
        <v>16520318</v>
      </c>
      <c r="C1956" s="4">
        <f t="shared" si="137"/>
        <v>166871.898989899</v>
      </c>
      <c r="D1956">
        <f t="shared" si="138"/>
        <v>2023</v>
      </c>
      <c r="E1956">
        <f t="shared" si="139"/>
        <v>1</v>
      </c>
      <c r="F1956" s="33">
        <v>10265</v>
      </c>
      <c r="G1956" s="2" t="s">
        <v>29</v>
      </c>
      <c r="H1956" s="2">
        <v>99</v>
      </c>
      <c r="I1956" s="33" t="s">
        <v>74</v>
      </c>
      <c r="J1956" s="34">
        <v>44933</v>
      </c>
      <c r="K1956" s="33">
        <v>674689</v>
      </c>
      <c r="L1956" s="33">
        <v>670161</v>
      </c>
      <c r="M1956" s="33">
        <v>672907</v>
      </c>
      <c r="N1956" s="33">
        <v>674702</v>
      </c>
      <c r="O1956" s="33">
        <v>678416</v>
      </c>
      <c r="P1956" s="33">
        <v>686428</v>
      </c>
      <c r="Q1956" s="33">
        <v>697437</v>
      </c>
      <c r="R1956" s="33">
        <v>702058</v>
      </c>
      <c r="S1956" s="33">
        <v>706660</v>
      </c>
      <c r="T1956" s="33">
        <v>705169</v>
      </c>
      <c r="U1956" s="33">
        <v>697829</v>
      </c>
      <c r="V1956" s="33">
        <v>691755</v>
      </c>
      <c r="W1956" s="33">
        <v>685175</v>
      </c>
      <c r="X1956" s="33">
        <v>680492</v>
      </c>
      <c r="Y1956" s="33">
        <v>678490</v>
      </c>
      <c r="Z1956" s="33">
        <v>686040</v>
      </c>
      <c r="AA1956" s="33">
        <v>687480</v>
      </c>
      <c r="AB1956" s="33">
        <v>694509</v>
      </c>
      <c r="AC1956" s="33">
        <v>689095</v>
      </c>
      <c r="AD1956" s="33">
        <v>683410</v>
      </c>
      <c r="AE1956" s="33">
        <v>680128</v>
      </c>
      <c r="AF1956" s="33">
        <v>667694</v>
      </c>
      <c r="AG1956" s="33">
        <v>663294</v>
      </c>
      <c r="AH1956" s="33">
        <v>658888</v>
      </c>
    </row>
    <row r="1957" spans="1:34" x14ac:dyDescent="0.35">
      <c r="A1957" s="15">
        <f t="shared" si="136"/>
        <v>44934</v>
      </c>
      <c r="B1957" s="107">
        <v>16334712</v>
      </c>
      <c r="C1957" s="4">
        <f t="shared" si="137"/>
        <v>163347.12</v>
      </c>
      <c r="D1957">
        <f t="shared" si="138"/>
        <v>2023</v>
      </c>
      <c r="E1957">
        <f t="shared" si="139"/>
        <v>1</v>
      </c>
      <c r="F1957" s="33">
        <v>10266</v>
      </c>
      <c r="G1957" s="2" t="s">
        <v>29</v>
      </c>
      <c r="H1957" s="2">
        <v>100</v>
      </c>
      <c r="I1957" s="33" t="s">
        <v>74</v>
      </c>
      <c r="J1957" s="34">
        <v>44934</v>
      </c>
      <c r="K1957" s="33">
        <v>648027</v>
      </c>
      <c r="L1957" s="33">
        <v>645504</v>
      </c>
      <c r="M1957" s="33">
        <v>653446</v>
      </c>
      <c r="N1957" s="33">
        <v>655172</v>
      </c>
      <c r="O1957" s="33">
        <v>660770</v>
      </c>
      <c r="P1957" s="33">
        <v>670961</v>
      </c>
      <c r="Q1957" s="33">
        <v>677101</v>
      </c>
      <c r="R1957" s="33">
        <v>684623</v>
      </c>
      <c r="S1957" s="33">
        <v>687102</v>
      </c>
      <c r="T1957" s="33">
        <v>694735</v>
      </c>
      <c r="U1957" s="33">
        <v>688466</v>
      </c>
      <c r="V1957" s="33">
        <v>686431</v>
      </c>
      <c r="W1957" s="33">
        <v>679173</v>
      </c>
      <c r="X1957" s="33">
        <v>671883</v>
      </c>
      <c r="Y1957" s="33">
        <v>666789</v>
      </c>
      <c r="Z1957" s="33">
        <v>673585</v>
      </c>
      <c r="AA1957" s="33">
        <v>682719</v>
      </c>
      <c r="AB1957" s="33">
        <v>692887</v>
      </c>
      <c r="AC1957" s="33">
        <v>695642</v>
      </c>
      <c r="AD1957" s="33">
        <v>696613</v>
      </c>
      <c r="AE1957" s="33">
        <v>688633</v>
      </c>
      <c r="AF1957" s="33">
        <v>683383</v>
      </c>
      <c r="AG1957" s="33">
        <v>677021</v>
      </c>
      <c r="AH1957" s="33">
        <v>671328</v>
      </c>
    </row>
    <row r="1958" spans="1:34" x14ac:dyDescent="0.35">
      <c r="A1958" s="15">
        <f t="shared" si="136"/>
        <v>44935</v>
      </c>
      <c r="B1958" s="107">
        <v>17102472</v>
      </c>
      <c r="C1958" s="4">
        <f t="shared" si="137"/>
        <v>169331.40594059406</v>
      </c>
      <c r="D1958">
        <f t="shared" si="138"/>
        <v>2023</v>
      </c>
      <c r="E1958">
        <f t="shared" si="139"/>
        <v>1</v>
      </c>
      <c r="F1958" s="33">
        <v>10267</v>
      </c>
      <c r="G1958" s="2" t="s">
        <v>29</v>
      </c>
      <c r="H1958" s="2">
        <v>101</v>
      </c>
      <c r="I1958" s="33" t="s">
        <v>74</v>
      </c>
      <c r="J1958" s="34">
        <v>44935</v>
      </c>
      <c r="K1958" s="33">
        <v>671701</v>
      </c>
      <c r="L1958" s="33">
        <v>672783</v>
      </c>
      <c r="M1958" s="33">
        <v>682000</v>
      </c>
      <c r="N1958" s="33">
        <v>690684</v>
      </c>
      <c r="O1958" s="33">
        <v>696021</v>
      </c>
      <c r="P1958" s="33">
        <v>724041</v>
      </c>
      <c r="Q1958" s="33">
        <v>741776</v>
      </c>
      <c r="R1958" s="33">
        <v>744359</v>
      </c>
      <c r="S1958" s="33">
        <v>737893</v>
      </c>
      <c r="T1958" s="33">
        <v>731796</v>
      </c>
      <c r="U1958" s="33">
        <v>726159</v>
      </c>
      <c r="V1958" s="33">
        <v>717831</v>
      </c>
      <c r="W1958" s="33">
        <v>709286</v>
      </c>
      <c r="X1958" s="33">
        <v>703011</v>
      </c>
      <c r="Y1958" s="33">
        <v>700637</v>
      </c>
      <c r="Z1958" s="33">
        <v>701437</v>
      </c>
      <c r="AA1958" s="33">
        <v>709725</v>
      </c>
      <c r="AB1958" s="33">
        <v>715119</v>
      </c>
      <c r="AC1958" s="33">
        <v>713870</v>
      </c>
      <c r="AD1958" s="33">
        <v>717062</v>
      </c>
      <c r="AE1958" s="33">
        <v>711830</v>
      </c>
      <c r="AF1958" s="33">
        <v>700606</v>
      </c>
      <c r="AG1958" s="33">
        <v>690238</v>
      </c>
      <c r="AH1958" s="33">
        <v>679557</v>
      </c>
    </row>
    <row r="1959" spans="1:34" x14ac:dyDescent="0.35">
      <c r="A1959" s="15">
        <f t="shared" si="136"/>
        <v>44936</v>
      </c>
      <c r="B1959" s="107">
        <v>16914652</v>
      </c>
      <c r="C1959" s="4">
        <f t="shared" si="137"/>
        <v>165829.92156862744</v>
      </c>
      <c r="D1959">
        <f t="shared" si="138"/>
        <v>2023</v>
      </c>
      <c r="E1959">
        <f t="shared" si="139"/>
        <v>1</v>
      </c>
      <c r="F1959" s="33">
        <v>10268</v>
      </c>
      <c r="G1959" s="2" t="s">
        <v>29</v>
      </c>
      <c r="H1959" s="2">
        <v>102</v>
      </c>
      <c r="I1959" s="33" t="s">
        <v>74</v>
      </c>
      <c r="J1959" s="34">
        <v>44936</v>
      </c>
      <c r="K1959" s="33">
        <v>677471</v>
      </c>
      <c r="L1959" s="33">
        <v>674726</v>
      </c>
      <c r="M1959" s="33">
        <v>675251</v>
      </c>
      <c r="N1959" s="33">
        <v>681044</v>
      </c>
      <c r="O1959" s="33">
        <v>694612</v>
      </c>
      <c r="P1959" s="33">
        <v>716040</v>
      </c>
      <c r="Q1959" s="33">
        <v>742355</v>
      </c>
      <c r="R1959" s="33">
        <v>753708</v>
      </c>
      <c r="S1959" s="33">
        <v>736558</v>
      </c>
      <c r="T1959" s="33">
        <v>711847</v>
      </c>
      <c r="U1959" s="33">
        <v>700670</v>
      </c>
      <c r="V1959" s="33">
        <v>684342</v>
      </c>
      <c r="W1959" s="33">
        <v>674031</v>
      </c>
      <c r="X1959" s="33">
        <v>679593</v>
      </c>
      <c r="Y1959" s="33">
        <v>679152</v>
      </c>
      <c r="Z1959" s="33">
        <v>696601</v>
      </c>
      <c r="AA1959" s="33">
        <v>709667</v>
      </c>
      <c r="AB1959" s="33">
        <v>716133</v>
      </c>
      <c r="AC1959" s="33">
        <v>711535</v>
      </c>
      <c r="AD1959" s="33">
        <v>712889</v>
      </c>
      <c r="AE1959" s="33">
        <v>717974</v>
      </c>
      <c r="AF1959" s="33">
        <v>699083</v>
      </c>
      <c r="AG1959" s="33">
        <v>682600</v>
      </c>
      <c r="AH1959" s="33">
        <v>678180</v>
      </c>
    </row>
    <row r="1960" spans="1:34" x14ac:dyDescent="0.35">
      <c r="A1960" s="15">
        <f t="shared" si="136"/>
        <v>44937</v>
      </c>
      <c r="B1960" s="107">
        <v>16899906</v>
      </c>
      <c r="C1960" s="4">
        <f t="shared" si="137"/>
        <v>164076.75728155341</v>
      </c>
      <c r="D1960">
        <f t="shared" si="138"/>
        <v>2023</v>
      </c>
      <c r="E1960">
        <f t="shared" si="139"/>
        <v>1</v>
      </c>
      <c r="F1960" s="33">
        <v>10269</v>
      </c>
      <c r="G1960" s="2" t="s">
        <v>29</v>
      </c>
      <c r="H1960" s="2">
        <v>103</v>
      </c>
      <c r="I1960" s="33" t="s">
        <v>74</v>
      </c>
      <c r="J1960" s="34">
        <v>44937</v>
      </c>
      <c r="K1960" s="33">
        <v>674128</v>
      </c>
      <c r="L1960" s="33">
        <v>662935</v>
      </c>
      <c r="M1960" s="33">
        <v>671983</v>
      </c>
      <c r="N1960" s="33">
        <v>675197</v>
      </c>
      <c r="O1960" s="33">
        <v>688117</v>
      </c>
      <c r="P1960" s="33">
        <v>708488</v>
      </c>
      <c r="Q1960" s="33">
        <v>730911</v>
      </c>
      <c r="R1960" s="33">
        <v>741699</v>
      </c>
      <c r="S1960" s="33">
        <v>729498</v>
      </c>
      <c r="T1960" s="33">
        <v>716134</v>
      </c>
      <c r="U1960" s="33">
        <v>700773</v>
      </c>
      <c r="V1960" s="33">
        <v>700540</v>
      </c>
      <c r="W1960" s="33">
        <v>693775</v>
      </c>
      <c r="X1960" s="33">
        <v>690565</v>
      </c>
      <c r="Y1960" s="33">
        <v>689884</v>
      </c>
      <c r="Z1960" s="33">
        <v>701384</v>
      </c>
      <c r="AA1960" s="33">
        <v>711640</v>
      </c>
      <c r="AB1960" s="33">
        <v>720918</v>
      </c>
      <c r="AC1960" s="33">
        <v>717963</v>
      </c>
      <c r="AD1960" s="33">
        <v>716040</v>
      </c>
      <c r="AE1960" s="33">
        <v>708516</v>
      </c>
      <c r="AF1960" s="33">
        <v>694521</v>
      </c>
      <c r="AG1960" s="33">
        <v>676911</v>
      </c>
      <c r="AH1960" s="33">
        <v>669996</v>
      </c>
    </row>
    <row r="1961" spans="1:34" x14ac:dyDescent="0.35">
      <c r="A1961" s="15">
        <f t="shared" si="136"/>
        <v>44938</v>
      </c>
      <c r="B1961" s="107">
        <v>16676333.999999998</v>
      </c>
      <c r="C1961" s="4">
        <f t="shared" si="137"/>
        <v>160349.36538461538</v>
      </c>
      <c r="D1961">
        <f t="shared" si="138"/>
        <v>2023</v>
      </c>
      <c r="E1961">
        <f t="shared" si="139"/>
        <v>1</v>
      </c>
      <c r="F1961" s="33">
        <v>10270</v>
      </c>
      <c r="G1961" s="2" t="s">
        <v>29</v>
      </c>
      <c r="H1961" s="2">
        <v>104</v>
      </c>
      <c r="I1961" s="33" t="s">
        <v>74</v>
      </c>
      <c r="J1961" s="34">
        <v>44938</v>
      </c>
      <c r="K1961" s="33">
        <v>665335</v>
      </c>
      <c r="L1961" s="33">
        <v>652403</v>
      </c>
      <c r="M1961" s="33">
        <v>664462</v>
      </c>
      <c r="N1961" s="33">
        <v>661951</v>
      </c>
      <c r="O1961" s="33">
        <v>672348</v>
      </c>
      <c r="P1961" s="33">
        <v>688496</v>
      </c>
      <c r="Q1961" s="33">
        <v>714796</v>
      </c>
      <c r="R1961" s="33">
        <v>724288</v>
      </c>
      <c r="S1961" s="33">
        <v>716765</v>
      </c>
      <c r="T1961" s="33">
        <v>711816</v>
      </c>
      <c r="U1961" s="33">
        <v>700927</v>
      </c>
      <c r="V1961" s="33">
        <v>702128</v>
      </c>
      <c r="W1961" s="33">
        <v>692493</v>
      </c>
      <c r="X1961" s="33">
        <v>698833</v>
      </c>
      <c r="Y1961" s="33">
        <v>694166</v>
      </c>
      <c r="Z1961" s="33">
        <v>701324</v>
      </c>
      <c r="AA1961" s="33">
        <v>706320</v>
      </c>
      <c r="AB1961" s="33">
        <v>706657</v>
      </c>
      <c r="AC1961" s="33">
        <v>702899</v>
      </c>
      <c r="AD1961" s="33">
        <v>695904</v>
      </c>
      <c r="AE1961" s="33">
        <v>691050</v>
      </c>
      <c r="AF1961" s="33">
        <v>680274</v>
      </c>
      <c r="AG1961" s="33">
        <v>665014</v>
      </c>
      <c r="AH1961" s="33">
        <v>660110</v>
      </c>
    </row>
    <row r="1962" spans="1:34" x14ac:dyDescent="0.35">
      <c r="A1962" s="15">
        <f t="shared" si="136"/>
        <v>44939</v>
      </c>
      <c r="B1962" s="107">
        <v>16418292.000000002</v>
      </c>
      <c r="C1962" s="4">
        <f t="shared" si="137"/>
        <v>156364.68571428573</v>
      </c>
      <c r="D1962">
        <f t="shared" si="138"/>
        <v>2023</v>
      </c>
      <c r="E1962">
        <f t="shared" si="139"/>
        <v>1</v>
      </c>
      <c r="F1962" s="33">
        <v>10271</v>
      </c>
      <c r="G1962" s="2" t="s">
        <v>29</v>
      </c>
      <c r="H1962" s="2">
        <v>105</v>
      </c>
      <c r="I1962" s="33" t="s">
        <v>74</v>
      </c>
      <c r="J1962" s="34">
        <v>44939</v>
      </c>
      <c r="K1962" s="33">
        <v>651069</v>
      </c>
      <c r="L1962" s="33">
        <v>644749</v>
      </c>
      <c r="M1962" s="33">
        <v>653866</v>
      </c>
      <c r="N1962" s="33">
        <v>654756</v>
      </c>
      <c r="O1962" s="33">
        <v>668866</v>
      </c>
      <c r="P1962" s="33">
        <v>681375</v>
      </c>
      <c r="Q1962" s="33">
        <v>701873</v>
      </c>
      <c r="R1962" s="33">
        <v>711833</v>
      </c>
      <c r="S1962" s="33">
        <v>708265</v>
      </c>
      <c r="T1962" s="33">
        <v>704996</v>
      </c>
      <c r="U1962" s="33">
        <v>696632</v>
      </c>
      <c r="V1962" s="33">
        <v>687824</v>
      </c>
      <c r="W1962" s="33">
        <v>678945</v>
      </c>
      <c r="X1962" s="33">
        <v>670910</v>
      </c>
      <c r="Y1962" s="33">
        <v>675445</v>
      </c>
      <c r="Z1962" s="33">
        <v>677139</v>
      </c>
      <c r="AA1962" s="33">
        <v>688451</v>
      </c>
      <c r="AB1962" s="33">
        <v>694536</v>
      </c>
      <c r="AC1962" s="33">
        <v>681888</v>
      </c>
      <c r="AD1962" s="33">
        <v>684654</v>
      </c>
      <c r="AE1962" s="33">
        <v>683631</v>
      </c>
      <c r="AF1962" s="33">
        <v>673651</v>
      </c>
      <c r="AG1962" s="33">
        <v>668987</v>
      </c>
      <c r="AH1962" s="33">
        <v>660998</v>
      </c>
    </row>
    <row r="1963" spans="1:34" x14ac:dyDescent="0.35">
      <c r="A1963" s="15">
        <f t="shared" si="136"/>
        <v>44940</v>
      </c>
      <c r="B1963" s="107">
        <v>16034066</v>
      </c>
      <c r="C1963" s="4">
        <f t="shared" si="137"/>
        <v>151264.77358490566</v>
      </c>
      <c r="D1963">
        <f t="shared" si="138"/>
        <v>2023</v>
      </c>
      <c r="E1963">
        <f t="shared" si="139"/>
        <v>1</v>
      </c>
      <c r="F1963" s="33">
        <v>10272</v>
      </c>
      <c r="G1963" s="2" t="s">
        <v>29</v>
      </c>
      <c r="H1963" s="2">
        <v>106</v>
      </c>
      <c r="I1963" s="33" t="s">
        <v>74</v>
      </c>
      <c r="J1963" s="34">
        <v>44940</v>
      </c>
      <c r="K1963" s="33">
        <v>655792</v>
      </c>
      <c r="L1963" s="33">
        <v>657145</v>
      </c>
      <c r="M1963" s="33">
        <v>659273</v>
      </c>
      <c r="N1963" s="33">
        <v>663458</v>
      </c>
      <c r="O1963" s="33">
        <v>662191</v>
      </c>
      <c r="P1963" s="33">
        <v>676671</v>
      </c>
      <c r="Q1963" s="33">
        <v>688610</v>
      </c>
      <c r="R1963" s="33">
        <v>692653</v>
      </c>
      <c r="S1963" s="33">
        <v>694319</v>
      </c>
      <c r="T1963" s="33">
        <v>694517</v>
      </c>
      <c r="U1963" s="33">
        <v>688126</v>
      </c>
      <c r="V1963" s="33">
        <v>674728</v>
      </c>
      <c r="W1963" s="33">
        <v>664199</v>
      </c>
      <c r="X1963" s="33">
        <v>650650</v>
      </c>
      <c r="Y1963" s="33">
        <v>638478</v>
      </c>
      <c r="Z1963" s="33">
        <v>648734</v>
      </c>
      <c r="AA1963" s="33">
        <v>656518</v>
      </c>
      <c r="AB1963" s="33">
        <v>665350</v>
      </c>
      <c r="AC1963" s="33">
        <v>663327</v>
      </c>
      <c r="AD1963" s="33">
        <v>657196</v>
      </c>
      <c r="AE1963" s="33">
        <v>653217</v>
      </c>
      <c r="AF1963" s="33">
        <v>644153</v>
      </c>
      <c r="AG1963" s="33">
        <v>642652</v>
      </c>
      <c r="AH1963" s="33">
        <v>635724</v>
      </c>
    </row>
    <row r="1964" spans="1:34" x14ac:dyDescent="0.35">
      <c r="A1964" s="15">
        <f t="shared" si="136"/>
        <v>44941</v>
      </c>
      <c r="B1964" s="107">
        <v>15713976</v>
      </c>
      <c r="C1964" s="4">
        <f t="shared" si="137"/>
        <v>146859.58878504674</v>
      </c>
      <c r="D1964">
        <f t="shared" si="138"/>
        <v>2023</v>
      </c>
      <c r="E1964">
        <f t="shared" si="139"/>
        <v>1</v>
      </c>
      <c r="F1964" s="33">
        <v>10273</v>
      </c>
      <c r="G1964" s="2" t="s">
        <v>29</v>
      </c>
      <c r="H1964" s="2">
        <v>107</v>
      </c>
      <c r="I1964" s="33" t="s">
        <v>74</v>
      </c>
      <c r="J1964" s="34">
        <v>44941</v>
      </c>
      <c r="K1964" s="33">
        <v>626817</v>
      </c>
      <c r="L1964" s="33">
        <v>623054</v>
      </c>
      <c r="M1964" s="33">
        <v>631261</v>
      </c>
      <c r="N1964" s="33">
        <v>632761</v>
      </c>
      <c r="O1964" s="33">
        <v>644882</v>
      </c>
      <c r="P1964" s="33">
        <v>655877</v>
      </c>
      <c r="Q1964" s="33">
        <v>666458</v>
      </c>
      <c r="R1964" s="33">
        <v>678917</v>
      </c>
      <c r="S1964" s="33">
        <v>678741</v>
      </c>
      <c r="T1964" s="33">
        <v>678751</v>
      </c>
      <c r="U1964" s="33">
        <v>672543</v>
      </c>
      <c r="V1964" s="33">
        <v>667667</v>
      </c>
      <c r="W1964" s="33">
        <v>647590</v>
      </c>
      <c r="X1964" s="33">
        <v>654000</v>
      </c>
      <c r="Y1964" s="33">
        <v>650692</v>
      </c>
      <c r="Z1964" s="33">
        <v>639157</v>
      </c>
      <c r="AA1964" s="33">
        <v>649470</v>
      </c>
      <c r="AB1964" s="33">
        <v>652151</v>
      </c>
      <c r="AC1964" s="33">
        <v>652015</v>
      </c>
      <c r="AD1964" s="33">
        <v>654024</v>
      </c>
      <c r="AE1964" s="33">
        <v>646213</v>
      </c>
      <c r="AF1964" s="33">
        <v>644757</v>
      </c>
      <c r="AG1964" s="33">
        <v>636268</v>
      </c>
      <c r="AH1964" s="33">
        <v>630022</v>
      </c>
    </row>
    <row r="1965" spans="1:34" x14ac:dyDescent="0.35">
      <c r="A1965" s="15">
        <f t="shared" si="136"/>
        <v>44942</v>
      </c>
      <c r="B1965" s="107">
        <v>16239848</v>
      </c>
      <c r="C1965" s="4">
        <f t="shared" si="137"/>
        <v>150368.96296296295</v>
      </c>
      <c r="D1965">
        <f t="shared" si="138"/>
        <v>2023</v>
      </c>
      <c r="E1965">
        <f t="shared" si="139"/>
        <v>1</v>
      </c>
      <c r="F1965" s="33">
        <v>10274</v>
      </c>
      <c r="G1965" s="2" t="s">
        <v>29</v>
      </c>
      <c r="H1965" s="2">
        <v>108</v>
      </c>
      <c r="I1965" s="33" t="s">
        <v>74</v>
      </c>
      <c r="J1965" s="34">
        <v>44942</v>
      </c>
      <c r="K1965" s="33">
        <v>634067</v>
      </c>
      <c r="L1965" s="33">
        <v>639824</v>
      </c>
      <c r="M1965" s="33">
        <v>638482</v>
      </c>
      <c r="N1965" s="33">
        <v>645869</v>
      </c>
      <c r="O1965" s="33">
        <v>660571</v>
      </c>
      <c r="P1965" s="33">
        <v>677063</v>
      </c>
      <c r="Q1965" s="33">
        <v>699119</v>
      </c>
      <c r="R1965" s="33">
        <v>709905</v>
      </c>
      <c r="S1965" s="33">
        <v>700928</v>
      </c>
      <c r="T1965" s="33">
        <v>695390</v>
      </c>
      <c r="U1965" s="33">
        <v>683684</v>
      </c>
      <c r="V1965" s="33">
        <v>677600</v>
      </c>
      <c r="W1965" s="33">
        <v>660424</v>
      </c>
      <c r="X1965" s="33">
        <v>657598</v>
      </c>
      <c r="Y1965" s="33">
        <v>654058</v>
      </c>
      <c r="Z1965" s="33">
        <v>651032</v>
      </c>
      <c r="AA1965" s="33">
        <v>666304</v>
      </c>
      <c r="AB1965" s="33">
        <v>682139</v>
      </c>
      <c r="AC1965" s="33">
        <v>682595</v>
      </c>
      <c r="AD1965" s="33">
        <v>690182</v>
      </c>
      <c r="AE1965" s="33">
        <v>685870</v>
      </c>
      <c r="AF1965" s="33">
        <v>682878</v>
      </c>
      <c r="AG1965" s="33">
        <v>683725</v>
      </c>
      <c r="AH1965" s="33">
        <v>675837</v>
      </c>
    </row>
    <row r="1966" spans="1:34" x14ac:dyDescent="0.35">
      <c r="A1966" s="15">
        <f t="shared" si="136"/>
        <v>44943</v>
      </c>
      <c r="B1966" s="107">
        <v>16957628</v>
      </c>
      <c r="C1966" s="4">
        <f t="shared" si="137"/>
        <v>155574.56880733944</v>
      </c>
      <c r="D1966">
        <f t="shared" si="138"/>
        <v>2023</v>
      </c>
      <c r="E1966">
        <f t="shared" si="139"/>
        <v>1</v>
      </c>
      <c r="F1966" s="33">
        <v>10275</v>
      </c>
      <c r="G1966" s="2" t="s">
        <v>29</v>
      </c>
      <c r="H1966" s="2">
        <v>109</v>
      </c>
      <c r="I1966" s="33" t="s">
        <v>74</v>
      </c>
      <c r="J1966" s="34">
        <v>44943</v>
      </c>
      <c r="K1966" s="33">
        <v>671303</v>
      </c>
      <c r="L1966" s="33">
        <v>675283</v>
      </c>
      <c r="M1966" s="33">
        <v>673702</v>
      </c>
      <c r="N1966" s="33">
        <v>679350</v>
      </c>
      <c r="O1966" s="33">
        <v>686495</v>
      </c>
      <c r="P1966" s="33">
        <v>704642</v>
      </c>
      <c r="Q1966" s="33">
        <v>725236</v>
      </c>
      <c r="R1966" s="33">
        <v>730646</v>
      </c>
      <c r="S1966" s="33">
        <v>724842</v>
      </c>
      <c r="T1966" s="33">
        <v>723060</v>
      </c>
      <c r="U1966" s="33">
        <v>713697</v>
      </c>
      <c r="V1966" s="33">
        <v>705450</v>
      </c>
      <c r="W1966" s="33">
        <v>709455</v>
      </c>
      <c r="X1966" s="33">
        <v>706923</v>
      </c>
      <c r="Y1966" s="33">
        <v>700246</v>
      </c>
      <c r="Z1966" s="33">
        <v>701363</v>
      </c>
      <c r="AA1966" s="33">
        <v>713018</v>
      </c>
      <c r="AB1966" s="33">
        <v>718534</v>
      </c>
      <c r="AC1966" s="33">
        <v>714543</v>
      </c>
      <c r="AD1966" s="33">
        <v>712198</v>
      </c>
      <c r="AE1966" s="33">
        <v>704991</v>
      </c>
      <c r="AF1966" s="33">
        <v>694092</v>
      </c>
      <c r="AG1966" s="33">
        <v>679565</v>
      </c>
      <c r="AH1966" s="33">
        <v>669794</v>
      </c>
    </row>
    <row r="1967" spans="1:34" x14ac:dyDescent="0.35">
      <c r="A1967" s="15">
        <f t="shared" si="136"/>
        <v>44944</v>
      </c>
      <c r="B1967" s="107">
        <v>17033193</v>
      </c>
      <c r="C1967" s="4">
        <f t="shared" si="137"/>
        <v>154847.20909090908</v>
      </c>
      <c r="D1967">
        <f t="shared" si="138"/>
        <v>2023</v>
      </c>
      <c r="E1967">
        <f t="shared" si="139"/>
        <v>1</v>
      </c>
      <c r="F1967" s="33">
        <v>10276</v>
      </c>
      <c r="G1967" s="2" t="s">
        <v>29</v>
      </c>
      <c r="H1967" s="2">
        <v>110</v>
      </c>
      <c r="I1967" s="33" t="s">
        <v>74</v>
      </c>
      <c r="J1967" s="34">
        <v>44944</v>
      </c>
      <c r="K1967" s="33">
        <v>667664</v>
      </c>
      <c r="L1967" s="33">
        <v>659921</v>
      </c>
      <c r="M1967" s="33">
        <v>665661</v>
      </c>
      <c r="N1967" s="33">
        <v>670376</v>
      </c>
      <c r="O1967" s="33">
        <v>684463</v>
      </c>
      <c r="P1967" s="33">
        <v>704300</v>
      </c>
      <c r="Q1967" s="33">
        <v>730803</v>
      </c>
      <c r="R1967" s="33">
        <v>735452</v>
      </c>
      <c r="S1967" s="33">
        <v>732556</v>
      </c>
      <c r="T1967" s="33">
        <v>722525</v>
      </c>
      <c r="U1967" s="33">
        <v>719960</v>
      </c>
      <c r="V1967" s="33">
        <v>716373</v>
      </c>
      <c r="W1967" s="33">
        <v>713968</v>
      </c>
      <c r="X1967" s="33">
        <v>714289</v>
      </c>
      <c r="Y1967" s="33">
        <v>709601</v>
      </c>
      <c r="Z1967" s="33">
        <v>715513</v>
      </c>
      <c r="AA1967" s="33">
        <v>715451</v>
      </c>
      <c r="AB1967" s="33">
        <v>725119</v>
      </c>
      <c r="AC1967" s="33">
        <v>719209</v>
      </c>
      <c r="AD1967" s="33">
        <v>714566</v>
      </c>
      <c r="AE1967" s="33">
        <v>712617</v>
      </c>
      <c r="AF1967" s="33">
        <v>699669</v>
      </c>
      <c r="AG1967" s="33">
        <v>687996</v>
      </c>
      <c r="AH1967" s="33">
        <v>673979</v>
      </c>
    </row>
    <row r="1968" spans="1:34" x14ac:dyDescent="0.35">
      <c r="A1968" s="15">
        <f t="shared" si="136"/>
        <v>44945</v>
      </c>
      <c r="B1968" s="107">
        <v>16843528</v>
      </c>
      <c r="C1968" s="4">
        <f t="shared" si="137"/>
        <v>151743.4954954955</v>
      </c>
      <c r="D1968">
        <f t="shared" si="138"/>
        <v>2023</v>
      </c>
      <c r="E1968">
        <f t="shared" si="139"/>
        <v>1</v>
      </c>
      <c r="F1968" s="33">
        <v>10277</v>
      </c>
      <c r="G1968" s="2" t="s">
        <v>29</v>
      </c>
      <c r="H1968" s="2">
        <v>111</v>
      </c>
      <c r="I1968" s="33" t="s">
        <v>74</v>
      </c>
      <c r="J1968" s="34">
        <v>44945</v>
      </c>
      <c r="K1968" s="33">
        <v>673817</v>
      </c>
      <c r="L1968" s="33">
        <v>675131</v>
      </c>
      <c r="M1968" s="33">
        <v>682979</v>
      </c>
      <c r="N1968" s="33">
        <v>692323</v>
      </c>
      <c r="O1968" s="33">
        <v>706139</v>
      </c>
      <c r="P1968" s="33">
        <v>727643</v>
      </c>
      <c r="Q1968" s="33">
        <v>754862</v>
      </c>
      <c r="R1968" s="33">
        <v>764560</v>
      </c>
      <c r="S1968" s="33">
        <v>742054</v>
      </c>
      <c r="T1968" s="33">
        <v>717103</v>
      </c>
      <c r="U1968" s="33">
        <v>690342</v>
      </c>
      <c r="V1968" s="33">
        <v>682245</v>
      </c>
      <c r="W1968" s="33">
        <v>668499</v>
      </c>
      <c r="X1968" s="33">
        <v>655669</v>
      </c>
      <c r="Y1968" s="33">
        <v>651180</v>
      </c>
      <c r="Z1968" s="33">
        <v>650955</v>
      </c>
      <c r="AA1968" s="33">
        <v>674979</v>
      </c>
      <c r="AB1968" s="33">
        <v>694396</v>
      </c>
      <c r="AC1968" s="33">
        <v>703066</v>
      </c>
      <c r="AD1968" s="33">
        <v>709529</v>
      </c>
      <c r="AE1968" s="33">
        <v>710486</v>
      </c>
      <c r="AF1968" s="33">
        <v>704689</v>
      </c>
      <c r="AG1968" s="33">
        <v>696593</v>
      </c>
      <c r="AH1968" s="33">
        <v>698827</v>
      </c>
    </row>
    <row r="1969" spans="1:34" x14ac:dyDescent="0.35">
      <c r="A1969" s="15">
        <f t="shared" si="136"/>
        <v>44946</v>
      </c>
      <c r="B1969" s="107">
        <v>17446339</v>
      </c>
      <c r="C1969" s="4">
        <f t="shared" si="137"/>
        <v>155770.88392857142</v>
      </c>
      <c r="D1969">
        <f t="shared" si="138"/>
        <v>2023</v>
      </c>
      <c r="E1969">
        <f t="shared" si="139"/>
        <v>1</v>
      </c>
      <c r="F1969" s="33">
        <v>10278</v>
      </c>
      <c r="G1969" s="2" t="s">
        <v>29</v>
      </c>
      <c r="H1969" s="2">
        <v>112</v>
      </c>
      <c r="I1969" s="33" t="s">
        <v>74</v>
      </c>
      <c r="J1969" s="34">
        <v>44946</v>
      </c>
      <c r="K1969" s="33">
        <v>694986</v>
      </c>
      <c r="L1969" s="33">
        <v>696419</v>
      </c>
      <c r="M1969" s="33">
        <v>699324</v>
      </c>
      <c r="N1969" s="33">
        <v>711162</v>
      </c>
      <c r="O1969" s="33">
        <v>730539</v>
      </c>
      <c r="P1969" s="33">
        <v>751355</v>
      </c>
      <c r="Q1969" s="33">
        <v>782860</v>
      </c>
      <c r="R1969" s="33">
        <v>791067</v>
      </c>
      <c r="S1969" s="33">
        <v>778672</v>
      </c>
      <c r="T1969" s="33">
        <v>756669</v>
      </c>
      <c r="U1969" s="33">
        <v>729564</v>
      </c>
      <c r="V1969" s="33">
        <v>717150</v>
      </c>
      <c r="W1969" s="33">
        <v>691569</v>
      </c>
      <c r="X1969" s="33">
        <v>685027</v>
      </c>
      <c r="Y1969" s="33">
        <v>677090</v>
      </c>
      <c r="Z1969" s="33">
        <v>679192</v>
      </c>
      <c r="AA1969" s="33">
        <v>704248</v>
      </c>
      <c r="AB1969" s="33">
        <v>717908</v>
      </c>
      <c r="AC1969" s="33">
        <v>723166</v>
      </c>
      <c r="AD1969" s="33">
        <v>727473</v>
      </c>
      <c r="AE1969" s="33">
        <v>725066</v>
      </c>
      <c r="AF1969" s="33">
        <v>721242</v>
      </c>
      <c r="AG1969" s="33">
        <v>719180</v>
      </c>
      <c r="AH1969" s="33">
        <v>711443</v>
      </c>
    </row>
    <row r="1970" spans="1:34" x14ac:dyDescent="0.35">
      <c r="A1970" s="15">
        <f t="shared" si="136"/>
        <v>44947</v>
      </c>
      <c r="B1970" s="107">
        <v>17469462</v>
      </c>
      <c r="C1970" s="4">
        <f t="shared" si="137"/>
        <v>154597.00884955752</v>
      </c>
      <c r="D1970">
        <f t="shared" si="138"/>
        <v>2023</v>
      </c>
      <c r="E1970">
        <f t="shared" si="139"/>
        <v>1</v>
      </c>
      <c r="F1970" s="33">
        <v>10279</v>
      </c>
      <c r="G1970" s="2" t="s">
        <v>29</v>
      </c>
      <c r="H1970" s="2">
        <v>113</v>
      </c>
      <c r="I1970" s="33" t="s">
        <v>74</v>
      </c>
      <c r="J1970" s="34">
        <v>44947</v>
      </c>
      <c r="K1970" s="33">
        <v>713582</v>
      </c>
      <c r="L1970" s="33">
        <v>715032</v>
      </c>
      <c r="M1970" s="33">
        <v>717212</v>
      </c>
      <c r="N1970" s="33">
        <v>717485</v>
      </c>
      <c r="O1970" s="33">
        <v>729935</v>
      </c>
      <c r="P1970" s="33">
        <v>740403</v>
      </c>
      <c r="Q1970" s="33">
        <v>752125</v>
      </c>
      <c r="R1970" s="33">
        <v>763175</v>
      </c>
      <c r="S1970" s="33">
        <v>759911</v>
      </c>
      <c r="T1970" s="33">
        <v>749593</v>
      </c>
      <c r="U1970" s="33">
        <v>739464</v>
      </c>
      <c r="V1970" s="33">
        <v>722414</v>
      </c>
      <c r="W1970" s="33">
        <v>706675</v>
      </c>
      <c r="X1970" s="33">
        <v>708630</v>
      </c>
      <c r="Y1970" s="33">
        <v>710117</v>
      </c>
      <c r="Z1970" s="33">
        <v>713088</v>
      </c>
      <c r="AA1970" s="33">
        <v>711235</v>
      </c>
      <c r="AB1970" s="33">
        <v>732747</v>
      </c>
      <c r="AC1970" s="33">
        <v>724158</v>
      </c>
      <c r="AD1970" s="33">
        <v>717984</v>
      </c>
      <c r="AE1970" s="33">
        <v>716400</v>
      </c>
      <c r="AF1970" s="33">
        <v>700613</v>
      </c>
      <c r="AG1970" s="33">
        <v>692252</v>
      </c>
      <c r="AH1970" s="33">
        <v>684766</v>
      </c>
    </row>
    <row r="1971" spans="1:34" x14ac:dyDescent="0.35">
      <c r="A1971" s="15">
        <f t="shared" si="136"/>
        <v>44948</v>
      </c>
      <c r="B1971" s="107">
        <v>16716041.000000002</v>
      </c>
      <c r="C1971" s="4">
        <f t="shared" si="137"/>
        <v>146631.93859649124</v>
      </c>
      <c r="D1971">
        <f t="shared" si="138"/>
        <v>2023</v>
      </c>
      <c r="E1971">
        <f t="shared" si="139"/>
        <v>1</v>
      </c>
      <c r="F1971" s="33">
        <v>10280</v>
      </c>
      <c r="G1971" s="2" t="s">
        <v>29</v>
      </c>
      <c r="H1971" s="2">
        <v>114</v>
      </c>
      <c r="I1971" s="33" t="s">
        <v>74</v>
      </c>
      <c r="J1971" s="34">
        <v>44948</v>
      </c>
      <c r="K1971" s="33">
        <v>685829</v>
      </c>
      <c r="L1971" s="33">
        <v>687297</v>
      </c>
      <c r="M1971" s="33">
        <v>694874</v>
      </c>
      <c r="N1971" s="33">
        <v>704134</v>
      </c>
      <c r="O1971" s="33">
        <v>705303</v>
      </c>
      <c r="P1971" s="33">
        <v>714831</v>
      </c>
      <c r="Q1971" s="33">
        <v>718593</v>
      </c>
      <c r="R1971" s="33">
        <v>726046</v>
      </c>
      <c r="S1971" s="33">
        <v>731889</v>
      </c>
      <c r="T1971" s="33">
        <v>703059</v>
      </c>
      <c r="U1971" s="33">
        <v>682377</v>
      </c>
      <c r="V1971" s="33">
        <v>671095</v>
      </c>
      <c r="W1971" s="33">
        <v>659819</v>
      </c>
      <c r="X1971" s="33">
        <v>647837</v>
      </c>
      <c r="Y1971" s="33">
        <v>637376</v>
      </c>
      <c r="Z1971" s="33">
        <v>642942</v>
      </c>
      <c r="AA1971" s="33">
        <v>672522</v>
      </c>
      <c r="AB1971" s="33">
        <v>693607</v>
      </c>
      <c r="AC1971" s="33">
        <v>706922</v>
      </c>
      <c r="AD1971" s="33">
        <v>710661</v>
      </c>
      <c r="AE1971" s="33">
        <v>710334</v>
      </c>
      <c r="AF1971" s="33">
        <v>702003</v>
      </c>
      <c r="AG1971" s="33">
        <v>694440</v>
      </c>
      <c r="AH1971" s="33">
        <v>694269</v>
      </c>
    </row>
    <row r="1972" spans="1:34" x14ac:dyDescent="0.35">
      <c r="A1972" s="15">
        <f t="shared" si="136"/>
        <v>44949</v>
      </c>
      <c r="B1972" s="107">
        <v>17435254</v>
      </c>
      <c r="C1972" s="4">
        <f t="shared" si="137"/>
        <v>151610.90434782609</v>
      </c>
      <c r="D1972">
        <f t="shared" si="138"/>
        <v>2023</v>
      </c>
      <c r="E1972">
        <f t="shared" si="139"/>
        <v>1</v>
      </c>
      <c r="F1972" s="33">
        <v>10281</v>
      </c>
      <c r="G1972" s="2" t="s">
        <v>29</v>
      </c>
      <c r="H1972" s="2">
        <v>115</v>
      </c>
      <c r="I1972" s="33" t="s">
        <v>74</v>
      </c>
      <c r="J1972" s="34">
        <v>44949</v>
      </c>
      <c r="K1972" s="33">
        <v>690863</v>
      </c>
      <c r="L1972" s="33">
        <v>696675</v>
      </c>
      <c r="M1972" s="33">
        <v>702773</v>
      </c>
      <c r="N1972" s="33">
        <v>710591</v>
      </c>
      <c r="O1972" s="33">
        <v>724967</v>
      </c>
      <c r="P1972" s="33">
        <v>741961</v>
      </c>
      <c r="Q1972" s="33">
        <v>773612</v>
      </c>
      <c r="R1972" s="33">
        <v>781703</v>
      </c>
      <c r="S1972" s="33">
        <v>767388</v>
      </c>
      <c r="T1972" s="33">
        <v>757029</v>
      </c>
      <c r="U1972" s="33">
        <v>736351</v>
      </c>
      <c r="V1972" s="33">
        <v>715612</v>
      </c>
      <c r="W1972" s="33">
        <v>648195</v>
      </c>
      <c r="X1972" s="33">
        <v>692646</v>
      </c>
      <c r="Y1972" s="33">
        <v>690606</v>
      </c>
      <c r="Z1972" s="33">
        <v>695920</v>
      </c>
      <c r="AA1972" s="33">
        <v>704681</v>
      </c>
      <c r="AB1972" s="33">
        <v>725074</v>
      </c>
      <c r="AC1972" s="33">
        <v>730265</v>
      </c>
      <c r="AD1972" s="33">
        <v>737000</v>
      </c>
      <c r="AE1972" s="33">
        <v>736457</v>
      </c>
      <c r="AF1972" s="33">
        <v>728971</v>
      </c>
      <c r="AG1972" s="33">
        <v>713792</v>
      </c>
      <c r="AH1972" s="33">
        <v>707382</v>
      </c>
    </row>
    <row r="1973" spans="1:34" x14ac:dyDescent="0.35">
      <c r="A1973" s="15">
        <f t="shared" si="136"/>
        <v>44950</v>
      </c>
      <c r="B1973" s="107">
        <v>17788143</v>
      </c>
      <c r="C1973" s="4">
        <f t="shared" si="137"/>
        <v>153346.06034482759</v>
      </c>
      <c r="D1973">
        <f t="shared" si="138"/>
        <v>2023</v>
      </c>
      <c r="E1973">
        <f t="shared" si="139"/>
        <v>1</v>
      </c>
      <c r="F1973" s="33">
        <v>10282</v>
      </c>
      <c r="G1973" s="2" t="s">
        <v>29</v>
      </c>
      <c r="H1973" s="2">
        <v>116</v>
      </c>
      <c r="I1973" s="33" t="s">
        <v>74</v>
      </c>
      <c r="J1973" s="34">
        <v>44950</v>
      </c>
      <c r="K1973" s="33">
        <v>707398</v>
      </c>
      <c r="L1973" s="33">
        <v>711849</v>
      </c>
      <c r="M1973" s="33">
        <v>717648</v>
      </c>
      <c r="N1973" s="33">
        <v>726741</v>
      </c>
      <c r="O1973" s="33">
        <v>744868</v>
      </c>
      <c r="P1973" s="33">
        <v>776572</v>
      </c>
      <c r="Q1973" s="33">
        <v>795346</v>
      </c>
      <c r="R1973" s="33">
        <v>805191</v>
      </c>
      <c r="S1973" s="33">
        <v>787210</v>
      </c>
      <c r="T1973" s="33">
        <v>765009</v>
      </c>
      <c r="U1973" s="33">
        <v>742328</v>
      </c>
      <c r="V1973" s="33">
        <v>727728</v>
      </c>
      <c r="W1973" s="33">
        <v>711149</v>
      </c>
      <c r="X1973" s="33">
        <v>704491</v>
      </c>
      <c r="Y1973" s="33">
        <v>700219</v>
      </c>
      <c r="Z1973" s="33">
        <v>708132</v>
      </c>
      <c r="AA1973" s="33">
        <v>723370</v>
      </c>
      <c r="AB1973" s="33">
        <v>737983</v>
      </c>
      <c r="AC1973" s="33">
        <v>739110</v>
      </c>
      <c r="AD1973" s="33">
        <v>738346</v>
      </c>
      <c r="AE1973" s="33">
        <v>738916</v>
      </c>
      <c r="AF1973" s="33">
        <v>729941</v>
      </c>
      <c r="AG1973" s="33">
        <v>719998</v>
      </c>
      <c r="AH1973" s="33">
        <v>702271</v>
      </c>
    </row>
    <row r="1974" spans="1:34" x14ac:dyDescent="0.35">
      <c r="A1974" s="15">
        <f t="shared" si="136"/>
        <v>44951</v>
      </c>
      <c r="B1974" s="107">
        <v>17534952</v>
      </c>
      <c r="C1974" s="4">
        <f t="shared" si="137"/>
        <v>149871.38461538462</v>
      </c>
      <c r="D1974">
        <f t="shared" si="138"/>
        <v>2023</v>
      </c>
      <c r="E1974">
        <f t="shared" si="139"/>
        <v>1</v>
      </c>
      <c r="F1974" s="33">
        <v>10283</v>
      </c>
      <c r="G1974" s="2" t="s">
        <v>29</v>
      </c>
      <c r="H1974" s="2">
        <v>117</v>
      </c>
      <c r="I1974" s="33" t="s">
        <v>74</v>
      </c>
      <c r="J1974" s="34">
        <v>44951</v>
      </c>
      <c r="K1974" s="33">
        <v>707307</v>
      </c>
      <c r="L1974" s="33">
        <v>706835</v>
      </c>
      <c r="M1974" s="33">
        <v>717954</v>
      </c>
      <c r="N1974" s="33">
        <v>721524</v>
      </c>
      <c r="O1974" s="33">
        <v>740652</v>
      </c>
      <c r="P1974" s="33">
        <v>763711</v>
      </c>
      <c r="Q1974" s="33">
        <v>785236</v>
      </c>
      <c r="R1974" s="33">
        <v>789838</v>
      </c>
      <c r="S1974" s="33">
        <v>769684</v>
      </c>
      <c r="T1974" s="33">
        <v>780417</v>
      </c>
      <c r="U1974" s="33">
        <v>724677</v>
      </c>
      <c r="V1974" s="33">
        <v>712659</v>
      </c>
      <c r="W1974" s="33">
        <v>694428</v>
      </c>
      <c r="X1974" s="33">
        <v>678171</v>
      </c>
      <c r="Y1974" s="33">
        <v>676949</v>
      </c>
      <c r="Z1974" s="33">
        <v>684058</v>
      </c>
      <c r="AA1974" s="33">
        <v>706591</v>
      </c>
      <c r="AB1974" s="33">
        <v>719587</v>
      </c>
      <c r="AC1974" s="33">
        <v>724640</v>
      </c>
      <c r="AD1974" s="33">
        <v>727490</v>
      </c>
      <c r="AE1974" s="33">
        <v>721710</v>
      </c>
      <c r="AF1974" s="33">
        <v>718570</v>
      </c>
      <c r="AG1974" s="33">
        <v>697282</v>
      </c>
      <c r="AH1974" s="33">
        <v>695718</v>
      </c>
    </row>
    <row r="1975" spans="1:34" x14ac:dyDescent="0.35">
      <c r="A1975" s="15">
        <f t="shared" si="136"/>
        <v>44952</v>
      </c>
      <c r="B1975" s="107">
        <v>17661068</v>
      </c>
      <c r="C1975" s="4">
        <f t="shared" si="137"/>
        <v>149670.06779661018</v>
      </c>
      <c r="D1975">
        <f t="shared" si="138"/>
        <v>2023</v>
      </c>
      <c r="E1975">
        <f t="shared" si="139"/>
        <v>1</v>
      </c>
      <c r="F1975" s="33">
        <v>10284</v>
      </c>
      <c r="G1975" s="2" t="s">
        <v>29</v>
      </c>
      <c r="H1975" s="2">
        <v>118</v>
      </c>
      <c r="I1975" s="33" t="s">
        <v>74</v>
      </c>
      <c r="J1975" s="34">
        <v>44952</v>
      </c>
      <c r="K1975" s="33">
        <v>699116</v>
      </c>
      <c r="L1975" s="33">
        <v>708666</v>
      </c>
      <c r="M1975" s="33">
        <v>707686</v>
      </c>
      <c r="N1975" s="33">
        <v>718769</v>
      </c>
      <c r="O1975" s="33">
        <v>736441</v>
      </c>
      <c r="P1975" s="33">
        <v>752920</v>
      </c>
      <c r="Q1975" s="33">
        <v>783421</v>
      </c>
      <c r="R1975" s="33">
        <v>779787</v>
      </c>
      <c r="S1975" s="33">
        <v>766222</v>
      </c>
      <c r="T1975" s="33">
        <v>753684</v>
      </c>
      <c r="U1975" s="33">
        <v>744054</v>
      </c>
      <c r="V1975" s="33">
        <v>735784</v>
      </c>
      <c r="W1975" s="33">
        <v>721208</v>
      </c>
      <c r="X1975" s="33">
        <v>713133</v>
      </c>
      <c r="Y1975" s="33">
        <v>720332</v>
      </c>
      <c r="Z1975" s="33">
        <v>716974</v>
      </c>
      <c r="AA1975" s="33">
        <v>723368</v>
      </c>
      <c r="AB1975" s="33">
        <v>724796</v>
      </c>
      <c r="AC1975" s="33">
        <v>723920</v>
      </c>
      <c r="AD1975" s="33">
        <v>714943</v>
      </c>
      <c r="AE1975" s="33">
        <v>708947</v>
      </c>
      <c r="AF1975" s="33">
        <v>698499</v>
      </c>
      <c r="AG1975" s="33">
        <v>684309</v>
      </c>
      <c r="AH1975" s="33">
        <v>676332</v>
      </c>
    </row>
    <row r="1976" spans="1:34" x14ac:dyDescent="0.35">
      <c r="A1976" s="15">
        <f t="shared" si="136"/>
        <v>44953</v>
      </c>
      <c r="B1976" s="107">
        <v>16118172</v>
      </c>
      <c r="C1976" s="4">
        <f t="shared" si="137"/>
        <v>135446.82352941178</v>
      </c>
      <c r="D1976">
        <f t="shared" si="138"/>
        <v>2023</v>
      </c>
      <c r="E1976">
        <f t="shared" si="139"/>
        <v>1</v>
      </c>
      <c r="F1976" s="33">
        <v>10285</v>
      </c>
      <c r="G1976" s="2" t="s">
        <v>29</v>
      </c>
      <c r="H1976" s="2">
        <v>119</v>
      </c>
      <c r="I1976" s="33" t="s">
        <v>74</v>
      </c>
      <c r="J1976" s="34">
        <v>44953</v>
      </c>
      <c r="K1976" s="33">
        <v>668893</v>
      </c>
      <c r="L1976" s="33">
        <v>669880</v>
      </c>
      <c r="M1976" s="33">
        <v>670061</v>
      </c>
      <c r="N1976" s="33">
        <v>674339</v>
      </c>
      <c r="O1976" s="33">
        <v>680285</v>
      </c>
      <c r="P1976" s="33">
        <v>694256</v>
      </c>
      <c r="Q1976" s="33">
        <v>721207</v>
      </c>
      <c r="R1976" s="33">
        <v>725134</v>
      </c>
      <c r="S1976" s="33">
        <v>710282</v>
      </c>
      <c r="T1976" s="33">
        <v>681134</v>
      </c>
      <c r="U1976" s="33">
        <v>659724</v>
      </c>
      <c r="V1976" s="33">
        <v>643810</v>
      </c>
      <c r="W1976" s="33">
        <v>626178</v>
      </c>
      <c r="X1976" s="33">
        <v>618635</v>
      </c>
      <c r="Y1976" s="33">
        <v>617223</v>
      </c>
      <c r="Z1976" s="33">
        <v>614056</v>
      </c>
      <c r="AA1976" s="33">
        <v>626176</v>
      </c>
      <c r="AB1976" s="33">
        <v>649450</v>
      </c>
      <c r="AC1976" s="33">
        <v>653744</v>
      </c>
      <c r="AD1976" s="33">
        <v>660374</v>
      </c>
      <c r="AE1976" s="33">
        <v>667080</v>
      </c>
      <c r="AF1976" s="33">
        <v>664081</v>
      </c>
      <c r="AG1976" s="33">
        <v>657831</v>
      </c>
      <c r="AH1976" s="33">
        <v>656480</v>
      </c>
    </row>
    <row r="1977" spans="1:34" x14ac:dyDescent="0.35">
      <c r="A1977" s="15">
        <f t="shared" si="136"/>
        <v>44954</v>
      </c>
      <c r="B1977" s="107">
        <v>17106011</v>
      </c>
      <c r="C1977" s="4">
        <f t="shared" si="137"/>
        <v>142550.09166666667</v>
      </c>
      <c r="D1977">
        <f t="shared" si="138"/>
        <v>2023</v>
      </c>
      <c r="E1977">
        <f t="shared" si="139"/>
        <v>1</v>
      </c>
      <c r="F1977" s="33">
        <v>10286</v>
      </c>
      <c r="G1977" s="2" t="s">
        <v>29</v>
      </c>
      <c r="H1977" s="2">
        <v>120</v>
      </c>
      <c r="I1977" s="33" t="s">
        <v>74</v>
      </c>
      <c r="J1977" s="34">
        <v>44954</v>
      </c>
      <c r="K1977" s="33">
        <v>649910</v>
      </c>
      <c r="L1977" s="33">
        <v>650062</v>
      </c>
      <c r="M1977" s="33">
        <v>649649</v>
      </c>
      <c r="N1977" s="33">
        <v>658415</v>
      </c>
      <c r="O1977" s="33">
        <v>664173</v>
      </c>
      <c r="P1977" s="33">
        <v>684231</v>
      </c>
      <c r="Q1977" s="33">
        <v>695814</v>
      </c>
      <c r="R1977" s="33">
        <v>704704</v>
      </c>
      <c r="S1977" s="33">
        <v>708476</v>
      </c>
      <c r="T1977" s="33">
        <v>710001</v>
      </c>
      <c r="U1977" s="33">
        <v>702216</v>
      </c>
      <c r="V1977" s="33">
        <v>689680</v>
      </c>
      <c r="W1977" s="33">
        <v>681947</v>
      </c>
      <c r="X1977" s="33">
        <v>690691</v>
      </c>
      <c r="Y1977" s="33">
        <v>695312</v>
      </c>
      <c r="Z1977" s="33">
        <v>697429</v>
      </c>
      <c r="AA1977" s="33">
        <v>720016</v>
      </c>
      <c r="AB1977" s="33">
        <v>741080</v>
      </c>
      <c r="AC1977" s="33">
        <v>751060</v>
      </c>
      <c r="AD1977" s="33">
        <v>747865</v>
      </c>
      <c r="AE1977" s="33">
        <v>754778</v>
      </c>
      <c r="AF1977" s="33">
        <v>745763</v>
      </c>
      <c r="AG1977" s="33">
        <v>741544</v>
      </c>
      <c r="AH1977" s="33">
        <v>735427</v>
      </c>
    </row>
    <row r="1978" spans="1:34" x14ac:dyDescent="0.35">
      <c r="A1978" s="15">
        <f t="shared" si="136"/>
        <v>44955</v>
      </c>
      <c r="B1978" s="107">
        <v>18209726</v>
      </c>
      <c r="C1978" s="4">
        <f t="shared" si="137"/>
        <v>150493.60330578513</v>
      </c>
      <c r="D1978">
        <f t="shared" si="138"/>
        <v>2023</v>
      </c>
      <c r="E1978">
        <f t="shared" si="139"/>
        <v>1</v>
      </c>
      <c r="F1978" s="33">
        <v>10287</v>
      </c>
      <c r="G1978" s="2" t="s">
        <v>29</v>
      </c>
      <c r="H1978" s="2">
        <v>121</v>
      </c>
      <c r="I1978" s="33" t="s">
        <v>74</v>
      </c>
      <c r="J1978" s="34">
        <v>44955</v>
      </c>
      <c r="K1978" s="33">
        <v>731730</v>
      </c>
      <c r="L1978" s="33">
        <v>737843</v>
      </c>
      <c r="M1978" s="33">
        <v>737824</v>
      </c>
      <c r="N1978" s="33">
        <v>744930</v>
      </c>
      <c r="O1978" s="33">
        <v>756009</v>
      </c>
      <c r="P1978" s="33">
        <v>762134</v>
      </c>
      <c r="Q1978" s="33">
        <v>779044</v>
      </c>
      <c r="R1978" s="33">
        <v>787427</v>
      </c>
      <c r="S1978" s="33">
        <v>792499</v>
      </c>
      <c r="T1978" s="33">
        <v>778420</v>
      </c>
      <c r="U1978" s="33">
        <v>756685</v>
      </c>
      <c r="V1978" s="33">
        <v>736364</v>
      </c>
      <c r="W1978" s="33">
        <v>715788</v>
      </c>
      <c r="X1978" s="33">
        <v>700192</v>
      </c>
      <c r="Y1978" s="33">
        <v>685937</v>
      </c>
      <c r="Z1978" s="33">
        <v>684422</v>
      </c>
      <c r="AA1978" s="33">
        <v>710836</v>
      </c>
      <c r="AB1978" s="33">
        <v>747326</v>
      </c>
      <c r="AC1978" s="33">
        <v>764790</v>
      </c>
      <c r="AD1978" s="33">
        <v>775126</v>
      </c>
      <c r="AE1978" s="33">
        <v>768538</v>
      </c>
      <c r="AF1978" s="33">
        <v>761915</v>
      </c>
      <c r="AG1978" s="33">
        <v>755835</v>
      </c>
      <c r="AH1978" s="33">
        <v>756739</v>
      </c>
    </row>
    <row r="1979" spans="1:34" x14ac:dyDescent="0.35">
      <c r="A1979" s="15">
        <f t="shared" si="136"/>
        <v>44956</v>
      </c>
      <c r="B1979" s="107">
        <v>18999656</v>
      </c>
      <c r="C1979" s="4">
        <f t="shared" si="137"/>
        <v>155734.88524590165</v>
      </c>
      <c r="D1979">
        <f t="shared" si="138"/>
        <v>2023</v>
      </c>
      <c r="E1979">
        <f t="shared" si="139"/>
        <v>1</v>
      </c>
      <c r="F1979" s="33">
        <v>10288</v>
      </c>
      <c r="G1979" s="2" t="s">
        <v>29</v>
      </c>
      <c r="H1979" s="2">
        <v>122</v>
      </c>
      <c r="I1979" s="33" t="s">
        <v>74</v>
      </c>
      <c r="J1979" s="34">
        <v>44956</v>
      </c>
      <c r="K1979" s="33">
        <v>753006</v>
      </c>
      <c r="L1979" s="33">
        <v>762912</v>
      </c>
      <c r="M1979" s="33">
        <v>777812</v>
      </c>
      <c r="N1979" s="33">
        <v>790635</v>
      </c>
      <c r="O1979" s="33">
        <v>807875</v>
      </c>
      <c r="P1979" s="33">
        <v>833160</v>
      </c>
      <c r="Q1979" s="33">
        <v>863175</v>
      </c>
      <c r="R1979" s="33">
        <v>873009</v>
      </c>
      <c r="S1979" s="33">
        <v>858499</v>
      </c>
      <c r="T1979" s="33">
        <v>813627</v>
      </c>
      <c r="U1979" s="33">
        <v>787459</v>
      </c>
      <c r="V1979" s="33">
        <v>763413</v>
      </c>
      <c r="W1979" s="33">
        <v>747372</v>
      </c>
      <c r="X1979" s="33">
        <v>733558</v>
      </c>
      <c r="Y1979" s="33">
        <v>736621</v>
      </c>
      <c r="Z1979" s="33">
        <v>739054</v>
      </c>
      <c r="AA1979" s="33">
        <v>762446</v>
      </c>
      <c r="AB1979" s="33">
        <v>776927</v>
      </c>
      <c r="AC1979" s="33">
        <v>770676</v>
      </c>
      <c r="AD1979" s="33">
        <v>769019</v>
      </c>
      <c r="AE1979" s="33">
        <v>757990</v>
      </c>
      <c r="AF1979" s="33">
        <v>749184</v>
      </c>
      <c r="AG1979" s="33">
        <v>731939</v>
      </c>
      <c r="AH1979" s="33">
        <v>729088</v>
      </c>
    </row>
    <row r="1980" spans="1:34" x14ac:dyDescent="0.35">
      <c r="A1980" s="15">
        <f t="shared" si="136"/>
        <v>44957</v>
      </c>
      <c r="B1980" s="107">
        <v>18275132</v>
      </c>
      <c r="C1980" s="4">
        <f t="shared" si="137"/>
        <v>148578.30894308942</v>
      </c>
      <c r="D1980">
        <f t="shared" si="138"/>
        <v>2023</v>
      </c>
      <c r="E1980">
        <f t="shared" si="139"/>
        <v>1</v>
      </c>
      <c r="F1980" s="33">
        <v>10289</v>
      </c>
      <c r="G1980" s="2" t="s">
        <v>29</v>
      </c>
      <c r="H1980" s="2">
        <v>123</v>
      </c>
      <c r="I1980" s="33" t="s">
        <v>74</v>
      </c>
      <c r="J1980" s="34">
        <v>44957</v>
      </c>
      <c r="K1980" s="33">
        <v>720287</v>
      </c>
      <c r="L1980" s="33">
        <v>717093</v>
      </c>
      <c r="M1980" s="33">
        <v>721545</v>
      </c>
      <c r="N1980" s="33">
        <v>731215</v>
      </c>
      <c r="O1980" s="33">
        <v>739839</v>
      </c>
      <c r="P1980" s="33">
        <v>767439</v>
      </c>
      <c r="Q1980" s="33">
        <v>786704</v>
      </c>
      <c r="R1980" s="33">
        <v>791927</v>
      </c>
      <c r="S1980" s="33">
        <v>787848</v>
      </c>
      <c r="T1980" s="33">
        <v>778862</v>
      </c>
      <c r="U1980" s="33">
        <v>778307</v>
      </c>
      <c r="V1980" s="33">
        <v>756938</v>
      </c>
      <c r="W1980" s="33">
        <v>748021</v>
      </c>
      <c r="X1980" s="33">
        <v>743281</v>
      </c>
      <c r="Y1980" s="33">
        <v>738135</v>
      </c>
      <c r="Z1980" s="33">
        <v>746727</v>
      </c>
      <c r="AA1980" s="33">
        <v>750883</v>
      </c>
      <c r="AB1980" s="33">
        <v>764429</v>
      </c>
      <c r="AC1980" s="33">
        <v>760256</v>
      </c>
      <c r="AD1980" s="33">
        <v>754921</v>
      </c>
      <c r="AE1980" s="33">
        <v>746231</v>
      </c>
      <c r="AF1980" s="33">
        <v>733785</v>
      </c>
      <c r="AG1980" s="33">
        <v>722009</v>
      </c>
      <c r="AH1980" s="33">
        <v>704634</v>
      </c>
    </row>
    <row r="1981" spans="1:34" x14ac:dyDescent="0.35">
      <c r="A1981" s="15">
        <f t="shared" si="136"/>
        <v>44958</v>
      </c>
      <c r="B1981" s="107">
        <v>18019207</v>
      </c>
      <c r="C1981" s="4">
        <f t="shared" si="137"/>
        <v>145316.18548387097</v>
      </c>
      <c r="D1981">
        <f t="shared" si="138"/>
        <v>2023</v>
      </c>
      <c r="E1981">
        <f t="shared" si="139"/>
        <v>2</v>
      </c>
      <c r="F1981" s="33">
        <v>10290</v>
      </c>
      <c r="G1981" s="2" t="s">
        <v>29</v>
      </c>
      <c r="H1981" s="2">
        <v>124</v>
      </c>
      <c r="I1981" s="33" t="s">
        <v>74</v>
      </c>
      <c r="J1981" s="34">
        <v>44958</v>
      </c>
      <c r="K1981" s="33">
        <v>705343</v>
      </c>
      <c r="L1981" s="33">
        <v>702722</v>
      </c>
      <c r="M1981" s="33">
        <v>704409</v>
      </c>
      <c r="N1981" s="33">
        <v>715294</v>
      </c>
      <c r="O1981" s="33">
        <v>724830</v>
      </c>
      <c r="P1981" s="33">
        <v>753379</v>
      </c>
      <c r="Q1981" s="33">
        <v>777683</v>
      </c>
      <c r="R1981" s="33">
        <v>783278</v>
      </c>
      <c r="S1981" s="33">
        <v>770623</v>
      </c>
      <c r="T1981" s="33">
        <v>762088</v>
      </c>
      <c r="U1981" s="33">
        <v>751023</v>
      </c>
      <c r="V1981" s="33">
        <v>748448</v>
      </c>
      <c r="W1981" s="33">
        <v>741203</v>
      </c>
      <c r="X1981" s="33">
        <v>731557</v>
      </c>
      <c r="Y1981" s="33">
        <v>730365</v>
      </c>
      <c r="Z1981" s="33">
        <v>728313</v>
      </c>
      <c r="AA1981" s="33">
        <v>737822</v>
      </c>
      <c r="AB1981" s="33">
        <v>750554</v>
      </c>
      <c r="AC1981" s="33">
        <v>749704</v>
      </c>
      <c r="AD1981" s="33">
        <v>751574</v>
      </c>
      <c r="AE1981" s="33">
        <v>746124</v>
      </c>
      <c r="AF1981" s="33">
        <v>732429</v>
      </c>
      <c r="AG1981" s="33">
        <v>720685</v>
      </c>
      <c r="AH1981" s="33">
        <v>723176</v>
      </c>
    </row>
    <row r="1982" spans="1:34" x14ac:dyDescent="0.35">
      <c r="A1982" s="15">
        <f t="shared" si="136"/>
        <v>44959</v>
      </c>
      <c r="B1982" s="107">
        <v>17829557</v>
      </c>
      <c r="C1982" s="4">
        <f t="shared" si="137"/>
        <v>142636.45600000001</v>
      </c>
      <c r="D1982">
        <f t="shared" si="138"/>
        <v>2023</v>
      </c>
      <c r="E1982">
        <f t="shared" si="139"/>
        <v>2</v>
      </c>
      <c r="F1982" s="33">
        <v>10291</v>
      </c>
      <c r="G1982" s="2" t="s">
        <v>29</v>
      </c>
      <c r="H1982" s="2">
        <v>125</v>
      </c>
      <c r="I1982" s="33" t="s">
        <v>74</v>
      </c>
      <c r="J1982" s="34">
        <v>44959</v>
      </c>
      <c r="K1982" s="33">
        <v>720740</v>
      </c>
      <c r="L1982" s="33">
        <v>728419</v>
      </c>
      <c r="M1982" s="33">
        <v>736089</v>
      </c>
      <c r="N1982" s="33">
        <v>743089</v>
      </c>
      <c r="O1982" s="33">
        <v>757293</v>
      </c>
      <c r="P1982" s="33">
        <v>783608</v>
      </c>
      <c r="Q1982" s="33">
        <v>812251</v>
      </c>
      <c r="R1982" s="33">
        <v>806164</v>
      </c>
      <c r="S1982" s="33">
        <v>794763</v>
      </c>
      <c r="T1982" s="33">
        <v>771422</v>
      </c>
      <c r="U1982" s="33">
        <v>748631</v>
      </c>
      <c r="V1982" s="33">
        <v>709999</v>
      </c>
      <c r="W1982" s="33">
        <v>693029</v>
      </c>
      <c r="X1982" s="33">
        <v>684671</v>
      </c>
      <c r="Y1982" s="33">
        <v>679818</v>
      </c>
      <c r="Z1982" s="33">
        <v>678289</v>
      </c>
      <c r="AA1982" s="33">
        <v>693844</v>
      </c>
      <c r="AB1982" s="33">
        <v>716150</v>
      </c>
      <c r="AC1982" s="33">
        <v>725057</v>
      </c>
      <c r="AD1982" s="33">
        <v>725776</v>
      </c>
      <c r="AE1982" s="33">
        <v>731703</v>
      </c>
      <c r="AF1982" s="33">
        <v>721353</v>
      </c>
      <c r="AG1982" s="33">
        <v>708138</v>
      </c>
      <c r="AH1982" s="33">
        <v>700416</v>
      </c>
    </row>
    <row r="1983" spans="1:34" x14ac:dyDescent="0.35">
      <c r="A1983" s="15">
        <f t="shared" si="136"/>
        <v>44960</v>
      </c>
      <c r="B1983" s="107">
        <v>17505183</v>
      </c>
      <c r="C1983" s="4">
        <f t="shared" si="137"/>
        <v>138930.02380952382</v>
      </c>
      <c r="D1983">
        <f t="shared" si="138"/>
        <v>2023</v>
      </c>
      <c r="E1983">
        <f t="shared" si="139"/>
        <v>2</v>
      </c>
      <c r="F1983" s="33">
        <v>10292</v>
      </c>
      <c r="G1983" s="2" t="s">
        <v>29</v>
      </c>
      <c r="H1983" s="2">
        <v>126</v>
      </c>
      <c r="I1983" s="33" t="s">
        <v>74</v>
      </c>
      <c r="J1983" s="34">
        <v>44960</v>
      </c>
      <c r="K1983" s="33">
        <v>699033</v>
      </c>
      <c r="L1983" s="33">
        <v>700518</v>
      </c>
      <c r="M1983" s="33">
        <v>703885</v>
      </c>
      <c r="N1983" s="33">
        <v>717553</v>
      </c>
      <c r="O1983" s="33">
        <v>727753</v>
      </c>
      <c r="P1983" s="33">
        <v>750143</v>
      </c>
      <c r="Q1983" s="33">
        <v>776202</v>
      </c>
      <c r="R1983" s="33">
        <v>775468</v>
      </c>
      <c r="S1983" s="33">
        <v>758256</v>
      </c>
      <c r="T1983" s="33">
        <v>753706</v>
      </c>
      <c r="U1983" s="33">
        <v>748264</v>
      </c>
      <c r="V1983" s="33">
        <v>727995</v>
      </c>
      <c r="W1983" s="33">
        <v>700780</v>
      </c>
      <c r="X1983" s="33">
        <v>691524</v>
      </c>
      <c r="Y1983" s="33">
        <v>693917</v>
      </c>
      <c r="Z1983" s="33">
        <v>698166</v>
      </c>
      <c r="AA1983" s="33">
        <v>703744</v>
      </c>
      <c r="AB1983" s="33">
        <v>720003</v>
      </c>
      <c r="AC1983" s="33">
        <v>714861</v>
      </c>
      <c r="AD1983" s="33">
        <v>711213</v>
      </c>
      <c r="AE1983" s="33">
        <v>708323</v>
      </c>
      <c r="AF1983" s="33">
        <v>695035</v>
      </c>
      <c r="AG1983" s="33">
        <v>691216</v>
      </c>
      <c r="AH1983" s="33">
        <v>681540</v>
      </c>
    </row>
    <row r="1984" spans="1:34" x14ac:dyDescent="0.35">
      <c r="A1984" s="15">
        <f t="shared" si="136"/>
        <v>44961</v>
      </c>
      <c r="B1984" s="107">
        <v>16369381</v>
      </c>
      <c r="C1984" s="4">
        <f t="shared" si="137"/>
        <v>128892.76377952757</v>
      </c>
      <c r="D1984">
        <f t="shared" si="138"/>
        <v>2023</v>
      </c>
      <c r="E1984">
        <f t="shared" si="139"/>
        <v>2</v>
      </c>
      <c r="F1984" s="33">
        <v>10293</v>
      </c>
      <c r="G1984" s="2" t="s">
        <v>29</v>
      </c>
      <c r="H1984" s="2">
        <v>127</v>
      </c>
      <c r="I1984" s="33" t="s">
        <v>74</v>
      </c>
      <c r="J1984" s="34">
        <v>44961</v>
      </c>
      <c r="K1984" s="33">
        <v>676175</v>
      </c>
      <c r="L1984" s="33">
        <v>676371</v>
      </c>
      <c r="M1984" s="33">
        <v>674541</v>
      </c>
      <c r="N1984" s="33">
        <v>676388</v>
      </c>
      <c r="O1984" s="33">
        <v>684783</v>
      </c>
      <c r="P1984" s="33">
        <v>693747</v>
      </c>
      <c r="Q1984" s="33">
        <v>701239</v>
      </c>
      <c r="R1984" s="33">
        <v>705527</v>
      </c>
      <c r="S1984" s="33">
        <v>701597</v>
      </c>
      <c r="T1984" s="33">
        <v>693825</v>
      </c>
      <c r="U1984" s="33">
        <v>682449</v>
      </c>
      <c r="V1984" s="33">
        <v>667977</v>
      </c>
      <c r="W1984" s="33">
        <v>658112</v>
      </c>
      <c r="X1984" s="33">
        <v>641395</v>
      </c>
      <c r="Y1984" s="33">
        <v>645600</v>
      </c>
      <c r="Z1984" s="33">
        <v>646546</v>
      </c>
      <c r="AA1984" s="33">
        <v>658656</v>
      </c>
      <c r="AB1984" s="33">
        <v>672539</v>
      </c>
      <c r="AC1984" s="33">
        <v>678594</v>
      </c>
      <c r="AD1984" s="33">
        <v>676773</v>
      </c>
      <c r="AE1984" s="33">
        <v>671101</v>
      </c>
      <c r="AF1984" s="33">
        <v>658803</v>
      </c>
      <c r="AG1984" s="33">
        <v>651993</v>
      </c>
      <c r="AH1984" s="33">
        <v>644596</v>
      </c>
    </row>
    <row r="1985" spans="1:34" x14ac:dyDescent="0.35">
      <c r="A1985" s="15">
        <f t="shared" si="136"/>
        <v>44962</v>
      </c>
      <c r="B1985" s="107">
        <v>16097204</v>
      </c>
      <c r="C1985" s="4">
        <f t="shared" si="137"/>
        <v>125759.40625</v>
      </c>
      <c r="D1985">
        <f t="shared" si="138"/>
        <v>2023</v>
      </c>
      <c r="E1985">
        <f t="shared" si="139"/>
        <v>2</v>
      </c>
      <c r="F1985" s="33">
        <v>10294</v>
      </c>
      <c r="G1985" s="2" t="s">
        <v>29</v>
      </c>
      <c r="H1985" s="2">
        <v>128</v>
      </c>
      <c r="I1985" s="33" t="s">
        <v>74</v>
      </c>
      <c r="J1985" s="34">
        <v>44962</v>
      </c>
      <c r="K1985" s="33">
        <v>640452</v>
      </c>
      <c r="L1985" s="33">
        <v>641011</v>
      </c>
      <c r="M1985" s="33">
        <v>643155</v>
      </c>
      <c r="N1985" s="33">
        <v>647138</v>
      </c>
      <c r="O1985" s="33">
        <v>652981</v>
      </c>
      <c r="P1985" s="33">
        <v>664451</v>
      </c>
      <c r="Q1985" s="33">
        <v>673032</v>
      </c>
      <c r="R1985" s="33">
        <v>681414</v>
      </c>
      <c r="S1985" s="33">
        <v>683639</v>
      </c>
      <c r="T1985" s="33">
        <v>685854</v>
      </c>
      <c r="U1985" s="33">
        <v>680436</v>
      </c>
      <c r="V1985" s="33">
        <v>670533</v>
      </c>
      <c r="W1985" s="33">
        <v>662884</v>
      </c>
      <c r="X1985" s="33">
        <v>648009</v>
      </c>
      <c r="Y1985" s="33">
        <v>641540</v>
      </c>
      <c r="Z1985" s="33">
        <v>645257</v>
      </c>
      <c r="AA1985" s="33">
        <v>653095</v>
      </c>
      <c r="AB1985" s="33">
        <v>664835</v>
      </c>
      <c r="AC1985" s="33">
        <v>662502</v>
      </c>
      <c r="AD1985" s="33">
        <v>672086</v>
      </c>
      <c r="AE1985" s="33">
        <v>668313</v>
      </c>
      <c r="AF1985" s="33">
        <v>669900</v>
      </c>
      <c r="AG1985" s="33">
        <v>661447</v>
      </c>
      <c r="AH1985" s="33">
        <v>665297</v>
      </c>
    </row>
    <row r="1986" spans="1:34" x14ac:dyDescent="0.35">
      <c r="A1986" s="15">
        <f t="shared" si="136"/>
        <v>44963</v>
      </c>
      <c r="B1986" s="107">
        <v>16593670.999999998</v>
      </c>
      <c r="C1986" s="4">
        <f t="shared" si="137"/>
        <v>128633.10852713177</v>
      </c>
      <c r="D1986">
        <f t="shared" si="138"/>
        <v>2023</v>
      </c>
      <c r="E1986">
        <f t="shared" si="139"/>
        <v>2</v>
      </c>
      <c r="F1986" s="33">
        <v>10295</v>
      </c>
      <c r="G1986" s="2" t="s">
        <v>29</v>
      </c>
      <c r="H1986" s="2">
        <v>129</v>
      </c>
      <c r="I1986" s="33" t="s">
        <v>74</v>
      </c>
      <c r="J1986" s="34">
        <v>44963</v>
      </c>
      <c r="K1986" s="33">
        <v>659250</v>
      </c>
      <c r="L1986" s="33">
        <v>661854</v>
      </c>
      <c r="M1986" s="33">
        <v>667722</v>
      </c>
      <c r="N1986" s="33">
        <v>672250</v>
      </c>
      <c r="O1986" s="33">
        <v>686334</v>
      </c>
      <c r="P1986" s="33">
        <v>703075</v>
      </c>
      <c r="Q1986" s="33">
        <v>725796</v>
      </c>
      <c r="R1986" s="33">
        <v>725623</v>
      </c>
      <c r="S1986" s="33">
        <v>716177</v>
      </c>
      <c r="T1986" s="33">
        <v>704752</v>
      </c>
      <c r="U1986" s="33">
        <v>687306</v>
      </c>
      <c r="V1986" s="33">
        <v>680731</v>
      </c>
      <c r="W1986" s="33">
        <v>676741</v>
      </c>
      <c r="X1986" s="33">
        <v>669335</v>
      </c>
      <c r="Y1986" s="33">
        <v>673167</v>
      </c>
      <c r="Z1986" s="33">
        <v>676268</v>
      </c>
      <c r="AA1986" s="33">
        <v>680278</v>
      </c>
      <c r="AB1986" s="33">
        <v>685709</v>
      </c>
      <c r="AC1986" s="33">
        <v>685400</v>
      </c>
      <c r="AD1986" s="33">
        <v>686703</v>
      </c>
      <c r="AE1986" s="33">
        <v>680494</v>
      </c>
      <c r="AF1986" s="33">
        <v>666682</v>
      </c>
      <c r="AG1986" s="33">
        <v>658834</v>
      </c>
      <c r="AH1986" s="33">
        <v>649263</v>
      </c>
    </row>
    <row r="1987" spans="1:34" x14ac:dyDescent="0.35">
      <c r="A1987" s="15">
        <f t="shared" si="136"/>
        <v>44964</v>
      </c>
      <c r="B1987" s="107">
        <v>16604241.000000002</v>
      </c>
      <c r="C1987" s="4">
        <f t="shared" si="137"/>
        <v>127724.93076923078</v>
      </c>
      <c r="D1987">
        <f t="shared" si="138"/>
        <v>2023</v>
      </c>
      <c r="E1987">
        <f t="shared" si="139"/>
        <v>2</v>
      </c>
      <c r="F1987" s="33">
        <v>10296</v>
      </c>
      <c r="G1987" s="2" t="s">
        <v>29</v>
      </c>
      <c r="H1987" s="2">
        <v>130</v>
      </c>
      <c r="I1987" s="33" t="s">
        <v>74</v>
      </c>
      <c r="J1987" s="34">
        <v>44964</v>
      </c>
      <c r="K1987" s="33">
        <v>647439</v>
      </c>
      <c r="L1987" s="33">
        <v>644609</v>
      </c>
      <c r="M1987" s="33">
        <v>653200</v>
      </c>
      <c r="N1987" s="33">
        <v>661742</v>
      </c>
      <c r="O1987" s="33">
        <v>668523</v>
      </c>
      <c r="P1987" s="33">
        <v>691009</v>
      </c>
      <c r="Q1987" s="33">
        <v>718403</v>
      </c>
      <c r="R1987" s="33">
        <v>721698</v>
      </c>
      <c r="S1987" s="33">
        <v>712127</v>
      </c>
      <c r="T1987" s="33">
        <v>706397</v>
      </c>
      <c r="U1987" s="33">
        <v>698305</v>
      </c>
      <c r="V1987" s="33">
        <v>699986</v>
      </c>
      <c r="W1987" s="33">
        <v>690256</v>
      </c>
      <c r="X1987" s="33">
        <v>687741</v>
      </c>
      <c r="Y1987" s="33">
        <v>677776</v>
      </c>
      <c r="Z1987" s="33">
        <v>667806</v>
      </c>
      <c r="AA1987" s="33">
        <v>666062</v>
      </c>
      <c r="AB1987" s="33">
        <v>686573</v>
      </c>
      <c r="AC1987" s="33">
        <v>685700</v>
      </c>
      <c r="AD1987" s="33">
        <v>696065</v>
      </c>
      <c r="AE1987" s="33">
        <v>686454</v>
      </c>
      <c r="AF1987" s="33">
        <v>683174</v>
      </c>
      <c r="AG1987" s="33">
        <v>670777</v>
      </c>
      <c r="AH1987" s="33">
        <v>666256</v>
      </c>
    </row>
    <row r="1988" spans="1:34" x14ac:dyDescent="0.35">
      <c r="A1988" s="15">
        <f t="shared" si="136"/>
        <v>44965</v>
      </c>
      <c r="B1988" s="107">
        <v>16373837</v>
      </c>
      <c r="C1988" s="4">
        <f t="shared" si="137"/>
        <v>124991.12213740459</v>
      </c>
      <c r="D1988">
        <f t="shared" si="138"/>
        <v>2023</v>
      </c>
      <c r="E1988">
        <f t="shared" si="139"/>
        <v>2</v>
      </c>
      <c r="F1988" s="33">
        <v>10297</v>
      </c>
      <c r="G1988" s="2" t="s">
        <v>29</v>
      </c>
      <c r="H1988" s="2">
        <v>131</v>
      </c>
      <c r="I1988" s="33" t="s">
        <v>74</v>
      </c>
      <c r="J1988" s="34">
        <v>44965</v>
      </c>
      <c r="K1988" s="33">
        <v>662832</v>
      </c>
      <c r="L1988" s="33">
        <v>666624</v>
      </c>
      <c r="M1988" s="33">
        <v>670719</v>
      </c>
      <c r="N1988" s="33">
        <v>683556</v>
      </c>
      <c r="O1988" s="33">
        <v>695027</v>
      </c>
      <c r="P1988" s="33">
        <v>724545</v>
      </c>
      <c r="Q1988" s="33">
        <v>743609</v>
      </c>
      <c r="R1988" s="33">
        <v>742785</v>
      </c>
      <c r="S1988" s="33">
        <v>701978</v>
      </c>
      <c r="T1988" s="33">
        <v>671367</v>
      </c>
      <c r="U1988" s="33">
        <v>650499</v>
      </c>
      <c r="V1988" s="33">
        <v>645759</v>
      </c>
      <c r="W1988" s="33">
        <v>641098</v>
      </c>
      <c r="X1988" s="33">
        <v>634277</v>
      </c>
      <c r="Y1988" s="33">
        <v>626747</v>
      </c>
      <c r="Z1988" s="33">
        <v>625411</v>
      </c>
      <c r="AA1988" s="33">
        <v>634085</v>
      </c>
      <c r="AB1988" s="33">
        <v>660687</v>
      </c>
      <c r="AC1988" s="33">
        <v>676447</v>
      </c>
      <c r="AD1988" s="33">
        <v>684953</v>
      </c>
      <c r="AE1988" s="33">
        <v>692019</v>
      </c>
      <c r="AF1988" s="33">
        <v>685272</v>
      </c>
      <c r="AG1988" s="33">
        <v>675889</v>
      </c>
      <c r="AH1988" s="33">
        <v>664568</v>
      </c>
    </row>
    <row r="1989" spans="1:34" x14ac:dyDescent="0.35">
      <c r="A1989" s="15">
        <f t="shared" si="136"/>
        <v>44966</v>
      </c>
      <c r="B1989" s="107">
        <v>16545012.999999998</v>
      </c>
      <c r="C1989" s="4">
        <f t="shared" si="137"/>
        <v>125341.00757575757</v>
      </c>
      <c r="D1989">
        <f t="shared" si="138"/>
        <v>2023</v>
      </c>
      <c r="E1989">
        <f t="shared" si="139"/>
        <v>2</v>
      </c>
      <c r="F1989" s="33">
        <v>10298</v>
      </c>
      <c r="G1989" s="2" t="s">
        <v>29</v>
      </c>
      <c r="H1989" s="2">
        <v>132</v>
      </c>
      <c r="I1989" s="33" t="s">
        <v>74</v>
      </c>
      <c r="J1989" s="34">
        <v>44966</v>
      </c>
      <c r="K1989" s="33">
        <v>658199</v>
      </c>
      <c r="L1989" s="33">
        <v>658876</v>
      </c>
      <c r="M1989" s="33">
        <v>670136</v>
      </c>
      <c r="N1989" s="33">
        <v>678005</v>
      </c>
      <c r="O1989" s="33">
        <v>696554</v>
      </c>
      <c r="P1989" s="33">
        <v>722786</v>
      </c>
      <c r="Q1989" s="33">
        <v>747915</v>
      </c>
      <c r="R1989" s="33">
        <v>751391</v>
      </c>
      <c r="S1989" s="33">
        <v>736976</v>
      </c>
      <c r="T1989" s="33">
        <v>717692</v>
      </c>
      <c r="U1989" s="33">
        <v>676847</v>
      </c>
      <c r="V1989" s="33">
        <v>660134</v>
      </c>
      <c r="W1989" s="33">
        <v>646850</v>
      </c>
      <c r="X1989" s="33">
        <v>637997</v>
      </c>
      <c r="Y1989" s="33">
        <v>636672</v>
      </c>
      <c r="Z1989" s="33">
        <v>632889</v>
      </c>
      <c r="AA1989" s="33">
        <v>633269</v>
      </c>
      <c r="AB1989" s="33">
        <v>662697</v>
      </c>
      <c r="AC1989" s="33">
        <v>681577</v>
      </c>
      <c r="AD1989" s="33">
        <v>690014</v>
      </c>
      <c r="AE1989" s="33">
        <v>694952</v>
      </c>
      <c r="AF1989" s="33">
        <v>682457</v>
      </c>
      <c r="AG1989" s="33">
        <v>674582</v>
      </c>
      <c r="AH1989" s="33">
        <v>671393</v>
      </c>
    </row>
    <row r="1990" spans="1:34" x14ac:dyDescent="0.35">
      <c r="A1990" s="15">
        <f t="shared" si="136"/>
        <v>44967</v>
      </c>
      <c r="B1990" s="107">
        <v>16747115.000000002</v>
      </c>
      <c r="C1990" s="4">
        <f t="shared" si="137"/>
        <v>125918.15789473685</v>
      </c>
      <c r="D1990">
        <f t="shared" si="138"/>
        <v>2023</v>
      </c>
      <c r="E1990">
        <f t="shared" si="139"/>
        <v>2</v>
      </c>
      <c r="F1990" s="33">
        <v>10299</v>
      </c>
      <c r="G1990" s="2" t="s">
        <v>29</v>
      </c>
      <c r="H1990" s="2">
        <v>133</v>
      </c>
      <c r="I1990" s="33" t="s">
        <v>74</v>
      </c>
      <c r="J1990" s="34">
        <v>44967</v>
      </c>
      <c r="K1990" s="33">
        <v>666835</v>
      </c>
      <c r="L1990" s="33">
        <v>667872</v>
      </c>
      <c r="M1990" s="33">
        <v>673757</v>
      </c>
      <c r="N1990" s="33">
        <v>681096</v>
      </c>
      <c r="O1990" s="33">
        <v>697684</v>
      </c>
      <c r="P1990" s="33">
        <v>724019</v>
      </c>
      <c r="Q1990" s="33">
        <v>747618</v>
      </c>
      <c r="R1990" s="33">
        <v>757371</v>
      </c>
      <c r="S1990" s="33">
        <v>741081</v>
      </c>
      <c r="T1990" s="33">
        <v>722268</v>
      </c>
      <c r="U1990" s="33">
        <v>701663</v>
      </c>
      <c r="V1990" s="33">
        <v>683093</v>
      </c>
      <c r="W1990" s="33">
        <v>665056</v>
      </c>
      <c r="X1990" s="33">
        <v>653579</v>
      </c>
      <c r="Y1990" s="33">
        <v>647057</v>
      </c>
      <c r="Z1990" s="33">
        <v>646829</v>
      </c>
      <c r="AA1990" s="33">
        <v>656941</v>
      </c>
      <c r="AB1990" s="33">
        <v>674324</v>
      </c>
      <c r="AC1990" s="33">
        <v>689908</v>
      </c>
      <c r="AD1990" s="33">
        <v>690097</v>
      </c>
      <c r="AE1990" s="33">
        <v>693835</v>
      </c>
      <c r="AF1990" s="33">
        <v>685205</v>
      </c>
      <c r="AG1990" s="33">
        <v>682930</v>
      </c>
      <c r="AH1990" s="33">
        <v>679044</v>
      </c>
    </row>
    <row r="1991" spans="1:34" x14ac:dyDescent="0.35">
      <c r="A1991" s="15">
        <f t="shared" si="136"/>
        <v>44968</v>
      </c>
      <c r="B1991" s="107">
        <v>16269946</v>
      </c>
      <c r="C1991" s="4">
        <f t="shared" si="137"/>
        <v>121417.50746268657</v>
      </c>
      <c r="D1991">
        <f t="shared" si="138"/>
        <v>2023</v>
      </c>
      <c r="E1991">
        <f t="shared" si="139"/>
        <v>2</v>
      </c>
      <c r="F1991" s="33">
        <v>10300</v>
      </c>
      <c r="G1991" s="2" t="s">
        <v>29</v>
      </c>
      <c r="H1991" s="2">
        <v>134</v>
      </c>
      <c r="I1991" s="33" t="s">
        <v>74</v>
      </c>
      <c r="J1991" s="34">
        <v>44968</v>
      </c>
      <c r="K1991" s="33">
        <v>679958</v>
      </c>
      <c r="L1991" s="33">
        <v>679814</v>
      </c>
      <c r="M1991" s="33">
        <v>684231</v>
      </c>
      <c r="N1991" s="33">
        <v>688871</v>
      </c>
      <c r="O1991" s="33">
        <v>698045</v>
      </c>
      <c r="P1991" s="33">
        <v>710893</v>
      </c>
      <c r="Q1991" s="33">
        <v>731221</v>
      </c>
      <c r="R1991" s="33">
        <v>736538</v>
      </c>
      <c r="S1991" s="33">
        <v>722252</v>
      </c>
      <c r="T1991" s="33">
        <v>693669</v>
      </c>
      <c r="U1991" s="33">
        <v>663035</v>
      </c>
      <c r="V1991" s="33">
        <v>647640</v>
      </c>
      <c r="W1991" s="33">
        <v>633907</v>
      </c>
      <c r="X1991" s="33">
        <v>617294</v>
      </c>
      <c r="Y1991" s="33">
        <v>609583</v>
      </c>
      <c r="Z1991" s="33">
        <v>604523</v>
      </c>
      <c r="AA1991" s="33">
        <v>614931</v>
      </c>
      <c r="AB1991" s="33">
        <v>638344</v>
      </c>
      <c r="AC1991" s="33">
        <v>655330</v>
      </c>
      <c r="AD1991" s="33">
        <v>663389</v>
      </c>
      <c r="AE1991" s="33">
        <v>666258</v>
      </c>
      <c r="AF1991" s="33">
        <v>667088</v>
      </c>
      <c r="AG1991" s="33">
        <v>664137</v>
      </c>
      <c r="AH1991" s="33">
        <v>667395</v>
      </c>
    </row>
    <row r="1992" spans="1:34" x14ac:dyDescent="0.35">
      <c r="A1992" s="15">
        <f t="shared" si="136"/>
        <v>44969</v>
      </c>
      <c r="B1992" s="107">
        <v>16000319</v>
      </c>
      <c r="C1992" s="4">
        <f t="shared" si="137"/>
        <v>118520.88148148148</v>
      </c>
      <c r="D1992">
        <f t="shared" si="138"/>
        <v>2023</v>
      </c>
      <c r="E1992">
        <f t="shared" si="139"/>
        <v>2</v>
      </c>
      <c r="F1992" s="33">
        <v>10301</v>
      </c>
      <c r="G1992" s="2" t="s">
        <v>29</v>
      </c>
      <c r="H1992" s="2">
        <v>135</v>
      </c>
      <c r="I1992" s="33" t="s">
        <v>74</v>
      </c>
      <c r="J1992" s="34">
        <v>44969</v>
      </c>
      <c r="K1992" s="33">
        <v>663541</v>
      </c>
      <c r="L1992" s="33">
        <v>674247</v>
      </c>
      <c r="M1992" s="33">
        <v>678401</v>
      </c>
      <c r="N1992" s="33">
        <v>683085</v>
      </c>
      <c r="O1992" s="33">
        <v>694639</v>
      </c>
      <c r="P1992" s="33">
        <v>707218</v>
      </c>
      <c r="Q1992" s="33">
        <v>723918</v>
      </c>
      <c r="R1992" s="33">
        <v>728515</v>
      </c>
      <c r="S1992" s="33">
        <v>710577</v>
      </c>
      <c r="T1992" s="33">
        <v>684023</v>
      </c>
      <c r="U1992" s="33">
        <v>657288</v>
      </c>
      <c r="V1992" s="33">
        <v>639496</v>
      </c>
      <c r="W1992" s="33">
        <v>625404</v>
      </c>
      <c r="X1992" s="33">
        <v>618313</v>
      </c>
      <c r="Y1992" s="33">
        <v>606558</v>
      </c>
      <c r="Z1992" s="33">
        <v>601230</v>
      </c>
      <c r="AA1992" s="33">
        <v>607837</v>
      </c>
      <c r="AB1992" s="33">
        <v>624645</v>
      </c>
      <c r="AC1992" s="33">
        <v>638617</v>
      </c>
      <c r="AD1992" s="33">
        <v>642941</v>
      </c>
      <c r="AE1992" s="33">
        <v>648532</v>
      </c>
      <c r="AF1992" s="33">
        <v>646618</v>
      </c>
      <c r="AG1992" s="33">
        <v>640536</v>
      </c>
      <c r="AH1992" s="33">
        <v>630767</v>
      </c>
    </row>
    <row r="1993" spans="1:34" x14ac:dyDescent="0.35">
      <c r="A1993" s="15">
        <f t="shared" si="136"/>
        <v>44970</v>
      </c>
      <c r="B1993" s="107">
        <v>16337725</v>
      </c>
      <c r="C1993" s="4">
        <f t="shared" si="137"/>
        <v>120130.33088235294</v>
      </c>
      <c r="D1993">
        <f t="shared" si="138"/>
        <v>2023</v>
      </c>
      <c r="E1993">
        <f t="shared" si="139"/>
        <v>2</v>
      </c>
      <c r="F1993" s="33">
        <v>10302</v>
      </c>
      <c r="G1993" s="2" t="s">
        <v>29</v>
      </c>
      <c r="H1993" s="2">
        <v>136</v>
      </c>
      <c r="I1993" s="33" t="s">
        <v>74</v>
      </c>
      <c r="J1993" s="34">
        <v>44970</v>
      </c>
      <c r="K1993" s="33">
        <v>636968</v>
      </c>
      <c r="L1993" s="33">
        <v>645958</v>
      </c>
      <c r="M1993" s="33">
        <v>656381</v>
      </c>
      <c r="N1993" s="33">
        <v>655776</v>
      </c>
      <c r="O1993" s="33">
        <v>673157</v>
      </c>
      <c r="P1993" s="33">
        <v>696180</v>
      </c>
      <c r="Q1993" s="33">
        <v>720348</v>
      </c>
      <c r="R1993" s="33">
        <v>726457</v>
      </c>
      <c r="S1993" s="33">
        <v>696052</v>
      </c>
      <c r="T1993" s="33">
        <v>682717</v>
      </c>
      <c r="U1993" s="33">
        <v>683734</v>
      </c>
      <c r="V1993" s="33">
        <v>665213</v>
      </c>
      <c r="W1993" s="33">
        <v>653748</v>
      </c>
      <c r="X1993" s="33">
        <v>648340</v>
      </c>
      <c r="Y1993" s="33">
        <v>639493</v>
      </c>
      <c r="Z1993" s="33">
        <v>644326</v>
      </c>
      <c r="AA1993" s="33">
        <v>662668</v>
      </c>
      <c r="AB1993" s="33">
        <v>678167</v>
      </c>
      <c r="AC1993" s="33">
        <v>692740</v>
      </c>
      <c r="AD1993" s="33">
        <v>687235</v>
      </c>
      <c r="AE1993" s="33">
        <v>686311</v>
      </c>
      <c r="AF1993" s="33">
        <v>675691</v>
      </c>
      <c r="AG1993" s="33">
        <v>665001</v>
      </c>
      <c r="AH1993" s="33">
        <v>661291</v>
      </c>
    </row>
    <row r="1994" spans="1:34" x14ac:dyDescent="0.35">
      <c r="A1994" s="15">
        <f t="shared" si="136"/>
        <v>44971</v>
      </c>
      <c r="B1994" s="107">
        <v>16511234</v>
      </c>
      <c r="C1994" s="4">
        <f t="shared" si="137"/>
        <v>120519.95620437956</v>
      </c>
      <c r="D1994">
        <f t="shared" si="138"/>
        <v>2023</v>
      </c>
      <c r="E1994">
        <f t="shared" si="139"/>
        <v>2</v>
      </c>
      <c r="F1994" s="33">
        <v>10303</v>
      </c>
      <c r="G1994" s="2" t="s">
        <v>29</v>
      </c>
      <c r="H1994" s="2">
        <v>137</v>
      </c>
      <c r="I1994" s="33" t="s">
        <v>74</v>
      </c>
      <c r="J1994" s="34">
        <v>44971</v>
      </c>
      <c r="K1994" s="33">
        <v>663157</v>
      </c>
      <c r="L1994" s="33">
        <v>668463</v>
      </c>
      <c r="M1994" s="33">
        <v>674701</v>
      </c>
      <c r="N1994" s="33">
        <v>677020</v>
      </c>
      <c r="O1994" s="33">
        <v>688059</v>
      </c>
      <c r="P1994" s="33">
        <v>718568</v>
      </c>
      <c r="Q1994" s="33">
        <v>743940</v>
      </c>
      <c r="R1994" s="33">
        <v>740897</v>
      </c>
      <c r="S1994" s="33">
        <v>712744</v>
      </c>
      <c r="T1994" s="33">
        <v>694033</v>
      </c>
      <c r="U1994" s="33">
        <v>679479</v>
      </c>
      <c r="V1994" s="33">
        <v>662905</v>
      </c>
      <c r="W1994" s="33">
        <v>652882</v>
      </c>
      <c r="X1994" s="33">
        <v>645696</v>
      </c>
      <c r="Y1994" s="33">
        <v>637449</v>
      </c>
      <c r="Z1994" s="33">
        <v>634795</v>
      </c>
      <c r="AA1994" s="33">
        <v>652011</v>
      </c>
      <c r="AB1994" s="33">
        <v>675754</v>
      </c>
      <c r="AC1994" s="33">
        <v>689255</v>
      </c>
      <c r="AD1994" s="33">
        <v>686114</v>
      </c>
      <c r="AE1994" s="33">
        <v>689897</v>
      </c>
      <c r="AF1994" s="33">
        <v>684412</v>
      </c>
      <c r="AG1994" s="33">
        <v>673161</v>
      </c>
      <c r="AH1994" s="33">
        <v>669083</v>
      </c>
    </row>
    <row r="1995" spans="1:34" x14ac:dyDescent="0.35">
      <c r="A1995" s="15">
        <f t="shared" si="136"/>
        <v>44972</v>
      </c>
      <c r="B1995" s="107">
        <v>16545350.999999998</v>
      </c>
      <c r="C1995" s="4">
        <f t="shared" si="137"/>
        <v>119893.84782608695</v>
      </c>
      <c r="D1995">
        <f t="shared" si="138"/>
        <v>2023</v>
      </c>
      <c r="E1995">
        <f t="shared" si="139"/>
        <v>2</v>
      </c>
      <c r="F1995" s="33">
        <v>10304</v>
      </c>
      <c r="G1995" s="2" t="s">
        <v>29</v>
      </c>
      <c r="H1995" s="2">
        <v>138</v>
      </c>
      <c r="I1995" s="33" t="s">
        <v>74</v>
      </c>
      <c r="J1995" s="34">
        <v>44972</v>
      </c>
      <c r="K1995" s="33">
        <v>666805</v>
      </c>
      <c r="L1995" s="33">
        <v>666837</v>
      </c>
      <c r="M1995" s="33">
        <v>678545</v>
      </c>
      <c r="N1995" s="33">
        <v>688972</v>
      </c>
      <c r="O1995" s="33">
        <v>710911</v>
      </c>
      <c r="P1995" s="33">
        <v>729972</v>
      </c>
      <c r="Q1995" s="33">
        <v>759678</v>
      </c>
      <c r="R1995" s="33">
        <v>762406</v>
      </c>
      <c r="S1995" s="33">
        <v>732164</v>
      </c>
      <c r="T1995" s="33">
        <v>697938</v>
      </c>
      <c r="U1995" s="33">
        <v>672931</v>
      </c>
      <c r="V1995" s="33">
        <v>656611</v>
      </c>
      <c r="W1995" s="33">
        <v>638162</v>
      </c>
      <c r="X1995" s="33">
        <v>632354</v>
      </c>
      <c r="Y1995" s="33">
        <v>628801</v>
      </c>
      <c r="Z1995" s="33">
        <v>625696</v>
      </c>
      <c r="AA1995" s="33">
        <v>636153</v>
      </c>
      <c r="AB1995" s="33">
        <v>666203</v>
      </c>
      <c r="AC1995" s="33">
        <v>679584</v>
      </c>
      <c r="AD1995" s="33">
        <v>684826</v>
      </c>
      <c r="AE1995" s="33">
        <v>687069</v>
      </c>
      <c r="AF1995" s="33">
        <v>684514</v>
      </c>
      <c r="AG1995" s="33">
        <v>677399</v>
      </c>
      <c r="AH1995" s="33">
        <v>674979</v>
      </c>
    </row>
    <row r="1996" spans="1:34" x14ac:dyDescent="0.35">
      <c r="A1996" s="15">
        <f t="shared" si="136"/>
        <v>44973</v>
      </c>
      <c r="B1996" s="107">
        <v>16776712</v>
      </c>
      <c r="C1996" s="4">
        <f t="shared" si="137"/>
        <v>120695.76978417266</v>
      </c>
      <c r="D1996">
        <f t="shared" si="138"/>
        <v>2023</v>
      </c>
      <c r="E1996">
        <f t="shared" si="139"/>
        <v>2</v>
      </c>
      <c r="F1996" s="33">
        <v>10305</v>
      </c>
      <c r="G1996" s="2" t="s">
        <v>29</v>
      </c>
      <c r="H1996" s="2">
        <v>139</v>
      </c>
      <c r="I1996" s="33" t="s">
        <v>74</v>
      </c>
      <c r="J1996" s="34">
        <v>44973</v>
      </c>
      <c r="K1996" s="33">
        <v>677090</v>
      </c>
      <c r="L1996" s="33">
        <v>684573</v>
      </c>
      <c r="M1996" s="33">
        <v>689444</v>
      </c>
      <c r="N1996" s="33">
        <v>703291</v>
      </c>
      <c r="O1996" s="33">
        <v>716134</v>
      </c>
      <c r="P1996" s="33">
        <v>745209</v>
      </c>
      <c r="Q1996" s="33">
        <v>769879</v>
      </c>
      <c r="R1996" s="33">
        <v>772823</v>
      </c>
      <c r="S1996" s="33">
        <v>739081</v>
      </c>
      <c r="T1996" s="33">
        <v>708487</v>
      </c>
      <c r="U1996" s="33">
        <v>689747</v>
      </c>
      <c r="V1996" s="33">
        <v>673964</v>
      </c>
      <c r="W1996" s="33">
        <v>657942</v>
      </c>
      <c r="X1996" s="33">
        <v>658042</v>
      </c>
      <c r="Y1996" s="33">
        <v>640098</v>
      </c>
      <c r="Z1996" s="33">
        <v>640237</v>
      </c>
      <c r="AA1996" s="33">
        <v>651593</v>
      </c>
      <c r="AB1996" s="33">
        <v>670480</v>
      </c>
      <c r="AC1996" s="33">
        <v>691119</v>
      </c>
      <c r="AD1996" s="33">
        <v>693200</v>
      </c>
      <c r="AE1996" s="33">
        <v>691616</v>
      </c>
      <c r="AF1996" s="33">
        <v>679579</v>
      </c>
      <c r="AG1996" s="33">
        <v>668130</v>
      </c>
      <c r="AH1996" s="33">
        <v>658428</v>
      </c>
    </row>
    <row r="1997" spans="1:34" x14ac:dyDescent="0.35">
      <c r="A1997" s="15">
        <f t="shared" si="136"/>
        <v>44974</v>
      </c>
      <c r="B1997" s="107">
        <v>16105506</v>
      </c>
      <c r="C1997" s="4">
        <f t="shared" si="137"/>
        <v>115039.32857142857</v>
      </c>
      <c r="D1997">
        <f t="shared" si="138"/>
        <v>2023</v>
      </c>
      <c r="E1997">
        <f t="shared" si="139"/>
        <v>2</v>
      </c>
      <c r="F1997" s="33">
        <v>10306</v>
      </c>
      <c r="G1997" s="2" t="s">
        <v>29</v>
      </c>
      <c r="H1997" s="2">
        <v>140</v>
      </c>
      <c r="I1997" s="33" t="s">
        <v>74</v>
      </c>
      <c r="J1997" s="34">
        <v>44974</v>
      </c>
      <c r="K1997" s="33">
        <v>659151</v>
      </c>
      <c r="L1997" s="33">
        <v>657889</v>
      </c>
      <c r="M1997" s="33">
        <v>658809</v>
      </c>
      <c r="N1997" s="33">
        <v>669486</v>
      </c>
      <c r="O1997" s="33">
        <v>676907</v>
      </c>
      <c r="P1997" s="33">
        <v>694679</v>
      </c>
      <c r="Q1997" s="33">
        <v>718921</v>
      </c>
      <c r="R1997" s="33">
        <v>721214</v>
      </c>
      <c r="S1997" s="33">
        <v>710348</v>
      </c>
      <c r="T1997" s="33">
        <v>686610</v>
      </c>
      <c r="U1997" s="33">
        <v>670359</v>
      </c>
      <c r="V1997" s="33">
        <v>659337</v>
      </c>
      <c r="W1997" s="33">
        <v>646951</v>
      </c>
      <c r="X1997" s="33">
        <v>628345</v>
      </c>
      <c r="Y1997" s="33">
        <v>623140</v>
      </c>
      <c r="Z1997" s="33">
        <v>622200</v>
      </c>
      <c r="AA1997" s="33">
        <v>629353</v>
      </c>
      <c r="AB1997" s="33">
        <v>650239</v>
      </c>
      <c r="AC1997" s="33">
        <v>659494</v>
      </c>
      <c r="AD1997" s="33">
        <v>665247</v>
      </c>
      <c r="AE1997" s="33">
        <v>663504</v>
      </c>
      <c r="AF1997" s="33">
        <v>655764</v>
      </c>
      <c r="AG1997" s="33">
        <v>644837</v>
      </c>
      <c r="AH1997" s="33">
        <v>636226</v>
      </c>
    </row>
    <row r="1998" spans="1:34" x14ac:dyDescent="0.35">
      <c r="A1998" s="15">
        <f t="shared" si="136"/>
        <v>44975</v>
      </c>
      <c r="B1998" s="107">
        <v>15400023</v>
      </c>
      <c r="C1998" s="4">
        <f t="shared" si="137"/>
        <v>109220.02127659574</v>
      </c>
      <c r="D1998">
        <f t="shared" si="138"/>
        <v>2023</v>
      </c>
      <c r="E1998">
        <f t="shared" si="139"/>
        <v>2</v>
      </c>
      <c r="F1998" s="33">
        <v>10307</v>
      </c>
      <c r="G1998" s="2" t="s">
        <v>29</v>
      </c>
      <c r="H1998" s="2">
        <v>141</v>
      </c>
      <c r="I1998" s="33" t="s">
        <v>74</v>
      </c>
      <c r="J1998" s="34">
        <v>44975</v>
      </c>
      <c r="K1998" s="33">
        <v>635734</v>
      </c>
      <c r="L1998" s="33">
        <v>631331</v>
      </c>
      <c r="M1998" s="33">
        <v>635365</v>
      </c>
      <c r="N1998" s="33">
        <v>637269</v>
      </c>
      <c r="O1998" s="33">
        <v>643248</v>
      </c>
      <c r="P1998" s="33">
        <v>656947</v>
      </c>
      <c r="Q1998" s="33">
        <v>665054</v>
      </c>
      <c r="R1998" s="33">
        <v>676318</v>
      </c>
      <c r="S1998" s="33">
        <v>672187</v>
      </c>
      <c r="T1998" s="33">
        <v>655704</v>
      </c>
      <c r="U1998" s="33">
        <v>647381</v>
      </c>
      <c r="V1998" s="33">
        <v>628390</v>
      </c>
      <c r="W1998" s="33">
        <v>613837</v>
      </c>
      <c r="X1998" s="33">
        <v>595815</v>
      </c>
      <c r="Y1998" s="33">
        <v>597971</v>
      </c>
      <c r="Z1998" s="33">
        <v>594194</v>
      </c>
      <c r="AA1998" s="33">
        <v>595508</v>
      </c>
      <c r="AB1998" s="33">
        <v>615570</v>
      </c>
      <c r="AC1998" s="33">
        <v>624317</v>
      </c>
      <c r="AD1998" s="33">
        <v>634036</v>
      </c>
      <c r="AE1998" s="33">
        <v>638449</v>
      </c>
      <c r="AF1998" s="33">
        <v>642214</v>
      </c>
      <c r="AG1998" s="33">
        <v>638520</v>
      </c>
      <c r="AH1998" s="33">
        <v>642499</v>
      </c>
    </row>
    <row r="1999" spans="1:34" x14ac:dyDescent="0.35">
      <c r="A1999" s="15">
        <f t="shared" si="136"/>
        <v>44976</v>
      </c>
      <c r="B1999" s="107">
        <v>15440471</v>
      </c>
      <c r="C1999" s="4">
        <f t="shared" si="137"/>
        <v>108735.71126760563</v>
      </c>
      <c r="D1999">
        <f t="shared" si="138"/>
        <v>2023</v>
      </c>
      <c r="E1999">
        <f t="shared" si="139"/>
        <v>2</v>
      </c>
      <c r="F1999" s="33">
        <v>10308</v>
      </c>
      <c r="G1999" s="2" t="s">
        <v>29</v>
      </c>
      <c r="H1999" s="2">
        <v>142</v>
      </c>
      <c r="I1999" s="33" t="s">
        <v>74</v>
      </c>
      <c r="J1999" s="34">
        <v>44976</v>
      </c>
      <c r="K1999" s="33">
        <v>634956</v>
      </c>
      <c r="L1999" s="33">
        <v>647398</v>
      </c>
      <c r="M1999" s="33">
        <v>650457</v>
      </c>
      <c r="N1999" s="33">
        <v>657316</v>
      </c>
      <c r="O1999" s="33">
        <v>668085</v>
      </c>
      <c r="P1999" s="33">
        <v>674322</v>
      </c>
      <c r="Q1999" s="33">
        <v>683806</v>
      </c>
      <c r="R1999" s="33">
        <v>687958</v>
      </c>
      <c r="S1999" s="33">
        <v>681501</v>
      </c>
      <c r="T1999" s="33">
        <v>659817</v>
      </c>
      <c r="U1999" s="33">
        <v>646026</v>
      </c>
      <c r="V1999" s="33">
        <v>626767</v>
      </c>
      <c r="W1999" s="33">
        <v>612796</v>
      </c>
      <c r="X1999" s="33">
        <v>601359</v>
      </c>
      <c r="Y1999" s="33">
        <v>592073</v>
      </c>
      <c r="Z1999" s="33">
        <v>600055</v>
      </c>
      <c r="AA1999" s="33">
        <v>604045</v>
      </c>
      <c r="AB1999" s="33">
        <v>619688</v>
      </c>
      <c r="AC1999" s="33">
        <v>620606</v>
      </c>
      <c r="AD1999" s="33">
        <v>627472</v>
      </c>
      <c r="AE1999" s="33">
        <v>623424</v>
      </c>
      <c r="AF1999" s="33">
        <v>618326</v>
      </c>
      <c r="AG1999" s="33">
        <v>608706</v>
      </c>
      <c r="AH1999" s="33">
        <v>607541</v>
      </c>
    </row>
    <row r="2000" spans="1:34" x14ac:dyDescent="0.35">
      <c r="A2000" s="15">
        <f t="shared" si="136"/>
        <v>44977</v>
      </c>
      <c r="B2000" s="107">
        <v>15163191</v>
      </c>
      <c r="C2000" s="4">
        <f t="shared" si="137"/>
        <v>106036.3006993007</v>
      </c>
      <c r="D2000">
        <f t="shared" si="138"/>
        <v>2023</v>
      </c>
      <c r="E2000">
        <f t="shared" si="139"/>
        <v>2</v>
      </c>
      <c r="F2000" s="33">
        <v>10309</v>
      </c>
      <c r="G2000" s="2" t="s">
        <v>29</v>
      </c>
      <c r="H2000" s="2">
        <v>143</v>
      </c>
      <c r="I2000" s="33" t="s">
        <v>74</v>
      </c>
      <c r="J2000" s="34">
        <v>44977</v>
      </c>
      <c r="K2000" s="33">
        <v>604033</v>
      </c>
      <c r="L2000" s="33">
        <v>605267</v>
      </c>
      <c r="M2000" s="33">
        <v>610312</v>
      </c>
      <c r="N2000" s="33">
        <v>611040</v>
      </c>
      <c r="O2000" s="33">
        <v>622729</v>
      </c>
      <c r="P2000" s="33">
        <v>638358</v>
      </c>
      <c r="Q2000" s="33">
        <v>655295</v>
      </c>
      <c r="R2000" s="33">
        <v>660583</v>
      </c>
      <c r="S2000" s="33">
        <v>654557</v>
      </c>
      <c r="T2000" s="33">
        <v>639858</v>
      </c>
      <c r="U2000" s="33">
        <v>625916</v>
      </c>
      <c r="V2000" s="33">
        <v>617556</v>
      </c>
      <c r="W2000" s="33">
        <v>614210</v>
      </c>
      <c r="X2000" s="33">
        <v>615633</v>
      </c>
      <c r="Y2000" s="33">
        <v>614242</v>
      </c>
      <c r="Z2000" s="33">
        <v>613831</v>
      </c>
      <c r="AA2000" s="33">
        <v>617770</v>
      </c>
      <c r="AB2000" s="33">
        <v>626888</v>
      </c>
      <c r="AC2000" s="33">
        <v>637999</v>
      </c>
      <c r="AD2000" s="33">
        <v>636672</v>
      </c>
      <c r="AE2000" s="33">
        <v>628400</v>
      </c>
      <c r="AF2000" s="33">
        <v>622080</v>
      </c>
      <c r="AG2000" s="33">
        <v>612104</v>
      </c>
      <c r="AH2000" s="33">
        <v>606582</v>
      </c>
    </row>
    <row r="2001" spans="1:34" x14ac:dyDescent="0.35">
      <c r="A2001" s="15">
        <f t="shared" si="136"/>
        <v>44978</v>
      </c>
      <c r="B2001" s="107">
        <v>15877867</v>
      </c>
      <c r="C2001" s="4">
        <f t="shared" si="137"/>
        <v>110262.96527777778</v>
      </c>
      <c r="D2001">
        <f t="shared" si="138"/>
        <v>2023</v>
      </c>
      <c r="E2001">
        <f t="shared" si="139"/>
        <v>2</v>
      </c>
      <c r="F2001" s="33">
        <v>10310</v>
      </c>
      <c r="G2001" s="2" t="s">
        <v>29</v>
      </c>
      <c r="H2001" s="2">
        <v>144</v>
      </c>
      <c r="I2001" s="33" t="s">
        <v>74</v>
      </c>
      <c r="J2001" s="34">
        <v>44978</v>
      </c>
      <c r="K2001" s="33">
        <v>613644</v>
      </c>
      <c r="L2001" s="33">
        <v>617724</v>
      </c>
      <c r="M2001" s="33">
        <v>628159</v>
      </c>
      <c r="N2001" s="33">
        <v>632097</v>
      </c>
      <c r="O2001" s="33">
        <v>648116</v>
      </c>
      <c r="P2001" s="33">
        <v>670557</v>
      </c>
      <c r="Q2001" s="33">
        <v>696128</v>
      </c>
      <c r="R2001" s="33">
        <v>696434</v>
      </c>
      <c r="S2001" s="33">
        <v>691512</v>
      </c>
      <c r="T2001" s="33">
        <v>677890</v>
      </c>
      <c r="U2001" s="33">
        <v>668426</v>
      </c>
      <c r="V2001" s="33">
        <v>656635</v>
      </c>
      <c r="W2001" s="33">
        <v>638672</v>
      </c>
      <c r="X2001" s="33">
        <v>630744</v>
      </c>
      <c r="Y2001" s="33">
        <v>629889</v>
      </c>
      <c r="Z2001" s="33">
        <v>623236</v>
      </c>
      <c r="AA2001" s="33">
        <v>627288</v>
      </c>
      <c r="AB2001" s="33">
        <v>648262</v>
      </c>
      <c r="AC2001" s="33">
        <v>659305</v>
      </c>
      <c r="AD2001" s="33">
        <v>668069</v>
      </c>
      <c r="AE2001" s="33">
        <v>672055</v>
      </c>
      <c r="AF2001" s="33">
        <v>664159</v>
      </c>
      <c r="AG2001" s="33">
        <v>658673</v>
      </c>
      <c r="AH2001" s="33">
        <v>662848</v>
      </c>
    </row>
    <row r="2002" spans="1:34" x14ac:dyDescent="0.35">
      <c r="A2002" s="15">
        <f t="shared" si="136"/>
        <v>44979</v>
      </c>
      <c r="B2002" s="107">
        <v>18706816</v>
      </c>
      <c r="C2002" s="4">
        <f t="shared" si="137"/>
        <v>129012.52413793103</v>
      </c>
      <c r="D2002">
        <f t="shared" si="138"/>
        <v>2023</v>
      </c>
      <c r="E2002">
        <f t="shared" si="139"/>
        <v>2</v>
      </c>
      <c r="F2002" s="33">
        <v>10311</v>
      </c>
      <c r="G2002" s="2" t="s">
        <v>29</v>
      </c>
      <c r="H2002" s="2">
        <v>145</v>
      </c>
      <c r="I2002" s="33" t="s">
        <v>74</v>
      </c>
      <c r="J2002" s="34">
        <v>44979</v>
      </c>
      <c r="K2002" s="33">
        <v>670698</v>
      </c>
      <c r="L2002" s="33">
        <v>686147</v>
      </c>
      <c r="M2002" s="33">
        <v>703916</v>
      </c>
      <c r="N2002" s="33">
        <v>712183</v>
      </c>
      <c r="O2002" s="33">
        <v>730667</v>
      </c>
      <c r="P2002" s="33">
        <v>761331</v>
      </c>
      <c r="Q2002" s="33">
        <v>788311</v>
      </c>
      <c r="R2002" s="33">
        <v>798024</v>
      </c>
      <c r="S2002" s="33">
        <v>801417</v>
      </c>
      <c r="T2002" s="33">
        <v>796365</v>
      </c>
      <c r="U2002" s="33">
        <v>790695</v>
      </c>
      <c r="V2002" s="33">
        <v>779518</v>
      </c>
      <c r="W2002" s="33">
        <v>772065</v>
      </c>
      <c r="X2002" s="33">
        <v>771873</v>
      </c>
      <c r="Y2002" s="33">
        <v>763919</v>
      </c>
      <c r="Z2002" s="33">
        <v>765647</v>
      </c>
      <c r="AA2002" s="33">
        <v>775323</v>
      </c>
      <c r="AB2002" s="33">
        <v>802687</v>
      </c>
      <c r="AC2002" s="33">
        <v>803208</v>
      </c>
      <c r="AD2002" s="33">
        <v>804291</v>
      </c>
      <c r="AE2002" s="33">
        <v>798376</v>
      </c>
      <c r="AF2002" s="33">
        <v>788201</v>
      </c>
      <c r="AG2002" s="33">
        <v>780131</v>
      </c>
      <c r="AH2002" s="33">
        <v>778374</v>
      </c>
    </row>
    <row r="2003" spans="1:34" x14ac:dyDescent="0.35">
      <c r="A2003" s="15">
        <f t="shared" si="136"/>
        <v>44980</v>
      </c>
      <c r="B2003" s="107">
        <v>20044313</v>
      </c>
      <c r="C2003" s="4">
        <f t="shared" si="137"/>
        <v>137289.81506849316</v>
      </c>
      <c r="D2003">
        <f t="shared" si="138"/>
        <v>2023</v>
      </c>
      <c r="E2003">
        <f t="shared" si="139"/>
        <v>2</v>
      </c>
      <c r="F2003" s="33">
        <v>10312</v>
      </c>
      <c r="G2003" s="2" t="s">
        <v>29</v>
      </c>
      <c r="H2003" s="2">
        <v>146</v>
      </c>
      <c r="I2003" s="33" t="s">
        <v>74</v>
      </c>
      <c r="J2003" s="34">
        <v>44980</v>
      </c>
      <c r="K2003" s="33">
        <v>782747</v>
      </c>
      <c r="L2003" s="33">
        <v>792031</v>
      </c>
      <c r="M2003" s="33">
        <v>804368</v>
      </c>
      <c r="N2003" s="33">
        <v>815119</v>
      </c>
      <c r="O2003" s="33">
        <v>833432</v>
      </c>
      <c r="P2003" s="33">
        <v>852780</v>
      </c>
      <c r="Q2003" s="33">
        <v>880433</v>
      </c>
      <c r="R2003" s="33">
        <v>888085</v>
      </c>
      <c r="S2003" s="33">
        <v>878191</v>
      </c>
      <c r="T2003" s="33">
        <v>866988</v>
      </c>
      <c r="U2003" s="33">
        <v>842801</v>
      </c>
      <c r="V2003" s="33">
        <v>821089</v>
      </c>
      <c r="W2003" s="33">
        <v>798561</v>
      </c>
      <c r="X2003" s="33">
        <v>789642</v>
      </c>
      <c r="Y2003" s="33">
        <v>795409</v>
      </c>
      <c r="Z2003" s="33">
        <v>804693</v>
      </c>
      <c r="AA2003" s="33">
        <v>812226</v>
      </c>
      <c r="AB2003" s="33">
        <v>822554</v>
      </c>
      <c r="AC2003" s="33">
        <v>823986</v>
      </c>
      <c r="AD2003" s="33">
        <v>818414</v>
      </c>
      <c r="AE2003" s="33">
        <v>815172</v>
      </c>
      <c r="AF2003" s="33">
        <v>802002</v>
      </c>
      <c r="AG2003" s="33">
        <v>789053</v>
      </c>
      <c r="AH2003" s="33">
        <v>779076</v>
      </c>
    </row>
    <row r="2004" spans="1:34" x14ac:dyDescent="0.35">
      <c r="A2004" s="15">
        <f t="shared" si="136"/>
        <v>44981</v>
      </c>
      <c r="B2004" s="107">
        <v>18988034</v>
      </c>
      <c r="C2004" s="4">
        <f t="shared" si="137"/>
        <v>129170.29931972788</v>
      </c>
      <c r="D2004">
        <f t="shared" si="138"/>
        <v>2023</v>
      </c>
      <c r="E2004">
        <f t="shared" si="139"/>
        <v>2</v>
      </c>
      <c r="F2004" s="33">
        <v>10313</v>
      </c>
      <c r="G2004" s="2" t="s">
        <v>29</v>
      </c>
      <c r="H2004" s="2">
        <v>147</v>
      </c>
      <c r="I2004" s="33" t="s">
        <v>74</v>
      </c>
      <c r="J2004" s="34">
        <v>44981</v>
      </c>
      <c r="K2004" s="33">
        <v>781865</v>
      </c>
      <c r="L2004" s="33">
        <v>784608</v>
      </c>
      <c r="M2004" s="33">
        <v>800828</v>
      </c>
      <c r="N2004" s="33">
        <v>814860</v>
      </c>
      <c r="O2004" s="33">
        <v>826449</v>
      </c>
      <c r="P2004" s="33">
        <v>849524</v>
      </c>
      <c r="Q2004" s="33">
        <v>873085</v>
      </c>
      <c r="R2004" s="33">
        <v>873872</v>
      </c>
      <c r="S2004" s="33">
        <v>836140</v>
      </c>
      <c r="T2004" s="33">
        <v>805212</v>
      </c>
      <c r="U2004" s="33">
        <v>777698</v>
      </c>
      <c r="V2004" s="33">
        <v>763797</v>
      </c>
      <c r="W2004" s="33">
        <v>740151</v>
      </c>
      <c r="X2004" s="33">
        <v>726693</v>
      </c>
      <c r="Y2004" s="33">
        <v>707282</v>
      </c>
      <c r="Z2004" s="33">
        <v>709980</v>
      </c>
      <c r="AA2004" s="33">
        <v>711486</v>
      </c>
      <c r="AB2004" s="33">
        <v>741807</v>
      </c>
      <c r="AC2004" s="33">
        <v>763688</v>
      </c>
      <c r="AD2004" s="33">
        <v>763571</v>
      </c>
      <c r="AE2004" s="33">
        <v>761521</v>
      </c>
      <c r="AF2004" s="33">
        <v>753127</v>
      </c>
      <c r="AG2004" s="33">
        <v>755752</v>
      </c>
      <c r="AH2004" s="33">
        <v>755023</v>
      </c>
    </row>
    <row r="2005" spans="1:34" x14ac:dyDescent="0.35">
      <c r="A2005" s="15">
        <f t="shared" si="136"/>
        <v>44982</v>
      </c>
      <c r="B2005" s="107">
        <v>18004928</v>
      </c>
      <c r="C2005" s="4">
        <f t="shared" si="137"/>
        <v>121654.91891891892</v>
      </c>
      <c r="D2005">
        <f t="shared" si="138"/>
        <v>2023</v>
      </c>
      <c r="E2005">
        <f t="shared" si="139"/>
        <v>2</v>
      </c>
      <c r="F2005" s="33">
        <v>10314</v>
      </c>
      <c r="G2005" s="2" t="s">
        <v>29</v>
      </c>
      <c r="H2005" s="2">
        <v>148</v>
      </c>
      <c r="I2005" s="33" t="s">
        <v>74</v>
      </c>
      <c r="J2005" s="34">
        <v>44982</v>
      </c>
      <c r="K2005" s="33">
        <v>758132</v>
      </c>
      <c r="L2005" s="33">
        <v>764970</v>
      </c>
      <c r="M2005" s="33">
        <v>773348</v>
      </c>
      <c r="N2005" s="33">
        <v>777157</v>
      </c>
      <c r="O2005" s="33">
        <v>793377</v>
      </c>
      <c r="P2005" s="33">
        <v>801133</v>
      </c>
      <c r="Q2005" s="33">
        <v>820649</v>
      </c>
      <c r="R2005" s="33">
        <v>818856</v>
      </c>
      <c r="S2005" s="33">
        <v>791281</v>
      </c>
      <c r="T2005" s="33">
        <v>758722</v>
      </c>
      <c r="U2005" s="33">
        <v>729678</v>
      </c>
      <c r="V2005" s="33">
        <v>712269</v>
      </c>
      <c r="W2005" s="33">
        <v>690746</v>
      </c>
      <c r="X2005" s="33">
        <v>677942</v>
      </c>
      <c r="Y2005" s="33">
        <v>662470</v>
      </c>
      <c r="Z2005" s="33">
        <v>666077</v>
      </c>
      <c r="AA2005" s="33">
        <v>677628</v>
      </c>
      <c r="AB2005" s="33">
        <v>698248</v>
      </c>
      <c r="AC2005" s="33">
        <v>720961</v>
      </c>
      <c r="AD2005" s="33">
        <v>725035</v>
      </c>
      <c r="AE2005" s="33">
        <v>726545</v>
      </c>
      <c r="AF2005" s="33">
        <v>727807</v>
      </c>
      <c r="AG2005" s="33">
        <v>725183</v>
      </c>
      <c r="AH2005" s="33">
        <v>721561</v>
      </c>
    </row>
    <row r="2006" spans="1:34" x14ac:dyDescent="0.35">
      <c r="A2006" s="15">
        <f t="shared" si="136"/>
        <v>44983</v>
      </c>
      <c r="B2006" s="107">
        <v>16998725</v>
      </c>
      <c r="C2006" s="4">
        <f t="shared" si="137"/>
        <v>114085.40268456376</v>
      </c>
      <c r="D2006">
        <f t="shared" si="138"/>
        <v>2023</v>
      </c>
      <c r="E2006">
        <f t="shared" si="139"/>
        <v>2</v>
      </c>
      <c r="F2006" s="33">
        <v>10315</v>
      </c>
      <c r="G2006" s="2" t="s">
        <v>29</v>
      </c>
      <c r="H2006" s="2">
        <v>149</v>
      </c>
      <c r="I2006" s="33" t="s">
        <v>74</v>
      </c>
      <c r="J2006" s="34">
        <v>44983</v>
      </c>
      <c r="K2006" s="33">
        <v>724724</v>
      </c>
      <c r="L2006" s="33">
        <v>717537</v>
      </c>
      <c r="M2006" s="33">
        <v>715609</v>
      </c>
      <c r="N2006" s="33">
        <v>717861</v>
      </c>
      <c r="O2006" s="33">
        <v>726125</v>
      </c>
      <c r="P2006" s="33">
        <v>730856</v>
      </c>
      <c r="Q2006" s="33">
        <v>744122</v>
      </c>
      <c r="R2006" s="33">
        <v>749232</v>
      </c>
      <c r="S2006" s="33">
        <v>749827</v>
      </c>
      <c r="T2006" s="33">
        <v>740181</v>
      </c>
      <c r="U2006" s="33">
        <v>700308</v>
      </c>
      <c r="V2006" s="33">
        <v>677975</v>
      </c>
      <c r="W2006" s="33">
        <v>658917</v>
      </c>
      <c r="X2006" s="33">
        <v>650169</v>
      </c>
      <c r="Y2006" s="33">
        <v>641246</v>
      </c>
      <c r="Z2006" s="33">
        <v>638860</v>
      </c>
      <c r="AA2006" s="33">
        <v>644561</v>
      </c>
      <c r="AB2006" s="33">
        <v>667743</v>
      </c>
      <c r="AC2006" s="33">
        <v>692713</v>
      </c>
      <c r="AD2006" s="33">
        <v>701975</v>
      </c>
      <c r="AE2006" s="33">
        <v>697883</v>
      </c>
      <c r="AF2006" s="33">
        <v>693740</v>
      </c>
      <c r="AG2006" s="33">
        <v>685876</v>
      </c>
      <c r="AH2006" s="33">
        <v>682314</v>
      </c>
    </row>
    <row r="2007" spans="1:34" x14ac:dyDescent="0.35">
      <c r="A2007" s="15">
        <f t="shared" si="136"/>
        <v>44984</v>
      </c>
      <c r="B2007" s="107">
        <v>17401461</v>
      </c>
      <c r="C2007" s="4">
        <f t="shared" si="137"/>
        <v>116009.74</v>
      </c>
      <c r="D2007">
        <f t="shared" si="138"/>
        <v>2023</v>
      </c>
      <c r="E2007">
        <f t="shared" si="139"/>
        <v>2</v>
      </c>
      <c r="F2007" s="33">
        <v>10316</v>
      </c>
      <c r="G2007" s="2" t="s">
        <v>29</v>
      </c>
      <c r="H2007" s="2">
        <v>150</v>
      </c>
      <c r="I2007" s="33" t="s">
        <v>74</v>
      </c>
      <c r="J2007" s="34">
        <v>44984</v>
      </c>
      <c r="K2007" s="33">
        <v>678485</v>
      </c>
      <c r="L2007" s="33">
        <v>666791</v>
      </c>
      <c r="M2007" s="33">
        <v>675854</v>
      </c>
      <c r="N2007" s="33">
        <v>693916</v>
      </c>
      <c r="O2007" s="33">
        <v>723268</v>
      </c>
      <c r="P2007" s="33">
        <v>753679</v>
      </c>
      <c r="Q2007" s="33">
        <v>781287</v>
      </c>
      <c r="R2007" s="33">
        <v>783106</v>
      </c>
      <c r="S2007" s="33">
        <v>762406</v>
      </c>
      <c r="T2007" s="33">
        <v>743005</v>
      </c>
      <c r="U2007" s="33">
        <v>719698</v>
      </c>
      <c r="V2007" s="33">
        <v>711496</v>
      </c>
      <c r="W2007" s="33">
        <v>705136</v>
      </c>
      <c r="X2007" s="33">
        <v>704297</v>
      </c>
      <c r="Y2007" s="33">
        <v>702790</v>
      </c>
      <c r="Z2007" s="33">
        <v>710861</v>
      </c>
      <c r="AA2007" s="33">
        <v>716367</v>
      </c>
      <c r="AB2007" s="33">
        <v>714498</v>
      </c>
      <c r="AC2007" s="33">
        <v>719507</v>
      </c>
      <c r="AD2007" s="33">
        <v>712903</v>
      </c>
      <c r="AE2007" s="33">
        <v>707520</v>
      </c>
      <c r="AF2007" s="33">
        <v>695030</v>
      </c>
      <c r="AG2007" s="33">
        <v>681509</v>
      </c>
      <c r="AH2007" s="33">
        <v>673805</v>
      </c>
    </row>
    <row r="2008" spans="1:34" x14ac:dyDescent="0.35">
      <c r="A2008" s="15">
        <f t="shared" si="136"/>
        <v>44985</v>
      </c>
      <c r="B2008" s="107">
        <v>16431261.999999998</v>
      </c>
      <c r="C2008" s="4">
        <f t="shared" si="137"/>
        <v>108816.30463576158</v>
      </c>
      <c r="D2008">
        <f t="shared" si="138"/>
        <v>2023</v>
      </c>
      <c r="E2008">
        <f t="shared" si="139"/>
        <v>2</v>
      </c>
      <c r="F2008" s="33">
        <v>10317</v>
      </c>
      <c r="G2008" s="2" t="s">
        <v>29</v>
      </c>
      <c r="H2008" s="2">
        <v>151</v>
      </c>
      <c r="I2008" s="33" t="s">
        <v>74</v>
      </c>
      <c r="J2008" s="34">
        <v>44985</v>
      </c>
      <c r="K2008" s="33">
        <v>662018</v>
      </c>
      <c r="L2008" s="33">
        <v>665329</v>
      </c>
      <c r="M2008" s="33">
        <v>671281</v>
      </c>
      <c r="N2008" s="33">
        <v>684912</v>
      </c>
      <c r="O2008" s="33">
        <v>694073</v>
      </c>
      <c r="P2008" s="33">
        <v>723446</v>
      </c>
      <c r="Q2008" s="33">
        <v>746901</v>
      </c>
      <c r="R2008" s="33">
        <v>748148</v>
      </c>
      <c r="S2008" s="33">
        <v>727996</v>
      </c>
      <c r="T2008" s="33">
        <v>701368</v>
      </c>
      <c r="U2008" s="33">
        <v>681522</v>
      </c>
      <c r="V2008" s="33">
        <v>646108</v>
      </c>
      <c r="W2008" s="33">
        <v>630893</v>
      </c>
      <c r="X2008" s="33">
        <v>628896</v>
      </c>
      <c r="Y2008" s="33">
        <v>637588</v>
      </c>
      <c r="Z2008" s="33">
        <v>631037</v>
      </c>
      <c r="AA2008" s="33">
        <v>641962</v>
      </c>
      <c r="AB2008" s="33">
        <v>661814</v>
      </c>
      <c r="AC2008" s="33">
        <v>671809</v>
      </c>
      <c r="AD2008" s="33">
        <v>677028</v>
      </c>
      <c r="AE2008" s="33">
        <v>675584</v>
      </c>
      <c r="AF2008" s="33">
        <v>667824</v>
      </c>
      <c r="AG2008" s="33">
        <v>659296</v>
      </c>
      <c r="AH2008" s="33">
        <v>657512</v>
      </c>
    </row>
    <row r="2009" spans="1:34" x14ac:dyDescent="0.35">
      <c r="A2009" s="15">
        <f t="shared" si="136"/>
        <v>44986</v>
      </c>
      <c r="B2009" s="107">
        <v>16220453</v>
      </c>
      <c r="C2009" s="4">
        <f t="shared" si="137"/>
        <v>106713.50657894737</v>
      </c>
      <c r="D2009">
        <f t="shared" si="138"/>
        <v>2023</v>
      </c>
      <c r="E2009">
        <f t="shared" si="139"/>
        <v>3</v>
      </c>
      <c r="F2009" s="33">
        <v>10318</v>
      </c>
      <c r="G2009" s="2" t="s">
        <v>29</v>
      </c>
      <c r="H2009" s="2">
        <v>152</v>
      </c>
      <c r="I2009" s="33" t="s">
        <v>74</v>
      </c>
      <c r="J2009" s="34">
        <v>44986</v>
      </c>
      <c r="K2009" s="33">
        <v>659060</v>
      </c>
      <c r="L2009" s="33">
        <v>663167</v>
      </c>
      <c r="M2009" s="33">
        <v>670508</v>
      </c>
      <c r="N2009" s="33">
        <v>684978</v>
      </c>
      <c r="O2009" s="33">
        <v>699993</v>
      </c>
      <c r="P2009" s="33">
        <v>731058</v>
      </c>
      <c r="Q2009" s="33">
        <v>765710</v>
      </c>
      <c r="R2009" s="33">
        <v>752177</v>
      </c>
      <c r="S2009" s="33">
        <v>710112</v>
      </c>
      <c r="T2009" s="33">
        <v>686537</v>
      </c>
      <c r="U2009" s="33">
        <v>652420</v>
      </c>
      <c r="V2009" s="33">
        <v>636806</v>
      </c>
      <c r="W2009" s="33">
        <v>628548</v>
      </c>
      <c r="X2009" s="33">
        <v>626901</v>
      </c>
      <c r="Y2009" s="33">
        <v>619897</v>
      </c>
      <c r="Z2009" s="33">
        <v>620691</v>
      </c>
      <c r="AA2009" s="33">
        <v>622892</v>
      </c>
      <c r="AB2009" s="33">
        <v>646546</v>
      </c>
      <c r="AC2009" s="33">
        <v>662301</v>
      </c>
      <c r="AD2009" s="33">
        <v>662364</v>
      </c>
      <c r="AE2009" s="33">
        <v>658006</v>
      </c>
      <c r="AF2009" s="33">
        <v>652192</v>
      </c>
      <c r="AG2009" s="33">
        <v>635070</v>
      </c>
      <c r="AH2009" s="33">
        <v>628493</v>
      </c>
    </row>
    <row r="2010" spans="1:34" x14ac:dyDescent="0.35">
      <c r="A2010" s="15">
        <f t="shared" ref="A2010:A2073" si="140">J2010</f>
        <v>44987</v>
      </c>
      <c r="B2010" s="107">
        <v>15772493</v>
      </c>
      <c r="C2010" s="4">
        <f t="shared" ref="C2010:C2073" si="141">B2010/H2010</f>
        <v>103088.18954248365</v>
      </c>
      <c r="D2010">
        <f t="shared" ref="D2010:D2073" si="142">YEAR(J2010)</f>
        <v>2023</v>
      </c>
      <c r="E2010">
        <f t="shared" ref="E2010:E2073" si="143">MONTH(J2010)</f>
        <v>3</v>
      </c>
      <c r="F2010" s="33">
        <v>10319</v>
      </c>
      <c r="G2010" s="2" t="s">
        <v>29</v>
      </c>
      <c r="H2010" s="2">
        <v>153</v>
      </c>
      <c r="I2010" s="33" t="s">
        <v>74</v>
      </c>
      <c r="J2010" s="34">
        <v>44987</v>
      </c>
      <c r="K2010" s="33">
        <v>625206</v>
      </c>
      <c r="L2010" s="33">
        <v>629916</v>
      </c>
      <c r="M2010" s="33">
        <v>636286</v>
      </c>
      <c r="N2010" s="33">
        <v>645876</v>
      </c>
      <c r="O2010" s="33">
        <v>657245</v>
      </c>
      <c r="P2010" s="33">
        <v>680302</v>
      </c>
      <c r="Q2010" s="33">
        <v>705590</v>
      </c>
      <c r="R2010" s="33">
        <v>710236</v>
      </c>
      <c r="S2010" s="33">
        <v>684140</v>
      </c>
      <c r="T2010" s="33">
        <v>657127</v>
      </c>
      <c r="U2010" s="33">
        <v>643556</v>
      </c>
      <c r="V2010" s="33">
        <v>629936</v>
      </c>
      <c r="W2010" s="33">
        <v>621641</v>
      </c>
      <c r="X2010" s="33">
        <v>617335</v>
      </c>
      <c r="Y2010" s="33">
        <v>613717</v>
      </c>
      <c r="Z2010" s="33">
        <v>609300</v>
      </c>
      <c r="AA2010" s="33">
        <v>612397</v>
      </c>
      <c r="AB2010" s="33">
        <v>636217</v>
      </c>
      <c r="AC2010" s="33">
        <v>650215</v>
      </c>
      <c r="AD2010" s="33">
        <v>668692</v>
      </c>
      <c r="AE2010" s="33">
        <v>671092</v>
      </c>
      <c r="AF2010" s="33">
        <v>662421</v>
      </c>
      <c r="AG2010" s="33">
        <v>654257</v>
      </c>
      <c r="AH2010" s="33">
        <v>639126</v>
      </c>
    </row>
    <row r="2011" spans="1:34" x14ac:dyDescent="0.35">
      <c r="A2011" s="15">
        <f t="shared" si="140"/>
        <v>44988</v>
      </c>
      <c r="B2011" s="107">
        <v>15853561</v>
      </c>
      <c r="C2011" s="4">
        <f t="shared" si="141"/>
        <v>102945.2012987013</v>
      </c>
      <c r="D2011">
        <f t="shared" si="142"/>
        <v>2023</v>
      </c>
      <c r="E2011">
        <f t="shared" si="143"/>
        <v>3</v>
      </c>
      <c r="F2011" s="33">
        <v>10320</v>
      </c>
      <c r="G2011" s="2" t="s">
        <v>29</v>
      </c>
      <c r="H2011" s="2">
        <v>154</v>
      </c>
      <c r="I2011" s="33" t="s">
        <v>74</v>
      </c>
      <c r="J2011" s="34">
        <v>44988</v>
      </c>
      <c r="K2011" s="33">
        <v>644565</v>
      </c>
      <c r="L2011" s="33">
        <v>649170</v>
      </c>
      <c r="M2011" s="33">
        <v>656508</v>
      </c>
      <c r="N2011" s="33">
        <v>663233</v>
      </c>
      <c r="O2011" s="33">
        <v>676865</v>
      </c>
      <c r="P2011" s="33">
        <v>700966</v>
      </c>
      <c r="Q2011" s="33">
        <v>725709</v>
      </c>
      <c r="R2011" s="33">
        <v>721816</v>
      </c>
      <c r="S2011" s="33">
        <v>689905</v>
      </c>
      <c r="T2011" s="33">
        <v>665007</v>
      </c>
      <c r="U2011" s="33">
        <v>642568</v>
      </c>
      <c r="V2011" s="33">
        <v>634478</v>
      </c>
      <c r="W2011" s="33">
        <v>621914</v>
      </c>
      <c r="X2011" s="33">
        <v>619171</v>
      </c>
      <c r="Y2011" s="33">
        <v>608116</v>
      </c>
      <c r="Z2011" s="33">
        <v>609317</v>
      </c>
      <c r="AA2011" s="33">
        <v>627052</v>
      </c>
      <c r="AB2011" s="33">
        <v>635726</v>
      </c>
      <c r="AC2011" s="33">
        <v>648533</v>
      </c>
      <c r="AD2011" s="33">
        <v>647155</v>
      </c>
      <c r="AE2011" s="33">
        <v>654697</v>
      </c>
      <c r="AF2011" s="33">
        <v>641423</v>
      </c>
      <c r="AG2011" s="33">
        <v>635764</v>
      </c>
      <c r="AH2011" s="33">
        <v>628333</v>
      </c>
    </row>
    <row r="2012" spans="1:34" x14ac:dyDescent="0.35">
      <c r="A2012" s="15">
        <f t="shared" si="140"/>
        <v>44989</v>
      </c>
      <c r="B2012" s="107">
        <v>15458140</v>
      </c>
      <c r="C2012" s="4">
        <f t="shared" si="141"/>
        <v>99729.93548387097</v>
      </c>
      <c r="D2012">
        <f t="shared" si="142"/>
        <v>2023</v>
      </c>
      <c r="E2012">
        <f t="shared" si="143"/>
        <v>3</v>
      </c>
      <c r="F2012" s="33">
        <v>10321</v>
      </c>
      <c r="G2012" s="2" t="s">
        <v>29</v>
      </c>
      <c r="H2012" s="2">
        <v>155</v>
      </c>
      <c r="I2012" s="33" t="s">
        <v>74</v>
      </c>
      <c r="J2012" s="34">
        <v>44989</v>
      </c>
      <c r="K2012" s="33">
        <v>623845</v>
      </c>
      <c r="L2012" s="33">
        <v>633239</v>
      </c>
      <c r="M2012" s="33">
        <v>635649</v>
      </c>
      <c r="N2012" s="33">
        <v>644666</v>
      </c>
      <c r="O2012" s="33">
        <v>654217</v>
      </c>
      <c r="P2012" s="33">
        <v>665702</v>
      </c>
      <c r="Q2012" s="33">
        <v>682538</v>
      </c>
      <c r="R2012" s="33">
        <v>681279</v>
      </c>
      <c r="S2012" s="33">
        <v>668498</v>
      </c>
      <c r="T2012" s="33">
        <v>654301</v>
      </c>
      <c r="U2012" s="33">
        <v>637320</v>
      </c>
      <c r="V2012" s="33">
        <v>621683</v>
      </c>
      <c r="W2012" s="33">
        <v>610766</v>
      </c>
      <c r="X2012" s="33">
        <v>603883</v>
      </c>
      <c r="Y2012" s="33">
        <v>600689</v>
      </c>
      <c r="Z2012" s="33">
        <v>608827</v>
      </c>
      <c r="AA2012" s="33">
        <v>617654</v>
      </c>
      <c r="AB2012" s="33">
        <v>632832</v>
      </c>
      <c r="AC2012" s="33">
        <v>634404</v>
      </c>
      <c r="AD2012" s="33">
        <v>637904</v>
      </c>
      <c r="AE2012" s="33">
        <v>635536</v>
      </c>
      <c r="AF2012" s="33">
        <v>632669</v>
      </c>
      <c r="AG2012" s="33">
        <v>621550</v>
      </c>
      <c r="AH2012" s="33">
        <v>620838</v>
      </c>
    </row>
    <row r="2013" spans="1:34" x14ac:dyDescent="0.35">
      <c r="A2013" s="15">
        <f t="shared" si="140"/>
        <v>44990</v>
      </c>
      <c r="B2013" s="107">
        <v>15269477</v>
      </c>
      <c r="C2013" s="4">
        <f t="shared" si="141"/>
        <v>97881.262820512828</v>
      </c>
      <c r="D2013">
        <f t="shared" si="142"/>
        <v>2023</v>
      </c>
      <c r="E2013">
        <f t="shared" si="143"/>
        <v>3</v>
      </c>
      <c r="F2013" s="33">
        <v>10322</v>
      </c>
      <c r="G2013" s="2" t="s">
        <v>29</v>
      </c>
      <c r="H2013" s="2">
        <v>156</v>
      </c>
      <c r="I2013" s="33" t="s">
        <v>74</v>
      </c>
      <c r="J2013" s="34">
        <v>44990</v>
      </c>
      <c r="K2013" s="33">
        <v>618196</v>
      </c>
      <c r="L2013" s="33">
        <v>612104</v>
      </c>
      <c r="M2013" s="33">
        <v>616844</v>
      </c>
      <c r="N2013" s="33">
        <v>621798</v>
      </c>
      <c r="O2013" s="33">
        <v>634872</v>
      </c>
      <c r="P2013" s="33">
        <v>644665</v>
      </c>
      <c r="Q2013" s="33">
        <v>655378</v>
      </c>
      <c r="R2013" s="33">
        <v>656035</v>
      </c>
      <c r="S2013" s="33">
        <v>662149</v>
      </c>
      <c r="T2013" s="33">
        <v>639357</v>
      </c>
      <c r="U2013" s="33">
        <v>626883</v>
      </c>
      <c r="V2013" s="33">
        <v>613666</v>
      </c>
      <c r="W2013" s="33">
        <v>599537</v>
      </c>
      <c r="X2013" s="33">
        <v>590873</v>
      </c>
      <c r="Y2013" s="33">
        <v>587505</v>
      </c>
      <c r="Z2013" s="33">
        <v>596631</v>
      </c>
      <c r="AA2013" s="33">
        <v>609285</v>
      </c>
      <c r="AB2013" s="33">
        <v>626626</v>
      </c>
      <c r="AC2013" s="33">
        <v>646267</v>
      </c>
      <c r="AD2013" s="33">
        <v>649636</v>
      </c>
      <c r="AE2013" s="33">
        <v>654933</v>
      </c>
      <c r="AF2013" s="33">
        <v>648090</v>
      </c>
      <c r="AG2013" s="33">
        <v>628872</v>
      </c>
      <c r="AH2013" s="33">
        <v>621995</v>
      </c>
    </row>
    <row r="2014" spans="1:34" x14ac:dyDescent="0.35">
      <c r="A2014" s="15">
        <f t="shared" si="140"/>
        <v>44991</v>
      </c>
      <c r="B2014" s="107">
        <v>16255033</v>
      </c>
      <c r="C2014" s="4">
        <f t="shared" si="141"/>
        <v>103535.24203821656</v>
      </c>
      <c r="D2014">
        <f t="shared" si="142"/>
        <v>2023</v>
      </c>
      <c r="E2014">
        <f t="shared" si="143"/>
        <v>3</v>
      </c>
      <c r="F2014" s="33">
        <v>10323</v>
      </c>
      <c r="G2014" s="2" t="s">
        <v>29</v>
      </c>
      <c r="H2014" s="2">
        <v>157</v>
      </c>
      <c r="I2014" s="33" t="s">
        <v>74</v>
      </c>
      <c r="J2014" s="34">
        <v>44991</v>
      </c>
      <c r="K2014" s="33">
        <v>625235</v>
      </c>
      <c r="L2014" s="33">
        <v>630798</v>
      </c>
      <c r="M2014" s="33">
        <v>641949</v>
      </c>
      <c r="N2014" s="33">
        <v>645834</v>
      </c>
      <c r="O2014" s="33">
        <v>658349</v>
      </c>
      <c r="P2014" s="33">
        <v>681303</v>
      </c>
      <c r="Q2014" s="33">
        <v>707157</v>
      </c>
      <c r="R2014" s="33">
        <v>710099</v>
      </c>
      <c r="S2014" s="33">
        <v>707594</v>
      </c>
      <c r="T2014" s="33">
        <v>687218</v>
      </c>
      <c r="U2014" s="33">
        <v>688657</v>
      </c>
      <c r="V2014" s="33">
        <v>676163</v>
      </c>
      <c r="W2014" s="33">
        <v>666499</v>
      </c>
      <c r="X2014" s="33">
        <v>656416</v>
      </c>
      <c r="Y2014" s="33">
        <v>649397</v>
      </c>
      <c r="Z2014" s="33">
        <v>642294</v>
      </c>
      <c r="AA2014" s="33">
        <v>638572</v>
      </c>
      <c r="AB2014" s="33">
        <v>657226</v>
      </c>
      <c r="AC2014" s="33">
        <v>682549</v>
      </c>
      <c r="AD2014" s="33">
        <v>684728</v>
      </c>
      <c r="AE2014" s="33">
        <v>681410</v>
      </c>
      <c r="AF2014" s="33">
        <v>681456</v>
      </c>
      <c r="AG2014" s="33">
        <v>668656</v>
      </c>
      <c r="AH2014" s="33">
        <v>658456</v>
      </c>
    </row>
    <row r="2015" spans="1:34" x14ac:dyDescent="0.35">
      <c r="A2015" s="15">
        <f t="shared" si="140"/>
        <v>44992</v>
      </c>
      <c r="B2015" s="107">
        <v>16048214</v>
      </c>
      <c r="C2015" s="4">
        <f t="shared" si="141"/>
        <v>101570.97468354431</v>
      </c>
      <c r="D2015">
        <f t="shared" si="142"/>
        <v>2023</v>
      </c>
      <c r="E2015">
        <f t="shared" si="143"/>
        <v>3</v>
      </c>
      <c r="F2015" s="33">
        <v>10324</v>
      </c>
      <c r="G2015" s="2" t="s">
        <v>29</v>
      </c>
      <c r="H2015" s="2">
        <v>158</v>
      </c>
      <c r="I2015" s="33" t="s">
        <v>74</v>
      </c>
      <c r="J2015" s="34">
        <v>44992</v>
      </c>
      <c r="K2015" s="33">
        <v>657420</v>
      </c>
      <c r="L2015" s="33">
        <v>654860</v>
      </c>
      <c r="M2015" s="33">
        <v>664660</v>
      </c>
      <c r="N2015" s="33">
        <v>677464</v>
      </c>
      <c r="O2015" s="33">
        <v>692783</v>
      </c>
      <c r="P2015" s="33">
        <v>716633</v>
      </c>
      <c r="Q2015" s="33">
        <v>745841</v>
      </c>
      <c r="R2015" s="33">
        <v>731132</v>
      </c>
      <c r="S2015" s="33">
        <v>708574</v>
      </c>
      <c r="T2015" s="33">
        <v>673662</v>
      </c>
      <c r="U2015" s="33">
        <v>657629</v>
      </c>
      <c r="V2015" s="33">
        <v>642202</v>
      </c>
      <c r="W2015" s="33">
        <v>624876</v>
      </c>
      <c r="X2015" s="33">
        <v>618164</v>
      </c>
      <c r="Y2015" s="33">
        <v>612048</v>
      </c>
      <c r="Z2015" s="33">
        <v>616165</v>
      </c>
      <c r="AA2015" s="33">
        <v>617643</v>
      </c>
      <c r="AB2015" s="33">
        <v>634788</v>
      </c>
      <c r="AC2015" s="33">
        <v>649892</v>
      </c>
      <c r="AD2015" s="33">
        <v>660143</v>
      </c>
      <c r="AE2015" s="33">
        <v>652191</v>
      </c>
      <c r="AF2015" s="33">
        <v>649518</v>
      </c>
      <c r="AG2015" s="33">
        <v>643548</v>
      </c>
      <c r="AH2015" s="33">
        <v>635612</v>
      </c>
    </row>
    <row r="2016" spans="1:34" x14ac:dyDescent="0.35">
      <c r="A2016" s="15">
        <f t="shared" si="140"/>
        <v>44993</v>
      </c>
      <c r="B2016" s="107">
        <v>16229286</v>
      </c>
      <c r="C2016" s="4">
        <f t="shared" si="141"/>
        <v>102070.98113207547</v>
      </c>
      <c r="D2016">
        <f t="shared" si="142"/>
        <v>2023</v>
      </c>
      <c r="E2016">
        <f t="shared" si="143"/>
        <v>3</v>
      </c>
      <c r="F2016" s="33">
        <v>10325</v>
      </c>
      <c r="G2016" s="2" t="s">
        <v>29</v>
      </c>
      <c r="H2016" s="2">
        <v>159</v>
      </c>
      <c r="I2016" s="33" t="s">
        <v>74</v>
      </c>
      <c r="J2016" s="34">
        <v>44993</v>
      </c>
      <c r="K2016" s="33">
        <v>641002</v>
      </c>
      <c r="L2016" s="33">
        <v>643305</v>
      </c>
      <c r="M2016" s="33">
        <v>655746</v>
      </c>
      <c r="N2016" s="33">
        <v>670211</v>
      </c>
      <c r="O2016" s="33">
        <v>682496</v>
      </c>
      <c r="P2016" s="33">
        <v>714894</v>
      </c>
      <c r="Q2016" s="33">
        <v>741213</v>
      </c>
      <c r="R2016" s="33">
        <v>737237</v>
      </c>
      <c r="S2016" s="33">
        <v>716626</v>
      </c>
      <c r="T2016" s="33">
        <v>692464</v>
      </c>
      <c r="U2016" s="33">
        <v>671313</v>
      </c>
      <c r="V2016" s="33">
        <v>656171</v>
      </c>
      <c r="W2016" s="33">
        <v>637117</v>
      </c>
      <c r="X2016" s="33">
        <v>626006</v>
      </c>
      <c r="Y2016" s="33">
        <v>624269</v>
      </c>
      <c r="Z2016" s="33">
        <v>635449</v>
      </c>
      <c r="AA2016" s="33">
        <v>642333</v>
      </c>
      <c r="AB2016" s="33">
        <v>665096</v>
      </c>
      <c r="AC2016" s="33">
        <v>679500</v>
      </c>
      <c r="AD2016" s="33">
        <v>674635</v>
      </c>
      <c r="AE2016" s="33">
        <v>670941</v>
      </c>
      <c r="AF2016" s="33">
        <v>658673</v>
      </c>
      <c r="AG2016" s="33">
        <v>648499</v>
      </c>
      <c r="AH2016" s="33">
        <v>637558</v>
      </c>
    </row>
    <row r="2017" spans="1:34" x14ac:dyDescent="0.35">
      <c r="A2017" s="15">
        <f t="shared" si="140"/>
        <v>44994</v>
      </c>
      <c r="B2017" s="107">
        <v>15942668</v>
      </c>
      <c r="C2017" s="4">
        <f t="shared" si="141"/>
        <v>99641.675000000003</v>
      </c>
      <c r="D2017">
        <f t="shared" si="142"/>
        <v>2023</v>
      </c>
      <c r="E2017">
        <f t="shared" si="143"/>
        <v>3</v>
      </c>
      <c r="F2017" s="33">
        <v>10326</v>
      </c>
      <c r="G2017" s="2" t="s">
        <v>29</v>
      </c>
      <c r="H2017" s="2">
        <v>160</v>
      </c>
      <c r="I2017" s="33" t="s">
        <v>74</v>
      </c>
      <c r="J2017" s="34">
        <v>44994</v>
      </c>
      <c r="K2017" s="33">
        <v>636885</v>
      </c>
      <c r="L2017" s="33">
        <v>636261</v>
      </c>
      <c r="M2017" s="33">
        <v>650044</v>
      </c>
      <c r="N2017" s="33">
        <v>661010</v>
      </c>
      <c r="O2017" s="33">
        <v>676533</v>
      </c>
      <c r="P2017" s="33">
        <v>703571</v>
      </c>
      <c r="Q2017" s="33">
        <v>727154</v>
      </c>
      <c r="R2017" s="33">
        <v>719739</v>
      </c>
      <c r="S2017" s="33">
        <v>700621</v>
      </c>
      <c r="T2017" s="33">
        <v>670778</v>
      </c>
      <c r="U2017" s="33">
        <v>655431</v>
      </c>
      <c r="V2017" s="33">
        <v>631949</v>
      </c>
      <c r="W2017" s="33">
        <v>624121</v>
      </c>
      <c r="X2017" s="33">
        <v>621596</v>
      </c>
      <c r="Y2017" s="33">
        <v>623414</v>
      </c>
      <c r="Z2017" s="33">
        <v>620547</v>
      </c>
      <c r="AA2017" s="33">
        <v>634319</v>
      </c>
      <c r="AB2017" s="33">
        <v>645061</v>
      </c>
      <c r="AC2017" s="33">
        <v>658962</v>
      </c>
      <c r="AD2017" s="33">
        <v>659700</v>
      </c>
      <c r="AE2017" s="33">
        <v>656815</v>
      </c>
      <c r="AF2017" s="33">
        <v>650496</v>
      </c>
      <c r="AG2017" s="33">
        <v>642514</v>
      </c>
      <c r="AH2017" s="33">
        <v>634244</v>
      </c>
    </row>
    <row r="2018" spans="1:34" x14ac:dyDescent="0.35">
      <c r="A2018" s="15">
        <f t="shared" si="140"/>
        <v>44995</v>
      </c>
      <c r="B2018" s="107">
        <v>16204577</v>
      </c>
      <c r="C2018" s="4">
        <f t="shared" si="141"/>
        <v>100649.54658385093</v>
      </c>
      <c r="D2018">
        <f t="shared" si="142"/>
        <v>2023</v>
      </c>
      <c r="E2018">
        <f t="shared" si="143"/>
        <v>3</v>
      </c>
      <c r="F2018" s="33">
        <v>10327</v>
      </c>
      <c r="G2018" s="2" t="s">
        <v>29</v>
      </c>
      <c r="H2018" s="2">
        <v>161</v>
      </c>
      <c r="I2018" s="33" t="s">
        <v>74</v>
      </c>
      <c r="J2018" s="34">
        <v>44995</v>
      </c>
      <c r="K2018" s="33">
        <v>628179</v>
      </c>
      <c r="L2018" s="33">
        <v>628738</v>
      </c>
      <c r="M2018" s="33">
        <v>630706</v>
      </c>
      <c r="N2018" s="33">
        <v>647164</v>
      </c>
      <c r="O2018" s="33">
        <v>659777</v>
      </c>
      <c r="P2018" s="33">
        <v>684658</v>
      </c>
      <c r="Q2018" s="33">
        <v>705513</v>
      </c>
      <c r="R2018" s="33">
        <v>717892</v>
      </c>
      <c r="S2018" s="33">
        <v>706620</v>
      </c>
      <c r="T2018" s="33">
        <v>697765</v>
      </c>
      <c r="U2018" s="33">
        <v>687112</v>
      </c>
      <c r="V2018" s="33">
        <v>679572</v>
      </c>
      <c r="W2018" s="33">
        <v>673337</v>
      </c>
      <c r="X2018" s="33">
        <v>670908</v>
      </c>
      <c r="Y2018" s="33">
        <v>653377</v>
      </c>
      <c r="Z2018" s="33">
        <v>652185</v>
      </c>
      <c r="AA2018" s="33">
        <v>644845</v>
      </c>
      <c r="AB2018" s="33">
        <v>654411</v>
      </c>
      <c r="AC2018" s="33">
        <v>669364</v>
      </c>
      <c r="AD2018" s="33">
        <v>670777</v>
      </c>
      <c r="AE2018" s="33">
        <v>667244</v>
      </c>
      <c r="AF2018" s="33">
        <v>662619</v>
      </c>
      <c r="AG2018" s="33">
        <v>644721</v>
      </c>
      <c r="AH2018" s="33">
        <v>644350</v>
      </c>
    </row>
    <row r="2019" spans="1:34" x14ac:dyDescent="0.35">
      <c r="A2019" s="15">
        <f t="shared" si="140"/>
        <v>44996</v>
      </c>
      <c r="B2019" s="107">
        <v>15117554</v>
      </c>
      <c r="C2019" s="4">
        <f t="shared" si="141"/>
        <v>93318.234567901236</v>
      </c>
      <c r="D2019">
        <f t="shared" si="142"/>
        <v>2023</v>
      </c>
      <c r="E2019">
        <f t="shared" si="143"/>
        <v>3</v>
      </c>
      <c r="F2019" s="33">
        <v>10328</v>
      </c>
      <c r="G2019" s="2" t="s">
        <v>29</v>
      </c>
      <c r="H2019" s="2">
        <v>162</v>
      </c>
      <c r="I2019" s="33" t="s">
        <v>74</v>
      </c>
      <c r="J2019" s="34">
        <v>44996</v>
      </c>
      <c r="K2019" s="33">
        <v>642092</v>
      </c>
      <c r="L2019" s="33">
        <v>649217</v>
      </c>
      <c r="M2019" s="33">
        <v>647521</v>
      </c>
      <c r="N2019" s="33">
        <v>653549</v>
      </c>
      <c r="O2019" s="33">
        <v>663995</v>
      </c>
      <c r="P2019" s="33">
        <v>679774</v>
      </c>
      <c r="Q2019" s="33">
        <v>690705</v>
      </c>
      <c r="R2019" s="33">
        <v>678141</v>
      </c>
      <c r="S2019" s="33">
        <v>661869</v>
      </c>
      <c r="T2019" s="33">
        <v>638127</v>
      </c>
      <c r="U2019" s="33">
        <v>610306</v>
      </c>
      <c r="V2019" s="33">
        <v>595697</v>
      </c>
      <c r="W2019" s="33">
        <v>584632</v>
      </c>
      <c r="X2019" s="33">
        <v>574151</v>
      </c>
      <c r="Y2019" s="33">
        <v>561418</v>
      </c>
      <c r="Z2019" s="33">
        <v>566282</v>
      </c>
      <c r="AA2019" s="33">
        <v>570320</v>
      </c>
      <c r="AB2019" s="33">
        <v>580844</v>
      </c>
      <c r="AC2019" s="33">
        <v>601700</v>
      </c>
      <c r="AD2019" s="33">
        <v>602527</v>
      </c>
      <c r="AE2019" s="33">
        <v>610253</v>
      </c>
      <c r="AF2019" s="33">
        <v>617714</v>
      </c>
      <c r="AG2019" s="33">
        <v>617900</v>
      </c>
      <c r="AH2019" s="33">
        <v>616816</v>
      </c>
    </row>
    <row r="2020" spans="1:34" x14ac:dyDescent="0.35">
      <c r="A2020" s="15">
        <f t="shared" si="140"/>
        <v>44997</v>
      </c>
      <c r="B2020" s="107">
        <v>15147739</v>
      </c>
      <c r="C2020" s="4">
        <f t="shared" si="141"/>
        <v>92930.914110429454</v>
      </c>
      <c r="D2020">
        <f t="shared" si="142"/>
        <v>2023</v>
      </c>
      <c r="E2020">
        <f t="shared" si="143"/>
        <v>3</v>
      </c>
      <c r="F2020" s="33">
        <v>10329</v>
      </c>
      <c r="G2020" s="2" t="s">
        <v>29</v>
      </c>
      <c r="H2020" s="2">
        <v>163</v>
      </c>
      <c r="I2020" s="33" t="s">
        <v>74</v>
      </c>
      <c r="J2020" s="34">
        <v>44997</v>
      </c>
      <c r="K2020" s="33">
        <v>617472</v>
      </c>
      <c r="L2020" s="33">
        <v>630458</v>
      </c>
      <c r="M2020" s="33" t="s">
        <v>103</v>
      </c>
      <c r="N2020" s="33">
        <v>635085</v>
      </c>
      <c r="O2020" s="33">
        <v>649047</v>
      </c>
      <c r="P2020" s="33">
        <v>659388</v>
      </c>
      <c r="Q2020" s="33">
        <v>669338</v>
      </c>
      <c r="R2020" s="33">
        <v>675706</v>
      </c>
      <c r="S2020" s="33">
        <v>662229</v>
      </c>
      <c r="T2020" s="33">
        <v>638500</v>
      </c>
      <c r="U2020" s="33">
        <v>621539</v>
      </c>
      <c r="V2020" s="33">
        <v>607630</v>
      </c>
      <c r="W2020" s="33">
        <v>598863</v>
      </c>
      <c r="X2020" s="33">
        <v>591912</v>
      </c>
      <c r="Y2020" s="33">
        <v>588391</v>
      </c>
      <c r="Z2020" s="33">
        <v>593487</v>
      </c>
      <c r="AA2020" s="33">
        <v>595076</v>
      </c>
      <c r="AB2020" s="33">
        <v>612115</v>
      </c>
      <c r="AC2020" s="33">
        <v>611750</v>
      </c>
      <c r="AD2020" s="33">
        <v>626936</v>
      </c>
      <c r="AE2020" s="33">
        <v>624175</v>
      </c>
      <c r="AF2020" s="33">
        <v>617256</v>
      </c>
      <c r="AG2020" s="33">
        <v>612649</v>
      </c>
      <c r="AH2020" s="33">
        <v>604040</v>
      </c>
    </row>
    <row r="2021" spans="1:34" x14ac:dyDescent="0.35">
      <c r="A2021" s="15">
        <f t="shared" si="140"/>
        <v>44998</v>
      </c>
      <c r="B2021" s="107">
        <v>15301523</v>
      </c>
      <c r="C2021" s="4">
        <f t="shared" si="141"/>
        <v>93301.969512195123</v>
      </c>
      <c r="D2021">
        <f t="shared" si="142"/>
        <v>2023</v>
      </c>
      <c r="E2021">
        <f t="shared" si="143"/>
        <v>3</v>
      </c>
      <c r="F2021" s="33">
        <v>10330</v>
      </c>
      <c r="G2021" s="2" t="s">
        <v>29</v>
      </c>
      <c r="H2021" s="2">
        <v>164</v>
      </c>
      <c r="I2021" s="33" t="s">
        <v>74</v>
      </c>
      <c r="J2021" s="34">
        <v>44998</v>
      </c>
      <c r="K2021" s="33">
        <v>603763</v>
      </c>
      <c r="L2021" s="33">
        <v>599136</v>
      </c>
      <c r="M2021" s="33">
        <v>605823</v>
      </c>
      <c r="N2021" s="33">
        <v>611656</v>
      </c>
      <c r="O2021" s="33">
        <v>624283</v>
      </c>
      <c r="P2021" s="33">
        <v>641870</v>
      </c>
      <c r="Q2021" s="33">
        <v>664967</v>
      </c>
      <c r="R2021" s="33">
        <v>674563</v>
      </c>
      <c r="S2021" s="33">
        <v>674127</v>
      </c>
      <c r="T2021" s="33">
        <v>654354</v>
      </c>
      <c r="U2021" s="33">
        <v>644108</v>
      </c>
      <c r="V2021" s="33">
        <v>629376</v>
      </c>
      <c r="W2021" s="33">
        <v>614210</v>
      </c>
      <c r="X2021" s="33">
        <v>609687</v>
      </c>
      <c r="Y2021" s="33">
        <v>603878</v>
      </c>
      <c r="Z2021" s="33">
        <v>612492</v>
      </c>
      <c r="AA2021" s="33">
        <v>628735</v>
      </c>
      <c r="AB2021" s="33">
        <v>624469</v>
      </c>
      <c r="AC2021" s="33">
        <v>626148</v>
      </c>
      <c r="AD2021" s="33">
        <v>633625</v>
      </c>
      <c r="AE2021" s="33">
        <v>637794</v>
      </c>
      <c r="AF2021" s="33">
        <v>629209</v>
      </c>
      <c r="AG2021" s="33">
        <v>623296</v>
      </c>
      <c r="AH2021" s="33">
        <v>621509</v>
      </c>
    </row>
    <row r="2022" spans="1:34" x14ac:dyDescent="0.35">
      <c r="A2022" s="15">
        <f t="shared" si="140"/>
        <v>44999</v>
      </c>
      <c r="B2022" s="107">
        <v>15315455</v>
      </c>
      <c r="C2022" s="4">
        <f t="shared" si="141"/>
        <v>92820.939393939392</v>
      </c>
      <c r="D2022">
        <f t="shared" si="142"/>
        <v>2023</v>
      </c>
      <c r="E2022">
        <f t="shared" si="143"/>
        <v>3</v>
      </c>
      <c r="F2022" s="33">
        <v>10331</v>
      </c>
      <c r="G2022" s="2" t="s">
        <v>29</v>
      </c>
      <c r="H2022" s="2">
        <v>165</v>
      </c>
      <c r="I2022" s="33" t="s">
        <v>74</v>
      </c>
      <c r="J2022" s="34">
        <v>44999</v>
      </c>
      <c r="K2022" s="33">
        <v>626931</v>
      </c>
      <c r="L2022" s="33">
        <v>624811</v>
      </c>
      <c r="M2022" s="33">
        <v>634420</v>
      </c>
      <c r="N2022" s="33">
        <v>644091</v>
      </c>
      <c r="O2022" s="33">
        <v>659544</v>
      </c>
      <c r="P2022" s="33">
        <v>676695</v>
      </c>
      <c r="Q2022" s="33">
        <v>707207</v>
      </c>
      <c r="R2022" s="33">
        <v>714571</v>
      </c>
      <c r="S2022" s="33">
        <v>691212</v>
      </c>
      <c r="T2022" s="33">
        <v>659579</v>
      </c>
      <c r="U2022" s="33">
        <v>638541</v>
      </c>
      <c r="V2022" s="33">
        <v>621348</v>
      </c>
      <c r="W2022" s="33">
        <v>603745</v>
      </c>
      <c r="X2022" s="33">
        <v>593952</v>
      </c>
      <c r="Y2022" s="33">
        <v>584625</v>
      </c>
      <c r="Z2022" s="33">
        <v>586911</v>
      </c>
      <c r="AA2022" s="33">
        <v>583803</v>
      </c>
      <c r="AB2022" s="33">
        <v>591031</v>
      </c>
      <c r="AC2022" s="33">
        <v>605875</v>
      </c>
      <c r="AD2022" s="33">
        <v>615793</v>
      </c>
      <c r="AE2022" s="33">
        <v>631213</v>
      </c>
      <c r="AF2022" s="33">
        <v>619912</v>
      </c>
      <c r="AG2022" s="33">
        <v>611602</v>
      </c>
      <c r="AH2022" s="33">
        <v>611440</v>
      </c>
    </row>
    <row r="2023" spans="1:34" x14ac:dyDescent="0.35">
      <c r="A2023" s="15">
        <f t="shared" si="140"/>
        <v>45000</v>
      </c>
      <c r="B2023" s="107">
        <v>15330012</v>
      </c>
      <c r="C2023" s="4">
        <f t="shared" si="141"/>
        <v>92349.469879518074</v>
      </c>
      <c r="D2023">
        <f t="shared" si="142"/>
        <v>2023</v>
      </c>
      <c r="E2023">
        <f t="shared" si="143"/>
        <v>3</v>
      </c>
      <c r="F2023" s="33">
        <v>10332</v>
      </c>
      <c r="G2023" s="2" t="s">
        <v>29</v>
      </c>
      <c r="H2023" s="2">
        <v>166</v>
      </c>
      <c r="I2023" s="33" t="s">
        <v>74</v>
      </c>
      <c r="J2023" s="34">
        <v>45000</v>
      </c>
      <c r="K2023" s="33">
        <v>611594</v>
      </c>
      <c r="L2023" s="33">
        <v>615035</v>
      </c>
      <c r="M2023" s="33">
        <v>626687</v>
      </c>
      <c r="N2023" s="33">
        <v>640144</v>
      </c>
      <c r="O2023" s="33">
        <v>654335</v>
      </c>
      <c r="P2023" s="33">
        <v>685341</v>
      </c>
      <c r="Q2023" s="33">
        <v>712482</v>
      </c>
      <c r="R2023" s="33">
        <v>715440</v>
      </c>
      <c r="S2023" s="33">
        <v>688980</v>
      </c>
      <c r="T2023" s="33">
        <v>649809</v>
      </c>
      <c r="U2023" s="33">
        <v>634131</v>
      </c>
      <c r="V2023" s="33">
        <v>618261</v>
      </c>
      <c r="W2023" s="33">
        <v>606755</v>
      </c>
      <c r="X2023" s="33">
        <v>601786</v>
      </c>
      <c r="Y2023" s="33">
        <v>591418</v>
      </c>
      <c r="Z2023" s="33">
        <v>583605</v>
      </c>
      <c r="AA2023" s="33">
        <v>582661</v>
      </c>
      <c r="AB2023" s="33">
        <v>593108</v>
      </c>
      <c r="AC2023" s="33">
        <v>599189</v>
      </c>
      <c r="AD2023" s="33">
        <v>623028</v>
      </c>
      <c r="AE2023" s="33">
        <v>629467</v>
      </c>
      <c r="AF2023" s="33">
        <v>628181</v>
      </c>
      <c r="AG2023" s="33">
        <v>619714</v>
      </c>
      <c r="AH2023" s="33">
        <v>619945</v>
      </c>
    </row>
    <row r="2024" spans="1:34" x14ac:dyDescent="0.35">
      <c r="A2024" s="15">
        <f t="shared" si="140"/>
        <v>45001</v>
      </c>
      <c r="B2024" s="107">
        <v>15451393</v>
      </c>
      <c r="C2024" s="4">
        <f t="shared" si="141"/>
        <v>92523.311377245511</v>
      </c>
      <c r="D2024">
        <f t="shared" si="142"/>
        <v>2023</v>
      </c>
      <c r="E2024">
        <f t="shared" si="143"/>
        <v>3</v>
      </c>
      <c r="F2024" s="33">
        <v>10333</v>
      </c>
      <c r="G2024" s="2" t="s">
        <v>29</v>
      </c>
      <c r="H2024" s="2">
        <v>167</v>
      </c>
      <c r="I2024" s="33" t="s">
        <v>74</v>
      </c>
      <c r="J2024" s="34">
        <v>45001</v>
      </c>
      <c r="K2024" s="33">
        <v>616953</v>
      </c>
      <c r="L2024" s="33">
        <v>626880</v>
      </c>
      <c r="M2024" s="33">
        <v>638112</v>
      </c>
      <c r="N2024" s="33">
        <v>653317</v>
      </c>
      <c r="O2024" s="33">
        <v>666059</v>
      </c>
      <c r="P2024" s="33">
        <v>692254</v>
      </c>
      <c r="Q2024" s="33">
        <v>722925</v>
      </c>
      <c r="R2024" s="33">
        <v>733594</v>
      </c>
      <c r="S2024" s="33">
        <v>707949</v>
      </c>
      <c r="T2024" s="33">
        <v>680673</v>
      </c>
      <c r="U2024" s="33">
        <v>648610</v>
      </c>
      <c r="V2024" s="33">
        <v>628845</v>
      </c>
      <c r="W2024" s="33">
        <v>614691</v>
      </c>
      <c r="X2024" s="33">
        <v>604336</v>
      </c>
      <c r="Y2024" s="33">
        <v>594101</v>
      </c>
      <c r="Z2024" s="33">
        <v>587774</v>
      </c>
      <c r="AA2024" s="33">
        <v>580869</v>
      </c>
      <c r="AB2024" s="33">
        <v>584531</v>
      </c>
      <c r="AC2024" s="33">
        <v>594566</v>
      </c>
      <c r="AD2024" s="33">
        <v>610183</v>
      </c>
      <c r="AE2024" s="33">
        <v>623420</v>
      </c>
      <c r="AF2024" s="33">
        <v>627026</v>
      </c>
      <c r="AG2024" s="33">
        <v>612185</v>
      </c>
      <c r="AH2024" s="33">
        <v>611921</v>
      </c>
    </row>
    <row r="2025" spans="1:34" x14ac:dyDescent="0.35">
      <c r="A2025" s="15">
        <f t="shared" si="140"/>
        <v>45002</v>
      </c>
      <c r="B2025" s="107">
        <v>15190191</v>
      </c>
      <c r="C2025" s="4">
        <f t="shared" si="141"/>
        <v>90417.803571428565</v>
      </c>
      <c r="D2025">
        <f t="shared" si="142"/>
        <v>2023</v>
      </c>
      <c r="E2025">
        <f t="shared" si="143"/>
        <v>3</v>
      </c>
      <c r="F2025" s="33">
        <v>10334</v>
      </c>
      <c r="G2025" s="2" t="s">
        <v>29</v>
      </c>
      <c r="H2025" s="2">
        <v>168</v>
      </c>
      <c r="I2025" s="33" t="s">
        <v>74</v>
      </c>
      <c r="J2025" s="34">
        <v>45002</v>
      </c>
      <c r="K2025" s="33">
        <v>617013</v>
      </c>
      <c r="L2025" s="33">
        <v>620825</v>
      </c>
      <c r="M2025" s="33">
        <v>628345</v>
      </c>
      <c r="N2025" s="33">
        <v>640993</v>
      </c>
      <c r="O2025" s="33">
        <v>654385</v>
      </c>
      <c r="P2025" s="33">
        <v>680554</v>
      </c>
      <c r="Q2025" s="33">
        <v>707343</v>
      </c>
      <c r="R2025" s="33">
        <v>717832</v>
      </c>
      <c r="S2025" s="33">
        <v>694780</v>
      </c>
      <c r="T2025" s="33">
        <v>669761</v>
      </c>
      <c r="U2025" s="33">
        <v>645328</v>
      </c>
      <c r="V2025" s="33">
        <v>623352</v>
      </c>
      <c r="W2025" s="33">
        <v>603645</v>
      </c>
      <c r="X2025" s="33">
        <v>592120</v>
      </c>
      <c r="Y2025" s="33">
        <v>582233</v>
      </c>
      <c r="Z2025" s="33">
        <v>582513</v>
      </c>
      <c r="AA2025" s="33">
        <v>577772</v>
      </c>
      <c r="AB2025" s="33">
        <v>580226</v>
      </c>
      <c r="AC2025" s="33">
        <v>587357</v>
      </c>
      <c r="AD2025" s="33">
        <v>596483</v>
      </c>
      <c r="AE2025" s="33">
        <v>603120</v>
      </c>
      <c r="AF2025" s="33">
        <v>604202</v>
      </c>
      <c r="AG2025" s="33">
        <v>602727</v>
      </c>
      <c r="AH2025" s="33">
        <v>602412</v>
      </c>
    </row>
    <row r="2026" spans="1:34" x14ac:dyDescent="0.35">
      <c r="A2026" s="15">
        <f t="shared" si="140"/>
        <v>45003</v>
      </c>
      <c r="B2026" s="107">
        <v>14587273</v>
      </c>
      <c r="C2026" s="4">
        <f t="shared" si="141"/>
        <v>86315.224852071013</v>
      </c>
      <c r="D2026">
        <f t="shared" si="142"/>
        <v>2023</v>
      </c>
      <c r="E2026">
        <f t="shared" si="143"/>
        <v>3</v>
      </c>
      <c r="F2026" s="33">
        <v>10335</v>
      </c>
      <c r="G2026" s="2" t="s">
        <v>29</v>
      </c>
      <c r="H2026" s="2">
        <v>169</v>
      </c>
      <c r="I2026" s="33" t="s">
        <v>74</v>
      </c>
      <c r="J2026" s="34">
        <v>45003</v>
      </c>
      <c r="K2026" s="33">
        <v>604350</v>
      </c>
      <c r="L2026" s="33">
        <v>604995</v>
      </c>
      <c r="M2026" s="33">
        <v>610147</v>
      </c>
      <c r="N2026" s="33">
        <v>619791</v>
      </c>
      <c r="O2026" s="33">
        <v>627405</v>
      </c>
      <c r="P2026" s="33">
        <v>641281</v>
      </c>
      <c r="Q2026" s="33">
        <v>661457</v>
      </c>
      <c r="R2026" s="33">
        <v>670861</v>
      </c>
      <c r="S2026" s="33">
        <v>661387</v>
      </c>
      <c r="T2026" s="33">
        <v>638152</v>
      </c>
      <c r="U2026" s="33">
        <v>617598</v>
      </c>
      <c r="V2026" s="33">
        <v>598736</v>
      </c>
      <c r="W2026" s="33">
        <v>585322</v>
      </c>
      <c r="X2026" s="33">
        <v>573791</v>
      </c>
      <c r="Y2026" s="33">
        <v>563823</v>
      </c>
      <c r="Z2026" s="33">
        <v>561924</v>
      </c>
      <c r="AA2026" s="33">
        <v>556571</v>
      </c>
      <c r="AB2026" s="33">
        <v>559073</v>
      </c>
      <c r="AC2026" s="33">
        <v>563286</v>
      </c>
      <c r="AD2026" s="33">
        <v>575775</v>
      </c>
      <c r="AE2026" s="33">
        <v>583508</v>
      </c>
      <c r="AF2026" s="33">
        <v>580995</v>
      </c>
      <c r="AG2026" s="33">
        <v>584797</v>
      </c>
      <c r="AH2026" s="33">
        <v>584578</v>
      </c>
    </row>
    <row r="2027" spans="1:34" x14ac:dyDescent="0.35">
      <c r="A2027" s="15">
        <f t="shared" si="140"/>
        <v>45004</v>
      </c>
      <c r="B2027" s="107">
        <v>14456487</v>
      </c>
      <c r="C2027" s="4">
        <f t="shared" si="141"/>
        <v>85038.158823529418</v>
      </c>
      <c r="D2027">
        <f t="shared" si="142"/>
        <v>2023</v>
      </c>
      <c r="E2027">
        <f t="shared" si="143"/>
        <v>3</v>
      </c>
      <c r="F2027" s="33">
        <v>10336</v>
      </c>
      <c r="G2027" s="2" t="s">
        <v>29</v>
      </c>
      <c r="H2027" s="2">
        <v>170</v>
      </c>
      <c r="I2027" s="33" t="s">
        <v>74</v>
      </c>
      <c r="J2027" s="34">
        <v>45004</v>
      </c>
      <c r="K2027" s="33">
        <v>586147</v>
      </c>
      <c r="L2027" s="33">
        <v>587932</v>
      </c>
      <c r="M2027" s="33">
        <v>597263</v>
      </c>
      <c r="N2027" s="33">
        <v>602508</v>
      </c>
      <c r="O2027" s="33">
        <v>611518</v>
      </c>
      <c r="P2027" s="33">
        <v>616190</v>
      </c>
      <c r="Q2027" s="33">
        <v>625898</v>
      </c>
      <c r="R2027" s="33">
        <v>640696</v>
      </c>
      <c r="S2027" s="33">
        <v>645364</v>
      </c>
      <c r="T2027" s="33">
        <v>626645</v>
      </c>
      <c r="U2027" s="33">
        <v>614204</v>
      </c>
      <c r="V2027" s="33">
        <v>600197</v>
      </c>
      <c r="W2027" s="33">
        <v>586939</v>
      </c>
      <c r="X2027" s="33">
        <v>573424</v>
      </c>
      <c r="Y2027" s="33">
        <v>571155</v>
      </c>
      <c r="Z2027" s="33">
        <v>563200</v>
      </c>
      <c r="AA2027" s="33">
        <v>566620</v>
      </c>
      <c r="AB2027" s="33">
        <v>569627</v>
      </c>
      <c r="AC2027" s="33">
        <v>581918</v>
      </c>
      <c r="AD2027" s="33">
        <v>590285</v>
      </c>
      <c r="AE2027" s="33">
        <v>595243</v>
      </c>
      <c r="AF2027" s="33">
        <v>589896</v>
      </c>
      <c r="AG2027" s="33">
        <v>581492</v>
      </c>
      <c r="AH2027" s="33">
        <v>576598</v>
      </c>
    </row>
    <row r="2028" spans="1:34" x14ac:dyDescent="0.35">
      <c r="A2028" s="15">
        <f t="shared" si="140"/>
        <v>45005</v>
      </c>
      <c r="B2028" s="107">
        <v>15040832</v>
      </c>
      <c r="C2028" s="4">
        <f t="shared" si="141"/>
        <v>87958.081871345028</v>
      </c>
      <c r="D2028">
        <f t="shared" si="142"/>
        <v>2023</v>
      </c>
      <c r="E2028">
        <f t="shared" si="143"/>
        <v>3</v>
      </c>
      <c r="F2028" s="33">
        <v>10337</v>
      </c>
      <c r="G2028" s="2" t="s">
        <v>29</v>
      </c>
      <c r="H2028" s="2">
        <v>171</v>
      </c>
      <c r="I2028" s="33" t="s">
        <v>74</v>
      </c>
      <c r="J2028" s="34">
        <v>45005</v>
      </c>
      <c r="K2028" s="33">
        <v>571376</v>
      </c>
      <c r="L2028" s="33">
        <v>571701</v>
      </c>
      <c r="M2028" s="33">
        <v>572179</v>
      </c>
      <c r="N2028" s="33">
        <v>581290</v>
      </c>
      <c r="O2028" s="33">
        <v>591145</v>
      </c>
      <c r="P2028" s="33">
        <v>611314</v>
      </c>
      <c r="Q2028" s="33">
        <v>638135</v>
      </c>
      <c r="R2028" s="33">
        <v>651621</v>
      </c>
      <c r="S2028" s="33">
        <v>651782</v>
      </c>
      <c r="T2028" s="33">
        <v>649089</v>
      </c>
      <c r="U2028" s="33">
        <v>641755</v>
      </c>
      <c r="V2028" s="33">
        <v>634115</v>
      </c>
      <c r="W2028" s="33">
        <v>629373</v>
      </c>
      <c r="X2028" s="33">
        <v>626688</v>
      </c>
      <c r="Y2028" s="33">
        <v>623049</v>
      </c>
      <c r="Z2028" s="33">
        <v>617567</v>
      </c>
      <c r="AA2028" s="33">
        <v>616821</v>
      </c>
      <c r="AB2028" s="33">
        <v>623357</v>
      </c>
      <c r="AC2028" s="33">
        <v>628230</v>
      </c>
      <c r="AD2028" s="33">
        <v>634471</v>
      </c>
      <c r="AE2028" s="33">
        <v>636495</v>
      </c>
      <c r="AF2028" s="33">
        <v>629284</v>
      </c>
      <c r="AG2028" s="33">
        <v>611013</v>
      </c>
      <c r="AH2028" s="33">
        <v>604069</v>
      </c>
    </row>
    <row r="2029" spans="1:34" x14ac:dyDescent="0.35">
      <c r="A2029" s="15">
        <f t="shared" si="140"/>
        <v>45006</v>
      </c>
      <c r="B2029" s="107">
        <v>14670504</v>
      </c>
      <c r="C2029" s="4">
        <f t="shared" si="141"/>
        <v>85293.627906976748</v>
      </c>
      <c r="D2029">
        <f t="shared" si="142"/>
        <v>2023</v>
      </c>
      <c r="E2029">
        <f t="shared" si="143"/>
        <v>3</v>
      </c>
      <c r="F2029" s="33">
        <v>10338</v>
      </c>
      <c r="G2029" s="2" t="s">
        <v>29</v>
      </c>
      <c r="H2029" s="2">
        <v>172</v>
      </c>
      <c r="I2029" s="33" t="s">
        <v>74</v>
      </c>
      <c r="J2029" s="34">
        <v>45006</v>
      </c>
      <c r="K2029" s="33">
        <v>595834</v>
      </c>
      <c r="L2029" s="33">
        <v>591474</v>
      </c>
      <c r="M2029" s="33">
        <v>597598</v>
      </c>
      <c r="N2029" s="33">
        <v>600106</v>
      </c>
      <c r="O2029" s="33">
        <v>611108</v>
      </c>
      <c r="P2029" s="33">
        <v>628664</v>
      </c>
      <c r="Q2029" s="33">
        <v>659905</v>
      </c>
      <c r="R2029" s="33">
        <v>669809</v>
      </c>
      <c r="S2029" s="33">
        <v>653950</v>
      </c>
      <c r="T2029" s="33">
        <v>637579</v>
      </c>
      <c r="U2029" s="33">
        <v>614066</v>
      </c>
      <c r="V2029" s="33">
        <v>606527</v>
      </c>
      <c r="W2029" s="33">
        <v>593682</v>
      </c>
      <c r="X2029" s="33">
        <v>590992</v>
      </c>
      <c r="Y2029" s="33">
        <v>588415</v>
      </c>
      <c r="Z2029" s="33">
        <v>583200</v>
      </c>
      <c r="AA2029" s="33">
        <v>581410</v>
      </c>
      <c r="AB2029" s="33">
        <v>578392</v>
      </c>
      <c r="AC2029" s="33">
        <v>579324</v>
      </c>
      <c r="AD2029" s="33">
        <v>589000</v>
      </c>
      <c r="AE2029" s="33">
        <v>600684</v>
      </c>
      <c r="AF2029" s="33">
        <v>595429</v>
      </c>
      <c r="AG2029" s="33">
        <v>583769</v>
      </c>
      <c r="AH2029" s="33">
        <v>590277</v>
      </c>
    </row>
    <row r="2030" spans="1:34" x14ac:dyDescent="0.35">
      <c r="A2030" s="15">
        <f t="shared" si="140"/>
        <v>45007</v>
      </c>
      <c r="B2030" s="107">
        <v>14684906</v>
      </c>
      <c r="C2030" s="4">
        <f t="shared" si="141"/>
        <v>84883.849710982657</v>
      </c>
      <c r="D2030">
        <f t="shared" si="142"/>
        <v>2023</v>
      </c>
      <c r="E2030">
        <f t="shared" si="143"/>
        <v>3</v>
      </c>
      <c r="F2030" s="33">
        <v>10339</v>
      </c>
      <c r="G2030" s="2" t="s">
        <v>29</v>
      </c>
      <c r="H2030" s="2">
        <v>173</v>
      </c>
      <c r="I2030" s="33" t="s">
        <v>74</v>
      </c>
      <c r="J2030" s="34">
        <v>45007</v>
      </c>
      <c r="K2030" s="33">
        <v>586170</v>
      </c>
      <c r="L2030" s="33">
        <v>594892</v>
      </c>
      <c r="M2030" s="33">
        <v>603363</v>
      </c>
      <c r="N2030" s="33">
        <v>607392</v>
      </c>
      <c r="O2030" s="33">
        <v>626909</v>
      </c>
      <c r="P2030" s="33">
        <v>646673</v>
      </c>
      <c r="Q2030" s="33">
        <v>677515</v>
      </c>
      <c r="R2030" s="33">
        <v>683480</v>
      </c>
      <c r="S2030" s="33">
        <v>663664</v>
      </c>
      <c r="T2030" s="33">
        <v>632382</v>
      </c>
      <c r="U2030" s="33">
        <v>613911</v>
      </c>
      <c r="V2030" s="33">
        <v>596650</v>
      </c>
      <c r="W2030" s="33">
        <v>587343</v>
      </c>
      <c r="X2030" s="33">
        <v>581247</v>
      </c>
      <c r="Y2030" s="33">
        <v>576640</v>
      </c>
      <c r="Z2030" s="33">
        <v>574449</v>
      </c>
      <c r="AA2030" s="33">
        <v>574756</v>
      </c>
      <c r="AB2030" s="33">
        <v>578885</v>
      </c>
      <c r="AC2030" s="33">
        <v>574098</v>
      </c>
      <c r="AD2030" s="33">
        <v>589836</v>
      </c>
      <c r="AE2030" s="33">
        <v>590440</v>
      </c>
      <c r="AF2030" s="33">
        <v>592473</v>
      </c>
      <c r="AG2030" s="33">
        <v>585077</v>
      </c>
      <c r="AH2030" s="33">
        <v>580283</v>
      </c>
    </row>
    <row r="2031" spans="1:34" x14ac:dyDescent="0.35">
      <c r="A2031" s="15">
        <f t="shared" si="140"/>
        <v>45008</v>
      </c>
      <c r="B2031" s="107">
        <v>15111308</v>
      </c>
      <c r="C2031" s="4">
        <f t="shared" si="141"/>
        <v>86846.597701149425</v>
      </c>
      <c r="D2031">
        <f t="shared" si="142"/>
        <v>2023</v>
      </c>
      <c r="E2031">
        <f t="shared" si="143"/>
        <v>3</v>
      </c>
      <c r="F2031" s="33">
        <v>10340</v>
      </c>
      <c r="G2031" s="2" t="s">
        <v>29</v>
      </c>
      <c r="H2031" s="2">
        <v>174</v>
      </c>
      <c r="I2031" s="33" t="s">
        <v>74</v>
      </c>
      <c r="J2031" s="34">
        <v>45008</v>
      </c>
      <c r="K2031" s="33">
        <v>589971</v>
      </c>
      <c r="L2031" s="33">
        <v>593914</v>
      </c>
      <c r="M2031" s="33">
        <v>606518</v>
      </c>
      <c r="N2031" s="33">
        <v>615637</v>
      </c>
      <c r="O2031" s="33">
        <v>629688</v>
      </c>
      <c r="P2031" s="33">
        <v>653072</v>
      </c>
      <c r="Q2031" s="33">
        <v>678408</v>
      </c>
      <c r="R2031" s="33">
        <v>684082</v>
      </c>
      <c r="S2031" s="33">
        <v>673934</v>
      </c>
      <c r="T2031" s="33">
        <v>645299</v>
      </c>
      <c r="U2031" s="33">
        <v>624112</v>
      </c>
      <c r="V2031" s="33">
        <v>611636</v>
      </c>
      <c r="W2031" s="33">
        <v>609034</v>
      </c>
      <c r="X2031" s="33">
        <v>604209</v>
      </c>
      <c r="Y2031" s="33">
        <v>600606</v>
      </c>
      <c r="Z2031" s="33">
        <v>601453</v>
      </c>
      <c r="AA2031" s="33">
        <v>596269</v>
      </c>
      <c r="AB2031" s="33">
        <v>598922</v>
      </c>
      <c r="AC2031" s="33">
        <v>605023</v>
      </c>
      <c r="AD2031" s="33">
        <v>622678</v>
      </c>
      <c r="AE2031" s="33">
        <v>629701</v>
      </c>
      <c r="AF2031" s="33">
        <v>622207</v>
      </c>
      <c r="AG2031" s="33">
        <v>613718</v>
      </c>
      <c r="AH2031" s="33">
        <v>609860</v>
      </c>
    </row>
    <row r="2032" spans="1:34" x14ac:dyDescent="0.35">
      <c r="A2032" s="15">
        <f t="shared" si="140"/>
        <v>45009</v>
      </c>
      <c r="B2032" s="107">
        <v>15560013</v>
      </c>
      <c r="C2032" s="4">
        <f t="shared" si="141"/>
        <v>88914.36</v>
      </c>
      <c r="D2032">
        <f t="shared" si="142"/>
        <v>2023</v>
      </c>
      <c r="E2032">
        <f t="shared" si="143"/>
        <v>3</v>
      </c>
      <c r="F2032" s="33">
        <v>10341</v>
      </c>
      <c r="G2032" s="2" t="s">
        <v>29</v>
      </c>
      <c r="H2032" s="2">
        <v>175</v>
      </c>
      <c r="I2032" s="33" t="s">
        <v>74</v>
      </c>
      <c r="J2032" s="34">
        <v>45009</v>
      </c>
      <c r="K2032" s="33">
        <v>606957</v>
      </c>
      <c r="L2032" s="33">
        <v>608527</v>
      </c>
      <c r="M2032" s="33">
        <v>617914</v>
      </c>
      <c r="N2032" s="33">
        <v>629586</v>
      </c>
      <c r="O2032" s="33">
        <v>647618</v>
      </c>
      <c r="P2032" s="33">
        <v>673230</v>
      </c>
      <c r="Q2032" s="33">
        <v>697542</v>
      </c>
      <c r="R2032" s="33">
        <v>709819</v>
      </c>
      <c r="S2032" s="33">
        <v>686130</v>
      </c>
      <c r="T2032" s="33">
        <v>663123</v>
      </c>
      <c r="U2032" s="33">
        <v>649584</v>
      </c>
      <c r="V2032" s="33">
        <v>643920</v>
      </c>
      <c r="W2032" s="33">
        <v>632618</v>
      </c>
      <c r="X2032" s="33">
        <v>623741</v>
      </c>
      <c r="Y2032" s="33">
        <v>619791</v>
      </c>
      <c r="Z2032" s="33">
        <v>614369</v>
      </c>
      <c r="AA2032" s="33">
        <v>615407</v>
      </c>
      <c r="AB2032" s="33">
        <v>622193</v>
      </c>
      <c r="AC2032" s="33">
        <v>621804</v>
      </c>
      <c r="AD2032" s="33">
        <v>637829</v>
      </c>
      <c r="AE2032" s="33">
        <v>644497</v>
      </c>
      <c r="AF2032" s="33">
        <v>640478</v>
      </c>
      <c r="AG2032" s="33">
        <v>630727</v>
      </c>
      <c r="AH2032" s="33">
        <v>627208</v>
      </c>
    </row>
    <row r="2033" spans="1:34" x14ac:dyDescent="0.35">
      <c r="A2033" s="15">
        <f t="shared" si="140"/>
        <v>45010</v>
      </c>
      <c r="B2033" s="107">
        <v>15142511</v>
      </c>
      <c r="C2033" s="4">
        <f t="shared" si="141"/>
        <v>86036.994318181823</v>
      </c>
      <c r="D2033">
        <f t="shared" si="142"/>
        <v>2023</v>
      </c>
      <c r="E2033">
        <f t="shared" si="143"/>
        <v>3</v>
      </c>
      <c r="F2033" s="33">
        <v>10342</v>
      </c>
      <c r="G2033" s="2" t="s">
        <v>29</v>
      </c>
      <c r="H2033" s="2">
        <v>176</v>
      </c>
      <c r="I2033" s="33" t="s">
        <v>74</v>
      </c>
      <c r="J2033" s="34">
        <v>45010</v>
      </c>
      <c r="K2033" s="33">
        <v>626914</v>
      </c>
      <c r="L2033" s="33">
        <v>629507</v>
      </c>
      <c r="M2033" s="33">
        <v>632582</v>
      </c>
      <c r="N2033" s="33">
        <v>641856</v>
      </c>
      <c r="O2033" s="33">
        <v>651064</v>
      </c>
      <c r="P2033" s="33">
        <v>668441</v>
      </c>
      <c r="Q2033" s="33">
        <v>676920</v>
      </c>
      <c r="R2033" s="33">
        <v>691061</v>
      </c>
      <c r="S2033" s="33">
        <v>673138</v>
      </c>
      <c r="T2033" s="33">
        <v>659121</v>
      </c>
      <c r="U2033" s="33">
        <v>640894</v>
      </c>
      <c r="V2033" s="33">
        <v>617479</v>
      </c>
      <c r="W2033" s="33">
        <v>602137</v>
      </c>
      <c r="X2033" s="33">
        <v>591210</v>
      </c>
      <c r="Y2033" s="33">
        <v>587610</v>
      </c>
      <c r="Z2033" s="33">
        <v>580615</v>
      </c>
      <c r="AA2033" s="33">
        <v>577827</v>
      </c>
      <c r="AB2033" s="33">
        <v>587561</v>
      </c>
      <c r="AC2033" s="33">
        <v>587188</v>
      </c>
      <c r="AD2033" s="33">
        <v>599411</v>
      </c>
      <c r="AE2033" s="33">
        <v>614905</v>
      </c>
      <c r="AF2033" s="33">
        <v>612488</v>
      </c>
      <c r="AG2033" s="33">
        <v>613308</v>
      </c>
      <c r="AH2033" s="33">
        <v>610221</v>
      </c>
    </row>
    <row r="2034" spans="1:34" x14ac:dyDescent="0.35">
      <c r="A2034" s="15">
        <f t="shared" si="140"/>
        <v>45011</v>
      </c>
      <c r="B2034" s="107">
        <v>14716989</v>
      </c>
      <c r="C2034" s="4">
        <f t="shared" si="141"/>
        <v>83146.830508474581</v>
      </c>
      <c r="D2034">
        <f t="shared" si="142"/>
        <v>2023</v>
      </c>
      <c r="E2034">
        <f t="shared" si="143"/>
        <v>3</v>
      </c>
      <c r="F2034" s="33">
        <v>10343</v>
      </c>
      <c r="G2034" s="2" t="s">
        <v>29</v>
      </c>
      <c r="H2034" s="2">
        <v>177</v>
      </c>
      <c r="I2034" s="33" t="s">
        <v>74</v>
      </c>
      <c r="J2034" s="34">
        <v>45011</v>
      </c>
      <c r="K2034" s="33">
        <v>612918</v>
      </c>
      <c r="L2034" s="33">
        <v>615177</v>
      </c>
      <c r="M2034" s="33">
        <v>620447</v>
      </c>
      <c r="N2034" s="33">
        <v>622208</v>
      </c>
      <c r="O2034" s="33">
        <v>628950</v>
      </c>
      <c r="P2034" s="33">
        <v>638585</v>
      </c>
      <c r="Q2034" s="33">
        <v>655721</v>
      </c>
      <c r="R2034" s="33">
        <v>667251</v>
      </c>
      <c r="S2034" s="33">
        <v>657961</v>
      </c>
      <c r="T2034" s="33">
        <v>637917</v>
      </c>
      <c r="U2034" s="33">
        <v>612626</v>
      </c>
      <c r="V2034" s="33">
        <v>599022</v>
      </c>
      <c r="W2034" s="33">
        <v>582382</v>
      </c>
      <c r="X2034" s="33">
        <v>576389</v>
      </c>
      <c r="Y2034" s="33">
        <v>571244</v>
      </c>
      <c r="Z2034" s="33">
        <v>563609</v>
      </c>
      <c r="AA2034" s="33">
        <v>566683</v>
      </c>
      <c r="AB2034" s="33">
        <v>566893</v>
      </c>
      <c r="AC2034" s="33">
        <v>570890</v>
      </c>
      <c r="AD2034" s="33">
        <v>587828</v>
      </c>
      <c r="AE2034" s="33">
        <v>598141</v>
      </c>
      <c r="AF2034" s="33">
        <v>599033</v>
      </c>
      <c r="AG2034" s="33">
        <v>600184</v>
      </c>
      <c r="AH2034" s="33">
        <v>598706</v>
      </c>
    </row>
    <row r="2035" spans="1:34" x14ac:dyDescent="0.35">
      <c r="A2035" s="15">
        <f t="shared" si="140"/>
        <v>45012</v>
      </c>
      <c r="B2035" s="107">
        <v>15385758</v>
      </c>
      <c r="C2035" s="4">
        <f t="shared" si="141"/>
        <v>86436.842696629217</v>
      </c>
      <c r="D2035">
        <f t="shared" si="142"/>
        <v>2023</v>
      </c>
      <c r="E2035">
        <f t="shared" si="143"/>
        <v>3</v>
      </c>
      <c r="F2035" s="33">
        <v>10344</v>
      </c>
      <c r="G2035" s="2" t="s">
        <v>29</v>
      </c>
      <c r="H2035" s="2">
        <v>178</v>
      </c>
      <c r="I2035" s="33" t="s">
        <v>74</v>
      </c>
      <c r="J2035" s="34">
        <v>45012</v>
      </c>
      <c r="K2035" s="33">
        <v>604418</v>
      </c>
      <c r="L2035" s="33">
        <v>608700</v>
      </c>
      <c r="M2035" s="33">
        <v>623841</v>
      </c>
      <c r="N2035" s="33">
        <v>635123</v>
      </c>
      <c r="O2035" s="33">
        <v>657796</v>
      </c>
      <c r="P2035" s="33">
        <v>677144</v>
      </c>
      <c r="Q2035" s="33">
        <v>708757</v>
      </c>
      <c r="R2035" s="33">
        <v>714797</v>
      </c>
      <c r="S2035" s="33">
        <v>705712</v>
      </c>
      <c r="T2035" s="33">
        <v>684876</v>
      </c>
      <c r="U2035" s="33">
        <v>648919</v>
      </c>
      <c r="V2035" s="33">
        <v>628807</v>
      </c>
      <c r="W2035" s="33">
        <v>613450</v>
      </c>
      <c r="X2035" s="33">
        <v>607729</v>
      </c>
      <c r="Y2035" s="33">
        <v>598729</v>
      </c>
      <c r="Z2035" s="33">
        <v>595909</v>
      </c>
      <c r="AA2035" s="33">
        <v>589876</v>
      </c>
      <c r="AB2035" s="33">
        <v>594295</v>
      </c>
      <c r="AC2035" s="33">
        <v>603029</v>
      </c>
      <c r="AD2035" s="33">
        <v>618460</v>
      </c>
      <c r="AE2035" s="33">
        <v>631649</v>
      </c>
      <c r="AF2035" s="33">
        <v>624630</v>
      </c>
      <c r="AG2035" s="33">
        <v>618497</v>
      </c>
      <c r="AH2035" s="33">
        <v>609167</v>
      </c>
    </row>
    <row r="2036" spans="1:34" x14ac:dyDescent="0.35">
      <c r="A2036" s="15">
        <f t="shared" si="140"/>
        <v>45013</v>
      </c>
      <c r="B2036" s="107">
        <v>15461346</v>
      </c>
      <c r="C2036" s="4">
        <f t="shared" si="141"/>
        <v>86376.234636871508</v>
      </c>
      <c r="D2036">
        <f t="shared" si="142"/>
        <v>2023</v>
      </c>
      <c r="E2036">
        <f t="shared" si="143"/>
        <v>3</v>
      </c>
      <c r="F2036" s="33">
        <v>10345</v>
      </c>
      <c r="G2036" s="2" t="s">
        <v>29</v>
      </c>
      <c r="H2036" s="2">
        <v>179</v>
      </c>
      <c r="I2036" s="33" t="s">
        <v>74</v>
      </c>
      <c r="J2036" s="34">
        <v>45013</v>
      </c>
      <c r="K2036" s="33">
        <v>607722</v>
      </c>
      <c r="L2036" s="33">
        <v>609989</v>
      </c>
      <c r="M2036" s="33">
        <v>614195</v>
      </c>
      <c r="N2036" s="33">
        <v>624438</v>
      </c>
      <c r="O2036" s="33">
        <v>642944</v>
      </c>
      <c r="P2036" s="33">
        <v>655536</v>
      </c>
      <c r="Q2036" s="33">
        <v>681979</v>
      </c>
      <c r="R2036" s="33">
        <v>694502</v>
      </c>
      <c r="S2036" s="33">
        <v>682540</v>
      </c>
      <c r="T2036" s="33">
        <v>662322</v>
      </c>
      <c r="U2036" s="33">
        <v>651074</v>
      </c>
      <c r="V2036" s="33">
        <v>637803</v>
      </c>
      <c r="W2036" s="33">
        <v>633414</v>
      </c>
      <c r="X2036" s="33">
        <v>632653</v>
      </c>
      <c r="Y2036" s="33">
        <v>631179</v>
      </c>
      <c r="Z2036" s="33">
        <v>628166</v>
      </c>
      <c r="AA2036" s="33">
        <v>634802</v>
      </c>
      <c r="AB2036" s="33">
        <v>634172</v>
      </c>
      <c r="AC2036" s="33">
        <v>635999</v>
      </c>
      <c r="AD2036" s="33">
        <v>641185</v>
      </c>
      <c r="AE2036" s="33">
        <v>639922</v>
      </c>
      <c r="AF2036" s="33">
        <v>625084</v>
      </c>
      <c r="AG2036" s="33">
        <v>608827</v>
      </c>
      <c r="AH2036" s="33">
        <v>596937</v>
      </c>
    </row>
    <row r="2037" spans="1:34" x14ac:dyDescent="0.35">
      <c r="A2037" s="15">
        <f t="shared" si="140"/>
        <v>45014</v>
      </c>
      <c r="B2037" s="107">
        <v>15133165</v>
      </c>
      <c r="C2037" s="4">
        <f t="shared" si="141"/>
        <v>84073.138888888891</v>
      </c>
      <c r="D2037">
        <f t="shared" si="142"/>
        <v>2023</v>
      </c>
      <c r="E2037">
        <f t="shared" si="143"/>
        <v>3</v>
      </c>
      <c r="F2037" s="33">
        <v>10346</v>
      </c>
      <c r="G2037" s="2" t="s">
        <v>29</v>
      </c>
      <c r="H2037" s="2">
        <v>180</v>
      </c>
      <c r="I2037" s="33" t="s">
        <v>74</v>
      </c>
      <c r="J2037" s="34">
        <v>45014</v>
      </c>
      <c r="K2037" s="33">
        <v>590367</v>
      </c>
      <c r="L2037" s="33">
        <v>598933</v>
      </c>
      <c r="M2037" s="33">
        <v>594264</v>
      </c>
      <c r="N2037" s="33">
        <v>602816</v>
      </c>
      <c r="O2037" s="33">
        <v>613271</v>
      </c>
      <c r="P2037" s="33">
        <v>630761</v>
      </c>
      <c r="Q2037" s="33">
        <v>652417</v>
      </c>
      <c r="R2037" s="33">
        <v>660692</v>
      </c>
      <c r="S2037" s="33">
        <v>655232</v>
      </c>
      <c r="T2037" s="33">
        <v>649214</v>
      </c>
      <c r="U2037" s="33">
        <v>636242</v>
      </c>
      <c r="V2037" s="33">
        <v>630793</v>
      </c>
      <c r="W2037" s="33">
        <v>627336</v>
      </c>
      <c r="X2037" s="33">
        <v>623419</v>
      </c>
      <c r="Y2037" s="33">
        <v>619480</v>
      </c>
      <c r="Z2037" s="33">
        <v>607883</v>
      </c>
      <c r="AA2037" s="33">
        <v>616812</v>
      </c>
      <c r="AB2037" s="33">
        <v>623808</v>
      </c>
      <c r="AC2037" s="33">
        <v>621263</v>
      </c>
      <c r="AD2037" s="33">
        <v>626397</v>
      </c>
      <c r="AE2037" s="33">
        <v>631954</v>
      </c>
      <c r="AF2037" s="33">
        <v>626779</v>
      </c>
      <c r="AG2037" s="33">
        <v>613186</v>
      </c>
      <c r="AH2037" s="33">
        <v>607739</v>
      </c>
    </row>
    <row r="2038" spans="1:34" x14ac:dyDescent="0.35">
      <c r="A2038" s="15">
        <f t="shared" si="140"/>
        <v>45015</v>
      </c>
      <c r="B2038" s="107">
        <v>15329166</v>
      </c>
      <c r="C2038" s="4">
        <f t="shared" si="141"/>
        <v>84691.524861878454</v>
      </c>
      <c r="D2038">
        <f t="shared" si="142"/>
        <v>2023</v>
      </c>
      <c r="E2038">
        <f t="shared" si="143"/>
        <v>3</v>
      </c>
      <c r="F2038" s="33">
        <v>10347</v>
      </c>
      <c r="G2038" s="2" t="s">
        <v>29</v>
      </c>
      <c r="H2038" s="2">
        <v>181</v>
      </c>
      <c r="I2038" s="33" t="s">
        <v>74</v>
      </c>
      <c r="J2038" s="34">
        <v>45015</v>
      </c>
      <c r="K2038" s="33">
        <v>609330</v>
      </c>
      <c r="L2038" s="33">
        <v>610728</v>
      </c>
      <c r="M2038" s="33">
        <v>620506</v>
      </c>
      <c r="N2038" s="33">
        <v>635476</v>
      </c>
      <c r="O2038" s="33">
        <v>650351</v>
      </c>
      <c r="P2038" s="33">
        <v>675235</v>
      </c>
      <c r="Q2038" s="33">
        <v>709070</v>
      </c>
      <c r="R2038" s="33">
        <v>702215</v>
      </c>
      <c r="S2038" s="33">
        <v>689608</v>
      </c>
      <c r="T2038" s="33">
        <v>671527</v>
      </c>
      <c r="U2038" s="33">
        <v>638450</v>
      </c>
      <c r="V2038" s="33">
        <v>625128</v>
      </c>
      <c r="W2038" s="33">
        <v>614886</v>
      </c>
      <c r="X2038" s="33">
        <v>611753</v>
      </c>
      <c r="Y2038" s="33">
        <v>600316</v>
      </c>
      <c r="Z2038" s="33">
        <v>595834</v>
      </c>
      <c r="AA2038" s="33">
        <v>597226</v>
      </c>
      <c r="AB2038" s="33">
        <v>603675</v>
      </c>
      <c r="AC2038" s="33">
        <v>603579</v>
      </c>
      <c r="AD2038" s="33">
        <v>620043</v>
      </c>
      <c r="AE2038" s="33">
        <v>626360</v>
      </c>
      <c r="AF2038" s="33">
        <v>627148</v>
      </c>
      <c r="AG2038" s="33">
        <v>618354</v>
      </c>
      <c r="AH2038" s="33">
        <v>611271</v>
      </c>
    </row>
    <row r="2039" spans="1:34" x14ac:dyDescent="0.35">
      <c r="A2039" s="15">
        <f t="shared" si="140"/>
        <v>45016</v>
      </c>
      <c r="B2039" s="107">
        <v>15696518</v>
      </c>
      <c r="C2039" s="4">
        <f t="shared" si="141"/>
        <v>86244.604395604401</v>
      </c>
      <c r="D2039">
        <f t="shared" si="142"/>
        <v>2023</v>
      </c>
      <c r="E2039">
        <f t="shared" si="143"/>
        <v>3</v>
      </c>
      <c r="F2039" s="33">
        <v>10348</v>
      </c>
      <c r="G2039" s="2" t="s">
        <v>29</v>
      </c>
      <c r="H2039" s="2">
        <v>182</v>
      </c>
      <c r="I2039" s="33" t="s">
        <v>74</v>
      </c>
      <c r="J2039" s="34">
        <v>45016</v>
      </c>
      <c r="K2039" s="33">
        <v>613581</v>
      </c>
      <c r="L2039" s="33">
        <v>614918</v>
      </c>
      <c r="M2039" s="33">
        <v>620821</v>
      </c>
      <c r="N2039" s="33">
        <v>635110</v>
      </c>
      <c r="O2039" s="33">
        <v>648639</v>
      </c>
      <c r="P2039" s="33">
        <v>669300</v>
      </c>
      <c r="Q2039" s="33">
        <v>697858</v>
      </c>
      <c r="R2039" s="33">
        <v>691284</v>
      </c>
      <c r="S2039" s="33">
        <v>670024</v>
      </c>
      <c r="T2039" s="33">
        <v>654734</v>
      </c>
      <c r="U2039" s="33">
        <v>648671</v>
      </c>
      <c r="V2039" s="33">
        <v>640955</v>
      </c>
      <c r="W2039" s="33">
        <v>638797</v>
      </c>
      <c r="X2039" s="33">
        <v>638460</v>
      </c>
      <c r="Y2039" s="33">
        <v>635685</v>
      </c>
      <c r="Z2039" s="33">
        <v>629465</v>
      </c>
      <c r="AA2039" s="33">
        <v>635939</v>
      </c>
      <c r="AB2039" s="33">
        <v>648572</v>
      </c>
      <c r="AC2039" s="33">
        <v>651323</v>
      </c>
      <c r="AD2039" s="33">
        <v>653883</v>
      </c>
      <c r="AE2039" s="33">
        <v>654809</v>
      </c>
      <c r="AF2039" s="33">
        <v>644026</v>
      </c>
      <c r="AG2039" s="33">
        <v>630825</v>
      </c>
      <c r="AH2039" s="33">
        <v>625031</v>
      </c>
    </row>
    <row r="2040" spans="1:34" x14ac:dyDescent="0.35">
      <c r="A2040" s="15">
        <f t="shared" si="140"/>
        <v>45017</v>
      </c>
      <c r="B2040" s="107">
        <v>15596506</v>
      </c>
      <c r="C2040" s="4">
        <f t="shared" si="141"/>
        <v>85226.8087431694</v>
      </c>
      <c r="D2040">
        <f t="shared" si="142"/>
        <v>2023</v>
      </c>
      <c r="E2040">
        <f t="shared" si="143"/>
        <v>4</v>
      </c>
      <c r="F2040" s="33">
        <v>10349</v>
      </c>
      <c r="G2040" s="2" t="s">
        <v>29</v>
      </c>
      <c r="H2040" s="2">
        <v>183</v>
      </c>
      <c r="I2040" s="33" t="s">
        <v>74</v>
      </c>
      <c r="J2040" s="34">
        <v>45017</v>
      </c>
      <c r="K2040" s="33">
        <v>631213</v>
      </c>
      <c r="L2040" s="33">
        <v>635380</v>
      </c>
      <c r="M2040" s="33">
        <v>631532</v>
      </c>
      <c r="N2040" s="33">
        <v>636931</v>
      </c>
      <c r="O2040" s="33">
        <v>636894</v>
      </c>
      <c r="P2040" s="33">
        <v>650419</v>
      </c>
      <c r="Q2040" s="33">
        <v>661603</v>
      </c>
      <c r="R2040" s="33">
        <v>676471</v>
      </c>
      <c r="S2040" s="33">
        <v>678114</v>
      </c>
      <c r="T2040" s="33">
        <v>678942</v>
      </c>
      <c r="U2040" s="33">
        <v>667045</v>
      </c>
      <c r="V2040" s="33">
        <v>656986</v>
      </c>
      <c r="W2040" s="33">
        <v>638750</v>
      </c>
      <c r="X2040" s="33">
        <v>628784</v>
      </c>
      <c r="Y2040" s="33">
        <v>617900</v>
      </c>
      <c r="Z2040" s="33">
        <v>615916</v>
      </c>
      <c r="AA2040" s="33">
        <v>614497</v>
      </c>
      <c r="AB2040" s="33">
        <v>619027</v>
      </c>
      <c r="AC2040" s="33">
        <v>618959</v>
      </c>
      <c r="AD2040" s="33">
        <v>632968</v>
      </c>
      <c r="AE2040" s="33">
        <v>641347</v>
      </c>
      <c r="AF2040" s="33">
        <v>645710</v>
      </c>
      <c r="AG2040" s="33">
        <v>647744</v>
      </c>
      <c r="AH2040" s="33">
        <v>640622</v>
      </c>
    </row>
    <row r="2041" spans="1:34" x14ac:dyDescent="0.35">
      <c r="A2041" s="15">
        <f t="shared" si="140"/>
        <v>45018</v>
      </c>
      <c r="B2041" s="107">
        <v>15632773</v>
      </c>
      <c r="C2041" s="4">
        <f t="shared" si="141"/>
        <v>84960.72282608696</v>
      </c>
      <c r="D2041">
        <f t="shared" si="142"/>
        <v>2023</v>
      </c>
      <c r="E2041">
        <f t="shared" si="143"/>
        <v>4</v>
      </c>
      <c r="F2041" s="33">
        <v>10350</v>
      </c>
      <c r="G2041" s="2" t="s">
        <v>29</v>
      </c>
      <c r="H2041" s="2">
        <v>184</v>
      </c>
      <c r="I2041" s="33" t="s">
        <v>74</v>
      </c>
      <c r="J2041" s="34">
        <v>45018</v>
      </c>
      <c r="K2041" s="33">
        <v>649557</v>
      </c>
      <c r="L2041" s="33">
        <v>651689</v>
      </c>
      <c r="M2041" s="33">
        <v>660138</v>
      </c>
      <c r="N2041" s="33">
        <v>666871</v>
      </c>
      <c r="O2041" s="33">
        <v>677231</v>
      </c>
      <c r="P2041" s="33">
        <v>688068</v>
      </c>
      <c r="Q2041" s="33">
        <v>704306</v>
      </c>
      <c r="R2041" s="33">
        <v>702586</v>
      </c>
      <c r="S2041" s="33">
        <v>689052</v>
      </c>
      <c r="T2041" s="33">
        <v>665572</v>
      </c>
      <c r="U2041" s="33">
        <v>638754</v>
      </c>
      <c r="V2041" s="33">
        <v>633886</v>
      </c>
      <c r="W2041" s="33">
        <v>617228</v>
      </c>
      <c r="X2041" s="33">
        <v>608580</v>
      </c>
      <c r="Y2041" s="33">
        <v>601990</v>
      </c>
      <c r="Z2041" s="33">
        <v>603895</v>
      </c>
      <c r="AA2041" s="33">
        <v>604740</v>
      </c>
      <c r="AB2041" s="33">
        <v>606669</v>
      </c>
      <c r="AC2041" s="33">
        <v>614588</v>
      </c>
      <c r="AD2041" s="33">
        <v>626024</v>
      </c>
      <c r="AE2041" s="33">
        <v>640770</v>
      </c>
      <c r="AF2041" s="33">
        <v>644241</v>
      </c>
      <c r="AG2041" s="33">
        <v>636721</v>
      </c>
      <c r="AH2041" s="33">
        <v>628708</v>
      </c>
    </row>
    <row r="2042" spans="1:34" x14ac:dyDescent="0.35">
      <c r="A2042" s="15">
        <f t="shared" si="140"/>
        <v>45019</v>
      </c>
      <c r="B2042" s="107">
        <v>15952090</v>
      </c>
      <c r="C2042" s="4">
        <f t="shared" si="141"/>
        <v>86227.513513513521</v>
      </c>
      <c r="D2042">
        <f t="shared" si="142"/>
        <v>2023</v>
      </c>
      <c r="E2042">
        <f t="shared" si="143"/>
        <v>4</v>
      </c>
      <c r="F2042" s="33">
        <v>10351</v>
      </c>
      <c r="G2042" s="2" t="s">
        <v>29</v>
      </c>
      <c r="H2042" s="2">
        <v>185</v>
      </c>
      <c r="I2042" s="33" t="s">
        <v>74</v>
      </c>
      <c r="J2042" s="34">
        <v>45019</v>
      </c>
      <c r="K2042" s="33">
        <v>635679</v>
      </c>
      <c r="L2042" s="33">
        <v>628621</v>
      </c>
      <c r="M2042" s="33">
        <v>636096</v>
      </c>
      <c r="N2042" s="33">
        <v>643177</v>
      </c>
      <c r="O2042" s="33">
        <v>654797</v>
      </c>
      <c r="P2042" s="33">
        <v>679509</v>
      </c>
      <c r="Q2042" s="33">
        <v>700590</v>
      </c>
      <c r="R2042" s="33">
        <v>707698</v>
      </c>
      <c r="S2042" s="33">
        <v>693047</v>
      </c>
      <c r="T2042" s="33">
        <v>678710</v>
      </c>
      <c r="U2042" s="33">
        <v>660089</v>
      </c>
      <c r="V2042" s="33">
        <v>648189</v>
      </c>
      <c r="W2042" s="33">
        <v>641138</v>
      </c>
      <c r="X2042" s="33">
        <v>638927</v>
      </c>
      <c r="Y2042" s="33">
        <v>640915</v>
      </c>
      <c r="Z2042" s="33">
        <v>638033</v>
      </c>
      <c r="AA2042" s="33">
        <v>640590</v>
      </c>
      <c r="AB2042" s="33">
        <v>652239</v>
      </c>
      <c r="AC2042" s="33">
        <v>650051</v>
      </c>
      <c r="AD2042" s="33">
        <v>656736</v>
      </c>
      <c r="AE2042" s="33">
        <v>665823</v>
      </c>
      <c r="AF2042" s="33">
        <v>657653</v>
      </c>
      <c r="AG2042" s="33">
        <v>652729</v>
      </c>
      <c r="AH2042" s="33">
        <v>649776</v>
      </c>
    </row>
    <row r="2043" spans="1:34" x14ac:dyDescent="0.35">
      <c r="A2043" s="15">
        <f t="shared" si="140"/>
        <v>45020</v>
      </c>
      <c r="B2043" s="107">
        <v>16195432</v>
      </c>
      <c r="C2043" s="4">
        <f t="shared" si="141"/>
        <v>87072.215053763444</v>
      </c>
      <c r="D2043">
        <f t="shared" si="142"/>
        <v>2023</v>
      </c>
      <c r="E2043">
        <f t="shared" si="143"/>
        <v>4</v>
      </c>
      <c r="F2043" s="33">
        <v>10352</v>
      </c>
      <c r="G2043" s="2" t="s">
        <v>29</v>
      </c>
      <c r="H2043" s="2">
        <v>186</v>
      </c>
      <c r="I2043" s="33" t="s">
        <v>74</v>
      </c>
      <c r="J2043" s="34">
        <v>45020</v>
      </c>
      <c r="K2043" s="33">
        <v>650263</v>
      </c>
      <c r="L2043" s="33">
        <v>652398</v>
      </c>
      <c r="M2043" s="33">
        <v>662739</v>
      </c>
      <c r="N2043" s="33">
        <v>675531</v>
      </c>
      <c r="O2043" s="33">
        <v>689037</v>
      </c>
      <c r="P2043" s="33">
        <v>721169</v>
      </c>
      <c r="Q2043" s="33">
        <v>742168</v>
      </c>
      <c r="R2043" s="33">
        <v>731003</v>
      </c>
      <c r="S2043" s="33">
        <v>706867</v>
      </c>
      <c r="T2043" s="33">
        <v>691893</v>
      </c>
      <c r="U2043" s="33">
        <v>668326</v>
      </c>
      <c r="V2043" s="33">
        <v>659848</v>
      </c>
      <c r="W2043" s="33">
        <v>653597</v>
      </c>
      <c r="X2043" s="33">
        <v>641384</v>
      </c>
      <c r="Y2043" s="33">
        <v>637801</v>
      </c>
      <c r="Z2043" s="33">
        <v>642466</v>
      </c>
      <c r="AA2043" s="33">
        <v>641656</v>
      </c>
      <c r="AB2043" s="33">
        <v>633824</v>
      </c>
      <c r="AC2043" s="33">
        <v>632922</v>
      </c>
      <c r="AD2043" s="33">
        <v>645833</v>
      </c>
      <c r="AE2043" s="33">
        <v>655356</v>
      </c>
      <c r="AF2043" s="33">
        <v>654338</v>
      </c>
      <c r="AG2043" s="33">
        <v>652589</v>
      </c>
      <c r="AH2043" s="33">
        <v>650899</v>
      </c>
    </row>
    <row r="2044" spans="1:34" x14ac:dyDescent="0.35">
      <c r="A2044" s="15">
        <f t="shared" si="140"/>
        <v>45021</v>
      </c>
      <c r="B2044" s="107">
        <v>16543722.000000002</v>
      </c>
      <c r="C2044" s="4">
        <f t="shared" si="141"/>
        <v>88469.101604278083</v>
      </c>
      <c r="D2044">
        <f t="shared" si="142"/>
        <v>2023</v>
      </c>
      <c r="E2044">
        <f t="shared" si="143"/>
        <v>4</v>
      </c>
      <c r="F2044" s="33">
        <v>10353</v>
      </c>
      <c r="G2044" s="2" t="s">
        <v>29</v>
      </c>
      <c r="H2044" s="2">
        <v>187</v>
      </c>
      <c r="I2044" s="33" t="s">
        <v>74</v>
      </c>
      <c r="J2044" s="34">
        <v>45021</v>
      </c>
      <c r="K2044" s="33">
        <v>660966</v>
      </c>
      <c r="L2044" s="33">
        <v>667487</v>
      </c>
      <c r="M2044" s="33">
        <v>681202</v>
      </c>
      <c r="N2044" s="33">
        <v>695722</v>
      </c>
      <c r="O2044" s="33">
        <v>716616</v>
      </c>
      <c r="P2044" s="33">
        <v>748104</v>
      </c>
      <c r="Q2044" s="33">
        <v>771436</v>
      </c>
      <c r="R2044" s="33">
        <v>756838</v>
      </c>
      <c r="S2044" s="33">
        <v>729531</v>
      </c>
      <c r="T2044" s="33">
        <v>702768</v>
      </c>
      <c r="U2044" s="33">
        <v>680736</v>
      </c>
      <c r="V2044" s="33">
        <v>669733</v>
      </c>
      <c r="W2044" s="33">
        <v>663366</v>
      </c>
      <c r="X2044" s="33">
        <v>657163</v>
      </c>
      <c r="Y2044" s="33">
        <v>653280</v>
      </c>
      <c r="Z2044" s="33">
        <v>646851</v>
      </c>
      <c r="AA2044" s="33">
        <v>645988</v>
      </c>
      <c r="AB2044" s="33">
        <v>644096</v>
      </c>
      <c r="AC2044" s="33">
        <v>645047</v>
      </c>
      <c r="AD2044" s="33">
        <v>659016</v>
      </c>
      <c r="AE2044" s="33">
        <v>672733</v>
      </c>
      <c r="AF2044" s="33">
        <v>670519</v>
      </c>
      <c r="AG2044" s="33">
        <v>659435</v>
      </c>
      <c r="AH2044" s="33">
        <v>660853</v>
      </c>
    </row>
    <row r="2045" spans="1:34" x14ac:dyDescent="0.35">
      <c r="A2045" s="15">
        <f t="shared" si="140"/>
        <v>45022</v>
      </c>
      <c r="B2045" s="107">
        <v>16363173</v>
      </c>
      <c r="C2045" s="4">
        <f t="shared" si="141"/>
        <v>87038.154255319154</v>
      </c>
      <c r="D2045">
        <f t="shared" si="142"/>
        <v>2023</v>
      </c>
      <c r="E2045">
        <f t="shared" si="143"/>
        <v>4</v>
      </c>
      <c r="F2045" s="33">
        <v>10354</v>
      </c>
      <c r="G2045" s="2" t="s">
        <v>29</v>
      </c>
      <c r="H2045" s="2">
        <v>188</v>
      </c>
      <c r="I2045" s="33" t="s">
        <v>74</v>
      </c>
      <c r="J2045" s="34">
        <v>45022</v>
      </c>
      <c r="K2045" s="33">
        <v>659132</v>
      </c>
      <c r="L2045" s="33">
        <v>658422</v>
      </c>
      <c r="M2045" s="33">
        <v>670707</v>
      </c>
      <c r="N2045" s="33">
        <v>680275</v>
      </c>
      <c r="O2045" s="33">
        <v>690708</v>
      </c>
      <c r="P2045" s="33">
        <v>705789</v>
      </c>
      <c r="Q2045" s="33">
        <v>725977</v>
      </c>
      <c r="R2045" s="33">
        <v>723572</v>
      </c>
      <c r="S2045" s="33">
        <v>721043</v>
      </c>
      <c r="T2045" s="33">
        <v>705681</v>
      </c>
      <c r="U2045" s="33">
        <v>690190</v>
      </c>
      <c r="V2045" s="33">
        <v>678941</v>
      </c>
      <c r="W2045" s="33">
        <v>671024</v>
      </c>
      <c r="X2045" s="33">
        <v>660838</v>
      </c>
      <c r="Y2045" s="33">
        <v>658335</v>
      </c>
      <c r="Z2045" s="33">
        <v>659154</v>
      </c>
      <c r="AA2045" s="33">
        <v>654177</v>
      </c>
      <c r="AB2045" s="33">
        <v>657535</v>
      </c>
      <c r="AC2045" s="33">
        <v>660526</v>
      </c>
      <c r="AD2045" s="33">
        <v>664258</v>
      </c>
      <c r="AE2045" s="33">
        <v>661550</v>
      </c>
      <c r="AF2045" s="33">
        <v>654342</v>
      </c>
      <c r="AG2045" s="33">
        <v>652201</v>
      </c>
      <c r="AH2045" s="33">
        <v>641113</v>
      </c>
    </row>
    <row r="2046" spans="1:34" x14ac:dyDescent="0.35">
      <c r="A2046" s="15">
        <f t="shared" si="140"/>
        <v>45023</v>
      </c>
      <c r="B2046" s="107">
        <v>15594130</v>
      </c>
      <c r="C2046" s="4">
        <f t="shared" si="141"/>
        <v>82508.624338624344</v>
      </c>
      <c r="D2046">
        <f t="shared" si="142"/>
        <v>2023</v>
      </c>
      <c r="E2046">
        <f t="shared" si="143"/>
        <v>4</v>
      </c>
      <c r="F2046" s="33">
        <v>10355</v>
      </c>
      <c r="G2046" s="2" t="s">
        <v>29</v>
      </c>
      <c r="H2046" s="2">
        <v>189</v>
      </c>
      <c r="I2046" s="33" t="s">
        <v>74</v>
      </c>
      <c r="J2046" s="34">
        <v>45023</v>
      </c>
      <c r="K2046" s="33">
        <v>631965</v>
      </c>
      <c r="L2046" s="33">
        <v>633468</v>
      </c>
      <c r="M2046" s="33">
        <v>637587</v>
      </c>
      <c r="N2046" s="33">
        <v>637430</v>
      </c>
      <c r="O2046" s="33">
        <v>647223</v>
      </c>
      <c r="P2046" s="33">
        <v>658832</v>
      </c>
      <c r="Q2046" s="33">
        <v>672980</v>
      </c>
      <c r="R2046" s="33">
        <v>683582</v>
      </c>
      <c r="S2046" s="33">
        <v>682228</v>
      </c>
      <c r="T2046" s="33">
        <v>683570</v>
      </c>
      <c r="U2046" s="33">
        <v>669544</v>
      </c>
      <c r="V2046" s="33">
        <v>661144</v>
      </c>
      <c r="W2046" s="33">
        <v>647432</v>
      </c>
      <c r="X2046" s="33">
        <v>644192</v>
      </c>
      <c r="Y2046" s="33">
        <v>633092</v>
      </c>
      <c r="Z2046" s="33">
        <v>631187</v>
      </c>
      <c r="AA2046" s="33">
        <v>629814</v>
      </c>
      <c r="AB2046" s="33">
        <v>630864</v>
      </c>
      <c r="AC2046" s="33">
        <v>629087</v>
      </c>
      <c r="AD2046" s="33">
        <v>631042</v>
      </c>
      <c r="AE2046" s="33">
        <v>637476</v>
      </c>
      <c r="AF2046" s="33">
        <v>631566</v>
      </c>
      <c r="AG2046" s="33">
        <v>612326</v>
      </c>
      <c r="AH2046" s="33">
        <v>599366</v>
      </c>
    </row>
    <row r="2047" spans="1:34" x14ac:dyDescent="0.35">
      <c r="A2047" s="15">
        <f t="shared" si="140"/>
        <v>45024</v>
      </c>
      <c r="B2047" s="107">
        <v>15183380</v>
      </c>
      <c r="C2047" s="4">
        <f t="shared" si="141"/>
        <v>79912.526315789481</v>
      </c>
      <c r="D2047">
        <f t="shared" si="142"/>
        <v>2023</v>
      </c>
      <c r="E2047">
        <f t="shared" si="143"/>
        <v>4</v>
      </c>
      <c r="F2047" s="33">
        <v>10356</v>
      </c>
      <c r="G2047" s="2" t="s">
        <v>29</v>
      </c>
      <c r="H2047" s="2">
        <v>190</v>
      </c>
      <c r="I2047" s="33" t="s">
        <v>74</v>
      </c>
      <c r="J2047" s="34">
        <v>45024</v>
      </c>
      <c r="K2047" s="33">
        <v>602476</v>
      </c>
      <c r="L2047" s="33">
        <v>613907</v>
      </c>
      <c r="M2047" s="33">
        <v>627240</v>
      </c>
      <c r="N2047" s="33">
        <v>632665</v>
      </c>
      <c r="O2047" s="33">
        <v>643867</v>
      </c>
      <c r="P2047" s="33">
        <v>654304</v>
      </c>
      <c r="Q2047" s="33">
        <v>669414</v>
      </c>
      <c r="R2047" s="33">
        <v>669287</v>
      </c>
      <c r="S2047" s="33">
        <v>669039</v>
      </c>
      <c r="T2047" s="33">
        <v>657669</v>
      </c>
      <c r="U2047" s="33">
        <v>641190</v>
      </c>
      <c r="V2047" s="33">
        <v>632559</v>
      </c>
      <c r="W2047" s="33">
        <v>621798</v>
      </c>
      <c r="X2047" s="33">
        <v>616538</v>
      </c>
      <c r="Y2047" s="33">
        <v>607054</v>
      </c>
      <c r="Z2047" s="33">
        <v>606720</v>
      </c>
      <c r="AA2047" s="33">
        <v>605995</v>
      </c>
      <c r="AB2047" s="33">
        <v>608593</v>
      </c>
      <c r="AC2047" s="33">
        <v>603115</v>
      </c>
      <c r="AD2047" s="33">
        <v>604165</v>
      </c>
      <c r="AE2047" s="33">
        <v>617714</v>
      </c>
      <c r="AF2047" s="33">
        <v>610792</v>
      </c>
      <c r="AG2047" s="33">
        <v>610286</v>
      </c>
      <c r="AH2047" s="33">
        <v>597926</v>
      </c>
    </row>
    <row r="2048" spans="1:34" x14ac:dyDescent="0.35">
      <c r="A2048" s="15">
        <f t="shared" si="140"/>
        <v>45025</v>
      </c>
      <c r="B2048" s="107">
        <v>14678190</v>
      </c>
      <c r="C2048" s="4">
        <f t="shared" si="141"/>
        <v>76849.162303664925</v>
      </c>
      <c r="D2048">
        <f t="shared" si="142"/>
        <v>2023</v>
      </c>
      <c r="E2048">
        <f t="shared" si="143"/>
        <v>4</v>
      </c>
      <c r="F2048" s="33">
        <v>10357</v>
      </c>
      <c r="G2048" s="2" t="s">
        <v>29</v>
      </c>
      <c r="H2048" s="2">
        <v>191</v>
      </c>
      <c r="I2048" s="33" t="s">
        <v>74</v>
      </c>
      <c r="J2048" s="34">
        <v>45025</v>
      </c>
      <c r="K2048" s="33">
        <v>599137</v>
      </c>
      <c r="L2048" s="33">
        <v>590382</v>
      </c>
      <c r="M2048" s="33">
        <v>594866</v>
      </c>
      <c r="N2048" s="33">
        <v>598423</v>
      </c>
      <c r="O2048" s="33">
        <v>607402</v>
      </c>
      <c r="P2048" s="33">
        <v>614359</v>
      </c>
      <c r="Q2048" s="33">
        <v>618367</v>
      </c>
      <c r="R2048" s="33">
        <v>632142</v>
      </c>
      <c r="S2048" s="33">
        <v>636324</v>
      </c>
      <c r="T2048" s="33">
        <v>638055</v>
      </c>
      <c r="U2048" s="33">
        <v>630278</v>
      </c>
      <c r="V2048" s="33">
        <v>617086</v>
      </c>
      <c r="W2048" s="33">
        <v>601147</v>
      </c>
      <c r="X2048" s="33">
        <v>596232</v>
      </c>
      <c r="Y2048" s="33">
        <v>591312</v>
      </c>
      <c r="Z2048" s="33">
        <v>592905</v>
      </c>
      <c r="AA2048" s="33">
        <v>594547</v>
      </c>
      <c r="AB2048" s="33">
        <v>595452</v>
      </c>
      <c r="AC2048" s="33">
        <v>597590</v>
      </c>
      <c r="AD2048" s="33">
        <v>603839</v>
      </c>
      <c r="AE2048" s="33">
        <v>606893</v>
      </c>
      <c r="AF2048" s="33">
        <v>604918</v>
      </c>
      <c r="AG2048" s="33">
        <v>594860</v>
      </c>
      <c r="AH2048" s="33">
        <v>586102</v>
      </c>
    </row>
    <row r="2049" spans="1:34" x14ac:dyDescent="0.35">
      <c r="A2049" s="15">
        <f t="shared" si="140"/>
        <v>45026</v>
      </c>
      <c r="B2049" s="107">
        <v>14957535</v>
      </c>
      <c r="C2049" s="4">
        <f t="shared" si="141"/>
        <v>77903.828125</v>
      </c>
      <c r="D2049">
        <f t="shared" si="142"/>
        <v>2023</v>
      </c>
      <c r="E2049">
        <f t="shared" si="143"/>
        <v>4</v>
      </c>
      <c r="F2049" s="33">
        <v>10358</v>
      </c>
      <c r="G2049" s="2" t="s">
        <v>29</v>
      </c>
      <c r="H2049" s="2">
        <v>192</v>
      </c>
      <c r="I2049" s="33" t="s">
        <v>74</v>
      </c>
      <c r="J2049" s="34">
        <v>45026</v>
      </c>
      <c r="K2049" s="33">
        <v>578364</v>
      </c>
      <c r="L2049" s="33">
        <v>579118</v>
      </c>
      <c r="M2049" s="33">
        <v>576852</v>
      </c>
      <c r="N2049" s="33">
        <v>577168</v>
      </c>
      <c r="O2049" s="33">
        <v>584685</v>
      </c>
      <c r="P2049" s="33">
        <v>603271</v>
      </c>
      <c r="Q2049" s="33">
        <v>623245</v>
      </c>
      <c r="R2049" s="33">
        <v>636325</v>
      </c>
      <c r="S2049" s="33">
        <v>633888</v>
      </c>
      <c r="T2049" s="33">
        <v>637902</v>
      </c>
      <c r="U2049" s="33">
        <v>640041</v>
      </c>
      <c r="V2049" s="33">
        <v>635443</v>
      </c>
      <c r="W2049" s="33">
        <v>633486</v>
      </c>
      <c r="X2049" s="33">
        <v>631762</v>
      </c>
      <c r="Y2049" s="33">
        <v>630384</v>
      </c>
      <c r="Z2049" s="33">
        <v>621265</v>
      </c>
      <c r="AA2049" s="33">
        <v>622428</v>
      </c>
      <c r="AB2049" s="33">
        <v>625958</v>
      </c>
      <c r="AC2049" s="33">
        <v>632780</v>
      </c>
      <c r="AD2049" s="33">
        <v>633249</v>
      </c>
      <c r="AE2049" s="33">
        <v>628664</v>
      </c>
      <c r="AF2049" s="33">
        <v>620896</v>
      </c>
      <c r="AG2049" s="33">
        <v>606723</v>
      </c>
      <c r="AH2049" s="33">
        <v>594278</v>
      </c>
    </row>
    <row r="2050" spans="1:34" x14ac:dyDescent="0.35">
      <c r="A2050" s="15">
        <f t="shared" si="140"/>
        <v>45027</v>
      </c>
      <c r="B2050" s="107">
        <v>15189045</v>
      </c>
      <c r="C2050" s="4">
        <f t="shared" si="141"/>
        <v>78699.715025906742</v>
      </c>
      <c r="D2050">
        <f t="shared" si="142"/>
        <v>2023</v>
      </c>
      <c r="E2050">
        <f t="shared" si="143"/>
        <v>4</v>
      </c>
      <c r="F2050" s="33">
        <v>10359</v>
      </c>
      <c r="G2050" s="2" t="s">
        <v>29</v>
      </c>
      <c r="H2050" s="2">
        <v>193</v>
      </c>
      <c r="I2050" s="33" t="s">
        <v>74</v>
      </c>
      <c r="J2050" s="34">
        <v>45027</v>
      </c>
      <c r="K2050" s="33">
        <v>593081</v>
      </c>
      <c r="L2050" s="33">
        <v>591145</v>
      </c>
      <c r="M2050" s="33">
        <v>600770</v>
      </c>
      <c r="N2050" s="33">
        <v>604971</v>
      </c>
      <c r="O2050" s="33">
        <v>622514</v>
      </c>
      <c r="P2050" s="33">
        <v>636318</v>
      </c>
      <c r="Q2050" s="33">
        <v>665005</v>
      </c>
      <c r="R2050" s="33">
        <v>667536</v>
      </c>
      <c r="S2050" s="33">
        <v>648541</v>
      </c>
      <c r="T2050" s="33">
        <v>638081</v>
      </c>
      <c r="U2050" s="33">
        <v>630125</v>
      </c>
      <c r="V2050" s="33">
        <v>623022</v>
      </c>
      <c r="W2050" s="33">
        <v>616351</v>
      </c>
      <c r="X2050" s="33">
        <v>627619</v>
      </c>
      <c r="Y2050" s="33">
        <v>620067</v>
      </c>
      <c r="Z2050" s="33">
        <v>614247</v>
      </c>
      <c r="AA2050" s="33">
        <v>609012</v>
      </c>
      <c r="AB2050" s="33">
        <v>617342</v>
      </c>
      <c r="AC2050" s="33">
        <v>613689</v>
      </c>
      <c r="AD2050" s="33">
        <v>620776</v>
      </c>
      <c r="AE2050" s="33">
        <v>637027</v>
      </c>
      <c r="AF2050" s="33">
        <v>641707</v>
      </c>
      <c r="AG2050" s="33">
        <v>629267</v>
      </c>
      <c r="AH2050" s="33">
        <v>623930</v>
      </c>
    </row>
    <row r="2051" spans="1:34" x14ac:dyDescent="0.35">
      <c r="A2051" s="15">
        <f t="shared" si="140"/>
        <v>45028</v>
      </c>
      <c r="B2051" s="107">
        <v>15629452</v>
      </c>
      <c r="C2051" s="4">
        <f t="shared" si="141"/>
        <v>80564.18556701031</v>
      </c>
      <c r="D2051">
        <f t="shared" si="142"/>
        <v>2023</v>
      </c>
      <c r="E2051">
        <f t="shared" si="143"/>
        <v>4</v>
      </c>
      <c r="F2051" s="33">
        <v>10360</v>
      </c>
      <c r="G2051" s="2" t="s">
        <v>29</v>
      </c>
      <c r="H2051" s="2">
        <v>194</v>
      </c>
      <c r="I2051" s="33" t="s">
        <v>74</v>
      </c>
      <c r="J2051" s="34">
        <v>45028</v>
      </c>
      <c r="K2051" s="33">
        <v>625406</v>
      </c>
      <c r="L2051" s="33">
        <v>632881</v>
      </c>
      <c r="M2051" s="33">
        <v>644647</v>
      </c>
      <c r="N2051" s="33">
        <v>664220</v>
      </c>
      <c r="O2051" s="33">
        <v>682731</v>
      </c>
      <c r="P2051" s="33">
        <v>709036</v>
      </c>
      <c r="Q2051" s="33">
        <v>726918</v>
      </c>
      <c r="R2051" s="33">
        <v>717162</v>
      </c>
      <c r="S2051" s="33">
        <v>693034</v>
      </c>
      <c r="T2051" s="33">
        <v>668278</v>
      </c>
      <c r="U2051" s="33">
        <v>650781</v>
      </c>
      <c r="V2051" s="33">
        <v>638247</v>
      </c>
      <c r="W2051" s="33">
        <v>627117</v>
      </c>
      <c r="X2051" s="33">
        <v>626357</v>
      </c>
      <c r="Y2051" s="33">
        <v>614412</v>
      </c>
      <c r="Z2051" s="33">
        <v>607459</v>
      </c>
      <c r="AA2051" s="33">
        <v>604451</v>
      </c>
      <c r="AB2051" s="33">
        <v>599750</v>
      </c>
      <c r="AC2051" s="33">
        <v>609839</v>
      </c>
      <c r="AD2051" s="33">
        <v>620300</v>
      </c>
      <c r="AE2051" s="33">
        <v>627512</v>
      </c>
      <c r="AF2051" s="33">
        <v>628670</v>
      </c>
      <c r="AG2051" s="33">
        <v>618926</v>
      </c>
      <c r="AH2051" s="33">
        <v>618653</v>
      </c>
    </row>
    <row r="2052" spans="1:34" x14ac:dyDescent="0.35">
      <c r="A2052" s="15">
        <f t="shared" si="140"/>
        <v>45029</v>
      </c>
      <c r="B2052" s="107">
        <v>15220989</v>
      </c>
      <c r="C2052" s="4">
        <f t="shared" si="141"/>
        <v>78056.353846153841</v>
      </c>
      <c r="D2052">
        <f t="shared" si="142"/>
        <v>2023</v>
      </c>
      <c r="E2052">
        <f t="shared" si="143"/>
        <v>4</v>
      </c>
      <c r="F2052" s="33">
        <v>10361</v>
      </c>
      <c r="G2052" s="2" t="s">
        <v>29</v>
      </c>
      <c r="H2052" s="2">
        <v>195</v>
      </c>
      <c r="I2052" s="33" t="s">
        <v>74</v>
      </c>
      <c r="J2052" s="34">
        <v>45029</v>
      </c>
      <c r="K2052" s="33">
        <v>615525</v>
      </c>
      <c r="L2052" s="33">
        <v>620634</v>
      </c>
      <c r="M2052" s="33">
        <v>628922</v>
      </c>
      <c r="N2052" s="33">
        <v>639432</v>
      </c>
      <c r="O2052" s="33">
        <v>657484</v>
      </c>
      <c r="P2052" s="33">
        <v>681243</v>
      </c>
      <c r="Q2052" s="33">
        <v>700731</v>
      </c>
      <c r="R2052" s="33">
        <v>696534</v>
      </c>
      <c r="S2052" s="33">
        <v>669884</v>
      </c>
      <c r="T2052" s="33">
        <v>652301</v>
      </c>
      <c r="U2052" s="33">
        <v>634251</v>
      </c>
      <c r="V2052" s="33">
        <v>620552</v>
      </c>
      <c r="W2052" s="33">
        <v>611497</v>
      </c>
      <c r="X2052" s="33">
        <v>605625</v>
      </c>
      <c r="Y2052" s="33">
        <v>604068</v>
      </c>
      <c r="Z2052" s="33">
        <v>601377</v>
      </c>
      <c r="AA2052" s="33">
        <v>594772</v>
      </c>
      <c r="AB2052" s="33">
        <v>596300</v>
      </c>
      <c r="AC2052" s="33">
        <v>599145</v>
      </c>
      <c r="AD2052" s="33">
        <v>610211</v>
      </c>
      <c r="AE2052" s="33">
        <v>619286</v>
      </c>
      <c r="AF2052" s="33">
        <v>613230</v>
      </c>
      <c r="AG2052" s="33">
        <v>608337</v>
      </c>
      <c r="AH2052" s="33">
        <v>600615</v>
      </c>
    </row>
    <row r="2053" spans="1:34" x14ac:dyDescent="0.35">
      <c r="A2053" s="15">
        <f t="shared" si="140"/>
        <v>45030</v>
      </c>
      <c r="B2053" s="107">
        <v>15038499</v>
      </c>
      <c r="C2053" s="4">
        <f t="shared" si="141"/>
        <v>76727.03571428571</v>
      </c>
      <c r="D2053">
        <f t="shared" si="142"/>
        <v>2023</v>
      </c>
      <c r="E2053">
        <f t="shared" si="143"/>
        <v>4</v>
      </c>
      <c r="F2053" s="33">
        <v>10362</v>
      </c>
      <c r="G2053" s="2" t="s">
        <v>29</v>
      </c>
      <c r="H2053" s="2">
        <v>196</v>
      </c>
      <c r="I2053" s="33" t="s">
        <v>74</v>
      </c>
      <c r="J2053" s="34">
        <v>45030</v>
      </c>
      <c r="K2053" s="33">
        <v>594734</v>
      </c>
      <c r="L2053" s="33">
        <v>603504</v>
      </c>
      <c r="M2053" s="33">
        <v>608930</v>
      </c>
      <c r="N2053" s="33">
        <v>620619</v>
      </c>
      <c r="O2053" s="33">
        <v>636829</v>
      </c>
      <c r="P2053" s="33">
        <v>665219</v>
      </c>
      <c r="Q2053" s="33">
        <v>687234</v>
      </c>
      <c r="R2053" s="33">
        <v>688443</v>
      </c>
      <c r="S2053" s="33">
        <v>669611</v>
      </c>
      <c r="T2053" s="33">
        <v>643917</v>
      </c>
      <c r="U2053" s="33">
        <v>628334</v>
      </c>
      <c r="V2053" s="33">
        <v>621978</v>
      </c>
      <c r="W2053" s="33">
        <v>614663</v>
      </c>
      <c r="X2053" s="33">
        <v>610808</v>
      </c>
      <c r="Y2053" s="33">
        <v>602074</v>
      </c>
      <c r="Z2053" s="33">
        <v>601002</v>
      </c>
      <c r="AA2053" s="33">
        <v>599907</v>
      </c>
      <c r="AB2053" s="33">
        <v>599193</v>
      </c>
      <c r="AC2053" s="33">
        <v>592726</v>
      </c>
      <c r="AD2053" s="33">
        <v>598673</v>
      </c>
      <c r="AE2053" s="33">
        <v>604325</v>
      </c>
      <c r="AF2053" s="33">
        <v>603435</v>
      </c>
      <c r="AG2053" s="33">
        <v>602262</v>
      </c>
      <c r="AH2053" s="33">
        <v>592257</v>
      </c>
    </row>
    <row r="2054" spans="1:34" x14ac:dyDescent="0.35">
      <c r="A2054" s="15">
        <f t="shared" si="140"/>
        <v>45031</v>
      </c>
      <c r="B2054" s="107">
        <v>14752611</v>
      </c>
      <c r="C2054" s="4">
        <f t="shared" si="141"/>
        <v>74886.350253807104</v>
      </c>
      <c r="D2054">
        <f t="shared" si="142"/>
        <v>2023</v>
      </c>
      <c r="E2054">
        <f t="shared" si="143"/>
        <v>4</v>
      </c>
      <c r="F2054" s="33">
        <v>10363</v>
      </c>
      <c r="G2054" s="2" t="s">
        <v>29</v>
      </c>
      <c r="H2054" s="2">
        <v>197</v>
      </c>
      <c r="I2054" s="33" t="s">
        <v>74</v>
      </c>
      <c r="J2054" s="34">
        <v>45031</v>
      </c>
      <c r="K2054" s="33">
        <v>596951</v>
      </c>
      <c r="L2054" s="33">
        <v>598677</v>
      </c>
      <c r="M2054" s="33">
        <v>605116</v>
      </c>
      <c r="N2054" s="33">
        <v>622655</v>
      </c>
      <c r="O2054" s="33">
        <v>632061</v>
      </c>
      <c r="P2054" s="33">
        <v>662189</v>
      </c>
      <c r="Q2054" s="33">
        <v>670651</v>
      </c>
      <c r="R2054" s="33">
        <v>661712</v>
      </c>
      <c r="S2054" s="33">
        <v>653519</v>
      </c>
      <c r="T2054" s="33">
        <v>634240</v>
      </c>
      <c r="U2054" s="33">
        <v>618411</v>
      </c>
      <c r="V2054" s="33">
        <v>605355</v>
      </c>
      <c r="W2054" s="33">
        <v>601638</v>
      </c>
      <c r="X2054" s="33">
        <v>588633</v>
      </c>
      <c r="Y2054" s="33">
        <v>586191</v>
      </c>
      <c r="Z2054" s="33">
        <v>582797</v>
      </c>
      <c r="AA2054" s="33">
        <v>586422</v>
      </c>
      <c r="AB2054" s="33">
        <v>586614</v>
      </c>
      <c r="AC2054" s="33">
        <v>584938</v>
      </c>
      <c r="AD2054" s="33">
        <v>594518</v>
      </c>
      <c r="AE2054" s="33">
        <v>599609</v>
      </c>
      <c r="AF2054" s="33">
        <v>592648</v>
      </c>
      <c r="AG2054" s="33">
        <v>591097</v>
      </c>
      <c r="AH2054" s="33">
        <v>579632</v>
      </c>
    </row>
    <row r="2055" spans="1:34" x14ac:dyDescent="0.35">
      <c r="A2055" s="15">
        <f t="shared" si="140"/>
        <v>45032</v>
      </c>
      <c r="B2055" s="107">
        <v>14620121</v>
      </c>
      <c r="C2055" s="4">
        <f t="shared" si="141"/>
        <v>73838.994949494954</v>
      </c>
      <c r="D2055">
        <f t="shared" si="142"/>
        <v>2023</v>
      </c>
      <c r="E2055">
        <f t="shared" si="143"/>
        <v>4</v>
      </c>
      <c r="F2055" s="33">
        <v>10364</v>
      </c>
      <c r="G2055" s="2" t="s">
        <v>29</v>
      </c>
      <c r="H2055" s="2">
        <v>198</v>
      </c>
      <c r="I2055" s="33" t="s">
        <v>74</v>
      </c>
      <c r="J2055" s="34">
        <v>45032</v>
      </c>
      <c r="K2055" s="33">
        <v>578952</v>
      </c>
      <c r="L2055" s="33">
        <v>580901</v>
      </c>
      <c r="M2055" s="33">
        <v>572000</v>
      </c>
      <c r="N2055" s="33">
        <v>584702</v>
      </c>
      <c r="O2055" s="33">
        <v>591273</v>
      </c>
      <c r="P2055" s="33">
        <v>599078</v>
      </c>
      <c r="Q2055" s="33">
        <v>610367</v>
      </c>
      <c r="R2055" s="33">
        <v>619053</v>
      </c>
      <c r="S2055" s="33">
        <v>613498</v>
      </c>
      <c r="T2055" s="33">
        <v>615212</v>
      </c>
      <c r="U2055" s="33">
        <v>608782</v>
      </c>
      <c r="V2055" s="33">
        <v>606291</v>
      </c>
      <c r="W2055" s="33">
        <v>604687</v>
      </c>
      <c r="X2055" s="33">
        <v>609826</v>
      </c>
      <c r="Y2055" s="33">
        <v>606095</v>
      </c>
      <c r="Z2055" s="33">
        <v>604660</v>
      </c>
      <c r="AA2055" s="33">
        <v>603021</v>
      </c>
      <c r="AB2055" s="33">
        <v>597265</v>
      </c>
      <c r="AC2055" s="33">
        <v>602305</v>
      </c>
      <c r="AD2055" s="33">
        <v>608116</v>
      </c>
      <c r="AE2055" s="33">
        <v>618757</v>
      </c>
      <c r="AF2055" s="33">
        <v>620540</v>
      </c>
      <c r="AG2055" s="33">
        <v>605968</v>
      </c>
      <c r="AH2055" s="33">
        <v>603169</v>
      </c>
    </row>
    <row r="2056" spans="1:34" x14ac:dyDescent="0.35">
      <c r="A2056" s="15">
        <f t="shared" si="140"/>
        <v>45033</v>
      </c>
      <c r="B2056" s="107">
        <v>15756327</v>
      </c>
      <c r="C2056" s="4">
        <f t="shared" si="141"/>
        <v>79177.522613065332</v>
      </c>
      <c r="D2056">
        <f t="shared" si="142"/>
        <v>2023</v>
      </c>
      <c r="E2056">
        <f t="shared" si="143"/>
        <v>4</v>
      </c>
      <c r="F2056" s="33">
        <v>10365</v>
      </c>
      <c r="G2056" s="2" t="s">
        <v>29</v>
      </c>
      <c r="H2056" s="2">
        <v>199</v>
      </c>
      <c r="I2056" s="33" t="s">
        <v>74</v>
      </c>
      <c r="J2056" s="34">
        <v>45033</v>
      </c>
      <c r="K2056" s="33">
        <v>603845</v>
      </c>
      <c r="L2056" s="33">
        <v>606977</v>
      </c>
      <c r="M2056" s="33">
        <v>622381</v>
      </c>
      <c r="N2056" s="33">
        <v>640082</v>
      </c>
      <c r="O2056" s="33">
        <v>659978</v>
      </c>
      <c r="P2056" s="33">
        <v>693264</v>
      </c>
      <c r="Q2056" s="33">
        <v>706382</v>
      </c>
      <c r="R2056" s="33">
        <v>704184</v>
      </c>
      <c r="S2056" s="33">
        <v>677421</v>
      </c>
      <c r="T2056" s="33">
        <v>659373</v>
      </c>
      <c r="U2056" s="33">
        <v>649367</v>
      </c>
      <c r="V2056" s="33">
        <v>642236</v>
      </c>
      <c r="W2056" s="33">
        <v>640870</v>
      </c>
      <c r="X2056" s="33">
        <v>634513</v>
      </c>
      <c r="Y2056" s="33">
        <v>636600</v>
      </c>
      <c r="Z2056" s="33">
        <v>636794</v>
      </c>
      <c r="AA2056" s="33">
        <v>637495</v>
      </c>
      <c r="AB2056" s="33">
        <v>639945</v>
      </c>
      <c r="AC2056" s="33">
        <v>646310</v>
      </c>
      <c r="AD2056" s="33">
        <v>656203</v>
      </c>
      <c r="AE2056" s="33">
        <v>661229</v>
      </c>
      <c r="AF2056" s="33">
        <v>651724</v>
      </c>
      <c r="AG2056" s="33">
        <v>640904</v>
      </c>
      <c r="AH2056" s="33">
        <v>631232</v>
      </c>
    </row>
    <row r="2057" spans="1:34" x14ac:dyDescent="0.35">
      <c r="A2057" s="15">
        <f t="shared" si="140"/>
        <v>45034</v>
      </c>
      <c r="B2057" s="107">
        <v>16189472</v>
      </c>
      <c r="C2057" s="4">
        <f t="shared" si="141"/>
        <v>80947.360000000001</v>
      </c>
      <c r="D2057">
        <f t="shared" si="142"/>
        <v>2023</v>
      </c>
      <c r="E2057">
        <f t="shared" si="143"/>
        <v>4</v>
      </c>
      <c r="F2057" s="33">
        <v>10366</v>
      </c>
      <c r="G2057" s="2" t="s">
        <v>29</v>
      </c>
      <c r="H2057" s="2">
        <v>200</v>
      </c>
      <c r="I2057" s="33" t="s">
        <v>74</v>
      </c>
      <c r="J2057" s="34">
        <v>45034</v>
      </c>
      <c r="K2057" s="33">
        <v>631745</v>
      </c>
      <c r="L2057" s="33">
        <v>627609</v>
      </c>
      <c r="M2057" s="33">
        <v>634790</v>
      </c>
      <c r="N2057" s="33">
        <v>646090</v>
      </c>
      <c r="O2057" s="33">
        <v>660039</v>
      </c>
      <c r="P2057" s="33">
        <v>682756</v>
      </c>
      <c r="Q2057" s="33">
        <v>715750</v>
      </c>
      <c r="R2057" s="33">
        <v>718922</v>
      </c>
      <c r="S2057" s="33">
        <v>700818</v>
      </c>
      <c r="T2057" s="33">
        <v>685103</v>
      </c>
      <c r="U2057" s="33">
        <v>678209</v>
      </c>
      <c r="V2057" s="33">
        <v>674471</v>
      </c>
      <c r="W2057" s="33">
        <v>670404</v>
      </c>
      <c r="X2057" s="33">
        <v>668083</v>
      </c>
      <c r="Y2057" s="33">
        <v>655535</v>
      </c>
      <c r="Z2057" s="33">
        <v>654356</v>
      </c>
      <c r="AA2057" s="33">
        <v>651067</v>
      </c>
      <c r="AB2057" s="33">
        <v>660946</v>
      </c>
      <c r="AC2057" s="33">
        <v>657180</v>
      </c>
      <c r="AD2057" s="33">
        <v>658013</v>
      </c>
      <c r="AE2057" s="33">
        <v>676411</v>
      </c>
      <c r="AF2057" s="33">
        <v>673048</v>
      </c>
      <c r="AG2057" s="33">
        <v>663685</v>
      </c>
      <c r="AH2057" s="33">
        <v>663192</v>
      </c>
    </row>
    <row r="2058" spans="1:34" x14ac:dyDescent="0.35">
      <c r="A2058" s="15">
        <f t="shared" si="140"/>
        <v>45035</v>
      </c>
      <c r="B2058" s="107">
        <v>16511589</v>
      </c>
      <c r="C2058" s="4">
        <f t="shared" si="141"/>
        <v>82147.208955223876</v>
      </c>
      <c r="D2058">
        <f t="shared" si="142"/>
        <v>2023</v>
      </c>
      <c r="E2058">
        <f t="shared" si="143"/>
        <v>4</v>
      </c>
      <c r="F2058" s="33">
        <v>10367</v>
      </c>
      <c r="G2058" s="2" t="s">
        <v>29</v>
      </c>
      <c r="H2058" s="2">
        <v>201</v>
      </c>
      <c r="I2058" s="33" t="s">
        <v>74</v>
      </c>
      <c r="J2058" s="34">
        <v>45035</v>
      </c>
      <c r="K2058" s="33">
        <v>668195</v>
      </c>
      <c r="L2058" s="33">
        <v>673324</v>
      </c>
      <c r="M2058" s="33">
        <v>682585</v>
      </c>
      <c r="N2058" s="33">
        <v>699412</v>
      </c>
      <c r="O2058" s="33">
        <v>715128</v>
      </c>
      <c r="P2058" s="33">
        <v>750668</v>
      </c>
      <c r="Q2058" s="33">
        <v>765070</v>
      </c>
      <c r="R2058" s="33">
        <v>751785</v>
      </c>
      <c r="S2058" s="33">
        <v>728464</v>
      </c>
      <c r="T2058" s="33">
        <v>715270</v>
      </c>
      <c r="U2058" s="33">
        <v>700956</v>
      </c>
      <c r="V2058" s="33">
        <v>668277</v>
      </c>
      <c r="W2058" s="33">
        <v>658442</v>
      </c>
      <c r="X2058" s="33">
        <v>650281</v>
      </c>
      <c r="Y2058" s="33">
        <v>642413</v>
      </c>
      <c r="Z2058" s="33">
        <v>638020</v>
      </c>
      <c r="AA2058" s="33">
        <v>639080</v>
      </c>
      <c r="AB2058" s="33">
        <v>645727</v>
      </c>
      <c r="AC2058" s="33">
        <v>644828</v>
      </c>
      <c r="AD2058" s="33">
        <v>651873</v>
      </c>
      <c r="AE2058" s="33">
        <v>665989</v>
      </c>
      <c r="AF2058" s="33">
        <v>661232</v>
      </c>
      <c r="AG2058" s="33">
        <v>661528</v>
      </c>
      <c r="AH2058" s="33">
        <v>658825</v>
      </c>
    </row>
    <row r="2059" spans="1:34" x14ac:dyDescent="0.35">
      <c r="A2059" s="15">
        <f t="shared" si="140"/>
        <v>45036</v>
      </c>
      <c r="B2059" s="107">
        <v>16804405</v>
      </c>
      <c r="C2059" s="4">
        <f t="shared" si="141"/>
        <v>83190.123762376243</v>
      </c>
      <c r="D2059">
        <f t="shared" si="142"/>
        <v>2023</v>
      </c>
      <c r="E2059">
        <f t="shared" si="143"/>
        <v>4</v>
      </c>
      <c r="F2059" s="33">
        <v>10368</v>
      </c>
      <c r="G2059" s="2" t="s">
        <v>29</v>
      </c>
      <c r="H2059" s="2">
        <v>202</v>
      </c>
      <c r="I2059" s="33" t="s">
        <v>74</v>
      </c>
      <c r="J2059" s="34">
        <v>45036</v>
      </c>
      <c r="K2059" s="33">
        <v>662869</v>
      </c>
      <c r="L2059" s="33">
        <v>669637</v>
      </c>
      <c r="M2059" s="33">
        <v>686823</v>
      </c>
      <c r="N2059" s="33">
        <v>702475</v>
      </c>
      <c r="O2059" s="33">
        <v>722903</v>
      </c>
      <c r="P2059" s="33">
        <v>755110</v>
      </c>
      <c r="Q2059" s="33">
        <v>777769</v>
      </c>
      <c r="R2059" s="33">
        <v>753171</v>
      </c>
      <c r="S2059" s="33">
        <v>713145</v>
      </c>
      <c r="T2059" s="33">
        <v>692502</v>
      </c>
      <c r="U2059" s="33">
        <v>681660</v>
      </c>
      <c r="V2059" s="33">
        <v>672811</v>
      </c>
      <c r="W2059" s="33">
        <v>670876</v>
      </c>
      <c r="X2059" s="33">
        <v>664102</v>
      </c>
      <c r="Y2059" s="33">
        <v>672819</v>
      </c>
      <c r="Z2059" s="33">
        <v>673345</v>
      </c>
      <c r="AA2059" s="33">
        <v>676477</v>
      </c>
      <c r="AB2059" s="33">
        <v>688196</v>
      </c>
      <c r="AC2059" s="33">
        <v>693006</v>
      </c>
      <c r="AD2059" s="33">
        <v>695187</v>
      </c>
      <c r="AE2059" s="33">
        <v>688819</v>
      </c>
      <c r="AF2059" s="33">
        <v>689171</v>
      </c>
      <c r="AG2059" s="33">
        <v>673915</v>
      </c>
      <c r="AH2059" s="33">
        <v>664907</v>
      </c>
    </row>
    <row r="2060" spans="1:34" x14ac:dyDescent="0.35">
      <c r="A2060" s="15">
        <f t="shared" si="140"/>
        <v>45037</v>
      </c>
      <c r="B2060" s="107">
        <v>15786311</v>
      </c>
      <c r="C2060" s="4">
        <f t="shared" si="141"/>
        <v>77765.078817733985</v>
      </c>
      <c r="D2060">
        <f t="shared" si="142"/>
        <v>2023</v>
      </c>
      <c r="E2060">
        <f t="shared" si="143"/>
        <v>4</v>
      </c>
      <c r="F2060" s="33">
        <v>10369</v>
      </c>
      <c r="G2060" s="2" t="s">
        <v>29</v>
      </c>
      <c r="H2060" s="2">
        <v>203</v>
      </c>
      <c r="I2060" s="33" t="s">
        <v>74</v>
      </c>
      <c r="J2060" s="34">
        <v>45037</v>
      </c>
      <c r="K2060" s="33">
        <v>657037</v>
      </c>
      <c r="L2060" s="33">
        <v>651570</v>
      </c>
      <c r="M2060" s="33">
        <v>655750</v>
      </c>
      <c r="N2060" s="33">
        <v>667566</v>
      </c>
      <c r="O2060" s="33">
        <v>682519</v>
      </c>
      <c r="P2060" s="33">
        <v>711334</v>
      </c>
      <c r="Q2060" s="33">
        <v>728820</v>
      </c>
      <c r="R2060" s="33">
        <v>723449</v>
      </c>
      <c r="S2060" s="33">
        <v>695904</v>
      </c>
      <c r="T2060" s="33">
        <v>676515</v>
      </c>
      <c r="U2060" s="33">
        <v>662835</v>
      </c>
      <c r="V2060" s="33">
        <v>656070</v>
      </c>
      <c r="W2060" s="33">
        <v>634947</v>
      </c>
      <c r="X2060" s="33">
        <v>627430</v>
      </c>
      <c r="Y2060" s="33">
        <v>621177</v>
      </c>
      <c r="Z2060" s="33">
        <v>620484</v>
      </c>
      <c r="AA2060" s="33">
        <v>617693</v>
      </c>
      <c r="AB2060" s="33">
        <v>623918</v>
      </c>
      <c r="AC2060" s="33">
        <v>622561</v>
      </c>
      <c r="AD2060" s="33">
        <v>630727</v>
      </c>
      <c r="AE2060" s="33">
        <v>635746</v>
      </c>
      <c r="AF2060" s="33">
        <v>629976</v>
      </c>
      <c r="AG2060" s="33">
        <v>629179</v>
      </c>
      <c r="AH2060" s="33">
        <v>613830</v>
      </c>
    </row>
    <row r="2061" spans="1:34" x14ac:dyDescent="0.35">
      <c r="A2061" s="15">
        <f t="shared" si="140"/>
        <v>45038</v>
      </c>
      <c r="B2061" s="107">
        <v>14904025</v>
      </c>
      <c r="C2061" s="4">
        <f t="shared" si="141"/>
        <v>73058.946078431371</v>
      </c>
      <c r="D2061">
        <f t="shared" si="142"/>
        <v>2023</v>
      </c>
      <c r="E2061">
        <f t="shared" si="143"/>
        <v>4</v>
      </c>
      <c r="F2061" s="33">
        <v>10370</v>
      </c>
      <c r="G2061" s="2" t="s">
        <v>29</v>
      </c>
      <c r="H2061" s="2">
        <v>204</v>
      </c>
      <c r="I2061" s="33" t="s">
        <v>74</v>
      </c>
      <c r="J2061" s="34">
        <v>45038</v>
      </c>
      <c r="K2061" s="33">
        <v>615602</v>
      </c>
      <c r="L2061" s="33">
        <v>616459</v>
      </c>
      <c r="M2061" s="33">
        <v>617547</v>
      </c>
      <c r="N2061" s="33">
        <v>623704</v>
      </c>
      <c r="O2061" s="33">
        <v>637663</v>
      </c>
      <c r="P2061" s="33">
        <v>653937</v>
      </c>
      <c r="Q2061" s="33">
        <v>665896</v>
      </c>
      <c r="R2061" s="33">
        <v>662518</v>
      </c>
      <c r="S2061" s="33">
        <v>663121</v>
      </c>
      <c r="T2061" s="33">
        <v>654809</v>
      </c>
      <c r="U2061" s="33">
        <v>639383</v>
      </c>
      <c r="V2061" s="33">
        <v>625216</v>
      </c>
      <c r="W2061" s="33">
        <v>613367</v>
      </c>
      <c r="X2061" s="33">
        <v>601536</v>
      </c>
      <c r="Y2061" s="33">
        <v>600239</v>
      </c>
      <c r="Z2061" s="33">
        <v>592700</v>
      </c>
      <c r="AA2061" s="33">
        <v>593239</v>
      </c>
      <c r="AB2061" s="33">
        <v>592618</v>
      </c>
      <c r="AC2061" s="33">
        <v>591942</v>
      </c>
      <c r="AD2061" s="33">
        <v>594920</v>
      </c>
      <c r="AE2061" s="33">
        <v>593764</v>
      </c>
      <c r="AF2061" s="33">
        <v>596074</v>
      </c>
      <c r="AG2061" s="33">
        <v>594182</v>
      </c>
      <c r="AH2061" s="33">
        <v>582694</v>
      </c>
    </row>
    <row r="2062" spans="1:34" x14ac:dyDescent="0.35">
      <c r="A2062" s="15">
        <f t="shared" si="140"/>
        <v>45039</v>
      </c>
      <c r="B2062" s="107">
        <v>14450430</v>
      </c>
      <c r="C2062" s="4">
        <f t="shared" si="141"/>
        <v>70489.902439024387</v>
      </c>
      <c r="D2062">
        <f t="shared" si="142"/>
        <v>2023</v>
      </c>
      <c r="E2062">
        <f t="shared" si="143"/>
        <v>4</v>
      </c>
      <c r="F2062" s="33">
        <v>10371</v>
      </c>
      <c r="G2062" s="2" t="s">
        <v>29</v>
      </c>
      <c r="H2062" s="2">
        <v>205</v>
      </c>
      <c r="I2062" s="33" t="s">
        <v>74</v>
      </c>
      <c r="J2062" s="34">
        <v>45039</v>
      </c>
      <c r="K2062" s="33">
        <v>573908</v>
      </c>
      <c r="L2062" s="33">
        <v>568666</v>
      </c>
      <c r="M2062" s="33">
        <v>575663</v>
      </c>
      <c r="N2062" s="33">
        <v>579693</v>
      </c>
      <c r="O2062" s="33">
        <v>587280</v>
      </c>
      <c r="P2062" s="33">
        <v>598556</v>
      </c>
      <c r="Q2062" s="33">
        <v>603625</v>
      </c>
      <c r="R2062" s="33">
        <v>620548</v>
      </c>
      <c r="S2062" s="33">
        <v>622600</v>
      </c>
      <c r="T2062" s="33">
        <v>625925</v>
      </c>
      <c r="U2062" s="33">
        <v>610709</v>
      </c>
      <c r="V2062" s="33">
        <v>613144</v>
      </c>
      <c r="W2062" s="33">
        <v>603209</v>
      </c>
      <c r="X2062" s="33">
        <v>600710</v>
      </c>
      <c r="Y2062" s="33">
        <v>587163</v>
      </c>
      <c r="Z2062" s="33">
        <v>581610</v>
      </c>
      <c r="AA2062" s="33">
        <v>587882</v>
      </c>
      <c r="AB2062" s="33">
        <v>599515</v>
      </c>
      <c r="AC2062" s="33">
        <v>600640</v>
      </c>
      <c r="AD2062" s="33">
        <v>601224</v>
      </c>
      <c r="AE2062" s="33">
        <v>603234</v>
      </c>
      <c r="AF2062" s="33">
        <v>603979</v>
      </c>
      <c r="AG2062" s="33">
        <v>594667</v>
      </c>
      <c r="AH2062" s="33">
        <v>581808</v>
      </c>
    </row>
    <row r="2063" spans="1:34" x14ac:dyDescent="0.35">
      <c r="A2063" s="15">
        <f t="shared" si="140"/>
        <v>45040</v>
      </c>
      <c r="B2063" s="107">
        <v>15184451</v>
      </c>
      <c r="C2063" s="4">
        <f t="shared" si="141"/>
        <v>73710.927184466025</v>
      </c>
      <c r="D2063">
        <f t="shared" si="142"/>
        <v>2023</v>
      </c>
      <c r="E2063">
        <f t="shared" si="143"/>
        <v>4</v>
      </c>
      <c r="F2063" s="33">
        <v>10372</v>
      </c>
      <c r="G2063" s="2" t="s">
        <v>29</v>
      </c>
      <c r="H2063" s="2">
        <v>206</v>
      </c>
      <c r="I2063" s="33" t="s">
        <v>74</v>
      </c>
      <c r="J2063" s="34">
        <v>45040</v>
      </c>
      <c r="K2063" s="33">
        <v>579526</v>
      </c>
      <c r="L2063" s="33">
        <v>583947</v>
      </c>
      <c r="M2063" s="33">
        <v>582672</v>
      </c>
      <c r="N2063" s="33">
        <v>591087</v>
      </c>
      <c r="O2063" s="33">
        <v>604188</v>
      </c>
      <c r="P2063" s="33">
        <v>628671</v>
      </c>
      <c r="Q2063" s="33">
        <v>646429</v>
      </c>
      <c r="R2063" s="33">
        <v>664544</v>
      </c>
      <c r="S2063" s="33">
        <v>663491</v>
      </c>
      <c r="T2063" s="33">
        <v>656624</v>
      </c>
      <c r="U2063" s="33">
        <v>660392</v>
      </c>
      <c r="V2063" s="33">
        <v>643552</v>
      </c>
      <c r="W2063" s="33">
        <v>640782</v>
      </c>
      <c r="X2063" s="33">
        <v>639683</v>
      </c>
      <c r="Y2063" s="33">
        <v>634019</v>
      </c>
      <c r="Z2063" s="33">
        <v>632126</v>
      </c>
      <c r="AA2063" s="33">
        <v>626048</v>
      </c>
      <c r="AB2063" s="33">
        <v>625631</v>
      </c>
      <c r="AC2063" s="33">
        <v>629015</v>
      </c>
      <c r="AD2063" s="33">
        <v>626023</v>
      </c>
      <c r="AE2063" s="33">
        <v>631453</v>
      </c>
      <c r="AF2063" s="33">
        <v>626169</v>
      </c>
      <c r="AG2063" s="33">
        <v>617065</v>
      </c>
      <c r="AH2063" s="33">
        <v>604747</v>
      </c>
    </row>
    <row r="2064" spans="1:34" x14ac:dyDescent="0.35">
      <c r="A2064" s="15">
        <f t="shared" si="140"/>
        <v>45041</v>
      </c>
      <c r="B2064" s="107">
        <v>15543671</v>
      </c>
      <c r="C2064" s="4">
        <f t="shared" si="141"/>
        <v>75090.198067632853</v>
      </c>
      <c r="D2064">
        <f t="shared" si="142"/>
        <v>2023</v>
      </c>
      <c r="E2064">
        <f t="shared" si="143"/>
        <v>4</v>
      </c>
      <c r="F2064" s="33">
        <v>10373</v>
      </c>
      <c r="G2064" s="2" t="s">
        <v>29</v>
      </c>
      <c r="H2064" s="2">
        <v>207</v>
      </c>
      <c r="I2064" s="33" t="s">
        <v>74</v>
      </c>
      <c r="J2064" s="34">
        <v>45041</v>
      </c>
      <c r="K2064" s="33">
        <v>602487</v>
      </c>
      <c r="L2064" s="33">
        <v>601945</v>
      </c>
      <c r="M2064" s="33">
        <v>612328</v>
      </c>
      <c r="N2064" s="33">
        <v>622684</v>
      </c>
      <c r="O2064" s="33">
        <v>627740</v>
      </c>
      <c r="P2064" s="33">
        <v>657425</v>
      </c>
      <c r="Q2064" s="33">
        <v>683107</v>
      </c>
      <c r="R2064" s="33">
        <v>681621</v>
      </c>
      <c r="S2064" s="33">
        <v>666864</v>
      </c>
      <c r="T2064" s="33">
        <v>660248</v>
      </c>
      <c r="U2064" s="33">
        <v>658933</v>
      </c>
      <c r="V2064" s="33">
        <v>653481</v>
      </c>
      <c r="W2064" s="33">
        <v>652504</v>
      </c>
      <c r="X2064" s="33">
        <v>649155</v>
      </c>
      <c r="Y2064" s="33">
        <v>646364</v>
      </c>
      <c r="Z2064" s="33">
        <v>646888</v>
      </c>
      <c r="AA2064" s="33">
        <v>646628</v>
      </c>
      <c r="AB2064" s="33">
        <v>644986</v>
      </c>
      <c r="AC2064" s="33">
        <v>645344</v>
      </c>
      <c r="AD2064" s="33">
        <v>642458</v>
      </c>
      <c r="AE2064" s="33">
        <v>645493</v>
      </c>
      <c r="AF2064" s="33">
        <v>635955</v>
      </c>
      <c r="AG2064" s="33">
        <v>625091</v>
      </c>
      <c r="AH2064" s="33">
        <v>611136</v>
      </c>
    </row>
    <row r="2065" spans="1:34" x14ac:dyDescent="0.35">
      <c r="A2065" s="15">
        <f t="shared" si="140"/>
        <v>45042</v>
      </c>
      <c r="B2065" s="107">
        <v>15816063</v>
      </c>
      <c r="C2065" s="4">
        <f t="shared" si="141"/>
        <v>76038.764423076922</v>
      </c>
      <c r="D2065">
        <f t="shared" si="142"/>
        <v>2023</v>
      </c>
      <c r="E2065">
        <f t="shared" si="143"/>
        <v>4</v>
      </c>
      <c r="F2065" s="33">
        <v>10374</v>
      </c>
      <c r="G2065" s="2" t="s">
        <v>29</v>
      </c>
      <c r="H2065" s="2">
        <v>208</v>
      </c>
      <c r="I2065" s="33" t="s">
        <v>74</v>
      </c>
      <c r="J2065" s="34">
        <v>45042</v>
      </c>
      <c r="K2065" s="33">
        <v>604901</v>
      </c>
      <c r="L2065" s="33">
        <v>604955</v>
      </c>
      <c r="M2065" s="33">
        <v>608224</v>
      </c>
      <c r="N2065" s="33">
        <v>620483</v>
      </c>
      <c r="O2065" s="33">
        <v>628817</v>
      </c>
      <c r="P2065" s="33">
        <v>655413</v>
      </c>
      <c r="Q2065" s="33">
        <v>672063</v>
      </c>
      <c r="R2065" s="33">
        <v>684780</v>
      </c>
      <c r="S2065" s="33">
        <v>678126</v>
      </c>
      <c r="T2065" s="33">
        <v>672457</v>
      </c>
      <c r="U2065" s="33">
        <v>673470</v>
      </c>
      <c r="V2065" s="33">
        <v>669275</v>
      </c>
      <c r="W2065" s="33">
        <v>665896</v>
      </c>
      <c r="X2065" s="33">
        <v>664972</v>
      </c>
      <c r="Y2065" s="33">
        <v>668871</v>
      </c>
      <c r="Z2065" s="33">
        <v>670035</v>
      </c>
      <c r="AA2065" s="33">
        <v>668700</v>
      </c>
      <c r="AB2065" s="33">
        <v>670461</v>
      </c>
      <c r="AC2065" s="33">
        <v>668200</v>
      </c>
      <c r="AD2065" s="33">
        <v>659366</v>
      </c>
      <c r="AE2065" s="33">
        <v>663533</v>
      </c>
      <c r="AF2065" s="33">
        <v>649591</v>
      </c>
      <c r="AG2065" s="33">
        <v>636757</v>
      </c>
      <c r="AH2065" s="33">
        <v>623312</v>
      </c>
    </row>
    <row r="2066" spans="1:34" x14ac:dyDescent="0.35">
      <c r="A2066" s="15">
        <f t="shared" si="140"/>
        <v>45043</v>
      </c>
      <c r="B2066" s="107">
        <v>15860563</v>
      </c>
      <c r="C2066" s="4">
        <f t="shared" si="141"/>
        <v>75887.861244019135</v>
      </c>
      <c r="D2066">
        <f t="shared" si="142"/>
        <v>2023</v>
      </c>
      <c r="E2066">
        <f t="shared" si="143"/>
        <v>4</v>
      </c>
      <c r="F2066" s="33">
        <v>10375</v>
      </c>
      <c r="G2066" s="2" t="s">
        <v>29</v>
      </c>
      <c r="H2066" s="2">
        <v>209</v>
      </c>
      <c r="I2066" s="33" t="s">
        <v>74</v>
      </c>
      <c r="J2066" s="34">
        <v>45043</v>
      </c>
      <c r="K2066" s="33">
        <v>619794</v>
      </c>
      <c r="L2066" s="33">
        <v>612643</v>
      </c>
      <c r="M2066" s="33">
        <v>615437</v>
      </c>
      <c r="N2066" s="33">
        <v>621062</v>
      </c>
      <c r="O2066" s="33">
        <v>622663</v>
      </c>
      <c r="P2066" s="33">
        <v>639223</v>
      </c>
      <c r="Q2066" s="33">
        <v>647414</v>
      </c>
      <c r="R2066" s="33">
        <v>658044</v>
      </c>
      <c r="S2066" s="33">
        <v>662409</v>
      </c>
      <c r="T2066" s="33">
        <v>667690</v>
      </c>
      <c r="U2066" s="33">
        <v>669672</v>
      </c>
      <c r="V2066" s="33">
        <v>676927</v>
      </c>
      <c r="W2066" s="33">
        <v>674794</v>
      </c>
      <c r="X2066" s="33">
        <v>686188</v>
      </c>
      <c r="Y2066" s="33">
        <v>682050</v>
      </c>
      <c r="Z2066" s="33">
        <v>678368</v>
      </c>
      <c r="AA2066" s="33">
        <v>682523</v>
      </c>
      <c r="AB2066" s="33">
        <v>673342</v>
      </c>
      <c r="AC2066" s="33">
        <v>676295</v>
      </c>
      <c r="AD2066" s="33">
        <v>666870</v>
      </c>
      <c r="AE2066" s="33">
        <v>672411</v>
      </c>
      <c r="AF2066" s="33">
        <v>658315</v>
      </c>
      <c r="AG2066" s="33">
        <v>645323</v>
      </c>
      <c r="AH2066" s="33">
        <v>632115</v>
      </c>
    </row>
    <row r="2067" spans="1:34" x14ac:dyDescent="0.35">
      <c r="A2067" s="15">
        <f t="shared" si="140"/>
        <v>45044</v>
      </c>
      <c r="B2067" s="107">
        <v>15999575</v>
      </c>
      <c r="C2067" s="4">
        <f t="shared" si="141"/>
        <v>76188.452380952382</v>
      </c>
      <c r="D2067">
        <f t="shared" si="142"/>
        <v>2023</v>
      </c>
      <c r="E2067">
        <f t="shared" si="143"/>
        <v>4</v>
      </c>
      <c r="F2067" s="33">
        <v>10376</v>
      </c>
      <c r="G2067" s="2" t="s">
        <v>29</v>
      </c>
      <c r="H2067" s="2">
        <v>210</v>
      </c>
      <c r="I2067" s="33" t="s">
        <v>74</v>
      </c>
      <c r="J2067" s="34">
        <v>45044</v>
      </c>
      <c r="K2067" s="33">
        <v>626698</v>
      </c>
      <c r="L2067" s="33">
        <v>621217</v>
      </c>
      <c r="M2067" s="33">
        <v>623574</v>
      </c>
      <c r="N2067" s="33">
        <v>626970</v>
      </c>
      <c r="O2067" s="33">
        <v>631622</v>
      </c>
      <c r="P2067" s="33">
        <v>648212</v>
      </c>
      <c r="Q2067" s="33">
        <v>666842</v>
      </c>
      <c r="R2067" s="33">
        <v>678911</v>
      </c>
      <c r="S2067" s="33">
        <v>677048</v>
      </c>
      <c r="T2067" s="33">
        <v>680461</v>
      </c>
      <c r="U2067" s="33">
        <v>672726</v>
      </c>
      <c r="V2067" s="33">
        <v>679832</v>
      </c>
      <c r="W2067" s="33">
        <v>673731</v>
      </c>
      <c r="X2067" s="33">
        <v>676981</v>
      </c>
      <c r="Y2067" s="33">
        <v>677068</v>
      </c>
      <c r="Z2067" s="33">
        <v>680853</v>
      </c>
      <c r="AA2067" s="33">
        <v>681530</v>
      </c>
      <c r="AB2067" s="33">
        <v>686308</v>
      </c>
      <c r="AC2067" s="33">
        <v>685605</v>
      </c>
      <c r="AD2067" s="33">
        <v>673024</v>
      </c>
      <c r="AE2067" s="33">
        <v>667684</v>
      </c>
      <c r="AF2067" s="33">
        <v>658281</v>
      </c>
      <c r="AG2067" s="33">
        <v>643289</v>
      </c>
      <c r="AH2067" s="33">
        <v>628307</v>
      </c>
    </row>
    <row r="2068" spans="1:34" x14ac:dyDescent="0.35">
      <c r="A2068" s="15">
        <f t="shared" si="140"/>
        <v>45045</v>
      </c>
      <c r="B2068" s="107">
        <v>15534541</v>
      </c>
      <c r="C2068" s="4">
        <f t="shared" si="141"/>
        <v>73623.41706161137</v>
      </c>
      <c r="D2068">
        <f t="shared" si="142"/>
        <v>2023</v>
      </c>
      <c r="E2068">
        <f t="shared" si="143"/>
        <v>4</v>
      </c>
      <c r="F2068" s="33">
        <v>10377</v>
      </c>
      <c r="G2068" s="2" t="s">
        <v>29</v>
      </c>
      <c r="H2068" s="2">
        <v>211</v>
      </c>
      <c r="I2068" s="33" t="s">
        <v>74</v>
      </c>
      <c r="J2068" s="34">
        <v>45045</v>
      </c>
      <c r="K2068" s="33">
        <v>619722</v>
      </c>
      <c r="L2068" s="33">
        <v>615454</v>
      </c>
      <c r="M2068" s="33">
        <v>607463</v>
      </c>
      <c r="N2068" s="33">
        <v>610987</v>
      </c>
      <c r="O2068" s="33">
        <v>615458</v>
      </c>
      <c r="P2068" s="33">
        <v>621981</v>
      </c>
      <c r="Q2068" s="33">
        <v>628649</v>
      </c>
      <c r="R2068" s="33">
        <v>640071</v>
      </c>
      <c r="S2068" s="33">
        <v>645285</v>
      </c>
      <c r="T2068" s="33">
        <v>644897</v>
      </c>
      <c r="U2068" s="33">
        <v>653016</v>
      </c>
      <c r="V2068" s="33">
        <v>656414</v>
      </c>
      <c r="W2068" s="33">
        <v>654805</v>
      </c>
      <c r="X2068" s="33">
        <v>656073</v>
      </c>
      <c r="Y2068" s="33">
        <v>661665</v>
      </c>
      <c r="Z2068" s="33">
        <v>662024</v>
      </c>
      <c r="AA2068" s="33">
        <v>665758</v>
      </c>
      <c r="AB2068" s="33">
        <v>672108</v>
      </c>
      <c r="AC2068" s="33">
        <v>672529</v>
      </c>
      <c r="AD2068" s="33">
        <v>667933</v>
      </c>
      <c r="AE2068" s="33">
        <v>658498</v>
      </c>
      <c r="AF2068" s="33">
        <v>639615</v>
      </c>
      <c r="AG2068" s="33">
        <v>629492</v>
      </c>
      <c r="AH2068" s="33">
        <v>612924</v>
      </c>
    </row>
    <row r="2069" spans="1:34" x14ac:dyDescent="0.35">
      <c r="A2069" s="15">
        <f t="shared" si="140"/>
        <v>45046</v>
      </c>
      <c r="B2069" s="107">
        <v>15325005</v>
      </c>
      <c r="C2069" s="4">
        <f t="shared" si="141"/>
        <v>72287.759433962259</v>
      </c>
      <c r="D2069">
        <f t="shared" si="142"/>
        <v>2023</v>
      </c>
      <c r="E2069">
        <f t="shared" si="143"/>
        <v>4</v>
      </c>
      <c r="F2069" s="33">
        <v>10378</v>
      </c>
      <c r="G2069" s="2" t="s">
        <v>29</v>
      </c>
      <c r="H2069" s="2">
        <v>212</v>
      </c>
      <c r="I2069" s="33" t="s">
        <v>74</v>
      </c>
      <c r="J2069" s="34">
        <v>45046</v>
      </c>
      <c r="K2069" s="33">
        <v>604202</v>
      </c>
      <c r="L2069" s="33">
        <v>596610</v>
      </c>
      <c r="M2069" s="33">
        <v>594927</v>
      </c>
      <c r="N2069" s="33">
        <v>590332</v>
      </c>
      <c r="O2069" s="33">
        <v>592473</v>
      </c>
      <c r="P2069" s="33">
        <v>593864</v>
      </c>
      <c r="Q2069" s="33">
        <v>598908</v>
      </c>
      <c r="R2069" s="33">
        <v>611312</v>
      </c>
      <c r="S2069" s="33">
        <v>623937</v>
      </c>
      <c r="T2069" s="33">
        <v>635179</v>
      </c>
      <c r="U2069" s="33">
        <v>643250</v>
      </c>
      <c r="V2069" s="33">
        <v>652507</v>
      </c>
      <c r="W2069" s="33">
        <v>656416</v>
      </c>
      <c r="X2069" s="33">
        <v>666394</v>
      </c>
      <c r="Y2069" s="33">
        <v>664186</v>
      </c>
      <c r="Z2069" s="33">
        <v>671148</v>
      </c>
      <c r="AA2069" s="33">
        <v>671580</v>
      </c>
      <c r="AB2069" s="33">
        <v>674006</v>
      </c>
      <c r="AC2069" s="33">
        <v>662771</v>
      </c>
      <c r="AD2069" s="33">
        <v>661584</v>
      </c>
      <c r="AE2069" s="33">
        <v>652114</v>
      </c>
      <c r="AF2069" s="33">
        <v>642492</v>
      </c>
      <c r="AG2069" s="33">
        <v>624497</v>
      </c>
      <c r="AH2069" s="33">
        <v>610413</v>
      </c>
    </row>
    <row r="2070" spans="1:34" x14ac:dyDescent="0.35">
      <c r="A2070" s="15">
        <f t="shared" si="140"/>
        <v>45047</v>
      </c>
      <c r="B2070" s="107">
        <v>15472781</v>
      </c>
      <c r="C2070" s="4">
        <f t="shared" si="141"/>
        <v>72642.164319248826</v>
      </c>
      <c r="D2070">
        <f t="shared" si="142"/>
        <v>2023</v>
      </c>
      <c r="E2070">
        <f t="shared" si="143"/>
        <v>5</v>
      </c>
      <c r="F2070" s="33">
        <v>10379</v>
      </c>
      <c r="G2070" s="2" t="s">
        <v>29</v>
      </c>
      <c r="H2070" s="2">
        <v>213</v>
      </c>
      <c r="I2070" s="33" t="s">
        <v>74</v>
      </c>
      <c r="J2070" s="34">
        <v>45047</v>
      </c>
      <c r="K2070" s="33">
        <v>599801</v>
      </c>
      <c r="L2070" s="33">
        <v>594414</v>
      </c>
      <c r="M2070" s="33">
        <v>596212</v>
      </c>
      <c r="N2070" s="33">
        <v>599289</v>
      </c>
      <c r="O2070" s="33">
        <v>596620</v>
      </c>
      <c r="P2070" s="33">
        <v>612165</v>
      </c>
      <c r="Q2070" s="33">
        <v>629285</v>
      </c>
      <c r="R2070" s="33">
        <v>641078</v>
      </c>
      <c r="S2070" s="33">
        <v>654552</v>
      </c>
      <c r="T2070" s="33">
        <v>655516</v>
      </c>
      <c r="U2070" s="33">
        <v>667126</v>
      </c>
      <c r="V2070" s="33">
        <v>662745</v>
      </c>
      <c r="W2070" s="33">
        <v>670325</v>
      </c>
      <c r="X2070" s="33">
        <v>673055</v>
      </c>
      <c r="Y2070" s="33">
        <v>662180</v>
      </c>
      <c r="Z2070" s="33">
        <v>658068</v>
      </c>
      <c r="AA2070" s="33">
        <v>658526</v>
      </c>
      <c r="AB2070" s="33">
        <v>658450</v>
      </c>
      <c r="AC2070" s="33">
        <v>657028</v>
      </c>
      <c r="AD2070" s="33">
        <v>650936</v>
      </c>
      <c r="AE2070" s="33">
        <v>650910</v>
      </c>
      <c r="AF2070" s="33">
        <v>641501</v>
      </c>
      <c r="AG2070" s="33">
        <v>629731</v>
      </c>
      <c r="AH2070" s="33">
        <v>606817</v>
      </c>
    </row>
    <row r="2071" spans="1:34" x14ac:dyDescent="0.35">
      <c r="A2071" s="15">
        <f t="shared" si="140"/>
        <v>45048</v>
      </c>
      <c r="B2071" s="107">
        <v>15702037</v>
      </c>
      <c r="C2071" s="4">
        <f t="shared" si="141"/>
        <v>73374.004672897194</v>
      </c>
      <c r="D2071">
        <f t="shared" si="142"/>
        <v>2023</v>
      </c>
      <c r="E2071">
        <f t="shared" si="143"/>
        <v>5</v>
      </c>
      <c r="F2071" s="33">
        <v>10380</v>
      </c>
      <c r="G2071" s="2" t="s">
        <v>29</v>
      </c>
      <c r="H2071" s="2">
        <v>214</v>
      </c>
      <c r="I2071" s="33" t="s">
        <v>74</v>
      </c>
      <c r="J2071" s="34">
        <v>45048</v>
      </c>
      <c r="K2071" s="33">
        <v>602391</v>
      </c>
      <c r="L2071" s="33">
        <v>590571</v>
      </c>
      <c r="M2071" s="33">
        <v>594320</v>
      </c>
      <c r="N2071" s="33">
        <v>595286</v>
      </c>
      <c r="O2071" s="33">
        <v>599801</v>
      </c>
      <c r="P2071" s="33">
        <v>617731</v>
      </c>
      <c r="Q2071" s="33">
        <v>638087</v>
      </c>
      <c r="R2071" s="33">
        <v>648681</v>
      </c>
      <c r="S2071" s="33">
        <v>648669</v>
      </c>
      <c r="T2071" s="33">
        <v>651134</v>
      </c>
      <c r="U2071" s="33">
        <v>663269</v>
      </c>
      <c r="V2071" s="33">
        <v>669046</v>
      </c>
      <c r="W2071" s="33">
        <v>670544</v>
      </c>
      <c r="X2071" s="33">
        <v>680109</v>
      </c>
      <c r="Y2071" s="33">
        <v>678268</v>
      </c>
      <c r="Z2071" s="33">
        <v>684500</v>
      </c>
      <c r="AA2071" s="33">
        <v>686932</v>
      </c>
      <c r="AB2071" s="33">
        <v>684822</v>
      </c>
      <c r="AC2071" s="33">
        <v>686391</v>
      </c>
      <c r="AD2071" s="33">
        <v>677097</v>
      </c>
      <c r="AE2071" s="33">
        <v>667363</v>
      </c>
      <c r="AF2071" s="33">
        <v>654174</v>
      </c>
      <c r="AG2071" s="33">
        <v>634606</v>
      </c>
      <c r="AH2071" s="33">
        <v>618283</v>
      </c>
    </row>
    <row r="2072" spans="1:34" x14ac:dyDescent="0.35">
      <c r="A2072" s="15">
        <f t="shared" si="140"/>
        <v>45049</v>
      </c>
      <c r="B2072" s="107">
        <v>16431299</v>
      </c>
      <c r="C2072" s="4">
        <f t="shared" si="141"/>
        <v>76424.646511627914</v>
      </c>
      <c r="D2072">
        <f t="shared" si="142"/>
        <v>2023</v>
      </c>
      <c r="E2072">
        <f t="shared" si="143"/>
        <v>5</v>
      </c>
      <c r="F2072" s="33">
        <v>10381</v>
      </c>
      <c r="G2072" s="2" t="s">
        <v>29</v>
      </c>
      <c r="H2072" s="2">
        <v>215</v>
      </c>
      <c r="I2072" s="33" t="s">
        <v>74</v>
      </c>
      <c r="J2072" s="34">
        <v>45049</v>
      </c>
      <c r="K2072" s="33">
        <v>611407</v>
      </c>
      <c r="L2072" s="33">
        <v>614237</v>
      </c>
      <c r="M2072" s="33">
        <v>610239</v>
      </c>
      <c r="N2072" s="33">
        <v>616091</v>
      </c>
      <c r="O2072" s="33">
        <v>612918</v>
      </c>
      <c r="P2072" s="33">
        <v>630337</v>
      </c>
      <c r="Q2072" s="33">
        <v>649149</v>
      </c>
      <c r="R2072" s="33">
        <v>660994</v>
      </c>
      <c r="S2072" s="33">
        <v>662473</v>
      </c>
      <c r="T2072" s="33">
        <v>669068</v>
      </c>
      <c r="U2072" s="33">
        <v>684513</v>
      </c>
      <c r="V2072" s="33">
        <v>688199</v>
      </c>
      <c r="W2072" s="33">
        <v>701261</v>
      </c>
      <c r="X2072" s="33">
        <v>704729</v>
      </c>
      <c r="Y2072" s="33">
        <v>714958</v>
      </c>
      <c r="Z2072" s="33">
        <v>721987</v>
      </c>
      <c r="AA2072" s="33">
        <v>729019</v>
      </c>
      <c r="AB2072" s="33">
        <v>732178</v>
      </c>
      <c r="AC2072" s="33">
        <v>730481</v>
      </c>
      <c r="AD2072" s="33">
        <v>725250</v>
      </c>
      <c r="AE2072" s="33">
        <v>716092</v>
      </c>
      <c r="AF2072" s="33">
        <v>704769</v>
      </c>
      <c r="AG2072" s="33">
        <v>678981</v>
      </c>
      <c r="AH2072" s="33">
        <v>661678</v>
      </c>
    </row>
    <row r="2073" spans="1:34" x14ac:dyDescent="0.35">
      <c r="A2073" s="15">
        <f t="shared" si="140"/>
        <v>45050</v>
      </c>
      <c r="B2073" s="107">
        <v>16692265</v>
      </c>
      <c r="C2073" s="4">
        <f t="shared" si="141"/>
        <v>77279.004629629635</v>
      </c>
      <c r="D2073">
        <f t="shared" si="142"/>
        <v>2023</v>
      </c>
      <c r="E2073">
        <f t="shared" si="143"/>
        <v>5</v>
      </c>
      <c r="F2073" s="33">
        <v>10382</v>
      </c>
      <c r="G2073" s="2" t="s">
        <v>29</v>
      </c>
      <c r="H2073" s="2">
        <v>216</v>
      </c>
      <c r="I2073" s="33" t="s">
        <v>74</v>
      </c>
      <c r="J2073" s="34">
        <v>45050</v>
      </c>
      <c r="K2073" s="33">
        <v>654458</v>
      </c>
      <c r="L2073" s="33">
        <v>646962</v>
      </c>
      <c r="M2073" s="33">
        <v>644754</v>
      </c>
      <c r="N2073" s="33">
        <v>645214</v>
      </c>
      <c r="O2073" s="33">
        <v>648888</v>
      </c>
      <c r="P2073" s="33">
        <v>658211</v>
      </c>
      <c r="Q2073" s="33">
        <v>678219</v>
      </c>
      <c r="R2073" s="33">
        <v>689643</v>
      </c>
      <c r="S2073" s="33">
        <v>695653</v>
      </c>
      <c r="T2073" s="33">
        <v>707953</v>
      </c>
      <c r="U2073" s="33">
        <v>713963</v>
      </c>
      <c r="V2073" s="33">
        <v>719167</v>
      </c>
      <c r="W2073" s="33">
        <v>723223</v>
      </c>
      <c r="X2073" s="33">
        <v>725305</v>
      </c>
      <c r="Y2073" s="33">
        <v>729008</v>
      </c>
      <c r="Z2073" s="33">
        <v>729264</v>
      </c>
      <c r="AA2073" s="33">
        <v>730092</v>
      </c>
      <c r="AB2073" s="33">
        <v>723292</v>
      </c>
      <c r="AC2073" s="33">
        <v>724913</v>
      </c>
      <c r="AD2073" s="33">
        <v>701857</v>
      </c>
      <c r="AE2073" s="33">
        <v>697650</v>
      </c>
      <c r="AF2073" s="33">
        <v>679410</v>
      </c>
      <c r="AG2073" s="33">
        <v>655427</v>
      </c>
      <c r="AH2073" s="33">
        <v>640876</v>
      </c>
    </row>
    <row r="2074" spans="1:34" x14ac:dyDescent="0.35">
      <c r="A2074" s="15">
        <f t="shared" ref="A2074:A2137" si="144">J2074</f>
        <v>45051</v>
      </c>
      <c r="B2074" s="107">
        <v>15661759</v>
      </c>
      <c r="C2074" s="4">
        <f t="shared" ref="C2074:C2137" si="145">B2074/H2074</f>
        <v>72174.004608294927</v>
      </c>
      <c r="D2074">
        <f t="shared" ref="D2074:D2137" si="146">YEAR(J2074)</f>
        <v>2023</v>
      </c>
      <c r="E2074">
        <f t="shared" ref="E2074:E2137" si="147">MONTH(J2074)</f>
        <v>5</v>
      </c>
      <c r="F2074" s="33">
        <v>10383</v>
      </c>
      <c r="G2074" s="2" t="s">
        <v>29</v>
      </c>
      <c r="H2074" s="2">
        <v>217</v>
      </c>
      <c r="I2074" s="33" t="s">
        <v>74</v>
      </c>
      <c r="J2074" s="34">
        <v>45051</v>
      </c>
      <c r="K2074" s="33">
        <v>631380</v>
      </c>
      <c r="L2074" s="33">
        <v>619379</v>
      </c>
      <c r="M2074" s="33">
        <v>620985</v>
      </c>
      <c r="N2074" s="33">
        <v>620828</v>
      </c>
      <c r="O2074" s="33">
        <v>621684</v>
      </c>
      <c r="P2074" s="33">
        <v>635822</v>
      </c>
      <c r="Q2074" s="33">
        <v>650405</v>
      </c>
      <c r="R2074" s="33">
        <v>658747</v>
      </c>
      <c r="S2074" s="33">
        <v>664885</v>
      </c>
      <c r="T2074" s="33">
        <v>661014</v>
      </c>
      <c r="U2074" s="33">
        <v>665025</v>
      </c>
      <c r="V2074" s="33">
        <v>666331</v>
      </c>
      <c r="W2074" s="33">
        <v>661366</v>
      </c>
      <c r="X2074" s="33">
        <v>664683</v>
      </c>
      <c r="Y2074" s="33">
        <v>654304</v>
      </c>
      <c r="Z2074" s="33">
        <v>657667</v>
      </c>
      <c r="AA2074" s="33">
        <v>652820</v>
      </c>
      <c r="AB2074" s="33">
        <v>657199</v>
      </c>
      <c r="AC2074" s="33">
        <v>660324</v>
      </c>
      <c r="AD2074" s="33">
        <v>654721</v>
      </c>
      <c r="AE2074" s="33">
        <v>657549</v>
      </c>
      <c r="AF2074" s="33">
        <v>646704</v>
      </c>
      <c r="AG2074" s="33">
        <v>638019</v>
      </c>
      <c r="AH2074" s="33">
        <v>625071</v>
      </c>
    </row>
    <row r="2075" spans="1:34" x14ac:dyDescent="0.35">
      <c r="A2075" s="15">
        <f t="shared" si="144"/>
        <v>45052</v>
      </c>
      <c r="B2075" s="107">
        <v>15051826</v>
      </c>
      <c r="C2075" s="4">
        <f t="shared" si="145"/>
        <v>69045.073394495412</v>
      </c>
      <c r="D2075">
        <f t="shared" si="146"/>
        <v>2023</v>
      </c>
      <c r="E2075">
        <f t="shared" si="147"/>
        <v>5</v>
      </c>
      <c r="F2075" s="33">
        <v>10384</v>
      </c>
      <c r="G2075" s="2" t="s">
        <v>29</v>
      </c>
      <c r="H2075" s="2">
        <v>218</v>
      </c>
      <c r="I2075" s="33" t="s">
        <v>74</v>
      </c>
      <c r="J2075" s="34">
        <v>45052</v>
      </c>
      <c r="K2075" s="33">
        <v>621109</v>
      </c>
      <c r="L2075" s="33">
        <v>614291</v>
      </c>
      <c r="M2075" s="33">
        <v>612052</v>
      </c>
      <c r="N2075" s="33">
        <v>612541</v>
      </c>
      <c r="O2075" s="33">
        <v>620917</v>
      </c>
      <c r="P2075" s="33">
        <v>623897</v>
      </c>
      <c r="Q2075" s="33">
        <v>629951</v>
      </c>
      <c r="R2075" s="33">
        <v>638040</v>
      </c>
      <c r="S2075" s="33">
        <v>635501</v>
      </c>
      <c r="T2075" s="33">
        <v>638769</v>
      </c>
      <c r="U2075" s="33">
        <v>636769</v>
      </c>
      <c r="V2075" s="33">
        <v>632136</v>
      </c>
      <c r="W2075" s="33">
        <v>630522</v>
      </c>
      <c r="X2075" s="33">
        <v>627284</v>
      </c>
      <c r="Y2075" s="33">
        <v>624685</v>
      </c>
      <c r="Z2075" s="33">
        <v>622961</v>
      </c>
      <c r="AA2075" s="33">
        <v>624172</v>
      </c>
      <c r="AB2075" s="33">
        <v>621985</v>
      </c>
      <c r="AC2075" s="33">
        <v>621305</v>
      </c>
      <c r="AD2075" s="33">
        <v>623522</v>
      </c>
      <c r="AE2075" s="33">
        <v>621352</v>
      </c>
      <c r="AF2075" s="33">
        <v>619107</v>
      </c>
      <c r="AG2075" s="33">
        <v>604943</v>
      </c>
      <c r="AH2075" s="33">
        <v>602222</v>
      </c>
    </row>
    <row r="2076" spans="1:34" x14ac:dyDescent="0.35">
      <c r="A2076" s="15">
        <f t="shared" si="144"/>
        <v>45053</v>
      </c>
      <c r="B2076" s="107">
        <v>14699335</v>
      </c>
      <c r="C2076" s="4">
        <f t="shared" si="145"/>
        <v>67120.251141552508</v>
      </c>
      <c r="D2076">
        <f t="shared" si="146"/>
        <v>2023</v>
      </c>
      <c r="E2076">
        <f t="shared" si="147"/>
        <v>5</v>
      </c>
      <c r="F2076" s="33">
        <v>10385</v>
      </c>
      <c r="G2076" s="2" t="s">
        <v>29</v>
      </c>
      <c r="H2076" s="2">
        <v>219</v>
      </c>
      <c r="I2076" s="33" t="s">
        <v>74</v>
      </c>
      <c r="J2076" s="34">
        <v>45053</v>
      </c>
      <c r="K2076" s="33">
        <v>591036</v>
      </c>
      <c r="L2076" s="33">
        <v>593798</v>
      </c>
      <c r="M2076" s="33">
        <v>589856</v>
      </c>
      <c r="N2076" s="33">
        <v>592895</v>
      </c>
      <c r="O2076" s="33">
        <v>597378</v>
      </c>
      <c r="P2076" s="33">
        <v>598610</v>
      </c>
      <c r="Q2076" s="33">
        <v>605680</v>
      </c>
      <c r="R2076" s="33">
        <v>604681</v>
      </c>
      <c r="S2076" s="33">
        <v>612808</v>
      </c>
      <c r="T2076" s="33">
        <v>610001</v>
      </c>
      <c r="U2076" s="33">
        <v>612601</v>
      </c>
      <c r="V2076" s="33">
        <v>612173</v>
      </c>
      <c r="W2076" s="33">
        <v>610703</v>
      </c>
      <c r="X2076" s="33">
        <v>610815</v>
      </c>
      <c r="Y2076" s="33">
        <v>614539</v>
      </c>
      <c r="Z2076" s="33">
        <v>614318</v>
      </c>
      <c r="AA2076" s="33">
        <v>617870</v>
      </c>
      <c r="AB2076" s="33">
        <v>615229</v>
      </c>
      <c r="AC2076" s="33">
        <v>615068</v>
      </c>
      <c r="AD2076" s="33">
        <v>618980</v>
      </c>
      <c r="AE2076" s="33">
        <v>619093</v>
      </c>
      <c r="AF2076" s="33">
        <v>612207</v>
      </c>
      <c r="AG2076" s="33">
        <v>602328</v>
      </c>
      <c r="AH2076" s="33">
        <v>601307</v>
      </c>
    </row>
    <row r="2077" spans="1:34" x14ac:dyDescent="0.35">
      <c r="A2077" s="15">
        <f t="shared" si="144"/>
        <v>45054</v>
      </c>
      <c r="B2077" s="107">
        <v>15566409</v>
      </c>
      <c r="C2077" s="4">
        <f t="shared" si="145"/>
        <v>70756.404545454541</v>
      </c>
      <c r="D2077">
        <f t="shared" si="146"/>
        <v>2023</v>
      </c>
      <c r="E2077">
        <f t="shared" si="147"/>
        <v>5</v>
      </c>
      <c r="F2077" s="33">
        <v>10386</v>
      </c>
      <c r="G2077" s="2" t="s">
        <v>29</v>
      </c>
      <c r="H2077" s="2">
        <v>220</v>
      </c>
      <c r="I2077" s="33" t="s">
        <v>74</v>
      </c>
      <c r="J2077" s="34">
        <v>45054</v>
      </c>
      <c r="K2077" s="33">
        <v>593595</v>
      </c>
      <c r="L2077" s="33">
        <v>592867</v>
      </c>
      <c r="M2077" s="33">
        <v>588197</v>
      </c>
      <c r="N2077" s="33">
        <v>590324</v>
      </c>
      <c r="O2077" s="33">
        <v>605702</v>
      </c>
      <c r="P2077" s="33">
        <v>616144</v>
      </c>
      <c r="Q2077" s="33">
        <v>633077</v>
      </c>
      <c r="R2077" s="33">
        <v>645121</v>
      </c>
      <c r="S2077" s="33">
        <v>654271</v>
      </c>
      <c r="T2077" s="33">
        <v>653593</v>
      </c>
      <c r="U2077" s="33">
        <v>663444</v>
      </c>
      <c r="V2077" s="33">
        <v>670350</v>
      </c>
      <c r="W2077" s="33">
        <v>675092</v>
      </c>
      <c r="X2077" s="33">
        <v>681842</v>
      </c>
      <c r="Y2077" s="33">
        <v>681104</v>
      </c>
      <c r="Z2077" s="33">
        <v>680050</v>
      </c>
      <c r="AA2077" s="33">
        <v>676928</v>
      </c>
      <c r="AB2077" s="33">
        <v>673608</v>
      </c>
      <c r="AC2077" s="33">
        <v>661593</v>
      </c>
      <c r="AD2077" s="33">
        <v>646720</v>
      </c>
      <c r="AE2077" s="33">
        <v>643400</v>
      </c>
      <c r="AF2077" s="33">
        <v>638883</v>
      </c>
      <c r="AG2077" s="33">
        <v>627107</v>
      </c>
      <c r="AH2077" s="33">
        <v>614709</v>
      </c>
    </row>
    <row r="2078" spans="1:34" x14ac:dyDescent="0.35">
      <c r="A2078" s="15">
        <f t="shared" si="144"/>
        <v>45055</v>
      </c>
      <c r="B2078" s="107">
        <v>16006108</v>
      </c>
      <c r="C2078" s="4">
        <f t="shared" si="145"/>
        <v>72425.828054298647</v>
      </c>
      <c r="D2078">
        <f t="shared" si="146"/>
        <v>2023</v>
      </c>
      <c r="E2078">
        <f t="shared" si="147"/>
        <v>5</v>
      </c>
      <c r="F2078" s="33">
        <v>10387</v>
      </c>
      <c r="G2078" s="2" t="s">
        <v>29</v>
      </c>
      <c r="H2078" s="2">
        <v>221</v>
      </c>
      <c r="I2078" s="33" t="s">
        <v>74</v>
      </c>
      <c r="J2078" s="34">
        <v>45055</v>
      </c>
      <c r="K2078" s="33">
        <v>615255</v>
      </c>
      <c r="L2078" s="33">
        <v>612610</v>
      </c>
      <c r="M2078" s="33">
        <v>606383</v>
      </c>
      <c r="N2078" s="33">
        <v>615980</v>
      </c>
      <c r="O2078" s="33">
        <v>617443</v>
      </c>
      <c r="P2078" s="33">
        <v>629015</v>
      </c>
      <c r="Q2078" s="33">
        <v>652894</v>
      </c>
      <c r="R2078" s="33">
        <v>664110</v>
      </c>
      <c r="S2078" s="33">
        <v>668327</v>
      </c>
      <c r="T2078" s="33">
        <v>674479</v>
      </c>
      <c r="U2078" s="33">
        <v>671801</v>
      </c>
      <c r="V2078" s="33">
        <v>680764</v>
      </c>
      <c r="W2078" s="33">
        <v>684331</v>
      </c>
      <c r="X2078" s="33">
        <v>681819</v>
      </c>
      <c r="Y2078" s="33">
        <v>685262</v>
      </c>
      <c r="Z2078" s="33">
        <v>689119</v>
      </c>
      <c r="AA2078" s="33">
        <v>686194</v>
      </c>
      <c r="AB2078" s="33">
        <v>685433</v>
      </c>
      <c r="AC2078" s="33">
        <v>688615</v>
      </c>
      <c r="AD2078" s="33">
        <v>681771</v>
      </c>
      <c r="AE2078" s="33">
        <v>678725</v>
      </c>
      <c r="AF2078" s="33">
        <v>671045</v>
      </c>
      <c r="AG2078" s="33">
        <v>661213</v>
      </c>
      <c r="AH2078" s="33">
        <v>645429</v>
      </c>
    </row>
    <row r="2079" spans="1:34" x14ac:dyDescent="0.35">
      <c r="A2079" s="15">
        <f t="shared" si="144"/>
        <v>45056</v>
      </c>
      <c r="B2079" s="107">
        <v>16459371</v>
      </c>
      <c r="C2079" s="4">
        <f t="shared" si="145"/>
        <v>74141.310810810814</v>
      </c>
      <c r="D2079">
        <f t="shared" si="146"/>
        <v>2023</v>
      </c>
      <c r="E2079">
        <f t="shared" si="147"/>
        <v>5</v>
      </c>
      <c r="F2079" s="33">
        <v>10388</v>
      </c>
      <c r="G2079" s="2" t="s">
        <v>29</v>
      </c>
      <c r="H2079" s="2">
        <v>222</v>
      </c>
      <c r="I2079" s="33" t="s">
        <v>74</v>
      </c>
      <c r="J2079" s="34">
        <v>45056</v>
      </c>
      <c r="K2079" s="33">
        <v>634405</v>
      </c>
      <c r="L2079" s="33">
        <v>633251</v>
      </c>
      <c r="M2079" s="33">
        <v>636867</v>
      </c>
      <c r="N2079" s="33">
        <v>635850</v>
      </c>
      <c r="O2079" s="33">
        <v>649292</v>
      </c>
      <c r="P2079" s="33">
        <v>663553</v>
      </c>
      <c r="Q2079" s="33">
        <v>681762</v>
      </c>
      <c r="R2079" s="33">
        <v>689206</v>
      </c>
      <c r="S2079" s="33">
        <v>686651</v>
      </c>
      <c r="T2079" s="33">
        <v>687502</v>
      </c>
      <c r="U2079" s="33">
        <v>696274</v>
      </c>
      <c r="V2079" s="33">
        <v>694085</v>
      </c>
      <c r="W2079" s="33">
        <v>694383</v>
      </c>
      <c r="X2079" s="33">
        <v>701309</v>
      </c>
      <c r="Y2079" s="33">
        <v>702430</v>
      </c>
      <c r="Z2079" s="33">
        <v>711586</v>
      </c>
      <c r="AA2079" s="33">
        <v>703238</v>
      </c>
      <c r="AB2079" s="33">
        <v>703308</v>
      </c>
      <c r="AC2079" s="33">
        <v>709847</v>
      </c>
      <c r="AD2079" s="33">
        <v>697389</v>
      </c>
      <c r="AE2079" s="33">
        <v>693681</v>
      </c>
      <c r="AF2079" s="33">
        <v>683002</v>
      </c>
      <c r="AG2079" s="33">
        <v>667036</v>
      </c>
      <c r="AH2079" s="33">
        <v>656436</v>
      </c>
    </row>
    <row r="2080" spans="1:34" x14ac:dyDescent="0.35">
      <c r="A2080" s="15">
        <f t="shared" si="144"/>
        <v>45057</v>
      </c>
      <c r="B2080" s="107">
        <v>16612393</v>
      </c>
      <c r="C2080" s="4">
        <f t="shared" si="145"/>
        <v>74495.035874439462</v>
      </c>
      <c r="D2080">
        <f t="shared" si="146"/>
        <v>2023</v>
      </c>
      <c r="E2080">
        <f t="shared" si="147"/>
        <v>5</v>
      </c>
      <c r="F2080" s="33">
        <v>10389</v>
      </c>
      <c r="G2080" s="2" t="s">
        <v>29</v>
      </c>
      <c r="H2080" s="2">
        <v>223</v>
      </c>
      <c r="I2080" s="33" t="s">
        <v>74</v>
      </c>
      <c r="J2080" s="34">
        <v>45057</v>
      </c>
      <c r="K2080" s="33">
        <v>643176</v>
      </c>
      <c r="L2080" s="33">
        <v>640971</v>
      </c>
      <c r="M2080" s="33">
        <v>636576</v>
      </c>
      <c r="N2080" s="33">
        <v>643501</v>
      </c>
      <c r="O2080" s="33">
        <v>652655</v>
      </c>
      <c r="P2080" s="33">
        <v>660434</v>
      </c>
      <c r="Q2080" s="33">
        <v>681180</v>
      </c>
      <c r="R2080" s="33">
        <v>695291</v>
      </c>
      <c r="S2080" s="33">
        <v>697804</v>
      </c>
      <c r="T2080" s="33">
        <v>695285</v>
      </c>
      <c r="U2080" s="33">
        <v>702291</v>
      </c>
      <c r="V2080" s="33">
        <v>702594</v>
      </c>
      <c r="W2080" s="33">
        <v>709258</v>
      </c>
      <c r="X2080" s="33">
        <v>705783</v>
      </c>
      <c r="Y2080" s="33">
        <v>710545</v>
      </c>
      <c r="Z2080" s="33">
        <v>719051</v>
      </c>
      <c r="AA2080" s="33">
        <v>715128</v>
      </c>
      <c r="AB2080" s="33">
        <v>715136</v>
      </c>
      <c r="AC2080" s="33">
        <v>713966</v>
      </c>
      <c r="AD2080" s="33">
        <v>705618</v>
      </c>
      <c r="AE2080" s="33">
        <v>697745</v>
      </c>
      <c r="AF2080" s="33">
        <v>691348</v>
      </c>
      <c r="AG2080" s="33">
        <v>672783</v>
      </c>
      <c r="AH2080" s="33">
        <v>658064</v>
      </c>
    </row>
    <row r="2081" spans="1:34" x14ac:dyDescent="0.35">
      <c r="A2081" s="15">
        <f t="shared" si="144"/>
        <v>45058</v>
      </c>
      <c r="B2081" s="107">
        <v>16777561</v>
      </c>
      <c r="C2081" s="4">
        <f t="shared" si="145"/>
        <v>74899.825892857145</v>
      </c>
      <c r="D2081">
        <f t="shared" si="146"/>
        <v>2023</v>
      </c>
      <c r="E2081">
        <f t="shared" si="147"/>
        <v>5</v>
      </c>
      <c r="F2081" s="33">
        <v>10390</v>
      </c>
      <c r="G2081" s="2" t="s">
        <v>29</v>
      </c>
      <c r="H2081" s="2">
        <v>224</v>
      </c>
      <c r="I2081" s="33" t="s">
        <v>74</v>
      </c>
      <c r="J2081" s="34">
        <v>45058</v>
      </c>
      <c r="K2081" s="33">
        <v>645163</v>
      </c>
      <c r="L2081" s="33">
        <v>639704</v>
      </c>
      <c r="M2081" s="33">
        <v>636208</v>
      </c>
      <c r="N2081" s="33">
        <v>639458</v>
      </c>
      <c r="O2081" s="33">
        <v>642484</v>
      </c>
      <c r="P2081" s="33">
        <v>650494</v>
      </c>
      <c r="Q2081" s="33">
        <v>675666</v>
      </c>
      <c r="R2081" s="33">
        <v>681463</v>
      </c>
      <c r="S2081" s="33">
        <v>694448</v>
      </c>
      <c r="T2081" s="33">
        <v>697613</v>
      </c>
      <c r="U2081" s="33">
        <v>704150</v>
      </c>
      <c r="V2081" s="33">
        <v>713917</v>
      </c>
      <c r="W2081" s="33">
        <v>716621</v>
      </c>
      <c r="X2081" s="33">
        <v>731767</v>
      </c>
      <c r="Y2081" s="33">
        <v>733316</v>
      </c>
      <c r="Z2081" s="33">
        <v>736388</v>
      </c>
      <c r="AA2081" s="33">
        <v>739002</v>
      </c>
      <c r="AB2081" s="33">
        <v>742724</v>
      </c>
      <c r="AC2081" s="33">
        <v>736634</v>
      </c>
      <c r="AD2081" s="33">
        <v>718073</v>
      </c>
      <c r="AE2081" s="33">
        <v>709785</v>
      </c>
      <c r="AF2081" s="33">
        <v>695870</v>
      </c>
      <c r="AG2081" s="33">
        <v>680981</v>
      </c>
      <c r="AH2081" s="33">
        <v>666464</v>
      </c>
    </row>
    <row r="2082" spans="1:34" x14ac:dyDescent="0.35">
      <c r="A2082" s="15">
        <f t="shared" si="144"/>
        <v>45059</v>
      </c>
      <c r="B2082" s="107">
        <v>16643728</v>
      </c>
      <c r="C2082" s="4">
        <f t="shared" si="145"/>
        <v>73972.124444444446</v>
      </c>
      <c r="D2082">
        <f t="shared" si="146"/>
        <v>2023</v>
      </c>
      <c r="E2082">
        <f t="shared" si="147"/>
        <v>5</v>
      </c>
      <c r="F2082" s="33">
        <v>10391</v>
      </c>
      <c r="G2082" s="2" t="s">
        <v>29</v>
      </c>
      <c r="H2082" s="2">
        <v>225</v>
      </c>
      <c r="I2082" s="33" t="s">
        <v>74</v>
      </c>
      <c r="J2082" s="34">
        <v>45059</v>
      </c>
      <c r="K2082" s="33">
        <v>651947</v>
      </c>
      <c r="L2082" s="33">
        <v>652645</v>
      </c>
      <c r="M2082" s="33">
        <v>642363</v>
      </c>
      <c r="N2082" s="33">
        <v>644336</v>
      </c>
      <c r="O2082" s="33">
        <v>640310</v>
      </c>
      <c r="P2082" s="33">
        <v>646717</v>
      </c>
      <c r="Q2082" s="33">
        <v>655359</v>
      </c>
      <c r="R2082" s="33">
        <v>667413</v>
      </c>
      <c r="S2082" s="33">
        <v>677913</v>
      </c>
      <c r="T2082" s="33">
        <v>691673</v>
      </c>
      <c r="U2082" s="33">
        <v>707572</v>
      </c>
      <c r="V2082" s="33">
        <v>703758</v>
      </c>
      <c r="W2082" s="33">
        <v>716909</v>
      </c>
      <c r="X2082" s="33">
        <v>714496</v>
      </c>
      <c r="Y2082" s="33">
        <v>722073</v>
      </c>
      <c r="Z2082" s="33">
        <v>722645</v>
      </c>
      <c r="AA2082" s="33">
        <v>729997</v>
      </c>
      <c r="AB2082" s="33">
        <v>730910</v>
      </c>
      <c r="AC2082" s="33">
        <v>726912</v>
      </c>
      <c r="AD2082" s="33">
        <v>717825</v>
      </c>
      <c r="AE2082" s="33">
        <v>702855</v>
      </c>
      <c r="AF2082" s="33">
        <v>702514</v>
      </c>
      <c r="AG2082" s="33">
        <v>677237</v>
      </c>
      <c r="AH2082" s="33">
        <v>664356</v>
      </c>
    </row>
    <row r="2083" spans="1:34" x14ac:dyDescent="0.35">
      <c r="A2083" s="15">
        <f t="shared" si="144"/>
        <v>45060</v>
      </c>
      <c r="B2083" s="107">
        <v>16427375</v>
      </c>
      <c r="C2083" s="4">
        <f t="shared" si="145"/>
        <v>72687.5</v>
      </c>
      <c r="D2083">
        <f t="shared" si="146"/>
        <v>2023</v>
      </c>
      <c r="E2083">
        <f t="shared" si="147"/>
        <v>5</v>
      </c>
      <c r="F2083" s="33">
        <v>10392</v>
      </c>
      <c r="G2083" s="2" t="s">
        <v>29</v>
      </c>
      <c r="H2083" s="2">
        <v>226</v>
      </c>
      <c r="I2083" s="33" t="s">
        <v>74</v>
      </c>
      <c r="J2083" s="34">
        <v>45060</v>
      </c>
      <c r="K2083" s="33">
        <v>650243</v>
      </c>
      <c r="L2083" s="33">
        <v>646509</v>
      </c>
      <c r="M2083" s="33">
        <v>640945</v>
      </c>
      <c r="N2083" s="33">
        <v>635526</v>
      </c>
      <c r="O2083" s="33">
        <v>631982</v>
      </c>
      <c r="P2083" s="33">
        <v>633192</v>
      </c>
      <c r="Q2083" s="33">
        <v>641395</v>
      </c>
      <c r="R2083" s="33">
        <v>654374</v>
      </c>
      <c r="S2083" s="33">
        <v>672108</v>
      </c>
      <c r="T2083" s="33">
        <v>681333</v>
      </c>
      <c r="U2083" s="33">
        <v>689206</v>
      </c>
      <c r="V2083" s="33">
        <v>695619</v>
      </c>
      <c r="W2083" s="33">
        <v>697074</v>
      </c>
      <c r="X2083" s="33">
        <v>705436</v>
      </c>
      <c r="Y2083" s="33">
        <v>710825</v>
      </c>
      <c r="Z2083" s="33">
        <v>709648</v>
      </c>
      <c r="AA2083" s="33">
        <v>717356</v>
      </c>
      <c r="AB2083" s="33">
        <v>717242</v>
      </c>
      <c r="AC2083" s="33">
        <v>722421</v>
      </c>
      <c r="AD2083" s="33">
        <v>711393</v>
      </c>
      <c r="AE2083" s="33">
        <v>704334</v>
      </c>
      <c r="AF2083" s="33">
        <v>698452</v>
      </c>
      <c r="AG2083" s="33">
        <v>678036</v>
      </c>
      <c r="AH2083" s="33">
        <v>655930</v>
      </c>
    </row>
    <row r="2084" spans="1:34" x14ac:dyDescent="0.35">
      <c r="A2084" s="15">
        <f t="shared" si="144"/>
        <v>45061</v>
      </c>
      <c r="B2084" s="107">
        <v>17379129</v>
      </c>
      <c r="C2084" s="4">
        <f t="shared" si="145"/>
        <v>76560.039647577098</v>
      </c>
      <c r="D2084">
        <f t="shared" si="146"/>
        <v>2023</v>
      </c>
      <c r="E2084">
        <f t="shared" si="147"/>
        <v>5</v>
      </c>
      <c r="F2084" s="33">
        <v>10393</v>
      </c>
      <c r="G2084" s="2" t="s">
        <v>29</v>
      </c>
      <c r="H2084" s="2">
        <v>227</v>
      </c>
      <c r="I2084" s="33" t="s">
        <v>74</v>
      </c>
      <c r="J2084" s="34">
        <v>45061</v>
      </c>
      <c r="K2084" s="33">
        <v>646647</v>
      </c>
      <c r="L2084" s="33">
        <v>644168</v>
      </c>
      <c r="M2084" s="33">
        <v>638410</v>
      </c>
      <c r="N2084" s="33">
        <v>636322</v>
      </c>
      <c r="O2084" s="33">
        <v>647502</v>
      </c>
      <c r="P2084" s="33">
        <v>649911</v>
      </c>
      <c r="Q2084" s="33">
        <v>670878</v>
      </c>
      <c r="R2084" s="33">
        <v>699123</v>
      </c>
      <c r="S2084" s="33">
        <v>711434</v>
      </c>
      <c r="T2084" s="33">
        <v>727894</v>
      </c>
      <c r="U2084" s="33">
        <v>738812</v>
      </c>
      <c r="V2084" s="33">
        <v>750040</v>
      </c>
      <c r="W2084" s="33">
        <v>765076</v>
      </c>
      <c r="X2084" s="33">
        <v>771978</v>
      </c>
      <c r="Y2084" s="33">
        <v>780097</v>
      </c>
      <c r="Z2084" s="33">
        <v>782314</v>
      </c>
      <c r="AA2084" s="33">
        <v>781832</v>
      </c>
      <c r="AB2084" s="33">
        <v>774917</v>
      </c>
      <c r="AC2084" s="33">
        <v>764822</v>
      </c>
      <c r="AD2084" s="33">
        <v>753980</v>
      </c>
      <c r="AE2084" s="33">
        <v>744568</v>
      </c>
      <c r="AF2084" s="33">
        <v>727578</v>
      </c>
      <c r="AG2084" s="33">
        <v>706504</v>
      </c>
      <c r="AH2084" s="33">
        <v>687922</v>
      </c>
    </row>
    <row r="2085" spans="1:34" x14ac:dyDescent="0.35">
      <c r="A2085" s="15">
        <f t="shared" si="144"/>
        <v>45062</v>
      </c>
      <c r="B2085" s="107">
        <v>16831373</v>
      </c>
      <c r="C2085" s="4">
        <f t="shared" si="145"/>
        <v>73821.811403508778</v>
      </c>
      <c r="D2085">
        <f t="shared" si="146"/>
        <v>2023</v>
      </c>
      <c r="E2085">
        <f t="shared" si="147"/>
        <v>5</v>
      </c>
      <c r="F2085" s="33">
        <v>10394</v>
      </c>
      <c r="G2085" s="2" t="s">
        <v>29</v>
      </c>
      <c r="H2085" s="2">
        <v>228</v>
      </c>
      <c r="I2085" s="33" t="s">
        <v>74</v>
      </c>
      <c r="J2085" s="34">
        <v>45062</v>
      </c>
      <c r="K2085" s="33">
        <v>672179</v>
      </c>
      <c r="L2085" s="33">
        <v>664595</v>
      </c>
      <c r="M2085" s="33">
        <v>663800</v>
      </c>
      <c r="N2085" s="33">
        <v>663358</v>
      </c>
      <c r="O2085" s="33">
        <v>661816</v>
      </c>
      <c r="P2085" s="33">
        <v>674030</v>
      </c>
      <c r="Q2085" s="33">
        <v>687121</v>
      </c>
      <c r="R2085" s="33">
        <v>702721</v>
      </c>
      <c r="S2085" s="33">
        <v>709977</v>
      </c>
      <c r="T2085" s="33">
        <v>715862</v>
      </c>
      <c r="U2085" s="33">
        <v>722584</v>
      </c>
      <c r="V2085" s="33">
        <v>724754</v>
      </c>
      <c r="W2085" s="33">
        <v>729101</v>
      </c>
      <c r="X2085" s="33">
        <v>724336</v>
      </c>
      <c r="Y2085" s="33">
        <v>719894</v>
      </c>
      <c r="Z2085" s="33">
        <v>711240</v>
      </c>
      <c r="AA2085" s="33">
        <v>711097</v>
      </c>
      <c r="AB2085" s="33">
        <v>708817</v>
      </c>
      <c r="AC2085" s="33">
        <v>709748</v>
      </c>
      <c r="AD2085" s="33">
        <v>701898</v>
      </c>
      <c r="AE2085" s="33">
        <v>697062</v>
      </c>
      <c r="AF2085" s="33">
        <v>692767</v>
      </c>
      <c r="AG2085" s="33">
        <v>673430</v>
      </c>
      <c r="AH2085" s="33">
        <v>660304</v>
      </c>
    </row>
    <row r="2086" spans="1:34" x14ac:dyDescent="0.35">
      <c r="A2086" s="15">
        <f t="shared" si="144"/>
        <v>45063</v>
      </c>
      <c r="B2086" s="107">
        <v>16341304</v>
      </c>
      <c r="C2086" s="4">
        <f t="shared" si="145"/>
        <v>71359.406113537116</v>
      </c>
      <c r="D2086">
        <f t="shared" si="146"/>
        <v>2023</v>
      </c>
      <c r="E2086">
        <f t="shared" si="147"/>
        <v>5</v>
      </c>
      <c r="F2086" s="33">
        <v>10395</v>
      </c>
      <c r="G2086" s="2" t="s">
        <v>29</v>
      </c>
      <c r="H2086" s="2">
        <v>229</v>
      </c>
      <c r="I2086" s="33" t="s">
        <v>74</v>
      </c>
      <c r="J2086" s="34">
        <v>45063</v>
      </c>
      <c r="K2086" s="33">
        <v>649380</v>
      </c>
      <c r="L2086" s="33">
        <v>633823</v>
      </c>
      <c r="M2086" s="33">
        <v>636044</v>
      </c>
      <c r="N2086" s="33">
        <v>632734</v>
      </c>
      <c r="O2086" s="33">
        <v>644351</v>
      </c>
      <c r="P2086" s="33">
        <v>639497</v>
      </c>
      <c r="Q2086" s="33">
        <v>655335</v>
      </c>
      <c r="R2086" s="33">
        <v>674715</v>
      </c>
      <c r="S2086" s="33">
        <v>670126</v>
      </c>
      <c r="T2086" s="33">
        <v>672712</v>
      </c>
      <c r="U2086" s="33">
        <v>681079</v>
      </c>
      <c r="V2086" s="33">
        <v>689279</v>
      </c>
      <c r="W2086" s="33">
        <v>695559</v>
      </c>
      <c r="X2086" s="33">
        <v>704145</v>
      </c>
      <c r="Y2086" s="33">
        <v>714186</v>
      </c>
      <c r="Z2086" s="33">
        <v>709884</v>
      </c>
      <c r="AA2086" s="33">
        <v>712172</v>
      </c>
      <c r="AB2086" s="33">
        <v>711930</v>
      </c>
      <c r="AC2086" s="33">
        <v>711962</v>
      </c>
      <c r="AD2086" s="33">
        <v>691382</v>
      </c>
      <c r="AE2086" s="33">
        <v>683850</v>
      </c>
      <c r="AF2086" s="33">
        <v>681012</v>
      </c>
      <c r="AG2086" s="33">
        <v>669405</v>
      </c>
      <c r="AH2086" s="33">
        <v>652735</v>
      </c>
    </row>
    <row r="2087" spans="1:34" x14ac:dyDescent="0.35">
      <c r="A2087" s="15">
        <f t="shared" si="144"/>
        <v>45064</v>
      </c>
      <c r="B2087" s="107">
        <v>17029694</v>
      </c>
      <c r="C2087" s="4">
        <f t="shared" si="145"/>
        <v>74042.147826086963</v>
      </c>
      <c r="D2087">
        <f t="shared" si="146"/>
        <v>2023</v>
      </c>
      <c r="E2087">
        <f t="shared" si="147"/>
        <v>5</v>
      </c>
      <c r="F2087" s="33">
        <v>10396</v>
      </c>
      <c r="G2087" s="2" t="s">
        <v>29</v>
      </c>
      <c r="H2087" s="2">
        <v>230</v>
      </c>
      <c r="I2087" s="33" t="s">
        <v>74</v>
      </c>
      <c r="J2087" s="34">
        <v>45064</v>
      </c>
      <c r="K2087" s="33">
        <v>637760</v>
      </c>
      <c r="L2087" s="33">
        <v>637655</v>
      </c>
      <c r="M2087" s="33">
        <v>630302</v>
      </c>
      <c r="N2087" s="33">
        <v>628334</v>
      </c>
      <c r="O2087" s="33">
        <v>630328</v>
      </c>
      <c r="P2087" s="33">
        <v>638286</v>
      </c>
      <c r="Q2087" s="33">
        <v>655971</v>
      </c>
      <c r="R2087" s="33">
        <v>680287</v>
      </c>
      <c r="S2087" s="33">
        <v>684062</v>
      </c>
      <c r="T2087" s="33">
        <v>701483</v>
      </c>
      <c r="U2087" s="33">
        <v>717043</v>
      </c>
      <c r="V2087" s="33">
        <v>730302</v>
      </c>
      <c r="W2087" s="33">
        <v>745010</v>
      </c>
      <c r="X2087" s="33">
        <v>755704</v>
      </c>
      <c r="Y2087" s="33">
        <v>757288</v>
      </c>
      <c r="Z2087" s="33">
        <v>765390</v>
      </c>
      <c r="AA2087" s="33">
        <v>764337</v>
      </c>
      <c r="AB2087" s="33">
        <v>760972</v>
      </c>
      <c r="AC2087" s="33">
        <v>747133</v>
      </c>
      <c r="AD2087" s="33">
        <v>740713</v>
      </c>
      <c r="AE2087" s="33">
        <v>735308</v>
      </c>
      <c r="AF2087" s="33">
        <v>722936</v>
      </c>
      <c r="AG2087" s="33">
        <v>700889</v>
      </c>
      <c r="AH2087" s="33">
        <v>678627</v>
      </c>
    </row>
    <row r="2088" spans="1:34" x14ac:dyDescent="0.35">
      <c r="A2088" s="15">
        <f t="shared" si="144"/>
        <v>45065</v>
      </c>
      <c r="B2088" s="107">
        <v>17660458</v>
      </c>
      <c r="C2088" s="4">
        <f t="shared" si="145"/>
        <v>76452.199134199138</v>
      </c>
      <c r="D2088">
        <f t="shared" si="146"/>
        <v>2023</v>
      </c>
      <c r="E2088">
        <f t="shared" si="147"/>
        <v>5</v>
      </c>
      <c r="F2088" s="33">
        <v>10397</v>
      </c>
      <c r="G2088" s="2" t="s">
        <v>29</v>
      </c>
      <c r="H2088" s="2">
        <v>231</v>
      </c>
      <c r="I2088" s="33" t="s">
        <v>74</v>
      </c>
      <c r="J2088" s="34">
        <v>45065</v>
      </c>
      <c r="K2088" s="33">
        <v>668401</v>
      </c>
      <c r="L2088" s="33">
        <v>657015</v>
      </c>
      <c r="M2088" s="33">
        <v>649497</v>
      </c>
      <c r="N2088" s="33">
        <v>650826</v>
      </c>
      <c r="O2088" s="33">
        <v>655340</v>
      </c>
      <c r="P2088" s="33">
        <v>666948</v>
      </c>
      <c r="Q2088" s="33">
        <v>682158</v>
      </c>
      <c r="R2088" s="33">
        <v>709027</v>
      </c>
      <c r="S2088" s="33">
        <v>720503</v>
      </c>
      <c r="T2088" s="33">
        <v>736357</v>
      </c>
      <c r="U2088" s="33">
        <v>752950</v>
      </c>
      <c r="V2088" s="33">
        <v>770519</v>
      </c>
      <c r="W2088" s="33">
        <v>781220</v>
      </c>
      <c r="X2088" s="33">
        <v>791020</v>
      </c>
      <c r="Y2088" s="33">
        <v>795921</v>
      </c>
      <c r="Z2088" s="33">
        <v>796714</v>
      </c>
      <c r="AA2088" s="33">
        <v>792844</v>
      </c>
      <c r="AB2088" s="33">
        <v>788238</v>
      </c>
      <c r="AC2088" s="33">
        <v>777192</v>
      </c>
      <c r="AD2088" s="33">
        <v>764365</v>
      </c>
      <c r="AE2088" s="33">
        <v>742994</v>
      </c>
      <c r="AF2088" s="33">
        <v>731613</v>
      </c>
      <c r="AG2088" s="33">
        <v>713499</v>
      </c>
      <c r="AH2088" s="33">
        <v>698533</v>
      </c>
    </row>
    <row r="2089" spans="1:34" x14ac:dyDescent="0.35">
      <c r="A2089" s="15">
        <f t="shared" si="144"/>
        <v>45066</v>
      </c>
      <c r="B2089" s="107">
        <v>17349717</v>
      </c>
      <c r="C2089" s="4">
        <f t="shared" si="145"/>
        <v>74783.262931034478</v>
      </c>
      <c r="D2089">
        <f t="shared" si="146"/>
        <v>2023</v>
      </c>
      <c r="E2089">
        <f t="shared" si="147"/>
        <v>5</v>
      </c>
      <c r="F2089" s="33">
        <v>10398</v>
      </c>
      <c r="G2089" s="2" t="s">
        <v>29</v>
      </c>
      <c r="H2089" s="2">
        <v>232</v>
      </c>
      <c r="I2089" s="33" t="s">
        <v>74</v>
      </c>
      <c r="J2089" s="34">
        <v>45066</v>
      </c>
      <c r="K2089" s="33">
        <v>680231</v>
      </c>
      <c r="L2089" s="33">
        <v>667763</v>
      </c>
      <c r="M2089" s="33">
        <v>658617</v>
      </c>
      <c r="N2089" s="33">
        <v>654613</v>
      </c>
      <c r="O2089" s="33">
        <v>655155</v>
      </c>
      <c r="P2089" s="33">
        <v>654158</v>
      </c>
      <c r="Q2089" s="33">
        <v>656922</v>
      </c>
      <c r="R2089" s="33">
        <v>675425</v>
      </c>
      <c r="S2089" s="33">
        <v>696413</v>
      </c>
      <c r="T2089" s="33">
        <v>715305</v>
      </c>
      <c r="U2089" s="33">
        <v>736247</v>
      </c>
      <c r="V2089" s="33">
        <v>746319</v>
      </c>
      <c r="W2089" s="33">
        <v>761451</v>
      </c>
      <c r="X2089" s="33">
        <v>763090</v>
      </c>
      <c r="Y2089" s="33">
        <v>770781</v>
      </c>
      <c r="Z2089" s="33">
        <v>773758</v>
      </c>
      <c r="AA2089" s="33">
        <v>775425</v>
      </c>
      <c r="AB2089" s="33">
        <v>767952</v>
      </c>
      <c r="AC2089" s="33">
        <v>768747</v>
      </c>
      <c r="AD2089" s="33">
        <v>750015</v>
      </c>
      <c r="AE2089" s="33">
        <v>737760</v>
      </c>
      <c r="AF2089" s="33">
        <v>731524</v>
      </c>
      <c r="AG2089" s="33">
        <v>709792</v>
      </c>
      <c r="AH2089" s="33">
        <v>693661</v>
      </c>
    </row>
    <row r="2090" spans="1:34" x14ac:dyDescent="0.35">
      <c r="A2090" s="15">
        <f t="shared" si="144"/>
        <v>45067</v>
      </c>
      <c r="B2090" s="107">
        <v>16429039</v>
      </c>
      <c r="C2090" s="4">
        <f t="shared" si="145"/>
        <v>70510.896995708157</v>
      </c>
      <c r="D2090">
        <f t="shared" si="146"/>
        <v>2023</v>
      </c>
      <c r="E2090">
        <f t="shared" si="147"/>
        <v>5</v>
      </c>
      <c r="F2090" s="33">
        <v>10399</v>
      </c>
      <c r="G2090" s="2" t="s">
        <v>29</v>
      </c>
      <c r="H2090" s="2">
        <v>233</v>
      </c>
      <c r="I2090" s="33" t="s">
        <v>74</v>
      </c>
      <c r="J2090" s="34">
        <v>45067</v>
      </c>
      <c r="K2090" s="33">
        <v>671924</v>
      </c>
      <c r="L2090" s="33">
        <v>663016</v>
      </c>
      <c r="M2090" s="33">
        <v>657778</v>
      </c>
      <c r="N2090" s="33">
        <v>652422</v>
      </c>
      <c r="O2090" s="33">
        <v>647785</v>
      </c>
      <c r="P2090" s="33">
        <v>649805</v>
      </c>
      <c r="Q2090" s="33">
        <v>652884</v>
      </c>
      <c r="R2090" s="33">
        <v>668224</v>
      </c>
      <c r="S2090" s="33">
        <v>686006</v>
      </c>
      <c r="T2090" s="33">
        <v>706679</v>
      </c>
      <c r="U2090" s="33">
        <v>719402</v>
      </c>
      <c r="V2090" s="33">
        <v>721495</v>
      </c>
      <c r="W2090" s="33">
        <v>727366</v>
      </c>
      <c r="X2090" s="33">
        <v>729555</v>
      </c>
      <c r="Y2090" s="33">
        <v>719767</v>
      </c>
      <c r="Z2090" s="33">
        <v>708923</v>
      </c>
      <c r="AA2090" s="33">
        <v>649650</v>
      </c>
      <c r="AB2090" s="33">
        <v>683962</v>
      </c>
      <c r="AC2090" s="33">
        <v>690751</v>
      </c>
      <c r="AD2090" s="33">
        <v>687949</v>
      </c>
      <c r="AE2090" s="33">
        <v>683804</v>
      </c>
      <c r="AF2090" s="33">
        <v>669576</v>
      </c>
      <c r="AG2090" s="33">
        <v>653915</v>
      </c>
      <c r="AH2090" s="33">
        <v>635941</v>
      </c>
    </row>
    <row r="2091" spans="1:34" x14ac:dyDescent="0.35">
      <c r="A2091" s="15">
        <f t="shared" si="144"/>
        <v>45068</v>
      </c>
      <c r="B2091" s="107">
        <v>16376676</v>
      </c>
      <c r="C2091" s="4">
        <f t="shared" si="145"/>
        <v>69985.794871794875</v>
      </c>
      <c r="D2091">
        <f t="shared" si="146"/>
        <v>2023</v>
      </c>
      <c r="E2091">
        <f t="shared" si="147"/>
        <v>5</v>
      </c>
      <c r="F2091" s="33">
        <v>10400</v>
      </c>
      <c r="G2091" s="2" t="s">
        <v>29</v>
      </c>
      <c r="H2091" s="2">
        <v>234</v>
      </c>
      <c r="I2091" s="33" t="s">
        <v>74</v>
      </c>
      <c r="J2091" s="34">
        <v>45068</v>
      </c>
      <c r="K2091" s="33">
        <v>625830</v>
      </c>
      <c r="L2091" s="33">
        <v>620731</v>
      </c>
      <c r="M2091" s="33">
        <v>620568</v>
      </c>
      <c r="N2091" s="33">
        <v>616233</v>
      </c>
      <c r="O2091" s="33">
        <v>592433</v>
      </c>
      <c r="P2091" s="33">
        <v>602354</v>
      </c>
      <c r="Q2091" s="33">
        <v>645585</v>
      </c>
      <c r="R2091" s="33">
        <v>682637</v>
      </c>
      <c r="S2091" s="33">
        <v>700744</v>
      </c>
      <c r="T2091" s="33">
        <v>704102</v>
      </c>
      <c r="U2091" s="33">
        <v>712035</v>
      </c>
      <c r="V2091" s="33">
        <v>713337</v>
      </c>
      <c r="W2091" s="33">
        <v>713633</v>
      </c>
      <c r="X2091" s="33">
        <v>724554</v>
      </c>
      <c r="Y2091" s="33">
        <v>718740</v>
      </c>
      <c r="Z2091" s="33">
        <v>714110</v>
      </c>
      <c r="AA2091" s="33">
        <v>711422</v>
      </c>
      <c r="AB2091" s="33">
        <v>716910</v>
      </c>
      <c r="AC2091" s="33">
        <v>699335</v>
      </c>
      <c r="AD2091" s="33">
        <v>699955</v>
      </c>
      <c r="AE2091" s="33">
        <v>686537</v>
      </c>
      <c r="AF2091" s="33">
        <v>680875</v>
      </c>
      <c r="AG2091" s="33">
        <v>666629</v>
      </c>
      <c r="AH2091" s="33">
        <v>656563</v>
      </c>
    </row>
    <row r="2092" spans="1:34" x14ac:dyDescent="0.35">
      <c r="A2092" s="15">
        <f t="shared" si="144"/>
        <v>45069</v>
      </c>
      <c r="B2092" s="107">
        <v>16695472.000000002</v>
      </c>
      <c r="C2092" s="4">
        <f t="shared" si="145"/>
        <v>71044.56170212767</v>
      </c>
      <c r="D2092">
        <f t="shared" si="146"/>
        <v>2023</v>
      </c>
      <c r="E2092">
        <f t="shared" si="147"/>
        <v>5</v>
      </c>
      <c r="F2092" s="33">
        <v>10401</v>
      </c>
      <c r="G2092" s="2" t="s">
        <v>29</v>
      </c>
      <c r="H2092" s="2">
        <v>235</v>
      </c>
      <c r="I2092" s="33" t="s">
        <v>74</v>
      </c>
      <c r="J2092" s="34">
        <v>45069</v>
      </c>
      <c r="K2092" s="33">
        <v>642683</v>
      </c>
      <c r="L2092" s="33">
        <v>643023</v>
      </c>
      <c r="M2092" s="33">
        <v>641594</v>
      </c>
      <c r="N2092" s="33">
        <v>638189</v>
      </c>
      <c r="O2092" s="33">
        <v>647601</v>
      </c>
      <c r="P2092" s="33">
        <v>662936</v>
      </c>
      <c r="Q2092" s="33">
        <v>677679</v>
      </c>
      <c r="R2092" s="33">
        <v>693963</v>
      </c>
      <c r="S2092" s="33">
        <v>699693</v>
      </c>
      <c r="T2092" s="33">
        <v>701005</v>
      </c>
      <c r="U2092" s="33">
        <v>705600</v>
      </c>
      <c r="V2092" s="33">
        <v>714852</v>
      </c>
      <c r="W2092" s="33">
        <v>717523</v>
      </c>
      <c r="X2092" s="33">
        <v>723763</v>
      </c>
      <c r="Y2092" s="33">
        <v>718562</v>
      </c>
      <c r="Z2092" s="33">
        <v>717456</v>
      </c>
      <c r="AA2092" s="33">
        <v>724873</v>
      </c>
      <c r="AB2092" s="33">
        <v>725567</v>
      </c>
      <c r="AC2092" s="33">
        <v>722943</v>
      </c>
      <c r="AD2092" s="33">
        <v>707229</v>
      </c>
      <c r="AE2092" s="33">
        <v>701993</v>
      </c>
      <c r="AF2092" s="33">
        <v>694032</v>
      </c>
      <c r="AG2092" s="33">
        <v>676900</v>
      </c>
      <c r="AH2092" s="33">
        <v>658229</v>
      </c>
    </row>
    <row r="2093" spans="1:34" x14ac:dyDescent="0.35">
      <c r="A2093" s="15">
        <f t="shared" si="144"/>
        <v>45070</v>
      </c>
      <c r="B2093" s="107">
        <v>16879360</v>
      </c>
      <c r="C2093" s="4">
        <f t="shared" si="145"/>
        <v>71522.711864406781</v>
      </c>
      <c r="D2093">
        <f t="shared" si="146"/>
        <v>2023</v>
      </c>
      <c r="E2093">
        <f t="shared" si="147"/>
        <v>5</v>
      </c>
      <c r="F2093" s="33">
        <v>10402</v>
      </c>
      <c r="G2093" s="2" t="s">
        <v>29</v>
      </c>
      <c r="H2093" s="2">
        <v>236</v>
      </c>
      <c r="I2093" s="33" t="s">
        <v>74</v>
      </c>
      <c r="J2093" s="34">
        <v>45070</v>
      </c>
      <c r="K2093" s="33">
        <v>646119</v>
      </c>
      <c r="L2093" s="33">
        <v>641237</v>
      </c>
      <c r="M2093" s="33">
        <v>639384</v>
      </c>
      <c r="N2093" s="33">
        <v>642392</v>
      </c>
      <c r="O2093" s="33">
        <v>651722</v>
      </c>
      <c r="P2093" s="33">
        <v>662927</v>
      </c>
      <c r="Q2093" s="33">
        <v>680941</v>
      </c>
      <c r="R2093" s="33">
        <v>694673</v>
      </c>
      <c r="S2093" s="33">
        <v>700974</v>
      </c>
      <c r="T2093" s="33">
        <v>710600</v>
      </c>
      <c r="U2093" s="33">
        <v>717260</v>
      </c>
      <c r="V2093" s="33">
        <v>723446</v>
      </c>
      <c r="W2093" s="33">
        <v>735134</v>
      </c>
      <c r="X2093" s="33">
        <v>738259</v>
      </c>
      <c r="Y2093" s="33">
        <v>738784</v>
      </c>
      <c r="Z2093" s="33">
        <v>738167</v>
      </c>
      <c r="AA2093" s="33">
        <v>734006</v>
      </c>
      <c r="AB2093" s="33">
        <v>742754</v>
      </c>
      <c r="AC2093" s="33">
        <v>732858</v>
      </c>
      <c r="AD2093" s="33">
        <v>721371</v>
      </c>
      <c r="AE2093" s="33">
        <v>710141</v>
      </c>
      <c r="AF2093" s="33">
        <v>708072</v>
      </c>
      <c r="AG2093" s="33">
        <v>674393</v>
      </c>
      <c r="AH2093" s="33">
        <v>665895</v>
      </c>
    </row>
    <row r="2094" spans="1:34" x14ac:dyDescent="0.35">
      <c r="A2094" s="15">
        <f t="shared" si="144"/>
        <v>45071</v>
      </c>
      <c r="B2094" s="107">
        <v>16915587</v>
      </c>
      <c r="C2094" s="4">
        <f t="shared" si="145"/>
        <v>71373.784810126584</v>
      </c>
      <c r="D2094">
        <f t="shared" si="146"/>
        <v>2023</v>
      </c>
      <c r="E2094">
        <f t="shared" si="147"/>
        <v>5</v>
      </c>
      <c r="F2094" s="33">
        <v>10403</v>
      </c>
      <c r="G2094" s="2" t="s">
        <v>29</v>
      </c>
      <c r="H2094" s="2">
        <v>237</v>
      </c>
      <c r="I2094" s="33" t="s">
        <v>74</v>
      </c>
      <c r="J2094" s="34">
        <v>45071</v>
      </c>
      <c r="K2094" s="33">
        <v>652975</v>
      </c>
      <c r="L2094" s="33">
        <v>646034</v>
      </c>
      <c r="M2094" s="33">
        <v>646845</v>
      </c>
      <c r="N2094" s="33">
        <v>650356</v>
      </c>
      <c r="O2094" s="33">
        <v>654587</v>
      </c>
      <c r="P2094" s="33">
        <v>663477</v>
      </c>
      <c r="Q2094" s="33">
        <v>682613</v>
      </c>
      <c r="R2094" s="33">
        <v>704671</v>
      </c>
      <c r="S2094" s="33">
        <v>709140</v>
      </c>
      <c r="T2094" s="33">
        <v>714302</v>
      </c>
      <c r="U2094" s="33">
        <v>721525</v>
      </c>
      <c r="V2094" s="33">
        <v>732054</v>
      </c>
      <c r="W2094" s="33">
        <v>729654</v>
      </c>
      <c r="X2094" s="33">
        <v>735321</v>
      </c>
      <c r="Y2094" s="33">
        <v>723031</v>
      </c>
      <c r="Z2094" s="33">
        <v>724611</v>
      </c>
      <c r="AA2094" s="33">
        <v>729118</v>
      </c>
      <c r="AB2094" s="33">
        <v>731897</v>
      </c>
      <c r="AC2094" s="33">
        <v>728010</v>
      </c>
      <c r="AD2094" s="33">
        <v>721088</v>
      </c>
      <c r="AE2094" s="33">
        <v>712961</v>
      </c>
      <c r="AF2094" s="33">
        <v>705283</v>
      </c>
      <c r="AG2094" s="33">
        <v>694265</v>
      </c>
      <c r="AH2094" s="33">
        <v>673202</v>
      </c>
    </row>
    <row r="2095" spans="1:34" x14ac:dyDescent="0.35">
      <c r="A2095" s="15">
        <f t="shared" si="144"/>
        <v>45072</v>
      </c>
      <c r="B2095" s="107">
        <v>17067575</v>
      </c>
      <c r="C2095" s="4">
        <f t="shared" si="145"/>
        <v>71712.5</v>
      </c>
      <c r="D2095">
        <f t="shared" si="146"/>
        <v>2023</v>
      </c>
      <c r="E2095">
        <f t="shared" si="147"/>
        <v>5</v>
      </c>
      <c r="F2095" s="33">
        <v>10404</v>
      </c>
      <c r="G2095" s="2" t="s">
        <v>29</v>
      </c>
      <c r="H2095" s="2">
        <v>238</v>
      </c>
      <c r="I2095" s="33" t="s">
        <v>74</v>
      </c>
      <c r="J2095" s="34">
        <v>45072</v>
      </c>
      <c r="K2095" s="33">
        <v>665251</v>
      </c>
      <c r="L2095" s="33">
        <v>659407</v>
      </c>
      <c r="M2095" s="33">
        <v>652501</v>
      </c>
      <c r="N2095" s="33">
        <v>660402</v>
      </c>
      <c r="O2095" s="33">
        <v>657832</v>
      </c>
      <c r="P2095" s="33">
        <v>669309</v>
      </c>
      <c r="Q2095" s="33">
        <v>684566</v>
      </c>
      <c r="R2095" s="33">
        <v>704455</v>
      </c>
      <c r="S2095" s="33">
        <v>714406</v>
      </c>
      <c r="T2095" s="33">
        <v>725631</v>
      </c>
      <c r="U2095" s="33">
        <v>735053</v>
      </c>
      <c r="V2095" s="33">
        <v>736808</v>
      </c>
      <c r="W2095" s="33">
        <v>737597</v>
      </c>
      <c r="X2095" s="33">
        <v>739835</v>
      </c>
      <c r="Y2095" s="33">
        <v>735341</v>
      </c>
      <c r="Z2095" s="33">
        <v>736915</v>
      </c>
      <c r="AA2095" s="33">
        <v>741715</v>
      </c>
      <c r="AB2095" s="33">
        <v>739887</v>
      </c>
      <c r="AC2095" s="33">
        <v>737267</v>
      </c>
      <c r="AD2095" s="33">
        <v>728652</v>
      </c>
      <c r="AE2095" s="33">
        <v>710620</v>
      </c>
      <c r="AF2095" s="33">
        <v>702121</v>
      </c>
      <c r="AG2095" s="33">
        <v>690234</v>
      </c>
      <c r="AH2095" s="33">
        <v>677149</v>
      </c>
    </row>
    <row r="2096" spans="1:34" x14ac:dyDescent="0.35">
      <c r="A2096" s="15">
        <f t="shared" si="144"/>
        <v>45073</v>
      </c>
      <c r="B2096" s="107">
        <v>16239646</v>
      </c>
      <c r="C2096" s="4">
        <f t="shared" si="145"/>
        <v>67948.309623430963</v>
      </c>
      <c r="D2096">
        <f t="shared" si="146"/>
        <v>2023</v>
      </c>
      <c r="E2096">
        <f t="shared" si="147"/>
        <v>5</v>
      </c>
      <c r="F2096" s="33">
        <v>10405</v>
      </c>
      <c r="G2096" s="2" t="s">
        <v>29</v>
      </c>
      <c r="H2096" s="2">
        <v>239</v>
      </c>
      <c r="I2096" s="33" t="s">
        <v>74</v>
      </c>
      <c r="J2096" s="34">
        <v>45073</v>
      </c>
      <c r="K2096" s="33">
        <v>657873</v>
      </c>
      <c r="L2096" s="33">
        <v>654214</v>
      </c>
      <c r="M2096" s="33">
        <v>644697</v>
      </c>
      <c r="N2096" s="33">
        <v>645229</v>
      </c>
      <c r="O2096" s="33">
        <v>643579</v>
      </c>
      <c r="P2096" s="33">
        <v>644389</v>
      </c>
      <c r="Q2096" s="33">
        <v>653902</v>
      </c>
      <c r="R2096" s="33">
        <v>665310</v>
      </c>
      <c r="S2096" s="33">
        <v>676598</v>
      </c>
      <c r="T2096" s="33">
        <v>689114</v>
      </c>
      <c r="U2096" s="33">
        <v>693453</v>
      </c>
      <c r="V2096" s="33">
        <v>694253</v>
      </c>
      <c r="W2096" s="33">
        <v>696431</v>
      </c>
      <c r="X2096" s="33">
        <v>709917</v>
      </c>
      <c r="Y2096" s="33">
        <v>710827</v>
      </c>
      <c r="Z2096" s="33">
        <v>712782</v>
      </c>
      <c r="AA2096" s="33">
        <v>702140</v>
      </c>
      <c r="AB2096" s="33">
        <v>693215</v>
      </c>
      <c r="AC2096" s="33">
        <v>675259</v>
      </c>
      <c r="AD2096" s="33">
        <v>666907</v>
      </c>
      <c r="AE2096" s="33">
        <v>662166</v>
      </c>
      <c r="AF2096" s="33">
        <v>661702</v>
      </c>
      <c r="AG2096" s="33">
        <v>653020</v>
      </c>
      <c r="AH2096" s="33">
        <v>640249</v>
      </c>
    </row>
    <row r="2097" spans="1:34" x14ac:dyDescent="0.35">
      <c r="A2097" s="15">
        <f t="shared" si="144"/>
        <v>45074</v>
      </c>
      <c r="B2097" s="107">
        <v>16134092</v>
      </c>
      <c r="C2097" s="4">
        <f t="shared" si="145"/>
        <v>67225.383333333331</v>
      </c>
      <c r="D2097">
        <f t="shared" si="146"/>
        <v>2023</v>
      </c>
      <c r="E2097">
        <f t="shared" si="147"/>
        <v>5</v>
      </c>
      <c r="F2097" s="33">
        <v>10406</v>
      </c>
      <c r="G2097" s="2" t="s">
        <v>29</v>
      </c>
      <c r="H2097" s="2">
        <v>240</v>
      </c>
      <c r="I2097" s="33" t="s">
        <v>74</v>
      </c>
      <c r="J2097" s="34">
        <v>45074</v>
      </c>
      <c r="K2097" s="33">
        <v>632545</v>
      </c>
      <c r="L2097" s="33">
        <v>623965</v>
      </c>
      <c r="M2097" s="33">
        <v>621672</v>
      </c>
      <c r="N2097" s="33">
        <v>615860</v>
      </c>
      <c r="O2097" s="33">
        <v>618078</v>
      </c>
      <c r="P2097" s="33">
        <v>618066</v>
      </c>
      <c r="Q2097" s="33">
        <v>620433</v>
      </c>
      <c r="R2097" s="33">
        <v>633293</v>
      </c>
      <c r="S2097" s="33">
        <v>656173</v>
      </c>
      <c r="T2097" s="33">
        <v>668920</v>
      </c>
      <c r="U2097" s="33">
        <v>683195</v>
      </c>
      <c r="V2097" s="33">
        <v>684851</v>
      </c>
      <c r="W2097" s="33">
        <v>689289</v>
      </c>
      <c r="X2097" s="33">
        <v>696405</v>
      </c>
      <c r="Y2097" s="33">
        <v>701430</v>
      </c>
      <c r="Z2097" s="33">
        <v>705904</v>
      </c>
      <c r="AA2097" s="33">
        <v>713388</v>
      </c>
      <c r="AB2097" s="33">
        <v>716255</v>
      </c>
      <c r="AC2097" s="33">
        <v>713750</v>
      </c>
      <c r="AD2097" s="33">
        <v>705871</v>
      </c>
      <c r="AE2097" s="33">
        <v>689084</v>
      </c>
      <c r="AF2097" s="33">
        <v>683351</v>
      </c>
      <c r="AG2097" s="33">
        <v>670880</v>
      </c>
      <c r="AH2097" s="33">
        <v>652951</v>
      </c>
    </row>
    <row r="2098" spans="1:34" x14ac:dyDescent="0.35">
      <c r="A2098" s="15">
        <f t="shared" si="144"/>
        <v>45075</v>
      </c>
      <c r="B2098" s="107">
        <v>16779727</v>
      </c>
      <c r="C2098" s="4">
        <f t="shared" si="145"/>
        <v>69625.423236514529</v>
      </c>
      <c r="D2098">
        <f t="shared" si="146"/>
        <v>2023</v>
      </c>
      <c r="E2098">
        <f t="shared" si="147"/>
        <v>5</v>
      </c>
      <c r="F2098" s="33">
        <v>10407</v>
      </c>
      <c r="G2098" s="2" t="s">
        <v>29</v>
      </c>
      <c r="H2098" s="2">
        <v>241</v>
      </c>
      <c r="I2098" s="33" t="s">
        <v>74</v>
      </c>
      <c r="J2098" s="34">
        <v>45075</v>
      </c>
      <c r="K2098" s="33">
        <v>635832</v>
      </c>
      <c r="L2098" s="33">
        <v>629444</v>
      </c>
      <c r="M2098" s="33">
        <v>624608</v>
      </c>
      <c r="N2098" s="33">
        <v>623100</v>
      </c>
      <c r="O2098" s="33">
        <v>621816</v>
      </c>
      <c r="P2098" s="33">
        <v>622669</v>
      </c>
      <c r="Q2098" s="33">
        <v>637898</v>
      </c>
      <c r="R2098" s="33">
        <v>653946</v>
      </c>
      <c r="S2098" s="33">
        <v>675143</v>
      </c>
      <c r="T2098" s="33">
        <v>695529</v>
      </c>
      <c r="U2098" s="33">
        <v>710488</v>
      </c>
      <c r="V2098" s="33">
        <v>722899</v>
      </c>
      <c r="W2098" s="33">
        <v>730252</v>
      </c>
      <c r="X2098" s="33">
        <v>738122</v>
      </c>
      <c r="Y2098" s="33">
        <v>742404</v>
      </c>
      <c r="Z2098" s="33">
        <v>743849</v>
      </c>
      <c r="AA2098" s="33">
        <v>750456</v>
      </c>
      <c r="AB2098" s="33">
        <v>756625</v>
      </c>
      <c r="AC2098" s="33">
        <v>749096</v>
      </c>
      <c r="AD2098" s="33">
        <v>742606</v>
      </c>
      <c r="AE2098" s="33">
        <v>728597</v>
      </c>
      <c r="AF2098" s="33">
        <v>714736</v>
      </c>
      <c r="AG2098" s="33">
        <v>695234</v>
      </c>
      <c r="AH2098" s="33">
        <v>671706</v>
      </c>
    </row>
    <row r="2099" spans="1:34" x14ac:dyDescent="0.35">
      <c r="A2099" s="15">
        <f t="shared" si="144"/>
        <v>45076</v>
      </c>
      <c r="B2099" s="107">
        <v>17349858</v>
      </c>
      <c r="C2099" s="4">
        <f t="shared" si="145"/>
        <v>71693.628099173555</v>
      </c>
      <c r="D2099">
        <f t="shared" si="146"/>
        <v>2023</v>
      </c>
      <c r="E2099">
        <f t="shared" si="147"/>
        <v>5</v>
      </c>
      <c r="F2099" s="33">
        <v>10408</v>
      </c>
      <c r="G2099" s="2" t="s">
        <v>29</v>
      </c>
      <c r="H2099" s="2">
        <v>242</v>
      </c>
      <c r="I2099" s="33" t="s">
        <v>74</v>
      </c>
      <c r="J2099" s="34">
        <v>45076</v>
      </c>
      <c r="K2099" s="33">
        <v>657246</v>
      </c>
      <c r="L2099" s="33">
        <v>650673</v>
      </c>
      <c r="M2099" s="33">
        <v>649251</v>
      </c>
      <c r="N2099" s="33">
        <v>648489</v>
      </c>
      <c r="O2099" s="33">
        <v>651286</v>
      </c>
      <c r="P2099" s="33">
        <v>655135</v>
      </c>
      <c r="Q2099" s="33">
        <v>684092</v>
      </c>
      <c r="R2099" s="33">
        <v>701151</v>
      </c>
      <c r="S2099" s="33">
        <v>716448</v>
      </c>
      <c r="T2099" s="33">
        <v>730299</v>
      </c>
      <c r="U2099" s="33">
        <v>739979</v>
      </c>
      <c r="V2099" s="33">
        <v>745394</v>
      </c>
      <c r="W2099" s="33">
        <v>755724</v>
      </c>
      <c r="X2099" s="33">
        <v>761879</v>
      </c>
      <c r="Y2099" s="33">
        <v>767745</v>
      </c>
      <c r="Z2099" s="33">
        <v>768275</v>
      </c>
      <c r="AA2099" s="33">
        <v>772929</v>
      </c>
      <c r="AB2099" s="33">
        <v>771338</v>
      </c>
      <c r="AC2099" s="33">
        <v>768298</v>
      </c>
      <c r="AD2099" s="33">
        <v>754510</v>
      </c>
      <c r="AE2099" s="33">
        <v>736814</v>
      </c>
      <c r="AF2099" s="33">
        <v>723883</v>
      </c>
      <c r="AG2099" s="33">
        <v>704292</v>
      </c>
      <c r="AH2099" s="33">
        <v>679602</v>
      </c>
    </row>
    <row r="2100" spans="1:34" x14ac:dyDescent="0.35">
      <c r="A2100" s="15">
        <f t="shared" si="144"/>
        <v>45077</v>
      </c>
      <c r="B2100" s="107">
        <v>17559794</v>
      </c>
      <c r="C2100" s="4">
        <f t="shared" si="145"/>
        <v>72262.526748971199</v>
      </c>
      <c r="D2100">
        <f t="shared" si="146"/>
        <v>2023</v>
      </c>
      <c r="E2100">
        <f t="shared" si="147"/>
        <v>5</v>
      </c>
      <c r="F2100" s="33">
        <v>10409</v>
      </c>
      <c r="G2100" s="2" t="s">
        <v>29</v>
      </c>
      <c r="H2100" s="2">
        <v>243</v>
      </c>
      <c r="I2100" s="33" t="s">
        <v>74</v>
      </c>
      <c r="J2100" s="34">
        <v>45077</v>
      </c>
      <c r="K2100" s="33">
        <v>670891</v>
      </c>
      <c r="L2100" s="33">
        <v>662516</v>
      </c>
      <c r="M2100" s="33">
        <v>665585</v>
      </c>
      <c r="N2100" s="33">
        <v>664318</v>
      </c>
      <c r="O2100" s="33">
        <v>674085</v>
      </c>
      <c r="P2100" s="33">
        <v>677952</v>
      </c>
      <c r="Q2100" s="33">
        <v>701261</v>
      </c>
      <c r="R2100" s="33">
        <v>722208</v>
      </c>
      <c r="S2100" s="33">
        <v>734008</v>
      </c>
      <c r="T2100" s="33">
        <v>745115</v>
      </c>
      <c r="U2100" s="33">
        <v>746858</v>
      </c>
      <c r="V2100" s="33">
        <v>754541</v>
      </c>
      <c r="W2100" s="33">
        <v>760239</v>
      </c>
      <c r="X2100" s="33">
        <v>770121</v>
      </c>
      <c r="Y2100" s="33">
        <v>770269</v>
      </c>
      <c r="Z2100" s="33">
        <v>766914</v>
      </c>
      <c r="AA2100" s="33">
        <v>773472</v>
      </c>
      <c r="AB2100" s="33">
        <v>770934</v>
      </c>
      <c r="AC2100" s="33">
        <v>759163</v>
      </c>
      <c r="AD2100" s="33">
        <v>749734</v>
      </c>
      <c r="AE2100" s="33">
        <v>739085</v>
      </c>
      <c r="AF2100" s="33">
        <v>726409</v>
      </c>
      <c r="AG2100" s="33">
        <v>711670</v>
      </c>
      <c r="AH2100" s="33">
        <v>690892</v>
      </c>
    </row>
    <row r="2101" spans="1:34" x14ac:dyDescent="0.35">
      <c r="A2101" s="15">
        <f t="shared" si="144"/>
        <v>45078</v>
      </c>
      <c r="B2101" s="107">
        <v>17724772</v>
      </c>
      <c r="C2101" s="4">
        <f t="shared" si="145"/>
        <v>72642.508196721305</v>
      </c>
      <c r="D2101">
        <f t="shared" si="146"/>
        <v>2023</v>
      </c>
      <c r="E2101">
        <f t="shared" si="147"/>
        <v>6</v>
      </c>
      <c r="F2101" s="33">
        <v>10410</v>
      </c>
      <c r="G2101" s="2" t="s">
        <v>29</v>
      </c>
      <c r="H2101" s="2">
        <v>244</v>
      </c>
      <c r="I2101" s="33" t="s">
        <v>74</v>
      </c>
      <c r="J2101" s="34">
        <v>45078</v>
      </c>
      <c r="K2101" s="33">
        <v>683642</v>
      </c>
      <c r="L2101" s="33">
        <v>675297</v>
      </c>
      <c r="M2101" s="33">
        <v>678790</v>
      </c>
      <c r="N2101" s="33">
        <v>681816</v>
      </c>
      <c r="O2101" s="33">
        <v>685125</v>
      </c>
      <c r="P2101" s="33">
        <v>690073</v>
      </c>
      <c r="Q2101" s="33">
        <v>709161</v>
      </c>
      <c r="R2101" s="33">
        <v>726626</v>
      </c>
      <c r="S2101" s="33">
        <v>733473</v>
      </c>
      <c r="T2101" s="33">
        <v>739144</v>
      </c>
      <c r="U2101" s="33">
        <v>747782</v>
      </c>
      <c r="V2101" s="33">
        <v>750878</v>
      </c>
      <c r="W2101" s="33">
        <v>756774</v>
      </c>
      <c r="X2101" s="33">
        <v>762694</v>
      </c>
      <c r="Y2101" s="33">
        <v>757382</v>
      </c>
      <c r="Z2101" s="33">
        <v>773199</v>
      </c>
      <c r="AA2101" s="33">
        <v>766748</v>
      </c>
      <c r="AB2101" s="33">
        <v>778634</v>
      </c>
      <c r="AC2101" s="33">
        <v>773967</v>
      </c>
      <c r="AD2101" s="33">
        <v>766512</v>
      </c>
      <c r="AE2101" s="33">
        <v>753114</v>
      </c>
      <c r="AF2101" s="33">
        <v>742121</v>
      </c>
      <c r="AG2101" s="33">
        <v>723714</v>
      </c>
      <c r="AH2101" s="33">
        <v>699405</v>
      </c>
    </row>
    <row r="2102" spans="1:34" x14ac:dyDescent="0.35">
      <c r="A2102" s="15">
        <f t="shared" si="144"/>
        <v>45079</v>
      </c>
      <c r="B2102" s="107">
        <v>18117255</v>
      </c>
      <c r="C2102" s="4">
        <f t="shared" si="145"/>
        <v>73947.979591836731</v>
      </c>
      <c r="D2102">
        <f t="shared" si="146"/>
        <v>2023</v>
      </c>
      <c r="E2102">
        <f t="shared" si="147"/>
        <v>6</v>
      </c>
      <c r="F2102" s="33">
        <v>10411</v>
      </c>
      <c r="G2102" s="2" t="s">
        <v>29</v>
      </c>
      <c r="H2102" s="2">
        <v>245</v>
      </c>
      <c r="I2102" s="33" t="s">
        <v>74</v>
      </c>
      <c r="J2102" s="34">
        <v>45079</v>
      </c>
      <c r="K2102" s="33">
        <v>689012</v>
      </c>
      <c r="L2102" s="33">
        <v>686532</v>
      </c>
      <c r="M2102" s="33">
        <v>686463</v>
      </c>
      <c r="N2102" s="33">
        <v>688701</v>
      </c>
      <c r="O2102" s="33">
        <v>694253</v>
      </c>
      <c r="P2102" s="33">
        <v>697493</v>
      </c>
      <c r="Q2102" s="33">
        <v>720464</v>
      </c>
      <c r="R2102" s="33">
        <v>739095</v>
      </c>
      <c r="S2102" s="33">
        <v>749587</v>
      </c>
      <c r="T2102" s="33">
        <v>759352</v>
      </c>
      <c r="U2102" s="33">
        <v>768687</v>
      </c>
      <c r="V2102" s="33">
        <v>776373</v>
      </c>
      <c r="W2102" s="33">
        <v>785738</v>
      </c>
      <c r="X2102" s="33">
        <v>788785</v>
      </c>
      <c r="Y2102" s="33">
        <v>789653</v>
      </c>
      <c r="Z2102" s="33">
        <v>795752</v>
      </c>
      <c r="AA2102" s="33">
        <v>790219</v>
      </c>
      <c r="AB2102" s="33">
        <v>787777</v>
      </c>
      <c r="AC2102" s="33">
        <v>780570</v>
      </c>
      <c r="AD2102" s="33">
        <v>775013</v>
      </c>
      <c r="AE2102" s="33">
        <v>756692</v>
      </c>
      <c r="AF2102" s="33">
        <v>747726</v>
      </c>
      <c r="AG2102" s="33">
        <v>731806</v>
      </c>
      <c r="AH2102" s="33">
        <v>720684</v>
      </c>
    </row>
    <row r="2103" spans="1:34" x14ac:dyDescent="0.35">
      <c r="A2103" s="15">
        <f t="shared" si="144"/>
        <v>45080</v>
      </c>
      <c r="B2103" s="107">
        <v>17904556</v>
      </c>
      <c r="C2103" s="4">
        <f t="shared" si="145"/>
        <v>72782.747967479678</v>
      </c>
      <c r="D2103">
        <f t="shared" si="146"/>
        <v>2023</v>
      </c>
      <c r="E2103">
        <f t="shared" si="147"/>
        <v>6</v>
      </c>
      <c r="F2103" s="33">
        <v>10412</v>
      </c>
      <c r="G2103" s="2" t="s">
        <v>29</v>
      </c>
      <c r="H2103" s="2">
        <v>246</v>
      </c>
      <c r="I2103" s="33" t="s">
        <v>74</v>
      </c>
      <c r="J2103" s="34">
        <v>45080</v>
      </c>
      <c r="K2103" s="33">
        <v>710664</v>
      </c>
      <c r="L2103" s="33">
        <v>696234</v>
      </c>
      <c r="M2103" s="33">
        <v>691000</v>
      </c>
      <c r="N2103" s="33">
        <v>686370</v>
      </c>
      <c r="O2103" s="33">
        <v>688168</v>
      </c>
      <c r="P2103" s="33">
        <v>688442</v>
      </c>
      <c r="Q2103" s="33">
        <v>696332</v>
      </c>
      <c r="R2103" s="33">
        <v>709909</v>
      </c>
      <c r="S2103" s="33">
        <v>729456</v>
      </c>
      <c r="T2103" s="33">
        <v>739608</v>
      </c>
      <c r="U2103" s="33">
        <v>751859</v>
      </c>
      <c r="V2103" s="33">
        <v>762021</v>
      </c>
      <c r="W2103" s="33">
        <v>770354</v>
      </c>
      <c r="X2103" s="33">
        <v>774187</v>
      </c>
      <c r="Y2103" s="33">
        <v>784630</v>
      </c>
      <c r="Z2103" s="33">
        <v>785195</v>
      </c>
      <c r="AA2103" s="33">
        <v>788187</v>
      </c>
      <c r="AB2103" s="33">
        <v>781848</v>
      </c>
      <c r="AC2103" s="33">
        <v>782990</v>
      </c>
      <c r="AD2103" s="33">
        <v>776801</v>
      </c>
      <c r="AE2103" s="33">
        <v>757174</v>
      </c>
      <c r="AF2103" s="33">
        <v>746575</v>
      </c>
      <c r="AG2103" s="33">
        <v>735844</v>
      </c>
      <c r="AH2103" s="33">
        <v>708366</v>
      </c>
    </row>
    <row r="2104" spans="1:34" x14ac:dyDescent="0.35">
      <c r="A2104" s="15">
        <f t="shared" si="144"/>
        <v>45081</v>
      </c>
      <c r="B2104" s="107">
        <v>17699246</v>
      </c>
      <c r="C2104" s="4">
        <f t="shared" si="145"/>
        <v>71656.866396761136</v>
      </c>
      <c r="D2104">
        <f t="shared" si="146"/>
        <v>2023</v>
      </c>
      <c r="E2104">
        <f t="shared" si="147"/>
        <v>6</v>
      </c>
      <c r="F2104" s="33">
        <v>10413</v>
      </c>
      <c r="G2104" s="2" t="s">
        <v>29</v>
      </c>
      <c r="H2104" s="2">
        <v>247</v>
      </c>
      <c r="I2104" s="33" t="s">
        <v>74</v>
      </c>
      <c r="J2104" s="34">
        <v>45081</v>
      </c>
      <c r="K2104" s="33">
        <v>693312</v>
      </c>
      <c r="L2104" s="33">
        <v>684995</v>
      </c>
      <c r="M2104" s="33">
        <v>677743</v>
      </c>
      <c r="N2104" s="33">
        <v>670513</v>
      </c>
      <c r="O2104" s="33">
        <v>673989</v>
      </c>
      <c r="P2104" s="33">
        <v>672211</v>
      </c>
      <c r="Q2104" s="33">
        <v>678252</v>
      </c>
      <c r="R2104" s="33">
        <v>691202</v>
      </c>
      <c r="S2104" s="33">
        <v>702222</v>
      </c>
      <c r="T2104" s="33">
        <v>723006</v>
      </c>
      <c r="U2104" s="33">
        <v>737965</v>
      </c>
      <c r="V2104" s="33">
        <v>754238</v>
      </c>
      <c r="W2104" s="33">
        <v>761187</v>
      </c>
      <c r="X2104" s="33">
        <v>764167</v>
      </c>
      <c r="Y2104" s="33">
        <v>777101</v>
      </c>
      <c r="Z2104" s="33">
        <v>779848</v>
      </c>
      <c r="AA2104" s="33">
        <v>790363</v>
      </c>
      <c r="AB2104" s="33">
        <v>788989</v>
      </c>
      <c r="AC2104" s="33">
        <v>783616</v>
      </c>
      <c r="AD2104" s="33">
        <v>778301</v>
      </c>
      <c r="AE2104" s="33">
        <v>761151</v>
      </c>
      <c r="AF2104" s="33">
        <v>750505</v>
      </c>
      <c r="AG2104" s="33">
        <v>729071</v>
      </c>
      <c r="AH2104" s="33">
        <v>706187</v>
      </c>
    </row>
    <row r="2105" spans="1:34" x14ac:dyDescent="0.35">
      <c r="A2105" s="15">
        <f t="shared" si="144"/>
        <v>45082</v>
      </c>
      <c r="B2105" s="107">
        <v>18766315</v>
      </c>
      <c r="C2105" s="4">
        <f t="shared" si="145"/>
        <v>75670.625</v>
      </c>
      <c r="D2105">
        <f t="shared" si="146"/>
        <v>2023</v>
      </c>
      <c r="E2105">
        <f t="shared" si="147"/>
        <v>6</v>
      </c>
      <c r="F2105" s="33">
        <v>10414</v>
      </c>
      <c r="G2105" s="2" t="s">
        <v>29</v>
      </c>
      <c r="H2105" s="2">
        <v>248</v>
      </c>
      <c r="I2105" s="33" t="s">
        <v>74</v>
      </c>
      <c r="J2105" s="34">
        <v>45082</v>
      </c>
      <c r="K2105" s="33">
        <v>694378</v>
      </c>
      <c r="L2105" s="33">
        <v>685189</v>
      </c>
      <c r="M2105" s="33">
        <v>690166</v>
      </c>
      <c r="N2105" s="33">
        <v>681660</v>
      </c>
      <c r="O2105" s="33">
        <v>693525</v>
      </c>
      <c r="P2105" s="33">
        <v>698427</v>
      </c>
      <c r="Q2105" s="33">
        <v>728335</v>
      </c>
      <c r="R2105" s="33">
        <v>751891</v>
      </c>
      <c r="S2105" s="33">
        <v>767195</v>
      </c>
      <c r="T2105" s="33">
        <v>776490</v>
      </c>
      <c r="U2105" s="33">
        <v>798720</v>
      </c>
      <c r="V2105" s="33">
        <v>804623</v>
      </c>
      <c r="W2105" s="33">
        <v>816333</v>
      </c>
      <c r="X2105" s="33">
        <v>829933</v>
      </c>
      <c r="Y2105" s="33">
        <v>833148</v>
      </c>
      <c r="Z2105" s="33">
        <v>840385</v>
      </c>
      <c r="AA2105" s="33">
        <v>845444</v>
      </c>
      <c r="AB2105" s="33">
        <v>847024</v>
      </c>
      <c r="AC2105" s="33">
        <v>839267</v>
      </c>
      <c r="AD2105" s="33">
        <v>826301</v>
      </c>
      <c r="AE2105" s="33">
        <v>808718</v>
      </c>
      <c r="AF2105" s="33">
        <v>789591</v>
      </c>
      <c r="AG2105" s="33">
        <v>765068</v>
      </c>
      <c r="AH2105" s="33">
        <v>738442</v>
      </c>
    </row>
    <row r="2106" spans="1:34" x14ac:dyDescent="0.35">
      <c r="A2106" s="15">
        <f t="shared" si="144"/>
        <v>45083</v>
      </c>
      <c r="B2106" s="107">
        <v>18995890</v>
      </c>
      <c r="C2106" s="4">
        <f t="shared" si="145"/>
        <v>76288.71485943775</v>
      </c>
      <c r="D2106">
        <f t="shared" si="146"/>
        <v>2023</v>
      </c>
      <c r="E2106">
        <f t="shared" si="147"/>
        <v>6</v>
      </c>
      <c r="F2106" s="33">
        <v>10415</v>
      </c>
      <c r="G2106" s="2" t="s">
        <v>29</v>
      </c>
      <c r="H2106" s="2">
        <v>249</v>
      </c>
      <c r="I2106" s="33" t="s">
        <v>74</v>
      </c>
      <c r="J2106" s="34">
        <v>45083</v>
      </c>
      <c r="K2106" s="33">
        <v>727889</v>
      </c>
      <c r="L2106" s="33">
        <v>720909</v>
      </c>
      <c r="M2106" s="33">
        <v>708508</v>
      </c>
      <c r="N2106" s="33">
        <v>714611</v>
      </c>
      <c r="O2106" s="33">
        <v>713684</v>
      </c>
      <c r="P2106" s="33">
        <v>717202</v>
      </c>
      <c r="Q2106" s="33">
        <v>741313</v>
      </c>
      <c r="R2106" s="33">
        <v>761008</v>
      </c>
      <c r="S2106" s="33">
        <v>776354</v>
      </c>
      <c r="T2106" s="33">
        <v>784083</v>
      </c>
      <c r="U2106" s="33">
        <v>799681</v>
      </c>
      <c r="V2106" s="33">
        <v>808478</v>
      </c>
      <c r="W2106" s="33">
        <v>820827</v>
      </c>
      <c r="X2106" s="33">
        <v>835682</v>
      </c>
      <c r="Y2106" s="33">
        <v>841288</v>
      </c>
      <c r="Z2106" s="33">
        <v>851900</v>
      </c>
      <c r="AA2106" s="33">
        <v>848978</v>
      </c>
      <c r="AB2106" s="33">
        <v>848360</v>
      </c>
      <c r="AC2106" s="33">
        <v>844392</v>
      </c>
      <c r="AD2106" s="33">
        <v>832358</v>
      </c>
      <c r="AE2106" s="33">
        <v>810556</v>
      </c>
      <c r="AF2106" s="33">
        <v>791413</v>
      </c>
      <c r="AG2106" s="33">
        <v>766286</v>
      </c>
      <c r="AH2106" s="33">
        <v>745058</v>
      </c>
    </row>
    <row r="2107" spans="1:34" x14ac:dyDescent="0.35">
      <c r="A2107" s="15">
        <f t="shared" si="144"/>
        <v>45084</v>
      </c>
      <c r="B2107" s="107">
        <v>19518133</v>
      </c>
      <c r="C2107" s="4">
        <f t="shared" si="145"/>
        <v>78072.532000000007</v>
      </c>
      <c r="D2107">
        <f t="shared" si="146"/>
        <v>2023</v>
      </c>
      <c r="E2107">
        <f t="shared" si="147"/>
        <v>6</v>
      </c>
      <c r="F2107" s="33">
        <v>10416</v>
      </c>
      <c r="G2107" s="2" t="s">
        <v>29</v>
      </c>
      <c r="H2107" s="2">
        <v>250</v>
      </c>
      <c r="I2107" s="33" t="s">
        <v>74</v>
      </c>
      <c r="J2107" s="34">
        <v>45084</v>
      </c>
      <c r="K2107" s="33">
        <v>728557</v>
      </c>
      <c r="L2107" s="33">
        <v>717169</v>
      </c>
      <c r="M2107" s="33">
        <v>714225</v>
      </c>
      <c r="N2107" s="33">
        <v>717272</v>
      </c>
      <c r="O2107" s="33">
        <v>721012</v>
      </c>
      <c r="P2107" s="33">
        <v>727261</v>
      </c>
      <c r="Q2107" s="33">
        <v>758564</v>
      </c>
      <c r="R2107" s="33">
        <v>774882</v>
      </c>
      <c r="S2107" s="33">
        <v>789077</v>
      </c>
      <c r="T2107" s="33">
        <v>800481</v>
      </c>
      <c r="U2107" s="33">
        <v>821733</v>
      </c>
      <c r="V2107" s="33">
        <v>839940</v>
      </c>
      <c r="W2107" s="33">
        <v>862887</v>
      </c>
      <c r="X2107" s="33">
        <v>870409</v>
      </c>
      <c r="Y2107" s="33">
        <v>876078</v>
      </c>
      <c r="Z2107" s="33">
        <v>881686</v>
      </c>
      <c r="AA2107" s="33">
        <v>879937</v>
      </c>
      <c r="AB2107" s="33">
        <v>876359</v>
      </c>
      <c r="AC2107" s="33">
        <v>869296</v>
      </c>
      <c r="AD2107" s="33">
        <v>856247</v>
      </c>
      <c r="AE2107" s="33">
        <v>840673</v>
      </c>
      <c r="AF2107" s="33">
        <v>820263</v>
      </c>
      <c r="AG2107" s="33">
        <v>795275</v>
      </c>
      <c r="AH2107" s="33">
        <v>763328</v>
      </c>
    </row>
    <row r="2108" spans="1:34" x14ac:dyDescent="0.35">
      <c r="A2108" s="15">
        <f t="shared" si="144"/>
        <v>45085</v>
      </c>
      <c r="B2108" s="107">
        <v>19020791</v>
      </c>
      <c r="C2108" s="4">
        <f t="shared" si="145"/>
        <v>75780.043824701192</v>
      </c>
      <c r="D2108">
        <f t="shared" si="146"/>
        <v>2023</v>
      </c>
      <c r="E2108">
        <f t="shared" si="147"/>
        <v>6</v>
      </c>
      <c r="F2108" s="33">
        <v>10417</v>
      </c>
      <c r="G2108" s="2" t="s">
        <v>29</v>
      </c>
      <c r="H2108" s="2">
        <v>251</v>
      </c>
      <c r="I2108" s="33" t="s">
        <v>74</v>
      </c>
      <c r="J2108" s="34">
        <v>45085</v>
      </c>
      <c r="K2108" s="33">
        <v>746080</v>
      </c>
      <c r="L2108" s="33">
        <v>738503</v>
      </c>
      <c r="M2108" s="33">
        <v>731568</v>
      </c>
      <c r="N2108" s="33">
        <v>729037</v>
      </c>
      <c r="O2108" s="33">
        <v>728849</v>
      </c>
      <c r="P2108" s="33">
        <v>736378</v>
      </c>
      <c r="Q2108" s="33">
        <v>761877</v>
      </c>
      <c r="R2108" s="33">
        <v>786843</v>
      </c>
      <c r="S2108" s="33">
        <v>792174</v>
      </c>
      <c r="T2108" s="33">
        <v>799739</v>
      </c>
      <c r="U2108" s="33">
        <v>813576</v>
      </c>
      <c r="V2108" s="33">
        <v>825141</v>
      </c>
      <c r="W2108" s="33">
        <v>827137</v>
      </c>
      <c r="X2108" s="33">
        <v>830802</v>
      </c>
      <c r="Y2108" s="33">
        <v>825262</v>
      </c>
      <c r="Z2108" s="33">
        <v>821693</v>
      </c>
      <c r="AA2108" s="33">
        <v>818076</v>
      </c>
      <c r="AB2108" s="33">
        <v>820195</v>
      </c>
      <c r="AC2108" s="33">
        <v>809742</v>
      </c>
      <c r="AD2108" s="33">
        <v>808311</v>
      </c>
      <c r="AE2108" s="33">
        <v>793390</v>
      </c>
      <c r="AF2108" s="33">
        <v>782920</v>
      </c>
      <c r="AG2108" s="33">
        <v>763473</v>
      </c>
      <c r="AH2108" s="33">
        <v>750311</v>
      </c>
    </row>
    <row r="2109" spans="1:34" x14ac:dyDescent="0.35">
      <c r="A2109" s="15">
        <f t="shared" si="144"/>
        <v>45086</v>
      </c>
      <c r="B2109" s="107">
        <v>18106336</v>
      </c>
      <c r="C2109" s="4">
        <f t="shared" si="145"/>
        <v>71850.539682539689</v>
      </c>
      <c r="D2109">
        <f t="shared" si="146"/>
        <v>2023</v>
      </c>
      <c r="E2109">
        <f t="shared" si="147"/>
        <v>6</v>
      </c>
      <c r="F2109" s="33">
        <v>10418</v>
      </c>
      <c r="G2109" s="2" t="s">
        <v>29</v>
      </c>
      <c r="H2109" s="2">
        <v>252</v>
      </c>
      <c r="I2109" s="33" t="s">
        <v>74</v>
      </c>
      <c r="J2109" s="34">
        <v>45086</v>
      </c>
      <c r="K2109" s="33">
        <v>737394</v>
      </c>
      <c r="L2109" s="33">
        <v>726817</v>
      </c>
      <c r="M2109" s="33">
        <v>721277</v>
      </c>
      <c r="N2109" s="33">
        <v>729128</v>
      </c>
      <c r="O2109" s="33">
        <v>725447</v>
      </c>
      <c r="P2109" s="33">
        <v>732402</v>
      </c>
      <c r="Q2109" s="33">
        <v>753568</v>
      </c>
      <c r="R2109" s="33">
        <v>766724</v>
      </c>
      <c r="S2109" s="33">
        <v>768963</v>
      </c>
      <c r="T2109" s="33">
        <v>772427</v>
      </c>
      <c r="U2109" s="33">
        <v>773565</v>
      </c>
      <c r="V2109" s="33">
        <v>779251</v>
      </c>
      <c r="W2109" s="33">
        <v>781730</v>
      </c>
      <c r="X2109" s="33">
        <v>779959</v>
      </c>
      <c r="Y2109" s="33">
        <v>771293</v>
      </c>
      <c r="Z2109" s="33">
        <v>772834</v>
      </c>
      <c r="AA2109" s="33">
        <v>762358</v>
      </c>
      <c r="AB2109" s="33">
        <v>766658</v>
      </c>
      <c r="AC2109" s="33">
        <v>755056</v>
      </c>
      <c r="AD2109" s="33">
        <v>745697</v>
      </c>
      <c r="AE2109" s="33">
        <v>735365</v>
      </c>
      <c r="AF2109" s="33">
        <v>734729</v>
      </c>
      <c r="AG2109" s="33">
        <v>722338</v>
      </c>
      <c r="AH2109" s="33">
        <v>706674</v>
      </c>
    </row>
    <row r="2110" spans="1:34" x14ac:dyDescent="0.35">
      <c r="A2110" s="15">
        <f t="shared" si="144"/>
        <v>45087</v>
      </c>
      <c r="B2110" s="107">
        <v>16989986</v>
      </c>
      <c r="C2110" s="4">
        <f t="shared" si="145"/>
        <v>67154.09486166008</v>
      </c>
      <c r="D2110">
        <f t="shared" si="146"/>
        <v>2023</v>
      </c>
      <c r="E2110">
        <f t="shared" si="147"/>
        <v>6</v>
      </c>
      <c r="F2110" s="33">
        <v>10419</v>
      </c>
      <c r="G2110" s="2" t="s">
        <v>29</v>
      </c>
      <c r="H2110" s="2">
        <v>253</v>
      </c>
      <c r="I2110" s="33" t="s">
        <v>74</v>
      </c>
      <c r="J2110" s="34">
        <v>45087</v>
      </c>
      <c r="K2110" s="33">
        <v>693534</v>
      </c>
      <c r="L2110" s="33">
        <v>693546</v>
      </c>
      <c r="M2110" s="33">
        <v>683901</v>
      </c>
      <c r="N2110" s="33">
        <v>682338</v>
      </c>
      <c r="O2110" s="33">
        <v>681975</v>
      </c>
      <c r="P2110" s="33">
        <v>680587</v>
      </c>
      <c r="Q2110" s="33">
        <v>689505</v>
      </c>
      <c r="R2110" s="33">
        <v>699031</v>
      </c>
      <c r="S2110" s="33">
        <v>708470</v>
      </c>
      <c r="T2110" s="33">
        <v>717886</v>
      </c>
      <c r="U2110" s="33">
        <v>716251</v>
      </c>
      <c r="V2110" s="33">
        <v>718420</v>
      </c>
      <c r="W2110" s="33">
        <v>714101</v>
      </c>
      <c r="X2110" s="33">
        <v>713519</v>
      </c>
      <c r="Y2110" s="33">
        <v>713549</v>
      </c>
      <c r="Z2110" s="33">
        <v>720487</v>
      </c>
      <c r="AA2110" s="33">
        <v>720718</v>
      </c>
      <c r="AB2110" s="33">
        <v>724728</v>
      </c>
      <c r="AC2110" s="33">
        <v>729524</v>
      </c>
      <c r="AD2110" s="33">
        <v>721901</v>
      </c>
      <c r="AE2110" s="33">
        <v>712776</v>
      </c>
      <c r="AF2110" s="33">
        <v>701815</v>
      </c>
      <c r="AG2110" s="33">
        <v>692497</v>
      </c>
      <c r="AH2110" s="33">
        <v>677553</v>
      </c>
    </row>
    <row r="2111" spans="1:34" x14ac:dyDescent="0.35">
      <c r="A2111" s="15">
        <f t="shared" si="144"/>
        <v>45088</v>
      </c>
      <c r="B2111" s="107">
        <v>17266968</v>
      </c>
      <c r="C2111" s="4">
        <f t="shared" si="145"/>
        <v>67980.188976377947</v>
      </c>
      <c r="D2111">
        <f t="shared" si="146"/>
        <v>2023</v>
      </c>
      <c r="E2111">
        <f t="shared" si="147"/>
        <v>6</v>
      </c>
      <c r="F2111" s="33">
        <v>10420</v>
      </c>
      <c r="G2111" s="2" t="s">
        <v>29</v>
      </c>
      <c r="H2111" s="2">
        <v>254</v>
      </c>
      <c r="I2111" s="33" t="s">
        <v>74</v>
      </c>
      <c r="J2111" s="34">
        <v>45088</v>
      </c>
      <c r="K2111" s="33">
        <v>665681</v>
      </c>
      <c r="L2111" s="33">
        <v>657379</v>
      </c>
      <c r="M2111" s="33">
        <v>658738</v>
      </c>
      <c r="N2111" s="33">
        <v>654112</v>
      </c>
      <c r="O2111" s="33">
        <v>652339</v>
      </c>
      <c r="P2111" s="33">
        <v>655629</v>
      </c>
      <c r="Q2111" s="33">
        <v>659436</v>
      </c>
      <c r="R2111" s="33">
        <v>672067</v>
      </c>
      <c r="S2111" s="33">
        <v>695437</v>
      </c>
      <c r="T2111" s="33">
        <v>705878</v>
      </c>
      <c r="U2111" s="33">
        <v>724095</v>
      </c>
      <c r="V2111" s="33">
        <v>739189</v>
      </c>
      <c r="W2111" s="33">
        <v>748168</v>
      </c>
      <c r="X2111" s="33">
        <v>752430</v>
      </c>
      <c r="Y2111" s="33">
        <v>756317</v>
      </c>
      <c r="Z2111" s="33">
        <v>758802</v>
      </c>
      <c r="AA2111" s="33">
        <v>761537</v>
      </c>
      <c r="AB2111" s="33">
        <v>768584</v>
      </c>
      <c r="AC2111" s="33">
        <v>763956</v>
      </c>
      <c r="AD2111" s="33">
        <v>758389</v>
      </c>
      <c r="AE2111" s="33">
        <v>750462</v>
      </c>
      <c r="AF2111" s="33">
        <v>740120</v>
      </c>
      <c r="AG2111" s="33">
        <v>722819</v>
      </c>
      <c r="AH2111" s="33">
        <v>698234</v>
      </c>
    </row>
    <row r="2112" spans="1:34" x14ac:dyDescent="0.35">
      <c r="A2112" s="15">
        <f t="shared" si="144"/>
        <v>45089</v>
      </c>
      <c r="B2112" s="107">
        <v>18377364</v>
      </c>
      <c r="C2112" s="4">
        <f t="shared" si="145"/>
        <v>72068.094117647066</v>
      </c>
      <c r="D2112">
        <f t="shared" si="146"/>
        <v>2023</v>
      </c>
      <c r="E2112">
        <f t="shared" si="147"/>
        <v>6</v>
      </c>
      <c r="F2112" s="33">
        <v>10421</v>
      </c>
      <c r="G2112" s="2" t="s">
        <v>29</v>
      </c>
      <c r="H2112" s="2">
        <v>255</v>
      </c>
      <c r="I2112" s="33" t="s">
        <v>74</v>
      </c>
      <c r="J2112" s="34">
        <v>45089</v>
      </c>
      <c r="K2112" s="33">
        <v>690070</v>
      </c>
      <c r="L2112" s="33">
        <v>679905</v>
      </c>
      <c r="M2112" s="33">
        <v>671458</v>
      </c>
      <c r="N2112" s="33">
        <v>678072</v>
      </c>
      <c r="O2112" s="33">
        <v>667691</v>
      </c>
      <c r="P2112" s="33">
        <v>670609</v>
      </c>
      <c r="Q2112" s="33">
        <v>698262</v>
      </c>
      <c r="R2112" s="33">
        <v>719706</v>
      </c>
      <c r="S2112" s="33">
        <v>744000</v>
      </c>
      <c r="T2112" s="33">
        <v>761061</v>
      </c>
      <c r="U2112" s="33">
        <v>782662</v>
      </c>
      <c r="V2112" s="33">
        <v>789338</v>
      </c>
      <c r="W2112" s="33">
        <v>806263</v>
      </c>
      <c r="X2112" s="33">
        <v>817870</v>
      </c>
      <c r="Y2112" s="33">
        <v>826380</v>
      </c>
      <c r="Z2112" s="33">
        <v>831236</v>
      </c>
      <c r="AA2112" s="33">
        <v>832780</v>
      </c>
      <c r="AB2112" s="33">
        <v>828975</v>
      </c>
      <c r="AC2112" s="33">
        <v>820822</v>
      </c>
      <c r="AD2112" s="33">
        <v>808503</v>
      </c>
      <c r="AE2112" s="33">
        <v>798886</v>
      </c>
      <c r="AF2112" s="33">
        <v>786457</v>
      </c>
      <c r="AG2112" s="33">
        <v>755138</v>
      </c>
      <c r="AH2112" s="33">
        <v>725048</v>
      </c>
    </row>
    <row r="2113" spans="1:34" x14ac:dyDescent="0.35">
      <c r="A2113" s="15">
        <f t="shared" si="144"/>
        <v>45090</v>
      </c>
      <c r="B2113" s="107">
        <v>17932877</v>
      </c>
      <c r="C2113" s="4">
        <f t="shared" si="145"/>
        <v>70050.30078125</v>
      </c>
      <c r="D2113">
        <f t="shared" si="146"/>
        <v>2023</v>
      </c>
      <c r="E2113">
        <f t="shared" si="147"/>
        <v>6</v>
      </c>
      <c r="F2113" s="33">
        <v>10422</v>
      </c>
      <c r="G2113" s="2" t="s">
        <v>29</v>
      </c>
      <c r="H2113" s="2">
        <v>256</v>
      </c>
      <c r="I2113" s="33" t="s">
        <v>74</v>
      </c>
      <c r="J2113" s="34">
        <v>45090</v>
      </c>
      <c r="K2113" s="33">
        <v>708573</v>
      </c>
      <c r="L2113" s="33">
        <v>701214</v>
      </c>
      <c r="M2113" s="33">
        <v>691921</v>
      </c>
      <c r="N2113" s="33">
        <v>690207</v>
      </c>
      <c r="O2113" s="33">
        <v>691740</v>
      </c>
      <c r="P2113" s="33">
        <v>688890</v>
      </c>
      <c r="Q2113" s="33">
        <v>715548</v>
      </c>
      <c r="R2113" s="33">
        <v>741708</v>
      </c>
      <c r="S2113" s="33">
        <v>759408</v>
      </c>
      <c r="T2113" s="33">
        <v>775442</v>
      </c>
      <c r="U2113" s="33">
        <v>790229</v>
      </c>
      <c r="V2113" s="33">
        <v>802186</v>
      </c>
      <c r="W2113" s="33">
        <v>811862</v>
      </c>
      <c r="X2113" s="33">
        <v>814567</v>
      </c>
      <c r="Y2113" s="33">
        <v>806107</v>
      </c>
      <c r="Z2113" s="33">
        <v>789458</v>
      </c>
      <c r="AA2113" s="33">
        <v>770718</v>
      </c>
      <c r="AB2113" s="33">
        <v>758875</v>
      </c>
      <c r="AC2113" s="33">
        <v>750025</v>
      </c>
      <c r="AD2113" s="33">
        <v>734566</v>
      </c>
      <c r="AE2113" s="33">
        <v>727422</v>
      </c>
      <c r="AF2113" s="33">
        <v>714754</v>
      </c>
      <c r="AG2113" s="33">
        <v>696773</v>
      </c>
      <c r="AH2113" s="33">
        <v>680821</v>
      </c>
    </row>
    <row r="2114" spans="1:34" x14ac:dyDescent="0.35">
      <c r="A2114" s="15">
        <f t="shared" si="144"/>
        <v>45091</v>
      </c>
      <c r="B2114" s="107">
        <v>17257022</v>
      </c>
      <c r="C2114" s="4">
        <f t="shared" si="145"/>
        <v>67147.945525291827</v>
      </c>
      <c r="D2114">
        <f t="shared" si="146"/>
        <v>2023</v>
      </c>
      <c r="E2114">
        <f t="shared" si="147"/>
        <v>6</v>
      </c>
      <c r="F2114" s="33">
        <v>10423</v>
      </c>
      <c r="G2114" s="2" t="s">
        <v>29</v>
      </c>
      <c r="H2114" s="2">
        <v>257</v>
      </c>
      <c r="I2114" s="33" t="s">
        <v>74</v>
      </c>
      <c r="J2114" s="34">
        <v>45091</v>
      </c>
      <c r="K2114" s="33">
        <v>665648</v>
      </c>
      <c r="L2114" s="33">
        <v>658292</v>
      </c>
      <c r="M2114" s="33">
        <v>653742</v>
      </c>
      <c r="N2114" s="33">
        <v>648686</v>
      </c>
      <c r="O2114" s="33">
        <v>654378</v>
      </c>
      <c r="P2114" s="33">
        <v>668196</v>
      </c>
      <c r="Q2114" s="33">
        <v>691807</v>
      </c>
      <c r="R2114" s="33">
        <v>704384</v>
      </c>
      <c r="S2114" s="33">
        <v>710069</v>
      </c>
      <c r="T2114" s="33">
        <v>721743</v>
      </c>
      <c r="U2114" s="33">
        <v>709617</v>
      </c>
      <c r="V2114" s="33">
        <v>735070</v>
      </c>
      <c r="W2114" s="33">
        <v>745694</v>
      </c>
      <c r="X2114" s="33">
        <v>746546</v>
      </c>
      <c r="Y2114" s="33">
        <v>751695</v>
      </c>
      <c r="Z2114" s="33">
        <v>762270</v>
      </c>
      <c r="AA2114" s="33">
        <v>761760</v>
      </c>
      <c r="AB2114" s="33">
        <v>750766</v>
      </c>
      <c r="AC2114" s="33">
        <v>742545</v>
      </c>
      <c r="AD2114" s="33">
        <v>739978</v>
      </c>
      <c r="AE2114" s="33">
        <v>735663</v>
      </c>
      <c r="AF2114" s="33">
        <v>728175</v>
      </c>
      <c r="AG2114" s="33">
        <v>708580</v>
      </c>
      <c r="AH2114" s="33">
        <v>698270</v>
      </c>
    </row>
    <row r="2115" spans="1:34" x14ac:dyDescent="0.35">
      <c r="A2115" s="15">
        <f t="shared" si="144"/>
        <v>45092</v>
      </c>
      <c r="B2115" s="107">
        <v>17796120</v>
      </c>
      <c r="C2115" s="4">
        <f t="shared" si="145"/>
        <v>68977.209302325587</v>
      </c>
      <c r="D2115">
        <f t="shared" si="146"/>
        <v>2023</v>
      </c>
      <c r="E2115">
        <f t="shared" si="147"/>
        <v>6</v>
      </c>
      <c r="F2115" s="33">
        <v>10424</v>
      </c>
      <c r="G2115" s="2" t="s">
        <v>29</v>
      </c>
      <c r="H2115" s="2">
        <v>258</v>
      </c>
      <c r="I2115" s="33" t="s">
        <v>74</v>
      </c>
      <c r="J2115" s="34">
        <v>45092</v>
      </c>
      <c r="K2115" s="33">
        <v>680132</v>
      </c>
      <c r="L2115" s="33">
        <v>672295</v>
      </c>
      <c r="M2115" s="33">
        <v>667350</v>
      </c>
      <c r="N2115" s="33">
        <v>669126</v>
      </c>
      <c r="O2115" s="33">
        <v>674236</v>
      </c>
      <c r="P2115" s="33">
        <v>684565</v>
      </c>
      <c r="Q2115" s="33">
        <v>702775</v>
      </c>
      <c r="R2115" s="33">
        <v>717616</v>
      </c>
      <c r="S2115" s="33">
        <v>725689</v>
      </c>
      <c r="T2115" s="33">
        <v>738708</v>
      </c>
      <c r="U2115" s="33">
        <v>750117</v>
      </c>
      <c r="V2115" s="33">
        <v>754608</v>
      </c>
      <c r="W2115" s="33">
        <v>767680</v>
      </c>
      <c r="X2115" s="33">
        <v>779166</v>
      </c>
      <c r="Y2115" s="33">
        <v>781062</v>
      </c>
      <c r="Z2115" s="33">
        <v>790738</v>
      </c>
      <c r="AA2115" s="33">
        <v>789934</v>
      </c>
      <c r="AB2115" s="33">
        <v>788619</v>
      </c>
      <c r="AC2115" s="33">
        <v>773446</v>
      </c>
      <c r="AD2115" s="33">
        <v>769636</v>
      </c>
      <c r="AE2115" s="33">
        <v>753847</v>
      </c>
      <c r="AF2115" s="33">
        <v>747938</v>
      </c>
      <c r="AG2115" s="33">
        <v>729548</v>
      </c>
      <c r="AH2115" s="33">
        <v>710602</v>
      </c>
    </row>
    <row r="2116" spans="1:34" x14ac:dyDescent="0.35">
      <c r="A2116" s="15">
        <f t="shared" si="144"/>
        <v>45093</v>
      </c>
      <c r="B2116" s="107">
        <v>17987455</v>
      </c>
      <c r="C2116" s="4">
        <f t="shared" si="145"/>
        <v>69449.63320463321</v>
      </c>
      <c r="D2116">
        <f t="shared" si="146"/>
        <v>2023</v>
      </c>
      <c r="E2116">
        <f t="shared" si="147"/>
        <v>6</v>
      </c>
      <c r="F2116" s="33">
        <v>10425</v>
      </c>
      <c r="G2116" s="2" t="s">
        <v>29</v>
      </c>
      <c r="H2116" s="2">
        <v>259</v>
      </c>
      <c r="I2116" s="33" t="s">
        <v>74</v>
      </c>
      <c r="J2116" s="34">
        <v>45093</v>
      </c>
      <c r="K2116" s="33">
        <v>697252</v>
      </c>
      <c r="L2116" s="33">
        <v>689272</v>
      </c>
      <c r="M2116" s="33">
        <v>684996</v>
      </c>
      <c r="N2116" s="33">
        <v>685056</v>
      </c>
      <c r="O2116" s="33">
        <v>684784</v>
      </c>
      <c r="P2116" s="33">
        <v>690357</v>
      </c>
      <c r="Q2116" s="33">
        <v>710931</v>
      </c>
      <c r="R2116" s="33">
        <v>728770</v>
      </c>
      <c r="S2116" s="33">
        <v>746052</v>
      </c>
      <c r="T2116" s="33">
        <v>754417</v>
      </c>
      <c r="U2116" s="33">
        <v>764553</v>
      </c>
      <c r="V2116" s="33">
        <v>776594</v>
      </c>
      <c r="W2116" s="33">
        <v>786952</v>
      </c>
      <c r="X2116" s="33">
        <v>796700</v>
      </c>
      <c r="Y2116" s="33">
        <v>800928</v>
      </c>
      <c r="Z2116" s="33">
        <v>796024</v>
      </c>
      <c r="AA2116" s="33">
        <v>786090</v>
      </c>
      <c r="AB2116" s="33">
        <v>781477</v>
      </c>
      <c r="AC2116" s="33">
        <v>765444</v>
      </c>
      <c r="AD2116" s="33">
        <v>760303</v>
      </c>
      <c r="AE2116" s="33">
        <v>750725</v>
      </c>
      <c r="AF2116" s="33">
        <v>738833</v>
      </c>
      <c r="AG2116" s="33">
        <v>727667</v>
      </c>
      <c r="AH2116" s="33">
        <v>712414</v>
      </c>
    </row>
    <row r="2117" spans="1:34" x14ac:dyDescent="0.35">
      <c r="A2117" s="15">
        <f t="shared" si="144"/>
        <v>45094</v>
      </c>
      <c r="B2117" s="107">
        <v>16854521</v>
      </c>
      <c r="C2117" s="4">
        <f t="shared" si="145"/>
        <v>64825.080769230772</v>
      </c>
      <c r="D2117">
        <f t="shared" si="146"/>
        <v>2023</v>
      </c>
      <c r="E2117">
        <f t="shared" si="147"/>
        <v>6</v>
      </c>
      <c r="F2117" s="33">
        <v>10426</v>
      </c>
      <c r="G2117" s="2" t="s">
        <v>29</v>
      </c>
      <c r="H2117" s="2">
        <v>260</v>
      </c>
      <c r="I2117" s="33" t="s">
        <v>74</v>
      </c>
      <c r="J2117" s="34">
        <v>45094</v>
      </c>
      <c r="K2117" s="33">
        <v>696330</v>
      </c>
      <c r="L2117" s="33">
        <v>686862</v>
      </c>
      <c r="M2117" s="33">
        <v>677236</v>
      </c>
      <c r="N2117" s="33">
        <v>673598</v>
      </c>
      <c r="O2117" s="33">
        <v>672597</v>
      </c>
      <c r="P2117" s="33">
        <v>671566</v>
      </c>
      <c r="Q2117" s="33">
        <v>682361</v>
      </c>
      <c r="R2117" s="33">
        <v>691431</v>
      </c>
      <c r="S2117" s="33">
        <v>705737</v>
      </c>
      <c r="T2117" s="33">
        <v>710851</v>
      </c>
      <c r="U2117" s="33">
        <v>718585</v>
      </c>
      <c r="V2117" s="33">
        <v>724965</v>
      </c>
      <c r="W2117" s="33">
        <v>729543</v>
      </c>
      <c r="X2117" s="33">
        <v>735307</v>
      </c>
      <c r="Y2117" s="33">
        <v>729284</v>
      </c>
      <c r="Z2117" s="33">
        <v>730802</v>
      </c>
      <c r="AA2117" s="33">
        <v>720311</v>
      </c>
      <c r="AB2117" s="33">
        <v>718486</v>
      </c>
      <c r="AC2117" s="33">
        <v>701637</v>
      </c>
      <c r="AD2117" s="33">
        <v>691942</v>
      </c>
      <c r="AE2117" s="33">
        <v>680366</v>
      </c>
      <c r="AF2117" s="33">
        <v>681059</v>
      </c>
      <c r="AG2117" s="33">
        <v>665256</v>
      </c>
      <c r="AH2117" s="33">
        <v>652525</v>
      </c>
    </row>
    <row r="2118" spans="1:34" x14ac:dyDescent="0.35">
      <c r="A2118" s="15">
        <f t="shared" si="144"/>
        <v>45095</v>
      </c>
      <c r="B2118" s="107">
        <v>15815195</v>
      </c>
      <c r="C2118" s="4">
        <f t="shared" si="145"/>
        <v>60594.616858237547</v>
      </c>
      <c r="D2118">
        <f t="shared" si="146"/>
        <v>2023</v>
      </c>
      <c r="E2118">
        <f t="shared" si="147"/>
        <v>6</v>
      </c>
      <c r="F2118" s="33">
        <v>10427</v>
      </c>
      <c r="G2118" s="2" t="s">
        <v>29</v>
      </c>
      <c r="H2118" s="2">
        <v>261</v>
      </c>
      <c r="I2118" s="33" t="s">
        <v>74</v>
      </c>
      <c r="J2118" s="34">
        <v>45095</v>
      </c>
      <c r="K2118" s="33">
        <v>643826</v>
      </c>
      <c r="L2118" s="33">
        <v>641089</v>
      </c>
      <c r="M2118" s="33">
        <v>632754</v>
      </c>
      <c r="N2118" s="33">
        <v>635350</v>
      </c>
      <c r="O2118" s="33">
        <v>632180</v>
      </c>
      <c r="P2118" s="33">
        <v>631019</v>
      </c>
      <c r="Q2118" s="33">
        <v>637846</v>
      </c>
      <c r="R2118" s="33">
        <v>645838</v>
      </c>
      <c r="S2118" s="33">
        <v>652685</v>
      </c>
      <c r="T2118" s="33">
        <v>662551</v>
      </c>
      <c r="U2118" s="33">
        <v>662590</v>
      </c>
      <c r="V2118" s="33">
        <v>671646</v>
      </c>
      <c r="W2118" s="33">
        <v>671702</v>
      </c>
      <c r="X2118" s="33">
        <v>667931</v>
      </c>
      <c r="Y2118" s="33">
        <v>667133</v>
      </c>
      <c r="Z2118" s="33">
        <v>669019</v>
      </c>
      <c r="AA2118" s="33">
        <v>668308</v>
      </c>
      <c r="AB2118" s="33">
        <v>665924</v>
      </c>
      <c r="AC2118" s="33">
        <v>665268</v>
      </c>
      <c r="AD2118" s="33">
        <v>668545</v>
      </c>
      <c r="AE2118" s="33">
        <v>661209</v>
      </c>
      <c r="AF2118" s="33">
        <v>659610</v>
      </c>
      <c r="AG2118" s="33">
        <v>651039</v>
      </c>
      <c r="AH2118" s="33">
        <v>634034</v>
      </c>
    </row>
    <row r="2119" spans="1:34" x14ac:dyDescent="0.35">
      <c r="A2119" s="15">
        <f t="shared" si="144"/>
        <v>45096</v>
      </c>
      <c r="B2119" s="107">
        <v>16615658</v>
      </c>
      <c r="C2119" s="4">
        <f t="shared" si="145"/>
        <v>63418.541984732823</v>
      </c>
      <c r="D2119">
        <f t="shared" si="146"/>
        <v>2023</v>
      </c>
      <c r="E2119">
        <f t="shared" si="147"/>
        <v>6</v>
      </c>
      <c r="F2119" s="33">
        <v>10428</v>
      </c>
      <c r="G2119" s="2" t="s">
        <v>29</v>
      </c>
      <c r="H2119" s="2">
        <v>262</v>
      </c>
      <c r="I2119" s="33" t="s">
        <v>74</v>
      </c>
      <c r="J2119" s="34">
        <v>45096</v>
      </c>
      <c r="K2119" s="33">
        <v>631492</v>
      </c>
      <c r="L2119" s="33">
        <v>628311</v>
      </c>
      <c r="M2119" s="33">
        <v>626735</v>
      </c>
      <c r="N2119" s="33">
        <v>631452</v>
      </c>
      <c r="O2119" s="33">
        <v>629605</v>
      </c>
      <c r="P2119" s="33">
        <v>648633</v>
      </c>
      <c r="Q2119" s="33">
        <v>663928</v>
      </c>
      <c r="R2119" s="33">
        <v>680798</v>
      </c>
      <c r="S2119" s="33">
        <v>694752</v>
      </c>
      <c r="T2119" s="33">
        <v>700490</v>
      </c>
      <c r="U2119" s="33">
        <v>708039</v>
      </c>
      <c r="V2119" s="33">
        <v>710198</v>
      </c>
      <c r="W2119" s="33">
        <v>723744</v>
      </c>
      <c r="X2119" s="33">
        <v>723457</v>
      </c>
      <c r="Y2119" s="33">
        <v>724890</v>
      </c>
      <c r="Z2119" s="33">
        <v>720852</v>
      </c>
      <c r="AA2119" s="33">
        <v>717205</v>
      </c>
      <c r="AB2119" s="33">
        <v>721532</v>
      </c>
      <c r="AC2119" s="33">
        <v>716185</v>
      </c>
      <c r="AD2119" s="33">
        <v>707519</v>
      </c>
      <c r="AE2119" s="33">
        <v>702020</v>
      </c>
      <c r="AF2119" s="33">
        <v>699125</v>
      </c>
      <c r="AG2119" s="33">
        <v>674509</v>
      </c>
      <c r="AH2119" s="33">
        <v>665200</v>
      </c>
    </row>
    <row r="2120" spans="1:34" x14ac:dyDescent="0.35">
      <c r="A2120" s="15">
        <f t="shared" si="144"/>
        <v>45097</v>
      </c>
      <c r="B2120" s="107">
        <v>16786103</v>
      </c>
      <c r="C2120" s="4">
        <f t="shared" si="145"/>
        <v>63825.486692015213</v>
      </c>
      <c r="D2120">
        <f t="shared" si="146"/>
        <v>2023</v>
      </c>
      <c r="E2120">
        <f t="shared" si="147"/>
        <v>6</v>
      </c>
      <c r="F2120" s="33">
        <v>10429</v>
      </c>
      <c r="G2120" s="2" t="s">
        <v>29</v>
      </c>
      <c r="H2120" s="2">
        <v>263</v>
      </c>
      <c r="I2120" s="33" t="s">
        <v>74</v>
      </c>
      <c r="J2120" s="34">
        <v>45097</v>
      </c>
      <c r="K2120" s="33">
        <v>649927</v>
      </c>
      <c r="L2120" s="33">
        <v>649782</v>
      </c>
      <c r="M2120" s="33">
        <v>641462</v>
      </c>
      <c r="N2120" s="33">
        <v>648947</v>
      </c>
      <c r="O2120" s="33">
        <v>651111</v>
      </c>
      <c r="P2120" s="33">
        <v>661470</v>
      </c>
      <c r="Q2120" s="33">
        <v>687685</v>
      </c>
      <c r="R2120" s="33">
        <v>704785</v>
      </c>
      <c r="S2120" s="33">
        <v>706759</v>
      </c>
      <c r="T2120" s="33">
        <v>707282</v>
      </c>
      <c r="U2120" s="33">
        <v>715924</v>
      </c>
      <c r="V2120" s="33">
        <v>718400</v>
      </c>
      <c r="W2120" s="33">
        <v>719676</v>
      </c>
      <c r="X2120" s="33">
        <v>722952</v>
      </c>
      <c r="Y2120" s="33">
        <v>720199</v>
      </c>
      <c r="Z2120" s="33">
        <v>721934</v>
      </c>
      <c r="AA2120" s="33">
        <v>720685</v>
      </c>
      <c r="AB2120" s="33">
        <v>717679</v>
      </c>
      <c r="AC2120" s="33">
        <v>708209</v>
      </c>
      <c r="AD2120" s="33">
        <v>704834</v>
      </c>
      <c r="AE2120" s="33">
        <v>699777</v>
      </c>
      <c r="AF2120" s="33">
        <v>702449</v>
      </c>
      <c r="AG2120" s="33">
        <v>678962</v>
      </c>
      <c r="AH2120" s="33">
        <v>669248</v>
      </c>
    </row>
    <row r="2121" spans="1:34" x14ac:dyDescent="0.35">
      <c r="A2121" s="15">
        <f t="shared" si="144"/>
        <v>45098</v>
      </c>
      <c r="B2121" s="107">
        <v>17118669</v>
      </c>
      <c r="C2121" s="4">
        <f t="shared" si="145"/>
        <v>64843.443181818184</v>
      </c>
      <c r="D2121">
        <f t="shared" si="146"/>
        <v>2023</v>
      </c>
      <c r="E2121">
        <f t="shared" si="147"/>
        <v>6</v>
      </c>
      <c r="F2121" s="33">
        <v>10430</v>
      </c>
      <c r="G2121" s="2" t="s">
        <v>29</v>
      </c>
      <c r="H2121" s="2">
        <v>264</v>
      </c>
      <c r="I2121" s="33" t="s">
        <v>74</v>
      </c>
      <c r="J2121" s="34">
        <v>45098</v>
      </c>
      <c r="K2121" s="33">
        <v>658943</v>
      </c>
      <c r="L2121" s="33">
        <v>654307</v>
      </c>
      <c r="M2121" s="33">
        <v>648423</v>
      </c>
      <c r="N2121" s="33">
        <v>657612</v>
      </c>
      <c r="O2121" s="33">
        <v>661410</v>
      </c>
      <c r="P2121" s="33">
        <v>667540</v>
      </c>
      <c r="Q2121" s="33">
        <v>690282</v>
      </c>
      <c r="R2121" s="33">
        <v>700867</v>
      </c>
      <c r="S2121" s="33">
        <v>706472</v>
      </c>
      <c r="T2121" s="33">
        <v>706327</v>
      </c>
      <c r="U2121" s="33">
        <v>710629</v>
      </c>
      <c r="V2121" s="33">
        <v>716796</v>
      </c>
      <c r="W2121" s="33">
        <v>729851</v>
      </c>
      <c r="X2121" s="33">
        <v>734597</v>
      </c>
      <c r="Y2121" s="33">
        <v>739518</v>
      </c>
      <c r="Z2121" s="33">
        <v>748135</v>
      </c>
      <c r="AA2121" s="33">
        <v>750656</v>
      </c>
      <c r="AB2121" s="33">
        <v>749844</v>
      </c>
      <c r="AC2121" s="33">
        <v>739757</v>
      </c>
      <c r="AD2121" s="33">
        <v>734866</v>
      </c>
      <c r="AE2121" s="33">
        <v>727568</v>
      </c>
      <c r="AF2121" s="33">
        <v>718232</v>
      </c>
      <c r="AG2121" s="33">
        <v>705149</v>
      </c>
      <c r="AH2121" s="33">
        <v>688741</v>
      </c>
    </row>
    <row r="2122" spans="1:34" x14ac:dyDescent="0.35">
      <c r="A2122" s="15">
        <f t="shared" si="144"/>
        <v>45099</v>
      </c>
      <c r="B2122" s="107">
        <v>17551366</v>
      </c>
      <c r="C2122" s="4">
        <f t="shared" si="145"/>
        <v>66231.569811320762</v>
      </c>
      <c r="D2122">
        <f t="shared" si="146"/>
        <v>2023</v>
      </c>
      <c r="E2122">
        <f t="shared" si="147"/>
        <v>6</v>
      </c>
      <c r="F2122" s="33">
        <v>10431</v>
      </c>
      <c r="G2122" s="2" t="s">
        <v>29</v>
      </c>
      <c r="H2122" s="2">
        <v>265</v>
      </c>
      <c r="I2122" s="33" t="s">
        <v>74</v>
      </c>
      <c r="J2122" s="34">
        <v>45099</v>
      </c>
      <c r="K2122" s="33">
        <v>681808</v>
      </c>
      <c r="L2122" s="33">
        <v>671538</v>
      </c>
      <c r="M2122" s="33">
        <v>665877</v>
      </c>
      <c r="N2122" s="33">
        <v>670185</v>
      </c>
      <c r="O2122" s="33">
        <v>675316</v>
      </c>
      <c r="P2122" s="33">
        <v>682701</v>
      </c>
      <c r="Q2122" s="33">
        <v>707060</v>
      </c>
      <c r="R2122" s="33">
        <v>708307</v>
      </c>
      <c r="S2122" s="33">
        <v>718054</v>
      </c>
      <c r="T2122" s="33">
        <v>719743</v>
      </c>
      <c r="U2122" s="33">
        <v>736567</v>
      </c>
      <c r="V2122" s="33">
        <v>751444</v>
      </c>
      <c r="W2122" s="33">
        <v>759625</v>
      </c>
      <c r="X2122" s="33">
        <v>765464</v>
      </c>
      <c r="Y2122" s="33">
        <v>770457</v>
      </c>
      <c r="Z2122" s="33">
        <v>770639</v>
      </c>
      <c r="AA2122" s="33">
        <v>766374</v>
      </c>
      <c r="AB2122" s="33">
        <v>775576</v>
      </c>
      <c r="AC2122" s="33">
        <v>764605</v>
      </c>
      <c r="AD2122" s="33">
        <v>761356</v>
      </c>
      <c r="AE2122" s="33">
        <v>746407</v>
      </c>
      <c r="AF2122" s="33">
        <v>735859</v>
      </c>
      <c r="AG2122" s="33">
        <v>711444</v>
      </c>
      <c r="AH2122" s="33">
        <v>691266</v>
      </c>
    </row>
    <row r="2123" spans="1:34" x14ac:dyDescent="0.35">
      <c r="A2123" s="15">
        <f t="shared" si="144"/>
        <v>45100</v>
      </c>
      <c r="B2123" s="107">
        <v>17583011</v>
      </c>
      <c r="C2123" s="4">
        <f t="shared" si="145"/>
        <v>66101.545112781954</v>
      </c>
      <c r="D2123">
        <f t="shared" si="146"/>
        <v>2023</v>
      </c>
      <c r="E2123">
        <f t="shared" si="147"/>
        <v>6</v>
      </c>
      <c r="F2123" s="33">
        <v>10432</v>
      </c>
      <c r="G2123" s="2" t="s">
        <v>29</v>
      </c>
      <c r="H2123" s="2">
        <v>266</v>
      </c>
      <c r="I2123" s="33" t="s">
        <v>74</v>
      </c>
      <c r="J2123" s="34">
        <v>45100</v>
      </c>
      <c r="K2123" s="33">
        <v>674998</v>
      </c>
      <c r="L2123" s="33">
        <v>666981</v>
      </c>
      <c r="M2123" s="33">
        <v>665647</v>
      </c>
      <c r="N2123" s="33">
        <v>664924</v>
      </c>
      <c r="O2123" s="33">
        <v>664764</v>
      </c>
      <c r="P2123" s="33">
        <v>668422</v>
      </c>
      <c r="Q2123" s="33">
        <v>687684</v>
      </c>
      <c r="R2123" s="33">
        <v>699661</v>
      </c>
      <c r="S2123" s="33">
        <v>719098</v>
      </c>
      <c r="T2123" s="33">
        <v>734697</v>
      </c>
      <c r="U2123" s="33">
        <v>747252</v>
      </c>
      <c r="V2123" s="33">
        <v>753439</v>
      </c>
      <c r="W2123" s="33">
        <v>765655</v>
      </c>
      <c r="X2123" s="33">
        <v>779202</v>
      </c>
      <c r="Y2123" s="33">
        <v>786818</v>
      </c>
      <c r="Z2123" s="33">
        <v>789032</v>
      </c>
      <c r="AA2123" s="33">
        <v>785641</v>
      </c>
      <c r="AB2123" s="33">
        <v>774960</v>
      </c>
      <c r="AC2123" s="33">
        <v>766239</v>
      </c>
      <c r="AD2123" s="33">
        <v>751803</v>
      </c>
      <c r="AE2123" s="33">
        <v>734412</v>
      </c>
      <c r="AF2123" s="33">
        <v>725853</v>
      </c>
      <c r="AG2123" s="33">
        <v>711834</v>
      </c>
      <c r="AH2123" s="33">
        <v>699354</v>
      </c>
    </row>
    <row r="2124" spans="1:34" x14ac:dyDescent="0.35">
      <c r="A2124" s="15">
        <f t="shared" si="144"/>
        <v>45101</v>
      </c>
      <c r="B2124" s="107">
        <v>17422382</v>
      </c>
      <c r="C2124" s="4">
        <f t="shared" si="145"/>
        <v>65252.3670411985</v>
      </c>
      <c r="D2124">
        <f t="shared" si="146"/>
        <v>2023</v>
      </c>
      <c r="E2124">
        <f t="shared" si="147"/>
        <v>6</v>
      </c>
      <c r="F2124" s="33">
        <v>10433</v>
      </c>
      <c r="G2124" s="2" t="s">
        <v>29</v>
      </c>
      <c r="H2124" s="2">
        <v>267</v>
      </c>
      <c r="I2124" s="33" t="s">
        <v>74</v>
      </c>
      <c r="J2124" s="34">
        <v>45101</v>
      </c>
      <c r="K2124" s="33">
        <v>683368</v>
      </c>
      <c r="L2124" s="33">
        <v>675924</v>
      </c>
      <c r="M2124" s="33">
        <v>669404</v>
      </c>
      <c r="N2124" s="33">
        <v>660893</v>
      </c>
      <c r="O2124" s="33">
        <v>662505</v>
      </c>
      <c r="P2124" s="33">
        <v>658454</v>
      </c>
      <c r="Q2124" s="33">
        <v>676809</v>
      </c>
      <c r="R2124" s="33">
        <v>693700</v>
      </c>
      <c r="S2124" s="33">
        <v>709253</v>
      </c>
      <c r="T2124" s="33">
        <v>719418</v>
      </c>
      <c r="U2124" s="33">
        <v>736982</v>
      </c>
      <c r="V2124" s="33">
        <v>750462</v>
      </c>
      <c r="W2124" s="33">
        <v>754814</v>
      </c>
      <c r="X2124" s="33">
        <v>768819</v>
      </c>
      <c r="Y2124" s="33">
        <v>767730</v>
      </c>
      <c r="Z2124" s="33">
        <v>771304</v>
      </c>
      <c r="AA2124" s="33">
        <v>776398</v>
      </c>
      <c r="AB2124" s="33">
        <v>771558</v>
      </c>
      <c r="AC2124" s="33">
        <v>762106</v>
      </c>
      <c r="AD2124" s="33">
        <v>747640</v>
      </c>
      <c r="AE2124" s="33">
        <v>734500</v>
      </c>
      <c r="AF2124" s="33">
        <v>723835</v>
      </c>
      <c r="AG2124" s="33">
        <v>706466</v>
      </c>
      <c r="AH2124" s="33">
        <v>690309</v>
      </c>
    </row>
    <row r="2125" spans="1:34" x14ac:dyDescent="0.35">
      <c r="A2125" s="15">
        <f t="shared" si="144"/>
        <v>45102</v>
      </c>
      <c r="B2125" s="107">
        <v>17353839</v>
      </c>
      <c r="C2125" s="4">
        <f t="shared" si="145"/>
        <v>64753.130597014926</v>
      </c>
      <c r="D2125">
        <f t="shared" si="146"/>
        <v>2023</v>
      </c>
      <c r="E2125">
        <f t="shared" si="147"/>
        <v>6</v>
      </c>
      <c r="F2125" s="33">
        <v>10434</v>
      </c>
      <c r="G2125" s="2" t="s">
        <v>29</v>
      </c>
      <c r="H2125" s="2">
        <v>268</v>
      </c>
      <c r="I2125" s="33" t="s">
        <v>74</v>
      </c>
      <c r="J2125" s="34">
        <v>45102</v>
      </c>
      <c r="K2125" s="33">
        <v>674855</v>
      </c>
      <c r="L2125" s="33">
        <v>667084</v>
      </c>
      <c r="M2125" s="33">
        <v>659756</v>
      </c>
      <c r="N2125" s="33">
        <v>656146</v>
      </c>
      <c r="O2125" s="33">
        <v>653337</v>
      </c>
      <c r="P2125" s="33">
        <v>654940</v>
      </c>
      <c r="Q2125" s="33">
        <v>658195</v>
      </c>
      <c r="R2125" s="33">
        <v>675417</v>
      </c>
      <c r="S2125" s="33">
        <v>696078</v>
      </c>
      <c r="T2125" s="33">
        <v>712086</v>
      </c>
      <c r="U2125" s="33">
        <v>729605</v>
      </c>
      <c r="V2125" s="33">
        <v>744805</v>
      </c>
      <c r="W2125" s="33">
        <v>759541</v>
      </c>
      <c r="X2125" s="33">
        <v>771649</v>
      </c>
      <c r="Y2125" s="33">
        <v>773788</v>
      </c>
      <c r="Z2125" s="33">
        <v>784407</v>
      </c>
      <c r="AA2125" s="33">
        <v>782300</v>
      </c>
      <c r="AB2125" s="33">
        <v>774261</v>
      </c>
      <c r="AC2125" s="33">
        <v>759012</v>
      </c>
      <c r="AD2125" s="33">
        <v>751096</v>
      </c>
      <c r="AE2125" s="33">
        <v>730981</v>
      </c>
      <c r="AF2125" s="33">
        <v>724334</v>
      </c>
      <c r="AG2125" s="33">
        <v>709110</v>
      </c>
      <c r="AH2125" s="33">
        <v>693377</v>
      </c>
    </row>
    <row r="2126" spans="1:34" x14ac:dyDescent="0.35">
      <c r="A2126" s="15">
        <f t="shared" si="144"/>
        <v>45103</v>
      </c>
      <c r="B2126" s="107">
        <v>18555355</v>
      </c>
      <c r="C2126" s="4">
        <f t="shared" si="145"/>
        <v>68979.014869888473</v>
      </c>
      <c r="D2126">
        <f t="shared" si="146"/>
        <v>2023</v>
      </c>
      <c r="E2126">
        <f t="shared" si="147"/>
        <v>6</v>
      </c>
      <c r="F2126" s="33">
        <v>10435</v>
      </c>
      <c r="G2126" s="2" t="s">
        <v>29</v>
      </c>
      <c r="H2126" s="2">
        <v>269</v>
      </c>
      <c r="I2126" s="33" t="s">
        <v>74</v>
      </c>
      <c r="J2126" s="34">
        <v>45103</v>
      </c>
      <c r="K2126" s="33">
        <v>679723</v>
      </c>
      <c r="L2126" s="33">
        <v>666465</v>
      </c>
      <c r="M2126" s="33">
        <v>674503</v>
      </c>
      <c r="N2126" s="33">
        <v>666715</v>
      </c>
      <c r="O2126" s="33">
        <v>672034</v>
      </c>
      <c r="P2126" s="33">
        <v>678486</v>
      </c>
      <c r="Q2126" s="33">
        <v>702514</v>
      </c>
      <c r="R2126" s="33">
        <v>721957</v>
      </c>
      <c r="S2126" s="33">
        <v>744864</v>
      </c>
      <c r="T2126" s="33">
        <v>760054</v>
      </c>
      <c r="U2126" s="33">
        <v>789152</v>
      </c>
      <c r="V2126" s="33">
        <v>812166</v>
      </c>
      <c r="W2126" s="33">
        <v>828483</v>
      </c>
      <c r="X2126" s="33">
        <v>839819</v>
      </c>
      <c r="Y2126" s="33">
        <v>851389</v>
      </c>
      <c r="Z2126" s="33">
        <v>855978</v>
      </c>
      <c r="AA2126" s="33">
        <v>853074</v>
      </c>
      <c r="AB2126" s="33">
        <v>838560</v>
      </c>
      <c r="AC2126" s="33">
        <v>827820</v>
      </c>
      <c r="AD2126" s="33">
        <v>805803</v>
      </c>
      <c r="AE2126" s="33">
        <v>792432</v>
      </c>
      <c r="AF2126" s="33">
        <v>780514</v>
      </c>
      <c r="AG2126" s="33">
        <v>757072</v>
      </c>
      <c r="AH2126" s="33">
        <v>741415</v>
      </c>
    </row>
    <row r="2127" spans="1:34" x14ac:dyDescent="0.35">
      <c r="A2127" s="15">
        <f t="shared" si="144"/>
        <v>45104</v>
      </c>
      <c r="B2127" s="107">
        <v>19168511</v>
      </c>
      <c r="C2127" s="4">
        <f t="shared" si="145"/>
        <v>70994.485185185185</v>
      </c>
      <c r="D2127">
        <f t="shared" si="146"/>
        <v>2023</v>
      </c>
      <c r="E2127">
        <f t="shared" si="147"/>
        <v>6</v>
      </c>
      <c r="F2127" s="33">
        <v>10436</v>
      </c>
      <c r="G2127" s="2" t="s">
        <v>29</v>
      </c>
      <c r="H2127" s="2">
        <v>270</v>
      </c>
      <c r="I2127" s="33" t="s">
        <v>74</v>
      </c>
      <c r="J2127" s="34">
        <v>45104</v>
      </c>
      <c r="K2127" s="33">
        <v>723666</v>
      </c>
      <c r="L2127" s="33">
        <v>712735</v>
      </c>
      <c r="M2127" s="33">
        <v>709677</v>
      </c>
      <c r="N2127" s="33">
        <v>715411</v>
      </c>
      <c r="O2127" s="33">
        <v>710065</v>
      </c>
      <c r="P2127" s="33">
        <v>718268</v>
      </c>
      <c r="Q2127" s="33">
        <v>745900</v>
      </c>
      <c r="R2127" s="33">
        <v>765099</v>
      </c>
      <c r="S2127" s="33">
        <v>775227</v>
      </c>
      <c r="T2127" s="33">
        <v>784674</v>
      </c>
      <c r="U2127" s="33">
        <v>801182</v>
      </c>
      <c r="V2127" s="33">
        <v>818006</v>
      </c>
      <c r="W2127" s="33">
        <v>834074</v>
      </c>
      <c r="X2127" s="33">
        <v>851595</v>
      </c>
      <c r="Y2127" s="33">
        <v>862033</v>
      </c>
      <c r="Z2127" s="33">
        <v>877046</v>
      </c>
      <c r="AA2127" s="33">
        <v>874577</v>
      </c>
      <c r="AB2127" s="33">
        <v>862568</v>
      </c>
      <c r="AC2127" s="33">
        <v>851326</v>
      </c>
      <c r="AD2127" s="33">
        <v>833212</v>
      </c>
      <c r="AE2127" s="33">
        <v>814047</v>
      </c>
      <c r="AF2127" s="33">
        <v>801146</v>
      </c>
      <c r="AG2127" s="33">
        <v>780618</v>
      </c>
      <c r="AH2127" s="33">
        <v>756955</v>
      </c>
    </row>
    <row r="2128" spans="1:34" x14ac:dyDescent="0.35">
      <c r="A2128" s="15">
        <f t="shared" si="144"/>
        <v>45105</v>
      </c>
      <c r="B2128" s="107">
        <v>19597143</v>
      </c>
      <c r="C2128" s="4">
        <f t="shared" si="145"/>
        <v>72314.180811808124</v>
      </c>
      <c r="D2128">
        <f t="shared" si="146"/>
        <v>2023</v>
      </c>
      <c r="E2128">
        <f t="shared" si="147"/>
        <v>6</v>
      </c>
      <c r="F2128" s="33">
        <v>10437</v>
      </c>
      <c r="G2128" s="2" t="s">
        <v>29</v>
      </c>
      <c r="H2128" s="2">
        <v>271</v>
      </c>
      <c r="I2128" s="33" t="s">
        <v>74</v>
      </c>
      <c r="J2128" s="34">
        <v>45105</v>
      </c>
      <c r="K2128" s="33">
        <v>746139</v>
      </c>
      <c r="L2128" s="33">
        <v>733536</v>
      </c>
      <c r="M2128" s="33">
        <v>723285</v>
      </c>
      <c r="N2128" s="33">
        <v>725263</v>
      </c>
      <c r="O2128" s="33">
        <v>731568</v>
      </c>
      <c r="P2128" s="33">
        <v>735621</v>
      </c>
      <c r="Q2128" s="33">
        <v>751837</v>
      </c>
      <c r="R2128" s="33">
        <v>771087</v>
      </c>
      <c r="S2128" s="33">
        <v>789244</v>
      </c>
      <c r="T2128" s="33">
        <v>797865</v>
      </c>
      <c r="U2128" s="33">
        <v>815692</v>
      </c>
      <c r="V2128" s="33">
        <v>839406</v>
      </c>
      <c r="W2128" s="33">
        <v>854166</v>
      </c>
      <c r="X2128" s="33">
        <v>875820</v>
      </c>
      <c r="Y2128" s="33">
        <v>880343</v>
      </c>
      <c r="Z2128" s="33">
        <v>895655</v>
      </c>
      <c r="AA2128" s="33">
        <v>890421</v>
      </c>
      <c r="AB2128" s="33">
        <v>887899</v>
      </c>
      <c r="AC2128" s="33">
        <v>866645</v>
      </c>
      <c r="AD2128" s="33">
        <v>856600</v>
      </c>
      <c r="AE2128" s="33">
        <v>841399</v>
      </c>
      <c r="AF2128" s="33">
        <v>823014</v>
      </c>
      <c r="AG2128" s="33">
        <v>797905</v>
      </c>
      <c r="AH2128" s="33">
        <v>776228</v>
      </c>
    </row>
    <row r="2129" spans="1:34" x14ac:dyDescent="0.35">
      <c r="A2129" s="15">
        <f t="shared" si="144"/>
        <v>45106</v>
      </c>
      <c r="B2129" s="107">
        <v>19933559</v>
      </c>
      <c r="C2129" s="4">
        <f t="shared" si="145"/>
        <v>73285.143382352937</v>
      </c>
      <c r="D2129">
        <f t="shared" si="146"/>
        <v>2023</v>
      </c>
      <c r="E2129">
        <f t="shared" si="147"/>
        <v>6</v>
      </c>
      <c r="F2129" s="33">
        <v>10438</v>
      </c>
      <c r="G2129" s="2" t="s">
        <v>29</v>
      </c>
      <c r="H2129" s="2">
        <v>272</v>
      </c>
      <c r="I2129" s="33" t="s">
        <v>74</v>
      </c>
      <c r="J2129" s="34">
        <v>45106</v>
      </c>
      <c r="K2129" s="33">
        <v>764246</v>
      </c>
      <c r="L2129" s="33">
        <v>749301</v>
      </c>
      <c r="M2129" s="33">
        <v>738063</v>
      </c>
      <c r="N2129" s="33">
        <v>733345</v>
      </c>
      <c r="O2129" s="33">
        <v>736162</v>
      </c>
      <c r="P2129" s="33">
        <v>737306</v>
      </c>
      <c r="Q2129" s="33">
        <v>763131</v>
      </c>
      <c r="R2129" s="33">
        <v>784883</v>
      </c>
      <c r="S2129" s="33">
        <v>797683</v>
      </c>
      <c r="T2129" s="33">
        <v>815131</v>
      </c>
      <c r="U2129" s="33">
        <v>838090</v>
      </c>
      <c r="V2129" s="33">
        <v>860039</v>
      </c>
      <c r="W2129" s="33">
        <v>880514</v>
      </c>
      <c r="X2129" s="33">
        <v>899244</v>
      </c>
      <c r="Y2129" s="33">
        <v>906887</v>
      </c>
      <c r="Z2129" s="33">
        <v>908709</v>
      </c>
      <c r="AA2129" s="33">
        <v>906166</v>
      </c>
      <c r="AB2129" s="33">
        <v>904496</v>
      </c>
      <c r="AC2129" s="33">
        <v>885973</v>
      </c>
      <c r="AD2129" s="33">
        <v>867757</v>
      </c>
      <c r="AE2129" s="33">
        <v>851081</v>
      </c>
      <c r="AF2129" s="33">
        <v>832072</v>
      </c>
      <c r="AG2129" s="33">
        <v>804898</v>
      </c>
      <c r="AH2129" s="33">
        <v>788159</v>
      </c>
    </row>
    <row r="2130" spans="1:34" x14ac:dyDescent="0.35">
      <c r="A2130" s="15">
        <f t="shared" si="144"/>
        <v>45107</v>
      </c>
      <c r="B2130" s="107">
        <v>19759686</v>
      </c>
      <c r="C2130" s="4">
        <f t="shared" si="145"/>
        <v>72379.802197802201</v>
      </c>
      <c r="D2130">
        <f t="shared" si="146"/>
        <v>2023</v>
      </c>
      <c r="E2130">
        <f t="shared" si="147"/>
        <v>6</v>
      </c>
      <c r="F2130" s="33">
        <v>10439</v>
      </c>
      <c r="G2130" s="2" t="s">
        <v>29</v>
      </c>
      <c r="H2130" s="2">
        <v>273</v>
      </c>
      <c r="I2130" s="33" t="s">
        <v>74</v>
      </c>
      <c r="J2130" s="34">
        <v>45107</v>
      </c>
      <c r="K2130" s="33">
        <v>759799</v>
      </c>
      <c r="L2130" s="33">
        <v>750165</v>
      </c>
      <c r="M2130" s="33">
        <v>737115</v>
      </c>
      <c r="N2130" s="33">
        <v>734779</v>
      </c>
      <c r="O2130" s="33">
        <v>732531</v>
      </c>
      <c r="P2130" s="33">
        <v>736561</v>
      </c>
      <c r="Q2130" s="33">
        <v>755594</v>
      </c>
      <c r="R2130" s="33">
        <v>775036</v>
      </c>
      <c r="S2130" s="33">
        <v>799191</v>
      </c>
      <c r="T2130" s="33">
        <v>811122</v>
      </c>
      <c r="U2130" s="33">
        <v>831451</v>
      </c>
      <c r="V2130" s="33">
        <v>851245</v>
      </c>
      <c r="W2130" s="33">
        <v>875514</v>
      </c>
      <c r="X2130" s="33">
        <v>884968</v>
      </c>
      <c r="Y2130" s="33">
        <v>895611</v>
      </c>
      <c r="Z2130" s="33">
        <v>897560</v>
      </c>
      <c r="AA2130" s="33">
        <v>896961</v>
      </c>
      <c r="AB2130" s="33">
        <v>897413</v>
      </c>
      <c r="AC2130" s="33">
        <v>876823</v>
      </c>
      <c r="AD2130" s="33">
        <v>856348</v>
      </c>
      <c r="AE2130" s="33">
        <v>838919</v>
      </c>
      <c r="AF2130" s="33">
        <v>821307</v>
      </c>
      <c r="AG2130" s="33">
        <v>797612</v>
      </c>
      <c r="AH2130" s="33">
        <v>763830</v>
      </c>
    </row>
    <row r="2131" spans="1:34" x14ac:dyDescent="0.35">
      <c r="A2131" s="15">
        <f t="shared" si="144"/>
        <v>45108</v>
      </c>
      <c r="B2131" s="107">
        <v>18676698</v>
      </c>
      <c r="C2131" s="4">
        <f t="shared" si="145"/>
        <v>68163.131386861307</v>
      </c>
      <c r="D2131">
        <f t="shared" si="146"/>
        <v>2023</v>
      </c>
      <c r="E2131">
        <f t="shared" si="147"/>
        <v>7</v>
      </c>
      <c r="F2131" s="33">
        <v>10440</v>
      </c>
      <c r="G2131" s="2" t="s">
        <v>29</v>
      </c>
      <c r="H2131" s="2">
        <v>274</v>
      </c>
      <c r="I2131" s="33" t="s">
        <v>74</v>
      </c>
      <c r="J2131" s="34">
        <v>45108</v>
      </c>
      <c r="K2131" s="33">
        <v>742454</v>
      </c>
      <c r="L2131" s="33">
        <v>732324</v>
      </c>
      <c r="M2131" s="33">
        <v>721130</v>
      </c>
      <c r="N2131" s="33">
        <v>719095</v>
      </c>
      <c r="O2131" s="33">
        <v>713243</v>
      </c>
      <c r="P2131" s="33">
        <v>713174</v>
      </c>
      <c r="Q2131" s="33">
        <v>720245</v>
      </c>
      <c r="R2131" s="33">
        <v>727887</v>
      </c>
      <c r="S2131" s="33">
        <v>743367</v>
      </c>
      <c r="T2131" s="33">
        <v>769782</v>
      </c>
      <c r="U2131" s="33">
        <v>784859</v>
      </c>
      <c r="V2131" s="33">
        <v>804011</v>
      </c>
      <c r="W2131" s="33">
        <v>820441</v>
      </c>
      <c r="X2131" s="33">
        <v>835373</v>
      </c>
      <c r="Y2131" s="33">
        <v>833039</v>
      </c>
      <c r="Z2131" s="33">
        <v>840943</v>
      </c>
      <c r="AA2131" s="33">
        <v>839588</v>
      </c>
      <c r="AB2131" s="33">
        <v>828257</v>
      </c>
      <c r="AC2131" s="33">
        <v>814641</v>
      </c>
      <c r="AD2131" s="33">
        <v>793716</v>
      </c>
      <c r="AE2131" s="33">
        <v>775935</v>
      </c>
      <c r="AF2131" s="33">
        <v>755708</v>
      </c>
      <c r="AG2131" s="33">
        <v>743944</v>
      </c>
      <c r="AH2131" s="33">
        <v>730262</v>
      </c>
    </row>
    <row r="2132" spans="1:34" x14ac:dyDescent="0.35">
      <c r="A2132" s="15">
        <f t="shared" si="144"/>
        <v>45109</v>
      </c>
      <c r="B2132" s="107">
        <v>17985367</v>
      </c>
      <c r="C2132" s="4">
        <f t="shared" si="145"/>
        <v>65401.334545454549</v>
      </c>
      <c r="D2132">
        <f t="shared" si="146"/>
        <v>2023</v>
      </c>
      <c r="E2132">
        <f t="shared" si="147"/>
        <v>7</v>
      </c>
      <c r="F2132" s="33">
        <v>10441</v>
      </c>
      <c r="G2132" s="2" t="s">
        <v>29</v>
      </c>
      <c r="H2132" s="2">
        <v>275</v>
      </c>
      <c r="I2132" s="33" t="s">
        <v>74</v>
      </c>
      <c r="J2132" s="34">
        <v>45109</v>
      </c>
      <c r="K2132" s="33">
        <v>715771</v>
      </c>
      <c r="L2132" s="33">
        <v>703718</v>
      </c>
      <c r="M2132" s="33">
        <v>701390</v>
      </c>
      <c r="N2132" s="33">
        <v>694145</v>
      </c>
      <c r="O2132" s="33">
        <v>683844</v>
      </c>
      <c r="P2132" s="33">
        <v>676641</v>
      </c>
      <c r="Q2132" s="33">
        <v>687101</v>
      </c>
      <c r="R2132" s="33">
        <v>701977</v>
      </c>
      <c r="S2132" s="33">
        <v>721250</v>
      </c>
      <c r="T2132" s="33">
        <v>735459</v>
      </c>
      <c r="U2132" s="33">
        <v>750395</v>
      </c>
      <c r="V2132" s="33">
        <v>761064</v>
      </c>
      <c r="W2132" s="33">
        <v>773362</v>
      </c>
      <c r="X2132" s="33">
        <v>788464</v>
      </c>
      <c r="Y2132" s="33">
        <v>794419</v>
      </c>
      <c r="Z2132" s="33">
        <v>804418</v>
      </c>
      <c r="AA2132" s="33">
        <v>806714</v>
      </c>
      <c r="AB2132" s="33">
        <v>807518</v>
      </c>
      <c r="AC2132" s="33">
        <v>793614</v>
      </c>
      <c r="AD2132" s="33">
        <v>783541</v>
      </c>
      <c r="AE2132" s="33">
        <v>765237</v>
      </c>
      <c r="AF2132" s="33">
        <v>745944</v>
      </c>
      <c r="AG2132" s="33">
        <v>724552</v>
      </c>
      <c r="AH2132" s="33">
        <v>707595</v>
      </c>
    </row>
    <row r="2133" spans="1:34" x14ac:dyDescent="0.35">
      <c r="A2133" s="15">
        <f t="shared" si="144"/>
        <v>45110</v>
      </c>
      <c r="B2133" s="107">
        <v>18211453</v>
      </c>
      <c r="C2133" s="4">
        <f t="shared" si="145"/>
        <v>65983.525362318847</v>
      </c>
      <c r="D2133">
        <f t="shared" si="146"/>
        <v>2023</v>
      </c>
      <c r="E2133">
        <f t="shared" si="147"/>
        <v>7</v>
      </c>
      <c r="F2133" s="33">
        <v>10442</v>
      </c>
      <c r="G2133" s="2" t="s">
        <v>29</v>
      </c>
      <c r="H2133" s="2">
        <v>276</v>
      </c>
      <c r="I2133" s="33" t="s">
        <v>74</v>
      </c>
      <c r="J2133" s="34">
        <v>45110</v>
      </c>
      <c r="K2133" s="33">
        <v>689844</v>
      </c>
      <c r="L2133" s="33">
        <v>684088</v>
      </c>
      <c r="M2133" s="33">
        <v>673025</v>
      </c>
      <c r="N2133" s="33">
        <v>672224</v>
      </c>
      <c r="O2133" s="33">
        <v>673427</v>
      </c>
      <c r="P2133" s="33">
        <v>678557</v>
      </c>
      <c r="Q2133" s="33">
        <v>696264</v>
      </c>
      <c r="R2133" s="33">
        <v>712199</v>
      </c>
      <c r="S2133" s="33">
        <v>729327</v>
      </c>
      <c r="T2133" s="33">
        <v>741992</v>
      </c>
      <c r="U2133" s="33">
        <v>760402</v>
      </c>
      <c r="V2133" s="33">
        <v>779807</v>
      </c>
      <c r="W2133" s="33">
        <v>788443</v>
      </c>
      <c r="X2133" s="33">
        <v>813135</v>
      </c>
      <c r="Y2133" s="33">
        <v>822266</v>
      </c>
      <c r="Z2133" s="33">
        <v>832707</v>
      </c>
      <c r="AA2133" s="33">
        <v>834910</v>
      </c>
      <c r="AB2133" s="33">
        <v>823322</v>
      </c>
      <c r="AC2133" s="33">
        <v>811391</v>
      </c>
      <c r="AD2133" s="33">
        <v>792658</v>
      </c>
      <c r="AE2133" s="33">
        <v>771884</v>
      </c>
      <c r="AF2133" s="33">
        <v>756738</v>
      </c>
      <c r="AG2133" s="33">
        <v>741168</v>
      </c>
      <c r="AH2133" s="33">
        <v>718239</v>
      </c>
    </row>
    <row r="2134" spans="1:34" x14ac:dyDescent="0.35">
      <c r="A2134" s="15">
        <f t="shared" si="144"/>
        <v>45111</v>
      </c>
      <c r="B2134" s="107">
        <v>18215048</v>
      </c>
      <c r="C2134" s="4">
        <f t="shared" si="145"/>
        <v>65758.296028880868</v>
      </c>
      <c r="D2134">
        <f t="shared" si="146"/>
        <v>2023</v>
      </c>
      <c r="E2134">
        <f t="shared" si="147"/>
        <v>7</v>
      </c>
      <c r="F2134" s="33">
        <v>10443</v>
      </c>
      <c r="G2134" s="2" t="s">
        <v>29</v>
      </c>
      <c r="H2134" s="2">
        <v>277</v>
      </c>
      <c r="I2134" s="33" t="s">
        <v>74</v>
      </c>
      <c r="J2134" s="34">
        <v>45111</v>
      </c>
      <c r="K2134" s="33">
        <v>706047</v>
      </c>
      <c r="L2134" s="33">
        <v>695926</v>
      </c>
      <c r="M2134" s="33">
        <v>687814</v>
      </c>
      <c r="N2134" s="33">
        <v>687227</v>
      </c>
      <c r="O2134" s="33">
        <v>688855</v>
      </c>
      <c r="P2134" s="33">
        <v>685778</v>
      </c>
      <c r="Q2134" s="33">
        <v>695163</v>
      </c>
      <c r="R2134" s="33">
        <v>706458</v>
      </c>
      <c r="S2134" s="33">
        <v>728605</v>
      </c>
      <c r="T2134" s="33">
        <v>749511</v>
      </c>
      <c r="U2134" s="33">
        <v>767559</v>
      </c>
      <c r="V2134" s="33">
        <v>786817</v>
      </c>
      <c r="W2134" s="33">
        <v>806884</v>
      </c>
      <c r="X2134" s="33">
        <v>826774</v>
      </c>
      <c r="Y2134" s="33">
        <v>826280</v>
      </c>
      <c r="Z2134" s="33">
        <v>830014</v>
      </c>
      <c r="AA2134" s="33">
        <v>828419</v>
      </c>
      <c r="AB2134" s="33">
        <v>820085</v>
      </c>
      <c r="AC2134" s="33">
        <v>798637</v>
      </c>
      <c r="AD2134" s="33">
        <v>780730</v>
      </c>
      <c r="AE2134" s="33">
        <v>759487</v>
      </c>
      <c r="AF2134" s="33">
        <v>737311</v>
      </c>
      <c r="AG2134" s="33">
        <v>720033</v>
      </c>
      <c r="AH2134" s="33">
        <v>705252</v>
      </c>
    </row>
    <row r="2135" spans="1:34" x14ac:dyDescent="0.35">
      <c r="A2135" s="15">
        <f t="shared" si="144"/>
        <v>45112</v>
      </c>
      <c r="B2135" s="107">
        <v>18819163</v>
      </c>
      <c r="C2135" s="4">
        <f t="shared" si="145"/>
        <v>67694.830935251797</v>
      </c>
      <c r="D2135">
        <f t="shared" si="146"/>
        <v>2023</v>
      </c>
      <c r="E2135">
        <f t="shared" si="147"/>
        <v>7</v>
      </c>
      <c r="F2135" s="33">
        <v>10444</v>
      </c>
      <c r="G2135" s="2" t="s">
        <v>29</v>
      </c>
      <c r="H2135" s="2">
        <v>278</v>
      </c>
      <c r="I2135" s="33" t="s">
        <v>74</v>
      </c>
      <c r="J2135" s="34">
        <v>45112</v>
      </c>
      <c r="K2135" s="33">
        <v>694863</v>
      </c>
      <c r="L2135" s="33">
        <v>682611</v>
      </c>
      <c r="M2135" s="33">
        <v>677967</v>
      </c>
      <c r="N2135" s="33">
        <v>684819</v>
      </c>
      <c r="O2135" s="33">
        <v>683362</v>
      </c>
      <c r="P2135" s="33">
        <v>689067</v>
      </c>
      <c r="Q2135" s="33">
        <v>709957</v>
      </c>
      <c r="R2135" s="33">
        <v>727432</v>
      </c>
      <c r="S2135" s="33">
        <v>750974</v>
      </c>
      <c r="T2135" s="33">
        <v>771805</v>
      </c>
      <c r="U2135" s="33">
        <v>789356</v>
      </c>
      <c r="V2135" s="33">
        <v>814588</v>
      </c>
      <c r="W2135" s="33">
        <v>839187</v>
      </c>
      <c r="X2135" s="33">
        <v>863175</v>
      </c>
      <c r="Y2135" s="33">
        <v>873429</v>
      </c>
      <c r="Z2135" s="33">
        <v>871534</v>
      </c>
      <c r="AA2135" s="33">
        <v>859874</v>
      </c>
      <c r="AB2135" s="33">
        <v>848283</v>
      </c>
      <c r="AC2135" s="33">
        <v>838870</v>
      </c>
      <c r="AD2135" s="33">
        <v>821758</v>
      </c>
      <c r="AE2135" s="33">
        <v>798140</v>
      </c>
      <c r="AF2135" s="33">
        <v>788764</v>
      </c>
      <c r="AG2135" s="33">
        <v>765425</v>
      </c>
      <c r="AH2135" s="33">
        <v>742904</v>
      </c>
    </row>
    <row r="2136" spans="1:34" x14ac:dyDescent="0.35">
      <c r="A2136" s="15">
        <f t="shared" si="144"/>
        <v>45113</v>
      </c>
      <c r="B2136" s="107">
        <v>19423463</v>
      </c>
      <c r="C2136" s="4">
        <f t="shared" si="145"/>
        <v>69618.146953405012</v>
      </c>
      <c r="D2136">
        <f t="shared" si="146"/>
        <v>2023</v>
      </c>
      <c r="E2136">
        <f t="shared" si="147"/>
        <v>7</v>
      </c>
      <c r="F2136" s="33">
        <v>10445</v>
      </c>
      <c r="G2136" s="2" t="s">
        <v>29</v>
      </c>
      <c r="H2136" s="2">
        <v>279</v>
      </c>
      <c r="I2136" s="33" t="s">
        <v>74</v>
      </c>
      <c r="J2136" s="34">
        <v>45113</v>
      </c>
      <c r="K2136" s="33">
        <v>722918</v>
      </c>
      <c r="L2136" s="33">
        <v>709778</v>
      </c>
      <c r="M2136" s="33">
        <v>703930</v>
      </c>
      <c r="N2136" s="33">
        <v>710388</v>
      </c>
      <c r="O2136" s="33">
        <v>704584</v>
      </c>
      <c r="P2136" s="33">
        <v>711611</v>
      </c>
      <c r="Q2136" s="33">
        <v>731080</v>
      </c>
      <c r="R2136" s="33">
        <v>749049</v>
      </c>
      <c r="S2136" s="33">
        <v>770338</v>
      </c>
      <c r="T2136" s="33">
        <v>793932</v>
      </c>
      <c r="U2136" s="33">
        <v>814067</v>
      </c>
      <c r="V2136" s="33">
        <v>839281</v>
      </c>
      <c r="W2136" s="33">
        <v>869444</v>
      </c>
      <c r="X2136" s="33">
        <v>883187</v>
      </c>
      <c r="Y2136" s="33">
        <v>887667</v>
      </c>
      <c r="Z2136" s="33">
        <v>893963</v>
      </c>
      <c r="AA2136" s="33">
        <v>898353</v>
      </c>
      <c r="AB2136" s="33">
        <v>888326</v>
      </c>
      <c r="AC2136" s="33">
        <v>872154</v>
      </c>
      <c r="AD2136" s="33">
        <v>849048</v>
      </c>
      <c r="AE2136" s="33">
        <v>832500</v>
      </c>
      <c r="AF2136" s="33">
        <v>810742</v>
      </c>
      <c r="AG2136" s="33">
        <v>784842</v>
      </c>
      <c r="AH2136" s="33">
        <v>766881</v>
      </c>
    </row>
    <row r="2137" spans="1:34" x14ac:dyDescent="0.35">
      <c r="A2137" s="15">
        <f t="shared" si="144"/>
        <v>45114</v>
      </c>
      <c r="B2137" s="107">
        <v>19663034</v>
      </c>
      <c r="C2137" s="4">
        <f t="shared" si="145"/>
        <v>70225.121428571423</v>
      </c>
      <c r="D2137">
        <f t="shared" si="146"/>
        <v>2023</v>
      </c>
      <c r="E2137">
        <f t="shared" si="147"/>
        <v>7</v>
      </c>
      <c r="F2137" s="33">
        <v>10446</v>
      </c>
      <c r="G2137" s="2" t="s">
        <v>29</v>
      </c>
      <c r="H2137" s="2">
        <v>280</v>
      </c>
      <c r="I2137" s="33" t="s">
        <v>74</v>
      </c>
      <c r="J2137" s="34">
        <v>45114</v>
      </c>
      <c r="K2137" s="33">
        <v>748213</v>
      </c>
      <c r="L2137" s="33">
        <v>729566</v>
      </c>
      <c r="M2137" s="33">
        <v>721030</v>
      </c>
      <c r="N2137" s="33">
        <v>718429</v>
      </c>
      <c r="O2137" s="33">
        <v>720860</v>
      </c>
      <c r="P2137" s="33">
        <v>724261</v>
      </c>
      <c r="Q2137" s="33">
        <v>737415</v>
      </c>
      <c r="R2137" s="33">
        <v>766563</v>
      </c>
      <c r="S2137" s="33">
        <v>790064</v>
      </c>
      <c r="T2137" s="33">
        <v>802169</v>
      </c>
      <c r="U2137" s="33">
        <v>828820</v>
      </c>
      <c r="V2137" s="33">
        <v>861376</v>
      </c>
      <c r="W2137" s="33">
        <v>887211</v>
      </c>
      <c r="X2137" s="33">
        <v>897212</v>
      </c>
      <c r="Y2137" s="33">
        <v>900233</v>
      </c>
      <c r="Z2137" s="33">
        <v>902572</v>
      </c>
      <c r="AA2137" s="33">
        <v>903108</v>
      </c>
      <c r="AB2137" s="33">
        <v>896324</v>
      </c>
      <c r="AC2137" s="33">
        <v>877060</v>
      </c>
      <c r="AD2137" s="33">
        <v>849708</v>
      </c>
      <c r="AE2137" s="33">
        <v>832297</v>
      </c>
      <c r="AF2137" s="33">
        <v>814128</v>
      </c>
      <c r="AG2137" s="33">
        <v>792446</v>
      </c>
      <c r="AH2137" s="33">
        <v>770487</v>
      </c>
    </row>
    <row r="2138" spans="1:34" x14ac:dyDescent="0.35">
      <c r="A2138" s="15">
        <f t="shared" ref="A2138:A2201" si="148">J2138</f>
        <v>45115</v>
      </c>
      <c r="B2138" s="107">
        <v>19220912</v>
      </c>
      <c r="C2138" s="4">
        <f t="shared" ref="C2138:C2201" si="149">B2138/H2138</f>
        <v>68401.822064056934</v>
      </c>
      <c r="D2138">
        <f t="shared" ref="D2138:D2201" si="150">YEAR(J2138)</f>
        <v>2023</v>
      </c>
      <c r="E2138">
        <f t="shared" ref="E2138:E2201" si="151">MONTH(J2138)</f>
        <v>7</v>
      </c>
      <c r="F2138" s="33">
        <v>10447</v>
      </c>
      <c r="G2138" s="2" t="s">
        <v>29</v>
      </c>
      <c r="H2138" s="2">
        <v>281</v>
      </c>
      <c r="I2138" s="33" t="s">
        <v>74</v>
      </c>
      <c r="J2138" s="34">
        <v>45115</v>
      </c>
      <c r="K2138" s="33">
        <v>749456</v>
      </c>
      <c r="L2138" s="33">
        <v>737144</v>
      </c>
      <c r="M2138" s="33">
        <v>730292</v>
      </c>
      <c r="N2138" s="33">
        <v>725829</v>
      </c>
      <c r="O2138" s="33">
        <v>716651</v>
      </c>
      <c r="P2138" s="33">
        <v>715578</v>
      </c>
      <c r="Q2138" s="33">
        <v>722640</v>
      </c>
      <c r="R2138" s="33">
        <v>740246</v>
      </c>
      <c r="S2138" s="33">
        <v>760512</v>
      </c>
      <c r="T2138" s="33">
        <v>784368</v>
      </c>
      <c r="U2138" s="33">
        <v>804771</v>
      </c>
      <c r="V2138" s="33">
        <v>836563</v>
      </c>
      <c r="W2138" s="33">
        <v>858078</v>
      </c>
      <c r="X2138" s="33">
        <v>866628</v>
      </c>
      <c r="Y2138" s="33">
        <v>870198</v>
      </c>
      <c r="Z2138" s="33">
        <v>872106</v>
      </c>
      <c r="AA2138" s="33">
        <v>867672</v>
      </c>
      <c r="AB2138" s="33">
        <v>865279</v>
      </c>
      <c r="AC2138" s="33">
        <v>853231</v>
      </c>
      <c r="AD2138" s="33">
        <v>827847</v>
      </c>
      <c r="AE2138" s="33">
        <v>811300</v>
      </c>
      <c r="AF2138" s="33">
        <v>794296</v>
      </c>
      <c r="AG2138" s="33">
        <v>777475</v>
      </c>
      <c r="AH2138" s="33">
        <v>751163</v>
      </c>
    </row>
    <row r="2139" spans="1:34" x14ac:dyDescent="0.35">
      <c r="A2139" s="15">
        <f t="shared" si="148"/>
        <v>45116</v>
      </c>
      <c r="B2139" s="107">
        <v>19056758</v>
      </c>
      <c r="C2139" s="4">
        <f t="shared" si="149"/>
        <v>67577.156028368801</v>
      </c>
      <c r="D2139">
        <f t="shared" si="150"/>
        <v>2023</v>
      </c>
      <c r="E2139">
        <f t="shared" si="151"/>
        <v>7</v>
      </c>
      <c r="F2139" s="33">
        <v>10448</v>
      </c>
      <c r="G2139" s="2" t="s">
        <v>29</v>
      </c>
      <c r="H2139" s="2">
        <v>282</v>
      </c>
      <c r="I2139" s="33" t="s">
        <v>74</v>
      </c>
      <c r="J2139" s="34">
        <v>45116</v>
      </c>
      <c r="K2139" s="33">
        <v>736054</v>
      </c>
      <c r="L2139" s="33">
        <v>727185</v>
      </c>
      <c r="M2139" s="33">
        <v>721538</v>
      </c>
      <c r="N2139" s="33">
        <v>715063</v>
      </c>
      <c r="O2139" s="33">
        <v>706497</v>
      </c>
      <c r="P2139" s="33">
        <v>701366</v>
      </c>
      <c r="Q2139" s="33">
        <v>707907</v>
      </c>
      <c r="R2139" s="33">
        <v>726213</v>
      </c>
      <c r="S2139" s="33">
        <v>748785</v>
      </c>
      <c r="T2139" s="33">
        <v>770121</v>
      </c>
      <c r="U2139" s="33">
        <v>788080</v>
      </c>
      <c r="V2139" s="33">
        <v>813166</v>
      </c>
      <c r="W2139" s="33">
        <v>840998</v>
      </c>
      <c r="X2139" s="33">
        <v>858197</v>
      </c>
      <c r="Y2139" s="33">
        <v>866398</v>
      </c>
      <c r="Z2139" s="33">
        <v>870730</v>
      </c>
      <c r="AA2139" s="33">
        <v>871555</v>
      </c>
      <c r="AB2139" s="33">
        <v>866034</v>
      </c>
      <c r="AC2139" s="33">
        <v>856994</v>
      </c>
      <c r="AD2139" s="33">
        <v>831630</v>
      </c>
      <c r="AE2139" s="33">
        <v>813297</v>
      </c>
      <c r="AF2139" s="33">
        <v>796369</v>
      </c>
      <c r="AG2139" s="33">
        <v>779442</v>
      </c>
      <c r="AH2139" s="33">
        <v>755762</v>
      </c>
    </row>
    <row r="2140" spans="1:34" x14ac:dyDescent="0.35">
      <c r="A2140" s="15">
        <f t="shared" si="148"/>
        <v>45117</v>
      </c>
      <c r="B2140" s="107">
        <v>18200098</v>
      </c>
      <c r="C2140" s="4">
        <f t="shared" si="149"/>
        <v>64311.300353356892</v>
      </c>
      <c r="D2140">
        <f t="shared" si="150"/>
        <v>2023</v>
      </c>
      <c r="E2140">
        <f t="shared" si="151"/>
        <v>7</v>
      </c>
      <c r="F2140" s="33">
        <v>10449</v>
      </c>
      <c r="G2140" s="2" t="s">
        <v>29</v>
      </c>
      <c r="H2140" s="2">
        <v>283</v>
      </c>
      <c r="I2140" s="33" t="s">
        <v>74</v>
      </c>
      <c r="J2140" s="34">
        <v>45117</v>
      </c>
      <c r="K2140" s="33">
        <v>742933</v>
      </c>
      <c r="L2140" s="33">
        <v>728455</v>
      </c>
      <c r="M2140" s="33">
        <v>730388</v>
      </c>
      <c r="N2140" s="33">
        <v>725943</v>
      </c>
      <c r="O2140" s="33">
        <v>728024</v>
      </c>
      <c r="P2140" s="33">
        <v>727929</v>
      </c>
      <c r="Q2140" s="33">
        <v>738003</v>
      </c>
      <c r="R2140" s="33">
        <v>750179</v>
      </c>
      <c r="S2140" s="33">
        <v>755340</v>
      </c>
      <c r="T2140" s="33">
        <v>745339</v>
      </c>
      <c r="U2140" s="33">
        <v>750842</v>
      </c>
      <c r="V2140" s="33">
        <v>768161</v>
      </c>
      <c r="W2140" s="33">
        <v>786365</v>
      </c>
      <c r="X2140" s="33">
        <v>791626</v>
      </c>
      <c r="Y2140" s="33">
        <v>806353</v>
      </c>
      <c r="Z2140" s="33">
        <v>810544</v>
      </c>
      <c r="AA2140" s="33">
        <v>808671</v>
      </c>
      <c r="AB2140" s="33">
        <v>796318</v>
      </c>
      <c r="AC2140" s="33">
        <v>771380</v>
      </c>
      <c r="AD2140" s="33">
        <v>755563</v>
      </c>
      <c r="AE2140" s="33">
        <v>743046</v>
      </c>
      <c r="AF2140" s="33">
        <v>733237</v>
      </c>
      <c r="AG2140" s="33">
        <v>715912</v>
      </c>
      <c r="AH2140" s="33">
        <v>696659</v>
      </c>
    </row>
    <row r="2141" spans="1:34" x14ac:dyDescent="0.35">
      <c r="A2141" s="15">
        <f t="shared" si="148"/>
        <v>45118</v>
      </c>
      <c r="B2141" s="107">
        <v>18456114</v>
      </c>
      <c r="C2141" s="4">
        <f t="shared" si="149"/>
        <v>64986.316901408449</v>
      </c>
      <c r="D2141">
        <f t="shared" si="150"/>
        <v>2023</v>
      </c>
      <c r="E2141">
        <f t="shared" si="151"/>
        <v>7</v>
      </c>
      <c r="F2141" s="33">
        <v>10450</v>
      </c>
      <c r="G2141" s="2" t="s">
        <v>29</v>
      </c>
      <c r="H2141" s="2">
        <v>284</v>
      </c>
      <c r="I2141" s="33" t="s">
        <v>74</v>
      </c>
      <c r="J2141" s="34">
        <v>45118</v>
      </c>
      <c r="K2141" s="33">
        <v>678668</v>
      </c>
      <c r="L2141" s="33">
        <v>670310</v>
      </c>
      <c r="M2141" s="33">
        <v>666682</v>
      </c>
      <c r="N2141" s="33">
        <v>666676</v>
      </c>
      <c r="O2141" s="33">
        <v>668827</v>
      </c>
      <c r="P2141" s="33">
        <v>681262</v>
      </c>
      <c r="Q2141" s="33">
        <v>699786</v>
      </c>
      <c r="R2141" s="33">
        <v>723582</v>
      </c>
      <c r="S2141" s="33">
        <v>736496</v>
      </c>
      <c r="T2141" s="33">
        <v>750586</v>
      </c>
      <c r="U2141" s="33">
        <v>768806</v>
      </c>
      <c r="V2141" s="33">
        <v>785865</v>
      </c>
      <c r="W2141" s="33">
        <v>807427</v>
      </c>
      <c r="X2141" s="33">
        <v>821669</v>
      </c>
      <c r="Y2141" s="33">
        <v>834803</v>
      </c>
      <c r="Z2141" s="33">
        <v>853920</v>
      </c>
      <c r="AA2141" s="33">
        <v>857358</v>
      </c>
      <c r="AB2141" s="33">
        <v>850119</v>
      </c>
      <c r="AC2141" s="33">
        <v>834082</v>
      </c>
      <c r="AD2141" s="33">
        <v>818455</v>
      </c>
      <c r="AE2141" s="33">
        <v>804148</v>
      </c>
      <c r="AF2141" s="33">
        <v>780391</v>
      </c>
      <c r="AG2141" s="33">
        <v>755499</v>
      </c>
      <c r="AH2141" s="33">
        <v>735331</v>
      </c>
    </row>
    <row r="2142" spans="1:34" x14ac:dyDescent="0.35">
      <c r="A2142" s="15">
        <f t="shared" si="148"/>
        <v>45119</v>
      </c>
      <c r="B2142" s="107">
        <v>18770230</v>
      </c>
      <c r="C2142" s="4">
        <f t="shared" si="149"/>
        <v>65860.456140350871</v>
      </c>
      <c r="D2142">
        <f t="shared" si="150"/>
        <v>2023</v>
      </c>
      <c r="E2142">
        <f t="shared" si="151"/>
        <v>7</v>
      </c>
      <c r="F2142" s="33">
        <v>10451</v>
      </c>
      <c r="G2142" s="2" t="s">
        <v>29</v>
      </c>
      <c r="H2142" s="2">
        <v>285</v>
      </c>
      <c r="I2142" s="33" t="s">
        <v>74</v>
      </c>
      <c r="J2142" s="34">
        <v>45119</v>
      </c>
      <c r="K2142" s="33">
        <v>719392</v>
      </c>
      <c r="L2142" s="33">
        <v>705771</v>
      </c>
      <c r="M2142" s="33">
        <v>696238</v>
      </c>
      <c r="N2142" s="33">
        <v>698114</v>
      </c>
      <c r="O2142" s="33">
        <v>696031</v>
      </c>
      <c r="P2142" s="33">
        <v>705391</v>
      </c>
      <c r="Q2142" s="33">
        <v>716949</v>
      </c>
      <c r="R2142" s="33">
        <v>731835</v>
      </c>
      <c r="S2142" s="33">
        <v>742989</v>
      </c>
      <c r="T2142" s="33">
        <v>763422</v>
      </c>
      <c r="U2142" s="33">
        <v>779789</v>
      </c>
      <c r="V2142" s="33">
        <v>792150</v>
      </c>
      <c r="W2142" s="33">
        <v>808624</v>
      </c>
      <c r="X2142" s="33">
        <v>822540</v>
      </c>
      <c r="Y2142" s="33">
        <v>850501</v>
      </c>
      <c r="Z2142" s="33">
        <v>862972</v>
      </c>
      <c r="AA2142" s="33">
        <v>867260</v>
      </c>
      <c r="AB2142" s="33">
        <v>861829</v>
      </c>
      <c r="AC2142" s="33">
        <v>842690</v>
      </c>
      <c r="AD2142" s="33">
        <v>824311</v>
      </c>
      <c r="AE2142" s="33">
        <v>799672</v>
      </c>
      <c r="AF2142" s="33">
        <v>796214</v>
      </c>
      <c r="AG2142" s="33">
        <v>765438</v>
      </c>
      <c r="AH2142" s="33">
        <v>747774</v>
      </c>
    </row>
    <row r="2143" spans="1:34" x14ac:dyDescent="0.35">
      <c r="A2143" s="15">
        <f t="shared" si="148"/>
        <v>45120</v>
      </c>
      <c r="B2143" s="107">
        <v>19041494</v>
      </c>
      <c r="C2143" s="4">
        <f t="shared" si="149"/>
        <v>66578.650349650343</v>
      </c>
      <c r="D2143">
        <f t="shared" si="150"/>
        <v>2023</v>
      </c>
      <c r="E2143">
        <f t="shared" si="151"/>
        <v>7</v>
      </c>
      <c r="F2143" s="33">
        <v>10452</v>
      </c>
      <c r="G2143" s="2" t="s">
        <v>29</v>
      </c>
      <c r="H2143" s="2">
        <v>286</v>
      </c>
      <c r="I2143" s="33" t="s">
        <v>74</v>
      </c>
      <c r="J2143" s="34">
        <v>45120</v>
      </c>
      <c r="K2143" s="33">
        <v>725754</v>
      </c>
      <c r="L2143" s="33">
        <v>716048</v>
      </c>
      <c r="M2143" s="33">
        <v>708022</v>
      </c>
      <c r="N2143" s="33">
        <v>705941</v>
      </c>
      <c r="O2143" s="33">
        <v>704163</v>
      </c>
      <c r="P2143" s="33">
        <v>707199</v>
      </c>
      <c r="Q2143" s="33">
        <v>729559</v>
      </c>
      <c r="R2143" s="33">
        <v>746326</v>
      </c>
      <c r="S2143" s="33">
        <v>764592</v>
      </c>
      <c r="T2143" s="33">
        <v>776688</v>
      </c>
      <c r="U2143" s="33">
        <v>789701</v>
      </c>
      <c r="V2143" s="33">
        <v>810180</v>
      </c>
      <c r="W2143" s="33">
        <v>824161</v>
      </c>
      <c r="X2143" s="33">
        <v>846444</v>
      </c>
      <c r="Y2143" s="33">
        <v>855924</v>
      </c>
      <c r="Z2143" s="33">
        <v>870576</v>
      </c>
      <c r="AA2143" s="33">
        <v>872913</v>
      </c>
      <c r="AB2143" s="33">
        <v>869041</v>
      </c>
      <c r="AC2143" s="33">
        <v>852833</v>
      </c>
      <c r="AD2143" s="33">
        <v>839645</v>
      </c>
      <c r="AE2143" s="33">
        <v>815476</v>
      </c>
      <c r="AF2143" s="33">
        <v>801037</v>
      </c>
      <c r="AG2143" s="33">
        <v>774340</v>
      </c>
      <c r="AH2143" s="33">
        <v>754305</v>
      </c>
    </row>
    <row r="2144" spans="1:34" x14ac:dyDescent="0.35">
      <c r="A2144" s="15">
        <f t="shared" si="148"/>
        <v>45121</v>
      </c>
      <c r="B2144" s="107">
        <v>19389496</v>
      </c>
      <c r="C2144" s="4">
        <f t="shared" si="149"/>
        <v>67559.219512195123</v>
      </c>
      <c r="D2144">
        <f t="shared" si="150"/>
        <v>2023</v>
      </c>
      <c r="E2144">
        <f t="shared" si="151"/>
        <v>7</v>
      </c>
      <c r="F2144" s="33">
        <v>10453</v>
      </c>
      <c r="G2144" s="2" t="s">
        <v>29</v>
      </c>
      <c r="H2144" s="2">
        <v>287</v>
      </c>
      <c r="I2144" s="33" t="s">
        <v>74</v>
      </c>
      <c r="J2144" s="34">
        <v>45121</v>
      </c>
      <c r="K2144" s="33">
        <v>732125</v>
      </c>
      <c r="L2144" s="33">
        <v>724011</v>
      </c>
      <c r="M2144" s="33">
        <v>715464</v>
      </c>
      <c r="N2144" s="33">
        <v>715826</v>
      </c>
      <c r="O2144" s="33">
        <v>713157</v>
      </c>
      <c r="P2144" s="33">
        <v>720106</v>
      </c>
      <c r="Q2144" s="33">
        <v>730866</v>
      </c>
      <c r="R2144" s="33">
        <v>755856</v>
      </c>
      <c r="S2144" s="33">
        <v>771150</v>
      </c>
      <c r="T2144" s="33">
        <v>787194</v>
      </c>
      <c r="U2144" s="33">
        <v>808514</v>
      </c>
      <c r="V2144" s="33">
        <v>832823</v>
      </c>
      <c r="W2144" s="33">
        <v>854725</v>
      </c>
      <c r="X2144" s="33">
        <v>871434</v>
      </c>
      <c r="Y2144" s="33">
        <v>883351</v>
      </c>
      <c r="Z2144" s="33">
        <v>886001</v>
      </c>
      <c r="AA2144" s="33">
        <v>890077</v>
      </c>
      <c r="AB2144" s="33">
        <v>885707</v>
      </c>
      <c r="AC2144" s="33">
        <v>869165</v>
      </c>
      <c r="AD2144" s="33">
        <v>851232</v>
      </c>
      <c r="AE2144" s="33">
        <v>821153</v>
      </c>
      <c r="AF2144" s="33">
        <v>807997</v>
      </c>
      <c r="AG2144" s="33">
        <v>784799</v>
      </c>
      <c r="AH2144" s="33">
        <v>753871</v>
      </c>
    </row>
    <row r="2145" spans="1:34" x14ac:dyDescent="0.35">
      <c r="A2145" s="15">
        <f t="shared" si="148"/>
        <v>45122</v>
      </c>
      <c r="B2145" s="107">
        <v>19137508</v>
      </c>
      <c r="C2145" s="4">
        <f t="shared" si="149"/>
        <v>66449.680555555562</v>
      </c>
      <c r="D2145">
        <f t="shared" si="150"/>
        <v>2023</v>
      </c>
      <c r="E2145">
        <f t="shared" si="151"/>
        <v>7</v>
      </c>
      <c r="F2145" s="33">
        <v>10454</v>
      </c>
      <c r="G2145" s="2" t="s">
        <v>29</v>
      </c>
      <c r="H2145" s="2">
        <v>288</v>
      </c>
      <c r="I2145" s="33" t="s">
        <v>74</v>
      </c>
      <c r="J2145" s="34">
        <v>45122</v>
      </c>
      <c r="K2145" s="33">
        <v>741553</v>
      </c>
      <c r="L2145" s="33">
        <v>728633</v>
      </c>
      <c r="M2145" s="33">
        <v>721689</v>
      </c>
      <c r="N2145" s="33">
        <v>716130</v>
      </c>
      <c r="O2145" s="33">
        <v>715484</v>
      </c>
      <c r="P2145" s="33">
        <v>711859</v>
      </c>
      <c r="Q2145" s="33">
        <v>716437</v>
      </c>
      <c r="R2145" s="33">
        <v>735855</v>
      </c>
      <c r="S2145" s="33">
        <v>757327</v>
      </c>
      <c r="T2145" s="33">
        <v>770401</v>
      </c>
      <c r="U2145" s="33">
        <v>800141</v>
      </c>
      <c r="V2145" s="33">
        <v>835435</v>
      </c>
      <c r="W2145" s="33">
        <v>856538</v>
      </c>
      <c r="X2145" s="33">
        <v>861015</v>
      </c>
      <c r="Y2145" s="33">
        <v>867253</v>
      </c>
      <c r="Z2145" s="33">
        <v>872627</v>
      </c>
      <c r="AA2145" s="33">
        <v>868329</v>
      </c>
      <c r="AB2145" s="33">
        <v>870601</v>
      </c>
      <c r="AC2145" s="33">
        <v>849657</v>
      </c>
      <c r="AD2145" s="33">
        <v>821588</v>
      </c>
      <c r="AE2145" s="33">
        <v>806287</v>
      </c>
      <c r="AF2145" s="33">
        <v>792980</v>
      </c>
      <c r="AG2145" s="33">
        <v>771768</v>
      </c>
      <c r="AH2145" s="33">
        <v>743538</v>
      </c>
    </row>
    <row r="2146" spans="1:34" x14ac:dyDescent="0.35">
      <c r="A2146" s="15">
        <f t="shared" si="148"/>
        <v>45123</v>
      </c>
      <c r="B2146" s="107">
        <v>19072266</v>
      </c>
      <c r="C2146" s="4">
        <f t="shared" si="149"/>
        <v>65994</v>
      </c>
      <c r="D2146">
        <f t="shared" si="150"/>
        <v>2023</v>
      </c>
      <c r="E2146">
        <f t="shared" si="151"/>
        <v>7</v>
      </c>
      <c r="F2146" s="33">
        <v>10455</v>
      </c>
      <c r="G2146" s="2" t="s">
        <v>29</v>
      </c>
      <c r="H2146" s="2">
        <v>289</v>
      </c>
      <c r="I2146" s="33" t="s">
        <v>74</v>
      </c>
      <c r="J2146" s="34">
        <v>45123</v>
      </c>
      <c r="K2146" s="33">
        <v>732758</v>
      </c>
      <c r="L2146" s="33">
        <v>720683</v>
      </c>
      <c r="M2146" s="33">
        <v>717269</v>
      </c>
      <c r="N2146" s="33">
        <v>702253</v>
      </c>
      <c r="O2146" s="33">
        <v>698475</v>
      </c>
      <c r="P2146" s="33">
        <v>696152</v>
      </c>
      <c r="Q2146" s="33">
        <v>703619</v>
      </c>
      <c r="R2146" s="33">
        <v>720592</v>
      </c>
      <c r="S2146" s="33">
        <v>748634</v>
      </c>
      <c r="T2146" s="33">
        <v>772247</v>
      </c>
      <c r="U2146" s="33">
        <v>803296</v>
      </c>
      <c r="V2146" s="33">
        <v>833258</v>
      </c>
      <c r="W2146" s="33">
        <v>856357</v>
      </c>
      <c r="X2146" s="33">
        <v>862042</v>
      </c>
      <c r="Y2146" s="33">
        <v>866766</v>
      </c>
      <c r="Z2146" s="33">
        <v>868776</v>
      </c>
      <c r="AA2146" s="33">
        <v>878854</v>
      </c>
      <c r="AB2146" s="33">
        <v>869078</v>
      </c>
      <c r="AC2146" s="33">
        <v>853550</v>
      </c>
      <c r="AD2146" s="33">
        <v>830982</v>
      </c>
      <c r="AE2146" s="33">
        <v>814303</v>
      </c>
      <c r="AF2146" s="33">
        <v>793838</v>
      </c>
      <c r="AG2146" s="33">
        <v>773463</v>
      </c>
      <c r="AH2146" s="33">
        <v>749203</v>
      </c>
    </row>
    <row r="2147" spans="1:34" x14ac:dyDescent="0.35">
      <c r="A2147" s="15">
        <f t="shared" si="148"/>
        <v>45124</v>
      </c>
      <c r="B2147" s="107">
        <v>18818950</v>
      </c>
      <c r="C2147" s="4">
        <f t="shared" si="149"/>
        <v>64892.931034482761</v>
      </c>
      <c r="D2147">
        <f t="shared" si="150"/>
        <v>2023</v>
      </c>
      <c r="E2147">
        <f t="shared" si="151"/>
        <v>7</v>
      </c>
      <c r="F2147" s="33">
        <v>10456</v>
      </c>
      <c r="G2147" s="2" t="s">
        <v>29</v>
      </c>
      <c r="H2147" s="2">
        <v>290</v>
      </c>
      <c r="I2147" s="33" t="s">
        <v>74</v>
      </c>
      <c r="J2147" s="34">
        <v>45124</v>
      </c>
      <c r="K2147" s="33">
        <v>727786</v>
      </c>
      <c r="L2147" s="33">
        <v>723031</v>
      </c>
      <c r="M2147" s="33">
        <v>714516</v>
      </c>
      <c r="N2147" s="33">
        <v>714370</v>
      </c>
      <c r="O2147" s="33">
        <v>718854</v>
      </c>
      <c r="P2147" s="33">
        <v>722581</v>
      </c>
      <c r="Q2147" s="33">
        <v>743107</v>
      </c>
      <c r="R2147" s="33">
        <v>765385</v>
      </c>
      <c r="S2147" s="33">
        <v>783367</v>
      </c>
      <c r="T2147" s="33">
        <v>793060</v>
      </c>
      <c r="U2147" s="33">
        <v>809081</v>
      </c>
      <c r="V2147" s="33">
        <v>811922</v>
      </c>
      <c r="W2147" s="33">
        <v>821198</v>
      </c>
      <c r="X2147" s="33">
        <v>830437</v>
      </c>
      <c r="Y2147" s="33">
        <v>834281</v>
      </c>
      <c r="Z2147" s="33">
        <v>836795</v>
      </c>
      <c r="AA2147" s="33">
        <v>831559</v>
      </c>
      <c r="AB2147" s="33">
        <v>825246</v>
      </c>
      <c r="AC2147" s="33">
        <v>808693</v>
      </c>
      <c r="AD2147" s="33">
        <v>796344</v>
      </c>
      <c r="AE2147" s="33">
        <v>777968</v>
      </c>
      <c r="AF2147" s="33">
        <v>768294</v>
      </c>
      <c r="AG2147" s="33">
        <v>746614</v>
      </c>
      <c r="AH2147" s="33">
        <v>731042</v>
      </c>
    </row>
    <row r="2148" spans="1:34" x14ac:dyDescent="0.35">
      <c r="A2148" s="15">
        <f t="shared" si="148"/>
        <v>45125</v>
      </c>
      <c r="B2148" s="107">
        <v>18927230</v>
      </c>
      <c r="C2148" s="4">
        <f t="shared" si="149"/>
        <v>65042.027491408931</v>
      </c>
      <c r="D2148">
        <f t="shared" si="150"/>
        <v>2023</v>
      </c>
      <c r="E2148">
        <f t="shared" si="151"/>
        <v>7</v>
      </c>
      <c r="F2148" s="33">
        <v>10457</v>
      </c>
      <c r="G2148" s="2" t="s">
        <v>29</v>
      </c>
      <c r="H2148" s="2">
        <v>291</v>
      </c>
      <c r="I2148" s="33" t="s">
        <v>74</v>
      </c>
      <c r="J2148" s="34">
        <v>45125</v>
      </c>
      <c r="K2148" s="33">
        <v>716635</v>
      </c>
      <c r="L2148" s="33">
        <v>704214</v>
      </c>
      <c r="M2148" s="33">
        <v>701263</v>
      </c>
      <c r="N2148" s="33">
        <v>702946</v>
      </c>
      <c r="O2148" s="33">
        <v>706242</v>
      </c>
      <c r="P2148" s="33">
        <v>711986</v>
      </c>
      <c r="Q2148" s="33">
        <v>729450</v>
      </c>
      <c r="R2148" s="33">
        <v>748151</v>
      </c>
      <c r="S2148" s="33">
        <v>755478</v>
      </c>
      <c r="T2148" s="33">
        <v>773643</v>
      </c>
      <c r="U2148" s="33">
        <v>787524</v>
      </c>
      <c r="V2148" s="33">
        <v>801642</v>
      </c>
      <c r="W2148" s="33">
        <v>821540</v>
      </c>
      <c r="X2148" s="33">
        <v>836995</v>
      </c>
      <c r="Y2148" s="33">
        <v>850710</v>
      </c>
      <c r="Z2148" s="33">
        <v>862156</v>
      </c>
      <c r="AA2148" s="33">
        <v>864411</v>
      </c>
      <c r="AB2148" s="33">
        <v>860843</v>
      </c>
      <c r="AC2148" s="33">
        <v>845670</v>
      </c>
      <c r="AD2148" s="33">
        <v>825635</v>
      </c>
      <c r="AE2148" s="33">
        <v>811376</v>
      </c>
      <c r="AF2148" s="33">
        <v>789597</v>
      </c>
      <c r="AG2148" s="33">
        <v>768179</v>
      </c>
      <c r="AH2148" s="33">
        <v>745130</v>
      </c>
    </row>
    <row r="2149" spans="1:34" x14ac:dyDescent="0.35">
      <c r="A2149" s="15">
        <f t="shared" si="148"/>
        <v>45126</v>
      </c>
      <c r="B2149" s="107">
        <v>19524301</v>
      </c>
      <c r="C2149" s="4">
        <f t="shared" si="149"/>
        <v>66864.044520547948</v>
      </c>
      <c r="D2149">
        <f t="shared" si="150"/>
        <v>2023</v>
      </c>
      <c r="E2149">
        <f t="shared" si="151"/>
        <v>7</v>
      </c>
      <c r="F2149" s="33">
        <v>10458</v>
      </c>
      <c r="G2149" s="2" t="s">
        <v>29</v>
      </c>
      <c r="H2149" s="2">
        <v>292</v>
      </c>
      <c r="I2149" s="33" t="s">
        <v>74</v>
      </c>
      <c r="J2149" s="34">
        <v>45126</v>
      </c>
      <c r="K2149" s="33">
        <v>728972</v>
      </c>
      <c r="L2149" s="33">
        <v>719588</v>
      </c>
      <c r="M2149" s="33">
        <v>721923</v>
      </c>
      <c r="N2149" s="33">
        <v>722658</v>
      </c>
      <c r="O2149" s="33">
        <v>722970</v>
      </c>
      <c r="P2149" s="33">
        <v>722853</v>
      </c>
      <c r="Q2149" s="33">
        <v>741741</v>
      </c>
      <c r="R2149" s="33">
        <v>756547</v>
      </c>
      <c r="S2149" s="33">
        <v>768264</v>
      </c>
      <c r="T2149" s="33">
        <v>795976</v>
      </c>
      <c r="U2149" s="33">
        <v>809854</v>
      </c>
      <c r="V2149" s="33">
        <v>841610</v>
      </c>
      <c r="W2149" s="33">
        <v>865696</v>
      </c>
      <c r="X2149" s="33">
        <v>879408</v>
      </c>
      <c r="Y2149" s="33">
        <v>892910</v>
      </c>
      <c r="Z2149" s="33">
        <v>896278</v>
      </c>
      <c r="AA2149" s="33">
        <v>895515</v>
      </c>
      <c r="AB2149" s="33">
        <v>893130</v>
      </c>
      <c r="AC2149" s="33">
        <v>880185</v>
      </c>
      <c r="AD2149" s="33">
        <v>850708</v>
      </c>
      <c r="AE2149" s="33">
        <v>835978</v>
      </c>
      <c r="AF2149" s="33">
        <v>808363</v>
      </c>
      <c r="AG2149" s="33">
        <v>786718</v>
      </c>
      <c r="AH2149" s="33">
        <v>762068</v>
      </c>
    </row>
    <row r="2150" spans="1:34" x14ac:dyDescent="0.35">
      <c r="A2150" s="15">
        <f t="shared" si="148"/>
        <v>45127</v>
      </c>
      <c r="B2150" s="107">
        <v>20062336</v>
      </c>
      <c r="C2150" s="4">
        <f t="shared" si="149"/>
        <v>68472.136518771338</v>
      </c>
      <c r="D2150">
        <f t="shared" si="150"/>
        <v>2023</v>
      </c>
      <c r="E2150">
        <f t="shared" si="151"/>
        <v>7</v>
      </c>
      <c r="F2150" s="33">
        <v>10459</v>
      </c>
      <c r="G2150" s="2" t="s">
        <v>29</v>
      </c>
      <c r="H2150" s="2">
        <v>293</v>
      </c>
      <c r="I2150" s="33" t="s">
        <v>74</v>
      </c>
      <c r="J2150" s="34">
        <v>45127</v>
      </c>
      <c r="K2150" s="33">
        <v>743612</v>
      </c>
      <c r="L2150" s="33">
        <v>731420</v>
      </c>
      <c r="M2150" s="33">
        <v>725433</v>
      </c>
      <c r="N2150" s="33">
        <v>723538</v>
      </c>
      <c r="O2150" s="33">
        <v>726373</v>
      </c>
      <c r="P2150" s="33">
        <v>738589</v>
      </c>
      <c r="Q2150" s="33">
        <v>751190</v>
      </c>
      <c r="R2150" s="33">
        <v>759569</v>
      </c>
      <c r="S2150" s="33">
        <v>784260</v>
      </c>
      <c r="T2150" s="33">
        <v>811464</v>
      </c>
      <c r="U2150" s="33">
        <v>843028</v>
      </c>
      <c r="V2150" s="33">
        <v>879938</v>
      </c>
      <c r="W2150" s="33">
        <v>905533</v>
      </c>
      <c r="X2150" s="33">
        <v>922296</v>
      </c>
      <c r="Y2150" s="33">
        <v>923326</v>
      </c>
      <c r="Z2150" s="33">
        <v>933857</v>
      </c>
      <c r="AA2150" s="33">
        <v>925932</v>
      </c>
      <c r="AB2150" s="33">
        <v>914576</v>
      </c>
      <c r="AC2150" s="33">
        <v>900187</v>
      </c>
      <c r="AD2150" s="33">
        <v>874755</v>
      </c>
      <c r="AE2150" s="33">
        <v>853674</v>
      </c>
      <c r="AF2150" s="33">
        <v>838628</v>
      </c>
      <c r="AG2150" s="33">
        <v>813280</v>
      </c>
      <c r="AH2150" s="33">
        <v>788457</v>
      </c>
    </row>
    <row r="2151" spans="1:34" x14ac:dyDescent="0.35">
      <c r="A2151" s="15">
        <f t="shared" si="148"/>
        <v>45128</v>
      </c>
      <c r="B2151" s="107">
        <v>19957307</v>
      </c>
      <c r="C2151" s="4">
        <f t="shared" si="149"/>
        <v>67881.996598639453</v>
      </c>
      <c r="D2151">
        <f t="shared" si="150"/>
        <v>2023</v>
      </c>
      <c r="E2151">
        <f t="shared" si="151"/>
        <v>7</v>
      </c>
      <c r="F2151" s="33">
        <v>10460</v>
      </c>
      <c r="G2151" s="2" t="s">
        <v>29</v>
      </c>
      <c r="H2151" s="2">
        <v>294</v>
      </c>
      <c r="I2151" s="33" t="s">
        <v>74</v>
      </c>
      <c r="J2151" s="34">
        <v>45128</v>
      </c>
      <c r="K2151" s="33">
        <v>768219</v>
      </c>
      <c r="L2151" s="33">
        <v>765168</v>
      </c>
      <c r="M2151" s="33">
        <v>750108</v>
      </c>
      <c r="N2151" s="33">
        <v>746603</v>
      </c>
      <c r="O2151" s="33">
        <v>751615</v>
      </c>
      <c r="P2151" s="33">
        <v>745586</v>
      </c>
      <c r="Q2151" s="33">
        <v>759061</v>
      </c>
      <c r="R2151" s="33">
        <v>779294</v>
      </c>
      <c r="S2151" s="33">
        <v>803645</v>
      </c>
      <c r="T2151" s="33">
        <v>815517</v>
      </c>
      <c r="U2151" s="33">
        <v>839742</v>
      </c>
      <c r="V2151" s="33">
        <v>867859</v>
      </c>
      <c r="W2151" s="33">
        <v>892091</v>
      </c>
      <c r="X2151" s="33">
        <v>895765</v>
      </c>
      <c r="Y2151" s="33">
        <v>901048</v>
      </c>
      <c r="Z2151" s="33">
        <v>907171</v>
      </c>
      <c r="AA2151" s="33">
        <v>912653</v>
      </c>
      <c r="AB2151" s="33">
        <v>903541</v>
      </c>
      <c r="AC2151" s="33">
        <v>889470</v>
      </c>
      <c r="AD2151" s="33">
        <v>862438</v>
      </c>
      <c r="AE2151" s="33">
        <v>832994</v>
      </c>
      <c r="AF2151" s="33">
        <v>819681</v>
      </c>
      <c r="AG2151" s="33">
        <v>791291</v>
      </c>
      <c r="AH2151" s="33">
        <v>769283</v>
      </c>
    </row>
    <row r="2152" spans="1:34" x14ac:dyDescent="0.35">
      <c r="A2152" s="15">
        <f t="shared" si="148"/>
        <v>45129</v>
      </c>
      <c r="B2152" s="107">
        <v>19167323</v>
      </c>
      <c r="C2152" s="4">
        <f t="shared" si="149"/>
        <v>64973.976271186439</v>
      </c>
      <c r="D2152">
        <f t="shared" si="150"/>
        <v>2023</v>
      </c>
      <c r="E2152">
        <f t="shared" si="151"/>
        <v>7</v>
      </c>
      <c r="F2152" s="33">
        <v>10461</v>
      </c>
      <c r="G2152" s="2" t="s">
        <v>29</v>
      </c>
      <c r="H2152" s="2">
        <v>295</v>
      </c>
      <c r="I2152" s="33" t="s">
        <v>74</v>
      </c>
      <c r="J2152" s="34">
        <v>45129</v>
      </c>
      <c r="K2152" s="33">
        <v>746936</v>
      </c>
      <c r="L2152" s="33">
        <v>733090</v>
      </c>
      <c r="M2152" s="33">
        <v>723489</v>
      </c>
      <c r="N2152" s="33">
        <v>717121</v>
      </c>
      <c r="O2152" s="33">
        <v>711360</v>
      </c>
      <c r="P2152" s="33">
        <v>709860</v>
      </c>
      <c r="Q2152" s="33">
        <v>714813</v>
      </c>
      <c r="R2152" s="33">
        <v>730840</v>
      </c>
      <c r="S2152" s="33">
        <v>756649</v>
      </c>
      <c r="T2152" s="33">
        <v>774380</v>
      </c>
      <c r="U2152" s="33">
        <v>800520</v>
      </c>
      <c r="V2152" s="33">
        <v>826243</v>
      </c>
      <c r="W2152" s="33">
        <v>846412</v>
      </c>
      <c r="X2152" s="33">
        <v>859536</v>
      </c>
      <c r="Y2152" s="33">
        <v>873933</v>
      </c>
      <c r="Z2152" s="33">
        <v>878619</v>
      </c>
      <c r="AA2152" s="33">
        <v>878362</v>
      </c>
      <c r="AB2152" s="33">
        <v>881285</v>
      </c>
      <c r="AC2152" s="33">
        <v>861326</v>
      </c>
      <c r="AD2152" s="33">
        <v>831510</v>
      </c>
      <c r="AE2152" s="33">
        <v>808051</v>
      </c>
      <c r="AF2152" s="33">
        <v>797327</v>
      </c>
      <c r="AG2152" s="33">
        <v>770372</v>
      </c>
      <c r="AH2152" s="33">
        <v>750362</v>
      </c>
    </row>
    <row r="2153" spans="1:34" x14ac:dyDescent="0.35">
      <c r="A2153" s="15">
        <f t="shared" si="148"/>
        <v>45130</v>
      </c>
      <c r="B2153" s="107">
        <v>19098484</v>
      </c>
      <c r="C2153" s="4">
        <f t="shared" si="149"/>
        <v>64521.905405405407</v>
      </c>
      <c r="D2153">
        <f t="shared" si="150"/>
        <v>2023</v>
      </c>
      <c r="E2153">
        <f t="shared" si="151"/>
        <v>7</v>
      </c>
      <c r="F2153" s="33">
        <v>10462</v>
      </c>
      <c r="G2153" s="2" t="s">
        <v>29</v>
      </c>
      <c r="H2153" s="2">
        <v>296</v>
      </c>
      <c r="I2153" s="33" t="s">
        <v>74</v>
      </c>
      <c r="J2153" s="34">
        <v>45130</v>
      </c>
      <c r="K2153" s="33">
        <v>732991</v>
      </c>
      <c r="L2153" s="33">
        <v>729236</v>
      </c>
      <c r="M2153" s="33">
        <v>717130</v>
      </c>
      <c r="N2153" s="33">
        <v>712832</v>
      </c>
      <c r="O2153" s="33">
        <v>702906</v>
      </c>
      <c r="P2153" s="33">
        <v>696711</v>
      </c>
      <c r="Q2153" s="33">
        <v>704183</v>
      </c>
      <c r="R2153" s="33">
        <v>718723</v>
      </c>
      <c r="S2153" s="33">
        <v>741398</v>
      </c>
      <c r="T2153" s="33">
        <v>764581</v>
      </c>
      <c r="U2153" s="33">
        <v>798698</v>
      </c>
      <c r="V2153" s="33">
        <v>826675</v>
      </c>
      <c r="W2153" s="33">
        <v>849547</v>
      </c>
      <c r="X2153" s="33">
        <v>859916</v>
      </c>
      <c r="Y2153" s="33">
        <v>873439</v>
      </c>
      <c r="Z2153" s="33">
        <v>872680</v>
      </c>
      <c r="AA2153" s="33">
        <v>880677</v>
      </c>
      <c r="AB2153" s="33">
        <v>870790</v>
      </c>
      <c r="AC2153" s="33">
        <v>860881</v>
      </c>
      <c r="AD2153" s="33">
        <v>835323</v>
      </c>
      <c r="AE2153" s="33">
        <v>815865</v>
      </c>
      <c r="AF2153" s="33">
        <v>803409</v>
      </c>
      <c r="AG2153" s="33">
        <v>779302</v>
      </c>
      <c r="AH2153" s="33">
        <v>756870</v>
      </c>
    </row>
    <row r="2154" spans="1:34" x14ac:dyDescent="0.35">
      <c r="A2154" s="15">
        <f t="shared" si="148"/>
        <v>45131</v>
      </c>
      <c r="B2154" s="107">
        <v>18992749</v>
      </c>
      <c r="C2154" s="4">
        <f t="shared" si="149"/>
        <v>63948.649831649833</v>
      </c>
      <c r="D2154">
        <f t="shared" si="150"/>
        <v>2023</v>
      </c>
      <c r="E2154">
        <f t="shared" si="151"/>
        <v>7</v>
      </c>
      <c r="F2154" s="33">
        <v>10463</v>
      </c>
      <c r="G2154" s="2" t="s">
        <v>29</v>
      </c>
      <c r="H2154" s="2">
        <v>297</v>
      </c>
      <c r="I2154" s="33" t="s">
        <v>74</v>
      </c>
      <c r="J2154" s="34">
        <v>45131</v>
      </c>
      <c r="K2154" s="33">
        <v>738921</v>
      </c>
      <c r="L2154" s="33">
        <v>729301</v>
      </c>
      <c r="M2154" s="33">
        <v>720689</v>
      </c>
      <c r="N2154" s="33">
        <v>722741</v>
      </c>
      <c r="O2154" s="33">
        <v>722849</v>
      </c>
      <c r="P2154" s="33">
        <v>726631</v>
      </c>
      <c r="Q2154" s="33">
        <v>744801</v>
      </c>
      <c r="R2154" s="33">
        <v>764945</v>
      </c>
      <c r="S2154" s="33">
        <v>784653</v>
      </c>
      <c r="T2154" s="33">
        <v>803698</v>
      </c>
      <c r="U2154" s="33">
        <v>814110</v>
      </c>
      <c r="V2154" s="33">
        <v>831585</v>
      </c>
      <c r="W2154" s="33">
        <v>851154</v>
      </c>
      <c r="X2154" s="33">
        <v>860345</v>
      </c>
      <c r="Y2154" s="33">
        <v>864831</v>
      </c>
      <c r="Z2154" s="33">
        <v>852323</v>
      </c>
      <c r="AA2154" s="33">
        <v>826536</v>
      </c>
      <c r="AB2154" s="33">
        <v>816704</v>
      </c>
      <c r="AC2154" s="33">
        <v>804810</v>
      </c>
      <c r="AD2154" s="33">
        <v>798657</v>
      </c>
      <c r="AE2154" s="33">
        <v>783737</v>
      </c>
      <c r="AF2154" s="33">
        <v>774234</v>
      </c>
      <c r="AG2154" s="33">
        <v>753039</v>
      </c>
      <c r="AH2154" s="33">
        <v>742038</v>
      </c>
    </row>
    <row r="2155" spans="1:34" x14ac:dyDescent="0.35">
      <c r="A2155" s="15">
        <f t="shared" si="148"/>
        <v>45132</v>
      </c>
      <c r="B2155" s="107">
        <v>18367443</v>
      </c>
      <c r="C2155" s="4">
        <f t="shared" si="149"/>
        <v>61635.714765100674</v>
      </c>
      <c r="D2155">
        <f t="shared" si="150"/>
        <v>2023</v>
      </c>
      <c r="E2155">
        <f t="shared" si="151"/>
        <v>7</v>
      </c>
      <c r="F2155" s="33">
        <v>10464</v>
      </c>
      <c r="G2155" s="2" t="s">
        <v>29</v>
      </c>
      <c r="H2155" s="2">
        <v>298</v>
      </c>
      <c r="I2155" s="33" t="s">
        <v>74</v>
      </c>
      <c r="J2155" s="34">
        <v>45132</v>
      </c>
      <c r="K2155" s="33">
        <v>723283</v>
      </c>
      <c r="L2155" s="33">
        <v>718899</v>
      </c>
      <c r="M2155" s="33">
        <v>710310</v>
      </c>
      <c r="N2155" s="33">
        <v>712494</v>
      </c>
      <c r="O2155" s="33">
        <v>710968</v>
      </c>
      <c r="P2155" s="33">
        <v>723046</v>
      </c>
      <c r="Q2155" s="33">
        <v>734297</v>
      </c>
      <c r="R2155" s="33">
        <v>752757</v>
      </c>
      <c r="S2155" s="33">
        <v>759623</v>
      </c>
      <c r="T2155" s="33">
        <v>772954</v>
      </c>
      <c r="U2155" s="33">
        <v>785474</v>
      </c>
      <c r="V2155" s="33">
        <v>795081</v>
      </c>
      <c r="W2155" s="33">
        <v>797056</v>
      </c>
      <c r="X2155" s="33">
        <v>812371</v>
      </c>
      <c r="Y2155" s="33">
        <v>817935</v>
      </c>
      <c r="Z2155" s="33">
        <v>820879</v>
      </c>
      <c r="AA2155" s="33">
        <v>819673</v>
      </c>
      <c r="AB2155" s="33">
        <v>796192</v>
      </c>
      <c r="AC2155" s="33">
        <v>788991</v>
      </c>
      <c r="AD2155" s="33">
        <v>776022</v>
      </c>
      <c r="AE2155" s="33">
        <v>754507</v>
      </c>
      <c r="AF2155" s="33">
        <v>744747</v>
      </c>
      <c r="AG2155" s="33">
        <v>719188</v>
      </c>
      <c r="AH2155" s="33">
        <v>704738</v>
      </c>
    </row>
    <row r="2156" spans="1:34" x14ac:dyDescent="0.35">
      <c r="A2156" s="15">
        <f t="shared" si="148"/>
        <v>45133</v>
      </c>
      <c r="B2156" s="107">
        <v>17957148</v>
      </c>
      <c r="C2156" s="4">
        <f t="shared" si="149"/>
        <v>60057.35117056856</v>
      </c>
      <c r="D2156">
        <f t="shared" si="150"/>
        <v>2023</v>
      </c>
      <c r="E2156">
        <f t="shared" si="151"/>
        <v>7</v>
      </c>
      <c r="F2156" s="33">
        <v>10465</v>
      </c>
      <c r="G2156" s="2" t="s">
        <v>29</v>
      </c>
      <c r="H2156" s="2">
        <v>299</v>
      </c>
      <c r="I2156" s="33" t="s">
        <v>74</v>
      </c>
      <c r="J2156" s="34">
        <v>45133</v>
      </c>
      <c r="K2156" s="33">
        <v>686650</v>
      </c>
      <c r="L2156" s="33">
        <v>681010</v>
      </c>
      <c r="M2156" s="33">
        <v>673909</v>
      </c>
      <c r="N2156" s="33">
        <v>674392</v>
      </c>
      <c r="O2156" s="33">
        <v>678431</v>
      </c>
      <c r="P2156" s="33">
        <v>682214</v>
      </c>
      <c r="Q2156" s="33">
        <v>697679</v>
      </c>
      <c r="R2156" s="33">
        <v>709824</v>
      </c>
      <c r="S2156" s="33">
        <v>717185</v>
      </c>
      <c r="T2156" s="33">
        <v>733867</v>
      </c>
      <c r="U2156" s="33">
        <v>742777</v>
      </c>
      <c r="V2156" s="33">
        <v>754698</v>
      </c>
      <c r="W2156" s="33">
        <v>771650</v>
      </c>
      <c r="X2156" s="33">
        <v>782311</v>
      </c>
      <c r="Y2156" s="33">
        <v>795701</v>
      </c>
      <c r="Z2156" s="33">
        <v>800383</v>
      </c>
      <c r="AA2156" s="33">
        <v>801298</v>
      </c>
      <c r="AB2156" s="33">
        <v>801871</v>
      </c>
      <c r="AC2156" s="33">
        <v>795985</v>
      </c>
      <c r="AD2156" s="33">
        <v>780611</v>
      </c>
      <c r="AE2156" s="33">
        <v>778392</v>
      </c>
      <c r="AF2156" s="33">
        <v>766586</v>
      </c>
      <c r="AG2156" s="33">
        <v>741895</v>
      </c>
      <c r="AH2156" s="33">
        <v>726958</v>
      </c>
    </row>
    <row r="2157" spans="1:34" x14ac:dyDescent="0.35">
      <c r="A2157" s="15">
        <f t="shared" si="148"/>
        <v>45134</v>
      </c>
      <c r="B2157" s="107">
        <v>18802166</v>
      </c>
      <c r="C2157" s="4">
        <f t="shared" si="149"/>
        <v>62673.886666666665</v>
      </c>
      <c r="D2157">
        <f t="shared" si="150"/>
        <v>2023</v>
      </c>
      <c r="E2157">
        <f t="shared" si="151"/>
        <v>7</v>
      </c>
      <c r="F2157" s="33">
        <v>10466</v>
      </c>
      <c r="G2157" s="2" t="s">
        <v>29</v>
      </c>
      <c r="H2157" s="2">
        <v>300</v>
      </c>
      <c r="I2157" s="33" t="s">
        <v>74</v>
      </c>
      <c r="J2157" s="34">
        <v>45134</v>
      </c>
      <c r="K2157" s="33">
        <v>706177</v>
      </c>
      <c r="L2157" s="33">
        <v>695004</v>
      </c>
      <c r="M2157" s="33">
        <v>697784</v>
      </c>
      <c r="N2157" s="33">
        <v>689516</v>
      </c>
      <c r="O2157" s="33">
        <v>697178</v>
      </c>
      <c r="P2157" s="33">
        <v>707692</v>
      </c>
      <c r="Q2157" s="33">
        <v>719977</v>
      </c>
      <c r="R2157" s="33">
        <v>728010</v>
      </c>
      <c r="S2157" s="33">
        <v>747394</v>
      </c>
      <c r="T2157" s="33">
        <v>769874</v>
      </c>
      <c r="U2157" s="33">
        <v>778680</v>
      </c>
      <c r="V2157" s="33">
        <v>799075</v>
      </c>
      <c r="W2157" s="33">
        <v>820883</v>
      </c>
      <c r="X2157" s="33">
        <v>848627</v>
      </c>
      <c r="Y2157" s="33">
        <v>858380</v>
      </c>
      <c r="Z2157" s="33">
        <v>867888</v>
      </c>
      <c r="AA2157" s="33">
        <v>871049</v>
      </c>
      <c r="AB2157" s="33">
        <v>863127</v>
      </c>
      <c r="AC2157" s="33">
        <v>842016</v>
      </c>
      <c r="AD2157" s="33">
        <v>817600</v>
      </c>
      <c r="AE2157" s="33">
        <v>799411</v>
      </c>
      <c r="AF2157" s="33">
        <v>788312</v>
      </c>
      <c r="AG2157" s="33">
        <v>765050</v>
      </c>
      <c r="AH2157" s="33">
        <v>735885</v>
      </c>
    </row>
    <row r="2158" spans="1:34" x14ac:dyDescent="0.35">
      <c r="A2158" s="15">
        <f t="shared" si="148"/>
        <v>45135</v>
      </c>
      <c r="B2158" s="107">
        <v>18962963</v>
      </c>
      <c r="C2158" s="4">
        <f t="shared" si="149"/>
        <v>62999.877076411962</v>
      </c>
      <c r="D2158">
        <f t="shared" si="150"/>
        <v>2023</v>
      </c>
      <c r="E2158">
        <f t="shared" si="151"/>
        <v>7</v>
      </c>
      <c r="F2158" s="33">
        <v>10467</v>
      </c>
      <c r="G2158" s="2" t="s">
        <v>29</v>
      </c>
      <c r="H2158" s="2">
        <v>301</v>
      </c>
      <c r="I2158" s="33" t="s">
        <v>74</v>
      </c>
      <c r="J2158" s="34">
        <v>45135</v>
      </c>
      <c r="K2158" s="33">
        <v>721617</v>
      </c>
      <c r="L2158" s="33">
        <v>709324</v>
      </c>
      <c r="M2158" s="33">
        <v>710735</v>
      </c>
      <c r="N2158" s="33">
        <v>703522</v>
      </c>
      <c r="O2158" s="33">
        <v>710119</v>
      </c>
      <c r="P2158" s="33">
        <v>712528</v>
      </c>
      <c r="Q2158" s="33">
        <v>723883</v>
      </c>
      <c r="R2158" s="33">
        <v>734328</v>
      </c>
      <c r="S2158" s="33">
        <v>753508</v>
      </c>
      <c r="T2158" s="33">
        <v>774878</v>
      </c>
      <c r="U2158" s="33">
        <v>787512</v>
      </c>
      <c r="V2158" s="33">
        <v>804698</v>
      </c>
      <c r="W2158" s="33">
        <v>826243</v>
      </c>
      <c r="X2158" s="33">
        <v>846608</v>
      </c>
      <c r="Y2158" s="33">
        <v>864031</v>
      </c>
      <c r="Z2158" s="33">
        <v>877382</v>
      </c>
      <c r="AA2158" s="33">
        <v>874928</v>
      </c>
      <c r="AB2158" s="33">
        <v>870745</v>
      </c>
      <c r="AC2158" s="33">
        <v>851578</v>
      </c>
      <c r="AD2158" s="33">
        <v>819877</v>
      </c>
      <c r="AE2158" s="33">
        <v>804688</v>
      </c>
      <c r="AF2158" s="33">
        <v>785792</v>
      </c>
      <c r="AG2158" s="33">
        <v>764053</v>
      </c>
      <c r="AH2158" s="33">
        <v>739151</v>
      </c>
    </row>
    <row r="2159" spans="1:34" x14ac:dyDescent="0.35">
      <c r="A2159" s="15">
        <f t="shared" si="148"/>
        <v>45136</v>
      </c>
      <c r="B2159" s="107">
        <v>18770050</v>
      </c>
      <c r="C2159" s="4">
        <f t="shared" si="149"/>
        <v>62152.48344370861</v>
      </c>
      <c r="D2159">
        <f t="shared" si="150"/>
        <v>2023</v>
      </c>
      <c r="E2159">
        <f t="shared" si="151"/>
        <v>7</v>
      </c>
      <c r="F2159" s="33">
        <v>10468</v>
      </c>
      <c r="G2159" s="2" t="s">
        <v>29</v>
      </c>
      <c r="H2159" s="2">
        <v>302</v>
      </c>
      <c r="I2159" s="33" t="s">
        <v>74</v>
      </c>
      <c r="J2159" s="34">
        <v>45136</v>
      </c>
      <c r="K2159" s="33">
        <v>720241</v>
      </c>
      <c r="L2159" s="33">
        <v>708970</v>
      </c>
      <c r="M2159" s="33">
        <v>700896</v>
      </c>
      <c r="N2159" s="33">
        <v>694895</v>
      </c>
      <c r="O2159" s="33">
        <v>697399</v>
      </c>
      <c r="P2159" s="33">
        <v>693186</v>
      </c>
      <c r="Q2159" s="33">
        <v>698143</v>
      </c>
      <c r="R2159" s="33">
        <v>715150</v>
      </c>
      <c r="S2159" s="33">
        <v>737163</v>
      </c>
      <c r="T2159" s="33">
        <v>756683</v>
      </c>
      <c r="U2159" s="33">
        <v>779438</v>
      </c>
      <c r="V2159" s="33">
        <v>805436</v>
      </c>
      <c r="W2159" s="33">
        <v>830058</v>
      </c>
      <c r="X2159" s="33">
        <v>849283</v>
      </c>
      <c r="Y2159" s="33">
        <v>859397</v>
      </c>
      <c r="Z2159" s="33">
        <v>866989</v>
      </c>
      <c r="AA2159" s="33">
        <v>869526</v>
      </c>
      <c r="AB2159" s="33">
        <v>860909</v>
      </c>
      <c r="AC2159" s="33">
        <v>842394</v>
      </c>
      <c r="AD2159" s="33">
        <v>811906</v>
      </c>
      <c r="AE2159" s="33">
        <v>794375</v>
      </c>
      <c r="AF2159" s="33">
        <v>775573</v>
      </c>
      <c r="AG2159" s="33">
        <v>760972</v>
      </c>
      <c r="AH2159" s="33">
        <v>740929</v>
      </c>
    </row>
    <row r="2160" spans="1:34" x14ac:dyDescent="0.35">
      <c r="A2160" s="15">
        <f t="shared" si="148"/>
        <v>45137</v>
      </c>
      <c r="B2160" s="107">
        <v>18215279</v>
      </c>
      <c r="C2160" s="4">
        <f t="shared" si="149"/>
        <v>60116.432343234323</v>
      </c>
      <c r="D2160">
        <f t="shared" si="150"/>
        <v>2023</v>
      </c>
      <c r="E2160">
        <f t="shared" si="151"/>
        <v>7</v>
      </c>
      <c r="F2160" s="33">
        <v>10469</v>
      </c>
      <c r="G2160" s="2" t="s">
        <v>29</v>
      </c>
      <c r="H2160" s="2">
        <v>303</v>
      </c>
      <c r="I2160" s="33" t="s">
        <v>74</v>
      </c>
      <c r="J2160" s="34">
        <v>45137</v>
      </c>
      <c r="K2160" s="33">
        <v>722235</v>
      </c>
      <c r="L2160" s="33">
        <v>704702</v>
      </c>
      <c r="M2160" s="33">
        <v>707284</v>
      </c>
      <c r="N2160" s="33">
        <v>699152</v>
      </c>
      <c r="O2160" s="33">
        <v>694428</v>
      </c>
      <c r="P2160" s="33">
        <v>693691</v>
      </c>
      <c r="Q2160" s="33">
        <v>693914</v>
      </c>
      <c r="R2160" s="33">
        <v>707132</v>
      </c>
      <c r="S2160" s="33">
        <v>727540</v>
      </c>
      <c r="T2160" s="33">
        <v>742623</v>
      </c>
      <c r="U2160" s="33">
        <v>751342</v>
      </c>
      <c r="V2160" s="33">
        <v>766299</v>
      </c>
      <c r="W2160" s="33">
        <v>772777</v>
      </c>
      <c r="X2160" s="33">
        <v>795787</v>
      </c>
      <c r="Y2160" s="33">
        <v>809182</v>
      </c>
      <c r="Z2160" s="33">
        <v>814200</v>
      </c>
      <c r="AA2160" s="33">
        <v>825225</v>
      </c>
      <c r="AB2160" s="33">
        <v>823352</v>
      </c>
      <c r="AC2160" s="33">
        <v>807132</v>
      </c>
      <c r="AD2160" s="33">
        <v>789346</v>
      </c>
      <c r="AE2160" s="33">
        <v>774046</v>
      </c>
      <c r="AF2160" s="33">
        <v>756237</v>
      </c>
      <c r="AG2160" s="33">
        <v>740109</v>
      </c>
      <c r="AH2160" s="33">
        <v>724078</v>
      </c>
    </row>
    <row r="2161" spans="1:34" x14ac:dyDescent="0.35">
      <c r="A2161" s="15">
        <f t="shared" si="148"/>
        <v>45138</v>
      </c>
      <c r="B2161" s="107">
        <v>18660696</v>
      </c>
      <c r="C2161" s="4">
        <f t="shared" si="149"/>
        <v>61383.868421052633</v>
      </c>
      <c r="D2161">
        <f t="shared" si="150"/>
        <v>2023</v>
      </c>
      <c r="E2161">
        <f t="shared" si="151"/>
        <v>7</v>
      </c>
      <c r="F2161" s="33">
        <v>10470</v>
      </c>
      <c r="G2161" s="2" t="s">
        <v>29</v>
      </c>
      <c r="H2161" s="2">
        <v>304</v>
      </c>
      <c r="I2161" s="33" t="s">
        <v>74</v>
      </c>
      <c r="J2161" s="34">
        <v>45138</v>
      </c>
      <c r="K2161" s="33">
        <v>709302</v>
      </c>
      <c r="L2161" s="33">
        <v>694943</v>
      </c>
      <c r="M2161" s="33">
        <v>694373</v>
      </c>
      <c r="N2161" s="33">
        <v>692875</v>
      </c>
      <c r="O2161" s="33">
        <v>697952</v>
      </c>
      <c r="P2161" s="33">
        <v>701281</v>
      </c>
      <c r="Q2161" s="33">
        <v>714984</v>
      </c>
      <c r="R2161" s="33">
        <v>732920</v>
      </c>
      <c r="S2161" s="33">
        <v>749224</v>
      </c>
      <c r="T2161" s="33">
        <v>764996</v>
      </c>
      <c r="U2161" s="33">
        <v>770784</v>
      </c>
      <c r="V2161" s="33">
        <v>780348</v>
      </c>
      <c r="W2161" s="33">
        <v>806301</v>
      </c>
      <c r="X2161" s="33">
        <v>821834</v>
      </c>
      <c r="Y2161" s="33">
        <v>835730</v>
      </c>
      <c r="Z2161" s="33">
        <v>854492</v>
      </c>
      <c r="AA2161" s="33">
        <v>858659</v>
      </c>
      <c r="AB2161" s="33">
        <v>861116</v>
      </c>
      <c r="AC2161" s="33">
        <v>842488</v>
      </c>
      <c r="AD2161" s="33">
        <v>817801</v>
      </c>
      <c r="AE2161" s="33">
        <v>798377</v>
      </c>
      <c r="AF2161" s="33">
        <v>781826</v>
      </c>
      <c r="AG2161" s="33">
        <v>757561</v>
      </c>
      <c r="AH2161" s="33">
        <v>732331</v>
      </c>
    </row>
    <row r="2162" spans="1:34" x14ac:dyDescent="0.35">
      <c r="A2162" s="15">
        <f t="shared" si="148"/>
        <v>45139</v>
      </c>
      <c r="B2162" s="107">
        <v>18795109</v>
      </c>
      <c r="C2162" s="4">
        <f t="shared" si="149"/>
        <v>61623.308196721315</v>
      </c>
      <c r="D2162">
        <f t="shared" si="150"/>
        <v>2023</v>
      </c>
      <c r="E2162">
        <f t="shared" si="151"/>
        <v>8</v>
      </c>
      <c r="F2162" s="33">
        <v>10471</v>
      </c>
      <c r="G2162" s="2" t="s">
        <v>29</v>
      </c>
      <c r="H2162" s="2">
        <v>305</v>
      </c>
      <c r="I2162" s="33" t="s">
        <v>74</v>
      </c>
      <c r="J2162" s="34">
        <v>45139</v>
      </c>
      <c r="K2162" s="33">
        <v>714159</v>
      </c>
      <c r="L2162" s="33">
        <v>708953</v>
      </c>
      <c r="M2162" s="33">
        <v>703256</v>
      </c>
      <c r="N2162" s="33">
        <v>701568</v>
      </c>
      <c r="O2162" s="33">
        <v>710840</v>
      </c>
      <c r="P2162" s="33">
        <v>705730</v>
      </c>
      <c r="Q2162" s="33">
        <v>720308</v>
      </c>
      <c r="R2162" s="33">
        <v>726014</v>
      </c>
      <c r="S2162" s="33">
        <v>742247</v>
      </c>
      <c r="T2162" s="33">
        <v>761204</v>
      </c>
      <c r="U2162" s="33">
        <v>777038</v>
      </c>
      <c r="V2162" s="33">
        <v>797917</v>
      </c>
      <c r="W2162" s="33">
        <v>822143</v>
      </c>
      <c r="X2162" s="33">
        <v>845986</v>
      </c>
      <c r="Y2162" s="33">
        <v>853165</v>
      </c>
      <c r="Z2162" s="33">
        <v>872678</v>
      </c>
      <c r="AA2162" s="33">
        <v>866101</v>
      </c>
      <c r="AB2162" s="33">
        <v>862614</v>
      </c>
      <c r="AC2162" s="33">
        <v>846016</v>
      </c>
      <c r="AD2162" s="33">
        <v>816125</v>
      </c>
      <c r="AE2162" s="33">
        <v>794966</v>
      </c>
      <c r="AF2162" s="33">
        <v>777028</v>
      </c>
      <c r="AG2162" s="33">
        <v>748076</v>
      </c>
      <c r="AH2162" s="33">
        <v>732833</v>
      </c>
    </row>
    <row r="2163" spans="1:34" x14ac:dyDescent="0.35">
      <c r="A2163" s="15">
        <f t="shared" si="148"/>
        <v>45140</v>
      </c>
      <c r="B2163" s="107">
        <v>19007469</v>
      </c>
      <c r="C2163" s="4">
        <f t="shared" si="149"/>
        <v>62115.911764705881</v>
      </c>
      <c r="D2163">
        <f t="shared" si="150"/>
        <v>2023</v>
      </c>
      <c r="E2163">
        <f t="shared" si="151"/>
        <v>8</v>
      </c>
      <c r="F2163" s="33">
        <v>10472</v>
      </c>
      <c r="G2163" s="2" t="s">
        <v>29</v>
      </c>
      <c r="H2163" s="2">
        <v>306</v>
      </c>
      <c r="I2163" s="33" t="s">
        <v>74</v>
      </c>
      <c r="J2163" s="34">
        <v>45140</v>
      </c>
      <c r="K2163" s="33">
        <v>713891</v>
      </c>
      <c r="L2163" s="33">
        <v>704157</v>
      </c>
      <c r="M2163" s="33">
        <v>701536</v>
      </c>
      <c r="N2163" s="33">
        <v>698654</v>
      </c>
      <c r="O2163" s="33">
        <v>704347</v>
      </c>
      <c r="P2163" s="33">
        <v>709607</v>
      </c>
      <c r="Q2163" s="33">
        <v>717688</v>
      </c>
      <c r="R2163" s="33">
        <v>728378</v>
      </c>
      <c r="S2163" s="33">
        <v>749180</v>
      </c>
      <c r="T2163" s="33">
        <v>765470</v>
      </c>
      <c r="U2163" s="33">
        <v>781819</v>
      </c>
      <c r="V2163" s="33">
        <v>810709</v>
      </c>
      <c r="W2163" s="33">
        <v>835762</v>
      </c>
      <c r="X2163" s="33">
        <v>852502</v>
      </c>
      <c r="Y2163" s="33">
        <v>870959</v>
      </c>
      <c r="Z2163" s="33">
        <v>872886</v>
      </c>
      <c r="AA2163" s="33">
        <v>883561</v>
      </c>
      <c r="AB2163" s="33">
        <v>879369</v>
      </c>
      <c r="AC2163" s="33">
        <v>854678</v>
      </c>
      <c r="AD2163" s="33">
        <v>833969</v>
      </c>
      <c r="AE2163" s="33">
        <v>809152</v>
      </c>
      <c r="AF2163" s="33">
        <v>795350</v>
      </c>
      <c r="AG2163" s="33">
        <v>765711</v>
      </c>
      <c r="AH2163" s="33">
        <v>749572</v>
      </c>
    </row>
    <row r="2164" spans="1:34" x14ac:dyDescent="0.35">
      <c r="A2164" s="15">
        <f t="shared" si="148"/>
        <v>45141</v>
      </c>
      <c r="B2164" s="107">
        <v>19252944</v>
      </c>
      <c r="C2164" s="4">
        <f t="shared" si="149"/>
        <v>62713.172638436481</v>
      </c>
      <c r="D2164">
        <f t="shared" si="150"/>
        <v>2023</v>
      </c>
      <c r="E2164">
        <f t="shared" si="151"/>
        <v>8</v>
      </c>
      <c r="F2164" s="33">
        <v>10473</v>
      </c>
      <c r="G2164" s="2" t="s">
        <v>29</v>
      </c>
      <c r="H2164" s="2">
        <v>307</v>
      </c>
      <c r="I2164" s="33" t="s">
        <v>74</v>
      </c>
      <c r="J2164" s="34">
        <v>45141</v>
      </c>
      <c r="K2164" s="33">
        <v>726450</v>
      </c>
      <c r="L2164" s="33">
        <v>715708</v>
      </c>
      <c r="M2164" s="33">
        <v>706183</v>
      </c>
      <c r="N2164" s="33">
        <v>709655</v>
      </c>
      <c r="O2164" s="33">
        <v>711138</v>
      </c>
      <c r="P2164" s="33">
        <v>716711</v>
      </c>
      <c r="Q2164" s="33">
        <v>722154</v>
      </c>
      <c r="R2164" s="33">
        <v>737723</v>
      </c>
      <c r="S2164" s="33">
        <v>760825</v>
      </c>
      <c r="T2164" s="33">
        <v>781111</v>
      </c>
      <c r="U2164" s="33">
        <v>796016</v>
      </c>
      <c r="V2164" s="33">
        <v>826378</v>
      </c>
      <c r="W2164" s="33">
        <v>847876</v>
      </c>
      <c r="X2164" s="33">
        <v>869509</v>
      </c>
      <c r="Y2164" s="33">
        <v>881466</v>
      </c>
      <c r="Z2164" s="33">
        <v>889395</v>
      </c>
      <c r="AA2164" s="33">
        <v>889310</v>
      </c>
      <c r="AB2164" s="33">
        <v>883637</v>
      </c>
      <c r="AC2164" s="33">
        <v>869399</v>
      </c>
      <c r="AD2164" s="33">
        <v>840041</v>
      </c>
      <c r="AE2164" s="33">
        <v>813514</v>
      </c>
      <c r="AF2164" s="33">
        <v>803321</v>
      </c>
      <c r="AG2164" s="33">
        <v>776431</v>
      </c>
      <c r="AH2164" s="33">
        <v>753260</v>
      </c>
    </row>
    <row r="2165" spans="1:34" x14ac:dyDescent="0.35">
      <c r="A2165" s="15">
        <f t="shared" si="148"/>
        <v>45142</v>
      </c>
      <c r="B2165" s="107">
        <v>18659762</v>
      </c>
      <c r="C2165" s="4">
        <f t="shared" si="149"/>
        <v>60583.642857142855</v>
      </c>
      <c r="D2165">
        <f t="shared" si="150"/>
        <v>2023</v>
      </c>
      <c r="E2165">
        <f t="shared" si="151"/>
        <v>8</v>
      </c>
      <c r="F2165" s="33">
        <v>10474</v>
      </c>
      <c r="G2165" s="2" t="s">
        <v>29</v>
      </c>
      <c r="H2165" s="2">
        <v>308</v>
      </c>
      <c r="I2165" s="33" t="s">
        <v>74</v>
      </c>
      <c r="J2165" s="34">
        <v>45142</v>
      </c>
      <c r="K2165" s="33">
        <v>742961</v>
      </c>
      <c r="L2165" s="33">
        <v>723968</v>
      </c>
      <c r="M2165" s="33">
        <v>715626</v>
      </c>
      <c r="N2165" s="33">
        <v>709170</v>
      </c>
      <c r="O2165" s="33">
        <v>712496</v>
      </c>
      <c r="P2165" s="33">
        <v>714548</v>
      </c>
      <c r="Q2165" s="33">
        <v>727531</v>
      </c>
      <c r="R2165" s="33">
        <v>743024</v>
      </c>
      <c r="S2165" s="33">
        <v>765949</v>
      </c>
      <c r="T2165" s="33">
        <v>779329</v>
      </c>
      <c r="U2165" s="33">
        <v>795715</v>
      </c>
      <c r="V2165" s="33">
        <v>821353</v>
      </c>
      <c r="W2165" s="33">
        <v>833254</v>
      </c>
      <c r="X2165" s="33">
        <v>847142</v>
      </c>
      <c r="Y2165" s="33">
        <v>846163</v>
      </c>
      <c r="Z2165" s="33">
        <v>836415</v>
      </c>
      <c r="AA2165" s="33">
        <v>823337</v>
      </c>
      <c r="AB2165" s="33">
        <v>811614</v>
      </c>
      <c r="AC2165" s="33">
        <v>796169</v>
      </c>
      <c r="AD2165" s="33">
        <v>771123</v>
      </c>
      <c r="AE2165" s="33">
        <v>767757</v>
      </c>
      <c r="AF2165" s="33">
        <v>756300</v>
      </c>
      <c r="AG2165" s="33">
        <v>735487</v>
      </c>
      <c r="AH2165" s="33">
        <v>722253</v>
      </c>
    </row>
    <row r="2166" spans="1:34" x14ac:dyDescent="0.35">
      <c r="A2166" s="15">
        <f t="shared" si="148"/>
        <v>45143</v>
      </c>
      <c r="B2166" s="107">
        <v>17165779</v>
      </c>
      <c r="C2166" s="4">
        <f t="shared" si="149"/>
        <v>55552.682847896438</v>
      </c>
      <c r="D2166">
        <f t="shared" si="150"/>
        <v>2023</v>
      </c>
      <c r="E2166">
        <f t="shared" si="151"/>
        <v>8</v>
      </c>
      <c r="F2166" s="33">
        <v>10475</v>
      </c>
      <c r="G2166" s="2" t="s">
        <v>29</v>
      </c>
      <c r="H2166" s="2">
        <v>309</v>
      </c>
      <c r="I2166" s="33" t="s">
        <v>74</v>
      </c>
      <c r="J2166" s="34">
        <v>45143</v>
      </c>
      <c r="K2166" s="33">
        <v>709949</v>
      </c>
      <c r="L2166" s="33">
        <v>699265</v>
      </c>
      <c r="M2166" s="33">
        <v>695871</v>
      </c>
      <c r="N2166" s="33">
        <v>693221</v>
      </c>
      <c r="O2166" s="33">
        <v>691411</v>
      </c>
      <c r="P2166" s="33">
        <v>690580</v>
      </c>
      <c r="Q2166" s="33">
        <v>697197</v>
      </c>
      <c r="R2166" s="33">
        <v>700065</v>
      </c>
      <c r="S2166" s="33">
        <v>714091</v>
      </c>
      <c r="T2166" s="33">
        <v>723484</v>
      </c>
      <c r="U2166" s="33">
        <v>730260</v>
      </c>
      <c r="V2166" s="33">
        <v>732368</v>
      </c>
      <c r="W2166" s="33">
        <v>736016</v>
      </c>
      <c r="X2166" s="33">
        <v>732786</v>
      </c>
      <c r="Y2166" s="33">
        <v>734438</v>
      </c>
      <c r="Z2166" s="33">
        <v>728312</v>
      </c>
      <c r="AA2166" s="33">
        <v>724521</v>
      </c>
      <c r="AB2166" s="33">
        <v>723787</v>
      </c>
      <c r="AC2166" s="33">
        <v>713845</v>
      </c>
      <c r="AD2166" s="33">
        <v>712534</v>
      </c>
      <c r="AE2166" s="33">
        <v>703655</v>
      </c>
      <c r="AF2166" s="33">
        <v>699018</v>
      </c>
      <c r="AG2166" s="33">
        <v>687783</v>
      </c>
      <c r="AH2166" s="33">
        <v>677482</v>
      </c>
    </row>
    <row r="2167" spans="1:34" x14ac:dyDescent="0.35">
      <c r="A2167" s="15">
        <f t="shared" si="148"/>
        <v>45144</v>
      </c>
      <c r="B2167" s="107">
        <v>16949654</v>
      </c>
      <c r="C2167" s="4">
        <f t="shared" si="149"/>
        <v>54676.303225806449</v>
      </c>
      <c r="D2167">
        <f t="shared" si="150"/>
        <v>2023</v>
      </c>
      <c r="E2167">
        <f t="shared" si="151"/>
        <v>8</v>
      </c>
      <c r="F2167" s="33">
        <v>10476</v>
      </c>
      <c r="G2167" s="2" t="s">
        <v>29</v>
      </c>
      <c r="H2167" s="2">
        <v>310</v>
      </c>
      <c r="I2167" s="33" t="s">
        <v>74</v>
      </c>
      <c r="J2167" s="34">
        <v>45144</v>
      </c>
      <c r="K2167" s="33">
        <v>663643</v>
      </c>
      <c r="L2167" s="33">
        <v>663183</v>
      </c>
      <c r="M2167" s="33">
        <v>657280</v>
      </c>
      <c r="N2167" s="33">
        <v>655445</v>
      </c>
      <c r="O2167" s="33">
        <v>654359</v>
      </c>
      <c r="P2167" s="33">
        <v>653280</v>
      </c>
      <c r="Q2167" s="33">
        <v>652342</v>
      </c>
      <c r="R2167" s="33">
        <v>656843</v>
      </c>
      <c r="S2167" s="33">
        <v>672665</v>
      </c>
      <c r="T2167" s="33">
        <v>685153</v>
      </c>
      <c r="U2167" s="33">
        <v>703891</v>
      </c>
      <c r="V2167" s="33">
        <v>722364</v>
      </c>
      <c r="W2167" s="33">
        <v>729034</v>
      </c>
      <c r="X2167" s="33">
        <v>742020</v>
      </c>
      <c r="Y2167" s="33">
        <v>750295</v>
      </c>
      <c r="Z2167" s="33">
        <v>756884</v>
      </c>
      <c r="AA2167" s="33">
        <v>756803</v>
      </c>
      <c r="AB2167" s="33">
        <v>759963</v>
      </c>
      <c r="AC2167" s="33">
        <v>746134</v>
      </c>
      <c r="AD2167" s="33">
        <v>727017</v>
      </c>
      <c r="AE2167" s="33">
        <v>717712</v>
      </c>
      <c r="AF2167" s="33">
        <v>708413</v>
      </c>
      <c r="AG2167" s="33">
        <v>687260</v>
      </c>
      <c r="AH2167" s="33">
        <v>667415</v>
      </c>
    </row>
    <row r="2168" spans="1:34" x14ac:dyDescent="0.35">
      <c r="A2168" s="15">
        <f t="shared" si="148"/>
        <v>45145</v>
      </c>
      <c r="B2168" s="107">
        <v>15862799</v>
      </c>
      <c r="C2168" s="4">
        <f t="shared" si="149"/>
        <v>51005.784565916401</v>
      </c>
      <c r="D2168">
        <f t="shared" si="150"/>
        <v>2023</v>
      </c>
      <c r="E2168">
        <f t="shared" si="151"/>
        <v>8</v>
      </c>
      <c r="F2168" s="33">
        <v>10477</v>
      </c>
      <c r="G2168" s="2" t="s">
        <v>29</v>
      </c>
      <c r="H2168" s="2">
        <v>311</v>
      </c>
      <c r="I2168" s="33" t="s">
        <v>74</v>
      </c>
      <c r="J2168" s="34">
        <v>45145</v>
      </c>
      <c r="K2168" s="33">
        <v>659009</v>
      </c>
      <c r="L2168" s="33">
        <v>647209</v>
      </c>
      <c r="M2168" s="33">
        <v>646708</v>
      </c>
      <c r="N2168" s="33">
        <v>656677</v>
      </c>
      <c r="O2168" s="33">
        <v>657687</v>
      </c>
      <c r="P2168" s="33">
        <v>664849</v>
      </c>
      <c r="Q2168" s="33">
        <v>677361</v>
      </c>
      <c r="R2168" s="33">
        <v>687205</v>
      </c>
      <c r="S2168" s="33">
        <v>650347</v>
      </c>
      <c r="T2168" s="33">
        <v>664795</v>
      </c>
      <c r="U2168" s="33">
        <v>675612</v>
      </c>
      <c r="V2168" s="33">
        <v>670742</v>
      </c>
      <c r="W2168" s="33">
        <v>670432</v>
      </c>
      <c r="X2168" s="33">
        <v>666571</v>
      </c>
      <c r="Y2168" s="33">
        <v>678162</v>
      </c>
      <c r="Z2168" s="33">
        <v>667016</v>
      </c>
      <c r="AA2168" s="33">
        <v>666710</v>
      </c>
      <c r="AB2168" s="33">
        <v>663668</v>
      </c>
      <c r="AC2168" s="33">
        <v>657818</v>
      </c>
      <c r="AD2168" s="33">
        <v>649609</v>
      </c>
      <c r="AE2168" s="33">
        <v>642661</v>
      </c>
      <c r="AF2168" s="33">
        <v>635697</v>
      </c>
      <c r="AG2168" s="33">
        <v>622981</v>
      </c>
      <c r="AH2168" s="33">
        <v>605582</v>
      </c>
    </row>
    <row r="2169" spans="1:34" x14ac:dyDescent="0.35">
      <c r="A2169" s="15">
        <f t="shared" si="148"/>
        <v>45146</v>
      </c>
      <c r="B2169" s="107">
        <v>15962641</v>
      </c>
      <c r="C2169" s="4">
        <f t="shared" si="149"/>
        <v>51162.310897435898</v>
      </c>
      <c r="D2169">
        <f t="shared" si="150"/>
        <v>2023</v>
      </c>
      <c r="E2169">
        <f t="shared" si="151"/>
        <v>8</v>
      </c>
      <c r="F2169" s="33">
        <v>10478</v>
      </c>
      <c r="G2169" s="2" t="s">
        <v>29</v>
      </c>
      <c r="H2169" s="2">
        <v>312</v>
      </c>
      <c r="I2169" s="33" t="s">
        <v>74</v>
      </c>
      <c r="J2169" s="34">
        <v>45146</v>
      </c>
      <c r="K2169" s="33">
        <v>590267</v>
      </c>
      <c r="L2169" s="33">
        <v>588672</v>
      </c>
      <c r="M2169" s="33">
        <v>568001</v>
      </c>
      <c r="N2169" s="33">
        <v>582868</v>
      </c>
      <c r="O2169" s="33">
        <v>580262</v>
      </c>
      <c r="P2169" s="33">
        <v>585844</v>
      </c>
      <c r="Q2169" s="33">
        <v>598460</v>
      </c>
      <c r="R2169" s="33">
        <v>608311</v>
      </c>
      <c r="S2169" s="33">
        <v>619811</v>
      </c>
      <c r="T2169" s="33">
        <v>644448</v>
      </c>
      <c r="U2169" s="33">
        <v>655953</v>
      </c>
      <c r="V2169" s="33">
        <v>673992</v>
      </c>
      <c r="W2169" s="33">
        <v>688089</v>
      </c>
      <c r="X2169" s="33">
        <v>699052</v>
      </c>
      <c r="Y2169" s="33">
        <v>726272</v>
      </c>
      <c r="Z2169" s="33">
        <v>740422</v>
      </c>
      <c r="AA2169" s="33">
        <v>740655</v>
      </c>
      <c r="AB2169" s="33">
        <v>748948</v>
      </c>
      <c r="AC2169" s="33">
        <v>732110</v>
      </c>
      <c r="AD2169" s="33">
        <v>715228</v>
      </c>
      <c r="AE2169" s="33">
        <v>705929</v>
      </c>
      <c r="AF2169" s="33">
        <v>684978</v>
      </c>
      <c r="AG2169" s="33">
        <v>657779</v>
      </c>
      <c r="AH2169" s="33">
        <v>639794</v>
      </c>
    </row>
    <row r="2170" spans="1:34" x14ac:dyDescent="0.35">
      <c r="A2170" s="15">
        <f t="shared" si="148"/>
        <v>45147</v>
      </c>
      <c r="B2170" s="107">
        <v>16353137</v>
      </c>
      <c r="C2170" s="4">
        <f t="shared" si="149"/>
        <v>52246.444089456869</v>
      </c>
      <c r="D2170">
        <f t="shared" si="150"/>
        <v>2023</v>
      </c>
      <c r="E2170">
        <f t="shared" si="151"/>
        <v>8</v>
      </c>
      <c r="F2170" s="33">
        <v>10479</v>
      </c>
      <c r="G2170" s="2" t="s">
        <v>29</v>
      </c>
      <c r="H2170" s="2">
        <v>313</v>
      </c>
      <c r="I2170" s="33" t="s">
        <v>74</v>
      </c>
      <c r="J2170" s="34">
        <v>45147</v>
      </c>
      <c r="K2170" s="33">
        <v>623782</v>
      </c>
      <c r="L2170" s="33">
        <v>617234</v>
      </c>
      <c r="M2170" s="33">
        <v>608432</v>
      </c>
      <c r="N2170" s="33">
        <v>609396</v>
      </c>
      <c r="O2170" s="33">
        <v>608370</v>
      </c>
      <c r="P2170" s="33">
        <v>617573</v>
      </c>
      <c r="Q2170" s="33">
        <v>626773</v>
      </c>
      <c r="R2170" s="33">
        <v>634721</v>
      </c>
      <c r="S2170" s="33">
        <v>647556</v>
      </c>
      <c r="T2170" s="33">
        <v>661160</v>
      </c>
      <c r="U2170" s="33">
        <v>680164</v>
      </c>
      <c r="V2170" s="33">
        <v>693146</v>
      </c>
      <c r="W2170" s="33">
        <v>713049</v>
      </c>
      <c r="X2170" s="33">
        <v>729313</v>
      </c>
      <c r="Y2170" s="33">
        <v>743798</v>
      </c>
      <c r="Z2170" s="33">
        <v>756582</v>
      </c>
      <c r="AA2170" s="33">
        <v>756695</v>
      </c>
      <c r="AB2170" s="33">
        <v>752057</v>
      </c>
      <c r="AC2170" s="33">
        <v>729558</v>
      </c>
      <c r="AD2170" s="33">
        <v>708019</v>
      </c>
      <c r="AE2170" s="33">
        <v>692006</v>
      </c>
      <c r="AF2170" s="33">
        <v>679837</v>
      </c>
      <c r="AG2170" s="33">
        <v>657270</v>
      </c>
      <c r="AH2170" s="33">
        <v>640088</v>
      </c>
    </row>
    <row r="2171" spans="1:34" x14ac:dyDescent="0.35">
      <c r="A2171" s="15">
        <f t="shared" si="148"/>
        <v>45148</v>
      </c>
      <c r="B2171" s="107">
        <v>16924895</v>
      </c>
      <c r="C2171" s="4">
        <f t="shared" si="149"/>
        <v>53900.93949044586</v>
      </c>
      <c r="D2171">
        <f t="shared" si="150"/>
        <v>2023</v>
      </c>
      <c r="E2171">
        <f t="shared" si="151"/>
        <v>8</v>
      </c>
      <c r="F2171" s="33">
        <v>10480</v>
      </c>
      <c r="G2171" s="2" t="s">
        <v>29</v>
      </c>
      <c r="H2171" s="2">
        <v>314</v>
      </c>
      <c r="I2171" s="33" t="s">
        <v>74</v>
      </c>
      <c r="J2171" s="34">
        <v>45148</v>
      </c>
      <c r="K2171" s="33">
        <v>626253</v>
      </c>
      <c r="L2171" s="33">
        <v>618731</v>
      </c>
      <c r="M2171" s="33">
        <v>613553</v>
      </c>
      <c r="N2171" s="33">
        <v>615095</v>
      </c>
      <c r="O2171" s="33">
        <v>618840</v>
      </c>
      <c r="P2171" s="33">
        <v>630101</v>
      </c>
      <c r="Q2171" s="33">
        <v>636597</v>
      </c>
      <c r="R2171" s="33">
        <v>652552</v>
      </c>
      <c r="S2171" s="33">
        <v>669767</v>
      </c>
      <c r="T2171" s="33">
        <v>682615</v>
      </c>
      <c r="U2171" s="33">
        <v>701107</v>
      </c>
      <c r="V2171" s="33">
        <v>715063</v>
      </c>
      <c r="W2171" s="33">
        <v>737262</v>
      </c>
      <c r="X2171" s="33">
        <v>749854</v>
      </c>
      <c r="Y2171" s="33">
        <v>762648</v>
      </c>
      <c r="Z2171" s="33">
        <v>781522</v>
      </c>
      <c r="AA2171" s="33">
        <v>784941</v>
      </c>
      <c r="AB2171" s="33">
        <v>778925</v>
      </c>
      <c r="AC2171" s="33">
        <v>761794</v>
      </c>
      <c r="AD2171" s="33">
        <v>746607</v>
      </c>
      <c r="AE2171" s="33">
        <v>732454</v>
      </c>
      <c r="AF2171" s="33">
        <v>725065</v>
      </c>
      <c r="AG2171" s="33">
        <v>702492</v>
      </c>
      <c r="AH2171" s="33">
        <v>676824</v>
      </c>
    </row>
    <row r="2172" spans="1:34" x14ac:dyDescent="0.35">
      <c r="A2172" s="15">
        <f t="shared" si="148"/>
        <v>45149</v>
      </c>
      <c r="B2172" s="107">
        <v>17552152</v>
      </c>
      <c r="C2172" s="4">
        <f t="shared" si="149"/>
        <v>55721.117460317459</v>
      </c>
      <c r="D2172">
        <f t="shared" si="150"/>
        <v>2023</v>
      </c>
      <c r="E2172">
        <f t="shared" si="151"/>
        <v>8</v>
      </c>
      <c r="F2172" s="33">
        <v>10481</v>
      </c>
      <c r="G2172" s="2" t="s">
        <v>29</v>
      </c>
      <c r="H2172" s="2">
        <v>315</v>
      </c>
      <c r="I2172" s="33" t="s">
        <v>74</v>
      </c>
      <c r="J2172" s="34">
        <v>45149</v>
      </c>
      <c r="K2172" s="33">
        <v>663979</v>
      </c>
      <c r="L2172" s="33">
        <v>654287</v>
      </c>
      <c r="M2172" s="33">
        <v>647268</v>
      </c>
      <c r="N2172" s="33">
        <v>641016</v>
      </c>
      <c r="O2172" s="33">
        <v>645257</v>
      </c>
      <c r="P2172" s="33">
        <v>659264</v>
      </c>
      <c r="Q2172" s="33">
        <v>670332</v>
      </c>
      <c r="R2172" s="33">
        <v>681452</v>
      </c>
      <c r="S2172" s="33">
        <v>693720</v>
      </c>
      <c r="T2172" s="33">
        <v>716135</v>
      </c>
      <c r="U2172" s="33">
        <v>732992</v>
      </c>
      <c r="V2172" s="33">
        <v>745471</v>
      </c>
      <c r="W2172" s="33">
        <v>771950</v>
      </c>
      <c r="X2172" s="33">
        <v>783780</v>
      </c>
      <c r="Y2172" s="33">
        <v>796949</v>
      </c>
      <c r="Z2172" s="33">
        <v>813594</v>
      </c>
      <c r="AA2172" s="33">
        <v>814931</v>
      </c>
      <c r="AB2172" s="33">
        <v>801884</v>
      </c>
      <c r="AC2172" s="33">
        <v>785024</v>
      </c>
      <c r="AD2172" s="33">
        <v>753877</v>
      </c>
      <c r="AE2172" s="33">
        <v>738252</v>
      </c>
      <c r="AF2172" s="33">
        <v>726176</v>
      </c>
      <c r="AG2172" s="33">
        <v>711507</v>
      </c>
      <c r="AH2172" s="33">
        <v>691506</v>
      </c>
    </row>
    <row r="2173" spans="1:34" x14ac:dyDescent="0.35">
      <c r="A2173" s="15">
        <f t="shared" si="148"/>
        <v>45150</v>
      </c>
      <c r="B2173" s="107">
        <v>17706630</v>
      </c>
      <c r="C2173" s="4">
        <f t="shared" si="149"/>
        <v>56033.639240506331</v>
      </c>
      <c r="D2173">
        <f t="shared" si="150"/>
        <v>2023</v>
      </c>
      <c r="E2173">
        <f t="shared" si="151"/>
        <v>8</v>
      </c>
      <c r="F2173" s="33">
        <v>10482</v>
      </c>
      <c r="G2173" s="2" t="s">
        <v>29</v>
      </c>
      <c r="H2173" s="2">
        <v>316</v>
      </c>
      <c r="I2173" s="33" t="s">
        <v>74</v>
      </c>
      <c r="J2173" s="34">
        <v>45150</v>
      </c>
      <c r="K2173" s="33">
        <v>676909</v>
      </c>
      <c r="L2173" s="33">
        <v>667586</v>
      </c>
      <c r="M2173" s="33">
        <v>658905</v>
      </c>
      <c r="N2173" s="33">
        <v>659163</v>
      </c>
      <c r="O2173" s="33">
        <v>655487</v>
      </c>
      <c r="P2173" s="33">
        <v>659155</v>
      </c>
      <c r="Q2173" s="33">
        <v>658943</v>
      </c>
      <c r="R2173" s="33">
        <v>666123</v>
      </c>
      <c r="S2173" s="33">
        <v>691356</v>
      </c>
      <c r="T2173" s="33">
        <v>714389</v>
      </c>
      <c r="U2173" s="33">
        <v>729064</v>
      </c>
      <c r="V2173" s="33">
        <v>757180</v>
      </c>
      <c r="W2173" s="33">
        <v>776875</v>
      </c>
      <c r="X2173" s="33">
        <v>800881</v>
      </c>
      <c r="Y2173" s="33">
        <v>811911</v>
      </c>
      <c r="Z2173" s="33">
        <v>823074</v>
      </c>
      <c r="AA2173" s="33">
        <v>823799</v>
      </c>
      <c r="AB2173" s="33">
        <v>816883</v>
      </c>
      <c r="AC2173" s="33">
        <v>791935</v>
      </c>
      <c r="AD2173" s="33">
        <v>764622</v>
      </c>
      <c r="AE2173" s="33">
        <v>748122</v>
      </c>
      <c r="AF2173" s="33">
        <v>731830</v>
      </c>
      <c r="AG2173" s="33">
        <v>713816</v>
      </c>
      <c r="AH2173" s="33">
        <v>698449</v>
      </c>
    </row>
    <row r="2174" spans="1:34" x14ac:dyDescent="0.35">
      <c r="A2174" s="15">
        <f t="shared" si="148"/>
        <v>45151</v>
      </c>
      <c r="B2174" s="107">
        <v>17858022</v>
      </c>
      <c r="C2174" s="4">
        <f t="shared" si="149"/>
        <v>56334.454258675076</v>
      </c>
      <c r="D2174">
        <f t="shared" si="150"/>
        <v>2023</v>
      </c>
      <c r="E2174">
        <f t="shared" si="151"/>
        <v>8</v>
      </c>
      <c r="F2174" s="33">
        <v>10483</v>
      </c>
      <c r="G2174" s="2" t="s">
        <v>29</v>
      </c>
      <c r="H2174" s="2">
        <v>317</v>
      </c>
      <c r="I2174" s="33" t="s">
        <v>74</v>
      </c>
      <c r="J2174" s="34">
        <v>45151</v>
      </c>
      <c r="K2174" s="33">
        <v>677307</v>
      </c>
      <c r="L2174" s="33">
        <v>666467</v>
      </c>
      <c r="M2174" s="33">
        <v>655450</v>
      </c>
      <c r="N2174" s="33">
        <v>653737</v>
      </c>
      <c r="O2174" s="33">
        <v>649427</v>
      </c>
      <c r="P2174" s="33">
        <v>655814</v>
      </c>
      <c r="Q2174" s="33">
        <v>649713</v>
      </c>
      <c r="R2174" s="33">
        <v>671543</v>
      </c>
      <c r="S2174" s="33">
        <v>687512</v>
      </c>
      <c r="T2174" s="33">
        <v>717799</v>
      </c>
      <c r="U2174" s="33">
        <v>743169</v>
      </c>
      <c r="V2174" s="33">
        <v>766563</v>
      </c>
      <c r="W2174" s="33">
        <v>792418</v>
      </c>
      <c r="X2174" s="33">
        <v>806845</v>
      </c>
      <c r="Y2174" s="33">
        <v>815139</v>
      </c>
      <c r="Z2174" s="33">
        <v>827861</v>
      </c>
      <c r="AA2174" s="33">
        <v>832726</v>
      </c>
      <c r="AB2174" s="33">
        <v>824819</v>
      </c>
      <c r="AC2174" s="33">
        <v>806092</v>
      </c>
      <c r="AD2174" s="33">
        <v>781136</v>
      </c>
      <c r="AE2174" s="33">
        <v>765739</v>
      </c>
      <c r="AF2174" s="33">
        <v>748616</v>
      </c>
      <c r="AG2174" s="33">
        <v>725805</v>
      </c>
      <c r="AH2174" s="33">
        <v>705383</v>
      </c>
    </row>
    <row r="2175" spans="1:34" x14ac:dyDescent="0.35">
      <c r="A2175" s="15">
        <f t="shared" si="148"/>
        <v>45152</v>
      </c>
      <c r="B2175" s="107">
        <v>19186671</v>
      </c>
      <c r="C2175" s="4">
        <f t="shared" si="149"/>
        <v>60335.443396226416</v>
      </c>
      <c r="D2175">
        <f t="shared" si="150"/>
        <v>2023</v>
      </c>
      <c r="E2175">
        <f t="shared" si="151"/>
        <v>8</v>
      </c>
      <c r="F2175" s="33">
        <v>10484</v>
      </c>
      <c r="G2175" s="2" t="s">
        <v>29</v>
      </c>
      <c r="H2175" s="2">
        <v>318</v>
      </c>
      <c r="I2175" s="33" t="s">
        <v>74</v>
      </c>
      <c r="J2175" s="34">
        <v>45152</v>
      </c>
      <c r="K2175" s="33">
        <v>690909</v>
      </c>
      <c r="L2175" s="33">
        <v>678823</v>
      </c>
      <c r="M2175" s="33">
        <v>675369</v>
      </c>
      <c r="N2175" s="33">
        <v>668573</v>
      </c>
      <c r="O2175" s="33">
        <v>675570</v>
      </c>
      <c r="P2175" s="33">
        <v>685785</v>
      </c>
      <c r="Q2175" s="33">
        <v>693898</v>
      </c>
      <c r="R2175" s="33">
        <v>719999</v>
      </c>
      <c r="S2175" s="33">
        <v>746614</v>
      </c>
      <c r="T2175" s="33">
        <v>772586</v>
      </c>
      <c r="U2175" s="33">
        <v>803843</v>
      </c>
      <c r="V2175" s="33">
        <v>839530</v>
      </c>
      <c r="W2175" s="33">
        <v>869653</v>
      </c>
      <c r="X2175" s="33">
        <v>886212</v>
      </c>
      <c r="Y2175" s="33">
        <v>893658</v>
      </c>
      <c r="Z2175" s="33">
        <v>902521</v>
      </c>
      <c r="AA2175" s="33">
        <v>908122</v>
      </c>
      <c r="AB2175" s="33">
        <v>889791</v>
      </c>
      <c r="AC2175" s="33">
        <v>879211</v>
      </c>
      <c r="AD2175" s="33">
        <v>847703</v>
      </c>
      <c r="AE2175" s="33">
        <v>828714</v>
      </c>
      <c r="AF2175" s="33">
        <v>810101</v>
      </c>
      <c r="AG2175" s="33">
        <v>784052</v>
      </c>
      <c r="AH2175" s="33">
        <v>753509</v>
      </c>
    </row>
    <row r="2176" spans="1:34" x14ac:dyDescent="0.35">
      <c r="A2176" s="15">
        <f t="shared" si="148"/>
        <v>45153</v>
      </c>
      <c r="B2176" s="107">
        <v>19643227</v>
      </c>
      <c r="C2176" s="4">
        <f t="shared" si="149"/>
        <v>61577.514106583068</v>
      </c>
      <c r="D2176">
        <f t="shared" si="150"/>
        <v>2023</v>
      </c>
      <c r="E2176">
        <f t="shared" si="151"/>
        <v>8</v>
      </c>
      <c r="F2176" s="33">
        <v>10485</v>
      </c>
      <c r="G2176" s="2" t="s">
        <v>29</v>
      </c>
      <c r="H2176" s="2">
        <v>319</v>
      </c>
      <c r="I2176" s="33" t="s">
        <v>74</v>
      </c>
      <c r="J2176" s="34">
        <v>45153</v>
      </c>
      <c r="K2176" s="33">
        <v>738095</v>
      </c>
      <c r="L2176" s="33">
        <v>723386</v>
      </c>
      <c r="M2176" s="33">
        <v>713416</v>
      </c>
      <c r="N2176" s="33">
        <v>712854</v>
      </c>
      <c r="O2176" s="33">
        <v>710318</v>
      </c>
      <c r="P2176" s="33">
        <v>718606</v>
      </c>
      <c r="Q2176" s="33">
        <v>724811</v>
      </c>
      <c r="R2176" s="33">
        <v>743792</v>
      </c>
      <c r="S2176" s="33">
        <v>759095</v>
      </c>
      <c r="T2176" s="33">
        <v>788145</v>
      </c>
      <c r="U2176" s="33">
        <v>830334</v>
      </c>
      <c r="V2176" s="33">
        <v>863750</v>
      </c>
      <c r="W2176" s="33">
        <v>888988</v>
      </c>
      <c r="X2176" s="33">
        <v>897544</v>
      </c>
      <c r="Y2176" s="33">
        <v>906479</v>
      </c>
      <c r="Z2176" s="33">
        <v>911453</v>
      </c>
      <c r="AA2176" s="33">
        <v>911887</v>
      </c>
      <c r="AB2176" s="33">
        <v>902473</v>
      </c>
      <c r="AC2176" s="33">
        <v>885861</v>
      </c>
      <c r="AD2176" s="33">
        <v>853950</v>
      </c>
      <c r="AE2176" s="33">
        <v>829529</v>
      </c>
      <c r="AF2176" s="33">
        <v>816104</v>
      </c>
      <c r="AG2176" s="33">
        <v>786724</v>
      </c>
      <c r="AH2176" s="33">
        <v>770833</v>
      </c>
    </row>
    <row r="2177" spans="1:34" x14ac:dyDescent="0.35">
      <c r="A2177" s="15">
        <f t="shared" si="148"/>
        <v>45154</v>
      </c>
      <c r="B2177" s="107">
        <v>19588076</v>
      </c>
      <c r="C2177" s="4">
        <f t="shared" si="149"/>
        <v>61212.737500000003</v>
      </c>
      <c r="D2177">
        <f t="shared" si="150"/>
        <v>2023</v>
      </c>
      <c r="E2177">
        <f t="shared" si="151"/>
        <v>8</v>
      </c>
      <c r="F2177" s="33">
        <v>10486</v>
      </c>
      <c r="G2177" s="2" t="s">
        <v>29</v>
      </c>
      <c r="H2177" s="2">
        <v>320</v>
      </c>
      <c r="I2177" s="33" t="s">
        <v>74</v>
      </c>
      <c r="J2177" s="34">
        <v>45154</v>
      </c>
      <c r="K2177" s="33">
        <v>751557</v>
      </c>
      <c r="L2177" s="33">
        <v>731888</v>
      </c>
      <c r="M2177" s="33">
        <v>725154</v>
      </c>
      <c r="N2177" s="33">
        <v>720762</v>
      </c>
      <c r="O2177" s="33">
        <v>718930</v>
      </c>
      <c r="P2177" s="33">
        <v>726576</v>
      </c>
      <c r="Q2177" s="33">
        <v>727789</v>
      </c>
      <c r="R2177" s="33">
        <v>749542</v>
      </c>
      <c r="S2177" s="33">
        <v>765734</v>
      </c>
      <c r="T2177" s="33">
        <v>787659</v>
      </c>
      <c r="U2177" s="33">
        <v>815901</v>
      </c>
      <c r="V2177" s="33">
        <v>853628</v>
      </c>
      <c r="W2177" s="33">
        <v>877092</v>
      </c>
      <c r="X2177" s="33">
        <v>894029</v>
      </c>
      <c r="Y2177" s="33">
        <v>903323</v>
      </c>
      <c r="Z2177" s="33">
        <v>905326</v>
      </c>
      <c r="AA2177" s="33">
        <v>905244</v>
      </c>
      <c r="AB2177" s="33">
        <v>900624</v>
      </c>
      <c r="AC2177" s="33">
        <v>881350</v>
      </c>
      <c r="AD2177" s="33">
        <v>847933</v>
      </c>
      <c r="AE2177" s="33">
        <v>828299</v>
      </c>
      <c r="AF2177" s="33">
        <v>805969</v>
      </c>
      <c r="AG2177" s="33">
        <v>782670</v>
      </c>
      <c r="AH2177" s="33">
        <v>754335</v>
      </c>
    </row>
    <row r="2178" spans="1:34" x14ac:dyDescent="0.35">
      <c r="A2178" s="15">
        <f t="shared" si="148"/>
        <v>45155</v>
      </c>
      <c r="B2178" s="107">
        <v>19252968</v>
      </c>
      <c r="C2178" s="4">
        <f t="shared" si="149"/>
        <v>59978.093457943927</v>
      </c>
      <c r="D2178">
        <f t="shared" si="150"/>
        <v>2023</v>
      </c>
      <c r="E2178">
        <f t="shared" si="151"/>
        <v>8</v>
      </c>
      <c r="F2178" s="33">
        <v>10487</v>
      </c>
      <c r="G2178" s="2" t="s">
        <v>29</v>
      </c>
      <c r="H2178" s="2">
        <v>321</v>
      </c>
      <c r="I2178" s="33" t="s">
        <v>74</v>
      </c>
      <c r="J2178" s="34">
        <v>45155</v>
      </c>
      <c r="K2178" s="33">
        <v>741952</v>
      </c>
      <c r="L2178" s="33">
        <v>731123</v>
      </c>
      <c r="M2178" s="33">
        <v>724135</v>
      </c>
      <c r="N2178" s="33">
        <v>715335</v>
      </c>
      <c r="O2178" s="33">
        <v>723303</v>
      </c>
      <c r="P2178" s="33">
        <v>727376</v>
      </c>
      <c r="Q2178" s="33">
        <v>732653</v>
      </c>
      <c r="R2178" s="33">
        <v>743736</v>
      </c>
      <c r="S2178" s="33">
        <v>771249</v>
      </c>
      <c r="T2178" s="33">
        <v>789088</v>
      </c>
      <c r="U2178" s="33">
        <v>819895</v>
      </c>
      <c r="V2178" s="33">
        <v>856105</v>
      </c>
      <c r="W2178" s="33">
        <v>876506</v>
      </c>
      <c r="X2178" s="33">
        <v>884284</v>
      </c>
      <c r="Y2178" s="33">
        <v>891044</v>
      </c>
      <c r="Z2178" s="33">
        <v>887016</v>
      </c>
      <c r="AA2178" s="33">
        <v>877881</v>
      </c>
      <c r="AB2178" s="33">
        <v>850027</v>
      </c>
      <c r="AC2178" s="33">
        <v>818798</v>
      </c>
      <c r="AD2178" s="33">
        <v>806981</v>
      </c>
      <c r="AE2178" s="33">
        <v>800774</v>
      </c>
      <c r="AF2178" s="33">
        <v>784786</v>
      </c>
      <c r="AG2178" s="33">
        <v>761694</v>
      </c>
      <c r="AH2178" s="33">
        <v>737349</v>
      </c>
    </row>
    <row r="2179" spans="1:34" x14ac:dyDescent="0.35">
      <c r="A2179" s="15">
        <f t="shared" si="148"/>
        <v>45156</v>
      </c>
      <c r="B2179" s="107">
        <v>18409550</v>
      </c>
      <c r="C2179" s="4">
        <f t="shared" si="149"/>
        <v>57172.515527950309</v>
      </c>
      <c r="D2179">
        <f t="shared" si="150"/>
        <v>2023</v>
      </c>
      <c r="E2179">
        <f t="shared" si="151"/>
        <v>8</v>
      </c>
      <c r="F2179" s="33">
        <v>10488</v>
      </c>
      <c r="G2179" s="2" t="s">
        <v>29</v>
      </c>
      <c r="H2179" s="2">
        <v>322</v>
      </c>
      <c r="I2179" s="33" t="s">
        <v>74</v>
      </c>
      <c r="J2179" s="34">
        <v>45156</v>
      </c>
      <c r="K2179" s="33">
        <v>725631</v>
      </c>
      <c r="L2179" s="33">
        <v>709474</v>
      </c>
      <c r="M2179" s="33">
        <v>695417</v>
      </c>
      <c r="N2179" s="33">
        <v>696290</v>
      </c>
      <c r="O2179" s="33">
        <v>698773</v>
      </c>
      <c r="P2179" s="33">
        <v>696846</v>
      </c>
      <c r="Q2179" s="33">
        <v>710781</v>
      </c>
      <c r="R2179" s="33">
        <v>726406</v>
      </c>
      <c r="S2179" s="33">
        <v>750941</v>
      </c>
      <c r="T2179" s="33">
        <v>771500</v>
      </c>
      <c r="U2179" s="33">
        <v>784111</v>
      </c>
      <c r="V2179" s="33">
        <v>805125</v>
      </c>
      <c r="W2179" s="33">
        <v>817655</v>
      </c>
      <c r="X2179" s="33">
        <v>831233</v>
      </c>
      <c r="Y2179" s="33">
        <v>840200</v>
      </c>
      <c r="Z2179" s="33">
        <v>842457</v>
      </c>
      <c r="AA2179" s="33">
        <v>846241</v>
      </c>
      <c r="AB2179" s="33">
        <v>825620</v>
      </c>
      <c r="AC2179" s="33">
        <v>794943</v>
      </c>
      <c r="AD2179" s="33">
        <v>772650</v>
      </c>
      <c r="AE2179" s="33">
        <v>751599</v>
      </c>
      <c r="AF2179" s="33">
        <v>737640</v>
      </c>
      <c r="AG2179" s="33">
        <v>722363</v>
      </c>
      <c r="AH2179" s="33">
        <v>700642</v>
      </c>
    </row>
    <row r="2180" spans="1:34" x14ac:dyDescent="0.35">
      <c r="A2180" s="15">
        <f t="shared" si="148"/>
        <v>45157</v>
      </c>
      <c r="B2180" s="107">
        <v>16965111</v>
      </c>
      <c r="C2180" s="4">
        <f t="shared" si="149"/>
        <v>52523.563467492262</v>
      </c>
      <c r="D2180">
        <f t="shared" si="150"/>
        <v>2023</v>
      </c>
      <c r="E2180">
        <f t="shared" si="151"/>
        <v>8</v>
      </c>
      <c r="F2180" s="33">
        <v>10489</v>
      </c>
      <c r="G2180" s="2" t="s">
        <v>29</v>
      </c>
      <c r="H2180" s="2">
        <v>323</v>
      </c>
      <c r="I2180" s="33" t="s">
        <v>74</v>
      </c>
      <c r="J2180" s="34">
        <v>45157</v>
      </c>
      <c r="K2180" s="33">
        <v>686805</v>
      </c>
      <c r="L2180" s="33">
        <v>679081</v>
      </c>
      <c r="M2180" s="33">
        <v>673645</v>
      </c>
      <c r="N2180" s="33">
        <v>666572</v>
      </c>
      <c r="O2180" s="33">
        <v>668671</v>
      </c>
      <c r="P2180" s="33">
        <v>672569</v>
      </c>
      <c r="Q2180" s="33">
        <v>669180</v>
      </c>
      <c r="R2180" s="33">
        <v>674350</v>
      </c>
      <c r="S2180" s="33">
        <v>691039</v>
      </c>
      <c r="T2180" s="33">
        <v>701485</v>
      </c>
      <c r="U2180" s="33">
        <v>710589</v>
      </c>
      <c r="V2180" s="33">
        <v>724092</v>
      </c>
      <c r="W2180" s="33">
        <v>730610</v>
      </c>
      <c r="X2180" s="33">
        <v>731681</v>
      </c>
      <c r="Y2180" s="33">
        <v>744134</v>
      </c>
      <c r="Z2180" s="33">
        <v>739808</v>
      </c>
      <c r="AA2180" s="33">
        <v>743018</v>
      </c>
      <c r="AB2180" s="33">
        <v>737348</v>
      </c>
      <c r="AC2180" s="33">
        <v>721031</v>
      </c>
      <c r="AD2180" s="33">
        <v>716218</v>
      </c>
      <c r="AE2180" s="33">
        <v>709685</v>
      </c>
      <c r="AF2180" s="33">
        <v>695574</v>
      </c>
      <c r="AG2180" s="33">
        <v>684139</v>
      </c>
      <c r="AH2180" s="33">
        <v>664258</v>
      </c>
    </row>
    <row r="2181" spans="1:34" x14ac:dyDescent="0.35">
      <c r="A2181" s="15">
        <f t="shared" si="148"/>
        <v>45158</v>
      </c>
      <c r="B2181" s="107">
        <v>16516897</v>
      </c>
      <c r="C2181" s="4">
        <f t="shared" si="149"/>
        <v>50978.077160493827</v>
      </c>
      <c r="D2181">
        <f t="shared" si="150"/>
        <v>2023</v>
      </c>
      <c r="E2181">
        <f t="shared" si="151"/>
        <v>8</v>
      </c>
      <c r="F2181" s="33">
        <v>10490</v>
      </c>
      <c r="G2181" s="2" t="s">
        <v>29</v>
      </c>
      <c r="H2181" s="2">
        <v>324</v>
      </c>
      <c r="I2181" s="33" t="s">
        <v>74</v>
      </c>
      <c r="J2181" s="34">
        <v>45158</v>
      </c>
      <c r="K2181" s="33">
        <v>657615</v>
      </c>
      <c r="L2181" s="33">
        <v>651571</v>
      </c>
      <c r="M2181" s="33">
        <v>647303</v>
      </c>
      <c r="N2181" s="33">
        <v>642963</v>
      </c>
      <c r="O2181" s="33">
        <v>641164</v>
      </c>
      <c r="P2181" s="33">
        <v>642438</v>
      </c>
      <c r="Q2181" s="33">
        <v>636867</v>
      </c>
      <c r="R2181" s="33">
        <v>644983</v>
      </c>
      <c r="S2181" s="33">
        <v>656889</v>
      </c>
      <c r="T2181" s="33">
        <v>675669</v>
      </c>
      <c r="U2181" s="33">
        <v>686002</v>
      </c>
      <c r="V2181" s="33">
        <v>693946</v>
      </c>
      <c r="W2181" s="33">
        <v>707887</v>
      </c>
      <c r="X2181" s="33">
        <v>713532</v>
      </c>
      <c r="Y2181" s="33">
        <v>726657</v>
      </c>
      <c r="Z2181" s="33">
        <v>728767</v>
      </c>
      <c r="AA2181" s="33">
        <v>732581</v>
      </c>
      <c r="AB2181" s="33">
        <v>735160</v>
      </c>
      <c r="AC2181" s="33">
        <v>719568</v>
      </c>
      <c r="AD2181" s="33">
        <v>710229</v>
      </c>
      <c r="AE2181" s="33">
        <v>704473</v>
      </c>
      <c r="AF2181" s="33">
        <v>690468</v>
      </c>
      <c r="AG2181" s="33">
        <v>672174</v>
      </c>
      <c r="AH2181" s="33">
        <v>662406</v>
      </c>
    </row>
    <row r="2182" spans="1:34" x14ac:dyDescent="0.35">
      <c r="A2182" s="15">
        <f t="shared" si="148"/>
        <v>45159</v>
      </c>
      <c r="B2182" s="107">
        <v>17092525</v>
      </c>
      <c r="C2182" s="4">
        <f t="shared" si="149"/>
        <v>52592.384615384617</v>
      </c>
      <c r="D2182">
        <f t="shared" si="150"/>
        <v>2023</v>
      </c>
      <c r="E2182">
        <f t="shared" si="151"/>
        <v>8</v>
      </c>
      <c r="F2182" s="33">
        <v>10491</v>
      </c>
      <c r="G2182" s="2" t="s">
        <v>29</v>
      </c>
      <c r="H2182" s="2">
        <v>325</v>
      </c>
      <c r="I2182" s="33" t="s">
        <v>74</v>
      </c>
      <c r="J2182" s="34">
        <v>45159</v>
      </c>
      <c r="K2182" s="33">
        <v>651916</v>
      </c>
      <c r="L2182" s="33">
        <v>642157</v>
      </c>
      <c r="M2182" s="33">
        <v>645144</v>
      </c>
      <c r="N2182" s="33">
        <v>646659</v>
      </c>
      <c r="O2182" s="33">
        <v>651909</v>
      </c>
      <c r="P2182" s="33">
        <v>663218</v>
      </c>
      <c r="Q2182" s="33">
        <v>674652</v>
      </c>
      <c r="R2182" s="33">
        <v>685671</v>
      </c>
      <c r="S2182" s="33">
        <v>692274</v>
      </c>
      <c r="T2182" s="33">
        <v>706794</v>
      </c>
      <c r="U2182" s="33">
        <v>718271</v>
      </c>
      <c r="V2182" s="33">
        <v>726637</v>
      </c>
      <c r="W2182" s="33">
        <v>740238</v>
      </c>
      <c r="X2182" s="33">
        <v>748124</v>
      </c>
      <c r="Y2182" s="33">
        <v>754383</v>
      </c>
      <c r="Z2182" s="33">
        <v>751996</v>
      </c>
      <c r="AA2182" s="33">
        <v>751902</v>
      </c>
      <c r="AB2182" s="33">
        <v>744524</v>
      </c>
      <c r="AC2182" s="33">
        <v>740961</v>
      </c>
      <c r="AD2182" s="33">
        <v>733317</v>
      </c>
      <c r="AE2182" s="33">
        <v>735635</v>
      </c>
      <c r="AF2182" s="33">
        <v>719386</v>
      </c>
      <c r="AG2182" s="33">
        <v>702260</v>
      </c>
      <c r="AH2182" s="33">
        <v>688601</v>
      </c>
    </row>
    <row r="2183" spans="1:34" x14ac:dyDescent="0.35">
      <c r="A2183" s="15">
        <f t="shared" si="148"/>
        <v>45160</v>
      </c>
      <c r="B2183" s="107">
        <v>17029070</v>
      </c>
      <c r="C2183" s="4">
        <f t="shared" si="149"/>
        <v>52236.411042944783</v>
      </c>
      <c r="D2183">
        <f t="shared" si="150"/>
        <v>2023</v>
      </c>
      <c r="E2183">
        <f t="shared" si="151"/>
        <v>8</v>
      </c>
      <c r="F2183" s="33">
        <v>10492</v>
      </c>
      <c r="G2183" s="2" t="s">
        <v>29</v>
      </c>
      <c r="H2183" s="2">
        <v>326</v>
      </c>
      <c r="I2183" s="33" t="s">
        <v>74</v>
      </c>
      <c r="J2183" s="34">
        <v>45160</v>
      </c>
      <c r="K2183" s="33">
        <v>675148</v>
      </c>
      <c r="L2183" s="33">
        <v>669442</v>
      </c>
      <c r="M2183" s="33">
        <v>663257</v>
      </c>
      <c r="N2183" s="33">
        <v>669076</v>
      </c>
      <c r="O2183" s="33">
        <v>670819</v>
      </c>
      <c r="P2183" s="33">
        <v>676958</v>
      </c>
      <c r="Q2183" s="33">
        <v>682257</v>
      </c>
      <c r="R2183" s="33">
        <v>697092</v>
      </c>
      <c r="S2183" s="33">
        <v>700751</v>
      </c>
      <c r="T2183" s="33">
        <v>712371</v>
      </c>
      <c r="U2183" s="33">
        <v>727838</v>
      </c>
      <c r="V2183" s="33">
        <v>730920</v>
      </c>
      <c r="W2183" s="33">
        <v>738277</v>
      </c>
      <c r="X2183" s="33">
        <v>733669</v>
      </c>
      <c r="Y2183" s="33">
        <v>738957</v>
      </c>
      <c r="Z2183" s="33">
        <v>745079</v>
      </c>
      <c r="AA2183" s="33">
        <v>744800</v>
      </c>
      <c r="AB2183" s="33">
        <v>741934</v>
      </c>
      <c r="AC2183" s="33">
        <v>728160</v>
      </c>
      <c r="AD2183" s="33">
        <v>712364</v>
      </c>
      <c r="AE2183" s="33">
        <v>707588</v>
      </c>
      <c r="AF2183" s="33">
        <v>697572</v>
      </c>
      <c r="AG2183" s="33">
        <v>677763</v>
      </c>
      <c r="AH2183" s="33">
        <v>662825</v>
      </c>
    </row>
    <row r="2184" spans="1:34" x14ac:dyDescent="0.35">
      <c r="A2184" s="15">
        <f t="shared" si="148"/>
        <v>45161</v>
      </c>
      <c r="B2184" s="107">
        <v>16904855</v>
      </c>
      <c r="C2184" s="4">
        <f t="shared" si="149"/>
        <v>51696.804281345569</v>
      </c>
      <c r="D2184">
        <f t="shared" si="150"/>
        <v>2023</v>
      </c>
      <c r="E2184">
        <f t="shared" si="151"/>
        <v>8</v>
      </c>
      <c r="F2184" s="33">
        <v>10493</v>
      </c>
      <c r="G2184" s="2" t="s">
        <v>29</v>
      </c>
      <c r="H2184" s="2">
        <v>327</v>
      </c>
      <c r="I2184" s="33" t="s">
        <v>74</v>
      </c>
      <c r="J2184" s="34">
        <v>45161</v>
      </c>
      <c r="K2184" s="33">
        <v>649237</v>
      </c>
      <c r="L2184" s="33">
        <v>640298</v>
      </c>
      <c r="M2184" s="33">
        <v>642125</v>
      </c>
      <c r="N2184" s="33">
        <v>641750</v>
      </c>
      <c r="O2184" s="33">
        <v>647063</v>
      </c>
      <c r="P2184" s="33">
        <v>650540</v>
      </c>
      <c r="Q2184" s="33">
        <v>668832</v>
      </c>
      <c r="R2184" s="33">
        <v>680325</v>
      </c>
      <c r="S2184" s="33">
        <v>693162</v>
      </c>
      <c r="T2184" s="33">
        <v>701521</v>
      </c>
      <c r="U2184" s="33">
        <v>707781</v>
      </c>
      <c r="V2184" s="33">
        <v>713353</v>
      </c>
      <c r="W2184" s="33">
        <v>725113</v>
      </c>
      <c r="X2184" s="33">
        <v>735513</v>
      </c>
      <c r="Y2184" s="33">
        <v>751890</v>
      </c>
      <c r="Z2184" s="33">
        <v>759031</v>
      </c>
      <c r="AA2184" s="33">
        <v>761828</v>
      </c>
      <c r="AB2184" s="33">
        <v>751271</v>
      </c>
      <c r="AC2184" s="33">
        <v>734301</v>
      </c>
      <c r="AD2184" s="33">
        <v>723378</v>
      </c>
      <c r="AE2184" s="33">
        <v>713439</v>
      </c>
      <c r="AF2184" s="33">
        <v>703998</v>
      </c>
      <c r="AG2184" s="33">
        <v>678866</v>
      </c>
      <c r="AH2184" s="33">
        <v>663166</v>
      </c>
    </row>
    <row r="2185" spans="1:34" x14ac:dyDescent="0.35">
      <c r="A2185" s="15">
        <f t="shared" si="148"/>
        <v>45162</v>
      </c>
      <c r="B2185" s="107">
        <v>17147177</v>
      </c>
      <c r="C2185" s="4">
        <f t="shared" si="149"/>
        <v>52277.978658536587</v>
      </c>
      <c r="D2185">
        <f t="shared" si="150"/>
        <v>2023</v>
      </c>
      <c r="E2185">
        <f t="shared" si="151"/>
        <v>8</v>
      </c>
      <c r="F2185" s="33">
        <v>10494</v>
      </c>
      <c r="G2185" s="2" t="s">
        <v>29</v>
      </c>
      <c r="H2185" s="2">
        <v>328</v>
      </c>
      <c r="I2185" s="33" t="s">
        <v>74</v>
      </c>
      <c r="J2185" s="34">
        <v>45162</v>
      </c>
      <c r="K2185" s="33">
        <v>656310</v>
      </c>
      <c r="L2185" s="33">
        <v>645233</v>
      </c>
      <c r="M2185" s="33">
        <v>643495</v>
      </c>
      <c r="N2185" s="33">
        <v>641375</v>
      </c>
      <c r="O2185" s="33">
        <v>650681</v>
      </c>
      <c r="P2185" s="33">
        <v>660180</v>
      </c>
      <c r="Q2185" s="33">
        <v>670447</v>
      </c>
      <c r="R2185" s="33">
        <v>681311</v>
      </c>
      <c r="S2185" s="33">
        <v>689277</v>
      </c>
      <c r="T2185" s="33">
        <v>702979</v>
      </c>
      <c r="U2185" s="33">
        <v>712929</v>
      </c>
      <c r="V2185" s="33">
        <v>720433</v>
      </c>
      <c r="W2185" s="33">
        <v>739258</v>
      </c>
      <c r="X2185" s="33">
        <v>748308</v>
      </c>
      <c r="Y2185" s="33">
        <v>761430</v>
      </c>
      <c r="Z2185" s="33">
        <v>779373</v>
      </c>
      <c r="AA2185" s="33">
        <v>783544</v>
      </c>
      <c r="AB2185" s="33">
        <v>768392</v>
      </c>
      <c r="AC2185" s="33">
        <v>757263</v>
      </c>
      <c r="AD2185" s="33">
        <v>741651</v>
      </c>
      <c r="AE2185" s="33">
        <v>732028</v>
      </c>
      <c r="AF2185" s="33">
        <v>715828</v>
      </c>
      <c r="AG2185" s="33">
        <v>695084</v>
      </c>
      <c r="AH2185" s="33">
        <v>683548</v>
      </c>
    </row>
    <row r="2186" spans="1:34" x14ac:dyDescent="0.35">
      <c r="A2186" s="15">
        <f t="shared" si="148"/>
        <v>45163</v>
      </c>
      <c r="B2186" s="107">
        <v>17384748</v>
      </c>
      <c r="C2186" s="4">
        <f t="shared" si="149"/>
        <v>52841.179331306994</v>
      </c>
      <c r="D2186">
        <f t="shared" si="150"/>
        <v>2023</v>
      </c>
      <c r="E2186">
        <f t="shared" si="151"/>
        <v>8</v>
      </c>
      <c r="F2186" s="33">
        <v>10495</v>
      </c>
      <c r="G2186" s="2" t="s">
        <v>29</v>
      </c>
      <c r="H2186" s="2">
        <v>329</v>
      </c>
      <c r="I2186" s="33" t="s">
        <v>74</v>
      </c>
      <c r="J2186" s="34">
        <v>45163</v>
      </c>
      <c r="K2186" s="33">
        <v>661119</v>
      </c>
      <c r="L2186" s="33">
        <v>660111</v>
      </c>
      <c r="M2186" s="33">
        <v>655345</v>
      </c>
      <c r="N2186" s="33">
        <v>660949</v>
      </c>
      <c r="O2186" s="33">
        <v>663963</v>
      </c>
      <c r="P2186" s="33">
        <v>665851</v>
      </c>
      <c r="Q2186" s="33">
        <v>685251</v>
      </c>
      <c r="R2186" s="33">
        <v>697261</v>
      </c>
      <c r="S2186" s="33">
        <v>707582</v>
      </c>
      <c r="T2186" s="33">
        <v>722815</v>
      </c>
      <c r="U2186" s="33">
        <v>731832</v>
      </c>
      <c r="V2186" s="33">
        <v>735299</v>
      </c>
      <c r="W2186" s="33">
        <v>739266</v>
      </c>
      <c r="X2186" s="33">
        <v>750422</v>
      </c>
      <c r="Y2186" s="33">
        <v>771793</v>
      </c>
      <c r="Z2186" s="33">
        <v>787439</v>
      </c>
      <c r="AA2186" s="33">
        <v>787338</v>
      </c>
      <c r="AB2186" s="33">
        <v>781485</v>
      </c>
      <c r="AC2186" s="33">
        <v>760531</v>
      </c>
      <c r="AD2186" s="33">
        <v>745644</v>
      </c>
      <c r="AE2186" s="33">
        <v>735887</v>
      </c>
      <c r="AF2186" s="33">
        <v>719761</v>
      </c>
      <c r="AG2186" s="33">
        <v>694661</v>
      </c>
      <c r="AH2186" s="33">
        <v>682289</v>
      </c>
    </row>
    <row r="2187" spans="1:34" x14ac:dyDescent="0.35">
      <c r="A2187" s="15">
        <f t="shared" si="148"/>
        <v>45164</v>
      </c>
      <c r="B2187" s="107">
        <v>17239231</v>
      </c>
      <c r="C2187" s="4">
        <f t="shared" si="149"/>
        <v>52240.093939393941</v>
      </c>
      <c r="D2187">
        <f t="shared" si="150"/>
        <v>2023</v>
      </c>
      <c r="E2187">
        <f t="shared" si="151"/>
        <v>8</v>
      </c>
      <c r="F2187" s="33">
        <v>10496</v>
      </c>
      <c r="G2187" s="2" t="s">
        <v>29</v>
      </c>
      <c r="H2187" s="2">
        <v>330</v>
      </c>
      <c r="I2187" s="33" t="s">
        <v>74</v>
      </c>
      <c r="J2187" s="34">
        <v>45164</v>
      </c>
      <c r="K2187" s="33">
        <v>668111</v>
      </c>
      <c r="L2187" s="33">
        <v>661587</v>
      </c>
      <c r="M2187" s="33">
        <v>651330</v>
      </c>
      <c r="N2187" s="33">
        <v>647519</v>
      </c>
      <c r="O2187" s="33">
        <v>650883</v>
      </c>
      <c r="P2187" s="33">
        <v>652024</v>
      </c>
      <c r="Q2187" s="33">
        <v>650478</v>
      </c>
      <c r="R2187" s="33">
        <v>662734</v>
      </c>
      <c r="S2187" s="33">
        <v>679077</v>
      </c>
      <c r="T2187" s="33">
        <v>701073</v>
      </c>
      <c r="U2187" s="33">
        <v>722713</v>
      </c>
      <c r="V2187" s="33">
        <v>745619</v>
      </c>
      <c r="W2187" s="33">
        <v>768874</v>
      </c>
      <c r="X2187" s="33">
        <v>787821</v>
      </c>
      <c r="Y2187" s="33">
        <v>795367</v>
      </c>
      <c r="Z2187" s="33">
        <v>796546</v>
      </c>
      <c r="AA2187" s="33">
        <v>785540</v>
      </c>
      <c r="AB2187" s="33">
        <v>774842</v>
      </c>
      <c r="AC2187" s="33">
        <v>747607</v>
      </c>
      <c r="AD2187" s="33">
        <v>740959</v>
      </c>
      <c r="AE2187" s="33">
        <v>722738</v>
      </c>
      <c r="AF2187" s="33">
        <v>704189</v>
      </c>
      <c r="AG2187" s="33">
        <v>685248</v>
      </c>
      <c r="AH2187" s="33">
        <v>669483</v>
      </c>
    </row>
    <row r="2188" spans="1:34" x14ac:dyDescent="0.35">
      <c r="A2188" s="15">
        <f t="shared" si="148"/>
        <v>45165</v>
      </c>
      <c r="B2188" s="107">
        <v>17519051</v>
      </c>
      <c r="C2188" s="4">
        <f t="shared" si="149"/>
        <v>52927.64652567976</v>
      </c>
      <c r="D2188">
        <f t="shared" si="150"/>
        <v>2023</v>
      </c>
      <c r="E2188">
        <f t="shared" si="151"/>
        <v>8</v>
      </c>
      <c r="F2188" s="33">
        <v>10497</v>
      </c>
      <c r="G2188" s="2" t="s">
        <v>29</v>
      </c>
      <c r="H2188" s="2">
        <v>331</v>
      </c>
      <c r="I2188" s="33" t="s">
        <v>74</v>
      </c>
      <c r="J2188" s="34">
        <v>45165</v>
      </c>
      <c r="K2188" s="33">
        <v>655580</v>
      </c>
      <c r="L2188" s="33">
        <v>644986</v>
      </c>
      <c r="M2188" s="33">
        <v>644672</v>
      </c>
      <c r="N2188" s="33">
        <v>641444</v>
      </c>
      <c r="O2188" s="33">
        <v>642698</v>
      </c>
      <c r="P2188" s="33">
        <v>642144</v>
      </c>
      <c r="Q2188" s="33">
        <v>638717</v>
      </c>
      <c r="R2188" s="33">
        <v>655953</v>
      </c>
      <c r="S2188" s="33">
        <v>685491</v>
      </c>
      <c r="T2188" s="33">
        <v>707164</v>
      </c>
      <c r="U2188" s="33">
        <v>733232</v>
      </c>
      <c r="V2188" s="33">
        <v>758475</v>
      </c>
      <c r="W2188" s="33">
        <v>786576</v>
      </c>
      <c r="X2188" s="33">
        <v>802900</v>
      </c>
      <c r="Y2188" s="33">
        <v>811808</v>
      </c>
      <c r="Z2188" s="33">
        <v>812378</v>
      </c>
      <c r="AA2188" s="33">
        <v>816773</v>
      </c>
      <c r="AB2188" s="33">
        <v>817651</v>
      </c>
      <c r="AC2188" s="33">
        <v>795523</v>
      </c>
      <c r="AD2188" s="33">
        <v>763945</v>
      </c>
      <c r="AE2188" s="33">
        <v>751948</v>
      </c>
      <c r="AF2188" s="33">
        <v>723321</v>
      </c>
      <c r="AG2188" s="33">
        <v>707811</v>
      </c>
      <c r="AH2188" s="33">
        <v>681162</v>
      </c>
    </row>
    <row r="2189" spans="1:34" x14ac:dyDescent="0.35">
      <c r="A2189" s="15">
        <f t="shared" si="148"/>
        <v>45166</v>
      </c>
      <c r="B2189" s="107">
        <v>18380393</v>
      </c>
      <c r="C2189" s="4">
        <f t="shared" si="149"/>
        <v>55362.629518072288</v>
      </c>
      <c r="D2189">
        <f t="shared" si="150"/>
        <v>2023</v>
      </c>
      <c r="E2189">
        <f t="shared" si="151"/>
        <v>8</v>
      </c>
      <c r="F2189" s="33">
        <v>10498</v>
      </c>
      <c r="G2189" s="2" t="s">
        <v>29</v>
      </c>
      <c r="H2189" s="2">
        <v>332</v>
      </c>
      <c r="I2189" s="33" t="s">
        <v>74</v>
      </c>
      <c r="J2189" s="34">
        <v>45166</v>
      </c>
      <c r="K2189" s="33">
        <v>665520</v>
      </c>
      <c r="L2189" s="33">
        <v>660458</v>
      </c>
      <c r="M2189" s="33">
        <v>649003</v>
      </c>
      <c r="N2189" s="33">
        <v>650973</v>
      </c>
      <c r="O2189" s="33">
        <v>658990</v>
      </c>
      <c r="P2189" s="33">
        <v>664807</v>
      </c>
      <c r="Q2189" s="33">
        <v>679779</v>
      </c>
      <c r="R2189" s="33">
        <v>693328</v>
      </c>
      <c r="S2189" s="33">
        <v>716428</v>
      </c>
      <c r="T2189" s="33">
        <v>735203</v>
      </c>
      <c r="U2189" s="33">
        <v>764624</v>
      </c>
      <c r="V2189" s="33">
        <v>788811</v>
      </c>
      <c r="W2189" s="33">
        <v>823106</v>
      </c>
      <c r="X2189" s="33">
        <v>855443</v>
      </c>
      <c r="Y2189" s="33">
        <v>861087</v>
      </c>
      <c r="Z2189" s="33">
        <v>865332</v>
      </c>
      <c r="AA2189" s="33">
        <v>876890</v>
      </c>
      <c r="AB2189" s="33">
        <v>878473</v>
      </c>
      <c r="AC2189" s="33">
        <v>852187</v>
      </c>
      <c r="AD2189" s="33">
        <v>812964</v>
      </c>
      <c r="AE2189" s="33">
        <v>790308</v>
      </c>
      <c r="AF2189" s="33">
        <v>759077</v>
      </c>
      <c r="AG2189" s="33">
        <v>729153</v>
      </c>
      <c r="AH2189" s="33">
        <v>711119</v>
      </c>
    </row>
    <row r="2190" spans="1:34" x14ac:dyDescent="0.35">
      <c r="A2190" s="15">
        <f t="shared" si="148"/>
        <v>45167</v>
      </c>
      <c r="B2190" s="107">
        <v>16943222</v>
      </c>
      <c r="C2190" s="4">
        <f t="shared" si="149"/>
        <v>50880.546546546546</v>
      </c>
      <c r="D2190">
        <f t="shared" si="150"/>
        <v>2023</v>
      </c>
      <c r="E2190">
        <f t="shared" si="151"/>
        <v>8</v>
      </c>
      <c r="F2190" s="33">
        <v>10499</v>
      </c>
      <c r="G2190" s="2" t="s">
        <v>29</v>
      </c>
      <c r="H2190" s="2">
        <v>333</v>
      </c>
      <c r="I2190" s="33" t="s">
        <v>74</v>
      </c>
      <c r="J2190" s="34">
        <v>45167</v>
      </c>
      <c r="K2190" s="33">
        <v>693353</v>
      </c>
      <c r="L2190" s="33">
        <v>683888</v>
      </c>
      <c r="M2190" s="33">
        <v>674279</v>
      </c>
      <c r="N2190" s="33">
        <v>673150</v>
      </c>
      <c r="O2190" s="33">
        <v>674746</v>
      </c>
      <c r="P2190" s="33">
        <v>668906</v>
      </c>
      <c r="Q2190" s="33">
        <v>661354</v>
      </c>
      <c r="R2190" s="33">
        <v>670711</v>
      </c>
      <c r="S2190" s="33">
        <v>687523</v>
      </c>
      <c r="T2190" s="33">
        <v>705741</v>
      </c>
      <c r="U2190" s="33">
        <v>722108</v>
      </c>
      <c r="V2190" s="33">
        <v>739329</v>
      </c>
      <c r="W2190" s="33">
        <v>742400</v>
      </c>
      <c r="X2190" s="33">
        <v>746596</v>
      </c>
      <c r="Y2190" s="33">
        <v>740139</v>
      </c>
      <c r="Z2190" s="33">
        <v>732299</v>
      </c>
      <c r="AA2190" s="33">
        <v>733884</v>
      </c>
      <c r="AB2190" s="33">
        <v>728769</v>
      </c>
      <c r="AC2190" s="33">
        <v>724183</v>
      </c>
      <c r="AD2190" s="33">
        <v>721917</v>
      </c>
      <c r="AE2190" s="33">
        <v>719278</v>
      </c>
      <c r="AF2190" s="33">
        <v>681319</v>
      </c>
      <c r="AG2190" s="33">
        <v>662939</v>
      </c>
      <c r="AH2190" s="33">
        <v>642940</v>
      </c>
    </row>
    <row r="2191" spans="1:34" x14ac:dyDescent="0.35">
      <c r="A2191" s="15">
        <f t="shared" si="148"/>
        <v>45168</v>
      </c>
      <c r="B2191" s="107">
        <v>16535044.999999998</v>
      </c>
      <c r="C2191" s="4">
        <f t="shared" si="149"/>
        <v>49506.122754491014</v>
      </c>
      <c r="D2191">
        <f t="shared" si="150"/>
        <v>2023</v>
      </c>
      <c r="E2191">
        <f t="shared" si="151"/>
        <v>8</v>
      </c>
      <c r="F2191" s="33">
        <v>10500</v>
      </c>
      <c r="G2191" s="2" t="s">
        <v>29</v>
      </c>
      <c r="H2191" s="2">
        <v>334</v>
      </c>
      <c r="I2191" s="33" t="s">
        <v>74</v>
      </c>
      <c r="J2191" s="34">
        <v>45168</v>
      </c>
      <c r="K2191" s="33">
        <v>635241</v>
      </c>
      <c r="L2191" s="33">
        <v>631877</v>
      </c>
      <c r="M2191" s="33">
        <v>629706</v>
      </c>
      <c r="N2191" s="33">
        <v>624044</v>
      </c>
      <c r="O2191" s="33">
        <v>635591</v>
      </c>
      <c r="P2191" s="33">
        <v>644829</v>
      </c>
      <c r="Q2191" s="33">
        <v>662038</v>
      </c>
      <c r="R2191" s="33">
        <v>670612</v>
      </c>
      <c r="S2191" s="33">
        <v>682193</v>
      </c>
      <c r="T2191" s="33">
        <v>695873</v>
      </c>
      <c r="U2191" s="33">
        <v>699867</v>
      </c>
      <c r="V2191" s="33">
        <v>700403</v>
      </c>
      <c r="W2191" s="33">
        <v>705728</v>
      </c>
      <c r="X2191" s="33">
        <v>713327</v>
      </c>
      <c r="Y2191" s="33">
        <v>721133</v>
      </c>
      <c r="Z2191" s="33">
        <v>734905</v>
      </c>
      <c r="AA2191" s="33">
        <v>748241</v>
      </c>
      <c r="AB2191" s="33">
        <v>734338</v>
      </c>
      <c r="AC2191" s="33">
        <v>721137</v>
      </c>
      <c r="AD2191" s="33">
        <v>706079</v>
      </c>
      <c r="AE2191" s="33">
        <v>697189</v>
      </c>
      <c r="AF2191" s="33">
        <v>685475</v>
      </c>
      <c r="AG2191" s="33">
        <v>665878</v>
      </c>
      <c r="AH2191" s="33">
        <v>653050</v>
      </c>
    </row>
    <row r="2192" spans="1:34" x14ac:dyDescent="0.35">
      <c r="A2192" s="15">
        <f t="shared" si="148"/>
        <v>45169</v>
      </c>
      <c r="B2192" s="107">
        <v>16298327</v>
      </c>
      <c r="C2192" s="4">
        <f t="shared" si="149"/>
        <v>48651.722388059701</v>
      </c>
      <c r="D2192">
        <f t="shared" si="150"/>
        <v>2023</v>
      </c>
      <c r="E2192">
        <f t="shared" si="151"/>
        <v>8</v>
      </c>
      <c r="F2192" s="33">
        <v>10501</v>
      </c>
      <c r="G2192" s="2" t="s">
        <v>29</v>
      </c>
      <c r="H2192" s="2">
        <v>335</v>
      </c>
      <c r="I2192" s="33" t="s">
        <v>74</v>
      </c>
      <c r="J2192" s="34">
        <v>45169</v>
      </c>
      <c r="K2192" s="33">
        <v>638213</v>
      </c>
      <c r="L2192" s="33">
        <v>630408</v>
      </c>
      <c r="M2192" s="33">
        <v>628869</v>
      </c>
      <c r="N2192" s="33">
        <v>632452</v>
      </c>
      <c r="O2192" s="33">
        <v>638263</v>
      </c>
      <c r="P2192" s="33">
        <v>649104</v>
      </c>
      <c r="Q2192" s="33">
        <v>670361</v>
      </c>
      <c r="R2192" s="33">
        <v>677569</v>
      </c>
      <c r="S2192" s="33">
        <v>687201</v>
      </c>
      <c r="T2192" s="33">
        <v>695872</v>
      </c>
      <c r="U2192" s="33">
        <v>699263</v>
      </c>
      <c r="V2192" s="33">
        <v>706403</v>
      </c>
      <c r="W2192" s="33">
        <v>702618</v>
      </c>
      <c r="X2192" s="33">
        <v>711766</v>
      </c>
      <c r="Y2192" s="33">
        <v>708611</v>
      </c>
      <c r="Z2192" s="33">
        <v>707366</v>
      </c>
      <c r="AA2192" s="33">
        <v>697256</v>
      </c>
      <c r="AB2192" s="33">
        <v>690857</v>
      </c>
      <c r="AC2192" s="33">
        <v>685482</v>
      </c>
      <c r="AD2192" s="33">
        <v>682471</v>
      </c>
      <c r="AE2192" s="33">
        <v>681733</v>
      </c>
      <c r="AF2192" s="33">
        <v>671810</v>
      </c>
      <c r="AG2192" s="33">
        <v>651470</v>
      </c>
      <c r="AH2192" s="33">
        <v>633827</v>
      </c>
    </row>
    <row r="2193" spans="1:34" x14ac:dyDescent="0.35">
      <c r="A2193" s="15">
        <f t="shared" si="148"/>
        <v>45170</v>
      </c>
      <c r="B2193" s="107">
        <v>16247081</v>
      </c>
      <c r="C2193" s="4">
        <f t="shared" si="149"/>
        <v>48354.407738095237</v>
      </c>
      <c r="D2193">
        <f t="shared" si="150"/>
        <v>2023</v>
      </c>
      <c r="E2193">
        <f t="shared" si="151"/>
        <v>9</v>
      </c>
      <c r="F2193" s="33">
        <v>10502</v>
      </c>
      <c r="G2193" s="2" t="s">
        <v>29</v>
      </c>
      <c r="H2193" s="2">
        <v>336</v>
      </c>
      <c r="I2193" s="33" t="s">
        <v>74</v>
      </c>
      <c r="J2193" s="34">
        <v>45170</v>
      </c>
      <c r="K2193" s="33">
        <v>618716</v>
      </c>
      <c r="L2193" s="33">
        <v>619656</v>
      </c>
      <c r="M2193" s="33">
        <v>615535</v>
      </c>
      <c r="N2193" s="33">
        <v>618564</v>
      </c>
      <c r="O2193" s="33">
        <v>627249</v>
      </c>
      <c r="P2193" s="33">
        <v>637136</v>
      </c>
      <c r="Q2193" s="33">
        <v>649046</v>
      </c>
      <c r="R2193" s="33">
        <v>661464</v>
      </c>
      <c r="S2193" s="33">
        <v>668527</v>
      </c>
      <c r="T2193" s="33">
        <v>673948</v>
      </c>
      <c r="U2193" s="33">
        <v>678502</v>
      </c>
      <c r="V2193" s="33">
        <v>688984</v>
      </c>
      <c r="W2193" s="33">
        <v>690785</v>
      </c>
      <c r="X2193" s="33">
        <v>705268</v>
      </c>
      <c r="Y2193" s="33">
        <v>709670</v>
      </c>
      <c r="Z2193" s="33">
        <v>718471</v>
      </c>
      <c r="AA2193" s="33">
        <v>722987</v>
      </c>
      <c r="AB2193" s="33">
        <v>720883</v>
      </c>
      <c r="AC2193" s="33">
        <v>709735</v>
      </c>
      <c r="AD2193" s="33">
        <v>700223</v>
      </c>
      <c r="AE2193" s="33">
        <v>690709</v>
      </c>
      <c r="AF2193" s="33">
        <v>673727</v>
      </c>
      <c r="AG2193" s="33">
        <v>659585</v>
      </c>
      <c r="AH2193" s="33">
        <v>643680</v>
      </c>
    </row>
    <row r="2194" spans="1:34" x14ac:dyDescent="0.35">
      <c r="A2194" s="15">
        <f t="shared" si="148"/>
        <v>45171</v>
      </c>
      <c r="B2194" s="107">
        <v>16210450</v>
      </c>
      <c r="C2194" s="4">
        <f t="shared" si="149"/>
        <v>48102.225519287837</v>
      </c>
      <c r="D2194">
        <f t="shared" si="150"/>
        <v>2023</v>
      </c>
      <c r="E2194">
        <f t="shared" si="151"/>
        <v>9</v>
      </c>
      <c r="F2194" s="33">
        <v>10503</v>
      </c>
      <c r="G2194" s="2" t="s">
        <v>29</v>
      </c>
      <c r="H2194" s="2">
        <v>337</v>
      </c>
      <c r="I2194" s="33" t="s">
        <v>74</v>
      </c>
      <c r="J2194" s="34">
        <v>45171</v>
      </c>
      <c r="K2194" s="33">
        <v>600995</v>
      </c>
      <c r="L2194" s="33">
        <v>596984</v>
      </c>
      <c r="M2194" s="33">
        <v>587833</v>
      </c>
      <c r="N2194" s="33">
        <v>601056</v>
      </c>
      <c r="O2194" s="33">
        <v>609537</v>
      </c>
      <c r="P2194" s="33">
        <v>613894</v>
      </c>
      <c r="Q2194" s="33">
        <v>612086</v>
      </c>
      <c r="R2194" s="33">
        <v>620398</v>
      </c>
      <c r="S2194" s="33">
        <v>638489</v>
      </c>
      <c r="T2194" s="33">
        <v>660308</v>
      </c>
      <c r="U2194" s="33">
        <v>675433</v>
      </c>
      <c r="V2194" s="33">
        <v>686847</v>
      </c>
      <c r="W2194" s="33">
        <v>705851</v>
      </c>
      <c r="X2194" s="33">
        <v>714195</v>
      </c>
      <c r="Y2194" s="33">
        <v>724773</v>
      </c>
      <c r="Z2194" s="33">
        <v>740122</v>
      </c>
      <c r="AA2194" s="33">
        <v>746915</v>
      </c>
      <c r="AB2194" s="33">
        <v>740360</v>
      </c>
      <c r="AC2194" s="33">
        <v>721090</v>
      </c>
      <c r="AD2194" s="33">
        <v>704833</v>
      </c>
      <c r="AE2194" s="33">
        <v>693847</v>
      </c>
      <c r="AF2194" s="33">
        <v>678483</v>
      </c>
      <c r="AG2194" s="33">
        <v>668028</v>
      </c>
      <c r="AH2194" s="33">
        <v>643435</v>
      </c>
    </row>
    <row r="2195" spans="1:34" x14ac:dyDescent="0.35">
      <c r="A2195" s="15">
        <f t="shared" si="148"/>
        <v>45172</v>
      </c>
      <c r="B2195" s="107">
        <v>15885186</v>
      </c>
      <c r="C2195" s="4">
        <f t="shared" si="149"/>
        <v>46997.591715976334</v>
      </c>
      <c r="D2195">
        <f t="shared" si="150"/>
        <v>2023</v>
      </c>
      <c r="E2195">
        <f t="shared" si="151"/>
        <v>9</v>
      </c>
      <c r="F2195" s="33">
        <v>10504</v>
      </c>
      <c r="G2195" s="2" t="s">
        <v>29</v>
      </c>
      <c r="H2195" s="2">
        <v>338</v>
      </c>
      <c r="I2195" s="33" t="s">
        <v>74</v>
      </c>
      <c r="J2195" s="34">
        <v>45172</v>
      </c>
      <c r="K2195" s="33">
        <v>640758</v>
      </c>
      <c r="L2195" s="33">
        <v>628036</v>
      </c>
      <c r="M2195" s="33">
        <v>625084</v>
      </c>
      <c r="N2195" s="33">
        <v>619807</v>
      </c>
      <c r="O2195" s="33">
        <v>622112</v>
      </c>
      <c r="P2195" s="33">
        <v>620563</v>
      </c>
      <c r="Q2195" s="33">
        <v>620578</v>
      </c>
      <c r="R2195" s="33">
        <v>624305</v>
      </c>
      <c r="S2195" s="33">
        <v>639798</v>
      </c>
      <c r="T2195" s="33">
        <v>652299</v>
      </c>
      <c r="U2195" s="33">
        <v>669246</v>
      </c>
      <c r="V2195" s="33">
        <v>684104</v>
      </c>
      <c r="W2195" s="33">
        <v>690364</v>
      </c>
      <c r="X2195" s="33">
        <v>687169</v>
      </c>
      <c r="Y2195" s="33">
        <v>694998</v>
      </c>
      <c r="Z2195" s="33">
        <v>692711</v>
      </c>
      <c r="AA2195" s="33">
        <v>693056</v>
      </c>
      <c r="AB2195" s="33">
        <v>692680</v>
      </c>
      <c r="AC2195" s="33">
        <v>682622</v>
      </c>
      <c r="AD2195" s="33">
        <v>664289</v>
      </c>
      <c r="AE2195" s="33">
        <v>663651</v>
      </c>
      <c r="AF2195" s="33">
        <v>648099</v>
      </c>
      <c r="AG2195" s="33">
        <v>637674</v>
      </c>
      <c r="AH2195" s="33">
        <v>627415</v>
      </c>
    </row>
    <row r="2196" spans="1:34" x14ac:dyDescent="0.35">
      <c r="A2196" s="15">
        <f t="shared" si="148"/>
        <v>45173</v>
      </c>
      <c r="B2196" s="107">
        <v>16085939</v>
      </c>
      <c r="C2196" s="4">
        <f t="shared" si="149"/>
        <v>47451.147492625372</v>
      </c>
      <c r="D2196">
        <f t="shared" si="150"/>
        <v>2023</v>
      </c>
      <c r="E2196">
        <f t="shared" si="151"/>
        <v>9</v>
      </c>
      <c r="F2196" s="33">
        <v>10505</v>
      </c>
      <c r="G2196" s="2" t="s">
        <v>29</v>
      </c>
      <c r="H2196" s="2">
        <v>339</v>
      </c>
      <c r="I2196" s="33" t="s">
        <v>74</v>
      </c>
      <c r="J2196" s="34">
        <v>45173</v>
      </c>
      <c r="K2196" s="33">
        <v>620218</v>
      </c>
      <c r="L2196" s="33">
        <v>614875</v>
      </c>
      <c r="M2196" s="33">
        <v>605517</v>
      </c>
      <c r="N2196" s="33">
        <v>608587</v>
      </c>
      <c r="O2196" s="33">
        <v>607212</v>
      </c>
      <c r="P2196" s="33">
        <v>614644</v>
      </c>
      <c r="Q2196" s="33">
        <v>612692</v>
      </c>
      <c r="R2196" s="33">
        <v>621966</v>
      </c>
      <c r="S2196" s="33">
        <v>642452</v>
      </c>
      <c r="T2196" s="33">
        <v>663867</v>
      </c>
      <c r="U2196" s="33">
        <v>676214</v>
      </c>
      <c r="V2196" s="33">
        <v>690064</v>
      </c>
      <c r="W2196" s="33">
        <v>700633</v>
      </c>
      <c r="X2196" s="33">
        <v>703944</v>
      </c>
      <c r="Y2196" s="33">
        <v>711589</v>
      </c>
      <c r="Z2196" s="33">
        <v>718656</v>
      </c>
      <c r="AA2196" s="33">
        <v>719478</v>
      </c>
      <c r="AB2196" s="33">
        <v>719674</v>
      </c>
      <c r="AC2196" s="33">
        <v>710658</v>
      </c>
      <c r="AD2196" s="33">
        <v>695343</v>
      </c>
      <c r="AE2196" s="33">
        <v>685137</v>
      </c>
      <c r="AF2196" s="33">
        <v>664203</v>
      </c>
      <c r="AG2196" s="33">
        <v>647792</v>
      </c>
      <c r="AH2196" s="33">
        <v>630823</v>
      </c>
    </row>
    <row r="2197" spans="1:34" x14ac:dyDescent="0.35">
      <c r="A2197" s="15">
        <f t="shared" si="148"/>
        <v>45174</v>
      </c>
      <c r="B2197" s="107">
        <v>16651771</v>
      </c>
      <c r="C2197" s="4">
        <f t="shared" si="149"/>
        <v>48975.797058823533</v>
      </c>
      <c r="D2197">
        <f t="shared" si="150"/>
        <v>2023</v>
      </c>
      <c r="E2197">
        <f t="shared" si="151"/>
        <v>9</v>
      </c>
      <c r="F2197" s="33">
        <v>10506</v>
      </c>
      <c r="G2197" s="2" t="s">
        <v>29</v>
      </c>
      <c r="H2197" s="2">
        <v>340</v>
      </c>
      <c r="I2197" s="33" t="s">
        <v>74</v>
      </c>
      <c r="J2197" s="34">
        <v>45174</v>
      </c>
      <c r="K2197" s="33">
        <v>622342</v>
      </c>
      <c r="L2197" s="33">
        <v>618166</v>
      </c>
      <c r="M2197" s="33">
        <v>617785</v>
      </c>
      <c r="N2197" s="33">
        <v>614598</v>
      </c>
      <c r="O2197" s="33">
        <v>621264</v>
      </c>
      <c r="P2197" s="33">
        <v>637874</v>
      </c>
      <c r="Q2197" s="33">
        <v>656872</v>
      </c>
      <c r="R2197" s="33">
        <v>672614</v>
      </c>
      <c r="S2197" s="33">
        <v>678659</v>
      </c>
      <c r="T2197" s="33">
        <v>686612</v>
      </c>
      <c r="U2197" s="33">
        <v>700372</v>
      </c>
      <c r="V2197" s="33">
        <v>705657</v>
      </c>
      <c r="W2197" s="33">
        <v>712323</v>
      </c>
      <c r="X2197" s="33">
        <v>726238</v>
      </c>
      <c r="Y2197" s="33">
        <v>732760</v>
      </c>
      <c r="Z2197" s="33">
        <v>739579</v>
      </c>
      <c r="AA2197" s="33">
        <v>745727</v>
      </c>
      <c r="AB2197" s="33">
        <v>741800</v>
      </c>
      <c r="AC2197" s="33">
        <v>727906</v>
      </c>
      <c r="AD2197" s="33">
        <v>716629</v>
      </c>
      <c r="AE2197" s="33">
        <v>715870</v>
      </c>
      <c r="AF2197" s="33">
        <v>693327</v>
      </c>
      <c r="AG2197" s="33">
        <v>675275</v>
      </c>
      <c r="AH2197" s="33">
        <v>661654</v>
      </c>
    </row>
    <row r="2198" spans="1:34" x14ac:dyDescent="0.35">
      <c r="A2198" s="15">
        <f t="shared" si="148"/>
        <v>45175</v>
      </c>
      <c r="B2198" s="107">
        <v>16942595</v>
      </c>
      <c r="C2198" s="4">
        <f t="shared" si="149"/>
        <v>49685.029325513198</v>
      </c>
      <c r="D2198">
        <f t="shared" si="150"/>
        <v>2023</v>
      </c>
      <c r="E2198">
        <f t="shared" si="151"/>
        <v>9</v>
      </c>
      <c r="F2198" s="33">
        <v>10507</v>
      </c>
      <c r="G2198" s="2" t="s">
        <v>29</v>
      </c>
      <c r="H2198" s="2">
        <v>341</v>
      </c>
      <c r="I2198" s="33" t="s">
        <v>74</v>
      </c>
      <c r="J2198" s="34">
        <v>45175</v>
      </c>
      <c r="K2198" s="33">
        <v>650624</v>
      </c>
      <c r="L2198" s="33">
        <v>639082</v>
      </c>
      <c r="M2198" s="33">
        <v>640555</v>
      </c>
      <c r="N2198" s="33">
        <v>637661</v>
      </c>
      <c r="O2198" s="33">
        <v>644829</v>
      </c>
      <c r="P2198" s="33">
        <v>655227</v>
      </c>
      <c r="Q2198" s="33">
        <v>675654</v>
      </c>
      <c r="R2198" s="33">
        <v>689164</v>
      </c>
      <c r="S2198" s="33">
        <v>688095</v>
      </c>
      <c r="T2198" s="33">
        <v>698361</v>
      </c>
      <c r="U2198" s="33">
        <v>701120</v>
      </c>
      <c r="V2198" s="33">
        <v>704841</v>
      </c>
      <c r="W2198" s="33">
        <v>710638</v>
      </c>
      <c r="X2198" s="33">
        <v>712572</v>
      </c>
      <c r="Y2198" s="33">
        <v>720659</v>
      </c>
      <c r="Z2198" s="33">
        <v>730133</v>
      </c>
      <c r="AA2198" s="33">
        <v>740882</v>
      </c>
      <c r="AB2198" s="33">
        <v>741840</v>
      </c>
      <c r="AC2198" s="33">
        <v>731281</v>
      </c>
      <c r="AD2198" s="33">
        <v>720071</v>
      </c>
      <c r="AE2198" s="33">
        <v>707424</v>
      </c>
      <c r="AF2198" s="33">
        <v>694105</v>
      </c>
      <c r="AG2198" s="33">
        <v>668814</v>
      </c>
      <c r="AH2198" s="33">
        <v>656920</v>
      </c>
    </row>
    <row r="2199" spans="1:34" x14ac:dyDescent="0.35">
      <c r="A2199" s="15">
        <f t="shared" si="148"/>
        <v>45176</v>
      </c>
      <c r="B2199" s="107">
        <v>16824079</v>
      </c>
      <c r="C2199" s="4">
        <f t="shared" si="149"/>
        <v>49193.213450292395</v>
      </c>
      <c r="D2199">
        <f t="shared" si="150"/>
        <v>2023</v>
      </c>
      <c r="E2199">
        <f t="shared" si="151"/>
        <v>9</v>
      </c>
      <c r="F2199" s="33">
        <v>10508</v>
      </c>
      <c r="G2199" s="2" t="s">
        <v>29</v>
      </c>
      <c r="H2199" s="2">
        <v>342</v>
      </c>
      <c r="I2199" s="33" t="s">
        <v>74</v>
      </c>
      <c r="J2199" s="34">
        <v>45176</v>
      </c>
      <c r="K2199" s="33">
        <v>645027</v>
      </c>
      <c r="L2199" s="33">
        <v>636173</v>
      </c>
      <c r="M2199" s="33">
        <v>634391</v>
      </c>
      <c r="N2199" s="33">
        <v>639908</v>
      </c>
      <c r="O2199" s="33">
        <v>645958</v>
      </c>
      <c r="P2199" s="33">
        <v>664458</v>
      </c>
      <c r="Q2199" s="33">
        <v>678257</v>
      </c>
      <c r="R2199" s="33">
        <v>692272</v>
      </c>
      <c r="S2199" s="33">
        <v>702500</v>
      </c>
      <c r="T2199" s="33">
        <v>703953</v>
      </c>
      <c r="U2199" s="33">
        <v>709531</v>
      </c>
      <c r="V2199" s="33">
        <v>711572</v>
      </c>
      <c r="W2199" s="33">
        <v>725053</v>
      </c>
      <c r="X2199" s="33">
        <v>734398</v>
      </c>
      <c r="Y2199" s="33">
        <v>732437</v>
      </c>
      <c r="Z2199" s="33">
        <v>736291</v>
      </c>
      <c r="AA2199" s="33">
        <v>740498</v>
      </c>
      <c r="AB2199" s="33">
        <v>729141</v>
      </c>
      <c r="AC2199" s="33">
        <v>723716</v>
      </c>
      <c r="AD2199" s="33">
        <v>713673</v>
      </c>
      <c r="AE2199" s="33">
        <v>708372</v>
      </c>
      <c r="AF2199" s="33">
        <v>688857</v>
      </c>
      <c r="AG2199" s="33">
        <v>670597</v>
      </c>
      <c r="AH2199" s="33">
        <v>658609</v>
      </c>
    </row>
    <row r="2200" spans="1:34" x14ac:dyDescent="0.35">
      <c r="A2200" s="15">
        <f t="shared" si="148"/>
        <v>45177</v>
      </c>
      <c r="B2200" s="107">
        <v>16712303</v>
      </c>
      <c r="C2200" s="4">
        <f t="shared" si="149"/>
        <v>48723.915451895045</v>
      </c>
      <c r="D2200">
        <f t="shared" si="150"/>
        <v>2023</v>
      </c>
      <c r="E2200">
        <f t="shared" si="151"/>
        <v>9</v>
      </c>
      <c r="F2200" s="33">
        <v>10509</v>
      </c>
      <c r="G2200" s="2" t="s">
        <v>29</v>
      </c>
      <c r="H2200" s="2">
        <v>343</v>
      </c>
      <c r="I2200" s="33" t="s">
        <v>74</v>
      </c>
      <c r="J2200" s="34">
        <v>45177</v>
      </c>
      <c r="K2200" s="33">
        <v>643535</v>
      </c>
      <c r="L2200" s="33">
        <v>649046</v>
      </c>
      <c r="M2200" s="33">
        <v>651713</v>
      </c>
      <c r="N2200" s="33">
        <v>632304</v>
      </c>
      <c r="O2200" s="33">
        <v>641270</v>
      </c>
      <c r="P2200" s="33">
        <v>654799</v>
      </c>
      <c r="Q2200" s="33">
        <v>670867</v>
      </c>
      <c r="R2200" s="33">
        <v>681315</v>
      </c>
      <c r="S2200" s="33">
        <v>691548</v>
      </c>
      <c r="T2200" s="33">
        <v>691158</v>
      </c>
      <c r="U2200" s="33">
        <v>707413</v>
      </c>
      <c r="V2200" s="33">
        <v>711021</v>
      </c>
      <c r="W2200" s="33">
        <v>717098</v>
      </c>
      <c r="X2200" s="33">
        <v>730953</v>
      </c>
      <c r="Y2200" s="33">
        <v>730303</v>
      </c>
      <c r="Z2200" s="33">
        <v>739052</v>
      </c>
      <c r="AA2200" s="33">
        <v>743456</v>
      </c>
      <c r="AB2200" s="33">
        <v>739850</v>
      </c>
      <c r="AC2200" s="33">
        <v>725317</v>
      </c>
      <c r="AD2200" s="33">
        <v>706998</v>
      </c>
      <c r="AE2200" s="33">
        <v>692251</v>
      </c>
      <c r="AF2200" s="33">
        <v>677590</v>
      </c>
      <c r="AG2200" s="33">
        <v>658762</v>
      </c>
      <c r="AH2200" s="33">
        <v>644672</v>
      </c>
    </row>
    <row r="2201" spans="1:34" x14ac:dyDescent="0.35">
      <c r="A2201" s="15">
        <f t="shared" si="148"/>
        <v>45178</v>
      </c>
      <c r="B2201" s="107">
        <v>16290347</v>
      </c>
      <c r="C2201" s="4">
        <f t="shared" si="149"/>
        <v>47355.659883720931</v>
      </c>
      <c r="D2201">
        <f t="shared" si="150"/>
        <v>2023</v>
      </c>
      <c r="E2201">
        <f t="shared" si="151"/>
        <v>9</v>
      </c>
      <c r="F2201" s="33">
        <v>10510</v>
      </c>
      <c r="G2201" s="2" t="s">
        <v>29</v>
      </c>
      <c r="H2201" s="2">
        <v>344</v>
      </c>
      <c r="I2201" s="33" t="s">
        <v>74</v>
      </c>
      <c r="J2201" s="34">
        <v>45178</v>
      </c>
      <c r="K2201" s="33">
        <v>631615</v>
      </c>
      <c r="L2201" s="33">
        <v>621081</v>
      </c>
      <c r="M2201" s="33">
        <v>620568</v>
      </c>
      <c r="N2201" s="33">
        <v>619076</v>
      </c>
      <c r="O2201" s="33">
        <v>624734</v>
      </c>
      <c r="P2201" s="33">
        <v>629120</v>
      </c>
      <c r="Q2201" s="33">
        <v>628741</v>
      </c>
      <c r="R2201" s="33">
        <v>639233</v>
      </c>
      <c r="S2201" s="33">
        <v>649257</v>
      </c>
      <c r="T2201" s="33">
        <v>662386</v>
      </c>
      <c r="U2201" s="33">
        <v>674753</v>
      </c>
      <c r="V2201" s="33">
        <v>681752</v>
      </c>
      <c r="W2201" s="33">
        <v>696601</v>
      </c>
      <c r="X2201" s="33">
        <v>714736</v>
      </c>
      <c r="Y2201" s="33">
        <v>727659</v>
      </c>
      <c r="Z2201" s="33">
        <v>735563</v>
      </c>
      <c r="AA2201" s="33">
        <v>745211</v>
      </c>
      <c r="AB2201" s="33">
        <v>742232</v>
      </c>
      <c r="AC2201" s="33">
        <v>725227</v>
      </c>
      <c r="AD2201" s="33">
        <v>697067</v>
      </c>
      <c r="AE2201" s="33">
        <v>683275</v>
      </c>
      <c r="AF2201" s="33">
        <v>667859</v>
      </c>
      <c r="AG2201" s="33">
        <v>650144</v>
      </c>
      <c r="AH2201" s="33">
        <v>635193</v>
      </c>
    </row>
    <row r="2202" spans="1:34" x14ac:dyDescent="0.35">
      <c r="A2202" s="15">
        <f t="shared" ref="A2202:A2222" si="152">J2202</f>
        <v>45179</v>
      </c>
      <c r="B2202" s="107">
        <v>16241903</v>
      </c>
      <c r="C2202" s="4">
        <f t="shared" ref="C2202:C2222" si="153">B2202/H2202</f>
        <v>47077.979710144929</v>
      </c>
      <c r="D2202">
        <f t="shared" ref="D2202:D2222" si="154">YEAR(J2202)</f>
        <v>2023</v>
      </c>
      <c r="E2202">
        <f t="shared" ref="E2202:E2222" si="155">MONTH(J2202)</f>
        <v>9</v>
      </c>
      <c r="F2202" s="33">
        <v>10511</v>
      </c>
      <c r="G2202" s="2" t="s">
        <v>29</v>
      </c>
      <c r="H2202" s="2">
        <v>345</v>
      </c>
      <c r="I2202" s="33" t="s">
        <v>74</v>
      </c>
      <c r="J2202" s="34">
        <v>45179</v>
      </c>
      <c r="K2202" s="33">
        <v>624072</v>
      </c>
      <c r="L2202" s="33">
        <v>618316</v>
      </c>
      <c r="M2202" s="33">
        <v>612360</v>
      </c>
      <c r="N2202" s="33">
        <v>613746</v>
      </c>
      <c r="O2202" s="33">
        <v>609849</v>
      </c>
      <c r="P2202" s="33">
        <v>614723</v>
      </c>
      <c r="Q2202" s="33">
        <v>614283</v>
      </c>
      <c r="R2202" s="33">
        <v>618877</v>
      </c>
      <c r="S2202" s="33">
        <v>638743</v>
      </c>
      <c r="T2202" s="33">
        <v>653916</v>
      </c>
      <c r="U2202" s="33">
        <v>671777</v>
      </c>
      <c r="V2202" s="33">
        <v>685113</v>
      </c>
      <c r="W2202" s="33">
        <v>707050</v>
      </c>
      <c r="X2202" s="33">
        <v>725787</v>
      </c>
      <c r="Y2202" s="33">
        <v>746220</v>
      </c>
      <c r="Z2202" s="33">
        <v>746816</v>
      </c>
      <c r="AA2202" s="33">
        <v>749992</v>
      </c>
      <c r="AB2202" s="33">
        <v>740478</v>
      </c>
      <c r="AC2202" s="33">
        <v>722116</v>
      </c>
      <c r="AD2202" s="33">
        <v>703437</v>
      </c>
      <c r="AE2202" s="33">
        <v>694266</v>
      </c>
      <c r="AF2202" s="33">
        <v>671341</v>
      </c>
      <c r="AG2202" s="33">
        <v>646175</v>
      </c>
      <c r="AH2202" s="33">
        <v>633873</v>
      </c>
    </row>
    <row r="2203" spans="1:34" x14ac:dyDescent="0.35">
      <c r="A2203" s="15">
        <f t="shared" si="152"/>
        <v>45180</v>
      </c>
      <c r="B2203" s="107">
        <v>16647369.999999998</v>
      </c>
      <c r="C2203" s="4">
        <f t="shared" si="153"/>
        <v>48113.786127167623</v>
      </c>
      <c r="D2203">
        <f t="shared" si="154"/>
        <v>2023</v>
      </c>
      <c r="E2203">
        <f t="shared" si="155"/>
        <v>9</v>
      </c>
      <c r="F2203" s="33">
        <v>10512</v>
      </c>
      <c r="G2203" s="2" t="s">
        <v>29</v>
      </c>
      <c r="H2203" s="2">
        <v>346</v>
      </c>
      <c r="I2203" s="33" t="s">
        <v>74</v>
      </c>
      <c r="J2203" s="34">
        <v>45180</v>
      </c>
      <c r="K2203" s="33">
        <v>614667</v>
      </c>
      <c r="L2203" s="33">
        <v>610095</v>
      </c>
      <c r="M2203" s="33">
        <v>604353</v>
      </c>
      <c r="N2203" s="33">
        <v>602982</v>
      </c>
      <c r="O2203" s="33">
        <v>610949</v>
      </c>
      <c r="P2203" s="33">
        <v>628332</v>
      </c>
      <c r="Q2203" s="33">
        <v>642177</v>
      </c>
      <c r="R2203" s="33">
        <v>655854</v>
      </c>
      <c r="S2203" s="33">
        <v>668016</v>
      </c>
      <c r="T2203" s="33">
        <v>682146</v>
      </c>
      <c r="U2203" s="33">
        <v>699900</v>
      </c>
      <c r="V2203" s="33">
        <v>711160</v>
      </c>
      <c r="W2203" s="33">
        <v>718570</v>
      </c>
      <c r="X2203" s="33">
        <v>731213</v>
      </c>
      <c r="Y2203" s="33">
        <v>736823</v>
      </c>
      <c r="Z2203" s="33">
        <v>741261</v>
      </c>
      <c r="AA2203" s="33">
        <v>743266</v>
      </c>
      <c r="AB2203" s="33">
        <v>739309</v>
      </c>
      <c r="AC2203" s="33">
        <v>725835</v>
      </c>
      <c r="AD2203" s="33">
        <v>724575</v>
      </c>
      <c r="AE2203" s="33">
        <v>712981</v>
      </c>
      <c r="AF2203" s="33">
        <v>693823</v>
      </c>
      <c r="AG2203" s="33">
        <v>671552</v>
      </c>
      <c r="AH2203" s="33">
        <v>652409</v>
      </c>
    </row>
    <row r="2204" spans="1:34" x14ac:dyDescent="0.35">
      <c r="A2204" s="15">
        <f t="shared" si="152"/>
        <v>45181</v>
      </c>
      <c r="B2204" s="107">
        <v>16945312</v>
      </c>
      <c r="C2204" s="4">
        <f t="shared" si="153"/>
        <v>48833.752161383287</v>
      </c>
      <c r="D2204">
        <f t="shared" si="154"/>
        <v>2023</v>
      </c>
      <c r="E2204">
        <f t="shared" si="155"/>
        <v>9</v>
      </c>
      <c r="F2204" s="33">
        <v>10513</v>
      </c>
      <c r="G2204" s="2" t="s">
        <v>29</v>
      </c>
      <c r="H2204" s="2">
        <v>347</v>
      </c>
      <c r="I2204" s="33" t="s">
        <v>74</v>
      </c>
      <c r="J2204" s="34">
        <v>45181</v>
      </c>
      <c r="K2204" s="33">
        <v>649579</v>
      </c>
      <c r="L2204" s="33">
        <v>643598</v>
      </c>
      <c r="M2204" s="33">
        <v>636627</v>
      </c>
      <c r="N2204" s="33">
        <v>639509</v>
      </c>
      <c r="O2204" s="33">
        <v>643299</v>
      </c>
      <c r="P2204" s="33">
        <v>655583</v>
      </c>
      <c r="Q2204" s="33">
        <v>670768</v>
      </c>
      <c r="R2204" s="33">
        <v>677953</v>
      </c>
      <c r="S2204" s="33">
        <v>684677</v>
      </c>
      <c r="T2204" s="33">
        <v>702596</v>
      </c>
      <c r="U2204" s="33">
        <v>694257</v>
      </c>
      <c r="V2204" s="33">
        <v>690546</v>
      </c>
      <c r="W2204" s="33">
        <v>714272</v>
      </c>
      <c r="X2204" s="33">
        <v>734197</v>
      </c>
      <c r="Y2204" s="33">
        <v>738718</v>
      </c>
      <c r="Z2204" s="33">
        <v>747149</v>
      </c>
      <c r="AA2204" s="33">
        <v>747209</v>
      </c>
      <c r="AB2204" s="33">
        <v>743079</v>
      </c>
      <c r="AC2204" s="33">
        <v>733876</v>
      </c>
      <c r="AD2204" s="33">
        <v>727297</v>
      </c>
      <c r="AE2204" s="33">
        <v>717059</v>
      </c>
      <c r="AF2204" s="33">
        <v>702115</v>
      </c>
      <c r="AG2204" s="33">
        <v>678188</v>
      </c>
      <c r="AH2204" s="33">
        <v>666816</v>
      </c>
    </row>
    <row r="2205" spans="1:34" x14ac:dyDescent="0.35">
      <c r="A2205" s="15">
        <f t="shared" si="152"/>
        <v>45182</v>
      </c>
      <c r="B2205" s="107">
        <v>16824957</v>
      </c>
      <c r="C2205" s="4">
        <f t="shared" si="153"/>
        <v>48347.577586206899</v>
      </c>
      <c r="D2205">
        <f t="shared" si="154"/>
        <v>2023</v>
      </c>
      <c r="E2205">
        <f t="shared" si="155"/>
        <v>9</v>
      </c>
      <c r="F2205" s="33">
        <v>10514</v>
      </c>
      <c r="G2205" s="2" t="s">
        <v>29</v>
      </c>
      <c r="H2205" s="2">
        <v>348</v>
      </c>
      <c r="I2205" s="33" t="s">
        <v>74</v>
      </c>
      <c r="J2205" s="34">
        <v>45182</v>
      </c>
      <c r="K2205" s="33">
        <v>654993</v>
      </c>
      <c r="L2205" s="33">
        <v>647992</v>
      </c>
      <c r="M2205" s="33">
        <v>639651</v>
      </c>
      <c r="N2205" s="33">
        <v>640228</v>
      </c>
      <c r="O2205" s="33">
        <v>645151</v>
      </c>
      <c r="P2205" s="33">
        <v>641820</v>
      </c>
      <c r="Q2205" s="33">
        <v>646759</v>
      </c>
      <c r="R2205" s="33">
        <v>654732</v>
      </c>
      <c r="S2205" s="33">
        <v>671280</v>
      </c>
      <c r="T2205" s="33">
        <v>686810</v>
      </c>
      <c r="U2205" s="33">
        <v>695433</v>
      </c>
      <c r="V2205" s="33">
        <v>703311</v>
      </c>
      <c r="W2205" s="33">
        <v>718433</v>
      </c>
      <c r="X2205" s="33">
        <v>722429</v>
      </c>
      <c r="Y2205" s="33">
        <v>733665</v>
      </c>
      <c r="Z2205" s="33">
        <v>742599</v>
      </c>
      <c r="AA2205" s="33">
        <v>755237</v>
      </c>
      <c r="AB2205" s="33">
        <v>749253</v>
      </c>
      <c r="AC2205" s="33">
        <v>731184</v>
      </c>
      <c r="AD2205" s="33">
        <v>723412</v>
      </c>
      <c r="AE2205" s="33">
        <v>710880</v>
      </c>
      <c r="AF2205" s="33">
        <v>693567</v>
      </c>
      <c r="AG2205" s="33">
        <v>669614</v>
      </c>
      <c r="AH2205" s="33">
        <v>659672</v>
      </c>
    </row>
    <row r="2206" spans="1:34" x14ac:dyDescent="0.35">
      <c r="A2206" s="15">
        <f t="shared" si="152"/>
        <v>45183</v>
      </c>
      <c r="B2206" s="107">
        <v>17031546</v>
      </c>
      <c r="C2206" s="4">
        <f t="shared" si="153"/>
        <v>48800.99140401146</v>
      </c>
      <c r="D2206">
        <f t="shared" si="154"/>
        <v>2023</v>
      </c>
      <c r="E2206">
        <f t="shared" si="155"/>
        <v>9</v>
      </c>
      <c r="F2206" s="33">
        <v>10515</v>
      </c>
      <c r="G2206" s="2" t="s">
        <v>29</v>
      </c>
      <c r="H2206" s="2">
        <v>349</v>
      </c>
      <c r="I2206" s="33" t="s">
        <v>74</v>
      </c>
      <c r="J2206" s="34">
        <v>45183</v>
      </c>
      <c r="K2206" s="33">
        <v>649184</v>
      </c>
      <c r="L2206" s="33">
        <v>640374</v>
      </c>
      <c r="M2206" s="33">
        <v>636785</v>
      </c>
      <c r="N2206" s="33">
        <v>638992</v>
      </c>
      <c r="O2206" s="33">
        <v>641885</v>
      </c>
      <c r="P2206" s="33">
        <v>662710</v>
      </c>
      <c r="Q2206" s="33">
        <v>674165</v>
      </c>
      <c r="R2206" s="33">
        <v>678190</v>
      </c>
      <c r="S2206" s="33">
        <v>688225</v>
      </c>
      <c r="T2206" s="33">
        <v>695851</v>
      </c>
      <c r="U2206" s="33">
        <v>706479</v>
      </c>
      <c r="V2206" s="33">
        <v>710249</v>
      </c>
      <c r="W2206" s="33">
        <v>732555</v>
      </c>
      <c r="X2206" s="33">
        <v>743012</v>
      </c>
      <c r="Y2206" s="33">
        <v>752105</v>
      </c>
      <c r="Z2206" s="33">
        <v>761751</v>
      </c>
      <c r="AA2206" s="33">
        <v>768139</v>
      </c>
      <c r="AB2206" s="33">
        <v>760301</v>
      </c>
      <c r="AC2206" s="33">
        <v>742747</v>
      </c>
      <c r="AD2206" s="33">
        <v>729775</v>
      </c>
      <c r="AE2206" s="33">
        <v>717610</v>
      </c>
      <c r="AF2206" s="33">
        <v>695574</v>
      </c>
      <c r="AG2206" s="33">
        <v>670511</v>
      </c>
      <c r="AH2206" s="33">
        <v>652561</v>
      </c>
    </row>
    <row r="2207" spans="1:34" x14ac:dyDescent="0.35">
      <c r="A2207" s="15">
        <f t="shared" si="152"/>
        <v>45184</v>
      </c>
      <c r="B2207" s="107">
        <v>16660004</v>
      </c>
      <c r="C2207" s="4">
        <f t="shared" si="153"/>
        <v>47600.01142857143</v>
      </c>
      <c r="D2207">
        <f t="shared" si="154"/>
        <v>2023</v>
      </c>
      <c r="E2207">
        <f t="shared" si="155"/>
        <v>9</v>
      </c>
      <c r="F2207" s="33">
        <v>10516</v>
      </c>
      <c r="G2207" s="2" t="s">
        <v>29</v>
      </c>
      <c r="H2207" s="2">
        <v>350</v>
      </c>
      <c r="I2207" s="33" t="s">
        <v>74</v>
      </c>
      <c r="J2207" s="34">
        <v>45184</v>
      </c>
      <c r="K2207" s="33">
        <v>644075</v>
      </c>
      <c r="L2207" s="33">
        <v>631180</v>
      </c>
      <c r="M2207" s="33">
        <v>628982</v>
      </c>
      <c r="N2207" s="33">
        <v>629181</v>
      </c>
      <c r="O2207" s="33">
        <v>632765</v>
      </c>
      <c r="P2207" s="33">
        <v>646697</v>
      </c>
      <c r="Q2207" s="33">
        <v>655188</v>
      </c>
      <c r="R2207" s="33">
        <v>663506</v>
      </c>
      <c r="S2207" s="33">
        <v>672845</v>
      </c>
      <c r="T2207" s="33">
        <v>681014</v>
      </c>
      <c r="U2207" s="33">
        <v>686401</v>
      </c>
      <c r="V2207" s="33">
        <v>700789</v>
      </c>
      <c r="W2207" s="33">
        <v>715811</v>
      </c>
      <c r="X2207" s="33">
        <v>735415</v>
      </c>
      <c r="Y2207" s="33">
        <v>746124</v>
      </c>
      <c r="Z2207" s="33">
        <v>755507</v>
      </c>
      <c r="AA2207" s="33">
        <v>758334</v>
      </c>
      <c r="AB2207" s="33">
        <v>748103</v>
      </c>
      <c r="AC2207" s="33">
        <v>722163</v>
      </c>
      <c r="AD2207" s="33">
        <v>703447</v>
      </c>
      <c r="AE2207" s="33">
        <v>681175</v>
      </c>
      <c r="AF2207" s="33">
        <v>667294</v>
      </c>
      <c r="AG2207" s="33">
        <v>653296</v>
      </c>
      <c r="AH2207" s="33">
        <v>634173</v>
      </c>
    </row>
    <row r="2208" spans="1:34" x14ac:dyDescent="0.35">
      <c r="A2208" s="15">
        <f t="shared" si="152"/>
        <v>45185</v>
      </c>
      <c r="B2208" s="107">
        <v>16004830</v>
      </c>
      <c r="C2208" s="4">
        <f t="shared" si="153"/>
        <v>45597.806267806271</v>
      </c>
      <c r="D2208">
        <f t="shared" si="154"/>
        <v>2023</v>
      </c>
      <c r="E2208">
        <f t="shared" si="155"/>
        <v>9</v>
      </c>
      <c r="F2208" s="33">
        <v>10517</v>
      </c>
      <c r="G2208" s="2" t="s">
        <v>29</v>
      </c>
      <c r="H2208" s="2">
        <v>351</v>
      </c>
      <c r="I2208" s="33" t="s">
        <v>74</v>
      </c>
      <c r="J2208" s="34">
        <v>45185</v>
      </c>
      <c r="K2208" s="33">
        <v>626123</v>
      </c>
      <c r="L2208" s="33">
        <v>614378</v>
      </c>
      <c r="M2208" s="33">
        <v>610090</v>
      </c>
      <c r="N2208" s="33">
        <v>610594</v>
      </c>
      <c r="O2208" s="33">
        <v>617708</v>
      </c>
      <c r="P2208" s="33">
        <v>617110</v>
      </c>
      <c r="Q2208" s="33">
        <v>623629</v>
      </c>
      <c r="R2208" s="33">
        <v>621049</v>
      </c>
      <c r="S2208" s="33">
        <v>635920</v>
      </c>
      <c r="T2208" s="33">
        <v>646945</v>
      </c>
      <c r="U2208" s="33">
        <v>656420</v>
      </c>
      <c r="V2208" s="33">
        <v>666127</v>
      </c>
      <c r="W2208" s="33">
        <v>686116</v>
      </c>
      <c r="X2208" s="33">
        <v>700622</v>
      </c>
      <c r="Y2208" s="33">
        <v>715247</v>
      </c>
      <c r="Z2208" s="33">
        <v>724491</v>
      </c>
      <c r="AA2208" s="33">
        <v>726818</v>
      </c>
      <c r="AB2208" s="33">
        <v>715568</v>
      </c>
      <c r="AC2208" s="33">
        <v>690663</v>
      </c>
      <c r="AD2208" s="33">
        <v>676489</v>
      </c>
      <c r="AE2208" s="33">
        <v>663400</v>
      </c>
      <c r="AF2208" s="33">
        <v>644880</v>
      </c>
      <c r="AG2208" s="33">
        <v>631934</v>
      </c>
      <c r="AH2208" s="33">
        <v>619867</v>
      </c>
    </row>
    <row r="2209" spans="1:34" x14ac:dyDescent="0.35">
      <c r="A2209" s="15">
        <f t="shared" si="152"/>
        <v>45186</v>
      </c>
      <c r="B2209" s="107">
        <v>15484800</v>
      </c>
      <c r="C2209" s="4">
        <f t="shared" si="153"/>
        <v>43990.909090909088</v>
      </c>
      <c r="D2209">
        <f t="shared" si="154"/>
        <v>2023</v>
      </c>
      <c r="E2209">
        <f t="shared" si="155"/>
        <v>9</v>
      </c>
      <c r="F2209" s="33">
        <v>10518</v>
      </c>
      <c r="G2209" s="2" t="s">
        <v>29</v>
      </c>
      <c r="H2209" s="2">
        <v>352</v>
      </c>
      <c r="I2209" s="33" t="s">
        <v>74</v>
      </c>
      <c r="J2209" s="34">
        <v>45186</v>
      </c>
      <c r="K2209" s="33">
        <v>610193</v>
      </c>
      <c r="L2209" s="33">
        <v>602855</v>
      </c>
      <c r="M2209" s="33">
        <v>599955</v>
      </c>
      <c r="N2209" s="33">
        <v>604975</v>
      </c>
      <c r="O2209" s="33">
        <v>601165</v>
      </c>
      <c r="P2209" s="33">
        <v>600715</v>
      </c>
      <c r="Q2209" s="33">
        <v>603040</v>
      </c>
      <c r="R2209" s="33">
        <v>601899</v>
      </c>
      <c r="S2209" s="33">
        <v>622428</v>
      </c>
      <c r="T2209" s="33">
        <v>636992</v>
      </c>
      <c r="U2209" s="33">
        <v>649958</v>
      </c>
      <c r="V2209" s="33">
        <v>657456</v>
      </c>
      <c r="W2209" s="33">
        <v>664089</v>
      </c>
      <c r="X2209" s="33">
        <v>667772</v>
      </c>
      <c r="Y2209" s="33">
        <v>667370</v>
      </c>
      <c r="Z2209" s="33">
        <v>672352</v>
      </c>
      <c r="AA2209" s="33">
        <v>668409</v>
      </c>
      <c r="AB2209" s="33">
        <v>663303</v>
      </c>
      <c r="AC2209" s="33">
        <v>654754</v>
      </c>
      <c r="AD2209" s="33">
        <v>651488</v>
      </c>
      <c r="AE2209" s="33">
        <v>651674</v>
      </c>
      <c r="AF2209" s="33">
        <v>638363</v>
      </c>
      <c r="AG2209" s="33">
        <v>626863</v>
      </c>
      <c r="AH2209" s="33">
        <v>613700</v>
      </c>
    </row>
    <row r="2210" spans="1:34" x14ac:dyDescent="0.35">
      <c r="A2210" s="15">
        <f t="shared" si="152"/>
        <v>45187</v>
      </c>
      <c r="B2210" s="107">
        <v>16120064</v>
      </c>
      <c r="C2210" s="4">
        <f t="shared" si="153"/>
        <v>45665.903682719545</v>
      </c>
      <c r="D2210">
        <f t="shared" si="154"/>
        <v>2023</v>
      </c>
      <c r="E2210">
        <f t="shared" si="155"/>
        <v>9</v>
      </c>
      <c r="F2210" s="33">
        <v>10519</v>
      </c>
      <c r="G2210" s="2" t="s">
        <v>29</v>
      </c>
      <c r="H2210" s="2">
        <v>353</v>
      </c>
      <c r="I2210" s="33" t="s">
        <v>74</v>
      </c>
      <c r="J2210" s="34">
        <v>45187</v>
      </c>
      <c r="K2210" s="33">
        <v>610161</v>
      </c>
      <c r="L2210" s="33">
        <v>598897</v>
      </c>
      <c r="M2210" s="33">
        <v>603292</v>
      </c>
      <c r="N2210" s="33">
        <v>608478</v>
      </c>
      <c r="O2210" s="33">
        <v>605553</v>
      </c>
      <c r="P2210" s="33">
        <v>622553</v>
      </c>
      <c r="Q2210" s="33">
        <v>640369</v>
      </c>
      <c r="R2210" s="33">
        <v>651263</v>
      </c>
      <c r="S2210" s="33">
        <v>666294</v>
      </c>
      <c r="T2210" s="33">
        <v>671731</v>
      </c>
      <c r="U2210" s="33">
        <v>690989</v>
      </c>
      <c r="V2210" s="33">
        <v>696759</v>
      </c>
      <c r="W2210" s="33">
        <v>709029</v>
      </c>
      <c r="X2210" s="33">
        <v>707592</v>
      </c>
      <c r="Y2210" s="33">
        <v>708167</v>
      </c>
      <c r="Z2210" s="33">
        <v>708958</v>
      </c>
      <c r="AA2210" s="33">
        <v>701632</v>
      </c>
      <c r="AB2210" s="33">
        <v>699481</v>
      </c>
      <c r="AC2210" s="33">
        <v>685199</v>
      </c>
      <c r="AD2210" s="33">
        <v>681749</v>
      </c>
      <c r="AE2210" s="33">
        <v>670869</v>
      </c>
      <c r="AF2210" s="33">
        <v>652018</v>
      </c>
      <c r="AG2210" s="33">
        <v>640740</v>
      </c>
      <c r="AH2210" s="33">
        <v>632177</v>
      </c>
    </row>
    <row r="2211" spans="1:34" x14ac:dyDescent="0.35">
      <c r="A2211" s="15">
        <f t="shared" si="152"/>
        <v>45188</v>
      </c>
      <c r="B2211" s="107">
        <v>16321304</v>
      </c>
      <c r="C2211" s="4">
        <f t="shared" si="153"/>
        <v>46105.378531073446</v>
      </c>
      <c r="D2211">
        <f t="shared" si="154"/>
        <v>2023</v>
      </c>
      <c r="E2211">
        <f t="shared" si="155"/>
        <v>9</v>
      </c>
      <c r="F2211" s="33">
        <v>10520</v>
      </c>
      <c r="G2211" s="2" t="s">
        <v>29</v>
      </c>
      <c r="H2211" s="2">
        <v>354</v>
      </c>
      <c r="I2211" s="33" t="s">
        <v>74</v>
      </c>
      <c r="J2211" s="34">
        <v>45188</v>
      </c>
      <c r="K2211" s="33">
        <v>625449</v>
      </c>
      <c r="L2211" s="33">
        <v>609761</v>
      </c>
      <c r="M2211" s="33">
        <v>618076</v>
      </c>
      <c r="N2211" s="33">
        <v>622855</v>
      </c>
      <c r="O2211" s="33">
        <v>623822</v>
      </c>
      <c r="P2211" s="33">
        <v>641107</v>
      </c>
      <c r="Q2211" s="33">
        <v>664896</v>
      </c>
      <c r="R2211" s="33">
        <v>672490</v>
      </c>
      <c r="S2211" s="33">
        <v>679405</v>
      </c>
      <c r="T2211" s="33">
        <v>682055</v>
      </c>
      <c r="U2211" s="33">
        <v>697374</v>
      </c>
      <c r="V2211" s="33">
        <v>692472</v>
      </c>
      <c r="W2211" s="33">
        <v>699694</v>
      </c>
      <c r="X2211" s="33">
        <v>707568</v>
      </c>
      <c r="Y2211" s="33">
        <v>704889</v>
      </c>
      <c r="Z2211" s="33">
        <v>713896</v>
      </c>
      <c r="AA2211" s="33">
        <v>712604</v>
      </c>
      <c r="AB2211" s="33">
        <v>710916</v>
      </c>
      <c r="AC2211" s="33">
        <v>701692</v>
      </c>
      <c r="AD2211" s="33">
        <v>697673</v>
      </c>
      <c r="AE2211" s="33">
        <v>691723</v>
      </c>
      <c r="AF2211" s="33">
        <v>678521</v>
      </c>
      <c r="AG2211" s="33">
        <v>658189</v>
      </c>
      <c r="AH2211" s="33">
        <v>652102</v>
      </c>
    </row>
    <row r="2212" spans="1:34" x14ac:dyDescent="0.35">
      <c r="A2212" s="15">
        <f t="shared" si="152"/>
        <v>45189</v>
      </c>
      <c r="B2212" s="107">
        <v>16321855</v>
      </c>
      <c r="C2212" s="4">
        <f t="shared" si="153"/>
        <v>45977.056338028167</v>
      </c>
      <c r="D2212">
        <f t="shared" si="154"/>
        <v>2023</v>
      </c>
      <c r="E2212">
        <f t="shared" si="155"/>
        <v>9</v>
      </c>
      <c r="F2212" s="33">
        <v>10521</v>
      </c>
      <c r="G2212" s="2" t="s">
        <v>29</v>
      </c>
      <c r="H2212" s="2">
        <v>355</v>
      </c>
      <c r="I2212" s="33" t="s">
        <v>74</v>
      </c>
      <c r="J2212" s="34">
        <v>45189</v>
      </c>
      <c r="K2212" s="33">
        <v>643386</v>
      </c>
      <c r="L2212" s="33">
        <v>633751</v>
      </c>
      <c r="M2212" s="33">
        <v>635607</v>
      </c>
      <c r="N2212" s="33">
        <v>640899</v>
      </c>
      <c r="O2212" s="33">
        <v>640355</v>
      </c>
      <c r="P2212" s="33">
        <v>658974</v>
      </c>
      <c r="Q2212" s="33">
        <v>674023</v>
      </c>
      <c r="R2212" s="33">
        <v>679712</v>
      </c>
      <c r="S2212" s="33">
        <v>686595</v>
      </c>
      <c r="T2212" s="33">
        <v>684109</v>
      </c>
      <c r="U2212" s="33">
        <v>683990</v>
      </c>
      <c r="V2212" s="33">
        <v>696387</v>
      </c>
      <c r="W2212" s="33">
        <v>703561</v>
      </c>
      <c r="X2212" s="33">
        <v>698705</v>
      </c>
      <c r="Y2212" s="33">
        <v>699630</v>
      </c>
      <c r="Z2212" s="33">
        <v>699707</v>
      </c>
      <c r="AA2212" s="33">
        <v>694906</v>
      </c>
      <c r="AB2212" s="33">
        <v>689151</v>
      </c>
      <c r="AC2212" s="33">
        <v>684324</v>
      </c>
      <c r="AD2212" s="33">
        <v>687698</v>
      </c>
      <c r="AE2212" s="33">
        <v>683416</v>
      </c>
      <c r="AF2212" s="33">
        <v>676079</v>
      </c>
      <c r="AG2212" s="33">
        <v>656119</v>
      </c>
      <c r="AH2212" s="33">
        <v>650998</v>
      </c>
    </row>
    <row r="2213" spans="1:34" x14ac:dyDescent="0.35">
      <c r="A2213" s="15">
        <f t="shared" si="152"/>
        <v>45190</v>
      </c>
      <c r="B2213" s="107">
        <v>16244466</v>
      </c>
      <c r="C2213" s="4">
        <f t="shared" si="153"/>
        <v>45630.52247191011</v>
      </c>
      <c r="D2213">
        <f t="shared" si="154"/>
        <v>2023</v>
      </c>
      <c r="E2213">
        <f t="shared" si="155"/>
        <v>9</v>
      </c>
      <c r="F2213" s="33">
        <v>10522</v>
      </c>
      <c r="G2213" s="2" t="s">
        <v>29</v>
      </c>
      <c r="H2213" s="2">
        <v>356</v>
      </c>
      <c r="I2213" s="33" t="s">
        <v>74</v>
      </c>
      <c r="J2213" s="34">
        <v>45190</v>
      </c>
      <c r="K2213" s="33">
        <v>640349</v>
      </c>
      <c r="L2213" s="33">
        <v>633004</v>
      </c>
      <c r="M2213" s="33">
        <v>633276</v>
      </c>
      <c r="N2213" s="33">
        <v>632314</v>
      </c>
      <c r="O2213" s="33">
        <v>640675</v>
      </c>
      <c r="P2213" s="33">
        <v>657343</v>
      </c>
      <c r="Q2213" s="33">
        <v>679657</v>
      </c>
      <c r="R2213" s="33">
        <v>685525</v>
      </c>
      <c r="S2213" s="33">
        <v>683866</v>
      </c>
      <c r="T2213" s="33">
        <v>691616</v>
      </c>
      <c r="U2213" s="33">
        <v>692407</v>
      </c>
      <c r="V2213" s="33">
        <v>696749</v>
      </c>
      <c r="W2213" s="33">
        <v>699094</v>
      </c>
      <c r="X2213" s="33">
        <v>699366</v>
      </c>
      <c r="Y2213" s="33">
        <v>693331</v>
      </c>
      <c r="Z2213" s="33">
        <v>687287</v>
      </c>
      <c r="AA2213" s="33">
        <v>688585</v>
      </c>
      <c r="AB2213" s="33">
        <v>685309</v>
      </c>
      <c r="AC2213" s="33">
        <v>683193</v>
      </c>
      <c r="AD2213" s="33">
        <v>684898</v>
      </c>
      <c r="AE2213" s="33">
        <v>676350</v>
      </c>
      <c r="AF2213" s="33">
        <v>664148</v>
      </c>
      <c r="AG2213" s="33">
        <v>650914</v>
      </c>
      <c r="AH2213" s="33">
        <v>637416</v>
      </c>
    </row>
    <row r="2214" spans="1:34" x14ac:dyDescent="0.35">
      <c r="A2214" s="15">
        <f t="shared" si="152"/>
        <v>45191</v>
      </c>
      <c r="B2214" s="107">
        <v>15931506</v>
      </c>
      <c r="C2214" s="4">
        <f t="shared" si="153"/>
        <v>44626.067226890758</v>
      </c>
      <c r="D2214">
        <f t="shared" si="154"/>
        <v>2023</v>
      </c>
      <c r="E2214">
        <f t="shared" si="155"/>
        <v>9</v>
      </c>
      <c r="F2214" s="33">
        <v>10523</v>
      </c>
      <c r="G2214" s="2" t="s">
        <v>29</v>
      </c>
      <c r="H2214" s="2">
        <v>357</v>
      </c>
      <c r="I2214" s="33" t="s">
        <v>74</v>
      </c>
      <c r="J2214" s="34">
        <v>45191</v>
      </c>
      <c r="K2214" s="33">
        <v>630886</v>
      </c>
      <c r="L2214" s="33">
        <v>628169</v>
      </c>
      <c r="M2214" s="33">
        <v>629427</v>
      </c>
      <c r="N2214" s="33">
        <v>631697</v>
      </c>
      <c r="O2214" s="33">
        <v>636356</v>
      </c>
      <c r="P2214" s="33">
        <v>654982</v>
      </c>
      <c r="Q2214" s="33">
        <v>666265</v>
      </c>
      <c r="R2214" s="33">
        <v>677432</v>
      </c>
      <c r="S2214" s="33">
        <v>679476</v>
      </c>
      <c r="T2214" s="33">
        <v>680243</v>
      </c>
      <c r="U2214" s="33">
        <v>675514</v>
      </c>
      <c r="V2214" s="33">
        <v>681640</v>
      </c>
      <c r="W2214" s="33">
        <v>673880</v>
      </c>
      <c r="X2214" s="33">
        <v>676739</v>
      </c>
      <c r="Y2214" s="33">
        <v>679650</v>
      </c>
      <c r="Z2214" s="33">
        <v>681521</v>
      </c>
      <c r="AA2214" s="33">
        <v>671570</v>
      </c>
      <c r="AB2214" s="33">
        <v>671363</v>
      </c>
      <c r="AC2214" s="33">
        <v>667072</v>
      </c>
      <c r="AD2214" s="33">
        <v>657328</v>
      </c>
      <c r="AE2214" s="33">
        <v>656648</v>
      </c>
      <c r="AF2214" s="33">
        <v>643867</v>
      </c>
      <c r="AG2214" s="33">
        <v>619712</v>
      </c>
      <c r="AH2214" s="33">
        <v>616520</v>
      </c>
    </row>
    <row r="2215" spans="1:34" x14ac:dyDescent="0.35">
      <c r="A2215" s="15">
        <f t="shared" si="152"/>
        <v>45192</v>
      </c>
      <c r="B2215" s="107">
        <v>14986058</v>
      </c>
      <c r="C2215" s="4">
        <f t="shared" si="153"/>
        <v>41860.497206703913</v>
      </c>
      <c r="D2215">
        <f t="shared" si="154"/>
        <v>2023</v>
      </c>
      <c r="E2215">
        <f t="shared" si="155"/>
        <v>9</v>
      </c>
      <c r="F2215" s="33">
        <v>10524</v>
      </c>
      <c r="G2215" s="2" t="s">
        <v>29</v>
      </c>
      <c r="H2215" s="2">
        <v>358</v>
      </c>
      <c r="I2215" s="33" t="s">
        <v>74</v>
      </c>
      <c r="J2215" s="34">
        <v>45192</v>
      </c>
      <c r="K2215" s="33">
        <v>608766</v>
      </c>
      <c r="L2215" s="33">
        <v>608287</v>
      </c>
      <c r="M2215" s="33">
        <v>608802</v>
      </c>
      <c r="N2215" s="33">
        <v>599241</v>
      </c>
      <c r="O2215" s="33">
        <v>609093</v>
      </c>
      <c r="P2215" s="33">
        <v>613988</v>
      </c>
      <c r="Q2215" s="33">
        <v>609731</v>
      </c>
      <c r="R2215" s="33">
        <v>616750</v>
      </c>
      <c r="S2215" s="33">
        <v>626007</v>
      </c>
      <c r="T2215" s="33">
        <v>627016</v>
      </c>
      <c r="U2215" s="33">
        <v>623279</v>
      </c>
      <c r="V2215" s="33">
        <v>629573</v>
      </c>
      <c r="W2215" s="33">
        <v>627924</v>
      </c>
      <c r="X2215" s="33">
        <v>625014</v>
      </c>
      <c r="Y2215" s="33">
        <v>625423</v>
      </c>
      <c r="Z2215" s="33">
        <v>626089</v>
      </c>
      <c r="AA2215" s="33">
        <v>627346</v>
      </c>
      <c r="AB2215" s="33">
        <v>632711</v>
      </c>
      <c r="AC2215" s="33">
        <v>629770</v>
      </c>
      <c r="AD2215" s="33">
        <v>629847</v>
      </c>
      <c r="AE2215" s="33">
        <v>629581</v>
      </c>
      <c r="AF2215" s="33">
        <v>616176</v>
      </c>
      <c r="AG2215" s="33">
        <v>606464</v>
      </c>
      <c r="AH2215" s="33">
        <v>598685</v>
      </c>
    </row>
    <row r="2216" spans="1:34" x14ac:dyDescent="0.35">
      <c r="A2216" s="15">
        <f t="shared" si="152"/>
        <v>45193</v>
      </c>
      <c r="B2216" s="107">
        <v>14693387</v>
      </c>
      <c r="C2216" s="4">
        <f t="shared" si="153"/>
        <v>40928.654596100278</v>
      </c>
      <c r="D2216">
        <f t="shared" si="154"/>
        <v>2023</v>
      </c>
      <c r="E2216">
        <f t="shared" si="155"/>
        <v>9</v>
      </c>
      <c r="F2216" s="33">
        <v>10525</v>
      </c>
      <c r="G2216" s="2" t="s">
        <v>29</v>
      </c>
      <c r="H2216" s="2">
        <v>359</v>
      </c>
      <c r="I2216" s="33" t="s">
        <v>74</v>
      </c>
      <c r="J2216" s="34">
        <v>45193</v>
      </c>
      <c r="K2216" s="33">
        <v>589317</v>
      </c>
      <c r="L2216" s="33">
        <v>590436</v>
      </c>
      <c r="M2216" s="33">
        <v>586166</v>
      </c>
      <c r="N2216" s="33">
        <v>584143</v>
      </c>
      <c r="O2216" s="33">
        <v>585721</v>
      </c>
      <c r="P2216" s="33">
        <v>595376</v>
      </c>
      <c r="Q2216" s="33">
        <v>596191</v>
      </c>
      <c r="R2216" s="33">
        <v>592883</v>
      </c>
      <c r="S2216" s="33">
        <v>595782</v>
      </c>
      <c r="T2216" s="33">
        <v>597509</v>
      </c>
      <c r="U2216" s="33">
        <v>601641</v>
      </c>
      <c r="V2216" s="33">
        <v>599308</v>
      </c>
      <c r="W2216" s="33">
        <v>601097</v>
      </c>
      <c r="X2216" s="33">
        <v>607690</v>
      </c>
      <c r="Y2216" s="33">
        <v>622693</v>
      </c>
      <c r="Z2216" s="33">
        <v>619450</v>
      </c>
      <c r="AA2216" s="33">
        <v>628291</v>
      </c>
      <c r="AB2216" s="33">
        <v>631285</v>
      </c>
      <c r="AC2216" s="33">
        <v>623954</v>
      </c>
      <c r="AD2216" s="33">
        <v>633436</v>
      </c>
      <c r="AE2216" s="33">
        <v>627229</v>
      </c>
      <c r="AF2216" s="33">
        <v>620555</v>
      </c>
      <c r="AG2216" s="33">
        <v>609251</v>
      </c>
      <c r="AH2216" s="33">
        <v>600434</v>
      </c>
    </row>
    <row r="2217" spans="1:34" x14ac:dyDescent="0.35">
      <c r="A2217" s="15">
        <f t="shared" si="152"/>
        <v>45194</v>
      </c>
      <c r="B2217" s="107">
        <v>15414435</v>
      </c>
      <c r="C2217" s="4">
        <f t="shared" si="153"/>
        <v>42817.875</v>
      </c>
      <c r="D2217">
        <f t="shared" si="154"/>
        <v>2023</v>
      </c>
      <c r="E2217">
        <f t="shared" si="155"/>
        <v>9</v>
      </c>
      <c r="F2217" s="33">
        <v>10526</v>
      </c>
      <c r="G2217" s="2" t="s">
        <v>29</v>
      </c>
      <c r="H2217" s="2">
        <v>360</v>
      </c>
      <c r="I2217" s="33" t="s">
        <v>74</v>
      </c>
      <c r="J2217" s="34">
        <v>45194</v>
      </c>
      <c r="K2217" s="33">
        <v>596812</v>
      </c>
      <c r="L2217" s="33">
        <v>590630</v>
      </c>
      <c r="M2217" s="33">
        <v>596543</v>
      </c>
      <c r="N2217" s="33">
        <v>593368</v>
      </c>
      <c r="O2217" s="33">
        <v>601940</v>
      </c>
      <c r="P2217" s="33">
        <v>615973</v>
      </c>
      <c r="Q2217" s="33">
        <v>629222</v>
      </c>
      <c r="R2217" s="33">
        <v>637304</v>
      </c>
      <c r="S2217" s="33">
        <v>642605</v>
      </c>
      <c r="T2217" s="33">
        <v>647195</v>
      </c>
      <c r="U2217" s="33">
        <v>650394</v>
      </c>
      <c r="V2217" s="33">
        <v>646898</v>
      </c>
      <c r="W2217" s="33">
        <v>653412</v>
      </c>
      <c r="X2217" s="33">
        <v>661978</v>
      </c>
      <c r="Y2217" s="33">
        <v>654995</v>
      </c>
      <c r="Z2217" s="33">
        <v>658725</v>
      </c>
      <c r="AA2217" s="33">
        <v>657961</v>
      </c>
      <c r="AB2217" s="33">
        <v>657361</v>
      </c>
      <c r="AC2217" s="33">
        <v>660370</v>
      </c>
      <c r="AD2217" s="33">
        <v>662118</v>
      </c>
      <c r="AE2217" s="33">
        <v>656697</v>
      </c>
      <c r="AF2217" s="33">
        <v>642737</v>
      </c>
      <c r="AG2217" s="33">
        <v>629135</v>
      </c>
      <c r="AH2217" s="33">
        <v>615959</v>
      </c>
    </row>
    <row r="2218" spans="1:34" x14ac:dyDescent="0.35">
      <c r="A2218" s="15">
        <f t="shared" si="152"/>
        <v>45195</v>
      </c>
      <c r="B2218" s="107">
        <v>15604277</v>
      </c>
      <c r="C2218" s="4">
        <f t="shared" si="153"/>
        <v>43225.144044321329</v>
      </c>
      <c r="D2218">
        <f t="shared" si="154"/>
        <v>2023</v>
      </c>
      <c r="E2218">
        <f t="shared" si="155"/>
        <v>9</v>
      </c>
      <c r="F2218" s="33">
        <v>10527</v>
      </c>
      <c r="G2218" s="2" t="s">
        <v>29</v>
      </c>
      <c r="H2218" s="2">
        <v>361</v>
      </c>
      <c r="I2218" s="33" t="s">
        <v>74</v>
      </c>
      <c r="J2218" s="34">
        <v>45195</v>
      </c>
      <c r="K2218" s="33">
        <v>606229</v>
      </c>
      <c r="L2218" s="33">
        <v>601402</v>
      </c>
      <c r="M2218" s="33">
        <v>598943</v>
      </c>
      <c r="N2218" s="33">
        <v>601718</v>
      </c>
      <c r="O2218" s="33">
        <v>606179</v>
      </c>
      <c r="P2218" s="33">
        <v>627779</v>
      </c>
      <c r="Q2218" s="33">
        <v>640876</v>
      </c>
      <c r="R2218" s="33">
        <v>652154</v>
      </c>
      <c r="S2218" s="33">
        <v>659316</v>
      </c>
      <c r="T2218" s="33">
        <v>661558</v>
      </c>
      <c r="U2218" s="33">
        <v>668682</v>
      </c>
      <c r="V2218" s="33">
        <v>666233</v>
      </c>
      <c r="W2218" s="33">
        <v>663701</v>
      </c>
      <c r="X2218" s="33">
        <v>663660</v>
      </c>
      <c r="Y2218" s="33">
        <v>660222</v>
      </c>
      <c r="Z2218" s="33">
        <v>662813</v>
      </c>
      <c r="AA2218" s="33">
        <v>670151</v>
      </c>
      <c r="AB2218" s="33">
        <v>665275</v>
      </c>
      <c r="AC2218" s="33">
        <v>664995</v>
      </c>
      <c r="AD2218" s="33">
        <v>664288</v>
      </c>
      <c r="AE2218" s="33">
        <v>661766</v>
      </c>
      <c r="AF2218" s="33">
        <v>647697</v>
      </c>
      <c r="AG2218" s="33">
        <v>626768</v>
      </c>
      <c r="AH2218" s="33">
        <v>612533</v>
      </c>
    </row>
    <row r="2219" spans="1:34" x14ac:dyDescent="0.35">
      <c r="A2219" s="15">
        <f t="shared" si="152"/>
        <v>45196</v>
      </c>
      <c r="B2219" s="107">
        <v>15525208</v>
      </c>
      <c r="C2219" s="4">
        <f t="shared" si="153"/>
        <v>42887.314917127071</v>
      </c>
      <c r="D2219">
        <f t="shared" si="154"/>
        <v>2023</v>
      </c>
      <c r="E2219">
        <f t="shared" si="155"/>
        <v>9</v>
      </c>
      <c r="F2219" s="33">
        <v>10528</v>
      </c>
      <c r="G2219" s="2" t="s">
        <v>29</v>
      </c>
      <c r="H2219" s="2">
        <v>362</v>
      </c>
      <c r="I2219" s="33" t="s">
        <v>74</v>
      </c>
      <c r="J2219" s="34">
        <v>45196</v>
      </c>
      <c r="K2219" s="33">
        <v>607563</v>
      </c>
      <c r="L2219" s="33">
        <v>604650</v>
      </c>
      <c r="M2219" s="33">
        <v>600112</v>
      </c>
      <c r="N2219" s="33">
        <v>607261</v>
      </c>
      <c r="O2219" s="33">
        <v>608773</v>
      </c>
      <c r="P2219" s="33">
        <v>624978</v>
      </c>
      <c r="Q2219" s="33">
        <v>643262</v>
      </c>
      <c r="R2219" s="33">
        <v>652162</v>
      </c>
      <c r="S2219" s="33">
        <v>656796</v>
      </c>
      <c r="T2219" s="33">
        <v>649543</v>
      </c>
      <c r="U2219" s="33">
        <v>664786</v>
      </c>
      <c r="V2219" s="33">
        <v>655674</v>
      </c>
      <c r="W2219" s="33">
        <v>662887</v>
      </c>
      <c r="X2219" s="33">
        <v>664511</v>
      </c>
      <c r="Y2219" s="33">
        <v>661835</v>
      </c>
      <c r="Z2219" s="33">
        <v>656440</v>
      </c>
      <c r="AA2219" s="33">
        <v>651945</v>
      </c>
      <c r="AB2219" s="33">
        <v>652297</v>
      </c>
      <c r="AC2219" s="33">
        <v>649512</v>
      </c>
      <c r="AD2219" s="33">
        <v>658221</v>
      </c>
      <c r="AE2219" s="33">
        <v>653374</v>
      </c>
      <c r="AF2219" s="33">
        <v>640262</v>
      </c>
      <c r="AG2219" s="33">
        <v>627461</v>
      </c>
      <c r="AH2219" s="33">
        <v>616768</v>
      </c>
    </row>
    <row r="2220" spans="1:34" x14ac:dyDescent="0.35">
      <c r="A2220" s="15">
        <f t="shared" si="152"/>
        <v>45197</v>
      </c>
      <c r="B2220" s="107">
        <v>15581597</v>
      </c>
      <c r="C2220" s="4">
        <f t="shared" si="153"/>
        <v>42924.509641873279</v>
      </c>
      <c r="D2220">
        <f t="shared" si="154"/>
        <v>2023</v>
      </c>
      <c r="E2220">
        <f t="shared" si="155"/>
        <v>9</v>
      </c>
      <c r="F2220" s="33">
        <v>10529</v>
      </c>
      <c r="G2220" s="2" t="s">
        <v>29</v>
      </c>
      <c r="H2220" s="2">
        <v>363</v>
      </c>
      <c r="I2220" s="33" t="s">
        <v>74</v>
      </c>
      <c r="J2220" s="34">
        <v>45197</v>
      </c>
      <c r="K2220" s="33">
        <v>609311</v>
      </c>
      <c r="L2220" s="33">
        <v>606528</v>
      </c>
      <c r="M2220" s="33">
        <v>606078</v>
      </c>
      <c r="N2220" s="33">
        <v>612714</v>
      </c>
      <c r="O2220" s="33">
        <v>618354</v>
      </c>
      <c r="P2220" s="33">
        <v>639597</v>
      </c>
      <c r="Q2220" s="33">
        <v>664059</v>
      </c>
      <c r="R2220" s="33">
        <v>670944</v>
      </c>
      <c r="S2220" s="33">
        <v>665362</v>
      </c>
      <c r="T2220" s="33">
        <v>664471</v>
      </c>
      <c r="U2220" s="33">
        <v>660635</v>
      </c>
      <c r="V2220" s="33">
        <v>661901</v>
      </c>
      <c r="W2220" s="33">
        <v>656459</v>
      </c>
      <c r="X2220" s="33">
        <v>659038</v>
      </c>
      <c r="Y2220" s="33">
        <v>655992</v>
      </c>
      <c r="Z2220" s="33">
        <v>648046</v>
      </c>
      <c r="AA2220" s="33">
        <v>648096</v>
      </c>
      <c r="AB2220" s="33">
        <v>652018</v>
      </c>
      <c r="AC2220" s="33">
        <v>643269</v>
      </c>
      <c r="AD2220" s="33">
        <v>649351</v>
      </c>
      <c r="AE2220" s="33">
        <v>651286</v>
      </c>
      <c r="AF2220" s="33">
        <v>640984</v>
      </c>
      <c r="AG2220" s="33">
        <v>625088</v>
      </c>
      <c r="AH2220" s="33">
        <v>614294</v>
      </c>
    </row>
    <row r="2221" spans="1:34" x14ac:dyDescent="0.35">
      <c r="A2221" s="15">
        <f t="shared" si="152"/>
        <v>45198</v>
      </c>
      <c r="B2221" s="107">
        <v>15520450</v>
      </c>
      <c r="C2221" s="4">
        <f t="shared" si="153"/>
        <v>42638.5989010989</v>
      </c>
      <c r="D2221">
        <f t="shared" si="154"/>
        <v>2023</v>
      </c>
      <c r="E2221">
        <f t="shared" si="155"/>
        <v>9</v>
      </c>
      <c r="F2221" s="33">
        <v>10530</v>
      </c>
      <c r="G2221" s="2" t="s">
        <v>29</v>
      </c>
      <c r="H2221" s="2">
        <v>364</v>
      </c>
      <c r="I2221" s="33" t="s">
        <v>74</v>
      </c>
      <c r="J2221" s="34">
        <v>45198</v>
      </c>
      <c r="K2221" s="33">
        <v>608221</v>
      </c>
      <c r="L2221" s="33">
        <v>605533</v>
      </c>
      <c r="M2221" s="33">
        <v>610427</v>
      </c>
      <c r="N2221" s="33">
        <v>613143</v>
      </c>
      <c r="O2221" s="33">
        <v>618016</v>
      </c>
      <c r="P2221" s="33">
        <v>641449</v>
      </c>
      <c r="Q2221" s="33">
        <v>662458</v>
      </c>
      <c r="R2221" s="33">
        <v>676084</v>
      </c>
      <c r="S2221" s="33">
        <v>679206</v>
      </c>
      <c r="T2221" s="33">
        <v>675302</v>
      </c>
      <c r="U2221" s="33">
        <v>662690</v>
      </c>
      <c r="V2221" s="33">
        <v>663435</v>
      </c>
      <c r="W2221" s="33">
        <v>646291</v>
      </c>
      <c r="X2221" s="33">
        <v>645883</v>
      </c>
      <c r="Y2221" s="33">
        <v>641831</v>
      </c>
      <c r="Z2221" s="33">
        <v>643401</v>
      </c>
      <c r="AA2221" s="33">
        <v>638598</v>
      </c>
      <c r="AB2221" s="33">
        <v>635633</v>
      </c>
      <c r="AC2221" s="33">
        <v>636318</v>
      </c>
      <c r="AD2221" s="33">
        <v>636205</v>
      </c>
      <c r="AE2221" s="33">
        <v>636850</v>
      </c>
      <c r="AF2221" s="33">
        <v>628147</v>
      </c>
      <c r="AG2221" s="33">
        <v>621568</v>
      </c>
      <c r="AH2221" s="33">
        <v>609399</v>
      </c>
    </row>
    <row r="2222" spans="1:34" x14ac:dyDescent="0.35">
      <c r="A2222" s="15">
        <f t="shared" si="152"/>
        <v>45199</v>
      </c>
      <c r="B2222" s="107">
        <v>15104427</v>
      </c>
      <c r="C2222" s="4">
        <f t="shared" si="153"/>
        <v>41381.991780821918</v>
      </c>
      <c r="D2222">
        <f t="shared" si="154"/>
        <v>2023</v>
      </c>
      <c r="E2222">
        <f t="shared" si="155"/>
        <v>9</v>
      </c>
      <c r="F2222" s="33">
        <v>10531</v>
      </c>
      <c r="G2222" s="2" t="s">
        <v>29</v>
      </c>
      <c r="H2222" s="2">
        <v>365</v>
      </c>
      <c r="I2222" s="33" t="s">
        <v>74</v>
      </c>
      <c r="J2222" s="34">
        <v>45199</v>
      </c>
      <c r="K2222" s="33">
        <v>609260</v>
      </c>
      <c r="L2222" s="33">
        <v>609264</v>
      </c>
      <c r="M2222" s="33">
        <v>606452</v>
      </c>
      <c r="N2222" s="33">
        <v>608513</v>
      </c>
      <c r="O2222" s="33">
        <v>612022</v>
      </c>
      <c r="P2222" s="33">
        <v>623900</v>
      </c>
      <c r="Q2222" s="33">
        <v>634474</v>
      </c>
      <c r="R2222" s="33">
        <v>644605</v>
      </c>
      <c r="S2222" s="33">
        <v>644914</v>
      </c>
      <c r="T2222" s="33">
        <v>647938</v>
      </c>
      <c r="U2222" s="33">
        <v>639687</v>
      </c>
      <c r="V2222" s="33">
        <v>638083</v>
      </c>
      <c r="W2222" s="33">
        <v>628102</v>
      </c>
      <c r="X2222" s="33">
        <v>631479</v>
      </c>
      <c r="Y2222" s="33">
        <v>629005</v>
      </c>
      <c r="Z2222" s="33">
        <v>624615</v>
      </c>
      <c r="AA2222" s="33">
        <v>625694</v>
      </c>
      <c r="AB2222" s="33">
        <v>624680</v>
      </c>
      <c r="AC2222" s="33">
        <v>622215</v>
      </c>
      <c r="AD2222" s="33">
        <v>625117</v>
      </c>
      <c r="AE2222" s="33">
        <v>622596</v>
      </c>
      <c r="AF2222" s="33">
        <v>610829</v>
      </c>
      <c r="AG2222" s="33">
        <v>596175</v>
      </c>
      <c r="AH2222" s="33">
        <v>593959</v>
      </c>
    </row>
    <row r="2223" spans="1:34" s="106" customFormat="1" x14ac:dyDescent="0.35">
      <c r="B2223" s="112"/>
    </row>
  </sheetData>
  <mergeCells count="1">
    <mergeCell ref="D4:O4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54D77-44E2-4978-8D45-8B7B0DC3775C}">
  <sheetPr codeName="Sheet4"/>
  <dimension ref="A1:AI1854"/>
  <sheetViews>
    <sheetView showGridLines="0" workbookViewId="0"/>
  </sheetViews>
  <sheetFormatPr defaultRowHeight="12.75" x14ac:dyDescent="0.35"/>
  <cols>
    <col min="1" max="1" width="15" customWidth="1"/>
    <col min="2" max="2" width="22.33203125" customWidth="1"/>
    <col min="3" max="3" width="13.53125" bestFit="1" customWidth="1"/>
    <col min="4" max="14" width="12" customWidth="1"/>
    <col min="15" max="15" width="12" bestFit="1" customWidth="1"/>
    <col min="16" max="16" width="12" customWidth="1"/>
    <col min="17" max="19" width="8.46484375" bestFit="1" customWidth="1"/>
    <col min="20" max="20" width="10.53125" bestFit="1" customWidth="1"/>
    <col min="21" max="28" width="8.46484375" bestFit="1" customWidth="1"/>
    <col min="29" max="29" width="10.53125" bestFit="1" customWidth="1"/>
    <col min="30" max="34" width="5" bestFit="1" customWidth="1"/>
    <col min="35" max="35" width="4.53125" bestFit="1" customWidth="1"/>
    <col min="38" max="38" width="7.86328125" customWidth="1"/>
  </cols>
  <sheetData>
    <row r="1" spans="1:15" ht="13.15" x14ac:dyDescent="0.4">
      <c r="A1" s="1" t="str">
        <f>'metered data'!A1</f>
        <v>Grant PUD</v>
      </c>
    </row>
    <row r="4" spans="1:15" x14ac:dyDescent="0.35">
      <c r="C4" s="119" t="s">
        <v>126</v>
      </c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</row>
    <row r="5" spans="1:15" x14ac:dyDescent="0.35">
      <c r="C5" s="7" t="s">
        <v>0</v>
      </c>
      <c r="D5" s="8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5" x14ac:dyDescent="0.35">
      <c r="A6" s="7" t="s">
        <v>114</v>
      </c>
      <c r="B6" s="7" t="s">
        <v>33</v>
      </c>
      <c r="C6" s="8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  <c r="N6" s="10">
        <v>12</v>
      </c>
    </row>
    <row r="7" spans="1:15" x14ac:dyDescent="0.35">
      <c r="A7" s="11">
        <v>2017</v>
      </c>
      <c r="B7" s="11" t="s">
        <v>32</v>
      </c>
      <c r="C7" s="55"/>
      <c r="D7" s="55"/>
      <c r="E7" s="55"/>
      <c r="F7" s="55"/>
      <c r="G7" s="55"/>
      <c r="H7" s="55"/>
      <c r="I7" s="55"/>
      <c r="J7" s="55"/>
      <c r="K7" s="55"/>
      <c r="L7" s="55">
        <f>'metered data'!M8-'Monthly Irrigation'!L34</f>
        <v>348485040</v>
      </c>
      <c r="M7" s="55">
        <f>'metered data'!N8-'Monthly Irrigation'!M34</f>
        <v>383677141</v>
      </c>
      <c r="N7" s="56">
        <f>'metered data'!O8-'Monthly Irrigation'!N34</f>
        <v>437451197</v>
      </c>
    </row>
    <row r="8" spans="1:15" x14ac:dyDescent="0.35">
      <c r="A8" s="12">
        <f>A7+0.1</f>
        <v>2017.1</v>
      </c>
      <c r="B8" s="12" t="s">
        <v>34</v>
      </c>
      <c r="C8" s="55"/>
      <c r="D8" s="55"/>
      <c r="E8" s="55"/>
      <c r="F8" s="55"/>
      <c r="G8" s="55"/>
      <c r="H8" s="55"/>
      <c r="I8" s="55"/>
      <c r="J8" s="55"/>
      <c r="K8" s="55"/>
      <c r="L8" s="55">
        <f>'metered data'!M9-'Monthly Irrigation'!L35</f>
        <v>517638.50806451606</v>
      </c>
      <c r="M8" s="55">
        <f>'metered data'!N9-'Monthly Irrigation'!M35</f>
        <v>535266.95100000012</v>
      </c>
      <c r="N8" s="56">
        <f>'metered data'!O9-'Monthly Irrigation'!N35</f>
        <v>587971.46102150541</v>
      </c>
      <c r="O8" s="4"/>
    </row>
    <row r="9" spans="1:15" x14ac:dyDescent="0.35">
      <c r="A9" s="11">
        <v>2018</v>
      </c>
      <c r="B9" s="11" t="s">
        <v>32</v>
      </c>
      <c r="C9" s="55">
        <f>'metered data'!D10-'Monthly Irrigation'!C36</f>
        <v>431803693</v>
      </c>
      <c r="D9" s="55">
        <f>'metered data'!E10-'Monthly Irrigation'!D36</f>
        <v>390795973</v>
      </c>
      <c r="E9" s="55">
        <f>'metered data'!F10-'Monthly Irrigation'!E36</f>
        <v>397580573</v>
      </c>
      <c r="F9" s="55">
        <f>'metered data'!G10-'Monthly Irrigation'!F36</f>
        <v>372492918</v>
      </c>
      <c r="G9" s="55">
        <f>'metered data'!H10-'Monthly Irrigation'!G36</f>
        <v>354940487</v>
      </c>
      <c r="H9" s="55">
        <f>'metered data'!I10-'Monthly Irrigation'!H36</f>
        <v>333463554</v>
      </c>
      <c r="I9" s="55">
        <f>'metered data'!J10-'Monthly Irrigation'!I36</f>
        <v>349591637</v>
      </c>
      <c r="J9" s="55">
        <f>'metered data'!K10-'Monthly Irrigation'!J36</f>
        <v>352627293</v>
      </c>
      <c r="K9" s="55">
        <f>'metered data'!L10-'Monthly Irrigation'!K36</f>
        <v>331035995</v>
      </c>
      <c r="L9" s="55">
        <f>'metered data'!M10-'Monthly Irrigation'!L36</f>
        <v>371865749</v>
      </c>
      <c r="M9" s="55">
        <f>'metered data'!N10-'Monthly Irrigation'!M36</f>
        <v>415739194</v>
      </c>
      <c r="N9" s="56">
        <f>'metered data'!O10-'Monthly Irrigation'!N36</f>
        <v>444339322</v>
      </c>
    </row>
    <row r="10" spans="1:15" x14ac:dyDescent="0.35">
      <c r="A10" s="12">
        <f>A9+0.1</f>
        <v>2018.1</v>
      </c>
      <c r="B10" s="12" t="s">
        <v>34</v>
      </c>
      <c r="C10" s="55">
        <f>C9/C$23</f>
        <v>580381.30779569887</v>
      </c>
      <c r="D10" s="55">
        <f t="shared" ref="D10:N10" si="0">D9/D$23</f>
        <v>581541.62648809527</v>
      </c>
      <c r="E10" s="55">
        <f t="shared" si="0"/>
        <v>535101.71332436067</v>
      </c>
      <c r="F10" s="55">
        <f t="shared" si="0"/>
        <v>517351.27500000002</v>
      </c>
      <c r="G10" s="55">
        <f t="shared" si="0"/>
        <v>477070.54704301077</v>
      </c>
      <c r="H10" s="55">
        <f t="shared" si="0"/>
        <v>463143.82500000001</v>
      </c>
      <c r="I10" s="55">
        <f t="shared" si="0"/>
        <v>469881.23252688174</v>
      </c>
      <c r="J10" s="55">
        <f t="shared" si="0"/>
        <v>473961.41532258067</v>
      </c>
      <c r="K10" s="55">
        <f t="shared" si="0"/>
        <v>459772.21527777775</v>
      </c>
      <c r="L10" s="55">
        <f t="shared" si="0"/>
        <v>499819.55510752689</v>
      </c>
      <c r="M10" s="55">
        <f t="shared" si="0"/>
        <v>576614.69348127604</v>
      </c>
      <c r="N10" s="55">
        <f t="shared" si="0"/>
        <v>597230.27150537632</v>
      </c>
      <c r="O10" s="4"/>
    </row>
    <row r="11" spans="1:15" x14ac:dyDescent="0.35">
      <c r="A11" s="11">
        <v>2019</v>
      </c>
      <c r="B11" s="11" t="s">
        <v>32</v>
      </c>
      <c r="C11" s="55">
        <f>'metered data'!D12-'Monthly Irrigation'!C38</f>
        <v>449901372</v>
      </c>
      <c r="D11" s="55">
        <f>'metered data'!E12-'Monthly Irrigation'!D38</f>
        <v>438248239</v>
      </c>
      <c r="E11" s="55">
        <f>'metered data'!F12-'Monthly Irrigation'!E38</f>
        <v>425760187</v>
      </c>
      <c r="F11" s="55">
        <f>'metered data'!G12-'Monthly Irrigation'!F38</f>
        <v>354286588</v>
      </c>
      <c r="G11" s="55">
        <f>'metered data'!H12-'Monthly Irrigation'!G38</f>
        <v>358992003</v>
      </c>
      <c r="H11" s="55">
        <f>'metered data'!I12-'Monthly Irrigation'!H38</f>
        <v>336111833</v>
      </c>
      <c r="I11" s="55">
        <f>'metered data'!J12-'Monthly Irrigation'!I38</f>
        <v>341319756</v>
      </c>
      <c r="J11" s="55">
        <f>'metered data'!K12-'Monthly Irrigation'!J38</f>
        <v>353284951</v>
      </c>
      <c r="K11" s="55">
        <f>'metered data'!L12-'Monthly Irrigation'!K38</f>
        <v>329207494</v>
      </c>
      <c r="L11" s="55">
        <f>'metered data'!M12-'Monthly Irrigation'!L38</f>
        <v>397373648</v>
      </c>
      <c r="M11" s="55">
        <f>'metered data'!N12-'Monthly Irrigation'!M38</f>
        <v>417894307</v>
      </c>
      <c r="N11" s="56">
        <f>'metered data'!O12-'Monthly Irrigation'!N38</f>
        <v>442249630</v>
      </c>
    </row>
    <row r="12" spans="1:15" x14ac:dyDescent="0.35">
      <c r="A12" s="12">
        <f>A11+0.1</f>
        <v>2019.1</v>
      </c>
      <c r="B12" s="12" t="s">
        <v>34</v>
      </c>
      <c r="C12" s="55">
        <f>C11/C$23</f>
        <v>604706.1451612903</v>
      </c>
      <c r="D12" s="55">
        <f t="shared" ref="D12" si="1">D11/D$23</f>
        <v>652155.11755952379</v>
      </c>
      <c r="E12" s="55">
        <f t="shared" ref="E12" si="2">E11/E$23</f>
        <v>573028.51547779271</v>
      </c>
      <c r="F12" s="55">
        <f t="shared" ref="F12" si="3">F11/F$23</f>
        <v>492064.70555555553</v>
      </c>
      <c r="G12" s="55">
        <f t="shared" ref="G12" si="4">G11/G$23</f>
        <v>482516.13306451612</v>
      </c>
      <c r="H12" s="55">
        <f t="shared" ref="H12" si="5">H11/H$23</f>
        <v>466821.99027777778</v>
      </c>
      <c r="I12" s="55">
        <f t="shared" ref="I12" si="6">I11/I$23</f>
        <v>458763.11290322582</v>
      </c>
      <c r="J12" s="55">
        <f t="shared" ref="J12" si="7">J11/J$23</f>
        <v>474845.36424731184</v>
      </c>
      <c r="K12" s="55">
        <f t="shared" ref="K12" si="8">K11/K$23</f>
        <v>457232.63055555557</v>
      </c>
      <c r="L12" s="55">
        <f t="shared" ref="L12" si="9">L11/L$23</f>
        <v>534104.36559139786</v>
      </c>
      <c r="M12" s="55">
        <f t="shared" ref="M12" si="10">M11/M$23</f>
        <v>579603.75450762827</v>
      </c>
      <c r="N12" s="55">
        <f t="shared" ref="N12" si="11">N11/N$23</f>
        <v>594421.54569892469</v>
      </c>
      <c r="O12" s="4"/>
    </row>
    <row r="13" spans="1:15" x14ac:dyDescent="0.35">
      <c r="A13" s="11">
        <v>2020</v>
      </c>
      <c r="B13" s="11" t="s">
        <v>32</v>
      </c>
      <c r="C13" s="55">
        <f>'metered data'!D14-'Monthly Irrigation'!C40</f>
        <v>451988883</v>
      </c>
      <c r="D13" s="55">
        <f>'metered data'!E14-'Monthly Irrigation'!D40</f>
        <v>403654821</v>
      </c>
      <c r="E13" s="55">
        <f>'metered data'!F14-'Monthly Irrigation'!E40</f>
        <v>405284778</v>
      </c>
      <c r="F13" s="55">
        <f>'metered data'!G14-'Monthly Irrigation'!F40</f>
        <v>375540182</v>
      </c>
      <c r="G13" s="55">
        <f>'metered data'!H14-'Monthly Irrigation'!G40</f>
        <v>329118390</v>
      </c>
      <c r="H13" s="55">
        <f>'metered data'!I14-'Monthly Irrigation'!H40</f>
        <v>317788759</v>
      </c>
      <c r="I13" s="55">
        <f>'metered data'!J14-'Monthly Irrigation'!I40</f>
        <v>337757450</v>
      </c>
      <c r="J13" s="55">
        <f>'metered data'!K14-'Monthly Irrigation'!J40</f>
        <v>331213890</v>
      </c>
      <c r="K13" s="55">
        <f>'metered data'!L14-'Monthly Irrigation'!K40</f>
        <v>317820006</v>
      </c>
      <c r="L13" s="55">
        <f>'metered data'!M14-'Monthly Irrigation'!L40</f>
        <v>383102691</v>
      </c>
      <c r="M13" s="55">
        <f>'metered data'!N14-'Monthly Irrigation'!M40</f>
        <v>425835014</v>
      </c>
      <c r="N13" s="56">
        <f>'metered data'!O14-'Monthly Irrigation'!N40</f>
        <v>457431738</v>
      </c>
    </row>
    <row r="14" spans="1:15" x14ac:dyDescent="0.35">
      <c r="A14" s="12">
        <f>A13+0.1</f>
        <v>2020.1</v>
      </c>
      <c r="B14" s="12" t="s">
        <v>34</v>
      </c>
      <c r="C14" s="55">
        <f>C13/C$23</f>
        <v>607511.93951612909</v>
      </c>
      <c r="D14" s="55">
        <f>D13/(D$23+24)</f>
        <v>579963.82327586203</v>
      </c>
      <c r="E14" s="55">
        <f t="shared" ref="E14" si="12">E13/E$23</f>
        <v>545470.76446837152</v>
      </c>
      <c r="F14" s="55">
        <f t="shared" ref="F14" si="13">F13/F$23</f>
        <v>521583.5861111111</v>
      </c>
      <c r="G14" s="55">
        <f t="shared" ref="G14" si="14">G13/G$23</f>
        <v>442363.42741935485</v>
      </c>
      <c r="H14" s="55">
        <f t="shared" ref="H14" si="15">H13/H$23</f>
        <v>441373.27638888889</v>
      </c>
      <c r="I14" s="55">
        <f t="shared" ref="I14" si="16">I13/I$23</f>
        <v>453975.06720430107</v>
      </c>
      <c r="J14" s="55">
        <f t="shared" ref="J14" si="17">J13/J$23</f>
        <v>445179.95967741933</v>
      </c>
      <c r="K14" s="55">
        <f t="shared" ref="K14" si="18">K13/K$23</f>
        <v>441416.67499999999</v>
      </c>
      <c r="L14" s="55">
        <f t="shared" ref="L14" si="19">L13/L$23</f>
        <v>514922.97177419357</v>
      </c>
      <c r="M14" s="55">
        <f t="shared" ref="M14" si="20">M13/M$23</f>
        <v>590617.2177531207</v>
      </c>
      <c r="N14" s="55">
        <f t="shared" ref="N14" si="21">N13/N$23</f>
        <v>614827.6048387097</v>
      </c>
      <c r="O14" s="4"/>
    </row>
    <row r="15" spans="1:15" x14ac:dyDescent="0.35">
      <c r="A15" s="11">
        <v>2021</v>
      </c>
      <c r="B15" s="11" t="s">
        <v>32</v>
      </c>
      <c r="C15" s="55">
        <f>'metered data'!D16-'Monthly Irrigation'!C42</f>
        <v>447742635</v>
      </c>
      <c r="D15" s="55">
        <f>'metered data'!E16-'Monthly Irrigation'!D42</f>
        <v>418345282</v>
      </c>
      <c r="E15" s="55">
        <f>'metered data'!F16-'Monthly Irrigation'!E42</f>
        <v>410180388</v>
      </c>
      <c r="F15" s="55">
        <f>'metered data'!G16-'Monthly Irrigation'!F42</f>
        <v>357853917</v>
      </c>
      <c r="G15" s="55">
        <f>'metered data'!H16-'Monthly Irrigation'!G42</f>
        <v>354164689</v>
      </c>
      <c r="H15" s="55">
        <f>'metered data'!I16-'Monthly Irrigation'!H42</f>
        <v>382830549</v>
      </c>
      <c r="I15" s="55">
        <f>'metered data'!J16-'Monthly Irrigation'!I42</f>
        <v>401595285</v>
      </c>
      <c r="J15" s="55">
        <f>'metered data'!K16-'Monthly Irrigation'!J42</f>
        <v>392180203</v>
      </c>
      <c r="K15" s="55">
        <f>'metered data'!L16-'Monthly Irrigation'!K42</f>
        <v>377734958</v>
      </c>
      <c r="L15" s="55">
        <f>'metered data'!M16-'Monthly Irrigation'!L42</f>
        <v>408520048</v>
      </c>
      <c r="M15" s="55">
        <f>'metered data'!N16-'Monthly Irrigation'!M42</f>
        <v>437588086</v>
      </c>
      <c r="N15" s="56">
        <f>'metered data'!O16-'Monthly Irrigation'!N42</f>
        <v>498440403</v>
      </c>
    </row>
    <row r="16" spans="1:15" x14ac:dyDescent="0.35">
      <c r="A16" s="12">
        <f>A15+0.1</f>
        <v>2021.1</v>
      </c>
      <c r="B16" s="12" t="s">
        <v>34</v>
      </c>
      <c r="C16" s="55">
        <f>C15/C$23</f>
        <v>601804.61693548388</v>
      </c>
      <c r="D16" s="55">
        <f t="shared" ref="D16" si="22">D15/D$23</f>
        <v>622537.62202380947</v>
      </c>
      <c r="E16" s="55">
        <f t="shared" ref="E16" si="23">E15/E$23</f>
        <v>552059.74158815609</v>
      </c>
      <c r="F16" s="55">
        <f t="shared" ref="F16" si="24">F15/F$23</f>
        <v>497019.32916666666</v>
      </c>
      <c r="G16" s="55">
        <f t="shared" ref="G16" si="25">G15/G$23</f>
        <v>476027.80779569893</v>
      </c>
      <c r="H16" s="55">
        <f t="shared" ref="H16" si="26">H15/H$23</f>
        <v>531709.09583333333</v>
      </c>
      <c r="I16" s="55">
        <f t="shared" ref="I16" si="27">I15/I$23</f>
        <v>539778.60887096776</v>
      </c>
      <c r="J16" s="55">
        <f t="shared" ref="J16" si="28">J15/J$23</f>
        <v>527123.92876344081</v>
      </c>
      <c r="K16" s="55">
        <f t="shared" ref="K16" si="29">K15/K$23</f>
        <v>524631.88611111115</v>
      </c>
      <c r="L16" s="55">
        <f t="shared" ref="L16" si="30">L15/L$23</f>
        <v>549086.08602150541</v>
      </c>
      <c r="M16" s="55">
        <f t="shared" ref="M16" si="31">M15/M$23</f>
        <v>606918.28848821076</v>
      </c>
      <c r="N16" s="55">
        <f t="shared" ref="N16" si="32">N15/N$23</f>
        <v>669946.77822580643</v>
      </c>
      <c r="O16" s="4"/>
    </row>
    <row r="17" spans="1:35" x14ac:dyDescent="0.35">
      <c r="A17" s="11">
        <v>2022</v>
      </c>
      <c r="B17" s="11" t="s">
        <v>32</v>
      </c>
      <c r="C17" s="55">
        <f>'metered data'!D18-'Monthly Irrigation'!C44</f>
        <v>525660457</v>
      </c>
      <c r="D17" s="55">
        <f>'metered data'!E18-'Monthly Irrigation'!D44</f>
        <v>452738217</v>
      </c>
      <c r="E17" s="55">
        <f>'metered data'!F18-'Monthly Irrigation'!E44</f>
        <v>439538663</v>
      </c>
      <c r="F17" s="55">
        <f>'metered data'!G18-'Monthly Irrigation'!F44</f>
        <v>409305184</v>
      </c>
      <c r="G17" s="55">
        <f>'metered data'!H18-'Monthly Irrigation'!G44</f>
        <v>407027104</v>
      </c>
      <c r="H17" s="55">
        <f>'metered data'!I18-'Monthly Irrigation'!H44</f>
        <v>400115587</v>
      </c>
      <c r="I17" s="55">
        <f>'metered data'!J18-'Monthly Irrigation'!I44</f>
        <v>439655738</v>
      </c>
      <c r="J17" s="55">
        <f>'metered data'!K18-'Monthly Irrigation'!J44</f>
        <v>442748597</v>
      </c>
      <c r="K17" s="55">
        <f>'metered data'!L18-'Monthly Irrigation'!K44</f>
        <v>394256427</v>
      </c>
      <c r="L17" s="55"/>
      <c r="M17" s="55"/>
      <c r="N17" s="56"/>
    </row>
    <row r="18" spans="1:35" x14ac:dyDescent="0.35">
      <c r="A18" s="12">
        <f>A17+0.1</f>
        <v>2022.1</v>
      </c>
      <c r="B18" s="12" t="s">
        <v>34</v>
      </c>
      <c r="C18" s="55">
        <f>C17/C$23</f>
        <v>706532.87231182796</v>
      </c>
      <c r="D18" s="55">
        <f t="shared" ref="D18" si="33">D17/D$23</f>
        <v>673717.58482142852</v>
      </c>
      <c r="E18" s="55">
        <f t="shared" ref="E18" si="34">E17/E$23</f>
        <v>591572.89771197841</v>
      </c>
      <c r="F18" s="55">
        <f t="shared" ref="F18" si="35">F17/F$23</f>
        <v>568479.4222222222</v>
      </c>
      <c r="G18" s="55">
        <f t="shared" ref="G18" si="36">G17/G$23</f>
        <v>547079.44086021511</v>
      </c>
      <c r="H18" s="55">
        <f t="shared" ref="H18" si="37">H17/H$23</f>
        <v>555716.0930555556</v>
      </c>
      <c r="I18" s="55">
        <f t="shared" ref="I18" si="38">I17/I$23</f>
        <v>590935.1317204301</v>
      </c>
      <c r="J18" s="55">
        <f t="shared" ref="J18" si="39">J17/J$23</f>
        <v>595092.20026881725</v>
      </c>
      <c r="K18" s="55">
        <f t="shared" ref="K18" si="40">K17/K$23</f>
        <v>547578.37083333335</v>
      </c>
      <c r="L18" s="55">
        <f t="shared" ref="L18" si="41">L17/L$23</f>
        <v>0</v>
      </c>
      <c r="M18" s="55">
        <f t="shared" ref="M18" si="42">M17/M$23</f>
        <v>0</v>
      </c>
      <c r="N18" s="55">
        <f t="shared" ref="N18" si="43">N17/N$23</f>
        <v>0</v>
      </c>
      <c r="O18" s="4"/>
    </row>
    <row r="19" spans="1:35" x14ac:dyDescent="0.35">
      <c r="A19" s="11">
        <v>2023</v>
      </c>
      <c r="B19" s="11" t="s">
        <v>32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6"/>
    </row>
    <row r="20" spans="1:35" x14ac:dyDescent="0.35">
      <c r="A20" s="12">
        <f>A19+0.1</f>
        <v>2023.1</v>
      </c>
      <c r="B20" s="12" t="s">
        <v>34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4"/>
      <c r="O20" s="4"/>
    </row>
    <row r="23" spans="1:35" x14ac:dyDescent="0.35">
      <c r="B23" t="s">
        <v>36</v>
      </c>
      <c r="C23">
        <v>744</v>
      </c>
      <c r="D23">
        <v>672</v>
      </c>
      <c r="E23">
        <v>743</v>
      </c>
      <c r="F23">
        <v>720</v>
      </c>
      <c r="G23">
        <v>744</v>
      </c>
      <c r="H23">
        <v>720</v>
      </c>
      <c r="I23">
        <v>744</v>
      </c>
      <c r="J23">
        <v>744</v>
      </c>
      <c r="K23">
        <v>720</v>
      </c>
      <c r="L23">
        <v>744</v>
      </c>
      <c r="M23">
        <v>721</v>
      </c>
      <c r="N23">
        <v>744</v>
      </c>
    </row>
    <row r="28" spans="1:35" s="1" customFormat="1" ht="26.25" x14ac:dyDescent="0.4">
      <c r="B28" s="5" t="s">
        <v>117</v>
      </c>
      <c r="C28" s="71" t="s">
        <v>118</v>
      </c>
      <c r="D28" s="5" t="s">
        <v>107</v>
      </c>
      <c r="E28" s="5" t="s">
        <v>55</v>
      </c>
      <c r="F28" s="31" t="s">
        <v>106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spans="1:35" ht="12.75" customHeight="1" x14ac:dyDescent="0.35">
      <c r="A29" s="15">
        <f>DATE(D29,E29,F29)</f>
        <v>43009</v>
      </c>
      <c r="B29" s="36">
        <f>C29*'metered data'!H32</f>
        <v>3242382.0671104295</v>
      </c>
      <c r="C29" s="70">
        <f>SUMIFS('Regression Inputs'!$G$26:$G$1851,'Regression Inputs'!$B$26:$B$1851,A29)</f>
        <v>135099.25279626789</v>
      </c>
      <c r="D29" s="2">
        <f>YEAR('metered data'!J32)</f>
        <v>2017</v>
      </c>
      <c r="E29" s="2">
        <f>MONTH('metered data'!J32)</f>
        <v>10</v>
      </c>
      <c r="F29" s="2">
        <f>DAY('metered data'!J32)</f>
        <v>1</v>
      </c>
      <c r="G29" s="2"/>
      <c r="H29" s="60"/>
      <c r="I29" s="60"/>
      <c r="J29" s="61"/>
      <c r="K29" s="13"/>
      <c r="L29" s="62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</row>
    <row r="30" spans="1:35" ht="12.75" customHeight="1" x14ac:dyDescent="0.35">
      <c r="A30" s="15">
        <f t="shared" ref="A30:A93" si="44">DATE(D30,E30,F30)</f>
        <v>43010</v>
      </c>
      <c r="B30" s="36">
        <f>C30*'metered data'!H33</f>
        <v>3932695.0671104295</v>
      </c>
      <c r="C30" s="70">
        <f>SUMIFS('Regression Inputs'!$G$26:$G$1851,'Regression Inputs'!$B$26:$B$1851,A30)</f>
        <v>163862.29446293457</v>
      </c>
      <c r="D30" s="2">
        <f>YEAR('metered data'!J33)</f>
        <v>2017</v>
      </c>
      <c r="E30" s="2">
        <f>MONTH('metered data'!J33)</f>
        <v>10</v>
      </c>
      <c r="F30" s="2">
        <f>DAY('metered data'!J33)</f>
        <v>2</v>
      </c>
      <c r="G30" s="2"/>
      <c r="H30" s="2"/>
      <c r="I30" s="2"/>
      <c r="J30" s="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</row>
    <row r="31" spans="1:35" ht="12.75" customHeight="1" x14ac:dyDescent="0.35">
      <c r="A31" s="15">
        <f t="shared" si="44"/>
        <v>43011</v>
      </c>
      <c r="B31" s="36">
        <f>C31*'metered data'!H34</f>
        <v>4261122.0671104295</v>
      </c>
      <c r="C31" s="70">
        <f>SUMIFS('Regression Inputs'!$G$26:$G$1851,'Regression Inputs'!$B$26:$B$1851,A31)</f>
        <v>177546.75279626789</v>
      </c>
      <c r="D31" s="2">
        <f>YEAR('metered data'!J34)</f>
        <v>2017</v>
      </c>
      <c r="E31" s="2">
        <f>MONTH('metered data'!J34)</f>
        <v>10</v>
      </c>
      <c r="F31" s="2">
        <f>DAY('metered data'!J34)</f>
        <v>3</v>
      </c>
      <c r="G31" s="2"/>
      <c r="H31" s="2"/>
      <c r="I31" s="2"/>
      <c r="J31" s="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</row>
    <row r="32" spans="1:35" ht="12.75" customHeight="1" x14ac:dyDescent="0.35">
      <c r="A32" s="15">
        <f t="shared" si="44"/>
        <v>43012</v>
      </c>
      <c r="B32" s="36">
        <f>C32*'metered data'!H35</f>
        <v>4631504.0671104304</v>
      </c>
      <c r="C32" s="70">
        <f>SUMIFS('Regression Inputs'!$G$26:$G$1851,'Regression Inputs'!$B$26:$B$1851,A32)</f>
        <v>192979.33612960126</v>
      </c>
      <c r="D32" s="2">
        <f>YEAR('metered data'!J35)</f>
        <v>2017</v>
      </c>
      <c r="E32" s="2">
        <f>MONTH('metered data'!J35)</f>
        <v>10</v>
      </c>
      <c r="F32" s="2">
        <f>DAY('metered data'!J35)</f>
        <v>4</v>
      </c>
      <c r="G32" s="2"/>
      <c r="H32" s="2"/>
      <c r="I32" s="2"/>
      <c r="J32" s="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</row>
    <row r="33" spans="1:35" ht="12.75" customHeight="1" x14ac:dyDescent="0.35">
      <c r="A33" s="15">
        <f t="shared" si="44"/>
        <v>43013</v>
      </c>
      <c r="B33" s="36">
        <f>C33*'metered data'!H36</f>
        <v>4774943.0671104304</v>
      </c>
      <c r="C33" s="70">
        <f>SUMIFS('Regression Inputs'!$G$26:$G$1851,'Regression Inputs'!$B$26:$B$1851,A33)</f>
        <v>198955.96112960126</v>
      </c>
      <c r="D33" s="2">
        <f>YEAR('metered data'!J36)</f>
        <v>2017</v>
      </c>
      <c r="E33" s="2">
        <f>MONTH('metered data'!J36)</f>
        <v>10</v>
      </c>
      <c r="F33" s="2">
        <f>DAY('metered data'!J36)</f>
        <v>5</v>
      </c>
      <c r="G33" s="2"/>
      <c r="H33" s="2"/>
      <c r="I33" s="2"/>
      <c r="J33" s="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</row>
    <row r="34" spans="1:35" ht="12.75" customHeight="1" x14ac:dyDescent="0.35">
      <c r="A34" s="15">
        <f t="shared" si="44"/>
        <v>43014</v>
      </c>
      <c r="B34" s="36">
        <f>C34*'metered data'!H37</f>
        <v>4664850.0671104295</v>
      </c>
      <c r="C34" s="70">
        <f>SUMIFS('Regression Inputs'!$G$26:$G$1851,'Regression Inputs'!$B$26:$B$1851,A34)</f>
        <v>194368.75279626789</v>
      </c>
      <c r="D34" s="2">
        <f>YEAR('metered data'!J37)</f>
        <v>2017</v>
      </c>
      <c r="E34" s="2">
        <f>MONTH('metered data'!J37)</f>
        <v>10</v>
      </c>
      <c r="F34" s="2">
        <f>DAY('metered data'!J37)</f>
        <v>6</v>
      </c>
      <c r="G34" s="2"/>
      <c r="H34" s="2"/>
      <c r="I34" s="2"/>
      <c r="J34" s="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</row>
    <row r="35" spans="1:35" ht="12.75" customHeight="1" x14ac:dyDescent="0.35">
      <c r="A35" s="15">
        <f t="shared" si="44"/>
        <v>43015</v>
      </c>
      <c r="B35" s="36">
        <f>C35*'metered data'!H38</f>
        <v>4072368.0671104295</v>
      </c>
      <c r="C35" s="70">
        <f>SUMIFS('Regression Inputs'!$G$26:$G$1851,'Regression Inputs'!$B$26:$B$1851,A35)</f>
        <v>169682.00279626789</v>
      </c>
      <c r="D35" s="2">
        <f>YEAR('metered data'!J38)</f>
        <v>2017</v>
      </c>
      <c r="E35" s="2">
        <f>MONTH('metered data'!J38)</f>
        <v>10</v>
      </c>
      <c r="F35" s="2">
        <f>DAY('metered data'!J38)</f>
        <v>7</v>
      </c>
      <c r="G35" s="2"/>
      <c r="H35" s="2"/>
      <c r="I35" s="2"/>
      <c r="J35" s="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</row>
    <row r="36" spans="1:35" ht="12.75" customHeight="1" x14ac:dyDescent="0.35">
      <c r="A36" s="15">
        <f t="shared" si="44"/>
        <v>43016</v>
      </c>
      <c r="B36" s="36">
        <f>C36*'metered data'!H39</f>
        <v>3979015.0671104295</v>
      </c>
      <c r="C36" s="70">
        <f>SUMIFS('Regression Inputs'!$G$26:$G$1851,'Regression Inputs'!$B$26:$B$1851,A36)</f>
        <v>165792.29446293457</v>
      </c>
      <c r="D36" s="2">
        <f>YEAR('metered data'!J39)</f>
        <v>2017</v>
      </c>
      <c r="E36" s="2">
        <f>MONTH('metered data'!J39)</f>
        <v>10</v>
      </c>
      <c r="F36" s="2">
        <f>DAY('metered data'!J39)</f>
        <v>8</v>
      </c>
      <c r="G36" s="2"/>
      <c r="H36" s="2"/>
      <c r="I36" s="2"/>
      <c r="J36" s="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</row>
    <row r="37" spans="1:35" ht="12.75" customHeight="1" x14ac:dyDescent="0.35">
      <c r="A37" s="15">
        <f t="shared" si="44"/>
        <v>43017</v>
      </c>
      <c r="B37" s="36">
        <f>C37*'metered data'!H40</f>
        <v>4720499.0671104304</v>
      </c>
      <c r="C37" s="70">
        <f>SUMIFS('Regression Inputs'!$G$26:$G$1851,'Regression Inputs'!$B$26:$B$1851,A37)</f>
        <v>196687.46112960126</v>
      </c>
      <c r="D37" s="2">
        <f>YEAR('metered data'!J40)</f>
        <v>2017</v>
      </c>
      <c r="E37" s="2">
        <f>MONTH('metered data'!J40)</f>
        <v>10</v>
      </c>
      <c r="F37" s="2">
        <f>DAY('metered data'!J40)</f>
        <v>9</v>
      </c>
      <c r="G37" s="2"/>
      <c r="H37" s="2"/>
      <c r="I37" s="2"/>
      <c r="J37" s="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</row>
    <row r="38" spans="1:35" ht="12.75" customHeight="1" x14ac:dyDescent="0.35">
      <c r="A38" s="15">
        <f t="shared" si="44"/>
        <v>43018</v>
      </c>
      <c r="B38" s="36">
        <f>C38*'metered data'!H41</f>
        <v>5101439.0671104304</v>
      </c>
      <c r="C38" s="70">
        <f>SUMIFS('Regression Inputs'!$G$26:$G$1851,'Regression Inputs'!$B$26:$B$1851,A38)</f>
        <v>212559.96112960126</v>
      </c>
      <c r="D38" s="2">
        <f>YEAR('metered data'!J41)</f>
        <v>2017</v>
      </c>
      <c r="E38" s="2">
        <f>MONTH('metered data'!J41)</f>
        <v>10</v>
      </c>
      <c r="F38" s="2">
        <f>DAY('metered data'!J41)</f>
        <v>10</v>
      </c>
      <c r="G38" s="2"/>
      <c r="H38" s="2"/>
      <c r="I38" s="2"/>
      <c r="J38" s="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</row>
    <row r="39" spans="1:35" ht="12.75" customHeight="1" x14ac:dyDescent="0.35">
      <c r="A39" s="15">
        <f t="shared" si="44"/>
        <v>43019</v>
      </c>
      <c r="B39" s="36">
        <f>C39*'metered data'!H42</f>
        <v>5341349.0671104304</v>
      </c>
      <c r="C39" s="70">
        <f>SUMIFS('Regression Inputs'!$G$26:$G$1851,'Regression Inputs'!$B$26:$B$1851,A39)</f>
        <v>222556.21112960126</v>
      </c>
      <c r="D39" s="2">
        <f>YEAR('metered data'!J42)</f>
        <v>2017</v>
      </c>
      <c r="E39" s="2">
        <f>MONTH('metered data'!J42)</f>
        <v>10</v>
      </c>
      <c r="F39" s="2">
        <f>DAY('metered data'!J42)</f>
        <v>11</v>
      </c>
      <c r="G39" s="2"/>
      <c r="H39" s="2"/>
      <c r="I39" s="2"/>
      <c r="J39" s="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</row>
    <row r="40" spans="1:35" ht="12.75" customHeight="1" x14ac:dyDescent="0.35">
      <c r="A40" s="15">
        <f t="shared" si="44"/>
        <v>43020</v>
      </c>
      <c r="B40" s="36">
        <f>C40*'metered data'!H43</f>
        <v>5816219.0671104304</v>
      </c>
      <c r="C40" s="70">
        <f>SUMIFS('Regression Inputs'!$G$26:$G$1851,'Regression Inputs'!$B$26:$B$1851,A40)</f>
        <v>242342.46112960126</v>
      </c>
      <c r="D40" s="2">
        <f>YEAR('metered data'!J43)</f>
        <v>2017</v>
      </c>
      <c r="E40" s="2">
        <f>MONTH('metered data'!J43)</f>
        <v>10</v>
      </c>
      <c r="F40" s="2">
        <f>DAY('metered data'!J43)</f>
        <v>12</v>
      </c>
      <c r="G40" s="2"/>
      <c r="H40" s="2"/>
      <c r="I40" s="2"/>
      <c r="J40" s="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</row>
    <row r="41" spans="1:35" ht="12.75" customHeight="1" x14ac:dyDescent="0.35">
      <c r="A41" s="15">
        <f t="shared" si="44"/>
        <v>43021</v>
      </c>
      <c r="B41" s="36">
        <f>C41*'metered data'!H44</f>
        <v>5016224.0671104304</v>
      </c>
      <c r="C41" s="70">
        <f>SUMIFS('Regression Inputs'!$G$26:$G$1851,'Regression Inputs'!$B$26:$B$1851,A41)</f>
        <v>209009.33612960126</v>
      </c>
      <c r="D41" s="2">
        <f>YEAR('metered data'!J44)</f>
        <v>2017</v>
      </c>
      <c r="E41" s="2">
        <f>MONTH('metered data'!J44)</f>
        <v>10</v>
      </c>
      <c r="F41" s="2">
        <f>DAY('metered data'!J44)</f>
        <v>13</v>
      </c>
      <c r="G41" s="2"/>
      <c r="H41" s="2"/>
      <c r="I41" s="2"/>
      <c r="J41" s="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</row>
    <row r="42" spans="1:35" ht="12.75" customHeight="1" x14ac:dyDescent="0.35">
      <c r="A42" s="15">
        <f t="shared" si="44"/>
        <v>43022</v>
      </c>
      <c r="B42" s="36">
        <f>C42*'metered data'!H45</f>
        <v>4496535.0671104295</v>
      </c>
      <c r="C42" s="70">
        <f>SUMIFS('Regression Inputs'!$G$26:$G$1851,'Regression Inputs'!$B$26:$B$1851,A42)</f>
        <v>187355.62779626789</v>
      </c>
      <c r="D42" s="2">
        <f>YEAR('metered data'!J45)</f>
        <v>2017</v>
      </c>
      <c r="E42" s="2">
        <f>MONTH('metered data'!J45)</f>
        <v>10</v>
      </c>
      <c r="F42" s="2">
        <f>DAY('metered data'!J45)</f>
        <v>14</v>
      </c>
      <c r="G42" s="2"/>
      <c r="H42" s="2"/>
      <c r="I42" s="2"/>
      <c r="J42" s="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</row>
    <row r="43" spans="1:35" ht="12.75" customHeight="1" x14ac:dyDescent="0.35">
      <c r="A43" s="15">
        <f t="shared" si="44"/>
        <v>43023</v>
      </c>
      <c r="B43" s="36">
        <f>C43*'metered data'!H46</f>
        <v>4387098.0671104295</v>
      </c>
      <c r="C43" s="70">
        <f>SUMIFS('Regression Inputs'!$G$26:$G$1851,'Regression Inputs'!$B$26:$B$1851,A43)</f>
        <v>182795.75279626789</v>
      </c>
      <c r="D43" s="2">
        <f>YEAR('metered data'!J46)</f>
        <v>2017</v>
      </c>
      <c r="E43" s="2">
        <f>MONTH('metered data'!J46)</f>
        <v>10</v>
      </c>
      <c r="F43" s="2">
        <f>DAY('metered data'!J46)</f>
        <v>15</v>
      </c>
      <c r="G43" s="2"/>
      <c r="H43" s="2"/>
      <c r="I43" s="2"/>
      <c r="J43" s="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</row>
    <row r="44" spans="1:35" ht="12.75" customHeight="1" x14ac:dyDescent="0.35">
      <c r="A44" s="15">
        <f t="shared" si="44"/>
        <v>43024</v>
      </c>
      <c r="B44" s="36">
        <f>C44*'metered data'!H47</f>
        <v>4994308.0671104314</v>
      </c>
      <c r="C44" s="70">
        <f>SUMIFS('Regression Inputs'!$G$26:$G$1851,'Regression Inputs'!$B$26:$B$1851,A44)</f>
        <v>208096.16946293463</v>
      </c>
      <c r="D44" s="2">
        <f>YEAR('metered data'!J47)</f>
        <v>2017</v>
      </c>
      <c r="E44" s="2">
        <f>MONTH('metered data'!J47)</f>
        <v>10</v>
      </c>
      <c r="F44" s="2">
        <f>DAY('metered data'!J47)</f>
        <v>16</v>
      </c>
      <c r="G44" s="2"/>
      <c r="H44" s="2"/>
      <c r="I44" s="2"/>
      <c r="J44" s="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</row>
    <row r="45" spans="1:35" ht="12.75" customHeight="1" x14ac:dyDescent="0.35">
      <c r="A45" s="15">
        <f t="shared" si="44"/>
        <v>43025</v>
      </c>
      <c r="B45" s="36">
        <f>C45*'metered data'!H48</f>
        <v>5279585.0671104304</v>
      </c>
      <c r="C45" s="70">
        <f>SUMIFS('Regression Inputs'!$G$26:$G$1851,'Regression Inputs'!$B$26:$B$1851,A45)</f>
        <v>219982.71112960126</v>
      </c>
      <c r="D45" s="2">
        <f>YEAR('metered data'!J48)</f>
        <v>2017</v>
      </c>
      <c r="E45" s="2">
        <f>MONTH('metered data'!J48)</f>
        <v>10</v>
      </c>
      <c r="F45" s="2">
        <f>DAY('metered data'!J48)</f>
        <v>17</v>
      </c>
      <c r="G45" s="2"/>
      <c r="H45" s="2"/>
      <c r="I45" s="2"/>
      <c r="J45" s="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</row>
    <row r="46" spans="1:35" ht="12.75" customHeight="1" x14ac:dyDescent="0.35">
      <c r="A46" s="15">
        <f t="shared" si="44"/>
        <v>43026</v>
      </c>
      <c r="B46" s="36">
        <f>C46*'metered data'!H49</f>
        <v>5344813.0671104286</v>
      </c>
      <c r="C46" s="70">
        <f>SUMIFS('Regression Inputs'!$G$26:$G$1851,'Regression Inputs'!$B$26:$B$1851,A46)</f>
        <v>222700.54446293451</v>
      </c>
      <c r="D46" s="2">
        <f>YEAR('metered data'!J49)</f>
        <v>2017</v>
      </c>
      <c r="E46" s="2">
        <f>MONTH('metered data'!J49)</f>
        <v>10</v>
      </c>
      <c r="F46" s="2">
        <f>DAY('metered data'!J49)</f>
        <v>18</v>
      </c>
      <c r="G46" s="2"/>
      <c r="H46" s="2"/>
      <c r="I46" s="2"/>
      <c r="J46" s="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</row>
    <row r="47" spans="1:35" ht="12.75" customHeight="1" x14ac:dyDescent="0.35">
      <c r="A47" s="15">
        <f t="shared" si="44"/>
        <v>43027</v>
      </c>
      <c r="B47" s="36">
        <f>C47*'metered data'!H50</f>
        <v>4909362.0671104295</v>
      </c>
      <c r="C47" s="70">
        <f>SUMIFS('Regression Inputs'!$G$26:$G$1851,'Regression Inputs'!$B$26:$B$1851,A47)</f>
        <v>204556.75279626789</v>
      </c>
      <c r="D47" s="2">
        <f>YEAR('metered data'!J50)</f>
        <v>2017</v>
      </c>
      <c r="E47" s="2">
        <f>MONTH('metered data'!J50)</f>
        <v>10</v>
      </c>
      <c r="F47" s="2">
        <f>DAY('metered data'!J50)</f>
        <v>19</v>
      </c>
      <c r="G47" s="2"/>
      <c r="H47" s="2"/>
      <c r="I47" s="2"/>
      <c r="J47" s="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</row>
    <row r="48" spans="1:35" ht="12.75" customHeight="1" x14ac:dyDescent="0.35">
      <c r="A48" s="15">
        <f t="shared" si="44"/>
        <v>43028</v>
      </c>
      <c r="B48" s="36">
        <f>C48*'metered data'!H51</f>
        <v>4975126.0671104295</v>
      </c>
      <c r="C48" s="70">
        <f>SUMIFS('Regression Inputs'!$G$26:$G$1851,'Regression Inputs'!$B$26:$B$1851,A48)</f>
        <v>207296.91946293457</v>
      </c>
      <c r="D48" s="2">
        <f>YEAR('metered data'!J51)</f>
        <v>2017</v>
      </c>
      <c r="E48" s="2">
        <f>MONTH('metered data'!J51)</f>
        <v>10</v>
      </c>
      <c r="F48" s="2">
        <f>DAY('metered data'!J51)</f>
        <v>20</v>
      </c>
      <c r="G48" s="2"/>
      <c r="H48" s="2"/>
      <c r="I48" s="2"/>
      <c r="J48" s="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</row>
    <row r="49" spans="1:35" ht="12.75" customHeight="1" x14ac:dyDescent="0.35">
      <c r="A49" s="15">
        <f t="shared" si="44"/>
        <v>43029</v>
      </c>
      <c r="B49" s="36">
        <f>C49*'metered data'!H52</f>
        <v>5099917.0671104314</v>
      </c>
      <c r="C49" s="70">
        <f>SUMIFS('Regression Inputs'!$G$26:$G$1851,'Regression Inputs'!$B$26:$B$1851,A49)</f>
        <v>212496.54446293463</v>
      </c>
      <c r="D49" s="2">
        <f>YEAR('metered data'!J52)</f>
        <v>2017</v>
      </c>
      <c r="E49" s="2">
        <f>MONTH('metered data'!J52)</f>
        <v>10</v>
      </c>
      <c r="F49" s="2">
        <f>DAY('metered data'!J52)</f>
        <v>21</v>
      </c>
      <c r="G49" s="2"/>
      <c r="H49" s="2"/>
      <c r="I49" s="2"/>
      <c r="J49" s="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</row>
    <row r="50" spans="1:35" ht="12.75" customHeight="1" x14ac:dyDescent="0.35">
      <c r="A50" s="15">
        <f t="shared" si="44"/>
        <v>43030</v>
      </c>
      <c r="B50" s="36">
        <f>C50*'metered data'!H53</f>
        <v>3940325.0671104304</v>
      </c>
      <c r="C50" s="70">
        <f>SUMIFS('Regression Inputs'!$G$26:$G$1851,'Regression Inputs'!$B$26:$B$1851,A50)</f>
        <v>164180.21112960126</v>
      </c>
      <c r="D50" s="2">
        <f>YEAR('metered data'!J53)</f>
        <v>2017</v>
      </c>
      <c r="E50" s="2">
        <f>MONTH('metered data'!J53)</f>
        <v>10</v>
      </c>
      <c r="F50" s="2">
        <f>DAY('metered data'!J53)</f>
        <v>22</v>
      </c>
      <c r="G50" s="2"/>
      <c r="H50" s="2"/>
      <c r="I50" s="2"/>
      <c r="J50" s="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</row>
    <row r="51" spans="1:35" ht="12.75" customHeight="1" x14ac:dyDescent="0.35">
      <c r="A51" s="15">
        <f t="shared" si="44"/>
        <v>43031</v>
      </c>
      <c r="B51" s="36">
        <f>C51*'metered data'!H54</f>
        <v>3719951.0671104304</v>
      </c>
      <c r="C51" s="70">
        <f>SUMIFS('Regression Inputs'!$G$26:$G$1851,'Regression Inputs'!$B$26:$B$1851,A51)</f>
        <v>154997.96112960126</v>
      </c>
      <c r="D51" s="2">
        <f>YEAR('metered data'!J54)</f>
        <v>2017</v>
      </c>
      <c r="E51" s="2">
        <f>MONTH('metered data'!J54)</f>
        <v>10</v>
      </c>
      <c r="F51" s="2">
        <f>DAY('metered data'!J54)</f>
        <v>23</v>
      </c>
      <c r="G51" s="2"/>
      <c r="H51" s="2"/>
      <c r="I51" s="2"/>
      <c r="J51" s="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</row>
    <row r="52" spans="1:35" ht="12.75" customHeight="1" x14ac:dyDescent="0.35">
      <c r="A52" s="15">
        <f t="shared" si="44"/>
        <v>43032</v>
      </c>
      <c r="B52" s="36">
        <f>C52*'metered data'!H55</f>
        <v>3454606.0671104295</v>
      </c>
      <c r="C52" s="70">
        <f>SUMIFS('Regression Inputs'!$G$26:$G$1851,'Regression Inputs'!$B$26:$B$1851,A52)</f>
        <v>143941.91946293457</v>
      </c>
      <c r="D52" s="2">
        <f>YEAR('metered data'!J55)</f>
        <v>2017</v>
      </c>
      <c r="E52" s="2">
        <f>MONTH('metered data'!J55)</f>
        <v>10</v>
      </c>
      <c r="F52" s="2">
        <f>DAY('metered data'!J55)</f>
        <v>24</v>
      </c>
      <c r="G52" s="2"/>
      <c r="H52" s="2"/>
      <c r="I52" s="2"/>
      <c r="J52" s="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</row>
    <row r="53" spans="1:35" ht="12.75" customHeight="1" x14ac:dyDescent="0.35">
      <c r="A53" s="15">
        <f t="shared" si="44"/>
        <v>43033</v>
      </c>
      <c r="B53" s="36">
        <f>C53*'metered data'!H56</f>
        <v>3635624.0671104304</v>
      </c>
      <c r="C53" s="70">
        <f>SUMIFS('Regression Inputs'!$G$26:$G$1851,'Regression Inputs'!$B$26:$B$1851,A53)</f>
        <v>151484.33612960126</v>
      </c>
      <c r="D53" s="2">
        <f>YEAR('metered data'!J56)</f>
        <v>2017</v>
      </c>
      <c r="E53" s="2">
        <f>MONTH('metered data'!J56)</f>
        <v>10</v>
      </c>
      <c r="F53" s="2">
        <f>DAY('metered data'!J56)</f>
        <v>25</v>
      </c>
      <c r="G53" s="2"/>
      <c r="H53" s="2"/>
      <c r="I53" s="2"/>
      <c r="J53" s="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</row>
    <row r="54" spans="1:35" ht="12.75" customHeight="1" x14ac:dyDescent="0.35">
      <c r="A54" s="15">
        <f t="shared" si="44"/>
        <v>43034</v>
      </c>
      <c r="B54" s="36">
        <f>C54*'metered data'!H57</f>
        <v>3490254.0671104295</v>
      </c>
      <c r="C54" s="70">
        <f>SUMIFS('Regression Inputs'!$G$26:$G$1851,'Regression Inputs'!$B$26:$B$1851,A54)</f>
        <v>145427.25279626789</v>
      </c>
      <c r="D54" s="2">
        <f>YEAR('metered data'!J57)</f>
        <v>2017</v>
      </c>
      <c r="E54" s="2">
        <f>MONTH('metered data'!J57)</f>
        <v>10</v>
      </c>
      <c r="F54" s="2">
        <f>DAY('metered data'!J57)</f>
        <v>26</v>
      </c>
      <c r="G54" s="2"/>
      <c r="H54" s="2"/>
      <c r="I54" s="2"/>
      <c r="J54" s="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</row>
    <row r="55" spans="1:35" ht="12.75" customHeight="1" x14ac:dyDescent="0.35">
      <c r="A55" s="15">
        <f t="shared" si="44"/>
        <v>43035</v>
      </c>
      <c r="B55" s="36">
        <f>C55*'metered data'!H58</f>
        <v>3821841.0671104295</v>
      </c>
      <c r="C55" s="70">
        <f>SUMIFS('Regression Inputs'!$G$26:$G$1851,'Regression Inputs'!$B$26:$B$1851,A55)</f>
        <v>159243.37779626789</v>
      </c>
      <c r="D55" s="2">
        <f>YEAR('metered data'!J58)</f>
        <v>2017</v>
      </c>
      <c r="E55" s="2">
        <f>MONTH('metered data'!J58)</f>
        <v>10</v>
      </c>
      <c r="F55" s="2">
        <f>DAY('metered data'!J58)</f>
        <v>27</v>
      </c>
      <c r="G55" s="2"/>
      <c r="H55" s="2"/>
      <c r="I55" s="2"/>
      <c r="J55" s="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</row>
    <row r="56" spans="1:35" ht="12.75" customHeight="1" x14ac:dyDescent="0.35">
      <c r="A56" s="15">
        <f t="shared" si="44"/>
        <v>43036</v>
      </c>
      <c r="B56" s="36">
        <f>C56*'metered data'!H59</f>
        <v>4215366.0671104304</v>
      </c>
      <c r="C56" s="70">
        <f>SUMIFS('Regression Inputs'!$G$26:$G$1851,'Regression Inputs'!$B$26:$B$1851,A56)</f>
        <v>175640.25279626795</v>
      </c>
      <c r="D56" s="2">
        <f>YEAR('metered data'!J59)</f>
        <v>2017</v>
      </c>
      <c r="E56" s="2">
        <f>MONTH('metered data'!J59)</f>
        <v>10</v>
      </c>
      <c r="F56" s="2">
        <f>DAY('metered data'!J59)</f>
        <v>28</v>
      </c>
      <c r="G56" s="2"/>
      <c r="H56" s="2"/>
      <c r="I56" s="2"/>
      <c r="J56" s="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</row>
    <row r="57" spans="1:35" ht="12.75" customHeight="1" x14ac:dyDescent="0.35">
      <c r="A57" s="15">
        <f t="shared" si="44"/>
        <v>43037</v>
      </c>
      <c r="B57" s="36">
        <f>C57*'metered data'!H60</f>
        <v>4409127.0671104295</v>
      </c>
      <c r="C57" s="70">
        <f>SUMIFS('Regression Inputs'!$G$26:$G$1851,'Regression Inputs'!$B$26:$B$1851,A57)</f>
        <v>183713.62779626789</v>
      </c>
      <c r="D57" s="2">
        <f>YEAR('metered data'!J60)</f>
        <v>2017</v>
      </c>
      <c r="E57" s="2">
        <f>MONTH('metered data'!J60)</f>
        <v>10</v>
      </c>
      <c r="F57" s="2">
        <f>DAY('metered data'!J60)</f>
        <v>29</v>
      </c>
      <c r="G57" s="2"/>
      <c r="H57" s="2"/>
      <c r="I57" s="2"/>
      <c r="J57" s="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</row>
    <row r="58" spans="1:35" ht="12.75" customHeight="1" x14ac:dyDescent="0.35">
      <c r="A58" s="15">
        <f t="shared" si="44"/>
        <v>43038</v>
      </c>
      <c r="B58" s="36">
        <f>C58*'metered data'!H61</f>
        <v>5023013.0671104304</v>
      </c>
      <c r="C58" s="70">
        <f>SUMIFS('Regression Inputs'!$G$26:$G$1851,'Regression Inputs'!$B$26:$B$1851,A58)</f>
        <v>209292.21112960126</v>
      </c>
      <c r="D58" s="2">
        <f>YEAR('metered data'!J61)</f>
        <v>2017</v>
      </c>
      <c r="E58" s="2">
        <f>MONTH('metered data'!J61)</f>
        <v>10</v>
      </c>
      <c r="F58" s="2">
        <f>DAY('metered data'!J61)</f>
        <v>30</v>
      </c>
      <c r="G58" s="2"/>
      <c r="H58" s="2"/>
      <c r="I58" s="2"/>
      <c r="J58" s="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</row>
    <row r="59" spans="1:35" ht="12.75" customHeight="1" x14ac:dyDescent="0.35">
      <c r="A59" s="15">
        <f t="shared" si="44"/>
        <v>43039</v>
      </c>
      <c r="B59" s="36">
        <f>C59*'metered data'!H62</f>
        <v>5552750.1180359703</v>
      </c>
      <c r="C59" s="70">
        <f>SUMIFS('Regression Inputs'!$G$26:$G$1851,'Regression Inputs'!$B$26:$B$1851,A59)</f>
        <v>231364.58825149876</v>
      </c>
      <c r="D59" s="2">
        <f>YEAR('metered data'!J62)</f>
        <v>2017</v>
      </c>
      <c r="E59" s="2">
        <f>MONTH('metered data'!J62)</f>
        <v>10</v>
      </c>
      <c r="F59" s="2">
        <f>DAY('metered data'!J62)</f>
        <v>31</v>
      </c>
      <c r="G59" s="2"/>
      <c r="H59" s="2"/>
      <c r="I59" s="2"/>
      <c r="J59" s="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</row>
    <row r="60" spans="1:35" ht="12.75" customHeight="1" x14ac:dyDescent="0.35">
      <c r="A60" s="15">
        <f t="shared" si="44"/>
        <v>43040</v>
      </c>
      <c r="B60" s="36">
        <f>C60*'metered data'!H63</f>
        <v>5274401.1180359703</v>
      </c>
      <c r="C60" s="70">
        <f>SUMIFS('Regression Inputs'!$G$26:$G$1851,'Regression Inputs'!$B$26:$B$1851,A60)</f>
        <v>219766.71325149876</v>
      </c>
      <c r="D60" s="2">
        <f>YEAR('metered data'!J63)</f>
        <v>2017</v>
      </c>
      <c r="E60" s="2">
        <f>MONTH('metered data'!J63)</f>
        <v>11</v>
      </c>
      <c r="F60" s="2">
        <f>DAY('metered data'!J63)</f>
        <v>1</v>
      </c>
      <c r="G60" s="2"/>
      <c r="H60" s="2"/>
      <c r="I60" s="2"/>
      <c r="J60" s="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</row>
    <row r="61" spans="1:35" ht="12.75" customHeight="1" x14ac:dyDescent="0.35">
      <c r="A61" s="15">
        <f t="shared" si="44"/>
        <v>43041</v>
      </c>
      <c r="B61" s="36">
        <f>C61*'metered data'!H64</f>
        <v>5383939.1180359712</v>
      </c>
      <c r="C61" s="70">
        <f>SUMIFS('Regression Inputs'!$G$26:$G$1851,'Regression Inputs'!$B$26:$B$1851,A61)</f>
        <v>224330.79658483213</v>
      </c>
      <c r="D61" s="2">
        <f>YEAR('metered data'!J64)</f>
        <v>2017</v>
      </c>
      <c r="E61" s="2">
        <f>MONTH('metered data'!J64)</f>
        <v>11</v>
      </c>
      <c r="F61" s="2">
        <f>DAY('metered data'!J64)</f>
        <v>2</v>
      </c>
      <c r="G61" s="2"/>
      <c r="H61" s="2"/>
      <c r="I61" s="2"/>
      <c r="J61" s="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</row>
    <row r="62" spans="1:35" ht="12.75" customHeight="1" x14ac:dyDescent="0.35">
      <c r="A62" s="15">
        <f t="shared" si="44"/>
        <v>43042</v>
      </c>
      <c r="B62" s="36">
        <f>C62*'metered data'!H65</f>
        <v>5841005.1180359703</v>
      </c>
      <c r="C62" s="70">
        <f>SUMIFS('Regression Inputs'!$G$26:$G$1851,'Regression Inputs'!$B$26:$B$1851,A62)</f>
        <v>243375.21325149876</v>
      </c>
      <c r="D62" s="2">
        <f>YEAR('metered data'!J65)</f>
        <v>2017</v>
      </c>
      <c r="E62" s="2">
        <f>MONTH('metered data'!J65)</f>
        <v>11</v>
      </c>
      <c r="F62" s="2">
        <f>DAY('metered data'!J65)</f>
        <v>3</v>
      </c>
      <c r="G62" s="2"/>
      <c r="H62" s="2"/>
      <c r="I62" s="2"/>
      <c r="J62" s="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</row>
    <row r="63" spans="1:35" ht="12.75" customHeight="1" x14ac:dyDescent="0.35">
      <c r="A63" s="15">
        <f t="shared" si="44"/>
        <v>43043</v>
      </c>
      <c r="B63" s="36">
        <f>C63*'metered data'!H66</f>
        <v>5894089.1180359684</v>
      </c>
      <c r="C63" s="70">
        <f>SUMIFS('Regression Inputs'!$G$26:$G$1851,'Regression Inputs'!$B$26:$B$1851,A63)</f>
        <v>245587.04658483202</v>
      </c>
      <c r="D63" s="2">
        <f>YEAR('metered data'!J66)</f>
        <v>2017</v>
      </c>
      <c r="E63" s="2">
        <f>MONTH('metered data'!J66)</f>
        <v>11</v>
      </c>
      <c r="F63" s="2">
        <f>DAY('metered data'!J66)</f>
        <v>4</v>
      </c>
      <c r="G63" s="2"/>
      <c r="H63" s="2"/>
      <c r="I63" s="2"/>
      <c r="J63" s="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</row>
    <row r="64" spans="1:35" ht="12.75" customHeight="1" x14ac:dyDescent="0.35">
      <c r="A64" s="15">
        <f t="shared" si="44"/>
        <v>43044</v>
      </c>
      <c r="B64" s="36">
        <f>C64*'metered data'!H67</f>
        <v>7238097.1180359619</v>
      </c>
      <c r="C64" s="70">
        <f>SUMIFS('Regression Inputs'!$G$26:$G$1851,'Regression Inputs'!$B$26:$B$1851,A64)</f>
        <v>289523.88472143846</v>
      </c>
      <c r="D64" s="2">
        <f>YEAR('metered data'!J67)</f>
        <v>2017</v>
      </c>
      <c r="E64" s="2">
        <f>MONTH('metered data'!J67)</f>
        <v>11</v>
      </c>
      <c r="F64" s="2">
        <f>DAY('metered data'!J67)</f>
        <v>5</v>
      </c>
      <c r="G64" s="2"/>
      <c r="H64" s="2"/>
      <c r="I64" s="2"/>
      <c r="J64" s="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</row>
    <row r="65" spans="1:35" ht="12.75" customHeight="1" x14ac:dyDescent="0.35">
      <c r="A65" s="15">
        <f t="shared" si="44"/>
        <v>43045</v>
      </c>
      <c r="B65" s="36">
        <f>C65*'metered data'!H68</f>
        <v>7026888.1180359693</v>
      </c>
      <c r="C65" s="70">
        <f>SUMIFS('Regression Inputs'!$G$26:$G$1851,'Regression Inputs'!$B$26:$B$1851,A65)</f>
        <v>292787.00491816539</v>
      </c>
      <c r="D65" s="2">
        <f>YEAR('metered data'!J68)</f>
        <v>2017</v>
      </c>
      <c r="E65" s="2">
        <f>MONTH('metered data'!J68)</f>
        <v>11</v>
      </c>
      <c r="F65" s="2">
        <f>DAY('metered data'!J68)</f>
        <v>6</v>
      </c>
      <c r="G65" s="2"/>
      <c r="H65" s="2"/>
      <c r="I65" s="2"/>
      <c r="J65" s="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</row>
    <row r="66" spans="1:35" ht="12.75" customHeight="1" x14ac:dyDescent="0.35">
      <c r="A66" s="15">
        <f t="shared" si="44"/>
        <v>43046</v>
      </c>
      <c r="B66" s="36">
        <f>C66*'metered data'!H69</f>
        <v>7470340.1180359712</v>
      </c>
      <c r="C66" s="70">
        <f>SUMIFS('Regression Inputs'!$G$26:$G$1851,'Regression Inputs'!$B$26:$B$1851,A66)</f>
        <v>311264.17158483213</v>
      </c>
      <c r="D66" s="2">
        <f>YEAR('metered data'!J69)</f>
        <v>2017</v>
      </c>
      <c r="E66" s="2">
        <f>MONTH('metered data'!J69)</f>
        <v>11</v>
      </c>
      <c r="F66" s="2">
        <f>DAY('metered data'!J69)</f>
        <v>7</v>
      </c>
      <c r="G66" s="2"/>
      <c r="H66" s="2"/>
      <c r="I66" s="2"/>
      <c r="J66" s="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</row>
    <row r="67" spans="1:35" ht="12.75" customHeight="1" x14ac:dyDescent="0.35">
      <c r="A67" s="15">
        <f t="shared" si="44"/>
        <v>43047</v>
      </c>
      <c r="B67" s="36">
        <f>C67*'metered data'!H70</f>
        <v>7025624.1180359703</v>
      </c>
      <c r="C67" s="70">
        <f>SUMIFS('Regression Inputs'!$G$26:$G$1851,'Regression Inputs'!$B$26:$B$1851,A67)</f>
        <v>292734.33825149876</v>
      </c>
      <c r="D67" s="2">
        <f>YEAR('metered data'!J70)</f>
        <v>2017</v>
      </c>
      <c r="E67" s="2">
        <f>MONTH('metered data'!J70)</f>
        <v>11</v>
      </c>
      <c r="F67" s="2">
        <f>DAY('metered data'!J70)</f>
        <v>8</v>
      </c>
      <c r="G67" s="2"/>
      <c r="H67" s="2"/>
      <c r="I67" s="2"/>
      <c r="J67" s="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</row>
    <row r="68" spans="1:35" ht="12.75" customHeight="1" x14ac:dyDescent="0.35">
      <c r="A68" s="15">
        <f t="shared" si="44"/>
        <v>43048</v>
      </c>
      <c r="B68" s="36">
        <f>C68*'metered data'!H71</f>
        <v>6713183.1180359703</v>
      </c>
      <c r="C68" s="70">
        <f>SUMIFS('Regression Inputs'!$G$26:$G$1851,'Regression Inputs'!$B$26:$B$1851,A68)</f>
        <v>279715.96325149876</v>
      </c>
      <c r="D68" s="2">
        <f>YEAR('metered data'!J71)</f>
        <v>2017</v>
      </c>
      <c r="E68" s="2">
        <f>MONTH('metered data'!J71)</f>
        <v>11</v>
      </c>
      <c r="F68" s="2">
        <f>DAY('metered data'!J71)</f>
        <v>9</v>
      </c>
      <c r="G68" s="2"/>
      <c r="H68" s="2"/>
      <c r="I68" s="2"/>
      <c r="J68" s="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</row>
    <row r="69" spans="1:35" ht="12.75" customHeight="1" x14ac:dyDescent="0.35">
      <c r="A69" s="15">
        <f t="shared" si="44"/>
        <v>43049</v>
      </c>
      <c r="B69" s="36">
        <f>C69*'metered data'!H72</f>
        <v>6635176.1180359712</v>
      </c>
      <c r="C69" s="70">
        <f>SUMIFS('Regression Inputs'!$G$26:$G$1851,'Regression Inputs'!$B$26:$B$1851,A69)</f>
        <v>276465.67158483213</v>
      </c>
      <c r="D69" s="2">
        <f>YEAR('metered data'!J72)</f>
        <v>2017</v>
      </c>
      <c r="E69" s="2">
        <f>MONTH('metered data'!J72)</f>
        <v>11</v>
      </c>
      <c r="F69" s="2">
        <f>DAY('metered data'!J72)</f>
        <v>10</v>
      </c>
      <c r="G69" s="2"/>
      <c r="H69" s="2"/>
      <c r="I69" s="2"/>
      <c r="J69" s="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</row>
    <row r="70" spans="1:35" ht="12.75" customHeight="1" x14ac:dyDescent="0.35">
      <c r="A70" s="15">
        <f t="shared" si="44"/>
        <v>43050</v>
      </c>
      <c r="B70" s="36">
        <f>C70*'metered data'!H73</f>
        <v>5898366.1180359693</v>
      </c>
      <c r="C70" s="70">
        <f>SUMIFS('Regression Inputs'!$G$26:$G$1851,'Regression Inputs'!$B$26:$B$1851,A70)</f>
        <v>245765.25491816539</v>
      </c>
      <c r="D70" s="2">
        <f>YEAR('metered data'!J73)</f>
        <v>2017</v>
      </c>
      <c r="E70" s="2">
        <f>MONTH('metered data'!J73)</f>
        <v>11</v>
      </c>
      <c r="F70" s="2">
        <f>DAY('metered data'!J73)</f>
        <v>11</v>
      </c>
      <c r="G70" s="2"/>
      <c r="H70" s="2"/>
      <c r="I70" s="2"/>
      <c r="J70" s="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</row>
    <row r="71" spans="1:35" ht="12.75" customHeight="1" x14ac:dyDescent="0.35">
      <c r="A71" s="15">
        <f t="shared" si="44"/>
        <v>43051</v>
      </c>
      <c r="B71" s="36">
        <f>C71*'metered data'!H74</f>
        <v>5627038.1180359712</v>
      </c>
      <c r="C71" s="70">
        <f>SUMIFS('Regression Inputs'!$G$26:$G$1851,'Regression Inputs'!$B$26:$B$1851,A71)</f>
        <v>234459.92158483213</v>
      </c>
      <c r="D71" s="2">
        <f>YEAR('metered data'!J74)</f>
        <v>2017</v>
      </c>
      <c r="E71" s="2">
        <f>MONTH('metered data'!J74)</f>
        <v>11</v>
      </c>
      <c r="F71" s="2">
        <f>DAY('metered data'!J74)</f>
        <v>12</v>
      </c>
      <c r="G71" s="2"/>
      <c r="H71" s="2"/>
      <c r="I71" s="2"/>
      <c r="J71" s="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</row>
    <row r="72" spans="1:35" ht="12.75" customHeight="1" x14ac:dyDescent="0.35">
      <c r="A72" s="15">
        <f t="shared" si="44"/>
        <v>43052</v>
      </c>
      <c r="B72" s="36">
        <f>C72*'metered data'!H75</f>
        <v>6006854.1180359703</v>
      </c>
      <c r="C72" s="70">
        <f>SUMIFS('Regression Inputs'!$G$26:$G$1851,'Regression Inputs'!$B$26:$B$1851,A72)</f>
        <v>250285.58825149876</v>
      </c>
      <c r="D72" s="2">
        <f>YEAR('metered data'!J75)</f>
        <v>2017</v>
      </c>
      <c r="E72" s="2">
        <f>MONTH('metered data'!J75)</f>
        <v>11</v>
      </c>
      <c r="F72" s="2">
        <f>DAY('metered data'!J75)</f>
        <v>13</v>
      </c>
      <c r="G72" s="2"/>
      <c r="H72" s="2"/>
      <c r="I72" s="2"/>
      <c r="J72" s="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</row>
    <row r="73" spans="1:35" ht="12.75" customHeight="1" x14ac:dyDescent="0.35">
      <c r="A73" s="15">
        <f t="shared" si="44"/>
        <v>43053</v>
      </c>
      <c r="B73" s="36">
        <f>C73*'metered data'!H76</f>
        <v>5629666.1180359712</v>
      </c>
      <c r="C73" s="70">
        <f>SUMIFS('Regression Inputs'!$G$26:$G$1851,'Regression Inputs'!$B$26:$B$1851,A73)</f>
        <v>234569.42158483213</v>
      </c>
      <c r="D73" s="2">
        <f>YEAR('metered data'!J76)</f>
        <v>2017</v>
      </c>
      <c r="E73" s="2">
        <f>MONTH('metered data'!J76)</f>
        <v>11</v>
      </c>
      <c r="F73" s="2">
        <f>DAY('metered data'!J76)</f>
        <v>14</v>
      </c>
      <c r="G73" s="2"/>
      <c r="H73" s="2"/>
      <c r="I73" s="2"/>
      <c r="J73" s="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</row>
    <row r="74" spans="1:35" ht="12.75" customHeight="1" x14ac:dyDescent="0.35">
      <c r="A74" s="15">
        <f t="shared" si="44"/>
        <v>43054</v>
      </c>
      <c r="B74" s="36">
        <f>C74*'metered data'!H77</f>
        <v>5793454.1180359712</v>
      </c>
      <c r="C74" s="70">
        <f>SUMIFS('Regression Inputs'!$G$26:$G$1851,'Regression Inputs'!$B$26:$B$1851,A74)</f>
        <v>241393.92158483213</v>
      </c>
      <c r="D74" s="2">
        <f>YEAR('metered data'!J77)</f>
        <v>2017</v>
      </c>
      <c r="E74" s="2">
        <f>MONTH('metered data'!J77)</f>
        <v>11</v>
      </c>
      <c r="F74" s="2">
        <f>DAY('metered data'!J77)</f>
        <v>15</v>
      </c>
      <c r="G74" s="2"/>
      <c r="H74" s="2"/>
      <c r="I74" s="2"/>
      <c r="J74" s="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</row>
    <row r="75" spans="1:35" ht="12.75" customHeight="1" x14ac:dyDescent="0.35">
      <c r="A75" s="15">
        <f t="shared" si="44"/>
        <v>43055</v>
      </c>
      <c r="B75" s="36">
        <f>C75*'metered data'!H78</f>
        <v>5535643.1180359712</v>
      </c>
      <c r="C75" s="70">
        <f>SUMIFS('Regression Inputs'!$G$26:$G$1851,'Regression Inputs'!$B$26:$B$1851,A75)</f>
        <v>230651.79658483213</v>
      </c>
      <c r="D75" s="2">
        <f>YEAR('metered data'!J78)</f>
        <v>2017</v>
      </c>
      <c r="E75" s="2">
        <f>MONTH('metered data'!J78)</f>
        <v>11</v>
      </c>
      <c r="F75" s="2">
        <f>DAY('metered data'!J78)</f>
        <v>16</v>
      </c>
      <c r="G75" s="2"/>
      <c r="H75" s="2"/>
      <c r="I75" s="2"/>
      <c r="J75" s="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</row>
    <row r="76" spans="1:35" ht="12.75" customHeight="1" x14ac:dyDescent="0.35">
      <c r="A76" s="15">
        <f t="shared" si="44"/>
        <v>43056</v>
      </c>
      <c r="B76" s="36">
        <f>C76*'metered data'!H79</f>
        <v>5756261.1180359703</v>
      </c>
      <c r="C76" s="70">
        <f>SUMIFS('Regression Inputs'!$G$26:$G$1851,'Regression Inputs'!$B$26:$B$1851,A76)</f>
        <v>239844.21325149876</v>
      </c>
      <c r="D76" s="2">
        <f>YEAR('metered data'!J79)</f>
        <v>2017</v>
      </c>
      <c r="E76" s="2">
        <f>MONTH('metered data'!J79)</f>
        <v>11</v>
      </c>
      <c r="F76" s="2">
        <f>DAY('metered data'!J79)</f>
        <v>17</v>
      </c>
      <c r="G76" s="2"/>
      <c r="H76" s="2"/>
      <c r="I76" s="2"/>
      <c r="J76" s="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</row>
    <row r="77" spans="1:35" ht="12.75" customHeight="1" x14ac:dyDescent="0.35">
      <c r="A77" s="15">
        <f t="shared" si="44"/>
        <v>43057</v>
      </c>
      <c r="B77" s="36">
        <f>C77*'metered data'!H80</f>
        <v>5509907.1180359703</v>
      </c>
      <c r="C77" s="70">
        <f>SUMIFS('Regression Inputs'!$G$26:$G$1851,'Regression Inputs'!$B$26:$B$1851,A77)</f>
        <v>229579.46325149876</v>
      </c>
      <c r="D77" s="2">
        <f>YEAR('metered data'!J80)</f>
        <v>2017</v>
      </c>
      <c r="E77" s="2">
        <f>MONTH('metered data'!J80)</f>
        <v>11</v>
      </c>
      <c r="F77" s="2">
        <f>DAY('metered data'!J80)</f>
        <v>18</v>
      </c>
      <c r="G77" s="2"/>
      <c r="H77" s="2"/>
      <c r="I77" s="2"/>
      <c r="J77" s="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</row>
    <row r="78" spans="1:35" ht="12.75" customHeight="1" x14ac:dyDescent="0.35">
      <c r="A78" s="15">
        <f t="shared" si="44"/>
        <v>43058</v>
      </c>
      <c r="B78" s="36">
        <f>C78*'metered data'!H81</f>
        <v>6153624.1180359693</v>
      </c>
      <c r="C78" s="70">
        <f>SUMIFS('Regression Inputs'!$G$26:$G$1851,'Regression Inputs'!$B$26:$B$1851,A78)</f>
        <v>256401.00491816539</v>
      </c>
      <c r="D78" s="2">
        <f>YEAR('metered data'!J81)</f>
        <v>2017</v>
      </c>
      <c r="E78" s="2">
        <f>MONTH('metered data'!J81)</f>
        <v>11</v>
      </c>
      <c r="F78" s="2">
        <f>DAY('metered data'!J81)</f>
        <v>19</v>
      </c>
      <c r="G78" s="2"/>
      <c r="H78" s="2"/>
      <c r="I78" s="2"/>
      <c r="J78" s="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</row>
    <row r="79" spans="1:35" ht="12.75" customHeight="1" x14ac:dyDescent="0.35">
      <c r="A79" s="15">
        <f t="shared" si="44"/>
        <v>43059</v>
      </c>
      <c r="B79" s="36">
        <f>C79*'metered data'!H82</f>
        <v>5828252.1180359703</v>
      </c>
      <c r="C79" s="70">
        <f>SUMIFS('Regression Inputs'!$G$26:$G$1851,'Regression Inputs'!$B$26:$B$1851,A79)</f>
        <v>242843.83825149876</v>
      </c>
      <c r="D79" s="2">
        <f>YEAR('metered data'!J82)</f>
        <v>2017</v>
      </c>
      <c r="E79" s="2">
        <f>MONTH('metered data'!J82)</f>
        <v>11</v>
      </c>
      <c r="F79" s="2">
        <f>DAY('metered data'!J82)</f>
        <v>20</v>
      </c>
      <c r="G79" s="2"/>
      <c r="H79" s="2"/>
      <c r="I79" s="2"/>
      <c r="J79" s="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</row>
    <row r="80" spans="1:35" ht="12.75" customHeight="1" x14ac:dyDescent="0.35">
      <c r="A80" s="15">
        <f t="shared" si="44"/>
        <v>43060</v>
      </c>
      <c r="B80" s="36">
        <f>C80*'metered data'!H83</f>
        <v>6410958.1180359693</v>
      </c>
      <c r="C80" s="70">
        <f>SUMIFS('Regression Inputs'!$G$26:$G$1851,'Regression Inputs'!$B$26:$B$1851,A80)</f>
        <v>267123.25491816539</v>
      </c>
      <c r="D80" s="2">
        <f>YEAR('metered data'!J83)</f>
        <v>2017</v>
      </c>
      <c r="E80" s="2">
        <f>MONTH('metered data'!J83)</f>
        <v>11</v>
      </c>
      <c r="F80" s="2">
        <f>DAY('metered data'!J83)</f>
        <v>21</v>
      </c>
      <c r="G80" s="2"/>
      <c r="H80" s="2"/>
      <c r="I80" s="2"/>
      <c r="J80" s="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</row>
    <row r="81" spans="1:35" ht="12.75" customHeight="1" x14ac:dyDescent="0.35">
      <c r="A81" s="15">
        <f t="shared" si="44"/>
        <v>43061</v>
      </c>
      <c r="B81" s="36">
        <f>C81*'metered data'!H84</f>
        <v>5566687.1180359712</v>
      </c>
      <c r="C81" s="70">
        <f>SUMIFS('Regression Inputs'!$G$26:$G$1851,'Regression Inputs'!$B$26:$B$1851,A81)</f>
        <v>231945.29658483213</v>
      </c>
      <c r="D81" s="2">
        <f>YEAR('metered data'!J84)</f>
        <v>2017</v>
      </c>
      <c r="E81" s="2">
        <f>MONTH('metered data'!J84)</f>
        <v>11</v>
      </c>
      <c r="F81" s="2">
        <f>DAY('metered data'!J84)</f>
        <v>22</v>
      </c>
      <c r="G81" s="2"/>
      <c r="H81" s="2"/>
      <c r="I81" s="2"/>
      <c r="J81" s="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</row>
    <row r="82" spans="1:35" ht="12.75" customHeight="1" x14ac:dyDescent="0.35">
      <c r="A82" s="15">
        <f t="shared" si="44"/>
        <v>43062</v>
      </c>
      <c r="B82" s="36">
        <f>C82*'metered data'!H85</f>
        <v>4582639.1180359712</v>
      </c>
      <c r="C82" s="70">
        <f>SUMIFS('Regression Inputs'!$G$26:$G$1851,'Regression Inputs'!$B$26:$B$1851,A82)</f>
        <v>190943.29658483213</v>
      </c>
      <c r="D82" s="2">
        <f>YEAR('metered data'!J85)</f>
        <v>2017</v>
      </c>
      <c r="E82" s="2">
        <f>MONTH('metered data'!J85)</f>
        <v>11</v>
      </c>
      <c r="F82" s="2">
        <f>DAY('metered data'!J85)</f>
        <v>23</v>
      </c>
      <c r="G82" s="2"/>
      <c r="H82" s="2"/>
      <c r="I82" s="2"/>
      <c r="J82" s="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</row>
    <row r="83" spans="1:35" ht="12.75" customHeight="1" x14ac:dyDescent="0.35">
      <c r="A83" s="15">
        <f t="shared" si="44"/>
        <v>43063</v>
      </c>
      <c r="B83" s="36">
        <f>C83*'metered data'!H86</f>
        <v>4817616.1180359693</v>
      </c>
      <c r="C83" s="70">
        <f>SUMIFS('Regression Inputs'!$G$26:$G$1851,'Regression Inputs'!$B$26:$B$1851,A83)</f>
        <v>200734.00491816539</v>
      </c>
      <c r="D83" s="2">
        <f>YEAR('metered data'!J86)</f>
        <v>2017</v>
      </c>
      <c r="E83" s="2">
        <f>MONTH('metered data'!J86)</f>
        <v>11</v>
      </c>
      <c r="F83" s="2">
        <f>DAY('metered data'!J86)</f>
        <v>24</v>
      </c>
      <c r="G83" s="2"/>
      <c r="H83" s="2"/>
      <c r="I83" s="2"/>
      <c r="J83" s="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</row>
    <row r="84" spans="1:35" ht="12.75" customHeight="1" x14ac:dyDescent="0.35">
      <c r="A84" s="15">
        <f t="shared" si="44"/>
        <v>43064</v>
      </c>
      <c r="B84" s="36">
        <f>C84*'metered data'!H87</f>
        <v>5786338.1180359684</v>
      </c>
      <c r="C84" s="70">
        <f>SUMIFS('Regression Inputs'!$G$26:$G$1851,'Regression Inputs'!$B$26:$B$1851,A84)</f>
        <v>241097.42158483202</v>
      </c>
      <c r="D84" s="2">
        <f>YEAR('metered data'!J87)</f>
        <v>2017</v>
      </c>
      <c r="E84" s="2">
        <f>MONTH('metered data'!J87)</f>
        <v>11</v>
      </c>
      <c r="F84" s="2">
        <f>DAY('metered data'!J87)</f>
        <v>25</v>
      </c>
      <c r="G84" s="2"/>
      <c r="H84" s="2"/>
      <c r="I84" s="2"/>
      <c r="J84" s="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</row>
    <row r="85" spans="1:35" ht="12.75" customHeight="1" x14ac:dyDescent="0.35">
      <c r="A85" s="15">
        <f t="shared" si="44"/>
        <v>43065</v>
      </c>
      <c r="B85" s="36">
        <f>C85*'metered data'!H88</f>
        <v>5559648.1180359693</v>
      </c>
      <c r="C85" s="70">
        <f>SUMIFS('Regression Inputs'!$G$26:$G$1851,'Regression Inputs'!$B$26:$B$1851,A85)</f>
        <v>231652.00491816539</v>
      </c>
      <c r="D85" s="2">
        <f>YEAR('metered data'!J88)</f>
        <v>2017</v>
      </c>
      <c r="E85" s="2">
        <f>MONTH('metered data'!J88)</f>
        <v>11</v>
      </c>
      <c r="F85" s="2">
        <f>DAY('metered data'!J88)</f>
        <v>26</v>
      </c>
      <c r="G85" s="2"/>
      <c r="H85" s="2"/>
      <c r="I85" s="2"/>
      <c r="J85" s="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</row>
    <row r="86" spans="1:35" ht="12.75" customHeight="1" x14ac:dyDescent="0.35">
      <c r="A86" s="15">
        <f t="shared" si="44"/>
        <v>43066</v>
      </c>
      <c r="B86" s="36">
        <f>C86*'metered data'!H89</f>
        <v>6223280.1180359703</v>
      </c>
      <c r="C86" s="70">
        <f>SUMIFS('Regression Inputs'!$G$26:$G$1851,'Regression Inputs'!$B$26:$B$1851,A86)</f>
        <v>259303.33825149876</v>
      </c>
      <c r="D86" s="2">
        <f>YEAR('metered data'!J89)</f>
        <v>2017</v>
      </c>
      <c r="E86" s="2">
        <f>MONTH('metered data'!J89)</f>
        <v>11</v>
      </c>
      <c r="F86" s="2">
        <f>DAY('metered data'!J89)</f>
        <v>27</v>
      </c>
      <c r="G86" s="2"/>
      <c r="H86" s="2"/>
      <c r="I86" s="2"/>
      <c r="J86" s="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</row>
    <row r="87" spans="1:35" ht="12.75" customHeight="1" x14ac:dyDescent="0.35">
      <c r="A87" s="15">
        <f t="shared" si="44"/>
        <v>43067</v>
      </c>
      <c r="B87" s="36">
        <f>C87*'metered data'!H90</f>
        <v>6720893.1180359703</v>
      </c>
      <c r="C87" s="70">
        <f>SUMIFS('Regression Inputs'!$G$26:$G$1851,'Regression Inputs'!$B$26:$B$1851,A87)</f>
        <v>280037.21325149876</v>
      </c>
      <c r="D87" s="2">
        <f>YEAR('metered data'!J90)</f>
        <v>2017</v>
      </c>
      <c r="E87" s="2">
        <f>MONTH('metered data'!J90)</f>
        <v>11</v>
      </c>
      <c r="F87" s="2">
        <f>DAY('metered data'!J90)</f>
        <v>28</v>
      </c>
      <c r="G87" s="2"/>
      <c r="H87" s="2"/>
      <c r="I87" s="2"/>
      <c r="J87" s="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</row>
    <row r="88" spans="1:35" ht="12.75" customHeight="1" x14ac:dyDescent="0.35">
      <c r="A88" s="15">
        <f t="shared" si="44"/>
        <v>43068</v>
      </c>
      <c r="B88" s="36">
        <f>C88*'metered data'!H91</f>
        <v>6792679.1180359712</v>
      </c>
      <c r="C88" s="70">
        <f>SUMIFS('Regression Inputs'!$G$26:$G$1851,'Regression Inputs'!$B$26:$B$1851,A88)</f>
        <v>283028.29658483213</v>
      </c>
      <c r="D88" s="2">
        <f>YEAR('metered data'!J91)</f>
        <v>2017</v>
      </c>
      <c r="E88" s="2">
        <f>MONTH('metered data'!J91)</f>
        <v>11</v>
      </c>
      <c r="F88" s="2">
        <f>DAY('metered data'!J91)</f>
        <v>29</v>
      </c>
      <c r="G88" s="2"/>
      <c r="H88" s="2"/>
      <c r="I88" s="2"/>
      <c r="J88" s="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</row>
    <row r="89" spans="1:35" ht="12.75" customHeight="1" x14ac:dyDescent="0.35">
      <c r="A89" s="15">
        <f t="shared" si="44"/>
        <v>43069</v>
      </c>
      <c r="B89" s="36">
        <f>C89*'metered data'!H92</f>
        <v>7184602.1051003812</v>
      </c>
      <c r="C89" s="70">
        <f>SUMIFS('Regression Inputs'!$G$26:$G$1851,'Regression Inputs'!$B$26:$B$1851,A89)</f>
        <v>299358.42104584922</v>
      </c>
      <c r="D89" s="2">
        <f>YEAR('metered data'!J92)</f>
        <v>2017</v>
      </c>
      <c r="E89" s="2">
        <f>MONTH('metered data'!J92)</f>
        <v>11</v>
      </c>
      <c r="F89" s="2">
        <f>DAY('metered data'!J92)</f>
        <v>30</v>
      </c>
      <c r="G89" s="2"/>
      <c r="H89" s="2"/>
      <c r="I89" s="2"/>
      <c r="J89" s="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</row>
    <row r="90" spans="1:35" ht="12.75" customHeight="1" x14ac:dyDescent="0.35">
      <c r="A90" s="15">
        <f t="shared" si="44"/>
        <v>43070</v>
      </c>
      <c r="B90" s="36">
        <f>C90*'metered data'!H93</f>
        <v>7002811.1051003812</v>
      </c>
      <c r="C90" s="70">
        <f>SUMIFS('Regression Inputs'!$G$26:$G$1851,'Regression Inputs'!$B$26:$B$1851,A90)</f>
        <v>291783.79604584922</v>
      </c>
      <c r="D90" s="2">
        <f>YEAR('metered data'!J93)</f>
        <v>2017</v>
      </c>
      <c r="E90" s="2">
        <f>MONTH('metered data'!J93)</f>
        <v>12</v>
      </c>
      <c r="F90" s="2">
        <f>DAY('metered data'!J93)</f>
        <v>1</v>
      </c>
      <c r="G90" s="2"/>
      <c r="H90" s="2"/>
      <c r="I90" s="2"/>
      <c r="J90" s="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</row>
    <row r="91" spans="1:35" ht="12.75" customHeight="1" x14ac:dyDescent="0.35">
      <c r="A91" s="15">
        <f t="shared" si="44"/>
        <v>43071</v>
      </c>
      <c r="B91" s="36">
        <f>C91*'metered data'!H94</f>
        <v>6568128.1051003821</v>
      </c>
      <c r="C91" s="70">
        <f>SUMIFS('Regression Inputs'!$G$26:$G$1851,'Regression Inputs'!$B$26:$B$1851,A91)</f>
        <v>273672.00437918259</v>
      </c>
      <c r="D91" s="2">
        <f>YEAR('metered data'!J94)</f>
        <v>2017</v>
      </c>
      <c r="E91" s="2">
        <f>MONTH('metered data'!J94)</f>
        <v>12</v>
      </c>
      <c r="F91" s="2">
        <f>DAY('metered data'!J94)</f>
        <v>2</v>
      </c>
      <c r="G91" s="2"/>
      <c r="H91" s="2"/>
      <c r="I91" s="2"/>
      <c r="J91" s="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</row>
    <row r="92" spans="1:35" ht="12.75" customHeight="1" x14ac:dyDescent="0.35">
      <c r="A92" s="15">
        <f t="shared" si="44"/>
        <v>43072</v>
      </c>
      <c r="B92" s="36">
        <f>C92*'metered data'!H95</f>
        <v>6310805.1051003803</v>
      </c>
      <c r="C92" s="70">
        <f>SUMIFS('Regression Inputs'!$G$26:$G$1851,'Regression Inputs'!$B$26:$B$1851,A92)</f>
        <v>262950.21271251584</v>
      </c>
      <c r="D92" s="2">
        <f>YEAR('metered data'!J95)</f>
        <v>2017</v>
      </c>
      <c r="E92" s="2">
        <f>MONTH('metered data'!J95)</f>
        <v>12</v>
      </c>
      <c r="F92" s="2">
        <f>DAY('metered data'!J95)</f>
        <v>3</v>
      </c>
      <c r="G92" s="2"/>
      <c r="H92" s="2"/>
      <c r="I92" s="2"/>
      <c r="J92" s="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</row>
    <row r="93" spans="1:35" ht="12.75" customHeight="1" x14ac:dyDescent="0.35">
      <c r="A93" s="15">
        <f t="shared" si="44"/>
        <v>43073</v>
      </c>
      <c r="B93" s="36">
        <f>C93*'metered data'!H96</f>
        <v>7491333.1051003821</v>
      </c>
      <c r="C93" s="70">
        <f>SUMIFS('Regression Inputs'!$G$26:$G$1851,'Regression Inputs'!$B$26:$B$1851,A93)</f>
        <v>312138.87937918259</v>
      </c>
      <c r="D93" s="2">
        <f>YEAR('metered data'!J96)</f>
        <v>2017</v>
      </c>
      <c r="E93" s="2">
        <f>MONTH('metered data'!J96)</f>
        <v>12</v>
      </c>
      <c r="F93" s="2">
        <f>DAY('metered data'!J96)</f>
        <v>4</v>
      </c>
      <c r="G93" s="2"/>
      <c r="H93" s="2"/>
      <c r="I93" s="2"/>
      <c r="J93" s="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</row>
    <row r="94" spans="1:35" ht="12.75" customHeight="1" x14ac:dyDescent="0.35">
      <c r="A94" s="15">
        <f t="shared" ref="A94:A157" si="45">DATE(D94,E94,F94)</f>
        <v>43074</v>
      </c>
      <c r="B94" s="36">
        <f>C94*'metered data'!H97</f>
        <v>7448555.1051003803</v>
      </c>
      <c r="C94" s="70">
        <f>SUMIFS('Regression Inputs'!$G$26:$G$1851,'Regression Inputs'!$B$26:$B$1851,A94)</f>
        <v>310356.46271251584</v>
      </c>
      <c r="D94" s="2">
        <f>YEAR('metered data'!J97)</f>
        <v>2017</v>
      </c>
      <c r="E94" s="2">
        <f>MONTH('metered data'!J97)</f>
        <v>12</v>
      </c>
      <c r="F94" s="2">
        <f>DAY('metered data'!J97)</f>
        <v>5</v>
      </c>
      <c r="G94" s="2"/>
      <c r="H94" s="2"/>
      <c r="I94" s="2"/>
      <c r="J94" s="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</row>
    <row r="95" spans="1:35" ht="12.75" customHeight="1" x14ac:dyDescent="0.35">
      <c r="A95" s="15">
        <f t="shared" si="45"/>
        <v>43075</v>
      </c>
      <c r="B95" s="36">
        <f>C95*'metered data'!H98</f>
        <v>7670142.1051003821</v>
      </c>
      <c r="C95" s="70">
        <f>SUMIFS('Regression Inputs'!$G$26:$G$1851,'Regression Inputs'!$B$26:$B$1851,A95)</f>
        <v>319589.25437918259</v>
      </c>
      <c r="D95" s="2">
        <f>YEAR('metered data'!J98)</f>
        <v>2017</v>
      </c>
      <c r="E95" s="2">
        <f>MONTH('metered data'!J98)</f>
        <v>12</v>
      </c>
      <c r="F95" s="2">
        <f>DAY('metered data'!J98)</f>
        <v>6</v>
      </c>
      <c r="G95" s="2"/>
      <c r="H95" s="2"/>
      <c r="I95" s="2"/>
      <c r="J95" s="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</row>
    <row r="96" spans="1:35" ht="12.75" customHeight="1" x14ac:dyDescent="0.35">
      <c r="A96" s="15">
        <f t="shared" si="45"/>
        <v>43076</v>
      </c>
      <c r="B96" s="36">
        <f>C96*'metered data'!H99</f>
        <v>7852775.1051003803</v>
      </c>
      <c r="C96" s="70">
        <f>SUMIFS('Regression Inputs'!$G$26:$G$1851,'Regression Inputs'!$B$26:$B$1851,A96)</f>
        <v>327198.96271251584</v>
      </c>
      <c r="D96" s="2">
        <f>YEAR('metered data'!J99)</f>
        <v>2017</v>
      </c>
      <c r="E96" s="2">
        <f>MONTH('metered data'!J99)</f>
        <v>12</v>
      </c>
      <c r="F96" s="2">
        <f>DAY('metered data'!J99)</f>
        <v>7</v>
      </c>
      <c r="G96" s="2"/>
      <c r="H96" s="2"/>
      <c r="I96" s="2"/>
      <c r="J96" s="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</row>
    <row r="97" spans="1:35" ht="12.75" customHeight="1" x14ac:dyDescent="0.35">
      <c r="A97" s="15">
        <f t="shared" si="45"/>
        <v>43077</v>
      </c>
      <c r="B97" s="36">
        <f>C97*'metered data'!H100</f>
        <v>7772936.1051003803</v>
      </c>
      <c r="C97" s="70">
        <f>SUMIFS('Regression Inputs'!$G$26:$G$1851,'Regression Inputs'!$B$26:$B$1851,A97)</f>
        <v>323872.33771251584</v>
      </c>
      <c r="D97" s="2">
        <f>YEAR('metered data'!J100)</f>
        <v>2017</v>
      </c>
      <c r="E97" s="2">
        <f>MONTH('metered data'!J100)</f>
        <v>12</v>
      </c>
      <c r="F97" s="2">
        <f>DAY('metered data'!J100)</f>
        <v>8</v>
      </c>
      <c r="G97" s="2"/>
      <c r="H97" s="2"/>
      <c r="I97" s="2"/>
      <c r="J97" s="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</row>
    <row r="98" spans="1:35" ht="12.75" customHeight="1" x14ac:dyDescent="0.35">
      <c r="A98" s="15">
        <f t="shared" si="45"/>
        <v>43078</v>
      </c>
      <c r="B98" s="36">
        <f>C98*'metered data'!H101</f>
        <v>7368517.1051003812</v>
      </c>
      <c r="C98" s="70">
        <f>SUMIFS('Regression Inputs'!$G$26:$G$1851,'Regression Inputs'!$B$26:$B$1851,A98)</f>
        <v>307021.54604584922</v>
      </c>
      <c r="D98" s="2">
        <f>YEAR('metered data'!J101)</f>
        <v>2017</v>
      </c>
      <c r="E98" s="2">
        <f>MONTH('metered data'!J101)</f>
        <v>12</v>
      </c>
      <c r="F98" s="2">
        <f>DAY('metered data'!J101)</f>
        <v>9</v>
      </c>
      <c r="G98" s="2"/>
      <c r="H98" s="2"/>
      <c r="I98" s="2"/>
      <c r="J98" s="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</row>
    <row r="99" spans="1:35" ht="12.75" customHeight="1" x14ac:dyDescent="0.35">
      <c r="A99" s="15">
        <f t="shared" si="45"/>
        <v>43079</v>
      </c>
      <c r="B99" s="36">
        <f>C99*'metered data'!H102</f>
        <v>7227272.1051003803</v>
      </c>
      <c r="C99" s="70">
        <f>SUMIFS('Regression Inputs'!$G$26:$G$1851,'Regression Inputs'!$B$26:$B$1851,A99)</f>
        <v>301136.33771251584</v>
      </c>
      <c r="D99" s="2">
        <f>YEAR('metered data'!J102)</f>
        <v>2017</v>
      </c>
      <c r="E99" s="2">
        <f>MONTH('metered data'!J102)</f>
        <v>12</v>
      </c>
      <c r="F99" s="2">
        <f>DAY('metered data'!J102)</f>
        <v>10</v>
      </c>
      <c r="G99" s="2"/>
      <c r="H99" s="2"/>
      <c r="I99" s="2"/>
      <c r="J99" s="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</row>
    <row r="100" spans="1:35" ht="12.75" customHeight="1" x14ac:dyDescent="0.35">
      <c r="A100" s="15">
        <f t="shared" si="45"/>
        <v>43080</v>
      </c>
      <c r="B100" s="36">
        <f>C100*'metered data'!H103</f>
        <v>7688140.1051003812</v>
      </c>
      <c r="C100" s="70">
        <f>SUMIFS('Regression Inputs'!$G$26:$G$1851,'Regression Inputs'!$B$26:$B$1851,A100)</f>
        <v>320339.17104584922</v>
      </c>
      <c r="D100" s="2">
        <f>YEAR('metered data'!J103)</f>
        <v>2017</v>
      </c>
      <c r="E100" s="2">
        <f>MONTH('metered data'!J103)</f>
        <v>12</v>
      </c>
      <c r="F100" s="2">
        <f>DAY('metered data'!J103)</f>
        <v>11</v>
      </c>
      <c r="G100" s="2"/>
      <c r="H100" s="2"/>
      <c r="I100" s="2"/>
      <c r="J100" s="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</row>
    <row r="101" spans="1:35" ht="12.75" customHeight="1" x14ac:dyDescent="0.35">
      <c r="A101" s="15">
        <f t="shared" si="45"/>
        <v>43081</v>
      </c>
      <c r="B101" s="36">
        <f>C101*'metered data'!H104</f>
        <v>7899442.1051003812</v>
      </c>
      <c r="C101" s="70">
        <f>SUMIFS('Regression Inputs'!$G$26:$G$1851,'Regression Inputs'!$B$26:$B$1851,A101)</f>
        <v>329143.42104584922</v>
      </c>
      <c r="D101" s="2">
        <f>YEAR('metered data'!J104)</f>
        <v>2017</v>
      </c>
      <c r="E101" s="2">
        <f>MONTH('metered data'!J104)</f>
        <v>12</v>
      </c>
      <c r="F101" s="2">
        <f>DAY('metered data'!J104)</f>
        <v>12</v>
      </c>
      <c r="G101" s="2"/>
      <c r="H101" s="2"/>
      <c r="I101" s="2"/>
      <c r="J101" s="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</row>
    <row r="102" spans="1:35" ht="12.75" customHeight="1" x14ac:dyDescent="0.35">
      <c r="A102" s="15">
        <f t="shared" si="45"/>
        <v>43082</v>
      </c>
      <c r="B102" s="36">
        <f>C102*'metered data'!H105</f>
        <v>7667250.1051003821</v>
      </c>
      <c r="C102" s="70">
        <f>SUMIFS('Regression Inputs'!$G$26:$G$1851,'Regression Inputs'!$B$26:$B$1851,A102)</f>
        <v>319468.75437918259</v>
      </c>
      <c r="D102" s="2">
        <f>YEAR('metered data'!J105)</f>
        <v>2017</v>
      </c>
      <c r="E102" s="2">
        <f>MONTH('metered data'!J105)</f>
        <v>12</v>
      </c>
      <c r="F102" s="2">
        <f>DAY('metered data'!J105)</f>
        <v>13</v>
      </c>
      <c r="G102" s="2"/>
      <c r="H102" s="2"/>
      <c r="I102" s="2"/>
      <c r="J102" s="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</row>
    <row r="103" spans="1:35" ht="12.75" customHeight="1" x14ac:dyDescent="0.35">
      <c r="A103" s="15">
        <f t="shared" si="45"/>
        <v>43083</v>
      </c>
      <c r="B103" s="36">
        <f>C103*'metered data'!H106</f>
        <v>7651540.1051003812</v>
      </c>
      <c r="C103" s="70">
        <f>SUMIFS('Regression Inputs'!$G$26:$G$1851,'Regression Inputs'!$B$26:$B$1851,A103)</f>
        <v>318814.17104584922</v>
      </c>
      <c r="D103" s="2">
        <f>YEAR('metered data'!J106)</f>
        <v>2017</v>
      </c>
      <c r="E103" s="2">
        <f>MONTH('metered data'!J106)</f>
        <v>12</v>
      </c>
      <c r="F103" s="2">
        <f>DAY('metered data'!J106)</f>
        <v>14</v>
      </c>
      <c r="G103" s="2"/>
      <c r="H103" s="2"/>
      <c r="I103" s="2"/>
      <c r="J103" s="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</row>
    <row r="104" spans="1:35" ht="12.75" customHeight="1" x14ac:dyDescent="0.35">
      <c r="A104" s="15">
        <f t="shared" si="45"/>
        <v>43084</v>
      </c>
      <c r="B104" s="36">
        <f>C104*'metered data'!H107</f>
        <v>7748846.1051003803</v>
      </c>
      <c r="C104" s="70">
        <f>SUMIFS('Regression Inputs'!$G$26:$G$1851,'Regression Inputs'!$B$26:$B$1851,A104)</f>
        <v>322868.58771251584</v>
      </c>
      <c r="D104" s="2">
        <f>YEAR('metered data'!J107)</f>
        <v>2017</v>
      </c>
      <c r="E104" s="2">
        <f>MONTH('metered data'!J107)</f>
        <v>12</v>
      </c>
      <c r="F104" s="2">
        <f>DAY('metered data'!J107)</f>
        <v>15</v>
      </c>
      <c r="G104" s="2"/>
      <c r="H104" s="2"/>
      <c r="I104" s="2"/>
      <c r="J104" s="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</row>
    <row r="105" spans="1:35" ht="12.75" customHeight="1" x14ac:dyDescent="0.35">
      <c r="A105" s="15">
        <f t="shared" si="45"/>
        <v>43085</v>
      </c>
      <c r="B105" s="36">
        <f>C105*'metered data'!H108</f>
        <v>7435986.1051003821</v>
      </c>
      <c r="C105" s="70">
        <f>SUMIFS('Regression Inputs'!$G$26:$G$1851,'Regression Inputs'!$B$26:$B$1851,A105)</f>
        <v>309832.75437918259</v>
      </c>
      <c r="D105" s="2">
        <f>YEAR('metered data'!J108)</f>
        <v>2017</v>
      </c>
      <c r="E105" s="2">
        <f>MONTH('metered data'!J108)</f>
        <v>12</v>
      </c>
      <c r="F105" s="2">
        <f>DAY('metered data'!J108)</f>
        <v>16</v>
      </c>
      <c r="G105" s="2"/>
      <c r="H105" s="2"/>
      <c r="I105" s="2"/>
      <c r="J105" s="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</row>
    <row r="106" spans="1:35" ht="12.75" customHeight="1" x14ac:dyDescent="0.35">
      <c r="A106" s="15">
        <f t="shared" si="45"/>
        <v>43086</v>
      </c>
      <c r="B106" s="36">
        <f>C106*'metered data'!H109</f>
        <v>7383680.1051003803</v>
      </c>
      <c r="C106" s="70">
        <f>SUMIFS('Regression Inputs'!$G$26:$G$1851,'Regression Inputs'!$B$26:$B$1851,A106)</f>
        <v>307653.33771251584</v>
      </c>
      <c r="D106" s="2">
        <f>YEAR('metered data'!J109)</f>
        <v>2017</v>
      </c>
      <c r="E106" s="2">
        <f>MONTH('metered data'!J109)</f>
        <v>12</v>
      </c>
      <c r="F106" s="2">
        <f>DAY('metered data'!J109)</f>
        <v>17</v>
      </c>
      <c r="G106" s="2"/>
      <c r="H106" s="2"/>
      <c r="I106" s="2"/>
      <c r="J106" s="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</row>
    <row r="107" spans="1:35" ht="12.75" customHeight="1" x14ac:dyDescent="0.35">
      <c r="A107" s="15">
        <f t="shared" si="45"/>
        <v>43087</v>
      </c>
      <c r="B107" s="36">
        <f>C107*'metered data'!H110</f>
        <v>6999096.1051003821</v>
      </c>
      <c r="C107" s="70">
        <f>SUMIFS('Regression Inputs'!$G$26:$G$1851,'Regression Inputs'!$B$26:$B$1851,A107)</f>
        <v>291629.00437918259</v>
      </c>
      <c r="D107" s="2">
        <f>YEAR('metered data'!J110)</f>
        <v>2017</v>
      </c>
      <c r="E107" s="2">
        <f>MONTH('metered data'!J110)</f>
        <v>12</v>
      </c>
      <c r="F107" s="2">
        <f>DAY('metered data'!J110)</f>
        <v>18</v>
      </c>
      <c r="G107" s="2"/>
      <c r="H107" s="2"/>
      <c r="I107" s="2"/>
      <c r="J107" s="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</row>
    <row r="108" spans="1:35" ht="12.75" customHeight="1" x14ac:dyDescent="0.35">
      <c r="A108" s="15">
        <f t="shared" si="45"/>
        <v>43088</v>
      </c>
      <c r="B108" s="36">
        <f>C108*'metered data'!H111</f>
        <v>6974545.1051003812</v>
      </c>
      <c r="C108" s="70">
        <f>SUMIFS('Regression Inputs'!$G$26:$G$1851,'Regression Inputs'!$B$26:$B$1851,A108)</f>
        <v>290606.04604584922</v>
      </c>
      <c r="D108" s="2">
        <f>YEAR('metered data'!J111)</f>
        <v>2017</v>
      </c>
      <c r="E108" s="2">
        <f>MONTH('metered data'!J111)</f>
        <v>12</v>
      </c>
      <c r="F108" s="2">
        <f>DAY('metered data'!J111)</f>
        <v>19</v>
      </c>
      <c r="G108" s="2"/>
      <c r="H108" s="2"/>
      <c r="I108" s="2"/>
      <c r="J108" s="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</row>
    <row r="109" spans="1:35" ht="12.75" customHeight="1" x14ac:dyDescent="0.35">
      <c r="A109" s="15">
        <f t="shared" si="45"/>
        <v>43089</v>
      </c>
      <c r="B109" s="36">
        <f>C109*'metered data'!H112</f>
        <v>7725477.1051003821</v>
      </c>
      <c r="C109" s="70">
        <f>SUMIFS('Regression Inputs'!$G$26:$G$1851,'Regression Inputs'!$B$26:$B$1851,A109)</f>
        <v>321894.87937918259</v>
      </c>
      <c r="D109" s="2">
        <f>YEAR('metered data'!J112)</f>
        <v>2017</v>
      </c>
      <c r="E109" s="2">
        <f>MONTH('metered data'!J112)</f>
        <v>12</v>
      </c>
      <c r="F109" s="2">
        <f>DAY('metered data'!J112)</f>
        <v>20</v>
      </c>
      <c r="G109" s="2"/>
      <c r="H109" s="2"/>
      <c r="I109" s="2"/>
      <c r="J109" s="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</row>
    <row r="110" spans="1:35" ht="12.75" customHeight="1" x14ac:dyDescent="0.35">
      <c r="A110" s="15">
        <f t="shared" si="45"/>
        <v>43090</v>
      </c>
      <c r="B110" s="36">
        <f>C110*'metered data'!H113</f>
        <v>8379538.1051003812</v>
      </c>
      <c r="C110" s="70">
        <f>SUMIFS('Regression Inputs'!$G$26:$G$1851,'Regression Inputs'!$B$26:$B$1851,A110)</f>
        <v>349147.42104584922</v>
      </c>
      <c r="D110" s="2">
        <f>YEAR('metered data'!J113)</f>
        <v>2017</v>
      </c>
      <c r="E110" s="2">
        <f>MONTH('metered data'!J113)</f>
        <v>12</v>
      </c>
      <c r="F110" s="2">
        <f>DAY('metered data'!J113)</f>
        <v>21</v>
      </c>
      <c r="G110" s="2"/>
      <c r="H110" s="2"/>
      <c r="I110" s="2"/>
      <c r="J110" s="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</row>
    <row r="111" spans="1:35" ht="12.75" customHeight="1" x14ac:dyDescent="0.35">
      <c r="A111" s="15">
        <f t="shared" si="45"/>
        <v>43091</v>
      </c>
      <c r="B111" s="36">
        <f>C111*'metered data'!H114</f>
        <v>7838001.1051003793</v>
      </c>
      <c r="C111" s="70">
        <f>SUMIFS('Regression Inputs'!$G$26:$G$1851,'Regression Inputs'!$B$26:$B$1851,A111)</f>
        <v>326583.37937918247</v>
      </c>
      <c r="D111" s="2">
        <f>YEAR('metered data'!J114)</f>
        <v>2017</v>
      </c>
      <c r="E111" s="2">
        <f>MONTH('metered data'!J114)</f>
        <v>12</v>
      </c>
      <c r="F111" s="2">
        <f>DAY('metered data'!J114)</f>
        <v>22</v>
      </c>
      <c r="G111" s="2"/>
      <c r="H111" s="2"/>
      <c r="I111" s="2"/>
      <c r="J111" s="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</row>
    <row r="112" spans="1:35" ht="12.75" customHeight="1" x14ac:dyDescent="0.35">
      <c r="A112" s="15">
        <f t="shared" si="45"/>
        <v>43092</v>
      </c>
      <c r="B112" s="36">
        <f>C112*'metered data'!H115</f>
        <v>7960607.1051003803</v>
      </c>
      <c r="C112" s="70">
        <f>SUMIFS('Regression Inputs'!$G$26:$G$1851,'Regression Inputs'!$B$26:$B$1851,A112)</f>
        <v>331691.96271251584</v>
      </c>
      <c r="D112" s="2">
        <f>YEAR('metered data'!J115)</f>
        <v>2017</v>
      </c>
      <c r="E112" s="2">
        <f>MONTH('metered data'!J115)</f>
        <v>12</v>
      </c>
      <c r="F112" s="2">
        <f>DAY('metered data'!J115)</f>
        <v>23</v>
      </c>
      <c r="G112" s="2"/>
      <c r="H112" s="2"/>
      <c r="I112" s="2"/>
      <c r="J112" s="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</row>
    <row r="113" spans="1:35" ht="12.75" customHeight="1" x14ac:dyDescent="0.35">
      <c r="A113" s="15">
        <f t="shared" si="45"/>
        <v>43093</v>
      </c>
      <c r="B113" s="36">
        <f>C113*'metered data'!H116</f>
        <v>8605949.1051003803</v>
      </c>
      <c r="C113" s="70">
        <f>SUMIFS('Regression Inputs'!$G$26:$G$1851,'Regression Inputs'!$B$26:$B$1851,A113)</f>
        <v>358581.21271251584</v>
      </c>
      <c r="D113" s="2">
        <f>YEAR('metered data'!J116)</f>
        <v>2017</v>
      </c>
      <c r="E113" s="2">
        <f>MONTH('metered data'!J116)</f>
        <v>12</v>
      </c>
      <c r="F113" s="2">
        <f>DAY('metered data'!J116)</f>
        <v>24</v>
      </c>
      <c r="G113" s="2"/>
      <c r="H113" s="2"/>
      <c r="I113" s="2"/>
      <c r="J113" s="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</row>
    <row r="114" spans="1:35" ht="12.75" customHeight="1" x14ac:dyDescent="0.35">
      <c r="A114" s="15">
        <f t="shared" si="45"/>
        <v>43094</v>
      </c>
      <c r="B114" s="36">
        <f>C114*'metered data'!H117</f>
        <v>7641608.1051003803</v>
      </c>
      <c r="C114" s="70">
        <f>SUMIFS('Regression Inputs'!$G$26:$G$1851,'Regression Inputs'!$B$26:$B$1851,A114)</f>
        <v>318400.33771251584</v>
      </c>
      <c r="D114" s="2">
        <f>YEAR('metered data'!J117)</f>
        <v>2017</v>
      </c>
      <c r="E114" s="2">
        <f>MONTH('metered data'!J117)</f>
        <v>12</v>
      </c>
      <c r="F114" s="2">
        <f>DAY('metered data'!J117)</f>
        <v>25</v>
      </c>
      <c r="G114" s="2"/>
      <c r="H114" s="2"/>
      <c r="I114" s="2"/>
      <c r="J114" s="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</row>
    <row r="115" spans="1:35" ht="12.75" customHeight="1" x14ac:dyDescent="0.35">
      <c r="A115" s="15">
        <f t="shared" si="45"/>
        <v>43095</v>
      </c>
      <c r="B115" s="36">
        <f>C115*'metered data'!H118</f>
        <v>7932015.1051003793</v>
      </c>
      <c r="C115" s="70">
        <f>SUMIFS('Regression Inputs'!$G$26:$G$1851,'Regression Inputs'!$B$26:$B$1851,A115)</f>
        <v>330500.62937918247</v>
      </c>
      <c r="D115" s="2">
        <f>YEAR('metered data'!J118)</f>
        <v>2017</v>
      </c>
      <c r="E115" s="2">
        <f>MONTH('metered data'!J118)</f>
        <v>12</v>
      </c>
      <c r="F115" s="2">
        <f>DAY('metered data'!J118)</f>
        <v>26</v>
      </c>
      <c r="G115" s="2"/>
      <c r="H115" s="2"/>
      <c r="I115" s="2"/>
      <c r="J115" s="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</row>
    <row r="116" spans="1:35" ht="12.75" customHeight="1" x14ac:dyDescent="0.35">
      <c r="A116" s="15">
        <f t="shared" si="45"/>
        <v>43096</v>
      </c>
      <c r="B116" s="36">
        <f>C116*'metered data'!H119</f>
        <v>8100858.1051003793</v>
      </c>
      <c r="C116" s="70">
        <f>SUMIFS('Regression Inputs'!$G$26:$G$1851,'Regression Inputs'!$B$26:$B$1851,A116)</f>
        <v>337535.75437918247</v>
      </c>
      <c r="D116" s="2">
        <f>YEAR('metered data'!J119)</f>
        <v>2017</v>
      </c>
      <c r="E116" s="2">
        <f>MONTH('metered data'!J119)</f>
        <v>12</v>
      </c>
      <c r="F116" s="2">
        <f>DAY('metered data'!J119)</f>
        <v>27</v>
      </c>
      <c r="G116" s="2"/>
      <c r="H116" s="2"/>
      <c r="I116" s="2"/>
      <c r="J116" s="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</row>
    <row r="117" spans="1:35" ht="12.75" customHeight="1" x14ac:dyDescent="0.35">
      <c r="A117" s="15">
        <f t="shared" si="45"/>
        <v>43097</v>
      </c>
      <c r="B117" s="36">
        <f>C117*'metered data'!H120</f>
        <v>7988342.1051003803</v>
      </c>
      <c r="C117" s="70">
        <f>SUMIFS('Regression Inputs'!$G$26:$G$1851,'Regression Inputs'!$B$26:$B$1851,A117)</f>
        <v>332847.58771251584</v>
      </c>
      <c r="D117" s="2">
        <f>YEAR('metered data'!J120)</f>
        <v>2017</v>
      </c>
      <c r="E117" s="2">
        <f>MONTH('metered data'!J120)</f>
        <v>12</v>
      </c>
      <c r="F117" s="2">
        <f>DAY('metered data'!J120)</f>
        <v>28</v>
      </c>
      <c r="G117" s="2"/>
      <c r="H117" s="2"/>
      <c r="I117" s="2"/>
      <c r="J117" s="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</row>
    <row r="118" spans="1:35" ht="12.75" customHeight="1" x14ac:dyDescent="0.35">
      <c r="A118" s="15">
        <f t="shared" si="45"/>
        <v>43098</v>
      </c>
      <c r="B118" s="36">
        <f>C118*'metered data'!H121</f>
        <v>7423234.1051003812</v>
      </c>
      <c r="C118" s="70">
        <f>SUMIFS('Regression Inputs'!$G$26:$G$1851,'Regression Inputs'!$B$26:$B$1851,A118)</f>
        <v>309301.42104584922</v>
      </c>
      <c r="D118" s="2">
        <f>YEAR('metered data'!J121)</f>
        <v>2017</v>
      </c>
      <c r="E118" s="2">
        <f>MONTH('metered data'!J121)</f>
        <v>12</v>
      </c>
      <c r="F118" s="2">
        <f>DAY('metered data'!J121)</f>
        <v>29</v>
      </c>
      <c r="G118" s="2"/>
      <c r="H118" s="2"/>
      <c r="I118" s="2"/>
      <c r="J118" s="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</row>
    <row r="119" spans="1:35" ht="12.75" customHeight="1" x14ac:dyDescent="0.35">
      <c r="A119" s="15">
        <f t="shared" si="45"/>
        <v>43099</v>
      </c>
      <c r="B119" s="36">
        <f>C119*'metered data'!H122</f>
        <v>6597599.1051003803</v>
      </c>
      <c r="C119" s="70">
        <f>SUMIFS('Regression Inputs'!$G$26:$G$1851,'Regression Inputs'!$B$26:$B$1851,A119)</f>
        <v>274899.96271251584</v>
      </c>
      <c r="D119" s="2">
        <f>YEAR('metered data'!J122)</f>
        <v>2017</v>
      </c>
      <c r="E119" s="2">
        <f>MONTH('metered data'!J122)</f>
        <v>12</v>
      </c>
      <c r="F119" s="2">
        <f>DAY('metered data'!J122)</f>
        <v>30</v>
      </c>
      <c r="G119" s="2"/>
      <c r="H119" s="2"/>
      <c r="I119" s="2"/>
      <c r="J119" s="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</row>
    <row r="120" spans="1:35" ht="12.75" customHeight="1" x14ac:dyDescent="0.35">
      <c r="A120" s="15">
        <f t="shared" si="45"/>
        <v>43100</v>
      </c>
      <c r="B120" s="36">
        <f>C120*'metered data'!H123</f>
        <v>7057715.7778699808</v>
      </c>
      <c r="C120" s="70">
        <f>SUMIFS('Regression Inputs'!$G$26:$G$1851,'Regression Inputs'!$B$26:$B$1851,A120)</f>
        <v>294071.49074458255</v>
      </c>
      <c r="D120" s="2">
        <f>YEAR('metered data'!J123)</f>
        <v>2017</v>
      </c>
      <c r="E120" s="2">
        <f>MONTH('metered data'!J123)</f>
        <v>12</v>
      </c>
      <c r="F120" s="2">
        <f>DAY('metered data'!J123)</f>
        <v>31</v>
      </c>
      <c r="G120" s="2"/>
      <c r="H120" s="2"/>
      <c r="I120" s="2"/>
      <c r="J120" s="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</row>
    <row r="121" spans="1:35" ht="12.75" customHeight="1" x14ac:dyDescent="0.35">
      <c r="A121" s="15">
        <f t="shared" si="45"/>
        <v>43101</v>
      </c>
      <c r="B121" s="36">
        <f>C121*'metered data'!H124</f>
        <v>7248729.7778699808</v>
      </c>
      <c r="C121" s="70">
        <f>SUMIFS('Regression Inputs'!$G$26:$G$1851,'Regression Inputs'!$B$26:$B$1851,A121)</f>
        <v>302030.40741124918</v>
      </c>
      <c r="D121" s="2">
        <f>YEAR('metered data'!J124)</f>
        <v>2018</v>
      </c>
      <c r="E121" s="2">
        <f>MONTH('metered data'!J124)</f>
        <v>1</v>
      </c>
      <c r="F121" s="2">
        <f>DAY('metered data'!J124)</f>
        <v>1</v>
      </c>
      <c r="G121" s="2"/>
      <c r="H121" s="2"/>
      <c r="I121" s="2"/>
      <c r="J121" s="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</row>
    <row r="122" spans="1:35" ht="12.75" customHeight="1" x14ac:dyDescent="0.35">
      <c r="A122" s="15">
        <f t="shared" si="45"/>
        <v>43102</v>
      </c>
      <c r="B122" s="36">
        <f>C122*'metered data'!H125</f>
        <v>7807954.7778699826</v>
      </c>
      <c r="C122" s="70">
        <f>SUMIFS('Regression Inputs'!$G$26:$G$1851,'Regression Inputs'!$B$26:$B$1851,A122)</f>
        <v>325331.44907791592</v>
      </c>
      <c r="D122" s="2">
        <f>YEAR('metered data'!J125)</f>
        <v>2018</v>
      </c>
      <c r="E122" s="2">
        <f>MONTH('metered data'!J125)</f>
        <v>1</v>
      </c>
      <c r="F122" s="2">
        <f>DAY('metered data'!J125)</f>
        <v>2</v>
      </c>
      <c r="G122" s="2"/>
      <c r="H122" s="2"/>
      <c r="I122" s="2"/>
      <c r="J122" s="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</row>
    <row r="123" spans="1:35" ht="12.75" customHeight="1" x14ac:dyDescent="0.35">
      <c r="A123" s="15">
        <f t="shared" si="45"/>
        <v>43103</v>
      </c>
      <c r="B123" s="36">
        <f>C123*'metered data'!H126</f>
        <v>7723854.7778699808</v>
      </c>
      <c r="C123" s="70">
        <f>SUMIFS('Regression Inputs'!$G$26:$G$1851,'Regression Inputs'!$B$26:$B$1851,A123)</f>
        <v>321827.28241124918</v>
      </c>
      <c r="D123" s="2">
        <f>YEAR('metered data'!J126)</f>
        <v>2018</v>
      </c>
      <c r="E123" s="2">
        <f>MONTH('metered data'!J126)</f>
        <v>1</v>
      </c>
      <c r="F123" s="2">
        <f>DAY('metered data'!J126)</f>
        <v>3</v>
      </c>
      <c r="G123" s="2"/>
      <c r="H123" s="2"/>
      <c r="I123" s="2"/>
      <c r="J123" s="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</row>
    <row r="124" spans="1:35" ht="12.75" customHeight="1" x14ac:dyDescent="0.35">
      <c r="A124" s="15">
        <f t="shared" si="45"/>
        <v>43104</v>
      </c>
      <c r="B124" s="36">
        <f>C124*'metered data'!H127</f>
        <v>7781543.7778699808</v>
      </c>
      <c r="C124" s="70">
        <f>SUMIFS('Regression Inputs'!$G$26:$G$1851,'Regression Inputs'!$B$26:$B$1851,A124)</f>
        <v>324230.99074458255</v>
      </c>
      <c r="D124" s="2">
        <f>YEAR('metered data'!J127)</f>
        <v>2018</v>
      </c>
      <c r="E124" s="2">
        <f>MONTH('metered data'!J127)</f>
        <v>1</v>
      </c>
      <c r="F124" s="2">
        <f>DAY('metered data'!J127)</f>
        <v>4</v>
      </c>
      <c r="G124" s="2"/>
      <c r="H124" s="2"/>
      <c r="I124" s="2"/>
      <c r="J124" s="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</row>
    <row r="125" spans="1:35" ht="12.75" customHeight="1" x14ac:dyDescent="0.35">
      <c r="A125" s="15">
        <f t="shared" si="45"/>
        <v>43105</v>
      </c>
      <c r="B125" s="36">
        <f>C125*'metered data'!H128</f>
        <v>7267837.7778699826</v>
      </c>
      <c r="C125" s="70">
        <f>SUMIFS('Regression Inputs'!$G$26:$G$1851,'Regression Inputs'!$B$26:$B$1851,A125)</f>
        <v>302826.57407791592</v>
      </c>
      <c r="D125" s="2">
        <f>YEAR('metered data'!J128)</f>
        <v>2018</v>
      </c>
      <c r="E125" s="2">
        <f>MONTH('metered data'!J128)</f>
        <v>1</v>
      </c>
      <c r="F125" s="2">
        <f>DAY('metered data'!J128)</f>
        <v>5</v>
      </c>
      <c r="G125" s="2"/>
      <c r="H125" s="2"/>
      <c r="I125" s="2"/>
      <c r="J125" s="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</row>
    <row r="126" spans="1:35" ht="12.75" customHeight="1" x14ac:dyDescent="0.35">
      <c r="A126" s="15">
        <f t="shared" si="45"/>
        <v>43106</v>
      </c>
      <c r="B126" s="36">
        <f>C126*'metered data'!H129</f>
        <v>6746458.7778699826</v>
      </c>
      <c r="C126" s="70">
        <f>SUMIFS('Regression Inputs'!$G$26:$G$1851,'Regression Inputs'!$B$26:$B$1851,A126)</f>
        <v>281102.44907791592</v>
      </c>
      <c r="D126" s="2">
        <f>YEAR('metered data'!J129)</f>
        <v>2018</v>
      </c>
      <c r="E126" s="2">
        <f>MONTH('metered data'!J129)</f>
        <v>1</v>
      </c>
      <c r="F126" s="2">
        <f>DAY('metered data'!J129)</f>
        <v>6</v>
      </c>
      <c r="G126" s="2"/>
      <c r="H126" s="2"/>
      <c r="I126" s="2"/>
      <c r="J126" s="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</row>
    <row r="127" spans="1:35" ht="12.75" customHeight="1" x14ac:dyDescent="0.35">
      <c r="A127" s="15">
        <f t="shared" si="45"/>
        <v>43107</v>
      </c>
      <c r="B127" s="36">
        <f>C127*'metered data'!H130</f>
        <v>6716563.7778699826</v>
      </c>
      <c r="C127" s="70">
        <f>SUMIFS('Regression Inputs'!$G$26:$G$1851,'Regression Inputs'!$B$26:$B$1851,A127)</f>
        <v>279856.82407791592</v>
      </c>
      <c r="D127" s="2">
        <f>YEAR('metered data'!J130)</f>
        <v>2018</v>
      </c>
      <c r="E127" s="2">
        <f>MONTH('metered data'!J130)</f>
        <v>1</v>
      </c>
      <c r="F127" s="2">
        <f>DAY('metered data'!J130)</f>
        <v>7</v>
      </c>
      <c r="G127" s="2"/>
      <c r="H127" s="2"/>
      <c r="I127" s="2"/>
      <c r="J127" s="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</row>
    <row r="128" spans="1:35" ht="12.75" customHeight="1" x14ac:dyDescent="0.35">
      <c r="A128" s="15">
        <f t="shared" si="45"/>
        <v>43108</v>
      </c>
      <c r="B128" s="36">
        <f>C128*'metered data'!H131</f>
        <v>7002903.7778699808</v>
      </c>
      <c r="C128" s="70">
        <f>SUMIFS('Regression Inputs'!$G$26:$G$1851,'Regression Inputs'!$B$26:$B$1851,A128)</f>
        <v>291787.65741124918</v>
      </c>
      <c r="D128" s="2">
        <f>YEAR('metered data'!J131)</f>
        <v>2018</v>
      </c>
      <c r="E128" s="2">
        <f>MONTH('metered data'!J131)</f>
        <v>1</v>
      </c>
      <c r="F128" s="2">
        <f>DAY('metered data'!J131)</f>
        <v>8</v>
      </c>
      <c r="G128" s="2"/>
      <c r="H128" s="2"/>
      <c r="I128" s="2"/>
      <c r="J128" s="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</row>
    <row r="129" spans="1:35" ht="12.75" customHeight="1" x14ac:dyDescent="0.35">
      <c r="A129" s="15">
        <f t="shared" si="45"/>
        <v>43109</v>
      </c>
      <c r="B129" s="36">
        <f>C129*'metered data'!H132</f>
        <v>6991459.7778699826</v>
      </c>
      <c r="C129" s="70">
        <f>SUMIFS('Regression Inputs'!$G$26:$G$1851,'Regression Inputs'!$B$26:$B$1851,A129)</f>
        <v>291310.82407791592</v>
      </c>
      <c r="D129" s="2">
        <f>YEAR('metered data'!J132)</f>
        <v>2018</v>
      </c>
      <c r="E129" s="2">
        <f>MONTH('metered data'!J132)</f>
        <v>1</v>
      </c>
      <c r="F129" s="2">
        <f>DAY('metered data'!J132)</f>
        <v>9</v>
      </c>
      <c r="G129" s="2"/>
      <c r="H129" s="2"/>
      <c r="I129" s="2"/>
      <c r="J129" s="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</row>
    <row r="130" spans="1:35" ht="12.75" customHeight="1" x14ac:dyDescent="0.35">
      <c r="A130" s="15">
        <f t="shared" si="45"/>
        <v>43110</v>
      </c>
      <c r="B130" s="36">
        <f>C130*'metered data'!H133</f>
        <v>6875788.7778699826</v>
      </c>
      <c r="C130" s="70">
        <f>SUMIFS('Regression Inputs'!$G$26:$G$1851,'Regression Inputs'!$B$26:$B$1851,A130)</f>
        <v>286491.19907791592</v>
      </c>
      <c r="D130" s="2">
        <f>YEAR('metered data'!J133)</f>
        <v>2018</v>
      </c>
      <c r="E130" s="2">
        <f>MONTH('metered data'!J133)</f>
        <v>1</v>
      </c>
      <c r="F130" s="2">
        <f>DAY('metered data'!J133)</f>
        <v>10</v>
      </c>
      <c r="G130" s="2"/>
      <c r="H130" s="2"/>
      <c r="I130" s="2"/>
      <c r="J130" s="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</row>
    <row r="131" spans="1:35" ht="12.75" customHeight="1" x14ac:dyDescent="0.35">
      <c r="A131" s="15">
        <f t="shared" si="45"/>
        <v>43111</v>
      </c>
      <c r="B131" s="36">
        <f>C131*'metered data'!H134</f>
        <v>7352913.7778699808</v>
      </c>
      <c r="C131" s="70">
        <f>SUMIFS('Regression Inputs'!$G$26:$G$1851,'Regression Inputs'!$B$26:$B$1851,A131)</f>
        <v>306371.40741124918</v>
      </c>
      <c r="D131" s="2">
        <f>YEAR('metered data'!J134)</f>
        <v>2018</v>
      </c>
      <c r="E131" s="2">
        <f>MONTH('metered data'!J134)</f>
        <v>1</v>
      </c>
      <c r="F131" s="2">
        <f>DAY('metered data'!J134)</f>
        <v>11</v>
      </c>
      <c r="G131" s="2"/>
      <c r="H131" s="2"/>
      <c r="I131" s="2"/>
      <c r="J131" s="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</row>
    <row r="132" spans="1:35" ht="12.75" customHeight="1" x14ac:dyDescent="0.35">
      <c r="A132" s="15">
        <f t="shared" si="45"/>
        <v>43112</v>
      </c>
      <c r="B132" s="36">
        <f>C132*'metered data'!H135</f>
        <v>7458179.7778699808</v>
      </c>
      <c r="C132" s="70">
        <f>SUMIFS('Regression Inputs'!$G$26:$G$1851,'Regression Inputs'!$B$26:$B$1851,A132)</f>
        <v>310757.49074458255</v>
      </c>
      <c r="D132" s="2">
        <f>YEAR('metered data'!J135)</f>
        <v>2018</v>
      </c>
      <c r="E132" s="2">
        <f>MONTH('metered data'!J135)</f>
        <v>1</v>
      </c>
      <c r="F132" s="2">
        <f>DAY('metered data'!J135)</f>
        <v>12</v>
      </c>
      <c r="G132" s="2"/>
      <c r="H132" s="2"/>
      <c r="I132" s="2"/>
      <c r="J132" s="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</row>
    <row r="133" spans="1:35" ht="12.75" customHeight="1" x14ac:dyDescent="0.35">
      <c r="A133" s="15">
        <f t="shared" si="45"/>
        <v>43113</v>
      </c>
      <c r="B133" s="36">
        <f>C133*'metered data'!H136</f>
        <v>6928926.7778699808</v>
      </c>
      <c r="C133" s="70">
        <f>SUMIFS('Regression Inputs'!$G$26:$G$1851,'Regression Inputs'!$B$26:$B$1851,A133)</f>
        <v>288705.28241124918</v>
      </c>
      <c r="D133" s="2">
        <f>YEAR('metered data'!J136)</f>
        <v>2018</v>
      </c>
      <c r="E133" s="2">
        <f>MONTH('metered data'!J136)</f>
        <v>1</v>
      </c>
      <c r="F133" s="2">
        <f>DAY('metered data'!J136)</f>
        <v>13</v>
      </c>
      <c r="G133" s="2"/>
      <c r="H133" s="2"/>
      <c r="I133" s="2"/>
      <c r="J133" s="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</row>
    <row r="134" spans="1:35" ht="12.75" customHeight="1" x14ac:dyDescent="0.35">
      <c r="A134" s="15">
        <f t="shared" si="45"/>
        <v>43114</v>
      </c>
      <c r="B134" s="36">
        <f>C134*'metered data'!H137</f>
        <v>6680753.7778699808</v>
      </c>
      <c r="C134" s="70">
        <f>SUMIFS('Regression Inputs'!$G$26:$G$1851,'Regression Inputs'!$B$26:$B$1851,A134)</f>
        <v>278364.74074458255</v>
      </c>
      <c r="D134" s="2">
        <f>YEAR('metered data'!J137)</f>
        <v>2018</v>
      </c>
      <c r="E134" s="2">
        <f>MONTH('metered data'!J137)</f>
        <v>1</v>
      </c>
      <c r="F134" s="2">
        <f>DAY('metered data'!J137)</f>
        <v>14</v>
      </c>
      <c r="G134" s="2"/>
      <c r="H134" s="2"/>
      <c r="I134" s="2"/>
      <c r="J134" s="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</row>
    <row r="135" spans="1:35" ht="12.75" customHeight="1" x14ac:dyDescent="0.35">
      <c r="A135" s="15">
        <f t="shared" si="45"/>
        <v>43115</v>
      </c>
      <c r="B135" s="36">
        <f>C135*'metered data'!H138</f>
        <v>7009779.7778699808</v>
      </c>
      <c r="C135" s="70">
        <f>SUMIFS('Regression Inputs'!$G$26:$G$1851,'Regression Inputs'!$B$26:$B$1851,A135)</f>
        <v>292074.15741124918</v>
      </c>
      <c r="D135" s="2">
        <f>YEAR('metered data'!J138)</f>
        <v>2018</v>
      </c>
      <c r="E135" s="2">
        <f>MONTH('metered data'!J138)</f>
        <v>1</v>
      </c>
      <c r="F135" s="2">
        <f>DAY('metered data'!J138)</f>
        <v>15</v>
      </c>
      <c r="G135" s="2"/>
      <c r="H135" s="2"/>
      <c r="I135" s="2"/>
      <c r="J135" s="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</row>
    <row r="136" spans="1:35" ht="12.75" customHeight="1" x14ac:dyDescent="0.35">
      <c r="A136" s="15">
        <f t="shared" si="45"/>
        <v>43116</v>
      </c>
      <c r="B136" s="36">
        <f>C136*'metered data'!H139</f>
        <v>7238118.7778699808</v>
      </c>
      <c r="C136" s="70">
        <f>SUMIFS('Regression Inputs'!$G$26:$G$1851,'Regression Inputs'!$B$26:$B$1851,A136)</f>
        <v>301588.28241124918</v>
      </c>
      <c r="D136" s="2">
        <f>YEAR('metered data'!J139)</f>
        <v>2018</v>
      </c>
      <c r="E136" s="2">
        <f>MONTH('metered data'!J139)</f>
        <v>1</v>
      </c>
      <c r="F136" s="2">
        <f>DAY('metered data'!J139)</f>
        <v>16</v>
      </c>
      <c r="G136" s="2"/>
      <c r="H136" s="2"/>
      <c r="I136" s="2"/>
      <c r="J136" s="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</row>
    <row r="137" spans="1:35" ht="12.75" customHeight="1" x14ac:dyDescent="0.35">
      <c r="A137" s="15">
        <f t="shared" si="45"/>
        <v>43117</v>
      </c>
      <c r="B137" s="36">
        <f>C137*'metered data'!H140</f>
        <v>7046189.7778699808</v>
      </c>
      <c r="C137" s="70">
        <f>SUMIFS('Regression Inputs'!$G$26:$G$1851,'Regression Inputs'!$B$26:$B$1851,A137)</f>
        <v>293591.24074458255</v>
      </c>
      <c r="D137" s="2">
        <f>YEAR('metered data'!J140)</f>
        <v>2018</v>
      </c>
      <c r="E137" s="2">
        <f>MONTH('metered data'!J140)</f>
        <v>1</v>
      </c>
      <c r="F137" s="2">
        <f>DAY('metered data'!J140)</f>
        <v>17</v>
      </c>
      <c r="G137" s="2"/>
      <c r="H137" s="2"/>
      <c r="I137" s="2"/>
      <c r="J137" s="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</row>
    <row r="138" spans="1:35" ht="12.75" customHeight="1" x14ac:dyDescent="0.35">
      <c r="A138" s="15">
        <f t="shared" si="45"/>
        <v>43118</v>
      </c>
      <c r="B138" s="36">
        <f>C138*'metered data'!H141</f>
        <v>6729120.7778699808</v>
      </c>
      <c r="C138" s="70">
        <f>SUMIFS('Regression Inputs'!$G$26:$G$1851,'Regression Inputs'!$B$26:$B$1851,A138)</f>
        <v>280380.03241124918</v>
      </c>
      <c r="D138" s="2">
        <f>YEAR('metered data'!J141)</f>
        <v>2018</v>
      </c>
      <c r="E138" s="2">
        <f>MONTH('metered data'!J141)</f>
        <v>1</v>
      </c>
      <c r="F138" s="2">
        <f>DAY('metered data'!J141)</f>
        <v>18</v>
      </c>
      <c r="G138" s="2"/>
      <c r="H138" s="2"/>
      <c r="I138" s="2"/>
      <c r="J138" s="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</row>
    <row r="139" spans="1:35" ht="12.75" customHeight="1" x14ac:dyDescent="0.35">
      <c r="A139" s="15">
        <f t="shared" si="45"/>
        <v>43119</v>
      </c>
      <c r="B139" s="36">
        <f>C139*'metered data'!H142</f>
        <v>6879164.7778699808</v>
      </c>
      <c r="C139" s="70">
        <f>SUMIFS('Regression Inputs'!$G$26:$G$1851,'Regression Inputs'!$B$26:$B$1851,A139)</f>
        <v>286631.86574458255</v>
      </c>
      <c r="D139" s="2">
        <f>YEAR('metered data'!J142)</f>
        <v>2018</v>
      </c>
      <c r="E139" s="2">
        <f>MONTH('metered data'!J142)</f>
        <v>1</v>
      </c>
      <c r="F139" s="2">
        <f>DAY('metered data'!J142)</f>
        <v>19</v>
      </c>
      <c r="G139" s="2"/>
      <c r="H139" s="2"/>
      <c r="I139" s="2"/>
      <c r="J139" s="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</row>
    <row r="140" spans="1:35" ht="12.75" customHeight="1" x14ac:dyDescent="0.35">
      <c r="A140" s="15">
        <f t="shared" si="45"/>
        <v>43120</v>
      </c>
      <c r="B140" s="36">
        <f>C140*'metered data'!H143</f>
        <v>6576204.7778699808</v>
      </c>
      <c r="C140" s="70">
        <f>SUMIFS('Regression Inputs'!$G$26:$G$1851,'Regression Inputs'!$B$26:$B$1851,A140)</f>
        <v>274008.53241124918</v>
      </c>
      <c r="D140" s="2">
        <f>YEAR('metered data'!J143)</f>
        <v>2018</v>
      </c>
      <c r="E140" s="2">
        <f>MONTH('metered data'!J143)</f>
        <v>1</v>
      </c>
      <c r="F140" s="2">
        <f>DAY('metered data'!J143)</f>
        <v>20</v>
      </c>
      <c r="G140" s="2"/>
      <c r="H140" s="2"/>
      <c r="I140" s="2"/>
      <c r="J140" s="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</row>
    <row r="141" spans="1:35" ht="12.75" customHeight="1" x14ac:dyDescent="0.35">
      <c r="A141" s="15">
        <f t="shared" si="45"/>
        <v>43121</v>
      </c>
      <c r="B141" s="36">
        <f>C141*'metered data'!H144</f>
        <v>6966600.7778699808</v>
      </c>
      <c r="C141" s="70">
        <f>SUMIFS('Regression Inputs'!$G$26:$G$1851,'Regression Inputs'!$B$26:$B$1851,A141)</f>
        <v>290275.03241124918</v>
      </c>
      <c r="D141" s="2">
        <f>YEAR('metered data'!J144)</f>
        <v>2018</v>
      </c>
      <c r="E141" s="2">
        <f>MONTH('metered data'!J144)</f>
        <v>1</v>
      </c>
      <c r="F141" s="2">
        <f>DAY('metered data'!J144)</f>
        <v>21</v>
      </c>
      <c r="G141" s="2"/>
      <c r="H141" s="2"/>
      <c r="I141" s="2"/>
      <c r="J141" s="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</row>
    <row r="142" spans="1:35" ht="12.75" customHeight="1" x14ac:dyDescent="0.35">
      <c r="A142" s="15">
        <f t="shared" si="45"/>
        <v>43122</v>
      </c>
      <c r="B142" s="36">
        <f>C142*'metered data'!H145</f>
        <v>7290242.7778699808</v>
      </c>
      <c r="C142" s="70">
        <f>SUMIFS('Regression Inputs'!$G$26:$G$1851,'Regression Inputs'!$B$26:$B$1851,A142)</f>
        <v>303760.11574458255</v>
      </c>
      <c r="D142" s="2">
        <f>YEAR('metered data'!J145)</f>
        <v>2018</v>
      </c>
      <c r="E142" s="2">
        <f>MONTH('metered data'!J145)</f>
        <v>1</v>
      </c>
      <c r="F142" s="2">
        <f>DAY('metered data'!J145)</f>
        <v>22</v>
      </c>
      <c r="G142" s="2"/>
      <c r="H142" s="2"/>
      <c r="I142" s="2"/>
      <c r="J142" s="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</row>
    <row r="143" spans="1:35" ht="12.75" customHeight="1" x14ac:dyDescent="0.35">
      <c r="A143" s="15">
        <f t="shared" si="45"/>
        <v>43123</v>
      </c>
      <c r="B143" s="36">
        <f>C143*'metered data'!H146</f>
        <v>7587016.7778699826</v>
      </c>
      <c r="C143" s="70">
        <f>SUMIFS('Regression Inputs'!$G$26:$G$1851,'Regression Inputs'!$B$26:$B$1851,A143)</f>
        <v>316125.69907791592</v>
      </c>
      <c r="D143" s="2">
        <f>YEAR('metered data'!J146)</f>
        <v>2018</v>
      </c>
      <c r="E143" s="2">
        <f>MONTH('metered data'!J146)</f>
        <v>1</v>
      </c>
      <c r="F143" s="2">
        <f>DAY('metered data'!J146)</f>
        <v>23</v>
      </c>
      <c r="G143" s="2"/>
      <c r="H143" s="2"/>
      <c r="I143" s="2"/>
      <c r="J143" s="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</row>
    <row r="144" spans="1:35" ht="12.75" customHeight="1" x14ac:dyDescent="0.35">
      <c r="A144" s="15">
        <f t="shared" si="45"/>
        <v>43124</v>
      </c>
      <c r="B144" s="36">
        <f>C144*'metered data'!H147</f>
        <v>7036777.7778699826</v>
      </c>
      <c r="C144" s="70">
        <f>SUMIFS('Regression Inputs'!$G$26:$G$1851,'Regression Inputs'!$B$26:$B$1851,A144)</f>
        <v>293199.07407791592</v>
      </c>
      <c r="D144" s="2">
        <f>YEAR('metered data'!J147)</f>
        <v>2018</v>
      </c>
      <c r="E144" s="2">
        <f>MONTH('metered data'!J147)</f>
        <v>1</v>
      </c>
      <c r="F144" s="2">
        <f>DAY('metered data'!J147)</f>
        <v>24</v>
      </c>
      <c r="G144" s="2"/>
      <c r="H144" s="2"/>
      <c r="I144" s="2"/>
      <c r="J144" s="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</row>
    <row r="145" spans="1:35" ht="12.75" customHeight="1" x14ac:dyDescent="0.35">
      <c r="A145" s="15">
        <f t="shared" si="45"/>
        <v>43125</v>
      </c>
      <c r="B145" s="36">
        <f>C145*'metered data'!H148</f>
        <v>6998545.7778699826</v>
      </c>
      <c r="C145" s="70">
        <f>SUMIFS('Regression Inputs'!$G$26:$G$1851,'Regression Inputs'!$B$26:$B$1851,A145)</f>
        <v>291606.07407791592</v>
      </c>
      <c r="D145" s="2">
        <f>YEAR('metered data'!J148)</f>
        <v>2018</v>
      </c>
      <c r="E145" s="2">
        <f>MONTH('metered data'!J148)</f>
        <v>1</v>
      </c>
      <c r="F145" s="2">
        <f>DAY('metered data'!J148)</f>
        <v>25</v>
      </c>
      <c r="G145" s="2"/>
      <c r="H145" s="2"/>
      <c r="I145" s="2"/>
      <c r="J145" s="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</row>
    <row r="146" spans="1:35" ht="12.75" customHeight="1" x14ac:dyDescent="0.35">
      <c r="A146" s="15">
        <f t="shared" si="45"/>
        <v>43126</v>
      </c>
      <c r="B146" s="36">
        <f>C146*'metered data'!H149</f>
        <v>7061456.7778699808</v>
      </c>
      <c r="C146" s="70">
        <f>SUMIFS('Regression Inputs'!$G$26:$G$1851,'Regression Inputs'!$B$26:$B$1851,A146)</f>
        <v>294227.36574458255</v>
      </c>
      <c r="D146" s="2">
        <f>YEAR('metered data'!J149)</f>
        <v>2018</v>
      </c>
      <c r="E146" s="2">
        <f>MONTH('metered data'!J149)</f>
        <v>1</v>
      </c>
      <c r="F146" s="2">
        <f>DAY('metered data'!J149)</f>
        <v>26</v>
      </c>
      <c r="G146" s="2"/>
      <c r="H146" s="2"/>
      <c r="I146" s="2"/>
      <c r="J146" s="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</row>
    <row r="147" spans="1:35" ht="12.75" customHeight="1" x14ac:dyDescent="0.35">
      <c r="A147" s="15">
        <f t="shared" si="45"/>
        <v>43127</v>
      </c>
      <c r="B147" s="36">
        <f>C147*'metered data'!H150</f>
        <v>6140667.7778699808</v>
      </c>
      <c r="C147" s="70">
        <f>SUMIFS('Regression Inputs'!$G$26:$G$1851,'Regression Inputs'!$B$26:$B$1851,A147)</f>
        <v>255861.15741124918</v>
      </c>
      <c r="D147" s="2">
        <f>YEAR('metered data'!J150)</f>
        <v>2018</v>
      </c>
      <c r="E147" s="2">
        <f>MONTH('metered data'!J150)</f>
        <v>1</v>
      </c>
      <c r="F147" s="2">
        <f>DAY('metered data'!J150)</f>
        <v>27</v>
      </c>
      <c r="G147" s="2"/>
      <c r="H147" s="2"/>
      <c r="I147" s="2"/>
      <c r="J147" s="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</row>
    <row r="148" spans="1:35" ht="12.75" customHeight="1" x14ac:dyDescent="0.35">
      <c r="A148" s="15">
        <f t="shared" si="45"/>
        <v>43128</v>
      </c>
      <c r="B148" s="36">
        <f>C148*'metered data'!H151</f>
        <v>6088736.7778699808</v>
      </c>
      <c r="C148" s="70">
        <f>SUMIFS('Regression Inputs'!$G$26:$G$1851,'Regression Inputs'!$B$26:$B$1851,A148)</f>
        <v>253697.36574458255</v>
      </c>
      <c r="D148" s="2">
        <f>YEAR('metered data'!J151)</f>
        <v>2018</v>
      </c>
      <c r="E148" s="2">
        <f>MONTH('metered data'!J151)</f>
        <v>1</v>
      </c>
      <c r="F148" s="2">
        <f>DAY('metered data'!J151)</f>
        <v>28</v>
      </c>
      <c r="G148" s="2"/>
      <c r="H148" s="2"/>
      <c r="I148" s="2"/>
      <c r="J148" s="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</row>
    <row r="149" spans="1:35" ht="12.75" customHeight="1" x14ac:dyDescent="0.35">
      <c r="A149" s="15">
        <f t="shared" si="45"/>
        <v>43129</v>
      </c>
      <c r="B149" s="36">
        <f>C149*'metered data'!H152</f>
        <v>6551004.7778699808</v>
      </c>
      <c r="C149" s="70">
        <f>SUMIFS('Regression Inputs'!$G$26:$G$1851,'Regression Inputs'!$B$26:$B$1851,A149)</f>
        <v>272958.53241124918</v>
      </c>
      <c r="D149" s="2">
        <f>YEAR('metered data'!J152)</f>
        <v>2018</v>
      </c>
      <c r="E149" s="2">
        <f>MONTH('metered data'!J152)</f>
        <v>1</v>
      </c>
      <c r="F149" s="2">
        <f>DAY('metered data'!J152)</f>
        <v>29</v>
      </c>
      <c r="G149" s="2"/>
      <c r="H149" s="2"/>
      <c r="I149" s="2"/>
      <c r="J149" s="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</row>
    <row r="150" spans="1:35" ht="12.75" customHeight="1" x14ac:dyDescent="0.35">
      <c r="A150" s="15">
        <f t="shared" si="45"/>
        <v>43130</v>
      </c>
      <c r="B150" s="36">
        <f>C150*'metered data'!H153</f>
        <v>6428014.7778699826</v>
      </c>
      <c r="C150" s="70">
        <f>SUMIFS('Regression Inputs'!$G$26:$G$1851,'Regression Inputs'!$B$26:$B$1851,A150)</f>
        <v>267833.94907791592</v>
      </c>
      <c r="D150" s="2">
        <f>YEAR('metered data'!J153)</f>
        <v>2018</v>
      </c>
      <c r="E150" s="2">
        <f>MONTH('metered data'!J153)</f>
        <v>1</v>
      </c>
      <c r="F150" s="2">
        <f>DAY('metered data'!J153)</f>
        <v>30</v>
      </c>
      <c r="G150" s="2"/>
      <c r="H150" s="2"/>
      <c r="I150" s="2"/>
      <c r="J150" s="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</row>
    <row r="151" spans="1:35" ht="12.75" customHeight="1" x14ac:dyDescent="0.35">
      <c r="A151" s="15">
        <f t="shared" si="45"/>
        <v>43131</v>
      </c>
      <c r="B151" s="36">
        <f>C151*'metered data'!H154</f>
        <v>7940506.0862323008</v>
      </c>
      <c r="C151" s="70">
        <f>SUMIFS('Regression Inputs'!$G$26:$G$1851,'Regression Inputs'!$B$26:$B$1851,A151)</f>
        <v>330854.4202596792</v>
      </c>
      <c r="D151" s="2">
        <f>YEAR('metered data'!J154)</f>
        <v>2018</v>
      </c>
      <c r="E151" s="2">
        <f>MONTH('metered data'!J154)</f>
        <v>1</v>
      </c>
      <c r="F151" s="2">
        <f>DAY('metered data'!J154)</f>
        <v>31</v>
      </c>
      <c r="G151" s="2"/>
      <c r="H151" s="2"/>
      <c r="I151" s="2"/>
      <c r="J151" s="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</row>
    <row r="152" spans="1:35" ht="12.75" customHeight="1" x14ac:dyDescent="0.35">
      <c r="A152" s="15">
        <f t="shared" si="45"/>
        <v>43132</v>
      </c>
      <c r="B152" s="36">
        <f>C152*'metered data'!H155</f>
        <v>7992579.086232299</v>
      </c>
      <c r="C152" s="70">
        <f>SUMIFS('Regression Inputs'!$G$26:$G$1851,'Regression Inputs'!$B$26:$B$1851,A152)</f>
        <v>333024.12859301246</v>
      </c>
      <c r="D152" s="2">
        <f>YEAR('metered data'!J155)</f>
        <v>2018</v>
      </c>
      <c r="E152" s="2">
        <f>MONTH('metered data'!J155)</f>
        <v>2</v>
      </c>
      <c r="F152" s="2">
        <f>DAY('metered data'!J155)</f>
        <v>1</v>
      </c>
      <c r="G152" s="2"/>
      <c r="H152" s="2"/>
      <c r="I152" s="2"/>
      <c r="J152" s="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</row>
    <row r="153" spans="1:35" ht="12.75" customHeight="1" x14ac:dyDescent="0.35">
      <c r="A153" s="15">
        <f t="shared" si="45"/>
        <v>43133</v>
      </c>
      <c r="B153" s="36">
        <f>C153*'metered data'!H156</f>
        <v>7647611.0862322999</v>
      </c>
      <c r="C153" s="70">
        <f>SUMIFS('Regression Inputs'!$G$26:$G$1851,'Regression Inputs'!$B$26:$B$1851,A153)</f>
        <v>318650.46192634583</v>
      </c>
      <c r="D153" s="2">
        <f>YEAR('metered data'!J156)</f>
        <v>2018</v>
      </c>
      <c r="E153" s="2">
        <f>MONTH('metered data'!J156)</f>
        <v>2</v>
      </c>
      <c r="F153" s="2">
        <f>DAY('metered data'!J156)</f>
        <v>2</v>
      </c>
      <c r="G153" s="2"/>
      <c r="H153" s="2"/>
      <c r="I153" s="2"/>
      <c r="J153" s="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</row>
    <row r="154" spans="1:35" ht="12.75" customHeight="1" x14ac:dyDescent="0.35">
      <c r="A154" s="15">
        <f t="shared" si="45"/>
        <v>43134</v>
      </c>
      <c r="B154" s="36">
        <f>C154*'metered data'!H157</f>
        <v>6581395.0862323008</v>
      </c>
      <c r="C154" s="70">
        <f>SUMIFS('Regression Inputs'!$G$26:$G$1851,'Regression Inputs'!$B$26:$B$1851,A154)</f>
        <v>274224.7952596792</v>
      </c>
      <c r="D154" s="2">
        <f>YEAR('metered data'!J157)</f>
        <v>2018</v>
      </c>
      <c r="E154" s="2">
        <f>MONTH('metered data'!J157)</f>
        <v>2</v>
      </c>
      <c r="F154" s="2">
        <f>DAY('metered data'!J157)</f>
        <v>3</v>
      </c>
      <c r="G154" s="2"/>
      <c r="H154" s="2"/>
      <c r="I154" s="2"/>
      <c r="J154" s="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</row>
    <row r="155" spans="1:35" ht="12.75" customHeight="1" x14ac:dyDescent="0.35">
      <c r="A155" s="15">
        <f t="shared" si="45"/>
        <v>43135</v>
      </c>
      <c r="B155" s="36">
        <f>C155*'metered data'!H158</f>
        <v>6316256.0862322999</v>
      </c>
      <c r="C155" s="70">
        <f>SUMIFS('Regression Inputs'!$G$26:$G$1851,'Regression Inputs'!$B$26:$B$1851,A155)</f>
        <v>263177.33692634583</v>
      </c>
      <c r="D155" s="2">
        <f>YEAR('metered data'!J158)</f>
        <v>2018</v>
      </c>
      <c r="E155" s="2">
        <f>MONTH('metered data'!J158)</f>
        <v>2</v>
      </c>
      <c r="F155" s="2">
        <f>DAY('metered data'!J158)</f>
        <v>4</v>
      </c>
      <c r="G155" s="2"/>
      <c r="H155" s="2"/>
      <c r="I155" s="2"/>
      <c r="J155" s="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</row>
    <row r="156" spans="1:35" ht="12.75" customHeight="1" x14ac:dyDescent="0.35">
      <c r="A156" s="15">
        <f t="shared" si="45"/>
        <v>43136</v>
      </c>
      <c r="B156" s="36">
        <f>C156*'metered data'!H159</f>
        <v>6776517.086232299</v>
      </c>
      <c r="C156" s="70">
        <f>SUMIFS('Regression Inputs'!$G$26:$G$1851,'Regression Inputs'!$B$26:$B$1851,A156)</f>
        <v>282354.87859301246</v>
      </c>
      <c r="D156" s="2">
        <f>YEAR('metered data'!J159)</f>
        <v>2018</v>
      </c>
      <c r="E156" s="2">
        <f>MONTH('metered data'!J159)</f>
        <v>2</v>
      </c>
      <c r="F156" s="2">
        <f>DAY('metered data'!J159)</f>
        <v>5</v>
      </c>
      <c r="G156" s="2"/>
      <c r="H156" s="2"/>
      <c r="I156" s="2"/>
      <c r="J156" s="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</row>
    <row r="157" spans="1:35" ht="12.75" customHeight="1" x14ac:dyDescent="0.35">
      <c r="A157" s="15">
        <f t="shared" si="45"/>
        <v>43137</v>
      </c>
      <c r="B157" s="36">
        <f>C157*'metered data'!H160</f>
        <v>7227700.0862323008</v>
      </c>
      <c r="C157" s="70">
        <f>SUMIFS('Regression Inputs'!$G$26:$G$1851,'Regression Inputs'!$B$26:$B$1851,A157)</f>
        <v>301154.1702596792</v>
      </c>
      <c r="D157" s="2">
        <f>YEAR('metered data'!J160)</f>
        <v>2018</v>
      </c>
      <c r="E157" s="2">
        <f>MONTH('metered data'!J160)</f>
        <v>2</v>
      </c>
      <c r="F157" s="2">
        <f>DAY('metered data'!J160)</f>
        <v>6</v>
      </c>
      <c r="G157" s="2"/>
      <c r="H157" s="2"/>
      <c r="I157" s="2"/>
      <c r="J157" s="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</row>
    <row r="158" spans="1:35" ht="12.75" customHeight="1" x14ac:dyDescent="0.35">
      <c r="A158" s="15">
        <f t="shared" ref="A158:A221" si="46">DATE(D158,E158,F158)</f>
        <v>43138</v>
      </c>
      <c r="B158" s="36">
        <f>C158*'metered data'!H161</f>
        <v>6901818.086232299</v>
      </c>
      <c r="C158" s="70">
        <f>SUMIFS('Regression Inputs'!$G$26:$G$1851,'Regression Inputs'!$B$26:$B$1851,A158)</f>
        <v>287575.75359301246</v>
      </c>
      <c r="D158" s="2">
        <f>YEAR('metered data'!J161)</f>
        <v>2018</v>
      </c>
      <c r="E158" s="2">
        <f>MONTH('metered data'!J161)</f>
        <v>2</v>
      </c>
      <c r="F158" s="2">
        <f>DAY('metered data'!J161)</f>
        <v>7</v>
      </c>
      <c r="G158" s="2"/>
      <c r="H158" s="2"/>
      <c r="I158" s="2"/>
      <c r="J158" s="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</row>
    <row r="159" spans="1:35" ht="12.75" customHeight="1" x14ac:dyDescent="0.35">
      <c r="A159" s="15">
        <f t="shared" si="46"/>
        <v>43139</v>
      </c>
      <c r="B159" s="36">
        <f>C159*'metered data'!H162</f>
        <v>6331774.086232299</v>
      </c>
      <c r="C159" s="70">
        <f>SUMIFS('Regression Inputs'!$G$26:$G$1851,'Regression Inputs'!$B$26:$B$1851,A159)</f>
        <v>263823.92025967914</v>
      </c>
      <c r="D159" s="2">
        <f>YEAR('metered data'!J162)</f>
        <v>2018</v>
      </c>
      <c r="E159" s="2">
        <f>MONTH('metered data'!J162)</f>
        <v>2</v>
      </c>
      <c r="F159" s="2">
        <f>DAY('metered data'!J162)</f>
        <v>8</v>
      </c>
      <c r="G159" s="2"/>
      <c r="H159" s="2"/>
      <c r="I159" s="2"/>
      <c r="J159" s="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</row>
    <row r="160" spans="1:35" ht="12.75" customHeight="1" x14ac:dyDescent="0.35">
      <c r="A160" s="15">
        <f t="shared" si="46"/>
        <v>43140</v>
      </c>
      <c r="B160" s="36">
        <f>C160*'metered data'!H163</f>
        <v>7433638.0862323008</v>
      </c>
      <c r="C160" s="70">
        <f>SUMIFS('Regression Inputs'!$G$26:$G$1851,'Regression Inputs'!$B$26:$B$1851,A160)</f>
        <v>309734.9202596792</v>
      </c>
      <c r="D160" s="2">
        <f>YEAR('metered data'!J163)</f>
        <v>2018</v>
      </c>
      <c r="E160" s="2">
        <f>MONTH('metered data'!J163)</f>
        <v>2</v>
      </c>
      <c r="F160" s="2">
        <f>DAY('metered data'!J163)</f>
        <v>9</v>
      </c>
      <c r="G160" s="2"/>
      <c r="H160" s="2"/>
      <c r="I160" s="2"/>
      <c r="J160" s="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</row>
    <row r="161" spans="1:35" ht="12.75" customHeight="1" x14ac:dyDescent="0.35">
      <c r="A161" s="15">
        <f t="shared" si="46"/>
        <v>43141</v>
      </c>
      <c r="B161" s="36">
        <f>C161*'metered data'!H164</f>
        <v>7665602.0862322999</v>
      </c>
      <c r="C161" s="70">
        <f>SUMIFS('Regression Inputs'!$G$26:$G$1851,'Regression Inputs'!$B$26:$B$1851,A161)</f>
        <v>319400.08692634583</v>
      </c>
      <c r="D161" s="2">
        <f>YEAR('metered data'!J164)</f>
        <v>2018</v>
      </c>
      <c r="E161" s="2">
        <f>MONTH('metered data'!J164)</f>
        <v>2</v>
      </c>
      <c r="F161" s="2">
        <f>DAY('metered data'!J164)</f>
        <v>10</v>
      </c>
      <c r="G161" s="2"/>
      <c r="H161" s="2"/>
      <c r="I161" s="2"/>
      <c r="J161" s="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</row>
    <row r="162" spans="1:35" ht="12.75" customHeight="1" x14ac:dyDescent="0.35">
      <c r="A162" s="15">
        <f t="shared" si="46"/>
        <v>43142</v>
      </c>
      <c r="B162" s="36">
        <f>C162*'metered data'!H165</f>
        <v>7912234.0862323008</v>
      </c>
      <c r="C162" s="70">
        <f>SUMIFS('Regression Inputs'!$G$26:$G$1851,'Regression Inputs'!$B$26:$B$1851,A162)</f>
        <v>329676.4202596792</v>
      </c>
      <c r="D162" s="2">
        <f>YEAR('metered data'!J165)</f>
        <v>2018</v>
      </c>
      <c r="E162" s="2">
        <f>MONTH('metered data'!J165)</f>
        <v>2</v>
      </c>
      <c r="F162" s="2">
        <f>DAY('metered data'!J165)</f>
        <v>11</v>
      </c>
      <c r="G162" s="2"/>
      <c r="H162" s="2"/>
      <c r="I162" s="2"/>
      <c r="J162" s="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</row>
    <row r="163" spans="1:35" ht="12.75" customHeight="1" x14ac:dyDescent="0.35">
      <c r="A163" s="15">
        <f t="shared" si="46"/>
        <v>43143</v>
      </c>
      <c r="B163" s="36">
        <f>C163*'metered data'!H166</f>
        <v>8533862.0862323008</v>
      </c>
      <c r="C163" s="70">
        <f>SUMIFS('Regression Inputs'!$G$26:$G$1851,'Regression Inputs'!$B$26:$B$1851,A163)</f>
        <v>355577.58692634583</v>
      </c>
      <c r="D163" s="2">
        <f>YEAR('metered data'!J166)</f>
        <v>2018</v>
      </c>
      <c r="E163" s="2">
        <f>MONTH('metered data'!J166)</f>
        <v>2</v>
      </c>
      <c r="F163" s="2">
        <f>DAY('metered data'!J166)</f>
        <v>12</v>
      </c>
      <c r="G163" s="2"/>
      <c r="H163" s="2"/>
      <c r="I163" s="2"/>
      <c r="J163" s="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</row>
    <row r="164" spans="1:35" ht="12.75" customHeight="1" x14ac:dyDescent="0.35">
      <c r="A164" s="15">
        <f t="shared" si="46"/>
        <v>43144</v>
      </c>
      <c r="B164" s="36">
        <f>C164*'metered data'!H167</f>
        <v>8527555.0862323008</v>
      </c>
      <c r="C164" s="70">
        <f>SUMIFS('Regression Inputs'!$G$26:$G$1851,'Regression Inputs'!$B$26:$B$1851,A164)</f>
        <v>355314.7952596792</v>
      </c>
      <c r="D164" s="2">
        <f>YEAR('metered data'!J167)</f>
        <v>2018</v>
      </c>
      <c r="E164" s="2">
        <f>MONTH('metered data'!J167)</f>
        <v>2</v>
      </c>
      <c r="F164" s="2">
        <f>DAY('metered data'!J167)</f>
        <v>13</v>
      </c>
      <c r="G164" s="2"/>
      <c r="H164" s="2"/>
      <c r="I164" s="2"/>
      <c r="J164" s="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</row>
    <row r="165" spans="1:35" ht="12.75" customHeight="1" x14ac:dyDescent="0.35">
      <c r="A165" s="15">
        <f t="shared" si="46"/>
        <v>43145</v>
      </c>
      <c r="B165" s="36">
        <f>C165*'metered data'!H168</f>
        <v>7868769.086232299</v>
      </c>
      <c r="C165" s="70">
        <f>SUMIFS('Regression Inputs'!$G$26:$G$1851,'Regression Inputs'!$B$26:$B$1851,A165)</f>
        <v>327865.37859301246</v>
      </c>
      <c r="D165" s="2">
        <f>YEAR('metered data'!J168)</f>
        <v>2018</v>
      </c>
      <c r="E165" s="2">
        <f>MONTH('metered data'!J168)</f>
        <v>2</v>
      </c>
      <c r="F165" s="2">
        <f>DAY('metered data'!J168)</f>
        <v>14</v>
      </c>
      <c r="G165" s="2"/>
      <c r="H165" s="2"/>
      <c r="I165" s="2"/>
      <c r="J165" s="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</row>
    <row r="166" spans="1:35" ht="12.75" customHeight="1" x14ac:dyDescent="0.35">
      <c r="A166" s="15">
        <f t="shared" si="46"/>
        <v>43146</v>
      </c>
      <c r="B166" s="36">
        <f>C166*'metered data'!H169</f>
        <v>7784978.0862322999</v>
      </c>
      <c r="C166" s="70">
        <f>SUMIFS('Regression Inputs'!$G$26:$G$1851,'Regression Inputs'!$B$26:$B$1851,A166)</f>
        <v>324374.08692634583</v>
      </c>
      <c r="D166" s="2">
        <f>YEAR('metered data'!J169)</f>
        <v>2018</v>
      </c>
      <c r="E166" s="2">
        <f>MONTH('metered data'!J169)</f>
        <v>2</v>
      </c>
      <c r="F166" s="2">
        <f>DAY('metered data'!J169)</f>
        <v>15</v>
      </c>
      <c r="G166" s="2"/>
      <c r="H166" s="2"/>
      <c r="I166" s="2"/>
      <c r="J166" s="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</row>
    <row r="167" spans="1:35" ht="12.75" customHeight="1" x14ac:dyDescent="0.35">
      <c r="A167" s="15">
        <f t="shared" si="46"/>
        <v>43147</v>
      </c>
      <c r="B167" s="36">
        <f>C167*'metered data'!H170</f>
        <v>7187774.0862322999</v>
      </c>
      <c r="C167" s="70">
        <f>SUMIFS('Regression Inputs'!$G$26:$G$1851,'Regression Inputs'!$B$26:$B$1851,A167)</f>
        <v>299490.58692634583</v>
      </c>
      <c r="D167" s="2">
        <f>YEAR('metered data'!J170)</f>
        <v>2018</v>
      </c>
      <c r="E167" s="2">
        <f>MONTH('metered data'!J170)</f>
        <v>2</v>
      </c>
      <c r="F167" s="2">
        <f>DAY('metered data'!J170)</f>
        <v>16</v>
      </c>
      <c r="G167" s="2"/>
      <c r="H167" s="2"/>
      <c r="I167" s="2"/>
      <c r="J167" s="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</row>
    <row r="168" spans="1:35" ht="12.75" customHeight="1" x14ac:dyDescent="0.35">
      <c r="A168" s="15">
        <f t="shared" si="46"/>
        <v>43148</v>
      </c>
      <c r="B168" s="36">
        <f>C168*'metered data'!H171</f>
        <v>7001007.086232299</v>
      </c>
      <c r="C168" s="70">
        <f>SUMIFS('Regression Inputs'!$G$26:$G$1851,'Regression Inputs'!$B$26:$B$1851,A168)</f>
        <v>291708.62859301246</v>
      </c>
      <c r="D168" s="2">
        <f>YEAR('metered data'!J171)</f>
        <v>2018</v>
      </c>
      <c r="E168" s="2">
        <f>MONTH('metered data'!J171)</f>
        <v>2</v>
      </c>
      <c r="F168" s="2">
        <f>DAY('metered data'!J171)</f>
        <v>17</v>
      </c>
      <c r="G168" s="2"/>
      <c r="H168" s="2"/>
      <c r="I168" s="2"/>
      <c r="J168" s="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</row>
    <row r="169" spans="1:35" ht="12.75" customHeight="1" x14ac:dyDescent="0.35">
      <c r="A169" s="15">
        <f t="shared" si="46"/>
        <v>43149</v>
      </c>
      <c r="B169" s="36">
        <f>C169*'metered data'!H172</f>
        <v>8145726.086232299</v>
      </c>
      <c r="C169" s="70">
        <f>SUMIFS('Regression Inputs'!$G$26:$G$1851,'Regression Inputs'!$B$26:$B$1851,A169)</f>
        <v>339405.25359301246</v>
      </c>
      <c r="D169" s="2">
        <f>YEAR('metered data'!J172)</f>
        <v>2018</v>
      </c>
      <c r="E169" s="2">
        <f>MONTH('metered data'!J172)</f>
        <v>2</v>
      </c>
      <c r="F169" s="2">
        <f>DAY('metered data'!J172)</f>
        <v>18</v>
      </c>
      <c r="G169" s="2"/>
      <c r="H169" s="2"/>
      <c r="I169" s="2"/>
      <c r="J169" s="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</row>
    <row r="170" spans="1:35" ht="12.75" customHeight="1" x14ac:dyDescent="0.35">
      <c r="A170" s="15">
        <f t="shared" si="46"/>
        <v>43150</v>
      </c>
      <c r="B170" s="36">
        <f>C170*'metered data'!H173</f>
        <v>9013639.0862323008</v>
      </c>
      <c r="C170" s="70">
        <f>SUMIFS('Regression Inputs'!$G$26:$G$1851,'Regression Inputs'!$B$26:$B$1851,A170)</f>
        <v>375568.2952596792</v>
      </c>
      <c r="D170" s="2">
        <f>YEAR('metered data'!J173)</f>
        <v>2018</v>
      </c>
      <c r="E170" s="2">
        <f>MONTH('metered data'!J173)</f>
        <v>2</v>
      </c>
      <c r="F170" s="2">
        <f>DAY('metered data'!J173)</f>
        <v>19</v>
      </c>
      <c r="G170" s="2"/>
      <c r="H170" s="2"/>
      <c r="I170" s="2"/>
      <c r="J170" s="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</row>
    <row r="171" spans="1:35" ht="12.75" customHeight="1" x14ac:dyDescent="0.35">
      <c r="A171" s="15">
        <f t="shared" si="46"/>
        <v>43151</v>
      </c>
      <c r="B171" s="36">
        <f>C171*'metered data'!H174</f>
        <v>9342630.086232299</v>
      </c>
      <c r="C171" s="70">
        <f>SUMIFS('Regression Inputs'!$G$26:$G$1851,'Regression Inputs'!$B$26:$B$1851,A171)</f>
        <v>389276.25359301246</v>
      </c>
      <c r="D171" s="2">
        <f>YEAR('metered data'!J174)</f>
        <v>2018</v>
      </c>
      <c r="E171" s="2">
        <f>MONTH('metered data'!J174)</f>
        <v>2</v>
      </c>
      <c r="F171" s="2">
        <f>DAY('metered data'!J174)</f>
        <v>20</v>
      </c>
      <c r="G171" s="2"/>
      <c r="H171" s="2"/>
      <c r="I171" s="2"/>
      <c r="J171" s="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</row>
    <row r="172" spans="1:35" ht="12.75" customHeight="1" x14ac:dyDescent="0.35">
      <c r="A172" s="15">
        <f t="shared" si="46"/>
        <v>43152</v>
      </c>
      <c r="B172" s="36">
        <f>C172*'metered data'!H175</f>
        <v>9734403.086232299</v>
      </c>
      <c r="C172" s="70">
        <f>SUMIFS('Regression Inputs'!$G$26:$G$1851,'Regression Inputs'!$B$26:$B$1851,A172)</f>
        <v>405600.12859301246</v>
      </c>
      <c r="D172" s="2">
        <f>YEAR('metered data'!J175)</f>
        <v>2018</v>
      </c>
      <c r="E172" s="2">
        <f>MONTH('metered data'!J175)</f>
        <v>2</v>
      </c>
      <c r="F172" s="2">
        <f>DAY('metered data'!J175)</f>
        <v>21</v>
      </c>
      <c r="G172" s="2"/>
      <c r="H172" s="2"/>
      <c r="I172" s="2"/>
      <c r="J172" s="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</row>
    <row r="173" spans="1:35" ht="12.75" customHeight="1" x14ac:dyDescent="0.35">
      <c r="A173" s="15">
        <f t="shared" si="46"/>
        <v>43153</v>
      </c>
      <c r="B173" s="36">
        <f>C173*'metered data'!H176</f>
        <v>9452429.0862323008</v>
      </c>
      <c r="C173" s="70">
        <f>SUMIFS('Regression Inputs'!$G$26:$G$1851,'Regression Inputs'!$B$26:$B$1851,A173)</f>
        <v>393851.21192634583</v>
      </c>
      <c r="D173" s="2">
        <f>YEAR('metered data'!J176)</f>
        <v>2018</v>
      </c>
      <c r="E173" s="2">
        <f>MONTH('metered data'!J176)</f>
        <v>2</v>
      </c>
      <c r="F173" s="2">
        <f>DAY('metered data'!J176)</f>
        <v>22</v>
      </c>
      <c r="G173" s="2"/>
      <c r="H173" s="2"/>
      <c r="I173" s="2"/>
      <c r="J173" s="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</row>
    <row r="174" spans="1:35" ht="12.75" customHeight="1" x14ac:dyDescent="0.35">
      <c r="A174" s="15">
        <f t="shared" si="46"/>
        <v>43154</v>
      </c>
      <c r="B174" s="36">
        <f>C174*'metered data'!H177</f>
        <v>9389026.0862323008</v>
      </c>
      <c r="C174" s="70">
        <f>SUMIFS('Regression Inputs'!$G$26:$G$1851,'Regression Inputs'!$B$26:$B$1851,A174)</f>
        <v>391209.4202596792</v>
      </c>
      <c r="D174" s="2">
        <f>YEAR('metered data'!J177)</f>
        <v>2018</v>
      </c>
      <c r="E174" s="2">
        <f>MONTH('metered data'!J177)</f>
        <v>2</v>
      </c>
      <c r="F174" s="2">
        <f>DAY('metered data'!J177)</f>
        <v>23</v>
      </c>
      <c r="G174" s="2"/>
      <c r="H174" s="2"/>
      <c r="I174" s="2"/>
      <c r="J174" s="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</row>
    <row r="175" spans="1:35" ht="12.75" customHeight="1" x14ac:dyDescent="0.35">
      <c r="A175" s="15">
        <f t="shared" si="46"/>
        <v>43155</v>
      </c>
      <c r="B175" s="36">
        <f>C175*'metered data'!H178</f>
        <v>7692973.0862323008</v>
      </c>
      <c r="C175" s="70">
        <f>SUMIFS('Regression Inputs'!$G$26:$G$1851,'Regression Inputs'!$B$26:$B$1851,A175)</f>
        <v>320540.5452596792</v>
      </c>
      <c r="D175" s="2">
        <f>YEAR('metered data'!J178)</f>
        <v>2018</v>
      </c>
      <c r="E175" s="2">
        <f>MONTH('metered data'!J178)</f>
        <v>2</v>
      </c>
      <c r="F175" s="2">
        <f>DAY('metered data'!J178)</f>
        <v>24</v>
      </c>
      <c r="G175" s="2"/>
      <c r="H175" s="2"/>
      <c r="I175" s="2"/>
      <c r="J175" s="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</row>
    <row r="176" spans="1:35" ht="12.75" customHeight="1" x14ac:dyDescent="0.35">
      <c r="A176" s="15">
        <f t="shared" si="46"/>
        <v>43156</v>
      </c>
      <c r="B176" s="36">
        <f>C176*'metered data'!H179</f>
        <v>7320242.0862322999</v>
      </c>
      <c r="C176" s="70">
        <f>SUMIFS('Regression Inputs'!$G$26:$G$1851,'Regression Inputs'!$B$26:$B$1851,A176)</f>
        <v>305010.08692634583</v>
      </c>
      <c r="D176" s="2">
        <f>YEAR('metered data'!J179)</f>
        <v>2018</v>
      </c>
      <c r="E176" s="2">
        <f>MONTH('metered data'!J179)</f>
        <v>2</v>
      </c>
      <c r="F176" s="2">
        <f>DAY('metered data'!J179)</f>
        <v>25</v>
      </c>
      <c r="G176" s="2"/>
      <c r="H176" s="2"/>
      <c r="I176" s="2"/>
      <c r="J176" s="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</row>
    <row r="177" spans="1:35" ht="12.75" customHeight="1" x14ac:dyDescent="0.35">
      <c r="A177" s="15">
        <f t="shared" si="46"/>
        <v>43157</v>
      </c>
      <c r="B177" s="36">
        <f>C177*'metered data'!H180</f>
        <v>7791127.0862323008</v>
      </c>
      <c r="C177" s="70">
        <f>SUMIFS('Regression Inputs'!$G$26:$G$1851,'Regression Inputs'!$B$26:$B$1851,A177)</f>
        <v>324630.2952596792</v>
      </c>
      <c r="D177" s="2">
        <f>YEAR('metered data'!J180)</f>
        <v>2018</v>
      </c>
      <c r="E177" s="2">
        <f>MONTH('metered data'!J180)</f>
        <v>2</v>
      </c>
      <c r="F177" s="2">
        <f>DAY('metered data'!J180)</f>
        <v>26</v>
      </c>
      <c r="G177" s="2"/>
      <c r="H177" s="2"/>
      <c r="I177" s="2"/>
      <c r="J177" s="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</row>
    <row r="178" spans="1:35" ht="12.75" customHeight="1" x14ac:dyDescent="0.35">
      <c r="A178" s="15">
        <f t="shared" si="46"/>
        <v>43158</v>
      </c>
      <c r="B178" s="36">
        <f>C178*'metered data'!H181</f>
        <v>8112857.0862322999</v>
      </c>
      <c r="C178" s="70">
        <f>SUMIFS('Regression Inputs'!$G$26:$G$1851,'Regression Inputs'!$B$26:$B$1851,A178)</f>
        <v>338035.71192634583</v>
      </c>
      <c r="D178" s="2">
        <f>YEAR('metered data'!J181)</f>
        <v>2018</v>
      </c>
      <c r="E178" s="2">
        <f>MONTH('metered data'!J181)</f>
        <v>2</v>
      </c>
      <c r="F178" s="2">
        <f>DAY('metered data'!J181)</f>
        <v>27</v>
      </c>
      <c r="G178" s="2"/>
      <c r="H178" s="2"/>
      <c r="I178" s="2"/>
      <c r="J178" s="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</row>
    <row r="179" spans="1:35" ht="12.75" customHeight="1" x14ac:dyDescent="0.35">
      <c r="A179" s="15">
        <f t="shared" si="46"/>
        <v>43159</v>
      </c>
      <c r="B179" s="36">
        <f>C179*'metered data'!H182</f>
        <v>7690492.6939891493</v>
      </c>
      <c r="C179" s="70">
        <f>SUMIFS('Regression Inputs'!$G$26:$G$1851,'Regression Inputs'!$B$26:$B$1851,A179)</f>
        <v>320437.19558288122</v>
      </c>
      <c r="D179" s="2">
        <f>YEAR('metered data'!J182)</f>
        <v>2018</v>
      </c>
      <c r="E179" s="2">
        <f>MONTH('metered data'!J182)</f>
        <v>2</v>
      </c>
      <c r="F179" s="2">
        <f>DAY('metered data'!J182)</f>
        <v>28</v>
      </c>
      <c r="G179" s="2"/>
      <c r="H179" s="2"/>
      <c r="I179" s="2"/>
      <c r="J179" s="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</row>
    <row r="180" spans="1:35" ht="12.75" customHeight="1" x14ac:dyDescent="0.35">
      <c r="A180" s="15">
        <f t="shared" si="46"/>
        <v>43160</v>
      </c>
      <c r="B180" s="36">
        <f>C180*'metered data'!H183</f>
        <v>7549041.6939891502</v>
      </c>
      <c r="C180" s="70">
        <f>SUMIFS('Regression Inputs'!$G$26:$G$1851,'Regression Inputs'!$B$26:$B$1851,A180)</f>
        <v>314543.40391621459</v>
      </c>
      <c r="D180" s="2">
        <f>YEAR('metered data'!J183)</f>
        <v>2018</v>
      </c>
      <c r="E180" s="2">
        <f>MONTH('metered data'!J183)</f>
        <v>3</v>
      </c>
      <c r="F180" s="2">
        <f>DAY('metered data'!J183)</f>
        <v>1</v>
      </c>
      <c r="G180" s="2"/>
      <c r="H180" s="2"/>
      <c r="I180" s="2"/>
      <c r="J180" s="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</row>
    <row r="181" spans="1:35" ht="12.75" customHeight="1" x14ac:dyDescent="0.35">
      <c r="A181" s="15">
        <f t="shared" si="46"/>
        <v>43161</v>
      </c>
      <c r="B181" s="36">
        <f>C181*'metered data'!H184</f>
        <v>7454917.6939891493</v>
      </c>
      <c r="C181" s="70">
        <f>SUMIFS('Regression Inputs'!$G$26:$G$1851,'Regression Inputs'!$B$26:$B$1851,A181)</f>
        <v>310621.57058288122</v>
      </c>
      <c r="D181" s="2">
        <f>YEAR('metered data'!J184)</f>
        <v>2018</v>
      </c>
      <c r="E181" s="2">
        <f>MONTH('metered data'!J184)</f>
        <v>3</v>
      </c>
      <c r="F181" s="2">
        <f>DAY('metered data'!J184)</f>
        <v>2</v>
      </c>
      <c r="G181" s="2"/>
      <c r="H181" s="2"/>
      <c r="I181" s="2"/>
      <c r="J181" s="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</row>
    <row r="182" spans="1:35" ht="12.75" customHeight="1" x14ac:dyDescent="0.35">
      <c r="A182" s="15">
        <f t="shared" si="46"/>
        <v>43162</v>
      </c>
      <c r="B182" s="36">
        <f>C182*'metered data'!H185</f>
        <v>7014502.6939891493</v>
      </c>
      <c r="C182" s="70">
        <f>SUMIFS('Regression Inputs'!$G$26:$G$1851,'Regression Inputs'!$B$26:$B$1851,A182)</f>
        <v>292270.94558288122</v>
      </c>
      <c r="D182" s="2">
        <f>YEAR('metered data'!J185)</f>
        <v>2018</v>
      </c>
      <c r="E182" s="2">
        <f>MONTH('metered data'!J185)</f>
        <v>3</v>
      </c>
      <c r="F182" s="2">
        <f>DAY('metered data'!J185)</f>
        <v>3</v>
      </c>
      <c r="G182" s="2"/>
      <c r="H182" s="2"/>
      <c r="I182" s="2"/>
      <c r="J182" s="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</row>
    <row r="183" spans="1:35" ht="12.75" customHeight="1" x14ac:dyDescent="0.35">
      <c r="A183" s="15">
        <f t="shared" si="46"/>
        <v>43163</v>
      </c>
      <c r="B183" s="36">
        <f>C183*'metered data'!H186</f>
        <v>7296162.6939891502</v>
      </c>
      <c r="C183" s="70">
        <f>SUMIFS('Regression Inputs'!$G$26:$G$1851,'Regression Inputs'!$B$26:$B$1851,A183)</f>
        <v>304006.77891621459</v>
      </c>
      <c r="D183" s="2">
        <f>YEAR('metered data'!J186)</f>
        <v>2018</v>
      </c>
      <c r="E183" s="2">
        <f>MONTH('metered data'!J186)</f>
        <v>3</v>
      </c>
      <c r="F183" s="2">
        <f>DAY('metered data'!J186)</f>
        <v>4</v>
      </c>
      <c r="G183" s="2"/>
      <c r="H183" s="2"/>
      <c r="I183" s="2"/>
      <c r="J183" s="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</row>
    <row r="184" spans="1:35" ht="12.75" customHeight="1" x14ac:dyDescent="0.35">
      <c r="A184" s="15">
        <f t="shared" si="46"/>
        <v>43164</v>
      </c>
      <c r="B184" s="36">
        <f>C184*'metered data'!H187</f>
        <v>7539595.6939891493</v>
      </c>
      <c r="C184" s="70">
        <f>SUMIFS('Regression Inputs'!$G$26:$G$1851,'Regression Inputs'!$B$26:$B$1851,A184)</f>
        <v>314149.82058288122</v>
      </c>
      <c r="D184" s="2">
        <f>YEAR('metered data'!J187)</f>
        <v>2018</v>
      </c>
      <c r="E184" s="2">
        <f>MONTH('metered data'!J187)</f>
        <v>3</v>
      </c>
      <c r="F184" s="2">
        <f>DAY('metered data'!J187)</f>
        <v>5</v>
      </c>
      <c r="G184" s="2"/>
      <c r="H184" s="2"/>
      <c r="I184" s="2"/>
      <c r="J184" s="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</row>
    <row r="185" spans="1:35" ht="12.75" customHeight="1" x14ac:dyDescent="0.35">
      <c r="A185" s="15">
        <f t="shared" si="46"/>
        <v>43165</v>
      </c>
      <c r="B185" s="36">
        <f>C185*'metered data'!H188</f>
        <v>7513289.6939891484</v>
      </c>
      <c r="C185" s="70">
        <f>SUMIFS('Regression Inputs'!$G$26:$G$1851,'Regression Inputs'!$B$26:$B$1851,A185)</f>
        <v>313053.73724954785</v>
      </c>
      <c r="D185" s="2">
        <f>YEAR('metered data'!J188)</f>
        <v>2018</v>
      </c>
      <c r="E185" s="2">
        <f>MONTH('metered data'!J188)</f>
        <v>3</v>
      </c>
      <c r="F185" s="2">
        <f>DAY('metered data'!J188)</f>
        <v>6</v>
      </c>
      <c r="G185" s="2"/>
      <c r="H185" s="2"/>
      <c r="I185" s="2"/>
      <c r="J185" s="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</row>
    <row r="186" spans="1:35" ht="12.75" customHeight="1" x14ac:dyDescent="0.35">
      <c r="A186" s="15">
        <f t="shared" si="46"/>
        <v>43166</v>
      </c>
      <c r="B186" s="36">
        <f>C186*'metered data'!H189</f>
        <v>7703067.6939891502</v>
      </c>
      <c r="C186" s="70">
        <f>SUMIFS('Regression Inputs'!$G$26:$G$1851,'Regression Inputs'!$B$26:$B$1851,A186)</f>
        <v>320961.15391621459</v>
      </c>
      <c r="D186" s="2">
        <f>YEAR('metered data'!J189)</f>
        <v>2018</v>
      </c>
      <c r="E186" s="2">
        <f>MONTH('metered data'!J189)</f>
        <v>3</v>
      </c>
      <c r="F186" s="2">
        <f>DAY('metered data'!J189)</f>
        <v>7</v>
      </c>
      <c r="G186" s="2"/>
      <c r="H186" s="2"/>
      <c r="I186" s="2"/>
      <c r="J186" s="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</row>
    <row r="187" spans="1:35" ht="12.75" customHeight="1" x14ac:dyDescent="0.35">
      <c r="A187" s="15">
        <f t="shared" si="46"/>
        <v>43167</v>
      </c>
      <c r="B187" s="36">
        <f>C187*'metered data'!H190</f>
        <v>7320235.6939891493</v>
      </c>
      <c r="C187" s="70">
        <f>SUMIFS('Regression Inputs'!$G$26:$G$1851,'Regression Inputs'!$B$26:$B$1851,A187)</f>
        <v>305009.82058288122</v>
      </c>
      <c r="D187" s="2">
        <f>YEAR('metered data'!J190)</f>
        <v>2018</v>
      </c>
      <c r="E187" s="2">
        <f>MONTH('metered data'!J190)</f>
        <v>3</v>
      </c>
      <c r="F187" s="2">
        <f>DAY('metered data'!J190)</f>
        <v>8</v>
      </c>
      <c r="G187" s="2"/>
      <c r="H187" s="2"/>
      <c r="I187" s="2"/>
      <c r="J187" s="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</row>
    <row r="188" spans="1:35" ht="12.75" customHeight="1" x14ac:dyDescent="0.35">
      <c r="A188" s="15">
        <f t="shared" si="46"/>
        <v>43168</v>
      </c>
      <c r="B188" s="36">
        <f>C188*'metered data'!H191</f>
        <v>6887150.6939891484</v>
      </c>
      <c r="C188" s="70">
        <f>SUMIFS('Regression Inputs'!$G$26:$G$1851,'Regression Inputs'!$B$26:$B$1851,A188)</f>
        <v>286964.61224954785</v>
      </c>
      <c r="D188" s="2">
        <f>YEAR('metered data'!J191)</f>
        <v>2018</v>
      </c>
      <c r="E188" s="2">
        <f>MONTH('metered data'!J191)</f>
        <v>3</v>
      </c>
      <c r="F188" s="2">
        <f>DAY('metered data'!J191)</f>
        <v>9</v>
      </c>
      <c r="G188" s="2"/>
      <c r="H188" s="2"/>
      <c r="I188" s="2"/>
      <c r="J188" s="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</row>
    <row r="189" spans="1:35" ht="12.75" customHeight="1" x14ac:dyDescent="0.35">
      <c r="A189" s="15">
        <f t="shared" si="46"/>
        <v>43169</v>
      </c>
      <c r="B189" s="36">
        <f>C189*'metered data'!H192</f>
        <v>6770632.6939891493</v>
      </c>
      <c r="C189" s="70">
        <f>SUMIFS('Regression Inputs'!$G$26:$G$1851,'Regression Inputs'!$B$26:$B$1851,A189)</f>
        <v>282109.69558288122</v>
      </c>
      <c r="D189" s="2">
        <f>YEAR('metered data'!J192)</f>
        <v>2018</v>
      </c>
      <c r="E189" s="2">
        <f>MONTH('metered data'!J192)</f>
        <v>3</v>
      </c>
      <c r="F189" s="2">
        <f>DAY('metered data'!J192)</f>
        <v>10</v>
      </c>
      <c r="G189" s="2"/>
      <c r="H189" s="2"/>
      <c r="I189" s="2"/>
      <c r="J189" s="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</row>
    <row r="190" spans="1:35" ht="12.75" customHeight="1" x14ac:dyDescent="0.35">
      <c r="A190" s="15">
        <f t="shared" si="46"/>
        <v>43170</v>
      </c>
      <c r="B190" s="36">
        <f>C190*'metered data'!H193</f>
        <v>5283009.6939891502</v>
      </c>
      <c r="C190" s="70">
        <f>SUMIFS('Regression Inputs'!$G$26:$G$1851,'Regression Inputs'!$B$26:$B$1851,A190)</f>
        <v>229696.0736517022</v>
      </c>
      <c r="D190" s="2">
        <f>YEAR('metered data'!J193)</f>
        <v>2018</v>
      </c>
      <c r="E190" s="2">
        <f>MONTH('metered data'!J193)</f>
        <v>3</v>
      </c>
      <c r="F190" s="2">
        <f>DAY('metered data'!J193)</f>
        <v>11</v>
      </c>
      <c r="G190" s="2"/>
      <c r="H190" s="2"/>
      <c r="I190" s="2"/>
      <c r="J190" s="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</row>
    <row r="191" spans="1:35" ht="12.75" customHeight="1" x14ac:dyDescent="0.35">
      <c r="A191" s="15">
        <f t="shared" si="46"/>
        <v>43171</v>
      </c>
      <c r="B191" s="36">
        <f>C191*'metered data'!H194</f>
        <v>5803365.6939891493</v>
      </c>
      <c r="C191" s="70">
        <f>SUMIFS('Regression Inputs'!$G$26:$G$1851,'Regression Inputs'!$B$26:$B$1851,A191)</f>
        <v>241806.90391621456</v>
      </c>
      <c r="D191" s="2">
        <f>YEAR('metered data'!J194)</f>
        <v>2018</v>
      </c>
      <c r="E191" s="2">
        <f>MONTH('metered data'!J194)</f>
        <v>3</v>
      </c>
      <c r="F191" s="2">
        <f>DAY('metered data'!J194)</f>
        <v>12</v>
      </c>
      <c r="G191" s="2"/>
      <c r="H191" s="2"/>
      <c r="I191" s="2"/>
      <c r="J191" s="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</row>
    <row r="192" spans="1:35" ht="12.75" customHeight="1" x14ac:dyDescent="0.35">
      <c r="A192" s="15">
        <f t="shared" si="46"/>
        <v>43172</v>
      </c>
      <c r="B192" s="36">
        <f>C192*'metered data'!H195</f>
        <v>5759699.6939891502</v>
      </c>
      <c r="C192" s="70">
        <f>SUMIFS('Regression Inputs'!$G$26:$G$1851,'Regression Inputs'!$B$26:$B$1851,A192)</f>
        <v>239987.48724954794</v>
      </c>
      <c r="D192" s="2">
        <f>YEAR('metered data'!J195)</f>
        <v>2018</v>
      </c>
      <c r="E192" s="2">
        <f>MONTH('metered data'!J195)</f>
        <v>3</v>
      </c>
      <c r="F192" s="2">
        <f>DAY('metered data'!J195)</f>
        <v>13</v>
      </c>
      <c r="G192" s="2"/>
      <c r="H192" s="2"/>
      <c r="I192" s="2"/>
      <c r="J192" s="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</row>
    <row r="193" spans="1:35" ht="12.75" customHeight="1" x14ac:dyDescent="0.35">
      <c r="A193" s="15">
        <f t="shared" si="46"/>
        <v>43173</v>
      </c>
      <c r="B193" s="36">
        <f>C193*'metered data'!H196</f>
        <v>6204102.6939891493</v>
      </c>
      <c r="C193" s="70">
        <f>SUMIFS('Regression Inputs'!$G$26:$G$1851,'Regression Inputs'!$B$26:$B$1851,A193)</f>
        <v>258504.27891621456</v>
      </c>
      <c r="D193" s="2">
        <f>YEAR('metered data'!J196)</f>
        <v>2018</v>
      </c>
      <c r="E193" s="2">
        <f>MONTH('metered data'!J196)</f>
        <v>3</v>
      </c>
      <c r="F193" s="2">
        <f>DAY('metered data'!J196)</f>
        <v>14</v>
      </c>
      <c r="G193" s="2"/>
      <c r="H193" s="2"/>
      <c r="I193" s="2"/>
      <c r="J193" s="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</row>
    <row r="194" spans="1:35" ht="12.75" customHeight="1" x14ac:dyDescent="0.35">
      <c r="A194" s="15">
        <f t="shared" si="46"/>
        <v>43174</v>
      </c>
      <c r="B194" s="36">
        <f>C194*'metered data'!H197</f>
        <v>6479881.6939891493</v>
      </c>
      <c r="C194" s="70">
        <f>SUMIFS('Regression Inputs'!$G$26:$G$1851,'Regression Inputs'!$B$26:$B$1851,A194)</f>
        <v>269995.07058288122</v>
      </c>
      <c r="D194" s="2">
        <f>YEAR('metered data'!J197)</f>
        <v>2018</v>
      </c>
      <c r="E194" s="2">
        <f>MONTH('metered data'!J197)</f>
        <v>3</v>
      </c>
      <c r="F194" s="2">
        <f>DAY('metered data'!J197)</f>
        <v>15</v>
      </c>
      <c r="G194" s="2"/>
      <c r="H194" s="2"/>
      <c r="I194" s="2"/>
      <c r="J194" s="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</row>
    <row r="195" spans="1:35" ht="12.75" customHeight="1" x14ac:dyDescent="0.35">
      <c r="A195" s="15">
        <f t="shared" si="46"/>
        <v>43175</v>
      </c>
      <c r="B195" s="36">
        <f>C195*'metered data'!H198</f>
        <v>6845091.6939891502</v>
      </c>
      <c r="C195" s="70">
        <f>SUMIFS('Regression Inputs'!$G$26:$G$1851,'Regression Inputs'!$B$26:$B$1851,A195)</f>
        <v>285212.15391621459</v>
      </c>
      <c r="D195" s="2">
        <f>YEAR('metered data'!J198)</f>
        <v>2018</v>
      </c>
      <c r="E195" s="2">
        <f>MONTH('metered data'!J198)</f>
        <v>3</v>
      </c>
      <c r="F195" s="2">
        <f>DAY('metered data'!J198)</f>
        <v>16</v>
      </c>
      <c r="G195" s="2"/>
      <c r="H195" s="2"/>
      <c r="I195" s="2"/>
      <c r="J195" s="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</row>
    <row r="196" spans="1:35" ht="12.75" customHeight="1" x14ac:dyDescent="0.35">
      <c r="A196" s="15">
        <f t="shared" si="46"/>
        <v>43176</v>
      </c>
      <c r="B196" s="36">
        <f>C196*'metered data'!H199</f>
        <v>6200391.6939891493</v>
      </c>
      <c r="C196" s="70">
        <f>SUMIFS('Regression Inputs'!$G$26:$G$1851,'Regression Inputs'!$B$26:$B$1851,A196)</f>
        <v>258349.65391621456</v>
      </c>
      <c r="D196" s="2">
        <f>YEAR('metered data'!J199)</f>
        <v>2018</v>
      </c>
      <c r="E196" s="2">
        <f>MONTH('metered data'!J199)</f>
        <v>3</v>
      </c>
      <c r="F196" s="2">
        <f>DAY('metered data'!J199)</f>
        <v>17</v>
      </c>
      <c r="G196" s="2"/>
      <c r="H196" s="2"/>
      <c r="I196" s="2"/>
      <c r="J196" s="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</row>
    <row r="197" spans="1:35" ht="12.75" customHeight="1" x14ac:dyDescent="0.35">
      <c r="A197" s="15">
        <f t="shared" si="46"/>
        <v>43177</v>
      </c>
      <c r="B197" s="36">
        <f>C197*'metered data'!H200</f>
        <v>5833814.6939891502</v>
      </c>
      <c r="C197" s="70">
        <f>SUMIFS('Regression Inputs'!$G$26:$G$1851,'Regression Inputs'!$B$26:$B$1851,A197)</f>
        <v>243075.61224954794</v>
      </c>
      <c r="D197" s="2">
        <f>YEAR('metered data'!J200)</f>
        <v>2018</v>
      </c>
      <c r="E197" s="2">
        <f>MONTH('metered data'!J200)</f>
        <v>3</v>
      </c>
      <c r="F197" s="2">
        <f>DAY('metered data'!J200)</f>
        <v>18</v>
      </c>
      <c r="G197" s="2"/>
      <c r="H197" s="2"/>
      <c r="I197" s="2"/>
      <c r="J197" s="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</row>
    <row r="198" spans="1:35" ht="12.75" customHeight="1" x14ac:dyDescent="0.35">
      <c r="A198" s="15">
        <f t="shared" si="46"/>
        <v>43178</v>
      </c>
      <c r="B198" s="36">
        <f>C198*'metered data'!H201</f>
        <v>6514150.6939891493</v>
      </c>
      <c r="C198" s="70">
        <f>SUMIFS('Regression Inputs'!$G$26:$G$1851,'Regression Inputs'!$B$26:$B$1851,A198)</f>
        <v>271422.94558288122</v>
      </c>
      <c r="D198" s="2">
        <f>YEAR('metered data'!J201)</f>
        <v>2018</v>
      </c>
      <c r="E198" s="2">
        <f>MONTH('metered data'!J201)</f>
        <v>3</v>
      </c>
      <c r="F198" s="2">
        <f>DAY('metered data'!J201)</f>
        <v>19</v>
      </c>
      <c r="G198" s="2"/>
      <c r="H198" s="2"/>
      <c r="I198" s="2"/>
      <c r="J198" s="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</row>
    <row r="199" spans="1:35" ht="12.75" customHeight="1" x14ac:dyDescent="0.35">
      <c r="A199" s="15">
        <f t="shared" si="46"/>
        <v>43179</v>
      </c>
      <c r="B199" s="36">
        <f>C199*'metered data'!H202</f>
        <v>6635947.6939891493</v>
      </c>
      <c r="C199" s="70">
        <f>SUMIFS('Regression Inputs'!$G$26:$G$1851,'Regression Inputs'!$B$26:$B$1851,A199)</f>
        <v>276497.82058288122</v>
      </c>
      <c r="D199" s="2">
        <f>YEAR('metered data'!J202)</f>
        <v>2018</v>
      </c>
      <c r="E199" s="2">
        <f>MONTH('metered data'!J202)</f>
        <v>3</v>
      </c>
      <c r="F199" s="2">
        <f>DAY('metered data'!J202)</f>
        <v>20</v>
      </c>
      <c r="G199" s="2"/>
      <c r="H199" s="2"/>
      <c r="I199" s="2"/>
      <c r="J199" s="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</row>
    <row r="200" spans="1:35" ht="12.75" customHeight="1" x14ac:dyDescent="0.35">
      <c r="A200" s="15">
        <f t="shared" si="46"/>
        <v>43180</v>
      </c>
      <c r="B200" s="36">
        <f>C200*'metered data'!H203</f>
        <v>6886721.6939891484</v>
      </c>
      <c r="C200" s="70">
        <f>SUMIFS('Regression Inputs'!$G$26:$G$1851,'Regression Inputs'!$B$26:$B$1851,A200)</f>
        <v>286946.73724954785</v>
      </c>
      <c r="D200" s="2">
        <f>YEAR('metered data'!J203)</f>
        <v>2018</v>
      </c>
      <c r="E200" s="2">
        <f>MONTH('metered data'!J203)</f>
        <v>3</v>
      </c>
      <c r="F200" s="2">
        <f>DAY('metered data'!J203)</f>
        <v>21</v>
      </c>
      <c r="G200" s="2"/>
      <c r="H200" s="2"/>
      <c r="I200" s="2"/>
      <c r="J200" s="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</row>
    <row r="201" spans="1:35" ht="12.75" customHeight="1" x14ac:dyDescent="0.35">
      <c r="A201" s="15">
        <f t="shared" si="46"/>
        <v>43181</v>
      </c>
      <c r="B201" s="36">
        <f>C201*'metered data'!H204</f>
        <v>6727211.6939891512</v>
      </c>
      <c r="C201" s="70">
        <f>SUMIFS('Regression Inputs'!$G$26:$G$1851,'Regression Inputs'!$B$26:$B$1851,A201)</f>
        <v>280300.48724954796</v>
      </c>
      <c r="D201" s="2">
        <f>YEAR('metered data'!J204)</f>
        <v>2018</v>
      </c>
      <c r="E201" s="2">
        <f>MONTH('metered data'!J204)</f>
        <v>3</v>
      </c>
      <c r="F201" s="2">
        <f>DAY('metered data'!J204)</f>
        <v>22</v>
      </c>
      <c r="G201" s="2"/>
      <c r="H201" s="2"/>
      <c r="I201" s="2"/>
      <c r="J201" s="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</row>
    <row r="202" spans="1:35" ht="12.75" customHeight="1" x14ac:dyDescent="0.35">
      <c r="A202" s="15">
        <f t="shared" si="46"/>
        <v>43182</v>
      </c>
      <c r="B202" s="36">
        <f>C202*'metered data'!H205</f>
        <v>7571736.6939891502</v>
      </c>
      <c r="C202" s="70">
        <f>SUMIFS('Regression Inputs'!$G$26:$G$1851,'Regression Inputs'!$B$26:$B$1851,A202)</f>
        <v>315489.02891621459</v>
      </c>
      <c r="D202" s="2">
        <f>YEAR('metered data'!J205)</f>
        <v>2018</v>
      </c>
      <c r="E202" s="2">
        <f>MONTH('metered data'!J205)</f>
        <v>3</v>
      </c>
      <c r="F202" s="2">
        <f>DAY('metered data'!J205)</f>
        <v>23</v>
      </c>
      <c r="G202" s="2"/>
      <c r="H202" s="2"/>
      <c r="I202" s="2"/>
      <c r="J202" s="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</row>
    <row r="203" spans="1:35" ht="12.75" customHeight="1" x14ac:dyDescent="0.35">
      <c r="A203" s="15">
        <f t="shared" si="46"/>
        <v>43183</v>
      </c>
      <c r="B203" s="36">
        <f>C203*'metered data'!H206</f>
        <v>6742743.6939891502</v>
      </c>
      <c r="C203" s="70">
        <f>SUMIFS('Regression Inputs'!$G$26:$G$1851,'Regression Inputs'!$B$26:$B$1851,A203)</f>
        <v>280947.65391621459</v>
      </c>
      <c r="D203" s="2">
        <f>YEAR('metered data'!J206)</f>
        <v>2018</v>
      </c>
      <c r="E203" s="2">
        <f>MONTH('metered data'!J206)</f>
        <v>3</v>
      </c>
      <c r="F203" s="2">
        <f>DAY('metered data'!J206)</f>
        <v>24</v>
      </c>
      <c r="G203" s="2"/>
      <c r="H203" s="2"/>
      <c r="I203" s="2"/>
      <c r="J203" s="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</row>
    <row r="204" spans="1:35" ht="12.75" customHeight="1" x14ac:dyDescent="0.35">
      <c r="A204" s="15">
        <f t="shared" si="46"/>
        <v>43184</v>
      </c>
      <c r="B204" s="36">
        <f>C204*'metered data'!H207</f>
        <v>6365231.6939891512</v>
      </c>
      <c r="C204" s="70">
        <f>SUMIFS('Regression Inputs'!$G$26:$G$1851,'Regression Inputs'!$B$26:$B$1851,A204)</f>
        <v>265217.98724954796</v>
      </c>
      <c r="D204" s="2">
        <f>YEAR('metered data'!J207)</f>
        <v>2018</v>
      </c>
      <c r="E204" s="2">
        <f>MONTH('metered data'!J207)</f>
        <v>3</v>
      </c>
      <c r="F204" s="2">
        <f>DAY('metered data'!J207)</f>
        <v>25</v>
      </c>
      <c r="G204" s="2"/>
      <c r="H204" s="2"/>
      <c r="I204" s="2"/>
      <c r="J204" s="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</row>
    <row r="205" spans="1:35" ht="12.75" customHeight="1" x14ac:dyDescent="0.35">
      <c r="A205" s="15">
        <f t="shared" si="46"/>
        <v>43185</v>
      </c>
      <c r="B205" s="36">
        <f>C205*'metered data'!H208</f>
        <v>7434295.6939891493</v>
      </c>
      <c r="C205" s="70">
        <f>SUMIFS('Regression Inputs'!$G$26:$G$1851,'Regression Inputs'!$B$26:$B$1851,A205)</f>
        <v>309762.32058288122</v>
      </c>
      <c r="D205" s="2">
        <f>YEAR('metered data'!J208)</f>
        <v>2018</v>
      </c>
      <c r="E205" s="2">
        <f>MONTH('metered data'!J208)</f>
        <v>3</v>
      </c>
      <c r="F205" s="2">
        <f>DAY('metered data'!J208)</f>
        <v>26</v>
      </c>
      <c r="G205" s="2"/>
      <c r="H205" s="2"/>
      <c r="I205" s="2"/>
      <c r="J205" s="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</row>
    <row r="206" spans="1:35" ht="12.75" customHeight="1" x14ac:dyDescent="0.35">
      <c r="A206" s="15">
        <f t="shared" si="46"/>
        <v>43186</v>
      </c>
      <c r="B206" s="36">
        <f>C206*'metered data'!H209</f>
        <v>6626770.6939891493</v>
      </c>
      <c r="C206" s="70">
        <f>SUMIFS('Regression Inputs'!$G$26:$G$1851,'Regression Inputs'!$B$26:$B$1851,A206)</f>
        <v>276115.44558288122</v>
      </c>
      <c r="D206" s="2">
        <f>YEAR('metered data'!J209)</f>
        <v>2018</v>
      </c>
      <c r="E206" s="2">
        <f>MONTH('metered data'!J209)</f>
        <v>3</v>
      </c>
      <c r="F206" s="2">
        <f>DAY('metered data'!J209)</f>
        <v>27</v>
      </c>
      <c r="G206" s="2"/>
      <c r="H206" s="2"/>
      <c r="I206" s="2"/>
      <c r="J206" s="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</row>
    <row r="207" spans="1:35" ht="12.75" customHeight="1" x14ac:dyDescent="0.35">
      <c r="A207" s="15">
        <f t="shared" si="46"/>
        <v>43187</v>
      </c>
      <c r="B207" s="36">
        <f>C207*'metered data'!H210</f>
        <v>6450531.6939891502</v>
      </c>
      <c r="C207" s="70">
        <f>SUMIFS('Regression Inputs'!$G$26:$G$1851,'Regression Inputs'!$B$26:$B$1851,A207)</f>
        <v>268772.15391621459</v>
      </c>
      <c r="D207" s="2">
        <f>YEAR('metered data'!J210)</f>
        <v>2018</v>
      </c>
      <c r="E207" s="2">
        <f>MONTH('metered data'!J210)</f>
        <v>3</v>
      </c>
      <c r="F207" s="2">
        <f>DAY('metered data'!J210)</f>
        <v>28</v>
      </c>
      <c r="G207" s="2"/>
      <c r="H207" s="2"/>
      <c r="I207" s="2"/>
      <c r="J207" s="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</row>
    <row r="208" spans="1:35" ht="12.75" customHeight="1" x14ac:dyDescent="0.35">
      <c r="A208" s="15">
        <f t="shared" si="46"/>
        <v>43188</v>
      </c>
      <c r="B208" s="36">
        <f>C208*'metered data'!H211</f>
        <v>6456438.6939891502</v>
      </c>
      <c r="C208" s="70">
        <f>SUMIFS('Regression Inputs'!$G$26:$G$1851,'Regression Inputs'!$B$26:$B$1851,A208)</f>
        <v>269018.27891621459</v>
      </c>
      <c r="D208" s="2">
        <f>YEAR('metered data'!J211)</f>
        <v>2018</v>
      </c>
      <c r="E208" s="2">
        <f>MONTH('metered data'!J211)</f>
        <v>3</v>
      </c>
      <c r="F208" s="2">
        <f>DAY('metered data'!J211)</f>
        <v>29</v>
      </c>
      <c r="G208" s="2"/>
      <c r="H208" s="2"/>
      <c r="I208" s="2"/>
      <c r="J208" s="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</row>
    <row r="209" spans="1:35" ht="12.75" customHeight="1" x14ac:dyDescent="0.35">
      <c r="A209" s="15">
        <f t="shared" si="46"/>
        <v>43189</v>
      </c>
      <c r="B209" s="36">
        <f>C209*'metered data'!H212</f>
        <v>6214353.6939891493</v>
      </c>
      <c r="C209" s="70">
        <f>SUMIFS('Regression Inputs'!$G$26:$G$1851,'Regression Inputs'!$B$26:$B$1851,A209)</f>
        <v>258931.40391621456</v>
      </c>
      <c r="D209" s="2">
        <f>YEAR('metered data'!J212)</f>
        <v>2018</v>
      </c>
      <c r="E209" s="2">
        <f>MONTH('metered data'!J212)</f>
        <v>3</v>
      </c>
      <c r="F209" s="2">
        <f>DAY('metered data'!J212)</f>
        <v>30</v>
      </c>
      <c r="G209" s="2"/>
      <c r="H209" s="2"/>
      <c r="I209" s="2"/>
      <c r="J209" s="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</row>
    <row r="210" spans="1:35" ht="12.75" customHeight="1" x14ac:dyDescent="0.35">
      <c r="A210" s="15">
        <f t="shared" si="46"/>
        <v>43190</v>
      </c>
      <c r="B210" s="36">
        <f>C210*'metered data'!H213</f>
        <v>6225663.3102754597</v>
      </c>
      <c r="C210" s="70">
        <f>SUMIFS('Regression Inputs'!$G$26:$G$1851,'Regression Inputs'!$B$26:$B$1851,A210)</f>
        <v>259402.63792814416</v>
      </c>
      <c r="D210" s="2">
        <f>YEAR('metered data'!J213)</f>
        <v>2018</v>
      </c>
      <c r="E210" s="2">
        <f>MONTH('metered data'!J213)</f>
        <v>3</v>
      </c>
      <c r="F210" s="2">
        <f>DAY('metered data'!J213)</f>
        <v>31</v>
      </c>
      <c r="G210" s="2"/>
      <c r="H210" s="2"/>
      <c r="I210" s="2"/>
      <c r="J210" s="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</row>
    <row r="211" spans="1:35" ht="12.75" customHeight="1" x14ac:dyDescent="0.35">
      <c r="A211" s="15">
        <f t="shared" si="46"/>
        <v>43191</v>
      </c>
      <c r="B211" s="36">
        <f>C211*'metered data'!H214</f>
        <v>6325641.3102754606</v>
      </c>
      <c r="C211" s="70">
        <f>SUMIFS('Regression Inputs'!$G$26:$G$1851,'Regression Inputs'!$B$26:$B$1851,A211)</f>
        <v>263568.38792814419</v>
      </c>
      <c r="D211" s="2">
        <f>YEAR('metered data'!J214)</f>
        <v>2018</v>
      </c>
      <c r="E211" s="2">
        <f>MONTH('metered data'!J214)</f>
        <v>4</v>
      </c>
      <c r="F211" s="2">
        <f>DAY('metered data'!J214)</f>
        <v>1</v>
      </c>
      <c r="G211" s="2"/>
      <c r="H211" s="2"/>
      <c r="I211" s="2"/>
      <c r="J211" s="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</row>
    <row r="212" spans="1:35" ht="12.75" customHeight="1" x14ac:dyDescent="0.35">
      <c r="A212" s="15">
        <f t="shared" si="46"/>
        <v>43192</v>
      </c>
      <c r="B212" s="36">
        <f>C212*'metered data'!H215</f>
        <v>7163490.3102754606</v>
      </c>
      <c r="C212" s="70">
        <f>SUMIFS('Regression Inputs'!$G$26:$G$1851,'Regression Inputs'!$B$26:$B$1851,A212)</f>
        <v>298478.76292814419</v>
      </c>
      <c r="D212" s="2">
        <f>YEAR('metered data'!J215)</f>
        <v>2018</v>
      </c>
      <c r="E212" s="2">
        <f>MONTH('metered data'!J215)</f>
        <v>4</v>
      </c>
      <c r="F212" s="2">
        <f>DAY('metered data'!J215)</f>
        <v>2</v>
      </c>
      <c r="G212" s="2"/>
      <c r="H212" s="2"/>
      <c r="I212" s="2"/>
      <c r="J212" s="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</row>
    <row r="213" spans="1:35" ht="12.75" customHeight="1" x14ac:dyDescent="0.35">
      <c r="A213" s="15">
        <f t="shared" si="46"/>
        <v>43193</v>
      </c>
      <c r="B213" s="36">
        <f>C213*'metered data'!H216</f>
        <v>7117579.3102754597</v>
      </c>
      <c r="C213" s="70">
        <f>SUMIFS('Regression Inputs'!$G$26:$G$1851,'Regression Inputs'!$B$26:$B$1851,A213)</f>
        <v>296565.80459481082</v>
      </c>
      <c r="D213" s="2">
        <f>YEAR('metered data'!J216)</f>
        <v>2018</v>
      </c>
      <c r="E213" s="2">
        <f>MONTH('metered data'!J216)</f>
        <v>4</v>
      </c>
      <c r="F213" s="2">
        <f>DAY('metered data'!J216)</f>
        <v>3</v>
      </c>
      <c r="G213" s="2"/>
      <c r="H213" s="2"/>
      <c r="I213" s="2"/>
      <c r="J213" s="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</row>
    <row r="214" spans="1:35" ht="12.75" customHeight="1" x14ac:dyDescent="0.35">
      <c r="A214" s="15">
        <f t="shared" si="46"/>
        <v>43194</v>
      </c>
      <c r="B214" s="36">
        <f>C214*'metered data'!H217</f>
        <v>7073456.3102754587</v>
      </c>
      <c r="C214" s="70">
        <f>SUMIFS('Regression Inputs'!$G$26:$G$1851,'Regression Inputs'!$B$26:$B$1851,A214)</f>
        <v>294727.34626147745</v>
      </c>
      <c r="D214" s="2">
        <f>YEAR('metered data'!J217)</f>
        <v>2018</v>
      </c>
      <c r="E214" s="2">
        <f>MONTH('metered data'!J217)</f>
        <v>4</v>
      </c>
      <c r="F214" s="2">
        <f>DAY('metered data'!J217)</f>
        <v>4</v>
      </c>
      <c r="G214" s="2"/>
      <c r="H214" s="2"/>
      <c r="I214" s="2"/>
      <c r="J214" s="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</row>
    <row r="215" spans="1:35" ht="12.75" customHeight="1" x14ac:dyDescent="0.35">
      <c r="A215" s="15">
        <f t="shared" si="46"/>
        <v>43195</v>
      </c>
      <c r="B215" s="36">
        <f>C215*'metered data'!H218</f>
        <v>6859869.3102754606</v>
      </c>
      <c r="C215" s="70">
        <f>SUMIFS('Regression Inputs'!$G$26:$G$1851,'Regression Inputs'!$B$26:$B$1851,A215)</f>
        <v>285827.88792814419</v>
      </c>
      <c r="D215" s="2">
        <f>YEAR('metered data'!J218)</f>
        <v>2018</v>
      </c>
      <c r="E215" s="2">
        <f>MONTH('metered data'!J218)</f>
        <v>4</v>
      </c>
      <c r="F215" s="2">
        <f>DAY('metered data'!J218)</f>
        <v>5</v>
      </c>
      <c r="G215" s="2"/>
      <c r="H215" s="2"/>
      <c r="I215" s="2"/>
      <c r="J215" s="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</row>
    <row r="216" spans="1:35" ht="12.75" customHeight="1" x14ac:dyDescent="0.35">
      <c r="A216" s="15">
        <f t="shared" si="46"/>
        <v>43196</v>
      </c>
      <c r="B216" s="36">
        <f>C216*'metered data'!H219</f>
        <v>6408641.3102754587</v>
      </c>
      <c r="C216" s="70">
        <f>SUMIFS('Regression Inputs'!$G$26:$G$1851,'Regression Inputs'!$B$26:$B$1851,A216)</f>
        <v>267026.72126147745</v>
      </c>
      <c r="D216" s="2">
        <f>YEAR('metered data'!J219)</f>
        <v>2018</v>
      </c>
      <c r="E216" s="2">
        <f>MONTH('metered data'!J219)</f>
        <v>4</v>
      </c>
      <c r="F216" s="2">
        <f>DAY('metered data'!J219)</f>
        <v>6</v>
      </c>
      <c r="G216" s="2"/>
      <c r="H216" s="2"/>
      <c r="I216" s="2"/>
      <c r="J216" s="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</row>
    <row r="217" spans="1:35" ht="12.75" customHeight="1" x14ac:dyDescent="0.35">
      <c r="A217" s="15">
        <f t="shared" si="46"/>
        <v>43197</v>
      </c>
      <c r="B217" s="36">
        <f>C217*'metered data'!H220</f>
        <v>5943285.3102754597</v>
      </c>
      <c r="C217" s="70">
        <f>SUMIFS('Regression Inputs'!$G$26:$G$1851,'Regression Inputs'!$B$26:$B$1851,A217)</f>
        <v>247636.88792814416</v>
      </c>
      <c r="D217" s="2">
        <f>YEAR('metered data'!J220)</f>
        <v>2018</v>
      </c>
      <c r="E217" s="2">
        <f>MONTH('metered data'!J220)</f>
        <v>4</v>
      </c>
      <c r="F217" s="2">
        <f>DAY('metered data'!J220)</f>
        <v>7</v>
      </c>
      <c r="G217" s="2"/>
      <c r="H217" s="2"/>
      <c r="I217" s="2"/>
      <c r="J217" s="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</row>
    <row r="218" spans="1:35" ht="12.75" customHeight="1" x14ac:dyDescent="0.35">
      <c r="A218" s="15">
        <f t="shared" si="46"/>
        <v>43198</v>
      </c>
      <c r="B218" s="36">
        <f>C218*'metered data'!H221</f>
        <v>5656193.3102754606</v>
      </c>
      <c r="C218" s="70">
        <f>SUMIFS('Regression Inputs'!$G$26:$G$1851,'Regression Inputs'!$B$26:$B$1851,A218)</f>
        <v>235674.72126147753</v>
      </c>
      <c r="D218" s="2">
        <f>YEAR('metered data'!J221)</f>
        <v>2018</v>
      </c>
      <c r="E218" s="2">
        <f>MONTH('metered data'!J221)</f>
        <v>4</v>
      </c>
      <c r="F218" s="2">
        <f>DAY('metered data'!J221)</f>
        <v>8</v>
      </c>
      <c r="G218" s="2"/>
      <c r="H218" s="2"/>
      <c r="I218" s="2"/>
      <c r="J218" s="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</row>
    <row r="219" spans="1:35" ht="12.75" customHeight="1" x14ac:dyDescent="0.35">
      <c r="A219" s="15">
        <f t="shared" si="46"/>
        <v>43199</v>
      </c>
      <c r="B219" s="36">
        <f>C219*'metered data'!H222</f>
        <v>5802146.3102754606</v>
      </c>
      <c r="C219" s="70">
        <f>SUMIFS('Regression Inputs'!$G$26:$G$1851,'Regression Inputs'!$B$26:$B$1851,A219)</f>
        <v>241756.09626147753</v>
      </c>
      <c r="D219" s="2">
        <f>YEAR('metered data'!J222)</f>
        <v>2018</v>
      </c>
      <c r="E219" s="2">
        <f>MONTH('metered data'!J222)</f>
        <v>4</v>
      </c>
      <c r="F219" s="2">
        <f>DAY('metered data'!J222)</f>
        <v>9</v>
      </c>
      <c r="G219" s="2"/>
      <c r="H219" s="2"/>
      <c r="I219" s="2"/>
      <c r="J219" s="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</row>
    <row r="220" spans="1:35" ht="12.75" customHeight="1" x14ac:dyDescent="0.35">
      <c r="A220" s="15">
        <f t="shared" si="46"/>
        <v>43200</v>
      </c>
      <c r="B220" s="36">
        <f>C220*'metered data'!H223</f>
        <v>5917429.3102754606</v>
      </c>
      <c r="C220" s="70">
        <f>SUMIFS('Regression Inputs'!$G$26:$G$1851,'Regression Inputs'!$B$26:$B$1851,A220)</f>
        <v>246559.55459481085</v>
      </c>
      <c r="D220" s="2">
        <f>YEAR('metered data'!J223)</f>
        <v>2018</v>
      </c>
      <c r="E220" s="2">
        <f>MONTH('metered data'!J223)</f>
        <v>4</v>
      </c>
      <c r="F220" s="2">
        <f>DAY('metered data'!J223)</f>
        <v>10</v>
      </c>
      <c r="G220" s="2"/>
      <c r="H220" s="2"/>
      <c r="I220" s="2"/>
      <c r="J220" s="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</row>
    <row r="221" spans="1:35" ht="12.75" customHeight="1" x14ac:dyDescent="0.35">
      <c r="A221" s="15">
        <f t="shared" si="46"/>
        <v>43201</v>
      </c>
      <c r="B221" s="36">
        <f>C221*'metered data'!H224</f>
        <v>6103632.3102754597</v>
      </c>
      <c r="C221" s="70">
        <f>SUMIFS('Regression Inputs'!$G$26:$G$1851,'Regression Inputs'!$B$26:$B$1851,A221)</f>
        <v>254318.01292814416</v>
      </c>
      <c r="D221" s="2">
        <f>YEAR('metered data'!J224)</f>
        <v>2018</v>
      </c>
      <c r="E221" s="2">
        <f>MONTH('metered data'!J224)</f>
        <v>4</v>
      </c>
      <c r="F221" s="2">
        <f>DAY('metered data'!J224)</f>
        <v>11</v>
      </c>
      <c r="G221" s="2"/>
      <c r="H221" s="2"/>
      <c r="I221" s="2"/>
      <c r="J221" s="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</row>
    <row r="222" spans="1:35" ht="12.75" customHeight="1" x14ac:dyDescent="0.35">
      <c r="A222" s="15">
        <f t="shared" ref="A222:A285" si="47">DATE(D222,E222,F222)</f>
        <v>43202</v>
      </c>
      <c r="B222" s="36">
        <f>C222*'metered data'!H225</f>
        <v>6456319.3102754597</v>
      </c>
      <c r="C222" s="70">
        <f>SUMIFS('Regression Inputs'!$G$26:$G$1851,'Regression Inputs'!$B$26:$B$1851,A222)</f>
        <v>269013.30459481082</v>
      </c>
      <c r="D222" s="2">
        <f>YEAR('metered data'!J225)</f>
        <v>2018</v>
      </c>
      <c r="E222" s="2">
        <f>MONTH('metered data'!J225)</f>
        <v>4</v>
      </c>
      <c r="F222" s="2">
        <f>DAY('metered data'!J225)</f>
        <v>12</v>
      </c>
      <c r="G222" s="2"/>
      <c r="H222" s="2"/>
      <c r="I222" s="2"/>
      <c r="J222" s="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</row>
    <row r="223" spans="1:35" ht="12.75" customHeight="1" x14ac:dyDescent="0.35">
      <c r="A223" s="15">
        <f t="shared" si="47"/>
        <v>43203</v>
      </c>
      <c r="B223" s="36">
        <f>C223*'metered data'!H226</f>
        <v>6775430.3102754615</v>
      </c>
      <c r="C223" s="70">
        <f>SUMIFS('Regression Inputs'!$G$26:$G$1851,'Regression Inputs'!$B$26:$B$1851,A223)</f>
        <v>282309.59626147756</v>
      </c>
      <c r="D223" s="2">
        <f>YEAR('metered data'!J226)</f>
        <v>2018</v>
      </c>
      <c r="E223" s="2">
        <f>MONTH('metered data'!J226)</f>
        <v>4</v>
      </c>
      <c r="F223" s="2">
        <f>DAY('metered data'!J226)</f>
        <v>13</v>
      </c>
      <c r="G223" s="2"/>
      <c r="H223" s="2"/>
      <c r="I223" s="2"/>
      <c r="J223" s="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</row>
    <row r="224" spans="1:35" ht="12.75" customHeight="1" x14ac:dyDescent="0.35">
      <c r="A224" s="15">
        <f t="shared" si="47"/>
        <v>43204</v>
      </c>
      <c r="B224" s="36">
        <f>C224*'metered data'!H227</f>
        <v>5543975.3102754606</v>
      </c>
      <c r="C224" s="70">
        <f>SUMIFS('Regression Inputs'!$G$26:$G$1851,'Regression Inputs'!$B$26:$B$1851,A224)</f>
        <v>230998.97126147753</v>
      </c>
      <c r="D224" s="2">
        <f>YEAR('metered data'!J227)</f>
        <v>2018</v>
      </c>
      <c r="E224" s="2">
        <f>MONTH('metered data'!J227)</f>
        <v>4</v>
      </c>
      <c r="F224" s="2">
        <f>DAY('metered data'!J227)</f>
        <v>14</v>
      </c>
      <c r="G224" s="2"/>
      <c r="H224" s="2"/>
      <c r="I224" s="2"/>
      <c r="J224" s="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</row>
    <row r="225" spans="1:35" ht="12.75" customHeight="1" x14ac:dyDescent="0.35">
      <c r="A225" s="15">
        <f t="shared" si="47"/>
        <v>43205</v>
      </c>
      <c r="B225" s="36">
        <f>C225*'metered data'!H228</f>
        <v>5206683.3102754597</v>
      </c>
      <c r="C225" s="70">
        <f>SUMIFS('Regression Inputs'!$G$26:$G$1851,'Regression Inputs'!$B$26:$B$1851,A225)</f>
        <v>216945.13792814416</v>
      </c>
      <c r="D225" s="2">
        <f>YEAR('metered data'!J228)</f>
        <v>2018</v>
      </c>
      <c r="E225" s="2">
        <f>MONTH('metered data'!J228)</f>
        <v>4</v>
      </c>
      <c r="F225" s="2">
        <f>DAY('metered data'!J228)</f>
        <v>15</v>
      </c>
      <c r="G225" s="2"/>
      <c r="H225" s="2"/>
      <c r="I225" s="2"/>
      <c r="J225" s="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</row>
    <row r="226" spans="1:35" ht="12.75" customHeight="1" x14ac:dyDescent="0.35">
      <c r="A226" s="15">
        <f t="shared" si="47"/>
        <v>43206</v>
      </c>
      <c r="B226" s="36">
        <f>C226*'metered data'!H229</f>
        <v>6138663.3102754597</v>
      </c>
      <c r="C226" s="70">
        <f>SUMIFS('Regression Inputs'!$G$26:$G$1851,'Regression Inputs'!$B$26:$B$1851,A226)</f>
        <v>255777.63792814416</v>
      </c>
      <c r="D226" s="2">
        <f>YEAR('metered data'!J229)</f>
        <v>2018</v>
      </c>
      <c r="E226" s="2">
        <f>MONTH('metered data'!J229)</f>
        <v>4</v>
      </c>
      <c r="F226" s="2">
        <f>DAY('metered data'!J229)</f>
        <v>16</v>
      </c>
      <c r="G226" s="2"/>
      <c r="H226" s="2"/>
      <c r="I226" s="2"/>
      <c r="J226" s="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</row>
    <row r="227" spans="1:35" ht="12.75" customHeight="1" x14ac:dyDescent="0.35">
      <c r="A227" s="15">
        <f t="shared" si="47"/>
        <v>43207</v>
      </c>
      <c r="B227" s="36">
        <f>C227*'metered data'!H230</f>
        <v>6482771.3102754587</v>
      </c>
      <c r="C227" s="70">
        <f>SUMIFS('Regression Inputs'!$G$26:$G$1851,'Regression Inputs'!$B$26:$B$1851,A227)</f>
        <v>270115.47126147745</v>
      </c>
      <c r="D227" s="2">
        <f>YEAR('metered data'!J230)</f>
        <v>2018</v>
      </c>
      <c r="E227" s="2">
        <f>MONTH('metered data'!J230)</f>
        <v>4</v>
      </c>
      <c r="F227" s="2">
        <f>DAY('metered data'!J230)</f>
        <v>17</v>
      </c>
      <c r="G227" s="2"/>
      <c r="H227" s="2"/>
      <c r="I227" s="2"/>
      <c r="J227" s="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</row>
    <row r="228" spans="1:35" ht="12.75" customHeight="1" x14ac:dyDescent="0.35">
      <c r="A228" s="15">
        <f t="shared" si="47"/>
        <v>43208</v>
      </c>
      <c r="B228" s="36">
        <f>C228*'metered data'!H231</f>
        <v>6566544.3102754578</v>
      </c>
      <c r="C228" s="70">
        <f>SUMIFS('Regression Inputs'!$G$26:$G$1851,'Regression Inputs'!$B$26:$B$1851,A228)</f>
        <v>273606.01292814407</v>
      </c>
      <c r="D228" s="2">
        <f>YEAR('metered data'!J231)</f>
        <v>2018</v>
      </c>
      <c r="E228" s="2">
        <f>MONTH('metered data'!J231)</f>
        <v>4</v>
      </c>
      <c r="F228" s="2">
        <f>DAY('metered data'!J231)</f>
        <v>18</v>
      </c>
      <c r="G228" s="2"/>
      <c r="H228" s="2"/>
      <c r="I228" s="2"/>
      <c r="J228" s="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</row>
    <row r="229" spans="1:35" ht="12.75" customHeight="1" x14ac:dyDescent="0.35">
      <c r="A229" s="15">
        <f t="shared" si="47"/>
        <v>43209</v>
      </c>
      <c r="B229" s="36">
        <f>C229*'metered data'!H232</f>
        <v>6592440.3102754578</v>
      </c>
      <c r="C229" s="70">
        <f>SUMIFS('Regression Inputs'!$G$26:$G$1851,'Regression Inputs'!$B$26:$B$1851,A229)</f>
        <v>274685.01292814407</v>
      </c>
      <c r="D229" s="2">
        <f>YEAR('metered data'!J232)</f>
        <v>2018</v>
      </c>
      <c r="E229" s="2">
        <f>MONTH('metered data'!J232)</f>
        <v>4</v>
      </c>
      <c r="F229" s="2">
        <f>DAY('metered data'!J232)</f>
        <v>19</v>
      </c>
      <c r="G229" s="2"/>
      <c r="H229" s="2"/>
      <c r="I229" s="2"/>
      <c r="J229" s="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</row>
    <row r="230" spans="1:35" ht="12.75" customHeight="1" x14ac:dyDescent="0.35">
      <c r="A230" s="15">
        <f t="shared" si="47"/>
        <v>43210</v>
      </c>
      <c r="B230" s="36">
        <f>C230*'metered data'!H233</f>
        <v>6639691.3102754597</v>
      </c>
      <c r="C230" s="70">
        <f>SUMIFS('Regression Inputs'!$G$26:$G$1851,'Regression Inputs'!$B$26:$B$1851,A230)</f>
        <v>276653.80459481082</v>
      </c>
      <c r="D230" s="2">
        <f>YEAR('metered data'!J233)</f>
        <v>2018</v>
      </c>
      <c r="E230" s="2">
        <f>MONTH('metered data'!J233)</f>
        <v>4</v>
      </c>
      <c r="F230" s="2">
        <f>DAY('metered data'!J233)</f>
        <v>20</v>
      </c>
      <c r="G230" s="2"/>
      <c r="H230" s="2"/>
      <c r="I230" s="2"/>
      <c r="J230" s="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</row>
    <row r="231" spans="1:35" ht="12.75" customHeight="1" x14ac:dyDescent="0.35">
      <c r="A231" s="15">
        <f t="shared" si="47"/>
        <v>43211</v>
      </c>
      <c r="B231" s="36">
        <f>C231*'metered data'!H234</f>
        <v>6453973.3102754597</v>
      </c>
      <c r="C231" s="70">
        <f>SUMIFS('Regression Inputs'!$G$26:$G$1851,'Regression Inputs'!$B$26:$B$1851,A231)</f>
        <v>268915.55459481082</v>
      </c>
      <c r="D231" s="2">
        <f>YEAR('metered data'!J234)</f>
        <v>2018</v>
      </c>
      <c r="E231" s="2">
        <f>MONTH('metered data'!J234)</f>
        <v>4</v>
      </c>
      <c r="F231" s="2">
        <f>DAY('metered data'!J234)</f>
        <v>21</v>
      </c>
      <c r="G231" s="2"/>
      <c r="H231" s="2"/>
      <c r="I231" s="2"/>
      <c r="J231" s="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</row>
    <row r="232" spans="1:35" ht="12.75" customHeight="1" x14ac:dyDescent="0.35">
      <c r="A232" s="15">
        <f t="shared" si="47"/>
        <v>43212</v>
      </c>
      <c r="B232" s="36">
        <f>C232*'metered data'!H235</f>
        <v>6360486.3102754606</v>
      </c>
      <c r="C232" s="70">
        <f>SUMIFS('Regression Inputs'!$G$26:$G$1851,'Regression Inputs'!$B$26:$B$1851,A232)</f>
        <v>265020.26292814419</v>
      </c>
      <c r="D232" s="2">
        <f>YEAR('metered data'!J235)</f>
        <v>2018</v>
      </c>
      <c r="E232" s="2">
        <f>MONTH('metered data'!J235)</f>
        <v>4</v>
      </c>
      <c r="F232" s="2">
        <f>DAY('metered data'!J235)</f>
        <v>22</v>
      </c>
      <c r="G232" s="2"/>
      <c r="H232" s="2"/>
      <c r="I232" s="2"/>
      <c r="J232" s="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</row>
    <row r="233" spans="1:35" ht="12.75" customHeight="1" x14ac:dyDescent="0.35">
      <c r="A233" s="15">
        <f t="shared" si="47"/>
        <v>43213</v>
      </c>
      <c r="B233" s="36">
        <f>C233*'metered data'!H236</f>
        <v>6841112.3102754587</v>
      </c>
      <c r="C233" s="70">
        <f>SUMIFS('Regression Inputs'!$G$26:$G$1851,'Regression Inputs'!$B$26:$B$1851,A233)</f>
        <v>285046.34626147745</v>
      </c>
      <c r="D233" s="2">
        <f>YEAR('metered data'!J236)</f>
        <v>2018</v>
      </c>
      <c r="E233" s="2">
        <f>MONTH('metered data'!J236)</f>
        <v>4</v>
      </c>
      <c r="F233" s="2">
        <f>DAY('metered data'!J236)</f>
        <v>23</v>
      </c>
      <c r="G233" s="2"/>
      <c r="H233" s="2"/>
      <c r="I233" s="2"/>
      <c r="J233" s="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</row>
    <row r="234" spans="1:35" ht="12.75" customHeight="1" x14ac:dyDescent="0.35">
      <c r="A234" s="15">
        <f t="shared" si="47"/>
        <v>43214</v>
      </c>
      <c r="B234" s="36">
        <f>C234*'metered data'!H237</f>
        <v>7019441.3102754615</v>
      </c>
      <c r="C234" s="70">
        <f>SUMIFS('Regression Inputs'!$G$26:$G$1851,'Regression Inputs'!$B$26:$B$1851,A234)</f>
        <v>292476.72126147756</v>
      </c>
      <c r="D234" s="2">
        <f>YEAR('metered data'!J237)</f>
        <v>2018</v>
      </c>
      <c r="E234" s="2">
        <f>MONTH('metered data'!J237)</f>
        <v>4</v>
      </c>
      <c r="F234" s="2">
        <f>DAY('metered data'!J237)</f>
        <v>24</v>
      </c>
      <c r="G234" s="2"/>
      <c r="H234" s="2"/>
      <c r="I234" s="2"/>
      <c r="J234" s="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</row>
    <row r="235" spans="1:35" ht="12.75" customHeight="1" x14ac:dyDescent="0.35">
      <c r="A235" s="15">
        <f t="shared" si="47"/>
        <v>43215</v>
      </c>
      <c r="B235" s="36">
        <f>C235*'metered data'!H238</f>
        <v>7110306.3102754578</v>
      </c>
      <c r="C235" s="70">
        <f>SUMIFS('Regression Inputs'!$G$26:$G$1851,'Regression Inputs'!$B$26:$B$1851,A235)</f>
        <v>296262.76292814407</v>
      </c>
      <c r="D235" s="2">
        <f>YEAR('metered data'!J238)</f>
        <v>2018</v>
      </c>
      <c r="E235" s="2">
        <f>MONTH('metered data'!J238)</f>
        <v>4</v>
      </c>
      <c r="F235" s="2">
        <f>DAY('metered data'!J238)</f>
        <v>25</v>
      </c>
      <c r="G235" s="2"/>
      <c r="H235" s="2"/>
      <c r="I235" s="2"/>
      <c r="J235" s="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</row>
    <row r="236" spans="1:35" ht="12.75" customHeight="1" x14ac:dyDescent="0.35">
      <c r="A236" s="15">
        <f t="shared" si="47"/>
        <v>43216</v>
      </c>
      <c r="B236" s="36">
        <f>C236*'metered data'!H239</f>
        <v>6948877.3102754597</v>
      </c>
      <c r="C236" s="70">
        <f>SUMIFS('Regression Inputs'!$G$26:$G$1851,'Regression Inputs'!$B$26:$B$1851,A236)</f>
        <v>289536.55459481082</v>
      </c>
      <c r="D236" s="2">
        <f>YEAR('metered data'!J239)</f>
        <v>2018</v>
      </c>
      <c r="E236" s="2">
        <f>MONTH('metered data'!J239)</f>
        <v>4</v>
      </c>
      <c r="F236" s="2">
        <f>DAY('metered data'!J239)</f>
        <v>26</v>
      </c>
      <c r="G236" s="2"/>
      <c r="H236" s="2"/>
      <c r="I236" s="2"/>
      <c r="J236" s="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</row>
    <row r="237" spans="1:35" ht="12.75" customHeight="1" x14ac:dyDescent="0.35">
      <c r="A237" s="15">
        <f t="shared" si="47"/>
        <v>43217</v>
      </c>
      <c r="B237" s="36">
        <f>C237*'metered data'!H240</f>
        <v>6945862.3102754597</v>
      </c>
      <c r="C237" s="70">
        <f>SUMIFS('Regression Inputs'!$G$26:$G$1851,'Regression Inputs'!$B$26:$B$1851,A237)</f>
        <v>289410.92959481082</v>
      </c>
      <c r="D237" s="2">
        <f>YEAR('metered data'!J240)</f>
        <v>2018</v>
      </c>
      <c r="E237" s="2">
        <f>MONTH('metered data'!J240)</f>
        <v>4</v>
      </c>
      <c r="F237" s="2">
        <f>DAY('metered data'!J240)</f>
        <v>27</v>
      </c>
      <c r="G237" s="2"/>
      <c r="H237" s="2"/>
      <c r="I237" s="2"/>
      <c r="J237" s="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</row>
    <row r="238" spans="1:35" ht="12.75" customHeight="1" x14ac:dyDescent="0.35">
      <c r="A238" s="15">
        <f t="shared" si="47"/>
        <v>43218</v>
      </c>
      <c r="B238" s="36">
        <f>C238*'metered data'!H241</f>
        <v>5812976.3102754597</v>
      </c>
      <c r="C238" s="70">
        <f>SUMIFS('Regression Inputs'!$G$26:$G$1851,'Regression Inputs'!$B$26:$B$1851,A238)</f>
        <v>242207.34626147748</v>
      </c>
      <c r="D238" s="2">
        <f>YEAR('metered data'!J241)</f>
        <v>2018</v>
      </c>
      <c r="E238" s="2">
        <f>MONTH('metered data'!J241)</f>
        <v>4</v>
      </c>
      <c r="F238" s="2">
        <f>DAY('metered data'!J241)</f>
        <v>28</v>
      </c>
      <c r="G238" s="2"/>
      <c r="H238" s="2"/>
      <c r="I238" s="2"/>
      <c r="J238" s="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</row>
    <row r="239" spans="1:35" ht="12.75" customHeight="1" x14ac:dyDescent="0.35">
      <c r="A239" s="15">
        <f t="shared" si="47"/>
        <v>43219</v>
      </c>
      <c r="B239" s="36">
        <f>C239*'metered data'!H242</f>
        <v>5302870.3102754606</v>
      </c>
      <c r="C239" s="70">
        <f>SUMIFS('Regression Inputs'!$G$26:$G$1851,'Regression Inputs'!$B$26:$B$1851,A239)</f>
        <v>220952.92959481085</v>
      </c>
      <c r="D239" s="2">
        <f>YEAR('metered data'!J242)</f>
        <v>2018</v>
      </c>
      <c r="E239" s="2">
        <f>MONTH('metered data'!J242)</f>
        <v>4</v>
      </c>
      <c r="F239" s="2">
        <f>DAY('metered data'!J242)</f>
        <v>29</v>
      </c>
      <c r="G239" s="2"/>
      <c r="H239" s="2"/>
      <c r="I239" s="2"/>
      <c r="J239" s="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</row>
    <row r="240" spans="1:35" ht="12.75" customHeight="1" x14ac:dyDescent="0.35">
      <c r="A240" s="15">
        <f t="shared" si="47"/>
        <v>43220</v>
      </c>
      <c r="B240" s="36">
        <f>C240*'metered data'!H243</f>
        <v>6037917.7560918806</v>
      </c>
      <c r="C240" s="70">
        <f>SUMIFS('Regression Inputs'!$G$26:$G$1851,'Regression Inputs'!$B$26:$B$1851,A240)</f>
        <v>251579.90650382836</v>
      </c>
      <c r="D240" s="2">
        <f>YEAR('metered data'!J243)</f>
        <v>2018</v>
      </c>
      <c r="E240" s="2">
        <f>MONTH('metered data'!J243)</f>
        <v>4</v>
      </c>
      <c r="F240" s="2">
        <f>DAY('metered data'!J243)</f>
        <v>30</v>
      </c>
      <c r="G240" s="2"/>
      <c r="H240" s="2"/>
      <c r="I240" s="2"/>
      <c r="J240" s="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</row>
    <row r="241" spans="1:35" ht="12.75" customHeight="1" x14ac:dyDescent="0.35">
      <c r="A241" s="15">
        <f t="shared" si="47"/>
        <v>43221</v>
      </c>
      <c r="B241" s="36">
        <f>C241*'metered data'!H244</f>
        <v>6394824.7560918806</v>
      </c>
      <c r="C241" s="70">
        <f>SUMIFS('Regression Inputs'!$G$26:$G$1851,'Regression Inputs'!$B$26:$B$1851,A241)</f>
        <v>266451.03150382836</v>
      </c>
      <c r="D241" s="2">
        <f>YEAR('metered data'!J244)</f>
        <v>2018</v>
      </c>
      <c r="E241" s="2">
        <f>MONTH('metered data'!J244)</f>
        <v>5</v>
      </c>
      <c r="F241" s="2">
        <f>DAY('metered data'!J244)</f>
        <v>1</v>
      </c>
      <c r="G241" s="2"/>
      <c r="H241" s="2"/>
      <c r="I241" s="2"/>
      <c r="J241" s="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</row>
    <row r="242" spans="1:35" ht="12.75" customHeight="1" x14ac:dyDescent="0.35">
      <c r="A242" s="15">
        <f t="shared" si="47"/>
        <v>43222</v>
      </c>
      <c r="B242" s="36">
        <f>C242*'metered data'!H245</f>
        <v>6724576.7560918815</v>
      </c>
      <c r="C242" s="70">
        <f>SUMIFS('Regression Inputs'!$G$26:$G$1851,'Regression Inputs'!$B$26:$B$1851,A242)</f>
        <v>280190.69817049504</v>
      </c>
      <c r="D242" s="2">
        <f>YEAR('metered data'!J245)</f>
        <v>2018</v>
      </c>
      <c r="E242" s="2">
        <f>MONTH('metered data'!J245)</f>
        <v>5</v>
      </c>
      <c r="F242" s="2">
        <f>DAY('metered data'!J245)</f>
        <v>2</v>
      </c>
      <c r="G242" s="2"/>
      <c r="H242" s="2"/>
      <c r="I242" s="2"/>
      <c r="J242" s="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</row>
    <row r="243" spans="1:35" ht="12.75" customHeight="1" x14ac:dyDescent="0.35">
      <c r="A243" s="15">
        <f t="shared" si="47"/>
        <v>43223</v>
      </c>
      <c r="B243" s="36">
        <f>C243*'metered data'!H246</f>
        <v>6552657.7560918806</v>
      </c>
      <c r="C243" s="70">
        <f>SUMIFS('Regression Inputs'!$G$26:$G$1851,'Regression Inputs'!$B$26:$B$1851,A243)</f>
        <v>273027.40650382836</v>
      </c>
      <c r="D243" s="2">
        <f>YEAR('metered data'!J246)</f>
        <v>2018</v>
      </c>
      <c r="E243" s="2">
        <f>MONTH('metered data'!J246)</f>
        <v>5</v>
      </c>
      <c r="F243" s="2">
        <f>DAY('metered data'!J246)</f>
        <v>3</v>
      </c>
      <c r="G243" s="2"/>
      <c r="H243" s="2"/>
      <c r="I243" s="2"/>
      <c r="J243" s="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</row>
    <row r="244" spans="1:35" ht="12.75" customHeight="1" x14ac:dyDescent="0.35">
      <c r="A244" s="15">
        <f t="shared" si="47"/>
        <v>43224</v>
      </c>
      <c r="B244" s="36">
        <f>C244*'metered data'!H247</f>
        <v>6883898.7560918797</v>
      </c>
      <c r="C244" s="70">
        <f>SUMIFS('Regression Inputs'!$G$26:$G$1851,'Regression Inputs'!$B$26:$B$1851,A244)</f>
        <v>286829.11483716167</v>
      </c>
      <c r="D244" s="2">
        <f>YEAR('metered data'!J247)</f>
        <v>2018</v>
      </c>
      <c r="E244" s="2">
        <f>MONTH('metered data'!J247)</f>
        <v>5</v>
      </c>
      <c r="F244" s="2">
        <f>DAY('metered data'!J247)</f>
        <v>4</v>
      </c>
      <c r="G244" s="2"/>
      <c r="H244" s="2"/>
      <c r="I244" s="2"/>
      <c r="J244" s="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</row>
    <row r="245" spans="1:35" ht="12.75" customHeight="1" x14ac:dyDescent="0.35">
      <c r="A245" s="15">
        <f t="shared" si="47"/>
        <v>43225</v>
      </c>
      <c r="B245" s="36">
        <f>C245*'metered data'!H248</f>
        <v>5989218.7560918797</v>
      </c>
      <c r="C245" s="70">
        <f>SUMIFS('Regression Inputs'!$G$26:$G$1851,'Regression Inputs'!$B$26:$B$1851,A245)</f>
        <v>249550.7815038283</v>
      </c>
      <c r="D245" s="2">
        <f>YEAR('metered data'!J248)</f>
        <v>2018</v>
      </c>
      <c r="E245" s="2">
        <f>MONTH('metered data'!J248)</f>
        <v>5</v>
      </c>
      <c r="F245" s="2">
        <f>DAY('metered data'!J248)</f>
        <v>5</v>
      </c>
      <c r="G245" s="2"/>
      <c r="H245" s="2"/>
      <c r="I245" s="2"/>
      <c r="J245" s="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</row>
    <row r="246" spans="1:35" ht="12.75" customHeight="1" x14ac:dyDescent="0.35">
      <c r="A246" s="15">
        <f t="shared" si="47"/>
        <v>43226</v>
      </c>
      <c r="B246" s="36">
        <f>C246*'metered data'!H249</f>
        <v>5315346.7560918806</v>
      </c>
      <c r="C246" s="70">
        <f>SUMIFS('Regression Inputs'!$G$26:$G$1851,'Regression Inputs'!$B$26:$B$1851,A246)</f>
        <v>221472.78150382836</v>
      </c>
      <c r="D246" s="2">
        <f>YEAR('metered data'!J249)</f>
        <v>2018</v>
      </c>
      <c r="E246" s="2">
        <f>MONTH('metered data'!J249)</f>
        <v>5</v>
      </c>
      <c r="F246" s="2">
        <f>DAY('metered data'!J249)</f>
        <v>6</v>
      </c>
      <c r="G246" s="2"/>
      <c r="H246" s="2"/>
      <c r="I246" s="2"/>
      <c r="J246" s="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</row>
    <row r="247" spans="1:35" ht="12.75" customHeight="1" x14ac:dyDescent="0.35">
      <c r="A247" s="15">
        <f t="shared" si="47"/>
        <v>43227</v>
      </c>
      <c r="B247" s="36">
        <f>C247*'metered data'!H250</f>
        <v>5425303.7560918797</v>
      </c>
      <c r="C247" s="70">
        <f>SUMIFS('Regression Inputs'!$G$26:$G$1851,'Regression Inputs'!$B$26:$B$1851,A247)</f>
        <v>226054.32317049499</v>
      </c>
      <c r="D247" s="2">
        <f>YEAR('metered data'!J250)</f>
        <v>2018</v>
      </c>
      <c r="E247" s="2">
        <f>MONTH('metered data'!J250)</f>
        <v>5</v>
      </c>
      <c r="F247" s="2">
        <f>DAY('metered data'!J250)</f>
        <v>7</v>
      </c>
      <c r="G247" s="2"/>
      <c r="H247" s="2"/>
      <c r="I247" s="2"/>
      <c r="J247" s="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</row>
    <row r="248" spans="1:35" ht="12.75" customHeight="1" x14ac:dyDescent="0.35">
      <c r="A248" s="15">
        <f t="shared" si="47"/>
        <v>43228</v>
      </c>
      <c r="B248" s="36">
        <f>C248*'metered data'!H251</f>
        <v>5862474.7560918806</v>
      </c>
      <c r="C248" s="70">
        <f>SUMIFS('Regression Inputs'!$G$26:$G$1851,'Regression Inputs'!$B$26:$B$1851,A248)</f>
        <v>244269.78150382836</v>
      </c>
      <c r="D248" s="2">
        <f>YEAR('metered data'!J251)</f>
        <v>2018</v>
      </c>
      <c r="E248" s="2">
        <f>MONTH('metered data'!J251)</f>
        <v>5</v>
      </c>
      <c r="F248" s="2">
        <f>DAY('metered data'!J251)</f>
        <v>8</v>
      </c>
      <c r="G248" s="2"/>
      <c r="H248" s="2"/>
      <c r="I248" s="2"/>
      <c r="J248" s="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</row>
    <row r="249" spans="1:35" ht="12.75" customHeight="1" x14ac:dyDescent="0.35">
      <c r="A249" s="15">
        <f t="shared" si="47"/>
        <v>43229</v>
      </c>
      <c r="B249" s="36">
        <f>C249*'metered data'!H252</f>
        <v>5565227.7560918815</v>
      </c>
      <c r="C249" s="70">
        <f>SUMIFS('Regression Inputs'!$G$26:$G$1851,'Regression Inputs'!$B$26:$B$1851,A249)</f>
        <v>231884.48983716173</v>
      </c>
      <c r="D249" s="2">
        <f>YEAR('metered data'!J252)</f>
        <v>2018</v>
      </c>
      <c r="E249" s="2">
        <f>MONTH('metered data'!J252)</f>
        <v>5</v>
      </c>
      <c r="F249" s="2">
        <f>DAY('metered data'!J252)</f>
        <v>9</v>
      </c>
      <c r="G249" s="2"/>
      <c r="H249" s="2"/>
      <c r="I249" s="2"/>
      <c r="J249" s="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</row>
    <row r="250" spans="1:35" ht="12.75" customHeight="1" x14ac:dyDescent="0.35">
      <c r="A250" s="15">
        <f t="shared" si="47"/>
        <v>43230</v>
      </c>
      <c r="B250" s="36">
        <f>C250*'metered data'!H253</f>
        <v>5684259.7560918797</v>
      </c>
      <c r="C250" s="70">
        <f>SUMIFS('Regression Inputs'!$G$26:$G$1851,'Regression Inputs'!$B$26:$B$1851,A250)</f>
        <v>236844.1565038283</v>
      </c>
      <c r="D250" s="2">
        <f>YEAR('metered data'!J253)</f>
        <v>2018</v>
      </c>
      <c r="E250" s="2">
        <f>MONTH('metered data'!J253)</f>
        <v>5</v>
      </c>
      <c r="F250" s="2">
        <f>DAY('metered data'!J253)</f>
        <v>10</v>
      </c>
      <c r="G250" s="2"/>
      <c r="H250" s="2"/>
      <c r="I250" s="2"/>
      <c r="J250" s="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</row>
    <row r="251" spans="1:35" ht="12.75" customHeight="1" x14ac:dyDescent="0.35">
      <c r="A251" s="15">
        <f t="shared" si="47"/>
        <v>43231</v>
      </c>
      <c r="B251" s="36">
        <f>C251*'metered data'!H254</f>
        <v>5604485.7560918787</v>
      </c>
      <c r="C251" s="70">
        <f>SUMIFS('Regression Inputs'!$G$26:$G$1851,'Regression Inputs'!$B$26:$B$1851,A251)</f>
        <v>233520.23983716161</v>
      </c>
      <c r="D251" s="2">
        <f>YEAR('metered data'!J254)</f>
        <v>2018</v>
      </c>
      <c r="E251" s="2">
        <f>MONTH('metered data'!J254)</f>
        <v>5</v>
      </c>
      <c r="F251" s="2">
        <f>DAY('metered data'!J254)</f>
        <v>11</v>
      </c>
      <c r="G251" s="2"/>
      <c r="H251" s="2"/>
      <c r="I251" s="2"/>
      <c r="J251" s="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</row>
    <row r="252" spans="1:35" ht="12.75" customHeight="1" x14ac:dyDescent="0.35">
      <c r="A252" s="15">
        <f t="shared" si="47"/>
        <v>43232</v>
      </c>
      <c r="B252" s="36">
        <f>C252*'metered data'!H255</f>
        <v>5019298.7560918797</v>
      </c>
      <c r="C252" s="70">
        <f>SUMIFS('Regression Inputs'!$G$26:$G$1851,'Regression Inputs'!$B$26:$B$1851,A252)</f>
        <v>209137.44817049499</v>
      </c>
      <c r="D252" s="2">
        <f>YEAR('metered data'!J255)</f>
        <v>2018</v>
      </c>
      <c r="E252" s="2">
        <f>MONTH('metered data'!J255)</f>
        <v>5</v>
      </c>
      <c r="F252" s="2">
        <f>DAY('metered data'!J255)</f>
        <v>12</v>
      </c>
      <c r="G252" s="2"/>
      <c r="H252" s="2"/>
      <c r="I252" s="2"/>
      <c r="J252" s="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</row>
    <row r="253" spans="1:35" ht="12.75" customHeight="1" x14ac:dyDescent="0.35">
      <c r="A253" s="15">
        <f t="shared" si="47"/>
        <v>43233</v>
      </c>
      <c r="B253" s="36">
        <f>C253*'metered data'!H256</f>
        <v>4883820.7560918806</v>
      </c>
      <c r="C253" s="70">
        <f>SUMIFS('Regression Inputs'!$G$26:$G$1851,'Regression Inputs'!$B$26:$B$1851,A253)</f>
        <v>203492.53150382836</v>
      </c>
      <c r="D253" s="2">
        <f>YEAR('metered data'!J256)</f>
        <v>2018</v>
      </c>
      <c r="E253" s="2">
        <f>MONTH('metered data'!J256)</f>
        <v>5</v>
      </c>
      <c r="F253" s="2">
        <f>DAY('metered data'!J256)</f>
        <v>13</v>
      </c>
      <c r="G253" s="2"/>
      <c r="H253" s="2"/>
      <c r="I253" s="2"/>
      <c r="J253" s="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</row>
    <row r="254" spans="1:35" ht="12.75" customHeight="1" x14ac:dyDescent="0.35">
      <c r="A254" s="15">
        <f t="shared" si="47"/>
        <v>43234</v>
      </c>
      <c r="B254" s="36">
        <f>C254*'metered data'!H257</f>
        <v>5938253.7560918797</v>
      </c>
      <c r="C254" s="70">
        <f>SUMIFS('Regression Inputs'!$G$26:$G$1851,'Regression Inputs'!$B$26:$B$1851,A254)</f>
        <v>247427.23983716167</v>
      </c>
      <c r="D254" s="2">
        <f>YEAR('metered data'!J257)</f>
        <v>2018</v>
      </c>
      <c r="E254" s="2">
        <f>MONTH('metered data'!J257)</f>
        <v>5</v>
      </c>
      <c r="F254" s="2">
        <f>DAY('metered data'!J257)</f>
        <v>14</v>
      </c>
      <c r="G254" s="2"/>
      <c r="H254" s="2"/>
      <c r="I254" s="2"/>
      <c r="J254" s="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</row>
    <row r="255" spans="1:35" ht="12.75" customHeight="1" x14ac:dyDescent="0.35">
      <c r="A255" s="15">
        <f t="shared" si="47"/>
        <v>43235</v>
      </c>
      <c r="B255" s="36">
        <f>C255*'metered data'!H258</f>
        <v>6581907.7560918806</v>
      </c>
      <c r="C255" s="70">
        <f>SUMIFS('Regression Inputs'!$G$26:$G$1851,'Regression Inputs'!$B$26:$B$1851,A255)</f>
        <v>274246.15650382836</v>
      </c>
      <c r="D255" s="2">
        <f>YEAR('metered data'!J258)</f>
        <v>2018</v>
      </c>
      <c r="E255" s="2">
        <f>MONTH('metered data'!J258)</f>
        <v>5</v>
      </c>
      <c r="F255" s="2">
        <f>DAY('metered data'!J258)</f>
        <v>15</v>
      </c>
      <c r="G255" s="2"/>
      <c r="H255" s="2"/>
      <c r="I255" s="2"/>
      <c r="J255" s="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</row>
    <row r="256" spans="1:35" ht="12.75" customHeight="1" x14ac:dyDescent="0.35">
      <c r="A256" s="15">
        <f t="shared" si="47"/>
        <v>43236</v>
      </c>
      <c r="B256" s="36">
        <f>C256*'metered data'!H259</f>
        <v>6617191.7560918815</v>
      </c>
      <c r="C256" s="70">
        <f>SUMIFS('Regression Inputs'!$G$26:$G$1851,'Regression Inputs'!$B$26:$B$1851,A256)</f>
        <v>275716.32317049504</v>
      </c>
      <c r="D256" s="2">
        <f>YEAR('metered data'!J259)</f>
        <v>2018</v>
      </c>
      <c r="E256" s="2">
        <f>MONTH('metered data'!J259)</f>
        <v>5</v>
      </c>
      <c r="F256" s="2">
        <f>DAY('metered data'!J259)</f>
        <v>16</v>
      </c>
      <c r="G256" s="2"/>
      <c r="H256" s="2"/>
      <c r="I256" s="2"/>
      <c r="J256" s="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</row>
    <row r="257" spans="1:35" ht="12.75" customHeight="1" x14ac:dyDescent="0.35">
      <c r="A257" s="15">
        <f t="shared" si="47"/>
        <v>43237</v>
      </c>
      <c r="B257" s="36">
        <f>C257*'metered data'!H260</f>
        <v>6067537.7560918797</v>
      </c>
      <c r="C257" s="70">
        <f>SUMIFS('Regression Inputs'!$G$26:$G$1851,'Regression Inputs'!$B$26:$B$1851,A257)</f>
        <v>252814.07317049499</v>
      </c>
      <c r="D257" s="2">
        <f>YEAR('metered data'!J260)</f>
        <v>2018</v>
      </c>
      <c r="E257" s="2">
        <f>MONTH('metered data'!J260)</f>
        <v>5</v>
      </c>
      <c r="F257" s="2">
        <f>DAY('metered data'!J260)</f>
        <v>17</v>
      </c>
      <c r="G257" s="2"/>
      <c r="H257" s="2"/>
      <c r="I257" s="2"/>
      <c r="J257" s="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</row>
    <row r="258" spans="1:35" ht="12.75" customHeight="1" x14ac:dyDescent="0.35">
      <c r="A258" s="15">
        <f t="shared" si="47"/>
        <v>43238</v>
      </c>
      <c r="B258" s="36">
        <f>C258*'metered data'!H261</f>
        <v>4621883.7560918815</v>
      </c>
      <c r="C258" s="70">
        <f>SUMIFS('Regression Inputs'!$G$26:$G$1851,'Regression Inputs'!$B$26:$B$1851,A258)</f>
        <v>192578.48983716173</v>
      </c>
      <c r="D258" s="2">
        <f>YEAR('metered data'!J261)</f>
        <v>2018</v>
      </c>
      <c r="E258" s="2">
        <f>MONTH('metered data'!J261)</f>
        <v>5</v>
      </c>
      <c r="F258" s="2">
        <f>DAY('metered data'!J261)</f>
        <v>18</v>
      </c>
      <c r="G258" s="2"/>
      <c r="H258" s="2"/>
      <c r="I258" s="2"/>
      <c r="J258" s="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</row>
    <row r="259" spans="1:35" ht="12.75" customHeight="1" x14ac:dyDescent="0.35">
      <c r="A259" s="15">
        <f t="shared" si="47"/>
        <v>43239</v>
      </c>
      <c r="B259" s="36">
        <f>C259*'metered data'!H262</f>
        <v>4181279.7560918801</v>
      </c>
      <c r="C259" s="70">
        <f>SUMIFS('Regression Inputs'!$G$26:$G$1851,'Regression Inputs'!$B$26:$B$1851,A259)</f>
        <v>174219.98983716167</v>
      </c>
      <c r="D259" s="2">
        <f>YEAR('metered data'!J262)</f>
        <v>2018</v>
      </c>
      <c r="E259" s="2">
        <f>MONTH('metered data'!J262)</f>
        <v>5</v>
      </c>
      <c r="F259" s="2">
        <f>DAY('metered data'!J262)</f>
        <v>19</v>
      </c>
      <c r="G259" s="2"/>
      <c r="H259" s="2"/>
      <c r="I259" s="2"/>
      <c r="J259" s="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</row>
    <row r="260" spans="1:35" ht="12.75" customHeight="1" x14ac:dyDescent="0.35">
      <c r="A260" s="15">
        <f t="shared" si="47"/>
        <v>43240</v>
      </c>
      <c r="B260" s="36">
        <f>C260*'metered data'!H263</f>
        <v>3838266.7560918792</v>
      </c>
      <c r="C260" s="70">
        <f>SUMIFS('Regression Inputs'!$G$26:$G$1851,'Regression Inputs'!$B$26:$B$1851,A260)</f>
        <v>159927.7815038283</v>
      </c>
      <c r="D260" s="2">
        <f>YEAR('metered data'!J263)</f>
        <v>2018</v>
      </c>
      <c r="E260" s="2">
        <f>MONTH('metered data'!J263)</f>
        <v>5</v>
      </c>
      <c r="F260" s="2">
        <f>DAY('metered data'!J263)</f>
        <v>20</v>
      </c>
      <c r="G260" s="2"/>
      <c r="H260" s="2"/>
      <c r="I260" s="2"/>
      <c r="J260" s="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</row>
    <row r="261" spans="1:35" ht="12.75" customHeight="1" x14ac:dyDescent="0.35">
      <c r="A261" s="15">
        <f t="shared" si="47"/>
        <v>43241</v>
      </c>
      <c r="B261" s="36">
        <f>C261*'metered data'!H264</f>
        <v>4940365.7560918797</v>
      </c>
      <c r="C261" s="70">
        <f>SUMIFS('Regression Inputs'!$G$26:$G$1851,'Regression Inputs'!$B$26:$B$1851,A261)</f>
        <v>205848.57317049499</v>
      </c>
      <c r="D261" s="2">
        <f>YEAR('metered data'!J264)</f>
        <v>2018</v>
      </c>
      <c r="E261" s="2">
        <f>MONTH('metered data'!J264)</f>
        <v>5</v>
      </c>
      <c r="F261" s="2">
        <f>DAY('metered data'!J264)</f>
        <v>21</v>
      </c>
      <c r="G261" s="2"/>
      <c r="H261" s="2"/>
      <c r="I261" s="2"/>
      <c r="J261" s="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</row>
    <row r="262" spans="1:35" ht="12.75" customHeight="1" x14ac:dyDescent="0.35">
      <c r="A262" s="15">
        <f t="shared" si="47"/>
        <v>43242</v>
      </c>
      <c r="B262" s="36">
        <f>C262*'metered data'!H265</f>
        <v>5695575.7560918797</v>
      </c>
      <c r="C262" s="70">
        <f>SUMIFS('Regression Inputs'!$G$26:$G$1851,'Regression Inputs'!$B$26:$B$1851,A262)</f>
        <v>237315.6565038283</v>
      </c>
      <c r="D262" s="2">
        <f>YEAR('metered data'!J265)</f>
        <v>2018</v>
      </c>
      <c r="E262" s="2">
        <f>MONTH('metered data'!J265)</f>
        <v>5</v>
      </c>
      <c r="F262" s="2">
        <f>DAY('metered data'!J265)</f>
        <v>22</v>
      </c>
      <c r="G262" s="2"/>
      <c r="H262" s="2"/>
      <c r="I262" s="2"/>
      <c r="J262" s="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</row>
    <row r="263" spans="1:35" ht="12.75" customHeight="1" x14ac:dyDescent="0.35">
      <c r="A263" s="15">
        <f t="shared" si="47"/>
        <v>43243</v>
      </c>
      <c r="B263" s="36">
        <f>C263*'metered data'!H266</f>
        <v>5943088.7560918797</v>
      </c>
      <c r="C263" s="70">
        <f>SUMIFS('Regression Inputs'!$G$26:$G$1851,'Regression Inputs'!$B$26:$B$1851,A263)</f>
        <v>247628.69817049499</v>
      </c>
      <c r="D263" s="2">
        <f>YEAR('metered data'!J266)</f>
        <v>2018</v>
      </c>
      <c r="E263" s="2">
        <f>MONTH('metered data'!J266)</f>
        <v>5</v>
      </c>
      <c r="F263" s="2">
        <f>DAY('metered data'!J266)</f>
        <v>23</v>
      </c>
      <c r="G263" s="2"/>
      <c r="H263" s="2"/>
      <c r="I263" s="2"/>
      <c r="J263" s="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</row>
    <row r="264" spans="1:35" ht="12.75" customHeight="1" x14ac:dyDescent="0.35">
      <c r="A264" s="15">
        <f t="shared" si="47"/>
        <v>43244</v>
      </c>
      <c r="B264" s="36">
        <f>C264*'metered data'!H267</f>
        <v>5766152.7560918797</v>
      </c>
      <c r="C264" s="70">
        <f>SUMIFS('Regression Inputs'!$G$26:$G$1851,'Regression Inputs'!$B$26:$B$1851,A264)</f>
        <v>240256.36483716167</v>
      </c>
      <c r="D264" s="2">
        <f>YEAR('metered data'!J267)</f>
        <v>2018</v>
      </c>
      <c r="E264" s="2">
        <f>MONTH('metered data'!J267)</f>
        <v>5</v>
      </c>
      <c r="F264" s="2">
        <f>DAY('metered data'!J267)</f>
        <v>24</v>
      </c>
      <c r="G264" s="2"/>
      <c r="H264" s="2"/>
      <c r="I264" s="2"/>
      <c r="J264" s="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</row>
    <row r="265" spans="1:35" ht="12.75" customHeight="1" x14ac:dyDescent="0.35">
      <c r="A265" s="15">
        <f t="shared" si="47"/>
        <v>43245</v>
      </c>
      <c r="B265" s="36">
        <f>C265*'metered data'!H268</f>
        <v>5522962.7560918815</v>
      </c>
      <c r="C265" s="70">
        <f>SUMIFS('Regression Inputs'!$G$26:$G$1851,'Regression Inputs'!$B$26:$B$1851,A265)</f>
        <v>230123.44817049504</v>
      </c>
      <c r="D265" s="2">
        <f>YEAR('metered data'!J268)</f>
        <v>2018</v>
      </c>
      <c r="E265" s="2">
        <f>MONTH('metered data'!J268)</f>
        <v>5</v>
      </c>
      <c r="F265" s="2">
        <f>DAY('metered data'!J268)</f>
        <v>25</v>
      </c>
      <c r="G265" s="2"/>
      <c r="H265" s="2"/>
      <c r="I265" s="2"/>
      <c r="J265" s="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</row>
    <row r="266" spans="1:35" ht="12.75" customHeight="1" x14ac:dyDescent="0.35">
      <c r="A266" s="15">
        <f t="shared" si="47"/>
        <v>43246</v>
      </c>
      <c r="B266" s="36">
        <f>C266*'metered data'!H269</f>
        <v>4682054.7560918797</v>
      </c>
      <c r="C266" s="70">
        <f>SUMIFS('Regression Inputs'!$G$26:$G$1851,'Regression Inputs'!$B$26:$B$1851,A266)</f>
        <v>195085.61483716167</v>
      </c>
      <c r="D266" s="2">
        <f>YEAR('metered data'!J269)</f>
        <v>2018</v>
      </c>
      <c r="E266" s="2">
        <f>MONTH('metered data'!J269)</f>
        <v>5</v>
      </c>
      <c r="F266" s="2">
        <f>DAY('metered data'!J269)</f>
        <v>26</v>
      </c>
      <c r="G266" s="2"/>
      <c r="H266" s="2"/>
      <c r="I266" s="2"/>
      <c r="J266" s="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</row>
    <row r="267" spans="1:35" ht="12.75" customHeight="1" x14ac:dyDescent="0.35">
      <c r="A267" s="15">
        <f t="shared" si="47"/>
        <v>43247</v>
      </c>
      <c r="B267" s="36">
        <f>C267*'metered data'!H270</f>
        <v>4612151.7560918797</v>
      </c>
      <c r="C267" s="70">
        <f>SUMIFS('Regression Inputs'!$G$26:$G$1851,'Regression Inputs'!$B$26:$B$1851,A267)</f>
        <v>192172.98983716167</v>
      </c>
      <c r="D267" s="2">
        <f>YEAR('metered data'!J270)</f>
        <v>2018</v>
      </c>
      <c r="E267" s="2">
        <f>MONTH('metered data'!J270)</f>
        <v>5</v>
      </c>
      <c r="F267" s="2">
        <f>DAY('metered data'!J270)</f>
        <v>27</v>
      </c>
      <c r="G267" s="2"/>
      <c r="H267" s="2"/>
      <c r="I267" s="2"/>
      <c r="J267" s="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</row>
    <row r="268" spans="1:35" ht="12.75" customHeight="1" x14ac:dyDescent="0.35">
      <c r="A268" s="15">
        <f t="shared" si="47"/>
        <v>43248</v>
      </c>
      <c r="B268" s="36">
        <f>C268*'metered data'!H271</f>
        <v>5128759.7560918815</v>
      </c>
      <c r="C268" s="70">
        <f>SUMIFS('Regression Inputs'!$G$26:$G$1851,'Regression Inputs'!$B$26:$B$1851,A268)</f>
        <v>213698.32317049504</v>
      </c>
      <c r="D268" s="2">
        <f>YEAR('metered data'!J271)</f>
        <v>2018</v>
      </c>
      <c r="E268" s="2">
        <f>MONTH('metered data'!J271)</f>
        <v>5</v>
      </c>
      <c r="F268" s="2">
        <f>DAY('metered data'!J271)</f>
        <v>28</v>
      </c>
      <c r="G268" s="2"/>
      <c r="H268" s="2"/>
      <c r="I268" s="2"/>
      <c r="J268" s="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</row>
    <row r="269" spans="1:35" ht="12.75" customHeight="1" x14ac:dyDescent="0.35">
      <c r="A269" s="15">
        <f t="shared" si="47"/>
        <v>43249</v>
      </c>
      <c r="B269" s="36">
        <f>C269*'metered data'!H272</f>
        <v>5114591.7560918797</v>
      </c>
      <c r="C269" s="70">
        <f>SUMIFS('Regression Inputs'!$G$26:$G$1851,'Regression Inputs'!$B$26:$B$1851,A269)</f>
        <v>213107.98983716167</v>
      </c>
      <c r="D269" s="2">
        <f>YEAR('metered data'!J272)</f>
        <v>2018</v>
      </c>
      <c r="E269" s="2">
        <f>MONTH('metered data'!J272)</f>
        <v>5</v>
      </c>
      <c r="F269" s="2">
        <f>DAY('metered data'!J272)</f>
        <v>29</v>
      </c>
      <c r="G269" s="2"/>
      <c r="H269" s="2"/>
      <c r="I269" s="2"/>
      <c r="J269" s="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</row>
    <row r="270" spans="1:35" ht="12.75" customHeight="1" x14ac:dyDescent="0.35">
      <c r="A270" s="15">
        <f t="shared" si="47"/>
        <v>43250</v>
      </c>
      <c r="B270" s="36">
        <f>C270*'metered data'!H273</f>
        <v>5496915.7560918797</v>
      </c>
      <c r="C270" s="70">
        <f>SUMIFS('Regression Inputs'!$G$26:$G$1851,'Regression Inputs'!$B$26:$B$1851,A270)</f>
        <v>229038.1565038283</v>
      </c>
      <c r="D270" s="2">
        <f>YEAR('metered data'!J273)</f>
        <v>2018</v>
      </c>
      <c r="E270" s="2">
        <f>MONTH('metered data'!J273)</f>
        <v>5</v>
      </c>
      <c r="F270" s="2">
        <f>DAY('metered data'!J273)</f>
        <v>30</v>
      </c>
      <c r="G270" s="2"/>
      <c r="H270" s="2"/>
      <c r="I270" s="2"/>
      <c r="J270" s="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</row>
    <row r="271" spans="1:35" ht="12.75" customHeight="1" x14ac:dyDescent="0.35">
      <c r="A271" s="15">
        <f t="shared" si="47"/>
        <v>43251</v>
      </c>
      <c r="B271" s="36">
        <f>C271*'metered data'!H274</f>
        <v>5356906.6905369693</v>
      </c>
      <c r="C271" s="70">
        <f>SUMIFS('Regression Inputs'!$G$26:$G$1851,'Regression Inputs'!$B$26:$B$1851,A271)</f>
        <v>223204.4454390404</v>
      </c>
      <c r="D271" s="2">
        <f>YEAR('metered data'!J274)</f>
        <v>2018</v>
      </c>
      <c r="E271" s="2">
        <f>MONTH('metered data'!J274)</f>
        <v>5</v>
      </c>
      <c r="F271" s="2">
        <f>DAY('metered data'!J274)</f>
        <v>31</v>
      </c>
      <c r="G271" s="2"/>
      <c r="H271" s="2"/>
      <c r="I271" s="2"/>
      <c r="J271" s="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</row>
    <row r="272" spans="1:35" ht="12.75" customHeight="1" x14ac:dyDescent="0.35">
      <c r="A272" s="15">
        <f t="shared" si="47"/>
        <v>43252</v>
      </c>
      <c r="B272" s="36">
        <f>C272*'metered data'!H275</f>
        <v>5436345.6905369675</v>
      </c>
      <c r="C272" s="70">
        <f>SUMIFS('Regression Inputs'!$G$26:$G$1851,'Regression Inputs'!$B$26:$B$1851,A272)</f>
        <v>226514.40377237365</v>
      </c>
      <c r="D272" s="2">
        <f>YEAR('metered data'!J275)</f>
        <v>2018</v>
      </c>
      <c r="E272" s="2">
        <f>MONTH('metered data'!J275)</f>
        <v>6</v>
      </c>
      <c r="F272" s="2">
        <f>DAY('metered data'!J275)</f>
        <v>1</v>
      </c>
      <c r="G272" s="2"/>
      <c r="H272" s="2"/>
      <c r="I272" s="2"/>
      <c r="J272" s="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</row>
    <row r="273" spans="1:35" ht="12.75" customHeight="1" x14ac:dyDescent="0.35">
      <c r="A273" s="15">
        <f t="shared" si="47"/>
        <v>43253</v>
      </c>
      <c r="B273" s="36">
        <f>C273*'metered data'!H276</f>
        <v>5180942.6905369684</v>
      </c>
      <c r="C273" s="70">
        <f>SUMIFS('Regression Inputs'!$G$26:$G$1851,'Regression Inputs'!$B$26:$B$1851,A273)</f>
        <v>215872.61210570703</v>
      </c>
      <c r="D273" s="2">
        <f>YEAR('metered data'!J276)</f>
        <v>2018</v>
      </c>
      <c r="E273" s="2">
        <f>MONTH('metered data'!J276)</f>
        <v>6</v>
      </c>
      <c r="F273" s="2">
        <f>DAY('metered data'!J276)</f>
        <v>2</v>
      </c>
      <c r="G273" s="2"/>
      <c r="H273" s="2"/>
      <c r="I273" s="2"/>
      <c r="J273" s="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</row>
    <row r="274" spans="1:35" ht="12.75" customHeight="1" x14ac:dyDescent="0.35">
      <c r="A274" s="15">
        <f t="shared" si="47"/>
        <v>43254</v>
      </c>
      <c r="B274" s="36">
        <f>C274*'metered data'!H277</f>
        <v>4385732.6905369684</v>
      </c>
      <c r="C274" s="70">
        <f>SUMIFS('Regression Inputs'!$G$26:$G$1851,'Regression Inputs'!$B$26:$B$1851,A274)</f>
        <v>182738.86210570703</v>
      </c>
      <c r="D274" s="2">
        <f>YEAR('metered data'!J277)</f>
        <v>2018</v>
      </c>
      <c r="E274" s="2">
        <f>MONTH('metered data'!J277)</f>
        <v>6</v>
      </c>
      <c r="F274" s="2">
        <f>DAY('metered data'!J277)</f>
        <v>3</v>
      </c>
      <c r="G274" s="2"/>
      <c r="H274" s="2"/>
      <c r="I274" s="2"/>
      <c r="J274" s="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</row>
    <row r="275" spans="1:35" ht="12.75" customHeight="1" x14ac:dyDescent="0.35">
      <c r="A275" s="15">
        <f t="shared" si="47"/>
        <v>43255</v>
      </c>
      <c r="B275" s="36">
        <f>C275*'metered data'!H278</f>
        <v>4914939.6905369703</v>
      </c>
      <c r="C275" s="70">
        <f>SUMIFS('Regression Inputs'!$G$26:$G$1851,'Regression Inputs'!$B$26:$B$1851,A275)</f>
        <v>204789.15377237377</v>
      </c>
      <c r="D275" s="2">
        <f>YEAR('metered data'!J278)</f>
        <v>2018</v>
      </c>
      <c r="E275" s="2">
        <f>MONTH('metered data'!J278)</f>
        <v>6</v>
      </c>
      <c r="F275" s="2">
        <f>DAY('metered data'!J278)</f>
        <v>4</v>
      </c>
      <c r="G275" s="2"/>
      <c r="H275" s="2"/>
      <c r="I275" s="2"/>
      <c r="J275" s="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</row>
    <row r="276" spans="1:35" ht="12.75" customHeight="1" x14ac:dyDescent="0.35">
      <c r="A276" s="15">
        <f t="shared" si="47"/>
        <v>43256</v>
      </c>
      <c r="B276" s="36">
        <f>C276*'metered data'!H279</f>
        <v>5016497.6905369684</v>
      </c>
      <c r="C276" s="70">
        <f>SUMIFS('Regression Inputs'!$G$26:$G$1851,'Regression Inputs'!$B$26:$B$1851,A276)</f>
        <v>209020.73710570703</v>
      </c>
      <c r="D276" s="2">
        <f>YEAR('metered data'!J279)</f>
        <v>2018</v>
      </c>
      <c r="E276" s="2">
        <f>MONTH('metered data'!J279)</f>
        <v>6</v>
      </c>
      <c r="F276" s="2">
        <f>DAY('metered data'!J279)</f>
        <v>5</v>
      </c>
      <c r="G276" s="2"/>
      <c r="H276" s="2"/>
      <c r="I276" s="2"/>
      <c r="J276" s="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</row>
    <row r="277" spans="1:35" ht="12.75" customHeight="1" x14ac:dyDescent="0.35">
      <c r="A277" s="15">
        <f t="shared" si="47"/>
        <v>43257</v>
      </c>
      <c r="B277" s="36">
        <f>C277*'metered data'!H280</f>
        <v>5304832.6905369693</v>
      </c>
      <c r="C277" s="70">
        <f>SUMIFS('Regression Inputs'!$G$26:$G$1851,'Regression Inputs'!$B$26:$B$1851,A277)</f>
        <v>221034.6954390404</v>
      </c>
      <c r="D277" s="2">
        <f>YEAR('metered data'!J280)</f>
        <v>2018</v>
      </c>
      <c r="E277" s="2">
        <f>MONTH('metered data'!J280)</f>
        <v>6</v>
      </c>
      <c r="F277" s="2">
        <f>DAY('metered data'!J280)</f>
        <v>6</v>
      </c>
      <c r="G277" s="2"/>
      <c r="H277" s="2"/>
      <c r="I277" s="2"/>
      <c r="J277" s="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</row>
    <row r="278" spans="1:35" ht="12.75" customHeight="1" x14ac:dyDescent="0.35">
      <c r="A278" s="15">
        <f t="shared" si="47"/>
        <v>43258</v>
      </c>
      <c r="B278" s="36">
        <f>C278*'metered data'!H281</f>
        <v>5749663.6905369693</v>
      </c>
      <c r="C278" s="70">
        <f>SUMIFS('Regression Inputs'!$G$26:$G$1851,'Regression Inputs'!$B$26:$B$1851,A278)</f>
        <v>239569.3204390404</v>
      </c>
      <c r="D278" s="2">
        <f>YEAR('metered data'!J281)</f>
        <v>2018</v>
      </c>
      <c r="E278" s="2">
        <f>MONTH('metered data'!J281)</f>
        <v>6</v>
      </c>
      <c r="F278" s="2">
        <f>DAY('metered data'!J281)</f>
        <v>7</v>
      </c>
      <c r="G278" s="2"/>
      <c r="H278" s="2"/>
      <c r="I278" s="2"/>
      <c r="J278" s="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</row>
    <row r="279" spans="1:35" ht="12.75" customHeight="1" x14ac:dyDescent="0.35">
      <c r="A279" s="15">
        <f t="shared" si="47"/>
        <v>43259</v>
      </c>
      <c r="B279" s="36">
        <f>C279*'metered data'!H282</f>
        <v>5941310.6905369684</v>
      </c>
      <c r="C279" s="70">
        <f>SUMIFS('Regression Inputs'!$G$26:$G$1851,'Regression Inputs'!$B$26:$B$1851,A279)</f>
        <v>247554.61210570703</v>
      </c>
      <c r="D279" s="2">
        <f>YEAR('metered data'!J282)</f>
        <v>2018</v>
      </c>
      <c r="E279" s="2">
        <f>MONTH('metered data'!J282)</f>
        <v>6</v>
      </c>
      <c r="F279" s="2">
        <f>DAY('metered data'!J282)</f>
        <v>8</v>
      </c>
      <c r="G279" s="2"/>
      <c r="H279" s="2"/>
      <c r="I279" s="2"/>
      <c r="J279" s="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</row>
    <row r="280" spans="1:35" ht="12.75" customHeight="1" x14ac:dyDescent="0.35">
      <c r="A280" s="15">
        <f t="shared" si="47"/>
        <v>43260</v>
      </c>
      <c r="B280" s="36">
        <f>C280*'metered data'!H283</f>
        <v>4729368.6905369675</v>
      </c>
      <c r="C280" s="70">
        <f>SUMIFS('Regression Inputs'!$G$26:$G$1851,'Regression Inputs'!$B$26:$B$1851,A280)</f>
        <v>197057.02877237365</v>
      </c>
      <c r="D280" s="2">
        <f>YEAR('metered data'!J283)</f>
        <v>2018</v>
      </c>
      <c r="E280" s="2">
        <f>MONTH('metered data'!J283)</f>
        <v>6</v>
      </c>
      <c r="F280" s="2">
        <f>DAY('metered data'!J283)</f>
        <v>9</v>
      </c>
      <c r="G280" s="2"/>
      <c r="H280" s="2"/>
      <c r="I280" s="2"/>
      <c r="J280" s="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</row>
    <row r="281" spans="1:35" ht="12.75" customHeight="1" x14ac:dyDescent="0.35">
      <c r="A281" s="15">
        <f t="shared" si="47"/>
        <v>43261</v>
      </c>
      <c r="B281" s="36">
        <f>C281*'metered data'!H284</f>
        <v>4003957.6905369693</v>
      </c>
      <c r="C281" s="70">
        <f>SUMIFS('Regression Inputs'!$G$26:$G$1851,'Regression Inputs'!$B$26:$B$1851,A281)</f>
        <v>166831.5704390404</v>
      </c>
      <c r="D281" s="2">
        <f>YEAR('metered data'!J284)</f>
        <v>2018</v>
      </c>
      <c r="E281" s="2">
        <f>MONTH('metered data'!J284)</f>
        <v>6</v>
      </c>
      <c r="F281" s="2">
        <f>DAY('metered data'!J284)</f>
        <v>10</v>
      </c>
      <c r="G281" s="2"/>
      <c r="H281" s="2"/>
      <c r="I281" s="2"/>
      <c r="J281" s="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</row>
    <row r="282" spans="1:35" ht="12.75" customHeight="1" x14ac:dyDescent="0.35">
      <c r="A282" s="15">
        <f t="shared" si="47"/>
        <v>43262</v>
      </c>
      <c r="B282" s="36">
        <f>C282*'metered data'!H285</f>
        <v>4638915.6905369703</v>
      </c>
      <c r="C282" s="70">
        <f>SUMIFS('Regression Inputs'!$G$26:$G$1851,'Regression Inputs'!$B$26:$B$1851,A282)</f>
        <v>193288.15377237377</v>
      </c>
      <c r="D282" s="2">
        <f>YEAR('metered data'!J285)</f>
        <v>2018</v>
      </c>
      <c r="E282" s="2">
        <f>MONTH('metered data'!J285)</f>
        <v>6</v>
      </c>
      <c r="F282" s="2">
        <f>DAY('metered data'!J285)</f>
        <v>11</v>
      </c>
      <c r="G282" s="2"/>
      <c r="H282" s="2"/>
      <c r="I282" s="2"/>
      <c r="J282" s="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</row>
    <row r="283" spans="1:35" ht="12.75" customHeight="1" x14ac:dyDescent="0.35">
      <c r="A283" s="15">
        <f t="shared" si="47"/>
        <v>43263</v>
      </c>
      <c r="B283" s="36">
        <f>C283*'metered data'!H286</f>
        <v>4966587.6905369675</v>
      </c>
      <c r="C283" s="70">
        <f>SUMIFS('Regression Inputs'!$G$26:$G$1851,'Regression Inputs'!$B$26:$B$1851,A283)</f>
        <v>206941.15377237365</v>
      </c>
      <c r="D283" s="2">
        <f>YEAR('metered data'!J286)</f>
        <v>2018</v>
      </c>
      <c r="E283" s="2">
        <f>MONTH('metered data'!J286)</f>
        <v>6</v>
      </c>
      <c r="F283" s="2">
        <f>DAY('metered data'!J286)</f>
        <v>12</v>
      </c>
      <c r="G283" s="2"/>
      <c r="H283" s="2"/>
      <c r="I283" s="2"/>
      <c r="J283" s="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</row>
    <row r="284" spans="1:35" ht="12.75" customHeight="1" x14ac:dyDescent="0.35">
      <c r="A284" s="15">
        <f t="shared" si="47"/>
        <v>43264</v>
      </c>
      <c r="B284" s="36">
        <f>C284*'metered data'!H287</f>
        <v>5047166.6905369684</v>
      </c>
      <c r="C284" s="70">
        <f>SUMIFS('Regression Inputs'!$G$26:$G$1851,'Regression Inputs'!$B$26:$B$1851,A284)</f>
        <v>210298.61210570703</v>
      </c>
      <c r="D284" s="2">
        <f>YEAR('metered data'!J287)</f>
        <v>2018</v>
      </c>
      <c r="E284" s="2">
        <f>MONTH('metered data'!J287)</f>
        <v>6</v>
      </c>
      <c r="F284" s="2">
        <f>DAY('metered data'!J287)</f>
        <v>13</v>
      </c>
      <c r="G284" s="2"/>
      <c r="H284" s="2"/>
      <c r="I284" s="2"/>
      <c r="J284" s="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</row>
    <row r="285" spans="1:35" ht="12.75" customHeight="1" x14ac:dyDescent="0.35">
      <c r="A285" s="15">
        <f t="shared" si="47"/>
        <v>43265</v>
      </c>
      <c r="B285" s="36">
        <f>C285*'metered data'!H288</f>
        <v>5098506.6905369703</v>
      </c>
      <c r="C285" s="70">
        <f>SUMIFS('Regression Inputs'!$G$26:$G$1851,'Regression Inputs'!$B$26:$B$1851,A285)</f>
        <v>212437.77877237377</v>
      </c>
      <c r="D285" s="2">
        <f>YEAR('metered data'!J288)</f>
        <v>2018</v>
      </c>
      <c r="E285" s="2">
        <f>MONTH('metered data'!J288)</f>
        <v>6</v>
      </c>
      <c r="F285" s="2">
        <f>DAY('metered data'!J288)</f>
        <v>14</v>
      </c>
      <c r="G285" s="2"/>
      <c r="H285" s="2"/>
      <c r="I285" s="2"/>
      <c r="J285" s="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</row>
    <row r="286" spans="1:35" ht="12.75" customHeight="1" x14ac:dyDescent="0.35">
      <c r="A286" s="15">
        <f t="shared" ref="A286:A349" si="48">DATE(D286,E286,F286)</f>
        <v>43266</v>
      </c>
      <c r="B286" s="36">
        <f>C286*'metered data'!H289</f>
        <v>5222906.6905369712</v>
      </c>
      <c r="C286" s="70">
        <f>SUMIFS('Regression Inputs'!$G$26:$G$1851,'Regression Inputs'!$B$26:$B$1851,A286)</f>
        <v>217621.11210570714</v>
      </c>
      <c r="D286" s="2">
        <f>YEAR('metered data'!J289)</f>
        <v>2018</v>
      </c>
      <c r="E286" s="2">
        <f>MONTH('metered data'!J289)</f>
        <v>6</v>
      </c>
      <c r="F286" s="2">
        <f>DAY('metered data'!J289)</f>
        <v>15</v>
      </c>
      <c r="G286" s="2"/>
      <c r="H286" s="2"/>
      <c r="I286" s="2"/>
      <c r="J286" s="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</row>
    <row r="287" spans="1:35" ht="12.75" customHeight="1" x14ac:dyDescent="0.35">
      <c r="A287" s="15">
        <f t="shared" si="48"/>
        <v>43267</v>
      </c>
      <c r="B287" s="36">
        <f>C287*'metered data'!H290</f>
        <v>4309453.6905369693</v>
      </c>
      <c r="C287" s="70">
        <f>SUMIFS('Regression Inputs'!$G$26:$G$1851,'Regression Inputs'!$B$26:$B$1851,A287)</f>
        <v>179560.5704390404</v>
      </c>
      <c r="D287" s="2">
        <f>YEAR('metered data'!J290)</f>
        <v>2018</v>
      </c>
      <c r="E287" s="2">
        <f>MONTH('metered data'!J290)</f>
        <v>6</v>
      </c>
      <c r="F287" s="2">
        <f>DAY('metered data'!J290)</f>
        <v>16</v>
      </c>
      <c r="G287" s="2"/>
      <c r="H287" s="2"/>
      <c r="I287" s="2"/>
      <c r="J287" s="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</row>
    <row r="288" spans="1:35" ht="12.75" customHeight="1" x14ac:dyDescent="0.35">
      <c r="A288" s="15">
        <f t="shared" si="48"/>
        <v>43268</v>
      </c>
      <c r="B288" s="36">
        <f>C288*'metered data'!H291</f>
        <v>4080864.6905369703</v>
      </c>
      <c r="C288" s="70">
        <f>SUMIFS('Regression Inputs'!$G$26:$G$1851,'Regression Inputs'!$B$26:$B$1851,A288)</f>
        <v>170036.02877237377</v>
      </c>
      <c r="D288" s="2">
        <f>YEAR('metered data'!J291)</f>
        <v>2018</v>
      </c>
      <c r="E288" s="2">
        <f>MONTH('metered data'!J291)</f>
        <v>6</v>
      </c>
      <c r="F288" s="2">
        <f>DAY('metered data'!J291)</f>
        <v>17</v>
      </c>
      <c r="G288" s="2"/>
      <c r="H288" s="2"/>
      <c r="I288" s="2"/>
      <c r="J288" s="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</row>
    <row r="289" spans="1:35" ht="12.75" customHeight="1" x14ac:dyDescent="0.35">
      <c r="A289" s="15">
        <f t="shared" si="48"/>
        <v>43269</v>
      </c>
      <c r="B289" s="36">
        <f>C289*'metered data'!H292</f>
        <v>4890437.6905369684</v>
      </c>
      <c r="C289" s="70">
        <f>SUMIFS('Regression Inputs'!$G$26:$G$1851,'Regression Inputs'!$B$26:$B$1851,A289)</f>
        <v>203768.23710570703</v>
      </c>
      <c r="D289" s="2">
        <f>YEAR('metered data'!J292)</f>
        <v>2018</v>
      </c>
      <c r="E289" s="2">
        <f>MONTH('metered data'!J292)</f>
        <v>6</v>
      </c>
      <c r="F289" s="2">
        <f>DAY('metered data'!J292)</f>
        <v>18</v>
      </c>
      <c r="G289" s="2"/>
      <c r="H289" s="2"/>
      <c r="I289" s="2"/>
      <c r="J289" s="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</row>
    <row r="290" spans="1:35" ht="12.75" customHeight="1" x14ac:dyDescent="0.35">
      <c r="A290" s="15">
        <f t="shared" si="48"/>
        <v>43270</v>
      </c>
      <c r="B290" s="36">
        <f>C290*'metered data'!H293</f>
        <v>5488931.6905369684</v>
      </c>
      <c r="C290" s="70">
        <f>SUMIFS('Regression Inputs'!$G$26:$G$1851,'Regression Inputs'!$B$26:$B$1851,A290)</f>
        <v>228705.48710570703</v>
      </c>
      <c r="D290" s="2">
        <f>YEAR('metered data'!J293)</f>
        <v>2018</v>
      </c>
      <c r="E290" s="2">
        <f>MONTH('metered data'!J293)</f>
        <v>6</v>
      </c>
      <c r="F290" s="2">
        <f>DAY('metered data'!J293)</f>
        <v>19</v>
      </c>
      <c r="G290" s="2"/>
      <c r="H290" s="2"/>
      <c r="I290" s="2"/>
      <c r="J290" s="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</row>
    <row r="291" spans="1:35" ht="12.75" customHeight="1" x14ac:dyDescent="0.35">
      <c r="A291" s="15">
        <f t="shared" si="48"/>
        <v>43271</v>
      </c>
      <c r="B291" s="36">
        <f>C291*'metered data'!H294</f>
        <v>5421412.6905369693</v>
      </c>
      <c r="C291" s="70">
        <f>SUMIFS('Regression Inputs'!$G$26:$G$1851,'Regression Inputs'!$B$26:$B$1851,A291)</f>
        <v>225892.1954390404</v>
      </c>
      <c r="D291" s="2">
        <f>YEAR('metered data'!J294)</f>
        <v>2018</v>
      </c>
      <c r="E291" s="2">
        <f>MONTH('metered data'!J294)</f>
        <v>6</v>
      </c>
      <c r="F291" s="2">
        <f>DAY('metered data'!J294)</f>
        <v>20</v>
      </c>
      <c r="G291" s="2"/>
      <c r="H291" s="2"/>
      <c r="I291" s="2"/>
      <c r="J291" s="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</row>
    <row r="292" spans="1:35" ht="12.75" customHeight="1" x14ac:dyDescent="0.35">
      <c r="A292" s="15">
        <f t="shared" si="48"/>
        <v>43272</v>
      </c>
      <c r="B292" s="36">
        <f>C292*'metered data'!H295</f>
        <v>5896569.6905369703</v>
      </c>
      <c r="C292" s="70">
        <f>SUMIFS('Regression Inputs'!$G$26:$G$1851,'Regression Inputs'!$B$26:$B$1851,A292)</f>
        <v>245690.40377237377</v>
      </c>
      <c r="D292" s="2">
        <f>YEAR('metered data'!J295)</f>
        <v>2018</v>
      </c>
      <c r="E292" s="2">
        <f>MONTH('metered data'!J295)</f>
        <v>6</v>
      </c>
      <c r="F292" s="2">
        <f>DAY('metered data'!J295)</f>
        <v>21</v>
      </c>
      <c r="G292" s="2"/>
      <c r="H292" s="2"/>
      <c r="I292" s="2"/>
      <c r="J292" s="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</row>
    <row r="293" spans="1:35" ht="12.75" customHeight="1" x14ac:dyDescent="0.35">
      <c r="A293" s="15">
        <f t="shared" si="48"/>
        <v>43273</v>
      </c>
      <c r="B293" s="36">
        <f>C293*'metered data'!H296</f>
        <v>5716664.6905369684</v>
      </c>
      <c r="C293" s="70">
        <f>SUMIFS('Regression Inputs'!$G$26:$G$1851,'Regression Inputs'!$B$26:$B$1851,A293)</f>
        <v>238194.36210570703</v>
      </c>
      <c r="D293" s="2">
        <f>YEAR('metered data'!J296)</f>
        <v>2018</v>
      </c>
      <c r="E293" s="2">
        <f>MONTH('metered data'!J296)</f>
        <v>6</v>
      </c>
      <c r="F293" s="2">
        <f>DAY('metered data'!J296)</f>
        <v>22</v>
      </c>
      <c r="G293" s="2"/>
      <c r="H293" s="2"/>
      <c r="I293" s="2"/>
      <c r="J293" s="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</row>
    <row r="294" spans="1:35" ht="12.75" customHeight="1" x14ac:dyDescent="0.35">
      <c r="A294" s="15">
        <f t="shared" si="48"/>
        <v>43274</v>
      </c>
      <c r="B294" s="36">
        <f>C294*'metered data'!H297</f>
        <v>5167343.6905369684</v>
      </c>
      <c r="C294" s="70">
        <f>SUMIFS('Regression Inputs'!$G$26:$G$1851,'Regression Inputs'!$B$26:$B$1851,A294)</f>
        <v>215305.98710570703</v>
      </c>
      <c r="D294" s="2">
        <f>YEAR('metered data'!J297)</f>
        <v>2018</v>
      </c>
      <c r="E294" s="2">
        <f>MONTH('metered data'!J297)</f>
        <v>6</v>
      </c>
      <c r="F294" s="2">
        <f>DAY('metered data'!J297)</f>
        <v>23</v>
      </c>
      <c r="G294" s="2"/>
      <c r="H294" s="2"/>
      <c r="I294" s="2"/>
      <c r="J294" s="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</row>
    <row r="295" spans="1:35" ht="12.75" customHeight="1" x14ac:dyDescent="0.35">
      <c r="A295" s="15">
        <f t="shared" si="48"/>
        <v>43275</v>
      </c>
      <c r="B295" s="36">
        <f>C295*'metered data'!H298</f>
        <v>5146482.6905369703</v>
      </c>
      <c r="C295" s="70">
        <f>SUMIFS('Regression Inputs'!$G$26:$G$1851,'Regression Inputs'!$B$26:$B$1851,A295)</f>
        <v>214436.77877237377</v>
      </c>
      <c r="D295" s="2">
        <f>YEAR('metered data'!J298)</f>
        <v>2018</v>
      </c>
      <c r="E295" s="2">
        <f>MONTH('metered data'!J298)</f>
        <v>6</v>
      </c>
      <c r="F295" s="2">
        <f>DAY('metered data'!J298)</f>
        <v>24</v>
      </c>
      <c r="G295" s="2"/>
      <c r="H295" s="2"/>
      <c r="I295" s="2"/>
      <c r="J295" s="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</row>
    <row r="296" spans="1:35" ht="12.75" customHeight="1" x14ac:dyDescent="0.35">
      <c r="A296" s="15">
        <f t="shared" si="48"/>
        <v>43276</v>
      </c>
      <c r="B296" s="36">
        <f>C296*'metered data'!H299</f>
        <v>5087401.6905369693</v>
      </c>
      <c r="C296" s="70">
        <f>SUMIFS('Regression Inputs'!$G$26:$G$1851,'Regression Inputs'!$B$26:$B$1851,A296)</f>
        <v>211975.0704390404</v>
      </c>
      <c r="D296" s="2">
        <f>YEAR('metered data'!J299)</f>
        <v>2018</v>
      </c>
      <c r="E296" s="2">
        <f>MONTH('metered data'!J299)</f>
        <v>6</v>
      </c>
      <c r="F296" s="2">
        <f>DAY('metered data'!J299)</f>
        <v>25</v>
      </c>
      <c r="G296" s="2"/>
      <c r="H296" s="2"/>
      <c r="I296" s="2"/>
      <c r="J296" s="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</row>
    <row r="297" spans="1:35" ht="12.75" customHeight="1" x14ac:dyDescent="0.35">
      <c r="A297" s="15">
        <f t="shared" si="48"/>
        <v>43277</v>
      </c>
      <c r="B297" s="36">
        <f>C297*'metered data'!H300</f>
        <v>5134279.6905369693</v>
      </c>
      <c r="C297" s="70">
        <f>SUMIFS('Regression Inputs'!$G$26:$G$1851,'Regression Inputs'!$B$26:$B$1851,A297)</f>
        <v>213928.3204390404</v>
      </c>
      <c r="D297" s="2">
        <f>YEAR('metered data'!J300)</f>
        <v>2018</v>
      </c>
      <c r="E297" s="2">
        <f>MONTH('metered data'!J300)</f>
        <v>6</v>
      </c>
      <c r="F297" s="2">
        <f>DAY('metered data'!J300)</f>
        <v>26</v>
      </c>
      <c r="G297" s="2"/>
      <c r="H297" s="2"/>
      <c r="I297" s="2"/>
      <c r="J297" s="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</row>
    <row r="298" spans="1:35" ht="12.75" customHeight="1" x14ac:dyDescent="0.35">
      <c r="A298" s="15">
        <f t="shared" si="48"/>
        <v>43278</v>
      </c>
      <c r="B298" s="36">
        <f>C298*'metered data'!H301</f>
        <v>5279695.6905369693</v>
      </c>
      <c r="C298" s="70">
        <f>SUMIFS('Regression Inputs'!$G$26:$G$1851,'Regression Inputs'!$B$26:$B$1851,A298)</f>
        <v>219987.3204390404</v>
      </c>
      <c r="D298" s="2">
        <f>YEAR('metered data'!J301)</f>
        <v>2018</v>
      </c>
      <c r="E298" s="2">
        <f>MONTH('metered data'!J301)</f>
        <v>6</v>
      </c>
      <c r="F298" s="2">
        <f>DAY('metered data'!J301)</f>
        <v>27</v>
      </c>
      <c r="G298" s="2"/>
      <c r="H298" s="2"/>
      <c r="I298" s="2"/>
      <c r="J298" s="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</row>
    <row r="299" spans="1:35" ht="12.75" customHeight="1" x14ac:dyDescent="0.35">
      <c r="A299" s="15">
        <f t="shared" si="48"/>
        <v>43279</v>
      </c>
      <c r="B299" s="36">
        <f>C299*'metered data'!H302</f>
        <v>5188898.6905369684</v>
      </c>
      <c r="C299" s="70">
        <f>SUMIFS('Regression Inputs'!$G$26:$G$1851,'Regression Inputs'!$B$26:$B$1851,A299)</f>
        <v>216204.11210570703</v>
      </c>
      <c r="D299" s="2">
        <f>YEAR('metered data'!J302)</f>
        <v>2018</v>
      </c>
      <c r="E299" s="2">
        <f>MONTH('metered data'!J302)</f>
        <v>6</v>
      </c>
      <c r="F299" s="2">
        <f>DAY('metered data'!J302)</f>
        <v>28</v>
      </c>
      <c r="G299" s="2"/>
      <c r="H299" s="2"/>
      <c r="I299" s="2"/>
      <c r="J299" s="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</row>
    <row r="300" spans="1:35" ht="12.75" customHeight="1" x14ac:dyDescent="0.35">
      <c r="A300" s="15">
        <f t="shared" si="48"/>
        <v>43280</v>
      </c>
      <c r="B300" s="36">
        <f>C300*'metered data'!H303</f>
        <v>5214441.6905369703</v>
      </c>
      <c r="C300" s="70">
        <f>SUMIFS('Regression Inputs'!$G$26:$G$1851,'Regression Inputs'!$B$26:$B$1851,A300)</f>
        <v>217268.40377237377</v>
      </c>
      <c r="D300" s="2">
        <f>YEAR('metered data'!J303)</f>
        <v>2018</v>
      </c>
      <c r="E300" s="2">
        <f>MONTH('metered data'!J303)</f>
        <v>6</v>
      </c>
      <c r="F300" s="2">
        <f>DAY('metered data'!J303)</f>
        <v>29</v>
      </c>
      <c r="G300" s="2"/>
      <c r="H300" s="2"/>
      <c r="I300" s="2"/>
      <c r="J300" s="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</row>
    <row r="301" spans="1:35" ht="12.75" customHeight="1" x14ac:dyDescent="0.35">
      <c r="A301" s="15">
        <f t="shared" si="48"/>
        <v>43281</v>
      </c>
      <c r="B301" s="36">
        <f>C301*'metered data'!H304</f>
        <v>4325173.4739777511</v>
      </c>
      <c r="C301" s="70">
        <f>SUMIFS('Regression Inputs'!$G$26:$G$1851,'Regression Inputs'!$B$26:$B$1851,A301)</f>
        <v>180215.56141573962</v>
      </c>
      <c r="D301" s="2">
        <f>YEAR('metered data'!J304)</f>
        <v>2018</v>
      </c>
      <c r="E301" s="2">
        <f>MONTH('metered data'!J304)</f>
        <v>6</v>
      </c>
      <c r="F301" s="2">
        <f>DAY('metered data'!J304)</f>
        <v>30</v>
      </c>
      <c r="G301" s="2"/>
      <c r="H301" s="2"/>
      <c r="I301" s="2"/>
      <c r="J301" s="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</row>
    <row r="302" spans="1:35" ht="12.75" customHeight="1" x14ac:dyDescent="0.35">
      <c r="A302" s="15">
        <f t="shared" si="48"/>
        <v>43282</v>
      </c>
      <c r="B302" s="36">
        <f>C302*'metered data'!H305</f>
        <v>3999983.4739777502</v>
      </c>
      <c r="C302" s="70">
        <f>SUMIFS('Regression Inputs'!$G$26:$G$1851,'Regression Inputs'!$B$26:$B$1851,A302)</f>
        <v>166665.97808240625</v>
      </c>
      <c r="D302" s="2">
        <f>YEAR('metered data'!J305)</f>
        <v>2018</v>
      </c>
      <c r="E302" s="2">
        <f>MONTH('metered data'!J305)</f>
        <v>7</v>
      </c>
      <c r="F302" s="2">
        <f>DAY('metered data'!J305)</f>
        <v>1</v>
      </c>
      <c r="G302" s="2"/>
      <c r="H302" s="2"/>
      <c r="I302" s="2"/>
      <c r="J302" s="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</row>
    <row r="303" spans="1:35" ht="12.75" customHeight="1" x14ac:dyDescent="0.35">
      <c r="A303" s="15">
        <f t="shared" si="48"/>
        <v>43283</v>
      </c>
      <c r="B303" s="36">
        <f>C303*'metered data'!H306</f>
        <v>4007310.473977752</v>
      </c>
      <c r="C303" s="70">
        <f>SUMIFS('Regression Inputs'!$G$26:$G$1851,'Regression Inputs'!$B$26:$B$1851,A303)</f>
        <v>166971.26974907299</v>
      </c>
      <c r="D303" s="2">
        <f>YEAR('metered data'!J306)</f>
        <v>2018</v>
      </c>
      <c r="E303" s="2">
        <f>MONTH('metered data'!J306)</f>
        <v>7</v>
      </c>
      <c r="F303" s="2">
        <f>DAY('metered data'!J306)</f>
        <v>2</v>
      </c>
      <c r="G303" s="2"/>
      <c r="H303" s="2"/>
      <c r="I303" s="2"/>
      <c r="J303" s="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</row>
    <row r="304" spans="1:35" ht="12.75" customHeight="1" x14ac:dyDescent="0.35">
      <c r="A304" s="15">
        <f t="shared" si="48"/>
        <v>43284</v>
      </c>
      <c r="B304" s="36">
        <f>C304*'metered data'!H307</f>
        <v>3977396.4739777502</v>
      </c>
      <c r="C304" s="70">
        <f>SUMIFS('Regression Inputs'!$G$26:$G$1851,'Regression Inputs'!$B$26:$B$1851,A304)</f>
        <v>165724.85308240625</v>
      </c>
      <c r="D304" s="2">
        <f>YEAR('metered data'!J307)</f>
        <v>2018</v>
      </c>
      <c r="E304" s="2">
        <f>MONTH('metered data'!J307)</f>
        <v>7</v>
      </c>
      <c r="F304" s="2">
        <f>DAY('metered data'!J307)</f>
        <v>3</v>
      </c>
      <c r="G304" s="2"/>
      <c r="H304" s="2"/>
      <c r="I304" s="2"/>
      <c r="J304" s="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</row>
    <row r="305" spans="1:35" ht="12.75" customHeight="1" x14ac:dyDescent="0.35">
      <c r="A305" s="15">
        <f t="shared" si="48"/>
        <v>43285</v>
      </c>
      <c r="B305" s="36">
        <f>C305*'metered data'!H308</f>
        <v>3766033.4739777511</v>
      </c>
      <c r="C305" s="70">
        <f>SUMIFS('Regression Inputs'!$G$26:$G$1851,'Regression Inputs'!$B$26:$B$1851,A305)</f>
        <v>156918.06141573962</v>
      </c>
      <c r="D305" s="2">
        <f>YEAR('metered data'!J308)</f>
        <v>2018</v>
      </c>
      <c r="E305" s="2">
        <f>MONTH('metered data'!J308)</f>
        <v>7</v>
      </c>
      <c r="F305" s="2">
        <f>DAY('metered data'!J308)</f>
        <v>4</v>
      </c>
      <c r="G305" s="2"/>
      <c r="H305" s="2"/>
      <c r="I305" s="2"/>
      <c r="J305" s="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</row>
    <row r="306" spans="1:35" ht="12.75" customHeight="1" x14ac:dyDescent="0.35">
      <c r="A306" s="15">
        <f t="shared" si="48"/>
        <v>43286</v>
      </c>
      <c r="B306" s="36">
        <f>C306*'metered data'!H309</f>
        <v>4821661.4739777511</v>
      </c>
      <c r="C306" s="70">
        <f>SUMIFS('Regression Inputs'!$G$26:$G$1851,'Regression Inputs'!$B$26:$B$1851,A306)</f>
        <v>200902.56141573962</v>
      </c>
      <c r="D306" s="2">
        <f>YEAR('metered data'!J309)</f>
        <v>2018</v>
      </c>
      <c r="E306" s="2">
        <f>MONTH('metered data'!J309)</f>
        <v>7</v>
      </c>
      <c r="F306" s="2">
        <f>DAY('metered data'!J309)</f>
        <v>5</v>
      </c>
      <c r="G306" s="2"/>
      <c r="H306" s="2"/>
      <c r="I306" s="2"/>
      <c r="J306" s="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</row>
    <row r="307" spans="1:35" ht="12.75" customHeight="1" x14ac:dyDescent="0.35">
      <c r="A307" s="15">
        <f t="shared" si="48"/>
        <v>43287</v>
      </c>
      <c r="B307" s="36">
        <f>C307*'metered data'!H310</f>
        <v>4813614.4739777492</v>
      </c>
      <c r="C307" s="70">
        <f>SUMIFS('Regression Inputs'!$G$26:$G$1851,'Regression Inputs'!$B$26:$B$1851,A307)</f>
        <v>200567.26974907288</v>
      </c>
      <c r="D307" s="2">
        <f>YEAR('metered data'!J310)</f>
        <v>2018</v>
      </c>
      <c r="E307" s="2">
        <f>MONTH('metered data'!J310)</f>
        <v>7</v>
      </c>
      <c r="F307" s="2">
        <f>DAY('metered data'!J310)</f>
        <v>6</v>
      </c>
      <c r="G307" s="2"/>
      <c r="H307" s="2"/>
      <c r="I307" s="2"/>
      <c r="J307" s="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</row>
    <row r="308" spans="1:35" ht="12.75" customHeight="1" x14ac:dyDescent="0.35">
      <c r="A308" s="15">
        <f t="shared" si="48"/>
        <v>43288</v>
      </c>
      <c r="B308" s="36">
        <f>C308*'metered data'!H311</f>
        <v>4320123.4739777492</v>
      </c>
      <c r="C308" s="70">
        <f>SUMIFS('Regression Inputs'!$G$26:$G$1851,'Regression Inputs'!$B$26:$B$1851,A308)</f>
        <v>180005.14474907288</v>
      </c>
      <c r="D308" s="2">
        <f>YEAR('metered data'!J311)</f>
        <v>2018</v>
      </c>
      <c r="E308" s="2">
        <f>MONTH('metered data'!J311)</f>
        <v>7</v>
      </c>
      <c r="F308" s="2">
        <f>DAY('metered data'!J311)</f>
        <v>7</v>
      </c>
      <c r="G308" s="2"/>
      <c r="H308" s="2"/>
      <c r="I308" s="2"/>
      <c r="J308" s="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</row>
    <row r="309" spans="1:35" ht="12.75" customHeight="1" x14ac:dyDescent="0.35">
      <c r="A309" s="15">
        <f t="shared" si="48"/>
        <v>43289</v>
      </c>
      <c r="B309" s="36">
        <f>C309*'metered data'!H312</f>
        <v>4113899.4739777502</v>
      </c>
      <c r="C309" s="70">
        <f>SUMIFS('Regression Inputs'!$G$26:$G$1851,'Regression Inputs'!$B$26:$B$1851,A309)</f>
        <v>171412.47808240625</v>
      </c>
      <c r="D309" s="2">
        <f>YEAR('metered data'!J312)</f>
        <v>2018</v>
      </c>
      <c r="E309" s="2">
        <f>MONTH('metered data'!J312)</f>
        <v>7</v>
      </c>
      <c r="F309" s="2">
        <f>DAY('metered data'!J312)</f>
        <v>8</v>
      </c>
      <c r="G309" s="2"/>
      <c r="H309" s="2"/>
      <c r="I309" s="2"/>
      <c r="J309" s="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</row>
    <row r="310" spans="1:35" ht="12.75" customHeight="1" x14ac:dyDescent="0.35">
      <c r="A310" s="15">
        <f t="shared" si="48"/>
        <v>43290</v>
      </c>
      <c r="B310" s="36">
        <f>C310*'metered data'!H313</f>
        <v>4788081.4739777492</v>
      </c>
      <c r="C310" s="70">
        <f>SUMIFS('Regression Inputs'!$G$26:$G$1851,'Regression Inputs'!$B$26:$B$1851,A310)</f>
        <v>199503.39474907288</v>
      </c>
      <c r="D310" s="2">
        <f>YEAR('metered data'!J313)</f>
        <v>2018</v>
      </c>
      <c r="E310" s="2">
        <f>MONTH('metered data'!J313)</f>
        <v>7</v>
      </c>
      <c r="F310" s="2">
        <f>DAY('metered data'!J313)</f>
        <v>9</v>
      </c>
      <c r="G310" s="2"/>
      <c r="H310" s="2"/>
      <c r="I310" s="2"/>
      <c r="J310" s="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</row>
    <row r="311" spans="1:35" ht="12.75" customHeight="1" x14ac:dyDescent="0.35">
      <c r="A311" s="15">
        <f t="shared" si="48"/>
        <v>43291</v>
      </c>
      <c r="B311" s="36">
        <f>C311*'metered data'!H314</f>
        <v>4523485.4739777483</v>
      </c>
      <c r="C311" s="70">
        <f>SUMIFS('Regression Inputs'!$G$26:$G$1851,'Regression Inputs'!$B$26:$B$1851,A311)</f>
        <v>188478.5614157395</v>
      </c>
      <c r="D311" s="2">
        <f>YEAR('metered data'!J314)</f>
        <v>2018</v>
      </c>
      <c r="E311" s="2">
        <f>MONTH('metered data'!J314)</f>
        <v>7</v>
      </c>
      <c r="F311" s="2">
        <f>DAY('metered data'!J314)</f>
        <v>10</v>
      </c>
      <c r="G311" s="2"/>
      <c r="H311" s="2"/>
      <c r="I311" s="2"/>
      <c r="J311" s="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</row>
    <row r="312" spans="1:35" ht="12.75" customHeight="1" x14ac:dyDescent="0.35">
      <c r="A312" s="15">
        <f t="shared" si="48"/>
        <v>43292</v>
      </c>
      <c r="B312" s="36">
        <f>C312*'metered data'!H315</f>
        <v>5215267.4739777511</v>
      </c>
      <c r="C312" s="70">
        <f>SUMIFS('Regression Inputs'!$G$26:$G$1851,'Regression Inputs'!$B$26:$B$1851,A312)</f>
        <v>217302.81141573962</v>
      </c>
      <c r="D312" s="2">
        <f>YEAR('metered data'!J315)</f>
        <v>2018</v>
      </c>
      <c r="E312" s="2">
        <f>MONTH('metered data'!J315)</f>
        <v>7</v>
      </c>
      <c r="F312" s="2">
        <f>DAY('metered data'!J315)</f>
        <v>11</v>
      </c>
      <c r="G312" s="2"/>
      <c r="H312" s="2"/>
      <c r="I312" s="2"/>
      <c r="J312" s="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</row>
    <row r="313" spans="1:35" ht="12.75" customHeight="1" x14ac:dyDescent="0.35">
      <c r="A313" s="15">
        <f t="shared" si="48"/>
        <v>43293</v>
      </c>
      <c r="B313" s="36">
        <f>C313*'metered data'!H316</f>
        <v>5756453.4739777502</v>
      </c>
      <c r="C313" s="70">
        <f>SUMIFS('Regression Inputs'!$G$26:$G$1851,'Regression Inputs'!$B$26:$B$1851,A313)</f>
        <v>239852.22808240625</v>
      </c>
      <c r="D313" s="2">
        <f>YEAR('metered data'!J316)</f>
        <v>2018</v>
      </c>
      <c r="E313" s="2">
        <f>MONTH('metered data'!J316)</f>
        <v>7</v>
      </c>
      <c r="F313" s="2">
        <f>DAY('metered data'!J316)</f>
        <v>12</v>
      </c>
      <c r="G313" s="2"/>
      <c r="H313" s="2"/>
      <c r="I313" s="2"/>
      <c r="J313" s="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</row>
    <row r="314" spans="1:35" ht="12.75" customHeight="1" x14ac:dyDescent="0.35">
      <c r="A314" s="15">
        <f t="shared" si="48"/>
        <v>43294</v>
      </c>
      <c r="B314" s="36">
        <f>C314*'metered data'!H317</f>
        <v>5943425.4739777502</v>
      </c>
      <c r="C314" s="70">
        <f>SUMIFS('Regression Inputs'!$G$26:$G$1851,'Regression Inputs'!$B$26:$B$1851,A314)</f>
        <v>247642.72808240625</v>
      </c>
      <c r="D314" s="2">
        <f>YEAR('metered data'!J317)</f>
        <v>2018</v>
      </c>
      <c r="E314" s="2">
        <f>MONTH('metered data'!J317)</f>
        <v>7</v>
      </c>
      <c r="F314" s="2">
        <f>DAY('metered data'!J317)</f>
        <v>13</v>
      </c>
      <c r="G314" s="2"/>
      <c r="H314" s="2"/>
      <c r="I314" s="2"/>
      <c r="J314" s="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</row>
    <row r="315" spans="1:35" ht="12.75" customHeight="1" x14ac:dyDescent="0.35">
      <c r="A315" s="15">
        <f t="shared" si="48"/>
        <v>43295</v>
      </c>
      <c r="B315" s="36">
        <f>C315*'metered data'!H318</f>
        <v>5163918.473977752</v>
      </c>
      <c r="C315" s="70">
        <f>SUMIFS('Regression Inputs'!$G$26:$G$1851,'Regression Inputs'!$B$26:$B$1851,A315)</f>
        <v>215163.26974907299</v>
      </c>
      <c r="D315" s="2">
        <f>YEAR('metered data'!J318)</f>
        <v>2018</v>
      </c>
      <c r="E315" s="2">
        <f>MONTH('metered data'!J318)</f>
        <v>7</v>
      </c>
      <c r="F315" s="2">
        <f>DAY('metered data'!J318)</f>
        <v>14</v>
      </c>
      <c r="G315" s="2"/>
      <c r="H315" s="2"/>
      <c r="I315" s="2"/>
      <c r="J315" s="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</row>
    <row r="316" spans="1:35" ht="12.75" customHeight="1" x14ac:dyDescent="0.35">
      <c r="A316" s="15">
        <f t="shared" si="48"/>
        <v>43296</v>
      </c>
      <c r="B316" s="36">
        <f>C316*'metered data'!H319</f>
        <v>5060588.4739777502</v>
      </c>
      <c r="C316" s="70">
        <f>SUMIFS('Regression Inputs'!$G$26:$G$1851,'Regression Inputs'!$B$26:$B$1851,A316)</f>
        <v>210857.85308240625</v>
      </c>
      <c r="D316" s="2">
        <f>YEAR('metered data'!J319)</f>
        <v>2018</v>
      </c>
      <c r="E316" s="2">
        <f>MONTH('metered data'!J319)</f>
        <v>7</v>
      </c>
      <c r="F316" s="2">
        <f>DAY('metered data'!J319)</f>
        <v>15</v>
      </c>
      <c r="G316" s="2"/>
      <c r="H316" s="2"/>
      <c r="I316" s="2"/>
      <c r="J316" s="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</row>
    <row r="317" spans="1:35" ht="12.75" customHeight="1" x14ac:dyDescent="0.35">
      <c r="A317" s="15">
        <f t="shared" si="48"/>
        <v>43297</v>
      </c>
      <c r="B317" s="36">
        <f>C317*'metered data'!H320</f>
        <v>5677234.4739777483</v>
      </c>
      <c r="C317" s="70">
        <f>SUMIFS('Regression Inputs'!$G$26:$G$1851,'Regression Inputs'!$B$26:$B$1851,A317)</f>
        <v>236551.4364157395</v>
      </c>
      <c r="D317" s="2">
        <f>YEAR('metered data'!J320)</f>
        <v>2018</v>
      </c>
      <c r="E317" s="2">
        <f>MONTH('metered data'!J320)</f>
        <v>7</v>
      </c>
      <c r="F317" s="2">
        <f>DAY('metered data'!J320)</f>
        <v>16</v>
      </c>
      <c r="G317" s="2"/>
      <c r="H317" s="2"/>
      <c r="I317" s="2"/>
      <c r="J317" s="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</row>
    <row r="318" spans="1:35" ht="12.75" customHeight="1" x14ac:dyDescent="0.35">
      <c r="A318" s="15">
        <f t="shared" si="48"/>
        <v>43298</v>
      </c>
      <c r="B318" s="36">
        <f>C318*'metered data'!H321</f>
        <v>6019188.6534685194</v>
      </c>
      <c r="C318" s="70">
        <f>SUMIFS('Regression Inputs'!$G$26:$G$1851,'Regression Inputs'!$B$26:$B$1851,A318)</f>
        <v>250799.527227855</v>
      </c>
      <c r="D318" s="2">
        <f>YEAR('metered data'!J321)</f>
        <v>2018</v>
      </c>
      <c r="E318" s="2">
        <f>MONTH('metered data'!J321)</f>
        <v>7</v>
      </c>
      <c r="F318" s="2">
        <f>DAY('metered data'!J321)</f>
        <v>17</v>
      </c>
      <c r="G318" s="2"/>
      <c r="H318" s="2"/>
      <c r="I318" s="2"/>
      <c r="J318" s="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</row>
    <row r="319" spans="1:35" ht="12.75" customHeight="1" x14ac:dyDescent="0.35">
      <c r="A319" s="15">
        <f t="shared" si="48"/>
        <v>43299</v>
      </c>
      <c r="B319" s="36">
        <f>C319*'metered data'!H322</f>
        <v>5579666.6534685176</v>
      </c>
      <c r="C319" s="70">
        <f>SUMIFS('Regression Inputs'!$G$26:$G$1851,'Regression Inputs'!$B$26:$B$1851,A319)</f>
        <v>232486.11056118825</v>
      </c>
      <c r="D319" s="2">
        <f>YEAR('metered data'!J322)</f>
        <v>2018</v>
      </c>
      <c r="E319" s="2">
        <f>MONTH('metered data'!J322)</f>
        <v>7</v>
      </c>
      <c r="F319" s="2">
        <f>DAY('metered data'!J322)</f>
        <v>18</v>
      </c>
      <c r="G319" s="2"/>
      <c r="H319" s="2"/>
      <c r="I319" s="2"/>
      <c r="J319" s="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</row>
    <row r="320" spans="1:35" ht="12.75" customHeight="1" x14ac:dyDescent="0.35">
      <c r="A320" s="15">
        <f t="shared" si="48"/>
        <v>43300</v>
      </c>
      <c r="B320" s="36">
        <f>C320*'metered data'!H323</f>
        <v>5758228.6534685194</v>
      </c>
      <c r="C320" s="70">
        <f>SUMIFS('Regression Inputs'!$G$26:$G$1851,'Regression Inputs'!$B$26:$B$1851,A320)</f>
        <v>239926.19389452162</v>
      </c>
      <c r="D320" s="2">
        <f>YEAR('metered data'!J323)</f>
        <v>2018</v>
      </c>
      <c r="E320" s="2">
        <f>MONTH('metered data'!J323)</f>
        <v>7</v>
      </c>
      <c r="F320" s="2">
        <f>DAY('metered data'!J323)</f>
        <v>19</v>
      </c>
      <c r="G320" s="2"/>
      <c r="H320" s="2"/>
      <c r="I320" s="2"/>
      <c r="J320" s="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</row>
    <row r="321" spans="1:35" ht="12.75" customHeight="1" x14ac:dyDescent="0.35">
      <c r="A321" s="15">
        <f t="shared" si="48"/>
        <v>43301</v>
      </c>
      <c r="B321" s="36">
        <f>C321*'metered data'!H324</f>
        <v>5374132.6534685194</v>
      </c>
      <c r="C321" s="70">
        <f>SUMIFS('Regression Inputs'!$G$26:$G$1851,'Regression Inputs'!$B$26:$B$1851,A321)</f>
        <v>223922.19389452162</v>
      </c>
      <c r="D321" s="2">
        <f>YEAR('metered data'!J324)</f>
        <v>2018</v>
      </c>
      <c r="E321" s="2">
        <f>MONTH('metered data'!J324)</f>
        <v>7</v>
      </c>
      <c r="F321" s="2">
        <f>DAY('metered data'!J324)</f>
        <v>20</v>
      </c>
      <c r="G321" s="2"/>
      <c r="H321" s="2"/>
      <c r="I321" s="2"/>
      <c r="J321" s="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</row>
    <row r="322" spans="1:35" ht="12.75" customHeight="1" x14ac:dyDescent="0.35">
      <c r="A322" s="15">
        <f t="shared" si="48"/>
        <v>43302</v>
      </c>
      <c r="B322" s="36">
        <f>C322*'metered data'!H325</f>
        <v>4970750.6534685213</v>
      </c>
      <c r="C322" s="70">
        <f>SUMIFS('Regression Inputs'!$G$26:$G$1851,'Regression Inputs'!$B$26:$B$1851,A322)</f>
        <v>207114.61056118837</v>
      </c>
      <c r="D322" s="2">
        <f>YEAR('metered data'!J325)</f>
        <v>2018</v>
      </c>
      <c r="E322" s="2">
        <f>MONTH('metered data'!J325)</f>
        <v>7</v>
      </c>
      <c r="F322" s="2">
        <f>DAY('metered data'!J325)</f>
        <v>21</v>
      </c>
      <c r="G322" s="2"/>
      <c r="H322" s="2"/>
      <c r="I322" s="2"/>
      <c r="J322" s="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</row>
    <row r="323" spans="1:35" ht="12.75" customHeight="1" x14ac:dyDescent="0.35">
      <c r="A323" s="15">
        <f t="shared" si="48"/>
        <v>43303</v>
      </c>
      <c r="B323" s="36">
        <f>C323*'metered data'!H326</f>
        <v>4806119.6534685213</v>
      </c>
      <c r="C323" s="70">
        <f>SUMIFS('Regression Inputs'!$G$26:$G$1851,'Regression Inputs'!$B$26:$B$1851,A323)</f>
        <v>200254.98556118837</v>
      </c>
      <c r="D323" s="2">
        <f>YEAR('metered data'!J326)</f>
        <v>2018</v>
      </c>
      <c r="E323" s="2">
        <f>MONTH('metered data'!J326)</f>
        <v>7</v>
      </c>
      <c r="F323" s="2">
        <f>DAY('metered data'!J326)</f>
        <v>22</v>
      </c>
      <c r="G323" s="2"/>
      <c r="H323" s="2"/>
      <c r="I323" s="2"/>
      <c r="J323" s="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</row>
    <row r="324" spans="1:35" ht="12.75" customHeight="1" x14ac:dyDescent="0.35">
      <c r="A324" s="15">
        <f t="shared" si="48"/>
        <v>43304</v>
      </c>
      <c r="B324" s="36">
        <f>C324*'metered data'!H327</f>
        <v>5251474.6534685194</v>
      </c>
      <c r="C324" s="70">
        <f>SUMIFS('Regression Inputs'!$G$26:$G$1851,'Regression Inputs'!$B$26:$B$1851,A324)</f>
        <v>218811.44389452162</v>
      </c>
      <c r="D324" s="2">
        <f>YEAR('metered data'!J327)</f>
        <v>2018</v>
      </c>
      <c r="E324" s="2">
        <f>MONTH('metered data'!J327)</f>
        <v>7</v>
      </c>
      <c r="F324" s="2">
        <f>DAY('metered data'!J327)</f>
        <v>23</v>
      </c>
      <c r="G324" s="2"/>
      <c r="H324" s="2"/>
      <c r="I324" s="2"/>
      <c r="J324" s="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</row>
    <row r="325" spans="1:35" ht="12.75" customHeight="1" x14ac:dyDescent="0.35">
      <c r="A325" s="15">
        <f t="shared" si="48"/>
        <v>43305</v>
      </c>
      <c r="B325" s="36">
        <f>C325*'metered data'!H328</f>
        <v>6019137.6534685194</v>
      </c>
      <c r="C325" s="70">
        <f>SUMIFS('Regression Inputs'!$G$26:$G$1851,'Regression Inputs'!$B$26:$B$1851,A325)</f>
        <v>250797.402227855</v>
      </c>
      <c r="D325" s="2">
        <f>YEAR('metered data'!J328)</f>
        <v>2018</v>
      </c>
      <c r="E325" s="2">
        <f>MONTH('metered data'!J328)</f>
        <v>7</v>
      </c>
      <c r="F325" s="2">
        <f>DAY('metered data'!J328)</f>
        <v>24</v>
      </c>
      <c r="G325" s="2"/>
      <c r="H325" s="2"/>
      <c r="I325" s="2"/>
      <c r="J325" s="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</row>
    <row r="326" spans="1:35" ht="12.75" customHeight="1" x14ac:dyDescent="0.35">
      <c r="A326" s="15">
        <f t="shared" si="48"/>
        <v>43306</v>
      </c>
      <c r="B326" s="36">
        <f>C326*'metered data'!H329</f>
        <v>6263441.6534685176</v>
      </c>
      <c r="C326" s="70">
        <f>SUMIFS('Regression Inputs'!$G$26:$G$1851,'Regression Inputs'!$B$26:$B$1851,A326)</f>
        <v>260976.73556118825</v>
      </c>
      <c r="D326" s="2">
        <f>YEAR('metered data'!J329)</f>
        <v>2018</v>
      </c>
      <c r="E326" s="2">
        <f>MONTH('metered data'!J329)</f>
        <v>7</v>
      </c>
      <c r="F326" s="2">
        <f>DAY('metered data'!J329)</f>
        <v>25</v>
      </c>
      <c r="G326" s="2"/>
      <c r="H326" s="2"/>
      <c r="I326" s="2"/>
      <c r="J326" s="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</row>
    <row r="327" spans="1:35" ht="12.75" customHeight="1" x14ac:dyDescent="0.35">
      <c r="A327" s="15">
        <f t="shared" si="48"/>
        <v>43307</v>
      </c>
      <c r="B327" s="36">
        <f>C327*'metered data'!H330</f>
        <v>6375350.6534685213</v>
      </c>
      <c r="C327" s="70">
        <f>SUMIFS('Regression Inputs'!$G$26:$G$1851,'Regression Inputs'!$B$26:$B$1851,A327)</f>
        <v>265639.61056118837</v>
      </c>
      <c r="D327" s="2">
        <f>YEAR('metered data'!J330)</f>
        <v>2018</v>
      </c>
      <c r="E327" s="2">
        <f>MONTH('metered data'!J330)</f>
        <v>7</v>
      </c>
      <c r="F327" s="2">
        <f>DAY('metered data'!J330)</f>
        <v>26</v>
      </c>
      <c r="G327" s="2"/>
      <c r="H327" s="2"/>
      <c r="I327" s="2"/>
      <c r="J327" s="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</row>
    <row r="328" spans="1:35" ht="12.75" customHeight="1" x14ac:dyDescent="0.35">
      <c r="A328" s="15">
        <f t="shared" si="48"/>
        <v>43308</v>
      </c>
      <c r="B328" s="36">
        <f>C328*'metered data'!H331</f>
        <v>6387898.6534685194</v>
      </c>
      <c r="C328" s="70">
        <f>SUMIFS('Regression Inputs'!$G$26:$G$1851,'Regression Inputs'!$B$26:$B$1851,A328)</f>
        <v>266162.44389452162</v>
      </c>
      <c r="D328" s="2">
        <f>YEAR('metered data'!J331)</f>
        <v>2018</v>
      </c>
      <c r="E328" s="2">
        <f>MONTH('metered data'!J331)</f>
        <v>7</v>
      </c>
      <c r="F328" s="2">
        <f>DAY('metered data'!J331)</f>
        <v>27</v>
      </c>
      <c r="G328" s="2"/>
      <c r="H328" s="2"/>
      <c r="I328" s="2"/>
      <c r="J328" s="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</row>
    <row r="329" spans="1:35" ht="12.75" customHeight="1" x14ac:dyDescent="0.35">
      <c r="A329" s="15">
        <f t="shared" si="48"/>
        <v>43309</v>
      </c>
      <c r="B329" s="36">
        <f>C329*'metered data'!H332</f>
        <v>5999186.6534685213</v>
      </c>
      <c r="C329" s="70">
        <f>SUMIFS('Regression Inputs'!$G$26:$G$1851,'Regression Inputs'!$B$26:$B$1851,A329)</f>
        <v>249966.11056118837</v>
      </c>
      <c r="D329" s="2">
        <f>YEAR('metered data'!J332)</f>
        <v>2018</v>
      </c>
      <c r="E329" s="2">
        <f>MONTH('metered data'!J332)</f>
        <v>7</v>
      </c>
      <c r="F329" s="2">
        <f>DAY('metered data'!J332)</f>
        <v>28</v>
      </c>
      <c r="G329" s="2"/>
      <c r="H329" s="2"/>
      <c r="I329" s="2"/>
      <c r="J329" s="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</row>
    <row r="330" spans="1:35" ht="12.75" customHeight="1" x14ac:dyDescent="0.35">
      <c r="A330" s="15">
        <f t="shared" si="48"/>
        <v>43310</v>
      </c>
      <c r="B330" s="36">
        <f>C330*'metered data'!H333</f>
        <v>5774050.6534685194</v>
      </c>
      <c r="C330" s="70">
        <f>SUMIFS('Regression Inputs'!$G$26:$G$1851,'Regression Inputs'!$B$26:$B$1851,A330)</f>
        <v>240585.44389452162</v>
      </c>
      <c r="D330" s="2">
        <f>YEAR('metered data'!J333)</f>
        <v>2018</v>
      </c>
      <c r="E330" s="2">
        <f>MONTH('metered data'!J333)</f>
        <v>7</v>
      </c>
      <c r="F330" s="2">
        <f>DAY('metered data'!J333)</f>
        <v>29</v>
      </c>
      <c r="G330" s="2"/>
      <c r="H330" s="2"/>
      <c r="I330" s="2"/>
      <c r="J330" s="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</row>
    <row r="331" spans="1:35" ht="12.75" customHeight="1" x14ac:dyDescent="0.35">
      <c r="A331" s="15">
        <f t="shared" si="48"/>
        <v>43311</v>
      </c>
      <c r="B331" s="36">
        <f>C331*'metered data'!H334</f>
        <v>5532320.6534685213</v>
      </c>
      <c r="C331" s="70">
        <f>SUMIFS('Regression Inputs'!$G$26:$G$1851,'Regression Inputs'!$B$26:$B$1851,A331)</f>
        <v>230513.36056118837</v>
      </c>
      <c r="D331" s="2">
        <f>YEAR('metered data'!J334)</f>
        <v>2018</v>
      </c>
      <c r="E331" s="2">
        <f>MONTH('metered data'!J334)</f>
        <v>7</v>
      </c>
      <c r="F331" s="2">
        <f>DAY('metered data'!J334)</f>
        <v>30</v>
      </c>
      <c r="G331" s="2"/>
      <c r="H331" s="2"/>
      <c r="I331" s="2"/>
      <c r="J331" s="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</row>
    <row r="332" spans="1:35" ht="12.75" customHeight="1" x14ac:dyDescent="0.35">
      <c r="A332" s="15">
        <f t="shared" si="48"/>
        <v>43312</v>
      </c>
      <c r="B332" s="36">
        <f>C332*'metered data'!H335</f>
        <v>5336489.5427184487</v>
      </c>
      <c r="C332" s="70">
        <f>SUMIFS('Regression Inputs'!$G$26:$G$1851,'Regression Inputs'!$B$26:$B$1851,A332)</f>
        <v>222353.73094660204</v>
      </c>
      <c r="D332" s="2">
        <f>YEAR('metered data'!J335)</f>
        <v>2018</v>
      </c>
      <c r="E332" s="2">
        <f>MONTH('metered data'!J335)</f>
        <v>7</v>
      </c>
      <c r="F332" s="2">
        <f>DAY('metered data'!J335)</f>
        <v>31</v>
      </c>
      <c r="G332" s="2"/>
      <c r="H332" s="2"/>
      <c r="I332" s="2"/>
      <c r="J332" s="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</row>
    <row r="333" spans="1:35" ht="12.75" customHeight="1" x14ac:dyDescent="0.35">
      <c r="A333" s="15">
        <f t="shared" si="48"/>
        <v>43313</v>
      </c>
      <c r="B333" s="36">
        <f>C333*'metered data'!H336</f>
        <v>5431620.5427184505</v>
      </c>
      <c r="C333" s="70">
        <f>SUMIFS('Regression Inputs'!$G$26:$G$1851,'Regression Inputs'!$B$26:$B$1851,A333)</f>
        <v>226317.52261326878</v>
      </c>
      <c r="D333" s="2">
        <f>YEAR('metered data'!J336)</f>
        <v>2018</v>
      </c>
      <c r="E333" s="2">
        <f>MONTH('metered data'!J336)</f>
        <v>8</v>
      </c>
      <c r="F333" s="2">
        <f>DAY('metered data'!J336)</f>
        <v>1</v>
      </c>
      <c r="G333" s="2"/>
      <c r="H333" s="2"/>
      <c r="I333" s="2"/>
      <c r="J333" s="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</row>
    <row r="334" spans="1:35" ht="12.75" customHeight="1" x14ac:dyDescent="0.35">
      <c r="A334" s="15">
        <f t="shared" si="48"/>
        <v>43314</v>
      </c>
      <c r="B334" s="36">
        <f>C334*'metered data'!H337</f>
        <v>5424432.5427184505</v>
      </c>
      <c r="C334" s="70">
        <f>SUMIFS('Regression Inputs'!$G$26:$G$1851,'Regression Inputs'!$B$26:$B$1851,A334)</f>
        <v>226018.02261326878</v>
      </c>
      <c r="D334" s="2">
        <f>YEAR('metered data'!J337)</f>
        <v>2018</v>
      </c>
      <c r="E334" s="2">
        <f>MONTH('metered data'!J337)</f>
        <v>8</v>
      </c>
      <c r="F334" s="2">
        <f>DAY('metered data'!J337)</f>
        <v>2</v>
      </c>
      <c r="G334" s="2"/>
      <c r="H334" s="2"/>
      <c r="I334" s="2"/>
      <c r="J334" s="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</row>
    <row r="335" spans="1:35" ht="12.75" customHeight="1" x14ac:dyDescent="0.35">
      <c r="A335" s="15">
        <f t="shared" si="48"/>
        <v>43315</v>
      </c>
      <c r="B335" s="36">
        <f>C335*'metered data'!H338</f>
        <v>5010286.5427184496</v>
      </c>
      <c r="C335" s="70">
        <f>SUMIFS('Regression Inputs'!$G$26:$G$1851,'Regression Inputs'!$B$26:$B$1851,A335)</f>
        <v>208761.93927993541</v>
      </c>
      <c r="D335" s="2">
        <f>YEAR('metered data'!J338)</f>
        <v>2018</v>
      </c>
      <c r="E335" s="2">
        <f>MONTH('metered data'!J338)</f>
        <v>8</v>
      </c>
      <c r="F335" s="2">
        <f>DAY('metered data'!J338)</f>
        <v>3</v>
      </c>
      <c r="G335" s="2"/>
      <c r="H335" s="2"/>
      <c r="I335" s="2"/>
      <c r="J335" s="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</row>
    <row r="336" spans="1:35" ht="12.75" customHeight="1" x14ac:dyDescent="0.35">
      <c r="A336" s="15">
        <f t="shared" si="48"/>
        <v>43316</v>
      </c>
      <c r="B336" s="36">
        <f>C336*'metered data'!H339</f>
        <v>4715797.5427184496</v>
      </c>
      <c r="C336" s="70">
        <f>SUMIFS('Regression Inputs'!$G$26:$G$1851,'Regression Inputs'!$B$26:$B$1851,A336)</f>
        <v>196491.56427993541</v>
      </c>
      <c r="D336" s="2">
        <f>YEAR('metered data'!J339)</f>
        <v>2018</v>
      </c>
      <c r="E336" s="2">
        <f>MONTH('metered data'!J339)</f>
        <v>8</v>
      </c>
      <c r="F336" s="2">
        <f>DAY('metered data'!J339)</f>
        <v>4</v>
      </c>
      <c r="G336" s="2"/>
      <c r="H336" s="2"/>
      <c r="I336" s="2"/>
      <c r="J336" s="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</row>
    <row r="337" spans="1:35" ht="12.75" customHeight="1" x14ac:dyDescent="0.35">
      <c r="A337" s="15">
        <f t="shared" si="48"/>
        <v>43317</v>
      </c>
      <c r="B337" s="36">
        <f>C337*'metered data'!H340</f>
        <v>4592035.5427184496</v>
      </c>
      <c r="C337" s="70">
        <f>SUMIFS('Regression Inputs'!$G$26:$G$1851,'Regression Inputs'!$B$26:$B$1851,A337)</f>
        <v>191334.81427993541</v>
      </c>
      <c r="D337" s="2">
        <f>YEAR('metered data'!J340)</f>
        <v>2018</v>
      </c>
      <c r="E337" s="2">
        <f>MONTH('metered data'!J340)</f>
        <v>8</v>
      </c>
      <c r="F337" s="2">
        <f>DAY('metered data'!J340)</f>
        <v>5</v>
      </c>
      <c r="G337" s="2"/>
      <c r="H337" s="2"/>
      <c r="I337" s="2"/>
      <c r="J337" s="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</row>
    <row r="338" spans="1:35" ht="12.75" customHeight="1" x14ac:dyDescent="0.35">
      <c r="A338" s="15">
        <f t="shared" si="48"/>
        <v>43318</v>
      </c>
      <c r="B338" s="36">
        <f>C338*'metered data'!H341</f>
        <v>5044086.5427184505</v>
      </c>
      <c r="C338" s="70">
        <f>SUMIFS('Regression Inputs'!$G$26:$G$1851,'Regression Inputs'!$B$26:$B$1851,A338)</f>
        <v>210170.27261326878</v>
      </c>
      <c r="D338" s="2">
        <f>YEAR('metered data'!J341)</f>
        <v>2018</v>
      </c>
      <c r="E338" s="2">
        <f>MONTH('metered data'!J341)</f>
        <v>8</v>
      </c>
      <c r="F338" s="2">
        <f>DAY('metered data'!J341)</f>
        <v>6</v>
      </c>
      <c r="G338" s="2"/>
      <c r="H338" s="2"/>
      <c r="I338" s="2"/>
      <c r="J338" s="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</row>
    <row r="339" spans="1:35" ht="12.75" customHeight="1" x14ac:dyDescent="0.35">
      <c r="A339" s="15">
        <f t="shared" si="48"/>
        <v>43319</v>
      </c>
      <c r="B339" s="36">
        <f>C339*'metered data'!H342</f>
        <v>5579295.5427184505</v>
      </c>
      <c r="C339" s="70">
        <f>SUMIFS('Regression Inputs'!$G$26:$G$1851,'Regression Inputs'!$B$26:$B$1851,A339)</f>
        <v>232470.64761326878</v>
      </c>
      <c r="D339" s="2">
        <f>YEAR('metered data'!J342)</f>
        <v>2018</v>
      </c>
      <c r="E339" s="2">
        <f>MONTH('metered data'!J342)</f>
        <v>8</v>
      </c>
      <c r="F339" s="2">
        <f>DAY('metered data'!J342)</f>
        <v>7</v>
      </c>
      <c r="G339" s="2"/>
      <c r="H339" s="2"/>
      <c r="I339" s="2"/>
      <c r="J339" s="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</row>
    <row r="340" spans="1:35" ht="12.75" customHeight="1" x14ac:dyDescent="0.35">
      <c r="A340" s="15">
        <f t="shared" si="48"/>
        <v>43320</v>
      </c>
      <c r="B340" s="36">
        <f>C340*'metered data'!H343</f>
        <v>5745540.5427184477</v>
      </c>
      <c r="C340" s="70">
        <f>SUMIFS('Regression Inputs'!$G$26:$G$1851,'Regression Inputs'!$B$26:$B$1851,A340)</f>
        <v>239397.52261326867</v>
      </c>
      <c r="D340" s="2">
        <f>YEAR('metered data'!J343)</f>
        <v>2018</v>
      </c>
      <c r="E340" s="2">
        <f>MONTH('metered data'!J343)</f>
        <v>8</v>
      </c>
      <c r="F340" s="2">
        <f>DAY('metered data'!J343)</f>
        <v>8</v>
      </c>
      <c r="G340" s="2"/>
      <c r="H340" s="2"/>
      <c r="I340" s="2"/>
      <c r="J340" s="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</row>
    <row r="341" spans="1:35" ht="12.75" customHeight="1" x14ac:dyDescent="0.35">
      <c r="A341" s="15">
        <f t="shared" si="48"/>
        <v>43321</v>
      </c>
      <c r="B341" s="36">
        <f>C341*'metered data'!H344</f>
        <v>6224777.5427184515</v>
      </c>
      <c r="C341" s="70">
        <f>SUMIFS('Regression Inputs'!$G$26:$G$1851,'Regression Inputs'!$B$26:$B$1851,A341)</f>
        <v>259365.73094660215</v>
      </c>
      <c r="D341" s="2">
        <f>YEAR('metered data'!J344)</f>
        <v>2018</v>
      </c>
      <c r="E341" s="2">
        <f>MONTH('metered data'!J344)</f>
        <v>8</v>
      </c>
      <c r="F341" s="2">
        <f>DAY('metered data'!J344)</f>
        <v>9</v>
      </c>
      <c r="G341" s="2"/>
      <c r="H341" s="2"/>
      <c r="I341" s="2"/>
      <c r="J341" s="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</row>
    <row r="342" spans="1:35" ht="12.75" customHeight="1" x14ac:dyDescent="0.35">
      <c r="A342" s="15">
        <f t="shared" si="48"/>
        <v>43322</v>
      </c>
      <c r="B342" s="36">
        <f>C342*'metered data'!H345</f>
        <v>6189638.5427184487</v>
      </c>
      <c r="C342" s="70">
        <f>SUMIFS('Regression Inputs'!$G$26:$G$1851,'Regression Inputs'!$B$26:$B$1851,A342)</f>
        <v>257901.60594660204</v>
      </c>
      <c r="D342" s="2">
        <f>YEAR('metered data'!J345)</f>
        <v>2018</v>
      </c>
      <c r="E342" s="2">
        <f>MONTH('metered data'!J345)</f>
        <v>8</v>
      </c>
      <c r="F342" s="2">
        <f>DAY('metered data'!J345)</f>
        <v>10</v>
      </c>
      <c r="G342" s="2"/>
      <c r="H342" s="2"/>
      <c r="I342" s="2"/>
      <c r="J342" s="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</row>
    <row r="343" spans="1:35" ht="12.75" customHeight="1" x14ac:dyDescent="0.35">
      <c r="A343" s="15">
        <f t="shared" si="48"/>
        <v>43323</v>
      </c>
      <c r="B343" s="36">
        <f>C343*'metered data'!H346</f>
        <v>4982269.5427184496</v>
      </c>
      <c r="C343" s="70">
        <f>SUMIFS('Regression Inputs'!$G$26:$G$1851,'Regression Inputs'!$B$26:$B$1851,A343)</f>
        <v>207594.56427993541</v>
      </c>
      <c r="D343" s="2">
        <f>YEAR('metered data'!J346)</f>
        <v>2018</v>
      </c>
      <c r="E343" s="2">
        <f>MONTH('metered data'!J346)</f>
        <v>8</v>
      </c>
      <c r="F343" s="2">
        <f>DAY('metered data'!J346)</f>
        <v>11</v>
      </c>
      <c r="G343" s="2"/>
      <c r="H343" s="2"/>
      <c r="I343" s="2"/>
      <c r="J343" s="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</row>
    <row r="344" spans="1:35" ht="12.75" customHeight="1" x14ac:dyDescent="0.35">
      <c r="A344" s="15">
        <f t="shared" si="48"/>
        <v>43324</v>
      </c>
      <c r="B344" s="36">
        <f>C344*'metered data'!H347</f>
        <v>4169839.5427184496</v>
      </c>
      <c r="C344" s="70">
        <f>SUMIFS('Regression Inputs'!$G$26:$G$1851,'Regression Inputs'!$B$26:$B$1851,A344)</f>
        <v>173743.31427993541</v>
      </c>
      <c r="D344" s="2">
        <f>YEAR('metered data'!J347)</f>
        <v>2018</v>
      </c>
      <c r="E344" s="2">
        <f>MONTH('metered data'!J347)</f>
        <v>8</v>
      </c>
      <c r="F344" s="2">
        <f>DAY('metered data'!J347)</f>
        <v>12</v>
      </c>
      <c r="G344" s="2"/>
      <c r="H344" s="2"/>
      <c r="I344" s="2"/>
      <c r="J344" s="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</row>
    <row r="345" spans="1:35" ht="12.75" customHeight="1" x14ac:dyDescent="0.35">
      <c r="A345" s="15">
        <f t="shared" si="48"/>
        <v>43325</v>
      </c>
      <c r="B345" s="36">
        <f>C345*'metered data'!H348</f>
        <v>4814501.5427184487</v>
      </c>
      <c r="C345" s="70">
        <f>SUMIFS('Regression Inputs'!$G$26:$G$1851,'Regression Inputs'!$B$26:$B$1851,A345)</f>
        <v>200604.23094660204</v>
      </c>
      <c r="D345" s="2">
        <f>YEAR('metered data'!J348)</f>
        <v>2018</v>
      </c>
      <c r="E345" s="2">
        <f>MONTH('metered data'!J348)</f>
        <v>8</v>
      </c>
      <c r="F345" s="2">
        <f>DAY('metered data'!J348)</f>
        <v>13</v>
      </c>
      <c r="G345" s="2"/>
      <c r="H345" s="2"/>
      <c r="I345" s="2"/>
      <c r="J345" s="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</row>
    <row r="346" spans="1:35" ht="12.75" customHeight="1" x14ac:dyDescent="0.35">
      <c r="A346" s="15">
        <f t="shared" si="48"/>
        <v>43326</v>
      </c>
      <c r="B346" s="36">
        <f>C346*'metered data'!H349</f>
        <v>5119161.5427184505</v>
      </c>
      <c r="C346" s="70">
        <f>SUMIFS('Regression Inputs'!$G$26:$G$1851,'Regression Inputs'!$B$26:$B$1851,A346)</f>
        <v>213298.39761326878</v>
      </c>
      <c r="D346" s="2">
        <f>YEAR('metered data'!J349)</f>
        <v>2018</v>
      </c>
      <c r="E346" s="2">
        <f>MONTH('metered data'!J349)</f>
        <v>8</v>
      </c>
      <c r="F346" s="2">
        <f>DAY('metered data'!J349)</f>
        <v>14</v>
      </c>
      <c r="G346" s="2"/>
      <c r="H346" s="2"/>
      <c r="I346" s="2"/>
      <c r="J346" s="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</row>
    <row r="347" spans="1:35" ht="12.75" customHeight="1" x14ac:dyDescent="0.35">
      <c r="A347" s="15">
        <f t="shared" si="48"/>
        <v>43327</v>
      </c>
      <c r="B347" s="36">
        <f>C347*'metered data'!H350</f>
        <v>5190978.5427184477</v>
      </c>
      <c r="C347" s="70">
        <f>SUMIFS('Regression Inputs'!$G$26:$G$1851,'Regression Inputs'!$B$26:$B$1851,A347)</f>
        <v>216290.77261326867</v>
      </c>
      <c r="D347" s="2">
        <f>YEAR('metered data'!J350)</f>
        <v>2018</v>
      </c>
      <c r="E347" s="2">
        <f>MONTH('metered data'!J350)</f>
        <v>8</v>
      </c>
      <c r="F347" s="2">
        <f>DAY('metered data'!J350)</f>
        <v>15</v>
      </c>
      <c r="G347" s="2"/>
      <c r="H347" s="2"/>
      <c r="I347" s="2"/>
      <c r="J347" s="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</row>
    <row r="348" spans="1:35" ht="12.75" customHeight="1" x14ac:dyDescent="0.35">
      <c r="A348" s="15">
        <f t="shared" si="48"/>
        <v>43328</v>
      </c>
      <c r="B348" s="36">
        <f>C348*'metered data'!H351</f>
        <v>5455295.5427184487</v>
      </c>
      <c r="C348" s="70">
        <f>SUMIFS('Regression Inputs'!$G$26:$G$1851,'Regression Inputs'!$B$26:$B$1851,A348)</f>
        <v>227303.98094660204</v>
      </c>
      <c r="D348" s="2">
        <f>YEAR('metered data'!J351)</f>
        <v>2018</v>
      </c>
      <c r="E348" s="2">
        <f>MONTH('metered data'!J351)</f>
        <v>8</v>
      </c>
      <c r="F348" s="2">
        <f>DAY('metered data'!J351)</f>
        <v>16</v>
      </c>
      <c r="G348" s="2"/>
      <c r="H348" s="2"/>
      <c r="I348" s="2"/>
      <c r="J348" s="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</row>
    <row r="349" spans="1:35" ht="12.75" customHeight="1" x14ac:dyDescent="0.35">
      <c r="A349" s="15">
        <f t="shared" si="48"/>
        <v>43329</v>
      </c>
      <c r="B349" s="36">
        <f>C349*'metered data'!H352</f>
        <v>5387144.5427184487</v>
      </c>
      <c r="C349" s="70">
        <f>SUMIFS('Regression Inputs'!$G$26:$G$1851,'Regression Inputs'!$B$26:$B$1851,A349)</f>
        <v>224464.35594660204</v>
      </c>
      <c r="D349" s="2">
        <f>YEAR('metered data'!J352)</f>
        <v>2018</v>
      </c>
      <c r="E349" s="2">
        <f>MONTH('metered data'!J352)</f>
        <v>8</v>
      </c>
      <c r="F349" s="2">
        <f>DAY('metered data'!J352)</f>
        <v>17</v>
      </c>
      <c r="G349" s="2"/>
      <c r="H349" s="2"/>
      <c r="I349" s="2"/>
      <c r="J349" s="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</row>
    <row r="350" spans="1:35" ht="12.75" customHeight="1" x14ac:dyDescent="0.35">
      <c r="A350" s="15">
        <f t="shared" ref="A350:A413" si="49">DATE(D350,E350,F350)</f>
        <v>43330</v>
      </c>
      <c r="B350" s="36">
        <f>C350*'metered data'!H353</f>
        <v>4866053.5427184487</v>
      </c>
      <c r="C350" s="70">
        <f>SUMIFS('Regression Inputs'!$G$26:$G$1851,'Regression Inputs'!$B$26:$B$1851,A350)</f>
        <v>202752.23094660204</v>
      </c>
      <c r="D350" s="2">
        <f>YEAR('metered data'!J353)</f>
        <v>2018</v>
      </c>
      <c r="E350" s="2">
        <f>MONTH('metered data'!J353)</f>
        <v>8</v>
      </c>
      <c r="F350" s="2">
        <f>DAY('metered data'!J353)</f>
        <v>18</v>
      </c>
      <c r="G350" s="2"/>
      <c r="H350" s="2"/>
      <c r="I350" s="2"/>
      <c r="J350" s="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</row>
    <row r="351" spans="1:35" ht="12.75" customHeight="1" x14ac:dyDescent="0.35">
      <c r="A351" s="15">
        <f t="shared" si="49"/>
        <v>43331</v>
      </c>
      <c r="B351" s="36">
        <f>C351*'metered data'!H354</f>
        <v>3995872.5427184496</v>
      </c>
      <c r="C351" s="70">
        <f>SUMIFS('Regression Inputs'!$G$26:$G$1851,'Regression Inputs'!$B$26:$B$1851,A351)</f>
        <v>166494.68927993541</v>
      </c>
      <c r="D351" s="2">
        <f>YEAR('metered data'!J354)</f>
        <v>2018</v>
      </c>
      <c r="E351" s="2">
        <f>MONTH('metered data'!J354)</f>
        <v>8</v>
      </c>
      <c r="F351" s="2">
        <f>DAY('metered data'!J354)</f>
        <v>19</v>
      </c>
      <c r="G351" s="2"/>
      <c r="H351" s="2"/>
      <c r="I351" s="2"/>
      <c r="J351" s="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</row>
    <row r="352" spans="1:35" ht="12.75" customHeight="1" x14ac:dyDescent="0.35">
      <c r="A352" s="15">
        <f t="shared" si="49"/>
        <v>43332</v>
      </c>
      <c r="B352" s="36">
        <f>C352*'metered data'!H355</f>
        <v>4683360.5427184505</v>
      </c>
      <c r="C352" s="70">
        <f>SUMIFS('Regression Inputs'!$G$26:$G$1851,'Regression Inputs'!$B$26:$B$1851,A352)</f>
        <v>195140.02261326878</v>
      </c>
      <c r="D352" s="2">
        <f>YEAR('metered data'!J355)</f>
        <v>2018</v>
      </c>
      <c r="E352" s="2">
        <f>MONTH('metered data'!J355)</f>
        <v>8</v>
      </c>
      <c r="F352" s="2">
        <f>DAY('metered data'!J355)</f>
        <v>20</v>
      </c>
      <c r="G352" s="2"/>
      <c r="H352" s="2"/>
      <c r="I352" s="2"/>
      <c r="J352" s="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</row>
    <row r="353" spans="1:35" ht="12.75" customHeight="1" x14ac:dyDescent="0.35">
      <c r="A353" s="15">
        <f t="shared" si="49"/>
        <v>43333</v>
      </c>
      <c r="B353" s="36">
        <f>C353*'metered data'!H356</f>
        <v>5107703.5427184515</v>
      </c>
      <c r="C353" s="70">
        <f>SUMIFS('Regression Inputs'!$G$26:$G$1851,'Regression Inputs'!$B$26:$B$1851,A353)</f>
        <v>212820.98094660215</v>
      </c>
      <c r="D353" s="2">
        <f>YEAR('metered data'!J356)</f>
        <v>2018</v>
      </c>
      <c r="E353" s="2">
        <f>MONTH('metered data'!J356)</f>
        <v>8</v>
      </c>
      <c r="F353" s="2">
        <f>DAY('metered data'!J356)</f>
        <v>21</v>
      </c>
      <c r="G353" s="2"/>
      <c r="H353" s="2"/>
      <c r="I353" s="2"/>
      <c r="J353" s="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</row>
    <row r="354" spans="1:35" ht="12.75" customHeight="1" x14ac:dyDescent="0.35">
      <c r="A354" s="15">
        <f t="shared" si="49"/>
        <v>43334</v>
      </c>
      <c r="B354" s="36">
        <f>C354*'metered data'!H357</f>
        <v>5307125.5427184487</v>
      </c>
      <c r="C354" s="70">
        <f>SUMIFS('Regression Inputs'!$G$26:$G$1851,'Regression Inputs'!$B$26:$B$1851,A354)</f>
        <v>221130.23094660204</v>
      </c>
      <c r="D354" s="2">
        <f>YEAR('metered data'!J357)</f>
        <v>2018</v>
      </c>
      <c r="E354" s="2">
        <f>MONTH('metered data'!J357)</f>
        <v>8</v>
      </c>
      <c r="F354" s="2">
        <f>DAY('metered data'!J357)</f>
        <v>22</v>
      </c>
      <c r="G354" s="2"/>
      <c r="H354" s="2"/>
      <c r="I354" s="2"/>
      <c r="J354" s="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</row>
    <row r="355" spans="1:35" ht="12.75" customHeight="1" x14ac:dyDescent="0.35">
      <c r="A355" s="15">
        <f t="shared" si="49"/>
        <v>43335</v>
      </c>
      <c r="B355" s="36">
        <f>C355*'metered data'!H358</f>
        <v>5238513.5427184477</v>
      </c>
      <c r="C355" s="70">
        <f>SUMIFS('Regression Inputs'!$G$26:$G$1851,'Regression Inputs'!$B$26:$B$1851,A355)</f>
        <v>218271.39761326867</v>
      </c>
      <c r="D355" s="2">
        <f>YEAR('metered data'!J358)</f>
        <v>2018</v>
      </c>
      <c r="E355" s="2">
        <f>MONTH('metered data'!J358)</f>
        <v>8</v>
      </c>
      <c r="F355" s="2">
        <f>DAY('metered data'!J358)</f>
        <v>23</v>
      </c>
      <c r="G355" s="2"/>
      <c r="H355" s="2"/>
      <c r="I355" s="2"/>
      <c r="J355" s="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</row>
    <row r="356" spans="1:35" ht="12.75" customHeight="1" x14ac:dyDescent="0.35">
      <c r="A356" s="15">
        <f t="shared" si="49"/>
        <v>43336</v>
      </c>
      <c r="B356" s="36">
        <f>C356*'metered data'!H359</f>
        <v>4900496.5427184515</v>
      </c>
      <c r="C356" s="70">
        <f>SUMIFS('Regression Inputs'!$G$26:$G$1851,'Regression Inputs'!$B$26:$B$1851,A356)</f>
        <v>204187.35594660215</v>
      </c>
      <c r="D356" s="2">
        <f>YEAR('metered data'!J359)</f>
        <v>2018</v>
      </c>
      <c r="E356" s="2">
        <f>MONTH('metered data'!J359)</f>
        <v>8</v>
      </c>
      <c r="F356" s="2">
        <f>DAY('metered data'!J359)</f>
        <v>24</v>
      </c>
      <c r="G356" s="2"/>
      <c r="H356" s="2"/>
      <c r="I356" s="2"/>
      <c r="J356" s="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</row>
    <row r="357" spans="1:35" ht="12.75" customHeight="1" x14ac:dyDescent="0.35">
      <c r="A357" s="15">
        <f t="shared" si="49"/>
        <v>43337</v>
      </c>
      <c r="B357" s="36">
        <f>C357*'metered data'!H360</f>
        <v>3980984.5427184515</v>
      </c>
      <c r="C357" s="70">
        <f>SUMIFS('Regression Inputs'!$G$26:$G$1851,'Regression Inputs'!$B$26:$B$1851,A357)</f>
        <v>165874.35594660215</v>
      </c>
      <c r="D357" s="2">
        <f>YEAR('metered data'!J360)</f>
        <v>2018</v>
      </c>
      <c r="E357" s="2">
        <f>MONTH('metered data'!J360)</f>
        <v>8</v>
      </c>
      <c r="F357" s="2">
        <f>DAY('metered data'!J360)</f>
        <v>25</v>
      </c>
      <c r="G357" s="2"/>
      <c r="H357" s="2"/>
      <c r="I357" s="2"/>
      <c r="J357" s="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</row>
    <row r="358" spans="1:35" ht="12.75" customHeight="1" x14ac:dyDescent="0.35">
      <c r="A358" s="15">
        <f t="shared" si="49"/>
        <v>43338</v>
      </c>
      <c r="B358" s="36">
        <f>C358*'metered data'!H361</f>
        <v>3207263.5427184487</v>
      </c>
      <c r="C358" s="70">
        <f>SUMIFS('Regression Inputs'!$G$26:$G$1851,'Regression Inputs'!$B$26:$B$1851,A358)</f>
        <v>133635.98094660204</v>
      </c>
      <c r="D358" s="2">
        <f>YEAR('metered data'!J361)</f>
        <v>2018</v>
      </c>
      <c r="E358" s="2">
        <f>MONTH('metered data'!J361)</f>
        <v>8</v>
      </c>
      <c r="F358" s="2">
        <f>DAY('metered data'!J361)</f>
        <v>26</v>
      </c>
      <c r="G358" s="2"/>
      <c r="H358" s="2"/>
      <c r="I358" s="2"/>
      <c r="J358" s="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</row>
    <row r="359" spans="1:35" ht="12.75" customHeight="1" x14ac:dyDescent="0.35">
      <c r="A359" s="15">
        <f t="shared" si="49"/>
        <v>43339</v>
      </c>
      <c r="B359" s="36">
        <f>C359*'metered data'!H362</f>
        <v>3960103.5427184496</v>
      </c>
      <c r="C359" s="70">
        <f>SUMIFS('Regression Inputs'!$G$26:$G$1851,'Regression Inputs'!$B$26:$B$1851,A359)</f>
        <v>165004.31427993541</v>
      </c>
      <c r="D359" s="2">
        <f>YEAR('metered data'!J362)</f>
        <v>2018</v>
      </c>
      <c r="E359" s="2">
        <f>MONTH('metered data'!J362)</f>
        <v>8</v>
      </c>
      <c r="F359" s="2">
        <f>DAY('metered data'!J362)</f>
        <v>27</v>
      </c>
      <c r="G359" s="2"/>
      <c r="H359" s="2"/>
      <c r="I359" s="2"/>
      <c r="J359" s="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</row>
    <row r="360" spans="1:35" ht="12.75" customHeight="1" x14ac:dyDescent="0.35">
      <c r="A360" s="15">
        <f t="shared" si="49"/>
        <v>43340</v>
      </c>
      <c r="B360" s="36">
        <f>C360*'metered data'!H363</f>
        <v>4580567.5427184487</v>
      </c>
      <c r="C360" s="70">
        <f>SUMIFS('Regression Inputs'!$G$26:$G$1851,'Regression Inputs'!$B$26:$B$1851,A360)</f>
        <v>190856.98094660204</v>
      </c>
      <c r="D360" s="2">
        <f>YEAR('metered data'!J363)</f>
        <v>2018</v>
      </c>
      <c r="E360" s="2">
        <f>MONTH('metered data'!J363)</f>
        <v>8</v>
      </c>
      <c r="F360" s="2">
        <f>DAY('metered data'!J363)</f>
        <v>28</v>
      </c>
      <c r="G360" s="2"/>
      <c r="H360" s="2"/>
      <c r="I360" s="2"/>
      <c r="J360" s="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</row>
    <row r="361" spans="1:35" ht="12.75" customHeight="1" x14ac:dyDescent="0.35">
      <c r="A361" s="15">
        <f t="shared" si="49"/>
        <v>43341</v>
      </c>
      <c r="B361" s="36">
        <f>C361*'metered data'!H364</f>
        <v>5020039.5427184496</v>
      </c>
      <c r="C361" s="70">
        <f>SUMIFS('Regression Inputs'!$G$26:$G$1851,'Regression Inputs'!$B$26:$B$1851,A361)</f>
        <v>209168.31427993541</v>
      </c>
      <c r="D361" s="2">
        <f>YEAR('metered data'!J364)</f>
        <v>2018</v>
      </c>
      <c r="E361" s="2">
        <f>MONTH('metered data'!J364)</f>
        <v>8</v>
      </c>
      <c r="F361" s="2">
        <f>DAY('metered data'!J364)</f>
        <v>29</v>
      </c>
      <c r="G361" s="2"/>
      <c r="H361" s="2"/>
      <c r="I361" s="2"/>
      <c r="J361" s="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</row>
    <row r="362" spans="1:35" ht="12.75" customHeight="1" x14ac:dyDescent="0.35">
      <c r="A362" s="15">
        <f t="shared" si="49"/>
        <v>43342</v>
      </c>
      <c r="B362" s="36">
        <f>C362*'metered data'!H365</f>
        <v>5015437.5427184496</v>
      </c>
      <c r="C362" s="70">
        <f>SUMIFS('Regression Inputs'!$G$26:$G$1851,'Regression Inputs'!$B$26:$B$1851,A362)</f>
        <v>208976.56427993541</v>
      </c>
      <c r="D362" s="2">
        <f>YEAR('metered data'!J365)</f>
        <v>2018</v>
      </c>
      <c r="E362" s="2">
        <f>MONTH('metered data'!J365)</f>
        <v>8</v>
      </c>
      <c r="F362" s="2">
        <f>DAY('metered data'!J365)</f>
        <v>30</v>
      </c>
      <c r="G362" s="2"/>
      <c r="H362" s="2"/>
      <c r="I362" s="2"/>
      <c r="J362" s="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</row>
    <row r="363" spans="1:35" ht="12.75" customHeight="1" x14ac:dyDescent="0.35">
      <c r="A363" s="15">
        <f t="shared" si="49"/>
        <v>43343</v>
      </c>
      <c r="B363" s="36">
        <f>C363*'metered data'!H366</f>
        <v>4770481.7235696204</v>
      </c>
      <c r="C363" s="70">
        <f>SUMIFS('Regression Inputs'!$G$26:$G$1851,'Regression Inputs'!$B$26:$B$1851,A363)</f>
        <v>198770.07181540085</v>
      </c>
      <c r="D363" s="2">
        <f>YEAR('metered data'!J366)</f>
        <v>2018</v>
      </c>
      <c r="E363" s="2">
        <f>MONTH('metered data'!J366)</f>
        <v>8</v>
      </c>
      <c r="F363" s="2">
        <f>DAY('metered data'!J366)</f>
        <v>31</v>
      </c>
      <c r="G363" s="2"/>
      <c r="H363" s="2"/>
      <c r="I363" s="2"/>
      <c r="J363" s="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</row>
    <row r="364" spans="1:35" ht="12.75" customHeight="1" x14ac:dyDescent="0.35">
      <c r="A364" s="15">
        <f t="shared" si="49"/>
        <v>43344</v>
      </c>
      <c r="B364" s="36">
        <f>C364*'metered data'!H367</f>
        <v>3915820.7235696204</v>
      </c>
      <c r="C364" s="70">
        <f>SUMIFS('Regression Inputs'!$G$26:$G$1851,'Regression Inputs'!$B$26:$B$1851,A364)</f>
        <v>163159.19681540085</v>
      </c>
      <c r="D364" s="2">
        <f>YEAR('metered data'!J367)</f>
        <v>2018</v>
      </c>
      <c r="E364" s="2">
        <f>MONTH('metered data'!J367)</f>
        <v>9</v>
      </c>
      <c r="F364" s="2">
        <f>DAY('metered data'!J367)</f>
        <v>1</v>
      </c>
      <c r="G364" s="2"/>
      <c r="H364" s="2"/>
      <c r="I364" s="2"/>
      <c r="J364" s="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</row>
    <row r="365" spans="1:35" ht="12.75" customHeight="1" x14ac:dyDescent="0.35">
      <c r="A365" s="15">
        <f t="shared" si="49"/>
        <v>43345</v>
      </c>
      <c r="B365" s="36">
        <f>C365*'metered data'!H368</f>
        <v>3468574.7235696204</v>
      </c>
      <c r="C365" s="70">
        <f>SUMIFS('Regression Inputs'!$G$26:$G$1851,'Regression Inputs'!$B$26:$B$1851,A365)</f>
        <v>144523.94681540085</v>
      </c>
      <c r="D365" s="2">
        <f>YEAR('metered data'!J368)</f>
        <v>2018</v>
      </c>
      <c r="E365" s="2">
        <f>MONTH('metered data'!J368)</f>
        <v>9</v>
      </c>
      <c r="F365" s="2">
        <f>DAY('metered data'!J368)</f>
        <v>2</v>
      </c>
      <c r="G365" s="2"/>
      <c r="H365" s="2"/>
      <c r="I365" s="2"/>
      <c r="J365" s="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</row>
    <row r="366" spans="1:35" ht="12.75" customHeight="1" x14ac:dyDescent="0.35">
      <c r="A366" s="15">
        <f t="shared" si="49"/>
        <v>43346</v>
      </c>
      <c r="B366" s="36">
        <f>C366*'metered data'!H369</f>
        <v>3854654.7235696195</v>
      </c>
      <c r="C366" s="70">
        <f>SUMIFS('Regression Inputs'!$G$26:$G$1851,'Regression Inputs'!$B$26:$B$1851,A366)</f>
        <v>160610.61348206748</v>
      </c>
      <c r="D366" s="2">
        <f>YEAR('metered data'!J369)</f>
        <v>2018</v>
      </c>
      <c r="E366" s="2">
        <f>MONTH('metered data'!J369)</f>
        <v>9</v>
      </c>
      <c r="F366" s="2">
        <f>DAY('metered data'!J369)</f>
        <v>3</v>
      </c>
      <c r="G366" s="2"/>
      <c r="H366" s="2"/>
      <c r="I366" s="2"/>
      <c r="J366" s="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</row>
    <row r="367" spans="1:35" ht="12.75" customHeight="1" x14ac:dyDescent="0.35">
      <c r="A367" s="15">
        <f t="shared" si="49"/>
        <v>43347</v>
      </c>
      <c r="B367" s="36">
        <f>C367*'metered data'!H370</f>
        <v>4411297.7235696223</v>
      </c>
      <c r="C367" s="70">
        <f>SUMIFS('Regression Inputs'!$G$26:$G$1851,'Regression Inputs'!$B$26:$B$1851,A367)</f>
        <v>183804.07181540091</v>
      </c>
      <c r="D367" s="2">
        <f>YEAR('metered data'!J370)</f>
        <v>2018</v>
      </c>
      <c r="E367" s="2">
        <f>MONTH('metered data'!J370)</f>
        <v>9</v>
      </c>
      <c r="F367" s="2">
        <f>DAY('metered data'!J370)</f>
        <v>4</v>
      </c>
      <c r="G367" s="2"/>
      <c r="H367" s="2"/>
      <c r="I367" s="2"/>
      <c r="J367" s="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</row>
    <row r="368" spans="1:35" ht="12.75" customHeight="1" x14ac:dyDescent="0.35">
      <c r="A368" s="15">
        <f t="shared" si="49"/>
        <v>43348</v>
      </c>
      <c r="B368" s="36">
        <f>C368*'metered data'!H371</f>
        <v>5164889.7235696204</v>
      </c>
      <c r="C368" s="70">
        <f>SUMIFS('Regression Inputs'!$G$26:$G$1851,'Regression Inputs'!$B$26:$B$1851,A368)</f>
        <v>215203.73848206754</v>
      </c>
      <c r="D368" s="2">
        <f>YEAR('metered data'!J371)</f>
        <v>2018</v>
      </c>
      <c r="E368" s="2">
        <f>MONTH('metered data'!J371)</f>
        <v>9</v>
      </c>
      <c r="F368" s="2">
        <f>DAY('metered data'!J371)</f>
        <v>5</v>
      </c>
      <c r="G368" s="2"/>
      <c r="H368" s="2"/>
      <c r="I368" s="2"/>
      <c r="J368" s="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</row>
    <row r="369" spans="1:35" ht="12.75" customHeight="1" x14ac:dyDescent="0.35">
      <c r="A369" s="15">
        <f t="shared" si="49"/>
        <v>43349</v>
      </c>
      <c r="B369" s="36">
        <f>C369*'metered data'!H372</f>
        <v>5406228.7235696213</v>
      </c>
      <c r="C369" s="70">
        <f>SUMIFS('Regression Inputs'!$G$26:$G$1851,'Regression Inputs'!$B$26:$B$1851,A369)</f>
        <v>225259.53014873422</v>
      </c>
      <c r="D369" s="2">
        <f>YEAR('metered data'!J372)</f>
        <v>2018</v>
      </c>
      <c r="E369" s="2">
        <f>MONTH('metered data'!J372)</f>
        <v>9</v>
      </c>
      <c r="F369" s="2">
        <f>DAY('metered data'!J372)</f>
        <v>6</v>
      </c>
      <c r="G369" s="2"/>
      <c r="H369" s="2"/>
      <c r="I369" s="2"/>
      <c r="J369" s="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</row>
    <row r="370" spans="1:35" ht="12.75" customHeight="1" x14ac:dyDescent="0.35">
      <c r="A370" s="15">
        <f t="shared" si="49"/>
        <v>43350</v>
      </c>
      <c r="B370" s="36">
        <f>C370*'metered data'!H373</f>
        <v>5410174.7235696223</v>
      </c>
      <c r="C370" s="70">
        <f>SUMIFS('Regression Inputs'!$G$26:$G$1851,'Regression Inputs'!$B$26:$B$1851,A370)</f>
        <v>225423.94681540091</v>
      </c>
      <c r="D370" s="2">
        <f>YEAR('metered data'!J373)</f>
        <v>2018</v>
      </c>
      <c r="E370" s="2">
        <f>MONTH('metered data'!J373)</f>
        <v>9</v>
      </c>
      <c r="F370" s="2">
        <f>DAY('metered data'!J373)</f>
        <v>7</v>
      </c>
      <c r="G370" s="2"/>
      <c r="H370" s="2"/>
      <c r="I370" s="2"/>
      <c r="J370" s="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</row>
    <row r="371" spans="1:35" ht="12.75" customHeight="1" x14ac:dyDescent="0.35">
      <c r="A371" s="15">
        <f t="shared" si="49"/>
        <v>43351</v>
      </c>
      <c r="B371" s="36">
        <f>C371*'metered data'!H374</f>
        <v>4380048.7235696204</v>
      </c>
      <c r="C371" s="70">
        <f>SUMIFS('Regression Inputs'!$G$26:$G$1851,'Regression Inputs'!$B$26:$B$1851,A371)</f>
        <v>182502.03014873416</v>
      </c>
      <c r="D371" s="2">
        <f>YEAR('metered data'!J374)</f>
        <v>2018</v>
      </c>
      <c r="E371" s="2">
        <f>MONTH('metered data'!J374)</f>
        <v>9</v>
      </c>
      <c r="F371" s="2">
        <f>DAY('metered data'!J374)</f>
        <v>8</v>
      </c>
      <c r="G371" s="2"/>
      <c r="H371" s="2"/>
      <c r="I371" s="2"/>
      <c r="J371" s="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</row>
    <row r="372" spans="1:35" ht="12.75" customHeight="1" x14ac:dyDescent="0.35">
      <c r="A372" s="15">
        <f t="shared" si="49"/>
        <v>43352</v>
      </c>
      <c r="B372" s="36">
        <f>C372*'metered data'!H375</f>
        <v>3926804.7235696195</v>
      </c>
      <c r="C372" s="70">
        <f>SUMIFS('Regression Inputs'!$G$26:$G$1851,'Regression Inputs'!$B$26:$B$1851,A372)</f>
        <v>163616.86348206748</v>
      </c>
      <c r="D372" s="2">
        <f>YEAR('metered data'!J375)</f>
        <v>2018</v>
      </c>
      <c r="E372" s="2">
        <f>MONTH('metered data'!J375)</f>
        <v>9</v>
      </c>
      <c r="F372" s="2">
        <f>DAY('metered data'!J375)</f>
        <v>9</v>
      </c>
      <c r="G372" s="2"/>
      <c r="H372" s="2"/>
      <c r="I372" s="2"/>
      <c r="J372" s="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</row>
    <row r="373" spans="1:35" ht="12.75" customHeight="1" x14ac:dyDescent="0.35">
      <c r="A373" s="15">
        <f t="shared" si="49"/>
        <v>43353</v>
      </c>
      <c r="B373" s="36">
        <f>C373*'metered data'!H376</f>
        <v>4523140.7235696223</v>
      </c>
      <c r="C373" s="70">
        <f>SUMIFS('Regression Inputs'!$G$26:$G$1851,'Regression Inputs'!$B$26:$B$1851,A373)</f>
        <v>188464.19681540091</v>
      </c>
      <c r="D373" s="2">
        <f>YEAR('metered data'!J376)</f>
        <v>2018</v>
      </c>
      <c r="E373" s="2">
        <f>MONTH('metered data'!J376)</f>
        <v>9</v>
      </c>
      <c r="F373" s="2">
        <f>DAY('metered data'!J376)</f>
        <v>10</v>
      </c>
      <c r="G373" s="2"/>
      <c r="H373" s="2"/>
      <c r="I373" s="2"/>
      <c r="J373" s="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</row>
    <row r="374" spans="1:35" ht="12.75" customHeight="1" x14ac:dyDescent="0.35">
      <c r="A374" s="15">
        <f t="shared" si="49"/>
        <v>43354</v>
      </c>
      <c r="B374" s="36">
        <f>C374*'metered data'!H377</f>
        <v>4845401.7235696204</v>
      </c>
      <c r="C374" s="70">
        <f>SUMIFS('Regression Inputs'!$G$26:$G$1851,'Regression Inputs'!$B$26:$B$1851,A374)</f>
        <v>201891.73848206754</v>
      </c>
      <c r="D374" s="2">
        <f>YEAR('metered data'!J377)</f>
        <v>2018</v>
      </c>
      <c r="E374" s="2">
        <f>MONTH('metered data'!J377)</f>
        <v>9</v>
      </c>
      <c r="F374" s="2">
        <f>DAY('metered data'!J377)</f>
        <v>11</v>
      </c>
      <c r="G374" s="2"/>
      <c r="H374" s="2"/>
      <c r="I374" s="2"/>
      <c r="J374" s="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</row>
    <row r="375" spans="1:35" ht="12.75" customHeight="1" x14ac:dyDescent="0.35">
      <c r="A375" s="15">
        <f t="shared" si="49"/>
        <v>43355</v>
      </c>
      <c r="B375" s="36">
        <f>C375*'metered data'!H378</f>
        <v>4813648.7235696223</v>
      </c>
      <c r="C375" s="70">
        <f>SUMIFS('Regression Inputs'!$G$26:$G$1851,'Regression Inputs'!$B$26:$B$1851,A375)</f>
        <v>200568.69681540091</v>
      </c>
      <c r="D375" s="2">
        <f>YEAR('metered data'!J378)</f>
        <v>2018</v>
      </c>
      <c r="E375" s="2">
        <f>MONTH('metered data'!J378)</f>
        <v>9</v>
      </c>
      <c r="F375" s="2">
        <f>DAY('metered data'!J378)</f>
        <v>12</v>
      </c>
      <c r="G375" s="2"/>
      <c r="H375" s="2"/>
      <c r="I375" s="2"/>
      <c r="J375" s="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</row>
    <row r="376" spans="1:35" ht="12.75" customHeight="1" x14ac:dyDescent="0.35">
      <c r="A376" s="15">
        <f t="shared" si="49"/>
        <v>43356</v>
      </c>
      <c r="B376" s="36">
        <f>C376*'metered data'!H379</f>
        <v>4821653.7235696204</v>
      </c>
      <c r="C376" s="70">
        <f>SUMIFS('Regression Inputs'!$G$26:$G$1851,'Regression Inputs'!$B$26:$B$1851,A376)</f>
        <v>200902.23848206754</v>
      </c>
      <c r="D376" s="2">
        <f>YEAR('metered data'!J379)</f>
        <v>2018</v>
      </c>
      <c r="E376" s="2">
        <f>MONTH('metered data'!J379)</f>
        <v>9</v>
      </c>
      <c r="F376" s="2">
        <f>DAY('metered data'!J379)</f>
        <v>13</v>
      </c>
      <c r="G376" s="2"/>
      <c r="H376" s="2"/>
      <c r="I376" s="2"/>
      <c r="J376" s="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</row>
    <row r="377" spans="1:35" ht="12.75" customHeight="1" x14ac:dyDescent="0.35">
      <c r="A377" s="15">
        <f t="shared" si="49"/>
        <v>43357</v>
      </c>
      <c r="B377" s="36">
        <f>C377*'metered data'!H380</f>
        <v>4789163.7235696195</v>
      </c>
      <c r="C377" s="70">
        <f>SUMIFS('Regression Inputs'!$G$26:$G$1851,'Regression Inputs'!$B$26:$B$1851,A377)</f>
        <v>199548.48848206748</v>
      </c>
      <c r="D377" s="2">
        <f>YEAR('metered data'!J380)</f>
        <v>2018</v>
      </c>
      <c r="E377" s="2">
        <f>MONTH('metered data'!J380)</f>
        <v>9</v>
      </c>
      <c r="F377" s="2">
        <f>DAY('metered data'!J380)</f>
        <v>14</v>
      </c>
      <c r="G377" s="2"/>
      <c r="H377" s="2"/>
      <c r="I377" s="2"/>
      <c r="J377" s="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</row>
    <row r="378" spans="1:35" ht="12.75" customHeight="1" x14ac:dyDescent="0.35">
      <c r="A378" s="15">
        <f t="shared" si="49"/>
        <v>43358</v>
      </c>
      <c r="B378" s="36">
        <f>C378*'metered data'!H381</f>
        <v>4151203.723569619</v>
      </c>
      <c r="C378" s="70">
        <f>SUMIFS('Regression Inputs'!$G$26:$G$1851,'Regression Inputs'!$B$26:$B$1851,A378)</f>
        <v>172966.82181540079</v>
      </c>
      <c r="D378" s="2">
        <f>YEAR('metered data'!J381)</f>
        <v>2018</v>
      </c>
      <c r="E378" s="2">
        <f>MONTH('metered data'!J381)</f>
        <v>9</v>
      </c>
      <c r="F378" s="2">
        <f>DAY('metered data'!J381)</f>
        <v>15</v>
      </c>
      <c r="G378" s="2"/>
      <c r="H378" s="2"/>
      <c r="I378" s="2"/>
      <c r="J378" s="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</row>
    <row r="379" spans="1:35" ht="12.75" customHeight="1" x14ac:dyDescent="0.35">
      <c r="A379" s="15">
        <f t="shared" si="49"/>
        <v>43359</v>
      </c>
      <c r="B379" s="36">
        <f>C379*'metered data'!H382</f>
        <v>3785072.7235696209</v>
      </c>
      <c r="C379" s="70">
        <f>SUMIFS('Regression Inputs'!$G$26:$G$1851,'Regression Inputs'!$B$26:$B$1851,A379)</f>
        <v>157711.36348206754</v>
      </c>
      <c r="D379" s="2">
        <f>YEAR('metered data'!J382)</f>
        <v>2018</v>
      </c>
      <c r="E379" s="2">
        <f>MONTH('metered data'!J382)</f>
        <v>9</v>
      </c>
      <c r="F379" s="2">
        <f>DAY('metered data'!J382)</f>
        <v>16</v>
      </c>
      <c r="G379" s="2"/>
      <c r="H379" s="2"/>
      <c r="I379" s="2"/>
      <c r="J379" s="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</row>
    <row r="380" spans="1:35" ht="12.75" customHeight="1" x14ac:dyDescent="0.35">
      <c r="A380" s="15">
        <f t="shared" si="49"/>
        <v>43360</v>
      </c>
      <c r="B380" s="36">
        <f>C380*'metered data'!H383</f>
        <v>4565782.7235696185</v>
      </c>
      <c r="C380" s="70">
        <f>SUMIFS('Regression Inputs'!$G$26:$G$1851,'Regression Inputs'!$B$26:$B$1851,A380)</f>
        <v>190240.94681540079</v>
      </c>
      <c r="D380" s="2">
        <f>YEAR('metered data'!J383)</f>
        <v>2018</v>
      </c>
      <c r="E380" s="2">
        <f>MONTH('metered data'!J383)</f>
        <v>9</v>
      </c>
      <c r="F380" s="2">
        <f>DAY('metered data'!J383)</f>
        <v>17</v>
      </c>
      <c r="G380" s="2"/>
      <c r="H380" s="2"/>
      <c r="I380" s="2"/>
      <c r="J380" s="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</row>
    <row r="381" spans="1:35" ht="12.75" customHeight="1" x14ac:dyDescent="0.35">
      <c r="A381" s="15">
        <f t="shared" si="49"/>
        <v>43361</v>
      </c>
      <c r="B381" s="36">
        <f>C381*'metered data'!H384</f>
        <v>5055383.7235696204</v>
      </c>
      <c r="C381" s="70">
        <f>SUMIFS('Regression Inputs'!$G$26:$G$1851,'Regression Inputs'!$B$26:$B$1851,A381)</f>
        <v>210640.98848206754</v>
      </c>
      <c r="D381" s="2">
        <f>YEAR('metered data'!J384)</f>
        <v>2018</v>
      </c>
      <c r="E381" s="2">
        <f>MONTH('metered data'!J384)</f>
        <v>9</v>
      </c>
      <c r="F381" s="2">
        <f>DAY('metered data'!J384)</f>
        <v>18</v>
      </c>
      <c r="G381" s="2"/>
      <c r="H381" s="2"/>
      <c r="I381" s="2"/>
      <c r="J381" s="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</row>
    <row r="382" spans="1:35" ht="12.75" customHeight="1" x14ac:dyDescent="0.35">
      <c r="A382" s="15">
        <f t="shared" si="49"/>
        <v>43362</v>
      </c>
      <c r="B382" s="36">
        <f>C382*'metered data'!H385</f>
        <v>5164272.7235696204</v>
      </c>
      <c r="C382" s="70">
        <f>SUMIFS('Regression Inputs'!$G$26:$G$1851,'Regression Inputs'!$B$26:$B$1851,A382)</f>
        <v>215178.03014873416</v>
      </c>
      <c r="D382" s="2">
        <f>YEAR('metered data'!J385)</f>
        <v>2018</v>
      </c>
      <c r="E382" s="2">
        <f>MONTH('metered data'!J385)</f>
        <v>9</v>
      </c>
      <c r="F382" s="2">
        <f>DAY('metered data'!J385)</f>
        <v>19</v>
      </c>
      <c r="G382" s="2"/>
      <c r="H382" s="2"/>
      <c r="I382" s="2"/>
      <c r="J382" s="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</row>
    <row r="383" spans="1:35" ht="12.75" customHeight="1" x14ac:dyDescent="0.35">
      <c r="A383" s="15">
        <f t="shared" si="49"/>
        <v>43363</v>
      </c>
      <c r="B383" s="36">
        <f>C383*'metered data'!H386</f>
        <v>5041582.7235696204</v>
      </c>
      <c r="C383" s="70">
        <f>SUMIFS('Regression Inputs'!$G$26:$G$1851,'Regression Inputs'!$B$26:$B$1851,A383)</f>
        <v>210065.94681540085</v>
      </c>
      <c r="D383" s="2">
        <f>YEAR('metered data'!J386)</f>
        <v>2018</v>
      </c>
      <c r="E383" s="2">
        <f>MONTH('metered data'!J386)</f>
        <v>9</v>
      </c>
      <c r="F383" s="2">
        <f>DAY('metered data'!J386)</f>
        <v>20</v>
      </c>
      <c r="G383" s="2"/>
      <c r="H383" s="2"/>
      <c r="I383" s="2"/>
      <c r="J383" s="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</row>
    <row r="384" spans="1:35" ht="12.75" customHeight="1" x14ac:dyDescent="0.35">
      <c r="A384" s="15">
        <f t="shared" si="49"/>
        <v>43364</v>
      </c>
      <c r="B384" s="36">
        <f>C384*'metered data'!H387</f>
        <v>4758236.7235696204</v>
      </c>
      <c r="C384" s="70">
        <f>SUMIFS('Regression Inputs'!$G$26:$G$1851,'Regression Inputs'!$B$26:$B$1851,A384)</f>
        <v>198259.86348206754</v>
      </c>
      <c r="D384" s="2">
        <f>YEAR('metered data'!J387)</f>
        <v>2018</v>
      </c>
      <c r="E384" s="2">
        <f>MONTH('metered data'!J387)</f>
        <v>9</v>
      </c>
      <c r="F384" s="2">
        <f>DAY('metered data'!J387)</f>
        <v>21</v>
      </c>
      <c r="G384" s="2"/>
      <c r="H384" s="2"/>
      <c r="I384" s="2"/>
      <c r="J384" s="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</row>
    <row r="385" spans="1:35" ht="12.75" customHeight="1" x14ac:dyDescent="0.35">
      <c r="A385" s="15">
        <f t="shared" si="49"/>
        <v>43365</v>
      </c>
      <c r="B385" s="36">
        <f>C385*'metered data'!H388</f>
        <v>4391634.7235696204</v>
      </c>
      <c r="C385" s="70">
        <f>SUMIFS('Regression Inputs'!$G$26:$G$1851,'Regression Inputs'!$B$26:$B$1851,A385)</f>
        <v>182984.78014873416</v>
      </c>
      <c r="D385" s="2">
        <f>YEAR('metered data'!J388)</f>
        <v>2018</v>
      </c>
      <c r="E385" s="2">
        <f>MONTH('metered data'!J388)</f>
        <v>9</v>
      </c>
      <c r="F385" s="2">
        <f>DAY('metered data'!J388)</f>
        <v>22</v>
      </c>
      <c r="G385" s="2"/>
      <c r="H385" s="2"/>
      <c r="I385" s="2"/>
      <c r="J385" s="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</row>
    <row r="386" spans="1:35" ht="12.75" customHeight="1" x14ac:dyDescent="0.35">
      <c r="A386" s="15">
        <f t="shared" si="49"/>
        <v>43366</v>
      </c>
      <c r="B386" s="36">
        <f>C386*'metered data'!H389</f>
        <v>4156318.7235696218</v>
      </c>
      <c r="C386" s="70">
        <f>SUMIFS('Regression Inputs'!$G$26:$G$1851,'Regression Inputs'!$B$26:$B$1851,A386)</f>
        <v>173179.94681540091</v>
      </c>
      <c r="D386" s="2">
        <f>YEAR('metered data'!J389)</f>
        <v>2018</v>
      </c>
      <c r="E386" s="2">
        <f>MONTH('metered data'!J389)</f>
        <v>9</v>
      </c>
      <c r="F386" s="2">
        <f>DAY('metered data'!J389)</f>
        <v>23</v>
      </c>
      <c r="G386" s="2"/>
      <c r="H386" s="2"/>
      <c r="I386" s="2"/>
      <c r="J386" s="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</row>
    <row r="387" spans="1:35" ht="12.75" customHeight="1" x14ac:dyDescent="0.35">
      <c r="A387" s="15">
        <f t="shared" si="49"/>
        <v>43367</v>
      </c>
      <c r="B387" s="36">
        <f>C387*'metered data'!H390</f>
        <v>4990448.7235696204</v>
      </c>
      <c r="C387" s="70">
        <f>SUMIFS('Regression Inputs'!$G$26:$G$1851,'Regression Inputs'!$B$26:$B$1851,A387)</f>
        <v>207935.36348206754</v>
      </c>
      <c r="D387" s="2">
        <f>YEAR('metered data'!J390)</f>
        <v>2018</v>
      </c>
      <c r="E387" s="2">
        <f>MONTH('metered data'!J390)</f>
        <v>9</v>
      </c>
      <c r="F387" s="2">
        <f>DAY('metered data'!J390)</f>
        <v>24</v>
      </c>
      <c r="G387" s="2"/>
      <c r="H387" s="2"/>
      <c r="I387" s="2"/>
      <c r="J387" s="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</row>
    <row r="388" spans="1:35" ht="12.75" customHeight="1" x14ac:dyDescent="0.35">
      <c r="A388" s="15">
        <f t="shared" si="49"/>
        <v>43368</v>
      </c>
      <c r="B388" s="36">
        <f>C388*'metered data'!H391</f>
        <v>5384932.7235696185</v>
      </c>
      <c r="C388" s="70">
        <f>SUMIFS('Regression Inputs'!$G$26:$G$1851,'Regression Inputs'!$B$26:$B$1851,A388)</f>
        <v>224372.19681540079</v>
      </c>
      <c r="D388" s="2">
        <f>YEAR('metered data'!J391)</f>
        <v>2018</v>
      </c>
      <c r="E388" s="2">
        <f>MONTH('metered data'!J391)</f>
        <v>9</v>
      </c>
      <c r="F388" s="2">
        <f>DAY('metered data'!J391)</f>
        <v>25</v>
      </c>
      <c r="G388" s="2"/>
      <c r="H388" s="2"/>
      <c r="I388" s="2"/>
      <c r="J388" s="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</row>
    <row r="389" spans="1:35" ht="12.75" customHeight="1" x14ac:dyDescent="0.35">
      <c r="A389" s="15">
        <f t="shared" si="49"/>
        <v>43369</v>
      </c>
      <c r="B389" s="36">
        <f>C389*'metered data'!H392</f>
        <v>5480188.7235696185</v>
      </c>
      <c r="C389" s="70">
        <f>SUMIFS('Regression Inputs'!$G$26:$G$1851,'Regression Inputs'!$B$26:$B$1851,A389)</f>
        <v>228341.19681540079</v>
      </c>
      <c r="D389" s="2">
        <f>YEAR('metered data'!J392)</f>
        <v>2018</v>
      </c>
      <c r="E389" s="2">
        <f>MONTH('metered data'!J392)</f>
        <v>9</v>
      </c>
      <c r="F389" s="2">
        <f>DAY('metered data'!J392)</f>
        <v>26</v>
      </c>
      <c r="G389" s="2"/>
      <c r="H389" s="2"/>
      <c r="I389" s="2"/>
      <c r="J389" s="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</row>
    <row r="390" spans="1:35" ht="12.75" customHeight="1" x14ac:dyDescent="0.35">
      <c r="A390" s="15">
        <f t="shared" si="49"/>
        <v>43370</v>
      </c>
      <c r="B390" s="36">
        <f>C390*'metered data'!H393</f>
        <v>5597711.7235696204</v>
      </c>
      <c r="C390" s="70">
        <f>SUMIFS('Regression Inputs'!$G$26:$G$1851,'Regression Inputs'!$B$26:$B$1851,A390)</f>
        <v>233237.98848206754</v>
      </c>
      <c r="D390" s="2">
        <f>YEAR('metered data'!J393)</f>
        <v>2018</v>
      </c>
      <c r="E390" s="2">
        <f>MONTH('metered data'!J393)</f>
        <v>9</v>
      </c>
      <c r="F390" s="2">
        <f>DAY('metered data'!J393)</f>
        <v>27</v>
      </c>
      <c r="G390" s="2"/>
      <c r="H390" s="2"/>
      <c r="I390" s="2"/>
      <c r="J390" s="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</row>
    <row r="391" spans="1:35" ht="12.75" customHeight="1" x14ac:dyDescent="0.35">
      <c r="A391" s="15">
        <f t="shared" si="49"/>
        <v>43371</v>
      </c>
      <c r="B391" s="36">
        <f>C391*'metered data'!H394</f>
        <v>5578266.7235696204</v>
      </c>
      <c r="C391" s="70">
        <f>SUMIFS('Regression Inputs'!$G$26:$G$1851,'Regression Inputs'!$B$26:$B$1851,A391)</f>
        <v>232427.78014873416</v>
      </c>
      <c r="D391" s="2">
        <f>YEAR('metered data'!J394)</f>
        <v>2018</v>
      </c>
      <c r="E391" s="2">
        <f>MONTH('metered data'!J394)</f>
        <v>9</v>
      </c>
      <c r="F391" s="2">
        <f>DAY('metered data'!J394)</f>
        <v>28</v>
      </c>
      <c r="G391" s="2"/>
      <c r="H391" s="2"/>
      <c r="I391" s="2"/>
      <c r="J391" s="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</row>
    <row r="392" spans="1:35" ht="12.75" customHeight="1" x14ac:dyDescent="0.35">
      <c r="A392" s="15">
        <f t="shared" si="49"/>
        <v>43372</v>
      </c>
      <c r="B392" s="36">
        <f>C392*'metered data'!H395</f>
        <v>4778892.7235696204</v>
      </c>
      <c r="C392" s="70">
        <f>SUMIFS('Regression Inputs'!$G$26:$G$1851,'Regression Inputs'!$B$26:$B$1851,A392)</f>
        <v>199120.53014873416</v>
      </c>
      <c r="D392" s="2">
        <f>YEAR('metered data'!J395)</f>
        <v>2018</v>
      </c>
      <c r="E392" s="2">
        <f>MONTH('metered data'!J395)</f>
        <v>9</v>
      </c>
      <c r="F392" s="2">
        <f>DAY('metered data'!J395)</f>
        <v>29</v>
      </c>
      <c r="G392" s="2"/>
      <c r="H392" s="2"/>
      <c r="I392" s="2"/>
      <c r="J392" s="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</row>
    <row r="393" spans="1:35" ht="12.75" customHeight="1" x14ac:dyDescent="0.35">
      <c r="A393" s="15">
        <f t="shared" si="49"/>
        <v>43373</v>
      </c>
      <c r="B393" s="36">
        <f>C393*'metered data'!H396</f>
        <v>4126363.7235696204</v>
      </c>
      <c r="C393" s="70">
        <f>SUMIFS('Regression Inputs'!$G$26:$G$1851,'Regression Inputs'!$B$26:$B$1851,A393)</f>
        <v>171931.82181540085</v>
      </c>
      <c r="D393" s="2">
        <f>YEAR('metered data'!J396)</f>
        <v>2018</v>
      </c>
      <c r="E393" s="2">
        <f>MONTH('metered data'!J396)</f>
        <v>9</v>
      </c>
      <c r="F393" s="2">
        <f>DAY('metered data'!J396)</f>
        <v>30</v>
      </c>
      <c r="G393" s="2"/>
      <c r="H393" s="2"/>
      <c r="I393" s="2"/>
      <c r="J393" s="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</row>
    <row r="394" spans="1:35" ht="12.75" customHeight="1" x14ac:dyDescent="0.35">
      <c r="A394" s="15">
        <f t="shared" si="49"/>
        <v>43374</v>
      </c>
      <c r="B394" s="36">
        <f>C394*'metered data'!H397</f>
        <v>4150024.0410455903</v>
      </c>
      <c r="C394" s="70">
        <f>SUMIFS('Regression Inputs'!$G$26:$G$1851,'Regression Inputs'!$B$26:$B$1851,A394)</f>
        <v>172917.66837689959</v>
      </c>
      <c r="D394" s="2">
        <f>YEAR('metered data'!J397)</f>
        <v>2018</v>
      </c>
      <c r="E394" s="2">
        <f>MONTH('metered data'!J397)</f>
        <v>10</v>
      </c>
      <c r="F394" s="2">
        <f>DAY('metered data'!J397)</f>
        <v>1</v>
      </c>
      <c r="G394" s="2"/>
      <c r="H394" s="2"/>
      <c r="I394" s="2"/>
      <c r="J394" s="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</row>
    <row r="395" spans="1:35" ht="12.75" customHeight="1" x14ac:dyDescent="0.35">
      <c r="A395" s="15">
        <f t="shared" si="49"/>
        <v>43375</v>
      </c>
      <c r="B395" s="36">
        <f>C395*'metered data'!H398</f>
        <v>4480267.0410455903</v>
      </c>
      <c r="C395" s="70">
        <f>SUMIFS('Regression Inputs'!$G$26:$G$1851,'Regression Inputs'!$B$26:$B$1851,A395)</f>
        <v>186677.79337689959</v>
      </c>
      <c r="D395" s="2">
        <f>YEAR('metered data'!J398)</f>
        <v>2018</v>
      </c>
      <c r="E395" s="2">
        <f>MONTH('metered data'!J398)</f>
        <v>10</v>
      </c>
      <c r="F395" s="2">
        <f>DAY('metered data'!J398)</f>
        <v>2</v>
      </c>
      <c r="G395" s="2"/>
      <c r="H395" s="2"/>
      <c r="I395" s="2"/>
      <c r="J395" s="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</row>
    <row r="396" spans="1:35" ht="12.75" customHeight="1" x14ac:dyDescent="0.35">
      <c r="A396" s="15">
        <f t="shared" si="49"/>
        <v>43376</v>
      </c>
      <c r="B396" s="36">
        <f>C396*'metered data'!H399</f>
        <v>4907145.0410455912</v>
      </c>
      <c r="C396" s="70">
        <f>SUMIFS('Regression Inputs'!$G$26:$G$1851,'Regression Inputs'!$B$26:$B$1851,A396)</f>
        <v>204464.37671023296</v>
      </c>
      <c r="D396" s="2">
        <f>YEAR('metered data'!J399)</f>
        <v>2018</v>
      </c>
      <c r="E396" s="2">
        <f>MONTH('metered data'!J399)</f>
        <v>10</v>
      </c>
      <c r="F396" s="2">
        <f>DAY('metered data'!J399)</f>
        <v>3</v>
      </c>
      <c r="G396" s="2"/>
      <c r="H396" s="2"/>
      <c r="I396" s="2"/>
      <c r="J396" s="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</row>
    <row r="397" spans="1:35" ht="12.75" customHeight="1" x14ac:dyDescent="0.35">
      <c r="A397" s="15">
        <f t="shared" si="49"/>
        <v>43377</v>
      </c>
      <c r="B397" s="36">
        <f>C397*'metered data'!H400</f>
        <v>4902258.0410455912</v>
      </c>
      <c r="C397" s="70">
        <f>SUMIFS('Regression Inputs'!$G$26:$G$1851,'Regression Inputs'!$B$26:$B$1851,A397)</f>
        <v>204260.75171023296</v>
      </c>
      <c r="D397" s="2">
        <f>YEAR('metered data'!J400)</f>
        <v>2018</v>
      </c>
      <c r="E397" s="2">
        <f>MONTH('metered data'!J400)</f>
        <v>10</v>
      </c>
      <c r="F397" s="2">
        <f>DAY('metered data'!J400)</f>
        <v>4</v>
      </c>
      <c r="G397" s="2"/>
      <c r="H397" s="2"/>
      <c r="I397" s="2"/>
      <c r="J397" s="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</row>
    <row r="398" spans="1:35" ht="12.75" customHeight="1" x14ac:dyDescent="0.35">
      <c r="A398" s="15">
        <f t="shared" si="49"/>
        <v>43378</v>
      </c>
      <c r="B398" s="36">
        <f>C398*'metered data'!H401</f>
        <v>4625440.0410455912</v>
      </c>
      <c r="C398" s="70">
        <f>SUMIFS('Regression Inputs'!$G$26:$G$1851,'Regression Inputs'!$B$26:$B$1851,A398)</f>
        <v>192726.66837689964</v>
      </c>
      <c r="D398" s="2">
        <f>YEAR('metered data'!J401)</f>
        <v>2018</v>
      </c>
      <c r="E398" s="2">
        <f>MONTH('metered data'!J401)</f>
        <v>10</v>
      </c>
      <c r="F398" s="2">
        <f>DAY('metered data'!J401)</f>
        <v>5</v>
      </c>
      <c r="G398" s="2"/>
      <c r="H398" s="2"/>
      <c r="I398" s="2"/>
      <c r="J398" s="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</row>
    <row r="399" spans="1:35" ht="12.75" customHeight="1" x14ac:dyDescent="0.35">
      <c r="A399" s="15">
        <f t="shared" si="49"/>
        <v>43379</v>
      </c>
      <c r="B399" s="36">
        <f>C399*'metered data'!H402</f>
        <v>3856363.0410455912</v>
      </c>
      <c r="C399" s="70">
        <f>SUMIFS('Regression Inputs'!$G$26:$G$1851,'Regression Inputs'!$B$26:$B$1851,A399)</f>
        <v>160681.79337689964</v>
      </c>
      <c r="D399" s="2">
        <f>YEAR('metered data'!J402)</f>
        <v>2018</v>
      </c>
      <c r="E399" s="2">
        <f>MONTH('metered data'!J402)</f>
        <v>10</v>
      </c>
      <c r="F399" s="2">
        <f>DAY('metered data'!J402)</f>
        <v>6</v>
      </c>
      <c r="G399" s="2"/>
      <c r="H399" s="2"/>
      <c r="I399" s="2"/>
      <c r="J399" s="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</row>
    <row r="400" spans="1:35" ht="12.75" customHeight="1" x14ac:dyDescent="0.35">
      <c r="A400" s="15">
        <f t="shared" si="49"/>
        <v>43380</v>
      </c>
      <c r="B400" s="36">
        <f>C400*'metered data'!H403</f>
        <v>3915197.0410455903</v>
      </c>
      <c r="C400" s="70">
        <f>SUMIFS('Regression Inputs'!$G$26:$G$1851,'Regression Inputs'!$B$26:$B$1851,A400)</f>
        <v>163133.21004356627</v>
      </c>
      <c r="D400" s="2">
        <f>YEAR('metered data'!J403)</f>
        <v>2018</v>
      </c>
      <c r="E400" s="2">
        <f>MONTH('metered data'!J403)</f>
        <v>10</v>
      </c>
      <c r="F400" s="2">
        <f>DAY('metered data'!J403)</f>
        <v>7</v>
      </c>
      <c r="G400" s="2"/>
      <c r="H400" s="2"/>
      <c r="I400" s="2"/>
      <c r="J400" s="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</row>
    <row r="401" spans="1:35" ht="12.75" customHeight="1" x14ac:dyDescent="0.35">
      <c r="A401" s="15">
        <f t="shared" si="49"/>
        <v>43381</v>
      </c>
      <c r="B401" s="36">
        <f>C401*'metered data'!H404</f>
        <v>4725160.0410455912</v>
      </c>
      <c r="C401" s="70">
        <f>SUMIFS('Regression Inputs'!$G$26:$G$1851,'Regression Inputs'!$B$26:$B$1851,A401)</f>
        <v>196881.66837689964</v>
      </c>
      <c r="D401" s="2">
        <f>YEAR('metered data'!J404)</f>
        <v>2018</v>
      </c>
      <c r="E401" s="2">
        <f>MONTH('metered data'!J404)</f>
        <v>10</v>
      </c>
      <c r="F401" s="2">
        <f>DAY('metered data'!J404)</f>
        <v>8</v>
      </c>
      <c r="G401" s="2"/>
      <c r="H401" s="2"/>
      <c r="I401" s="2"/>
      <c r="J401" s="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</row>
    <row r="402" spans="1:35" ht="12.75" customHeight="1" x14ac:dyDescent="0.35">
      <c r="A402" s="15">
        <f t="shared" si="49"/>
        <v>43382</v>
      </c>
      <c r="B402" s="36">
        <f>C402*'metered data'!H405</f>
        <v>5150564.0410455922</v>
      </c>
      <c r="C402" s="70">
        <f>SUMIFS('Regression Inputs'!$G$26:$G$1851,'Regression Inputs'!$B$26:$B$1851,A402)</f>
        <v>214606.83504356633</v>
      </c>
      <c r="D402" s="2">
        <f>YEAR('metered data'!J405)</f>
        <v>2018</v>
      </c>
      <c r="E402" s="2">
        <f>MONTH('metered data'!J405)</f>
        <v>10</v>
      </c>
      <c r="F402" s="2">
        <f>DAY('metered data'!J405)</f>
        <v>9</v>
      </c>
      <c r="G402" s="2"/>
      <c r="H402" s="2"/>
      <c r="I402" s="2"/>
      <c r="J402" s="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</row>
    <row r="403" spans="1:35" ht="12.75" customHeight="1" x14ac:dyDescent="0.35">
      <c r="A403" s="15">
        <f t="shared" si="49"/>
        <v>43383</v>
      </c>
      <c r="B403" s="36">
        <f>C403*'metered data'!H406</f>
        <v>5370050.0410455903</v>
      </c>
      <c r="C403" s="70">
        <f>SUMIFS('Regression Inputs'!$G$26:$G$1851,'Regression Inputs'!$B$26:$B$1851,A403)</f>
        <v>223752.08504356627</v>
      </c>
      <c r="D403" s="2">
        <f>YEAR('metered data'!J406)</f>
        <v>2018</v>
      </c>
      <c r="E403" s="2">
        <f>MONTH('metered data'!J406)</f>
        <v>10</v>
      </c>
      <c r="F403" s="2">
        <f>DAY('metered data'!J406)</f>
        <v>10</v>
      </c>
      <c r="G403" s="2"/>
      <c r="H403" s="2"/>
      <c r="I403" s="2"/>
      <c r="J403" s="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</row>
    <row r="404" spans="1:35" ht="12.75" customHeight="1" x14ac:dyDescent="0.35">
      <c r="A404" s="15">
        <f t="shared" si="49"/>
        <v>43384</v>
      </c>
      <c r="B404" s="36">
        <f>C404*'metered data'!H407</f>
        <v>5611983.0410455894</v>
      </c>
      <c r="C404" s="70">
        <f>SUMIFS('Regression Inputs'!$G$26:$G$1851,'Regression Inputs'!$B$26:$B$1851,A404)</f>
        <v>233832.6267102329</v>
      </c>
      <c r="D404" s="2">
        <f>YEAR('metered data'!J407)</f>
        <v>2018</v>
      </c>
      <c r="E404" s="2">
        <f>MONTH('metered data'!J407)</f>
        <v>10</v>
      </c>
      <c r="F404" s="2">
        <f>DAY('metered data'!J407)</f>
        <v>11</v>
      </c>
      <c r="G404" s="2"/>
      <c r="H404" s="2"/>
      <c r="I404" s="2"/>
      <c r="J404" s="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</row>
    <row r="405" spans="1:35" ht="12.75" customHeight="1" x14ac:dyDescent="0.35">
      <c r="A405" s="15">
        <f t="shared" si="49"/>
        <v>43385</v>
      </c>
      <c r="B405" s="36">
        <f>C405*'metered data'!H408</f>
        <v>5519387.0410455894</v>
      </c>
      <c r="C405" s="70">
        <f>SUMIFS('Regression Inputs'!$G$26:$G$1851,'Regression Inputs'!$B$26:$B$1851,A405)</f>
        <v>229974.46004356621</v>
      </c>
      <c r="D405" s="2">
        <f>YEAR('metered data'!J408)</f>
        <v>2018</v>
      </c>
      <c r="E405" s="2">
        <f>MONTH('metered data'!J408)</f>
        <v>10</v>
      </c>
      <c r="F405" s="2">
        <f>DAY('metered data'!J408)</f>
        <v>12</v>
      </c>
      <c r="G405" s="2"/>
      <c r="H405" s="2"/>
      <c r="I405" s="2"/>
      <c r="J405" s="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</row>
    <row r="406" spans="1:35" ht="12.75" customHeight="1" x14ac:dyDescent="0.35">
      <c r="A406" s="15">
        <f t="shared" si="49"/>
        <v>43386</v>
      </c>
      <c r="B406" s="36">
        <f>C406*'metered data'!H409</f>
        <v>5160617.0410455894</v>
      </c>
      <c r="C406" s="70">
        <f>SUMIFS('Regression Inputs'!$G$26:$G$1851,'Regression Inputs'!$B$26:$B$1851,A406)</f>
        <v>215025.71004356621</v>
      </c>
      <c r="D406" s="2">
        <f>YEAR('metered data'!J409)</f>
        <v>2018</v>
      </c>
      <c r="E406" s="2">
        <f>MONTH('metered data'!J409)</f>
        <v>10</v>
      </c>
      <c r="F406" s="2">
        <f>DAY('metered data'!J409)</f>
        <v>13</v>
      </c>
      <c r="G406" s="2"/>
      <c r="H406" s="2"/>
      <c r="I406" s="2"/>
      <c r="J406" s="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</row>
    <row r="407" spans="1:35" ht="12.75" customHeight="1" x14ac:dyDescent="0.35">
      <c r="A407" s="15">
        <f t="shared" si="49"/>
        <v>43387</v>
      </c>
      <c r="B407" s="36">
        <f>C407*'metered data'!H410</f>
        <v>5226745.0410455903</v>
      </c>
      <c r="C407" s="70">
        <f>SUMIFS('Regression Inputs'!$G$26:$G$1851,'Regression Inputs'!$B$26:$B$1851,A407)</f>
        <v>217781.04337689959</v>
      </c>
      <c r="D407" s="2">
        <f>YEAR('metered data'!J410)</f>
        <v>2018</v>
      </c>
      <c r="E407" s="2">
        <f>MONTH('metered data'!J410)</f>
        <v>10</v>
      </c>
      <c r="F407" s="2">
        <f>DAY('metered data'!J410)</f>
        <v>14</v>
      </c>
      <c r="G407" s="2"/>
      <c r="H407" s="2"/>
      <c r="I407" s="2"/>
      <c r="J407" s="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</row>
    <row r="408" spans="1:35" ht="12.75" customHeight="1" x14ac:dyDescent="0.35">
      <c r="A408" s="15">
        <f t="shared" si="49"/>
        <v>43388</v>
      </c>
      <c r="B408" s="36">
        <f>C408*'metered data'!H411</f>
        <v>5837760.0410455912</v>
      </c>
      <c r="C408" s="70">
        <f>SUMIFS('Regression Inputs'!$G$26:$G$1851,'Regression Inputs'!$B$26:$B$1851,A408)</f>
        <v>243240.00171023296</v>
      </c>
      <c r="D408" s="2">
        <f>YEAR('metered data'!J411)</f>
        <v>2018</v>
      </c>
      <c r="E408" s="2">
        <f>MONTH('metered data'!J411)</f>
        <v>10</v>
      </c>
      <c r="F408" s="2">
        <f>DAY('metered data'!J411)</f>
        <v>15</v>
      </c>
      <c r="G408" s="2"/>
      <c r="H408" s="2"/>
      <c r="I408" s="2"/>
      <c r="J408" s="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</row>
    <row r="409" spans="1:35" ht="12.75" customHeight="1" x14ac:dyDescent="0.35">
      <c r="A409" s="15">
        <f t="shared" si="49"/>
        <v>43389</v>
      </c>
      <c r="B409" s="36">
        <f>C409*'metered data'!H412</f>
        <v>6420134.0410455912</v>
      </c>
      <c r="C409" s="70">
        <f>SUMIFS('Regression Inputs'!$G$26:$G$1851,'Regression Inputs'!$B$26:$B$1851,A409)</f>
        <v>267505.5850435663</v>
      </c>
      <c r="D409" s="2">
        <f>YEAR('metered data'!J412)</f>
        <v>2018</v>
      </c>
      <c r="E409" s="2">
        <f>MONTH('metered data'!J412)</f>
        <v>10</v>
      </c>
      <c r="F409" s="2">
        <f>DAY('metered data'!J412)</f>
        <v>16</v>
      </c>
      <c r="G409" s="2"/>
      <c r="H409" s="2"/>
      <c r="I409" s="2"/>
      <c r="J409" s="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</row>
    <row r="410" spans="1:35" ht="12.75" customHeight="1" x14ac:dyDescent="0.35">
      <c r="A410" s="15">
        <f t="shared" si="49"/>
        <v>43390</v>
      </c>
      <c r="B410" s="36">
        <f>C410*'metered data'!H413</f>
        <v>6347589.0410455931</v>
      </c>
      <c r="C410" s="70">
        <f>SUMIFS('Regression Inputs'!$G$26:$G$1851,'Regression Inputs'!$B$26:$B$1851,A410)</f>
        <v>264482.87671023305</v>
      </c>
      <c r="D410" s="2">
        <f>YEAR('metered data'!J413)</f>
        <v>2018</v>
      </c>
      <c r="E410" s="2">
        <f>MONTH('metered data'!J413)</f>
        <v>10</v>
      </c>
      <c r="F410" s="2">
        <f>DAY('metered data'!J413)</f>
        <v>17</v>
      </c>
      <c r="G410" s="2"/>
      <c r="H410" s="2"/>
      <c r="I410" s="2"/>
      <c r="J410" s="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</row>
    <row r="411" spans="1:35" ht="12.75" customHeight="1" x14ac:dyDescent="0.35">
      <c r="A411" s="15">
        <f t="shared" si="49"/>
        <v>43391</v>
      </c>
      <c r="B411" s="36">
        <f>C411*'metered data'!H414</f>
        <v>6699808.0410455894</v>
      </c>
      <c r="C411" s="70">
        <f>SUMIFS('Regression Inputs'!$G$26:$G$1851,'Regression Inputs'!$B$26:$B$1851,A411)</f>
        <v>279158.66837689956</v>
      </c>
      <c r="D411" s="2">
        <f>YEAR('metered data'!J414)</f>
        <v>2018</v>
      </c>
      <c r="E411" s="2">
        <f>MONTH('metered data'!J414)</f>
        <v>10</v>
      </c>
      <c r="F411" s="2">
        <f>DAY('metered data'!J414)</f>
        <v>18</v>
      </c>
      <c r="G411" s="2"/>
      <c r="H411" s="2"/>
      <c r="I411" s="2"/>
      <c r="J411" s="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</row>
    <row r="412" spans="1:35" ht="12.75" customHeight="1" x14ac:dyDescent="0.35">
      <c r="A412" s="15">
        <f t="shared" si="49"/>
        <v>43392</v>
      </c>
      <c r="B412" s="36">
        <f>C412*'metered data'!H415</f>
        <v>6627515.0410455912</v>
      </c>
      <c r="C412" s="70">
        <f>SUMIFS('Regression Inputs'!$G$26:$G$1851,'Regression Inputs'!$B$26:$B$1851,A412)</f>
        <v>276146.4600435663</v>
      </c>
      <c r="D412" s="2">
        <f>YEAR('metered data'!J415)</f>
        <v>2018</v>
      </c>
      <c r="E412" s="2">
        <f>MONTH('metered data'!J415)</f>
        <v>10</v>
      </c>
      <c r="F412" s="2">
        <f>DAY('metered data'!J415)</f>
        <v>19</v>
      </c>
      <c r="G412" s="2"/>
      <c r="H412" s="2"/>
      <c r="I412" s="2"/>
      <c r="J412" s="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</row>
    <row r="413" spans="1:35" ht="12.75" customHeight="1" x14ac:dyDescent="0.35">
      <c r="A413" s="15">
        <f t="shared" si="49"/>
        <v>43393</v>
      </c>
      <c r="B413" s="36">
        <f>C413*'metered data'!H416</f>
        <v>6139364.0410455903</v>
      </c>
      <c r="C413" s="70">
        <f>SUMIFS('Regression Inputs'!$G$26:$G$1851,'Regression Inputs'!$B$26:$B$1851,A413)</f>
        <v>255806.83504356627</v>
      </c>
      <c r="D413" s="2">
        <f>YEAR('metered data'!J416)</f>
        <v>2018</v>
      </c>
      <c r="E413" s="2">
        <f>MONTH('metered data'!J416)</f>
        <v>10</v>
      </c>
      <c r="F413" s="2">
        <f>DAY('metered data'!J416)</f>
        <v>20</v>
      </c>
      <c r="G413" s="2"/>
      <c r="H413" s="2"/>
      <c r="I413" s="2"/>
      <c r="J413" s="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</row>
    <row r="414" spans="1:35" ht="12.75" customHeight="1" x14ac:dyDescent="0.35">
      <c r="A414" s="15">
        <f t="shared" ref="A414:A477" si="50">DATE(D414,E414,F414)</f>
        <v>43394</v>
      </c>
      <c r="B414" s="36">
        <f>C414*'metered data'!H417</f>
        <v>5826421.0410455903</v>
      </c>
      <c r="C414" s="70">
        <f>SUMIFS('Regression Inputs'!$G$26:$G$1851,'Regression Inputs'!$B$26:$B$1851,A414)</f>
        <v>242767.54337689959</v>
      </c>
      <c r="D414" s="2">
        <f>YEAR('metered data'!J417)</f>
        <v>2018</v>
      </c>
      <c r="E414" s="2">
        <f>MONTH('metered data'!J417)</f>
        <v>10</v>
      </c>
      <c r="F414" s="2">
        <f>DAY('metered data'!J417)</f>
        <v>21</v>
      </c>
      <c r="G414" s="2"/>
      <c r="H414" s="2"/>
      <c r="I414" s="2"/>
      <c r="J414" s="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</row>
    <row r="415" spans="1:35" ht="12.75" customHeight="1" x14ac:dyDescent="0.35">
      <c r="A415" s="15">
        <f t="shared" si="50"/>
        <v>43395</v>
      </c>
      <c r="B415" s="36">
        <f>C415*'metered data'!H418</f>
        <v>5993737.0410455903</v>
      </c>
      <c r="C415" s="70">
        <f>SUMIFS('Regression Inputs'!$G$26:$G$1851,'Regression Inputs'!$B$26:$B$1851,A415)</f>
        <v>249739.04337689959</v>
      </c>
      <c r="D415" s="2">
        <f>YEAR('metered data'!J418)</f>
        <v>2018</v>
      </c>
      <c r="E415" s="2">
        <f>MONTH('metered data'!J418)</f>
        <v>10</v>
      </c>
      <c r="F415" s="2">
        <f>DAY('metered data'!J418)</f>
        <v>22</v>
      </c>
      <c r="G415" s="2"/>
      <c r="H415" s="2"/>
      <c r="I415" s="2"/>
      <c r="J415" s="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</row>
    <row r="416" spans="1:35" ht="12.75" customHeight="1" x14ac:dyDescent="0.35">
      <c r="A416" s="15">
        <f t="shared" si="50"/>
        <v>43396</v>
      </c>
      <c r="B416" s="36">
        <f>C416*'metered data'!H419</f>
        <v>6128208.0410455922</v>
      </c>
      <c r="C416" s="70">
        <f>SUMIFS('Regression Inputs'!$G$26:$G$1851,'Regression Inputs'!$B$26:$B$1851,A416)</f>
        <v>255342.00171023302</v>
      </c>
      <c r="D416" s="2">
        <f>YEAR('metered data'!J419)</f>
        <v>2018</v>
      </c>
      <c r="E416" s="2">
        <f>MONTH('metered data'!J419)</f>
        <v>10</v>
      </c>
      <c r="F416" s="2">
        <f>DAY('metered data'!J419)</f>
        <v>23</v>
      </c>
      <c r="G416" s="2"/>
      <c r="H416" s="2"/>
      <c r="I416" s="2"/>
      <c r="J416" s="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</row>
    <row r="417" spans="1:35" ht="12.75" customHeight="1" x14ac:dyDescent="0.35">
      <c r="A417" s="15">
        <f t="shared" si="50"/>
        <v>43397</v>
      </c>
      <c r="B417" s="36">
        <f>C417*'metered data'!H420</f>
        <v>5822626.0410455903</v>
      </c>
      <c r="C417" s="70">
        <f>SUMIFS('Regression Inputs'!$G$26:$G$1851,'Regression Inputs'!$B$26:$B$1851,A417)</f>
        <v>242609.41837689959</v>
      </c>
      <c r="D417" s="2">
        <f>YEAR('metered data'!J420)</f>
        <v>2018</v>
      </c>
      <c r="E417" s="2">
        <f>MONTH('metered data'!J420)</f>
        <v>10</v>
      </c>
      <c r="F417" s="2">
        <f>DAY('metered data'!J420)</f>
        <v>24</v>
      </c>
      <c r="G417" s="2"/>
      <c r="H417" s="2"/>
      <c r="I417" s="2"/>
      <c r="J417" s="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</row>
    <row r="418" spans="1:35" ht="12.75" customHeight="1" x14ac:dyDescent="0.35">
      <c r="A418" s="15">
        <f t="shared" si="50"/>
        <v>43398</v>
      </c>
      <c r="B418" s="36">
        <f>C418*'metered data'!H421</f>
        <v>5966130.0410455894</v>
      </c>
      <c r="C418" s="70">
        <f>SUMIFS('Regression Inputs'!$G$26:$G$1851,'Regression Inputs'!$B$26:$B$1851,A418)</f>
        <v>248588.7517102329</v>
      </c>
      <c r="D418" s="2">
        <f>YEAR('metered data'!J421)</f>
        <v>2018</v>
      </c>
      <c r="E418" s="2">
        <f>MONTH('metered data'!J421)</f>
        <v>10</v>
      </c>
      <c r="F418" s="2">
        <f>DAY('metered data'!J421)</f>
        <v>25</v>
      </c>
      <c r="G418" s="2"/>
      <c r="H418" s="2"/>
      <c r="I418" s="2"/>
      <c r="J418" s="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</row>
    <row r="419" spans="1:35" ht="12.75" customHeight="1" x14ac:dyDescent="0.35">
      <c r="A419" s="15">
        <f t="shared" si="50"/>
        <v>43399</v>
      </c>
      <c r="B419" s="36">
        <f>C419*'metered data'!H422</f>
        <v>5445437.0410455903</v>
      </c>
      <c r="C419" s="70">
        <f>SUMIFS('Regression Inputs'!$G$26:$G$1851,'Regression Inputs'!$B$26:$B$1851,A419)</f>
        <v>226893.21004356627</v>
      </c>
      <c r="D419" s="2">
        <f>YEAR('metered data'!J422)</f>
        <v>2018</v>
      </c>
      <c r="E419" s="2">
        <f>MONTH('metered data'!J422)</f>
        <v>10</v>
      </c>
      <c r="F419" s="2">
        <f>DAY('metered data'!J422)</f>
        <v>26</v>
      </c>
      <c r="G419" s="2"/>
      <c r="H419" s="2"/>
      <c r="I419" s="2"/>
      <c r="J419" s="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</row>
    <row r="420" spans="1:35" ht="12.75" customHeight="1" x14ac:dyDescent="0.35">
      <c r="A420" s="15">
        <f t="shared" si="50"/>
        <v>43400</v>
      </c>
      <c r="B420" s="36">
        <f>C420*'metered data'!H423</f>
        <v>5280072.0410455912</v>
      </c>
      <c r="C420" s="70">
        <f>SUMIFS('Regression Inputs'!$G$26:$G$1851,'Regression Inputs'!$B$26:$B$1851,A420)</f>
        <v>220003.00171023296</v>
      </c>
      <c r="D420" s="2">
        <f>YEAR('metered data'!J423)</f>
        <v>2018</v>
      </c>
      <c r="E420" s="2">
        <f>MONTH('metered data'!J423)</f>
        <v>10</v>
      </c>
      <c r="F420" s="2">
        <f>DAY('metered data'!J423)</f>
        <v>27</v>
      </c>
      <c r="G420" s="2"/>
      <c r="H420" s="2"/>
      <c r="I420" s="2"/>
      <c r="J420" s="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</row>
    <row r="421" spans="1:35" ht="12.75" customHeight="1" x14ac:dyDescent="0.35">
      <c r="A421" s="15">
        <f t="shared" si="50"/>
        <v>43401</v>
      </c>
      <c r="B421" s="36">
        <f>C421*'metered data'!H424</f>
        <v>5144816.0410455903</v>
      </c>
      <c r="C421" s="70">
        <f>SUMIFS('Regression Inputs'!$G$26:$G$1851,'Regression Inputs'!$B$26:$B$1851,A421)</f>
        <v>214367.33504356627</v>
      </c>
      <c r="D421" s="2">
        <f>YEAR('metered data'!J424)</f>
        <v>2018</v>
      </c>
      <c r="E421" s="2">
        <f>MONTH('metered data'!J424)</f>
        <v>10</v>
      </c>
      <c r="F421" s="2">
        <f>DAY('metered data'!J424)</f>
        <v>28</v>
      </c>
      <c r="G421" s="2"/>
      <c r="H421" s="2"/>
      <c r="I421" s="2"/>
      <c r="J421" s="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</row>
    <row r="422" spans="1:35" ht="12.75" customHeight="1" x14ac:dyDescent="0.35">
      <c r="A422" s="15">
        <f t="shared" si="50"/>
        <v>43402</v>
      </c>
      <c r="B422" s="36">
        <f>C422*'metered data'!H425</f>
        <v>5768344.0410455903</v>
      </c>
      <c r="C422" s="70">
        <f>SUMIFS('Regression Inputs'!$G$26:$G$1851,'Regression Inputs'!$B$26:$B$1851,A422)</f>
        <v>240347.66837689959</v>
      </c>
      <c r="D422" s="2">
        <f>YEAR('metered data'!J425)</f>
        <v>2018</v>
      </c>
      <c r="E422" s="2">
        <f>MONTH('metered data'!J425)</f>
        <v>10</v>
      </c>
      <c r="F422" s="2">
        <f>DAY('metered data'!J425)</f>
        <v>29</v>
      </c>
      <c r="G422" s="2"/>
      <c r="H422" s="2"/>
      <c r="I422" s="2"/>
      <c r="J422" s="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</row>
    <row r="423" spans="1:35" ht="12.75" customHeight="1" x14ac:dyDescent="0.35">
      <c r="A423" s="15">
        <f t="shared" si="50"/>
        <v>43403</v>
      </c>
      <c r="B423" s="36">
        <f>C423*'metered data'!H426</f>
        <v>6084500.0410455903</v>
      </c>
      <c r="C423" s="70">
        <f>SUMIFS('Regression Inputs'!$G$26:$G$1851,'Regression Inputs'!$B$26:$B$1851,A423)</f>
        <v>253520.83504356627</v>
      </c>
      <c r="D423" s="2">
        <f>YEAR('metered data'!J426)</f>
        <v>2018</v>
      </c>
      <c r="E423" s="2">
        <f>MONTH('metered data'!J426)</f>
        <v>10</v>
      </c>
      <c r="F423" s="2">
        <f>DAY('metered data'!J426)</f>
        <v>30</v>
      </c>
      <c r="G423" s="2"/>
      <c r="H423" s="2"/>
      <c r="I423" s="2"/>
      <c r="J423" s="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</row>
    <row r="424" spans="1:35" ht="12.75" customHeight="1" x14ac:dyDescent="0.35">
      <c r="A424" s="15">
        <f t="shared" si="50"/>
        <v>43404</v>
      </c>
      <c r="B424" s="36">
        <f>C424*'metered data'!H427</f>
        <v>5507062.0410455912</v>
      </c>
      <c r="C424" s="70">
        <f>SUMIFS('Regression Inputs'!$G$26:$G$1851,'Regression Inputs'!$B$26:$B$1851,A424)</f>
        <v>229460.91837689964</v>
      </c>
      <c r="D424" s="2">
        <f>YEAR('metered data'!J427)</f>
        <v>2018</v>
      </c>
      <c r="E424" s="2">
        <f>MONTH('metered data'!J427)</f>
        <v>10</v>
      </c>
      <c r="F424" s="2">
        <f>DAY('metered data'!J427)</f>
        <v>31</v>
      </c>
      <c r="G424" s="2"/>
      <c r="H424" s="2"/>
      <c r="I424" s="2"/>
      <c r="J424" s="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</row>
    <row r="425" spans="1:35" ht="12.75" customHeight="1" x14ac:dyDescent="0.35">
      <c r="A425" s="15">
        <f t="shared" si="50"/>
        <v>43405</v>
      </c>
      <c r="B425" s="36">
        <f>C425*'metered data'!H428</f>
        <v>5060258.5810724115</v>
      </c>
      <c r="C425" s="70">
        <f>SUMIFS('Regression Inputs'!$G$26:$G$1851,'Regression Inputs'!$B$26:$B$1851,A425)</f>
        <v>210844.10754468382</v>
      </c>
      <c r="D425" s="2">
        <f>YEAR('metered data'!J428)</f>
        <v>2018</v>
      </c>
      <c r="E425" s="2">
        <f>MONTH('metered data'!J428)</f>
        <v>11</v>
      </c>
      <c r="F425" s="2">
        <f>DAY('metered data'!J428)</f>
        <v>1</v>
      </c>
      <c r="G425" s="2"/>
      <c r="H425" s="2"/>
      <c r="I425" s="2"/>
      <c r="J425" s="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</row>
    <row r="426" spans="1:35" ht="12.75" customHeight="1" x14ac:dyDescent="0.35">
      <c r="A426" s="15">
        <f t="shared" si="50"/>
        <v>43406</v>
      </c>
      <c r="B426" s="36">
        <f>C426*'metered data'!H429</f>
        <v>4616234.5810724087</v>
      </c>
      <c r="C426" s="70">
        <f>SUMIFS('Regression Inputs'!$G$26:$G$1851,'Regression Inputs'!$B$26:$B$1851,A426)</f>
        <v>192343.10754468371</v>
      </c>
      <c r="D426" s="2">
        <f>YEAR('metered data'!J429)</f>
        <v>2018</v>
      </c>
      <c r="E426" s="2">
        <f>MONTH('metered data'!J429)</f>
        <v>11</v>
      </c>
      <c r="F426" s="2">
        <f>DAY('metered data'!J429)</f>
        <v>2</v>
      </c>
      <c r="G426" s="2"/>
      <c r="H426" s="2"/>
      <c r="I426" s="2"/>
      <c r="J426" s="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</row>
    <row r="427" spans="1:35" ht="12.75" customHeight="1" x14ac:dyDescent="0.35">
      <c r="A427" s="15">
        <f t="shared" si="50"/>
        <v>43407</v>
      </c>
      <c r="B427" s="36">
        <f>C427*'metered data'!H430</f>
        <v>4690632.5810724106</v>
      </c>
      <c r="C427" s="70">
        <f>SUMIFS('Regression Inputs'!$G$26:$G$1851,'Regression Inputs'!$B$26:$B$1851,A427)</f>
        <v>195443.02421135045</v>
      </c>
      <c r="D427" s="2">
        <f>YEAR('metered data'!J430)</f>
        <v>2018</v>
      </c>
      <c r="E427" s="2">
        <f>MONTH('metered data'!J430)</f>
        <v>11</v>
      </c>
      <c r="F427" s="2">
        <f>DAY('metered data'!J430)</f>
        <v>3</v>
      </c>
      <c r="G427" s="2"/>
      <c r="H427" s="2"/>
      <c r="I427" s="2"/>
      <c r="J427" s="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</row>
    <row r="428" spans="1:35" ht="12.75" customHeight="1" x14ac:dyDescent="0.35">
      <c r="A428" s="15">
        <f t="shared" si="50"/>
        <v>43408</v>
      </c>
      <c r="B428" s="36">
        <f>C428*'metered data'!H431</f>
        <v>5016135.5810724115</v>
      </c>
      <c r="C428" s="70">
        <f>SUMIFS('Regression Inputs'!$G$26:$G$1851,'Regression Inputs'!$B$26:$B$1851,A428)</f>
        <v>200645.42324289648</v>
      </c>
      <c r="D428" s="2">
        <f>YEAR('metered data'!J431)</f>
        <v>2018</v>
      </c>
      <c r="E428" s="2">
        <f>MONTH('metered data'!J431)</f>
        <v>11</v>
      </c>
      <c r="F428" s="2">
        <f>DAY('metered data'!J431)</f>
        <v>4</v>
      </c>
      <c r="G428" s="2"/>
      <c r="H428" s="2"/>
      <c r="I428" s="2"/>
      <c r="J428" s="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</row>
    <row r="429" spans="1:35" ht="12.75" customHeight="1" x14ac:dyDescent="0.35">
      <c r="A429" s="15">
        <f t="shared" si="50"/>
        <v>43409</v>
      </c>
      <c r="B429" s="36">
        <f>C429*'metered data'!H432</f>
        <v>5090780.5810724087</v>
      </c>
      <c r="C429" s="70">
        <f>SUMIFS('Regression Inputs'!$G$26:$G$1851,'Regression Inputs'!$B$26:$B$1851,A429)</f>
        <v>212115.85754468371</v>
      </c>
      <c r="D429" s="2">
        <f>YEAR('metered data'!J432)</f>
        <v>2018</v>
      </c>
      <c r="E429" s="2">
        <f>MONTH('metered data'!J432)</f>
        <v>11</v>
      </c>
      <c r="F429" s="2">
        <f>DAY('metered data'!J432)</f>
        <v>5</v>
      </c>
      <c r="G429" s="2"/>
      <c r="H429" s="2"/>
      <c r="I429" s="2"/>
      <c r="J429" s="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</row>
    <row r="430" spans="1:35" ht="12.75" customHeight="1" x14ac:dyDescent="0.35">
      <c r="A430" s="15">
        <f t="shared" si="50"/>
        <v>43410</v>
      </c>
      <c r="B430" s="36">
        <f>C430*'metered data'!H433</f>
        <v>5371867.5810724068</v>
      </c>
      <c r="C430" s="70">
        <f>SUMIFS('Regression Inputs'!$G$26:$G$1851,'Regression Inputs'!$B$26:$B$1851,A430)</f>
        <v>223827.81587801696</v>
      </c>
      <c r="D430" s="2">
        <f>YEAR('metered data'!J433)</f>
        <v>2018</v>
      </c>
      <c r="E430" s="2">
        <f>MONTH('metered data'!J433)</f>
        <v>11</v>
      </c>
      <c r="F430" s="2">
        <f>DAY('metered data'!J433)</f>
        <v>6</v>
      </c>
      <c r="G430" s="2"/>
      <c r="H430" s="2"/>
      <c r="I430" s="2"/>
      <c r="J430" s="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</row>
    <row r="431" spans="1:35" ht="12.75" customHeight="1" x14ac:dyDescent="0.35">
      <c r="A431" s="15">
        <f t="shared" si="50"/>
        <v>43411</v>
      </c>
      <c r="B431" s="36">
        <f>C431*'metered data'!H434</f>
        <v>5759469.5810724078</v>
      </c>
      <c r="C431" s="70">
        <f>SUMIFS('Regression Inputs'!$G$26:$G$1851,'Regression Inputs'!$B$26:$B$1851,A431)</f>
        <v>239977.89921135033</v>
      </c>
      <c r="D431" s="2">
        <f>YEAR('metered data'!J434)</f>
        <v>2018</v>
      </c>
      <c r="E431" s="2">
        <f>MONTH('metered data'!J434)</f>
        <v>11</v>
      </c>
      <c r="F431" s="2">
        <f>DAY('metered data'!J434)</f>
        <v>7</v>
      </c>
      <c r="G431" s="2"/>
      <c r="H431" s="2"/>
      <c r="I431" s="2"/>
      <c r="J431" s="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</row>
    <row r="432" spans="1:35" ht="12.75" customHeight="1" x14ac:dyDescent="0.35">
      <c r="A432" s="15">
        <f t="shared" si="50"/>
        <v>43412</v>
      </c>
      <c r="B432" s="36">
        <f>C432*'metered data'!H435</f>
        <v>6407135.5810724096</v>
      </c>
      <c r="C432" s="70">
        <f>SUMIFS('Regression Inputs'!$G$26:$G$1851,'Regression Inputs'!$B$26:$B$1851,A432)</f>
        <v>266963.98254468373</v>
      </c>
      <c r="D432" s="2">
        <f>YEAR('metered data'!J435)</f>
        <v>2018</v>
      </c>
      <c r="E432" s="2">
        <f>MONTH('metered data'!J435)</f>
        <v>11</v>
      </c>
      <c r="F432" s="2">
        <f>DAY('metered data'!J435)</f>
        <v>8</v>
      </c>
      <c r="G432" s="2"/>
      <c r="H432" s="2"/>
      <c r="I432" s="2"/>
      <c r="J432" s="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</row>
    <row r="433" spans="1:35" ht="12.75" customHeight="1" x14ac:dyDescent="0.35">
      <c r="A433" s="15">
        <f t="shared" si="50"/>
        <v>43413</v>
      </c>
      <c r="B433" s="36">
        <f>C433*'metered data'!H436</f>
        <v>7206690.5810724115</v>
      </c>
      <c r="C433" s="70">
        <f>SUMIFS('Regression Inputs'!$G$26:$G$1851,'Regression Inputs'!$B$26:$B$1851,A433)</f>
        <v>300278.77421135048</v>
      </c>
      <c r="D433" s="2">
        <f>YEAR('metered data'!J436)</f>
        <v>2018</v>
      </c>
      <c r="E433" s="2">
        <f>MONTH('metered data'!J436)</f>
        <v>11</v>
      </c>
      <c r="F433" s="2">
        <f>DAY('metered data'!J436)</f>
        <v>9</v>
      </c>
      <c r="G433" s="2"/>
      <c r="H433" s="2"/>
      <c r="I433" s="2"/>
      <c r="J433" s="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</row>
    <row r="434" spans="1:35" ht="12.75" customHeight="1" x14ac:dyDescent="0.35">
      <c r="A434" s="15">
        <f t="shared" si="50"/>
        <v>43414</v>
      </c>
      <c r="B434" s="36">
        <f>C434*'metered data'!H437</f>
        <v>6541674.5810724115</v>
      </c>
      <c r="C434" s="70">
        <f>SUMIFS('Regression Inputs'!$G$26:$G$1851,'Regression Inputs'!$B$26:$B$1851,A434)</f>
        <v>272569.77421135048</v>
      </c>
      <c r="D434" s="2">
        <f>YEAR('metered data'!J437)</f>
        <v>2018</v>
      </c>
      <c r="E434" s="2">
        <f>MONTH('metered data'!J437)</f>
        <v>11</v>
      </c>
      <c r="F434" s="2">
        <f>DAY('metered data'!J437)</f>
        <v>10</v>
      </c>
      <c r="G434" s="2"/>
      <c r="H434" s="2"/>
      <c r="I434" s="2"/>
      <c r="J434" s="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</row>
    <row r="435" spans="1:35" ht="12.75" customHeight="1" x14ac:dyDescent="0.35">
      <c r="A435" s="15">
        <f t="shared" si="50"/>
        <v>43415</v>
      </c>
      <c r="B435" s="36">
        <f>C435*'metered data'!H438</f>
        <v>7173596.5810724096</v>
      </c>
      <c r="C435" s="70">
        <f>SUMIFS('Regression Inputs'!$G$26:$G$1851,'Regression Inputs'!$B$26:$B$1851,A435)</f>
        <v>298899.85754468373</v>
      </c>
      <c r="D435" s="2">
        <f>YEAR('metered data'!J438)</f>
        <v>2018</v>
      </c>
      <c r="E435" s="2">
        <f>MONTH('metered data'!J438)</f>
        <v>11</v>
      </c>
      <c r="F435" s="2">
        <f>DAY('metered data'!J438)</f>
        <v>11</v>
      </c>
      <c r="G435" s="2"/>
      <c r="H435" s="2"/>
      <c r="I435" s="2"/>
      <c r="J435" s="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</row>
    <row r="436" spans="1:35" ht="12.75" customHeight="1" x14ac:dyDescent="0.35">
      <c r="A436" s="15">
        <f t="shared" si="50"/>
        <v>43416</v>
      </c>
      <c r="B436" s="36">
        <f>C436*'metered data'!H439</f>
        <v>7620517.5810724106</v>
      </c>
      <c r="C436" s="70">
        <f>SUMIFS('Regression Inputs'!$G$26:$G$1851,'Regression Inputs'!$B$26:$B$1851,A436)</f>
        <v>317521.56587801711</v>
      </c>
      <c r="D436" s="2">
        <f>YEAR('metered data'!J439)</f>
        <v>2018</v>
      </c>
      <c r="E436" s="2">
        <f>MONTH('metered data'!J439)</f>
        <v>11</v>
      </c>
      <c r="F436" s="2">
        <f>DAY('metered data'!J439)</f>
        <v>12</v>
      </c>
      <c r="G436" s="2"/>
      <c r="H436" s="2"/>
      <c r="I436" s="2"/>
      <c r="J436" s="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</row>
    <row r="437" spans="1:35" ht="12.75" customHeight="1" x14ac:dyDescent="0.35">
      <c r="A437" s="15">
        <f t="shared" si="50"/>
        <v>43417</v>
      </c>
      <c r="B437" s="36">
        <f>C437*'metered data'!H440</f>
        <v>7835887.5810724106</v>
      </c>
      <c r="C437" s="70">
        <f>SUMIFS('Regression Inputs'!$G$26:$G$1851,'Regression Inputs'!$B$26:$B$1851,A437)</f>
        <v>326495.31587801711</v>
      </c>
      <c r="D437" s="2">
        <f>YEAR('metered data'!J440)</f>
        <v>2018</v>
      </c>
      <c r="E437" s="2">
        <f>MONTH('metered data'!J440)</f>
        <v>11</v>
      </c>
      <c r="F437" s="2">
        <f>DAY('metered data'!J440)</f>
        <v>13</v>
      </c>
      <c r="G437" s="2"/>
      <c r="H437" s="2"/>
      <c r="I437" s="2"/>
      <c r="J437" s="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</row>
    <row r="438" spans="1:35" ht="12.75" customHeight="1" x14ac:dyDescent="0.35">
      <c r="A438" s="15">
        <f t="shared" si="50"/>
        <v>43418</v>
      </c>
      <c r="B438" s="36">
        <f>C438*'metered data'!H441</f>
        <v>7798438.5810724106</v>
      </c>
      <c r="C438" s="70">
        <f>SUMIFS('Regression Inputs'!$G$26:$G$1851,'Regression Inputs'!$B$26:$B$1851,A438)</f>
        <v>324934.94087801711</v>
      </c>
      <c r="D438" s="2">
        <f>YEAR('metered data'!J441)</f>
        <v>2018</v>
      </c>
      <c r="E438" s="2">
        <f>MONTH('metered data'!J441)</f>
        <v>11</v>
      </c>
      <c r="F438" s="2">
        <f>DAY('metered data'!J441)</f>
        <v>14</v>
      </c>
      <c r="G438" s="2"/>
      <c r="H438" s="2"/>
      <c r="I438" s="2"/>
      <c r="J438" s="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</row>
    <row r="439" spans="1:35" ht="12.75" customHeight="1" x14ac:dyDescent="0.35">
      <c r="A439" s="15">
        <f t="shared" si="50"/>
        <v>43419</v>
      </c>
      <c r="B439" s="36">
        <f>C439*'metered data'!H442</f>
        <v>6984027.5810724115</v>
      </c>
      <c r="C439" s="70">
        <f>SUMIFS('Regression Inputs'!$G$26:$G$1851,'Regression Inputs'!$B$26:$B$1851,A439)</f>
        <v>291001.14921135048</v>
      </c>
      <c r="D439" s="2">
        <f>YEAR('metered data'!J442)</f>
        <v>2018</v>
      </c>
      <c r="E439" s="2">
        <f>MONTH('metered data'!J442)</f>
        <v>11</v>
      </c>
      <c r="F439" s="2">
        <f>DAY('metered data'!J442)</f>
        <v>15</v>
      </c>
      <c r="G439" s="2"/>
      <c r="H439" s="2"/>
      <c r="I439" s="2"/>
      <c r="J439" s="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</row>
    <row r="440" spans="1:35" ht="12.75" customHeight="1" x14ac:dyDescent="0.35">
      <c r="A440" s="15">
        <f t="shared" si="50"/>
        <v>43420</v>
      </c>
      <c r="B440" s="36">
        <f>C440*'metered data'!H443</f>
        <v>6502411.5810724106</v>
      </c>
      <c r="C440" s="70">
        <f>SUMIFS('Regression Inputs'!$G$26:$G$1851,'Regression Inputs'!$B$26:$B$1851,A440)</f>
        <v>270933.81587801711</v>
      </c>
      <c r="D440" s="2">
        <f>YEAR('metered data'!J443)</f>
        <v>2018</v>
      </c>
      <c r="E440" s="2">
        <f>MONTH('metered data'!J443)</f>
        <v>11</v>
      </c>
      <c r="F440" s="2">
        <f>DAY('metered data'!J443)</f>
        <v>16</v>
      </c>
      <c r="G440" s="2"/>
      <c r="H440" s="2"/>
      <c r="I440" s="2"/>
      <c r="J440" s="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</row>
    <row r="441" spans="1:35" ht="12.75" customHeight="1" x14ac:dyDescent="0.35">
      <c r="A441" s="15">
        <f t="shared" si="50"/>
        <v>43421</v>
      </c>
      <c r="B441" s="36">
        <f>C441*'metered data'!H444</f>
        <v>6445091.5810724096</v>
      </c>
      <c r="C441" s="70">
        <f>SUMIFS('Regression Inputs'!$G$26:$G$1851,'Regression Inputs'!$B$26:$B$1851,A441)</f>
        <v>268545.48254468373</v>
      </c>
      <c r="D441" s="2">
        <f>YEAR('metered data'!J444)</f>
        <v>2018</v>
      </c>
      <c r="E441" s="2">
        <f>MONTH('metered data'!J444)</f>
        <v>11</v>
      </c>
      <c r="F441" s="2">
        <f>DAY('metered data'!J444)</f>
        <v>17</v>
      </c>
      <c r="G441" s="2"/>
      <c r="H441" s="2"/>
      <c r="I441" s="2"/>
      <c r="J441" s="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</row>
    <row r="442" spans="1:35" ht="12.75" customHeight="1" x14ac:dyDescent="0.35">
      <c r="A442" s="15">
        <f t="shared" si="50"/>
        <v>43422</v>
      </c>
      <c r="B442" s="36">
        <f>C442*'metered data'!H445</f>
        <v>6689105.5810724096</v>
      </c>
      <c r="C442" s="70">
        <f>SUMIFS('Regression Inputs'!$G$26:$G$1851,'Regression Inputs'!$B$26:$B$1851,A442)</f>
        <v>278712.73254468373</v>
      </c>
      <c r="D442" s="2">
        <f>YEAR('metered data'!J445)</f>
        <v>2018</v>
      </c>
      <c r="E442" s="2">
        <f>MONTH('metered data'!J445)</f>
        <v>11</v>
      </c>
      <c r="F442" s="2">
        <f>DAY('metered data'!J445)</f>
        <v>18</v>
      </c>
      <c r="G442" s="2"/>
      <c r="H442" s="2"/>
      <c r="I442" s="2"/>
      <c r="J442" s="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</row>
    <row r="443" spans="1:35" ht="12.75" customHeight="1" x14ac:dyDescent="0.35">
      <c r="A443" s="15">
        <f t="shared" si="50"/>
        <v>43423</v>
      </c>
      <c r="B443" s="36">
        <f>C443*'metered data'!H446</f>
        <v>7118743.5810724078</v>
      </c>
      <c r="C443" s="70">
        <f>SUMIFS('Regression Inputs'!$G$26:$G$1851,'Regression Inputs'!$B$26:$B$1851,A443)</f>
        <v>296614.31587801699</v>
      </c>
      <c r="D443" s="2">
        <f>YEAR('metered data'!J446)</f>
        <v>2018</v>
      </c>
      <c r="E443" s="2">
        <f>MONTH('metered data'!J446)</f>
        <v>11</v>
      </c>
      <c r="F443" s="2">
        <f>DAY('metered data'!J446)</f>
        <v>19</v>
      </c>
      <c r="G443" s="2"/>
      <c r="H443" s="2"/>
      <c r="I443" s="2"/>
      <c r="J443" s="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</row>
    <row r="444" spans="1:35" ht="12.75" customHeight="1" x14ac:dyDescent="0.35">
      <c r="A444" s="15">
        <f t="shared" si="50"/>
        <v>43424</v>
      </c>
      <c r="B444" s="36">
        <f>C444*'metered data'!H447</f>
        <v>7119188.5810724096</v>
      </c>
      <c r="C444" s="70">
        <f>SUMIFS('Regression Inputs'!$G$26:$G$1851,'Regression Inputs'!$B$26:$B$1851,A444)</f>
        <v>296632.85754468373</v>
      </c>
      <c r="D444" s="2">
        <f>YEAR('metered data'!J447)</f>
        <v>2018</v>
      </c>
      <c r="E444" s="2">
        <f>MONTH('metered data'!J447)</f>
        <v>11</v>
      </c>
      <c r="F444" s="2">
        <f>DAY('metered data'!J447)</f>
        <v>20</v>
      </c>
      <c r="G444" s="2"/>
      <c r="H444" s="2"/>
      <c r="I444" s="2"/>
      <c r="J444" s="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</row>
    <row r="445" spans="1:35" ht="12.75" customHeight="1" x14ac:dyDescent="0.35">
      <c r="A445" s="15">
        <f t="shared" si="50"/>
        <v>43425</v>
      </c>
      <c r="B445" s="36">
        <f>C445*'metered data'!H448</f>
        <v>7219695.5810724115</v>
      </c>
      <c r="C445" s="70">
        <f>SUMIFS('Regression Inputs'!$G$26:$G$1851,'Regression Inputs'!$B$26:$B$1851,A445)</f>
        <v>300820.64921135048</v>
      </c>
      <c r="D445" s="2">
        <f>YEAR('metered data'!J448)</f>
        <v>2018</v>
      </c>
      <c r="E445" s="2">
        <f>MONTH('metered data'!J448)</f>
        <v>11</v>
      </c>
      <c r="F445" s="2">
        <f>DAY('metered data'!J448)</f>
        <v>21</v>
      </c>
      <c r="G445" s="2"/>
      <c r="H445" s="2"/>
      <c r="I445" s="2"/>
      <c r="J445" s="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</row>
    <row r="446" spans="1:35" ht="12.75" customHeight="1" x14ac:dyDescent="0.35">
      <c r="A446" s="15">
        <f t="shared" si="50"/>
        <v>43426</v>
      </c>
      <c r="B446" s="36">
        <f>C446*'metered data'!H449</f>
        <v>6590302.5810724106</v>
      </c>
      <c r="C446" s="70">
        <f>SUMIFS('Regression Inputs'!$G$26:$G$1851,'Regression Inputs'!$B$26:$B$1851,A446)</f>
        <v>274595.94087801711</v>
      </c>
      <c r="D446" s="2">
        <f>YEAR('metered data'!J449)</f>
        <v>2018</v>
      </c>
      <c r="E446" s="2">
        <f>MONTH('metered data'!J449)</f>
        <v>11</v>
      </c>
      <c r="F446" s="2">
        <f>DAY('metered data'!J449)</f>
        <v>22</v>
      </c>
      <c r="G446" s="2"/>
      <c r="H446" s="2"/>
      <c r="I446" s="2"/>
      <c r="J446" s="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</row>
    <row r="447" spans="1:35" ht="12.75" customHeight="1" x14ac:dyDescent="0.35">
      <c r="A447" s="15">
        <f t="shared" si="50"/>
        <v>43427</v>
      </c>
      <c r="B447" s="36">
        <f>C447*'metered data'!H450</f>
        <v>6125189.5810724087</v>
      </c>
      <c r="C447" s="70">
        <f>SUMIFS('Regression Inputs'!$G$26:$G$1851,'Regression Inputs'!$B$26:$B$1851,A447)</f>
        <v>255216.23254468371</v>
      </c>
      <c r="D447" s="2">
        <f>YEAR('metered data'!J450)</f>
        <v>2018</v>
      </c>
      <c r="E447" s="2">
        <f>MONTH('metered data'!J450)</f>
        <v>11</v>
      </c>
      <c r="F447" s="2">
        <f>DAY('metered data'!J450)</f>
        <v>23</v>
      </c>
      <c r="G447" s="2"/>
      <c r="H447" s="2"/>
      <c r="I447" s="2"/>
      <c r="J447" s="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</row>
    <row r="448" spans="1:35" ht="12.75" customHeight="1" x14ac:dyDescent="0.35">
      <c r="A448" s="15">
        <f t="shared" si="50"/>
        <v>43428</v>
      </c>
      <c r="B448" s="36">
        <f>C448*'metered data'!H451</f>
        <v>5651840.5810724087</v>
      </c>
      <c r="C448" s="70">
        <f>SUMIFS('Regression Inputs'!$G$26:$G$1851,'Regression Inputs'!$B$26:$B$1851,A448)</f>
        <v>235493.35754468371</v>
      </c>
      <c r="D448" s="2">
        <f>YEAR('metered data'!J451)</f>
        <v>2018</v>
      </c>
      <c r="E448" s="2">
        <f>MONTH('metered data'!J451)</f>
        <v>11</v>
      </c>
      <c r="F448" s="2">
        <f>DAY('metered data'!J451)</f>
        <v>24</v>
      </c>
      <c r="G448" s="2"/>
      <c r="H448" s="2"/>
      <c r="I448" s="2"/>
      <c r="J448" s="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</row>
    <row r="449" spans="1:35" ht="12.75" customHeight="1" x14ac:dyDescent="0.35">
      <c r="A449" s="15">
        <f t="shared" si="50"/>
        <v>43429</v>
      </c>
      <c r="B449" s="36">
        <f>C449*'metered data'!H452</f>
        <v>6064106.5810724087</v>
      </c>
      <c r="C449" s="70">
        <f>SUMIFS('Regression Inputs'!$G$26:$G$1851,'Regression Inputs'!$B$26:$B$1851,A449)</f>
        <v>252671.10754468371</v>
      </c>
      <c r="D449" s="2">
        <f>YEAR('metered data'!J452)</f>
        <v>2018</v>
      </c>
      <c r="E449" s="2">
        <f>MONTH('metered data'!J452)</f>
        <v>11</v>
      </c>
      <c r="F449" s="2">
        <f>DAY('metered data'!J452)</f>
        <v>25</v>
      </c>
      <c r="G449" s="2"/>
      <c r="H449" s="2"/>
      <c r="I449" s="2"/>
      <c r="J449" s="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</row>
    <row r="450" spans="1:35" ht="12.75" customHeight="1" x14ac:dyDescent="0.35">
      <c r="A450" s="15">
        <f t="shared" si="50"/>
        <v>43430</v>
      </c>
      <c r="B450" s="36">
        <f>C450*'metered data'!H453</f>
        <v>6909871.5810724078</v>
      </c>
      <c r="C450" s="70">
        <f>SUMIFS('Regression Inputs'!$G$26:$G$1851,'Regression Inputs'!$B$26:$B$1851,A450)</f>
        <v>287911.31587801699</v>
      </c>
      <c r="D450" s="2">
        <f>YEAR('metered data'!J453)</f>
        <v>2018</v>
      </c>
      <c r="E450" s="2">
        <f>MONTH('metered data'!J453)</f>
        <v>11</v>
      </c>
      <c r="F450" s="2">
        <f>DAY('metered data'!J453)</f>
        <v>26</v>
      </c>
      <c r="G450" s="2"/>
      <c r="H450" s="2"/>
      <c r="I450" s="2"/>
      <c r="J450" s="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</row>
    <row r="451" spans="1:35" ht="12.75" customHeight="1" x14ac:dyDescent="0.35">
      <c r="A451" s="15">
        <f t="shared" si="50"/>
        <v>43431</v>
      </c>
      <c r="B451" s="36">
        <f>C451*'metered data'!H454</f>
        <v>6573313.5810724078</v>
      </c>
      <c r="C451" s="70">
        <f>SUMIFS('Regression Inputs'!$G$26:$G$1851,'Regression Inputs'!$B$26:$B$1851,A451)</f>
        <v>273888.06587801699</v>
      </c>
      <c r="D451" s="2">
        <f>YEAR('metered data'!J454)</f>
        <v>2018</v>
      </c>
      <c r="E451" s="2">
        <f>MONTH('metered data'!J454)</f>
        <v>11</v>
      </c>
      <c r="F451" s="2">
        <f>DAY('metered data'!J454)</f>
        <v>27</v>
      </c>
      <c r="G451" s="2"/>
      <c r="H451" s="2"/>
      <c r="I451" s="2"/>
      <c r="J451" s="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</row>
    <row r="452" spans="1:35" ht="12.75" customHeight="1" x14ac:dyDescent="0.35">
      <c r="A452" s="15">
        <f t="shared" si="50"/>
        <v>43432</v>
      </c>
      <c r="B452" s="36">
        <f>C452*'metered data'!H455</f>
        <v>6669961.5810724106</v>
      </c>
      <c r="C452" s="70">
        <f>SUMIFS('Regression Inputs'!$G$26:$G$1851,'Regression Inputs'!$B$26:$B$1851,A452)</f>
        <v>277915.06587801711</v>
      </c>
      <c r="D452" s="2">
        <f>YEAR('metered data'!J455)</f>
        <v>2018</v>
      </c>
      <c r="E452" s="2">
        <f>MONTH('metered data'!J455)</f>
        <v>11</v>
      </c>
      <c r="F452" s="2">
        <f>DAY('metered data'!J455)</f>
        <v>28</v>
      </c>
      <c r="G452" s="2"/>
      <c r="H452" s="2"/>
      <c r="I452" s="2"/>
      <c r="J452" s="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</row>
    <row r="453" spans="1:35" ht="12.75" customHeight="1" x14ac:dyDescent="0.35">
      <c r="A453" s="15">
        <f t="shared" si="50"/>
        <v>43433</v>
      </c>
      <c r="B453" s="36">
        <f>C453*'metered data'!H456</f>
        <v>6331809.5810724087</v>
      </c>
      <c r="C453" s="70">
        <f>SUMIFS('Regression Inputs'!$G$26:$G$1851,'Regression Inputs'!$B$26:$B$1851,A453)</f>
        <v>263825.39921135036</v>
      </c>
      <c r="D453" s="2">
        <f>YEAR('metered data'!J456)</f>
        <v>2018</v>
      </c>
      <c r="E453" s="2">
        <f>MONTH('metered data'!J456)</f>
        <v>11</v>
      </c>
      <c r="F453" s="2">
        <f>DAY('metered data'!J456)</f>
        <v>29</v>
      </c>
      <c r="G453" s="2"/>
      <c r="H453" s="2"/>
      <c r="I453" s="2"/>
      <c r="J453" s="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</row>
    <row r="454" spans="1:35" ht="12.75" customHeight="1" x14ac:dyDescent="0.35">
      <c r="A454" s="15">
        <f t="shared" si="50"/>
        <v>43434</v>
      </c>
      <c r="B454" s="36">
        <f>C454*'metered data'!H457</f>
        <v>6412811.5810724096</v>
      </c>
      <c r="C454" s="70">
        <f>SUMIFS('Regression Inputs'!$G$26:$G$1851,'Regression Inputs'!$B$26:$B$1851,A454)</f>
        <v>267200.48254468373</v>
      </c>
      <c r="D454" s="2">
        <f>YEAR('metered data'!J457)</f>
        <v>2018</v>
      </c>
      <c r="E454" s="2">
        <f>MONTH('metered data'!J457)</f>
        <v>11</v>
      </c>
      <c r="F454" s="2">
        <f>DAY('metered data'!J457)</f>
        <v>30</v>
      </c>
      <c r="G454" s="2"/>
      <c r="H454" s="2"/>
      <c r="I454" s="2"/>
      <c r="J454" s="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</row>
    <row r="455" spans="1:35" ht="12.75" customHeight="1" x14ac:dyDescent="0.35">
      <c r="A455" s="15">
        <f t="shared" si="50"/>
        <v>43435</v>
      </c>
      <c r="B455" s="36">
        <f>C455*'metered data'!H458</f>
        <v>6671670.5451362422</v>
      </c>
      <c r="C455" s="70">
        <f>SUMIFS('Regression Inputs'!$G$26:$G$1851,'Regression Inputs'!$B$26:$B$1851,A455)</f>
        <v>277986.27271401009</v>
      </c>
      <c r="D455" s="2">
        <f>YEAR('metered data'!J458)</f>
        <v>2018</v>
      </c>
      <c r="E455" s="2">
        <f>MONTH('metered data'!J458)</f>
        <v>12</v>
      </c>
      <c r="F455" s="2">
        <f>DAY('metered data'!J458)</f>
        <v>1</v>
      </c>
      <c r="G455" s="2"/>
      <c r="H455" s="2"/>
      <c r="I455" s="2"/>
      <c r="J455" s="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</row>
    <row r="456" spans="1:35" ht="12.75" customHeight="1" x14ac:dyDescent="0.35">
      <c r="A456" s="15">
        <f t="shared" si="50"/>
        <v>43436</v>
      </c>
      <c r="B456" s="36">
        <f>C456*'metered data'!H459</f>
        <v>6429865.5451362412</v>
      </c>
      <c r="C456" s="70">
        <f>SUMIFS('Regression Inputs'!$G$26:$G$1851,'Regression Inputs'!$B$26:$B$1851,A456)</f>
        <v>267911.06438067672</v>
      </c>
      <c r="D456" s="2">
        <f>YEAR('metered data'!J459)</f>
        <v>2018</v>
      </c>
      <c r="E456" s="2">
        <f>MONTH('metered data'!J459)</f>
        <v>12</v>
      </c>
      <c r="F456" s="2">
        <f>DAY('metered data'!J459)</f>
        <v>2</v>
      </c>
      <c r="G456" s="2"/>
      <c r="H456" s="2"/>
      <c r="I456" s="2"/>
      <c r="J456" s="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</row>
    <row r="457" spans="1:35" ht="12.75" customHeight="1" x14ac:dyDescent="0.35">
      <c r="A457" s="15">
        <f t="shared" si="50"/>
        <v>43437</v>
      </c>
      <c r="B457" s="36">
        <f>C457*'metered data'!H460</f>
        <v>6866048.5451362403</v>
      </c>
      <c r="C457" s="70">
        <f>SUMIFS('Regression Inputs'!$G$26:$G$1851,'Regression Inputs'!$B$26:$B$1851,A457)</f>
        <v>286085.35604734335</v>
      </c>
      <c r="D457" s="2">
        <f>YEAR('metered data'!J460)</f>
        <v>2018</v>
      </c>
      <c r="E457" s="2">
        <f>MONTH('metered data'!J460)</f>
        <v>12</v>
      </c>
      <c r="F457" s="2">
        <f>DAY('metered data'!J460)</f>
        <v>3</v>
      </c>
      <c r="G457" s="2"/>
      <c r="H457" s="2"/>
      <c r="I457" s="2"/>
      <c r="J457" s="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</row>
    <row r="458" spans="1:35" ht="12.75" customHeight="1" x14ac:dyDescent="0.35">
      <c r="A458" s="15">
        <f t="shared" si="50"/>
        <v>43438</v>
      </c>
      <c r="B458" s="36">
        <f>C458*'metered data'!H461</f>
        <v>8234219.5451362403</v>
      </c>
      <c r="C458" s="70">
        <f>SUMIFS('Regression Inputs'!$G$26:$G$1851,'Regression Inputs'!$B$26:$B$1851,A458)</f>
        <v>343092.48104734335</v>
      </c>
      <c r="D458" s="2">
        <f>YEAR('metered data'!J461)</f>
        <v>2018</v>
      </c>
      <c r="E458" s="2">
        <f>MONTH('metered data'!J461)</f>
        <v>12</v>
      </c>
      <c r="F458" s="2">
        <f>DAY('metered data'!J461)</f>
        <v>4</v>
      </c>
      <c r="G458" s="2"/>
      <c r="H458" s="2"/>
      <c r="I458" s="2"/>
      <c r="J458" s="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</row>
    <row r="459" spans="1:35" ht="12.75" customHeight="1" x14ac:dyDescent="0.35">
      <c r="A459" s="15">
        <f t="shared" si="50"/>
        <v>43439</v>
      </c>
      <c r="B459" s="36">
        <f>C459*'metered data'!H462</f>
        <v>8160433.5451362412</v>
      </c>
      <c r="C459" s="70">
        <f>SUMIFS('Regression Inputs'!$G$26:$G$1851,'Regression Inputs'!$B$26:$B$1851,A459)</f>
        <v>340018.06438067672</v>
      </c>
      <c r="D459" s="2">
        <f>YEAR('metered data'!J462)</f>
        <v>2018</v>
      </c>
      <c r="E459" s="2">
        <f>MONTH('metered data'!J462)</f>
        <v>12</v>
      </c>
      <c r="F459" s="2">
        <f>DAY('metered data'!J462)</f>
        <v>5</v>
      </c>
      <c r="G459" s="2"/>
      <c r="H459" s="2"/>
      <c r="I459" s="2"/>
      <c r="J459" s="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</row>
    <row r="460" spans="1:35" ht="12.75" customHeight="1" x14ac:dyDescent="0.35">
      <c r="A460" s="15">
        <f t="shared" si="50"/>
        <v>43440</v>
      </c>
      <c r="B460" s="36">
        <f>C460*'metered data'!H463</f>
        <v>8991977.5451362394</v>
      </c>
      <c r="C460" s="70">
        <f>SUMIFS('Regression Inputs'!$G$26:$G$1851,'Regression Inputs'!$B$26:$B$1851,A460)</f>
        <v>374665.73104734335</v>
      </c>
      <c r="D460" s="2">
        <f>YEAR('metered data'!J463)</f>
        <v>2018</v>
      </c>
      <c r="E460" s="2">
        <f>MONTH('metered data'!J463)</f>
        <v>12</v>
      </c>
      <c r="F460" s="2">
        <f>DAY('metered data'!J463)</f>
        <v>6</v>
      </c>
      <c r="G460" s="2"/>
      <c r="H460" s="2"/>
      <c r="I460" s="2"/>
      <c r="J460" s="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</row>
    <row r="461" spans="1:35" ht="12.75" customHeight="1" x14ac:dyDescent="0.35">
      <c r="A461" s="15">
        <f t="shared" si="50"/>
        <v>43441</v>
      </c>
      <c r="B461" s="36">
        <f>C461*'metered data'!H464</f>
        <v>8997252.5451362394</v>
      </c>
      <c r="C461" s="70">
        <f>SUMIFS('Regression Inputs'!$G$26:$G$1851,'Regression Inputs'!$B$26:$B$1851,A461)</f>
        <v>374885.52271400997</v>
      </c>
      <c r="D461" s="2">
        <f>YEAR('metered data'!J464)</f>
        <v>2018</v>
      </c>
      <c r="E461" s="2">
        <f>MONTH('metered data'!J464)</f>
        <v>12</v>
      </c>
      <c r="F461" s="2">
        <f>DAY('metered data'!J464)</f>
        <v>7</v>
      </c>
      <c r="G461" s="2"/>
      <c r="H461" s="2"/>
      <c r="I461" s="2"/>
      <c r="J461" s="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</row>
    <row r="462" spans="1:35" ht="12.75" customHeight="1" x14ac:dyDescent="0.35">
      <c r="A462" s="15">
        <f t="shared" si="50"/>
        <v>43442</v>
      </c>
      <c r="B462" s="36">
        <f>C462*'metered data'!H465</f>
        <v>8135087.5451362403</v>
      </c>
      <c r="C462" s="70">
        <f>SUMIFS('Regression Inputs'!$G$26:$G$1851,'Regression Inputs'!$B$26:$B$1851,A462)</f>
        <v>338961.98104734335</v>
      </c>
      <c r="D462" s="2">
        <f>YEAR('metered data'!J465)</f>
        <v>2018</v>
      </c>
      <c r="E462" s="2">
        <f>MONTH('metered data'!J465)</f>
        <v>12</v>
      </c>
      <c r="F462" s="2">
        <f>DAY('metered data'!J465)</f>
        <v>8</v>
      </c>
      <c r="G462" s="2"/>
      <c r="H462" s="2"/>
      <c r="I462" s="2"/>
      <c r="J462" s="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</row>
    <row r="463" spans="1:35" ht="12.75" customHeight="1" x14ac:dyDescent="0.35">
      <c r="A463" s="15">
        <f t="shared" si="50"/>
        <v>43443</v>
      </c>
      <c r="B463" s="36">
        <f>C463*'metered data'!H466</f>
        <v>7553561.5451362403</v>
      </c>
      <c r="C463" s="70">
        <f>SUMIFS('Regression Inputs'!$G$26:$G$1851,'Regression Inputs'!$B$26:$B$1851,A463)</f>
        <v>314731.73104734335</v>
      </c>
      <c r="D463" s="2">
        <f>YEAR('metered data'!J466)</f>
        <v>2018</v>
      </c>
      <c r="E463" s="2">
        <f>MONTH('metered data'!J466)</f>
        <v>12</v>
      </c>
      <c r="F463" s="2">
        <f>DAY('metered data'!J466)</f>
        <v>9</v>
      </c>
      <c r="G463" s="2"/>
      <c r="H463" s="2"/>
      <c r="I463" s="2"/>
      <c r="J463" s="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</row>
    <row r="464" spans="1:35" ht="12.75" customHeight="1" x14ac:dyDescent="0.35">
      <c r="A464" s="15">
        <f t="shared" si="50"/>
        <v>43444</v>
      </c>
      <c r="B464" s="36">
        <f>C464*'metered data'!H467</f>
        <v>8011638.5451362422</v>
      </c>
      <c r="C464" s="70">
        <f>SUMIFS('Regression Inputs'!$G$26:$G$1851,'Regression Inputs'!$B$26:$B$1851,A464)</f>
        <v>333818.27271401009</v>
      </c>
      <c r="D464" s="2">
        <f>YEAR('metered data'!J467)</f>
        <v>2018</v>
      </c>
      <c r="E464" s="2">
        <f>MONTH('metered data'!J467)</f>
        <v>12</v>
      </c>
      <c r="F464" s="2">
        <f>DAY('metered data'!J467)</f>
        <v>10</v>
      </c>
      <c r="G464" s="2"/>
      <c r="H464" s="2"/>
      <c r="I464" s="2"/>
      <c r="J464" s="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</row>
    <row r="465" spans="1:35" ht="12.75" customHeight="1" x14ac:dyDescent="0.35">
      <c r="A465" s="15">
        <f t="shared" si="50"/>
        <v>43445</v>
      </c>
      <c r="B465" s="36">
        <f>C465*'metered data'!H468</f>
        <v>7776169.5451362412</v>
      </c>
      <c r="C465" s="70">
        <f>SUMIFS('Regression Inputs'!$G$26:$G$1851,'Regression Inputs'!$B$26:$B$1851,A465)</f>
        <v>324007.06438067672</v>
      </c>
      <c r="D465" s="2">
        <f>YEAR('metered data'!J468)</f>
        <v>2018</v>
      </c>
      <c r="E465" s="2">
        <f>MONTH('metered data'!J468)</f>
        <v>12</v>
      </c>
      <c r="F465" s="2">
        <f>DAY('metered data'!J468)</f>
        <v>11</v>
      </c>
      <c r="G465" s="2"/>
      <c r="H465" s="2"/>
      <c r="I465" s="2"/>
      <c r="J465" s="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</row>
    <row r="466" spans="1:35" ht="12.75" customHeight="1" x14ac:dyDescent="0.35">
      <c r="A466" s="15">
        <f t="shared" si="50"/>
        <v>43446</v>
      </c>
      <c r="B466" s="36">
        <f>C466*'metered data'!H469</f>
        <v>6969018.5451362422</v>
      </c>
      <c r="C466" s="70">
        <f>SUMIFS('Regression Inputs'!$G$26:$G$1851,'Regression Inputs'!$B$26:$B$1851,A466)</f>
        <v>290375.77271401009</v>
      </c>
      <c r="D466" s="2">
        <f>YEAR('metered data'!J469)</f>
        <v>2018</v>
      </c>
      <c r="E466" s="2">
        <f>MONTH('metered data'!J469)</f>
        <v>12</v>
      </c>
      <c r="F466" s="2">
        <f>DAY('metered data'!J469)</f>
        <v>12</v>
      </c>
      <c r="G466" s="2"/>
      <c r="H466" s="2"/>
      <c r="I466" s="2"/>
      <c r="J466" s="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</row>
    <row r="467" spans="1:35" ht="12.75" customHeight="1" x14ac:dyDescent="0.35">
      <c r="A467" s="15">
        <f t="shared" si="50"/>
        <v>43447</v>
      </c>
      <c r="B467" s="36">
        <f>C467*'metered data'!H470</f>
        <v>6953153.5451362403</v>
      </c>
      <c r="C467" s="70">
        <f>SUMIFS('Regression Inputs'!$G$26:$G$1851,'Regression Inputs'!$B$26:$B$1851,A467)</f>
        <v>289714.73104734335</v>
      </c>
      <c r="D467" s="2">
        <f>YEAR('metered data'!J470)</f>
        <v>2018</v>
      </c>
      <c r="E467" s="2">
        <f>MONTH('metered data'!J470)</f>
        <v>12</v>
      </c>
      <c r="F467" s="2">
        <f>DAY('metered data'!J470)</f>
        <v>13</v>
      </c>
      <c r="G467" s="2"/>
      <c r="H467" s="2"/>
      <c r="I467" s="2"/>
      <c r="J467" s="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</row>
    <row r="468" spans="1:35" ht="12.75" customHeight="1" x14ac:dyDescent="0.35">
      <c r="A468" s="15">
        <f t="shared" si="50"/>
        <v>43448</v>
      </c>
      <c r="B468" s="36">
        <f>C468*'metered data'!H471</f>
        <v>7230152.5451362403</v>
      </c>
      <c r="C468" s="70">
        <f>SUMIFS('Regression Inputs'!$G$26:$G$1851,'Regression Inputs'!$B$26:$B$1851,A468)</f>
        <v>301256.35604734335</v>
      </c>
      <c r="D468" s="2">
        <f>YEAR('metered data'!J471)</f>
        <v>2018</v>
      </c>
      <c r="E468" s="2">
        <f>MONTH('metered data'!J471)</f>
        <v>12</v>
      </c>
      <c r="F468" s="2">
        <f>DAY('metered data'!J471)</f>
        <v>14</v>
      </c>
      <c r="G468" s="2"/>
      <c r="H468" s="2"/>
      <c r="I468" s="2"/>
      <c r="J468" s="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</row>
    <row r="469" spans="1:35" ht="12.75" customHeight="1" x14ac:dyDescent="0.35">
      <c r="A469" s="15">
        <f t="shared" si="50"/>
        <v>43449</v>
      </c>
      <c r="B469" s="36">
        <f>C469*'metered data'!H472</f>
        <v>6714176.5451362403</v>
      </c>
      <c r="C469" s="70">
        <f>SUMIFS('Regression Inputs'!$G$26:$G$1851,'Regression Inputs'!$B$26:$B$1851,A469)</f>
        <v>279757.35604734335</v>
      </c>
      <c r="D469" s="2">
        <f>YEAR('metered data'!J472)</f>
        <v>2018</v>
      </c>
      <c r="E469" s="2">
        <f>MONTH('metered data'!J472)</f>
        <v>12</v>
      </c>
      <c r="F469" s="2">
        <f>DAY('metered data'!J472)</f>
        <v>15</v>
      </c>
      <c r="G469" s="2"/>
      <c r="H469" s="2"/>
      <c r="I469" s="2"/>
      <c r="J469" s="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</row>
    <row r="470" spans="1:35" ht="12.75" customHeight="1" x14ac:dyDescent="0.35">
      <c r="A470" s="15">
        <f t="shared" si="50"/>
        <v>43450</v>
      </c>
      <c r="B470" s="36">
        <f>C470*'metered data'!H473</f>
        <v>6692874.5451362422</v>
      </c>
      <c r="C470" s="70">
        <f>SUMIFS('Regression Inputs'!$G$26:$G$1851,'Regression Inputs'!$B$26:$B$1851,A470)</f>
        <v>278869.77271401009</v>
      </c>
      <c r="D470" s="2">
        <f>YEAR('metered data'!J473)</f>
        <v>2018</v>
      </c>
      <c r="E470" s="2">
        <f>MONTH('metered data'!J473)</f>
        <v>12</v>
      </c>
      <c r="F470" s="2">
        <f>DAY('metered data'!J473)</f>
        <v>16</v>
      </c>
      <c r="G470" s="2"/>
      <c r="H470" s="2"/>
      <c r="I470" s="2"/>
      <c r="J470" s="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</row>
    <row r="471" spans="1:35" ht="12.75" customHeight="1" x14ac:dyDescent="0.35">
      <c r="A471" s="15">
        <f t="shared" si="50"/>
        <v>43451</v>
      </c>
      <c r="B471" s="36">
        <f>C471*'metered data'!H474</f>
        <v>7155960.5451362422</v>
      </c>
      <c r="C471" s="70">
        <f>SUMIFS('Regression Inputs'!$G$26:$G$1851,'Regression Inputs'!$B$26:$B$1851,A471)</f>
        <v>298165.02271401009</v>
      </c>
      <c r="D471" s="2">
        <f>YEAR('metered data'!J474)</f>
        <v>2018</v>
      </c>
      <c r="E471" s="2">
        <f>MONTH('metered data'!J474)</f>
        <v>12</v>
      </c>
      <c r="F471" s="2">
        <f>DAY('metered data'!J474)</f>
        <v>17</v>
      </c>
      <c r="G471" s="2"/>
      <c r="H471" s="2"/>
      <c r="I471" s="2"/>
      <c r="J471" s="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</row>
    <row r="472" spans="1:35" ht="12.75" customHeight="1" x14ac:dyDescent="0.35">
      <c r="A472" s="15">
        <f t="shared" si="50"/>
        <v>43452</v>
      </c>
      <c r="B472" s="36">
        <f>C472*'metered data'!H475</f>
        <v>6546585.5451362422</v>
      </c>
      <c r="C472" s="70">
        <f>SUMIFS('Regression Inputs'!$G$26:$G$1851,'Regression Inputs'!$B$26:$B$1851,A472)</f>
        <v>272774.39771401009</v>
      </c>
      <c r="D472" s="2">
        <f>YEAR('metered data'!J475)</f>
        <v>2018</v>
      </c>
      <c r="E472" s="2">
        <f>MONTH('metered data'!J475)</f>
        <v>12</v>
      </c>
      <c r="F472" s="2">
        <f>DAY('metered data'!J475)</f>
        <v>18</v>
      </c>
      <c r="G472" s="2"/>
      <c r="H472" s="2"/>
      <c r="I472" s="2"/>
      <c r="J472" s="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</row>
    <row r="473" spans="1:35" ht="12.75" customHeight="1" x14ac:dyDescent="0.35">
      <c r="A473" s="15">
        <f t="shared" si="50"/>
        <v>43453</v>
      </c>
      <c r="B473" s="36">
        <f>C473*'metered data'!H476</f>
        <v>6966786.5451362422</v>
      </c>
      <c r="C473" s="70">
        <f>SUMIFS('Regression Inputs'!$G$26:$G$1851,'Regression Inputs'!$B$26:$B$1851,A473)</f>
        <v>290282.77271401009</v>
      </c>
      <c r="D473" s="2">
        <f>YEAR('metered data'!J476)</f>
        <v>2018</v>
      </c>
      <c r="E473" s="2">
        <f>MONTH('metered data'!J476)</f>
        <v>12</v>
      </c>
      <c r="F473" s="2">
        <f>DAY('metered data'!J476)</f>
        <v>19</v>
      </c>
      <c r="G473" s="2"/>
      <c r="H473" s="2"/>
      <c r="I473" s="2"/>
      <c r="J473" s="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</row>
    <row r="474" spans="1:35" ht="12.75" customHeight="1" x14ac:dyDescent="0.35">
      <c r="A474" s="15">
        <f t="shared" si="50"/>
        <v>43454</v>
      </c>
      <c r="B474" s="36">
        <f>C474*'metered data'!H477</f>
        <v>6734879.5451362403</v>
      </c>
      <c r="C474" s="70">
        <f>SUMIFS('Regression Inputs'!$G$26:$G$1851,'Regression Inputs'!$B$26:$B$1851,A474)</f>
        <v>280619.98104734335</v>
      </c>
      <c r="D474" s="2">
        <f>YEAR('metered data'!J477)</f>
        <v>2018</v>
      </c>
      <c r="E474" s="2">
        <f>MONTH('metered data'!J477)</f>
        <v>12</v>
      </c>
      <c r="F474" s="2">
        <f>DAY('metered data'!J477)</f>
        <v>20</v>
      </c>
      <c r="G474" s="2"/>
      <c r="H474" s="2"/>
      <c r="I474" s="2"/>
      <c r="J474" s="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</row>
    <row r="475" spans="1:35" ht="12.75" customHeight="1" x14ac:dyDescent="0.35">
      <c r="A475" s="15">
        <f t="shared" si="50"/>
        <v>43455</v>
      </c>
      <c r="B475" s="36">
        <f>C475*'metered data'!H478</f>
        <v>6989765.5451362403</v>
      </c>
      <c r="C475" s="70">
        <f>SUMIFS('Regression Inputs'!$G$26:$G$1851,'Regression Inputs'!$B$26:$B$1851,A475)</f>
        <v>291240.23104734335</v>
      </c>
      <c r="D475" s="2">
        <f>YEAR('metered data'!J478)</f>
        <v>2018</v>
      </c>
      <c r="E475" s="2">
        <f>MONTH('metered data'!J478)</f>
        <v>12</v>
      </c>
      <c r="F475" s="2">
        <f>DAY('metered data'!J478)</f>
        <v>21</v>
      </c>
      <c r="G475" s="2"/>
      <c r="H475" s="2"/>
      <c r="I475" s="2"/>
      <c r="J475" s="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</row>
    <row r="476" spans="1:35" ht="12.75" customHeight="1" x14ac:dyDescent="0.35">
      <c r="A476" s="15">
        <f t="shared" si="50"/>
        <v>43456</v>
      </c>
      <c r="B476" s="36">
        <f>C476*'metered data'!H479</f>
        <v>7190639.5451362403</v>
      </c>
      <c r="C476" s="70">
        <f>SUMIFS('Regression Inputs'!$G$26:$G$1851,'Regression Inputs'!$B$26:$B$1851,A476)</f>
        <v>299609.98104734335</v>
      </c>
      <c r="D476" s="2">
        <f>YEAR('metered data'!J479)</f>
        <v>2018</v>
      </c>
      <c r="E476" s="2">
        <f>MONTH('metered data'!J479)</f>
        <v>12</v>
      </c>
      <c r="F476" s="2">
        <f>DAY('metered data'!J479)</f>
        <v>22</v>
      </c>
      <c r="G476" s="2"/>
      <c r="H476" s="2"/>
      <c r="I476" s="2"/>
      <c r="J476" s="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</row>
    <row r="477" spans="1:35" ht="12.75" customHeight="1" x14ac:dyDescent="0.35">
      <c r="A477" s="15">
        <f t="shared" si="50"/>
        <v>43457</v>
      </c>
      <c r="B477" s="36">
        <f>C477*'metered data'!H480</f>
        <v>6409030.5451362412</v>
      </c>
      <c r="C477" s="70">
        <f>SUMIFS('Regression Inputs'!$G$26:$G$1851,'Regression Inputs'!$B$26:$B$1851,A477)</f>
        <v>267042.93938067672</v>
      </c>
      <c r="D477" s="2">
        <f>YEAR('metered data'!J480)</f>
        <v>2018</v>
      </c>
      <c r="E477" s="2">
        <f>MONTH('metered data'!J480)</f>
        <v>12</v>
      </c>
      <c r="F477" s="2">
        <f>DAY('metered data'!J480)</f>
        <v>23</v>
      </c>
      <c r="G477" s="2"/>
      <c r="H477" s="2"/>
      <c r="I477" s="2"/>
      <c r="J477" s="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</row>
    <row r="478" spans="1:35" ht="12.75" customHeight="1" x14ac:dyDescent="0.35">
      <c r="A478" s="15">
        <f t="shared" ref="A478:A541" si="51">DATE(D478,E478,F478)</f>
        <v>43458</v>
      </c>
      <c r="B478" s="36">
        <f>C478*'metered data'!H481</f>
        <v>6216829.5451362403</v>
      </c>
      <c r="C478" s="70">
        <f>SUMIFS('Regression Inputs'!$G$26:$G$1851,'Regression Inputs'!$B$26:$B$1851,A478)</f>
        <v>259034.56438067669</v>
      </c>
      <c r="D478" s="2">
        <f>YEAR('metered data'!J481)</f>
        <v>2018</v>
      </c>
      <c r="E478" s="2">
        <f>MONTH('metered data'!J481)</f>
        <v>12</v>
      </c>
      <c r="F478" s="2">
        <f>DAY('metered data'!J481)</f>
        <v>24</v>
      </c>
      <c r="G478" s="2"/>
      <c r="H478" s="2"/>
      <c r="I478" s="2"/>
      <c r="J478" s="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</row>
    <row r="479" spans="1:35" ht="12.75" customHeight="1" x14ac:dyDescent="0.35">
      <c r="A479" s="15">
        <f t="shared" si="51"/>
        <v>43459</v>
      </c>
      <c r="B479" s="36">
        <f>C479*'metered data'!H482</f>
        <v>6008822.5451362394</v>
      </c>
      <c r="C479" s="70">
        <f>SUMIFS('Regression Inputs'!$G$26:$G$1851,'Regression Inputs'!$B$26:$B$1851,A479)</f>
        <v>250367.60604734332</v>
      </c>
      <c r="D479" s="2">
        <f>YEAR('metered data'!J482)</f>
        <v>2018</v>
      </c>
      <c r="E479" s="2">
        <f>MONTH('metered data'!J482)</f>
        <v>12</v>
      </c>
      <c r="F479" s="2">
        <f>DAY('metered data'!J482)</f>
        <v>25</v>
      </c>
      <c r="G479" s="2"/>
      <c r="H479" s="2"/>
      <c r="I479" s="2"/>
      <c r="J479" s="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</row>
    <row r="480" spans="1:35" ht="12.75" customHeight="1" x14ac:dyDescent="0.35">
      <c r="A480" s="15">
        <f t="shared" si="51"/>
        <v>43460</v>
      </c>
      <c r="B480" s="36">
        <f>C480*'metered data'!H483</f>
        <v>6694616.5451362403</v>
      </c>
      <c r="C480" s="70">
        <f>SUMIFS('Regression Inputs'!$G$26:$G$1851,'Regression Inputs'!$B$26:$B$1851,A480)</f>
        <v>278942.35604734335</v>
      </c>
      <c r="D480" s="2">
        <f>YEAR('metered data'!J483)</f>
        <v>2018</v>
      </c>
      <c r="E480" s="2">
        <f>MONTH('metered data'!J483)</f>
        <v>12</v>
      </c>
      <c r="F480" s="2">
        <f>DAY('metered data'!J483)</f>
        <v>26</v>
      </c>
      <c r="G480" s="2"/>
      <c r="H480" s="2"/>
      <c r="I480" s="2"/>
      <c r="J480" s="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</row>
    <row r="481" spans="1:35" ht="12.75" customHeight="1" x14ac:dyDescent="0.35">
      <c r="A481" s="15">
        <f t="shared" si="51"/>
        <v>43461</v>
      </c>
      <c r="B481" s="36">
        <f>C481*'metered data'!H484</f>
        <v>7438931.5451362403</v>
      </c>
      <c r="C481" s="70">
        <f>SUMIFS('Regression Inputs'!$G$26:$G$1851,'Regression Inputs'!$B$26:$B$1851,A481)</f>
        <v>309955.48104734335</v>
      </c>
      <c r="D481" s="2">
        <f>YEAR('metered data'!J484)</f>
        <v>2018</v>
      </c>
      <c r="E481" s="2">
        <f>MONTH('metered data'!J484)</f>
        <v>12</v>
      </c>
      <c r="F481" s="2">
        <f>DAY('metered data'!J484)</f>
        <v>27</v>
      </c>
      <c r="G481" s="2"/>
      <c r="H481" s="2"/>
      <c r="I481" s="2"/>
      <c r="J481" s="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</row>
    <row r="482" spans="1:35" ht="12.75" customHeight="1" x14ac:dyDescent="0.35">
      <c r="A482" s="15">
        <f t="shared" si="51"/>
        <v>43462</v>
      </c>
      <c r="B482" s="36">
        <f>C482*'metered data'!H485</f>
        <v>7808114.5451362403</v>
      </c>
      <c r="C482" s="70">
        <f>SUMIFS('Regression Inputs'!$G$26:$G$1851,'Regression Inputs'!$B$26:$B$1851,A482)</f>
        <v>325338.10604734335</v>
      </c>
      <c r="D482" s="2">
        <f>YEAR('metered data'!J485)</f>
        <v>2018</v>
      </c>
      <c r="E482" s="2">
        <f>MONTH('metered data'!J485)</f>
        <v>12</v>
      </c>
      <c r="F482" s="2">
        <f>DAY('metered data'!J485)</f>
        <v>28</v>
      </c>
      <c r="G482" s="2"/>
      <c r="H482" s="2"/>
      <c r="I482" s="2"/>
      <c r="J482" s="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</row>
    <row r="483" spans="1:35" ht="12.75" customHeight="1" x14ac:dyDescent="0.35">
      <c r="A483" s="15">
        <f t="shared" si="51"/>
        <v>43463</v>
      </c>
      <c r="B483" s="36">
        <f>C483*'metered data'!H486</f>
        <v>6501033.5451362394</v>
      </c>
      <c r="C483" s="70">
        <f>SUMIFS('Regression Inputs'!$G$26:$G$1851,'Regression Inputs'!$B$26:$B$1851,A483)</f>
        <v>270876.39771400997</v>
      </c>
      <c r="D483" s="2">
        <f>YEAR('metered data'!J486)</f>
        <v>2018</v>
      </c>
      <c r="E483" s="2">
        <f>MONTH('metered data'!J486)</f>
        <v>12</v>
      </c>
      <c r="F483" s="2">
        <f>DAY('metered data'!J486)</f>
        <v>29</v>
      </c>
      <c r="G483" s="2"/>
      <c r="H483" s="2"/>
      <c r="I483" s="2"/>
      <c r="J483" s="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</row>
    <row r="484" spans="1:35" ht="12.75" customHeight="1" x14ac:dyDescent="0.35">
      <c r="A484" s="15">
        <f t="shared" si="51"/>
        <v>43464</v>
      </c>
      <c r="B484" s="36">
        <f>C484*'metered data'!H487</f>
        <v>5998425.5451362384</v>
      </c>
      <c r="C484" s="70">
        <f>SUMIFS('Regression Inputs'!$G$26:$G$1851,'Regression Inputs'!$B$26:$B$1851,A484)</f>
        <v>249934.39771400995</v>
      </c>
      <c r="D484" s="2">
        <f>YEAR('metered data'!J487)</f>
        <v>2018</v>
      </c>
      <c r="E484" s="2">
        <f>MONTH('metered data'!J487)</f>
        <v>12</v>
      </c>
      <c r="F484" s="2">
        <f>DAY('metered data'!J487)</f>
        <v>30</v>
      </c>
      <c r="G484" s="2"/>
      <c r="H484" s="2"/>
      <c r="I484" s="2"/>
      <c r="J484" s="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</row>
    <row r="485" spans="1:35" ht="12.75" customHeight="1" x14ac:dyDescent="0.35">
      <c r="A485" s="15">
        <f t="shared" si="51"/>
        <v>43465</v>
      </c>
      <c r="B485" s="36">
        <f>C485*'metered data'!H488</f>
        <v>6629590.5451362412</v>
      </c>
      <c r="C485" s="70">
        <f>SUMIFS('Regression Inputs'!$G$26:$G$1851,'Regression Inputs'!$B$26:$B$1851,A485)</f>
        <v>276232.93938067672</v>
      </c>
      <c r="D485" s="2">
        <f>YEAR('metered data'!J488)</f>
        <v>2018</v>
      </c>
      <c r="E485" s="2">
        <f>MONTH('metered data'!J488)</f>
        <v>12</v>
      </c>
      <c r="F485" s="2">
        <f>DAY('metered data'!J488)</f>
        <v>31</v>
      </c>
      <c r="G485" s="2"/>
      <c r="H485" s="2"/>
      <c r="I485" s="2"/>
      <c r="J485" s="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</row>
    <row r="486" spans="1:35" ht="12.75" customHeight="1" x14ac:dyDescent="0.35">
      <c r="A486" s="15">
        <f t="shared" si="51"/>
        <v>43466</v>
      </c>
      <c r="B486" s="36">
        <f>C486*'metered data'!H489</f>
        <v>6712237.5860608192</v>
      </c>
      <c r="C486" s="70">
        <f>SUMIFS('Regression Inputs'!$G$26:$G$1851,'Regression Inputs'!$B$26:$B$1851,A486)</f>
        <v>279676.56608586747</v>
      </c>
      <c r="D486" s="2">
        <f>YEAR('metered data'!J489)</f>
        <v>2019</v>
      </c>
      <c r="E486" s="2">
        <f>MONTH('metered data'!J489)</f>
        <v>1</v>
      </c>
      <c r="F486" s="2">
        <f>DAY('metered data'!J489)</f>
        <v>1</v>
      </c>
      <c r="G486" s="2"/>
      <c r="H486" s="2"/>
      <c r="I486" s="2"/>
      <c r="J486" s="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</row>
    <row r="487" spans="1:35" ht="12.75" customHeight="1" x14ac:dyDescent="0.35">
      <c r="A487" s="15">
        <f t="shared" si="51"/>
        <v>43467</v>
      </c>
      <c r="B487" s="36">
        <f>C487*'metered data'!H490</f>
        <v>7314328.5860608192</v>
      </c>
      <c r="C487" s="70">
        <f>SUMIFS('Regression Inputs'!$G$26:$G$1851,'Regression Inputs'!$B$26:$B$1851,A487)</f>
        <v>304763.69108586747</v>
      </c>
      <c r="D487" s="2">
        <f>YEAR('metered data'!J490)</f>
        <v>2019</v>
      </c>
      <c r="E487" s="2">
        <f>MONTH('metered data'!J490)</f>
        <v>1</v>
      </c>
      <c r="F487" s="2">
        <f>DAY('metered data'!J490)</f>
        <v>2</v>
      </c>
      <c r="G487" s="2"/>
      <c r="H487" s="2"/>
      <c r="I487" s="2"/>
      <c r="J487" s="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</row>
    <row r="488" spans="1:35" ht="12.75" customHeight="1" x14ac:dyDescent="0.35">
      <c r="A488" s="15">
        <f t="shared" si="51"/>
        <v>43468</v>
      </c>
      <c r="B488" s="36">
        <f>C488*'metered data'!H491</f>
        <v>6781212.5860608201</v>
      </c>
      <c r="C488" s="70">
        <f>SUMIFS('Regression Inputs'!$G$26:$G$1851,'Regression Inputs'!$B$26:$B$1851,A488)</f>
        <v>282550.52441920084</v>
      </c>
      <c r="D488" s="2">
        <f>YEAR('metered data'!J491)</f>
        <v>2019</v>
      </c>
      <c r="E488" s="2">
        <f>MONTH('metered data'!J491)</f>
        <v>1</v>
      </c>
      <c r="F488" s="2">
        <f>DAY('metered data'!J491)</f>
        <v>3</v>
      </c>
      <c r="G488" s="2"/>
      <c r="H488" s="2"/>
      <c r="I488" s="2"/>
      <c r="J488" s="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</row>
    <row r="489" spans="1:35" ht="12.75" customHeight="1" x14ac:dyDescent="0.35">
      <c r="A489" s="15">
        <f t="shared" si="51"/>
        <v>43469</v>
      </c>
      <c r="B489" s="36">
        <f>C489*'metered data'!H492</f>
        <v>5961691.5860608201</v>
      </c>
      <c r="C489" s="70">
        <f>SUMIFS('Regression Inputs'!$G$26:$G$1851,'Regression Inputs'!$B$26:$B$1851,A489)</f>
        <v>248403.8160858675</v>
      </c>
      <c r="D489" s="2">
        <f>YEAR('metered data'!J492)</f>
        <v>2019</v>
      </c>
      <c r="E489" s="2">
        <f>MONTH('metered data'!J492)</f>
        <v>1</v>
      </c>
      <c r="F489" s="2">
        <f>DAY('metered data'!J492)</f>
        <v>4</v>
      </c>
      <c r="G489" s="2"/>
      <c r="H489" s="2"/>
      <c r="I489" s="2"/>
      <c r="J489" s="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</row>
    <row r="490" spans="1:35" ht="12.75" customHeight="1" x14ac:dyDescent="0.35">
      <c r="A490" s="15">
        <f t="shared" si="51"/>
        <v>43470</v>
      </c>
      <c r="B490" s="36">
        <f>C490*'metered data'!H493</f>
        <v>6186545.5860608192</v>
      </c>
      <c r="C490" s="70">
        <f>SUMIFS('Regression Inputs'!$G$26:$G$1851,'Regression Inputs'!$B$26:$B$1851,A490)</f>
        <v>257772.73275253412</v>
      </c>
      <c r="D490" s="2">
        <f>YEAR('metered data'!J493)</f>
        <v>2019</v>
      </c>
      <c r="E490" s="2">
        <f>MONTH('metered data'!J493)</f>
        <v>1</v>
      </c>
      <c r="F490" s="2">
        <f>DAY('metered data'!J493)</f>
        <v>5</v>
      </c>
      <c r="G490" s="2"/>
      <c r="H490" s="2"/>
      <c r="I490" s="2"/>
      <c r="J490" s="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</row>
    <row r="491" spans="1:35" ht="12.75" customHeight="1" x14ac:dyDescent="0.35">
      <c r="A491" s="15">
        <f t="shared" si="51"/>
        <v>43471</v>
      </c>
      <c r="B491" s="36">
        <f>C491*'metered data'!H494</f>
        <v>6014214.5860608211</v>
      </c>
      <c r="C491" s="70">
        <f>SUMIFS('Regression Inputs'!$G$26:$G$1851,'Regression Inputs'!$B$26:$B$1851,A491)</f>
        <v>250592.27441920087</v>
      </c>
      <c r="D491" s="2">
        <f>YEAR('metered data'!J494)</f>
        <v>2019</v>
      </c>
      <c r="E491" s="2">
        <f>MONTH('metered data'!J494)</f>
        <v>1</v>
      </c>
      <c r="F491" s="2">
        <f>DAY('metered data'!J494)</f>
        <v>6</v>
      </c>
      <c r="G491" s="2"/>
      <c r="H491" s="2"/>
      <c r="I491" s="2"/>
      <c r="J491" s="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</row>
    <row r="492" spans="1:35" ht="12.75" customHeight="1" x14ac:dyDescent="0.35">
      <c r="A492" s="15">
        <f t="shared" si="51"/>
        <v>43472</v>
      </c>
      <c r="B492" s="36">
        <f>C492*'metered data'!H495</f>
        <v>6885396.5860608201</v>
      </c>
      <c r="C492" s="70">
        <f>SUMIFS('Regression Inputs'!$G$26:$G$1851,'Regression Inputs'!$B$26:$B$1851,A492)</f>
        <v>286891.52441920084</v>
      </c>
      <c r="D492" s="2">
        <f>YEAR('metered data'!J495)</f>
        <v>2019</v>
      </c>
      <c r="E492" s="2">
        <f>MONTH('metered data'!J495)</f>
        <v>1</v>
      </c>
      <c r="F492" s="2">
        <f>DAY('metered data'!J495)</f>
        <v>7</v>
      </c>
      <c r="G492" s="2"/>
      <c r="H492" s="2"/>
      <c r="I492" s="2"/>
      <c r="J492" s="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</row>
    <row r="493" spans="1:35" ht="12.75" customHeight="1" x14ac:dyDescent="0.35">
      <c r="A493" s="15">
        <f t="shared" si="51"/>
        <v>43473</v>
      </c>
      <c r="B493" s="36">
        <f>C493*'metered data'!H496</f>
        <v>7876885.5860608192</v>
      </c>
      <c r="C493" s="70">
        <f>SUMIFS('Regression Inputs'!$G$26:$G$1851,'Regression Inputs'!$B$26:$B$1851,A493)</f>
        <v>328203.56608586747</v>
      </c>
      <c r="D493" s="2">
        <f>YEAR('metered data'!J496)</f>
        <v>2019</v>
      </c>
      <c r="E493" s="2">
        <f>MONTH('metered data'!J496)</f>
        <v>1</v>
      </c>
      <c r="F493" s="2">
        <f>DAY('metered data'!J496)</f>
        <v>8</v>
      </c>
      <c r="G493" s="2"/>
      <c r="H493" s="2"/>
      <c r="I493" s="2"/>
      <c r="J493" s="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</row>
    <row r="494" spans="1:35" ht="12.75" customHeight="1" x14ac:dyDescent="0.35">
      <c r="A494" s="15">
        <f t="shared" si="51"/>
        <v>43474</v>
      </c>
      <c r="B494" s="36">
        <f>C494*'metered data'!H497</f>
        <v>6809307.5860608201</v>
      </c>
      <c r="C494" s="70">
        <f>SUMIFS('Regression Inputs'!$G$26:$G$1851,'Regression Inputs'!$B$26:$B$1851,A494)</f>
        <v>283721.14941920084</v>
      </c>
      <c r="D494" s="2">
        <f>YEAR('metered data'!J497)</f>
        <v>2019</v>
      </c>
      <c r="E494" s="2">
        <f>MONTH('metered data'!J497)</f>
        <v>1</v>
      </c>
      <c r="F494" s="2">
        <f>DAY('metered data'!J497)</f>
        <v>9</v>
      </c>
      <c r="G494" s="2"/>
      <c r="H494" s="2"/>
      <c r="I494" s="2"/>
      <c r="J494" s="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</row>
    <row r="495" spans="1:35" ht="12.75" customHeight="1" x14ac:dyDescent="0.35">
      <c r="A495" s="15">
        <f t="shared" si="51"/>
        <v>43475</v>
      </c>
      <c r="B495" s="36">
        <f>C495*'metered data'!H498</f>
        <v>6983460.5860608201</v>
      </c>
      <c r="C495" s="70">
        <f>SUMIFS('Regression Inputs'!$G$26:$G$1851,'Regression Inputs'!$B$26:$B$1851,A495)</f>
        <v>290977.52441920084</v>
      </c>
      <c r="D495" s="2">
        <f>YEAR('metered data'!J498)</f>
        <v>2019</v>
      </c>
      <c r="E495" s="2">
        <f>MONTH('metered data'!J498)</f>
        <v>1</v>
      </c>
      <c r="F495" s="2">
        <f>DAY('metered data'!J498)</f>
        <v>10</v>
      </c>
      <c r="G495" s="2"/>
      <c r="H495" s="2"/>
      <c r="I495" s="2"/>
      <c r="J495" s="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</row>
    <row r="496" spans="1:35" ht="12.75" customHeight="1" x14ac:dyDescent="0.35">
      <c r="A496" s="15">
        <f t="shared" si="51"/>
        <v>43476</v>
      </c>
      <c r="B496" s="36">
        <f>C496*'metered data'!H499</f>
        <v>6773679.5860608201</v>
      </c>
      <c r="C496" s="70">
        <f>SUMIFS('Regression Inputs'!$G$26:$G$1851,'Regression Inputs'!$B$26:$B$1851,A496)</f>
        <v>282236.64941920084</v>
      </c>
      <c r="D496" s="2">
        <f>YEAR('metered data'!J499)</f>
        <v>2019</v>
      </c>
      <c r="E496" s="2">
        <f>MONTH('metered data'!J499)</f>
        <v>1</v>
      </c>
      <c r="F496" s="2">
        <f>DAY('metered data'!J499)</f>
        <v>11</v>
      </c>
      <c r="G496" s="2"/>
      <c r="H496" s="2"/>
      <c r="I496" s="2"/>
      <c r="J496" s="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</row>
    <row r="497" spans="1:35" ht="12.75" customHeight="1" x14ac:dyDescent="0.35">
      <c r="A497" s="15">
        <f t="shared" si="51"/>
        <v>43477</v>
      </c>
      <c r="B497" s="36">
        <f>C497*'metered data'!H500</f>
        <v>6738955.5860608192</v>
      </c>
      <c r="C497" s="70">
        <f>SUMIFS('Regression Inputs'!$G$26:$G$1851,'Regression Inputs'!$B$26:$B$1851,A497)</f>
        <v>280789.81608586747</v>
      </c>
      <c r="D497" s="2">
        <f>YEAR('metered data'!J500)</f>
        <v>2019</v>
      </c>
      <c r="E497" s="2">
        <f>MONTH('metered data'!J500)</f>
        <v>1</v>
      </c>
      <c r="F497" s="2">
        <f>DAY('metered data'!J500)</f>
        <v>12</v>
      </c>
      <c r="G497" s="2"/>
      <c r="H497" s="2"/>
      <c r="I497" s="2"/>
      <c r="J497" s="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</row>
    <row r="498" spans="1:35" ht="12.75" customHeight="1" x14ac:dyDescent="0.35">
      <c r="A498" s="15">
        <f t="shared" si="51"/>
        <v>43478</v>
      </c>
      <c r="B498" s="36">
        <f>C498*'metered data'!H501</f>
        <v>7230897.5860608201</v>
      </c>
      <c r="C498" s="70">
        <f>SUMIFS('Regression Inputs'!$G$26:$G$1851,'Regression Inputs'!$B$26:$B$1851,A498)</f>
        <v>301287.39941920084</v>
      </c>
      <c r="D498" s="2">
        <f>YEAR('metered data'!J501)</f>
        <v>2019</v>
      </c>
      <c r="E498" s="2">
        <f>MONTH('metered data'!J501)</f>
        <v>1</v>
      </c>
      <c r="F498" s="2">
        <f>DAY('metered data'!J501)</f>
        <v>13</v>
      </c>
      <c r="G498" s="2"/>
      <c r="H498" s="2"/>
      <c r="I498" s="2"/>
      <c r="J498" s="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</row>
    <row r="499" spans="1:35" ht="12.75" customHeight="1" x14ac:dyDescent="0.35">
      <c r="A499" s="15">
        <f t="shared" si="51"/>
        <v>43479</v>
      </c>
      <c r="B499" s="36">
        <f>C499*'metered data'!H502</f>
        <v>7698044.5860608183</v>
      </c>
      <c r="C499" s="70">
        <f>SUMIFS('Regression Inputs'!$G$26:$G$1851,'Regression Inputs'!$B$26:$B$1851,A499)</f>
        <v>320751.8577525341</v>
      </c>
      <c r="D499" s="2">
        <f>YEAR('metered data'!J502)</f>
        <v>2019</v>
      </c>
      <c r="E499" s="2">
        <f>MONTH('metered data'!J502)</f>
        <v>1</v>
      </c>
      <c r="F499" s="2">
        <f>DAY('metered data'!J502)</f>
        <v>14</v>
      </c>
      <c r="G499" s="2"/>
      <c r="H499" s="2"/>
      <c r="I499" s="2"/>
      <c r="J499" s="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</row>
    <row r="500" spans="1:35" ht="12.75" customHeight="1" x14ac:dyDescent="0.35">
      <c r="A500" s="15">
        <f t="shared" si="51"/>
        <v>43480</v>
      </c>
      <c r="B500" s="36">
        <f>C500*'metered data'!H503</f>
        <v>7985864.5860608183</v>
      </c>
      <c r="C500" s="70">
        <f>SUMIFS('Regression Inputs'!$G$26:$G$1851,'Regression Inputs'!$B$26:$B$1851,A500)</f>
        <v>332744.3577525341</v>
      </c>
      <c r="D500" s="2">
        <f>YEAR('metered data'!J503)</f>
        <v>2019</v>
      </c>
      <c r="E500" s="2">
        <f>MONTH('metered data'!J503)</f>
        <v>1</v>
      </c>
      <c r="F500" s="2">
        <f>DAY('metered data'!J503)</f>
        <v>15</v>
      </c>
      <c r="G500" s="2"/>
      <c r="H500" s="2"/>
      <c r="I500" s="2"/>
      <c r="J500" s="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</row>
    <row r="501" spans="1:35" ht="12.75" customHeight="1" x14ac:dyDescent="0.35">
      <c r="A501" s="15">
        <f t="shared" si="51"/>
        <v>43481</v>
      </c>
      <c r="B501" s="36">
        <f>C501*'metered data'!H504</f>
        <v>7241151.5860608201</v>
      </c>
      <c r="C501" s="70">
        <f>SUMIFS('Regression Inputs'!$G$26:$G$1851,'Regression Inputs'!$B$26:$B$1851,A501)</f>
        <v>301714.64941920084</v>
      </c>
      <c r="D501" s="2">
        <f>YEAR('metered data'!J504)</f>
        <v>2019</v>
      </c>
      <c r="E501" s="2">
        <f>MONTH('metered data'!J504)</f>
        <v>1</v>
      </c>
      <c r="F501" s="2">
        <f>DAY('metered data'!J504)</f>
        <v>16</v>
      </c>
      <c r="G501" s="2"/>
      <c r="H501" s="2"/>
      <c r="I501" s="2"/>
      <c r="J501" s="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</row>
    <row r="502" spans="1:35" ht="12.75" customHeight="1" x14ac:dyDescent="0.35">
      <c r="A502" s="15">
        <f t="shared" si="51"/>
        <v>43482</v>
      </c>
      <c r="B502" s="36">
        <f>C502*'metered data'!H505</f>
        <v>6766472.5860608183</v>
      </c>
      <c r="C502" s="70">
        <f>SUMIFS('Regression Inputs'!$G$26:$G$1851,'Regression Inputs'!$B$26:$B$1851,A502)</f>
        <v>281936.3577525341</v>
      </c>
      <c r="D502" s="2">
        <f>YEAR('metered data'!J505)</f>
        <v>2019</v>
      </c>
      <c r="E502" s="2">
        <f>MONTH('metered data'!J505)</f>
        <v>1</v>
      </c>
      <c r="F502" s="2">
        <f>DAY('metered data'!J505)</f>
        <v>17</v>
      </c>
      <c r="G502" s="2"/>
      <c r="H502" s="2"/>
      <c r="I502" s="2"/>
      <c r="J502" s="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</row>
    <row r="503" spans="1:35" ht="12.75" customHeight="1" x14ac:dyDescent="0.35">
      <c r="A503" s="15">
        <f t="shared" si="51"/>
        <v>43483</v>
      </c>
      <c r="B503" s="36">
        <f>C503*'metered data'!H506</f>
        <v>6628694.5860608183</v>
      </c>
      <c r="C503" s="70">
        <f>SUMIFS('Regression Inputs'!$G$26:$G$1851,'Regression Inputs'!$B$26:$B$1851,A503)</f>
        <v>276195.6077525341</v>
      </c>
      <c r="D503" s="2">
        <f>YEAR('metered data'!J506)</f>
        <v>2019</v>
      </c>
      <c r="E503" s="2">
        <f>MONTH('metered data'!J506)</f>
        <v>1</v>
      </c>
      <c r="F503" s="2">
        <f>DAY('metered data'!J506)</f>
        <v>18</v>
      </c>
      <c r="G503" s="2"/>
      <c r="H503" s="2"/>
      <c r="I503" s="2"/>
      <c r="J503" s="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</row>
    <row r="504" spans="1:35" ht="12.75" customHeight="1" x14ac:dyDescent="0.35">
      <c r="A504" s="15">
        <f t="shared" si="51"/>
        <v>43484</v>
      </c>
      <c r="B504" s="36">
        <f>C504*'metered data'!H507</f>
        <v>6044066.5860608192</v>
      </c>
      <c r="C504" s="70">
        <f>SUMIFS('Regression Inputs'!$G$26:$G$1851,'Regression Inputs'!$B$26:$B$1851,A504)</f>
        <v>251836.10775253412</v>
      </c>
      <c r="D504" s="2">
        <f>YEAR('metered data'!J507)</f>
        <v>2019</v>
      </c>
      <c r="E504" s="2">
        <f>MONTH('metered data'!J507)</f>
        <v>1</v>
      </c>
      <c r="F504" s="2">
        <f>DAY('metered data'!J507)</f>
        <v>19</v>
      </c>
      <c r="G504" s="2"/>
      <c r="H504" s="2"/>
      <c r="I504" s="2"/>
      <c r="J504" s="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</row>
    <row r="505" spans="1:35" ht="12.75" customHeight="1" x14ac:dyDescent="0.35">
      <c r="A505" s="15">
        <f t="shared" si="51"/>
        <v>43485</v>
      </c>
      <c r="B505" s="36">
        <f>C505*'metered data'!H508</f>
        <v>6433412.5860608183</v>
      </c>
      <c r="C505" s="70">
        <f>SUMIFS('Regression Inputs'!$G$26:$G$1851,'Regression Inputs'!$B$26:$B$1851,A505)</f>
        <v>268058.8577525341</v>
      </c>
      <c r="D505" s="2">
        <f>YEAR('metered data'!J508)</f>
        <v>2019</v>
      </c>
      <c r="E505" s="2">
        <f>MONTH('metered data'!J508)</f>
        <v>1</v>
      </c>
      <c r="F505" s="2">
        <f>DAY('metered data'!J508)</f>
        <v>20</v>
      </c>
      <c r="G505" s="2"/>
      <c r="H505" s="2"/>
      <c r="I505" s="2"/>
      <c r="J505" s="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</row>
    <row r="506" spans="1:35" ht="12.75" customHeight="1" x14ac:dyDescent="0.35">
      <c r="A506" s="15">
        <f t="shared" si="51"/>
        <v>43486</v>
      </c>
      <c r="B506" s="36">
        <f>C506*'metered data'!H509</f>
        <v>6911888.5860608183</v>
      </c>
      <c r="C506" s="70">
        <f>SUMIFS('Regression Inputs'!$G$26:$G$1851,'Regression Inputs'!$B$26:$B$1851,A506)</f>
        <v>287995.3577525341</v>
      </c>
      <c r="D506" s="2">
        <f>YEAR('metered data'!J509)</f>
        <v>2019</v>
      </c>
      <c r="E506" s="2">
        <f>MONTH('metered data'!J509)</f>
        <v>1</v>
      </c>
      <c r="F506" s="2">
        <f>DAY('metered data'!J509)</f>
        <v>21</v>
      </c>
      <c r="G506" s="2"/>
      <c r="H506" s="2"/>
      <c r="I506" s="2"/>
      <c r="J506" s="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</row>
    <row r="507" spans="1:35" ht="12.75" customHeight="1" x14ac:dyDescent="0.35">
      <c r="A507" s="15">
        <f t="shared" si="51"/>
        <v>43487</v>
      </c>
      <c r="B507" s="36">
        <f>C507*'metered data'!H510</f>
        <v>7363336.5860608192</v>
      </c>
      <c r="C507" s="70">
        <f>SUMIFS('Regression Inputs'!$G$26:$G$1851,'Regression Inputs'!$B$26:$B$1851,A507)</f>
        <v>306805.69108586747</v>
      </c>
      <c r="D507" s="2">
        <f>YEAR('metered data'!J510)</f>
        <v>2019</v>
      </c>
      <c r="E507" s="2">
        <f>MONTH('metered data'!J510)</f>
        <v>1</v>
      </c>
      <c r="F507" s="2">
        <f>DAY('metered data'!J510)</f>
        <v>22</v>
      </c>
      <c r="G507" s="2"/>
      <c r="H507" s="2"/>
      <c r="I507" s="2"/>
      <c r="J507" s="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</row>
    <row r="508" spans="1:35" ht="12.75" customHeight="1" x14ac:dyDescent="0.35">
      <c r="A508" s="15">
        <f t="shared" si="51"/>
        <v>43488</v>
      </c>
      <c r="B508" s="36">
        <f>C508*'metered data'!H511</f>
        <v>6495033.5860608201</v>
      </c>
      <c r="C508" s="70">
        <f>SUMIFS('Regression Inputs'!$G$26:$G$1851,'Regression Inputs'!$B$26:$B$1851,A508)</f>
        <v>270626.39941920084</v>
      </c>
      <c r="D508" s="2">
        <f>YEAR('metered data'!J511)</f>
        <v>2019</v>
      </c>
      <c r="E508" s="2">
        <f>MONTH('metered data'!J511)</f>
        <v>1</v>
      </c>
      <c r="F508" s="2">
        <f>DAY('metered data'!J511)</f>
        <v>23</v>
      </c>
      <c r="G508" s="2"/>
      <c r="H508" s="2"/>
      <c r="I508" s="2"/>
      <c r="J508" s="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</row>
    <row r="509" spans="1:35" ht="12.75" customHeight="1" x14ac:dyDescent="0.35">
      <c r="A509" s="15">
        <f t="shared" si="51"/>
        <v>43489</v>
      </c>
      <c r="B509" s="36">
        <f>C509*'metered data'!H512</f>
        <v>6678862.5860608192</v>
      </c>
      <c r="C509" s="70">
        <f>SUMIFS('Regression Inputs'!$G$26:$G$1851,'Regression Inputs'!$B$26:$B$1851,A509)</f>
        <v>278285.94108586747</v>
      </c>
      <c r="D509" s="2">
        <f>YEAR('metered data'!J512)</f>
        <v>2019</v>
      </c>
      <c r="E509" s="2">
        <f>MONTH('metered data'!J512)</f>
        <v>1</v>
      </c>
      <c r="F509" s="2">
        <f>DAY('metered data'!J512)</f>
        <v>24</v>
      </c>
      <c r="G509" s="2"/>
      <c r="H509" s="2"/>
      <c r="I509" s="2"/>
      <c r="J509" s="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</row>
    <row r="510" spans="1:35" ht="12.75" customHeight="1" x14ac:dyDescent="0.35">
      <c r="A510" s="15">
        <f t="shared" si="51"/>
        <v>43490</v>
      </c>
      <c r="B510" s="36">
        <f>C510*'metered data'!H513</f>
        <v>6625646.5860608183</v>
      </c>
      <c r="C510" s="70">
        <f>SUMIFS('Regression Inputs'!$G$26:$G$1851,'Regression Inputs'!$B$26:$B$1851,A510)</f>
        <v>276068.6077525341</v>
      </c>
      <c r="D510" s="2">
        <f>YEAR('metered data'!J513)</f>
        <v>2019</v>
      </c>
      <c r="E510" s="2">
        <f>MONTH('metered data'!J513)</f>
        <v>1</v>
      </c>
      <c r="F510" s="2">
        <f>DAY('metered data'!J513)</f>
        <v>25</v>
      </c>
      <c r="G510" s="2"/>
      <c r="H510" s="2"/>
      <c r="I510" s="2"/>
      <c r="J510" s="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</row>
    <row r="511" spans="1:35" ht="12.75" customHeight="1" x14ac:dyDescent="0.35">
      <c r="A511" s="15">
        <f t="shared" si="51"/>
        <v>43491</v>
      </c>
      <c r="B511" s="36">
        <f>C511*'metered data'!H514</f>
        <v>6607973.5860608183</v>
      </c>
      <c r="C511" s="70">
        <f>SUMIFS('Regression Inputs'!$G$26:$G$1851,'Regression Inputs'!$B$26:$B$1851,A511)</f>
        <v>275332.2327525341</v>
      </c>
      <c r="D511" s="2">
        <f>YEAR('metered data'!J514)</f>
        <v>2019</v>
      </c>
      <c r="E511" s="2">
        <f>MONTH('metered data'!J514)</f>
        <v>1</v>
      </c>
      <c r="F511" s="2">
        <f>DAY('metered data'!J514)</f>
        <v>26</v>
      </c>
      <c r="G511" s="2"/>
      <c r="H511" s="2"/>
      <c r="I511" s="2"/>
      <c r="J511" s="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</row>
    <row r="512" spans="1:35" ht="12.75" customHeight="1" x14ac:dyDescent="0.35">
      <c r="A512" s="15">
        <f t="shared" si="51"/>
        <v>43492</v>
      </c>
      <c r="B512" s="36">
        <f>C512*'metered data'!H515</f>
        <v>6577984.5860608192</v>
      </c>
      <c r="C512" s="70">
        <f>SUMIFS('Regression Inputs'!$G$26:$G$1851,'Regression Inputs'!$B$26:$B$1851,A512)</f>
        <v>274082.69108586747</v>
      </c>
      <c r="D512" s="2">
        <f>YEAR('metered data'!J515)</f>
        <v>2019</v>
      </c>
      <c r="E512" s="2">
        <f>MONTH('metered data'!J515)</f>
        <v>1</v>
      </c>
      <c r="F512" s="2">
        <f>DAY('metered data'!J515)</f>
        <v>27</v>
      </c>
      <c r="G512" s="2"/>
      <c r="H512" s="2"/>
      <c r="I512" s="2"/>
      <c r="J512" s="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</row>
    <row r="513" spans="1:35" ht="12.75" customHeight="1" x14ac:dyDescent="0.35">
      <c r="A513" s="15">
        <f t="shared" si="51"/>
        <v>43493</v>
      </c>
      <c r="B513" s="36">
        <f>C513*'metered data'!H516</f>
        <v>7410623.5860608183</v>
      </c>
      <c r="C513" s="70">
        <f>SUMIFS('Regression Inputs'!$G$26:$G$1851,'Regression Inputs'!$B$26:$B$1851,A513)</f>
        <v>308775.9827525341</v>
      </c>
      <c r="D513" s="2">
        <f>YEAR('metered data'!J516)</f>
        <v>2019</v>
      </c>
      <c r="E513" s="2">
        <f>MONTH('metered data'!J516)</f>
        <v>1</v>
      </c>
      <c r="F513" s="2">
        <f>DAY('metered data'!J516)</f>
        <v>28</v>
      </c>
      <c r="G513" s="2"/>
      <c r="H513" s="2"/>
      <c r="I513" s="2"/>
      <c r="J513" s="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</row>
    <row r="514" spans="1:35" ht="12.75" customHeight="1" x14ac:dyDescent="0.35">
      <c r="A514" s="15">
        <f t="shared" si="51"/>
        <v>43494</v>
      </c>
      <c r="B514" s="36">
        <f>C514*'metered data'!H517</f>
        <v>7275838.5860608192</v>
      </c>
      <c r="C514" s="70">
        <f>SUMIFS('Regression Inputs'!$G$26:$G$1851,'Regression Inputs'!$B$26:$B$1851,A514)</f>
        <v>303159.94108586747</v>
      </c>
      <c r="D514" s="2">
        <f>YEAR('metered data'!J517)</f>
        <v>2019</v>
      </c>
      <c r="E514" s="2">
        <f>MONTH('metered data'!J517)</f>
        <v>1</v>
      </c>
      <c r="F514" s="2">
        <f>DAY('metered data'!J517)</f>
        <v>29</v>
      </c>
      <c r="G514" s="2"/>
      <c r="H514" s="2"/>
      <c r="I514" s="2"/>
      <c r="J514" s="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</row>
    <row r="515" spans="1:35" ht="12.75" customHeight="1" x14ac:dyDescent="0.35">
      <c r="A515" s="15">
        <f t="shared" si="51"/>
        <v>43495</v>
      </c>
      <c r="B515" s="36">
        <f>C515*'metered data'!H518</f>
        <v>7690418.5860608183</v>
      </c>
      <c r="C515" s="70">
        <f>SUMIFS('Regression Inputs'!$G$26:$G$1851,'Regression Inputs'!$B$26:$B$1851,A515)</f>
        <v>320434.1077525341</v>
      </c>
      <c r="D515" s="2">
        <f>YEAR('metered data'!J518)</f>
        <v>2019</v>
      </c>
      <c r="E515" s="2">
        <f>MONTH('metered data'!J518)</f>
        <v>1</v>
      </c>
      <c r="F515" s="2">
        <f>DAY('metered data'!J518)</f>
        <v>30</v>
      </c>
      <c r="G515" s="2"/>
      <c r="H515" s="2"/>
      <c r="I515" s="2"/>
      <c r="J515" s="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</row>
    <row r="516" spans="1:35" ht="12.75" customHeight="1" x14ac:dyDescent="0.35">
      <c r="A516" s="15">
        <f t="shared" si="51"/>
        <v>43496</v>
      </c>
      <c r="B516" s="36">
        <f>C516*'metered data'!H519</f>
        <v>7520134.5860608192</v>
      </c>
      <c r="C516" s="70">
        <f>SUMIFS('Regression Inputs'!$G$26:$G$1851,'Regression Inputs'!$B$26:$B$1851,A516)</f>
        <v>313338.94108586747</v>
      </c>
      <c r="D516" s="2">
        <f>YEAR('metered data'!J519)</f>
        <v>2019</v>
      </c>
      <c r="E516" s="2">
        <f>MONTH('metered data'!J519)</f>
        <v>1</v>
      </c>
      <c r="F516" s="2">
        <f>DAY('metered data'!J519)</f>
        <v>31</v>
      </c>
      <c r="G516" s="2"/>
      <c r="H516" s="2"/>
      <c r="I516" s="2"/>
      <c r="J516" s="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</row>
    <row r="517" spans="1:35" ht="12.75" customHeight="1" x14ac:dyDescent="0.35">
      <c r="A517" s="15">
        <f t="shared" si="51"/>
        <v>43497</v>
      </c>
      <c r="B517" s="36">
        <f>C517*'metered data'!H520</f>
        <v>7502569.1355746286</v>
      </c>
      <c r="C517" s="70">
        <f>SUMIFS('Regression Inputs'!$G$26:$G$1851,'Regression Inputs'!$B$26:$B$1851,A517)</f>
        <v>312607.04731560952</v>
      </c>
      <c r="D517" s="2">
        <f>YEAR('metered data'!J520)</f>
        <v>2019</v>
      </c>
      <c r="E517" s="2">
        <f>MONTH('metered data'!J520)</f>
        <v>2</v>
      </c>
      <c r="F517" s="2">
        <f>DAY('metered data'!J520)</f>
        <v>1</v>
      </c>
      <c r="G517" s="2"/>
      <c r="H517" s="2"/>
      <c r="I517" s="2"/>
      <c r="J517" s="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</row>
    <row r="518" spans="1:35" ht="12.75" customHeight="1" x14ac:dyDescent="0.35">
      <c r="A518" s="15">
        <f t="shared" si="51"/>
        <v>43498</v>
      </c>
      <c r="B518" s="36">
        <f>C518*'metered data'!H521</f>
        <v>6809513.1355746305</v>
      </c>
      <c r="C518" s="70">
        <f>SUMIFS('Regression Inputs'!$G$26:$G$1851,'Regression Inputs'!$B$26:$B$1851,A518)</f>
        <v>283729.71398227627</v>
      </c>
      <c r="D518" s="2">
        <f>YEAR('metered data'!J521)</f>
        <v>2019</v>
      </c>
      <c r="E518" s="2">
        <f>MONTH('metered data'!J521)</f>
        <v>2</v>
      </c>
      <c r="F518" s="2">
        <f>DAY('metered data'!J521)</f>
        <v>2</v>
      </c>
      <c r="G518" s="2"/>
      <c r="H518" s="2"/>
      <c r="I518" s="2"/>
      <c r="J518" s="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</row>
    <row r="519" spans="1:35" ht="12.75" customHeight="1" x14ac:dyDescent="0.35">
      <c r="A519" s="15">
        <f t="shared" si="51"/>
        <v>43499</v>
      </c>
      <c r="B519" s="36">
        <f>C519*'metered data'!H522</f>
        <v>6667956.1355746295</v>
      </c>
      <c r="C519" s="70">
        <f>SUMIFS('Regression Inputs'!$G$26:$G$1851,'Regression Inputs'!$B$26:$B$1851,A519)</f>
        <v>277831.5056489429</v>
      </c>
      <c r="D519" s="2">
        <f>YEAR('metered data'!J522)</f>
        <v>2019</v>
      </c>
      <c r="E519" s="2">
        <f>MONTH('metered data'!J522)</f>
        <v>2</v>
      </c>
      <c r="F519" s="2">
        <f>DAY('metered data'!J522)</f>
        <v>3</v>
      </c>
      <c r="G519" s="2"/>
      <c r="H519" s="2"/>
      <c r="I519" s="2"/>
      <c r="J519" s="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</row>
    <row r="520" spans="1:35" ht="12.75" customHeight="1" x14ac:dyDescent="0.35">
      <c r="A520" s="15">
        <f t="shared" si="51"/>
        <v>43500</v>
      </c>
      <c r="B520" s="36">
        <f>C520*'metered data'!H523</f>
        <v>9468628.1355746277</v>
      </c>
      <c r="C520" s="70">
        <f>SUMIFS('Regression Inputs'!$G$26:$G$1851,'Regression Inputs'!$B$26:$B$1851,A520)</f>
        <v>394526.17231560952</v>
      </c>
      <c r="D520" s="2">
        <f>YEAR('metered data'!J523)</f>
        <v>2019</v>
      </c>
      <c r="E520" s="2">
        <f>MONTH('metered data'!J523)</f>
        <v>2</v>
      </c>
      <c r="F520" s="2">
        <f>DAY('metered data'!J523)</f>
        <v>4</v>
      </c>
      <c r="G520" s="2"/>
      <c r="H520" s="2"/>
      <c r="I520" s="2"/>
      <c r="J520" s="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</row>
    <row r="521" spans="1:35" ht="12.75" customHeight="1" x14ac:dyDescent="0.35">
      <c r="A521" s="15">
        <f t="shared" si="51"/>
        <v>43501</v>
      </c>
      <c r="B521" s="36">
        <f>C521*'metered data'!H524</f>
        <v>9228567.1355746277</v>
      </c>
      <c r="C521" s="70">
        <f>SUMIFS('Regression Inputs'!$G$26:$G$1851,'Regression Inputs'!$B$26:$B$1851,A521)</f>
        <v>384523.63064894278</v>
      </c>
      <c r="D521" s="2">
        <f>YEAR('metered data'!J524)</f>
        <v>2019</v>
      </c>
      <c r="E521" s="2">
        <f>MONTH('metered data'!J524)</f>
        <v>2</v>
      </c>
      <c r="F521" s="2">
        <f>DAY('metered data'!J524)</f>
        <v>5</v>
      </c>
      <c r="G521" s="2"/>
      <c r="H521" s="2"/>
      <c r="I521" s="2"/>
      <c r="J521" s="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</row>
    <row r="522" spans="1:35" ht="12.75" customHeight="1" x14ac:dyDescent="0.35">
      <c r="A522" s="15">
        <f t="shared" si="51"/>
        <v>43502</v>
      </c>
      <c r="B522" s="36">
        <f>C522*'metered data'!H525</f>
        <v>8880414.1355746295</v>
      </c>
      <c r="C522" s="70">
        <f>SUMIFS('Regression Inputs'!$G$26:$G$1851,'Regression Inputs'!$B$26:$B$1851,A522)</f>
        <v>370017.2556489429</v>
      </c>
      <c r="D522" s="2">
        <f>YEAR('metered data'!J525)</f>
        <v>2019</v>
      </c>
      <c r="E522" s="2">
        <f>MONTH('metered data'!J525)</f>
        <v>2</v>
      </c>
      <c r="F522" s="2">
        <f>DAY('metered data'!J525)</f>
        <v>6</v>
      </c>
      <c r="G522" s="2"/>
      <c r="H522" s="2"/>
      <c r="I522" s="2"/>
      <c r="J522" s="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</row>
    <row r="523" spans="1:35" ht="12.75" customHeight="1" x14ac:dyDescent="0.35">
      <c r="A523" s="15">
        <f t="shared" si="51"/>
        <v>43503</v>
      </c>
      <c r="B523" s="36">
        <f>C523*'metered data'!H526</f>
        <v>9109919.1355746426</v>
      </c>
      <c r="C523" s="70">
        <f>SUMIFS('Regression Inputs'!$G$26:$G$1851,'Regression Inputs'!$B$26:$B$1851,A523)</f>
        <v>379579.96398227673</v>
      </c>
      <c r="D523" s="2">
        <f>YEAR('metered data'!J526)</f>
        <v>2019</v>
      </c>
      <c r="E523" s="2">
        <f>MONTH('metered data'!J526)</f>
        <v>2</v>
      </c>
      <c r="F523" s="2">
        <f>DAY('metered data'!J526)</f>
        <v>7</v>
      </c>
      <c r="G523" s="2"/>
      <c r="H523" s="2"/>
      <c r="I523" s="2"/>
      <c r="J523" s="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</row>
    <row r="524" spans="1:35" ht="12.75" customHeight="1" x14ac:dyDescent="0.35">
      <c r="A524" s="15">
        <f t="shared" si="51"/>
        <v>43504</v>
      </c>
      <c r="B524" s="36">
        <f>C524*'metered data'!H527</f>
        <v>8521537.1355746388</v>
      </c>
      <c r="C524" s="70">
        <f>SUMIFS('Regression Inputs'!$G$26:$G$1851,'Regression Inputs'!$B$26:$B$1851,A524)</f>
        <v>355064.04731560999</v>
      </c>
      <c r="D524" s="2">
        <f>YEAR('metered data'!J527)</f>
        <v>2019</v>
      </c>
      <c r="E524" s="2">
        <f>MONTH('metered data'!J527)</f>
        <v>2</v>
      </c>
      <c r="F524" s="2">
        <f>DAY('metered data'!J527)</f>
        <v>8</v>
      </c>
      <c r="G524" s="2"/>
      <c r="H524" s="2"/>
      <c r="I524" s="2"/>
      <c r="J524" s="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</row>
    <row r="525" spans="1:35" ht="12.75" customHeight="1" x14ac:dyDescent="0.35">
      <c r="A525" s="15">
        <f t="shared" si="51"/>
        <v>43505</v>
      </c>
      <c r="B525" s="36">
        <f>C525*'metered data'!H528</f>
        <v>9321942.1355746388</v>
      </c>
      <c r="C525" s="70">
        <f>SUMIFS('Regression Inputs'!$G$26:$G$1851,'Regression Inputs'!$B$26:$B$1851,A525)</f>
        <v>388414.25564894325</v>
      </c>
      <c r="D525" s="2">
        <f>YEAR('metered data'!J528)</f>
        <v>2019</v>
      </c>
      <c r="E525" s="2">
        <f>MONTH('metered data'!J528)</f>
        <v>2</v>
      </c>
      <c r="F525" s="2">
        <f>DAY('metered data'!J528)</f>
        <v>9</v>
      </c>
      <c r="G525" s="2"/>
      <c r="H525" s="2"/>
      <c r="I525" s="2"/>
      <c r="J525" s="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</row>
    <row r="526" spans="1:35" ht="12.75" customHeight="1" x14ac:dyDescent="0.35">
      <c r="A526" s="15">
        <f t="shared" si="51"/>
        <v>43506</v>
      </c>
      <c r="B526" s="36">
        <f>C526*'metered data'!H529</f>
        <v>8840142.1355746407</v>
      </c>
      <c r="C526" s="70">
        <f>SUMIFS('Regression Inputs'!$G$26:$G$1851,'Regression Inputs'!$B$26:$B$1851,A526)</f>
        <v>368339.25564894336</v>
      </c>
      <c r="D526" s="2">
        <f>YEAR('metered data'!J529)</f>
        <v>2019</v>
      </c>
      <c r="E526" s="2">
        <f>MONTH('metered data'!J529)</f>
        <v>2</v>
      </c>
      <c r="F526" s="2">
        <f>DAY('metered data'!J529)</f>
        <v>10</v>
      </c>
      <c r="G526" s="2"/>
      <c r="H526" s="2"/>
      <c r="I526" s="2"/>
      <c r="J526" s="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</row>
    <row r="527" spans="1:35" ht="12.75" customHeight="1" x14ac:dyDescent="0.35">
      <c r="A527" s="15">
        <f t="shared" si="51"/>
        <v>43507</v>
      </c>
      <c r="B527" s="36">
        <f>C527*'metered data'!H530</f>
        <v>9713718.1355746407</v>
      </c>
      <c r="C527" s="70">
        <f>SUMIFS('Regression Inputs'!$G$26:$G$1851,'Regression Inputs'!$B$26:$B$1851,A527)</f>
        <v>404738.25564894336</v>
      </c>
      <c r="D527" s="2">
        <f>YEAR('metered data'!J530)</f>
        <v>2019</v>
      </c>
      <c r="E527" s="2">
        <f>MONTH('metered data'!J530)</f>
        <v>2</v>
      </c>
      <c r="F527" s="2">
        <f>DAY('metered data'!J530)</f>
        <v>11</v>
      </c>
      <c r="G527" s="2"/>
      <c r="H527" s="2"/>
      <c r="I527" s="2"/>
      <c r="J527" s="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</row>
    <row r="528" spans="1:35" ht="12.75" customHeight="1" x14ac:dyDescent="0.35">
      <c r="A528" s="15">
        <f t="shared" si="51"/>
        <v>43508</v>
      </c>
      <c r="B528" s="36">
        <f>C528*'metered data'!H531</f>
        <v>8491203.1355746407</v>
      </c>
      <c r="C528" s="70">
        <f>SUMIFS('Regression Inputs'!$G$26:$G$1851,'Regression Inputs'!$B$26:$B$1851,A528)</f>
        <v>353800.13064894336</v>
      </c>
      <c r="D528" s="2">
        <f>YEAR('metered data'!J531)</f>
        <v>2019</v>
      </c>
      <c r="E528" s="2">
        <f>MONTH('metered data'!J531)</f>
        <v>2</v>
      </c>
      <c r="F528" s="2">
        <f>DAY('metered data'!J531)</f>
        <v>12</v>
      </c>
      <c r="G528" s="2"/>
      <c r="H528" s="2"/>
      <c r="I528" s="2"/>
      <c r="J528" s="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</row>
    <row r="529" spans="1:35" ht="12.75" customHeight="1" x14ac:dyDescent="0.35">
      <c r="A529" s="15">
        <f t="shared" si="51"/>
        <v>43509</v>
      </c>
      <c r="B529" s="36">
        <f>C529*'metered data'!H532</f>
        <v>7994053.1355746398</v>
      </c>
      <c r="C529" s="70">
        <f>SUMIFS('Regression Inputs'!$G$26:$G$1851,'Regression Inputs'!$B$26:$B$1851,A529)</f>
        <v>333085.54731560999</v>
      </c>
      <c r="D529" s="2">
        <f>YEAR('metered data'!J532)</f>
        <v>2019</v>
      </c>
      <c r="E529" s="2">
        <f>MONTH('metered data'!J532)</f>
        <v>2</v>
      </c>
      <c r="F529" s="2">
        <f>DAY('metered data'!J532)</f>
        <v>13</v>
      </c>
      <c r="G529" s="2"/>
      <c r="H529" s="2"/>
      <c r="I529" s="2"/>
      <c r="J529" s="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</row>
    <row r="530" spans="1:35" ht="12.75" customHeight="1" x14ac:dyDescent="0.35">
      <c r="A530" s="15">
        <f t="shared" si="51"/>
        <v>43510</v>
      </c>
      <c r="B530" s="36">
        <f>C530*'metered data'!H533</f>
        <v>7857646.1355746398</v>
      </c>
      <c r="C530" s="70">
        <f>SUMIFS('Regression Inputs'!$G$26:$G$1851,'Regression Inputs'!$B$26:$B$1851,A530)</f>
        <v>327401.92231560999</v>
      </c>
      <c r="D530" s="2">
        <f>YEAR('metered data'!J533)</f>
        <v>2019</v>
      </c>
      <c r="E530" s="2">
        <f>MONTH('metered data'!J533)</f>
        <v>2</v>
      </c>
      <c r="F530" s="2">
        <f>DAY('metered data'!J533)</f>
        <v>14</v>
      </c>
      <c r="G530" s="2"/>
      <c r="H530" s="2"/>
      <c r="I530" s="2"/>
      <c r="J530" s="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</row>
    <row r="531" spans="1:35" ht="12.75" customHeight="1" x14ac:dyDescent="0.35">
      <c r="A531" s="15">
        <f t="shared" si="51"/>
        <v>43511</v>
      </c>
      <c r="B531" s="36">
        <f>C531*'metered data'!H534</f>
        <v>7302247.1355746398</v>
      </c>
      <c r="C531" s="70">
        <f>SUMIFS('Regression Inputs'!$G$26:$G$1851,'Regression Inputs'!$B$26:$B$1851,A531)</f>
        <v>304260.29731560999</v>
      </c>
      <c r="D531" s="2">
        <f>YEAR('metered data'!J534)</f>
        <v>2019</v>
      </c>
      <c r="E531" s="2">
        <f>MONTH('metered data'!J534)</f>
        <v>2</v>
      </c>
      <c r="F531" s="2">
        <f>DAY('metered data'!J534)</f>
        <v>15</v>
      </c>
      <c r="G531" s="2"/>
      <c r="H531" s="2"/>
      <c r="I531" s="2"/>
      <c r="J531" s="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</row>
    <row r="532" spans="1:35" ht="12.75" customHeight="1" x14ac:dyDescent="0.35">
      <c r="A532" s="15">
        <f t="shared" si="51"/>
        <v>43512</v>
      </c>
      <c r="B532" s="36">
        <f>C532*'metered data'!H535</f>
        <v>7015495.1355746398</v>
      </c>
      <c r="C532" s="70">
        <f>SUMIFS('Regression Inputs'!$G$26:$G$1851,'Regression Inputs'!$B$26:$B$1851,A532)</f>
        <v>292312.29731560999</v>
      </c>
      <c r="D532" s="2">
        <f>YEAR('metered data'!J535)</f>
        <v>2019</v>
      </c>
      <c r="E532" s="2">
        <f>MONTH('metered data'!J535)</f>
        <v>2</v>
      </c>
      <c r="F532" s="2">
        <f>DAY('metered data'!J535)</f>
        <v>16</v>
      </c>
      <c r="G532" s="2"/>
      <c r="H532" s="2"/>
      <c r="I532" s="2"/>
      <c r="J532" s="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</row>
    <row r="533" spans="1:35" ht="12.75" customHeight="1" x14ac:dyDescent="0.35">
      <c r="A533" s="15">
        <f t="shared" si="51"/>
        <v>43513</v>
      </c>
      <c r="B533" s="36">
        <f>C533*'metered data'!H536</f>
        <v>7030939.1355746398</v>
      </c>
      <c r="C533" s="70">
        <f>SUMIFS('Regression Inputs'!$G$26:$G$1851,'Regression Inputs'!$B$26:$B$1851,A533)</f>
        <v>292955.79731560999</v>
      </c>
      <c r="D533" s="2">
        <f>YEAR('metered data'!J536)</f>
        <v>2019</v>
      </c>
      <c r="E533" s="2">
        <f>MONTH('metered data'!J536)</f>
        <v>2</v>
      </c>
      <c r="F533" s="2">
        <f>DAY('metered data'!J536)</f>
        <v>17</v>
      </c>
      <c r="G533" s="2"/>
      <c r="H533" s="2"/>
      <c r="I533" s="2"/>
      <c r="J533" s="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</row>
    <row r="534" spans="1:35" ht="12.75" customHeight="1" x14ac:dyDescent="0.35">
      <c r="A534" s="15">
        <f t="shared" si="51"/>
        <v>43514</v>
      </c>
      <c r="B534" s="36">
        <f>C534*'metered data'!H537</f>
        <v>8017459.1355746398</v>
      </c>
      <c r="C534" s="70">
        <f>SUMIFS('Regression Inputs'!$G$26:$G$1851,'Regression Inputs'!$B$26:$B$1851,A534)</f>
        <v>334060.79731560999</v>
      </c>
      <c r="D534" s="2">
        <f>YEAR('metered data'!J537)</f>
        <v>2019</v>
      </c>
      <c r="E534" s="2">
        <f>MONTH('metered data'!J537)</f>
        <v>2</v>
      </c>
      <c r="F534" s="2">
        <f>DAY('metered data'!J537)</f>
        <v>18</v>
      </c>
      <c r="G534" s="2"/>
      <c r="H534" s="2"/>
      <c r="I534" s="2"/>
      <c r="J534" s="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</row>
    <row r="535" spans="1:35" ht="12.75" customHeight="1" x14ac:dyDescent="0.35">
      <c r="A535" s="15">
        <f t="shared" si="51"/>
        <v>43515</v>
      </c>
      <c r="B535" s="36">
        <f>C535*'metered data'!H538</f>
        <v>8582189.1355746426</v>
      </c>
      <c r="C535" s="70">
        <f>SUMIFS('Regression Inputs'!$G$26:$G$1851,'Regression Inputs'!$B$26:$B$1851,A535)</f>
        <v>357591.21398227673</v>
      </c>
      <c r="D535" s="2">
        <f>YEAR('metered data'!J538)</f>
        <v>2019</v>
      </c>
      <c r="E535" s="2">
        <f>MONTH('metered data'!J538)</f>
        <v>2</v>
      </c>
      <c r="F535" s="2">
        <f>DAY('metered data'!J538)</f>
        <v>19</v>
      </c>
      <c r="G535" s="2"/>
      <c r="H535" s="2"/>
      <c r="I535" s="2"/>
      <c r="J535" s="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</row>
    <row r="536" spans="1:35" ht="12.75" customHeight="1" x14ac:dyDescent="0.35">
      <c r="A536" s="15">
        <f t="shared" si="51"/>
        <v>43516</v>
      </c>
      <c r="B536" s="36">
        <f>C536*'metered data'!H539</f>
        <v>7840297.1355746398</v>
      </c>
      <c r="C536" s="70">
        <f>SUMIFS('Regression Inputs'!$G$26:$G$1851,'Regression Inputs'!$B$26:$B$1851,A536)</f>
        <v>326679.04731560999</v>
      </c>
      <c r="D536" s="2">
        <f>YEAR('metered data'!J539)</f>
        <v>2019</v>
      </c>
      <c r="E536" s="2">
        <f>MONTH('metered data'!J539)</f>
        <v>2</v>
      </c>
      <c r="F536" s="2">
        <f>DAY('metered data'!J539)</f>
        <v>20</v>
      </c>
      <c r="G536" s="2"/>
      <c r="H536" s="2"/>
      <c r="I536" s="2"/>
      <c r="J536" s="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</row>
    <row r="537" spans="1:35" ht="12.75" customHeight="1" x14ac:dyDescent="0.35">
      <c r="A537" s="15">
        <f t="shared" si="51"/>
        <v>43517</v>
      </c>
      <c r="B537" s="36">
        <f>C537*'metered data'!H540</f>
        <v>7799427.1355746407</v>
      </c>
      <c r="C537" s="70">
        <f>SUMIFS('Regression Inputs'!$G$26:$G$1851,'Regression Inputs'!$B$26:$B$1851,A537)</f>
        <v>324976.13064894336</v>
      </c>
      <c r="D537" s="2">
        <f>YEAR('metered data'!J540)</f>
        <v>2019</v>
      </c>
      <c r="E537" s="2">
        <f>MONTH('metered data'!J540)</f>
        <v>2</v>
      </c>
      <c r="F537" s="2">
        <f>DAY('metered data'!J540)</f>
        <v>21</v>
      </c>
      <c r="G537" s="2"/>
      <c r="H537" s="2"/>
      <c r="I537" s="2"/>
      <c r="J537" s="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</row>
    <row r="538" spans="1:35" ht="12.75" customHeight="1" x14ac:dyDescent="0.35">
      <c r="A538" s="15">
        <f t="shared" si="51"/>
        <v>43518</v>
      </c>
      <c r="B538" s="36">
        <f>C538*'metered data'!H541</f>
        <v>8345792.1355746416</v>
      </c>
      <c r="C538" s="70">
        <f>SUMIFS('Regression Inputs'!$G$26:$G$1851,'Regression Inputs'!$B$26:$B$1851,A538)</f>
        <v>347741.33898227673</v>
      </c>
      <c r="D538" s="2">
        <f>YEAR('metered data'!J541)</f>
        <v>2019</v>
      </c>
      <c r="E538" s="2">
        <f>MONTH('metered data'!J541)</f>
        <v>2</v>
      </c>
      <c r="F538" s="2">
        <f>DAY('metered data'!J541)</f>
        <v>22</v>
      </c>
      <c r="G538" s="2"/>
      <c r="H538" s="2"/>
      <c r="I538" s="2"/>
      <c r="J538" s="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</row>
    <row r="539" spans="1:35" ht="12.75" customHeight="1" x14ac:dyDescent="0.35">
      <c r="A539" s="15">
        <f t="shared" si="51"/>
        <v>43519</v>
      </c>
      <c r="B539" s="36">
        <f>C539*'metered data'!H542</f>
        <v>8385854.1355746416</v>
      </c>
      <c r="C539" s="70">
        <f>SUMIFS('Regression Inputs'!$G$26:$G$1851,'Regression Inputs'!$B$26:$B$1851,A539)</f>
        <v>349410.58898227673</v>
      </c>
      <c r="D539" s="2">
        <f>YEAR('metered data'!J542)</f>
        <v>2019</v>
      </c>
      <c r="E539" s="2">
        <f>MONTH('metered data'!J542)</f>
        <v>2</v>
      </c>
      <c r="F539" s="2">
        <f>DAY('metered data'!J542)</f>
        <v>23</v>
      </c>
      <c r="G539" s="2"/>
      <c r="H539" s="2"/>
      <c r="I539" s="2"/>
      <c r="J539" s="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</row>
    <row r="540" spans="1:35" ht="12.75" customHeight="1" x14ac:dyDescent="0.35">
      <c r="A540" s="15">
        <f t="shared" si="51"/>
        <v>43520</v>
      </c>
      <c r="B540" s="36">
        <f>C540*'metered data'!H543</f>
        <v>7890447.1355746407</v>
      </c>
      <c r="C540" s="70">
        <f>SUMIFS('Regression Inputs'!$G$26:$G$1851,'Regression Inputs'!$B$26:$B$1851,A540)</f>
        <v>328768.63064894336</v>
      </c>
      <c r="D540" s="2">
        <f>YEAR('metered data'!J543)</f>
        <v>2019</v>
      </c>
      <c r="E540" s="2">
        <f>MONTH('metered data'!J543)</f>
        <v>2</v>
      </c>
      <c r="F540" s="2">
        <f>DAY('metered data'!J543)</f>
        <v>24</v>
      </c>
      <c r="G540" s="2"/>
      <c r="H540" s="2"/>
      <c r="I540" s="2"/>
      <c r="J540" s="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</row>
    <row r="541" spans="1:35" ht="12.75" customHeight="1" x14ac:dyDescent="0.35">
      <c r="A541" s="15">
        <f t="shared" si="51"/>
        <v>43521</v>
      </c>
      <c r="B541" s="36">
        <f>C541*'metered data'!H544</f>
        <v>8583514.1355746388</v>
      </c>
      <c r="C541" s="70">
        <f>SUMIFS('Regression Inputs'!$G$26:$G$1851,'Regression Inputs'!$B$26:$B$1851,A541)</f>
        <v>357646.42231560999</v>
      </c>
      <c r="D541" s="2">
        <f>YEAR('metered data'!J544)</f>
        <v>2019</v>
      </c>
      <c r="E541" s="2">
        <f>MONTH('metered data'!J544)</f>
        <v>2</v>
      </c>
      <c r="F541" s="2">
        <f>DAY('metered data'!J544)</f>
        <v>25</v>
      </c>
      <c r="G541" s="2"/>
      <c r="H541" s="2"/>
      <c r="I541" s="2"/>
      <c r="J541" s="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</row>
    <row r="542" spans="1:35" ht="12.75" customHeight="1" x14ac:dyDescent="0.35">
      <c r="A542" s="15">
        <f t="shared" ref="A542:A605" si="52">DATE(D542,E542,F542)</f>
        <v>43522</v>
      </c>
      <c r="B542" s="36">
        <f>C542*'metered data'!H545</f>
        <v>8054171.1355746416</v>
      </c>
      <c r="C542" s="70">
        <f>SUMIFS('Regression Inputs'!$G$26:$G$1851,'Regression Inputs'!$B$26:$B$1851,A542)</f>
        <v>335590.46398227673</v>
      </c>
      <c r="D542" s="2">
        <f>YEAR('metered data'!J545)</f>
        <v>2019</v>
      </c>
      <c r="E542" s="2">
        <f>MONTH('metered data'!J545)</f>
        <v>2</v>
      </c>
      <c r="F542" s="2">
        <f>DAY('metered data'!J545)</f>
        <v>26</v>
      </c>
      <c r="G542" s="2"/>
      <c r="H542" s="2"/>
      <c r="I542" s="2"/>
      <c r="J542" s="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</row>
    <row r="543" spans="1:35" ht="12.75" customHeight="1" x14ac:dyDescent="0.35">
      <c r="A543" s="15">
        <f t="shared" si="52"/>
        <v>43523</v>
      </c>
      <c r="B543" s="36">
        <f>C543*'metered data'!H546</f>
        <v>8608071.1355746407</v>
      </c>
      <c r="C543" s="70">
        <f>SUMIFS('Regression Inputs'!$G$26:$G$1851,'Regression Inputs'!$B$26:$B$1851,A543)</f>
        <v>358669.63064894336</v>
      </c>
      <c r="D543" s="2">
        <f>YEAR('metered data'!J546)</f>
        <v>2019</v>
      </c>
      <c r="E543" s="2">
        <f>MONTH('metered data'!J546)</f>
        <v>2</v>
      </c>
      <c r="F543" s="2">
        <f>DAY('metered data'!J546)</f>
        <v>27</v>
      </c>
      <c r="G543" s="2"/>
      <c r="H543" s="2"/>
      <c r="I543" s="2"/>
      <c r="J543" s="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</row>
    <row r="544" spans="1:35" ht="12.75" customHeight="1" x14ac:dyDescent="0.35">
      <c r="A544" s="15">
        <f t="shared" si="52"/>
        <v>43524</v>
      </c>
      <c r="B544" s="36">
        <f>C544*'metered data'!H547</f>
        <v>8026142.1355746416</v>
      </c>
      <c r="C544" s="70">
        <f>SUMIFS('Regression Inputs'!$G$26:$G$1851,'Regression Inputs'!$B$26:$B$1851,A544)</f>
        <v>334422.58898227673</v>
      </c>
      <c r="D544" s="2">
        <f>YEAR('metered data'!J547)</f>
        <v>2019</v>
      </c>
      <c r="E544" s="2">
        <f>MONTH('metered data'!J547)</f>
        <v>2</v>
      </c>
      <c r="F544" s="2">
        <f>DAY('metered data'!J547)</f>
        <v>28</v>
      </c>
      <c r="G544" s="2"/>
      <c r="H544" s="2"/>
      <c r="I544" s="2"/>
      <c r="J544" s="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</row>
    <row r="545" spans="1:35" ht="12.75" customHeight="1" x14ac:dyDescent="0.35">
      <c r="A545" s="15">
        <f t="shared" si="52"/>
        <v>43525</v>
      </c>
      <c r="B545" s="36">
        <f>C545*'metered data'!H548</f>
        <v>8180994.0116456728</v>
      </c>
      <c r="C545" s="70">
        <f>SUMIFS('Regression Inputs'!$G$26:$G$1851,'Regression Inputs'!$B$26:$B$1851,A545)</f>
        <v>340874.75048523635</v>
      </c>
      <c r="D545" s="2">
        <f>YEAR('metered data'!J548)</f>
        <v>2019</v>
      </c>
      <c r="E545" s="2">
        <f>MONTH('metered data'!J548)</f>
        <v>3</v>
      </c>
      <c r="F545" s="2">
        <f>DAY('metered data'!J548)</f>
        <v>1</v>
      </c>
      <c r="G545" s="2"/>
      <c r="H545" s="2"/>
      <c r="I545" s="2"/>
      <c r="J545" s="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</row>
    <row r="546" spans="1:35" ht="12.75" customHeight="1" x14ac:dyDescent="0.35">
      <c r="A546" s="15">
        <f t="shared" si="52"/>
        <v>43526</v>
      </c>
      <c r="B546" s="36">
        <f>C546*'metered data'!H549</f>
        <v>7905217.011645671</v>
      </c>
      <c r="C546" s="70">
        <f>SUMIFS('Regression Inputs'!$G$26:$G$1851,'Regression Inputs'!$B$26:$B$1851,A546)</f>
        <v>329384.04215190298</v>
      </c>
      <c r="D546" s="2">
        <f>YEAR('metered data'!J549)</f>
        <v>2019</v>
      </c>
      <c r="E546" s="2">
        <f>MONTH('metered data'!J549)</f>
        <v>3</v>
      </c>
      <c r="F546" s="2">
        <f>DAY('metered data'!J549)</f>
        <v>2</v>
      </c>
      <c r="G546" s="2"/>
      <c r="H546" s="2"/>
      <c r="I546" s="2"/>
      <c r="J546" s="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</row>
    <row r="547" spans="1:35" ht="12.75" customHeight="1" x14ac:dyDescent="0.35">
      <c r="A547" s="15">
        <f t="shared" si="52"/>
        <v>43527</v>
      </c>
      <c r="B547" s="36">
        <f>C547*'metered data'!H550</f>
        <v>8189258.011645671</v>
      </c>
      <c r="C547" s="70">
        <f>SUMIFS('Regression Inputs'!$G$26:$G$1851,'Regression Inputs'!$B$26:$B$1851,A547)</f>
        <v>341219.0838185696</v>
      </c>
      <c r="D547" s="2">
        <f>YEAR('metered data'!J550)</f>
        <v>2019</v>
      </c>
      <c r="E547" s="2">
        <f>MONTH('metered data'!J550)</f>
        <v>3</v>
      </c>
      <c r="F547" s="2">
        <f>DAY('metered data'!J550)</f>
        <v>3</v>
      </c>
      <c r="G547" s="2"/>
      <c r="H547" s="2"/>
      <c r="I547" s="2"/>
      <c r="J547" s="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</row>
    <row r="548" spans="1:35" ht="12.75" customHeight="1" x14ac:dyDescent="0.35">
      <c r="A548" s="15">
        <f t="shared" si="52"/>
        <v>43528</v>
      </c>
      <c r="B548" s="36">
        <f>C548*'metered data'!H551</f>
        <v>9058650.0116456728</v>
      </c>
      <c r="C548" s="70">
        <f>SUMIFS('Regression Inputs'!$G$26:$G$1851,'Regression Inputs'!$B$26:$B$1851,A548)</f>
        <v>377443.75048523635</v>
      </c>
      <c r="D548" s="2">
        <f>YEAR('metered data'!J551)</f>
        <v>2019</v>
      </c>
      <c r="E548" s="2">
        <f>MONTH('metered data'!J551)</f>
        <v>3</v>
      </c>
      <c r="F548" s="2">
        <f>DAY('metered data'!J551)</f>
        <v>4</v>
      </c>
      <c r="G548" s="2"/>
      <c r="H548" s="2"/>
      <c r="I548" s="2"/>
      <c r="J548" s="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</row>
    <row r="549" spans="1:35" ht="12.75" customHeight="1" x14ac:dyDescent="0.35">
      <c r="A549" s="15">
        <f t="shared" si="52"/>
        <v>43529</v>
      </c>
      <c r="B549" s="36">
        <f>C549*'metered data'!H552</f>
        <v>8631025.011645671</v>
      </c>
      <c r="C549" s="70">
        <f>SUMIFS('Regression Inputs'!$G$26:$G$1851,'Regression Inputs'!$B$26:$B$1851,A549)</f>
        <v>359626.04215190298</v>
      </c>
      <c r="D549" s="2">
        <f>YEAR('metered data'!J552)</f>
        <v>2019</v>
      </c>
      <c r="E549" s="2">
        <f>MONTH('metered data'!J552)</f>
        <v>3</v>
      </c>
      <c r="F549" s="2">
        <f>DAY('metered data'!J552)</f>
        <v>5</v>
      </c>
      <c r="G549" s="2"/>
      <c r="H549" s="2"/>
      <c r="I549" s="2"/>
      <c r="J549" s="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</row>
    <row r="550" spans="1:35" ht="12.75" customHeight="1" x14ac:dyDescent="0.35">
      <c r="A550" s="15">
        <f t="shared" si="52"/>
        <v>43530</v>
      </c>
      <c r="B550" s="36">
        <f>C550*'metered data'!H553</f>
        <v>8251627.011645671</v>
      </c>
      <c r="C550" s="70">
        <f>SUMIFS('Regression Inputs'!$G$26:$G$1851,'Regression Inputs'!$B$26:$B$1851,A550)</f>
        <v>343817.79215190298</v>
      </c>
      <c r="D550" s="2">
        <f>YEAR('metered data'!J553)</f>
        <v>2019</v>
      </c>
      <c r="E550" s="2">
        <f>MONTH('metered data'!J553)</f>
        <v>3</v>
      </c>
      <c r="F550" s="2">
        <f>DAY('metered data'!J553)</f>
        <v>6</v>
      </c>
      <c r="G550" s="2"/>
      <c r="H550" s="2"/>
      <c r="I550" s="2"/>
      <c r="J550" s="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</row>
    <row r="551" spans="1:35" ht="12.75" customHeight="1" x14ac:dyDescent="0.35">
      <c r="A551" s="15">
        <f t="shared" si="52"/>
        <v>43531</v>
      </c>
      <c r="B551" s="36">
        <f>C551*'metered data'!H554</f>
        <v>7502475.0116456728</v>
      </c>
      <c r="C551" s="70">
        <f>SUMIFS('Regression Inputs'!$G$26:$G$1851,'Regression Inputs'!$B$26:$B$1851,A551)</f>
        <v>312603.12548523635</v>
      </c>
      <c r="D551" s="2">
        <f>YEAR('metered data'!J554)</f>
        <v>2019</v>
      </c>
      <c r="E551" s="2">
        <f>MONTH('metered data'!J554)</f>
        <v>3</v>
      </c>
      <c r="F551" s="2">
        <f>DAY('metered data'!J554)</f>
        <v>7</v>
      </c>
      <c r="G551" s="2"/>
      <c r="H551" s="2"/>
      <c r="I551" s="2"/>
      <c r="J551" s="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</row>
    <row r="552" spans="1:35" ht="12.75" customHeight="1" x14ac:dyDescent="0.35">
      <c r="A552" s="15">
        <f t="shared" si="52"/>
        <v>43532</v>
      </c>
      <c r="B552" s="36">
        <f>C552*'metered data'!H555</f>
        <v>7637131.011645671</v>
      </c>
      <c r="C552" s="70">
        <f>SUMIFS('Regression Inputs'!$G$26:$G$1851,'Regression Inputs'!$B$26:$B$1851,A552)</f>
        <v>318213.79215190298</v>
      </c>
      <c r="D552" s="2">
        <f>YEAR('metered data'!J555)</f>
        <v>2019</v>
      </c>
      <c r="E552" s="2">
        <f>MONTH('metered data'!J555)</f>
        <v>3</v>
      </c>
      <c r="F552" s="2">
        <f>DAY('metered data'!J555)</f>
        <v>8</v>
      </c>
      <c r="G552" s="2"/>
      <c r="H552" s="2"/>
      <c r="I552" s="2"/>
      <c r="J552" s="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</row>
    <row r="553" spans="1:35" ht="12.75" customHeight="1" x14ac:dyDescent="0.35">
      <c r="A553" s="15">
        <f t="shared" si="52"/>
        <v>43533</v>
      </c>
      <c r="B553" s="36">
        <f>C553*'metered data'!H556</f>
        <v>7287820.011645671</v>
      </c>
      <c r="C553" s="70">
        <f>SUMIFS('Regression Inputs'!$G$26:$G$1851,'Regression Inputs'!$B$26:$B$1851,A553)</f>
        <v>303659.16715190298</v>
      </c>
      <c r="D553" s="2">
        <f>YEAR('metered data'!J556)</f>
        <v>2019</v>
      </c>
      <c r="E553" s="2">
        <f>MONTH('metered data'!J556)</f>
        <v>3</v>
      </c>
      <c r="F553" s="2">
        <f>DAY('metered data'!J556)</f>
        <v>9</v>
      </c>
      <c r="G553" s="2"/>
      <c r="H553" s="2"/>
      <c r="I553" s="2"/>
      <c r="J553" s="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</row>
    <row r="554" spans="1:35" ht="12.75" customHeight="1" x14ac:dyDescent="0.35">
      <c r="A554" s="15">
        <f t="shared" si="52"/>
        <v>43534</v>
      </c>
      <c r="B554" s="36">
        <f>C554*'metered data'!H557</f>
        <v>6741819.0116456682</v>
      </c>
      <c r="C554" s="70">
        <f>SUMIFS('Regression Inputs'!$G$26:$G$1851,'Regression Inputs'!$B$26:$B$1851,A554)</f>
        <v>293122.56572372472</v>
      </c>
      <c r="D554" s="2">
        <f>YEAR('metered data'!J557)</f>
        <v>2019</v>
      </c>
      <c r="E554" s="2">
        <f>MONTH('metered data'!J557)</f>
        <v>3</v>
      </c>
      <c r="F554" s="2">
        <f>DAY('metered data'!J557)</f>
        <v>10</v>
      </c>
      <c r="G554" s="2"/>
      <c r="H554" s="2"/>
      <c r="I554" s="2"/>
      <c r="J554" s="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</row>
    <row r="555" spans="1:35" ht="12.75" customHeight="1" x14ac:dyDescent="0.35">
      <c r="A555" s="15">
        <f t="shared" si="52"/>
        <v>43535</v>
      </c>
      <c r="B555" s="36">
        <f>C555*'metered data'!H558</f>
        <v>8148838.011645671</v>
      </c>
      <c r="C555" s="70">
        <f>SUMIFS('Regression Inputs'!$G$26:$G$1851,'Regression Inputs'!$B$26:$B$1851,A555)</f>
        <v>339534.91715190298</v>
      </c>
      <c r="D555" s="2">
        <f>YEAR('metered data'!J558)</f>
        <v>2019</v>
      </c>
      <c r="E555" s="2">
        <f>MONTH('metered data'!J558)</f>
        <v>3</v>
      </c>
      <c r="F555" s="2">
        <f>DAY('metered data'!J558)</f>
        <v>11</v>
      </c>
      <c r="G555" s="2"/>
      <c r="H555" s="2"/>
      <c r="I555" s="2"/>
      <c r="J555" s="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</row>
    <row r="556" spans="1:35" ht="12.75" customHeight="1" x14ac:dyDescent="0.35">
      <c r="A556" s="15">
        <f t="shared" si="52"/>
        <v>43536</v>
      </c>
      <c r="B556" s="36">
        <f>C556*'metered data'!H559</f>
        <v>7296705.0116456728</v>
      </c>
      <c r="C556" s="70">
        <f>SUMIFS('Regression Inputs'!$G$26:$G$1851,'Regression Inputs'!$B$26:$B$1851,A556)</f>
        <v>304029.37548523635</v>
      </c>
      <c r="D556" s="2">
        <f>YEAR('metered data'!J559)</f>
        <v>2019</v>
      </c>
      <c r="E556" s="2">
        <f>MONTH('metered data'!J559)</f>
        <v>3</v>
      </c>
      <c r="F556" s="2">
        <f>DAY('metered data'!J559)</f>
        <v>12</v>
      </c>
      <c r="G556" s="2"/>
      <c r="H556" s="2"/>
      <c r="I556" s="2"/>
      <c r="J556" s="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</row>
    <row r="557" spans="1:35" ht="12.75" customHeight="1" x14ac:dyDescent="0.35">
      <c r="A557" s="15">
        <f t="shared" si="52"/>
        <v>43537</v>
      </c>
      <c r="B557" s="36">
        <f>C557*'metered data'!H560</f>
        <v>6535217.011645671</v>
      </c>
      <c r="C557" s="70">
        <f>SUMIFS('Regression Inputs'!$G$26:$G$1851,'Regression Inputs'!$B$26:$B$1851,A557)</f>
        <v>272300.7088185696</v>
      </c>
      <c r="D557" s="2">
        <f>YEAR('metered data'!J560)</f>
        <v>2019</v>
      </c>
      <c r="E557" s="2">
        <f>MONTH('metered data'!J560)</f>
        <v>3</v>
      </c>
      <c r="F557" s="2">
        <f>DAY('metered data'!J560)</f>
        <v>13</v>
      </c>
      <c r="G557" s="2"/>
      <c r="H557" s="2"/>
      <c r="I557" s="2"/>
      <c r="J557" s="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</row>
    <row r="558" spans="1:35" ht="12.75" customHeight="1" x14ac:dyDescent="0.35">
      <c r="A558" s="15">
        <f t="shared" si="52"/>
        <v>43538</v>
      </c>
      <c r="B558" s="36">
        <f>C558*'metered data'!H561</f>
        <v>6778976.011645671</v>
      </c>
      <c r="C558" s="70">
        <f>SUMIFS('Regression Inputs'!$G$26:$G$1851,'Regression Inputs'!$B$26:$B$1851,A558)</f>
        <v>282457.3338185696</v>
      </c>
      <c r="D558" s="2">
        <f>YEAR('metered data'!J561)</f>
        <v>2019</v>
      </c>
      <c r="E558" s="2">
        <f>MONTH('metered data'!J561)</f>
        <v>3</v>
      </c>
      <c r="F558" s="2">
        <f>DAY('metered data'!J561)</f>
        <v>14</v>
      </c>
      <c r="G558" s="2"/>
      <c r="H558" s="2"/>
      <c r="I558" s="2"/>
      <c r="J558" s="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</row>
    <row r="559" spans="1:35" ht="12.75" customHeight="1" x14ac:dyDescent="0.35">
      <c r="A559" s="15">
        <f t="shared" si="52"/>
        <v>43539</v>
      </c>
      <c r="B559" s="36">
        <f>C559*'metered data'!H562</f>
        <v>6373208.011645671</v>
      </c>
      <c r="C559" s="70">
        <f>SUMIFS('Regression Inputs'!$G$26:$G$1851,'Regression Inputs'!$B$26:$B$1851,A559)</f>
        <v>265550.3338185696</v>
      </c>
      <c r="D559" s="2">
        <f>YEAR('metered data'!J562)</f>
        <v>2019</v>
      </c>
      <c r="E559" s="2">
        <f>MONTH('metered data'!J562)</f>
        <v>3</v>
      </c>
      <c r="F559" s="2">
        <f>DAY('metered data'!J562)</f>
        <v>15</v>
      </c>
      <c r="G559" s="2"/>
      <c r="H559" s="2"/>
      <c r="I559" s="2"/>
      <c r="J559" s="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</row>
    <row r="560" spans="1:35" ht="12.75" customHeight="1" x14ac:dyDescent="0.35">
      <c r="A560" s="15">
        <f t="shared" si="52"/>
        <v>43540</v>
      </c>
      <c r="B560" s="36">
        <f>C560*'metered data'!H563</f>
        <v>5892884.011645671</v>
      </c>
      <c r="C560" s="70">
        <f>SUMIFS('Regression Inputs'!$G$26:$G$1851,'Regression Inputs'!$B$26:$B$1851,A560)</f>
        <v>245536.8338185696</v>
      </c>
      <c r="D560" s="2">
        <f>YEAR('metered data'!J563)</f>
        <v>2019</v>
      </c>
      <c r="E560" s="2">
        <f>MONTH('metered data'!J563)</f>
        <v>3</v>
      </c>
      <c r="F560" s="2">
        <f>DAY('metered data'!J563)</f>
        <v>16</v>
      </c>
      <c r="G560" s="2"/>
      <c r="H560" s="2"/>
      <c r="I560" s="2"/>
      <c r="J560" s="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</row>
    <row r="561" spans="1:35" ht="12.75" customHeight="1" x14ac:dyDescent="0.35">
      <c r="A561" s="15">
        <f t="shared" si="52"/>
        <v>43541</v>
      </c>
      <c r="B561" s="36">
        <f>C561*'metered data'!H564</f>
        <v>5276002.011645671</v>
      </c>
      <c r="C561" s="70">
        <f>SUMIFS('Regression Inputs'!$G$26:$G$1851,'Regression Inputs'!$B$26:$B$1851,A561)</f>
        <v>219833.41715190298</v>
      </c>
      <c r="D561" s="2">
        <f>YEAR('metered data'!J564)</f>
        <v>2019</v>
      </c>
      <c r="E561" s="2">
        <f>MONTH('metered data'!J564)</f>
        <v>3</v>
      </c>
      <c r="F561" s="2">
        <f>DAY('metered data'!J564)</f>
        <v>17</v>
      </c>
      <c r="G561" s="2"/>
      <c r="H561" s="2"/>
      <c r="I561" s="2"/>
      <c r="J561" s="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</row>
    <row r="562" spans="1:35" ht="12.75" customHeight="1" x14ac:dyDescent="0.35">
      <c r="A562" s="15">
        <f t="shared" si="52"/>
        <v>43542</v>
      </c>
      <c r="B562" s="36">
        <f>C562*'metered data'!H565</f>
        <v>5558746.011645671</v>
      </c>
      <c r="C562" s="70">
        <f>SUMIFS('Regression Inputs'!$G$26:$G$1851,'Regression Inputs'!$B$26:$B$1851,A562)</f>
        <v>231614.41715190298</v>
      </c>
      <c r="D562" s="2">
        <f>YEAR('metered data'!J565)</f>
        <v>2019</v>
      </c>
      <c r="E562" s="2">
        <f>MONTH('metered data'!J565)</f>
        <v>3</v>
      </c>
      <c r="F562" s="2">
        <f>DAY('metered data'!J565)</f>
        <v>18</v>
      </c>
      <c r="G562" s="2"/>
      <c r="H562" s="2"/>
      <c r="I562" s="2"/>
      <c r="J562" s="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</row>
    <row r="563" spans="1:35" ht="12.75" customHeight="1" x14ac:dyDescent="0.35">
      <c r="A563" s="15">
        <f t="shared" si="52"/>
        <v>43543</v>
      </c>
      <c r="B563" s="36">
        <f>C563*'metered data'!H566</f>
        <v>5288105.011645671</v>
      </c>
      <c r="C563" s="70">
        <f>SUMIFS('Regression Inputs'!$G$26:$G$1851,'Regression Inputs'!$B$26:$B$1851,A563)</f>
        <v>220337.7088185696</v>
      </c>
      <c r="D563" s="2">
        <f>YEAR('metered data'!J566)</f>
        <v>2019</v>
      </c>
      <c r="E563" s="2">
        <f>MONTH('metered data'!J566)</f>
        <v>3</v>
      </c>
      <c r="F563" s="2">
        <f>DAY('metered data'!J566)</f>
        <v>19</v>
      </c>
      <c r="G563" s="2"/>
      <c r="H563" s="2"/>
      <c r="I563" s="2"/>
      <c r="J563" s="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</row>
    <row r="564" spans="1:35" ht="12.75" customHeight="1" x14ac:dyDescent="0.35">
      <c r="A564" s="15">
        <f t="shared" si="52"/>
        <v>43544</v>
      </c>
      <c r="B564" s="36">
        <f>C564*'metered data'!H567</f>
        <v>4918977.0116456691</v>
      </c>
      <c r="C564" s="70">
        <f>SUMIFS('Regression Inputs'!$G$26:$G$1851,'Regression Inputs'!$B$26:$B$1851,A564)</f>
        <v>204957.37548523623</v>
      </c>
      <c r="D564" s="2">
        <f>YEAR('metered data'!J567)</f>
        <v>2019</v>
      </c>
      <c r="E564" s="2">
        <f>MONTH('metered data'!J567)</f>
        <v>3</v>
      </c>
      <c r="F564" s="2">
        <f>DAY('metered data'!J567)</f>
        <v>20</v>
      </c>
      <c r="G564" s="2"/>
      <c r="H564" s="2"/>
      <c r="I564" s="2"/>
      <c r="J564" s="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</row>
    <row r="565" spans="1:35" ht="12.75" customHeight="1" x14ac:dyDescent="0.35">
      <c r="A565" s="15">
        <f t="shared" si="52"/>
        <v>43545</v>
      </c>
      <c r="B565" s="36">
        <f>C565*'metered data'!H568</f>
        <v>4724971.011645671</v>
      </c>
      <c r="C565" s="70">
        <f>SUMIFS('Regression Inputs'!$G$26:$G$1851,'Regression Inputs'!$B$26:$B$1851,A565)</f>
        <v>196873.79215190298</v>
      </c>
      <c r="D565" s="2">
        <f>YEAR('metered data'!J568)</f>
        <v>2019</v>
      </c>
      <c r="E565" s="2">
        <f>MONTH('metered data'!J568)</f>
        <v>3</v>
      </c>
      <c r="F565" s="2">
        <f>DAY('metered data'!J568)</f>
        <v>21</v>
      </c>
      <c r="G565" s="2"/>
      <c r="H565" s="2"/>
      <c r="I565" s="2"/>
      <c r="J565" s="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</row>
    <row r="566" spans="1:35" ht="12.75" customHeight="1" x14ac:dyDescent="0.35">
      <c r="A566" s="15">
        <f t="shared" si="52"/>
        <v>43546</v>
      </c>
      <c r="B566" s="36">
        <f>C566*'metered data'!H569</f>
        <v>4716261.0116456691</v>
      </c>
      <c r="C566" s="70">
        <f>SUMIFS('Regression Inputs'!$G$26:$G$1851,'Regression Inputs'!$B$26:$B$1851,A566)</f>
        <v>196510.87548523623</v>
      </c>
      <c r="D566" s="2">
        <f>YEAR('metered data'!J569)</f>
        <v>2019</v>
      </c>
      <c r="E566" s="2">
        <f>MONTH('metered data'!J569)</f>
        <v>3</v>
      </c>
      <c r="F566" s="2">
        <f>DAY('metered data'!J569)</f>
        <v>22</v>
      </c>
      <c r="G566" s="2"/>
      <c r="H566" s="2"/>
      <c r="I566" s="2"/>
      <c r="J566" s="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</row>
    <row r="567" spans="1:35" ht="12.75" customHeight="1" x14ac:dyDescent="0.35">
      <c r="A567" s="15">
        <f t="shared" si="52"/>
        <v>43547</v>
      </c>
      <c r="B567" s="36">
        <f>C567*'metered data'!H570</f>
        <v>4065444.0116456696</v>
      </c>
      <c r="C567" s="70">
        <f>SUMIFS('Regression Inputs'!$G$26:$G$1851,'Regression Inputs'!$B$26:$B$1851,A567)</f>
        <v>169393.50048523623</v>
      </c>
      <c r="D567" s="2">
        <f>YEAR('metered data'!J570)</f>
        <v>2019</v>
      </c>
      <c r="E567" s="2">
        <f>MONTH('metered data'!J570)</f>
        <v>3</v>
      </c>
      <c r="F567" s="2">
        <f>DAY('metered data'!J570)</f>
        <v>23</v>
      </c>
      <c r="G567" s="2"/>
      <c r="H567" s="2"/>
      <c r="I567" s="2"/>
      <c r="J567" s="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</row>
    <row r="568" spans="1:35" ht="12.75" customHeight="1" x14ac:dyDescent="0.35">
      <c r="A568" s="15">
        <f t="shared" si="52"/>
        <v>43548</v>
      </c>
      <c r="B568" s="36">
        <f>C568*'metered data'!H571</f>
        <v>4354392.0116456691</v>
      </c>
      <c r="C568" s="70">
        <f>SUMIFS('Regression Inputs'!$G$26:$G$1851,'Regression Inputs'!$B$26:$B$1851,A568)</f>
        <v>181433.00048523623</v>
      </c>
      <c r="D568" s="2">
        <f>YEAR('metered data'!J571)</f>
        <v>2019</v>
      </c>
      <c r="E568" s="2">
        <f>MONTH('metered data'!J571)</f>
        <v>3</v>
      </c>
      <c r="F568" s="2">
        <f>DAY('metered data'!J571)</f>
        <v>24</v>
      </c>
      <c r="G568" s="2"/>
      <c r="H568" s="2"/>
      <c r="I568" s="2"/>
      <c r="J568" s="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</row>
    <row r="569" spans="1:35" ht="12.75" customHeight="1" x14ac:dyDescent="0.35">
      <c r="A569" s="15">
        <f t="shared" si="52"/>
        <v>43549</v>
      </c>
      <c r="B569" s="36">
        <f>C569*'metered data'!H572</f>
        <v>4946686.011645671</v>
      </c>
      <c r="C569" s="70">
        <f>SUMIFS('Regression Inputs'!$G$26:$G$1851,'Regression Inputs'!$B$26:$B$1851,A569)</f>
        <v>206111.91715190298</v>
      </c>
      <c r="D569" s="2">
        <f>YEAR('metered data'!J572)</f>
        <v>2019</v>
      </c>
      <c r="E569" s="2">
        <f>MONTH('metered data'!J572)</f>
        <v>3</v>
      </c>
      <c r="F569" s="2">
        <f>DAY('metered data'!J572)</f>
        <v>25</v>
      </c>
      <c r="G569" s="2"/>
      <c r="H569" s="2"/>
      <c r="I569" s="2"/>
      <c r="J569" s="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</row>
    <row r="570" spans="1:35" ht="12.75" customHeight="1" x14ac:dyDescent="0.35">
      <c r="A570" s="15">
        <f t="shared" si="52"/>
        <v>43550</v>
      </c>
      <c r="B570" s="36">
        <f>C570*'metered data'!H573</f>
        <v>4643945.011645671</v>
      </c>
      <c r="C570" s="70">
        <f>SUMIFS('Regression Inputs'!$G$26:$G$1851,'Regression Inputs'!$B$26:$B$1851,A570)</f>
        <v>193497.7088185696</v>
      </c>
      <c r="D570" s="2">
        <f>YEAR('metered data'!J573)</f>
        <v>2019</v>
      </c>
      <c r="E570" s="2">
        <f>MONTH('metered data'!J573)</f>
        <v>3</v>
      </c>
      <c r="F570" s="2">
        <f>DAY('metered data'!J573)</f>
        <v>26</v>
      </c>
      <c r="G570" s="2"/>
      <c r="H570" s="2"/>
      <c r="I570" s="2"/>
      <c r="J570" s="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</row>
    <row r="571" spans="1:35" ht="12.75" customHeight="1" x14ac:dyDescent="0.35">
      <c r="A571" s="15">
        <f t="shared" si="52"/>
        <v>43551</v>
      </c>
      <c r="B571" s="36">
        <f>C571*'metered data'!H574</f>
        <v>5373840.0116456691</v>
      </c>
      <c r="C571" s="70">
        <f>SUMIFS('Regression Inputs'!$G$26:$G$1851,'Regression Inputs'!$B$26:$B$1851,A571)</f>
        <v>223910.00048523623</v>
      </c>
      <c r="D571" s="2">
        <f>YEAR('metered data'!J574)</f>
        <v>2019</v>
      </c>
      <c r="E571" s="2">
        <f>MONTH('metered data'!J574)</f>
        <v>3</v>
      </c>
      <c r="F571" s="2">
        <f>DAY('metered data'!J574)</f>
        <v>27</v>
      </c>
      <c r="G571" s="2"/>
      <c r="H571" s="2"/>
      <c r="I571" s="2"/>
      <c r="J571" s="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</row>
    <row r="572" spans="1:35" ht="12.75" customHeight="1" x14ac:dyDescent="0.35">
      <c r="A572" s="15">
        <f t="shared" si="52"/>
        <v>43552</v>
      </c>
      <c r="B572" s="36">
        <f>C572*'metered data'!H575</f>
        <v>5031085.011645671</v>
      </c>
      <c r="C572" s="70">
        <f>SUMIFS('Regression Inputs'!$G$26:$G$1851,'Regression Inputs'!$B$26:$B$1851,A572)</f>
        <v>209628.54215190298</v>
      </c>
      <c r="D572" s="2">
        <f>YEAR('metered data'!J575)</f>
        <v>2019</v>
      </c>
      <c r="E572" s="2">
        <f>MONTH('metered data'!J575)</f>
        <v>3</v>
      </c>
      <c r="F572" s="2">
        <f>DAY('metered data'!J575)</f>
        <v>28</v>
      </c>
      <c r="G572" s="2"/>
      <c r="H572" s="2"/>
      <c r="I572" s="2"/>
      <c r="J572" s="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</row>
    <row r="573" spans="1:35" ht="12.75" customHeight="1" x14ac:dyDescent="0.35">
      <c r="A573" s="15">
        <f t="shared" si="52"/>
        <v>43553</v>
      </c>
      <c r="B573" s="36">
        <f>C573*'metered data'!H576</f>
        <v>4685079.0116456691</v>
      </c>
      <c r="C573" s="70">
        <f>SUMIFS('Regression Inputs'!$G$26:$G$1851,'Regression Inputs'!$B$26:$B$1851,A573)</f>
        <v>195211.62548523623</v>
      </c>
      <c r="D573" s="2">
        <f>YEAR('metered data'!J576)</f>
        <v>2019</v>
      </c>
      <c r="E573" s="2">
        <f>MONTH('metered data'!J576)</f>
        <v>3</v>
      </c>
      <c r="F573" s="2">
        <f>DAY('metered data'!J576)</f>
        <v>29</v>
      </c>
      <c r="G573" s="2"/>
      <c r="H573" s="2"/>
      <c r="I573" s="2"/>
      <c r="J573" s="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</row>
    <row r="574" spans="1:35" ht="12.75" customHeight="1" x14ac:dyDescent="0.35">
      <c r="A574" s="15">
        <f t="shared" si="52"/>
        <v>43554</v>
      </c>
      <c r="B574" s="36">
        <f>C574*'metered data'!H577</f>
        <v>4305548.011645671</v>
      </c>
      <c r="C574" s="70">
        <f>SUMIFS('Regression Inputs'!$G$26:$G$1851,'Regression Inputs'!$B$26:$B$1851,A574)</f>
        <v>179397.8338185696</v>
      </c>
      <c r="D574" s="2">
        <f>YEAR('metered data'!J577)</f>
        <v>2019</v>
      </c>
      <c r="E574" s="2">
        <f>MONTH('metered data'!J577)</f>
        <v>3</v>
      </c>
      <c r="F574" s="2">
        <f>DAY('metered data'!J577)</f>
        <v>30</v>
      </c>
      <c r="G574" s="2"/>
      <c r="H574" s="2"/>
      <c r="I574" s="2"/>
      <c r="J574" s="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</row>
    <row r="575" spans="1:35" ht="12.75" customHeight="1" x14ac:dyDescent="0.35">
      <c r="A575" s="15">
        <f t="shared" si="52"/>
        <v>43555</v>
      </c>
      <c r="B575" s="36">
        <f>C575*'metered data'!H578</f>
        <v>3956939.0116456705</v>
      </c>
      <c r="C575" s="70">
        <f>SUMIFS('Regression Inputs'!$G$26:$G$1851,'Regression Inputs'!$B$26:$B$1851,A575)</f>
        <v>164872.4588185696</v>
      </c>
      <c r="D575" s="2">
        <f>YEAR('metered data'!J578)</f>
        <v>2019</v>
      </c>
      <c r="E575" s="2">
        <f>MONTH('metered data'!J578)</f>
        <v>3</v>
      </c>
      <c r="F575" s="2">
        <f>DAY('metered data'!J578)</f>
        <v>31</v>
      </c>
      <c r="G575" s="2"/>
      <c r="H575" s="2"/>
      <c r="I575" s="2"/>
      <c r="J575" s="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</row>
    <row r="576" spans="1:35" ht="12.75" customHeight="1" x14ac:dyDescent="0.35">
      <c r="A576" s="15">
        <f t="shared" si="52"/>
        <v>43556</v>
      </c>
      <c r="B576" s="36">
        <f>C576*'metered data'!H579</f>
        <v>4386446.3066540593</v>
      </c>
      <c r="C576" s="70">
        <f>SUMIFS('Regression Inputs'!$G$26:$G$1851,'Regression Inputs'!$B$26:$B$1851,A576)</f>
        <v>182768.59611058582</v>
      </c>
      <c r="D576" s="2">
        <f>YEAR('metered data'!J579)</f>
        <v>2019</v>
      </c>
      <c r="E576" s="2">
        <f>MONTH('metered data'!J579)</f>
        <v>4</v>
      </c>
      <c r="F576" s="2">
        <f>DAY('metered data'!J579)</f>
        <v>1</v>
      </c>
      <c r="G576" s="2"/>
      <c r="H576" s="2"/>
      <c r="I576" s="2"/>
      <c r="J576" s="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</row>
    <row r="577" spans="1:35" ht="12.75" customHeight="1" x14ac:dyDescent="0.35">
      <c r="A577" s="15">
        <f t="shared" si="52"/>
        <v>43557</v>
      </c>
      <c r="B577" s="36">
        <f>C577*'metered data'!H580</f>
        <v>4563805.3066540603</v>
      </c>
      <c r="C577" s="70">
        <f>SUMIFS('Regression Inputs'!$G$26:$G$1851,'Regression Inputs'!$B$26:$B$1851,A577)</f>
        <v>190158.55444391919</v>
      </c>
      <c r="D577" s="2">
        <f>YEAR('metered data'!J580)</f>
        <v>2019</v>
      </c>
      <c r="E577" s="2">
        <f>MONTH('metered data'!J580)</f>
        <v>4</v>
      </c>
      <c r="F577" s="2">
        <f>DAY('metered data'!J580)</f>
        <v>2</v>
      </c>
      <c r="G577" s="2"/>
      <c r="H577" s="2"/>
      <c r="I577" s="2"/>
      <c r="J577" s="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</row>
    <row r="578" spans="1:35" ht="12.75" customHeight="1" x14ac:dyDescent="0.35">
      <c r="A578" s="15">
        <f t="shared" si="52"/>
        <v>43558</v>
      </c>
      <c r="B578" s="36">
        <f>C578*'metered data'!H581</f>
        <v>4275532.3066540603</v>
      </c>
      <c r="C578" s="70">
        <f>SUMIFS('Regression Inputs'!$G$26:$G$1851,'Regression Inputs'!$B$26:$B$1851,A578)</f>
        <v>178147.17944391919</v>
      </c>
      <c r="D578" s="2">
        <f>YEAR('metered data'!J581)</f>
        <v>2019</v>
      </c>
      <c r="E578" s="2">
        <f>MONTH('metered data'!J581)</f>
        <v>4</v>
      </c>
      <c r="F578" s="2">
        <f>DAY('metered data'!J581)</f>
        <v>3</v>
      </c>
      <c r="G578" s="2"/>
      <c r="H578" s="2"/>
      <c r="I578" s="2"/>
      <c r="J578" s="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</row>
    <row r="579" spans="1:35" ht="12.75" customHeight="1" x14ac:dyDescent="0.35">
      <c r="A579" s="15">
        <f t="shared" si="52"/>
        <v>43559</v>
      </c>
      <c r="B579" s="36">
        <f>C579*'metered data'!H582</f>
        <v>4422570.3066540612</v>
      </c>
      <c r="C579" s="70">
        <f>SUMIFS('Regression Inputs'!$G$26:$G$1851,'Regression Inputs'!$B$26:$B$1851,A579)</f>
        <v>184273.76277725256</v>
      </c>
      <c r="D579" s="2">
        <f>YEAR('metered data'!J582)</f>
        <v>2019</v>
      </c>
      <c r="E579" s="2">
        <f>MONTH('metered data'!J582)</f>
        <v>4</v>
      </c>
      <c r="F579" s="2">
        <f>DAY('metered data'!J582)</f>
        <v>4</v>
      </c>
      <c r="G579" s="2"/>
      <c r="H579" s="2"/>
      <c r="I579" s="2"/>
      <c r="J579" s="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</row>
    <row r="580" spans="1:35" ht="12.75" customHeight="1" x14ac:dyDescent="0.35">
      <c r="A580" s="15">
        <f t="shared" si="52"/>
        <v>43560</v>
      </c>
      <c r="B580" s="36">
        <f>C580*'metered data'!H583</f>
        <v>4392070.3066540603</v>
      </c>
      <c r="C580" s="70">
        <f>SUMIFS('Regression Inputs'!$G$26:$G$1851,'Regression Inputs'!$B$26:$B$1851,A580)</f>
        <v>183002.92944391919</v>
      </c>
      <c r="D580" s="2">
        <f>YEAR('metered data'!J583)</f>
        <v>2019</v>
      </c>
      <c r="E580" s="2">
        <f>MONTH('metered data'!J583)</f>
        <v>4</v>
      </c>
      <c r="F580" s="2">
        <f>DAY('metered data'!J583)</f>
        <v>5</v>
      </c>
      <c r="G580" s="2"/>
      <c r="H580" s="2"/>
      <c r="I580" s="2"/>
      <c r="J580" s="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</row>
    <row r="581" spans="1:35" ht="12.75" customHeight="1" x14ac:dyDescent="0.35">
      <c r="A581" s="15">
        <f t="shared" si="52"/>
        <v>43561</v>
      </c>
      <c r="B581" s="36">
        <f>C581*'metered data'!H584</f>
        <v>4610912.3066540593</v>
      </c>
      <c r="C581" s="70">
        <f>SUMIFS('Regression Inputs'!$G$26:$G$1851,'Regression Inputs'!$B$26:$B$1851,A581)</f>
        <v>192121.34611058582</v>
      </c>
      <c r="D581" s="2">
        <f>YEAR('metered data'!J584)</f>
        <v>2019</v>
      </c>
      <c r="E581" s="2">
        <f>MONTH('metered data'!J584)</f>
        <v>4</v>
      </c>
      <c r="F581" s="2">
        <f>DAY('metered data'!J584)</f>
        <v>6</v>
      </c>
      <c r="G581" s="2"/>
      <c r="H581" s="2"/>
      <c r="I581" s="2"/>
      <c r="J581" s="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</row>
    <row r="582" spans="1:35" ht="12.75" customHeight="1" x14ac:dyDescent="0.35">
      <c r="A582" s="15">
        <f t="shared" si="52"/>
        <v>43562</v>
      </c>
      <c r="B582" s="36">
        <f>C582*'metered data'!H585</f>
        <v>4174831.3066540603</v>
      </c>
      <c r="C582" s="70">
        <f>SUMIFS('Regression Inputs'!$G$26:$G$1851,'Regression Inputs'!$B$26:$B$1851,A582)</f>
        <v>173951.30444391919</v>
      </c>
      <c r="D582" s="2">
        <f>YEAR('metered data'!J585)</f>
        <v>2019</v>
      </c>
      <c r="E582" s="2">
        <f>MONTH('metered data'!J585)</f>
        <v>4</v>
      </c>
      <c r="F582" s="2">
        <f>DAY('metered data'!J585)</f>
        <v>7</v>
      </c>
      <c r="G582" s="2"/>
      <c r="H582" s="2"/>
      <c r="I582" s="2"/>
      <c r="J582" s="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</row>
    <row r="583" spans="1:35" ht="12.75" customHeight="1" x14ac:dyDescent="0.35">
      <c r="A583" s="15">
        <f t="shared" si="52"/>
        <v>43563</v>
      </c>
      <c r="B583" s="36">
        <f>C583*'metered data'!H586</f>
        <v>4606739.3066540593</v>
      </c>
      <c r="C583" s="70">
        <f>SUMIFS('Regression Inputs'!$G$26:$G$1851,'Regression Inputs'!$B$26:$B$1851,A583)</f>
        <v>191947.47111058582</v>
      </c>
      <c r="D583" s="2">
        <f>YEAR('metered data'!J586)</f>
        <v>2019</v>
      </c>
      <c r="E583" s="2">
        <f>MONTH('metered data'!J586)</f>
        <v>4</v>
      </c>
      <c r="F583" s="2">
        <f>DAY('metered data'!J586)</f>
        <v>8</v>
      </c>
      <c r="G583" s="2"/>
      <c r="H583" s="2"/>
      <c r="I583" s="2"/>
      <c r="J583" s="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</row>
    <row r="584" spans="1:35" ht="12.75" customHeight="1" x14ac:dyDescent="0.35">
      <c r="A584" s="15">
        <f t="shared" si="52"/>
        <v>43564</v>
      </c>
      <c r="B584" s="36">
        <f>C584*'metered data'!H587</f>
        <v>4692250.3066540603</v>
      </c>
      <c r="C584" s="70">
        <f>SUMIFS('Regression Inputs'!$G$26:$G$1851,'Regression Inputs'!$B$26:$B$1851,A584)</f>
        <v>195510.42944391919</v>
      </c>
      <c r="D584" s="2">
        <f>YEAR('metered data'!J587)</f>
        <v>2019</v>
      </c>
      <c r="E584" s="2">
        <f>MONTH('metered data'!J587)</f>
        <v>4</v>
      </c>
      <c r="F584" s="2">
        <f>DAY('metered data'!J587)</f>
        <v>9</v>
      </c>
      <c r="G584" s="2"/>
      <c r="H584" s="2"/>
      <c r="I584" s="2"/>
      <c r="J584" s="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</row>
    <row r="585" spans="1:35" ht="12.75" customHeight="1" x14ac:dyDescent="0.35">
      <c r="A585" s="15">
        <f t="shared" si="52"/>
        <v>43565</v>
      </c>
      <c r="B585" s="36">
        <f>C585*'metered data'!H588</f>
        <v>4862690.3066540593</v>
      </c>
      <c r="C585" s="70">
        <f>SUMIFS('Regression Inputs'!$G$26:$G$1851,'Regression Inputs'!$B$26:$B$1851,A585)</f>
        <v>202612.09611058582</v>
      </c>
      <c r="D585" s="2">
        <f>YEAR('metered data'!J588)</f>
        <v>2019</v>
      </c>
      <c r="E585" s="2">
        <f>MONTH('metered data'!J588)</f>
        <v>4</v>
      </c>
      <c r="F585" s="2">
        <f>DAY('metered data'!J588)</f>
        <v>10</v>
      </c>
      <c r="G585" s="2"/>
      <c r="H585" s="2"/>
      <c r="I585" s="2"/>
      <c r="J585" s="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</row>
    <row r="586" spans="1:35" ht="12.75" customHeight="1" x14ac:dyDescent="0.35">
      <c r="A586" s="15">
        <f t="shared" si="52"/>
        <v>43566</v>
      </c>
      <c r="B586" s="36">
        <f>C586*'metered data'!H589</f>
        <v>4731581.3066540593</v>
      </c>
      <c r="C586" s="70">
        <f>SUMIFS('Regression Inputs'!$G$26:$G$1851,'Regression Inputs'!$B$26:$B$1851,A586)</f>
        <v>197149.22111058582</v>
      </c>
      <c r="D586" s="2">
        <f>YEAR('metered data'!J589)</f>
        <v>2019</v>
      </c>
      <c r="E586" s="2">
        <f>MONTH('metered data'!J589)</f>
        <v>4</v>
      </c>
      <c r="F586" s="2">
        <f>DAY('metered data'!J589)</f>
        <v>11</v>
      </c>
      <c r="G586" s="2"/>
      <c r="H586" s="2"/>
      <c r="I586" s="2"/>
      <c r="J586" s="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</row>
    <row r="587" spans="1:35" ht="12.75" customHeight="1" x14ac:dyDescent="0.35">
      <c r="A587" s="15">
        <f t="shared" si="52"/>
        <v>43567</v>
      </c>
      <c r="B587" s="36">
        <f>C587*'metered data'!H590</f>
        <v>4828994.3066540593</v>
      </c>
      <c r="C587" s="70">
        <f>SUMIFS('Regression Inputs'!$G$26:$G$1851,'Regression Inputs'!$B$26:$B$1851,A587)</f>
        <v>201208.09611058582</v>
      </c>
      <c r="D587" s="2">
        <f>YEAR('metered data'!J590)</f>
        <v>2019</v>
      </c>
      <c r="E587" s="2">
        <f>MONTH('metered data'!J590)</f>
        <v>4</v>
      </c>
      <c r="F587" s="2">
        <f>DAY('metered data'!J590)</f>
        <v>12</v>
      </c>
      <c r="G587" s="2"/>
      <c r="H587" s="2"/>
      <c r="I587" s="2"/>
      <c r="J587" s="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</row>
    <row r="588" spans="1:35" ht="12.75" customHeight="1" x14ac:dyDescent="0.35">
      <c r="A588" s="15">
        <f t="shared" si="52"/>
        <v>43568</v>
      </c>
      <c r="B588" s="36">
        <f>C588*'metered data'!H591</f>
        <v>4985467.3066540603</v>
      </c>
      <c r="C588" s="70">
        <f>SUMIFS('Regression Inputs'!$G$26:$G$1851,'Regression Inputs'!$B$26:$B$1851,A588)</f>
        <v>207727.80444391919</v>
      </c>
      <c r="D588" s="2">
        <f>YEAR('metered data'!J591)</f>
        <v>2019</v>
      </c>
      <c r="E588" s="2">
        <f>MONTH('metered data'!J591)</f>
        <v>4</v>
      </c>
      <c r="F588" s="2">
        <f>DAY('metered data'!J591)</f>
        <v>13</v>
      </c>
      <c r="G588" s="2"/>
      <c r="H588" s="2"/>
      <c r="I588" s="2"/>
      <c r="J588" s="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</row>
    <row r="589" spans="1:35" ht="12.75" customHeight="1" x14ac:dyDescent="0.35">
      <c r="A589" s="15">
        <f t="shared" si="52"/>
        <v>43569</v>
      </c>
      <c r="B589" s="36">
        <f>C589*'metered data'!H592</f>
        <v>4447941.3066540612</v>
      </c>
      <c r="C589" s="70">
        <f>SUMIFS('Regression Inputs'!$G$26:$G$1851,'Regression Inputs'!$B$26:$B$1851,A589)</f>
        <v>185330.88777725256</v>
      </c>
      <c r="D589" s="2">
        <f>YEAR('metered data'!J592)</f>
        <v>2019</v>
      </c>
      <c r="E589" s="2">
        <f>MONTH('metered data'!J592)</f>
        <v>4</v>
      </c>
      <c r="F589" s="2">
        <f>DAY('metered data'!J592)</f>
        <v>14</v>
      </c>
      <c r="G589" s="2"/>
      <c r="H589" s="2"/>
      <c r="I589" s="2"/>
      <c r="J589" s="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</row>
    <row r="590" spans="1:35" ht="12.75" customHeight="1" x14ac:dyDescent="0.35">
      <c r="A590" s="15">
        <f t="shared" si="52"/>
        <v>43570</v>
      </c>
      <c r="B590" s="36">
        <f>C590*'metered data'!H593</f>
        <v>3930909.3066540612</v>
      </c>
      <c r="C590" s="70">
        <f>SUMIFS('Regression Inputs'!$G$26:$G$1851,'Regression Inputs'!$B$26:$B$1851,A590)</f>
        <v>163787.88777725256</v>
      </c>
      <c r="D590" s="2">
        <f>YEAR('metered data'!J593)</f>
        <v>2019</v>
      </c>
      <c r="E590" s="2">
        <f>MONTH('metered data'!J593)</f>
        <v>4</v>
      </c>
      <c r="F590" s="2">
        <f>DAY('metered data'!J593)</f>
        <v>15</v>
      </c>
      <c r="G590" s="2"/>
      <c r="H590" s="2"/>
      <c r="I590" s="2"/>
      <c r="J590" s="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</row>
    <row r="591" spans="1:35" ht="12.75" customHeight="1" x14ac:dyDescent="0.35">
      <c r="A591" s="15">
        <f t="shared" si="52"/>
        <v>43571</v>
      </c>
      <c r="B591" s="36">
        <f>C591*'metered data'!H594</f>
        <v>3847426.3066540603</v>
      </c>
      <c r="C591" s="70">
        <f>SUMIFS('Regression Inputs'!$G$26:$G$1851,'Regression Inputs'!$B$26:$B$1851,A591)</f>
        <v>160309.42944391919</v>
      </c>
      <c r="D591" s="2">
        <f>YEAR('metered data'!J594)</f>
        <v>2019</v>
      </c>
      <c r="E591" s="2">
        <f>MONTH('metered data'!J594)</f>
        <v>4</v>
      </c>
      <c r="F591" s="2">
        <f>DAY('metered data'!J594)</f>
        <v>16</v>
      </c>
      <c r="G591" s="2"/>
      <c r="H591" s="2"/>
      <c r="I591" s="2"/>
      <c r="J591" s="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</row>
    <row r="592" spans="1:35" ht="12.75" customHeight="1" x14ac:dyDescent="0.35">
      <c r="A592" s="15">
        <f t="shared" si="52"/>
        <v>43572</v>
      </c>
      <c r="B592" s="36">
        <f>C592*'metered data'!H595</f>
        <v>3765169.3066540603</v>
      </c>
      <c r="C592" s="70">
        <f>SUMIFS('Regression Inputs'!$G$26:$G$1851,'Regression Inputs'!$B$26:$B$1851,A592)</f>
        <v>156882.05444391919</v>
      </c>
      <c r="D592" s="2">
        <f>YEAR('metered data'!J595)</f>
        <v>2019</v>
      </c>
      <c r="E592" s="2">
        <f>MONTH('metered data'!J595)</f>
        <v>4</v>
      </c>
      <c r="F592" s="2">
        <f>DAY('metered data'!J595)</f>
        <v>17</v>
      </c>
      <c r="G592" s="2"/>
      <c r="H592" s="2"/>
      <c r="I592" s="2"/>
      <c r="J592" s="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</row>
    <row r="593" spans="1:35" ht="12.75" customHeight="1" x14ac:dyDescent="0.35">
      <c r="A593" s="15">
        <f t="shared" si="52"/>
        <v>43573</v>
      </c>
      <c r="B593" s="36">
        <f>C593*'metered data'!H596</f>
        <v>3950458.3066540603</v>
      </c>
      <c r="C593" s="70">
        <f>SUMIFS('Regression Inputs'!$G$26:$G$1851,'Regression Inputs'!$B$26:$B$1851,A593)</f>
        <v>164602.42944391919</v>
      </c>
      <c r="D593" s="2">
        <f>YEAR('metered data'!J596)</f>
        <v>2019</v>
      </c>
      <c r="E593" s="2">
        <f>MONTH('metered data'!J596)</f>
        <v>4</v>
      </c>
      <c r="F593" s="2">
        <f>DAY('metered data'!J596)</f>
        <v>18</v>
      </c>
      <c r="G593" s="2"/>
      <c r="H593" s="2"/>
      <c r="I593" s="2"/>
      <c r="J593" s="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</row>
    <row r="594" spans="1:35" ht="12.75" customHeight="1" x14ac:dyDescent="0.35">
      <c r="A594" s="15">
        <f t="shared" si="52"/>
        <v>43574</v>
      </c>
      <c r="B594" s="36">
        <f>C594*'metered data'!H597</f>
        <v>3801252.3066540612</v>
      </c>
      <c r="C594" s="70">
        <f>SUMIFS('Regression Inputs'!$G$26:$G$1851,'Regression Inputs'!$B$26:$B$1851,A594)</f>
        <v>158385.51277725256</v>
      </c>
      <c r="D594" s="2">
        <f>YEAR('metered data'!J597)</f>
        <v>2019</v>
      </c>
      <c r="E594" s="2">
        <f>MONTH('metered data'!J597)</f>
        <v>4</v>
      </c>
      <c r="F594" s="2">
        <f>DAY('metered data'!J597)</f>
        <v>19</v>
      </c>
      <c r="G594" s="2"/>
      <c r="H594" s="2"/>
      <c r="I594" s="2"/>
      <c r="J594" s="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</row>
    <row r="595" spans="1:35" ht="12.75" customHeight="1" x14ac:dyDescent="0.35">
      <c r="A595" s="15">
        <f t="shared" si="52"/>
        <v>43575</v>
      </c>
      <c r="B595" s="36">
        <f>C595*'metered data'!H598</f>
        <v>3387311.3066540593</v>
      </c>
      <c r="C595" s="70">
        <f>SUMIFS('Regression Inputs'!$G$26:$G$1851,'Regression Inputs'!$B$26:$B$1851,A595)</f>
        <v>141137.97111058582</v>
      </c>
      <c r="D595" s="2">
        <f>YEAR('metered data'!J598)</f>
        <v>2019</v>
      </c>
      <c r="E595" s="2">
        <f>MONTH('metered data'!J598)</f>
        <v>4</v>
      </c>
      <c r="F595" s="2">
        <f>DAY('metered data'!J598)</f>
        <v>20</v>
      </c>
      <c r="G595" s="2"/>
      <c r="H595" s="2"/>
      <c r="I595" s="2"/>
      <c r="J595" s="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</row>
    <row r="596" spans="1:35" ht="12.75" customHeight="1" x14ac:dyDescent="0.35">
      <c r="A596" s="15">
        <f t="shared" si="52"/>
        <v>43576</v>
      </c>
      <c r="B596" s="36">
        <f>C596*'metered data'!H599</f>
        <v>3241438.3066540603</v>
      </c>
      <c r="C596" s="70">
        <f>SUMIFS('Regression Inputs'!$G$26:$G$1851,'Regression Inputs'!$B$26:$B$1851,A596)</f>
        <v>135059.92944391919</v>
      </c>
      <c r="D596" s="2">
        <f>YEAR('metered data'!J599)</f>
        <v>2019</v>
      </c>
      <c r="E596" s="2">
        <f>MONTH('metered data'!J599)</f>
        <v>4</v>
      </c>
      <c r="F596" s="2">
        <f>DAY('metered data'!J599)</f>
        <v>21</v>
      </c>
      <c r="G596" s="2"/>
      <c r="H596" s="2"/>
      <c r="I596" s="2"/>
      <c r="J596" s="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</row>
    <row r="597" spans="1:35" ht="12.75" customHeight="1" x14ac:dyDescent="0.35">
      <c r="A597" s="15">
        <f t="shared" si="52"/>
        <v>43577</v>
      </c>
      <c r="B597" s="36">
        <f>C597*'metered data'!H600</f>
        <v>4014193.3066540603</v>
      </c>
      <c r="C597" s="70">
        <f>SUMIFS('Regression Inputs'!$G$26:$G$1851,'Regression Inputs'!$B$26:$B$1851,A597)</f>
        <v>167258.05444391919</v>
      </c>
      <c r="D597" s="2">
        <f>YEAR('metered data'!J600)</f>
        <v>2019</v>
      </c>
      <c r="E597" s="2">
        <f>MONTH('metered data'!J600)</f>
        <v>4</v>
      </c>
      <c r="F597" s="2">
        <f>DAY('metered data'!J600)</f>
        <v>22</v>
      </c>
      <c r="G597" s="2"/>
      <c r="H597" s="2"/>
      <c r="I597" s="2"/>
      <c r="J597" s="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</row>
    <row r="598" spans="1:35" ht="12.75" customHeight="1" x14ac:dyDescent="0.35">
      <c r="A598" s="15">
        <f t="shared" si="52"/>
        <v>43578</v>
      </c>
      <c r="B598" s="36">
        <f>C598*'metered data'!H601</f>
        <v>4726562.3066540593</v>
      </c>
      <c r="C598" s="70">
        <f>SUMIFS('Regression Inputs'!$G$26:$G$1851,'Regression Inputs'!$B$26:$B$1851,A598)</f>
        <v>196940.09611058582</v>
      </c>
      <c r="D598" s="2">
        <f>YEAR('metered data'!J601)</f>
        <v>2019</v>
      </c>
      <c r="E598" s="2">
        <f>MONTH('metered data'!J601)</f>
        <v>4</v>
      </c>
      <c r="F598" s="2">
        <f>DAY('metered data'!J601)</f>
        <v>23</v>
      </c>
      <c r="G598" s="2"/>
      <c r="H598" s="2"/>
      <c r="I598" s="2"/>
      <c r="J598" s="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</row>
    <row r="599" spans="1:35" ht="12.75" customHeight="1" x14ac:dyDescent="0.35">
      <c r="A599" s="15">
        <f t="shared" si="52"/>
        <v>43579</v>
      </c>
      <c r="B599" s="36">
        <f>C599*'metered data'!H602</f>
        <v>5306144.3066540593</v>
      </c>
      <c r="C599" s="70">
        <f>SUMIFS('Regression Inputs'!$G$26:$G$1851,'Regression Inputs'!$B$26:$B$1851,A599)</f>
        <v>221089.34611058582</v>
      </c>
      <c r="D599" s="2">
        <f>YEAR('metered data'!J602)</f>
        <v>2019</v>
      </c>
      <c r="E599" s="2">
        <f>MONTH('metered data'!J602)</f>
        <v>4</v>
      </c>
      <c r="F599" s="2">
        <f>DAY('metered data'!J602)</f>
        <v>24</v>
      </c>
      <c r="G599" s="2"/>
      <c r="H599" s="2"/>
      <c r="I599" s="2"/>
      <c r="J599" s="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</row>
    <row r="600" spans="1:35" ht="12.75" customHeight="1" x14ac:dyDescent="0.35">
      <c r="A600" s="15">
        <f t="shared" si="52"/>
        <v>43580</v>
      </c>
      <c r="B600" s="36">
        <f>C600*'metered data'!H603</f>
        <v>5893217.3066540593</v>
      </c>
      <c r="C600" s="70">
        <f>SUMIFS('Regression Inputs'!$G$26:$G$1851,'Regression Inputs'!$B$26:$B$1851,A600)</f>
        <v>245550.72111058582</v>
      </c>
      <c r="D600" s="2">
        <f>YEAR('metered data'!J603)</f>
        <v>2019</v>
      </c>
      <c r="E600" s="2">
        <f>MONTH('metered data'!J603)</f>
        <v>4</v>
      </c>
      <c r="F600" s="2">
        <f>DAY('metered data'!J603)</f>
        <v>25</v>
      </c>
      <c r="G600" s="2"/>
      <c r="H600" s="2"/>
      <c r="I600" s="2"/>
      <c r="J600" s="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</row>
    <row r="601" spans="1:35" ht="12.75" customHeight="1" x14ac:dyDescent="0.35">
      <c r="A601" s="15">
        <f t="shared" si="52"/>
        <v>43581</v>
      </c>
      <c r="B601" s="36">
        <f>C601*'metered data'!H604</f>
        <v>6126269.3066540593</v>
      </c>
      <c r="C601" s="70">
        <f>SUMIFS('Regression Inputs'!$G$26:$G$1851,'Regression Inputs'!$B$26:$B$1851,A601)</f>
        <v>255261.22111058582</v>
      </c>
      <c r="D601" s="2">
        <f>YEAR('metered data'!J604)</f>
        <v>2019</v>
      </c>
      <c r="E601" s="2">
        <f>MONTH('metered data'!J604)</f>
        <v>4</v>
      </c>
      <c r="F601" s="2">
        <f>DAY('metered data'!J604)</f>
        <v>26</v>
      </c>
      <c r="G601" s="2"/>
      <c r="H601" s="2"/>
      <c r="I601" s="2"/>
      <c r="J601" s="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</row>
    <row r="602" spans="1:35" ht="12.75" customHeight="1" x14ac:dyDescent="0.35">
      <c r="A602" s="15">
        <f t="shared" si="52"/>
        <v>43582</v>
      </c>
      <c r="B602" s="36">
        <f>C602*'metered data'!H605</f>
        <v>5810142.3066540584</v>
      </c>
      <c r="C602" s="70">
        <f>SUMIFS('Regression Inputs'!$G$26:$G$1851,'Regression Inputs'!$B$26:$B$1851,A602)</f>
        <v>242089.26277725244</v>
      </c>
      <c r="D602" s="2">
        <f>YEAR('metered data'!J605)</f>
        <v>2019</v>
      </c>
      <c r="E602" s="2">
        <f>MONTH('metered data'!J605)</f>
        <v>4</v>
      </c>
      <c r="F602" s="2">
        <f>DAY('metered data'!J605)</f>
        <v>27</v>
      </c>
      <c r="G602" s="2"/>
      <c r="H602" s="2"/>
      <c r="I602" s="2"/>
      <c r="J602" s="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</row>
    <row r="603" spans="1:35" ht="12.75" customHeight="1" x14ac:dyDescent="0.35">
      <c r="A603" s="15">
        <f t="shared" si="52"/>
        <v>43583</v>
      </c>
      <c r="B603" s="36">
        <f>C603*'metered data'!H606</f>
        <v>5661595.3066540575</v>
      </c>
      <c r="C603" s="70">
        <f>SUMIFS('Regression Inputs'!$G$26:$G$1851,'Regression Inputs'!$B$26:$B$1851,A603)</f>
        <v>235899.80444391907</v>
      </c>
      <c r="D603" s="2">
        <f>YEAR('metered data'!J606)</f>
        <v>2019</v>
      </c>
      <c r="E603" s="2">
        <f>MONTH('metered data'!J606)</f>
        <v>4</v>
      </c>
      <c r="F603" s="2">
        <f>DAY('metered data'!J606)</f>
        <v>28</v>
      </c>
      <c r="G603" s="2"/>
      <c r="H603" s="2"/>
      <c r="I603" s="2"/>
      <c r="J603" s="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</row>
    <row r="604" spans="1:35" ht="12.75" customHeight="1" x14ac:dyDescent="0.35">
      <c r="A604" s="15">
        <f t="shared" si="52"/>
        <v>43584</v>
      </c>
      <c r="B604" s="36">
        <f>C604*'metered data'!H607</f>
        <v>6200268.3066540584</v>
      </c>
      <c r="C604" s="70">
        <f>SUMIFS('Regression Inputs'!$G$26:$G$1851,'Regression Inputs'!$B$26:$B$1851,A604)</f>
        <v>258344.51277725244</v>
      </c>
      <c r="D604" s="2">
        <f>YEAR('metered data'!J607)</f>
        <v>2019</v>
      </c>
      <c r="E604" s="2">
        <f>MONTH('metered data'!J607)</f>
        <v>4</v>
      </c>
      <c r="F604" s="2">
        <f>DAY('metered data'!J607)</f>
        <v>29</v>
      </c>
      <c r="G604" s="2"/>
      <c r="H604" s="2"/>
      <c r="I604" s="2"/>
      <c r="J604" s="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</row>
    <row r="605" spans="1:35" ht="12.75" customHeight="1" x14ac:dyDescent="0.35">
      <c r="A605" s="15">
        <f t="shared" si="52"/>
        <v>43585</v>
      </c>
      <c r="B605" s="36">
        <f>C605*'metered data'!H608</f>
        <v>6371097.3066540621</v>
      </c>
      <c r="C605" s="70">
        <f>SUMIFS('Regression Inputs'!$G$26:$G$1851,'Regression Inputs'!$B$26:$B$1851,A605)</f>
        <v>265462.38777725259</v>
      </c>
      <c r="D605" s="2">
        <f>YEAR('metered data'!J608)</f>
        <v>2019</v>
      </c>
      <c r="E605" s="2">
        <f>MONTH('metered data'!J608)</f>
        <v>4</v>
      </c>
      <c r="F605" s="2">
        <f>DAY('metered data'!J608)</f>
        <v>30</v>
      </c>
      <c r="G605" s="2"/>
      <c r="H605" s="2"/>
      <c r="I605" s="2"/>
      <c r="J605" s="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</row>
    <row r="606" spans="1:35" ht="12.75" customHeight="1" x14ac:dyDescent="0.35">
      <c r="A606" s="15">
        <f t="shared" ref="A606:A669" si="53">DATE(D606,E606,F606)</f>
        <v>43586</v>
      </c>
      <c r="B606" s="36">
        <f>C606*'metered data'!H609</f>
        <v>6121274.7332063876</v>
      </c>
      <c r="C606" s="70">
        <f>SUMIFS('Regression Inputs'!$G$26:$G$1851,'Regression Inputs'!$B$26:$B$1851,A606)</f>
        <v>255053.11388359949</v>
      </c>
      <c r="D606" s="2">
        <f>YEAR('metered data'!J609)</f>
        <v>2019</v>
      </c>
      <c r="E606" s="2">
        <f>MONTH('metered data'!J609)</f>
        <v>5</v>
      </c>
      <c r="F606" s="2">
        <f>DAY('metered data'!J609)</f>
        <v>1</v>
      </c>
      <c r="G606" s="2"/>
      <c r="H606" s="2"/>
      <c r="I606" s="2"/>
      <c r="J606" s="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</row>
    <row r="607" spans="1:35" ht="12.75" customHeight="1" x14ac:dyDescent="0.35">
      <c r="A607" s="15">
        <f t="shared" si="53"/>
        <v>43587</v>
      </c>
      <c r="B607" s="36">
        <f>C607*'metered data'!H610</f>
        <v>6063952.7332063913</v>
      </c>
      <c r="C607" s="70">
        <f>SUMIFS('Regression Inputs'!$G$26:$G$1851,'Regression Inputs'!$B$26:$B$1851,A607)</f>
        <v>252664.69721693298</v>
      </c>
      <c r="D607" s="2">
        <f>YEAR('metered data'!J610)</f>
        <v>2019</v>
      </c>
      <c r="E607" s="2">
        <f>MONTH('metered data'!J610)</f>
        <v>5</v>
      </c>
      <c r="F607" s="2">
        <f>DAY('metered data'!J610)</f>
        <v>2</v>
      </c>
      <c r="G607" s="2"/>
      <c r="H607" s="2"/>
      <c r="I607" s="2"/>
      <c r="J607" s="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</row>
    <row r="608" spans="1:35" ht="12.75" customHeight="1" x14ac:dyDescent="0.35">
      <c r="A608" s="15">
        <f t="shared" si="53"/>
        <v>43588</v>
      </c>
      <c r="B608" s="36">
        <f>C608*'metered data'!H611</f>
        <v>5956886.7332063876</v>
      </c>
      <c r="C608" s="70">
        <f>SUMIFS('Regression Inputs'!$G$26:$G$1851,'Regression Inputs'!$B$26:$B$1851,A608)</f>
        <v>248203.61388359949</v>
      </c>
      <c r="D608" s="2">
        <f>YEAR('metered data'!J611)</f>
        <v>2019</v>
      </c>
      <c r="E608" s="2">
        <f>MONTH('metered data'!J611)</f>
        <v>5</v>
      </c>
      <c r="F608" s="2">
        <f>DAY('metered data'!J611)</f>
        <v>3</v>
      </c>
      <c r="G608" s="2"/>
      <c r="H608" s="2"/>
      <c r="I608" s="2"/>
      <c r="J608" s="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</row>
    <row r="609" spans="1:35" ht="12.75" customHeight="1" x14ac:dyDescent="0.35">
      <c r="A609" s="15">
        <f t="shared" si="53"/>
        <v>43589</v>
      </c>
      <c r="B609" s="36">
        <f>C609*'metered data'!H612</f>
        <v>5347499.7332063895</v>
      </c>
      <c r="C609" s="70">
        <f>SUMIFS('Regression Inputs'!$G$26:$G$1851,'Regression Inputs'!$B$26:$B$1851,A609)</f>
        <v>222812.48888359955</v>
      </c>
      <c r="D609" s="2">
        <f>YEAR('metered data'!J612)</f>
        <v>2019</v>
      </c>
      <c r="E609" s="2">
        <f>MONTH('metered data'!J612)</f>
        <v>5</v>
      </c>
      <c r="F609" s="2">
        <f>DAY('metered data'!J612)</f>
        <v>4</v>
      </c>
      <c r="G609" s="2"/>
      <c r="H609" s="2"/>
      <c r="I609" s="2"/>
      <c r="J609" s="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</row>
    <row r="610" spans="1:35" ht="12.75" customHeight="1" x14ac:dyDescent="0.35">
      <c r="A610" s="15">
        <f t="shared" si="53"/>
        <v>43590</v>
      </c>
      <c r="B610" s="36">
        <f>C610*'metered data'!H613</f>
        <v>4879091.7332063895</v>
      </c>
      <c r="C610" s="70">
        <f>SUMIFS('Regression Inputs'!$G$26:$G$1851,'Regression Inputs'!$B$26:$B$1851,A610)</f>
        <v>203295.48888359955</v>
      </c>
      <c r="D610" s="2">
        <f>YEAR('metered data'!J613)</f>
        <v>2019</v>
      </c>
      <c r="E610" s="2">
        <f>MONTH('metered data'!J613)</f>
        <v>5</v>
      </c>
      <c r="F610" s="2">
        <f>DAY('metered data'!J613)</f>
        <v>5</v>
      </c>
      <c r="G610" s="2"/>
      <c r="H610" s="2"/>
      <c r="I610" s="2"/>
      <c r="J610" s="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</row>
    <row r="611" spans="1:35" ht="12.75" customHeight="1" x14ac:dyDescent="0.35">
      <c r="A611" s="15">
        <f t="shared" si="53"/>
        <v>43591</v>
      </c>
      <c r="B611" s="36">
        <f>C611*'metered data'!H614</f>
        <v>5521304.7332063876</v>
      </c>
      <c r="C611" s="70">
        <f>SUMIFS('Regression Inputs'!$G$26:$G$1851,'Regression Inputs'!$B$26:$B$1851,A611)</f>
        <v>230054.36388359949</v>
      </c>
      <c r="D611" s="2">
        <f>YEAR('metered data'!J614)</f>
        <v>2019</v>
      </c>
      <c r="E611" s="2">
        <f>MONTH('metered data'!J614)</f>
        <v>5</v>
      </c>
      <c r="F611" s="2">
        <f>DAY('metered data'!J614)</f>
        <v>6</v>
      </c>
      <c r="G611" s="2"/>
      <c r="H611" s="2"/>
      <c r="I611" s="2"/>
      <c r="J611" s="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</row>
    <row r="612" spans="1:35" ht="12.75" customHeight="1" x14ac:dyDescent="0.35">
      <c r="A612" s="15">
        <f t="shared" si="53"/>
        <v>43592</v>
      </c>
      <c r="B612" s="36">
        <f>C612*'metered data'!H615</f>
        <v>6089455.7332063913</v>
      </c>
      <c r="C612" s="70">
        <f>SUMIFS('Regression Inputs'!$G$26:$G$1851,'Regression Inputs'!$B$26:$B$1851,A612)</f>
        <v>253727.32221693298</v>
      </c>
      <c r="D612" s="2">
        <f>YEAR('metered data'!J615)</f>
        <v>2019</v>
      </c>
      <c r="E612" s="2">
        <f>MONTH('metered data'!J615)</f>
        <v>5</v>
      </c>
      <c r="F612" s="2">
        <f>DAY('metered data'!J615)</f>
        <v>7</v>
      </c>
      <c r="G612" s="2"/>
      <c r="H612" s="2"/>
      <c r="I612" s="2"/>
      <c r="J612" s="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</row>
    <row r="613" spans="1:35" ht="12.75" customHeight="1" x14ac:dyDescent="0.35">
      <c r="A613" s="15">
        <f t="shared" si="53"/>
        <v>43593</v>
      </c>
      <c r="B613" s="36">
        <f>C613*'metered data'!H616</f>
        <v>6110831.7332063904</v>
      </c>
      <c r="C613" s="70">
        <f>SUMIFS('Regression Inputs'!$G$26:$G$1851,'Regression Inputs'!$B$26:$B$1851,A613)</f>
        <v>254617.98888359961</v>
      </c>
      <c r="D613" s="2">
        <f>YEAR('metered data'!J616)</f>
        <v>2019</v>
      </c>
      <c r="E613" s="2">
        <f>MONTH('metered data'!J616)</f>
        <v>5</v>
      </c>
      <c r="F613" s="2">
        <f>DAY('metered data'!J616)</f>
        <v>8</v>
      </c>
      <c r="G613" s="2"/>
      <c r="H613" s="2"/>
      <c r="I613" s="2"/>
      <c r="J613" s="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</row>
    <row r="614" spans="1:35" ht="12.75" customHeight="1" x14ac:dyDescent="0.35">
      <c r="A614" s="15">
        <f t="shared" si="53"/>
        <v>43594</v>
      </c>
      <c r="B614" s="36">
        <f>C614*'metered data'!H617</f>
        <v>6100943.7332063904</v>
      </c>
      <c r="C614" s="70">
        <f>SUMIFS('Regression Inputs'!$G$26:$G$1851,'Regression Inputs'!$B$26:$B$1851,A614)</f>
        <v>254205.98888359961</v>
      </c>
      <c r="D614" s="2">
        <f>YEAR('metered data'!J617)</f>
        <v>2019</v>
      </c>
      <c r="E614" s="2">
        <f>MONTH('metered data'!J617)</f>
        <v>5</v>
      </c>
      <c r="F614" s="2">
        <f>DAY('metered data'!J617)</f>
        <v>9</v>
      </c>
      <c r="G614" s="2"/>
      <c r="H614" s="2"/>
      <c r="I614" s="2"/>
      <c r="J614" s="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</row>
    <row r="615" spans="1:35" ht="12.75" customHeight="1" x14ac:dyDescent="0.35">
      <c r="A615" s="15">
        <f t="shared" si="53"/>
        <v>43595</v>
      </c>
      <c r="B615" s="36">
        <f>C615*'metered data'!H618</f>
        <v>6175445.7332063904</v>
      </c>
      <c r="C615" s="70">
        <f>SUMIFS('Regression Inputs'!$G$26:$G$1851,'Regression Inputs'!$B$26:$B$1851,A615)</f>
        <v>257310.23888359961</v>
      </c>
      <c r="D615" s="2">
        <f>YEAR('metered data'!J618)</f>
        <v>2019</v>
      </c>
      <c r="E615" s="2">
        <f>MONTH('metered data'!J618)</f>
        <v>5</v>
      </c>
      <c r="F615" s="2">
        <f>DAY('metered data'!J618)</f>
        <v>10</v>
      </c>
      <c r="G615" s="2"/>
      <c r="H615" s="2"/>
      <c r="I615" s="2"/>
      <c r="J615" s="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</row>
    <row r="616" spans="1:35" ht="12.75" customHeight="1" x14ac:dyDescent="0.35">
      <c r="A616" s="15">
        <f t="shared" si="53"/>
        <v>43596</v>
      </c>
      <c r="B616" s="36">
        <f>C616*'metered data'!H619</f>
        <v>5495806.7332063885</v>
      </c>
      <c r="C616" s="70">
        <f>SUMIFS('Regression Inputs'!$G$26:$G$1851,'Regression Inputs'!$B$26:$B$1851,A616)</f>
        <v>228991.94721693287</v>
      </c>
      <c r="D616" s="2">
        <f>YEAR('metered data'!J619)</f>
        <v>2019</v>
      </c>
      <c r="E616" s="2">
        <f>MONTH('metered data'!J619)</f>
        <v>5</v>
      </c>
      <c r="F616" s="2">
        <f>DAY('metered data'!J619)</f>
        <v>11</v>
      </c>
      <c r="G616" s="2"/>
      <c r="H616" s="2"/>
      <c r="I616" s="2"/>
      <c r="J616" s="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</row>
    <row r="617" spans="1:35" ht="12.75" customHeight="1" x14ac:dyDescent="0.35">
      <c r="A617" s="15">
        <f t="shared" si="53"/>
        <v>43597</v>
      </c>
      <c r="B617" s="36">
        <f>C617*'metered data'!H620</f>
        <v>4822876.7332063885</v>
      </c>
      <c r="C617" s="70">
        <f>SUMIFS('Regression Inputs'!$G$26:$G$1851,'Regression Inputs'!$B$26:$B$1851,A617)</f>
        <v>200953.19721693287</v>
      </c>
      <c r="D617" s="2">
        <f>YEAR('metered data'!J620)</f>
        <v>2019</v>
      </c>
      <c r="E617" s="2">
        <f>MONTH('metered data'!J620)</f>
        <v>5</v>
      </c>
      <c r="F617" s="2">
        <f>DAY('metered data'!J620)</f>
        <v>12</v>
      </c>
      <c r="G617" s="2"/>
      <c r="H617" s="2"/>
      <c r="I617" s="2"/>
      <c r="J617" s="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</row>
    <row r="618" spans="1:35" ht="12.75" customHeight="1" x14ac:dyDescent="0.35">
      <c r="A618" s="15">
        <f t="shared" si="53"/>
        <v>43598</v>
      </c>
      <c r="B618" s="36">
        <f>C618*'metered data'!H621</f>
        <v>4940781.7332063895</v>
      </c>
      <c r="C618" s="70">
        <f>SUMIFS('Regression Inputs'!$G$26:$G$1851,'Regression Inputs'!$B$26:$B$1851,A618)</f>
        <v>205865.90555026624</v>
      </c>
      <c r="D618" s="2">
        <f>YEAR('metered data'!J621)</f>
        <v>2019</v>
      </c>
      <c r="E618" s="2">
        <f>MONTH('metered data'!J621)</f>
        <v>5</v>
      </c>
      <c r="F618" s="2">
        <f>DAY('metered data'!J621)</f>
        <v>13</v>
      </c>
      <c r="G618" s="2"/>
      <c r="H618" s="2"/>
      <c r="I618" s="2"/>
      <c r="J618" s="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</row>
    <row r="619" spans="1:35" ht="12.75" customHeight="1" x14ac:dyDescent="0.35">
      <c r="A619" s="15">
        <f t="shared" si="53"/>
        <v>43599</v>
      </c>
      <c r="B619" s="36">
        <f>C619*'metered data'!H622</f>
        <v>4826067.7332063895</v>
      </c>
      <c r="C619" s="70">
        <f>SUMIFS('Regression Inputs'!$G$26:$G$1851,'Regression Inputs'!$B$26:$B$1851,A619)</f>
        <v>201086.15555026624</v>
      </c>
      <c r="D619" s="2">
        <f>YEAR('metered data'!J622)</f>
        <v>2019</v>
      </c>
      <c r="E619" s="2">
        <f>MONTH('metered data'!J622)</f>
        <v>5</v>
      </c>
      <c r="F619" s="2">
        <f>DAY('metered data'!J622)</f>
        <v>14</v>
      </c>
      <c r="G619" s="2"/>
      <c r="H619" s="2"/>
      <c r="I619" s="2"/>
      <c r="J619" s="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</row>
    <row r="620" spans="1:35" ht="12.75" customHeight="1" x14ac:dyDescent="0.35">
      <c r="A620" s="15">
        <f t="shared" si="53"/>
        <v>43600</v>
      </c>
      <c r="B620" s="36">
        <f>C620*'metered data'!H623</f>
        <v>4051894.7332063904</v>
      </c>
      <c r="C620" s="70">
        <f>SUMIFS('Regression Inputs'!$G$26:$G$1851,'Regression Inputs'!$B$26:$B$1851,A620)</f>
        <v>168828.94721693292</v>
      </c>
      <c r="D620" s="2">
        <f>YEAR('metered data'!J623)</f>
        <v>2019</v>
      </c>
      <c r="E620" s="2">
        <f>MONTH('metered data'!J623)</f>
        <v>5</v>
      </c>
      <c r="F620" s="2">
        <f>DAY('metered data'!J623)</f>
        <v>15</v>
      </c>
      <c r="G620" s="2"/>
      <c r="H620" s="2"/>
      <c r="I620" s="2"/>
      <c r="J620" s="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</row>
    <row r="621" spans="1:35" ht="12.75" customHeight="1" x14ac:dyDescent="0.35">
      <c r="A621" s="15">
        <f t="shared" si="53"/>
        <v>43601</v>
      </c>
      <c r="B621" s="36">
        <f>C621*'metered data'!H624</f>
        <v>3888618.7332063895</v>
      </c>
      <c r="C621" s="70">
        <f>SUMIFS('Regression Inputs'!$G$26:$G$1851,'Regression Inputs'!$B$26:$B$1851,A621)</f>
        <v>162025.78055026624</v>
      </c>
      <c r="D621" s="2">
        <f>YEAR('metered data'!J624)</f>
        <v>2019</v>
      </c>
      <c r="E621" s="2">
        <f>MONTH('metered data'!J624)</f>
        <v>5</v>
      </c>
      <c r="F621" s="2">
        <f>DAY('metered data'!J624)</f>
        <v>16</v>
      </c>
      <c r="G621" s="2"/>
      <c r="H621" s="2"/>
      <c r="I621" s="2"/>
      <c r="J621" s="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</row>
    <row r="622" spans="1:35" ht="12.75" customHeight="1" x14ac:dyDescent="0.35">
      <c r="A622" s="15">
        <f t="shared" si="53"/>
        <v>43602</v>
      </c>
      <c r="B622" s="36">
        <f>C622*'metered data'!H625</f>
        <v>2955579.7332063885</v>
      </c>
      <c r="C622" s="70">
        <f>SUMIFS('Regression Inputs'!$G$26:$G$1851,'Regression Inputs'!$B$26:$B$1851,A622)</f>
        <v>123149.15555026618</v>
      </c>
      <c r="D622" s="2">
        <f>YEAR('metered data'!J625)</f>
        <v>2019</v>
      </c>
      <c r="E622" s="2">
        <f>MONTH('metered data'!J625)</f>
        <v>5</v>
      </c>
      <c r="F622" s="2">
        <f>DAY('metered data'!J625)</f>
        <v>17</v>
      </c>
      <c r="G622" s="2"/>
      <c r="H622" s="2"/>
      <c r="I622" s="2"/>
      <c r="J622" s="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</row>
    <row r="623" spans="1:35" ht="12.75" customHeight="1" x14ac:dyDescent="0.35">
      <c r="A623" s="15">
        <f t="shared" si="53"/>
        <v>43603</v>
      </c>
      <c r="B623" s="36">
        <f>C623*'metered data'!H626</f>
        <v>2249913.7332063895</v>
      </c>
      <c r="C623" s="70">
        <f>SUMIFS('Regression Inputs'!$G$26:$G$1851,'Regression Inputs'!$B$26:$B$1851,A623)</f>
        <v>93746.405550266238</v>
      </c>
      <c r="D623" s="2">
        <f>YEAR('metered data'!J626)</f>
        <v>2019</v>
      </c>
      <c r="E623" s="2">
        <f>MONTH('metered data'!J626)</f>
        <v>5</v>
      </c>
      <c r="F623" s="2">
        <f>DAY('metered data'!J626)</f>
        <v>18</v>
      </c>
      <c r="G623" s="2"/>
      <c r="H623" s="2"/>
      <c r="I623" s="2"/>
      <c r="J623" s="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</row>
    <row r="624" spans="1:35" ht="12.75" customHeight="1" x14ac:dyDescent="0.35">
      <c r="A624" s="15">
        <f t="shared" si="53"/>
        <v>43604</v>
      </c>
      <c r="B624" s="36">
        <f>C624*'metered data'!H627</f>
        <v>1914369.7332063897</v>
      </c>
      <c r="C624" s="70">
        <f>SUMIFS('Regression Inputs'!$G$26:$G$1851,'Regression Inputs'!$B$26:$B$1851,A624)</f>
        <v>79765.405550266238</v>
      </c>
      <c r="D624" s="2">
        <f>YEAR('metered data'!J627)</f>
        <v>2019</v>
      </c>
      <c r="E624" s="2">
        <f>MONTH('metered data'!J627)</f>
        <v>5</v>
      </c>
      <c r="F624" s="2">
        <f>DAY('metered data'!J627)</f>
        <v>19</v>
      </c>
      <c r="G624" s="2"/>
      <c r="H624" s="2"/>
      <c r="I624" s="2"/>
      <c r="J624" s="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</row>
    <row r="625" spans="1:35" ht="12.75" customHeight="1" x14ac:dyDescent="0.35">
      <c r="A625" s="15">
        <f t="shared" si="53"/>
        <v>43605</v>
      </c>
      <c r="B625" s="36">
        <f>C625*'metered data'!H628</f>
        <v>2903547.7332063885</v>
      </c>
      <c r="C625" s="70">
        <f>SUMIFS('Regression Inputs'!$G$26:$G$1851,'Regression Inputs'!$B$26:$B$1851,A625)</f>
        <v>120981.15555026618</v>
      </c>
      <c r="D625" s="2">
        <f>YEAR('metered data'!J628)</f>
        <v>2019</v>
      </c>
      <c r="E625" s="2">
        <f>MONTH('metered data'!J628)</f>
        <v>5</v>
      </c>
      <c r="F625" s="2">
        <f>DAY('metered data'!J628)</f>
        <v>20</v>
      </c>
      <c r="G625" s="2"/>
      <c r="H625" s="2"/>
      <c r="I625" s="2"/>
      <c r="J625" s="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</row>
    <row r="626" spans="1:35" ht="12.75" customHeight="1" x14ac:dyDescent="0.35">
      <c r="A626" s="15">
        <f t="shared" si="53"/>
        <v>43606</v>
      </c>
      <c r="B626" s="36">
        <f>C626*'metered data'!H629</f>
        <v>3371460.7332063913</v>
      </c>
      <c r="C626" s="70">
        <f>SUMIFS('Regression Inputs'!$G$26:$G$1851,'Regression Inputs'!$B$26:$B$1851,A626)</f>
        <v>140477.5305502663</v>
      </c>
      <c r="D626" s="2">
        <f>YEAR('metered data'!J629)</f>
        <v>2019</v>
      </c>
      <c r="E626" s="2">
        <f>MONTH('metered data'!J629)</f>
        <v>5</v>
      </c>
      <c r="F626" s="2">
        <f>DAY('metered data'!J629)</f>
        <v>21</v>
      </c>
      <c r="G626" s="2"/>
      <c r="H626" s="2"/>
      <c r="I626" s="2"/>
      <c r="J626" s="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</row>
    <row r="627" spans="1:35" ht="12.75" customHeight="1" x14ac:dyDescent="0.35">
      <c r="A627" s="15">
        <f t="shared" si="53"/>
        <v>43607</v>
      </c>
      <c r="B627" s="36">
        <f>C627*'metered data'!H630</f>
        <v>3845566.7332063904</v>
      </c>
      <c r="C627" s="70">
        <f>SUMIFS('Regression Inputs'!$G$26:$G$1851,'Regression Inputs'!$B$26:$B$1851,A627)</f>
        <v>160231.94721693292</v>
      </c>
      <c r="D627" s="2">
        <f>YEAR('metered data'!J630)</f>
        <v>2019</v>
      </c>
      <c r="E627" s="2">
        <f>MONTH('metered data'!J630)</f>
        <v>5</v>
      </c>
      <c r="F627" s="2">
        <f>DAY('metered data'!J630)</f>
        <v>22</v>
      </c>
      <c r="G627" s="2"/>
      <c r="H627" s="2"/>
      <c r="I627" s="2"/>
      <c r="J627" s="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</row>
    <row r="628" spans="1:35" ht="12.75" customHeight="1" x14ac:dyDescent="0.35">
      <c r="A628" s="15">
        <f t="shared" si="53"/>
        <v>43608</v>
      </c>
      <c r="B628" s="36">
        <f>C628*'metered data'!H631</f>
        <v>4051569.7332063895</v>
      </c>
      <c r="C628" s="70">
        <f>SUMIFS('Regression Inputs'!$G$26:$G$1851,'Regression Inputs'!$B$26:$B$1851,A628)</f>
        <v>168815.40555026624</v>
      </c>
      <c r="D628" s="2">
        <f>YEAR('metered data'!J631)</f>
        <v>2019</v>
      </c>
      <c r="E628" s="2">
        <f>MONTH('metered data'!J631)</f>
        <v>5</v>
      </c>
      <c r="F628" s="2">
        <f>DAY('metered data'!J631)</f>
        <v>23</v>
      </c>
      <c r="G628" s="2"/>
      <c r="H628" s="2"/>
      <c r="I628" s="2"/>
      <c r="J628" s="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</row>
    <row r="629" spans="1:35" ht="12.75" customHeight="1" x14ac:dyDescent="0.35">
      <c r="A629" s="15">
        <f t="shared" si="53"/>
        <v>43609</v>
      </c>
      <c r="B629" s="36">
        <f>C629*'metered data'!H632</f>
        <v>3355263.7332063895</v>
      </c>
      <c r="C629" s="70">
        <f>SUMIFS('Regression Inputs'!$G$26:$G$1851,'Regression Inputs'!$B$26:$B$1851,A629)</f>
        <v>139802.65555026624</v>
      </c>
      <c r="D629" s="2">
        <f>YEAR('metered data'!J632)</f>
        <v>2019</v>
      </c>
      <c r="E629" s="2">
        <f>MONTH('metered data'!J632)</f>
        <v>5</v>
      </c>
      <c r="F629" s="2">
        <f>DAY('metered data'!J632)</f>
        <v>24</v>
      </c>
      <c r="G629" s="2"/>
      <c r="H629" s="2"/>
      <c r="I629" s="2"/>
      <c r="J629" s="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</row>
    <row r="630" spans="1:35" ht="12.75" customHeight="1" x14ac:dyDescent="0.35">
      <c r="A630" s="15">
        <f t="shared" si="53"/>
        <v>43610</v>
      </c>
      <c r="B630" s="36">
        <f>C630*'metered data'!H633</f>
        <v>2830813.7332063913</v>
      </c>
      <c r="C630" s="70">
        <f>SUMIFS('Regression Inputs'!$G$26:$G$1851,'Regression Inputs'!$B$26:$B$1851,A630)</f>
        <v>117950.57221693298</v>
      </c>
      <c r="D630" s="2">
        <f>YEAR('metered data'!J633)</f>
        <v>2019</v>
      </c>
      <c r="E630" s="2">
        <f>MONTH('metered data'!J633)</f>
        <v>5</v>
      </c>
      <c r="F630" s="2">
        <f>DAY('metered data'!J633)</f>
        <v>25</v>
      </c>
      <c r="G630" s="2"/>
      <c r="H630" s="2"/>
      <c r="I630" s="2"/>
      <c r="J630" s="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</row>
    <row r="631" spans="1:35" ht="12.75" customHeight="1" x14ac:dyDescent="0.35">
      <c r="A631" s="15">
        <f t="shared" si="53"/>
        <v>43611</v>
      </c>
      <c r="B631" s="36">
        <f>C631*'metered data'!H634</f>
        <v>2118469.7332063913</v>
      </c>
      <c r="C631" s="70">
        <f>SUMIFS('Regression Inputs'!$G$26:$G$1851,'Regression Inputs'!$B$26:$B$1851,A631)</f>
        <v>88269.572216932982</v>
      </c>
      <c r="D631" s="2">
        <f>YEAR('metered data'!J634)</f>
        <v>2019</v>
      </c>
      <c r="E631" s="2">
        <f>MONTH('metered data'!J634)</f>
        <v>5</v>
      </c>
      <c r="F631" s="2">
        <f>DAY('metered data'!J634)</f>
        <v>26</v>
      </c>
      <c r="G631" s="2"/>
      <c r="H631" s="2"/>
      <c r="I631" s="2"/>
      <c r="J631" s="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</row>
    <row r="632" spans="1:35" ht="12.75" customHeight="1" x14ac:dyDescent="0.35">
      <c r="A632" s="15">
        <f t="shared" si="53"/>
        <v>43612</v>
      </c>
      <c r="B632" s="36">
        <f>C632*'metered data'!H635</f>
        <v>2267880.7332063895</v>
      </c>
      <c r="C632" s="70">
        <f>SUMIFS('Regression Inputs'!$G$26:$G$1851,'Regression Inputs'!$B$26:$B$1851,A632)</f>
        <v>94495.030550266238</v>
      </c>
      <c r="D632" s="2">
        <f>YEAR('metered data'!J635)</f>
        <v>2019</v>
      </c>
      <c r="E632" s="2">
        <f>MONTH('metered data'!J635)</f>
        <v>5</v>
      </c>
      <c r="F632" s="2">
        <f>DAY('metered data'!J635)</f>
        <v>27</v>
      </c>
      <c r="G632" s="2"/>
      <c r="H632" s="2"/>
      <c r="I632" s="2"/>
      <c r="J632" s="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</row>
    <row r="633" spans="1:35" ht="12.75" customHeight="1" x14ac:dyDescent="0.35">
      <c r="A633" s="15">
        <f t="shared" si="53"/>
        <v>43613</v>
      </c>
      <c r="B633" s="36">
        <f>C633*'metered data'!H636</f>
        <v>3301102.7332063885</v>
      </c>
      <c r="C633" s="70">
        <f>SUMIFS('Regression Inputs'!$G$26:$G$1851,'Regression Inputs'!$B$26:$B$1851,A633)</f>
        <v>137545.94721693287</v>
      </c>
      <c r="D633" s="2">
        <f>YEAR('metered data'!J636)</f>
        <v>2019</v>
      </c>
      <c r="E633" s="2">
        <f>MONTH('metered data'!J636)</f>
        <v>5</v>
      </c>
      <c r="F633" s="2">
        <f>DAY('metered data'!J636)</f>
        <v>28</v>
      </c>
      <c r="G633" s="2"/>
      <c r="H633" s="2"/>
      <c r="I633" s="2"/>
      <c r="J633" s="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</row>
    <row r="634" spans="1:35" ht="12.75" customHeight="1" x14ac:dyDescent="0.35">
      <c r="A634" s="15">
        <f t="shared" si="53"/>
        <v>43614</v>
      </c>
      <c r="B634" s="36">
        <f>C634*'metered data'!H637</f>
        <v>4009960.7332063913</v>
      </c>
      <c r="C634" s="70">
        <f>SUMIFS('Regression Inputs'!$G$26:$G$1851,'Regression Inputs'!$B$26:$B$1851,A634)</f>
        <v>167081.69721693298</v>
      </c>
      <c r="D634" s="2">
        <f>YEAR('metered data'!J637)</f>
        <v>2019</v>
      </c>
      <c r="E634" s="2">
        <f>MONTH('metered data'!J637)</f>
        <v>5</v>
      </c>
      <c r="F634" s="2">
        <f>DAY('metered data'!J637)</f>
        <v>29</v>
      </c>
      <c r="G634" s="2"/>
      <c r="H634" s="2"/>
      <c r="I634" s="2"/>
      <c r="J634" s="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</row>
    <row r="635" spans="1:35" ht="12.75" customHeight="1" x14ac:dyDescent="0.35">
      <c r="A635" s="15">
        <f t="shared" si="53"/>
        <v>43615</v>
      </c>
      <c r="B635" s="36">
        <f>C635*'metered data'!H638</f>
        <v>4719858.7332063895</v>
      </c>
      <c r="C635" s="70">
        <f>SUMIFS('Regression Inputs'!$G$26:$G$1851,'Regression Inputs'!$B$26:$B$1851,A635)</f>
        <v>196660.78055026624</v>
      </c>
      <c r="D635" s="2">
        <f>YEAR('metered data'!J638)</f>
        <v>2019</v>
      </c>
      <c r="E635" s="2">
        <f>MONTH('metered data'!J638)</f>
        <v>5</v>
      </c>
      <c r="F635" s="2">
        <f>DAY('metered data'!J638)</f>
        <v>30</v>
      </c>
      <c r="G635" s="2"/>
      <c r="H635" s="2"/>
      <c r="I635" s="2"/>
      <c r="J635" s="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</row>
    <row r="636" spans="1:35" ht="12.75" customHeight="1" x14ac:dyDescent="0.35">
      <c r="A636" s="15">
        <f t="shared" si="53"/>
        <v>43616</v>
      </c>
      <c r="B636" s="36">
        <f>C636*'metered data'!H639</f>
        <v>4753981.7332063885</v>
      </c>
      <c r="C636" s="70">
        <f>SUMIFS('Regression Inputs'!$G$26:$G$1851,'Regression Inputs'!$B$26:$B$1851,A636)</f>
        <v>198082.57221693287</v>
      </c>
      <c r="D636" s="2">
        <f>YEAR('metered data'!J639)</f>
        <v>2019</v>
      </c>
      <c r="E636" s="2">
        <f>MONTH('metered data'!J639)</f>
        <v>5</v>
      </c>
      <c r="F636" s="2">
        <f>DAY('metered data'!J639)</f>
        <v>31</v>
      </c>
      <c r="G636" s="2"/>
      <c r="H636" s="2"/>
      <c r="I636" s="2"/>
      <c r="J636" s="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</row>
    <row r="637" spans="1:35" ht="12.75" customHeight="1" x14ac:dyDescent="0.35">
      <c r="A637" s="15">
        <f t="shared" si="53"/>
        <v>43617</v>
      </c>
      <c r="B637" s="36">
        <f>C637*'metered data'!H640</f>
        <v>4410646.8749222616</v>
      </c>
      <c r="C637" s="70">
        <f>SUMIFS('Regression Inputs'!$G$26:$G$1851,'Regression Inputs'!$B$26:$B$1851,A637)</f>
        <v>183776.95312176089</v>
      </c>
      <c r="D637" s="2">
        <f>YEAR('metered data'!J640)</f>
        <v>2019</v>
      </c>
      <c r="E637" s="2">
        <f>MONTH('metered data'!J640)</f>
        <v>6</v>
      </c>
      <c r="F637" s="2">
        <f>DAY('metered data'!J640)</f>
        <v>1</v>
      </c>
      <c r="G637" s="2"/>
      <c r="H637" s="2"/>
      <c r="I637" s="2"/>
      <c r="J637" s="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</row>
    <row r="638" spans="1:35" ht="12.75" customHeight="1" x14ac:dyDescent="0.35">
      <c r="A638" s="15">
        <f t="shared" si="53"/>
        <v>43618</v>
      </c>
      <c r="B638" s="36">
        <f>C638*'metered data'!H641</f>
        <v>4097490.8749222597</v>
      </c>
      <c r="C638" s="70">
        <f>SUMIFS('Regression Inputs'!$G$26:$G$1851,'Regression Inputs'!$B$26:$B$1851,A638)</f>
        <v>170728.78645509414</v>
      </c>
      <c r="D638" s="2">
        <f>YEAR('metered data'!J641)</f>
        <v>2019</v>
      </c>
      <c r="E638" s="2">
        <f>MONTH('metered data'!J641)</f>
        <v>6</v>
      </c>
      <c r="F638" s="2">
        <f>DAY('metered data'!J641)</f>
        <v>2</v>
      </c>
      <c r="G638" s="2"/>
      <c r="H638" s="2"/>
      <c r="I638" s="2"/>
      <c r="J638" s="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</row>
    <row r="639" spans="1:35" ht="12.75" customHeight="1" x14ac:dyDescent="0.35">
      <c r="A639" s="15">
        <f t="shared" si="53"/>
        <v>43619</v>
      </c>
      <c r="B639" s="36">
        <f>C639*'metered data'!H642</f>
        <v>4204348.8749222616</v>
      </c>
      <c r="C639" s="70">
        <f>SUMIFS('Regression Inputs'!$G$26:$G$1851,'Regression Inputs'!$B$26:$B$1851,A639)</f>
        <v>175181.20312176089</v>
      </c>
      <c r="D639" s="2">
        <f>YEAR('metered data'!J642)</f>
        <v>2019</v>
      </c>
      <c r="E639" s="2">
        <f>MONTH('metered data'!J642)</f>
        <v>6</v>
      </c>
      <c r="F639" s="2">
        <f>DAY('metered data'!J642)</f>
        <v>3</v>
      </c>
      <c r="G639" s="2"/>
      <c r="H639" s="2"/>
      <c r="I639" s="2"/>
      <c r="J639" s="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</row>
    <row r="640" spans="1:35" ht="12.75" customHeight="1" x14ac:dyDescent="0.35">
      <c r="A640" s="15">
        <f t="shared" si="53"/>
        <v>43620</v>
      </c>
      <c r="B640" s="36">
        <f>C640*'metered data'!H643</f>
        <v>3980223.8749222597</v>
      </c>
      <c r="C640" s="70">
        <f>SUMIFS('Regression Inputs'!$G$26:$G$1851,'Regression Inputs'!$B$26:$B$1851,A640)</f>
        <v>165842.66145509414</v>
      </c>
      <c r="D640" s="2">
        <f>YEAR('metered data'!J643)</f>
        <v>2019</v>
      </c>
      <c r="E640" s="2">
        <f>MONTH('metered data'!J643)</f>
        <v>6</v>
      </c>
      <c r="F640" s="2">
        <f>DAY('metered data'!J643)</f>
        <v>4</v>
      </c>
      <c r="G640" s="2"/>
      <c r="H640" s="2"/>
      <c r="I640" s="2"/>
      <c r="J640" s="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</row>
    <row r="641" spans="1:35" ht="12.75" customHeight="1" x14ac:dyDescent="0.35">
      <c r="A641" s="15">
        <f t="shared" si="53"/>
        <v>43621</v>
      </c>
      <c r="B641" s="36">
        <f>C641*'metered data'!H644</f>
        <v>4048399.8749222616</v>
      </c>
      <c r="C641" s="70">
        <f>SUMIFS('Regression Inputs'!$G$26:$G$1851,'Regression Inputs'!$B$26:$B$1851,A641)</f>
        <v>168683.32812176089</v>
      </c>
      <c r="D641" s="2">
        <f>YEAR('metered data'!J644)</f>
        <v>2019</v>
      </c>
      <c r="E641" s="2">
        <f>MONTH('metered data'!J644)</f>
        <v>6</v>
      </c>
      <c r="F641" s="2">
        <f>DAY('metered data'!J644)</f>
        <v>5</v>
      </c>
      <c r="G641" s="2"/>
      <c r="H641" s="2"/>
      <c r="I641" s="2"/>
      <c r="J641" s="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</row>
    <row r="642" spans="1:35" ht="12.75" customHeight="1" x14ac:dyDescent="0.35">
      <c r="A642" s="15">
        <f t="shared" si="53"/>
        <v>43622</v>
      </c>
      <c r="B642" s="36">
        <f>C642*'metered data'!H645</f>
        <v>3863205.8749222625</v>
      </c>
      <c r="C642" s="70">
        <f>SUMIFS('Regression Inputs'!$G$26:$G$1851,'Regression Inputs'!$B$26:$B$1851,A642)</f>
        <v>160966.91145509426</v>
      </c>
      <c r="D642" s="2">
        <f>YEAR('metered data'!J645)</f>
        <v>2019</v>
      </c>
      <c r="E642" s="2">
        <f>MONTH('metered data'!J645)</f>
        <v>6</v>
      </c>
      <c r="F642" s="2">
        <f>DAY('metered data'!J645)</f>
        <v>6</v>
      </c>
      <c r="G642" s="2"/>
      <c r="H642" s="2"/>
      <c r="I642" s="2"/>
      <c r="J642" s="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</row>
    <row r="643" spans="1:35" ht="12.75" customHeight="1" x14ac:dyDescent="0.35">
      <c r="A643" s="15">
        <f t="shared" si="53"/>
        <v>43623</v>
      </c>
      <c r="B643" s="36">
        <f>C643*'metered data'!H646</f>
        <v>3716464.8749222616</v>
      </c>
      <c r="C643" s="70">
        <f>SUMIFS('Regression Inputs'!$G$26:$G$1851,'Regression Inputs'!$B$26:$B$1851,A643)</f>
        <v>154852.70312176089</v>
      </c>
      <c r="D643" s="2">
        <f>YEAR('metered data'!J646)</f>
        <v>2019</v>
      </c>
      <c r="E643" s="2">
        <f>MONTH('metered data'!J646)</f>
        <v>6</v>
      </c>
      <c r="F643" s="2">
        <f>DAY('metered data'!J646)</f>
        <v>7</v>
      </c>
      <c r="G643" s="2"/>
      <c r="H643" s="2"/>
      <c r="I643" s="2"/>
      <c r="J643" s="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</row>
    <row r="644" spans="1:35" ht="12.75" customHeight="1" x14ac:dyDescent="0.35">
      <c r="A644" s="15">
        <f t="shared" si="53"/>
        <v>43624</v>
      </c>
      <c r="B644" s="36">
        <f>C644*'metered data'!H647</f>
        <v>3342635.8749222606</v>
      </c>
      <c r="C644" s="70">
        <f>SUMIFS('Regression Inputs'!$G$26:$G$1851,'Regression Inputs'!$B$26:$B$1851,A644)</f>
        <v>139276.49478842752</v>
      </c>
      <c r="D644" s="2">
        <f>YEAR('metered data'!J647)</f>
        <v>2019</v>
      </c>
      <c r="E644" s="2">
        <f>MONTH('metered data'!J647)</f>
        <v>6</v>
      </c>
      <c r="F644" s="2">
        <f>DAY('metered data'!J647)</f>
        <v>8</v>
      </c>
      <c r="G644" s="2"/>
      <c r="H644" s="2"/>
      <c r="I644" s="2"/>
      <c r="J644" s="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</row>
    <row r="645" spans="1:35" ht="12.75" customHeight="1" x14ac:dyDescent="0.35">
      <c r="A645" s="15">
        <f t="shared" si="53"/>
        <v>43625</v>
      </c>
      <c r="B645" s="36">
        <f>C645*'metered data'!H648</f>
        <v>3165996.8749222597</v>
      </c>
      <c r="C645" s="70">
        <f>SUMIFS('Regression Inputs'!$G$26:$G$1851,'Regression Inputs'!$B$26:$B$1851,A645)</f>
        <v>131916.53645509414</v>
      </c>
      <c r="D645" s="2">
        <f>YEAR('metered data'!J648)</f>
        <v>2019</v>
      </c>
      <c r="E645" s="2">
        <f>MONTH('metered data'!J648)</f>
        <v>6</v>
      </c>
      <c r="F645" s="2">
        <f>DAY('metered data'!J648)</f>
        <v>9</v>
      </c>
      <c r="G645" s="2"/>
      <c r="H645" s="2"/>
      <c r="I645" s="2"/>
      <c r="J645" s="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</row>
    <row r="646" spans="1:35" ht="12.75" customHeight="1" x14ac:dyDescent="0.35">
      <c r="A646" s="15">
        <f t="shared" si="53"/>
        <v>43626</v>
      </c>
      <c r="B646" s="36">
        <f>C646*'metered data'!H649</f>
        <v>4162551.8749222597</v>
      </c>
      <c r="C646" s="70">
        <f>SUMIFS('Regression Inputs'!$G$26:$G$1851,'Regression Inputs'!$B$26:$B$1851,A646)</f>
        <v>173439.66145509414</v>
      </c>
      <c r="D646" s="2">
        <f>YEAR('metered data'!J649)</f>
        <v>2019</v>
      </c>
      <c r="E646" s="2">
        <f>MONTH('metered data'!J649)</f>
        <v>6</v>
      </c>
      <c r="F646" s="2">
        <f>DAY('metered data'!J649)</f>
        <v>10</v>
      </c>
      <c r="G646" s="2"/>
      <c r="H646" s="2"/>
      <c r="I646" s="2"/>
      <c r="J646" s="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</row>
    <row r="647" spans="1:35" ht="12.75" customHeight="1" x14ac:dyDescent="0.35">
      <c r="A647" s="15">
        <f t="shared" si="53"/>
        <v>43627</v>
      </c>
      <c r="B647" s="36">
        <f>C647*'metered data'!H650</f>
        <v>4939328.8749222606</v>
      </c>
      <c r="C647" s="70">
        <f>SUMIFS('Regression Inputs'!$G$26:$G$1851,'Regression Inputs'!$B$26:$B$1851,A647)</f>
        <v>205805.36978842752</v>
      </c>
      <c r="D647" s="2">
        <f>YEAR('metered data'!J650)</f>
        <v>2019</v>
      </c>
      <c r="E647" s="2">
        <f>MONTH('metered data'!J650)</f>
        <v>6</v>
      </c>
      <c r="F647" s="2">
        <f>DAY('metered data'!J650)</f>
        <v>11</v>
      </c>
      <c r="G647" s="2"/>
      <c r="H647" s="2"/>
      <c r="I647" s="2"/>
      <c r="J647" s="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</row>
    <row r="648" spans="1:35" ht="12.75" customHeight="1" x14ac:dyDescent="0.35">
      <c r="A648" s="15">
        <f t="shared" si="53"/>
        <v>43628</v>
      </c>
      <c r="B648" s="36">
        <f>C648*'metered data'!H651</f>
        <v>5360613.8749222625</v>
      </c>
      <c r="C648" s="70">
        <f>SUMIFS('Regression Inputs'!$G$26:$G$1851,'Regression Inputs'!$B$26:$B$1851,A648)</f>
        <v>223358.91145509426</v>
      </c>
      <c r="D648" s="2">
        <f>YEAR('metered data'!J651)</f>
        <v>2019</v>
      </c>
      <c r="E648" s="2">
        <f>MONTH('metered data'!J651)</f>
        <v>6</v>
      </c>
      <c r="F648" s="2">
        <f>DAY('metered data'!J651)</f>
        <v>12</v>
      </c>
      <c r="G648" s="2"/>
      <c r="H648" s="2"/>
      <c r="I648" s="2"/>
      <c r="J648" s="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</row>
    <row r="649" spans="1:35" ht="12.75" customHeight="1" x14ac:dyDescent="0.35">
      <c r="A649" s="15">
        <f t="shared" si="53"/>
        <v>43629</v>
      </c>
      <c r="B649" s="36">
        <f>C649*'metered data'!H652</f>
        <v>5465803.8749222588</v>
      </c>
      <c r="C649" s="70">
        <f>SUMIFS('Regression Inputs'!$G$26:$G$1851,'Regression Inputs'!$B$26:$B$1851,A649)</f>
        <v>227741.82812176077</v>
      </c>
      <c r="D649" s="2">
        <f>YEAR('metered data'!J652)</f>
        <v>2019</v>
      </c>
      <c r="E649" s="2">
        <f>MONTH('metered data'!J652)</f>
        <v>6</v>
      </c>
      <c r="F649" s="2">
        <f>DAY('metered data'!J652)</f>
        <v>13</v>
      </c>
      <c r="G649" s="2"/>
      <c r="H649" s="2"/>
      <c r="I649" s="2"/>
      <c r="J649" s="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</row>
    <row r="650" spans="1:35" ht="12.75" customHeight="1" x14ac:dyDescent="0.35">
      <c r="A650" s="15">
        <f t="shared" si="53"/>
        <v>43630</v>
      </c>
      <c r="B650" s="36">
        <f>C650*'metered data'!H653</f>
        <v>4980108.8749222597</v>
      </c>
      <c r="C650" s="70">
        <f>SUMIFS('Regression Inputs'!$G$26:$G$1851,'Regression Inputs'!$B$26:$B$1851,A650)</f>
        <v>207504.53645509414</v>
      </c>
      <c r="D650" s="2">
        <f>YEAR('metered data'!J653)</f>
        <v>2019</v>
      </c>
      <c r="E650" s="2">
        <f>MONTH('metered data'!J653)</f>
        <v>6</v>
      </c>
      <c r="F650" s="2">
        <f>DAY('metered data'!J653)</f>
        <v>14</v>
      </c>
      <c r="G650" s="2"/>
      <c r="H650" s="2"/>
      <c r="I650" s="2"/>
      <c r="J650" s="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</row>
    <row r="651" spans="1:35" ht="12.75" customHeight="1" x14ac:dyDescent="0.35">
      <c r="A651" s="15">
        <f t="shared" si="53"/>
        <v>43631</v>
      </c>
      <c r="B651" s="36">
        <f>C651*'metered data'!H654</f>
        <v>4509440.8749222606</v>
      </c>
      <c r="C651" s="70">
        <f>SUMIFS('Regression Inputs'!$G$26:$G$1851,'Regression Inputs'!$B$26:$B$1851,A651)</f>
        <v>187893.36978842752</v>
      </c>
      <c r="D651" s="2">
        <f>YEAR('metered data'!J654)</f>
        <v>2019</v>
      </c>
      <c r="E651" s="2">
        <f>MONTH('metered data'!J654)</f>
        <v>6</v>
      </c>
      <c r="F651" s="2">
        <f>DAY('metered data'!J654)</f>
        <v>15</v>
      </c>
      <c r="G651" s="2"/>
      <c r="H651" s="2"/>
      <c r="I651" s="2"/>
      <c r="J651" s="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</row>
    <row r="652" spans="1:35" ht="12.75" customHeight="1" x14ac:dyDescent="0.35">
      <c r="A652" s="15">
        <f t="shared" si="53"/>
        <v>43632</v>
      </c>
      <c r="B652" s="36">
        <f>C652*'metered data'!H655</f>
        <v>4241476.8749222616</v>
      </c>
      <c r="C652" s="70">
        <f>SUMIFS('Regression Inputs'!$G$26:$G$1851,'Regression Inputs'!$B$26:$B$1851,A652)</f>
        <v>176728.20312176089</v>
      </c>
      <c r="D652" s="2">
        <f>YEAR('metered data'!J655)</f>
        <v>2019</v>
      </c>
      <c r="E652" s="2">
        <f>MONTH('metered data'!J655)</f>
        <v>6</v>
      </c>
      <c r="F652" s="2">
        <f>DAY('metered data'!J655)</f>
        <v>16</v>
      </c>
      <c r="G652" s="2"/>
      <c r="H652" s="2"/>
      <c r="I652" s="2"/>
      <c r="J652" s="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</row>
    <row r="653" spans="1:35" ht="12.75" customHeight="1" x14ac:dyDescent="0.35">
      <c r="A653" s="15">
        <f t="shared" si="53"/>
        <v>43633</v>
      </c>
      <c r="B653" s="36">
        <f>C653*'metered data'!H656</f>
        <v>4966826.8749222578</v>
      </c>
      <c r="C653" s="70">
        <f>SUMIFS('Regression Inputs'!$G$26:$G$1851,'Regression Inputs'!$B$26:$B$1851,A653)</f>
        <v>206951.1197884274</v>
      </c>
      <c r="D653" s="2">
        <f>YEAR('metered data'!J656)</f>
        <v>2019</v>
      </c>
      <c r="E653" s="2">
        <f>MONTH('metered data'!J656)</f>
        <v>6</v>
      </c>
      <c r="F653" s="2">
        <f>DAY('metered data'!J656)</f>
        <v>17</v>
      </c>
      <c r="G653" s="2"/>
      <c r="H653" s="2"/>
      <c r="I653" s="2"/>
      <c r="J653" s="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</row>
    <row r="654" spans="1:35" ht="12.75" customHeight="1" x14ac:dyDescent="0.35">
      <c r="A654" s="15">
        <f t="shared" si="53"/>
        <v>43634</v>
      </c>
      <c r="B654" s="36">
        <f>C654*'metered data'!H657</f>
        <v>4996674.8749222597</v>
      </c>
      <c r="C654" s="70">
        <f>SUMIFS('Regression Inputs'!$G$26:$G$1851,'Regression Inputs'!$B$26:$B$1851,A654)</f>
        <v>208194.78645509414</v>
      </c>
      <c r="D654" s="2">
        <f>YEAR('metered data'!J657)</f>
        <v>2019</v>
      </c>
      <c r="E654" s="2">
        <f>MONTH('metered data'!J657)</f>
        <v>6</v>
      </c>
      <c r="F654" s="2">
        <f>DAY('metered data'!J657)</f>
        <v>18</v>
      </c>
      <c r="G654" s="2"/>
      <c r="H654" s="2"/>
      <c r="I654" s="2"/>
      <c r="J654" s="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</row>
    <row r="655" spans="1:35" ht="12.75" customHeight="1" x14ac:dyDescent="0.35">
      <c r="A655" s="15">
        <f t="shared" si="53"/>
        <v>43635</v>
      </c>
      <c r="B655" s="36">
        <f>C655*'metered data'!H658</f>
        <v>4285076.8749222606</v>
      </c>
      <c r="C655" s="70">
        <f>SUMIFS('Regression Inputs'!$G$26:$G$1851,'Regression Inputs'!$B$26:$B$1851,A655)</f>
        <v>178544.86978842752</v>
      </c>
      <c r="D655" s="2">
        <f>YEAR('metered data'!J658)</f>
        <v>2019</v>
      </c>
      <c r="E655" s="2">
        <f>MONTH('metered data'!J658)</f>
        <v>6</v>
      </c>
      <c r="F655" s="2">
        <f>DAY('metered data'!J658)</f>
        <v>19</v>
      </c>
      <c r="G655" s="2"/>
      <c r="H655" s="2"/>
      <c r="I655" s="2"/>
      <c r="J655" s="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</row>
    <row r="656" spans="1:35" ht="12.75" customHeight="1" x14ac:dyDescent="0.35">
      <c r="A656" s="15">
        <f t="shared" si="53"/>
        <v>43636</v>
      </c>
      <c r="B656" s="36">
        <f>C656*'metered data'!H659</f>
        <v>4156960.8749222616</v>
      </c>
      <c r="C656" s="70">
        <f>SUMIFS('Regression Inputs'!$G$26:$G$1851,'Regression Inputs'!$B$26:$B$1851,A656)</f>
        <v>173206.70312176089</v>
      </c>
      <c r="D656" s="2">
        <f>YEAR('metered data'!J659)</f>
        <v>2019</v>
      </c>
      <c r="E656" s="2">
        <f>MONTH('metered data'!J659)</f>
        <v>6</v>
      </c>
      <c r="F656" s="2">
        <f>DAY('metered data'!J659)</f>
        <v>20</v>
      </c>
      <c r="G656" s="2"/>
      <c r="H656" s="2"/>
      <c r="I656" s="2"/>
      <c r="J656" s="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</row>
    <row r="657" spans="1:35" ht="12.75" customHeight="1" x14ac:dyDescent="0.35">
      <c r="A657" s="15">
        <f t="shared" si="53"/>
        <v>43637</v>
      </c>
      <c r="B657" s="36">
        <f>C657*'metered data'!H660</f>
        <v>3940019.8749222606</v>
      </c>
      <c r="C657" s="70">
        <f>SUMIFS('Regression Inputs'!$G$26:$G$1851,'Regression Inputs'!$B$26:$B$1851,A657)</f>
        <v>164167.49478842752</v>
      </c>
      <c r="D657" s="2">
        <f>YEAR('metered data'!J660)</f>
        <v>2019</v>
      </c>
      <c r="E657" s="2">
        <f>MONTH('metered data'!J660)</f>
        <v>6</v>
      </c>
      <c r="F657" s="2">
        <f>DAY('metered data'!J660)</f>
        <v>21</v>
      </c>
      <c r="G657" s="2"/>
      <c r="H657" s="2"/>
      <c r="I657" s="2"/>
      <c r="J657" s="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</row>
    <row r="658" spans="1:35" ht="12.75" customHeight="1" x14ac:dyDescent="0.35">
      <c r="A658" s="15">
        <f t="shared" si="53"/>
        <v>43638</v>
      </c>
      <c r="B658" s="36">
        <f>C658*'metered data'!H661</f>
        <v>3656760.8749222597</v>
      </c>
      <c r="C658" s="70">
        <f>SUMIFS('Regression Inputs'!$G$26:$G$1851,'Regression Inputs'!$B$26:$B$1851,A658)</f>
        <v>152365.03645509414</v>
      </c>
      <c r="D658" s="2">
        <f>YEAR('metered data'!J661)</f>
        <v>2019</v>
      </c>
      <c r="E658" s="2">
        <f>MONTH('metered data'!J661)</f>
        <v>6</v>
      </c>
      <c r="F658" s="2">
        <f>DAY('metered data'!J661)</f>
        <v>22</v>
      </c>
      <c r="G658" s="2"/>
      <c r="H658" s="2"/>
      <c r="I658" s="2"/>
      <c r="J658" s="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</row>
    <row r="659" spans="1:35" ht="12.75" customHeight="1" x14ac:dyDescent="0.35">
      <c r="A659" s="15">
        <f t="shared" si="53"/>
        <v>43639</v>
      </c>
      <c r="B659" s="36">
        <f>C659*'metered data'!H662</f>
        <v>3172269.8749222625</v>
      </c>
      <c r="C659" s="70">
        <f>SUMIFS('Regression Inputs'!$G$26:$G$1851,'Regression Inputs'!$B$26:$B$1851,A659)</f>
        <v>132177.91145509426</v>
      </c>
      <c r="D659" s="2">
        <f>YEAR('metered data'!J662)</f>
        <v>2019</v>
      </c>
      <c r="E659" s="2">
        <f>MONTH('metered data'!J662)</f>
        <v>6</v>
      </c>
      <c r="F659" s="2">
        <f>DAY('metered data'!J662)</f>
        <v>23</v>
      </c>
      <c r="G659" s="2"/>
      <c r="H659" s="2"/>
      <c r="I659" s="2"/>
      <c r="J659" s="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</row>
    <row r="660" spans="1:35" ht="12.75" customHeight="1" x14ac:dyDescent="0.35">
      <c r="A660" s="15">
        <f t="shared" si="53"/>
        <v>43640</v>
      </c>
      <c r="B660" s="36">
        <f>C660*'metered data'!H663</f>
        <v>3925881.8749222597</v>
      </c>
      <c r="C660" s="70">
        <f>SUMIFS('Regression Inputs'!$G$26:$G$1851,'Regression Inputs'!$B$26:$B$1851,A660)</f>
        <v>163578.41145509414</v>
      </c>
      <c r="D660" s="2">
        <f>YEAR('metered data'!J663)</f>
        <v>2019</v>
      </c>
      <c r="E660" s="2">
        <f>MONTH('metered data'!J663)</f>
        <v>6</v>
      </c>
      <c r="F660" s="2">
        <f>DAY('metered data'!J663)</f>
        <v>24</v>
      </c>
      <c r="G660" s="2"/>
      <c r="H660" s="2"/>
      <c r="I660" s="2"/>
      <c r="J660" s="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</row>
    <row r="661" spans="1:35" ht="12.75" customHeight="1" x14ac:dyDescent="0.35">
      <c r="A661" s="15">
        <f t="shared" si="53"/>
        <v>43641</v>
      </c>
      <c r="B661" s="36">
        <f>C661*'metered data'!H664</f>
        <v>4280246.8749222606</v>
      </c>
      <c r="C661" s="70">
        <f>SUMIFS('Regression Inputs'!$G$26:$G$1851,'Regression Inputs'!$B$26:$B$1851,A661)</f>
        <v>178343.61978842752</v>
      </c>
      <c r="D661" s="2">
        <f>YEAR('metered data'!J664)</f>
        <v>2019</v>
      </c>
      <c r="E661" s="2">
        <f>MONTH('metered data'!J664)</f>
        <v>6</v>
      </c>
      <c r="F661" s="2">
        <f>DAY('metered data'!J664)</f>
        <v>25</v>
      </c>
      <c r="G661" s="2"/>
      <c r="H661" s="2"/>
      <c r="I661" s="2"/>
      <c r="J661" s="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</row>
    <row r="662" spans="1:35" ht="12.75" customHeight="1" x14ac:dyDescent="0.35">
      <c r="A662" s="15">
        <f t="shared" si="53"/>
        <v>43642</v>
      </c>
      <c r="B662" s="36">
        <f>C662*'metered data'!H665</f>
        <v>3480728.8749222606</v>
      </c>
      <c r="C662" s="70">
        <f>SUMIFS('Regression Inputs'!$G$26:$G$1851,'Regression Inputs'!$B$26:$B$1851,A662)</f>
        <v>145030.36978842752</v>
      </c>
      <c r="D662" s="2">
        <f>YEAR('metered data'!J665)</f>
        <v>2019</v>
      </c>
      <c r="E662" s="2">
        <f>MONTH('metered data'!J665)</f>
        <v>6</v>
      </c>
      <c r="F662" s="2">
        <f>DAY('metered data'!J665)</f>
        <v>26</v>
      </c>
      <c r="G662" s="2"/>
      <c r="H662" s="2"/>
      <c r="I662" s="2"/>
      <c r="J662" s="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</row>
    <row r="663" spans="1:35" ht="12.75" customHeight="1" x14ac:dyDescent="0.35">
      <c r="A663" s="15">
        <f t="shared" si="53"/>
        <v>43643</v>
      </c>
      <c r="B663" s="36">
        <f>C663*'metered data'!H666</f>
        <v>2370805.8749222578</v>
      </c>
      <c r="C663" s="70">
        <f>SUMIFS('Regression Inputs'!$G$26:$G$1851,'Regression Inputs'!$B$26:$B$1851,A663)</f>
        <v>98783.578121760744</v>
      </c>
      <c r="D663" s="2">
        <f>YEAR('metered data'!J666)</f>
        <v>2019</v>
      </c>
      <c r="E663" s="2">
        <f>MONTH('metered data'!J666)</f>
        <v>6</v>
      </c>
      <c r="F663" s="2">
        <f>DAY('metered data'!J666)</f>
        <v>27</v>
      </c>
      <c r="G663" s="2"/>
      <c r="H663" s="2"/>
      <c r="I663" s="2"/>
      <c r="J663" s="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</row>
    <row r="664" spans="1:35" ht="12.75" customHeight="1" x14ac:dyDescent="0.35">
      <c r="A664" s="15">
        <f t="shared" si="53"/>
        <v>43644</v>
      </c>
      <c r="B664" s="36">
        <f>C664*'metered data'!H667</f>
        <v>3001913.8749222606</v>
      </c>
      <c r="C664" s="70">
        <f>SUMIFS('Regression Inputs'!$G$26:$G$1851,'Regression Inputs'!$B$26:$B$1851,A664)</f>
        <v>125079.74478842752</v>
      </c>
      <c r="D664" s="2">
        <f>YEAR('metered data'!J667)</f>
        <v>2019</v>
      </c>
      <c r="E664" s="2">
        <f>MONTH('metered data'!J667)</f>
        <v>6</v>
      </c>
      <c r="F664" s="2">
        <f>DAY('metered data'!J667)</f>
        <v>28</v>
      </c>
      <c r="G664" s="2"/>
      <c r="H664" s="2"/>
      <c r="I664" s="2"/>
      <c r="J664" s="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</row>
    <row r="665" spans="1:35" ht="12.75" customHeight="1" x14ac:dyDescent="0.35">
      <c r="A665" s="15">
        <f t="shared" si="53"/>
        <v>43645</v>
      </c>
      <c r="B665" s="36">
        <f>C665*'metered data'!H668</f>
        <v>2987311.8749222616</v>
      </c>
      <c r="C665" s="70">
        <f>SUMIFS('Regression Inputs'!$G$26:$G$1851,'Regression Inputs'!$B$26:$B$1851,A665)</f>
        <v>124471.32812176089</v>
      </c>
      <c r="D665" s="2">
        <f>YEAR('metered data'!J668)</f>
        <v>2019</v>
      </c>
      <c r="E665" s="2">
        <f>MONTH('metered data'!J668)</f>
        <v>6</v>
      </c>
      <c r="F665" s="2">
        <f>DAY('metered data'!J668)</f>
        <v>29</v>
      </c>
      <c r="G665" s="2"/>
      <c r="H665" s="2"/>
      <c r="I665" s="2"/>
      <c r="J665" s="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</row>
    <row r="666" spans="1:35" ht="12.75" customHeight="1" x14ac:dyDescent="0.35">
      <c r="A666" s="15">
        <f t="shared" si="53"/>
        <v>43646</v>
      </c>
      <c r="B666" s="36">
        <f>C666*'metered data'!H669</f>
        <v>2952320.8749222597</v>
      </c>
      <c r="C666" s="70">
        <f>SUMIFS('Regression Inputs'!$G$26:$G$1851,'Regression Inputs'!$B$26:$B$1851,A666)</f>
        <v>123013.36978842749</v>
      </c>
      <c r="D666" s="2">
        <f>YEAR('metered data'!J669)</f>
        <v>2019</v>
      </c>
      <c r="E666" s="2">
        <f>MONTH('metered data'!J669)</f>
        <v>6</v>
      </c>
      <c r="F666" s="2">
        <f>DAY('metered data'!J669)</f>
        <v>30</v>
      </c>
      <c r="G666" s="2"/>
      <c r="H666" s="2"/>
      <c r="I666" s="2"/>
      <c r="J666" s="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</row>
    <row r="667" spans="1:35" ht="12.75" customHeight="1" x14ac:dyDescent="0.35">
      <c r="A667" s="15">
        <f t="shared" si="53"/>
        <v>43647</v>
      </c>
      <c r="B667" s="36">
        <f>C667*'metered data'!H670</f>
        <v>3940762.8059819406</v>
      </c>
      <c r="C667" s="70">
        <f>SUMIFS('Regression Inputs'!$G$26:$G$1851,'Regression Inputs'!$B$26:$B$1851,A667)</f>
        <v>164198.45024924751</v>
      </c>
      <c r="D667" s="2">
        <f>YEAR('metered data'!J670)</f>
        <v>2019</v>
      </c>
      <c r="E667" s="2">
        <f>MONTH('metered data'!J670)</f>
        <v>7</v>
      </c>
      <c r="F667" s="2">
        <f>DAY('metered data'!J670)</f>
        <v>1</v>
      </c>
      <c r="G667" s="2"/>
      <c r="H667" s="2"/>
      <c r="I667" s="2"/>
      <c r="J667" s="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</row>
    <row r="668" spans="1:35" ht="12.75" customHeight="1" x14ac:dyDescent="0.35">
      <c r="A668" s="15">
        <f t="shared" si="53"/>
        <v>43648</v>
      </c>
      <c r="B668" s="36">
        <f>C668*'metered data'!H671</f>
        <v>3651209.8059819397</v>
      </c>
      <c r="C668" s="70">
        <f>SUMIFS('Regression Inputs'!$G$26:$G$1851,'Regression Inputs'!$B$26:$B$1851,A668)</f>
        <v>152133.74191591414</v>
      </c>
      <c r="D668" s="2">
        <f>YEAR('metered data'!J671)</f>
        <v>2019</v>
      </c>
      <c r="E668" s="2">
        <f>MONTH('metered data'!J671)</f>
        <v>7</v>
      </c>
      <c r="F668" s="2">
        <f>DAY('metered data'!J671)</f>
        <v>2</v>
      </c>
      <c r="G668" s="2"/>
      <c r="H668" s="2"/>
      <c r="I668" s="2"/>
      <c r="J668" s="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</row>
    <row r="669" spans="1:35" ht="12.75" customHeight="1" x14ac:dyDescent="0.35">
      <c r="A669" s="15">
        <f t="shared" si="53"/>
        <v>43649</v>
      </c>
      <c r="B669" s="36">
        <f>C669*'metered data'!H672</f>
        <v>3738442.8059819406</v>
      </c>
      <c r="C669" s="70">
        <f>SUMIFS('Regression Inputs'!$G$26:$G$1851,'Regression Inputs'!$B$26:$B$1851,A669)</f>
        <v>155768.45024924751</v>
      </c>
      <c r="D669" s="2">
        <f>YEAR('metered data'!J672)</f>
        <v>2019</v>
      </c>
      <c r="E669" s="2">
        <f>MONTH('metered data'!J672)</f>
        <v>7</v>
      </c>
      <c r="F669" s="2">
        <f>DAY('metered data'!J672)</f>
        <v>3</v>
      </c>
      <c r="G669" s="2"/>
      <c r="H669" s="2"/>
      <c r="I669" s="2"/>
      <c r="J669" s="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</row>
    <row r="670" spans="1:35" ht="12.75" customHeight="1" x14ac:dyDescent="0.35">
      <c r="A670" s="15">
        <f t="shared" ref="A670:A733" si="54">DATE(D670,E670,F670)</f>
        <v>43650</v>
      </c>
      <c r="B670" s="36">
        <f>C670*'metered data'!H673</f>
        <v>3483151.8059819406</v>
      </c>
      <c r="C670" s="70">
        <f>SUMIFS('Regression Inputs'!$G$26:$G$1851,'Regression Inputs'!$B$26:$B$1851,A670)</f>
        <v>145131.32524924751</v>
      </c>
      <c r="D670" s="2">
        <f>YEAR('metered data'!J673)</f>
        <v>2019</v>
      </c>
      <c r="E670" s="2">
        <f>MONTH('metered data'!J673)</f>
        <v>7</v>
      </c>
      <c r="F670" s="2">
        <f>DAY('metered data'!J673)</f>
        <v>4</v>
      </c>
      <c r="G670" s="2"/>
      <c r="H670" s="2"/>
      <c r="I670" s="2"/>
      <c r="J670" s="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</row>
    <row r="671" spans="1:35" ht="12.75" customHeight="1" x14ac:dyDescent="0.35">
      <c r="A671" s="15">
        <f t="shared" si="54"/>
        <v>43651</v>
      </c>
      <c r="B671" s="36">
        <f>C671*'metered data'!H674</f>
        <v>3706641.8059819415</v>
      </c>
      <c r="C671" s="70">
        <f>SUMIFS('Regression Inputs'!$G$26:$G$1851,'Regression Inputs'!$B$26:$B$1851,A671)</f>
        <v>154443.40858258089</v>
      </c>
      <c r="D671" s="2">
        <f>YEAR('metered data'!J674)</f>
        <v>2019</v>
      </c>
      <c r="E671" s="2">
        <f>MONTH('metered data'!J674)</f>
        <v>7</v>
      </c>
      <c r="F671" s="2">
        <f>DAY('metered data'!J674)</f>
        <v>5</v>
      </c>
      <c r="G671" s="2"/>
      <c r="H671" s="2"/>
      <c r="I671" s="2"/>
      <c r="J671" s="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</row>
    <row r="672" spans="1:35" ht="12.75" customHeight="1" x14ac:dyDescent="0.35">
      <c r="A672" s="15">
        <f t="shared" si="54"/>
        <v>43652</v>
      </c>
      <c r="B672" s="36">
        <f>C672*'metered data'!H675</f>
        <v>3282912.8059819387</v>
      </c>
      <c r="C672" s="70">
        <f>SUMIFS('Regression Inputs'!$G$26:$G$1851,'Regression Inputs'!$B$26:$B$1851,A672)</f>
        <v>136788.03358258077</v>
      </c>
      <c r="D672" s="2">
        <f>YEAR('metered data'!J675)</f>
        <v>2019</v>
      </c>
      <c r="E672" s="2">
        <f>MONTH('metered data'!J675)</f>
        <v>7</v>
      </c>
      <c r="F672" s="2">
        <f>DAY('metered data'!J675)</f>
        <v>6</v>
      </c>
      <c r="G672" s="2"/>
      <c r="H672" s="2"/>
      <c r="I672" s="2"/>
      <c r="J672" s="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</row>
    <row r="673" spans="1:35" ht="12.75" customHeight="1" x14ac:dyDescent="0.35">
      <c r="A673" s="15">
        <f t="shared" si="54"/>
        <v>43653</v>
      </c>
      <c r="B673" s="36">
        <f>C673*'metered data'!H676</f>
        <v>2829857.8059819397</v>
      </c>
      <c r="C673" s="70">
        <f>SUMIFS('Regression Inputs'!$G$26:$G$1851,'Regression Inputs'!$B$26:$B$1851,A673)</f>
        <v>117910.74191591414</v>
      </c>
      <c r="D673" s="2">
        <f>YEAR('metered data'!J676)</f>
        <v>2019</v>
      </c>
      <c r="E673" s="2">
        <f>MONTH('metered data'!J676)</f>
        <v>7</v>
      </c>
      <c r="F673" s="2">
        <f>DAY('metered data'!J676)</f>
        <v>7</v>
      </c>
      <c r="G673" s="2"/>
      <c r="H673" s="2"/>
      <c r="I673" s="2"/>
      <c r="J673" s="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</row>
    <row r="674" spans="1:35" ht="12.75" customHeight="1" x14ac:dyDescent="0.35">
      <c r="A674" s="15">
        <f t="shared" si="54"/>
        <v>43654</v>
      </c>
      <c r="B674" s="36">
        <f>C674*'metered data'!H677</f>
        <v>2947720.8059819406</v>
      </c>
      <c r="C674" s="70">
        <f>SUMIFS('Regression Inputs'!$G$26:$G$1851,'Regression Inputs'!$B$26:$B$1851,A674)</f>
        <v>122821.70024924751</v>
      </c>
      <c r="D674" s="2">
        <f>YEAR('metered data'!J677)</f>
        <v>2019</v>
      </c>
      <c r="E674" s="2">
        <f>MONTH('metered data'!J677)</f>
        <v>7</v>
      </c>
      <c r="F674" s="2">
        <f>DAY('metered data'!J677)</f>
        <v>8</v>
      </c>
      <c r="G674" s="2"/>
      <c r="H674" s="2"/>
      <c r="I674" s="2"/>
      <c r="J674" s="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</row>
    <row r="675" spans="1:35" ht="12.75" customHeight="1" x14ac:dyDescent="0.35">
      <c r="A675" s="15">
        <f t="shared" si="54"/>
        <v>43655</v>
      </c>
      <c r="B675" s="36">
        <f>C675*'metered data'!H678</f>
        <v>3311973.8059819415</v>
      </c>
      <c r="C675" s="70">
        <f>SUMIFS('Regression Inputs'!$G$26:$G$1851,'Regression Inputs'!$B$26:$B$1851,A675)</f>
        <v>137998.90858258089</v>
      </c>
      <c r="D675" s="2">
        <f>YEAR('metered data'!J678)</f>
        <v>2019</v>
      </c>
      <c r="E675" s="2">
        <f>MONTH('metered data'!J678)</f>
        <v>7</v>
      </c>
      <c r="F675" s="2">
        <f>DAY('metered data'!J678)</f>
        <v>9</v>
      </c>
      <c r="G675" s="2"/>
      <c r="H675" s="2"/>
      <c r="I675" s="2"/>
      <c r="J675" s="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</row>
    <row r="676" spans="1:35" ht="12.75" customHeight="1" x14ac:dyDescent="0.35">
      <c r="A676" s="15">
        <f t="shared" si="54"/>
        <v>43656</v>
      </c>
      <c r="B676" s="36">
        <f>C676*'metered data'!H679</f>
        <v>3359432.8059819397</v>
      </c>
      <c r="C676" s="70">
        <f>SUMIFS('Regression Inputs'!$G$26:$G$1851,'Regression Inputs'!$B$26:$B$1851,A676)</f>
        <v>139976.36691591414</v>
      </c>
      <c r="D676" s="2">
        <f>YEAR('metered data'!J679)</f>
        <v>2019</v>
      </c>
      <c r="E676" s="2">
        <f>MONTH('metered data'!J679)</f>
        <v>7</v>
      </c>
      <c r="F676" s="2">
        <f>DAY('metered data'!J679)</f>
        <v>10</v>
      </c>
      <c r="G676" s="2"/>
      <c r="H676" s="2"/>
      <c r="I676" s="2"/>
      <c r="J676" s="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</row>
    <row r="677" spans="1:35" ht="12.75" customHeight="1" x14ac:dyDescent="0.35">
      <c r="A677" s="15">
        <f t="shared" si="54"/>
        <v>43657</v>
      </c>
      <c r="B677" s="36">
        <f>C677*'metered data'!H680</f>
        <v>3766929.8059819387</v>
      </c>
      <c r="C677" s="70">
        <f>SUMIFS('Regression Inputs'!$G$26:$G$1851,'Regression Inputs'!$B$26:$B$1851,A677)</f>
        <v>156955.40858258077</v>
      </c>
      <c r="D677" s="2">
        <f>YEAR('metered data'!J680)</f>
        <v>2019</v>
      </c>
      <c r="E677" s="2">
        <f>MONTH('metered data'!J680)</f>
        <v>7</v>
      </c>
      <c r="F677" s="2">
        <f>DAY('metered data'!J680)</f>
        <v>11</v>
      </c>
      <c r="G677" s="2"/>
      <c r="H677" s="2"/>
      <c r="I677" s="2"/>
      <c r="J677" s="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</row>
    <row r="678" spans="1:35" ht="12.75" customHeight="1" x14ac:dyDescent="0.35">
      <c r="A678" s="15">
        <f t="shared" si="54"/>
        <v>43658</v>
      </c>
      <c r="B678" s="36">
        <f>C678*'metered data'!H681</f>
        <v>4098689.8059819397</v>
      </c>
      <c r="C678" s="70">
        <f>SUMIFS('Regression Inputs'!$G$26:$G$1851,'Regression Inputs'!$B$26:$B$1851,A678)</f>
        <v>170778.74191591414</v>
      </c>
      <c r="D678" s="2">
        <f>YEAR('metered data'!J681)</f>
        <v>2019</v>
      </c>
      <c r="E678" s="2">
        <f>MONTH('metered data'!J681)</f>
        <v>7</v>
      </c>
      <c r="F678" s="2">
        <f>DAY('metered data'!J681)</f>
        <v>12</v>
      </c>
      <c r="G678" s="2"/>
      <c r="H678" s="2"/>
      <c r="I678" s="2"/>
      <c r="J678" s="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</row>
    <row r="679" spans="1:35" ht="12.75" customHeight="1" x14ac:dyDescent="0.35">
      <c r="A679" s="15">
        <f t="shared" si="54"/>
        <v>43659</v>
      </c>
      <c r="B679" s="36">
        <f>C679*'metered data'!H682</f>
        <v>3953166.8059819415</v>
      </c>
      <c r="C679" s="70">
        <f>SUMIFS('Regression Inputs'!$G$26:$G$1851,'Regression Inputs'!$B$26:$B$1851,A679)</f>
        <v>164715.28358258089</v>
      </c>
      <c r="D679" s="2">
        <f>YEAR('metered data'!J682)</f>
        <v>2019</v>
      </c>
      <c r="E679" s="2">
        <f>MONTH('metered data'!J682)</f>
        <v>7</v>
      </c>
      <c r="F679" s="2">
        <f>DAY('metered data'!J682)</f>
        <v>13</v>
      </c>
      <c r="G679" s="2"/>
      <c r="H679" s="2"/>
      <c r="I679" s="2"/>
      <c r="J679" s="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</row>
    <row r="680" spans="1:35" ht="12.75" customHeight="1" x14ac:dyDescent="0.35">
      <c r="A680" s="15">
        <f t="shared" si="54"/>
        <v>43660</v>
      </c>
      <c r="B680" s="36">
        <f>C680*'metered data'!H683</f>
        <v>3567980.8059819397</v>
      </c>
      <c r="C680" s="70">
        <f>SUMIFS('Regression Inputs'!$G$26:$G$1851,'Regression Inputs'!$B$26:$B$1851,A680)</f>
        <v>148665.86691591414</v>
      </c>
      <c r="D680" s="2">
        <f>YEAR('metered data'!J683)</f>
        <v>2019</v>
      </c>
      <c r="E680" s="2">
        <f>MONTH('metered data'!J683)</f>
        <v>7</v>
      </c>
      <c r="F680" s="2">
        <f>DAY('metered data'!J683)</f>
        <v>14</v>
      </c>
      <c r="G680" s="2"/>
      <c r="H680" s="2"/>
      <c r="I680" s="2"/>
      <c r="J680" s="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</row>
    <row r="681" spans="1:35" ht="12.75" customHeight="1" x14ac:dyDescent="0.35">
      <c r="A681" s="15">
        <f t="shared" si="54"/>
        <v>43661</v>
      </c>
      <c r="B681" s="36">
        <f>C681*'metered data'!H684</f>
        <v>3863898.8059819415</v>
      </c>
      <c r="C681" s="70">
        <f>SUMIFS('Regression Inputs'!$G$26:$G$1851,'Regression Inputs'!$B$26:$B$1851,A681)</f>
        <v>160995.78358258089</v>
      </c>
      <c r="D681" s="2">
        <f>YEAR('metered data'!J684)</f>
        <v>2019</v>
      </c>
      <c r="E681" s="2">
        <f>MONTH('metered data'!J684)</f>
        <v>7</v>
      </c>
      <c r="F681" s="2">
        <f>DAY('metered data'!J684)</f>
        <v>15</v>
      </c>
      <c r="G681" s="2"/>
      <c r="H681" s="2"/>
      <c r="I681" s="2"/>
      <c r="J681" s="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</row>
    <row r="682" spans="1:35" ht="12.75" customHeight="1" x14ac:dyDescent="0.35">
      <c r="A682" s="15">
        <f t="shared" si="54"/>
        <v>43662</v>
      </c>
      <c r="B682" s="36">
        <f>C682*'metered data'!H685</f>
        <v>4116839.8059819397</v>
      </c>
      <c r="C682" s="70">
        <f>SUMIFS('Regression Inputs'!$G$26:$G$1851,'Regression Inputs'!$B$26:$B$1851,A682)</f>
        <v>171534.99191591414</v>
      </c>
      <c r="D682" s="2">
        <f>YEAR('metered data'!J685)</f>
        <v>2019</v>
      </c>
      <c r="E682" s="2">
        <f>MONTH('metered data'!J685)</f>
        <v>7</v>
      </c>
      <c r="F682" s="2">
        <f>DAY('metered data'!J685)</f>
        <v>16</v>
      </c>
      <c r="G682" s="2"/>
      <c r="H682" s="2"/>
      <c r="I682" s="2"/>
      <c r="J682" s="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</row>
    <row r="683" spans="1:35" ht="12.75" customHeight="1" x14ac:dyDescent="0.35">
      <c r="A683" s="15">
        <f t="shared" si="54"/>
        <v>43663</v>
      </c>
      <c r="B683" s="36">
        <f>C683*'metered data'!H686</f>
        <v>3874565.8059819397</v>
      </c>
      <c r="C683" s="70">
        <f>SUMIFS('Regression Inputs'!$G$26:$G$1851,'Regression Inputs'!$B$26:$B$1851,A683)</f>
        <v>161440.24191591414</v>
      </c>
      <c r="D683" s="2">
        <f>YEAR('metered data'!J686)</f>
        <v>2019</v>
      </c>
      <c r="E683" s="2">
        <f>MONTH('metered data'!J686)</f>
        <v>7</v>
      </c>
      <c r="F683" s="2">
        <f>DAY('metered data'!J686)</f>
        <v>17</v>
      </c>
      <c r="G683" s="2"/>
      <c r="H683" s="2"/>
      <c r="I683" s="2"/>
      <c r="J683" s="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</row>
    <row r="684" spans="1:35" ht="12.75" customHeight="1" x14ac:dyDescent="0.35">
      <c r="A684" s="15">
        <f t="shared" si="54"/>
        <v>43664</v>
      </c>
      <c r="B684" s="36">
        <f>C684*'metered data'!H687</f>
        <v>3813465.8059819387</v>
      </c>
      <c r="C684" s="70">
        <f>SUMIFS('Regression Inputs'!$G$26:$G$1851,'Regression Inputs'!$B$26:$B$1851,A684)</f>
        <v>158894.40858258077</v>
      </c>
      <c r="D684" s="2">
        <f>YEAR('metered data'!J687)</f>
        <v>2019</v>
      </c>
      <c r="E684" s="2">
        <f>MONTH('metered data'!J687)</f>
        <v>7</v>
      </c>
      <c r="F684" s="2">
        <f>DAY('metered data'!J687)</f>
        <v>18</v>
      </c>
      <c r="G684" s="2"/>
      <c r="H684" s="2"/>
      <c r="I684" s="2"/>
      <c r="J684" s="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</row>
    <row r="685" spans="1:35" ht="12.75" customHeight="1" x14ac:dyDescent="0.35">
      <c r="A685" s="15">
        <f t="shared" si="54"/>
        <v>43665</v>
      </c>
      <c r="B685" s="36">
        <f>C685*'metered data'!H688</f>
        <v>3809571.8059819387</v>
      </c>
      <c r="C685" s="70">
        <f>SUMIFS('Regression Inputs'!$G$26:$G$1851,'Regression Inputs'!$B$26:$B$1851,A685)</f>
        <v>158732.15858258077</v>
      </c>
      <c r="D685" s="2">
        <f>YEAR('metered data'!J688)</f>
        <v>2019</v>
      </c>
      <c r="E685" s="2">
        <f>MONTH('metered data'!J688)</f>
        <v>7</v>
      </c>
      <c r="F685" s="2">
        <f>DAY('metered data'!J688)</f>
        <v>19</v>
      </c>
      <c r="G685" s="2"/>
      <c r="H685" s="2"/>
      <c r="I685" s="2"/>
      <c r="J685" s="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</row>
    <row r="686" spans="1:35" ht="12.75" customHeight="1" x14ac:dyDescent="0.35">
      <c r="A686" s="15">
        <f t="shared" si="54"/>
        <v>43666</v>
      </c>
      <c r="B686" s="36">
        <f>C686*'metered data'!H689</f>
        <v>3679704.8059819415</v>
      </c>
      <c r="C686" s="70">
        <f>SUMIFS('Regression Inputs'!$G$26:$G$1851,'Regression Inputs'!$B$26:$B$1851,A686)</f>
        <v>153321.03358258089</v>
      </c>
      <c r="D686" s="2">
        <f>YEAR('metered data'!J689)</f>
        <v>2019</v>
      </c>
      <c r="E686" s="2">
        <f>MONTH('metered data'!J689)</f>
        <v>7</v>
      </c>
      <c r="F686" s="2">
        <f>DAY('metered data'!J689)</f>
        <v>20</v>
      </c>
      <c r="G686" s="2"/>
      <c r="H686" s="2"/>
      <c r="I686" s="2"/>
      <c r="J686" s="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</row>
    <row r="687" spans="1:35" ht="12.75" customHeight="1" x14ac:dyDescent="0.35">
      <c r="A687" s="15">
        <f t="shared" si="54"/>
        <v>43667</v>
      </c>
      <c r="B687" s="36">
        <f>C687*'metered data'!H690</f>
        <v>3810163.8059819406</v>
      </c>
      <c r="C687" s="70">
        <f>SUMIFS('Regression Inputs'!$G$26:$G$1851,'Regression Inputs'!$B$26:$B$1851,A687)</f>
        <v>158756.82524924751</v>
      </c>
      <c r="D687" s="2">
        <f>YEAR('metered data'!J690)</f>
        <v>2019</v>
      </c>
      <c r="E687" s="2">
        <f>MONTH('metered data'!J690)</f>
        <v>7</v>
      </c>
      <c r="F687" s="2">
        <f>DAY('metered data'!J690)</f>
        <v>21</v>
      </c>
      <c r="G687" s="2"/>
      <c r="H687" s="2"/>
      <c r="I687" s="2"/>
      <c r="J687" s="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</row>
    <row r="688" spans="1:35" ht="12.75" customHeight="1" x14ac:dyDescent="0.35">
      <c r="A688" s="15">
        <f t="shared" si="54"/>
        <v>43668</v>
      </c>
      <c r="B688" s="36">
        <f>C688*'metered data'!H691</f>
        <v>4836720.8059819387</v>
      </c>
      <c r="C688" s="70">
        <f>SUMIFS('Regression Inputs'!$G$26:$G$1851,'Regression Inputs'!$B$26:$B$1851,A688)</f>
        <v>201530.03358258077</v>
      </c>
      <c r="D688" s="2">
        <f>YEAR('metered data'!J691)</f>
        <v>2019</v>
      </c>
      <c r="E688" s="2">
        <f>MONTH('metered data'!J691)</f>
        <v>7</v>
      </c>
      <c r="F688" s="2">
        <f>DAY('metered data'!J691)</f>
        <v>22</v>
      </c>
      <c r="G688" s="2"/>
      <c r="H688" s="2"/>
      <c r="I688" s="2"/>
      <c r="J688" s="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</row>
    <row r="689" spans="1:35" ht="12.75" customHeight="1" x14ac:dyDescent="0.35">
      <c r="A689" s="15">
        <f t="shared" si="54"/>
        <v>43669</v>
      </c>
      <c r="B689" s="36">
        <f>C689*'metered data'!H692</f>
        <v>4842120.8059819387</v>
      </c>
      <c r="C689" s="70">
        <f>SUMIFS('Regression Inputs'!$G$26:$G$1851,'Regression Inputs'!$B$26:$B$1851,A689)</f>
        <v>201755.03358258077</v>
      </c>
      <c r="D689" s="2">
        <f>YEAR('metered data'!J692)</f>
        <v>2019</v>
      </c>
      <c r="E689" s="2">
        <f>MONTH('metered data'!J692)</f>
        <v>7</v>
      </c>
      <c r="F689" s="2">
        <f>DAY('metered data'!J692)</f>
        <v>23</v>
      </c>
      <c r="G689" s="2"/>
      <c r="H689" s="2"/>
      <c r="I689" s="2"/>
      <c r="J689" s="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</row>
    <row r="690" spans="1:35" ht="12.75" customHeight="1" x14ac:dyDescent="0.35">
      <c r="A690" s="15">
        <f t="shared" si="54"/>
        <v>43670</v>
      </c>
      <c r="B690" s="36">
        <f>C690*'metered data'!H693</f>
        <v>3682356.8059819415</v>
      </c>
      <c r="C690" s="70">
        <f>SUMIFS('Regression Inputs'!$G$26:$G$1851,'Regression Inputs'!$B$26:$B$1851,A690)</f>
        <v>153431.53358258089</v>
      </c>
      <c r="D690" s="2">
        <f>YEAR('metered data'!J693)</f>
        <v>2019</v>
      </c>
      <c r="E690" s="2">
        <f>MONTH('metered data'!J693)</f>
        <v>7</v>
      </c>
      <c r="F690" s="2">
        <f>DAY('metered data'!J693)</f>
        <v>24</v>
      </c>
      <c r="G690" s="2"/>
      <c r="H690" s="2"/>
      <c r="I690" s="2"/>
      <c r="J690" s="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</row>
    <row r="691" spans="1:35" ht="12.75" customHeight="1" x14ac:dyDescent="0.35">
      <c r="A691" s="15">
        <f t="shared" si="54"/>
        <v>43671</v>
      </c>
      <c r="B691" s="36">
        <f>C691*'metered data'!H694</f>
        <v>4452777.8059819387</v>
      </c>
      <c r="C691" s="70">
        <f>SUMIFS('Regression Inputs'!$G$26:$G$1851,'Regression Inputs'!$B$26:$B$1851,A691)</f>
        <v>185532.40858258077</v>
      </c>
      <c r="D691" s="2">
        <f>YEAR('metered data'!J694)</f>
        <v>2019</v>
      </c>
      <c r="E691" s="2">
        <f>MONTH('metered data'!J694)</f>
        <v>7</v>
      </c>
      <c r="F691" s="2">
        <f>DAY('metered data'!J694)</f>
        <v>25</v>
      </c>
      <c r="G691" s="2"/>
      <c r="H691" s="2"/>
      <c r="I691" s="2"/>
      <c r="J691" s="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</row>
    <row r="692" spans="1:35" ht="12.75" customHeight="1" x14ac:dyDescent="0.35">
      <c r="A692" s="15">
        <f t="shared" si="54"/>
        <v>43672</v>
      </c>
      <c r="B692" s="36">
        <f>C692*'metered data'!H695</f>
        <v>4815248.8059819397</v>
      </c>
      <c r="C692" s="70">
        <f>SUMIFS('Regression Inputs'!$G$26:$G$1851,'Regression Inputs'!$B$26:$B$1851,A692)</f>
        <v>200635.36691591414</v>
      </c>
      <c r="D692" s="2">
        <f>YEAR('metered data'!J695)</f>
        <v>2019</v>
      </c>
      <c r="E692" s="2">
        <f>MONTH('metered data'!J695)</f>
        <v>7</v>
      </c>
      <c r="F692" s="2">
        <f>DAY('metered data'!J695)</f>
        <v>26</v>
      </c>
      <c r="G692" s="2"/>
      <c r="H692" s="2"/>
      <c r="I692" s="2"/>
      <c r="J692" s="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</row>
    <row r="693" spans="1:35" ht="12.75" customHeight="1" x14ac:dyDescent="0.35">
      <c r="A693" s="15">
        <f t="shared" si="54"/>
        <v>43673</v>
      </c>
      <c r="B693" s="36">
        <f>C693*'metered data'!H696</f>
        <v>4155328.8059819378</v>
      </c>
      <c r="C693" s="70">
        <f>SUMIFS('Regression Inputs'!$G$26:$G$1851,'Regression Inputs'!$B$26:$B$1851,A693)</f>
        <v>173138.7002492474</v>
      </c>
      <c r="D693" s="2">
        <f>YEAR('metered data'!J696)</f>
        <v>2019</v>
      </c>
      <c r="E693" s="2">
        <f>MONTH('metered data'!J696)</f>
        <v>7</v>
      </c>
      <c r="F693" s="2">
        <f>DAY('metered data'!J696)</f>
        <v>27</v>
      </c>
      <c r="G693" s="2"/>
      <c r="H693" s="2"/>
      <c r="I693" s="2"/>
      <c r="J693" s="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</row>
    <row r="694" spans="1:35" ht="12.75" customHeight="1" x14ac:dyDescent="0.35">
      <c r="A694" s="15">
        <f t="shared" si="54"/>
        <v>43674</v>
      </c>
      <c r="B694" s="36">
        <f>C694*'metered data'!H697</f>
        <v>3953284.8059819406</v>
      </c>
      <c r="C694" s="70">
        <f>SUMIFS('Regression Inputs'!$G$26:$G$1851,'Regression Inputs'!$B$26:$B$1851,A694)</f>
        <v>164720.20024924751</v>
      </c>
      <c r="D694" s="2">
        <f>YEAR('metered data'!J697)</f>
        <v>2019</v>
      </c>
      <c r="E694" s="2">
        <f>MONTH('metered data'!J697)</f>
        <v>7</v>
      </c>
      <c r="F694" s="2">
        <f>DAY('metered data'!J697)</f>
        <v>28</v>
      </c>
      <c r="G694" s="2"/>
      <c r="H694" s="2"/>
      <c r="I694" s="2"/>
      <c r="J694" s="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</row>
    <row r="695" spans="1:35" ht="12.75" customHeight="1" x14ac:dyDescent="0.35">
      <c r="A695" s="15">
        <f t="shared" si="54"/>
        <v>43675</v>
      </c>
      <c r="B695" s="36">
        <f>C695*'metered data'!H698</f>
        <v>4685692.8059819378</v>
      </c>
      <c r="C695" s="70">
        <f>SUMIFS('Regression Inputs'!$G$26:$G$1851,'Regression Inputs'!$B$26:$B$1851,A695)</f>
        <v>195237.2002492474</v>
      </c>
      <c r="D695" s="2">
        <f>YEAR('metered data'!J698)</f>
        <v>2019</v>
      </c>
      <c r="E695" s="2">
        <f>MONTH('metered data'!J698)</f>
        <v>7</v>
      </c>
      <c r="F695" s="2">
        <f>DAY('metered data'!J698)</f>
        <v>29</v>
      </c>
      <c r="G695" s="2"/>
      <c r="H695" s="2"/>
      <c r="I695" s="2"/>
      <c r="J695" s="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</row>
    <row r="696" spans="1:35" ht="12.75" customHeight="1" x14ac:dyDescent="0.35">
      <c r="A696" s="15">
        <f t="shared" si="54"/>
        <v>43676</v>
      </c>
      <c r="B696" s="36">
        <f>C696*'metered data'!H699</f>
        <v>4821169.8059819406</v>
      </c>
      <c r="C696" s="70">
        <f>SUMIFS('Regression Inputs'!$G$26:$G$1851,'Regression Inputs'!$B$26:$B$1851,A696)</f>
        <v>200882.07524924751</v>
      </c>
      <c r="D696" s="2">
        <f>YEAR('metered data'!J699)</f>
        <v>2019</v>
      </c>
      <c r="E696" s="2">
        <f>MONTH('metered data'!J699)</f>
        <v>7</v>
      </c>
      <c r="F696" s="2">
        <f>DAY('metered data'!J699)</f>
        <v>30</v>
      </c>
      <c r="G696" s="2"/>
      <c r="H696" s="2"/>
      <c r="I696" s="2"/>
      <c r="J696" s="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</row>
    <row r="697" spans="1:35" ht="12.75" customHeight="1" x14ac:dyDescent="0.35">
      <c r="A697" s="15">
        <f t="shared" si="54"/>
        <v>43677</v>
      </c>
      <c r="B697" s="36">
        <f>C697*'metered data'!H700</f>
        <v>5026465.8059819406</v>
      </c>
      <c r="C697" s="70">
        <f>SUMIFS('Regression Inputs'!$G$26:$G$1851,'Regression Inputs'!$B$26:$B$1851,A697)</f>
        <v>209436.07524924751</v>
      </c>
      <c r="D697" s="2">
        <f>YEAR('metered data'!J700)</f>
        <v>2019</v>
      </c>
      <c r="E697" s="2">
        <f>MONTH('metered data'!J700)</f>
        <v>7</v>
      </c>
      <c r="F697" s="2">
        <f>DAY('metered data'!J700)</f>
        <v>31</v>
      </c>
      <c r="G697" s="2"/>
      <c r="H697" s="2"/>
      <c r="I697" s="2"/>
      <c r="J697" s="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</row>
    <row r="698" spans="1:35" ht="12.75" customHeight="1" x14ac:dyDescent="0.35">
      <c r="A698" s="15">
        <f t="shared" si="54"/>
        <v>43678</v>
      </c>
      <c r="B698" s="36">
        <f>C698*'metered data'!H701</f>
        <v>5156097.8207644597</v>
      </c>
      <c r="C698" s="70">
        <f>SUMIFS('Regression Inputs'!$G$26:$G$1851,'Regression Inputs'!$B$26:$B$1851,A698)</f>
        <v>214837.40919851916</v>
      </c>
      <c r="D698" s="2">
        <f>YEAR('metered data'!J701)</f>
        <v>2019</v>
      </c>
      <c r="E698" s="2">
        <f>MONTH('metered data'!J701)</f>
        <v>8</v>
      </c>
      <c r="F698" s="2">
        <f>DAY('metered data'!J701)</f>
        <v>1</v>
      </c>
      <c r="G698" s="2"/>
      <c r="H698" s="2"/>
      <c r="I698" s="2"/>
      <c r="J698" s="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</row>
    <row r="699" spans="1:35" ht="12.75" customHeight="1" x14ac:dyDescent="0.35">
      <c r="A699" s="15">
        <f t="shared" si="54"/>
        <v>43679</v>
      </c>
      <c r="B699" s="36">
        <f>C699*'metered data'!H702</f>
        <v>5045842.8207644615</v>
      </c>
      <c r="C699" s="70">
        <f>SUMIFS('Regression Inputs'!$G$26:$G$1851,'Regression Inputs'!$B$26:$B$1851,A699)</f>
        <v>210243.45086518591</v>
      </c>
      <c r="D699" s="2">
        <f>YEAR('metered data'!J702)</f>
        <v>2019</v>
      </c>
      <c r="E699" s="2">
        <f>MONTH('metered data'!J702)</f>
        <v>8</v>
      </c>
      <c r="F699" s="2">
        <f>DAY('metered data'!J702)</f>
        <v>2</v>
      </c>
      <c r="G699" s="2"/>
      <c r="H699" s="2"/>
      <c r="I699" s="2"/>
      <c r="J699" s="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</row>
    <row r="700" spans="1:35" ht="12.75" customHeight="1" x14ac:dyDescent="0.35">
      <c r="A700" s="15">
        <f t="shared" si="54"/>
        <v>43680</v>
      </c>
      <c r="B700" s="36">
        <f>C700*'metered data'!H703</f>
        <v>4271162.8207644606</v>
      </c>
      <c r="C700" s="70">
        <f>SUMIFS('Regression Inputs'!$G$26:$G$1851,'Regression Inputs'!$B$26:$B$1851,A700)</f>
        <v>177965.11753185253</v>
      </c>
      <c r="D700" s="2">
        <f>YEAR('metered data'!J703)</f>
        <v>2019</v>
      </c>
      <c r="E700" s="2">
        <f>MONTH('metered data'!J703)</f>
        <v>8</v>
      </c>
      <c r="F700" s="2">
        <f>DAY('metered data'!J703)</f>
        <v>3</v>
      </c>
      <c r="G700" s="2"/>
      <c r="H700" s="2"/>
      <c r="I700" s="2"/>
      <c r="J700" s="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</row>
    <row r="701" spans="1:35" ht="12.75" customHeight="1" x14ac:dyDescent="0.35">
      <c r="A701" s="15">
        <f t="shared" si="54"/>
        <v>43681</v>
      </c>
      <c r="B701" s="36">
        <f>C701*'metered data'!H704</f>
        <v>4206193.8207644587</v>
      </c>
      <c r="C701" s="70">
        <f>SUMIFS('Regression Inputs'!$G$26:$G$1851,'Regression Inputs'!$B$26:$B$1851,A701)</f>
        <v>175258.07586518579</v>
      </c>
      <c r="D701" s="2">
        <f>YEAR('metered data'!J704)</f>
        <v>2019</v>
      </c>
      <c r="E701" s="2">
        <f>MONTH('metered data'!J704)</f>
        <v>8</v>
      </c>
      <c r="F701" s="2">
        <f>DAY('metered data'!J704)</f>
        <v>4</v>
      </c>
      <c r="G701" s="2"/>
      <c r="H701" s="2"/>
      <c r="I701" s="2"/>
      <c r="J701" s="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</row>
    <row r="702" spans="1:35" ht="12.75" customHeight="1" x14ac:dyDescent="0.35">
      <c r="A702" s="15">
        <f t="shared" si="54"/>
        <v>43682</v>
      </c>
      <c r="B702" s="36">
        <f>C702*'metered data'!H705</f>
        <v>4898837.8207644606</v>
      </c>
      <c r="C702" s="70">
        <f>SUMIFS('Regression Inputs'!$G$26:$G$1851,'Regression Inputs'!$B$26:$B$1851,A702)</f>
        <v>204118.24253185253</v>
      </c>
      <c r="D702" s="2">
        <f>YEAR('metered data'!J705)</f>
        <v>2019</v>
      </c>
      <c r="E702" s="2">
        <f>MONTH('metered data'!J705)</f>
        <v>8</v>
      </c>
      <c r="F702" s="2">
        <f>DAY('metered data'!J705)</f>
        <v>5</v>
      </c>
      <c r="G702" s="2"/>
      <c r="H702" s="2"/>
      <c r="I702" s="2"/>
      <c r="J702" s="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</row>
    <row r="703" spans="1:35" ht="12.75" customHeight="1" x14ac:dyDescent="0.35">
      <c r="A703" s="15">
        <f t="shared" si="54"/>
        <v>43683</v>
      </c>
      <c r="B703" s="36">
        <f>C703*'metered data'!H706</f>
        <v>5207823.8207644597</v>
      </c>
      <c r="C703" s="70">
        <f>SUMIFS('Regression Inputs'!$G$26:$G$1851,'Regression Inputs'!$B$26:$B$1851,A703)</f>
        <v>216992.65919851916</v>
      </c>
      <c r="D703" s="2">
        <f>YEAR('metered data'!J706)</f>
        <v>2019</v>
      </c>
      <c r="E703" s="2">
        <f>MONTH('metered data'!J706)</f>
        <v>8</v>
      </c>
      <c r="F703" s="2">
        <f>DAY('metered data'!J706)</f>
        <v>6</v>
      </c>
      <c r="G703" s="2"/>
      <c r="H703" s="2"/>
      <c r="I703" s="2"/>
      <c r="J703" s="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</row>
    <row r="704" spans="1:35" ht="12.75" customHeight="1" x14ac:dyDescent="0.35">
      <c r="A704" s="15">
        <f t="shared" si="54"/>
        <v>43684</v>
      </c>
      <c r="B704" s="36">
        <f>C704*'metered data'!H707</f>
        <v>5085017.8207644606</v>
      </c>
      <c r="C704" s="70">
        <f>SUMIFS('Regression Inputs'!$G$26:$G$1851,'Regression Inputs'!$B$26:$B$1851,A704)</f>
        <v>211875.74253185253</v>
      </c>
      <c r="D704" s="2">
        <f>YEAR('metered data'!J707)</f>
        <v>2019</v>
      </c>
      <c r="E704" s="2">
        <f>MONTH('metered data'!J707)</f>
        <v>8</v>
      </c>
      <c r="F704" s="2">
        <f>DAY('metered data'!J707)</f>
        <v>7</v>
      </c>
      <c r="G704" s="2"/>
      <c r="H704" s="2"/>
      <c r="I704" s="2"/>
      <c r="J704" s="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</row>
    <row r="705" spans="1:35" ht="12.75" customHeight="1" x14ac:dyDescent="0.35">
      <c r="A705" s="15">
        <f t="shared" si="54"/>
        <v>43685</v>
      </c>
      <c r="B705" s="36">
        <f>C705*'metered data'!H708</f>
        <v>4661566.8207644587</v>
      </c>
      <c r="C705" s="70">
        <f>SUMIFS('Regression Inputs'!$G$26:$G$1851,'Regression Inputs'!$B$26:$B$1851,A705)</f>
        <v>194231.95086518579</v>
      </c>
      <c r="D705" s="2">
        <f>YEAR('metered data'!J708)</f>
        <v>2019</v>
      </c>
      <c r="E705" s="2">
        <f>MONTH('metered data'!J708)</f>
        <v>8</v>
      </c>
      <c r="F705" s="2">
        <f>DAY('metered data'!J708)</f>
        <v>8</v>
      </c>
      <c r="G705" s="2"/>
      <c r="H705" s="2"/>
      <c r="I705" s="2"/>
      <c r="J705" s="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</row>
    <row r="706" spans="1:35" ht="12.75" customHeight="1" x14ac:dyDescent="0.35">
      <c r="A706" s="15">
        <f t="shared" si="54"/>
        <v>43686</v>
      </c>
      <c r="B706" s="36">
        <f>C706*'metered data'!H709</f>
        <v>4073352.8207644597</v>
      </c>
      <c r="C706" s="70">
        <f>SUMIFS('Regression Inputs'!$G$26:$G$1851,'Regression Inputs'!$B$26:$B$1851,A706)</f>
        <v>169723.03419851916</v>
      </c>
      <c r="D706" s="2">
        <f>YEAR('metered data'!J709)</f>
        <v>2019</v>
      </c>
      <c r="E706" s="2">
        <f>MONTH('metered data'!J709)</f>
        <v>8</v>
      </c>
      <c r="F706" s="2">
        <f>DAY('metered data'!J709)</f>
        <v>9</v>
      </c>
      <c r="G706" s="2"/>
      <c r="H706" s="2"/>
      <c r="I706" s="2"/>
      <c r="J706" s="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</row>
    <row r="707" spans="1:35" ht="12.75" customHeight="1" x14ac:dyDescent="0.35">
      <c r="A707" s="15">
        <f t="shared" si="54"/>
        <v>43687</v>
      </c>
      <c r="B707" s="36">
        <f>C707*'metered data'!H710</f>
        <v>2611454.8207644601</v>
      </c>
      <c r="C707" s="70">
        <f>SUMIFS('Regression Inputs'!$G$26:$G$1851,'Regression Inputs'!$B$26:$B$1851,A707)</f>
        <v>108810.61753185251</v>
      </c>
      <c r="D707" s="2">
        <f>YEAR('metered data'!J710)</f>
        <v>2019</v>
      </c>
      <c r="E707" s="2">
        <f>MONTH('metered data'!J710)</f>
        <v>8</v>
      </c>
      <c r="F707" s="2">
        <f>DAY('metered data'!J710)</f>
        <v>10</v>
      </c>
      <c r="G707" s="2"/>
      <c r="H707" s="2"/>
      <c r="I707" s="2"/>
      <c r="J707" s="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</row>
    <row r="708" spans="1:35" ht="12.75" customHeight="1" x14ac:dyDescent="0.35">
      <c r="A708" s="15">
        <f t="shared" si="54"/>
        <v>43688</v>
      </c>
      <c r="B708" s="36">
        <f>C708*'metered data'!H711</f>
        <v>703547.82076446014</v>
      </c>
      <c r="C708" s="70">
        <f>SUMIFS('Regression Inputs'!$G$26:$G$1851,'Regression Inputs'!$B$26:$B$1851,A708)</f>
        <v>29314.492531852506</v>
      </c>
      <c r="D708" s="2">
        <f>YEAR('metered data'!J711)</f>
        <v>2019</v>
      </c>
      <c r="E708" s="2">
        <f>MONTH('metered data'!J711)</f>
        <v>8</v>
      </c>
      <c r="F708" s="2">
        <f>DAY('metered data'!J711)</f>
        <v>11</v>
      </c>
      <c r="G708" s="2"/>
      <c r="H708" s="2"/>
      <c r="I708" s="2"/>
      <c r="J708" s="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</row>
    <row r="709" spans="1:35" ht="12.75" customHeight="1" x14ac:dyDescent="0.35">
      <c r="A709" s="15">
        <f t="shared" si="54"/>
        <v>43689</v>
      </c>
      <c r="B709" s="36">
        <f>C709*'metered data'!H712</f>
        <v>2505149.8207644601</v>
      </c>
      <c r="C709" s="70">
        <f>SUMIFS('Regression Inputs'!$G$26:$G$1851,'Regression Inputs'!$B$26:$B$1851,A709)</f>
        <v>104381.24253185251</v>
      </c>
      <c r="D709" s="2">
        <f>YEAR('metered data'!J712)</f>
        <v>2019</v>
      </c>
      <c r="E709" s="2">
        <f>MONTH('metered data'!J712)</f>
        <v>8</v>
      </c>
      <c r="F709" s="2">
        <f>DAY('metered data'!J712)</f>
        <v>12</v>
      </c>
      <c r="G709" s="2"/>
      <c r="H709" s="2"/>
      <c r="I709" s="2"/>
      <c r="J709" s="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</row>
    <row r="710" spans="1:35" ht="12.75" customHeight="1" x14ac:dyDescent="0.35">
      <c r="A710" s="15">
        <f t="shared" si="54"/>
        <v>43690</v>
      </c>
      <c r="B710" s="36">
        <f>C710*'metered data'!H713</f>
        <v>3292672.8207644587</v>
      </c>
      <c r="C710" s="70">
        <f>SUMIFS('Regression Inputs'!$G$26:$G$1851,'Regression Inputs'!$B$26:$B$1851,A710)</f>
        <v>137194.70086518579</v>
      </c>
      <c r="D710" s="2">
        <f>YEAR('metered data'!J713)</f>
        <v>2019</v>
      </c>
      <c r="E710" s="2">
        <f>MONTH('metered data'!J713)</f>
        <v>8</v>
      </c>
      <c r="F710" s="2">
        <f>DAY('metered data'!J713)</f>
        <v>13</v>
      </c>
      <c r="G710" s="2"/>
      <c r="H710" s="2"/>
      <c r="I710" s="2"/>
      <c r="J710" s="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</row>
    <row r="711" spans="1:35" ht="12.75" customHeight="1" x14ac:dyDescent="0.35">
      <c r="A711" s="15">
        <f t="shared" si="54"/>
        <v>43691</v>
      </c>
      <c r="B711" s="36">
        <f>C711*'metered data'!H714</f>
        <v>4145844.8207644597</v>
      </c>
      <c r="C711" s="70">
        <f>SUMIFS('Regression Inputs'!$G$26:$G$1851,'Regression Inputs'!$B$26:$B$1851,A711)</f>
        <v>172743.53419851916</v>
      </c>
      <c r="D711" s="2">
        <f>YEAR('metered data'!J714)</f>
        <v>2019</v>
      </c>
      <c r="E711" s="2">
        <f>MONTH('metered data'!J714)</f>
        <v>8</v>
      </c>
      <c r="F711" s="2">
        <f>DAY('metered data'!J714)</f>
        <v>14</v>
      </c>
      <c r="G711" s="2"/>
      <c r="H711" s="2"/>
      <c r="I711" s="2"/>
      <c r="J711" s="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</row>
    <row r="712" spans="1:35" ht="12.75" customHeight="1" x14ac:dyDescent="0.35">
      <c r="A712" s="15">
        <f t="shared" si="54"/>
        <v>43692</v>
      </c>
      <c r="B712" s="36">
        <f>C712*'metered data'!H715</f>
        <v>4677840.8207644597</v>
      </c>
      <c r="C712" s="70">
        <f>SUMIFS('Regression Inputs'!$G$26:$G$1851,'Regression Inputs'!$B$26:$B$1851,A712)</f>
        <v>194910.03419851916</v>
      </c>
      <c r="D712" s="2">
        <f>YEAR('metered data'!J715)</f>
        <v>2019</v>
      </c>
      <c r="E712" s="2">
        <f>MONTH('metered data'!J715)</f>
        <v>8</v>
      </c>
      <c r="F712" s="2">
        <f>DAY('metered data'!J715)</f>
        <v>15</v>
      </c>
      <c r="G712" s="2"/>
      <c r="H712" s="2"/>
      <c r="I712" s="2"/>
      <c r="J712" s="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</row>
    <row r="713" spans="1:35" ht="12.75" customHeight="1" x14ac:dyDescent="0.35">
      <c r="A713" s="15">
        <f t="shared" si="54"/>
        <v>43693</v>
      </c>
      <c r="B713" s="36">
        <f>C713*'metered data'!H716</f>
        <v>4468051.8207644587</v>
      </c>
      <c r="C713" s="70">
        <f>SUMIFS('Regression Inputs'!$G$26:$G$1851,'Regression Inputs'!$B$26:$B$1851,A713)</f>
        <v>186168.82586518579</v>
      </c>
      <c r="D713" s="2">
        <f>YEAR('metered data'!J716)</f>
        <v>2019</v>
      </c>
      <c r="E713" s="2">
        <f>MONTH('metered data'!J716)</f>
        <v>8</v>
      </c>
      <c r="F713" s="2">
        <f>DAY('metered data'!J716)</f>
        <v>16</v>
      </c>
      <c r="G713" s="2"/>
      <c r="H713" s="2"/>
      <c r="I713" s="2"/>
      <c r="J713" s="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</row>
    <row r="714" spans="1:35" ht="12.75" customHeight="1" x14ac:dyDescent="0.35">
      <c r="A714" s="15">
        <f t="shared" si="54"/>
        <v>43694</v>
      </c>
      <c r="B714" s="36">
        <f>C714*'metered data'!H717</f>
        <v>3773126.8207644606</v>
      </c>
      <c r="C714" s="70">
        <f>SUMIFS('Regression Inputs'!$G$26:$G$1851,'Regression Inputs'!$B$26:$B$1851,A714)</f>
        <v>157213.61753185253</v>
      </c>
      <c r="D714" s="2">
        <f>YEAR('metered data'!J717)</f>
        <v>2019</v>
      </c>
      <c r="E714" s="2">
        <f>MONTH('metered data'!J717)</f>
        <v>8</v>
      </c>
      <c r="F714" s="2">
        <f>DAY('metered data'!J717)</f>
        <v>17</v>
      </c>
      <c r="G714" s="2"/>
      <c r="H714" s="2"/>
      <c r="I714" s="2"/>
      <c r="J714" s="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</row>
    <row r="715" spans="1:35" ht="12.75" customHeight="1" x14ac:dyDescent="0.35">
      <c r="A715" s="15">
        <f t="shared" si="54"/>
        <v>43695</v>
      </c>
      <c r="B715" s="36">
        <f>C715*'metered data'!H718</f>
        <v>3454330.8207644615</v>
      </c>
      <c r="C715" s="70">
        <f>SUMIFS('Regression Inputs'!$G$26:$G$1851,'Regression Inputs'!$B$26:$B$1851,A715)</f>
        <v>143930.45086518591</v>
      </c>
      <c r="D715" s="2">
        <f>YEAR('metered data'!J718)</f>
        <v>2019</v>
      </c>
      <c r="E715" s="2">
        <f>MONTH('metered data'!J718)</f>
        <v>8</v>
      </c>
      <c r="F715" s="2">
        <f>DAY('metered data'!J718)</f>
        <v>18</v>
      </c>
      <c r="G715" s="2"/>
      <c r="H715" s="2"/>
      <c r="I715" s="2"/>
      <c r="J715" s="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</row>
    <row r="716" spans="1:35" ht="12.75" customHeight="1" x14ac:dyDescent="0.35">
      <c r="A716" s="15">
        <f t="shared" si="54"/>
        <v>43696</v>
      </c>
      <c r="B716" s="36">
        <f>C716*'metered data'!H719</f>
        <v>4365427.8207644587</v>
      </c>
      <c r="C716" s="70">
        <f>SUMIFS('Regression Inputs'!$G$26:$G$1851,'Regression Inputs'!$B$26:$B$1851,A716)</f>
        <v>181892.82586518579</v>
      </c>
      <c r="D716" s="2">
        <f>YEAR('metered data'!J719)</f>
        <v>2019</v>
      </c>
      <c r="E716" s="2">
        <f>MONTH('metered data'!J719)</f>
        <v>8</v>
      </c>
      <c r="F716" s="2">
        <f>DAY('metered data'!J719)</f>
        <v>19</v>
      </c>
      <c r="G716" s="2"/>
      <c r="H716" s="2"/>
      <c r="I716" s="2"/>
      <c r="J716" s="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</row>
    <row r="717" spans="1:35" ht="12.75" customHeight="1" x14ac:dyDescent="0.35">
      <c r="A717" s="15">
        <f t="shared" si="54"/>
        <v>43697</v>
      </c>
      <c r="B717" s="36">
        <f>C717*'metered data'!H720</f>
        <v>4763436.8207644597</v>
      </c>
      <c r="C717" s="70">
        <f>SUMIFS('Regression Inputs'!$G$26:$G$1851,'Regression Inputs'!$B$26:$B$1851,A717)</f>
        <v>198476.53419851916</v>
      </c>
      <c r="D717" s="2">
        <f>YEAR('metered data'!J720)</f>
        <v>2019</v>
      </c>
      <c r="E717" s="2">
        <f>MONTH('metered data'!J720)</f>
        <v>8</v>
      </c>
      <c r="F717" s="2">
        <f>DAY('metered data'!J720)</f>
        <v>20</v>
      </c>
      <c r="G717" s="2"/>
      <c r="H717" s="2"/>
      <c r="I717" s="2"/>
      <c r="J717" s="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</row>
    <row r="718" spans="1:35" ht="12.75" customHeight="1" x14ac:dyDescent="0.35">
      <c r="A718" s="15">
        <f t="shared" si="54"/>
        <v>43698</v>
      </c>
      <c r="B718" s="36">
        <f>C718*'metered data'!H721</f>
        <v>4536930.8207644597</v>
      </c>
      <c r="C718" s="70">
        <f>SUMIFS('Regression Inputs'!$G$26:$G$1851,'Regression Inputs'!$B$26:$B$1851,A718)</f>
        <v>189038.78419851916</v>
      </c>
      <c r="D718" s="2">
        <f>YEAR('metered data'!J721)</f>
        <v>2019</v>
      </c>
      <c r="E718" s="2">
        <f>MONTH('metered data'!J721)</f>
        <v>8</v>
      </c>
      <c r="F718" s="2">
        <f>DAY('metered data'!J721)</f>
        <v>21</v>
      </c>
      <c r="G718" s="2"/>
      <c r="H718" s="2"/>
      <c r="I718" s="2"/>
      <c r="J718" s="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</row>
    <row r="719" spans="1:35" ht="12.75" customHeight="1" x14ac:dyDescent="0.35">
      <c r="A719" s="15">
        <f t="shared" si="54"/>
        <v>43699</v>
      </c>
      <c r="B719" s="36">
        <f>C719*'metered data'!H722</f>
        <v>4484783.8207644606</v>
      </c>
      <c r="C719" s="70">
        <f>SUMIFS('Regression Inputs'!$G$26:$G$1851,'Regression Inputs'!$B$26:$B$1851,A719)</f>
        <v>186865.99253185253</v>
      </c>
      <c r="D719" s="2">
        <f>YEAR('metered data'!J722)</f>
        <v>2019</v>
      </c>
      <c r="E719" s="2">
        <f>MONTH('metered data'!J722)</f>
        <v>8</v>
      </c>
      <c r="F719" s="2">
        <f>DAY('metered data'!J722)</f>
        <v>22</v>
      </c>
      <c r="G719" s="2"/>
      <c r="H719" s="2"/>
      <c r="I719" s="2"/>
      <c r="J719" s="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</row>
    <row r="720" spans="1:35" ht="12.75" customHeight="1" x14ac:dyDescent="0.35">
      <c r="A720" s="15">
        <f t="shared" si="54"/>
        <v>43700</v>
      </c>
      <c r="B720" s="36">
        <f>C720*'metered data'!H723</f>
        <v>4308021.8207644597</v>
      </c>
      <c r="C720" s="70">
        <f>SUMIFS('Regression Inputs'!$G$26:$G$1851,'Regression Inputs'!$B$26:$B$1851,A720)</f>
        <v>179500.90919851916</v>
      </c>
      <c r="D720" s="2">
        <f>YEAR('metered data'!J723)</f>
        <v>2019</v>
      </c>
      <c r="E720" s="2">
        <f>MONTH('metered data'!J723)</f>
        <v>8</v>
      </c>
      <c r="F720" s="2">
        <f>DAY('metered data'!J723)</f>
        <v>23</v>
      </c>
      <c r="G720" s="2"/>
      <c r="H720" s="2"/>
      <c r="I720" s="2"/>
      <c r="J720" s="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</row>
    <row r="721" spans="1:35" ht="12.75" customHeight="1" x14ac:dyDescent="0.35">
      <c r="A721" s="15">
        <f t="shared" si="54"/>
        <v>43701</v>
      </c>
      <c r="B721" s="36">
        <f>C721*'metered data'!H724</f>
        <v>3757437.8207644597</v>
      </c>
      <c r="C721" s="70">
        <f>SUMIFS('Regression Inputs'!$G$26:$G$1851,'Regression Inputs'!$B$26:$B$1851,A721)</f>
        <v>156559.90919851916</v>
      </c>
      <c r="D721" s="2">
        <f>YEAR('metered data'!J724)</f>
        <v>2019</v>
      </c>
      <c r="E721" s="2">
        <f>MONTH('metered data'!J724)</f>
        <v>8</v>
      </c>
      <c r="F721" s="2">
        <f>DAY('metered data'!J724)</f>
        <v>24</v>
      </c>
      <c r="G721" s="2"/>
      <c r="H721" s="2"/>
      <c r="I721" s="2"/>
      <c r="J721" s="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</row>
    <row r="722" spans="1:35" ht="12.75" customHeight="1" x14ac:dyDescent="0.35">
      <c r="A722" s="15">
        <f t="shared" si="54"/>
        <v>43702</v>
      </c>
      <c r="B722" s="36">
        <f>C722*'metered data'!H725</f>
        <v>3270836.8207644606</v>
      </c>
      <c r="C722" s="70">
        <f>SUMIFS('Regression Inputs'!$G$26:$G$1851,'Regression Inputs'!$B$26:$B$1851,A722)</f>
        <v>136284.86753185253</v>
      </c>
      <c r="D722" s="2">
        <f>YEAR('metered data'!J725)</f>
        <v>2019</v>
      </c>
      <c r="E722" s="2">
        <f>MONTH('metered data'!J725)</f>
        <v>8</v>
      </c>
      <c r="F722" s="2">
        <f>DAY('metered data'!J725)</f>
        <v>25</v>
      </c>
      <c r="G722" s="2"/>
      <c r="H722" s="2"/>
      <c r="I722" s="2"/>
      <c r="J722" s="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</row>
    <row r="723" spans="1:35" ht="12.75" customHeight="1" x14ac:dyDescent="0.35">
      <c r="A723" s="15">
        <f t="shared" si="54"/>
        <v>43703</v>
      </c>
      <c r="B723" s="36">
        <f>C723*'metered data'!H726</f>
        <v>4112934.8207644597</v>
      </c>
      <c r="C723" s="70">
        <f>SUMIFS('Regression Inputs'!$G$26:$G$1851,'Regression Inputs'!$B$26:$B$1851,A723)</f>
        <v>171372.28419851916</v>
      </c>
      <c r="D723" s="2">
        <f>YEAR('metered data'!J726)</f>
        <v>2019</v>
      </c>
      <c r="E723" s="2">
        <f>MONTH('metered data'!J726)</f>
        <v>8</v>
      </c>
      <c r="F723" s="2">
        <f>DAY('metered data'!J726)</f>
        <v>26</v>
      </c>
      <c r="G723" s="2"/>
      <c r="H723" s="2"/>
      <c r="I723" s="2"/>
      <c r="J723" s="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</row>
    <row r="724" spans="1:35" ht="12.75" customHeight="1" x14ac:dyDescent="0.35">
      <c r="A724" s="15">
        <f t="shared" si="54"/>
        <v>43704</v>
      </c>
      <c r="B724" s="36">
        <f>C724*'metered data'!H727</f>
        <v>4892206.8207644587</v>
      </c>
      <c r="C724" s="70">
        <f>SUMIFS('Regression Inputs'!$G$26:$G$1851,'Regression Inputs'!$B$26:$B$1851,A724)</f>
        <v>203841.95086518579</v>
      </c>
      <c r="D724" s="2">
        <f>YEAR('metered data'!J727)</f>
        <v>2019</v>
      </c>
      <c r="E724" s="2">
        <f>MONTH('metered data'!J727)</f>
        <v>8</v>
      </c>
      <c r="F724" s="2">
        <f>DAY('metered data'!J727)</f>
        <v>27</v>
      </c>
      <c r="G724" s="2"/>
      <c r="H724" s="2"/>
      <c r="I724" s="2"/>
      <c r="J724" s="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</row>
    <row r="725" spans="1:35" ht="12.75" customHeight="1" x14ac:dyDescent="0.35">
      <c r="A725" s="15">
        <f t="shared" si="54"/>
        <v>43705</v>
      </c>
      <c r="B725" s="36">
        <f>C725*'metered data'!H728</f>
        <v>5263105.8207644587</v>
      </c>
      <c r="C725" s="70">
        <f>SUMIFS('Regression Inputs'!$G$26:$G$1851,'Regression Inputs'!$B$26:$B$1851,A725)</f>
        <v>219296.07586518579</v>
      </c>
      <c r="D725" s="2">
        <f>YEAR('metered data'!J728)</f>
        <v>2019</v>
      </c>
      <c r="E725" s="2">
        <f>MONTH('metered data'!J728)</f>
        <v>8</v>
      </c>
      <c r="F725" s="2">
        <f>DAY('metered data'!J728)</f>
        <v>28</v>
      </c>
      <c r="G725" s="2"/>
      <c r="H725" s="2"/>
      <c r="I725" s="2"/>
      <c r="J725" s="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</row>
    <row r="726" spans="1:35" ht="12.75" customHeight="1" x14ac:dyDescent="0.35">
      <c r="A726" s="15">
        <f t="shared" si="54"/>
        <v>43706</v>
      </c>
      <c r="B726" s="36">
        <f>C726*'metered data'!H729</f>
        <v>4833548.8207644606</v>
      </c>
      <c r="C726" s="70">
        <f>SUMIFS('Regression Inputs'!$G$26:$G$1851,'Regression Inputs'!$B$26:$B$1851,A726)</f>
        <v>201397.86753185253</v>
      </c>
      <c r="D726" s="2">
        <f>YEAR('metered data'!J729)</f>
        <v>2019</v>
      </c>
      <c r="E726" s="2">
        <f>MONTH('metered data'!J729)</f>
        <v>8</v>
      </c>
      <c r="F726" s="2">
        <f>DAY('metered data'!J729)</f>
        <v>29</v>
      </c>
      <c r="G726" s="2"/>
      <c r="H726" s="2"/>
      <c r="I726" s="2"/>
      <c r="J726" s="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</row>
    <row r="727" spans="1:35" ht="12.75" customHeight="1" x14ac:dyDescent="0.35">
      <c r="A727" s="15">
        <f t="shared" si="54"/>
        <v>43707</v>
      </c>
      <c r="B727" s="36">
        <f>C727*'metered data'!H730</f>
        <v>5324749.8207644587</v>
      </c>
      <c r="C727" s="70">
        <f>SUMIFS('Regression Inputs'!$G$26:$G$1851,'Regression Inputs'!$B$26:$B$1851,A727)</f>
        <v>221864.57586518579</v>
      </c>
      <c r="D727" s="2">
        <f>YEAR('metered data'!J730)</f>
        <v>2019</v>
      </c>
      <c r="E727" s="2">
        <f>MONTH('metered data'!J730)</f>
        <v>8</v>
      </c>
      <c r="F727" s="2">
        <f>DAY('metered data'!J730)</f>
        <v>30</v>
      </c>
      <c r="G727" s="2"/>
      <c r="H727" s="2"/>
      <c r="I727" s="2"/>
      <c r="J727" s="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</row>
    <row r="728" spans="1:35" ht="12.75" customHeight="1" x14ac:dyDescent="0.35">
      <c r="A728" s="15">
        <f t="shared" si="54"/>
        <v>43708</v>
      </c>
      <c r="B728" s="36">
        <f>C728*'metered data'!H731</f>
        <v>4535626.8207644587</v>
      </c>
      <c r="C728" s="70">
        <f>SUMIFS('Regression Inputs'!$G$26:$G$1851,'Regression Inputs'!$B$26:$B$1851,A728)</f>
        <v>188984.45086518579</v>
      </c>
      <c r="D728" s="2">
        <f>YEAR('metered data'!J731)</f>
        <v>2019</v>
      </c>
      <c r="E728" s="2">
        <f>MONTH('metered data'!J731)</f>
        <v>8</v>
      </c>
      <c r="F728" s="2">
        <f>DAY('metered data'!J731)</f>
        <v>31</v>
      </c>
      <c r="G728" s="2"/>
      <c r="H728" s="2"/>
      <c r="I728" s="2"/>
      <c r="J728" s="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</row>
    <row r="729" spans="1:35" ht="12.75" customHeight="1" x14ac:dyDescent="0.35">
      <c r="A729" s="15">
        <f t="shared" si="54"/>
        <v>43709</v>
      </c>
      <c r="B729" s="36">
        <f>C729*'metered data'!H732</f>
        <v>3807764.9716534009</v>
      </c>
      <c r="C729" s="70">
        <f>SUMIFS('Regression Inputs'!$G$26:$G$1851,'Regression Inputs'!$B$26:$B$1851,A729)</f>
        <v>158656.87381889171</v>
      </c>
      <c r="D729" s="2">
        <f>YEAR('metered data'!J732)</f>
        <v>2019</v>
      </c>
      <c r="E729" s="2">
        <f>MONTH('metered data'!J732)</f>
        <v>9</v>
      </c>
      <c r="F729" s="2">
        <f>DAY('metered data'!J732)</f>
        <v>1</v>
      </c>
      <c r="G729" s="2"/>
      <c r="H729" s="2"/>
      <c r="I729" s="2"/>
      <c r="J729" s="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</row>
    <row r="730" spans="1:35" ht="12.75" customHeight="1" x14ac:dyDescent="0.35">
      <c r="A730" s="15">
        <f t="shared" si="54"/>
        <v>43710</v>
      </c>
      <c r="B730" s="36">
        <f>C730*'metered data'!H733</f>
        <v>4020759.9716534</v>
      </c>
      <c r="C730" s="70">
        <f>SUMIFS('Regression Inputs'!$G$26:$G$1851,'Regression Inputs'!$B$26:$B$1851,A730)</f>
        <v>167531.66548555833</v>
      </c>
      <c r="D730" s="2">
        <f>YEAR('metered data'!J733)</f>
        <v>2019</v>
      </c>
      <c r="E730" s="2">
        <f>MONTH('metered data'!J733)</f>
        <v>9</v>
      </c>
      <c r="F730" s="2">
        <f>DAY('metered data'!J733)</f>
        <v>2</v>
      </c>
      <c r="G730" s="2"/>
      <c r="H730" s="2"/>
      <c r="I730" s="2"/>
      <c r="J730" s="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</row>
    <row r="731" spans="1:35" ht="12.75" customHeight="1" x14ac:dyDescent="0.35">
      <c r="A731" s="15">
        <f t="shared" si="54"/>
        <v>43711</v>
      </c>
      <c r="B731" s="36">
        <f>C731*'metered data'!H734</f>
        <v>4599733.9716534019</v>
      </c>
      <c r="C731" s="70">
        <f>SUMIFS('Regression Inputs'!$G$26:$G$1851,'Regression Inputs'!$B$26:$B$1851,A731)</f>
        <v>191655.58215222508</v>
      </c>
      <c r="D731" s="2">
        <f>YEAR('metered data'!J734)</f>
        <v>2019</v>
      </c>
      <c r="E731" s="2">
        <f>MONTH('metered data'!J734)</f>
        <v>9</v>
      </c>
      <c r="F731" s="2">
        <f>DAY('metered data'!J734)</f>
        <v>3</v>
      </c>
      <c r="G731" s="2"/>
      <c r="H731" s="2"/>
      <c r="I731" s="2"/>
      <c r="J731" s="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</row>
    <row r="732" spans="1:35" ht="12.75" customHeight="1" x14ac:dyDescent="0.35">
      <c r="A732" s="15">
        <f t="shared" si="54"/>
        <v>43712</v>
      </c>
      <c r="B732" s="36">
        <f>C732*'metered data'!H735</f>
        <v>4977353.9716533981</v>
      </c>
      <c r="C732" s="70">
        <f>SUMIFS('Regression Inputs'!$G$26:$G$1851,'Regression Inputs'!$B$26:$B$1851,A732)</f>
        <v>207389.74881889159</v>
      </c>
      <c r="D732" s="2">
        <f>YEAR('metered data'!J735)</f>
        <v>2019</v>
      </c>
      <c r="E732" s="2">
        <f>MONTH('metered data'!J735)</f>
        <v>9</v>
      </c>
      <c r="F732" s="2">
        <f>DAY('metered data'!J735)</f>
        <v>4</v>
      </c>
      <c r="G732" s="2"/>
      <c r="H732" s="2"/>
      <c r="I732" s="2"/>
      <c r="J732" s="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</row>
    <row r="733" spans="1:35" ht="12.75" customHeight="1" x14ac:dyDescent="0.35">
      <c r="A733" s="15">
        <f t="shared" si="54"/>
        <v>43713</v>
      </c>
      <c r="B733" s="36">
        <f>C733*'metered data'!H736</f>
        <v>4935396.9716534019</v>
      </c>
      <c r="C733" s="70">
        <f>SUMIFS('Regression Inputs'!$G$26:$G$1851,'Regression Inputs'!$B$26:$B$1851,A733)</f>
        <v>205641.54048555839</v>
      </c>
      <c r="D733" s="2">
        <f>YEAR('metered data'!J736)</f>
        <v>2019</v>
      </c>
      <c r="E733" s="2">
        <f>MONTH('metered data'!J736)</f>
        <v>9</v>
      </c>
      <c r="F733" s="2">
        <f>DAY('metered data'!J736)</f>
        <v>5</v>
      </c>
      <c r="G733" s="2"/>
      <c r="H733" s="2"/>
      <c r="I733" s="2"/>
      <c r="J733" s="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</row>
    <row r="734" spans="1:35" ht="12.75" customHeight="1" x14ac:dyDescent="0.35">
      <c r="A734" s="15">
        <f t="shared" ref="A734:A797" si="55">DATE(D734,E734,F734)</f>
        <v>43714</v>
      </c>
      <c r="B734" s="36">
        <f>C734*'metered data'!H737</f>
        <v>4744405.9716534</v>
      </c>
      <c r="C734" s="70">
        <f>SUMIFS('Regression Inputs'!$G$26:$G$1851,'Regression Inputs'!$B$26:$B$1851,A734)</f>
        <v>197683.58215222502</v>
      </c>
      <c r="D734" s="2">
        <f>YEAR('metered data'!J737)</f>
        <v>2019</v>
      </c>
      <c r="E734" s="2">
        <f>MONTH('metered data'!J737)</f>
        <v>9</v>
      </c>
      <c r="F734" s="2">
        <f>DAY('metered data'!J737)</f>
        <v>6</v>
      </c>
      <c r="G734" s="2"/>
      <c r="H734" s="2"/>
      <c r="I734" s="2"/>
      <c r="J734" s="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</row>
    <row r="735" spans="1:35" ht="12.75" customHeight="1" x14ac:dyDescent="0.35">
      <c r="A735" s="15">
        <f t="shared" si="55"/>
        <v>43715</v>
      </c>
      <c r="B735" s="36">
        <f>C735*'metered data'!H738</f>
        <v>3904000.9716534005</v>
      </c>
      <c r="C735" s="70">
        <f>SUMIFS('Regression Inputs'!$G$26:$G$1851,'Regression Inputs'!$B$26:$B$1851,A735)</f>
        <v>162666.70715222502</v>
      </c>
      <c r="D735" s="2">
        <f>YEAR('metered data'!J738)</f>
        <v>2019</v>
      </c>
      <c r="E735" s="2">
        <f>MONTH('metered data'!J738)</f>
        <v>9</v>
      </c>
      <c r="F735" s="2">
        <f>DAY('metered data'!J738)</f>
        <v>7</v>
      </c>
      <c r="G735" s="2"/>
      <c r="H735" s="2"/>
      <c r="I735" s="2"/>
      <c r="J735" s="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</row>
    <row r="736" spans="1:35" ht="12.75" customHeight="1" x14ac:dyDescent="0.35">
      <c r="A736" s="15">
        <f t="shared" si="55"/>
        <v>43716</v>
      </c>
      <c r="B736" s="36">
        <f>C736*'metered data'!H739</f>
        <v>3010853.9716534009</v>
      </c>
      <c r="C736" s="70">
        <f>SUMIFS('Regression Inputs'!$G$26:$G$1851,'Regression Inputs'!$B$26:$B$1851,A736)</f>
        <v>125452.24881889171</v>
      </c>
      <c r="D736" s="2">
        <f>YEAR('metered data'!J739)</f>
        <v>2019</v>
      </c>
      <c r="E736" s="2">
        <f>MONTH('metered data'!J739)</f>
        <v>9</v>
      </c>
      <c r="F736" s="2">
        <f>DAY('metered data'!J739)</f>
        <v>8</v>
      </c>
      <c r="G736" s="2"/>
      <c r="H736" s="2"/>
      <c r="I736" s="2"/>
      <c r="J736" s="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</row>
    <row r="737" spans="1:35" ht="12.75" customHeight="1" x14ac:dyDescent="0.35">
      <c r="A737" s="15">
        <f t="shared" si="55"/>
        <v>43717</v>
      </c>
      <c r="B737" s="36">
        <f>C737*'metered data'!H740</f>
        <v>3533437.9716533991</v>
      </c>
      <c r="C737" s="70">
        <f>SUMIFS('Regression Inputs'!$G$26:$G$1851,'Regression Inputs'!$B$26:$B$1851,A737)</f>
        <v>147226.58215222496</v>
      </c>
      <c r="D737" s="2">
        <f>YEAR('metered data'!J740)</f>
        <v>2019</v>
      </c>
      <c r="E737" s="2">
        <f>MONTH('metered data'!J740)</f>
        <v>9</v>
      </c>
      <c r="F737" s="2">
        <f>DAY('metered data'!J740)</f>
        <v>9</v>
      </c>
      <c r="G737" s="2"/>
      <c r="H737" s="2"/>
      <c r="I737" s="2"/>
      <c r="J737" s="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</row>
    <row r="738" spans="1:35" ht="12.75" customHeight="1" x14ac:dyDescent="0.35">
      <c r="A738" s="15">
        <f t="shared" si="55"/>
        <v>43718</v>
      </c>
      <c r="B738" s="36">
        <f>C738*'metered data'!H741</f>
        <v>3840978.9716534</v>
      </c>
      <c r="C738" s="70">
        <f>SUMIFS('Regression Inputs'!$G$26:$G$1851,'Regression Inputs'!$B$26:$B$1851,A738)</f>
        <v>160040.79048555833</v>
      </c>
      <c r="D738" s="2">
        <f>YEAR('metered data'!J741)</f>
        <v>2019</v>
      </c>
      <c r="E738" s="2">
        <f>MONTH('metered data'!J741)</f>
        <v>9</v>
      </c>
      <c r="F738" s="2">
        <f>DAY('metered data'!J741)</f>
        <v>10</v>
      </c>
      <c r="G738" s="2"/>
      <c r="H738" s="2"/>
      <c r="I738" s="2"/>
      <c r="J738" s="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</row>
    <row r="739" spans="1:35" ht="12.75" customHeight="1" x14ac:dyDescent="0.35">
      <c r="A739" s="15">
        <f t="shared" si="55"/>
        <v>43719</v>
      </c>
      <c r="B739" s="36">
        <f>C739*'metered data'!H742</f>
        <v>3928516.9716533991</v>
      </c>
      <c r="C739" s="70">
        <f>SUMIFS('Regression Inputs'!$G$26:$G$1851,'Regression Inputs'!$B$26:$B$1851,A739)</f>
        <v>163688.20715222496</v>
      </c>
      <c r="D739" s="2">
        <f>YEAR('metered data'!J742)</f>
        <v>2019</v>
      </c>
      <c r="E739" s="2">
        <f>MONTH('metered data'!J742)</f>
        <v>9</v>
      </c>
      <c r="F739" s="2">
        <f>DAY('metered data'!J742)</f>
        <v>11</v>
      </c>
      <c r="G739" s="2"/>
      <c r="H739" s="2"/>
      <c r="I739" s="2"/>
      <c r="J739" s="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</row>
    <row r="740" spans="1:35" ht="12.75" customHeight="1" x14ac:dyDescent="0.35">
      <c r="A740" s="15">
        <f t="shared" si="55"/>
        <v>43720</v>
      </c>
      <c r="B740" s="36">
        <f>C740*'metered data'!H743</f>
        <v>4025200.9716533991</v>
      </c>
      <c r="C740" s="70">
        <f>SUMIFS('Regression Inputs'!$G$26:$G$1851,'Regression Inputs'!$B$26:$B$1851,A740)</f>
        <v>167716.70715222496</v>
      </c>
      <c r="D740" s="2">
        <f>YEAR('metered data'!J743)</f>
        <v>2019</v>
      </c>
      <c r="E740" s="2">
        <f>MONTH('metered data'!J743)</f>
        <v>9</v>
      </c>
      <c r="F740" s="2">
        <f>DAY('metered data'!J743)</f>
        <v>12</v>
      </c>
      <c r="G740" s="2"/>
      <c r="H740" s="2"/>
      <c r="I740" s="2"/>
      <c r="J740" s="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</row>
    <row r="741" spans="1:35" ht="12.75" customHeight="1" x14ac:dyDescent="0.35">
      <c r="A741" s="15">
        <f t="shared" si="55"/>
        <v>43721</v>
      </c>
      <c r="B741" s="36">
        <f>C741*'metered data'!H744</f>
        <v>4002441.9716534</v>
      </c>
      <c r="C741" s="70">
        <f>SUMIFS('Regression Inputs'!$G$26:$G$1851,'Regression Inputs'!$B$26:$B$1851,A741)</f>
        <v>166768.41548555833</v>
      </c>
      <c r="D741" s="2">
        <f>YEAR('metered data'!J744)</f>
        <v>2019</v>
      </c>
      <c r="E741" s="2">
        <f>MONTH('metered data'!J744)</f>
        <v>9</v>
      </c>
      <c r="F741" s="2">
        <f>DAY('metered data'!J744)</f>
        <v>13</v>
      </c>
      <c r="G741" s="2"/>
      <c r="H741" s="2"/>
      <c r="I741" s="2"/>
      <c r="J741" s="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</row>
    <row r="742" spans="1:35" ht="12.75" customHeight="1" x14ac:dyDescent="0.35">
      <c r="A742" s="15">
        <f t="shared" si="55"/>
        <v>43722</v>
      </c>
      <c r="B742" s="36">
        <f>C742*'metered data'!H745</f>
        <v>3217355.9716533995</v>
      </c>
      <c r="C742" s="70">
        <f>SUMIFS('Regression Inputs'!$G$26:$G$1851,'Regression Inputs'!$B$26:$B$1851,A742)</f>
        <v>134056.49881889165</v>
      </c>
      <c r="D742" s="2">
        <f>YEAR('metered data'!J745)</f>
        <v>2019</v>
      </c>
      <c r="E742" s="2">
        <f>MONTH('metered data'!J745)</f>
        <v>9</v>
      </c>
      <c r="F742" s="2">
        <f>DAY('metered data'!J745)</f>
        <v>14</v>
      </c>
      <c r="G742" s="2"/>
      <c r="H742" s="2"/>
      <c r="I742" s="2"/>
      <c r="J742" s="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</row>
    <row r="743" spans="1:35" ht="12.75" customHeight="1" x14ac:dyDescent="0.35">
      <c r="A743" s="15">
        <f t="shared" si="55"/>
        <v>43723</v>
      </c>
      <c r="B743" s="36">
        <f>C743*'metered data'!H746</f>
        <v>2578780.9716534005</v>
      </c>
      <c r="C743" s="70">
        <f>SUMIFS('Regression Inputs'!$G$26:$G$1851,'Regression Inputs'!$B$26:$B$1851,A743)</f>
        <v>107449.20715222502</v>
      </c>
      <c r="D743" s="2">
        <f>YEAR('metered data'!J746)</f>
        <v>2019</v>
      </c>
      <c r="E743" s="2">
        <f>MONTH('metered data'!J746)</f>
        <v>9</v>
      </c>
      <c r="F743" s="2">
        <f>DAY('metered data'!J746)</f>
        <v>15</v>
      </c>
      <c r="G743" s="2"/>
      <c r="H743" s="2"/>
      <c r="I743" s="2"/>
      <c r="J743" s="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</row>
    <row r="744" spans="1:35" ht="12.75" customHeight="1" x14ac:dyDescent="0.35">
      <c r="A744" s="15">
        <f t="shared" si="55"/>
        <v>43724</v>
      </c>
      <c r="B744" s="36">
        <f>C744*'metered data'!H747</f>
        <v>3340457.9716533995</v>
      </c>
      <c r="C744" s="70">
        <f>SUMIFS('Regression Inputs'!$G$26:$G$1851,'Regression Inputs'!$B$26:$B$1851,A744)</f>
        <v>139185.74881889165</v>
      </c>
      <c r="D744" s="2">
        <f>YEAR('metered data'!J747)</f>
        <v>2019</v>
      </c>
      <c r="E744" s="2">
        <f>MONTH('metered data'!J747)</f>
        <v>9</v>
      </c>
      <c r="F744" s="2">
        <f>DAY('metered data'!J747)</f>
        <v>16</v>
      </c>
      <c r="G744" s="2"/>
      <c r="H744" s="2"/>
      <c r="I744" s="2"/>
      <c r="J744" s="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</row>
    <row r="745" spans="1:35" ht="12.75" customHeight="1" x14ac:dyDescent="0.35">
      <c r="A745" s="15">
        <f t="shared" si="55"/>
        <v>43725</v>
      </c>
      <c r="B745" s="36">
        <f>C745*'metered data'!H748</f>
        <v>3592773.9716534014</v>
      </c>
      <c r="C745" s="70">
        <f>SUMIFS('Regression Inputs'!$G$26:$G$1851,'Regression Inputs'!$B$26:$B$1851,A745)</f>
        <v>149698.91548555839</v>
      </c>
      <c r="D745" s="2">
        <f>YEAR('metered data'!J748)</f>
        <v>2019</v>
      </c>
      <c r="E745" s="2">
        <f>MONTH('metered data'!J748)</f>
        <v>9</v>
      </c>
      <c r="F745" s="2">
        <f>DAY('metered data'!J748)</f>
        <v>17</v>
      </c>
      <c r="G745" s="2"/>
      <c r="H745" s="2"/>
      <c r="I745" s="2"/>
      <c r="J745" s="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</row>
    <row r="746" spans="1:35" ht="12.75" customHeight="1" x14ac:dyDescent="0.35">
      <c r="A746" s="15">
        <f t="shared" si="55"/>
        <v>43726</v>
      </c>
      <c r="B746" s="36">
        <f>C746*'metered data'!H749</f>
        <v>3641989.9716533991</v>
      </c>
      <c r="C746" s="70">
        <f>SUMIFS('Regression Inputs'!$G$26:$G$1851,'Regression Inputs'!$B$26:$B$1851,A746)</f>
        <v>151749.58215222496</v>
      </c>
      <c r="D746" s="2">
        <f>YEAR('metered data'!J749)</f>
        <v>2019</v>
      </c>
      <c r="E746" s="2">
        <f>MONTH('metered data'!J749)</f>
        <v>9</v>
      </c>
      <c r="F746" s="2">
        <f>DAY('metered data'!J749)</f>
        <v>18</v>
      </c>
      <c r="G746" s="2"/>
      <c r="H746" s="2"/>
      <c r="I746" s="2"/>
      <c r="J746" s="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</row>
    <row r="747" spans="1:35" ht="12.75" customHeight="1" x14ac:dyDescent="0.35">
      <c r="A747" s="15">
        <f t="shared" si="55"/>
        <v>43727</v>
      </c>
      <c r="B747" s="36">
        <f>C747*'metered data'!H750</f>
        <v>3801880.9716534005</v>
      </c>
      <c r="C747" s="70">
        <f>SUMIFS('Regression Inputs'!$G$26:$G$1851,'Regression Inputs'!$B$26:$B$1851,A747)</f>
        <v>158411.70715222502</v>
      </c>
      <c r="D747" s="2">
        <f>YEAR('metered data'!J750)</f>
        <v>2019</v>
      </c>
      <c r="E747" s="2">
        <f>MONTH('metered data'!J750)</f>
        <v>9</v>
      </c>
      <c r="F747" s="2">
        <f>DAY('metered data'!J750)</f>
        <v>19</v>
      </c>
      <c r="G747" s="2"/>
      <c r="H747" s="2"/>
      <c r="I747" s="2"/>
      <c r="J747" s="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</row>
    <row r="748" spans="1:35" ht="12.75" customHeight="1" x14ac:dyDescent="0.35">
      <c r="A748" s="15">
        <f t="shared" si="55"/>
        <v>43728</v>
      </c>
      <c r="B748" s="36">
        <f>C748*'metered data'!H751</f>
        <v>3775752.9716533986</v>
      </c>
      <c r="C748" s="70">
        <f>SUMIFS('Regression Inputs'!$G$26:$G$1851,'Regression Inputs'!$B$26:$B$1851,A748)</f>
        <v>157323.04048555827</v>
      </c>
      <c r="D748" s="2">
        <f>YEAR('metered data'!J751)</f>
        <v>2019</v>
      </c>
      <c r="E748" s="2">
        <f>MONTH('metered data'!J751)</f>
        <v>9</v>
      </c>
      <c r="F748" s="2">
        <f>DAY('metered data'!J751)</f>
        <v>20</v>
      </c>
      <c r="G748" s="2"/>
      <c r="H748" s="2"/>
      <c r="I748" s="2"/>
      <c r="J748" s="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</row>
    <row r="749" spans="1:35" ht="12.75" customHeight="1" x14ac:dyDescent="0.35">
      <c r="A749" s="15">
        <f t="shared" si="55"/>
        <v>43729</v>
      </c>
      <c r="B749" s="36">
        <f>C749*'metered data'!H752</f>
        <v>3354772.9716534005</v>
      </c>
      <c r="C749" s="70">
        <f>SUMIFS('Regression Inputs'!$G$26:$G$1851,'Regression Inputs'!$B$26:$B$1851,A749)</f>
        <v>139782.20715222502</v>
      </c>
      <c r="D749" s="2">
        <f>YEAR('metered data'!J752)</f>
        <v>2019</v>
      </c>
      <c r="E749" s="2">
        <f>MONTH('metered data'!J752)</f>
        <v>9</v>
      </c>
      <c r="F749" s="2">
        <f>DAY('metered data'!J752)</f>
        <v>21</v>
      </c>
      <c r="G749" s="2"/>
      <c r="H749" s="2"/>
      <c r="I749" s="2"/>
      <c r="J749" s="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</row>
    <row r="750" spans="1:35" ht="12.75" customHeight="1" x14ac:dyDescent="0.35">
      <c r="A750" s="15">
        <f t="shared" si="55"/>
        <v>43730</v>
      </c>
      <c r="B750" s="36">
        <f>C750*'metered data'!H753</f>
        <v>2775477.9716534</v>
      </c>
      <c r="C750" s="70">
        <f>SUMIFS('Regression Inputs'!$G$26:$G$1851,'Regression Inputs'!$B$26:$B$1851,A750)</f>
        <v>115644.91548555833</v>
      </c>
      <c r="D750" s="2">
        <f>YEAR('metered data'!J753)</f>
        <v>2019</v>
      </c>
      <c r="E750" s="2">
        <f>MONTH('metered data'!J753)</f>
        <v>9</v>
      </c>
      <c r="F750" s="2">
        <f>DAY('metered data'!J753)</f>
        <v>22</v>
      </c>
      <c r="G750" s="2"/>
      <c r="H750" s="2"/>
      <c r="I750" s="2"/>
      <c r="J750" s="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</row>
    <row r="751" spans="1:35" ht="12.75" customHeight="1" x14ac:dyDescent="0.35">
      <c r="A751" s="15">
        <f t="shared" si="55"/>
        <v>43731</v>
      </c>
      <c r="B751" s="36">
        <f>C751*'metered data'!H754</f>
        <v>3184877.9716534009</v>
      </c>
      <c r="C751" s="70">
        <f>SUMIFS('Regression Inputs'!$G$26:$G$1851,'Regression Inputs'!$B$26:$B$1851,A751)</f>
        <v>132703.24881889171</v>
      </c>
      <c r="D751" s="2">
        <f>YEAR('metered data'!J754)</f>
        <v>2019</v>
      </c>
      <c r="E751" s="2">
        <f>MONTH('metered data'!J754)</f>
        <v>9</v>
      </c>
      <c r="F751" s="2">
        <f>DAY('metered data'!J754)</f>
        <v>23</v>
      </c>
      <c r="G751" s="2"/>
      <c r="H751" s="2"/>
      <c r="I751" s="2"/>
      <c r="J751" s="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</row>
    <row r="752" spans="1:35" ht="12.75" customHeight="1" x14ac:dyDescent="0.35">
      <c r="A752" s="15">
        <f t="shared" si="55"/>
        <v>43732</v>
      </c>
      <c r="B752" s="36">
        <f>C752*'metered data'!H755</f>
        <v>3239309.9716533995</v>
      </c>
      <c r="C752" s="70">
        <f>SUMIFS('Regression Inputs'!$G$26:$G$1851,'Regression Inputs'!$B$26:$B$1851,A752)</f>
        <v>134971.24881889165</v>
      </c>
      <c r="D752" s="2">
        <f>YEAR('metered data'!J755)</f>
        <v>2019</v>
      </c>
      <c r="E752" s="2">
        <f>MONTH('metered data'!J755)</f>
        <v>9</v>
      </c>
      <c r="F752" s="2">
        <f>DAY('metered data'!J755)</f>
        <v>24</v>
      </c>
      <c r="G752" s="2"/>
      <c r="H752" s="2"/>
      <c r="I752" s="2"/>
      <c r="J752" s="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</row>
    <row r="753" spans="1:35" ht="12.75" customHeight="1" x14ac:dyDescent="0.35">
      <c r="A753" s="15">
        <f t="shared" si="55"/>
        <v>43733</v>
      </c>
      <c r="B753" s="36">
        <f>C753*'metered data'!H756</f>
        <v>3246139.9716533991</v>
      </c>
      <c r="C753" s="70">
        <f>SUMIFS('Regression Inputs'!$G$26:$G$1851,'Regression Inputs'!$B$26:$B$1851,A753)</f>
        <v>135255.83215222496</v>
      </c>
      <c r="D753" s="2">
        <f>YEAR('metered data'!J756)</f>
        <v>2019</v>
      </c>
      <c r="E753" s="2">
        <f>MONTH('metered data'!J756)</f>
        <v>9</v>
      </c>
      <c r="F753" s="2">
        <f>DAY('metered data'!J756)</f>
        <v>25</v>
      </c>
      <c r="G753" s="2"/>
      <c r="H753" s="2"/>
      <c r="I753" s="2"/>
      <c r="J753" s="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</row>
    <row r="754" spans="1:35" ht="12.75" customHeight="1" x14ac:dyDescent="0.35">
      <c r="A754" s="15">
        <f t="shared" si="55"/>
        <v>43734</v>
      </c>
      <c r="B754" s="36">
        <f>C754*'metered data'!H757</f>
        <v>3573131.9716533995</v>
      </c>
      <c r="C754" s="70">
        <f>SUMIFS('Regression Inputs'!$G$26:$G$1851,'Regression Inputs'!$B$26:$B$1851,A754)</f>
        <v>148880.49881889165</v>
      </c>
      <c r="D754" s="2">
        <f>YEAR('metered data'!J757)</f>
        <v>2019</v>
      </c>
      <c r="E754" s="2">
        <f>MONTH('metered data'!J757)</f>
        <v>9</v>
      </c>
      <c r="F754" s="2">
        <f>DAY('metered data'!J757)</f>
        <v>26</v>
      </c>
      <c r="G754" s="2"/>
      <c r="H754" s="2"/>
      <c r="I754" s="2"/>
      <c r="J754" s="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</row>
    <row r="755" spans="1:35" ht="12.75" customHeight="1" x14ac:dyDescent="0.35">
      <c r="A755" s="15">
        <f t="shared" si="55"/>
        <v>43735</v>
      </c>
      <c r="B755" s="36">
        <f>C755*'metered data'!H758</f>
        <v>3429858.9716534</v>
      </c>
      <c r="C755" s="70">
        <f>SUMIFS('Regression Inputs'!$G$26:$G$1851,'Regression Inputs'!$B$26:$B$1851,A755)</f>
        <v>142910.79048555833</v>
      </c>
      <c r="D755" s="2">
        <f>YEAR('metered data'!J758)</f>
        <v>2019</v>
      </c>
      <c r="E755" s="2">
        <f>MONTH('metered data'!J758)</f>
        <v>9</v>
      </c>
      <c r="F755" s="2">
        <f>DAY('metered data'!J758)</f>
        <v>27</v>
      </c>
      <c r="G755" s="2"/>
      <c r="H755" s="2"/>
      <c r="I755" s="2"/>
      <c r="J755" s="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</row>
    <row r="756" spans="1:35" ht="12.75" customHeight="1" x14ac:dyDescent="0.35">
      <c r="A756" s="15">
        <f t="shared" si="55"/>
        <v>43736</v>
      </c>
      <c r="B756" s="36">
        <f>C756*'metered data'!H759</f>
        <v>3725808.9716534014</v>
      </c>
      <c r="C756" s="70">
        <f>SUMIFS('Regression Inputs'!$G$26:$G$1851,'Regression Inputs'!$B$26:$B$1851,A756)</f>
        <v>155242.04048555839</v>
      </c>
      <c r="D756" s="2">
        <f>YEAR('metered data'!J759)</f>
        <v>2019</v>
      </c>
      <c r="E756" s="2">
        <f>MONTH('metered data'!J759)</f>
        <v>9</v>
      </c>
      <c r="F756" s="2">
        <f>DAY('metered data'!J759)</f>
        <v>28</v>
      </c>
      <c r="G756" s="2"/>
      <c r="H756" s="2"/>
      <c r="I756" s="2"/>
      <c r="J756" s="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</row>
    <row r="757" spans="1:35" ht="12.75" customHeight="1" x14ac:dyDescent="0.35">
      <c r="A757" s="15">
        <f t="shared" si="55"/>
        <v>43737</v>
      </c>
      <c r="B757" s="36">
        <f>C757*'metered data'!H760</f>
        <v>4176678.9716533986</v>
      </c>
      <c r="C757" s="70">
        <f>SUMIFS('Regression Inputs'!$G$26:$G$1851,'Regression Inputs'!$B$26:$B$1851,A757)</f>
        <v>174028.29048555827</v>
      </c>
      <c r="D757" s="2">
        <f>YEAR('metered data'!J760)</f>
        <v>2019</v>
      </c>
      <c r="E757" s="2">
        <f>MONTH('metered data'!J760)</f>
        <v>9</v>
      </c>
      <c r="F757" s="2">
        <f>DAY('metered data'!J760)</f>
        <v>29</v>
      </c>
      <c r="G757" s="2"/>
      <c r="H757" s="2"/>
      <c r="I757" s="2"/>
      <c r="J757" s="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</row>
    <row r="758" spans="1:35" ht="12.75" customHeight="1" x14ac:dyDescent="0.35">
      <c r="A758" s="15">
        <f t="shared" si="55"/>
        <v>43738</v>
      </c>
      <c r="B758" s="36">
        <f>C758*'metered data'!H761</f>
        <v>4614844.9716534</v>
      </c>
      <c r="C758" s="70">
        <f>SUMIFS('Regression Inputs'!$G$26:$G$1851,'Regression Inputs'!$B$26:$B$1851,A758)</f>
        <v>192285.20715222502</v>
      </c>
      <c r="D758" s="2">
        <f>YEAR('metered data'!J761)</f>
        <v>2019</v>
      </c>
      <c r="E758" s="2">
        <f>MONTH('metered data'!J761)</f>
        <v>9</v>
      </c>
      <c r="F758" s="2">
        <f>DAY('metered data'!J761)</f>
        <v>30</v>
      </c>
      <c r="G758" s="2"/>
      <c r="H758" s="2"/>
      <c r="I758" s="2"/>
      <c r="J758" s="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</row>
    <row r="759" spans="1:35" ht="12.75" customHeight="1" x14ac:dyDescent="0.35">
      <c r="A759" s="15">
        <f t="shared" si="55"/>
        <v>43739</v>
      </c>
      <c r="B759" s="36">
        <f>C759*'metered data'!H762</f>
        <v>4300141.1832616329</v>
      </c>
      <c r="C759" s="70">
        <f>SUMIFS('Regression Inputs'!$G$26:$G$1851,'Regression Inputs'!$B$26:$B$1851,A759)</f>
        <v>179172.54930256802</v>
      </c>
      <c r="D759" s="2">
        <f>YEAR('metered data'!J762)</f>
        <v>2019</v>
      </c>
      <c r="E759" s="2">
        <f>MONTH('metered data'!J762)</f>
        <v>10</v>
      </c>
      <c r="F759" s="2">
        <f>DAY('metered data'!J762)</f>
        <v>1</v>
      </c>
      <c r="G759" s="2"/>
      <c r="H759" s="2"/>
      <c r="I759" s="2"/>
      <c r="J759" s="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</row>
    <row r="760" spans="1:35" ht="12.75" customHeight="1" x14ac:dyDescent="0.35">
      <c r="A760" s="15">
        <f t="shared" si="55"/>
        <v>43740</v>
      </c>
      <c r="B760" s="36">
        <f>C760*'metered data'!H763</f>
        <v>4647821.1832616311</v>
      </c>
      <c r="C760" s="70">
        <f>SUMIFS('Regression Inputs'!$G$26:$G$1851,'Regression Inputs'!$B$26:$B$1851,A760)</f>
        <v>193659.21596923465</v>
      </c>
      <c r="D760" s="2">
        <f>YEAR('metered data'!J763)</f>
        <v>2019</v>
      </c>
      <c r="E760" s="2">
        <f>MONTH('metered data'!J763)</f>
        <v>10</v>
      </c>
      <c r="F760" s="2">
        <f>DAY('metered data'!J763)</f>
        <v>2</v>
      </c>
      <c r="G760" s="2"/>
      <c r="H760" s="2"/>
      <c r="I760" s="2"/>
      <c r="J760" s="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</row>
    <row r="761" spans="1:35" ht="12.75" customHeight="1" x14ac:dyDescent="0.35">
      <c r="A761" s="15">
        <f t="shared" si="55"/>
        <v>43741</v>
      </c>
      <c r="B761" s="36">
        <f>C761*'metered data'!H764</f>
        <v>4465049.1832616311</v>
      </c>
      <c r="C761" s="70">
        <f>SUMIFS('Regression Inputs'!$G$26:$G$1851,'Regression Inputs'!$B$26:$B$1851,A761)</f>
        <v>186043.71596923465</v>
      </c>
      <c r="D761" s="2">
        <f>YEAR('metered data'!J764)</f>
        <v>2019</v>
      </c>
      <c r="E761" s="2">
        <f>MONTH('metered data'!J764)</f>
        <v>10</v>
      </c>
      <c r="F761" s="2">
        <f>DAY('metered data'!J764)</f>
        <v>3</v>
      </c>
      <c r="G761" s="2"/>
      <c r="H761" s="2"/>
      <c r="I761" s="2"/>
      <c r="J761" s="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</row>
    <row r="762" spans="1:35" ht="12.75" customHeight="1" x14ac:dyDescent="0.35">
      <c r="A762" s="15">
        <f t="shared" si="55"/>
        <v>43742</v>
      </c>
      <c r="B762" s="36">
        <f>C762*'metered data'!H765</f>
        <v>4382670.1832616311</v>
      </c>
      <c r="C762" s="70">
        <f>SUMIFS('Regression Inputs'!$G$26:$G$1851,'Regression Inputs'!$B$26:$B$1851,A762)</f>
        <v>182611.25763590127</v>
      </c>
      <c r="D762" s="2">
        <f>YEAR('metered data'!J765)</f>
        <v>2019</v>
      </c>
      <c r="E762" s="2">
        <f>MONTH('metered data'!J765)</f>
        <v>10</v>
      </c>
      <c r="F762" s="2">
        <f>DAY('metered data'!J765)</f>
        <v>4</v>
      </c>
      <c r="G762" s="2"/>
      <c r="H762" s="2"/>
      <c r="I762" s="2"/>
      <c r="J762" s="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</row>
    <row r="763" spans="1:35" ht="12.75" customHeight="1" x14ac:dyDescent="0.35">
      <c r="A763" s="15">
        <f t="shared" si="55"/>
        <v>43743</v>
      </c>
      <c r="B763" s="36">
        <f>C763*'metered data'!H766</f>
        <v>3831208.1832616325</v>
      </c>
      <c r="C763" s="70">
        <f>SUMIFS('Regression Inputs'!$G$26:$G$1851,'Regression Inputs'!$B$26:$B$1851,A763)</f>
        <v>159633.67430256802</v>
      </c>
      <c r="D763" s="2">
        <f>YEAR('metered data'!J766)</f>
        <v>2019</v>
      </c>
      <c r="E763" s="2">
        <f>MONTH('metered data'!J766)</f>
        <v>10</v>
      </c>
      <c r="F763" s="2">
        <f>DAY('metered data'!J766)</f>
        <v>5</v>
      </c>
      <c r="G763" s="2"/>
      <c r="H763" s="2"/>
      <c r="I763" s="2"/>
      <c r="J763" s="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</row>
    <row r="764" spans="1:35" ht="12.75" customHeight="1" x14ac:dyDescent="0.35">
      <c r="A764" s="15">
        <f t="shared" si="55"/>
        <v>43744</v>
      </c>
      <c r="B764" s="36">
        <f>C764*'metered data'!H767</f>
        <v>3942732.1832616306</v>
      </c>
      <c r="C764" s="70">
        <f>SUMIFS('Regression Inputs'!$G$26:$G$1851,'Regression Inputs'!$B$26:$B$1851,A764)</f>
        <v>164280.50763590127</v>
      </c>
      <c r="D764" s="2">
        <f>YEAR('metered data'!J767)</f>
        <v>2019</v>
      </c>
      <c r="E764" s="2">
        <f>MONTH('metered data'!J767)</f>
        <v>10</v>
      </c>
      <c r="F764" s="2">
        <f>DAY('metered data'!J767)</f>
        <v>6</v>
      </c>
      <c r="G764" s="2"/>
      <c r="H764" s="2"/>
      <c r="I764" s="2"/>
      <c r="J764" s="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</row>
    <row r="765" spans="1:35" ht="12.75" customHeight="1" x14ac:dyDescent="0.35">
      <c r="A765" s="15">
        <f t="shared" si="55"/>
        <v>43745</v>
      </c>
      <c r="B765" s="36">
        <f>C765*'metered data'!H768</f>
        <v>4704814.1832616329</v>
      </c>
      <c r="C765" s="70">
        <f>SUMIFS('Regression Inputs'!$G$26:$G$1851,'Regression Inputs'!$B$26:$B$1851,A765)</f>
        <v>196033.92430256802</v>
      </c>
      <c r="D765" s="2">
        <f>YEAR('metered data'!J768)</f>
        <v>2019</v>
      </c>
      <c r="E765" s="2">
        <f>MONTH('metered data'!J768)</f>
        <v>10</v>
      </c>
      <c r="F765" s="2">
        <f>DAY('metered data'!J768)</f>
        <v>7</v>
      </c>
      <c r="G765" s="2"/>
      <c r="H765" s="2"/>
      <c r="I765" s="2"/>
      <c r="J765" s="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</row>
    <row r="766" spans="1:35" ht="12.75" customHeight="1" x14ac:dyDescent="0.35">
      <c r="A766" s="15">
        <f t="shared" si="55"/>
        <v>43746</v>
      </c>
      <c r="B766" s="36">
        <f>C766*'metered data'!H769</f>
        <v>5266937.1832616311</v>
      </c>
      <c r="C766" s="70">
        <f>SUMIFS('Regression Inputs'!$G$26:$G$1851,'Regression Inputs'!$B$26:$B$1851,A766)</f>
        <v>219455.71596923465</v>
      </c>
      <c r="D766" s="2">
        <f>YEAR('metered data'!J769)</f>
        <v>2019</v>
      </c>
      <c r="E766" s="2">
        <f>MONTH('metered data'!J769)</f>
        <v>10</v>
      </c>
      <c r="F766" s="2">
        <f>DAY('metered data'!J769)</f>
        <v>8</v>
      </c>
      <c r="G766" s="2"/>
      <c r="H766" s="2"/>
      <c r="I766" s="2"/>
      <c r="J766" s="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</row>
    <row r="767" spans="1:35" ht="12.75" customHeight="1" x14ac:dyDescent="0.35">
      <c r="A767" s="15">
        <f t="shared" si="55"/>
        <v>43747</v>
      </c>
      <c r="B767" s="36">
        <f>C767*'metered data'!H770</f>
        <v>5938327.1832616292</v>
      </c>
      <c r="C767" s="70">
        <f>SUMIFS('Regression Inputs'!$G$26:$G$1851,'Regression Inputs'!$B$26:$B$1851,A767)</f>
        <v>247430.2993025679</v>
      </c>
      <c r="D767" s="2">
        <f>YEAR('metered data'!J770)</f>
        <v>2019</v>
      </c>
      <c r="E767" s="2">
        <f>MONTH('metered data'!J770)</f>
        <v>10</v>
      </c>
      <c r="F767" s="2">
        <f>DAY('metered data'!J770)</f>
        <v>9</v>
      </c>
      <c r="G767" s="2"/>
      <c r="H767" s="2"/>
      <c r="I767" s="2"/>
      <c r="J767" s="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</row>
    <row r="768" spans="1:35" ht="12.75" customHeight="1" x14ac:dyDescent="0.35">
      <c r="A768" s="15">
        <f t="shared" si="55"/>
        <v>43748</v>
      </c>
      <c r="B768" s="36">
        <f>C768*'metered data'!H771</f>
        <v>5933189.1832616292</v>
      </c>
      <c r="C768" s="70">
        <f>SUMIFS('Regression Inputs'!$G$26:$G$1851,'Regression Inputs'!$B$26:$B$1851,A768)</f>
        <v>247216.21596923453</v>
      </c>
      <c r="D768" s="2">
        <f>YEAR('metered data'!J771)</f>
        <v>2019</v>
      </c>
      <c r="E768" s="2">
        <f>MONTH('metered data'!J771)</f>
        <v>10</v>
      </c>
      <c r="F768" s="2">
        <f>DAY('metered data'!J771)</f>
        <v>10</v>
      </c>
      <c r="G768" s="2"/>
      <c r="H768" s="2"/>
      <c r="I768" s="2"/>
      <c r="J768" s="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</row>
    <row r="769" spans="1:35" ht="12.75" customHeight="1" x14ac:dyDescent="0.35">
      <c r="A769" s="15">
        <f t="shared" si="55"/>
        <v>43749</v>
      </c>
      <c r="B769" s="36">
        <f>C769*'metered data'!H772</f>
        <v>5658100.1832616292</v>
      </c>
      <c r="C769" s="70">
        <f>SUMIFS('Regression Inputs'!$G$26:$G$1851,'Regression Inputs'!$B$26:$B$1851,A769)</f>
        <v>235754.1743025679</v>
      </c>
      <c r="D769" s="2">
        <f>YEAR('metered data'!J772)</f>
        <v>2019</v>
      </c>
      <c r="E769" s="2">
        <f>MONTH('metered data'!J772)</f>
        <v>10</v>
      </c>
      <c r="F769" s="2">
        <f>DAY('metered data'!J772)</f>
        <v>11</v>
      </c>
      <c r="G769" s="2"/>
      <c r="H769" s="2"/>
      <c r="I769" s="2"/>
      <c r="J769" s="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</row>
    <row r="770" spans="1:35" ht="12.75" customHeight="1" x14ac:dyDescent="0.35">
      <c r="A770" s="15">
        <f t="shared" si="55"/>
        <v>43750</v>
      </c>
      <c r="B770" s="36">
        <f>C770*'metered data'!H773</f>
        <v>5243402.1832616311</v>
      </c>
      <c r="C770" s="70">
        <f>SUMIFS('Regression Inputs'!$G$26:$G$1851,'Regression Inputs'!$B$26:$B$1851,A770)</f>
        <v>218475.09096923465</v>
      </c>
      <c r="D770" s="2">
        <f>YEAR('metered data'!J773)</f>
        <v>2019</v>
      </c>
      <c r="E770" s="2">
        <f>MONTH('metered data'!J773)</f>
        <v>10</v>
      </c>
      <c r="F770" s="2">
        <f>DAY('metered data'!J773)</f>
        <v>12</v>
      </c>
      <c r="G770" s="2"/>
      <c r="H770" s="2"/>
      <c r="I770" s="2"/>
      <c r="J770" s="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</row>
    <row r="771" spans="1:35" ht="12.75" customHeight="1" x14ac:dyDescent="0.35">
      <c r="A771" s="15">
        <f t="shared" si="55"/>
        <v>43751</v>
      </c>
      <c r="B771" s="36">
        <f>C771*'metered data'!H774</f>
        <v>4893668.1832616311</v>
      </c>
      <c r="C771" s="70">
        <f>SUMIFS('Regression Inputs'!$G$26:$G$1851,'Regression Inputs'!$B$26:$B$1851,A771)</f>
        <v>203902.84096923465</v>
      </c>
      <c r="D771" s="2">
        <f>YEAR('metered data'!J774)</f>
        <v>2019</v>
      </c>
      <c r="E771" s="2">
        <f>MONTH('metered data'!J774)</f>
        <v>10</v>
      </c>
      <c r="F771" s="2">
        <f>DAY('metered data'!J774)</f>
        <v>13</v>
      </c>
      <c r="G771" s="2"/>
      <c r="H771" s="2"/>
      <c r="I771" s="2"/>
      <c r="J771" s="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</row>
    <row r="772" spans="1:35" ht="12.75" customHeight="1" x14ac:dyDescent="0.35">
      <c r="A772" s="15">
        <f t="shared" si="55"/>
        <v>43752</v>
      </c>
      <c r="B772" s="36">
        <f>C772*'metered data'!H775</f>
        <v>5574285.1832616311</v>
      </c>
      <c r="C772" s="70">
        <f>SUMIFS('Regression Inputs'!$G$26:$G$1851,'Regression Inputs'!$B$26:$B$1851,A772)</f>
        <v>232261.88263590127</v>
      </c>
      <c r="D772" s="2">
        <f>YEAR('metered data'!J775)</f>
        <v>2019</v>
      </c>
      <c r="E772" s="2">
        <f>MONTH('metered data'!J775)</f>
        <v>10</v>
      </c>
      <c r="F772" s="2">
        <f>DAY('metered data'!J775)</f>
        <v>14</v>
      </c>
      <c r="G772" s="2"/>
      <c r="H772" s="2"/>
      <c r="I772" s="2"/>
      <c r="J772" s="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</row>
    <row r="773" spans="1:35" ht="12.75" customHeight="1" x14ac:dyDescent="0.35">
      <c r="A773" s="15">
        <f t="shared" si="55"/>
        <v>43753</v>
      </c>
      <c r="B773" s="36">
        <f>C773*'metered data'!H776</f>
        <v>6139945.1832616292</v>
      </c>
      <c r="C773" s="70">
        <f>SUMIFS('Regression Inputs'!$G$26:$G$1851,'Regression Inputs'!$B$26:$B$1851,A773)</f>
        <v>255831.0493025679</v>
      </c>
      <c r="D773" s="2">
        <f>YEAR('metered data'!J776)</f>
        <v>2019</v>
      </c>
      <c r="E773" s="2">
        <f>MONTH('metered data'!J776)</f>
        <v>10</v>
      </c>
      <c r="F773" s="2">
        <f>DAY('metered data'!J776)</f>
        <v>15</v>
      </c>
      <c r="G773" s="2"/>
      <c r="H773" s="2"/>
      <c r="I773" s="2"/>
      <c r="J773" s="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</row>
    <row r="774" spans="1:35" ht="12.75" customHeight="1" x14ac:dyDescent="0.35">
      <c r="A774" s="15">
        <f t="shared" si="55"/>
        <v>43754</v>
      </c>
      <c r="B774" s="36">
        <f>C774*'metered data'!H777</f>
        <v>5777170.1832616292</v>
      </c>
      <c r="C774" s="70">
        <f>SUMIFS('Regression Inputs'!$G$26:$G$1851,'Regression Inputs'!$B$26:$B$1851,A774)</f>
        <v>240715.4243025679</v>
      </c>
      <c r="D774" s="2">
        <f>YEAR('metered data'!J777)</f>
        <v>2019</v>
      </c>
      <c r="E774" s="2">
        <f>MONTH('metered data'!J777)</f>
        <v>10</v>
      </c>
      <c r="F774" s="2">
        <f>DAY('metered data'!J777)</f>
        <v>16</v>
      </c>
      <c r="G774" s="2"/>
      <c r="H774" s="2"/>
      <c r="I774" s="2"/>
      <c r="J774" s="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</row>
    <row r="775" spans="1:35" ht="12.75" customHeight="1" x14ac:dyDescent="0.35">
      <c r="A775" s="15">
        <f t="shared" si="55"/>
        <v>43755</v>
      </c>
      <c r="B775" s="36">
        <f>C775*'metered data'!H778</f>
        <v>5617862.1832616292</v>
      </c>
      <c r="C775" s="70">
        <f>SUMIFS('Regression Inputs'!$G$26:$G$1851,'Regression Inputs'!$B$26:$B$1851,A775)</f>
        <v>234077.59096923453</v>
      </c>
      <c r="D775" s="2">
        <f>YEAR('metered data'!J778)</f>
        <v>2019</v>
      </c>
      <c r="E775" s="2">
        <f>MONTH('metered data'!J778)</f>
        <v>10</v>
      </c>
      <c r="F775" s="2">
        <f>DAY('metered data'!J778)</f>
        <v>17</v>
      </c>
      <c r="G775" s="2"/>
      <c r="H775" s="2"/>
      <c r="I775" s="2"/>
      <c r="J775" s="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</row>
    <row r="776" spans="1:35" ht="12.75" customHeight="1" x14ac:dyDescent="0.35">
      <c r="A776" s="15">
        <f t="shared" si="55"/>
        <v>43756</v>
      </c>
      <c r="B776" s="36">
        <f>C776*'metered data'!H779</f>
        <v>5859638.1832616292</v>
      </c>
      <c r="C776" s="70">
        <f>SUMIFS('Regression Inputs'!$G$26:$G$1851,'Regression Inputs'!$B$26:$B$1851,A776)</f>
        <v>244151.59096923453</v>
      </c>
      <c r="D776" s="2">
        <f>YEAR('metered data'!J779)</f>
        <v>2019</v>
      </c>
      <c r="E776" s="2">
        <f>MONTH('metered data'!J779)</f>
        <v>10</v>
      </c>
      <c r="F776" s="2">
        <f>DAY('metered data'!J779)</f>
        <v>18</v>
      </c>
      <c r="G776" s="2"/>
      <c r="H776" s="2"/>
      <c r="I776" s="2"/>
      <c r="J776" s="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</row>
    <row r="777" spans="1:35" ht="12.75" customHeight="1" x14ac:dyDescent="0.35">
      <c r="A777" s="15">
        <f t="shared" si="55"/>
        <v>43757</v>
      </c>
      <c r="B777" s="36">
        <f>C777*'metered data'!H780</f>
        <v>5491981.1832616292</v>
      </c>
      <c r="C777" s="70">
        <f>SUMIFS('Regression Inputs'!$G$26:$G$1851,'Regression Inputs'!$B$26:$B$1851,A777)</f>
        <v>228832.5493025679</v>
      </c>
      <c r="D777" s="2">
        <f>YEAR('metered data'!J780)</f>
        <v>2019</v>
      </c>
      <c r="E777" s="2">
        <f>MONTH('metered data'!J780)</f>
        <v>10</v>
      </c>
      <c r="F777" s="2">
        <f>DAY('metered data'!J780)</f>
        <v>19</v>
      </c>
      <c r="G777" s="2"/>
      <c r="H777" s="2"/>
      <c r="I777" s="2"/>
      <c r="J777" s="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</row>
    <row r="778" spans="1:35" ht="12.75" customHeight="1" x14ac:dyDescent="0.35">
      <c r="A778" s="15">
        <f t="shared" si="55"/>
        <v>43758</v>
      </c>
      <c r="B778" s="36">
        <f>C778*'metered data'!H781</f>
        <v>5476697.1832616311</v>
      </c>
      <c r="C778" s="70">
        <f>SUMIFS('Regression Inputs'!$G$26:$G$1851,'Regression Inputs'!$B$26:$B$1851,A778)</f>
        <v>228195.71596923465</v>
      </c>
      <c r="D778" s="2">
        <f>YEAR('metered data'!J781)</f>
        <v>2019</v>
      </c>
      <c r="E778" s="2">
        <f>MONTH('metered data'!J781)</f>
        <v>10</v>
      </c>
      <c r="F778" s="2">
        <f>DAY('metered data'!J781)</f>
        <v>20</v>
      </c>
      <c r="G778" s="2"/>
      <c r="H778" s="2"/>
      <c r="I778" s="2"/>
      <c r="J778" s="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</row>
    <row r="779" spans="1:35" ht="12.75" customHeight="1" x14ac:dyDescent="0.35">
      <c r="A779" s="15">
        <f t="shared" si="55"/>
        <v>43759</v>
      </c>
      <c r="B779" s="36">
        <f>C779*'metered data'!H782</f>
        <v>5379204.1832616273</v>
      </c>
      <c r="C779" s="70">
        <f>SUMIFS('Regression Inputs'!$G$26:$G$1851,'Regression Inputs'!$B$26:$B$1851,A779)</f>
        <v>224133.50763590116</v>
      </c>
      <c r="D779" s="2">
        <f>YEAR('metered data'!J782)</f>
        <v>2019</v>
      </c>
      <c r="E779" s="2">
        <f>MONTH('metered data'!J782)</f>
        <v>10</v>
      </c>
      <c r="F779" s="2">
        <f>DAY('metered data'!J782)</f>
        <v>21</v>
      </c>
      <c r="G779" s="2"/>
      <c r="H779" s="2"/>
      <c r="I779" s="2"/>
      <c r="J779" s="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</row>
    <row r="780" spans="1:35" ht="12.75" customHeight="1" x14ac:dyDescent="0.35">
      <c r="A780" s="15">
        <f t="shared" si="55"/>
        <v>43760</v>
      </c>
      <c r="B780" s="36">
        <f>C780*'metered data'!H783</f>
        <v>4962946.1832616329</v>
      </c>
      <c r="C780" s="70">
        <f>SUMIFS('Regression Inputs'!$G$26:$G$1851,'Regression Inputs'!$B$26:$B$1851,A780)</f>
        <v>206789.42430256802</v>
      </c>
      <c r="D780" s="2">
        <f>YEAR('metered data'!J783)</f>
        <v>2019</v>
      </c>
      <c r="E780" s="2">
        <f>MONTH('metered data'!J783)</f>
        <v>10</v>
      </c>
      <c r="F780" s="2">
        <f>DAY('metered data'!J783)</f>
        <v>22</v>
      </c>
      <c r="G780" s="2"/>
      <c r="H780" s="2"/>
      <c r="I780" s="2"/>
      <c r="J780" s="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</row>
    <row r="781" spans="1:35" ht="12.75" customHeight="1" x14ac:dyDescent="0.35">
      <c r="A781" s="15">
        <f t="shared" si="55"/>
        <v>43761</v>
      </c>
      <c r="B781" s="36">
        <f>C781*'metered data'!H784</f>
        <v>5210022.1832616273</v>
      </c>
      <c r="C781" s="70">
        <f>SUMIFS('Regression Inputs'!$G$26:$G$1851,'Regression Inputs'!$B$26:$B$1851,A781)</f>
        <v>217084.25763590116</v>
      </c>
      <c r="D781" s="2">
        <f>YEAR('metered data'!J784)</f>
        <v>2019</v>
      </c>
      <c r="E781" s="2">
        <f>MONTH('metered data'!J784)</f>
        <v>10</v>
      </c>
      <c r="F781" s="2">
        <f>DAY('metered data'!J784)</f>
        <v>23</v>
      </c>
      <c r="G781" s="2"/>
      <c r="H781" s="2"/>
      <c r="I781" s="2"/>
      <c r="J781" s="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</row>
    <row r="782" spans="1:35" ht="12.75" customHeight="1" x14ac:dyDescent="0.35">
      <c r="A782" s="15">
        <f t="shared" si="55"/>
        <v>43762</v>
      </c>
      <c r="B782" s="36">
        <f>C782*'metered data'!H785</f>
        <v>5333259.1832616273</v>
      </c>
      <c r="C782" s="70">
        <f>SUMIFS('Regression Inputs'!$G$26:$G$1851,'Regression Inputs'!$B$26:$B$1851,A782)</f>
        <v>222219.13263590116</v>
      </c>
      <c r="D782" s="2">
        <f>YEAR('metered data'!J785)</f>
        <v>2019</v>
      </c>
      <c r="E782" s="2">
        <f>MONTH('metered data'!J785)</f>
        <v>10</v>
      </c>
      <c r="F782" s="2">
        <f>DAY('metered data'!J785)</f>
        <v>24</v>
      </c>
      <c r="G782" s="2"/>
      <c r="H782" s="2"/>
      <c r="I782" s="2"/>
      <c r="J782" s="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</row>
    <row r="783" spans="1:35" ht="12.75" customHeight="1" x14ac:dyDescent="0.35">
      <c r="A783" s="15">
        <f t="shared" si="55"/>
        <v>43763</v>
      </c>
      <c r="B783" s="36">
        <f>C783*'metered data'!H786</f>
        <v>5397244.1832616292</v>
      </c>
      <c r="C783" s="70">
        <f>SUMIFS('Regression Inputs'!$G$26:$G$1851,'Regression Inputs'!$B$26:$B$1851,A783)</f>
        <v>224885.1743025679</v>
      </c>
      <c r="D783" s="2">
        <f>YEAR('metered data'!J786)</f>
        <v>2019</v>
      </c>
      <c r="E783" s="2">
        <f>MONTH('metered data'!J786)</f>
        <v>10</v>
      </c>
      <c r="F783" s="2">
        <f>DAY('metered data'!J786)</f>
        <v>25</v>
      </c>
      <c r="G783" s="2"/>
      <c r="H783" s="2"/>
      <c r="I783" s="2"/>
      <c r="J783" s="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</row>
    <row r="784" spans="1:35" ht="12.75" customHeight="1" x14ac:dyDescent="0.35">
      <c r="A784" s="15">
        <f t="shared" si="55"/>
        <v>43764</v>
      </c>
      <c r="B784" s="36">
        <f>C784*'metered data'!H787</f>
        <v>5285271.1832616311</v>
      </c>
      <c r="C784" s="70">
        <f>SUMIFS('Regression Inputs'!$G$26:$G$1851,'Regression Inputs'!$B$26:$B$1851,A784)</f>
        <v>220219.63263590127</v>
      </c>
      <c r="D784" s="2">
        <f>YEAR('metered data'!J787)</f>
        <v>2019</v>
      </c>
      <c r="E784" s="2">
        <f>MONTH('metered data'!J787)</f>
        <v>10</v>
      </c>
      <c r="F784" s="2">
        <f>DAY('metered data'!J787)</f>
        <v>26</v>
      </c>
      <c r="G784" s="2"/>
      <c r="H784" s="2"/>
      <c r="I784" s="2"/>
      <c r="J784" s="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</row>
    <row r="785" spans="1:35" ht="12.75" customHeight="1" x14ac:dyDescent="0.35">
      <c r="A785" s="15">
        <f t="shared" si="55"/>
        <v>43765</v>
      </c>
      <c r="B785" s="36">
        <f>C785*'metered data'!H788</f>
        <v>5404265.1832616292</v>
      </c>
      <c r="C785" s="70">
        <f>SUMIFS('Regression Inputs'!$G$26:$G$1851,'Regression Inputs'!$B$26:$B$1851,A785)</f>
        <v>225177.71596923453</v>
      </c>
      <c r="D785" s="2">
        <f>YEAR('metered data'!J788)</f>
        <v>2019</v>
      </c>
      <c r="E785" s="2">
        <f>MONTH('metered data'!J788)</f>
        <v>10</v>
      </c>
      <c r="F785" s="2">
        <f>DAY('metered data'!J788)</f>
        <v>27</v>
      </c>
      <c r="G785" s="2"/>
      <c r="H785" s="2"/>
      <c r="I785" s="2"/>
      <c r="J785" s="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</row>
    <row r="786" spans="1:35" ht="12.75" customHeight="1" x14ac:dyDescent="0.35">
      <c r="A786" s="15">
        <f t="shared" si="55"/>
        <v>43766</v>
      </c>
      <c r="B786" s="36">
        <f>C786*'metered data'!H789</f>
        <v>6279373.1832616292</v>
      </c>
      <c r="C786" s="70">
        <f>SUMIFS('Regression Inputs'!$G$26:$G$1851,'Regression Inputs'!$B$26:$B$1851,A786)</f>
        <v>261640.5493025679</v>
      </c>
      <c r="D786" s="2">
        <f>YEAR('metered data'!J789)</f>
        <v>2019</v>
      </c>
      <c r="E786" s="2">
        <f>MONTH('metered data'!J789)</f>
        <v>10</v>
      </c>
      <c r="F786" s="2">
        <f>DAY('metered data'!J789)</f>
        <v>28</v>
      </c>
      <c r="G786" s="2"/>
      <c r="H786" s="2"/>
      <c r="I786" s="2"/>
      <c r="J786" s="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</row>
    <row r="787" spans="1:35" ht="12.75" customHeight="1" x14ac:dyDescent="0.35">
      <c r="A787" s="15">
        <f t="shared" si="55"/>
        <v>43767</v>
      </c>
      <c r="B787" s="36">
        <f>C787*'metered data'!H790</f>
        <v>7242694.1832616292</v>
      </c>
      <c r="C787" s="70">
        <f>SUMIFS('Regression Inputs'!$G$26:$G$1851,'Regression Inputs'!$B$26:$B$1851,A787)</f>
        <v>301778.9243025679</v>
      </c>
      <c r="D787" s="2">
        <f>YEAR('metered data'!J790)</f>
        <v>2019</v>
      </c>
      <c r="E787" s="2">
        <f>MONTH('metered data'!J790)</f>
        <v>10</v>
      </c>
      <c r="F787" s="2">
        <f>DAY('metered data'!J790)</f>
        <v>29</v>
      </c>
      <c r="G787" s="2"/>
      <c r="H787" s="2"/>
      <c r="I787" s="2"/>
      <c r="J787" s="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</row>
    <row r="788" spans="1:35" ht="12.75" customHeight="1" x14ac:dyDescent="0.35">
      <c r="A788" s="15">
        <f t="shared" si="55"/>
        <v>43768</v>
      </c>
      <c r="B788" s="36">
        <f>C788*'metered data'!H791</f>
        <v>7451450.1832616292</v>
      </c>
      <c r="C788" s="70">
        <f>SUMIFS('Regression Inputs'!$G$26:$G$1851,'Regression Inputs'!$B$26:$B$1851,A788)</f>
        <v>310477.09096923453</v>
      </c>
      <c r="D788" s="2">
        <f>YEAR('metered data'!J791)</f>
        <v>2019</v>
      </c>
      <c r="E788" s="2">
        <f>MONTH('metered data'!J791)</f>
        <v>10</v>
      </c>
      <c r="F788" s="2">
        <f>DAY('metered data'!J791)</f>
        <v>30</v>
      </c>
      <c r="G788" s="2"/>
      <c r="H788" s="2"/>
      <c r="I788" s="2"/>
      <c r="J788" s="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</row>
    <row r="789" spans="1:35" ht="12.75" customHeight="1" x14ac:dyDescent="0.35">
      <c r="A789" s="15">
        <f t="shared" si="55"/>
        <v>43769</v>
      </c>
      <c r="B789" s="36">
        <f>C789*'metered data'!H792</f>
        <v>6857732.1832616292</v>
      </c>
      <c r="C789" s="70">
        <f>SUMIFS('Regression Inputs'!$G$26:$G$1851,'Regression Inputs'!$B$26:$B$1851,A789)</f>
        <v>285738.84096923453</v>
      </c>
      <c r="D789" s="2">
        <f>YEAR('metered data'!J792)</f>
        <v>2019</v>
      </c>
      <c r="E789" s="2">
        <f>MONTH('metered data'!J792)</f>
        <v>10</v>
      </c>
      <c r="F789" s="2">
        <f>DAY('metered data'!J792)</f>
        <v>31</v>
      </c>
      <c r="G789" s="2"/>
      <c r="H789" s="2"/>
      <c r="I789" s="2"/>
      <c r="J789" s="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</row>
    <row r="790" spans="1:35" ht="12.75" customHeight="1" x14ac:dyDescent="0.35">
      <c r="A790" s="15">
        <f t="shared" si="55"/>
        <v>43770</v>
      </c>
      <c r="B790" s="36">
        <f>C790*'metered data'!H793</f>
        <v>6588287.5603589499</v>
      </c>
      <c r="C790" s="70">
        <f>SUMIFS('Regression Inputs'!$G$26:$G$1851,'Regression Inputs'!$B$26:$B$1851,A790)</f>
        <v>274511.98168162291</v>
      </c>
      <c r="D790" s="2">
        <f>YEAR('metered data'!J793)</f>
        <v>2019</v>
      </c>
      <c r="E790" s="2">
        <f>MONTH('metered data'!J793)</f>
        <v>11</v>
      </c>
      <c r="F790" s="2">
        <f>DAY('metered data'!J793)</f>
        <v>1</v>
      </c>
      <c r="G790" s="2"/>
      <c r="H790" s="2"/>
      <c r="I790" s="2"/>
      <c r="J790" s="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</row>
    <row r="791" spans="1:35" ht="12.75" customHeight="1" x14ac:dyDescent="0.35">
      <c r="A791" s="15">
        <f t="shared" si="55"/>
        <v>43771</v>
      </c>
      <c r="B791" s="36">
        <f>C791*'metered data'!H794</f>
        <v>6157250.5603589518</v>
      </c>
      <c r="C791" s="70">
        <f>SUMIFS('Regression Inputs'!$G$26:$G$1851,'Regression Inputs'!$B$26:$B$1851,A791)</f>
        <v>256552.106681623</v>
      </c>
      <c r="D791" s="2">
        <f>YEAR('metered data'!J794)</f>
        <v>2019</v>
      </c>
      <c r="E791" s="2">
        <f>MONTH('metered data'!J794)</f>
        <v>11</v>
      </c>
      <c r="F791" s="2">
        <f>DAY('metered data'!J794)</f>
        <v>2</v>
      </c>
      <c r="G791" s="2"/>
      <c r="H791" s="2"/>
      <c r="I791" s="2"/>
      <c r="J791" s="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</row>
    <row r="792" spans="1:35" ht="12.75" customHeight="1" x14ac:dyDescent="0.35">
      <c r="A792" s="15">
        <f t="shared" si="55"/>
        <v>43772</v>
      </c>
      <c r="B792" s="36">
        <f>C792*'metered data'!H795</f>
        <v>6625532.5603589602</v>
      </c>
      <c r="C792" s="70">
        <f>SUMIFS('Regression Inputs'!$G$26:$G$1851,'Regression Inputs'!$B$26:$B$1851,A792)</f>
        <v>265021.30241435842</v>
      </c>
      <c r="D792" s="2">
        <f>YEAR('metered data'!J795)</f>
        <v>2019</v>
      </c>
      <c r="E792" s="2">
        <f>MONTH('metered data'!J795)</f>
        <v>11</v>
      </c>
      <c r="F792" s="2">
        <f>DAY('metered data'!J795)</f>
        <v>3</v>
      </c>
      <c r="G792" s="2"/>
      <c r="H792" s="2"/>
      <c r="I792" s="2"/>
      <c r="J792" s="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</row>
    <row r="793" spans="1:35" ht="12.75" customHeight="1" x14ac:dyDescent="0.35">
      <c r="A793" s="15">
        <f t="shared" si="55"/>
        <v>43773</v>
      </c>
      <c r="B793" s="36">
        <f>C793*'metered data'!H796</f>
        <v>6502413.560358949</v>
      </c>
      <c r="C793" s="70">
        <f>SUMIFS('Regression Inputs'!$G$26:$G$1851,'Regression Inputs'!$B$26:$B$1851,A793)</f>
        <v>270933.89834828954</v>
      </c>
      <c r="D793" s="2">
        <f>YEAR('metered data'!J796)</f>
        <v>2019</v>
      </c>
      <c r="E793" s="2">
        <f>MONTH('metered data'!J796)</f>
        <v>11</v>
      </c>
      <c r="F793" s="2">
        <f>DAY('metered data'!J796)</f>
        <v>4</v>
      </c>
      <c r="G793" s="2"/>
      <c r="H793" s="2"/>
      <c r="I793" s="2"/>
      <c r="J793" s="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</row>
    <row r="794" spans="1:35" ht="12.75" customHeight="1" x14ac:dyDescent="0.35">
      <c r="A794" s="15">
        <f t="shared" si="55"/>
        <v>43774</v>
      </c>
      <c r="B794" s="36">
        <f>C794*'metered data'!H797</f>
        <v>6418582.5603589509</v>
      </c>
      <c r="C794" s="70">
        <f>SUMIFS('Regression Inputs'!$G$26:$G$1851,'Regression Inputs'!$B$26:$B$1851,A794)</f>
        <v>267440.94001495629</v>
      </c>
      <c r="D794" s="2">
        <f>YEAR('metered data'!J797)</f>
        <v>2019</v>
      </c>
      <c r="E794" s="2">
        <f>MONTH('metered data'!J797)</f>
        <v>11</v>
      </c>
      <c r="F794" s="2">
        <f>DAY('metered data'!J797)</f>
        <v>5</v>
      </c>
      <c r="G794" s="2"/>
      <c r="H794" s="2"/>
      <c r="I794" s="2"/>
      <c r="J794" s="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</row>
    <row r="795" spans="1:35" ht="12.75" customHeight="1" x14ac:dyDescent="0.35">
      <c r="A795" s="15">
        <f t="shared" si="55"/>
        <v>43775</v>
      </c>
      <c r="B795" s="36">
        <f>C795*'metered data'!H798</f>
        <v>5867616.5603589509</v>
      </c>
      <c r="C795" s="70">
        <f>SUMIFS('Regression Inputs'!$G$26:$G$1851,'Regression Inputs'!$B$26:$B$1851,A795)</f>
        <v>244484.02334828963</v>
      </c>
      <c r="D795" s="2">
        <f>YEAR('metered data'!J798)</f>
        <v>2019</v>
      </c>
      <c r="E795" s="2">
        <f>MONTH('metered data'!J798)</f>
        <v>11</v>
      </c>
      <c r="F795" s="2">
        <f>DAY('metered data'!J798)</f>
        <v>6</v>
      </c>
      <c r="G795" s="2"/>
      <c r="H795" s="2"/>
      <c r="I795" s="2"/>
      <c r="J795" s="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</row>
    <row r="796" spans="1:35" ht="12.75" customHeight="1" x14ac:dyDescent="0.35">
      <c r="A796" s="15">
        <f t="shared" si="55"/>
        <v>43776</v>
      </c>
      <c r="B796" s="36">
        <f>C796*'metered data'!H799</f>
        <v>6686776.5603589509</v>
      </c>
      <c r="C796" s="70">
        <f>SUMIFS('Regression Inputs'!$G$26:$G$1851,'Regression Inputs'!$B$26:$B$1851,A796)</f>
        <v>278615.69001495629</v>
      </c>
      <c r="D796" s="2">
        <f>YEAR('metered data'!J799)</f>
        <v>2019</v>
      </c>
      <c r="E796" s="2">
        <f>MONTH('metered data'!J799)</f>
        <v>11</v>
      </c>
      <c r="F796" s="2">
        <f>DAY('metered data'!J799)</f>
        <v>7</v>
      </c>
      <c r="G796" s="2"/>
      <c r="H796" s="2"/>
      <c r="I796" s="2"/>
      <c r="J796" s="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</row>
    <row r="797" spans="1:35" ht="12.75" customHeight="1" x14ac:dyDescent="0.35">
      <c r="A797" s="15">
        <f t="shared" si="55"/>
        <v>43777</v>
      </c>
      <c r="B797" s="36">
        <f>C797*'metered data'!H800</f>
        <v>6940871.5603589499</v>
      </c>
      <c r="C797" s="70">
        <f>SUMIFS('Regression Inputs'!$G$26:$G$1851,'Regression Inputs'!$B$26:$B$1851,A797)</f>
        <v>289202.98168162291</v>
      </c>
      <c r="D797" s="2">
        <f>YEAR('metered data'!J800)</f>
        <v>2019</v>
      </c>
      <c r="E797" s="2">
        <f>MONTH('metered data'!J800)</f>
        <v>11</v>
      </c>
      <c r="F797" s="2">
        <f>DAY('metered data'!J800)</f>
        <v>8</v>
      </c>
      <c r="G797" s="2"/>
      <c r="H797" s="2"/>
      <c r="I797" s="2"/>
      <c r="J797" s="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</row>
    <row r="798" spans="1:35" ht="12.75" customHeight="1" x14ac:dyDescent="0.35">
      <c r="A798" s="15">
        <f t="shared" ref="A798:A861" si="56">DATE(D798,E798,F798)</f>
        <v>43778</v>
      </c>
      <c r="B798" s="36">
        <f>C798*'metered data'!H801</f>
        <v>6444346.5603589509</v>
      </c>
      <c r="C798" s="70">
        <f>SUMIFS('Regression Inputs'!$G$26:$G$1851,'Regression Inputs'!$B$26:$B$1851,A798)</f>
        <v>268514.44001495629</v>
      </c>
      <c r="D798" s="2">
        <f>YEAR('metered data'!J801)</f>
        <v>2019</v>
      </c>
      <c r="E798" s="2">
        <f>MONTH('metered data'!J801)</f>
        <v>11</v>
      </c>
      <c r="F798" s="2">
        <f>DAY('metered data'!J801)</f>
        <v>9</v>
      </c>
      <c r="G798" s="2"/>
      <c r="H798" s="2"/>
      <c r="I798" s="2"/>
      <c r="J798" s="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</row>
    <row r="799" spans="1:35" ht="12.75" customHeight="1" x14ac:dyDescent="0.35">
      <c r="A799" s="15">
        <f t="shared" si="56"/>
        <v>43779</v>
      </c>
      <c r="B799" s="36">
        <f>C799*'metered data'!H802</f>
        <v>5958781.5603589499</v>
      </c>
      <c r="C799" s="70">
        <f>SUMIFS('Regression Inputs'!$G$26:$G$1851,'Regression Inputs'!$B$26:$B$1851,A799)</f>
        <v>248282.56501495626</v>
      </c>
      <c r="D799" s="2">
        <f>YEAR('metered data'!J802)</f>
        <v>2019</v>
      </c>
      <c r="E799" s="2">
        <f>MONTH('metered data'!J802)</f>
        <v>11</v>
      </c>
      <c r="F799" s="2">
        <f>DAY('metered data'!J802)</f>
        <v>10</v>
      </c>
      <c r="G799" s="2"/>
      <c r="H799" s="2"/>
      <c r="I799" s="2"/>
      <c r="J799" s="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</row>
    <row r="800" spans="1:35" ht="12.75" customHeight="1" x14ac:dyDescent="0.35">
      <c r="A800" s="15">
        <f t="shared" si="56"/>
        <v>43780</v>
      </c>
      <c r="B800" s="36">
        <f>C800*'metered data'!H803</f>
        <v>6665259.5603589518</v>
      </c>
      <c r="C800" s="70">
        <f>SUMIFS('Regression Inputs'!$G$26:$G$1851,'Regression Inputs'!$B$26:$B$1851,A800)</f>
        <v>277719.14834828966</v>
      </c>
      <c r="D800" s="2">
        <f>YEAR('metered data'!J803)</f>
        <v>2019</v>
      </c>
      <c r="E800" s="2">
        <f>MONTH('metered data'!J803)</f>
        <v>11</v>
      </c>
      <c r="F800" s="2">
        <f>DAY('metered data'!J803)</f>
        <v>11</v>
      </c>
      <c r="G800" s="2"/>
      <c r="H800" s="2"/>
      <c r="I800" s="2"/>
      <c r="J800" s="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</row>
    <row r="801" spans="1:35" ht="12.75" customHeight="1" x14ac:dyDescent="0.35">
      <c r="A801" s="15">
        <f t="shared" si="56"/>
        <v>43781</v>
      </c>
      <c r="B801" s="36">
        <f>C801*'metered data'!H804</f>
        <v>6851305.5603589509</v>
      </c>
      <c r="C801" s="70">
        <f>SUMIFS('Regression Inputs'!$G$26:$G$1851,'Regression Inputs'!$B$26:$B$1851,A801)</f>
        <v>285471.06501495629</v>
      </c>
      <c r="D801" s="2">
        <f>YEAR('metered data'!J804)</f>
        <v>2019</v>
      </c>
      <c r="E801" s="2">
        <f>MONTH('metered data'!J804)</f>
        <v>11</v>
      </c>
      <c r="F801" s="2">
        <f>DAY('metered data'!J804)</f>
        <v>12</v>
      </c>
      <c r="G801" s="2"/>
      <c r="H801" s="2"/>
      <c r="I801" s="2"/>
      <c r="J801" s="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</row>
    <row r="802" spans="1:35" ht="12.75" customHeight="1" x14ac:dyDescent="0.35">
      <c r="A802" s="15">
        <f t="shared" si="56"/>
        <v>43782</v>
      </c>
      <c r="B802" s="36">
        <f>C802*'metered data'!H805</f>
        <v>6717301.5603589509</v>
      </c>
      <c r="C802" s="70">
        <f>SUMIFS('Regression Inputs'!$G$26:$G$1851,'Regression Inputs'!$B$26:$B$1851,A802)</f>
        <v>279887.56501495629</v>
      </c>
      <c r="D802" s="2">
        <f>YEAR('metered data'!J805)</f>
        <v>2019</v>
      </c>
      <c r="E802" s="2">
        <f>MONTH('metered data'!J805)</f>
        <v>11</v>
      </c>
      <c r="F802" s="2">
        <f>DAY('metered data'!J805)</f>
        <v>13</v>
      </c>
      <c r="G802" s="2"/>
      <c r="H802" s="2"/>
      <c r="I802" s="2"/>
      <c r="J802" s="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</row>
    <row r="803" spans="1:35" ht="12.75" customHeight="1" x14ac:dyDescent="0.35">
      <c r="A803" s="15">
        <f t="shared" si="56"/>
        <v>43783</v>
      </c>
      <c r="B803" s="36">
        <f>C803*'metered data'!H806</f>
        <v>6328728.560358949</v>
      </c>
      <c r="C803" s="70">
        <f>SUMIFS('Regression Inputs'!$G$26:$G$1851,'Regression Inputs'!$B$26:$B$1851,A803)</f>
        <v>263697.02334828954</v>
      </c>
      <c r="D803" s="2">
        <f>YEAR('metered data'!J806)</f>
        <v>2019</v>
      </c>
      <c r="E803" s="2">
        <f>MONTH('metered data'!J806)</f>
        <v>11</v>
      </c>
      <c r="F803" s="2">
        <f>DAY('metered data'!J806)</f>
        <v>14</v>
      </c>
      <c r="G803" s="2"/>
      <c r="H803" s="2"/>
      <c r="I803" s="2"/>
      <c r="J803" s="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</row>
    <row r="804" spans="1:35" ht="12.75" customHeight="1" x14ac:dyDescent="0.35">
      <c r="A804" s="15">
        <f t="shared" si="56"/>
        <v>43784</v>
      </c>
      <c r="B804" s="36">
        <f>C804*'metered data'!H807</f>
        <v>6274384.5603589499</v>
      </c>
      <c r="C804" s="70">
        <f>SUMIFS('Regression Inputs'!$G$26:$G$1851,'Regression Inputs'!$B$26:$B$1851,A804)</f>
        <v>261432.69001495626</v>
      </c>
      <c r="D804" s="2">
        <f>YEAR('metered data'!J807)</f>
        <v>2019</v>
      </c>
      <c r="E804" s="2">
        <f>MONTH('metered data'!J807)</f>
        <v>11</v>
      </c>
      <c r="F804" s="2">
        <f>DAY('metered data'!J807)</f>
        <v>15</v>
      </c>
      <c r="G804" s="2"/>
      <c r="H804" s="2"/>
      <c r="I804" s="2"/>
      <c r="J804" s="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</row>
    <row r="805" spans="1:35" ht="12.75" customHeight="1" x14ac:dyDescent="0.35">
      <c r="A805" s="15">
        <f t="shared" si="56"/>
        <v>43785</v>
      </c>
      <c r="B805" s="36">
        <f>C805*'metered data'!H808</f>
        <v>5803981.5603589499</v>
      </c>
      <c r="C805" s="70">
        <f>SUMIFS('Regression Inputs'!$G$26:$G$1851,'Regression Inputs'!$B$26:$B$1851,A805)</f>
        <v>241832.56501495626</v>
      </c>
      <c r="D805" s="2">
        <f>YEAR('metered data'!J808)</f>
        <v>2019</v>
      </c>
      <c r="E805" s="2">
        <f>MONTH('metered data'!J808)</f>
        <v>11</v>
      </c>
      <c r="F805" s="2">
        <f>DAY('metered data'!J808)</f>
        <v>16</v>
      </c>
      <c r="G805" s="2"/>
      <c r="H805" s="2"/>
      <c r="I805" s="2"/>
      <c r="J805" s="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</row>
    <row r="806" spans="1:35" ht="12.75" customHeight="1" x14ac:dyDescent="0.35">
      <c r="A806" s="15">
        <f t="shared" si="56"/>
        <v>43786</v>
      </c>
      <c r="B806" s="36">
        <f>C806*'metered data'!H809</f>
        <v>5389210.5603589499</v>
      </c>
      <c r="C806" s="70">
        <f>SUMIFS('Regression Inputs'!$G$26:$G$1851,'Regression Inputs'!$B$26:$B$1851,A806)</f>
        <v>224550.44001495626</v>
      </c>
      <c r="D806" s="2">
        <f>YEAR('metered data'!J809)</f>
        <v>2019</v>
      </c>
      <c r="E806" s="2">
        <f>MONTH('metered data'!J809)</f>
        <v>11</v>
      </c>
      <c r="F806" s="2">
        <f>DAY('metered data'!J809)</f>
        <v>17</v>
      </c>
      <c r="G806" s="2"/>
      <c r="H806" s="2"/>
      <c r="I806" s="2"/>
      <c r="J806" s="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</row>
    <row r="807" spans="1:35" ht="12.75" customHeight="1" x14ac:dyDescent="0.35">
      <c r="A807" s="15">
        <f t="shared" si="56"/>
        <v>43787</v>
      </c>
      <c r="B807" s="36">
        <f>C807*'metered data'!H810</f>
        <v>6250689.5603589481</v>
      </c>
      <c r="C807" s="70">
        <f>SUMIFS('Regression Inputs'!$G$26:$G$1851,'Regression Inputs'!$B$26:$B$1851,A807)</f>
        <v>260445.39834828951</v>
      </c>
      <c r="D807" s="2">
        <f>YEAR('metered data'!J810)</f>
        <v>2019</v>
      </c>
      <c r="E807" s="2">
        <f>MONTH('metered data'!J810)</f>
        <v>11</v>
      </c>
      <c r="F807" s="2">
        <f>DAY('metered data'!J810)</f>
        <v>18</v>
      </c>
      <c r="G807" s="2"/>
      <c r="H807" s="2"/>
      <c r="I807" s="2"/>
      <c r="J807" s="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</row>
    <row r="808" spans="1:35" ht="12.75" customHeight="1" x14ac:dyDescent="0.35">
      <c r="A808" s="15">
        <f t="shared" si="56"/>
        <v>43788</v>
      </c>
      <c r="B808" s="36">
        <f>C808*'metered data'!H811</f>
        <v>5947104.5603589481</v>
      </c>
      <c r="C808" s="70">
        <f>SUMIFS('Regression Inputs'!$G$26:$G$1851,'Regression Inputs'!$B$26:$B$1851,A808)</f>
        <v>247796.02334828951</v>
      </c>
      <c r="D808" s="2">
        <f>YEAR('metered data'!J811)</f>
        <v>2019</v>
      </c>
      <c r="E808" s="2">
        <f>MONTH('metered data'!J811)</f>
        <v>11</v>
      </c>
      <c r="F808" s="2">
        <f>DAY('metered data'!J811)</f>
        <v>19</v>
      </c>
      <c r="G808" s="2"/>
      <c r="H808" s="2"/>
      <c r="I808" s="2"/>
      <c r="J808" s="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</row>
    <row r="809" spans="1:35" ht="12.75" customHeight="1" x14ac:dyDescent="0.35">
      <c r="A809" s="15">
        <f t="shared" si="56"/>
        <v>43789</v>
      </c>
      <c r="B809" s="36">
        <f>C809*'metered data'!H812</f>
        <v>6233550.5603589481</v>
      </c>
      <c r="C809" s="70">
        <f>SUMIFS('Regression Inputs'!$G$26:$G$1851,'Regression Inputs'!$B$26:$B$1851,A809)</f>
        <v>259731.27334828951</v>
      </c>
      <c r="D809" s="2">
        <f>YEAR('metered data'!J812)</f>
        <v>2019</v>
      </c>
      <c r="E809" s="2">
        <f>MONTH('metered data'!J812)</f>
        <v>11</v>
      </c>
      <c r="F809" s="2">
        <f>DAY('metered data'!J812)</f>
        <v>20</v>
      </c>
      <c r="G809" s="2"/>
      <c r="H809" s="2"/>
      <c r="I809" s="2"/>
      <c r="J809" s="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</row>
    <row r="810" spans="1:35" ht="12.75" customHeight="1" x14ac:dyDescent="0.35">
      <c r="A810" s="15">
        <f t="shared" si="56"/>
        <v>43790</v>
      </c>
      <c r="B810" s="36">
        <f>C810*'metered data'!H813</f>
        <v>6852698.5603589499</v>
      </c>
      <c r="C810" s="70">
        <f>SUMIFS('Regression Inputs'!$G$26:$G$1851,'Regression Inputs'!$B$26:$B$1851,A810)</f>
        <v>285529.10668162291</v>
      </c>
      <c r="D810" s="2">
        <f>YEAR('metered data'!J813)</f>
        <v>2019</v>
      </c>
      <c r="E810" s="2">
        <f>MONTH('metered data'!J813)</f>
        <v>11</v>
      </c>
      <c r="F810" s="2">
        <f>DAY('metered data'!J813)</f>
        <v>21</v>
      </c>
      <c r="G810" s="2"/>
      <c r="H810" s="2"/>
      <c r="I810" s="2"/>
      <c r="J810" s="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</row>
    <row r="811" spans="1:35" ht="12.75" customHeight="1" x14ac:dyDescent="0.35">
      <c r="A811" s="15">
        <f t="shared" si="56"/>
        <v>43791</v>
      </c>
      <c r="B811" s="36">
        <f>C811*'metered data'!H814</f>
        <v>7704441.5603589518</v>
      </c>
      <c r="C811" s="70">
        <f>SUMIFS('Regression Inputs'!$G$26:$G$1851,'Regression Inputs'!$B$26:$B$1851,A811)</f>
        <v>321018.39834828966</v>
      </c>
      <c r="D811" s="2">
        <f>YEAR('metered data'!J814)</f>
        <v>2019</v>
      </c>
      <c r="E811" s="2">
        <f>MONTH('metered data'!J814)</f>
        <v>11</v>
      </c>
      <c r="F811" s="2">
        <f>DAY('metered data'!J814)</f>
        <v>22</v>
      </c>
      <c r="G811" s="2"/>
      <c r="H811" s="2"/>
      <c r="I811" s="2"/>
      <c r="J811" s="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</row>
    <row r="812" spans="1:35" ht="12.75" customHeight="1" x14ac:dyDescent="0.35">
      <c r="A812" s="15">
        <f t="shared" si="56"/>
        <v>43792</v>
      </c>
      <c r="B812" s="36">
        <f>C812*'metered data'!H815</f>
        <v>7474628.5603589527</v>
      </c>
      <c r="C812" s="70">
        <f>SUMIFS('Regression Inputs'!$G$26:$G$1851,'Regression Inputs'!$B$26:$B$1851,A812)</f>
        <v>311442.85668162303</v>
      </c>
      <c r="D812" s="2">
        <f>YEAR('metered data'!J815)</f>
        <v>2019</v>
      </c>
      <c r="E812" s="2">
        <f>MONTH('metered data'!J815)</f>
        <v>11</v>
      </c>
      <c r="F812" s="2">
        <f>DAY('metered data'!J815)</f>
        <v>23</v>
      </c>
      <c r="G812" s="2"/>
      <c r="H812" s="2"/>
      <c r="I812" s="2"/>
      <c r="J812" s="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</row>
    <row r="813" spans="1:35" ht="12.75" customHeight="1" x14ac:dyDescent="0.35">
      <c r="A813" s="15">
        <f t="shared" si="56"/>
        <v>43793</v>
      </c>
      <c r="B813" s="36">
        <f>C813*'metered data'!H816</f>
        <v>6672757.5603589509</v>
      </c>
      <c r="C813" s="70">
        <f>SUMIFS('Regression Inputs'!$G$26:$G$1851,'Regression Inputs'!$B$26:$B$1851,A813)</f>
        <v>278031.56501495629</v>
      </c>
      <c r="D813" s="2">
        <f>YEAR('metered data'!J816)</f>
        <v>2019</v>
      </c>
      <c r="E813" s="2">
        <f>MONTH('metered data'!J816)</f>
        <v>11</v>
      </c>
      <c r="F813" s="2">
        <f>DAY('metered data'!J816)</f>
        <v>24</v>
      </c>
      <c r="G813" s="2"/>
      <c r="H813" s="2"/>
      <c r="I813" s="2"/>
      <c r="J813" s="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</row>
    <row r="814" spans="1:35" ht="12.75" customHeight="1" x14ac:dyDescent="0.35">
      <c r="A814" s="15">
        <f t="shared" si="56"/>
        <v>43794</v>
      </c>
      <c r="B814" s="36">
        <f>C814*'metered data'!H817</f>
        <v>6778740.560358949</v>
      </c>
      <c r="C814" s="70">
        <f>SUMIFS('Regression Inputs'!$G$26:$G$1851,'Regression Inputs'!$B$26:$B$1851,A814)</f>
        <v>282447.52334828954</v>
      </c>
      <c r="D814" s="2">
        <f>YEAR('metered data'!J817)</f>
        <v>2019</v>
      </c>
      <c r="E814" s="2">
        <f>MONTH('metered data'!J817)</f>
        <v>11</v>
      </c>
      <c r="F814" s="2">
        <f>DAY('metered data'!J817)</f>
        <v>25</v>
      </c>
      <c r="G814" s="2"/>
      <c r="H814" s="2"/>
      <c r="I814" s="2"/>
      <c r="J814" s="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</row>
    <row r="815" spans="1:35" ht="12.75" customHeight="1" x14ac:dyDescent="0.35">
      <c r="A815" s="15">
        <f t="shared" si="56"/>
        <v>43795</v>
      </c>
      <c r="B815" s="36">
        <f>C815*'metered data'!H818</f>
        <v>7616209.5603589509</v>
      </c>
      <c r="C815" s="70">
        <f>SUMIFS('Regression Inputs'!$G$26:$G$1851,'Regression Inputs'!$B$26:$B$1851,A815)</f>
        <v>317342.06501495629</v>
      </c>
      <c r="D815" s="2">
        <f>YEAR('metered data'!J818)</f>
        <v>2019</v>
      </c>
      <c r="E815" s="2">
        <f>MONTH('metered data'!J818)</f>
        <v>11</v>
      </c>
      <c r="F815" s="2">
        <f>DAY('metered data'!J818)</f>
        <v>26</v>
      </c>
      <c r="G815" s="2"/>
      <c r="H815" s="2"/>
      <c r="I815" s="2"/>
      <c r="J815" s="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</row>
    <row r="816" spans="1:35" ht="12.75" customHeight="1" x14ac:dyDescent="0.35">
      <c r="A816" s="15">
        <f t="shared" si="56"/>
        <v>43796</v>
      </c>
      <c r="B816" s="36">
        <f>C816*'metered data'!H819</f>
        <v>7668534.5603589518</v>
      </c>
      <c r="C816" s="70">
        <f>SUMIFS('Regression Inputs'!$G$26:$G$1851,'Regression Inputs'!$B$26:$B$1851,A816)</f>
        <v>319522.27334828966</v>
      </c>
      <c r="D816" s="2">
        <f>YEAR('metered data'!J819)</f>
        <v>2019</v>
      </c>
      <c r="E816" s="2">
        <f>MONTH('metered data'!J819)</f>
        <v>11</v>
      </c>
      <c r="F816" s="2">
        <f>DAY('metered data'!J819)</f>
        <v>27</v>
      </c>
      <c r="G816" s="2"/>
      <c r="H816" s="2"/>
      <c r="I816" s="2"/>
      <c r="J816" s="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</row>
    <row r="817" spans="1:35" ht="12.75" customHeight="1" x14ac:dyDescent="0.35">
      <c r="A817" s="15">
        <f t="shared" si="56"/>
        <v>43797</v>
      </c>
      <c r="B817" s="36">
        <f>C817*'metered data'!H820</f>
        <v>7299566.5603589527</v>
      </c>
      <c r="C817" s="70">
        <f>SUMIFS('Regression Inputs'!$G$26:$G$1851,'Regression Inputs'!$B$26:$B$1851,A817)</f>
        <v>304148.60668162303</v>
      </c>
      <c r="D817" s="2">
        <f>YEAR('metered data'!J820)</f>
        <v>2019</v>
      </c>
      <c r="E817" s="2">
        <f>MONTH('metered data'!J820)</f>
        <v>11</v>
      </c>
      <c r="F817" s="2">
        <f>DAY('metered data'!J820)</f>
        <v>28</v>
      </c>
      <c r="G817" s="2"/>
      <c r="H817" s="2"/>
      <c r="I817" s="2"/>
      <c r="J817" s="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</row>
    <row r="818" spans="1:35" ht="12.75" customHeight="1" x14ac:dyDescent="0.35">
      <c r="A818" s="15">
        <f t="shared" si="56"/>
        <v>43798</v>
      </c>
      <c r="B818" s="36">
        <f>C818*'metered data'!H821</f>
        <v>7420112.5603589499</v>
      </c>
      <c r="C818" s="70">
        <f>SUMIFS('Regression Inputs'!$G$26:$G$1851,'Regression Inputs'!$B$26:$B$1851,A818)</f>
        <v>309171.35668162291</v>
      </c>
      <c r="D818" s="2">
        <f>YEAR('metered data'!J821)</f>
        <v>2019</v>
      </c>
      <c r="E818" s="2">
        <f>MONTH('metered data'!J821)</f>
        <v>11</v>
      </c>
      <c r="F818" s="2">
        <f>DAY('metered data'!J821)</f>
        <v>29</v>
      </c>
      <c r="G818" s="2"/>
      <c r="H818" s="2"/>
      <c r="I818" s="2"/>
      <c r="J818" s="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</row>
    <row r="819" spans="1:35" ht="12.75" customHeight="1" x14ac:dyDescent="0.35">
      <c r="A819" s="15">
        <f t="shared" si="56"/>
        <v>43799</v>
      </c>
      <c r="B819" s="36">
        <f>C819*'metered data'!H822</f>
        <v>7415227.5603589509</v>
      </c>
      <c r="C819" s="70">
        <f>SUMIFS('Regression Inputs'!$G$26:$G$1851,'Regression Inputs'!$B$26:$B$1851,A819)</f>
        <v>308967.81501495629</v>
      </c>
      <c r="D819" s="2">
        <f>YEAR('metered data'!J822)</f>
        <v>2019</v>
      </c>
      <c r="E819" s="2">
        <f>MONTH('metered data'!J822)</f>
        <v>11</v>
      </c>
      <c r="F819" s="2">
        <f>DAY('metered data'!J822)</f>
        <v>30</v>
      </c>
      <c r="G819" s="2"/>
      <c r="H819" s="2"/>
      <c r="I819" s="2"/>
      <c r="J819" s="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</row>
    <row r="820" spans="1:35" ht="12.75" customHeight="1" x14ac:dyDescent="0.35">
      <c r="A820" s="15">
        <f t="shared" si="56"/>
        <v>43800</v>
      </c>
      <c r="B820" s="36">
        <f>C820*'metered data'!H823</f>
        <v>8042582.9527520705</v>
      </c>
      <c r="C820" s="70">
        <f>SUMIFS('Regression Inputs'!$G$26:$G$1851,'Regression Inputs'!$B$26:$B$1851,A820)</f>
        <v>335107.62303133629</v>
      </c>
      <c r="D820" s="2">
        <f>YEAR('metered data'!J823)</f>
        <v>2019</v>
      </c>
      <c r="E820" s="2">
        <f>MONTH('metered data'!J823)</f>
        <v>12</v>
      </c>
      <c r="F820" s="2">
        <f>DAY('metered data'!J823)</f>
        <v>1</v>
      </c>
      <c r="G820" s="2"/>
      <c r="H820" s="2"/>
      <c r="I820" s="2"/>
      <c r="J820" s="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</row>
    <row r="821" spans="1:35" ht="12.75" customHeight="1" x14ac:dyDescent="0.35">
      <c r="A821" s="15">
        <f t="shared" si="56"/>
        <v>43801</v>
      </c>
      <c r="B821" s="36">
        <f>C821*'metered data'!H824</f>
        <v>8449223.9527520705</v>
      </c>
      <c r="C821" s="70">
        <f>SUMIFS('Regression Inputs'!$G$26:$G$1851,'Regression Inputs'!$B$26:$B$1851,A821)</f>
        <v>352050.99803133629</v>
      </c>
      <c r="D821" s="2">
        <f>YEAR('metered data'!J824)</f>
        <v>2019</v>
      </c>
      <c r="E821" s="2">
        <f>MONTH('metered data'!J824)</f>
        <v>12</v>
      </c>
      <c r="F821" s="2">
        <f>DAY('metered data'!J824)</f>
        <v>2</v>
      </c>
      <c r="G821" s="2"/>
      <c r="H821" s="2"/>
      <c r="I821" s="2"/>
      <c r="J821" s="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</row>
    <row r="822" spans="1:35" ht="12.75" customHeight="1" x14ac:dyDescent="0.35">
      <c r="A822" s="15">
        <f t="shared" si="56"/>
        <v>43802</v>
      </c>
      <c r="B822" s="36">
        <f>C822*'metered data'!H825</f>
        <v>8371765.9527520724</v>
      </c>
      <c r="C822" s="70">
        <f>SUMIFS('Regression Inputs'!$G$26:$G$1851,'Regression Inputs'!$B$26:$B$1851,A822)</f>
        <v>348823.58136466966</v>
      </c>
      <c r="D822" s="2">
        <f>YEAR('metered data'!J825)</f>
        <v>2019</v>
      </c>
      <c r="E822" s="2">
        <f>MONTH('metered data'!J825)</f>
        <v>12</v>
      </c>
      <c r="F822" s="2">
        <f>DAY('metered data'!J825)</f>
        <v>3</v>
      </c>
      <c r="G822" s="2"/>
      <c r="H822" s="2"/>
      <c r="I822" s="2"/>
      <c r="J822" s="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</row>
    <row r="823" spans="1:35" ht="12.75" customHeight="1" x14ac:dyDescent="0.35">
      <c r="A823" s="15">
        <f t="shared" si="56"/>
        <v>43803</v>
      </c>
      <c r="B823" s="36">
        <f>C823*'metered data'!H826</f>
        <v>8076594.9527520705</v>
      </c>
      <c r="C823" s="70">
        <f>SUMIFS('Regression Inputs'!$G$26:$G$1851,'Regression Inputs'!$B$26:$B$1851,A823)</f>
        <v>336524.78969800292</v>
      </c>
      <c r="D823" s="2">
        <f>YEAR('metered data'!J826)</f>
        <v>2019</v>
      </c>
      <c r="E823" s="2">
        <f>MONTH('metered data'!J826)</f>
        <v>12</v>
      </c>
      <c r="F823" s="2">
        <f>DAY('metered data'!J826)</f>
        <v>4</v>
      </c>
      <c r="G823" s="2"/>
      <c r="H823" s="2"/>
      <c r="I823" s="2"/>
      <c r="J823" s="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</row>
    <row r="824" spans="1:35" ht="12.75" customHeight="1" x14ac:dyDescent="0.35">
      <c r="A824" s="15">
        <f t="shared" si="56"/>
        <v>43804</v>
      </c>
      <c r="B824" s="36">
        <f>C824*'metered data'!H827</f>
        <v>7535300.9527520705</v>
      </c>
      <c r="C824" s="70">
        <f>SUMIFS('Regression Inputs'!$G$26:$G$1851,'Regression Inputs'!$B$26:$B$1851,A824)</f>
        <v>313970.87303133629</v>
      </c>
      <c r="D824" s="2">
        <f>YEAR('metered data'!J827)</f>
        <v>2019</v>
      </c>
      <c r="E824" s="2">
        <f>MONTH('metered data'!J827)</f>
        <v>12</v>
      </c>
      <c r="F824" s="2">
        <f>DAY('metered data'!J827)</f>
        <v>5</v>
      </c>
      <c r="G824" s="2"/>
      <c r="H824" s="2"/>
      <c r="I824" s="2"/>
      <c r="J824" s="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</row>
    <row r="825" spans="1:35" ht="12.75" customHeight="1" x14ac:dyDescent="0.35">
      <c r="A825" s="15">
        <f t="shared" si="56"/>
        <v>43805</v>
      </c>
      <c r="B825" s="36">
        <f>C825*'metered data'!H828</f>
        <v>7359129.9527520705</v>
      </c>
      <c r="C825" s="70">
        <f>SUMIFS('Regression Inputs'!$G$26:$G$1851,'Regression Inputs'!$B$26:$B$1851,A825)</f>
        <v>306630.41469800292</v>
      </c>
      <c r="D825" s="2">
        <f>YEAR('metered data'!J828)</f>
        <v>2019</v>
      </c>
      <c r="E825" s="2">
        <f>MONTH('metered data'!J828)</f>
        <v>12</v>
      </c>
      <c r="F825" s="2">
        <f>DAY('metered data'!J828)</f>
        <v>6</v>
      </c>
      <c r="G825" s="2"/>
      <c r="H825" s="2"/>
      <c r="I825" s="2"/>
      <c r="J825" s="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</row>
    <row r="826" spans="1:35" ht="12.75" customHeight="1" x14ac:dyDescent="0.35">
      <c r="A826" s="15">
        <f t="shared" si="56"/>
        <v>43806</v>
      </c>
      <c r="B826" s="36">
        <f>C826*'metered data'!H829</f>
        <v>6819274.9527520724</v>
      </c>
      <c r="C826" s="70">
        <f>SUMIFS('Regression Inputs'!$G$26:$G$1851,'Regression Inputs'!$B$26:$B$1851,A826)</f>
        <v>284136.45636466966</v>
      </c>
      <c r="D826" s="2">
        <f>YEAR('metered data'!J829)</f>
        <v>2019</v>
      </c>
      <c r="E826" s="2">
        <f>MONTH('metered data'!J829)</f>
        <v>12</v>
      </c>
      <c r="F826" s="2">
        <f>DAY('metered data'!J829)</f>
        <v>7</v>
      </c>
      <c r="G826" s="2"/>
      <c r="H826" s="2"/>
      <c r="I826" s="2"/>
      <c r="J826" s="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</row>
    <row r="827" spans="1:35" ht="12.75" customHeight="1" x14ac:dyDescent="0.35">
      <c r="A827" s="15">
        <f t="shared" si="56"/>
        <v>43807</v>
      </c>
      <c r="B827" s="36">
        <f>C827*'metered data'!H830</f>
        <v>6472207.9527520724</v>
      </c>
      <c r="C827" s="70">
        <f>SUMIFS('Regression Inputs'!$G$26:$G$1851,'Regression Inputs'!$B$26:$B$1851,A827)</f>
        <v>269675.33136466966</v>
      </c>
      <c r="D827" s="2">
        <f>YEAR('metered data'!J830)</f>
        <v>2019</v>
      </c>
      <c r="E827" s="2">
        <f>MONTH('metered data'!J830)</f>
        <v>12</v>
      </c>
      <c r="F827" s="2">
        <f>DAY('metered data'!J830)</f>
        <v>8</v>
      </c>
      <c r="G827" s="2"/>
      <c r="H827" s="2"/>
      <c r="I827" s="2"/>
      <c r="J827" s="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</row>
    <row r="828" spans="1:35" ht="12.75" customHeight="1" x14ac:dyDescent="0.35">
      <c r="A828" s="15">
        <f t="shared" si="56"/>
        <v>43808</v>
      </c>
      <c r="B828" s="36">
        <f>C828*'metered data'!H831</f>
        <v>7924944.9527520705</v>
      </c>
      <c r="C828" s="70">
        <f>SUMIFS('Regression Inputs'!$G$26:$G$1851,'Regression Inputs'!$B$26:$B$1851,A828)</f>
        <v>330206.03969800292</v>
      </c>
      <c r="D828" s="2">
        <f>YEAR('metered data'!J831)</f>
        <v>2019</v>
      </c>
      <c r="E828" s="2">
        <f>MONTH('metered data'!J831)</f>
        <v>12</v>
      </c>
      <c r="F828" s="2">
        <f>DAY('metered data'!J831)</f>
        <v>9</v>
      </c>
      <c r="G828" s="2"/>
      <c r="H828" s="2"/>
      <c r="I828" s="2"/>
      <c r="J828" s="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</row>
    <row r="829" spans="1:35" ht="12.75" customHeight="1" x14ac:dyDescent="0.35">
      <c r="A829" s="15">
        <f t="shared" si="56"/>
        <v>43809</v>
      </c>
      <c r="B829" s="36">
        <f>C829*'metered data'!H832</f>
        <v>8128965.9527520705</v>
      </c>
      <c r="C829" s="70">
        <f>SUMIFS('Regression Inputs'!$G$26:$G$1851,'Regression Inputs'!$B$26:$B$1851,A829)</f>
        <v>338706.91469800292</v>
      </c>
      <c r="D829" s="2">
        <f>YEAR('metered data'!J832)</f>
        <v>2019</v>
      </c>
      <c r="E829" s="2">
        <f>MONTH('metered data'!J832)</f>
        <v>12</v>
      </c>
      <c r="F829" s="2">
        <f>DAY('metered data'!J832)</f>
        <v>10</v>
      </c>
      <c r="G829" s="2"/>
      <c r="H829" s="2"/>
      <c r="I829" s="2"/>
      <c r="J829" s="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</row>
    <row r="830" spans="1:35" ht="12.75" customHeight="1" x14ac:dyDescent="0.35">
      <c r="A830" s="15">
        <f t="shared" si="56"/>
        <v>43810</v>
      </c>
      <c r="B830" s="36">
        <f>C830*'metered data'!H833</f>
        <v>8077176.9527520705</v>
      </c>
      <c r="C830" s="70">
        <f>SUMIFS('Regression Inputs'!$G$26:$G$1851,'Regression Inputs'!$B$26:$B$1851,A830)</f>
        <v>336549.03969800292</v>
      </c>
      <c r="D830" s="2">
        <f>YEAR('metered data'!J833)</f>
        <v>2019</v>
      </c>
      <c r="E830" s="2">
        <f>MONTH('metered data'!J833)</f>
        <v>12</v>
      </c>
      <c r="F830" s="2">
        <f>DAY('metered data'!J833)</f>
        <v>11</v>
      </c>
      <c r="G830" s="2"/>
      <c r="H830" s="2"/>
      <c r="I830" s="2"/>
      <c r="J830" s="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</row>
    <row r="831" spans="1:35" ht="12.75" customHeight="1" x14ac:dyDescent="0.35">
      <c r="A831" s="15">
        <f t="shared" si="56"/>
        <v>43811</v>
      </c>
      <c r="B831" s="36">
        <f>C831*'metered data'!H834</f>
        <v>8008380.9527520705</v>
      </c>
      <c r="C831" s="70">
        <f>SUMIFS('Regression Inputs'!$G$26:$G$1851,'Regression Inputs'!$B$26:$B$1851,A831)</f>
        <v>333682.53969800292</v>
      </c>
      <c r="D831" s="2">
        <f>YEAR('metered data'!J834)</f>
        <v>2019</v>
      </c>
      <c r="E831" s="2">
        <f>MONTH('metered data'!J834)</f>
        <v>12</v>
      </c>
      <c r="F831" s="2">
        <f>DAY('metered data'!J834)</f>
        <v>12</v>
      </c>
      <c r="G831" s="2"/>
      <c r="H831" s="2"/>
      <c r="I831" s="2"/>
      <c r="J831" s="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</row>
    <row r="832" spans="1:35" ht="12.75" customHeight="1" x14ac:dyDescent="0.35">
      <c r="A832" s="15">
        <f t="shared" si="56"/>
        <v>43812</v>
      </c>
      <c r="B832" s="36">
        <f>C832*'metered data'!H835</f>
        <v>7988487.9527520705</v>
      </c>
      <c r="C832" s="70">
        <f>SUMIFS('Regression Inputs'!$G$26:$G$1851,'Regression Inputs'!$B$26:$B$1851,A832)</f>
        <v>332853.66469800292</v>
      </c>
      <c r="D832" s="2">
        <f>YEAR('metered data'!J835)</f>
        <v>2019</v>
      </c>
      <c r="E832" s="2">
        <f>MONTH('metered data'!J835)</f>
        <v>12</v>
      </c>
      <c r="F832" s="2">
        <f>DAY('metered data'!J835)</f>
        <v>13</v>
      </c>
      <c r="G832" s="2"/>
      <c r="H832" s="2"/>
      <c r="I832" s="2"/>
      <c r="J832" s="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</row>
    <row r="833" spans="1:35" ht="12.75" customHeight="1" x14ac:dyDescent="0.35">
      <c r="A833" s="15">
        <f t="shared" si="56"/>
        <v>43813</v>
      </c>
      <c r="B833" s="36">
        <f>C833*'metered data'!H836</f>
        <v>8049274.9527520724</v>
      </c>
      <c r="C833" s="70">
        <f>SUMIFS('Regression Inputs'!$G$26:$G$1851,'Regression Inputs'!$B$26:$B$1851,A833)</f>
        <v>335386.45636466966</v>
      </c>
      <c r="D833" s="2">
        <f>YEAR('metered data'!J836)</f>
        <v>2019</v>
      </c>
      <c r="E833" s="2">
        <f>MONTH('metered data'!J836)</f>
        <v>12</v>
      </c>
      <c r="F833" s="2">
        <f>DAY('metered data'!J836)</f>
        <v>14</v>
      </c>
      <c r="G833" s="2"/>
      <c r="H833" s="2"/>
      <c r="I833" s="2"/>
      <c r="J833" s="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</row>
    <row r="834" spans="1:35" ht="12.75" customHeight="1" x14ac:dyDescent="0.35">
      <c r="A834" s="15">
        <f t="shared" si="56"/>
        <v>43814</v>
      </c>
      <c r="B834" s="36">
        <f>C834*'metered data'!H837</f>
        <v>8023246.9527520724</v>
      </c>
      <c r="C834" s="70">
        <f>SUMIFS('Regression Inputs'!$G$26:$G$1851,'Regression Inputs'!$B$26:$B$1851,A834)</f>
        <v>334301.95636466966</v>
      </c>
      <c r="D834" s="2">
        <f>YEAR('metered data'!J837)</f>
        <v>2019</v>
      </c>
      <c r="E834" s="2">
        <f>MONTH('metered data'!J837)</f>
        <v>12</v>
      </c>
      <c r="F834" s="2">
        <f>DAY('metered data'!J837)</f>
        <v>15</v>
      </c>
      <c r="G834" s="2"/>
      <c r="H834" s="2"/>
      <c r="I834" s="2"/>
      <c r="J834" s="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</row>
    <row r="835" spans="1:35" ht="12.75" customHeight="1" x14ac:dyDescent="0.35">
      <c r="A835" s="15">
        <f t="shared" si="56"/>
        <v>43815</v>
      </c>
      <c r="B835" s="36">
        <f>C835*'metered data'!H838</f>
        <v>8772165.9527520705</v>
      </c>
      <c r="C835" s="70">
        <f>SUMIFS('Regression Inputs'!$G$26:$G$1851,'Regression Inputs'!$B$26:$B$1851,A835)</f>
        <v>365506.91469800292</v>
      </c>
      <c r="D835" s="2">
        <f>YEAR('metered data'!J838)</f>
        <v>2019</v>
      </c>
      <c r="E835" s="2">
        <f>MONTH('metered data'!J838)</f>
        <v>12</v>
      </c>
      <c r="F835" s="2">
        <f>DAY('metered data'!J838)</f>
        <v>16</v>
      </c>
      <c r="G835" s="2"/>
      <c r="H835" s="2"/>
      <c r="I835" s="2"/>
      <c r="J835" s="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</row>
    <row r="836" spans="1:35" ht="12.75" customHeight="1" x14ac:dyDescent="0.35">
      <c r="A836" s="15">
        <f t="shared" si="56"/>
        <v>43816</v>
      </c>
      <c r="B836" s="36">
        <f>C836*'metered data'!H839</f>
        <v>8556498.9527520705</v>
      </c>
      <c r="C836" s="70">
        <f>SUMIFS('Regression Inputs'!$G$26:$G$1851,'Regression Inputs'!$B$26:$B$1851,A836)</f>
        <v>356520.78969800292</v>
      </c>
      <c r="D836" s="2">
        <f>YEAR('metered data'!J839)</f>
        <v>2019</v>
      </c>
      <c r="E836" s="2">
        <f>MONTH('metered data'!J839)</f>
        <v>12</v>
      </c>
      <c r="F836" s="2">
        <f>DAY('metered data'!J839)</f>
        <v>17</v>
      </c>
      <c r="G836" s="2"/>
      <c r="H836" s="2"/>
      <c r="I836" s="2"/>
      <c r="J836" s="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</row>
    <row r="837" spans="1:35" ht="12.75" customHeight="1" x14ac:dyDescent="0.35">
      <c r="A837" s="15">
        <f t="shared" si="56"/>
        <v>43817</v>
      </c>
      <c r="B837" s="36">
        <f>C837*'metered data'!H840</f>
        <v>8408317.9527520724</v>
      </c>
      <c r="C837" s="70">
        <f>SUMIFS('Regression Inputs'!$G$26:$G$1851,'Regression Inputs'!$B$26:$B$1851,A837)</f>
        <v>350346.58136466966</v>
      </c>
      <c r="D837" s="2">
        <f>YEAR('metered data'!J840)</f>
        <v>2019</v>
      </c>
      <c r="E837" s="2">
        <f>MONTH('metered data'!J840)</f>
        <v>12</v>
      </c>
      <c r="F837" s="2">
        <f>DAY('metered data'!J840)</f>
        <v>18</v>
      </c>
      <c r="G837" s="2"/>
      <c r="H837" s="2"/>
      <c r="I837" s="2"/>
      <c r="J837" s="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</row>
    <row r="838" spans="1:35" ht="12.75" customHeight="1" x14ac:dyDescent="0.35">
      <c r="A838" s="15">
        <f t="shared" si="56"/>
        <v>43818</v>
      </c>
      <c r="B838" s="36">
        <f>C838*'metered data'!H841</f>
        <v>8344817.9527520705</v>
      </c>
      <c r="C838" s="70">
        <f>SUMIFS('Regression Inputs'!$G$26:$G$1851,'Regression Inputs'!$B$26:$B$1851,A838)</f>
        <v>347700.74803133629</v>
      </c>
      <c r="D838" s="2">
        <f>YEAR('metered data'!J841)</f>
        <v>2019</v>
      </c>
      <c r="E838" s="2">
        <f>MONTH('metered data'!J841)</f>
        <v>12</v>
      </c>
      <c r="F838" s="2">
        <f>DAY('metered data'!J841)</f>
        <v>19</v>
      </c>
      <c r="G838" s="2"/>
      <c r="H838" s="2"/>
      <c r="I838" s="2"/>
      <c r="J838" s="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</row>
    <row r="839" spans="1:35" ht="12.75" customHeight="1" x14ac:dyDescent="0.35">
      <c r="A839" s="15">
        <f t="shared" si="56"/>
        <v>43819</v>
      </c>
      <c r="B839" s="36">
        <f>C839*'metered data'!H842</f>
        <v>7165657.9527520724</v>
      </c>
      <c r="C839" s="70">
        <f>SUMIFS('Regression Inputs'!$G$26:$G$1851,'Regression Inputs'!$B$26:$B$1851,A839)</f>
        <v>298569.08136466966</v>
      </c>
      <c r="D839" s="2">
        <f>YEAR('metered data'!J842)</f>
        <v>2019</v>
      </c>
      <c r="E839" s="2">
        <f>MONTH('metered data'!J842)</f>
        <v>12</v>
      </c>
      <c r="F839" s="2">
        <f>DAY('metered data'!J842)</f>
        <v>20</v>
      </c>
      <c r="G839" s="2"/>
      <c r="H839" s="2"/>
      <c r="I839" s="2"/>
      <c r="J839" s="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</row>
    <row r="840" spans="1:35" ht="12.75" customHeight="1" x14ac:dyDescent="0.35">
      <c r="A840" s="15">
        <f t="shared" si="56"/>
        <v>43820</v>
      </c>
      <c r="B840" s="36">
        <f>C840*'metered data'!H843</f>
        <v>6062271.9527520705</v>
      </c>
      <c r="C840" s="70">
        <f>SUMIFS('Regression Inputs'!$G$26:$G$1851,'Regression Inputs'!$B$26:$B$1851,A840)</f>
        <v>252594.66469800292</v>
      </c>
      <c r="D840" s="2">
        <f>YEAR('metered data'!J843)</f>
        <v>2019</v>
      </c>
      <c r="E840" s="2">
        <f>MONTH('metered data'!J843)</f>
        <v>12</v>
      </c>
      <c r="F840" s="2">
        <f>DAY('metered data'!J843)</f>
        <v>21</v>
      </c>
      <c r="G840" s="2"/>
      <c r="H840" s="2"/>
      <c r="I840" s="2"/>
      <c r="J840" s="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</row>
    <row r="841" spans="1:35" ht="12.75" customHeight="1" x14ac:dyDescent="0.35">
      <c r="A841" s="15">
        <f t="shared" si="56"/>
        <v>43821</v>
      </c>
      <c r="B841" s="36">
        <f>C841*'metered data'!H844</f>
        <v>6429621.9527520705</v>
      </c>
      <c r="C841" s="70">
        <f>SUMIFS('Regression Inputs'!$G$26:$G$1851,'Regression Inputs'!$B$26:$B$1851,A841)</f>
        <v>267900.91469800292</v>
      </c>
      <c r="D841" s="2">
        <f>YEAR('metered data'!J844)</f>
        <v>2019</v>
      </c>
      <c r="E841" s="2">
        <f>MONTH('metered data'!J844)</f>
        <v>12</v>
      </c>
      <c r="F841" s="2">
        <f>DAY('metered data'!J844)</f>
        <v>22</v>
      </c>
      <c r="G841" s="2"/>
      <c r="H841" s="2"/>
      <c r="I841" s="2"/>
      <c r="J841" s="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</row>
    <row r="842" spans="1:35" ht="12.75" customHeight="1" x14ac:dyDescent="0.35">
      <c r="A842" s="15">
        <f t="shared" si="56"/>
        <v>43822</v>
      </c>
      <c r="B842" s="36">
        <f>C842*'metered data'!H845</f>
        <v>6526991.9527520705</v>
      </c>
      <c r="C842" s="70">
        <f>SUMIFS('Regression Inputs'!$G$26:$G$1851,'Regression Inputs'!$B$26:$B$1851,A842)</f>
        <v>271957.99803133629</v>
      </c>
      <c r="D842" s="2">
        <f>YEAR('metered data'!J845)</f>
        <v>2019</v>
      </c>
      <c r="E842" s="2">
        <f>MONTH('metered data'!J845)</f>
        <v>12</v>
      </c>
      <c r="F842" s="2">
        <f>DAY('metered data'!J845)</f>
        <v>23</v>
      </c>
      <c r="G842" s="2"/>
      <c r="H842" s="2"/>
      <c r="I842" s="2"/>
      <c r="J842" s="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</row>
    <row r="843" spans="1:35" ht="12.75" customHeight="1" x14ac:dyDescent="0.35">
      <c r="A843" s="15">
        <f t="shared" si="56"/>
        <v>43823</v>
      </c>
      <c r="B843" s="36">
        <f>C843*'metered data'!H846</f>
        <v>6517370.9527520705</v>
      </c>
      <c r="C843" s="70">
        <f>SUMIFS('Regression Inputs'!$G$26:$G$1851,'Regression Inputs'!$B$26:$B$1851,A843)</f>
        <v>271557.12303133629</v>
      </c>
      <c r="D843" s="2">
        <f>YEAR('metered data'!J846)</f>
        <v>2019</v>
      </c>
      <c r="E843" s="2">
        <f>MONTH('metered data'!J846)</f>
        <v>12</v>
      </c>
      <c r="F843" s="2">
        <f>DAY('metered data'!J846)</f>
        <v>24</v>
      </c>
      <c r="G843" s="2"/>
      <c r="H843" s="2"/>
      <c r="I843" s="2"/>
      <c r="J843" s="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</row>
    <row r="844" spans="1:35" ht="12.75" customHeight="1" x14ac:dyDescent="0.35">
      <c r="A844" s="15">
        <f t="shared" si="56"/>
        <v>43824</v>
      </c>
      <c r="B844" s="36">
        <f>C844*'metered data'!H847</f>
        <v>6268802.9527520705</v>
      </c>
      <c r="C844" s="70">
        <f>SUMIFS('Regression Inputs'!$G$26:$G$1851,'Regression Inputs'!$B$26:$B$1851,A844)</f>
        <v>261200.12303133629</v>
      </c>
      <c r="D844" s="2">
        <f>YEAR('metered data'!J847)</f>
        <v>2019</v>
      </c>
      <c r="E844" s="2">
        <f>MONTH('metered data'!J847)</f>
        <v>12</v>
      </c>
      <c r="F844" s="2">
        <f>DAY('metered data'!J847)</f>
        <v>25</v>
      </c>
      <c r="G844" s="2"/>
      <c r="H844" s="2"/>
      <c r="I844" s="2"/>
      <c r="J844" s="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</row>
    <row r="845" spans="1:35" ht="12.75" customHeight="1" x14ac:dyDescent="0.35">
      <c r="A845" s="15">
        <f t="shared" si="56"/>
        <v>43825</v>
      </c>
      <c r="B845" s="36">
        <f>C845*'metered data'!H848</f>
        <v>7123028.9527520705</v>
      </c>
      <c r="C845" s="70">
        <f>SUMIFS('Regression Inputs'!$G$26:$G$1851,'Regression Inputs'!$B$26:$B$1851,A845)</f>
        <v>296792.87303133629</v>
      </c>
      <c r="D845" s="2">
        <f>YEAR('metered data'!J848)</f>
        <v>2019</v>
      </c>
      <c r="E845" s="2">
        <f>MONTH('metered data'!J848)</f>
        <v>12</v>
      </c>
      <c r="F845" s="2">
        <f>DAY('metered data'!J848)</f>
        <v>26</v>
      </c>
      <c r="G845" s="2"/>
      <c r="H845" s="2"/>
      <c r="I845" s="2"/>
      <c r="J845" s="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</row>
    <row r="846" spans="1:35" ht="12.75" customHeight="1" x14ac:dyDescent="0.35">
      <c r="A846" s="15">
        <f t="shared" si="56"/>
        <v>43826</v>
      </c>
      <c r="B846" s="36">
        <f>C846*'metered data'!H849</f>
        <v>7275620.9527520705</v>
      </c>
      <c r="C846" s="70">
        <f>SUMIFS('Regression Inputs'!$G$26:$G$1851,'Regression Inputs'!$B$26:$B$1851,A846)</f>
        <v>303150.87303133629</v>
      </c>
      <c r="D846" s="2">
        <f>YEAR('metered data'!J849)</f>
        <v>2019</v>
      </c>
      <c r="E846" s="2">
        <f>MONTH('metered data'!J849)</f>
        <v>12</v>
      </c>
      <c r="F846" s="2">
        <f>DAY('metered data'!J849)</f>
        <v>27</v>
      </c>
      <c r="G846" s="2"/>
      <c r="H846" s="2"/>
      <c r="I846" s="2"/>
      <c r="J846" s="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</row>
    <row r="847" spans="1:35" ht="12.75" customHeight="1" x14ac:dyDescent="0.35">
      <c r="A847" s="15">
        <f t="shared" si="56"/>
        <v>43827</v>
      </c>
      <c r="B847" s="36">
        <f>C847*'metered data'!H850</f>
        <v>7036739.9527520705</v>
      </c>
      <c r="C847" s="70">
        <f>SUMIFS('Regression Inputs'!$G$26:$G$1851,'Regression Inputs'!$B$26:$B$1851,A847)</f>
        <v>293197.49803133629</v>
      </c>
      <c r="D847" s="2">
        <f>YEAR('metered data'!J850)</f>
        <v>2019</v>
      </c>
      <c r="E847" s="2">
        <f>MONTH('metered data'!J850)</f>
        <v>12</v>
      </c>
      <c r="F847" s="2">
        <f>DAY('metered data'!J850)</f>
        <v>28</v>
      </c>
      <c r="G847" s="2"/>
      <c r="H847" s="2"/>
      <c r="I847" s="2"/>
      <c r="J847" s="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</row>
    <row r="848" spans="1:35" ht="12.75" customHeight="1" x14ac:dyDescent="0.35">
      <c r="A848" s="15">
        <f t="shared" si="56"/>
        <v>43828</v>
      </c>
      <c r="B848" s="36">
        <f>C848*'metered data'!H851</f>
        <v>6991914.9527520705</v>
      </c>
      <c r="C848" s="70">
        <f>SUMIFS('Regression Inputs'!$G$26:$G$1851,'Regression Inputs'!$B$26:$B$1851,A848)</f>
        <v>291329.78969800292</v>
      </c>
      <c r="D848" s="2">
        <f>YEAR('metered data'!J851)</f>
        <v>2019</v>
      </c>
      <c r="E848" s="2">
        <f>MONTH('metered data'!J851)</f>
        <v>12</v>
      </c>
      <c r="F848" s="2">
        <f>DAY('metered data'!J851)</f>
        <v>29</v>
      </c>
      <c r="G848" s="2"/>
      <c r="H848" s="2"/>
      <c r="I848" s="2"/>
      <c r="J848" s="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</row>
    <row r="849" spans="1:35" ht="12.75" customHeight="1" x14ac:dyDescent="0.35">
      <c r="A849" s="15">
        <f t="shared" si="56"/>
        <v>43829</v>
      </c>
      <c r="B849" s="36">
        <f>C849*'metered data'!H852</f>
        <v>7088066.9527520705</v>
      </c>
      <c r="C849" s="70">
        <f>SUMIFS('Regression Inputs'!$G$26:$G$1851,'Regression Inputs'!$B$26:$B$1851,A849)</f>
        <v>295336.12303133629</v>
      </c>
      <c r="D849" s="2">
        <f>YEAR('metered data'!J852)</f>
        <v>2019</v>
      </c>
      <c r="E849" s="2">
        <f>MONTH('metered data'!J852)</f>
        <v>12</v>
      </c>
      <c r="F849" s="2">
        <f>DAY('metered data'!J852)</f>
        <v>30</v>
      </c>
      <c r="G849" s="2"/>
      <c r="H849" s="2"/>
      <c r="I849" s="2"/>
      <c r="J849" s="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</row>
    <row r="850" spans="1:35" ht="12.75" customHeight="1" x14ac:dyDescent="0.35">
      <c r="A850" s="15">
        <f t="shared" si="56"/>
        <v>43830</v>
      </c>
      <c r="B850" s="36">
        <f>C850*'metered data'!H853</f>
        <v>6487409.9527520705</v>
      </c>
      <c r="C850" s="70">
        <f>SUMIFS('Regression Inputs'!$G$26:$G$1851,'Regression Inputs'!$B$26:$B$1851,A850)</f>
        <v>270308.74803133629</v>
      </c>
      <c r="D850" s="2">
        <f>YEAR('metered data'!J853)</f>
        <v>2019</v>
      </c>
      <c r="E850" s="2">
        <f>MONTH('metered data'!J853)</f>
        <v>12</v>
      </c>
      <c r="F850" s="2">
        <f>DAY('metered data'!J853)</f>
        <v>31</v>
      </c>
      <c r="G850" s="2"/>
      <c r="H850" s="2"/>
      <c r="I850" s="2"/>
      <c r="J850" s="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</row>
    <row r="851" spans="1:35" ht="12.75" customHeight="1" x14ac:dyDescent="0.35">
      <c r="A851" s="15">
        <f t="shared" si="56"/>
        <v>43831</v>
      </c>
      <c r="B851" s="36">
        <f>C851*'metered data'!H854</f>
        <v>4909995.9477322688</v>
      </c>
      <c r="C851" s="70">
        <f>SUMIFS('Regression Inputs'!$G$26:$G$1851,'Regression Inputs'!$B$26:$B$1851,A851)</f>
        <v>204583.16448884454</v>
      </c>
      <c r="D851" s="2">
        <f>YEAR('metered data'!J854)</f>
        <v>2020</v>
      </c>
      <c r="E851" s="2">
        <f>MONTH('metered data'!J854)</f>
        <v>1</v>
      </c>
      <c r="F851" s="2">
        <f>DAY('metered data'!J854)</f>
        <v>1</v>
      </c>
      <c r="G851" s="2"/>
      <c r="H851" s="2"/>
      <c r="I851" s="2"/>
      <c r="J851" s="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</row>
    <row r="852" spans="1:35" ht="12.75" customHeight="1" x14ac:dyDescent="0.35">
      <c r="A852" s="15">
        <f t="shared" si="56"/>
        <v>43832</v>
      </c>
      <c r="B852" s="36">
        <f>C852*'metered data'!H855</f>
        <v>5910452.9477322698</v>
      </c>
      <c r="C852" s="70">
        <f>SUMIFS('Regression Inputs'!$G$26:$G$1851,'Regression Inputs'!$B$26:$B$1851,A852)</f>
        <v>246268.87282217792</v>
      </c>
      <c r="D852" s="2">
        <f>YEAR('metered data'!J855)</f>
        <v>2020</v>
      </c>
      <c r="E852" s="2">
        <f>MONTH('metered data'!J855)</f>
        <v>1</v>
      </c>
      <c r="F852" s="2">
        <f>DAY('metered data'!J855)</f>
        <v>2</v>
      </c>
      <c r="G852" s="2"/>
      <c r="H852" s="2"/>
      <c r="I852" s="2"/>
      <c r="J852" s="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</row>
    <row r="853" spans="1:35" ht="12.75" customHeight="1" x14ac:dyDescent="0.35">
      <c r="A853" s="15">
        <f t="shared" si="56"/>
        <v>43833</v>
      </c>
      <c r="B853" s="36">
        <f>C853*'metered data'!H856</f>
        <v>5907186.9477322688</v>
      </c>
      <c r="C853" s="70">
        <f>SUMIFS('Regression Inputs'!$G$26:$G$1851,'Regression Inputs'!$B$26:$B$1851,A853)</f>
        <v>246132.78948884454</v>
      </c>
      <c r="D853" s="2">
        <f>YEAR('metered data'!J856)</f>
        <v>2020</v>
      </c>
      <c r="E853" s="2">
        <f>MONTH('metered data'!J856)</f>
        <v>1</v>
      </c>
      <c r="F853" s="2">
        <f>DAY('metered data'!J856)</f>
        <v>3</v>
      </c>
      <c r="G853" s="2"/>
      <c r="H853" s="2"/>
      <c r="I853" s="2"/>
      <c r="J853" s="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</row>
    <row r="854" spans="1:35" ht="12.75" customHeight="1" x14ac:dyDescent="0.35">
      <c r="A854" s="15">
        <f t="shared" si="56"/>
        <v>43834</v>
      </c>
      <c r="B854" s="36">
        <f>C854*'metered data'!H857</f>
        <v>5916759.9477322688</v>
      </c>
      <c r="C854" s="70">
        <f>SUMIFS('Regression Inputs'!$G$26:$G$1851,'Regression Inputs'!$B$26:$B$1851,A854)</f>
        <v>246531.66448884454</v>
      </c>
      <c r="D854" s="2">
        <f>YEAR('metered data'!J857)</f>
        <v>2020</v>
      </c>
      <c r="E854" s="2">
        <f>MONTH('metered data'!J857)</f>
        <v>1</v>
      </c>
      <c r="F854" s="2">
        <f>DAY('metered data'!J857)</f>
        <v>4</v>
      </c>
      <c r="G854" s="2"/>
      <c r="H854" s="2"/>
      <c r="I854" s="2"/>
      <c r="J854" s="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</row>
    <row r="855" spans="1:35" ht="12.75" customHeight="1" x14ac:dyDescent="0.35">
      <c r="A855" s="15">
        <f t="shared" si="56"/>
        <v>43835</v>
      </c>
      <c r="B855" s="36">
        <f>C855*'metered data'!H858</f>
        <v>6422024.9477322707</v>
      </c>
      <c r="C855" s="70">
        <f>SUMIFS('Regression Inputs'!$G$26:$G$1851,'Regression Inputs'!$B$26:$B$1851,A855)</f>
        <v>267584.37282217795</v>
      </c>
      <c r="D855" s="2">
        <f>YEAR('metered data'!J858)</f>
        <v>2020</v>
      </c>
      <c r="E855" s="2">
        <f>MONTH('metered data'!J858)</f>
        <v>1</v>
      </c>
      <c r="F855" s="2">
        <f>DAY('metered data'!J858)</f>
        <v>5</v>
      </c>
      <c r="G855" s="2"/>
      <c r="H855" s="2"/>
      <c r="I855" s="2"/>
      <c r="J855" s="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</row>
    <row r="856" spans="1:35" ht="12.75" customHeight="1" x14ac:dyDescent="0.35">
      <c r="A856" s="15">
        <f t="shared" si="56"/>
        <v>43836</v>
      </c>
      <c r="B856" s="36">
        <f>C856*'metered data'!H859</f>
        <v>6693889.9477322716</v>
      </c>
      <c r="C856" s="70">
        <f>SUMIFS('Regression Inputs'!$G$26:$G$1851,'Regression Inputs'!$B$26:$B$1851,A856)</f>
        <v>278912.08115551132</v>
      </c>
      <c r="D856" s="2">
        <f>YEAR('metered data'!J859)</f>
        <v>2020</v>
      </c>
      <c r="E856" s="2">
        <f>MONTH('metered data'!J859)</f>
        <v>1</v>
      </c>
      <c r="F856" s="2">
        <f>DAY('metered data'!J859)</f>
        <v>6</v>
      </c>
      <c r="G856" s="2"/>
      <c r="H856" s="2"/>
      <c r="I856" s="2"/>
      <c r="J856" s="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</row>
    <row r="857" spans="1:35" ht="12.75" customHeight="1" x14ac:dyDescent="0.35">
      <c r="A857" s="15">
        <f t="shared" si="56"/>
        <v>43837</v>
      </c>
      <c r="B857" s="36">
        <f>C857*'metered data'!H860</f>
        <v>6156241.9477322707</v>
      </c>
      <c r="C857" s="70">
        <f>SUMIFS('Regression Inputs'!$G$26:$G$1851,'Regression Inputs'!$B$26:$B$1851,A857)</f>
        <v>256510.08115551129</v>
      </c>
      <c r="D857" s="2">
        <f>YEAR('metered data'!J860)</f>
        <v>2020</v>
      </c>
      <c r="E857" s="2">
        <f>MONTH('metered data'!J860)</f>
        <v>1</v>
      </c>
      <c r="F857" s="2">
        <f>DAY('metered data'!J860)</f>
        <v>7</v>
      </c>
      <c r="G857" s="2"/>
      <c r="H857" s="2"/>
      <c r="I857" s="2"/>
      <c r="J857" s="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</row>
    <row r="858" spans="1:35" ht="12.75" customHeight="1" x14ac:dyDescent="0.35">
      <c r="A858" s="15">
        <f t="shared" si="56"/>
        <v>43838</v>
      </c>
      <c r="B858" s="36">
        <f>C858*'metered data'!H861</f>
        <v>6762964.9477322716</v>
      </c>
      <c r="C858" s="70">
        <f>SUMIFS('Regression Inputs'!$G$26:$G$1851,'Regression Inputs'!$B$26:$B$1851,A858)</f>
        <v>281790.20615551132</v>
      </c>
      <c r="D858" s="2">
        <f>YEAR('metered data'!J861)</f>
        <v>2020</v>
      </c>
      <c r="E858" s="2">
        <f>MONTH('metered data'!J861)</f>
        <v>1</v>
      </c>
      <c r="F858" s="2">
        <f>DAY('metered data'!J861)</f>
        <v>8</v>
      </c>
      <c r="G858" s="2"/>
      <c r="H858" s="2"/>
      <c r="I858" s="2"/>
      <c r="J858" s="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</row>
    <row r="859" spans="1:35" ht="12.75" customHeight="1" x14ac:dyDescent="0.35">
      <c r="A859" s="15">
        <f t="shared" si="56"/>
        <v>43839</v>
      </c>
      <c r="B859" s="36">
        <f>C859*'metered data'!H862</f>
        <v>7579783.9477322716</v>
      </c>
      <c r="C859" s="70">
        <f>SUMIFS('Regression Inputs'!$G$26:$G$1851,'Regression Inputs'!$B$26:$B$1851,A859)</f>
        <v>315824.33115551132</v>
      </c>
      <c r="D859" s="2">
        <f>YEAR('metered data'!J862)</f>
        <v>2020</v>
      </c>
      <c r="E859" s="2">
        <f>MONTH('metered data'!J862)</f>
        <v>1</v>
      </c>
      <c r="F859" s="2">
        <f>DAY('metered data'!J862)</f>
        <v>9</v>
      </c>
      <c r="G859" s="2"/>
      <c r="H859" s="2"/>
      <c r="I859" s="2"/>
      <c r="J859" s="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</row>
    <row r="860" spans="1:35" ht="12.75" customHeight="1" x14ac:dyDescent="0.35">
      <c r="A860" s="15">
        <f t="shared" si="56"/>
        <v>43840</v>
      </c>
      <c r="B860" s="36">
        <f>C860*'metered data'!H863</f>
        <v>7990778.9477322707</v>
      </c>
      <c r="C860" s="70">
        <f>SUMIFS('Regression Inputs'!$G$26:$G$1851,'Regression Inputs'!$B$26:$B$1851,A860)</f>
        <v>332949.12282217795</v>
      </c>
      <c r="D860" s="2">
        <f>YEAR('metered data'!J863)</f>
        <v>2020</v>
      </c>
      <c r="E860" s="2">
        <f>MONTH('metered data'!J863)</f>
        <v>1</v>
      </c>
      <c r="F860" s="2">
        <f>DAY('metered data'!J863)</f>
        <v>10</v>
      </c>
      <c r="G860" s="2"/>
      <c r="H860" s="2"/>
      <c r="I860" s="2"/>
      <c r="J860" s="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</row>
    <row r="861" spans="1:35" ht="12.75" customHeight="1" x14ac:dyDescent="0.35">
      <c r="A861" s="15">
        <f t="shared" si="56"/>
        <v>43841</v>
      </c>
      <c r="B861" s="36">
        <f>C861*'metered data'!H864</f>
        <v>6743139.9477322698</v>
      </c>
      <c r="C861" s="70">
        <f>SUMIFS('Regression Inputs'!$G$26:$G$1851,'Regression Inputs'!$B$26:$B$1851,A861)</f>
        <v>280964.16448884457</v>
      </c>
      <c r="D861" s="2">
        <f>YEAR('metered data'!J864)</f>
        <v>2020</v>
      </c>
      <c r="E861" s="2">
        <f>MONTH('metered data'!J864)</f>
        <v>1</v>
      </c>
      <c r="F861" s="2">
        <f>DAY('metered data'!J864)</f>
        <v>11</v>
      </c>
      <c r="G861" s="2"/>
      <c r="H861" s="2"/>
      <c r="I861" s="2"/>
      <c r="J861" s="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</row>
    <row r="862" spans="1:35" ht="12.75" customHeight="1" x14ac:dyDescent="0.35">
      <c r="A862" s="15">
        <f t="shared" ref="A862:A925" si="57">DATE(D862,E862,F862)</f>
        <v>43842</v>
      </c>
      <c r="B862" s="36">
        <f>C862*'metered data'!H865</f>
        <v>6663844.9477322716</v>
      </c>
      <c r="C862" s="70">
        <f>SUMIFS('Regression Inputs'!$G$26:$G$1851,'Regression Inputs'!$B$26:$B$1851,A862)</f>
        <v>277660.20615551132</v>
      </c>
      <c r="D862" s="2">
        <f>YEAR('metered data'!J865)</f>
        <v>2020</v>
      </c>
      <c r="E862" s="2">
        <f>MONTH('metered data'!J865)</f>
        <v>1</v>
      </c>
      <c r="F862" s="2">
        <f>DAY('metered data'!J865)</f>
        <v>12</v>
      </c>
      <c r="G862" s="2"/>
      <c r="H862" s="2"/>
      <c r="I862" s="2"/>
      <c r="J862" s="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</row>
    <row r="863" spans="1:35" ht="12.75" customHeight="1" x14ac:dyDescent="0.35">
      <c r="A863" s="15">
        <f t="shared" si="57"/>
        <v>43843</v>
      </c>
      <c r="B863" s="36">
        <f>C863*'metered data'!H866</f>
        <v>9570076.9477322716</v>
      </c>
      <c r="C863" s="70">
        <f>SUMIFS('Regression Inputs'!$G$26:$G$1851,'Regression Inputs'!$B$26:$B$1851,A863)</f>
        <v>398753.20615551132</v>
      </c>
      <c r="D863" s="2">
        <f>YEAR('metered data'!J866)</f>
        <v>2020</v>
      </c>
      <c r="E863" s="2">
        <f>MONTH('metered data'!J866)</f>
        <v>1</v>
      </c>
      <c r="F863" s="2">
        <f>DAY('metered data'!J866)</f>
        <v>13</v>
      </c>
      <c r="G863" s="2"/>
      <c r="H863" s="2"/>
      <c r="I863" s="2"/>
      <c r="J863" s="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</row>
    <row r="864" spans="1:35" ht="12.75" customHeight="1" x14ac:dyDescent="0.35">
      <c r="A864" s="15">
        <f t="shared" si="57"/>
        <v>43844</v>
      </c>
      <c r="B864" s="36">
        <f>C864*'metered data'!H867</f>
        <v>10175469.94773227</v>
      </c>
      <c r="C864" s="70">
        <f>SUMIFS('Regression Inputs'!$G$26:$G$1851,'Regression Inputs'!$B$26:$B$1851,A864)</f>
        <v>423977.91448884457</v>
      </c>
      <c r="D864" s="2">
        <f>YEAR('metered data'!J867)</f>
        <v>2020</v>
      </c>
      <c r="E864" s="2">
        <f>MONTH('metered data'!J867)</f>
        <v>1</v>
      </c>
      <c r="F864" s="2">
        <f>DAY('metered data'!J867)</f>
        <v>14</v>
      </c>
      <c r="G864" s="2"/>
      <c r="H864" s="2"/>
      <c r="I864" s="2"/>
      <c r="J864" s="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</row>
    <row r="865" spans="1:35" ht="12.75" customHeight="1" x14ac:dyDescent="0.35">
      <c r="A865" s="15">
        <f t="shared" si="57"/>
        <v>43845</v>
      </c>
      <c r="B865" s="36">
        <f>C865*'metered data'!H868</f>
        <v>9897246.9477322698</v>
      </c>
      <c r="C865" s="70">
        <f>SUMIFS('Regression Inputs'!$G$26:$G$1851,'Regression Inputs'!$B$26:$B$1851,A865)</f>
        <v>412385.28948884457</v>
      </c>
      <c r="D865" s="2">
        <f>YEAR('metered data'!J868)</f>
        <v>2020</v>
      </c>
      <c r="E865" s="2">
        <f>MONTH('metered data'!J868)</f>
        <v>1</v>
      </c>
      <c r="F865" s="2">
        <f>DAY('metered data'!J868)</f>
        <v>15</v>
      </c>
      <c r="G865" s="2"/>
      <c r="H865" s="2"/>
      <c r="I865" s="2"/>
      <c r="J865" s="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</row>
    <row r="866" spans="1:35" ht="12.75" customHeight="1" x14ac:dyDescent="0.35">
      <c r="A866" s="15">
        <f t="shared" si="57"/>
        <v>43846</v>
      </c>
      <c r="B866" s="36">
        <f>C866*'metered data'!H869</f>
        <v>8761846.9477322716</v>
      </c>
      <c r="C866" s="70">
        <f>SUMIFS('Regression Inputs'!$G$26:$G$1851,'Regression Inputs'!$B$26:$B$1851,A866)</f>
        <v>365076.95615551132</v>
      </c>
      <c r="D866" s="2">
        <f>YEAR('metered data'!J869)</f>
        <v>2020</v>
      </c>
      <c r="E866" s="2">
        <f>MONTH('metered data'!J869)</f>
        <v>1</v>
      </c>
      <c r="F866" s="2">
        <f>DAY('metered data'!J869)</f>
        <v>16</v>
      </c>
      <c r="G866" s="2"/>
      <c r="H866" s="2"/>
      <c r="I866" s="2"/>
      <c r="J866" s="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</row>
    <row r="867" spans="1:35" ht="12.75" customHeight="1" x14ac:dyDescent="0.35">
      <c r="A867" s="15">
        <f t="shared" si="57"/>
        <v>43847</v>
      </c>
      <c r="B867" s="36">
        <f>C867*'metered data'!H870</f>
        <v>8983169.9477322698</v>
      </c>
      <c r="C867" s="70">
        <f>SUMIFS('Regression Inputs'!$G$26:$G$1851,'Regression Inputs'!$B$26:$B$1851,A867)</f>
        <v>374298.74782217795</v>
      </c>
      <c r="D867" s="2">
        <f>YEAR('metered data'!J870)</f>
        <v>2020</v>
      </c>
      <c r="E867" s="2">
        <f>MONTH('metered data'!J870)</f>
        <v>1</v>
      </c>
      <c r="F867" s="2">
        <f>DAY('metered data'!J870)</f>
        <v>17</v>
      </c>
      <c r="G867" s="2"/>
      <c r="H867" s="2"/>
      <c r="I867" s="2"/>
      <c r="J867" s="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</row>
    <row r="868" spans="1:35" ht="12.75" customHeight="1" x14ac:dyDescent="0.35">
      <c r="A868" s="15">
        <f t="shared" si="57"/>
        <v>43848</v>
      </c>
      <c r="B868" s="36">
        <f>C868*'metered data'!H871</f>
        <v>7889644.9477322716</v>
      </c>
      <c r="C868" s="70">
        <f>SUMIFS('Regression Inputs'!$G$26:$G$1851,'Regression Inputs'!$B$26:$B$1851,A868)</f>
        <v>328735.20615551132</v>
      </c>
      <c r="D868" s="2">
        <f>YEAR('metered data'!J871)</f>
        <v>2020</v>
      </c>
      <c r="E868" s="2">
        <f>MONTH('metered data'!J871)</f>
        <v>1</v>
      </c>
      <c r="F868" s="2">
        <f>DAY('metered data'!J871)</f>
        <v>18</v>
      </c>
      <c r="G868" s="2"/>
      <c r="H868" s="2"/>
      <c r="I868" s="2"/>
      <c r="J868" s="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</row>
    <row r="869" spans="1:35" ht="12.75" customHeight="1" x14ac:dyDescent="0.35">
      <c r="A869" s="15">
        <f t="shared" si="57"/>
        <v>43849</v>
      </c>
      <c r="B869" s="36">
        <f>C869*'metered data'!H872</f>
        <v>6879507.9477322698</v>
      </c>
      <c r="C869" s="70">
        <f>SUMIFS('Regression Inputs'!$G$26:$G$1851,'Regression Inputs'!$B$26:$B$1851,A869)</f>
        <v>286646.16448884457</v>
      </c>
      <c r="D869" s="2">
        <f>YEAR('metered data'!J872)</f>
        <v>2020</v>
      </c>
      <c r="E869" s="2">
        <f>MONTH('metered data'!J872)</f>
        <v>1</v>
      </c>
      <c r="F869" s="2">
        <f>DAY('metered data'!J872)</f>
        <v>19</v>
      </c>
      <c r="G869" s="2"/>
      <c r="H869" s="2"/>
      <c r="I869" s="2"/>
      <c r="J869" s="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</row>
    <row r="870" spans="1:35" ht="12.75" customHeight="1" x14ac:dyDescent="0.35">
      <c r="A870" s="15">
        <f t="shared" si="57"/>
        <v>43850</v>
      </c>
      <c r="B870" s="36">
        <f>C870*'metered data'!H873</f>
        <v>7201054.9477322716</v>
      </c>
      <c r="C870" s="70">
        <f>SUMIFS('Regression Inputs'!$G$26:$G$1851,'Regression Inputs'!$B$26:$B$1851,A870)</f>
        <v>300043.95615551132</v>
      </c>
      <c r="D870" s="2">
        <f>YEAR('metered data'!J873)</f>
        <v>2020</v>
      </c>
      <c r="E870" s="2">
        <f>MONTH('metered data'!J873)</f>
        <v>1</v>
      </c>
      <c r="F870" s="2">
        <f>DAY('metered data'!J873)</f>
        <v>20</v>
      </c>
      <c r="G870" s="2"/>
      <c r="H870" s="2"/>
      <c r="I870" s="2"/>
      <c r="J870" s="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</row>
    <row r="871" spans="1:35" ht="12.75" customHeight="1" x14ac:dyDescent="0.35">
      <c r="A871" s="15">
        <f t="shared" si="57"/>
        <v>43851</v>
      </c>
      <c r="B871" s="36">
        <f>C871*'metered data'!H874</f>
        <v>7463552.9477322707</v>
      </c>
      <c r="C871" s="70">
        <f>SUMIFS('Regression Inputs'!$G$26:$G$1851,'Regression Inputs'!$B$26:$B$1851,A871)</f>
        <v>310981.37282217795</v>
      </c>
      <c r="D871" s="2">
        <f>YEAR('metered data'!J874)</f>
        <v>2020</v>
      </c>
      <c r="E871" s="2">
        <f>MONTH('metered data'!J874)</f>
        <v>1</v>
      </c>
      <c r="F871" s="2">
        <f>DAY('metered data'!J874)</f>
        <v>21</v>
      </c>
      <c r="G871" s="2"/>
      <c r="H871" s="2"/>
      <c r="I871" s="2"/>
      <c r="J871" s="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</row>
    <row r="872" spans="1:35" ht="12.75" customHeight="1" x14ac:dyDescent="0.35">
      <c r="A872" s="15">
        <f t="shared" si="57"/>
        <v>43852</v>
      </c>
      <c r="B872" s="36">
        <f>C872*'metered data'!H875</f>
        <v>7548785.9477322707</v>
      </c>
      <c r="C872" s="70">
        <f>SUMIFS('Regression Inputs'!$G$26:$G$1851,'Regression Inputs'!$B$26:$B$1851,A872)</f>
        <v>314532.74782217795</v>
      </c>
      <c r="D872" s="2">
        <f>YEAR('metered data'!J875)</f>
        <v>2020</v>
      </c>
      <c r="E872" s="2">
        <f>MONTH('metered data'!J875)</f>
        <v>1</v>
      </c>
      <c r="F872" s="2">
        <f>DAY('metered data'!J875)</f>
        <v>22</v>
      </c>
      <c r="G872" s="2"/>
      <c r="H872" s="2"/>
      <c r="I872" s="2"/>
      <c r="J872" s="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</row>
    <row r="873" spans="1:35" ht="12.75" customHeight="1" x14ac:dyDescent="0.35">
      <c r="A873" s="15">
        <f t="shared" si="57"/>
        <v>43853</v>
      </c>
      <c r="B873" s="36">
        <f>C873*'metered data'!H876</f>
        <v>7163744.9477322707</v>
      </c>
      <c r="C873" s="70">
        <f>SUMIFS('Regression Inputs'!$G$26:$G$1851,'Regression Inputs'!$B$26:$B$1851,A873)</f>
        <v>298489.37282217795</v>
      </c>
      <c r="D873" s="2">
        <f>YEAR('metered data'!J876)</f>
        <v>2020</v>
      </c>
      <c r="E873" s="2">
        <f>MONTH('metered data'!J876)</f>
        <v>1</v>
      </c>
      <c r="F873" s="2">
        <f>DAY('metered data'!J876)</f>
        <v>23</v>
      </c>
      <c r="G873" s="2"/>
      <c r="H873" s="2"/>
      <c r="I873" s="2"/>
      <c r="J873" s="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</row>
    <row r="874" spans="1:35" ht="12.75" customHeight="1" x14ac:dyDescent="0.35">
      <c r="A874" s="15">
        <f t="shared" si="57"/>
        <v>43854</v>
      </c>
      <c r="B874" s="36">
        <f>C874*'metered data'!H877</f>
        <v>6689296.9477322716</v>
      </c>
      <c r="C874" s="70">
        <f>SUMIFS('Regression Inputs'!$G$26:$G$1851,'Regression Inputs'!$B$26:$B$1851,A874)</f>
        <v>278720.70615551132</v>
      </c>
      <c r="D874" s="2">
        <f>YEAR('metered data'!J877)</f>
        <v>2020</v>
      </c>
      <c r="E874" s="2">
        <f>MONTH('metered data'!J877)</f>
        <v>1</v>
      </c>
      <c r="F874" s="2">
        <f>DAY('metered data'!J877)</f>
        <v>24</v>
      </c>
      <c r="G874" s="2"/>
      <c r="H874" s="2"/>
      <c r="I874" s="2"/>
      <c r="J874" s="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</row>
    <row r="875" spans="1:35" ht="12.75" customHeight="1" x14ac:dyDescent="0.35">
      <c r="A875" s="15">
        <f t="shared" si="57"/>
        <v>43855</v>
      </c>
      <c r="B875" s="36">
        <f>C875*'metered data'!H878</f>
        <v>6558496.9477322716</v>
      </c>
      <c r="C875" s="70">
        <f>SUMIFS('Regression Inputs'!$G$26:$G$1851,'Regression Inputs'!$B$26:$B$1851,A875)</f>
        <v>273270.70615551132</v>
      </c>
      <c r="D875" s="2">
        <f>YEAR('metered data'!J878)</f>
        <v>2020</v>
      </c>
      <c r="E875" s="2">
        <f>MONTH('metered data'!J878)</f>
        <v>1</v>
      </c>
      <c r="F875" s="2">
        <f>DAY('metered data'!J878)</f>
        <v>25</v>
      </c>
      <c r="G875" s="2"/>
      <c r="H875" s="2"/>
      <c r="I875" s="2"/>
      <c r="J875" s="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</row>
    <row r="876" spans="1:35" ht="12.75" customHeight="1" x14ac:dyDescent="0.35">
      <c r="A876" s="15">
        <f t="shared" si="57"/>
        <v>43856</v>
      </c>
      <c r="B876" s="36">
        <f>C876*'metered data'!H879</f>
        <v>6142057.9477322707</v>
      </c>
      <c r="C876" s="70">
        <f>SUMIFS('Regression Inputs'!$G$26:$G$1851,'Regression Inputs'!$B$26:$B$1851,A876)</f>
        <v>255919.08115551129</v>
      </c>
      <c r="D876" s="2">
        <f>YEAR('metered data'!J879)</f>
        <v>2020</v>
      </c>
      <c r="E876" s="2">
        <f>MONTH('metered data'!J879)</f>
        <v>1</v>
      </c>
      <c r="F876" s="2">
        <f>DAY('metered data'!J879)</f>
        <v>26</v>
      </c>
      <c r="G876" s="2"/>
      <c r="H876" s="2"/>
      <c r="I876" s="2"/>
      <c r="J876" s="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</row>
    <row r="877" spans="1:35" ht="12.75" customHeight="1" x14ac:dyDescent="0.35">
      <c r="A877" s="15">
        <f t="shared" si="57"/>
        <v>43857</v>
      </c>
      <c r="B877" s="36">
        <f>C877*'metered data'!H880</f>
        <v>6564273.9477322698</v>
      </c>
      <c r="C877" s="70">
        <f>SUMIFS('Regression Inputs'!$G$26:$G$1851,'Regression Inputs'!$B$26:$B$1851,A877)</f>
        <v>273511.41448884457</v>
      </c>
      <c r="D877" s="2">
        <f>YEAR('metered data'!J880)</f>
        <v>2020</v>
      </c>
      <c r="E877" s="2">
        <f>MONTH('metered data'!J880)</f>
        <v>1</v>
      </c>
      <c r="F877" s="2">
        <f>DAY('metered data'!J880)</f>
        <v>27</v>
      </c>
      <c r="G877" s="2"/>
      <c r="H877" s="2"/>
      <c r="I877" s="2"/>
      <c r="J877" s="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</row>
    <row r="878" spans="1:35" ht="12.75" customHeight="1" x14ac:dyDescent="0.35">
      <c r="A878" s="15">
        <f t="shared" si="57"/>
        <v>43858</v>
      </c>
      <c r="B878" s="36">
        <f>C878*'metered data'!H881</f>
        <v>6703697.9477322707</v>
      </c>
      <c r="C878" s="70">
        <f>SUMIFS('Regression Inputs'!$G$26:$G$1851,'Regression Inputs'!$B$26:$B$1851,A878)</f>
        <v>279320.74782217795</v>
      </c>
      <c r="D878" s="2">
        <f>YEAR('metered data'!J881)</f>
        <v>2020</v>
      </c>
      <c r="E878" s="2">
        <f>MONTH('metered data'!J881)</f>
        <v>1</v>
      </c>
      <c r="F878" s="2">
        <f>DAY('metered data'!J881)</f>
        <v>28</v>
      </c>
      <c r="G878" s="2"/>
      <c r="H878" s="2"/>
      <c r="I878" s="2"/>
      <c r="J878" s="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</row>
    <row r="879" spans="1:35" ht="12.75" customHeight="1" x14ac:dyDescent="0.35">
      <c r="A879" s="15">
        <f t="shared" si="57"/>
        <v>43859</v>
      </c>
      <c r="B879" s="36">
        <f>C879*'metered data'!H882</f>
        <v>7187865.9477322698</v>
      </c>
      <c r="C879" s="70">
        <f>SUMIFS('Regression Inputs'!$G$26:$G$1851,'Regression Inputs'!$B$26:$B$1851,A879)</f>
        <v>299494.41448884457</v>
      </c>
      <c r="D879" s="2">
        <f>YEAR('metered data'!J882)</f>
        <v>2020</v>
      </c>
      <c r="E879" s="2">
        <f>MONTH('metered data'!J882)</f>
        <v>1</v>
      </c>
      <c r="F879" s="2">
        <f>DAY('metered data'!J882)</f>
        <v>29</v>
      </c>
      <c r="G879" s="2"/>
      <c r="H879" s="2"/>
      <c r="I879" s="2"/>
      <c r="J879" s="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</row>
    <row r="880" spans="1:35" ht="12.75" customHeight="1" x14ac:dyDescent="0.35">
      <c r="A880" s="15">
        <f t="shared" si="57"/>
        <v>43860</v>
      </c>
      <c r="B880" s="36">
        <f>C880*'metered data'!H883</f>
        <v>7537989.9477322698</v>
      </c>
      <c r="C880" s="70">
        <f>SUMIFS('Regression Inputs'!$G$26:$G$1851,'Regression Inputs'!$B$26:$B$1851,A880)</f>
        <v>314082.91448884457</v>
      </c>
      <c r="D880" s="2">
        <f>YEAR('metered data'!J883)</f>
        <v>2020</v>
      </c>
      <c r="E880" s="2">
        <f>MONTH('metered data'!J883)</f>
        <v>1</v>
      </c>
      <c r="F880" s="2">
        <f>DAY('metered data'!J883)</f>
        <v>30</v>
      </c>
      <c r="G880" s="2"/>
      <c r="H880" s="2"/>
      <c r="I880" s="2"/>
      <c r="J880" s="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</row>
    <row r="881" spans="1:35" ht="12.75" customHeight="1" x14ac:dyDescent="0.35">
      <c r="A881" s="15">
        <f t="shared" si="57"/>
        <v>43861</v>
      </c>
      <c r="B881" s="36">
        <f>C881*'metered data'!H884</f>
        <v>6406648.9477322716</v>
      </c>
      <c r="C881" s="70">
        <f>SUMIFS('Regression Inputs'!$G$26:$G$1851,'Regression Inputs'!$B$26:$B$1851,A881)</f>
        <v>266943.70615551132</v>
      </c>
      <c r="D881" s="2">
        <f>YEAR('metered data'!J884)</f>
        <v>2020</v>
      </c>
      <c r="E881" s="2">
        <f>MONTH('metered data'!J884)</f>
        <v>1</v>
      </c>
      <c r="F881" s="2">
        <f>DAY('metered data'!J884)</f>
        <v>31</v>
      </c>
      <c r="G881" s="2"/>
      <c r="H881" s="2"/>
      <c r="I881" s="2"/>
      <c r="J881" s="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</row>
    <row r="882" spans="1:35" ht="12.75" customHeight="1" x14ac:dyDescent="0.35">
      <c r="A882" s="15">
        <f t="shared" si="57"/>
        <v>43862</v>
      </c>
      <c r="B882" s="36">
        <f>C882*'metered data'!H885</f>
        <v>5673825.8138606511</v>
      </c>
      <c r="C882" s="70">
        <f>SUMIFS('Regression Inputs'!$G$26:$G$1851,'Regression Inputs'!$B$26:$B$1851,A882)</f>
        <v>236409.40891086045</v>
      </c>
      <c r="D882" s="2">
        <f>YEAR('metered data'!J885)</f>
        <v>2020</v>
      </c>
      <c r="E882" s="2">
        <f>MONTH('metered data'!J885)</f>
        <v>2</v>
      </c>
      <c r="F882" s="2">
        <f>DAY('metered data'!J885)</f>
        <v>1</v>
      </c>
      <c r="G882" s="2"/>
      <c r="H882" s="2"/>
      <c r="I882" s="2"/>
      <c r="J882" s="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</row>
    <row r="883" spans="1:35" ht="12.75" customHeight="1" x14ac:dyDescent="0.35">
      <c r="A883" s="15">
        <f t="shared" si="57"/>
        <v>43863</v>
      </c>
      <c r="B883" s="36">
        <f>C883*'metered data'!H886</f>
        <v>6592226.8138606483</v>
      </c>
      <c r="C883" s="70">
        <f>SUMIFS('Regression Inputs'!$G$26:$G$1851,'Regression Inputs'!$B$26:$B$1851,A883)</f>
        <v>274676.11724419368</v>
      </c>
      <c r="D883" s="2">
        <f>YEAR('metered data'!J886)</f>
        <v>2020</v>
      </c>
      <c r="E883" s="2">
        <f>MONTH('metered data'!J886)</f>
        <v>2</v>
      </c>
      <c r="F883" s="2">
        <f>DAY('metered data'!J886)</f>
        <v>2</v>
      </c>
      <c r="G883" s="2"/>
      <c r="H883" s="2"/>
      <c r="I883" s="2"/>
      <c r="J883" s="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</row>
    <row r="884" spans="1:35" ht="12.75" customHeight="1" x14ac:dyDescent="0.35">
      <c r="A884" s="15">
        <f t="shared" si="57"/>
        <v>43864</v>
      </c>
      <c r="B884" s="36">
        <f>C884*'metered data'!H887</f>
        <v>7646600.8138606483</v>
      </c>
      <c r="C884" s="70">
        <f>SUMIFS('Regression Inputs'!$G$26:$G$1851,'Regression Inputs'!$B$26:$B$1851,A884)</f>
        <v>318608.36724419368</v>
      </c>
      <c r="D884" s="2">
        <f>YEAR('metered data'!J887)</f>
        <v>2020</v>
      </c>
      <c r="E884" s="2">
        <f>MONTH('metered data'!J887)</f>
        <v>2</v>
      </c>
      <c r="F884" s="2">
        <f>DAY('metered data'!J887)</f>
        <v>3</v>
      </c>
      <c r="G884" s="2"/>
      <c r="H884" s="2"/>
      <c r="I884" s="2"/>
      <c r="J884" s="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</row>
    <row r="885" spans="1:35" ht="12.75" customHeight="1" x14ac:dyDescent="0.35">
      <c r="A885" s="15">
        <f t="shared" si="57"/>
        <v>43865</v>
      </c>
      <c r="B885" s="36">
        <f>C885*'metered data'!H888</f>
        <v>8617842.8138606511</v>
      </c>
      <c r="C885" s="70">
        <f>SUMIFS('Regression Inputs'!$G$26:$G$1851,'Regression Inputs'!$B$26:$B$1851,A885)</f>
        <v>359076.78391086042</v>
      </c>
      <c r="D885" s="2">
        <f>YEAR('metered data'!J888)</f>
        <v>2020</v>
      </c>
      <c r="E885" s="2">
        <f>MONTH('metered data'!J888)</f>
        <v>2</v>
      </c>
      <c r="F885" s="2">
        <f>DAY('metered data'!J888)</f>
        <v>4</v>
      </c>
      <c r="G885" s="2"/>
      <c r="H885" s="2"/>
      <c r="I885" s="2"/>
      <c r="J885" s="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</row>
    <row r="886" spans="1:35" ht="12.75" customHeight="1" x14ac:dyDescent="0.35">
      <c r="A886" s="15">
        <f t="shared" si="57"/>
        <v>43866</v>
      </c>
      <c r="B886" s="36">
        <f>C886*'metered data'!H889</f>
        <v>7269988.8138606492</v>
      </c>
      <c r="C886" s="70">
        <f>SUMIFS('Regression Inputs'!$G$26:$G$1851,'Regression Inputs'!$B$26:$B$1851,A886)</f>
        <v>302916.20057752705</v>
      </c>
      <c r="D886" s="2">
        <f>YEAR('metered data'!J889)</f>
        <v>2020</v>
      </c>
      <c r="E886" s="2">
        <f>MONTH('metered data'!J889)</f>
        <v>2</v>
      </c>
      <c r="F886" s="2">
        <f>DAY('metered data'!J889)</f>
        <v>5</v>
      </c>
      <c r="G886" s="2"/>
      <c r="H886" s="2"/>
      <c r="I886" s="2"/>
      <c r="J886" s="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</row>
    <row r="887" spans="1:35" ht="12.75" customHeight="1" x14ac:dyDescent="0.35">
      <c r="A887" s="15">
        <f t="shared" si="57"/>
        <v>43867</v>
      </c>
      <c r="B887" s="36">
        <f>C887*'metered data'!H890</f>
        <v>7383113.8138606483</v>
      </c>
      <c r="C887" s="70">
        <f>SUMIFS('Regression Inputs'!$G$26:$G$1851,'Regression Inputs'!$B$26:$B$1851,A887)</f>
        <v>307629.74224419368</v>
      </c>
      <c r="D887" s="2">
        <f>YEAR('metered data'!J890)</f>
        <v>2020</v>
      </c>
      <c r="E887" s="2">
        <f>MONTH('metered data'!J890)</f>
        <v>2</v>
      </c>
      <c r="F887" s="2">
        <f>DAY('metered data'!J890)</f>
        <v>6</v>
      </c>
      <c r="G887" s="2"/>
      <c r="H887" s="2"/>
      <c r="I887" s="2"/>
      <c r="J887" s="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</row>
    <row r="888" spans="1:35" ht="12.75" customHeight="1" x14ac:dyDescent="0.35">
      <c r="A888" s="15">
        <f t="shared" si="57"/>
        <v>43868</v>
      </c>
      <c r="B888" s="36">
        <f>C888*'metered data'!H891</f>
        <v>6976431.8138606502</v>
      </c>
      <c r="C888" s="70">
        <f>SUMIFS('Regression Inputs'!$G$26:$G$1851,'Regression Inputs'!$B$26:$B$1851,A888)</f>
        <v>290684.65891086042</v>
      </c>
      <c r="D888" s="2">
        <f>YEAR('metered data'!J891)</f>
        <v>2020</v>
      </c>
      <c r="E888" s="2">
        <f>MONTH('metered data'!J891)</f>
        <v>2</v>
      </c>
      <c r="F888" s="2">
        <f>DAY('metered data'!J891)</f>
        <v>7</v>
      </c>
      <c r="G888" s="2"/>
      <c r="H888" s="2"/>
      <c r="I888" s="2"/>
      <c r="J888" s="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</row>
    <row r="889" spans="1:35" ht="12.75" customHeight="1" x14ac:dyDescent="0.35">
      <c r="A889" s="15">
        <f t="shared" si="57"/>
        <v>43869</v>
      </c>
      <c r="B889" s="36">
        <f>C889*'metered data'!H892</f>
        <v>6490032.8138606502</v>
      </c>
      <c r="C889" s="70">
        <f>SUMIFS('Regression Inputs'!$G$26:$G$1851,'Regression Inputs'!$B$26:$B$1851,A889)</f>
        <v>270418.03391086042</v>
      </c>
      <c r="D889" s="2">
        <f>YEAR('metered data'!J892)</f>
        <v>2020</v>
      </c>
      <c r="E889" s="2">
        <f>MONTH('metered data'!J892)</f>
        <v>2</v>
      </c>
      <c r="F889" s="2">
        <f>DAY('metered data'!J892)</f>
        <v>8</v>
      </c>
      <c r="G889" s="2"/>
      <c r="H889" s="2"/>
      <c r="I889" s="2"/>
      <c r="J889" s="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</row>
    <row r="890" spans="1:35" ht="12.75" customHeight="1" x14ac:dyDescent="0.35">
      <c r="A890" s="15">
        <f t="shared" si="57"/>
        <v>43870</v>
      </c>
      <c r="B890" s="36">
        <f>C890*'metered data'!H893</f>
        <v>6660875.8138606483</v>
      </c>
      <c r="C890" s="70">
        <f>SUMIFS('Regression Inputs'!$G$26:$G$1851,'Regression Inputs'!$B$26:$B$1851,A890)</f>
        <v>277536.49224419368</v>
      </c>
      <c r="D890" s="2">
        <f>YEAR('metered data'!J893)</f>
        <v>2020</v>
      </c>
      <c r="E890" s="2">
        <f>MONTH('metered data'!J893)</f>
        <v>2</v>
      </c>
      <c r="F890" s="2">
        <f>DAY('metered data'!J893)</f>
        <v>9</v>
      </c>
      <c r="G890" s="2"/>
      <c r="H890" s="2"/>
      <c r="I890" s="2"/>
      <c r="J890" s="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</row>
    <row r="891" spans="1:35" ht="12.75" customHeight="1" x14ac:dyDescent="0.35">
      <c r="A891" s="15">
        <f t="shared" si="57"/>
        <v>43871</v>
      </c>
      <c r="B891" s="36">
        <f>C891*'metered data'!H894</f>
        <v>6958138.8138606492</v>
      </c>
      <c r="C891" s="70">
        <f>SUMIFS('Regression Inputs'!$G$26:$G$1851,'Regression Inputs'!$B$26:$B$1851,A891)</f>
        <v>289922.45057752705</v>
      </c>
      <c r="D891" s="2">
        <f>YEAR('metered data'!J894)</f>
        <v>2020</v>
      </c>
      <c r="E891" s="2">
        <f>MONTH('metered data'!J894)</f>
        <v>2</v>
      </c>
      <c r="F891" s="2">
        <f>DAY('metered data'!J894)</f>
        <v>10</v>
      </c>
      <c r="G891" s="2"/>
      <c r="H891" s="2"/>
      <c r="I891" s="2"/>
      <c r="J891" s="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</row>
    <row r="892" spans="1:35" ht="12.75" customHeight="1" x14ac:dyDescent="0.35">
      <c r="A892" s="15">
        <f t="shared" si="57"/>
        <v>43872</v>
      </c>
      <c r="B892" s="36">
        <f>C892*'metered data'!H895</f>
        <v>6566048.8138606483</v>
      </c>
      <c r="C892" s="70">
        <f>SUMIFS('Regression Inputs'!$G$26:$G$1851,'Regression Inputs'!$B$26:$B$1851,A892)</f>
        <v>273585.36724419368</v>
      </c>
      <c r="D892" s="2">
        <f>YEAR('metered data'!J895)</f>
        <v>2020</v>
      </c>
      <c r="E892" s="2">
        <f>MONTH('metered data'!J895)</f>
        <v>2</v>
      </c>
      <c r="F892" s="2">
        <f>DAY('metered data'!J895)</f>
        <v>11</v>
      </c>
      <c r="G892" s="2"/>
      <c r="H892" s="2"/>
      <c r="I892" s="2"/>
      <c r="J892" s="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</row>
    <row r="893" spans="1:35" ht="12.75" customHeight="1" x14ac:dyDescent="0.35">
      <c r="A893" s="15">
        <f t="shared" si="57"/>
        <v>43873</v>
      </c>
      <c r="B893" s="36">
        <f>C893*'metered data'!H896</f>
        <v>6342558.8138606502</v>
      </c>
      <c r="C893" s="70">
        <f>SUMIFS('Regression Inputs'!$G$26:$G$1851,'Regression Inputs'!$B$26:$B$1851,A893)</f>
        <v>264273.28391086042</v>
      </c>
      <c r="D893" s="2">
        <f>YEAR('metered data'!J896)</f>
        <v>2020</v>
      </c>
      <c r="E893" s="2">
        <f>MONTH('metered data'!J896)</f>
        <v>2</v>
      </c>
      <c r="F893" s="2">
        <f>DAY('metered data'!J896)</f>
        <v>12</v>
      </c>
      <c r="G893" s="2"/>
      <c r="H893" s="2"/>
      <c r="I893" s="2"/>
      <c r="J893" s="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</row>
    <row r="894" spans="1:35" ht="12.75" customHeight="1" x14ac:dyDescent="0.35">
      <c r="A894" s="15">
        <f t="shared" si="57"/>
        <v>43874</v>
      </c>
      <c r="B894" s="36">
        <f>C894*'metered data'!H897</f>
        <v>6876818.8138606483</v>
      </c>
      <c r="C894" s="70">
        <f>SUMIFS('Regression Inputs'!$G$26:$G$1851,'Regression Inputs'!$B$26:$B$1851,A894)</f>
        <v>286534.11724419368</v>
      </c>
      <c r="D894" s="2">
        <f>YEAR('metered data'!J897)</f>
        <v>2020</v>
      </c>
      <c r="E894" s="2">
        <f>MONTH('metered data'!J897)</f>
        <v>2</v>
      </c>
      <c r="F894" s="2">
        <f>DAY('metered data'!J897)</f>
        <v>13</v>
      </c>
      <c r="G894" s="2"/>
      <c r="H894" s="2"/>
      <c r="I894" s="2"/>
      <c r="J894" s="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</row>
    <row r="895" spans="1:35" ht="12.75" customHeight="1" x14ac:dyDescent="0.35">
      <c r="A895" s="15">
        <f t="shared" si="57"/>
        <v>43875</v>
      </c>
      <c r="B895" s="36">
        <f>C895*'metered data'!H898</f>
        <v>6570714.8138606502</v>
      </c>
      <c r="C895" s="70">
        <f>SUMIFS('Regression Inputs'!$G$26:$G$1851,'Regression Inputs'!$B$26:$B$1851,A895)</f>
        <v>273779.78391086042</v>
      </c>
      <c r="D895" s="2">
        <f>YEAR('metered data'!J898)</f>
        <v>2020</v>
      </c>
      <c r="E895" s="2">
        <f>MONTH('metered data'!J898)</f>
        <v>2</v>
      </c>
      <c r="F895" s="2">
        <f>DAY('metered data'!J898)</f>
        <v>14</v>
      </c>
      <c r="G895" s="2"/>
      <c r="H895" s="2"/>
      <c r="I895" s="2"/>
      <c r="J895" s="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</row>
    <row r="896" spans="1:35" ht="12.75" customHeight="1" x14ac:dyDescent="0.35">
      <c r="A896" s="15">
        <f t="shared" si="57"/>
        <v>43876</v>
      </c>
      <c r="B896" s="36">
        <f>C896*'metered data'!H899</f>
        <v>6534843.8138606502</v>
      </c>
      <c r="C896" s="70">
        <f>SUMIFS('Regression Inputs'!$G$26:$G$1851,'Regression Inputs'!$B$26:$B$1851,A896)</f>
        <v>272285.15891086042</v>
      </c>
      <c r="D896" s="2">
        <f>YEAR('metered data'!J899)</f>
        <v>2020</v>
      </c>
      <c r="E896" s="2">
        <f>MONTH('metered data'!J899)</f>
        <v>2</v>
      </c>
      <c r="F896" s="2">
        <f>DAY('metered data'!J899)</f>
        <v>15</v>
      </c>
      <c r="G896" s="2"/>
      <c r="H896" s="2"/>
      <c r="I896" s="2"/>
      <c r="J896" s="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</row>
    <row r="897" spans="1:35" ht="12.75" customHeight="1" x14ac:dyDescent="0.35">
      <c r="A897" s="15">
        <f t="shared" si="57"/>
        <v>43877</v>
      </c>
      <c r="B897" s="36">
        <f>C897*'metered data'!H900</f>
        <v>6068233.8138606502</v>
      </c>
      <c r="C897" s="70">
        <f>SUMIFS('Regression Inputs'!$G$26:$G$1851,'Regression Inputs'!$B$26:$B$1851,A897)</f>
        <v>252843.07557752708</v>
      </c>
      <c r="D897" s="2">
        <f>YEAR('metered data'!J900)</f>
        <v>2020</v>
      </c>
      <c r="E897" s="2">
        <f>MONTH('metered data'!J900)</f>
        <v>2</v>
      </c>
      <c r="F897" s="2">
        <f>DAY('metered data'!J900)</f>
        <v>16</v>
      </c>
      <c r="G897" s="2"/>
      <c r="H897" s="2"/>
      <c r="I897" s="2"/>
      <c r="J897" s="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</row>
    <row r="898" spans="1:35" ht="12.75" customHeight="1" x14ac:dyDescent="0.35">
      <c r="A898" s="15">
        <f t="shared" si="57"/>
        <v>43878</v>
      </c>
      <c r="B898" s="36">
        <f>C898*'metered data'!H901</f>
        <v>6359766.8138606502</v>
      </c>
      <c r="C898" s="70">
        <f>SUMIFS('Regression Inputs'!$G$26:$G$1851,'Regression Inputs'!$B$26:$B$1851,A898)</f>
        <v>264990.28391086042</v>
      </c>
      <c r="D898" s="2">
        <f>YEAR('metered data'!J901)</f>
        <v>2020</v>
      </c>
      <c r="E898" s="2">
        <f>MONTH('metered data'!J901)</f>
        <v>2</v>
      </c>
      <c r="F898" s="2">
        <f>DAY('metered data'!J901)</f>
        <v>17</v>
      </c>
      <c r="G898" s="2"/>
      <c r="H898" s="2"/>
      <c r="I898" s="2"/>
      <c r="J898" s="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</row>
    <row r="899" spans="1:35" ht="12.75" customHeight="1" x14ac:dyDescent="0.35">
      <c r="A899" s="15">
        <f t="shared" si="57"/>
        <v>43879</v>
      </c>
      <c r="B899" s="36">
        <f>C899*'metered data'!H902</f>
        <v>6919900.8138606492</v>
      </c>
      <c r="C899" s="70">
        <f>SUMIFS('Regression Inputs'!$G$26:$G$1851,'Regression Inputs'!$B$26:$B$1851,A899)</f>
        <v>288329.20057752705</v>
      </c>
      <c r="D899" s="2">
        <f>YEAR('metered data'!J902)</f>
        <v>2020</v>
      </c>
      <c r="E899" s="2">
        <f>MONTH('metered data'!J902)</f>
        <v>2</v>
      </c>
      <c r="F899" s="2">
        <f>DAY('metered data'!J902)</f>
        <v>18</v>
      </c>
      <c r="G899" s="2"/>
      <c r="H899" s="2"/>
      <c r="I899" s="2"/>
      <c r="J899" s="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</row>
    <row r="900" spans="1:35" ht="12.75" customHeight="1" x14ac:dyDescent="0.35">
      <c r="A900" s="15">
        <f t="shared" si="57"/>
        <v>43880</v>
      </c>
      <c r="B900" s="36">
        <f>C900*'metered data'!H903</f>
        <v>7215946.8138606492</v>
      </c>
      <c r="C900" s="70">
        <f>SUMIFS('Regression Inputs'!$G$26:$G$1851,'Regression Inputs'!$B$26:$B$1851,A900)</f>
        <v>300664.45057752705</v>
      </c>
      <c r="D900" s="2">
        <f>YEAR('metered data'!J903)</f>
        <v>2020</v>
      </c>
      <c r="E900" s="2">
        <f>MONTH('metered data'!J903)</f>
        <v>2</v>
      </c>
      <c r="F900" s="2">
        <f>DAY('metered data'!J903)</f>
        <v>19</v>
      </c>
      <c r="G900" s="2"/>
      <c r="H900" s="2"/>
      <c r="I900" s="2"/>
      <c r="J900" s="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</row>
    <row r="901" spans="1:35" ht="12.75" customHeight="1" x14ac:dyDescent="0.35">
      <c r="A901" s="15">
        <f t="shared" si="57"/>
        <v>43881</v>
      </c>
      <c r="B901" s="36">
        <f>C901*'metered data'!H904</f>
        <v>7155410.8138606483</v>
      </c>
      <c r="C901" s="70">
        <f>SUMIFS('Regression Inputs'!$G$26:$G$1851,'Regression Inputs'!$B$26:$B$1851,A901)</f>
        <v>298142.11724419368</v>
      </c>
      <c r="D901" s="2">
        <f>YEAR('metered data'!J904)</f>
        <v>2020</v>
      </c>
      <c r="E901" s="2">
        <f>MONTH('metered data'!J904)</f>
        <v>2</v>
      </c>
      <c r="F901" s="2">
        <f>DAY('metered data'!J904)</f>
        <v>20</v>
      </c>
      <c r="G901" s="2"/>
      <c r="H901" s="2"/>
      <c r="I901" s="2"/>
      <c r="J901" s="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</row>
    <row r="902" spans="1:35" ht="12.75" customHeight="1" x14ac:dyDescent="0.35">
      <c r="A902" s="15">
        <f t="shared" si="57"/>
        <v>43882</v>
      </c>
      <c r="B902" s="36">
        <f>C902*'metered data'!H905</f>
        <v>6826411.8138606492</v>
      </c>
      <c r="C902" s="70">
        <f>SUMIFS('Regression Inputs'!$G$26:$G$1851,'Regression Inputs'!$B$26:$B$1851,A902)</f>
        <v>284433.82557752705</v>
      </c>
      <c r="D902" s="2">
        <f>YEAR('metered data'!J905)</f>
        <v>2020</v>
      </c>
      <c r="E902" s="2">
        <f>MONTH('metered data'!J905)</f>
        <v>2</v>
      </c>
      <c r="F902" s="2">
        <f>DAY('metered data'!J905)</f>
        <v>21</v>
      </c>
      <c r="G902" s="2"/>
      <c r="H902" s="2"/>
      <c r="I902" s="2"/>
      <c r="J902" s="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</row>
    <row r="903" spans="1:35" ht="12.75" customHeight="1" x14ac:dyDescent="0.35">
      <c r="A903" s="15">
        <f t="shared" si="57"/>
        <v>43883</v>
      </c>
      <c r="B903" s="36">
        <f>C903*'metered data'!H906</f>
        <v>6113402.8138606492</v>
      </c>
      <c r="C903" s="70">
        <f>SUMIFS('Regression Inputs'!$G$26:$G$1851,'Regression Inputs'!$B$26:$B$1851,A903)</f>
        <v>254725.11724419371</v>
      </c>
      <c r="D903" s="2">
        <f>YEAR('metered data'!J906)</f>
        <v>2020</v>
      </c>
      <c r="E903" s="2">
        <f>MONTH('metered data'!J906)</f>
        <v>2</v>
      </c>
      <c r="F903" s="2">
        <f>DAY('metered data'!J906)</f>
        <v>22</v>
      </c>
      <c r="G903" s="2"/>
      <c r="H903" s="2"/>
      <c r="I903" s="2"/>
      <c r="J903" s="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</row>
    <row r="904" spans="1:35" ht="12.75" customHeight="1" x14ac:dyDescent="0.35">
      <c r="A904" s="15">
        <f t="shared" si="57"/>
        <v>43884</v>
      </c>
      <c r="B904" s="36">
        <f>C904*'metered data'!H907</f>
        <v>6044418.8138606511</v>
      </c>
      <c r="C904" s="70">
        <f>SUMIFS('Regression Inputs'!$G$26:$G$1851,'Regression Inputs'!$B$26:$B$1851,A904)</f>
        <v>251850.78391086045</v>
      </c>
      <c r="D904" s="2">
        <f>YEAR('metered data'!J907)</f>
        <v>2020</v>
      </c>
      <c r="E904" s="2">
        <f>MONTH('metered data'!J907)</f>
        <v>2</v>
      </c>
      <c r="F904" s="2">
        <f>DAY('metered data'!J907)</f>
        <v>23</v>
      </c>
      <c r="G904" s="2"/>
      <c r="H904" s="2"/>
      <c r="I904" s="2"/>
      <c r="J904" s="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</row>
    <row r="905" spans="1:35" ht="12.75" customHeight="1" x14ac:dyDescent="0.35">
      <c r="A905" s="15">
        <f t="shared" si="57"/>
        <v>43885</v>
      </c>
      <c r="B905" s="36">
        <f>C905*'metered data'!H908</f>
        <v>6521505.8138606502</v>
      </c>
      <c r="C905" s="70">
        <f>SUMIFS('Regression Inputs'!$G$26:$G$1851,'Regression Inputs'!$B$26:$B$1851,A905)</f>
        <v>271729.40891086042</v>
      </c>
      <c r="D905" s="2">
        <f>YEAR('metered data'!J908)</f>
        <v>2020</v>
      </c>
      <c r="E905" s="2">
        <f>MONTH('metered data'!J908)</f>
        <v>2</v>
      </c>
      <c r="F905" s="2">
        <f>DAY('metered data'!J908)</f>
        <v>24</v>
      </c>
      <c r="G905" s="2"/>
      <c r="H905" s="2"/>
      <c r="I905" s="2"/>
      <c r="J905" s="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</row>
    <row r="906" spans="1:35" ht="12.75" customHeight="1" x14ac:dyDescent="0.35">
      <c r="A906" s="15">
        <f t="shared" si="57"/>
        <v>43886</v>
      </c>
      <c r="B906" s="36">
        <f>C906*'metered data'!H909</f>
        <v>6694470.8138606502</v>
      </c>
      <c r="C906" s="70">
        <f>SUMIFS('Regression Inputs'!$G$26:$G$1851,'Regression Inputs'!$B$26:$B$1851,A906)</f>
        <v>278936.28391086042</v>
      </c>
      <c r="D906" s="2">
        <f>YEAR('metered data'!J909)</f>
        <v>2020</v>
      </c>
      <c r="E906" s="2">
        <f>MONTH('metered data'!J909)</f>
        <v>2</v>
      </c>
      <c r="F906" s="2">
        <f>DAY('metered data'!J909)</f>
        <v>25</v>
      </c>
      <c r="G906" s="2"/>
      <c r="H906" s="2"/>
      <c r="I906" s="2"/>
      <c r="J906" s="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</row>
    <row r="907" spans="1:35" ht="12.75" customHeight="1" x14ac:dyDescent="0.35">
      <c r="A907" s="15">
        <f t="shared" si="57"/>
        <v>43887</v>
      </c>
      <c r="B907" s="36">
        <f>C907*'metered data'!H910</f>
        <v>6409657.8138606492</v>
      </c>
      <c r="C907" s="70">
        <f>SUMIFS('Regression Inputs'!$G$26:$G$1851,'Regression Inputs'!$B$26:$B$1851,A907)</f>
        <v>267069.07557752705</v>
      </c>
      <c r="D907" s="2">
        <f>YEAR('metered data'!J910)</f>
        <v>2020</v>
      </c>
      <c r="E907" s="2">
        <f>MONTH('metered data'!J910)</f>
        <v>2</v>
      </c>
      <c r="F907" s="2">
        <f>DAY('metered data'!J910)</f>
        <v>26</v>
      </c>
      <c r="G907" s="2"/>
      <c r="H907" s="2"/>
      <c r="I907" s="2"/>
      <c r="J907" s="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</row>
    <row r="908" spans="1:35" ht="12.75" customHeight="1" x14ac:dyDescent="0.35">
      <c r="A908" s="15">
        <f t="shared" si="57"/>
        <v>43888</v>
      </c>
      <c r="B908" s="36">
        <f>C908*'metered data'!H911</f>
        <v>6127210.8138606502</v>
      </c>
      <c r="C908" s="70">
        <f>SUMIFS('Regression Inputs'!$G$26:$G$1851,'Regression Inputs'!$B$26:$B$1851,A908)</f>
        <v>255300.45057752708</v>
      </c>
      <c r="D908" s="2">
        <f>YEAR('metered data'!J911)</f>
        <v>2020</v>
      </c>
      <c r="E908" s="2">
        <f>MONTH('metered data'!J911)</f>
        <v>2</v>
      </c>
      <c r="F908" s="2">
        <f>DAY('metered data'!J911)</f>
        <v>27</v>
      </c>
      <c r="G908" s="2"/>
      <c r="H908" s="2"/>
      <c r="I908" s="2"/>
      <c r="J908" s="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</row>
    <row r="909" spans="1:35" ht="12.75" customHeight="1" x14ac:dyDescent="0.35">
      <c r="A909" s="15">
        <f t="shared" si="57"/>
        <v>43889</v>
      </c>
      <c r="B909" s="36">
        <f>C909*'metered data'!H912</f>
        <v>5733278.8138606492</v>
      </c>
      <c r="C909" s="70">
        <f>SUMIFS('Regression Inputs'!$G$26:$G$1851,'Regression Inputs'!$B$26:$B$1851,A909)</f>
        <v>238886.61724419371</v>
      </c>
      <c r="D909" s="2">
        <f>YEAR('metered data'!J912)</f>
        <v>2020</v>
      </c>
      <c r="E909" s="2">
        <f>MONTH('metered data'!J912)</f>
        <v>2</v>
      </c>
      <c r="F909" s="2">
        <f>DAY('metered data'!J912)</f>
        <v>28</v>
      </c>
      <c r="G909" s="2"/>
      <c r="H909" s="2"/>
      <c r="I909" s="2"/>
      <c r="J909" s="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</row>
    <row r="910" spans="1:35" ht="12.75" customHeight="1" x14ac:dyDescent="0.35">
      <c r="A910" s="15">
        <f t="shared" si="57"/>
        <v>43890</v>
      </c>
      <c r="B910" s="36">
        <f>C910*'metered data'!H913</f>
        <v>5725260.8138606511</v>
      </c>
      <c r="C910" s="70">
        <f>SUMIFS('Regression Inputs'!$G$26:$G$1851,'Regression Inputs'!$B$26:$B$1851,A910)</f>
        <v>238552.53391086045</v>
      </c>
      <c r="D910" s="2">
        <f>YEAR('metered data'!J913)</f>
        <v>2020</v>
      </c>
      <c r="E910" s="2">
        <f>MONTH('metered data'!J913)</f>
        <v>2</v>
      </c>
      <c r="F910" s="2">
        <f>DAY('metered data'!J913)</f>
        <v>29</v>
      </c>
      <c r="G910" s="2"/>
      <c r="H910" s="2"/>
      <c r="I910" s="2"/>
      <c r="J910" s="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</row>
    <row r="911" spans="1:35" ht="12.75" customHeight="1" x14ac:dyDescent="0.35">
      <c r="A911" s="15">
        <f t="shared" si="57"/>
        <v>43891</v>
      </c>
      <c r="B911" s="36">
        <f>C911*'metered data'!H914</f>
        <v>6025440.0573096592</v>
      </c>
      <c r="C911" s="70">
        <f>SUMIFS('Regression Inputs'!$G$26:$G$1851,'Regression Inputs'!$B$26:$B$1851,A911)</f>
        <v>251060.00238790247</v>
      </c>
      <c r="D911" s="2">
        <f>YEAR('metered data'!J914)</f>
        <v>2020</v>
      </c>
      <c r="E911" s="2">
        <f>MONTH('metered data'!J914)</f>
        <v>3</v>
      </c>
      <c r="F911" s="2">
        <f>DAY('metered data'!J914)</f>
        <v>1</v>
      </c>
      <c r="G911" s="2"/>
      <c r="H911" s="2"/>
      <c r="I911" s="2"/>
      <c r="J911" s="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</row>
    <row r="912" spans="1:35" ht="12.75" customHeight="1" x14ac:dyDescent="0.35">
      <c r="A912" s="15">
        <f t="shared" si="57"/>
        <v>43892</v>
      </c>
      <c r="B912" s="36">
        <f>C912*'metered data'!H915</f>
        <v>6081700.0573096611</v>
      </c>
      <c r="C912" s="70">
        <f>SUMIFS('Regression Inputs'!$G$26:$G$1851,'Regression Inputs'!$B$26:$B$1851,A912)</f>
        <v>253404.16905456921</v>
      </c>
      <c r="D912" s="2">
        <f>YEAR('metered data'!J915)</f>
        <v>2020</v>
      </c>
      <c r="E912" s="2">
        <f>MONTH('metered data'!J915)</f>
        <v>3</v>
      </c>
      <c r="F912" s="2">
        <f>DAY('metered data'!J915)</f>
        <v>2</v>
      </c>
      <c r="G912" s="2"/>
      <c r="H912" s="2"/>
      <c r="I912" s="2"/>
      <c r="J912" s="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</row>
    <row r="913" spans="1:35" ht="12.75" customHeight="1" x14ac:dyDescent="0.35">
      <c r="A913" s="15">
        <f t="shared" si="57"/>
        <v>43893</v>
      </c>
      <c r="B913" s="36">
        <f>C913*'metered data'!H916</f>
        <v>5622458.0573096601</v>
      </c>
      <c r="C913" s="70">
        <f>SUMIFS('Regression Inputs'!$G$26:$G$1851,'Regression Inputs'!$B$26:$B$1851,A913)</f>
        <v>234269.08572123584</v>
      </c>
      <c r="D913" s="2">
        <f>YEAR('metered data'!J916)</f>
        <v>2020</v>
      </c>
      <c r="E913" s="2">
        <f>MONTH('metered data'!J916)</f>
        <v>3</v>
      </c>
      <c r="F913" s="2">
        <f>DAY('metered data'!J916)</f>
        <v>3</v>
      </c>
      <c r="G913" s="2"/>
      <c r="H913" s="2"/>
      <c r="I913" s="2"/>
      <c r="J913" s="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</row>
    <row r="914" spans="1:35" ht="12.75" customHeight="1" x14ac:dyDescent="0.35">
      <c r="A914" s="15">
        <f t="shared" si="57"/>
        <v>43894</v>
      </c>
      <c r="B914" s="36">
        <f>C914*'metered data'!H917</f>
        <v>5827392.0573096592</v>
      </c>
      <c r="C914" s="70">
        <f>SUMIFS('Regression Inputs'!$G$26:$G$1851,'Regression Inputs'!$B$26:$B$1851,A914)</f>
        <v>242808.00238790247</v>
      </c>
      <c r="D914" s="2">
        <f>YEAR('metered data'!J917)</f>
        <v>2020</v>
      </c>
      <c r="E914" s="2">
        <f>MONTH('metered data'!J917)</f>
        <v>3</v>
      </c>
      <c r="F914" s="2">
        <f>DAY('metered data'!J917)</f>
        <v>4</v>
      </c>
      <c r="G914" s="2"/>
      <c r="H914" s="2"/>
      <c r="I914" s="2"/>
      <c r="J914" s="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</row>
    <row r="915" spans="1:35" ht="12.75" customHeight="1" x14ac:dyDescent="0.35">
      <c r="A915" s="15">
        <f t="shared" si="57"/>
        <v>43895</v>
      </c>
      <c r="B915" s="36">
        <f>C915*'metered data'!H918</f>
        <v>6256803.0573096592</v>
      </c>
      <c r="C915" s="70">
        <f>SUMIFS('Regression Inputs'!$G$26:$G$1851,'Regression Inputs'!$B$26:$B$1851,A915)</f>
        <v>260700.12738790247</v>
      </c>
      <c r="D915" s="2">
        <f>YEAR('metered data'!J918)</f>
        <v>2020</v>
      </c>
      <c r="E915" s="2">
        <f>MONTH('metered data'!J918)</f>
        <v>3</v>
      </c>
      <c r="F915" s="2">
        <f>DAY('metered data'!J918)</f>
        <v>5</v>
      </c>
      <c r="G915" s="2"/>
      <c r="H915" s="2"/>
      <c r="I915" s="2"/>
      <c r="J915" s="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</row>
    <row r="916" spans="1:35" ht="12.75" customHeight="1" x14ac:dyDescent="0.35">
      <c r="A916" s="15">
        <f t="shared" si="57"/>
        <v>43896</v>
      </c>
      <c r="B916" s="36">
        <f>C916*'metered data'!H919</f>
        <v>6035922.0573096592</v>
      </c>
      <c r="C916" s="70">
        <f>SUMIFS('Regression Inputs'!$G$26:$G$1851,'Regression Inputs'!$B$26:$B$1851,A916)</f>
        <v>251496.75238790247</v>
      </c>
      <c r="D916" s="2">
        <f>YEAR('metered data'!J919)</f>
        <v>2020</v>
      </c>
      <c r="E916" s="2">
        <f>MONTH('metered data'!J919)</f>
        <v>3</v>
      </c>
      <c r="F916" s="2">
        <f>DAY('metered data'!J919)</f>
        <v>6</v>
      </c>
      <c r="G916" s="2"/>
      <c r="H916" s="2"/>
      <c r="I916" s="2"/>
      <c r="J916" s="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</row>
    <row r="917" spans="1:35" ht="12.75" customHeight="1" x14ac:dyDescent="0.35">
      <c r="A917" s="15">
        <f t="shared" si="57"/>
        <v>43897</v>
      </c>
      <c r="B917" s="36">
        <f>C917*'metered data'!H920</f>
        <v>5698381.0573096611</v>
      </c>
      <c r="C917" s="70">
        <f>SUMIFS('Regression Inputs'!$G$26:$G$1851,'Regression Inputs'!$B$26:$B$1851,A917)</f>
        <v>237432.54405456921</v>
      </c>
      <c r="D917" s="2">
        <f>YEAR('metered data'!J920)</f>
        <v>2020</v>
      </c>
      <c r="E917" s="2">
        <f>MONTH('metered data'!J920)</f>
        <v>3</v>
      </c>
      <c r="F917" s="2">
        <f>DAY('metered data'!J920)</f>
        <v>7</v>
      </c>
      <c r="G917" s="2"/>
      <c r="H917" s="2"/>
      <c r="I917" s="2"/>
      <c r="J917" s="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</row>
    <row r="918" spans="1:35" ht="12.75" customHeight="1" x14ac:dyDescent="0.35">
      <c r="A918" s="15">
        <f t="shared" si="57"/>
        <v>43898</v>
      </c>
      <c r="B918" s="36">
        <f>C918*'metered data'!H921</f>
        <v>5329872.0573096611</v>
      </c>
      <c r="C918" s="70">
        <f>SUMIFS('Regression Inputs'!$G$26:$G$1851,'Regression Inputs'!$B$26:$B$1851,A918)</f>
        <v>231733.56770911571</v>
      </c>
      <c r="D918" s="2">
        <f>YEAR('metered data'!J921)</f>
        <v>2020</v>
      </c>
      <c r="E918" s="2">
        <f>MONTH('metered data'!J921)</f>
        <v>3</v>
      </c>
      <c r="F918" s="2">
        <f>DAY('metered data'!J921)</f>
        <v>8</v>
      </c>
      <c r="G918" s="2"/>
      <c r="H918" s="2"/>
      <c r="I918" s="2"/>
      <c r="J918" s="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</row>
    <row r="919" spans="1:35" ht="12.75" customHeight="1" x14ac:dyDescent="0.35">
      <c r="A919" s="15">
        <f t="shared" si="57"/>
        <v>43899</v>
      </c>
      <c r="B919" s="36">
        <f>C919*'metered data'!H922</f>
        <v>6314628.0573096592</v>
      </c>
      <c r="C919" s="70">
        <f>SUMIFS('Regression Inputs'!$G$26:$G$1851,'Regression Inputs'!$B$26:$B$1851,A919)</f>
        <v>263109.50238790247</v>
      </c>
      <c r="D919" s="2">
        <f>YEAR('metered data'!J922)</f>
        <v>2020</v>
      </c>
      <c r="E919" s="2">
        <f>MONTH('metered data'!J922)</f>
        <v>3</v>
      </c>
      <c r="F919" s="2">
        <f>DAY('metered data'!J922)</f>
        <v>9</v>
      </c>
      <c r="G919" s="2"/>
      <c r="H919" s="2"/>
      <c r="I919" s="2"/>
      <c r="J919" s="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</row>
    <row r="920" spans="1:35" ht="12.75" customHeight="1" x14ac:dyDescent="0.35">
      <c r="A920" s="15">
        <f t="shared" si="57"/>
        <v>43900</v>
      </c>
      <c r="B920" s="36">
        <f>C920*'metered data'!H923</f>
        <v>6675200.0573096601</v>
      </c>
      <c r="C920" s="70">
        <f>SUMIFS('Regression Inputs'!$G$26:$G$1851,'Regression Inputs'!$B$26:$B$1851,A920)</f>
        <v>278133.33572123584</v>
      </c>
      <c r="D920" s="2">
        <f>YEAR('metered data'!J923)</f>
        <v>2020</v>
      </c>
      <c r="E920" s="2">
        <f>MONTH('metered data'!J923)</f>
        <v>3</v>
      </c>
      <c r="F920" s="2">
        <f>DAY('metered data'!J923)</f>
        <v>10</v>
      </c>
      <c r="G920" s="2"/>
      <c r="H920" s="2"/>
      <c r="I920" s="2"/>
      <c r="J920" s="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</row>
    <row r="921" spans="1:35" ht="12.75" customHeight="1" x14ac:dyDescent="0.35">
      <c r="A921" s="15">
        <f t="shared" si="57"/>
        <v>43901</v>
      </c>
      <c r="B921" s="36">
        <f>C921*'metered data'!H924</f>
        <v>6058401.0573096592</v>
      </c>
      <c r="C921" s="70">
        <f>SUMIFS('Regression Inputs'!$G$26:$G$1851,'Regression Inputs'!$B$26:$B$1851,A921)</f>
        <v>252433.37738790247</v>
      </c>
      <c r="D921" s="2">
        <f>YEAR('metered data'!J924)</f>
        <v>2020</v>
      </c>
      <c r="E921" s="2">
        <f>MONTH('metered data'!J924)</f>
        <v>3</v>
      </c>
      <c r="F921" s="2">
        <f>DAY('metered data'!J924)</f>
        <v>11</v>
      </c>
      <c r="G921" s="2"/>
      <c r="H921" s="2"/>
      <c r="I921" s="2"/>
      <c r="J921" s="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</row>
    <row r="922" spans="1:35" ht="12.75" customHeight="1" x14ac:dyDescent="0.35">
      <c r="A922" s="15">
        <f t="shared" si="57"/>
        <v>43902</v>
      </c>
      <c r="B922" s="36">
        <f>C922*'metered data'!H925</f>
        <v>6537550.0573096611</v>
      </c>
      <c r="C922" s="70">
        <f>SUMIFS('Regression Inputs'!$G$26:$G$1851,'Regression Inputs'!$B$26:$B$1851,A922)</f>
        <v>272397.91905456921</v>
      </c>
      <c r="D922" s="2">
        <f>YEAR('metered data'!J925)</f>
        <v>2020</v>
      </c>
      <c r="E922" s="2">
        <f>MONTH('metered data'!J925)</f>
        <v>3</v>
      </c>
      <c r="F922" s="2">
        <f>DAY('metered data'!J925)</f>
        <v>12</v>
      </c>
      <c r="G922" s="2"/>
      <c r="H922" s="2"/>
      <c r="I922" s="2"/>
      <c r="J922" s="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</row>
    <row r="923" spans="1:35" ht="12.75" customHeight="1" x14ac:dyDescent="0.35">
      <c r="A923" s="15">
        <f t="shared" si="57"/>
        <v>43903</v>
      </c>
      <c r="B923" s="36">
        <f>C923*'metered data'!H926</f>
        <v>7130129.0573096601</v>
      </c>
      <c r="C923" s="70">
        <f>SUMIFS('Regression Inputs'!$G$26:$G$1851,'Regression Inputs'!$B$26:$B$1851,A923)</f>
        <v>297088.71072123584</v>
      </c>
      <c r="D923" s="2">
        <f>YEAR('metered data'!J926)</f>
        <v>2020</v>
      </c>
      <c r="E923" s="2">
        <f>MONTH('metered data'!J926)</f>
        <v>3</v>
      </c>
      <c r="F923" s="2">
        <f>DAY('metered data'!J926)</f>
        <v>13</v>
      </c>
      <c r="G923" s="2"/>
      <c r="H923" s="2"/>
      <c r="I923" s="2"/>
      <c r="J923" s="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</row>
    <row r="924" spans="1:35" ht="12.75" customHeight="1" x14ac:dyDescent="0.35">
      <c r="A924" s="15">
        <f t="shared" si="57"/>
        <v>43904</v>
      </c>
      <c r="B924" s="36">
        <f>C924*'metered data'!H927</f>
        <v>7857685.0573096611</v>
      </c>
      <c r="C924" s="70">
        <f>SUMIFS('Regression Inputs'!$G$26:$G$1851,'Regression Inputs'!$B$26:$B$1851,A924)</f>
        <v>327403.54405456921</v>
      </c>
      <c r="D924" s="2">
        <f>YEAR('metered data'!J927)</f>
        <v>2020</v>
      </c>
      <c r="E924" s="2">
        <f>MONTH('metered data'!J927)</f>
        <v>3</v>
      </c>
      <c r="F924" s="2">
        <f>DAY('metered data'!J927)</f>
        <v>14</v>
      </c>
      <c r="G924" s="2"/>
      <c r="H924" s="2"/>
      <c r="I924" s="2"/>
      <c r="J924" s="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</row>
    <row r="925" spans="1:35" ht="12.75" customHeight="1" x14ac:dyDescent="0.35">
      <c r="A925" s="15">
        <f t="shared" si="57"/>
        <v>43905</v>
      </c>
      <c r="B925" s="36">
        <f>C925*'metered data'!H928</f>
        <v>7487304.0573096592</v>
      </c>
      <c r="C925" s="70">
        <f>SUMIFS('Regression Inputs'!$G$26:$G$1851,'Regression Inputs'!$B$26:$B$1851,A925)</f>
        <v>311971.00238790247</v>
      </c>
      <c r="D925" s="2">
        <f>YEAR('metered data'!J928)</f>
        <v>2020</v>
      </c>
      <c r="E925" s="2">
        <f>MONTH('metered data'!J928)</f>
        <v>3</v>
      </c>
      <c r="F925" s="2">
        <f>DAY('metered data'!J928)</f>
        <v>15</v>
      </c>
      <c r="G925" s="2"/>
      <c r="H925" s="2"/>
      <c r="I925" s="2"/>
      <c r="J925" s="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</row>
    <row r="926" spans="1:35" ht="12.75" customHeight="1" x14ac:dyDescent="0.35">
      <c r="A926" s="15">
        <f t="shared" ref="A926:A989" si="58">DATE(D926,E926,F926)</f>
        <v>43906</v>
      </c>
      <c r="B926" s="36">
        <f>C926*'metered data'!H929</f>
        <v>6634501.0573096611</v>
      </c>
      <c r="C926" s="70">
        <f>SUMIFS('Regression Inputs'!$G$26:$G$1851,'Regression Inputs'!$B$26:$B$1851,A926)</f>
        <v>276437.54405456921</v>
      </c>
      <c r="D926" s="2">
        <f>YEAR('metered data'!J929)</f>
        <v>2020</v>
      </c>
      <c r="E926" s="2">
        <f>MONTH('metered data'!J929)</f>
        <v>3</v>
      </c>
      <c r="F926" s="2">
        <f>DAY('metered data'!J929)</f>
        <v>16</v>
      </c>
      <c r="G926" s="2"/>
      <c r="H926" s="2"/>
      <c r="I926" s="2"/>
      <c r="J926" s="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</row>
    <row r="927" spans="1:35" ht="12.75" customHeight="1" x14ac:dyDescent="0.35">
      <c r="A927" s="15">
        <f t="shared" si="58"/>
        <v>43907</v>
      </c>
      <c r="B927" s="36">
        <f>C927*'metered data'!H930</f>
        <v>6089400.0573096592</v>
      </c>
      <c r="C927" s="70">
        <f>SUMIFS('Regression Inputs'!$G$26:$G$1851,'Regression Inputs'!$B$26:$B$1851,A927)</f>
        <v>253725.00238790247</v>
      </c>
      <c r="D927" s="2">
        <f>YEAR('metered data'!J930)</f>
        <v>2020</v>
      </c>
      <c r="E927" s="2">
        <f>MONTH('metered data'!J930)</f>
        <v>3</v>
      </c>
      <c r="F927" s="2">
        <f>DAY('metered data'!J930)</f>
        <v>17</v>
      </c>
      <c r="G927" s="2"/>
      <c r="H927" s="2"/>
      <c r="I927" s="2"/>
      <c r="J927" s="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</row>
    <row r="928" spans="1:35" ht="12.75" customHeight="1" x14ac:dyDescent="0.35">
      <c r="A928" s="15">
        <f t="shared" si="58"/>
        <v>43908</v>
      </c>
      <c r="B928" s="36">
        <f>C928*'metered data'!H931</f>
        <v>5811499.0573096611</v>
      </c>
      <c r="C928" s="70">
        <f>SUMIFS('Regression Inputs'!$G$26:$G$1851,'Regression Inputs'!$B$26:$B$1851,A928)</f>
        <v>242145.79405456921</v>
      </c>
      <c r="D928" s="2">
        <f>YEAR('metered data'!J931)</f>
        <v>2020</v>
      </c>
      <c r="E928" s="2">
        <f>MONTH('metered data'!J931)</f>
        <v>3</v>
      </c>
      <c r="F928" s="2">
        <f>DAY('metered data'!J931)</f>
        <v>18</v>
      </c>
      <c r="G928" s="2"/>
      <c r="H928" s="2"/>
      <c r="I928" s="2"/>
      <c r="J928" s="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</row>
    <row r="929" spans="1:35" ht="12.75" customHeight="1" x14ac:dyDescent="0.35">
      <c r="A929" s="15">
        <f t="shared" si="58"/>
        <v>43909</v>
      </c>
      <c r="B929" s="36">
        <f>C929*'metered data'!H932</f>
        <v>5632292.0573096601</v>
      </c>
      <c r="C929" s="70">
        <f>SUMIFS('Regression Inputs'!$G$26:$G$1851,'Regression Inputs'!$B$26:$B$1851,A929)</f>
        <v>234678.83572123584</v>
      </c>
      <c r="D929" s="2">
        <f>YEAR('metered data'!J932)</f>
        <v>2020</v>
      </c>
      <c r="E929" s="2">
        <f>MONTH('metered data'!J932)</f>
        <v>3</v>
      </c>
      <c r="F929" s="2">
        <f>DAY('metered data'!J932)</f>
        <v>19</v>
      </c>
      <c r="G929" s="2"/>
      <c r="H929" s="2"/>
      <c r="I929" s="2"/>
      <c r="J929" s="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</row>
    <row r="930" spans="1:35" ht="12.75" customHeight="1" x14ac:dyDescent="0.35">
      <c r="A930" s="15">
        <f t="shared" si="58"/>
        <v>43910</v>
      </c>
      <c r="B930" s="36">
        <f>C930*'metered data'!H933</f>
        <v>5410499.0573096601</v>
      </c>
      <c r="C930" s="70">
        <f>SUMIFS('Regression Inputs'!$G$26:$G$1851,'Regression Inputs'!$B$26:$B$1851,A930)</f>
        <v>225437.46072123584</v>
      </c>
      <c r="D930" s="2">
        <f>YEAR('metered data'!J933)</f>
        <v>2020</v>
      </c>
      <c r="E930" s="2">
        <f>MONTH('metered data'!J933)</f>
        <v>3</v>
      </c>
      <c r="F930" s="2">
        <f>DAY('metered data'!J933)</f>
        <v>20</v>
      </c>
      <c r="G930" s="2"/>
      <c r="H930" s="2"/>
      <c r="I930" s="2"/>
      <c r="J930" s="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</row>
    <row r="931" spans="1:35" ht="12.75" customHeight="1" x14ac:dyDescent="0.35">
      <c r="A931" s="15">
        <f t="shared" si="58"/>
        <v>43911</v>
      </c>
      <c r="B931" s="36">
        <f>C931*'metered data'!H934</f>
        <v>4997560.0573096583</v>
      </c>
      <c r="C931" s="70">
        <f>SUMIFS('Regression Inputs'!$G$26:$G$1851,'Regression Inputs'!$B$26:$B$1851,A931)</f>
        <v>208231.66905456909</v>
      </c>
      <c r="D931" s="2">
        <f>YEAR('metered data'!J934)</f>
        <v>2020</v>
      </c>
      <c r="E931" s="2">
        <f>MONTH('metered data'!J934)</f>
        <v>3</v>
      </c>
      <c r="F931" s="2">
        <f>DAY('metered data'!J934)</f>
        <v>21</v>
      </c>
      <c r="G931" s="2"/>
      <c r="H931" s="2"/>
      <c r="I931" s="2"/>
      <c r="J931" s="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</row>
    <row r="932" spans="1:35" ht="12.75" customHeight="1" x14ac:dyDescent="0.35">
      <c r="A932" s="15">
        <f t="shared" si="58"/>
        <v>43912</v>
      </c>
      <c r="B932" s="36">
        <f>C932*'metered data'!H935</f>
        <v>5093116.0573096583</v>
      </c>
      <c r="C932" s="70">
        <f>SUMIFS('Regression Inputs'!$G$26:$G$1851,'Regression Inputs'!$B$26:$B$1851,A932)</f>
        <v>212213.16905456909</v>
      </c>
      <c r="D932" s="2">
        <f>YEAR('metered data'!J935)</f>
        <v>2020</v>
      </c>
      <c r="E932" s="2">
        <f>MONTH('metered data'!J935)</f>
        <v>3</v>
      </c>
      <c r="F932" s="2">
        <f>DAY('metered data'!J935)</f>
        <v>22</v>
      </c>
      <c r="G932" s="2"/>
      <c r="H932" s="2"/>
      <c r="I932" s="2"/>
      <c r="J932" s="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</row>
    <row r="933" spans="1:35" ht="12.75" customHeight="1" x14ac:dyDescent="0.35">
      <c r="A933" s="15">
        <f t="shared" si="58"/>
        <v>43913</v>
      </c>
      <c r="B933" s="36">
        <f>C933*'metered data'!H936</f>
        <v>5411029.0573096583</v>
      </c>
      <c r="C933" s="70">
        <f>SUMIFS('Regression Inputs'!$G$26:$G$1851,'Regression Inputs'!$B$26:$B$1851,A933)</f>
        <v>225459.54405456909</v>
      </c>
      <c r="D933" s="2">
        <f>YEAR('metered data'!J936)</f>
        <v>2020</v>
      </c>
      <c r="E933" s="2">
        <f>MONTH('metered data'!J936)</f>
        <v>3</v>
      </c>
      <c r="F933" s="2">
        <f>DAY('metered data'!J936)</f>
        <v>23</v>
      </c>
      <c r="G933" s="2"/>
      <c r="H933" s="2"/>
      <c r="I933" s="2"/>
      <c r="J933" s="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</row>
    <row r="934" spans="1:35" ht="12.75" customHeight="1" x14ac:dyDescent="0.35">
      <c r="A934" s="15">
        <f t="shared" si="58"/>
        <v>43914</v>
      </c>
      <c r="B934" s="36">
        <f>C934*'metered data'!H937</f>
        <v>5812256.0573096601</v>
      </c>
      <c r="C934" s="70">
        <f>SUMIFS('Regression Inputs'!$G$26:$G$1851,'Regression Inputs'!$B$26:$B$1851,A934)</f>
        <v>242177.33572123584</v>
      </c>
      <c r="D934" s="2">
        <f>YEAR('metered data'!J937)</f>
        <v>2020</v>
      </c>
      <c r="E934" s="2">
        <f>MONTH('metered data'!J937)</f>
        <v>3</v>
      </c>
      <c r="F934" s="2">
        <f>DAY('metered data'!J937)</f>
        <v>24</v>
      </c>
      <c r="G934" s="2"/>
      <c r="H934" s="2"/>
      <c r="I934" s="2"/>
      <c r="J934" s="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</row>
    <row r="935" spans="1:35" ht="12.75" customHeight="1" x14ac:dyDescent="0.35">
      <c r="A935" s="15">
        <f t="shared" si="58"/>
        <v>43915</v>
      </c>
      <c r="B935" s="36">
        <f>C935*'metered data'!H938</f>
        <v>6218155.0573096583</v>
      </c>
      <c r="C935" s="70">
        <f>SUMIFS('Regression Inputs'!$G$26:$G$1851,'Regression Inputs'!$B$26:$B$1851,A935)</f>
        <v>259089.79405456909</v>
      </c>
      <c r="D935" s="2">
        <f>YEAR('metered data'!J938)</f>
        <v>2020</v>
      </c>
      <c r="E935" s="2">
        <f>MONTH('metered data'!J938)</f>
        <v>3</v>
      </c>
      <c r="F935" s="2">
        <f>DAY('metered data'!J938)</f>
        <v>25</v>
      </c>
      <c r="G935" s="2"/>
      <c r="H935" s="2"/>
      <c r="I935" s="2"/>
      <c r="J935" s="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</row>
    <row r="936" spans="1:35" ht="12.75" customHeight="1" x14ac:dyDescent="0.35">
      <c r="A936" s="15">
        <f t="shared" si="58"/>
        <v>43916</v>
      </c>
      <c r="B936" s="36">
        <f>C936*'metered data'!H939</f>
        <v>5746612.0573096611</v>
      </c>
      <c r="C936" s="70">
        <f>SUMIFS('Regression Inputs'!$G$26:$G$1851,'Regression Inputs'!$B$26:$B$1851,A936)</f>
        <v>239442.16905456921</v>
      </c>
      <c r="D936" s="2">
        <f>YEAR('metered data'!J939)</f>
        <v>2020</v>
      </c>
      <c r="E936" s="2">
        <f>MONTH('metered data'!J939)</f>
        <v>3</v>
      </c>
      <c r="F936" s="2">
        <f>DAY('metered data'!J939)</f>
        <v>26</v>
      </c>
      <c r="G936" s="2"/>
      <c r="H936" s="2"/>
      <c r="I936" s="2"/>
      <c r="J936" s="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</row>
    <row r="937" spans="1:35" ht="12.75" customHeight="1" x14ac:dyDescent="0.35">
      <c r="A937" s="15">
        <f t="shared" si="58"/>
        <v>43917</v>
      </c>
      <c r="B937" s="36">
        <f>C937*'metered data'!H940</f>
        <v>5141374.0573096583</v>
      </c>
      <c r="C937" s="70">
        <f>SUMIFS('Regression Inputs'!$G$26:$G$1851,'Regression Inputs'!$B$26:$B$1851,A937)</f>
        <v>214223.91905456909</v>
      </c>
      <c r="D937" s="2">
        <f>YEAR('metered data'!J940)</f>
        <v>2020</v>
      </c>
      <c r="E937" s="2">
        <f>MONTH('metered data'!J940)</f>
        <v>3</v>
      </c>
      <c r="F937" s="2">
        <f>DAY('metered data'!J940)</f>
        <v>27</v>
      </c>
      <c r="G937" s="2"/>
      <c r="H937" s="2"/>
      <c r="I937" s="2"/>
      <c r="J937" s="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</row>
    <row r="938" spans="1:35" ht="12.75" customHeight="1" x14ac:dyDescent="0.35">
      <c r="A938" s="15">
        <f t="shared" si="58"/>
        <v>43918</v>
      </c>
      <c r="B938" s="36">
        <f>C938*'metered data'!H941</f>
        <v>4508896.0573096583</v>
      </c>
      <c r="C938" s="70">
        <f>SUMIFS('Regression Inputs'!$G$26:$G$1851,'Regression Inputs'!$B$26:$B$1851,A938)</f>
        <v>187870.66905456909</v>
      </c>
      <c r="D938" s="2">
        <f>YEAR('metered data'!J941)</f>
        <v>2020</v>
      </c>
      <c r="E938" s="2">
        <f>MONTH('metered data'!J941)</f>
        <v>3</v>
      </c>
      <c r="F938" s="2">
        <f>DAY('metered data'!J941)</f>
        <v>28</v>
      </c>
      <c r="G938" s="2"/>
      <c r="H938" s="2"/>
      <c r="I938" s="2"/>
      <c r="J938" s="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</row>
    <row r="939" spans="1:35" ht="12.75" customHeight="1" x14ac:dyDescent="0.35">
      <c r="A939" s="15">
        <f t="shared" si="58"/>
        <v>43919</v>
      </c>
      <c r="B939" s="36">
        <f>C939*'metered data'!H942</f>
        <v>4429609.0573096611</v>
      </c>
      <c r="C939" s="70">
        <f>SUMIFS('Regression Inputs'!$G$26:$G$1851,'Regression Inputs'!$B$26:$B$1851,A939)</f>
        <v>184567.04405456921</v>
      </c>
      <c r="D939" s="2">
        <f>YEAR('metered data'!J942)</f>
        <v>2020</v>
      </c>
      <c r="E939" s="2">
        <f>MONTH('metered data'!J942)</f>
        <v>3</v>
      </c>
      <c r="F939" s="2">
        <f>DAY('metered data'!J942)</f>
        <v>29</v>
      </c>
      <c r="G939" s="2"/>
      <c r="H939" s="2"/>
      <c r="I939" s="2"/>
      <c r="J939" s="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</row>
    <row r="940" spans="1:35" ht="12.75" customHeight="1" x14ac:dyDescent="0.35">
      <c r="A940" s="15">
        <f t="shared" si="58"/>
        <v>43920</v>
      </c>
      <c r="B940" s="36">
        <f>C940*'metered data'!H943</f>
        <v>5202954.0573096592</v>
      </c>
      <c r="C940" s="70">
        <f>SUMIFS('Regression Inputs'!$G$26:$G$1851,'Regression Inputs'!$B$26:$B$1851,A940)</f>
        <v>216789.75238790247</v>
      </c>
      <c r="D940" s="2">
        <f>YEAR('metered data'!J943)</f>
        <v>2020</v>
      </c>
      <c r="E940" s="2">
        <f>MONTH('metered data'!J943)</f>
        <v>3</v>
      </c>
      <c r="F940" s="2">
        <f>DAY('metered data'!J943)</f>
        <v>30</v>
      </c>
      <c r="G940" s="2"/>
      <c r="H940" s="2"/>
      <c r="I940" s="2"/>
      <c r="J940" s="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</row>
    <row r="941" spans="1:35" ht="12.75" customHeight="1" x14ac:dyDescent="0.35">
      <c r="A941" s="15">
        <f t="shared" si="58"/>
        <v>43921</v>
      </c>
      <c r="B941" s="36">
        <f>C941*'metered data'!H944</f>
        <v>5655084.0573096592</v>
      </c>
      <c r="C941" s="70">
        <f>SUMIFS('Regression Inputs'!$G$26:$G$1851,'Regression Inputs'!$B$26:$B$1851,A941)</f>
        <v>235628.50238790247</v>
      </c>
      <c r="D941" s="2">
        <f>YEAR('metered data'!J944)</f>
        <v>2020</v>
      </c>
      <c r="E941" s="2">
        <f>MONTH('metered data'!J944)</f>
        <v>3</v>
      </c>
      <c r="F941" s="2">
        <f>DAY('metered data'!J944)</f>
        <v>31</v>
      </c>
      <c r="G941" s="2"/>
      <c r="H941" s="2"/>
      <c r="I941" s="2"/>
      <c r="J941" s="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</row>
    <row r="942" spans="1:35" ht="12.75" customHeight="1" x14ac:dyDescent="0.35">
      <c r="A942" s="15">
        <f t="shared" si="58"/>
        <v>43922</v>
      </c>
      <c r="B942" s="36">
        <f>C942*'metered data'!H945</f>
        <v>5878533.7661020719</v>
      </c>
      <c r="C942" s="70">
        <f>SUMIFS('Regression Inputs'!$G$26:$G$1851,'Regression Inputs'!$B$26:$B$1851,A942)</f>
        <v>244938.90692091966</v>
      </c>
      <c r="D942" s="2">
        <f>YEAR('metered data'!J945)</f>
        <v>2020</v>
      </c>
      <c r="E942" s="2">
        <f>MONTH('metered data'!J945)</f>
        <v>4</v>
      </c>
      <c r="F942" s="2">
        <f>DAY('metered data'!J945)</f>
        <v>1</v>
      </c>
      <c r="G942" s="2"/>
      <c r="H942" s="2"/>
      <c r="I942" s="2"/>
      <c r="J942" s="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</row>
    <row r="943" spans="1:35" ht="12.75" customHeight="1" x14ac:dyDescent="0.35">
      <c r="A943" s="15">
        <f t="shared" si="58"/>
        <v>43923</v>
      </c>
      <c r="B943" s="36">
        <f>C943*'metered data'!H946</f>
        <v>6244476.7661020691</v>
      </c>
      <c r="C943" s="70">
        <f>SUMIFS('Regression Inputs'!$G$26:$G$1851,'Regression Inputs'!$B$26:$B$1851,A943)</f>
        <v>260186.53192091954</v>
      </c>
      <c r="D943" s="2">
        <f>YEAR('metered data'!J946)</f>
        <v>2020</v>
      </c>
      <c r="E943" s="2">
        <f>MONTH('metered data'!J946)</f>
        <v>4</v>
      </c>
      <c r="F943" s="2">
        <f>DAY('metered data'!J946)</f>
        <v>2</v>
      </c>
      <c r="G943" s="2"/>
      <c r="H943" s="2"/>
      <c r="I943" s="2"/>
      <c r="J943" s="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</row>
    <row r="944" spans="1:35" ht="12.75" customHeight="1" x14ac:dyDescent="0.35">
      <c r="A944" s="15">
        <f t="shared" si="58"/>
        <v>43924</v>
      </c>
      <c r="B944" s="36">
        <f>C944*'metered data'!H947</f>
        <v>6272596.7661020709</v>
      </c>
      <c r="C944" s="70">
        <f>SUMIFS('Regression Inputs'!$G$26:$G$1851,'Regression Inputs'!$B$26:$B$1851,A944)</f>
        <v>261358.19858758629</v>
      </c>
      <c r="D944" s="2">
        <f>YEAR('metered data'!J947)</f>
        <v>2020</v>
      </c>
      <c r="E944" s="2">
        <f>MONTH('metered data'!J947)</f>
        <v>4</v>
      </c>
      <c r="F944" s="2">
        <f>DAY('metered data'!J947)</f>
        <v>3</v>
      </c>
      <c r="G944" s="2"/>
      <c r="H944" s="2"/>
      <c r="I944" s="2"/>
      <c r="J944" s="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</row>
    <row r="945" spans="1:35" ht="12.75" customHeight="1" x14ac:dyDescent="0.35">
      <c r="A945" s="15">
        <f t="shared" si="58"/>
        <v>43925</v>
      </c>
      <c r="B945" s="36">
        <f>C945*'metered data'!H948</f>
        <v>5722842.7661020719</v>
      </c>
      <c r="C945" s="70">
        <f>SUMIFS('Regression Inputs'!$G$26:$G$1851,'Regression Inputs'!$B$26:$B$1851,A945)</f>
        <v>238451.78192091966</v>
      </c>
      <c r="D945" s="2">
        <f>YEAR('metered data'!J948)</f>
        <v>2020</v>
      </c>
      <c r="E945" s="2">
        <f>MONTH('metered data'!J948)</f>
        <v>4</v>
      </c>
      <c r="F945" s="2">
        <f>DAY('metered data'!J948)</f>
        <v>4</v>
      </c>
      <c r="G945" s="2"/>
      <c r="H945" s="2"/>
      <c r="I945" s="2"/>
      <c r="J945" s="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</row>
    <row r="946" spans="1:35" ht="12.75" customHeight="1" x14ac:dyDescent="0.35">
      <c r="A946" s="15">
        <f t="shared" si="58"/>
        <v>43926</v>
      </c>
      <c r="B946" s="36">
        <f>C946*'metered data'!H949</f>
        <v>4827353.76610207</v>
      </c>
      <c r="C946" s="70">
        <f>SUMIFS('Regression Inputs'!$G$26:$G$1851,'Regression Inputs'!$B$26:$B$1851,A946)</f>
        <v>201139.74025425292</v>
      </c>
      <c r="D946" s="2">
        <f>YEAR('metered data'!J949)</f>
        <v>2020</v>
      </c>
      <c r="E946" s="2">
        <f>MONTH('metered data'!J949)</f>
        <v>4</v>
      </c>
      <c r="F946" s="2">
        <f>DAY('metered data'!J949)</f>
        <v>5</v>
      </c>
      <c r="G946" s="2"/>
      <c r="H946" s="2"/>
      <c r="I946" s="2"/>
      <c r="J946" s="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</row>
    <row r="947" spans="1:35" ht="12.75" customHeight="1" x14ac:dyDescent="0.35">
      <c r="A947" s="15">
        <f t="shared" si="58"/>
        <v>43927</v>
      </c>
      <c r="B947" s="36">
        <f>C947*'metered data'!H950</f>
        <v>5515171.7661020709</v>
      </c>
      <c r="C947" s="70">
        <f>SUMIFS('Regression Inputs'!$G$26:$G$1851,'Regression Inputs'!$B$26:$B$1851,A947)</f>
        <v>229798.82358758629</v>
      </c>
      <c r="D947" s="2">
        <f>YEAR('metered data'!J950)</f>
        <v>2020</v>
      </c>
      <c r="E947" s="2">
        <f>MONTH('metered data'!J950)</f>
        <v>4</v>
      </c>
      <c r="F947" s="2">
        <f>DAY('metered data'!J950)</f>
        <v>6</v>
      </c>
      <c r="G947" s="2"/>
      <c r="H947" s="2"/>
      <c r="I947" s="2"/>
      <c r="J947" s="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</row>
    <row r="948" spans="1:35" ht="12.75" customHeight="1" x14ac:dyDescent="0.35">
      <c r="A948" s="15">
        <f t="shared" si="58"/>
        <v>43928</v>
      </c>
      <c r="B948" s="36">
        <f>C948*'metered data'!H951</f>
        <v>5490566.76610207</v>
      </c>
      <c r="C948" s="70">
        <f>SUMIFS('Regression Inputs'!$G$26:$G$1851,'Regression Inputs'!$B$26:$B$1851,A948)</f>
        <v>228773.61525425292</v>
      </c>
      <c r="D948" s="2">
        <f>YEAR('metered data'!J951)</f>
        <v>2020</v>
      </c>
      <c r="E948" s="2">
        <f>MONTH('metered data'!J951)</f>
        <v>4</v>
      </c>
      <c r="F948" s="2">
        <f>DAY('metered data'!J951)</f>
        <v>7</v>
      </c>
      <c r="G948" s="2"/>
      <c r="H948" s="2"/>
      <c r="I948" s="2"/>
      <c r="J948" s="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</row>
    <row r="949" spans="1:35" ht="12.75" customHeight="1" x14ac:dyDescent="0.35">
      <c r="A949" s="15">
        <f t="shared" si="58"/>
        <v>43929</v>
      </c>
      <c r="B949" s="36">
        <f>C949*'metered data'!H952</f>
        <v>5603971.7661020709</v>
      </c>
      <c r="C949" s="70">
        <f>SUMIFS('Regression Inputs'!$G$26:$G$1851,'Regression Inputs'!$B$26:$B$1851,A949)</f>
        <v>233498.82358758629</v>
      </c>
      <c r="D949" s="2">
        <f>YEAR('metered data'!J952)</f>
        <v>2020</v>
      </c>
      <c r="E949" s="2">
        <f>MONTH('metered data'!J952)</f>
        <v>4</v>
      </c>
      <c r="F949" s="2">
        <f>DAY('metered data'!J952)</f>
        <v>8</v>
      </c>
      <c r="G949" s="2"/>
      <c r="H949" s="2"/>
      <c r="I949" s="2"/>
      <c r="J949" s="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</row>
    <row r="950" spans="1:35" ht="12.75" customHeight="1" x14ac:dyDescent="0.35">
      <c r="A950" s="15">
        <f t="shared" si="58"/>
        <v>43930</v>
      </c>
      <c r="B950" s="36">
        <f>C950*'metered data'!H953</f>
        <v>5713349.76610207</v>
      </c>
      <c r="C950" s="70">
        <f>SUMIFS('Regression Inputs'!$G$26:$G$1851,'Regression Inputs'!$B$26:$B$1851,A950)</f>
        <v>238056.24025425292</v>
      </c>
      <c r="D950" s="2">
        <f>YEAR('metered data'!J953)</f>
        <v>2020</v>
      </c>
      <c r="E950" s="2">
        <f>MONTH('metered data'!J953)</f>
        <v>4</v>
      </c>
      <c r="F950" s="2">
        <f>DAY('metered data'!J953)</f>
        <v>9</v>
      </c>
      <c r="G950" s="2"/>
      <c r="H950" s="2"/>
      <c r="I950" s="2"/>
      <c r="J950" s="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</row>
    <row r="951" spans="1:35" ht="12.75" customHeight="1" x14ac:dyDescent="0.35">
      <c r="A951" s="15">
        <f t="shared" si="58"/>
        <v>43931</v>
      </c>
      <c r="B951" s="36">
        <f>C951*'metered data'!H954</f>
        <v>5723850.7661020719</v>
      </c>
      <c r="C951" s="70">
        <f>SUMIFS('Regression Inputs'!$G$26:$G$1851,'Regression Inputs'!$B$26:$B$1851,A951)</f>
        <v>238493.78192091966</v>
      </c>
      <c r="D951" s="2">
        <f>YEAR('metered data'!J954)</f>
        <v>2020</v>
      </c>
      <c r="E951" s="2">
        <f>MONTH('metered data'!J954)</f>
        <v>4</v>
      </c>
      <c r="F951" s="2">
        <f>DAY('metered data'!J954)</f>
        <v>10</v>
      </c>
      <c r="G951" s="2"/>
      <c r="H951" s="2"/>
      <c r="I951" s="2"/>
      <c r="J951" s="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</row>
    <row r="952" spans="1:35" ht="12.75" customHeight="1" x14ac:dyDescent="0.35">
      <c r="A952" s="15">
        <f t="shared" si="58"/>
        <v>43932</v>
      </c>
      <c r="B952" s="36">
        <f>C952*'metered data'!H955</f>
        <v>5328829.7661020681</v>
      </c>
      <c r="C952" s="70">
        <f>SUMIFS('Regression Inputs'!$G$26:$G$1851,'Regression Inputs'!$B$26:$B$1851,A952)</f>
        <v>222034.57358758617</v>
      </c>
      <c r="D952" s="2">
        <f>YEAR('metered data'!J955)</f>
        <v>2020</v>
      </c>
      <c r="E952" s="2">
        <f>MONTH('metered data'!J955)</f>
        <v>4</v>
      </c>
      <c r="F952" s="2">
        <f>DAY('metered data'!J955)</f>
        <v>11</v>
      </c>
      <c r="G952" s="2"/>
      <c r="H952" s="2"/>
      <c r="I952" s="2"/>
      <c r="J952" s="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</row>
    <row r="953" spans="1:35" ht="12.75" customHeight="1" x14ac:dyDescent="0.35">
      <c r="A953" s="15">
        <f t="shared" si="58"/>
        <v>43933</v>
      </c>
      <c r="B953" s="36">
        <f>C953*'metered data'!H956</f>
        <v>5193775.7661020709</v>
      </c>
      <c r="C953" s="70">
        <f>SUMIFS('Regression Inputs'!$G$26:$G$1851,'Regression Inputs'!$B$26:$B$1851,A953)</f>
        <v>216407.32358758629</v>
      </c>
      <c r="D953" s="2">
        <f>YEAR('metered data'!J956)</f>
        <v>2020</v>
      </c>
      <c r="E953" s="2">
        <f>MONTH('metered data'!J956)</f>
        <v>4</v>
      </c>
      <c r="F953" s="2">
        <f>DAY('metered data'!J956)</f>
        <v>12</v>
      </c>
      <c r="G953" s="2"/>
      <c r="H953" s="2"/>
      <c r="I953" s="2"/>
      <c r="J953" s="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</row>
    <row r="954" spans="1:35" ht="12.75" customHeight="1" x14ac:dyDescent="0.35">
      <c r="A954" s="15">
        <f t="shared" si="58"/>
        <v>43934</v>
      </c>
      <c r="B954" s="36">
        <f>C954*'metered data'!H957</f>
        <v>5715407.76610207</v>
      </c>
      <c r="C954" s="70">
        <f>SUMIFS('Regression Inputs'!$G$26:$G$1851,'Regression Inputs'!$B$26:$B$1851,A954)</f>
        <v>238141.99025425292</v>
      </c>
      <c r="D954" s="2">
        <f>YEAR('metered data'!J957)</f>
        <v>2020</v>
      </c>
      <c r="E954" s="2">
        <f>MONTH('metered data'!J957)</f>
        <v>4</v>
      </c>
      <c r="F954" s="2">
        <f>DAY('metered data'!J957)</f>
        <v>13</v>
      </c>
      <c r="G954" s="2"/>
      <c r="H954" s="2"/>
      <c r="I954" s="2"/>
      <c r="J954" s="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</row>
    <row r="955" spans="1:35" ht="12.75" customHeight="1" x14ac:dyDescent="0.35">
      <c r="A955" s="15">
        <f t="shared" si="58"/>
        <v>43935</v>
      </c>
      <c r="B955" s="36">
        <f>C955*'metered data'!H958</f>
        <v>5598144.7661020691</v>
      </c>
      <c r="C955" s="70">
        <f>SUMIFS('Regression Inputs'!$G$26:$G$1851,'Regression Inputs'!$B$26:$B$1851,A955)</f>
        <v>233256.03192091954</v>
      </c>
      <c r="D955" s="2">
        <f>YEAR('metered data'!J958)</f>
        <v>2020</v>
      </c>
      <c r="E955" s="2">
        <f>MONTH('metered data'!J958)</f>
        <v>4</v>
      </c>
      <c r="F955" s="2">
        <f>DAY('metered data'!J958)</f>
        <v>14</v>
      </c>
      <c r="G955" s="2"/>
      <c r="H955" s="2"/>
      <c r="I955" s="2"/>
      <c r="J955" s="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</row>
    <row r="956" spans="1:35" ht="12.75" customHeight="1" x14ac:dyDescent="0.35">
      <c r="A956" s="15">
        <f t="shared" si="58"/>
        <v>43936</v>
      </c>
      <c r="B956" s="36">
        <f>C956*'metered data'!H959</f>
        <v>5650250.7661020728</v>
      </c>
      <c r="C956" s="70">
        <f>SUMIFS('Regression Inputs'!$G$26:$G$1851,'Regression Inputs'!$B$26:$B$1851,A956)</f>
        <v>235427.11525425303</v>
      </c>
      <c r="D956" s="2">
        <f>YEAR('metered data'!J959)</f>
        <v>2020</v>
      </c>
      <c r="E956" s="2">
        <f>MONTH('metered data'!J959)</f>
        <v>4</v>
      </c>
      <c r="F956" s="2">
        <f>DAY('metered data'!J959)</f>
        <v>15</v>
      </c>
      <c r="G956" s="2"/>
      <c r="H956" s="2"/>
      <c r="I956" s="2"/>
      <c r="J956" s="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</row>
    <row r="957" spans="1:35" ht="12.75" customHeight="1" x14ac:dyDescent="0.35">
      <c r="A957" s="15">
        <f t="shared" si="58"/>
        <v>43937</v>
      </c>
      <c r="B957" s="36">
        <f>C957*'metered data'!H960</f>
        <v>5793851.76610207</v>
      </c>
      <c r="C957" s="70">
        <f>SUMIFS('Regression Inputs'!$G$26:$G$1851,'Regression Inputs'!$B$26:$B$1851,A957)</f>
        <v>241410.49025425292</v>
      </c>
      <c r="D957" s="2">
        <f>YEAR('metered data'!J960)</f>
        <v>2020</v>
      </c>
      <c r="E957" s="2">
        <f>MONTH('metered data'!J960)</f>
        <v>4</v>
      </c>
      <c r="F957" s="2">
        <f>DAY('metered data'!J960)</f>
        <v>16</v>
      </c>
      <c r="G957" s="2"/>
      <c r="H957" s="2"/>
      <c r="I957" s="2"/>
      <c r="J957" s="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</row>
    <row r="958" spans="1:35" ht="12.75" customHeight="1" x14ac:dyDescent="0.35">
      <c r="A958" s="15">
        <f t="shared" si="58"/>
        <v>43938</v>
      </c>
      <c r="B958" s="36">
        <f>C958*'metered data'!H961</f>
        <v>5886243.7661020719</v>
      </c>
      <c r="C958" s="70">
        <f>SUMIFS('Regression Inputs'!$G$26:$G$1851,'Regression Inputs'!$B$26:$B$1851,A958)</f>
        <v>245260.15692091966</v>
      </c>
      <c r="D958" s="2">
        <f>YEAR('metered data'!J961)</f>
        <v>2020</v>
      </c>
      <c r="E958" s="2">
        <f>MONTH('metered data'!J961)</f>
        <v>4</v>
      </c>
      <c r="F958" s="2">
        <f>DAY('metered data'!J961)</f>
        <v>17</v>
      </c>
      <c r="G958" s="2"/>
      <c r="H958" s="2"/>
      <c r="I958" s="2"/>
      <c r="J958" s="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</row>
    <row r="959" spans="1:35" ht="12.75" customHeight="1" x14ac:dyDescent="0.35">
      <c r="A959" s="15">
        <f t="shared" si="58"/>
        <v>43939</v>
      </c>
      <c r="B959" s="36">
        <f>C959*'metered data'!H962</f>
        <v>4809164.76610207</v>
      </c>
      <c r="C959" s="70">
        <f>SUMIFS('Regression Inputs'!$G$26:$G$1851,'Regression Inputs'!$B$26:$B$1851,A959)</f>
        <v>200381.86525425292</v>
      </c>
      <c r="D959" s="2">
        <f>YEAR('metered data'!J962)</f>
        <v>2020</v>
      </c>
      <c r="E959" s="2">
        <f>MONTH('metered data'!J962)</f>
        <v>4</v>
      </c>
      <c r="F959" s="2">
        <f>DAY('metered data'!J962)</f>
        <v>18</v>
      </c>
      <c r="G959" s="2"/>
      <c r="H959" s="2"/>
      <c r="I959" s="2"/>
      <c r="J959" s="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</row>
    <row r="960" spans="1:35" ht="12.75" customHeight="1" x14ac:dyDescent="0.35">
      <c r="A960" s="15">
        <f t="shared" si="58"/>
        <v>43940</v>
      </c>
      <c r="B960" s="36">
        <f>C960*'metered data'!H963</f>
        <v>4547343.7661020719</v>
      </c>
      <c r="C960" s="70">
        <f>SUMIFS('Regression Inputs'!$G$26:$G$1851,'Regression Inputs'!$B$26:$B$1851,A960)</f>
        <v>189472.65692091966</v>
      </c>
      <c r="D960" s="2">
        <f>YEAR('metered data'!J963)</f>
        <v>2020</v>
      </c>
      <c r="E960" s="2">
        <f>MONTH('metered data'!J963)</f>
        <v>4</v>
      </c>
      <c r="F960" s="2">
        <f>DAY('metered data'!J963)</f>
        <v>19</v>
      </c>
      <c r="G960" s="2"/>
      <c r="H960" s="2"/>
      <c r="I960" s="2"/>
      <c r="J960" s="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</row>
    <row r="961" spans="1:35" ht="12.75" customHeight="1" x14ac:dyDescent="0.35">
      <c r="A961" s="15">
        <f t="shared" si="58"/>
        <v>43941</v>
      </c>
      <c r="B961" s="36">
        <f>C961*'metered data'!H964</f>
        <v>5242053.7661020719</v>
      </c>
      <c r="C961" s="70">
        <f>SUMIFS('Regression Inputs'!$G$26:$G$1851,'Regression Inputs'!$B$26:$B$1851,A961)</f>
        <v>218418.90692091966</v>
      </c>
      <c r="D961" s="2">
        <f>YEAR('metered data'!J964)</f>
        <v>2020</v>
      </c>
      <c r="E961" s="2">
        <f>MONTH('metered data'!J964)</f>
        <v>4</v>
      </c>
      <c r="F961" s="2">
        <f>DAY('metered data'!J964)</f>
        <v>20</v>
      </c>
      <c r="G961" s="2"/>
      <c r="H961" s="2"/>
      <c r="I961" s="2"/>
      <c r="J961" s="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</row>
    <row r="962" spans="1:35" ht="12.75" customHeight="1" x14ac:dyDescent="0.35">
      <c r="A962" s="15">
        <f t="shared" si="58"/>
        <v>43942</v>
      </c>
      <c r="B962" s="36">
        <f>C962*'metered data'!H965</f>
        <v>5647446.7661020719</v>
      </c>
      <c r="C962" s="70">
        <f>SUMIFS('Regression Inputs'!$G$26:$G$1851,'Regression Inputs'!$B$26:$B$1851,A962)</f>
        <v>235310.28192091966</v>
      </c>
      <c r="D962" s="2">
        <f>YEAR('metered data'!J965)</f>
        <v>2020</v>
      </c>
      <c r="E962" s="2">
        <f>MONTH('metered data'!J965)</f>
        <v>4</v>
      </c>
      <c r="F962" s="2">
        <f>DAY('metered data'!J965)</f>
        <v>21</v>
      </c>
      <c r="G962" s="2"/>
      <c r="H962" s="2"/>
      <c r="I962" s="2"/>
      <c r="J962" s="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</row>
    <row r="963" spans="1:35" ht="12.75" customHeight="1" x14ac:dyDescent="0.35">
      <c r="A963" s="15">
        <f t="shared" si="58"/>
        <v>43943</v>
      </c>
      <c r="B963" s="36">
        <f>C963*'metered data'!H966</f>
        <v>5705482.7661020709</v>
      </c>
      <c r="C963" s="70">
        <f>SUMIFS('Regression Inputs'!$G$26:$G$1851,'Regression Inputs'!$B$26:$B$1851,A963)</f>
        <v>237728.44858758629</v>
      </c>
      <c r="D963" s="2">
        <f>YEAR('metered data'!J966)</f>
        <v>2020</v>
      </c>
      <c r="E963" s="2">
        <f>MONTH('metered data'!J966)</f>
        <v>4</v>
      </c>
      <c r="F963" s="2">
        <f>DAY('metered data'!J966)</f>
        <v>22</v>
      </c>
      <c r="G963" s="2"/>
      <c r="H963" s="2"/>
      <c r="I963" s="2"/>
      <c r="J963" s="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</row>
    <row r="964" spans="1:35" ht="12.75" customHeight="1" x14ac:dyDescent="0.35">
      <c r="A964" s="15">
        <f t="shared" si="58"/>
        <v>43944</v>
      </c>
      <c r="B964" s="36">
        <f>C964*'metered data'!H967</f>
        <v>5456930.76610207</v>
      </c>
      <c r="C964" s="70">
        <f>SUMIFS('Regression Inputs'!$G$26:$G$1851,'Regression Inputs'!$B$26:$B$1851,A964)</f>
        <v>227372.11525425292</v>
      </c>
      <c r="D964" s="2">
        <f>YEAR('metered data'!J967)</f>
        <v>2020</v>
      </c>
      <c r="E964" s="2">
        <f>MONTH('metered data'!J967)</f>
        <v>4</v>
      </c>
      <c r="F964" s="2">
        <f>DAY('metered data'!J967)</f>
        <v>23</v>
      </c>
      <c r="G964" s="2"/>
      <c r="H964" s="2"/>
      <c r="I964" s="2"/>
      <c r="J964" s="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</row>
    <row r="965" spans="1:35" ht="12.75" customHeight="1" x14ac:dyDescent="0.35">
      <c r="A965" s="15">
        <f t="shared" si="58"/>
        <v>43945</v>
      </c>
      <c r="B965" s="36">
        <f>C965*'metered data'!H968</f>
        <v>5358558.7661020691</v>
      </c>
      <c r="C965" s="70">
        <f>SUMIFS('Regression Inputs'!$G$26:$G$1851,'Regression Inputs'!$B$26:$B$1851,A965)</f>
        <v>223273.28192091954</v>
      </c>
      <c r="D965" s="2">
        <f>YEAR('metered data'!J968)</f>
        <v>2020</v>
      </c>
      <c r="E965" s="2">
        <f>MONTH('metered data'!J968)</f>
        <v>4</v>
      </c>
      <c r="F965" s="2">
        <f>DAY('metered data'!J968)</f>
        <v>24</v>
      </c>
      <c r="G965" s="2"/>
      <c r="H965" s="2"/>
      <c r="I965" s="2"/>
      <c r="J965" s="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</row>
    <row r="966" spans="1:35" ht="12.75" customHeight="1" x14ac:dyDescent="0.35">
      <c r="A966" s="15">
        <f t="shared" si="58"/>
        <v>43946</v>
      </c>
      <c r="B966" s="36">
        <f>C966*'metered data'!H969</f>
        <v>4879435.7661020709</v>
      </c>
      <c r="C966" s="70">
        <f>SUMIFS('Regression Inputs'!$G$26:$G$1851,'Regression Inputs'!$B$26:$B$1851,A966)</f>
        <v>203309.82358758629</v>
      </c>
      <c r="D966" s="2">
        <f>YEAR('metered data'!J969)</f>
        <v>2020</v>
      </c>
      <c r="E966" s="2">
        <f>MONTH('metered data'!J969)</f>
        <v>4</v>
      </c>
      <c r="F966" s="2">
        <f>DAY('metered data'!J969)</f>
        <v>25</v>
      </c>
      <c r="G966" s="2"/>
      <c r="H966" s="2"/>
      <c r="I966" s="2"/>
      <c r="J966" s="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</row>
    <row r="967" spans="1:35" ht="12.75" customHeight="1" x14ac:dyDescent="0.35">
      <c r="A967" s="15">
        <f t="shared" si="58"/>
        <v>43947</v>
      </c>
      <c r="B967" s="36">
        <f>C967*'metered data'!H970</f>
        <v>5089456.7661020681</v>
      </c>
      <c r="C967" s="70">
        <f>SUMIFS('Regression Inputs'!$G$26:$G$1851,'Regression Inputs'!$B$26:$B$1851,A967)</f>
        <v>212060.69858758617</v>
      </c>
      <c r="D967" s="2">
        <f>YEAR('metered data'!J970)</f>
        <v>2020</v>
      </c>
      <c r="E967" s="2">
        <f>MONTH('metered data'!J970)</f>
        <v>4</v>
      </c>
      <c r="F967" s="2">
        <f>DAY('metered data'!J970)</f>
        <v>26</v>
      </c>
      <c r="G967" s="2"/>
      <c r="H967" s="2"/>
      <c r="I967" s="2"/>
      <c r="J967" s="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</row>
    <row r="968" spans="1:35" ht="12.75" customHeight="1" x14ac:dyDescent="0.35">
      <c r="A968" s="15">
        <f t="shared" si="58"/>
        <v>43948</v>
      </c>
      <c r="B968" s="36">
        <f>C968*'metered data'!H971</f>
        <v>5389230.7661020691</v>
      </c>
      <c r="C968" s="70">
        <f>SUMIFS('Regression Inputs'!$G$26:$G$1851,'Regression Inputs'!$B$26:$B$1851,A968)</f>
        <v>224551.28192091954</v>
      </c>
      <c r="D968" s="2">
        <f>YEAR('metered data'!J971)</f>
        <v>2020</v>
      </c>
      <c r="E968" s="2">
        <f>MONTH('metered data'!J971)</f>
        <v>4</v>
      </c>
      <c r="F968" s="2">
        <f>DAY('metered data'!J971)</f>
        <v>27</v>
      </c>
      <c r="G968" s="2"/>
      <c r="H968" s="2"/>
      <c r="I968" s="2"/>
      <c r="J968" s="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</row>
    <row r="969" spans="1:35" ht="12.75" customHeight="1" x14ac:dyDescent="0.35">
      <c r="A969" s="15">
        <f t="shared" si="58"/>
        <v>43949</v>
      </c>
      <c r="B969" s="36">
        <f>C969*'metered data'!H972</f>
        <v>5909590.7661020709</v>
      </c>
      <c r="C969" s="70">
        <f>SUMIFS('Regression Inputs'!$G$26:$G$1851,'Regression Inputs'!$B$26:$B$1851,A969)</f>
        <v>246232.94858758629</v>
      </c>
      <c r="D969" s="2">
        <f>YEAR('metered data'!J972)</f>
        <v>2020</v>
      </c>
      <c r="E969" s="2">
        <f>MONTH('metered data'!J972)</f>
        <v>4</v>
      </c>
      <c r="F969" s="2">
        <f>DAY('metered data'!J972)</f>
        <v>28</v>
      </c>
      <c r="G969" s="2"/>
      <c r="H969" s="2"/>
      <c r="I969" s="2"/>
      <c r="J969" s="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</row>
    <row r="970" spans="1:35" ht="12.75" customHeight="1" x14ac:dyDescent="0.35">
      <c r="A970" s="15">
        <f t="shared" si="58"/>
        <v>43950</v>
      </c>
      <c r="B970" s="36">
        <f>C970*'metered data'!H973</f>
        <v>6181847.76610207</v>
      </c>
      <c r="C970" s="70">
        <f>SUMIFS('Regression Inputs'!$G$26:$G$1851,'Regression Inputs'!$B$26:$B$1851,A970)</f>
        <v>257576.99025425292</v>
      </c>
      <c r="D970" s="2">
        <f>YEAR('metered data'!J973)</f>
        <v>2020</v>
      </c>
      <c r="E970" s="2">
        <f>MONTH('metered data'!J973)</f>
        <v>4</v>
      </c>
      <c r="F970" s="2">
        <f>DAY('metered data'!J973)</f>
        <v>29</v>
      </c>
      <c r="G970" s="2"/>
      <c r="H970" s="2"/>
      <c r="I970" s="2"/>
      <c r="J970" s="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</row>
    <row r="971" spans="1:35" ht="12.75" customHeight="1" x14ac:dyDescent="0.35">
      <c r="A971" s="15">
        <f t="shared" si="58"/>
        <v>43951</v>
      </c>
      <c r="B971" s="36">
        <f>C971*'metered data'!H974</f>
        <v>6077012.7661020728</v>
      </c>
      <c r="C971" s="70">
        <f>SUMIFS('Regression Inputs'!$G$26:$G$1851,'Regression Inputs'!$B$26:$B$1851,A971)</f>
        <v>253208.86525425303</v>
      </c>
      <c r="D971" s="2">
        <f>YEAR('metered data'!J974)</f>
        <v>2020</v>
      </c>
      <c r="E971" s="2">
        <f>MONTH('metered data'!J974)</f>
        <v>4</v>
      </c>
      <c r="F971" s="2">
        <f>DAY('metered data'!J974)</f>
        <v>30</v>
      </c>
      <c r="G971" s="2"/>
      <c r="H971" s="2"/>
      <c r="I971" s="2"/>
      <c r="J971" s="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</row>
    <row r="972" spans="1:35" ht="12.75" customHeight="1" x14ac:dyDescent="0.35">
      <c r="A972" s="15">
        <f t="shared" si="58"/>
        <v>43952</v>
      </c>
      <c r="B972" s="36">
        <f>C972*'metered data'!H975</f>
        <v>5642307.6772474125</v>
      </c>
      <c r="C972" s="70">
        <f>SUMIFS('Regression Inputs'!$G$26:$G$1851,'Regression Inputs'!$B$26:$B$1851,A972)</f>
        <v>235096.15321864217</v>
      </c>
      <c r="D972" s="2">
        <f>YEAR('metered data'!J975)</f>
        <v>2020</v>
      </c>
      <c r="E972" s="2">
        <f>MONTH('metered data'!J975)</f>
        <v>5</v>
      </c>
      <c r="F972" s="2">
        <f>DAY('metered data'!J975)</f>
        <v>1</v>
      </c>
      <c r="G972" s="2"/>
      <c r="H972" s="2"/>
      <c r="I972" s="2"/>
      <c r="J972" s="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</row>
    <row r="973" spans="1:35" ht="12.75" customHeight="1" x14ac:dyDescent="0.35">
      <c r="A973" s="15">
        <f t="shared" si="58"/>
        <v>43953</v>
      </c>
      <c r="B973" s="36">
        <f>C973*'metered data'!H976</f>
        <v>4865149.6772474088</v>
      </c>
      <c r="C973" s="70">
        <f>SUMIFS('Regression Inputs'!$G$26:$G$1851,'Regression Inputs'!$B$26:$B$1851,A973)</f>
        <v>202714.56988530868</v>
      </c>
      <c r="D973" s="2">
        <f>YEAR('metered data'!J976)</f>
        <v>2020</v>
      </c>
      <c r="E973" s="2">
        <f>MONTH('metered data'!J976)</f>
        <v>5</v>
      </c>
      <c r="F973" s="2">
        <f>DAY('metered data'!J976)</f>
        <v>2</v>
      </c>
      <c r="G973" s="2"/>
      <c r="H973" s="2"/>
      <c r="I973" s="2"/>
      <c r="J973" s="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</row>
    <row r="974" spans="1:35" ht="12.75" customHeight="1" x14ac:dyDescent="0.35">
      <c r="A974" s="15">
        <f t="shared" si="58"/>
        <v>43954</v>
      </c>
      <c r="B974" s="36">
        <f>C974*'metered data'!H977</f>
        <v>4320193.6772474106</v>
      </c>
      <c r="C974" s="70">
        <f>SUMIFS('Regression Inputs'!$G$26:$G$1851,'Regression Inputs'!$B$26:$B$1851,A974)</f>
        <v>180008.0698853088</v>
      </c>
      <c r="D974" s="2">
        <f>YEAR('metered data'!J977)</f>
        <v>2020</v>
      </c>
      <c r="E974" s="2">
        <f>MONTH('metered data'!J977)</f>
        <v>5</v>
      </c>
      <c r="F974" s="2">
        <f>DAY('metered data'!J977)</f>
        <v>3</v>
      </c>
      <c r="G974" s="2"/>
      <c r="H974" s="2"/>
      <c r="I974" s="2"/>
      <c r="J974" s="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</row>
    <row r="975" spans="1:35" ht="12.75" customHeight="1" x14ac:dyDescent="0.35">
      <c r="A975" s="15">
        <f t="shared" si="58"/>
        <v>43955</v>
      </c>
      <c r="B975" s="36">
        <f>C975*'metered data'!H978</f>
        <v>5116354.6772474088</v>
      </c>
      <c r="C975" s="70">
        <f>SUMIFS('Regression Inputs'!$G$26:$G$1851,'Regression Inputs'!$B$26:$B$1851,A975)</f>
        <v>213181.44488530868</v>
      </c>
      <c r="D975" s="2">
        <f>YEAR('metered data'!J978)</f>
        <v>2020</v>
      </c>
      <c r="E975" s="2">
        <f>MONTH('metered data'!J978)</f>
        <v>5</v>
      </c>
      <c r="F975" s="2">
        <f>DAY('metered data'!J978)</f>
        <v>4</v>
      </c>
      <c r="G975" s="2"/>
      <c r="H975" s="2"/>
      <c r="I975" s="2"/>
      <c r="J975" s="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</row>
    <row r="976" spans="1:35" ht="12.75" customHeight="1" x14ac:dyDescent="0.35">
      <c r="A976" s="15">
        <f t="shared" si="58"/>
        <v>43956</v>
      </c>
      <c r="B976" s="36">
        <f>C976*'metered data'!H979</f>
        <v>5385861.6772474125</v>
      </c>
      <c r="C976" s="70">
        <f>SUMIFS('Regression Inputs'!$G$26:$G$1851,'Regression Inputs'!$B$26:$B$1851,A976)</f>
        <v>224410.90321864217</v>
      </c>
      <c r="D976" s="2">
        <f>YEAR('metered data'!J979)</f>
        <v>2020</v>
      </c>
      <c r="E976" s="2">
        <f>MONTH('metered data'!J979)</f>
        <v>5</v>
      </c>
      <c r="F976" s="2">
        <f>DAY('metered data'!J979)</f>
        <v>5</v>
      </c>
      <c r="G976" s="2"/>
      <c r="H976" s="2"/>
      <c r="I976" s="2"/>
      <c r="J976" s="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</row>
    <row r="977" spans="1:35" ht="12.75" customHeight="1" x14ac:dyDescent="0.35">
      <c r="A977" s="15">
        <f t="shared" si="58"/>
        <v>43957</v>
      </c>
      <c r="B977" s="36">
        <f>C977*'metered data'!H980</f>
        <v>5011116.6772474125</v>
      </c>
      <c r="C977" s="70">
        <f>SUMIFS('Regression Inputs'!$G$26:$G$1851,'Regression Inputs'!$B$26:$B$1851,A977)</f>
        <v>208796.52821864217</v>
      </c>
      <c r="D977" s="2">
        <f>YEAR('metered data'!J980)</f>
        <v>2020</v>
      </c>
      <c r="E977" s="2">
        <f>MONTH('metered data'!J980)</f>
        <v>5</v>
      </c>
      <c r="F977" s="2">
        <f>DAY('metered data'!J980)</f>
        <v>6</v>
      </c>
      <c r="G977" s="2"/>
      <c r="H977" s="2"/>
      <c r="I977" s="2"/>
      <c r="J977" s="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</row>
    <row r="978" spans="1:35" ht="12.75" customHeight="1" x14ac:dyDescent="0.35">
      <c r="A978" s="15">
        <f t="shared" si="58"/>
        <v>43958</v>
      </c>
      <c r="B978" s="36">
        <f>C978*'metered data'!H981</f>
        <v>4899152.6772474106</v>
      </c>
      <c r="C978" s="70">
        <f>SUMIFS('Regression Inputs'!$G$26:$G$1851,'Regression Inputs'!$B$26:$B$1851,A978)</f>
        <v>204131.36155197542</v>
      </c>
      <c r="D978" s="2">
        <f>YEAR('metered data'!J981)</f>
        <v>2020</v>
      </c>
      <c r="E978" s="2">
        <f>MONTH('metered data'!J981)</f>
        <v>5</v>
      </c>
      <c r="F978" s="2">
        <f>DAY('metered data'!J981)</f>
        <v>7</v>
      </c>
      <c r="G978" s="2"/>
      <c r="H978" s="2"/>
      <c r="I978" s="2"/>
      <c r="J978" s="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</row>
    <row r="979" spans="1:35" ht="12.75" customHeight="1" x14ac:dyDescent="0.35">
      <c r="A979" s="15">
        <f t="shared" si="58"/>
        <v>43959</v>
      </c>
      <c r="B979" s="36">
        <f>C979*'metered data'!H982</f>
        <v>4749975.6772474125</v>
      </c>
      <c r="C979" s="70">
        <f>SUMIFS('Regression Inputs'!$G$26:$G$1851,'Regression Inputs'!$B$26:$B$1851,A979)</f>
        <v>197915.65321864217</v>
      </c>
      <c r="D979" s="2">
        <f>YEAR('metered data'!J982)</f>
        <v>2020</v>
      </c>
      <c r="E979" s="2">
        <f>MONTH('metered data'!J982)</f>
        <v>5</v>
      </c>
      <c r="F979" s="2">
        <f>DAY('metered data'!J982)</f>
        <v>8</v>
      </c>
      <c r="G979" s="2"/>
      <c r="H979" s="2"/>
      <c r="I979" s="2"/>
      <c r="J979" s="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</row>
    <row r="980" spans="1:35" ht="12.75" customHeight="1" x14ac:dyDescent="0.35">
      <c r="A980" s="15">
        <f t="shared" si="58"/>
        <v>43960</v>
      </c>
      <c r="B980" s="36">
        <f>C980*'metered data'!H983</f>
        <v>4093032.677247412</v>
      </c>
      <c r="C980" s="70">
        <f>SUMIFS('Regression Inputs'!$G$26:$G$1851,'Regression Inputs'!$B$26:$B$1851,A980)</f>
        <v>170543.02821864217</v>
      </c>
      <c r="D980" s="2">
        <f>YEAR('metered data'!J983)</f>
        <v>2020</v>
      </c>
      <c r="E980" s="2">
        <f>MONTH('metered data'!J983)</f>
        <v>5</v>
      </c>
      <c r="F980" s="2">
        <f>DAY('metered data'!J983)</f>
        <v>9</v>
      </c>
      <c r="G980" s="2"/>
      <c r="H980" s="2"/>
      <c r="I980" s="2"/>
      <c r="J980" s="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</row>
    <row r="981" spans="1:35" ht="12.75" customHeight="1" x14ac:dyDescent="0.35">
      <c r="A981" s="15">
        <f t="shared" si="58"/>
        <v>43961</v>
      </c>
      <c r="B981" s="36">
        <f>C981*'metered data'!H984</f>
        <v>3337348.6772474097</v>
      </c>
      <c r="C981" s="70">
        <f>SUMIFS('Regression Inputs'!$G$26:$G$1851,'Regression Inputs'!$B$26:$B$1851,A981)</f>
        <v>139056.19488530874</v>
      </c>
      <c r="D981" s="2">
        <f>YEAR('metered data'!J984)</f>
        <v>2020</v>
      </c>
      <c r="E981" s="2">
        <f>MONTH('metered data'!J984)</f>
        <v>5</v>
      </c>
      <c r="F981" s="2">
        <f>DAY('metered data'!J984)</f>
        <v>10</v>
      </c>
      <c r="G981" s="2"/>
      <c r="H981" s="2"/>
      <c r="I981" s="2"/>
      <c r="J981" s="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</row>
    <row r="982" spans="1:35" ht="12.75" customHeight="1" x14ac:dyDescent="0.35">
      <c r="A982" s="15">
        <f t="shared" si="58"/>
        <v>43962</v>
      </c>
      <c r="B982" s="36">
        <f>C982*'metered data'!H985</f>
        <v>3514406.6772474102</v>
      </c>
      <c r="C982" s="70">
        <f>SUMIFS('Regression Inputs'!$G$26:$G$1851,'Regression Inputs'!$B$26:$B$1851,A982)</f>
        <v>146433.61155197542</v>
      </c>
      <c r="D982" s="2">
        <f>YEAR('metered data'!J985)</f>
        <v>2020</v>
      </c>
      <c r="E982" s="2">
        <f>MONTH('metered data'!J985)</f>
        <v>5</v>
      </c>
      <c r="F982" s="2">
        <f>DAY('metered data'!J985)</f>
        <v>11</v>
      </c>
      <c r="G982" s="2"/>
      <c r="H982" s="2"/>
      <c r="I982" s="2"/>
      <c r="J982" s="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</row>
    <row r="983" spans="1:35" ht="12.75" customHeight="1" x14ac:dyDescent="0.35">
      <c r="A983" s="15">
        <f t="shared" si="58"/>
        <v>43963</v>
      </c>
      <c r="B983" s="36">
        <f>C983*'metered data'!H986</f>
        <v>3845276.6772474102</v>
      </c>
      <c r="C983" s="70">
        <f>SUMIFS('Regression Inputs'!$G$26:$G$1851,'Regression Inputs'!$B$26:$B$1851,A983)</f>
        <v>160219.86155197542</v>
      </c>
      <c r="D983" s="2">
        <f>YEAR('metered data'!J986)</f>
        <v>2020</v>
      </c>
      <c r="E983" s="2">
        <f>MONTH('metered data'!J986)</f>
        <v>5</v>
      </c>
      <c r="F983" s="2">
        <f>DAY('metered data'!J986)</f>
        <v>12</v>
      </c>
      <c r="G983" s="2"/>
      <c r="H983" s="2"/>
      <c r="I983" s="2"/>
      <c r="J983" s="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</row>
    <row r="984" spans="1:35" ht="12.75" customHeight="1" x14ac:dyDescent="0.35">
      <c r="A984" s="15">
        <f t="shared" si="58"/>
        <v>43964</v>
      </c>
      <c r="B984" s="36">
        <f>C984*'metered data'!H987</f>
        <v>3691520.6772474102</v>
      </c>
      <c r="C984" s="70">
        <f>SUMIFS('Regression Inputs'!$G$26:$G$1851,'Regression Inputs'!$B$26:$B$1851,A984)</f>
        <v>153813.36155197542</v>
      </c>
      <c r="D984" s="2">
        <f>YEAR('metered data'!J987)</f>
        <v>2020</v>
      </c>
      <c r="E984" s="2">
        <f>MONTH('metered data'!J987)</f>
        <v>5</v>
      </c>
      <c r="F984" s="2">
        <f>DAY('metered data'!J987)</f>
        <v>13</v>
      </c>
      <c r="G984" s="2"/>
      <c r="H984" s="2"/>
      <c r="I984" s="2"/>
      <c r="J984" s="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</row>
    <row r="985" spans="1:35" ht="12.75" customHeight="1" x14ac:dyDescent="0.35">
      <c r="A985" s="15">
        <f t="shared" si="58"/>
        <v>43965</v>
      </c>
      <c r="B985" s="36">
        <f>C985*'metered data'!H988</f>
        <v>3660642.677247412</v>
      </c>
      <c r="C985" s="70">
        <f>SUMIFS('Regression Inputs'!$G$26:$G$1851,'Regression Inputs'!$B$26:$B$1851,A985)</f>
        <v>152526.77821864217</v>
      </c>
      <c r="D985" s="2">
        <f>YEAR('metered data'!J988)</f>
        <v>2020</v>
      </c>
      <c r="E985" s="2">
        <f>MONTH('metered data'!J988)</f>
        <v>5</v>
      </c>
      <c r="F985" s="2">
        <f>DAY('metered data'!J988)</f>
        <v>14</v>
      </c>
      <c r="G985" s="2"/>
      <c r="H985" s="2"/>
      <c r="I985" s="2"/>
      <c r="J985" s="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</row>
    <row r="986" spans="1:35" ht="12.75" customHeight="1" x14ac:dyDescent="0.35">
      <c r="A986" s="15">
        <f t="shared" si="58"/>
        <v>43966</v>
      </c>
      <c r="B986" s="36">
        <f>C986*'metered data'!H989</f>
        <v>3703013.6772474102</v>
      </c>
      <c r="C986" s="70">
        <f>SUMIFS('Regression Inputs'!$G$26:$G$1851,'Regression Inputs'!$B$26:$B$1851,A986)</f>
        <v>154292.23655197542</v>
      </c>
      <c r="D986" s="2">
        <f>YEAR('metered data'!J989)</f>
        <v>2020</v>
      </c>
      <c r="E986" s="2">
        <f>MONTH('metered data'!J989)</f>
        <v>5</v>
      </c>
      <c r="F986" s="2">
        <f>DAY('metered data'!J989)</f>
        <v>15</v>
      </c>
      <c r="G986" s="2"/>
      <c r="H986" s="2"/>
      <c r="I986" s="2"/>
      <c r="J986" s="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</row>
    <row r="987" spans="1:35" ht="12.75" customHeight="1" x14ac:dyDescent="0.35">
      <c r="A987" s="15">
        <f t="shared" si="58"/>
        <v>43967</v>
      </c>
      <c r="B987" s="36">
        <f>C987*'metered data'!H990</f>
        <v>3310209.6772474092</v>
      </c>
      <c r="C987" s="70">
        <f>SUMIFS('Regression Inputs'!$G$26:$G$1851,'Regression Inputs'!$B$26:$B$1851,A987)</f>
        <v>137925.40321864205</v>
      </c>
      <c r="D987" s="2">
        <f>YEAR('metered data'!J990)</f>
        <v>2020</v>
      </c>
      <c r="E987" s="2">
        <f>MONTH('metered data'!J990)</f>
        <v>5</v>
      </c>
      <c r="F987" s="2">
        <f>DAY('metered data'!J990)</f>
        <v>16</v>
      </c>
      <c r="G987" s="2"/>
      <c r="H987" s="2"/>
      <c r="I987" s="2"/>
      <c r="J987" s="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</row>
    <row r="988" spans="1:35" ht="12.75" customHeight="1" x14ac:dyDescent="0.35">
      <c r="A988" s="15">
        <f t="shared" si="58"/>
        <v>43968</v>
      </c>
      <c r="B988" s="36">
        <f>C988*'metered data'!H991</f>
        <v>2309080.6772474102</v>
      </c>
      <c r="C988" s="70">
        <f>SUMIFS('Regression Inputs'!$G$26:$G$1851,'Regression Inputs'!$B$26:$B$1851,A988)</f>
        <v>96211.694885308752</v>
      </c>
      <c r="D988" s="2">
        <f>YEAR('metered data'!J991)</f>
        <v>2020</v>
      </c>
      <c r="E988" s="2">
        <f>MONTH('metered data'!J991)</f>
        <v>5</v>
      </c>
      <c r="F988" s="2">
        <f>DAY('metered data'!J991)</f>
        <v>17</v>
      </c>
      <c r="G988" s="2"/>
      <c r="H988" s="2"/>
      <c r="I988" s="2"/>
      <c r="J988" s="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</row>
    <row r="989" spans="1:35" ht="12.75" customHeight="1" x14ac:dyDescent="0.35">
      <c r="A989" s="15">
        <f t="shared" si="58"/>
        <v>43969</v>
      </c>
      <c r="B989" s="36">
        <f>C989*'metered data'!H992</f>
        <v>2709464.6772474106</v>
      </c>
      <c r="C989" s="70">
        <f>SUMIFS('Regression Inputs'!$G$26:$G$1851,'Regression Inputs'!$B$26:$B$1851,A989)</f>
        <v>112894.36155197544</v>
      </c>
      <c r="D989" s="2">
        <f>YEAR('metered data'!J992)</f>
        <v>2020</v>
      </c>
      <c r="E989" s="2">
        <f>MONTH('metered data'!J992)</f>
        <v>5</v>
      </c>
      <c r="F989" s="2">
        <f>DAY('metered data'!J992)</f>
        <v>18</v>
      </c>
      <c r="G989" s="2"/>
      <c r="H989" s="2"/>
      <c r="I989" s="2"/>
      <c r="J989" s="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</row>
    <row r="990" spans="1:35" ht="12.75" customHeight="1" x14ac:dyDescent="0.35">
      <c r="A990" s="15">
        <f t="shared" ref="A990:A1053" si="59">DATE(D990,E990,F990)</f>
        <v>43970</v>
      </c>
      <c r="B990" s="36">
        <f>C990*'metered data'!H993</f>
        <v>2696796.6772474097</v>
      </c>
      <c r="C990" s="70">
        <f>SUMIFS('Regression Inputs'!$G$26:$G$1851,'Regression Inputs'!$B$26:$B$1851,A990)</f>
        <v>112366.52821864207</v>
      </c>
      <c r="D990" s="2">
        <f>YEAR('metered data'!J993)</f>
        <v>2020</v>
      </c>
      <c r="E990" s="2">
        <f>MONTH('metered data'!J993)</f>
        <v>5</v>
      </c>
      <c r="F990" s="2">
        <f>DAY('metered data'!J993)</f>
        <v>19</v>
      </c>
      <c r="G990" s="2"/>
      <c r="H990" s="2"/>
      <c r="I990" s="2"/>
      <c r="J990" s="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</row>
    <row r="991" spans="1:35" ht="12.75" customHeight="1" x14ac:dyDescent="0.35">
      <c r="A991" s="15">
        <f t="shared" si="59"/>
        <v>43971</v>
      </c>
      <c r="B991" s="36">
        <f>C991*'metered data'!H994</f>
        <v>2327874.6772474097</v>
      </c>
      <c r="C991" s="70">
        <f>SUMIFS('Regression Inputs'!$G$26:$G$1851,'Regression Inputs'!$B$26:$B$1851,A991)</f>
        <v>96994.778218642066</v>
      </c>
      <c r="D991" s="2">
        <f>YEAR('metered data'!J994)</f>
        <v>2020</v>
      </c>
      <c r="E991" s="2">
        <f>MONTH('metered data'!J994)</f>
        <v>5</v>
      </c>
      <c r="F991" s="2">
        <f>DAY('metered data'!J994)</f>
        <v>20</v>
      </c>
      <c r="G991" s="2"/>
      <c r="H991" s="2"/>
      <c r="I991" s="2"/>
      <c r="J991" s="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</row>
    <row r="992" spans="1:35" ht="12.75" customHeight="1" x14ac:dyDescent="0.35">
      <c r="A992" s="15">
        <f t="shared" si="59"/>
        <v>43972</v>
      </c>
      <c r="B992" s="36">
        <f>C992*'metered data'!H995</f>
        <v>2253972.6772474097</v>
      </c>
      <c r="C992" s="70">
        <f>SUMIFS('Regression Inputs'!$G$26:$G$1851,'Regression Inputs'!$B$26:$B$1851,A992)</f>
        <v>93915.528218642066</v>
      </c>
      <c r="D992" s="2">
        <f>YEAR('metered data'!J995)</f>
        <v>2020</v>
      </c>
      <c r="E992" s="2">
        <f>MONTH('metered data'!J995)</f>
        <v>5</v>
      </c>
      <c r="F992" s="2">
        <f>DAY('metered data'!J995)</f>
        <v>21</v>
      </c>
      <c r="G992" s="2"/>
      <c r="H992" s="2"/>
      <c r="I992" s="2"/>
      <c r="J992" s="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</row>
    <row r="993" spans="1:35" ht="12.75" customHeight="1" x14ac:dyDescent="0.35">
      <c r="A993" s="15">
        <f t="shared" si="59"/>
        <v>43973</v>
      </c>
      <c r="B993" s="36">
        <f>C993*'metered data'!H996</f>
        <v>2479050.6772474097</v>
      </c>
      <c r="C993" s="70">
        <f>SUMIFS('Regression Inputs'!$G$26:$G$1851,'Regression Inputs'!$B$26:$B$1851,A993)</f>
        <v>103293.77821864207</v>
      </c>
      <c r="D993" s="2">
        <f>YEAR('metered data'!J996)</f>
        <v>2020</v>
      </c>
      <c r="E993" s="2">
        <f>MONTH('metered data'!J996)</f>
        <v>5</v>
      </c>
      <c r="F993" s="2">
        <f>DAY('metered data'!J996)</f>
        <v>22</v>
      </c>
      <c r="G993" s="2"/>
      <c r="H993" s="2"/>
      <c r="I993" s="2"/>
      <c r="J993" s="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</row>
    <row r="994" spans="1:35" ht="12.75" customHeight="1" x14ac:dyDescent="0.35">
      <c r="A994" s="15">
        <f t="shared" si="59"/>
        <v>43974</v>
      </c>
      <c r="B994" s="36">
        <f>C994*'metered data'!H997</f>
        <v>2032019.6772474092</v>
      </c>
      <c r="C994" s="70">
        <f>SUMIFS('Regression Inputs'!$G$26:$G$1851,'Regression Inputs'!$B$26:$B$1851,A994)</f>
        <v>84667.48655197538</v>
      </c>
      <c r="D994" s="2">
        <f>YEAR('metered data'!J997)</f>
        <v>2020</v>
      </c>
      <c r="E994" s="2">
        <f>MONTH('metered data'!J997)</f>
        <v>5</v>
      </c>
      <c r="F994" s="2">
        <f>DAY('metered data'!J997)</f>
        <v>23</v>
      </c>
      <c r="G994" s="2"/>
      <c r="H994" s="2"/>
      <c r="I994" s="2"/>
      <c r="J994" s="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</row>
    <row r="995" spans="1:35" ht="12.75" customHeight="1" x14ac:dyDescent="0.35">
      <c r="A995" s="15">
        <f t="shared" si="59"/>
        <v>43975</v>
      </c>
      <c r="B995" s="36">
        <f>C995*'metered data'!H998</f>
        <v>1801276.6772474102</v>
      </c>
      <c r="C995" s="70">
        <f>SUMIFS('Regression Inputs'!$G$26:$G$1851,'Regression Inputs'!$B$26:$B$1851,A995)</f>
        <v>75053.194885308752</v>
      </c>
      <c r="D995" s="2">
        <f>YEAR('metered data'!J998)</f>
        <v>2020</v>
      </c>
      <c r="E995" s="2">
        <f>MONTH('metered data'!J998)</f>
        <v>5</v>
      </c>
      <c r="F995" s="2">
        <f>DAY('metered data'!J998)</f>
        <v>24</v>
      </c>
      <c r="G995" s="2"/>
      <c r="H995" s="2"/>
      <c r="I995" s="2"/>
      <c r="J995" s="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</row>
    <row r="996" spans="1:35" ht="12.75" customHeight="1" x14ac:dyDescent="0.35">
      <c r="A996" s="15">
        <f t="shared" si="59"/>
        <v>43976</v>
      </c>
      <c r="B996" s="36">
        <f>C996*'metered data'!H999</f>
        <v>2100358.6772474102</v>
      </c>
      <c r="C996" s="70">
        <f>SUMIFS('Regression Inputs'!$G$26:$G$1851,'Regression Inputs'!$B$26:$B$1851,A996)</f>
        <v>87514.944885308752</v>
      </c>
      <c r="D996" s="2">
        <f>YEAR('metered data'!J999)</f>
        <v>2020</v>
      </c>
      <c r="E996" s="2">
        <f>MONTH('metered data'!J999)</f>
        <v>5</v>
      </c>
      <c r="F996" s="2">
        <f>DAY('metered data'!J999)</f>
        <v>25</v>
      </c>
      <c r="G996" s="2"/>
      <c r="H996" s="2"/>
      <c r="I996" s="2"/>
      <c r="J996" s="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</row>
    <row r="997" spans="1:35" ht="12.75" customHeight="1" x14ac:dyDescent="0.35">
      <c r="A997" s="15">
        <f t="shared" si="59"/>
        <v>43977</v>
      </c>
      <c r="B997" s="36">
        <f>C997*'metered data'!H1000</f>
        <v>3145810.6772474097</v>
      </c>
      <c r="C997" s="70">
        <f>SUMIFS('Regression Inputs'!$G$26:$G$1851,'Regression Inputs'!$B$26:$B$1851,A997)</f>
        <v>131075.44488530874</v>
      </c>
      <c r="D997" s="2">
        <f>YEAR('metered data'!J1000)</f>
        <v>2020</v>
      </c>
      <c r="E997" s="2">
        <f>MONTH('metered data'!J1000)</f>
        <v>5</v>
      </c>
      <c r="F997" s="2">
        <f>DAY('metered data'!J1000)</f>
        <v>26</v>
      </c>
      <c r="G997" s="2"/>
      <c r="H997" s="2"/>
      <c r="I997" s="2"/>
      <c r="J997" s="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</row>
    <row r="998" spans="1:35" ht="12.75" customHeight="1" x14ac:dyDescent="0.35">
      <c r="A998" s="15">
        <f t="shared" si="59"/>
        <v>43978</v>
      </c>
      <c r="B998" s="36">
        <f>C998*'metered data'!H1001</f>
        <v>3967979.6772474102</v>
      </c>
      <c r="C998" s="70">
        <f>SUMIFS('Regression Inputs'!$G$26:$G$1851,'Regression Inputs'!$B$26:$B$1851,A998)</f>
        <v>165332.48655197542</v>
      </c>
      <c r="D998" s="2">
        <f>YEAR('metered data'!J1001)</f>
        <v>2020</v>
      </c>
      <c r="E998" s="2">
        <f>MONTH('metered data'!J1001)</f>
        <v>5</v>
      </c>
      <c r="F998" s="2">
        <f>DAY('metered data'!J1001)</f>
        <v>27</v>
      </c>
      <c r="G998" s="2"/>
      <c r="H998" s="2"/>
      <c r="I998" s="2"/>
      <c r="J998" s="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</row>
    <row r="999" spans="1:35" ht="12.75" customHeight="1" x14ac:dyDescent="0.35">
      <c r="A999" s="15">
        <f t="shared" si="59"/>
        <v>43979</v>
      </c>
      <c r="B999" s="36">
        <f>C999*'metered data'!H1002</f>
        <v>4547476.6772474106</v>
      </c>
      <c r="C999" s="70">
        <f>SUMIFS('Regression Inputs'!$G$26:$G$1851,'Regression Inputs'!$B$26:$B$1851,A999)</f>
        <v>189478.1948853088</v>
      </c>
      <c r="D999" s="2">
        <f>YEAR('metered data'!J1002)</f>
        <v>2020</v>
      </c>
      <c r="E999" s="2">
        <f>MONTH('metered data'!J1002)</f>
        <v>5</v>
      </c>
      <c r="F999" s="2">
        <f>DAY('metered data'!J1002)</f>
        <v>28</v>
      </c>
      <c r="G999" s="2"/>
      <c r="H999" s="2"/>
      <c r="I999" s="2"/>
      <c r="J999" s="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</row>
    <row r="1000" spans="1:35" ht="12.75" customHeight="1" x14ac:dyDescent="0.35">
      <c r="A1000" s="15">
        <f t="shared" si="59"/>
        <v>43980</v>
      </c>
      <c r="B1000" s="36">
        <f>C1000*'metered data'!H1003</f>
        <v>5233199.6772474125</v>
      </c>
      <c r="C1000" s="70">
        <f>SUMIFS('Regression Inputs'!$G$26:$G$1851,'Regression Inputs'!$B$26:$B$1851,A1000)</f>
        <v>218049.98655197554</v>
      </c>
      <c r="D1000" s="2">
        <f>YEAR('metered data'!J1003)</f>
        <v>2020</v>
      </c>
      <c r="E1000" s="2">
        <f>MONTH('metered data'!J1003)</f>
        <v>5</v>
      </c>
      <c r="F1000" s="2">
        <f>DAY('metered data'!J1003)</f>
        <v>29</v>
      </c>
      <c r="G1000" s="2"/>
      <c r="H1000" s="2"/>
      <c r="I1000" s="2"/>
      <c r="J1000" s="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</row>
    <row r="1001" spans="1:35" ht="12.75" customHeight="1" x14ac:dyDescent="0.35">
      <c r="A1001" s="15">
        <f t="shared" si="59"/>
        <v>43981</v>
      </c>
      <c r="B1001" s="36">
        <f>C1001*'metered data'!H1004</f>
        <v>2649240.6772474111</v>
      </c>
      <c r="C1001" s="70">
        <f>SUMIFS('Regression Inputs'!$G$26:$G$1851,'Regression Inputs'!$B$26:$B$1851,A1001)</f>
        <v>110385.02821864212</v>
      </c>
      <c r="D1001" s="2">
        <f>YEAR('metered data'!J1004)</f>
        <v>2020</v>
      </c>
      <c r="E1001" s="2">
        <f>MONTH('metered data'!J1004)</f>
        <v>5</v>
      </c>
      <c r="F1001" s="2">
        <f>DAY('metered data'!J1004)</f>
        <v>30</v>
      </c>
      <c r="G1001" s="2"/>
      <c r="H1001" s="2"/>
      <c r="I1001" s="2"/>
      <c r="J1001" s="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/>
      <c r="AH1001" s="13"/>
      <c r="AI1001" s="13"/>
    </row>
    <row r="1002" spans="1:35" ht="12.75" customHeight="1" x14ac:dyDescent="0.35">
      <c r="A1002" s="15">
        <f t="shared" si="59"/>
        <v>43982</v>
      </c>
      <c r="B1002" s="36">
        <f>C1002*'metered data'!H1005</f>
        <v>1916158.6772474102</v>
      </c>
      <c r="C1002" s="70">
        <f>SUMIFS('Regression Inputs'!$G$26:$G$1851,'Regression Inputs'!$B$26:$B$1851,A1002)</f>
        <v>79839.944885308752</v>
      </c>
      <c r="D1002" s="2">
        <f>YEAR('metered data'!J1005)</f>
        <v>2020</v>
      </c>
      <c r="E1002" s="2">
        <f>MONTH('metered data'!J1005)</f>
        <v>5</v>
      </c>
      <c r="F1002" s="2">
        <f>DAY('metered data'!J1005)</f>
        <v>31</v>
      </c>
      <c r="G1002" s="2"/>
      <c r="H1002" s="2"/>
      <c r="I1002" s="2"/>
      <c r="J1002" s="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</row>
    <row r="1003" spans="1:35" ht="12.75" customHeight="1" x14ac:dyDescent="0.35">
      <c r="A1003" s="15">
        <f t="shared" si="59"/>
        <v>43983</v>
      </c>
      <c r="B1003" s="36">
        <f>C1003*'metered data'!H1006</f>
        <v>2927996.5905197011</v>
      </c>
      <c r="C1003" s="70">
        <f>SUMIFS('Regression Inputs'!$G$26:$G$1851,'Regression Inputs'!$B$26:$B$1851,A1003)</f>
        <v>121999.85793832087</v>
      </c>
      <c r="D1003" s="2">
        <f>YEAR('metered data'!J1006)</f>
        <v>2020</v>
      </c>
      <c r="E1003" s="2">
        <f>MONTH('metered data'!J1006)</f>
        <v>6</v>
      </c>
      <c r="F1003" s="2">
        <f>DAY('metered data'!J1006)</f>
        <v>1</v>
      </c>
      <c r="G1003" s="2"/>
      <c r="H1003" s="2"/>
      <c r="I1003" s="2"/>
      <c r="J1003" s="3"/>
      <c r="K1003" s="13"/>
      <c r="L1003" s="13"/>
      <c r="M1003" s="13"/>
      <c r="N1003" s="13"/>
      <c r="O1003" s="13"/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  <c r="Z1003" s="13"/>
      <c r="AA1003" s="13"/>
      <c r="AB1003" s="13"/>
      <c r="AC1003" s="13"/>
      <c r="AD1003" s="13"/>
      <c r="AE1003" s="13"/>
      <c r="AF1003" s="13"/>
      <c r="AG1003" s="13"/>
      <c r="AH1003" s="13"/>
      <c r="AI1003" s="13"/>
    </row>
    <row r="1004" spans="1:35" ht="12.75" customHeight="1" x14ac:dyDescent="0.35">
      <c r="A1004" s="15">
        <f t="shared" si="59"/>
        <v>43984</v>
      </c>
      <c r="B1004" s="36">
        <f>C1004*'metered data'!H1007</f>
        <v>3499915.5905196997</v>
      </c>
      <c r="C1004" s="70">
        <f>SUMIFS('Regression Inputs'!$G$26:$G$1851,'Regression Inputs'!$B$26:$B$1851,A1004)</f>
        <v>145829.81627165416</v>
      </c>
      <c r="D1004" s="2">
        <f>YEAR('metered data'!J1007)</f>
        <v>2020</v>
      </c>
      <c r="E1004" s="2">
        <f>MONTH('metered data'!J1007)</f>
        <v>6</v>
      </c>
      <c r="F1004" s="2">
        <f>DAY('metered data'!J1007)</f>
        <v>2</v>
      </c>
      <c r="G1004" s="2"/>
      <c r="H1004" s="2"/>
      <c r="I1004" s="2"/>
      <c r="J1004" s="3"/>
      <c r="K1004" s="13"/>
      <c r="L1004" s="13"/>
      <c r="M1004" s="13"/>
      <c r="N1004" s="13"/>
      <c r="O1004" s="13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  <c r="Z1004" s="13"/>
      <c r="AA1004" s="13"/>
      <c r="AB1004" s="13"/>
      <c r="AC1004" s="13"/>
      <c r="AD1004" s="13"/>
      <c r="AE1004" s="13"/>
      <c r="AF1004" s="13"/>
      <c r="AG1004" s="13"/>
      <c r="AH1004" s="13"/>
      <c r="AI1004" s="13"/>
    </row>
    <row r="1005" spans="1:35" ht="12.75" customHeight="1" x14ac:dyDescent="0.35">
      <c r="A1005" s="15">
        <f t="shared" si="59"/>
        <v>43985</v>
      </c>
      <c r="B1005" s="36">
        <f>C1005*'metered data'!H1008</f>
        <v>3856907.5905197016</v>
      </c>
      <c r="C1005" s="70">
        <f>SUMIFS('Regression Inputs'!$G$26:$G$1851,'Regression Inputs'!$B$26:$B$1851,A1005)</f>
        <v>160704.4829383209</v>
      </c>
      <c r="D1005" s="2">
        <f>YEAR('metered data'!J1008)</f>
        <v>2020</v>
      </c>
      <c r="E1005" s="2">
        <f>MONTH('metered data'!J1008)</f>
        <v>6</v>
      </c>
      <c r="F1005" s="2">
        <f>DAY('metered data'!J1008)</f>
        <v>3</v>
      </c>
      <c r="G1005" s="2"/>
      <c r="H1005" s="2"/>
      <c r="I1005" s="2"/>
      <c r="J1005" s="3"/>
      <c r="K1005" s="13"/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  <c r="AB1005" s="13"/>
      <c r="AC1005" s="13"/>
      <c r="AD1005" s="13"/>
      <c r="AE1005" s="13"/>
      <c r="AF1005" s="13"/>
      <c r="AG1005" s="13"/>
      <c r="AH1005" s="13"/>
      <c r="AI1005" s="13"/>
    </row>
    <row r="1006" spans="1:35" ht="12.75" customHeight="1" x14ac:dyDescent="0.35">
      <c r="A1006" s="15">
        <f t="shared" si="59"/>
        <v>43986</v>
      </c>
      <c r="B1006" s="36">
        <f>C1006*'metered data'!H1009</f>
        <v>3829445.5905197016</v>
      </c>
      <c r="C1006" s="70">
        <f>SUMIFS('Regression Inputs'!$G$26:$G$1851,'Regression Inputs'!$B$26:$B$1851,A1006)</f>
        <v>159560.2329383209</v>
      </c>
      <c r="D1006" s="2">
        <f>YEAR('metered data'!J1009)</f>
        <v>2020</v>
      </c>
      <c r="E1006" s="2">
        <f>MONTH('metered data'!J1009)</f>
        <v>6</v>
      </c>
      <c r="F1006" s="2">
        <f>DAY('metered data'!J1009)</f>
        <v>4</v>
      </c>
      <c r="G1006" s="2"/>
      <c r="H1006" s="2"/>
      <c r="I1006" s="2"/>
      <c r="J1006" s="3"/>
      <c r="K1006" s="13"/>
      <c r="L1006" s="13"/>
      <c r="M1006" s="13"/>
      <c r="N1006" s="13"/>
      <c r="O1006" s="13"/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  <c r="Z1006" s="13"/>
      <c r="AA1006" s="13"/>
      <c r="AB1006" s="13"/>
      <c r="AC1006" s="13"/>
      <c r="AD1006" s="13"/>
      <c r="AE1006" s="13"/>
      <c r="AF1006" s="13"/>
      <c r="AG1006" s="13"/>
      <c r="AH1006" s="13"/>
      <c r="AI1006" s="13"/>
    </row>
    <row r="1007" spans="1:35" ht="12.75" customHeight="1" x14ac:dyDescent="0.35">
      <c r="A1007" s="15">
        <f t="shared" si="59"/>
        <v>43987</v>
      </c>
      <c r="B1007" s="36">
        <f>C1007*'metered data'!H1010</f>
        <v>3383387.5905197016</v>
      </c>
      <c r="C1007" s="70">
        <f>SUMIFS('Regression Inputs'!$G$26:$G$1851,'Regression Inputs'!$B$26:$B$1851,A1007)</f>
        <v>140974.4829383209</v>
      </c>
      <c r="D1007" s="2">
        <f>YEAR('metered data'!J1010)</f>
        <v>2020</v>
      </c>
      <c r="E1007" s="2">
        <f>MONTH('metered data'!J1010)</f>
        <v>6</v>
      </c>
      <c r="F1007" s="2">
        <f>DAY('metered data'!J1010)</f>
        <v>5</v>
      </c>
      <c r="G1007" s="2"/>
      <c r="H1007" s="2"/>
      <c r="I1007" s="2"/>
      <c r="J1007" s="3"/>
      <c r="K1007" s="13"/>
      <c r="L1007" s="13"/>
      <c r="M1007" s="13"/>
      <c r="N1007" s="13"/>
      <c r="O1007" s="13"/>
      <c r="P1007" s="13"/>
      <c r="Q1007" s="13"/>
      <c r="R1007" s="13"/>
      <c r="S1007" s="13"/>
      <c r="T1007" s="13"/>
      <c r="U1007" s="13"/>
      <c r="V1007" s="13"/>
      <c r="W1007" s="13"/>
      <c r="X1007" s="13"/>
      <c r="Y1007" s="13"/>
      <c r="Z1007" s="13"/>
      <c r="AA1007" s="13"/>
      <c r="AB1007" s="13"/>
      <c r="AC1007" s="13"/>
      <c r="AD1007" s="13"/>
      <c r="AE1007" s="13"/>
      <c r="AF1007" s="13"/>
      <c r="AG1007" s="13"/>
      <c r="AH1007" s="13"/>
      <c r="AI1007" s="13"/>
    </row>
    <row r="1008" spans="1:35" ht="12.75" customHeight="1" x14ac:dyDescent="0.35">
      <c r="A1008" s="15">
        <f t="shared" si="59"/>
        <v>43988</v>
      </c>
      <c r="B1008" s="36">
        <f>C1008*'metered data'!H1011</f>
        <v>2659382.5905197011</v>
      </c>
      <c r="C1008" s="70">
        <f>SUMIFS('Regression Inputs'!$G$26:$G$1851,'Regression Inputs'!$B$26:$B$1851,A1008)</f>
        <v>110807.60793832087</v>
      </c>
      <c r="D1008" s="2">
        <f>YEAR('metered data'!J1011)</f>
        <v>2020</v>
      </c>
      <c r="E1008" s="2">
        <f>MONTH('metered data'!J1011)</f>
        <v>6</v>
      </c>
      <c r="F1008" s="2">
        <f>DAY('metered data'!J1011)</f>
        <v>6</v>
      </c>
      <c r="G1008" s="2"/>
      <c r="H1008" s="2"/>
      <c r="I1008" s="2"/>
      <c r="J1008" s="3"/>
      <c r="K1008" s="13"/>
      <c r="L1008" s="13"/>
      <c r="M1008" s="13"/>
      <c r="N1008" s="13"/>
      <c r="O1008" s="13"/>
      <c r="P1008" s="13"/>
      <c r="Q1008" s="13"/>
      <c r="R1008" s="13"/>
      <c r="S1008" s="13"/>
      <c r="T1008" s="13"/>
      <c r="U1008" s="13"/>
      <c r="V1008" s="13"/>
      <c r="W1008" s="13"/>
      <c r="X1008" s="13"/>
      <c r="Y1008" s="13"/>
      <c r="Z1008" s="13"/>
      <c r="AA1008" s="13"/>
      <c r="AB1008" s="13"/>
      <c r="AC1008" s="13"/>
      <c r="AD1008" s="13"/>
      <c r="AE1008" s="13"/>
      <c r="AF1008" s="13"/>
      <c r="AG1008" s="13"/>
      <c r="AH1008" s="13"/>
      <c r="AI1008" s="13"/>
    </row>
    <row r="1009" spans="1:35" ht="12.75" customHeight="1" x14ac:dyDescent="0.35">
      <c r="A1009" s="15">
        <f t="shared" si="59"/>
        <v>43989</v>
      </c>
      <c r="B1009" s="36">
        <f>C1009*'metered data'!H1012</f>
        <v>2112125.5905197011</v>
      </c>
      <c r="C1009" s="70">
        <f>SUMIFS('Regression Inputs'!$G$26:$G$1851,'Regression Inputs'!$B$26:$B$1851,A1009)</f>
        <v>88005.232938320871</v>
      </c>
      <c r="D1009" s="2">
        <f>YEAR('metered data'!J1012)</f>
        <v>2020</v>
      </c>
      <c r="E1009" s="2">
        <f>MONTH('metered data'!J1012)</f>
        <v>6</v>
      </c>
      <c r="F1009" s="2">
        <f>DAY('metered data'!J1012)</f>
        <v>7</v>
      </c>
      <c r="G1009" s="2"/>
      <c r="H1009" s="2"/>
      <c r="I1009" s="2"/>
      <c r="J1009" s="3"/>
      <c r="K1009" s="13"/>
      <c r="L1009" s="13"/>
      <c r="M1009" s="13"/>
      <c r="N1009" s="13"/>
      <c r="O1009" s="13"/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  <c r="Z1009" s="13"/>
      <c r="AA1009" s="13"/>
      <c r="AB1009" s="13"/>
      <c r="AC1009" s="13"/>
      <c r="AD1009" s="13"/>
      <c r="AE1009" s="13"/>
      <c r="AF1009" s="13"/>
      <c r="AG1009" s="13"/>
      <c r="AH1009" s="13"/>
      <c r="AI1009" s="13"/>
    </row>
    <row r="1010" spans="1:35" ht="12.75" customHeight="1" x14ac:dyDescent="0.35">
      <c r="A1010" s="15">
        <f t="shared" si="59"/>
        <v>43990</v>
      </c>
      <c r="B1010" s="36">
        <f>C1010*'metered data'!H1013</f>
        <v>2891778.5905197002</v>
      </c>
      <c r="C1010" s="70">
        <f>SUMIFS('Regression Inputs'!$G$26:$G$1851,'Regression Inputs'!$B$26:$B$1851,A1010)</f>
        <v>120490.7746049875</v>
      </c>
      <c r="D1010" s="2">
        <f>YEAR('metered data'!J1013)</f>
        <v>2020</v>
      </c>
      <c r="E1010" s="2">
        <f>MONTH('metered data'!J1013)</f>
        <v>6</v>
      </c>
      <c r="F1010" s="2">
        <f>DAY('metered data'!J1013)</f>
        <v>8</v>
      </c>
      <c r="G1010" s="2"/>
      <c r="H1010" s="2"/>
      <c r="I1010" s="2"/>
      <c r="J1010" s="3"/>
      <c r="K1010" s="13"/>
      <c r="L1010" s="13"/>
      <c r="M1010" s="13"/>
      <c r="N1010" s="13"/>
      <c r="O1010" s="13"/>
      <c r="P1010" s="13"/>
      <c r="Q1010" s="13"/>
      <c r="R1010" s="13"/>
      <c r="S1010" s="13"/>
      <c r="T1010" s="13"/>
      <c r="U1010" s="13"/>
      <c r="V1010" s="13"/>
      <c r="W1010" s="13"/>
      <c r="X1010" s="13"/>
      <c r="Y1010" s="13"/>
      <c r="Z1010" s="13"/>
      <c r="AA1010" s="13"/>
      <c r="AB1010" s="13"/>
      <c r="AC1010" s="13"/>
      <c r="AD1010" s="13"/>
      <c r="AE1010" s="13"/>
      <c r="AF1010" s="13"/>
      <c r="AG1010" s="13"/>
      <c r="AH1010" s="13"/>
      <c r="AI1010" s="13"/>
    </row>
    <row r="1011" spans="1:35" ht="12.75" customHeight="1" x14ac:dyDescent="0.35">
      <c r="A1011" s="15">
        <f t="shared" si="59"/>
        <v>43991</v>
      </c>
      <c r="B1011" s="36">
        <f>C1011*'metered data'!H1014</f>
        <v>3264601.5905196997</v>
      </c>
      <c r="C1011" s="70">
        <f>SUMIFS('Regression Inputs'!$G$26:$G$1851,'Regression Inputs'!$B$26:$B$1851,A1011)</f>
        <v>136025.06627165416</v>
      </c>
      <c r="D1011" s="2">
        <f>YEAR('metered data'!J1014)</f>
        <v>2020</v>
      </c>
      <c r="E1011" s="2">
        <f>MONTH('metered data'!J1014)</f>
        <v>6</v>
      </c>
      <c r="F1011" s="2">
        <f>DAY('metered data'!J1014)</f>
        <v>9</v>
      </c>
      <c r="G1011" s="2"/>
      <c r="H1011" s="2"/>
      <c r="I1011" s="2"/>
      <c r="J1011" s="3"/>
      <c r="K1011" s="13"/>
      <c r="L1011" s="13"/>
      <c r="M1011" s="13"/>
      <c r="N1011" s="13"/>
      <c r="O1011" s="13"/>
      <c r="P1011" s="13"/>
      <c r="Q1011" s="13"/>
      <c r="R1011" s="13"/>
      <c r="S1011" s="13"/>
      <c r="T1011" s="13"/>
      <c r="U1011" s="13"/>
      <c r="V1011" s="13"/>
      <c r="W1011" s="13"/>
      <c r="X1011" s="13"/>
      <c r="Y1011" s="13"/>
      <c r="Z1011" s="13"/>
      <c r="AA1011" s="13"/>
      <c r="AB1011" s="13"/>
      <c r="AC1011" s="13"/>
      <c r="AD1011" s="13"/>
      <c r="AE1011" s="13"/>
      <c r="AF1011" s="13"/>
      <c r="AG1011" s="13"/>
      <c r="AH1011" s="13"/>
      <c r="AI1011" s="13"/>
    </row>
    <row r="1012" spans="1:35" ht="12.75" customHeight="1" x14ac:dyDescent="0.35">
      <c r="A1012" s="15">
        <f t="shared" si="59"/>
        <v>43992</v>
      </c>
      <c r="B1012" s="36">
        <f>C1012*'metered data'!H1015</f>
        <v>3706676.5905197016</v>
      </c>
      <c r="C1012" s="70">
        <f>SUMIFS('Regression Inputs'!$G$26:$G$1851,'Regression Inputs'!$B$26:$B$1851,A1012)</f>
        <v>154444.8579383209</v>
      </c>
      <c r="D1012" s="2">
        <f>YEAR('metered data'!J1015)</f>
        <v>2020</v>
      </c>
      <c r="E1012" s="2">
        <f>MONTH('metered data'!J1015)</f>
        <v>6</v>
      </c>
      <c r="F1012" s="2">
        <f>DAY('metered data'!J1015)</f>
        <v>10</v>
      </c>
      <c r="G1012" s="2"/>
      <c r="H1012" s="2"/>
      <c r="I1012" s="2"/>
      <c r="J1012" s="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</row>
    <row r="1013" spans="1:35" ht="12.75" customHeight="1" x14ac:dyDescent="0.35">
      <c r="A1013" s="15">
        <f t="shared" si="59"/>
        <v>43993</v>
      </c>
      <c r="B1013" s="36">
        <f>C1013*'metered data'!H1016</f>
        <v>3710262.5905197007</v>
      </c>
      <c r="C1013" s="70">
        <f>SUMIFS('Regression Inputs'!$G$26:$G$1851,'Regression Inputs'!$B$26:$B$1851,A1013)</f>
        <v>154594.27460498753</v>
      </c>
      <c r="D1013" s="2">
        <f>YEAR('metered data'!J1016)</f>
        <v>2020</v>
      </c>
      <c r="E1013" s="2">
        <f>MONTH('metered data'!J1016)</f>
        <v>6</v>
      </c>
      <c r="F1013" s="2">
        <f>DAY('metered data'!J1016)</f>
        <v>11</v>
      </c>
      <c r="G1013" s="2"/>
      <c r="H1013" s="2"/>
      <c r="I1013" s="2"/>
      <c r="J1013" s="3"/>
      <c r="K1013" s="13"/>
      <c r="L1013" s="13"/>
      <c r="M1013" s="13"/>
      <c r="N1013" s="13"/>
      <c r="O1013" s="13"/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  <c r="Z1013" s="13"/>
      <c r="AA1013" s="13"/>
      <c r="AB1013" s="13"/>
      <c r="AC1013" s="13"/>
      <c r="AD1013" s="13"/>
      <c r="AE1013" s="13"/>
      <c r="AF1013" s="13"/>
      <c r="AG1013" s="13"/>
      <c r="AH1013" s="13"/>
      <c r="AI1013" s="13"/>
    </row>
    <row r="1014" spans="1:35" ht="12.75" customHeight="1" x14ac:dyDescent="0.35">
      <c r="A1014" s="15">
        <f t="shared" si="59"/>
        <v>43994</v>
      </c>
      <c r="B1014" s="36">
        <f>C1014*'metered data'!H1017</f>
        <v>3084365.5905197011</v>
      </c>
      <c r="C1014" s="70">
        <f>SUMIFS('Regression Inputs'!$G$26:$G$1851,'Regression Inputs'!$B$26:$B$1851,A1014)</f>
        <v>128515.23293832087</v>
      </c>
      <c r="D1014" s="2">
        <f>YEAR('metered data'!J1017)</f>
        <v>2020</v>
      </c>
      <c r="E1014" s="2">
        <f>MONTH('metered data'!J1017)</f>
        <v>6</v>
      </c>
      <c r="F1014" s="2">
        <f>DAY('metered data'!J1017)</f>
        <v>12</v>
      </c>
      <c r="G1014" s="2"/>
      <c r="H1014" s="2"/>
      <c r="I1014" s="2"/>
      <c r="J1014" s="3"/>
      <c r="K1014" s="13"/>
      <c r="L1014" s="13"/>
      <c r="M1014" s="13"/>
      <c r="N1014" s="13"/>
      <c r="O1014" s="13"/>
      <c r="P1014" s="13"/>
      <c r="Q1014" s="13"/>
      <c r="R1014" s="13"/>
      <c r="S1014" s="13"/>
      <c r="T1014" s="13"/>
      <c r="U1014" s="13"/>
      <c r="V1014" s="13"/>
      <c r="W1014" s="13"/>
      <c r="X1014" s="13"/>
      <c r="Y1014" s="13"/>
      <c r="Z1014" s="13"/>
      <c r="AA1014" s="13"/>
      <c r="AB1014" s="13"/>
      <c r="AC1014" s="13"/>
      <c r="AD1014" s="13"/>
      <c r="AE1014" s="13"/>
      <c r="AF1014" s="13"/>
      <c r="AG1014" s="13"/>
      <c r="AH1014" s="13"/>
      <c r="AI1014" s="13"/>
    </row>
    <row r="1015" spans="1:35" ht="12.75" customHeight="1" x14ac:dyDescent="0.35">
      <c r="A1015" s="15">
        <f t="shared" si="59"/>
        <v>43995</v>
      </c>
      <c r="B1015" s="36">
        <f>C1015*'metered data'!H1018</f>
        <v>1443233.5905197009</v>
      </c>
      <c r="C1015" s="70">
        <f>SUMIFS('Regression Inputs'!$G$26:$G$1851,'Regression Inputs'!$B$26:$B$1851,A1015)</f>
        <v>60134.732938320871</v>
      </c>
      <c r="D1015" s="2">
        <f>YEAR('metered data'!J1018)</f>
        <v>2020</v>
      </c>
      <c r="E1015" s="2">
        <f>MONTH('metered data'!J1018)</f>
        <v>6</v>
      </c>
      <c r="F1015" s="2">
        <f>DAY('metered data'!J1018)</f>
        <v>13</v>
      </c>
      <c r="G1015" s="2"/>
      <c r="H1015" s="2"/>
      <c r="I1015" s="2"/>
      <c r="J1015" s="3"/>
      <c r="K1015" s="13"/>
      <c r="L1015" s="13"/>
      <c r="M1015" s="13"/>
      <c r="N1015" s="13"/>
      <c r="O1015" s="13"/>
      <c r="P1015" s="13"/>
      <c r="Q1015" s="13"/>
      <c r="R1015" s="13"/>
      <c r="S1015" s="13"/>
      <c r="T1015" s="13"/>
      <c r="U1015" s="13"/>
      <c r="V1015" s="13"/>
      <c r="W1015" s="13"/>
      <c r="X1015" s="13"/>
      <c r="Y1015" s="13"/>
      <c r="Z1015" s="13"/>
      <c r="AA1015" s="13"/>
      <c r="AB1015" s="13"/>
      <c r="AC1015" s="13"/>
      <c r="AD1015" s="13"/>
      <c r="AE1015" s="13"/>
      <c r="AF1015" s="13"/>
      <c r="AG1015" s="13"/>
      <c r="AH1015" s="13"/>
      <c r="AI1015" s="13"/>
    </row>
    <row r="1016" spans="1:35" ht="12.75" customHeight="1" x14ac:dyDescent="0.35">
      <c r="A1016" s="15">
        <f t="shared" si="59"/>
        <v>43996</v>
      </c>
      <c r="B1016" s="36">
        <f>C1016*'metered data'!H1019</f>
        <v>837175.59051970043</v>
      </c>
      <c r="C1016" s="70">
        <f>SUMIFS('Regression Inputs'!$G$26:$G$1851,'Regression Inputs'!$B$26:$B$1851,A1016)</f>
        <v>34882.316271654185</v>
      </c>
      <c r="D1016" s="2">
        <f>YEAR('metered data'!J1019)</f>
        <v>2020</v>
      </c>
      <c r="E1016" s="2">
        <f>MONTH('metered data'!J1019)</f>
        <v>6</v>
      </c>
      <c r="F1016" s="2">
        <f>DAY('metered data'!J1019)</f>
        <v>14</v>
      </c>
      <c r="G1016" s="2"/>
      <c r="H1016" s="2"/>
      <c r="I1016" s="2"/>
      <c r="J1016" s="3"/>
      <c r="K1016" s="13"/>
      <c r="L1016" s="13"/>
      <c r="M1016" s="13"/>
      <c r="N1016" s="13"/>
      <c r="O1016" s="13"/>
      <c r="P1016" s="13"/>
      <c r="Q1016" s="13"/>
      <c r="R1016" s="13"/>
      <c r="S1016" s="13"/>
      <c r="T1016" s="13"/>
      <c r="U1016" s="13"/>
      <c r="V1016" s="13"/>
      <c r="W1016" s="13"/>
      <c r="X1016" s="13"/>
      <c r="Y1016" s="13"/>
      <c r="Z1016" s="13"/>
      <c r="AA1016" s="13"/>
      <c r="AB1016" s="13"/>
      <c r="AC1016" s="13"/>
      <c r="AD1016" s="13"/>
      <c r="AE1016" s="13"/>
      <c r="AF1016" s="13"/>
      <c r="AG1016" s="13"/>
      <c r="AH1016" s="13"/>
      <c r="AI1016" s="13"/>
    </row>
    <row r="1017" spans="1:35" ht="12.75" customHeight="1" x14ac:dyDescent="0.35">
      <c r="A1017" s="15">
        <f t="shared" si="59"/>
        <v>43997</v>
      </c>
      <c r="B1017" s="36">
        <f>C1017*'metered data'!H1020</f>
        <v>1316546.5905197009</v>
      </c>
      <c r="C1017" s="70">
        <f>SUMIFS('Regression Inputs'!$G$26:$G$1851,'Regression Inputs'!$B$26:$B$1851,A1017)</f>
        <v>54856.107938320871</v>
      </c>
      <c r="D1017" s="2">
        <f>YEAR('metered data'!J1020)</f>
        <v>2020</v>
      </c>
      <c r="E1017" s="2">
        <f>MONTH('metered data'!J1020)</f>
        <v>6</v>
      </c>
      <c r="F1017" s="2">
        <f>DAY('metered data'!J1020)</f>
        <v>15</v>
      </c>
      <c r="G1017" s="2"/>
      <c r="H1017" s="2"/>
      <c r="I1017" s="2"/>
      <c r="J1017" s="3"/>
      <c r="K1017" s="13"/>
      <c r="L1017" s="13"/>
      <c r="M1017" s="13"/>
      <c r="N1017" s="13"/>
      <c r="O1017" s="13"/>
      <c r="P1017" s="13"/>
      <c r="Q1017" s="13"/>
      <c r="R1017" s="13"/>
      <c r="S1017" s="13"/>
      <c r="T1017" s="13"/>
      <c r="U1017" s="13"/>
      <c r="V1017" s="13"/>
      <c r="W1017" s="13"/>
      <c r="X1017" s="13"/>
      <c r="Y1017" s="13"/>
      <c r="Z1017" s="13"/>
      <c r="AA1017" s="13"/>
      <c r="AB1017" s="13"/>
      <c r="AC1017" s="13"/>
      <c r="AD1017" s="13"/>
      <c r="AE1017" s="13"/>
      <c r="AF1017" s="13"/>
      <c r="AG1017" s="13"/>
      <c r="AH1017" s="13"/>
      <c r="AI1017" s="13"/>
    </row>
    <row r="1018" spans="1:35" ht="12.75" customHeight="1" x14ac:dyDescent="0.35">
      <c r="A1018" s="15">
        <f t="shared" si="59"/>
        <v>43998</v>
      </c>
      <c r="B1018" s="36">
        <f>C1018*'metered data'!H1021</f>
        <v>1318678.5905197018</v>
      </c>
      <c r="C1018" s="70">
        <f>SUMIFS('Regression Inputs'!$G$26:$G$1851,'Regression Inputs'!$B$26:$B$1851,A1018)</f>
        <v>54944.941271654243</v>
      </c>
      <c r="D1018" s="2">
        <f>YEAR('metered data'!J1021)</f>
        <v>2020</v>
      </c>
      <c r="E1018" s="2">
        <f>MONTH('metered data'!J1021)</f>
        <v>6</v>
      </c>
      <c r="F1018" s="2">
        <f>DAY('metered data'!J1021)</f>
        <v>16</v>
      </c>
      <c r="G1018" s="2"/>
      <c r="H1018" s="2"/>
      <c r="I1018" s="2"/>
      <c r="J1018" s="3"/>
      <c r="K1018" s="13"/>
      <c r="L1018" s="13"/>
      <c r="M1018" s="13"/>
      <c r="N1018" s="13"/>
      <c r="O1018" s="13"/>
      <c r="P1018" s="13"/>
      <c r="Q1018" s="13"/>
      <c r="R1018" s="13"/>
      <c r="S1018" s="13"/>
      <c r="T1018" s="13"/>
      <c r="U1018" s="13"/>
      <c r="V1018" s="13"/>
      <c r="W1018" s="13"/>
      <c r="X1018" s="13"/>
      <c r="Y1018" s="13"/>
      <c r="Z1018" s="13"/>
      <c r="AA1018" s="13"/>
      <c r="AB1018" s="13"/>
      <c r="AC1018" s="13"/>
      <c r="AD1018" s="13"/>
      <c r="AE1018" s="13"/>
      <c r="AF1018" s="13"/>
      <c r="AG1018" s="13"/>
      <c r="AH1018" s="13"/>
      <c r="AI1018" s="13"/>
    </row>
    <row r="1019" spans="1:35" ht="12.75" customHeight="1" x14ac:dyDescent="0.35">
      <c r="A1019" s="15">
        <f t="shared" si="59"/>
        <v>43999</v>
      </c>
      <c r="B1019" s="36">
        <f>C1019*'metered data'!H1022</f>
        <v>1980379.590519699</v>
      </c>
      <c r="C1019" s="70">
        <f>SUMIFS('Regression Inputs'!$G$26:$G$1851,'Regression Inputs'!$B$26:$B$1851,A1019)</f>
        <v>82515.816271654126</v>
      </c>
      <c r="D1019" s="2">
        <f>YEAR('metered data'!J1022)</f>
        <v>2020</v>
      </c>
      <c r="E1019" s="2">
        <f>MONTH('metered data'!J1022)</f>
        <v>6</v>
      </c>
      <c r="F1019" s="2">
        <f>DAY('metered data'!J1022)</f>
        <v>17</v>
      </c>
      <c r="G1019" s="2"/>
      <c r="H1019" s="2"/>
      <c r="I1019" s="2"/>
      <c r="J1019" s="3"/>
      <c r="K1019" s="13"/>
      <c r="L1019" s="13"/>
      <c r="M1019" s="13"/>
      <c r="N1019" s="13"/>
      <c r="O1019" s="13"/>
      <c r="P1019" s="13"/>
      <c r="Q1019" s="13"/>
      <c r="R1019" s="13"/>
      <c r="S1019" s="13"/>
      <c r="T1019" s="13"/>
      <c r="U1019" s="13"/>
      <c r="V1019" s="13"/>
      <c r="W1019" s="13"/>
      <c r="X1019" s="13"/>
      <c r="Y1019" s="13"/>
      <c r="Z1019" s="13"/>
      <c r="AA1019" s="13"/>
      <c r="AB1019" s="13"/>
      <c r="AC1019" s="13"/>
      <c r="AD1019" s="13"/>
      <c r="AE1019" s="13"/>
      <c r="AF1019" s="13"/>
      <c r="AG1019" s="13"/>
      <c r="AH1019" s="13"/>
      <c r="AI1019" s="13"/>
    </row>
    <row r="1020" spans="1:35" ht="12.75" customHeight="1" x14ac:dyDescent="0.35">
      <c r="A1020" s="15">
        <f t="shared" si="59"/>
        <v>44000</v>
      </c>
      <c r="B1020" s="36">
        <f>C1020*'metered data'!H1023</f>
        <v>3199999.5905196997</v>
      </c>
      <c r="C1020" s="70">
        <f>SUMIFS('Regression Inputs'!$G$26:$G$1851,'Regression Inputs'!$B$26:$B$1851,A1020)</f>
        <v>133333.31627165416</v>
      </c>
      <c r="D1020" s="2">
        <f>YEAR('metered data'!J1023)</f>
        <v>2020</v>
      </c>
      <c r="E1020" s="2">
        <f>MONTH('metered data'!J1023)</f>
        <v>6</v>
      </c>
      <c r="F1020" s="2">
        <f>DAY('metered data'!J1023)</f>
        <v>18</v>
      </c>
      <c r="G1020" s="2"/>
      <c r="H1020" s="2"/>
      <c r="I1020" s="2"/>
      <c r="J1020" s="3"/>
      <c r="K1020" s="13"/>
      <c r="L1020" s="13"/>
      <c r="M1020" s="13"/>
      <c r="N1020" s="13"/>
      <c r="O1020" s="13"/>
      <c r="P1020" s="13"/>
      <c r="Q1020" s="13"/>
      <c r="R1020" s="13"/>
      <c r="S1020" s="13"/>
      <c r="T1020" s="13"/>
      <c r="U1020" s="13"/>
      <c r="V1020" s="13"/>
      <c r="W1020" s="13"/>
      <c r="X1020" s="13"/>
      <c r="Y1020" s="13"/>
      <c r="Z1020" s="13"/>
      <c r="AA1020" s="13"/>
      <c r="AB1020" s="13"/>
      <c r="AC1020" s="13"/>
      <c r="AD1020" s="13"/>
      <c r="AE1020" s="13"/>
      <c r="AF1020" s="13"/>
      <c r="AG1020" s="13"/>
      <c r="AH1020" s="13"/>
      <c r="AI1020" s="13"/>
    </row>
    <row r="1021" spans="1:35" ht="12.75" customHeight="1" x14ac:dyDescent="0.35">
      <c r="A1021" s="15">
        <f t="shared" si="59"/>
        <v>44001</v>
      </c>
      <c r="B1021" s="36">
        <f>C1021*'metered data'!H1024</f>
        <v>3974717.5905197016</v>
      </c>
      <c r="C1021" s="70">
        <f>SUMIFS('Regression Inputs'!$G$26:$G$1851,'Regression Inputs'!$B$26:$B$1851,A1021)</f>
        <v>165613.2329383209</v>
      </c>
      <c r="D1021" s="2">
        <f>YEAR('metered data'!J1024)</f>
        <v>2020</v>
      </c>
      <c r="E1021" s="2">
        <f>MONTH('metered data'!J1024)</f>
        <v>6</v>
      </c>
      <c r="F1021" s="2">
        <f>DAY('metered data'!J1024)</f>
        <v>19</v>
      </c>
      <c r="G1021" s="2"/>
      <c r="H1021" s="2"/>
      <c r="I1021" s="2"/>
      <c r="J1021" s="3"/>
      <c r="K1021" s="13"/>
      <c r="L1021" s="13"/>
      <c r="M1021" s="13"/>
      <c r="N1021" s="13"/>
      <c r="O1021" s="13"/>
      <c r="P1021" s="13"/>
      <c r="Q1021" s="13"/>
      <c r="R1021" s="13"/>
      <c r="S1021" s="13"/>
      <c r="T1021" s="13"/>
      <c r="U1021" s="13"/>
      <c r="V1021" s="13"/>
      <c r="W1021" s="13"/>
      <c r="X1021" s="13"/>
      <c r="Y1021" s="13"/>
      <c r="Z1021" s="13"/>
      <c r="AA1021" s="13"/>
      <c r="AB1021" s="13"/>
      <c r="AC1021" s="13"/>
      <c r="AD1021" s="13"/>
      <c r="AE1021" s="13"/>
      <c r="AF1021" s="13"/>
      <c r="AG1021" s="13"/>
      <c r="AH1021" s="13"/>
      <c r="AI1021" s="13"/>
    </row>
    <row r="1022" spans="1:35" ht="12.75" customHeight="1" x14ac:dyDescent="0.35">
      <c r="A1022" s="15">
        <f t="shared" si="59"/>
        <v>44002</v>
      </c>
      <c r="B1022" s="36">
        <f>C1022*'metered data'!H1025</f>
        <v>3563397.5905197007</v>
      </c>
      <c r="C1022" s="70">
        <f>SUMIFS('Regression Inputs'!$G$26:$G$1851,'Regression Inputs'!$B$26:$B$1851,A1022)</f>
        <v>148474.89960498753</v>
      </c>
      <c r="D1022" s="2">
        <f>YEAR('metered data'!J1025)</f>
        <v>2020</v>
      </c>
      <c r="E1022" s="2">
        <f>MONTH('metered data'!J1025)</f>
        <v>6</v>
      </c>
      <c r="F1022" s="2">
        <f>DAY('metered data'!J1025)</f>
        <v>20</v>
      </c>
      <c r="G1022" s="2"/>
      <c r="H1022" s="2"/>
      <c r="I1022" s="2"/>
      <c r="J1022" s="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</row>
    <row r="1023" spans="1:35" ht="12.75" customHeight="1" x14ac:dyDescent="0.35">
      <c r="A1023" s="15">
        <f t="shared" si="59"/>
        <v>44003</v>
      </c>
      <c r="B1023" s="36">
        <f>C1023*'metered data'!H1026</f>
        <v>3332329.5905196997</v>
      </c>
      <c r="C1023" s="70">
        <f>SUMIFS('Regression Inputs'!$G$26:$G$1851,'Regression Inputs'!$B$26:$B$1851,A1023)</f>
        <v>138847.06627165416</v>
      </c>
      <c r="D1023" s="2">
        <f>YEAR('metered data'!J1026)</f>
        <v>2020</v>
      </c>
      <c r="E1023" s="2">
        <f>MONTH('metered data'!J1026)</f>
        <v>6</v>
      </c>
      <c r="F1023" s="2">
        <f>DAY('metered data'!J1026)</f>
        <v>21</v>
      </c>
      <c r="G1023" s="2"/>
      <c r="H1023" s="2"/>
      <c r="I1023" s="2"/>
      <c r="J1023" s="3"/>
      <c r="K1023" s="13"/>
      <c r="L1023" s="13"/>
      <c r="M1023" s="13"/>
      <c r="N1023" s="13"/>
      <c r="O1023" s="13"/>
      <c r="P1023" s="13"/>
      <c r="Q1023" s="13"/>
      <c r="R1023" s="13"/>
      <c r="S1023" s="13"/>
      <c r="T1023" s="13"/>
      <c r="U1023" s="13"/>
      <c r="V1023" s="13"/>
      <c r="W1023" s="13"/>
      <c r="X1023" s="13"/>
      <c r="Y1023" s="13"/>
      <c r="Z1023" s="13"/>
      <c r="AA1023" s="13"/>
      <c r="AB1023" s="13"/>
      <c r="AC1023" s="13"/>
      <c r="AD1023" s="13"/>
      <c r="AE1023" s="13"/>
      <c r="AF1023" s="13"/>
      <c r="AG1023" s="13"/>
      <c r="AH1023" s="13"/>
      <c r="AI1023" s="13"/>
    </row>
    <row r="1024" spans="1:35" ht="12.75" customHeight="1" x14ac:dyDescent="0.35">
      <c r="A1024" s="15">
        <f t="shared" si="59"/>
        <v>44004</v>
      </c>
      <c r="B1024" s="36">
        <f>C1024*'metered data'!H1027</f>
        <v>4303808.5905197021</v>
      </c>
      <c r="C1024" s="70">
        <f>SUMIFS('Regression Inputs'!$G$26:$G$1851,'Regression Inputs'!$B$26:$B$1851,A1024)</f>
        <v>179325.3579383209</v>
      </c>
      <c r="D1024" s="2">
        <f>YEAR('metered data'!J1027)</f>
        <v>2020</v>
      </c>
      <c r="E1024" s="2">
        <f>MONTH('metered data'!J1027)</f>
        <v>6</v>
      </c>
      <c r="F1024" s="2">
        <f>DAY('metered data'!J1027)</f>
        <v>22</v>
      </c>
      <c r="G1024" s="2"/>
      <c r="H1024" s="2"/>
      <c r="I1024" s="2"/>
      <c r="J1024" s="3"/>
      <c r="K1024" s="13"/>
      <c r="L1024" s="13"/>
      <c r="M1024" s="13"/>
      <c r="N1024" s="13"/>
      <c r="O1024" s="13"/>
      <c r="P1024" s="13"/>
      <c r="Q1024" s="13"/>
      <c r="R1024" s="13"/>
      <c r="S1024" s="13"/>
      <c r="T1024" s="13"/>
      <c r="U1024" s="13"/>
      <c r="V1024" s="13"/>
      <c r="W1024" s="13"/>
      <c r="X1024" s="13"/>
      <c r="Y1024" s="13"/>
      <c r="Z1024" s="13"/>
      <c r="AA1024" s="13"/>
      <c r="AB1024" s="13"/>
      <c r="AC1024" s="13"/>
      <c r="AD1024" s="13"/>
      <c r="AE1024" s="13"/>
      <c r="AF1024" s="13"/>
      <c r="AG1024" s="13"/>
      <c r="AH1024" s="13"/>
      <c r="AI1024" s="13"/>
    </row>
    <row r="1025" spans="1:35" ht="12.75" customHeight="1" x14ac:dyDescent="0.35">
      <c r="A1025" s="15">
        <f t="shared" si="59"/>
        <v>44005</v>
      </c>
      <c r="B1025" s="36">
        <f>C1025*'metered data'!H1028</f>
        <v>5022103.5905197021</v>
      </c>
      <c r="C1025" s="70">
        <f>SUMIFS('Regression Inputs'!$G$26:$G$1851,'Regression Inputs'!$B$26:$B$1851,A1025)</f>
        <v>209254.31627165427</v>
      </c>
      <c r="D1025" s="2">
        <f>YEAR('metered data'!J1028)</f>
        <v>2020</v>
      </c>
      <c r="E1025" s="2">
        <f>MONTH('metered data'!J1028)</f>
        <v>6</v>
      </c>
      <c r="F1025" s="2">
        <f>DAY('metered data'!J1028)</f>
        <v>23</v>
      </c>
      <c r="G1025" s="2"/>
      <c r="H1025" s="2"/>
      <c r="I1025" s="2"/>
      <c r="J1025" s="3"/>
      <c r="K1025" s="13"/>
      <c r="L1025" s="13"/>
      <c r="M1025" s="13"/>
      <c r="N1025" s="13"/>
      <c r="O1025" s="13"/>
      <c r="P1025" s="13"/>
      <c r="Q1025" s="13"/>
      <c r="R1025" s="13"/>
      <c r="S1025" s="13"/>
      <c r="T1025" s="13"/>
      <c r="U1025" s="13"/>
      <c r="V1025" s="13"/>
      <c r="W1025" s="13"/>
      <c r="X1025" s="13"/>
      <c r="Y1025" s="13"/>
      <c r="Z1025" s="13"/>
      <c r="AA1025" s="13"/>
      <c r="AB1025" s="13"/>
      <c r="AC1025" s="13"/>
      <c r="AD1025" s="13"/>
      <c r="AE1025" s="13"/>
      <c r="AF1025" s="13"/>
      <c r="AG1025" s="13"/>
      <c r="AH1025" s="13"/>
      <c r="AI1025" s="13"/>
    </row>
    <row r="1026" spans="1:35" ht="12.75" customHeight="1" x14ac:dyDescent="0.35">
      <c r="A1026" s="15">
        <f t="shared" si="59"/>
        <v>44006</v>
      </c>
      <c r="B1026" s="36">
        <f>C1026*'metered data'!H1029</f>
        <v>5323660.5905197021</v>
      </c>
      <c r="C1026" s="70">
        <f>SUMIFS('Regression Inputs'!$G$26:$G$1851,'Regression Inputs'!$B$26:$B$1851,A1026)</f>
        <v>221819.19127165427</v>
      </c>
      <c r="D1026" s="2">
        <f>YEAR('metered data'!J1029)</f>
        <v>2020</v>
      </c>
      <c r="E1026" s="2">
        <f>MONTH('metered data'!J1029)</f>
        <v>6</v>
      </c>
      <c r="F1026" s="2">
        <f>DAY('metered data'!J1029)</f>
        <v>24</v>
      </c>
      <c r="G1026" s="2"/>
      <c r="H1026" s="2"/>
      <c r="I1026" s="2"/>
      <c r="J1026" s="3"/>
      <c r="K1026" s="13"/>
      <c r="L1026" s="13"/>
      <c r="M1026" s="13"/>
      <c r="N1026" s="13"/>
      <c r="O1026" s="13"/>
      <c r="P1026" s="13"/>
      <c r="Q1026" s="13"/>
      <c r="R1026" s="13"/>
      <c r="S1026" s="13"/>
      <c r="T1026" s="13"/>
      <c r="U1026" s="13"/>
      <c r="V1026" s="13"/>
      <c r="W1026" s="13"/>
      <c r="X1026" s="13"/>
      <c r="Y1026" s="13"/>
      <c r="Z1026" s="13"/>
      <c r="AA1026" s="13"/>
      <c r="AB1026" s="13"/>
      <c r="AC1026" s="13"/>
      <c r="AD1026" s="13"/>
      <c r="AE1026" s="13"/>
      <c r="AF1026" s="13"/>
      <c r="AG1026" s="13"/>
      <c r="AH1026" s="13"/>
      <c r="AI1026" s="13"/>
    </row>
    <row r="1027" spans="1:35" ht="12.75" customHeight="1" x14ac:dyDescent="0.35">
      <c r="A1027" s="15">
        <f t="shared" si="59"/>
        <v>44007</v>
      </c>
      <c r="B1027" s="36">
        <f>C1027*'metered data'!H1030</f>
        <v>5389190.5905197021</v>
      </c>
      <c r="C1027" s="70">
        <f>SUMIFS('Regression Inputs'!$G$26:$G$1851,'Regression Inputs'!$B$26:$B$1851,A1027)</f>
        <v>224549.6079383209</v>
      </c>
      <c r="D1027" s="2">
        <f>YEAR('metered data'!J1030)</f>
        <v>2020</v>
      </c>
      <c r="E1027" s="2">
        <f>MONTH('metered data'!J1030)</f>
        <v>6</v>
      </c>
      <c r="F1027" s="2">
        <f>DAY('metered data'!J1030)</f>
        <v>25</v>
      </c>
      <c r="G1027" s="2"/>
      <c r="H1027" s="2"/>
      <c r="I1027" s="2"/>
      <c r="J1027" s="3"/>
      <c r="K1027" s="13"/>
      <c r="L1027" s="13"/>
      <c r="M1027" s="13"/>
      <c r="N1027" s="13"/>
      <c r="O1027" s="13"/>
      <c r="P1027" s="13"/>
      <c r="Q1027" s="13"/>
      <c r="R1027" s="13"/>
      <c r="S1027" s="13"/>
      <c r="T1027" s="13"/>
      <c r="U1027" s="13"/>
      <c r="V1027" s="13"/>
      <c r="W1027" s="13"/>
      <c r="X1027" s="13"/>
      <c r="Y1027" s="13"/>
      <c r="Z1027" s="13"/>
      <c r="AA1027" s="13"/>
      <c r="AB1027" s="13"/>
      <c r="AC1027" s="13"/>
      <c r="AD1027" s="13"/>
      <c r="AE1027" s="13"/>
      <c r="AF1027" s="13"/>
      <c r="AG1027" s="13"/>
      <c r="AH1027" s="13"/>
      <c r="AI1027" s="13"/>
    </row>
    <row r="1028" spans="1:35" ht="12.75" customHeight="1" x14ac:dyDescent="0.35">
      <c r="A1028" s="15">
        <f t="shared" si="59"/>
        <v>44008</v>
      </c>
      <c r="B1028" s="36">
        <f>C1028*'metered data'!H1031</f>
        <v>5179791.5905197002</v>
      </c>
      <c r="C1028" s="70">
        <f>SUMIFS('Regression Inputs'!$G$26:$G$1851,'Regression Inputs'!$B$26:$B$1851,A1028)</f>
        <v>215824.64960498753</v>
      </c>
      <c r="D1028" s="2">
        <f>YEAR('metered data'!J1031)</f>
        <v>2020</v>
      </c>
      <c r="E1028" s="2">
        <f>MONTH('metered data'!J1031)</f>
        <v>6</v>
      </c>
      <c r="F1028" s="2">
        <f>DAY('metered data'!J1031)</f>
        <v>26</v>
      </c>
      <c r="G1028" s="2"/>
      <c r="H1028" s="2"/>
      <c r="I1028" s="2"/>
      <c r="J1028" s="3"/>
      <c r="K1028" s="13"/>
      <c r="L1028" s="13"/>
      <c r="M1028" s="13"/>
      <c r="N1028" s="13"/>
      <c r="O1028" s="13"/>
      <c r="P1028" s="13"/>
      <c r="Q1028" s="13"/>
      <c r="R1028" s="13"/>
      <c r="S1028" s="13"/>
      <c r="T1028" s="13"/>
      <c r="U1028" s="13"/>
      <c r="V1028" s="13"/>
      <c r="W1028" s="13"/>
      <c r="X1028" s="13"/>
      <c r="Y1028" s="13"/>
      <c r="Z1028" s="13"/>
      <c r="AA1028" s="13"/>
      <c r="AB1028" s="13"/>
      <c r="AC1028" s="13"/>
      <c r="AD1028" s="13"/>
      <c r="AE1028" s="13"/>
      <c r="AF1028" s="13"/>
      <c r="AG1028" s="13"/>
      <c r="AH1028" s="13"/>
      <c r="AI1028" s="13"/>
    </row>
    <row r="1029" spans="1:35" ht="12.75" customHeight="1" x14ac:dyDescent="0.35">
      <c r="A1029" s="15">
        <f t="shared" si="59"/>
        <v>44009</v>
      </c>
      <c r="B1029" s="36">
        <f>C1029*'metered data'!H1032</f>
        <v>3734007.5905197035</v>
      </c>
      <c r="C1029" s="70">
        <f>SUMIFS('Regression Inputs'!$G$26:$G$1851,'Regression Inputs'!$B$26:$B$1851,A1029)</f>
        <v>155583.64960498764</v>
      </c>
      <c r="D1029" s="2">
        <f>YEAR('metered data'!J1032)</f>
        <v>2020</v>
      </c>
      <c r="E1029" s="2">
        <f>MONTH('metered data'!J1032)</f>
        <v>6</v>
      </c>
      <c r="F1029" s="2">
        <f>DAY('metered data'!J1032)</f>
        <v>27</v>
      </c>
      <c r="G1029" s="2"/>
      <c r="H1029" s="2"/>
      <c r="I1029" s="2"/>
      <c r="J1029" s="3"/>
      <c r="K1029" s="13"/>
      <c r="L1029" s="13"/>
      <c r="M1029" s="13"/>
      <c r="N1029" s="13"/>
      <c r="O1029" s="13"/>
      <c r="P1029" s="13"/>
      <c r="Q1029" s="13"/>
      <c r="R1029" s="13"/>
      <c r="S1029" s="13"/>
      <c r="T1029" s="13"/>
      <c r="U1029" s="13"/>
      <c r="V1029" s="13"/>
      <c r="W1029" s="13"/>
      <c r="X1029" s="13"/>
      <c r="Y1029" s="13"/>
      <c r="Z1029" s="13"/>
      <c r="AA1029" s="13"/>
      <c r="AB1029" s="13"/>
      <c r="AC1029" s="13"/>
      <c r="AD1029" s="13"/>
      <c r="AE1029" s="13"/>
      <c r="AF1029" s="13"/>
      <c r="AG1029" s="13"/>
      <c r="AH1029" s="13"/>
      <c r="AI1029" s="13"/>
    </row>
    <row r="1030" spans="1:35" ht="12.75" customHeight="1" x14ac:dyDescent="0.35">
      <c r="A1030" s="15">
        <f t="shared" si="59"/>
        <v>44010</v>
      </c>
      <c r="B1030" s="36">
        <f>C1030*'metered data'!H1033</f>
        <v>2525102.5905197011</v>
      </c>
      <c r="C1030" s="70">
        <f>SUMIFS('Regression Inputs'!$G$26:$G$1851,'Regression Inputs'!$B$26:$B$1851,A1030)</f>
        <v>105212.60793832087</v>
      </c>
      <c r="D1030" s="2">
        <f>YEAR('metered data'!J1033)</f>
        <v>2020</v>
      </c>
      <c r="E1030" s="2">
        <f>MONTH('metered data'!J1033)</f>
        <v>6</v>
      </c>
      <c r="F1030" s="2">
        <f>DAY('metered data'!J1033)</f>
        <v>28</v>
      </c>
      <c r="G1030" s="2"/>
      <c r="H1030" s="2"/>
      <c r="I1030" s="2"/>
      <c r="J1030" s="3"/>
      <c r="K1030" s="13"/>
      <c r="L1030" s="13"/>
      <c r="M1030" s="13"/>
      <c r="N1030" s="13"/>
      <c r="O1030" s="13"/>
      <c r="P1030" s="13"/>
      <c r="Q1030" s="13"/>
      <c r="R1030" s="13"/>
      <c r="S1030" s="13"/>
      <c r="T1030" s="13"/>
      <c r="U1030" s="13"/>
      <c r="V1030" s="13"/>
      <c r="W1030" s="13"/>
      <c r="X1030" s="13"/>
      <c r="Y1030" s="13"/>
      <c r="Z1030" s="13"/>
      <c r="AA1030" s="13"/>
      <c r="AB1030" s="13"/>
      <c r="AC1030" s="13"/>
      <c r="AD1030" s="13"/>
      <c r="AE1030" s="13"/>
      <c r="AF1030" s="13"/>
      <c r="AG1030" s="13"/>
      <c r="AH1030" s="13"/>
      <c r="AI1030" s="13"/>
    </row>
    <row r="1031" spans="1:35" ht="12.75" customHeight="1" x14ac:dyDescent="0.35">
      <c r="A1031" s="15">
        <f t="shared" si="59"/>
        <v>44011</v>
      </c>
      <c r="B1031" s="36">
        <f>C1031*'metered data'!H1034</f>
        <v>3442084.5905197025</v>
      </c>
      <c r="C1031" s="70">
        <f>SUMIFS('Regression Inputs'!$G$26:$G$1851,'Regression Inputs'!$B$26:$B$1851,A1031)</f>
        <v>143420.19127165427</v>
      </c>
      <c r="D1031" s="2">
        <f>YEAR('metered data'!J1034)</f>
        <v>2020</v>
      </c>
      <c r="E1031" s="2">
        <f>MONTH('metered data'!J1034)</f>
        <v>6</v>
      </c>
      <c r="F1031" s="2">
        <f>DAY('metered data'!J1034)</f>
        <v>29</v>
      </c>
      <c r="G1031" s="2"/>
      <c r="H1031" s="2"/>
      <c r="I1031" s="2"/>
      <c r="J1031" s="3"/>
      <c r="K1031" s="13"/>
      <c r="L1031" s="13"/>
      <c r="M1031" s="13"/>
      <c r="N1031" s="13"/>
      <c r="O1031" s="13"/>
      <c r="P1031" s="13"/>
      <c r="Q1031" s="13"/>
      <c r="R1031" s="13"/>
      <c r="S1031" s="13"/>
      <c r="T1031" s="13"/>
      <c r="U1031" s="13"/>
      <c r="V1031" s="13"/>
      <c r="W1031" s="13"/>
      <c r="X1031" s="13"/>
      <c r="Y1031" s="13"/>
      <c r="Z1031" s="13"/>
      <c r="AA1031" s="13"/>
      <c r="AB1031" s="13"/>
      <c r="AC1031" s="13"/>
      <c r="AD1031" s="13"/>
      <c r="AE1031" s="13"/>
      <c r="AF1031" s="13"/>
      <c r="AG1031" s="13"/>
      <c r="AH1031" s="13"/>
      <c r="AI1031" s="13"/>
    </row>
    <row r="1032" spans="1:35" ht="12.75" customHeight="1" x14ac:dyDescent="0.35">
      <c r="A1032" s="15">
        <f t="shared" si="59"/>
        <v>44012</v>
      </c>
      <c r="B1032" s="36">
        <f>C1032*'metered data'!H1035</f>
        <v>3009932.5905197011</v>
      </c>
      <c r="C1032" s="70">
        <f>SUMIFS('Regression Inputs'!$G$26:$G$1851,'Regression Inputs'!$B$26:$B$1851,A1032)</f>
        <v>125413.85793832087</v>
      </c>
      <c r="D1032" s="2">
        <f>YEAR('metered data'!J1035)</f>
        <v>2020</v>
      </c>
      <c r="E1032" s="2">
        <f>MONTH('metered data'!J1035)</f>
        <v>6</v>
      </c>
      <c r="F1032" s="2">
        <f>DAY('metered data'!J1035)</f>
        <v>30</v>
      </c>
      <c r="G1032" s="2"/>
      <c r="H1032" s="2"/>
      <c r="I1032" s="2"/>
      <c r="J1032" s="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</row>
    <row r="1033" spans="1:35" ht="12.75" customHeight="1" x14ac:dyDescent="0.35">
      <c r="A1033" s="15">
        <f t="shared" si="59"/>
        <v>44013</v>
      </c>
      <c r="B1033" s="36">
        <f>C1033*'metered data'!H1036</f>
        <v>3053974.0152896307</v>
      </c>
      <c r="C1033" s="70">
        <f>SUMIFS('Regression Inputs'!$G$26:$G$1851,'Regression Inputs'!$B$26:$B$1851,A1033)</f>
        <v>127248.9173037346</v>
      </c>
      <c r="D1033" s="2">
        <f>YEAR('metered data'!J1036)</f>
        <v>2020</v>
      </c>
      <c r="E1033" s="2">
        <f>MONTH('metered data'!J1036)</f>
        <v>7</v>
      </c>
      <c r="F1033" s="2">
        <f>DAY('metered data'!J1036)</f>
        <v>1</v>
      </c>
      <c r="G1033" s="2"/>
      <c r="H1033" s="2"/>
      <c r="I1033" s="2"/>
      <c r="J1033" s="3"/>
      <c r="K1033" s="13"/>
      <c r="L1033" s="13"/>
      <c r="M1033" s="13"/>
      <c r="N1033" s="13"/>
      <c r="O1033" s="13"/>
      <c r="P1033" s="13"/>
      <c r="Q1033" s="13"/>
      <c r="R1033" s="13"/>
      <c r="S1033" s="13"/>
      <c r="T1033" s="13"/>
      <c r="U1033" s="13"/>
      <c r="V1033" s="13"/>
      <c r="W1033" s="13"/>
      <c r="X1033" s="13"/>
      <c r="Y1033" s="13"/>
      <c r="Z1033" s="13"/>
      <c r="AA1033" s="13"/>
      <c r="AB1033" s="13"/>
      <c r="AC1033" s="13"/>
      <c r="AD1033" s="13"/>
      <c r="AE1033" s="13"/>
      <c r="AF1033" s="13"/>
      <c r="AG1033" s="13"/>
      <c r="AH1033" s="13"/>
      <c r="AI1033" s="13"/>
    </row>
    <row r="1034" spans="1:35" ht="12.75" customHeight="1" x14ac:dyDescent="0.35">
      <c r="A1034" s="15">
        <f t="shared" si="59"/>
        <v>44014</v>
      </c>
      <c r="B1034" s="36">
        <f>C1034*'metered data'!H1037</f>
        <v>3509985.0152896307</v>
      </c>
      <c r="C1034" s="70">
        <f>SUMIFS('Regression Inputs'!$G$26:$G$1851,'Regression Inputs'!$B$26:$B$1851,A1034)</f>
        <v>146249.37563706795</v>
      </c>
      <c r="D1034" s="2">
        <f>YEAR('metered data'!J1037)</f>
        <v>2020</v>
      </c>
      <c r="E1034" s="2">
        <f>MONTH('metered data'!J1037)</f>
        <v>7</v>
      </c>
      <c r="F1034" s="2">
        <f>DAY('metered data'!J1037)</f>
        <v>2</v>
      </c>
      <c r="G1034" s="2"/>
      <c r="H1034" s="2"/>
      <c r="I1034" s="2"/>
      <c r="J1034" s="3"/>
      <c r="K1034" s="13"/>
      <c r="L1034" s="13"/>
      <c r="M1034" s="13"/>
      <c r="N1034" s="13"/>
      <c r="O1034" s="13"/>
      <c r="P1034" s="13"/>
      <c r="Q1034" s="13"/>
      <c r="R1034" s="13"/>
      <c r="S1034" s="13"/>
      <c r="T1034" s="13"/>
      <c r="U1034" s="13"/>
      <c r="V1034" s="13"/>
      <c r="W1034" s="13"/>
      <c r="X1034" s="13"/>
      <c r="Y1034" s="13"/>
      <c r="Z1034" s="13"/>
      <c r="AA1034" s="13"/>
      <c r="AB1034" s="13"/>
      <c r="AC1034" s="13"/>
      <c r="AD1034" s="13"/>
      <c r="AE1034" s="13"/>
      <c r="AF1034" s="13"/>
      <c r="AG1034" s="13"/>
      <c r="AH1034" s="13"/>
      <c r="AI1034" s="13"/>
    </row>
    <row r="1035" spans="1:35" ht="12.75" customHeight="1" x14ac:dyDescent="0.35">
      <c r="A1035" s="15">
        <f t="shared" si="59"/>
        <v>44015</v>
      </c>
      <c r="B1035" s="36">
        <f>C1035*'metered data'!H1038</f>
        <v>3281777.0152896289</v>
      </c>
      <c r="C1035" s="70">
        <f>SUMIFS('Regression Inputs'!$G$26:$G$1851,'Regression Inputs'!$B$26:$B$1851,A1035)</f>
        <v>136740.7089704012</v>
      </c>
      <c r="D1035" s="2">
        <f>YEAR('metered data'!J1038)</f>
        <v>2020</v>
      </c>
      <c r="E1035" s="2">
        <f>MONTH('metered data'!J1038)</f>
        <v>7</v>
      </c>
      <c r="F1035" s="2">
        <f>DAY('metered data'!J1038)</f>
        <v>3</v>
      </c>
      <c r="G1035" s="2"/>
      <c r="H1035" s="2"/>
      <c r="I1035" s="2"/>
      <c r="J1035" s="3"/>
      <c r="K1035" s="13"/>
      <c r="L1035" s="13"/>
      <c r="M1035" s="13"/>
      <c r="N1035" s="13"/>
      <c r="O1035" s="13"/>
      <c r="P1035" s="13"/>
      <c r="Q1035" s="13"/>
      <c r="R1035" s="13"/>
      <c r="S1035" s="13"/>
      <c r="T1035" s="13"/>
      <c r="U1035" s="13"/>
      <c r="V1035" s="13"/>
      <c r="W1035" s="13"/>
      <c r="X1035" s="13"/>
      <c r="Y1035" s="13"/>
      <c r="Z1035" s="13"/>
      <c r="AA1035" s="13"/>
      <c r="AB1035" s="13"/>
      <c r="AC1035" s="13"/>
      <c r="AD1035" s="13"/>
      <c r="AE1035" s="13"/>
      <c r="AF1035" s="13"/>
      <c r="AG1035" s="13"/>
      <c r="AH1035" s="13"/>
      <c r="AI1035" s="13"/>
    </row>
    <row r="1036" spans="1:35" ht="12.75" customHeight="1" x14ac:dyDescent="0.35">
      <c r="A1036" s="15">
        <f t="shared" si="59"/>
        <v>44016</v>
      </c>
      <c r="B1036" s="36">
        <f>C1036*'metered data'!H1039</f>
        <v>2734442.0152896298</v>
      </c>
      <c r="C1036" s="70">
        <f>SUMIFS('Regression Inputs'!$G$26:$G$1851,'Regression Inputs'!$B$26:$B$1851,A1036)</f>
        <v>113935.08397040123</v>
      </c>
      <c r="D1036" s="2">
        <f>YEAR('metered data'!J1039)</f>
        <v>2020</v>
      </c>
      <c r="E1036" s="2">
        <f>MONTH('metered data'!J1039)</f>
        <v>7</v>
      </c>
      <c r="F1036" s="2">
        <f>DAY('metered data'!J1039)</f>
        <v>4</v>
      </c>
      <c r="G1036" s="2"/>
      <c r="H1036" s="2"/>
      <c r="I1036" s="2"/>
      <c r="J1036" s="3"/>
      <c r="K1036" s="13"/>
      <c r="L1036" s="13"/>
      <c r="M1036" s="13"/>
      <c r="N1036" s="13"/>
      <c r="O1036" s="13"/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  <c r="Z1036" s="13"/>
      <c r="AA1036" s="13"/>
      <c r="AB1036" s="13"/>
      <c r="AC1036" s="13"/>
      <c r="AD1036" s="13"/>
      <c r="AE1036" s="13"/>
      <c r="AF1036" s="13"/>
      <c r="AG1036" s="13"/>
      <c r="AH1036" s="13"/>
      <c r="AI1036" s="13"/>
    </row>
    <row r="1037" spans="1:35" ht="12.75" customHeight="1" x14ac:dyDescent="0.35">
      <c r="A1037" s="15">
        <f t="shared" si="59"/>
        <v>44017</v>
      </c>
      <c r="B1037" s="36">
        <f>C1037*'metered data'!H1040</f>
        <v>2563261.0152896307</v>
      </c>
      <c r="C1037" s="70">
        <f>SUMIFS('Regression Inputs'!$G$26:$G$1851,'Regression Inputs'!$B$26:$B$1851,A1037)</f>
        <v>106802.5423037346</v>
      </c>
      <c r="D1037" s="2">
        <f>YEAR('metered data'!J1040)</f>
        <v>2020</v>
      </c>
      <c r="E1037" s="2">
        <f>MONTH('metered data'!J1040)</f>
        <v>7</v>
      </c>
      <c r="F1037" s="2">
        <f>DAY('metered data'!J1040)</f>
        <v>5</v>
      </c>
      <c r="G1037" s="2"/>
      <c r="H1037" s="2"/>
      <c r="I1037" s="2"/>
      <c r="J1037" s="3"/>
      <c r="K1037" s="13"/>
      <c r="L1037" s="13"/>
      <c r="M1037" s="13"/>
      <c r="N1037" s="13"/>
      <c r="O1037" s="13"/>
      <c r="P1037" s="13"/>
      <c r="Q1037" s="13"/>
      <c r="R1037" s="13"/>
      <c r="S1037" s="13"/>
      <c r="T1037" s="13"/>
      <c r="U1037" s="13"/>
      <c r="V1037" s="13"/>
      <c r="W1037" s="13"/>
      <c r="X1037" s="13"/>
      <c r="Y1037" s="13"/>
      <c r="Z1037" s="13"/>
      <c r="AA1037" s="13"/>
      <c r="AB1037" s="13"/>
      <c r="AC1037" s="13"/>
      <c r="AD1037" s="13"/>
      <c r="AE1037" s="13"/>
      <c r="AF1037" s="13"/>
      <c r="AG1037" s="13"/>
      <c r="AH1037" s="13"/>
      <c r="AI1037" s="13"/>
    </row>
    <row r="1038" spans="1:35" ht="12.75" customHeight="1" x14ac:dyDescent="0.35">
      <c r="A1038" s="15">
        <f t="shared" si="59"/>
        <v>44018</v>
      </c>
      <c r="B1038" s="36">
        <f>C1038*'metered data'!H1041</f>
        <v>3261615.0152896279</v>
      </c>
      <c r="C1038" s="70">
        <f>SUMIFS('Regression Inputs'!$G$26:$G$1851,'Regression Inputs'!$B$26:$B$1851,A1038)</f>
        <v>135900.62563706783</v>
      </c>
      <c r="D1038" s="2">
        <f>YEAR('metered data'!J1041)</f>
        <v>2020</v>
      </c>
      <c r="E1038" s="2">
        <f>MONTH('metered data'!J1041)</f>
        <v>7</v>
      </c>
      <c r="F1038" s="2">
        <f>DAY('metered data'!J1041)</f>
        <v>6</v>
      </c>
      <c r="G1038" s="2"/>
      <c r="H1038" s="2"/>
      <c r="I1038" s="2"/>
      <c r="J1038" s="3"/>
      <c r="K1038" s="13"/>
      <c r="L1038" s="13"/>
      <c r="M1038" s="13"/>
      <c r="N1038" s="13"/>
      <c r="O1038" s="13"/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  <c r="Z1038" s="13"/>
      <c r="AA1038" s="13"/>
      <c r="AB1038" s="13"/>
      <c r="AC1038" s="13"/>
      <c r="AD1038" s="13"/>
      <c r="AE1038" s="13"/>
      <c r="AF1038" s="13"/>
      <c r="AG1038" s="13"/>
      <c r="AH1038" s="13"/>
      <c r="AI1038" s="13"/>
    </row>
    <row r="1039" spans="1:35" ht="12.75" customHeight="1" x14ac:dyDescent="0.35">
      <c r="A1039" s="15">
        <f t="shared" si="59"/>
        <v>44019</v>
      </c>
      <c r="B1039" s="36">
        <f>C1039*'metered data'!H1042</f>
        <v>3253116.0152896279</v>
      </c>
      <c r="C1039" s="70">
        <f>SUMIFS('Regression Inputs'!$G$26:$G$1851,'Regression Inputs'!$B$26:$B$1851,A1039)</f>
        <v>135546.50063706783</v>
      </c>
      <c r="D1039" s="2">
        <f>YEAR('metered data'!J1042)</f>
        <v>2020</v>
      </c>
      <c r="E1039" s="2">
        <f>MONTH('metered data'!J1042)</f>
        <v>7</v>
      </c>
      <c r="F1039" s="2">
        <f>DAY('metered data'!J1042)</f>
        <v>7</v>
      </c>
      <c r="G1039" s="2"/>
      <c r="H1039" s="2"/>
      <c r="I1039" s="2"/>
      <c r="J1039" s="3"/>
      <c r="K1039" s="13"/>
      <c r="L1039" s="13"/>
      <c r="M1039" s="13"/>
      <c r="N1039" s="13"/>
      <c r="O1039" s="13"/>
      <c r="P1039" s="13"/>
      <c r="Q1039" s="13"/>
      <c r="R1039" s="13"/>
      <c r="S1039" s="13"/>
      <c r="T1039" s="13"/>
      <c r="U1039" s="13"/>
      <c r="V1039" s="13"/>
      <c r="W1039" s="13"/>
      <c r="X1039" s="13"/>
      <c r="Y1039" s="13"/>
      <c r="Z1039" s="13"/>
      <c r="AA1039" s="13"/>
      <c r="AB1039" s="13"/>
      <c r="AC1039" s="13"/>
      <c r="AD1039" s="13"/>
      <c r="AE1039" s="13"/>
      <c r="AF1039" s="13"/>
      <c r="AG1039" s="13"/>
      <c r="AH1039" s="13"/>
      <c r="AI1039" s="13"/>
    </row>
    <row r="1040" spans="1:35" ht="12.75" customHeight="1" x14ac:dyDescent="0.35">
      <c r="A1040" s="15">
        <f t="shared" si="59"/>
        <v>44020</v>
      </c>
      <c r="B1040" s="36">
        <f>C1040*'metered data'!H1043</f>
        <v>3624678.0152896279</v>
      </c>
      <c r="C1040" s="70">
        <f>SUMIFS('Regression Inputs'!$G$26:$G$1851,'Regression Inputs'!$B$26:$B$1851,A1040)</f>
        <v>151028.25063706783</v>
      </c>
      <c r="D1040" s="2">
        <f>YEAR('metered data'!J1043)</f>
        <v>2020</v>
      </c>
      <c r="E1040" s="2">
        <f>MONTH('metered data'!J1043)</f>
        <v>7</v>
      </c>
      <c r="F1040" s="2">
        <f>DAY('metered data'!J1043)</f>
        <v>8</v>
      </c>
      <c r="G1040" s="2"/>
      <c r="H1040" s="2"/>
      <c r="I1040" s="2"/>
      <c r="J1040" s="3"/>
      <c r="K1040" s="13"/>
      <c r="L1040" s="13"/>
      <c r="M1040" s="13"/>
      <c r="N1040" s="13"/>
      <c r="O1040" s="13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  <c r="Z1040" s="13"/>
      <c r="AA1040" s="13"/>
      <c r="AB1040" s="13"/>
      <c r="AC1040" s="13"/>
      <c r="AD1040" s="13"/>
      <c r="AE1040" s="13"/>
      <c r="AF1040" s="13"/>
      <c r="AG1040" s="13"/>
      <c r="AH1040" s="13"/>
      <c r="AI1040" s="13"/>
    </row>
    <row r="1041" spans="1:35" ht="12.75" customHeight="1" x14ac:dyDescent="0.35">
      <c r="A1041" s="15">
        <f t="shared" si="59"/>
        <v>44021</v>
      </c>
      <c r="B1041" s="36">
        <f>C1041*'metered data'!H1044</f>
        <v>3579947.0152896289</v>
      </c>
      <c r="C1041" s="70">
        <f>SUMIFS('Regression Inputs'!$G$26:$G$1851,'Regression Inputs'!$B$26:$B$1851,A1041)</f>
        <v>149164.4589704012</v>
      </c>
      <c r="D1041" s="2">
        <f>YEAR('metered data'!J1044)</f>
        <v>2020</v>
      </c>
      <c r="E1041" s="2">
        <f>MONTH('metered data'!J1044)</f>
        <v>7</v>
      </c>
      <c r="F1041" s="2">
        <f>DAY('metered data'!J1044)</f>
        <v>9</v>
      </c>
      <c r="G1041" s="2"/>
      <c r="H1041" s="2"/>
      <c r="I1041" s="2"/>
      <c r="J1041" s="3"/>
      <c r="K1041" s="13"/>
      <c r="L1041" s="13"/>
      <c r="M1041" s="13"/>
      <c r="N1041" s="13"/>
      <c r="O1041" s="13"/>
      <c r="P1041" s="13"/>
      <c r="Q1041" s="13"/>
      <c r="R1041" s="13"/>
      <c r="S1041" s="13"/>
      <c r="T1041" s="13"/>
      <c r="U1041" s="13"/>
      <c r="V1041" s="13"/>
      <c r="W1041" s="13"/>
      <c r="X1041" s="13"/>
      <c r="Y1041" s="13"/>
      <c r="Z1041" s="13"/>
      <c r="AA1041" s="13"/>
      <c r="AB1041" s="13"/>
      <c r="AC1041" s="13"/>
      <c r="AD1041" s="13"/>
      <c r="AE1041" s="13"/>
      <c r="AF1041" s="13"/>
      <c r="AG1041" s="13"/>
      <c r="AH1041" s="13"/>
      <c r="AI1041" s="13"/>
    </row>
    <row r="1042" spans="1:35" ht="12.75" customHeight="1" x14ac:dyDescent="0.35">
      <c r="A1042" s="15">
        <f t="shared" si="59"/>
        <v>44022</v>
      </c>
      <c r="B1042" s="36">
        <f>C1042*'metered data'!H1045</f>
        <v>4020976.0152896298</v>
      </c>
      <c r="C1042" s="70">
        <f>SUMIFS('Regression Inputs'!$G$26:$G$1851,'Regression Inputs'!$B$26:$B$1851,A1042)</f>
        <v>167540.66730373458</v>
      </c>
      <c r="D1042" s="2">
        <f>YEAR('metered data'!J1045)</f>
        <v>2020</v>
      </c>
      <c r="E1042" s="2">
        <f>MONTH('metered data'!J1045)</f>
        <v>7</v>
      </c>
      <c r="F1042" s="2">
        <f>DAY('metered data'!J1045)</f>
        <v>10</v>
      </c>
      <c r="G1042" s="2"/>
      <c r="H1042" s="2"/>
      <c r="I1042" s="2"/>
      <c r="J1042" s="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</row>
    <row r="1043" spans="1:35" ht="12.75" customHeight="1" x14ac:dyDescent="0.35">
      <c r="A1043" s="15">
        <f t="shared" si="59"/>
        <v>44023</v>
      </c>
      <c r="B1043" s="36">
        <f>C1043*'metered data'!H1046</f>
        <v>3617316.0152896279</v>
      </c>
      <c r="C1043" s="70">
        <f>SUMIFS('Regression Inputs'!$G$26:$G$1851,'Regression Inputs'!$B$26:$B$1851,A1043)</f>
        <v>150721.50063706783</v>
      </c>
      <c r="D1043" s="2">
        <f>YEAR('metered data'!J1046)</f>
        <v>2020</v>
      </c>
      <c r="E1043" s="2">
        <f>MONTH('metered data'!J1046)</f>
        <v>7</v>
      </c>
      <c r="F1043" s="2">
        <f>DAY('metered data'!J1046)</f>
        <v>11</v>
      </c>
      <c r="G1043" s="2"/>
      <c r="H1043" s="2"/>
      <c r="I1043" s="2"/>
      <c r="J1043" s="3"/>
      <c r="K1043" s="13"/>
      <c r="L1043" s="13"/>
      <c r="M1043" s="13"/>
      <c r="N1043" s="13"/>
      <c r="O1043" s="13"/>
      <c r="P1043" s="13"/>
      <c r="Q1043" s="13"/>
      <c r="R1043" s="13"/>
      <c r="S1043" s="13"/>
      <c r="T1043" s="13"/>
      <c r="U1043" s="13"/>
      <c r="V1043" s="13"/>
      <c r="W1043" s="13"/>
      <c r="X1043" s="13"/>
      <c r="Y1043" s="13"/>
      <c r="Z1043" s="13"/>
      <c r="AA1043" s="13"/>
      <c r="AB1043" s="13"/>
      <c r="AC1043" s="13"/>
      <c r="AD1043" s="13"/>
      <c r="AE1043" s="13"/>
      <c r="AF1043" s="13"/>
      <c r="AG1043" s="13"/>
      <c r="AH1043" s="13"/>
      <c r="AI1043" s="13"/>
    </row>
    <row r="1044" spans="1:35" ht="12.75" customHeight="1" x14ac:dyDescent="0.35">
      <c r="A1044" s="15">
        <f t="shared" si="59"/>
        <v>44024</v>
      </c>
      <c r="B1044" s="36">
        <f>C1044*'metered data'!H1047</f>
        <v>2704261.0152896279</v>
      </c>
      <c r="C1044" s="70">
        <f>SUMIFS('Regression Inputs'!$G$26:$G$1851,'Regression Inputs'!$B$26:$B$1851,A1044)</f>
        <v>112677.54230373449</v>
      </c>
      <c r="D1044" s="2">
        <f>YEAR('metered data'!J1047)</f>
        <v>2020</v>
      </c>
      <c r="E1044" s="2">
        <f>MONTH('metered data'!J1047)</f>
        <v>7</v>
      </c>
      <c r="F1044" s="2">
        <f>DAY('metered data'!J1047)</f>
        <v>12</v>
      </c>
      <c r="G1044" s="2"/>
      <c r="H1044" s="2"/>
      <c r="I1044" s="2"/>
      <c r="J1044" s="3"/>
      <c r="K1044" s="13"/>
      <c r="L1044" s="13"/>
      <c r="M1044" s="13"/>
      <c r="N1044" s="13"/>
      <c r="O1044" s="13"/>
      <c r="P1044" s="13"/>
      <c r="Q1044" s="13"/>
      <c r="R1044" s="13"/>
      <c r="S1044" s="13"/>
      <c r="T1044" s="13"/>
      <c r="U1044" s="13"/>
      <c r="V1044" s="13"/>
      <c r="W1044" s="13"/>
      <c r="X1044" s="13"/>
      <c r="Y1044" s="13"/>
      <c r="Z1044" s="13"/>
      <c r="AA1044" s="13"/>
      <c r="AB1044" s="13"/>
      <c r="AC1044" s="13"/>
      <c r="AD1044" s="13"/>
      <c r="AE1044" s="13"/>
      <c r="AF1044" s="13"/>
      <c r="AG1044" s="13"/>
      <c r="AH1044" s="13"/>
      <c r="AI1044" s="13"/>
    </row>
    <row r="1045" spans="1:35" ht="12.75" customHeight="1" x14ac:dyDescent="0.35">
      <c r="A1045" s="15">
        <f t="shared" si="59"/>
        <v>44025</v>
      </c>
      <c r="B1045" s="36">
        <f>C1045*'metered data'!H1048</f>
        <v>2811199.0152896307</v>
      </c>
      <c r="C1045" s="70">
        <f>SUMIFS('Regression Inputs'!$G$26:$G$1851,'Regression Inputs'!$B$26:$B$1851,A1045)</f>
        <v>117133.2923037346</v>
      </c>
      <c r="D1045" s="2">
        <f>YEAR('metered data'!J1048)</f>
        <v>2020</v>
      </c>
      <c r="E1045" s="2">
        <f>MONTH('metered data'!J1048)</f>
        <v>7</v>
      </c>
      <c r="F1045" s="2">
        <f>DAY('metered data'!J1048)</f>
        <v>13</v>
      </c>
      <c r="G1045" s="2"/>
      <c r="H1045" s="2"/>
      <c r="I1045" s="2"/>
      <c r="J1045" s="3"/>
      <c r="K1045" s="13"/>
      <c r="L1045" s="13"/>
      <c r="M1045" s="13"/>
      <c r="N1045" s="13"/>
      <c r="O1045" s="13"/>
      <c r="P1045" s="13"/>
      <c r="Q1045" s="13"/>
      <c r="R1045" s="13"/>
      <c r="S1045" s="13"/>
      <c r="T1045" s="13"/>
      <c r="U1045" s="13"/>
      <c r="V1045" s="13"/>
      <c r="W1045" s="13"/>
      <c r="X1045" s="13"/>
      <c r="Y1045" s="13"/>
      <c r="Z1045" s="13"/>
      <c r="AA1045" s="13"/>
      <c r="AB1045" s="13"/>
      <c r="AC1045" s="13"/>
      <c r="AD1045" s="13"/>
      <c r="AE1045" s="13"/>
      <c r="AF1045" s="13"/>
      <c r="AG1045" s="13"/>
      <c r="AH1045" s="13"/>
      <c r="AI1045" s="13"/>
    </row>
    <row r="1046" spans="1:35" ht="12.75" customHeight="1" x14ac:dyDescent="0.35">
      <c r="A1046" s="15">
        <f t="shared" si="59"/>
        <v>44026</v>
      </c>
      <c r="B1046" s="36">
        <f>C1046*'metered data'!H1049</f>
        <v>3316152.0152896279</v>
      </c>
      <c r="C1046" s="70">
        <f>SUMIFS('Regression Inputs'!$G$26:$G$1851,'Regression Inputs'!$B$26:$B$1851,A1046)</f>
        <v>138173.00063706783</v>
      </c>
      <c r="D1046" s="2">
        <f>YEAR('metered data'!J1049)</f>
        <v>2020</v>
      </c>
      <c r="E1046" s="2">
        <f>MONTH('metered data'!J1049)</f>
        <v>7</v>
      </c>
      <c r="F1046" s="2">
        <f>DAY('metered data'!J1049)</f>
        <v>14</v>
      </c>
      <c r="G1046" s="2"/>
      <c r="H1046" s="2"/>
      <c r="I1046" s="2"/>
      <c r="J1046" s="3"/>
      <c r="K1046" s="13"/>
      <c r="L1046" s="13"/>
      <c r="M1046" s="13"/>
      <c r="N1046" s="13"/>
      <c r="O1046" s="13"/>
      <c r="P1046" s="13"/>
      <c r="Q1046" s="13"/>
      <c r="R1046" s="13"/>
      <c r="S1046" s="13"/>
      <c r="T1046" s="13"/>
      <c r="U1046" s="13"/>
      <c r="V1046" s="13"/>
      <c r="W1046" s="13"/>
      <c r="X1046" s="13"/>
      <c r="Y1046" s="13"/>
      <c r="Z1046" s="13"/>
      <c r="AA1046" s="13"/>
      <c r="AB1046" s="13"/>
      <c r="AC1046" s="13"/>
      <c r="AD1046" s="13"/>
      <c r="AE1046" s="13"/>
      <c r="AF1046" s="13"/>
      <c r="AG1046" s="13"/>
      <c r="AH1046" s="13"/>
      <c r="AI1046" s="13"/>
    </row>
    <row r="1047" spans="1:35" ht="12.75" customHeight="1" x14ac:dyDescent="0.35">
      <c r="A1047" s="15">
        <f t="shared" si="59"/>
        <v>44027</v>
      </c>
      <c r="B1047" s="36">
        <f>C1047*'metered data'!H1050</f>
        <v>3840588.0152896279</v>
      </c>
      <c r="C1047" s="70">
        <f>SUMIFS('Regression Inputs'!$G$26:$G$1851,'Regression Inputs'!$B$26:$B$1851,A1047)</f>
        <v>160024.50063706783</v>
      </c>
      <c r="D1047" s="2">
        <f>YEAR('metered data'!J1050)</f>
        <v>2020</v>
      </c>
      <c r="E1047" s="2">
        <f>MONTH('metered data'!J1050)</f>
        <v>7</v>
      </c>
      <c r="F1047" s="2">
        <f>DAY('metered data'!J1050)</f>
        <v>15</v>
      </c>
      <c r="G1047" s="2"/>
      <c r="H1047" s="2"/>
      <c r="I1047" s="2"/>
      <c r="J1047" s="3"/>
      <c r="K1047" s="13"/>
      <c r="L1047" s="13"/>
      <c r="M1047" s="13"/>
      <c r="N1047" s="13"/>
      <c r="O1047" s="13"/>
      <c r="P1047" s="13"/>
      <c r="Q1047" s="13"/>
      <c r="R1047" s="13"/>
      <c r="S1047" s="13"/>
      <c r="T1047" s="13"/>
      <c r="U1047" s="13"/>
      <c r="V1047" s="13"/>
      <c r="W1047" s="13"/>
      <c r="X1047" s="13"/>
      <c r="Y1047" s="13"/>
      <c r="Z1047" s="13"/>
      <c r="AA1047" s="13"/>
      <c r="AB1047" s="13"/>
      <c r="AC1047" s="13"/>
      <c r="AD1047" s="13"/>
      <c r="AE1047" s="13"/>
      <c r="AF1047" s="13"/>
      <c r="AG1047" s="13"/>
      <c r="AH1047" s="13"/>
      <c r="AI1047" s="13"/>
    </row>
    <row r="1048" spans="1:35" ht="12.75" customHeight="1" x14ac:dyDescent="0.35">
      <c r="A1048" s="15">
        <f t="shared" si="59"/>
        <v>44028</v>
      </c>
      <c r="B1048" s="36">
        <f>C1048*'metered data'!H1051</f>
        <v>4024275.0152896307</v>
      </c>
      <c r="C1048" s="70">
        <f>SUMIFS('Regression Inputs'!$G$26:$G$1851,'Regression Inputs'!$B$26:$B$1851,A1048)</f>
        <v>167678.12563706795</v>
      </c>
      <c r="D1048" s="2">
        <f>YEAR('metered data'!J1051)</f>
        <v>2020</v>
      </c>
      <c r="E1048" s="2">
        <f>MONTH('metered data'!J1051)</f>
        <v>7</v>
      </c>
      <c r="F1048" s="2">
        <f>DAY('metered data'!J1051)</f>
        <v>16</v>
      </c>
      <c r="G1048" s="2"/>
      <c r="H1048" s="2"/>
      <c r="I1048" s="2"/>
      <c r="J1048" s="3"/>
      <c r="K1048" s="13"/>
      <c r="L1048" s="13"/>
      <c r="M1048" s="13"/>
      <c r="N1048" s="13"/>
      <c r="O1048" s="13"/>
      <c r="P1048" s="13"/>
      <c r="Q1048" s="13"/>
      <c r="R1048" s="13"/>
      <c r="S1048" s="13"/>
      <c r="T1048" s="13"/>
      <c r="U1048" s="13"/>
      <c r="V1048" s="13"/>
      <c r="W1048" s="13"/>
      <c r="X1048" s="13"/>
      <c r="Y1048" s="13"/>
      <c r="Z1048" s="13"/>
      <c r="AA1048" s="13"/>
      <c r="AB1048" s="13"/>
      <c r="AC1048" s="13"/>
      <c r="AD1048" s="13"/>
      <c r="AE1048" s="13"/>
      <c r="AF1048" s="13"/>
      <c r="AG1048" s="13"/>
      <c r="AH1048" s="13"/>
      <c r="AI1048" s="13"/>
    </row>
    <row r="1049" spans="1:35" ht="12.75" customHeight="1" x14ac:dyDescent="0.35">
      <c r="A1049" s="15">
        <f t="shared" si="59"/>
        <v>44029</v>
      </c>
      <c r="B1049" s="36">
        <f>C1049*'metered data'!H1052</f>
        <v>3438758.0152896289</v>
      </c>
      <c r="C1049" s="70">
        <f>SUMIFS('Regression Inputs'!$G$26:$G$1851,'Regression Inputs'!$B$26:$B$1851,A1049)</f>
        <v>143281.5839704012</v>
      </c>
      <c r="D1049" s="2">
        <f>YEAR('metered data'!J1052)</f>
        <v>2020</v>
      </c>
      <c r="E1049" s="2">
        <f>MONTH('metered data'!J1052)</f>
        <v>7</v>
      </c>
      <c r="F1049" s="2">
        <f>DAY('metered data'!J1052)</f>
        <v>17</v>
      </c>
      <c r="G1049" s="2"/>
      <c r="H1049" s="2"/>
      <c r="I1049" s="2"/>
      <c r="J1049" s="3"/>
      <c r="K1049" s="13"/>
      <c r="L1049" s="13"/>
      <c r="M1049" s="13"/>
      <c r="N1049" s="13"/>
      <c r="O1049" s="13"/>
      <c r="P1049" s="13"/>
      <c r="Q1049" s="13"/>
      <c r="R1049" s="13"/>
      <c r="S1049" s="13"/>
      <c r="T1049" s="13"/>
      <c r="U1049" s="13"/>
      <c r="V1049" s="13"/>
      <c r="W1049" s="13"/>
      <c r="X1049" s="13"/>
      <c r="Y1049" s="13"/>
      <c r="Z1049" s="13"/>
      <c r="AA1049" s="13"/>
      <c r="AB1049" s="13"/>
      <c r="AC1049" s="13"/>
      <c r="AD1049" s="13"/>
      <c r="AE1049" s="13"/>
      <c r="AF1049" s="13"/>
      <c r="AG1049" s="13"/>
      <c r="AH1049" s="13"/>
      <c r="AI1049" s="13"/>
    </row>
    <row r="1050" spans="1:35" ht="12.75" customHeight="1" x14ac:dyDescent="0.35">
      <c r="A1050" s="15">
        <f t="shared" si="59"/>
        <v>44030</v>
      </c>
      <c r="B1050" s="36">
        <f>C1050*'metered data'!H1053</f>
        <v>3799311.0152896307</v>
      </c>
      <c r="C1050" s="70">
        <f>SUMIFS('Regression Inputs'!$G$26:$G$1851,'Regression Inputs'!$B$26:$B$1851,A1050)</f>
        <v>158304.62563706795</v>
      </c>
      <c r="D1050" s="2">
        <f>YEAR('metered data'!J1053)</f>
        <v>2020</v>
      </c>
      <c r="E1050" s="2">
        <f>MONTH('metered data'!J1053)</f>
        <v>7</v>
      </c>
      <c r="F1050" s="2">
        <f>DAY('metered data'!J1053)</f>
        <v>18</v>
      </c>
      <c r="G1050" s="2"/>
      <c r="H1050" s="2"/>
      <c r="I1050" s="2"/>
      <c r="J1050" s="3"/>
      <c r="K1050" s="13"/>
      <c r="L1050" s="13"/>
      <c r="M1050" s="13"/>
      <c r="N1050" s="13"/>
      <c r="O1050" s="13"/>
      <c r="P1050" s="13"/>
      <c r="Q1050" s="13"/>
      <c r="R1050" s="13"/>
      <c r="S1050" s="13"/>
      <c r="T1050" s="13"/>
      <c r="U1050" s="13"/>
      <c r="V1050" s="13"/>
      <c r="W1050" s="13"/>
      <c r="X1050" s="13"/>
      <c r="Y1050" s="13"/>
      <c r="Z1050" s="13"/>
      <c r="AA1050" s="13"/>
      <c r="AB1050" s="13"/>
      <c r="AC1050" s="13"/>
      <c r="AD1050" s="13"/>
      <c r="AE1050" s="13"/>
      <c r="AF1050" s="13"/>
      <c r="AG1050" s="13"/>
      <c r="AH1050" s="13"/>
      <c r="AI1050" s="13"/>
    </row>
    <row r="1051" spans="1:35" ht="12.75" customHeight="1" x14ac:dyDescent="0.35">
      <c r="A1051" s="15">
        <f t="shared" si="59"/>
        <v>44031</v>
      </c>
      <c r="B1051" s="36">
        <f>C1051*'metered data'!H1054</f>
        <v>3866063.0152896289</v>
      </c>
      <c r="C1051" s="70">
        <f>SUMIFS('Regression Inputs'!$G$26:$G$1851,'Regression Inputs'!$B$26:$B$1851,A1051)</f>
        <v>161085.9589704012</v>
      </c>
      <c r="D1051" s="2">
        <f>YEAR('metered data'!J1054)</f>
        <v>2020</v>
      </c>
      <c r="E1051" s="2">
        <f>MONTH('metered data'!J1054)</f>
        <v>7</v>
      </c>
      <c r="F1051" s="2">
        <f>DAY('metered data'!J1054)</f>
        <v>19</v>
      </c>
      <c r="G1051" s="2"/>
      <c r="H1051" s="2"/>
      <c r="I1051" s="2"/>
      <c r="J1051" s="3"/>
      <c r="K1051" s="13"/>
      <c r="L1051" s="13"/>
      <c r="M1051" s="13"/>
      <c r="N1051" s="13"/>
      <c r="O1051" s="13"/>
      <c r="P1051" s="13"/>
      <c r="Q1051" s="13"/>
      <c r="R1051" s="13"/>
      <c r="S1051" s="13"/>
      <c r="T1051" s="13"/>
      <c r="U1051" s="13"/>
      <c r="V1051" s="13"/>
      <c r="W1051" s="13"/>
      <c r="X1051" s="13"/>
      <c r="Y1051" s="13"/>
      <c r="Z1051" s="13"/>
      <c r="AA1051" s="13"/>
      <c r="AB1051" s="13"/>
      <c r="AC1051" s="13"/>
      <c r="AD1051" s="13"/>
      <c r="AE1051" s="13"/>
      <c r="AF1051" s="13"/>
      <c r="AG1051" s="13"/>
      <c r="AH1051" s="13"/>
      <c r="AI1051" s="13"/>
    </row>
    <row r="1052" spans="1:35" ht="12.75" customHeight="1" x14ac:dyDescent="0.35">
      <c r="A1052" s="15">
        <f t="shared" si="59"/>
        <v>44032</v>
      </c>
      <c r="B1052" s="36">
        <f>C1052*'metered data'!H1055</f>
        <v>4631541.0152896307</v>
      </c>
      <c r="C1052" s="70">
        <f>SUMIFS('Regression Inputs'!$G$26:$G$1851,'Regression Inputs'!$B$26:$B$1851,A1052)</f>
        <v>192980.87563706795</v>
      </c>
      <c r="D1052" s="2">
        <f>YEAR('metered data'!J1055)</f>
        <v>2020</v>
      </c>
      <c r="E1052" s="2">
        <f>MONTH('metered data'!J1055)</f>
        <v>7</v>
      </c>
      <c r="F1052" s="2">
        <f>DAY('metered data'!J1055)</f>
        <v>20</v>
      </c>
      <c r="G1052" s="2"/>
      <c r="H1052" s="2"/>
      <c r="I1052" s="2"/>
      <c r="J1052" s="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</row>
    <row r="1053" spans="1:35" ht="12.75" customHeight="1" x14ac:dyDescent="0.35">
      <c r="A1053" s="15">
        <f t="shared" si="59"/>
        <v>44033</v>
      </c>
      <c r="B1053" s="36">
        <f>C1053*'metered data'!H1056</f>
        <v>4812556.015289627</v>
      </c>
      <c r="C1053" s="70">
        <f>SUMIFS('Regression Inputs'!$G$26:$G$1851,'Regression Inputs'!$B$26:$B$1851,A1053)</f>
        <v>200523.16730373446</v>
      </c>
      <c r="D1053" s="2">
        <f>YEAR('metered data'!J1056)</f>
        <v>2020</v>
      </c>
      <c r="E1053" s="2">
        <f>MONTH('metered data'!J1056)</f>
        <v>7</v>
      </c>
      <c r="F1053" s="2">
        <f>DAY('metered data'!J1056)</f>
        <v>21</v>
      </c>
      <c r="G1053" s="2"/>
      <c r="H1053" s="2"/>
      <c r="I1053" s="2"/>
      <c r="J1053" s="3"/>
      <c r="K1053" s="13"/>
      <c r="L1053" s="13"/>
      <c r="M1053" s="13"/>
      <c r="N1053" s="13"/>
      <c r="O1053" s="13"/>
      <c r="P1053" s="13"/>
      <c r="Q1053" s="13"/>
      <c r="R1053" s="13"/>
      <c r="S1053" s="13"/>
      <c r="T1053" s="13"/>
      <c r="U1053" s="13"/>
      <c r="V1053" s="13"/>
      <c r="W1053" s="13"/>
      <c r="X1053" s="13"/>
      <c r="Y1053" s="13"/>
      <c r="Z1053" s="13"/>
      <c r="AA1053" s="13"/>
      <c r="AB1053" s="13"/>
      <c r="AC1053" s="13"/>
      <c r="AD1053" s="13"/>
      <c r="AE1053" s="13"/>
      <c r="AF1053" s="13"/>
      <c r="AG1053" s="13"/>
      <c r="AH1053" s="13"/>
      <c r="AI1053" s="13"/>
    </row>
    <row r="1054" spans="1:35" ht="12.75" customHeight="1" x14ac:dyDescent="0.35">
      <c r="A1054" s="15">
        <f t="shared" ref="A1054:A1117" si="60">DATE(D1054,E1054,F1054)</f>
        <v>44034</v>
      </c>
      <c r="B1054" s="36">
        <f>C1054*'metered data'!H1057</f>
        <v>4948411.0152896298</v>
      </c>
      <c r="C1054" s="70">
        <f>SUMIFS('Regression Inputs'!$G$26:$G$1851,'Regression Inputs'!$B$26:$B$1851,A1054)</f>
        <v>206183.79230373458</v>
      </c>
      <c r="D1054" s="2">
        <f>YEAR('metered data'!J1057)</f>
        <v>2020</v>
      </c>
      <c r="E1054" s="2">
        <f>MONTH('metered data'!J1057)</f>
        <v>7</v>
      </c>
      <c r="F1054" s="2">
        <f>DAY('metered data'!J1057)</f>
        <v>22</v>
      </c>
      <c r="G1054" s="2"/>
      <c r="H1054" s="2"/>
      <c r="I1054" s="2"/>
      <c r="J1054" s="3"/>
      <c r="K1054" s="13"/>
      <c r="L1054" s="13"/>
      <c r="M1054" s="13"/>
      <c r="N1054" s="13"/>
      <c r="O1054" s="13"/>
      <c r="P1054" s="13"/>
      <c r="Q1054" s="13"/>
      <c r="R1054" s="13"/>
      <c r="S1054" s="13"/>
      <c r="T1054" s="13"/>
      <c r="U1054" s="13"/>
      <c r="V1054" s="13"/>
      <c r="W1054" s="13"/>
      <c r="X1054" s="13"/>
      <c r="Y1054" s="13"/>
      <c r="Z1054" s="13"/>
      <c r="AA1054" s="13"/>
      <c r="AB1054" s="13"/>
      <c r="AC1054" s="13"/>
      <c r="AD1054" s="13"/>
      <c r="AE1054" s="13"/>
      <c r="AF1054" s="13"/>
      <c r="AG1054" s="13"/>
      <c r="AH1054" s="13"/>
      <c r="AI1054" s="13"/>
    </row>
    <row r="1055" spans="1:35" ht="12.75" customHeight="1" x14ac:dyDescent="0.35">
      <c r="A1055" s="15">
        <f t="shared" si="60"/>
        <v>44035</v>
      </c>
      <c r="B1055" s="36">
        <f>C1055*'metered data'!H1058</f>
        <v>4542906.0152896279</v>
      </c>
      <c r="C1055" s="70">
        <f>SUMIFS('Regression Inputs'!$G$26:$G$1851,'Regression Inputs'!$B$26:$B$1851,A1055)</f>
        <v>189287.75063706783</v>
      </c>
      <c r="D1055" s="2">
        <f>YEAR('metered data'!J1058)</f>
        <v>2020</v>
      </c>
      <c r="E1055" s="2">
        <f>MONTH('metered data'!J1058)</f>
        <v>7</v>
      </c>
      <c r="F1055" s="2">
        <f>DAY('metered data'!J1058)</f>
        <v>23</v>
      </c>
      <c r="G1055" s="2"/>
      <c r="H1055" s="2"/>
      <c r="I1055" s="2"/>
      <c r="J1055" s="3"/>
      <c r="K1055" s="13"/>
      <c r="L1055" s="13"/>
      <c r="M1055" s="13"/>
      <c r="N1055" s="13"/>
      <c r="O1055" s="13"/>
      <c r="P1055" s="13"/>
      <c r="Q1055" s="13"/>
      <c r="R1055" s="13"/>
      <c r="S1055" s="13"/>
      <c r="T1055" s="13"/>
      <c r="U1055" s="13"/>
      <c r="V1055" s="13"/>
      <c r="W1055" s="13"/>
      <c r="X1055" s="13"/>
      <c r="Y1055" s="13"/>
      <c r="Z1055" s="13"/>
      <c r="AA1055" s="13"/>
      <c r="AB1055" s="13"/>
      <c r="AC1055" s="13"/>
      <c r="AD1055" s="13"/>
      <c r="AE1055" s="13"/>
      <c r="AF1055" s="13"/>
      <c r="AG1055" s="13"/>
      <c r="AH1055" s="13"/>
      <c r="AI1055" s="13"/>
    </row>
    <row r="1056" spans="1:35" ht="12.75" customHeight="1" x14ac:dyDescent="0.35">
      <c r="A1056" s="15">
        <f t="shared" si="60"/>
        <v>44036</v>
      </c>
      <c r="B1056" s="36">
        <f>C1056*'metered data'!H1059</f>
        <v>3822800.0152896289</v>
      </c>
      <c r="C1056" s="70">
        <f>SUMIFS('Regression Inputs'!$G$26:$G$1851,'Regression Inputs'!$B$26:$B$1851,A1056)</f>
        <v>159283.3339704012</v>
      </c>
      <c r="D1056" s="2">
        <f>YEAR('metered data'!J1059)</f>
        <v>2020</v>
      </c>
      <c r="E1056" s="2">
        <f>MONTH('metered data'!J1059)</f>
        <v>7</v>
      </c>
      <c r="F1056" s="2">
        <f>DAY('metered data'!J1059)</f>
        <v>24</v>
      </c>
      <c r="G1056" s="2"/>
      <c r="H1056" s="2"/>
      <c r="I1056" s="2"/>
      <c r="J1056" s="3"/>
      <c r="K1056" s="13"/>
      <c r="L1056" s="13"/>
      <c r="M1056" s="13"/>
      <c r="N1056" s="13"/>
      <c r="O1056" s="13"/>
      <c r="P1056" s="13"/>
      <c r="Q1056" s="13"/>
      <c r="R1056" s="13"/>
      <c r="S1056" s="13"/>
      <c r="T1056" s="13"/>
      <c r="U1056" s="13"/>
      <c r="V1056" s="13"/>
      <c r="W1056" s="13"/>
      <c r="X1056" s="13"/>
      <c r="Y1056" s="13"/>
      <c r="Z1056" s="13"/>
      <c r="AA1056" s="13"/>
      <c r="AB1056" s="13"/>
      <c r="AC1056" s="13"/>
      <c r="AD1056" s="13"/>
      <c r="AE1056" s="13"/>
      <c r="AF1056" s="13"/>
      <c r="AG1056" s="13"/>
      <c r="AH1056" s="13"/>
      <c r="AI1056" s="13"/>
    </row>
    <row r="1057" spans="1:35" ht="12.75" customHeight="1" x14ac:dyDescent="0.35">
      <c r="A1057" s="15">
        <f t="shared" si="60"/>
        <v>44037</v>
      </c>
      <c r="B1057" s="36">
        <f>C1057*'metered data'!H1060</f>
        <v>3510183.0152896279</v>
      </c>
      <c r="C1057" s="70">
        <f>SUMIFS('Regression Inputs'!$G$26:$G$1851,'Regression Inputs'!$B$26:$B$1851,A1057)</f>
        <v>146257.62563706783</v>
      </c>
      <c r="D1057" s="2">
        <f>YEAR('metered data'!J1060)</f>
        <v>2020</v>
      </c>
      <c r="E1057" s="2">
        <f>MONTH('metered data'!J1060)</f>
        <v>7</v>
      </c>
      <c r="F1057" s="2">
        <f>DAY('metered data'!J1060)</f>
        <v>25</v>
      </c>
      <c r="G1057" s="2"/>
      <c r="H1057" s="2"/>
      <c r="I1057" s="2"/>
      <c r="J1057" s="3"/>
      <c r="K1057" s="13"/>
      <c r="L1057" s="13"/>
      <c r="M1057" s="13"/>
      <c r="N1057" s="13"/>
      <c r="O1057" s="13"/>
      <c r="P1057" s="13"/>
      <c r="Q1057" s="13"/>
      <c r="R1057" s="13"/>
      <c r="S1057" s="13"/>
      <c r="T1057" s="13"/>
      <c r="U1057" s="13"/>
      <c r="V1057" s="13"/>
      <c r="W1057" s="13"/>
      <c r="X1057" s="13"/>
      <c r="Y1057" s="13"/>
      <c r="Z1057" s="13"/>
      <c r="AA1057" s="13"/>
      <c r="AB1057" s="13"/>
      <c r="AC1057" s="13"/>
      <c r="AD1057" s="13"/>
      <c r="AE1057" s="13"/>
      <c r="AF1057" s="13"/>
      <c r="AG1057" s="13"/>
      <c r="AH1057" s="13"/>
      <c r="AI1057" s="13"/>
    </row>
    <row r="1058" spans="1:35" ht="12.75" customHeight="1" x14ac:dyDescent="0.35">
      <c r="A1058" s="15">
        <f t="shared" si="60"/>
        <v>44038</v>
      </c>
      <c r="B1058" s="36">
        <f>C1058*'metered data'!H1061</f>
        <v>3866928.0152896279</v>
      </c>
      <c r="C1058" s="70">
        <f>SUMIFS('Regression Inputs'!$G$26:$G$1851,'Regression Inputs'!$B$26:$B$1851,A1058)</f>
        <v>161122.00063706783</v>
      </c>
      <c r="D1058" s="2">
        <f>YEAR('metered data'!J1061)</f>
        <v>2020</v>
      </c>
      <c r="E1058" s="2">
        <f>MONTH('metered data'!J1061)</f>
        <v>7</v>
      </c>
      <c r="F1058" s="2">
        <f>DAY('metered data'!J1061)</f>
        <v>26</v>
      </c>
      <c r="G1058" s="2"/>
      <c r="H1058" s="2"/>
      <c r="I1058" s="2"/>
      <c r="J1058" s="3"/>
      <c r="K1058" s="13"/>
      <c r="L1058" s="13"/>
      <c r="M1058" s="13"/>
      <c r="N1058" s="13"/>
      <c r="O1058" s="13"/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  <c r="Z1058" s="13"/>
      <c r="AA1058" s="13"/>
      <c r="AB1058" s="13"/>
      <c r="AC1058" s="13"/>
      <c r="AD1058" s="13"/>
      <c r="AE1058" s="13"/>
      <c r="AF1058" s="13"/>
      <c r="AG1058" s="13"/>
      <c r="AH1058" s="13"/>
      <c r="AI1058" s="13"/>
    </row>
    <row r="1059" spans="1:35" ht="12.75" customHeight="1" x14ac:dyDescent="0.35">
      <c r="A1059" s="15">
        <f t="shared" si="60"/>
        <v>44039</v>
      </c>
      <c r="B1059" s="36">
        <f>C1059*'metered data'!H1062</f>
        <v>4684817.0152896289</v>
      </c>
      <c r="C1059" s="70">
        <f>SUMIFS('Regression Inputs'!$G$26:$G$1851,'Regression Inputs'!$B$26:$B$1851,A1059)</f>
        <v>195200.7089704012</v>
      </c>
      <c r="D1059" s="2">
        <f>YEAR('metered data'!J1062)</f>
        <v>2020</v>
      </c>
      <c r="E1059" s="2">
        <f>MONTH('metered data'!J1062)</f>
        <v>7</v>
      </c>
      <c r="F1059" s="2">
        <f>DAY('metered data'!J1062)</f>
        <v>27</v>
      </c>
      <c r="G1059" s="2"/>
      <c r="H1059" s="2"/>
      <c r="I1059" s="2"/>
      <c r="J1059" s="3"/>
      <c r="K1059" s="13"/>
      <c r="L1059" s="13"/>
      <c r="M1059" s="13"/>
      <c r="N1059" s="13"/>
      <c r="O1059" s="13"/>
      <c r="P1059" s="13"/>
      <c r="Q1059" s="13"/>
      <c r="R1059" s="13"/>
      <c r="S1059" s="13"/>
      <c r="T1059" s="13"/>
      <c r="U1059" s="13"/>
      <c r="V1059" s="13"/>
      <c r="W1059" s="13"/>
      <c r="X1059" s="13"/>
      <c r="Y1059" s="13"/>
      <c r="Z1059" s="13"/>
      <c r="AA1059" s="13"/>
      <c r="AB1059" s="13"/>
      <c r="AC1059" s="13"/>
      <c r="AD1059" s="13"/>
      <c r="AE1059" s="13"/>
      <c r="AF1059" s="13"/>
      <c r="AG1059" s="13"/>
      <c r="AH1059" s="13"/>
      <c r="AI1059" s="13"/>
    </row>
    <row r="1060" spans="1:35" ht="12.75" customHeight="1" x14ac:dyDescent="0.35">
      <c r="A1060" s="15">
        <f t="shared" si="60"/>
        <v>44040</v>
      </c>
      <c r="B1060" s="36">
        <f>C1060*'metered data'!H1063</f>
        <v>4906917.0152896279</v>
      </c>
      <c r="C1060" s="70">
        <f>SUMIFS('Regression Inputs'!$G$26:$G$1851,'Regression Inputs'!$B$26:$B$1851,A1060)</f>
        <v>204454.87563706783</v>
      </c>
      <c r="D1060" s="2">
        <f>YEAR('metered data'!J1063)</f>
        <v>2020</v>
      </c>
      <c r="E1060" s="2">
        <f>MONTH('metered data'!J1063)</f>
        <v>7</v>
      </c>
      <c r="F1060" s="2">
        <f>DAY('metered data'!J1063)</f>
        <v>28</v>
      </c>
      <c r="G1060" s="2"/>
      <c r="H1060" s="2"/>
      <c r="I1060" s="2"/>
      <c r="J1060" s="3"/>
      <c r="K1060" s="13"/>
      <c r="L1060" s="13"/>
      <c r="M1060" s="13"/>
      <c r="N1060" s="13"/>
      <c r="O1060" s="13"/>
      <c r="P1060" s="13"/>
      <c r="Q1060" s="13"/>
      <c r="R1060" s="13"/>
      <c r="S1060" s="13"/>
      <c r="T1060" s="13"/>
      <c r="U1060" s="13"/>
      <c r="V1060" s="13"/>
      <c r="W1060" s="13"/>
      <c r="X1060" s="13"/>
      <c r="Y1060" s="13"/>
      <c r="Z1060" s="13"/>
      <c r="AA1060" s="13"/>
      <c r="AB1060" s="13"/>
      <c r="AC1060" s="13"/>
      <c r="AD1060" s="13"/>
      <c r="AE1060" s="13"/>
      <c r="AF1060" s="13"/>
      <c r="AG1060" s="13"/>
      <c r="AH1060" s="13"/>
      <c r="AI1060" s="13"/>
    </row>
    <row r="1061" spans="1:35" ht="12.75" customHeight="1" x14ac:dyDescent="0.35">
      <c r="A1061" s="15">
        <f t="shared" si="60"/>
        <v>44041</v>
      </c>
      <c r="B1061" s="36">
        <f>C1061*'metered data'!H1064</f>
        <v>5043195.0152896279</v>
      </c>
      <c r="C1061" s="70">
        <f>SUMIFS('Regression Inputs'!$G$26:$G$1851,'Regression Inputs'!$B$26:$B$1851,A1061)</f>
        <v>210133.12563706783</v>
      </c>
      <c r="D1061" s="2">
        <f>YEAR('metered data'!J1064)</f>
        <v>2020</v>
      </c>
      <c r="E1061" s="2">
        <f>MONTH('metered data'!J1064)</f>
        <v>7</v>
      </c>
      <c r="F1061" s="2">
        <f>DAY('metered data'!J1064)</f>
        <v>29</v>
      </c>
      <c r="G1061" s="2"/>
      <c r="H1061" s="2"/>
      <c r="I1061" s="2"/>
      <c r="J1061" s="3"/>
      <c r="K1061" s="13"/>
      <c r="L1061" s="13"/>
      <c r="M1061" s="13"/>
      <c r="N1061" s="13"/>
      <c r="O1061" s="13"/>
      <c r="P1061" s="13"/>
      <c r="Q1061" s="13"/>
      <c r="R1061" s="13"/>
      <c r="S1061" s="13"/>
      <c r="T1061" s="13"/>
      <c r="U1061" s="13"/>
      <c r="V1061" s="13"/>
      <c r="W1061" s="13"/>
      <c r="X1061" s="13"/>
      <c r="Y1061" s="13"/>
      <c r="Z1061" s="13"/>
      <c r="AA1061" s="13"/>
      <c r="AB1061" s="13"/>
      <c r="AC1061" s="13"/>
      <c r="AD1061" s="13"/>
      <c r="AE1061" s="13"/>
      <c r="AF1061" s="13"/>
      <c r="AG1061" s="13"/>
      <c r="AH1061" s="13"/>
      <c r="AI1061" s="13"/>
    </row>
    <row r="1062" spans="1:35" ht="12.75" customHeight="1" x14ac:dyDescent="0.35">
      <c r="A1062" s="15">
        <f t="shared" si="60"/>
        <v>44042</v>
      </c>
      <c r="B1062" s="36">
        <f>C1062*'metered data'!H1065</f>
        <v>5394068.0152896289</v>
      </c>
      <c r="C1062" s="70">
        <f>SUMIFS('Regression Inputs'!$G$26:$G$1851,'Regression Inputs'!$B$26:$B$1851,A1062)</f>
        <v>224752.8339704012</v>
      </c>
      <c r="D1062" s="2">
        <f>YEAR('metered data'!J1065)</f>
        <v>2020</v>
      </c>
      <c r="E1062" s="2">
        <f>MONTH('metered data'!J1065)</f>
        <v>7</v>
      </c>
      <c r="F1062" s="2">
        <f>DAY('metered data'!J1065)</f>
        <v>30</v>
      </c>
      <c r="G1062" s="2"/>
      <c r="H1062" s="2"/>
      <c r="I1062" s="2"/>
      <c r="J1062" s="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</row>
    <row r="1063" spans="1:35" ht="12.75" customHeight="1" x14ac:dyDescent="0.35">
      <c r="A1063" s="15">
        <f t="shared" si="60"/>
        <v>44043</v>
      </c>
      <c r="B1063" s="36">
        <f>C1063*'metered data'!H1066</f>
        <v>5327303.0152896289</v>
      </c>
      <c r="C1063" s="70">
        <f>SUMIFS('Regression Inputs'!$G$26:$G$1851,'Regression Inputs'!$B$26:$B$1851,A1063)</f>
        <v>221970.9589704012</v>
      </c>
      <c r="D1063" s="2">
        <f>YEAR('metered data'!J1066)</f>
        <v>2020</v>
      </c>
      <c r="E1063" s="2">
        <f>MONTH('metered data'!J1066)</f>
        <v>7</v>
      </c>
      <c r="F1063" s="2">
        <f>DAY('metered data'!J1066)</f>
        <v>31</v>
      </c>
      <c r="G1063" s="2"/>
      <c r="H1063" s="2"/>
      <c r="I1063" s="2"/>
      <c r="J1063" s="3"/>
      <c r="K1063" s="13"/>
      <c r="L1063" s="13"/>
      <c r="M1063" s="13"/>
      <c r="N1063" s="13"/>
      <c r="O1063" s="13"/>
      <c r="P1063" s="13"/>
      <c r="Q1063" s="13"/>
      <c r="R1063" s="13"/>
      <c r="S1063" s="13"/>
      <c r="T1063" s="13"/>
      <c r="U1063" s="13"/>
      <c r="V1063" s="13"/>
      <c r="W1063" s="13"/>
      <c r="X1063" s="13"/>
      <c r="Y1063" s="13"/>
      <c r="Z1063" s="13"/>
      <c r="AA1063" s="13"/>
      <c r="AB1063" s="13"/>
      <c r="AC1063" s="13"/>
      <c r="AD1063" s="13"/>
      <c r="AE1063" s="13"/>
      <c r="AF1063" s="13"/>
      <c r="AG1063" s="13"/>
      <c r="AH1063" s="13"/>
      <c r="AI1063" s="13"/>
    </row>
    <row r="1064" spans="1:35" ht="12.75" customHeight="1" x14ac:dyDescent="0.35">
      <c r="A1064" s="15">
        <f t="shared" si="60"/>
        <v>44044</v>
      </c>
      <c r="B1064" s="36">
        <f>C1064*'metered data'!H1067</f>
        <v>3312713.121832571</v>
      </c>
      <c r="C1064" s="70">
        <f>SUMIFS('Regression Inputs'!$G$26:$G$1851,'Regression Inputs'!$B$26:$B$1851,A1064)</f>
        <v>138029.71340969045</v>
      </c>
      <c r="D1064" s="2">
        <f>YEAR('metered data'!J1067)</f>
        <v>2020</v>
      </c>
      <c r="E1064" s="2">
        <f>MONTH('metered data'!J1067)</f>
        <v>8</v>
      </c>
      <c r="F1064" s="2">
        <f>DAY('metered data'!J1067)</f>
        <v>1</v>
      </c>
      <c r="G1064" s="2"/>
      <c r="H1064" s="2"/>
      <c r="I1064" s="2"/>
      <c r="J1064" s="3"/>
      <c r="K1064" s="13"/>
      <c r="L1064" s="13"/>
      <c r="M1064" s="13"/>
      <c r="N1064" s="13"/>
      <c r="O1064" s="13"/>
      <c r="P1064" s="13"/>
      <c r="Q1064" s="13"/>
      <c r="R1064" s="13"/>
      <c r="S1064" s="13"/>
      <c r="T1064" s="13"/>
      <c r="U1064" s="13"/>
      <c r="V1064" s="13"/>
      <c r="W1064" s="13"/>
      <c r="X1064" s="13"/>
      <c r="Y1064" s="13"/>
      <c r="Z1064" s="13"/>
      <c r="AA1064" s="13"/>
      <c r="AB1064" s="13"/>
      <c r="AC1064" s="13"/>
      <c r="AD1064" s="13"/>
      <c r="AE1064" s="13"/>
      <c r="AF1064" s="13"/>
      <c r="AG1064" s="13"/>
      <c r="AH1064" s="13"/>
      <c r="AI1064" s="13"/>
    </row>
    <row r="1065" spans="1:35" ht="12.75" customHeight="1" x14ac:dyDescent="0.35">
      <c r="A1065" s="15">
        <f t="shared" si="60"/>
        <v>44045</v>
      </c>
      <c r="B1065" s="36">
        <f>C1065*'metered data'!H1068</f>
        <v>2918393.121832571</v>
      </c>
      <c r="C1065" s="70">
        <f>SUMIFS('Regression Inputs'!$G$26:$G$1851,'Regression Inputs'!$B$26:$B$1851,A1065)</f>
        <v>121599.71340969045</v>
      </c>
      <c r="D1065" s="2">
        <f>YEAR('metered data'!J1068)</f>
        <v>2020</v>
      </c>
      <c r="E1065" s="2">
        <f>MONTH('metered data'!J1068)</f>
        <v>8</v>
      </c>
      <c r="F1065" s="2">
        <f>DAY('metered data'!J1068)</f>
        <v>2</v>
      </c>
      <c r="G1065" s="2"/>
      <c r="H1065" s="2"/>
      <c r="I1065" s="2"/>
      <c r="J1065" s="3"/>
      <c r="K1065" s="13"/>
      <c r="L1065" s="13"/>
      <c r="M1065" s="13"/>
      <c r="N1065" s="13"/>
      <c r="O1065" s="13"/>
      <c r="P1065" s="13"/>
      <c r="Q1065" s="13"/>
      <c r="R1065" s="13"/>
      <c r="S1065" s="13"/>
      <c r="T1065" s="13"/>
      <c r="U1065" s="13"/>
      <c r="V1065" s="13"/>
      <c r="W1065" s="13"/>
      <c r="X1065" s="13"/>
      <c r="Y1065" s="13"/>
      <c r="Z1065" s="13"/>
      <c r="AA1065" s="13"/>
      <c r="AB1065" s="13"/>
      <c r="AC1065" s="13"/>
      <c r="AD1065" s="13"/>
      <c r="AE1065" s="13"/>
      <c r="AF1065" s="13"/>
      <c r="AG1065" s="13"/>
      <c r="AH1065" s="13"/>
      <c r="AI1065" s="13"/>
    </row>
    <row r="1066" spans="1:35" ht="12.75" customHeight="1" x14ac:dyDescent="0.35">
      <c r="A1066" s="15">
        <f t="shared" si="60"/>
        <v>44046</v>
      </c>
      <c r="B1066" s="36">
        <f>C1066*'metered data'!H1069</f>
        <v>3417233.1218325682</v>
      </c>
      <c r="C1066" s="70">
        <f>SUMIFS('Regression Inputs'!$G$26:$G$1851,'Regression Inputs'!$B$26:$B$1851,A1066)</f>
        <v>142384.71340969033</v>
      </c>
      <c r="D1066" s="2">
        <f>YEAR('metered data'!J1069)</f>
        <v>2020</v>
      </c>
      <c r="E1066" s="2">
        <f>MONTH('metered data'!J1069)</f>
        <v>8</v>
      </c>
      <c r="F1066" s="2">
        <f>DAY('metered data'!J1069)</f>
        <v>3</v>
      </c>
      <c r="G1066" s="2"/>
      <c r="H1066" s="2"/>
      <c r="I1066" s="2"/>
      <c r="J1066" s="3"/>
      <c r="K1066" s="13"/>
      <c r="L1066" s="13"/>
      <c r="M1066" s="13"/>
      <c r="N1066" s="13"/>
      <c r="O1066" s="13"/>
      <c r="P1066" s="13"/>
      <c r="Q1066" s="13"/>
      <c r="R1066" s="13"/>
      <c r="S1066" s="13"/>
      <c r="T1066" s="13"/>
      <c r="U1066" s="13"/>
      <c r="V1066" s="13"/>
      <c r="W1066" s="13"/>
      <c r="X1066" s="13"/>
      <c r="Y1066" s="13"/>
      <c r="Z1066" s="13"/>
      <c r="AA1066" s="13"/>
      <c r="AB1066" s="13"/>
      <c r="AC1066" s="13"/>
      <c r="AD1066" s="13"/>
      <c r="AE1066" s="13"/>
      <c r="AF1066" s="13"/>
      <c r="AG1066" s="13"/>
      <c r="AH1066" s="13"/>
      <c r="AI1066" s="13"/>
    </row>
    <row r="1067" spans="1:35" ht="12.75" customHeight="1" x14ac:dyDescent="0.35">
      <c r="A1067" s="15">
        <f t="shared" si="60"/>
        <v>44047</v>
      </c>
      <c r="B1067" s="36">
        <f>C1067*'metered data'!H1070</f>
        <v>3512902.1218325691</v>
      </c>
      <c r="C1067" s="70">
        <f>SUMIFS('Regression Inputs'!$G$26:$G$1851,'Regression Inputs'!$B$26:$B$1851,A1067)</f>
        <v>146370.9217430237</v>
      </c>
      <c r="D1067" s="2">
        <f>YEAR('metered data'!J1070)</f>
        <v>2020</v>
      </c>
      <c r="E1067" s="2">
        <f>MONTH('metered data'!J1070)</f>
        <v>8</v>
      </c>
      <c r="F1067" s="2">
        <f>DAY('metered data'!J1070)</f>
        <v>4</v>
      </c>
      <c r="G1067" s="2"/>
      <c r="H1067" s="2"/>
      <c r="I1067" s="2"/>
      <c r="J1067" s="3"/>
      <c r="K1067" s="13"/>
      <c r="L1067" s="13"/>
      <c r="M1067" s="13"/>
      <c r="N1067" s="13"/>
      <c r="O1067" s="13"/>
      <c r="P1067" s="13"/>
      <c r="Q1067" s="13"/>
      <c r="R1067" s="13"/>
      <c r="S1067" s="13"/>
      <c r="T1067" s="13"/>
      <c r="U1067" s="13"/>
      <c r="V1067" s="13"/>
      <c r="W1067" s="13"/>
      <c r="X1067" s="13"/>
      <c r="Y1067" s="13"/>
      <c r="Z1067" s="13"/>
      <c r="AA1067" s="13"/>
      <c r="AB1067" s="13"/>
      <c r="AC1067" s="13"/>
      <c r="AD1067" s="13"/>
      <c r="AE1067" s="13"/>
      <c r="AF1067" s="13"/>
      <c r="AG1067" s="13"/>
      <c r="AH1067" s="13"/>
      <c r="AI1067" s="13"/>
    </row>
    <row r="1068" spans="1:35" ht="12.75" customHeight="1" x14ac:dyDescent="0.35">
      <c r="A1068" s="15">
        <f t="shared" si="60"/>
        <v>44048</v>
      </c>
      <c r="B1068" s="36">
        <f>C1068*'metered data'!H1071</f>
        <v>3727378.1218325691</v>
      </c>
      <c r="C1068" s="70">
        <f>SUMIFS('Regression Inputs'!$G$26:$G$1851,'Regression Inputs'!$B$26:$B$1851,A1068)</f>
        <v>155307.4217430237</v>
      </c>
      <c r="D1068" s="2">
        <f>YEAR('metered data'!J1071)</f>
        <v>2020</v>
      </c>
      <c r="E1068" s="2">
        <f>MONTH('metered data'!J1071)</f>
        <v>8</v>
      </c>
      <c r="F1068" s="2">
        <f>DAY('metered data'!J1071)</f>
        <v>5</v>
      </c>
      <c r="G1068" s="2"/>
      <c r="H1068" s="2"/>
      <c r="I1068" s="2"/>
      <c r="J1068" s="3"/>
      <c r="K1068" s="13"/>
      <c r="L1068" s="13"/>
      <c r="M1068" s="13"/>
      <c r="N1068" s="13"/>
      <c r="O1068" s="13"/>
      <c r="P1068" s="13"/>
      <c r="Q1068" s="13"/>
      <c r="R1068" s="13"/>
      <c r="S1068" s="13"/>
      <c r="T1068" s="13"/>
      <c r="U1068" s="13"/>
      <c r="V1068" s="13"/>
      <c r="W1068" s="13"/>
      <c r="X1068" s="13"/>
      <c r="Y1068" s="13"/>
      <c r="Z1068" s="13"/>
      <c r="AA1068" s="13"/>
      <c r="AB1068" s="13"/>
      <c r="AC1068" s="13"/>
      <c r="AD1068" s="13"/>
      <c r="AE1068" s="13"/>
      <c r="AF1068" s="13"/>
      <c r="AG1068" s="13"/>
      <c r="AH1068" s="13"/>
      <c r="AI1068" s="13"/>
    </row>
    <row r="1069" spans="1:35" ht="12.75" customHeight="1" x14ac:dyDescent="0.35">
      <c r="A1069" s="15">
        <f t="shared" si="60"/>
        <v>44049</v>
      </c>
      <c r="B1069" s="36">
        <f>C1069*'metered data'!H1072</f>
        <v>2777446.1218325691</v>
      </c>
      <c r="C1069" s="70">
        <f>SUMIFS('Regression Inputs'!$G$26:$G$1851,'Regression Inputs'!$B$26:$B$1851,A1069)</f>
        <v>115726.9217430237</v>
      </c>
      <c r="D1069" s="2">
        <f>YEAR('metered data'!J1072)</f>
        <v>2020</v>
      </c>
      <c r="E1069" s="2">
        <f>MONTH('metered data'!J1072)</f>
        <v>8</v>
      </c>
      <c r="F1069" s="2">
        <f>DAY('metered data'!J1072)</f>
        <v>6</v>
      </c>
      <c r="G1069" s="2"/>
      <c r="H1069" s="2"/>
      <c r="I1069" s="2"/>
      <c r="J1069" s="3"/>
      <c r="K1069" s="13"/>
      <c r="L1069" s="13"/>
      <c r="M1069" s="13"/>
      <c r="N1069" s="13"/>
      <c r="O1069" s="13"/>
      <c r="P1069" s="13"/>
      <c r="Q1069" s="13"/>
      <c r="R1069" s="13"/>
      <c r="S1069" s="13"/>
      <c r="T1069" s="13"/>
      <c r="U1069" s="13"/>
      <c r="V1069" s="13"/>
      <c r="W1069" s="13"/>
      <c r="X1069" s="13"/>
      <c r="Y1069" s="13"/>
      <c r="Z1069" s="13"/>
      <c r="AA1069" s="13"/>
      <c r="AB1069" s="13"/>
      <c r="AC1069" s="13"/>
      <c r="AD1069" s="13"/>
      <c r="AE1069" s="13"/>
      <c r="AF1069" s="13"/>
      <c r="AG1069" s="13"/>
      <c r="AH1069" s="13"/>
      <c r="AI1069" s="13"/>
    </row>
    <row r="1070" spans="1:35" ht="12.75" customHeight="1" x14ac:dyDescent="0.35">
      <c r="A1070" s="15">
        <f t="shared" si="60"/>
        <v>44050</v>
      </c>
      <c r="B1070" s="36">
        <f>C1070*'metered data'!H1073</f>
        <v>2560651.1218325691</v>
      </c>
      <c r="C1070" s="70">
        <f>SUMIFS('Regression Inputs'!$G$26:$G$1851,'Regression Inputs'!$B$26:$B$1851,A1070)</f>
        <v>106693.7967430237</v>
      </c>
      <c r="D1070" s="2">
        <f>YEAR('metered data'!J1073)</f>
        <v>2020</v>
      </c>
      <c r="E1070" s="2">
        <f>MONTH('metered data'!J1073)</f>
        <v>8</v>
      </c>
      <c r="F1070" s="2">
        <f>DAY('metered data'!J1073)</f>
        <v>7</v>
      </c>
      <c r="G1070" s="2"/>
      <c r="H1070" s="2"/>
      <c r="I1070" s="2"/>
      <c r="J1070" s="3"/>
      <c r="K1070" s="13"/>
      <c r="L1070" s="13"/>
      <c r="M1070" s="13"/>
      <c r="N1070" s="13"/>
      <c r="O1070" s="13"/>
      <c r="P1070" s="13"/>
      <c r="Q1070" s="13"/>
      <c r="R1070" s="13"/>
      <c r="S1070" s="13"/>
      <c r="T1070" s="13"/>
      <c r="U1070" s="13"/>
      <c r="V1070" s="13"/>
      <c r="W1070" s="13"/>
      <c r="X1070" s="13"/>
      <c r="Y1070" s="13"/>
      <c r="Z1070" s="13"/>
      <c r="AA1070" s="13"/>
      <c r="AB1070" s="13"/>
      <c r="AC1070" s="13"/>
      <c r="AD1070" s="13"/>
      <c r="AE1070" s="13"/>
      <c r="AF1070" s="13"/>
      <c r="AG1070" s="13"/>
      <c r="AH1070" s="13"/>
      <c r="AI1070" s="13"/>
    </row>
    <row r="1071" spans="1:35" ht="12.75" customHeight="1" x14ac:dyDescent="0.35">
      <c r="A1071" s="15">
        <f t="shared" si="60"/>
        <v>44051</v>
      </c>
      <c r="B1071" s="36">
        <f>C1071*'metered data'!H1074</f>
        <v>2357141.121832571</v>
      </c>
      <c r="C1071" s="70">
        <f>SUMIFS('Regression Inputs'!$G$26:$G$1851,'Regression Inputs'!$B$26:$B$1851,A1071)</f>
        <v>98214.213409690448</v>
      </c>
      <c r="D1071" s="2">
        <f>YEAR('metered data'!J1074)</f>
        <v>2020</v>
      </c>
      <c r="E1071" s="2">
        <f>MONTH('metered data'!J1074)</f>
        <v>8</v>
      </c>
      <c r="F1071" s="2">
        <f>DAY('metered data'!J1074)</f>
        <v>8</v>
      </c>
      <c r="G1071" s="2"/>
      <c r="H1071" s="2"/>
      <c r="I1071" s="2"/>
      <c r="J1071" s="3"/>
      <c r="K1071" s="13"/>
      <c r="L1071" s="13"/>
      <c r="M1071" s="13"/>
      <c r="N1071" s="13"/>
      <c r="O1071" s="13"/>
      <c r="P1071" s="13"/>
      <c r="Q1071" s="13"/>
      <c r="R1071" s="13"/>
      <c r="S1071" s="13"/>
      <c r="T1071" s="13"/>
      <c r="U1071" s="13"/>
      <c r="V1071" s="13"/>
      <c r="W1071" s="13"/>
      <c r="X1071" s="13"/>
      <c r="Y1071" s="13"/>
      <c r="Z1071" s="13"/>
      <c r="AA1071" s="13"/>
      <c r="AB1071" s="13"/>
      <c r="AC1071" s="13"/>
      <c r="AD1071" s="13"/>
      <c r="AE1071" s="13"/>
      <c r="AF1071" s="13"/>
      <c r="AG1071" s="13"/>
      <c r="AH1071" s="13"/>
      <c r="AI1071" s="13"/>
    </row>
    <row r="1072" spans="1:35" ht="12.75" customHeight="1" x14ac:dyDescent="0.35">
      <c r="A1072" s="15">
        <f t="shared" si="60"/>
        <v>44052</v>
      </c>
      <c r="B1072" s="36">
        <f>C1072*'metered data'!H1075</f>
        <v>2222821.1218325719</v>
      </c>
      <c r="C1072" s="70">
        <f>SUMIFS('Regression Inputs'!$G$26:$G$1851,'Regression Inputs'!$B$26:$B$1851,A1072)</f>
        <v>92617.54674302382</v>
      </c>
      <c r="D1072" s="2">
        <f>YEAR('metered data'!J1075)</f>
        <v>2020</v>
      </c>
      <c r="E1072" s="2">
        <f>MONTH('metered data'!J1075)</f>
        <v>8</v>
      </c>
      <c r="F1072" s="2">
        <f>DAY('metered data'!J1075)</f>
        <v>9</v>
      </c>
      <c r="G1072" s="2"/>
      <c r="H1072" s="2"/>
      <c r="I1072" s="2"/>
      <c r="J1072" s="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</row>
    <row r="1073" spans="1:35" ht="12.75" customHeight="1" x14ac:dyDescent="0.35">
      <c r="A1073" s="15">
        <f t="shared" si="60"/>
        <v>44053</v>
      </c>
      <c r="B1073" s="36">
        <f>C1073*'metered data'!H1076</f>
        <v>3391465.1218325719</v>
      </c>
      <c r="C1073" s="70">
        <f>SUMIFS('Regression Inputs'!$G$26:$G$1851,'Regression Inputs'!$B$26:$B$1851,A1073)</f>
        <v>141311.04674302382</v>
      </c>
      <c r="D1073" s="2">
        <f>YEAR('metered data'!J1076)</f>
        <v>2020</v>
      </c>
      <c r="E1073" s="2">
        <f>MONTH('metered data'!J1076)</f>
        <v>8</v>
      </c>
      <c r="F1073" s="2">
        <f>DAY('metered data'!J1076)</f>
        <v>10</v>
      </c>
      <c r="G1073" s="2"/>
      <c r="H1073" s="2"/>
      <c r="I1073" s="2"/>
      <c r="J1073" s="3"/>
      <c r="K1073" s="13"/>
      <c r="L1073" s="13"/>
      <c r="M1073" s="13"/>
      <c r="N1073" s="13"/>
      <c r="O1073" s="13"/>
      <c r="P1073" s="13"/>
      <c r="Q1073" s="13"/>
      <c r="R1073" s="13"/>
      <c r="S1073" s="13"/>
      <c r="T1073" s="13"/>
      <c r="U1073" s="13"/>
      <c r="V1073" s="13"/>
      <c r="W1073" s="13"/>
      <c r="X1073" s="13"/>
      <c r="Y1073" s="13"/>
      <c r="Z1073" s="13"/>
      <c r="AA1073" s="13"/>
      <c r="AB1073" s="13"/>
      <c r="AC1073" s="13"/>
      <c r="AD1073" s="13"/>
      <c r="AE1073" s="13"/>
      <c r="AF1073" s="13"/>
      <c r="AG1073" s="13"/>
      <c r="AH1073" s="13"/>
      <c r="AI1073" s="13"/>
    </row>
    <row r="1074" spans="1:35" ht="12.75" customHeight="1" x14ac:dyDescent="0.35">
      <c r="A1074" s="15">
        <f t="shared" si="60"/>
        <v>44054</v>
      </c>
      <c r="B1074" s="36">
        <f>C1074*'metered data'!H1077</f>
        <v>3499381.1218325719</v>
      </c>
      <c r="C1074" s="70">
        <f>SUMIFS('Regression Inputs'!$G$26:$G$1851,'Regression Inputs'!$B$26:$B$1851,A1074)</f>
        <v>145807.54674302382</v>
      </c>
      <c r="D1074" s="2">
        <f>YEAR('metered data'!J1077)</f>
        <v>2020</v>
      </c>
      <c r="E1074" s="2">
        <f>MONTH('metered data'!J1077)</f>
        <v>8</v>
      </c>
      <c r="F1074" s="2">
        <f>DAY('metered data'!J1077)</f>
        <v>11</v>
      </c>
      <c r="G1074" s="2"/>
      <c r="H1074" s="2"/>
      <c r="I1074" s="2"/>
      <c r="J1074" s="3"/>
      <c r="K1074" s="13"/>
      <c r="L1074" s="13"/>
      <c r="M1074" s="13"/>
      <c r="N1074" s="13"/>
      <c r="O1074" s="13"/>
      <c r="P1074" s="13"/>
      <c r="Q1074" s="13"/>
      <c r="R1074" s="13"/>
      <c r="S1074" s="13"/>
      <c r="T1074" s="13"/>
      <c r="U1074" s="13"/>
      <c r="V1074" s="13"/>
      <c r="W1074" s="13"/>
      <c r="X1074" s="13"/>
      <c r="Y1074" s="13"/>
      <c r="Z1074" s="13"/>
      <c r="AA1074" s="13"/>
      <c r="AB1074" s="13"/>
      <c r="AC1074" s="13"/>
      <c r="AD1074" s="13"/>
      <c r="AE1074" s="13"/>
      <c r="AF1074" s="13"/>
      <c r="AG1074" s="13"/>
      <c r="AH1074" s="13"/>
      <c r="AI1074" s="13"/>
    </row>
    <row r="1075" spans="1:35" ht="12.75" customHeight="1" x14ac:dyDescent="0.35">
      <c r="A1075" s="15">
        <f t="shared" si="60"/>
        <v>44055</v>
      </c>
      <c r="B1075" s="36">
        <f>C1075*'metered data'!H1078</f>
        <v>2998855.1218325691</v>
      </c>
      <c r="C1075" s="70">
        <f>SUMIFS('Regression Inputs'!$G$26:$G$1851,'Regression Inputs'!$B$26:$B$1851,A1075)</f>
        <v>124952.2967430237</v>
      </c>
      <c r="D1075" s="2">
        <f>YEAR('metered data'!J1078)</f>
        <v>2020</v>
      </c>
      <c r="E1075" s="2">
        <f>MONTH('metered data'!J1078)</f>
        <v>8</v>
      </c>
      <c r="F1075" s="2">
        <f>DAY('metered data'!J1078)</f>
        <v>12</v>
      </c>
      <c r="G1075" s="2"/>
      <c r="H1075" s="2"/>
      <c r="I1075" s="2"/>
      <c r="J1075" s="3"/>
      <c r="K1075" s="13"/>
      <c r="L1075" s="13"/>
      <c r="M1075" s="13"/>
      <c r="N1075" s="13"/>
      <c r="O1075" s="13"/>
      <c r="P1075" s="13"/>
      <c r="Q1075" s="13"/>
      <c r="R1075" s="13"/>
      <c r="S1075" s="13"/>
      <c r="T1075" s="13"/>
      <c r="U1075" s="13"/>
      <c r="V1075" s="13"/>
      <c r="W1075" s="13"/>
      <c r="X1075" s="13"/>
      <c r="Y1075" s="13"/>
      <c r="Z1075" s="13"/>
      <c r="AA1075" s="13"/>
      <c r="AB1075" s="13"/>
      <c r="AC1075" s="13"/>
      <c r="AD1075" s="13"/>
      <c r="AE1075" s="13"/>
      <c r="AF1075" s="13"/>
      <c r="AG1075" s="13"/>
      <c r="AH1075" s="13"/>
      <c r="AI1075" s="13"/>
    </row>
    <row r="1076" spans="1:35" ht="12.75" customHeight="1" x14ac:dyDescent="0.35">
      <c r="A1076" s="15">
        <f t="shared" si="60"/>
        <v>44056</v>
      </c>
      <c r="B1076" s="36">
        <f>C1076*'metered data'!H1079</f>
        <v>2913660.1218325701</v>
      </c>
      <c r="C1076" s="70">
        <f>SUMIFS('Regression Inputs'!$G$26:$G$1851,'Regression Inputs'!$B$26:$B$1851,A1076)</f>
        <v>121402.50507635708</v>
      </c>
      <c r="D1076" s="2">
        <f>YEAR('metered data'!J1079)</f>
        <v>2020</v>
      </c>
      <c r="E1076" s="2">
        <f>MONTH('metered data'!J1079)</f>
        <v>8</v>
      </c>
      <c r="F1076" s="2">
        <f>DAY('metered data'!J1079)</f>
        <v>13</v>
      </c>
      <c r="G1076" s="2"/>
      <c r="H1076" s="2"/>
      <c r="I1076" s="2"/>
      <c r="J1076" s="3"/>
      <c r="K1076" s="13"/>
      <c r="L1076" s="13"/>
      <c r="M1076" s="13"/>
      <c r="N1076" s="13"/>
      <c r="O1076" s="13"/>
      <c r="P1076" s="13"/>
      <c r="Q1076" s="13"/>
      <c r="R1076" s="13"/>
      <c r="S1076" s="13"/>
      <c r="T1076" s="13"/>
      <c r="U1076" s="13"/>
      <c r="V1076" s="13"/>
      <c r="W1076" s="13"/>
      <c r="X1076" s="13"/>
      <c r="Y1076" s="13"/>
      <c r="Z1076" s="13"/>
      <c r="AA1076" s="13"/>
      <c r="AB1076" s="13"/>
      <c r="AC1076" s="13"/>
      <c r="AD1076" s="13"/>
      <c r="AE1076" s="13"/>
      <c r="AF1076" s="13"/>
      <c r="AG1076" s="13"/>
      <c r="AH1076" s="13"/>
      <c r="AI1076" s="13"/>
    </row>
    <row r="1077" spans="1:35" ht="12.75" customHeight="1" x14ac:dyDescent="0.35">
      <c r="A1077" s="15">
        <f t="shared" si="60"/>
        <v>44057</v>
      </c>
      <c r="B1077" s="36">
        <f>C1077*'metered data'!H1080</f>
        <v>3346350.1218325701</v>
      </c>
      <c r="C1077" s="70">
        <f>SUMIFS('Regression Inputs'!$G$26:$G$1851,'Regression Inputs'!$B$26:$B$1851,A1077)</f>
        <v>139431.25507635708</v>
      </c>
      <c r="D1077" s="2">
        <f>YEAR('metered data'!J1080)</f>
        <v>2020</v>
      </c>
      <c r="E1077" s="2">
        <f>MONTH('metered data'!J1080)</f>
        <v>8</v>
      </c>
      <c r="F1077" s="2">
        <f>DAY('metered data'!J1080)</f>
        <v>14</v>
      </c>
      <c r="G1077" s="2"/>
      <c r="H1077" s="2"/>
      <c r="I1077" s="2"/>
      <c r="J1077" s="3"/>
      <c r="K1077" s="13"/>
      <c r="L1077" s="13"/>
      <c r="M1077" s="13"/>
      <c r="N1077" s="13"/>
      <c r="O1077" s="13"/>
      <c r="P1077" s="13"/>
      <c r="Q1077" s="13"/>
      <c r="R1077" s="13"/>
      <c r="S1077" s="13"/>
      <c r="T1077" s="13"/>
      <c r="U1077" s="13"/>
      <c r="V1077" s="13"/>
      <c r="W1077" s="13"/>
      <c r="X1077" s="13"/>
      <c r="Y1077" s="13"/>
      <c r="Z1077" s="13"/>
      <c r="AA1077" s="13"/>
      <c r="AB1077" s="13"/>
      <c r="AC1077" s="13"/>
      <c r="AD1077" s="13"/>
      <c r="AE1077" s="13"/>
      <c r="AF1077" s="13"/>
      <c r="AG1077" s="13"/>
      <c r="AH1077" s="13"/>
      <c r="AI1077" s="13"/>
    </row>
    <row r="1078" spans="1:35" ht="12.75" customHeight="1" x14ac:dyDescent="0.35">
      <c r="A1078" s="15">
        <f t="shared" si="60"/>
        <v>44058</v>
      </c>
      <c r="B1078" s="36">
        <f>C1078*'metered data'!H1081</f>
        <v>3541740.1218325701</v>
      </c>
      <c r="C1078" s="70">
        <f>SUMIFS('Regression Inputs'!$G$26:$G$1851,'Regression Inputs'!$B$26:$B$1851,A1078)</f>
        <v>147572.50507635708</v>
      </c>
      <c r="D1078" s="2">
        <f>YEAR('metered data'!J1081)</f>
        <v>2020</v>
      </c>
      <c r="E1078" s="2">
        <f>MONTH('metered data'!J1081)</f>
        <v>8</v>
      </c>
      <c r="F1078" s="2">
        <f>DAY('metered data'!J1081)</f>
        <v>15</v>
      </c>
      <c r="G1078" s="2"/>
      <c r="H1078" s="2"/>
      <c r="I1078" s="2"/>
      <c r="J1078" s="3"/>
      <c r="K1078" s="13"/>
      <c r="L1078" s="13"/>
      <c r="M1078" s="13"/>
      <c r="N1078" s="13"/>
      <c r="O1078" s="13"/>
      <c r="P1078" s="13"/>
      <c r="Q1078" s="13"/>
      <c r="R1078" s="13"/>
      <c r="S1078" s="13"/>
      <c r="T1078" s="13"/>
      <c r="U1078" s="13"/>
      <c r="V1078" s="13"/>
      <c r="W1078" s="13"/>
      <c r="X1078" s="13"/>
      <c r="Y1078" s="13"/>
      <c r="Z1078" s="13"/>
      <c r="AA1078" s="13"/>
      <c r="AB1078" s="13"/>
      <c r="AC1078" s="13"/>
      <c r="AD1078" s="13"/>
      <c r="AE1078" s="13"/>
      <c r="AF1078" s="13"/>
      <c r="AG1078" s="13"/>
      <c r="AH1078" s="13"/>
      <c r="AI1078" s="13"/>
    </row>
    <row r="1079" spans="1:35" ht="12.75" customHeight="1" x14ac:dyDescent="0.35">
      <c r="A1079" s="15">
        <f t="shared" si="60"/>
        <v>44059</v>
      </c>
      <c r="B1079" s="36">
        <f>C1079*'metered data'!H1082</f>
        <v>3671541.1218325701</v>
      </c>
      <c r="C1079" s="70">
        <f>SUMIFS('Regression Inputs'!$G$26:$G$1851,'Regression Inputs'!$B$26:$B$1851,A1079)</f>
        <v>152980.88007635708</v>
      </c>
      <c r="D1079" s="2">
        <f>YEAR('metered data'!J1082)</f>
        <v>2020</v>
      </c>
      <c r="E1079" s="2">
        <f>MONTH('metered data'!J1082)</f>
        <v>8</v>
      </c>
      <c r="F1079" s="2">
        <f>DAY('metered data'!J1082)</f>
        <v>16</v>
      </c>
      <c r="G1079" s="2"/>
      <c r="H1079" s="2"/>
      <c r="I1079" s="2"/>
      <c r="J1079" s="3"/>
      <c r="K1079" s="13"/>
      <c r="L1079" s="13"/>
      <c r="M1079" s="13"/>
      <c r="N1079" s="13"/>
      <c r="O1079" s="13"/>
      <c r="P1079" s="13"/>
      <c r="Q1079" s="13"/>
      <c r="R1079" s="13"/>
      <c r="S1079" s="13"/>
      <c r="T1079" s="13"/>
      <c r="U1079" s="13"/>
      <c r="V1079" s="13"/>
      <c r="W1079" s="13"/>
      <c r="X1079" s="13"/>
      <c r="Y1079" s="13"/>
      <c r="Z1079" s="13"/>
      <c r="AA1079" s="13"/>
      <c r="AB1079" s="13"/>
      <c r="AC1079" s="13"/>
      <c r="AD1079" s="13"/>
      <c r="AE1079" s="13"/>
      <c r="AF1079" s="13"/>
      <c r="AG1079" s="13"/>
      <c r="AH1079" s="13"/>
      <c r="AI1079" s="13"/>
    </row>
    <row r="1080" spans="1:35" ht="12.75" customHeight="1" x14ac:dyDescent="0.35">
      <c r="A1080" s="15">
        <f t="shared" si="60"/>
        <v>44060</v>
      </c>
      <c r="B1080" s="36">
        <f>C1080*'metered data'!H1083</f>
        <v>4589005.1218325691</v>
      </c>
      <c r="C1080" s="70">
        <f>SUMIFS('Regression Inputs'!$G$26:$G$1851,'Regression Inputs'!$B$26:$B$1851,A1080)</f>
        <v>191208.5467430237</v>
      </c>
      <c r="D1080" s="2">
        <f>YEAR('metered data'!J1083)</f>
        <v>2020</v>
      </c>
      <c r="E1080" s="2">
        <f>MONTH('metered data'!J1083)</f>
        <v>8</v>
      </c>
      <c r="F1080" s="2">
        <f>DAY('metered data'!J1083)</f>
        <v>17</v>
      </c>
      <c r="G1080" s="2"/>
      <c r="H1080" s="2"/>
      <c r="I1080" s="2"/>
      <c r="J1080" s="3"/>
      <c r="K1080" s="13"/>
      <c r="L1080" s="13"/>
      <c r="M1080" s="13"/>
      <c r="N1080" s="13"/>
      <c r="O1080" s="13"/>
      <c r="P1080" s="13"/>
      <c r="Q1080" s="13"/>
      <c r="R1080" s="13"/>
      <c r="S1080" s="13"/>
      <c r="T1080" s="13"/>
      <c r="U1080" s="13"/>
      <c r="V1080" s="13"/>
      <c r="W1080" s="13"/>
      <c r="X1080" s="13"/>
      <c r="Y1080" s="13"/>
      <c r="Z1080" s="13"/>
      <c r="AA1080" s="13"/>
      <c r="AB1080" s="13"/>
      <c r="AC1080" s="13"/>
      <c r="AD1080" s="13"/>
      <c r="AE1080" s="13"/>
      <c r="AF1080" s="13"/>
      <c r="AG1080" s="13"/>
      <c r="AH1080" s="13"/>
      <c r="AI1080" s="13"/>
    </row>
    <row r="1081" spans="1:35" ht="12.75" customHeight="1" x14ac:dyDescent="0.35">
      <c r="A1081" s="15">
        <f t="shared" si="60"/>
        <v>44061</v>
      </c>
      <c r="B1081" s="36">
        <f>C1081*'metered data'!H1084</f>
        <v>4890494.121832571</v>
      </c>
      <c r="C1081" s="70">
        <f>SUMIFS('Regression Inputs'!$G$26:$G$1851,'Regression Inputs'!$B$26:$B$1851,A1081)</f>
        <v>203770.58840969045</v>
      </c>
      <c r="D1081" s="2">
        <f>YEAR('metered data'!J1084)</f>
        <v>2020</v>
      </c>
      <c r="E1081" s="2">
        <f>MONTH('metered data'!J1084)</f>
        <v>8</v>
      </c>
      <c r="F1081" s="2">
        <f>DAY('metered data'!J1084)</f>
        <v>18</v>
      </c>
      <c r="G1081" s="2"/>
      <c r="H1081" s="2"/>
      <c r="I1081" s="2"/>
      <c r="J1081" s="3"/>
      <c r="K1081" s="13"/>
      <c r="L1081" s="13"/>
      <c r="M1081" s="13"/>
      <c r="N1081" s="13"/>
      <c r="O1081" s="13"/>
      <c r="P1081" s="13"/>
      <c r="Q1081" s="13"/>
      <c r="R1081" s="13"/>
      <c r="S1081" s="13"/>
      <c r="T1081" s="13"/>
      <c r="U1081" s="13"/>
      <c r="V1081" s="13"/>
      <c r="W1081" s="13"/>
      <c r="X1081" s="13"/>
      <c r="Y1081" s="13"/>
      <c r="Z1081" s="13"/>
      <c r="AA1081" s="13"/>
      <c r="AB1081" s="13"/>
      <c r="AC1081" s="13"/>
      <c r="AD1081" s="13"/>
      <c r="AE1081" s="13"/>
      <c r="AF1081" s="13"/>
      <c r="AG1081" s="13"/>
      <c r="AH1081" s="13"/>
      <c r="AI1081" s="13"/>
    </row>
    <row r="1082" spans="1:35" ht="12.75" customHeight="1" x14ac:dyDescent="0.35">
      <c r="A1082" s="15">
        <f t="shared" si="60"/>
        <v>44062</v>
      </c>
      <c r="B1082" s="36">
        <f>C1082*'metered data'!H1085</f>
        <v>4501551.1218325701</v>
      </c>
      <c r="C1082" s="70">
        <f>SUMIFS('Regression Inputs'!$G$26:$G$1851,'Regression Inputs'!$B$26:$B$1851,A1082)</f>
        <v>187564.63007635708</v>
      </c>
      <c r="D1082" s="2">
        <f>YEAR('metered data'!J1085)</f>
        <v>2020</v>
      </c>
      <c r="E1082" s="2">
        <f>MONTH('metered data'!J1085)</f>
        <v>8</v>
      </c>
      <c r="F1082" s="2">
        <f>DAY('metered data'!J1085)</f>
        <v>19</v>
      </c>
      <c r="G1082" s="2"/>
      <c r="H1082" s="2"/>
      <c r="I1082" s="2"/>
      <c r="J1082" s="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</row>
    <row r="1083" spans="1:35" ht="12.75" customHeight="1" x14ac:dyDescent="0.35">
      <c r="A1083" s="15">
        <f t="shared" si="60"/>
        <v>44063</v>
      </c>
      <c r="B1083" s="36">
        <f>C1083*'metered data'!H1086</f>
        <v>4299106.1218325691</v>
      </c>
      <c r="C1083" s="70">
        <f>SUMIFS('Regression Inputs'!$G$26:$G$1851,'Regression Inputs'!$B$26:$B$1851,A1083)</f>
        <v>179129.4217430237</v>
      </c>
      <c r="D1083" s="2">
        <f>YEAR('metered data'!J1086)</f>
        <v>2020</v>
      </c>
      <c r="E1083" s="2">
        <f>MONTH('metered data'!J1086)</f>
        <v>8</v>
      </c>
      <c r="F1083" s="2">
        <f>DAY('metered data'!J1086)</f>
        <v>20</v>
      </c>
      <c r="G1083" s="2"/>
      <c r="H1083" s="2"/>
      <c r="I1083" s="2"/>
      <c r="J1083" s="3"/>
      <c r="K1083" s="13"/>
      <c r="L1083" s="13"/>
      <c r="M1083" s="13"/>
      <c r="N1083" s="13"/>
      <c r="O1083" s="13"/>
      <c r="P1083" s="13"/>
      <c r="Q1083" s="13"/>
      <c r="R1083" s="13"/>
      <c r="S1083" s="13"/>
      <c r="T1083" s="13"/>
      <c r="U1083" s="13"/>
      <c r="V1083" s="13"/>
      <c r="W1083" s="13"/>
      <c r="X1083" s="13"/>
      <c r="Y1083" s="13"/>
      <c r="Z1083" s="13"/>
      <c r="AA1083" s="13"/>
      <c r="AB1083" s="13"/>
      <c r="AC1083" s="13"/>
      <c r="AD1083" s="13"/>
      <c r="AE1083" s="13"/>
      <c r="AF1083" s="13"/>
      <c r="AG1083" s="13"/>
      <c r="AH1083" s="13"/>
      <c r="AI1083" s="13"/>
    </row>
    <row r="1084" spans="1:35" ht="12.75" customHeight="1" x14ac:dyDescent="0.35">
      <c r="A1084" s="15">
        <f t="shared" si="60"/>
        <v>44064</v>
      </c>
      <c r="B1084" s="36">
        <f>C1084*'metered data'!H1087</f>
        <v>3953817.1218325701</v>
      </c>
      <c r="C1084" s="70">
        <f>SUMIFS('Regression Inputs'!$G$26:$G$1851,'Regression Inputs'!$B$26:$B$1851,A1084)</f>
        <v>164742.38007635708</v>
      </c>
      <c r="D1084" s="2">
        <f>YEAR('metered data'!J1087)</f>
        <v>2020</v>
      </c>
      <c r="E1084" s="2">
        <f>MONTH('metered data'!J1087)</f>
        <v>8</v>
      </c>
      <c r="F1084" s="2">
        <f>DAY('metered data'!J1087)</f>
        <v>21</v>
      </c>
      <c r="G1084" s="2"/>
      <c r="H1084" s="2"/>
      <c r="I1084" s="2"/>
      <c r="J1084" s="3"/>
      <c r="K1084" s="13"/>
      <c r="L1084" s="13"/>
      <c r="M1084" s="13"/>
      <c r="N1084" s="13"/>
      <c r="O1084" s="13"/>
      <c r="P1084" s="13"/>
      <c r="Q1084" s="13"/>
      <c r="R1084" s="13"/>
      <c r="S1084" s="13"/>
      <c r="T1084" s="13"/>
      <c r="U1084" s="13"/>
      <c r="V1084" s="13"/>
      <c r="W1084" s="13"/>
      <c r="X1084" s="13"/>
      <c r="Y1084" s="13"/>
      <c r="Z1084" s="13"/>
      <c r="AA1084" s="13"/>
      <c r="AB1084" s="13"/>
      <c r="AC1084" s="13"/>
      <c r="AD1084" s="13"/>
      <c r="AE1084" s="13"/>
      <c r="AF1084" s="13"/>
      <c r="AG1084" s="13"/>
      <c r="AH1084" s="13"/>
      <c r="AI1084" s="13"/>
    </row>
    <row r="1085" spans="1:35" ht="12.75" customHeight="1" x14ac:dyDescent="0.35">
      <c r="A1085" s="15">
        <f t="shared" si="60"/>
        <v>44065</v>
      </c>
      <c r="B1085" s="36">
        <f>C1085*'metered data'!H1088</f>
        <v>2919368.1218325682</v>
      </c>
      <c r="C1085" s="70">
        <f>SUMIFS('Regression Inputs'!$G$26:$G$1851,'Regression Inputs'!$B$26:$B$1851,A1085)</f>
        <v>121640.33840969033</v>
      </c>
      <c r="D1085" s="2">
        <f>YEAR('metered data'!J1088)</f>
        <v>2020</v>
      </c>
      <c r="E1085" s="2">
        <f>MONTH('metered data'!J1088)</f>
        <v>8</v>
      </c>
      <c r="F1085" s="2">
        <f>DAY('metered data'!J1088)</f>
        <v>22</v>
      </c>
      <c r="G1085" s="2"/>
      <c r="H1085" s="2"/>
      <c r="I1085" s="2"/>
      <c r="J1085" s="3"/>
      <c r="K1085" s="13"/>
      <c r="L1085" s="13"/>
      <c r="M1085" s="13"/>
      <c r="N1085" s="13"/>
      <c r="O1085" s="13"/>
      <c r="P1085" s="13"/>
      <c r="Q1085" s="13"/>
      <c r="R1085" s="13"/>
      <c r="S1085" s="13"/>
      <c r="T1085" s="13"/>
      <c r="U1085" s="13"/>
      <c r="V1085" s="13"/>
      <c r="W1085" s="13"/>
      <c r="X1085" s="13"/>
      <c r="Y1085" s="13"/>
      <c r="Z1085" s="13"/>
      <c r="AA1085" s="13"/>
      <c r="AB1085" s="13"/>
      <c r="AC1085" s="13"/>
      <c r="AD1085" s="13"/>
      <c r="AE1085" s="13"/>
      <c r="AF1085" s="13"/>
      <c r="AG1085" s="13"/>
      <c r="AH1085" s="13"/>
      <c r="AI1085" s="13"/>
    </row>
    <row r="1086" spans="1:35" ht="12.75" customHeight="1" x14ac:dyDescent="0.35">
      <c r="A1086" s="15">
        <f t="shared" si="60"/>
        <v>44066</v>
      </c>
      <c r="B1086" s="36">
        <f>C1086*'metered data'!H1089</f>
        <v>2734856.121832571</v>
      </c>
      <c r="C1086" s="70">
        <f>SUMIFS('Regression Inputs'!$G$26:$G$1851,'Regression Inputs'!$B$26:$B$1851,A1086)</f>
        <v>113952.33840969045</v>
      </c>
      <c r="D1086" s="2">
        <f>YEAR('metered data'!J1089)</f>
        <v>2020</v>
      </c>
      <c r="E1086" s="2">
        <f>MONTH('metered data'!J1089)</f>
        <v>8</v>
      </c>
      <c r="F1086" s="2">
        <f>DAY('metered data'!J1089)</f>
        <v>23</v>
      </c>
      <c r="G1086" s="2"/>
      <c r="H1086" s="2"/>
      <c r="I1086" s="2"/>
      <c r="J1086" s="3"/>
      <c r="K1086" s="13"/>
      <c r="L1086" s="13"/>
      <c r="M1086" s="13"/>
      <c r="N1086" s="13"/>
      <c r="O1086" s="13"/>
      <c r="P1086" s="13"/>
      <c r="Q1086" s="13"/>
      <c r="R1086" s="13"/>
      <c r="S1086" s="13"/>
      <c r="T1086" s="13"/>
      <c r="U1086" s="13"/>
      <c r="V1086" s="13"/>
      <c r="W1086" s="13"/>
      <c r="X1086" s="13"/>
      <c r="Y1086" s="13"/>
      <c r="Z1086" s="13"/>
      <c r="AA1086" s="13"/>
      <c r="AB1086" s="13"/>
      <c r="AC1086" s="13"/>
      <c r="AD1086" s="13"/>
      <c r="AE1086" s="13"/>
      <c r="AF1086" s="13"/>
      <c r="AG1086" s="13"/>
      <c r="AH1086" s="13"/>
      <c r="AI1086" s="13"/>
    </row>
    <row r="1087" spans="1:35" ht="12.75" customHeight="1" x14ac:dyDescent="0.35">
      <c r="A1087" s="15">
        <f t="shared" si="60"/>
        <v>44067</v>
      </c>
      <c r="B1087" s="36">
        <f>C1087*'metered data'!H1090</f>
        <v>3616670.121832571</v>
      </c>
      <c r="C1087" s="70">
        <f>SUMIFS('Regression Inputs'!$G$26:$G$1851,'Regression Inputs'!$B$26:$B$1851,A1087)</f>
        <v>150694.58840969045</v>
      </c>
      <c r="D1087" s="2">
        <f>YEAR('metered data'!J1090)</f>
        <v>2020</v>
      </c>
      <c r="E1087" s="2">
        <f>MONTH('metered data'!J1090)</f>
        <v>8</v>
      </c>
      <c r="F1087" s="2">
        <f>DAY('metered data'!J1090)</f>
        <v>24</v>
      </c>
      <c r="G1087" s="2"/>
      <c r="H1087" s="2"/>
      <c r="I1087" s="2"/>
      <c r="J1087" s="3"/>
      <c r="K1087" s="13"/>
      <c r="L1087" s="13"/>
      <c r="M1087" s="13"/>
      <c r="N1087" s="13"/>
      <c r="O1087" s="13"/>
      <c r="P1087" s="13"/>
      <c r="Q1087" s="13"/>
      <c r="R1087" s="13"/>
      <c r="S1087" s="13"/>
      <c r="T1087" s="13"/>
      <c r="U1087" s="13"/>
      <c r="V1087" s="13"/>
      <c r="W1087" s="13"/>
      <c r="X1087" s="13"/>
      <c r="Y1087" s="13"/>
      <c r="Z1087" s="13"/>
      <c r="AA1087" s="13"/>
      <c r="AB1087" s="13"/>
      <c r="AC1087" s="13"/>
      <c r="AD1087" s="13"/>
      <c r="AE1087" s="13"/>
      <c r="AF1087" s="13"/>
      <c r="AG1087" s="13"/>
      <c r="AH1087" s="13"/>
      <c r="AI1087" s="13"/>
    </row>
    <row r="1088" spans="1:35" ht="12.75" customHeight="1" x14ac:dyDescent="0.35">
      <c r="A1088" s="15">
        <f t="shared" si="60"/>
        <v>44068</v>
      </c>
      <c r="B1088" s="36">
        <f>C1088*'metered data'!H1091</f>
        <v>3687259.1218325719</v>
      </c>
      <c r="C1088" s="70">
        <f>SUMIFS('Regression Inputs'!$G$26:$G$1851,'Regression Inputs'!$B$26:$B$1851,A1088)</f>
        <v>153635.79674302382</v>
      </c>
      <c r="D1088" s="2">
        <f>YEAR('metered data'!J1091)</f>
        <v>2020</v>
      </c>
      <c r="E1088" s="2">
        <f>MONTH('metered data'!J1091)</f>
        <v>8</v>
      </c>
      <c r="F1088" s="2">
        <f>DAY('metered data'!J1091)</f>
        <v>25</v>
      </c>
      <c r="G1088" s="2"/>
      <c r="H1088" s="2"/>
      <c r="I1088" s="2"/>
      <c r="J1088" s="3"/>
      <c r="K1088" s="13"/>
      <c r="L1088" s="13"/>
      <c r="M1088" s="13"/>
      <c r="N1088" s="13"/>
      <c r="O1088" s="13"/>
      <c r="P1088" s="13"/>
      <c r="Q1088" s="13"/>
      <c r="R1088" s="13"/>
      <c r="S1088" s="13"/>
      <c r="T1088" s="13"/>
      <c r="U1088" s="13"/>
      <c r="V1088" s="13"/>
      <c r="W1088" s="13"/>
      <c r="X1088" s="13"/>
      <c r="Y1088" s="13"/>
      <c r="Z1088" s="13"/>
      <c r="AA1088" s="13"/>
      <c r="AB1088" s="13"/>
      <c r="AC1088" s="13"/>
      <c r="AD1088" s="13"/>
      <c r="AE1088" s="13"/>
      <c r="AF1088" s="13"/>
      <c r="AG1088" s="13"/>
      <c r="AH1088" s="13"/>
      <c r="AI1088" s="13"/>
    </row>
    <row r="1089" spans="1:35" ht="12.75" customHeight="1" x14ac:dyDescent="0.35">
      <c r="A1089" s="15">
        <f t="shared" si="60"/>
        <v>44069</v>
      </c>
      <c r="B1089" s="36">
        <f>C1089*'metered data'!H1092</f>
        <v>3727724.121832571</v>
      </c>
      <c r="C1089" s="70">
        <f>SUMIFS('Regression Inputs'!$G$26:$G$1851,'Regression Inputs'!$B$26:$B$1851,A1089)</f>
        <v>155321.83840969045</v>
      </c>
      <c r="D1089" s="2">
        <f>YEAR('metered data'!J1092)</f>
        <v>2020</v>
      </c>
      <c r="E1089" s="2">
        <f>MONTH('metered data'!J1092)</f>
        <v>8</v>
      </c>
      <c r="F1089" s="2">
        <f>DAY('metered data'!J1092)</f>
        <v>26</v>
      </c>
      <c r="G1089" s="2"/>
      <c r="H1089" s="2"/>
      <c r="I1089" s="2"/>
      <c r="J1089" s="3"/>
      <c r="K1089" s="13"/>
      <c r="L1089" s="13"/>
      <c r="M1089" s="13"/>
      <c r="N1089" s="13"/>
      <c r="O1089" s="13"/>
      <c r="P1089" s="13"/>
      <c r="Q1089" s="13"/>
      <c r="R1089" s="13"/>
      <c r="S1089" s="13"/>
      <c r="T1089" s="13"/>
      <c r="U1089" s="13"/>
      <c r="V1089" s="13"/>
      <c r="W1089" s="13"/>
      <c r="X1089" s="13"/>
      <c r="Y1089" s="13"/>
      <c r="Z1089" s="13"/>
      <c r="AA1089" s="13"/>
      <c r="AB1089" s="13"/>
      <c r="AC1089" s="13"/>
      <c r="AD1089" s="13"/>
      <c r="AE1089" s="13"/>
      <c r="AF1089" s="13"/>
      <c r="AG1089" s="13"/>
      <c r="AH1089" s="13"/>
      <c r="AI1089" s="13"/>
    </row>
    <row r="1090" spans="1:35" ht="12.75" customHeight="1" x14ac:dyDescent="0.35">
      <c r="A1090" s="15">
        <f t="shared" si="60"/>
        <v>44070</v>
      </c>
      <c r="B1090" s="36">
        <f>C1090*'metered data'!H1093</f>
        <v>3769695.1218325701</v>
      </c>
      <c r="C1090" s="70">
        <f>SUMIFS('Regression Inputs'!$G$26:$G$1851,'Regression Inputs'!$B$26:$B$1851,A1090)</f>
        <v>157070.63007635708</v>
      </c>
      <c r="D1090" s="2">
        <f>YEAR('metered data'!J1093)</f>
        <v>2020</v>
      </c>
      <c r="E1090" s="2">
        <f>MONTH('metered data'!J1093)</f>
        <v>8</v>
      </c>
      <c r="F1090" s="2">
        <f>DAY('metered data'!J1093)</f>
        <v>27</v>
      </c>
      <c r="G1090" s="2"/>
      <c r="H1090" s="2"/>
      <c r="I1090" s="2"/>
      <c r="J1090" s="3"/>
      <c r="K1090" s="13"/>
      <c r="L1090" s="13"/>
      <c r="M1090" s="13"/>
      <c r="N1090" s="13"/>
      <c r="O1090" s="13"/>
      <c r="P1090" s="13"/>
      <c r="Q1090" s="13"/>
      <c r="R1090" s="13"/>
      <c r="S1090" s="13"/>
      <c r="T1090" s="13"/>
      <c r="U1090" s="13"/>
      <c r="V1090" s="13"/>
      <c r="W1090" s="13"/>
      <c r="X1090" s="13"/>
      <c r="Y1090" s="13"/>
      <c r="Z1090" s="13"/>
      <c r="AA1090" s="13"/>
      <c r="AB1090" s="13"/>
      <c r="AC1090" s="13"/>
      <c r="AD1090" s="13"/>
      <c r="AE1090" s="13"/>
      <c r="AF1090" s="13"/>
      <c r="AG1090" s="13"/>
      <c r="AH1090" s="13"/>
      <c r="AI1090" s="13"/>
    </row>
    <row r="1091" spans="1:35" ht="12.75" customHeight="1" x14ac:dyDescent="0.35">
      <c r="A1091" s="15">
        <f t="shared" si="60"/>
        <v>44071</v>
      </c>
      <c r="B1091" s="36">
        <f>C1091*'metered data'!H1094</f>
        <v>3811827.1218325701</v>
      </c>
      <c r="C1091" s="70">
        <f>SUMIFS('Regression Inputs'!$G$26:$G$1851,'Regression Inputs'!$B$26:$B$1851,A1091)</f>
        <v>158826.13007635708</v>
      </c>
      <c r="D1091" s="2">
        <f>YEAR('metered data'!J1094)</f>
        <v>2020</v>
      </c>
      <c r="E1091" s="2">
        <f>MONTH('metered data'!J1094)</f>
        <v>8</v>
      </c>
      <c r="F1091" s="2">
        <f>DAY('metered data'!J1094)</f>
        <v>28</v>
      </c>
      <c r="G1091" s="2"/>
      <c r="H1091" s="2"/>
      <c r="I1091" s="2"/>
      <c r="J1091" s="3"/>
      <c r="K1091" s="13"/>
      <c r="L1091" s="13"/>
      <c r="M1091" s="13"/>
      <c r="N1091" s="13"/>
      <c r="O1091" s="13"/>
      <c r="P1091" s="13"/>
      <c r="Q1091" s="13"/>
      <c r="R1091" s="13"/>
      <c r="S1091" s="13"/>
      <c r="T1091" s="13"/>
      <c r="U1091" s="13"/>
      <c r="V1091" s="13"/>
      <c r="W1091" s="13"/>
      <c r="X1091" s="13"/>
      <c r="Y1091" s="13"/>
      <c r="Z1091" s="13"/>
      <c r="AA1091" s="13"/>
      <c r="AB1091" s="13"/>
      <c r="AC1091" s="13"/>
      <c r="AD1091" s="13"/>
      <c r="AE1091" s="13"/>
      <c r="AF1091" s="13"/>
      <c r="AG1091" s="13"/>
      <c r="AH1091" s="13"/>
      <c r="AI1091" s="13"/>
    </row>
    <row r="1092" spans="1:35" ht="12.75" customHeight="1" x14ac:dyDescent="0.35">
      <c r="A1092" s="15">
        <f t="shared" si="60"/>
        <v>44072</v>
      </c>
      <c r="B1092" s="36">
        <f>C1092*'metered data'!H1095</f>
        <v>2710456.1218325719</v>
      </c>
      <c r="C1092" s="70">
        <f>SUMIFS('Regression Inputs'!$G$26:$G$1851,'Regression Inputs'!$B$26:$B$1851,A1092)</f>
        <v>112935.67174302382</v>
      </c>
      <c r="D1092" s="2">
        <f>YEAR('metered data'!J1095)</f>
        <v>2020</v>
      </c>
      <c r="E1092" s="2">
        <f>MONTH('metered data'!J1095)</f>
        <v>8</v>
      </c>
      <c r="F1092" s="2">
        <f>DAY('metered data'!J1095)</f>
        <v>29</v>
      </c>
      <c r="G1092" s="2"/>
      <c r="H1092" s="2"/>
      <c r="I1092" s="2"/>
      <c r="J1092" s="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</row>
    <row r="1093" spans="1:35" ht="12.75" customHeight="1" x14ac:dyDescent="0.35">
      <c r="A1093" s="15">
        <f t="shared" si="60"/>
        <v>44073</v>
      </c>
      <c r="B1093" s="36">
        <f>C1093*'metered data'!H1096</f>
        <v>1977333.1218325698</v>
      </c>
      <c r="C1093" s="70">
        <f>SUMIFS('Regression Inputs'!$G$26:$G$1851,'Regression Inputs'!$B$26:$B$1851,A1093)</f>
        <v>82388.880076357076</v>
      </c>
      <c r="D1093" s="2">
        <f>YEAR('metered data'!J1096)</f>
        <v>2020</v>
      </c>
      <c r="E1093" s="2">
        <f>MONTH('metered data'!J1096)</f>
        <v>8</v>
      </c>
      <c r="F1093" s="2">
        <f>DAY('metered data'!J1096)</f>
        <v>30</v>
      </c>
      <c r="G1093" s="2"/>
      <c r="H1093" s="2"/>
      <c r="I1093" s="2"/>
      <c r="J1093" s="3"/>
      <c r="K1093" s="13"/>
      <c r="L1093" s="13"/>
      <c r="M1093" s="13"/>
      <c r="N1093" s="13"/>
      <c r="O1093" s="13"/>
      <c r="P1093" s="13"/>
      <c r="Q1093" s="13"/>
      <c r="R1093" s="13"/>
      <c r="S1093" s="13"/>
      <c r="T1093" s="13"/>
      <c r="U1093" s="13"/>
      <c r="V1093" s="13"/>
      <c r="W1093" s="13"/>
      <c r="X1093" s="13"/>
      <c r="Y1093" s="13"/>
      <c r="Z1093" s="13"/>
      <c r="AA1093" s="13"/>
      <c r="AB1093" s="13"/>
      <c r="AC1093" s="13"/>
      <c r="AD1093" s="13"/>
      <c r="AE1093" s="13"/>
      <c r="AF1093" s="13"/>
      <c r="AG1093" s="13"/>
      <c r="AH1093" s="13"/>
      <c r="AI1093" s="13"/>
    </row>
    <row r="1094" spans="1:35" ht="12.75" customHeight="1" x14ac:dyDescent="0.35">
      <c r="A1094" s="15">
        <f t="shared" si="60"/>
        <v>44074</v>
      </c>
      <c r="B1094" s="36">
        <f>C1094*'metered data'!H1097</f>
        <v>3087486.1218325701</v>
      </c>
      <c r="C1094" s="70">
        <f>SUMIFS('Regression Inputs'!$G$26:$G$1851,'Regression Inputs'!$B$26:$B$1851,A1094)</f>
        <v>128645.25507635708</v>
      </c>
      <c r="D1094" s="2">
        <f>YEAR('metered data'!J1097)</f>
        <v>2020</v>
      </c>
      <c r="E1094" s="2">
        <f>MONTH('metered data'!J1097)</f>
        <v>8</v>
      </c>
      <c r="F1094" s="2">
        <f>DAY('metered data'!J1097)</f>
        <v>31</v>
      </c>
      <c r="G1094" s="2"/>
      <c r="H1094" s="2"/>
      <c r="I1094" s="2"/>
      <c r="J1094" s="3"/>
      <c r="K1094" s="13"/>
      <c r="L1094" s="13"/>
      <c r="M1094" s="13"/>
      <c r="N1094" s="13"/>
      <c r="O1094" s="13"/>
      <c r="P1094" s="13"/>
      <c r="Q1094" s="13"/>
      <c r="R1094" s="13"/>
      <c r="S1094" s="13"/>
      <c r="T1094" s="13"/>
      <c r="U1094" s="13"/>
      <c r="V1094" s="13"/>
      <c r="W1094" s="13"/>
      <c r="X1094" s="13"/>
      <c r="Y1094" s="13"/>
      <c r="Z1094" s="13"/>
      <c r="AA1094" s="13"/>
      <c r="AB1094" s="13"/>
      <c r="AC1094" s="13"/>
      <c r="AD1094" s="13"/>
      <c r="AE1094" s="13"/>
      <c r="AF1094" s="13"/>
      <c r="AG1094" s="13"/>
      <c r="AH1094" s="13"/>
      <c r="AI1094" s="13"/>
    </row>
    <row r="1095" spans="1:35" ht="12.75" customHeight="1" x14ac:dyDescent="0.35">
      <c r="A1095" s="15">
        <f t="shared" si="60"/>
        <v>44075</v>
      </c>
      <c r="B1095" s="36">
        <f>C1095*'metered data'!H1098</f>
        <v>4957089.8511090195</v>
      </c>
      <c r="C1095" s="70">
        <f>SUMIFS('Regression Inputs'!$G$26:$G$1851,'Regression Inputs'!$B$26:$B$1851,A1095)</f>
        <v>206545.41046287582</v>
      </c>
      <c r="D1095" s="2">
        <f>YEAR('metered data'!J1098)</f>
        <v>2020</v>
      </c>
      <c r="E1095" s="2">
        <f>MONTH('metered data'!J1098)</f>
        <v>9</v>
      </c>
      <c r="F1095" s="2">
        <f>DAY('metered data'!J1098)</f>
        <v>1</v>
      </c>
      <c r="G1095" s="2"/>
      <c r="H1095" s="2"/>
      <c r="I1095" s="2"/>
      <c r="J1095" s="3"/>
      <c r="K1095" s="13"/>
      <c r="L1095" s="13"/>
      <c r="M1095" s="13"/>
      <c r="N1095" s="13"/>
      <c r="O1095" s="13"/>
      <c r="P1095" s="13"/>
      <c r="Q1095" s="13"/>
      <c r="R1095" s="13"/>
      <c r="S1095" s="13"/>
      <c r="T1095" s="13"/>
      <c r="U1095" s="13"/>
      <c r="V1095" s="13"/>
      <c r="W1095" s="13"/>
      <c r="X1095" s="13"/>
      <c r="Y1095" s="13"/>
      <c r="Z1095" s="13"/>
      <c r="AA1095" s="13"/>
      <c r="AB1095" s="13"/>
      <c r="AC1095" s="13"/>
      <c r="AD1095" s="13"/>
      <c r="AE1095" s="13"/>
      <c r="AF1095" s="13"/>
      <c r="AG1095" s="13"/>
      <c r="AH1095" s="13"/>
      <c r="AI1095" s="13"/>
    </row>
    <row r="1096" spans="1:35" ht="12.75" customHeight="1" x14ac:dyDescent="0.35">
      <c r="A1096" s="15">
        <f t="shared" si="60"/>
        <v>44076</v>
      </c>
      <c r="B1096" s="36">
        <f>C1096*'metered data'!H1099</f>
        <v>5181886.8511090185</v>
      </c>
      <c r="C1096" s="70">
        <f>SUMIFS('Regression Inputs'!$G$26:$G$1851,'Regression Inputs'!$B$26:$B$1851,A1096)</f>
        <v>215911.95212954245</v>
      </c>
      <c r="D1096" s="2">
        <f>YEAR('metered data'!J1099)</f>
        <v>2020</v>
      </c>
      <c r="E1096" s="2">
        <f>MONTH('metered data'!J1099)</f>
        <v>9</v>
      </c>
      <c r="F1096" s="2">
        <f>DAY('metered data'!J1099)</f>
        <v>2</v>
      </c>
      <c r="G1096" s="2"/>
      <c r="H1096" s="2"/>
      <c r="I1096" s="2"/>
      <c r="J1096" s="3"/>
      <c r="K1096" s="13"/>
      <c r="L1096" s="13"/>
      <c r="M1096" s="13"/>
      <c r="N1096" s="13"/>
      <c r="O1096" s="13"/>
      <c r="P1096" s="13"/>
      <c r="Q1096" s="13"/>
      <c r="R1096" s="13"/>
      <c r="S1096" s="13"/>
      <c r="T1096" s="13"/>
      <c r="U1096" s="13"/>
      <c r="V1096" s="13"/>
      <c r="W1096" s="13"/>
      <c r="X1096" s="13"/>
      <c r="Y1096" s="13"/>
      <c r="Z1096" s="13"/>
      <c r="AA1096" s="13"/>
      <c r="AB1096" s="13"/>
      <c r="AC1096" s="13"/>
      <c r="AD1096" s="13"/>
      <c r="AE1096" s="13"/>
      <c r="AF1096" s="13"/>
      <c r="AG1096" s="13"/>
      <c r="AH1096" s="13"/>
      <c r="AI1096" s="13"/>
    </row>
    <row r="1097" spans="1:35" ht="12.75" customHeight="1" x14ac:dyDescent="0.35">
      <c r="A1097" s="15">
        <f t="shared" si="60"/>
        <v>44077</v>
      </c>
      <c r="B1097" s="36">
        <f>C1097*'metered data'!H1100</f>
        <v>5347836.8511090195</v>
      </c>
      <c r="C1097" s="70">
        <f>SUMIFS('Regression Inputs'!$G$26:$G$1851,'Regression Inputs'!$B$26:$B$1851,A1097)</f>
        <v>222826.53546287582</v>
      </c>
      <c r="D1097" s="2">
        <f>YEAR('metered data'!J1100)</f>
        <v>2020</v>
      </c>
      <c r="E1097" s="2">
        <f>MONTH('metered data'!J1100)</f>
        <v>9</v>
      </c>
      <c r="F1097" s="2">
        <f>DAY('metered data'!J1100)</f>
        <v>3</v>
      </c>
      <c r="G1097" s="2"/>
      <c r="H1097" s="2"/>
      <c r="I1097" s="2"/>
      <c r="J1097" s="3"/>
      <c r="K1097" s="13"/>
      <c r="L1097" s="13"/>
      <c r="M1097" s="13"/>
      <c r="N1097" s="13"/>
      <c r="O1097" s="13"/>
      <c r="P1097" s="13"/>
      <c r="Q1097" s="13"/>
      <c r="R1097" s="13"/>
      <c r="S1097" s="13"/>
      <c r="T1097" s="13"/>
      <c r="U1097" s="13"/>
      <c r="V1097" s="13"/>
      <c r="W1097" s="13"/>
      <c r="X1097" s="13"/>
      <c r="Y1097" s="13"/>
      <c r="Z1097" s="13"/>
      <c r="AA1097" s="13"/>
      <c r="AB1097" s="13"/>
      <c r="AC1097" s="13"/>
      <c r="AD1097" s="13"/>
      <c r="AE1097" s="13"/>
      <c r="AF1097" s="13"/>
      <c r="AG1097" s="13"/>
      <c r="AH1097" s="13"/>
      <c r="AI1097" s="13"/>
    </row>
    <row r="1098" spans="1:35" ht="12.75" customHeight="1" x14ac:dyDescent="0.35">
      <c r="A1098" s="15">
        <f t="shared" si="60"/>
        <v>44078</v>
      </c>
      <c r="B1098" s="36">
        <f>C1098*'metered data'!H1101</f>
        <v>5247670.8511090185</v>
      </c>
      <c r="C1098" s="70">
        <f>SUMIFS('Regression Inputs'!$G$26:$G$1851,'Regression Inputs'!$B$26:$B$1851,A1098)</f>
        <v>218652.95212954245</v>
      </c>
      <c r="D1098" s="2">
        <f>YEAR('metered data'!J1101)</f>
        <v>2020</v>
      </c>
      <c r="E1098" s="2">
        <f>MONTH('metered data'!J1101)</f>
        <v>9</v>
      </c>
      <c r="F1098" s="2">
        <f>DAY('metered data'!J1101)</f>
        <v>4</v>
      </c>
      <c r="G1098" s="2"/>
      <c r="H1098" s="2"/>
      <c r="I1098" s="2"/>
      <c r="J1098" s="3"/>
      <c r="K1098" s="13"/>
      <c r="L1098" s="13"/>
      <c r="M1098" s="13"/>
      <c r="N1098" s="13"/>
      <c r="O1098" s="13"/>
      <c r="P1098" s="13"/>
      <c r="Q1098" s="13"/>
      <c r="R1098" s="13"/>
      <c r="S1098" s="13"/>
      <c r="T1098" s="13"/>
      <c r="U1098" s="13"/>
      <c r="V1098" s="13"/>
      <c r="W1098" s="13"/>
      <c r="X1098" s="13"/>
      <c r="Y1098" s="13"/>
      <c r="Z1098" s="13"/>
      <c r="AA1098" s="13"/>
      <c r="AB1098" s="13"/>
      <c r="AC1098" s="13"/>
      <c r="AD1098" s="13"/>
      <c r="AE1098" s="13"/>
      <c r="AF1098" s="13"/>
      <c r="AG1098" s="13"/>
      <c r="AH1098" s="13"/>
      <c r="AI1098" s="13"/>
    </row>
    <row r="1099" spans="1:35" ht="12.75" customHeight="1" x14ac:dyDescent="0.35">
      <c r="A1099" s="15">
        <f t="shared" si="60"/>
        <v>44079</v>
      </c>
      <c r="B1099" s="36">
        <f>C1099*'metered data'!H1102</f>
        <v>4494105.8511090195</v>
      </c>
      <c r="C1099" s="70">
        <f>SUMIFS('Regression Inputs'!$G$26:$G$1851,'Regression Inputs'!$B$26:$B$1851,A1099)</f>
        <v>187254.41046287582</v>
      </c>
      <c r="D1099" s="2">
        <f>YEAR('metered data'!J1102)</f>
        <v>2020</v>
      </c>
      <c r="E1099" s="2">
        <f>MONTH('metered data'!J1102)</f>
        <v>9</v>
      </c>
      <c r="F1099" s="2">
        <f>DAY('metered data'!J1102)</f>
        <v>5</v>
      </c>
      <c r="G1099" s="2"/>
      <c r="H1099" s="2"/>
      <c r="I1099" s="2"/>
      <c r="J1099" s="3"/>
      <c r="K1099" s="13"/>
      <c r="L1099" s="13"/>
      <c r="M1099" s="13"/>
      <c r="N1099" s="13"/>
      <c r="O1099" s="13"/>
      <c r="P1099" s="13"/>
      <c r="Q1099" s="13"/>
      <c r="R1099" s="13"/>
      <c r="S1099" s="13"/>
      <c r="T1099" s="13"/>
      <c r="U1099" s="13"/>
      <c r="V1099" s="13"/>
      <c r="W1099" s="13"/>
      <c r="X1099" s="13"/>
      <c r="Y1099" s="13"/>
      <c r="Z1099" s="13"/>
      <c r="AA1099" s="13"/>
      <c r="AB1099" s="13"/>
      <c r="AC1099" s="13"/>
      <c r="AD1099" s="13"/>
      <c r="AE1099" s="13"/>
      <c r="AF1099" s="13"/>
      <c r="AG1099" s="13"/>
      <c r="AH1099" s="13"/>
      <c r="AI1099" s="13"/>
    </row>
    <row r="1100" spans="1:35" ht="12.75" customHeight="1" x14ac:dyDescent="0.35">
      <c r="A1100" s="15">
        <f t="shared" si="60"/>
        <v>44080</v>
      </c>
      <c r="B1100" s="36">
        <f>C1100*'metered data'!H1103</f>
        <v>3936885.8511090195</v>
      </c>
      <c r="C1100" s="70">
        <f>SUMIFS('Regression Inputs'!$G$26:$G$1851,'Regression Inputs'!$B$26:$B$1851,A1100)</f>
        <v>164036.91046287582</v>
      </c>
      <c r="D1100" s="2">
        <f>YEAR('metered data'!J1103)</f>
        <v>2020</v>
      </c>
      <c r="E1100" s="2">
        <f>MONTH('metered data'!J1103)</f>
        <v>9</v>
      </c>
      <c r="F1100" s="2">
        <f>DAY('metered data'!J1103)</f>
        <v>6</v>
      </c>
      <c r="G1100" s="2"/>
      <c r="H1100" s="2"/>
      <c r="I1100" s="2"/>
      <c r="J1100" s="3"/>
      <c r="K1100" s="13"/>
      <c r="L1100" s="13"/>
      <c r="M1100" s="13"/>
      <c r="N1100" s="13"/>
      <c r="O1100" s="13"/>
      <c r="P1100" s="13"/>
      <c r="Q1100" s="13"/>
      <c r="R1100" s="13"/>
      <c r="S1100" s="13"/>
      <c r="T1100" s="13"/>
      <c r="U1100" s="13"/>
      <c r="V1100" s="13"/>
      <c r="W1100" s="13"/>
      <c r="X1100" s="13"/>
      <c r="Y1100" s="13"/>
      <c r="Z1100" s="13"/>
      <c r="AA1100" s="13"/>
      <c r="AB1100" s="13"/>
      <c r="AC1100" s="13"/>
      <c r="AD1100" s="13"/>
      <c r="AE1100" s="13"/>
      <c r="AF1100" s="13"/>
      <c r="AG1100" s="13"/>
      <c r="AH1100" s="13"/>
      <c r="AI1100" s="13"/>
    </row>
    <row r="1101" spans="1:35" ht="12.75" customHeight="1" x14ac:dyDescent="0.35">
      <c r="A1101" s="15">
        <f t="shared" si="60"/>
        <v>44081</v>
      </c>
      <c r="B1101" s="36">
        <f>C1101*'metered data'!H1104</f>
        <v>3000940.8511090223</v>
      </c>
      <c r="C1101" s="70">
        <f>SUMIFS('Regression Inputs'!$G$26:$G$1851,'Regression Inputs'!$B$26:$B$1851,A1101)</f>
        <v>125039.20212954259</v>
      </c>
      <c r="D1101" s="2">
        <f>YEAR('metered data'!J1104)</f>
        <v>2020</v>
      </c>
      <c r="E1101" s="2">
        <f>MONTH('metered data'!J1104)</f>
        <v>9</v>
      </c>
      <c r="F1101" s="2">
        <f>DAY('metered data'!J1104)</f>
        <v>7</v>
      </c>
      <c r="G1101" s="2"/>
      <c r="H1101" s="2"/>
      <c r="I1101" s="2"/>
      <c r="J1101" s="3"/>
      <c r="K1101" s="13"/>
      <c r="L1101" s="13"/>
      <c r="M1101" s="13"/>
      <c r="N1101" s="13"/>
      <c r="O1101" s="13"/>
      <c r="P1101" s="13"/>
      <c r="Q1101" s="13"/>
      <c r="R1101" s="13"/>
      <c r="S1101" s="13"/>
      <c r="T1101" s="13"/>
      <c r="U1101" s="13"/>
      <c r="V1101" s="13"/>
      <c r="W1101" s="13"/>
      <c r="X1101" s="13"/>
      <c r="Y1101" s="13"/>
      <c r="Z1101" s="13"/>
      <c r="AA1101" s="13"/>
      <c r="AB1101" s="13"/>
      <c r="AC1101" s="13"/>
      <c r="AD1101" s="13"/>
      <c r="AE1101" s="13"/>
      <c r="AF1101" s="13"/>
      <c r="AG1101" s="13"/>
      <c r="AH1101" s="13"/>
      <c r="AI1101" s="13"/>
    </row>
    <row r="1102" spans="1:35" ht="12.75" customHeight="1" x14ac:dyDescent="0.35">
      <c r="A1102" s="15">
        <f t="shared" si="60"/>
        <v>44082</v>
      </c>
      <c r="B1102" s="36">
        <f>C1102*'metered data'!H1105</f>
        <v>3101020.8511090185</v>
      </c>
      <c r="C1102" s="70">
        <f>SUMIFS('Regression Inputs'!$G$26:$G$1851,'Regression Inputs'!$B$26:$B$1851,A1102)</f>
        <v>129209.20212954245</v>
      </c>
      <c r="D1102" s="2">
        <f>YEAR('metered data'!J1105)</f>
        <v>2020</v>
      </c>
      <c r="E1102" s="2">
        <f>MONTH('metered data'!J1105)</f>
        <v>9</v>
      </c>
      <c r="F1102" s="2">
        <f>DAY('metered data'!J1105)</f>
        <v>8</v>
      </c>
      <c r="G1102" s="2"/>
      <c r="H1102" s="2"/>
      <c r="I1102" s="2"/>
      <c r="J1102" s="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</row>
    <row r="1103" spans="1:35" ht="12.75" customHeight="1" x14ac:dyDescent="0.35">
      <c r="A1103" s="15">
        <f t="shared" si="60"/>
        <v>44083</v>
      </c>
      <c r="B1103" s="36">
        <f>C1103*'metered data'!H1106</f>
        <v>4039679.8511090176</v>
      </c>
      <c r="C1103" s="70">
        <f>SUMIFS('Regression Inputs'!$G$26:$G$1851,'Regression Inputs'!$B$26:$B$1851,A1103)</f>
        <v>168319.99379620908</v>
      </c>
      <c r="D1103" s="2">
        <f>YEAR('metered data'!J1106)</f>
        <v>2020</v>
      </c>
      <c r="E1103" s="2">
        <f>MONTH('metered data'!J1106)</f>
        <v>9</v>
      </c>
      <c r="F1103" s="2">
        <f>DAY('metered data'!J1106)</f>
        <v>9</v>
      </c>
      <c r="G1103" s="2"/>
      <c r="H1103" s="2"/>
      <c r="I1103" s="2"/>
      <c r="J1103" s="3"/>
      <c r="K1103" s="13"/>
      <c r="L1103" s="13"/>
      <c r="M1103" s="13"/>
      <c r="N1103" s="13"/>
      <c r="O1103" s="13"/>
      <c r="P1103" s="13"/>
      <c r="Q1103" s="13"/>
      <c r="R1103" s="13"/>
      <c r="S1103" s="13"/>
      <c r="T1103" s="13"/>
      <c r="U1103" s="13"/>
      <c r="V1103" s="13"/>
      <c r="W1103" s="13"/>
      <c r="X1103" s="13"/>
      <c r="Y1103" s="13"/>
      <c r="Z1103" s="13"/>
      <c r="AA1103" s="13"/>
      <c r="AB1103" s="13"/>
      <c r="AC1103" s="13"/>
      <c r="AD1103" s="13"/>
      <c r="AE1103" s="13"/>
      <c r="AF1103" s="13"/>
      <c r="AG1103" s="13"/>
      <c r="AH1103" s="13"/>
      <c r="AI1103" s="13"/>
    </row>
    <row r="1104" spans="1:35" ht="12.75" customHeight="1" x14ac:dyDescent="0.35">
      <c r="A1104" s="15">
        <f t="shared" si="60"/>
        <v>44084</v>
      </c>
      <c r="B1104" s="36">
        <f>C1104*'metered data'!H1107</f>
        <v>4644074.8511090204</v>
      </c>
      <c r="C1104" s="70">
        <f>SUMIFS('Regression Inputs'!$G$26:$G$1851,'Regression Inputs'!$B$26:$B$1851,A1104)</f>
        <v>193503.11879620919</v>
      </c>
      <c r="D1104" s="2">
        <f>YEAR('metered data'!J1107)</f>
        <v>2020</v>
      </c>
      <c r="E1104" s="2">
        <f>MONTH('metered data'!J1107)</f>
        <v>9</v>
      </c>
      <c r="F1104" s="2">
        <f>DAY('metered data'!J1107)</f>
        <v>10</v>
      </c>
      <c r="G1104" s="2"/>
      <c r="H1104" s="2"/>
      <c r="I1104" s="2"/>
      <c r="J1104" s="3"/>
      <c r="K1104" s="13"/>
      <c r="L1104" s="13"/>
      <c r="M1104" s="13"/>
      <c r="N1104" s="13"/>
      <c r="O1104" s="13"/>
      <c r="P1104" s="13"/>
      <c r="Q1104" s="13"/>
      <c r="R1104" s="13"/>
      <c r="S1104" s="13"/>
      <c r="T1104" s="13"/>
      <c r="U1104" s="13"/>
      <c r="V1104" s="13"/>
      <c r="W1104" s="13"/>
      <c r="X1104" s="13"/>
      <c r="Y1104" s="13"/>
      <c r="Z1104" s="13"/>
      <c r="AA1104" s="13"/>
      <c r="AB1104" s="13"/>
      <c r="AC1104" s="13"/>
      <c r="AD1104" s="13"/>
      <c r="AE1104" s="13"/>
      <c r="AF1104" s="13"/>
      <c r="AG1104" s="13"/>
      <c r="AH1104" s="13"/>
      <c r="AI1104" s="13"/>
    </row>
    <row r="1105" spans="1:35" ht="12.75" customHeight="1" x14ac:dyDescent="0.35">
      <c r="A1105" s="15">
        <f t="shared" si="60"/>
        <v>44085</v>
      </c>
      <c r="B1105" s="36">
        <f>C1105*'metered data'!H1108</f>
        <v>4492051.8511090185</v>
      </c>
      <c r="C1105" s="70">
        <f>SUMIFS('Regression Inputs'!$G$26:$G$1851,'Regression Inputs'!$B$26:$B$1851,A1105)</f>
        <v>187168.82712954245</v>
      </c>
      <c r="D1105" s="2">
        <f>YEAR('metered data'!J1108)</f>
        <v>2020</v>
      </c>
      <c r="E1105" s="2">
        <f>MONTH('metered data'!J1108)</f>
        <v>9</v>
      </c>
      <c r="F1105" s="2">
        <f>DAY('metered data'!J1108)</f>
        <v>11</v>
      </c>
      <c r="G1105" s="2"/>
      <c r="H1105" s="2"/>
      <c r="I1105" s="2"/>
      <c r="J1105" s="3"/>
      <c r="K1105" s="13"/>
      <c r="L1105" s="13"/>
      <c r="M1105" s="13"/>
      <c r="N1105" s="13"/>
      <c r="O1105" s="13"/>
      <c r="P1105" s="13"/>
      <c r="Q1105" s="13"/>
      <c r="R1105" s="13"/>
      <c r="S1105" s="13"/>
      <c r="T1105" s="13"/>
      <c r="U1105" s="13"/>
      <c r="V1105" s="13"/>
      <c r="W1105" s="13"/>
      <c r="X1105" s="13"/>
      <c r="Y1105" s="13"/>
      <c r="Z1105" s="13"/>
      <c r="AA1105" s="13"/>
      <c r="AB1105" s="13"/>
      <c r="AC1105" s="13"/>
      <c r="AD1105" s="13"/>
      <c r="AE1105" s="13"/>
      <c r="AF1105" s="13"/>
      <c r="AG1105" s="13"/>
      <c r="AH1105" s="13"/>
      <c r="AI1105" s="13"/>
    </row>
    <row r="1106" spans="1:35" ht="12.75" customHeight="1" x14ac:dyDescent="0.35">
      <c r="A1106" s="15">
        <f t="shared" si="60"/>
        <v>44086</v>
      </c>
      <c r="B1106" s="36">
        <f>C1106*'metered data'!H1109</f>
        <v>3680481.8511090223</v>
      </c>
      <c r="C1106" s="70">
        <f>SUMIFS('Regression Inputs'!$G$26:$G$1851,'Regression Inputs'!$B$26:$B$1851,A1106)</f>
        <v>153353.41046287594</v>
      </c>
      <c r="D1106" s="2">
        <f>YEAR('metered data'!J1109)</f>
        <v>2020</v>
      </c>
      <c r="E1106" s="2">
        <f>MONTH('metered data'!J1109)</f>
        <v>9</v>
      </c>
      <c r="F1106" s="2">
        <f>DAY('metered data'!J1109)</f>
        <v>12</v>
      </c>
      <c r="G1106" s="2"/>
      <c r="H1106" s="2"/>
      <c r="I1106" s="2"/>
      <c r="J1106" s="3"/>
      <c r="K1106" s="13"/>
      <c r="L1106" s="13"/>
      <c r="M1106" s="13"/>
      <c r="N1106" s="13"/>
      <c r="O1106" s="13"/>
      <c r="P1106" s="13"/>
      <c r="Q1106" s="13"/>
      <c r="R1106" s="13"/>
      <c r="S1106" s="13"/>
      <c r="T1106" s="13"/>
      <c r="U1106" s="13"/>
      <c r="V1106" s="13"/>
      <c r="W1106" s="13"/>
      <c r="X1106" s="13"/>
      <c r="Y1106" s="13"/>
      <c r="Z1106" s="13"/>
      <c r="AA1106" s="13"/>
      <c r="AB1106" s="13"/>
      <c r="AC1106" s="13"/>
      <c r="AD1106" s="13"/>
      <c r="AE1106" s="13"/>
      <c r="AF1106" s="13"/>
      <c r="AG1106" s="13"/>
      <c r="AH1106" s="13"/>
      <c r="AI1106" s="13"/>
    </row>
    <row r="1107" spans="1:35" ht="12.75" customHeight="1" x14ac:dyDescent="0.35">
      <c r="A1107" s="15">
        <f t="shared" si="60"/>
        <v>44087</v>
      </c>
      <c r="B1107" s="36">
        <f>C1107*'metered data'!H1110</f>
        <v>2899175.8511090199</v>
      </c>
      <c r="C1107" s="70">
        <f>SUMIFS('Regression Inputs'!$G$26:$G$1851,'Regression Inputs'!$B$26:$B$1851,A1107)</f>
        <v>120798.99379620916</v>
      </c>
      <c r="D1107" s="2">
        <f>YEAR('metered data'!J1110)</f>
        <v>2020</v>
      </c>
      <c r="E1107" s="2">
        <f>MONTH('metered data'!J1110)</f>
        <v>9</v>
      </c>
      <c r="F1107" s="2">
        <f>DAY('metered data'!J1110)</f>
        <v>13</v>
      </c>
      <c r="G1107" s="2"/>
      <c r="H1107" s="2"/>
      <c r="I1107" s="2"/>
      <c r="J1107" s="3"/>
      <c r="K1107" s="13"/>
      <c r="L1107" s="13"/>
      <c r="M1107" s="13"/>
      <c r="N1107" s="13"/>
      <c r="O1107" s="13"/>
      <c r="P1107" s="13"/>
      <c r="Q1107" s="13"/>
      <c r="R1107" s="13"/>
      <c r="S1107" s="13"/>
      <c r="T1107" s="13"/>
      <c r="U1107" s="13"/>
      <c r="V1107" s="13"/>
      <c r="W1107" s="13"/>
      <c r="X1107" s="13"/>
      <c r="Y1107" s="13"/>
      <c r="Z1107" s="13"/>
      <c r="AA1107" s="13"/>
      <c r="AB1107" s="13"/>
      <c r="AC1107" s="13"/>
      <c r="AD1107" s="13"/>
      <c r="AE1107" s="13"/>
      <c r="AF1107" s="13"/>
      <c r="AG1107" s="13"/>
      <c r="AH1107" s="13"/>
      <c r="AI1107" s="13"/>
    </row>
    <row r="1108" spans="1:35" ht="12.75" customHeight="1" x14ac:dyDescent="0.35">
      <c r="A1108" s="15">
        <f t="shared" si="60"/>
        <v>44088</v>
      </c>
      <c r="B1108" s="36">
        <f>C1108*'metered data'!H1111</f>
        <v>2875128.851109019</v>
      </c>
      <c r="C1108" s="70">
        <f>SUMIFS('Regression Inputs'!$G$26:$G$1851,'Regression Inputs'!$B$26:$B$1851,A1108)</f>
        <v>119797.03546287579</v>
      </c>
      <c r="D1108" s="2">
        <f>YEAR('metered data'!J1111)</f>
        <v>2020</v>
      </c>
      <c r="E1108" s="2">
        <f>MONTH('metered data'!J1111)</f>
        <v>9</v>
      </c>
      <c r="F1108" s="2">
        <f>DAY('metered data'!J1111)</f>
        <v>14</v>
      </c>
      <c r="G1108" s="2"/>
      <c r="H1108" s="2"/>
      <c r="I1108" s="2"/>
      <c r="J1108" s="3"/>
      <c r="K1108" s="13"/>
      <c r="L1108" s="13"/>
      <c r="M1108" s="13"/>
      <c r="N1108" s="13"/>
      <c r="O1108" s="13"/>
      <c r="P1108" s="13"/>
      <c r="Q1108" s="13"/>
      <c r="R1108" s="13"/>
      <c r="S1108" s="13"/>
      <c r="T1108" s="13"/>
      <c r="U1108" s="13"/>
      <c r="V1108" s="13"/>
      <c r="W1108" s="13"/>
      <c r="X1108" s="13"/>
      <c r="Y1108" s="13"/>
      <c r="Z1108" s="13"/>
      <c r="AA1108" s="13"/>
      <c r="AB1108" s="13"/>
      <c r="AC1108" s="13"/>
      <c r="AD1108" s="13"/>
      <c r="AE1108" s="13"/>
      <c r="AF1108" s="13"/>
      <c r="AG1108" s="13"/>
      <c r="AH1108" s="13"/>
      <c r="AI1108" s="13"/>
    </row>
    <row r="1109" spans="1:35" ht="12.75" customHeight="1" x14ac:dyDescent="0.35">
      <c r="A1109" s="15">
        <f t="shared" si="60"/>
        <v>44089</v>
      </c>
      <c r="B1109" s="36">
        <f>C1109*'metered data'!H1112</f>
        <v>3020074.8511090209</v>
      </c>
      <c r="C1109" s="70">
        <f>SUMIFS('Regression Inputs'!$G$26:$G$1851,'Regression Inputs'!$B$26:$B$1851,A1109)</f>
        <v>125836.45212954254</v>
      </c>
      <c r="D1109" s="2">
        <f>YEAR('metered data'!J1112)</f>
        <v>2020</v>
      </c>
      <c r="E1109" s="2">
        <f>MONTH('metered data'!J1112)</f>
        <v>9</v>
      </c>
      <c r="F1109" s="2">
        <f>DAY('metered data'!J1112)</f>
        <v>15</v>
      </c>
      <c r="G1109" s="2"/>
      <c r="H1109" s="2"/>
      <c r="I1109" s="2"/>
      <c r="J1109" s="3"/>
      <c r="K1109" s="13"/>
      <c r="L1109" s="13"/>
      <c r="M1109" s="13"/>
      <c r="N1109" s="13"/>
      <c r="O1109" s="13"/>
      <c r="P1109" s="13"/>
      <c r="Q1109" s="13"/>
      <c r="R1109" s="13"/>
      <c r="S1109" s="13"/>
      <c r="T1109" s="13"/>
      <c r="U1109" s="13"/>
      <c r="V1109" s="13"/>
      <c r="W1109" s="13"/>
      <c r="X1109" s="13"/>
      <c r="Y1109" s="13"/>
      <c r="Z1109" s="13"/>
      <c r="AA1109" s="13"/>
      <c r="AB1109" s="13"/>
      <c r="AC1109" s="13"/>
      <c r="AD1109" s="13"/>
      <c r="AE1109" s="13"/>
      <c r="AF1109" s="13"/>
      <c r="AG1109" s="13"/>
      <c r="AH1109" s="13"/>
      <c r="AI1109" s="13"/>
    </row>
    <row r="1110" spans="1:35" ht="12.75" customHeight="1" x14ac:dyDescent="0.35">
      <c r="A1110" s="15">
        <f t="shared" si="60"/>
        <v>44090</v>
      </c>
      <c r="B1110" s="36">
        <f>C1110*'metered data'!H1113</f>
        <v>2988896.8511090199</v>
      </c>
      <c r="C1110" s="70">
        <f>SUMIFS('Regression Inputs'!$G$26:$G$1851,'Regression Inputs'!$B$26:$B$1851,A1110)</f>
        <v>124537.36879620916</v>
      </c>
      <c r="D1110" s="2">
        <f>YEAR('metered data'!J1113)</f>
        <v>2020</v>
      </c>
      <c r="E1110" s="2">
        <f>MONTH('metered data'!J1113)</f>
        <v>9</v>
      </c>
      <c r="F1110" s="2">
        <f>DAY('metered data'!J1113)</f>
        <v>16</v>
      </c>
      <c r="G1110" s="2"/>
      <c r="H1110" s="2"/>
      <c r="I1110" s="2"/>
      <c r="J1110" s="3"/>
      <c r="K1110" s="13"/>
      <c r="L1110" s="13"/>
      <c r="M1110" s="13"/>
      <c r="N1110" s="13"/>
      <c r="O1110" s="13"/>
      <c r="P1110" s="13"/>
      <c r="Q1110" s="13"/>
      <c r="R1110" s="13"/>
      <c r="S1110" s="13"/>
      <c r="T1110" s="13"/>
      <c r="U1110" s="13"/>
      <c r="V1110" s="13"/>
      <c r="W1110" s="13"/>
      <c r="X1110" s="13"/>
      <c r="Y1110" s="13"/>
      <c r="Z1110" s="13"/>
      <c r="AA1110" s="13"/>
      <c r="AB1110" s="13"/>
      <c r="AC1110" s="13"/>
      <c r="AD1110" s="13"/>
      <c r="AE1110" s="13"/>
      <c r="AF1110" s="13"/>
      <c r="AG1110" s="13"/>
      <c r="AH1110" s="13"/>
      <c r="AI1110" s="13"/>
    </row>
    <row r="1111" spans="1:35" ht="12.75" customHeight="1" x14ac:dyDescent="0.35">
      <c r="A1111" s="15">
        <f t="shared" si="60"/>
        <v>44091</v>
      </c>
      <c r="B1111" s="36">
        <f>C1111*'metered data'!H1114</f>
        <v>2990253.8511090204</v>
      </c>
      <c r="C1111" s="70">
        <f>SUMIFS('Regression Inputs'!$G$26:$G$1851,'Regression Inputs'!$B$26:$B$1851,A1111)</f>
        <v>124593.91046287585</v>
      </c>
      <c r="D1111" s="2">
        <f>YEAR('metered data'!J1114)</f>
        <v>2020</v>
      </c>
      <c r="E1111" s="2">
        <f>MONTH('metered data'!J1114)</f>
        <v>9</v>
      </c>
      <c r="F1111" s="2">
        <f>DAY('metered data'!J1114)</f>
        <v>17</v>
      </c>
      <c r="G1111" s="2"/>
      <c r="H1111" s="2"/>
      <c r="I1111" s="2"/>
      <c r="J1111" s="3"/>
      <c r="K1111" s="13"/>
      <c r="L1111" s="13"/>
      <c r="M1111" s="13"/>
      <c r="N1111" s="13"/>
      <c r="O1111" s="13"/>
      <c r="P1111" s="13"/>
      <c r="Q1111" s="13"/>
      <c r="R1111" s="13"/>
      <c r="S1111" s="13"/>
      <c r="T1111" s="13"/>
      <c r="U1111" s="13"/>
      <c r="V1111" s="13"/>
      <c r="W1111" s="13"/>
      <c r="X1111" s="13"/>
      <c r="Y1111" s="13"/>
      <c r="Z1111" s="13"/>
      <c r="AA1111" s="13"/>
      <c r="AB1111" s="13"/>
      <c r="AC1111" s="13"/>
      <c r="AD1111" s="13"/>
      <c r="AE1111" s="13"/>
      <c r="AF1111" s="13"/>
      <c r="AG1111" s="13"/>
      <c r="AH1111" s="13"/>
      <c r="AI1111" s="13"/>
    </row>
    <row r="1112" spans="1:35" ht="12.75" customHeight="1" x14ac:dyDescent="0.35">
      <c r="A1112" s="15">
        <f t="shared" si="60"/>
        <v>44092</v>
      </c>
      <c r="B1112" s="36">
        <f>C1112*'metered data'!H1115</f>
        <v>2618827.8511090209</v>
      </c>
      <c r="C1112" s="70">
        <f>SUMIFS('Regression Inputs'!$G$26:$G$1851,'Regression Inputs'!$B$26:$B$1851,A1112)</f>
        <v>109117.82712954254</v>
      </c>
      <c r="D1112" s="2">
        <f>YEAR('metered data'!J1115)</f>
        <v>2020</v>
      </c>
      <c r="E1112" s="2">
        <f>MONTH('metered data'!J1115)</f>
        <v>9</v>
      </c>
      <c r="F1112" s="2">
        <f>DAY('metered data'!J1115)</f>
        <v>18</v>
      </c>
      <c r="G1112" s="2"/>
      <c r="H1112" s="2"/>
      <c r="I1112" s="2"/>
      <c r="J1112" s="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</row>
    <row r="1113" spans="1:35" ht="12.75" customHeight="1" x14ac:dyDescent="0.35">
      <c r="A1113" s="15">
        <f t="shared" si="60"/>
        <v>44093</v>
      </c>
      <c r="B1113" s="36">
        <f>C1113*'metered data'!H1116</f>
        <v>2425909.8511090209</v>
      </c>
      <c r="C1113" s="70">
        <f>SUMIFS('Regression Inputs'!$G$26:$G$1851,'Regression Inputs'!$B$26:$B$1851,A1113)</f>
        <v>101079.57712954254</v>
      </c>
      <c r="D1113" s="2">
        <f>YEAR('metered data'!J1116)</f>
        <v>2020</v>
      </c>
      <c r="E1113" s="2">
        <f>MONTH('metered data'!J1116)</f>
        <v>9</v>
      </c>
      <c r="F1113" s="2">
        <f>DAY('metered data'!J1116)</f>
        <v>19</v>
      </c>
      <c r="G1113" s="2"/>
      <c r="H1113" s="2"/>
      <c r="I1113" s="2"/>
      <c r="J1113" s="3"/>
      <c r="K1113" s="13"/>
      <c r="L1113" s="13"/>
      <c r="M1113" s="13"/>
      <c r="N1113" s="13"/>
      <c r="O1113" s="13"/>
      <c r="P1113" s="13"/>
      <c r="Q1113" s="13"/>
      <c r="R1113" s="13"/>
      <c r="S1113" s="13"/>
      <c r="T1113" s="13"/>
      <c r="U1113" s="13"/>
      <c r="V1113" s="13"/>
      <c r="W1113" s="13"/>
      <c r="X1113" s="13"/>
      <c r="Y1113" s="13"/>
      <c r="Z1113" s="13"/>
      <c r="AA1113" s="13"/>
      <c r="AB1113" s="13"/>
      <c r="AC1113" s="13"/>
      <c r="AD1113" s="13"/>
      <c r="AE1113" s="13"/>
      <c r="AF1113" s="13"/>
      <c r="AG1113" s="13"/>
      <c r="AH1113" s="13"/>
      <c r="AI1113" s="13"/>
    </row>
    <row r="1114" spans="1:35" ht="12.75" customHeight="1" x14ac:dyDescent="0.35">
      <c r="A1114" s="15">
        <f t="shared" si="60"/>
        <v>44094</v>
      </c>
      <c r="B1114" s="36">
        <f>C1114*'metered data'!H1117</f>
        <v>2391467.8511090213</v>
      </c>
      <c r="C1114" s="70">
        <f>SUMIFS('Regression Inputs'!$G$26:$G$1851,'Regression Inputs'!$B$26:$B$1851,A1114)</f>
        <v>99644.493796209223</v>
      </c>
      <c r="D1114" s="2">
        <f>YEAR('metered data'!J1117)</f>
        <v>2020</v>
      </c>
      <c r="E1114" s="2">
        <f>MONTH('metered data'!J1117)</f>
        <v>9</v>
      </c>
      <c r="F1114" s="2">
        <f>DAY('metered data'!J1117)</f>
        <v>20</v>
      </c>
      <c r="G1114" s="2"/>
      <c r="H1114" s="2"/>
      <c r="I1114" s="2"/>
      <c r="J1114" s="3"/>
      <c r="K1114" s="13"/>
      <c r="L1114" s="13"/>
      <c r="M1114" s="13"/>
      <c r="N1114" s="13"/>
      <c r="O1114" s="13"/>
      <c r="P1114" s="13"/>
      <c r="Q1114" s="13"/>
      <c r="R1114" s="13"/>
      <c r="S1114" s="13"/>
      <c r="T1114" s="13"/>
      <c r="U1114" s="13"/>
      <c r="V1114" s="13"/>
      <c r="W1114" s="13"/>
      <c r="X1114" s="13"/>
      <c r="Y1114" s="13"/>
      <c r="Z1114" s="13"/>
      <c r="AA1114" s="13"/>
      <c r="AB1114" s="13"/>
      <c r="AC1114" s="13"/>
      <c r="AD1114" s="13"/>
      <c r="AE1114" s="13"/>
      <c r="AF1114" s="13"/>
      <c r="AG1114" s="13"/>
      <c r="AH1114" s="13"/>
      <c r="AI1114" s="13"/>
    </row>
    <row r="1115" spans="1:35" ht="12.75" customHeight="1" x14ac:dyDescent="0.35">
      <c r="A1115" s="15">
        <f t="shared" si="60"/>
        <v>44095</v>
      </c>
      <c r="B1115" s="36">
        <f>C1115*'metered data'!H1118</f>
        <v>3443882.8511090204</v>
      </c>
      <c r="C1115" s="70">
        <f>SUMIFS('Regression Inputs'!$G$26:$G$1851,'Regression Inputs'!$B$26:$B$1851,A1115)</f>
        <v>143495.11879620919</v>
      </c>
      <c r="D1115" s="2">
        <f>YEAR('metered data'!J1118)</f>
        <v>2020</v>
      </c>
      <c r="E1115" s="2">
        <f>MONTH('metered data'!J1118)</f>
        <v>9</v>
      </c>
      <c r="F1115" s="2">
        <f>DAY('metered data'!J1118)</f>
        <v>21</v>
      </c>
      <c r="G1115" s="2"/>
      <c r="H1115" s="2"/>
      <c r="I1115" s="2"/>
      <c r="J1115" s="3"/>
      <c r="K1115" s="13"/>
      <c r="L1115" s="13"/>
      <c r="M1115" s="13"/>
      <c r="N1115" s="13"/>
      <c r="O1115" s="13"/>
      <c r="P1115" s="13"/>
      <c r="Q1115" s="13"/>
      <c r="R1115" s="13"/>
      <c r="S1115" s="13"/>
      <c r="T1115" s="13"/>
      <c r="U1115" s="13"/>
      <c r="V1115" s="13"/>
      <c r="W1115" s="13"/>
      <c r="X1115" s="13"/>
      <c r="Y1115" s="13"/>
      <c r="Z1115" s="13"/>
      <c r="AA1115" s="13"/>
      <c r="AB1115" s="13"/>
      <c r="AC1115" s="13"/>
      <c r="AD1115" s="13"/>
      <c r="AE1115" s="13"/>
      <c r="AF1115" s="13"/>
      <c r="AG1115" s="13"/>
      <c r="AH1115" s="13"/>
      <c r="AI1115" s="13"/>
    </row>
    <row r="1116" spans="1:35" ht="12.75" customHeight="1" x14ac:dyDescent="0.35">
      <c r="A1116" s="15">
        <f t="shared" si="60"/>
        <v>44096</v>
      </c>
      <c r="B1116" s="36">
        <f>C1116*'metered data'!H1119</f>
        <v>3529257.8511090195</v>
      </c>
      <c r="C1116" s="70">
        <f>SUMIFS('Regression Inputs'!$G$26:$G$1851,'Regression Inputs'!$B$26:$B$1851,A1116)</f>
        <v>147052.41046287582</v>
      </c>
      <c r="D1116" s="2">
        <f>YEAR('metered data'!J1119)</f>
        <v>2020</v>
      </c>
      <c r="E1116" s="2">
        <f>MONTH('metered data'!J1119)</f>
        <v>9</v>
      </c>
      <c r="F1116" s="2">
        <f>DAY('metered data'!J1119)</f>
        <v>22</v>
      </c>
      <c r="G1116" s="2"/>
      <c r="H1116" s="2"/>
      <c r="I1116" s="2"/>
      <c r="J1116" s="3"/>
      <c r="K1116" s="13"/>
      <c r="L1116" s="13"/>
      <c r="M1116" s="13"/>
      <c r="N1116" s="13"/>
      <c r="O1116" s="13"/>
      <c r="P1116" s="13"/>
      <c r="Q1116" s="13"/>
      <c r="R1116" s="13"/>
      <c r="S1116" s="13"/>
      <c r="T1116" s="13"/>
      <c r="U1116" s="13"/>
      <c r="V1116" s="13"/>
      <c r="W1116" s="13"/>
      <c r="X1116" s="13"/>
      <c r="Y1116" s="13"/>
      <c r="Z1116" s="13"/>
      <c r="AA1116" s="13"/>
      <c r="AB1116" s="13"/>
      <c r="AC1116" s="13"/>
      <c r="AD1116" s="13"/>
      <c r="AE1116" s="13"/>
      <c r="AF1116" s="13"/>
      <c r="AG1116" s="13"/>
      <c r="AH1116" s="13"/>
      <c r="AI1116" s="13"/>
    </row>
    <row r="1117" spans="1:35" ht="12.75" customHeight="1" x14ac:dyDescent="0.35">
      <c r="A1117" s="15">
        <f t="shared" si="60"/>
        <v>44097</v>
      </c>
      <c r="B1117" s="36">
        <f>C1117*'metered data'!H1120</f>
        <v>3309942.8511090195</v>
      </c>
      <c r="C1117" s="70">
        <f>SUMIFS('Regression Inputs'!$G$26:$G$1851,'Regression Inputs'!$B$26:$B$1851,A1117)</f>
        <v>137914.28546287582</v>
      </c>
      <c r="D1117" s="2">
        <f>YEAR('metered data'!J1120)</f>
        <v>2020</v>
      </c>
      <c r="E1117" s="2">
        <f>MONTH('metered data'!J1120)</f>
        <v>9</v>
      </c>
      <c r="F1117" s="2">
        <f>DAY('metered data'!J1120)</f>
        <v>23</v>
      </c>
      <c r="G1117" s="2"/>
      <c r="H1117" s="2"/>
      <c r="I1117" s="2"/>
      <c r="J1117" s="3"/>
      <c r="K1117" s="13"/>
      <c r="L1117" s="13"/>
      <c r="M1117" s="13"/>
      <c r="N1117" s="13"/>
      <c r="O1117" s="13"/>
      <c r="P1117" s="13"/>
      <c r="Q1117" s="13"/>
      <c r="R1117" s="13"/>
      <c r="S1117" s="13"/>
      <c r="T1117" s="13"/>
      <c r="U1117" s="13"/>
      <c r="V1117" s="13"/>
      <c r="W1117" s="13"/>
      <c r="X1117" s="13"/>
      <c r="Y1117" s="13"/>
      <c r="Z1117" s="13"/>
      <c r="AA1117" s="13"/>
      <c r="AB1117" s="13"/>
      <c r="AC1117" s="13"/>
      <c r="AD1117" s="13"/>
      <c r="AE1117" s="13"/>
      <c r="AF1117" s="13"/>
      <c r="AG1117" s="13"/>
      <c r="AH1117" s="13"/>
      <c r="AI1117" s="13"/>
    </row>
    <row r="1118" spans="1:35" ht="12.75" customHeight="1" x14ac:dyDescent="0.35">
      <c r="A1118" s="15">
        <f t="shared" ref="A1118:A1181" si="61">DATE(D1118,E1118,F1118)</f>
        <v>44098</v>
      </c>
      <c r="B1118" s="36">
        <f>C1118*'metered data'!H1121</f>
        <v>2975684.8511090199</v>
      </c>
      <c r="C1118" s="70">
        <f>SUMIFS('Regression Inputs'!$G$26:$G$1851,'Regression Inputs'!$B$26:$B$1851,A1118)</f>
        <v>123986.86879620916</v>
      </c>
      <c r="D1118" s="2">
        <f>YEAR('metered data'!J1121)</f>
        <v>2020</v>
      </c>
      <c r="E1118" s="2">
        <f>MONTH('metered data'!J1121)</f>
        <v>9</v>
      </c>
      <c r="F1118" s="2">
        <f>DAY('metered data'!J1121)</f>
        <v>24</v>
      </c>
      <c r="G1118" s="2"/>
      <c r="H1118" s="2"/>
      <c r="I1118" s="2"/>
      <c r="J1118" s="3"/>
      <c r="K1118" s="13"/>
      <c r="L1118" s="13"/>
      <c r="M1118" s="13"/>
      <c r="N1118" s="13"/>
      <c r="O1118" s="13"/>
      <c r="P1118" s="13"/>
      <c r="Q1118" s="13"/>
      <c r="R1118" s="13"/>
      <c r="S1118" s="13"/>
      <c r="T1118" s="13"/>
      <c r="U1118" s="13"/>
      <c r="V1118" s="13"/>
      <c r="W1118" s="13"/>
      <c r="X1118" s="13"/>
      <c r="Y1118" s="13"/>
      <c r="Z1118" s="13"/>
      <c r="AA1118" s="13"/>
      <c r="AB1118" s="13"/>
      <c r="AC1118" s="13"/>
      <c r="AD1118" s="13"/>
      <c r="AE1118" s="13"/>
      <c r="AF1118" s="13"/>
      <c r="AG1118" s="13"/>
      <c r="AH1118" s="13"/>
      <c r="AI1118" s="13"/>
    </row>
    <row r="1119" spans="1:35" ht="12.75" customHeight="1" x14ac:dyDescent="0.35">
      <c r="A1119" s="15">
        <f t="shared" si="61"/>
        <v>44099</v>
      </c>
      <c r="B1119" s="36">
        <f>C1119*'metered data'!H1122</f>
        <v>2719153.8511090209</v>
      </c>
      <c r="C1119" s="70">
        <f>SUMIFS('Regression Inputs'!$G$26:$G$1851,'Regression Inputs'!$B$26:$B$1851,A1119)</f>
        <v>113298.07712954254</v>
      </c>
      <c r="D1119" s="2">
        <f>YEAR('metered data'!J1122)</f>
        <v>2020</v>
      </c>
      <c r="E1119" s="2">
        <f>MONTH('metered data'!J1122)</f>
        <v>9</v>
      </c>
      <c r="F1119" s="2">
        <f>DAY('metered data'!J1122)</f>
        <v>25</v>
      </c>
      <c r="G1119" s="2"/>
      <c r="H1119" s="2"/>
      <c r="I1119" s="2"/>
      <c r="J1119" s="3"/>
      <c r="K1119" s="13"/>
      <c r="L1119" s="13"/>
      <c r="M1119" s="13"/>
      <c r="N1119" s="13"/>
      <c r="O1119" s="13"/>
      <c r="P1119" s="13"/>
      <c r="Q1119" s="13"/>
      <c r="R1119" s="13"/>
      <c r="S1119" s="13"/>
      <c r="T1119" s="13"/>
      <c r="U1119" s="13"/>
      <c r="V1119" s="13"/>
      <c r="W1119" s="13"/>
      <c r="X1119" s="13"/>
      <c r="Y1119" s="13"/>
      <c r="Z1119" s="13"/>
      <c r="AA1119" s="13"/>
      <c r="AB1119" s="13"/>
      <c r="AC1119" s="13"/>
      <c r="AD1119" s="13"/>
      <c r="AE1119" s="13"/>
      <c r="AF1119" s="13"/>
      <c r="AG1119" s="13"/>
      <c r="AH1119" s="13"/>
      <c r="AI1119" s="13"/>
    </row>
    <row r="1120" spans="1:35" ht="12.75" customHeight="1" x14ac:dyDescent="0.35">
      <c r="A1120" s="15">
        <f t="shared" si="61"/>
        <v>44100</v>
      </c>
      <c r="B1120" s="36">
        <f>C1120*'metered data'!H1123</f>
        <v>2258138.8511090199</v>
      </c>
      <c r="C1120" s="70">
        <f>SUMIFS('Regression Inputs'!$G$26:$G$1851,'Regression Inputs'!$B$26:$B$1851,A1120)</f>
        <v>94089.118796209164</v>
      </c>
      <c r="D1120" s="2">
        <f>YEAR('metered data'!J1123)</f>
        <v>2020</v>
      </c>
      <c r="E1120" s="2">
        <f>MONTH('metered data'!J1123)</f>
        <v>9</v>
      </c>
      <c r="F1120" s="2">
        <f>DAY('metered data'!J1123)</f>
        <v>26</v>
      </c>
      <c r="G1120" s="2"/>
      <c r="H1120" s="2"/>
      <c r="I1120" s="2"/>
      <c r="J1120" s="3"/>
      <c r="K1120" s="13"/>
      <c r="L1120" s="13"/>
      <c r="M1120" s="13"/>
      <c r="N1120" s="13"/>
      <c r="O1120" s="13"/>
      <c r="P1120" s="13"/>
      <c r="Q1120" s="13"/>
      <c r="R1120" s="13"/>
      <c r="S1120" s="13"/>
      <c r="T1120" s="13"/>
      <c r="U1120" s="13"/>
      <c r="V1120" s="13"/>
      <c r="W1120" s="13"/>
      <c r="X1120" s="13"/>
      <c r="Y1120" s="13"/>
      <c r="Z1120" s="13"/>
      <c r="AA1120" s="13"/>
      <c r="AB1120" s="13"/>
      <c r="AC1120" s="13"/>
      <c r="AD1120" s="13"/>
      <c r="AE1120" s="13"/>
      <c r="AF1120" s="13"/>
      <c r="AG1120" s="13"/>
      <c r="AH1120" s="13"/>
      <c r="AI1120" s="13"/>
    </row>
    <row r="1121" spans="1:35" ht="12.75" customHeight="1" x14ac:dyDescent="0.35">
      <c r="A1121" s="15">
        <f t="shared" si="61"/>
        <v>44101</v>
      </c>
      <c r="B1121" s="36">
        <f>C1121*'metered data'!H1124</f>
        <v>2388018.8511090204</v>
      </c>
      <c r="C1121" s="70">
        <f>SUMIFS('Regression Inputs'!$G$26:$G$1851,'Regression Inputs'!$B$26:$B$1851,A1121)</f>
        <v>99500.78546287585</v>
      </c>
      <c r="D1121" s="2">
        <f>YEAR('metered data'!J1124)</f>
        <v>2020</v>
      </c>
      <c r="E1121" s="2">
        <f>MONTH('metered data'!J1124)</f>
        <v>9</v>
      </c>
      <c r="F1121" s="2">
        <f>DAY('metered data'!J1124)</f>
        <v>27</v>
      </c>
      <c r="G1121" s="2"/>
      <c r="H1121" s="2"/>
      <c r="I1121" s="2"/>
      <c r="J1121" s="3"/>
      <c r="K1121" s="13"/>
      <c r="L1121" s="13"/>
      <c r="M1121" s="13"/>
      <c r="N1121" s="13"/>
      <c r="O1121" s="13"/>
      <c r="P1121" s="13"/>
      <c r="Q1121" s="13"/>
      <c r="R1121" s="13"/>
      <c r="S1121" s="13"/>
      <c r="T1121" s="13"/>
      <c r="U1121" s="13"/>
      <c r="V1121" s="13"/>
      <c r="W1121" s="13"/>
      <c r="X1121" s="13"/>
      <c r="Y1121" s="13"/>
      <c r="Z1121" s="13"/>
      <c r="AA1121" s="13"/>
      <c r="AB1121" s="13"/>
      <c r="AC1121" s="13"/>
      <c r="AD1121" s="13"/>
      <c r="AE1121" s="13"/>
      <c r="AF1121" s="13"/>
      <c r="AG1121" s="13"/>
      <c r="AH1121" s="13"/>
      <c r="AI1121" s="13"/>
    </row>
    <row r="1122" spans="1:35" ht="12.75" customHeight="1" x14ac:dyDescent="0.35">
      <c r="A1122" s="15">
        <f t="shared" si="61"/>
        <v>44102</v>
      </c>
      <c r="B1122" s="36">
        <f>C1122*'metered data'!H1125</f>
        <v>3258864.8511090195</v>
      </c>
      <c r="C1122" s="70">
        <f>SUMIFS('Regression Inputs'!$G$26:$G$1851,'Regression Inputs'!$B$26:$B$1851,A1122)</f>
        <v>135786.03546287582</v>
      </c>
      <c r="D1122" s="2">
        <f>YEAR('metered data'!J1125)</f>
        <v>2020</v>
      </c>
      <c r="E1122" s="2">
        <f>MONTH('metered data'!J1125)</f>
        <v>9</v>
      </c>
      <c r="F1122" s="2">
        <f>DAY('metered data'!J1125)</f>
        <v>28</v>
      </c>
      <c r="G1122" s="2"/>
      <c r="H1122" s="2"/>
      <c r="I1122" s="2"/>
      <c r="J1122" s="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</row>
    <row r="1123" spans="1:35" ht="12.75" customHeight="1" x14ac:dyDescent="0.35">
      <c r="A1123" s="15">
        <f t="shared" si="61"/>
        <v>44103</v>
      </c>
      <c r="B1123" s="36">
        <f>C1123*'metered data'!H1126</f>
        <v>3650511.8511090223</v>
      </c>
      <c r="C1123" s="70">
        <f>SUMIFS('Regression Inputs'!$G$26:$G$1851,'Regression Inputs'!$B$26:$B$1851,A1123)</f>
        <v>152104.66046287594</v>
      </c>
      <c r="D1123" s="2">
        <f>YEAR('metered data'!J1126)</f>
        <v>2020</v>
      </c>
      <c r="E1123" s="2">
        <f>MONTH('metered data'!J1126)</f>
        <v>9</v>
      </c>
      <c r="F1123" s="2">
        <f>DAY('metered data'!J1126)</f>
        <v>29</v>
      </c>
      <c r="G1123" s="2"/>
      <c r="H1123" s="2"/>
      <c r="I1123" s="2"/>
      <c r="J1123" s="3"/>
      <c r="K1123" s="13"/>
      <c r="L1123" s="13"/>
      <c r="M1123" s="13"/>
      <c r="N1123" s="13"/>
      <c r="O1123" s="13"/>
      <c r="P1123" s="13"/>
      <c r="Q1123" s="13"/>
      <c r="R1123" s="13"/>
      <c r="S1123" s="13"/>
      <c r="T1123" s="13"/>
      <c r="U1123" s="13"/>
      <c r="V1123" s="13"/>
      <c r="W1123" s="13"/>
      <c r="X1123" s="13"/>
      <c r="Y1123" s="13"/>
      <c r="Z1123" s="13"/>
      <c r="AA1123" s="13"/>
      <c r="AB1123" s="13"/>
      <c r="AC1123" s="13"/>
      <c r="AD1123" s="13"/>
      <c r="AE1123" s="13"/>
      <c r="AF1123" s="13"/>
      <c r="AG1123" s="13"/>
      <c r="AH1123" s="13"/>
      <c r="AI1123" s="13"/>
    </row>
    <row r="1124" spans="1:35" ht="12.75" customHeight="1" x14ac:dyDescent="0.35">
      <c r="A1124" s="15">
        <f t="shared" si="61"/>
        <v>44104</v>
      </c>
      <c r="B1124" s="36">
        <f>C1124*'metered data'!H1127</f>
        <v>3977372.8511090204</v>
      </c>
      <c r="C1124" s="70">
        <f>SUMIFS('Regression Inputs'!$G$26:$G$1851,'Regression Inputs'!$B$26:$B$1851,A1124)</f>
        <v>165723.86879620919</v>
      </c>
      <c r="D1124" s="2">
        <f>YEAR('metered data'!J1127)</f>
        <v>2020</v>
      </c>
      <c r="E1124" s="2">
        <f>MONTH('metered data'!J1127)</f>
        <v>9</v>
      </c>
      <c r="F1124" s="2">
        <f>DAY('metered data'!J1127)</f>
        <v>30</v>
      </c>
      <c r="G1124" s="2"/>
      <c r="H1124" s="2"/>
      <c r="I1124" s="2"/>
      <c r="J1124" s="3"/>
      <c r="K1124" s="13"/>
      <c r="L1124" s="13"/>
      <c r="M1124" s="13"/>
      <c r="N1124" s="13"/>
      <c r="O1124" s="13"/>
      <c r="P1124" s="13"/>
      <c r="Q1124" s="13"/>
      <c r="R1124" s="13"/>
      <c r="S1124" s="13"/>
      <c r="T1124" s="13"/>
      <c r="U1124" s="13"/>
      <c r="V1124" s="13"/>
      <c r="W1124" s="13"/>
      <c r="X1124" s="13"/>
      <c r="Y1124" s="13"/>
      <c r="Z1124" s="13"/>
      <c r="AA1124" s="13"/>
      <c r="AB1124" s="13"/>
      <c r="AC1124" s="13"/>
      <c r="AD1124" s="13"/>
      <c r="AE1124" s="13"/>
      <c r="AF1124" s="13"/>
      <c r="AG1124" s="13"/>
      <c r="AH1124" s="13"/>
      <c r="AI1124" s="13"/>
    </row>
    <row r="1125" spans="1:35" ht="12.75" customHeight="1" x14ac:dyDescent="0.35">
      <c r="A1125" s="15">
        <f t="shared" si="61"/>
        <v>44105</v>
      </c>
      <c r="B1125" s="36">
        <f>C1125*'metered data'!H1128</f>
        <v>3864160.6284871791</v>
      </c>
      <c r="C1125" s="70">
        <f>SUMIFS('Regression Inputs'!$G$26:$G$1851,'Regression Inputs'!$B$26:$B$1851,A1125)</f>
        <v>161006.69285363247</v>
      </c>
      <c r="D1125" s="2">
        <f>YEAR('metered data'!J1128)</f>
        <v>2020</v>
      </c>
      <c r="E1125" s="2">
        <f>MONTH('metered data'!J1128)</f>
        <v>10</v>
      </c>
      <c r="F1125" s="2">
        <f>DAY('metered data'!J1128)</f>
        <v>1</v>
      </c>
      <c r="G1125" s="2"/>
      <c r="H1125" s="2"/>
      <c r="I1125" s="2"/>
      <c r="J1125" s="3"/>
      <c r="K1125" s="13"/>
      <c r="L1125" s="13"/>
      <c r="M1125" s="13"/>
      <c r="N1125" s="13"/>
      <c r="O1125" s="13"/>
      <c r="P1125" s="13"/>
      <c r="Q1125" s="13"/>
      <c r="R1125" s="13"/>
      <c r="S1125" s="13"/>
      <c r="T1125" s="13"/>
      <c r="U1125" s="13"/>
      <c r="V1125" s="13"/>
      <c r="W1125" s="13"/>
      <c r="X1125" s="13"/>
      <c r="Y1125" s="13"/>
      <c r="Z1125" s="13"/>
      <c r="AA1125" s="13"/>
      <c r="AB1125" s="13"/>
      <c r="AC1125" s="13"/>
      <c r="AD1125" s="13"/>
      <c r="AE1125" s="13"/>
      <c r="AF1125" s="13"/>
      <c r="AG1125" s="13"/>
      <c r="AH1125" s="13"/>
      <c r="AI1125" s="13"/>
    </row>
    <row r="1126" spans="1:35" ht="12.75" customHeight="1" x14ac:dyDescent="0.35">
      <c r="A1126" s="15">
        <f t="shared" si="61"/>
        <v>44106</v>
      </c>
      <c r="B1126" s="36">
        <f>C1126*'metered data'!H1129</f>
        <v>3788970.62848718</v>
      </c>
      <c r="C1126" s="70">
        <f>SUMIFS('Regression Inputs'!$G$26:$G$1851,'Regression Inputs'!$B$26:$B$1851,A1126)</f>
        <v>157873.77618696584</v>
      </c>
      <c r="D1126" s="2">
        <f>YEAR('metered data'!J1129)</f>
        <v>2020</v>
      </c>
      <c r="E1126" s="2">
        <f>MONTH('metered data'!J1129)</f>
        <v>10</v>
      </c>
      <c r="F1126" s="2">
        <f>DAY('metered data'!J1129)</f>
        <v>2</v>
      </c>
      <c r="G1126" s="2"/>
      <c r="H1126" s="2"/>
      <c r="I1126" s="2"/>
      <c r="J1126" s="3"/>
      <c r="K1126" s="13"/>
      <c r="L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3"/>
      <c r="X1126" s="13"/>
      <c r="Y1126" s="13"/>
      <c r="Z1126" s="13"/>
      <c r="AA1126" s="13"/>
      <c r="AB1126" s="13"/>
      <c r="AC1126" s="13"/>
      <c r="AD1126" s="13"/>
      <c r="AE1126" s="13"/>
      <c r="AF1126" s="13"/>
      <c r="AG1126" s="13"/>
      <c r="AH1126" s="13"/>
      <c r="AI1126" s="13"/>
    </row>
    <row r="1127" spans="1:35" ht="12.75" customHeight="1" x14ac:dyDescent="0.35">
      <c r="A1127" s="15">
        <f t="shared" si="61"/>
        <v>44107</v>
      </c>
      <c r="B1127" s="36">
        <f>C1127*'metered data'!H1130</f>
        <v>3667790.62848718</v>
      </c>
      <c r="C1127" s="70">
        <f>SUMIFS('Regression Inputs'!$G$26:$G$1851,'Regression Inputs'!$B$26:$B$1851,A1127)</f>
        <v>152824.60952029916</v>
      </c>
      <c r="D1127" s="2">
        <f>YEAR('metered data'!J1130)</f>
        <v>2020</v>
      </c>
      <c r="E1127" s="2">
        <f>MONTH('metered data'!J1130)</f>
        <v>10</v>
      </c>
      <c r="F1127" s="2">
        <f>DAY('metered data'!J1130)</f>
        <v>3</v>
      </c>
      <c r="G1127" s="2"/>
      <c r="H1127" s="2"/>
      <c r="I1127" s="2"/>
      <c r="J1127" s="3"/>
      <c r="K1127" s="13"/>
      <c r="L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  <c r="Y1127" s="13"/>
      <c r="Z1127" s="13"/>
      <c r="AA1127" s="13"/>
      <c r="AB1127" s="13"/>
      <c r="AC1127" s="13"/>
      <c r="AD1127" s="13"/>
      <c r="AE1127" s="13"/>
      <c r="AF1127" s="13"/>
      <c r="AG1127" s="13"/>
      <c r="AH1127" s="13"/>
      <c r="AI1127" s="13"/>
    </row>
    <row r="1128" spans="1:35" ht="12.75" customHeight="1" x14ac:dyDescent="0.35">
      <c r="A1128" s="15">
        <f t="shared" si="61"/>
        <v>44108</v>
      </c>
      <c r="B1128" s="36">
        <f>C1128*'metered data'!H1131</f>
        <v>3402130.6284871818</v>
      </c>
      <c r="C1128" s="70">
        <f>SUMIFS('Regression Inputs'!$G$26:$G$1851,'Regression Inputs'!$B$26:$B$1851,A1128)</f>
        <v>141755.44285363259</v>
      </c>
      <c r="D1128" s="2">
        <f>YEAR('metered data'!J1131)</f>
        <v>2020</v>
      </c>
      <c r="E1128" s="2">
        <f>MONTH('metered data'!J1131)</f>
        <v>10</v>
      </c>
      <c r="F1128" s="2">
        <f>DAY('metered data'!J1131)</f>
        <v>4</v>
      </c>
      <c r="G1128" s="2"/>
      <c r="H1128" s="2"/>
      <c r="I1128" s="2"/>
      <c r="J1128" s="3"/>
      <c r="K1128" s="13"/>
      <c r="L1128" s="13"/>
      <c r="M1128" s="13"/>
      <c r="N1128" s="13"/>
      <c r="O1128" s="13"/>
      <c r="P1128" s="13"/>
      <c r="Q1128" s="13"/>
      <c r="R1128" s="13"/>
      <c r="S1128" s="13"/>
      <c r="T1128" s="13"/>
      <c r="U1128" s="13"/>
      <c r="V1128" s="13"/>
      <c r="W1128" s="13"/>
      <c r="X1128" s="13"/>
      <c r="Y1128" s="13"/>
      <c r="Z1128" s="13"/>
      <c r="AA1128" s="13"/>
      <c r="AB1128" s="13"/>
      <c r="AC1128" s="13"/>
      <c r="AD1128" s="13"/>
      <c r="AE1128" s="13"/>
      <c r="AF1128" s="13"/>
      <c r="AG1128" s="13"/>
      <c r="AH1128" s="13"/>
      <c r="AI1128" s="13"/>
    </row>
    <row r="1129" spans="1:35" ht="12.75" customHeight="1" x14ac:dyDescent="0.35">
      <c r="A1129" s="15">
        <f t="shared" si="61"/>
        <v>44109</v>
      </c>
      <c r="B1129" s="36">
        <f>C1129*'metered data'!H1132</f>
        <v>3594145.6284871791</v>
      </c>
      <c r="C1129" s="70">
        <f>SUMIFS('Regression Inputs'!$G$26:$G$1851,'Regression Inputs'!$B$26:$B$1851,A1129)</f>
        <v>149756.06785363247</v>
      </c>
      <c r="D1129" s="2">
        <f>YEAR('metered data'!J1132)</f>
        <v>2020</v>
      </c>
      <c r="E1129" s="2">
        <f>MONTH('metered data'!J1132)</f>
        <v>10</v>
      </c>
      <c r="F1129" s="2">
        <f>DAY('metered data'!J1132)</f>
        <v>5</v>
      </c>
      <c r="G1129" s="2"/>
      <c r="H1129" s="2"/>
      <c r="I1129" s="2"/>
      <c r="J1129" s="3"/>
      <c r="K1129" s="13"/>
      <c r="L1129" s="13"/>
      <c r="M1129" s="13"/>
      <c r="N1129" s="13"/>
      <c r="O1129" s="13"/>
      <c r="P1129" s="13"/>
      <c r="Q1129" s="13"/>
      <c r="R1129" s="13"/>
      <c r="S1129" s="13"/>
      <c r="T1129" s="13"/>
      <c r="U1129" s="13"/>
      <c r="V1129" s="13"/>
      <c r="W1129" s="13"/>
      <c r="X1129" s="13"/>
      <c r="Y1129" s="13"/>
      <c r="Z1129" s="13"/>
      <c r="AA1129" s="13"/>
      <c r="AB1129" s="13"/>
      <c r="AC1129" s="13"/>
      <c r="AD1129" s="13"/>
      <c r="AE1129" s="13"/>
      <c r="AF1129" s="13"/>
      <c r="AG1129" s="13"/>
      <c r="AH1129" s="13"/>
      <c r="AI1129" s="13"/>
    </row>
    <row r="1130" spans="1:35" ht="12.75" customHeight="1" x14ac:dyDescent="0.35">
      <c r="A1130" s="15">
        <f t="shared" si="61"/>
        <v>44110</v>
      </c>
      <c r="B1130" s="36">
        <f>C1130*'metered data'!H1133</f>
        <v>3966128.6284871809</v>
      </c>
      <c r="C1130" s="70">
        <f>SUMIFS('Regression Inputs'!$G$26:$G$1851,'Regression Inputs'!$B$26:$B$1851,A1130)</f>
        <v>165255.35952029921</v>
      </c>
      <c r="D1130" s="2">
        <f>YEAR('metered data'!J1133)</f>
        <v>2020</v>
      </c>
      <c r="E1130" s="2">
        <f>MONTH('metered data'!J1133)</f>
        <v>10</v>
      </c>
      <c r="F1130" s="2">
        <f>DAY('metered data'!J1133)</f>
        <v>6</v>
      </c>
      <c r="G1130" s="2"/>
      <c r="H1130" s="2"/>
      <c r="I1130" s="2"/>
      <c r="J1130" s="3"/>
      <c r="K1130" s="13"/>
      <c r="L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3"/>
      <c r="X1130" s="13"/>
      <c r="Y1130" s="13"/>
      <c r="Z1130" s="13"/>
      <c r="AA1130" s="13"/>
      <c r="AB1130" s="13"/>
      <c r="AC1130" s="13"/>
      <c r="AD1130" s="13"/>
      <c r="AE1130" s="13"/>
      <c r="AF1130" s="13"/>
      <c r="AG1130" s="13"/>
      <c r="AH1130" s="13"/>
      <c r="AI1130" s="13"/>
    </row>
    <row r="1131" spans="1:35" ht="12.75" customHeight="1" x14ac:dyDescent="0.35">
      <c r="A1131" s="15">
        <f t="shared" si="61"/>
        <v>44111</v>
      </c>
      <c r="B1131" s="36">
        <f>C1131*'metered data'!H1134</f>
        <v>4621427.6284871809</v>
      </c>
      <c r="C1131" s="70">
        <f>SUMIFS('Regression Inputs'!$G$26:$G$1851,'Regression Inputs'!$B$26:$B$1851,A1131)</f>
        <v>192559.48452029921</v>
      </c>
      <c r="D1131" s="2">
        <f>YEAR('metered data'!J1134)</f>
        <v>2020</v>
      </c>
      <c r="E1131" s="2">
        <f>MONTH('metered data'!J1134)</f>
        <v>10</v>
      </c>
      <c r="F1131" s="2">
        <f>DAY('metered data'!J1134)</f>
        <v>7</v>
      </c>
      <c r="G1131" s="2"/>
      <c r="H1131" s="2"/>
      <c r="I1131" s="2"/>
      <c r="J1131" s="3"/>
      <c r="K1131" s="13"/>
      <c r="L1131" s="13"/>
      <c r="M1131" s="13"/>
      <c r="N1131" s="13"/>
      <c r="O1131" s="13"/>
      <c r="P1131" s="13"/>
      <c r="Q1131" s="13"/>
      <c r="R1131" s="13"/>
      <c r="S1131" s="13"/>
      <c r="T1131" s="13"/>
      <c r="U1131" s="13"/>
      <c r="V1131" s="13"/>
      <c r="W1131" s="13"/>
      <c r="X1131" s="13"/>
      <c r="Y1131" s="13"/>
      <c r="Z1131" s="13"/>
      <c r="AA1131" s="13"/>
      <c r="AB1131" s="13"/>
      <c r="AC1131" s="13"/>
      <c r="AD1131" s="13"/>
      <c r="AE1131" s="13"/>
      <c r="AF1131" s="13"/>
      <c r="AG1131" s="13"/>
      <c r="AH1131" s="13"/>
      <c r="AI1131" s="13"/>
    </row>
    <row r="1132" spans="1:35" ht="12.75" customHeight="1" x14ac:dyDescent="0.35">
      <c r="A1132" s="15">
        <f t="shared" si="61"/>
        <v>44112</v>
      </c>
      <c r="B1132" s="36">
        <f>C1132*'metered data'!H1135</f>
        <v>4715407.6284871809</v>
      </c>
      <c r="C1132" s="70">
        <f>SUMIFS('Regression Inputs'!$G$26:$G$1851,'Regression Inputs'!$B$26:$B$1851,A1132)</f>
        <v>196475.31785363253</v>
      </c>
      <c r="D1132" s="2">
        <f>YEAR('metered data'!J1135)</f>
        <v>2020</v>
      </c>
      <c r="E1132" s="2">
        <f>MONTH('metered data'!J1135)</f>
        <v>10</v>
      </c>
      <c r="F1132" s="2">
        <f>DAY('metered data'!J1135)</f>
        <v>8</v>
      </c>
      <c r="G1132" s="2"/>
      <c r="H1132" s="2"/>
      <c r="I1132" s="2"/>
      <c r="J1132" s="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</row>
    <row r="1133" spans="1:35" ht="12.75" customHeight="1" x14ac:dyDescent="0.35">
      <c r="A1133" s="15">
        <f t="shared" si="61"/>
        <v>44113</v>
      </c>
      <c r="B1133" s="36">
        <f>C1133*'metered data'!H1136</f>
        <v>4256999.6284871809</v>
      </c>
      <c r="C1133" s="70">
        <f>SUMIFS('Regression Inputs'!$G$26:$G$1851,'Regression Inputs'!$B$26:$B$1851,A1133)</f>
        <v>177374.98452029921</v>
      </c>
      <c r="D1133" s="2">
        <f>YEAR('metered data'!J1136)</f>
        <v>2020</v>
      </c>
      <c r="E1133" s="2">
        <f>MONTH('metered data'!J1136)</f>
        <v>10</v>
      </c>
      <c r="F1133" s="2">
        <f>DAY('metered data'!J1136)</f>
        <v>9</v>
      </c>
      <c r="G1133" s="2"/>
      <c r="H1133" s="2"/>
      <c r="I1133" s="2"/>
      <c r="J1133" s="3"/>
      <c r="K1133" s="13"/>
      <c r="L1133" s="13"/>
      <c r="M1133" s="13"/>
      <c r="N1133" s="13"/>
      <c r="O1133" s="13"/>
      <c r="P1133" s="13"/>
      <c r="Q1133" s="13"/>
      <c r="R1133" s="13"/>
      <c r="S1133" s="13"/>
      <c r="T1133" s="13"/>
      <c r="U1133" s="13"/>
      <c r="V1133" s="13"/>
      <c r="W1133" s="13"/>
      <c r="X1133" s="13"/>
      <c r="Y1133" s="13"/>
      <c r="Z1133" s="13"/>
      <c r="AA1133" s="13"/>
      <c r="AB1133" s="13"/>
      <c r="AC1133" s="13"/>
      <c r="AD1133" s="13"/>
      <c r="AE1133" s="13"/>
      <c r="AF1133" s="13"/>
      <c r="AG1133" s="13"/>
      <c r="AH1133" s="13"/>
      <c r="AI1133" s="13"/>
    </row>
    <row r="1134" spans="1:35" ht="12.75" customHeight="1" x14ac:dyDescent="0.35">
      <c r="A1134" s="15">
        <f t="shared" si="61"/>
        <v>44114</v>
      </c>
      <c r="B1134" s="36">
        <f>C1134*'metered data'!H1137</f>
        <v>3514545.62848718</v>
      </c>
      <c r="C1134" s="70">
        <f>SUMIFS('Regression Inputs'!$G$26:$G$1851,'Regression Inputs'!$B$26:$B$1851,A1134)</f>
        <v>146439.40118696584</v>
      </c>
      <c r="D1134" s="2">
        <f>YEAR('metered data'!J1137)</f>
        <v>2020</v>
      </c>
      <c r="E1134" s="2">
        <f>MONTH('metered data'!J1137)</f>
        <v>10</v>
      </c>
      <c r="F1134" s="2">
        <f>DAY('metered data'!J1137)</f>
        <v>10</v>
      </c>
      <c r="G1134" s="2"/>
      <c r="H1134" s="2"/>
      <c r="I1134" s="2"/>
      <c r="J1134" s="3"/>
      <c r="K1134" s="13"/>
      <c r="L1134" s="13"/>
      <c r="M1134" s="13"/>
      <c r="N1134" s="13"/>
      <c r="O1134" s="13"/>
      <c r="P1134" s="13"/>
      <c r="Q1134" s="13"/>
      <c r="R1134" s="13"/>
      <c r="S1134" s="13"/>
      <c r="T1134" s="13"/>
      <c r="U1134" s="13"/>
      <c r="V1134" s="13"/>
      <c r="W1134" s="13"/>
      <c r="X1134" s="13"/>
      <c r="Y1134" s="13"/>
      <c r="Z1134" s="13"/>
      <c r="AA1134" s="13"/>
      <c r="AB1134" s="13"/>
      <c r="AC1134" s="13"/>
      <c r="AD1134" s="13"/>
      <c r="AE1134" s="13"/>
      <c r="AF1134" s="13"/>
      <c r="AG1134" s="13"/>
      <c r="AH1134" s="13"/>
      <c r="AI1134" s="13"/>
    </row>
    <row r="1135" spans="1:35" ht="12.75" customHeight="1" x14ac:dyDescent="0.35">
      <c r="A1135" s="15">
        <f t="shared" si="61"/>
        <v>44115</v>
      </c>
      <c r="B1135" s="36">
        <f>C1135*'metered data'!H1138</f>
        <v>3461553.6284871818</v>
      </c>
      <c r="C1135" s="70">
        <f>SUMIFS('Regression Inputs'!$G$26:$G$1851,'Regression Inputs'!$B$26:$B$1851,A1135)</f>
        <v>144231.4011869659</v>
      </c>
      <c r="D1135" s="2">
        <f>YEAR('metered data'!J1138)</f>
        <v>2020</v>
      </c>
      <c r="E1135" s="2">
        <f>MONTH('metered data'!J1138)</f>
        <v>10</v>
      </c>
      <c r="F1135" s="2">
        <f>DAY('metered data'!J1138)</f>
        <v>11</v>
      </c>
      <c r="G1135" s="2"/>
      <c r="H1135" s="2"/>
      <c r="I1135" s="2"/>
      <c r="J1135" s="3"/>
      <c r="K1135" s="13"/>
      <c r="L1135" s="13"/>
      <c r="M1135" s="13"/>
      <c r="N1135" s="13"/>
      <c r="O1135" s="13"/>
      <c r="P1135" s="13"/>
      <c r="Q1135" s="13"/>
      <c r="R1135" s="13"/>
      <c r="S1135" s="13"/>
      <c r="T1135" s="13"/>
      <c r="U1135" s="13"/>
      <c r="V1135" s="13"/>
      <c r="W1135" s="13"/>
      <c r="X1135" s="13"/>
      <c r="Y1135" s="13"/>
      <c r="Z1135" s="13"/>
      <c r="AA1135" s="13"/>
      <c r="AB1135" s="13"/>
      <c r="AC1135" s="13"/>
      <c r="AD1135" s="13"/>
      <c r="AE1135" s="13"/>
      <c r="AF1135" s="13"/>
      <c r="AG1135" s="13"/>
      <c r="AH1135" s="13"/>
      <c r="AI1135" s="13"/>
    </row>
    <row r="1136" spans="1:35" ht="12.75" customHeight="1" x14ac:dyDescent="0.35">
      <c r="A1136" s="15">
        <f t="shared" si="61"/>
        <v>44116</v>
      </c>
      <c r="B1136" s="36">
        <f>C1136*'metered data'!H1139</f>
        <v>3980345.6284871809</v>
      </c>
      <c r="C1136" s="70">
        <f>SUMIFS('Regression Inputs'!$G$26:$G$1851,'Regression Inputs'!$B$26:$B$1851,A1136)</f>
        <v>165847.73452029921</v>
      </c>
      <c r="D1136" s="2">
        <f>YEAR('metered data'!J1139)</f>
        <v>2020</v>
      </c>
      <c r="E1136" s="2">
        <f>MONTH('metered data'!J1139)</f>
        <v>10</v>
      </c>
      <c r="F1136" s="2">
        <f>DAY('metered data'!J1139)</f>
        <v>12</v>
      </c>
      <c r="G1136" s="2"/>
      <c r="H1136" s="2"/>
      <c r="I1136" s="2"/>
      <c r="J1136" s="3"/>
      <c r="K1136" s="13"/>
      <c r="L1136" s="13"/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  <c r="Y1136" s="13"/>
      <c r="Z1136" s="13"/>
      <c r="AA1136" s="13"/>
      <c r="AB1136" s="13"/>
      <c r="AC1136" s="13"/>
      <c r="AD1136" s="13"/>
      <c r="AE1136" s="13"/>
      <c r="AF1136" s="13"/>
      <c r="AG1136" s="13"/>
      <c r="AH1136" s="13"/>
      <c r="AI1136" s="13"/>
    </row>
    <row r="1137" spans="1:35" ht="12.75" customHeight="1" x14ac:dyDescent="0.35">
      <c r="A1137" s="15">
        <f t="shared" si="61"/>
        <v>44117</v>
      </c>
      <c r="B1137" s="36">
        <f>C1137*'metered data'!H1140</f>
        <v>4023770.6284871809</v>
      </c>
      <c r="C1137" s="70">
        <f>SUMIFS('Regression Inputs'!$G$26:$G$1851,'Regression Inputs'!$B$26:$B$1851,A1137)</f>
        <v>167657.10952029921</v>
      </c>
      <c r="D1137" s="2">
        <f>YEAR('metered data'!J1140)</f>
        <v>2020</v>
      </c>
      <c r="E1137" s="2">
        <f>MONTH('metered data'!J1140)</f>
        <v>10</v>
      </c>
      <c r="F1137" s="2">
        <f>DAY('metered data'!J1140)</f>
        <v>13</v>
      </c>
      <c r="G1137" s="2"/>
      <c r="H1137" s="2"/>
      <c r="I1137" s="2"/>
      <c r="J1137" s="3"/>
      <c r="K1137" s="13"/>
      <c r="L1137" s="13"/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  <c r="AB1137" s="13"/>
      <c r="AC1137" s="13"/>
      <c r="AD1137" s="13"/>
      <c r="AE1137" s="13"/>
      <c r="AF1137" s="13"/>
      <c r="AG1137" s="13"/>
      <c r="AH1137" s="13"/>
      <c r="AI1137" s="13"/>
    </row>
    <row r="1138" spans="1:35" ht="12.75" customHeight="1" x14ac:dyDescent="0.35">
      <c r="A1138" s="15">
        <f t="shared" si="61"/>
        <v>44118</v>
      </c>
      <c r="B1138" s="36">
        <f>C1138*'metered data'!H1141</f>
        <v>4215445.6284871809</v>
      </c>
      <c r="C1138" s="70">
        <f>SUMIFS('Regression Inputs'!$G$26:$G$1851,'Regression Inputs'!$B$26:$B$1851,A1138)</f>
        <v>175643.56785363253</v>
      </c>
      <c r="D1138" s="2">
        <f>YEAR('metered data'!J1141)</f>
        <v>2020</v>
      </c>
      <c r="E1138" s="2">
        <f>MONTH('metered data'!J1141)</f>
        <v>10</v>
      </c>
      <c r="F1138" s="2">
        <f>DAY('metered data'!J1141)</f>
        <v>14</v>
      </c>
      <c r="G1138" s="2"/>
      <c r="H1138" s="2"/>
      <c r="I1138" s="2"/>
      <c r="J1138" s="3"/>
      <c r="K1138" s="13"/>
      <c r="L1138" s="13"/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  <c r="Y1138" s="13"/>
      <c r="Z1138" s="13"/>
      <c r="AA1138" s="13"/>
      <c r="AB1138" s="13"/>
      <c r="AC1138" s="13"/>
      <c r="AD1138" s="13"/>
      <c r="AE1138" s="13"/>
      <c r="AF1138" s="13"/>
      <c r="AG1138" s="13"/>
      <c r="AH1138" s="13"/>
      <c r="AI1138" s="13"/>
    </row>
    <row r="1139" spans="1:35" ht="12.75" customHeight="1" x14ac:dyDescent="0.35">
      <c r="A1139" s="15">
        <f t="shared" si="61"/>
        <v>44119</v>
      </c>
      <c r="B1139" s="36">
        <f>C1139*'metered data'!H1142</f>
        <v>4482552.62848718</v>
      </c>
      <c r="C1139" s="70">
        <f>SUMIFS('Regression Inputs'!$G$26:$G$1851,'Regression Inputs'!$B$26:$B$1851,A1139)</f>
        <v>186773.02618696584</v>
      </c>
      <c r="D1139" s="2">
        <f>YEAR('metered data'!J1142)</f>
        <v>2020</v>
      </c>
      <c r="E1139" s="2">
        <f>MONTH('metered data'!J1142)</f>
        <v>10</v>
      </c>
      <c r="F1139" s="2">
        <f>DAY('metered data'!J1142)</f>
        <v>15</v>
      </c>
      <c r="G1139" s="2"/>
      <c r="H1139" s="2"/>
      <c r="I1139" s="2"/>
      <c r="J1139" s="3"/>
      <c r="K1139" s="13"/>
      <c r="L1139" s="13"/>
      <c r="M1139" s="13"/>
      <c r="N1139" s="13"/>
      <c r="O1139" s="13"/>
      <c r="P1139" s="13"/>
      <c r="Q1139" s="13"/>
      <c r="R1139" s="13"/>
      <c r="S1139" s="13"/>
      <c r="T1139" s="13"/>
      <c r="U1139" s="13"/>
      <c r="V1139" s="13"/>
      <c r="W1139" s="13"/>
      <c r="X1139" s="13"/>
      <c r="Y1139" s="13"/>
      <c r="Z1139" s="13"/>
      <c r="AA1139" s="13"/>
      <c r="AB1139" s="13"/>
      <c r="AC1139" s="13"/>
      <c r="AD1139" s="13"/>
      <c r="AE1139" s="13"/>
      <c r="AF1139" s="13"/>
      <c r="AG1139" s="13"/>
      <c r="AH1139" s="13"/>
      <c r="AI1139" s="13"/>
    </row>
    <row r="1140" spans="1:35" ht="12.75" customHeight="1" x14ac:dyDescent="0.35">
      <c r="A1140" s="15">
        <f t="shared" si="61"/>
        <v>44120</v>
      </c>
      <c r="B1140" s="36">
        <f>C1140*'metered data'!H1143</f>
        <v>4523806.6284871809</v>
      </c>
      <c r="C1140" s="70">
        <f>SUMIFS('Regression Inputs'!$G$26:$G$1851,'Regression Inputs'!$B$26:$B$1851,A1140)</f>
        <v>188491.94285363253</v>
      </c>
      <c r="D1140" s="2">
        <f>YEAR('metered data'!J1143)</f>
        <v>2020</v>
      </c>
      <c r="E1140" s="2">
        <f>MONTH('metered data'!J1143)</f>
        <v>10</v>
      </c>
      <c r="F1140" s="2">
        <f>DAY('metered data'!J1143)</f>
        <v>16</v>
      </c>
      <c r="G1140" s="2"/>
      <c r="H1140" s="2"/>
      <c r="I1140" s="2"/>
      <c r="J1140" s="3"/>
      <c r="K1140" s="13"/>
      <c r="L1140" s="13"/>
      <c r="M1140" s="13"/>
      <c r="N1140" s="13"/>
      <c r="O1140" s="13"/>
      <c r="P1140" s="13"/>
      <c r="Q1140" s="13"/>
      <c r="R1140" s="13"/>
      <c r="S1140" s="13"/>
      <c r="T1140" s="13"/>
      <c r="U1140" s="13"/>
      <c r="V1140" s="13"/>
      <c r="W1140" s="13"/>
      <c r="X1140" s="13"/>
      <c r="Y1140" s="13"/>
      <c r="Z1140" s="13"/>
      <c r="AA1140" s="13"/>
      <c r="AB1140" s="13"/>
      <c r="AC1140" s="13"/>
      <c r="AD1140" s="13"/>
      <c r="AE1140" s="13"/>
      <c r="AF1140" s="13"/>
      <c r="AG1140" s="13"/>
      <c r="AH1140" s="13"/>
      <c r="AI1140" s="13"/>
    </row>
    <row r="1141" spans="1:35" ht="12.75" customHeight="1" x14ac:dyDescent="0.35">
      <c r="A1141" s="15">
        <f t="shared" si="61"/>
        <v>44121</v>
      </c>
      <c r="B1141" s="36">
        <f>C1141*'metered data'!H1144</f>
        <v>4099668.62848718</v>
      </c>
      <c r="C1141" s="70">
        <f>SUMIFS('Regression Inputs'!$G$26:$G$1851,'Regression Inputs'!$B$26:$B$1851,A1141)</f>
        <v>170819.52618696584</v>
      </c>
      <c r="D1141" s="2">
        <f>YEAR('metered data'!J1144)</f>
        <v>2020</v>
      </c>
      <c r="E1141" s="2">
        <f>MONTH('metered data'!J1144)</f>
        <v>10</v>
      </c>
      <c r="F1141" s="2">
        <f>DAY('metered data'!J1144)</f>
        <v>17</v>
      </c>
      <c r="G1141" s="2"/>
      <c r="H1141" s="2"/>
      <c r="I1141" s="2"/>
      <c r="J1141" s="3"/>
      <c r="K1141" s="13"/>
      <c r="L1141" s="13"/>
      <c r="M1141" s="13"/>
      <c r="N1141" s="13"/>
      <c r="O1141" s="13"/>
      <c r="P1141" s="13"/>
      <c r="Q1141" s="13"/>
      <c r="R1141" s="13"/>
      <c r="S1141" s="13"/>
      <c r="T1141" s="13"/>
      <c r="U1141" s="13"/>
      <c r="V1141" s="13"/>
      <c r="W1141" s="13"/>
      <c r="X1141" s="13"/>
      <c r="Y1141" s="13"/>
      <c r="Z1141" s="13"/>
      <c r="AA1141" s="13"/>
      <c r="AB1141" s="13"/>
      <c r="AC1141" s="13"/>
      <c r="AD1141" s="13"/>
      <c r="AE1141" s="13"/>
      <c r="AF1141" s="13"/>
      <c r="AG1141" s="13"/>
      <c r="AH1141" s="13"/>
      <c r="AI1141" s="13"/>
    </row>
    <row r="1142" spans="1:35" ht="12.75" customHeight="1" x14ac:dyDescent="0.35">
      <c r="A1142" s="15">
        <f t="shared" si="61"/>
        <v>44122</v>
      </c>
      <c r="B1142" s="36">
        <f>C1142*'metered data'!H1145</f>
        <v>4110175.6284871809</v>
      </c>
      <c r="C1142" s="70">
        <f>SUMIFS('Regression Inputs'!$G$26:$G$1851,'Regression Inputs'!$B$26:$B$1851,A1142)</f>
        <v>171257.31785363253</v>
      </c>
      <c r="D1142" s="2">
        <f>YEAR('metered data'!J1145)</f>
        <v>2020</v>
      </c>
      <c r="E1142" s="2">
        <f>MONTH('metered data'!J1145)</f>
        <v>10</v>
      </c>
      <c r="F1142" s="2">
        <f>DAY('metered data'!J1145)</f>
        <v>18</v>
      </c>
      <c r="G1142" s="2"/>
      <c r="H1142" s="2"/>
      <c r="I1142" s="2"/>
      <c r="J1142" s="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</row>
    <row r="1143" spans="1:35" ht="12.75" customHeight="1" x14ac:dyDescent="0.35">
      <c r="A1143" s="15">
        <f t="shared" si="61"/>
        <v>44123</v>
      </c>
      <c r="B1143" s="36">
        <f>C1143*'metered data'!H1146</f>
        <v>4868496.6284871818</v>
      </c>
      <c r="C1143" s="70">
        <f>SUMIFS('Regression Inputs'!$G$26:$G$1851,'Regression Inputs'!$B$26:$B$1851,A1143)</f>
        <v>202854.0261869659</v>
      </c>
      <c r="D1143" s="2">
        <f>YEAR('metered data'!J1146)</f>
        <v>2020</v>
      </c>
      <c r="E1143" s="2">
        <f>MONTH('metered data'!J1146)</f>
        <v>10</v>
      </c>
      <c r="F1143" s="2">
        <f>DAY('metered data'!J1146)</f>
        <v>19</v>
      </c>
      <c r="G1143" s="2"/>
      <c r="H1143" s="2"/>
      <c r="I1143" s="2"/>
      <c r="J1143" s="3"/>
      <c r="K1143" s="13"/>
      <c r="L1143" s="13"/>
      <c r="M1143" s="13"/>
      <c r="N1143" s="13"/>
      <c r="O1143" s="13"/>
      <c r="P1143" s="13"/>
      <c r="Q1143" s="13"/>
      <c r="R1143" s="13"/>
      <c r="S1143" s="13"/>
      <c r="T1143" s="13"/>
      <c r="U1143" s="13"/>
      <c r="V1143" s="13"/>
      <c r="W1143" s="13"/>
      <c r="X1143" s="13"/>
      <c r="Y1143" s="13"/>
      <c r="Z1143" s="13"/>
      <c r="AA1143" s="13"/>
      <c r="AB1143" s="13"/>
      <c r="AC1143" s="13"/>
      <c r="AD1143" s="13"/>
      <c r="AE1143" s="13"/>
      <c r="AF1143" s="13"/>
      <c r="AG1143" s="13"/>
      <c r="AH1143" s="13"/>
      <c r="AI1143" s="13"/>
    </row>
    <row r="1144" spans="1:35" ht="12.75" customHeight="1" x14ac:dyDescent="0.35">
      <c r="A1144" s="15">
        <f t="shared" si="61"/>
        <v>44124</v>
      </c>
      <c r="B1144" s="36">
        <f>C1144*'metered data'!H1147</f>
        <v>4959030.6284871791</v>
      </c>
      <c r="C1144" s="70">
        <f>SUMIFS('Regression Inputs'!$G$26:$G$1851,'Regression Inputs'!$B$26:$B$1851,A1144)</f>
        <v>206626.27618696578</v>
      </c>
      <c r="D1144" s="2">
        <f>YEAR('metered data'!J1147)</f>
        <v>2020</v>
      </c>
      <c r="E1144" s="2">
        <f>MONTH('metered data'!J1147)</f>
        <v>10</v>
      </c>
      <c r="F1144" s="2">
        <f>DAY('metered data'!J1147)</f>
        <v>20</v>
      </c>
      <c r="G1144" s="2"/>
      <c r="H1144" s="2"/>
      <c r="I1144" s="2"/>
      <c r="J1144" s="3"/>
      <c r="K1144" s="13"/>
      <c r="L1144" s="13"/>
      <c r="M1144" s="13"/>
      <c r="N1144" s="13"/>
      <c r="O1144" s="13"/>
      <c r="P1144" s="13"/>
      <c r="Q1144" s="13"/>
      <c r="R1144" s="13"/>
      <c r="S1144" s="13"/>
      <c r="T1144" s="13"/>
      <c r="U1144" s="13"/>
      <c r="V1144" s="13"/>
      <c r="W1144" s="13"/>
      <c r="X1144" s="13"/>
      <c r="Y1144" s="13"/>
      <c r="Z1144" s="13"/>
      <c r="AA1144" s="13"/>
      <c r="AB1144" s="13"/>
      <c r="AC1144" s="13"/>
      <c r="AD1144" s="13"/>
      <c r="AE1144" s="13"/>
      <c r="AF1144" s="13"/>
      <c r="AG1144" s="13"/>
      <c r="AH1144" s="13"/>
      <c r="AI1144" s="13"/>
    </row>
    <row r="1145" spans="1:35" ht="12.75" customHeight="1" x14ac:dyDescent="0.35">
      <c r="A1145" s="15">
        <f t="shared" si="61"/>
        <v>44125</v>
      </c>
      <c r="B1145" s="36">
        <f>C1145*'metered data'!H1148</f>
        <v>5411223.6284871791</v>
      </c>
      <c r="C1145" s="70">
        <f>SUMIFS('Regression Inputs'!$G$26:$G$1851,'Regression Inputs'!$B$26:$B$1851,A1145)</f>
        <v>225467.65118696578</v>
      </c>
      <c r="D1145" s="2">
        <f>YEAR('metered data'!J1148)</f>
        <v>2020</v>
      </c>
      <c r="E1145" s="2">
        <f>MONTH('metered data'!J1148)</f>
        <v>10</v>
      </c>
      <c r="F1145" s="2">
        <f>DAY('metered data'!J1148)</f>
        <v>21</v>
      </c>
      <c r="G1145" s="2"/>
      <c r="H1145" s="2"/>
      <c r="I1145" s="2"/>
      <c r="J1145" s="3"/>
      <c r="K1145" s="13"/>
      <c r="L1145" s="13"/>
      <c r="M1145" s="13"/>
      <c r="N1145" s="13"/>
      <c r="O1145" s="13"/>
      <c r="P1145" s="13"/>
      <c r="Q1145" s="13"/>
      <c r="R1145" s="13"/>
      <c r="S1145" s="13"/>
      <c r="T1145" s="13"/>
      <c r="U1145" s="13"/>
      <c r="V1145" s="13"/>
      <c r="W1145" s="13"/>
      <c r="X1145" s="13"/>
      <c r="Y1145" s="13"/>
      <c r="Z1145" s="13"/>
      <c r="AA1145" s="13"/>
      <c r="AB1145" s="13"/>
      <c r="AC1145" s="13"/>
      <c r="AD1145" s="13"/>
      <c r="AE1145" s="13"/>
      <c r="AF1145" s="13"/>
      <c r="AG1145" s="13"/>
      <c r="AH1145" s="13"/>
      <c r="AI1145" s="13"/>
    </row>
    <row r="1146" spans="1:35" ht="12.75" customHeight="1" x14ac:dyDescent="0.35">
      <c r="A1146" s="15">
        <f t="shared" si="61"/>
        <v>44126</v>
      </c>
      <c r="B1146" s="36">
        <f>C1146*'metered data'!H1149</f>
        <v>5461463.62848718</v>
      </c>
      <c r="C1146" s="70">
        <f>SUMIFS('Regression Inputs'!$G$26:$G$1851,'Regression Inputs'!$B$26:$B$1851,A1146)</f>
        <v>227560.98452029916</v>
      </c>
      <c r="D1146" s="2">
        <f>YEAR('metered data'!J1149)</f>
        <v>2020</v>
      </c>
      <c r="E1146" s="2">
        <f>MONTH('metered data'!J1149)</f>
        <v>10</v>
      </c>
      <c r="F1146" s="2">
        <f>DAY('metered data'!J1149)</f>
        <v>22</v>
      </c>
      <c r="G1146" s="2"/>
      <c r="H1146" s="2"/>
      <c r="I1146" s="2"/>
      <c r="J1146" s="3"/>
      <c r="K1146" s="13"/>
      <c r="L1146" s="13"/>
      <c r="M1146" s="13"/>
      <c r="N1146" s="13"/>
      <c r="O1146" s="13"/>
      <c r="P1146" s="13"/>
      <c r="Q1146" s="13"/>
      <c r="R1146" s="13"/>
      <c r="S1146" s="13"/>
      <c r="T1146" s="13"/>
      <c r="U1146" s="13"/>
      <c r="V1146" s="13"/>
      <c r="W1146" s="13"/>
      <c r="X1146" s="13"/>
      <c r="Y1146" s="13"/>
      <c r="Z1146" s="13"/>
      <c r="AA1146" s="13"/>
      <c r="AB1146" s="13"/>
      <c r="AC1146" s="13"/>
      <c r="AD1146" s="13"/>
      <c r="AE1146" s="13"/>
      <c r="AF1146" s="13"/>
      <c r="AG1146" s="13"/>
      <c r="AH1146" s="13"/>
      <c r="AI1146" s="13"/>
    </row>
    <row r="1147" spans="1:35" ht="12.75" customHeight="1" x14ac:dyDescent="0.35">
      <c r="A1147" s="15">
        <f t="shared" si="61"/>
        <v>44127</v>
      </c>
      <c r="B1147" s="36">
        <f>C1147*'metered data'!H1150</f>
        <v>5958933.6284871818</v>
      </c>
      <c r="C1147" s="70">
        <f>SUMIFS('Regression Inputs'!$G$26:$G$1851,'Regression Inputs'!$B$26:$B$1851,A1147)</f>
        <v>248288.9011869659</v>
      </c>
      <c r="D1147" s="2">
        <f>YEAR('metered data'!J1150)</f>
        <v>2020</v>
      </c>
      <c r="E1147" s="2">
        <f>MONTH('metered data'!J1150)</f>
        <v>10</v>
      </c>
      <c r="F1147" s="2">
        <f>DAY('metered data'!J1150)</f>
        <v>23</v>
      </c>
      <c r="G1147" s="2"/>
      <c r="H1147" s="2"/>
      <c r="I1147" s="2"/>
      <c r="J1147" s="3"/>
      <c r="K1147" s="13"/>
      <c r="L1147" s="13"/>
      <c r="M1147" s="13"/>
      <c r="N1147" s="13"/>
      <c r="O1147" s="13"/>
      <c r="P1147" s="13"/>
      <c r="Q1147" s="13"/>
      <c r="R1147" s="13"/>
      <c r="S1147" s="13"/>
      <c r="T1147" s="13"/>
      <c r="U1147" s="13"/>
      <c r="V1147" s="13"/>
      <c r="W1147" s="13"/>
      <c r="X1147" s="13"/>
      <c r="Y1147" s="13"/>
      <c r="Z1147" s="13"/>
      <c r="AA1147" s="13"/>
      <c r="AB1147" s="13"/>
      <c r="AC1147" s="13"/>
      <c r="AD1147" s="13"/>
      <c r="AE1147" s="13"/>
      <c r="AF1147" s="13"/>
      <c r="AG1147" s="13"/>
      <c r="AH1147" s="13"/>
      <c r="AI1147" s="13"/>
    </row>
    <row r="1148" spans="1:35" ht="12.75" customHeight="1" x14ac:dyDescent="0.35">
      <c r="A1148" s="15">
        <f t="shared" si="61"/>
        <v>44128</v>
      </c>
      <c r="B1148" s="36">
        <f>C1148*'metered data'!H1151</f>
        <v>5240559.6284871818</v>
      </c>
      <c r="C1148" s="70">
        <f>SUMIFS('Regression Inputs'!$G$26:$G$1851,'Regression Inputs'!$B$26:$B$1851,A1148)</f>
        <v>218356.6511869659</v>
      </c>
      <c r="D1148" s="2">
        <f>YEAR('metered data'!J1151)</f>
        <v>2020</v>
      </c>
      <c r="E1148" s="2">
        <f>MONTH('metered data'!J1151)</f>
        <v>10</v>
      </c>
      <c r="F1148" s="2">
        <f>DAY('metered data'!J1151)</f>
        <v>24</v>
      </c>
      <c r="G1148" s="2"/>
      <c r="H1148" s="2"/>
      <c r="I1148" s="2"/>
      <c r="J1148" s="3"/>
      <c r="K1148" s="13"/>
      <c r="L1148" s="13"/>
      <c r="M1148" s="13"/>
      <c r="N1148" s="13"/>
      <c r="O1148" s="13"/>
      <c r="P1148" s="13"/>
      <c r="Q1148" s="13"/>
      <c r="R1148" s="13"/>
      <c r="S1148" s="13"/>
      <c r="T1148" s="13"/>
      <c r="U1148" s="13"/>
      <c r="V1148" s="13"/>
      <c r="W1148" s="13"/>
      <c r="X1148" s="13"/>
      <c r="Y1148" s="13"/>
      <c r="Z1148" s="13"/>
      <c r="AA1148" s="13"/>
      <c r="AB1148" s="13"/>
      <c r="AC1148" s="13"/>
      <c r="AD1148" s="13"/>
      <c r="AE1148" s="13"/>
      <c r="AF1148" s="13"/>
      <c r="AG1148" s="13"/>
      <c r="AH1148" s="13"/>
      <c r="AI1148" s="13"/>
    </row>
    <row r="1149" spans="1:35" ht="12.75" customHeight="1" x14ac:dyDescent="0.35">
      <c r="A1149" s="15">
        <f t="shared" si="61"/>
        <v>44129</v>
      </c>
      <c r="B1149" s="36">
        <f>C1149*'metered data'!H1152</f>
        <v>5941076.62848718</v>
      </c>
      <c r="C1149" s="70">
        <f>SUMIFS('Regression Inputs'!$G$26:$G$1851,'Regression Inputs'!$B$26:$B$1851,A1149)</f>
        <v>247544.85952029916</v>
      </c>
      <c r="D1149" s="2">
        <f>YEAR('metered data'!J1152)</f>
        <v>2020</v>
      </c>
      <c r="E1149" s="2">
        <f>MONTH('metered data'!J1152)</f>
        <v>10</v>
      </c>
      <c r="F1149" s="2">
        <f>DAY('metered data'!J1152)</f>
        <v>25</v>
      </c>
      <c r="G1149" s="2"/>
      <c r="H1149" s="2"/>
      <c r="I1149" s="2"/>
      <c r="J1149" s="3"/>
      <c r="K1149" s="13"/>
      <c r="L1149" s="13"/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  <c r="Y1149" s="13"/>
      <c r="Z1149" s="13"/>
      <c r="AA1149" s="13"/>
      <c r="AB1149" s="13"/>
      <c r="AC1149" s="13"/>
      <c r="AD1149" s="13"/>
      <c r="AE1149" s="13"/>
      <c r="AF1149" s="13"/>
      <c r="AG1149" s="13"/>
      <c r="AH1149" s="13"/>
      <c r="AI1149" s="13"/>
    </row>
    <row r="1150" spans="1:35" ht="12.75" customHeight="1" x14ac:dyDescent="0.35">
      <c r="A1150" s="15">
        <f t="shared" si="61"/>
        <v>44130</v>
      </c>
      <c r="B1150" s="36">
        <f>C1150*'metered data'!H1153</f>
        <v>6289691.6284871828</v>
      </c>
      <c r="C1150" s="70">
        <f>SUMIFS('Regression Inputs'!$G$26:$G$1851,'Regression Inputs'!$B$26:$B$1851,A1150)</f>
        <v>262070.48452029927</v>
      </c>
      <c r="D1150" s="2">
        <f>YEAR('metered data'!J1153)</f>
        <v>2020</v>
      </c>
      <c r="E1150" s="2">
        <f>MONTH('metered data'!J1153)</f>
        <v>10</v>
      </c>
      <c r="F1150" s="2">
        <f>DAY('metered data'!J1153)</f>
        <v>26</v>
      </c>
      <c r="G1150" s="2"/>
      <c r="H1150" s="2"/>
      <c r="I1150" s="2"/>
      <c r="J1150" s="3"/>
      <c r="K1150" s="13"/>
      <c r="L1150" s="13"/>
      <c r="M1150" s="13"/>
      <c r="N1150" s="13"/>
      <c r="O1150" s="13"/>
      <c r="P1150" s="13"/>
      <c r="Q1150" s="13"/>
      <c r="R1150" s="13"/>
      <c r="S1150" s="13"/>
      <c r="T1150" s="13"/>
      <c r="U1150" s="13"/>
      <c r="V1150" s="13"/>
      <c r="W1150" s="13"/>
      <c r="X1150" s="13"/>
      <c r="Y1150" s="13"/>
      <c r="Z1150" s="13"/>
      <c r="AA1150" s="13"/>
      <c r="AB1150" s="13"/>
      <c r="AC1150" s="13"/>
      <c r="AD1150" s="13"/>
      <c r="AE1150" s="13"/>
      <c r="AF1150" s="13"/>
      <c r="AG1150" s="13"/>
      <c r="AH1150" s="13"/>
      <c r="AI1150" s="13"/>
    </row>
    <row r="1151" spans="1:35" ht="12.75" customHeight="1" x14ac:dyDescent="0.35">
      <c r="A1151" s="15">
        <f t="shared" si="61"/>
        <v>44131</v>
      </c>
      <c r="B1151" s="36">
        <f>C1151*'metered data'!H1154</f>
        <v>6174735.6284871818</v>
      </c>
      <c r="C1151" s="70">
        <f>SUMIFS('Regression Inputs'!$G$26:$G$1851,'Regression Inputs'!$B$26:$B$1851,A1151)</f>
        <v>257280.6511869659</v>
      </c>
      <c r="D1151" s="2">
        <f>YEAR('metered data'!J1154)</f>
        <v>2020</v>
      </c>
      <c r="E1151" s="2">
        <f>MONTH('metered data'!J1154)</f>
        <v>10</v>
      </c>
      <c r="F1151" s="2">
        <f>DAY('metered data'!J1154)</f>
        <v>27</v>
      </c>
      <c r="G1151" s="2"/>
      <c r="H1151" s="2"/>
      <c r="I1151" s="2"/>
      <c r="J1151" s="3"/>
      <c r="K1151" s="13"/>
      <c r="L1151" s="13"/>
      <c r="M1151" s="13"/>
      <c r="N1151" s="13"/>
      <c r="O1151" s="13"/>
      <c r="P1151" s="13"/>
      <c r="Q1151" s="13"/>
      <c r="R1151" s="13"/>
      <c r="S1151" s="13"/>
      <c r="T1151" s="13"/>
      <c r="U1151" s="13"/>
      <c r="V1151" s="13"/>
      <c r="W1151" s="13"/>
      <c r="X1151" s="13"/>
      <c r="Y1151" s="13"/>
      <c r="Z1151" s="13"/>
      <c r="AA1151" s="13"/>
      <c r="AB1151" s="13"/>
      <c r="AC1151" s="13"/>
      <c r="AD1151" s="13"/>
      <c r="AE1151" s="13"/>
      <c r="AF1151" s="13"/>
      <c r="AG1151" s="13"/>
      <c r="AH1151" s="13"/>
      <c r="AI1151" s="13"/>
    </row>
    <row r="1152" spans="1:35" ht="12.75" customHeight="1" x14ac:dyDescent="0.35">
      <c r="A1152" s="15">
        <f t="shared" si="61"/>
        <v>44132</v>
      </c>
      <c r="B1152" s="36">
        <f>C1152*'metered data'!H1155</f>
        <v>5770665.6284871818</v>
      </c>
      <c r="C1152" s="70">
        <f>SUMIFS('Regression Inputs'!$G$26:$G$1851,'Regression Inputs'!$B$26:$B$1851,A1152)</f>
        <v>240444.4011869659</v>
      </c>
      <c r="D1152" s="2">
        <f>YEAR('metered data'!J1155)</f>
        <v>2020</v>
      </c>
      <c r="E1152" s="2">
        <f>MONTH('metered data'!J1155)</f>
        <v>10</v>
      </c>
      <c r="F1152" s="2">
        <f>DAY('metered data'!J1155)</f>
        <v>28</v>
      </c>
      <c r="G1152" s="2"/>
      <c r="H1152" s="2"/>
      <c r="I1152" s="2"/>
      <c r="J1152" s="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</row>
    <row r="1153" spans="1:35" ht="12.75" customHeight="1" x14ac:dyDescent="0.35">
      <c r="A1153" s="15">
        <f t="shared" si="61"/>
        <v>44133</v>
      </c>
      <c r="B1153" s="36">
        <f>C1153*'metered data'!H1156</f>
        <v>5085048.6284871818</v>
      </c>
      <c r="C1153" s="70">
        <f>SUMIFS('Regression Inputs'!$G$26:$G$1851,'Regression Inputs'!$B$26:$B$1851,A1153)</f>
        <v>211877.0261869659</v>
      </c>
      <c r="D1153" s="2">
        <f>YEAR('metered data'!J1156)</f>
        <v>2020</v>
      </c>
      <c r="E1153" s="2">
        <f>MONTH('metered data'!J1156)</f>
        <v>10</v>
      </c>
      <c r="F1153" s="2">
        <f>DAY('metered data'!J1156)</f>
        <v>29</v>
      </c>
      <c r="G1153" s="2"/>
      <c r="H1153" s="2"/>
      <c r="I1153" s="2"/>
      <c r="J1153" s="3"/>
      <c r="K1153" s="13"/>
      <c r="L1153" s="13"/>
      <c r="M1153" s="13"/>
      <c r="N1153" s="13"/>
      <c r="O1153" s="13"/>
      <c r="P1153" s="13"/>
      <c r="Q1153" s="13"/>
      <c r="R1153" s="13"/>
      <c r="S1153" s="13"/>
      <c r="T1153" s="13"/>
      <c r="U1153" s="13"/>
      <c r="V1153" s="13"/>
      <c r="W1153" s="13"/>
      <c r="X1153" s="13"/>
      <c r="Y1153" s="13"/>
      <c r="Z1153" s="13"/>
      <c r="AA1153" s="13"/>
      <c r="AB1153" s="13"/>
      <c r="AC1153" s="13"/>
      <c r="AD1153" s="13"/>
      <c r="AE1153" s="13"/>
      <c r="AF1153" s="13"/>
      <c r="AG1153" s="13"/>
      <c r="AH1153" s="13"/>
      <c r="AI1153" s="13"/>
    </row>
    <row r="1154" spans="1:35" ht="12.75" customHeight="1" x14ac:dyDescent="0.35">
      <c r="A1154" s="15">
        <f t="shared" si="61"/>
        <v>44134</v>
      </c>
      <c r="B1154" s="36">
        <f>C1154*'metered data'!H1157</f>
        <v>5073629.6284871828</v>
      </c>
      <c r="C1154" s="70">
        <f>SUMIFS('Regression Inputs'!$G$26:$G$1851,'Regression Inputs'!$B$26:$B$1851,A1154)</f>
        <v>211401.23452029927</v>
      </c>
      <c r="D1154" s="2">
        <f>YEAR('metered data'!J1157)</f>
        <v>2020</v>
      </c>
      <c r="E1154" s="2">
        <f>MONTH('metered data'!J1157)</f>
        <v>10</v>
      </c>
      <c r="F1154" s="2">
        <f>DAY('metered data'!J1157)</f>
        <v>30</v>
      </c>
      <c r="G1154" s="2"/>
      <c r="H1154" s="2"/>
      <c r="I1154" s="2"/>
      <c r="J1154" s="3"/>
      <c r="K1154" s="13"/>
      <c r="L1154" s="13"/>
      <c r="M1154" s="13"/>
      <c r="N1154" s="13"/>
      <c r="O1154" s="13"/>
      <c r="P1154" s="13"/>
      <c r="Q1154" s="13"/>
      <c r="R1154" s="13"/>
      <c r="S1154" s="13"/>
      <c r="T1154" s="13"/>
      <c r="U1154" s="13"/>
      <c r="V1154" s="13"/>
      <c r="W1154" s="13"/>
      <c r="X1154" s="13"/>
      <c r="Y1154" s="13"/>
      <c r="Z1154" s="13"/>
      <c r="AA1154" s="13"/>
      <c r="AB1154" s="13"/>
      <c r="AC1154" s="13"/>
      <c r="AD1154" s="13"/>
      <c r="AE1154" s="13"/>
      <c r="AF1154" s="13"/>
      <c r="AG1154" s="13"/>
      <c r="AH1154" s="13"/>
      <c r="AI1154" s="13"/>
    </row>
    <row r="1155" spans="1:35" ht="12.75" customHeight="1" x14ac:dyDescent="0.35">
      <c r="A1155" s="15">
        <f t="shared" si="61"/>
        <v>44135</v>
      </c>
      <c r="B1155" s="36">
        <f>C1155*'metered data'!H1158</f>
        <v>4500682.6284871791</v>
      </c>
      <c r="C1155" s="70">
        <f>SUMIFS('Regression Inputs'!$G$26:$G$1851,'Regression Inputs'!$B$26:$B$1851,A1155)</f>
        <v>187528.44285363247</v>
      </c>
      <c r="D1155" s="2">
        <f>YEAR('metered data'!J1158)</f>
        <v>2020</v>
      </c>
      <c r="E1155" s="2">
        <f>MONTH('metered data'!J1158)</f>
        <v>10</v>
      </c>
      <c r="F1155" s="2">
        <f>DAY('metered data'!J1158)</f>
        <v>31</v>
      </c>
      <c r="G1155" s="2"/>
      <c r="H1155" s="2"/>
      <c r="I1155" s="2"/>
      <c r="J1155" s="3"/>
      <c r="K1155" s="13"/>
      <c r="L1155" s="13"/>
      <c r="M1155" s="13"/>
      <c r="N1155" s="13"/>
      <c r="O1155" s="13"/>
      <c r="P1155" s="13"/>
      <c r="Q1155" s="13"/>
      <c r="R1155" s="13"/>
      <c r="S1155" s="13"/>
      <c r="T1155" s="13"/>
      <c r="U1155" s="13"/>
      <c r="V1155" s="13"/>
      <c r="W1155" s="13"/>
      <c r="X1155" s="13"/>
      <c r="Y1155" s="13"/>
      <c r="Z1155" s="13"/>
      <c r="AA1155" s="13"/>
      <c r="AB1155" s="13"/>
      <c r="AC1155" s="13"/>
      <c r="AD1155" s="13"/>
      <c r="AE1155" s="13"/>
      <c r="AF1155" s="13"/>
      <c r="AG1155" s="13"/>
      <c r="AH1155" s="13"/>
      <c r="AI1155" s="13"/>
    </row>
    <row r="1156" spans="1:35" ht="12.75" customHeight="1" x14ac:dyDescent="0.35">
      <c r="A1156" s="15">
        <f t="shared" si="61"/>
        <v>44136</v>
      </c>
      <c r="B1156" s="36">
        <f>C1156*'metered data'!H1159</f>
        <v>5369453.6926773591</v>
      </c>
      <c r="C1156" s="70">
        <f>SUMIFS('Regression Inputs'!$G$26:$G$1851,'Regression Inputs'!$B$26:$B$1851,A1156)</f>
        <v>214778.14770709435</v>
      </c>
      <c r="D1156" s="2">
        <f>YEAR('metered data'!J1159)</f>
        <v>2020</v>
      </c>
      <c r="E1156" s="2">
        <f>MONTH('metered data'!J1159)</f>
        <v>11</v>
      </c>
      <c r="F1156" s="2">
        <f>DAY('metered data'!J1159)</f>
        <v>1</v>
      </c>
      <c r="G1156" s="2"/>
      <c r="H1156" s="2"/>
      <c r="I1156" s="2"/>
      <c r="J1156" s="3"/>
      <c r="K1156" s="13"/>
      <c r="L1156" s="13"/>
      <c r="M1156" s="13"/>
      <c r="N1156" s="13"/>
      <c r="O1156" s="13"/>
      <c r="P1156" s="13"/>
      <c r="Q1156" s="13"/>
      <c r="R1156" s="13"/>
      <c r="S1156" s="13"/>
      <c r="T1156" s="13"/>
      <c r="U1156" s="13"/>
      <c r="V1156" s="13"/>
      <c r="W1156" s="13"/>
      <c r="X1156" s="13"/>
      <c r="Y1156" s="13"/>
      <c r="Z1156" s="13"/>
      <c r="AA1156" s="13"/>
      <c r="AB1156" s="13"/>
      <c r="AC1156" s="13"/>
      <c r="AD1156" s="13"/>
      <c r="AE1156" s="13"/>
      <c r="AF1156" s="13"/>
      <c r="AG1156" s="13"/>
      <c r="AH1156" s="13"/>
      <c r="AI1156" s="13"/>
    </row>
    <row r="1157" spans="1:35" ht="12.75" customHeight="1" x14ac:dyDescent="0.35">
      <c r="A1157" s="15">
        <f t="shared" si="61"/>
        <v>44137</v>
      </c>
      <c r="B1157" s="36">
        <f>C1157*'metered data'!H1160</f>
        <v>5384322.6926773591</v>
      </c>
      <c r="C1157" s="70">
        <f>SUMIFS('Regression Inputs'!$G$26:$G$1851,'Regression Inputs'!$B$26:$B$1851,A1157)</f>
        <v>224346.77886155664</v>
      </c>
      <c r="D1157" s="2">
        <f>YEAR('metered data'!J1160)</f>
        <v>2020</v>
      </c>
      <c r="E1157" s="2">
        <f>MONTH('metered data'!J1160)</f>
        <v>11</v>
      </c>
      <c r="F1157" s="2">
        <f>DAY('metered data'!J1160)</f>
        <v>2</v>
      </c>
      <c r="G1157" s="2"/>
      <c r="H1157" s="2"/>
      <c r="I1157" s="2"/>
      <c r="J1157" s="3"/>
      <c r="K1157" s="13"/>
      <c r="L1157" s="13"/>
      <c r="M1157" s="13"/>
      <c r="N1157" s="13"/>
      <c r="O1157" s="13"/>
      <c r="P1157" s="13"/>
      <c r="Q1157" s="13"/>
      <c r="R1157" s="13"/>
      <c r="S1157" s="13"/>
      <c r="T1157" s="13"/>
      <c r="U1157" s="13"/>
      <c r="V1157" s="13"/>
      <c r="W1157" s="13"/>
      <c r="X1157" s="13"/>
      <c r="Y1157" s="13"/>
      <c r="Z1157" s="13"/>
      <c r="AA1157" s="13"/>
      <c r="AB1157" s="13"/>
      <c r="AC1157" s="13"/>
      <c r="AD1157" s="13"/>
      <c r="AE1157" s="13"/>
      <c r="AF1157" s="13"/>
      <c r="AG1157" s="13"/>
      <c r="AH1157" s="13"/>
      <c r="AI1157" s="13"/>
    </row>
    <row r="1158" spans="1:35" ht="12.75" customHeight="1" x14ac:dyDescent="0.35">
      <c r="A1158" s="15">
        <f t="shared" si="61"/>
        <v>44138</v>
      </c>
      <c r="B1158" s="36">
        <f>C1158*'metered data'!H1161</f>
        <v>5918669.6926773572</v>
      </c>
      <c r="C1158" s="70">
        <f>SUMIFS('Regression Inputs'!$G$26:$G$1851,'Regression Inputs'!$B$26:$B$1851,A1158)</f>
        <v>246611.23719488989</v>
      </c>
      <c r="D1158" s="2">
        <f>YEAR('metered data'!J1161)</f>
        <v>2020</v>
      </c>
      <c r="E1158" s="2">
        <f>MONTH('metered data'!J1161)</f>
        <v>11</v>
      </c>
      <c r="F1158" s="2">
        <f>DAY('metered data'!J1161)</f>
        <v>3</v>
      </c>
      <c r="G1158" s="2"/>
      <c r="H1158" s="2"/>
      <c r="I1158" s="2"/>
      <c r="J1158" s="3"/>
      <c r="K1158" s="13"/>
      <c r="L1158" s="13"/>
      <c r="M1158" s="13"/>
      <c r="N1158" s="13"/>
      <c r="O1158" s="13"/>
      <c r="P1158" s="13"/>
      <c r="Q1158" s="13"/>
      <c r="R1158" s="13"/>
      <c r="S1158" s="13"/>
      <c r="T1158" s="13"/>
      <c r="U1158" s="13"/>
      <c r="V1158" s="13"/>
      <c r="W1158" s="13"/>
      <c r="X1158" s="13"/>
      <c r="Y1158" s="13"/>
      <c r="Z1158" s="13"/>
      <c r="AA1158" s="13"/>
      <c r="AB1158" s="13"/>
      <c r="AC1158" s="13"/>
      <c r="AD1158" s="13"/>
      <c r="AE1158" s="13"/>
      <c r="AF1158" s="13"/>
      <c r="AG1158" s="13"/>
      <c r="AH1158" s="13"/>
      <c r="AI1158" s="13"/>
    </row>
    <row r="1159" spans="1:35" ht="12.75" customHeight="1" x14ac:dyDescent="0.35">
      <c r="A1159" s="15">
        <f t="shared" si="61"/>
        <v>44139</v>
      </c>
      <c r="B1159" s="36">
        <f>C1159*'metered data'!H1162</f>
        <v>5036080.6926773582</v>
      </c>
      <c r="C1159" s="70">
        <f>SUMIFS('Regression Inputs'!$G$26:$G$1851,'Regression Inputs'!$B$26:$B$1851,A1159)</f>
        <v>209836.69552822327</v>
      </c>
      <c r="D1159" s="2">
        <f>YEAR('metered data'!J1162)</f>
        <v>2020</v>
      </c>
      <c r="E1159" s="2">
        <f>MONTH('metered data'!J1162)</f>
        <v>11</v>
      </c>
      <c r="F1159" s="2">
        <f>DAY('metered data'!J1162)</f>
        <v>4</v>
      </c>
      <c r="G1159" s="2"/>
      <c r="H1159" s="2"/>
      <c r="I1159" s="2"/>
      <c r="J1159" s="3"/>
      <c r="K1159" s="13"/>
      <c r="L1159" s="13"/>
      <c r="M1159" s="13"/>
      <c r="N1159" s="13"/>
      <c r="O1159" s="13"/>
      <c r="P1159" s="13"/>
      <c r="Q1159" s="13"/>
      <c r="R1159" s="13"/>
      <c r="S1159" s="13"/>
      <c r="T1159" s="13"/>
      <c r="U1159" s="13"/>
      <c r="V1159" s="13"/>
      <c r="W1159" s="13"/>
      <c r="X1159" s="13"/>
      <c r="Y1159" s="13"/>
      <c r="Z1159" s="13"/>
      <c r="AA1159" s="13"/>
      <c r="AB1159" s="13"/>
      <c r="AC1159" s="13"/>
      <c r="AD1159" s="13"/>
      <c r="AE1159" s="13"/>
      <c r="AF1159" s="13"/>
      <c r="AG1159" s="13"/>
      <c r="AH1159" s="13"/>
      <c r="AI1159" s="13"/>
    </row>
    <row r="1160" spans="1:35" ht="12.75" customHeight="1" x14ac:dyDescent="0.35">
      <c r="A1160" s="15">
        <f t="shared" si="61"/>
        <v>44140</v>
      </c>
      <c r="B1160" s="36">
        <f>C1160*'metered data'!H1163</f>
        <v>4586411.69267736</v>
      </c>
      <c r="C1160" s="70">
        <f>SUMIFS('Regression Inputs'!$G$26:$G$1851,'Regression Inputs'!$B$26:$B$1851,A1160)</f>
        <v>191100.48719489001</v>
      </c>
      <c r="D1160" s="2">
        <f>YEAR('metered data'!J1163)</f>
        <v>2020</v>
      </c>
      <c r="E1160" s="2">
        <f>MONTH('metered data'!J1163)</f>
        <v>11</v>
      </c>
      <c r="F1160" s="2">
        <f>DAY('metered data'!J1163)</f>
        <v>5</v>
      </c>
      <c r="G1160" s="2"/>
      <c r="H1160" s="2"/>
      <c r="I1160" s="2"/>
      <c r="J1160" s="3"/>
      <c r="K1160" s="13"/>
      <c r="L1160" s="13"/>
      <c r="M1160" s="13"/>
      <c r="N1160" s="13"/>
      <c r="O1160" s="13"/>
      <c r="P1160" s="13"/>
      <c r="Q1160" s="13"/>
      <c r="R1160" s="13"/>
      <c r="S1160" s="13"/>
      <c r="T1160" s="13"/>
      <c r="U1160" s="13"/>
      <c r="V1160" s="13"/>
      <c r="W1160" s="13"/>
      <c r="X1160" s="13"/>
      <c r="Y1160" s="13"/>
      <c r="Z1160" s="13"/>
      <c r="AA1160" s="13"/>
      <c r="AB1160" s="13"/>
      <c r="AC1160" s="13"/>
      <c r="AD1160" s="13"/>
      <c r="AE1160" s="13"/>
      <c r="AF1160" s="13"/>
      <c r="AG1160" s="13"/>
      <c r="AH1160" s="13"/>
      <c r="AI1160" s="13"/>
    </row>
    <row r="1161" spans="1:35" ht="12.75" customHeight="1" x14ac:dyDescent="0.35">
      <c r="A1161" s="15">
        <f t="shared" si="61"/>
        <v>44141</v>
      </c>
      <c r="B1161" s="36">
        <f>C1161*'metered data'!H1164</f>
        <v>5391694.6926773582</v>
      </c>
      <c r="C1161" s="70">
        <f>SUMIFS('Regression Inputs'!$G$26:$G$1851,'Regression Inputs'!$B$26:$B$1851,A1161)</f>
        <v>224653.94552822327</v>
      </c>
      <c r="D1161" s="2">
        <f>YEAR('metered data'!J1164)</f>
        <v>2020</v>
      </c>
      <c r="E1161" s="2">
        <f>MONTH('metered data'!J1164)</f>
        <v>11</v>
      </c>
      <c r="F1161" s="2">
        <f>DAY('metered data'!J1164)</f>
        <v>6</v>
      </c>
      <c r="G1161" s="2"/>
      <c r="H1161" s="2"/>
      <c r="I1161" s="2"/>
      <c r="J1161" s="3"/>
      <c r="K1161" s="13"/>
      <c r="L1161" s="13"/>
      <c r="M1161" s="13"/>
      <c r="N1161" s="13"/>
      <c r="O1161" s="13"/>
      <c r="P1161" s="13"/>
      <c r="Q1161" s="13"/>
      <c r="R1161" s="13"/>
      <c r="S1161" s="13"/>
      <c r="T1161" s="13"/>
      <c r="U1161" s="13"/>
      <c r="V1161" s="13"/>
      <c r="W1161" s="13"/>
      <c r="X1161" s="13"/>
      <c r="Y1161" s="13"/>
      <c r="Z1161" s="13"/>
      <c r="AA1161" s="13"/>
      <c r="AB1161" s="13"/>
      <c r="AC1161" s="13"/>
      <c r="AD1161" s="13"/>
      <c r="AE1161" s="13"/>
      <c r="AF1161" s="13"/>
      <c r="AG1161" s="13"/>
      <c r="AH1161" s="13"/>
      <c r="AI1161" s="13"/>
    </row>
    <row r="1162" spans="1:35" ht="12.75" customHeight="1" x14ac:dyDescent="0.35">
      <c r="A1162" s="15">
        <f t="shared" si="61"/>
        <v>44142</v>
      </c>
      <c r="B1162" s="36">
        <f>C1162*'metered data'!H1165</f>
        <v>5717952.6926773563</v>
      </c>
      <c r="C1162" s="70">
        <f>SUMIFS('Regression Inputs'!$G$26:$G$1851,'Regression Inputs'!$B$26:$B$1851,A1162)</f>
        <v>238248.02886155652</v>
      </c>
      <c r="D1162" s="2">
        <f>YEAR('metered data'!J1165)</f>
        <v>2020</v>
      </c>
      <c r="E1162" s="2">
        <f>MONTH('metered data'!J1165)</f>
        <v>11</v>
      </c>
      <c r="F1162" s="2">
        <f>DAY('metered data'!J1165)</f>
        <v>7</v>
      </c>
      <c r="G1162" s="2"/>
      <c r="H1162" s="2"/>
      <c r="I1162" s="2"/>
      <c r="J1162" s="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</row>
    <row r="1163" spans="1:35" ht="12.75" customHeight="1" x14ac:dyDescent="0.35">
      <c r="A1163" s="15">
        <f t="shared" si="61"/>
        <v>44143</v>
      </c>
      <c r="B1163" s="36">
        <f>C1163*'metered data'!H1166</f>
        <v>6331734.69267736</v>
      </c>
      <c r="C1163" s="70">
        <f>SUMIFS('Regression Inputs'!$G$26:$G$1851,'Regression Inputs'!$B$26:$B$1851,A1163)</f>
        <v>263822.27886155667</v>
      </c>
      <c r="D1163" s="2">
        <f>YEAR('metered data'!J1166)</f>
        <v>2020</v>
      </c>
      <c r="E1163" s="2">
        <f>MONTH('metered data'!J1166)</f>
        <v>11</v>
      </c>
      <c r="F1163" s="2">
        <f>DAY('metered data'!J1166)</f>
        <v>8</v>
      </c>
      <c r="G1163" s="2"/>
      <c r="H1163" s="2"/>
      <c r="I1163" s="2"/>
      <c r="J1163" s="3"/>
      <c r="K1163" s="13"/>
      <c r="L1163" s="13"/>
      <c r="M1163" s="13"/>
      <c r="N1163" s="13"/>
      <c r="O1163" s="13"/>
      <c r="P1163" s="13"/>
      <c r="Q1163" s="13"/>
      <c r="R1163" s="13"/>
      <c r="S1163" s="13"/>
      <c r="T1163" s="13"/>
      <c r="U1163" s="13"/>
      <c r="V1163" s="13"/>
      <c r="W1163" s="13"/>
      <c r="X1163" s="13"/>
      <c r="Y1163" s="13"/>
      <c r="Z1163" s="13"/>
      <c r="AA1163" s="13"/>
      <c r="AB1163" s="13"/>
      <c r="AC1163" s="13"/>
      <c r="AD1163" s="13"/>
      <c r="AE1163" s="13"/>
      <c r="AF1163" s="13"/>
      <c r="AG1163" s="13"/>
      <c r="AH1163" s="13"/>
      <c r="AI1163" s="13"/>
    </row>
    <row r="1164" spans="1:35" ht="12.75" customHeight="1" x14ac:dyDescent="0.35">
      <c r="A1164" s="15">
        <f t="shared" si="61"/>
        <v>44144</v>
      </c>
      <c r="B1164" s="36">
        <f>C1164*'metered data'!H1167</f>
        <v>7034733.69267736</v>
      </c>
      <c r="C1164" s="70">
        <f>SUMIFS('Regression Inputs'!$G$26:$G$1851,'Regression Inputs'!$B$26:$B$1851,A1164)</f>
        <v>293113.90386155667</v>
      </c>
      <c r="D1164" s="2">
        <f>YEAR('metered data'!J1167)</f>
        <v>2020</v>
      </c>
      <c r="E1164" s="2">
        <f>MONTH('metered data'!J1167)</f>
        <v>11</v>
      </c>
      <c r="F1164" s="2">
        <f>DAY('metered data'!J1167)</f>
        <v>9</v>
      </c>
      <c r="G1164" s="2"/>
      <c r="H1164" s="2"/>
      <c r="I1164" s="2"/>
      <c r="J1164" s="3"/>
      <c r="K1164" s="13"/>
      <c r="L1164" s="13"/>
      <c r="M1164" s="13"/>
      <c r="N1164" s="13"/>
      <c r="O1164" s="13"/>
      <c r="P1164" s="13"/>
      <c r="Q1164" s="13"/>
      <c r="R1164" s="13"/>
      <c r="S1164" s="13"/>
      <c r="T1164" s="13"/>
      <c r="U1164" s="13"/>
      <c r="V1164" s="13"/>
      <c r="W1164" s="13"/>
      <c r="X1164" s="13"/>
      <c r="Y1164" s="13"/>
      <c r="Z1164" s="13"/>
      <c r="AA1164" s="13"/>
      <c r="AB1164" s="13"/>
      <c r="AC1164" s="13"/>
      <c r="AD1164" s="13"/>
      <c r="AE1164" s="13"/>
      <c r="AF1164" s="13"/>
      <c r="AG1164" s="13"/>
      <c r="AH1164" s="13"/>
      <c r="AI1164" s="13"/>
    </row>
    <row r="1165" spans="1:35" ht="12.75" customHeight="1" x14ac:dyDescent="0.35">
      <c r="A1165" s="15">
        <f t="shared" si="61"/>
        <v>44145</v>
      </c>
      <c r="B1165" s="36">
        <f>C1165*'metered data'!H1168</f>
        <v>6036342.6926773591</v>
      </c>
      <c r="C1165" s="70">
        <f>SUMIFS('Regression Inputs'!$G$26:$G$1851,'Regression Inputs'!$B$26:$B$1851,A1165)</f>
        <v>251514.27886155664</v>
      </c>
      <c r="D1165" s="2">
        <f>YEAR('metered data'!J1168)</f>
        <v>2020</v>
      </c>
      <c r="E1165" s="2">
        <f>MONTH('metered data'!J1168)</f>
        <v>11</v>
      </c>
      <c r="F1165" s="2">
        <f>DAY('metered data'!J1168)</f>
        <v>10</v>
      </c>
      <c r="G1165" s="2"/>
      <c r="H1165" s="2"/>
      <c r="I1165" s="2"/>
      <c r="J1165" s="3"/>
      <c r="K1165" s="13"/>
      <c r="L1165" s="13"/>
      <c r="M1165" s="13"/>
      <c r="N1165" s="13"/>
      <c r="O1165" s="13"/>
      <c r="P1165" s="13"/>
      <c r="Q1165" s="13"/>
      <c r="R1165" s="13"/>
      <c r="S1165" s="13"/>
      <c r="T1165" s="13"/>
      <c r="U1165" s="13"/>
      <c r="V1165" s="13"/>
      <c r="W1165" s="13"/>
      <c r="X1165" s="13"/>
      <c r="Y1165" s="13"/>
      <c r="Z1165" s="13"/>
      <c r="AA1165" s="13"/>
      <c r="AB1165" s="13"/>
      <c r="AC1165" s="13"/>
      <c r="AD1165" s="13"/>
      <c r="AE1165" s="13"/>
      <c r="AF1165" s="13"/>
      <c r="AG1165" s="13"/>
      <c r="AH1165" s="13"/>
      <c r="AI1165" s="13"/>
    </row>
    <row r="1166" spans="1:35" ht="12.75" customHeight="1" x14ac:dyDescent="0.35">
      <c r="A1166" s="15">
        <f t="shared" si="61"/>
        <v>44146</v>
      </c>
      <c r="B1166" s="36">
        <f>C1166*'metered data'!H1169</f>
        <v>6405574.6926773591</v>
      </c>
      <c r="C1166" s="70">
        <f>SUMIFS('Regression Inputs'!$G$26:$G$1851,'Regression Inputs'!$B$26:$B$1851,A1166)</f>
        <v>266898.9455282233</v>
      </c>
      <c r="D1166" s="2">
        <f>YEAR('metered data'!J1169)</f>
        <v>2020</v>
      </c>
      <c r="E1166" s="2">
        <f>MONTH('metered data'!J1169)</f>
        <v>11</v>
      </c>
      <c r="F1166" s="2">
        <f>DAY('metered data'!J1169)</f>
        <v>11</v>
      </c>
      <c r="G1166" s="2"/>
      <c r="H1166" s="2"/>
      <c r="I1166" s="2"/>
      <c r="J1166" s="3"/>
      <c r="K1166" s="13"/>
      <c r="L1166" s="13"/>
      <c r="M1166" s="13"/>
      <c r="N1166" s="13"/>
      <c r="O1166" s="13"/>
      <c r="P1166" s="13"/>
      <c r="Q1166" s="13"/>
      <c r="R1166" s="13"/>
      <c r="S1166" s="13"/>
      <c r="T1166" s="13"/>
      <c r="U1166" s="13"/>
      <c r="V1166" s="13"/>
      <c r="W1166" s="13"/>
      <c r="X1166" s="13"/>
      <c r="Y1166" s="13"/>
      <c r="Z1166" s="13"/>
      <c r="AA1166" s="13"/>
      <c r="AB1166" s="13"/>
      <c r="AC1166" s="13"/>
      <c r="AD1166" s="13"/>
      <c r="AE1166" s="13"/>
      <c r="AF1166" s="13"/>
      <c r="AG1166" s="13"/>
      <c r="AH1166" s="13"/>
      <c r="AI1166" s="13"/>
    </row>
    <row r="1167" spans="1:35" ht="12.75" customHeight="1" x14ac:dyDescent="0.35">
      <c r="A1167" s="15">
        <f t="shared" si="61"/>
        <v>44147</v>
      </c>
      <c r="B1167" s="36">
        <f>C1167*'metered data'!H1170</f>
        <v>7099168.6926773591</v>
      </c>
      <c r="C1167" s="70">
        <f>SUMIFS('Regression Inputs'!$G$26:$G$1851,'Regression Inputs'!$B$26:$B$1851,A1167)</f>
        <v>295798.6955282233</v>
      </c>
      <c r="D1167" s="2">
        <f>YEAR('metered data'!J1170)</f>
        <v>2020</v>
      </c>
      <c r="E1167" s="2">
        <f>MONTH('metered data'!J1170)</f>
        <v>11</v>
      </c>
      <c r="F1167" s="2">
        <f>DAY('metered data'!J1170)</f>
        <v>12</v>
      </c>
      <c r="G1167" s="2"/>
      <c r="H1167" s="2"/>
      <c r="I1167" s="2"/>
      <c r="J1167" s="3"/>
      <c r="K1167" s="13"/>
      <c r="L1167" s="13"/>
      <c r="M1167" s="13"/>
      <c r="N1167" s="13"/>
      <c r="O1167" s="13"/>
      <c r="P1167" s="13"/>
      <c r="Q1167" s="13"/>
      <c r="R1167" s="13"/>
      <c r="S1167" s="13"/>
      <c r="T1167" s="13"/>
      <c r="U1167" s="13"/>
      <c r="V1167" s="13"/>
      <c r="W1167" s="13"/>
      <c r="X1167" s="13"/>
      <c r="Y1167" s="13"/>
      <c r="Z1167" s="13"/>
      <c r="AA1167" s="13"/>
      <c r="AB1167" s="13"/>
      <c r="AC1167" s="13"/>
      <c r="AD1167" s="13"/>
      <c r="AE1167" s="13"/>
      <c r="AF1167" s="13"/>
      <c r="AG1167" s="13"/>
      <c r="AH1167" s="13"/>
      <c r="AI1167" s="13"/>
    </row>
    <row r="1168" spans="1:35" ht="12.75" customHeight="1" x14ac:dyDescent="0.35">
      <c r="A1168" s="15">
        <f t="shared" si="61"/>
        <v>44148</v>
      </c>
      <c r="B1168" s="36">
        <f>C1168*'metered data'!H1171</f>
        <v>6474868.6926773591</v>
      </c>
      <c r="C1168" s="70">
        <f>SUMIFS('Regression Inputs'!$G$26:$G$1851,'Regression Inputs'!$B$26:$B$1851,A1168)</f>
        <v>269786.1955282233</v>
      </c>
      <c r="D1168" s="2">
        <f>YEAR('metered data'!J1171)</f>
        <v>2020</v>
      </c>
      <c r="E1168" s="2">
        <f>MONTH('metered data'!J1171)</f>
        <v>11</v>
      </c>
      <c r="F1168" s="2">
        <f>DAY('metered data'!J1171)</f>
        <v>13</v>
      </c>
      <c r="G1168" s="2"/>
      <c r="H1168" s="2"/>
      <c r="I1168" s="2"/>
      <c r="J1168" s="3"/>
      <c r="K1168" s="13"/>
      <c r="L1168" s="13"/>
      <c r="M1168" s="13"/>
      <c r="N1168" s="13"/>
      <c r="O1168" s="13"/>
      <c r="P1168" s="13"/>
      <c r="Q1168" s="13"/>
      <c r="R1168" s="13"/>
      <c r="S1168" s="13"/>
      <c r="T1168" s="13"/>
      <c r="U1168" s="13"/>
      <c r="V1168" s="13"/>
      <c r="W1168" s="13"/>
      <c r="X1168" s="13"/>
      <c r="Y1168" s="13"/>
      <c r="Z1168" s="13"/>
      <c r="AA1168" s="13"/>
      <c r="AB1168" s="13"/>
      <c r="AC1168" s="13"/>
      <c r="AD1168" s="13"/>
      <c r="AE1168" s="13"/>
      <c r="AF1168" s="13"/>
      <c r="AG1168" s="13"/>
      <c r="AH1168" s="13"/>
      <c r="AI1168" s="13"/>
    </row>
    <row r="1169" spans="1:35" ht="12.75" customHeight="1" x14ac:dyDescent="0.35">
      <c r="A1169" s="15">
        <f t="shared" si="61"/>
        <v>44149</v>
      </c>
      <c r="B1169" s="36">
        <f>C1169*'metered data'!H1172</f>
        <v>6051904.6926773582</v>
      </c>
      <c r="C1169" s="70">
        <f>SUMIFS('Regression Inputs'!$G$26:$G$1851,'Regression Inputs'!$B$26:$B$1851,A1169)</f>
        <v>252162.69552822327</v>
      </c>
      <c r="D1169" s="2">
        <f>YEAR('metered data'!J1172)</f>
        <v>2020</v>
      </c>
      <c r="E1169" s="2">
        <f>MONTH('metered data'!J1172)</f>
        <v>11</v>
      </c>
      <c r="F1169" s="2">
        <f>DAY('metered data'!J1172)</f>
        <v>14</v>
      </c>
      <c r="G1169" s="2"/>
      <c r="H1169" s="2"/>
      <c r="I1169" s="2"/>
      <c r="J1169" s="3"/>
      <c r="K1169" s="13"/>
      <c r="L1169" s="13"/>
      <c r="M1169" s="13"/>
      <c r="N1169" s="13"/>
      <c r="O1169" s="13"/>
      <c r="P1169" s="13"/>
      <c r="Q1169" s="13"/>
      <c r="R1169" s="13"/>
      <c r="S1169" s="13"/>
      <c r="T1169" s="13"/>
      <c r="U1169" s="13"/>
      <c r="V1169" s="13"/>
      <c r="W1169" s="13"/>
      <c r="X1169" s="13"/>
      <c r="Y1169" s="13"/>
      <c r="Z1169" s="13"/>
      <c r="AA1169" s="13"/>
      <c r="AB1169" s="13"/>
      <c r="AC1169" s="13"/>
      <c r="AD1169" s="13"/>
      <c r="AE1169" s="13"/>
      <c r="AF1169" s="13"/>
      <c r="AG1169" s="13"/>
      <c r="AH1169" s="13"/>
      <c r="AI1169" s="13"/>
    </row>
    <row r="1170" spans="1:35" ht="12.75" customHeight="1" x14ac:dyDescent="0.35">
      <c r="A1170" s="15">
        <f t="shared" si="61"/>
        <v>44150</v>
      </c>
      <c r="B1170" s="36">
        <f>C1170*'metered data'!H1173</f>
        <v>5461055.6926773572</v>
      </c>
      <c r="C1170" s="70">
        <f>SUMIFS('Regression Inputs'!$G$26:$G$1851,'Regression Inputs'!$B$26:$B$1851,A1170)</f>
        <v>227543.98719488989</v>
      </c>
      <c r="D1170" s="2">
        <f>YEAR('metered data'!J1173)</f>
        <v>2020</v>
      </c>
      <c r="E1170" s="2">
        <f>MONTH('metered data'!J1173)</f>
        <v>11</v>
      </c>
      <c r="F1170" s="2">
        <f>DAY('metered data'!J1173)</f>
        <v>15</v>
      </c>
      <c r="G1170" s="2"/>
      <c r="H1170" s="2"/>
      <c r="I1170" s="2"/>
      <c r="J1170" s="3"/>
      <c r="K1170" s="13"/>
      <c r="L1170" s="13"/>
      <c r="M1170" s="13"/>
      <c r="N1170" s="13"/>
      <c r="O1170" s="13"/>
      <c r="P1170" s="13"/>
      <c r="Q1170" s="13"/>
      <c r="R1170" s="13"/>
      <c r="S1170" s="13"/>
      <c r="T1170" s="13"/>
      <c r="U1170" s="13"/>
      <c r="V1170" s="13"/>
      <c r="W1170" s="13"/>
      <c r="X1170" s="13"/>
      <c r="Y1170" s="13"/>
      <c r="Z1170" s="13"/>
      <c r="AA1170" s="13"/>
      <c r="AB1170" s="13"/>
      <c r="AC1170" s="13"/>
      <c r="AD1170" s="13"/>
      <c r="AE1170" s="13"/>
      <c r="AF1170" s="13"/>
      <c r="AG1170" s="13"/>
      <c r="AH1170" s="13"/>
      <c r="AI1170" s="13"/>
    </row>
    <row r="1171" spans="1:35" ht="12.75" customHeight="1" x14ac:dyDescent="0.35">
      <c r="A1171" s="15">
        <f t="shared" si="61"/>
        <v>44151</v>
      </c>
      <c r="B1171" s="36">
        <f>C1171*'metered data'!H1174</f>
        <v>6322066.6926773591</v>
      </c>
      <c r="C1171" s="70">
        <f>SUMIFS('Regression Inputs'!$G$26:$G$1851,'Regression Inputs'!$B$26:$B$1851,A1171)</f>
        <v>263419.4455282233</v>
      </c>
      <c r="D1171" s="2">
        <f>YEAR('metered data'!J1174)</f>
        <v>2020</v>
      </c>
      <c r="E1171" s="2">
        <f>MONTH('metered data'!J1174)</f>
        <v>11</v>
      </c>
      <c r="F1171" s="2">
        <f>DAY('metered data'!J1174)</f>
        <v>16</v>
      </c>
      <c r="G1171" s="2"/>
      <c r="H1171" s="2"/>
      <c r="I1171" s="2"/>
      <c r="J1171" s="3"/>
      <c r="K1171" s="13"/>
      <c r="L1171" s="13"/>
      <c r="M1171" s="13"/>
      <c r="N1171" s="13"/>
      <c r="O1171" s="13"/>
      <c r="P1171" s="13"/>
      <c r="Q1171" s="13"/>
      <c r="R1171" s="13"/>
      <c r="S1171" s="13"/>
      <c r="T1171" s="13"/>
      <c r="U1171" s="13"/>
      <c r="V1171" s="13"/>
      <c r="W1171" s="13"/>
      <c r="X1171" s="13"/>
      <c r="Y1171" s="13"/>
      <c r="Z1171" s="13"/>
      <c r="AA1171" s="13"/>
      <c r="AB1171" s="13"/>
      <c r="AC1171" s="13"/>
      <c r="AD1171" s="13"/>
      <c r="AE1171" s="13"/>
      <c r="AF1171" s="13"/>
      <c r="AG1171" s="13"/>
      <c r="AH1171" s="13"/>
      <c r="AI1171" s="13"/>
    </row>
    <row r="1172" spans="1:35" ht="12.75" customHeight="1" x14ac:dyDescent="0.35">
      <c r="A1172" s="15">
        <f t="shared" si="61"/>
        <v>44152</v>
      </c>
      <c r="B1172" s="36">
        <f>C1172*'metered data'!H1175</f>
        <v>6164218.6926773582</v>
      </c>
      <c r="C1172" s="70">
        <f>SUMIFS('Regression Inputs'!$G$26:$G$1851,'Regression Inputs'!$B$26:$B$1851,A1172)</f>
        <v>256842.44552822327</v>
      </c>
      <c r="D1172" s="2">
        <f>YEAR('metered data'!J1175)</f>
        <v>2020</v>
      </c>
      <c r="E1172" s="2">
        <f>MONTH('metered data'!J1175)</f>
        <v>11</v>
      </c>
      <c r="F1172" s="2">
        <f>DAY('metered data'!J1175)</f>
        <v>17</v>
      </c>
      <c r="G1172" s="2"/>
      <c r="H1172" s="2"/>
      <c r="I1172" s="2"/>
      <c r="J1172" s="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</row>
    <row r="1173" spans="1:35" ht="12.75" customHeight="1" x14ac:dyDescent="0.35">
      <c r="A1173" s="15">
        <f t="shared" si="61"/>
        <v>44153</v>
      </c>
      <c r="B1173" s="36">
        <f>C1173*'metered data'!H1176</f>
        <v>6160550.6926773572</v>
      </c>
      <c r="C1173" s="70">
        <f>SUMIFS('Regression Inputs'!$G$26:$G$1851,'Regression Inputs'!$B$26:$B$1851,A1173)</f>
        <v>256689.61219488989</v>
      </c>
      <c r="D1173" s="2">
        <f>YEAR('metered data'!J1176)</f>
        <v>2020</v>
      </c>
      <c r="E1173" s="2">
        <f>MONTH('metered data'!J1176)</f>
        <v>11</v>
      </c>
      <c r="F1173" s="2">
        <f>DAY('metered data'!J1176)</f>
        <v>18</v>
      </c>
      <c r="G1173" s="2"/>
      <c r="H1173" s="2"/>
      <c r="I1173" s="2"/>
      <c r="J1173" s="3"/>
      <c r="K1173" s="13"/>
      <c r="L1173" s="13"/>
      <c r="M1173" s="13"/>
      <c r="N1173" s="13"/>
      <c r="O1173" s="13"/>
      <c r="P1173" s="13"/>
      <c r="Q1173" s="13"/>
      <c r="R1173" s="13"/>
      <c r="S1173" s="13"/>
      <c r="T1173" s="13"/>
      <c r="U1173" s="13"/>
      <c r="V1173" s="13"/>
      <c r="W1173" s="13"/>
      <c r="X1173" s="13"/>
      <c r="Y1173" s="13"/>
      <c r="Z1173" s="13"/>
      <c r="AA1173" s="13"/>
      <c r="AB1173" s="13"/>
      <c r="AC1173" s="13"/>
      <c r="AD1173" s="13"/>
      <c r="AE1173" s="13"/>
      <c r="AF1173" s="13"/>
      <c r="AG1173" s="13"/>
      <c r="AH1173" s="13"/>
      <c r="AI1173" s="13"/>
    </row>
    <row r="1174" spans="1:35" ht="12.75" customHeight="1" x14ac:dyDescent="0.35">
      <c r="A1174" s="15">
        <f t="shared" si="61"/>
        <v>44154</v>
      </c>
      <c r="B1174" s="36">
        <f>C1174*'metered data'!H1177</f>
        <v>6289592.6926773572</v>
      </c>
      <c r="C1174" s="70">
        <f>SUMIFS('Regression Inputs'!$G$26:$G$1851,'Regression Inputs'!$B$26:$B$1851,A1174)</f>
        <v>262066.36219488989</v>
      </c>
      <c r="D1174" s="2">
        <f>YEAR('metered data'!J1177)</f>
        <v>2020</v>
      </c>
      <c r="E1174" s="2">
        <f>MONTH('metered data'!J1177)</f>
        <v>11</v>
      </c>
      <c r="F1174" s="2">
        <f>DAY('metered data'!J1177)</f>
        <v>19</v>
      </c>
      <c r="G1174" s="2"/>
      <c r="H1174" s="2"/>
      <c r="I1174" s="2"/>
      <c r="J1174" s="3"/>
      <c r="K1174" s="13"/>
      <c r="L1174" s="13"/>
      <c r="M1174" s="13"/>
      <c r="N1174" s="13"/>
      <c r="O1174" s="13"/>
      <c r="P1174" s="13"/>
      <c r="Q1174" s="13"/>
      <c r="R1174" s="13"/>
      <c r="S1174" s="13"/>
      <c r="T1174" s="13"/>
      <c r="U1174" s="13"/>
      <c r="V1174" s="13"/>
      <c r="W1174" s="13"/>
      <c r="X1174" s="13"/>
      <c r="Y1174" s="13"/>
      <c r="Z1174" s="13"/>
      <c r="AA1174" s="13"/>
      <c r="AB1174" s="13"/>
      <c r="AC1174" s="13"/>
      <c r="AD1174" s="13"/>
      <c r="AE1174" s="13"/>
      <c r="AF1174" s="13"/>
      <c r="AG1174" s="13"/>
      <c r="AH1174" s="13"/>
      <c r="AI1174" s="13"/>
    </row>
    <row r="1175" spans="1:35" ht="12.75" customHeight="1" x14ac:dyDescent="0.35">
      <c r="A1175" s="15">
        <f t="shared" si="61"/>
        <v>44155</v>
      </c>
      <c r="B1175" s="36">
        <f>C1175*'metered data'!H1178</f>
        <v>6602188.6926773591</v>
      </c>
      <c r="C1175" s="70">
        <f>SUMIFS('Regression Inputs'!$G$26:$G$1851,'Regression Inputs'!$B$26:$B$1851,A1175)</f>
        <v>275091.1955282233</v>
      </c>
      <c r="D1175" s="2">
        <f>YEAR('metered data'!J1178)</f>
        <v>2020</v>
      </c>
      <c r="E1175" s="2">
        <f>MONTH('metered data'!J1178)</f>
        <v>11</v>
      </c>
      <c r="F1175" s="2">
        <f>DAY('metered data'!J1178)</f>
        <v>20</v>
      </c>
      <c r="G1175" s="2"/>
      <c r="H1175" s="2"/>
      <c r="I1175" s="2"/>
      <c r="J1175" s="3"/>
      <c r="K1175" s="13"/>
      <c r="L1175" s="13"/>
      <c r="M1175" s="13"/>
      <c r="N1175" s="13"/>
      <c r="O1175" s="13"/>
      <c r="P1175" s="13"/>
      <c r="Q1175" s="13"/>
      <c r="R1175" s="13"/>
      <c r="S1175" s="13"/>
      <c r="T1175" s="13"/>
      <c r="U1175" s="13"/>
      <c r="V1175" s="13"/>
      <c r="W1175" s="13"/>
      <c r="X1175" s="13"/>
      <c r="Y1175" s="13"/>
      <c r="Z1175" s="13"/>
      <c r="AA1175" s="13"/>
      <c r="AB1175" s="13"/>
      <c r="AC1175" s="13"/>
      <c r="AD1175" s="13"/>
      <c r="AE1175" s="13"/>
      <c r="AF1175" s="13"/>
      <c r="AG1175" s="13"/>
      <c r="AH1175" s="13"/>
      <c r="AI1175" s="13"/>
    </row>
    <row r="1176" spans="1:35" ht="12.75" customHeight="1" x14ac:dyDescent="0.35">
      <c r="A1176" s="15">
        <f t="shared" si="61"/>
        <v>44156</v>
      </c>
      <c r="B1176" s="36">
        <f>C1176*'metered data'!H1179</f>
        <v>6417231.69267736</v>
      </c>
      <c r="C1176" s="70">
        <f>SUMIFS('Regression Inputs'!$G$26:$G$1851,'Regression Inputs'!$B$26:$B$1851,A1176)</f>
        <v>267384.65386155667</v>
      </c>
      <c r="D1176" s="2">
        <f>YEAR('metered data'!J1179)</f>
        <v>2020</v>
      </c>
      <c r="E1176" s="2">
        <f>MONTH('metered data'!J1179)</f>
        <v>11</v>
      </c>
      <c r="F1176" s="2">
        <f>DAY('metered data'!J1179)</f>
        <v>21</v>
      </c>
      <c r="G1176" s="2"/>
      <c r="H1176" s="2"/>
      <c r="I1176" s="2"/>
      <c r="J1176" s="3"/>
      <c r="K1176" s="13"/>
      <c r="L1176" s="13"/>
      <c r="M1176" s="13"/>
      <c r="N1176" s="13"/>
      <c r="O1176" s="13"/>
      <c r="P1176" s="13"/>
      <c r="Q1176" s="13"/>
      <c r="R1176" s="13"/>
      <c r="S1176" s="13"/>
      <c r="T1176" s="13"/>
      <c r="U1176" s="13"/>
      <c r="V1176" s="13"/>
      <c r="W1176" s="13"/>
      <c r="X1176" s="13"/>
      <c r="Y1176" s="13"/>
      <c r="Z1176" s="13"/>
      <c r="AA1176" s="13"/>
      <c r="AB1176" s="13"/>
      <c r="AC1176" s="13"/>
      <c r="AD1176" s="13"/>
      <c r="AE1176" s="13"/>
      <c r="AF1176" s="13"/>
      <c r="AG1176" s="13"/>
      <c r="AH1176" s="13"/>
      <c r="AI1176" s="13"/>
    </row>
    <row r="1177" spans="1:35" ht="12.75" customHeight="1" x14ac:dyDescent="0.35">
      <c r="A1177" s="15">
        <f t="shared" si="61"/>
        <v>44157</v>
      </c>
      <c r="B1177" s="36">
        <f>C1177*'metered data'!H1180</f>
        <v>6220029.6926773591</v>
      </c>
      <c r="C1177" s="70">
        <f>SUMIFS('Regression Inputs'!$G$26:$G$1851,'Regression Inputs'!$B$26:$B$1851,A1177)</f>
        <v>259167.90386155664</v>
      </c>
      <c r="D1177" s="2">
        <f>YEAR('metered data'!J1180)</f>
        <v>2020</v>
      </c>
      <c r="E1177" s="2">
        <f>MONTH('metered data'!J1180)</f>
        <v>11</v>
      </c>
      <c r="F1177" s="2">
        <f>DAY('metered data'!J1180)</f>
        <v>22</v>
      </c>
      <c r="G1177" s="2"/>
      <c r="H1177" s="2"/>
      <c r="I1177" s="2"/>
      <c r="J1177" s="3"/>
      <c r="K1177" s="13"/>
      <c r="L1177" s="13"/>
      <c r="M1177" s="13"/>
      <c r="N1177" s="13"/>
      <c r="O1177" s="13"/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  <c r="AA1177" s="13"/>
      <c r="AB1177" s="13"/>
      <c r="AC1177" s="13"/>
      <c r="AD1177" s="13"/>
      <c r="AE1177" s="13"/>
      <c r="AF1177" s="13"/>
      <c r="AG1177" s="13"/>
      <c r="AH1177" s="13"/>
      <c r="AI1177" s="13"/>
    </row>
    <row r="1178" spans="1:35" ht="12.75" customHeight="1" x14ac:dyDescent="0.35">
      <c r="A1178" s="15">
        <f t="shared" si="61"/>
        <v>44158</v>
      </c>
      <c r="B1178" s="36">
        <f>C1178*'metered data'!H1181</f>
        <v>6743716.6926773591</v>
      </c>
      <c r="C1178" s="70">
        <f>SUMIFS('Regression Inputs'!$G$26:$G$1851,'Regression Inputs'!$B$26:$B$1851,A1178)</f>
        <v>280988.1955282233</v>
      </c>
      <c r="D1178" s="2">
        <f>YEAR('metered data'!J1181)</f>
        <v>2020</v>
      </c>
      <c r="E1178" s="2">
        <f>MONTH('metered data'!J1181)</f>
        <v>11</v>
      </c>
      <c r="F1178" s="2">
        <f>DAY('metered data'!J1181)</f>
        <v>23</v>
      </c>
      <c r="G1178" s="2"/>
      <c r="H1178" s="2"/>
      <c r="I1178" s="2"/>
      <c r="J1178" s="3"/>
      <c r="K1178" s="13"/>
      <c r="L1178" s="13"/>
      <c r="M1178" s="13"/>
      <c r="N1178" s="13"/>
      <c r="O1178" s="13"/>
      <c r="P1178" s="13"/>
      <c r="Q1178" s="13"/>
      <c r="R1178" s="13"/>
      <c r="S1178" s="13"/>
      <c r="T1178" s="13"/>
      <c r="U1178" s="13"/>
      <c r="V1178" s="13"/>
      <c r="W1178" s="13"/>
      <c r="X1178" s="13"/>
      <c r="Y1178" s="13"/>
      <c r="Z1178" s="13"/>
      <c r="AA1178" s="13"/>
      <c r="AB1178" s="13"/>
      <c r="AC1178" s="13"/>
      <c r="AD1178" s="13"/>
      <c r="AE1178" s="13"/>
      <c r="AF1178" s="13"/>
      <c r="AG1178" s="13"/>
      <c r="AH1178" s="13"/>
      <c r="AI1178" s="13"/>
    </row>
    <row r="1179" spans="1:35" ht="12.75" customHeight="1" x14ac:dyDescent="0.35">
      <c r="A1179" s="15">
        <f t="shared" si="61"/>
        <v>44159</v>
      </c>
      <c r="B1179" s="36">
        <f>C1179*'metered data'!H1182</f>
        <v>6615336.69267736</v>
      </c>
      <c r="C1179" s="70">
        <f>SUMIFS('Regression Inputs'!$G$26:$G$1851,'Regression Inputs'!$B$26:$B$1851,A1179)</f>
        <v>275639.02886155667</v>
      </c>
      <c r="D1179" s="2">
        <f>YEAR('metered data'!J1182)</f>
        <v>2020</v>
      </c>
      <c r="E1179" s="2">
        <f>MONTH('metered data'!J1182)</f>
        <v>11</v>
      </c>
      <c r="F1179" s="2">
        <f>DAY('metered data'!J1182)</f>
        <v>24</v>
      </c>
      <c r="G1179" s="2"/>
      <c r="H1179" s="2"/>
      <c r="I1179" s="2"/>
      <c r="J1179" s="3"/>
      <c r="K1179" s="13"/>
      <c r="L1179" s="13"/>
      <c r="M1179" s="13"/>
      <c r="N1179" s="13"/>
      <c r="O1179" s="13"/>
      <c r="P1179" s="13"/>
      <c r="Q1179" s="13"/>
      <c r="R1179" s="13"/>
      <c r="S1179" s="13"/>
      <c r="T1179" s="13"/>
      <c r="U1179" s="13"/>
      <c r="V1179" s="13"/>
      <c r="W1179" s="13"/>
      <c r="X1179" s="13"/>
      <c r="Y1179" s="13"/>
      <c r="Z1179" s="13"/>
      <c r="AA1179" s="13"/>
      <c r="AB1179" s="13"/>
      <c r="AC1179" s="13"/>
      <c r="AD1179" s="13"/>
      <c r="AE1179" s="13"/>
      <c r="AF1179" s="13"/>
      <c r="AG1179" s="13"/>
      <c r="AH1179" s="13"/>
      <c r="AI1179" s="13"/>
    </row>
    <row r="1180" spans="1:35" ht="12.75" customHeight="1" x14ac:dyDescent="0.35">
      <c r="A1180" s="15">
        <f t="shared" si="61"/>
        <v>44160</v>
      </c>
      <c r="B1180" s="36">
        <f>C1180*'metered data'!H1183</f>
        <v>6249657.6926773591</v>
      </c>
      <c r="C1180" s="70">
        <f>SUMIFS('Regression Inputs'!$G$26:$G$1851,'Regression Inputs'!$B$26:$B$1851,A1180)</f>
        <v>260402.40386155664</v>
      </c>
      <c r="D1180" s="2">
        <f>YEAR('metered data'!J1183)</f>
        <v>2020</v>
      </c>
      <c r="E1180" s="2">
        <f>MONTH('metered data'!J1183)</f>
        <v>11</v>
      </c>
      <c r="F1180" s="2">
        <f>DAY('metered data'!J1183)</f>
        <v>25</v>
      </c>
      <c r="G1180" s="2"/>
      <c r="H1180" s="2"/>
      <c r="I1180" s="2"/>
      <c r="J1180" s="3"/>
      <c r="K1180" s="13"/>
      <c r="L1180" s="13"/>
      <c r="M1180" s="13"/>
      <c r="N1180" s="13"/>
      <c r="O1180" s="13"/>
      <c r="P1180" s="13"/>
      <c r="Q1180" s="13"/>
      <c r="R1180" s="13"/>
      <c r="S1180" s="13"/>
      <c r="T1180" s="13"/>
      <c r="U1180" s="13"/>
      <c r="V1180" s="13"/>
      <c r="W1180" s="13"/>
      <c r="X1180" s="13"/>
      <c r="Y1180" s="13"/>
      <c r="Z1180" s="13"/>
      <c r="AA1180" s="13"/>
      <c r="AB1180" s="13"/>
      <c r="AC1180" s="13"/>
      <c r="AD1180" s="13"/>
      <c r="AE1180" s="13"/>
      <c r="AF1180" s="13"/>
      <c r="AG1180" s="13"/>
      <c r="AH1180" s="13"/>
      <c r="AI1180" s="13"/>
    </row>
    <row r="1181" spans="1:35" ht="12.75" customHeight="1" x14ac:dyDescent="0.35">
      <c r="A1181" s="15">
        <f t="shared" si="61"/>
        <v>44161</v>
      </c>
      <c r="B1181" s="36">
        <f>C1181*'metered data'!H1184</f>
        <v>6252617.6926773572</v>
      </c>
      <c r="C1181" s="70">
        <f>SUMIFS('Regression Inputs'!$G$26:$G$1851,'Regression Inputs'!$B$26:$B$1851,A1181)</f>
        <v>260525.73719488989</v>
      </c>
      <c r="D1181" s="2">
        <f>YEAR('metered data'!J1184)</f>
        <v>2020</v>
      </c>
      <c r="E1181" s="2">
        <f>MONTH('metered data'!J1184)</f>
        <v>11</v>
      </c>
      <c r="F1181" s="2">
        <f>DAY('metered data'!J1184)</f>
        <v>26</v>
      </c>
      <c r="G1181" s="2"/>
      <c r="H1181" s="2"/>
      <c r="I1181" s="2"/>
      <c r="J1181" s="3"/>
      <c r="K1181" s="13"/>
      <c r="L1181" s="13"/>
      <c r="M1181" s="13"/>
      <c r="N1181" s="13"/>
      <c r="O1181" s="13"/>
      <c r="P1181" s="13"/>
      <c r="Q1181" s="13"/>
      <c r="R1181" s="13"/>
      <c r="S1181" s="13"/>
      <c r="T1181" s="13"/>
      <c r="U1181" s="13"/>
      <c r="V1181" s="13"/>
      <c r="W1181" s="13"/>
      <c r="X1181" s="13"/>
      <c r="Y1181" s="13"/>
      <c r="Z1181" s="13"/>
      <c r="AA1181" s="13"/>
      <c r="AB1181" s="13"/>
      <c r="AC1181" s="13"/>
      <c r="AD1181" s="13"/>
      <c r="AE1181" s="13"/>
      <c r="AF1181" s="13"/>
      <c r="AG1181" s="13"/>
      <c r="AH1181" s="13"/>
      <c r="AI1181" s="13"/>
    </row>
    <row r="1182" spans="1:35" ht="12.75" customHeight="1" x14ac:dyDescent="0.35">
      <c r="A1182" s="15">
        <f t="shared" ref="A1182:A1245" si="62">DATE(D1182,E1182,F1182)</f>
        <v>44162</v>
      </c>
      <c r="B1182" s="36">
        <f>C1182*'metered data'!H1185</f>
        <v>6466908.69267736</v>
      </c>
      <c r="C1182" s="70">
        <f>SUMIFS('Regression Inputs'!$G$26:$G$1851,'Regression Inputs'!$B$26:$B$1851,A1182)</f>
        <v>269454.52886155667</v>
      </c>
      <c r="D1182" s="2">
        <f>YEAR('metered data'!J1185)</f>
        <v>2020</v>
      </c>
      <c r="E1182" s="2">
        <f>MONTH('metered data'!J1185)</f>
        <v>11</v>
      </c>
      <c r="F1182" s="2">
        <f>DAY('metered data'!J1185)</f>
        <v>27</v>
      </c>
      <c r="G1182" s="2"/>
      <c r="H1182" s="2"/>
      <c r="I1182" s="2"/>
      <c r="J1182" s="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</row>
    <row r="1183" spans="1:35" ht="12.75" customHeight="1" x14ac:dyDescent="0.35">
      <c r="A1183" s="15">
        <f t="shared" si="62"/>
        <v>44163</v>
      </c>
      <c r="B1183" s="36">
        <f>C1183*'metered data'!H1186</f>
        <v>6070936.6926773582</v>
      </c>
      <c r="C1183" s="70">
        <f>SUMIFS('Regression Inputs'!$G$26:$G$1851,'Regression Inputs'!$B$26:$B$1851,A1183)</f>
        <v>252955.69552822327</v>
      </c>
      <c r="D1183" s="2">
        <f>YEAR('metered data'!J1186)</f>
        <v>2020</v>
      </c>
      <c r="E1183" s="2">
        <f>MONTH('metered data'!J1186)</f>
        <v>11</v>
      </c>
      <c r="F1183" s="2">
        <f>DAY('metered data'!J1186)</f>
        <v>28</v>
      </c>
      <c r="G1183" s="2"/>
      <c r="H1183" s="2"/>
      <c r="I1183" s="2"/>
      <c r="J1183" s="3"/>
      <c r="K1183" s="13"/>
      <c r="L1183" s="13"/>
      <c r="M1183" s="13"/>
      <c r="N1183" s="13"/>
      <c r="O1183" s="13"/>
      <c r="P1183" s="13"/>
      <c r="Q1183" s="13"/>
      <c r="R1183" s="13"/>
      <c r="S1183" s="13"/>
      <c r="T1183" s="13"/>
      <c r="U1183" s="13"/>
      <c r="V1183" s="13"/>
      <c r="W1183" s="13"/>
      <c r="X1183" s="13"/>
      <c r="Y1183" s="13"/>
      <c r="Z1183" s="13"/>
      <c r="AA1183" s="13"/>
      <c r="AB1183" s="13"/>
      <c r="AC1183" s="13"/>
      <c r="AD1183" s="13"/>
      <c r="AE1183" s="13"/>
      <c r="AF1183" s="13"/>
      <c r="AG1183" s="13"/>
      <c r="AH1183" s="13"/>
      <c r="AI1183" s="13"/>
    </row>
    <row r="1184" spans="1:35" ht="12.75" customHeight="1" x14ac:dyDescent="0.35">
      <c r="A1184" s="15">
        <f t="shared" si="62"/>
        <v>44164</v>
      </c>
      <c r="B1184" s="36">
        <f>C1184*'metered data'!H1187</f>
        <v>6457126.6926773591</v>
      </c>
      <c r="C1184" s="70">
        <f>SUMIFS('Regression Inputs'!$G$26:$G$1851,'Regression Inputs'!$B$26:$B$1851,A1184)</f>
        <v>269046.9455282233</v>
      </c>
      <c r="D1184" s="2">
        <f>YEAR('metered data'!J1187)</f>
        <v>2020</v>
      </c>
      <c r="E1184" s="2">
        <f>MONTH('metered data'!J1187)</f>
        <v>11</v>
      </c>
      <c r="F1184" s="2">
        <f>DAY('metered data'!J1187)</f>
        <v>29</v>
      </c>
      <c r="G1184" s="2"/>
      <c r="H1184" s="2"/>
      <c r="I1184" s="2"/>
      <c r="J1184" s="3"/>
      <c r="K1184" s="13"/>
      <c r="L1184" s="13"/>
      <c r="M1184" s="13"/>
      <c r="N1184" s="13"/>
      <c r="O1184" s="13"/>
      <c r="P1184" s="13"/>
      <c r="Q1184" s="13"/>
      <c r="R1184" s="13"/>
      <c r="S1184" s="13"/>
      <c r="T1184" s="13"/>
      <c r="U1184" s="13"/>
      <c r="V1184" s="13"/>
      <c r="W1184" s="13"/>
      <c r="X1184" s="13"/>
      <c r="Y1184" s="13"/>
      <c r="Z1184" s="13"/>
      <c r="AA1184" s="13"/>
      <c r="AB1184" s="13"/>
      <c r="AC1184" s="13"/>
      <c r="AD1184" s="13"/>
      <c r="AE1184" s="13"/>
      <c r="AF1184" s="13"/>
      <c r="AG1184" s="13"/>
      <c r="AH1184" s="13"/>
      <c r="AI1184" s="13"/>
    </row>
    <row r="1185" spans="1:35" ht="12.75" customHeight="1" x14ac:dyDescent="0.35">
      <c r="A1185" s="15">
        <f t="shared" si="62"/>
        <v>44165</v>
      </c>
      <c r="B1185" s="36">
        <f>C1185*'metered data'!H1188</f>
        <v>7025542.366010312</v>
      </c>
      <c r="C1185" s="70">
        <f>SUMIFS('Regression Inputs'!$G$26:$G$1851,'Regression Inputs'!$B$26:$B$1851,A1185)</f>
        <v>292730.93191709631</v>
      </c>
      <c r="D1185" s="2">
        <f>YEAR('metered data'!J1188)</f>
        <v>2020</v>
      </c>
      <c r="E1185" s="2">
        <f>MONTH('metered data'!J1188)</f>
        <v>11</v>
      </c>
      <c r="F1185" s="2">
        <f>DAY('metered data'!J1188)</f>
        <v>30</v>
      </c>
      <c r="G1185" s="2"/>
      <c r="H1185" s="2"/>
      <c r="I1185" s="2"/>
      <c r="J1185" s="3"/>
      <c r="K1185" s="13"/>
      <c r="L1185" s="13"/>
      <c r="M1185" s="13"/>
      <c r="N1185" s="13"/>
      <c r="O1185" s="13"/>
      <c r="P1185" s="13"/>
      <c r="Q1185" s="13"/>
      <c r="R1185" s="13"/>
      <c r="S1185" s="13"/>
      <c r="T1185" s="13"/>
      <c r="U1185" s="13"/>
      <c r="V1185" s="13"/>
      <c r="W1185" s="13"/>
      <c r="X1185" s="13"/>
      <c r="Y1185" s="13"/>
      <c r="Z1185" s="13"/>
      <c r="AA1185" s="13"/>
      <c r="AB1185" s="13"/>
      <c r="AC1185" s="13"/>
      <c r="AD1185" s="13"/>
      <c r="AE1185" s="13"/>
      <c r="AF1185" s="13"/>
      <c r="AG1185" s="13"/>
      <c r="AH1185" s="13"/>
      <c r="AI1185" s="13"/>
    </row>
    <row r="1186" spans="1:35" ht="12.75" customHeight="1" x14ac:dyDescent="0.35">
      <c r="A1186" s="15">
        <f t="shared" si="62"/>
        <v>44166</v>
      </c>
      <c r="B1186" s="36">
        <f>C1186*'metered data'!H1189</f>
        <v>7181431.479557978</v>
      </c>
      <c r="C1186" s="70">
        <f>SUMIFS('Regression Inputs'!$G$26:$G$1851,'Regression Inputs'!$B$26:$B$1851,A1186)</f>
        <v>299226.3116482491</v>
      </c>
      <c r="D1186" s="2">
        <f>YEAR('metered data'!J1189)</f>
        <v>2020</v>
      </c>
      <c r="E1186" s="2">
        <f>MONTH('metered data'!J1189)</f>
        <v>12</v>
      </c>
      <c r="F1186" s="2">
        <f>DAY('metered data'!J1189)</f>
        <v>1</v>
      </c>
      <c r="G1186" s="2"/>
      <c r="H1186" s="2"/>
      <c r="I1186" s="2"/>
      <c r="J1186" s="3"/>
      <c r="K1186" s="13"/>
      <c r="L1186" s="13"/>
      <c r="M1186" s="13"/>
      <c r="N1186" s="13"/>
      <c r="O1186" s="13"/>
      <c r="P1186" s="13"/>
      <c r="Q1186" s="13"/>
      <c r="R1186" s="13"/>
      <c r="S1186" s="13"/>
      <c r="T1186" s="13"/>
      <c r="U1186" s="13"/>
      <c r="V1186" s="13"/>
      <c r="W1186" s="13"/>
      <c r="X1186" s="13"/>
      <c r="Y1186" s="13"/>
      <c r="Z1186" s="13"/>
      <c r="AA1186" s="13"/>
      <c r="AB1186" s="13"/>
      <c r="AC1186" s="13"/>
      <c r="AD1186" s="13"/>
      <c r="AE1186" s="13"/>
      <c r="AF1186" s="13"/>
      <c r="AG1186" s="13"/>
      <c r="AH1186" s="13"/>
      <c r="AI1186" s="13"/>
    </row>
    <row r="1187" spans="1:35" ht="12.75" customHeight="1" x14ac:dyDescent="0.35">
      <c r="A1187" s="15">
        <f t="shared" si="62"/>
        <v>44167</v>
      </c>
      <c r="B1187" s="36">
        <f>C1187*'metered data'!H1190</f>
        <v>7410335.4795579799</v>
      </c>
      <c r="C1187" s="70">
        <f>SUMIFS('Regression Inputs'!$G$26:$G$1851,'Regression Inputs'!$B$26:$B$1851,A1187)</f>
        <v>308763.97831491585</v>
      </c>
      <c r="D1187" s="2">
        <f>YEAR('metered data'!J1190)</f>
        <v>2020</v>
      </c>
      <c r="E1187" s="2">
        <f>MONTH('metered data'!J1190)</f>
        <v>12</v>
      </c>
      <c r="F1187" s="2">
        <f>DAY('metered data'!J1190)</f>
        <v>2</v>
      </c>
      <c r="G1187" s="2"/>
      <c r="H1187" s="2"/>
      <c r="I1187" s="2"/>
      <c r="J1187" s="3"/>
      <c r="K1187" s="13"/>
      <c r="L1187" s="13"/>
      <c r="M1187" s="13"/>
      <c r="N1187" s="13"/>
      <c r="O1187" s="13"/>
      <c r="P1187" s="13"/>
      <c r="Q1187" s="13"/>
      <c r="R1187" s="13"/>
      <c r="S1187" s="13"/>
      <c r="T1187" s="13"/>
      <c r="U1187" s="13"/>
      <c r="V1187" s="13"/>
      <c r="W1187" s="13"/>
      <c r="X1187" s="13"/>
      <c r="Y1187" s="13"/>
      <c r="Z1187" s="13"/>
      <c r="AA1187" s="13"/>
      <c r="AB1187" s="13"/>
      <c r="AC1187" s="13"/>
      <c r="AD1187" s="13"/>
      <c r="AE1187" s="13"/>
      <c r="AF1187" s="13"/>
      <c r="AG1187" s="13"/>
      <c r="AH1187" s="13"/>
      <c r="AI1187" s="13"/>
    </row>
    <row r="1188" spans="1:35" ht="12.75" customHeight="1" x14ac:dyDescent="0.35">
      <c r="A1188" s="15">
        <f t="shared" si="62"/>
        <v>44168</v>
      </c>
      <c r="B1188" s="36">
        <f>C1188*'metered data'!H1191</f>
        <v>7315301.4795579799</v>
      </c>
      <c r="C1188" s="70">
        <f>SUMIFS('Regression Inputs'!$G$26:$G$1851,'Regression Inputs'!$B$26:$B$1851,A1188)</f>
        <v>304804.22831491585</v>
      </c>
      <c r="D1188" s="2">
        <f>YEAR('metered data'!J1191)</f>
        <v>2020</v>
      </c>
      <c r="E1188" s="2">
        <f>MONTH('metered data'!J1191)</f>
        <v>12</v>
      </c>
      <c r="F1188" s="2">
        <f>DAY('metered data'!J1191)</f>
        <v>3</v>
      </c>
      <c r="G1188" s="2"/>
      <c r="H1188" s="2"/>
      <c r="I1188" s="2"/>
      <c r="J1188" s="3"/>
      <c r="K1188" s="13"/>
      <c r="L1188" s="13"/>
      <c r="M1188" s="13"/>
      <c r="N1188" s="13"/>
      <c r="O1188" s="13"/>
      <c r="P1188" s="13"/>
      <c r="Q1188" s="13"/>
      <c r="R1188" s="13"/>
      <c r="S1188" s="13"/>
      <c r="T1188" s="13"/>
      <c r="U1188" s="13"/>
      <c r="V1188" s="13"/>
      <c r="W1188" s="13"/>
      <c r="X1188" s="13"/>
      <c r="Y1188" s="13"/>
      <c r="Z1188" s="13"/>
      <c r="AA1188" s="13"/>
      <c r="AB1188" s="13"/>
      <c r="AC1188" s="13"/>
      <c r="AD1188" s="13"/>
      <c r="AE1188" s="13"/>
      <c r="AF1188" s="13"/>
      <c r="AG1188" s="13"/>
      <c r="AH1188" s="13"/>
      <c r="AI1188" s="13"/>
    </row>
    <row r="1189" spans="1:35" ht="12.75" customHeight="1" x14ac:dyDescent="0.35">
      <c r="A1189" s="15">
        <f t="shared" si="62"/>
        <v>44169</v>
      </c>
      <c r="B1189" s="36">
        <f>C1189*'metered data'!H1192</f>
        <v>7783778.4795579799</v>
      </c>
      <c r="C1189" s="70">
        <f>SUMIFS('Regression Inputs'!$G$26:$G$1851,'Regression Inputs'!$B$26:$B$1851,A1189)</f>
        <v>324324.10331491585</v>
      </c>
      <c r="D1189" s="2">
        <f>YEAR('metered data'!J1192)</f>
        <v>2020</v>
      </c>
      <c r="E1189" s="2">
        <f>MONTH('metered data'!J1192)</f>
        <v>12</v>
      </c>
      <c r="F1189" s="2">
        <f>DAY('metered data'!J1192)</f>
        <v>4</v>
      </c>
      <c r="G1189" s="2"/>
      <c r="H1189" s="2"/>
      <c r="I1189" s="2"/>
      <c r="J1189" s="3"/>
      <c r="K1189" s="13"/>
      <c r="L1189" s="13"/>
      <c r="M1189" s="13"/>
      <c r="N1189" s="13"/>
      <c r="O1189" s="13"/>
      <c r="P1189" s="13"/>
      <c r="Q1189" s="13"/>
      <c r="R1189" s="13"/>
      <c r="S1189" s="13"/>
      <c r="T1189" s="13"/>
      <c r="U1189" s="13"/>
      <c r="V1189" s="13"/>
      <c r="W1189" s="13"/>
      <c r="X1189" s="13"/>
      <c r="Y1189" s="13"/>
      <c r="Z1189" s="13"/>
      <c r="AA1189" s="13"/>
      <c r="AB1189" s="13"/>
      <c r="AC1189" s="13"/>
      <c r="AD1189" s="13"/>
      <c r="AE1189" s="13"/>
      <c r="AF1189" s="13"/>
      <c r="AG1189" s="13"/>
      <c r="AH1189" s="13"/>
      <c r="AI1189" s="13"/>
    </row>
    <row r="1190" spans="1:35" ht="12.75" customHeight="1" x14ac:dyDescent="0.35">
      <c r="A1190" s="15">
        <f t="shared" si="62"/>
        <v>44170</v>
      </c>
      <c r="B1190" s="36">
        <f>C1190*'metered data'!H1193</f>
        <v>7762940.4795579799</v>
      </c>
      <c r="C1190" s="70">
        <f>SUMIFS('Regression Inputs'!$G$26:$G$1851,'Regression Inputs'!$B$26:$B$1851,A1190)</f>
        <v>323455.85331491585</v>
      </c>
      <c r="D1190" s="2">
        <f>YEAR('metered data'!J1193)</f>
        <v>2020</v>
      </c>
      <c r="E1190" s="2">
        <f>MONTH('metered data'!J1193)</f>
        <v>12</v>
      </c>
      <c r="F1190" s="2">
        <f>DAY('metered data'!J1193)</f>
        <v>5</v>
      </c>
      <c r="G1190" s="2"/>
      <c r="H1190" s="2"/>
      <c r="I1190" s="2"/>
      <c r="J1190" s="3"/>
      <c r="K1190" s="13"/>
      <c r="L1190" s="13"/>
      <c r="M1190" s="13"/>
      <c r="N1190" s="13"/>
      <c r="O1190" s="13"/>
      <c r="P1190" s="13"/>
      <c r="Q1190" s="13"/>
      <c r="R1190" s="13"/>
      <c r="S1190" s="13"/>
      <c r="T1190" s="13"/>
      <c r="U1190" s="13"/>
      <c r="V1190" s="13"/>
      <c r="W1190" s="13"/>
      <c r="X1190" s="13"/>
      <c r="Y1190" s="13"/>
      <c r="Z1190" s="13"/>
      <c r="AA1190" s="13"/>
      <c r="AB1190" s="13"/>
      <c r="AC1190" s="13"/>
      <c r="AD1190" s="13"/>
      <c r="AE1190" s="13"/>
      <c r="AF1190" s="13"/>
      <c r="AG1190" s="13"/>
      <c r="AH1190" s="13"/>
      <c r="AI1190" s="13"/>
    </row>
    <row r="1191" spans="1:35" ht="12.75" customHeight="1" x14ac:dyDescent="0.35">
      <c r="A1191" s="15">
        <f t="shared" si="62"/>
        <v>44171</v>
      </c>
      <c r="B1191" s="36">
        <f>C1191*'metered data'!H1194</f>
        <v>7505769.4795579799</v>
      </c>
      <c r="C1191" s="70">
        <f>SUMIFS('Regression Inputs'!$G$26:$G$1851,'Regression Inputs'!$B$26:$B$1851,A1191)</f>
        <v>312740.39498158247</v>
      </c>
      <c r="D1191" s="2">
        <f>YEAR('metered data'!J1194)</f>
        <v>2020</v>
      </c>
      <c r="E1191" s="2">
        <f>MONTH('metered data'!J1194)</f>
        <v>12</v>
      </c>
      <c r="F1191" s="2">
        <f>DAY('metered data'!J1194)</f>
        <v>6</v>
      </c>
      <c r="G1191" s="2"/>
      <c r="H1191" s="2"/>
      <c r="I1191" s="2"/>
      <c r="J1191" s="3"/>
      <c r="K1191" s="13"/>
      <c r="L1191" s="13"/>
      <c r="M1191" s="13"/>
      <c r="N1191" s="13"/>
      <c r="O1191" s="13"/>
      <c r="P1191" s="13"/>
      <c r="Q1191" s="13"/>
      <c r="R1191" s="13"/>
      <c r="S1191" s="13"/>
      <c r="T1191" s="13"/>
      <c r="U1191" s="13"/>
      <c r="V1191" s="13"/>
      <c r="W1191" s="13"/>
      <c r="X1191" s="13"/>
      <c r="Y1191" s="13"/>
      <c r="Z1191" s="13"/>
      <c r="AA1191" s="13"/>
      <c r="AB1191" s="13"/>
      <c r="AC1191" s="13"/>
      <c r="AD1191" s="13"/>
      <c r="AE1191" s="13"/>
      <c r="AF1191" s="13"/>
      <c r="AG1191" s="13"/>
      <c r="AH1191" s="13"/>
      <c r="AI1191" s="13"/>
    </row>
    <row r="1192" spans="1:35" ht="12.75" customHeight="1" x14ac:dyDescent="0.35">
      <c r="A1192" s="15">
        <f t="shared" si="62"/>
        <v>44172</v>
      </c>
      <c r="B1192" s="36">
        <f>C1192*'metered data'!H1195</f>
        <v>7745224.479557978</v>
      </c>
      <c r="C1192" s="70">
        <f>SUMIFS('Regression Inputs'!$G$26:$G$1851,'Regression Inputs'!$B$26:$B$1851,A1192)</f>
        <v>322717.6866482491</v>
      </c>
      <c r="D1192" s="2">
        <f>YEAR('metered data'!J1195)</f>
        <v>2020</v>
      </c>
      <c r="E1192" s="2">
        <f>MONTH('metered data'!J1195)</f>
        <v>12</v>
      </c>
      <c r="F1192" s="2">
        <f>DAY('metered data'!J1195)</f>
        <v>7</v>
      </c>
      <c r="G1192" s="2"/>
      <c r="H1192" s="2"/>
      <c r="I1192" s="2"/>
      <c r="J1192" s="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</row>
    <row r="1193" spans="1:35" ht="12.75" customHeight="1" x14ac:dyDescent="0.35">
      <c r="A1193" s="15">
        <f t="shared" si="62"/>
        <v>44173</v>
      </c>
      <c r="B1193" s="36">
        <f>C1193*'metered data'!H1196</f>
        <v>7585712.4795579799</v>
      </c>
      <c r="C1193" s="70">
        <f>SUMIFS('Regression Inputs'!$G$26:$G$1851,'Regression Inputs'!$B$26:$B$1851,A1193)</f>
        <v>316071.35331491585</v>
      </c>
      <c r="D1193" s="2">
        <f>YEAR('metered data'!J1196)</f>
        <v>2020</v>
      </c>
      <c r="E1193" s="2">
        <f>MONTH('metered data'!J1196)</f>
        <v>12</v>
      </c>
      <c r="F1193" s="2">
        <f>DAY('metered data'!J1196)</f>
        <v>8</v>
      </c>
      <c r="G1193" s="2"/>
      <c r="H1193" s="2"/>
      <c r="I1193" s="2"/>
      <c r="J1193" s="3"/>
      <c r="K1193" s="13"/>
      <c r="L1193" s="13"/>
      <c r="M1193" s="13"/>
      <c r="N1193" s="13"/>
      <c r="O1193" s="13"/>
      <c r="P1193" s="13"/>
      <c r="Q1193" s="13"/>
      <c r="R1193" s="13"/>
      <c r="S1193" s="13"/>
      <c r="T1193" s="13"/>
      <c r="U1193" s="13"/>
      <c r="V1193" s="13"/>
      <c r="W1193" s="13"/>
      <c r="X1193" s="13"/>
      <c r="Y1193" s="13"/>
      <c r="Z1193" s="13"/>
      <c r="AA1193" s="13"/>
      <c r="AB1193" s="13"/>
      <c r="AC1193" s="13"/>
      <c r="AD1193" s="13"/>
      <c r="AE1193" s="13"/>
      <c r="AF1193" s="13"/>
      <c r="AG1193" s="13"/>
      <c r="AH1193" s="13"/>
      <c r="AI1193" s="13"/>
    </row>
    <row r="1194" spans="1:35" ht="12.75" customHeight="1" x14ac:dyDescent="0.35">
      <c r="A1194" s="15">
        <f t="shared" si="62"/>
        <v>44174</v>
      </c>
      <c r="B1194" s="36">
        <f>C1194*'metered data'!H1197</f>
        <v>7140702.4795579799</v>
      </c>
      <c r="C1194" s="70">
        <f>SUMIFS('Regression Inputs'!$G$26:$G$1851,'Regression Inputs'!$B$26:$B$1851,A1194)</f>
        <v>297529.26998158247</v>
      </c>
      <c r="D1194" s="2">
        <f>YEAR('metered data'!J1197)</f>
        <v>2020</v>
      </c>
      <c r="E1194" s="2">
        <f>MONTH('metered data'!J1197)</f>
        <v>12</v>
      </c>
      <c r="F1194" s="2">
        <f>DAY('metered data'!J1197)</f>
        <v>9</v>
      </c>
      <c r="G1194" s="2"/>
      <c r="H1194" s="2"/>
      <c r="I1194" s="2"/>
      <c r="J1194" s="3"/>
      <c r="K1194" s="13"/>
      <c r="L1194" s="13"/>
      <c r="M1194" s="13"/>
      <c r="N1194" s="13"/>
      <c r="O1194" s="13"/>
      <c r="P1194" s="13"/>
      <c r="Q1194" s="13"/>
      <c r="R1194" s="13"/>
      <c r="S1194" s="13"/>
      <c r="T1194" s="13"/>
      <c r="U1194" s="13"/>
      <c r="V1194" s="13"/>
      <c r="W1194" s="13"/>
      <c r="X1194" s="13"/>
      <c r="Y1194" s="13"/>
      <c r="Z1194" s="13"/>
      <c r="AA1194" s="13"/>
      <c r="AB1194" s="13"/>
      <c r="AC1194" s="13"/>
      <c r="AD1194" s="13"/>
      <c r="AE1194" s="13"/>
      <c r="AF1194" s="13"/>
      <c r="AG1194" s="13"/>
      <c r="AH1194" s="13"/>
      <c r="AI1194" s="13"/>
    </row>
    <row r="1195" spans="1:35" ht="12.75" customHeight="1" x14ac:dyDescent="0.35">
      <c r="A1195" s="15">
        <f t="shared" si="62"/>
        <v>44175</v>
      </c>
      <c r="B1195" s="36">
        <f>C1195*'metered data'!H1198</f>
        <v>7252630.479557978</v>
      </c>
      <c r="C1195" s="70">
        <f>SUMIFS('Regression Inputs'!$G$26:$G$1851,'Regression Inputs'!$B$26:$B$1851,A1195)</f>
        <v>302192.9366482491</v>
      </c>
      <c r="D1195" s="2">
        <f>YEAR('metered data'!J1198)</f>
        <v>2020</v>
      </c>
      <c r="E1195" s="2">
        <f>MONTH('metered data'!J1198)</f>
        <v>12</v>
      </c>
      <c r="F1195" s="2">
        <f>DAY('metered data'!J1198)</f>
        <v>10</v>
      </c>
      <c r="G1195" s="2"/>
      <c r="H1195" s="2"/>
      <c r="I1195" s="2"/>
      <c r="J1195" s="3"/>
      <c r="K1195" s="13"/>
      <c r="L1195" s="13"/>
      <c r="M1195" s="13"/>
      <c r="N1195" s="13"/>
      <c r="O1195" s="13"/>
      <c r="P1195" s="13"/>
      <c r="Q1195" s="13"/>
      <c r="R1195" s="13"/>
      <c r="S1195" s="13"/>
      <c r="T1195" s="13"/>
      <c r="U1195" s="13"/>
      <c r="V1195" s="13"/>
      <c r="W1195" s="13"/>
      <c r="X1195" s="13"/>
      <c r="Y1195" s="13"/>
      <c r="Z1195" s="13"/>
      <c r="AA1195" s="13"/>
      <c r="AB1195" s="13"/>
      <c r="AC1195" s="13"/>
      <c r="AD1195" s="13"/>
      <c r="AE1195" s="13"/>
      <c r="AF1195" s="13"/>
      <c r="AG1195" s="13"/>
      <c r="AH1195" s="13"/>
      <c r="AI1195" s="13"/>
    </row>
    <row r="1196" spans="1:35" ht="12.75" customHeight="1" x14ac:dyDescent="0.35">
      <c r="A1196" s="15">
        <f t="shared" si="62"/>
        <v>44176</v>
      </c>
      <c r="B1196" s="36">
        <f>C1196*'metered data'!H1199</f>
        <v>7012540.479557978</v>
      </c>
      <c r="C1196" s="70">
        <f>SUMIFS('Regression Inputs'!$G$26:$G$1851,'Regression Inputs'!$B$26:$B$1851,A1196)</f>
        <v>292189.1866482491</v>
      </c>
      <c r="D1196" s="2">
        <f>YEAR('metered data'!J1199)</f>
        <v>2020</v>
      </c>
      <c r="E1196" s="2">
        <f>MONTH('metered data'!J1199)</f>
        <v>12</v>
      </c>
      <c r="F1196" s="2">
        <f>DAY('metered data'!J1199)</f>
        <v>11</v>
      </c>
      <c r="G1196" s="2"/>
      <c r="H1196" s="2"/>
      <c r="I1196" s="2"/>
      <c r="J1196" s="3"/>
      <c r="K1196" s="13"/>
      <c r="L1196" s="13"/>
      <c r="M1196" s="13"/>
      <c r="N1196" s="13"/>
      <c r="O1196" s="13"/>
      <c r="P1196" s="13"/>
      <c r="Q1196" s="13"/>
      <c r="R1196" s="13"/>
      <c r="S1196" s="13"/>
      <c r="T1196" s="13"/>
      <c r="U1196" s="13"/>
      <c r="V1196" s="13"/>
      <c r="W1196" s="13"/>
      <c r="X1196" s="13"/>
      <c r="Y1196" s="13"/>
      <c r="Z1196" s="13"/>
      <c r="AA1196" s="13"/>
      <c r="AB1196" s="13"/>
      <c r="AC1196" s="13"/>
      <c r="AD1196" s="13"/>
      <c r="AE1196" s="13"/>
      <c r="AF1196" s="13"/>
      <c r="AG1196" s="13"/>
      <c r="AH1196" s="13"/>
      <c r="AI1196" s="13"/>
    </row>
    <row r="1197" spans="1:35" ht="12.75" customHeight="1" x14ac:dyDescent="0.35">
      <c r="A1197" s="15">
        <f t="shared" si="62"/>
        <v>44177</v>
      </c>
      <c r="B1197" s="36">
        <f>C1197*'metered data'!H1200</f>
        <v>7260361.479557978</v>
      </c>
      <c r="C1197" s="70">
        <f>SUMIFS('Regression Inputs'!$G$26:$G$1851,'Regression Inputs'!$B$26:$B$1851,A1197)</f>
        <v>302515.0616482491</v>
      </c>
      <c r="D1197" s="2">
        <f>YEAR('metered data'!J1200)</f>
        <v>2020</v>
      </c>
      <c r="E1197" s="2">
        <f>MONTH('metered data'!J1200)</f>
        <v>12</v>
      </c>
      <c r="F1197" s="2">
        <f>DAY('metered data'!J1200)</f>
        <v>12</v>
      </c>
      <c r="G1197" s="2"/>
      <c r="H1197" s="2"/>
      <c r="I1197" s="2"/>
      <c r="J1197" s="3"/>
      <c r="K1197" s="13"/>
      <c r="L1197" s="13"/>
      <c r="M1197" s="13"/>
      <c r="N1197" s="13"/>
      <c r="O1197" s="13"/>
      <c r="P1197" s="13"/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  <c r="AA1197" s="13"/>
      <c r="AB1197" s="13"/>
      <c r="AC1197" s="13"/>
      <c r="AD1197" s="13"/>
      <c r="AE1197" s="13"/>
      <c r="AF1197" s="13"/>
      <c r="AG1197" s="13"/>
      <c r="AH1197" s="13"/>
      <c r="AI1197" s="13"/>
    </row>
    <row r="1198" spans="1:35" ht="12.75" customHeight="1" x14ac:dyDescent="0.35">
      <c r="A1198" s="15">
        <f t="shared" si="62"/>
        <v>44178</v>
      </c>
      <c r="B1198" s="36">
        <f>C1198*'metered data'!H1201</f>
        <v>7238833.479557978</v>
      </c>
      <c r="C1198" s="70">
        <f>SUMIFS('Regression Inputs'!$G$26:$G$1851,'Regression Inputs'!$B$26:$B$1851,A1198)</f>
        <v>301618.0616482491</v>
      </c>
      <c r="D1198" s="2">
        <f>YEAR('metered data'!J1201)</f>
        <v>2020</v>
      </c>
      <c r="E1198" s="2">
        <f>MONTH('metered data'!J1201)</f>
        <v>12</v>
      </c>
      <c r="F1198" s="2">
        <f>DAY('metered data'!J1201)</f>
        <v>13</v>
      </c>
      <c r="G1198" s="2"/>
      <c r="H1198" s="2"/>
      <c r="I1198" s="2"/>
      <c r="J1198" s="3"/>
      <c r="K1198" s="13"/>
      <c r="L1198" s="13"/>
      <c r="M1198" s="13"/>
      <c r="N1198" s="13"/>
      <c r="O1198" s="13"/>
      <c r="P1198" s="13"/>
      <c r="Q1198" s="13"/>
      <c r="R1198" s="13"/>
      <c r="S1198" s="13"/>
      <c r="T1198" s="13"/>
      <c r="U1198" s="13"/>
      <c r="V1198" s="13"/>
      <c r="W1198" s="13"/>
      <c r="X1198" s="13"/>
      <c r="Y1198" s="13"/>
      <c r="Z1198" s="13"/>
      <c r="AA1198" s="13"/>
      <c r="AB1198" s="13"/>
      <c r="AC1198" s="13"/>
      <c r="AD1198" s="13"/>
      <c r="AE1198" s="13"/>
      <c r="AF1198" s="13"/>
      <c r="AG1198" s="13"/>
      <c r="AH1198" s="13"/>
      <c r="AI1198" s="13"/>
    </row>
    <row r="1199" spans="1:35" ht="12.75" customHeight="1" x14ac:dyDescent="0.35">
      <c r="A1199" s="15">
        <f t="shared" si="62"/>
        <v>44179</v>
      </c>
      <c r="B1199" s="36">
        <f>C1199*'metered data'!H1202</f>
        <v>7657891.479557978</v>
      </c>
      <c r="C1199" s="70">
        <f>SUMIFS('Regression Inputs'!$G$26:$G$1851,'Regression Inputs'!$B$26:$B$1851,A1199)</f>
        <v>319078.8116482491</v>
      </c>
      <c r="D1199" s="2">
        <f>YEAR('metered data'!J1202)</f>
        <v>2020</v>
      </c>
      <c r="E1199" s="2">
        <f>MONTH('metered data'!J1202)</f>
        <v>12</v>
      </c>
      <c r="F1199" s="2">
        <f>DAY('metered data'!J1202)</f>
        <v>14</v>
      </c>
      <c r="G1199" s="2"/>
      <c r="H1199" s="2"/>
      <c r="I1199" s="2"/>
      <c r="J1199" s="3"/>
      <c r="K1199" s="13"/>
      <c r="L1199" s="13"/>
      <c r="M1199" s="13"/>
      <c r="N1199" s="13"/>
      <c r="O1199" s="13"/>
      <c r="P1199" s="13"/>
      <c r="Q1199" s="13"/>
      <c r="R1199" s="13"/>
      <c r="S1199" s="13"/>
      <c r="T1199" s="13"/>
      <c r="U1199" s="13"/>
      <c r="V1199" s="13"/>
      <c r="W1199" s="13"/>
      <c r="X1199" s="13"/>
      <c r="Y1199" s="13"/>
      <c r="Z1199" s="13"/>
      <c r="AA1199" s="13"/>
      <c r="AB1199" s="13"/>
      <c r="AC1199" s="13"/>
      <c r="AD1199" s="13"/>
      <c r="AE1199" s="13"/>
      <c r="AF1199" s="13"/>
      <c r="AG1199" s="13"/>
      <c r="AH1199" s="13"/>
      <c r="AI1199" s="13"/>
    </row>
    <row r="1200" spans="1:35" ht="12.75" customHeight="1" x14ac:dyDescent="0.35">
      <c r="A1200" s="15">
        <f t="shared" si="62"/>
        <v>44180</v>
      </c>
      <c r="B1200" s="36">
        <f>C1200*'metered data'!H1203</f>
        <v>7371023.4795579799</v>
      </c>
      <c r="C1200" s="70">
        <f>SUMIFS('Regression Inputs'!$G$26:$G$1851,'Regression Inputs'!$B$26:$B$1851,A1200)</f>
        <v>307125.97831491585</v>
      </c>
      <c r="D1200" s="2">
        <f>YEAR('metered data'!J1203)</f>
        <v>2020</v>
      </c>
      <c r="E1200" s="2">
        <f>MONTH('metered data'!J1203)</f>
        <v>12</v>
      </c>
      <c r="F1200" s="2">
        <f>DAY('metered data'!J1203)</f>
        <v>15</v>
      </c>
      <c r="G1200" s="2"/>
      <c r="H1200" s="2"/>
      <c r="I1200" s="2"/>
      <c r="J1200" s="3"/>
      <c r="K1200" s="13"/>
      <c r="L1200" s="13"/>
      <c r="M1200" s="13"/>
      <c r="N1200" s="13"/>
      <c r="O1200" s="13"/>
      <c r="P1200" s="13"/>
      <c r="Q1200" s="13"/>
      <c r="R1200" s="13"/>
      <c r="S1200" s="13"/>
      <c r="T1200" s="13"/>
      <c r="U1200" s="13"/>
      <c r="V1200" s="13"/>
      <c r="W1200" s="13"/>
      <c r="X1200" s="13"/>
      <c r="Y1200" s="13"/>
      <c r="Z1200" s="13"/>
      <c r="AA1200" s="13"/>
      <c r="AB1200" s="13"/>
      <c r="AC1200" s="13"/>
      <c r="AD1200" s="13"/>
      <c r="AE1200" s="13"/>
      <c r="AF1200" s="13"/>
      <c r="AG1200" s="13"/>
      <c r="AH1200" s="13"/>
      <c r="AI1200" s="13"/>
    </row>
    <row r="1201" spans="1:35" ht="12.75" customHeight="1" x14ac:dyDescent="0.35">
      <c r="A1201" s="15">
        <f t="shared" si="62"/>
        <v>44181</v>
      </c>
      <c r="B1201" s="36">
        <f>C1201*'metered data'!H1204</f>
        <v>7486229.4795579799</v>
      </c>
      <c r="C1201" s="70">
        <f>SUMIFS('Regression Inputs'!$G$26:$G$1851,'Regression Inputs'!$B$26:$B$1851,A1201)</f>
        <v>311926.22831491585</v>
      </c>
      <c r="D1201" s="2">
        <f>YEAR('metered data'!J1204)</f>
        <v>2020</v>
      </c>
      <c r="E1201" s="2">
        <f>MONTH('metered data'!J1204)</f>
        <v>12</v>
      </c>
      <c r="F1201" s="2">
        <f>DAY('metered data'!J1204)</f>
        <v>16</v>
      </c>
      <c r="G1201" s="2"/>
      <c r="H1201" s="2"/>
      <c r="I1201" s="2"/>
      <c r="J1201" s="3"/>
      <c r="K1201" s="13"/>
      <c r="L1201" s="13"/>
      <c r="M1201" s="13"/>
      <c r="N1201" s="13"/>
      <c r="O1201" s="13"/>
      <c r="P1201" s="13"/>
      <c r="Q1201" s="13"/>
      <c r="R1201" s="13"/>
      <c r="S1201" s="13"/>
      <c r="T1201" s="13"/>
      <c r="U1201" s="13"/>
      <c r="V1201" s="13"/>
      <c r="W1201" s="13"/>
      <c r="X1201" s="13"/>
      <c r="Y1201" s="13"/>
      <c r="Z1201" s="13"/>
      <c r="AA1201" s="13"/>
      <c r="AB1201" s="13"/>
      <c r="AC1201" s="13"/>
      <c r="AD1201" s="13"/>
      <c r="AE1201" s="13"/>
      <c r="AF1201" s="13"/>
      <c r="AG1201" s="13"/>
      <c r="AH1201" s="13"/>
      <c r="AI1201" s="13"/>
    </row>
    <row r="1202" spans="1:35" ht="12.75" customHeight="1" x14ac:dyDescent="0.35">
      <c r="A1202" s="15">
        <f t="shared" si="62"/>
        <v>44182</v>
      </c>
      <c r="B1202" s="36">
        <f>C1202*'metered data'!H1205</f>
        <v>6752838.4795579799</v>
      </c>
      <c r="C1202" s="70">
        <f>SUMIFS('Regression Inputs'!$G$26:$G$1851,'Regression Inputs'!$B$26:$B$1851,A1202)</f>
        <v>281368.26998158247</v>
      </c>
      <c r="D1202" s="2">
        <f>YEAR('metered data'!J1205)</f>
        <v>2020</v>
      </c>
      <c r="E1202" s="2">
        <f>MONTH('metered data'!J1205)</f>
        <v>12</v>
      </c>
      <c r="F1202" s="2">
        <f>DAY('metered data'!J1205)</f>
        <v>17</v>
      </c>
      <c r="G1202" s="2"/>
      <c r="H1202" s="2"/>
      <c r="I1202" s="2"/>
      <c r="J1202" s="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</row>
    <row r="1203" spans="1:35" ht="12.75" customHeight="1" x14ac:dyDescent="0.35">
      <c r="A1203" s="15">
        <f t="shared" si="62"/>
        <v>44183</v>
      </c>
      <c r="B1203" s="36">
        <f>C1203*'metered data'!H1206</f>
        <v>6848042.4795579799</v>
      </c>
      <c r="C1203" s="70">
        <f>SUMIFS('Regression Inputs'!$G$26:$G$1851,'Regression Inputs'!$B$26:$B$1851,A1203)</f>
        <v>285335.10331491585</v>
      </c>
      <c r="D1203" s="2">
        <f>YEAR('metered data'!J1206)</f>
        <v>2020</v>
      </c>
      <c r="E1203" s="2">
        <f>MONTH('metered data'!J1206)</f>
        <v>12</v>
      </c>
      <c r="F1203" s="2">
        <f>DAY('metered data'!J1206)</f>
        <v>18</v>
      </c>
      <c r="G1203" s="2"/>
      <c r="H1203" s="2"/>
      <c r="I1203" s="2"/>
      <c r="J1203" s="3"/>
      <c r="K1203" s="13"/>
      <c r="L1203" s="13"/>
      <c r="M1203" s="13"/>
      <c r="N1203" s="13"/>
      <c r="O1203" s="13"/>
      <c r="P1203" s="13"/>
      <c r="Q1203" s="13"/>
      <c r="R1203" s="13"/>
      <c r="S1203" s="13"/>
      <c r="T1203" s="13"/>
      <c r="U1203" s="13"/>
      <c r="V1203" s="13"/>
      <c r="W1203" s="13"/>
      <c r="X1203" s="13"/>
      <c r="Y1203" s="13"/>
      <c r="Z1203" s="13"/>
      <c r="AA1203" s="13"/>
      <c r="AB1203" s="13"/>
      <c r="AC1203" s="13"/>
      <c r="AD1203" s="13"/>
      <c r="AE1203" s="13"/>
      <c r="AF1203" s="13"/>
      <c r="AG1203" s="13"/>
      <c r="AH1203" s="13"/>
      <c r="AI1203" s="13"/>
    </row>
    <row r="1204" spans="1:35" ht="12.75" customHeight="1" x14ac:dyDescent="0.35">
      <c r="A1204" s="15">
        <f t="shared" si="62"/>
        <v>44184</v>
      </c>
      <c r="B1204" s="36">
        <f>C1204*'metered data'!H1207</f>
        <v>6142467.4795579799</v>
      </c>
      <c r="C1204" s="70">
        <f>SUMIFS('Regression Inputs'!$G$26:$G$1851,'Regression Inputs'!$B$26:$B$1851,A1204)</f>
        <v>255936.14498158247</v>
      </c>
      <c r="D1204" s="2">
        <f>YEAR('metered data'!J1207)</f>
        <v>2020</v>
      </c>
      <c r="E1204" s="2">
        <f>MONTH('metered data'!J1207)</f>
        <v>12</v>
      </c>
      <c r="F1204" s="2">
        <f>DAY('metered data'!J1207)</f>
        <v>19</v>
      </c>
      <c r="G1204" s="2"/>
      <c r="H1204" s="2"/>
      <c r="I1204" s="2"/>
      <c r="J1204" s="3"/>
      <c r="K1204" s="13"/>
      <c r="L1204" s="13"/>
      <c r="M1204" s="13"/>
      <c r="N1204" s="13"/>
      <c r="O1204" s="13"/>
      <c r="P1204" s="13"/>
      <c r="Q1204" s="13"/>
      <c r="R1204" s="13"/>
      <c r="S1204" s="13"/>
      <c r="T1204" s="13"/>
      <c r="U1204" s="13"/>
      <c r="V1204" s="13"/>
      <c r="W1204" s="13"/>
      <c r="X1204" s="13"/>
      <c r="Y1204" s="13"/>
      <c r="Z1204" s="13"/>
      <c r="AA1204" s="13"/>
      <c r="AB1204" s="13"/>
      <c r="AC1204" s="13"/>
      <c r="AD1204" s="13"/>
      <c r="AE1204" s="13"/>
      <c r="AF1204" s="13"/>
      <c r="AG1204" s="13"/>
      <c r="AH1204" s="13"/>
      <c r="AI1204" s="13"/>
    </row>
    <row r="1205" spans="1:35" ht="12.75" customHeight="1" x14ac:dyDescent="0.35">
      <c r="A1205" s="15">
        <f t="shared" si="62"/>
        <v>44185</v>
      </c>
      <c r="B1205" s="36">
        <f>C1205*'metered data'!H1208</f>
        <v>5768828.4795579799</v>
      </c>
      <c r="C1205" s="70">
        <f>SUMIFS('Regression Inputs'!$G$26:$G$1851,'Regression Inputs'!$B$26:$B$1851,A1205)</f>
        <v>240367.85331491585</v>
      </c>
      <c r="D1205" s="2">
        <f>YEAR('metered data'!J1208)</f>
        <v>2020</v>
      </c>
      <c r="E1205" s="2">
        <f>MONTH('metered data'!J1208)</f>
        <v>12</v>
      </c>
      <c r="F1205" s="2">
        <f>DAY('metered data'!J1208)</f>
        <v>20</v>
      </c>
      <c r="G1205" s="2"/>
      <c r="H1205" s="2"/>
      <c r="I1205" s="2"/>
      <c r="J1205" s="3"/>
      <c r="K1205" s="13"/>
      <c r="L1205" s="13"/>
      <c r="M1205" s="13"/>
      <c r="N1205" s="13"/>
      <c r="O1205" s="13"/>
      <c r="P1205" s="13"/>
      <c r="Q1205" s="13"/>
      <c r="R1205" s="13"/>
      <c r="S1205" s="13"/>
      <c r="T1205" s="13"/>
      <c r="U1205" s="13"/>
      <c r="V1205" s="13"/>
      <c r="W1205" s="13"/>
      <c r="X1205" s="13"/>
      <c r="Y1205" s="13"/>
      <c r="Z1205" s="13"/>
      <c r="AA1205" s="13"/>
      <c r="AB1205" s="13"/>
      <c r="AC1205" s="13"/>
      <c r="AD1205" s="13"/>
      <c r="AE1205" s="13"/>
      <c r="AF1205" s="13"/>
      <c r="AG1205" s="13"/>
      <c r="AH1205" s="13"/>
      <c r="AI1205" s="13"/>
    </row>
    <row r="1206" spans="1:35" ht="12.75" customHeight="1" x14ac:dyDescent="0.35">
      <c r="A1206" s="15">
        <f t="shared" si="62"/>
        <v>44186</v>
      </c>
      <c r="B1206" s="36">
        <f>C1206*'metered data'!H1209</f>
        <v>6085563.4795579799</v>
      </c>
      <c r="C1206" s="70">
        <f>SUMIFS('Regression Inputs'!$G$26:$G$1851,'Regression Inputs'!$B$26:$B$1851,A1206)</f>
        <v>253565.14498158247</v>
      </c>
      <c r="D1206" s="2">
        <f>YEAR('metered data'!J1209)</f>
        <v>2020</v>
      </c>
      <c r="E1206" s="2">
        <f>MONTH('metered data'!J1209)</f>
        <v>12</v>
      </c>
      <c r="F1206" s="2">
        <f>DAY('metered data'!J1209)</f>
        <v>21</v>
      </c>
      <c r="G1206" s="2"/>
      <c r="H1206" s="2"/>
      <c r="I1206" s="2"/>
      <c r="J1206" s="3"/>
      <c r="K1206" s="13"/>
      <c r="L1206" s="13"/>
      <c r="M1206" s="13"/>
      <c r="N1206" s="13"/>
      <c r="O1206" s="13"/>
      <c r="P1206" s="13"/>
      <c r="Q1206" s="13"/>
      <c r="R1206" s="13"/>
      <c r="S1206" s="13"/>
      <c r="T1206" s="13"/>
      <c r="U1206" s="13"/>
      <c r="V1206" s="13"/>
      <c r="W1206" s="13"/>
      <c r="X1206" s="13"/>
      <c r="Y1206" s="13"/>
      <c r="Z1206" s="13"/>
      <c r="AA1206" s="13"/>
      <c r="AB1206" s="13"/>
      <c r="AC1206" s="13"/>
      <c r="AD1206" s="13"/>
      <c r="AE1206" s="13"/>
      <c r="AF1206" s="13"/>
      <c r="AG1206" s="13"/>
      <c r="AH1206" s="13"/>
      <c r="AI1206" s="13"/>
    </row>
    <row r="1207" spans="1:35" ht="12.75" customHeight="1" x14ac:dyDescent="0.35">
      <c r="A1207" s="15">
        <f t="shared" si="62"/>
        <v>44187</v>
      </c>
      <c r="B1207" s="36">
        <f>C1207*'metered data'!H1210</f>
        <v>6260410.479557978</v>
      </c>
      <c r="C1207" s="70">
        <f>SUMIFS('Regression Inputs'!$G$26:$G$1851,'Regression Inputs'!$B$26:$B$1851,A1207)</f>
        <v>260850.4366482491</v>
      </c>
      <c r="D1207" s="2">
        <f>YEAR('metered data'!J1210)</f>
        <v>2020</v>
      </c>
      <c r="E1207" s="2">
        <f>MONTH('metered data'!J1210)</f>
        <v>12</v>
      </c>
      <c r="F1207" s="2">
        <f>DAY('metered data'!J1210)</f>
        <v>22</v>
      </c>
      <c r="G1207" s="2"/>
      <c r="H1207" s="2"/>
      <c r="I1207" s="2"/>
      <c r="J1207" s="3"/>
      <c r="K1207" s="13"/>
      <c r="L1207" s="13"/>
      <c r="M1207" s="13"/>
      <c r="N1207" s="13"/>
      <c r="O1207" s="13"/>
      <c r="P1207" s="13"/>
      <c r="Q1207" s="13"/>
      <c r="R1207" s="13"/>
      <c r="S1207" s="13"/>
      <c r="T1207" s="13"/>
      <c r="U1207" s="13"/>
      <c r="V1207" s="13"/>
      <c r="W1207" s="13"/>
      <c r="X1207" s="13"/>
      <c r="Y1207" s="13"/>
      <c r="Z1207" s="13"/>
      <c r="AA1207" s="13"/>
      <c r="AB1207" s="13"/>
      <c r="AC1207" s="13"/>
      <c r="AD1207" s="13"/>
      <c r="AE1207" s="13"/>
      <c r="AF1207" s="13"/>
      <c r="AG1207" s="13"/>
      <c r="AH1207" s="13"/>
      <c r="AI1207" s="13"/>
    </row>
    <row r="1208" spans="1:35" ht="12.75" customHeight="1" x14ac:dyDescent="0.35">
      <c r="A1208" s="15">
        <f t="shared" si="62"/>
        <v>44188</v>
      </c>
      <c r="B1208" s="36">
        <f>C1208*'metered data'!H1211</f>
        <v>6937803.4795579799</v>
      </c>
      <c r="C1208" s="70">
        <f>SUMIFS('Regression Inputs'!$G$26:$G$1851,'Regression Inputs'!$B$26:$B$1851,A1208)</f>
        <v>289075.14498158247</v>
      </c>
      <c r="D1208" s="2">
        <f>YEAR('metered data'!J1211)</f>
        <v>2020</v>
      </c>
      <c r="E1208" s="2">
        <f>MONTH('metered data'!J1211)</f>
        <v>12</v>
      </c>
      <c r="F1208" s="2">
        <f>DAY('metered data'!J1211)</f>
        <v>23</v>
      </c>
      <c r="G1208" s="2"/>
      <c r="H1208" s="2"/>
      <c r="I1208" s="2"/>
      <c r="J1208" s="3"/>
      <c r="K1208" s="13"/>
      <c r="L1208" s="13"/>
      <c r="M1208" s="13"/>
      <c r="N1208" s="13"/>
      <c r="O1208" s="13"/>
      <c r="P1208" s="13"/>
      <c r="Q1208" s="13"/>
      <c r="R1208" s="13"/>
      <c r="S1208" s="13"/>
      <c r="T1208" s="13"/>
      <c r="U1208" s="13"/>
      <c r="V1208" s="13"/>
      <c r="W1208" s="13"/>
      <c r="X1208" s="13"/>
      <c r="Y1208" s="13"/>
      <c r="Z1208" s="13"/>
      <c r="AA1208" s="13"/>
      <c r="AB1208" s="13"/>
      <c r="AC1208" s="13"/>
      <c r="AD1208" s="13"/>
      <c r="AE1208" s="13"/>
      <c r="AF1208" s="13"/>
      <c r="AG1208" s="13"/>
      <c r="AH1208" s="13"/>
      <c r="AI1208" s="13"/>
    </row>
    <row r="1209" spans="1:35" ht="12.75" customHeight="1" x14ac:dyDescent="0.35">
      <c r="A1209" s="15">
        <f t="shared" si="62"/>
        <v>44189</v>
      </c>
      <c r="B1209" s="36">
        <f>C1209*'metered data'!H1212</f>
        <v>6631777.479557978</v>
      </c>
      <c r="C1209" s="70">
        <f>SUMIFS('Regression Inputs'!$G$26:$G$1851,'Regression Inputs'!$B$26:$B$1851,A1209)</f>
        <v>276324.0616482491</v>
      </c>
      <c r="D1209" s="2">
        <f>YEAR('metered data'!J1212)</f>
        <v>2020</v>
      </c>
      <c r="E1209" s="2">
        <f>MONTH('metered data'!J1212)</f>
        <v>12</v>
      </c>
      <c r="F1209" s="2">
        <f>DAY('metered data'!J1212)</f>
        <v>24</v>
      </c>
      <c r="G1209" s="2"/>
      <c r="H1209" s="2"/>
      <c r="I1209" s="2"/>
      <c r="J1209" s="3"/>
      <c r="K1209" s="13"/>
      <c r="L1209" s="13"/>
      <c r="M1209" s="13"/>
      <c r="N1209" s="13"/>
      <c r="O1209" s="13"/>
      <c r="P1209" s="13"/>
      <c r="Q1209" s="13"/>
      <c r="R1209" s="13"/>
      <c r="S1209" s="13"/>
      <c r="T1209" s="13"/>
      <c r="U1209" s="13"/>
      <c r="V1209" s="13"/>
      <c r="W1209" s="13"/>
      <c r="X1209" s="13"/>
      <c r="Y1209" s="13"/>
      <c r="Z1209" s="13"/>
      <c r="AA1209" s="13"/>
      <c r="AB1209" s="13"/>
      <c r="AC1209" s="13"/>
      <c r="AD1209" s="13"/>
      <c r="AE1209" s="13"/>
      <c r="AF1209" s="13"/>
      <c r="AG1209" s="13"/>
      <c r="AH1209" s="13"/>
      <c r="AI1209" s="13"/>
    </row>
    <row r="1210" spans="1:35" ht="12.75" customHeight="1" x14ac:dyDescent="0.35">
      <c r="A1210" s="15">
        <f t="shared" si="62"/>
        <v>44190</v>
      </c>
      <c r="B1210" s="36">
        <f>C1210*'metered data'!H1213</f>
        <v>6367634.4795579799</v>
      </c>
      <c r="C1210" s="70">
        <f>SUMIFS('Regression Inputs'!$G$26:$G$1851,'Regression Inputs'!$B$26:$B$1851,A1210)</f>
        <v>265318.10331491585</v>
      </c>
      <c r="D1210" s="2">
        <f>YEAR('metered data'!J1213)</f>
        <v>2020</v>
      </c>
      <c r="E1210" s="2">
        <f>MONTH('metered data'!J1213)</f>
        <v>12</v>
      </c>
      <c r="F1210" s="2">
        <f>DAY('metered data'!J1213)</f>
        <v>25</v>
      </c>
      <c r="G1210" s="2"/>
      <c r="H1210" s="2"/>
      <c r="I1210" s="2"/>
      <c r="J1210" s="3"/>
      <c r="K1210" s="13"/>
      <c r="L1210" s="13"/>
      <c r="M1210" s="13"/>
      <c r="N1210" s="13"/>
      <c r="O1210" s="13"/>
      <c r="P1210" s="13"/>
      <c r="Q1210" s="13"/>
      <c r="R1210" s="13"/>
      <c r="S1210" s="13"/>
      <c r="T1210" s="13"/>
      <c r="U1210" s="13"/>
      <c r="V1210" s="13"/>
      <c r="W1210" s="13"/>
      <c r="X1210" s="13"/>
      <c r="Y1210" s="13"/>
      <c r="Z1210" s="13"/>
      <c r="AA1210" s="13"/>
      <c r="AB1210" s="13"/>
      <c r="AC1210" s="13"/>
      <c r="AD1210" s="13"/>
      <c r="AE1210" s="13"/>
      <c r="AF1210" s="13"/>
      <c r="AG1210" s="13"/>
      <c r="AH1210" s="13"/>
      <c r="AI1210" s="13"/>
    </row>
    <row r="1211" spans="1:35" ht="12.75" customHeight="1" x14ac:dyDescent="0.35">
      <c r="A1211" s="15">
        <f t="shared" si="62"/>
        <v>44191</v>
      </c>
      <c r="B1211" s="36">
        <f>C1211*'metered data'!H1214</f>
        <v>6174512.4795579799</v>
      </c>
      <c r="C1211" s="70">
        <f>SUMIFS('Regression Inputs'!$G$26:$G$1851,'Regression Inputs'!$B$26:$B$1851,A1211)</f>
        <v>257271.35331491585</v>
      </c>
      <c r="D1211" s="2">
        <f>YEAR('metered data'!J1214)</f>
        <v>2020</v>
      </c>
      <c r="E1211" s="2">
        <f>MONTH('metered data'!J1214)</f>
        <v>12</v>
      </c>
      <c r="F1211" s="2">
        <f>DAY('metered data'!J1214)</f>
        <v>26</v>
      </c>
      <c r="G1211" s="2"/>
      <c r="H1211" s="2"/>
      <c r="I1211" s="2"/>
      <c r="J1211" s="3"/>
      <c r="K1211" s="13"/>
      <c r="L1211" s="13"/>
      <c r="M1211" s="13"/>
      <c r="N1211" s="13"/>
      <c r="O1211" s="13"/>
      <c r="P1211" s="13"/>
      <c r="Q1211" s="13"/>
      <c r="R1211" s="13"/>
      <c r="S1211" s="13"/>
      <c r="T1211" s="13"/>
      <c r="U1211" s="13"/>
      <c r="V1211" s="13"/>
      <c r="W1211" s="13"/>
      <c r="X1211" s="13"/>
      <c r="Y1211" s="13"/>
      <c r="Z1211" s="13"/>
      <c r="AA1211" s="13"/>
      <c r="AB1211" s="13"/>
      <c r="AC1211" s="13"/>
      <c r="AD1211" s="13"/>
      <c r="AE1211" s="13"/>
      <c r="AF1211" s="13"/>
      <c r="AG1211" s="13"/>
      <c r="AH1211" s="13"/>
      <c r="AI1211" s="13"/>
    </row>
    <row r="1212" spans="1:35" ht="12.75" customHeight="1" x14ac:dyDescent="0.35">
      <c r="A1212" s="15">
        <f t="shared" si="62"/>
        <v>44192</v>
      </c>
      <c r="B1212" s="36">
        <f>C1212*'metered data'!H1215</f>
        <v>6477834.4795579799</v>
      </c>
      <c r="C1212" s="70">
        <f>SUMIFS('Regression Inputs'!$G$26:$G$1851,'Regression Inputs'!$B$26:$B$1851,A1212)</f>
        <v>269909.76998158247</v>
      </c>
      <c r="D1212" s="2">
        <f>YEAR('metered data'!J1215)</f>
        <v>2020</v>
      </c>
      <c r="E1212" s="2">
        <f>MONTH('metered data'!J1215)</f>
        <v>12</v>
      </c>
      <c r="F1212" s="2">
        <f>DAY('metered data'!J1215)</f>
        <v>27</v>
      </c>
      <c r="G1212" s="2"/>
      <c r="H1212" s="2"/>
      <c r="I1212" s="2"/>
      <c r="J1212" s="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</row>
    <row r="1213" spans="1:35" ht="12.75" customHeight="1" x14ac:dyDescent="0.35">
      <c r="A1213" s="15">
        <f t="shared" si="62"/>
        <v>44193</v>
      </c>
      <c r="B1213" s="36">
        <f>C1213*'metered data'!H1216</f>
        <v>7243832.4795579799</v>
      </c>
      <c r="C1213" s="70">
        <f>SUMIFS('Regression Inputs'!$G$26:$G$1851,'Regression Inputs'!$B$26:$B$1851,A1213)</f>
        <v>301826.35331491585</v>
      </c>
      <c r="D1213" s="2">
        <f>YEAR('metered data'!J1216)</f>
        <v>2020</v>
      </c>
      <c r="E1213" s="2">
        <f>MONTH('metered data'!J1216)</f>
        <v>12</v>
      </c>
      <c r="F1213" s="2">
        <f>DAY('metered data'!J1216)</f>
        <v>28</v>
      </c>
      <c r="G1213" s="2"/>
      <c r="H1213" s="2"/>
      <c r="I1213" s="2"/>
      <c r="J1213" s="3"/>
      <c r="K1213" s="13"/>
      <c r="L1213" s="13"/>
      <c r="M1213" s="13"/>
      <c r="N1213" s="13"/>
      <c r="O1213" s="13"/>
      <c r="P1213" s="13"/>
      <c r="Q1213" s="13"/>
      <c r="R1213" s="13"/>
      <c r="S1213" s="13"/>
      <c r="T1213" s="13"/>
      <c r="U1213" s="13"/>
      <c r="V1213" s="13"/>
      <c r="W1213" s="13"/>
      <c r="X1213" s="13"/>
      <c r="Y1213" s="13"/>
      <c r="Z1213" s="13"/>
      <c r="AA1213" s="13"/>
      <c r="AB1213" s="13"/>
      <c r="AC1213" s="13"/>
      <c r="AD1213" s="13"/>
      <c r="AE1213" s="13"/>
      <c r="AF1213" s="13"/>
      <c r="AG1213" s="13"/>
      <c r="AH1213" s="13"/>
      <c r="AI1213" s="13"/>
    </row>
    <row r="1214" spans="1:35" ht="12.75" customHeight="1" x14ac:dyDescent="0.35">
      <c r="A1214" s="15">
        <f t="shared" si="62"/>
        <v>44194</v>
      </c>
      <c r="B1214" s="36">
        <f>C1214*'metered data'!H1217</f>
        <v>7158519.4795579799</v>
      </c>
      <c r="C1214" s="70">
        <f>SUMIFS('Regression Inputs'!$G$26:$G$1851,'Regression Inputs'!$B$26:$B$1851,A1214)</f>
        <v>298271.64498158247</v>
      </c>
      <c r="D1214" s="2">
        <f>YEAR('metered data'!J1217)</f>
        <v>2020</v>
      </c>
      <c r="E1214" s="2">
        <f>MONTH('metered data'!J1217)</f>
        <v>12</v>
      </c>
      <c r="F1214" s="2">
        <f>DAY('metered data'!J1217)</f>
        <v>29</v>
      </c>
      <c r="G1214" s="2"/>
      <c r="H1214" s="2"/>
      <c r="I1214" s="2"/>
      <c r="J1214" s="3"/>
      <c r="K1214" s="13"/>
      <c r="L1214" s="13"/>
      <c r="M1214" s="13"/>
      <c r="N1214" s="13"/>
      <c r="O1214" s="13"/>
      <c r="P1214" s="13"/>
      <c r="Q1214" s="13"/>
      <c r="R1214" s="13"/>
      <c r="S1214" s="13"/>
      <c r="T1214" s="13"/>
      <c r="U1214" s="13"/>
      <c r="V1214" s="13"/>
      <c r="W1214" s="13"/>
      <c r="X1214" s="13"/>
      <c r="Y1214" s="13"/>
      <c r="Z1214" s="13"/>
      <c r="AA1214" s="13"/>
      <c r="AB1214" s="13"/>
      <c r="AC1214" s="13"/>
      <c r="AD1214" s="13"/>
      <c r="AE1214" s="13"/>
      <c r="AF1214" s="13"/>
      <c r="AG1214" s="13"/>
      <c r="AH1214" s="13"/>
      <c r="AI1214" s="13"/>
    </row>
    <row r="1215" spans="1:35" ht="12.75" customHeight="1" x14ac:dyDescent="0.35">
      <c r="A1215" s="15">
        <f t="shared" si="62"/>
        <v>44195</v>
      </c>
      <c r="B1215" s="36">
        <f>C1215*'metered data'!H1218</f>
        <v>7042397.4795579799</v>
      </c>
      <c r="C1215" s="70">
        <f>SUMIFS('Regression Inputs'!$G$26:$G$1851,'Regression Inputs'!$B$26:$B$1851,A1215)</f>
        <v>293433.22831491585</v>
      </c>
      <c r="D1215" s="2">
        <f>YEAR('metered data'!J1218)</f>
        <v>2020</v>
      </c>
      <c r="E1215" s="2">
        <f>MONTH('metered data'!J1218)</f>
        <v>12</v>
      </c>
      <c r="F1215" s="2">
        <f>DAY('metered data'!J1218)</f>
        <v>30</v>
      </c>
      <c r="G1215" s="2"/>
      <c r="H1215" s="2"/>
      <c r="I1215" s="2"/>
      <c r="J1215" s="3"/>
      <c r="K1215" s="13"/>
      <c r="L1215" s="13"/>
      <c r="M1215" s="13"/>
      <c r="N1215" s="13"/>
      <c r="O1215" s="13"/>
      <c r="P1215" s="13"/>
      <c r="Q1215" s="13"/>
      <c r="R1215" s="13"/>
      <c r="S1215" s="13"/>
      <c r="T1215" s="13"/>
      <c r="U1215" s="13"/>
      <c r="V1215" s="13"/>
      <c r="W1215" s="13"/>
      <c r="X1215" s="13"/>
      <c r="Y1215" s="13"/>
      <c r="Z1215" s="13"/>
      <c r="AA1215" s="13"/>
      <c r="AB1215" s="13"/>
      <c r="AC1215" s="13"/>
      <c r="AD1215" s="13"/>
      <c r="AE1215" s="13"/>
      <c r="AF1215" s="13"/>
      <c r="AG1215" s="13"/>
      <c r="AH1215" s="13"/>
      <c r="AI1215" s="13"/>
    </row>
    <row r="1216" spans="1:35" ht="12.75" customHeight="1" x14ac:dyDescent="0.35">
      <c r="A1216" s="15">
        <f t="shared" si="62"/>
        <v>44196</v>
      </c>
      <c r="B1216" s="36">
        <f>C1216*'metered data'!H1219</f>
        <v>6668803.5901779793</v>
      </c>
      <c r="C1216" s="70">
        <f>SUMIFS('Regression Inputs'!$G$26:$G$1851,'Regression Inputs'!$B$26:$B$1851,A1216)</f>
        <v>277866.81625741581</v>
      </c>
      <c r="D1216" s="2">
        <f>YEAR('metered data'!J1219)</f>
        <v>2020</v>
      </c>
      <c r="E1216" s="2">
        <f>MONTH('metered data'!J1219)</f>
        <v>12</v>
      </c>
      <c r="F1216" s="2">
        <f>DAY('metered data'!J1219)</f>
        <v>31</v>
      </c>
      <c r="G1216" s="2"/>
      <c r="H1216" s="2"/>
      <c r="I1216" s="2"/>
      <c r="J1216" s="3"/>
      <c r="K1216" s="13"/>
      <c r="L1216" s="13"/>
      <c r="M1216" s="13"/>
      <c r="N1216" s="13"/>
      <c r="O1216" s="13"/>
      <c r="P1216" s="13"/>
      <c r="Q1216" s="13"/>
      <c r="R1216" s="13"/>
      <c r="S1216" s="13"/>
      <c r="T1216" s="13"/>
      <c r="U1216" s="13"/>
      <c r="V1216" s="13"/>
      <c r="W1216" s="13"/>
      <c r="X1216" s="13"/>
      <c r="Y1216" s="13"/>
      <c r="Z1216" s="13"/>
      <c r="AA1216" s="13"/>
      <c r="AB1216" s="13"/>
      <c r="AC1216" s="13"/>
      <c r="AD1216" s="13"/>
      <c r="AE1216" s="13"/>
      <c r="AF1216" s="13"/>
      <c r="AG1216" s="13"/>
      <c r="AH1216" s="13"/>
      <c r="AI1216" s="13"/>
    </row>
    <row r="1217" spans="1:35" ht="12.75" customHeight="1" x14ac:dyDescent="0.35">
      <c r="A1217" s="15">
        <f t="shared" si="62"/>
        <v>44197</v>
      </c>
      <c r="B1217" s="36">
        <f>C1217*'metered data'!H1220</f>
        <v>6908830.3970694896</v>
      </c>
      <c r="C1217" s="70">
        <f>SUMIFS('Regression Inputs'!$G$26:$G$1851,'Regression Inputs'!$B$26:$B$1851,A1217)</f>
        <v>287867.93321122875</v>
      </c>
      <c r="D1217" s="2">
        <f>YEAR('metered data'!J1220)</f>
        <v>2021</v>
      </c>
      <c r="E1217" s="2">
        <f>MONTH('metered data'!J1220)</f>
        <v>1</v>
      </c>
      <c r="F1217" s="2">
        <f>DAY('metered data'!J1220)</f>
        <v>1</v>
      </c>
      <c r="G1217" s="2"/>
      <c r="H1217" s="2"/>
      <c r="I1217" s="2"/>
      <c r="J1217" s="3"/>
      <c r="K1217" s="13"/>
      <c r="L1217" s="13"/>
      <c r="M1217" s="13"/>
      <c r="N1217" s="13"/>
      <c r="O1217" s="13"/>
      <c r="P1217" s="13"/>
      <c r="Q1217" s="13"/>
      <c r="R1217" s="13"/>
      <c r="S1217" s="13"/>
      <c r="T1217" s="13"/>
      <c r="U1217" s="13"/>
      <c r="V1217" s="13"/>
      <c r="W1217" s="13"/>
      <c r="X1217" s="13"/>
      <c r="Y1217" s="13"/>
      <c r="Z1217" s="13"/>
      <c r="AA1217" s="13"/>
      <c r="AB1217" s="13"/>
      <c r="AC1217" s="13"/>
      <c r="AD1217" s="13"/>
      <c r="AE1217" s="13"/>
      <c r="AF1217" s="13"/>
      <c r="AG1217" s="13"/>
      <c r="AH1217" s="13"/>
      <c r="AI1217" s="13"/>
    </row>
    <row r="1218" spans="1:35" ht="12.75" customHeight="1" x14ac:dyDescent="0.35">
      <c r="A1218" s="15">
        <f t="shared" si="62"/>
        <v>44198</v>
      </c>
      <c r="B1218" s="36">
        <f>C1218*'metered data'!H1221</f>
        <v>6523773.1884451322</v>
      </c>
      <c r="C1218" s="70">
        <f>SUMIFS('Regression Inputs'!$G$26:$G$1851,'Regression Inputs'!$B$26:$B$1851,A1218)</f>
        <v>271823.88285188051</v>
      </c>
      <c r="D1218" s="2">
        <f>YEAR('metered data'!J1221)</f>
        <v>2021</v>
      </c>
      <c r="E1218" s="2">
        <f>MONTH('metered data'!J1221)</f>
        <v>1</v>
      </c>
      <c r="F1218" s="2">
        <f>DAY('metered data'!J1221)</f>
        <v>2</v>
      </c>
      <c r="G1218" s="2"/>
      <c r="H1218" s="2"/>
      <c r="I1218" s="2"/>
      <c r="J1218" s="3"/>
      <c r="K1218" s="13"/>
      <c r="L1218" s="13"/>
      <c r="M1218" s="13"/>
      <c r="N1218" s="13"/>
      <c r="O1218" s="13"/>
      <c r="P1218" s="13"/>
      <c r="Q1218" s="13"/>
      <c r="R1218" s="13"/>
      <c r="S1218" s="13"/>
      <c r="T1218" s="13"/>
      <c r="U1218" s="13"/>
      <c r="V1218" s="13"/>
      <c r="W1218" s="13"/>
      <c r="X1218" s="13"/>
      <c r="Y1218" s="13"/>
      <c r="Z1218" s="13"/>
      <c r="AA1218" s="13"/>
      <c r="AB1218" s="13"/>
      <c r="AC1218" s="13"/>
      <c r="AD1218" s="13"/>
      <c r="AE1218" s="13"/>
      <c r="AF1218" s="13"/>
      <c r="AG1218" s="13"/>
      <c r="AH1218" s="13"/>
      <c r="AI1218" s="13"/>
    </row>
    <row r="1219" spans="1:35" ht="12.75" customHeight="1" x14ac:dyDescent="0.35">
      <c r="A1219" s="15">
        <f t="shared" si="62"/>
        <v>44199</v>
      </c>
      <c r="B1219" s="36">
        <f>C1219*'metered data'!H1222</f>
        <v>5754198.1814750405</v>
      </c>
      <c r="C1219" s="70">
        <f>SUMIFS('Regression Inputs'!$G$26:$G$1851,'Regression Inputs'!$B$26:$B$1851,A1219)</f>
        <v>239758.25756146002</v>
      </c>
      <c r="D1219" s="2">
        <f>YEAR('metered data'!J1222)</f>
        <v>2021</v>
      </c>
      <c r="E1219" s="2">
        <f>MONTH('metered data'!J1222)</f>
        <v>1</v>
      </c>
      <c r="F1219" s="2">
        <f>DAY('metered data'!J1222)</f>
        <v>3</v>
      </c>
      <c r="G1219" s="2"/>
      <c r="H1219" s="2"/>
      <c r="I1219" s="2"/>
      <c r="J1219" s="3"/>
      <c r="K1219" s="13"/>
      <c r="L1219" s="13"/>
      <c r="M1219" s="13"/>
      <c r="N1219" s="13"/>
      <c r="O1219" s="13"/>
      <c r="P1219" s="13"/>
      <c r="Q1219" s="13"/>
      <c r="R1219" s="13"/>
      <c r="S1219" s="13"/>
      <c r="T1219" s="13"/>
      <c r="U1219" s="13"/>
      <c r="V1219" s="13"/>
      <c r="W1219" s="13"/>
      <c r="X1219" s="13"/>
      <c r="Y1219" s="13"/>
      <c r="Z1219" s="13"/>
      <c r="AA1219" s="13"/>
      <c r="AB1219" s="13"/>
      <c r="AC1219" s="13"/>
      <c r="AD1219" s="13"/>
      <c r="AE1219" s="13"/>
      <c r="AF1219" s="13"/>
      <c r="AG1219" s="13"/>
      <c r="AH1219" s="13"/>
      <c r="AI1219" s="13"/>
    </row>
    <row r="1220" spans="1:35" ht="12.75" customHeight="1" x14ac:dyDescent="0.35">
      <c r="A1220" s="15">
        <f t="shared" si="62"/>
        <v>44200</v>
      </c>
      <c r="B1220" s="36">
        <f>C1220*'metered data'!H1223</f>
        <v>6532776.2389145326</v>
      </c>
      <c r="C1220" s="70">
        <f>SUMIFS('Regression Inputs'!$G$26:$G$1851,'Regression Inputs'!$B$26:$B$1851,A1220)</f>
        <v>272199.00995477219</v>
      </c>
      <c r="D1220" s="2">
        <f>YEAR('metered data'!J1223)</f>
        <v>2021</v>
      </c>
      <c r="E1220" s="2">
        <f>MONTH('metered data'!J1223)</f>
        <v>1</v>
      </c>
      <c r="F1220" s="2">
        <f>DAY('metered data'!J1223)</f>
        <v>4</v>
      </c>
      <c r="G1220" s="2"/>
      <c r="H1220" s="2"/>
      <c r="I1220" s="2"/>
      <c r="J1220" s="3"/>
      <c r="K1220" s="13"/>
      <c r="L1220" s="13"/>
      <c r="M1220" s="13"/>
      <c r="N1220" s="13"/>
      <c r="O1220" s="13"/>
      <c r="P1220" s="13"/>
      <c r="Q1220" s="13"/>
      <c r="R1220" s="13"/>
      <c r="S1220" s="13"/>
      <c r="T1220" s="13"/>
      <c r="U1220" s="13"/>
      <c r="V1220" s="13"/>
      <c r="W1220" s="13"/>
      <c r="X1220" s="13"/>
      <c r="Y1220" s="13"/>
      <c r="Z1220" s="13"/>
      <c r="AA1220" s="13"/>
      <c r="AB1220" s="13"/>
      <c r="AC1220" s="13"/>
      <c r="AD1220" s="13"/>
      <c r="AE1220" s="13"/>
      <c r="AF1220" s="13"/>
      <c r="AG1220" s="13"/>
      <c r="AH1220" s="13"/>
      <c r="AI1220" s="13"/>
    </row>
    <row r="1221" spans="1:35" ht="12.75" customHeight="1" x14ac:dyDescent="0.35">
      <c r="A1221" s="15">
        <f t="shared" si="62"/>
        <v>44201</v>
      </c>
      <c r="B1221" s="36">
        <f>C1221*'metered data'!H1224</f>
        <v>6887664.760787311</v>
      </c>
      <c r="C1221" s="70">
        <f>SUMIFS('Regression Inputs'!$G$26:$G$1851,'Regression Inputs'!$B$26:$B$1851,A1221)</f>
        <v>286986.03169947129</v>
      </c>
      <c r="D1221" s="2">
        <f>YEAR('metered data'!J1224)</f>
        <v>2021</v>
      </c>
      <c r="E1221" s="2">
        <f>MONTH('metered data'!J1224)</f>
        <v>1</v>
      </c>
      <c r="F1221" s="2">
        <f>DAY('metered data'!J1224)</f>
        <v>5</v>
      </c>
      <c r="G1221" s="2"/>
      <c r="H1221" s="2"/>
      <c r="I1221" s="2"/>
      <c r="J1221" s="3"/>
      <c r="K1221" s="13"/>
      <c r="L1221" s="13"/>
      <c r="M1221" s="13"/>
      <c r="N1221" s="13"/>
      <c r="O1221" s="13"/>
      <c r="P1221" s="13"/>
      <c r="Q1221" s="13"/>
      <c r="R1221" s="13"/>
      <c r="S1221" s="13"/>
      <c r="T1221" s="13"/>
      <c r="U1221" s="13"/>
      <c r="V1221" s="13"/>
      <c r="W1221" s="13"/>
      <c r="X1221" s="13"/>
      <c r="Y1221" s="13"/>
      <c r="Z1221" s="13"/>
      <c r="AA1221" s="13"/>
      <c r="AB1221" s="13"/>
      <c r="AC1221" s="13"/>
      <c r="AD1221" s="13"/>
      <c r="AE1221" s="13"/>
      <c r="AF1221" s="13"/>
      <c r="AG1221" s="13"/>
      <c r="AH1221" s="13"/>
      <c r="AI1221" s="13"/>
    </row>
    <row r="1222" spans="1:35" ht="12.75" customHeight="1" x14ac:dyDescent="0.35">
      <c r="A1222" s="15">
        <f t="shared" si="62"/>
        <v>44202</v>
      </c>
      <c r="B1222" s="36">
        <f>C1222*'metered data'!H1225</f>
        <v>6381846.8590381015</v>
      </c>
      <c r="C1222" s="70">
        <f>SUMIFS('Regression Inputs'!$G$26:$G$1851,'Regression Inputs'!$B$26:$B$1851,A1222)</f>
        <v>265910.28579325421</v>
      </c>
      <c r="D1222" s="2">
        <f>YEAR('metered data'!J1225)</f>
        <v>2021</v>
      </c>
      <c r="E1222" s="2">
        <f>MONTH('metered data'!J1225)</f>
        <v>1</v>
      </c>
      <c r="F1222" s="2">
        <f>DAY('metered data'!J1225)</f>
        <v>6</v>
      </c>
      <c r="G1222" s="2"/>
      <c r="H1222" s="2"/>
      <c r="I1222" s="2"/>
      <c r="J1222" s="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</row>
    <row r="1223" spans="1:35" ht="12.75" customHeight="1" x14ac:dyDescent="0.35">
      <c r="A1223" s="15">
        <f t="shared" si="62"/>
        <v>44203</v>
      </c>
      <c r="B1223" s="36">
        <f>C1223*'metered data'!H1226</f>
        <v>6460944.4081621524</v>
      </c>
      <c r="C1223" s="70">
        <f>SUMIFS('Regression Inputs'!$G$26:$G$1851,'Regression Inputs'!$B$26:$B$1851,A1223)</f>
        <v>269206.01700675633</v>
      </c>
      <c r="D1223" s="2">
        <f>YEAR('metered data'!J1226)</f>
        <v>2021</v>
      </c>
      <c r="E1223" s="2">
        <f>MONTH('metered data'!J1226)</f>
        <v>1</v>
      </c>
      <c r="F1223" s="2">
        <f>DAY('metered data'!J1226)</f>
        <v>7</v>
      </c>
      <c r="G1223" s="2"/>
      <c r="H1223" s="2"/>
      <c r="I1223" s="2"/>
      <c r="J1223" s="3"/>
      <c r="K1223" s="13"/>
      <c r="L1223" s="13"/>
      <c r="M1223" s="13"/>
      <c r="N1223" s="13"/>
      <c r="O1223" s="13"/>
      <c r="P1223" s="13"/>
      <c r="Q1223" s="13"/>
      <c r="R1223" s="13"/>
      <c r="S1223" s="13"/>
      <c r="T1223" s="13"/>
      <c r="U1223" s="13"/>
      <c r="V1223" s="13"/>
      <c r="W1223" s="13"/>
      <c r="X1223" s="13"/>
      <c r="Y1223" s="13"/>
      <c r="Z1223" s="13"/>
      <c r="AA1223" s="13"/>
      <c r="AB1223" s="13"/>
      <c r="AC1223" s="13"/>
      <c r="AD1223" s="13"/>
      <c r="AE1223" s="13"/>
      <c r="AF1223" s="13"/>
      <c r="AG1223" s="13"/>
      <c r="AH1223" s="13"/>
      <c r="AI1223" s="13"/>
    </row>
    <row r="1224" spans="1:35" ht="12.75" customHeight="1" x14ac:dyDescent="0.35">
      <c r="A1224" s="15">
        <f t="shared" si="62"/>
        <v>44204</v>
      </c>
      <c r="B1224" s="36">
        <f>C1224*'metered data'!H1227</f>
        <v>6791888.8793906299</v>
      </c>
      <c r="C1224" s="70">
        <f>SUMIFS('Regression Inputs'!$G$26:$G$1851,'Regression Inputs'!$B$26:$B$1851,A1224)</f>
        <v>282995.36997460958</v>
      </c>
      <c r="D1224" s="2">
        <f>YEAR('metered data'!J1227)</f>
        <v>2021</v>
      </c>
      <c r="E1224" s="2">
        <f>MONTH('metered data'!J1227)</f>
        <v>1</v>
      </c>
      <c r="F1224" s="2">
        <f>DAY('metered data'!J1227)</f>
        <v>8</v>
      </c>
      <c r="G1224" s="2"/>
      <c r="H1224" s="2"/>
      <c r="I1224" s="2"/>
      <c r="J1224" s="3"/>
      <c r="K1224" s="13"/>
      <c r="L1224" s="13"/>
      <c r="M1224" s="13"/>
      <c r="N1224" s="13"/>
      <c r="O1224" s="13"/>
      <c r="P1224" s="13"/>
      <c r="Q1224" s="13"/>
      <c r="R1224" s="13"/>
      <c r="S1224" s="13"/>
      <c r="T1224" s="13"/>
      <c r="U1224" s="13"/>
      <c r="V1224" s="13"/>
      <c r="W1224" s="13"/>
      <c r="X1224" s="13"/>
      <c r="Y1224" s="13"/>
      <c r="Z1224" s="13"/>
      <c r="AA1224" s="13"/>
      <c r="AB1224" s="13"/>
      <c r="AC1224" s="13"/>
      <c r="AD1224" s="13"/>
      <c r="AE1224" s="13"/>
      <c r="AF1224" s="13"/>
      <c r="AG1224" s="13"/>
      <c r="AH1224" s="13"/>
      <c r="AI1224" s="13"/>
    </row>
    <row r="1225" spans="1:35" ht="12.75" customHeight="1" x14ac:dyDescent="0.35">
      <c r="A1225" s="15">
        <f t="shared" si="62"/>
        <v>44205</v>
      </c>
      <c r="B1225" s="36">
        <f>C1225*'metered data'!H1228</f>
        <v>6800028.3461484611</v>
      </c>
      <c r="C1225" s="70">
        <f>SUMIFS('Regression Inputs'!$G$26:$G$1851,'Regression Inputs'!$B$26:$B$1851,A1225)</f>
        <v>283334.51442285255</v>
      </c>
      <c r="D1225" s="2">
        <f>YEAR('metered data'!J1228)</f>
        <v>2021</v>
      </c>
      <c r="E1225" s="2">
        <f>MONTH('metered data'!J1228)</f>
        <v>1</v>
      </c>
      <c r="F1225" s="2">
        <f>DAY('metered data'!J1228)</f>
        <v>9</v>
      </c>
      <c r="G1225" s="2"/>
      <c r="H1225" s="2"/>
      <c r="I1225" s="2"/>
      <c r="J1225" s="3"/>
      <c r="K1225" s="13"/>
      <c r="L1225" s="13"/>
      <c r="M1225" s="13"/>
      <c r="N1225" s="13"/>
      <c r="O1225" s="13"/>
      <c r="P1225" s="13"/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  <c r="AA1225" s="13"/>
      <c r="AB1225" s="13"/>
      <c r="AC1225" s="13"/>
      <c r="AD1225" s="13"/>
      <c r="AE1225" s="13"/>
      <c r="AF1225" s="13"/>
      <c r="AG1225" s="13"/>
      <c r="AH1225" s="13"/>
      <c r="AI1225" s="13"/>
    </row>
    <row r="1226" spans="1:35" ht="12.75" customHeight="1" x14ac:dyDescent="0.35">
      <c r="A1226" s="15">
        <f t="shared" si="62"/>
        <v>44206</v>
      </c>
      <c r="B1226" s="36">
        <f>C1226*'metered data'!H1229</f>
        <v>6369825.1684668101</v>
      </c>
      <c r="C1226" s="70">
        <f>SUMIFS('Regression Inputs'!$G$26:$G$1851,'Regression Inputs'!$B$26:$B$1851,A1226)</f>
        <v>265409.38201945042</v>
      </c>
      <c r="D1226" s="2">
        <f>YEAR('metered data'!J1229)</f>
        <v>2021</v>
      </c>
      <c r="E1226" s="2">
        <f>MONTH('metered data'!J1229)</f>
        <v>1</v>
      </c>
      <c r="F1226" s="2">
        <f>DAY('metered data'!J1229)</f>
        <v>10</v>
      </c>
      <c r="G1226" s="2"/>
      <c r="H1226" s="2"/>
      <c r="I1226" s="2"/>
      <c r="J1226" s="3"/>
      <c r="K1226" s="13"/>
      <c r="L1226" s="13"/>
      <c r="M1226" s="13"/>
      <c r="N1226" s="13"/>
      <c r="O1226" s="13"/>
      <c r="P1226" s="13"/>
      <c r="Q1226" s="13"/>
      <c r="R1226" s="13"/>
      <c r="S1226" s="13"/>
      <c r="T1226" s="13"/>
      <c r="U1226" s="13"/>
      <c r="V1226" s="13"/>
      <c r="W1226" s="13"/>
      <c r="X1226" s="13"/>
      <c r="Y1226" s="13"/>
      <c r="Z1226" s="13"/>
      <c r="AA1226" s="13"/>
      <c r="AB1226" s="13"/>
      <c r="AC1226" s="13"/>
      <c r="AD1226" s="13"/>
      <c r="AE1226" s="13"/>
      <c r="AF1226" s="13"/>
      <c r="AG1226" s="13"/>
      <c r="AH1226" s="13"/>
      <c r="AI1226" s="13"/>
    </row>
    <row r="1227" spans="1:35" ht="12.75" customHeight="1" x14ac:dyDescent="0.35">
      <c r="A1227" s="15">
        <f t="shared" si="62"/>
        <v>44207</v>
      </c>
      <c r="B1227" s="36">
        <f>C1227*'metered data'!H1230</f>
        <v>6739859.7630584687</v>
      </c>
      <c r="C1227" s="70">
        <f>SUMIFS('Regression Inputs'!$G$26:$G$1851,'Regression Inputs'!$B$26:$B$1851,A1227)</f>
        <v>280827.49012743618</v>
      </c>
      <c r="D1227" s="2">
        <f>YEAR('metered data'!J1230)</f>
        <v>2021</v>
      </c>
      <c r="E1227" s="2">
        <f>MONTH('metered data'!J1230)</f>
        <v>1</v>
      </c>
      <c r="F1227" s="2">
        <f>DAY('metered data'!J1230)</f>
        <v>11</v>
      </c>
      <c r="G1227" s="2"/>
      <c r="H1227" s="2"/>
      <c r="I1227" s="2"/>
      <c r="J1227" s="3"/>
      <c r="K1227" s="13"/>
      <c r="L1227" s="13"/>
      <c r="M1227" s="13"/>
      <c r="N1227" s="13"/>
      <c r="O1227" s="13"/>
      <c r="P1227" s="13"/>
      <c r="Q1227" s="13"/>
      <c r="R1227" s="13"/>
      <c r="S1227" s="13"/>
      <c r="T1227" s="13"/>
      <c r="U1227" s="13"/>
      <c r="V1227" s="13"/>
      <c r="W1227" s="13"/>
      <c r="X1227" s="13"/>
      <c r="Y1227" s="13"/>
      <c r="Z1227" s="13"/>
      <c r="AA1227" s="13"/>
      <c r="AB1227" s="13"/>
      <c r="AC1227" s="13"/>
      <c r="AD1227" s="13"/>
      <c r="AE1227" s="13"/>
      <c r="AF1227" s="13"/>
      <c r="AG1227" s="13"/>
      <c r="AH1227" s="13"/>
      <c r="AI1227" s="13"/>
    </row>
    <row r="1228" spans="1:35" ht="12.75" customHeight="1" x14ac:dyDescent="0.35">
      <c r="A1228" s="15">
        <f t="shared" si="62"/>
        <v>44208</v>
      </c>
      <c r="B1228" s="36">
        <f>C1228*'metered data'!H1231</f>
        <v>6450753.1976588694</v>
      </c>
      <c r="C1228" s="70">
        <f>SUMIFS('Regression Inputs'!$G$26:$G$1851,'Regression Inputs'!$B$26:$B$1851,A1228)</f>
        <v>268781.38323578623</v>
      </c>
      <c r="D1228" s="2">
        <f>YEAR('metered data'!J1231)</f>
        <v>2021</v>
      </c>
      <c r="E1228" s="2">
        <f>MONTH('metered data'!J1231)</f>
        <v>1</v>
      </c>
      <c r="F1228" s="2">
        <f>DAY('metered data'!J1231)</f>
        <v>12</v>
      </c>
      <c r="G1228" s="2"/>
      <c r="H1228" s="2"/>
      <c r="I1228" s="2"/>
      <c r="J1228" s="3"/>
      <c r="K1228" s="13"/>
      <c r="L1228" s="13"/>
      <c r="M1228" s="13"/>
      <c r="N1228" s="13"/>
      <c r="O1228" s="13"/>
      <c r="P1228" s="13"/>
      <c r="Q1228" s="13"/>
      <c r="R1228" s="13"/>
      <c r="S1228" s="13"/>
      <c r="T1228" s="13"/>
      <c r="U1228" s="13"/>
      <c r="V1228" s="13"/>
      <c r="W1228" s="13"/>
      <c r="X1228" s="13"/>
      <c r="Y1228" s="13"/>
      <c r="Z1228" s="13"/>
      <c r="AA1228" s="13"/>
      <c r="AB1228" s="13"/>
      <c r="AC1228" s="13"/>
      <c r="AD1228" s="13"/>
      <c r="AE1228" s="13"/>
      <c r="AF1228" s="13"/>
      <c r="AG1228" s="13"/>
      <c r="AH1228" s="13"/>
      <c r="AI1228" s="13"/>
    </row>
    <row r="1229" spans="1:35" ht="12.75" customHeight="1" x14ac:dyDescent="0.35">
      <c r="A1229" s="15">
        <f t="shared" si="62"/>
        <v>44209</v>
      </c>
      <c r="B1229" s="36">
        <f>C1229*'metered data'!H1232</f>
        <v>6319969.1285495404</v>
      </c>
      <c r="C1229" s="70">
        <f>SUMIFS('Regression Inputs'!$G$26:$G$1851,'Regression Inputs'!$B$26:$B$1851,A1229)</f>
        <v>263332.04702289752</v>
      </c>
      <c r="D1229" s="2">
        <f>YEAR('metered data'!J1232)</f>
        <v>2021</v>
      </c>
      <c r="E1229" s="2">
        <f>MONTH('metered data'!J1232)</f>
        <v>1</v>
      </c>
      <c r="F1229" s="2">
        <f>DAY('metered data'!J1232)</f>
        <v>13</v>
      </c>
      <c r="G1229" s="2"/>
      <c r="H1229" s="2"/>
      <c r="I1229" s="2"/>
      <c r="J1229" s="3"/>
      <c r="K1229" s="13"/>
      <c r="L1229" s="13"/>
      <c r="M1229" s="13"/>
      <c r="N1229" s="13"/>
      <c r="O1229" s="13"/>
      <c r="P1229" s="13"/>
      <c r="Q1229" s="13"/>
      <c r="R1229" s="13"/>
      <c r="S1229" s="13"/>
      <c r="T1229" s="13"/>
      <c r="U1229" s="13"/>
      <c r="V1229" s="13"/>
      <c r="W1229" s="13"/>
      <c r="X1229" s="13"/>
      <c r="Y1229" s="13"/>
      <c r="Z1229" s="13"/>
      <c r="AA1229" s="13"/>
      <c r="AB1229" s="13"/>
      <c r="AC1229" s="13"/>
      <c r="AD1229" s="13"/>
      <c r="AE1229" s="13"/>
      <c r="AF1229" s="13"/>
      <c r="AG1229" s="13"/>
      <c r="AH1229" s="13"/>
      <c r="AI1229" s="13"/>
    </row>
    <row r="1230" spans="1:35" ht="12.75" customHeight="1" x14ac:dyDescent="0.35">
      <c r="A1230" s="15">
        <f t="shared" si="62"/>
        <v>44210</v>
      </c>
      <c r="B1230" s="36">
        <f>C1230*'metered data'!H1233</f>
        <v>6718128.6992737195</v>
      </c>
      <c r="C1230" s="70">
        <f>SUMIFS('Regression Inputs'!$G$26:$G$1851,'Regression Inputs'!$B$26:$B$1851,A1230)</f>
        <v>279922.02913640498</v>
      </c>
      <c r="D1230" s="2">
        <f>YEAR('metered data'!J1233)</f>
        <v>2021</v>
      </c>
      <c r="E1230" s="2">
        <f>MONTH('metered data'!J1233)</f>
        <v>1</v>
      </c>
      <c r="F1230" s="2">
        <f>DAY('metered data'!J1233)</f>
        <v>14</v>
      </c>
      <c r="G1230" s="2"/>
      <c r="H1230" s="2"/>
      <c r="I1230" s="2"/>
      <c r="J1230" s="3"/>
      <c r="K1230" s="13"/>
      <c r="L1230" s="13"/>
      <c r="M1230" s="13"/>
      <c r="N1230" s="13"/>
      <c r="O1230" s="13"/>
      <c r="P1230" s="13"/>
      <c r="Q1230" s="13"/>
      <c r="R1230" s="13"/>
      <c r="S1230" s="13"/>
      <c r="T1230" s="13"/>
      <c r="U1230" s="13"/>
      <c r="V1230" s="13"/>
      <c r="W1230" s="13"/>
      <c r="X1230" s="13"/>
      <c r="Y1230" s="13"/>
      <c r="Z1230" s="13"/>
      <c r="AA1230" s="13"/>
      <c r="AB1230" s="13"/>
      <c r="AC1230" s="13"/>
      <c r="AD1230" s="13"/>
      <c r="AE1230" s="13"/>
      <c r="AF1230" s="13"/>
      <c r="AG1230" s="13"/>
      <c r="AH1230" s="13"/>
      <c r="AI1230" s="13"/>
    </row>
    <row r="1231" spans="1:35" ht="12.75" customHeight="1" x14ac:dyDescent="0.35">
      <c r="A1231" s="15">
        <f t="shared" si="62"/>
        <v>44211</v>
      </c>
      <c r="B1231" s="36">
        <f>C1231*'metered data'!H1234</f>
        <v>6996274.9294765107</v>
      </c>
      <c r="C1231" s="70">
        <f>SUMIFS('Regression Inputs'!$G$26:$G$1851,'Regression Inputs'!$B$26:$B$1851,A1231)</f>
        <v>291511.45539485459</v>
      </c>
      <c r="D1231" s="2">
        <f>YEAR('metered data'!J1234)</f>
        <v>2021</v>
      </c>
      <c r="E1231" s="2">
        <f>MONTH('metered data'!J1234)</f>
        <v>1</v>
      </c>
      <c r="F1231" s="2">
        <f>DAY('metered data'!J1234)</f>
        <v>15</v>
      </c>
      <c r="G1231" s="2"/>
      <c r="H1231" s="2"/>
      <c r="I1231" s="2"/>
      <c r="J1231" s="3"/>
      <c r="K1231" s="13"/>
      <c r="L1231" s="13"/>
      <c r="M1231" s="13"/>
      <c r="N1231" s="13"/>
      <c r="O1231" s="13"/>
      <c r="P1231" s="13"/>
      <c r="Q1231" s="13"/>
      <c r="R1231" s="13"/>
      <c r="S1231" s="13"/>
      <c r="T1231" s="13"/>
      <c r="U1231" s="13"/>
      <c r="V1231" s="13"/>
      <c r="W1231" s="13"/>
      <c r="X1231" s="13"/>
      <c r="Y1231" s="13"/>
      <c r="Z1231" s="13"/>
      <c r="AA1231" s="13"/>
      <c r="AB1231" s="13"/>
      <c r="AC1231" s="13"/>
      <c r="AD1231" s="13"/>
      <c r="AE1231" s="13"/>
      <c r="AF1231" s="13"/>
      <c r="AG1231" s="13"/>
      <c r="AH1231" s="13"/>
      <c r="AI1231" s="13"/>
    </row>
    <row r="1232" spans="1:35" ht="12.75" customHeight="1" x14ac:dyDescent="0.35">
      <c r="A1232" s="15">
        <f t="shared" si="62"/>
        <v>44212</v>
      </c>
      <c r="B1232" s="36">
        <f>C1232*'metered data'!H1235</f>
        <v>6923655.2000803091</v>
      </c>
      <c r="C1232" s="70">
        <f>SUMIFS('Regression Inputs'!$G$26:$G$1851,'Regression Inputs'!$B$26:$B$1851,A1232)</f>
        <v>288485.63333667954</v>
      </c>
      <c r="D1232" s="2">
        <f>YEAR('metered data'!J1235)</f>
        <v>2021</v>
      </c>
      <c r="E1232" s="2">
        <f>MONTH('metered data'!J1235)</f>
        <v>1</v>
      </c>
      <c r="F1232" s="2">
        <f>DAY('metered data'!J1235)</f>
        <v>16</v>
      </c>
      <c r="G1232" s="2"/>
      <c r="H1232" s="2"/>
      <c r="I1232" s="2"/>
      <c r="J1232" s="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</row>
    <row r="1233" spans="1:35" ht="12.75" customHeight="1" x14ac:dyDescent="0.35">
      <c r="A1233" s="15">
        <f t="shared" si="62"/>
        <v>44213</v>
      </c>
      <c r="B1233" s="36">
        <f>C1233*'metered data'!H1236</f>
        <v>6380498.9304648796</v>
      </c>
      <c r="C1233" s="70">
        <f>SUMIFS('Regression Inputs'!$G$26:$G$1851,'Regression Inputs'!$B$26:$B$1851,A1233)</f>
        <v>265854.12210270332</v>
      </c>
      <c r="D1233" s="2">
        <f>YEAR('metered data'!J1236)</f>
        <v>2021</v>
      </c>
      <c r="E1233" s="2">
        <f>MONTH('metered data'!J1236)</f>
        <v>1</v>
      </c>
      <c r="F1233" s="2">
        <f>DAY('metered data'!J1236)</f>
        <v>17</v>
      </c>
      <c r="G1233" s="2"/>
      <c r="H1233" s="2"/>
      <c r="I1233" s="2"/>
      <c r="J1233" s="3"/>
      <c r="K1233" s="13"/>
      <c r="L1233" s="13"/>
      <c r="M1233" s="13"/>
      <c r="N1233" s="13"/>
      <c r="O1233" s="13"/>
      <c r="P1233" s="13"/>
      <c r="Q1233" s="13"/>
      <c r="R1233" s="13"/>
      <c r="S1233" s="13"/>
      <c r="T1233" s="13"/>
      <c r="U1233" s="13"/>
      <c r="V1233" s="13"/>
      <c r="W1233" s="13"/>
      <c r="X1233" s="13"/>
      <c r="Y1233" s="13"/>
      <c r="Z1233" s="13"/>
      <c r="AA1233" s="13"/>
      <c r="AB1233" s="13"/>
      <c r="AC1233" s="13"/>
      <c r="AD1233" s="13"/>
      <c r="AE1233" s="13"/>
      <c r="AF1233" s="13"/>
      <c r="AG1233" s="13"/>
      <c r="AH1233" s="13"/>
      <c r="AI1233" s="13"/>
    </row>
    <row r="1234" spans="1:35" ht="12.75" customHeight="1" x14ac:dyDescent="0.35">
      <c r="A1234" s="15">
        <f t="shared" si="62"/>
        <v>44214</v>
      </c>
      <c r="B1234" s="36">
        <f>C1234*'metered data'!H1237</f>
        <v>6792756.0149893491</v>
      </c>
      <c r="C1234" s="70">
        <f>SUMIFS('Regression Inputs'!$G$26:$G$1851,'Regression Inputs'!$B$26:$B$1851,A1234)</f>
        <v>283031.50062455621</v>
      </c>
      <c r="D1234" s="2">
        <f>YEAR('metered data'!J1237)</f>
        <v>2021</v>
      </c>
      <c r="E1234" s="2">
        <f>MONTH('metered data'!J1237)</f>
        <v>1</v>
      </c>
      <c r="F1234" s="2">
        <f>DAY('metered data'!J1237)</f>
        <v>18</v>
      </c>
      <c r="G1234" s="2"/>
      <c r="H1234" s="2"/>
      <c r="I1234" s="2"/>
      <c r="J1234" s="3"/>
      <c r="K1234" s="13"/>
      <c r="L1234" s="13"/>
      <c r="M1234" s="13"/>
      <c r="N1234" s="13"/>
      <c r="O1234" s="13"/>
      <c r="P1234" s="13"/>
      <c r="Q1234" s="13"/>
      <c r="R1234" s="13"/>
      <c r="S1234" s="13"/>
      <c r="T1234" s="13"/>
      <c r="U1234" s="13"/>
      <c r="V1234" s="13"/>
      <c r="W1234" s="13"/>
      <c r="X1234" s="13"/>
      <c r="Y1234" s="13"/>
      <c r="Z1234" s="13"/>
      <c r="AA1234" s="13"/>
      <c r="AB1234" s="13"/>
      <c r="AC1234" s="13"/>
      <c r="AD1234" s="13"/>
      <c r="AE1234" s="13"/>
      <c r="AF1234" s="13"/>
      <c r="AG1234" s="13"/>
      <c r="AH1234" s="13"/>
      <c r="AI1234" s="13"/>
    </row>
    <row r="1235" spans="1:35" ht="12.75" customHeight="1" x14ac:dyDescent="0.35">
      <c r="A1235" s="15">
        <f t="shared" si="62"/>
        <v>44215</v>
      </c>
      <c r="B1235" s="36">
        <f>C1235*'metered data'!H1238</f>
        <v>7321967.2698795581</v>
      </c>
      <c r="C1235" s="70">
        <f>SUMIFS('Regression Inputs'!$G$26:$G$1851,'Regression Inputs'!$B$26:$B$1851,A1235)</f>
        <v>305081.96957831492</v>
      </c>
      <c r="D1235" s="2">
        <f>YEAR('metered data'!J1238)</f>
        <v>2021</v>
      </c>
      <c r="E1235" s="2">
        <f>MONTH('metered data'!J1238)</f>
        <v>1</v>
      </c>
      <c r="F1235" s="2">
        <f>DAY('metered data'!J1238)</f>
        <v>19</v>
      </c>
      <c r="G1235" s="2"/>
      <c r="H1235" s="2"/>
      <c r="I1235" s="2"/>
      <c r="J1235" s="3"/>
      <c r="K1235" s="13"/>
      <c r="L1235" s="13"/>
      <c r="M1235" s="13"/>
      <c r="N1235" s="13"/>
      <c r="O1235" s="13"/>
      <c r="P1235" s="13"/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  <c r="AB1235" s="13"/>
      <c r="AC1235" s="13"/>
      <c r="AD1235" s="13"/>
      <c r="AE1235" s="13"/>
      <c r="AF1235" s="13"/>
      <c r="AG1235" s="13"/>
      <c r="AH1235" s="13"/>
      <c r="AI1235" s="13"/>
    </row>
    <row r="1236" spans="1:35" ht="12.75" customHeight="1" x14ac:dyDescent="0.35">
      <c r="A1236" s="15">
        <f t="shared" si="62"/>
        <v>44216</v>
      </c>
      <c r="B1236" s="36">
        <f>C1236*'metered data'!H1239</f>
        <v>7391528.455933569</v>
      </c>
      <c r="C1236" s="70">
        <f>SUMIFS('Regression Inputs'!$G$26:$G$1851,'Regression Inputs'!$B$26:$B$1851,A1236)</f>
        <v>307980.35233056539</v>
      </c>
      <c r="D1236" s="2">
        <f>YEAR('metered data'!J1239)</f>
        <v>2021</v>
      </c>
      <c r="E1236" s="2">
        <f>MONTH('metered data'!J1239)</f>
        <v>1</v>
      </c>
      <c r="F1236" s="2">
        <f>DAY('metered data'!J1239)</f>
        <v>20</v>
      </c>
      <c r="G1236" s="2"/>
      <c r="H1236" s="2"/>
      <c r="I1236" s="2"/>
      <c r="J1236" s="3"/>
      <c r="K1236" s="13"/>
      <c r="L1236" s="13"/>
      <c r="M1236" s="13"/>
      <c r="N1236" s="13"/>
      <c r="O1236" s="13"/>
      <c r="P1236" s="13"/>
      <c r="Q1236" s="13"/>
      <c r="R1236" s="13"/>
      <c r="S1236" s="13"/>
      <c r="T1236" s="13"/>
      <c r="U1236" s="13"/>
      <c r="V1236" s="13"/>
      <c r="W1236" s="13"/>
      <c r="X1236" s="13"/>
      <c r="Y1236" s="13"/>
      <c r="Z1236" s="13"/>
      <c r="AA1236" s="13"/>
      <c r="AB1236" s="13"/>
      <c r="AC1236" s="13"/>
      <c r="AD1236" s="13"/>
      <c r="AE1236" s="13"/>
      <c r="AF1236" s="13"/>
      <c r="AG1236" s="13"/>
      <c r="AH1236" s="13"/>
      <c r="AI1236" s="13"/>
    </row>
    <row r="1237" spans="1:35" ht="12.75" customHeight="1" x14ac:dyDescent="0.35">
      <c r="A1237" s="15">
        <f t="shared" si="62"/>
        <v>44217</v>
      </c>
      <c r="B1237" s="36">
        <f>C1237*'metered data'!H1240</f>
        <v>7051298.3650550582</v>
      </c>
      <c r="C1237" s="70">
        <f>SUMIFS('Regression Inputs'!$G$26:$G$1851,'Regression Inputs'!$B$26:$B$1851,A1237)</f>
        <v>293804.09854396078</v>
      </c>
      <c r="D1237" s="2">
        <f>YEAR('metered data'!J1240)</f>
        <v>2021</v>
      </c>
      <c r="E1237" s="2">
        <f>MONTH('metered data'!J1240)</f>
        <v>1</v>
      </c>
      <c r="F1237" s="2">
        <f>DAY('metered data'!J1240)</f>
        <v>21</v>
      </c>
      <c r="G1237" s="2"/>
      <c r="H1237" s="2"/>
      <c r="I1237" s="2"/>
      <c r="J1237" s="3"/>
      <c r="K1237" s="13"/>
      <c r="L1237" s="13"/>
      <c r="M1237" s="13"/>
      <c r="N1237" s="13"/>
      <c r="O1237" s="13"/>
      <c r="P1237" s="13"/>
      <c r="Q1237" s="13"/>
      <c r="R1237" s="13"/>
      <c r="S1237" s="13"/>
      <c r="T1237" s="13"/>
      <c r="U1237" s="13"/>
      <c r="V1237" s="13"/>
      <c r="W1237" s="13"/>
      <c r="X1237" s="13"/>
      <c r="Y1237" s="13"/>
      <c r="Z1237" s="13"/>
      <c r="AA1237" s="13"/>
      <c r="AB1237" s="13"/>
      <c r="AC1237" s="13"/>
      <c r="AD1237" s="13"/>
      <c r="AE1237" s="13"/>
      <c r="AF1237" s="13"/>
      <c r="AG1237" s="13"/>
      <c r="AH1237" s="13"/>
      <c r="AI1237" s="13"/>
    </row>
    <row r="1238" spans="1:35" ht="12.75" customHeight="1" x14ac:dyDescent="0.35">
      <c r="A1238" s="15">
        <f t="shared" si="62"/>
        <v>44218</v>
      </c>
      <c r="B1238" s="36">
        <f>C1238*'metered data'!H1241</f>
        <v>7062048.9985568002</v>
      </c>
      <c r="C1238" s="70">
        <f>SUMIFS('Regression Inputs'!$G$26:$G$1851,'Regression Inputs'!$B$26:$B$1851,A1238)</f>
        <v>294252.04160653334</v>
      </c>
      <c r="D1238" s="2">
        <f>YEAR('metered data'!J1241)</f>
        <v>2021</v>
      </c>
      <c r="E1238" s="2">
        <f>MONTH('metered data'!J1241)</f>
        <v>1</v>
      </c>
      <c r="F1238" s="2">
        <f>DAY('metered data'!J1241)</f>
        <v>22</v>
      </c>
      <c r="G1238" s="2"/>
      <c r="H1238" s="2"/>
      <c r="I1238" s="2"/>
      <c r="J1238" s="3"/>
      <c r="K1238" s="13"/>
      <c r="L1238" s="13"/>
      <c r="M1238" s="13"/>
      <c r="N1238" s="13"/>
      <c r="O1238" s="13"/>
      <c r="P1238" s="13"/>
      <c r="Q1238" s="13"/>
      <c r="R1238" s="13"/>
      <c r="S1238" s="13"/>
      <c r="T1238" s="13"/>
      <c r="U1238" s="13"/>
      <c r="V1238" s="13"/>
      <c r="W1238" s="13"/>
      <c r="X1238" s="13"/>
      <c r="Y1238" s="13"/>
      <c r="Z1238" s="13"/>
      <c r="AA1238" s="13"/>
      <c r="AB1238" s="13"/>
      <c r="AC1238" s="13"/>
      <c r="AD1238" s="13"/>
      <c r="AE1238" s="13"/>
      <c r="AF1238" s="13"/>
      <c r="AG1238" s="13"/>
      <c r="AH1238" s="13"/>
      <c r="AI1238" s="13"/>
    </row>
    <row r="1239" spans="1:35" ht="12.75" customHeight="1" x14ac:dyDescent="0.35">
      <c r="A1239" s="15">
        <f t="shared" si="62"/>
        <v>44219</v>
      </c>
      <c r="B1239" s="36">
        <f>C1239*'metered data'!H1242</f>
        <v>7476124.3785753921</v>
      </c>
      <c r="C1239" s="70">
        <f>SUMIFS('Regression Inputs'!$G$26:$G$1851,'Regression Inputs'!$B$26:$B$1851,A1239)</f>
        <v>311505.18244064134</v>
      </c>
      <c r="D1239" s="2">
        <f>YEAR('metered data'!J1242)</f>
        <v>2021</v>
      </c>
      <c r="E1239" s="2">
        <f>MONTH('metered data'!J1242)</f>
        <v>1</v>
      </c>
      <c r="F1239" s="2">
        <f>DAY('metered data'!J1242)</f>
        <v>23</v>
      </c>
      <c r="G1239" s="2"/>
      <c r="H1239" s="2"/>
      <c r="I1239" s="2"/>
      <c r="J1239" s="3"/>
      <c r="K1239" s="13"/>
      <c r="L1239" s="13"/>
      <c r="M1239" s="13"/>
      <c r="N1239" s="13"/>
      <c r="O1239" s="13"/>
      <c r="P1239" s="13"/>
      <c r="Q1239" s="13"/>
      <c r="R1239" s="13"/>
      <c r="S1239" s="13"/>
      <c r="T1239" s="13"/>
      <c r="U1239" s="13"/>
      <c r="V1239" s="13"/>
      <c r="W1239" s="13"/>
      <c r="X1239" s="13"/>
      <c r="Y1239" s="13"/>
      <c r="Z1239" s="13"/>
      <c r="AA1239" s="13"/>
      <c r="AB1239" s="13"/>
      <c r="AC1239" s="13"/>
      <c r="AD1239" s="13"/>
      <c r="AE1239" s="13"/>
      <c r="AF1239" s="13"/>
      <c r="AG1239" s="13"/>
      <c r="AH1239" s="13"/>
      <c r="AI1239" s="13"/>
    </row>
    <row r="1240" spans="1:35" ht="12.75" customHeight="1" x14ac:dyDescent="0.35">
      <c r="A1240" s="15">
        <f t="shared" si="62"/>
        <v>44220</v>
      </c>
      <c r="B1240" s="36">
        <f>C1240*'metered data'!H1243</f>
        <v>7476487.7117148209</v>
      </c>
      <c r="C1240" s="70">
        <f>SUMIFS('Regression Inputs'!$G$26:$G$1851,'Regression Inputs'!$B$26:$B$1851,A1240)</f>
        <v>311520.32132145087</v>
      </c>
      <c r="D1240" s="2">
        <f>YEAR('metered data'!J1243)</f>
        <v>2021</v>
      </c>
      <c r="E1240" s="2">
        <f>MONTH('metered data'!J1243)</f>
        <v>1</v>
      </c>
      <c r="F1240" s="2">
        <f>DAY('metered data'!J1243)</f>
        <v>24</v>
      </c>
      <c r="G1240" s="2"/>
      <c r="H1240" s="2"/>
      <c r="I1240" s="2"/>
      <c r="J1240" s="3"/>
      <c r="K1240" s="13"/>
      <c r="L1240" s="13"/>
      <c r="M1240" s="13"/>
      <c r="N1240" s="13"/>
      <c r="O1240" s="13"/>
      <c r="P1240" s="13"/>
      <c r="Q1240" s="13"/>
      <c r="R1240" s="13"/>
      <c r="S1240" s="13"/>
      <c r="T1240" s="13"/>
      <c r="U1240" s="13"/>
      <c r="V1240" s="13"/>
      <c r="W1240" s="13"/>
      <c r="X1240" s="13"/>
      <c r="Y1240" s="13"/>
      <c r="Z1240" s="13"/>
      <c r="AA1240" s="13"/>
      <c r="AB1240" s="13"/>
      <c r="AC1240" s="13"/>
      <c r="AD1240" s="13"/>
      <c r="AE1240" s="13"/>
      <c r="AF1240" s="13"/>
      <c r="AG1240" s="13"/>
      <c r="AH1240" s="13"/>
      <c r="AI1240" s="13"/>
    </row>
    <row r="1241" spans="1:35" ht="12.75" customHeight="1" x14ac:dyDescent="0.35">
      <c r="A1241" s="15">
        <f t="shared" si="62"/>
        <v>44221</v>
      </c>
      <c r="B1241" s="36">
        <f>C1241*'metered data'!H1244</f>
        <v>7382310.029467538</v>
      </c>
      <c r="C1241" s="70">
        <f>SUMIFS('Regression Inputs'!$G$26:$G$1851,'Regression Inputs'!$B$26:$B$1851,A1241)</f>
        <v>307596.25122781406</v>
      </c>
      <c r="D1241" s="2">
        <f>YEAR('metered data'!J1244)</f>
        <v>2021</v>
      </c>
      <c r="E1241" s="2">
        <f>MONTH('metered data'!J1244)</f>
        <v>1</v>
      </c>
      <c r="F1241" s="2">
        <f>DAY('metered data'!J1244)</f>
        <v>25</v>
      </c>
      <c r="G1241" s="2"/>
      <c r="H1241" s="2"/>
      <c r="I1241" s="2"/>
      <c r="J1241" s="3"/>
      <c r="K1241" s="13"/>
      <c r="L1241" s="13"/>
      <c r="M1241" s="13"/>
      <c r="N1241" s="13"/>
      <c r="O1241" s="13"/>
      <c r="P1241" s="13"/>
      <c r="Q1241" s="13"/>
      <c r="R1241" s="13"/>
      <c r="S1241" s="13"/>
      <c r="T1241" s="13"/>
      <c r="U1241" s="13"/>
      <c r="V1241" s="13"/>
      <c r="W1241" s="13"/>
      <c r="X1241" s="13"/>
      <c r="Y1241" s="13"/>
      <c r="Z1241" s="13"/>
      <c r="AA1241" s="13"/>
      <c r="AB1241" s="13"/>
      <c r="AC1241" s="13"/>
      <c r="AD1241" s="13"/>
      <c r="AE1241" s="13"/>
      <c r="AF1241" s="13"/>
      <c r="AG1241" s="13"/>
      <c r="AH1241" s="13"/>
      <c r="AI1241" s="13"/>
    </row>
    <row r="1242" spans="1:35" ht="12.75" customHeight="1" x14ac:dyDescent="0.35">
      <c r="A1242" s="15">
        <f t="shared" si="62"/>
        <v>44222</v>
      </c>
      <c r="B1242" s="36">
        <f>C1242*'metered data'!H1245</f>
        <v>7291090.9053176371</v>
      </c>
      <c r="C1242" s="70">
        <f>SUMIFS('Regression Inputs'!$G$26:$G$1851,'Regression Inputs'!$B$26:$B$1851,A1242)</f>
        <v>303795.45438823488</v>
      </c>
      <c r="D1242" s="2">
        <f>YEAR('metered data'!J1245)</f>
        <v>2021</v>
      </c>
      <c r="E1242" s="2">
        <f>MONTH('metered data'!J1245)</f>
        <v>1</v>
      </c>
      <c r="F1242" s="2">
        <f>DAY('metered data'!J1245)</f>
        <v>26</v>
      </c>
      <c r="G1242" s="2"/>
      <c r="H1242" s="2"/>
      <c r="I1242" s="2"/>
      <c r="J1242" s="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</row>
    <row r="1243" spans="1:35" ht="12.75" customHeight="1" x14ac:dyDescent="0.35">
      <c r="A1243" s="15">
        <f t="shared" si="62"/>
        <v>44223</v>
      </c>
      <c r="B1243" s="36">
        <f>C1243*'metered data'!H1246</f>
        <v>7034189.8887334596</v>
      </c>
      <c r="C1243" s="70">
        <f>SUMIFS('Regression Inputs'!$G$26:$G$1851,'Regression Inputs'!$B$26:$B$1851,A1243)</f>
        <v>293091.24536389415</v>
      </c>
      <c r="D1243" s="2">
        <f>YEAR('metered data'!J1246)</f>
        <v>2021</v>
      </c>
      <c r="E1243" s="2">
        <f>MONTH('metered data'!J1246)</f>
        <v>1</v>
      </c>
      <c r="F1243" s="2">
        <f>DAY('metered data'!J1246)</f>
        <v>27</v>
      </c>
      <c r="G1243" s="2"/>
      <c r="H1243" s="2"/>
      <c r="I1243" s="2"/>
      <c r="J1243" s="3"/>
      <c r="K1243" s="13"/>
      <c r="L1243" s="13"/>
      <c r="M1243" s="13"/>
      <c r="N1243" s="13"/>
      <c r="O1243" s="13"/>
      <c r="P1243" s="13"/>
      <c r="Q1243" s="13"/>
      <c r="R1243" s="13"/>
      <c r="S1243" s="13"/>
      <c r="T1243" s="13"/>
      <c r="U1243" s="13"/>
      <c r="V1243" s="13"/>
      <c r="W1243" s="13"/>
      <c r="X1243" s="13"/>
      <c r="Y1243" s="13"/>
      <c r="Z1243" s="13"/>
      <c r="AA1243" s="13"/>
      <c r="AB1243" s="13"/>
      <c r="AC1243" s="13"/>
      <c r="AD1243" s="13"/>
      <c r="AE1243" s="13"/>
      <c r="AF1243" s="13"/>
      <c r="AG1243" s="13"/>
      <c r="AH1243" s="13"/>
      <c r="AI1243" s="13"/>
    </row>
    <row r="1244" spans="1:35" ht="12.75" customHeight="1" x14ac:dyDescent="0.35">
      <c r="A1244" s="15">
        <f t="shared" si="62"/>
        <v>44224</v>
      </c>
      <c r="B1244" s="36">
        <f>C1244*'metered data'!H1247</f>
        <v>6727425.5796361715</v>
      </c>
      <c r="C1244" s="70">
        <f>SUMIFS('Regression Inputs'!$G$26:$G$1851,'Regression Inputs'!$B$26:$B$1851,A1244)</f>
        <v>280309.39915150712</v>
      </c>
      <c r="D1244" s="2">
        <f>YEAR('metered data'!J1247)</f>
        <v>2021</v>
      </c>
      <c r="E1244" s="2">
        <f>MONTH('metered data'!J1247)</f>
        <v>1</v>
      </c>
      <c r="F1244" s="2">
        <f>DAY('metered data'!J1247)</f>
        <v>28</v>
      </c>
      <c r="G1244" s="2"/>
      <c r="H1244" s="2"/>
      <c r="I1244" s="2"/>
      <c r="J1244" s="3"/>
      <c r="K1244" s="13"/>
      <c r="L1244" s="13"/>
      <c r="M1244" s="13"/>
      <c r="N1244" s="13"/>
      <c r="O1244" s="13"/>
      <c r="P1244" s="13"/>
      <c r="Q1244" s="13"/>
      <c r="R1244" s="13"/>
      <c r="S1244" s="13"/>
      <c r="T1244" s="13"/>
      <c r="U1244" s="13"/>
      <c r="V1244" s="13"/>
      <c r="W1244" s="13"/>
      <c r="X1244" s="13"/>
      <c r="Y1244" s="13"/>
      <c r="Z1244" s="13"/>
      <c r="AA1244" s="13"/>
      <c r="AB1244" s="13"/>
      <c r="AC1244" s="13"/>
      <c r="AD1244" s="13"/>
      <c r="AE1244" s="13"/>
      <c r="AF1244" s="13"/>
      <c r="AG1244" s="13"/>
      <c r="AH1244" s="13"/>
      <c r="AI1244" s="13"/>
    </row>
    <row r="1245" spans="1:35" ht="12.75" customHeight="1" x14ac:dyDescent="0.35">
      <c r="A1245" s="15">
        <f t="shared" si="62"/>
        <v>44225</v>
      </c>
      <c r="B1245" s="36">
        <f>C1245*'metered data'!H1248</f>
        <v>6864703.3037588112</v>
      </c>
      <c r="C1245" s="70">
        <f>SUMIFS('Regression Inputs'!$G$26:$G$1851,'Regression Inputs'!$B$26:$B$1851,A1245)</f>
        <v>286029.30432328378</v>
      </c>
      <c r="D1245" s="2">
        <f>YEAR('metered data'!J1248)</f>
        <v>2021</v>
      </c>
      <c r="E1245" s="2">
        <f>MONTH('metered data'!J1248)</f>
        <v>1</v>
      </c>
      <c r="F1245" s="2">
        <f>DAY('metered data'!J1248)</f>
        <v>29</v>
      </c>
      <c r="G1245" s="2"/>
      <c r="H1245" s="2"/>
      <c r="I1245" s="2"/>
      <c r="J1245" s="3"/>
      <c r="K1245" s="13"/>
      <c r="L1245" s="13"/>
      <c r="M1245" s="13"/>
      <c r="N1245" s="13"/>
      <c r="O1245" s="13"/>
      <c r="P1245" s="13"/>
      <c r="Q1245" s="13"/>
      <c r="R1245" s="13"/>
      <c r="S1245" s="13"/>
      <c r="T1245" s="13"/>
      <c r="U1245" s="13"/>
      <c r="V1245" s="13"/>
      <c r="W1245" s="13"/>
      <c r="X1245" s="13"/>
      <c r="Y1245" s="13"/>
      <c r="Z1245" s="13"/>
      <c r="AA1245" s="13"/>
      <c r="AB1245" s="13"/>
      <c r="AC1245" s="13"/>
      <c r="AD1245" s="13"/>
      <c r="AE1245" s="13"/>
      <c r="AF1245" s="13"/>
      <c r="AG1245" s="13"/>
      <c r="AH1245" s="13"/>
      <c r="AI1245" s="13"/>
    </row>
    <row r="1246" spans="1:35" ht="12.75" customHeight="1" x14ac:dyDescent="0.35">
      <c r="A1246" s="15">
        <f t="shared" ref="A1246:A1309" si="63">DATE(D1246,E1246,F1246)</f>
        <v>44226</v>
      </c>
      <c r="B1246" s="36">
        <f>C1246*'metered data'!H1249</f>
        <v>6413763.4717806634</v>
      </c>
      <c r="C1246" s="70">
        <f>SUMIFS('Regression Inputs'!$G$26:$G$1851,'Regression Inputs'!$B$26:$B$1851,A1246)</f>
        <v>267240.14465752762</v>
      </c>
      <c r="D1246" s="2">
        <f>YEAR('metered data'!J1249)</f>
        <v>2021</v>
      </c>
      <c r="E1246" s="2">
        <f>MONTH('metered data'!J1249)</f>
        <v>1</v>
      </c>
      <c r="F1246" s="2">
        <f>DAY('metered data'!J1249)</f>
        <v>30</v>
      </c>
      <c r="G1246" s="2"/>
      <c r="H1246" s="2"/>
      <c r="I1246" s="2"/>
      <c r="J1246" s="3"/>
      <c r="K1246" s="13"/>
      <c r="L1246" s="13"/>
      <c r="M1246" s="13"/>
      <c r="N1246" s="13"/>
      <c r="O1246" s="13"/>
      <c r="P1246" s="13"/>
      <c r="Q1246" s="13"/>
      <c r="R1246" s="13"/>
      <c r="S1246" s="13"/>
      <c r="T1246" s="13"/>
      <c r="U1246" s="13"/>
      <c r="V1246" s="13"/>
      <c r="W1246" s="13"/>
      <c r="X1246" s="13"/>
      <c r="Y1246" s="13"/>
      <c r="Z1246" s="13"/>
      <c r="AA1246" s="13"/>
      <c r="AB1246" s="13"/>
      <c r="AC1246" s="13"/>
      <c r="AD1246" s="13"/>
      <c r="AE1246" s="13"/>
      <c r="AF1246" s="13"/>
      <c r="AG1246" s="13"/>
      <c r="AH1246" s="13"/>
      <c r="AI1246" s="13"/>
    </row>
    <row r="1247" spans="1:35" ht="12.75" customHeight="1" x14ac:dyDescent="0.35">
      <c r="A1247" s="15">
        <f t="shared" si="63"/>
        <v>44227</v>
      </c>
      <c r="B1247" s="36">
        <f>C1247*'metered data'!H1250</f>
        <v>6057761.2418844588</v>
      </c>
      <c r="C1247" s="70">
        <f>SUMIFS('Regression Inputs'!$G$26:$G$1851,'Regression Inputs'!$B$26:$B$1851,A1247)</f>
        <v>252406.71841185243</v>
      </c>
      <c r="D1247" s="2">
        <f>YEAR('metered data'!J1250)</f>
        <v>2021</v>
      </c>
      <c r="E1247" s="2">
        <f>MONTH('metered data'!J1250)</f>
        <v>1</v>
      </c>
      <c r="F1247" s="2">
        <f>DAY('metered data'!J1250)</f>
        <v>31</v>
      </c>
      <c r="G1247" s="2"/>
      <c r="H1247" s="2"/>
      <c r="I1247" s="2"/>
      <c r="J1247" s="3"/>
      <c r="K1247" s="13"/>
      <c r="L1247" s="13"/>
      <c r="M1247" s="13"/>
      <c r="N1247" s="13"/>
      <c r="O1247" s="13"/>
      <c r="P1247" s="13"/>
      <c r="Q1247" s="13"/>
      <c r="R1247" s="13"/>
      <c r="S1247" s="13"/>
      <c r="T1247" s="13"/>
      <c r="U1247" s="13"/>
      <c r="V1247" s="13"/>
      <c r="W1247" s="13"/>
      <c r="X1247" s="13"/>
      <c r="Y1247" s="13"/>
      <c r="Z1247" s="13"/>
      <c r="AA1247" s="13"/>
      <c r="AB1247" s="13"/>
      <c r="AC1247" s="13"/>
      <c r="AD1247" s="13"/>
      <c r="AE1247" s="13"/>
      <c r="AF1247" s="13"/>
      <c r="AG1247" s="13"/>
      <c r="AH1247" s="13"/>
      <c r="AI1247" s="13"/>
    </row>
    <row r="1248" spans="1:35" ht="12.75" customHeight="1" x14ac:dyDescent="0.35">
      <c r="A1248" s="15">
        <f t="shared" si="63"/>
        <v>44228</v>
      </c>
      <c r="B1248" s="36">
        <f>C1248*'metered data'!H1251</f>
        <v>5997663.967546477</v>
      </c>
      <c r="C1248" s="70">
        <f>SUMIFS('Regression Inputs'!$G$26:$G$1851,'Regression Inputs'!$B$26:$B$1851,A1248)</f>
        <v>249902.66531443654</v>
      </c>
      <c r="D1248" s="2">
        <f>YEAR('metered data'!J1251)</f>
        <v>2021</v>
      </c>
      <c r="E1248" s="2">
        <f>MONTH('metered data'!J1251)</f>
        <v>2</v>
      </c>
      <c r="F1248" s="2">
        <f>DAY('metered data'!J1251)</f>
        <v>1</v>
      </c>
      <c r="G1248" s="2"/>
      <c r="H1248" s="2"/>
      <c r="I1248" s="2"/>
      <c r="J1248" s="3"/>
      <c r="K1248" s="13"/>
      <c r="L1248" s="13"/>
      <c r="M1248" s="13"/>
      <c r="N1248" s="13"/>
      <c r="O1248" s="13"/>
      <c r="P1248" s="13"/>
      <c r="Q1248" s="13"/>
      <c r="R1248" s="13"/>
      <c r="S1248" s="13"/>
      <c r="T1248" s="13"/>
      <c r="U1248" s="13"/>
      <c r="V1248" s="13"/>
      <c r="W1248" s="13"/>
      <c r="X1248" s="13"/>
      <c r="Y1248" s="13"/>
      <c r="Z1248" s="13"/>
      <c r="AA1248" s="13"/>
      <c r="AB1248" s="13"/>
      <c r="AC1248" s="13"/>
      <c r="AD1248" s="13"/>
      <c r="AE1248" s="13"/>
      <c r="AF1248" s="13"/>
      <c r="AG1248" s="13"/>
      <c r="AH1248" s="13"/>
      <c r="AI1248" s="13"/>
    </row>
    <row r="1249" spans="1:35" ht="12.75" customHeight="1" x14ac:dyDescent="0.35">
      <c r="A1249" s="15">
        <f t="shared" si="63"/>
        <v>44229</v>
      </c>
      <c r="B1249" s="36">
        <f>C1249*'metered data'!H1252</f>
        <v>6166638.112725649</v>
      </c>
      <c r="C1249" s="70">
        <f>SUMIFS('Regression Inputs'!$G$26:$G$1851,'Regression Inputs'!$B$26:$B$1851,A1249)</f>
        <v>256943.25469690206</v>
      </c>
      <c r="D1249" s="2">
        <f>YEAR('metered data'!J1252)</f>
        <v>2021</v>
      </c>
      <c r="E1249" s="2">
        <f>MONTH('metered data'!J1252)</f>
        <v>2</v>
      </c>
      <c r="F1249" s="2">
        <f>DAY('metered data'!J1252)</f>
        <v>2</v>
      </c>
      <c r="G1249" s="2"/>
      <c r="H1249" s="2"/>
      <c r="I1249" s="2"/>
      <c r="J1249" s="3"/>
      <c r="K1249" s="13"/>
      <c r="L1249" s="13"/>
      <c r="M1249" s="13"/>
      <c r="N1249" s="13"/>
      <c r="O1249" s="13"/>
      <c r="P1249" s="13"/>
      <c r="Q1249" s="13"/>
      <c r="R1249" s="13"/>
      <c r="S1249" s="13"/>
      <c r="T1249" s="13"/>
      <c r="U1249" s="13"/>
      <c r="V1249" s="13"/>
      <c r="W1249" s="13"/>
      <c r="X1249" s="13"/>
      <c r="Y1249" s="13"/>
      <c r="Z1249" s="13"/>
      <c r="AA1249" s="13"/>
      <c r="AB1249" s="13"/>
      <c r="AC1249" s="13"/>
      <c r="AD1249" s="13"/>
      <c r="AE1249" s="13"/>
      <c r="AF1249" s="13"/>
      <c r="AG1249" s="13"/>
      <c r="AH1249" s="13"/>
      <c r="AI1249" s="13"/>
    </row>
    <row r="1250" spans="1:35" ht="12.75" customHeight="1" x14ac:dyDescent="0.35">
      <c r="A1250" s="15">
        <f t="shared" si="63"/>
        <v>44230</v>
      </c>
      <c r="B1250" s="36">
        <f>C1250*'metered data'!H1253</f>
        <v>6486262.0827354081</v>
      </c>
      <c r="C1250" s="70">
        <f>SUMIFS('Regression Inputs'!$G$26:$G$1851,'Regression Inputs'!$B$26:$B$1851,A1250)</f>
        <v>270260.92011397536</v>
      </c>
      <c r="D1250" s="2">
        <f>YEAR('metered data'!J1253)</f>
        <v>2021</v>
      </c>
      <c r="E1250" s="2">
        <f>MONTH('metered data'!J1253)</f>
        <v>2</v>
      </c>
      <c r="F1250" s="2">
        <f>DAY('metered data'!J1253)</f>
        <v>3</v>
      </c>
      <c r="G1250" s="2"/>
      <c r="H1250" s="2"/>
      <c r="I1250" s="2"/>
      <c r="J1250" s="3"/>
      <c r="K1250" s="13"/>
      <c r="L1250" s="13"/>
      <c r="M1250" s="13"/>
      <c r="N1250" s="13"/>
      <c r="O1250" s="13"/>
      <c r="P1250" s="13"/>
      <c r="Q1250" s="13"/>
      <c r="R1250" s="13"/>
      <c r="S1250" s="13"/>
      <c r="T1250" s="13"/>
      <c r="U1250" s="13"/>
      <c r="V1250" s="13"/>
      <c r="W1250" s="13"/>
      <c r="X1250" s="13"/>
      <c r="Y1250" s="13"/>
      <c r="Z1250" s="13"/>
      <c r="AA1250" s="13"/>
      <c r="AB1250" s="13"/>
      <c r="AC1250" s="13"/>
      <c r="AD1250" s="13"/>
      <c r="AE1250" s="13"/>
      <c r="AF1250" s="13"/>
      <c r="AG1250" s="13"/>
      <c r="AH1250" s="13"/>
      <c r="AI1250" s="13"/>
    </row>
    <row r="1251" spans="1:35" ht="12.75" customHeight="1" x14ac:dyDescent="0.35">
      <c r="A1251" s="15">
        <f t="shared" si="63"/>
        <v>44231</v>
      </c>
      <c r="B1251" s="36">
        <f>C1251*'metered data'!H1254</f>
        <v>6328541.1411024816</v>
      </c>
      <c r="C1251" s="70">
        <f>SUMIFS('Regression Inputs'!$G$26:$G$1851,'Regression Inputs'!$B$26:$B$1851,A1251)</f>
        <v>263689.2142126034</v>
      </c>
      <c r="D1251" s="2">
        <f>YEAR('metered data'!J1254)</f>
        <v>2021</v>
      </c>
      <c r="E1251" s="2">
        <f>MONTH('metered data'!J1254)</f>
        <v>2</v>
      </c>
      <c r="F1251" s="2">
        <f>DAY('metered data'!J1254)</f>
        <v>4</v>
      </c>
      <c r="G1251" s="2"/>
      <c r="H1251" s="2"/>
      <c r="I1251" s="2"/>
      <c r="J1251" s="3"/>
      <c r="K1251" s="13"/>
      <c r="L1251" s="13"/>
      <c r="M1251" s="13"/>
      <c r="N1251" s="13"/>
      <c r="O1251" s="13"/>
      <c r="P1251" s="13"/>
      <c r="Q1251" s="13"/>
      <c r="R1251" s="13"/>
      <c r="S1251" s="13"/>
      <c r="T1251" s="13"/>
      <c r="U1251" s="13"/>
      <c r="V1251" s="13"/>
      <c r="W1251" s="13"/>
      <c r="X1251" s="13"/>
      <c r="Y1251" s="13"/>
      <c r="Z1251" s="13"/>
      <c r="AA1251" s="13"/>
      <c r="AB1251" s="13"/>
      <c r="AC1251" s="13"/>
      <c r="AD1251" s="13"/>
      <c r="AE1251" s="13"/>
      <c r="AF1251" s="13"/>
      <c r="AG1251" s="13"/>
      <c r="AH1251" s="13"/>
      <c r="AI1251" s="13"/>
    </row>
    <row r="1252" spans="1:35" ht="12.75" customHeight="1" x14ac:dyDescent="0.35">
      <c r="A1252" s="15">
        <f t="shared" si="63"/>
        <v>44232</v>
      </c>
      <c r="B1252" s="36">
        <f>C1252*'metered data'!H1255</f>
        <v>5578927.4279222116</v>
      </c>
      <c r="C1252" s="70">
        <f>SUMIFS('Regression Inputs'!$G$26:$G$1851,'Regression Inputs'!$B$26:$B$1851,A1252)</f>
        <v>232455.3094967588</v>
      </c>
      <c r="D1252" s="2">
        <f>YEAR('metered data'!J1255)</f>
        <v>2021</v>
      </c>
      <c r="E1252" s="2">
        <f>MONTH('metered data'!J1255)</f>
        <v>2</v>
      </c>
      <c r="F1252" s="2">
        <f>DAY('metered data'!J1255)</f>
        <v>5</v>
      </c>
      <c r="G1252" s="2"/>
      <c r="H1252" s="2"/>
      <c r="I1252" s="2"/>
      <c r="J1252" s="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</row>
    <row r="1253" spans="1:35" ht="12.75" customHeight="1" x14ac:dyDescent="0.35">
      <c r="A1253" s="15">
        <f t="shared" si="63"/>
        <v>44233</v>
      </c>
      <c r="B1253" s="36">
        <f>C1253*'metered data'!H1256</f>
        <v>5633248.4739594497</v>
      </c>
      <c r="C1253" s="70">
        <f>SUMIFS('Regression Inputs'!$G$26:$G$1851,'Regression Inputs'!$B$26:$B$1851,A1253)</f>
        <v>234718.68641497707</v>
      </c>
      <c r="D1253" s="2">
        <f>YEAR('metered data'!J1256)</f>
        <v>2021</v>
      </c>
      <c r="E1253" s="2">
        <f>MONTH('metered data'!J1256)</f>
        <v>2</v>
      </c>
      <c r="F1253" s="2">
        <f>DAY('metered data'!J1256)</f>
        <v>6</v>
      </c>
      <c r="G1253" s="2"/>
      <c r="H1253" s="2"/>
      <c r="I1253" s="2"/>
      <c r="J1253" s="3"/>
      <c r="K1253" s="13"/>
      <c r="L1253" s="13"/>
      <c r="M1253" s="13"/>
      <c r="N1253" s="13"/>
      <c r="O1253" s="13"/>
      <c r="P1253" s="13"/>
      <c r="Q1253" s="13"/>
      <c r="R1253" s="13"/>
      <c r="S1253" s="13"/>
      <c r="T1253" s="13"/>
      <c r="U1253" s="13"/>
      <c r="V1253" s="13"/>
      <c r="W1253" s="13"/>
      <c r="X1253" s="13"/>
      <c r="Y1253" s="13"/>
      <c r="Z1253" s="13"/>
      <c r="AA1253" s="13"/>
      <c r="AB1253" s="13"/>
      <c r="AC1253" s="13"/>
      <c r="AD1253" s="13"/>
      <c r="AE1253" s="13"/>
      <c r="AF1253" s="13"/>
      <c r="AG1253" s="13"/>
      <c r="AH1253" s="13"/>
      <c r="AI1253" s="13"/>
    </row>
    <row r="1254" spans="1:35" ht="12.75" customHeight="1" x14ac:dyDescent="0.35">
      <c r="A1254" s="15">
        <f t="shared" si="63"/>
        <v>44234</v>
      </c>
      <c r="B1254" s="36">
        <f>C1254*'metered data'!H1257</f>
        <v>5886148.4617618825</v>
      </c>
      <c r="C1254" s="70">
        <f>SUMIFS('Regression Inputs'!$G$26:$G$1851,'Regression Inputs'!$B$26:$B$1851,A1254)</f>
        <v>245256.18590674509</v>
      </c>
      <c r="D1254" s="2">
        <f>YEAR('metered data'!J1257)</f>
        <v>2021</v>
      </c>
      <c r="E1254" s="2">
        <f>MONTH('metered data'!J1257)</f>
        <v>2</v>
      </c>
      <c r="F1254" s="2">
        <f>DAY('metered data'!J1257)</f>
        <v>7</v>
      </c>
      <c r="G1254" s="2"/>
      <c r="H1254" s="2"/>
      <c r="I1254" s="2"/>
      <c r="J1254" s="3"/>
      <c r="K1254" s="13"/>
      <c r="L1254" s="13"/>
      <c r="M1254" s="13"/>
      <c r="N1254" s="13"/>
      <c r="O1254" s="13"/>
      <c r="P1254" s="13"/>
      <c r="Q1254" s="13"/>
      <c r="R1254" s="13"/>
      <c r="S1254" s="13"/>
      <c r="T1254" s="13"/>
      <c r="U1254" s="13"/>
      <c r="V1254" s="13"/>
      <c r="W1254" s="13"/>
      <c r="X1254" s="13"/>
      <c r="Y1254" s="13"/>
      <c r="Z1254" s="13"/>
      <c r="AA1254" s="13"/>
      <c r="AB1254" s="13"/>
      <c r="AC1254" s="13"/>
      <c r="AD1254" s="13"/>
      <c r="AE1254" s="13"/>
      <c r="AF1254" s="13"/>
      <c r="AG1254" s="13"/>
      <c r="AH1254" s="13"/>
      <c r="AI1254" s="13"/>
    </row>
    <row r="1255" spans="1:35" ht="12.75" customHeight="1" x14ac:dyDescent="0.35">
      <c r="A1255" s="15">
        <f t="shared" si="63"/>
        <v>44235</v>
      </c>
      <c r="B1255" s="36">
        <f>C1255*'metered data'!H1258</f>
        <v>6991238.0075954907</v>
      </c>
      <c r="C1255" s="70">
        <f>SUMIFS('Regression Inputs'!$G$26:$G$1851,'Regression Inputs'!$B$26:$B$1851,A1255)</f>
        <v>291301.58364981209</v>
      </c>
      <c r="D1255" s="2">
        <f>YEAR('metered data'!J1258)</f>
        <v>2021</v>
      </c>
      <c r="E1255" s="2">
        <f>MONTH('metered data'!J1258)</f>
        <v>2</v>
      </c>
      <c r="F1255" s="2">
        <f>DAY('metered data'!J1258)</f>
        <v>8</v>
      </c>
      <c r="G1255" s="2"/>
      <c r="H1255" s="2"/>
      <c r="I1255" s="2"/>
      <c r="J1255" s="3"/>
      <c r="K1255" s="13"/>
      <c r="L1255" s="13"/>
      <c r="M1255" s="13"/>
      <c r="N1255" s="13"/>
      <c r="O1255" s="13"/>
      <c r="P1255" s="13"/>
      <c r="Q1255" s="13"/>
      <c r="R1255" s="13"/>
      <c r="S1255" s="13"/>
      <c r="T1255" s="13"/>
      <c r="U1255" s="13"/>
      <c r="V1255" s="13"/>
      <c r="W1255" s="13"/>
      <c r="X1255" s="13"/>
      <c r="Y1255" s="13"/>
      <c r="Z1255" s="13"/>
      <c r="AA1255" s="13"/>
      <c r="AB1255" s="13"/>
      <c r="AC1255" s="13"/>
      <c r="AD1255" s="13"/>
      <c r="AE1255" s="13"/>
      <c r="AF1255" s="13"/>
      <c r="AG1255" s="13"/>
      <c r="AH1255" s="13"/>
      <c r="AI1255" s="13"/>
    </row>
    <row r="1256" spans="1:35" ht="12.75" customHeight="1" x14ac:dyDescent="0.35">
      <c r="A1256" s="15">
        <f t="shared" si="63"/>
        <v>44236</v>
      </c>
      <c r="B1256" s="36">
        <f>C1256*'metered data'!H1259</f>
        <v>8062729.3791645309</v>
      </c>
      <c r="C1256" s="70">
        <f>SUMIFS('Regression Inputs'!$G$26:$G$1851,'Regression Inputs'!$B$26:$B$1851,A1256)</f>
        <v>335947.05746518879</v>
      </c>
      <c r="D1256" s="2">
        <f>YEAR('metered data'!J1259)</f>
        <v>2021</v>
      </c>
      <c r="E1256" s="2">
        <f>MONTH('metered data'!J1259)</f>
        <v>2</v>
      </c>
      <c r="F1256" s="2">
        <f>DAY('metered data'!J1259)</f>
        <v>9</v>
      </c>
      <c r="G1256" s="2"/>
      <c r="H1256" s="2"/>
      <c r="I1256" s="2"/>
      <c r="J1256" s="3"/>
      <c r="K1256" s="13"/>
      <c r="L1256" s="13"/>
      <c r="M1256" s="13"/>
      <c r="N1256" s="13"/>
      <c r="O1256" s="13"/>
      <c r="P1256" s="13"/>
      <c r="Q1256" s="13"/>
      <c r="R1256" s="13"/>
      <c r="S1256" s="13"/>
      <c r="T1256" s="13"/>
      <c r="U1256" s="13"/>
      <c r="V1256" s="13"/>
      <c r="W1256" s="13"/>
      <c r="X1256" s="13"/>
      <c r="Y1256" s="13"/>
      <c r="Z1256" s="13"/>
      <c r="AA1256" s="13"/>
      <c r="AB1256" s="13"/>
      <c r="AC1256" s="13"/>
      <c r="AD1256" s="13"/>
      <c r="AE1256" s="13"/>
      <c r="AF1256" s="13"/>
      <c r="AG1256" s="13"/>
      <c r="AH1256" s="13"/>
      <c r="AI1256" s="13"/>
    </row>
    <row r="1257" spans="1:35" ht="12.75" customHeight="1" x14ac:dyDescent="0.35">
      <c r="A1257" s="15">
        <f t="shared" si="63"/>
        <v>44237</v>
      </c>
      <c r="B1257" s="36">
        <f>C1257*'metered data'!H1260</f>
        <v>8378965.7754215905</v>
      </c>
      <c r="C1257" s="70">
        <f>SUMIFS('Regression Inputs'!$G$26:$G$1851,'Regression Inputs'!$B$26:$B$1851,A1257)</f>
        <v>349123.57397589961</v>
      </c>
      <c r="D1257" s="2">
        <f>YEAR('metered data'!J1260)</f>
        <v>2021</v>
      </c>
      <c r="E1257" s="2">
        <f>MONTH('metered data'!J1260)</f>
        <v>2</v>
      </c>
      <c r="F1257" s="2">
        <f>DAY('metered data'!J1260)</f>
        <v>10</v>
      </c>
      <c r="G1257" s="2"/>
      <c r="H1257" s="2"/>
      <c r="I1257" s="2"/>
      <c r="J1257" s="3"/>
      <c r="K1257" s="13"/>
      <c r="L1257" s="13"/>
      <c r="M1257" s="13"/>
      <c r="N1257" s="13"/>
      <c r="O1257" s="13"/>
      <c r="P1257" s="13"/>
      <c r="Q1257" s="13"/>
      <c r="R1257" s="13"/>
      <c r="S1257" s="13"/>
      <c r="T1257" s="13"/>
      <c r="U1257" s="13"/>
      <c r="V1257" s="13"/>
      <c r="W1257" s="13"/>
      <c r="X1257" s="13"/>
      <c r="Y1257" s="13"/>
      <c r="Z1257" s="13"/>
      <c r="AA1257" s="13"/>
      <c r="AB1257" s="13"/>
      <c r="AC1257" s="13"/>
      <c r="AD1257" s="13"/>
      <c r="AE1257" s="13"/>
      <c r="AF1257" s="13"/>
      <c r="AG1257" s="13"/>
      <c r="AH1257" s="13"/>
      <c r="AI1257" s="13"/>
    </row>
    <row r="1258" spans="1:35" ht="12.75" customHeight="1" x14ac:dyDescent="0.35">
      <c r="A1258" s="15">
        <f t="shared" si="63"/>
        <v>44238</v>
      </c>
      <c r="B1258" s="36">
        <f>C1258*'metered data'!H1261</f>
        <v>9353306.2734288387</v>
      </c>
      <c r="C1258" s="70">
        <f>SUMIFS('Regression Inputs'!$G$26:$G$1851,'Regression Inputs'!$B$26:$B$1851,A1258)</f>
        <v>389721.09472620161</v>
      </c>
      <c r="D1258" s="2">
        <f>YEAR('metered data'!J1261)</f>
        <v>2021</v>
      </c>
      <c r="E1258" s="2">
        <f>MONTH('metered data'!J1261)</f>
        <v>2</v>
      </c>
      <c r="F1258" s="2">
        <f>DAY('metered data'!J1261)</f>
        <v>11</v>
      </c>
      <c r="G1258" s="2"/>
      <c r="H1258" s="2"/>
      <c r="I1258" s="2"/>
      <c r="J1258" s="3"/>
      <c r="K1258" s="13"/>
      <c r="L1258" s="13"/>
      <c r="M1258" s="13"/>
      <c r="N1258" s="13"/>
      <c r="O1258" s="13"/>
      <c r="P1258" s="13"/>
      <c r="Q1258" s="13"/>
      <c r="R1258" s="13"/>
      <c r="S1258" s="13"/>
      <c r="T1258" s="13"/>
      <c r="U1258" s="13"/>
      <c r="V1258" s="13"/>
      <c r="W1258" s="13"/>
      <c r="X1258" s="13"/>
      <c r="Y1258" s="13"/>
      <c r="Z1258" s="13"/>
      <c r="AA1258" s="13"/>
      <c r="AB1258" s="13"/>
      <c r="AC1258" s="13"/>
      <c r="AD1258" s="13"/>
      <c r="AE1258" s="13"/>
      <c r="AF1258" s="13"/>
      <c r="AG1258" s="13"/>
      <c r="AH1258" s="13"/>
      <c r="AI1258" s="13"/>
    </row>
    <row r="1259" spans="1:35" ht="12.75" customHeight="1" x14ac:dyDescent="0.35">
      <c r="A1259" s="15">
        <f t="shared" si="63"/>
        <v>44239</v>
      </c>
      <c r="B1259" s="36">
        <f>C1259*'metered data'!H1262</f>
        <v>9502541.3113501705</v>
      </c>
      <c r="C1259" s="70">
        <f>SUMIFS('Regression Inputs'!$G$26:$G$1851,'Regression Inputs'!$B$26:$B$1851,A1259)</f>
        <v>395939.22130625707</v>
      </c>
      <c r="D1259" s="2">
        <f>YEAR('metered data'!J1262)</f>
        <v>2021</v>
      </c>
      <c r="E1259" s="2">
        <f>MONTH('metered data'!J1262)</f>
        <v>2</v>
      </c>
      <c r="F1259" s="2">
        <f>DAY('metered data'!J1262)</f>
        <v>12</v>
      </c>
      <c r="G1259" s="2"/>
      <c r="H1259" s="2"/>
      <c r="I1259" s="2"/>
      <c r="J1259" s="3"/>
      <c r="K1259" s="13"/>
      <c r="L1259" s="13"/>
      <c r="M1259" s="13"/>
      <c r="N1259" s="13"/>
      <c r="O1259" s="13"/>
      <c r="P1259" s="13"/>
      <c r="Q1259" s="13"/>
      <c r="R1259" s="13"/>
      <c r="S1259" s="13"/>
      <c r="T1259" s="13"/>
      <c r="U1259" s="13"/>
      <c r="V1259" s="13"/>
      <c r="W1259" s="13"/>
      <c r="X1259" s="13"/>
      <c r="Y1259" s="13"/>
      <c r="Z1259" s="13"/>
      <c r="AA1259" s="13"/>
      <c r="AB1259" s="13"/>
      <c r="AC1259" s="13"/>
      <c r="AD1259" s="13"/>
      <c r="AE1259" s="13"/>
      <c r="AF1259" s="13"/>
      <c r="AG1259" s="13"/>
      <c r="AH1259" s="13"/>
      <c r="AI1259" s="13"/>
    </row>
    <row r="1260" spans="1:35" ht="12.75" customHeight="1" x14ac:dyDescent="0.35">
      <c r="A1260" s="15">
        <f t="shared" si="63"/>
        <v>44240</v>
      </c>
      <c r="B1260" s="36">
        <f>C1260*'metered data'!H1263</f>
        <v>8706159.7220371924</v>
      </c>
      <c r="C1260" s="70">
        <f>SUMIFS('Regression Inputs'!$G$26:$G$1851,'Regression Inputs'!$B$26:$B$1851,A1260)</f>
        <v>362756.65508488298</v>
      </c>
      <c r="D1260" s="2">
        <f>YEAR('metered data'!J1263)</f>
        <v>2021</v>
      </c>
      <c r="E1260" s="2">
        <f>MONTH('metered data'!J1263)</f>
        <v>2</v>
      </c>
      <c r="F1260" s="2">
        <f>DAY('metered data'!J1263)</f>
        <v>13</v>
      </c>
      <c r="G1260" s="2"/>
      <c r="H1260" s="2"/>
      <c r="I1260" s="2"/>
      <c r="J1260" s="3"/>
      <c r="K1260" s="13"/>
      <c r="L1260" s="13"/>
      <c r="M1260" s="13"/>
      <c r="N1260" s="13"/>
      <c r="O1260" s="13"/>
      <c r="P1260" s="13"/>
      <c r="Q1260" s="13"/>
      <c r="R1260" s="13"/>
      <c r="S1260" s="13"/>
      <c r="T1260" s="13"/>
      <c r="U1260" s="13"/>
      <c r="V1260" s="13"/>
      <c r="W1260" s="13"/>
      <c r="X1260" s="13"/>
      <c r="Y1260" s="13"/>
      <c r="Z1260" s="13"/>
      <c r="AA1260" s="13"/>
      <c r="AB1260" s="13"/>
      <c r="AC1260" s="13"/>
      <c r="AD1260" s="13"/>
      <c r="AE1260" s="13"/>
      <c r="AF1260" s="13"/>
      <c r="AG1260" s="13"/>
      <c r="AH1260" s="13"/>
      <c r="AI1260" s="13"/>
    </row>
    <row r="1261" spans="1:35" ht="12.75" customHeight="1" x14ac:dyDescent="0.35">
      <c r="A1261" s="15">
        <f t="shared" si="63"/>
        <v>44241</v>
      </c>
      <c r="B1261" s="36">
        <f>C1261*'metered data'!H1264</f>
        <v>8165627.6799176093</v>
      </c>
      <c r="C1261" s="70">
        <f>SUMIFS('Regression Inputs'!$G$26:$G$1851,'Regression Inputs'!$B$26:$B$1851,A1261)</f>
        <v>340234.48666323372</v>
      </c>
      <c r="D1261" s="2">
        <f>YEAR('metered data'!J1264)</f>
        <v>2021</v>
      </c>
      <c r="E1261" s="2">
        <f>MONTH('metered data'!J1264)</f>
        <v>2</v>
      </c>
      <c r="F1261" s="2">
        <f>DAY('metered data'!J1264)</f>
        <v>14</v>
      </c>
      <c r="G1261" s="2"/>
      <c r="H1261" s="2"/>
      <c r="I1261" s="2"/>
      <c r="J1261" s="3"/>
      <c r="K1261" s="13"/>
      <c r="L1261" s="13"/>
      <c r="M1261" s="13"/>
      <c r="N1261" s="13"/>
      <c r="O1261" s="13"/>
      <c r="P1261" s="13"/>
      <c r="Q1261" s="13"/>
      <c r="R1261" s="13"/>
      <c r="S1261" s="13"/>
      <c r="T1261" s="13"/>
      <c r="U1261" s="13"/>
      <c r="V1261" s="13"/>
      <c r="W1261" s="13"/>
      <c r="X1261" s="13"/>
      <c r="Y1261" s="13"/>
      <c r="Z1261" s="13"/>
      <c r="AA1261" s="13"/>
      <c r="AB1261" s="13"/>
      <c r="AC1261" s="13"/>
      <c r="AD1261" s="13"/>
      <c r="AE1261" s="13"/>
      <c r="AF1261" s="13"/>
      <c r="AG1261" s="13"/>
      <c r="AH1261" s="13"/>
      <c r="AI1261" s="13"/>
    </row>
    <row r="1262" spans="1:35" ht="12.75" customHeight="1" x14ac:dyDescent="0.35">
      <c r="A1262" s="15">
        <f t="shared" si="63"/>
        <v>44242</v>
      </c>
      <c r="B1262" s="36">
        <f>C1262*'metered data'!H1265</f>
        <v>8024359.2825090401</v>
      </c>
      <c r="C1262" s="70">
        <f>SUMIFS('Regression Inputs'!$G$26:$G$1851,'Regression Inputs'!$B$26:$B$1851,A1262)</f>
        <v>334348.30343787669</v>
      </c>
      <c r="D1262" s="2">
        <f>YEAR('metered data'!J1265)</f>
        <v>2021</v>
      </c>
      <c r="E1262" s="2">
        <f>MONTH('metered data'!J1265)</f>
        <v>2</v>
      </c>
      <c r="F1262" s="2">
        <f>DAY('metered data'!J1265)</f>
        <v>15</v>
      </c>
      <c r="G1262" s="2"/>
      <c r="H1262" s="2"/>
      <c r="I1262" s="2"/>
      <c r="J1262" s="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</row>
    <row r="1263" spans="1:35" ht="12.75" customHeight="1" x14ac:dyDescent="0.35">
      <c r="A1263" s="15">
        <f t="shared" si="63"/>
        <v>44243</v>
      </c>
      <c r="B1263" s="36">
        <f>C1263*'metered data'!H1266</f>
        <v>8311778.8077845294</v>
      </c>
      <c r="C1263" s="70">
        <f>SUMIFS('Regression Inputs'!$G$26:$G$1851,'Regression Inputs'!$B$26:$B$1851,A1263)</f>
        <v>346324.11699102208</v>
      </c>
      <c r="D1263" s="2">
        <f>YEAR('metered data'!J1266)</f>
        <v>2021</v>
      </c>
      <c r="E1263" s="2">
        <f>MONTH('metered data'!J1266)</f>
        <v>2</v>
      </c>
      <c r="F1263" s="2">
        <f>DAY('metered data'!J1266)</f>
        <v>16</v>
      </c>
      <c r="G1263" s="2"/>
      <c r="H1263" s="2"/>
      <c r="I1263" s="2"/>
      <c r="J1263" s="3"/>
      <c r="K1263" s="13"/>
      <c r="L1263" s="13"/>
      <c r="M1263" s="13"/>
      <c r="N1263" s="13"/>
      <c r="O1263" s="13"/>
      <c r="P1263" s="13"/>
      <c r="Q1263" s="13"/>
      <c r="R1263" s="13"/>
      <c r="S1263" s="13"/>
      <c r="T1263" s="13"/>
      <c r="U1263" s="13"/>
      <c r="V1263" s="13"/>
      <c r="W1263" s="13"/>
      <c r="X1263" s="13"/>
      <c r="Y1263" s="13"/>
      <c r="Z1263" s="13"/>
      <c r="AA1263" s="13"/>
      <c r="AB1263" s="13"/>
      <c r="AC1263" s="13"/>
      <c r="AD1263" s="13"/>
      <c r="AE1263" s="13"/>
      <c r="AF1263" s="13"/>
      <c r="AG1263" s="13"/>
      <c r="AH1263" s="13"/>
      <c r="AI1263" s="13"/>
    </row>
    <row r="1264" spans="1:35" ht="12.75" customHeight="1" x14ac:dyDescent="0.35">
      <c r="A1264" s="15">
        <f t="shared" si="63"/>
        <v>44244</v>
      </c>
      <c r="B1264" s="36">
        <f>C1264*'metered data'!H1267</f>
        <v>7922573.6473810896</v>
      </c>
      <c r="C1264" s="70">
        <f>SUMIFS('Regression Inputs'!$G$26:$G$1851,'Regression Inputs'!$B$26:$B$1851,A1264)</f>
        <v>330107.2353075454</v>
      </c>
      <c r="D1264" s="2">
        <f>YEAR('metered data'!J1267)</f>
        <v>2021</v>
      </c>
      <c r="E1264" s="2">
        <f>MONTH('metered data'!J1267)</f>
        <v>2</v>
      </c>
      <c r="F1264" s="2">
        <f>DAY('metered data'!J1267)</f>
        <v>17</v>
      </c>
      <c r="G1264" s="2"/>
      <c r="H1264" s="2"/>
      <c r="I1264" s="2"/>
      <c r="J1264" s="3"/>
      <c r="K1264" s="13"/>
      <c r="L1264" s="13"/>
      <c r="M1264" s="13"/>
      <c r="N1264" s="13"/>
      <c r="O1264" s="13"/>
      <c r="P1264" s="13"/>
      <c r="Q1264" s="13"/>
      <c r="R1264" s="13"/>
      <c r="S1264" s="13"/>
      <c r="T1264" s="13"/>
      <c r="U1264" s="13"/>
      <c r="V1264" s="13"/>
      <c r="W1264" s="13"/>
      <c r="X1264" s="13"/>
      <c r="Y1264" s="13"/>
      <c r="Z1264" s="13"/>
      <c r="AA1264" s="13"/>
      <c r="AB1264" s="13"/>
      <c r="AC1264" s="13"/>
      <c r="AD1264" s="13"/>
      <c r="AE1264" s="13"/>
      <c r="AF1264" s="13"/>
      <c r="AG1264" s="13"/>
      <c r="AH1264" s="13"/>
      <c r="AI1264" s="13"/>
    </row>
    <row r="1265" spans="1:35" ht="12.75" customHeight="1" x14ac:dyDescent="0.35">
      <c r="A1265" s="15">
        <f t="shared" si="63"/>
        <v>44245</v>
      </c>
      <c r="B1265" s="36">
        <f>C1265*'metered data'!H1268</f>
        <v>8261087.1603276087</v>
      </c>
      <c r="C1265" s="70">
        <f>SUMIFS('Regression Inputs'!$G$26:$G$1851,'Regression Inputs'!$B$26:$B$1851,A1265)</f>
        <v>344211.96501365036</v>
      </c>
      <c r="D1265" s="2">
        <f>YEAR('metered data'!J1268)</f>
        <v>2021</v>
      </c>
      <c r="E1265" s="2">
        <f>MONTH('metered data'!J1268)</f>
        <v>2</v>
      </c>
      <c r="F1265" s="2">
        <f>DAY('metered data'!J1268)</f>
        <v>18</v>
      </c>
      <c r="G1265" s="2"/>
      <c r="H1265" s="2"/>
      <c r="I1265" s="2"/>
      <c r="J1265" s="3"/>
      <c r="K1265" s="13"/>
      <c r="L1265" s="13"/>
      <c r="M1265" s="13"/>
      <c r="N1265" s="13"/>
      <c r="O1265" s="13"/>
      <c r="P1265" s="13"/>
      <c r="Q1265" s="13"/>
      <c r="R1265" s="13"/>
      <c r="S1265" s="13"/>
      <c r="T1265" s="13"/>
      <c r="U1265" s="13"/>
      <c r="V1265" s="13"/>
      <c r="W1265" s="13"/>
      <c r="X1265" s="13"/>
      <c r="Y1265" s="13"/>
      <c r="Z1265" s="13"/>
      <c r="AA1265" s="13"/>
      <c r="AB1265" s="13"/>
      <c r="AC1265" s="13"/>
      <c r="AD1265" s="13"/>
      <c r="AE1265" s="13"/>
      <c r="AF1265" s="13"/>
      <c r="AG1265" s="13"/>
      <c r="AH1265" s="13"/>
      <c r="AI1265" s="13"/>
    </row>
    <row r="1266" spans="1:35" ht="12.75" customHeight="1" x14ac:dyDescent="0.35">
      <c r="A1266" s="15">
        <f t="shared" si="63"/>
        <v>44246</v>
      </c>
      <c r="B1266" s="36">
        <f>C1266*'metered data'!H1269</f>
        <v>7694361.4063097024</v>
      </c>
      <c r="C1266" s="70">
        <f>SUMIFS('Regression Inputs'!$G$26:$G$1851,'Regression Inputs'!$B$26:$B$1851,A1266)</f>
        <v>320598.39192957093</v>
      </c>
      <c r="D1266" s="2">
        <f>YEAR('metered data'!J1269)</f>
        <v>2021</v>
      </c>
      <c r="E1266" s="2">
        <f>MONTH('metered data'!J1269)</f>
        <v>2</v>
      </c>
      <c r="F1266" s="2">
        <f>DAY('metered data'!J1269)</f>
        <v>19</v>
      </c>
      <c r="G1266" s="2"/>
      <c r="H1266" s="2"/>
      <c r="I1266" s="2"/>
      <c r="J1266" s="3"/>
      <c r="K1266" s="13"/>
      <c r="L1266" s="13"/>
      <c r="M1266" s="13"/>
      <c r="N1266" s="13"/>
      <c r="O1266" s="13"/>
      <c r="P1266" s="13"/>
      <c r="Q1266" s="13"/>
      <c r="R1266" s="13"/>
      <c r="S1266" s="13"/>
      <c r="T1266" s="13"/>
      <c r="U1266" s="13"/>
      <c r="V1266" s="13"/>
      <c r="W1266" s="13"/>
      <c r="X1266" s="13"/>
      <c r="Y1266" s="13"/>
      <c r="Z1266" s="13"/>
      <c r="AA1266" s="13"/>
      <c r="AB1266" s="13"/>
      <c r="AC1266" s="13"/>
      <c r="AD1266" s="13"/>
      <c r="AE1266" s="13"/>
      <c r="AF1266" s="13"/>
      <c r="AG1266" s="13"/>
      <c r="AH1266" s="13"/>
      <c r="AI1266" s="13"/>
    </row>
    <row r="1267" spans="1:35" ht="12.75" customHeight="1" x14ac:dyDescent="0.35">
      <c r="A1267" s="15">
        <f t="shared" si="63"/>
        <v>44247</v>
      </c>
      <c r="B1267" s="36">
        <f>C1267*'metered data'!H1270</f>
        <v>7088489.5615195027</v>
      </c>
      <c r="C1267" s="70">
        <f>SUMIFS('Regression Inputs'!$G$26:$G$1851,'Regression Inputs'!$B$26:$B$1851,A1267)</f>
        <v>295353.73172997928</v>
      </c>
      <c r="D1267" s="2">
        <f>YEAR('metered data'!J1270)</f>
        <v>2021</v>
      </c>
      <c r="E1267" s="2">
        <f>MONTH('metered data'!J1270)</f>
        <v>2</v>
      </c>
      <c r="F1267" s="2">
        <f>DAY('metered data'!J1270)</f>
        <v>20</v>
      </c>
      <c r="G1267" s="2"/>
      <c r="H1267" s="2"/>
      <c r="I1267" s="2"/>
      <c r="J1267" s="3"/>
      <c r="K1267" s="13"/>
      <c r="L1267" s="13"/>
      <c r="M1267" s="13"/>
      <c r="N1267" s="13"/>
      <c r="O1267" s="13"/>
      <c r="P1267" s="13"/>
      <c r="Q1267" s="13"/>
      <c r="R1267" s="13"/>
      <c r="S1267" s="13"/>
      <c r="T1267" s="13"/>
      <c r="U1267" s="13"/>
      <c r="V1267" s="13"/>
      <c r="W1267" s="13"/>
      <c r="X1267" s="13"/>
      <c r="Y1267" s="13"/>
      <c r="Z1267" s="13"/>
      <c r="AA1267" s="13"/>
      <c r="AB1267" s="13"/>
      <c r="AC1267" s="13"/>
      <c r="AD1267" s="13"/>
      <c r="AE1267" s="13"/>
      <c r="AF1267" s="13"/>
      <c r="AG1267" s="13"/>
      <c r="AH1267" s="13"/>
      <c r="AI1267" s="13"/>
    </row>
    <row r="1268" spans="1:35" ht="12.75" customHeight="1" x14ac:dyDescent="0.35">
      <c r="A1268" s="15">
        <f t="shared" si="63"/>
        <v>44248</v>
      </c>
      <c r="B1268" s="36">
        <f>C1268*'metered data'!H1271</f>
        <v>6639758.5991921686</v>
      </c>
      <c r="C1268" s="70">
        <f>SUMIFS('Regression Inputs'!$G$26:$G$1851,'Regression Inputs'!$B$26:$B$1851,A1268)</f>
        <v>276656.60829967371</v>
      </c>
      <c r="D1268" s="2">
        <f>YEAR('metered data'!J1271)</f>
        <v>2021</v>
      </c>
      <c r="E1268" s="2">
        <f>MONTH('metered data'!J1271)</f>
        <v>2</v>
      </c>
      <c r="F1268" s="2">
        <f>DAY('metered data'!J1271)</f>
        <v>21</v>
      </c>
      <c r="G1268" s="2"/>
      <c r="H1268" s="2"/>
      <c r="I1268" s="2"/>
      <c r="J1268" s="3"/>
      <c r="K1268" s="13"/>
      <c r="L1268" s="13"/>
      <c r="M1268" s="13"/>
      <c r="N1268" s="13"/>
      <c r="O1268" s="13"/>
      <c r="P1268" s="13"/>
      <c r="Q1268" s="13"/>
      <c r="R1268" s="13"/>
      <c r="S1268" s="13"/>
      <c r="T1268" s="13"/>
      <c r="U1268" s="13"/>
      <c r="V1268" s="13"/>
      <c r="W1268" s="13"/>
      <c r="X1268" s="13"/>
      <c r="Y1268" s="13"/>
      <c r="Z1268" s="13"/>
      <c r="AA1268" s="13"/>
      <c r="AB1268" s="13"/>
      <c r="AC1268" s="13"/>
      <c r="AD1268" s="13"/>
      <c r="AE1268" s="13"/>
      <c r="AF1268" s="13"/>
      <c r="AG1268" s="13"/>
      <c r="AH1268" s="13"/>
      <c r="AI1268" s="13"/>
    </row>
    <row r="1269" spans="1:35" ht="12.75" customHeight="1" x14ac:dyDescent="0.35">
      <c r="A1269" s="15">
        <f t="shared" si="63"/>
        <v>44249</v>
      </c>
      <c r="B1269" s="36">
        <f>C1269*'metered data'!H1272</f>
        <v>5945306.8547453508</v>
      </c>
      <c r="C1269" s="70">
        <f>SUMIFS('Regression Inputs'!$G$26:$G$1851,'Regression Inputs'!$B$26:$B$1851,A1269)</f>
        <v>247721.11894772295</v>
      </c>
      <c r="D1269" s="2">
        <f>YEAR('metered data'!J1272)</f>
        <v>2021</v>
      </c>
      <c r="E1269" s="2">
        <f>MONTH('metered data'!J1272)</f>
        <v>2</v>
      </c>
      <c r="F1269" s="2">
        <f>DAY('metered data'!J1272)</f>
        <v>22</v>
      </c>
      <c r="G1269" s="2"/>
      <c r="H1269" s="2"/>
      <c r="I1269" s="2"/>
      <c r="J1269" s="3"/>
      <c r="K1269" s="13"/>
      <c r="L1269" s="13"/>
      <c r="M1269" s="13"/>
      <c r="N1269" s="13"/>
      <c r="O1269" s="13"/>
      <c r="P1269" s="13"/>
      <c r="Q1269" s="13"/>
      <c r="R1269" s="13"/>
      <c r="S1269" s="13"/>
      <c r="T1269" s="13"/>
      <c r="U1269" s="13"/>
      <c r="V1269" s="13"/>
      <c r="W1269" s="13"/>
      <c r="X1269" s="13"/>
      <c r="Y1269" s="13"/>
      <c r="Z1269" s="13"/>
      <c r="AA1269" s="13"/>
      <c r="AB1269" s="13"/>
      <c r="AC1269" s="13"/>
      <c r="AD1269" s="13"/>
      <c r="AE1269" s="13"/>
      <c r="AF1269" s="13"/>
      <c r="AG1269" s="13"/>
      <c r="AH1269" s="13"/>
      <c r="AI1269" s="13"/>
    </row>
    <row r="1270" spans="1:35" ht="12.75" customHeight="1" x14ac:dyDescent="0.35">
      <c r="A1270" s="15">
        <f t="shared" si="63"/>
        <v>44250</v>
      </c>
      <c r="B1270" s="36">
        <f>C1270*'metered data'!H1273</f>
        <v>6329612.2818963211</v>
      </c>
      <c r="C1270" s="70">
        <f>SUMIFS('Regression Inputs'!$G$26:$G$1851,'Regression Inputs'!$B$26:$B$1851,A1270)</f>
        <v>263733.84507901338</v>
      </c>
      <c r="D1270" s="2">
        <f>YEAR('metered data'!J1273)</f>
        <v>2021</v>
      </c>
      <c r="E1270" s="2">
        <f>MONTH('metered data'!J1273)</f>
        <v>2</v>
      </c>
      <c r="F1270" s="2">
        <f>DAY('metered data'!J1273)</f>
        <v>23</v>
      </c>
      <c r="G1270" s="2"/>
      <c r="H1270" s="2"/>
      <c r="I1270" s="2"/>
      <c r="J1270" s="3"/>
      <c r="K1270" s="13"/>
      <c r="L1270" s="13"/>
      <c r="M1270" s="13"/>
      <c r="N1270" s="13"/>
      <c r="O1270" s="13"/>
      <c r="P1270" s="13"/>
      <c r="Q1270" s="13"/>
      <c r="R1270" s="13"/>
      <c r="S1270" s="13"/>
      <c r="T1270" s="13"/>
      <c r="U1270" s="13"/>
      <c r="V1270" s="13"/>
      <c r="W1270" s="13"/>
      <c r="X1270" s="13"/>
      <c r="Y1270" s="13"/>
      <c r="Z1270" s="13"/>
      <c r="AA1270" s="13"/>
      <c r="AB1270" s="13"/>
      <c r="AC1270" s="13"/>
      <c r="AD1270" s="13"/>
      <c r="AE1270" s="13"/>
      <c r="AF1270" s="13"/>
      <c r="AG1270" s="13"/>
      <c r="AH1270" s="13"/>
      <c r="AI1270" s="13"/>
    </row>
    <row r="1271" spans="1:35" ht="12.75" customHeight="1" x14ac:dyDescent="0.35">
      <c r="A1271" s="15">
        <f t="shared" si="63"/>
        <v>44251</v>
      </c>
      <c r="B1271" s="36">
        <f>C1271*'metered data'!H1274</f>
        <v>6427444.0990330111</v>
      </c>
      <c r="C1271" s="70">
        <f>SUMIFS('Regression Inputs'!$G$26:$G$1851,'Regression Inputs'!$B$26:$B$1851,A1271)</f>
        <v>267810.17079304211</v>
      </c>
      <c r="D1271" s="2">
        <f>YEAR('metered data'!J1274)</f>
        <v>2021</v>
      </c>
      <c r="E1271" s="2">
        <f>MONTH('metered data'!J1274)</f>
        <v>2</v>
      </c>
      <c r="F1271" s="2">
        <f>DAY('metered data'!J1274)</f>
        <v>24</v>
      </c>
      <c r="G1271" s="2"/>
      <c r="H1271" s="2"/>
      <c r="I1271" s="2"/>
      <c r="J1271" s="3"/>
      <c r="K1271" s="13"/>
      <c r="L1271" s="13"/>
      <c r="M1271" s="13"/>
      <c r="N1271" s="13"/>
      <c r="O1271" s="13"/>
      <c r="P1271" s="13"/>
      <c r="Q1271" s="13"/>
      <c r="R1271" s="13"/>
      <c r="S1271" s="13"/>
      <c r="T1271" s="13"/>
      <c r="U1271" s="13"/>
      <c r="V1271" s="13"/>
      <c r="W1271" s="13"/>
      <c r="X1271" s="13"/>
      <c r="Y1271" s="13"/>
      <c r="Z1271" s="13"/>
      <c r="AA1271" s="13"/>
      <c r="AB1271" s="13"/>
      <c r="AC1271" s="13"/>
      <c r="AD1271" s="13"/>
      <c r="AE1271" s="13"/>
      <c r="AF1271" s="13"/>
      <c r="AG1271" s="13"/>
      <c r="AH1271" s="13"/>
      <c r="AI1271" s="13"/>
    </row>
    <row r="1272" spans="1:35" ht="12.75" customHeight="1" x14ac:dyDescent="0.35">
      <c r="A1272" s="15">
        <f t="shared" si="63"/>
        <v>44252</v>
      </c>
      <c r="B1272" s="36">
        <f>C1272*'metered data'!H1275</f>
        <v>6402798.3837714586</v>
      </c>
      <c r="C1272" s="70">
        <f>SUMIFS('Regression Inputs'!$G$26:$G$1851,'Regression Inputs'!$B$26:$B$1851,A1272)</f>
        <v>266783.26599047746</v>
      </c>
      <c r="D1272" s="2">
        <f>YEAR('metered data'!J1275)</f>
        <v>2021</v>
      </c>
      <c r="E1272" s="2">
        <f>MONTH('metered data'!J1275)</f>
        <v>2</v>
      </c>
      <c r="F1272" s="2">
        <f>DAY('metered data'!J1275)</f>
        <v>25</v>
      </c>
      <c r="G1272" s="2"/>
      <c r="H1272" s="2"/>
      <c r="I1272" s="2"/>
      <c r="J1272" s="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</row>
    <row r="1273" spans="1:35" ht="12.75" customHeight="1" x14ac:dyDescent="0.35">
      <c r="A1273" s="15">
        <f t="shared" si="63"/>
        <v>44253</v>
      </c>
      <c r="B1273" s="36">
        <f>C1273*'metered data'!H1276</f>
        <v>6345990.8421512805</v>
      </c>
      <c r="C1273" s="70">
        <f>SUMIFS('Regression Inputs'!$G$26:$G$1851,'Regression Inputs'!$B$26:$B$1851,A1273)</f>
        <v>264416.28508963669</v>
      </c>
      <c r="D1273" s="2">
        <f>YEAR('metered data'!J1276)</f>
        <v>2021</v>
      </c>
      <c r="E1273" s="2">
        <f>MONTH('metered data'!J1276)</f>
        <v>2</v>
      </c>
      <c r="F1273" s="2">
        <f>DAY('metered data'!J1276)</f>
        <v>26</v>
      </c>
      <c r="G1273" s="2"/>
      <c r="H1273" s="2"/>
      <c r="I1273" s="2"/>
      <c r="J1273" s="3"/>
      <c r="K1273" s="13"/>
      <c r="L1273" s="13"/>
      <c r="M1273" s="13"/>
      <c r="N1273" s="13"/>
      <c r="O1273" s="13"/>
      <c r="P1273" s="13"/>
      <c r="Q1273" s="13"/>
      <c r="R1273" s="13"/>
      <c r="S1273" s="13"/>
      <c r="T1273" s="13"/>
      <c r="U1273" s="13"/>
      <c r="V1273" s="13"/>
      <c r="W1273" s="13"/>
      <c r="X1273" s="13"/>
      <c r="Y1273" s="13"/>
      <c r="Z1273" s="13"/>
      <c r="AA1273" s="13"/>
      <c r="AB1273" s="13"/>
      <c r="AC1273" s="13"/>
      <c r="AD1273" s="13"/>
      <c r="AE1273" s="13"/>
      <c r="AF1273" s="13"/>
      <c r="AG1273" s="13"/>
      <c r="AH1273" s="13"/>
      <c r="AI1273" s="13"/>
    </row>
    <row r="1274" spans="1:35" ht="12.75" customHeight="1" x14ac:dyDescent="0.35">
      <c r="A1274" s="15">
        <f t="shared" si="63"/>
        <v>44254</v>
      </c>
      <c r="B1274" s="36">
        <f>C1274*'metered data'!H1277</f>
        <v>5877883.1232413072</v>
      </c>
      <c r="C1274" s="70">
        <f>SUMIFS('Regression Inputs'!$G$26:$G$1851,'Regression Inputs'!$B$26:$B$1851,A1274)</f>
        <v>244911.79680172115</v>
      </c>
      <c r="D1274" s="2">
        <f>YEAR('metered data'!J1277)</f>
        <v>2021</v>
      </c>
      <c r="E1274" s="2">
        <f>MONTH('metered data'!J1277)</f>
        <v>2</v>
      </c>
      <c r="F1274" s="2">
        <f>DAY('metered data'!J1277)</f>
        <v>27</v>
      </c>
      <c r="G1274" s="2"/>
      <c r="H1274" s="2"/>
      <c r="I1274" s="2"/>
      <c r="J1274" s="3"/>
      <c r="K1274" s="13"/>
      <c r="L1274" s="13"/>
      <c r="M1274" s="13"/>
      <c r="N1274" s="13"/>
      <c r="O1274" s="13"/>
      <c r="P1274" s="13"/>
      <c r="Q1274" s="13"/>
      <c r="R1274" s="13"/>
      <c r="S1274" s="13"/>
      <c r="T1274" s="13"/>
      <c r="U1274" s="13"/>
      <c r="V1274" s="13"/>
      <c r="W1274" s="13"/>
      <c r="X1274" s="13"/>
      <c r="Y1274" s="13"/>
      <c r="Z1274" s="13"/>
      <c r="AA1274" s="13"/>
      <c r="AB1274" s="13"/>
      <c r="AC1274" s="13"/>
      <c r="AD1274" s="13"/>
      <c r="AE1274" s="13"/>
      <c r="AF1274" s="13"/>
      <c r="AG1274" s="13"/>
      <c r="AH1274" s="13"/>
      <c r="AI1274" s="13"/>
    </row>
    <row r="1275" spans="1:35" ht="12.75" customHeight="1" x14ac:dyDescent="0.35">
      <c r="A1275" s="15">
        <f t="shared" si="63"/>
        <v>44255</v>
      </c>
      <c r="B1275" s="36">
        <f>C1275*'metered data'!H1278</f>
        <v>5284039.9475348201</v>
      </c>
      <c r="C1275" s="70">
        <f>SUMIFS('Regression Inputs'!$G$26:$G$1851,'Regression Inputs'!$B$26:$B$1851,A1275)</f>
        <v>220168.33114728419</v>
      </c>
      <c r="D1275" s="2">
        <f>YEAR('metered data'!J1278)</f>
        <v>2021</v>
      </c>
      <c r="E1275" s="2">
        <f>MONTH('metered data'!J1278)</f>
        <v>2</v>
      </c>
      <c r="F1275" s="2">
        <f>DAY('metered data'!J1278)</f>
        <v>28</v>
      </c>
      <c r="G1275" s="2"/>
      <c r="H1275" s="2"/>
      <c r="I1275" s="2"/>
      <c r="J1275" s="3"/>
      <c r="K1275" s="13"/>
      <c r="L1275" s="13"/>
      <c r="M1275" s="13"/>
      <c r="N1275" s="13"/>
      <c r="O1275" s="13"/>
      <c r="P1275" s="13"/>
      <c r="Q1275" s="13"/>
      <c r="R1275" s="13"/>
      <c r="S1275" s="13"/>
      <c r="T1275" s="13"/>
      <c r="U1275" s="13"/>
      <c r="V1275" s="13"/>
      <c r="W1275" s="13"/>
      <c r="X1275" s="13"/>
      <c r="Y1275" s="13"/>
      <c r="Z1275" s="13"/>
      <c r="AA1275" s="13"/>
      <c r="AB1275" s="13"/>
      <c r="AC1275" s="13"/>
      <c r="AD1275" s="13"/>
      <c r="AE1275" s="13"/>
      <c r="AF1275" s="13"/>
      <c r="AG1275" s="13"/>
      <c r="AH1275" s="13"/>
      <c r="AI1275" s="13"/>
    </row>
    <row r="1276" spans="1:35" ht="12.75" customHeight="1" x14ac:dyDescent="0.35">
      <c r="A1276" s="15">
        <f t="shared" si="63"/>
        <v>44256</v>
      </c>
      <c r="B1276" s="36">
        <f>C1276*'metered data'!H1279</f>
        <v>6277207.0927004721</v>
      </c>
      <c r="C1276" s="70">
        <f>SUMIFS('Regression Inputs'!$G$26:$G$1851,'Regression Inputs'!$B$26:$B$1851,A1276)</f>
        <v>261550.29552918632</v>
      </c>
      <c r="D1276" s="2">
        <f>YEAR('metered data'!J1279)</f>
        <v>2021</v>
      </c>
      <c r="E1276" s="2">
        <f>MONTH('metered data'!J1279)</f>
        <v>3</v>
      </c>
      <c r="F1276" s="2">
        <f>DAY('metered data'!J1279)</f>
        <v>1</v>
      </c>
      <c r="G1276" s="2"/>
      <c r="H1276" s="2"/>
      <c r="I1276" s="2"/>
      <c r="J1276" s="3"/>
      <c r="K1276" s="13"/>
      <c r="L1276" s="13"/>
      <c r="M1276" s="13"/>
      <c r="N1276" s="13"/>
      <c r="O1276" s="13"/>
      <c r="P1276" s="13"/>
      <c r="Q1276" s="13"/>
      <c r="R1276" s="13"/>
      <c r="S1276" s="13"/>
      <c r="T1276" s="13"/>
      <c r="U1276" s="13"/>
      <c r="V1276" s="13"/>
      <c r="W1276" s="13"/>
      <c r="X1276" s="13"/>
      <c r="Y1276" s="13"/>
      <c r="Z1276" s="13"/>
      <c r="AA1276" s="13"/>
      <c r="AB1276" s="13"/>
      <c r="AC1276" s="13"/>
      <c r="AD1276" s="13"/>
      <c r="AE1276" s="13"/>
      <c r="AF1276" s="13"/>
      <c r="AG1276" s="13"/>
      <c r="AH1276" s="13"/>
      <c r="AI1276" s="13"/>
    </row>
    <row r="1277" spans="1:35" ht="12.75" customHeight="1" x14ac:dyDescent="0.35">
      <c r="A1277" s="15">
        <f t="shared" si="63"/>
        <v>44257</v>
      </c>
      <c r="B1277" s="36">
        <f>C1277*'metered data'!H1280</f>
        <v>6217387.1038284209</v>
      </c>
      <c r="C1277" s="70">
        <f>SUMIFS('Regression Inputs'!$G$26:$G$1851,'Regression Inputs'!$B$26:$B$1851,A1277)</f>
        <v>259057.79599285085</v>
      </c>
      <c r="D1277" s="2">
        <f>YEAR('metered data'!J1280)</f>
        <v>2021</v>
      </c>
      <c r="E1277" s="2">
        <f>MONTH('metered data'!J1280)</f>
        <v>3</v>
      </c>
      <c r="F1277" s="2">
        <f>DAY('metered data'!J1280)</f>
        <v>2</v>
      </c>
      <c r="G1277" s="2"/>
      <c r="H1277" s="2"/>
      <c r="I1277" s="2"/>
      <c r="J1277" s="3"/>
      <c r="K1277" s="13"/>
      <c r="L1277" s="13"/>
      <c r="M1277" s="13"/>
      <c r="N1277" s="13"/>
      <c r="O1277" s="13"/>
      <c r="P1277" s="13"/>
      <c r="Q1277" s="13"/>
      <c r="R1277" s="13"/>
      <c r="S1277" s="13"/>
      <c r="T1277" s="13"/>
      <c r="U1277" s="13"/>
      <c r="V1277" s="13"/>
      <c r="W1277" s="13"/>
      <c r="X1277" s="13"/>
      <c r="Y1277" s="13"/>
      <c r="Z1277" s="13"/>
      <c r="AA1277" s="13"/>
      <c r="AB1277" s="13"/>
      <c r="AC1277" s="13"/>
      <c r="AD1277" s="13"/>
      <c r="AE1277" s="13"/>
      <c r="AF1277" s="13"/>
      <c r="AG1277" s="13"/>
      <c r="AH1277" s="13"/>
      <c r="AI1277" s="13"/>
    </row>
    <row r="1278" spans="1:35" ht="12.75" customHeight="1" x14ac:dyDescent="0.35">
      <c r="A1278" s="15">
        <f t="shared" si="63"/>
        <v>44258</v>
      </c>
      <c r="B1278" s="36">
        <f>C1278*'metered data'!H1281</f>
        <v>5641828.5738855023</v>
      </c>
      <c r="C1278" s="70">
        <f>SUMIFS('Regression Inputs'!$G$26:$G$1851,'Regression Inputs'!$B$26:$B$1851,A1278)</f>
        <v>235076.19057856261</v>
      </c>
      <c r="D1278" s="2">
        <f>YEAR('metered data'!J1281)</f>
        <v>2021</v>
      </c>
      <c r="E1278" s="2">
        <f>MONTH('metered data'!J1281)</f>
        <v>3</v>
      </c>
      <c r="F1278" s="2">
        <f>DAY('metered data'!J1281)</f>
        <v>3</v>
      </c>
      <c r="G1278" s="2"/>
      <c r="H1278" s="2"/>
      <c r="I1278" s="2"/>
      <c r="J1278" s="3"/>
      <c r="K1278" s="13"/>
      <c r="L1278" s="13"/>
      <c r="M1278" s="13"/>
      <c r="N1278" s="13"/>
      <c r="O1278" s="13"/>
      <c r="P1278" s="13"/>
      <c r="Q1278" s="13"/>
      <c r="R1278" s="13"/>
      <c r="S1278" s="13"/>
      <c r="T1278" s="13"/>
      <c r="U1278" s="13"/>
      <c r="V1278" s="13"/>
      <c r="W1278" s="13"/>
      <c r="X1278" s="13"/>
      <c r="Y1278" s="13"/>
      <c r="Z1278" s="13"/>
      <c r="AA1278" s="13"/>
      <c r="AB1278" s="13"/>
      <c r="AC1278" s="13"/>
      <c r="AD1278" s="13"/>
      <c r="AE1278" s="13"/>
      <c r="AF1278" s="13"/>
      <c r="AG1278" s="13"/>
      <c r="AH1278" s="13"/>
      <c r="AI1278" s="13"/>
    </row>
    <row r="1279" spans="1:35" ht="12.75" customHeight="1" x14ac:dyDescent="0.35">
      <c r="A1279" s="15">
        <f t="shared" si="63"/>
        <v>44259</v>
      </c>
      <c r="B1279" s="36">
        <f>C1279*'metered data'!H1282</f>
        <v>5504266.025192311</v>
      </c>
      <c r="C1279" s="70">
        <f>SUMIFS('Regression Inputs'!$G$26:$G$1851,'Regression Inputs'!$B$26:$B$1851,A1279)</f>
        <v>229344.41771634627</v>
      </c>
      <c r="D1279" s="2">
        <f>YEAR('metered data'!J1282)</f>
        <v>2021</v>
      </c>
      <c r="E1279" s="2">
        <f>MONTH('metered data'!J1282)</f>
        <v>3</v>
      </c>
      <c r="F1279" s="2">
        <f>DAY('metered data'!J1282)</f>
        <v>4</v>
      </c>
      <c r="G1279" s="2"/>
      <c r="H1279" s="2"/>
      <c r="I1279" s="2"/>
      <c r="J1279" s="3"/>
      <c r="K1279" s="13"/>
      <c r="L1279" s="13"/>
      <c r="M1279" s="13"/>
      <c r="N1279" s="13"/>
      <c r="O1279" s="13"/>
      <c r="P1279" s="13"/>
      <c r="Q1279" s="13"/>
      <c r="R1279" s="13"/>
      <c r="S1279" s="13"/>
      <c r="T1279" s="13"/>
      <c r="U1279" s="13"/>
      <c r="V1279" s="13"/>
      <c r="W1279" s="13"/>
      <c r="X1279" s="13"/>
      <c r="Y1279" s="13"/>
      <c r="Z1279" s="13"/>
      <c r="AA1279" s="13"/>
      <c r="AB1279" s="13"/>
      <c r="AC1279" s="13"/>
      <c r="AD1279" s="13"/>
      <c r="AE1279" s="13"/>
      <c r="AF1279" s="13"/>
      <c r="AG1279" s="13"/>
      <c r="AH1279" s="13"/>
      <c r="AI1279" s="13"/>
    </row>
    <row r="1280" spans="1:35" ht="12.75" customHeight="1" x14ac:dyDescent="0.35">
      <c r="A1280" s="15">
        <f t="shared" si="63"/>
        <v>44260</v>
      </c>
      <c r="B1280" s="36">
        <f>C1280*'metered data'!H1283</f>
        <v>5343996.0990344184</v>
      </c>
      <c r="C1280" s="70">
        <f>SUMIFS('Regression Inputs'!$G$26:$G$1851,'Regression Inputs'!$B$26:$B$1851,A1280)</f>
        <v>222666.5041264341</v>
      </c>
      <c r="D1280" s="2">
        <f>YEAR('metered data'!J1283)</f>
        <v>2021</v>
      </c>
      <c r="E1280" s="2">
        <f>MONTH('metered data'!J1283)</f>
        <v>3</v>
      </c>
      <c r="F1280" s="2">
        <f>DAY('metered data'!J1283)</f>
        <v>5</v>
      </c>
      <c r="G1280" s="2"/>
      <c r="H1280" s="2"/>
      <c r="I1280" s="2"/>
      <c r="J1280" s="3"/>
      <c r="K1280" s="13"/>
      <c r="L1280" s="13"/>
      <c r="M1280" s="13"/>
      <c r="N1280" s="13"/>
      <c r="O1280" s="13"/>
      <c r="P1280" s="13"/>
      <c r="Q1280" s="13"/>
      <c r="R1280" s="13"/>
      <c r="S1280" s="13"/>
      <c r="T1280" s="13"/>
      <c r="U1280" s="13"/>
      <c r="V1280" s="13"/>
      <c r="W1280" s="13"/>
      <c r="X1280" s="13"/>
      <c r="Y1280" s="13"/>
      <c r="Z1280" s="13"/>
      <c r="AA1280" s="13"/>
      <c r="AB1280" s="13"/>
      <c r="AC1280" s="13"/>
      <c r="AD1280" s="13"/>
      <c r="AE1280" s="13"/>
      <c r="AF1280" s="13"/>
      <c r="AG1280" s="13"/>
      <c r="AH1280" s="13"/>
      <c r="AI1280" s="13"/>
    </row>
    <row r="1281" spans="1:35" ht="12.75" customHeight="1" x14ac:dyDescent="0.35">
      <c r="A1281" s="15">
        <f t="shared" si="63"/>
        <v>44261</v>
      </c>
      <c r="B1281" s="36">
        <f>C1281*'metered data'!H1284</f>
        <v>4966612.8230173085</v>
      </c>
      <c r="C1281" s="70">
        <f>SUMIFS('Regression Inputs'!$G$26:$G$1851,'Regression Inputs'!$B$26:$B$1851,A1281)</f>
        <v>206942.20095905452</v>
      </c>
      <c r="D1281" s="2">
        <f>YEAR('metered data'!J1284)</f>
        <v>2021</v>
      </c>
      <c r="E1281" s="2">
        <f>MONTH('metered data'!J1284)</f>
        <v>3</v>
      </c>
      <c r="F1281" s="2">
        <f>DAY('metered data'!J1284)</f>
        <v>6</v>
      </c>
      <c r="G1281" s="2"/>
      <c r="H1281" s="2"/>
      <c r="I1281" s="2"/>
      <c r="J1281" s="3"/>
      <c r="K1281" s="13"/>
      <c r="L1281" s="13"/>
      <c r="M1281" s="13"/>
      <c r="N1281" s="13"/>
      <c r="O1281" s="13"/>
      <c r="P1281" s="13"/>
      <c r="Q1281" s="13"/>
      <c r="R1281" s="13"/>
      <c r="S1281" s="13"/>
      <c r="T1281" s="13"/>
      <c r="U1281" s="13"/>
      <c r="V1281" s="13"/>
      <c r="W1281" s="13"/>
      <c r="X1281" s="13"/>
      <c r="Y1281" s="13"/>
      <c r="Z1281" s="13"/>
      <c r="AA1281" s="13"/>
      <c r="AB1281" s="13"/>
      <c r="AC1281" s="13"/>
      <c r="AD1281" s="13"/>
      <c r="AE1281" s="13"/>
      <c r="AF1281" s="13"/>
      <c r="AG1281" s="13"/>
      <c r="AH1281" s="13"/>
      <c r="AI1281" s="13"/>
    </row>
    <row r="1282" spans="1:35" ht="12.75" customHeight="1" x14ac:dyDescent="0.35">
      <c r="A1282" s="15">
        <f t="shared" si="63"/>
        <v>44262</v>
      </c>
      <c r="B1282" s="36">
        <f>C1282*'metered data'!H1285</f>
        <v>5454740.2028705198</v>
      </c>
      <c r="C1282" s="70">
        <f>SUMIFS('Regression Inputs'!$G$26:$G$1851,'Regression Inputs'!$B$26:$B$1851,A1282)</f>
        <v>227280.84178627166</v>
      </c>
      <c r="D1282" s="2">
        <f>YEAR('metered data'!J1285)</f>
        <v>2021</v>
      </c>
      <c r="E1282" s="2">
        <f>MONTH('metered data'!J1285)</f>
        <v>3</v>
      </c>
      <c r="F1282" s="2">
        <f>DAY('metered data'!J1285)</f>
        <v>7</v>
      </c>
      <c r="G1282" s="2"/>
      <c r="H1282" s="2"/>
      <c r="I1282" s="2"/>
      <c r="J1282" s="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</row>
    <row r="1283" spans="1:35" ht="12.75" customHeight="1" x14ac:dyDescent="0.35">
      <c r="A1283" s="15">
        <f t="shared" si="63"/>
        <v>44263</v>
      </c>
      <c r="B1283" s="36">
        <f>C1283*'metered data'!H1286</f>
        <v>6220694.4656267595</v>
      </c>
      <c r="C1283" s="70">
        <f>SUMIFS('Regression Inputs'!$G$26:$G$1851,'Regression Inputs'!$B$26:$B$1851,A1283)</f>
        <v>259195.60273444833</v>
      </c>
      <c r="D1283" s="2">
        <f>YEAR('metered data'!J1286)</f>
        <v>2021</v>
      </c>
      <c r="E1283" s="2">
        <f>MONTH('metered data'!J1286)</f>
        <v>3</v>
      </c>
      <c r="F1283" s="2">
        <f>DAY('metered data'!J1286)</f>
        <v>8</v>
      </c>
      <c r="G1283" s="2"/>
      <c r="H1283" s="2"/>
      <c r="I1283" s="2"/>
      <c r="J1283" s="3"/>
      <c r="K1283" s="13"/>
      <c r="L1283" s="13"/>
      <c r="M1283" s="13"/>
      <c r="N1283" s="13"/>
      <c r="O1283" s="13"/>
      <c r="P1283" s="13"/>
      <c r="Q1283" s="13"/>
      <c r="R1283" s="13"/>
      <c r="S1283" s="13"/>
      <c r="T1283" s="13"/>
      <c r="U1283" s="13"/>
      <c r="V1283" s="13"/>
      <c r="W1283" s="13"/>
      <c r="X1283" s="13"/>
      <c r="Y1283" s="13"/>
      <c r="Z1283" s="13"/>
      <c r="AA1283" s="13"/>
      <c r="AB1283" s="13"/>
      <c r="AC1283" s="13"/>
      <c r="AD1283" s="13"/>
      <c r="AE1283" s="13"/>
      <c r="AF1283" s="13"/>
      <c r="AG1283" s="13"/>
      <c r="AH1283" s="13"/>
      <c r="AI1283" s="13"/>
    </row>
    <row r="1284" spans="1:35" ht="12.75" customHeight="1" x14ac:dyDescent="0.35">
      <c r="A1284" s="15">
        <f t="shared" si="63"/>
        <v>44264</v>
      </c>
      <c r="B1284" s="36">
        <f>C1284*'metered data'!H1287</f>
        <v>5806199.0133697893</v>
      </c>
      <c r="C1284" s="70">
        <f>SUMIFS('Regression Inputs'!$G$26:$G$1851,'Regression Inputs'!$B$26:$B$1851,A1284)</f>
        <v>241924.95889040787</v>
      </c>
      <c r="D1284" s="2">
        <f>YEAR('metered data'!J1287)</f>
        <v>2021</v>
      </c>
      <c r="E1284" s="2">
        <f>MONTH('metered data'!J1287)</f>
        <v>3</v>
      </c>
      <c r="F1284" s="2">
        <f>DAY('metered data'!J1287)</f>
        <v>9</v>
      </c>
      <c r="G1284" s="2"/>
      <c r="H1284" s="2"/>
      <c r="I1284" s="2"/>
      <c r="J1284" s="3"/>
      <c r="K1284" s="13"/>
      <c r="L1284" s="13"/>
      <c r="M1284" s="13"/>
      <c r="N1284" s="13"/>
      <c r="O1284" s="13"/>
      <c r="P1284" s="13"/>
      <c r="Q1284" s="13"/>
      <c r="R1284" s="13"/>
      <c r="S1284" s="13"/>
      <c r="T1284" s="13"/>
      <c r="U1284" s="13"/>
      <c r="V1284" s="13"/>
      <c r="W1284" s="13"/>
      <c r="X1284" s="13"/>
      <c r="Y1284" s="13"/>
      <c r="Z1284" s="13"/>
      <c r="AA1284" s="13"/>
      <c r="AB1284" s="13"/>
      <c r="AC1284" s="13"/>
      <c r="AD1284" s="13"/>
      <c r="AE1284" s="13"/>
      <c r="AF1284" s="13"/>
      <c r="AG1284" s="13"/>
      <c r="AH1284" s="13"/>
      <c r="AI1284" s="13"/>
    </row>
    <row r="1285" spans="1:35" ht="12.75" customHeight="1" x14ac:dyDescent="0.35">
      <c r="A1285" s="15">
        <f t="shared" si="63"/>
        <v>44265</v>
      </c>
      <c r="B1285" s="36">
        <f>C1285*'metered data'!H1288</f>
        <v>5845196.2959663607</v>
      </c>
      <c r="C1285" s="70">
        <f>SUMIFS('Regression Inputs'!$G$26:$G$1851,'Regression Inputs'!$B$26:$B$1851,A1285)</f>
        <v>243549.84566526505</v>
      </c>
      <c r="D1285" s="2">
        <f>YEAR('metered data'!J1288)</f>
        <v>2021</v>
      </c>
      <c r="E1285" s="2">
        <f>MONTH('metered data'!J1288)</f>
        <v>3</v>
      </c>
      <c r="F1285" s="2">
        <f>DAY('metered data'!J1288)</f>
        <v>10</v>
      </c>
      <c r="G1285" s="2"/>
      <c r="H1285" s="2"/>
      <c r="I1285" s="2"/>
      <c r="J1285" s="3"/>
      <c r="K1285" s="13"/>
      <c r="L1285" s="13"/>
      <c r="M1285" s="13"/>
      <c r="N1285" s="13"/>
      <c r="O1285" s="13"/>
      <c r="P1285" s="13"/>
      <c r="Q1285" s="13"/>
      <c r="R1285" s="13"/>
      <c r="S1285" s="13"/>
      <c r="T1285" s="13"/>
      <c r="U1285" s="13"/>
      <c r="V1285" s="13"/>
      <c r="W1285" s="13"/>
      <c r="X1285" s="13"/>
      <c r="Y1285" s="13"/>
      <c r="Z1285" s="13"/>
      <c r="AA1285" s="13"/>
      <c r="AB1285" s="13"/>
      <c r="AC1285" s="13"/>
      <c r="AD1285" s="13"/>
      <c r="AE1285" s="13"/>
      <c r="AF1285" s="13"/>
      <c r="AG1285" s="13"/>
      <c r="AH1285" s="13"/>
      <c r="AI1285" s="13"/>
    </row>
    <row r="1286" spans="1:35" ht="12.75" customHeight="1" x14ac:dyDescent="0.35">
      <c r="A1286" s="15">
        <f t="shared" si="63"/>
        <v>44266</v>
      </c>
      <c r="B1286" s="36">
        <f>C1286*'metered data'!H1289</f>
        <v>5582264.6745069483</v>
      </c>
      <c r="C1286" s="70">
        <f>SUMIFS('Regression Inputs'!$G$26:$G$1851,'Regression Inputs'!$B$26:$B$1851,A1286)</f>
        <v>232594.36143778951</v>
      </c>
      <c r="D1286" s="2">
        <f>YEAR('metered data'!J1289)</f>
        <v>2021</v>
      </c>
      <c r="E1286" s="2">
        <f>MONTH('metered data'!J1289)</f>
        <v>3</v>
      </c>
      <c r="F1286" s="2">
        <f>DAY('metered data'!J1289)</f>
        <v>11</v>
      </c>
      <c r="G1286" s="2"/>
      <c r="H1286" s="2"/>
      <c r="I1286" s="2"/>
      <c r="J1286" s="3"/>
      <c r="K1286" s="13"/>
      <c r="L1286" s="13"/>
      <c r="M1286" s="13"/>
      <c r="N1286" s="13"/>
      <c r="O1286" s="13"/>
      <c r="P1286" s="13"/>
      <c r="Q1286" s="13"/>
      <c r="R1286" s="13"/>
      <c r="S1286" s="13"/>
      <c r="T1286" s="13"/>
      <c r="U1286" s="13"/>
      <c r="V1286" s="13"/>
      <c r="W1286" s="13"/>
      <c r="X1286" s="13"/>
      <c r="Y1286" s="13"/>
      <c r="Z1286" s="13"/>
      <c r="AA1286" s="13"/>
      <c r="AB1286" s="13"/>
      <c r="AC1286" s="13"/>
      <c r="AD1286" s="13"/>
      <c r="AE1286" s="13"/>
      <c r="AF1286" s="13"/>
      <c r="AG1286" s="13"/>
      <c r="AH1286" s="13"/>
      <c r="AI1286" s="13"/>
    </row>
    <row r="1287" spans="1:35" ht="12.75" customHeight="1" x14ac:dyDescent="0.35">
      <c r="A1287" s="15">
        <f t="shared" si="63"/>
        <v>44267</v>
      </c>
      <c r="B1287" s="36">
        <f>C1287*'metered data'!H1290</f>
        <v>5512317.3531101774</v>
      </c>
      <c r="C1287" s="70">
        <f>SUMIFS('Regression Inputs'!$G$26:$G$1851,'Regression Inputs'!$B$26:$B$1851,A1287)</f>
        <v>229679.88971292408</v>
      </c>
      <c r="D1287" s="2">
        <f>YEAR('metered data'!J1290)</f>
        <v>2021</v>
      </c>
      <c r="E1287" s="2">
        <f>MONTH('metered data'!J1290)</f>
        <v>3</v>
      </c>
      <c r="F1287" s="2">
        <f>DAY('metered data'!J1290)</f>
        <v>12</v>
      </c>
      <c r="G1287" s="2"/>
      <c r="H1287" s="2"/>
      <c r="I1287" s="2"/>
      <c r="J1287" s="3"/>
      <c r="K1287" s="13"/>
      <c r="L1287" s="13"/>
      <c r="M1287" s="13"/>
      <c r="N1287" s="13"/>
      <c r="O1287" s="13"/>
      <c r="P1287" s="13"/>
      <c r="Q1287" s="13"/>
      <c r="R1287" s="13"/>
      <c r="S1287" s="13"/>
      <c r="T1287" s="13"/>
      <c r="U1287" s="13"/>
      <c r="V1287" s="13"/>
      <c r="W1287" s="13"/>
      <c r="X1287" s="13"/>
      <c r="Y1287" s="13"/>
      <c r="Z1287" s="13"/>
      <c r="AA1287" s="13"/>
      <c r="AB1287" s="13"/>
      <c r="AC1287" s="13"/>
      <c r="AD1287" s="13"/>
      <c r="AE1287" s="13"/>
      <c r="AF1287" s="13"/>
      <c r="AG1287" s="13"/>
      <c r="AH1287" s="13"/>
      <c r="AI1287" s="13"/>
    </row>
    <row r="1288" spans="1:35" ht="12.75" customHeight="1" x14ac:dyDescent="0.35">
      <c r="A1288" s="15">
        <f t="shared" si="63"/>
        <v>44268</v>
      </c>
      <c r="B1288" s="36">
        <f>C1288*'metered data'!H1291</f>
        <v>5018824.4941170299</v>
      </c>
      <c r="C1288" s="70">
        <f>SUMIFS('Regression Inputs'!$G$26:$G$1851,'Regression Inputs'!$B$26:$B$1851,A1288)</f>
        <v>209117.68725487625</v>
      </c>
      <c r="D1288" s="2">
        <f>YEAR('metered data'!J1291)</f>
        <v>2021</v>
      </c>
      <c r="E1288" s="2">
        <f>MONTH('metered data'!J1291)</f>
        <v>3</v>
      </c>
      <c r="F1288" s="2">
        <f>DAY('metered data'!J1291)</f>
        <v>13</v>
      </c>
      <c r="G1288" s="2"/>
      <c r="H1288" s="2"/>
      <c r="I1288" s="2"/>
      <c r="J1288" s="3"/>
      <c r="K1288" s="13"/>
      <c r="L1288" s="13"/>
      <c r="M1288" s="13"/>
      <c r="N1288" s="13"/>
      <c r="O1288" s="13"/>
      <c r="P1288" s="13"/>
      <c r="Q1288" s="13"/>
      <c r="R1288" s="13"/>
      <c r="S1288" s="13"/>
      <c r="T1288" s="13"/>
      <c r="U1288" s="13"/>
      <c r="V1288" s="13"/>
      <c r="W1288" s="13"/>
      <c r="X1288" s="13"/>
      <c r="Y1288" s="13"/>
      <c r="Z1288" s="13"/>
      <c r="AA1288" s="13"/>
      <c r="AB1288" s="13"/>
      <c r="AC1288" s="13"/>
      <c r="AD1288" s="13"/>
      <c r="AE1288" s="13"/>
      <c r="AF1288" s="13"/>
      <c r="AG1288" s="13"/>
      <c r="AH1288" s="13"/>
      <c r="AI1288" s="13"/>
    </row>
    <row r="1289" spans="1:35" ht="12.75" customHeight="1" x14ac:dyDescent="0.35">
      <c r="A1289" s="15">
        <f t="shared" si="63"/>
        <v>44269</v>
      </c>
      <c r="B1289" s="36">
        <f>C1289*'metered data'!H1292</f>
        <v>5196127.7454891689</v>
      </c>
      <c r="C1289" s="70">
        <f>SUMIFS('Regression Inputs'!$G$26:$G$1851,'Regression Inputs'!$B$26:$B$1851,A1289)</f>
        <v>225918.59762996389</v>
      </c>
      <c r="D1289" s="2">
        <f>YEAR('metered data'!J1292)</f>
        <v>2021</v>
      </c>
      <c r="E1289" s="2">
        <f>MONTH('metered data'!J1292)</f>
        <v>3</v>
      </c>
      <c r="F1289" s="2">
        <f>DAY('metered data'!J1292)</f>
        <v>14</v>
      </c>
      <c r="G1289" s="2"/>
      <c r="H1289" s="2"/>
      <c r="I1289" s="2"/>
      <c r="J1289" s="3"/>
      <c r="K1289" s="13"/>
      <c r="L1289" s="13"/>
      <c r="M1289" s="13"/>
      <c r="N1289" s="13"/>
      <c r="O1289" s="13"/>
      <c r="P1289" s="13"/>
      <c r="Q1289" s="13"/>
      <c r="R1289" s="13"/>
      <c r="S1289" s="13"/>
      <c r="T1289" s="13"/>
      <c r="U1289" s="13"/>
      <c r="V1289" s="13"/>
      <c r="W1289" s="13"/>
      <c r="X1289" s="13"/>
      <c r="Y1289" s="13"/>
      <c r="Z1289" s="13"/>
      <c r="AA1289" s="13"/>
      <c r="AB1289" s="13"/>
      <c r="AC1289" s="13"/>
      <c r="AD1289" s="13"/>
      <c r="AE1289" s="13"/>
      <c r="AF1289" s="13"/>
      <c r="AG1289" s="13"/>
      <c r="AH1289" s="13"/>
      <c r="AI1289" s="13"/>
    </row>
    <row r="1290" spans="1:35" ht="12.75" customHeight="1" x14ac:dyDescent="0.35">
      <c r="A1290" s="15">
        <f t="shared" si="63"/>
        <v>44270</v>
      </c>
      <c r="B1290" s="36">
        <f>C1290*'metered data'!H1293</f>
        <v>4856329.1483730078</v>
      </c>
      <c r="C1290" s="70">
        <f>SUMIFS('Regression Inputs'!$G$26:$G$1851,'Regression Inputs'!$B$26:$B$1851,A1290)</f>
        <v>202347.04784887534</v>
      </c>
      <c r="D1290" s="2">
        <f>YEAR('metered data'!J1293)</f>
        <v>2021</v>
      </c>
      <c r="E1290" s="2">
        <f>MONTH('metered data'!J1293)</f>
        <v>3</v>
      </c>
      <c r="F1290" s="2">
        <f>DAY('metered data'!J1293)</f>
        <v>15</v>
      </c>
      <c r="G1290" s="2"/>
      <c r="H1290" s="2"/>
      <c r="I1290" s="2"/>
      <c r="J1290" s="3"/>
      <c r="K1290" s="13"/>
      <c r="L1290" s="13"/>
      <c r="M1290" s="13"/>
      <c r="N1290" s="13"/>
      <c r="O1290" s="13"/>
      <c r="P1290" s="13"/>
      <c r="Q1290" s="13"/>
      <c r="R1290" s="13"/>
      <c r="S1290" s="13"/>
      <c r="T1290" s="13"/>
      <c r="U1290" s="13"/>
      <c r="V1290" s="13"/>
      <c r="W1290" s="13"/>
      <c r="X1290" s="13"/>
      <c r="Y1290" s="13"/>
      <c r="Z1290" s="13"/>
      <c r="AA1290" s="13"/>
      <c r="AB1290" s="13"/>
      <c r="AC1290" s="13"/>
      <c r="AD1290" s="13"/>
      <c r="AE1290" s="13"/>
      <c r="AF1290" s="13"/>
      <c r="AG1290" s="13"/>
      <c r="AH1290" s="13"/>
      <c r="AI1290" s="13"/>
    </row>
    <row r="1291" spans="1:35" ht="12.75" customHeight="1" x14ac:dyDescent="0.35">
      <c r="A1291" s="15">
        <f t="shared" si="63"/>
        <v>44271</v>
      </c>
      <c r="B1291" s="36">
        <f>C1291*'metered data'!H1294</f>
        <v>5365892.7001266833</v>
      </c>
      <c r="C1291" s="70">
        <f>SUMIFS('Regression Inputs'!$G$26:$G$1851,'Regression Inputs'!$B$26:$B$1851,A1291)</f>
        <v>223578.86250527846</v>
      </c>
      <c r="D1291" s="2">
        <f>YEAR('metered data'!J1294)</f>
        <v>2021</v>
      </c>
      <c r="E1291" s="2">
        <f>MONTH('metered data'!J1294)</f>
        <v>3</v>
      </c>
      <c r="F1291" s="2">
        <f>DAY('metered data'!J1294)</f>
        <v>16</v>
      </c>
      <c r="G1291" s="2"/>
      <c r="H1291" s="2"/>
      <c r="I1291" s="2"/>
      <c r="J1291" s="3"/>
      <c r="K1291" s="13"/>
      <c r="L1291" s="13"/>
      <c r="M1291" s="13"/>
      <c r="N1291" s="13"/>
      <c r="O1291" s="13"/>
      <c r="P1291" s="13"/>
      <c r="Q1291" s="13"/>
      <c r="R1291" s="13"/>
      <c r="S1291" s="13"/>
      <c r="T1291" s="13"/>
      <c r="U1291" s="13"/>
      <c r="V1291" s="13"/>
      <c r="W1291" s="13"/>
      <c r="X1291" s="13"/>
      <c r="Y1291" s="13"/>
      <c r="Z1291" s="13"/>
      <c r="AA1291" s="13"/>
      <c r="AB1291" s="13"/>
      <c r="AC1291" s="13"/>
      <c r="AD1291" s="13"/>
      <c r="AE1291" s="13"/>
      <c r="AF1291" s="13"/>
      <c r="AG1291" s="13"/>
      <c r="AH1291" s="13"/>
      <c r="AI1291" s="13"/>
    </row>
    <row r="1292" spans="1:35" ht="12.75" customHeight="1" x14ac:dyDescent="0.35">
      <c r="A1292" s="15">
        <f t="shared" si="63"/>
        <v>44272</v>
      </c>
      <c r="B1292" s="36">
        <f>C1292*'metered data'!H1295</f>
        <v>5769217.7557901694</v>
      </c>
      <c r="C1292" s="70">
        <f>SUMIFS('Regression Inputs'!$G$26:$G$1851,'Regression Inputs'!$B$26:$B$1851,A1292)</f>
        <v>240384.07315792373</v>
      </c>
      <c r="D1292" s="2">
        <f>YEAR('metered data'!J1295)</f>
        <v>2021</v>
      </c>
      <c r="E1292" s="2">
        <f>MONTH('metered data'!J1295)</f>
        <v>3</v>
      </c>
      <c r="F1292" s="2">
        <f>DAY('metered data'!J1295)</f>
        <v>17</v>
      </c>
      <c r="G1292" s="2"/>
      <c r="H1292" s="2"/>
      <c r="I1292" s="2"/>
      <c r="J1292" s="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</row>
    <row r="1293" spans="1:35" ht="12.75" customHeight="1" x14ac:dyDescent="0.35">
      <c r="A1293" s="15">
        <f t="shared" si="63"/>
        <v>44273</v>
      </c>
      <c r="B1293" s="36">
        <f>C1293*'metered data'!H1296</f>
        <v>4944870.8615074707</v>
      </c>
      <c r="C1293" s="70">
        <f>SUMIFS('Regression Inputs'!$G$26:$G$1851,'Regression Inputs'!$B$26:$B$1851,A1293)</f>
        <v>206036.2858961446</v>
      </c>
      <c r="D1293" s="2">
        <f>YEAR('metered data'!J1296)</f>
        <v>2021</v>
      </c>
      <c r="E1293" s="2">
        <f>MONTH('metered data'!J1296)</f>
        <v>3</v>
      </c>
      <c r="F1293" s="2">
        <f>DAY('metered data'!J1296)</f>
        <v>18</v>
      </c>
      <c r="G1293" s="2"/>
      <c r="H1293" s="2"/>
      <c r="I1293" s="2"/>
      <c r="J1293" s="3"/>
      <c r="K1293" s="13"/>
      <c r="L1293" s="13"/>
      <c r="M1293" s="13"/>
      <c r="N1293" s="13"/>
      <c r="O1293" s="13"/>
      <c r="P1293" s="13"/>
      <c r="Q1293" s="13"/>
      <c r="R1293" s="13"/>
      <c r="S1293" s="13"/>
      <c r="T1293" s="13"/>
      <c r="U1293" s="13"/>
      <c r="V1293" s="13"/>
      <c r="W1293" s="13"/>
      <c r="X1293" s="13"/>
      <c r="Y1293" s="13"/>
      <c r="Z1293" s="13"/>
      <c r="AA1293" s="13"/>
      <c r="AB1293" s="13"/>
      <c r="AC1293" s="13"/>
      <c r="AD1293" s="13"/>
      <c r="AE1293" s="13"/>
      <c r="AF1293" s="13"/>
      <c r="AG1293" s="13"/>
      <c r="AH1293" s="13"/>
      <c r="AI1293" s="13"/>
    </row>
    <row r="1294" spans="1:35" ht="12.75" customHeight="1" x14ac:dyDescent="0.35">
      <c r="A1294" s="15">
        <f t="shared" si="63"/>
        <v>44274</v>
      </c>
      <c r="B1294" s="36">
        <f>C1294*'metered data'!H1297</f>
        <v>4928444.0226701517</v>
      </c>
      <c r="C1294" s="70">
        <f>SUMIFS('Regression Inputs'!$G$26:$G$1851,'Regression Inputs'!$B$26:$B$1851,A1294)</f>
        <v>205351.83427792299</v>
      </c>
      <c r="D1294" s="2">
        <f>YEAR('metered data'!J1297)</f>
        <v>2021</v>
      </c>
      <c r="E1294" s="2">
        <f>MONTH('metered data'!J1297)</f>
        <v>3</v>
      </c>
      <c r="F1294" s="2">
        <f>DAY('metered data'!J1297)</f>
        <v>19</v>
      </c>
      <c r="G1294" s="2"/>
      <c r="H1294" s="2"/>
      <c r="I1294" s="2"/>
      <c r="J1294" s="3"/>
      <c r="K1294" s="13"/>
      <c r="L1294" s="13"/>
      <c r="M1294" s="13"/>
      <c r="N1294" s="13"/>
      <c r="O1294" s="13"/>
      <c r="P1294" s="13"/>
      <c r="Q1294" s="13"/>
      <c r="R1294" s="13"/>
      <c r="S1294" s="13"/>
      <c r="T1294" s="13"/>
      <c r="U1294" s="13"/>
      <c r="V1294" s="13"/>
      <c r="W1294" s="13"/>
      <c r="X1294" s="13"/>
      <c r="Y1294" s="13"/>
      <c r="Z1294" s="13"/>
      <c r="AA1294" s="13"/>
      <c r="AB1294" s="13"/>
      <c r="AC1294" s="13"/>
      <c r="AD1294" s="13"/>
      <c r="AE1294" s="13"/>
      <c r="AF1294" s="13"/>
      <c r="AG1294" s="13"/>
      <c r="AH1294" s="13"/>
      <c r="AI1294" s="13"/>
    </row>
    <row r="1295" spans="1:35" ht="12.75" customHeight="1" x14ac:dyDescent="0.35">
      <c r="A1295" s="15">
        <f t="shared" si="63"/>
        <v>44275</v>
      </c>
      <c r="B1295" s="36">
        <f>C1295*'metered data'!H1298</f>
        <v>4929609.5795196816</v>
      </c>
      <c r="C1295" s="70">
        <f>SUMIFS('Regression Inputs'!$G$26:$G$1851,'Regression Inputs'!$B$26:$B$1851,A1295)</f>
        <v>205400.39914665342</v>
      </c>
      <c r="D1295" s="2">
        <f>YEAR('metered data'!J1298)</f>
        <v>2021</v>
      </c>
      <c r="E1295" s="2">
        <f>MONTH('metered data'!J1298)</f>
        <v>3</v>
      </c>
      <c r="F1295" s="2">
        <f>DAY('metered data'!J1298)</f>
        <v>20</v>
      </c>
      <c r="G1295" s="2"/>
      <c r="H1295" s="2"/>
      <c r="I1295" s="2"/>
      <c r="J1295" s="3"/>
      <c r="K1295" s="13"/>
      <c r="L1295" s="13"/>
      <c r="M1295" s="13"/>
      <c r="N1295" s="13"/>
      <c r="O1295" s="13"/>
      <c r="P1295" s="13"/>
      <c r="Q1295" s="13"/>
      <c r="R1295" s="13"/>
      <c r="S1295" s="13"/>
      <c r="T1295" s="13"/>
      <c r="U1295" s="13"/>
      <c r="V1295" s="13"/>
      <c r="W1295" s="13"/>
      <c r="X1295" s="13"/>
      <c r="Y1295" s="13"/>
      <c r="Z1295" s="13"/>
      <c r="AA1295" s="13"/>
      <c r="AB1295" s="13"/>
      <c r="AC1295" s="13"/>
      <c r="AD1295" s="13"/>
      <c r="AE1295" s="13"/>
      <c r="AF1295" s="13"/>
      <c r="AG1295" s="13"/>
      <c r="AH1295" s="13"/>
      <c r="AI1295" s="13"/>
    </row>
    <row r="1296" spans="1:35" ht="12.75" customHeight="1" x14ac:dyDescent="0.35">
      <c r="A1296" s="15">
        <f t="shared" si="63"/>
        <v>44276</v>
      </c>
      <c r="B1296" s="36">
        <f>C1296*'metered data'!H1299</f>
        <v>5339441.1540897787</v>
      </c>
      <c r="C1296" s="70">
        <f>SUMIFS('Regression Inputs'!$G$26:$G$1851,'Regression Inputs'!$B$26:$B$1851,A1296)</f>
        <v>222476.71475374076</v>
      </c>
      <c r="D1296" s="2">
        <f>YEAR('metered data'!J1299)</f>
        <v>2021</v>
      </c>
      <c r="E1296" s="2">
        <f>MONTH('metered data'!J1299)</f>
        <v>3</v>
      </c>
      <c r="F1296" s="2">
        <f>DAY('metered data'!J1299)</f>
        <v>21</v>
      </c>
      <c r="G1296" s="2"/>
      <c r="H1296" s="2"/>
      <c r="I1296" s="2"/>
      <c r="J1296" s="3"/>
      <c r="K1296" s="13"/>
      <c r="L1296" s="13"/>
      <c r="M1296" s="13"/>
      <c r="N1296" s="13"/>
      <c r="O1296" s="13"/>
      <c r="P1296" s="13"/>
      <c r="Q1296" s="13"/>
      <c r="R1296" s="13"/>
      <c r="S1296" s="13"/>
      <c r="T1296" s="13"/>
      <c r="U1296" s="13"/>
      <c r="V1296" s="13"/>
      <c r="W1296" s="13"/>
      <c r="X1296" s="13"/>
      <c r="Y1296" s="13"/>
      <c r="Z1296" s="13"/>
      <c r="AA1296" s="13"/>
      <c r="AB1296" s="13"/>
      <c r="AC1296" s="13"/>
      <c r="AD1296" s="13"/>
      <c r="AE1296" s="13"/>
      <c r="AF1296" s="13"/>
      <c r="AG1296" s="13"/>
      <c r="AH1296" s="13"/>
      <c r="AI1296" s="13"/>
    </row>
    <row r="1297" spans="1:35" ht="12.75" customHeight="1" x14ac:dyDescent="0.35">
      <c r="A1297" s="15">
        <f t="shared" si="63"/>
        <v>44277</v>
      </c>
      <c r="B1297" s="36">
        <f>C1297*'metered data'!H1300</f>
        <v>5400370.0012317412</v>
      </c>
      <c r="C1297" s="70">
        <f>SUMIFS('Regression Inputs'!$G$26:$G$1851,'Regression Inputs'!$B$26:$B$1851,A1297)</f>
        <v>225015.41671798922</v>
      </c>
      <c r="D1297" s="2">
        <f>YEAR('metered data'!J1300)</f>
        <v>2021</v>
      </c>
      <c r="E1297" s="2">
        <f>MONTH('metered data'!J1300)</f>
        <v>3</v>
      </c>
      <c r="F1297" s="2">
        <f>DAY('metered data'!J1300)</f>
        <v>22</v>
      </c>
      <c r="G1297" s="2"/>
      <c r="H1297" s="2"/>
      <c r="I1297" s="2"/>
      <c r="J1297" s="3"/>
      <c r="K1297" s="13"/>
      <c r="L1297" s="13"/>
      <c r="M1297" s="13"/>
      <c r="N1297" s="13"/>
      <c r="O1297" s="13"/>
      <c r="P1297" s="13"/>
      <c r="Q1297" s="13"/>
      <c r="R1297" s="13"/>
      <c r="S1297" s="13"/>
      <c r="T1297" s="13"/>
      <c r="U1297" s="13"/>
      <c r="V1297" s="13"/>
      <c r="W1297" s="13"/>
      <c r="X1297" s="13"/>
      <c r="Y1297" s="13"/>
      <c r="Z1297" s="13"/>
      <c r="AA1297" s="13"/>
      <c r="AB1297" s="13"/>
      <c r="AC1297" s="13"/>
      <c r="AD1297" s="13"/>
      <c r="AE1297" s="13"/>
      <c r="AF1297" s="13"/>
      <c r="AG1297" s="13"/>
      <c r="AH1297" s="13"/>
      <c r="AI1297" s="13"/>
    </row>
    <row r="1298" spans="1:35" ht="12.75" customHeight="1" x14ac:dyDescent="0.35">
      <c r="A1298" s="15">
        <f t="shared" si="63"/>
        <v>44278</v>
      </c>
      <c r="B1298" s="36">
        <f>C1298*'metered data'!H1301</f>
        <v>5243807.94810401</v>
      </c>
      <c r="C1298" s="70">
        <f>SUMIFS('Regression Inputs'!$G$26:$G$1851,'Regression Inputs'!$B$26:$B$1851,A1298)</f>
        <v>218491.99783766709</v>
      </c>
      <c r="D1298" s="2">
        <f>YEAR('metered data'!J1301)</f>
        <v>2021</v>
      </c>
      <c r="E1298" s="2">
        <f>MONTH('metered data'!J1301)</f>
        <v>3</v>
      </c>
      <c r="F1298" s="2">
        <f>DAY('metered data'!J1301)</f>
        <v>23</v>
      </c>
      <c r="G1298" s="2"/>
      <c r="H1298" s="2"/>
      <c r="I1298" s="2"/>
      <c r="J1298" s="3"/>
      <c r="K1298" s="13"/>
      <c r="L1298" s="13"/>
      <c r="M1298" s="13"/>
      <c r="N1298" s="13"/>
      <c r="O1298" s="13"/>
      <c r="P1298" s="13"/>
      <c r="Q1298" s="13"/>
      <c r="R1298" s="13"/>
      <c r="S1298" s="13"/>
      <c r="T1298" s="13"/>
      <c r="U1298" s="13"/>
      <c r="V1298" s="13"/>
      <c r="W1298" s="13"/>
      <c r="X1298" s="13"/>
      <c r="Y1298" s="13"/>
      <c r="Z1298" s="13"/>
      <c r="AA1298" s="13"/>
      <c r="AB1298" s="13"/>
      <c r="AC1298" s="13"/>
      <c r="AD1298" s="13"/>
      <c r="AE1298" s="13"/>
      <c r="AF1298" s="13"/>
      <c r="AG1298" s="13"/>
      <c r="AH1298" s="13"/>
      <c r="AI1298" s="13"/>
    </row>
    <row r="1299" spans="1:35" ht="12.75" customHeight="1" x14ac:dyDescent="0.35">
      <c r="A1299" s="15">
        <f t="shared" si="63"/>
        <v>44279</v>
      </c>
      <c r="B1299" s="36">
        <f>C1299*'metered data'!H1302</f>
        <v>5344143.0364662893</v>
      </c>
      <c r="C1299" s="70">
        <f>SUMIFS('Regression Inputs'!$G$26:$G$1851,'Regression Inputs'!$B$26:$B$1851,A1299)</f>
        <v>222672.62651942874</v>
      </c>
      <c r="D1299" s="2">
        <f>YEAR('metered data'!J1302)</f>
        <v>2021</v>
      </c>
      <c r="E1299" s="2">
        <f>MONTH('metered data'!J1302)</f>
        <v>3</v>
      </c>
      <c r="F1299" s="2">
        <f>DAY('metered data'!J1302)</f>
        <v>24</v>
      </c>
      <c r="G1299" s="2"/>
      <c r="H1299" s="2"/>
      <c r="I1299" s="2"/>
      <c r="J1299" s="3"/>
      <c r="K1299" s="13"/>
      <c r="L1299" s="13"/>
      <c r="M1299" s="13"/>
      <c r="N1299" s="13"/>
      <c r="O1299" s="13"/>
      <c r="P1299" s="13"/>
      <c r="Q1299" s="13"/>
      <c r="R1299" s="13"/>
      <c r="S1299" s="13"/>
      <c r="T1299" s="13"/>
      <c r="U1299" s="13"/>
      <c r="V1299" s="13"/>
      <c r="W1299" s="13"/>
      <c r="X1299" s="13"/>
      <c r="Y1299" s="13"/>
      <c r="Z1299" s="13"/>
      <c r="AA1299" s="13"/>
      <c r="AB1299" s="13"/>
      <c r="AC1299" s="13"/>
      <c r="AD1299" s="13"/>
      <c r="AE1299" s="13"/>
      <c r="AF1299" s="13"/>
      <c r="AG1299" s="13"/>
      <c r="AH1299" s="13"/>
      <c r="AI1299" s="13"/>
    </row>
    <row r="1300" spans="1:35" ht="12.75" customHeight="1" x14ac:dyDescent="0.35">
      <c r="A1300" s="15">
        <f t="shared" si="63"/>
        <v>44280</v>
      </c>
      <c r="B1300" s="36">
        <f>C1300*'metered data'!H1303</f>
        <v>5062874.1427486977</v>
      </c>
      <c r="C1300" s="70">
        <f>SUMIFS('Regression Inputs'!$G$26:$G$1851,'Regression Inputs'!$B$26:$B$1851,A1300)</f>
        <v>210953.08928119575</v>
      </c>
      <c r="D1300" s="2">
        <f>YEAR('metered data'!J1303)</f>
        <v>2021</v>
      </c>
      <c r="E1300" s="2">
        <f>MONTH('metered data'!J1303)</f>
        <v>3</v>
      </c>
      <c r="F1300" s="2">
        <f>DAY('metered data'!J1303)</f>
        <v>25</v>
      </c>
      <c r="G1300" s="2"/>
      <c r="H1300" s="2"/>
      <c r="I1300" s="2"/>
      <c r="J1300" s="3"/>
      <c r="K1300" s="13"/>
      <c r="L1300" s="13"/>
      <c r="M1300" s="13"/>
      <c r="N1300" s="13"/>
      <c r="O1300" s="13"/>
      <c r="P1300" s="13"/>
      <c r="Q1300" s="13"/>
      <c r="R1300" s="13"/>
      <c r="S1300" s="13"/>
      <c r="T1300" s="13"/>
      <c r="U1300" s="13"/>
      <c r="V1300" s="13"/>
      <c r="W1300" s="13"/>
      <c r="X1300" s="13"/>
      <c r="Y1300" s="13"/>
      <c r="Z1300" s="13"/>
      <c r="AA1300" s="13"/>
      <c r="AB1300" s="13"/>
      <c r="AC1300" s="13"/>
      <c r="AD1300" s="13"/>
      <c r="AE1300" s="13"/>
      <c r="AF1300" s="13"/>
      <c r="AG1300" s="13"/>
      <c r="AH1300" s="13"/>
      <c r="AI1300" s="13"/>
    </row>
    <row r="1301" spans="1:35" ht="12.75" customHeight="1" x14ac:dyDescent="0.35">
      <c r="A1301" s="15">
        <f t="shared" si="63"/>
        <v>44281</v>
      </c>
      <c r="B1301" s="36">
        <f>C1301*'metered data'!H1304</f>
        <v>5054727.7970263585</v>
      </c>
      <c r="C1301" s="70">
        <f>SUMIFS('Regression Inputs'!$G$26:$G$1851,'Regression Inputs'!$B$26:$B$1851,A1301)</f>
        <v>210613.65820943163</v>
      </c>
      <c r="D1301" s="2">
        <f>YEAR('metered data'!J1304)</f>
        <v>2021</v>
      </c>
      <c r="E1301" s="2">
        <f>MONTH('metered data'!J1304)</f>
        <v>3</v>
      </c>
      <c r="F1301" s="2">
        <f>DAY('metered data'!J1304)</f>
        <v>26</v>
      </c>
      <c r="G1301" s="2"/>
      <c r="H1301" s="2"/>
      <c r="I1301" s="2"/>
      <c r="J1301" s="3"/>
      <c r="K1301" s="13"/>
      <c r="L1301" s="13"/>
      <c r="M1301" s="13"/>
      <c r="N1301" s="13"/>
      <c r="O1301" s="13"/>
      <c r="P1301" s="13"/>
      <c r="Q1301" s="13"/>
      <c r="R1301" s="13"/>
      <c r="S1301" s="13"/>
      <c r="T1301" s="13"/>
      <c r="U1301" s="13"/>
      <c r="V1301" s="13"/>
      <c r="W1301" s="13"/>
      <c r="X1301" s="13"/>
      <c r="Y1301" s="13"/>
      <c r="Z1301" s="13"/>
      <c r="AA1301" s="13"/>
      <c r="AB1301" s="13"/>
      <c r="AC1301" s="13"/>
      <c r="AD1301" s="13"/>
      <c r="AE1301" s="13"/>
      <c r="AF1301" s="13"/>
      <c r="AG1301" s="13"/>
      <c r="AH1301" s="13"/>
      <c r="AI1301" s="13"/>
    </row>
    <row r="1302" spans="1:35" ht="12.75" customHeight="1" x14ac:dyDescent="0.35">
      <c r="A1302" s="15">
        <f t="shared" si="63"/>
        <v>44282</v>
      </c>
      <c r="B1302" s="36">
        <f>C1302*'metered data'!H1305</f>
        <v>4737435.1116258698</v>
      </c>
      <c r="C1302" s="70">
        <f>SUMIFS('Regression Inputs'!$G$26:$G$1851,'Regression Inputs'!$B$26:$B$1851,A1302)</f>
        <v>197393.12965107791</v>
      </c>
      <c r="D1302" s="2">
        <f>YEAR('metered data'!J1305)</f>
        <v>2021</v>
      </c>
      <c r="E1302" s="2">
        <f>MONTH('metered data'!J1305)</f>
        <v>3</v>
      </c>
      <c r="F1302" s="2">
        <f>DAY('metered data'!J1305)</f>
        <v>27</v>
      </c>
      <c r="G1302" s="2"/>
      <c r="H1302" s="2"/>
      <c r="I1302" s="2"/>
      <c r="J1302" s="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</row>
    <row r="1303" spans="1:35" ht="12.75" customHeight="1" x14ac:dyDescent="0.35">
      <c r="A1303" s="15">
        <f t="shared" si="63"/>
        <v>44283</v>
      </c>
      <c r="B1303" s="36">
        <f>C1303*'metered data'!H1306</f>
        <v>4956611.6333386488</v>
      </c>
      <c r="C1303" s="70">
        <f>SUMIFS('Regression Inputs'!$G$26:$G$1851,'Regression Inputs'!$B$26:$B$1851,A1303)</f>
        <v>206525.48472244368</v>
      </c>
      <c r="D1303" s="2">
        <f>YEAR('metered data'!J1306)</f>
        <v>2021</v>
      </c>
      <c r="E1303" s="2">
        <f>MONTH('metered data'!J1306)</f>
        <v>3</v>
      </c>
      <c r="F1303" s="2">
        <f>DAY('metered data'!J1306)</f>
        <v>28</v>
      </c>
      <c r="G1303" s="2"/>
      <c r="H1303" s="2"/>
      <c r="I1303" s="2"/>
      <c r="J1303" s="3"/>
      <c r="K1303" s="13"/>
      <c r="L1303" s="13"/>
      <c r="M1303" s="13"/>
      <c r="N1303" s="13"/>
      <c r="O1303" s="13"/>
      <c r="P1303" s="13"/>
      <c r="Q1303" s="13"/>
      <c r="R1303" s="13"/>
      <c r="S1303" s="13"/>
      <c r="T1303" s="13"/>
      <c r="U1303" s="13"/>
      <c r="V1303" s="13"/>
      <c r="W1303" s="13"/>
      <c r="X1303" s="13"/>
      <c r="Y1303" s="13"/>
      <c r="Z1303" s="13"/>
      <c r="AA1303" s="13"/>
      <c r="AB1303" s="13"/>
      <c r="AC1303" s="13"/>
      <c r="AD1303" s="13"/>
      <c r="AE1303" s="13"/>
      <c r="AF1303" s="13"/>
      <c r="AG1303" s="13"/>
      <c r="AH1303" s="13"/>
      <c r="AI1303" s="13"/>
    </row>
    <row r="1304" spans="1:35" ht="12.75" customHeight="1" x14ac:dyDescent="0.35">
      <c r="A1304" s="15">
        <f t="shared" si="63"/>
        <v>44284</v>
      </c>
      <c r="B1304" s="36">
        <f>C1304*'metered data'!H1307</f>
        <v>5790183.7747347979</v>
      </c>
      <c r="C1304" s="70">
        <f>SUMIFS('Regression Inputs'!$G$26:$G$1851,'Regression Inputs'!$B$26:$B$1851,A1304)</f>
        <v>241257.65728061658</v>
      </c>
      <c r="D1304" s="2">
        <f>YEAR('metered data'!J1307)</f>
        <v>2021</v>
      </c>
      <c r="E1304" s="2">
        <f>MONTH('metered data'!J1307)</f>
        <v>3</v>
      </c>
      <c r="F1304" s="2">
        <f>DAY('metered data'!J1307)</f>
        <v>29</v>
      </c>
      <c r="G1304" s="2"/>
      <c r="H1304" s="2"/>
      <c r="I1304" s="2"/>
      <c r="J1304" s="3"/>
      <c r="K1304" s="13"/>
      <c r="L1304" s="13"/>
      <c r="M1304" s="13"/>
      <c r="N1304" s="13"/>
      <c r="O1304" s="13"/>
      <c r="P1304" s="13"/>
      <c r="Q1304" s="13"/>
      <c r="R1304" s="13"/>
      <c r="S1304" s="13"/>
      <c r="T1304" s="13"/>
      <c r="U1304" s="13"/>
      <c r="V1304" s="13"/>
      <c r="W1304" s="13"/>
      <c r="X1304" s="13"/>
      <c r="Y1304" s="13"/>
      <c r="Z1304" s="13"/>
      <c r="AA1304" s="13"/>
      <c r="AB1304" s="13"/>
      <c r="AC1304" s="13"/>
      <c r="AD1304" s="13"/>
      <c r="AE1304" s="13"/>
      <c r="AF1304" s="13"/>
      <c r="AG1304" s="13"/>
      <c r="AH1304" s="13"/>
      <c r="AI1304" s="13"/>
    </row>
    <row r="1305" spans="1:35" ht="12.75" customHeight="1" x14ac:dyDescent="0.35">
      <c r="A1305" s="15">
        <f t="shared" si="63"/>
        <v>44285</v>
      </c>
      <c r="B1305" s="36">
        <f>C1305*'metered data'!H1308</f>
        <v>5197206.555115521</v>
      </c>
      <c r="C1305" s="70">
        <f>SUMIFS('Regression Inputs'!$G$26:$G$1851,'Regression Inputs'!$B$26:$B$1851,A1305)</f>
        <v>216550.27312981337</v>
      </c>
      <c r="D1305" s="2">
        <f>YEAR('metered data'!J1308)</f>
        <v>2021</v>
      </c>
      <c r="E1305" s="2">
        <f>MONTH('metered data'!J1308)</f>
        <v>3</v>
      </c>
      <c r="F1305" s="2">
        <f>DAY('metered data'!J1308)</f>
        <v>30</v>
      </c>
      <c r="G1305" s="2"/>
      <c r="H1305" s="2"/>
      <c r="I1305" s="2"/>
      <c r="J1305" s="3"/>
      <c r="K1305" s="13"/>
      <c r="L1305" s="13"/>
      <c r="M1305" s="13"/>
      <c r="N1305" s="13"/>
      <c r="O1305" s="13"/>
      <c r="P1305" s="13"/>
      <c r="Q1305" s="13"/>
      <c r="R1305" s="13"/>
      <c r="S1305" s="13"/>
      <c r="T1305" s="13"/>
      <c r="U1305" s="13"/>
      <c r="V1305" s="13"/>
      <c r="W1305" s="13"/>
      <c r="X1305" s="13"/>
      <c r="Y1305" s="13"/>
      <c r="Z1305" s="13"/>
      <c r="AA1305" s="13"/>
      <c r="AB1305" s="13"/>
      <c r="AC1305" s="13"/>
      <c r="AD1305" s="13"/>
      <c r="AE1305" s="13"/>
      <c r="AF1305" s="13"/>
      <c r="AG1305" s="13"/>
      <c r="AH1305" s="13"/>
      <c r="AI1305" s="13"/>
    </row>
    <row r="1306" spans="1:35" ht="12.75" customHeight="1" x14ac:dyDescent="0.35">
      <c r="A1306" s="15">
        <f t="shared" si="63"/>
        <v>44286</v>
      </c>
      <c r="B1306" s="36">
        <f>C1306*'metered data'!H1309</f>
        <v>4860459.3945458001</v>
      </c>
      <c r="C1306" s="70">
        <f>SUMIFS('Regression Inputs'!$G$26:$G$1851,'Regression Inputs'!$B$26:$B$1851,A1306)</f>
        <v>202519.14143940833</v>
      </c>
      <c r="D1306" s="2">
        <f>YEAR('metered data'!J1309)</f>
        <v>2021</v>
      </c>
      <c r="E1306" s="2">
        <f>MONTH('metered data'!J1309)</f>
        <v>3</v>
      </c>
      <c r="F1306" s="2">
        <f>DAY('metered data'!J1309)</f>
        <v>31</v>
      </c>
      <c r="G1306" s="2"/>
      <c r="H1306" s="2"/>
      <c r="I1306" s="2"/>
      <c r="J1306" s="3"/>
      <c r="K1306" s="13"/>
      <c r="L1306" s="13"/>
      <c r="M1306" s="13"/>
      <c r="N1306" s="13"/>
      <c r="O1306" s="13"/>
      <c r="P1306" s="13"/>
      <c r="Q1306" s="13"/>
      <c r="R1306" s="13"/>
      <c r="S1306" s="13"/>
      <c r="T1306" s="13"/>
      <c r="U1306" s="13"/>
      <c r="V1306" s="13"/>
      <c r="W1306" s="13"/>
      <c r="X1306" s="13"/>
      <c r="Y1306" s="13"/>
      <c r="Z1306" s="13"/>
      <c r="AA1306" s="13"/>
      <c r="AB1306" s="13"/>
      <c r="AC1306" s="13"/>
      <c r="AD1306" s="13"/>
      <c r="AE1306" s="13"/>
      <c r="AF1306" s="13"/>
      <c r="AG1306" s="13"/>
      <c r="AH1306" s="13"/>
      <c r="AI1306" s="13"/>
    </row>
    <row r="1307" spans="1:35" ht="12.75" customHeight="1" x14ac:dyDescent="0.35">
      <c r="A1307" s="15">
        <f t="shared" si="63"/>
        <v>44287</v>
      </c>
      <c r="B1307" s="36">
        <f>C1307*'metered data'!H1310</f>
        <v>5564290.3999887211</v>
      </c>
      <c r="C1307" s="70">
        <f>SUMIFS('Regression Inputs'!$G$26:$G$1851,'Regression Inputs'!$B$26:$B$1851,A1307)</f>
        <v>231845.43333286338</v>
      </c>
      <c r="D1307" s="2">
        <f>YEAR('metered data'!J1310)</f>
        <v>2021</v>
      </c>
      <c r="E1307" s="2">
        <f>MONTH('metered data'!J1310)</f>
        <v>4</v>
      </c>
      <c r="F1307" s="2">
        <f>DAY('metered data'!J1310)</f>
        <v>1</v>
      </c>
      <c r="G1307" s="2"/>
      <c r="H1307" s="2"/>
      <c r="I1307" s="2"/>
      <c r="J1307" s="3"/>
      <c r="K1307" s="13"/>
      <c r="L1307" s="13"/>
      <c r="M1307" s="13"/>
      <c r="N1307" s="13"/>
      <c r="O1307" s="13"/>
      <c r="P1307" s="13"/>
      <c r="Q1307" s="13"/>
      <c r="R1307" s="13"/>
      <c r="S1307" s="13"/>
      <c r="T1307" s="13"/>
      <c r="U1307" s="13"/>
      <c r="V1307" s="13"/>
      <c r="W1307" s="13"/>
      <c r="X1307" s="13"/>
      <c r="Y1307" s="13"/>
      <c r="Z1307" s="13"/>
      <c r="AA1307" s="13"/>
      <c r="AB1307" s="13"/>
      <c r="AC1307" s="13"/>
      <c r="AD1307" s="13"/>
      <c r="AE1307" s="13"/>
      <c r="AF1307" s="13"/>
      <c r="AG1307" s="13"/>
      <c r="AH1307" s="13"/>
      <c r="AI1307" s="13"/>
    </row>
    <row r="1308" spans="1:35" ht="12.75" customHeight="1" x14ac:dyDescent="0.35">
      <c r="A1308" s="15">
        <f t="shared" si="63"/>
        <v>44288</v>
      </c>
      <c r="B1308" s="36">
        <f>C1308*'metered data'!H1311</f>
        <v>4248299.5512300786</v>
      </c>
      <c r="C1308" s="70">
        <f>SUMIFS('Regression Inputs'!$G$26:$G$1851,'Regression Inputs'!$B$26:$B$1851,A1308)</f>
        <v>177012.48130125325</v>
      </c>
      <c r="D1308" s="2">
        <f>YEAR('metered data'!J1311)</f>
        <v>2021</v>
      </c>
      <c r="E1308" s="2">
        <f>MONTH('metered data'!J1311)</f>
        <v>4</v>
      </c>
      <c r="F1308" s="2">
        <f>DAY('metered data'!J1311)</f>
        <v>2</v>
      </c>
      <c r="G1308" s="2"/>
      <c r="H1308" s="2"/>
      <c r="I1308" s="2"/>
      <c r="J1308" s="3"/>
      <c r="K1308" s="13"/>
      <c r="L1308" s="13"/>
      <c r="M1308" s="13"/>
      <c r="N1308" s="13"/>
      <c r="O1308" s="13"/>
      <c r="P1308" s="13"/>
      <c r="Q1308" s="13"/>
      <c r="R1308" s="13"/>
      <c r="S1308" s="13"/>
      <c r="T1308" s="13"/>
      <c r="U1308" s="13"/>
      <c r="V1308" s="13"/>
      <c r="W1308" s="13"/>
      <c r="X1308" s="13"/>
      <c r="Y1308" s="13"/>
      <c r="Z1308" s="13"/>
      <c r="AA1308" s="13"/>
      <c r="AB1308" s="13"/>
      <c r="AC1308" s="13"/>
      <c r="AD1308" s="13"/>
      <c r="AE1308" s="13"/>
      <c r="AF1308" s="13"/>
      <c r="AG1308" s="13"/>
      <c r="AH1308" s="13"/>
      <c r="AI1308" s="13"/>
    </row>
    <row r="1309" spans="1:35" ht="12.75" customHeight="1" x14ac:dyDescent="0.35">
      <c r="A1309" s="15">
        <f t="shared" si="63"/>
        <v>44289</v>
      </c>
      <c r="B1309" s="36">
        <f>C1309*'metered data'!H1312</f>
        <v>4037333.9204664398</v>
      </c>
      <c r="C1309" s="70">
        <f>SUMIFS('Regression Inputs'!$G$26:$G$1851,'Regression Inputs'!$B$26:$B$1851,A1309)</f>
        <v>168222.24668610166</v>
      </c>
      <c r="D1309" s="2">
        <f>YEAR('metered data'!J1312)</f>
        <v>2021</v>
      </c>
      <c r="E1309" s="2">
        <f>MONTH('metered data'!J1312)</f>
        <v>4</v>
      </c>
      <c r="F1309" s="2">
        <f>DAY('metered data'!J1312)</f>
        <v>3</v>
      </c>
      <c r="G1309" s="2"/>
      <c r="H1309" s="2"/>
      <c r="I1309" s="2"/>
      <c r="J1309" s="3"/>
      <c r="K1309" s="13"/>
      <c r="L1309" s="13"/>
      <c r="M1309" s="13"/>
      <c r="N1309" s="13"/>
      <c r="O1309" s="13"/>
      <c r="P1309" s="13"/>
      <c r="Q1309" s="13"/>
      <c r="R1309" s="13"/>
      <c r="S1309" s="13"/>
      <c r="T1309" s="13"/>
      <c r="U1309" s="13"/>
      <c r="V1309" s="13"/>
      <c r="W1309" s="13"/>
      <c r="X1309" s="13"/>
      <c r="Y1309" s="13"/>
      <c r="Z1309" s="13"/>
      <c r="AA1309" s="13"/>
      <c r="AB1309" s="13"/>
      <c r="AC1309" s="13"/>
      <c r="AD1309" s="13"/>
      <c r="AE1309" s="13"/>
      <c r="AF1309" s="13"/>
      <c r="AG1309" s="13"/>
      <c r="AH1309" s="13"/>
      <c r="AI1309" s="13"/>
    </row>
    <row r="1310" spans="1:35" ht="12.75" customHeight="1" x14ac:dyDescent="0.35">
      <c r="A1310" s="15">
        <f t="shared" ref="A1310:A1373" si="64">DATE(D1310,E1310,F1310)</f>
        <v>44290</v>
      </c>
      <c r="B1310" s="36">
        <f>C1310*'metered data'!H1313</f>
        <v>4075280.2539531416</v>
      </c>
      <c r="C1310" s="70">
        <f>SUMIFS('Regression Inputs'!$G$26:$G$1851,'Regression Inputs'!$B$26:$B$1851,A1310)</f>
        <v>169803.34391471423</v>
      </c>
      <c r="D1310" s="2">
        <f>YEAR('metered data'!J1313)</f>
        <v>2021</v>
      </c>
      <c r="E1310" s="2">
        <f>MONTH('metered data'!J1313)</f>
        <v>4</v>
      </c>
      <c r="F1310" s="2">
        <f>DAY('metered data'!J1313)</f>
        <v>4</v>
      </c>
      <c r="G1310" s="2"/>
      <c r="H1310" s="2"/>
      <c r="I1310" s="2"/>
      <c r="J1310" s="3"/>
      <c r="K1310" s="13"/>
      <c r="L1310" s="13"/>
      <c r="M1310" s="13"/>
      <c r="N1310" s="13"/>
      <c r="O1310" s="13"/>
      <c r="P1310" s="13"/>
      <c r="Q1310" s="13"/>
      <c r="R1310" s="13"/>
      <c r="S1310" s="13"/>
      <c r="T1310" s="13"/>
      <c r="U1310" s="13"/>
      <c r="V1310" s="13"/>
      <c r="W1310" s="13"/>
      <c r="X1310" s="13"/>
      <c r="Y1310" s="13"/>
      <c r="Z1310" s="13"/>
      <c r="AA1310" s="13"/>
      <c r="AB1310" s="13"/>
      <c r="AC1310" s="13"/>
      <c r="AD1310" s="13"/>
      <c r="AE1310" s="13"/>
      <c r="AF1310" s="13"/>
      <c r="AG1310" s="13"/>
      <c r="AH1310" s="13"/>
      <c r="AI1310" s="13"/>
    </row>
    <row r="1311" spans="1:35" ht="12.75" customHeight="1" x14ac:dyDescent="0.35">
      <c r="A1311" s="15">
        <f t="shared" si="64"/>
        <v>44291</v>
      </c>
      <c r="B1311" s="36">
        <f>C1311*'metered data'!H1314</f>
        <v>4791486.7395778708</v>
      </c>
      <c r="C1311" s="70">
        <f>SUMIFS('Regression Inputs'!$G$26:$G$1851,'Regression Inputs'!$B$26:$B$1851,A1311)</f>
        <v>199645.2808157446</v>
      </c>
      <c r="D1311" s="2">
        <f>YEAR('metered data'!J1314)</f>
        <v>2021</v>
      </c>
      <c r="E1311" s="2">
        <f>MONTH('metered data'!J1314)</f>
        <v>4</v>
      </c>
      <c r="F1311" s="2">
        <f>DAY('metered data'!J1314)</f>
        <v>5</v>
      </c>
      <c r="G1311" s="2"/>
      <c r="H1311" s="2"/>
      <c r="I1311" s="2"/>
      <c r="J1311" s="3"/>
      <c r="K1311" s="13"/>
      <c r="L1311" s="13"/>
      <c r="M1311" s="13"/>
      <c r="N1311" s="13"/>
      <c r="O1311" s="13"/>
      <c r="P1311" s="13"/>
      <c r="Q1311" s="13"/>
      <c r="R1311" s="13"/>
      <c r="S1311" s="13"/>
      <c r="T1311" s="13"/>
      <c r="U1311" s="13"/>
      <c r="V1311" s="13"/>
      <c r="W1311" s="13"/>
      <c r="X1311" s="13"/>
      <c r="Y1311" s="13"/>
      <c r="Z1311" s="13"/>
      <c r="AA1311" s="13"/>
      <c r="AB1311" s="13"/>
      <c r="AC1311" s="13"/>
      <c r="AD1311" s="13"/>
      <c r="AE1311" s="13"/>
      <c r="AF1311" s="13"/>
      <c r="AG1311" s="13"/>
      <c r="AH1311" s="13"/>
      <c r="AI1311" s="13"/>
    </row>
    <row r="1312" spans="1:35" ht="12.75" customHeight="1" x14ac:dyDescent="0.35">
      <c r="A1312" s="15">
        <f t="shared" si="64"/>
        <v>44292</v>
      </c>
      <c r="B1312" s="36">
        <f>C1312*'metered data'!H1315</f>
        <v>4345992.7317939512</v>
      </c>
      <c r="C1312" s="70">
        <f>SUMIFS('Regression Inputs'!$G$26:$G$1851,'Regression Inputs'!$B$26:$B$1851,A1312)</f>
        <v>181083.03049141463</v>
      </c>
      <c r="D1312" s="2">
        <f>YEAR('metered data'!J1315)</f>
        <v>2021</v>
      </c>
      <c r="E1312" s="2">
        <f>MONTH('metered data'!J1315)</f>
        <v>4</v>
      </c>
      <c r="F1312" s="2">
        <f>DAY('metered data'!J1315)</f>
        <v>6</v>
      </c>
      <c r="G1312" s="2"/>
      <c r="H1312" s="2"/>
      <c r="I1312" s="2"/>
      <c r="J1312" s="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</row>
    <row r="1313" spans="1:35" ht="12.75" customHeight="1" x14ac:dyDescent="0.35">
      <c r="A1313" s="15">
        <f t="shared" si="64"/>
        <v>44293</v>
      </c>
      <c r="B1313" s="36">
        <f>C1313*'metered data'!H1316</f>
        <v>4711327.2264971696</v>
      </c>
      <c r="C1313" s="70">
        <f>SUMIFS('Regression Inputs'!$G$26:$G$1851,'Regression Inputs'!$B$26:$B$1851,A1313)</f>
        <v>196305.30110404873</v>
      </c>
      <c r="D1313" s="2">
        <f>YEAR('metered data'!J1316)</f>
        <v>2021</v>
      </c>
      <c r="E1313" s="2">
        <f>MONTH('metered data'!J1316)</f>
        <v>4</v>
      </c>
      <c r="F1313" s="2">
        <f>DAY('metered data'!J1316)</f>
        <v>7</v>
      </c>
      <c r="G1313" s="2"/>
      <c r="H1313" s="2"/>
      <c r="I1313" s="2"/>
      <c r="J1313" s="3"/>
      <c r="K1313" s="13"/>
      <c r="L1313" s="13"/>
      <c r="M1313" s="13"/>
      <c r="N1313" s="13"/>
      <c r="O1313" s="13"/>
      <c r="P1313" s="13"/>
      <c r="Q1313" s="13"/>
      <c r="R1313" s="13"/>
      <c r="S1313" s="13"/>
      <c r="T1313" s="13"/>
      <c r="U1313" s="13"/>
      <c r="V1313" s="13"/>
      <c r="W1313" s="13"/>
      <c r="X1313" s="13"/>
      <c r="Y1313" s="13"/>
      <c r="Z1313" s="13"/>
      <c r="AA1313" s="13"/>
      <c r="AB1313" s="13"/>
      <c r="AC1313" s="13"/>
      <c r="AD1313" s="13"/>
      <c r="AE1313" s="13"/>
      <c r="AF1313" s="13"/>
      <c r="AG1313" s="13"/>
      <c r="AH1313" s="13"/>
      <c r="AI1313" s="13"/>
    </row>
    <row r="1314" spans="1:35" ht="12.75" customHeight="1" x14ac:dyDescent="0.35">
      <c r="A1314" s="15">
        <f t="shared" si="64"/>
        <v>44294</v>
      </c>
      <c r="B1314" s="36">
        <f>C1314*'metered data'!H1317</f>
        <v>4712822.3173400797</v>
      </c>
      <c r="C1314" s="70">
        <f>SUMIFS('Regression Inputs'!$G$26:$G$1851,'Regression Inputs'!$B$26:$B$1851,A1314)</f>
        <v>196367.59655583667</v>
      </c>
      <c r="D1314" s="2">
        <f>YEAR('metered data'!J1317)</f>
        <v>2021</v>
      </c>
      <c r="E1314" s="2">
        <f>MONTH('metered data'!J1317)</f>
        <v>4</v>
      </c>
      <c r="F1314" s="2">
        <f>DAY('metered data'!J1317)</f>
        <v>8</v>
      </c>
      <c r="G1314" s="2"/>
      <c r="H1314" s="2"/>
      <c r="I1314" s="2"/>
      <c r="J1314" s="3"/>
      <c r="K1314" s="13"/>
      <c r="L1314" s="13"/>
      <c r="M1314" s="13"/>
      <c r="N1314" s="13"/>
      <c r="O1314" s="13"/>
      <c r="P1314" s="13"/>
      <c r="Q1314" s="13"/>
      <c r="R1314" s="13"/>
      <c r="S1314" s="13"/>
      <c r="T1314" s="13"/>
      <c r="U1314" s="13"/>
      <c r="V1314" s="13"/>
      <c r="W1314" s="13"/>
      <c r="X1314" s="13"/>
      <c r="Y1314" s="13"/>
      <c r="Z1314" s="13"/>
      <c r="AA1314" s="13"/>
      <c r="AB1314" s="13"/>
      <c r="AC1314" s="13"/>
      <c r="AD1314" s="13"/>
      <c r="AE1314" s="13"/>
      <c r="AF1314" s="13"/>
      <c r="AG1314" s="13"/>
      <c r="AH1314" s="13"/>
      <c r="AI1314" s="13"/>
    </row>
    <row r="1315" spans="1:35" ht="12.75" customHeight="1" x14ac:dyDescent="0.35">
      <c r="A1315" s="15">
        <f t="shared" si="64"/>
        <v>44295</v>
      </c>
      <c r="B1315" s="36">
        <f>C1315*'metered data'!H1318</f>
        <v>4744836.3707937226</v>
      </c>
      <c r="C1315" s="70">
        <f>SUMIFS('Regression Inputs'!$G$26:$G$1851,'Regression Inputs'!$B$26:$B$1851,A1315)</f>
        <v>197701.51544973842</v>
      </c>
      <c r="D1315" s="2">
        <f>YEAR('metered data'!J1318)</f>
        <v>2021</v>
      </c>
      <c r="E1315" s="2">
        <f>MONTH('metered data'!J1318)</f>
        <v>4</v>
      </c>
      <c r="F1315" s="2">
        <f>DAY('metered data'!J1318)</f>
        <v>9</v>
      </c>
      <c r="G1315" s="2"/>
      <c r="H1315" s="2"/>
      <c r="I1315" s="2"/>
      <c r="J1315" s="3"/>
      <c r="K1315" s="13"/>
      <c r="L1315" s="13"/>
      <c r="M1315" s="13"/>
      <c r="N1315" s="13"/>
      <c r="O1315" s="13"/>
      <c r="P1315" s="13"/>
      <c r="Q1315" s="13"/>
      <c r="R1315" s="13"/>
      <c r="S1315" s="13"/>
      <c r="T1315" s="13"/>
      <c r="U1315" s="13"/>
      <c r="V1315" s="13"/>
      <c r="W1315" s="13"/>
      <c r="X1315" s="13"/>
      <c r="Y1315" s="13"/>
      <c r="Z1315" s="13"/>
      <c r="AA1315" s="13"/>
      <c r="AB1315" s="13"/>
      <c r="AC1315" s="13"/>
      <c r="AD1315" s="13"/>
      <c r="AE1315" s="13"/>
      <c r="AF1315" s="13"/>
      <c r="AG1315" s="13"/>
      <c r="AH1315" s="13"/>
      <c r="AI1315" s="13"/>
    </row>
    <row r="1316" spans="1:35" ht="12.75" customHeight="1" x14ac:dyDescent="0.35">
      <c r="A1316" s="15">
        <f t="shared" si="64"/>
        <v>44296</v>
      </c>
      <c r="B1316" s="36">
        <f>C1316*'metered data'!H1319</f>
        <v>4814252.2904906692</v>
      </c>
      <c r="C1316" s="70">
        <f>SUMIFS('Regression Inputs'!$G$26:$G$1851,'Regression Inputs'!$B$26:$B$1851,A1316)</f>
        <v>200593.84543711122</v>
      </c>
      <c r="D1316" s="2">
        <f>YEAR('metered data'!J1319)</f>
        <v>2021</v>
      </c>
      <c r="E1316" s="2">
        <f>MONTH('metered data'!J1319)</f>
        <v>4</v>
      </c>
      <c r="F1316" s="2">
        <f>DAY('metered data'!J1319)</f>
        <v>10</v>
      </c>
      <c r="G1316" s="2"/>
      <c r="H1316" s="2"/>
      <c r="I1316" s="2"/>
      <c r="J1316" s="3"/>
      <c r="K1316" s="13"/>
      <c r="L1316" s="13"/>
      <c r="M1316" s="13"/>
      <c r="N1316" s="13"/>
      <c r="O1316" s="13"/>
      <c r="P1316" s="13"/>
      <c r="Q1316" s="13"/>
      <c r="R1316" s="13"/>
      <c r="S1316" s="13"/>
      <c r="T1316" s="13"/>
      <c r="U1316" s="13"/>
      <c r="V1316" s="13"/>
      <c r="W1316" s="13"/>
      <c r="X1316" s="13"/>
      <c r="Y1316" s="13"/>
      <c r="Z1316" s="13"/>
      <c r="AA1316" s="13"/>
      <c r="AB1316" s="13"/>
      <c r="AC1316" s="13"/>
      <c r="AD1316" s="13"/>
      <c r="AE1316" s="13"/>
      <c r="AF1316" s="13"/>
      <c r="AG1316" s="13"/>
      <c r="AH1316" s="13"/>
      <c r="AI1316" s="13"/>
    </row>
    <row r="1317" spans="1:35" ht="12.75" customHeight="1" x14ac:dyDescent="0.35">
      <c r="A1317" s="15">
        <f t="shared" si="64"/>
        <v>44297</v>
      </c>
      <c r="B1317" s="36">
        <f>C1317*'metered data'!H1320</f>
        <v>4820236.8289765213</v>
      </c>
      <c r="C1317" s="70">
        <f>SUMIFS('Regression Inputs'!$G$26:$G$1851,'Regression Inputs'!$B$26:$B$1851,A1317)</f>
        <v>200843.20120735507</v>
      </c>
      <c r="D1317" s="2">
        <f>YEAR('metered data'!J1320)</f>
        <v>2021</v>
      </c>
      <c r="E1317" s="2">
        <f>MONTH('metered data'!J1320)</f>
        <v>4</v>
      </c>
      <c r="F1317" s="2">
        <f>DAY('metered data'!J1320)</f>
        <v>11</v>
      </c>
      <c r="G1317" s="2"/>
      <c r="H1317" s="2"/>
      <c r="I1317" s="2"/>
      <c r="J1317" s="3"/>
      <c r="K1317" s="13"/>
      <c r="L1317" s="13"/>
      <c r="M1317" s="13"/>
      <c r="N1317" s="13"/>
      <c r="O1317" s="13"/>
      <c r="P1317" s="13"/>
      <c r="Q1317" s="13"/>
      <c r="R1317" s="13"/>
      <c r="S1317" s="13"/>
      <c r="T1317" s="13"/>
      <c r="U1317" s="13"/>
      <c r="V1317" s="13"/>
      <c r="W1317" s="13"/>
      <c r="X1317" s="13"/>
      <c r="Y1317" s="13"/>
      <c r="Z1317" s="13"/>
      <c r="AA1317" s="13"/>
      <c r="AB1317" s="13"/>
      <c r="AC1317" s="13"/>
      <c r="AD1317" s="13"/>
      <c r="AE1317" s="13"/>
      <c r="AF1317" s="13"/>
      <c r="AG1317" s="13"/>
      <c r="AH1317" s="13"/>
      <c r="AI1317" s="13"/>
    </row>
    <row r="1318" spans="1:35" ht="12.75" customHeight="1" x14ac:dyDescent="0.35">
      <c r="A1318" s="15">
        <f t="shared" si="64"/>
        <v>44298</v>
      </c>
      <c r="B1318" s="36">
        <f>C1318*'metered data'!H1321</f>
        <v>5197305.3323612316</v>
      </c>
      <c r="C1318" s="70">
        <f>SUMIFS('Regression Inputs'!$G$26:$G$1851,'Regression Inputs'!$B$26:$B$1851,A1318)</f>
        <v>216554.38884838464</v>
      </c>
      <c r="D1318" s="2">
        <f>YEAR('metered data'!J1321)</f>
        <v>2021</v>
      </c>
      <c r="E1318" s="2">
        <f>MONTH('metered data'!J1321)</f>
        <v>4</v>
      </c>
      <c r="F1318" s="2">
        <f>DAY('metered data'!J1321)</f>
        <v>12</v>
      </c>
      <c r="G1318" s="2"/>
      <c r="H1318" s="2"/>
      <c r="I1318" s="2"/>
      <c r="J1318" s="3"/>
      <c r="K1318" s="13"/>
      <c r="L1318" s="13"/>
      <c r="M1318" s="13"/>
      <c r="N1318" s="13"/>
      <c r="O1318" s="13"/>
      <c r="P1318" s="13"/>
      <c r="Q1318" s="13"/>
      <c r="R1318" s="13"/>
      <c r="S1318" s="13"/>
      <c r="T1318" s="13"/>
      <c r="U1318" s="13"/>
      <c r="V1318" s="13"/>
      <c r="W1318" s="13"/>
      <c r="X1318" s="13"/>
      <c r="Y1318" s="13"/>
      <c r="Z1318" s="13"/>
      <c r="AA1318" s="13"/>
      <c r="AB1318" s="13"/>
      <c r="AC1318" s="13"/>
      <c r="AD1318" s="13"/>
      <c r="AE1318" s="13"/>
      <c r="AF1318" s="13"/>
      <c r="AG1318" s="13"/>
      <c r="AH1318" s="13"/>
      <c r="AI1318" s="13"/>
    </row>
    <row r="1319" spans="1:35" ht="12.75" customHeight="1" x14ac:dyDescent="0.35">
      <c r="A1319" s="15">
        <f t="shared" si="64"/>
        <v>44299</v>
      </c>
      <c r="B1319" s="36">
        <f>C1319*'metered data'!H1322</f>
        <v>5085906.4805401685</v>
      </c>
      <c r="C1319" s="70">
        <f>SUMIFS('Regression Inputs'!$G$26:$G$1851,'Regression Inputs'!$B$26:$B$1851,A1319)</f>
        <v>211912.77002250703</v>
      </c>
      <c r="D1319" s="2">
        <f>YEAR('metered data'!J1322)</f>
        <v>2021</v>
      </c>
      <c r="E1319" s="2">
        <f>MONTH('metered data'!J1322)</f>
        <v>4</v>
      </c>
      <c r="F1319" s="2">
        <f>DAY('metered data'!J1322)</f>
        <v>13</v>
      </c>
      <c r="G1319" s="2"/>
      <c r="H1319" s="2"/>
      <c r="I1319" s="2"/>
      <c r="J1319" s="3"/>
      <c r="K1319" s="13"/>
      <c r="L1319" s="13"/>
      <c r="M1319" s="13"/>
      <c r="N1319" s="13"/>
      <c r="O1319" s="13"/>
      <c r="P1319" s="13"/>
      <c r="Q1319" s="13"/>
      <c r="R1319" s="13"/>
      <c r="S1319" s="13"/>
      <c r="T1319" s="13"/>
      <c r="U1319" s="13"/>
      <c r="V1319" s="13"/>
      <c r="W1319" s="13"/>
      <c r="X1319" s="13"/>
      <c r="Y1319" s="13"/>
      <c r="Z1319" s="13"/>
      <c r="AA1319" s="13"/>
      <c r="AB1319" s="13"/>
      <c r="AC1319" s="13"/>
      <c r="AD1319" s="13"/>
      <c r="AE1319" s="13"/>
      <c r="AF1319" s="13"/>
      <c r="AG1319" s="13"/>
      <c r="AH1319" s="13"/>
      <c r="AI1319" s="13"/>
    </row>
    <row r="1320" spans="1:35" ht="12.75" customHeight="1" x14ac:dyDescent="0.35">
      <c r="A1320" s="15">
        <f t="shared" si="64"/>
        <v>44300</v>
      </c>
      <c r="B1320" s="36">
        <f>C1320*'metered data'!H1323</f>
        <v>4641966.8884818107</v>
      </c>
      <c r="C1320" s="70">
        <f>SUMIFS('Regression Inputs'!$G$26:$G$1851,'Regression Inputs'!$B$26:$B$1851,A1320)</f>
        <v>193415.28702007543</v>
      </c>
      <c r="D1320" s="2">
        <f>YEAR('metered data'!J1323)</f>
        <v>2021</v>
      </c>
      <c r="E1320" s="2">
        <f>MONTH('metered data'!J1323)</f>
        <v>4</v>
      </c>
      <c r="F1320" s="2">
        <f>DAY('metered data'!J1323)</f>
        <v>14</v>
      </c>
      <c r="G1320" s="2"/>
      <c r="H1320" s="2"/>
      <c r="I1320" s="2"/>
      <c r="J1320" s="3"/>
      <c r="K1320" s="13"/>
      <c r="L1320" s="13"/>
      <c r="M1320" s="13"/>
      <c r="N1320" s="13"/>
      <c r="O1320" s="13"/>
      <c r="P1320" s="13"/>
      <c r="Q1320" s="13"/>
      <c r="R1320" s="13"/>
      <c r="S1320" s="13"/>
      <c r="T1320" s="13"/>
      <c r="U1320" s="13"/>
      <c r="V1320" s="13"/>
      <c r="W1320" s="13"/>
      <c r="X1320" s="13"/>
      <c r="Y1320" s="13"/>
      <c r="Z1320" s="13"/>
      <c r="AA1320" s="13"/>
      <c r="AB1320" s="13"/>
      <c r="AC1320" s="13"/>
      <c r="AD1320" s="13"/>
      <c r="AE1320" s="13"/>
      <c r="AF1320" s="13"/>
      <c r="AG1320" s="13"/>
      <c r="AH1320" s="13"/>
      <c r="AI1320" s="13"/>
    </row>
    <row r="1321" spans="1:35" ht="12.75" customHeight="1" x14ac:dyDescent="0.35">
      <c r="A1321" s="15">
        <f t="shared" si="64"/>
        <v>44301</v>
      </c>
      <c r="B1321" s="36">
        <f>C1321*'metered data'!H1324</f>
        <v>4021314.6413507005</v>
      </c>
      <c r="C1321" s="70">
        <f>SUMIFS('Regression Inputs'!$G$26:$G$1851,'Regression Inputs'!$B$26:$B$1851,A1321)</f>
        <v>167554.77672294585</v>
      </c>
      <c r="D1321" s="2">
        <f>YEAR('metered data'!J1324)</f>
        <v>2021</v>
      </c>
      <c r="E1321" s="2">
        <f>MONTH('metered data'!J1324)</f>
        <v>4</v>
      </c>
      <c r="F1321" s="2">
        <f>DAY('metered data'!J1324)</f>
        <v>15</v>
      </c>
      <c r="G1321" s="2"/>
      <c r="H1321" s="2"/>
      <c r="I1321" s="2"/>
      <c r="J1321" s="3"/>
      <c r="K1321" s="13"/>
      <c r="L1321" s="13"/>
      <c r="M1321" s="13"/>
      <c r="N1321" s="13"/>
      <c r="O1321" s="13"/>
      <c r="P1321" s="13"/>
      <c r="Q1321" s="13"/>
      <c r="R1321" s="13"/>
      <c r="S1321" s="13"/>
      <c r="T1321" s="13"/>
      <c r="U1321" s="13"/>
      <c r="V1321" s="13"/>
      <c r="W1321" s="13"/>
      <c r="X1321" s="13"/>
      <c r="Y1321" s="13"/>
      <c r="Z1321" s="13"/>
      <c r="AA1321" s="13"/>
      <c r="AB1321" s="13"/>
      <c r="AC1321" s="13"/>
      <c r="AD1321" s="13"/>
      <c r="AE1321" s="13"/>
      <c r="AF1321" s="13"/>
      <c r="AG1321" s="13"/>
      <c r="AH1321" s="13"/>
      <c r="AI1321" s="13"/>
    </row>
    <row r="1322" spans="1:35" ht="12.75" customHeight="1" x14ac:dyDescent="0.35">
      <c r="A1322" s="15">
        <f t="shared" si="64"/>
        <v>44302</v>
      </c>
      <c r="B1322" s="36">
        <f>C1322*'metered data'!H1325</f>
        <v>3943818.8577386322</v>
      </c>
      <c r="C1322" s="70">
        <f>SUMIFS('Regression Inputs'!$G$26:$G$1851,'Regression Inputs'!$B$26:$B$1851,A1322)</f>
        <v>164325.78573910968</v>
      </c>
      <c r="D1322" s="2">
        <f>YEAR('metered data'!J1325)</f>
        <v>2021</v>
      </c>
      <c r="E1322" s="2">
        <f>MONTH('metered data'!J1325)</f>
        <v>4</v>
      </c>
      <c r="F1322" s="2">
        <f>DAY('metered data'!J1325)</f>
        <v>16</v>
      </c>
      <c r="G1322" s="2"/>
      <c r="H1322" s="2"/>
      <c r="I1322" s="2"/>
      <c r="J1322" s="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</row>
    <row r="1323" spans="1:35" ht="12.75" customHeight="1" x14ac:dyDescent="0.35">
      <c r="A1323" s="15">
        <f t="shared" si="64"/>
        <v>44303</v>
      </c>
      <c r="B1323" s="36">
        <f>C1323*'metered data'!H1326</f>
        <v>3820325.4236472901</v>
      </c>
      <c r="C1323" s="70">
        <f>SUMIFS('Regression Inputs'!$G$26:$G$1851,'Regression Inputs'!$B$26:$B$1851,A1323)</f>
        <v>159180.22598530375</v>
      </c>
      <c r="D1323" s="2">
        <f>YEAR('metered data'!J1326)</f>
        <v>2021</v>
      </c>
      <c r="E1323" s="2">
        <f>MONTH('metered data'!J1326)</f>
        <v>4</v>
      </c>
      <c r="F1323" s="2">
        <f>DAY('metered data'!J1326)</f>
        <v>17</v>
      </c>
      <c r="G1323" s="2"/>
      <c r="H1323" s="2"/>
      <c r="I1323" s="2"/>
      <c r="J1323" s="3"/>
      <c r="K1323" s="13"/>
      <c r="L1323" s="13"/>
      <c r="M1323" s="13"/>
      <c r="N1323" s="13"/>
      <c r="O1323" s="13"/>
      <c r="P1323" s="13"/>
      <c r="Q1323" s="13"/>
      <c r="R1323" s="13"/>
      <c r="S1323" s="13"/>
      <c r="T1323" s="13"/>
      <c r="U1323" s="13"/>
      <c r="V1323" s="13"/>
      <c r="W1323" s="13"/>
      <c r="X1323" s="13"/>
      <c r="Y1323" s="13"/>
      <c r="Z1323" s="13"/>
      <c r="AA1323" s="13"/>
      <c r="AB1323" s="13"/>
      <c r="AC1323" s="13"/>
      <c r="AD1323" s="13"/>
      <c r="AE1323" s="13"/>
      <c r="AF1323" s="13"/>
      <c r="AG1323" s="13"/>
      <c r="AH1323" s="13"/>
      <c r="AI1323" s="13"/>
    </row>
    <row r="1324" spans="1:35" ht="12.75" customHeight="1" x14ac:dyDescent="0.35">
      <c r="A1324" s="15">
        <f t="shared" si="64"/>
        <v>44304</v>
      </c>
      <c r="B1324" s="36">
        <f>C1324*'metered data'!H1327</f>
        <v>3777512.0314888819</v>
      </c>
      <c r="C1324" s="70">
        <f>SUMIFS('Regression Inputs'!$G$26:$G$1851,'Regression Inputs'!$B$26:$B$1851,A1324)</f>
        <v>157396.33464537008</v>
      </c>
      <c r="D1324" s="2">
        <f>YEAR('metered data'!J1327)</f>
        <v>2021</v>
      </c>
      <c r="E1324" s="2">
        <f>MONTH('metered data'!J1327)</f>
        <v>4</v>
      </c>
      <c r="F1324" s="2">
        <f>DAY('metered data'!J1327)</f>
        <v>18</v>
      </c>
      <c r="G1324" s="2"/>
      <c r="H1324" s="2"/>
      <c r="I1324" s="2"/>
      <c r="J1324" s="3"/>
      <c r="K1324" s="13"/>
      <c r="L1324" s="13"/>
      <c r="M1324" s="13"/>
      <c r="N1324" s="13"/>
      <c r="O1324" s="13"/>
      <c r="P1324" s="13"/>
      <c r="Q1324" s="13"/>
      <c r="R1324" s="13"/>
      <c r="S1324" s="13"/>
      <c r="T1324" s="13"/>
      <c r="U1324" s="13"/>
      <c r="V1324" s="13"/>
      <c r="W1324" s="13"/>
      <c r="X1324" s="13"/>
      <c r="Y1324" s="13"/>
      <c r="Z1324" s="13"/>
      <c r="AA1324" s="13"/>
      <c r="AB1324" s="13"/>
      <c r="AC1324" s="13"/>
      <c r="AD1324" s="13"/>
      <c r="AE1324" s="13"/>
      <c r="AF1324" s="13"/>
      <c r="AG1324" s="13"/>
      <c r="AH1324" s="13"/>
      <c r="AI1324" s="13"/>
    </row>
    <row r="1325" spans="1:35" ht="12.75" customHeight="1" x14ac:dyDescent="0.35">
      <c r="A1325" s="15">
        <f t="shared" si="64"/>
        <v>44305</v>
      </c>
      <c r="B1325" s="36">
        <f>C1325*'metered data'!H1328</f>
        <v>4019611.258660432</v>
      </c>
      <c r="C1325" s="70">
        <f>SUMIFS('Regression Inputs'!$G$26:$G$1851,'Regression Inputs'!$B$26:$B$1851,A1325)</f>
        <v>167483.80244418466</v>
      </c>
      <c r="D1325" s="2">
        <f>YEAR('metered data'!J1328)</f>
        <v>2021</v>
      </c>
      <c r="E1325" s="2">
        <f>MONTH('metered data'!J1328)</f>
        <v>4</v>
      </c>
      <c r="F1325" s="2">
        <f>DAY('metered data'!J1328)</f>
        <v>19</v>
      </c>
      <c r="G1325" s="2"/>
      <c r="H1325" s="2"/>
      <c r="I1325" s="2"/>
      <c r="J1325" s="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  <c r="AA1325" s="13"/>
      <c r="AB1325" s="13"/>
      <c r="AC1325" s="13"/>
      <c r="AD1325" s="13"/>
      <c r="AE1325" s="13"/>
      <c r="AF1325" s="13"/>
      <c r="AG1325" s="13"/>
      <c r="AH1325" s="13"/>
      <c r="AI1325" s="13"/>
    </row>
    <row r="1326" spans="1:35" ht="12.75" customHeight="1" x14ac:dyDescent="0.35">
      <c r="A1326" s="15">
        <f t="shared" si="64"/>
        <v>44306</v>
      </c>
      <c r="B1326" s="36">
        <f>C1326*'metered data'!H1329</f>
        <v>4264915.7212265404</v>
      </c>
      <c r="C1326" s="70">
        <f>SUMIFS('Regression Inputs'!$G$26:$G$1851,'Regression Inputs'!$B$26:$B$1851,A1326)</f>
        <v>177704.82171777252</v>
      </c>
      <c r="D1326" s="2">
        <f>YEAR('metered data'!J1329)</f>
        <v>2021</v>
      </c>
      <c r="E1326" s="2">
        <f>MONTH('metered data'!J1329)</f>
        <v>4</v>
      </c>
      <c r="F1326" s="2">
        <f>DAY('metered data'!J1329)</f>
        <v>20</v>
      </c>
      <c r="G1326" s="2"/>
      <c r="H1326" s="2"/>
      <c r="I1326" s="2"/>
      <c r="J1326" s="3"/>
      <c r="K1326" s="13"/>
      <c r="L1326" s="13"/>
      <c r="M1326" s="13"/>
      <c r="N1326" s="13"/>
      <c r="O1326" s="13"/>
      <c r="P1326" s="13"/>
      <c r="Q1326" s="13"/>
      <c r="R1326" s="13"/>
      <c r="S1326" s="13"/>
      <c r="T1326" s="13"/>
      <c r="U1326" s="13"/>
      <c r="V1326" s="13"/>
      <c r="W1326" s="13"/>
      <c r="X1326" s="13"/>
      <c r="Y1326" s="13"/>
      <c r="Z1326" s="13"/>
      <c r="AA1326" s="13"/>
      <c r="AB1326" s="13"/>
      <c r="AC1326" s="13"/>
      <c r="AD1326" s="13"/>
      <c r="AE1326" s="13"/>
      <c r="AF1326" s="13"/>
      <c r="AG1326" s="13"/>
      <c r="AH1326" s="13"/>
      <c r="AI1326" s="13"/>
    </row>
    <row r="1327" spans="1:35" ht="12.75" customHeight="1" x14ac:dyDescent="0.35">
      <c r="A1327" s="15">
        <f t="shared" si="64"/>
        <v>44307</v>
      </c>
      <c r="B1327" s="36">
        <f>C1327*'metered data'!H1330</f>
        <v>4226916.8319493104</v>
      </c>
      <c r="C1327" s="70">
        <f>SUMIFS('Regression Inputs'!$G$26:$G$1851,'Regression Inputs'!$B$26:$B$1851,A1327)</f>
        <v>176121.53466455458</v>
      </c>
      <c r="D1327" s="2">
        <f>YEAR('metered data'!J1330)</f>
        <v>2021</v>
      </c>
      <c r="E1327" s="2">
        <f>MONTH('metered data'!J1330)</f>
        <v>4</v>
      </c>
      <c r="F1327" s="2">
        <f>DAY('metered data'!J1330)</f>
        <v>21</v>
      </c>
      <c r="G1327" s="2"/>
      <c r="H1327" s="2"/>
      <c r="I1327" s="2"/>
      <c r="J1327" s="3"/>
      <c r="K1327" s="13"/>
      <c r="L1327" s="13"/>
      <c r="M1327" s="13"/>
      <c r="N1327" s="13"/>
      <c r="O1327" s="13"/>
      <c r="P1327" s="13"/>
      <c r="Q1327" s="13"/>
      <c r="R1327" s="13"/>
      <c r="S1327" s="13"/>
      <c r="T1327" s="13"/>
      <c r="U1327" s="13"/>
      <c r="V1327" s="13"/>
      <c r="W1327" s="13"/>
      <c r="X1327" s="13"/>
      <c r="Y1327" s="13"/>
      <c r="Z1327" s="13"/>
      <c r="AA1327" s="13"/>
      <c r="AB1327" s="13"/>
      <c r="AC1327" s="13"/>
      <c r="AD1327" s="13"/>
      <c r="AE1327" s="13"/>
      <c r="AF1327" s="13"/>
      <c r="AG1327" s="13"/>
      <c r="AH1327" s="13"/>
      <c r="AI1327" s="13"/>
    </row>
    <row r="1328" spans="1:35" ht="12.75" customHeight="1" x14ac:dyDescent="0.35">
      <c r="A1328" s="15">
        <f t="shared" si="64"/>
        <v>44308</v>
      </c>
      <c r="B1328" s="36">
        <f>C1328*'metered data'!H1331</f>
        <v>3342489.9416237008</v>
      </c>
      <c r="C1328" s="70">
        <f>SUMIFS('Regression Inputs'!$G$26:$G$1851,'Regression Inputs'!$B$26:$B$1851,A1328)</f>
        <v>139270.41423432087</v>
      </c>
      <c r="D1328" s="2">
        <f>YEAR('metered data'!J1331)</f>
        <v>2021</v>
      </c>
      <c r="E1328" s="2">
        <f>MONTH('metered data'!J1331)</f>
        <v>4</v>
      </c>
      <c r="F1328" s="2">
        <f>DAY('metered data'!J1331)</f>
        <v>22</v>
      </c>
      <c r="G1328" s="2"/>
      <c r="H1328" s="2"/>
      <c r="I1328" s="2"/>
      <c r="J1328" s="3"/>
      <c r="K1328" s="13"/>
      <c r="L1328" s="13"/>
      <c r="M1328" s="13"/>
      <c r="N1328" s="13"/>
      <c r="O1328" s="13"/>
      <c r="P1328" s="13"/>
      <c r="Q1328" s="13"/>
      <c r="R1328" s="13"/>
      <c r="S1328" s="13"/>
      <c r="T1328" s="13"/>
      <c r="U1328" s="13"/>
      <c r="V1328" s="13"/>
      <c r="W1328" s="13"/>
      <c r="X1328" s="13"/>
      <c r="Y1328" s="13"/>
      <c r="Z1328" s="13"/>
      <c r="AA1328" s="13"/>
      <c r="AB1328" s="13"/>
      <c r="AC1328" s="13"/>
      <c r="AD1328" s="13"/>
      <c r="AE1328" s="13"/>
      <c r="AF1328" s="13"/>
      <c r="AG1328" s="13"/>
      <c r="AH1328" s="13"/>
      <c r="AI1328" s="13"/>
    </row>
    <row r="1329" spans="1:35" ht="12.75" customHeight="1" x14ac:dyDescent="0.35">
      <c r="A1329" s="15">
        <f t="shared" si="64"/>
        <v>44309</v>
      </c>
      <c r="B1329" s="36">
        <f>C1329*'metered data'!H1332</f>
        <v>4674532.4543305393</v>
      </c>
      <c r="C1329" s="70">
        <f>SUMIFS('Regression Inputs'!$G$26:$G$1851,'Regression Inputs'!$B$26:$B$1851,A1329)</f>
        <v>194772.18559710582</v>
      </c>
      <c r="D1329" s="2">
        <f>YEAR('metered data'!J1332)</f>
        <v>2021</v>
      </c>
      <c r="E1329" s="2">
        <f>MONTH('metered data'!J1332)</f>
        <v>4</v>
      </c>
      <c r="F1329" s="2">
        <f>DAY('metered data'!J1332)</f>
        <v>23</v>
      </c>
      <c r="G1329" s="2"/>
      <c r="H1329" s="2"/>
      <c r="I1329" s="2"/>
      <c r="J1329" s="3"/>
      <c r="K1329" s="13"/>
      <c r="L1329" s="13"/>
      <c r="M1329" s="13"/>
      <c r="N1329" s="13"/>
      <c r="O1329" s="13"/>
      <c r="P1329" s="13"/>
      <c r="Q1329" s="13"/>
      <c r="R1329" s="13"/>
      <c r="S1329" s="13"/>
      <c r="T1329" s="13"/>
      <c r="U1329" s="13"/>
      <c r="V1329" s="13"/>
      <c r="W1329" s="13"/>
      <c r="X1329" s="13"/>
      <c r="Y1329" s="13"/>
      <c r="Z1329" s="13"/>
      <c r="AA1329" s="13"/>
      <c r="AB1329" s="13"/>
      <c r="AC1329" s="13"/>
      <c r="AD1329" s="13"/>
      <c r="AE1329" s="13"/>
      <c r="AF1329" s="13"/>
      <c r="AG1329" s="13"/>
      <c r="AH1329" s="13"/>
      <c r="AI1329" s="13"/>
    </row>
    <row r="1330" spans="1:35" ht="12.75" customHeight="1" x14ac:dyDescent="0.35">
      <c r="A1330" s="15">
        <f t="shared" si="64"/>
        <v>44310</v>
      </c>
      <c r="B1330" s="36">
        <f>C1330*'metered data'!H1333</f>
        <v>3957981.3310407121</v>
      </c>
      <c r="C1330" s="70">
        <f>SUMIFS('Regression Inputs'!$G$26:$G$1851,'Regression Inputs'!$B$26:$B$1851,A1330)</f>
        <v>164915.888793363</v>
      </c>
      <c r="D1330" s="2">
        <f>YEAR('metered data'!J1333)</f>
        <v>2021</v>
      </c>
      <c r="E1330" s="2">
        <f>MONTH('metered data'!J1333)</f>
        <v>4</v>
      </c>
      <c r="F1330" s="2">
        <f>DAY('metered data'!J1333)</f>
        <v>24</v>
      </c>
      <c r="G1330" s="2"/>
      <c r="H1330" s="2"/>
      <c r="I1330" s="2"/>
      <c r="J1330" s="3"/>
      <c r="K1330" s="13"/>
      <c r="L1330" s="13"/>
      <c r="M1330" s="13"/>
      <c r="N1330" s="13"/>
      <c r="O1330" s="13"/>
      <c r="P1330" s="13"/>
      <c r="Q1330" s="13"/>
      <c r="R1330" s="13"/>
      <c r="S1330" s="13"/>
      <c r="T1330" s="13"/>
      <c r="U1330" s="13"/>
      <c r="V1330" s="13"/>
      <c r="W1330" s="13"/>
      <c r="X1330" s="13"/>
      <c r="Y1330" s="13"/>
      <c r="Z1330" s="13"/>
      <c r="AA1330" s="13"/>
      <c r="AB1330" s="13"/>
      <c r="AC1330" s="13"/>
      <c r="AD1330" s="13"/>
      <c r="AE1330" s="13"/>
      <c r="AF1330" s="13"/>
      <c r="AG1330" s="13"/>
      <c r="AH1330" s="13"/>
      <c r="AI1330" s="13"/>
    </row>
    <row r="1331" spans="1:35" ht="12.75" customHeight="1" x14ac:dyDescent="0.35">
      <c r="A1331" s="15">
        <f t="shared" si="64"/>
        <v>44311</v>
      </c>
      <c r="B1331" s="36">
        <f>C1331*'metered data'!H1334</f>
        <v>4132817.7217151388</v>
      </c>
      <c r="C1331" s="70">
        <f>SUMIFS('Regression Inputs'!$G$26:$G$1851,'Regression Inputs'!$B$26:$B$1851,A1331)</f>
        <v>172200.73840479745</v>
      </c>
      <c r="D1331" s="2">
        <f>YEAR('metered data'!J1334)</f>
        <v>2021</v>
      </c>
      <c r="E1331" s="2">
        <f>MONTH('metered data'!J1334)</f>
        <v>4</v>
      </c>
      <c r="F1331" s="2">
        <f>DAY('metered data'!J1334)</f>
        <v>25</v>
      </c>
      <c r="G1331" s="2"/>
      <c r="H1331" s="2"/>
      <c r="I1331" s="2"/>
      <c r="J1331" s="3"/>
      <c r="K1331" s="13"/>
      <c r="L1331" s="13"/>
      <c r="M1331" s="13"/>
      <c r="N1331" s="13"/>
      <c r="O1331" s="13"/>
      <c r="P1331" s="13"/>
      <c r="Q1331" s="13"/>
      <c r="R1331" s="13"/>
      <c r="S1331" s="13"/>
      <c r="T1331" s="13"/>
      <c r="U1331" s="13"/>
      <c r="V1331" s="13"/>
      <c r="W1331" s="13"/>
      <c r="X1331" s="13"/>
      <c r="Y1331" s="13"/>
      <c r="Z1331" s="13"/>
      <c r="AA1331" s="13"/>
      <c r="AB1331" s="13"/>
      <c r="AC1331" s="13"/>
      <c r="AD1331" s="13"/>
      <c r="AE1331" s="13"/>
      <c r="AF1331" s="13"/>
      <c r="AG1331" s="13"/>
      <c r="AH1331" s="13"/>
      <c r="AI1331" s="13"/>
    </row>
    <row r="1332" spans="1:35" ht="12.75" customHeight="1" x14ac:dyDescent="0.35">
      <c r="A1332" s="15">
        <f t="shared" si="64"/>
        <v>44312</v>
      </c>
      <c r="B1332" s="36">
        <f>C1332*'metered data'!H1335</f>
        <v>4406215.8383962698</v>
      </c>
      <c r="C1332" s="70">
        <f>SUMIFS('Regression Inputs'!$G$26:$G$1851,'Regression Inputs'!$B$26:$B$1851,A1332)</f>
        <v>183592.32659984459</v>
      </c>
      <c r="D1332" s="2">
        <f>YEAR('metered data'!J1335)</f>
        <v>2021</v>
      </c>
      <c r="E1332" s="2">
        <f>MONTH('metered data'!J1335)</f>
        <v>4</v>
      </c>
      <c r="F1332" s="2">
        <f>DAY('metered data'!J1335)</f>
        <v>26</v>
      </c>
      <c r="G1332" s="2"/>
      <c r="H1332" s="2"/>
      <c r="I1332" s="2"/>
      <c r="J1332" s="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</row>
    <row r="1333" spans="1:35" ht="12.75" customHeight="1" x14ac:dyDescent="0.35">
      <c r="A1333" s="15">
        <f t="shared" si="64"/>
        <v>44313</v>
      </c>
      <c r="B1333" s="36">
        <f>C1333*'metered data'!H1336</f>
        <v>4191846.7702409513</v>
      </c>
      <c r="C1333" s="70">
        <f>SUMIFS('Regression Inputs'!$G$26:$G$1851,'Regression Inputs'!$B$26:$B$1851,A1333)</f>
        <v>174660.28209337298</v>
      </c>
      <c r="D1333" s="2">
        <f>YEAR('metered data'!J1336)</f>
        <v>2021</v>
      </c>
      <c r="E1333" s="2">
        <f>MONTH('metered data'!J1336)</f>
        <v>4</v>
      </c>
      <c r="F1333" s="2">
        <f>DAY('metered data'!J1336)</f>
        <v>27</v>
      </c>
      <c r="G1333" s="2"/>
      <c r="H1333" s="2"/>
      <c r="I1333" s="2"/>
      <c r="J1333" s="3"/>
      <c r="K1333" s="13"/>
      <c r="L1333" s="13"/>
      <c r="M1333" s="13"/>
      <c r="N1333" s="13"/>
      <c r="O1333" s="13"/>
      <c r="P1333" s="13"/>
      <c r="Q1333" s="13"/>
      <c r="R1333" s="13"/>
      <c r="S1333" s="13"/>
      <c r="T1333" s="13"/>
      <c r="U1333" s="13"/>
      <c r="V1333" s="13"/>
      <c r="W1333" s="13"/>
      <c r="X1333" s="13"/>
      <c r="Y1333" s="13"/>
      <c r="Z1333" s="13"/>
      <c r="AA1333" s="13"/>
      <c r="AB1333" s="13"/>
      <c r="AC1333" s="13"/>
      <c r="AD1333" s="13"/>
      <c r="AE1333" s="13"/>
      <c r="AF1333" s="13"/>
      <c r="AG1333" s="13"/>
      <c r="AH1333" s="13"/>
      <c r="AI1333" s="13"/>
    </row>
    <row r="1334" spans="1:35" ht="12.75" customHeight="1" x14ac:dyDescent="0.35">
      <c r="A1334" s="15">
        <f t="shared" si="64"/>
        <v>44314</v>
      </c>
      <c r="B1334" s="36">
        <f>C1334*'metered data'!H1337</f>
        <v>4032152.7732946803</v>
      </c>
      <c r="C1334" s="70">
        <f>SUMIFS('Regression Inputs'!$G$26:$G$1851,'Regression Inputs'!$B$26:$B$1851,A1334)</f>
        <v>168006.36555394501</v>
      </c>
      <c r="D1334" s="2">
        <f>YEAR('metered data'!J1337)</f>
        <v>2021</v>
      </c>
      <c r="E1334" s="2">
        <f>MONTH('metered data'!J1337)</f>
        <v>4</v>
      </c>
      <c r="F1334" s="2">
        <f>DAY('metered data'!J1337)</f>
        <v>28</v>
      </c>
      <c r="G1334" s="2"/>
      <c r="H1334" s="2"/>
      <c r="I1334" s="2"/>
      <c r="J1334" s="3"/>
      <c r="K1334" s="13"/>
      <c r="L1334" s="13"/>
      <c r="M1334" s="13"/>
      <c r="N1334" s="13"/>
      <c r="O1334" s="13"/>
      <c r="P1334" s="13"/>
      <c r="Q1334" s="13"/>
      <c r="R1334" s="13"/>
      <c r="S1334" s="13"/>
      <c r="T1334" s="13"/>
      <c r="U1334" s="13"/>
      <c r="V1334" s="13"/>
      <c r="W1334" s="13"/>
      <c r="X1334" s="13"/>
      <c r="Y1334" s="13"/>
      <c r="Z1334" s="13"/>
      <c r="AA1334" s="13"/>
      <c r="AB1334" s="13"/>
      <c r="AC1334" s="13"/>
      <c r="AD1334" s="13"/>
      <c r="AE1334" s="13"/>
      <c r="AF1334" s="13"/>
      <c r="AG1334" s="13"/>
      <c r="AH1334" s="13"/>
      <c r="AI1334" s="13"/>
    </row>
    <row r="1335" spans="1:35" ht="12.75" customHeight="1" x14ac:dyDescent="0.35">
      <c r="A1335" s="15">
        <f t="shared" si="64"/>
        <v>44315</v>
      </c>
      <c r="B1335" s="36">
        <f>C1335*'metered data'!H1338</f>
        <v>4106578.7239556005</v>
      </c>
      <c r="C1335" s="70">
        <f>SUMIFS('Regression Inputs'!$G$26:$G$1851,'Regression Inputs'!$B$26:$B$1851,A1335)</f>
        <v>171107.44683148336</v>
      </c>
      <c r="D1335" s="2">
        <f>YEAR('metered data'!J1338)</f>
        <v>2021</v>
      </c>
      <c r="E1335" s="2">
        <f>MONTH('metered data'!J1338)</f>
        <v>4</v>
      </c>
      <c r="F1335" s="2">
        <f>DAY('metered data'!J1338)</f>
        <v>29</v>
      </c>
      <c r="G1335" s="2"/>
      <c r="H1335" s="2"/>
      <c r="I1335" s="2"/>
      <c r="J1335" s="3"/>
      <c r="K1335" s="13"/>
      <c r="L1335" s="13"/>
      <c r="M1335" s="13"/>
      <c r="N1335" s="13"/>
      <c r="O1335" s="13"/>
      <c r="P1335" s="13"/>
      <c r="Q1335" s="13"/>
      <c r="R1335" s="13"/>
      <c r="S1335" s="13"/>
      <c r="T1335" s="13"/>
      <c r="U1335" s="13"/>
      <c r="V1335" s="13"/>
      <c r="W1335" s="13"/>
      <c r="X1335" s="13"/>
      <c r="Y1335" s="13"/>
      <c r="Z1335" s="13"/>
      <c r="AA1335" s="13"/>
      <c r="AB1335" s="13"/>
      <c r="AC1335" s="13"/>
      <c r="AD1335" s="13"/>
      <c r="AE1335" s="13"/>
      <c r="AF1335" s="13"/>
      <c r="AG1335" s="13"/>
      <c r="AH1335" s="13"/>
      <c r="AI1335" s="13"/>
    </row>
    <row r="1336" spans="1:35" ht="12.75" customHeight="1" x14ac:dyDescent="0.35">
      <c r="A1336" s="15">
        <f t="shared" si="64"/>
        <v>44316</v>
      </c>
      <c r="B1336" s="36">
        <f>C1336*'metered data'!H1339</f>
        <v>3694477.1656194278</v>
      </c>
      <c r="C1336" s="70">
        <f>SUMIFS('Regression Inputs'!$G$26:$G$1851,'Regression Inputs'!$B$26:$B$1851,A1336)</f>
        <v>153936.54856747616</v>
      </c>
      <c r="D1336" s="2">
        <f>YEAR('metered data'!J1339)</f>
        <v>2021</v>
      </c>
      <c r="E1336" s="2">
        <f>MONTH('metered data'!J1339)</f>
        <v>4</v>
      </c>
      <c r="F1336" s="2">
        <f>DAY('metered data'!J1339)</f>
        <v>30</v>
      </c>
      <c r="G1336" s="2"/>
      <c r="H1336" s="2"/>
      <c r="I1336" s="2"/>
      <c r="J1336" s="3"/>
      <c r="K1336" s="13"/>
      <c r="L1336" s="13"/>
      <c r="M1336" s="13"/>
      <c r="N1336" s="13"/>
      <c r="O1336" s="13"/>
      <c r="P1336" s="13"/>
      <c r="Q1336" s="13"/>
      <c r="R1336" s="13"/>
      <c r="S1336" s="13"/>
      <c r="T1336" s="13"/>
      <c r="U1336" s="13"/>
      <c r="V1336" s="13"/>
      <c r="W1336" s="13"/>
      <c r="X1336" s="13"/>
      <c r="Y1336" s="13"/>
      <c r="Z1336" s="13"/>
      <c r="AA1336" s="13"/>
      <c r="AB1336" s="13"/>
      <c r="AC1336" s="13"/>
      <c r="AD1336" s="13"/>
      <c r="AE1336" s="13"/>
      <c r="AF1336" s="13"/>
      <c r="AG1336" s="13"/>
      <c r="AH1336" s="13"/>
      <c r="AI1336" s="13"/>
    </row>
    <row r="1337" spans="1:35" ht="12.75" customHeight="1" x14ac:dyDescent="0.35">
      <c r="A1337" s="15">
        <f t="shared" si="64"/>
        <v>44317</v>
      </c>
      <c r="B1337" s="36">
        <f>C1337*'metered data'!H1340</f>
        <v>3462836.8191619311</v>
      </c>
      <c r="C1337" s="70">
        <f>SUMIFS('Regression Inputs'!$G$26:$G$1851,'Regression Inputs'!$B$26:$B$1851,A1337)</f>
        <v>144284.86746508046</v>
      </c>
      <c r="D1337" s="2">
        <f>YEAR('metered data'!J1340)</f>
        <v>2021</v>
      </c>
      <c r="E1337" s="2">
        <f>MONTH('metered data'!J1340)</f>
        <v>5</v>
      </c>
      <c r="F1337" s="2">
        <f>DAY('metered data'!J1340)</f>
        <v>1</v>
      </c>
      <c r="G1337" s="2"/>
      <c r="H1337" s="2"/>
      <c r="I1337" s="2"/>
      <c r="J1337" s="3"/>
      <c r="K1337" s="13"/>
      <c r="L1337" s="13"/>
      <c r="M1337" s="13"/>
      <c r="N1337" s="13"/>
      <c r="O1337" s="13"/>
      <c r="P1337" s="13"/>
      <c r="Q1337" s="13"/>
      <c r="R1337" s="13"/>
      <c r="S1337" s="13"/>
      <c r="T1337" s="13"/>
      <c r="U1337" s="13"/>
      <c r="V1337" s="13"/>
      <c r="W1337" s="13"/>
      <c r="X1337" s="13"/>
      <c r="Y1337" s="13"/>
      <c r="Z1337" s="13"/>
      <c r="AA1337" s="13"/>
      <c r="AB1337" s="13"/>
      <c r="AC1337" s="13"/>
      <c r="AD1337" s="13"/>
      <c r="AE1337" s="13"/>
      <c r="AF1337" s="13"/>
      <c r="AG1337" s="13"/>
      <c r="AH1337" s="13"/>
      <c r="AI1337" s="13"/>
    </row>
    <row r="1338" spans="1:35" ht="12.75" customHeight="1" x14ac:dyDescent="0.35">
      <c r="A1338" s="15">
        <f t="shared" si="64"/>
        <v>44318</v>
      </c>
      <c r="B1338" s="36">
        <f>C1338*'metered data'!H1341</f>
        <v>3606840.4089726806</v>
      </c>
      <c r="C1338" s="70">
        <f>SUMIFS('Regression Inputs'!$G$26:$G$1851,'Regression Inputs'!$B$26:$B$1851,A1338)</f>
        <v>150285.01704052836</v>
      </c>
      <c r="D1338" s="2">
        <f>YEAR('metered data'!J1341)</f>
        <v>2021</v>
      </c>
      <c r="E1338" s="2">
        <f>MONTH('metered data'!J1341)</f>
        <v>5</v>
      </c>
      <c r="F1338" s="2">
        <f>DAY('metered data'!J1341)</f>
        <v>2</v>
      </c>
      <c r="G1338" s="2"/>
      <c r="H1338" s="2"/>
      <c r="I1338" s="2"/>
      <c r="J1338" s="3"/>
      <c r="K1338" s="13"/>
      <c r="L1338" s="13"/>
      <c r="M1338" s="13"/>
      <c r="N1338" s="13"/>
      <c r="O1338" s="13"/>
      <c r="P1338" s="13"/>
      <c r="Q1338" s="13"/>
      <c r="R1338" s="13"/>
      <c r="S1338" s="13"/>
      <c r="T1338" s="13"/>
      <c r="U1338" s="13"/>
      <c r="V1338" s="13"/>
      <c r="W1338" s="13"/>
      <c r="X1338" s="13"/>
      <c r="Y1338" s="13"/>
      <c r="Z1338" s="13"/>
      <c r="AA1338" s="13"/>
      <c r="AB1338" s="13"/>
      <c r="AC1338" s="13"/>
      <c r="AD1338" s="13"/>
      <c r="AE1338" s="13"/>
      <c r="AF1338" s="13"/>
      <c r="AG1338" s="13"/>
      <c r="AH1338" s="13"/>
      <c r="AI1338" s="13"/>
    </row>
    <row r="1339" spans="1:35" ht="12.75" customHeight="1" x14ac:dyDescent="0.35">
      <c r="A1339" s="15">
        <f t="shared" si="64"/>
        <v>44319</v>
      </c>
      <c r="B1339" s="36">
        <f>C1339*'metered data'!H1342</f>
        <v>3750736.2163774716</v>
      </c>
      <c r="C1339" s="70">
        <f>SUMIFS('Regression Inputs'!$G$26:$G$1851,'Regression Inputs'!$B$26:$B$1851,A1339)</f>
        <v>156280.67568239465</v>
      </c>
      <c r="D1339" s="2">
        <f>YEAR('metered data'!J1342)</f>
        <v>2021</v>
      </c>
      <c r="E1339" s="2">
        <f>MONTH('metered data'!J1342)</f>
        <v>5</v>
      </c>
      <c r="F1339" s="2">
        <f>DAY('metered data'!J1342)</f>
        <v>3</v>
      </c>
      <c r="G1339" s="2"/>
      <c r="H1339" s="2"/>
      <c r="I1339" s="2"/>
      <c r="J1339" s="3"/>
      <c r="K1339" s="13"/>
      <c r="L1339" s="13"/>
      <c r="M1339" s="13"/>
      <c r="N1339" s="13"/>
      <c r="O1339" s="13"/>
      <c r="P1339" s="13"/>
      <c r="Q1339" s="13"/>
      <c r="R1339" s="13"/>
      <c r="S1339" s="13"/>
      <c r="T1339" s="13"/>
      <c r="U1339" s="13"/>
      <c r="V1339" s="13"/>
      <c r="W1339" s="13"/>
      <c r="X1339" s="13"/>
      <c r="Y1339" s="13"/>
      <c r="Z1339" s="13"/>
      <c r="AA1339" s="13"/>
      <c r="AB1339" s="13"/>
      <c r="AC1339" s="13"/>
      <c r="AD1339" s="13"/>
      <c r="AE1339" s="13"/>
      <c r="AF1339" s="13"/>
      <c r="AG1339" s="13"/>
      <c r="AH1339" s="13"/>
      <c r="AI1339" s="13"/>
    </row>
    <row r="1340" spans="1:35" ht="12.75" customHeight="1" x14ac:dyDescent="0.35">
      <c r="A1340" s="15">
        <f t="shared" si="64"/>
        <v>44320</v>
      </c>
      <c r="B1340" s="36">
        <f>C1340*'metered data'!H1343</f>
        <v>3649592.7942398116</v>
      </c>
      <c r="C1340" s="70">
        <f>SUMIFS('Regression Inputs'!$G$26:$G$1851,'Regression Inputs'!$B$26:$B$1851,A1340)</f>
        <v>152066.36642665882</v>
      </c>
      <c r="D1340" s="2">
        <f>YEAR('metered data'!J1343)</f>
        <v>2021</v>
      </c>
      <c r="E1340" s="2">
        <f>MONTH('metered data'!J1343)</f>
        <v>5</v>
      </c>
      <c r="F1340" s="2">
        <f>DAY('metered data'!J1343)</f>
        <v>4</v>
      </c>
      <c r="G1340" s="2"/>
      <c r="H1340" s="2"/>
      <c r="I1340" s="2"/>
      <c r="J1340" s="3"/>
      <c r="K1340" s="13"/>
      <c r="L1340" s="13"/>
      <c r="M1340" s="13"/>
      <c r="N1340" s="13"/>
      <c r="O1340" s="13"/>
      <c r="P1340" s="13"/>
      <c r="Q1340" s="13"/>
      <c r="R1340" s="13"/>
      <c r="S1340" s="13"/>
      <c r="T1340" s="13"/>
      <c r="U1340" s="13"/>
      <c r="V1340" s="13"/>
      <c r="W1340" s="13"/>
      <c r="X1340" s="13"/>
      <c r="Y1340" s="13"/>
      <c r="Z1340" s="13"/>
      <c r="AA1340" s="13"/>
      <c r="AB1340" s="13"/>
      <c r="AC1340" s="13"/>
      <c r="AD1340" s="13"/>
      <c r="AE1340" s="13"/>
      <c r="AF1340" s="13"/>
      <c r="AG1340" s="13"/>
      <c r="AH1340" s="13"/>
      <c r="AI1340" s="13"/>
    </row>
    <row r="1341" spans="1:35" ht="12.75" customHeight="1" x14ac:dyDescent="0.35">
      <c r="A1341" s="15">
        <f t="shared" si="64"/>
        <v>44321</v>
      </c>
      <c r="B1341" s="36">
        <f>C1341*'metered data'!H1344</f>
        <v>3619236.3715916798</v>
      </c>
      <c r="C1341" s="70">
        <f>SUMIFS('Regression Inputs'!$G$26:$G$1851,'Regression Inputs'!$B$26:$B$1851,A1341)</f>
        <v>150801.51548298667</v>
      </c>
      <c r="D1341" s="2">
        <f>YEAR('metered data'!J1344)</f>
        <v>2021</v>
      </c>
      <c r="E1341" s="2">
        <f>MONTH('metered data'!J1344)</f>
        <v>5</v>
      </c>
      <c r="F1341" s="2">
        <f>DAY('metered data'!J1344)</f>
        <v>5</v>
      </c>
      <c r="G1341" s="2"/>
      <c r="H1341" s="2"/>
      <c r="I1341" s="2"/>
      <c r="J1341" s="3"/>
      <c r="K1341" s="13"/>
      <c r="L1341" s="13"/>
      <c r="M1341" s="13"/>
      <c r="N1341" s="13"/>
      <c r="O1341" s="13"/>
      <c r="P1341" s="13"/>
      <c r="Q1341" s="13"/>
      <c r="R1341" s="13"/>
      <c r="S1341" s="13"/>
      <c r="T1341" s="13"/>
      <c r="U1341" s="13"/>
      <c r="V1341" s="13"/>
      <c r="W1341" s="13"/>
      <c r="X1341" s="13"/>
      <c r="Y1341" s="13"/>
      <c r="Z1341" s="13"/>
      <c r="AA1341" s="13"/>
      <c r="AB1341" s="13"/>
      <c r="AC1341" s="13"/>
      <c r="AD1341" s="13"/>
      <c r="AE1341" s="13"/>
      <c r="AF1341" s="13"/>
      <c r="AG1341" s="13"/>
      <c r="AH1341" s="13"/>
      <c r="AI1341" s="13"/>
    </row>
    <row r="1342" spans="1:35" ht="12.75" customHeight="1" x14ac:dyDescent="0.35">
      <c r="A1342" s="15">
        <f t="shared" si="64"/>
        <v>44322</v>
      </c>
      <c r="B1342" s="36">
        <f>C1342*'metered data'!H1345</f>
        <v>3490993.1757103382</v>
      </c>
      <c r="C1342" s="70">
        <f>SUMIFS('Regression Inputs'!$G$26:$G$1851,'Regression Inputs'!$B$26:$B$1851,A1342)</f>
        <v>145458.04898793076</v>
      </c>
      <c r="D1342" s="2">
        <f>YEAR('metered data'!J1345)</f>
        <v>2021</v>
      </c>
      <c r="E1342" s="2">
        <f>MONTH('metered data'!J1345)</f>
        <v>5</v>
      </c>
      <c r="F1342" s="2">
        <f>DAY('metered data'!J1345)</f>
        <v>6</v>
      </c>
      <c r="G1342" s="2"/>
      <c r="H1342" s="2"/>
      <c r="I1342" s="2"/>
      <c r="J1342" s="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</row>
    <row r="1343" spans="1:35" ht="12.75" customHeight="1" x14ac:dyDescent="0.35">
      <c r="A1343" s="15">
        <f t="shared" si="64"/>
        <v>44323</v>
      </c>
      <c r="B1343" s="36">
        <f>C1343*'metered data'!H1346</f>
        <v>3450254.2777518481</v>
      </c>
      <c r="C1343" s="70">
        <f>SUMIFS('Regression Inputs'!$G$26:$G$1851,'Regression Inputs'!$B$26:$B$1851,A1343)</f>
        <v>143760.59490632699</v>
      </c>
      <c r="D1343" s="2">
        <f>YEAR('metered data'!J1346)</f>
        <v>2021</v>
      </c>
      <c r="E1343" s="2">
        <f>MONTH('metered data'!J1346)</f>
        <v>5</v>
      </c>
      <c r="F1343" s="2">
        <f>DAY('metered data'!J1346)</f>
        <v>7</v>
      </c>
      <c r="G1343" s="2"/>
      <c r="H1343" s="2"/>
      <c r="I1343" s="2"/>
      <c r="J1343" s="3"/>
      <c r="K1343" s="13"/>
      <c r="L1343" s="13"/>
      <c r="M1343" s="13"/>
      <c r="N1343" s="13"/>
      <c r="O1343" s="13"/>
      <c r="P1343" s="13"/>
      <c r="Q1343" s="13"/>
      <c r="R1343" s="13"/>
      <c r="S1343" s="13"/>
      <c r="T1343" s="13"/>
      <c r="U1343" s="13"/>
      <c r="V1343" s="13"/>
      <c r="W1343" s="13"/>
      <c r="X1343" s="13"/>
      <c r="Y1343" s="13"/>
      <c r="Z1343" s="13"/>
      <c r="AA1343" s="13"/>
      <c r="AB1343" s="13"/>
      <c r="AC1343" s="13"/>
      <c r="AD1343" s="13"/>
      <c r="AE1343" s="13"/>
      <c r="AF1343" s="13"/>
      <c r="AG1343" s="13"/>
      <c r="AH1343" s="13"/>
      <c r="AI1343" s="13"/>
    </row>
    <row r="1344" spans="1:35" ht="12.75" customHeight="1" x14ac:dyDescent="0.35">
      <c r="A1344" s="15">
        <f t="shared" si="64"/>
        <v>44324</v>
      </c>
      <c r="B1344" s="36">
        <f>C1344*'metered data'!H1347</f>
        <v>3452830.7701296005</v>
      </c>
      <c r="C1344" s="70">
        <f>SUMIFS('Regression Inputs'!$G$26:$G$1851,'Regression Inputs'!$B$26:$B$1851,A1344)</f>
        <v>143867.94875540002</v>
      </c>
      <c r="D1344" s="2">
        <f>YEAR('metered data'!J1347)</f>
        <v>2021</v>
      </c>
      <c r="E1344" s="2">
        <f>MONTH('metered data'!J1347)</f>
        <v>5</v>
      </c>
      <c r="F1344" s="2">
        <f>DAY('metered data'!J1347)</f>
        <v>8</v>
      </c>
      <c r="G1344" s="2"/>
      <c r="H1344" s="2"/>
      <c r="I1344" s="2"/>
      <c r="J1344" s="3"/>
      <c r="K1344" s="13"/>
      <c r="L1344" s="13"/>
      <c r="M1344" s="13"/>
      <c r="N1344" s="13"/>
      <c r="O1344" s="13"/>
      <c r="P1344" s="13"/>
      <c r="Q1344" s="13"/>
      <c r="R1344" s="13"/>
      <c r="S1344" s="13"/>
      <c r="T1344" s="13"/>
      <c r="U1344" s="13"/>
      <c r="V1344" s="13"/>
      <c r="W1344" s="13"/>
      <c r="X1344" s="13"/>
      <c r="Y1344" s="13"/>
      <c r="Z1344" s="13"/>
      <c r="AA1344" s="13"/>
      <c r="AB1344" s="13"/>
      <c r="AC1344" s="13"/>
      <c r="AD1344" s="13"/>
      <c r="AE1344" s="13"/>
      <c r="AF1344" s="13"/>
      <c r="AG1344" s="13"/>
      <c r="AH1344" s="13"/>
      <c r="AI1344" s="13"/>
    </row>
    <row r="1345" spans="1:35" ht="12.75" customHeight="1" x14ac:dyDescent="0.35">
      <c r="A1345" s="15">
        <f t="shared" si="64"/>
        <v>44325</v>
      </c>
      <c r="B1345" s="36">
        <f>C1345*'metered data'!H1348</f>
        <v>3194295.5482585388</v>
      </c>
      <c r="C1345" s="70">
        <f>SUMIFS('Regression Inputs'!$G$26:$G$1851,'Regression Inputs'!$B$26:$B$1851,A1345)</f>
        <v>133095.64784410578</v>
      </c>
      <c r="D1345" s="2">
        <f>YEAR('metered data'!J1348)</f>
        <v>2021</v>
      </c>
      <c r="E1345" s="2">
        <f>MONTH('metered data'!J1348)</f>
        <v>5</v>
      </c>
      <c r="F1345" s="2">
        <f>DAY('metered data'!J1348)</f>
        <v>9</v>
      </c>
      <c r="G1345" s="2"/>
      <c r="H1345" s="2"/>
      <c r="I1345" s="2"/>
      <c r="J1345" s="3"/>
      <c r="K1345" s="13"/>
      <c r="L1345" s="13"/>
      <c r="M1345" s="13"/>
      <c r="N1345" s="13"/>
      <c r="O1345" s="13"/>
      <c r="P1345" s="13"/>
      <c r="Q1345" s="13"/>
      <c r="R1345" s="13"/>
      <c r="S1345" s="13"/>
      <c r="T1345" s="13"/>
      <c r="U1345" s="13"/>
      <c r="V1345" s="13"/>
      <c r="W1345" s="13"/>
      <c r="X1345" s="13"/>
      <c r="Y1345" s="13"/>
      <c r="Z1345" s="13"/>
      <c r="AA1345" s="13"/>
      <c r="AB1345" s="13"/>
      <c r="AC1345" s="13"/>
      <c r="AD1345" s="13"/>
      <c r="AE1345" s="13"/>
      <c r="AF1345" s="13"/>
      <c r="AG1345" s="13"/>
      <c r="AH1345" s="13"/>
      <c r="AI1345" s="13"/>
    </row>
    <row r="1346" spans="1:35" ht="12.75" customHeight="1" x14ac:dyDescent="0.35">
      <c r="A1346" s="15">
        <f t="shared" si="64"/>
        <v>44326</v>
      </c>
      <c r="B1346" s="36">
        <f>C1346*'metered data'!H1349</f>
        <v>3706326.2393821822</v>
      </c>
      <c r="C1346" s="70">
        <f>SUMIFS('Regression Inputs'!$G$26:$G$1851,'Regression Inputs'!$B$26:$B$1851,A1346)</f>
        <v>154430.25997425758</v>
      </c>
      <c r="D1346" s="2">
        <f>YEAR('metered data'!J1349)</f>
        <v>2021</v>
      </c>
      <c r="E1346" s="2">
        <f>MONTH('metered data'!J1349)</f>
        <v>5</v>
      </c>
      <c r="F1346" s="2">
        <f>DAY('metered data'!J1349)</f>
        <v>10</v>
      </c>
      <c r="G1346" s="2"/>
      <c r="H1346" s="2"/>
      <c r="I1346" s="2"/>
      <c r="J1346" s="3"/>
      <c r="K1346" s="13"/>
      <c r="L1346" s="13"/>
      <c r="M1346" s="13"/>
      <c r="N1346" s="13"/>
      <c r="O1346" s="13"/>
      <c r="P1346" s="13"/>
      <c r="Q1346" s="13"/>
      <c r="R1346" s="13"/>
      <c r="S1346" s="13"/>
      <c r="T1346" s="13"/>
      <c r="U1346" s="13"/>
      <c r="V1346" s="13"/>
      <c r="W1346" s="13"/>
      <c r="X1346" s="13"/>
      <c r="Y1346" s="13"/>
      <c r="Z1346" s="13"/>
      <c r="AA1346" s="13"/>
      <c r="AB1346" s="13"/>
      <c r="AC1346" s="13"/>
      <c r="AD1346" s="13"/>
      <c r="AE1346" s="13"/>
      <c r="AF1346" s="13"/>
      <c r="AG1346" s="13"/>
      <c r="AH1346" s="13"/>
      <c r="AI1346" s="13"/>
    </row>
    <row r="1347" spans="1:35" ht="12.75" customHeight="1" x14ac:dyDescent="0.35">
      <c r="A1347" s="15">
        <f t="shared" si="64"/>
        <v>44327</v>
      </c>
      <c r="B1347" s="36">
        <f>C1347*'metered data'!H1350</f>
        <v>3711877.5887065288</v>
      </c>
      <c r="C1347" s="70">
        <f>SUMIFS('Regression Inputs'!$G$26:$G$1851,'Regression Inputs'!$B$26:$B$1851,A1347)</f>
        <v>154661.56619610536</v>
      </c>
      <c r="D1347" s="2">
        <f>YEAR('metered data'!J1350)</f>
        <v>2021</v>
      </c>
      <c r="E1347" s="2">
        <f>MONTH('metered data'!J1350)</f>
        <v>5</v>
      </c>
      <c r="F1347" s="2">
        <f>DAY('metered data'!J1350)</f>
        <v>11</v>
      </c>
      <c r="G1347" s="2"/>
      <c r="H1347" s="2"/>
      <c r="I1347" s="2"/>
      <c r="J1347" s="3"/>
      <c r="K1347" s="13"/>
      <c r="L1347" s="13"/>
      <c r="M1347" s="13"/>
      <c r="N1347" s="13"/>
      <c r="O1347" s="13"/>
      <c r="P1347" s="13"/>
      <c r="Q1347" s="13"/>
      <c r="R1347" s="13"/>
      <c r="S1347" s="13"/>
      <c r="T1347" s="13"/>
      <c r="U1347" s="13"/>
      <c r="V1347" s="13"/>
      <c r="W1347" s="13"/>
      <c r="X1347" s="13"/>
      <c r="Y1347" s="13"/>
      <c r="Z1347" s="13"/>
      <c r="AA1347" s="13"/>
      <c r="AB1347" s="13"/>
      <c r="AC1347" s="13"/>
      <c r="AD1347" s="13"/>
      <c r="AE1347" s="13"/>
      <c r="AF1347" s="13"/>
      <c r="AG1347" s="13"/>
      <c r="AH1347" s="13"/>
      <c r="AI1347" s="13"/>
    </row>
    <row r="1348" spans="1:35" ht="12.75" customHeight="1" x14ac:dyDescent="0.35">
      <c r="A1348" s="15">
        <f t="shared" si="64"/>
        <v>44328</v>
      </c>
      <c r="B1348" s="36">
        <f>C1348*'metered data'!H1351</f>
        <v>3592584.6198132997</v>
      </c>
      <c r="C1348" s="70">
        <f>SUMIFS('Regression Inputs'!$G$26:$G$1851,'Regression Inputs'!$B$26:$B$1851,A1348)</f>
        <v>149691.02582555416</v>
      </c>
      <c r="D1348" s="2">
        <f>YEAR('metered data'!J1351)</f>
        <v>2021</v>
      </c>
      <c r="E1348" s="2">
        <f>MONTH('metered data'!J1351)</f>
        <v>5</v>
      </c>
      <c r="F1348" s="2">
        <f>DAY('metered data'!J1351)</f>
        <v>12</v>
      </c>
      <c r="G1348" s="2"/>
      <c r="H1348" s="2"/>
      <c r="I1348" s="2"/>
      <c r="J1348" s="3"/>
      <c r="K1348" s="13"/>
      <c r="L1348" s="13"/>
      <c r="M1348" s="13"/>
      <c r="N1348" s="13"/>
      <c r="O1348" s="13"/>
      <c r="P1348" s="13"/>
      <c r="Q1348" s="13"/>
      <c r="R1348" s="13"/>
      <c r="S1348" s="13"/>
      <c r="T1348" s="13"/>
      <c r="U1348" s="13"/>
      <c r="V1348" s="13"/>
      <c r="W1348" s="13"/>
      <c r="X1348" s="13"/>
      <c r="Y1348" s="13"/>
      <c r="Z1348" s="13"/>
      <c r="AA1348" s="13"/>
      <c r="AB1348" s="13"/>
      <c r="AC1348" s="13"/>
      <c r="AD1348" s="13"/>
      <c r="AE1348" s="13"/>
      <c r="AF1348" s="13"/>
      <c r="AG1348" s="13"/>
      <c r="AH1348" s="13"/>
      <c r="AI1348" s="13"/>
    </row>
    <row r="1349" spans="1:35" ht="12.75" customHeight="1" x14ac:dyDescent="0.35">
      <c r="A1349" s="15">
        <f t="shared" si="64"/>
        <v>44329</v>
      </c>
      <c r="B1349" s="36">
        <f>C1349*'metered data'!H1352</f>
        <v>3670686.3394946316</v>
      </c>
      <c r="C1349" s="70">
        <f>SUMIFS('Regression Inputs'!$G$26:$G$1851,'Regression Inputs'!$B$26:$B$1851,A1349)</f>
        <v>152945.26414560966</v>
      </c>
      <c r="D1349" s="2">
        <f>YEAR('metered data'!J1352)</f>
        <v>2021</v>
      </c>
      <c r="E1349" s="2">
        <f>MONTH('metered data'!J1352)</f>
        <v>5</v>
      </c>
      <c r="F1349" s="2">
        <f>DAY('metered data'!J1352)</f>
        <v>13</v>
      </c>
      <c r="G1349" s="2"/>
      <c r="H1349" s="2"/>
      <c r="I1349" s="2"/>
      <c r="J1349" s="3"/>
      <c r="K1349" s="13"/>
      <c r="L1349" s="13"/>
      <c r="M1349" s="13"/>
      <c r="N1349" s="13"/>
      <c r="O1349" s="13"/>
      <c r="P1349" s="13"/>
      <c r="Q1349" s="13"/>
      <c r="R1349" s="13"/>
      <c r="S1349" s="13"/>
      <c r="T1349" s="13"/>
      <c r="U1349" s="13"/>
      <c r="V1349" s="13"/>
      <c r="W1349" s="13"/>
      <c r="X1349" s="13"/>
      <c r="Y1349" s="13"/>
      <c r="Z1349" s="13"/>
      <c r="AA1349" s="13"/>
      <c r="AB1349" s="13"/>
      <c r="AC1349" s="13"/>
      <c r="AD1349" s="13"/>
      <c r="AE1349" s="13"/>
      <c r="AF1349" s="13"/>
      <c r="AG1349" s="13"/>
      <c r="AH1349" s="13"/>
      <c r="AI1349" s="13"/>
    </row>
    <row r="1350" spans="1:35" ht="12.75" customHeight="1" x14ac:dyDescent="0.35">
      <c r="A1350" s="15">
        <f t="shared" si="64"/>
        <v>44330</v>
      </c>
      <c r="B1350" s="36">
        <f>C1350*'metered data'!H1353</f>
        <v>3741203.5339138065</v>
      </c>
      <c r="C1350" s="70">
        <f>SUMIFS('Regression Inputs'!$G$26:$G$1851,'Regression Inputs'!$B$26:$B$1851,A1350)</f>
        <v>155883.48057974194</v>
      </c>
      <c r="D1350" s="2">
        <f>YEAR('metered data'!J1353)</f>
        <v>2021</v>
      </c>
      <c r="E1350" s="2">
        <f>MONTH('metered data'!J1353)</f>
        <v>5</v>
      </c>
      <c r="F1350" s="2">
        <f>DAY('metered data'!J1353)</f>
        <v>14</v>
      </c>
      <c r="G1350" s="2"/>
      <c r="H1350" s="2"/>
      <c r="I1350" s="2"/>
      <c r="J1350" s="3"/>
      <c r="K1350" s="13"/>
      <c r="L1350" s="13"/>
      <c r="M1350" s="13"/>
      <c r="N1350" s="13"/>
      <c r="O1350" s="13"/>
      <c r="P1350" s="13"/>
      <c r="Q1350" s="13"/>
      <c r="R1350" s="13"/>
      <c r="S1350" s="13"/>
      <c r="T1350" s="13"/>
      <c r="U1350" s="13"/>
      <c r="V1350" s="13"/>
      <c r="W1350" s="13"/>
      <c r="X1350" s="13"/>
      <c r="Y1350" s="13"/>
      <c r="Z1350" s="13"/>
      <c r="AA1350" s="13"/>
      <c r="AB1350" s="13"/>
      <c r="AC1350" s="13"/>
      <c r="AD1350" s="13"/>
      <c r="AE1350" s="13"/>
      <c r="AF1350" s="13"/>
      <c r="AG1350" s="13"/>
      <c r="AH1350" s="13"/>
      <c r="AI1350" s="13"/>
    </row>
    <row r="1351" spans="1:35" ht="12.75" customHeight="1" x14ac:dyDescent="0.35">
      <c r="A1351" s="15">
        <f t="shared" si="64"/>
        <v>44331</v>
      </c>
      <c r="B1351" s="36">
        <f>C1351*'metered data'!H1354</f>
        <v>3723531.5273509193</v>
      </c>
      <c r="C1351" s="70">
        <f>SUMIFS('Regression Inputs'!$G$26:$G$1851,'Regression Inputs'!$B$26:$B$1851,A1351)</f>
        <v>155147.14697295497</v>
      </c>
      <c r="D1351" s="2">
        <f>YEAR('metered data'!J1354)</f>
        <v>2021</v>
      </c>
      <c r="E1351" s="2">
        <f>MONTH('metered data'!J1354)</f>
        <v>5</v>
      </c>
      <c r="F1351" s="2">
        <f>DAY('metered data'!J1354)</f>
        <v>15</v>
      </c>
      <c r="G1351" s="2"/>
      <c r="H1351" s="2"/>
      <c r="I1351" s="2"/>
      <c r="J1351" s="3"/>
      <c r="K1351" s="13"/>
      <c r="L1351" s="13"/>
      <c r="M1351" s="13"/>
      <c r="N1351" s="13"/>
      <c r="O1351" s="13"/>
      <c r="P1351" s="13"/>
      <c r="Q1351" s="13"/>
      <c r="R1351" s="13"/>
      <c r="S1351" s="13"/>
      <c r="T1351" s="13"/>
      <c r="U1351" s="13"/>
      <c r="V1351" s="13"/>
      <c r="W1351" s="13"/>
      <c r="X1351" s="13"/>
      <c r="Y1351" s="13"/>
      <c r="Z1351" s="13"/>
      <c r="AA1351" s="13"/>
      <c r="AB1351" s="13"/>
      <c r="AC1351" s="13"/>
      <c r="AD1351" s="13"/>
      <c r="AE1351" s="13"/>
      <c r="AF1351" s="13"/>
      <c r="AG1351" s="13"/>
      <c r="AH1351" s="13"/>
      <c r="AI1351" s="13"/>
    </row>
    <row r="1352" spans="1:35" ht="12.75" customHeight="1" x14ac:dyDescent="0.35">
      <c r="A1352" s="15">
        <f t="shared" si="64"/>
        <v>44332</v>
      </c>
      <c r="B1352" s="36">
        <f>C1352*'metered data'!H1355</f>
        <v>3849826.9610663918</v>
      </c>
      <c r="C1352" s="70">
        <f>SUMIFS('Regression Inputs'!$G$26:$G$1851,'Regression Inputs'!$B$26:$B$1851,A1352)</f>
        <v>160409.45671109966</v>
      </c>
      <c r="D1352" s="2">
        <f>YEAR('metered data'!J1355)</f>
        <v>2021</v>
      </c>
      <c r="E1352" s="2">
        <f>MONTH('metered data'!J1355)</f>
        <v>5</v>
      </c>
      <c r="F1352" s="2">
        <f>DAY('metered data'!J1355)</f>
        <v>16</v>
      </c>
      <c r="G1352" s="2"/>
      <c r="H1352" s="2"/>
      <c r="I1352" s="2"/>
      <c r="J1352" s="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</row>
    <row r="1353" spans="1:35" ht="12.75" customHeight="1" x14ac:dyDescent="0.35">
      <c r="A1353" s="15">
        <f t="shared" si="64"/>
        <v>44333</v>
      </c>
      <c r="B1353" s="36">
        <f>C1353*'metered data'!H1356</f>
        <v>3942644.1828642096</v>
      </c>
      <c r="C1353" s="70">
        <f>SUMIFS('Regression Inputs'!$G$26:$G$1851,'Regression Inputs'!$B$26:$B$1851,A1353)</f>
        <v>164276.84095267541</v>
      </c>
      <c r="D1353" s="2">
        <f>YEAR('metered data'!J1356)</f>
        <v>2021</v>
      </c>
      <c r="E1353" s="2">
        <f>MONTH('metered data'!J1356)</f>
        <v>5</v>
      </c>
      <c r="F1353" s="2">
        <f>DAY('metered data'!J1356)</f>
        <v>17</v>
      </c>
      <c r="G1353" s="2"/>
      <c r="H1353" s="2"/>
      <c r="I1353" s="2"/>
      <c r="J1353" s="3"/>
      <c r="K1353" s="13"/>
      <c r="L1353" s="13"/>
      <c r="M1353" s="13"/>
      <c r="N1353" s="13"/>
      <c r="O1353" s="13"/>
      <c r="P1353" s="13"/>
      <c r="Q1353" s="13"/>
      <c r="R1353" s="13"/>
      <c r="S1353" s="13"/>
      <c r="T1353" s="13"/>
      <c r="U1353" s="13"/>
      <c r="V1353" s="13"/>
      <c r="W1353" s="13"/>
      <c r="X1353" s="13"/>
      <c r="Y1353" s="13"/>
      <c r="Z1353" s="13"/>
      <c r="AA1353" s="13"/>
      <c r="AB1353" s="13"/>
      <c r="AC1353" s="13"/>
      <c r="AD1353" s="13"/>
      <c r="AE1353" s="13"/>
      <c r="AF1353" s="13"/>
      <c r="AG1353" s="13"/>
      <c r="AH1353" s="13"/>
      <c r="AI1353" s="13"/>
    </row>
    <row r="1354" spans="1:35" ht="12.75" customHeight="1" x14ac:dyDescent="0.35">
      <c r="A1354" s="15">
        <f t="shared" si="64"/>
        <v>44334</v>
      </c>
      <c r="B1354" s="36">
        <f>C1354*'metered data'!H1357</f>
        <v>3492708.8920206204</v>
      </c>
      <c r="C1354" s="70">
        <f>SUMIFS('Regression Inputs'!$G$26:$G$1851,'Regression Inputs'!$B$26:$B$1851,A1354)</f>
        <v>145529.53716752585</v>
      </c>
      <c r="D1354" s="2">
        <f>YEAR('metered data'!J1357)</f>
        <v>2021</v>
      </c>
      <c r="E1354" s="2">
        <f>MONTH('metered data'!J1357)</f>
        <v>5</v>
      </c>
      <c r="F1354" s="2">
        <f>DAY('metered data'!J1357)</f>
        <v>18</v>
      </c>
      <c r="G1354" s="2"/>
      <c r="H1354" s="2"/>
      <c r="I1354" s="2"/>
      <c r="J1354" s="3"/>
      <c r="K1354" s="13"/>
      <c r="L1354" s="13"/>
      <c r="M1354" s="13"/>
      <c r="N1354" s="13"/>
      <c r="O1354" s="13"/>
      <c r="P1354" s="13"/>
      <c r="Q1354" s="13"/>
      <c r="R1354" s="13"/>
      <c r="S1354" s="13"/>
      <c r="T1354" s="13"/>
      <c r="U1354" s="13"/>
      <c r="V1354" s="13"/>
      <c r="W1354" s="13"/>
      <c r="X1354" s="13"/>
      <c r="Y1354" s="13"/>
      <c r="Z1354" s="13"/>
      <c r="AA1354" s="13"/>
      <c r="AB1354" s="13"/>
      <c r="AC1354" s="13"/>
      <c r="AD1354" s="13"/>
      <c r="AE1354" s="13"/>
      <c r="AF1354" s="13"/>
      <c r="AG1354" s="13"/>
      <c r="AH1354" s="13"/>
      <c r="AI1354" s="13"/>
    </row>
    <row r="1355" spans="1:35" ht="12.75" customHeight="1" x14ac:dyDescent="0.35">
      <c r="A1355" s="15">
        <f t="shared" si="64"/>
        <v>44335</v>
      </c>
      <c r="B1355" s="36">
        <f>C1355*'metered data'!H1358</f>
        <v>3619694.6241060002</v>
      </c>
      <c r="C1355" s="70">
        <f>SUMIFS('Regression Inputs'!$G$26:$G$1851,'Regression Inputs'!$B$26:$B$1851,A1355)</f>
        <v>150820.60933775001</v>
      </c>
      <c r="D1355" s="2">
        <f>YEAR('metered data'!J1358)</f>
        <v>2021</v>
      </c>
      <c r="E1355" s="2">
        <f>MONTH('metered data'!J1358)</f>
        <v>5</v>
      </c>
      <c r="F1355" s="2">
        <f>DAY('metered data'!J1358)</f>
        <v>19</v>
      </c>
      <c r="G1355" s="2"/>
      <c r="H1355" s="2"/>
      <c r="I1355" s="2"/>
      <c r="J1355" s="3"/>
      <c r="K1355" s="13"/>
      <c r="L1355" s="13"/>
      <c r="M1355" s="13"/>
      <c r="N1355" s="13"/>
      <c r="O1355" s="13"/>
      <c r="P1355" s="13"/>
      <c r="Q1355" s="13"/>
      <c r="R1355" s="13"/>
      <c r="S1355" s="13"/>
      <c r="T1355" s="13"/>
      <c r="U1355" s="13"/>
      <c r="V1355" s="13"/>
      <c r="W1355" s="13"/>
      <c r="X1355" s="13"/>
      <c r="Y1355" s="13"/>
      <c r="Z1355" s="13"/>
      <c r="AA1355" s="13"/>
      <c r="AB1355" s="13"/>
      <c r="AC1355" s="13"/>
      <c r="AD1355" s="13"/>
      <c r="AE1355" s="13"/>
      <c r="AF1355" s="13"/>
      <c r="AG1355" s="13"/>
      <c r="AH1355" s="13"/>
      <c r="AI1355" s="13"/>
    </row>
    <row r="1356" spans="1:35" ht="12.75" customHeight="1" x14ac:dyDescent="0.35">
      <c r="A1356" s="15">
        <f t="shared" si="64"/>
        <v>44336</v>
      </c>
      <c r="B1356" s="36">
        <f>C1356*'metered data'!H1359</f>
        <v>3854077.1533512021</v>
      </c>
      <c r="C1356" s="70">
        <f>SUMIFS('Regression Inputs'!$G$26:$G$1851,'Regression Inputs'!$B$26:$B$1851,A1356)</f>
        <v>160586.54805630009</v>
      </c>
      <c r="D1356" s="2">
        <f>YEAR('metered data'!J1359)</f>
        <v>2021</v>
      </c>
      <c r="E1356" s="2">
        <f>MONTH('metered data'!J1359)</f>
        <v>5</v>
      </c>
      <c r="F1356" s="2">
        <f>DAY('metered data'!J1359)</f>
        <v>20</v>
      </c>
      <c r="G1356" s="2"/>
      <c r="H1356" s="2"/>
      <c r="I1356" s="2"/>
      <c r="J1356" s="3"/>
      <c r="K1356" s="13"/>
      <c r="L1356" s="13"/>
      <c r="M1356" s="13"/>
      <c r="N1356" s="13"/>
      <c r="O1356" s="13"/>
      <c r="P1356" s="13"/>
      <c r="Q1356" s="13"/>
      <c r="R1356" s="13"/>
      <c r="S1356" s="13"/>
      <c r="T1356" s="13"/>
      <c r="U1356" s="13"/>
      <c r="V1356" s="13"/>
      <c r="W1356" s="13"/>
      <c r="X1356" s="13"/>
      <c r="Y1356" s="13"/>
      <c r="Z1356" s="13"/>
      <c r="AA1356" s="13"/>
      <c r="AB1356" s="13"/>
      <c r="AC1356" s="13"/>
      <c r="AD1356" s="13"/>
      <c r="AE1356" s="13"/>
      <c r="AF1356" s="13"/>
      <c r="AG1356" s="13"/>
      <c r="AH1356" s="13"/>
      <c r="AI1356" s="13"/>
    </row>
    <row r="1357" spans="1:35" ht="12.75" customHeight="1" x14ac:dyDescent="0.35">
      <c r="A1357" s="15">
        <f t="shared" si="64"/>
        <v>44337</v>
      </c>
      <c r="B1357" s="36">
        <f>C1357*'metered data'!H1360</f>
        <v>3727639.8396003693</v>
      </c>
      <c r="C1357" s="70">
        <f>SUMIFS('Regression Inputs'!$G$26:$G$1851,'Regression Inputs'!$B$26:$B$1851,A1357)</f>
        <v>155318.3266500154</v>
      </c>
      <c r="D1357" s="2">
        <f>YEAR('metered data'!J1360)</f>
        <v>2021</v>
      </c>
      <c r="E1357" s="2">
        <f>MONTH('metered data'!J1360)</f>
        <v>5</v>
      </c>
      <c r="F1357" s="2">
        <f>DAY('metered data'!J1360)</f>
        <v>21</v>
      </c>
      <c r="G1357" s="2"/>
      <c r="H1357" s="2"/>
      <c r="I1357" s="2"/>
      <c r="J1357" s="3"/>
      <c r="K1357" s="13"/>
      <c r="L1357" s="13"/>
      <c r="M1357" s="13"/>
      <c r="N1357" s="13"/>
      <c r="O1357" s="13"/>
      <c r="P1357" s="13"/>
      <c r="Q1357" s="13"/>
      <c r="R1357" s="13"/>
      <c r="S1357" s="13"/>
      <c r="T1357" s="13"/>
      <c r="U1357" s="13"/>
      <c r="V1357" s="13"/>
      <c r="W1357" s="13"/>
      <c r="X1357" s="13"/>
      <c r="Y1357" s="13"/>
      <c r="Z1357" s="13"/>
      <c r="AA1357" s="13"/>
      <c r="AB1357" s="13"/>
      <c r="AC1357" s="13"/>
      <c r="AD1357" s="13"/>
      <c r="AE1357" s="13"/>
      <c r="AF1357" s="13"/>
      <c r="AG1357" s="13"/>
      <c r="AH1357" s="13"/>
      <c r="AI1357" s="13"/>
    </row>
    <row r="1358" spans="1:35" ht="12.75" customHeight="1" x14ac:dyDescent="0.35">
      <c r="A1358" s="15">
        <f t="shared" si="64"/>
        <v>44338</v>
      </c>
      <c r="B1358" s="36">
        <f>C1358*'metered data'!H1361</f>
        <v>3590993.9796114899</v>
      </c>
      <c r="C1358" s="70">
        <f>SUMIFS('Regression Inputs'!$G$26:$G$1851,'Regression Inputs'!$B$26:$B$1851,A1358)</f>
        <v>149624.74915047875</v>
      </c>
      <c r="D1358" s="2">
        <f>YEAR('metered data'!J1361)</f>
        <v>2021</v>
      </c>
      <c r="E1358" s="2">
        <f>MONTH('metered data'!J1361)</f>
        <v>5</v>
      </c>
      <c r="F1358" s="2">
        <f>DAY('metered data'!J1361)</f>
        <v>22</v>
      </c>
      <c r="G1358" s="2"/>
      <c r="H1358" s="2"/>
      <c r="I1358" s="2"/>
      <c r="J1358" s="3"/>
      <c r="K1358" s="13"/>
      <c r="L1358" s="13"/>
      <c r="M1358" s="13"/>
      <c r="N1358" s="13"/>
      <c r="O1358" s="13"/>
      <c r="P1358" s="13"/>
      <c r="Q1358" s="13"/>
      <c r="R1358" s="13"/>
      <c r="S1358" s="13"/>
      <c r="T1358" s="13"/>
      <c r="U1358" s="13"/>
      <c r="V1358" s="13"/>
      <c r="W1358" s="13"/>
      <c r="X1358" s="13"/>
      <c r="Y1358" s="13"/>
      <c r="Z1358" s="13"/>
      <c r="AA1358" s="13"/>
      <c r="AB1358" s="13"/>
      <c r="AC1358" s="13"/>
      <c r="AD1358" s="13"/>
      <c r="AE1358" s="13"/>
      <c r="AF1358" s="13"/>
      <c r="AG1358" s="13"/>
      <c r="AH1358" s="13"/>
      <c r="AI1358" s="13"/>
    </row>
    <row r="1359" spans="1:35" ht="12.75" customHeight="1" x14ac:dyDescent="0.35">
      <c r="A1359" s="15">
        <f t="shared" si="64"/>
        <v>44339</v>
      </c>
      <c r="B1359" s="36">
        <f>C1359*'metered data'!H1362</f>
        <v>3589112.6973320721</v>
      </c>
      <c r="C1359" s="70">
        <f>SUMIFS('Regression Inputs'!$G$26:$G$1851,'Regression Inputs'!$B$26:$B$1851,A1359)</f>
        <v>149546.36238883634</v>
      </c>
      <c r="D1359" s="2">
        <f>YEAR('metered data'!J1362)</f>
        <v>2021</v>
      </c>
      <c r="E1359" s="2">
        <f>MONTH('metered data'!J1362)</f>
        <v>5</v>
      </c>
      <c r="F1359" s="2">
        <f>DAY('metered data'!J1362)</f>
        <v>23</v>
      </c>
      <c r="G1359" s="2"/>
      <c r="H1359" s="2"/>
      <c r="I1359" s="2"/>
      <c r="J1359" s="3"/>
      <c r="K1359" s="13"/>
      <c r="L1359" s="13"/>
      <c r="M1359" s="13"/>
      <c r="N1359" s="13"/>
      <c r="O1359" s="13"/>
      <c r="P1359" s="13"/>
      <c r="Q1359" s="13"/>
      <c r="R1359" s="13"/>
      <c r="S1359" s="13"/>
      <c r="T1359" s="13"/>
      <c r="U1359" s="13"/>
      <c r="V1359" s="13"/>
      <c r="W1359" s="13"/>
      <c r="X1359" s="13"/>
      <c r="Y1359" s="13"/>
      <c r="Z1359" s="13"/>
      <c r="AA1359" s="13"/>
      <c r="AB1359" s="13"/>
      <c r="AC1359" s="13"/>
      <c r="AD1359" s="13"/>
      <c r="AE1359" s="13"/>
      <c r="AF1359" s="13"/>
      <c r="AG1359" s="13"/>
      <c r="AH1359" s="13"/>
      <c r="AI1359" s="13"/>
    </row>
    <row r="1360" spans="1:35" ht="12.75" customHeight="1" x14ac:dyDescent="0.35">
      <c r="A1360" s="15">
        <f t="shared" si="64"/>
        <v>44340</v>
      </c>
      <c r="B1360" s="36">
        <f>C1360*'metered data'!H1363</f>
        <v>3803962.7191544976</v>
      </c>
      <c r="C1360" s="70">
        <f>SUMIFS('Regression Inputs'!$G$26:$G$1851,'Regression Inputs'!$B$26:$B$1851,A1360)</f>
        <v>158498.4466314374</v>
      </c>
      <c r="D1360" s="2">
        <f>YEAR('metered data'!J1363)</f>
        <v>2021</v>
      </c>
      <c r="E1360" s="2">
        <f>MONTH('metered data'!J1363)</f>
        <v>5</v>
      </c>
      <c r="F1360" s="2">
        <f>DAY('metered data'!J1363)</f>
        <v>24</v>
      </c>
      <c r="G1360" s="2"/>
      <c r="H1360" s="2"/>
      <c r="I1360" s="2"/>
      <c r="J1360" s="3"/>
      <c r="K1360" s="13"/>
      <c r="L1360" s="13"/>
      <c r="M1360" s="13"/>
      <c r="N1360" s="13"/>
      <c r="O1360" s="13"/>
      <c r="P1360" s="13"/>
      <c r="Q1360" s="13"/>
      <c r="R1360" s="13"/>
      <c r="S1360" s="13"/>
      <c r="T1360" s="13"/>
      <c r="U1360" s="13"/>
      <c r="V1360" s="13"/>
      <c r="W1360" s="13"/>
      <c r="X1360" s="13"/>
      <c r="Y1360" s="13"/>
      <c r="Z1360" s="13"/>
      <c r="AA1360" s="13"/>
      <c r="AB1360" s="13"/>
      <c r="AC1360" s="13"/>
      <c r="AD1360" s="13"/>
      <c r="AE1360" s="13"/>
      <c r="AF1360" s="13"/>
      <c r="AG1360" s="13"/>
      <c r="AH1360" s="13"/>
      <c r="AI1360" s="13"/>
    </row>
    <row r="1361" spans="1:35" ht="12.75" customHeight="1" x14ac:dyDescent="0.35">
      <c r="A1361" s="15">
        <f t="shared" si="64"/>
        <v>44341</v>
      </c>
      <c r="B1361" s="36">
        <f>C1361*'metered data'!H1364</f>
        <v>3815775.020477958</v>
      </c>
      <c r="C1361" s="70">
        <f>SUMIFS('Regression Inputs'!$G$26:$G$1851,'Regression Inputs'!$B$26:$B$1851,A1361)</f>
        <v>158990.62585324826</v>
      </c>
      <c r="D1361" s="2">
        <f>YEAR('metered data'!J1364)</f>
        <v>2021</v>
      </c>
      <c r="E1361" s="2">
        <f>MONTH('metered data'!J1364)</f>
        <v>5</v>
      </c>
      <c r="F1361" s="2">
        <f>DAY('metered data'!J1364)</f>
        <v>25</v>
      </c>
      <c r="G1361" s="2"/>
      <c r="H1361" s="2"/>
      <c r="I1361" s="2"/>
      <c r="J1361" s="3"/>
      <c r="K1361" s="13"/>
      <c r="L1361" s="13"/>
      <c r="M1361" s="13"/>
      <c r="N1361" s="13"/>
      <c r="O1361" s="13"/>
      <c r="P1361" s="13"/>
      <c r="Q1361" s="13"/>
      <c r="R1361" s="13"/>
      <c r="S1361" s="13"/>
      <c r="T1361" s="13"/>
      <c r="U1361" s="13"/>
      <c r="V1361" s="13"/>
      <c r="W1361" s="13"/>
      <c r="X1361" s="13"/>
      <c r="Y1361" s="13"/>
      <c r="Z1361" s="13"/>
      <c r="AA1361" s="13"/>
      <c r="AB1361" s="13"/>
      <c r="AC1361" s="13"/>
      <c r="AD1361" s="13"/>
      <c r="AE1361" s="13"/>
      <c r="AF1361" s="13"/>
      <c r="AG1361" s="13"/>
      <c r="AH1361" s="13"/>
      <c r="AI1361" s="13"/>
    </row>
    <row r="1362" spans="1:35" ht="12.75" customHeight="1" x14ac:dyDescent="0.35">
      <c r="A1362" s="15">
        <f t="shared" si="64"/>
        <v>44342</v>
      </c>
      <c r="B1362" s="36">
        <f>C1362*'metered data'!H1365</f>
        <v>3753232.7312464528</v>
      </c>
      <c r="C1362" s="70">
        <f>SUMIFS('Regression Inputs'!$G$26:$G$1851,'Regression Inputs'!$B$26:$B$1851,A1362)</f>
        <v>156384.69713526886</v>
      </c>
      <c r="D1362" s="2">
        <f>YEAR('metered data'!J1365)</f>
        <v>2021</v>
      </c>
      <c r="E1362" s="2">
        <f>MONTH('metered data'!J1365)</f>
        <v>5</v>
      </c>
      <c r="F1362" s="2">
        <f>DAY('metered data'!J1365)</f>
        <v>26</v>
      </c>
      <c r="G1362" s="2"/>
      <c r="H1362" s="2"/>
      <c r="I1362" s="2"/>
      <c r="J1362" s="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</row>
    <row r="1363" spans="1:35" ht="12.75" customHeight="1" x14ac:dyDescent="0.35">
      <c r="A1363" s="15">
        <f t="shared" si="64"/>
        <v>44343</v>
      </c>
      <c r="B1363" s="36">
        <f>C1363*'metered data'!H1366</f>
        <v>3714843.7013708381</v>
      </c>
      <c r="C1363" s="70">
        <f>SUMIFS('Regression Inputs'!$G$26:$G$1851,'Regression Inputs'!$B$26:$B$1851,A1363)</f>
        <v>154785.15422378492</v>
      </c>
      <c r="D1363" s="2">
        <f>YEAR('metered data'!J1366)</f>
        <v>2021</v>
      </c>
      <c r="E1363" s="2">
        <f>MONTH('metered data'!J1366)</f>
        <v>5</v>
      </c>
      <c r="F1363" s="2">
        <f>DAY('metered data'!J1366)</f>
        <v>27</v>
      </c>
      <c r="G1363" s="2"/>
      <c r="H1363" s="2"/>
      <c r="I1363" s="2"/>
      <c r="J1363" s="3"/>
      <c r="K1363" s="13"/>
      <c r="L1363" s="13"/>
      <c r="M1363" s="13"/>
      <c r="N1363" s="13"/>
      <c r="O1363" s="13"/>
      <c r="P1363" s="13"/>
      <c r="Q1363" s="13"/>
      <c r="R1363" s="13"/>
      <c r="S1363" s="13"/>
      <c r="T1363" s="13"/>
      <c r="U1363" s="13"/>
      <c r="V1363" s="13"/>
      <c r="W1363" s="13"/>
      <c r="X1363" s="13"/>
      <c r="Y1363" s="13"/>
      <c r="Z1363" s="13"/>
      <c r="AA1363" s="13"/>
      <c r="AB1363" s="13"/>
      <c r="AC1363" s="13"/>
      <c r="AD1363" s="13"/>
      <c r="AE1363" s="13"/>
      <c r="AF1363" s="13"/>
      <c r="AG1363" s="13"/>
      <c r="AH1363" s="13"/>
      <c r="AI1363" s="13"/>
    </row>
    <row r="1364" spans="1:35" ht="12.75" customHeight="1" x14ac:dyDescent="0.35">
      <c r="A1364" s="15">
        <f t="shared" si="64"/>
        <v>44344</v>
      </c>
      <c r="B1364" s="36">
        <f>C1364*'metered data'!H1367</f>
        <v>3689603.6734719705</v>
      </c>
      <c r="C1364" s="70">
        <f>SUMIFS('Regression Inputs'!$G$26:$G$1851,'Regression Inputs'!$B$26:$B$1851,A1364)</f>
        <v>153733.48639466544</v>
      </c>
      <c r="D1364" s="2">
        <f>YEAR('metered data'!J1367)</f>
        <v>2021</v>
      </c>
      <c r="E1364" s="2">
        <f>MONTH('metered data'!J1367)</f>
        <v>5</v>
      </c>
      <c r="F1364" s="2">
        <f>DAY('metered data'!J1367)</f>
        <v>28</v>
      </c>
      <c r="G1364" s="2"/>
      <c r="H1364" s="2"/>
      <c r="I1364" s="2"/>
      <c r="J1364" s="3"/>
      <c r="K1364" s="13"/>
      <c r="L1364" s="13"/>
      <c r="M1364" s="13"/>
      <c r="N1364" s="13"/>
      <c r="O1364" s="13"/>
      <c r="P1364" s="13"/>
      <c r="Q1364" s="13"/>
      <c r="R1364" s="13"/>
      <c r="S1364" s="13"/>
      <c r="T1364" s="13"/>
      <c r="U1364" s="13"/>
      <c r="V1364" s="13"/>
      <c r="W1364" s="13"/>
      <c r="X1364" s="13"/>
      <c r="Y1364" s="13"/>
      <c r="Z1364" s="13"/>
      <c r="AA1364" s="13"/>
      <c r="AB1364" s="13"/>
      <c r="AC1364" s="13"/>
      <c r="AD1364" s="13"/>
      <c r="AE1364" s="13"/>
      <c r="AF1364" s="13"/>
      <c r="AG1364" s="13"/>
      <c r="AH1364" s="13"/>
      <c r="AI1364" s="13"/>
    </row>
    <row r="1365" spans="1:35" ht="12.75" customHeight="1" x14ac:dyDescent="0.35">
      <c r="A1365" s="15">
        <f t="shared" si="64"/>
        <v>44345</v>
      </c>
      <c r="B1365" s="36">
        <f>C1365*'metered data'!H1368</f>
        <v>3580438.8114634571</v>
      </c>
      <c r="C1365" s="70">
        <f>SUMIFS('Regression Inputs'!$G$26:$G$1851,'Regression Inputs'!$B$26:$B$1851,A1365)</f>
        <v>149184.95047764404</v>
      </c>
      <c r="D1365" s="2">
        <f>YEAR('metered data'!J1368)</f>
        <v>2021</v>
      </c>
      <c r="E1365" s="2">
        <f>MONTH('metered data'!J1368)</f>
        <v>5</v>
      </c>
      <c r="F1365" s="2">
        <f>DAY('metered data'!J1368)</f>
        <v>29</v>
      </c>
      <c r="G1365" s="2"/>
      <c r="H1365" s="2"/>
      <c r="I1365" s="2"/>
      <c r="J1365" s="3"/>
      <c r="K1365" s="13"/>
      <c r="L1365" s="13"/>
      <c r="M1365" s="13"/>
      <c r="N1365" s="13"/>
      <c r="O1365" s="13"/>
      <c r="P1365" s="13"/>
      <c r="Q1365" s="13"/>
      <c r="R1365" s="13"/>
      <c r="S1365" s="13"/>
      <c r="T1365" s="13"/>
      <c r="U1365" s="13"/>
      <c r="V1365" s="13"/>
      <c r="W1365" s="13"/>
      <c r="X1365" s="13"/>
      <c r="Y1365" s="13"/>
      <c r="Z1365" s="13"/>
      <c r="AA1365" s="13"/>
      <c r="AB1365" s="13"/>
      <c r="AC1365" s="13"/>
      <c r="AD1365" s="13"/>
      <c r="AE1365" s="13"/>
      <c r="AF1365" s="13"/>
      <c r="AG1365" s="13"/>
      <c r="AH1365" s="13"/>
      <c r="AI1365" s="13"/>
    </row>
    <row r="1366" spans="1:35" ht="12.75" customHeight="1" x14ac:dyDescent="0.35">
      <c r="A1366" s="15">
        <f t="shared" si="64"/>
        <v>44346</v>
      </c>
      <c r="B1366" s="36">
        <f>C1366*'metered data'!H1369</f>
        <v>3688630.2615236118</v>
      </c>
      <c r="C1366" s="70">
        <f>SUMIFS('Regression Inputs'!$G$26:$G$1851,'Regression Inputs'!$B$26:$B$1851,A1366)</f>
        <v>153692.92756348383</v>
      </c>
      <c r="D1366" s="2">
        <f>YEAR('metered data'!J1369)</f>
        <v>2021</v>
      </c>
      <c r="E1366" s="2">
        <f>MONTH('metered data'!J1369)</f>
        <v>5</v>
      </c>
      <c r="F1366" s="2">
        <f>DAY('metered data'!J1369)</f>
        <v>30</v>
      </c>
      <c r="G1366" s="2"/>
      <c r="H1366" s="2"/>
      <c r="I1366" s="2"/>
      <c r="J1366" s="3"/>
      <c r="K1366" s="13"/>
      <c r="L1366" s="13"/>
      <c r="M1366" s="13"/>
      <c r="N1366" s="13"/>
      <c r="O1366" s="13"/>
      <c r="P1366" s="13"/>
      <c r="Q1366" s="13"/>
      <c r="R1366" s="13"/>
      <c r="S1366" s="13"/>
      <c r="T1366" s="13"/>
      <c r="U1366" s="13"/>
      <c r="V1366" s="13"/>
      <c r="W1366" s="13"/>
      <c r="X1366" s="13"/>
      <c r="Y1366" s="13"/>
      <c r="Z1366" s="13"/>
      <c r="AA1366" s="13"/>
      <c r="AB1366" s="13"/>
      <c r="AC1366" s="13"/>
      <c r="AD1366" s="13"/>
      <c r="AE1366" s="13"/>
      <c r="AF1366" s="13"/>
      <c r="AG1366" s="13"/>
      <c r="AH1366" s="13"/>
      <c r="AI1366" s="13"/>
    </row>
    <row r="1367" spans="1:35" ht="12.75" customHeight="1" x14ac:dyDescent="0.35">
      <c r="A1367" s="15">
        <f t="shared" si="64"/>
        <v>44347</v>
      </c>
      <c r="B1367" s="36">
        <f>C1367*'metered data'!H1370</f>
        <v>4137408.5514207319</v>
      </c>
      <c r="C1367" s="70">
        <f>SUMIFS('Regression Inputs'!$G$26:$G$1851,'Regression Inputs'!$B$26:$B$1851,A1367)</f>
        <v>172392.02297586383</v>
      </c>
      <c r="D1367" s="2">
        <f>YEAR('metered data'!J1370)</f>
        <v>2021</v>
      </c>
      <c r="E1367" s="2">
        <f>MONTH('metered data'!J1370)</f>
        <v>5</v>
      </c>
      <c r="F1367" s="2">
        <f>DAY('metered data'!J1370)</f>
        <v>31</v>
      </c>
      <c r="G1367" s="2"/>
      <c r="H1367" s="2"/>
      <c r="I1367" s="2"/>
      <c r="J1367" s="3"/>
      <c r="K1367" s="13"/>
      <c r="L1367" s="13"/>
      <c r="M1367" s="13"/>
      <c r="N1367" s="13"/>
      <c r="O1367" s="13"/>
      <c r="P1367" s="13"/>
      <c r="Q1367" s="13"/>
      <c r="R1367" s="13"/>
      <c r="S1367" s="13"/>
      <c r="T1367" s="13"/>
      <c r="U1367" s="13"/>
      <c r="V1367" s="13"/>
      <c r="W1367" s="13"/>
      <c r="X1367" s="13"/>
      <c r="Y1367" s="13"/>
      <c r="Z1367" s="13"/>
      <c r="AA1367" s="13"/>
      <c r="AB1367" s="13"/>
      <c r="AC1367" s="13"/>
      <c r="AD1367" s="13"/>
      <c r="AE1367" s="13"/>
      <c r="AF1367" s="13"/>
      <c r="AG1367" s="13"/>
      <c r="AH1367" s="13"/>
      <c r="AI1367" s="13"/>
    </row>
    <row r="1368" spans="1:35" ht="12.75" customHeight="1" x14ac:dyDescent="0.35">
      <c r="A1368" s="15">
        <f t="shared" si="64"/>
        <v>44348</v>
      </c>
      <c r="B1368" s="36">
        <f>C1368*'metered data'!H1371</f>
        <v>4935164.8565798393</v>
      </c>
      <c r="C1368" s="70">
        <f>SUMIFS('Regression Inputs'!$G$26:$G$1851,'Regression Inputs'!$B$26:$B$1851,A1368)</f>
        <v>205631.86902415997</v>
      </c>
      <c r="D1368" s="2">
        <f>YEAR('metered data'!J1371)</f>
        <v>2021</v>
      </c>
      <c r="E1368" s="2">
        <f>MONTH('metered data'!J1371)</f>
        <v>6</v>
      </c>
      <c r="F1368" s="2">
        <f>DAY('metered data'!J1371)</f>
        <v>1</v>
      </c>
      <c r="G1368" s="2"/>
      <c r="H1368" s="2"/>
      <c r="I1368" s="2"/>
      <c r="J1368" s="3"/>
      <c r="K1368" s="13"/>
      <c r="L1368" s="13"/>
      <c r="M1368" s="13"/>
      <c r="N1368" s="13"/>
      <c r="O1368" s="13"/>
      <c r="P1368" s="13"/>
      <c r="Q1368" s="13"/>
      <c r="R1368" s="13"/>
      <c r="S1368" s="13"/>
      <c r="T1368" s="13"/>
      <c r="U1368" s="13"/>
      <c r="V1368" s="13"/>
      <c r="W1368" s="13"/>
      <c r="X1368" s="13"/>
      <c r="Y1368" s="13"/>
      <c r="Z1368" s="13"/>
      <c r="AA1368" s="13"/>
      <c r="AB1368" s="13"/>
      <c r="AC1368" s="13"/>
      <c r="AD1368" s="13"/>
      <c r="AE1368" s="13"/>
      <c r="AF1368" s="13"/>
      <c r="AG1368" s="13"/>
      <c r="AH1368" s="13"/>
      <c r="AI1368" s="13"/>
    </row>
    <row r="1369" spans="1:35" ht="12.75" customHeight="1" x14ac:dyDescent="0.35">
      <c r="A1369" s="15">
        <f t="shared" si="64"/>
        <v>44349</v>
      </c>
      <c r="B1369" s="36">
        <f>C1369*'metered data'!H1372</f>
        <v>5092605.7131956909</v>
      </c>
      <c r="C1369" s="70">
        <f>SUMIFS('Regression Inputs'!$G$26:$G$1851,'Regression Inputs'!$B$26:$B$1851,A1369)</f>
        <v>212191.9047164871</v>
      </c>
      <c r="D1369" s="2">
        <f>YEAR('metered data'!J1372)</f>
        <v>2021</v>
      </c>
      <c r="E1369" s="2">
        <f>MONTH('metered data'!J1372)</f>
        <v>6</v>
      </c>
      <c r="F1369" s="2">
        <f>DAY('metered data'!J1372)</f>
        <v>2</v>
      </c>
      <c r="G1369" s="2"/>
      <c r="H1369" s="2"/>
      <c r="I1369" s="2"/>
      <c r="J1369" s="3"/>
      <c r="K1369" s="13"/>
      <c r="L1369" s="13"/>
      <c r="M1369" s="13"/>
      <c r="N1369" s="13"/>
      <c r="O1369" s="13"/>
      <c r="P1369" s="13"/>
      <c r="Q1369" s="13"/>
      <c r="R1369" s="13"/>
      <c r="S1369" s="13"/>
      <c r="T1369" s="13"/>
      <c r="U1369" s="13"/>
      <c r="V1369" s="13"/>
      <c r="W1369" s="13"/>
      <c r="X1369" s="13"/>
      <c r="Y1369" s="13"/>
      <c r="Z1369" s="13"/>
      <c r="AA1369" s="13"/>
      <c r="AB1369" s="13"/>
      <c r="AC1369" s="13"/>
      <c r="AD1369" s="13"/>
      <c r="AE1369" s="13"/>
      <c r="AF1369" s="13"/>
      <c r="AG1369" s="13"/>
      <c r="AH1369" s="13"/>
      <c r="AI1369" s="13"/>
    </row>
    <row r="1370" spans="1:35" ht="12.75" customHeight="1" x14ac:dyDescent="0.35">
      <c r="A1370" s="15">
        <f t="shared" si="64"/>
        <v>44350</v>
      </c>
      <c r="B1370" s="36">
        <f>C1370*'metered data'!H1373</f>
        <v>5050782.6101620384</v>
      </c>
      <c r="C1370" s="70">
        <f>SUMIFS('Regression Inputs'!$G$26:$G$1851,'Regression Inputs'!$B$26:$B$1851,A1370)</f>
        <v>210449.27542341826</v>
      </c>
      <c r="D1370" s="2">
        <f>YEAR('metered data'!J1373)</f>
        <v>2021</v>
      </c>
      <c r="E1370" s="2">
        <f>MONTH('metered data'!J1373)</f>
        <v>6</v>
      </c>
      <c r="F1370" s="2">
        <f>DAY('metered data'!J1373)</f>
        <v>3</v>
      </c>
      <c r="G1370" s="2"/>
      <c r="H1370" s="2"/>
      <c r="I1370" s="2"/>
      <c r="J1370" s="3"/>
      <c r="K1370" s="13"/>
      <c r="L1370" s="13"/>
      <c r="M1370" s="13"/>
      <c r="N1370" s="13"/>
      <c r="O1370" s="13"/>
      <c r="P1370" s="13"/>
      <c r="Q1370" s="13"/>
      <c r="R1370" s="13"/>
      <c r="S1370" s="13"/>
      <c r="T1370" s="13"/>
      <c r="U1370" s="13"/>
      <c r="V1370" s="13"/>
      <c r="W1370" s="13"/>
      <c r="X1370" s="13"/>
      <c r="Y1370" s="13"/>
      <c r="Z1370" s="13"/>
      <c r="AA1370" s="13"/>
      <c r="AB1370" s="13"/>
      <c r="AC1370" s="13"/>
      <c r="AD1370" s="13"/>
      <c r="AE1370" s="13"/>
      <c r="AF1370" s="13"/>
      <c r="AG1370" s="13"/>
      <c r="AH1370" s="13"/>
      <c r="AI1370" s="13"/>
    </row>
    <row r="1371" spans="1:35" ht="12.75" customHeight="1" x14ac:dyDescent="0.35">
      <c r="A1371" s="15">
        <f t="shared" si="64"/>
        <v>44351</v>
      </c>
      <c r="B1371" s="36">
        <f>C1371*'metered data'!H1374</f>
        <v>4477191.8432323383</v>
      </c>
      <c r="C1371" s="70">
        <f>SUMIFS('Regression Inputs'!$G$26:$G$1851,'Regression Inputs'!$B$26:$B$1851,A1371)</f>
        <v>186549.66013468077</v>
      </c>
      <c r="D1371" s="2">
        <f>YEAR('metered data'!J1374)</f>
        <v>2021</v>
      </c>
      <c r="E1371" s="2">
        <f>MONTH('metered data'!J1374)</f>
        <v>6</v>
      </c>
      <c r="F1371" s="2">
        <f>DAY('metered data'!J1374)</f>
        <v>4</v>
      </c>
      <c r="G1371" s="2"/>
      <c r="H1371" s="2"/>
      <c r="I1371" s="2"/>
      <c r="J1371" s="3"/>
      <c r="K1371" s="13"/>
      <c r="L1371" s="13"/>
      <c r="M1371" s="13"/>
      <c r="N1371" s="13"/>
      <c r="O1371" s="13"/>
      <c r="P1371" s="13"/>
      <c r="Q1371" s="13"/>
      <c r="R1371" s="13"/>
      <c r="S1371" s="13"/>
      <c r="T1371" s="13"/>
      <c r="U1371" s="13"/>
      <c r="V1371" s="13"/>
      <c r="W1371" s="13"/>
      <c r="X1371" s="13"/>
      <c r="Y1371" s="13"/>
      <c r="Z1371" s="13"/>
      <c r="AA1371" s="13"/>
      <c r="AB1371" s="13"/>
      <c r="AC1371" s="13"/>
      <c r="AD1371" s="13"/>
      <c r="AE1371" s="13"/>
      <c r="AF1371" s="13"/>
      <c r="AG1371" s="13"/>
      <c r="AH1371" s="13"/>
      <c r="AI1371" s="13"/>
    </row>
    <row r="1372" spans="1:35" ht="12.75" customHeight="1" x14ac:dyDescent="0.35">
      <c r="A1372" s="15">
        <f t="shared" si="64"/>
        <v>44352</v>
      </c>
      <c r="B1372" s="36">
        <f>C1372*'metered data'!H1375</f>
        <v>3743053.74886639</v>
      </c>
      <c r="C1372" s="70">
        <f>SUMIFS('Regression Inputs'!$G$26:$G$1851,'Regression Inputs'!$B$26:$B$1851,A1372)</f>
        <v>155960.57286943292</v>
      </c>
      <c r="D1372" s="2">
        <f>YEAR('metered data'!J1375)</f>
        <v>2021</v>
      </c>
      <c r="E1372" s="2">
        <f>MONTH('metered data'!J1375)</f>
        <v>6</v>
      </c>
      <c r="F1372" s="2">
        <f>DAY('metered data'!J1375)</f>
        <v>5</v>
      </c>
      <c r="G1372" s="2"/>
      <c r="H1372" s="2"/>
      <c r="I1372" s="2"/>
      <c r="J1372" s="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</row>
    <row r="1373" spans="1:35" ht="12.75" customHeight="1" x14ac:dyDescent="0.35">
      <c r="A1373" s="15">
        <f t="shared" si="64"/>
        <v>44353</v>
      </c>
      <c r="B1373" s="36">
        <f>C1373*'metered data'!H1376</f>
        <v>3569989.7793564401</v>
      </c>
      <c r="C1373" s="70">
        <f>SUMIFS('Regression Inputs'!$G$26:$G$1851,'Regression Inputs'!$B$26:$B$1851,A1373)</f>
        <v>148749.57413985167</v>
      </c>
      <c r="D1373" s="2">
        <f>YEAR('metered data'!J1376)</f>
        <v>2021</v>
      </c>
      <c r="E1373" s="2">
        <f>MONTH('metered data'!J1376)</f>
        <v>6</v>
      </c>
      <c r="F1373" s="2">
        <f>DAY('metered data'!J1376)</f>
        <v>6</v>
      </c>
      <c r="G1373" s="2"/>
      <c r="H1373" s="2"/>
      <c r="I1373" s="2"/>
      <c r="J1373" s="3"/>
      <c r="K1373" s="13"/>
      <c r="L1373" s="13"/>
      <c r="M1373" s="13"/>
      <c r="N1373" s="13"/>
      <c r="O1373" s="13"/>
      <c r="P1373" s="13"/>
      <c r="Q1373" s="13"/>
      <c r="R1373" s="13"/>
      <c r="S1373" s="13"/>
      <c r="T1373" s="13"/>
      <c r="U1373" s="13"/>
      <c r="V1373" s="13"/>
      <c r="W1373" s="13"/>
      <c r="X1373" s="13"/>
      <c r="Y1373" s="13"/>
      <c r="Z1373" s="13"/>
      <c r="AA1373" s="13"/>
      <c r="AB1373" s="13"/>
      <c r="AC1373" s="13"/>
      <c r="AD1373" s="13"/>
      <c r="AE1373" s="13"/>
      <c r="AF1373" s="13"/>
      <c r="AG1373" s="13"/>
      <c r="AH1373" s="13"/>
      <c r="AI1373" s="13"/>
    </row>
    <row r="1374" spans="1:35" ht="12.75" customHeight="1" x14ac:dyDescent="0.35">
      <c r="A1374" s="15">
        <f t="shared" ref="A1374:A1437" si="65">DATE(D1374,E1374,F1374)</f>
        <v>44354</v>
      </c>
      <c r="B1374" s="36">
        <f>C1374*'metered data'!H1377</f>
        <v>3915464.5551448516</v>
      </c>
      <c r="C1374" s="70">
        <f>SUMIFS('Regression Inputs'!$G$26:$G$1851,'Regression Inputs'!$B$26:$B$1851,A1374)</f>
        <v>163144.35646436882</v>
      </c>
      <c r="D1374" s="2">
        <f>YEAR('metered data'!J1377)</f>
        <v>2021</v>
      </c>
      <c r="E1374" s="2">
        <f>MONTH('metered data'!J1377)</f>
        <v>6</v>
      </c>
      <c r="F1374" s="2">
        <f>DAY('metered data'!J1377)</f>
        <v>7</v>
      </c>
      <c r="G1374" s="2"/>
      <c r="H1374" s="2"/>
      <c r="I1374" s="2"/>
      <c r="J1374" s="3"/>
      <c r="K1374" s="13"/>
      <c r="L1374" s="13"/>
      <c r="M1374" s="13"/>
      <c r="N1374" s="13"/>
      <c r="O1374" s="13"/>
      <c r="P1374" s="13"/>
      <c r="Q1374" s="13"/>
      <c r="R1374" s="13"/>
      <c r="S1374" s="13"/>
      <c r="T1374" s="13"/>
      <c r="U1374" s="13"/>
      <c r="V1374" s="13"/>
      <c r="W1374" s="13"/>
      <c r="X1374" s="13"/>
      <c r="Y1374" s="13"/>
      <c r="Z1374" s="13"/>
      <c r="AA1374" s="13"/>
      <c r="AB1374" s="13"/>
      <c r="AC1374" s="13"/>
      <c r="AD1374" s="13"/>
      <c r="AE1374" s="13"/>
      <c r="AF1374" s="13"/>
      <c r="AG1374" s="13"/>
      <c r="AH1374" s="13"/>
      <c r="AI1374" s="13"/>
    </row>
    <row r="1375" spans="1:35" ht="12.75" customHeight="1" x14ac:dyDescent="0.35">
      <c r="A1375" s="15">
        <f t="shared" si="65"/>
        <v>44355</v>
      </c>
      <c r="B1375" s="36">
        <f>C1375*'metered data'!H1378</f>
        <v>4048867.8059533699</v>
      </c>
      <c r="C1375" s="70">
        <f>SUMIFS('Regression Inputs'!$G$26:$G$1851,'Regression Inputs'!$B$26:$B$1851,A1375)</f>
        <v>168702.82524805708</v>
      </c>
      <c r="D1375" s="2">
        <f>YEAR('metered data'!J1378)</f>
        <v>2021</v>
      </c>
      <c r="E1375" s="2">
        <f>MONTH('metered data'!J1378)</f>
        <v>6</v>
      </c>
      <c r="F1375" s="2">
        <f>DAY('metered data'!J1378)</f>
        <v>8</v>
      </c>
      <c r="G1375" s="2"/>
      <c r="H1375" s="2"/>
      <c r="I1375" s="2"/>
      <c r="J1375" s="3"/>
      <c r="K1375" s="13"/>
      <c r="L1375" s="13"/>
      <c r="M1375" s="13"/>
      <c r="N1375" s="13"/>
      <c r="O1375" s="13"/>
      <c r="P1375" s="13"/>
      <c r="Q1375" s="13"/>
      <c r="R1375" s="13"/>
      <c r="S1375" s="13"/>
      <c r="T1375" s="13"/>
      <c r="U1375" s="13"/>
      <c r="V1375" s="13"/>
      <c r="W1375" s="13"/>
      <c r="X1375" s="13"/>
      <c r="Y1375" s="13"/>
      <c r="Z1375" s="13"/>
      <c r="AA1375" s="13"/>
      <c r="AB1375" s="13"/>
      <c r="AC1375" s="13"/>
      <c r="AD1375" s="13"/>
      <c r="AE1375" s="13"/>
      <c r="AF1375" s="13"/>
      <c r="AG1375" s="13"/>
      <c r="AH1375" s="13"/>
      <c r="AI1375" s="13"/>
    </row>
    <row r="1376" spans="1:35" ht="12.75" customHeight="1" x14ac:dyDescent="0.35">
      <c r="A1376" s="15">
        <f t="shared" si="65"/>
        <v>44356</v>
      </c>
      <c r="B1376" s="36">
        <f>C1376*'metered data'!H1379</f>
        <v>4013092.4654160189</v>
      </c>
      <c r="C1376" s="70">
        <f>SUMIFS('Regression Inputs'!$G$26:$G$1851,'Regression Inputs'!$B$26:$B$1851,A1376)</f>
        <v>167212.18605900079</v>
      </c>
      <c r="D1376" s="2">
        <f>YEAR('metered data'!J1379)</f>
        <v>2021</v>
      </c>
      <c r="E1376" s="2">
        <f>MONTH('metered data'!J1379)</f>
        <v>6</v>
      </c>
      <c r="F1376" s="2">
        <f>DAY('metered data'!J1379)</f>
        <v>9</v>
      </c>
      <c r="G1376" s="2"/>
      <c r="H1376" s="2"/>
      <c r="I1376" s="2"/>
      <c r="J1376" s="3"/>
      <c r="K1376" s="13"/>
      <c r="L1376" s="13"/>
      <c r="M1376" s="13"/>
      <c r="N1376" s="13"/>
      <c r="O1376" s="13"/>
      <c r="P1376" s="13"/>
      <c r="Q1376" s="13"/>
      <c r="R1376" s="13"/>
      <c r="S1376" s="13"/>
      <c r="T1376" s="13"/>
      <c r="U1376" s="13"/>
      <c r="V1376" s="13"/>
      <c r="W1376" s="13"/>
      <c r="X1376" s="13"/>
      <c r="Y1376" s="13"/>
      <c r="Z1376" s="13"/>
      <c r="AA1376" s="13"/>
      <c r="AB1376" s="13"/>
      <c r="AC1376" s="13"/>
      <c r="AD1376" s="13"/>
      <c r="AE1376" s="13"/>
      <c r="AF1376" s="13"/>
      <c r="AG1376" s="13"/>
      <c r="AH1376" s="13"/>
      <c r="AI1376" s="13"/>
    </row>
    <row r="1377" spans="1:35" ht="12.75" customHeight="1" x14ac:dyDescent="0.35">
      <c r="A1377" s="15">
        <f t="shared" si="65"/>
        <v>44357</v>
      </c>
      <c r="B1377" s="36">
        <f>C1377*'metered data'!H1380</f>
        <v>3935539.5863230005</v>
      </c>
      <c r="C1377" s="70">
        <f>SUMIFS('Regression Inputs'!$G$26:$G$1851,'Regression Inputs'!$B$26:$B$1851,A1377)</f>
        <v>163980.81609679168</v>
      </c>
      <c r="D1377" s="2">
        <f>YEAR('metered data'!J1380)</f>
        <v>2021</v>
      </c>
      <c r="E1377" s="2">
        <f>MONTH('metered data'!J1380)</f>
        <v>6</v>
      </c>
      <c r="F1377" s="2">
        <f>DAY('metered data'!J1380)</f>
        <v>10</v>
      </c>
      <c r="G1377" s="2"/>
      <c r="H1377" s="2"/>
      <c r="I1377" s="2"/>
      <c r="J1377" s="3"/>
      <c r="K1377" s="13"/>
      <c r="L1377" s="13"/>
      <c r="M1377" s="13"/>
      <c r="N1377" s="13"/>
      <c r="O1377" s="13"/>
      <c r="P1377" s="13"/>
      <c r="Q1377" s="13"/>
      <c r="R1377" s="13"/>
      <c r="S1377" s="13"/>
      <c r="T1377" s="13"/>
      <c r="U1377" s="13"/>
      <c r="V1377" s="13"/>
      <c r="W1377" s="13"/>
      <c r="X1377" s="13"/>
      <c r="Y1377" s="13"/>
      <c r="Z1377" s="13"/>
      <c r="AA1377" s="13"/>
      <c r="AB1377" s="13"/>
      <c r="AC1377" s="13"/>
      <c r="AD1377" s="13"/>
      <c r="AE1377" s="13"/>
      <c r="AF1377" s="13"/>
      <c r="AG1377" s="13"/>
      <c r="AH1377" s="13"/>
      <c r="AI1377" s="13"/>
    </row>
    <row r="1378" spans="1:35" ht="12.75" customHeight="1" x14ac:dyDescent="0.35">
      <c r="A1378" s="15">
        <f t="shared" si="65"/>
        <v>44358</v>
      </c>
      <c r="B1378" s="36">
        <f>C1378*'metered data'!H1381</f>
        <v>3764112.2448479794</v>
      </c>
      <c r="C1378" s="70">
        <f>SUMIFS('Regression Inputs'!$G$26:$G$1851,'Regression Inputs'!$B$26:$B$1851,A1378)</f>
        <v>156838.01020199913</v>
      </c>
      <c r="D1378" s="2">
        <f>YEAR('metered data'!J1381)</f>
        <v>2021</v>
      </c>
      <c r="E1378" s="2">
        <f>MONTH('metered data'!J1381)</f>
        <v>6</v>
      </c>
      <c r="F1378" s="2">
        <f>DAY('metered data'!J1381)</f>
        <v>11</v>
      </c>
      <c r="G1378" s="2"/>
      <c r="H1378" s="2"/>
      <c r="I1378" s="2"/>
      <c r="J1378" s="3"/>
      <c r="K1378" s="13"/>
      <c r="L1378" s="13"/>
      <c r="M1378" s="13"/>
      <c r="N1378" s="13"/>
      <c r="O1378" s="13"/>
      <c r="P1378" s="13"/>
      <c r="Q1378" s="13"/>
      <c r="R1378" s="13"/>
      <c r="S1378" s="13"/>
      <c r="T1378" s="13"/>
      <c r="U1378" s="13"/>
      <c r="V1378" s="13"/>
      <c r="W1378" s="13"/>
      <c r="X1378" s="13"/>
      <c r="Y1378" s="13"/>
      <c r="Z1378" s="13"/>
      <c r="AA1378" s="13"/>
      <c r="AB1378" s="13"/>
      <c r="AC1378" s="13"/>
      <c r="AD1378" s="13"/>
      <c r="AE1378" s="13"/>
      <c r="AF1378" s="13"/>
      <c r="AG1378" s="13"/>
      <c r="AH1378" s="13"/>
      <c r="AI1378" s="13"/>
    </row>
    <row r="1379" spans="1:35" ht="12.75" customHeight="1" x14ac:dyDescent="0.35">
      <c r="A1379" s="15">
        <f t="shared" si="65"/>
        <v>44359</v>
      </c>
      <c r="B1379" s="36">
        <f>C1379*'metered data'!H1382</f>
        <v>3884073.4958115709</v>
      </c>
      <c r="C1379" s="70">
        <f>SUMIFS('Regression Inputs'!$G$26:$G$1851,'Regression Inputs'!$B$26:$B$1851,A1379)</f>
        <v>161836.39565881545</v>
      </c>
      <c r="D1379" s="2">
        <f>YEAR('metered data'!J1382)</f>
        <v>2021</v>
      </c>
      <c r="E1379" s="2">
        <f>MONTH('metered data'!J1382)</f>
        <v>6</v>
      </c>
      <c r="F1379" s="2">
        <f>DAY('metered data'!J1382)</f>
        <v>12</v>
      </c>
      <c r="G1379" s="2"/>
      <c r="H1379" s="2"/>
      <c r="I1379" s="2"/>
      <c r="J1379" s="3"/>
      <c r="K1379" s="13"/>
      <c r="L1379" s="13"/>
      <c r="M1379" s="13"/>
      <c r="N1379" s="13"/>
      <c r="O1379" s="13"/>
      <c r="P1379" s="13"/>
      <c r="Q1379" s="13"/>
      <c r="R1379" s="13"/>
      <c r="S1379" s="13"/>
      <c r="T1379" s="13"/>
      <c r="U1379" s="13"/>
      <c r="V1379" s="13"/>
      <c r="W1379" s="13"/>
      <c r="X1379" s="13"/>
      <c r="Y1379" s="13"/>
      <c r="Z1379" s="13"/>
      <c r="AA1379" s="13"/>
      <c r="AB1379" s="13"/>
      <c r="AC1379" s="13"/>
      <c r="AD1379" s="13"/>
      <c r="AE1379" s="13"/>
      <c r="AF1379" s="13"/>
      <c r="AG1379" s="13"/>
      <c r="AH1379" s="13"/>
      <c r="AI1379" s="13"/>
    </row>
    <row r="1380" spans="1:35" ht="12.75" customHeight="1" x14ac:dyDescent="0.35">
      <c r="A1380" s="15">
        <f t="shared" si="65"/>
        <v>44360</v>
      </c>
      <c r="B1380" s="36">
        <f>C1380*'metered data'!H1383</f>
        <v>4167818.1359307328</v>
      </c>
      <c r="C1380" s="70">
        <f>SUMIFS('Regression Inputs'!$G$26:$G$1851,'Regression Inputs'!$B$26:$B$1851,A1380)</f>
        <v>173659.08899711387</v>
      </c>
      <c r="D1380" s="2">
        <f>YEAR('metered data'!J1383)</f>
        <v>2021</v>
      </c>
      <c r="E1380" s="2">
        <f>MONTH('metered data'!J1383)</f>
        <v>6</v>
      </c>
      <c r="F1380" s="2">
        <f>DAY('metered data'!J1383)</f>
        <v>13</v>
      </c>
      <c r="G1380" s="2"/>
      <c r="H1380" s="2"/>
      <c r="I1380" s="2"/>
      <c r="J1380" s="3"/>
      <c r="K1380" s="13"/>
      <c r="L1380" s="13"/>
      <c r="M1380" s="13"/>
      <c r="N1380" s="13"/>
      <c r="O1380" s="13"/>
      <c r="P1380" s="13"/>
      <c r="Q1380" s="13"/>
      <c r="R1380" s="13"/>
      <c r="S1380" s="13"/>
      <c r="T1380" s="13"/>
      <c r="U1380" s="13"/>
      <c r="V1380" s="13"/>
      <c r="W1380" s="13"/>
      <c r="X1380" s="13"/>
      <c r="Y1380" s="13"/>
      <c r="Z1380" s="13"/>
      <c r="AA1380" s="13"/>
      <c r="AB1380" s="13"/>
      <c r="AC1380" s="13"/>
      <c r="AD1380" s="13"/>
      <c r="AE1380" s="13"/>
      <c r="AF1380" s="13"/>
      <c r="AG1380" s="13"/>
      <c r="AH1380" s="13"/>
      <c r="AI1380" s="13"/>
    </row>
    <row r="1381" spans="1:35" ht="12.75" customHeight="1" x14ac:dyDescent="0.35">
      <c r="A1381" s="15">
        <f t="shared" si="65"/>
        <v>44361</v>
      </c>
      <c r="B1381" s="36">
        <f>C1381*'metered data'!H1384</f>
        <v>4368593.8305027708</v>
      </c>
      <c r="C1381" s="70">
        <f>SUMIFS('Regression Inputs'!$G$26:$G$1851,'Regression Inputs'!$B$26:$B$1851,A1381)</f>
        <v>182024.74293761546</v>
      </c>
      <c r="D1381" s="2">
        <f>YEAR('metered data'!J1384)</f>
        <v>2021</v>
      </c>
      <c r="E1381" s="2">
        <f>MONTH('metered data'!J1384)</f>
        <v>6</v>
      </c>
      <c r="F1381" s="2">
        <f>DAY('metered data'!J1384)</f>
        <v>14</v>
      </c>
      <c r="G1381" s="2"/>
      <c r="H1381" s="2"/>
      <c r="I1381" s="2"/>
      <c r="J1381" s="3"/>
      <c r="K1381" s="13"/>
      <c r="L1381" s="13"/>
      <c r="M1381" s="13"/>
      <c r="N1381" s="13"/>
      <c r="O1381" s="13"/>
      <c r="P1381" s="13"/>
      <c r="Q1381" s="13"/>
      <c r="R1381" s="13"/>
      <c r="S1381" s="13"/>
      <c r="T1381" s="13"/>
      <c r="U1381" s="13"/>
      <c r="V1381" s="13"/>
      <c r="W1381" s="13"/>
      <c r="X1381" s="13"/>
      <c r="Y1381" s="13"/>
      <c r="Z1381" s="13"/>
      <c r="AA1381" s="13"/>
      <c r="AB1381" s="13"/>
      <c r="AC1381" s="13"/>
      <c r="AD1381" s="13"/>
      <c r="AE1381" s="13"/>
      <c r="AF1381" s="13"/>
      <c r="AG1381" s="13"/>
      <c r="AH1381" s="13"/>
      <c r="AI1381" s="13"/>
    </row>
    <row r="1382" spans="1:35" ht="12.75" customHeight="1" x14ac:dyDescent="0.35">
      <c r="A1382" s="15">
        <f t="shared" si="65"/>
        <v>44362</v>
      </c>
      <c r="B1382" s="36">
        <f>C1382*'metered data'!H1385</f>
        <v>4023182.3450646102</v>
      </c>
      <c r="C1382" s="70">
        <f>SUMIFS('Regression Inputs'!$G$26:$G$1851,'Regression Inputs'!$B$26:$B$1851,A1382)</f>
        <v>167632.59771102542</v>
      </c>
      <c r="D1382" s="2">
        <f>YEAR('metered data'!J1385)</f>
        <v>2021</v>
      </c>
      <c r="E1382" s="2">
        <f>MONTH('metered data'!J1385)</f>
        <v>6</v>
      </c>
      <c r="F1382" s="2">
        <f>DAY('metered data'!J1385)</f>
        <v>15</v>
      </c>
      <c r="G1382" s="2"/>
      <c r="H1382" s="2"/>
      <c r="I1382" s="2"/>
      <c r="J1382" s="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</row>
    <row r="1383" spans="1:35" ht="12.75" customHeight="1" x14ac:dyDescent="0.35">
      <c r="A1383" s="15">
        <f t="shared" si="65"/>
        <v>44363</v>
      </c>
      <c r="B1383" s="36">
        <f>C1383*'metered data'!H1386</f>
        <v>4195479.8042501872</v>
      </c>
      <c r="C1383" s="70">
        <f>SUMIFS('Regression Inputs'!$G$26:$G$1851,'Regression Inputs'!$B$26:$B$1851,A1383)</f>
        <v>174811.65851042446</v>
      </c>
      <c r="D1383" s="2">
        <f>YEAR('metered data'!J1386)</f>
        <v>2021</v>
      </c>
      <c r="E1383" s="2">
        <f>MONTH('metered data'!J1386)</f>
        <v>6</v>
      </c>
      <c r="F1383" s="2">
        <f>DAY('metered data'!J1386)</f>
        <v>16</v>
      </c>
      <c r="G1383" s="2"/>
      <c r="H1383" s="2"/>
      <c r="I1383" s="2"/>
      <c r="J1383" s="3"/>
      <c r="K1383" s="13"/>
      <c r="L1383" s="13"/>
      <c r="M1383" s="13"/>
      <c r="N1383" s="13"/>
      <c r="O1383" s="13"/>
      <c r="P1383" s="13"/>
      <c r="Q1383" s="13"/>
      <c r="R1383" s="13"/>
      <c r="S1383" s="13"/>
      <c r="T1383" s="13"/>
      <c r="U1383" s="13"/>
      <c r="V1383" s="13"/>
      <c r="W1383" s="13"/>
      <c r="X1383" s="13"/>
      <c r="Y1383" s="13"/>
      <c r="Z1383" s="13"/>
      <c r="AA1383" s="13"/>
      <c r="AB1383" s="13"/>
      <c r="AC1383" s="13"/>
      <c r="AD1383" s="13"/>
      <c r="AE1383" s="13"/>
      <c r="AF1383" s="13"/>
      <c r="AG1383" s="13"/>
      <c r="AH1383" s="13"/>
      <c r="AI1383" s="13"/>
    </row>
    <row r="1384" spans="1:35" ht="12.75" customHeight="1" x14ac:dyDescent="0.35">
      <c r="A1384" s="15">
        <f t="shared" si="65"/>
        <v>44364</v>
      </c>
      <c r="B1384" s="36">
        <f>C1384*'metered data'!H1387</f>
        <v>4503371.5656732097</v>
      </c>
      <c r="C1384" s="70">
        <f>SUMIFS('Regression Inputs'!$G$26:$G$1851,'Regression Inputs'!$B$26:$B$1851,A1384)</f>
        <v>187640.48190305039</v>
      </c>
      <c r="D1384" s="2">
        <f>YEAR('metered data'!J1387)</f>
        <v>2021</v>
      </c>
      <c r="E1384" s="2">
        <f>MONTH('metered data'!J1387)</f>
        <v>6</v>
      </c>
      <c r="F1384" s="2">
        <f>DAY('metered data'!J1387)</f>
        <v>17</v>
      </c>
      <c r="G1384" s="2"/>
      <c r="H1384" s="2"/>
      <c r="I1384" s="2"/>
      <c r="J1384" s="3"/>
      <c r="K1384" s="13"/>
      <c r="L1384" s="13"/>
      <c r="M1384" s="13"/>
      <c r="N1384" s="13"/>
      <c r="O1384" s="13"/>
      <c r="P1384" s="13"/>
      <c r="Q1384" s="13"/>
      <c r="R1384" s="13"/>
      <c r="S1384" s="13"/>
      <c r="T1384" s="13"/>
      <c r="U1384" s="13"/>
      <c r="V1384" s="13"/>
      <c r="W1384" s="13"/>
      <c r="X1384" s="13"/>
      <c r="Y1384" s="13"/>
      <c r="Z1384" s="13"/>
      <c r="AA1384" s="13"/>
      <c r="AB1384" s="13"/>
      <c r="AC1384" s="13"/>
      <c r="AD1384" s="13"/>
      <c r="AE1384" s="13"/>
      <c r="AF1384" s="13"/>
      <c r="AG1384" s="13"/>
      <c r="AH1384" s="13"/>
      <c r="AI1384" s="13"/>
    </row>
    <row r="1385" spans="1:35" ht="12.75" customHeight="1" x14ac:dyDescent="0.35">
      <c r="A1385" s="15">
        <f t="shared" si="65"/>
        <v>44365</v>
      </c>
      <c r="B1385" s="36">
        <f>C1385*'metered data'!H1388</f>
        <v>4741105.4131681696</v>
      </c>
      <c r="C1385" s="70">
        <f>SUMIFS('Regression Inputs'!$G$26:$G$1851,'Regression Inputs'!$B$26:$B$1851,A1385)</f>
        <v>197546.05888200706</v>
      </c>
      <c r="D1385" s="2">
        <f>YEAR('metered data'!J1388)</f>
        <v>2021</v>
      </c>
      <c r="E1385" s="2">
        <f>MONTH('metered data'!J1388)</f>
        <v>6</v>
      </c>
      <c r="F1385" s="2">
        <f>DAY('metered data'!J1388)</f>
        <v>18</v>
      </c>
      <c r="G1385" s="2"/>
      <c r="H1385" s="2"/>
      <c r="I1385" s="2"/>
      <c r="J1385" s="3"/>
      <c r="K1385" s="13"/>
      <c r="L1385" s="13"/>
      <c r="M1385" s="13"/>
      <c r="N1385" s="13"/>
      <c r="O1385" s="13"/>
      <c r="P1385" s="13"/>
      <c r="Q1385" s="13"/>
      <c r="R1385" s="13"/>
      <c r="S1385" s="13"/>
      <c r="T1385" s="13"/>
      <c r="U1385" s="13"/>
      <c r="V1385" s="13"/>
      <c r="W1385" s="13"/>
      <c r="X1385" s="13"/>
      <c r="Y1385" s="13"/>
      <c r="Z1385" s="13"/>
      <c r="AA1385" s="13"/>
      <c r="AB1385" s="13"/>
      <c r="AC1385" s="13"/>
      <c r="AD1385" s="13"/>
      <c r="AE1385" s="13"/>
      <c r="AF1385" s="13"/>
      <c r="AG1385" s="13"/>
      <c r="AH1385" s="13"/>
      <c r="AI1385" s="13"/>
    </row>
    <row r="1386" spans="1:35" ht="12.75" customHeight="1" x14ac:dyDescent="0.35">
      <c r="A1386" s="15">
        <f t="shared" si="65"/>
        <v>44366</v>
      </c>
      <c r="B1386" s="36">
        <f>C1386*'metered data'!H1389</f>
        <v>4535522.3673953712</v>
      </c>
      <c r="C1386" s="70">
        <f>SUMIFS('Regression Inputs'!$G$26:$G$1851,'Regression Inputs'!$B$26:$B$1851,A1386)</f>
        <v>188980.0986414738</v>
      </c>
      <c r="D1386" s="2">
        <f>YEAR('metered data'!J1389)</f>
        <v>2021</v>
      </c>
      <c r="E1386" s="2">
        <f>MONTH('metered data'!J1389)</f>
        <v>6</v>
      </c>
      <c r="F1386" s="2">
        <f>DAY('metered data'!J1389)</f>
        <v>19</v>
      </c>
      <c r="G1386" s="2"/>
      <c r="H1386" s="2"/>
      <c r="I1386" s="2"/>
      <c r="J1386" s="3"/>
      <c r="K1386" s="13"/>
      <c r="L1386" s="13"/>
      <c r="M1386" s="13"/>
      <c r="N1386" s="13"/>
      <c r="O1386" s="13"/>
      <c r="P1386" s="13"/>
      <c r="Q1386" s="13"/>
      <c r="R1386" s="13"/>
      <c r="S1386" s="13"/>
      <c r="T1386" s="13"/>
      <c r="U1386" s="13"/>
      <c r="V1386" s="13"/>
      <c r="W1386" s="13"/>
      <c r="X1386" s="13"/>
      <c r="Y1386" s="13"/>
      <c r="Z1386" s="13"/>
      <c r="AA1386" s="13"/>
      <c r="AB1386" s="13"/>
      <c r="AC1386" s="13"/>
      <c r="AD1386" s="13"/>
      <c r="AE1386" s="13"/>
      <c r="AF1386" s="13"/>
      <c r="AG1386" s="13"/>
      <c r="AH1386" s="13"/>
      <c r="AI1386" s="13"/>
    </row>
    <row r="1387" spans="1:35" ht="12.75" customHeight="1" x14ac:dyDescent="0.35">
      <c r="A1387" s="15">
        <f t="shared" si="65"/>
        <v>44367</v>
      </c>
      <c r="B1387" s="36">
        <f>C1387*'metered data'!H1390</f>
        <v>4587520.8399211727</v>
      </c>
      <c r="C1387" s="70">
        <f>SUMIFS('Regression Inputs'!$G$26:$G$1851,'Regression Inputs'!$B$26:$B$1851,A1387)</f>
        <v>191146.70166338221</v>
      </c>
      <c r="D1387" s="2">
        <f>YEAR('metered data'!J1390)</f>
        <v>2021</v>
      </c>
      <c r="E1387" s="2">
        <f>MONTH('metered data'!J1390)</f>
        <v>6</v>
      </c>
      <c r="F1387" s="2">
        <f>DAY('metered data'!J1390)</f>
        <v>20</v>
      </c>
      <c r="G1387" s="2"/>
      <c r="H1387" s="2"/>
      <c r="I1387" s="2"/>
      <c r="J1387" s="3"/>
      <c r="K1387" s="13"/>
      <c r="L1387" s="13"/>
      <c r="M1387" s="13"/>
      <c r="N1387" s="13"/>
      <c r="O1387" s="13"/>
      <c r="P1387" s="13"/>
      <c r="Q1387" s="13"/>
      <c r="R1387" s="13"/>
      <c r="S1387" s="13"/>
      <c r="T1387" s="13"/>
      <c r="U1387" s="13"/>
      <c r="V1387" s="13"/>
      <c r="W1387" s="13"/>
      <c r="X1387" s="13"/>
      <c r="Y1387" s="13"/>
      <c r="Z1387" s="13"/>
      <c r="AA1387" s="13"/>
      <c r="AB1387" s="13"/>
      <c r="AC1387" s="13"/>
      <c r="AD1387" s="13"/>
      <c r="AE1387" s="13"/>
      <c r="AF1387" s="13"/>
      <c r="AG1387" s="13"/>
      <c r="AH1387" s="13"/>
      <c r="AI1387" s="13"/>
    </row>
    <row r="1388" spans="1:35" ht="12.75" customHeight="1" x14ac:dyDescent="0.35">
      <c r="A1388" s="15">
        <f t="shared" si="65"/>
        <v>44368</v>
      </c>
      <c r="B1388" s="36">
        <f>C1388*'metered data'!H1391</f>
        <v>5087169.6934653819</v>
      </c>
      <c r="C1388" s="70">
        <f>SUMIFS('Regression Inputs'!$G$26:$G$1851,'Regression Inputs'!$B$26:$B$1851,A1388)</f>
        <v>211965.40389439091</v>
      </c>
      <c r="D1388" s="2">
        <f>YEAR('metered data'!J1391)</f>
        <v>2021</v>
      </c>
      <c r="E1388" s="2">
        <f>MONTH('metered data'!J1391)</f>
        <v>6</v>
      </c>
      <c r="F1388" s="2">
        <f>DAY('metered data'!J1391)</f>
        <v>21</v>
      </c>
      <c r="G1388" s="2"/>
      <c r="H1388" s="2"/>
      <c r="I1388" s="2"/>
      <c r="J1388" s="3"/>
      <c r="K1388" s="13"/>
      <c r="L1388" s="13"/>
      <c r="M1388" s="13"/>
      <c r="N1388" s="13"/>
      <c r="O1388" s="13"/>
      <c r="P1388" s="13"/>
      <c r="Q1388" s="13"/>
      <c r="R1388" s="13"/>
      <c r="S1388" s="13"/>
      <c r="T1388" s="13"/>
      <c r="U1388" s="13"/>
      <c r="V1388" s="13"/>
      <c r="W1388" s="13"/>
      <c r="X1388" s="13"/>
      <c r="Y1388" s="13"/>
      <c r="Z1388" s="13"/>
      <c r="AA1388" s="13"/>
      <c r="AB1388" s="13"/>
      <c r="AC1388" s="13"/>
      <c r="AD1388" s="13"/>
      <c r="AE1388" s="13"/>
      <c r="AF1388" s="13"/>
      <c r="AG1388" s="13"/>
      <c r="AH1388" s="13"/>
      <c r="AI1388" s="13"/>
    </row>
    <row r="1389" spans="1:35" ht="12.75" customHeight="1" x14ac:dyDescent="0.35">
      <c r="A1389" s="15">
        <f t="shared" si="65"/>
        <v>44369</v>
      </c>
      <c r="B1389" s="36">
        <f>C1389*'metered data'!H1392</f>
        <v>5277196.2278481089</v>
      </c>
      <c r="C1389" s="70">
        <f>SUMIFS('Regression Inputs'!$G$26:$G$1851,'Regression Inputs'!$B$26:$B$1851,A1389)</f>
        <v>219883.17616033787</v>
      </c>
      <c r="D1389" s="2">
        <f>YEAR('metered data'!J1392)</f>
        <v>2021</v>
      </c>
      <c r="E1389" s="2">
        <f>MONTH('metered data'!J1392)</f>
        <v>6</v>
      </c>
      <c r="F1389" s="2">
        <f>DAY('metered data'!J1392)</f>
        <v>22</v>
      </c>
      <c r="G1389" s="2"/>
      <c r="H1389" s="2"/>
      <c r="I1389" s="2"/>
      <c r="J1389" s="3"/>
      <c r="K1389" s="13"/>
      <c r="L1389" s="13"/>
      <c r="M1389" s="13"/>
      <c r="N1389" s="13"/>
      <c r="O1389" s="13"/>
      <c r="P1389" s="13"/>
      <c r="Q1389" s="13"/>
      <c r="R1389" s="13"/>
      <c r="S1389" s="13"/>
      <c r="T1389" s="13"/>
      <c r="U1389" s="13"/>
      <c r="V1389" s="13"/>
      <c r="W1389" s="13"/>
      <c r="X1389" s="13"/>
      <c r="Y1389" s="13"/>
      <c r="Z1389" s="13"/>
      <c r="AA1389" s="13"/>
      <c r="AB1389" s="13"/>
      <c r="AC1389" s="13"/>
      <c r="AD1389" s="13"/>
      <c r="AE1389" s="13"/>
      <c r="AF1389" s="13"/>
      <c r="AG1389" s="13"/>
      <c r="AH1389" s="13"/>
      <c r="AI1389" s="13"/>
    </row>
    <row r="1390" spans="1:35" ht="12.75" customHeight="1" x14ac:dyDescent="0.35">
      <c r="A1390" s="15">
        <f t="shared" si="65"/>
        <v>44370</v>
      </c>
      <c r="B1390" s="36">
        <f>C1390*'metered data'!H1393</f>
        <v>5231525.7629022403</v>
      </c>
      <c r="C1390" s="70">
        <f>SUMIFS('Regression Inputs'!$G$26:$G$1851,'Regression Inputs'!$B$26:$B$1851,A1390)</f>
        <v>217980.24012092667</v>
      </c>
      <c r="D1390" s="2">
        <f>YEAR('metered data'!J1393)</f>
        <v>2021</v>
      </c>
      <c r="E1390" s="2">
        <f>MONTH('metered data'!J1393)</f>
        <v>6</v>
      </c>
      <c r="F1390" s="2">
        <f>DAY('metered data'!J1393)</f>
        <v>23</v>
      </c>
      <c r="G1390" s="2"/>
      <c r="H1390" s="2"/>
      <c r="I1390" s="2"/>
      <c r="J1390" s="3"/>
      <c r="K1390" s="13"/>
      <c r="L1390" s="13"/>
      <c r="M1390" s="13"/>
      <c r="N1390" s="13"/>
      <c r="O1390" s="13"/>
      <c r="P1390" s="13"/>
      <c r="Q1390" s="13"/>
      <c r="R1390" s="13"/>
      <c r="S1390" s="13"/>
      <c r="T1390" s="13"/>
      <c r="U1390" s="13"/>
      <c r="V1390" s="13"/>
      <c r="W1390" s="13"/>
      <c r="X1390" s="13"/>
      <c r="Y1390" s="13"/>
      <c r="Z1390" s="13"/>
      <c r="AA1390" s="13"/>
      <c r="AB1390" s="13"/>
      <c r="AC1390" s="13"/>
      <c r="AD1390" s="13"/>
      <c r="AE1390" s="13"/>
      <c r="AF1390" s="13"/>
      <c r="AG1390" s="13"/>
      <c r="AH1390" s="13"/>
      <c r="AI1390" s="13"/>
    </row>
    <row r="1391" spans="1:35" ht="12.75" customHeight="1" x14ac:dyDescent="0.35">
      <c r="A1391" s="15">
        <f t="shared" si="65"/>
        <v>44371</v>
      </c>
      <c r="B1391" s="36">
        <f>C1391*'metered data'!H1394</f>
        <v>5290732.0298362905</v>
      </c>
      <c r="C1391" s="70">
        <f>SUMIFS('Regression Inputs'!$G$26:$G$1851,'Regression Inputs'!$B$26:$B$1851,A1391)</f>
        <v>220447.16790984545</v>
      </c>
      <c r="D1391" s="2">
        <f>YEAR('metered data'!J1394)</f>
        <v>2021</v>
      </c>
      <c r="E1391" s="2">
        <f>MONTH('metered data'!J1394)</f>
        <v>6</v>
      </c>
      <c r="F1391" s="2">
        <f>DAY('metered data'!J1394)</f>
        <v>24</v>
      </c>
      <c r="G1391" s="2"/>
      <c r="H1391" s="2"/>
      <c r="I1391" s="2"/>
      <c r="J1391" s="3"/>
      <c r="K1391" s="13"/>
      <c r="L1391" s="13"/>
      <c r="M1391" s="13"/>
      <c r="N1391" s="13"/>
      <c r="O1391" s="13"/>
      <c r="P1391" s="13"/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  <c r="AA1391" s="13"/>
      <c r="AB1391" s="13"/>
      <c r="AC1391" s="13"/>
      <c r="AD1391" s="13"/>
      <c r="AE1391" s="13"/>
      <c r="AF1391" s="13"/>
      <c r="AG1391" s="13"/>
      <c r="AH1391" s="13"/>
      <c r="AI1391" s="13"/>
    </row>
    <row r="1392" spans="1:35" ht="12.75" customHeight="1" x14ac:dyDescent="0.35">
      <c r="A1392" s="15">
        <f t="shared" si="65"/>
        <v>44372</v>
      </c>
      <c r="B1392" s="36">
        <f>C1392*'metered data'!H1395</f>
        <v>5473140.1382149002</v>
      </c>
      <c r="C1392" s="70">
        <f>SUMIFS('Regression Inputs'!$G$26:$G$1851,'Regression Inputs'!$B$26:$B$1851,A1392)</f>
        <v>228047.50575895418</v>
      </c>
      <c r="D1392" s="2">
        <f>YEAR('metered data'!J1395)</f>
        <v>2021</v>
      </c>
      <c r="E1392" s="2">
        <f>MONTH('metered data'!J1395)</f>
        <v>6</v>
      </c>
      <c r="F1392" s="2">
        <f>DAY('metered data'!J1395)</f>
        <v>25</v>
      </c>
      <c r="G1392" s="2"/>
      <c r="H1392" s="2"/>
      <c r="I1392" s="2"/>
      <c r="J1392" s="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</row>
    <row r="1393" spans="1:35" ht="12.75" customHeight="1" x14ac:dyDescent="0.35">
      <c r="A1393" s="15">
        <f t="shared" si="65"/>
        <v>44373</v>
      </c>
      <c r="B1393" s="36">
        <f>C1393*'metered data'!H1396</f>
        <v>5460751.9409185126</v>
      </c>
      <c r="C1393" s="70">
        <f>SUMIFS('Regression Inputs'!$G$26:$G$1851,'Regression Inputs'!$B$26:$B$1851,A1393)</f>
        <v>227531.33087160467</v>
      </c>
      <c r="D1393" s="2">
        <f>YEAR('metered data'!J1396)</f>
        <v>2021</v>
      </c>
      <c r="E1393" s="2">
        <f>MONTH('metered data'!J1396)</f>
        <v>6</v>
      </c>
      <c r="F1393" s="2">
        <f>DAY('metered data'!J1396)</f>
        <v>26</v>
      </c>
      <c r="G1393" s="2"/>
      <c r="H1393" s="2"/>
      <c r="I1393" s="2"/>
      <c r="J1393" s="3"/>
      <c r="K1393" s="13"/>
      <c r="L1393" s="13"/>
      <c r="M1393" s="13"/>
      <c r="N1393" s="13"/>
      <c r="O1393" s="13"/>
      <c r="P1393" s="13"/>
      <c r="Q1393" s="13"/>
      <c r="R1393" s="13"/>
      <c r="S1393" s="13"/>
      <c r="T1393" s="13"/>
      <c r="U1393" s="13"/>
      <c r="V1393" s="13"/>
      <c r="W1393" s="13"/>
      <c r="X1393" s="13"/>
      <c r="Y1393" s="13"/>
      <c r="Z1393" s="13"/>
      <c r="AA1393" s="13"/>
      <c r="AB1393" s="13"/>
      <c r="AC1393" s="13"/>
      <c r="AD1393" s="13"/>
      <c r="AE1393" s="13"/>
      <c r="AF1393" s="13"/>
      <c r="AG1393" s="13"/>
      <c r="AH1393" s="13"/>
      <c r="AI1393" s="13"/>
    </row>
    <row r="1394" spans="1:35" ht="12.75" customHeight="1" x14ac:dyDescent="0.35">
      <c r="A1394" s="15">
        <f t="shared" si="65"/>
        <v>44374</v>
      </c>
      <c r="B1394" s="36">
        <f>C1394*'metered data'!H1397</f>
        <v>5550465.072000159</v>
      </c>
      <c r="C1394" s="70">
        <f>SUMIFS('Regression Inputs'!$G$26:$G$1851,'Regression Inputs'!$B$26:$B$1851,A1394)</f>
        <v>231269.3780000066</v>
      </c>
      <c r="D1394" s="2">
        <f>YEAR('metered data'!J1397)</f>
        <v>2021</v>
      </c>
      <c r="E1394" s="2">
        <f>MONTH('metered data'!J1397)</f>
        <v>6</v>
      </c>
      <c r="F1394" s="2">
        <f>DAY('metered data'!J1397)</f>
        <v>27</v>
      </c>
      <c r="G1394" s="2"/>
      <c r="H1394" s="2"/>
      <c r="I1394" s="2"/>
      <c r="J1394" s="3"/>
      <c r="K1394" s="13"/>
      <c r="L1394" s="13"/>
      <c r="M1394" s="13"/>
      <c r="N1394" s="13"/>
      <c r="O1394" s="13"/>
      <c r="P1394" s="13"/>
      <c r="Q1394" s="13"/>
      <c r="R1394" s="13"/>
      <c r="S1394" s="13"/>
      <c r="T1394" s="13"/>
      <c r="U1394" s="13"/>
      <c r="V1394" s="13"/>
      <c r="W1394" s="13"/>
      <c r="X1394" s="13"/>
      <c r="Y1394" s="13"/>
      <c r="Z1394" s="13"/>
      <c r="AA1394" s="13"/>
      <c r="AB1394" s="13"/>
      <c r="AC1394" s="13"/>
      <c r="AD1394" s="13"/>
      <c r="AE1394" s="13"/>
      <c r="AF1394" s="13"/>
      <c r="AG1394" s="13"/>
      <c r="AH1394" s="13"/>
      <c r="AI1394" s="13"/>
    </row>
    <row r="1395" spans="1:35" ht="12.75" customHeight="1" x14ac:dyDescent="0.35">
      <c r="A1395" s="15">
        <f t="shared" si="65"/>
        <v>44375</v>
      </c>
      <c r="B1395" s="36">
        <f>C1395*'metered data'!H1398</f>
        <v>6000889.6563095404</v>
      </c>
      <c r="C1395" s="70">
        <f>SUMIFS('Regression Inputs'!$G$26:$G$1851,'Regression Inputs'!$B$26:$B$1851,A1395)</f>
        <v>250037.06901289753</v>
      </c>
      <c r="D1395" s="2">
        <f>YEAR('metered data'!J1398)</f>
        <v>2021</v>
      </c>
      <c r="E1395" s="2">
        <f>MONTH('metered data'!J1398)</f>
        <v>6</v>
      </c>
      <c r="F1395" s="2">
        <f>DAY('metered data'!J1398)</f>
        <v>28</v>
      </c>
      <c r="G1395" s="2"/>
      <c r="H1395" s="2"/>
      <c r="I1395" s="2"/>
      <c r="J1395" s="3"/>
      <c r="K1395" s="13"/>
      <c r="L1395" s="13"/>
      <c r="M1395" s="13"/>
      <c r="N1395" s="13"/>
      <c r="O1395" s="13"/>
      <c r="P1395" s="13"/>
      <c r="Q1395" s="13"/>
      <c r="R1395" s="13"/>
      <c r="S1395" s="13"/>
      <c r="T1395" s="13"/>
      <c r="U1395" s="13"/>
      <c r="V1395" s="13"/>
      <c r="W1395" s="13"/>
      <c r="X1395" s="13"/>
      <c r="Y1395" s="13"/>
      <c r="Z1395" s="13"/>
      <c r="AA1395" s="13"/>
      <c r="AB1395" s="13"/>
      <c r="AC1395" s="13"/>
      <c r="AD1395" s="13"/>
      <c r="AE1395" s="13"/>
      <c r="AF1395" s="13"/>
      <c r="AG1395" s="13"/>
      <c r="AH1395" s="13"/>
      <c r="AI1395" s="13"/>
    </row>
    <row r="1396" spans="1:35" ht="12.75" customHeight="1" x14ac:dyDescent="0.35">
      <c r="A1396" s="15">
        <f t="shared" si="65"/>
        <v>44376</v>
      </c>
      <c r="B1396" s="36">
        <f>C1396*'metered data'!H1399</f>
        <v>6174072.0804665899</v>
      </c>
      <c r="C1396" s="70">
        <f>SUMIFS('Regression Inputs'!$G$26:$G$1851,'Regression Inputs'!$B$26:$B$1851,A1396)</f>
        <v>257253.00335277457</v>
      </c>
      <c r="D1396" s="2">
        <f>YEAR('metered data'!J1399)</f>
        <v>2021</v>
      </c>
      <c r="E1396" s="2">
        <f>MONTH('metered data'!J1399)</f>
        <v>6</v>
      </c>
      <c r="F1396" s="2">
        <f>DAY('metered data'!J1399)</f>
        <v>29</v>
      </c>
      <c r="G1396" s="2"/>
      <c r="H1396" s="2"/>
      <c r="I1396" s="2"/>
      <c r="J1396" s="3"/>
      <c r="K1396" s="13"/>
      <c r="L1396" s="13"/>
      <c r="M1396" s="13"/>
      <c r="N1396" s="13"/>
      <c r="O1396" s="13"/>
      <c r="P1396" s="13"/>
      <c r="Q1396" s="13"/>
      <c r="R1396" s="13"/>
      <c r="S1396" s="13"/>
      <c r="T1396" s="13"/>
      <c r="U1396" s="13"/>
      <c r="V1396" s="13"/>
      <c r="W1396" s="13"/>
      <c r="X1396" s="13"/>
      <c r="Y1396" s="13"/>
      <c r="Z1396" s="13"/>
      <c r="AA1396" s="13"/>
      <c r="AB1396" s="13"/>
      <c r="AC1396" s="13"/>
      <c r="AD1396" s="13"/>
      <c r="AE1396" s="13"/>
      <c r="AF1396" s="13"/>
      <c r="AG1396" s="13"/>
      <c r="AH1396" s="13"/>
      <c r="AI1396" s="13"/>
    </row>
    <row r="1397" spans="1:35" ht="12.75" customHeight="1" x14ac:dyDescent="0.35">
      <c r="A1397" s="15">
        <f t="shared" si="65"/>
        <v>44377</v>
      </c>
      <c r="B1397" s="36">
        <f>C1397*'metered data'!H1400</f>
        <v>6051089.1036087591</v>
      </c>
      <c r="C1397" s="70">
        <f>SUMIFS('Regression Inputs'!$G$26:$G$1851,'Regression Inputs'!$B$26:$B$1851,A1397)</f>
        <v>252128.71265036496</v>
      </c>
      <c r="D1397" s="2">
        <f>YEAR('metered data'!J1400)</f>
        <v>2021</v>
      </c>
      <c r="E1397" s="2">
        <f>MONTH('metered data'!J1400)</f>
        <v>6</v>
      </c>
      <c r="F1397" s="2">
        <f>DAY('metered data'!J1400)</f>
        <v>30</v>
      </c>
      <c r="G1397" s="2"/>
      <c r="H1397" s="2"/>
      <c r="I1397" s="2"/>
      <c r="J1397" s="3"/>
      <c r="K1397" s="13"/>
      <c r="L1397" s="13"/>
      <c r="M1397" s="13"/>
      <c r="N1397" s="13"/>
      <c r="O1397" s="13"/>
      <c r="P1397" s="13"/>
      <c r="Q1397" s="13"/>
      <c r="R1397" s="13"/>
      <c r="S1397" s="13"/>
      <c r="T1397" s="13"/>
      <c r="U1397" s="13"/>
      <c r="V1397" s="13"/>
      <c r="W1397" s="13"/>
      <c r="X1397" s="13"/>
      <c r="Y1397" s="13"/>
      <c r="Z1397" s="13"/>
      <c r="AA1397" s="13"/>
      <c r="AB1397" s="13"/>
      <c r="AC1397" s="13"/>
      <c r="AD1397" s="13"/>
      <c r="AE1397" s="13"/>
      <c r="AF1397" s="13"/>
      <c r="AG1397" s="13"/>
      <c r="AH1397" s="13"/>
      <c r="AI1397" s="13"/>
    </row>
    <row r="1398" spans="1:35" ht="12.75" customHeight="1" x14ac:dyDescent="0.35">
      <c r="A1398" s="15">
        <f t="shared" si="65"/>
        <v>44378</v>
      </c>
      <c r="B1398" s="36">
        <f>C1398*'metered data'!H1401</f>
        <v>5546706.2986698113</v>
      </c>
      <c r="C1398" s="70">
        <f>SUMIFS('Regression Inputs'!$G$26:$G$1851,'Regression Inputs'!$B$26:$B$1851,A1398)</f>
        <v>231112.76244457546</v>
      </c>
      <c r="D1398" s="2">
        <f>YEAR('metered data'!J1401)</f>
        <v>2021</v>
      </c>
      <c r="E1398" s="2">
        <f>MONTH('metered data'!J1401)</f>
        <v>7</v>
      </c>
      <c r="F1398" s="2">
        <f>DAY('metered data'!J1401)</f>
        <v>1</v>
      </c>
      <c r="G1398" s="2"/>
      <c r="H1398" s="2"/>
      <c r="I1398" s="2"/>
      <c r="J1398" s="3"/>
      <c r="K1398" s="13"/>
      <c r="L1398" s="13"/>
      <c r="M1398" s="13"/>
      <c r="N1398" s="13"/>
      <c r="O1398" s="13"/>
      <c r="P1398" s="13"/>
      <c r="Q1398" s="13"/>
      <c r="R1398" s="13"/>
      <c r="S1398" s="13"/>
      <c r="T1398" s="13"/>
      <c r="U1398" s="13"/>
      <c r="V1398" s="13"/>
      <c r="W1398" s="13"/>
      <c r="X1398" s="13"/>
      <c r="Y1398" s="13"/>
      <c r="Z1398" s="13"/>
      <c r="AA1398" s="13"/>
      <c r="AB1398" s="13"/>
      <c r="AC1398" s="13"/>
      <c r="AD1398" s="13"/>
      <c r="AE1398" s="13"/>
      <c r="AF1398" s="13"/>
      <c r="AG1398" s="13"/>
      <c r="AH1398" s="13"/>
      <c r="AI1398" s="13"/>
    </row>
    <row r="1399" spans="1:35" ht="12.75" customHeight="1" x14ac:dyDescent="0.35">
      <c r="A1399" s="15">
        <f t="shared" si="65"/>
        <v>44379</v>
      </c>
      <c r="B1399" s="36">
        <f>C1399*'metered data'!H1402</f>
        <v>5247038.3754712809</v>
      </c>
      <c r="C1399" s="70">
        <f>SUMIFS('Regression Inputs'!$G$26:$G$1851,'Regression Inputs'!$B$26:$B$1851,A1399)</f>
        <v>218626.59897797002</v>
      </c>
      <c r="D1399" s="2">
        <f>YEAR('metered data'!J1402)</f>
        <v>2021</v>
      </c>
      <c r="E1399" s="2">
        <f>MONTH('metered data'!J1402)</f>
        <v>7</v>
      </c>
      <c r="F1399" s="2">
        <f>DAY('metered data'!J1402)</f>
        <v>2</v>
      </c>
      <c r="G1399" s="2"/>
      <c r="H1399" s="2"/>
      <c r="I1399" s="2"/>
      <c r="J1399" s="3"/>
      <c r="K1399" s="13"/>
      <c r="L1399" s="13"/>
      <c r="M1399" s="13"/>
      <c r="N1399" s="13"/>
      <c r="O1399" s="13"/>
      <c r="P1399" s="13"/>
      <c r="Q1399" s="13"/>
      <c r="R1399" s="13"/>
      <c r="S1399" s="13"/>
      <c r="T1399" s="13"/>
      <c r="U1399" s="13"/>
      <c r="V1399" s="13"/>
      <c r="W1399" s="13"/>
      <c r="X1399" s="13"/>
      <c r="Y1399" s="13"/>
      <c r="Z1399" s="13"/>
      <c r="AA1399" s="13"/>
      <c r="AB1399" s="13"/>
      <c r="AC1399" s="13"/>
      <c r="AD1399" s="13"/>
      <c r="AE1399" s="13"/>
      <c r="AF1399" s="13"/>
      <c r="AG1399" s="13"/>
      <c r="AH1399" s="13"/>
      <c r="AI1399" s="13"/>
    </row>
    <row r="1400" spans="1:35" ht="12.75" customHeight="1" x14ac:dyDescent="0.35">
      <c r="A1400" s="15">
        <f t="shared" si="65"/>
        <v>44380</v>
      </c>
      <c r="B1400" s="36">
        <f>C1400*'metered data'!H1403</f>
        <v>5110972.3858684525</v>
      </c>
      <c r="C1400" s="70">
        <f>SUMIFS('Regression Inputs'!$G$26:$G$1851,'Regression Inputs'!$B$26:$B$1851,A1400)</f>
        <v>212957.18274451885</v>
      </c>
      <c r="D1400" s="2">
        <f>YEAR('metered data'!J1403)</f>
        <v>2021</v>
      </c>
      <c r="E1400" s="2">
        <f>MONTH('metered data'!J1403)</f>
        <v>7</v>
      </c>
      <c r="F1400" s="2">
        <f>DAY('metered data'!J1403)</f>
        <v>3</v>
      </c>
      <c r="G1400" s="2"/>
      <c r="H1400" s="2"/>
      <c r="I1400" s="2"/>
      <c r="J1400" s="3"/>
      <c r="K1400" s="13"/>
      <c r="L1400" s="13"/>
      <c r="M1400" s="13"/>
      <c r="N1400" s="13"/>
      <c r="O1400" s="13"/>
      <c r="P1400" s="13"/>
      <c r="Q1400" s="13"/>
      <c r="R1400" s="13"/>
      <c r="S1400" s="13"/>
      <c r="T1400" s="13"/>
      <c r="U1400" s="13"/>
      <c r="V1400" s="13"/>
      <c r="W1400" s="13"/>
      <c r="X1400" s="13"/>
      <c r="Y1400" s="13"/>
      <c r="Z1400" s="13"/>
      <c r="AA1400" s="13"/>
      <c r="AB1400" s="13"/>
      <c r="AC1400" s="13"/>
      <c r="AD1400" s="13"/>
      <c r="AE1400" s="13"/>
      <c r="AF1400" s="13"/>
      <c r="AG1400" s="13"/>
      <c r="AH1400" s="13"/>
      <c r="AI1400" s="13"/>
    </row>
    <row r="1401" spans="1:35" ht="12.75" customHeight="1" x14ac:dyDescent="0.35">
      <c r="A1401" s="15">
        <f t="shared" si="65"/>
        <v>44381</v>
      </c>
      <c r="B1401" s="36">
        <f>C1401*'metered data'!H1404</f>
        <v>4999336.866329629</v>
      </c>
      <c r="C1401" s="70">
        <f>SUMIFS('Regression Inputs'!$G$26:$G$1851,'Regression Inputs'!$B$26:$B$1851,A1401)</f>
        <v>208305.70276373456</v>
      </c>
      <c r="D1401" s="2">
        <f>YEAR('metered data'!J1404)</f>
        <v>2021</v>
      </c>
      <c r="E1401" s="2">
        <f>MONTH('metered data'!J1404)</f>
        <v>7</v>
      </c>
      <c r="F1401" s="2">
        <f>DAY('metered data'!J1404)</f>
        <v>4</v>
      </c>
      <c r="G1401" s="2"/>
      <c r="H1401" s="2"/>
      <c r="I1401" s="2"/>
      <c r="J1401" s="3"/>
      <c r="K1401" s="13"/>
      <c r="L1401" s="13"/>
      <c r="M1401" s="13"/>
      <c r="N1401" s="13"/>
      <c r="O1401" s="13"/>
      <c r="P1401" s="13"/>
      <c r="Q1401" s="13"/>
      <c r="R1401" s="13"/>
      <c r="S1401" s="13"/>
      <c r="T1401" s="13"/>
      <c r="U1401" s="13"/>
      <c r="V1401" s="13"/>
      <c r="W1401" s="13"/>
      <c r="X1401" s="13"/>
      <c r="Y1401" s="13"/>
      <c r="Z1401" s="13"/>
      <c r="AA1401" s="13"/>
      <c r="AB1401" s="13"/>
      <c r="AC1401" s="13"/>
      <c r="AD1401" s="13"/>
      <c r="AE1401" s="13"/>
      <c r="AF1401" s="13"/>
      <c r="AG1401" s="13"/>
      <c r="AH1401" s="13"/>
      <c r="AI1401" s="13"/>
    </row>
    <row r="1402" spans="1:35" ht="12.75" customHeight="1" x14ac:dyDescent="0.35">
      <c r="A1402" s="15">
        <f t="shared" si="65"/>
        <v>44382</v>
      </c>
      <c r="B1402" s="36">
        <f>C1402*'metered data'!H1405</f>
        <v>4426715.4320874792</v>
      </c>
      <c r="C1402" s="70">
        <f>SUMIFS('Regression Inputs'!$G$26:$G$1851,'Regression Inputs'!$B$26:$B$1851,A1402)</f>
        <v>184446.47633697832</v>
      </c>
      <c r="D1402" s="2">
        <f>YEAR('metered data'!J1405)</f>
        <v>2021</v>
      </c>
      <c r="E1402" s="2">
        <f>MONTH('metered data'!J1405)</f>
        <v>7</v>
      </c>
      <c r="F1402" s="2">
        <f>DAY('metered data'!J1405)</f>
        <v>5</v>
      </c>
      <c r="G1402" s="2"/>
      <c r="H1402" s="2"/>
      <c r="I1402" s="2"/>
      <c r="J1402" s="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</row>
    <row r="1403" spans="1:35" ht="12.75" customHeight="1" x14ac:dyDescent="0.35">
      <c r="A1403" s="15">
        <f t="shared" si="65"/>
        <v>44383</v>
      </c>
      <c r="B1403" s="36">
        <f>C1403*'metered data'!H1406</f>
        <v>5280799.9543858618</v>
      </c>
      <c r="C1403" s="70">
        <f>SUMIFS('Regression Inputs'!$G$26:$G$1851,'Regression Inputs'!$B$26:$B$1851,A1403)</f>
        <v>220033.33143274422</v>
      </c>
      <c r="D1403" s="2">
        <f>YEAR('metered data'!J1406)</f>
        <v>2021</v>
      </c>
      <c r="E1403" s="2">
        <f>MONTH('metered data'!J1406)</f>
        <v>7</v>
      </c>
      <c r="F1403" s="2">
        <f>DAY('metered data'!J1406)</f>
        <v>6</v>
      </c>
      <c r="G1403" s="2"/>
      <c r="H1403" s="2"/>
      <c r="I1403" s="2"/>
      <c r="J1403" s="3"/>
      <c r="K1403" s="13"/>
      <c r="L1403" s="13"/>
      <c r="M1403" s="13"/>
      <c r="N1403" s="13"/>
      <c r="O1403" s="13"/>
      <c r="P1403" s="13"/>
      <c r="Q1403" s="13"/>
      <c r="R1403" s="13"/>
      <c r="S1403" s="13"/>
      <c r="T1403" s="13"/>
      <c r="U1403" s="13"/>
      <c r="V1403" s="13"/>
      <c r="W1403" s="13"/>
      <c r="X1403" s="13"/>
      <c r="Y1403" s="13"/>
      <c r="Z1403" s="13"/>
      <c r="AA1403" s="13"/>
      <c r="AB1403" s="13"/>
      <c r="AC1403" s="13"/>
      <c r="AD1403" s="13"/>
      <c r="AE1403" s="13"/>
      <c r="AF1403" s="13"/>
      <c r="AG1403" s="13"/>
      <c r="AH1403" s="13"/>
      <c r="AI1403" s="13"/>
    </row>
    <row r="1404" spans="1:35" ht="12.75" customHeight="1" x14ac:dyDescent="0.35">
      <c r="A1404" s="15">
        <f t="shared" si="65"/>
        <v>44384</v>
      </c>
      <c r="B1404" s="36">
        <f>C1404*'metered data'!H1407</f>
        <v>4995987.12607757</v>
      </c>
      <c r="C1404" s="70">
        <f>SUMIFS('Regression Inputs'!$G$26:$G$1851,'Regression Inputs'!$B$26:$B$1851,A1404)</f>
        <v>208166.13025323208</v>
      </c>
      <c r="D1404" s="2">
        <f>YEAR('metered data'!J1407)</f>
        <v>2021</v>
      </c>
      <c r="E1404" s="2">
        <f>MONTH('metered data'!J1407)</f>
        <v>7</v>
      </c>
      <c r="F1404" s="2">
        <f>DAY('metered data'!J1407)</f>
        <v>7</v>
      </c>
      <c r="G1404" s="2"/>
      <c r="H1404" s="2"/>
      <c r="I1404" s="2"/>
      <c r="J1404" s="3"/>
      <c r="K1404" s="13"/>
      <c r="L1404" s="13"/>
      <c r="M1404" s="13"/>
      <c r="N1404" s="13"/>
      <c r="O1404" s="13"/>
      <c r="P1404" s="13"/>
      <c r="Q1404" s="13"/>
      <c r="R1404" s="13"/>
      <c r="S1404" s="13"/>
      <c r="T1404" s="13"/>
      <c r="U1404" s="13"/>
      <c r="V1404" s="13"/>
      <c r="W1404" s="13"/>
      <c r="X1404" s="13"/>
      <c r="Y1404" s="13"/>
      <c r="Z1404" s="13"/>
      <c r="AA1404" s="13"/>
      <c r="AB1404" s="13"/>
      <c r="AC1404" s="13"/>
      <c r="AD1404" s="13"/>
      <c r="AE1404" s="13"/>
      <c r="AF1404" s="13"/>
      <c r="AG1404" s="13"/>
      <c r="AH1404" s="13"/>
      <c r="AI1404" s="13"/>
    </row>
    <row r="1405" spans="1:35" ht="12.75" customHeight="1" x14ac:dyDescent="0.35">
      <c r="A1405" s="15">
        <f t="shared" si="65"/>
        <v>44385</v>
      </c>
      <c r="B1405" s="36">
        <f>C1405*'metered data'!H1408</f>
        <v>4900905.3557122191</v>
      </c>
      <c r="C1405" s="70">
        <f>SUMIFS('Regression Inputs'!$G$26:$G$1851,'Regression Inputs'!$B$26:$B$1851,A1405)</f>
        <v>204204.38982134245</v>
      </c>
      <c r="D1405" s="2">
        <f>YEAR('metered data'!J1408)</f>
        <v>2021</v>
      </c>
      <c r="E1405" s="2">
        <f>MONTH('metered data'!J1408)</f>
        <v>7</v>
      </c>
      <c r="F1405" s="2">
        <f>DAY('metered data'!J1408)</f>
        <v>8</v>
      </c>
      <c r="G1405" s="2"/>
      <c r="H1405" s="2"/>
      <c r="I1405" s="2"/>
      <c r="J1405" s="3"/>
      <c r="K1405" s="13"/>
      <c r="L1405" s="13"/>
      <c r="M1405" s="13"/>
      <c r="N1405" s="13"/>
      <c r="O1405" s="13"/>
      <c r="P1405" s="13"/>
      <c r="Q1405" s="13"/>
      <c r="R1405" s="13"/>
      <c r="S1405" s="13"/>
      <c r="T1405" s="13"/>
      <c r="U1405" s="13"/>
      <c r="V1405" s="13"/>
      <c r="W1405" s="13"/>
      <c r="X1405" s="13"/>
      <c r="Y1405" s="13"/>
      <c r="Z1405" s="13"/>
      <c r="AA1405" s="13"/>
      <c r="AB1405" s="13"/>
      <c r="AC1405" s="13"/>
      <c r="AD1405" s="13"/>
      <c r="AE1405" s="13"/>
      <c r="AF1405" s="13"/>
      <c r="AG1405" s="13"/>
      <c r="AH1405" s="13"/>
      <c r="AI1405" s="13"/>
    </row>
    <row r="1406" spans="1:35" ht="12.75" customHeight="1" x14ac:dyDescent="0.35">
      <c r="A1406" s="15">
        <f t="shared" si="65"/>
        <v>44386</v>
      </c>
      <c r="B1406" s="36">
        <f>C1406*'metered data'!H1409</f>
        <v>4948099.0969932396</v>
      </c>
      <c r="C1406" s="70">
        <f>SUMIFS('Regression Inputs'!$G$26:$G$1851,'Regression Inputs'!$B$26:$B$1851,A1406)</f>
        <v>206170.79570805165</v>
      </c>
      <c r="D1406" s="2">
        <f>YEAR('metered data'!J1409)</f>
        <v>2021</v>
      </c>
      <c r="E1406" s="2">
        <f>MONTH('metered data'!J1409)</f>
        <v>7</v>
      </c>
      <c r="F1406" s="2">
        <f>DAY('metered data'!J1409)</f>
        <v>9</v>
      </c>
      <c r="G1406" s="2"/>
      <c r="H1406" s="2"/>
      <c r="I1406" s="2"/>
      <c r="J1406" s="3"/>
      <c r="K1406" s="13"/>
      <c r="L1406" s="13"/>
      <c r="M1406" s="13"/>
      <c r="N1406" s="13"/>
      <c r="O1406" s="13"/>
      <c r="P1406" s="13"/>
      <c r="Q1406" s="13"/>
      <c r="R1406" s="13"/>
      <c r="S1406" s="13"/>
      <c r="T1406" s="13"/>
      <c r="U1406" s="13"/>
      <c r="V1406" s="13"/>
      <c r="W1406" s="13"/>
      <c r="X1406" s="13"/>
      <c r="Y1406" s="13"/>
      <c r="Z1406" s="13"/>
      <c r="AA1406" s="13"/>
      <c r="AB1406" s="13"/>
      <c r="AC1406" s="13"/>
      <c r="AD1406" s="13"/>
      <c r="AE1406" s="13"/>
      <c r="AF1406" s="13"/>
      <c r="AG1406" s="13"/>
      <c r="AH1406" s="13"/>
      <c r="AI1406" s="13"/>
    </row>
    <row r="1407" spans="1:35" ht="12.75" customHeight="1" x14ac:dyDescent="0.35">
      <c r="A1407" s="15">
        <f t="shared" si="65"/>
        <v>44387</v>
      </c>
      <c r="B1407" s="36">
        <f>C1407*'metered data'!H1410</f>
        <v>5510393.1778488997</v>
      </c>
      <c r="C1407" s="70">
        <f>SUMIFS('Regression Inputs'!$G$26:$G$1851,'Regression Inputs'!$B$26:$B$1851,A1407)</f>
        <v>229599.71574370418</v>
      </c>
      <c r="D1407" s="2">
        <f>YEAR('metered data'!J1410)</f>
        <v>2021</v>
      </c>
      <c r="E1407" s="2">
        <f>MONTH('metered data'!J1410)</f>
        <v>7</v>
      </c>
      <c r="F1407" s="2">
        <f>DAY('metered data'!J1410)</f>
        <v>10</v>
      </c>
      <c r="G1407" s="2"/>
      <c r="H1407" s="2"/>
      <c r="I1407" s="2"/>
      <c r="J1407" s="3"/>
      <c r="K1407" s="13"/>
      <c r="L1407" s="13"/>
      <c r="M1407" s="13"/>
      <c r="N1407" s="13"/>
      <c r="O1407" s="13"/>
      <c r="P1407" s="13"/>
      <c r="Q1407" s="13"/>
      <c r="R1407" s="13"/>
      <c r="S1407" s="13"/>
      <c r="T1407" s="13"/>
      <c r="U1407" s="13"/>
      <c r="V1407" s="13"/>
      <c r="W1407" s="13"/>
      <c r="X1407" s="13"/>
      <c r="Y1407" s="13"/>
      <c r="Z1407" s="13"/>
      <c r="AA1407" s="13"/>
      <c r="AB1407" s="13"/>
      <c r="AC1407" s="13"/>
      <c r="AD1407" s="13"/>
      <c r="AE1407" s="13"/>
      <c r="AF1407" s="13"/>
      <c r="AG1407" s="13"/>
      <c r="AH1407" s="13"/>
      <c r="AI1407" s="13"/>
    </row>
    <row r="1408" spans="1:35" ht="12.75" customHeight="1" x14ac:dyDescent="0.35">
      <c r="A1408" s="15">
        <f t="shared" si="65"/>
        <v>44388</v>
      </c>
      <c r="B1408" s="36">
        <f>C1408*'metered data'!H1411</f>
        <v>5067319.0692736525</v>
      </c>
      <c r="C1408" s="70">
        <f>SUMIFS('Regression Inputs'!$G$26:$G$1851,'Regression Inputs'!$B$26:$B$1851,A1408)</f>
        <v>211138.29455306887</v>
      </c>
      <c r="D1408" s="2">
        <f>YEAR('metered data'!J1411)</f>
        <v>2021</v>
      </c>
      <c r="E1408" s="2">
        <f>MONTH('metered data'!J1411)</f>
        <v>7</v>
      </c>
      <c r="F1408" s="2">
        <f>DAY('metered data'!J1411)</f>
        <v>11</v>
      </c>
      <c r="G1408" s="2"/>
      <c r="H1408" s="2"/>
      <c r="I1408" s="2"/>
      <c r="J1408" s="3"/>
      <c r="K1408" s="13"/>
      <c r="L1408" s="13"/>
      <c r="M1408" s="13"/>
      <c r="N1408" s="13"/>
      <c r="O1408" s="13"/>
      <c r="P1408" s="13"/>
      <c r="Q1408" s="13"/>
      <c r="R1408" s="13"/>
      <c r="S1408" s="13"/>
      <c r="T1408" s="13"/>
      <c r="U1408" s="13"/>
      <c r="V1408" s="13"/>
      <c r="W1408" s="13"/>
      <c r="X1408" s="13"/>
      <c r="Y1408" s="13"/>
      <c r="Z1408" s="13"/>
      <c r="AA1408" s="13"/>
      <c r="AB1408" s="13"/>
      <c r="AC1408" s="13"/>
      <c r="AD1408" s="13"/>
      <c r="AE1408" s="13"/>
      <c r="AF1408" s="13"/>
      <c r="AG1408" s="13"/>
      <c r="AH1408" s="13"/>
      <c r="AI1408" s="13"/>
    </row>
    <row r="1409" spans="1:35" ht="12.75" customHeight="1" x14ac:dyDescent="0.35">
      <c r="A1409" s="15">
        <f t="shared" si="65"/>
        <v>44389</v>
      </c>
      <c r="B1409" s="36">
        <f>C1409*'metered data'!H1412</f>
        <v>5431332.0890615974</v>
      </c>
      <c r="C1409" s="70">
        <f>SUMIFS('Regression Inputs'!$G$26:$G$1851,'Regression Inputs'!$B$26:$B$1851,A1409)</f>
        <v>226305.50371089991</v>
      </c>
      <c r="D1409" s="2">
        <f>YEAR('metered data'!J1412)</f>
        <v>2021</v>
      </c>
      <c r="E1409" s="2">
        <f>MONTH('metered data'!J1412)</f>
        <v>7</v>
      </c>
      <c r="F1409" s="2">
        <f>DAY('metered data'!J1412)</f>
        <v>12</v>
      </c>
      <c r="G1409" s="2"/>
      <c r="H1409" s="2"/>
      <c r="I1409" s="2"/>
      <c r="J1409" s="3"/>
      <c r="K1409" s="13"/>
      <c r="L1409" s="13"/>
      <c r="M1409" s="13"/>
      <c r="N1409" s="13"/>
      <c r="O1409" s="13"/>
      <c r="P1409" s="13"/>
      <c r="Q1409" s="13"/>
      <c r="R1409" s="13"/>
      <c r="S1409" s="13"/>
      <c r="T1409" s="13"/>
      <c r="U1409" s="13"/>
      <c r="V1409" s="13"/>
      <c r="W1409" s="13"/>
      <c r="X1409" s="13"/>
      <c r="Y1409" s="13"/>
      <c r="Z1409" s="13"/>
      <c r="AA1409" s="13"/>
      <c r="AB1409" s="13"/>
      <c r="AC1409" s="13"/>
      <c r="AD1409" s="13"/>
      <c r="AE1409" s="13"/>
      <c r="AF1409" s="13"/>
      <c r="AG1409" s="13"/>
      <c r="AH1409" s="13"/>
      <c r="AI1409" s="13"/>
    </row>
    <row r="1410" spans="1:35" ht="12.75" customHeight="1" x14ac:dyDescent="0.35">
      <c r="A1410" s="15">
        <f t="shared" si="65"/>
        <v>44390</v>
      </c>
      <c r="B1410" s="36">
        <f>C1410*'metered data'!H1413</f>
        <v>5623245.9998470908</v>
      </c>
      <c r="C1410" s="70">
        <f>SUMIFS('Regression Inputs'!$G$26:$G$1851,'Regression Inputs'!$B$26:$B$1851,A1410)</f>
        <v>234301.91666029545</v>
      </c>
      <c r="D1410" s="2">
        <f>YEAR('metered data'!J1413)</f>
        <v>2021</v>
      </c>
      <c r="E1410" s="2">
        <f>MONTH('metered data'!J1413)</f>
        <v>7</v>
      </c>
      <c r="F1410" s="2">
        <f>DAY('metered data'!J1413)</f>
        <v>13</v>
      </c>
      <c r="G1410" s="2"/>
      <c r="H1410" s="2"/>
      <c r="I1410" s="2"/>
      <c r="J1410" s="3"/>
      <c r="K1410" s="13"/>
      <c r="L1410" s="13"/>
      <c r="M1410" s="13"/>
      <c r="N1410" s="13"/>
      <c r="O1410" s="13"/>
      <c r="P1410" s="13"/>
      <c r="Q1410" s="13"/>
      <c r="R1410" s="13"/>
      <c r="S1410" s="13"/>
      <c r="T1410" s="13"/>
      <c r="U1410" s="13"/>
      <c r="V1410" s="13"/>
      <c r="W1410" s="13"/>
      <c r="X1410" s="13"/>
      <c r="Y1410" s="13"/>
      <c r="Z1410" s="13"/>
      <c r="AA1410" s="13"/>
      <c r="AB1410" s="13"/>
      <c r="AC1410" s="13"/>
      <c r="AD1410" s="13"/>
      <c r="AE1410" s="13"/>
      <c r="AF1410" s="13"/>
      <c r="AG1410" s="13"/>
      <c r="AH1410" s="13"/>
      <c r="AI1410" s="13"/>
    </row>
    <row r="1411" spans="1:35" ht="12.75" customHeight="1" x14ac:dyDescent="0.35">
      <c r="A1411" s="15">
        <f t="shared" si="65"/>
        <v>44391</v>
      </c>
      <c r="B1411" s="36">
        <f>C1411*'metered data'!H1414</f>
        <v>5518557.8212558907</v>
      </c>
      <c r="C1411" s="70">
        <f>SUMIFS('Regression Inputs'!$G$26:$G$1851,'Regression Inputs'!$B$26:$B$1851,A1411)</f>
        <v>229939.90921899542</v>
      </c>
      <c r="D1411" s="2">
        <f>YEAR('metered data'!J1414)</f>
        <v>2021</v>
      </c>
      <c r="E1411" s="2">
        <f>MONTH('metered data'!J1414)</f>
        <v>7</v>
      </c>
      <c r="F1411" s="2">
        <f>DAY('metered data'!J1414)</f>
        <v>14</v>
      </c>
      <c r="G1411" s="2"/>
      <c r="H1411" s="2"/>
      <c r="I1411" s="2"/>
      <c r="J1411" s="3"/>
      <c r="K1411" s="13"/>
      <c r="L1411" s="13"/>
      <c r="M1411" s="13"/>
      <c r="N1411" s="13"/>
      <c r="O1411" s="13"/>
      <c r="P1411" s="13"/>
      <c r="Q1411" s="13"/>
      <c r="R1411" s="13"/>
      <c r="S1411" s="13"/>
      <c r="T1411" s="13"/>
      <c r="U1411" s="13"/>
      <c r="V1411" s="13"/>
      <c r="W1411" s="13"/>
      <c r="X1411" s="13"/>
      <c r="Y1411" s="13"/>
      <c r="Z1411" s="13"/>
      <c r="AA1411" s="13"/>
      <c r="AB1411" s="13"/>
      <c r="AC1411" s="13"/>
      <c r="AD1411" s="13"/>
      <c r="AE1411" s="13"/>
      <c r="AF1411" s="13"/>
      <c r="AG1411" s="13"/>
      <c r="AH1411" s="13"/>
      <c r="AI1411" s="13"/>
    </row>
    <row r="1412" spans="1:35" ht="12.75" customHeight="1" x14ac:dyDescent="0.35">
      <c r="A1412" s="15">
        <f t="shared" si="65"/>
        <v>44392</v>
      </c>
      <c r="B1412" s="36">
        <f>C1412*'metered data'!H1415</f>
        <v>5190170.9132062905</v>
      </c>
      <c r="C1412" s="70">
        <f>SUMIFS('Regression Inputs'!$G$26:$G$1851,'Regression Inputs'!$B$26:$B$1851,A1412)</f>
        <v>216257.12138359545</v>
      </c>
      <c r="D1412" s="2">
        <f>YEAR('metered data'!J1415)</f>
        <v>2021</v>
      </c>
      <c r="E1412" s="2">
        <f>MONTH('metered data'!J1415)</f>
        <v>7</v>
      </c>
      <c r="F1412" s="2">
        <f>DAY('metered data'!J1415)</f>
        <v>15</v>
      </c>
      <c r="G1412" s="2"/>
      <c r="H1412" s="2"/>
      <c r="I1412" s="2"/>
      <c r="J1412" s="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</row>
    <row r="1413" spans="1:35" ht="12.75" customHeight="1" x14ac:dyDescent="0.35">
      <c r="A1413" s="15">
        <f t="shared" si="65"/>
        <v>44393</v>
      </c>
      <c r="B1413" s="36">
        <f>C1413*'metered data'!H1416</f>
        <v>4783750.417248169</v>
      </c>
      <c r="C1413" s="70">
        <f>SUMIFS('Regression Inputs'!$G$26:$G$1851,'Regression Inputs'!$B$26:$B$1851,A1413)</f>
        <v>199322.93405200704</v>
      </c>
      <c r="D1413" s="2">
        <f>YEAR('metered data'!J1416)</f>
        <v>2021</v>
      </c>
      <c r="E1413" s="2">
        <f>MONTH('metered data'!J1416)</f>
        <v>7</v>
      </c>
      <c r="F1413" s="2">
        <f>DAY('metered data'!J1416)</f>
        <v>16</v>
      </c>
      <c r="G1413" s="2"/>
      <c r="H1413" s="2"/>
      <c r="I1413" s="2"/>
      <c r="J1413" s="3"/>
      <c r="K1413" s="13"/>
      <c r="L1413" s="13"/>
      <c r="M1413" s="13"/>
      <c r="N1413" s="13"/>
      <c r="O1413" s="13"/>
      <c r="P1413" s="13"/>
      <c r="Q1413" s="13"/>
      <c r="R1413" s="13"/>
      <c r="S1413" s="13"/>
      <c r="T1413" s="13"/>
      <c r="U1413" s="13"/>
      <c r="V1413" s="13"/>
      <c r="W1413" s="13"/>
      <c r="X1413" s="13"/>
      <c r="Y1413" s="13"/>
      <c r="Z1413" s="13"/>
      <c r="AA1413" s="13"/>
      <c r="AB1413" s="13"/>
      <c r="AC1413" s="13"/>
      <c r="AD1413" s="13"/>
      <c r="AE1413" s="13"/>
      <c r="AF1413" s="13"/>
      <c r="AG1413" s="13"/>
      <c r="AH1413" s="13"/>
      <c r="AI1413" s="13"/>
    </row>
    <row r="1414" spans="1:35" ht="12.75" customHeight="1" x14ac:dyDescent="0.35">
      <c r="A1414" s="15">
        <f t="shared" si="65"/>
        <v>44394</v>
      </c>
      <c r="B1414" s="36">
        <f>C1414*'metered data'!H1417</f>
        <v>4605378.1356380824</v>
      </c>
      <c r="C1414" s="70">
        <f>SUMIFS('Regression Inputs'!$G$26:$G$1851,'Regression Inputs'!$B$26:$B$1851,A1414)</f>
        <v>191890.75565158675</v>
      </c>
      <c r="D1414" s="2">
        <f>YEAR('metered data'!J1417)</f>
        <v>2021</v>
      </c>
      <c r="E1414" s="2">
        <f>MONTH('metered data'!J1417)</f>
        <v>7</v>
      </c>
      <c r="F1414" s="2">
        <f>DAY('metered data'!J1417)</f>
        <v>17</v>
      </c>
      <c r="G1414" s="2"/>
      <c r="H1414" s="2"/>
      <c r="I1414" s="2"/>
      <c r="J1414" s="3"/>
      <c r="K1414" s="13"/>
      <c r="L1414" s="13"/>
      <c r="M1414" s="13"/>
      <c r="N1414" s="13"/>
      <c r="O1414" s="13"/>
      <c r="P1414" s="13"/>
      <c r="Q1414" s="13"/>
      <c r="R1414" s="13"/>
      <c r="S1414" s="13"/>
      <c r="T1414" s="13"/>
      <c r="U1414" s="13"/>
      <c r="V1414" s="13"/>
      <c r="W1414" s="13"/>
      <c r="X1414" s="13"/>
      <c r="Y1414" s="13"/>
      <c r="Z1414" s="13"/>
      <c r="AA1414" s="13"/>
      <c r="AB1414" s="13"/>
      <c r="AC1414" s="13"/>
      <c r="AD1414" s="13"/>
      <c r="AE1414" s="13"/>
      <c r="AF1414" s="13"/>
      <c r="AG1414" s="13"/>
      <c r="AH1414" s="13"/>
      <c r="AI1414" s="13"/>
    </row>
    <row r="1415" spans="1:35" ht="12.75" customHeight="1" x14ac:dyDescent="0.35">
      <c r="A1415" s="15">
        <f t="shared" si="65"/>
        <v>44395</v>
      </c>
      <c r="B1415" s="36">
        <f>C1415*'metered data'!H1418</f>
        <v>4692851.4373309482</v>
      </c>
      <c r="C1415" s="70">
        <f>SUMIFS('Regression Inputs'!$G$26:$G$1851,'Regression Inputs'!$B$26:$B$1851,A1415)</f>
        <v>195535.47655545617</v>
      </c>
      <c r="D1415" s="2">
        <f>YEAR('metered data'!J1418)</f>
        <v>2021</v>
      </c>
      <c r="E1415" s="2">
        <f>MONTH('metered data'!J1418)</f>
        <v>7</v>
      </c>
      <c r="F1415" s="2">
        <f>DAY('metered data'!J1418)</f>
        <v>18</v>
      </c>
      <c r="G1415" s="2"/>
      <c r="H1415" s="2"/>
      <c r="I1415" s="2"/>
      <c r="J1415" s="3"/>
      <c r="K1415" s="13"/>
      <c r="L1415" s="13"/>
      <c r="M1415" s="13"/>
      <c r="N1415" s="13"/>
      <c r="O1415" s="13"/>
      <c r="P1415" s="13"/>
      <c r="Q1415" s="13"/>
      <c r="R1415" s="13"/>
      <c r="S1415" s="13"/>
      <c r="T1415" s="13"/>
      <c r="U1415" s="13"/>
      <c r="V1415" s="13"/>
      <c r="W1415" s="13"/>
      <c r="X1415" s="13"/>
      <c r="Y1415" s="13"/>
      <c r="Z1415" s="13"/>
      <c r="AA1415" s="13"/>
      <c r="AB1415" s="13"/>
      <c r="AC1415" s="13"/>
      <c r="AD1415" s="13"/>
      <c r="AE1415" s="13"/>
      <c r="AF1415" s="13"/>
      <c r="AG1415" s="13"/>
      <c r="AH1415" s="13"/>
      <c r="AI1415" s="13"/>
    </row>
    <row r="1416" spans="1:35" ht="12.75" customHeight="1" x14ac:dyDescent="0.35">
      <c r="A1416" s="15">
        <f t="shared" si="65"/>
        <v>44396</v>
      </c>
      <c r="B1416" s="36">
        <f>C1416*'metered data'!H1419</f>
        <v>4917928.0736260489</v>
      </c>
      <c r="C1416" s="70">
        <f>SUMIFS('Regression Inputs'!$G$26:$G$1851,'Regression Inputs'!$B$26:$B$1851,A1416)</f>
        <v>204913.66973441871</v>
      </c>
      <c r="D1416" s="2">
        <f>YEAR('metered data'!J1419)</f>
        <v>2021</v>
      </c>
      <c r="E1416" s="2">
        <f>MONTH('metered data'!J1419)</f>
        <v>7</v>
      </c>
      <c r="F1416" s="2">
        <f>DAY('metered data'!J1419)</f>
        <v>19</v>
      </c>
      <c r="G1416" s="2"/>
      <c r="H1416" s="2"/>
      <c r="I1416" s="2"/>
      <c r="J1416" s="3"/>
      <c r="K1416" s="13"/>
      <c r="L1416" s="13"/>
      <c r="M1416" s="13"/>
      <c r="N1416" s="13"/>
      <c r="O1416" s="13"/>
      <c r="P1416" s="13"/>
      <c r="Q1416" s="13"/>
      <c r="R1416" s="13"/>
      <c r="S1416" s="13"/>
      <c r="T1416" s="13"/>
      <c r="U1416" s="13"/>
      <c r="V1416" s="13"/>
      <c r="W1416" s="13"/>
      <c r="X1416" s="13"/>
      <c r="Y1416" s="13"/>
      <c r="Z1416" s="13"/>
      <c r="AA1416" s="13"/>
      <c r="AB1416" s="13"/>
      <c r="AC1416" s="13"/>
      <c r="AD1416" s="13"/>
      <c r="AE1416" s="13"/>
      <c r="AF1416" s="13"/>
      <c r="AG1416" s="13"/>
      <c r="AH1416" s="13"/>
      <c r="AI1416" s="13"/>
    </row>
    <row r="1417" spans="1:35" ht="12.75" customHeight="1" x14ac:dyDescent="0.35">
      <c r="A1417" s="15">
        <f t="shared" si="65"/>
        <v>44397</v>
      </c>
      <c r="B1417" s="36">
        <f>C1417*'metered data'!H1420</f>
        <v>4787377.0789883891</v>
      </c>
      <c r="C1417" s="70">
        <f>SUMIFS('Regression Inputs'!$G$26:$G$1851,'Regression Inputs'!$B$26:$B$1851,A1417)</f>
        <v>199474.04495784955</v>
      </c>
      <c r="D1417" s="2">
        <f>YEAR('metered data'!J1420)</f>
        <v>2021</v>
      </c>
      <c r="E1417" s="2">
        <f>MONTH('metered data'!J1420)</f>
        <v>7</v>
      </c>
      <c r="F1417" s="2">
        <f>DAY('metered data'!J1420)</f>
        <v>20</v>
      </c>
      <c r="G1417" s="2"/>
      <c r="H1417" s="2"/>
      <c r="I1417" s="2"/>
      <c r="J1417" s="3"/>
      <c r="K1417" s="13"/>
      <c r="L1417" s="13"/>
      <c r="M1417" s="13"/>
      <c r="N1417" s="13"/>
      <c r="O1417" s="13"/>
      <c r="P1417" s="13"/>
      <c r="Q1417" s="13"/>
      <c r="R1417" s="13"/>
      <c r="S1417" s="13"/>
      <c r="T1417" s="13"/>
      <c r="U1417" s="13"/>
      <c r="V1417" s="13"/>
      <c r="W1417" s="13"/>
      <c r="X1417" s="13"/>
      <c r="Y1417" s="13"/>
      <c r="Z1417" s="13"/>
      <c r="AA1417" s="13"/>
      <c r="AB1417" s="13"/>
      <c r="AC1417" s="13"/>
      <c r="AD1417" s="13"/>
      <c r="AE1417" s="13"/>
      <c r="AF1417" s="13"/>
      <c r="AG1417" s="13"/>
      <c r="AH1417" s="13"/>
      <c r="AI1417" s="13"/>
    </row>
    <row r="1418" spans="1:35" ht="12.75" customHeight="1" x14ac:dyDescent="0.35">
      <c r="A1418" s="15">
        <f t="shared" si="65"/>
        <v>44398</v>
      </c>
      <c r="B1418" s="36">
        <f>C1418*'metered data'!H1421</f>
        <v>4398302.9195258897</v>
      </c>
      <c r="C1418" s="70">
        <f>SUMIFS('Regression Inputs'!$G$26:$G$1851,'Regression Inputs'!$B$26:$B$1851,A1418)</f>
        <v>183262.62164691207</v>
      </c>
      <c r="D1418" s="2">
        <f>YEAR('metered data'!J1421)</f>
        <v>2021</v>
      </c>
      <c r="E1418" s="2">
        <f>MONTH('metered data'!J1421)</f>
        <v>7</v>
      </c>
      <c r="F1418" s="2">
        <f>DAY('metered data'!J1421)</f>
        <v>21</v>
      </c>
      <c r="G1418" s="2"/>
      <c r="H1418" s="2"/>
      <c r="I1418" s="2"/>
      <c r="J1418" s="3"/>
      <c r="K1418" s="13"/>
      <c r="L1418" s="13"/>
      <c r="M1418" s="13"/>
      <c r="N1418" s="13"/>
      <c r="O1418" s="13"/>
      <c r="P1418" s="13"/>
      <c r="Q1418" s="13"/>
      <c r="R1418" s="13"/>
      <c r="S1418" s="13"/>
      <c r="T1418" s="13"/>
      <c r="U1418" s="13"/>
      <c r="V1418" s="13"/>
      <c r="W1418" s="13"/>
      <c r="X1418" s="13"/>
      <c r="Y1418" s="13"/>
      <c r="Z1418" s="13"/>
      <c r="AA1418" s="13"/>
      <c r="AB1418" s="13"/>
      <c r="AC1418" s="13"/>
      <c r="AD1418" s="13"/>
      <c r="AE1418" s="13"/>
      <c r="AF1418" s="13"/>
      <c r="AG1418" s="13"/>
      <c r="AH1418" s="13"/>
      <c r="AI1418" s="13"/>
    </row>
    <row r="1419" spans="1:35" ht="12.75" customHeight="1" x14ac:dyDescent="0.35">
      <c r="A1419" s="15">
        <f t="shared" si="65"/>
        <v>44399</v>
      </c>
      <c r="B1419" s="36">
        <f>C1419*'metered data'!H1422</f>
        <v>4461080.5896861786</v>
      </c>
      <c r="C1419" s="70">
        <f>SUMIFS('Regression Inputs'!$G$26:$G$1851,'Regression Inputs'!$B$26:$B$1851,A1419)</f>
        <v>185878.35790359078</v>
      </c>
      <c r="D1419" s="2">
        <f>YEAR('metered data'!J1422)</f>
        <v>2021</v>
      </c>
      <c r="E1419" s="2">
        <f>MONTH('metered data'!J1422)</f>
        <v>7</v>
      </c>
      <c r="F1419" s="2">
        <f>DAY('metered data'!J1422)</f>
        <v>22</v>
      </c>
      <c r="G1419" s="2"/>
      <c r="H1419" s="2"/>
      <c r="I1419" s="2"/>
      <c r="J1419" s="3"/>
      <c r="K1419" s="13"/>
      <c r="L1419" s="13"/>
      <c r="M1419" s="13"/>
      <c r="N1419" s="13"/>
      <c r="O1419" s="13"/>
      <c r="P1419" s="13"/>
      <c r="Q1419" s="13"/>
      <c r="R1419" s="13"/>
      <c r="S1419" s="13"/>
      <c r="T1419" s="13"/>
      <c r="U1419" s="13"/>
      <c r="V1419" s="13"/>
      <c r="W1419" s="13"/>
      <c r="X1419" s="13"/>
      <c r="Y1419" s="13"/>
      <c r="Z1419" s="13"/>
      <c r="AA1419" s="13"/>
      <c r="AB1419" s="13"/>
      <c r="AC1419" s="13"/>
      <c r="AD1419" s="13"/>
      <c r="AE1419" s="13"/>
      <c r="AF1419" s="13"/>
      <c r="AG1419" s="13"/>
      <c r="AH1419" s="13"/>
      <c r="AI1419" s="13"/>
    </row>
    <row r="1420" spans="1:35" ht="12.75" customHeight="1" x14ac:dyDescent="0.35">
      <c r="A1420" s="15">
        <f t="shared" si="65"/>
        <v>44400</v>
      </c>
      <c r="B1420" s="36">
        <f>C1420*'metered data'!H1423</f>
        <v>4571183.6657284517</v>
      </c>
      <c r="C1420" s="70">
        <f>SUMIFS('Regression Inputs'!$G$26:$G$1851,'Regression Inputs'!$B$26:$B$1851,A1420)</f>
        <v>190465.98607201883</v>
      </c>
      <c r="D1420" s="2">
        <f>YEAR('metered data'!J1423)</f>
        <v>2021</v>
      </c>
      <c r="E1420" s="2">
        <f>MONTH('metered data'!J1423)</f>
        <v>7</v>
      </c>
      <c r="F1420" s="2">
        <f>DAY('metered data'!J1423)</f>
        <v>23</v>
      </c>
      <c r="G1420" s="2"/>
      <c r="H1420" s="2"/>
      <c r="I1420" s="2"/>
      <c r="J1420" s="3"/>
      <c r="K1420" s="13"/>
      <c r="L1420" s="13"/>
      <c r="M1420" s="13"/>
      <c r="N1420" s="13"/>
      <c r="O1420" s="13"/>
      <c r="P1420" s="13"/>
      <c r="Q1420" s="13"/>
      <c r="R1420" s="13"/>
      <c r="S1420" s="13"/>
      <c r="T1420" s="13"/>
      <c r="U1420" s="13"/>
      <c r="V1420" s="13"/>
      <c r="W1420" s="13"/>
      <c r="X1420" s="13"/>
      <c r="Y1420" s="13"/>
      <c r="Z1420" s="13"/>
      <c r="AA1420" s="13"/>
      <c r="AB1420" s="13"/>
      <c r="AC1420" s="13"/>
      <c r="AD1420" s="13"/>
      <c r="AE1420" s="13"/>
      <c r="AF1420" s="13"/>
      <c r="AG1420" s="13"/>
      <c r="AH1420" s="13"/>
      <c r="AI1420" s="13"/>
    </row>
    <row r="1421" spans="1:35" ht="12.75" customHeight="1" x14ac:dyDescent="0.35">
      <c r="A1421" s="15">
        <f t="shared" si="65"/>
        <v>44401</v>
      </c>
      <c r="B1421" s="36">
        <f>C1421*'metered data'!H1424</f>
        <v>4722393.8350777002</v>
      </c>
      <c r="C1421" s="70">
        <f>SUMIFS('Regression Inputs'!$G$26:$G$1851,'Regression Inputs'!$B$26:$B$1851,A1421)</f>
        <v>196766.40979490418</v>
      </c>
      <c r="D1421" s="2">
        <f>YEAR('metered data'!J1424)</f>
        <v>2021</v>
      </c>
      <c r="E1421" s="2">
        <f>MONTH('metered data'!J1424)</f>
        <v>7</v>
      </c>
      <c r="F1421" s="2">
        <f>DAY('metered data'!J1424)</f>
        <v>24</v>
      </c>
      <c r="G1421" s="2"/>
      <c r="H1421" s="2"/>
      <c r="I1421" s="2"/>
      <c r="J1421" s="3"/>
      <c r="K1421" s="13"/>
      <c r="L1421" s="13"/>
      <c r="M1421" s="13"/>
      <c r="N1421" s="13"/>
      <c r="O1421" s="13"/>
      <c r="P1421" s="13"/>
      <c r="Q1421" s="13"/>
      <c r="R1421" s="13"/>
      <c r="S1421" s="13"/>
      <c r="T1421" s="13"/>
      <c r="U1421" s="13"/>
      <c r="V1421" s="13"/>
      <c r="W1421" s="13"/>
      <c r="X1421" s="13"/>
      <c r="Y1421" s="13"/>
      <c r="Z1421" s="13"/>
      <c r="AA1421" s="13"/>
      <c r="AB1421" s="13"/>
      <c r="AC1421" s="13"/>
      <c r="AD1421" s="13"/>
      <c r="AE1421" s="13"/>
      <c r="AF1421" s="13"/>
      <c r="AG1421" s="13"/>
      <c r="AH1421" s="13"/>
      <c r="AI1421" s="13"/>
    </row>
    <row r="1422" spans="1:35" ht="12.75" customHeight="1" x14ac:dyDescent="0.35">
      <c r="A1422" s="15">
        <f t="shared" si="65"/>
        <v>44402</v>
      </c>
      <c r="B1422" s="36">
        <f>C1422*'metered data'!H1425</f>
        <v>4871382.7891630288</v>
      </c>
      <c r="C1422" s="70">
        <f>SUMIFS('Regression Inputs'!$G$26:$G$1851,'Regression Inputs'!$B$26:$B$1851,A1422)</f>
        <v>202974.28288179287</v>
      </c>
      <c r="D1422" s="2">
        <f>YEAR('metered data'!J1425)</f>
        <v>2021</v>
      </c>
      <c r="E1422" s="2">
        <f>MONTH('metered data'!J1425)</f>
        <v>7</v>
      </c>
      <c r="F1422" s="2">
        <f>DAY('metered data'!J1425)</f>
        <v>25</v>
      </c>
      <c r="G1422" s="2"/>
      <c r="H1422" s="2"/>
      <c r="I1422" s="2"/>
      <c r="J1422" s="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</row>
    <row r="1423" spans="1:35" ht="12.75" customHeight="1" x14ac:dyDescent="0.35">
      <c r="A1423" s="15">
        <f t="shared" si="65"/>
        <v>44403</v>
      </c>
      <c r="B1423" s="36">
        <f>C1423*'metered data'!H1426</f>
        <v>5038788.9900320992</v>
      </c>
      <c r="C1423" s="70">
        <f>SUMIFS('Regression Inputs'!$G$26:$G$1851,'Regression Inputs'!$B$26:$B$1851,A1423)</f>
        <v>209949.54125133748</v>
      </c>
      <c r="D1423" s="2">
        <f>YEAR('metered data'!J1426)</f>
        <v>2021</v>
      </c>
      <c r="E1423" s="2">
        <f>MONTH('metered data'!J1426)</f>
        <v>7</v>
      </c>
      <c r="F1423" s="2">
        <f>DAY('metered data'!J1426)</f>
        <v>26</v>
      </c>
      <c r="G1423" s="2"/>
      <c r="H1423" s="2"/>
      <c r="I1423" s="2"/>
      <c r="J1423" s="3"/>
      <c r="K1423" s="13"/>
      <c r="L1423" s="13"/>
      <c r="M1423" s="13"/>
      <c r="N1423" s="13"/>
      <c r="O1423" s="13"/>
      <c r="P1423" s="13"/>
      <c r="Q1423" s="13"/>
      <c r="R1423" s="13"/>
      <c r="S1423" s="13"/>
      <c r="T1423" s="13"/>
      <c r="U1423" s="13"/>
      <c r="V1423" s="13"/>
      <c r="W1423" s="13"/>
      <c r="X1423" s="13"/>
      <c r="Y1423" s="13"/>
      <c r="Z1423" s="13"/>
      <c r="AA1423" s="13"/>
      <c r="AB1423" s="13"/>
      <c r="AC1423" s="13"/>
      <c r="AD1423" s="13"/>
      <c r="AE1423" s="13"/>
      <c r="AF1423" s="13"/>
      <c r="AG1423" s="13"/>
      <c r="AH1423" s="13"/>
      <c r="AI1423" s="13"/>
    </row>
    <row r="1424" spans="1:35" ht="12.75" customHeight="1" x14ac:dyDescent="0.35">
      <c r="A1424" s="15">
        <f t="shared" si="65"/>
        <v>44404</v>
      </c>
      <c r="B1424" s="36">
        <f>C1424*'metered data'!H1427</f>
        <v>4517488.5587909687</v>
      </c>
      <c r="C1424" s="70">
        <f>SUMIFS('Regression Inputs'!$G$26:$G$1851,'Regression Inputs'!$B$26:$B$1851,A1424)</f>
        <v>188228.68994962372</v>
      </c>
      <c r="D1424" s="2">
        <f>YEAR('metered data'!J1427)</f>
        <v>2021</v>
      </c>
      <c r="E1424" s="2">
        <f>MONTH('metered data'!J1427)</f>
        <v>7</v>
      </c>
      <c r="F1424" s="2">
        <f>DAY('metered data'!J1427)</f>
        <v>27</v>
      </c>
      <c r="G1424" s="2"/>
      <c r="H1424" s="2"/>
      <c r="I1424" s="2"/>
      <c r="J1424" s="3"/>
      <c r="K1424" s="13"/>
      <c r="L1424" s="13"/>
      <c r="M1424" s="13"/>
      <c r="N1424" s="13"/>
      <c r="O1424" s="13"/>
      <c r="P1424" s="13"/>
      <c r="Q1424" s="13"/>
      <c r="R1424" s="13"/>
      <c r="S1424" s="13"/>
      <c r="T1424" s="13"/>
      <c r="U1424" s="13"/>
      <c r="V1424" s="13"/>
      <c r="W1424" s="13"/>
      <c r="X1424" s="13"/>
      <c r="Y1424" s="13"/>
      <c r="Z1424" s="13"/>
      <c r="AA1424" s="13"/>
      <c r="AB1424" s="13"/>
      <c r="AC1424" s="13"/>
      <c r="AD1424" s="13"/>
      <c r="AE1424" s="13"/>
      <c r="AF1424" s="13"/>
      <c r="AG1424" s="13"/>
      <c r="AH1424" s="13"/>
      <c r="AI1424" s="13"/>
    </row>
    <row r="1425" spans="1:35" ht="12.75" customHeight="1" x14ac:dyDescent="0.35">
      <c r="A1425" s="15">
        <f t="shared" si="65"/>
        <v>44405</v>
      </c>
      <c r="B1425" s="36">
        <f>C1425*'metered data'!H1428</f>
        <v>4943249.7533258498</v>
      </c>
      <c r="C1425" s="70">
        <f>SUMIFS('Regression Inputs'!$G$26:$G$1851,'Regression Inputs'!$B$26:$B$1851,A1425)</f>
        <v>205968.73972191042</v>
      </c>
      <c r="D1425" s="2">
        <f>YEAR('metered data'!J1428)</f>
        <v>2021</v>
      </c>
      <c r="E1425" s="2">
        <f>MONTH('metered data'!J1428)</f>
        <v>7</v>
      </c>
      <c r="F1425" s="2">
        <f>DAY('metered data'!J1428)</f>
        <v>28</v>
      </c>
      <c r="G1425" s="2"/>
      <c r="H1425" s="2"/>
      <c r="I1425" s="2"/>
      <c r="J1425" s="3"/>
      <c r="K1425" s="13"/>
      <c r="L1425" s="13"/>
      <c r="M1425" s="13"/>
      <c r="N1425" s="13"/>
      <c r="O1425" s="13"/>
      <c r="P1425" s="13"/>
      <c r="Q1425" s="13"/>
      <c r="R1425" s="13"/>
      <c r="S1425" s="13"/>
      <c r="T1425" s="13"/>
      <c r="U1425" s="13"/>
      <c r="V1425" s="13"/>
      <c r="W1425" s="13"/>
      <c r="X1425" s="13"/>
      <c r="Y1425" s="13"/>
      <c r="Z1425" s="13"/>
      <c r="AA1425" s="13"/>
      <c r="AB1425" s="13"/>
      <c r="AC1425" s="13"/>
      <c r="AD1425" s="13"/>
      <c r="AE1425" s="13"/>
      <c r="AF1425" s="13"/>
      <c r="AG1425" s="13"/>
      <c r="AH1425" s="13"/>
      <c r="AI1425" s="13"/>
    </row>
    <row r="1426" spans="1:35" ht="12.75" customHeight="1" x14ac:dyDescent="0.35">
      <c r="A1426" s="15">
        <f t="shared" si="65"/>
        <v>44406</v>
      </c>
      <c r="B1426" s="36">
        <f>C1426*'metered data'!H1429</f>
        <v>5125308.3781982111</v>
      </c>
      <c r="C1426" s="70">
        <f>SUMIFS('Regression Inputs'!$G$26:$G$1851,'Regression Inputs'!$B$26:$B$1851,A1426)</f>
        <v>213554.51575825879</v>
      </c>
      <c r="D1426" s="2">
        <f>YEAR('metered data'!J1429)</f>
        <v>2021</v>
      </c>
      <c r="E1426" s="2">
        <f>MONTH('metered data'!J1429)</f>
        <v>7</v>
      </c>
      <c r="F1426" s="2">
        <f>DAY('metered data'!J1429)</f>
        <v>29</v>
      </c>
      <c r="G1426" s="2"/>
      <c r="H1426" s="2"/>
      <c r="I1426" s="2"/>
      <c r="J1426" s="3"/>
      <c r="K1426" s="13"/>
      <c r="L1426" s="13"/>
      <c r="M1426" s="13"/>
      <c r="N1426" s="13"/>
      <c r="O1426" s="13"/>
      <c r="P1426" s="13"/>
      <c r="Q1426" s="13"/>
      <c r="R1426" s="13"/>
      <c r="S1426" s="13"/>
      <c r="T1426" s="13"/>
      <c r="U1426" s="13"/>
      <c r="V1426" s="13"/>
      <c r="W1426" s="13"/>
      <c r="X1426" s="13"/>
      <c r="Y1426" s="13"/>
      <c r="Z1426" s="13"/>
      <c r="AA1426" s="13"/>
      <c r="AB1426" s="13"/>
      <c r="AC1426" s="13"/>
      <c r="AD1426" s="13"/>
      <c r="AE1426" s="13"/>
      <c r="AF1426" s="13"/>
      <c r="AG1426" s="13"/>
      <c r="AH1426" s="13"/>
      <c r="AI1426" s="13"/>
    </row>
    <row r="1427" spans="1:35" ht="12.75" customHeight="1" x14ac:dyDescent="0.35">
      <c r="A1427" s="15">
        <f t="shared" si="65"/>
        <v>44407</v>
      </c>
      <c r="B1427" s="36">
        <f>C1427*'metered data'!H1430</f>
        <v>5372114.8429998113</v>
      </c>
      <c r="C1427" s="70">
        <f>SUMIFS('Regression Inputs'!$G$26:$G$1851,'Regression Inputs'!$B$26:$B$1851,A1427)</f>
        <v>223838.11845832548</v>
      </c>
      <c r="D1427" s="2">
        <f>YEAR('metered data'!J1430)</f>
        <v>2021</v>
      </c>
      <c r="E1427" s="2">
        <f>MONTH('metered data'!J1430)</f>
        <v>7</v>
      </c>
      <c r="F1427" s="2">
        <f>DAY('metered data'!J1430)</f>
        <v>30</v>
      </c>
      <c r="G1427" s="2"/>
      <c r="H1427" s="2"/>
      <c r="I1427" s="2"/>
      <c r="J1427" s="3"/>
      <c r="K1427" s="13"/>
      <c r="L1427" s="13"/>
      <c r="M1427" s="13"/>
      <c r="N1427" s="13"/>
      <c r="O1427" s="13"/>
      <c r="P1427" s="13"/>
      <c r="Q1427" s="13"/>
      <c r="R1427" s="13"/>
      <c r="S1427" s="13"/>
      <c r="T1427" s="13"/>
      <c r="U1427" s="13"/>
      <c r="V1427" s="13"/>
      <c r="W1427" s="13"/>
      <c r="X1427" s="13"/>
      <c r="Y1427" s="13"/>
      <c r="Z1427" s="13"/>
      <c r="AA1427" s="13"/>
      <c r="AB1427" s="13"/>
      <c r="AC1427" s="13"/>
      <c r="AD1427" s="13"/>
      <c r="AE1427" s="13"/>
      <c r="AF1427" s="13"/>
      <c r="AG1427" s="13"/>
      <c r="AH1427" s="13"/>
      <c r="AI1427" s="13"/>
    </row>
    <row r="1428" spans="1:35" ht="12.75" customHeight="1" x14ac:dyDescent="0.35">
      <c r="A1428" s="15">
        <f t="shared" si="65"/>
        <v>44408</v>
      </c>
      <c r="B1428" s="36">
        <f>C1428*'metered data'!H1431</f>
        <v>5048362.6269821506</v>
      </c>
      <c r="C1428" s="70">
        <f>SUMIFS('Regression Inputs'!$G$26:$G$1851,'Regression Inputs'!$B$26:$B$1851,A1428)</f>
        <v>210348.44279092294</v>
      </c>
      <c r="D1428" s="2">
        <f>YEAR('metered data'!J1431)</f>
        <v>2021</v>
      </c>
      <c r="E1428" s="2">
        <f>MONTH('metered data'!J1431)</f>
        <v>7</v>
      </c>
      <c r="F1428" s="2">
        <f>DAY('metered data'!J1431)</f>
        <v>31</v>
      </c>
      <c r="G1428" s="2"/>
      <c r="H1428" s="2"/>
      <c r="I1428" s="2"/>
      <c r="J1428" s="3"/>
      <c r="K1428" s="13"/>
      <c r="L1428" s="13"/>
      <c r="M1428" s="13"/>
      <c r="N1428" s="13"/>
      <c r="O1428" s="13"/>
      <c r="P1428" s="13"/>
      <c r="Q1428" s="13"/>
      <c r="R1428" s="13"/>
      <c r="S1428" s="13"/>
      <c r="T1428" s="13"/>
      <c r="U1428" s="13"/>
      <c r="V1428" s="13"/>
      <c r="W1428" s="13"/>
      <c r="X1428" s="13"/>
      <c r="Y1428" s="13"/>
      <c r="Z1428" s="13"/>
      <c r="AA1428" s="13"/>
      <c r="AB1428" s="13"/>
      <c r="AC1428" s="13"/>
      <c r="AD1428" s="13"/>
      <c r="AE1428" s="13"/>
      <c r="AF1428" s="13"/>
      <c r="AG1428" s="13"/>
      <c r="AH1428" s="13"/>
      <c r="AI1428" s="13"/>
    </row>
    <row r="1429" spans="1:35" ht="12.75" customHeight="1" x14ac:dyDescent="0.35">
      <c r="A1429" s="15">
        <f t="shared" si="65"/>
        <v>44409</v>
      </c>
      <c r="B1429" s="36">
        <f>C1429*'metered data'!H1432</f>
        <v>4559903.1940783095</v>
      </c>
      <c r="C1429" s="70">
        <f>SUMIFS('Regression Inputs'!$G$26:$G$1851,'Regression Inputs'!$B$26:$B$1851,A1429)</f>
        <v>189995.96641992958</v>
      </c>
      <c r="D1429" s="2">
        <f>YEAR('metered data'!J1432)</f>
        <v>2021</v>
      </c>
      <c r="E1429" s="2">
        <f>MONTH('metered data'!J1432)</f>
        <v>8</v>
      </c>
      <c r="F1429" s="2">
        <f>DAY('metered data'!J1432)</f>
        <v>1</v>
      </c>
      <c r="G1429" s="2"/>
      <c r="H1429" s="2"/>
      <c r="I1429" s="2"/>
      <c r="J1429" s="3"/>
      <c r="K1429" s="13"/>
      <c r="L1429" s="13"/>
      <c r="M1429" s="13"/>
      <c r="N1429" s="13"/>
      <c r="O1429" s="13"/>
      <c r="P1429" s="13"/>
      <c r="Q1429" s="13"/>
      <c r="R1429" s="13"/>
      <c r="S1429" s="13"/>
      <c r="T1429" s="13"/>
      <c r="U1429" s="13"/>
      <c r="V1429" s="13"/>
      <c r="W1429" s="13"/>
      <c r="X1429" s="13"/>
      <c r="Y1429" s="13"/>
      <c r="Z1429" s="13"/>
      <c r="AA1429" s="13"/>
      <c r="AB1429" s="13"/>
      <c r="AC1429" s="13"/>
      <c r="AD1429" s="13"/>
      <c r="AE1429" s="13"/>
      <c r="AF1429" s="13"/>
      <c r="AG1429" s="13"/>
      <c r="AH1429" s="13"/>
      <c r="AI1429" s="13"/>
    </row>
    <row r="1430" spans="1:35" ht="12.75" customHeight="1" x14ac:dyDescent="0.35">
      <c r="A1430" s="15">
        <f t="shared" si="65"/>
        <v>44410</v>
      </c>
      <c r="B1430" s="36">
        <f>C1430*'metered data'!H1433</f>
        <v>5422326.336151842</v>
      </c>
      <c r="C1430" s="70">
        <f>SUMIFS('Regression Inputs'!$G$26:$G$1851,'Regression Inputs'!$B$26:$B$1851,A1430)</f>
        <v>225930.26400632673</v>
      </c>
      <c r="D1430" s="2">
        <f>YEAR('metered data'!J1433)</f>
        <v>2021</v>
      </c>
      <c r="E1430" s="2">
        <f>MONTH('metered data'!J1433)</f>
        <v>8</v>
      </c>
      <c r="F1430" s="2">
        <f>DAY('metered data'!J1433)</f>
        <v>2</v>
      </c>
      <c r="G1430" s="2"/>
      <c r="H1430" s="2"/>
      <c r="I1430" s="2"/>
      <c r="J1430" s="3"/>
      <c r="K1430" s="13"/>
      <c r="L1430" s="13"/>
      <c r="M1430" s="13"/>
      <c r="N1430" s="13"/>
      <c r="O1430" s="13"/>
      <c r="P1430" s="13"/>
      <c r="Q1430" s="13"/>
      <c r="R1430" s="13"/>
      <c r="S1430" s="13"/>
      <c r="T1430" s="13"/>
      <c r="U1430" s="13"/>
      <c r="V1430" s="13"/>
      <c r="W1430" s="13"/>
      <c r="X1430" s="13"/>
      <c r="Y1430" s="13"/>
      <c r="Z1430" s="13"/>
      <c r="AA1430" s="13"/>
      <c r="AB1430" s="13"/>
      <c r="AC1430" s="13"/>
      <c r="AD1430" s="13"/>
      <c r="AE1430" s="13"/>
      <c r="AF1430" s="13"/>
      <c r="AG1430" s="13"/>
      <c r="AH1430" s="13"/>
      <c r="AI1430" s="13"/>
    </row>
    <row r="1431" spans="1:35" ht="12.75" customHeight="1" x14ac:dyDescent="0.35">
      <c r="A1431" s="15">
        <f t="shared" si="65"/>
        <v>44411</v>
      </c>
      <c r="B1431" s="36">
        <f>C1431*'metered data'!H1434</f>
        <v>5092085.9175275303</v>
      </c>
      <c r="C1431" s="70">
        <f>SUMIFS('Regression Inputs'!$G$26:$G$1851,'Regression Inputs'!$B$26:$B$1851,A1431)</f>
        <v>212170.24656364709</v>
      </c>
      <c r="D1431" s="2">
        <f>YEAR('metered data'!J1434)</f>
        <v>2021</v>
      </c>
      <c r="E1431" s="2">
        <f>MONTH('metered data'!J1434)</f>
        <v>8</v>
      </c>
      <c r="F1431" s="2">
        <f>DAY('metered data'!J1434)</f>
        <v>3</v>
      </c>
      <c r="G1431" s="2"/>
      <c r="H1431" s="2"/>
      <c r="I1431" s="2"/>
      <c r="J1431" s="3"/>
      <c r="K1431" s="13"/>
      <c r="L1431" s="13"/>
      <c r="M1431" s="13"/>
      <c r="N1431" s="13"/>
      <c r="O1431" s="13"/>
      <c r="P1431" s="13"/>
      <c r="Q1431" s="13"/>
      <c r="R1431" s="13"/>
      <c r="S1431" s="13"/>
      <c r="T1431" s="13"/>
      <c r="U1431" s="13"/>
      <c r="V1431" s="13"/>
      <c r="W1431" s="13"/>
      <c r="X1431" s="13"/>
      <c r="Y1431" s="13"/>
      <c r="Z1431" s="13"/>
      <c r="AA1431" s="13"/>
      <c r="AB1431" s="13"/>
      <c r="AC1431" s="13"/>
      <c r="AD1431" s="13"/>
      <c r="AE1431" s="13"/>
      <c r="AF1431" s="13"/>
      <c r="AG1431" s="13"/>
      <c r="AH1431" s="13"/>
      <c r="AI1431" s="13"/>
    </row>
    <row r="1432" spans="1:35" ht="12.75" customHeight="1" x14ac:dyDescent="0.35">
      <c r="A1432" s="15">
        <f t="shared" si="65"/>
        <v>44412</v>
      </c>
      <c r="B1432" s="36">
        <f>C1432*'metered data'!H1435</f>
        <v>5231079.7274745582</v>
      </c>
      <c r="C1432" s="70">
        <f>SUMIFS('Regression Inputs'!$G$26:$G$1851,'Regression Inputs'!$B$26:$B$1851,A1432)</f>
        <v>217961.65531143991</v>
      </c>
      <c r="D1432" s="2">
        <f>YEAR('metered data'!J1435)</f>
        <v>2021</v>
      </c>
      <c r="E1432" s="2">
        <f>MONTH('metered data'!J1435)</f>
        <v>8</v>
      </c>
      <c r="F1432" s="2">
        <f>DAY('metered data'!J1435)</f>
        <v>4</v>
      </c>
      <c r="G1432" s="2"/>
      <c r="H1432" s="2"/>
      <c r="I1432" s="2"/>
      <c r="J1432" s="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</row>
    <row r="1433" spans="1:35" ht="12.75" customHeight="1" x14ac:dyDescent="0.35">
      <c r="A1433" s="15">
        <f t="shared" si="65"/>
        <v>44413</v>
      </c>
      <c r="B1433" s="36">
        <f>C1433*'metered data'!H1436</f>
        <v>4731419.4694013698</v>
      </c>
      <c r="C1433" s="70">
        <f>SUMIFS('Regression Inputs'!$G$26:$G$1851,'Regression Inputs'!$B$26:$B$1851,A1433)</f>
        <v>197142.47789172374</v>
      </c>
      <c r="D1433" s="2">
        <f>YEAR('metered data'!J1436)</f>
        <v>2021</v>
      </c>
      <c r="E1433" s="2">
        <f>MONTH('metered data'!J1436)</f>
        <v>8</v>
      </c>
      <c r="F1433" s="2">
        <f>DAY('metered data'!J1436)</f>
        <v>5</v>
      </c>
      <c r="G1433" s="2"/>
      <c r="H1433" s="2"/>
      <c r="I1433" s="2"/>
      <c r="J1433" s="3"/>
      <c r="K1433" s="13"/>
      <c r="L1433" s="13"/>
      <c r="M1433" s="13"/>
      <c r="N1433" s="13"/>
      <c r="O1433" s="13"/>
      <c r="P1433" s="13"/>
      <c r="Q1433" s="13"/>
      <c r="R1433" s="13"/>
      <c r="S1433" s="13"/>
      <c r="T1433" s="13"/>
      <c r="U1433" s="13"/>
      <c r="V1433" s="13"/>
      <c r="W1433" s="13"/>
      <c r="X1433" s="13"/>
      <c r="Y1433" s="13"/>
      <c r="Z1433" s="13"/>
      <c r="AA1433" s="13"/>
      <c r="AB1433" s="13"/>
      <c r="AC1433" s="13"/>
      <c r="AD1433" s="13"/>
      <c r="AE1433" s="13"/>
      <c r="AF1433" s="13"/>
      <c r="AG1433" s="13"/>
      <c r="AH1433" s="13"/>
      <c r="AI1433" s="13"/>
    </row>
    <row r="1434" spans="1:35" ht="12.75" customHeight="1" x14ac:dyDescent="0.35">
      <c r="A1434" s="15">
        <f t="shared" si="65"/>
        <v>44414</v>
      </c>
      <c r="B1434" s="36">
        <f>C1434*'metered data'!H1437</f>
        <v>4839148.5297693973</v>
      </c>
      <c r="C1434" s="70">
        <f>SUMIFS('Regression Inputs'!$G$26:$G$1851,'Regression Inputs'!$B$26:$B$1851,A1434)</f>
        <v>201631.18874039155</v>
      </c>
      <c r="D1434" s="2">
        <f>YEAR('metered data'!J1437)</f>
        <v>2021</v>
      </c>
      <c r="E1434" s="2">
        <f>MONTH('metered data'!J1437)</f>
        <v>8</v>
      </c>
      <c r="F1434" s="2">
        <f>DAY('metered data'!J1437)</f>
        <v>6</v>
      </c>
      <c r="G1434" s="2"/>
      <c r="H1434" s="2"/>
      <c r="I1434" s="2"/>
      <c r="J1434" s="3"/>
      <c r="K1434" s="13"/>
      <c r="L1434" s="13"/>
      <c r="M1434" s="13"/>
      <c r="N1434" s="13"/>
      <c r="O1434" s="13"/>
      <c r="P1434" s="13"/>
      <c r="Q1434" s="13"/>
      <c r="R1434" s="13"/>
      <c r="S1434" s="13"/>
      <c r="T1434" s="13"/>
      <c r="U1434" s="13"/>
      <c r="V1434" s="13"/>
      <c r="W1434" s="13"/>
      <c r="X1434" s="13"/>
      <c r="Y1434" s="13"/>
      <c r="Z1434" s="13"/>
      <c r="AA1434" s="13"/>
      <c r="AB1434" s="13"/>
      <c r="AC1434" s="13"/>
      <c r="AD1434" s="13"/>
      <c r="AE1434" s="13"/>
      <c r="AF1434" s="13"/>
      <c r="AG1434" s="13"/>
      <c r="AH1434" s="13"/>
      <c r="AI1434" s="13"/>
    </row>
    <row r="1435" spans="1:35" ht="12.75" customHeight="1" x14ac:dyDescent="0.35">
      <c r="A1435" s="15">
        <f t="shared" si="65"/>
        <v>44415</v>
      </c>
      <c r="B1435" s="36">
        <f>C1435*'metered data'!H1438</f>
        <v>4490396.6378673501</v>
      </c>
      <c r="C1435" s="70">
        <f>SUMIFS('Regression Inputs'!$G$26:$G$1851,'Regression Inputs'!$B$26:$B$1851,A1435)</f>
        <v>187099.85991113959</v>
      </c>
      <c r="D1435" s="2">
        <f>YEAR('metered data'!J1438)</f>
        <v>2021</v>
      </c>
      <c r="E1435" s="2">
        <f>MONTH('metered data'!J1438)</f>
        <v>8</v>
      </c>
      <c r="F1435" s="2">
        <f>DAY('metered data'!J1438)</f>
        <v>7</v>
      </c>
      <c r="G1435" s="2"/>
      <c r="H1435" s="2"/>
      <c r="I1435" s="2"/>
      <c r="J1435" s="3"/>
      <c r="K1435" s="13"/>
      <c r="L1435" s="13"/>
      <c r="M1435" s="13"/>
      <c r="N1435" s="13"/>
      <c r="O1435" s="13"/>
      <c r="P1435" s="13"/>
      <c r="Q1435" s="13"/>
      <c r="R1435" s="13"/>
      <c r="S1435" s="13"/>
      <c r="T1435" s="13"/>
      <c r="U1435" s="13"/>
      <c r="V1435" s="13"/>
      <c r="W1435" s="13"/>
      <c r="X1435" s="13"/>
      <c r="Y1435" s="13"/>
      <c r="Z1435" s="13"/>
      <c r="AA1435" s="13"/>
      <c r="AB1435" s="13"/>
      <c r="AC1435" s="13"/>
      <c r="AD1435" s="13"/>
      <c r="AE1435" s="13"/>
      <c r="AF1435" s="13"/>
      <c r="AG1435" s="13"/>
      <c r="AH1435" s="13"/>
      <c r="AI1435" s="13"/>
    </row>
    <row r="1436" spans="1:35" ht="12.75" customHeight="1" x14ac:dyDescent="0.35">
      <c r="A1436" s="15">
        <f t="shared" si="65"/>
        <v>44416</v>
      </c>
      <c r="B1436" s="36">
        <f>C1436*'metered data'!H1439</f>
        <v>3929354.5067724721</v>
      </c>
      <c r="C1436" s="70">
        <f>SUMIFS('Regression Inputs'!$G$26:$G$1851,'Regression Inputs'!$B$26:$B$1851,A1436)</f>
        <v>163723.104448853</v>
      </c>
      <c r="D1436" s="2">
        <f>YEAR('metered data'!J1439)</f>
        <v>2021</v>
      </c>
      <c r="E1436" s="2">
        <f>MONTH('metered data'!J1439)</f>
        <v>8</v>
      </c>
      <c r="F1436" s="2">
        <f>DAY('metered data'!J1439)</f>
        <v>8</v>
      </c>
      <c r="G1436" s="2"/>
      <c r="H1436" s="2"/>
      <c r="I1436" s="2"/>
      <c r="J1436" s="3"/>
      <c r="K1436" s="13"/>
      <c r="L1436" s="13"/>
      <c r="M1436" s="13"/>
      <c r="N1436" s="13"/>
      <c r="O1436" s="13"/>
      <c r="P1436" s="13"/>
      <c r="Q1436" s="13"/>
      <c r="R1436" s="13"/>
      <c r="S1436" s="13"/>
      <c r="T1436" s="13"/>
      <c r="U1436" s="13"/>
      <c r="V1436" s="13"/>
      <c r="W1436" s="13"/>
      <c r="X1436" s="13"/>
      <c r="Y1436" s="13"/>
      <c r="Z1436" s="13"/>
      <c r="AA1436" s="13"/>
      <c r="AB1436" s="13"/>
      <c r="AC1436" s="13"/>
      <c r="AD1436" s="13"/>
      <c r="AE1436" s="13"/>
      <c r="AF1436" s="13"/>
      <c r="AG1436" s="13"/>
      <c r="AH1436" s="13"/>
      <c r="AI1436" s="13"/>
    </row>
    <row r="1437" spans="1:35" ht="12.75" customHeight="1" x14ac:dyDescent="0.35">
      <c r="A1437" s="15">
        <f t="shared" si="65"/>
        <v>44417</v>
      </c>
      <c r="B1437" s="36">
        <f>C1437*'metered data'!H1440</f>
        <v>4445003.3089901898</v>
      </c>
      <c r="C1437" s="70">
        <f>SUMIFS('Regression Inputs'!$G$26:$G$1851,'Regression Inputs'!$B$26:$B$1851,A1437)</f>
        <v>185208.47120792459</v>
      </c>
      <c r="D1437" s="2">
        <f>YEAR('metered data'!J1440)</f>
        <v>2021</v>
      </c>
      <c r="E1437" s="2">
        <f>MONTH('metered data'!J1440)</f>
        <v>8</v>
      </c>
      <c r="F1437" s="2">
        <f>DAY('metered data'!J1440)</f>
        <v>9</v>
      </c>
      <c r="G1437" s="2"/>
      <c r="H1437" s="2"/>
      <c r="I1437" s="2"/>
      <c r="J1437" s="3"/>
      <c r="K1437" s="13"/>
      <c r="L1437" s="13"/>
      <c r="M1437" s="13"/>
      <c r="N1437" s="13"/>
      <c r="O1437" s="13"/>
      <c r="P1437" s="13"/>
      <c r="Q1437" s="13"/>
      <c r="R1437" s="13"/>
      <c r="S1437" s="13"/>
      <c r="T1437" s="13"/>
      <c r="U1437" s="13"/>
      <c r="V1437" s="13"/>
      <c r="W1437" s="13"/>
      <c r="X1437" s="13"/>
      <c r="Y1437" s="13"/>
      <c r="Z1437" s="13"/>
      <c r="AA1437" s="13"/>
      <c r="AB1437" s="13"/>
      <c r="AC1437" s="13"/>
      <c r="AD1437" s="13"/>
      <c r="AE1437" s="13"/>
      <c r="AF1437" s="13"/>
      <c r="AG1437" s="13"/>
      <c r="AH1437" s="13"/>
      <c r="AI1437" s="13"/>
    </row>
    <row r="1438" spans="1:35" ht="12.75" customHeight="1" x14ac:dyDescent="0.35">
      <c r="A1438" s="15">
        <f t="shared" ref="A1438:A1501" si="66">DATE(D1438,E1438,F1438)</f>
        <v>44418</v>
      </c>
      <c r="B1438" s="36">
        <f>C1438*'metered data'!H1441</f>
        <v>4817244.8438329892</v>
      </c>
      <c r="C1438" s="70">
        <f>SUMIFS('Regression Inputs'!$G$26:$G$1851,'Regression Inputs'!$B$26:$B$1851,A1438)</f>
        <v>200718.53515970788</v>
      </c>
      <c r="D1438" s="2">
        <f>YEAR('metered data'!J1441)</f>
        <v>2021</v>
      </c>
      <c r="E1438" s="2">
        <f>MONTH('metered data'!J1441)</f>
        <v>8</v>
      </c>
      <c r="F1438" s="2">
        <f>DAY('metered data'!J1441)</f>
        <v>10</v>
      </c>
      <c r="G1438" s="2"/>
      <c r="H1438" s="2"/>
      <c r="I1438" s="2"/>
      <c r="J1438" s="3"/>
      <c r="K1438" s="13"/>
      <c r="L1438" s="13"/>
      <c r="M1438" s="13"/>
      <c r="N1438" s="13"/>
      <c r="O1438" s="13"/>
      <c r="P1438" s="13"/>
      <c r="Q1438" s="13"/>
      <c r="R1438" s="13"/>
      <c r="S1438" s="13"/>
      <c r="T1438" s="13"/>
      <c r="U1438" s="13"/>
      <c r="V1438" s="13"/>
      <c r="W1438" s="13"/>
      <c r="X1438" s="13"/>
      <c r="Y1438" s="13"/>
      <c r="Z1438" s="13"/>
      <c r="AA1438" s="13"/>
      <c r="AB1438" s="13"/>
      <c r="AC1438" s="13"/>
      <c r="AD1438" s="13"/>
      <c r="AE1438" s="13"/>
      <c r="AF1438" s="13"/>
      <c r="AG1438" s="13"/>
      <c r="AH1438" s="13"/>
      <c r="AI1438" s="13"/>
    </row>
    <row r="1439" spans="1:35" ht="12.75" customHeight="1" x14ac:dyDescent="0.35">
      <c r="A1439" s="15">
        <f t="shared" si="66"/>
        <v>44419</v>
      </c>
      <c r="B1439" s="36">
        <f>C1439*'metered data'!H1442</f>
        <v>5379988.2437027283</v>
      </c>
      <c r="C1439" s="70">
        <f>SUMIFS('Regression Inputs'!$G$26:$G$1851,'Regression Inputs'!$B$26:$B$1851,A1439)</f>
        <v>224166.17682094703</v>
      </c>
      <c r="D1439" s="2">
        <f>YEAR('metered data'!J1442)</f>
        <v>2021</v>
      </c>
      <c r="E1439" s="2">
        <f>MONTH('metered data'!J1442)</f>
        <v>8</v>
      </c>
      <c r="F1439" s="2">
        <f>DAY('metered data'!J1442)</f>
        <v>11</v>
      </c>
      <c r="G1439" s="2"/>
      <c r="H1439" s="2"/>
      <c r="I1439" s="2"/>
      <c r="J1439" s="3"/>
      <c r="K1439" s="13"/>
      <c r="L1439" s="13"/>
      <c r="M1439" s="13"/>
      <c r="N1439" s="13"/>
      <c r="O1439" s="13"/>
      <c r="P1439" s="13"/>
      <c r="Q1439" s="13"/>
      <c r="R1439" s="13"/>
      <c r="S1439" s="13"/>
      <c r="T1439" s="13"/>
      <c r="U1439" s="13"/>
      <c r="V1439" s="13"/>
      <c r="W1439" s="13"/>
      <c r="X1439" s="13"/>
      <c r="Y1439" s="13"/>
      <c r="Z1439" s="13"/>
      <c r="AA1439" s="13"/>
      <c r="AB1439" s="13"/>
      <c r="AC1439" s="13"/>
      <c r="AD1439" s="13"/>
      <c r="AE1439" s="13"/>
      <c r="AF1439" s="13"/>
      <c r="AG1439" s="13"/>
      <c r="AH1439" s="13"/>
      <c r="AI1439" s="13"/>
    </row>
    <row r="1440" spans="1:35" ht="12.75" customHeight="1" x14ac:dyDescent="0.35">
      <c r="A1440" s="15">
        <f t="shared" si="66"/>
        <v>44420</v>
      </c>
      <c r="B1440" s="36">
        <f>C1440*'metered data'!H1443</f>
        <v>5345383.3184960308</v>
      </c>
      <c r="C1440" s="70">
        <f>SUMIFS('Regression Inputs'!$G$26:$G$1851,'Regression Inputs'!$B$26:$B$1851,A1440)</f>
        <v>222724.30493733461</v>
      </c>
      <c r="D1440" s="2">
        <f>YEAR('metered data'!J1443)</f>
        <v>2021</v>
      </c>
      <c r="E1440" s="2">
        <f>MONTH('metered data'!J1443)</f>
        <v>8</v>
      </c>
      <c r="F1440" s="2">
        <f>DAY('metered data'!J1443)</f>
        <v>12</v>
      </c>
      <c r="G1440" s="2"/>
      <c r="H1440" s="2"/>
      <c r="I1440" s="2"/>
      <c r="J1440" s="3"/>
      <c r="K1440" s="13"/>
      <c r="L1440" s="13"/>
      <c r="M1440" s="13"/>
      <c r="N1440" s="13"/>
      <c r="O1440" s="13"/>
      <c r="P1440" s="13"/>
      <c r="Q1440" s="13"/>
      <c r="R1440" s="13"/>
      <c r="S1440" s="13"/>
      <c r="T1440" s="13"/>
      <c r="U1440" s="13"/>
      <c r="V1440" s="13"/>
      <c r="W1440" s="13"/>
      <c r="X1440" s="13"/>
      <c r="Y1440" s="13"/>
      <c r="Z1440" s="13"/>
      <c r="AA1440" s="13"/>
      <c r="AB1440" s="13"/>
      <c r="AC1440" s="13"/>
      <c r="AD1440" s="13"/>
      <c r="AE1440" s="13"/>
      <c r="AF1440" s="13"/>
      <c r="AG1440" s="13"/>
      <c r="AH1440" s="13"/>
      <c r="AI1440" s="13"/>
    </row>
    <row r="1441" spans="1:35" ht="12.75" customHeight="1" x14ac:dyDescent="0.35">
      <c r="A1441" s="15">
        <f t="shared" si="66"/>
        <v>44421</v>
      </c>
      <c r="B1441" s="36">
        <f>C1441*'metered data'!H1444</f>
        <v>5080950.7297391491</v>
      </c>
      <c r="C1441" s="70">
        <f>SUMIFS('Regression Inputs'!$G$26:$G$1851,'Regression Inputs'!$B$26:$B$1851,A1441)</f>
        <v>211706.28040579788</v>
      </c>
      <c r="D1441" s="2">
        <f>YEAR('metered data'!J1444)</f>
        <v>2021</v>
      </c>
      <c r="E1441" s="2">
        <f>MONTH('metered data'!J1444)</f>
        <v>8</v>
      </c>
      <c r="F1441" s="2">
        <f>DAY('metered data'!J1444)</f>
        <v>13</v>
      </c>
      <c r="G1441" s="2"/>
      <c r="H1441" s="2"/>
      <c r="I1441" s="2"/>
      <c r="J1441" s="3"/>
      <c r="K1441" s="13"/>
      <c r="L1441" s="13"/>
      <c r="M1441" s="13"/>
      <c r="N1441" s="13"/>
      <c r="O1441" s="13"/>
      <c r="P1441" s="13"/>
      <c r="Q1441" s="13"/>
      <c r="R1441" s="13"/>
      <c r="S1441" s="13"/>
      <c r="T1441" s="13"/>
      <c r="U1441" s="13"/>
      <c r="V1441" s="13"/>
      <c r="W1441" s="13"/>
      <c r="X1441" s="13"/>
      <c r="Y1441" s="13"/>
      <c r="Z1441" s="13"/>
      <c r="AA1441" s="13"/>
      <c r="AB1441" s="13"/>
      <c r="AC1441" s="13"/>
      <c r="AD1441" s="13"/>
      <c r="AE1441" s="13"/>
      <c r="AF1441" s="13"/>
      <c r="AG1441" s="13"/>
      <c r="AH1441" s="13"/>
      <c r="AI1441" s="13"/>
    </row>
    <row r="1442" spans="1:35" ht="12.75" customHeight="1" x14ac:dyDescent="0.35">
      <c r="A1442" s="15">
        <f t="shared" si="66"/>
        <v>44422</v>
      </c>
      <c r="B1442" s="36">
        <f>C1442*'metered data'!H1445</f>
        <v>4948725.6906785313</v>
      </c>
      <c r="C1442" s="70">
        <f>SUMIFS('Regression Inputs'!$G$26:$G$1851,'Regression Inputs'!$B$26:$B$1851,A1442)</f>
        <v>206196.90377827216</v>
      </c>
      <c r="D1442" s="2">
        <f>YEAR('metered data'!J1445)</f>
        <v>2021</v>
      </c>
      <c r="E1442" s="2">
        <f>MONTH('metered data'!J1445)</f>
        <v>8</v>
      </c>
      <c r="F1442" s="2">
        <f>DAY('metered data'!J1445)</f>
        <v>14</v>
      </c>
      <c r="G1442" s="2"/>
      <c r="H1442" s="2"/>
      <c r="I1442" s="2"/>
      <c r="J1442" s="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</row>
    <row r="1443" spans="1:35" ht="12.75" customHeight="1" x14ac:dyDescent="0.35">
      <c r="A1443" s="15">
        <f t="shared" si="66"/>
        <v>44423</v>
      </c>
      <c r="B1443" s="36">
        <f>C1443*'metered data'!H1446</f>
        <v>4998243.4360673521</v>
      </c>
      <c r="C1443" s="70">
        <f>SUMIFS('Regression Inputs'!$G$26:$G$1851,'Regression Inputs'!$B$26:$B$1851,A1443)</f>
        <v>208260.14316947298</v>
      </c>
      <c r="D1443" s="2">
        <f>YEAR('metered data'!J1446)</f>
        <v>2021</v>
      </c>
      <c r="E1443" s="2">
        <f>MONTH('metered data'!J1446)</f>
        <v>8</v>
      </c>
      <c r="F1443" s="2">
        <f>DAY('metered data'!J1446)</f>
        <v>15</v>
      </c>
      <c r="G1443" s="2"/>
      <c r="H1443" s="2"/>
      <c r="I1443" s="2"/>
      <c r="J1443" s="3"/>
      <c r="K1443" s="13"/>
      <c r="L1443" s="13"/>
      <c r="M1443" s="13"/>
      <c r="N1443" s="13"/>
      <c r="O1443" s="13"/>
      <c r="P1443" s="13"/>
      <c r="Q1443" s="13"/>
      <c r="R1443" s="13"/>
      <c r="S1443" s="13"/>
      <c r="T1443" s="13"/>
      <c r="U1443" s="13"/>
      <c r="V1443" s="13"/>
      <c r="W1443" s="13"/>
      <c r="X1443" s="13"/>
      <c r="Y1443" s="13"/>
      <c r="Z1443" s="13"/>
      <c r="AA1443" s="13"/>
      <c r="AB1443" s="13"/>
      <c r="AC1443" s="13"/>
      <c r="AD1443" s="13"/>
      <c r="AE1443" s="13"/>
      <c r="AF1443" s="13"/>
      <c r="AG1443" s="13"/>
      <c r="AH1443" s="13"/>
      <c r="AI1443" s="13"/>
    </row>
    <row r="1444" spans="1:35" ht="12.75" customHeight="1" x14ac:dyDescent="0.35">
      <c r="A1444" s="15">
        <f t="shared" si="66"/>
        <v>44424</v>
      </c>
      <c r="B1444" s="36">
        <f>C1444*'metered data'!H1447</f>
        <v>5150406.1482233396</v>
      </c>
      <c r="C1444" s="70">
        <f>SUMIFS('Regression Inputs'!$G$26:$G$1851,'Regression Inputs'!$B$26:$B$1851,A1444)</f>
        <v>214600.25617597249</v>
      </c>
      <c r="D1444" s="2">
        <f>YEAR('metered data'!J1447)</f>
        <v>2021</v>
      </c>
      <c r="E1444" s="2">
        <f>MONTH('metered data'!J1447)</f>
        <v>8</v>
      </c>
      <c r="F1444" s="2">
        <f>DAY('metered data'!J1447)</f>
        <v>16</v>
      </c>
      <c r="G1444" s="2"/>
      <c r="H1444" s="2"/>
      <c r="I1444" s="2"/>
      <c r="J1444" s="3"/>
      <c r="K1444" s="13"/>
      <c r="L1444" s="13"/>
      <c r="M1444" s="13"/>
      <c r="N1444" s="13"/>
      <c r="O1444" s="13"/>
      <c r="P1444" s="13"/>
      <c r="Q1444" s="13"/>
      <c r="R1444" s="13"/>
      <c r="S1444" s="13"/>
      <c r="T1444" s="13"/>
      <c r="U1444" s="13"/>
      <c r="V1444" s="13"/>
      <c r="W1444" s="13"/>
      <c r="X1444" s="13"/>
      <c r="Y1444" s="13"/>
      <c r="Z1444" s="13"/>
      <c r="AA1444" s="13"/>
      <c r="AB1444" s="13"/>
      <c r="AC1444" s="13"/>
      <c r="AD1444" s="13"/>
      <c r="AE1444" s="13"/>
      <c r="AF1444" s="13"/>
      <c r="AG1444" s="13"/>
      <c r="AH1444" s="13"/>
      <c r="AI1444" s="13"/>
    </row>
    <row r="1445" spans="1:35" ht="12.75" customHeight="1" x14ac:dyDescent="0.35">
      <c r="A1445" s="15">
        <f t="shared" si="66"/>
        <v>44425</v>
      </c>
      <c r="B1445" s="36">
        <f>C1445*'metered data'!H1448</f>
        <v>4162102.5751511785</v>
      </c>
      <c r="C1445" s="70">
        <f>SUMIFS('Regression Inputs'!$G$26:$G$1851,'Regression Inputs'!$B$26:$B$1851,A1445)</f>
        <v>173420.94063129911</v>
      </c>
      <c r="D1445" s="2">
        <f>YEAR('metered data'!J1448)</f>
        <v>2021</v>
      </c>
      <c r="E1445" s="2">
        <f>MONTH('metered data'!J1448)</f>
        <v>8</v>
      </c>
      <c r="F1445" s="2">
        <f>DAY('metered data'!J1448)</f>
        <v>17</v>
      </c>
      <c r="G1445" s="2"/>
      <c r="H1445" s="2"/>
      <c r="I1445" s="2"/>
      <c r="J1445" s="3"/>
      <c r="K1445" s="13"/>
      <c r="L1445" s="13"/>
      <c r="M1445" s="13"/>
      <c r="N1445" s="13"/>
      <c r="O1445" s="13"/>
      <c r="P1445" s="13"/>
      <c r="Q1445" s="13"/>
      <c r="R1445" s="13"/>
      <c r="S1445" s="13"/>
      <c r="T1445" s="13"/>
      <c r="U1445" s="13"/>
      <c r="V1445" s="13"/>
      <c r="W1445" s="13"/>
      <c r="X1445" s="13"/>
      <c r="Y1445" s="13"/>
      <c r="Z1445" s="13"/>
      <c r="AA1445" s="13"/>
      <c r="AB1445" s="13"/>
      <c r="AC1445" s="13"/>
      <c r="AD1445" s="13"/>
      <c r="AE1445" s="13"/>
      <c r="AF1445" s="13"/>
      <c r="AG1445" s="13"/>
      <c r="AH1445" s="13"/>
      <c r="AI1445" s="13"/>
    </row>
    <row r="1446" spans="1:35" ht="12.75" customHeight="1" x14ac:dyDescent="0.35">
      <c r="A1446" s="15">
        <f t="shared" si="66"/>
        <v>44426</v>
      </c>
      <c r="B1446" s="36">
        <f>C1446*'metered data'!H1449</f>
        <v>4346245.8834196813</v>
      </c>
      <c r="C1446" s="70">
        <f>SUMIFS('Regression Inputs'!$G$26:$G$1851,'Regression Inputs'!$B$26:$B$1851,A1446)</f>
        <v>181093.57847582005</v>
      </c>
      <c r="D1446" s="2">
        <f>YEAR('metered data'!J1449)</f>
        <v>2021</v>
      </c>
      <c r="E1446" s="2">
        <f>MONTH('metered data'!J1449)</f>
        <v>8</v>
      </c>
      <c r="F1446" s="2">
        <f>DAY('metered data'!J1449)</f>
        <v>18</v>
      </c>
      <c r="G1446" s="2"/>
      <c r="H1446" s="2"/>
      <c r="I1446" s="2"/>
      <c r="J1446" s="3"/>
      <c r="K1446" s="13"/>
      <c r="L1446" s="13"/>
      <c r="M1446" s="13"/>
      <c r="N1446" s="13"/>
      <c r="O1446" s="13"/>
      <c r="P1446" s="13"/>
      <c r="Q1446" s="13"/>
      <c r="R1446" s="13"/>
      <c r="S1446" s="13"/>
      <c r="T1446" s="13"/>
      <c r="U1446" s="13"/>
      <c r="V1446" s="13"/>
      <c r="W1446" s="13"/>
      <c r="X1446" s="13"/>
      <c r="Y1446" s="13"/>
      <c r="Z1446" s="13"/>
      <c r="AA1446" s="13"/>
      <c r="AB1446" s="13"/>
      <c r="AC1446" s="13"/>
      <c r="AD1446" s="13"/>
      <c r="AE1446" s="13"/>
      <c r="AF1446" s="13"/>
      <c r="AG1446" s="13"/>
      <c r="AH1446" s="13"/>
      <c r="AI1446" s="13"/>
    </row>
    <row r="1447" spans="1:35" ht="12.75" customHeight="1" x14ac:dyDescent="0.35">
      <c r="A1447" s="15">
        <f t="shared" si="66"/>
        <v>44427</v>
      </c>
      <c r="B1447" s="36">
        <f>C1447*'metered data'!H1450</f>
        <v>4384376.1475193491</v>
      </c>
      <c r="C1447" s="70">
        <f>SUMIFS('Regression Inputs'!$G$26:$G$1851,'Regression Inputs'!$B$26:$B$1851,A1447)</f>
        <v>182682.33947997287</v>
      </c>
      <c r="D1447" s="2">
        <f>YEAR('metered data'!J1450)</f>
        <v>2021</v>
      </c>
      <c r="E1447" s="2">
        <f>MONTH('metered data'!J1450)</f>
        <v>8</v>
      </c>
      <c r="F1447" s="2">
        <f>DAY('metered data'!J1450)</f>
        <v>19</v>
      </c>
      <c r="G1447" s="2"/>
      <c r="H1447" s="2"/>
      <c r="I1447" s="2"/>
      <c r="J1447" s="3"/>
      <c r="K1447" s="13"/>
      <c r="L1447" s="13"/>
      <c r="M1447" s="13"/>
      <c r="N1447" s="13"/>
      <c r="O1447" s="13"/>
      <c r="P1447" s="13"/>
      <c r="Q1447" s="13"/>
      <c r="R1447" s="13"/>
      <c r="S1447" s="13"/>
      <c r="T1447" s="13"/>
      <c r="U1447" s="13"/>
      <c r="V1447" s="13"/>
      <c r="W1447" s="13"/>
      <c r="X1447" s="13"/>
      <c r="Y1447" s="13"/>
      <c r="Z1447" s="13"/>
      <c r="AA1447" s="13"/>
      <c r="AB1447" s="13"/>
      <c r="AC1447" s="13"/>
      <c r="AD1447" s="13"/>
      <c r="AE1447" s="13"/>
      <c r="AF1447" s="13"/>
      <c r="AG1447" s="13"/>
      <c r="AH1447" s="13"/>
      <c r="AI1447" s="13"/>
    </row>
    <row r="1448" spans="1:35" ht="12.75" customHeight="1" x14ac:dyDescent="0.35">
      <c r="A1448" s="15">
        <f t="shared" si="66"/>
        <v>44428</v>
      </c>
      <c r="B1448" s="36">
        <f>C1448*'metered data'!H1451</f>
        <v>4201795.1165460665</v>
      </c>
      <c r="C1448" s="70">
        <f>SUMIFS('Regression Inputs'!$G$26:$G$1851,'Regression Inputs'!$B$26:$B$1851,A1448)</f>
        <v>175074.79652275276</v>
      </c>
      <c r="D1448" s="2">
        <f>YEAR('metered data'!J1451)</f>
        <v>2021</v>
      </c>
      <c r="E1448" s="2">
        <f>MONTH('metered data'!J1451)</f>
        <v>8</v>
      </c>
      <c r="F1448" s="2">
        <f>DAY('metered data'!J1451)</f>
        <v>20</v>
      </c>
      <c r="G1448" s="2"/>
      <c r="H1448" s="2"/>
      <c r="I1448" s="2"/>
      <c r="J1448" s="3"/>
      <c r="K1448" s="13"/>
      <c r="L1448" s="13"/>
      <c r="M1448" s="13"/>
      <c r="N1448" s="13"/>
      <c r="O1448" s="13"/>
      <c r="P1448" s="13"/>
      <c r="Q1448" s="13"/>
      <c r="R1448" s="13"/>
      <c r="S1448" s="13"/>
      <c r="T1448" s="13"/>
      <c r="U1448" s="13"/>
      <c r="V1448" s="13"/>
      <c r="W1448" s="13"/>
      <c r="X1448" s="13"/>
      <c r="Y1448" s="13"/>
      <c r="Z1448" s="13"/>
      <c r="AA1448" s="13"/>
      <c r="AB1448" s="13"/>
      <c r="AC1448" s="13"/>
      <c r="AD1448" s="13"/>
      <c r="AE1448" s="13"/>
      <c r="AF1448" s="13"/>
      <c r="AG1448" s="13"/>
      <c r="AH1448" s="13"/>
      <c r="AI1448" s="13"/>
    </row>
    <row r="1449" spans="1:35" ht="12.75" customHeight="1" x14ac:dyDescent="0.35">
      <c r="A1449" s="15">
        <f t="shared" si="66"/>
        <v>44429</v>
      </c>
      <c r="B1449" s="36">
        <f>C1449*'metered data'!H1452</f>
        <v>3991576.0284491796</v>
      </c>
      <c r="C1449" s="70">
        <f>SUMIFS('Regression Inputs'!$G$26:$G$1851,'Regression Inputs'!$B$26:$B$1851,A1449)</f>
        <v>166315.66785204914</v>
      </c>
      <c r="D1449" s="2">
        <f>YEAR('metered data'!J1452)</f>
        <v>2021</v>
      </c>
      <c r="E1449" s="2">
        <f>MONTH('metered data'!J1452)</f>
        <v>8</v>
      </c>
      <c r="F1449" s="2">
        <f>DAY('metered data'!J1452)</f>
        <v>21</v>
      </c>
      <c r="G1449" s="2"/>
      <c r="H1449" s="2"/>
      <c r="I1449" s="2"/>
      <c r="J1449" s="3"/>
      <c r="K1449" s="13"/>
      <c r="L1449" s="13"/>
      <c r="M1449" s="13"/>
      <c r="N1449" s="13"/>
      <c r="O1449" s="13"/>
      <c r="P1449" s="13"/>
      <c r="Q1449" s="13"/>
      <c r="R1449" s="13"/>
      <c r="S1449" s="13"/>
      <c r="T1449" s="13"/>
      <c r="U1449" s="13"/>
      <c r="V1449" s="13"/>
      <c r="W1449" s="13"/>
      <c r="X1449" s="13"/>
      <c r="Y1449" s="13"/>
      <c r="Z1449" s="13"/>
      <c r="AA1449" s="13"/>
      <c r="AB1449" s="13"/>
      <c r="AC1449" s="13"/>
      <c r="AD1449" s="13"/>
      <c r="AE1449" s="13"/>
      <c r="AF1449" s="13"/>
      <c r="AG1449" s="13"/>
      <c r="AH1449" s="13"/>
      <c r="AI1449" s="13"/>
    </row>
    <row r="1450" spans="1:35" ht="12.75" customHeight="1" x14ac:dyDescent="0.35">
      <c r="A1450" s="15">
        <f t="shared" si="66"/>
        <v>44430</v>
      </c>
      <c r="B1450" s="36">
        <f>C1450*'metered data'!H1453</f>
        <v>3865785.478389129</v>
      </c>
      <c r="C1450" s="70">
        <f>SUMIFS('Regression Inputs'!$G$26:$G$1851,'Regression Inputs'!$B$26:$B$1851,A1450)</f>
        <v>161074.39493288039</v>
      </c>
      <c r="D1450" s="2">
        <f>YEAR('metered data'!J1453)</f>
        <v>2021</v>
      </c>
      <c r="E1450" s="2">
        <f>MONTH('metered data'!J1453)</f>
        <v>8</v>
      </c>
      <c r="F1450" s="2">
        <f>DAY('metered data'!J1453)</f>
        <v>22</v>
      </c>
      <c r="G1450" s="2"/>
      <c r="H1450" s="2"/>
      <c r="I1450" s="2"/>
      <c r="J1450" s="3"/>
      <c r="K1450" s="13"/>
      <c r="L1450" s="13"/>
      <c r="M1450" s="13"/>
      <c r="N1450" s="13"/>
      <c r="O1450" s="13"/>
      <c r="P1450" s="13"/>
      <c r="Q1450" s="13"/>
      <c r="R1450" s="13"/>
      <c r="S1450" s="13"/>
      <c r="T1450" s="13"/>
      <c r="U1450" s="13"/>
      <c r="V1450" s="13"/>
      <c r="W1450" s="13"/>
      <c r="X1450" s="13"/>
      <c r="Y1450" s="13"/>
      <c r="Z1450" s="13"/>
      <c r="AA1450" s="13"/>
      <c r="AB1450" s="13"/>
      <c r="AC1450" s="13"/>
      <c r="AD1450" s="13"/>
      <c r="AE1450" s="13"/>
      <c r="AF1450" s="13"/>
      <c r="AG1450" s="13"/>
      <c r="AH1450" s="13"/>
      <c r="AI1450" s="13"/>
    </row>
    <row r="1451" spans="1:35" ht="12.75" customHeight="1" x14ac:dyDescent="0.35">
      <c r="A1451" s="15">
        <f t="shared" si="66"/>
        <v>44431</v>
      </c>
      <c r="B1451" s="36">
        <f>C1451*'metered data'!H1454</f>
        <v>4080808.7668223735</v>
      </c>
      <c r="C1451" s="70">
        <f>SUMIFS('Regression Inputs'!$G$26:$G$1851,'Regression Inputs'!$B$26:$B$1851,A1451)</f>
        <v>170033.69861759889</v>
      </c>
      <c r="D1451" s="2">
        <f>YEAR('metered data'!J1454)</f>
        <v>2021</v>
      </c>
      <c r="E1451" s="2">
        <f>MONTH('metered data'!J1454)</f>
        <v>8</v>
      </c>
      <c r="F1451" s="2">
        <f>DAY('metered data'!J1454)</f>
        <v>23</v>
      </c>
      <c r="G1451" s="2"/>
      <c r="H1451" s="2"/>
      <c r="I1451" s="2"/>
      <c r="J1451" s="3"/>
      <c r="K1451" s="13"/>
      <c r="L1451" s="13"/>
      <c r="M1451" s="13"/>
      <c r="N1451" s="13"/>
      <c r="O1451" s="13"/>
      <c r="P1451" s="13"/>
      <c r="Q1451" s="13"/>
      <c r="R1451" s="13"/>
      <c r="S1451" s="13"/>
      <c r="T1451" s="13"/>
      <c r="U1451" s="13"/>
      <c r="V1451" s="13"/>
      <c r="W1451" s="13"/>
      <c r="X1451" s="13"/>
      <c r="Y1451" s="13"/>
      <c r="Z1451" s="13"/>
      <c r="AA1451" s="13"/>
      <c r="AB1451" s="13"/>
      <c r="AC1451" s="13"/>
      <c r="AD1451" s="13"/>
      <c r="AE1451" s="13"/>
      <c r="AF1451" s="13"/>
      <c r="AG1451" s="13"/>
      <c r="AH1451" s="13"/>
      <c r="AI1451" s="13"/>
    </row>
    <row r="1452" spans="1:35" ht="12.75" customHeight="1" x14ac:dyDescent="0.35">
      <c r="A1452" s="15">
        <f t="shared" si="66"/>
        <v>44432</v>
      </c>
      <c r="B1452" s="36">
        <f>C1452*'metered data'!H1455</f>
        <v>4172679.8576501999</v>
      </c>
      <c r="C1452" s="70">
        <f>SUMIFS('Regression Inputs'!$G$26:$G$1851,'Regression Inputs'!$B$26:$B$1851,A1452)</f>
        <v>173861.66073542499</v>
      </c>
      <c r="D1452" s="2">
        <f>YEAR('metered data'!J1455)</f>
        <v>2021</v>
      </c>
      <c r="E1452" s="2">
        <f>MONTH('metered data'!J1455)</f>
        <v>8</v>
      </c>
      <c r="F1452" s="2">
        <f>DAY('metered data'!J1455)</f>
        <v>24</v>
      </c>
      <c r="G1452" s="2"/>
      <c r="H1452" s="2"/>
      <c r="I1452" s="2"/>
      <c r="J1452" s="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</row>
    <row r="1453" spans="1:35" ht="12.75" customHeight="1" x14ac:dyDescent="0.35">
      <c r="A1453" s="15">
        <f t="shared" si="66"/>
        <v>44433</v>
      </c>
      <c r="B1453" s="36">
        <f>C1453*'metered data'!H1456</f>
        <v>4195126.4560513785</v>
      </c>
      <c r="C1453" s="70">
        <f>SUMIFS('Regression Inputs'!$G$26:$G$1851,'Regression Inputs'!$B$26:$B$1851,A1453)</f>
        <v>174796.93566880745</v>
      </c>
      <c r="D1453" s="2">
        <f>YEAR('metered data'!J1456)</f>
        <v>2021</v>
      </c>
      <c r="E1453" s="2">
        <f>MONTH('metered data'!J1456)</f>
        <v>8</v>
      </c>
      <c r="F1453" s="2">
        <f>DAY('metered data'!J1456)</f>
        <v>25</v>
      </c>
      <c r="G1453" s="2"/>
      <c r="H1453" s="2"/>
      <c r="I1453" s="2"/>
      <c r="J1453" s="3"/>
      <c r="K1453" s="13"/>
      <c r="L1453" s="13"/>
      <c r="M1453" s="13"/>
      <c r="N1453" s="13"/>
      <c r="O1453" s="13"/>
      <c r="P1453" s="13"/>
      <c r="Q1453" s="13"/>
      <c r="R1453" s="13"/>
      <c r="S1453" s="13"/>
      <c r="T1453" s="13"/>
      <c r="U1453" s="13"/>
      <c r="V1453" s="13"/>
      <c r="W1453" s="13"/>
      <c r="X1453" s="13"/>
      <c r="Y1453" s="13"/>
      <c r="Z1453" s="13"/>
      <c r="AA1453" s="13"/>
      <c r="AB1453" s="13"/>
      <c r="AC1453" s="13"/>
      <c r="AD1453" s="13"/>
      <c r="AE1453" s="13"/>
      <c r="AF1453" s="13"/>
      <c r="AG1453" s="13"/>
      <c r="AH1453" s="13"/>
      <c r="AI1453" s="13"/>
    </row>
    <row r="1454" spans="1:35" ht="12.75" customHeight="1" x14ac:dyDescent="0.35">
      <c r="A1454" s="15">
        <f t="shared" si="66"/>
        <v>44434</v>
      </c>
      <c r="B1454" s="36">
        <f>C1454*'metered data'!H1457</f>
        <v>4201290.4660697505</v>
      </c>
      <c r="C1454" s="70">
        <f>SUMIFS('Regression Inputs'!$G$26:$G$1851,'Regression Inputs'!$B$26:$B$1851,A1454)</f>
        <v>175053.76941957293</v>
      </c>
      <c r="D1454" s="2">
        <f>YEAR('metered data'!J1457)</f>
        <v>2021</v>
      </c>
      <c r="E1454" s="2">
        <f>MONTH('metered data'!J1457)</f>
        <v>8</v>
      </c>
      <c r="F1454" s="2">
        <f>DAY('metered data'!J1457)</f>
        <v>26</v>
      </c>
      <c r="G1454" s="2"/>
      <c r="H1454" s="2"/>
      <c r="I1454" s="2"/>
      <c r="J1454" s="3"/>
      <c r="K1454" s="13"/>
      <c r="L1454" s="13"/>
      <c r="M1454" s="13"/>
      <c r="N1454" s="13"/>
      <c r="O1454" s="13"/>
      <c r="P1454" s="13"/>
      <c r="Q1454" s="13"/>
      <c r="R1454" s="13"/>
      <c r="S1454" s="13"/>
      <c r="T1454" s="13"/>
      <c r="U1454" s="13"/>
      <c r="V1454" s="13"/>
      <c r="W1454" s="13"/>
      <c r="X1454" s="13"/>
      <c r="Y1454" s="13"/>
      <c r="Z1454" s="13"/>
      <c r="AA1454" s="13"/>
      <c r="AB1454" s="13"/>
      <c r="AC1454" s="13"/>
      <c r="AD1454" s="13"/>
      <c r="AE1454" s="13"/>
      <c r="AF1454" s="13"/>
      <c r="AG1454" s="13"/>
      <c r="AH1454" s="13"/>
      <c r="AI1454" s="13"/>
    </row>
    <row r="1455" spans="1:35" ht="12.75" customHeight="1" x14ac:dyDescent="0.35">
      <c r="A1455" s="15">
        <f t="shared" si="66"/>
        <v>44435</v>
      </c>
      <c r="B1455" s="36">
        <f>C1455*'metered data'!H1458</f>
        <v>4240244.9264059607</v>
      </c>
      <c r="C1455" s="70">
        <f>SUMIFS('Regression Inputs'!$G$26:$G$1851,'Regression Inputs'!$B$26:$B$1851,A1455)</f>
        <v>176676.87193358171</v>
      </c>
      <c r="D1455" s="2">
        <f>YEAR('metered data'!J1458)</f>
        <v>2021</v>
      </c>
      <c r="E1455" s="2">
        <f>MONTH('metered data'!J1458)</f>
        <v>8</v>
      </c>
      <c r="F1455" s="2">
        <f>DAY('metered data'!J1458)</f>
        <v>27</v>
      </c>
      <c r="G1455" s="2"/>
      <c r="H1455" s="2"/>
      <c r="I1455" s="2"/>
      <c r="J1455" s="3"/>
      <c r="K1455" s="13"/>
      <c r="L1455" s="13"/>
      <c r="M1455" s="13"/>
      <c r="N1455" s="13"/>
      <c r="O1455" s="13"/>
      <c r="P1455" s="13"/>
      <c r="Q1455" s="13"/>
      <c r="R1455" s="13"/>
      <c r="S1455" s="13"/>
      <c r="T1455" s="13"/>
      <c r="U1455" s="13"/>
      <c r="V1455" s="13"/>
      <c r="W1455" s="13"/>
      <c r="X1455" s="13"/>
      <c r="Y1455" s="13"/>
      <c r="Z1455" s="13"/>
      <c r="AA1455" s="13"/>
      <c r="AB1455" s="13"/>
      <c r="AC1455" s="13"/>
      <c r="AD1455" s="13"/>
      <c r="AE1455" s="13"/>
      <c r="AF1455" s="13"/>
      <c r="AG1455" s="13"/>
      <c r="AH1455" s="13"/>
      <c r="AI1455" s="13"/>
    </row>
    <row r="1456" spans="1:35" ht="12.75" customHeight="1" x14ac:dyDescent="0.35">
      <c r="A1456" s="15">
        <f t="shared" si="66"/>
        <v>44436</v>
      </c>
      <c r="B1456" s="36">
        <f>C1456*'metered data'!H1459</f>
        <v>4095777.0713763773</v>
      </c>
      <c r="C1456" s="70">
        <f>SUMIFS('Regression Inputs'!$G$26:$G$1851,'Regression Inputs'!$B$26:$B$1851,A1456)</f>
        <v>170657.37797401572</v>
      </c>
      <c r="D1456" s="2">
        <f>YEAR('metered data'!J1459)</f>
        <v>2021</v>
      </c>
      <c r="E1456" s="2">
        <f>MONTH('metered data'!J1459)</f>
        <v>8</v>
      </c>
      <c r="F1456" s="2">
        <f>DAY('metered data'!J1459)</f>
        <v>28</v>
      </c>
      <c r="G1456" s="2"/>
      <c r="H1456" s="2"/>
      <c r="I1456" s="2"/>
      <c r="J1456" s="3"/>
      <c r="K1456" s="13"/>
      <c r="L1456" s="13"/>
      <c r="M1456" s="13"/>
      <c r="N1456" s="13"/>
      <c r="O1456" s="13"/>
      <c r="P1456" s="13"/>
      <c r="Q1456" s="13"/>
      <c r="R1456" s="13"/>
      <c r="S1456" s="13"/>
      <c r="T1456" s="13"/>
      <c r="U1456" s="13"/>
      <c r="V1456" s="13"/>
      <c r="W1456" s="13"/>
      <c r="X1456" s="13"/>
      <c r="Y1456" s="13"/>
      <c r="Z1456" s="13"/>
      <c r="AA1456" s="13"/>
      <c r="AB1456" s="13"/>
      <c r="AC1456" s="13"/>
      <c r="AD1456" s="13"/>
      <c r="AE1456" s="13"/>
      <c r="AF1456" s="13"/>
      <c r="AG1456" s="13"/>
      <c r="AH1456" s="13"/>
      <c r="AI1456" s="13"/>
    </row>
    <row r="1457" spans="1:35" ht="12.75" customHeight="1" x14ac:dyDescent="0.35">
      <c r="A1457" s="15">
        <f t="shared" si="66"/>
        <v>44437</v>
      </c>
      <c r="B1457" s="36">
        <f>C1457*'metered data'!H1460</f>
        <v>4093977.3132781507</v>
      </c>
      <c r="C1457" s="70">
        <f>SUMIFS('Regression Inputs'!$G$26:$G$1851,'Regression Inputs'!$B$26:$B$1851,A1457)</f>
        <v>170582.38805325629</v>
      </c>
      <c r="D1457" s="2">
        <f>YEAR('metered data'!J1460)</f>
        <v>2021</v>
      </c>
      <c r="E1457" s="2">
        <f>MONTH('metered data'!J1460)</f>
        <v>8</v>
      </c>
      <c r="F1457" s="2">
        <f>DAY('metered data'!J1460)</f>
        <v>29</v>
      </c>
      <c r="G1457" s="2"/>
      <c r="H1457" s="2"/>
      <c r="I1457" s="2"/>
      <c r="J1457" s="3"/>
      <c r="K1457" s="13"/>
      <c r="L1457" s="13"/>
      <c r="M1457" s="13"/>
      <c r="N1457" s="13"/>
      <c r="O1457" s="13"/>
      <c r="P1457" s="13"/>
      <c r="Q1457" s="13"/>
      <c r="R1457" s="13"/>
      <c r="S1457" s="13"/>
      <c r="T1457" s="13"/>
      <c r="U1457" s="13"/>
      <c r="V1457" s="13"/>
      <c r="W1457" s="13"/>
      <c r="X1457" s="13"/>
      <c r="Y1457" s="13"/>
      <c r="Z1457" s="13"/>
      <c r="AA1457" s="13"/>
      <c r="AB1457" s="13"/>
      <c r="AC1457" s="13"/>
      <c r="AD1457" s="13"/>
      <c r="AE1457" s="13"/>
      <c r="AF1457" s="13"/>
      <c r="AG1457" s="13"/>
      <c r="AH1457" s="13"/>
      <c r="AI1457" s="13"/>
    </row>
    <row r="1458" spans="1:35" ht="12.75" customHeight="1" x14ac:dyDescent="0.35">
      <c r="A1458" s="15">
        <f t="shared" si="66"/>
        <v>44438</v>
      </c>
      <c r="B1458" s="36">
        <f>C1458*'metered data'!H1461</f>
        <v>4205668.9774287408</v>
      </c>
      <c r="C1458" s="70">
        <f>SUMIFS('Regression Inputs'!$G$26:$G$1851,'Regression Inputs'!$B$26:$B$1851,A1458)</f>
        <v>175236.20739286419</v>
      </c>
      <c r="D1458" s="2">
        <f>YEAR('metered data'!J1461)</f>
        <v>2021</v>
      </c>
      <c r="E1458" s="2">
        <f>MONTH('metered data'!J1461)</f>
        <v>8</v>
      </c>
      <c r="F1458" s="2">
        <f>DAY('metered data'!J1461)</f>
        <v>30</v>
      </c>
      <c r="G1458" s="2"/>
      <c r="H1458" s="2"/>
      <c r="I1458" s="2"/>
      <c r="J1458" s="3"/>
      <c r="K1458" s="13"/>
      <c r="L1458" s="13"/>
      <c r="M1458" s="13"/>
      <c r="N1458" s="13"/>
      <c r="O1458" s="13"/>
      <c r="P1458" s="13"/>
      <c r="Q1458" s="13"/>
      <c r="R1458" s="13"/>
      <c r="S1458" s="13"/>
      <c r="T1458" s="13"/>
      <c r="U1458" s="13"/>
      <c r="V1458" s="13"/>
      <c r="W1458" s="13"/>
      <c r="X1458" s="13"/>
      <c r="Y1458" s="13"/>
      <c r="Z1458" s="13"/>
      <c r="AA1458" s="13"/>
      <c r="AB1458" s="13"/>
      <c r="AC1458" s="13"/>
      <c r="AD1458" s="13"/>
      <c r="AE1458" s="13"/>
      <c r="AF1458" s="13"/>
      <c r="AG1458" s="13"/>
      <c r="AH1458" s="13"/>
      <c r="AI1458" s="13"/>
    </row>
    <row r="1459" spans="1:35" ht="12.75" customHeight="1" x14ac:dyDescent="0.35">
      <c r="A1459" s="15">
        <f t="shared" si="66"/>
        <v>44439</v>
      </c>
      <c r="B1459" s="36">
        <f>C1459*'metered data'!H1462</f>
        <v>3993681.7018843675</v>
      </c>
      <c r="C1459" s="70">
        <f>SUMIFS('Regression Inputs'!$G$26:$G$1851,'Regression Inputs'!$B$26:$B$1851,A1459)</f>
        <v>166403.40424518197</v>
      </c>
      <c r="D1459" s="2">
        <f>YEAR('metered data'!J1462)</f>
        <v>2021</v>
      </c>
      <c r="E1459" s="2">
        <f>MONTH('metered data'!J1462)</f>
        <v>8</v>
      </c>
      <c r="F1459" s="2">
        <f>DAY('metered data'!J1462)</f>
        <v>31</v>
      </c>
      <c r="G1459" s="2"/>
      <c r="H1459" s="2"/>
      <c r="I1459" s="2"/>
      <c r="J1459" s="3"/>
      <c r="K1459" s="13"/>
      <c r="L1459" s="13"/>
      <c r="M1459" s="13"/>
      <c r="N1459" s="13"/>
      <c r="O1459" s="13"/>
      <c r="P1459" s="13"/>
      <c r="Q1459" s="13"/>
      <c r="R1459" s="13"/>
      <c r="S1459" s="13"/>
      <c r="T1459" s="13"/>
      <c r="U1459" s="13"/>
      <c r="V1459" s="13"/>
      <c r="W1459" s="13"/>
      <c r="X1459" s="13"/>
      <c r="Y1459" s="13"/>
      <c r="Z1459" s="13"/>
      <c r="AA1459" s="13"/>
      <c r="AB1459" s="13"/>
      <c r="AC1459" s="13"/>
      <c r="AD1459" s="13"/>
      <c r="AE1459" s="13"/>
      <c r="AF1459" s="13"/>
      <c r="AG1459" s="13"/>
      <c r="AH1459" s="13"/>
      <c r="AI1459" s="13"/>
    </row>
    <row r="1460" spans="1:35" ht="12.75" customHeight="1" x14ac:dyDescent="0.35">
      <c r="A1460" s="15">
        <f t="shared" si="66"/>
        <v>44440</v>
      </c>
      <c r="B1460" s="36">
        <f>C1460*'metered data'!H1463</f>
        <v>4208125.4639501404</v>
      </c>
      <c r="C1460" s="70">
        <f>SUMIFS('Regression Inputs'!$G$26:$G$1851,'Regression Inputs'!$B$26:$B$1851,A1460)</f>
        <v>175338.5609979225</v>
      </c>
      <c r="D1460" s="2">
        <f>YEAR('metered data'!J1463)</f>
        <v>2021</v>
      </c>
      <c r="E1460" s="2">
        <f>MONTH('metered data'!J1463)</f>
        <v>9</v>
      </c>
      <c r="F1460" s="2">
        <f>DAY('metered data'!J1463)</f>
        <v>1</v>
      </c>
      <c r="G1460" s="2"/>
      <c r="H1460" s="2"/>
      <c r="I1460" s="2"/>
      <c r="J1460" s="3"/>
      <c r="K1460" s="13"/>
      <c r="L1460" s="13"/>
      <c r="M1460" s="13"/>
      <c r="N1460" s="13"/>
      <c r="O1460" s="13"/>
      <c r="P1460" s="13"/>
      <c r="Q1460" s="13"/>
      <c r="R1460" s="13"/>
      <c r="S1460" s="13"/>
      <c r="T1460" s="13"/>
      <c r="U1460" s="13"/>
      <c r="V1460" s="13"/>
      <c r="W1460" s="13"/>
      <c r="X1460" s="13"/>
      <c r="Y1460" s="13"/>
      <c r="Z1460" s="13"/>
      <c r="AA1460" s="13"/>
      <c r="AB1460" s="13"/>
      <c r="AC1460" s="13"/>
      <c r="AD1460" s="13"/>
      <c r="AE1460" s="13"/>
      <c r="AF1460" s="13"/>
      <c r="AG1460" s="13"/>
      <c r="AH1460" s="13"/>
      <c r="AI1460" s="13"/>
    </row>
    <row r="1461" spans="1:35" ht="12.75" customHeight="1" x14ac:dyDescent="0.35">
      <c r="A1461" s="15">
        <f t="shared" si="66"/>
        <v>44441</v>
      </c>
      <c r="B1461" s="36">
        <f>C1461*'metered data'!H1464</f>
        <v>4228156.7784467684</v>
      </c>
      <c r="C1461" s="70">
        <f>SUMIFS('Regression Inputs'!$G$26:$G$1851,'Regression Inputs'!$B$26:$B$1851,A1461)</f>
        <v>176173.19910194867</v>
      </c>
      <c r="D1461" s="2">
        <f>YEAR('metered data'!J1464)</f>
        <v>2021</v>
      </c>
      <c r="E1461" s="2">
        <f>MONTH('metered data'!J1464)</f>
        <v>9</v>
      </c>
      <c r="F1461" s="2">
        <f>DAY('metered data'!J1464)</f>
        <v>2</v>
      </c>
      <c r="G1461" s="2"/>
      <c r="H1461" s="2"/>
      <c r="I1461" s="2"/>
      <c r="J1461" s="3"/>
      <c r="K1461" s="13"/>
      <c r="L1461" s="13"/>
      <c r="M1461" s="13"/>
      <c r="N1461" s="13"/>
      <c r="O1461" s="13"/>
      <c r="P1461" s="13"/>
      <c r="Q1461" s="13"/>
      <c r="R1461" s="13"/>
      <c r="S1461" s="13"/>
      <c r="T1461" s="13"/>
      <c r="U1461" s="13"/>
      <c r="V1461" s="13"/>
      <c r="W1461" s="13"/>
      <c r="X1461" s="13"/>
      <c r="Y1461" s="13"/>
      <c r="Z1461" s="13"/>
      <c r="AA1461" s="13"/>
      <c r="AB1461" s="13"/>
      <c r="AC1461" s="13"/>
      <c r="AD1461" s="13"/>
      <c r="AE1461" s="13"/>
      <c r="AF1461" s="13"/>
      <c r="AG1461" s="13"/>
      <c r="AH1461" s="13"/>
      <c r="AI1461" s="13"/>
    </row>
    <row r="1462" spans="1:35" ht="12.75" customHeight="1" x14ac:dyDescent="0.35">
      <c r="A1462" s="15">
        <f t="shared" si="66"/>
        <v>44442</v>
      </c>
      <c r="B1462" s="36">
        <f>C1462*'metered data'!H1465</f>
        <v>4111753.8220480923</v>
      </c>
      <c r="C1462" s="70">
        <f>SUMIFS('Regression Inputs'!$G$26:$G$1851,'Regression Inputs'!$B$26:$B$1851,A1462)</f>
        <v>171323.07591867051</v>
      </c>
      <c r="D1462" s="2">
        <f>YEAR('metered data'!J1465)</f>
        <v>2021</v>
      </c>
      <c r="E1462" s="2">
        <f>MONTH('metered data'!J1465)</f>
        <v>9</v>
      </c>
      <c r="F1462" s="2">
        <f>DAY('metered data'!J1465)</f>
        <v>3</v>
      </c>
      <c r="G1462" s="2"/>
      <c r="H1462" s="2"/>
      <c r="I1462" s="2"/>
      <c r="J1462" s="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</row>
    <row r="1463" spans="1:35" ht="12.75" customHeight="1" x14ac:dyDescent="0.35">
      <c r="A1463" s="15">
        <f t="shared" si="66"/>
        <v>44443</v>
      </c>
      <c r="B1463" s="36">
        <f>C1463*'metered data'!H1466</f>
        <v>3933727.8342016088</v>
      </c>
      <c r="C1463" s="70">
        <f>SUMIFS('Regression Inputs'!$G$26:$G$1851,'Regression Inputs'!$B$26:$B$1851,A1463)</f>
        <v>163905.32642506703</v>
      </c>
      <c r="D1463" s="2">
        <f>YEAR('metered data'!J1466)</f>
        <v>2021</v>
      </c>
      <c r="E1463" s="2">
        <f>MONTH('metered data'!J1466)</f>
        <v>9</v>
      </c>
      <c r="F1463" s="2">
        <f>DAY('metered data'!J1466)</f>
        <v>4</v>
      </c>
      <c r="G1463" s="2"/>
      <c r="H1463" s="2"/>
      <c r="I1463" s="2"/>
      <c r="J1463" s="3"/>
      <c r="K1463" s="13"/>
      <c r="L1463" s="13"/>
      <c r="M1463" s="13"/>
      <c r="N1463" s="13"/>
      <c r="O1463" s="13"/>
      <c r="P1463" s="13"/>
      <c r="Q1463" s="13"/>
      <c r="R1463" s="13"/>
      <c r="S1463" s="13"/>
      <c r="T1463" s="13"/>
      <c r="U1463" s="13"/>
      <c r="V1463" s="13"/>
      <c r="W1463" s="13"/>
      <c r="X1463" s="13"/>
      <c r="Y1463" s="13"/>
      <c r="Z1463" s="13"/>
      <c r="AA1463" s="13"/>
      <c r="AB1463" s="13"/>
      <c r="AC1463" s="13"/>
      <c r="AD1463" s="13"/>
      <c r="AE1463" s="13"/>
      <c r="AF1463" s="13"/>
      <c r="AG1463" s="13"/>
      <c r="AH1463" s="13"/>
      <c r="AI1463" s="13"/>
    </row>
    <row r="1464" spans="1:35" ht="12.75" customHeight="1" x14ac:dyDescent="0.35">
      <c r="A1464" s="15">
        <f t="shared" si="66"/>
        <v>44444</v>
      </c>
      <c r="B1464" s="36">
        <f>C1464*'metered data'!H1467</f>
        <v>4186799.6627638503</v>
      </c>
      <c r="C1464" s="70">
        <f>SUMIFS('Regression Inputs'!$G$26:$G$1851,'Regression Inputs'!$B$26:$B$1851,A1464)</f>
        <v>174449.98594849376</v>
      </c>
      <c r="D1464" s="2">
        <f>YEAR('metered data'!J1467)</f>
        <v>2021</v>
      </c>
      <c r="E1464" s="2">
        <f>MONTH('metered data'!J1467)</f>
        <v>9</v>
      </c>
      <c r="F1464" s="2">
        <f>DAY('metered data'!J1467)</f>
        <v>5</v>
      </c>
      <c r="G1464" s="2"/>
      <c r="H1464" s="2"/>
      <c r="I1464" s="2"/>
      <c r="J1464" s="3"/>
      <c r="K1464" s="13"/>
      <c r="L1464" s="13"/>
      <c r="M1464" s="13"/>
      <c r="N1464" s="13"/>
      <c r="O1464" s="13"/>
      <c r="P1464" s="13"/>
      <c r="Q1464" s="13"/>
      <c r="R1464" s="13"/>
      <c r="S1464" s="13"/>
      <c r="T1464" s="13"/>
      <c r="U1464" s="13"/>
      <c r="V1464" s="13"/>
      <c r="W1464" s="13"/>
      <c r="X1464" s="13"/>
      <c r="Y1464" s="13"/>
      <c r="Z1464" s="13"/>
      <c r="AA1464" s="13"/>
      <c r="AB1464" s="13"/>
      <c r="AC1464" s="13"/>
      <c r="AD1464" s="13"/>
      <c r="AE1464" s="13"/>
      <c r="AF1464" s="13"/>
      <c r="AG1464" s="13"/>
      <c r="AH1464" s="13"/>
      <c r="AI1464" s="13"/>
    </row>
    <row r="1465" spans="1:35" ht="12.75" customHeight="1" x14ac:dyDescent="0.35">
      <c r="A1465" s="15">
        <f t="shared" si="66"/>
        <v>44445</v>
      </c>
      <c r="B1465" s="36">
        <f>C1465*'metered data'!H1468</f>
        <v>4298415.786118852</v>
      </c>
      <c r="C1465" s="70">
        <f>SUMIFS('Regression Inputs'!$G$26:$G$1851,'Regression Inputs'!$B$26:$B$1851,A1465)</f>
        <v>179100.65775495215</v>
      </c>
      <c r="D1465" s="2">
        <f>YEAR('metered data'!J1468)</f>
        <v>2021</v>
      </c>
      <c r="E1465" s="2">
        <f>MONTH('metered data'!J1468)</f>
        <v>9</v>
      </c>
      <c r="F1465" s="2">
        <f>DAY('metered data'!J1468)</f>
        <v>6</v>
      </c>
      <c r="G1465" s="2"/>
      <c r="H1465" s="2"/>
      <c r="I1465" s="2"/>
      <c r="J1465" s="3"/>
      <c r="K1465" s="13"/>
      <c r="L1465" s="13"/>
      <c r="M1465" s="13"/>
      <c r="N1465" s="13"/>
      <c r="O1465" s="13"/>
      <c r="P1465" s="13"/>
      <c r="Q1465" s="13"/>
      <c r="R1465" s="13"/>
      <c r="S1465" s="13"/>
      <c r="T1465" s="13"/>
      <c r="U1465" s="13"/>
      <c r="V1465" s="13"/>
      <c r="W1465" s="13"/>
      <c r="X1465" s="13"/>
      <c r="Y1465" s="13"/>
      <c r="Z1465" s="13"/>
      <c r="AA1465" s="13"/>
      <c r="AB1465" s="13"/>
      <c r="AC1465" s="13"/>
      <c r="AD1465" s="13"/>
      <c r="AE1465" s="13"/>
      <c r="AF1465" s="13"/>
      <c r="AG1465" s="13"/>
      <c r="AH1465" s="13"/>
      <c r="AI1465" s="13"/>
    </row>
    <row r="1466" spans="1:35" ht="12.75" customHeight="1" x14ac:dyDescent="0.35">
      <c r="A1466" s="15">
        <f t="shared" si="66"/>
        <v>44446</v>
      </c>
      <c r="B1466" s="36">
        <f>C1466*'metered data'!H1469</f>
        <v>4395595.476008039</v>
      </c>
      <c r="C1466" s="70">
        <f>SUMIFS('Regression Inputs'!$G$26:$G$1851,'Regression Inputs'!$B$26:$B$1851,A1466)</f>
        <v>183149.81150033497</v>
      </c>
      <c r="D1466" s="2">
        <f>YEAR('metered data'!J1469)</f>
        <v>2021</v>
      </c>
      <c r="E1466" s="2">
        <f>MONTH('metered data'!J1469)</f>
        <v>9</v>
      </c>
      <c r="F1466" s="2">
        <f>DAY('metered data'!J1469)</f>
        <v>7</v>
      </c>
      <c r="G1466" s="2"/>
      <c r="H1466" s="2"/>
      <c r="I1466" s="2"/>
      <c r="J1466" s="3"/>
      <c r="K1466" s="13"/>
      <c r="L1466" s="13"/>
      <c r="M1466" s="13"/>
      <c r="N1466" s="13"/>
      <c r="O1466" s="13"/>
      <c r="P1466" s="13"/>
      <c r="Q1466" s="13"/>
      <c r="R1466" s="13"/>
      <c r="S1466" s="13"/>
      <c r="T1466" s="13"/>
      <c r="U1466" s="13"/>
      <c r="V1466" s="13"/>
      <c r="W1466" s="13"/>
      <c r="X1466" s="13"/>
      <c r="Y1466" s="13"/>
      <c r="Z1466" s="13"/>
      <c r="AA1466" s="13"/>
      <c r="AB1466" s="13"/>
      <c r="AC1466" s="13"/>
      <c r="AD1466" s="13"/>
      <c r="AE1466" s="13"/>
      <c r="AF1466" s="13"/>
      <c r="AG1466" s="13"/>
      <c r="AH1466" s="13"/>
      <c r="AI1466" s="13"/>
    </row>
    <row r="1467" spans="1:35" ht="12.75" customHeight="1" x14ac:dyDescent="0.35">
      <c r="A1467" s="15">
        <f t="shared" si="66"/>
        <v>44447</v>
      </c>
      <c r="B1467" s="36">
        <f>C1467*'metered data'!H1470</f>
        <v>4525353.5458090594</v>
      </c>
      <c r="C1467" s="70">
        <f>SUMIFS('Regression Inputs'!$G$26:$G$1851,'Regression Inputs'!$B$26:$B$1851,A1467)</f>
        <v>188556.39774204415</v>
      </c>
      <c r="D1467" s="2">
        <f>YEAR('metered data'!J1470)</f>
        <v>2021</v>
      </c>
      <c r="E1467" s="2">
        <f>MONTH('metered data'!J1470)</f>
        <v>9</v>
      </c>
      <c r="F1467" s="2">
        <f>DAY('metered data'!J1470)</f>
        <v>8</v>
      </c>
      <c r="G1467" s="2"/>
      <c r="H1467" s="2"/>
      <c r="I1467" s="2"/>
      <c r="J1467" s="3"/>
      <c r="K1467" s="13"/>
      <c r="L1467" s="13"/>
      <c r="M1467" s="13"/>
      <c r="N1467" s="13"/>
      <c r="O1467" s="13"/>
      <c r="P1467" s="13"/>
      <c r="Q1467" s="13"/>
      <c r="R1467" s="13"/>
      <c r="S1467" s="13"/>
      <c r="T1467" s="13"/>
      <c r="U1467" s="13"/>
      <c r="V1467" s="13"/>
      <c r="W1467" s="13"/>
      <c r="X1467" s="13"/>
      <c r="Y1467" s="13"/>
      <c r="Z1467" s="13"/>
      <c r="AA1467" s="13"/>
      <c r="AB1467" s="13"/>
      <c r="AC1467" s="13"/>
      <c r="AD1467" s="13"/>
      <c r="AE1467" s="13"/>
      <c r="AF1467" s="13"/>
      <c r="AG1467" s="13"/>
      <c r="AH1467" s="13"/>
      <c r="AI1467" s="13"/>
    </row>
    <row r="1468" spans="1:35" ht="12.75" customHeight="1" x14ac:dyDescent="0.35">
      <c r="A1468" s="15">
        <f t="shared" si="66"/>
        <v>44448</v>
      </c>
      <c r="B1468" s="36">
        <f>C1468*'metered data'!H1471</f>
        <v>4436717.0138798393</v>
      </c>
      <c r="C1468" s="70">
        <f>SUMIFS('Regression Inputs'!$G$26:$G$1851,'Regression Inputs'!$B$26:$B$1851,A1468)</f>
        <v>184863.20891165998</v>
      </c>
      <c r="D1468" s="2">
        <f>YEAR('metered data'!J1471)</f>
        <v>2021</v>
      </c>
      <c r="E1468" s="2">
        <f>MONTH('metered data'!J1471)</f>
        <v>9</v>
      </c>
      <c r="F1468" s="2">
        <f>DAY('metered data'!J1471)</f>
        <v>9</v>
      </c>
      <c r="G1468" s="2"/>
      <c r="H1468" s="2"/>
      <c r="I1468" s="2"/>
      <c r="J1468" s="3"/>
      <c r="K1468" s="13"/>
      <c r="L1468" s="13"/>
      <c r="M1468" s="13"/>
      <c r="N1468" s="13"/>
      <c r="O1468" s="13"/>
      <c r="P1468" s="13"/>
      <c r="Q1468" s="13"/>
      <c r="R1468" s="13"/>
      <c r="S1468" s="13"/>
      <c r="T1468" s="13"/>
      <c r="U1468" s="13"/>
      <c r="V1468" s="13"/>
      <c r="W1468" s="13"/>
      <c r="X1468" s="13"/>
      <c r="Y1468" s="13"/>
      <c r="Z1468" s="13"/>
      <c r="AA1468" s="13"/>
      <c r="AB1468" s="13"/>
      <c r="AC1468" s="13"/>
      <c r="AD1468" s="13"/>
      <c r="AE1468" s="13"/>
      <c r="AF1468" s="13"/>
      <c r="AG1468" s="13"/>
      <c r="AH1468" s="13"/>
      <c r="AI1468" s="13"/>
    </row>
    <row r="1469" spans="1:35" ht="12.75" customHeight="1" x14ac:dyDescent="0.35">
      <c r="A1469" s="15">
        <f t="shared" si="66"/>
        <v>44449</v>
      </c>
      <c r="B1469" s="36">
        <f>C1469*'metered data'!H1472</f>
        <v>3965226.7387848804</v>
      </c>
      <c r="C1469" s="70">
        <f>SUMIFS('Regression Inputs'!$G$26:$G$1851,'Regression Inputs'!$B$26:$B$1851,A1469)</f>
        <v>165217.78078270334</v>
      </c>
      <c r="D1469" s="2">
        <f>YEAR('metered data'!J1472)</f>
        <v>2021</v>
      </c>
      <c r="E1469" s="2">
        <f>MONTH('metered data'!J1472)</f>
        <v>9</v>
      </c>
      <c r="F1469" s="2">
        <f>DAY('metered data'!J1472)</f>
        <v>10</v>
      </c>
      <c r="G1469" s="2"/>
      <c r="H1469" s="2"/>
      <c r="I1469" s="2"/>
      <c r="J1469" s="3"/>
      <c r="K1469" s="13"/>
      <c r="L1469" s="13"/>
      <c r="M1469" s="13"/>
      <c r="N1469" s="13"/>
      <c r="O1469" s="13"/>
      <c r="P1469" s="13"/>
      <c r="Q1469" s="13"/>
      <c r="R1469" s="13"/>
      <c r="S1469" s="13"/>
      <c r="T1469" s="13"/>
      <c r="U1469" s="13"/>
      <c r="V1469" s="13"/>
      <c r="W1469" s="13"/>
      <c r="X1469" s="13"/>
      <c r="Y1469" s="13"/>
      <c r="Z1469" s="13"/>
      <c r="AA1469" s="13"/>
      <c r="AB1469" s="13"/>
      <c r="AC1469" s="13"/>
      <c r="AD1469" s="13"/>
      <c r="AE1469" s="13"/>
      <c r="AF1469" s="13"/>
      <c r="AG1469" s="13"/>
      <c r="AH1469" s="13"/>
      <c r="AI1469" s="13"/>
    </row>
    <row r="1470" spans="1:35" ht="12.75" customHeight="1" x14ac:dyDescent="0.35">
      <c r="A1470" s="15">
        <f t="shared" si="66"/>
        <v>44450</v>
      </c>
      <c r="B1470" s="36">
        <f>C1470*'metered data'!H1473</f>
        <v>3968846.0461775791</v>
      </c>
      <c r="C1470" s="70">
        <f>SUMIFS('Regression Inputs'!$G$26:$G$1851,'Regression Inputs'!$B$26:$B$1851,A1470)</f>
        <v>165368.58525739913</v>
      </c>
      <c r="D1470" s="2">
        <f>YEAR('metered data'!J1473)</f>
        <v>2021</v>
      </c>
      <c r="E1470" s="2">
        <f>MONTH('metered data'!J1473)</f>
        <v>9</v>
      </c>
      <c r="F1470" s="2">
        <f>DAY('metered data'!J1473)</f>
        <v>11</v>
      </c>
      <c r="G1470" s="2"/>
      <c r="H1470" s="2"/>
      <c r="I1470" s="2"/>
      <c r="J1470" s="3"/>
      <c r="K1470" s="13"/>
      <c r="L1470" s="13"/>
      <c r="M1470" s="13"/>
      <c r="N1470" s="13"/>
      <c r="O1470" s="13"/>
      <c r="P1470" s="13"/>
      <c r="Q1470" s="13"/>
      <c r="R1470" s="13"/>
      <c r="S1470" s="13"/>
      <c r="T1470" s="13"/>
      <c r="U1470" s="13"/>
      <c r="V1470" s="13"/>
      <c r="W1470" s="13"/>
      <c r="X1470" s="13"/>
      <c r="Y1470" s="13"/>
      <c r="Z1470" s="13"/>
      <c r="AA1470" s="13"/>
      <c r="AB1470" s="13"/>
      <c r="AC1470" s="13"/>
      <c r="AD1470" s="13"/>
      <c r="AE1470" s="13"/>
      <c r="AF1470" s="13"/>
      <c r="AG1470" s="13"/>
      <c r="AH1470" s="13"/>
      <c r="AI1470" s="13"/>
    </row>
    <row r="1471" spans="1:35" ht="12.75" customHeight="1" x14ac:dyDescent="0.35">
      <c r="A1471" s="15">
        <f t="shared" si="66"/>
        <v>44451</v>
      </c>
      <c r="B1471" s="36">
        <f>C1471*'metered data'!H1474</f>
        <v>3990302.1672566216</v>
      </c>
      <c r="C1471" s="70">
        <f>SUMIFS('Regression Inputs'!$G$26:$G$1851,'Regression Inputs'!$B$26:$B$1851,A1471)</f>
        <v>166262.59030235923</v>
      </c>
      <c r="D1471" s="2">
        <f>YEAR('metered data'!J1474)</f>
        <v>2021</v>
      </c>
      <c r="E1471" s="2">
        <f>MONTH('metered data'!J1474)</f>
        <v>9</v>
      </c>
      <c r="F1471" s="2">
        <f>DAY('metered data'!J1474)</f>
        <v>12</v>
      </c>
      <c r="G1471" s="2"/>
      <c r="H1471" s="2"/>
      <c r="I1471" s="2"/>
      <c r="J1471" s="3"/>
      <c r="K1471" s="13"/>
      <c r="L1471" s="13"/>
      <c r="M1471" s="13"/>
      <c r="N1471" s="13"/>
      <c r="O1471" s="13"/>
      <c r="P1471" s="13"/>
      <c r="Q1471" s="13"/>
      <c r="R1471" s="13"/>
      <c r="S1471" s="13"/>
      <c r="T1471" s="13"/>
      <c r="U1471" s="13"/>
      <c r="V1471" s="13"/>
      <c r="W1471" s="13"/>
      <c r="X1471" s="13"/>
      <c r="Y1471" s="13"/>
      <c r="Z1471" s="13"/>
      <c r="AA1471" s="13"/>
      <c r="AB1471" s="13"/>
      <c r="AC1471" s="13"/>
      <c r="AD1471" s="13"/>
      <c r="AE1471" s="13"/>
      <c r="AF1471" s="13"/>
      <c r="AG1471" s="13"/>
      <c r="AH1471" s="13"/>
      <c r="AI1471" s="13"/>
    </row>
    <row r="1472" spans="1:35" ht="12.75" customHeight="1" x14ac:dyDescent="0.35">
      <c r="A1472" s="15">
        <f t="shared" si="66"/>
        <v>44452</v>
      </c>
      <c r="B1472" s="36">
        <f>C1472*'metered data'!H1475</f>
        <v>4296496.4010618515</v>
      </c>
      <c r="C1472" s="70">
        <f>SUMIFS('Regression Inputs'!$G$26:$G$1851,'Regression Inputs'!$B$26:$B$1851,A1472)</f>
        <v>179020.68337757714</v>
      </c>
      <c r="D1472" s="2">
        <f>YEAR('metered data'!J1475)</f>
        <v>2021</v>
      </c>
      <c r="E1472" s="2">
        <f>MONTH('metered data'!J1475)</f>
        <v>9</v>
      </c>
      <c r="F1472" s="2">
        <f>DAY('metered data'!J1475)</f>
        <v>13</v>
      </c>
      <c r="G1472" s="2"/>
      <c r="H1472" s="2"/>
      <c r="I1472" s="2"/>
      <c r="J1472" s="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</row>
    <row r="1473" spans="1:35" ht="12.75" customHeight="1" x14ac:dyDescent="0.35">
      <c r="A1473" s="15">
        <f t="shared" si="66"/>
        <v>44453</v>
      </c>
      <c r="B1473" s="36">
        <f>C1473*'metered data'!H1476</f>
        <v>4197785.4759766506</v>
      </c>
      <c r="C1473" s="70">
        <f>SUMIFS('Regression Inputs'!$G$26:$G$1851,'Regression Inputs'!$B$26:$B$1851,A1473)</f>
        <v>174907.72816569378</v>
      </c>
      <c r="D1473" s="2">
        <f>YEAR('metered data'!J1476)</f>
        <v>2021</v>
      </c>
      <c r="E1473" s="2">
        <f>MONTH('metered data'!J1476)</f>
        <v>9</v>
      </c>
      <c r="F1473" s="2">
        <f>DAY('metered data'!J1476)</f>
        <v>14</v>
      </c>
      <c r="G1473" s="2"/>
      <c r="H1473" s="2"/>
      <c r="I1473" s="2"/>
      <c r="J1473" s="3"/>
      <c r="K1473" s="13"/>
      <c r="L1473" s="13"/>
      <c r="M1473" s="13"/>
      <c r="N1473" s="13"/>
      <c r="O1473" s="13"/>
      <c r="P1473" s="13"/>
      <c r="Q1473" s="13"/>
      <c r="R1473" s="13"/>
      <c r="S1473" s="13"/>
      <c r="T1473" s="13"/>
      <c r="U1473" s="13"/>
      <c r="V1473" s="13"/>
      <c r="W1473" s="13"/>
      <c r="X1473" s="13"/>
      <c r="Y1473" s="13"/>
      <c r="Z1473" s="13"/>
      <c r="AA1473" s="13"/>
      <c r="AB1473" s="13"/>
      <c r="AC1473" s="13"/>
      <c r="AD1473" s="13"/>
      <c r="AE1473" s="13"/>
      <c r="AF1473" s="13"/>
      <c r="AG1473" s="13"/>
      <c r="AH1473" s="13"/>
      <c r="AI1473" s="13"/>
    </row>
    <row r="1474" spans="1:35" ht="12.75" customHeight="1" x14ac:dyDescent="0.35">
      <c r="A1474" s="15">
        <f t="shared" si="66"/>
        <v>44454</v>
      </c>
      <c r="B1474" s="36">
        <f>C1474*'metered data'!H1477</f>
        <v>4045623.8177770404</v>
      </c>
      <c r="C1474" s="70">
        <f>SUMIFS('Regression Inputs'!$G$26:$G$1851,'Regression Inputs'!$B$26:$B$1851,A1474)</f>
        <v>168567.65907404336</v>
      </c>
      <c r="D1474" s="2">
        <f>YEAR('metered data'!J1477)</f>
        <v>2021</v>
      </c>
      <c r="E1474" s="2">
        <f>MONTH('metered data'!J1477)</f>
        <v>9</v>
      </c>
      <c r="F1474" s="2">
        <f>DAY('metered data'!J1477)</f>
        <v>15</v>
      </c>
      <c r="G1474" s="2"/>
      <c r="H1474" s="2"/>
      <c r="I1474" s="2"/>
      <c r="J1474" s="3"/>
      <c r="K1474" s="13"/>
      <c r="L1474" s="13"/>
      <c r="M1474" s="13"/>
      <c r="N1474" s="13"/>
      <c r="O1474" s="13"/>
      <c r="P1474" s="13"/>
      <c r="Q1474" s="13"/>
      <c r="R1474" s="13"/>
      <c r="S1474" s="13"/>
      <c r="T1474" s="13"/>
      <c r="U1474" s="13"/>
      <c r="V1474" s="13"/>
      <c r="W1474" s="13"/>
      <c r="X1474" s="13"/>
      <c r="Y1474" s="13"/>
      <c r="Z1474" s="13"/>
      <c r="AA1474" s="13"/>
      <c r="AB1474" s="13"/>
      <c r="AC1474" s="13"/>
      <c r="AD1474" s="13"/>
      <c r="AE1474" s="13"/>
      <c r="AF1474" s="13"/>
      <c r="AG1474" s="13"/>
      <c r="AH1474" s="13"/>
      <c r="AI1474" s="13"/>
    </row>
    <row r="1475" spans="1:35" ht="12.75" customHeight="1" x14ac:dyDescent="0.35">
      <c r="A1475" s="15">
        <f t="shared" si="66"/>
        <v>44455</v>
      </c>
      <c r="B1475" s="36">
        <f>C1475*'metered data'!H1478</f>
        <v>4043132.4133055122</v>
      </c>
      <c r="C1475" s="70">
        <f>SUMIFS('Regression Inputs'!$G$26:$G$1851,'Regression Inputs'!$B$26:$B$1851,A1475)</f>
        <v>168463.85055439634</v>
      </c>
      <c r="D1475" s="2">
        <f>YEAR('metered data'!J1478)</f>
        <v>2021</v>
      </c>
      <c r="E1475" s="2">
        <f>MONTH('metered data'!J1478)</f>
        <v>9</v>
      </c>
      <c r="F1475" s="2">
        <f>DAY('metered data'!J1478)</f>
        <v>16</v>
      </c>
      <c r="G1475" s="2"/>
      <c r="H1475" s="2"/>
      <c r="I1475" s="2"/>
      <c r="J1475" s="3"/>
      <c r="K1475" s="13"/>
      <c r="L1475" s="13"/>
      <c r="M1475" s="13"/>
      <c r="N1475" s="13"/>
      <c r="O1475" s="13"/>
      <c r="P1475" s="13"/>
      <c r="Q1475" s="13"/>
      <c r="R1475" s="13"/>
      <c r="S1475" s="13"/>
      <c r="T1475" s="13"/>
      <c r="U1475" s="13"/>
      <c r="V1475" s="13"/>
      <c r="W1475" s="13"/>
      <c r="X1475" s="13"/>
      <c r="Y1475" s="13"/>
      <c r="Z1475" s="13"/>
      <c r="AA1475" s="13"/>
      <c r="AB1475" s="13"/>
      <c r="AC1475" s="13"/>
      <c r="AD1475" s="13"/>
      <c r="AE1475" s="13"/>
      <c r="AF1475" s="13"/>
      <c r="AG1475" s="13"/>
      <c r="AH1475" s="13"/>
      <c r="AI1475" s="13"/>
    </row>
    <row r="1476" spans="1:35" ht="12.75" customHeight="1" x14ac:dyDescent="0.35">
      <c r="A1476" s="15">
        <f t="shared" si="66"/>
        <v>44456</v>
      </c>
      <c r="B1476" s="36">
        <f>C1476*'metered data'!H1479</f>
        <v>3861513.1089022309</v>
      </c>
      <c r="C1476" s="70">
        <f>SUMIFS('Regression Inputs'!$G$26:$G$1851,'Regression Inputs'!$B$26:$B$1851,A1476)</f>
        <v>160896.37953759296</v>
      </c>
      <c r="D1476" s="2">
        <f>YEAR('metered data'!J1479)</f>
        <v>2021</v>
      </c>
      <c r="E1476" s="2">
        <f>MONTH('metered data'!J1479)</f>
        <v>9</v>
      </c>
      <c r="F1476" s="2">
        <f>DAY('metered data'!J1479)</f>
        <v>17</v>
      </c>
      <c r="G1476" s="2"/>
      <c r="H1476" s="2"/>
      <c r="I1476" s="2"/>
      <c r="J1476" s="3"/>
      <c r="K1476" s="13"/>
      <c r="L1476" s="13"/>
      <c r="M1476" s="13"/>
      <c r="N1476" s="13"/>
      <c r="O1476" s="13"/>
      <c r="P1476" s="13"/>
      <c r="Q1476" s="13"/>
      <c r="R1476" s="13"/>
      <c r="S1476" s="13"/>
      <c r="T1476" s="13"/>
      <c r="U1476" s="13"/>
      <c r="V1476" s="13"/>
      <c r="W1476" s="13"/>
      <c r="X1476" s="13"/>
      <c r="Y1476" s="13"/>
      <c r="Z1476" s="13"/>
      <c r="AA1476" s="13"/>
      <c r="AB1476" s="13"/>
      <c r="AC1476" s="13"/>
      <c r="AD1476" s="13"/>
      <c r="AE1476" s="13"/>
      <c r="AF1476" s="13"/>
      <c r="AG1476" s="13"/>
      <c r="AH1476" s="13"/>
      <c r="AI1476" s="13"/>
    </row>
    <row r="1477" spans="1:35" ht="12.75" customHeight="1" x14ac:dyDescent="0.35">
      <c r="A1477" s="15">
        <f t="shared" si="66"/>
        <v>44457</v>
      </c>
      <c r="B1477" s="36">
        <f>C1477*'metered data'!H1480</f>
        <v>3875985.0220941287</v>
      </c>
      <c r="C1477" s="70">
        <f>SUMIFS('Regression Inputs'!$G$26:$G$1851,'Regression Inputs'!$B$26:$B$1851,A1477)</f>
        <v>161499.3759205887</v>
      </c>
      <c r="D1477" s="2">
        <f>YEAR('metered data'!J1480)</f>
        <v>2021</v>
      </c>
      <c r="E1477" s="2">
        <f>MONTH('metered data'!J1480)</f>
        <v>9</v>
      </c>
      <c r="F1477" s="2">
        <f>DAY('metered data'!J1480)</f>
        <v>18</v>
      </c>
      <c r="G1477" s="2"/>
      <c r="H1477" s="2"/>
      <c r="I1477" s="2"/>
      <c r="J1477" s="3"/>
      <c r="K1477" s="13"/>
      <c r="L1477" s="13"/>
      <c r="M1477" s="13"/>
      <c r="N1477" s="13"/>
      <c r="O1477" s="13"/>
      <c r="P1477" s="13"/>
      <c r="Q1477" s="13"/>
      <c r="R1477" s="13"/>
      <c r="S1477" s="13"/>
      <c r="T1477" s="13"/>
      <c r="U1477" s="13"/>
      <c r="V1477" s="13"/>
      <c r="W1477" s="13"/>
      <c r="X1477" s="13"/>
      <c r="Y1477" s="13"/>
      <c r="Z1477" s="13"/>
      <c r="AA1477" s="13"/>
      <c r="AB1477" s="13"/>
      <c r="AC1477" s="13"/>
      <c r="AD1477" s="13"/>
      <c r="AE1477" s="13"/>
      <c r="AF1477" s="13"/>
      <c r="AG1477" s="13"/>
      <c r="AH1477" s="13"/>
      <c r="AI1477" s="13"/>
    </row>
    <row r="1478" spans="1:35" ht="12.75" customHeight="1" x14ac:dyDescent="0.35">
      <c r="A1478" s="15">
        <f t="shared" si="66"/>
        <v>44458</v>
      </c>
      <c r="B1478" s="36">
        <f>C1478*'metered data'!H1481</f>
        <v>3891062.11826206</v>
      </c>
      <c r="C1478" s="70">
        <f>SUMIFS('Regression Inputs'!$G$26:$G$1851,'Regression Inputs'!$B$26:$B$1851,A1478)</f>
        <v>162127.58826091918</v>
      </c>
      <c r="D1478" s="2">
        <f>YEAR('metered data'!J1481)</f>
        <v>2021</v>
      </c>
      <c r="E1478" s="2">
        <f>MONTH('metered data'!J1481)</f>
        <v>9</v>
      </c>
      <c r="F1478" s="2">
        <f>DAY('metered data'!J1481)</f>
        <v>19</v>
      </c>
      <c r="G1478" s="2"/>
      <c r="H1478" s="2"/>
      <c r="I1478" s="2"/>
      <c r="J1478" s="3"/>
      <c r="K1478" s="13"/>
      <c r="L1478" s="13"/>
      <c r="M1478" s="13"/>
      <c r="N1478" s="13"/>
      <c r="O1478" s="13"/>
      <c r="P1478" s="13"/>
      <c r="Q1478" s="13"/>
      <c r="R1478" s="13"/>
      <c r="S1478" s="13"/>
      <c r="T1478" s="13"/>
      <c r="U1478" s="13"/>
      <c r="V1478" s="13"/>
      <c r="W1478" s="13"/>
      <c r="X1478" s="13"/>
      <c r="Y1478" s="13"/>
      <c r="Z1478" s="13"/>
      <c r="AA1478" s="13"/>
      <c r="AB1478" s="13"/>
      <c r="AC1478" s="13"/>
      <c r="AD1478" s="13"/>
      <c r="AE1478" s="13"/>
      <c r="AF1478" s="13"/>
      <c r="AG1478" s="13"/>
      <c r="AH1478" s="13"/>
      <c r="AI1478" s="13"/>
    </row>
    <row r="1479" spans="1:35" ht="12.75" customHeight="1" x14ac:dyDescent="0.35">
      <c r="A1479" s="15">
        <f t="shared" si="66"/>
        <v>44459</v>
      </c>
      <c r="B1479" s="36">
        <f>C1479*'metered data'!H1482</f>
        <v>4020366.4225677308</v>
      </c>
      <c r="C1479" s="70">
        <f>SUMIFS('Regression Inputs'!$G$26:$G$1851,'Regression Inputs'!$B$26:$B$1851,A1479)</f>
        <v>167515.26760698878</v>
      </c>
      <c r="D1479" s="2">
        <f>YEAR('metered data'!J1482)</f>
        <v>2021</v>
      </c>
      <c r="E1479" s="2">
        <f>MONTH('metered data'!J1482)</f>
        <v>9</v>
      </c>
      <c r="F1479" s="2">
        <f>DAY('metered data'!J1482)</f>
        <v>20</v>
      </c>
      <c r="G1479" s="2"/>
      <c r="H1479" s="2"/>
      <c r="I1479" s="2"/>
      <c r="J1479" s="3"/>
      <c r="K1479" s="13"/>
      <c r="L1479" s="13"/>
      <c r="M1479" s="13"/>
      <c r="N1479" s="13"/>
      <c r="O1479" s="13"/>
      <c r="P1479" s="13"/>
      <c r="Q1479" s="13"/>
      <c r="R1479" s="13"/>
      <c r="S1479" s="13"/>
      <c r="T1479" s="13"/>
      <c r="U1479" s="13"/>
      <c r="V1479" s="13"/>
      <c r="W1479" s="13"/>
      <c r="X1479" s="13"/>
      <c r="Y1479" s="13"/>
      <c r="Z1479" s="13"/>
      <c r="AA1479" s="13"/>
      <c r="AB1479" s="13"/>
      <c r="AC1479" s="13"/>
      <c r="AD1479" s="13"/>
      <c r="AE1479" s="13"/>
      <c r="AF1479" s="13"/>
      <c r="AG1479" s="13"/>
      <c r="AH1479" s="13"/>
      <c r="AI1479" s="13"/>
    </row>
    <row r="1480" spans="1:35" ht="12.75" customHeight="1" x14ac:dyDescent="0.35">
      <c r="A1480" s="15">
        <f t="shared" si="66"/>
        <v>44460</v>
      </c>
      <c r="B1480" s="36">
        <f>C1480*'metered data'!H1483</f>
        <v>4061686.2298435094</v>
      </c>
      <c r="C1480" s="70">
        <f>SUMIFS('Regression Inputs'!$G$26:$G$1851,'Regression Inputs'!$B$26:$B$1851,A1480)</f>
        <v>169236.92624347957</v>
      </c>
      <c r="D1480" s="2">
        <f>YEAR('metered data'!J1483)</f>
        <v>2021</v>
      </c>
      <c r="E1480" s="2">
        <f>MONTH('metered data'!J1483)</f>
        <v>9</v>
      </c>
      <c r="F1480" s="2">
        <f>DAY('metered data'!J1483)</f>
        <v>21</v>
      </c>
      <c r="G1480" s="2"/>
      <c r="H1480" s="2"/>
      <c r="I1480" s="2"/>
      <c r="J1480" s="3"/>
      <c r="K1480" s="13"/>
      <c r="L1480" s="13"/>
      <c r="M1480" s="13"/>
      <c r="N1480" s="13"/>
      <c r="O1480" s="13"/>
      <c r="P1480" s="13"/>
      <c r="Q1480" s="13"/>
      <c r="R1480" s="13"/>
      <c r="S1480" s="13"/>
      <c r="T1480" s="13"/>
      <c r="U1480" s="13"/>
      <c r="V1480" s="13"/>
      <c r="W1480" s="13"/>
      <c r="X1480" s="13"/>
      <c r="Y1480" s="13"/>
      <c r="Z1480" s="13"/>
      <c r="AA1480" s="13"/>
      <c r="AB1480" s="13"/>
      <c r="AC1480" s="13"/>
      <c r="AD1480" s="13"/>
      <c r="AE1480" s="13"/>
      <c r="AF1480" s="13"/>
      <c r="AG1480" s="13"/>
      <c r="AH1480" s="13"/>
      <c r="AI1480" s="13"/>
    </row>
    <row r="1481" spans="1:35" ht="12.75" customHeight="1" x14ac:dyDescent="0.35">
      <c r="A1481" s="15">
        <f t="shared" si="66"/>
        <v>44461</v>
      </c>
      <c r="B1481" s="36">
        <f>C1481*'metered data'!H1484</f>
        <v>4018936.1464409321</v>
      </c>
      <c r="C1481" s="70">
        <f>SUMIFS('Regression Inputs'!$G$26:$G$1851,'Regression Inputs'!$B$26:$B$1851,A1481)</f>
        <v>167455.67276837217</v>
      </c>
      <c r="D1481" s="2">
        <f>YEAR('metered data'!J1484)</f>
        <v>2021</v>
      </c>
      <c r="E1481" s="2">
        <f>MONTH('metered data'!J1484)</f>
        <v>9</v>
      </c>
      <c r="F1481" s="2">
        <f>DAY('metered data'!J1484)</f>
        <v>22</v>
      </c>
      <c r="G1481" s="2"/>
      <c r="H1481" s="2"/>
      <c r="I1481" s="2"/>
      <c r="J1481" s="3"/>
      <c r="K1481" s="13"/>
      <c r="L1481" s="13"/>
      <c r="M1481" s="13"/>
      <c r="N1481" s="13"/>
      <c r="O1481" s="13"/>
      <c r="P1481" s="13"/>
      <c r="Q1481" s="13"/>
      <c r="R1481" s="13"/>
      <c r="S1481" s="13"/>
      <c r="T1481" s="13"/>
      <c r="U1481" s="13"/>
      <c r="V1481" s="13"/>
      <c r="W1481" s="13"/>
      <c r="X1481" s="13"/>
      <c r="Y1481" s="13"/>
      <c r="Z1481" s="13"/>
      <c r="AA1481" s="13"/>
      <c r="AB1481" s="13"/>
      <c r="AC1481" s="13"/>
      <c r="AD1481" s="13"/>
      <c r="AE1481" s="13"/>
      <c r="AF1481" s="13"/>
      <c r="AG1481" s="13"/>
      <c r="AH1481" s="13"/>
      <c r="AI1481" s="13"/>
    </row>
    <row r="1482" spans="1:35" ht="12.75" customHeight="1" x14ac:dyDescent="0.35">
      <c r="A1482" s="15">
        <f t="shared" si="66"/>
        <v>44462</v>
      </c>
      <c r="B1482" s="36">
        <f>C1482*'metered data'!H1485</f>
        <v>4150676.2202781979</v>
      </c>
      <c r="C1482" s="70">
        <f>SUMIFS('Regression Inputs'!$G$26:$G$1851,'Regression Inputs'!$B$26:$B$1851,A1482)</f>
        <v>172944.84251159159</v>
      </c>
      <c r="D1482" s="2">
        <f>YEAR('metered data'!J1485)</f>
        <v>2021</v>
      </c>
      <c r="E1482" s="2">
        <f>MONTH('metered data'!J1485)</f>
        <v>9</v>
      </c>
      <c r="F1482" s="2">
        <f>DAY('metered data'!J1485)</f>
        <v>23</v>
      </c>
      <c r="G1482" s="2"/>
      <c r="H1482" s="2"/>
      <c r="I1482" s="2"/>
      <c r="J1482" s="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</row>
    <row r="1483" spans="1:35" ht="12.75" customHeight="1" x14ac:dyDescent="0.35">
      <c r="A1483" s="15">
        <f t="shared" si="66"/>
        <v>44463</v>
      </c>
      <c r="B1483" s="36">
        <f>C1483*'metered data'!H1486</f>
        <v>4195594.1745957201</v>
      </c>
      <c r="C1483" s="70">
        <f>SUMIFS('Regression Inputs'!$G$26:$G$1851,'Regression Inputs'!$B$26:$B$1851,A1483)</f>
        <v>174816.42394148835</v>
      </c>
      <c r="D1483" s="2">
        <f>YEAR('metered data'!J1486)</f>
        <v>2021</v>
      </c>
      <c r="E1483" s="2">
        <f>MONTH('metered data'!J1486)</f>
        <v>9</v>
      </c>
      <c r="F1483" s="2">
        <f>DAY('metered data'!J1486)</f>
        <v>24</v>
      </c>
      <c r="G1483" s="2"/>
      <c r="H1483" s="2"/>
      <c r="I1483" s="2"/>
      <c r="J1483" s="3"/>
      <c r="K1483" s="13"/>
      <c r="L1483" s="13"/>
      <c r="M1483" s="13"/>
      <c r="N1483" s="13"/>
      <c r="O1483" s="13"/>
      <c r="P1483" s="13"/>
      <c r="Q1483" s="13"/>
      <c r="R1483" s="13"/>
      <c r="S1483" s="13"/>
      <c r="T1483" s="13"/>
      <c r="U1483" s="13"/>
      <c r="V1483" s="13"/>
      <c r="W1483" s="13"/>
      <c r="X1483" s="13"/>
      <c r="Y1483" s="13"/>
      <c r="Z1483" s="13"/>
      <c r="AA1483" s="13"/>
      <c r="AB1483" s="13"/>
      <c r="AC1483" s="13"/>
      <c r="AD1483" s="13"/>
      <c r="AE1483" s="13"/>
      <c r="AF1483" s="13"/>
      <c r="AG1483" s="13"/>
      <c r="AH1483" s="13"/>
      <c r="AI1483" s="13"/>
    </row>
    <row r="1484" spans="1:35" ht="12.75" customHeight="1" x14ac:dyDescent="0.35">
      <c r="A1484" s="15">
        <f t="shared" si="66"/>
        <v>44464</v>
      </c>
      <c r="B1484" s="36">
        <f>C1484*'metered data'!H1487</f>
        <v>4066880.189758271</v>
      </c>
      <c r="C1484" s="70">
        <f>SUMIFS('Regression Inputs'!$G$26:$G$1851,'Regression Inputs'!$B$26:$B$1851,A1484)</f>
        <v>169453.34123992795</v>
      </c>
      <c r="D1484" s="2">
        <f>YEAR('metered data'!J1487)</f>
        <v>2021</v>
      </c>
      <c r="E1484" s="2">
        <f>MONTH('metered data'!J1487)</f>
        <v>9</v>
      </c>
      <c r="F1484" s="2">
        <f>DAY('metered data'!J1487)</f>
        <v>25</v>
      </c>
      <c r="G1484" s="2"/>
      <c r="H1484" s="2"/>
      <c r="I1484" s="2"/>
      <c r="J1484" s="3"/>
      <c r="K1484" s="13"/>
      <c r="L1484" s="13"/>
      <c r="M1484" s="13"/>
      <c r="N1484" s="13"/>
      <c r="O1484" s="13"/>
      <c r="P1484" s="13"/>
      <c r="Q1484" s="13"/>
      <c r="R1484" s="13"/>
      <c r="S1484" s="13"/>
      <c r="T1484" s="13"/>
      <c r="U1484" s="13"/>
      <c r="V1484" s="13"/>
      <c r="W1484" s="13"/>
      <c r="X1484" s="13"/>
      <c r="Y1484" s="13"/>
      <c r="Z1484" s="13"/>
      <c r="AA1484" s="13"/>
      <c r="AB1484" s="13"/>
      <c r="AC1484" s="13"/>
      <c r="AD1484" s="13"/>
      <c r="AE1484" s="13"/>
      <c r="AF1484" s="13"/>
      <c r="AG1484" s="13"/>
      <c r="AH1484" s="13"/>
      <c r="AI1484" s="13"/>
    </row>
    <row r="1485" spans="1:35" ht="12.75" customHeight="1" x14ac:dyDescent="0.35">
      <c r="A1485" s="15">
        <f t="shared" si="66"/>
        <v>44465</v>
      </c>
      <c r="B1485" s="36">
        <f>C1485*'metered data'!H1488</f>
        <v>4012329.4387131827</v>
      </c>
      <c r="C1485" s="70">
        <f>SUMIFS('Regression Inputs'!$G$26:$G$1851,'Regression Inputs'!$B$26:$B$1851,A1485)</f>
        <v>167180.39327971594</v>
      </c>
      <c r="D1485" s="2">
        <f>YEAR('metered data'!J1488)</f>
        <v>2021</v>
      </c>
      <c r="E1485" s="2">
        <f>MONTH('metered data'!J1488)</f>
        <v>9</v>
      </c>
      <c r="F1485" s="2">
        <f>DAY('metered data'!J1488)</f>
        <v>26</v>
      </c>
      <c r="G1485" s="2"/>
      <c r="H1485" s="2"/>
      <c r="I1485" s="2"/>
      <c r="J1485" s="3"/>
      <c r="K1485" s="13"/>
      <c r="L1485" s="13"/>
      <c r="M1485" s="13"/>
      <c r="N1485" s="13"/>
      <c r="O1485" s="13"/>
      <c r="P1485" s="13"/>
      <c r="Q1485" s="13"/>
      <c r="R1485" s="13"/>
      <c r="S1485" s="13"/>
      <c r="T1485" s="13"/>
      <c r="U1485" s="13"/>
      <c r="V1485" s="13"/>
      <c r="W1485" s="13"/>
      <c r="X1485" s="13"/>
      <c r="Y1485" s="13"/>
      <c r="Z1485" s="13"/>
      <c r="AA1485" s="13"/>
      <c r="AB1485" s="13"/>
      <c r="AC1485" s="13"/>
      <c r="AD1485" s="13"/>
      <c r="AE1485" s="13"/>
      <c r="AF1485" s="13"/>
      <c r="AG1485" s="13"/>
      <c r="AH1485" s="13"/>
      <c r="AI1485" s="13"/>
    </row>
    <row r="1486" spans="1:35" ht="12.75" customHeight="1" x14ac:dyDescent="0.35">
      <c r="A1486" s="15">
        <f t="shared" si="66"/>
        <v>44466</v>
      </c>
      <c r="B1486" s="36">
        <f>C1486*'metered data'!H1489</f>
        <v>4154604.902978112</v>
      </c>
      <c r="C1486" s="70">
        <f>SUMIFS('Regression Inputs'!$G$26:$G$1851,'Regression Inputs'!$B$26:$B$1851,A1486)</f>
        <v>173108.537624088</v>
      </c>
      <c r="D1486" s="2">
        <f>YEAR('metered data'!J1489)</f>
        <v>2021</v>
      </c>
      <c r="E1486" s="2">
        <f>MONTH('metered data'!J1489)</f>
        <v>9</v>
      </c>
      <c r="F1486" s="2">
        <f>DAY('metered data'!J1489)</f>
        <v>27</v>
      </c>
      <c r="G1486" s="2"/>
      <c r="H1486" s="2"/>
      <c r="I1486" s="2"/>
      <c r="J1486" s="3"/>
      <c r="K1486" s="13"/>
      <c r="L1486" s="13"/>
      <c r="M1486" s="13"/>
      <c r="N1486" s="13"/>
      <c r="O1486" s="13"/>
      <c r="P1486" s="13"/>
      <c r="Q1486" s="13"/>
      <c r="R1486" s="13"/>
      <c r="S1486" s="13"/>
      <c r="T1486" s="13"/>
      <c r="U1486" s="13"/>
      <c r="V1486" s="13"/>
      <c r="W1486" s="13"/>
      <c r="X1486" s="13"/>
      <c r="Y1486" s="13"/>
      <c r="Z1486" s="13"/>
      <c r="AA1486" s="13"/>
      <c r="AB1486" s="13"/>
      <c r="AC1486" s="13"/>
      <c r="AD1486" s="13"/>
      <c r="AE1486" s="13"/>
      <c r="AF1486" s="13"/>
      <c r="AG1486" s="13"/>
      <c r="AH1486" s="13"/>
      <c r="AI1486" s="13"/>
    </row>
    <row r="1487" spans="1:35" ht="12.75" customHeight="1" x14ac:dyDescent="0.35">
      <c r="A1487" s="15">
        <f t="shared" si="66"/>
        <v>44467</v>
      </c>
      <c r="B1487" s="36">
        <f>C1487*'metered data'!H1490</f>
        <v>4146084.7320954902</v>
      </c>
      <c r="C1487" s="70">
        <f>SUMIFS('Regression Inputs'!$G$26:$G$1851,'Regression Inputs'!$B$26:$B$1851,A1487)</f>
        <v>172753.53050397875</v>
      </c>
      <c r="D1487" s="2">
        <f>YEAR('metered data'!J1490)</f>
        <v>2021</v>
      </c>
      <c r="E1487" s="2">
        <f>MONTH('metered data'!J1490)</f>
        <v>9</v>
      </c>
      <c r="F1487" s="2">
        <f>DAY('metered data'!J1490)</f>
        <v>28</v>
      </c>
      <c r="G1487" s="2"/>
      <c r="H1487" s="2"/>
      <c r="I1487" s="2"/>
      <c r="J1487" s="3"/>
      <c r="K1487" s="13"/>
      <c r="L1487" s="13"/>
      <c r="M1487" s="13"/>
      <c r="N1487" s="13"/>
      <c r="O1487" s="13"/>
      <c r="P1487" s="13"/>
      <c r="Q1487" s="13"/>
      <c r="R1487" s="13"/>
      <c r="S1487" s="13"/>
      <c r="T1487" s="13"/>
      <c r="U1487" s="13"/>
      <c r="V1487" s="13"/>
      <c r="W1487" s="13"/>
      <c r="X1487" s="13"/>
      <c r="Y1487" s="13"/>
      <c r="Z1487" s="13"/>
      <c r="AA1487" s="13"/>
      <c r="AB1487" s="13"/>
      <c r="AC1487" s="13"/>
      <c r="AD1487" s="13"/>
      <c r="AE1487" s="13"/>
      <c r="AF1487" s="13"/>
      <c r="AG1487" s="13"/>
      <c r="AH1487" s="13"/>
      <c r="AI1487" s="13"/>
    </row>
    <row r="1488" spans="1:35" ht="12.75" customHeight="1" x14ac:dyDescent="0.35">
      <c r="A1488" s="15">
        <f t="shared" si="66"/>
        <v>44468</v>
      </c>
      <c r="B1488" s="36">
        <f>C1488*'metered data'!H1491</f>
        <v>4243240.211814099</v>
      </c>
      <c r="C1488" s="70">
        <f>SUMIFS('Regression Inputs'!$G$26:$G$1851,'Regression Inputs'!$B$26:$B$1851,A1488)</f>
        <v>176801.67549225411</v>
      </c>
      <c r="D1488" s="2">
        <f>YEAR('metered data'!J1491)</f>
        <v>2021</v>
      </c>
      <c r="E1488" s="2">
        <f>MONTH('metered data'!J1491)</f>
        <v>9</v>
      </c>
      <c r="F1488" s="2">
        <f>DAY('metered data'!J1491)</f>
        <v>29</v>
      </c>
      <c r="G1488" s="2"/>
      <c r="H1488" s="2"/>
      <c r="I1488" s="2"/>
      <c r="J1488" s="3"/>
      <c r="K1488" s="13"/>
      <c r="L1488" s="13"/>
      <c r="M1488" s="13"/>
      <c r="N1488" s="13"/>
      <c r="O1488" s="13"/>
      <c r="P1488" s="13"/>
      <c r="Q1488" s="13"/>
      <c r="R1488" s="13"/>
      <c r="S1488" s="13"/>
      <c r="T1488" s="13"/>
      <c r="U1488" s="13"/>
      <c r="V1488" s="13"/>
      <c r="W1488" s="13"/>
      <c r="X1488" s="13"/>
      <c r="Y1488" s="13"/>
      <c r="Z1488" s="13"/>
      <c r="AA1488" s="13"/>
      <c r="AB1488" s="13"/>
      <c r="AC1488" s="13"/>
      <c r="AD1488" s="13"/>
      <c r="AE1488" s="13"/>
      <c r="AF1488" s="13"/>
      <c r="AG1488" s="13"/>
      <c r="AH1488" s="13"/>
      <c r="AI1488" s="13"/>
    </row>
    <row r="1489" spans="1:35" ht="12.75" customHeight="1" x14ac:dyDescent="0.35">
      <c r="A1489" s="15">
        <f t="shared" si="66"/>
        <v>44469</v>
      </c>
      <c r="B1489" s="36">
        <f>C1489*'metered data'!H1492</f>
        <v>4256310.6530061513</v>
      </c>
      <c r="C1489" s="70">
        <f>SUMIFS('Regression Inputs'!$G$26:$G$1851,'Regression Inputs'!$B$26:$B$1851,A1489)</f>
        <v>177346.27720858963</v>
      </c>
      <c r="D1489" s="2">
        <f>YEAR('metered data'!J1492)</f>
        <v>2021</v>
      </c>
      <c r="E1489" s="2">
        <f>MONTH('metered data'!J1492)</f>
        <v>9</v>
      </c>
      <c r="F1489" s="2">
        <f>DAY('metered data'!J1492)</f>
        <v>30</v>
      </c>
      <c r="G1489" s="2"/>
      <c r="H1489" s="2"/>
      <c r="I1489" s="2"/>
      <c r="J1489" s="3"/>
      <c r="K1489" s="13"/>
      <c r="L1489" s="13"/>
      <c r="M1489" s="13"/>
      <c r="N1489" s="13"/>
      <c r="O1489" s="13"/>
      <c r="P1489" s="13"/>
      <c r="Q1489" s="13"/>
      <c r="R1489" s="13"/>
      <c r="S1489" s="13"/>
      <c r="T1489" s="13"/>
      <c r="U1489" s="13"/>
      <c r="V1489" s="13"/>
      <c r="W1489" s="13"/>
      <c r="X1489" s="13"/>
      <c r="Y1489" s="13"/>
      <c r="Z1489" s="13"/>
      <c r="AA1489" s="13"/>
      <c r="AB1489" s="13"/>
      <c r="AC1489" s="13"/>
      <c r="AD1489" s="13"/>
      <c r="AE1489" s="13"/>
      <c r="AF1489" s="13"/>
      <c r="AG1489" s="13"/>
      <c r="AH1489" s="13"/>
      <c r="AI1489" s="13"/>
    </row>
    <row r="1490" spans="1:35" ht="12.75" customHeight="1" x14ac:dyDescent="0.35">
      <c r="A1490" s="15">
        <f t="shared" si="66"/>
        <v>44470</v>
      </c>
      <c r="B1490" s="36">
        <f>C1490*'metered data'!H1493</f>
        <v>4186598.2262328509</v>
      </c>
      <c r="C1490" s="70">
        <f>SUMIFS('Regression Inputs'!$G$26:$G$1851,'Regression Inputs'!$B$26:$B$1851,A1490)</f>
        <v>174441.59275970212</v>
      </c>
      <c r="D1490" s="2">
        <f>YEAR('metered data'!J1493)</f>
        <v>2021</v>
      </c>
      <c r="E1490" s="2">
        <f>MONTH('metered data'!J1493)</f>
        <v>10</v>
      </c>
      <c r="F1490" s="2">
        <f>DAY('metered data'!J1493)</f>
        <v>1</v>
      </c>
      <c r="G1490" s="2"/>
      <c r="H1490" s="2"/>
      <c r="I1490" s="2"/>
      <c r="J1490" s="3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</row>
    <row r="1491" spans="1:35" ht="12.75" customHeight="1" x14ac:dyDescent="0.35">
      <c r="A1491" s="15">
        <f t="shared" si="66"/>
        <v>44471</v>
      </c>
      <c r="B1491" s="36">
        <f>C1491*'metered data'!H1494</f>
        <v>4087493.6796064912</v>
      </c>
      <c r="C1491" s="70">
        <f>SUMIFS('Regression Inputs'!$G$26:$G$1851,'Regression Inputs'!$B$26:$B$1851,A1491)</f>
        <v>170312.23665027047</v>
      </c>
      <c r="D1491" s="2">
        <f>YEAR('metered data'!J1494)</f>
        <v>2021</v>
      </c>
      <c r="E1491" s="2">
        <f>MONTH('metered data'!J1494)</f>
        <v>10</v>
      </c>
      <c r="F1491" s="2">
        <f>DAY('metered data'!J1494)</f>
        <v>2</v>
      </c>
      <c r="G1491" s="2"/>
      <c r="H1491" s="2"/>
      <c r="I1491" s="2"/>
      <c r="J1491" s="3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</row>
    <row r="1492" spans="1:35" ht="12.75" customHeight="1" x14ac:dyDescent="0.35">
      <c r="A1492" s="15">
        <f t="shared" si="66"/>
        <v>44472</v>
      </c>
      <c r="B1492" s="36">
        <f>C1492*'metered data'!H1495</f>
        <v>4074650.6796888011</v>
      </c>
      <c r="C1492" s="70">
        <f>SUMIFS('Regression Inputs'!$G$26:$G$1851,'Regression Inputs'!$B$26:$B$1851,A1492)</f>
        <v>169777.11165370003</v>
      </c>
      <c r="D1492" s="2">
        <f>YEAR('metered data'!J1495)</f>
        <v>2021</v>
      </c>
      <c r="E1492" s="2">
        <f>MONTH('metered data'!J1495)</f>
        <v>10</v>
      </c>
      <c r="F1492" s="2">
        <f>DAY('metered data'!J1495)</f>
        <v>3</v>
      </c>
      <c r="G1492" s="2"/>
      <c r="H1492" s="2"/>
      <c r="I1492" s="2"/>
      <c r="J1492" s="3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</row>
    <row r="1493" spans="1:35" ht="12.75" customHeight="1" x14ac:dyDescent="0.35">
      <c r="A1493" s="15">
        <f t="shared" si="66"/>
        <v>44473</v>
      </c>
      <c r="B1493" s="36">
        <f>C1493*'metered data'!H1496</f>
        <v>4310875.8016363019</v>
      </c>
      <c r="C1493" s="70">
        <f>SUMIFS('Regression Inputs'!$G$26:$G$1851,'Regression Inputs'!$B$26:$B$1851,A1493)</f>
        <v>179619.82506817926</v>
      </c>
      <c r="D1493" s="2">
        <f>YEAR('metered data'!J1496)</f>
        <v>2021</v>
      </c>
      <c r="E1493" s="2">
        <f>MONTH('metered data'!J1496)</f>
        <v>10</v>
      </c>
      <c r="F1493" s="2">
        <f>DAY('metered data'!J1496)</f>
        <v>4</v>
      </c>
      <c r="G1493" s="2"/>
      <c r="H1493" s="2"/>
      <c r="I1493" s="2"/>
      <c r="J1493" s="3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</row>
    <row r="1494" spans="1:35" ht="12.75" customHeight="1" x14ac:dyDescent="0.35">
      <c r="A1494" s="15">
        <f t="shared" si="66"/>
        <v>44474</v>
      </c>
      <c r="B1494" s="36">
        <f>C1494*'metered data'!H1497</f>
        <v>4313736.4479556205</v>
      </c>
      <c r="C1494" s="70">
        <f>SUMIFS('Regression Inputs'!$G$26:$G$1851,'Regression Inputs'!$B$26:$B$1851,A1494)</f>
        <v>179739.01866481753</v>
      </c>
      <c r="D1494" s="2">
        <f>YEAR('metered data'!J1497)</f>
        <v>2021</v>
      </c>
      <c r="E1494" s="2">
        <f>MONTH('metered data'!J1497)</f>
        <v>10</v>
      </c>
      <c r="F1494" s="2">
        <f>DAY('metered data'!J1497)</f>
        <v>5</v>
      </c>
      <c r="G1494" s="2"/>
      <c r="H1494" s="2"/>
      <c r="I1494" s="2"/>
      <c r="J1494" s="3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</row>
    <row r="1495" spans="1:35" ht="12.75" customHeight="1" x14ac:dyDescent="0.35">
      <c r="A1495" s="15">
        <f t="shared" si="66"/>
        <v>44475</v>
      </c>
      <c r="B1495" s="36">
        <f>C1495*'metered data'!H1498</f>
        <v>4303483.0374087691</v>
      </c>
      <c r="C1495" s="70">
        <f>SUMIFS('Regression Inputs'!$G$26:$G$1851,'Regression Inputs'!$B$26:$B$1851,A1495)</f>
        <v>179311.79322536537</v>
      </c>
      <c r="D1495" s="2">
        <f>YEAR('metered data'!J1498)</f>
        <v>2021</v>
      </c>
      <c r="E1495" s="2">
        <f>MONTH('metered data'!J1498)</f>
        <v>10</v>
      </c>
      <c r="F1495" s="2">
        <f>DAY('metered data'!J1498)</f>
        <v>6</v>
      </c>
      <c r="G1495" s="2"/>
      <c r="H1495" s="2"/>
      <c r="I1495" s="2"/>
      <c r="J1495" s="3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</row>
    <row r="1496" spans="1:35" ht="12.75" customHeight="1" x14ac:dyDescent="0.35">
      <c r="A1496" s="15">
        <f t="shared" si="66"/>
        <v>44476</v>
      </c>
      <c r="B1496" s="36">
        <f>C1496*'metered data'!H1499</f>
        <v>4539553.1570055103</v>
      </c>
      <c r="C1496" s="70">
        <f>SUMIFS('Regression Inputs'!$G$26:$G$1851,'Regression Inputs'!$B$26:$B$1851,A1496)</f>
        <v>189148.04820856292</v>
      </c>
      <c r="D1496" s="2">
        <f>YEAR('metered data'!J1499)</f>
        <v>2021</v>
      </c>
      <c r="E1496" s="2">
        <f>MONTH('metered data'!J1499)</f>
        <v>10</v>
      </c>
      <c r="F1496" s="2">
        <f>DAY('metered data'!J1499)</f>
        <v>7</v>
      </c>
      <c r="G1496" s="2"/>
      <c r="H1496" s="2"/>
      <c r="I1496" s="2"/>
      <c r="J1496" s="3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</row>
    <row r="1497" spans="1:35" ht="12.75" customHeight="1" x14ac:dyDescent="0.35">
      <c r="A1497" s="15">
        <f t="shared" si="66"/>
        <v>44477</v>
      </c>
      <c r="B1497" s="36">
        <f>C1497*'metered data'!H1500</f>
        <v>4714284.7191155199</v>
      </c>
      <c r="C1497" s="70">
        <f>SUMIFS('Regression Inputs'!$G$26:$G$1851,'Regression Inputs'!$B$26:$B$1851,A1497)</f>
        <v>196428.52996314666</v>
      </c>
      <c r="D1497" s="2">
        <f>YEAR('metered data'!J1500)</f>
        <v>2021</v>
      </c>
      <c r="E1497" s="2">
        <f>MONTH('metered data'!J1500)</f>
        <v>10</v>
      </c>
      <c r="F1497" s="2">
        <f>DAY('metered data'!J1500)</f>
        <v>8</v>
      </c>
      <c r="G1497" s="2"/>
      <c r="H1497" s="2"/>
      <c r="I1497" s="2"/>
      <c r="J1497" s="3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</row>
    <row r="1498" spans="1:35" ht="12.75" customHeight="1" x14ac:dyDescent="0.35">
      <c r="A1498" s="15">
        <f t="shared" si="66"/>
        <v>44478</v>
      </c>
      <c r="B1498" s="36">
        <f>C1498*'metered data'!H1501</f>
        <v>4501569.0713878181</v>
      </c>
      <c r="C1498" s="70">
        <f>SUMIFS('Regression Inputs'!$G$26:$G$1851,'Regression Inputs'!$B$26:$B$1851,A1498)</f>
        <v>187565.37797449241</v>
      </c>
      <c r="D1498" s="2">
        <f>YEAR('metered data'!J1501)</f>
        <v>2021</v>
      </c>
      <c r="E1498" s="2">
        <f>MONTH('metered data'!J1501)</f>
        <v>10</v>
      </c>
      <c r="F1498" s="2">
        <f>DAY('metered data'!J1501)</f>
        <v>9</v>
      </c>
      <c r="G1498" s="2"/>
      <c r="H1498" s="2"/>
      <c r="I1498" s="2"/>
      <c r="J1498" s="3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</row>
    <row r="1499" spans="1:35" ht="12.75" customHeight="1" x14ac:dyDescent="0.35">
      <c r="A1499" s="15">
        <f t="shared" si="66"/>
        <v>44479</v>
      </c>
      <c r="B1499" s="36">
        <f>C1499*'metered data'!H1502</f>
        <v>4307581.1267789043</v>
      </c>
      <c r="C1499" s="70">
        <f>SUMIFS('Regression Inputs'!$G$26:$G$1851,'Regression Inputs'!$B$26:$B$1851,A1499)</f>
        <v>179482.546949121</v>
      </c>
      <c r="D1499" s="2">
        <f>YEAR('metered data'!J1502)</f>
        <v>2021</v>
      </c>
      <c r="E1499" s="2">
        <f>MONTH('metered data'!J1502)</f>
        <v>10</v>
      </c>
      <c r="F1499" s="2">
        <f>DAY('metered data'!J1502)</f>
        <v>10</v>
      </c>
      <c r="G1499" s="2"/>
      <c r="H1499" s="2"/>
      <c r="I1499" s="2"/>
      <c r="J1499" s="3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</row>
    <row r="1500" spans="1:35" ht="12.75" customHeight="1" x14ac:dyDescent="0.35">
      <c r="A1500" s="15">
        <f t="shared" si="66"/>
        <v>44480</v>
      </c>
      <c r="B1500" s="36">
        <f>C1500*'metered data'!H1503</f>
        <v>4976618.887751719</v>
      </c>
      <c r="C1500" s="70">
        <f>SUMIFS('Regression Inputs'!$G$26:$G$1851,'Regression Inputs'!$B$26:$B$1851,A1500)</f>
        <v>207359.12032298831</v>
      </c>
      <c r="D1500" s="2">
        <f>YEAR('metered data'!J1503)</f>
        <v>2021</v>
      </c>
      <c r="E1500" s="2">
        <f>MONTH('metered data'!J1503)</f>
        <v>10</v>
      </c>
      <c r="F1500" s="2">
        <f>DAY('metered data'!J1503)</f>
        <v>11</v>
      </c>
      <c r="G1500" s="2"/>
      <c r="H1500" s="2"/>
      <c r="I1500" s="2"/>
      <c r="J1500" s="3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</row>
    <row r="1501" spans="1:35" ht="12.75" customHeight="1" x14ac:dyDescent="0.35">
      <c r="A1501" s="15">
        <f t="shared" si="66"/>
        <v>44481</v>
      </c>
      <c r="B1501" s="36">
        <f>C1501*'metered data'!H1504</f>
        <v>5276959.1250560181</v>
      </c>
      <c r="C1501" s="70">
        <f>SUMIFS('Regression Inputs'!$G$26:$G$1851,'Regression Inputs'!$B$26:$B$1851,A1501)</f>
        <v>219873.2968773341</v>
      </c>
      <c r="D1501" s="2">
        <f>YEAR('metered data'!J1504)</f>
        <v>2021</v>
      </c>
      <c r="E1501" s="2">
        <f>MONTH('metered data'!J1504)</f>
        <v>10</v>
      </c>
      <c r="F1501" s="2">
        <f>DAY('metered data'!J1504)</f>
        <v>12</v>
      </c>
      <c r="G1501" s="2"/>
      <c r="H1501" s="2"/>
      <c r="I1501" s="2"/>
      <c r="J1501" s="3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</row>
    <row r="1502" spans="1:35" ht="12.75" customHeight="1" x14ac:dyDescent="0.35">
      <c r="A1502" s="15">
        <f t="shared" ref="A1502:A1565" si="67">DATE(D1502,E1502,F1502)</f>
        <v>44482</v>
      </c>
      <c r="B1502" s="36">
        <f>C1502*'metered data'!H1505</f>
        <v>5321567.4036874184</v>
      </c>
      <c r="C1502" s="70">
        <f>SUMIFS('Regression Inputs'!$G$26:$G$1851,'Regression Inputs'!$B$26:$B$1851,A1502)</f>
        <v>221731.97515364244</v>
      </c>
      <c r="D1502" s="2">
        <f>YEAR('metered data'!J1505)</f>
        <v>2021</v>
      </c>
      <c r="E1502" s="2">
        <f>MONTH('metered data'!J1505)</f>
        <v>10</v>
      </c>
      <c r="F1502" s="2">
        <f>DAY('metered data'!J1505)</f>
        <v>13</v>
      </c>
      <c r="G1502" s="2"/>
      <c r="H1502" s="2"/>
      <c r="I1502" s="2"/>
      <c r="J1502" s="3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</row>
    <row r="1503" spans="1:35" ht="12.75" customHeight="1" x14ac:dyDescent="0.35">
      <c r="A1503" s="15">
        <f t="shared" si="67"/>
        <v>44483</v>
      </c>
      <c r="B1503" s="36">
        <f>C1503*'metered data'!H1506</f>
        <v>5209564.8366961712</v>
      </c>
      <c r="C1503" s="70">
        <f>SUMIFS('Regression Inputs'!$G$26:$G$1851,'Regression Inputs'!$B$26:$B$1851,A1503)</f>
        <v>217065.20152900714</v>
      </c>
      <c r="D1503" s="2">
        <f>YEAR('metered data'!J1506)</f>
        <v>2021</v>
      </c>
      <c r="E1503" s="2">
        <f>MONTH('metered data'!J1506)</f>
        <v>10</v>
      </c>
      <c r="F1503" s="2">
        <f>DAY('metered data'!J1506)</f>
        <v>14</v>
      </c>
      <c r="G1503" s="2"/>
      <c r="H1503" s="2"/>
      <c r="I1503" s="2"/>
      <c r="J1503" s="3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</row>
    <row r="1504" spans="1:35" ht="12.75" customHeight="1" x14ac:dyDescent="0.35">
      <c r="A1504" s="15">
        <f t="shared" si="67"/>
        <v>44484</v>
      </c>
      <c r="B1504" s="36">
        <f>C1504*'metered data'!H1507</f>
        <v>4862952.8665190395</v>
      </c>
      <c r="C1504" s="70">
        <f>SUMIFS('Regression Inputs'!$G$26:$G$1851,'Regression Inputs'!$B$26:$B$1851,A1504)</f>
        <v>202623.03610495999</v>
      </c>
      <c r="D1504" s="2">
        <f>YEAR('metered data'!J1507)</f>
        <v>2021</v>
      </c>
      <c r="E1504" s="2">
        <f>MONTH('metered data'!J1507)</f>
        <v>10</v>
      </c>
      <c r="F1504" s="2">
        <f>DAY('metered data'!J1507)</f>
        <v>15</v>
      </c>
      <c r="G1504" s="2"/>
      <c r="H1504" s="2"/>
      <c r="I1504" s="2"/>
      <c r="J1504" s="3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</row>
    <row r="1505" spans="1:34" ht="12.75" customHeight="1" x14ac:dyDescent="0.35">
      <c r="A1505" s="15">
        <f t="shared" si="67"/>
        <v>44485</v>
      </c>
      <c r="B1505" s="36">
        <f>C1505*'metered data'!H1508</f>
        <v>4587545.5422479101</v>
      </c>
      <c r="C1505" s="70">
        <f>SUMIFS('Regression Inputs'!$G$26:$G$1851,'Regression Inputs'!$B$26:$B$1851,A1505)</f>
        <v>191147.73092699624</v>
      </c>
      <c r="D1505" s="2">
        <f>YEAR('metered data'!J1508)</f>
        <v>2021</v>
      </c>
      <c r="E1505" s="2">
        <f>MONTH('metered data'!J1508)</f>
        <v>10</v>
      </c>
      <c r="F1505" s="2">
        <f>DAY('metered data'!J1508)</f>
        <v>16</v>
      </c>
      <c r="G1505" s="2"/>
      <c r="H1505" s="2"/>
      <c r="I1505" s="2"/>
      <c r="J1505" s="3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</row>
    <row r="1506" spans="1:34" ht="12.75" customHeight="1" x14ac:dyDescent="0.35">
      <c r="A1506" s="15">
        <f t="shared" si="67"/>
        <v>44486</v>
      </c>
      <c r="B1506" s="36">
        <f>C1506*'metered data'!H1509</f>
        <v>4537239.0107955998</v>
      </c>
      <c r="C1506" s="70">
        <f>SUMIFS('Regression Inputs'!$G$26:$G$1851,'Regression Inputs'!$B$26:$B$1851,A1506)</f>
        <v>189051.62544981667</v>
      </c>
      <c r="D1506" s="2">
        <f>YEAR('metered data'!J1509)</f>
        <v>2021</v>
      </c>
      <c r="E1506" s="2">
        <f>MONTH('metered data'!J1509)</f>
        <v>10</v>
      </c>
      <c r="F1506" s="2">
        <f>DAY('metered data'!J1509)</f>
        <v>17</v>
      </c>
      <c r="G1506" s="2"/>
      <c r="H1506" s="2"/>
      <c r="I1506" s="2"/>
      <c r="J1506" s="3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</row>
    <row r="1507" spans="1:34" ht="12.75" customHeight="1" x14ac:dyDescent="0.35">
      <c r="A1507" s="15">
        <f t="shared" si="67"/>
        <v>44487</v>
      </c>
      <c r="B1507" s="36">
        <f>C1507*'metered data'!H1510</f>
        <v>4797955.6613895204</v>
      </c>
      <c r="C1507" s="70">
        <f>SUMIFS('Regression Inputs'!$G$26:$G$1851,'Regression Inputs'!$B$26:$B$1851,A1507)</f>
        <v>199914.81922456334</v>
      </c>
      <c r="D1507" s="2">
        <f>YEAR('metered data'!J1510)</f>
        <v>2021</v>
      </c>
      <c r="E1507" s="2">
        <f>MONTH('metered data'!J1510)</f>
        <v>10</v>
      </c>
      <c r="F1507" s="2">
        <f>DAY('metered data'!J1510)</f>
        <v>18</v>
      </c>
      <c r="G1507" s="2"/>
      <c r="H1507" s="2"/>
      <c r="I1507" s="2"/>
      <c r="J1507" s="3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</row>
    <row r="1508" spans="1:34" ht="12.75" customHeight="1" x14ac:dyDescent="0.35">
      <c r="A1508" s="15">
        <f t="shared" si="67"/>
        <v>44488</v>
      </c>
      <c r="B1508" s="36">
        <f>C1508*'metered data'!H1511</f>
        <v>4891216.45347468</v>
      </c>
      <c r="C1508" s="70">
        <f>SUMIFS('Regression Inputs'!$G$26:$G$1851,'Regression Inputs'!$B$26:$B$1851,A1508)</f>
        <v>203800.68556144499</v>
      </c>
      <c r="D1508" s="2">
        <f>YEAR('metered data'!J1511)</f>
        <v>2021</v>
      </c>
      <c r="E1508" s="2">
        <f>MONTH('metered data'!J1511)</f>
        <v>10</v>
      </c>
      <c r="F1508" s="2">
        <f>DAY('metered data'!J1511)</f>
        <v>19</v>
      </c>
      <c r="G1508" s="2"/>
      <c r="H1508" s="2"/>
      <c r="I1508" s="2"/>
      <c r="J1508" s="3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</row>
    <row r="1509" spans="1:34" ht="12.75" customHeight="1" x14ac:dyDescent="0.35">
      <c r="A1509" s="15">
        <f t="shared" si="67"/>
        <v>44489</v>
      </c>
      <c r="B1509" s="36">
        <f>C1509*'metered data'!H1512</f>
        <v>4846384.2292140275</v>
      </c>
      <c r="C1509" s="70">
        <f>SUMIFS('Regression Inputs'!$G$26:$G$1851,'Regression Inputs'!$B$26:$B$1851,A1509)</f>
        <v>201932.67621725114</v>
      </c>
      <c r="D1509" s="2">
        <f>YEAR('metered data'!J1512)</f>
        <v>2021</v>
      </c>
      <c r="E1509" s="2">
        <f>MONTH('metered data'!J1512)</f>
        <v>10</v>
      </c>
      <c r="F1509" s="2">
        <f>DAY('metered data'!J1512)</f>
        <v>20</v>
      </c>
      <c r="G1509" s="2"/>
      <c r="H1509" s="2"/>
      <c r="I1509" s="2"/>
      <c r="J1509" s="3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</row>
    <row r="1510" spans="1:34" ht="12.75" customHeight="1" x14ac:dyDescent="0.35">
      <c r="A1510" s="15">
        <f t="shared" si="67"/>
        <v>44490</v>
      </c>
      <c r="B1510" s="36">
        <f>C1510*'metered data'!H1513</f>
        <v>4791991.3084395723</v>
      </c>
      <c r="C1510" s="70">
        <f>SUMIFS('Regression Inputs'!$G$26:$G$1851,'Regression Inputs'!$B$26:$B$1851,A1510)</f>
        <v>199666.3045183155</v>
      </c>
      <c r="D1510" s="2">
        <f>YEAR('metered data'!J1513)</f>
        <v>2021</v>
      </c>
      <c r="E1510" s="2">
        <f>MONTH('metered data'!J1513)</f>
        <v>10</v>
      </c>
      <c r="F1510" s="2">
        <f>DAY('metered data'!J1513)</f>
        <v>21</v>
      </c>
      <c r="G1510" s="2"/>
      <c r="H1510" s="2"/>
      <c r="I1510" s="2"/>
      <c r="J1510" s="3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</row>
    <row r="1511" spans="1:34" ht="12.75" customHeight="1" x14ac:dyDescent="0.35">
      <c r="A1511" s="15">
        <f t="shared" si="67"/>
        <v>44491</v>
      </c>
      <c r="B1511" s="36">
        <f>C1511*'metered data'!H1514</f>
        <v>4787014.8074983573</v>
      </c>
      <c r="C1511" s="70">
        <f>SUMIFS('Regression Inputs'!$G$26:$G$1851,'Regression Inputs'!$B$26:$B$1851,A1511)</f>
        <v>199458.95031243155</v>
      </c>
      <c r="D1511" s="2">
        <f>YEAR('metered data'!J1514)</f>
        <v>2021</v>
      </c>
      <c r="E1511" s="2">
        <f>MONTH('metered data'!J1514)</f>
        <v>10</v>
      </c>
      <c r="F1511" s="2">
        <f>DAY('metered data'!J1514)</f>
        <v>22</v>
      </c>
      <c r="G1511" s="2"/>
      <c r="H1511" s="2"/>
      <c r="I1511" s="2"/>
      <c r="J1511" s="3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</row>
    <row r="1512" spans="1:34" ht="12.75" customHeight="1" x14ac:dyDescent="0.35">
      <c r="A1512" s="15">
        <f t="shared" si="67"/>
        <v>44492</v>
      </c>
      <c r="B1512" s="36">
        <f>C1512*'metered data'!H1515</f>
        <v>4901733.1379768718</v>
      </c>
      <c r="C1512" s="70">
        <f>SUMIFS('Regression Inputs'!$G$26:$G$1851,'Regression Inputs'!$B$26:$B$1851,A1512)</f>
        <v>204238.88074903633</v>
      </c>
      <c r="D1512" s="2">
        <f>YEAR('metered data'!J1515)</f>
        <v>2021</v>
      </c>
      <c r="E1512" s="2">
        <f>MONTH('metered data'!J1515)</f>
        <v>10</v>
      </c>
      <c r="F1512" s="2">
        <f>DAY('metered data'!J1515)</f>
        <v>23</v>
      </c>
      <c r="G1512" s="2"/>
      <c r="H1512" s="2"/>
      <c r="I1512" s="2"/>
      <c r="J1512" s="3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</row>
    <row r="1513" spans="1:34" ht="12.75" customHeight="1" x14ac:dyDescent="0.35">
      <c r="A1513" s="15">
        <f t="shared" si="67"/>
        <v>44493</v>
      </c>
      <c r="B1513" s="36">
        <f>C1513*'metered data'!H1516</f>
        <v>5027853.3127366789</v>
      </c>
      <c r="C1513" s="70">
        <f>SUMIFS('Regression Inputs'!$G$26:$G$1851,'Regression Inputs'!$B$26:$B$1851,A1513)</f>
        <v>209493.88803069497</v>
      </c>
      <c r="D1513" s="2">
        <f>YEAR('metered data'!J1516)</f>
        <v>2021</v>
      </c>
      <c r="E1513" s="2">
        <f>MONTH('metered data'!J1516)</f>
        <v>10</v>
      </c>
      <c r="F1513" s="2">
        <f>DAY('metered data'!J1516)</f>
        <v>24</v>
      </c>
      <c r="G1513" s="2"/>
      <c r="H1513" s="2"/>
      <c r="I1513" s="2"/>
      <c r="J1513" s="3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</row>
    <row r="1514" spans="1:34" ht="12.75" customHeight="1" x14ac:dyDescent="0.35">
      <c r="A1514" s="15">
        <f t="shared" si="67"/>
        <v>44494</v>
      </c>
      <c r="B1514" s="36">
        <f>C1514*'metered data'!H1517</f>
        <v>5044592.1222719289</v>
      </c>
      <c r="C1514" s="70">
        <f>SUMIFS('Regression Inputs'!$G$26:$G$1851,'Regression Inputs'!$B$26:$B$1851,A1514)</f>
        <v>210191.33842799705</v>
      </c>
      <c r="D1514" s="2">
        <f>YEAR('metered data'!J1517)</f>
        <v>2021</v>
      </c>
      <c r="E1514" s="2">
        <f>MONTH('metered data'!J1517)</f>
        <v>10</v>
      </c>
      <c r="F1514" s="2">
        <f>DAY('metered data'!J1517)</f>
        <v>25</v>
      </c>
      <c r="G1514" s="2"/>
      <c r="H1514" s="2"/>
      <c r="I1514" s="2"/>
      <c r="J1514" s="3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</row>
    <row r="1515" spans="1:34" ht="12.75" customHeight="1" x14ac:dyDescent="0.35">
      <c r="A1515" s="15">
        <f t="shared" si="67"/>
        <v>44495</v>
      </c>
      <c r="B1515" s="36">
        <f>C1515*'metered data'!H1518</f>
        <v>5070859.5692203287</v>
      </c>
      <c r="C1515" s="70">
        <f>SUMIFS('Regression Inputs'!$G$26:$G$1851,'Regression Inputs'!$B$26:$B$1851,A1515)</f>
        <v>211285.81538418037</v>
      </c>
      <c r="D1515" s="2">
        <f>YEAR('metered data'!J1518)</f>
        <v>2021</v>
      </c>
      <c r="E1515" s="2">
        <f>MONTH('metered data'!J1518)</f>
        <v>10</v>
      </c>
      <c r="F1515" s="2">
        <f>DAY('metered data'!J1518)</f>
        <v>26</v>
      </c>
      <c r="G1515" s="2"/>
      <c r="H1515" s="2"/>
      <c r="I1515" s="2"/>
      <c r="J1515" s="3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</row>
    <row r="1516" spans="1:34" ht="12.75" customHeight="1" x14ac:dyDescent="0.35">
      <c r="A1516" s="15">
        <f t="shared" si="67"/>
        <v>44496</v>
      </c>
      <c r="B1516" s="36">
        <f>C1516*'metered data'!H1519</f>
        <v>5033629.0994357774</v>
      </c>
      <c r="C1516" s="70">
        <f>SUMIFS('Regression Inputs'!$G$26:$G$1851,'Regression Inputs'!$B$26:$B$1851,A1516)</f>
        <v>209734.54580982405</v>
      </c>
      <c r="D1516" s="2">
        <f>YEAR('metered data'!J1519)</f>
        <v>2021</v>
      </c>
      <c r="E1516" s="2">
        <f>MONTH('metered data'!J1519)</f>
        <v>10</v>
      </c>
      <c r="F1516" s="2">
        <f>DAY('metered data'!J1519)</f>
        <v>27</v>
      </c>
      <c r="G1516" s="2"/>
      <c r="H1516" s="2"/>
      <c r="I1516" s="2"/>
      <c r="J1516" s="3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</row>
    <row r="1517" spans="1:34" ht="12.75" customHeight="1" x14ac:dyDescent="0.35">
      <c r="A1517" s="15">
        <f t="shared" si="67"/>
        <v>44497</v>
      </c>
      <c r="B1517" s="36">
        <f>C1517*'metered data'!H1520</f>
        <v>4614974.175210841</v>
      </c>
      <c r="C1517" s="70">
        <f>SUMIFS('Regression Inputs'!$G$26:$G$1851,'Regression Inputs'!$B$26:$B$1851,A1517)</f>
        <v>192290.59063378503</v>
      </c>
      <c r="D1517" s="2">
        <f>YEAR('metered data'!J1520)</f>
        <v>2021</v>
      </c>
      <c r="E1517" s="2">
        <f>MONTH('metered data'!J1520)</f>
        <v>10</v>
      </c>
      <c r="F1517" s="2">
        <f>DAY('metered data'!J1520)</f>
        <v>28</v>
      </c>
      <c r="G1517" s="2"/>
      <c r="H1517" s="2"/>
      <c r="I1517" s="2"/>
      <c r="J1517" s="3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</row>
    <row r="1518" spans="1:34" ht="12.75" customHeight="1" x14ac:dyDescent="0.35">
      <c r="A1518" s="15">
        <f t="shared" si="67"/>
        <v>44498</v>
      </c>
      <c r="B1518" s="36">
        <f>C1518*'metered data'!H1521</f>
        <v>4623109.2513321918</v>
      </c>
      <c r="C1518" s="70">
        <f>SUMIFS('Regression Inputs'!$G$26:$G$1851,'Regression Inputs'!$B$26:$B$1851,A1518)</f>
        <v>192629.5521388413</v>
      </c>
      <c r="D1518" s="2">
        <f>YEAR('metered data'!J1521)</f>
        <v>2021</v>
      </c>
      <c r="E1518" s="2">
        <f>MONTH('metered data'!J1521)</f>
        <v>10</v>
      </c>
      <c r="F1518" s="2">
        <f>DAY('metered data'!J1521)</f>
        <v>29</v>
      </c>
      <c r="G1518" s="2"/>
      <c r="H1518" s="2"/>
      <c r="I1518" s="2"/>
      <c r="J1518" s="3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</row>
    <row r="1519" spans="1:34" ht="12.75" customHeight="1" x14ac:dyDescent="0.35">
      <c r="A1519" s="15">
        <f t="shared" si="67"/>
        <v>44499</v>
      </c>
      <c r="B1519" s="36">
        <f>C1519*'metered data'!H1522</f>
        <v>5444247.1324923495</v>
      </c>
      <c r="C1519" s="70">
        <f>SUMIFS('Regression Inputs'!$G$26:$G$1851,'Regression Inputs'!$B$26:$B$1851,A1519)</f>
        <v>226843.63052051456</v>
      </c>
      <c r="D1519" s="2">
        <f>YEAR('metered data'!J1522)</f>
        <v>2021</v>
      </c>
      <c r="E1519" s="2">
        <f>MONTH('metered data'!J1522)</f>
        <v>10</v>
      </c>
      <c r="F1519" s="2">
        <f>DAY('metered data'!J1522)</f>
        <v>30</v>
      </c>
      <c r="G1519" s="2"/>
      <c r="H1519" s="2"/>
      <c r="I1519" s="2"/>
      <c r="J1519" s="3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</row>
    <row r="1520" spans="1:34" ht="12.75" customHeight="1" x14ac:dyDescent="0.35">
      <c r="A1520" s="15">
        <f t="shared" si="67"/>
        <v>44500</v>
      </c>
      <c r="B1520" s="36">
        <f>C1520*'metered data'!H1523</f>
        <v>5499722.1163562378</v>
      </c>
      <c r="C1520" s="70">
        <f>SUMIFS('Regression Inputs'!$G$26:$G$1851,'Regression Inputs'!$B$26:$B$1851,A1520)</f>
        <v>229155.0881815099</v>
      </c>
      <c r="D1520" s="2">
        <f>YEAR('metered data'!J1523)</f>
        <v>2021</v>
      </c>
      <c r="E1520" s="2">
        <f>MONTH('metered data'!J1523)</f>
        <v>10</v>
      </c>
      <c r="F1520" s="2">
        <f>DAY('metered data'!J1523)</f>
        <v>31</v>
      </c>
      <c r="G1520" s="2"/>
      <c r="H1520" s="2"/>
      <c r="I1520" s="2"/>
      <c r="J1520" s="3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</row>
    <row r="1521" spans="1:34" ht="12.75" customHeight="1" x14ac:dyDescent="0.35">
      <c r="A1521" s="15">
        <f t="shared" si="67"/>
        <v>44501</v>
      </c>
      <c r="B1521" s="36">
        <f>C1521*'metered data'!H1524</f>
        <v>5781227.4774243301</v>
      </c>
      <c r="C1521" s="70">
        <f>SUMIFS('Regression Inputs'!$G$26:$G$1851,'Regression Inputs'!$B$26:$B$1851,A1521)</f>
        <v>240884.47822601374</v>
      </c>
      <c r="D1521" s="2">
        <f>YEAR('metered data'!J1524)</f>
        <v>2021</v>
      </c>
      <c r="E1521" s="2">
        <f>MONTH('metered data'!J1524)</f>
        <v>11</v>
      </c>
      <c r="F1521" s="2">
        <f>DAY('metered data'!J1524)</f>
        <v>1</v>
      </c>
      <c r="G1521" s="2"/>
      <c r="H1521" s="2"/>
      <c r="I1521" s="2"/>
      <c r="J1521" s="3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</row>
    <row r="1522" spans="1:34" ht="12.75" customHeight="1" x14ac:dyDescent="0.35">
      <c r="A1522" s="15">
        <f t="shared" si="67"/>
        <v>44502</v>
      </c>
      <c r="B1522" s="36">
        <f>C1522*'metered data'!H1525</f>
        <v>5855956.0602582209</v>
      </c>
      <c r="C1522" s="70">
        <f>SUMIFS('Regression Inputs'!$G$26:$G$1851,'Regression Inputs'!$B$26:$B$1851,A1522)</f>
        <v>243998.16917742588</v>
      </c>
      <c r="D1522" s="2">
        <f>YEAR('metered data'!J1525)</f>
        <v>2021</v>
      </c>
      <c r="E1522" s="2">
        <f>MONTH('metered data'!J1525)</f>
        <v>11</v>
      </c>
      <c r="F1522" s="2">
        <f>DAY('metered data'!J1525)</f>
        <v>2</v>
      </c>
      <c r="G1522" s="2"/>
      <c r="H1522" s="2"/>
      <c r="I1522" s="2"/>
      <c r="J1522" s="3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</row>
    <row r="1523" spans="1:34" ht="12.75" customHeight="1" x14ac:dyDescent="0.35">
      <c r="A1523" s="15">
        <f t="shared" si="67"/>
        <v>44503</v>
      </c>
      <c r="B1523" s="36">
        <f>C1523*'metered data'!H1526</f>
        <v>5538273.8286422594</v>
      </c>
      <c r="C1523" s="70">
        <f>SUMIFS('Regression Inputs'!$G$26:$G$1851,'Regression Inputs'!$B$26:$B$1851,A1523)</f>
        <v>230761.40952676081</v>
      </c>
      <c r="D1523" s="2">
        <f>YEAR('metered data'!J1526)</f>
        <v>2021</v>
      </c>
      <c r="E1523" s="2">
        <f>MONTH('metered data'!J1526)</f>
        <v>11</v>
      </c>
      <c r="F1523" s="2">
        <f>DAY('metered data'!J1526)</f>
        <v>3</v>
      </c>
      <c r="G1523" s="2"/>
      <c r="H1523" s="2"/>
      <c r="I1523" s="2"/>
      <c r="J1523" s="3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</row>
    <row r="1524" spans="1:34" ht="12.75" customHeight="1" x14ac:dyDescent="0.35">
      <c r="A1524" s="15">
        <f t="shared" si="67"/>
        <v>44504</v>
      </c>
      <c r="B1524" s="36">
        <f>C1524*'metered data'!H1527</f>
        <v>5401132.7318432704</v>
      </c>
      <c r="C1524" s="70">
        <f>SUMIFS('Regression Inputs'!$G$26:$G$1851,'Regression Inputs'!$B$26:$B$1851,A1524)</f>
        <v>225047.19716013627</v>
      </c>
      <c r="D1524" s="2">
        <f>YEAR('metered data'!J1527)</f>
        <v>2021</v>
      </c>
      <c r="E1524" s="2">
        <f>MONTH('metered data'!J1527)</f>
        <v>11</v>
      </c>
      <c r="F1524" s="2">
        <f>DAY('metered data'!J1527)</f>
        <v>4</v>
      </c>
      <c r="G1524" s="2"/>
      <c r="H1524" s="2"/>
      <c r="I1524" s="2"/>
      <c r="J1524" s="3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</row>
    <row r="1525" spans="1:34" ht="12.75" customHeight="1" x14ac:dyDescent="0.35">
      <c r="A1525" s="15">
        <f t="shared" si="67"/>
        <v>44505</v>
      </c>
      <c r="B1525" s="36">
        <f>C1525*'metered data'!H1528</f>
        <v>5752428.1642122502</v>
      </c>
      <c r="C1525" s="70">
        <f>SUMIFS('Regression Inputs'!$G$26:$G$1851,'Regression Inputs'!$B$26:$B$1851,A1525)</f>
        <v>239684.5068421771</v>
      </c>
      <c r="D1525" s="2">
        <f>YEAR('metered data'!J1528)</f>
        <v>2021</v>
      </c>
      <c r="E1525" s="2">
        <f>MONTH('metered data'!J1528)</f>
        <v>11</v>
      </c>
      <c r="F1525" s="2">
        <f>DAY('metered data'!J1528)</f>
        <v>5</v>
      </c>
      <c r="G1525" s="2"/>
      <c r="H1525" s="2"/>
      <c r="I1525" s="2"/>
      <c r="J1525" s="3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</row>
    <row r="1526" spans="1:34" ht="12.75" customHeight="1" x14ac:dyDescent="0.35">
      <c r="A1526" s="15">
        <f t="shared" si="67"/>
        <v>44506</v>
      </c>
      <c r="B1526" s="36">
        <f>C1526*'metered data'!H1529</f>
        <v>5182647.5792018231</v>
      </c>
      <c r="C1526" s="70">
        <f>SUMIFS('Regression Inputs'!$G$26:$G$1851,'Regression Inputs'!$B$26:$B$1851,A1526)</f>
        <v>215943.64913340929</v>
      </c>
      <c r="D1526" s="2">
        <f>YEAR('metered data'!J1529)</f>
        <v>2021</v>
      </c>
      <c r="E1526" s="2">
        <f>MONTH('metered data'!J1529)</f>
        <v>11</v>
      </c>
      <c r="F1526" s="2">
        <f>DAY('metered data'!J1529)</f>
        <v>6</v>
      </c>
      <c r="G1526" s="2"/>
      <c r="H1526" s="2"/>
      <c r="I1526" s="2"/>
      <c r="J1526" s="3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</row>
    <row r="1527" spans="1:34" ht="12.75" customHeight="1" x14ac:dyDescent="0.35">
      <c r="A1527" s="15">
        <f t="shared" si="67"/>
        <v>44507</v>
      </c>
      <c r="B1527" s="36">
        <f>C1527*'metered data'!H1530</f>
        <v>6348364.0370937204</v>
      </c>
      <c r="C1527" s="70">
        <f>SUMIFS('Regression Inputs'!$G$26:$G$1851,'Regression Inputs'!$B$26:$B$1851,A1527)</f>
        <v>253934.56148374881</v>
      </c>
      <c r="D1527" s="2">
        <f>YEAR('metered data'!J1530)</f>
        <v>2021</v>
      </c>
      <c r="E1527" s="2">
        <f>MONTH('metered data'!J1530)</f>
        <v>11</v>
      </c>
      <c r="F1527" s="2">
        <f>DAY('metered data'!J1530)</f>
        <v>7</v>
      </c>
      <c r="G1527" s="2"/>
      <c r="H1527" s="2"/>
      <c r="I1527" s="2"/>
      <c r="J1527" s="3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</row>
    <row r="1528" spans="1:34" ht="12.75" customHeight="1" x14ac:dyDescent="0.35">
      <c r="A1528" s="15">
        <f t="shared" si="67"/>
        <v>44508</v>
      </c>
      <c r="B1528" s="36">
        <f>C1528*'metered data'!H1531</f>
        <v>6015671.997331799</v>
      </c>
      <c r="C1528" s="70">
        <f>SUMIFS('Regression Inputs'!$G$26:$G$1851,'Regression Inputs'!$B$26:$B$1851,A1528)</f>
        <v>250652.99988882497</v>
      </c>
      <c r="D1528" s="2">
        <f>YEAR('metered data'!J1531)</f>
        <v>2021</v>
      </c>
      <c r="E1528" s="2">
        <f>MONTH('metered data'!J1531)</f>
        <v>11</v>
      </c>
      <c r="F1528" s="2">
        <f>DAY('metered data'!J1531)</f>
        <v>8</v>
      </c>
      <c r="G1528" s="2"/>
      <c r="H1528" s="2"/>
      <c r="I1528" s="2"/>
      <c r="J1528" s="3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</row>
    <row r="1529" spans="1:34" ht="12.75" customHeight="1" x14ac:dyDescent="0.35">
      <c r="A1529" s="15">
        <f t="shared" si="67"/>
        <v>44509</v>
      </c>
      <c r="B1529" s="36">
        <f>C1529*'metered data'!H1532</f>
        <v>6014454.9236329086</v>
      </c>
      <c r="C1529" s="70">
        <f>SUMIFS('Regression Inputs'!$G$26:$G$1851,'Regression Inputs'!$B$26:$B$1851,A1529)</f>
        <v>250602.28848470454</v>
      </c>
      <c r="D1529" s="2">
        <f>YEAR('metered data'!J1532)</f>
        <v>2021</v>
      </c>
      <c r="E1529" s="2">
        <f>MONTH('metered data'!J1532)</f>
        <v>11</v>
      </c>
      <c r="F1529" s="2">
        <f>DAY('metered data'!J1532)</f>
        <v>9</v>
      </c>
      <c r="G1529" s="2"/>
      <c r="H1529" s="2"/>
      <c r="I1529" s="2"/>
      <c r="J1529" s="3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</row>
    <row r="1530" spans="1:34" ht="12.75" customHeight="1" x14ac:dyDescent="0.35">
      <c r="A1530" s="15">
        <f t="shared" si="67"/>
        <v>44510</v>
      </c>
      <c r="B1530" s="36">
        <f>C1530*'metered data'!H1533</f>
        <v>6146519.0524450894</v>
      </c>
      <c r="C1530" s="70">
        <f>SUMIFS('Regression Inputs'!$G$26:$G$1851,'Regression Inputs'!$B$26:$B$1851,A1530)</f>
        <v>256104.96051854541</v>
      </c>
      <c r="D1530" s="2">
        <f>YEAR('metered data'!J1533)</f>
        <v>2021</v>
      </c>
      <c r="E1530" s="2">
        <f>MONTH('metered data'!J1533)</f>
        <v>11</v>
      </c>
      <c r="F1530" s="2">
        <f>DAY('metered data'!J1533)</f>
        <v>10</v>
      </c>
      <c r="G1530" s="2"/>
      <c r="H1530" s="2"/>
      <c r="I1530" s="2"/>
      <c r="J1530" s="3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</row>
    <row r="1531" spans="1:34" ht="12.75" customHeight="1" x14ac:dyDescent="0.35">
      <c r="A1531" s="15">
        <f t="shared" si="67"/>
        <v>44511</v>
      </c>
      <c r="B1531" s="36">
        <f>C1531*'metered data'!H1534</f>
        <v>5901938.1231519403</v>
      </c>
      <c r="C1531" s="70">
        <f>SUMIFS('Regression Inputs'!$G$26:$G$1851,'Regression Inputs'!$B$26:$B$1851,A1531)</f>
        <v>245914.08846466418</v>
      </c>
      <c r="D1531" s="2">
        <f>YEAR('metered data'!J1534)</f>
        <v>2021</v>
      </c>
      <c r="E1531" s="2">
        <f>MONTH('metered data'!J1534)</f>
        <v>11</v>
      </c>
      <c r="F1531" s="2">
        <f>DAY('metered data'!J1534)</f>
        <v>11</v>
      </c>
      <c r="G1531" s="2"/>
      <c r="H1531" s="2"/>
      <c r="I1531" s="2"/>
      <c r="J1531" s="3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</row>
    <row r="1532" spans="1:34" ht="12.75" customHeight="1" x14ac:dyDescent="0.35">
      <c r="A1532" s="15">
        <f t="shared" si="67"/>
        <v>44512</v>
      </c>
      <c r="B1532" s="36">
        <f>C1532*'metered data'!H1535</f>
        <v>5896262.9990375182</v>
      </c>
      <c r="C1532" s="70">
        <f>SUMIFS('Regression Inputs'!$G$26:$G$1851,'Regression Inputs'!$B$26:$B$1851,A1532)</f>
        <v>245677.62495989658</v>
      </c>
      <c r="D1532" s="2">
        <f>YEAR('metered data'!J1535)</f>
        <v>2021</v>
      </c>
      <c r="E1532" s="2">
        <f>MONTH('metered data'!J1535)</f>
        <v>11</v>
      </c>
      <c r="F1532" s="2">
        <f>DAY('metered data'!J1535)</f>
        <v>12</v>
      </c>
      <c r="G1532" s="2"/>
      <c r="H1532" s="2"/>
      <c r="I1532" s="2"/>
      <c r="J1532" s="3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</row>
    <row r="1533" spans="1:34" ht="12.75" customHeight="1" x14ac:dyDescent="0.35">
      <c r="A1533" s="15">
        <f t="shared" si="67"/>
        <v>44513</v>
      </c>
      <c r="B1533" s="36">
        <f>C1533*'metered data'!H1536</f>
        <v>5885324.1286330596</v>
      </c>
      <c r="C1533" s="70">
        <f>SUMIFS('Regression Inputs'!$G$26:$G$1851,'Regression Inputs'!$B$26:$B$1851,A1533)</f>
        <v>245221.83869304415</v>
      </c>
      <c r="D1533" s="2">
        <f>YEAR('metered data'!J1536)</f>
        <v>2021</v>
      </c>
      <c r="E1533" s="2">
        <f>MONTH('metered data'!J1536)</f>
        <v>11</v>
      </c>
      <c r="F1533" s="2">
        <f>DAY('metered data'!J1536)</f>
        <v>13</v>
      </c>
      <c r="G1533" s="2"/>
      <c r="H1533" s="2"/>
      <c r="I1533" s="2"/>
      <c r="J1533" s="3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</row>
    <row r="1534" spans="1:34" ht="12.75" customHeight="1" x14ac:dyDescent="0.35">
      <c r="A1534" s="15">
        <f t="shared" si="67"/>
        <v>44514</v>
      </c>
      <c r="B1534" s="36">
        <f>C1534*'metered data'!H1537</f>
        <v>5009524.3984488389</v>
      </c>
      <c r="C1534" s="70">
        <f>SUMIFS('Regression Inputs'!$G$26:$G$1851,'Regression Inputs'!$B$26:$B$1851,A1534)</f>
        <v>208730.18326870163</v>
      </c>
      <c r="D1534" s="2">
        <f>YEAR('metered data'!J1537)</f>
        <v>2021</v>
      </c>
      <c r="E1534" s="2">
        <f>MONTH('metered data'!J1537)</f>
        <v>11</v>
      </c>
      <c r="F1534" s="2">
        <f>DAY('metered data'!J1537)</f>
        <v>14</v>
      </c>
      <c r="G1534" s="2"/>
      <c r="H1534" s="2"/>
      <c r="I1534" s="2"/>
      <c r="J1534" s="3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</row>
    <row r="1535" spans="1:34" ht="12.75" customHeight="1" x14ac:dyDescent="0.35">
      <c r="A1535" s="15">
        <f t="shared" si="67"/>
        <v>44515</v>
      </c>
      <c r="B1535" s="36">
        <f>C1535*'metered data'!H1538</f>
        <v>5367772.5216219509</v>
      </c>
      <c r="C1535" s="70">
        <f>SUMIFS('Regression Inputs'!$G$26:$G$1851,'Regression Inputs'!$B$26:$B$1851,A1535)</f>
        <v>223657.18840091463</v>
      </c>
      <c r="D1535" s="2">
        <f>YEAR('metered data'!J1538)</f>
        <v>2021</v>
      </c>
      <c r="E1535" s="2">
        <f>MONTH('metered data'!J1538)</f>
        <v>11</v>
      </c>
      <c r="F1535" s="2">
        <f>DAY('metered data'!J1538)</f>
        <v>15</v>
      </c>
      <c r="G1535" s="2"/>
      <c r="H1535" s="2"/>
      <c r="I1535" s="2"/>
      <c r="J1535" s="3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</row>
    <row r="1536" spans="1:34" ht="12.75" customHeight="1" x14ac:dyDescent="0.35">
      <c r="A1536" s="15">
        <f t="shared" si="67"/>
        <v>44516</v>
      </c>
      <c r="B1536" s="36">
        <f>C1536*'metered data'!H1539</f>
        <v>6439091.8253130885</v>
      </c>
      <c r="C1536" s="70">
        <f>SUMIFS('Regression Inputs'!$G$26:$G$1851,'Regression Inputs'!$B$26:$B$1851,A1536)</f>
        <v>268295.49272137869</v>
      </c>
      <c r="D1536" s="2">
        <f>YEAR('metered data'!J1539)</f>
        <v>2021</v>
      </c>
      <c r="E1536" s="2">
        <f>MONTH('metered data'!J1539)</f>
        <v>11</v>
      </c>
      <c r="F1536" s="2">
        <f>DAY('metered data'!J1539)</f>
        <v>16</v>
      </c>
      <c r="G1536" s="2"/>
      <c r="H1536" s="2"/>
      <c r="I1536" s="2"/>
      <c r="J1536" s="3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</row>
    <row r="1537" spans="1:34" ht="12.75" customHeight="1" x14ac:dyDescent="0.35">
      <c r="A1537" s="15">
        <f t="shared" si="67"/>
        <v>44517</v>
      </c>
      <c r="B1537" s="36">
        <f>C1537*'metered data'!H1540</f>
        <v>7108991.086771369</v>
      </c>
      <c r="C1537" s="70">
        <f>SUMIFS('Regression Inputs'!$G$26:$G$1851,'Regression Inputs'!$B$26:$B$1851,A1537)</f>
        <v>296207.96194880706</v>
      </c>
      <c r="D1537" s="2">
        <f>YEAR('metered data'!J1540)</f>
        <v>2021</v>
      </c>
      <c r="E1537" s="2">
        <f>MONTH('metered data'!J1540)</f>
        <v>11</v>
      </c>
      <c r="F1537" s="2">
        <f>DAY('metered data'!J1540)</f>
        <v>17</v>
      </c>
      <c r="G1537" s="2"/>
      <c r="H1537" s="2"/>
      <c r="I1537" s="2"/>
      <c r="J1537" s="3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</row>
    <row r="1538" spans="1:34" ht="12.75" customHeight="1" x14ac:dyDescent="0.35">
      <c r="A1538" s="15">
        <f t="shared" si="67"/>
        <v>44518</v>
      </c>
      <c r="B1538" s="36">
        <f>C1538*'metered data'!H1541</f>
        <v>6943221.5441531902</v>
      </c>
      <c r="C1538" s="70">
        <f>SUMIFS('Regression Inputs'!$G$26:$G$1851,'Regression Inputs'!$B$26:$B$1851,A1538)</f>
        <v>289300.89767304959</v>
      </c>
      <c r="D1538" s="2">
        <f>YEAR('metered data'!J1541)</f>
        <v>2021</v>
      </c>
      <c r="E1538" s="2">
        <f>MONTH('metered data'!J1541)</f>
        <v>11</v>
      </c>
      <c r="F1538" s="2">
        <f>DAY('metered data'!J1541)</f>
        <v>18</v>
      </c>
      <c r="G1538" s="2"/>
      <c r="H1538" s="2"/>
      <c r="I1538" s="2"/>
      <c r="J1538" s="3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</row>
    <row r="1539" spans="1:34" ht="12.75" customHeight="1" x14ac:dyDescent="0.35">
      <c r="A1539" s="15">
        <f t="shared" si="67"/>
        <v>44519</v>
      </c>
      <c r="B1539" s="36">
        <f>C1539*'metered data'!H1542</f>
        <v>6677903.6888431069</v>
      </c>
      <c r="C1539" s="70">
        <f>SUMIFS('Regression Inputs'!$G$26:$G$1851,'Regression Inputs'!$B$26:$B$1851,A1539)</f>
        <v>278245.98703512945</v>
      </c>
      <c r="D1539" s="2">
        <f>YEAR('metered data'!J1542)</f>
        <v>2021</v>
      </c>
      <c r="E1539" s="2">
        <f>MONTH('metered data'!J1542)</f>
        <v>11</v>
      </c>
      <c r="F1539" s="2">
        <f>DAY('metered data'!J1542)</f>
        <v>19</v>
      </c>
      <c r="G1539" s="2"/>
      <c r="H1539" s="2"/>
      <c r="I1539" s="2"/>
      <c r="J1539" s="3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</row>
    <row r="1540" spans="1:34" ht="12.75" customHeight="1" x14ac:dyDescent="0.35">
      <c r="A1540" s="15">
        <f t="shared" si="67"/>
        <v>44520</v>
      </c>
      <c r="B1540" s="36">
        <f>C1540*'metered data'!H1543</f>
        <v>6831025.8701351797</v>
      </c>
      <c r="C1540" s="70">
        <f>SUMIFS('Regression Inputs'!$G$26:$G$1851,'Regression Inputs'!$B$26:$B$1851,A1540)</f>
        <v>284626.07792229916</v>
      </c>
      <c r="D1540" s="2">
        <f>YEAR('metered data'!J1543)</f>
        <v>2021</v>
      </c>
      <c r="E1540" s="2">
        <f>MONTH('metered data'!J1543)</f>
        <v>11</v>
      </c>
      <c r="F1540" s="2">
        <f>DAY('metered data'!J1543)</f>
        <v>20</v>
      </c>
      <c r="G1540" s="2"/>
      <c r="H1540" s="2"/>
      <c r="I1540" s="2"/>
      <c r="J1540" s="3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</row>
    <row r="1541" spans="1:34" ht="12.75" customHeight="1" x14ac:dyDescent="0.35">
      <c r="A1541" s="15">
        <f t="shared" si="67"/>
        <v>44521</v>
      </c>
      <c r="B1541" s="36">
        <f>C1541*'metered data'!H1544</f>
        <v>6885307.6206206186</v>
      </c>
      <c r="C1541" s="70">
        <f>SUMIFS('Regression Inputs'!$G$26:$G$1851,'Regression Inputs'!$B$26:$B$1851,A1541)</f>
        <v>286887.81752585911</v>
      </c>
      <c r="D1541" s="2">
        <f>YEAR('metered data'!J1544)</f>
        <v>2021</v>
      </c>
      <c r="E1541" s="2">
        <f>MONTH('metered data'!J1544)</f>
        <v>11</v>
      </c>
      <c r="F1541" s="2">
        <f>DAY('metered data'!J1544)</f>
        <v>21</v>
      </c>
      <c r="G1541" s="2"/>
      <c r="H1541" s="2"/>
      <c r="I1541" s="2"/>
      <c r="J1541" s="3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</row>
    <row r="1542" spans="1:34" ht="12.75" customHeight="1" x14ac:dyDescent="0.35">
      <c r="A1542" s="15">
        <f t="shared" si="67"/>
        <v>44522</v>
      </c>
      <c r="B1542" s="36">
        <f>C1542*'metered data'!H1545</f>
        <v>7261400.1446005013</v>
      </c>
      <c r="C1542" s="70">
        <f>SUMIFS('Regression Inputs'!$G$26:$G$1851,'Regression Inputs'!$B$26:$B$1851,A1542)</f>
        <v>302558.33935835422</v>
      </c>
      <c r="D1542" s="2">
        <f>YEAR('metered data'!J1545)</f>
        <v>2021</v>
      </c>
      <c r="E1542" s="2">
        <f>MONTH('metered data'!J1545)</f>
        <v>11</v>
      </c>
      <c r="F1542" s="2">
        <f>DAY('metered data'!J1545)</f>
        <v>22</v>
      </c>
      <c r="G1542" s="2"/>
      <c r="H1542" s="2"/>
      <c r="I1542" s="2"/>
      <c r="J1542" s="3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</row>
    <row r="1543" spans="1:34" ht="12.75" customHeight="1" x14ac:dyDescent="0.35">
      <c r="A1543" s="15">
        <f t="shared" si="67"/>
        <v>44523</v>
      </c>
      <c r="B1543" s="36">
        <f>C1543*'metered data'!H1546</f>
        <v>7076883.2654228183</v>
      </c>
      <c r="C1543" s="70">
        <f>SUMIFS('Regression Inputs'!$G$26:$G$1851,'Regression Inputs'!$B$26:$B$1851,A1543)</f>
        <v>294870.13605928409</v>
      </c>
      <c r="D1543" s="2">
        <f>YEAR('metered data'!J1546)</f>
        <v>2021</v>
      </c>
      <c r="E1543" s="2">
        <f>MONTH('metered data'!J1546)</f>
        <v>11</v>
      </c>
      <c r="F1543" s="2">
        <f>DAY('metered data'!J1546)</f>
        <v>23</v>
      </c>
      <c r="G1543" s="2"/>
      <c r="H1543" s="2"/>
      <c r="I1543" s="2"/>
      <c r="J1543" s="3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</row>
    <row r="1544" spans="1:34" ht="12.75" customHeight="1" x14ac:dyDescent="0.35">
      <c r="A1544" s="15">
        <f t="shared" si="67"/>
        <v>44524</v>
      </c>
      <c r="B1544" s="36">
        <f>C1544*'metered data'!H1547</f>
        <v>7120539.70857062</v>
      </c>
      <c r="C1544" s="70">
        <f>SUMIFS('Regression Inputs'!$G$26:$G$1851,'Regression Inputs'!$B$26:$B$1851,A1544)</f>
        <v>296689.15452377585</v>
      </c>
      <c r="D1544" s="2">
        <f>YEAR('metered data'!J1547)</f>
        <v>2021</v>
      </c>
      <c r="E1544" s="2">
        <f>MONTH('metered data'!J1547)</f>
        <v>11</v>
      </c>
      <c r="F1544" s="2">
        <f>DAY('metered data'!J1547)</f>
        <v>24</v>
      </c>
      <c r="G1544" s="2"/>
      <c r="H1544" s="2"/>
      <c r="I1544" s="2"/>
      <c r="J1544" s="3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</row>
    <row r="1545" spans="1:34" ht="12.75" customHeight="1" x14ac:dyDescent="0.35">
      <c r="A1545" s="15">
        <f t="shared" si="67"/>
        <v>44525</v>
      </c>
      <c r="B1545" s="36">
        <f>C1545*'metered data'!H1548</f>
        <v>6387753.6808414813</v>
      </c>
      <c r="C1545" s="70">
        <f>SUMIFS('Regression Inputs'!$G$26:$G$1851,'Regression Inputs'!$B$26:$B$1851,A1545)</f>
        <v>266156.40336839505</v>
      </c>
      <c r="D1545" s="2">
        <f>YEAR('metered data'!J1548)</f>
        <v>2021</v>
      </c>
      <c r="E1545" s="2">
        <f>MONTH('metered data'!J1548)</f>
        <v>11</v>
      </c>
      <c r="F1545" s="2">
        <f>DAY('metered data'!J1548)</f>
        <v>25</v>
      </c>
      <c r="G1545" s="2"/>
      <c r="H1545" s="2"/>
      <c r="I1545" s="2"/>
      <c r="J1545" s="3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</row>
    <row r="1546" spans="1:34" ht="12.75" customHeight="1" x14ac:dyDescent="0.35">
      <c r="A1546" s="15">
        <f t="shared" si="67"/>
        <v>44526</v>
      </c>
      <c r="B1546" s="36">
        <f>C1546*'metered data'!H1549</f>
        <v>5720829.058285499</v>
      </c>
      <c r="C1546" s="70">
        <f>SUMIFS('Regression Inputs'!$G$26:$G$1851,'Regression Inputs'!$B$26:$B$1851,A1546)</f>
        <v>238367.87742856247</v>
      </c>
      <c r="D1546" s="2">
        <f>YEAR('metered data'!J1549)</f>
        <v>2021</v>
      </c>
      <c r="E1546" s="2">
        <f>MONTH('metered data'!J1549)</f>
        <v>11</v>
      </c>
      <c r="F1546" s="2">
        <f>DAY('metered data'!J1549)</f>
        <v>26</v>
      </c>
      <c r="G1546" s="2"/>
      <c r="H1546" s="2"/>
      <c r="I1546" s="2"/>
      <c r="J1546" s="3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</row>
    <row r="1547" spans="1:34" ht="12.75" customHeight="1" x14ac:dyDescent="0.35">
      <c r="A1547" s="15">
        <f t="shared" si="67"/>
        <v>44527</v>
      </c>
      <c r="B1547" s="36">
        <f>C1547*'metered data'!H1550</f>
        <v>5861123.9144214299</v>
      </c>
      <c r="C1547" s="70">
        <f>SUMIFS('Regression Inputs'!$G$26:$G$1851,'Regression Inputs'!$B$26:$B$1851,A1547)</f>
        <v>244213.49643422622</v>
      </c>
      <c r="D1547" s="2">
        <f>YEAR('metered data'!J1550)</f>
        <v>2021</v>
      </c>
      <c r="E1547" s="2">
        <f>MONTH('metered data'!J1550)</f>
        <v>11</v>
      </c>
      <c r="F1547" s="2">
        <f>DAY('metered data'!J1550)</f>
        <v>27</v>
      </c>
      <c r="G1547" s="2"/>
      <c r="H1547" s="2"/>
      <c r="I1547" s="2"/>
      <c r="J1547" s="3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</row>
    <row r="1548" spans="1:34" ht="12.75" customHeight="1" x14ac:dyDescent="0.35">
      <c r="A1548" s="15">
        <f t="shared" si="67"/>
        <v>44528</v>
      </c>
      <c r="B1548" s="36">
        <f>C1548*'metered data'!H1551</f>
        <v>5311082.9416418923</v>
      </c>
      <c r="C1548" s="70">
        <f>SUMIFS('Regression Inputs'!$G$26:$G$1851,'Regression Inputs'!$B$26:$B$1851,A1548)</f>
        <v>221295.12256841219</v>
      </c>
      <c r="D1548" s="2">
        <f>YEAR('metered data'!J1551)</f>
        <v>2021</v>
      </c>
      <c r="E1548" s="2">
        <f>MONTH('metered data'!J1551)</f>
        <v>11</v>
      </c>
      <c r="F1548" s="2">
        <f>DAY('metered data'!J1551)</f>
        <v>28</v>
      </c>
      <c r="G1548" s="2"/>
      <c r="H1548" s="2"/>
      <c r="I1548" s="2"/>
      <c r="J1548" s="3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</row>
    <row r="1549" spans="1:34" ht="12.75" customHeight="1" x14ac:dyDescent="0.35">
      <c r="A1549" s="15">
        <f t="shared" si="67"/>
        <v>44529</v>
      </c>
      <c r="B1549" s="36">
        <f>C1549*'metered data'!H1552</f>
        <v>5320379.2675906513</v>
      </c>
      <c r="C1549" s="70">
        <f>SUMIFS('Regression Inputs'!$G$26:$G$1851,'Regression Inputs'!$B$26:$B$1851,A1549)</f>
        <v>221682.46948294379</v>
      </c>
      <c r="D1549" s="2">
        <f>YEAR('metered data'!J1552)</f>
        <v>2021</v>
      </c>
      <c r="E1549" s="2">
        <f>MONTH('metered data'!J1552)</f>
        <v>11</v>
      </c>
      <c r="F1549" s="2">
        <f>DAY('metered data'!J1552)</f>
        <v>29</v>
      </c>
      <c r="G1549" s="2"/>
      <c r="H1549" s="2"/>
      <c r="I1549" s="2"/>
      <c r="J1549" s="3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</row>
    <row r="1550" spans="1:34" ht="12.75" customHeight="1" x14ac:dyDescent="0.35">
      <c r="A1550" s="15">
        <f t="shared" si="67"/>
        <v>44530</v>
      </c>
      <c r="B1550" s="36">
        <f>C1550*'metered data'!H1553</f>
        <v>5573775.0672355201</v>
      </c>
      <c r="C1550" s="70">
        <f>SUMIFS('Regression Inputs'!$G$26:$G$1851,'Regression Inputs'!$B$26:$B$1851,A1550)</f>
        <v>232240.62780148</v>
      </c>
      <c r="D1550" s="2">
        <f>YEAR('metered data'!J1553)</f>
        <v>2021</v>
      </c>
      <c r="E1550" s="2">
        <f>MONTH('metered data'!J1553)</f>
        <v>11</v>
      </c>
      <c r="F1550" s="2">
        <f>DAY('metered data'!J1553)</f>
        <v>30</v>
      </c>
      <c r="G1550" s="2"/>
      <c r="H1550" s="2"/>
      <c r="I1550" s="2"/>
      <c r="J1550" s="3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</row>
    <row r="1551" spans="1:34" ht="12.75" customHeight="1" x14ac:dyDescent="0.35">
      <c r="A1551" s="15">
        <f t="shared" si="67"/>
        <v>44531</v>
      </c>
      <c r="B1551" s="36">
        <f>C1551*'metered data'!H1554</f>
        <v>5229645.4202377182</v>
      </c>
      <c r="C1551" s="70">
        <f>SUMIFS('Regression Inputs'!$G$26:$G$1851,'Regression Inputs'!$B$26:$B$1851,A1551)</f>
        <v>217901.89250990492</v>
      </c>
      <c r="D1551" s="2">
        <f>YEAR('metered data'!J1554)</f>
        <v>2021</v>
      </c>
      <c r="E1551" s="2">
        <f>MONTH('metered data'!J1554)</f>
        <v>12</v>
      </c>
      <c r="F1551" s="2">
        <f>DAY('metered data'!J1554)</f>
        <v>1</v>
      </c>
      <c r="G1551" s="2"/>
      <c r="H1551" s="2"/>
      <c r="I1551" s="2"/>
      <c r="J1551" s="3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</row>
    <row r="1552" spans="1:34" ht="12.75" customHeight="1" x14ac:dyDescent="0.35">
      <c r="A1552" s="15">
        <f t="shared" si="67"/>
        <v>44532</v>
      </c>
      <c r="B1552" s="36">
        <f>C1552*'metered data'!H1555</f>
        <v>5758739.0374639994</v>
      </c>
      <c r="C1552" s="70">
        <f>SUMIFS('Regression Inputs'!$G$26:$G$1851,'Regression Inputs'!$B$26:$B$1851,A1552)</f>
        <v>239947.4598943333</v>
      </c>
      <c r="D1552" s="2">
        <f>YEAR('metered data'!J1555)</f>
        <v>2021</v>
      </c>
      <c r="E1552" s="2">
        <f>MONTH('metered data'!J1555)</f>
        <v>12</v>
      </c>
      <c r="F1552" s="2">
        <f>DAY('metered data'!J1555)</f>
        <v>2</v>
      </c>
      <c r="G1552" s="2"/>
      <c r="H1552" s="2"/>
      <c r="I1552" s="2"/>
      <c r="J1552" s="3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</row>
    <row r="1553" spans="1:34" ht="12.75" customHeight="1" x14ac:dyDescent="0.35">
      <c r="A1553" s="15">
        <f t="shared" si="67"/>
        <v>44533</v>
      </c>
      <c r="B1553" s="36">
        <f>C1553*'metered data'!H1556</f>
        <v>6907528.1363277594</v>
      </c>
      <c r="C1553" s="70">
        <f>SUMIFS('Regression Inputs'!$G$26:$G$1851,'Regression Inputs'!$B$26:$B$1851,A1553)</f>
        <v>287813.67234698997</v>
      </c>
      <c r="D1553" s="2">
        <f>YEAR('metered data'!J1556)</f>
        <v>2021</v>
      </c>
      <c r="E1553" s="2">
        <f>MONTH('metered data'!J1556)</f>
        <v>12</v>
      </c>
      <c r="F1553" s="2">
        <f>DAY('metered data'!J1556)</f>
        <v>3</v>
      </c>
      <c r="G1553" s="2"/>
      <c r="H1553" s="2"/>
      <c r="I1553" s="2"/>
      <c r="J1553" s="3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</row>
    <row r="1554" spans="1:34" ht="12.75" customHeight="1" x14ac:dyDescent="0.35">
      <c r="A1554" s="15">
        <f t="shared" si="67"/>
        <v>44534</v>
      </c>
      <c r="B1554" s="36">
        <f>C1554*'metered data'!H1557</f>
        <v>6472492.2618770013</v>
      </c>
      <c r="C1554" s="70">
        <f>SUMIFS('Regression Inputs'!$G$26:$G$1851,'Regression Inputs'!$B$26:$B$1851,A1554)</f>
        <v>269687.17757820839</v>
      </c>
      <c r="D1554" s="2">
        <f>YEAR('metered data'!J1557)</f>
        <v>2021</v>
      </c>
      <c r="E1554" s="2">
        <f>MONTH('metered data'!J1557)</f>
        <v>12</v>
      </c>
      <c r="F1554" s="2">
        <f>DAY('metered data'!J1557)</f>
        <v>4</v>
      </c>
      <c r="G1554" s="2"/>
      <c r="H1554" s="2"/>
      <c r="I1554" s="2"/>
      <c r="J1554" s="3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</row>
    <row r="1555" spans="1:34" ht="12.75" customHeight="1" x14ac:dyDescent="0.35">
      <c r="A1555" s="15">
        <f t="shared" si="67"/>
        <v>44535</v>
      </c>
      <c r="B1555" s="36">
        <f>C1555*'metered data'!H1558</f>
        <v>6966445.3569299011</v>
      </c>
      <c r="C1555" s="70">
        <f>SUMIFS('Regression Inputs'!$G$26:$G$1851,'Regression Inputs'!$B$26:$B$1851,A1555)</f>
        <v>290268.55653874588</v>
      </c>
      <c r="D1555" s="2">
        <f>YEAR('metered data'!J1558)</f>
        <v>2021</v>
      </c>
      <c r="E1555" s="2">
        <f>MONTH('metered data'!J1558)</f>
        <v>12</v>
      </c>
      <c r="F1555" s="2">
        <f>DAY('metered data'!J1558)</f>
        <v>5</v>
      </c>
      <c r="G1555" s="2"/>
      <c r="H1555" s="2"/>
      <c r="I1555" s="2"/>
      <c r="J1555" s="3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</row>
    <row r="1556" spans="1:34" ht="12.75" customHeight="1" x14ac:dyDescent="0.35">
      <c r="A1556" s="15">
        <f t="shared" si="67"/>
        <v>44536</v>
      </c>
      <c r="B1556" s="36">
        <f>C1556*'metered data'!H1559</f>
        <v>7557740.9068090506</v>
      </c>
      <c r="C1556" s="70">
        <f>SUMIFS('Regression Inputs'!$G$26:$G$1851,'Regression Inputs'!$B$26:$B$1851,A1556)</f>
        <v>314905.87111704377</v>
      </c>
      <c r="D1556" s="2">
        <f>YEAR('metered data'!J1559)</f>
        <v>2021</v>
      </c>
      <c r="E1556" s="2">
        <f>MONTH('metered data'!J1559)</f>
        <v>12</v>
      </c>
      <c r="F1556" s="2">
        <f>DAY('metered data'!J1559)</f>
        <v>6</v>
      </c>
      <c r="G1556" s="2"/>
      <c r="H1556" s="2"/>
      <c r="I1556" s="2"/>
      <c r="J1556" s="3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</row>
    <row r="1557" spans="1:34" ht="12.75" customHeight="1" x14ac:dyDescent="0.35">
      <c r="A1557" s="15">
        <f t="shared" si="67"/>
        <v>44537</v>
      </c>
      <c r="B1557" s="36">
        <f>C1557*'metered data'!H1560</f>
        <v>7502394.9145285003</v>
      </c>
      <c r="C1557" s="70">
        <f>SUMIFS('Regression Inputs'!$G$26:$G$1851,'Regression Inputs'!$B$26:$B$1851,A1557)</f>
        <v>312599.78810535418</v>
      </c>
      <c r="D1557" s="2">
        <f>YEAR('metered data'!J1560)</f>
        <v>2021</v>
      </c>
      <c r="E1557" s="2">
        <f>MONTH('metered data'!J1560)</f>
        <v>12</v>
      </c>
      <c r="F1557" s="2">
        <f>DAY('metered data'!J1560)</f>
        <v>7</v>
      </c>
      <c r="G1557" s="2"/>
      <c r="H1557" s="2"/>
      <c r="I1557" s="2"/>
      <c r="J1557" s="3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</row>
    <row r="1558" spans="1:34" ht="12.75" customHeight="1" x14ac:dyDescent="0.35">
      <c r="A1558" s="15">
        <f t="shared" si="67"/>
        <v>44538</v>
      </c>
      <c r="B1558" s="36">
        <f>C1558*'metered data'!H1561</f>
        <v>6989100.5197265809</v>
      </c>
      <c r="C1558" s="70">
        <f>SUMIFS('Regression Inputs'!$G$26:$G$1851,'Regression Inputs'!$B$26:$B$1851,A1558)</f>
        <v>291212.52165527421</v>
      </c>
      <c r="D1558" s="2">
        <f>YEAR('metered data'!J1561)</f>
        <v>2021</v>
      </c>
      <c r="E1558" s="2">
        <f>MONTH('metered data'!J1561)</f>
        <v>12</v>
      </c>
      <c r="F1558" s="2">
        <f>DAY('metered data'!J1561)</f>
        <v>8</v>
      </c>
      <c r="G1558" s="2"/>
      <c r="H1558" s="2"/>
      <c r="I1558" s="2"/>
      <c r="J1558" s="3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</row>
    <row r="1559" spans="1:34" ht="12.75" customHeight="1" x14ac:dyDescent="0.35">
      <c r="A1559" s="15">
        <f t="shared" si="67"/>
        <v>44539</v>
      </c>
      <c r="B1559" s="36">
        <f>C1559*'metered data'!H1562</f>
        <v>7761352.0262502925</v>
      </c>
      <c r="C1559" s="70">
        <f>SUMIFS('Regression Inputs'!$G$26:$G$1851,'Regression Inputs'!$B$26:$B$1851,A1559)</f>
        <v>323389.66776042886</v>
      </c>
      <c r="D1559" s="2">
        <f>YEAR('metered data'!J1562)</f>
        <v>2021</v>
      </c>
      <c r="E1559" s="2">
        <f>MONTH('metered data'!J1562)</f>
        <v>12</v>
      </c>
      <c r="F1559" s="2">
        <f>DAY('metered data'!J1562)</f>
        <v>9</v>
      </c>
      <c r="G1559" s="2"/>
      <c r="H1559" s="2"/>
      <c r="I1559" s="2"/>
      <c r="J1559" s="3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</row>
    <row r="1560" spans="1:34" ht="12.75" customHeight="1" x14ac:dyDescent="0.35">
      <c r="A1560" s="15">
        <f t="shared" si="67"/>
        <v>44540</v>
      </c>
      <c r="B1560" s="36">
        <f>C1560*'metered data'!H1563</f>
        <v>7788086.6304790685</v>
      </c>
      <c r="C1560" s="70">
        <f>SUMIFS('Regression Inputs'!$G$26:$G$1851,'Regression Inputs'!$B$26:$B$1851,A1560)</f>
        <v>324503.60960329452</v>
      </c>
      <c r="D1560" s="2">
        <f>YEAR('metered data'!J1563)</f>
        <v>2021</v>
      </c>
      <c r="E1560" s="2">
        <f>MONTH('metered data'!J1563)</f>
        <v>12</v>
      </c>
      <c r="F1560" s="2">
        <f>DAY('metered data'!J1563)</f>
        <v>10</v>
      </c>
      <c r="G1560" s="2"/>
      <c r="H1560" s="2"/>
      <c r="I1560" s="2"/>
      <c r="J1560" s="3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  <c r="AG1560" s="2"/>
      <c r="AH1560" s="2"/>
    </row>
    <row r="1561" spans="1:34" ht="12.75" customHeight="1" x14ac:dyDescent="0.35">
      <c r="A1561" s="15">
        <f t="shared" si="67"/>
        <v>44541</v>
      </c>
      <c r="B1561" s="36">
        <f>C1561*'metered data'!H1564</f>
        <v>6672970.3804901317</v>
      </c>
      <c r="C1561" s="70">
        <f>SUMIFS('Regression Inputs'!$G$26:$G$1851,'Regression Inputs'!$B$26:$B$1851,A1561)</f>
        <v>278040.43252042215</v>
      </c>
      <c r="D1561" s="2">
        <f>YEAR('metered data'!J1564)</f>
        <v>2021</v>
      </c>
      <c r="E1561" s="2">
        <f>MONTH('metered data'!J1564)</f>
        <v>12</v>
      </c>
      <c r="F1561" s="2">
        <f>DAY('metered data'!J1564)</f>
        <v>11</v>
      </c>
      <c r="G1561" s="2"/>
      <c r="H1561" s="2"/>
      <c r="I1561" s="2"/>
      <c r="J1561" s="3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  <c r="AG1561" s="2"/>
      <c r="AH1561" s="2"/>
    </row>
    <row r="1562" spans="1:34" ht="12.75" customHeight="1" x14ac:dyDescent="0.35">
      <c r="A1562" s="15">
        <f t="shared" si="67"/>
        <v>44542</v>
      </c>
      <c r="B1562" s="36">
        <f>C1562*'metered data'!H1565</f>
        <v>7024699.894421082</v>
      </c>
      <c r="C1562" s="70">
        <f>SUMIFS('Regression Inputs'!$G$26:$G$1851,'Regression Inputs'!$B$26:$B$1851,A1562)</f>
        <v>292695.82893421175</v>
      </c>
      <c r="D1562" s="2">
        <f>YEAR('metered data'!J1565)</f>
        <v>2021</v>
      </c>
      <c r="E1562" s="2">
        <f>MONTH('metered data'!J1565)</f>
        <v>12</v>
      </c>
      <c r="F1562" s="2">
        <f>DAY('metered data'!J1565)</f>
        <v>12</v>
      </c>
      <c r="G1562" s="2"/>
      <c r="H1562" s="2"/>
      <c r="I1562" s="2"/>
      <c r="J1562" s="3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</row>
    <row r="1563" spans="1:34" ht="12.75" customHeight="1" x14ac:dyDescent="0.35">
      <c r="A1563" s="15">
        <f t="shared" si="67"/>
        <v>44543</v>
      </c>
      <c r="B1563" s="36">
        <f>C1563*'metered data'!H1566</f>
        <v>7427061.2678016219</v>
      </c>
      <c r="C1563" s="70">
        <f>SUMIFS('Regression Inputs'!$G$26:$G$1851,'Regression Inputs'!$B$26:$B$1851,A1563)</f>
        <v>309460.88615840091</v>
      </c>
      <c r="D1563" s="2">
        <f>YEAR('metered data'!J1566)</f>
        <v>2021</v>
      </c>
      <c r="E1563" s="2">
        <f>MONTH('metered data'!J1566)</f>
        <v>12</v>
      </c>
      <c r="F1563" s="2">
        <f>DAY('metered data'!J1566)</f>
        <v>13</v>
      </c>
      <c r="G1563" s="2"/>
      <c r="H1563" s="2"/>
      <c r="I1563" s="2"/>
      <c r="J1563" s="3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</row>
    <row r="1564" spans="1:34" ht="12.75" customHeight="1" x14ac:dyDescent="0.35">
      <c r="A1564" s="15">
        <f t="shared" si="67"/>
        <v>44544</v>
      </c>
      <c r="B1564" s="36">
        <f>C1564*'metered data'!H1567</f>
        <v>7618073.4347044788</v>
      </c>
      <c r="C1564" s="70">
        <f>SUMIFS('Regression Inputs'!$G$26:$G$1851,'Regression Inputs'!$B$26:$B$1851,A1564)</f>
        <v>317419.72644601995</v>
      </c>
      <c r="D1564" s="2">
        <f>YEAR('metered data'!J1567)</f>
        <v>2021</v>
      </c>
      <c r="E1564" s="2">
        <f>MONTH('metered data'!J1567)</f>
        <v>12</v>
      </c>
      <c r="F1564" s="2">
        <f>DAY('metered data'!J1567)</f>
        <v>14</v>
      </c>
      <c r="G1564" s="2"/>
      <c r="H1564" s="2"/>
      <c r="I1564" s="2"/>
      <c r="J1564" s="3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</row>
    <row r="1565" spans="1:34" ht="12.75" customHeight="1" x14ac:dyDescent="0.35">
      <c r="A1565" s="15">
        <f t="shared" si="67"/>
        <v>44545</v>
      </c>
      <c r="B1565" s="36">
        <f>C1565*'metered data'!H1568</f>
        <v>8170047.5241641905</v>
      </c>
      <c r="C1565" s="70">
        <f>SUMIFS('Regression Inputs'!$G$26:$G$1851,'Regression Inputs'!$B$26:$B$1851,A1565)</f>
        <v>340418.64684017462</v>
      </c>
      <c r="D1565" s="2">
        <f>YEAR('metered data'!J1568)</f>
        <v>2021</v>
      </c>
      <c r="E1565" s="2">
        <f>MONTH('metered data'!J1568)</f>
        <v>12</v>
      </c>
      <c r="F1565" s="2">
        <f>DAY('metered data'!J1568)</f>
        <v>15</v>
      </c>
      <c r="G1565" s="2"/>
      <c r="H1565" s="2"/>
      <c r="I1565" s="2"/>
      <c r="J1565" s="3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</row>
    <row r="1566" spans="1:34" ht="12.75" customHeight="1" x14ac:dyDescent="0.35">
      <c r="A1566" s="15">
        <f t="shared" ref="A1566:A1629" si="68">DATE(D1566,E1566,F1566)</f>
        <v>44546</v>
      </c>
      <c r="B1566" s="36">
        <f>C1566*'metered data'!H1569</f>
        <v>7828088.345067272</v>
      </c>
      <c r="C1566" s="70">
        <f>SUMIFS('Regression Inputs'!$G$26:$G$1851,'Regression Inputs'!$B$26:$B$1851,A1566)</f>
        <v>326170.34771113633</v>
      </c>
      <c r="D1566" s="2">
        <f>YEAR('metered data'!J1569)</f>
        <v>2021</v>
      </c>
      <c r="E1566" s="2">
        <f>MONTH('metered data'!J1569)</f>
        <v>12</v>
      </c>
      <c r="F1566" s="2">
        <f>DAY('metered data'!J1569)</f>
        <v>16</v>
      </c>
      <c r="G1566" s="2"/>
      <c r="H1566" s="2"/>
      <c r="I1566" s="2"/>
      <c r="J1566" s="3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</row>
    <row r="1567" spans="1:34" ht="12.75" customHeight="1" x14ac:dyDescent="0.35">
      <c r="A1567" s="15">
        <f t="shared" si="68"/>
        <v>44547</v>
      </c>
      <c r="B1567" s="36">
        <f>C1567*'metered data'!H1570</f>
        <v>8115183.2867938997</v>
      </c>
      <c r="C1567" s="70">
        <f>SUMIFS('Regression Inputs'!$G$26:$G$1851,'Regression Inputs'!$B$26:$B$1851,A1567)</f>
        <v>338132.63694974582</v>
      </c>
      <c r="D1567" s="2">
        <f>YEAR('metered data'!J1570)</f>
        <v>2021</v>
      </c>
      <c r="E1567" s="2">
        <f>MONTH('metered data'!J1570)</f>
        <v>12</v>
      </c>
      <c r="F1567" s="2">
        <f>DAY('metered data'!J1570)</f>
        <v>17</v>
      </c>
      <c r="G1567" s="2"/>
      <c r="H1567" s="2"/>
      <c r="I1567" s="2"/>
      <c r="J1567" s="3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  <c r="AG1567" s="2"/>
      <c r="AH1567" s="2"/>
    </row>
    <row r="1568" spans="1:34" ht="12.75" customHeight="1" x14ac:dyDescent="0.35">
      <c r="A1568" s="15">
        <f t="shared" si="68"/>
        <v>44548</v>
      </c>
      <c r="B1568" s="36">
        <f>C1568*'metered data'!H1571</f>
        <v>8199196.2583459001</v>
      </c>
      <c r="C1568" s="70">
        <f>SUMIFS('Regression Inputs'!$G$26:$G$1851,'Regression Inputs'!$B$26:$B$1851,A1568)</f>
        <v>341633.17743107915</v>
      </c>
      <c r="D1568" s="2">
        <f>YEAR('metered data'!J1571)</f>
        <v>2021</v>
      </c>
      <c r="E1568" s="2">
        <f>MONTH('metered data'!J1571)</f>
        <v>12</v>
      </c>
      <c r="F1568" s="2">
        <f>DAY('metered data'!J1571)</f>
        <v>18</v>
      </c>
      <c r="G1568" s="2"/>
      <c r="H1568" s="2"/>
      <c r="I1568" s="2"/>
      <c r="J1568" s="3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  <c r="AG1568" s="2"/>
      <c r="AH1568" s="2"/>
    </row>
    <row r="1569" spans="1:34" ht="12.75" customHeight="1" x14ac:dyDescent="0.35">
      <c r="A1569" s="15">
        <f t="shared" si="68"/>
        <v>44549</v>
      </c>
      <c r="B1569" s="36">
        <f>C1569*'metered data'!H1572</f>
        <v>8396054.8524848502</v>
      </c>
      <c r="C1569" s="70">
        <f>SUMIFS('Regression Inputs'!$G$26:$G$1851,'Regression Inputs'!$B$26:$B$1851,A1569)</f>
        <v>349835.61885353544</v>
      </c>
      <c r="D1569" s="2">
        <f>YEAR('metered data'!J1572)</f>
        <v>2021</v>
      </c>
      <c r="E1569" s="2">
        <f>MONTH('metered data'!J1572)</f>
        <v>12</v>
      </c>
      <c r="F1569" s="2">
        <f>DAY('metered data'!J1572)</f>
        <v>19</v>
      </c>
      <c r="G1569" s="2"/>
      <c r="H1569" s="2"/>
      <c r="I1569" s="2"/>
      <c r="J1569" s="3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</row>
    <row r="1570" spans="1:34" ht="12.75" customHeight="1" x14ac:dyDescent="0.35">
      <c r="A1570" s="15">
        <f t="shared" si="68"/>
        <v>44550</v>
      </c>
      <c r="B1570" s="36">
        <f>C1570*'metered data'!H1573</f>
        <v>8708926.0805298071</v>
      </c>
      <c r="C1570" s="70">
        <f>SUMIFS('Regression Inputs'!$G$26:$G$1851,'Regression Inputs'!$B$26:$B$1851,A1570)</f>
        <v>362871.9200220753</v>
      </c>
      <c r="D1570" s="2">
        <f>YEAR('metered data'!J1573)</f>
        <v>2021</v>
      </c>
      <c r="E1570" s="2">
        <f>MONTH('metered data'!J1573)</f>
        <v>12</v>
      </c>
      <c r="F1570" s="2">
        <f>DAY('metered data'!J1573)</f>
        <v>20</v>
      </c>
      <c r="G1570" s="2"/>
      <c r="H1570" s="2"/>
      <c r="I1570" s="2"/>
      <c r="J1570" s="3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</row>
    <row r="1571" spans="1:34" ht="12.75" customHeight="1" x14ac:dyDescent="0.35">
      <c r="A1571" s="15">
        <f t="shared" si="68"/>
        <v>44551</v>
      </c>
      <c r="B1571" s="36">
        <f>C1571*'metered data'!H1574</f>
        <v>8983796.6514021289</v>
      </c>
      <c r="C1571" s="70">
        <f>SUMIFS('Regression Inputs'!$G$26:$G$1851,'Regression Inputs'!$B$26:$B$1851,A1571)</f>
        <v>374324.8604750887</v>
      </c>
      <c r="D1571" s="2">
        <f>YEAR('metered data'!J1574)</f>
        <v>2021</v>
      </c>
      <c r="E1571" s="2">
        <f>MONTH('metered data'!J1574)</f>
        <v>12</v>
      </c>
      <c r="F1571" s="2">
        <f>DAY('metered data'!J1574)</f>
        <v>21</v>
      </c>
      <c r="G1571" s="2"/>
      <c r="H1571" s="2"/>
      <c r="I1571" s="2"/>
      <c r="J1571" s="3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</row>
    <row r="1572" spans="1:34" ht="12.75" customHeight="1" x14ac:dyDescent="0.35">
      <c r="A1572" s="15">
        <f t="shared" si="68"/>
        <v>44552</v>
      </c>
      <c r="B1572" s="36">
        <f>C1572*'metered data'!H1575</f>
        <v>8417988.0138318688</v>
      </c>
      <c r="C1572" s="70">
        <f>SUMIFS('Regression Inputs'!$G$26:$G$1851,'Regression Inputs'!$B$26:$B$1851,A1572)</f>
        <v>350749.5005763279</v>
      </c>
      <c r="D1572" s="2">
        <f>YEAR('metered data'!J1575)</f>
        <v>2021</v>
      </c>
      <c r="E1572" s="2">
        <f>MONTH('metered data'!J1575)</f>
        <v>12</v>
      </c>
      <c r="F1572" s="2">
        <f>DAY('metered data'!J1575)</f>
        <v>22</v>
      </c>
      <c r="G1572" s="2"/>
      <c r="H1572" s="2"/>
      <c r="I1572" s="2"/>
      <c r="J1572" s="3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</row>
    <row r="1573" spans="1:34" ht="12.75" customHeight="1" x14ac:dyDescent="0.35">
      <c r="A1573" s="15">
        <f t="shared" si="68"/>
        <v>44553</v>
      </c>
      <c r="B1573" s="36">
        <f>C1573*'metered data'!H1576</f>
        <v>7836590.4359725798</v>
      </c>
      <c r="C1573" s="70">
        <f>SUMIFS('Regression Inputs'!$G$26:$G$1851,'Regression Inputs'!$B$26:$B$1851,A1573)</f>
        <v>326524.60149885749</v>
      </c>
      <c r="D1573" s="2">
        <f>YEAR('metered data'!J1576)</f>
        <v>2021</v>
      </c>
      <c r="E1573" s="2">
        <f>MONTH('metered data'!J1576)</f>
        <v>12</v>
      </c>
      <c r="F1573" s="2">
        <f>DAY('metered data'!J1576)</f>
        <v>23</v>
      </c>
      <c r="G1573" s="2"/>
      <c r="H1573" s="2"/>
      <c r="I1573" s="2"/>
      <c r="J1573" s="3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  <c r="AG1573" s="2"/>
      <c r="AH1573" s="2"/>
    </row>
    <row r="1574" spans="1:34" ht="12.75" customHeight="1" x14ac:dyDescent="0.35">
      <c r="A1574" s="15">
        <f t="shared" si="68"/>
        <v>44554</v>
      </c>
      <c r="B1574" s="36">
        <f>C1574*'metered data'!H1577</f>
        <v>7538549.9701784998</v>
      </c>
      <c r="C1574" s="70">
        <f>SUMIFS('Regression Inputs'!$G$26:$G$1851,'Regression Inputs'!$B$26:$B$1851,A1574)</f>
        <v>314106.24875743751</v>
      </c>
      <c r="D1574" s="2">
        <f>YEAR('metered data'!J1577)</f>
        <v>2021</v>
      </c>
      <c r="E1574" s="2">
        <f>MONTH('metered data'!J1577)</f>
        <v>12</v>
      </c>
      <c r="F1574" s="2">
        <f>DAY('metered data'!J1577)</f>
        <v>24</v>
      </c>
      <c r="G1574" s="2"/>
      <c r="H1574" s="2"/>
      <c r="I1574" s="2"/>
      <c r="J1574" s="3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  <c r="AG1574" s="2"/>
      <c r="AH1574" s="2"/>
    </row>
    <row r="1575" spans="1:34" ht="12.75" customHeight="1" x14ac:dyDescent="0.35">
      <c r="A1575" s="15">
        <f t="shared" si="68"/>
        <v>44555</v>
      </c>
      <c r="B1575" s="36">
        <f>C1575*'metered data'!H1578</f>
        <v>7578447.5998836309</v>
      </c>
      <c r="C1575" s="70">
        <f>SUMIFS('Regression Inputs'!$G$26:$G$1851,'Regression Inputs'!$B$26:$B$1851,A1575)</f>
        <v>315768.64999515127</v>
      </c>
      <c r="D1575" s="2">
        <f>YEAR('metered data'!J1578)</f>
        <v>2021</v>
      </c>
      <c r="E1575" s="2">
        <f>MONTH('metered data'!J1578)</f>
        <v>12</v>
      </c>
      <c r="F1575" s="2">
        <f>DAY('metered data'!J1578)</f>
        <v>25</v>
      </c>
      <c r="G1575" s="2"/>
      <c r="H1575" s="2"/>
      <c r="I1575" s="2"/>
      <c r="J1575" s="3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</row>
    <row r="1576" spans="1:34" ht="12.75" customHeight="1" x14ac:dyDescent="0.35">
      <c r="A1576" s="15">
        <f t="shared" si="68"/>
        <v>44556</v>
      </c>
      <c r="B1576" s="36">
        <f>C1576*'metered data'!H1579</f>
        <v>9556123.6481233705</v>
      </c>
      <c r="C1576" s="70">
        <f>SUMIFS('Regression Inputs'!$G$26:$G$1851,'Regression Inputs'!$B$26:$B$1851,A1576)</f>
        <v>398171.81867180712</v>
      </c>
      <c r="D1576" s="2">
        <f>YEAR('metered data'!J1579)</f>
        <v>2021</v>
      </c>
      <c r="E1576" s="2">
        <f>MONTH('metered data'!J1579)</f>
        <v>12</v>
      </c>
      <c r="F1576" s="2">
        <f>DAY('metered data'!J1579)</f>
        <v>26</v>
      </c>
      <c r="G1576" s="2"/>
      <c r="H1576" s="2"/>
      <c r="I1576" s="2"/>
      <c r="J1576" s="3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</row>
    <row r="1577" spans="1:34" ht="12.75" customHeight="1" x14ac:dyDescent="0.35">
      <c r="A1577" s="15">
        <f t="shared" si="68"/>
        <v>44557</v>
      </c>
      <c r="B1577" s="36">
        <f>C1577*'metered data'!H1580</f>
        <v>11048304.467180088</v>
      </c>
      <c r="C1577" s="70">
        <f>SUMIFS('Regression Inputs'!$G$26:$G$1851,'Regression Inputs'!$B$26:$B$1851,A1577)</f>
        <v>460346.01946583705</v>
      </c>
      <c r="D1577" s="2">
        <f>YEAR('metered data'!J1580)</f>
        <v>2021</v>
      </c>
      <c r="E1577" s="2">
        <f>MONTH('metered data'!J1580)</f>
        <v>12</v>
      </c>
      <c r="F1577" s="2">
        <f>DAY('metered data'!J1580)</f>
        <v>27</v>
      </c>
      <c r="G1577" s="2"/>
      <c r="H1577" s="2"/>
      <c r="I1577" s="2"/>
      <c r="J1577" s="3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</row>
    <row r="1578" spans="1:34" ht="12.75" customHeight="1" x14ac:dyDescent="0.35">
      <c r="A1578" s="15">
        <f t="shared" si="68"/>
        <v>44558</v>
      </c>
      <c r="B1578" s="36">
        <f>C1578*'metered data'!H1581</f>
        <v>11117904.348872922</v>
      </c>
      <c r="C1578" s="70">
        <f>SUMIFS('Regression Inputs'!$G$26:$G$1851,'Regression Inputs'!$B$26:$B$1851,A1578)</f>
        <v>463246.01453637175</v>
      </c>
      <c r="D1578" s="2">
        <f>YEAR('metered data'!J1581)</f>
        <v>2021</v>
      </c>
      <c r="E1578" s="2">
        <f>MONTH('metered data'!J1581)</f>
        <v>12</v>
      </c>
      <c r="F1578" s="2">
        <f>DAY('metered data'!J1581)</f>
        <v>28</v>
      </c>
      <c r="G1578" s="2"/>
      <c r="H1578" s="2"/>
      <c r="I1578" s="2"/>
      <c r="J1578" s="3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</row>
    <row r="1579" spans="1:34" ht="12.75" customHeight="1" x14ac:dyDescent="0.35">
      <c r="A1579" s="15">
        <f t="shared" si="68"/>
        <v>44559</v>
      </c>
      <c r="B1579" s="36">
        <f>C1579*'metered data'!H1582</f>
        <v>10899919.17724406</v>
      </c>
      <c r="C1579" s="70">
        <f>SUMIFS('Regression Inputs'!$G$26:$G$1851,'Regression Inputs'!$B$26:$B$1851,A1579)</f>
        <v>454163.29905183578</v>
      </c>
      <c r="D1579" s="2">
        <f>YEAR('metered data'!J1582)</f>
        <v>2021</v>
      </c>
      <c r="E1579" s="2">
        <f>MONTH('metered data'!J1582)</f>
        <v>12</v>
      </c>
      <c r="F1579" s="2">
        <f>DAY('metered data'!J1582)</f>
        <v>29</v>
      </c>
      <c r="G1579" s="2"/>
      <c r="H1579" s="2"/>
      <c r="I1579" s="2"/>
      <c r="J1579" s="3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  <c r="AG1579" s="2"/>
      <c r="AH1579" s="2"/>
    </row>
    <row r="1580" spans="1:34" ht="12.75" customHeight="1" x14ac:dyDescent="0.35">
      <c r="A1580" s="15">
        <f t="shared" si="68"/>
        <v>44560</v>
      </c>
      <c r="B1580" s="36">
        <f>C1580*'metered data'!H1583</f>
        <v>10674397.91229004</v>
      </c>
      <c r="C1580" s="70">
        <f>SUMIFS('Regression Inputs'!$G$26:$G$1851,'Regression Inputs'!$B$26:$B$1851,A1580)</f>
        <v>444766.5796787517</v>
      </c>
      <c r="D1580" s="2">
        <f>YEAR('metered data'!J1583)</f>
        <v>2021</v>
      </c>
      <c r="E1580" s="2">
        <f>MONTH('metered data'!J1583)</f>
        <v>12</v>
      </c>
      <c r="F1580" s="2">
        <f>DAY('metered data'!J1583)</f>
        <v>30</v>
      </c>
      <c r="G1580" s="2"/>
      <c r="H1580" s="2"/>
      <c r="I1580" s="2"/>
      <c r="J1580" s="3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  <c r="AG1580" s="2"/>
      <c r="AH1580" s="2"/>
    </row>
    <row r="1581" spans="1:34" ht="12.75" customHeight="1" x14ac:dyDescent="0.35">
      <c r="A1581" s="15">
        <f t="shared" si="68"/>
        <v>44561</v>
      </c>
      <c r="B1581" s="36">
        <f>C1581*'metered data'!H1584</f>
        <v>10494438.180800511</v>
      </c>
      <c r="C1581" s="70">
        <f>SUMIFS('Regression Inputs'!$G$26:$G$1851,'Regression Inputs'!$B$26:$B$1851,A1581)</f>
        <v>437268.25753335463</v>
      </c>
      <c r="D1581" s="2">
        <f>YEAR('metered data'!J1584)</f>
        <v>2021</v>
      </c>
      <c r="E1581" s="2">
        <f>MONTH('metered data'!J1584)</f>
        <v>12</v>
      </c>
      <c r="F1581" s="2">
        <f>DAY('metered data'!J1584)</f>
        <v>31</v>
      </c>
      <c r="G1581" s="2"/>
      <c r="H1581" s="2"/>
      <c r="I1581" s="2"/>
      <c r="J1581" s="3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</row>
    <row r="1582" spans="1:34" ht="12.75" customHeight="1" x14ac:dyDescent="0.35">
      <c r="A1582" s="15">
        <f t="shared" si="68"/>
        <v>44562</v>
      </c>
      <c r="B1582" s="36">
        <f>C1582*'metered data'!H1585</f>
        <v>11179842.964556171</v>
      </c>
      <c r="C1582" s="70">
        <f>SUMIFS('Regression Inputs'!$G$26:$G$1851,'Regression Inputs'!$B$26:$B$1851,A1582)</f>
        <v>465826.79018984042</v>
      </c>
      <c r="D1582" s="2">
        <f>YEAR('metered data'!J1585)</f>
        <v>2022</v>
      </c>
      <c r="E1582" s="2">
        <f>MONTH('metered data'!J1585)</f>
        <v>1</v>
      </c>
      <c r="F1582" s="2">
        <f>DAY('metered data'!J1585)</f>
        <v>1</v>
      </c>
      <c r="G1582" s="2"/>
      <c r="H1582" s="2"/>
      <c r="I1582" s="2"/>
      <c r="J1582" s="3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</row>
    <row r="1583" spans="1:34" ht="12.75" customHeight="1" x14ac:dyDescent="0.35">
      <c r="A1583" s="15">
        <f t="shared" si="68"/>
        <v>44563</v>
      </c>
      <c r="B1583" s="36">
        <f>C1583*'metered data'!H1586</f>
        <v>10559004.145693652</v>
      </c>
      <c r="C1583" s="70">
        <f>SUMIFS('Regression Inputs'!$G$26:$G$1851,'Regression Inputs'!$B$26:$B$1851,A1583)</f>
        <v>439958.50607056887</v>
      </c>
      <c r="D1583" s="2">
        <f>YEAR('metered data'!J1586)</f>
        <v>2022</v>
      </c>
      <c r="E1583" s="2">
        <f>MONTH('metered data'!J1586)</f>
        <v>1</v>
      </c>
      <c r="F1583" s="2">
        <f>DAY('metered data'!J1586)</f>
        <v>2</v>
      </c>
      <c r="G1583" s="2"/>
      <c r="H1583" s="2"/>
      <c r="I1583" s="2"/>
      <c r="J1583" s="3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</row>
    <row r="1584" spans="1:34" ht="12.75" customHeight="1" x14ac:dyDescent="0.35">
      <c r="A1584" s="15">
        <f t="shared" si="68"/>
        <v>44564</v>
      </c>
      <c r="B1584" s="36">
        <f>C1584*'metered data'!H1587</f>
        <v>9700432.2605625819</v>
      </c>
      <c r="C1584" s="70">
        <f>SUMIFS('Regression Inputs'!$G$26:$G$1851,'Regression Inputs'!$B$26:$B$1851,A1584)</f>
        <v>404184.67752344091</v>
      </c>
      <c r="D1584" s="2">
        <f>YEAR('metered data'!J1587)</f>
        <v>2022</v>
      </c>
      <c r="E1584" s="2">
        <f>MONTH('metered data'!J1587)</f>
        <v>1</v>
      </c>
      <c r="F1584" s="2">
        <f>DAY('metered data'!J1587)</f>
        <v>3</v>
      </c>
      <c r="G1584" s="2"/>
      <c r="H1584" s="2"/>
      <c r="I1584" s="2"/>
      <c r="J1584" s="3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</row>
    <row r="1585" spans="1:34" ht="12.75" customHeight="1" x14ac:dyDescent="0.35">
      <c r="A1585" s="15">
        <f t="shared" si="68"/>
        <v>44565</v>
      </c>
      <c r="B1585" s="36">
        <f>C1585*'metered data'!H1588</f>
        <v>9993266.1869196407</v>
      </c>
      <c r="C1585" s="70">
        <f>SUMIFS('Regression Inputs'!$G$26:$G$1851,'Regression Inputs'!$B$26:$B$1851,A1585)</f>
        <v>416386.0911216517</v>
      </c>
      <c r="D1585" s="2">
        <f>YEAR('metered data'!J1588)</f>
        <v>2022</v>
      </c>
      <c r="E1585" s="2">
        <f>MONTH('metered data'!J1588)</f>
        <v>1</v>
      </c>
      <c r="F1585" s="2">
        <f>DAY('metered data'!J1588)</f>
        <v>4</v>
      </c>
      <c r="G1585" s="2"/>
      <c r="H1585" s="2"/>
      <c r="I1585" s="2"/>
      <c r="J1585" s="3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  <c r="AA1585" s="2"/>
      <c r="AB1585" s="2"/>
      <c r="AC1585" s="2"/>
      <c r="AD1585" s="2"/>
      <c r="AE1585" s="2"/>
      <c r="AF1585" s="2"/>
      <c r="AG1585" s="2"/>
      <c r="AH1585" s="2"/>
    </row>
    <row r="1586" spans="1:34" ht="12.75" customHeight="1" x14ac:dyDescent="0.35">
      <c r="A1586" s="15">
        <f t="shared" si="68"/>
        <v>44566</v>
      </c>
      <c r="B1586" s="36">
        <f>C1586*'metered data'!H1589</f>
        <v>9438402.3828665111</v>
      </c>
      <c r="C1586" s="70">
        <f>SUMIFS('Regression Inputs'!$G$26:$G$1851,'Regression Inputs'!$B$26:$B$1851,A1586)</f>
        <v>393266.7659527713</v>
      </c>
      <c r="D1586" s="2">
        <f>YEAR('metered data'!J1589)</f>
        <v>2022</v>
      </c>
      <c r="E1586" s="2">
        <f>MONTH('metered data'!J1589)</f>
        <v>1</v>
      </c>
      <c r="F1586" s="2">
        <f>DAY('metered data'!J1589)</f>
        <v>5</v>
      </c>
      <c r="G1586" s="2"/>
      <c r="H1586" s="2"/>
      <c r="I1586" s="2"/>
      <c r="J1586" s="3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  <c r="AA1586" s="2"/>
      <c r="AB1586" s="2"/>
      <c r="AC1586" s="2"/>
      <c r="AD1586" s="2"/>
      <c r="AE1586" s="2"/>
      <c r="AF1586" s="2"/>
      <c r="AG1586" s="2"/>
      <c r="AH1586" s="2"/>
    </row>
    <row r="1587" spans="1:34" ht="12.75" customHeight="1" x14ac:dyDescent="0.35">
      <c r="A1587" s="15">
        <f t="shared" si="68"/>
        <v>44567</v>
      </c>
      <c r="B1587" s="36">
        <f>C1587*'metered data'!H1590</f>
        <v>9282330.5369476825</v>
      </c>
      <c r="C1587" s="70">
        <f>SUMIFS('Regression Inputs'!$G$26:$G$1851,'Regression Inputs'!$B$26:$B$1851,A1587)</f>
        <v>386763.77237282007</v>
      </c>
      <c r="D1587" s="2">
        <f>YEAR('metered data'!J1590)</f>
        <v>2022</v>
      </c>
      <c r="E1587" s="2">
        <f>MONTH('metered data'!J1590)</f>
        <v>1</v>
      </c>
      <c r="F1587" s="2">
        <f>DAY('metered data'!J1590)</f>
        <v>6</v>
      </c>
      <c r="G1587" s="2"/>
      <c r="H1587" s="2"/>
      <c r="I1587" s="2"/>
      <c r="J1587" s="3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</row>
    <row r="1588" spans="1:34" ht="12.75" customHeight="1" x14ac:dyDescent="0.35">
      <c r="A1588" s="15">
        <f t="shared" si="68"/>
        <v>44568</v>
      </c>
      <c r="B1588" s="36">
        <f>C1588*'metered data'!H1591</f>
        <v>8290274.2424890324</v>
      </c>
      <c r="C1588" s="70">
        <f>SUMIFS('Regression Inputs'!$G$26:$G$1851,'Regression Inputs'!$B$26:$B$1851,A1588)</f>
        <v>345428.09343704302</v>
      </c>
      <c r="D1588" s="2">
        <f>YEAR('metered data'!J1591)</f>
        <v>2022</v>
      </c>
      <c r="E1588" s="2">
        <f>MONTH('metered data'!J1591)</f>
        <v>1</v>
      </c>
      <c r="F1588" s="2">
        <f>DAY('metered data'!J1591)</f>
        <v>7</v>
      </c>
      <c r="G1588" s="2"/>
      <c r="H1588" s="2"/>
      <c r="I1588" s="2"/>
      <c r="J1588" s="3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</row>
    <row r="1589" spans="1:34" ht="12.75" customHeight="1" x14ac:dyDescent="0.35">
      <c r="A1589" s="15">
        <f t="shared" si="68"/>
        <v>44569</v>
      </c>
      <c r="B1589" s="36">
        <f>C1589*'metered data'!H1592</f>
        <v>8389359.5582531299</v>
      </c>
      <c r="C1589" s="70">
        <f>SUMIFS('Regression Inputs'!$G$26:$G$1851,'Regression Inputs'!$B$26:$B$1851,A1589)</f>
        <v>349556.64826054708</v>
      </c>
      <c r="D1589" s="2">
        <f>YEAR('metered data'!J1592)</f>
        <v>2022</v>
      </c>
      <c r="E1589" s="2">
        <f>MONTH('metered data'!J1592)</f>
        <v>1</v>
      </c>
      <c r="F1589" s="2">
        <f>DAY('metered data'!J1592)</f>
        <v>8</v>
      </c>
      <c r="G1589" s="2"/>
      <c r="H1589" s="2"/>
      <c r="I1589" s="2"/>
      <c r="J1589" s="3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</row>
    <row r="1590" spans="1:34" ht="12.75" customHeight="1" x14ac:dyDescent="0.35">
      <c r="A1590" s="15">
        <f t="shared" si="68"/>
        <v>44570</v>
      </c>
      <c r="B1590" s="36">
        <f>C1590*'metered data'!H1593</f>
        <v>8903341.3994976766</v>
      </c>
      <c r="C1590" s="70">
        <f>SUMIFS('Regression Inputs'!$G$26:$G$1851,'Regression Inputs'!$B$26:$B$1851,A1590)</f>
        <v>370972.55831240321</v>
      </c>
      <c r="D1590" s="2">
        <f>YEAR('metered data'!J1593)</f>
        <v>2022</v>
      </c>
      <c r="E1590" s="2">
        <f>MONTH('metered data'!J1593)</f>
        <v>1</v>
      </c>
      <c r="F1590" s="2">
        <f>DAY('metered data'!J1593)</f>
        <v>9</v>
      </c>
      <c r="G1590" s="2"/>
      <c r="H1590" s="2"/>
      <c r="I1590" s="2"/>
      <c r="J1590" s="3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</row>
    <row r="1591" spans="1:34" ht="12.75" customHeight="1" x14ac:dyDescent="0.35">
      <c r="A1591" s="15">
        <f t="shared" si="68"/>
        <v>44571</v>
      </c>
      <c r="B1591" s="36">
        <f>C1591*'metered data'!H1594</f>
        <v>9791927.0397055894</v>
      </c>
      <c r="C1591" s="70">
        <f>SUMIFS('Regression Inputs'!$G$26:$G$1851,'Regression Inputs'!$B$26:$B$1851,A1591)</f>
        <v>407996.95998773287</v>
      </c>
      <c r="D1591" s="2">
        <f>YEAR('metered data'!J1594)</f>
        <v>2022</v>
      </c>
      <c r="E1591" s="2">
        <f>MONTH('metered data'!J1594)</f>
        <v>1</v>
      </c>
      <c r="F1591" s="2">
        <f>DAY('metered data'!J1594)</f>
        <v>10</v>
      </c>
      <c r="G1591" s="2"/>
      <c r="H1591" s="2"/>
      <c r="I1591" s="2"/>
      <c r="J1591" s="3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  <c r="AA1591" s="2"/>
      <c r="AB1591" s="2"/>
      <c r="AC1591" s="2"/>
      <c r="AD1591" s="2"/>
      <c r="AE1591" s="2"/>
      <c r="AF1591" s="2"/>
      <c r="AG1591" s="2"/>
      <c r="AH1591" s="2"/>
    </row>
    <row r="1592" spans="1:34" ht="12.75" customHeight="1" x14ac:dyDescent="0.35">
      <c r="A1592" s="15">
        <f t="shared" si="68"/>
        <v>44572</v>
      </c>
      <c r="B1592" s="36">
        <f>C1592*'metered data'!H1595</f>
        <v>9092914.5286704712</v>
      </c>
      <c r="C1592" s="70">
        <f>SUMIFS('Regression Inputs'!$G$26:$G$1851,'Regression Inputs'!$B$26:$B$1851,A1592)</f>
        <v>378871.43869460293</v>
      </c>
      <c r="D1592" s="2">
        <f>YEAR('metered data'!J1595)</f>
        <v>2022</v>
      </c>
      <c r="E1592" s="2">
        <f>MONTH('metered data'!J1595)</f>
        <v>1</v>
      </c>
      <c r="F1592" s="2">
        <f>DAY('metered data'!J1595)</f>
        <v>11</v>
      </c>
      <c r="G1592" s="2"/>
      <c r="H1592" s="2"/>
      <c r="I1592" s="2"/>
      <c r="J1592" s="3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  <c r="AA1592" s="2"/>
      <c r="AB1592" s="2"/>
      <c r="AC1592" s="2"/>
      <c r="AD1592" s="2"/>
      <c r="AE1592" s="2"/>
      <c r="AF1592" s="2"/>
      <c r="AG1592" s="2"/>
      <c r="AH1592" s="2"/>
    </row>
    <row r="1593" spans="1:34" ht="12.75" customHeight="1" x14ac:dyDescent="0.35">
      <c r="A1593" s="15">
        <f t="shared" si="68"/>
        <v>44573</v>
      </c>
      <c r="B1593" s="36">
        <f>C1593*'metered data'!H1596</f>
        <v>8524278.0552387703</v>
      </c>
      <c r="C1593" s="70">
        <f>SUMIFS('Regression Inputs'!$G$26:$G$1851,'Regression Inputs'!$B$26:$B$1851,A1593)</f>
        <v>355178.25230161543</v>
      </c>
      <c r="D1593" s="2">
        <f>YEAR('metered data'!J1596)</f>
        <v>2022</v>
      </c>
      <c r="E1593" s="2">
        <f>MONTH('metered data'!J1596)</f>
        <v>1</v>
      </c>
      <c r="F1593" s="2">
        <f>DAY('metered data'!J1596)</f>
        <v>12</v>
      </c>
      <c r="G1593" s="2"/>
      <c r="H1593" s="2"/>
      <c r="I1593" s="2"/>
      <c r="J1593" s="3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</row>
    <row r="1594" spans="1:34" ht="12.75" customHeight="1" x14ac:dyDescent="0.35">
      <c r="A1594" s="15">
        <f t="shared" si="68"/>
        <v>44574</v>
      </c>
      <c r="B1594" s="36">
        <f>C1594*'metered data'!H1597</f>
        <v>8435115.3136911113</v>
      </c>
      <c r="C1594" s="70">
        <f>SUMIFS('Regression Inputs'!$G$26:$G$1851,'Regression Inputs'!$B$26:$B$1851,A1594)</f>
        <v>351463.13807046297</v>
      </c>
      <c r="D1594" s="2">
        <f>YEAR('metered data'!J1597)</f>
        <v>2022</v>
      </c>
      <c r="E1594" s="2">
        <f>MONTH('metered data'!J1597)</f>
        <v>1</v>
      </c>
      <c r="F1594" s="2">
        <f>DAY('metered data'!J1597)</f>
        <v>13</v>
      </c>
      <c r="G1594" s="2"/>
      <c r="H1594" s="2"/>
      <c r="I1594" s="2"/>
      <c r="J1594" s="3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</row>
    <row r="1595" spans="1:34" ht="12.75" customHeight="1" x14ac:dyDescent="0.35">
      <c r="A1595" s="15">
        <f t="shared" si="68"/>
        <v>44575</v>
      </c>
      <c r="B1595" s="36">
        <f>C1595*'metered data'!H1598</f>
        <v>8715658.6589106899</v>
      </c>
      <c r="C1595" s="70">
        <f>SUMIFS('Regression Inputs'!$G$26:$G$1851,'Regression Inputs'!$B$26:$B$1851,A1595)</f>
        <v>363152.44412127876</v>
      </c>
      <c r="D1595" s="2">
        <f>YEAR('metered data'!J1598)</f>
        <v>2022</v>
      </c>
      <c r="E1595" s="2">
        <f>MONTH('metered data'!J1598)</f>
        <v>1</v>
      </c>
      <c r="F1595" s="2">
        <f>DAY('metered data'!J1598)</f>
        <v>14</v>
      </c>
      <c r="G1595" s="2"/>
      <c r="H1595" s="2"/>
      <c r="I1595" s="2"/>
      <c r="J1595" s="3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</row>
    <row r="1596" spans="1:34" ht="12.75" customHeight="1" x14ac:dyDescent="0.35">
      <c r="A1596" s="15">
        <f t="shared" si="68"/>
        <v>44576</v>
      </c>
      <c r="B1596" s="36">
        <f>C1596*'metered data'!H1599</f>
        <v>7984456.3500453997</v>
      </c>
      <c r="C1596" s="70">
        <f>SUMIFS('Regression Inputs'!$G$26:$G$1851,'Regression Inputs'!$B$26:$B$1851,A1596)</f>
        <v>332685.68125189166</v>
      </c>
      <c r="D1596" s="2">
        <f>YEAR('metered data'!J1599)</f>
        <v>2022</v>
      </c>
      <c r="E1596" s="2">
        <f>MONTH('metered data'!J1599)</f>
        <v>1</v>
      </c>
      <c r="F1596" s="2">
        <f>DAY('metered data'!J1599)</f>
        <v>15</v>
      </c>
      <c r="G1596" s="2"/>
      <c r="H1596" s="2"/>
      <c r="I1596" s="2"/>
      <c r="J1596" s="3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</row>
    <row r="1597" spans="1:34" ht="12.75" customHeight="1" x14ac:dyDescent="0.35">
      <c r="A1597" s="15">
        <f t="shared" si="68"/>
        <v>44577</v>
      </c>
      <c r="B1597" s="36">
        <f>C1597*'metered data'!H1600</f>
        <v>7889361.9842735399</v>
      </c>
      <c r="C1597" s="70">
        <f>SUMIFS('Regression Inputs'!$G$26:$G$1851,'Regression Inputs'!$B$26:$B$1851,A1597)</f>
        <v>328723.41601139749</v>
      </c>
      <c r="D1597" s="2">
        <f>YEAR('metered data'!J1600)</f>
        <v>2022</v>
      </c>
      <c r="E1597" s="2">
        <f>MONTH('metered data'!J1600)</f>
        <v>1</v>
      </c>
      <c r="F1597" s="2">
        <f>DAY('metered data'!J1600)</f>
        <v>16</v>
      </c>
      <c r="G1597" s="2"/>
      <c r="H1597" s="2"/>
      <c r="I1597" s="2"/>
      <c r="J1597" s="3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  <c r="AA1597" s="2"/>
      <c r="AB1597" s="2"/>
      <c r="AC1597" s="2"/>
      <c r="AD1597" s="2"/>
      <c r="AE1597" s="2"/>
      <c r="AF1597" s="2"/>
      <c r="AG1597" s="2"/>
      <c r="AH1597" s="2"/>
    </row>
    <row r="1598" spans="1:34" ht="12.75" customHeight="1" x14ac:dyDescent="0.35">
      <c r="A1598" s="15">
        <f t="shared" si="68"/>
        <v>44578</v>
      </c>
      <c r="B1598" s="36">
        <f>C1598*'metered data'!H1601</f>
        <v>8450489.0646512993</v>
      </c>
      <c r="C1598" s="70">
        <f>SUMIFS('Regression Inputs'!$G$26:$G$1851,'Regression Inputs'!$B$26:$B$1851,A1598)</f>
        <v>352103.71102713747</v>
      </c>
      <c r="D1598" s="2">
        <f>YEAR('metered data'!J1601)</f>
        <v>2022</v>
      </c>
      <c r="E1598" s="2">
        <f>MONTH('metered data'!J1601)</f>
        <v>1</v>
      </c>
      <c r="F1598" s="2">
        <f>DAY('metered data'!J1601)</f>
        <v>17</v>
      </c>
      <c r="G1598" s="2"/>
      <c r="H1598" s="2"/>
      <c r="I1598" s="2"/>
      <c r="J1598" s="3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/>
      <c r="AF1598" s="2"/>
      <c r="AG1598" s="2"/>
      <c r="AH1598" s="2"/>
    </row>
    <row r="1599" spans="1:34" ht="12.75" customHeight="1" x14ac:dyDescent="0.35">
      <c r="A1599" s="15">
        <f t="shared" si="68"/>
        <v>44579</v>
      </c>
      <c r="B1599" s="36">
        <f>C1599*'metered data'!H1602</f>
        <v>8465692.5938388743</v>
      </c>
      <c r="C1599" s="70">
        <f>SUMIFS('Regression Inputs'!$G$26:$G$1851,'Regression Inputs'!$B$26:$B$1851,A1599)</f>
        <v>352737.19140995305</v>
      </c>
      <c r="D1599" s="2">
        <f>YEAR('metered data'!J1602)</f>
        <v>2022</v>
      </c>
      <c r="E1599" s="2">
        <f>MONTH('metered data'!J1602)</f>
        <v>1</v>
      </c>
      <c r="F1599" s="2">
        <f>DAY('metered data'!J1602)</f>
        <v>18</v>
      </c>
      <c r="G1599" s="2"/>
      <c r="H1599" s="2"/>
      <c r="I1599" s="2"/>
      <c r="J1599" s="3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</row>
    <row r="1600" spans="1:34" ht="12.75" customHeight="1" x14ac:dyDescent="0.35">
      <c r="A1600" s="15">
        <f t="shared" si="68"/>
        <v>44580</v>
      </c>
      <c r="B1600" s="36">
        <f>C1600*'metered data'!H1603</f>
        <v>8354076.7888972498</v>
      </c>
      <c r="C1600" s="70">
        <f>SUMIFS('Regression Inputs'!$G$26:$G$1851,'Regression Inputs'!$B$26:$B$1851,A1600)</f>
        <v>348086.53287071874</v>
      </c>
      <c r="D1600" s="2">
        <f>YEAR('metered data'!J1603)</f>
        <v>2022</v>
      </c>
      <c r="E1600" s="2">
        <f>MONTH('metered data'!J1603)</f>
        <v>1</v>
      </c>
      <c r="F1600" s="2">
        <f>DAY('metered data'!J1603)</f>
        <v>19</v>
      </c>
      <c r="G1600" s="2"/>
      <c r="H1600" s="2"/>
      <c r="I1600" s="2"/>
      <c r="J1600" s="3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</row>
    <row r="1601" spans="1:34" ht="12.75" customHeight="1" x14ac:dyDescent="0.35">
      <c r="A1601" s="15">
        <f t="shared" si="68"/>
        <v>44581</v>
      </c>
      <c r="B1601" s="36">
        <f>C1601*'metered data'!H1604</f>
        <v>7983795.6335308496</v>
      </c>
      <c r="C1601" s="70">
        <f>SUMIFS('Regression Inputs'!$G$26:$G$1851,'Regression Inputs'!$B$26:$B$1851,A1601)</f>
        <v>332658.15139711875</v>
      </c>
      <c r="D1601" s="2">
        <f>YEAR('metered data'!J1604)</f>
        <v>2022</v>
      </c>
      <c r="E1601" s="2">
        <f>MONTH('metered data'!J1604)</f>
        <v>1</v>
      </c>
      <c r="F1601" s="2">
        <f>DAY('metered data'!J1604)</f>
        <v>20</v>
      </c>
      <c r="G1601" s="2"/>
      <c r="H1601" s="2"/>
      <c r="I1601" s="2"/>
      <c r="J1601" s="3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</row>
    <row r="1602" spans="1:34" ht="12.75" customHeight="1" x14ac:dyDescent="0.35">
      <c r="A1602" s="15">
        <f t="shared" si="68"/>
        <v>44582</v>
      </c>
      <c r="B1602" s="36">
        <f>C1602*'metered data'!H1605</f>
        <v>8220344.3443768239</v>
      </c>
      <c r="C1602" s="70">
        <f>SUMIFS('Regression Inputs'!$G$26:$G$1851,'Regression Inputs'!$B$26:$B$1851,A1602)</f>
        <v>342514.34768236766</v>
      </c>
      <c r="D1602" s="2">
        <f>YEAR('metered data'!J1605)</f>
        <v>2022</v>
      </c>
      <c r="E1602" s="2">
        <f>MONTH('metered data'!J1605)</f>
        <v>1</v>
      </c>
      <c r="F1602" s="2">
        <f>DAY('metered data'!J1605)</f>
        <v>21</v>
      </c>
      <c r="G1602" s="2"/>
      <c r="H1602" s="2"/>
      <c r="I1602" s="2"/>
      <c r="J1602" s="3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  <c r="AA1602" s="2"/>
      <c r="AB1602" s="2"/>
      <c r="AC1602" s="2"/>
      <c r="AD1602" s="2"/>
      <c r="AE1602" s="2"/>
      <c r="AF1602" s="2"/>
      <c r="AG1602" s="2"/>
      <c r="AH1602" s="2"/>
    </row>
    <row r="1603" spans="1:34" ht="12.75" customHeight="1" x14ac:dyDescent="0.35">
      <c r="A1603" s="15">
        <f t="shared" si="68"/>
        <v>44583</v>
      </c>
      <c r="B1603" s="36">
        <f>C1603*'metered data'!H1606</f>
        <v>8585325.3460577205</v>
      </c>
      <c r="C1603" s="70">
        <f>SUMIFS('Regression Inputs'!$G$26:$G$1851,'Regression Inputs'!$B$26:$B$1851,A1603)</f>
        <v>357721.88941907173</v>
      </c>
      <c r="D1603" s="2">
        <f>YEAR('metered data'!J1606)</f>
        <v>2022</v>
      </c>
      <c r="E1603" s="2">
        <f>MONTH('metered data'!J1606)</f>
        <v>1</v>
      </c>
      <c r="F1603" s="2">
        <f>DAY('metered data'!J1606)</f>
        <v>22</v>
      </c>
      <c r="G1603" s="2"/>
      <c r="H1603" s="2"/>
      <c r="I1603" s="2"/>
      <c r="J1603" s="3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  <c r="AA1603" s="2"/>
      <c r="AB1603" s="2"/>
      <c r="AC1603" s="2"/>
      <c r="AD1603" s="2"/>
      <c r="AE1603" s="2"/>
      <c r="AF1603" s="2"/>
      <c r="AG1603" s="2"/>
      <c r="AH1603" s="2"/>
    </row>
    <row r="1604" spans="1:34" ht="12.75" customHeight="1" x14ac:dyDescent="0.35">
      <c r="A1604" s="15">
        <f t="shared" si="68"/>
        <v>44584</v>
      </c>
      <c r="B1604" s="36">
        <f>C1604*'metered data'!H1607</f>
        <v>8240217.1912234901</v>
      </c>
      <c r="C1604" s="70">
        <f>SUMIFS('Regression Inputs'!$G$26:$G$1851,'Regression Inputs'!$B$26:$B$1851,A1604)</f>
        <v>343342.38296764542</v>
      </c>
      <c r="D1604" s="2">
        <f>YEAR('metered data'!J1607)</f>
        <v>2022</v>
      </c>
      <c r="E1604" s="2">
        <f>MONTH('metered data'!J1607)</f>
        <v>1</v>
      </c>
      <c r="F1604" s="2">
        <f>DAY('metered data'!J1607)</f>
        <v>23</v>
      </c>
      <c r="G1604" s="2"/>
      <c r="H1604" s="2"/>
      <c r="I1604" s="2"/>
      <c r="J1604" s="3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</row>
    <row r="1605" spans="1:34" ht="12.75" customHeight="1" x14ac:dyDescent="0.35">
      <c r="A1605" s="15">
        <f t="shared" si="68"/>
        <v>44585</v>
      </c>
      <c r="B1605" s="36">
        <f>C1605*'metered data'!H1608</f>
        <v>8510656.5542478785</v>
      </c>
      <c r="C1605" s="70">
        <f>SUMIFS('Regression Inputs'!$G$26:$G$1851,'Regression Inputs'!$B$26:$B$1851,A1605)</f>
        <v>354610.68976032827</v>
      </c>
      <c r="D1605" s="2">
        <f>YEAR('metered data'!J1608)</f>
        <v>2022</v>
      </c>
      <c r="E1605" s="2">
        <f>MONTH('metered data'!J1608)</f>
        <v>1</v>
      </c>
      <c r="F1605" s="2">
        <f>DAY('metered data'!J1608)</f>
        <v>24</v>
      </c>
      <c r="G1605" s="2"/>
      <c r="H1605" s="2"/>
      <c r="I1605" s="2"/>
      <c r="J1605" s="3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</row>
    <row r="1606" spans="1:34" ht="12.75" customHeight="1" x14ac:dyDescent="0.35">
      <c r="A1606" s="15">
        <f t="shared" si="68"/>
        <v>44586</v>
      </c>
      <c r="B1606" s="36">
        <f>C1606*'metered data'!H1609</f>
        <v>8646495.8567722999</v>
      </c>
      <c r="C1606" s="70">
        <f>SUMIFS('Regression Inputs'!$G$26:$G$1851,'Regression Inputs'!$B$26:$B$1851,A1606)</f>
        <v>360270.66069884587</v>
      </c>
      <c r="D1606" s="2">
        <f>YEAR('metered data'!J1609)</f>
        <v>2022</v>
      </c>
      <c r="E1606" s="2">
        <f>MONTH('metered data'!J1609)</f>
        <v>1</v>
      </c>
      <c r="F1606" s="2">
        <f>DAY('metered data'!J1609)</f>
        <v>25</v>
      </c>
      <c r="G1606" s="2"/>
      <c r="H1606" s="2"/>
      <c r="I1606" s="2"/>
      <c r="J1606" s="3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</row>
    <row r="1607" spans="1:34" ht="12.75" customHeight="1" x14ac:dyDescent="0.35">
      <c r="A1607" s="15">
        <f t="shared" si="68"/>
        <v>44587</v>
      </c>
      <c r="B1607" s="36">
        <f>C1607*'metered data'!H1610</f>
        <v>8602123.0223903004</v>
      </c>
      <c r="C1607" s="70">
        <f>SUMIFS('Regression Inputs'!$G$26:$G$1851,'Regression Inputs'!$B$26:$B$1851,A1607)</f>
        <v>358421.79259959585</v>
      </c>
      <c r="D1607" s="2">
        <f>YEAR('metered data'!J1610)</f>
        <v>2022</v>
      </c>
      <c r="E1607" s="2">
        <f>MONTH('metered data'!J1610)</f>
        <v>1</v>
      </c>
      <c r="F1607" s="2">
        <f>DAY('metered data'!J1610)</f>
        <v>26</v>
      </c>
      <c r="G1607" s="2"/>
      <c r="H1607" s="2"/>
      <c r="I1607" s="2"/>
      <c r="J1607" s="3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</row>
    <row r="1608" spans="1:34" ht="12.75" customHeight="1" x14ac:dyDescent="0.35">
      <c r="A1608" s="15">
        <f t="shared" si="68"/>
        <v>44588</v>
      </c>
      <c r="B1608" s="36">
        <f>C1608*'metered data'!H1611</f>
        <v>8681257.2334551718</v>
      </c>
      <c r="C1608" s="70">
        <f>SUMIFS('Regression Inputs'!$G$26:$G$1851,'Regression Inputs'!$B$26:$B$1851,A1608)</f>
        <v>361719.05139396549</v>
      </c>
      <c r="D1608" s="2">
        <f>YEAR('metered data'!J1611)</f>
        <v>2022</v>
      </c>
      <c r="E1608" s="2">
        <f>MONTH('metered data'!J1611)</f>
        <v>1</v>
      </c>
      <c r="F1608" s="2">
        <f>DAY('metered data'!J1611)</f>
        <v>27</v>
      </c>
      <c r="G1608" s="2"/>
      <c r="H1608" s="2"/>
      <c r="I1608" s="2"/>
      <c r="J1608" s="3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</row>
    <row r="1609" spans="1:34" ht="12.75" customHeight="1" x14ac:dyDescent="0.35">
      <c r="A1609" s="15">
        <f t="shared" si="68"/>
        <v>44589</v>
      </c>
      <c r="B1609" s="36">
        <f>C1609*'metered data'!H1612</f>
        <v>8611007.9181073904</v>
      </c>
      <c r="C1609" s="70">
        <f>SUMIFS('Regression Inputs'!$G$26:$G$1851,'Regression Inputs'!$B$26:$B$1851,A1609)</f>
        <v>358791.99658780789</v>
      </c>
      <c r="D1609" s="2">
        <f>YEAR('metered data'!J1612)</f>
        <v>2022</v>
      </c>
      <c r="E1609" s="2">
        <f>MONTH('metered data'!J1612)</f>
        <v>1</v>
      </c>
      <c r="F1609" s="2">
        <f>DAY('metered data'!J1612)</f>
        <v>28</v>
      </c>
      <c r="G1609" s="2"/>
      <c r="H1609" s="2"/>
      <c r="I1609" s="2"/>
      <c r="J1609" s="3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/>
      <c r="AD1609" s="2"/>
      <c r="AE1609" s="2"/>
      <c r="AF1609" s="2"/>
      <c r="AG1609" s="2"/>
      <c r="AH1609" s="2"/>
    </row>
    <row r="1610" spans="1:34" ht="12.75" customHeight="1" x14ac:dyDescent="0.35">
      <c r="A1610" s="15">
        <f t="shared" si="68"/>
        <v>44590</v>
      </c>
      <c r="B1610" s="36">
        <f>C1610*'metered data'!H1613</f>
        <v>8579070.488405019</v>
      </c>
      <c r="C1610" s="70">
        <f>SUMIFS('Regression Inputs'!$G$26:$G$1851,'Regression Inputs'!$B$26:$B$1851,A1610)</f>
        <v>357461.27035020909</v>
      </c>
      <c r="D1610" s="2">
        <f>YEAR('metered data'!J1613)</f>
        <v>2022</v>
      </c>
      <c r="E1610" s="2">
        <f>MONTH('metered data'!J1613)</f>
        <v>1</v>
      </c>
      <c r="F1610" s="2">
        <f>DAY('metered data'!J1613)</f>
        <v>29</v>
      </c>
      <c r="G1610" s="2"/>
      <c r="H1610" s="2"/>
      <c r="I1610" s="2"/>
      <c r="J1610" s="3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  <c r="AA1610" s="2"/>
      <c r="AB1610" s="2"/>
      <c r="AC1610" s="2"/>
      <c r="AD1610" s="2"/>
      <c r="AE1610" s="2"/>
      <c r="AF1610" s="2"/>
      <c r="AG1610" s="2"/>
      <c r="AH1610" s="2"/>
    </row>
    <row r="1611" spans="1:34" ht="12.75" customHeight="1" x14ac:dyDescent="0.35">
      <c r="A1611" s="15">
        <f t="shared" si="68"/>
        <v>44591</v>
      </c>
      <c r="B1611" s="36">
        <f>C1611*'metered data'!H1614</f>
        <v>8421379.8667196203</v>
      </c>
      <c r="C1611" s="70">
        <f>SUMIFS('Regression Inputs'!$G$26:$G$1851,'Regression Inputs'!$B$26:$B$1851,A1611)</f>
        <v>350890.82777998416</v>
      </c>
      <c r="D1611" s="2">
        <f>YEAR('metered data'!J1614)</f>
        <v>2022</v>
      </c>
      <c r="E1611" s="2">
        <f>MONTH('metered data'!J1614)</f>
        <v>1</v>
      </c>
      <c r="F1611" s="2">
        <f>DAY('metered data'!J1614)</f>
        <v>30</v>
      </c>
      <c r="G1611" s="2"/>
      <c r="H1611" s="2"/>
      <c r="I1611" s="2"/>
      <c r="J1611" s="3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</row>
    <row r="1612" spans="1:34" ht="12.75" customHeight="1" x14ac:dyDescent="0.35">
      <c r="A1612" s="15">
        <f t="shared" si="68"/>
        <v>44592</v>
      </c>
      <c r="B1612" s="36">
        <f>C1612*'metered data'!H1615</f>
        <v>8178168.6249416973</v>
      </c>
      <c r="C1612" s="70">
        <f>SUMIFS('Regression Inputs'!$G$26:$G$1851,'Regression Inputs'!$B$26:$B$1851,A1612)</f>
        <v>340757.02603923739</v>
      </c>
      <c r="D1612" s="2">
        <f>YEAR('metered data'!J1615)</f>
        <v>2022</v>
      </c>
      <c r="E1612" s="2">
        <f>MONTH('metered data'!J1615)</f>
        <v>1</v>
      </c>
      <c r="F1612" s="2">
        <f>DAY('metered data'!J1615)</f>
        <v>31</v>
      </c>
      <c r="G1612" s="2"/>
      <c r="H1612" s="2"/>
      <c r="I1612" s="2"/>
      <c r="J1612" s="3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</row>
    <row r="1613" spans="1:34" ht="12.75" customHeight="1" x14ac:dyDescent="0.35">
      <c r="A1613" s="15">
        <f t="shared" si="68"/>
        <v>44593</v>
      </c>
      <c r="B1613" s="36">
        <f>C1613*'metered data'!H1616</f>
        <v>8612904.081711771</v>
      </c>
      <c r="C1613" s="70">
        <f>SUMIFS('Regression Inputs'!$G$26:$G$1851,'Regression Inputs'!$B$26:$B$1851,A1613)</f>
        <v>358871.00340465712</v>
      </c>
      <c r="D1613" s="2">
        <f>YEAR('metered data'!J1616)</f>
        <v>2022</v>
      </c>
      <c r="E1613" s="2">
        <f>MONTH('metered data'!J1616)</f>
        <v>2</v>
      </c>
      <c r="F1613" s="2">
        <f>DAY('metered data'!J1616)</f>
        <v>1</v>
      </c>
      <c r="G1613" s="2"/>
      <c r="H1613" s="2"/>
      <c r="I1613" s="2"/>
      <c r="J1613" s="3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</row>
    <row r="1614" spans="1:34" ht="12.75" customHeight="1" x14ac:dyDescent="0.35">
      <c r="A1614" s="15">
        <f t="shared" si="68"/>
        <v>44594</v>
      </c>
      <c r="B1614" s="36">
        <f>C1614*'metered data'!H1617</f>
        <v>8902127.332268212</v>
      </c>
      <c r="C1614" s="70">
        <f>SUMIFS('Regression Inputs'!$G$26:$G$1851,'Regression Inputs'!$B$26:$B$1851,A1614)</f>
        <v>370921.97217784217</v>
      </c>
      <c r="D1614" s="2">
        <f>YEAR('metered data'!J1617)</f>
        <v>2022</v>
      </c>
      <c r="E1614" s="2">
        <f>MONTH('metered data'!J1617)</f>
        <v>2</v>
      </c>
      <c r="F1614" s="2">
        <f>DAY('metered data'!J1617)</f>
        <v>2</v>
      </c>
      <c r="G1614" s="2"/>
      <c r="H1614" s="2"/>
      <c r="I1614" s="2"/>
      <c r="J1614" s="3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</row>
    <row r="1615" spans="1:34" ht="12.75" customHeight="1" x14ac:dyDescent="0.35">
      <c r="A1615" s="15">
        <f t="shared" si="68"/>
        <v>44595</v>
      </c>
      <c r="B1615" s="36">
        <f>C1615*'metered data'!H1618</f>
        <v>8735665.5615544375</v>
      </c>
      <c r="C1615" s="70">
        <f>SUMIFS('Regression Inputs'!$G$26:$G$1851,'Regression Inputs'!$B$26:$B$1851,A1615)</f>
        <v>363986.06506476825</v>
      </c>
      <c r="D1615" s="2">
        <f>YEAR('metered data'!J1618)</f>
        <v>2022</v>
      </c>
      <c r="E1615" s="2">
        <f>MONTH('metered data'!J1618)</f>
        <v>2</v>
      </c>
      <c r="F1615" s="2">
        <f>DAY('metered data'!J1618)</f>
        <v>3</v>
      </c>
      <c r="G1615" s="2"/>
      <c r="H1615" s="2"/>
      <c r="I1615" s="2"/>
      <c r="J1615" s="3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</row>
    <row r="1616" spans="1:34" ht="12.75" customHeight="1" x14ac:dyDescent="0.35">
      <c r="A1616" s="15">
        <f t="shared" si="68"/>
        <v>44596</v>
      </c>
      <c r="B1616" s="36">
        <f>C1616*'metered data'!H1619</f>
        <v>8712380.9263035096</v>
      </c>
      <c r="C1616" s="70">
        <f>SUMIFS('Regression Inputs'!$G$26:$G$1851,'Regression Inputs'!$B$26:$B$1851,A1616)</f>
        <v>363015.87192931294</v>
      </c>
      <c r="D1616" s="2">
        <f>YEAR('metered data'!J1619)</f>
        <v>2022</v>
      </c>
      <c r="E1616" s="2">
        <f>MONTH('metered data'!J1619)</f>
        <v>2</v>
      </c>
      <c r="F1616" s="2">
        <f>DAY('metered data'!J1619)</f>
        <v>4</v>
      </c>
      <c r="G1616" s="2"/>
      <c r="H1616" s="2"/>
      <c r="I1616" s="2"/>
      <c r="J1616" s="3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  <c r="AA1616" s="2"/>
      <c r="AB1616" s="2"/>
      <c r="AC1616" s="2"/>
      <c r="AD1616" s="2"/>
      <c r="AE1616" s="2"/>
      <c r="AF1616" s="2"/>
      <c r="AG1616" s="2"/>
      <c r="AH1616" s="2"/>
    </row>
    <row r="1617" spans="1:34" ht="12.75" customHeight="1" x14ac:dyDescent="0.35">
      <c r="A1617" s="15">
        <f t="shared" si="68"/>
        <v>44597</v>
      </c>
      <c r="B1617" s="36">
        <f>C1617*'metered data'!H1620</f>
        <v>8102127.0059940973</v>
      </c>
      <c r="C1617" s="70">
        <f>SUMIFS('Regression Inputs'!$G$26:$G$1851,'Regression Inputs'!$B$26:$B$1851,A1617)</f>
        <v>337588.62524975406</v>
      </c>
      <c r="D1617" s="2">
        <f>YEAR('metered data'!J1620)</f>
        <v>2022</v>
      </c>
      <c r="E1617" s="2">
        <f>MONTH('metered data'!J1620)</f>
        <v>2</v>
      </c>
      <c r="F1617" s="2">
        <f>DAY('metered data'!J1620)</f>
        <v>5</v>
      </c>
      <c r="G1617" s="2"/>
      <c r="H1617" s="2"/>
      <c r="I1617" s="2"/>
      <c r="J1617" s="3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  <c r="AA1617" s="2"/>
      <c r="AB1617" s="2"/>
      <c r="AC1617" s="2"/>
      <c r="AD1617" s="2"/>
      <c r="AE1617" s="2"/>
      <c r="AF1617" s="2"/>
      <c r="AG1617" s="2"/>
      <c r="AH1617" s="2"/>
    </row>
    <row r="1618" spans="1:34" ht="12.75" customHeight="1" x14ac:dyDescent="0.35">
      <c r="A1618" s="15">
        <f t="shared" si="68"/>
        <v>44598</v>
      </c>
      <c r="B1618" s="36">
        <f>C1618*'metered data'!H1621</f>
        <v>7699135.1182127427</v>
      </c>
      <c r="C1618" s="70">
        <f>SUMIFS('Regression Inputs'!$G$26:$G$1851,'Regression Inputs'!$B$26:$B$1851,A1618)</f>
        <v>320797.29659219761</v>
      </c>
      <c r="D1618" s="2">
        <f>YEAR('metered data'!J1621)</f>
        <v>2022</v>
      </c>
      <c r="E1618" s="2">
        <f>MONTH('metered data'!J1621)</f>
        <v>2</v>
      </c>
      <c r="F1618" s="2">
        <f>DAY('metered data'!J1621)</f>
        <v>6</v>
      </c>
      <c r="G1618" s="2"/>
      <c r="H1618" s="2"/>
      <c r="I1618" s="2"/>
      <c r="J1618" s="3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</row>
    <row r="1619" spans="1:34" ht="12.75" customHeight="1" x14ac:dyDescent="0.35">
      <c r="A1619" s="15">
        <f t="shared" si="68"/>
        <v>44599</v>
      </c>
      <c r="B1619" s="36">
        <f>C1619*'metered data'!H1622</f>
        <v>7742431.3696047198</v>
      </c>
      <c r="C1619" s="70">
        <f>SUMIFS('Regression Inputs'!$G$26:$G$1851,'Regression Inputs'!$B$26:$B$1851,A1619)</f>
        <v>322601.30706686334</v>
      </c>
      <c r="D1619" s="2">
        <f>YEAR('metered data'!J1622)</f>
        <v>2022</v>
      </c>
      <c r="E1619" s="2">
        <f>MONTH('metered data'!J1622)</f>
        <v>2</v>
      </c>
      <c r="F1619" s="2">
        <f>DAY('metered data'!J1622)</f>
        <v>7</v>
      </c>
      <c r="G1619" s="2"/>
      <c r="H1619" s="2"/>
      <c r="I1619" s="2"/>
      <c r="J1619" s="3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</row>
    <row r="1620" spans="1:34" ht="12.75" customHeight="1" x14ac:dyDescent="0.35">
      <c r="A1620" s="15">
        <f t="shared" si="68"/>
        <v>44600</v>
      </c>
      <c r="B1620" s="36">
        <f>C1620*'metered data'!H1623</f>
        <v>7816646.8469184898</v>
      </c>
      <c r="C1620" s="70">
        <f>SUMIFS('Regression Inputs'!$G$26:$G$1851,'Regression Inputs'!$B$26:$B$1851,A1620)</f>
        <v>325693.61862160376</v>
      </c>
      <c r="D1620" s="2">
        <f>YEAR('metered data'!J1623)</f>
        <v>2022</v>
      </c>
      <c r="E1620" s="2">
        <f>MONTH('metered data'!J1623)</f>
        <v>2</v>
      </c>
      <c r="F1620" s="2">
        <f>DAY('metered data'!J1623)</f>
        <v>8</v>
      </c>
      <c r="G1620" s="2"/>
      <c r="H1620" s="2"/>
      <c r="I1620" s="2"/>
      <c r="J1620" s="3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</row>
    <row r="1621" spans="1:34" ht="12.75" customHeight="1" x14ac:dyDescent="0.35">
      <c r="A1621" s="15">
        <f t="shared" si="68"/>
        <v>44601</v>
      </c>
      <c r="B1621" s="36">
        <f>C1621*'metered data'!H1624</f>
        <v>7323305.5842063501</v>
      </c>
      <c r="C1621" s="70">
        <f>SUMIFS('Regression Inputs'!$G$26:$G$1851,'Regression Inputs'!$B$26:$B$1851,A1621)</f>
        <v>305137.73267526459</v>
      </c>
      <c r="D1621" s="2">
        <f>YEAR('metered data'!J1624)</f>
        <v>2022</v>
      </c>
      <c r="E1621" s="2">
        <f>MONTH('metered data'!J1624)</f>
        <v>2</v>
      </c>
      <c r="F1621" s="2">
        <f>DAY('metered data'!J1624)</f>
        <v>9</v>
      </c>
      <c r="G1621" s="2"/>
      <c r="H1621" s="2"/>
      <c r="I1621" s="2"/>
      <c r="J1621" s="3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</row>
    <row r="1622" spans="1:34" ht="12.75" customHeight="1" x14ac:dyDescent="0.35">
      <c r="A1622" s="15">
        <f t="shared" si="68"/>
        <v>44602</v>
      </c>
      <c r="B1622" s="36">
        <f>C1622*'metered data'!H1625</f>
        <v>7270560.7740252418</v>
      </c>
      <c r="C1622" s="70">
        <f>SUMIFS('Regression Inputs'!$G$26:$G$1851,'Regression Inputs'!$B$26:$B$1851,A1622)</f>
        <v>302940.03225105174</v>
      </c>
      <c r="D1622" s="2">
        <f>YEAR('metered data'!J1625)</f>
        <v>2022</v>
      </c>
      <c r="E1622" s="2">
        <f>MONTH('metered data'!J1625)</f>
        <v>2</v>
      </c>
      <c r="F1622" s="2">
        <f>DAY('metered data'!J1625)</f>
        <v>10</v>
      </c>
      <c r="G1622" s="2"/>
      <c r="H1622" s="2"/>
      <c r="I1622" s="2"/>
      <c r="J1622" s="3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</row>
    <row r="1623" spans="1:34" ht="12.75" customHeight="1" x14ac:dyDescent="0.35">
      <c r="A1623" s="15">
        <f t="shared" si="68"/>
        <v>44603</v>
      </c>
      <c r="B1623" s="36">
        <f>C1623*'metered data'!H1626</f>
        <v>7061488.639835651</v>
      </c>
      <c r="C1623" s="70">
        <f>SUMIFS('Regression Inputs'!$G$26:$G$1851,'Regression Inputs'!$B$26:$B$1851,A1623)</f>
        <v>294228.69332648546</v>
      </c>
      <c r="D1623" s="2">
        <f>YEAR('metered data'!J1626)</f>
        <v>2022</v>
      </c>
      <c r="E1623" s="2">
        <f>MONTH('metered data'!J1626)</f>
        <v>2</v>
      </c>
      <c r="F1623" s="2">
        <f>DAY('metered data'!J1626)</f>
        <v>11</v>
      </c>
      <c r="G1623" s="2"/>
      <c r="H1623" s="2"/>
      <c r="I1623" s="2"/>
      <c r="J1623" s="3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</row>
    <row r="1624" spans="1:34" ht="12.75" customHeight="1" x14ac:dyDescent="0.35">
      <c r="A1624" s="15">
        <f t="shared" si="68"/>
        <v>44604</v>
      </c>
      <c r="B1624" s="36">
        <f>C1624*'metered data'!H1627</f>
        <v>7251711.9473969098</v>
      </c>
      <c r="C1624" s="70">
        <f>SUMIFS('Regression Inputs'!$G$26:$G$1851,'Regression Inputs'!$B$26:$B$1851,A1624)</f>
        <v>302154.66447487124</v>
      </c>
      <c r="D1624" s="2">
        <f>YEAR('metered data'!J1627)</f>
        <v>2022</v>
      </c>
      <c r="E1624" s="2">
        <f>MONTH('metered data'!J1627)</f>
        <v>2</v>
      </c>
      <c r="F1624" s="2">
        <f>DAY('metered data'!J1627)</f>
        <v>12</v>
      </c>
      <c r="G1624" s="2"/>
      <c r="H1624" s="2"/>
      <c r="I1624" s="2"/>
      <c r="J1624" s="3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</row>
    <row r="1625" spans="1:34" ht="12.75" customHeight="1" x14ac:dyDescent="0.35">
      <c r="A1625" s="15">
        <f t="shared" si="68"/>
        <v>44605</v>
      </c>
      <c r="B1625" s="36">
        <f>C1625*'metered data'!H1628</f>
        <v>7258728.5033045774</v>
      </c>
      <c r="C1625" s="70">
        <f>SUMIFS('Regression Inputs'!$G$26:$G$1851,'Regression Inputs'!$B$26:$B$1851,A1625)</f>
        <v>302447.02097102406</v>
      </c>
      <c r="D1625" s="2">
        <f>YEAR('metered data'!J1628)</f>
        <v>2022</v>
      </c>
      <c r="E1625" s="2">
        <f>MONTH('metered data'!J1628)</f>
        <v>2</v>
      </c>
      <c r="F1625" s="2">
        <f>DAY('metered data'!J1628)</f>
        <v>13</v>
      </c>
      <c r="G1625" s="2"/>
      <c r="H1625" s="2"/>
      <c r="I1625" s="2"/>
      <c r="J1625" s="3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</row>
    <row r="1626" spans="1:34" ht="12.75" customHeight="1" x14ac:dyDescent="0.35">
      <c r="A1626" s="15">
        <f t="shared" si="68"/>
        <v>44606</v>
      </c>
      <c r="B1626" s="36">
        <f>C1626*'metered data'!H1629</f>
        <v>7333818.7197843594</v>
      </c>
      <c r="C1626" s="70">
        <f>SUMIFS('Regression Inputs'!$G$26:$G$1851,'Regression Inputs'!$B$26:$B$1851,A1626)</f>
        <v>305575.77999101498</v>
      </c>
      <c r="D1626" s="2">
        <f>YEAR('metered data'!J1629)</f>
        <v>2022</v>
      </c>
      <c r="E1626" s="2">
        <f>MONTH('metered data'!J1629)</f>
        <v>2</v>
      </c>
      <c r="F1626" s="2">
        <f>DAY('metered data'!J1629)</f>
        <v>14</v>
      </c>
      <c r="G1626" s="2"/>
      <c r="H1626" s="2"/>
      <c r="I1626" s="2"/>
      <c r="J1626" s="3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</row>
    <row r="1627" spans="1:34" ht="12.75" customHeight="1" x14ac:dyDescent="0.35">
      <c r="A1627" s="15">
        <f t="shared" si="68"/>
        <v>44607</v>
      </c>
      <c r="B1627" s="36">
        <f>C1627*'metered data'!H1630</f>
        <v>6820971.0718801375</v>
      </c>
      <c r="C1627" s="70">
        <f>SUMIFS('Regression Inputs'!$G$26:$G$1851,'Regression Inputs'!$B$26:$B$1851,A1627)</f>
        <v>284207.12799500575</v>
      </c>
      <c r="D1627" s="2">
        <f>YEAR('metered data'!J1630)</f>
        <v>2022</v>
      </c>
      <c r="E1627" s="2">
        <f>MONTH('metered data'!J1630)</f>
        <v>2</v>
      </c>
      <c r="F1627" s="2">
        <f>DAY('metered data'!J1630)</f>
        <v>15</v>
      </c>
      <c r="G1627" s="2"/>
      <c r="H1627" s="2"/>
      <c r="I1627" s="2"/>
      <c r="J1627" s="3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</row>
    <row r="1628" spans="1:34" ht="12.75" customHeight="1" x14ac:dyDescent="0.35">
      <c r="A1628" s="15">
        <f t="shared" si="68"/>
        <v>44608</v>
      </c>
      <c r="B1628" s="36">
        <f>C1628*'metered data'!H1631</f>
        <v>6552270.5149246501</v>
      </c>
      <c r="C1628" s="70">
        <f>SUMIFS('Regression Inputs'!$G$26:$G$1851,'Regression Inputs'!$B$26:$B$1851,A1628)</f>
        <v>273011.27145519375</v>
      </c>
      <c r="D1628" s="2">
        <f>YEAR('metered data'!J1631)</f>
        <v>2022</v>
      </c>
      <c r="E1628" s="2">
        <f>MONTH('metered data'!J1631)</f>
        <v>2</v>
      </c>
      <c r="F1628" s="2">
        <f>DAY('metered data'!J1631)</f>
        <v>16</v>
      </c>
      <c r="G1628" s="2"/>
      <c r="H1628" s="2"/>
      <c r="I1628" s="2"/>
      <c r="J1628" s="3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</row>
    <row r="1629" spans="1:34" ht="12.75" customHeight="1" x14ac:dyDescent="0.35">
      <c r="A1629" s="15">
        <f t="shared" si="68"/>
        <v>44609</v>
      </c>
      <c r="B1629" s="36">
        <f>C1629*'metered data'!H1632</f>
        <v>7239644.3242352</v>
      </c>
      <c r="C1629" s="70">
        <f>SUMIFS('Regression Inputs'!$G$26:$G$1851,'Regression Inputs'!$B$26:$B$1851,A1629)</f>
        <v>301651.84684313333</v>
      </c>
      <c r="D1629" s="2">
        <f>YEAR('metered data'!J1632)</f>
        <v>2022</v>
      </c>
      <c r="E1629" s="2">
        <f>MONTH('metered data'!J1632)</f>
        <v>2</v>
      </c>
      <c r="F1629" s="2">
        <f>DAY('metered data'!J1632)</f>
        <v>17</v>
      </c>
      <c r="G1629" s="2"/>
      <c r="H1629" s="2"/>
      <c r="I1629" s="2"/>
      <c r="J1629" s="3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</row>
    <row r="1630" spans="1:34" ht="12.75" customHeight="1" x14ac:dyDescent="0.35">
      <c r="A1630" s="15">
        <f t="shared" ref="A1630:A1693" si="69">DATE(D1630,E1630,F1630)</f>
        <v>44610</v>
      </c>
      <c r="B1630" s="36">
        <f>C1630*'metered data'!H1633</f>
        <v>6689582.909273467</v>
      </c>
      <c r="C1630" s="70">
        <f>SUMIFS('Regression Inputs'!$G$26:$G$1851,'Regression Inputs'!$B$26:$B$1851,A1630)</f>
        <v>278732.62121972779</v>
      </c>
      <c r="D1630" s="2">
        <f>YEAR('metered data'!J1633)</f>
        <v>2022</v>
      </c>
      <c r="E1630" s="2">
        <f>MONTH('metered data'!J1633)</f>
        <v>2</v>
      </c>
      <c r="F1630" s="2">
        <f>DAY('metered data'!J1633)</f>
        <v>18</v>
      </c>
      <c r="G1630" s="2"/>
      <c r="H1630" s="2"/>
      <c r="I1630" s="2"/>
      <c r="J1630" s="3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</row>
    <row r="1631" spans="1:34" ht="12.75" customHeight="1" x14ac:dyDescent="0.35">
      <c r="A1631" s="15">
        <f t="shared" si="69"/>
        <v>44611</v>
      </c>
      <c r="B1631" s="36">
        <f>C1631*'metered data'!H1634</f>
        <v>6501098.6577710193</v>
      </c>
      <c r="C1631" s="70">
        <f>SUMIFS('Regression Inputs'!$G$26:$G$1851,'Regression Inputs'!$B$26:$B$1851,A1631)</f>
        <v>270879.11074045912</v>
      </c>
      <c r="D1631" s="2">
        <f>YEAR('metered data'!J1634)</f>
        <v>2022</v>
      </c>
      <c r="E1631" s="2">
        <f>MONTH('metered data'!J1634)</f>
        <v>2</v>
      </c>
      <c r="F1631" s="2">
        <f>DAY('metered data'!J1634)</f>
        <v>19</v>
      </c>
      <c r="G1631" s="2"/>
      <c r="H1631" s="2"/>
      <c r="I1631" s="2"/>
      <c r="J1631" s="3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</row>
    <row r="1632" spans="1:34" ht="12.75" customHeight="1" x14ac:dyDescent="0.35">
      <c r="A1632" s="15">
        <f t="shared" si="69"/>
        <v>44612</v>
      </c>
      <c r="B1632" s="36">
        <f>C1632*'metered data'!H1635</f>
        <v>6548482.3401728114</v>
      </c>
      <c r="C1632" s="70">
        <f>SUMIFS('Regression Inputs'!$G$26:$G$1851,'Regression Inputs'!$B$26:$B$1851,A1632)</f>
        <v>272853.43084053381</v>
      </c>
      <c r="D1632" s="2">
        <f>YEAR('metered data'!J1635)</f>
        <v>2022</v>
      </c>
      <c r="E1632" s="2">
        <f>MONTH('metered data'!J1635)</f>
        <v>2</v>
      </c>
      <c r="F1632" s="2">
        <f>DAY('metered data'!J1635)</f>
        <v>20</v>
      </c>
      <c r="G1632" s="2"/>
      <c r="H1632" s="2"/>
      <c r="I1632" s="2"/>
      <c r="J1632" s="3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</row>
    <row r="1633" spans="1:34" ht="12.75" customHeight="1" x14ac:dyDescent="0.35">
      <c r="A1633" s="15">
        <f t="shared" si="69"/>
        <v>44613</v>
      </c>
      <c r="B1633" s="36">
        <f>C1633*'metered data'!H1636</f>
        <v>8073471.2955788914</v>
      </c>
      <c r="C1633" s="70">
        <f>SUMIFS('Regression Inputs'!$G$26:$G$1851,'Regression Inputs'!$B$26:$B$1851,A1633)</f>
        <v>336394.63731578714</v>
      </c>
      <c r="D1633" s="2">
        <f>YEAR('metered data'!J1636)</f>
        <v>2022</v>
      </c>
      <c r="E1633" s="2">
        <f>MONTH('metered data'!J1636)</f>
        <v>2</v>
      </c>
      <c r="F1633" s="2">
        <f>DAY('metered data'!J1636)</f>
        <v>21</v>
      </c>
      <c r="G1633" s="2"/>
      <c r="H1633" s="2"/>
      <c r="I1633" s="2"/>
      <c r="J1633" s="3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</row>
    <row r="1634" spans="1:34" ht="12.75" customHeight="1" x14ac:dyDescent="0.35">
      <c r="A1634" s="15">
        <f t="shared" si="69"/>
        <v>44614</v>
      </c>
      <c r="B1634" s="36">
        <f>C1634*'metered data'!H1637</f>
        <v>9678608.9237401094</v>
      </c>
      <c r="C1634" s="70">
        <f>SUMIFS('Regression Inputs'!$G$26:$G$1851,'Regression Inputs'!$B$26:$B$1851,A1634)</f>
        <v>403275.37182250456</v>
      </c>
      <c r="D1634" s="2">
        <f>YEAR('metered data'!J1637)</f>
        <v>2022</v>
      </c>
      <c r="E1634" s="2">
        <f>MONTH('metered data'!J1637)</f>
        <v>2</v>
      </c>
      <c r="F1634" s="2">
        <f>DAY('metered data'!J1637)</f>
        <v>22</v>
      </c>
      <c r="G1634" s="2"/>
      <c r="H1634" s="2"/>
      <c r="I1634" s="2"/>
      <c r="J1634" s="3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</row>
    <row r="1635" spans="1:34" ht="12.75" customHeight="1" x14ac:dyDescent="0.35">
      <c r="A1635" s="15">
        <f t="shared" si="69"/>
        <v>44615</v>
      </c>
      <c r="B1635" s="36">
        <f>C1635*'metered data'!H1638</f>
        <v>9364966.8933143802</v>
      </c>
      <c r="C1635" s="70">
        <f>SUMIFS('Regression Inputs'!$G$26:$G$1851,'Regression Inputs'!$B$26:$B$1851,A1635)</f>
        <v>390206.95388809917</v>
      </c>
      <c r="D1635" s="2">
        <f>YEAR('metered data'!J1638)</f>
        <v>2022</v>
      </c>
      <c r="E1635" s="2">
        <f>MONTH('metered data'!J1638)</f>
        <v>2</v>
      </c>
      <c r="F1635" s="2">
        <f>DAY('metered data'!J1638)</f>
        <v>23</v>
      </c>
      <c r="G1635" s="2"/>
      <c r="H1635" s="2"/>
      <c r="I1635" s="2"/>
      <c r="J1635" s="3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</row>
    <row r="1636" spans="1:34" ht="12.75" customHeight="1" x14ac:dyDescent="0.35">
      <c r="A1636" s="15">
        <f t="shared" si="69"/>
        <v>44616</v>
      </c>
      <c r="B1636" s="36">
        <f>C1636*'metered data'!H1639</f>
        <v>8842993.1002932508</v>
      </c>
      <c r="C1636" s="70">
        <f>SUMIFS('Regression Inputs'!$G$26:$G$1851,'Regression Inputs'!$B$26:$B$1851,A1636)</f>
        <v>368458.04584555211</v>
      </c>
      <c r="D1636" s="2">
        <f>YEAR('metered data'!J1639)</f>
        <v>2022</v>
      </c>
      <c r="E1636" s="2">
        <f>MONTH('metered data'!J1639)</f>
        <v>2</v>
      </c>
      <c r="F1636" s="2">
        <f>DAY('metered data'!J1639)</f>
        <v>24</v>
      </c>
      <c r="G1636" s="2"/>
      <c r="H1636" s="2"/>
      <c r="I1636" s="2"/>
      <c r="J1636" s="3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</row>
    <row r="1637" spans="1:34" ht="12.75" customHeight="1" x14ac:dyDescent="0.35">
      <c r="A1637" s="15">
        <f t="shared" si="69"/>
        <v>44617</v>
      </c>
      <c r="B1637" s="36">
        <f>C1637*'metered data'!H1640</f>
        <v>9178880.8962610513</v>
      </c>
      <c r="C1637" s="70">
        <f>SUMIFS('Regression Inputs'!$G$26:$G$1851,'Regression Inputs'!$B$26:$B$1851,A1637)</f>
        <v>382453.3706775438</v>
      </c>
      <c r="D1637" s="2">
        <f>YEAR('metered data'!J1640)</f>
        <v>2022</v>
      </c>
      <c r="E1637" s="2">
        <f>MONTH('metered data'!J1640)</f>
        <v>2</v>
      </c>
      <c r="F1637" s="2">
        <f>DAY('metered data'!J1640)</f>
        <v>25</v>
      </c>
      <c r="G1637" s="2"/>
      <c r="H1637" s="2"/>
      <c r="I1637" s="2"/>
      <c r="J1637" s="3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</row>
    <row r="1638" spans="1:34" ht="12.75" customHeight="1" x14ac:dyDescent="0.35">
      <c r="A1638" s="15">
        <f t="shared" si="69"/>
        <v>44618</v>
      </c>
      <c r="B1638" s="36">
        <f>C1638*'metered data'!H1641</f>
        <v>8304728.3944048099</v>
      </c>
      <c r="C1638" s="70">
        <f>SUMIFS('Regression Inputs'!$G$26:$G$1851,'Regression Inputs'!$B$26:$B$1851,A1638)</f>
        <v>346030.34976686706</v>
      </c>
      <c r="D1638" s="2">
        <f>YEAR('metered data'!J1641)</f>
        <v>2022</v>
      </c>
      <c r="E1638" s="2">
        <f>MONTH('metered data'!J1641)</f>
        <v>2</v>
      </c>
      <c r="F1638" s="2">
        <f>DAY('metered data'!J1641)</f>
        <v>26</v>
      </c>
      <c r="G1638" s="2"/>
      <c r="H1638" s="2"/>
      <c r="I1638" s="2"/>
      <c r="J1638" s="3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</row>
    <row r="1639" spans="1:34" ht="12.75" customHeight="1" x14ac:dyDescent="0.35">
      <c r="A1639" s="15">
        <f t="shared" si="69"/>
        <v>44619</v>
      </c>
      <c r="B1639" s="36">
        <f>C1639*'metered data'!H1642</f>
        <v>7134587.6401022812</v>
      </c>
      <c r="C1639" s="70">
        <f>SUMIFS('Regression Inputs'!$G$26:$G$1851,'Regression Inputs'!$B$26:$B$1851,A1639)</f>
        <v>297274.48500426172</v>
      </c>
      <c r="D1639" s="2">
        <f>YEAR('metered data'!J1642)</f>
        <v>2022</v>
      </c>
      <c r="E1639" s="2">
        <f>MONTH('metered data'!J1642)</f>
        <v>2</v>
      </c>
      <c r="F1639" s="2">
        <f>DAY('metered data'!J1642)</f>
        <v>27</v>
      </c>
      <c r="G1639" s="2"/>
      <c r="H1639" s="2"/>
      <c r="I1639" s="2"/>
      <c r="J1639" s="3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</row>
    <row r="1640" spans="1:34" ht="12.75" customHeight="1" x14ac:dyDescent="0.35">
      <c r="A1640" s="15">
        <f t="shared" si="69"/>
        <v>44620</v>
      </c>
      <c r="B1640" s="36">
        <f>C1640*'metered data'!H1643</f>
        <v>6836646.0234598611</v>
      </c>
      <c r="C1640" s="70">
        <f>SUMIFS('Regression Inputs'!$G$26:$G$1851,'Regression Inputs'!$B$26:$B$1851,A1640)</f>
        <v>284860.25097749423</v>
      </c>
      <c r="D1640" s="2">
        <f>YEAR('metered data'!J1643)</f>
        <v>2022</v>
      </c>
      <c r="E1640" s="2">
        <f>MONTH('metered data'!J1643)</f>
        <v>2</v>
      </c>
      <c r="F1640" s="2">
        <f>DAY('metered data'!J1643)</f>
        <v>28</v>
      </c>
      <c r="G1640" s="2"/>
      <c r="H1640" s="2"/>
      <c r="I1640" s="2"/>
      <c r="J1640" s="3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</row>
    <row r="1641" spans="1:34" ht="12.75" customHeight="1" x14ac:dyDescent="0.35">
      <c r="A1641" s="15">
        <f t="shared" si="69"/>
        <v>44621</v>
      </c>
      <c r="B1641" s="36">
        <f>C1641*'metered data'!H1644</f>
        <v>6056101.8690556912</v>
      </c>
      <c r="C1641" s="70">
        <f>SUMIFS('Regression Inputs'!$G$26:$G$1851,'Regression Inputs'!$B$26:$B$1851,A1641)</f>
        <v>252337.57787732047</v>
      </c>
      <c r="D1641" s="2">
        <f>YEAR('metered data'!J1644)</f>
        <v>2022</v>
      </c>
      <c r="E1641" s="2">
        <f>MONTH('metered data'!J1644)</f>
        <v>3</v>
      </c>
      <c r="F1641" s="2">
        <f>DAY('metered data'!J1644)</f>
        <v>1</v>
      </c>
      <c r="G1641" s="2"/>
      <c r="H1641" s="2"/>
      <c r="I1641" s="2"/>
      <c r="J1641" s="3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</row>
    <row r="1642" spans="1:34" ht="12.75" customHeight="1" x14ac:dyDescent="0.35">
      <c r="A1642" s="15">
        <f t="shared" si="69"/>
        <v>44622</v>
      </c>
      <c r="B1642" s="36">
        <f>C1642*'metered data'!H1645</f>
        <v>6130578.6016489193</v>
      </c>
      <c r="C1642" s="70">
        <f>SUMIFS('Regression Inputs'!$G$26:$G$1851,'Regression Inputs'!$B$26:$B$1851,A1642)</f>
        <v>255440.77506870497</v>
      </c>
      <c r="D1642" s="2">
        <f>YEAR('metered data'!J1645)</f>
        <v>2022</v>
      </c>
      <c r="E1642" s="2">
        <f>MONTH('metered data'!J1645)</f>
        <v>3</v>
      </c>
      <c r="F1642" s="2">
        <f>DAY('metered data'!J1645)</f>
        <v>2</v>
      </c>
      <c r="G1642" s="2"/>
      <c r="H1642" s="2"/>
      <c r="I1642" s="2"/>
      <c r="J1642" s="3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</row>
    <row r="1643" spans="1:34" ht="12.75" customHeight="1" x14ac:dyDescent="0.35">
      <c r="A1643" s="15">
        <f t="shared" si="69"/>
        <v>44623</v>
      </c>
      <c r="B1643" s="36">
        <f>C1643*'metered data'!H1646</f>
        <v>6044241.1973251114</v>
      </c>
      <c r="C1643" s="70">
        <f>SUMIFS('Regression Inputs'!$G$26:$G$1851,'Regression Inputs'!$B$26:$B$1851,A1643)</f>
        <v>251843.38322187963</v>
      </c>
      <c r="D1643" s="2">
        <f>YEAR('metered data'!J1646)</f>
        <v>2022</v>
      </c>
      <c r="E1643" s="2">
        <f>MONTH('metered data'!J1646)</f>
        <v>3</v>
      </c>
      <c r="F1643" s="2">
        <f>DAY('metered data'!J1646)</f>
        <v>3</v>
      </c>
      <c r="G1643" s="2"/>
      <c r="H1643" s="2"/>
      <c r="I1643" s="2"/>
      <c r="J1643" s="3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</row>
    <row r="1644" spans="1:34" ht="12.75" customHeight="1" x14ac:dyDescent="0.35">
      <c r="A1644" s="15">
        <f t="shared" si="69"/>
        <v>44624</v>
      </c>
      <c r="B1644" s="36">
        <f>C1644*'metered data'!H1647</f>
        <v>6523813.8211000096</v>
      </c>
      <c r="C1644" s="70">
        <f>SUMIFS('Regression Inputs'!$G$26:$G$1851,'Regression Inputs'!$B$26:$B$1851,A1644)</f>
        <v>271825.57587916707</v>
      </c>
      <c r="D1644" s="2">
        <f>YEAR('metered data'!J1647)</f>
        <v>2022</v>
      </c>
      <c r="E1644" s="2">
        <f>MONTH('metered data'!J1647)</f>
        <v>3</v>
      </c>
      <c r="F1644" s="2">
        <f>DAY('metered data'!J1647)</f>
        <v>4</v>
      </c>
      <c r="G1644" s="2"/>
      <c r="H1644" s="2"/>
      <c r="I1644" s="2"/>
      <c r="J1644" s="3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</row>
    <row r="1645" spans="1:34" ht="12.75" customHeight="1" x14ac:dyDescent="0.35">
      <c r="A1645" s="15">
        <f t="shared" si="69"/>
        <v>44625</v>
      </c>
      <c r="B1645" s="36">
        <f>C1645*'metered data'!H1648</f>
        <v>6329715.5445405003</v>
      </c>
      <c r="C1645" s="70">
        <f>SUMIFS('Regression Inputs'!$G$26:$G$1851,'Regression Inputs'!$B$26:$B$1851,A1645)</f>
        <v>263738.14768918749</v>
      </c>
      <c r="D1645" s="2">
        <f>YEAR('metered data'!J1648)</f>
        <v>2022</v>
      </c>
      <c r="E1645" s="2">
        <f>MONTH('metered data'!J1648)</f>
        <v>3</v>
      </c>
      <c r="F1645" s="2">
        <f>DAY('metered data'!J1648)</f>
        <v>5</v>
      </c>
      <c r="G1645" s="2"/>
      <c r="H1645" s="2"/>
      <c r="I1645" s="2"/>
      <c r="J1645" s="3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</row>
    <row r="1646" spans="1:34" ht="12.75" customHeight="1" x14ac:dyDescent="0.35">
      <c r="A1646" s="15">
        <f t="shared" si="69"/>
        <v>44626</v>
      </c>
      <c r="B1646" s="36">
        <f>C1646*'metered data'!H1649</f>
        <v>6167661.4525935873</v>
      </c>
      <c r="C1646" s="70">
        <f>SUMIFS('Regression Inputs'!$G$26:$G$1851,'Regression Inputs'!$B$26:$B$1851,A1646)</f>
        <v>256985.89385806615</v>
      </c>
      <c r="D1646" s="2">
        <f>YEAR('metered data'!J1649)</f>
        <v>2022</v>
      </c>
      <c r="E1646" s="2">
        <f>MONTH('metered data'!J1649)</f>
        <v>3</v>
      </c>
      <c r="F1646" s="2">
        <f>DAY('metered data'!J1649)</f>
        <v>6</v>
      </c>
      <c r="G1646" s="2"/>
      <c r="H1646" s="2"/>
      <c r="I1646" s="2"/>
      <c r="J1646" s="3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</row>
    <row r="1647" spans="1:34" ht="12.75" customHeight="1" x14ac:dyDescent="0.35">
      <c r="A1647" s="15">
        <f t="shared" si="69"/>
        <v>44627</v>
      </c>
      <c r="B1647" s="36">
        <f>C1647*'metered data'!H1650</f>
        <v>6094329.5848135995</v>
      </c>
      <c r="C1647" s="70">
        <f>SUMIFS('Regression Inputs'!$G$26:$G$1851,'Regression Inputs'!$B$26:$B$1851,A1647)</f>
        <v>253930.3993672333</v>
      </c>
      <c r="D1647" s="2">
        <f>YEAR('metered data'!J1650)</f>
        <v>2022</v>
      </c>
      <c r="E1647" s="2">
        <f>MONTH('metered data'!J1650)</f>
        <v>3</v>
      </c>
      <c r="F1647" s="2">
        <f>DAY('metered data'!J1650)</f>
        <v>7</v>
      </c>
      <c r="G1647" s="2"/>
      <c r="H1647" s="2"/>
      <c r="I1647" s="2"/>
      <c r="J1647" s="3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</row>
    <row r="1648" spans="1:34" ht="12.75" customHeight="1" x14ac:dyDescent="0.35">
      <c r="A1648" s="15">
        <f t="shared" si="69"/>
        <v>44628</v>
      </c>
      <c r="B1648" s="36">
        <f>C1648*'metered data'!H1651</f>
        <v>6579232.9654374579</v>
      </c>
      <c r="C1648" s="70">
        <f>SUMIFS('Regression Inputs'!$G$26:$G$1851,'Regression Inputs'!$B$26:$B$1851,A1648)</f>
        <v>274134.70689322741</v>
      </c>
      <c r="D1648" s="2">
        <f>YEAR('metered data'!J1651)</f>
        <v>2022</v>
      </c>
      <c r="E1648" s="2">
        <f>MONTH('metered data'!J1651)</f>
        <v>3</v>
      </c>
      <c r="F1648" s="2">
        <f>DAY('metered data'!J1651)</f>
        <v>8</v>
      </c>
      <c r="G1648" s="2"/>
      <c r="H1648" s="2"/>
      <c r="I1648" s="2"/>
      <c r="J1648" s="3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</row>
    <row r="1649" spans="1:34" ht="12.75" customHeight="1" x14ac:dyDescent="0.35">
      <c r="A1649" s="15">
        <f t="shared" si="69"/>
        <v>44629</v>
      </c>
      <c r="B1649" s="36">
        <f>C1649*'metered data'!H1652</f>
        <v>7322890.4701786004</v>
      </c>
      <c r="C1649" s="70">
        <f>SUMIFS('Regression Inputs'!$G$26:$G$1851,'Regression Inputs'!$B$26:$B$1851,A1649)</f>
        <v>305120.4362574417</v>
      </c>
      <c r="D1649" s="2">
        <f>YEAR('metered data'!J1652)</f>
        <v>2022</v>
      </c>
      <c r="E1649" s="2">
        <f>MONTH('metered data'!J1652)</f>
        <v>3</v>
      </c>
      <c r="F1649" s="2">
        <f>DAY('metered data'!J1652)</f>
        <v>9</v>
      </c>
      <c r="G1649" s="2"/>
      <c r="H1649" s="2"/>
      <c r="I1649" s="2"/>
      <c r="J1649" s="3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</row>
    <row r="1650" spans="1:34" ht="12.75" customHeight="1" x14ac:dyDescent="0.35">
      <c r="A1650" s="15">
        <f t="shared" si="69"/>
        <v>44630</v>
      </c>
      <c r="B1650" s="36">
        <f>C1650*'metered data'!H1653</f>
        <v>7593865.0120762289</v>
      </c>
      <c r="C1650" s="70">
        <f>SUMIFS('Regression Inputs'!$G$26:$G$1851,'Regression Inputs'!$B$26:$B$1851,A1650)</f>
        <v>316411.04216984287</v>
      </c>
      <c r="D1650" s="2">
        <f>YEAR('metered data'!J1653)</f>
        <v>2022</v>
      </c>
      <c r="E1650" s="2">
        <f>MONTH('metered data'!J1653)</f>
        <v>3</v>
      </c>
      <c r="F1650" s="2">
        <f>DAY('metered data'!J1653)</f>
        <v>10</v>
      </c>
      <c r="G1650" s="2"/>
      <c r="H1650" s="2"/>
      <c r="I1650" s="2"/>
      <c r="J1650" s="3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</row>
    <row r="1651" spans="1:34" ht="12.75" customHeight="1" x14ac:dyDescent="0.35">
      <c r="A1651" s="15">
        <f t="shared" si="69"/>
        <v>44631</v>
      </c>
      <c r="B1651" s="36">
        <f>C1651*'metered data'!H1654</f>
        <v>7155205.4487997089</v>
      </c>
      <c r="C1651" s="70">
        <f>SUMIFS('Regression Inputs'!$G$26:$G$1851,'Regression Inputs'!$B$26:$B$1851,A1651)</f>
        <v>298133.56036665454</v>
      </c>
      <c r="D1651" s="2">
        <f>YEAR('metered data'!J1654)</f>
        <v>2022</v>
      </c>
      <c r="E1651" s="2">
        <f>MONTH('metered data'!J1654)</f>
        <v>3</v>
      </c>
      <c r="F1651" s="2">
        <f>DAY('metered data'!J1654)</f>
        <v>11</v>
      </c>
      <c r="G1651" s="2"/>
      <c r="H1651" s="2"/>
      <c r="I1651" s="2"/>
      <c r="J1651" s="3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  <c r="AA1651" s="2"/>
      <c r="AB1651" s="2"/>
      <c r="AC1651" s="2"/>
      <c r="AD1651" s="2"/>
      <c r="AE1651" s="2"/>
      <c r="AF1651" s="2"/>
      <c r="AG1651" s="2"/>
      <c r="AH1651" s="2"/>
    </row>
    <row r="1652" spans="1:34" ht="12.75" customHeight="1" x14ac:dyDescent="0.35">
      <c r="A1652" s="15">
        <f t="shared" si="69"/>
        <v>44632</v>
      </c>
      <c r="B1652" s="36">
        <f>C1652*'metered data'!H1655</f>
        <v>6203507.8791709002</v>
      </c>
      <c r="C1652" s="70">
        <f>SUMIFS('Regression Inputs'!$G$26:$G$1851,'Regression Inputs'!$B$26:$B$1851,A1652)</f>
        <v>258479.49496545419</v>
      </c>
      <c r="D1652" s="2">
        <f>YEAR('metered data'!J1655)</f>
        <v>2022</v>
      </c>
      <c r="E1652" s="2">
        <f>MONTH('metered data'!J1655)</f>
        <v>3</v>
      </c>
      <c r="F1652" s="2">
        <f>DAY('metered data'!J1655)</f>
        <v>12</v>
      </c>
      <c r="G1652" s="2"/>
      <c r="H1652" s="2"/>
      <c r="I1652" s="2"/>
      <c r="J1652" s="3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  <c r="AA1652" s="2"/>
      <c r="AB1652" s="2"/>
      <c r="AC1652" s="2"/>
      <c r="AD1652" s="2"/>
      <c r="AE1652" s="2"/>
      <c r="AF1652" s="2"/>
      <c r="AG1652" s="2"/>
      <c r="AH1652" s="2"/>
    </row>
    <row r="1653" spans="1:34" ht="12.75" customHeight="1" x14ac:dyDescent="0.35">
      <c r="A1653" s="15">
        <f t="shared" si="69"/>
        <v>44633</v>
      </c>
      <c r="B1653" s="36">
        <f>C1653*'metered data'!H1656</f>
        <v>5385760.6433285279</v>
      </c>
      <c r="C1653" s="70">
        <f>SUMIFS('Regression Inputs'!$G$26:$G$1851,'Regression Inputs'!$B$26:$B$1851,A1653)</f>
        <v>234163.50623167513</v>
      </c>
      <c r="D1653" s="2">
        <f>YEAR('metered data'!J1656)</f>
        <v>2022</v>
      </c>
      <c r="E1653" s="2">
        <f>MONTH('metered data'!J1656)</f>
        <v>3</v>
      </c>
      <c r="F1653" s="2">
        <f>DAY('metered data'!J1656)</f>
        <v>13</v>
      </c>
      <c r="G1653" s="2"/>
      <c r="H1653" s="2"/>
      <c r="I1653" s="2"/>
      <c r="J1653" s="3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</row>
    <row r="1654" spans="1:34" ht="12.75" customHeight="1" x14ac:dyDescent="0.35">
      <c r="A1654" s="15">
        <f t="shared" si="69"/>
        <v>44634</v>
      </c>
      <c r="B1654" s="36">
        <f>C1654*'metered data'!H1657</f>
        <v>5699240.4955549007</v>
      </c>
      <c r="C1654" s="70">
        <f>SUMIFS('Regression Inputs'!$G$26:$G$1851,'Regression Inputs'!$B$26:$B$1851,A1654)</f>
        <v>237468.35398145419</v>
      </c>
      <c r="D1654" s="2">
        <f>YEAR('metered data'!J1657)</f>
        <v>2022</v>
      </c>
      <c r="E1654" s="2">
        <f>MONTH('metered data'!J1657)</f>
        <v>3</v>
      </c>
      <c r="F1654" s="2">
        <f>DAY('metered data'!J1657)</f>
        <v>14</v>
      </c>
      <c r="G1654" s="2"/>
      <c r="H1654" s="2"/>
      <c r="I1654" s="2"/>
      <c r="J1654" s="3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</row>
    <row r="1655" spans="1:34" ht="12.75" customHeight="1" x14ac:dyDescent="0.35">
      <c r="A1655" s="15">
        <f t="shared" si="69"/>
        <v>44635</v>
      </c>
      <c r="B1655" s="36">
        <f>C1655*'metered data'!H1658</f>
        <v>5728910.7325535007</v>
      </c>
      <c r="C1655" s="70">
        <f>SUMIFS('Regression Inputs'!$G$26:$G$1851,'Regression Inputs'!$B$26:$B$1851,A1655)</f>
        <v>238704.61385639588</v>
      </c>
      <c r="D1655" s="2">
        <f>YEAR('metered data'!J1658)</f>
        <v>2022</v>
      </c>
      <c r="E1655" s="2">
        <f>MONTH('metered data'!J1658)</f>
        <v>3</v>
      </c>
      <c r="F1655" s="2">
        <f>DAY('metered data'!J1658)</f>
        <v>15</v>
      </c>
      <c r="G1655" s="2"/>
      <c r="H1655" s="2"/>
      <c r="I1655" s="2"/>
      <c r="J1655" s="3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</row>
    <row r="1656" spans="1:34" ht="12.75" customHeight="1" x14ac:dyDescent="0.35">
      <c r="A1656" s="15">
        <f t="shared" si="69"/>
        <v>44636</v>
      </c>
      <c r="B1656" s="36">
        <f>C1656*'metered data'!H1659</f>
        <v>5817758.351025993</v>
      </c>
      <c r="C1656" s="70">
        <f>SUMIFS('Regression Inputs'!$G$26:$G$1851,'Regression Inputs'!$B$26:$B$1851,A1656)</f>
        <v>242406.59795941637</v>
      </c>
      <c r="D1656" s="2">
        <f>YEAR('metered data'!J1659)</f>
        <v>2022</v>
      </c>
      <c r="E1656" s="2">
        <f>MONTH('metered data'!J1659)</f>
        <v>3</v>
      </c>
      <c r="F1656" s="2">
        <f>DAY('metered data'!J1659)</f>
        <v>16</v>
      </c>
      <c r="G1656" s="2"/>
      <c r="H1656" s="2"/>
      <c r="I1656" s="2"/>
      <c r="J1656" s="3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</row>
    <row r="1657" spans="1:34" ht="12.75" customHeight="1" x14ac:dyDescent="0.35">
      <c r="A1657" s="15">
        <f t="shared" si="69"/>
        <v>44637</v>
      </c>
      <c r="B1657" s="36">
        <f>C1657*'metered data'!H1660</f>
        <v>6227684.0253713634</v>
      </c>
      <c r="C1657" s="70">
        <f>SUMIFS('Regression Inputs'!$G$26:$G$1851,'Regression Inputs'!$B$26:$B$1851,A1657)</f>
        <v>259486.83439047346</v>
      </c>
      <c r="D1657" s="2">
        <f>YEAR('metered data'!J1660)</f>
        <v>2022</v>
      </c>
      <c r="E1657" s="2">
        <f>MONTH('metered data'!J1660)</f>
        <v>3</v>
      </c>
      <c r="F1657" s="2">
        <f>DAY('metered data'!J1660)</f>
        <v>17</v>
      </c>
      <c r="G1657" s="2"/>
      <c r="H1657" s="2"/>
      <c r="I1657" s="2"/>
      <c r="J1657" s="3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  <c r="AA1657" s="2"/>
      <c r="AB1657" s="2"/>
      <c r="AC1657" s="2"/>
      <c r="AD1657" s="2"/>
      <c r="AE1657" s="2"/>
      <c r="AF1657" s="2"/>
      <c r="AG1657" s="2"/>
      <c r="AH1657" s="2"/>
    </row>
    <row r="1658" spans="1:34" ht="12.75" customHeight="1" x14ac:dyDescent="0.35">
      <c r="A1658" s="15">
        <f t="shared" si="69"/>
        <v>44638</v>
      </c>
      <c r="B1658" s="36">
        <f>C1658*'metered data'!H1661</f>
        <v>5686184.3143356396</v>
      </c>
      <c r="C1658" s="70">
        <f>SUMIFS('Regression Inputs'!$G$26:$G$1851,'Regression Inputs'!$B$26:$B$1851,A1658)</f>
        <v>236924.34643065164</v>
      </c>
      <c r="D1658" s="2">
        <f>YEAR('metered data'!J1661)</f>
        <v>2022</v>
      </c>
      <c r="E1658" s="2">
        <f>MONTH('metered data'!J1661)</f>
        <v>3</v>
      </c>
      <c r="F1658" s="2">
        <f>DAY('metered data'!J1661)</f>
        <v>18</v>
      </c>
      <c r="G1658" s="2"/>
      <c r="H1658" s="2"/>
      <c r="I1658" s="2"/>
      <c r="J1658" s="3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  <c r="AA1658" s="2"/>
      <c r="AB1658" s="2"/>
      <c r="AC1658" s="2"/>
      <c r="AD1658" s="2"/>
      <c r="AE1658" s="2"/>
      <c r="AF1658" s="2"/>
      <c r="AG1658" s="2"/>
      <c r="AH1658" s="2"/>
    </row>
    <row r="1659" spans="1:34" ht="12.75" customHeight="1" x14ac:dyDescent="0.35">
      <c r="A1659" s="15">
        <f t="shared" si="69"/>
        <v>44639</v>
      </c>
      <c r="B1659" s="36">
        <f>C1659*'metered data'!H1662</f>
        <v>5522139.9797347197</v>
      </c>
      <c r="C1659" s="70">
        <f>SUMIFS('Regression Inputs'!$G$26:$G$1851,'Regression Inputs'!$B$26:$B$1851,A1659)</f>
        <v>230089.16582227999</v>
      </c>
      <c r="D1659" s="2">
        <f>YEAR('metered data'!J1662)</f>
        <v>2022</v>
      </c>
      <c r="E1659" s="2">
        <f>MONTH('metered data'!J1662)</f>
        <v>3</v>
      </c>
      <c r="F1659" s="2">
        <f>DAY('metered data'!J1662)</f>
        <v>19</v>
      </c>
      <c r="G1659" s="2"/>
      <c r="H1659" s="2"/>
      <c r="I1659" s="2"/>
      <c r="J1659" s="3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</row>
    <row r="1660" spans="1:34" ht="12.75" customHeight="1" x14ac:dyDescent="0.35">
      <c r="A1660" s="15">
        <f t="shared" si="69"/>
        <v>44640</v>
      </c>
      <c r="B1660" s="36">
        <f>C1660*'metered data'!H1663</f>
        <v>5811485.9629622484</v>
      </c>
      <c r="C1660" s="70">
        <f>SUMIFS('Regression Inputs'!$G$26:$G$1851,'Regression Inputs'!$B$26:$B$1851,A1660)</f>
        <v>242145.24845676034</v>
      </c>
      <c r="D1660" s="2">
        <f>YEAR('metered data'!J1663)</f>
        <v>2022</v>
      </c>
      <c r="E1660" s="2">
        <f>MONTH('metered data'!J1663)</f>
        <v>3</v>
      </c>
      <c r="F1660" s="2">
        <f>DAY('metered data'!J1663)</f>
        <v>20</v>
      </c>
      <c r="G1660" s="2"/>
      <c r="H1660" s="2"/>
      <c r="I1660" s="2"/>
      <c r="J1660" s="3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</row>
    <row r="1661" spans="1:34" ht="12.75" customHeight="1" x14ac:dyDescent="0.35">
      <c r="A1661" s="15">
        <f t="shared" si="69"/>
        <v>44641</v>
      </c>
      <c r="B1661" s="36">
        <f>C1661*'metered data'!H1664</f>
        <v>5852678.3859212007</v>
      </c>
      <c r="C1661" s="70">
        <f>SUMIFS('Regression Inputs'!$G$26:$G$1851,'Regression Inputs'!$B$26:$B$1851,A1661)</f>
        <v>243861.59941338337</v>
      </c>
      <c r="D1661" s="2">
        <f>YEAR('metered data'!J1664)</f>
        <v>2022</v>
      </c>
      <c r="E1661" s="2">
        <f>MONTH('metered data'!J1664)</f>
        <v>3</v>
      </c>
      <c r="F1661" s="2">
        <f>DAY('metered data'!J1664)</f>
        <v>21</v>
      </c>
      <c r="G1661" s="2"/>
      <c r="H1661" s="2"/>
      <c r="I1661" s="2"/>
      <c r="J1661" s="3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</row>
    <row r="1662" spans="1:34" ht="12.75" customHeight="1" x14ac:dyDescent="0.35">
      <c r="A1662" s="15">
        <f t="shared" si="69"/>
        <v>44642</v>
      </c>
      <c r="B1662" s="36">
        <f>C1662*'metered data'!H1665</f>
        <v>5248142.5439377781</v>
      </c>
      <c r="C1662" s="70">
        <f>SUMIFS('Regression Inputs'!$G$26:$G$1851,'Regression Inputs'!$B$26:$B$1851,A1662)</f>
        <v>218672.60599740743</v>
      </c>
      <c r="D1662" s="2">
        <f>YEAR('metered data'!J1665)</f>
        <v>2022</v>
      </c>
      <c r="E1662" s="2">
        <f>MONTH('metered data'!J1665)</f>
        <v>3</v>
      </c>
      <c r="F1662" s="2">
        <f>DAY('metered data'!J1665)</f>
        <v>22</v>
      </c>
      <c r="G1662" s="2"/>
      <c r="H1662" s="2"/>
      <c r="I1662" s="2"/>
      <c r="J1662" s="3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</row>
    <row r="1663" spans="1:34" ht="12.75" customHeight="1" x14ac:dyDescent="0.35">
      <c r="A1663" s="15">
        <f t="shared" si="69"/>
        <v>44643</v>
      </c>
      <c r="B1663" s="36">
        <f>C1663*'metered data'!H1666</f>
        <v>5067578.0991626913</v>
      </c>
      <c r="C1663" s="70">
        <f>SUMIFS('Regression Inputs'!$G$26:$G$1851,'Regression Inputs'!$B$26:$B$1851,A1663)</f>
        <v>211149.08746511213</v>
      </c>
      <c r="D1663" s="2">
        <f>YEAR('metered data'!J1666)</f>
        <v>2022</v>
      </c>
      <c r="E1663" s="2">
        <f>MONTH('metered data'!J1666)</f>
        <v>3</v>
      </c>
      <c r="F1663" s="2">
        <f>DAY('metered data'!J1666)</f>
        <v>23</v>
      </c>
      <c r="G1663" s="2"/>
      <c r="H1663" s="2"/>
      <c r="I1663" s="2"/>
      <c r="J1663" s="3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  <c r="AA1663" s="2"/>
      <c r="AB1663" s="2"/>
      <c r="AC1663" s="2"/>
      <c r="AD1663" s="2"/>
      <c r="AE1663" s="2"/>
      <c r="AF1663" s="2"/>
      <c r="AG1663" s="2"/>
      <c r="AH1663" s="2"/>
    </row>
    <row r="1664" spans="1:34" ht="12.75" customHeight="1" x14ac:dyDescent="0.35">
      <c r="A1664" s="15">
        <f t="shared" si="69"/>
        <v>44644</v>
      </c>
      <c r="B1664" s="36">
        <f>C1664*'metered data'!H1667</f>
        <v>5382006.2719538724</v>
      </c>
      <c r="C1664" s="70">
        <f>SUMIFS('Regression Inputs'!$G$26:$G$1851,'Regression Inputs'!$B$26:$B$1851,A1664)</f>
        <v>224250.26133141134</v>
      </c>
      <c r="D1664" s="2">
        <f>YEAR('metered data'!J1667)</f>
        <v>2022</v>
      </c>
      <c r="E1664" s="2">
        <f>MONTH('metered data'!J1667)</f>
        <v>3</v>
      </c>
      <c r="F1664" s="2">
        <f>DAY('metered data'!J1667)</f>
        <v>24</v>
      </c>
      <c r="G1664" s="2"/>
      <c r="H1664" s="2"/>
      <c r="I1664" s="2"/>
      <c r="J1664" s="3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  <c r="AA1664" s="2"/>
      <c r="AB1664" s="2"/>
      <c r="AC1664" s="2"/>
      <c r="AD1664" s="2"/>
      <c r="AE1664" s="2"/>
      <c r="AF1664" s="2"/>
      <c r="AG1664" s="2"/>
      <c r="AH1664" s="2"/>
    </row>
    <row r="1665" spans="1:34" ht="12.75" customHeight="1" x14ac:dyDescent="0.35">
      <c r="A1665" s="15">
        <f t="shared" si="69"/>
        <v>44645</v>
      </c>
      <c r="B1665" s="36">
        <f>C1665*'metered data'!H1668</f>
        <v>5256426.1838074299</v>
      </c>
      <c r="C1665" s="70">
        <f>SUMIFS('Regression Inputs'!$G$26:$G$1851,'Regression Inputs'!$B$26:$B$1851,A1665)</f>
        <v>219017.75765864292</v>
      </c>
      <c r="D1665" s="2">
        <f>YEAR('metered data'!J1668)</f>
        <v>2022</v>
      </c>
      <c r="E1665" s="2">
        <f>MONTH('metered data'!J1668)</f>
        <v>3</v>
      </c>
      <c r="F1665" s="2">
        <f>DAY('metered data'!J1668)</f>
        <v>25</v>
      </c>
      <c r="G1665" s="2"/>
      <c r="H1665" s="2"/>
      <c r="I1665" s="2"/>
      <c r="J1665" s="3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</row>
    <row r="1666" spans="1:34" ht="12.75" customHeight="1" x14ac:dyDescent="0.35">
      <c r="A1666" s="15">
        <f t="shared" si="69"/>
        <v>44646</v>
      </c>
      <c r="B1666" s="36">
        <f>C1666*'metered data'!H1669</f>
        <v>4711054.2368936799</v>
      </c>
      <c r="C1666" s="70">
        <f>SUMIFS('Regression Inputs'!$G$26:$G$1851,'Regression Inputs'!$B$26:$B$1851,A1666)</f>
        <v>196293.92653723666</v>
      </c>
      <c r="D1666" s="2">
        <f>YEAR('metered data'!J1669)</f>
        <v>2022</v>
      </c>
      <c r="E1666" s="2">
        <f>MONTH('metered data'!J1669)</f>
        <v>3</v>
      </c>
      <c r="F1666" s="2">
        <f>DAY('metered data'!J1669)</f>
        <v>26</v>
      </c>
      <c r="G1666" s="2"/>
      <c r="H1666" s="2"/>
      <c r="I1666" s="2"/>
      <c r="J1666" s="3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</row>
    <row r="1667" spans="1:34" ht="12.75" customHeight="1" x14ac:dyDescent="0.35">
      <c r="A1667" s="15">
        <f t="shared" si="69"/>
        <v>44647</v>
      </c>
      <c r="B1667" s="36">
        <f>C1667*'metered data'!H1670</f>
        <v>4526459.4906713217</v>
      </c>
      <c r="C1667" s="70">
        <f>SUMIFS('Regression Inputs'!$G$26:$G$1851,'Regression Inputs'!$B$26:$B$1851,A1667)</f>
        <v>188602.47877797173</v>
      </c>
      <c r="D1667" s="2">
        <f>YEAR('metered data'!J1670)</f>
        <v>2022</v>
      </c>
      <c r="E1667" s="2">
        <f>MONTH('metered data'!J1670)</f>
        <v>3</v>
      </c>
      <c r="F1667" s="2">
        <f>DAY('metered data'!J1670)</f>
        <v>27</v>
      </c>
      <c r="G1667" s="2"/>
      <c r="H1667" s="2"/>
      <c r="I1667" s="2"/>
      <c r="J1667" s="3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  <c r="AA1667" s="2"/>
      <c r="AB1667" s="2"/>
      <c r="AC1667" s="2"/>
      <c r="AD1667" s="2"/>
      <c r="AE1667" s="2"/>
      <c r="AF1667" s="2"/>
      <c r="AG1667" s="2"/>
      <c r="AH1667" s="2"/>
    </row>
    <row r="1668" spans="1:34" ht="12.75" customHeight="1" x14ac:dyDescent="0.35">
      <c r="A1668" s="15">
        <f t="shared" si="69"/>
        <v>44648</v>
      </c>
      <c r="B1668" s="36">
        <f>C1668*'metered data'!H1671</f>
        <v>4104985.9676097715</v>
      </c>
      <c r="C1668" s="70">
        <f>SUMIFS('Regression Inputs'!$G$26:$G$1851,'Regression Inputs'!$B$26:$B$1851,A1668)</f>
        <v>171041.08198374047</v>
      </c>
      <c r="D1668" s="2">
        <f>YEAR('metered data'!J1671)</f>
        <v>2022</v>
      </c>
      <c r="E1668" s="2">
        <f>MONTH('metered data'!J1671)</f>
        <v>3</v>
      </c>
      <c r="F1668" s="2">
        <f>DAY('metered data'!J1671)</f>
        <v>28</v>
      </c>
      <c r="G1668" s="2"/>
      <c r="H1668" s="2"/>
      <c r="I1668" s="2"/>
      <c r="J1668" s="3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  <c r="AA1668" s="2"/>
      <c r="AB1668" s="2"/>
      <c r="AC1668" s="2"/>
      <c r="AD1668" s="2"/>
      <c r="AE1668" s="2"/>
      <c r="AF1668" s="2"/>
      <c r="AG1668" s="2"/>
      <c r="AH1668" s="2"/>
    </row>
    <row r="1669" spans="1:34" ht="12.75" customHeight="1" x14ac:dyDescent="0.35">
      <c r="A1669" s="15">
        <f t="shared" si="69"/>
        <v>44649</v>
      </c>
      <c r="B1669" s="36">
        <f>C1669*'metered data'!H1672</f>
        <v>4672742.7153660506</v>
      </c>
      <c r="C1669" s="70">
        <f>SUMIFS('Regression Inputs'!$G$26:$G$1851,'Regression Inputs'!$B$26:$B$1851,A1669)</f>
        <v>194697.6131402521</v>
      </c>
      <c r="D1669" s="2">
        <f>YEAR('metered data'!J1672)</f>
        <v>2022</v>
      </c>
      <c r="E1669" s="2">
        <f>MONTH('metered data'!J1672)</f>
        <v>3</v>
      </c>
      <c r="F1669" s="2">
        <f>DAY('metered data'!J1672)</f>
        <v>29</v>
      </c>
      <c r="G1669" s="2"/>
      <c r="H1669" s="2"/>
      <c r="I1669" s="2"/>
      <c r="J1669" s="3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</row>
    <row r="1670" spans="1:34" ht="12.75" customHeight="1" x14ac:dyDescent="0.35">
      <c r="A1670" s="15">
        <f t="shared" si="69"/>
        <v>44650</v>
      </c>
      <c r="B1670" s="36">
        <f>C1670*'metered data'!H1673</f>
        <v>4831309.2834031312</v>
      </c>
      <c r="C1670" s="70">
        <f>SUMIFS('Regression Inputs'!$G$26:$G$1851,'Regression Inputs'!$B$26:$B$1851,A1670)</f>
        <v>201304.55347513047</v>
      </c>
      <c r="D1670" s="2">
        <f>YEAR('metered data'!J1673)</f>
        <v>2022</v>
      </c>
      <c r="E1670" s="2">
        <f>MONTH('metered data'!J1673)</f>
        <v>3</v>
      </c>
      <c r="F1670" s="2">
        <f>DAY('metered data'!J1673)</f>
        <v>30</v>
      </c>
      <c r="G1670" s="2"/>
      <c r="H1670" s="2"/>
      <c r="I1670" s="2"/>
      <c r="J1670" s="3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</row>
    <row r="1671" spans="1:34" ht="12.75" customHeight="1" x14ac:dyDescent="0.35">
      <c r="A1671" s="15">
        <f t="shared" si="69"/>
        <v>44651</v>
      </c>
      <c r="B1671" s="36">
        <f>C1671*'metered data'!H1674</f>
        <v>5219633.7524813013</v>
      </c>
      <c r="C1671" s="70">
        <f>SUMIFS('Regression Inputs'!$G$26:$G$1851,'Regression Inputs'!$B$26:$B$1851,A1671)</f>
        <v>217484.73968672089</v>
      </c>
      <c r="D1671" s="2">
        <f>YEAR('metered data'!J1674)</f>
        <v>2022</v>
      </c>
      <c r="E1671" s="2">
        <f>MONTH('metered data'!J1674)</f>
        <v>3</v>
      </c>
      <c r="F1671" s="2">
        <f>DAY('metered data'!J1674)</f>
        <v>31</v>
      </c>
      <c r="G1671" s="2"/>
      <c r="H1671" s="2"/>
      <c r="I1671" s="2"/>
      <c r="J1671" s="3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  <c r="AA1671" s="2"/>
      <c r="AB1671" s="2"/>
      <c r="AC1671" s="2"/>
      <c r="AD1671" s="2"/>
      <c r="AE1671" s="2"/>
      <c r="AF1671" s="2"/>
      <c r="AG1671" s="2"/>
      <c r="AH1671" s="2"/>
    </row>
    <row r="1672" spans="1:34" ht="12.75" customHeight="1" x14ac:dyDescent="0.35">
      <c r="A1672" s="15">
        <f t="shared" si="69"/>
        <v>44652</v>
      </c>
      <c r="B1672" s="36">
        <f>C1672*'metered data'!H1675</f>
        <v>5283648.6156763574</v>
      </c>
      <c r="C1672" s="70">
        <f>SUMIFS('Regression Inputs'!$G$26:$G$1851,'Regression Inputs'!$B$26:$B$1851,A1672)</f>
        <v>220152.02565318157</v>
      </c>
      <c r="D1672" s="2">
        <f>YEAR('metered data'!J1675)</f>
        <v>2022</v>
      </c>
      <c r="E1672" s="2">
        <f>MONTH('metered data'!J1675)</f>
        <v>4</v>
      </c>
      <c r="F1672" s="2">
        <f>DAY('metered data'!J1675)</f>
        <v>1</v>
      </c>
      <c r="G1672" s="2"/>
      <c r="H1672" s="2"/>
      <c r="I1672" s="2"/>
      <c r="J1672" s="3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  <c r="AA1672" s="2"/>
      <c r="AB1672" s="2"/>
      <c r="AC1672" s="2"/>
      <c r="AD1672" s="2"/>
      <c r="AE1672" s="2"/>
      <c r="AF1672" s="2"/>
      <c r="AG1672" s="2"/>
      <c r="AH1672" s="2"/>
    </row>
    <row r="1673" spans="1:34" ht="12.75" customHeight="1" x14ac:dyDescent="0.35">
      <c r="A1673" s="15">
        <f t="shared" si="69"/>
        <v>44653</v>
      </c>
      <c r="B1673" s="36">
        <f>C1673*'metered data'!H1676</f>
        <v>4770835.8515232801</v>
      </c>
      <c r="C1673" s="70">
        <f>SUMIFS('Regression Inputs'!$G$26:$G$1851,'Regression Inputs'!$B$26:$B$1851,A1673)</f>
        <v>198784.82714680335</v>
      </c>
      <c r="D1673" s="2">
        <f>YEAR('metered data'!J1676)</f>
        <v>2022</v>
      </c>
      <c r="E1673" s="2">
        <f>MONTH('metered data'!J1676)</f>
        <v>4</v>
      </c>
      <c r="F1673" s="2">
        <f>DAY('metered data'!J1676)</f>
        <v>2</v>
      </c>
      <c r="G1673" s="2"/>
      <c r="H1673" s="2"/>
      <c r="I1673" s="2"/>
      <c r="J1673" s="3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</row>
    <row r="1674" spans="1:34" ht="12.75" customHeight="1" x14ac:dyDescent="0.35">
      <c r="A1674" s="15">
        <f t="shared" si="69"/>
        <v>44654</v>
      </c>
      <c r="B1674" s="36">
        <f>C1674*'metered data'!H1677</f>
        <v>4940033.35366771</v>
      </c>
      <c r="C1674" s="70">
        <f>SUMIFS('Regression Inputs'!$G$26:$G$1851,'Regression Inputs'!$B$26:$B$1851,A1674)</f>
        <v>205834.7230694879</v>
      </c>
      <c r="D1674" s="2">
        <f>YEAR('metered data'!J1677)</f>
        <v>2022</v>
      </c>
      <c r="E1674" s="2">
        <f>MONTH('metered data'!J1677)</f>
        <v>4</v>
      </c>
      <c r="F1674" s="2">
        <f>DAY('metered data'!J1677)</f>
        <v>3</v>
      </c>
      <c r="G1674" s="2"/>
      <c r="H1674" s="2"/>
      <c r="I1674" s="2"/>
      <c r="J1674" s="3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</row>
    <row r="1675" spans="1:34" ht="12.75" customHeight="1" x14ac:dyDescent="0.35">
      <c r="A1675" s="15">
        <f t="shared" si="69"/>
        <v>44655</v>
      </c>
      <c r="B1675" s="36">
        <f>C1675*'metered data'!H1678</f>
        <v>5584283.5961644584</v>
      </c>
      <c r="C1675" s="70">
        <f>SUMIFS('Regression Inputs'!$G$26:$G$1851,'Regression Inputs'!$B$26:$B$1851,A1675)</f>
        <v>232678.48317351911</v>
      </c>
      <c r="D1675" s="2">
        <f>YEAR('metered data'!J1678)</f>
        <v>2022</v>
      </c>
      <c r="E1675" s="2">
        <f>MONTH('metered data'!J1678)</f>
        <v>4</v>
      </c>
      <c r="F1675" s="2">
        <f>DAY('metered data'!J1678)</f>
        <v>4</v>
      </c>
      <c r="G1675" s="2"/>
      <c r="H1675" s="2"/>
      <c r="I1675" s="2"/>
      <c r="J1675" s="3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</row>
    <row r="1676" spans="1:34" ht="12.75" customHeight="1" x14ac:dyDescent="0.35">
      <c r="A1676" s="15">
        <f t="shared" si="69"/>
        <v>44656</v>
      </c>
      <c r="B1676" s="36">
        <f>C1676*'metered data'!H1679</f>
        <v>5615501.2930908008</v>
      </c>
      <c r="C1676" s="70">
        <f>SUMIFS('Regression Inputs'!$G$26:$G$1851,'Regression Inputs'!$B$26:$B$1851,A1676)</f>
        <v>233979.22054545002</v>
      </c>
      <c r="D1676" s="2">
        <f>YEAR('metered data'!J1679)</f>
        <v>2022</v>
      </c>
      <c r="E1676" s="2">
        <f>MONTH('metered data'!J1679)</f>
        <v>4</v>
      </c>
      <c r="F1676" s="2">
        <f>DAY('metered data'!J1679)</f>
        <v>5</v>
      </c>
      <c r="G1676" s="2"/>
      <c r="H1676" s="2"/>
      <c r="I1676" s="2"/>
      <c r="J1676" s="3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</row>
    <row r="1677" spans="1:34" ht="12.75" customHeight="1" x14ac:dyDescent="0.35">
      <c r="A1677" s="15">
        <f t="shared" si="69"/>
        <v>44657</v>
      </c>
      <c r="B1677" s="36">
        <f>C1677*'metered data'!H1680</f>
        <v>5354463.2728898497</v>
      </c>
      <c r="C1677" s="70">
        <f>SUMIFS('Regression Inputs'!$G$26:$G$1851,'Regression Inputs'!$B$26:$B$1851,A1677)</f>
        <v>223102.63637041042</v>
      </c>
      <c r="D1677" s="2">
        <f>YEAR('metered data'!J1680)</f>
        <v>2022</v>
      </c>
      <c r="E1677" s="2">
        <f>MONTH('metered data'!J1680)</f>
        <v>4</v>
      </c>
      <c r="F1677" s="2">
        <f>DAY('metered data'!J1680)</f>
        <v>6</v>
      </c>
      <c r="G1677" s="2"/>
      <c r="H1677" s="2"/>
      <c r="I1677" s="2"/>
      <c r="J1677" s="3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</row>
    <row r="1678" spans="1:34" ht="12.75" customHeight="1" x14ac:dyDescent="0.35">
      <c r="A1678" s="15">
        <f t="shared" si="69"/>
        <v>44658</v>
      </c>
      <c r="B1678" s="36">
        <f>C1678*'metered data'!H1681</f>
        <v>5058997.2778846808</v>
      </c>
      <c r="C1678" s="70">
        <f>SUMIFS('Regression Inputs'!$G$26:$G$1851,'Regression Inputs'!$B$26:$B$1851,A1678)</f>
        <v>210791.55324519504</v>
      </c>
      <c r="D1678" s="2">
        <f>YEAR('metered data'!J1681)</f>
        <v>2022</v>
      </c>
      <c r="E1678" s="2">
        <f>MONTH('metered data'!J1681)</f>
        <v>4</v>
      </c>
      <c r="F1678" s="2">
        <f>DAY('metered data'!J1681)</f>
        <v>7</v>
      </c>
      <c r="G1678" s="2"/>
      <c r="H1678" s="2"/>
      <c r="I1678" s="2"/>
      <c r="J1678" s="3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</row>
    <row r="1679" spans="1:34" ht="12.75" customHeight="1" x14ac:dyDescent="0.35">
      <c r="A1679" s="15">
        <f t="shared" si="69"/>
        <v>44659</v>
      </c>
      <c r="B1679" s="36">
        <f>C1679*'metered data'!H1682</f>
        <v>4847573.4481159989</v>
      </c>
      <c r="C1679" s="70">
        <f>SUMIFS('Regression Inputs'!$G$26:$G$1851,'Regression Inputs'!$B$26:$B$1851,A1679)</f>
        <v>201982.22700483329</v>
      </c>
      <c r="D1679" s="2">
        <f>YEAR('metered data'!J1682)</f>
        <v>2022</v>
      </c>
      <c r="E1679" s="2">
        <f>MONTH('metered data'!J1682)</f>
        <v>4</v>
      </c>
      <c r="F1679" s="2">
        <f>DAY('metered data'!J1682)</f>
        <v>8</v>
      </c>
      <c r="G1679" s="2"/>
      <c r="H1679" s="2"/>
      <c r="I1679" s="2"/>
      <c r="J1679" s="3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</row>
    <row r="1680" spans="1:34" ht="12.75" customHeight="1" x14ac:dyDescent="0.35">
      <c r="A1680" s="15">
        <f t="shared" si="69"/>
        <v>44660</v>
      </c>
      <c r="B1680" s="36">
        <f>C1680*'metered data'!H1683</f>
        <v>5314226.0179970907</v>
      </c>
      <c r="C1680" s="70">
        <f>SUMIFS('Regression Inputs'!$G$26:$G$1851,'Regression Inputs'!$B$26:$B$1851,A1680)</f>
        <v>221426.0840832121</v>
      </c>
      <c r="D1680" s="2">
        <f>YEAR('metered data'!J1683)</f>
        <v>2022</v>
      </c>
      <c r="E1680" s="2">
        <f>MONTH('metered data'!J1683)</f>
        <v>4</v>
      </c>
      <c r="F1680" s="2">
        <f>DAY('metered data'!J1683)</f>
        <v>9</v>
      </c>
      <c r="G1680" s="2"/>
      <c r="H1680" s="2"/>
      <c r="I1680" s="2"/>
      <c r="J1680" s="3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</row>
    <row r="1681" spans="1:34" ht="12.75" customHeight="1" x14ac:dyDescent="0.35">
      <c r="A1681" s="15">
        <f t="shared" si="69"/>
        <v>44661</v>
      </c>
      <c r="B1681" s="36">
        <f>C1681*'metered data'!H1684</f>
        <v>5428881.3901247298</v>
      </c>
      <c r="C1681" s="70">
        <f>SUMIFS('Regression Inputs'!$G$26:$G$1851,'Regression Inputs'!$B$26:$B$1851,A1681)</f>
        <v>226203.39125519709</v>
      </c>
      <c r="D1681" s="2">
        <f>YEAR('metered data'!J1684)</f>
        <v>2022</v>
      </c>
      <c r="E1681" s="2">
        <f>MONTH('metered data'!J1684)</f>
        <v>4</v>
      </c>
      <c r="F1681" s="2">
        <f>DAY('metered data'!J1684)</f>
        <v>10</v>
      </c>
      <c r="G1681" s="2"/>
      <c r="H1681" s="2"/>
      <c r="I1681" s="2"/>
      <c r="J1681" s="3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</row>
    <row r="1682" spans="1:34" ht="12.75" customHeight="1" x14ac:dyDescent="0.35">
      <c r="A1682" s="15">
        <f t="shared" si="69"/>
        <v>44662</v>
      </c>
      <c r="B1682" s="36">
        <f>C1682*'metered data'!H1685</f>
        <v>6825555.3200699827</v>
      </c>
      <c r="C1682" s="70">
        <f>SUMIFS('Regression Inputs'!$G$26:$G$1851,'Regression Inputs'!$B$26:$B$1851,A1682)</f>
        <v>284398.13833624928</v>
      </c>
      <c r="D1682" s="2">
        <f>YEAR('metered data'!J1685)</f>
        <v>2022</v>
      </c>
      <c r="E1682" s="2">
        <f>MONTH('metered data'!J1685)</f>
        <v>4</v>
      </c>
      <c r="F1682" s="2">
        <f>DAY('metered data'!J1685)</f>
        <v>11</v>
      </c>
      <c r="G1682" s="2"/>
      <c r="H1682" s="2"/>
      <c r="I1682" s="2"/>
      <c r="J1682" s="3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</row>
    <row r="1683" spans="1:34" ht="12.75" customHeight="1" x14ac:dyDescent="0.35">
      <c r="A1683" s="15">
        <f t="shared" si="69"/>
        <v>44663</v>
      </c>
      <c r="B1683" s="36">
        <f>C1683*'metered data'!H1686</f>
        <v>6487358.5996172596</v>
      </c>
      <c r="C1683" s="70">
        <f>SUMIFS('Regression Inputs'!$G$26:$G$1851,'Regression Inputs'!$B$26:$B$1851,A1683)</f>
        <v>270306.60831738584</v>
      </c>
      <c r="D1683" s="2">
        <f>YEAR('metered data'!J1686)</f>
        <v>2022</v>
      </c>
      <c r="E1683" s="2">
        <f>MONTH('metered data'!J1686)</f>
        <v>4</v>
      </c>
      <c r="F1683" s="2">
        <f>DAY('metered data'!J1686)</f>
        <v>12</v>
      </c>
      <c r="G1683" s="2"/>
      <c r="H1683" s="2"/>
      <c r="I1683" s="2"/>
      <c r="J1683" s="3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</row>
    <row r="1684" spans="1:34" ht="12.75" customHeight="1" x14ac:dyDescent="0.35">
      <c r="A1684" s="15">
        <f t="shared" si="69"/>
        <v>44664</v>
      </c>
      <c r="B1684" s="36">
        <f>C1684*'metered data'!H1687</f>
        <v>6531750.3757665399</v>
      </c>
      <c r="C1684" s="70">
        <f>SUMIFS('Regression Inputs'!$G$26:$G$1851,'Regression Inputs'!$B$26:$B$1851,A1684)</f>
        <v>272156.26565693918</v>
      </c>
      <c r="D1684" s="2">
        <f>YEAR('metered data'!J1687)</f>
        <v>2022</v>
      </c>
      <c r="E1684" s="2">
        <f>MONTH('metered data'!J1687)</f>
        <v>4</v>
      </c>
      <c r="F1684" s="2">
        <f>DAY('metered data'!J1687)</f>
        <v>13</v>
      </c>
      <c r="G1684" s="2"/>
      <c r="H1684" s="2"/>
      <c r="I1684" s="2"/>
      <c r="J1684" s="3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/>
      <c r="AF1684" s="2"/>
      <c r="AG1684" s="2"/>
      <c r="AH1684" s="2"/>
    </row>
    <row r="1685" spans="1:34" ht="12.75" customHeight="1" x14ac:dyDescent="0.35">
      <c r="A1685" s="15">
        <f t="shared" si="69"/>
        <v>44665</v>
      </c>
      <c r="B1685" s="36">
        <f>C1685*'metered data'!H1688</f>
        <v>6560356.1965720123</v>
      </c>
      <c r="C1685" s="70">
        <f>SUMIFS('Regression Inputs'!$G$26:$G$1851,'Regression Inputs'!$B$26:$B$1851,A1685)</f>
        <v>273348.17485716718</v>
      </c>
      <c r="D1685" s="2">
        <f>YEAR('metered data'!J1688)</f>
        <v>2022</v>
      </c>
      <c r="E1685" s="2">
        <f>MONTH('metered data'!J1688)</f>
        <v>4</v>
      </c>
      <c r="F1685" s="2">
        <f>DAY('metered data'!J1688)</f>
        <v>14</v>
      </c>
      <c r="G1685" s="2"/>
      <c r="H1685" s="2"/>
      <c r="I1685" s="2"/>
      <c r="J1685" s="3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/>
      <c r="AF1685" s="2"/>
      <c r="AG1685" s="2"/>
      <c r="AH1685" s="2"/>
    </row>
    <row r="1686" spans="1:34" ht="12.75" customHeight="1" x14ac:dyDescent="0.35">
      <c r="A1686" s="15">
        <f t="shared" si="69"/>
        <v>44666</v>
      </c>
      <c r="B1686" s="36">
        <f>C1686*'metered data'!H1689</f>
        <v>6282517.2265926031</v>
      </c>
      <c r="C1686" s="70">
        <f>SUMIFS('Regression Inputs'!$G$26:$G$1851,'Regression Inputs'!$B$26:$B$1851,A1686)</f>
        <v>261771.55110802513</v>
      </c>
      <c r="D1686" s="2">
        <f>YEAR('metered data'!J1689)</f>
        <v>2022</v>
      </c>
      <c r="E1686" s="2">
        <f>MONTH('metered data'!J1689)</f>
        <v>4</v>
      </c>
      <c r="F1686" s="2">
        <f>DAY('metered data'!J1689)</f>
        <v>15</v>
      </c>
      <c r="G1686" s="2"/>
      <c r="H1686" s="2"/>
      <c r="I1686" s="2"/>
      <c r="J1686" s="3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</row>
    <row r="1687" spans="1:34" ht="12.75" customHeight="1" x14ac:dyDescent="0.35">
      <c r="A1687" s="15">
        <f t="shared" si="69"/>
        <v>44667</v>
      </c>
      <c r="B1687" s="36">
        <f>C1687*'metered data'!H1690</f>
        <v>6385098.7392630419</v>
      </c>
      <c r="C1687" s="70">
        <f>SUMIFS('Regression Inputs'!$G$26:$G$1851,'Regression Inputs'!$B$26:$B$1851,A1687)</f>
        <v>266045.78080262674</v>
      </c>
      <c r="D1687" s="2">
        <f>YEAR('metered data'!J1690)</f>
        <v>2022</v>
      </c>
      <c r="E1687" s="2">
        <f>MONTH('metered data'!J1690)</f>
        <v>4</v>
      </c>
      <c r="F1687" s="2">
        <f>DAY('metered data'!J1690)</f>
        <v>16</v>
      </c>
      <c r="G1687" s="2"/>
      <c r="H1687" s="2"/>
      <c r="I1687" s="2"/>
      <c r="J1687" s="3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</row>
    <row r="1688" spans="1:34" ht="12.75" customHeight="1" x14ac:dyDescent="0.35">
      <c r="A1688" s="15">
        <f t="shared" si="69"/>
        <v>44668</v>
      </c>
      <c r="B1688" s="36">
        <f>C1688*'metered data'!H1691</f>
        <v>5628871.19731458</v>
      </c>
      <c r="C1688" s="70">
        <f>SUMIFS('Regression Inputs'!$G$26:$G$1851,'Regression Inputs'!$B$26:$B$1851,A1688)</f>
        <v>234536.29988810749</v>
      </c>
      <c r="D1688" s="2">
        <f>YEAR('metered data'!J1691)</f>
        <v>2022</v>
      </c>
      <c r="E1688" s="2">
        <f>MONTH('metered data'!J1691)</f>
        <v>4</v>
      </c>
      <c r="F1688" s="2">
        <f>DAY('metered data'!J1691)</f>
        <v>17</v>
      </c>
      <c r="G1688" s="2"/>
      <c r="H1688" s="2"/>
      <c r="I1688" s="2"/>
      <c r="J1688" s="3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/>
      <c r="AF1688" s="2"/>
      <c r="AG1688" s="2"/>
      <c r="AH1688" s="2"/>
    </row>
    <row r="1689" spans="1:34" ht="12.75" customHeight="1" x14ac:dyDescent="0.35">
      <c r="A1689" s="15">
        <f t="shared" si="69"/>
        <v>44669</v>
      </c>
      <c r="B1689" s="36">
        <f>C1689*'metered data'!H1692</f>
        <v>5584610.0316041075</v>
      </c>
      <c r="C1689" s="70">
        <f>SUMIFS('Regression Inputs'!$G$26:$G$1851,'Regression Inputs'!$B$26:$B$1851,A1689)</f>
        <v>232692.08465017113</v>
      </c>
      <c r="D1689" s="2">
        <f>YEAR('metered data'!J1692)</f>
        <v>2022</v>
      </c>
      <c r="E1689" s="2">
        <f>MONTH('metered data'!J1692)</f>
        <v>4</v>
      </c>
      <c r="F1689" s="2">
        <f>DAY('metered data'!J1692)</f>
        <v>18</v>
      </c>
      <c r="G1689" s="2"/>
      <c r="H1689" s="2"/>
      <c r="I1689" s="2"/>
      <c r="J1689" s="3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/>
      <c r="AF1689" s="2"/>
      <c r="AG1689" s="2"/>
      <c r="AH1689" s="2"/>
    </row>
    <row r="1690" spans="1:34" ht="12.75" customHeight="1" x14ac:dyDescent="0.35">
      <c r="A1690" s="15">
        <f t="shared" si="69"/>
        <v>44670</v>
      </c>
      <c r="B1690" s="36">
        <f>C1690*'metered data'!H1693</f>
        <v>5530198.7210724084</v>
      </c>
      <c r="C1690" s="70">
        <f>SUMIFS('Regression Inputs'!$G$26:$G$1851,'Regression Inputs'!$B$26:$B$1851,A1690)</f>
        <v>230424.94671135035</v>
      </c>
      <c r="D1690" s="2">
        <f>YEAR('metered data'!J1693)</f>
        <v>2022</v>
      </c>
      <c r="E1690" s="2">
        <f>MONTH('metered data'!J1693)</f>
        <v>4</v>
      </c>
      <c r="F1690" s="2">
        <f>DAY('metered data'!J1693)</f>
        <v>19</v>
      </c>
      <c r="G1690" s="2"/>
      <c r="H1690" s="2"/>
      <c r="I1690" s="2"/>
      <c r="J1690" s="3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</row>
    <row r="1691" spans="1:34" ht="12.75" customHeight="1" x14ac:dyDescent="0.35">
      <c r="A1691" s="15">
        <f t="shared" si="69"/>
        <v>44671</v>
      </c>
      <c r="B1691" s="36">
        <f>C1691*'metered data'!H1694</f>
        <v>5702587.3495874293</v>
      </c>
      <c r="C1691" s="70">
        <f>SUMIFS('Regression Inputs'!$G$26:$G$1851,'Regression Inputs'!$B$26:$B$1851,A1691)</f>
        <v>237607.80623280955</v>
      </c>
      <c r="D1691" s="2">
        <f>YEAR('metered data'!J1694)</f>
        <v>2022</v>
      </c>
      <c r="E1691" s="2">
        <f>MONTH('metered data'!J1694)</f>
        <v>4</v>
      </c>
      <c r="F1691" s="2">
        <f>DAY('metered data'!J1694)</f>
        <v>20</v>
      </c>
      <c r="G1691" s="2"/>
      <c r="H1691" s="2"/>
      <c r="I1691" s="2"/>
      <c r="J1691" s="3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</row>
    <row r="1692" spans="1:34" ht="12.75" customHeight="1" x14ac:dyDescent="0.35">
      <c r="A1692" s="15">
        <f t="shared" si="69"/>
        <v>44672</v>
      </c>
      <c r="B1692" s="36">
        <f>C1692*'metered data'!H1695</f>
        <v>5203857.0417693797</v>
      </c>
      <c r="C1692" s="70">
        <f>SUMIFS('Regression Inputs'!$G$26:$G$1851,'Regression Inputs'!$B$26:$B$1851,A1692)</f>
        <v>216827.37674039081</v>
      </c>
      <c r="D1692" s="2">
        <f>YEAR('metered data'!J1695)</f>
        <v>2022</v>
      </c>
      <c r="E1692" s="2">
        <f>MONTH('metered data'!J1695)</f>
        <v>4</v>
      </c>
      <c r="F1692" s="2">
        <f>DAY('metered data'!J1695)</f>
        <v>21</v>
      </c>
      <c r="G1692" s="2"/>
      <c r="H1692" s="2"/>
      <c r="I1692" s="2"/>
      <c r="J1692" s="3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/>
      <c r="AF1692" s="2"/>
      <c r="AG1692" s="2"/>
      <c r="AH1692" s="2"/>
    </row>
    <row r="1693" spans="1:34" ht="12.75" customHeight="1" x14ac:dyDescent="0.35">
      <c r="A1693" s="15">
        <f t="shared" si="69"/>
        <v>44673</v>
      </c>
      <c r="B1693" s="36">
        <f>C1693*'metered data'!H1696</f>
        <v>5060234.3048713896</v>
      </c>
      <c r="C1693" s="70">
        <f>SUMIFS('Regression Inputs'!$G$26:$G$1851,'Regression Inputs'!$B$26:$B$1851,A1693)</f>
        <v>210843.09603630789</v>
      </c>
      <c r="D1693" s="2">
        <f>YEAR('metered data'!J1696)</f>
        <v>2022</v>
      </c>
      <c r="E1693" s="2">
        <f>MONTH('metered data'!J1696)</f>
        <v>4</v>
      </c>
      <c r="F1693" s="2">
        <f>DAY('metered data'!J1696)</f>
        <v>22</v>
      </c>
      <c r="G1693" s="2"/>
      <c r="H1693" s="2"/>
      <c r="I1693" s="2"/>
      <c r="J1693" s="3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/>
      <c r="AF1693" s="2"/>
      <c r="AG1693" s="2"/>
      <c r="AH1693" s="2"/>
    </row>
    <row r="1694" spans="1:34" ht="12.75" customHeight="1" x14ac:dyDescent="0.35">
      <c r="A1694" s="15">
        <f t="shared" ref="A1694:A1757" si="70">DATE(D1694,E1694,F1694)</f>
        <v>44674</v>
      </c>
      <c r="B1694" s="36">
        <f>C1694*'metered data'!H1697</f>
        <v>4642194.4071073765</v>
      </c>
      <c r="C1694" s="70">
        <f>SUMIFS('Regression Inputs'!$G$26:$G$1851,'Regression Inputs'!$B$26:$B$1851,A1694)</f>
        <v>193424.76696280736</v>
      </c>
      <c r="D1694" s="2">
        <f>YEAR('metered data'!J1697)</f>
        <v>2022</v>
      </c>
      <c r="E1694" s="2">
        <f>MONTH('metered data'!J1697)</f>
        <v>4</v>
      </c>
      <c r="F1694" s="2">
        <f>DAY('metered data'!J1697)</f>
        <v>23</v>
      </c>
      <c r="G1694" s="2"/>
      <c r="H1694" s="2"/>
      <c r="I1694" s="2"/>
      <c r="J1694" s="3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</row>
    <row r="1695" spans="1:34" ht="12.75" customHeight="1" x14ac:dyDescent="0.35">
      <c r="A1695" s="15">
        <f t="shared" si="70"/>
        <v>44675</v>
      </c>
      <c r="B1695" s="36">
        <f>C1695*'metered data'!H1698</f>
        <v>4470134.4470495293</v>
      </c>
      <c r="C1695" s="70">
        <f>SUMIFS('Regression Inputs'!$G$26:$G$1851,'Regression Inputs'!$B$26:$B$1851,A1695)</f>
        <v>186255.60196039706</v>
      </c>
      <c r="D1695" s="2">
        <f>YEAR('metered data'!J1698)</f>
        <v>2022</v>
      </c>
      <c r="E1695" s="2">
        <f>MONTH('metered data'!J1698)</f>
        <v>4</v>
      </c>
      <c r="F1695" s="2">
        <f>DAY('metered data'!J1698)</f>
        <v>24</v>
      </c>
      <c r="G1695" s="2"/>
      <c r="H1695" s="2"/>
      <c r="I1695" s="2"/>
      <c r="J1695" s="3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</row>
    <row r="1696" spans="1:34" ht="12.75" customHeight="1" x14ac:dyDescent="0.35">
      <c r="A1696" s="15">
        <f t="shared" si="70"/>
        <v>44676</v>
      </c>
      <c r="B1696" s="36">
        <f>C1696*'metered data'!H1699</f>
        <v>4638729.9436041508</v>
      </c>
      <c r="C1696" s="70">
        <f>SUMIFS('Regression Inputs'!$G$26:$G$1851,'Regression Inputs'!$B$26:$B$1851,A1696)</f>
        <v>193280.4143168396</v>
      </c>
      <c r="D1696" s="2">
        <f>YEAR('metered data'!J1699)</f>
        <v>2022</v>
      </c>
      <c r="E1696" s="2">
        <f>MONTH('metered data'!J1699)</f>
        <v>4</v>
      </c>
      <c r="F1696" s="2">
        <f>DAY('metered data'!J1699)</f>
        <v>25</v>
      </c>
      <c r="G1696" s="2"/>
      <c r="H1696" s="2"/>
      <c r="I1696" s="2"/>
      <c r="J1696" s="3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</row>
    <row r="1697" spans="1:34" ht="12.75" customHeight="1" x14ac:dyDescent="0.35">
      <c r="A1697" s="15">
        <f t="shared" si="70"/>
        <v>44677</v>
      </c>
      <c r="B1697" s="36">
        <f>C1697*'metered data'!H1700</f>
        <v>4726892.8441870017</v>
      </c>
      <c r="C1697" s="70">
        <f>SUMIFS('Regression Inputs'!$G$26:$G$1851,'Regression Inputs'!$B$26:$B$1851,A1697)</f>
        <v>196953.86850779175</v>
      </c>
      <c r="D1697" s="2">
        <f>YEAR('metered data'!J1700)</f>
        <v>2022</v>
      </c>
      <c r="E1697" s="2">
        <f>MONTH('metered data'!J1700)</f>
        <v>4</v>
      </c>
      <c r="F1697" s="2">
        <f>DAY('metered data'!J1700)</f>
        <v>26</v>
      </c>
      <c r="G1697" s="2"/>
      <c r="H1697" s="2"/>
      <c r="I1697" s="2"/>
      <c r="J1697" s="3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</row>
    <row r="1698" spans="1:34" ht="12.75" customHeight="1" x14ac:dyDescent="0.35">
      <c r="A1698" s="15">
        <f t="shared" si="70"/>
        <v>44678</v>
      </c>
      <c r="B1698" s="36">
        <f>C1698*'metered data'!H1701</f>
        <v>4972620.5182332005</v>
      </c>
      <c r="C1698" s="70">
        <f>SUMIFS('Regression Inputs'!$G$26:$G$1851,'Regression Inputs'!$B$26:$B$1851,A1698)</f>
        <v>207192.52159305004</v>
      </c>
      <c r="D1698" s="2">
        <f>YEAR('metered data'!J1701)</f>
        <v>2022</v>
      </c>
      <c r="E1698" s="2">
        <f>MONTH('metered data'!J1701)</f>
        <v>4</v>
      </c>
      <c r="F1698" s="2">
        <f>DAY('metered data'!J1701)</f>
        <v>27</v>
      </c>
      <c r="G1698" s="2"/>
      <c r="H1698" s="2"/>
      <c r="I1698" s="2"/>
      <c r="J1698" s="3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</row>
    <row r="1699" spans="1:34" ht="12.75" customHeight="1" x14ac:dyDescent="0.35">
      <c r="A1699" s="15">
        <f t="shared" si="70"/>
        <v>44679</v>
      </c>
      <c r="B1699" s="36">
        <f>C1699*'metered data'!H1702</f>
        <v>5034333.2739301128</v>
      </c>
      <c r="C1699" s="70">
        <f>SUMIFS('Regression Inputs'!$G$26:$G$1851,'Regression Inputs'!$B$26:$B$1851,A1699)</f>
        <v>209763.88641375469</v>
      </c>
      <c r="D1699" s="2">
        <f>YEAR('metered data'!J1702)</f>
        <v>2022</v>
      </c>
      <c r="E1699" s="2">
        <f>MONTH('metered data'!J1702)</f>
        <v>4</v>
      </c>
      <c r="F1699" s="2">
        <f>DAY('metered data'!J1702)</f>
        <v>28</v>
      </c>
      <c r="G1699" s="2"/>
      <c r="H1699" s="2"/>
      <c r="I1699" s="2"/>
      <c r="J1699" s="3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</row>
    <row r="1700" spans="1:34" ht="12.75" customHeight="1" x14ac:dyDescent="0.35">
      <c r="A1700" s="15">
        <f t="shared" si="70"/>
        <v>44680</v>
      </c>
      <c r="B1700" s="36">
        <f>C1700*'metered data'!H1703</f>
        <v>4783968.199350399</v>
      </c>
      <c r="C1700" s="70">
        <f>SUMIFS('Regression Inputs'!$G$26:$G$1851,'Regression Inputs'!$B$26:$B$1851,A1700)</f>
        <v>199332.00830626662</v>
      </c>
      <c r="D1700" s="2">
        <f>YEAR('metered data'!J1703)</f>
        <v>2022</v>
      </c>
      <c r="E1700" s="2">
        <f>MONTH('metered data'!J1703)</f>
        <v>4</v>
      </c>
      <c r="F1700" s="2">
        <f>DAY('metered data'!J1703)</f>
        <v>29</v>
      </c>
      <c r="G1700" s="2"/>
      <c r="H1700" s="2"/>
      <c r="I1700" s="2"/>
      <c r="J1700" s="3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</row>
    <row r="1701" spans="1:34" ht="12.75" customHeight="1" x14ac:dyDescent="0.35">
      <c r="A1701" s="15">
        <f t="shared" si="70"/>
        <v>44681</v>
      </c>
      <c r="B1701" s="36">
        <f>C1701*'metered data'!H1704</f>
        <v>4676763.1191124981</v>
      </c>
      <c r="C1701" s="70">
        <f>SUMIFS('Regression Inputs'!$G$26:$G$1851,'Regression Inputs'!$B$26:$B$1851,A1701)</f>
        <v>194865.12996302076</v>
      </c>
      <c r="D1701" s="2">
        <f>YEAR('metered data'!J1704)</f>
        <v>2022</v>
      </c>
      <c r="E1701" s="2">
        <f>MONTH('metered data'!J1704)</f>
        <v>4</v>
      </c>
      <c r="F1701" s="2">
        <f>DAY('metered data'!J1704)</f>
        <v>30</v>
      </c>
      <c r="G1701" s="2"/>
      <c r="H1701" s="2"/>
      <c r="I1701" s="2"/>
      <c r="J1701" s="3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</row>
    <row r="1702" spans="1:34" ht="12.75" customHeight="1" x14ac:dyDescent="0.35">
      <c r="A1702" s="15">
        <f t="shared" si="70"/>
        <v>44682</v>
      </c>
      <c r="B1702" s="36">
        <f>C1702*'metered data'!H1705</f>
        <v>4478954.2585817296</v>
      </c>
      <c r="C1702" s="70">
        <f>SUMIFS('Regression Inputs'!$G$26:$G$1851,'Regression Inputs'!$B$26:$B$1851,A1702)</f>
        <v>186623.09410757208</v>
      </c>
      <c r="D1702" s="2">
        <f>YEAR('metered data'!J1705)</f>
        <v>2022</v>
      </c>
      <c r="E1702" s="2">
        <f>MONTH('metered data'!J1705)</f>
        <v>5</v>
      </c>
      <c r="F1702" s="2">
        <f>DAY('metered data'!J1705)</f>
        <v>1</v>
      </c>
      <c r="G1702" s="2"/>
      <c r="H1702" s="2"/>
      <c r="I1702" s="2"/>
      <c r="J1702" s="3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/>
      <c r="AF1702" s="2"/>
      <c r="AG1702" s="2"/>
      <c r="AH1702" s="2"/>
    </row>
    <row r="1703" spans="1:34" ht="12.75" customHeight="1" x14ac:dyDescent="0.35">
      <c r="A1703" s="15">
        <f t="shared" si="70"/>
        <v>44683</v>
      </c>
      <c r="B1703" s="36">
        <f>C1703*'metered data'!H1706</f>
        <v>4624015.1394491289</v>
      </c>
      <c r="C1703" s="70">
        <f>SUMIFS('Regression Inputs'!$G$26:$G$1851,'Regression Inputs'!$B$26:$B$1851,A1703)</f>
        <v>192667.29747704702</v>
      </c>
      <c r="D1703" s="2">
        <f>YEAR('metered data'!J1706)</f>
        <v>2022</v>
      </c>
      <c r="E1703" s="2">
        <f>MONTH('metered data'!J1706)</f>
        <v>5</v>
      </c>
      <c r="F1703" s="2">
        <f>DAY('metered data'!J1706)</f>
        <v>2</v>
      </c>
      <c r="G1703" s="2"/>
      <c r="H1703" s="2"/>
      <c r="I1703" s="2"/>
      <c r="J1703" s="3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/>
      <c r="AF1703" s="2"/>
      <c r="AG1703" s="2"/>
      <c r="AH1703" s="2"/>
    </row>
    <row r="1704" spans="1:34" ht="12.75" customHeight="1" x14ac:dyDescent="0.35">
      <c r="A1704" s="15">
        <f t="shared" si="70"/>
        <v>44684</v>
      </c>
      <c r="B1704" s="36">
        <f>C1704*'metered data'!H1707</f>
        <v>4608455.8879180895</v>
      </c>
      <c r="C1704" s="70">
        <f>SUMIFS('Regression Inputs'!$G$26:$G$1851,'Regression Inputs'!$B$26:$B$1851,A1704)</f>
        <v>192018.99532992041</v>
      </c>
      <c r="D1704" s="2">
        <f>YEAR('metered data'!J1707)</f>
        <v>2022</v>
      </c>
      <c r="E1704" s="2">
        <f>MONTH('metered data'!J1707)</f>
        <v>5</v>
      </c>
      <c r="F1704" s="2">
        <f>DAY('metered data'!J1707)</f>
        <v>3</v>
      </c>
      <c r="G1704" s="2"/>
      <c r="H1704" s="2"/>
      <c r="I1704" s="2"/>
      <c r="J1704" s="3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</row>
    <row r="1705" spans="1:34" ht="12.75" customHeight="1" x14ac:dyDescent="0.35">
      <c r="A1705" s="15">
        <f t="shared" si="70"/>
        <v>44685</v>
      </c>
      <c r="B1705" s="36">
        <f>C1705*'metered data'!H1708</f>
        <v>4380105.3254156876</v>
      </c>
      <c r="C1705" s="70">
        <f>SUMIFS('Regression Inputs'!$G$26:$G$1851,'Regression Inputs'!$B$26:$B$1851,A1705)</f>
        <v>182504.388558987</v>
      </c>
      <c r="D1705" s="2">
        <f>YEAR('metered data'!J1708)</f>
        <v>2022</v>
      </c>
      <c r="E1705" s="2">
        <f>MONTH('metered data'!J1708)</f>
        <v>5</v>
      </c>
      <c r="F1705" s="2">
        <f>DAY('metered data'!J1708)</f>
        <v>4</v>
      </c>
      <c r="G1705" s="2"/>
      <c r="H1705" s="2"/>
      <c r="I1705" s="2"/>
      <c r="J1705" s="3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</row>
    <row r="1706" spans="1:34" ht="12.75" customHeight="1" x14ac:dyDescent="0.35">
      <c r="A1706" s="15">
        <f t="shared" si="70"/>
        <v>44686</v>
      </c>
      <c r="B1706" s="36">
        <f>C1706*'metered data'!H1709</f>
        <v>4480189.0389947481</v>
      </c>
      <c r="C1706" s="70">
        <f>SUMIFS('Regression Inputs'!$G$26:$G$1851,'Regression Inputs'!$B$26:$B$1851,A1706)</f>
        <v>186674.54329144786</v>
      </c>
      <c r="D1706" s="2">
        <f>YEAR('metered data'!J1709)</f>
        <v>2022</v>
      </c>
      <c r="E1706" s="2">
        <f>MONTH('metered data'!J1709)</f>
        <v>5</v>
      </c>
      <c r="F1706" s="2">
        <f>DAY('metered data'!J1709)</f>
        <v>5</v>
      </c>
      <c r="G1706" s="2"/>
      <c r="H1706" s="2"/>
      <c r="I1706" s="2"/>
      <c r="J1706" s="3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</row>
    <row r="1707" spans="1:34" ht="12.75" customHeight="1" x14ac:dyDescent="0.35">
      <c r="A1707" s="15">
        <f t="shared" si="70"/>
        <v>44687</v>
      </c>
      <c r="B1707" s="36">
        <f>C1707*'metered data'!H1710</f>
        <v>4681501.4092194308</v>
      </c>
      <c r="C1707" s="70">
        <f>SUMIFS('Regression Inputs'!$G$26:$G$1851,'Regression Inputs'!$B$26:$B$1851,A1707)</f>
        <v>195062.55871747626</v>
      </c>
      <c r="D1707" s="2">
        <f>YEAR('metered data'!J1710)</f>
        <v>2022</v>
      </c>
      <c r="E1707" s="2">
        <f>MONTH('metered data'!J1710)</f>
        <v>5</v>
      </c>
      <c r="F1707" s="2">
        <f>DAY('metered data'!J1710)</f>
        <v>6</v>
      </c>
      <c r="G1707" s="2"/>
      <c r="H1707" s="2"/>
      <c r="I1707" s="2"/>
      <c r="J1707" s="3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</row>
    <row r="1708" spans="1:34" ht="12.75" customHeight="1" x14ac:dyDescent="0.35">
      <c r="A1708" s="15">
        <f t="shared" si="70"/>
        <v>44688</v>
      </c>
      <c r="B1708" s="36">
        <f>C1708*'metered data'!H1711</f>
        <v>4476490.0626595495</v>
      </c>
      <c r="C1708" s="70">
        <f>SUMIFS('Regression Inputs'!$G$26:$G$1851,'Regression Inputs'!$B$26:$B$1851,A1708)</f>
        <v>186520.41927748124</v>
      </c>
      <c r="D1708" s="2">
        <f>YEAR('metered data'!J1711)</f>
        <v>2022</v>
      </c>
      <c r="E1708" s="2">
        <f>MONTH('metered data'!J1711)</f>
        <v>5</v>
      </c>
      <c r="F1708" s="2">
        <f>DAY('metered data'!J1711)</f>
        <v>7</v>
      </c>
      <c r="G1708" s="2"/>
      <c r="H1708" s="2"/>
      <c r="I1708" s="2"/>
      <c r="J1708" s="3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</row>
    <row r="1709" spans="1:34" ht="12.75" customHeight="1" x14ac:dyDescent="0.35">
      <c r="A1709" s="15">
        <f t="shared" si="70"/>
        <v>44689</v>
      </c>
      <c r="B1709" s="36">
        <f>C1709*'metered data'!H1712</f>
        <v>4666109.3801596304</v>
      </c>
      <c r="C1709" s="70">
        <f>SUMIFS('Regression Inputs'!$G$26:$G$1851,'Regression Inputs'!$B$26:$B$1851,A1709)</f>
        <v>194421.22417331793</v>
      </c>
      <c r="D1709" s="2">
        <f>YEAR('metered data'!J1712)</f>
        <v>2022</v>
      </c>
      <c r="E1709" s="2">
        <f>MONTH('metered data'!J1712)</f>
        <v>5</v>
      </c>
      <c r="F1709" s="2">
        <f>DAY('metered data'!J1712)</f>
        <v>8</v>
      </c>
      <c r="G1709" s="2"/>
      <c r="H1709" s="2"/>
      <c r="I1709" s="2"/>
      <c r="J1709" s="3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</row>
    <row r="1710" spans="1:34" ht="12.75" customHeight="1" x14ac:dyDescent="0.35">
      <c r="A1710" s="15">
        <f t="shared" si="70"/>
        <v>44690</v>
      </c>
      <c r="B1710" s="36">
        <f>C1710*'metered data'!H1713</f>
        <v>4818511.225078322</v>
      </c>
      <c r="C1710" s="70">
        <f>SUMIFS('Regression Inputs'!$G$26:$G$1851,'Regression Inputs'!$B$26:$B$1851,A1710)</f>
        <v>200771.30104493006</v>
      </c>
      <c r="D1710" s="2">
        <f>YEAR('metered data'!J1713)</f>
        <v>2022</v>
      </c>
      <c r="E1710" s="2">
        <f>MONTH('metered data'!J1713)</f>
        <v>5</v>
      </c>
      <c r="F1710" s="2">
        <f>DAY('metered data'!J1713)</f>
        <v>9</v>
      </c>
      <c r="G1710" s="2"/>
      <c r="H1710" s="2"/>
      <c r="I1710" s="2"/>
      <c r="J1710" s="3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</row>
    <row r="1711" spans="1:34" ht="12.75" customHeight="1" x14ac:dyDescent="0.35">
      <c r="A1711" s="15">
        <f t="shared" si="70"/>
        <v>44691</v>
      </c>
      <c r="B1711" s="36">
        <f>C1711*'metered data'!H1714</f>
        <v>4770841.6550457831</v>
      </c>
      <c r="C1711" s="70">
        <f>SUMIFS('Regression Inputs'!$G$26:$G$1851,'Regression Inputs'!$B$26:$B$1851,A1711)</f>
        <v>198785.06896024095</v>
      </c>
      <c r="D1711" s="2">
        <f>YEAR('metered data'!J1714)</f>
        <v>2022</v>
      </c>
      <c r="E1711" s="2">
        <f>MONTH('metered data'!J1714)</f>
        <v>5</v>
      </c>
      <c r="F1711" s="2">
        <f>DAY('metered data'!J1714)</f>
        <v>10</v>
      </c>
      <c r="G1711" s="2"/>
      <c r="H1711" s="2"/>
      <c r="I1711" s="2"/>
      <c r="J1711" s="3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</row>
    <row r="1712" spans="1:34" ht="12.75" customHeight="1" x14ac:dyDescent="0.35">
      <c r="A1712" s="15">
        <f t="shared" si="70"/>
        <v>44692</v>
      </c>
      <c r="B1712" s="36">
        <f>C1712*'metered data'!H1715</f>
        <v>4582801.4275167901</v>
      </c>
      <c r="C1712" s="70">
        <f>SUMIFS('Regression Inputs'!$G$26:$G$1851,'Regression Inputs'!$B$26:$B$1851,A1712)</f>
        <v>190950.05947986626</v>
      </c>
      <c r="D1712" s="2">
        <f>YEAR('metered data'!J1715)</f>
        <v>2022</v>
      </c>
      <c r="E1712" s="2">
        <f>MONTH('metered data'!J1715)</f>
        <v>5</v>
      </c>
      <c r="F1712" s="2">
        <f>DAY('metered data'!J1715)</f>
        <v>11</v>
      </c>
      <c r="G1712" s="2"/>
      <c r="H1712" s="2"/>
      <c r="I1712" s="2"/>
      <c r="J1712" s="3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/>
      <c r="AF1712" s="2"/>
      <c r="AG1712" s="2"/>
      <c r="AH1712" s="2"/>
    </row>
    <row r="1713" spans="1:34" ht="12.75" customHeight="1" x14ac:dyDescent="0.35">
      <c r="A1713" s="15">
        <f t="shared" si="70"/>
        <v>44693</v>
      </c>
      <c r="B1713" s="36">
        <f>C1713*'metered data'!H1716</f>
        <v>4709778.4084037906</v>
      </c>
      <c r="C1713" s="70">
        <f>SUMIFS('Regression Inputs'!$G$26:$G$1851,'Regression Inputs'!$B$26:$B$1851,A1713)</f>
        <v>196240.7670168246</v>
      </c>
      <c r="D1713" s="2">
        <f>YEAR('metered data'!J1716)</f>
        <v>2022</v>
      </c>
      <c r="E1713" s="2">
        <f>MONTH('metered data'!J1716)</f>
        <v>5</v>
      </c>
      <c r="F1713" s="2">
        <f>DAY('metered data'!J1716)</f>
        <v>12</v>
      </c>
      <c r="G1713" s="2"/>
      <c r="H1713" s="2"/>
      <c r="I1713" s="2"/>
      <c r="J1713" s="3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/>
      <c r="AF1713" s="2"/>
      <c r="AG1713" s="2"/>
      <c r="AH1713" s="2"/>
    </row>
    <row r="1714" spans="1:34" ht="12.75" customHeight="1" x14ac:dyDescent="0.35">
      <c r="A1714" s="15">
        <f t="shared" si="70"/>
        <v>44694</v>
      </c>
      <c r="B1714" s="36">
        <f>C1714*'metered data'!H1717</f>
        <v>4795204.7130851606</v>
      </c>
      <c r="C1714" s="70">
        <f>SUMIFS('Regression Inputs'!$G$26:$G$1851,'Regression Inputs'!$B$26:$B$1851,A1714)</f>
        <v>199800.19637854837</v>
      </c>
      <c r="D1714" s="2">
        <f>YEAR('metered data'!J1717)</f>
        <v>2022</v>
      </c>
      <c r="E1714" s="2">
        <f>MONTH('metered data'!J1717)</f>
        <v>5</v>
      </c>
      <c r="F1714" s="2">
        <f>DAY('metered data'!J1717)</f>
        <v>13</v>
      </c>
      <c r="G1714" s="2"/>
      <c r="H1714" s="2"/>
      <c r="I1714" s="2"/>
      <c r="J1714" s="3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</row>
    <row r="1715" spans="1:34" ht="12.75" customHeight="1" x14ac:dyDescent="0.35">
      <c r="A1715" s="15">
        <f t="shared" si="70"/>
        <v>44695</v>
      </c>
      <c r="B1715" s="36">
        <f>C1715*'metered data'!H1718</f>
        <v>4459725.8321703691</v>
      </c>
      <c r="C1715" s="70">
        <f>SUMIFS('Regression Inputs'!$G$26:$G$1851,'Regression Inputs'!$B$26:$B$1851,A1715)</f>
        <v>185821.90967376539</v>
      </c>
      <c r="D1715" s="2">
        <f>YEAR('metered data'!J1718)</f>
        <v>2022</v>
      </c>
      <c r="E1715" s="2">
        <f>MONTH('metered data'!J1718)</f>
        <v>5</v>
      </c>
      <c r="F1715" s="2">
        <f>DAY('metered data'!J1718)</f>
        <v>14</v>
      </c>
      <c r="G1715" s="2"/>
      <c r="H1715" s="2"/>
      <c r="I1715" s="2"/>
      <c r="J1715" s="3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</row>
    <row r="1716" spans="1:34" ht="12.75" customHeight="1" x14ac:dyDescent="0.35">
      <c r="A1716" s="15">
        <f t="shared" si="70"/>
        <v>44696</v>
      </c>
      <c r="B1716" s="36">
        <f>C1716*'metered data'!H1719</f>
        <v>4176858.9670425989</v>
      </c>
      <c r="C1716" s="70">
        <f>SUMIFS('Regression Inputs'!$G$26:$G$1851,'Regression Inputs'!$B$26:$B$1851,A1716)</f>
        <v>174035.79029344162</v>
      </c>
      <c r="D1716" s="2">
        <f>YEAR('metered data'!J1719)</f>
        <v>2022</v>
      </c>
      <c r="E1716" s="2">
        <f>MONTH('metered data'!J1719)</f>
        <v>5</v>
      </c>
      <c r="F1716" s="2">
        <f>DAY('metered data'!J1719)</f>
        <v>15</v>
      </c>
      <c r="G1716" s="2"/>
      <c r="H1716" s="2"/>
      <c r="I1716" s="2"/>
      <c r="J1716" s="3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</row>
    <row r="1717" spans="1:34" ht="12.75" customHeight="1" x14ac:dyDescent="0.35">
      <c r="A1717" s="15">
        <f t="shared" si="70"/>
        <v>44697</v>
      </c>
      <c r="B1717" s="36">
        <f>C1717*'metered data'!H1720</f>
        <v>4131772.0238794894</v>
      </c>
      <c r="C1717" s="70">
        <f>SUMIFS('Regression Inputs'!$G$26:$G$1851,'Regression Inputs'!$B$26:$B$1851,A1717)</f>
        <v>172157.16766164539</v>
      </c>
      <c r="D1717" s="2">
        <f>YEAR('metered data'!J1720)</f>
        <v>2022</v>
      </c>
      <c r="E1717" s="2">
        <f>MONTH('metered data'!J1720)</f>
        <v>5</v>
      </c>
      <c r="F1717" s="2">
        <f>DAY('metered data'!J1720)</f>
        <v>16</v>
      </c>
      <c r="G1717" s="2"/>
      <c r="H1717" s="2"/>
      <c r="I1717" s="2"/>
      <c r="J1717" s="3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</row>
    <row r="1718" spans="1:34" ht="12.75" customHeight="1" x14ac:dyDescent="0.35">
      <c r="A1718" s="15">
        <f t="shared" si="70"/>
        <v>44698</v>
      </c>
      <c r="B1718" s="36">
        <f>C1718*'metered data'!H1721</f>
        <v>4188625.8716116506</v>
      </c>
      <c r="C1718" s="70">
        <f>SUMIFS('Regression Inputs'!$G$26:$G$1851,'Regression Inputs'!$B$26:$B$1851,A1718)</f>
        <v>174526.07798381877</v>
      </c>
      <c r="D1718" s="2">
        <f>YEAR('metered data'!J1721)</f>
        <v>2022</v>
      </c>
      <c r="E1718" s="2">
        <f>MONTH('metered data'!J1721)</f>
        <v>5</v>
      </c>
      <c r="F1718" s="2">
        <f>DAY('metered data'!J1721)</f>
        <v>17</v>
      </c>
      <c r="G1718" s="2"/>
      <c r="H1718" s="2"/>
      <c r="I1718" s="2"/>
      <c r="J1718" s="3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</row>
    <row r="1719" spans="1:34" ht="12.75" customHeight="1" x14ac:dyDescent="0.35">
      <c r="A1719" s="15">
        <f t="shared" si="70"/>
        <v>44699</v>
      </c>
      <c r="B1719" s="36">
        <f>C1719*'metered data'!H1722</f>
        <v>4233749.3173623085</v>
      </c>
      <c r="C1719" s="70">
        <f>SUMIFS('Regression Inputs'!$G$26:$G$1851,'Regression Inputs'!$B$26:$B$1851,A1719)</f>
        <v>176406.22155676287</v>
      </c>
      <c r="D1719" s="2">
        <f>YEAR('metered data'!J1722)</f>
        <v>2022</v>
      </c>
      <c r="E1719" s="2">
        <f>MONTH('metered data'!J1722)</f>
        <v>5</v>
      </c>
      <c r="F1719" s="2">
        <f>DAY('metered data'!J1722)</f>
        <v>18</v>
      </c>
      <c r="G1719" s="2"/>
      <c r="H1719" s="2"/>
      <c r="I1719" s="2"/>
      <c r="J1719" s="3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</row>
    <row r="1720" spans="1:34" ht="12.75" customHeight="1" x14ac:dyDescent="0.35">
      <c r="A1720" s="15">
        <f t="shared" si="70"/>
        <v>44700</v>
      </c>
      <c r="B1720" s="36">
        <f>C1720*'metered data'!H1723</f>
        <v>4426833.7877436075</v>
      </c>
      <c r="C1720" s="70">
        <f>SUMIFS('Regression Inputs'!$G$26:$G$1851,'Regression Inputs'!$B$26:$B$1851,A1720)</f>
        <v>184451.4078226503</v>
      </c>
      <c r="D1720" s="2">
        <f>YEAR('metered data'!J1723)</f>
        <v>2022</v>
      </c>
      <c r="E1720" s="2">
        <f>MONTH('metered data'!J1723)</f>
        <v>5</v>
      </c>
      <c r="F1720" s="2">
        <f>DAY('metered data'!J1723)</f>
        <v>19</v>
      </c>
      <c r="G1720" s="2"/>
      <c r="H1720" s="2"/>
      <c r="I1720" s="2"/>
      <c r="J1720" s="3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</row>
    <row r="1721" spans="1:34" ht="12.75" customHeight="1" x14ac:dyDescent="0.35">
      <c r="A1721" s="15">
        <f t="shared" si="70"/>
        <v>44701</v>
      </c>
      <c r="B1721" s="36">
        <f>C1721*'metered data'!H1724</f>
        <v>4381788.5789650315</v>
      </c>
      <c r="C1721" s="70">
        <f>SUMIFS('Regression Inputs'!$G$26:$G$1851,'Regression Inputs'!$B$26:$B$1851,A1721)</f>
        <v>182574.52412354297</v>
      </c>
      <c r="D1721" s="2">
        <f>YEAR('metered data'!J1724)</f>
        <v>2022</v>
      </c>
      <c r="E1721" s="2">
        <f>MONTH('metered data'!J1724)</f>
        <v>5</v>
      </c>
      <c r="F1721" s="2">
        <f>DAY('metered data'!J1724)</f>
        <v>20</v>
      </c>
      <c r="G1721" s="2"/>
      <c r="H1721" s="2"/>
      <c r="I1721" s="2"/>
      <c r="J1721" s="3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</row>
    <row r="1722" spans="1:34" ht="12.75" customHeight="1" x14ac:dyDescent="0.35">
      <c r="A1722" s="15">
        <f t="shared" si="70"/>
        <v>44702</v>
      </c>
      <c r="B1722" s="36">
        <f>C1722*'metered data'!H1725</f>
        <v>4174139.1512418478</v>
      </c>
      <c r="C1722" s="70">
        <f>SUMIFS('Regression Inputs'!$G$26:$G$1851,'Regression Inputs'!$B$26:$B$1851,A1722)</f>
        <v>173922.46463507699</v>
      </c>
      <c r="D1722" s="2">
        <f>YEAR('metered data'!J1725)</f>
        <v>2022</v>
      </c>
      <c r="E1722" s="2">
        <f>MONTH('metered data'!J1725)</f>
        <v>5</v>
      </c>
      <c r="F1722" s="2">
        <f>DAY('metered data'!J1725)</f>
        <v>21</v>
      </c>
      <c r="G1722" s="2"/>
      <c r="H1722" s="2"/>
      <c r="I1722" s="2"/>
      <c r="J1722" s="3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</row>
    <row r="1723" spans="1:34" ht="12.75" customHeight="1" x14ac:dyDescent="0.35">
      <c r="A1723" s="15">
        <f t="shared" si="70"/>
        <v>44703</v>
      </c>
      <c r="B1723" s="36">
        <f>C1723*'metered data'!H1726</f>
        <v>4145502.9741094485</v>
      </c>
      <c r="C1723" s="70">
        <f>SUMIFS('Regression Inputs'!$G$26:$G$1851,'Regression Inputs'!$B$26:$B$1851,A1723)</f>
        <v>172729.29058789369</v>
      </c>
      <c r="D1723" s="2">
        <f>YEAR('metered data'!J1726)</f>
        <v>2022</v>
      </c>
      <c r="E1723" s="2">
        <f>MONTH('metered data'!J1726)</f>
        <v>5</v>
      </c>
      <c r="F1723" s="2">
        <f>DAY('metered data'!J1726)</f>
        <v>22</v>
      </c>
      <c r="G1723" s="2"/>
      <c r="H1723" s="2"/>
      <c r="I1723" s="2"/>
      <c r="J1723" s="3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</row>
    <row r="1724" spans="1:34" ht="12.75" customHeight="1" x14ac:dyDescent="0.35">
      <c r="A1724" s="15">
        <f t="shared" si="70"/>
        <v>44704</v>
      </c>
      <c r="B1724" s="36">
        <f>C1724*'metered data'!H1727</f>
        <v>4751932.674664259</v>
      </c>
      <c r="C1724" s="70">
        <f>SUMIFS('Regression Inputs'!$G$26:$G$1851,'Regression Inputs'!$B$26:$B$1851,A1724)</f>
        <v>197997.19477767745</v>
      </c>
      <c r="D1724" s="2">
        <f>YEAR('metered data'!J1727)</f>
        <v>2022</v>
      </c>
      <c r="E1724" s="2">
        <f>MONTH('metered data'!J1727)</f>
        <v>5</v>
      </c>
      <c r="F1724" s="2">
        <f>DAY('metered data'!J1727)</f>
        <v>23</v>
      </c>
      <c r="G1724" s="2"/>
      <c r="H1724" s="2"/>
      <c r="I1724" s="2"/>
      <c r="J1724" s="3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</row>
    <row r="1725" spans="1:34" ht="12.75" customHeight="1" x14ac:dyDescent="0.35">
      <c r="A1725" s="15">
        <f t="shared" si="70"/>
        <v>44705</v>
      </c>
      <c r="B1725" s="36">
        <f>C1725*'metered data'!H1728</f>
        <v>4073723.9131859681</v>
      </c>
      <c r="C1725" s="70">
        <f>SUMIFS('Regression Inputs'!$G$26:$G$1851,'Regression Inputs'!$B$26:$B$1851,A1725)</f>
        <v>169738.49638274868</v>
      </c>
      <c r="D1725" s="2">
        <f>YEAR('metered data'!J1728)</f>
        <v>2022</v>
      </c>
      <c r="E1725" s="2">
        <f>MONTH('metered data'!J1728)</f>
        <v>5</v>
      </c>
      <c r="F1725" s="2">
        <f>DAY('metered data'!J1728)</f>
        <v>24</v>
      </c>
      <c r="G1725" s="2"/>
      <c r="H1725" s="2"/>
      <c r="I1725" s="2"/>
      <c r="J1725" s="3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  <c r="AA1725" s="2"/>
      <c r="AB1725" s="2"/>
      <c r="AC1725" s="2"/>
      <c r="AD1725" s="2"/>
      <c r="AE1725" s="2"/>
      <c r="AF1725" s="2"/>
      <c r="AG1725" s="2"/>
      <c r="AH1725" s="2"/>
    </row>
    <row r="1726" spans="1:34" ht="12.75" customHeight="1" x14ac:dyDescent="0.35">
      <c r="A1726" s="15">
        <f t="shared" si="70"/>
        <v>44706</v>
      </c>
      <c r="B1726" s="36">
        <f>C1726*'metered data'!H1729</f>
        <v>4126947.2242151294</v>
      </c>
      <c r="C1726" s="70">
        <f>SUMIFS('Regression Inputs'!$G$26:$G$1851,'Regression Inputs'!$B$26:$B$1851,A1726)</f>
        <v>171956.13434229707</v>
      </c>
      <c r="D1726" s="2">
        <f>YEAR('metered data'!J1729)</f>
        <v>2022</v>
      </c>
      <c r="E1726" s="2">
        <f>MONTH('metered data'!J1729)</f>
        <v>5</v>
      </c>
      <c r="F1726" s="2">
        <f>DAY('metered data'!J1729)</f>
        <v>25</v>
      </c>
      <c r="G1726" s="2"/>
      <c r="H1726" s="2"/>
      <c r="I1726" s="2"/>
      <c r="J1726" s="3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  <c r="AA1726" s="2"/>
      <c r="AB1726" s="2"/>
      <c r="AC1726" s="2"/>
      <c r="AD1726" s="2"/>
      <c r="AE1726" s="2"/>
      <c r="AF1726" s="2"/>
      <c r="AG1726" s="2"/>
      <c r="AH1726" s="2"/>
    </row>
    <row r="1727" spans="1:34" ht="12.75" customHeight="1" x14ac:dyDescent="0.35">
      <c r="A1727" s="15">
        <f t="shared" si="70"/>
        <v>44707</v>
      </c>
      <c r="B1727" s="36">
        <f>C1727*'metered data'!H1730</f>
        <v>4189815.5151829203</v>
      </c>
      <c r="C1727" s="70">
        <f>SUMIFS('Regression Inputs'!$G$26:$G$1851,'Regression Inputs'!$B$26:$B$1851,A1727)</f>
        <v>174575.64646595501</v>
      </c>
      <c r="D1727" s="2">
        <f>YEAR('metered data'!J1730)</f>
        <v>2022</v>
      </c>
      <c r="E1727" s="2">
        <f>MONTH('metered data'!J1730)</f>
        <v>5</v>
      </c>
      <c r="F1727" s="2">
        <f>DAY('metered data'!J1730)</f>
        <v>26</v>
      </c>
      <c r="G1727" s="2"/>
      <c r="H1727" s="2"/>
      <c r="I1727" s="2"/>
      <c r="J1727" s="3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</row>
    <row r="1728" spans="1:34" ht="12.75" customHeight="1" x14ac:dyDescent="0.35">
      <c r="A1728" s="15">
        <f t="shared" si="70"/>
        <v>44708</v>
      </c>
      <c r="B1728" s="36">
        <f>C1728*'metered data'!H1731</f>
        <v>4032320.6425317694</v>
      </c>
      <c r="C1728" s="70">
        <f>SUMIFS('Regression Inputs'!$G$26:$G$1851,'Regression Inputs'!$B$26:$B$1851,A1728)</f>
        <v>168013.3601054904</v>
      </c>
      <c r="D1728" s="2">
        <f>YEAR('metered data'!J1731)</f>
        <v>2022</v>
      </c>
      <c r="E1728" s="2">
        <f>MONTH('metered data'!J1731)</f>
        <v>5</v>
      </c>
      <c r="F1728" s="2">
        <f>DAY('metered data'!J1731)</f>
        <v>27</v>
      </c>
      <c r="G1728" s="2"/>
      <c r="H1728" s="2"/>
      <c r="I1728" s="2"/>
      <c r="J1728" s="3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</row>
    <row r="1729" spans="1:34" ht="12.75" customHeight="1" x14ac:dyDescent="0.35">
      <c r="A1729" s="15">
        <f t="shared" si="70"/>
        <v>44709</v>
      </c>
      <c r="B1729" s="36">
        <f>C1729*'metered data'!H1732</f>
        <v>3956764.7131354483</v>
      </c>
      <c r="C1729" s="70">
        <f>SUMIFS('Regression Inputs'!$G$26:$G$1851,'Regression Inputs'!$B$26:$B$1851,A1729)</f>
        <v>164865.19638064367</v>
      </c>
      <c r="D1729" s="2">
        <f>YEAR('metered data'!J1732)</f>
        <v>2022</v>
      </c>
      <c r="E1729" s="2">
        <f>MONTH('metered data'!J1732)</f>
        <v>5</v>
      </c>
      <c r="F1729" s="2">
        <f>DAY('metered data'!J1732)</f>
        <v>28</v>
      </c>
      <c r="G1729" s="2"/>
      <c r="H1729" s="2"/>
      <c r="I1729" s="2"/>
      <c r="J1729" s="3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</row>
    <row r="1730" spans="1:34" ht="12.75" customHeight="1" x14ac:dyDescent="0.35">
      <c r="A1730" s="15">
        <f t="shared" si="70"/>
        <v>44710</v>
      </c>
      <c r="B1730" s="36">
        <f>C1730*'metered data'!H1733</f>
        <v>3926057.0454999302</v>
      </c>
      <c r="C1730" s="70">
        <f>SUMIFS('Regression Inputs'!$G$26:$G$1851,'Regression Inputs'!$B$26:$B$1851,A1730)</f>
        <v>163585.71022916376</v>
      </c>
      <c r="D1730" s="2">
        <f>YEAR('metered data'!J1733)</f>
        <v>2022</v>
      </c>
      <c r="E1730" s="2">
        <f>MONTH('metered data'!J1733)</f>
        <v>5</v>
      </c>
      <c r="F1730" s="2">
        <f>DAY('metered data'!J1733)</f>
        <v>29</v>
      </c>
      <c r="G1730" s="2"/>
      <c r="H1730" s="2"/>
      <c r="I1730" s="2"/>
      <c r="J1730" s="3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</row>
    <row r="1731" spans="1:34" ht="12.75" customHeight="1" x14ac:dyDescent="0.35">
      <c r="A1731" s="15">
        <f t="shared" si="70"/>
        <v>44711</v>
      </c>
      <c r="B1731" s="36">
        <f>C1731*'metered data'!H1734</f>
        <v>4236348.614592541</v>
      </c>
      <c r="C1731" s="70">
        <f>SUMIFS('Regression Inputs'!$G$26:$G$1851,'Regression Inputs'!$B$26:$B$1851,A1731)</f>
        <v>176514.52560802252</v>
      </c>
      <c r="D1731" s="2">
        <f>YEAR('metered data'!J1734)</f>
        <v>2022</v>
      </c>
      <c r="E1731" s="2">
        <f>MONTH('metered data'!J1734)</f>
        <v>5</v>
      </c>
      <c r="F1731" s="2">
        <f>DAY('metered data'!J1734)</f>
        <v>30</v>
      </c>
      <c r="G1731" s="2"/>
      <c r="H1731" s="2"/>
      <c r="I1731" s="2"/>
      <c r="J1731" s="3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/>
      <c r="AE1731" s="2"/>
      <c r="AF1731" s="2"/>
      <c r="AG1731" s="2"/>
      <c r="AH1731" s="2"/>
    </row>
    <row r="1732" spans="1:34" ht="12.75" customHeight="1" x14ac:dyDescent="0.35">
      <c r="A1732" s="15">
        <f t="shared" si="70"/>
        <v>44712</v>
      </c>
      <c r="B1732" s="36">
        <f>C1732*'metered data'!H1735</f>
        <v>4424448.7039584098</v>
      </c>
      <c r="C1732" s="70">
        <f>SUMIFS('Regression Inputs'!$G$26:$G$1851,'Regression Inputs'!$B$26:$B$1851,A1732)</f>
        <v>184352.02933160041</v>
      </c>
      <c r="D1732" s="2">
        <f>YEAR('metered data'!J1735)</f>
        <v>2022</v>
      </c>
      <c r="E1732" s="2">
        <f>MONTH('metered data'!J1735)</f>
        <v>5</v>
      </c>
      <c r="F1732" s="2">
        <f>DAY('metered data'!J1735)</f>
        <v>31</v>
      </c>
      <c r="G1732" s="2"/>
      <c r="H1732" s="2"/>
      <c r="I1732" s="2"/>
      <c r="J1732" s="3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/>
      <c r="AC1732" s="2"/>
      <c r="AD1732" s="2"/>
      <c r="AE1732" s="2"/>
      <c r="AF1732" s="2"/>
      <c r="AG1732" s="2"/>
      <c r="AH1732" s="2"/>
    </row>
    <row r="1733" spans="1:34" ht="12.75" customHeight="1" x14ac:dyDescent="0.35">
      <c r="A1733" s="15">
        <f t="shared" si="70"/>
        <v>44713</v>
      </c>
      <c r="B1733" s="36">
        <f>C1733*'metered data'!H1736</f>
        <v>4356014.0127066206</v>
      </c>
      <c r="C1733" s="70">
        <f>SUMIFS('Regression Inputs'!$G$26:$G$1851,'Regression Inputs'!$B$26:$B$1851,A1733)</f>
        <v>181500.58386277588</v>
      </c>
      <c r="D1733" s="2">
        <f>YEAR('metered data'!J1736)</f>
        <v>2022</v>
      </c>
      <c r="E1733" s="2">
        <f>MONTH('metered data'!J1736)</f>
        <v>6</v>
      </c>
      <c r="F1733" s="2">
        <f>DAY('metered data'!J1736)</f>
        <v>1</v>
      </c>
      <c r="G1733" s="2"/>
      <c r="H1733" s="2"/>
      <c r="I1733" s="2"/>
      <c r="J1733" s="3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</row>
    <row r="1734" spans="1:34" ht="12.75" customHeight="1" x14ac:dyDescent="0.35">
      <c r="A1734" s="15">
        <f t="shared" si="70"/>
        <v>44714</v>
      </c>
      <c r="B1734" s="36">
        <f>C1734*'metered data'!H1737</f>
        <v>4462314.4081302304</v>
      </c>
      <c r="C1734" s="70">
        <f>SUMIFS('Regression Inputs'!$G$26:$G$1851,'Regression Inputs'!$B$26:$B$1851,A1734)</f>
        <v>185929.76700542626</v>
      </c>
      <c r="D1734" s="2">
        <f>YEAR('metered data'!J1737)</f>
        <v>2022</v>
      </c>
      <c r="E1734" s="2">
        <f>MONTH('metered data'!J1737)</f>
        <v>6</v>
      </c>
      <c r="F1734" s="2">
        <f>DAY('metered data'!J1737)</f>
        <v>2</v>
      </c>
      <c r="G1734" s="2"/>
      <c r="H1734" s="2"/>
      <c r="I1734" s="2"/>
      <c r="J1734" s="3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</row>
    <row r="1735" spans="1:34" ht="12.75" customHeight="1" x14ac:dyDescent="0.35">
      <c r="A1735" s="15">
        <f t="shared" si="70"/>
        <v>44715</v>
      </c>
      <c r="B1735" s="36">
        <f>C1735*'metered data'!H1738</f>
        <v>4324682.6775601804</v>
      </c>
      <c r="C1735" s="70">
        <f>SUMIFS('Regression Inputs'!$G$26:$G$1851,'Regression Inputs'!$B$26:$B$1851,A1735)</f>
        <v>180195.11156500751</v>
      </c>
      <c r="D1735" s="2">
        <f>YEAR('metered data'!J1738)</f>
        <v>2022</v>
      </c>
      <c r="E1735" s="2">
        <f>MONTH('metered data'!J1738)</f>
        <v>6</v>
      </c>
      <c r="F1735" s="2">
        <f>DAY('metered data'!J1738)</f>
        <v>3</v>
      </c>
      <c r="G1735" s="2"/>
      <c r="H1735" s="2"/>
      <c r="I1735" s="2"/>
      <c r="J1735" s="3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</row>
    <row r="1736" spans="1:34" ht="12.75" customHeight="1" x14ac:dyDescent="0.35">
      <c r="A1736" s="15">
        <f t="shared" si="70"/>
        <v>44716</v>
      </c>
      <c r="B1736" s="36">
        <f>C1736*'metered data'!H1739</f>
        <v>4126301.2501861132</v>
      </c>
      <c r="C1736" s="70">
        <f>SUMIFS('Regression Inputs'!$G$26:$G$1851,'Regression Inputs'!$B$26:$B$1851,A1736)</f>
        <v>171929.21875775472</v>
      </c>
      <c r="D1736" s="2">
        <f>YEAR('metered data'!J1739)</f>
        <v>2022</v>
      </c>
      <c r="E1736" s="2">
        <f>MONTH('metered data'!J1739)</f>
        <v>6</v>
      </c>
      <c r="F1736" s="2">
        <f>DAY('metered data'!J1739)</f>
        <v>4</v>
      </c>
      <c r="G1736" s="2"/>
      <c r="H1736" s="2"/>
      <c r="I1736" s="2"/>
      <c r="J1736" s="3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</row>
    <row r="1737" spans="1:34" ht="12.75" customHeight="1" x14ac:dyDescent="0.35">
      <c r="A1737" s="15">
        <f t="shared" si="70"/>
        <v>44717</v>
      </c>
      <c r="B1737" s="36">
        <f>C1737*'metered data'!H1740</f>
        <v>4106116.9840136413</v>
      </c>
      <c r="C1737" s="70">
        <f>SUMIFS('Regression Inputs'!$G$26:$G$1851,'Regression Inputs'!$B$26:$B$1851,A1737)</f>
        <v>171088.20766723505</v>
      </c>
      <c r="D1737" s="2">
        <f>YEAR('metered data'!J1740)</f>
        <v>2022</v>
      </c>
      <c r="E1737" s="2">
        <f>MONTH('metered data'!J1740)</f>
        <v>6</v>
      </c>
      <c r="F1737" s="2">
        <f>DAY('metered data'!J1740)</f>
        <v>5</v>
      </c>
      <c r="G1737" s="2"/>
      <c r="H1737" s="2"/>
      <c r="I1737" s="2"/>
      <c r="J1737" s="3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  <c r="AA1737" s="2"/>
      <c r="AB1737" s="2"/>
      <c r="AC1737" s="2"/>
      <c r="AD1737" s="2"/>
      <c r="AE1737" s="2"/>
      <c r="AF1737" s="2"/>
      <c r="AG1737" s="2"/>
      <c r="AH1737" s="2"/>
    </row>
    <row r="1738" spans="1:34" ht="12.75" customHeight="1" x14ac:dyDescent="0.35">
      <c r="A1738" s="15">
        <f t="shared" si="70"/>
        <v>44718</v>
      </c>
      <c r="B1738" s="36">
        <f>C1738*'metered data'!H1741</f>
        <v>4287907.8305912307</v>
      </c>
      <c r="C1738" s="70">
        <f>SUMIFS('Regression Inputs'!$G$26:$G$1851,'Regression Inputs'!$B$26:$B$1851,A1738)</f>
        <v>178662.8262746346</v>
      </c>
      <c r="D1738" s="2">
        <f>YEAR('metered data'!J1741)</f>
        <v>2022</v>
      </c>
      <c r="E1738" s="2">
        <f>MONTH('metered data'!J1741)</f>
        <v>6</v>
      </c>
      <c r="F1738" s="2">
        <f>DAY('metered data'!J1741)</f>
        <v>6</v>
      </c>
      <c r="G1738" s="2"/>
      <c r="H1738" s="2"/>
      <c r="I1738" s="2"/>
      <c r="J1738" s="3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  <c r="AA1738" s="2"/>
      <c r="AB1738" s="2"/>
      <c r="AC1738" s="2"/>
      <c r="AD1738" s="2"/>
      <c r="AE1738" s="2"/>
      <c r="AF1738" s="2"/>
      <c r="AG1738" s="2"/>
      <c r="AH1738" s="2"/>
    </row>
    <row r="1739" spans="1:34" ht="12.75" customHeight="1" x14ac:dyDescent="0.35">
      <c r="A1739" s="15">
        <f t="shared" si="70"/>
        <v>44719</v>
      </c>
      <c r="B1739" s="36">
        <f>C1739*'metered data'!H1742</f>
        <v>4320673.73711133</v>
      </c>
      <c r="C1739" s="70">
        <f>SUMIFS('Regression Inputs'!$G$26:$G$1851,'Regression Inputs'!$B$26:$B$1851,A1739)</f>
        <v>180028.07237963873</v>
      </c>
      <c r="D1739" s="2">
        <f>YEAR('metered data'!J1742)</f>
        <v>2022</v>
      </c>
      <c r="E1739" s="2">
        <f>MONTH('metered data'!J1742)</f>
        <v>6</v>
      </c>
      <c r="F1739" s="2">
        <f>DAY('metered data'!J1742)</f>
        <v>7</v>
      </c>
      <c r="G1739" s="2"/>
      <c r="H1739" s="2"/>
      <c r="I1739" s="2"/>
      <c r="J1739" s="3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</row>
    <row r="1740" spans="1:34" ht="12.75" customHeight="1" x14ac:dyDescent="0.35">
      <c r="A1740" s="15">
        <f t="shared" si="70"/>
        <v>44720</v>
      </c>
      <c r="B1740" s="36">
        <f>C1740*'metered data'!H1743</f>
        <v>4364798.7914122418</v>
      </c>
      <c r="C1740" s="70">
        <f>SUMIFS('Regression Inputs'!$G$26:$G$1851,'Regression Inputs'!$B$26:$B$1851,A1740)</f>
        <v>181866.6163088434</v>
      </c>
      <c r="D1740" s="2">
        <f>YEAR('metered data'!J1743)</f>
        <v>2022</v>
      </c>
      <c r="E1740" s="2">
        <f>MONTH('metered data'!J1743)</f>
        <v>6</v>
      </c>
      <c r="F1740" s="2">
        <f>DAY('metered data'!J1743)</f>
        <v>8</v>
      </c>
      <c r="G1740" s="2"/>
      <c r="H1740" s="2"/>
      <c r="I1740" s="2"/>
      <c r="J1740" s="3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</row>
    <row r="1741" spans="1:34" ht="12.75" customHeight="1" x14ac:dyDescent="0.35">
      <c r="A1741" s="15">
        <f t="shared" si="70"/>
        <v>44721</v>
      </c>
      <c r="B1741" s="36">
        <f>C1741*'metered data'!H1744</f>
        <v>4144640.8819375485</v>
      </c>
      <c r="C1741" s="70">
        <f>SUMIFS('Regression Inputs'!$G$26:$G$1851,'Regression Inputs'!$B$26:$B$1851,A1741)</f>
        <v>172693.3700807312</v>
      </c>
      <c r="D1741" s="2">
        <f>YEAR('metered data'!J1744)</f>
        <v>2022</v>
      </c>
      <c r="E1741" s="2">
        <f>MONTH('metered data'!J1744)</f>
        <v>6</v>
      </c>
      <c r="F1741" s="2">
        <f>DAY('metered data'!J1744)</f>
        <v>9</v>
      </c>
      <c r="G1741" s="2"/>
      <c r="H1741" s="2"/>
      <c r="I1741" s="2"/>
      <c r="J1741" s="3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</row>
    <row r="1742" spans="1:34" ht="12.75" customHeight="1" x14ac:dyDescent="0.35">
      <c r="A1742" s="15">
        <f t="shared" si="70"/>
        <v>44722</v>
      </c>
      <c r="B1742" s="36">
        <f>C1742*'metered data'!H1745</f>
        <v>4144284.6683591129</v>
      </c>
      <c r="C1742" s="70">
        <f>SUMIFS('Regression Inputs'!$G$26:$G$1851,'Regression Inputs'!$B$26:$B$1851,A1742)</f>
        <v>172678.52784829636</v>
      </c>
      <c r="D1742" s="2">
        <f>YEAR('metered data'!J1745)</f>
        <v>2022</v>
      </c>
      <c r="E1742" s="2">
        <f>MONTH('metered data'!J1745)</f>
        <v>6</v>
      </c>
      <c r="F1742" s="2">
        <f>DAY('metered data'!J1745)</f>
        <v>10</v>
      </c>
      <c r="G1742" s="2"/>
      <c r="H1742" s="2"/>
      <c r="I1742" s="2"/>
      <c r="J1742" s="3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</row>
    <row r="1743" spans="1:34" ht="12.75" customHeight="1" x14ac:dyDescent="0.35">
      <c r="A1743" s="15">
        <f t="shared" si="70"/>
        <v>44723</v>
      </c>
      <c r="B1743" s="36">
        <f>C1743*'metered data'!H1746</f>
        <v>4101876.4348572614</v>
      </c>
      <c r="C1743" s="70">
        <f>SUMIFS('Regression Inputs'!$G$26:$G$1851,'Regression Inputs'!$B$26:$B$1851,A1743)</f>
        <v>170911.51811905255</v>
      </c>
      <c r="D1743" s="2">
        <f>YEAR('metered data'!J1746)</f>
        <v>2022</v>
      </c>
      <c r="E1743" s="2">
        <f>MONTH('metered data'!J1746)</f>
        <v>6</v>
      </c>
      <c r="F1743" s="2">
        <f>DAY('metered data'!J1746)</f>
        <v>11</v>
      </c>
      <c r="G1743" s="2"/>
      <c r="H1743" s="2"/>
      <c r="I1743" s="2"/>
      <c r="J1743" s="3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/>
      <c r="AE1743" s="2"/>
      <c r="AF1743" s="2"/>
      <c r="AG1743" s="2"/>
      <c r="AH1743" s="2"/>
    </row>
    <row r="1744" spans="1:34" ht="12.75" customHeight="1" x14ac:dyDescent="0.35">
      <c r="A1744" s="15">
        <f t="shared" si="70"/>
        <v>44724</v>
      </c>
      <c r="B1744" s="36">
        <f>C1744*'metered data'!H1747</f>
        <v>3934102.0332180108</v>
      </c>
      <c r="C1744" s="70">
        <f>SUMIFS('Regression Inputs'!$G$26:$G$1851,'Regression Inputs'!$B$26:$B$1851,A1744)</f>
        <v>163920.91805075045</v>
      </c>
      <c r="D1744" s="2">
        <f>YEAR('metered data'!J1747)</f>
        <v>2022</v>
      </c>
      <c r="E1744" s="2">
        <f>MONTH('metered data'!J1747)</f>
        <v>6</v>
      </c>
      <c r="F1744" s="2">
        <f>DAY('metered data'!J1747)</f>
        <v>12</v>
      </c>
      <c r="G1744" s="2"/>
      <c r="H1744" s="2"/>
      <c r="I1744" s="2"/>
      <c r="J1744" s="3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  <c r="AA1744" s="2"/>
      <c r="AB1744" s="2"/>
      <c r="AC1744" s="2"/>
      <c r="AD1744" s="2"/>
      <c r="AE1744" s="2"/>
      <c r="AF1744" s="2"/>
      <c r="AG1744" s="2"/>
      <c r="AH1744" s="2"/>
    </row>
    <row r="1745" spans="1:34" ht="12.75" customHeight="1" x14ac:dyDescent="0.35">
      <c r="A1745" s="15">
        <f t="shared" si="70"/>
        <v>44725</v>
      </c>
      <c r="B1745" s="36">
        <f>C1745*'metered data'!H1748</f>
        <v>4366056.8432631493</v>
      </c>
      <c r="C1745" s="70">
        <f>SUMIFS('Regression Inputs'!$G$26:$G$1851,'Regression Inputs'!$B$26:$B$1851,A1745)</f>
        <v>181919.03513596454</v>
      </c>
      <c r="D1745" s="2">
        <f>YEAR('metered data'!J1748)</f>
        <v>2022</v>
      </c>
      <c r="E1745" s="2">
        <f>MONTH('metered data'!J1748)</f>
        <v>6</v>
      </c>
      <c r="F1745" s="2">
        <f>DAY('metered data'!J1748)</f>
        <v>13</v>
      </c>
      <c r="G1745" s="2"/>
      <c r="H1745" s="2"/>
      <c r="I1745" s="2"/>
      <c r="J1745" s="3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</row>
    <row r="1746" spans="1:34" ht="12.75" customHeight="1" x14ac:dyDescent="0.35">
      <c r="A1746" s="15">
        <f t="shared" si="70"/>
        <v>44726</v>
      </c>
      <c r="B1746" s="36">
        <f>C1746*'metered data'!H1749</f>
        <v>4501313.3049917594</v>
      </c>
      <c r="C1746" s="70">
        <f>SUMIFS('Regression Inputs'!$G$26:$G$1851,'Regression Inputs'!$B$26:$B$1851,A1746)</f>
        <v>187554.72104132333</v>
      </c>
      <c r="D1746" s="2">
        <f>YEAR('metered data'!J1749)</f>
        <v>2022</v>
      </c>
      <c r="E1746" s="2">
        <f>MONTH('metered data'!J1749)</f>
        <v>6</v>
      </c>
      <c r="F1746" s="2">
        <f>DAY('metered data'!J1749)</f>
        <v>14</v>
      </c>
      <c r="G1746" s="2"/>
      <c r="H1746" s="2"/>
      <c r="I1746" s="2"/>
      <c r="J1746" s="3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</row>
    <row r="1747" spans="1:34" ht="12.75" customHeight="1" x14ac:dyDescent="0.35">
      <c r="A1747" s="15">
        <f t="shared" si="70"/>
        <v>44727</v>
      </c>
      <c r="B1747" s="36">
        <f>C1747*'metered data'!H1750</f>
        <v>4543714.3775251107</v>
      </c>
      <c r="C1747" s="70">
        <f>SUMIFS('Regression Inputs'!$G$26:$G$1851,'Regression Inputs'!$B$26:$B$1851,A1747)</f>
        <v>189321.43239687962</v>
      </c>
      <c r="D1747" s="2">
        <f>YEAR('metered data'!J1750)</f>
        <v>2022</v>
      </c>
      <c r="E1747" s="2">
        <f>MONTH('metered data'!J1750)</f>
        <v>6</v>
      </c>
      <c r="F1747" s="2">
        <f>DAY('metered data'!J1750)</f>
        <v>15</v>
      </c>
      <c r="G1747" s="2"/>
      <c r="H1747" s="2"/>
      <c r="I1747" s="2"/>
      <c r="J1747" s="3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  <c r="AA1747" s="2"/>
      <c r="AB1747" s="2"/>
      <c r="AC1747" s="2"/>
      <c r="AD1747" s="2"/>
      <c r="AE1747" s="2"/>
      <c r="AF1747" s="2"/>
      <c r="AG1747" s="2"/>
      <c r="AH1747" s="2"/>
    </row>
    <row r="1748" spans="1:34" ht="12.75" customHeight="1" x14ac:dyDescent="0.35">
      <c r="A1748" s="15">
        <f t="shared" si="70"/>
        <v>44728</v>
      </c>
      <c r="B1748" s="36">
        <f>C1748*'metered data'!H1751</f>
        <v>4526565.2905695597</v>
      </c>
      <c r="C1748" s="70">
        <f>SUMIFS('Regression Inputs'!$G$26:$G$1851,'Regression Inputs'!$B$26:$B$1851,A1748)</f>
        <v>188606.88710706498</v>
      </c>
      <c r="D1748" s="2">
        <f>YEAR('metered data'!J1751)</f>
        <v>2022</v>
      </c>
      <c r="E1748" s="2">
        <f>MONTH('metered data'!J1751)</f>
        <v>6</v>
      </c>
      <c r="F1748" s="2">
        <f>DAY('metered data'!J1751)</f>
        <v>16</v>
      </c>
      <c r="G1748" s="2"/>
      <c r="H1748" s="2"/>
      <c r="I1748" s="2"/>
      <c r="J1748" s="3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  <c r="AA1748" s="2"/>
      <c r="AB1748" s="2"/>
      <c r="AC1748" s="2"/>
      <c r="AD1748" s="2"/>
      <c r="AE1748" s="2"/>
      <c r="AF1748" s="2"/>
      <c r="AG1748" s="2"/>
      <c r="AH1748" s="2"/>
    </row>
    <row r="1749" spans="1:34" ht="12.75" customHeight="1" x14ac:dyDescent="0.35">
      <c r="A1749" s="15">
        <f t="shared" si="70"/>
        <v>44729</v>
      </c>
      <c r="B1749" s="36">
        <f>C1749*'metered data'!H1752</f>
        <v>4232875.4540844876</v>
      </c>
      <c r="C1749" s="70">
        <f>SUMIFS('Regression Inputs'!$G$26:$G$1851,'Regression Inputs'!$B$26:$B$1851,A1749)</f>
        <v>176369.81058685365</v>
      </c>
      <c r="D1749" s="2">
        <f>YEAR('metered data'!J1752)</f>
        <v>2022</v>
      </c>
      <c r="E1749" s="2">
        <f>MONTH('metered data'!J1752)</f>
        <v>6</v>
      </c>
      <c r="F1749" s="2">
        <f>DAY('metered data'!J1752)</f>
        <v>17</v>
      </c>
      <c r="G1749" s="2"/>
      <c r="H1749" s="2"/>
      <c r="I1749" s="2"/>
      <c r="J1749" s="3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</row>
    <row r="1750" spans="1:34" ht="12.75" customHeight="1" x14ac:dyDescent="0.35">
      <c r="A1750" s="15">
        <f t="shared" si="70"/>
        <v>44730</v>
      </c>
      <c r="B1750" s="36">
        <f>C1750*'metered data'!H1753</f>
        <v>3957747.5506505501</v>
      </c>
      <c r="C1750" s="70">
        <f>SUMIFS('Regression Inputs'!$G$26:$G$1851,'Regression Inputs'!$B$26:$B$1851,A1750)</f>
        <v>164906.14794377293</v>
      </c>
      <c r="D1750" s="2">
        <f>YEAR('metered data'!J1753)</f>
        <v>2022</v>
      </c>
      <c r="E1750" s="2">
        <f>MONTH('metered data'!J1753)</f>
        <v>6</v>
      </c>
      <c r="F1750" s="2">
        <f>DAY('metered data'!J1753)</f>
        <v>18</v>
      </c>
      <c r="G1750" s="2"/>
      <c r="H1750" s="2"/>
      <c r="I1750" s="2"/>
      <c r="J1750" s="3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</row>
    <row r="1751" spans="1:34" ht="12.75" customHeight="1" x14ac:dyDescent="0.35">
      <c r="A1751" s="15">
        <f t="shared" si="70"/>
        <v>44731</v>
      </c>
      <c r="B1751" s="36">
        <f>C1751*'metered data'!H1754</f>
        <v>3965811.5335996496</v>
      </c>
      <c r="C1751" s="70">
        <f>SUMIFS('Regression Inputs'!$G$26:$G$1851,'Regression Inputs'!$B$26:$B$1851,A1751)</f>
        <v>165242.14723331874</v>
      </c>
      <c r="D1751" s="2">
        <f>YEAR('metered data'!J1754)</f>
        <v>2022</v>
      </c>
      <c r="E1751" s="2">
        <f>MONTH('metered data'!J1754)</f>
        <v>6</v>
      </c>
      <c r="F1751" s="2">
        <f>DAY('metered data'!J1754)</f>
        <v>19</v>
      </c>
      <c r="G1751" s="2"/>
      <c r="H1751" s="2"/>
      <c r="I1751" s="2"/>
      <c r="J1751" s="3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</row>
    <row r="1752" spans="1:34" ht="12.75" customHeight="1" x14ac:dyDescent="0.35">
      <c r="A1752" s="15">
        <f t="shared" si="70"/>
        <v>44732</v>
      </c>
      <c r="B1752" s="36">
        <f>C1752*'metered data'!H1755</f>
        <v>4490942.1755393194</v>
      </c>
      <c r="C1752" s="70">
        <f>SUMIFS('Regression Inputs'!$G$26:$G$1851,'Regression Inputs'!$B$26:$B$1851,A1752)</f>
        <v>187122.59064747163</v>
      </c>
      <c r="D1752" s="2">
        <f>YEAR('metered data'!J1755)</f>
        <v>2022</v>
      </c>
      <c r="E1752" s="2">
        <f>MONTH('metered data'!J1755)</f>
        <v>6</v>
      </c>
      <c r="F1752" s="2">
        <f>DAY('metered data'!J1755)</f>
        <v>20</v>
      </c>
      <c r="G1752" s="2"/>
      <c r="H1752" s="2"/>
      <c r="I1752" s="2"/>
      <c r="J1752" s="3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</row>
    <row r="1753" spans="1:34" ht="12.75" customHeight="1" x14ac:dyDescent="0.35">
      <c r="A1753" s="15">
        <f t="shared" si="70"/>
        <v>44733</v>
      </c>
      <c r="B1753" s="36">
        <f>C1753*'metered data'!H1756</f>
        <v>5243194.1938281506</v>
      </c>
      <c r="C1753" s="70">
        <f>SUMIFS('Regression Inputs'!$G$26:$G$1851,'Regression Inputs'!$B$26:$B$1851,A1753)</f>
        <v>218466.42474283959</v>
      </c>
      <c r="D1753" s="2">
        <f>YEAR('metered data'!J1756)</f>
        <v>2022</v>
      </c>
      <c r="E1753" s="2">
        <f>MONTH('metered data'!J1756)</f>
        <v>6</v>
      </c>
      <c r="F1753" s="2">
        <f>DAY('metered data'!J1756)</f>
        <v>21</v>
      </c>
      <c r="G1753" s="2"/>
      <c r="H1753" s="2"/>
      <c r="I1753" s="2"/>
      <c r="J1753" s="3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</row>
    <row r="1754" spans="1:34" ht="12.75" customHeight="1" x14ac:dyDescent="0.35">
      <c r="A1754" s="15">
        <f t="shared" si="70"/>
        <v>44734</v>
      </c>
      <c r="B1754" s="36">
        <f>C1754*'metered data'!H1757</f>
        <v>5416353.1481750878</v>
      </c>
      <c r="C1754" s="70">
        <f>SUMIFS('Regression Inputs'!$G$26:$G$1851,'Regression Inputs'!$B$26:$B$1851,A1754)</f>
        <v>225681.381173962</v>
      </c>
      <c r="D1754" s="2">
        <f>YEAR('metered data'!J1757)</f>
        <v>2022</v>
      </c>
      <c r="E1754" s="2">
        <f>MONTH('metered data'!J1757)</f>
        <v>6</v>
      </c>
      <c r="F1754" s="2">
        <f>DAY('metered data'!J1757)</f>
        <v>22</v>
      </c>
      <c r="G1754" s="2"/>
      <c r="H1754" s="2"/>
      <c r="I1754" s="2"/>
      <c r="J1754" s="3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</row>
    <row r="1755" spans="1:34" ht="12.75" customHeight="1" x14ac:dyDescent="0.35">
      <c r="A1755" s="15">
        <f t="shared" si="70"/>
        <v>44735</v>
      </c>
      <c r="B1755" s="36">
        <f>C1755*'metered data'!H1758</f>
        <v>5187536.7342308294</v>
      </c>
      <c r="C1755" s="70">
        <f>SUMIFS('Regression Inputs'!$G$26:$G$1851,'Regression Inputs'!$B$26:$B$1851,A1755)</f>
        <v>216147.36392628457</v>
      </c>
      <c r="D1755" s="2">
        <f>YEAR('metered data'!J1758)</f>
        <v>2022</v>
      </c>
      <c r="E1755" s="2">
        <f>MONTH('metered data'!J1758)</f>
        <v>6</v>
      </c>
      <c r="F1755" s="2">
        <f>DAY('metered data'!J1758)</f>
        <v>23</v>
      </c>
      <c r="G1755" s="2"/>
      <c r="H1755" s="2"/>
      <c r="I1755" s="2"/>
      <c r="J1755" s="3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</row>
    <row r="1756" spans="1:34" ht="12.75" customHeight="1" x14ac:dyDescent="0.35">
      <c r="A1756" s="15">
        <f t="shared" si="70"/>
        <v>44736</v>
      </c>
      <c r="B1756" s="36">
        <f>C1756*'metered data'!H1759</f>
        <v>5263830.0913462304</v>
      </c>
      <c r="C1756" s="70">
        <f>SUMIFS('Regression Inputs'!$G$26:$G$1851,'Regression Inputs'!$B$26:$B$1851,A1756)</f>
        <v>219326.25380609292</v>
      </c>
      <c r="D1756" s="2">
        <f>YEAR('metered data'!J1759)</f>
        <v>2022</v>
      </c>
      <c r="E1756" s="2">
        <f>MONTH('metered data'!J1759)</f>
        <v>6</v>
      </c>
      <c r="F1756" s="2">
        <f>DAY('metered data'!J1759)</f>
        <v>24</v>
      </c>
      <c r="G1756" s="2"/>
      <c r="H1756" s="2"/>
      <c r="I1756" s="2"/>
      <c r="J1756" s="3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</row>
    <row r="1757" spans="1:34" ht="12.75" customHeight="1" x14ac:dyDescent="0.35">
      <c r="A1757" s="15">
        <f t="shared" si="70"/>
        <v>44737</v>
      </c>
      <c r="B1757" s="36">
        <f>C1757*'metered data'!H1760</f>
        <v>5197355.3696536887</v>
      </c>
      <c r="C1757" s="70">
        <f>SUMIFS('Regression Inputs'!$G$26:$G$1851,'Regression Inputs'!$B$26:$B$1851,A1757)</f>
        <v>216556.47373557038</v>
      </c>
      <c r="D1757" s="2">
        <f>YEAR('metered data'!J1760)</f>
        <v>2022</v>
      </c>
      <c r="E1757" s="2">
        <f>MONTH('metered data'!J1760)</f>
        <v>6</v>
      </c>
      <c r="F1757" s="2">
        <f>DAY('metered data'!J1760)</f>
        <v>25</v>
      </c>
      <c r="G1757" s="2"/>
      <c r="H1757" s="2"/>
      <c r="I1757" s="2"/>
      <c r="J1757" s="3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  <c r="AA1757" s="2"/>
      <c r="AB1757" s="2"/>
      <c r="AC1757" s="2"/>
      <c r="AD1757" s="2"/>
      <c r="AE1757" s="2"/>
      <c r="AF1757" s="2"/>
      <c r="AG1757" s="2"/>
      <c r="AH1757" s="2"/>
    </row>
    <row r="1758" spans="1:34" ht="12.75" customHeight="1" x14ac:dyDescent="0.35">
      <c r="A1758" s="15">
        <f t="shared" ref="A1758:A1821" si="71">DATE(D1758,E1758,F1758)</f>
        <v>44738</v>
      </c>
      <c r="B1758" s="36">
        <f>C1758*'metered data'!H1761</f>
        <v>5501951.5998674408</v>
      </c>
      <c r="C1758" s="70">
        <f>SUMIFS('Regression Inputs'!$G$26:$G$1851,'Regression Inputs'!$B$26:$B$1851,A1758)</f>
        <v>229247.98332781004</v>
      </c>
      <c r="D1758" s="2">
        <f>YEAR('metered data'!J1761)</f>
        <v>2022</v>
      </c>
      <c r="E1758" s="2">
        <f>MONTH('metered data'!J1761)</f>
        <v>6</v>
      </c>
      <c r="F1758" s="2">
        <f>DAY('metered data'!J1761)</f>
        <v>26</v>
      </c>
      <c r="G1758" s="2"/>
      <c r="H1758" s="2"/>
      <c r="I1758" s="2"/>
      <c r="J1758" s="3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  <c r="AA1758" s="2"/>
      <c r="AB1758" s="2"/>
      <c r="AC1758" s="2"/>
      <c r="AD1758" s="2"/>
      <c r="AE1758" s="2"/>
      <c r="AF1758" s="2"/>
      <c r="AG1758" s="2"/>
      <c r="AH1758" s="2"/>
    </row>
    <row r="1759" spans="1:34" ht="12.75" customHeight="1" x14ac:dyDescent="0.35">
      <c r="A1759" s="15">
        <f t="shared" si="71"/>
        <v>44739</v>
      </c>
      <c r="B1759" s="36">
        <f>C1759*'metered data'!H1762</f>
        <v>6072089.421873413</v>
      </c>
      <c r="C1759" s="70">
        <f>SUMIFS('Regression Inputs'!$G$26:$G$1851,'Regression Inputs'!$B$26:$B$1851,A1759)</f>
        <v>253003.72591139219</v>
      </c>
      <c r="D1759" s="2">
        <f>YEAR('metered data'!J1762)</f>
        <v>2022</v>
      </c>
      <c r="E1759" s="2">
        <f>MONTH('metered data'!J1762)</f>
        <v>6</v>
      </c>
      <c r="F1759" s="2">
        <f>DAY('metered data'!J1762)</f>
        <v>27</v>
      </c>
      <c r="G1759" s="2"/>
      <c r="H1759" s="2"/>
      <c r="I1759" s="2"/>
      <c r="J1759" s="3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</row>
    <row r="1760" spans="1:34" ht="12.75" customHeight="1" x14ac:dyDescent="0.35">
      <c r="A1760" s="15">
        <f t="shared" si="71"/>
        <v>44740</v>
      </c>
      <c r="B1760" s="36">
        <f>C1760*'metered data'!H1763</f>
        <v>5710910.2997519197</v>
      </c>
      <c r="C1760" s="70">
        <f>SUMIFS('Regression Inputs'!$G$26:$G$1851,'Regression Inputs'!$B$26:$B$1851,A1760)</f>
        <v>237954.59582299666</v>
      </c>
      <c r="D1760" s="2">
        <f>YEAR('metered data'!J1763)</f>
        <v>2022</v>
      </c>
      <c r="E1760" s="2">
        <f>MONTH('metered data'!J1763)</f>
        <v>6</v>
      </c>
      <c r="F1760" s="2">
        <f>DAY('metered data'!J1763)</f>
        <v>28</v>
      </c>
      <c r="G1760" s="2"/>
      <c r="H1760" s="2"/>
      <c r="I1760" s="2"/>
      <c r="J1760" s="3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</row>
    <row r="1761" spans="1:34" ht="12.75" customHeight="1" x14ac:dyDescent="0.35">
      <c r="A1761" s="15">
        <f t="shared" si="71"/>
        <v>44741</v>
      </c>
      <c r="B1761" s="36">
        <f>C1761*'metered data'!H1764</f>
        <v>5551635.0772929387</v>
      </c>
      <c r="C1761" s="70">
        <f>SUMIFS('Regression Inputs'!$G$26:$G$1851,'Regression Inputs'!$B$26:$B$1851,A1761)</f>
        <v>231318.1282205391</v>
      </c>
      <c r="D1761" s="2">
        <f>YEAR('metered data'!J1764)</f>
        <v>2022</v>
      </c>
      <c r="E1761" s="2">
        <f>MONTH('metered data'!J1764)</f>
        <v>6</v>
      </c>
      <c r="F1761" s="2">
        <f>DAY('metered data'!J1764)</f>
        <v>29</v>
      </c>
      <c r="G1761" s="2"/>
      <c r="H1761" s="2"/>
      <c r="I1761" s="2"/>
      <c r="J1761" s="3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</row>
    <row r="1762" spans="1:34" ht="12.75" customHeight="1" x14ac:dyDescent="0.35">
      <c r="A1762" s="15">
        <f t="shared" si="71"/>
        <v>44742</v>
      </c>
      <c r="B1762" s="36">
        <f>C1762*'metered data'!H1765</f>
        <v>5632863.2881020596</v>
      </c>
      <c r="C1762" s="70">
        <f>SUMIFS('Regression Inputs'!$G$26:$G$1851,'Regression Inputs'!$B$26:$B$1851,A1762)</f>
        <v>234702.63700425249</v>
      </c>
      <c r="D1762" s="2">
        <f>YEAR('metered data'!J1765)</f>
        <v>2022</v>
      </c>
      <c r="E1762" s="2">
        <f>MONTH('metered data'!J1765)</f>
        <v>6</v>
      </c>
      <c r="F1762" s="2">
        <f>DAY('metered data'!J1765)</f>
        <v>30</v>
      </c>
      <c r="G1762" s="2"/>
      <c r="H1762" s="2"/>
      <c r="I1762" s="2"/>
      <c r="J1762" s="3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</row>
    <row r="1763" spans="1:34" ht="12.75" customHeight="1" x14ac:dyDescent="0.35">
      <c r="A1763" s="15">
        <f t="shared" si="71"/>
        <v>44743</v>
      </c>
      <c r="B1763" s="36">
        <f>C1763*'metered data'!H1766</f>
        <v>5686341.6781345084</v>
      </c>
      <c r="C1763" s="70">
        <f>SUMIFS('Regression Inputs'!$G$26:$G$1851,'Regression Inputs'!$B$26:$B$1851,A1763)</f>
        <v>236930.90325560453</v>
      </c>
      <c r="D1763" s="2">
        <f>YEAR('metered data'!J1766)</f>
        <v>2022</v>
      </c>
      <c r="E1763" s="2">
        <f>MONTH('metered data'!J1766)</f>
        <v>7</v>
      </c>
      <c r="F1763" s="2">
        <f>DAY('metered data'!J1766)</f>
        <v>1</v>
      </c>
      <c r="G1763" s="2"/>
      <c r="H1763" s="2"/>
      <c r="I1763" s="2"/>
      <c r="J1763" s="3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</row>
    <row r="1764" spans="1:34" ht="12.75" customHeight="1" x14ac:dyDescent="0.35">
      <c r="A1764" s="15">
        <f t="shared" si="71"/>
        <v>44744</v>
      </c>
      <c r="B1764" s="36">
        <f>C1764*'metered data'!H1767</f>
        <v>5466045.1551612327</v>
      </c>
      <c r="C1764" s="70">
        <f>SUMIFS('Regression Inputs'!$G$26:$G$1851,'Regression Inputs'!$B$26:$B$1851,A1764)</f>
        <v>227751.88146505135</v>
      </c>
      <c r="D1764" s="2">
        <f>YEAR('metered data'!J1767)</f>
        <v>2022</v>
      </c>
      <c r="E1764" s="2">
        <f>MONTH('metered data'!J1767)</f>
        <v>7</v>
      </c>
      <c r="F1764" s="2">
        <f>DAY('metered data'!J1767)</f>
        <v>2</v>
      </c>
      <c r="G1764" s="2"/>
      <c r="H1764" s="2"/>
      <c r="I1764" s="2"/>
      <c r="J1764" s="3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</row>
    <row r="1765" spans="1:34" ht="12.75" customHeight="1" x14ac:dyDescent="0.35">
      <c r="A1765" s="15">
        <f t="shared" si="71"/>
        <v>44745</v>
      </c>
      <c r="B1765" s="36">
        <f>C1765*'metered data'!H1768</f>
        <v>4908716.7196703311</v>
      </c>
      <c r="C1765" s="70">
        <f>SUMIFS('Regression Inputs'!$G$26:$G$1851,'Regression Inputs'!$B$26:$B$1851,A1765)</f>
        <v>204529.86331959712</v>
      </c>
      <c r="D1765" s="2">
        <f>YEAR('metered data'!J1768)</f>
        <v>2022</v>
      </c>
      <c r="E1765" s="2">
        <f>MONTH('metered data'!J1768)</f>
        <v>7</v>
      </c>
      <c r="F1765" s="2">
        <f>DAY('metered data'!J1768)</f>
        <v>3</v>
      </c>
      <c r="G1765" s="2"/>
      <c r="H1765" s="2"/>
      <c r="I1765" s="2"/>
      <c r="J1765" s="3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</row>
    <row r="1766" spans="1:34" ht="12.75" customHeight="1" x14ac:dyDescent="0.35">
      <c r="A1766" s="15">
        <f t="shared" si="71"/>
        <v>44746</v>
      </c>
      <c r="B1766" s="36">
        <f>C1766*'metered data'!H1769</f>
        <v>4805401.3129369291</v>
      </c>
      <c r="C1766" s="70">
        <f>SUMIFS('Regression Inputs'!$G$26:$G$1851,'Regression Inputs'!$B$26:$B$1851,A1766)</f>
        <v>200225.05470570538</v>
      </c>
      <c r="D1766" s="2">
        <f>YEAR('metered data'!J1769)</f>
        <v>2022</v>
      </c>
      <c r="E1766" s="2">
        <f>MONTH('metered data'!J1769)</f>
        <v>7</v>
      </c>
      <c r="F1766" s="2">
        <f>DAY('metered data'!J1769)</f>
        <v>4</v>
      </c>
      <c r="G1766" s="2"/>
      <c r="H1766" s="2"/>
      <c r="I1766" s="2"/>
      <c r="J1766" s="3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</row>
    <row r="1767" spans="1:34" ht="12.75" customHeight="1" x14ac:dyDescent="0.35">
      <c r="A1767" s="15">
        <f t="shared" si="71"/>
        <v>44747</v>
      </c>
      <c r="B1767" s="36">
        <f>C1767*'metered data'!H1770</f>
        <v>5316272.2120539593</v>
      </c>
      <c r="C1767" s="70">
        <f>SUMIFS('Regression Inputs'!$G$26:$G$1851,'Regression Inputs'!$B$26:$B$1851,A1767)</f>
        <v>221511.34216891497</v>
      </c>
      <c r="D1767" s="2">
        <f>YEAR('metered data'!J1770)</f>
        <v>2022</v>
      </c>
      <c r="E1767" s="2">
        <f>MONTH('metered data'!J1770)</f>
        <v>7</v>
      </c>
      <c r="F1767" s="2">
        <f>DAY('metered data'!J1770)</f>
        <v>5</v>
      </c>
      <c r="G1767" s="2"/>
      <c r="H1767" s="2"/>
      <c r="I1767" s="2"/>
      <c r="J1767" s="3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</row>
    <row r="1768" spans="1:34" ht="12.75" customHeight="1" x14ac:dyDescent="0.35">
      <c r="A1768" s="15">
        <f t="shared" si="71"/>
        <v>44748</v>
      </c>
      <c r="B1768" s="36">
        <f>C1768*'metered data'!H1771</f>
        <v>5508208.4909868604</v>
      </c>
      <c r="C1768" s="70">
        <f>SUMIFS('Regression Inputs'!$G$26:$G$1851,'Regression Inputs'!$B$26:$B$1851,A1768)</f>
        <v>229508.68712445252</v>
      </c>
      <c r="D1768" s="2">
        <f>YEAR('metered data'!J1771)</f>
        <v>2022</v>
      </c>
      <c r="E1768" s="2">
        <f>MONTH('metered data'!J1771)</f>
        <v>7</v>
      </c>
      <c r="F1768" s="2">
        <f>DAY('metered data'!J1771)</f>
        <v>6</v>
      </c>
      <c r="G1768" s="2"/>
      <c r="H1768" s="2"/>
      <c r="I1768" s="2"/>
      <c r="J1768" s="3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</row>
    <row r="1769" spans="1:34" ht="12.75" customHeight="1" x14ac:dyDescent="0.35">
      <c r="A1769" s="15">
        <f t="shared" si="71"/>
        <v>44749</v>
      </c>
      <c r="B1769" s="36">
        <f>C1769*'metered data'!H1772</f>
        <v>5302660.9938328499</v>
      </c>
      <c r="C1769" s="70">
        <f>SUMIFS('Regression Inputs'!$G$26:$G$1851,'Regression Inputs'!$B$26:$B$1851,A1769)</f>
        <v>220944.20807636876</v>
      </c>
      <c r="D1769" s="2">
        <f>YEAR('metered data'!J1772)</f>
        <v>2022</v>
      </c>
      <c r="E1769" s="2">
        <f>MONTH('metered data'!J1772)</f>
        <v>7</v>
      </c>
      <c r="F1769" s="2">
        <f>DAY('metered data'!J1772)</f>
        <v>7</v>
      </c>
      <c r="G1769" s="2"/>
      <c r="H1769" s="2"/>
      <c r="I1769" s="2"/>
      <c r="J1769" s="3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</row>
    <row r="1770" spans="1:34" ht="12.75" customHeight="1" x14ac:dyDescent="0.35">
      <c r="A1770" s="15">
        <f t="shared" si="71"/>
        <v>44750</v>
      </c>
      <c r="B1770" s="36">
        <f>C1770*'metered data'!H1773</f>
        <v>5403054.0169381378</v>
      </c>
      <c r="C1770" s="70">
        <f>SUMIFS('Regression Inputs'!$G$26:$G$1851,'Regression Inputs'!$B$26:$B$1851,A1770)</f>
        <v>225127.25070575575</v>
      </c>
      <c r="D1770" s="2">
        <f>YEAR('metered data'!J1773)</f>
        <v>2022</v>
      </c>
      <c r="E1770" s="2">
        <f>MONTH('metered data'!J1773)</f>
        <v>7</v>
      </c>
      <c r="F1770" s="2">
        <f>DAY('metered data'!J1773)</f>
        <v>8</v>
      </c>
      <c r="G1770" s="2"/>
      <c r="H1770" s="2"/>
      <c r="I1770" s="2"/>
      <c r="J1770" s="3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/>
      <c r="AE1770" s="2"/>
      <c r="AF1770" s="2"/>
      <c r="AG1770" s="2"/>
      <c r="AH1770" s="2"/>
    </row>
    <row r="1771" spans="1:34" ht="12.75" customHeight="1" x14ac:dyDescent="0.35">
      <c r="A1771" s="15">
        <f t="shared" si="71"/>
        <v>44751</v>
      </c>
      <c r="B1771" s="36">
        <f>C1771*'metered data'!H1774</f>
        <v>5132787.3024857491</v>
      </c>
      <c r="C1771" s="70">
        <f>SUMIFS('Regression Inputs'!$G$26:$G$1851,'Regression Inputs'!$B$26:$B$1851,A1771)</f>
        <v>213866.13760357289</v>
      </c>
      <c r="D1771" s="2">
        <f>YEAR('metered data'!J1774)</f>
        <v>2022</v>
      </c>
      <c r="E1771" s="2">
        <f>MONTH('metered data'!J1774)</f>
        <v>7</v>
      </c>
      <c r="F1771" s="2">
        <f>DAY('metered data'!J1774)</f>
        <v>9</v>
      </c>
      <c r="G1771" s="2"/>
      <c r="H1771" s="2"/>
      <c r="I1771" s="2"/>
      <c r="J1771" s="3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  <c r="AA1771" s="2"/>
      <c r="AB1771" s="2"/>
      <c r="AC1771" s="2"/>
      <c r="AD1771" s="2"/>
      <c r="AE1771" s="2"/>
      <c r="AF1771" s="2"/>
      <c r="AG1771" s="2"/>
      <c r="AH1771" s="2"/>
    </row>
    <row r="1772" spans="1:34" ht="12.75" customHeight="1" x14ac:dyDescent="0.35">
      <c r="A1772" s="15">
        <f t="shared" si="71"/>
        <v>44752</v>
      </c>
      <c r="B1772" s="36">
        <f>C1772*'metered data'!H1775</f>
        <v>5229366.3599934913</v>
      </c>
      <c r="C1772" s="70">
        <f>SUMIFS('Regression Inputs'!$G$26:$G$1851,'Regression Inputs'!$B$26:$B$1851,A1772)</f>
        <v>217890.2649997288</v>
      </c>
      <c r="D1772" s="2">
        <f>YEAR('metered data'!J1775)</f>
        <v>2022</v>
      </c>
      <c r="E1772" s="2">
        <f>MONTH('metered data'!J1775)</f>
        <v>7</v>
      </c>
      <c r="F1772" s="2">
        <f>DAY('metered data'!J1775)</f>
        <v>10</v>
      </c>
      <c r="G1772" s="2"/>
      <c r="H1772" s="2"/>
      <c r="I1772" s="2"/>
      <c r="J1772" s="3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</row>
    <row r="1773" spans="1:34" ht="12.75" customHeight="1" x14ac:dyDescent="0.35">
      <c r="A1773" s="15">
        <f t="shared" si="71"/>
        <v>44753</v>
      </c>
      <c r="B1773" s="36">
        <f>C1773*'metered data'!H1776</f>
        <v>5778581.5296442099</v>
      </c>
      <c r="C1773" s="70">
        <f>SUMIFS('Regression Inputs'!$G$26:$G$1851,'Regression Inputs'!$B$26:$B$1851,A1773)</f>
        <v>240774.2304018421</v>
      </c>
      <c r="D1773" s="2">
        <f>YEAR('metered data'!J1776)</f>
        <v>2022</v>
      </c>
      <c r="E1773" s="2">
        <f>MONTH('metered data'!J1776)</f>
        <v>7</v>
      </c>
      <c r="F1773" s="2">
        <f>DAY('metered data'!J1776)</f>
        <v>11</v>
      </c>
      <c r="G1773" s="2"/>
      <c r="H1773" s="2"/>
      <c r="I1773" s="2"/>
      <c r="J1773" s="3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</row>
    <row r="1774" spans="1:34" ht="12.75" customHeight="1" x14ac:dyDescent="0.35">
      <c r="A1774" s="15">
        <f t="shared" si="71"/>
        <v>44754</v>
      </c>
      <c r="B1774" s="36">
        <f>C1774*'metered data'!H1777</f>
        <v>6334367.6169202896</v>
      </c>
      <c r="C1774" s="70">
        <f>SUMIFS('Regression Inputs'!$G$26:$G$1851,'Regression Inputs'!$B$26:$B$1851,A1774)</f>
        <v>263931.9840383454</v>
      </c>
      <c r="D1774" s="2">
        <f>YEAR('metered data'!J1777)</f>
        <v>2022</v>
      </c>
      <c r="E1774" s="2">
        <f>MONTH('metered data'!J1777)</f>
        <v>7</v>
      </c>
      <c r="F1774" s="2">
        <f>DAY('metered data'!J1777)</f>
        <v>12</v>
      </c>
      <c r="G1774" s="2"/>
      <c r="H1774" s="2"/>
      <c r="I1774" s="2"/>
      <c r="J1774" s="3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  <c r="AA1774" s="2"/>
      <c r="AB1774" s="2"/>
      <c r="AC1774" s="2"/>
      <c r="AD1774" s="2"/>
      <c r="AE1774" s="2"/>
      <c r="AF1774" s="2"/>
      <c r="AG1774" s="2"/>
      <c r="AH1774" s="2"/>
    </row>
    <row r="1775" spans="1:34" ht="12.75" customHeight="1" x14ac:dyDescent="0.35">
      <c r="A1775" s="15">
        <f t="shared" si="71"/>
        <v>44755</v>
      </c>
      <c r="B1775" s="36">
        <f>C1775*'metered data'!H1778</f>
        <v>5443954.7394820396</v>
      </c>
      <c r="C1775" s="70">
        <f>SUMIFS('Regression Inputs'!$G$26:$G$1851,'Regression Inputs'!$B$26:$B$1851,A1775)</f>
        <v>226831.4474784183</v>
      </c>
      <c r="D1775" s="2">
        <f>YEAR('metered data'!J1778)</f>
        <v>2022</v>
      </c>
      <c r="E1775" s="2">
        <f>MONTH('metered data'!J1778)</f>
        <v>7</v>
      </c>
      <c r="F1775" s="2">
        <f>DAY('metered data'!J1778)</f>
        <v>13</v>
      </c>
      <c r="G1775" s="2"/>
      <c r="H1775" s="2"/>
      <c r="I1775" s="2"/>
      <c r="J1775" s="3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  <c r="AA1775" s="2"/>
      <c r="AB1775" s="2"/>
      <c r="AC1775" s="2"/>
      <c r="AD1775" s="2"/>
      <c r="AE1775" s="2"/>
      <c r="AF1775" s="2"/>
      <c r="AG1775" s="2"/>
      <c r="AH1775" s="2"/>
    </row>
    <row r="1776" spans="1:34" ht="12.75" customHeight="1" x14ac:dyDescent="0.35">
      <c r="A1776" s="15">
        <f t="shared" si="71"/>
        <v>44756</v>
      </c>
      <c r="B1776" s="36">
        <f>C1776*'metered data'!H1779</f>
        <v>5720131.2662116094</v>
      </c>
      <c r="C1776" s="70">
        <f>SUMIFS('Regression Inputs'!$G$26:$G$1851,'Regression Inputs'!$B$26:$B$1851,A1776)</f>
        <v>238338.80275881707</v>
      </c>
      <c r="D1776" s="2">
        <f>YEAR('metered data'!J1779)</f>
        <v>2022</v>
      </c>
      <c r="E1776" s="2">
        <f>MONTH('metered data'!J1779)</f>
        <v>7</v>
      </c>
      <c r="F1776" s="2">
        <f>DAY('metered data'!J1779)</f>
        <v>14</v>
      </c>
      <c r="G1776" s="2"/>
      <c r="H1776" s="2"/>
      <c r="I1776" s="2"/>
      <c r="J1776" s="3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</row>
    <row r="1777" spans="1:34" ht="12.75" customHeight="1" x14ac:dyDescent="0.35">
      <c r="A1777" s="15">
        <f t="shared" si="71"/>
        <v>44757</v>
      </c>
      <c r="B1777" s="36">
        <f>C1777*'metered data'!H1780</f>
        <v>5794453.0123711498</v>
      </c>
      <c r="C1777" s="70">
        <f>SUMIFS('Regression Inputs'!$G$26:$G$1851,'Regression Inputs'!$B$26:$B$1851,A1777)</f>
        <v>241435.54218213123</v>
      </c>
      <c r="D1777" s="2">
        <f>YEAR('metered data'!J1780)</f>
        <v>2022</v>
      </c>
      <c r="E1777" s="2">
        <f>MONTH('metered data'!J1780)</f>
        <v>7</v>
      </c>
      <c r="F1777" s="2">
        <f>DAY('metered data'!J1780)</f>
        <v>15</v>
      </c>
      <c r="G1777" s="2"/>
      <c r="H1777" s="2"/>
      <c r="I1777" s="2"/>
      <c r="J1777" s="3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</row>
    <row r="1778" spans="1:34" ht="12.75" customHeight="1" x14ac:dyDescent="0.35">
      <c r="A1778" s="15">
        <f t="shared" si="71"/>
        <v>44758</v>
      </c>
      <c r="B1778" s="36">
        <f>C1778*'metered data'!H1781</f>
        <v>5707045.8612643611</v>
      </c>
      <c r="C1778" s="70">
        <f>SUMIFS('Regression Inputs'!$G$26:$G$1851,'Regression Inputs'!$B$26:$B$1851,A1778)</f>
        <v>237793.5775526817</v>
      </c>
      <c r="D1778" s="2">
        <f>YEAR('metered data'!J1781)</f>
        <v>2022</v>
      </c>
      <c r="E1778" s="2">
        <f>MONTH('metered data'!J1781)</f>
        <v>7</v>
      </c>
      <c r="F1778" s="2">
        <f>DAY('metered data'!J1781)</f>
        <v>16</v>
      </c>
      <c r="G1778" s="2"/>
      <c r="H1778" s="2"/>
      <c r="I1778" s="2"/>
      <c r="J1778" s="3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</row>
    <row r="1779" spans="1:34" ht="12.75" customHeight="1" x14ac:dyDescent="0.35">
      <c r="A1779" s="15">
        <f t="shared" si="71"/>
        <v>44759</v>
      </c>
      <c r="B1779" s="36">
        <f>C1779*'metered data'!H1782</f>
        <v>5313219.4631043486</v>
      </c>
      <c r="C1779" s="70">
        <f>SUMIFS('Regression Inputs'!$G$26:$G$1851,'Regression Inputs'!$B$26:$B$1851,A1779)</f>
        <v>221384.14429601454</v>
      </c>
      <c r="D1779" s="2">
        <f>YEAR('metered data'!J1782)</f>
        <v>2022</v>
      </c>
      <c r="E1779" s="2">
        <f>MONTH('metered data'!J1782)</f>
        <v>7</v>
      </c>
      <c r="F1779" s="2">
        <f>DAY('metered data'!J1782)</f>
        <v>17</v>
      </c>
      <c r="G1779" s="2"/>
      <c r="H1779" s="2"/>
      <c r="I1779" s="2"/>
      <c r="J1779" s="3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</row>
    <row r="1780" spans="1:34" ht="12.75" customHeight="1" x14ac:dyDescent="0.35">
      <c r="A1780" s="15">
        <f t="shared" si="71"/>
        <v>44760</v>
      </c>
      <c r="B1780" s="36">
        <f>C1780*'metered data'!H1783</f>
        <v>5158876.8453501109</v>
      </c>
      <c r="C1780" s="70">
        <f>SUMIFS('Regression Inputs'!$G$26:$G$1851,'Regression Inputs'!$B$26:$B$1851,A1780)</f>
        <v>214953.20188958794</v>
      </c>
      <c r="D1780" s="2">
        <f>YEAR('metered data'!J1783)</f>
        <v>2022</v>
      </c>
      <c r="E1780" s="2">
        <f>MONTH('metered data'!J1783)</f>
        <v>7</v>
      </c>
      <c r="F1780" s="2">
        <f>DAY('metered data'!J1783)</f>
        <v>18</v>
      </c>
      <c r="G1780" s="2"/>
      <c r="H1780" s="2"/>
      <c r="I1780" s="2"/>
      <c r="J1780" s="3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</row>
    <row r="1781" spans="1:34" ht="12.75" customHeight="1" x14ac:dyDescent="0.35">
      <c r="A1781" s="15">
        <f t="shared" si="71"/>
        <v>44761</v>
      </c>
      <c r="B1781" s="36">
        <f>C1781*'metered data'!H1784</f>
        <v>5032591.6774498103</v>
      </c>
      <c r="C1781" s="70">
        <f>SUMIFS('Regression Inputs'!$G$26:$G$1851,'Regression Inputs'!$B$26:$B$1851,A1781)</f>
        <v>209691.3198937421</v>
      </c>
      <c r="D1781" s="2">
        <f>YEAR('metered data'!J1784)</f>
        <v>2022</v>
      </c>
      <c r="E1781" s="2">
        <f>MONTH('metered data'!J1784)</f>
        <v>7</v>
      </c>
      <c r="F1781" s="2">
        <f>DAY('metered data'!J1784)</f>
        <v>19</v>
      </c>
      <c r="G1781" s="2"/>
      <c r="H1781" s="2"/>
      <c r="I1781" s="2"/>
      <c r="J1781" s="3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</row>
    <row r="1782" spans="1:34" ht="12.75" customHeight="1" x14ac:dyDescent="0.35">
      <c r="A1782" s="15">
        <f t="shared" si="71"/>
        <v>44762</v>
      </c>
      <c r="B1782" s="36">
        <f>C1782*'metered data'!H1785</f>
        <v>5248765.3355706306</v>
      </c>
      <c r="C1782" s="70">
        <f>SUMIFS('Regression Inputs'!$G$26:$G$1851,'Regression Inputs'!$B$26:$B$1851,A1782)</f>
        <v>218698.55564877627</v>
      </c>
      <c r="D1782" s="2">
        <f>YEAR('metered data'!J1785)</f>
        <v>2022</v>
      </c>
      <c r="E1782" s="2">
        <f>MONTH('metered data'!J1785)</f>
        <v>7</v>
      </c>
      <c r="F1782" s="2">
        <f>DAY('metered data'!J1785)</f>
        <v>20</v>
      </c>
      <c r="G1782" s="2"/>
      <c r="H1782" s="2"/>
      <c r="I1782" s="2"/>
      <c r="J1782" s="3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</row>
    <row r="1783" spans="1:34" ht="12.75" customHeight="1" x14ac:dyDescent="0.35">
      <c r="A1783" s="15">
        <f t="shared" si="71"/>
        <v>44763</v>
      </c>
      <c r="B1783" s="36">
        <f>C1783*'metered data'!H1786</f>
        <v>5141868.8890462695</v>
      </c>
      <c r="C1783" s="70">
        <f>SUMIFS('Regression Inputs'!$G$26:$G$1851,'Regression Inputs'!$B$26:$B$1851,A1783)</f>
        <v>214244.53704359455</v>
      </c>
      <c r="D1783" s="2">
        <f>YEAR('metered data'!J1786)</f>
        <v>2022</v>
      </c>
      <c r="E1783" s="2">
        <f>MONTH('metered data'!J1786)</f>
        <v>7</v>
      </c>
      <c r="F1783" s="2">
        <f>DAY('metered data'!J1786)</f>
        <v>21</v>
      </c>
      <c r="G1783" s="2"/>
      <c r="H1783" s="2"/>
      <c r="I1783" s="2"/>
      <c r="J1783" s="3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</row>
    <row r="1784" spans="1:34" ht="12.75" customHeight="1" x14ac:dyDescent="0.35">
      <c r="A1784" s="15">
        <f t="shared" si="71"/>
        <v>44764</v>
      </c>
      <c r="B1784" s="36">
        <f>C1784*'metered data'!H1787</f>
        <v>5067860.3726585275</v>
      </c>
      <c r="C1784" s="70">
        <f>SUMIFS('Regression Inputs'!$G$26:$G$1851,'Regression Inputs'!$B$26:$B$1851,A1784)</f>
        <v>211160.84886077198</v>
      </c>
      <c r="D1784" s="2">
        <f>YEAR('metered data'!J1787)</f>
        <v>2022</v>
      </c>
      <c r="E1784" s="2">
        <f>MONTH('metered data'!J1787)</f>
        <v>7</v>
      </c>
      <c r="F1784" s="2">
        <f>DAY('metered data'!J1787)</f>
        <v>22</v>
      </c>
      <c r="G1784" s="2"/>
      <c r="H1784" s="2"/>
      <c r="I1784" s="2"/>
      <c r="J1784" s="3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  <c r="AA1784" s="2"/>
      <c r="AB1784" s="2"/>
      <c r="AC1784" s="2"/>
      <c r="AD1784" s="2"/>
      <c r="AE1784" s="2"/>
      <c r="AF1784" s="2"/>
      <c r="AG1784" s="2"/>
      <c r="AH1784" s="2"/>
    </row>
    <row r="1785" spans="1:34" ht="12.75" customHeight="1" x14ac:dyDescent="0.35">
      <c r="A1785" s="15">
        <f t="shared" si="71"/>
        <v>44765</v>
      </c>
      <c r="B1785" s="36">
        <f>C1785*'metered data'!H1788</f>
        <v>4891868.5462845378</v>
      </c>
      <c r="C1785" s="70">
        <f>SUMIFS('Regression Inputs'!$G$26:$G$1851,'Regression Inputs'!$B$26:$B$1851,A1785)</f>
        <v>203827.85609518908</v>
      </c>
      <c r="D1785" s="2">
        <f>YEAR('metered data'!J1788)</f>
        <v>2022</v>
      </c>
      <c r="E1785" s="2">
        <f>MONTH('metered data'!J1788)</f>
        <v>7</v>
      </c>
      <c r="F1785" s="2">
        <f>DAY('metered data'!J1788)</f>
        <v>23</v>
      </c>
      <c r="G1785" s="2"/>
      <c r="H1785" s="2"/>
      <c r="I1785" s="2"/>
      <c r="J1785" s="3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  <c r="AA1785" s="2"/>
      <c r="AB1785" s="2"/>
      <c r="AC1785" s="2"/>
      <c r="AD1785" s="2"/>
      <c r="AE1785" s="2"/>
      <c r="AF1785" s="2"/>
      <c r="AG1785" s="2"/>
      <c r="AH1785" s="2"/>
    </row>
    <row r="1786" spans="1:34" ht="12.75" customHeight="1" x14ac:dyDescent="0.35">
      <c r="A1786" s="15">
        <f t="shared" si="71"/>
        <v>44766</v>
      </c>
      <c r="B1786" s="36">
        <f>C1786*'metered data'!H1789</f>
        <v>5108087.3030111697</v>
      </c>
      <c r="C1786" s="70">
        <f>SUMIFS('Regression Inputs'!$G$26:$G$1851,'Regression Inputs'!$B$26:$B$1851,A1786)</f>
        <v>212836.97095879875</v>
      </c>
      <c r="D1786" s="2">
        <f>YEAR('metered data'!J1789)</f>
        <v>2022</v>
      </c>
      <c r="E1786" s="2">
        <f>MONTH('metered data'!J1789)</f>
        <v>7</v>
      </c>
      <c r="F1786" s="2">
        <f>DAY('metered data'!J1789)</f>
        <v>24</v>
      </c>
      <c r="G1786" s="2"/>
      <c r="H1786" s="2"/>
      <c r="I1786" s="2"/>
      <c r="J1786" s="3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</row>
    <row r="1787" spans="1:34" ht="12.75" customHeight="1" x14ac:dyDescent="0.35">
      <c r="A1787" s="15">
        <f t="shared" si="71"/>
        <v>44767</v>
      </c>
      <c r="B1787" s="36">
        <f>C1787*'metered data'!H1790</f>
        <v>5007819.5953357788</v>
      </c>
      <c r="C1787" s="70">
        <f>SUMIFS('Regression Inputs'!$G$26:$G$1851,'Regression Inputs'!$B$26:$B$1851,A1787)</f>
        <v>208659.14980565745</v>
      </c>
      <c r="D1787" s="2">
        <f>YEAR('metered data'!J1790)</f>
        <v>2022</v>
      </c>
      <c r="E1787" s="2">
        <f>MONTH('metered data'!J1790)</f>
        <v>7</v>
      </c>
      <c r="F1787" s="2">
        <f>DAY('metered data'!J1790)</f>
        <v>25</v>
      </c>
      <c r="G1787" s="2"/>
      <c r="H1787" s="2"/>
      <c r="I1787" s="2"/>
      <c r="J1787" s="3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</row>
    <row r="1788" spans="1:34" ht="12.75" customHeight="1" x14ac:dyDescent="0.35">
      <c r="A1788" s="15">
        <f t="shared" si="71"/>
        <v>44768</v>
      </c>
      <c r="B1788" s="36">
        <f>C1788*'metered data'!H1791</f>
        <v>5762840.0314476201</v>
      </c>
      <c r="C1788" s="70">
        <f>SUMIFS('Regression Inputs'!$G$26:$G$1851,'Regression Inputs'!$B$26:$B$1851,A1788)</f>
        <v>240118.33464365083</v>
      </c>
      <c r="D1788" s="2">
        <f>YEAR('metered data'!J1791)</f>
        <v>2022</v>
      </c>
      <c r="E1788" s="2">
        <f>MONTH('metered data'!J1791)</f>
        <v>7</v>
      </c>
      <c r="F1788" s="2">
        <f>DAY('metered data'!J1791)</f>
        <v>26</v>
      </c>
      <c r="G1788" s="2"/>
      <c r="H1788" s="2"/>
      <c r="I1788" s="2"/>
      <c r="J1788" s="3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</row>
    <row r="1789" spans="1:34" ht="12.75" customHeight="1" x14ac:dyDescent="0.35">
      <c r="A1789" s="15">
        <f t="shared" si="71"/>
        <v>44769</v>
      </c>
      <c r="B1789" s="36">
        <f>C1789*'metered data'!H1792</f>
        <v>5855268.1206541294</v>
      </c>
      <c r="C1789" s="70">
        <f>SUMIFS('Regression Inputs'!$G$26:$G$1851,'Regression Inputs'!$B$26:$B$1851,A1789)</f>
        <v>243969.50502725539</v>
      </c>
      <c r="D1789" s="2">
        <f>YEAR('metered data'!J1792)</f>
        <v>2022</v>
      </c>
      <c r="E1789" s="2">
        <f>MONTH('metered data'!J1792)</f>
        <v>7</v>
      </c>
      <c r="F1789" s="2">
        <f>DAY('metered data'!J1792)</f>
        <v>27</v>
      </c>
      <c r="G1789" s="2"/>
      <c r="H1789" s="2"/>
      <c r="I1789" s="2"/>
      <c r="J1789" s="3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</row>
    <row r="1790" spans="1:34" ht="12.75" customHeight="1" x14ac:dyDescent="0.35">
      <c r="A1790" s="15">
        <f t="shared" si="71"/>
        <v>44770</v>
      </c>
      <c r="B1790" s="36">
        <f>C1790*'metered data'!H1793</f>
        <v>5925282.0544067509</v>
      </c>
      <c r="C1790" s="70">
        <f>SUMIFS('Regression Inputs'!$G$26:$G$1851,'Regression Inputs'!$B$26:$B$1851,A1790)</f>
        <v>246886.75226694797</v>
      </c>
      <c r="D1790" s="2">
        <f>YEAR('metered data'!J1793)</f>
        <v>2022</v>
      </c>
      <c r="E1790" s="2">
        <f>MONTH('metered data'!J1793)</f>
        <v>7</v>
      </c>
      <c r="F1790" s="2">
        <f>DAY('metered data'!J1793)</f>
        <v>28</v>
      </c>
      <c r="G1790" s="2"/>
      <c r="H1790" s="2"/>
      <c r="I1790" s="2"/>
      <c r="J1790" s="3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</row>
    <row r="1791" spans="1:34" ht="12.75" customHeight="1" x14ac:dyDescent="0.35">
      <c r="A1791" s="15">
        <f t="shared" si="71"/>
        <v>44771</v>
      </c>
      <c r="B1791" s="36">
        <f>C1791*'metered data'!H1794</f>
        <v>5793430.3039345117</v>
      </c>
      <c r="C1791" s="70">
        <f>SUMIFS('Regression Inputs'!$G$26:$G$1851,'Regression Inputs'!$B$26:$B$1851,A1791)</f>
        <v>241392.92933060465</v>
      </c>
      <c r="D1791" s="2">
        <f>YEAR('metered data'!J1794)</f>
        <v>2022</v>
      </c>
      <c r="E1791" s="2">
        <f>MONTH('metered data'!J1794)</f>
        <v>7</v>
      </c>
      <c r="F1791" s="2">
        <f>DAY('metered data'!J1794)</f>
        <v>29</v>
      </c>
      <c r="G1791" s="2"/>
      <c r="H1791" s="2"/>
      <c r="I1791" s="2"/>
      <c r="J1791" s="3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  <c r="AA1791" s="2"/>
      <c r="AB1791" s="2"/>
      <c r="AC1791" s="2"/>
      <c r="AD1791" s="2"/>
      <c r="AE1791" s="2"/>
      <c r="AF1791" s="2"/>
      <c r="AG1791" s="2"/>
      <c r="AH1791" s="2"/>
    </row>
    <row r="1792" spans="1:34" ht="12.75" customHeight="1" x14ac:dyDescent="0.35">
      <c r="A1792" s="15">
        <f t="shared" si="71"/>
        <v>44772</v>
      </c>
      <c r="B1792" s="36">
        <f>C1792*'metered data'!H1795</f>
        <v>5532389.2886794303</v>
      </c>
      <c r="C1792" s="70">
        <f>SUMIFS('Regression Inputs'!$G$26:$G$1851,'Regression Inputs'!$B$26:$B$1851,A1792)</f>
        <v>230516.22036164292</v>
      </c>
      <c r="D1792" s="2">
        <f>YEAR('metered data'!J1795)</f>
        <v>2022</v>
      </c>
      <c r="E1792" s="2">
        <f>MONTH('metered data'!J1795)</f>
        <v>7</v>
      </c>
      <c r="F1792" s="2">
        <f>DAY('metered data'!J1795)</f>
        <v>30</v>
      </c>
      <c r="G1792" s="2"/>
      <c r="H1792" s="2"/>
      <c r="I1792" s="2"/>
      <c r="J1792" s="3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  <c r="AA1792" s="2"/>
      <c r="AB1792" s="2"/>
      <c r="AC1792" s="2"/>
      <c r="AD1792" s="2"/>
      <c r="AE1792" s="2"/>
      <c r="AF1792" s="2"/>
      <c r="AG1792" s="2"/>
      <c r="AH1792" s="2"/>
    </row>
    <row r="1793" spans="1:34" ht="12.75" customHeight="1" x14ac:dyDescent="0.35">
      <c r="A1793" s="15">
        <f t="shared" si="71"/>
        <v>44773</v>
      </c>
      <c r="B1793" s="36">
        <f>C1793*'metered data'!H1796</f>
        <v>5407266.2628085911</v>
      </c>
      <c r="C1793" s="70">
        <f>SUMIFS('Regression Inputs'!$G$26:$G$1851,'Regression Inputs'!$B$26:$B$1851,A1793)</f>
        <v>225302.76095035797</v>
      </c>
      <c r="D1793" s="2">
        <f>YEAR('metered data'!J1796)</f>
        <v>2022</v>
      </c>
      <c r="E1793" s="2">
        <f>MONTH('metered data'!J1796)</f>
        <v>7</v>
      </c>
      <c r="F1793" s="2">
        <f>DAY('metered data'!J1796)</f>
        <v>31</v>
      </c>
      <c r="G1793" s="2"/>
      <c r="H1793" s="2"/>
      <c r="I1793" s="2"/>
      <c r="J1793" s="3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</row>
    <row r="1794" spans="1:34" ht="12.75" customHeight="1" x14ac:dyDescent="0.35">
      <c r="A1794" s="15">
        <f t="shared" si="71"/>
        <v>44774</v>
      </c>
      <c r="B1794" s="36">
        <f>C1794*'metered data'!H1797</f>
        <v>5247319.2884888519</v>
      </c>
      <c r="C1794" s="70">
        <f>SUMIFS('Regression Inputs'!$G$26:$G$1851,'Regression Inputs'!$B$26:$B$1851,A1794)</f>
        <v>218638.30368703551</v>
      </c>
      <c r="D1794" s="2">
        <f>YEAR('metered data'!J1797)</f>
        <v>2022</v>
      </c>
      <c r="E1794" s="2">
        <f>MONTH('metered data'!J1797)</f>
        <v>8</v>
      </c>
      <c r="F1794" s="2">
        <f>DAY('metered data'!J1797)</f>
        <v>1</v>
      </c>
      <c r="G1794" s="2"/>
      <c r="H1794" s="2"/>
      <c r="I1794" s="2"/>
      <c r="J1794" s="3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</row>
    <row r="1795" spans="1:34" ht="12.75" customHeight="1" x14ac:dyDescent="0.35">
      <c r="A1795" s="15">
        <f t="shared" si="71"/>
        <v>44775</v>
      </c>
      <c r="B1795" s="36">
        <f>C1795*'metered data'!H1798</f>
        <v>5067718.198151432</v>
      </c>
      <c r="C1795" s="70">
        <f>SUMIFS('Regression Inputs'!$G$26:$G$1851,'Regression Inputs'!$B$26:$B$1851,A1795)</f>
        <v>211154.92492297635</v>
      </c>
      <c r="D1795" s="2">
        <f>YEAR('metered data'!J1798)</f>
        <v>2022</v>
      </c>
      <c r="E1795" s="2">
        <f>MONTH('metered data'!J1798)</f>
        <v>8</v>
      </c>
      <c r="F1795" s="2">
        <f>DAY('metered data'!J1798)</f>
        <v>2</v>
      </c>
      <c r="G1795" s="2"/>
      <c r="H1795" s="2"/>
      <c r="I1795" s="2"/>
      <c r="J1795" s="3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</row>
    <row r="1796" spans="1:34" ht="12.75" customHeight="1" x14ac:dyDescent="0.35">
      <c r="A1796" s="15">
        <f t="shared" si="71"/>
        <v>44776</v>
      </c>
      <c r="B1796" s="36">
        <f>C1796*'metered data'!H1799</f>
        <v>4945972.3291212572</v>
      </c>
      <c r="C1796" s="70">
        <f>SUMIFS('Regression Inputs'!$G$26:$G$1851,'Regression Inputs'!$B$26:$B$1851,A1796)</f>
        <v>206082.18038005239</v>
      </c>
      <c r="D1796" s="2">
        <f>YEAR('metered data'!J1799)</f>
        <v>2022</v>
      </c>
      <c r="E1796" s="2">
        <f>MONTH('metered data'!J1799)</f>
        <v>8</v>
      </c>
      <c r="F1796" s="2">
        <f>DAY('metered data'!J1799)</f>
        <v>3</v>
      </c>
      <c r="G1796" s="2"/>
      <c r="H1796" s="2"/>
      <c r="I1796" s="2"/>
      <c r="J1796" s="3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</row>
    <row r="1797" spans="1:34" ht="12.75" customHeight="1" x14ac:dyDescent="0.35">
      <c r="A1797" s="15">
        <f t="shared" si="71"/>
        <v>44777</v>
      </c>
      <c r="B1797" s="36">
        <f>C1797*'metered data'!H1800</f>
        <v>4539306.4818315003</v>
      </c>
      <c r="C1797" s="70">
        <f>SUMIFS('Regression Inputs'!$G$26:$G$1851,'Regression Inputs'!$B$26:$B$1851,A1797)</f>
        <v>189137.7700763125</v>
      </c>
      <c r="D1797" s="2">
        <f>YEAR('metered data'!J1800)</f>
        <v>2022</v>
      </c>
      <c r="E1797" s="2">
        <f>MONTH('metered data'!J1800)</f>
        <v>8</v>
      </c>
      <c r="F1797" s="2">
        <f>DAY('metered data'!J1800)</f>
        <v>4</v>
      </c>
      <c r="G1797" s="2"/>
      <c r="H1797" s="2"/>
      <c r="I1797" s="2"/>
      <c r="J1797" s="3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  <c r="AA1797" s="2"/>
      <c r="AB1797" s="2"/>
      <c r="AC1797" s="2"/>
      <c r="AD1797" s="2"/>
      <c r="AE1797" s="2"/>
      <c r="AF1797" s="2"/>
      <c r="AG1797" s="2"/>
      <c r="AH1797" s="2"/>
    </row>
    <row r="1798" spans="1:34" ht="12.75" customHeight="1" x14ac:dyDescent="0.35">
      <c r="A1798" s="15">
        <f t="shared" si="71"/>
        <v>44778</v>
      </c>
      <c r="B1798" s="36">
        <f>C1798*'metered data'!H1801</f>
        <v>4493860.5353080612</v>
      </c>
      <c r="C1798" s="70">
        <f>SUMIFS('Regression Inputs'!$G$26:$G$1851,'Regression Inputs'!$B$26:$B$1851,A1798)</f>
        <v>187244.18897116921</v>
      </c>
      <c r="D1798" s="2">
        <f>YEAR('metered data'!J1801)</f>
        <v>2022</v>
      </c>
      <c r="E1798" s="2">
        <f>MONTH('metered data'!J1801)</f>
        <v>8</v>
      </c>
      <c r="F1798" s="2">
        <f>DAY('metered data'!J1801)</f>
        <v>5</v>
      </c>
      <c r="G1798" s="2"/>
      <c r="H1798" s="2"/>
      <c r="I1798" s="2"/>
      <c r="J1798" s="3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  <c r="AA1798" s="2"/>
      <c r="AB1798" s="2"/>
      <c r="AC1798" s="2"/>
      <c r="AD1798" s="2"/>
      <c r="AE1798" s="2"/>
      <c r="AF1798" s="2"/>
      <c r="AG1798" s="2"/>
      <c r="AH1798" s="2"/>
    </row>
    <row r="1799" spans="1:34" ht="12.75" customHeight="1" x14ac:dyDescent="0.35">
      <c r="A1799" s="15">
        <f t="shared" si="71"/>
        <v>44779</v>
      </c>
      <c r="B1799" s="36">
        <f>C1799*'metered data'!H1802</f>
        <v>4454904.16784117</v>
      </c>
      <c r="C1799" s="70">
        <f>SUMIFS('Regression Inputs'!$G$26:$G$1851,'Regression Inputs'!$B$26:$B$1851,A1799)</f>
        <v>185621.00699338206</v>
      </c>
      <c r="D1799" s="2">
        <f>YEAR('metered data'!J1802)</f>
        <v>2022</v>
      </c>
      <c r="E1799" s="2">
        <f>MONTH('metered data'!J1802)</f>
        <v>8</v>
      </c>
      <c r="F1799" s="2">
        <f>DAY('metered data'!J1802)</f>
        <v>6</v>
      </c>
      <c r="G1799" s="2"/>
      <c r="H1799" s="2"/>
      <c r="I1799" s="2"/>
      <c r="J1799" s="3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</row>
    <row r="1800" spans="1:34" ht="12.75" customHeight="1" x14ac:dyDescent="0.35">
      <c r="A1800" s="15">
        <f t="shared" si="71"/>
        <v>44780</v>
      </c>
      <c r="B1800" s="36">
        <f>C1800*'metered data'!H1803</f>
        <v>4527627.1620270815</v>
      </c>
      <c r="C1800" s="70">
        <f>SUMIFS('Regression Inputs'!$G$26:$G$1851,'Regression Inputs'!$B$26:$B$1851,A1800)</f>
        <v>188651.13175112839</v>
      </c>
      <c r="D1800" s="2">
        <f>YEAR('metered data'!J1803)</f>
        <v>2022</v>
      </c>
      <c r="E1800" s="2">
        <f>MONTH('metered data'!J1803)</f>
        <v>8</v>
      </c>
      <c r="F1800" s="2">
        <f>DAY('metered data'!J1803)</f>
        <v>7</v>
      </c>
      <c r="G1800" s="2"/>
      <c r="H1800" s="2"/>
      <c r="I1800" s="2"/>
      <c r="J1800" s="3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</row>
    <row r="1801" spans="1:34" ht="12.75" customHeight="1" x14ac:dyDescent="0.35">
      <c r="A1801" s="15">
        <f t="shared" si="71"/>
        <v>44781</v>
      </c>
      <c r="B1801" s="36">
        <f>C1801*'metered data'!H1804</f>
        <v>5093062.4116579304</v>
      </c>
      <c r="C1801" s="70">
        <f>SUMIFS('Regression Inputs'!$G$26:$G$1851,'Regression Inputs'!$B$26:$B$1851,A1801)</f>
        <v>212210.93381908044</v>
      </c>
      <c r="D1801" s="2">
        <f>YEAR('metered data'!J1804)</f>
        <v>2022</v>
      </c>
      <c r="E1801" s="2">
        <f>MONTH('metered data'!J1804)</f>
        <v>8</v>
      </c>
      <c r="F1801" s="2">
        <f>DAY('metered data'!J1804)</f>
        <v>8</v>
      </c>
      <c r="G1801" s="2"/>
      <c r="H1801" s="2"/>
      <c r="I1801" s="2"/>
      <c r="J1801" s="3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  <c r="AA1801" s="2"/>
      <c r="AB1801" s="2"/>
      <c r="AC1801" s="2"/>
      <c r="AD1801" s="2"/>
      <c r="AE1801" s="2"/>
      <c r="AF1801" s="2"/>
      <c r="AG1801" s="2"/>
      <c r="AH1801" s="2"/>
    </row>
    <row r="1802" spans="1:34" ht="12.75" customHeight="1" x14ac:dyDescent="0.35">
      <c r="A1802" s="15">
        <f t="shared" si="71"/>
        <v>44782</v>
      </c>
      <c r="B1802" s="36">
        <f>C1802*'metered data'!H1805</f>
        <v>4946928.2257075692</v>
      </c>
      <c r="C1802" s="70">
        <f>SUMIFS('Regression Inputs'!$G$26:$G$1851,'Regression Inputs'!$B$26:$B$1851,A1802)</f>
        <v>206122.00940448206</v>
      </c>
      <c r="D1802" s="2">
        <f>YEAR('metered data'!J1805)</f>
        <v>2022</v>
      </c>
      <c r="E1802" s="2">
        <f>MONTH('metered data'!J1805)</f>
        <v>8</v>
      </c>
      <c r="F1802" s="2">
        <f>DAY('metered data'!J1805)</f>
        <v>9</v>
      </c>
      <c r="G1802" s="2"/>
      <c r="H1802" s="2"/>
      <c r="I1802" s="2"/>
      <c r="J1802" s="3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  <c r="AA1802" s="2"/>
      <c r="AB1802" s="2"/>
      <c r="AC1802" s="2"/>
      <c r="AD1802" s="2"/>
      <c r="AE1802" s="2"/>
      <c r="AF1802" s="2"/>
      <c r="AG1802" s="2"/>
      <c r="AH1802" s="2"/>
    </row>
    <row r="1803" spans="1:34" ht="12.75" customHeight="1" x14ac:dyDescent="0.35">
      <c r="A1803" s="15">
        <f t="shared" si="71"/>
        <v>44783</v>
      </c>
      <c r="B1803" s="36">
        <f>C1803*'metered data'!H1806</f>
        <v>5339002.7091978695</v>
      </c>
      <c r="C1803" s="70">
        <f>SUMIFS('Regression Inputs'!$G$26:$G$1851,'Regression Inputs'!$B$26:$B$1851,A1803)</f>
        <v>222458.4462165779</v>
      </c>
      <c r="D1803" s="2">
        <f>YEAR('metered data'!J1806)</f>
        <v>2022</v>
      </c>
      <c r="E1803" s="2">
        <f>MONTH('metered data'!J1806)</f>
        <v>8</v>
      </c>
      <c r="F1803" s="2">
        <f>DAY('metered data'!J1806)</f>
        <v>10</v>
      </c>
      <c r="G1803" s="2"/>
      <c r="H1803" s="2"/>
      <c r="I1803" s="2"/>
      <c r="J1803" s="3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</row>
    <row r="1804" spans="1:34" ht="12.75" customHeight="1" x14ac:dyDescent="0.35">
      <c r="A1804" s="15">
        <f t="shared" si="71"/>
        <v>44784</v>
      </c>
      <c r="B1804" s="36">
        <f>C1804*'metered data'!H1807</f>
        <v>5066733.149681991</v>
      </c>
      <c r="C1804" s="70">
        <f>SUMIFS('Regression Inputs'!$G$26:$G$1851,'Regression Inputs'!$B$26:$B$1851,A1804)</f>
        <v>211113.88123674961</v>
      </c>
      <c r="D1804" s="2">
        <f>YEAR('metered data'!J1807)</f>
        <v>2022</v>
      </c>
      <c r="E1804" s="2">
        <f>MONTH('metered data'!J1807)</f>
        <v>8</v>
      </c>
      <c r="F1804" s="2">
        <f>DAY('metered data'!J1807)</f>
        <v>11</v>
      </c>
      <c r="G1804" s="2"/>
      <c r="H1804" s="2"/>
      <c r="I1804" s="2"/>
      <c r="J1804" s="3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</row>
    <row r="1805" spans="1:34" ht="12.75" customHeight="1" x14ac:dyDescent="0.35">
      <c r="A1805" s="15">
        <f t="shared" si="71"/>
        <v>44785</v>
      </c>
      <c r="B1805" s="36">
        <f>C1805*'metered data'!H1808</f>
        <v>5152874.1020589285</v>
      </c>
      <c r="C1805" s="70">
        <f>SUMIFS('Regression Inputs'!$G$26:$G$1851,'Regression Inputs'!$B$26:$B$1851,A1805)</f>
        <v>214703.08758578869</v>
      </c>
      <c r="D1805" s="2">
        <f>YEAR('metered data'!J1808)</f>
        <v>2022</v>
      </c>
      <c r="E1805" s="2">
        <f>MONTH('metered data'!J1808)</f>
        <v>8</v>
      </c>
      <c r="F1805" s="2">
        <f>DAY('metered data'!J1808)</f>
        <v>12</v>
      </c>
      <c r="G1805" s="2"/>
      <c r="H1805" s="2"/>
      <c r="I1805" s="2"/>
      <c r="J1805" s="3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</row>
    <row r="1806" spans="1:34" ht="12.75" customHeight="1" x14ac:dyDescent="0.35">
      <c r="A1806" s="15">
        <f t="shared" si="71"/>
        <v>44786</v>
      </c>
      <c r="B1806" s="36">
        <f>C1806*'metered data'!H1809</f>
        <v>4542631.7363847028</v>
      </c>
      <c r="C1806" s="70">
        <f>SUMIFS('Regression Inputs'!$G$26:$G$1851,'Regression Inputs'!$B$26:$B$1851,A1806)</f>
        <v>189276.32234936263</v>
      </c>
      <c r="D1806" s="2">
        <f>YEAR('metered data'!J1809)</f>
        <v>2022</v>
      </c>
      <c r="E1806" s="2">
        <f>MONTH('metered data'!J1809)</f>
        <v>8</v>
      </c>
      <c r="F1806" s="2">
        <f>DAY('metered data'!J1809)</f>
        <v>13</v>
      </c>
      <c r="G1806" s="2"/>
      <c r="H1806" s="2"/>
      <c r="I1806" s="2"/>
      <c r="J1806" s="3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</row>
    <row r="1807" spans="1:34" ht="12.75" customHeight="1" x14ac:dyDescent="0.35">
      <c r="A1807" s="15">
        <f t="shared" si="71"/>
        <v>44787</v>
      </c>
      <c r="B1807" s="36">
        <f>C1807*'metered data'!H1810</f>
        <v>4479612.8780131685</v>
      </c>
      <c r="C1807" s="70">
        <f>SUMIFS('Regression Inputs'!$G$26:$G$1851,'Regression Inputs'!$B$26:$B$1851,A1807)</f>
        <v>186650.53658388203</v>
      </c>
      <c r="D1807" s="2">
        <f>YEAR('metered data'!J1810)</f>
        <v>2022</v>
      </c>
      <c r="E1807" s="2">
        <f>MONTH('metered data'!J1810)</f>
        <v>8</v>
      </c>
      <c r="F1807" s="2">
        <f>DAY('metered data'!J1810)</f>
        <v>14</v>
      </c>
      <c r="G1807" s="2"/>
      <c r="H1807" s="2"/>
      <c r="I1807" s="2"/>
      <c r="J1807" s="3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</row>
    <row r="1808" spans="1:34" ht="12.75" customHeight="1" x14ac:dyDescent="0.35">
      <c r="A1808" s="15">
        <f t="shared" si="71"/>
        <v>44788</v>
      </c>
      <c r="B1808" s="36">
        <f>C1808*'metered data'!H1811</f>
        <v>5009292.9822783489</v>
      </c>
      <c r="C1808" s="70">
        <f>SUMIFS('Regression Inputs'!$G$26:$G$1851,'Regression Inputs'!$B$26:$B$1851,A1808)</f>
        <v>208720.54092826453</v>
      </c>
      <c r="D1808" s="2">
        <f>YEAR('metered data'!J1811)</f>
        <v>2022</v>
      </c>
      <c r="E1808" s="2">
        <f>MONTH('metered data'!J1811)</f>
        <v>8</v>
      </c>
      <c r="F1808" s="2">
        <f>DAY('metered data'!J1811)</f>
        <v>15</v>
      </c>
      <c r="G1808" s="2"/>
      <c r="H1808" s="2"/>
      <c r="I1808" s="2"/>
      <c r="J1808" s="3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</row>
    <row r="1809" spans="1:34" ht="12.75" customHeight="1" x14ac:dyDescent="0.35">
      <c r="A1809" s="15">
        <f t="shared" si="71"/>
        <v>44789</v>
      </c>
      <c r="B1809" s="36">
        <f>C1809*'metered data'!H1812</f>
        <v>5161890.3110725898</v>
      </c>
      <c r="C1809" s="70">
        <f>SUMIFS('Regression Inputs'!$G$26:$G$1851,'Regression Inputs'!$B$26:$B$1851,A1809)</f>
        <v>215078.76296135789</v>
      </c>
      <c r="D1809" s="2">
        <f>YEAR('metered data'!J1812)</f>
        <v>2022</v>
      </c>
      <c r="E1809" s="2">
        <f>MONTH('metered data'!J1812)</f>
        <v>8</v>
      </c>
      <c r="F1809" s="2">
        <f>DAY('metered data'!J1812)</f>
        <v>16</v>
      </c>
      <c r="G1809" s="2"/>
      <c r="H1809" s="2"/>
      <c r="I1809" s="2"/>
      <c r="J1809" s="3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</row>
    <row r="1810" spans="1:34" ht="12.75" customHeight="1" x14ac:dyDescent="0.35">
      <c r="A1810" s="15">
        <f t="shared" si="71"/>
        <v>44790</v>
      </c>
      <c r="B1810" s="36">
        <f>C1810*'metered data'!H1813</f>
        <v>5429449.605552407</v>
      </c>
      <c r="C1810" s="70">
        <f>SUMIFS('Regression Inputs'!$G$26:$G$1851,'Regression Inputs'!$B$26:$B$1851,A1810)</f>
        <v>226227.06689801696</v>
      </c>
      <c r="D1810" s="2">
        <f>YEAR('metered data'!J1813)</f>
        <v>2022</v>
      </c>
      <c r="E1810" s="2">
        <f>MONTH('metered data'!J1813)</f>
        <v>8</v>
      </c>
      <c r="F1810" s="2">
        <f>DAY('metered data'!J1813)</f>
        <v>17</v>
      </c>
      <c r="G1810" s="2"/>
      <c r="H1810" s="2"/>
      <c r="I1810" s="2"/>
      <c r="J1810" s="3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</row>
    <row r="1811" spans="1:34" ht="12.75" customHeight="1" x14ac:dyDescent="0.35">
      <c r="A1811" s="15">
        <f t="shared" si="71"/>
        <v>44791</v>
      </c>
      <c r="B1811" s="36">
        <f>C1811*'metered data'!H1814</f>
        <v>5595233.5676302901</v>
      </c>
      <c r="C1811" s="70">
        <f>SUMIFS('Regression Inputs'!$G$26:$G$1851,'Regression Inputs'!$B$26:$B$1851,A1811)</f>
        <v>233134.73198459542</v>
      </c>
      <c r="D1811" s="2">
        <f>YEAR('metered data'!J1814)</f>
        <v>2022</v>
      </c>
      <c r="E1811" s="2">
        <f>MONTH('metered data'!J1814)</f>
        <v>8</v>
      </c>
      <c r="F1811" s="2">
        <f>DAY('metered data'!J1814)</f>
        <v>18</v>
      </c>
      <c r="G1811" s="2"/>
      <c r="H1811" s="2"/>
      <c r="I1811" s="2"/>
      <c r="J1811" s="3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</row>
    <row r="1812" spans="1:34" ht="12.75" customHeight="1" x14ac:dyDescent="0.35">
      <c r="A1812" s="15">
        <f t="shared" si="71"/>
        <v>44792</v>
      </c>
      <c r="B1812" s="36">
        <f>C1812*'metered data'!H1815</f>
        <v>5474092.9731922904</v>
      </c>
      <c r="C1812" s="70">
        <f>SUMIFS('Regression Inputs'!$G$26:$G$1851,'Regression Inputs'!$B$26:$B$1851,A1812)</f>
        <v>228087.20721634544</v>
      </c>
      <c r="D1812" s="2">
        <f>YEAR('metered data'!J1815)</f>
        <v>2022</v>
      </c>
      <c r="E1812" s="2">
        <f>MONTH('metered data'!J1815)</f>
        <v>8</v>
      </c>
      <c r="F1812" s="2">
        <f>DAY('metered data'!J1815)</f>
        <v>19</v>
      </c>
      <c r="G1812" s="2"/>
      <c r="H1812" s="2"/>
      <c r="I1812" s="2"/>
      <c r="J1812" s="3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</row>
    <row r="1813" spans="1:34" ht="12.75" customHeight="1" x14ac:dyDescent="0.35">
      <c r="A1813" s="15">
        <f t="shared" si="71"/>
        <v>44793</v>
      </c>
      <c r="B1813" s="36">
        <f>C1813*'metered data'!H1816</f>
        <v>5230494.5703652669</v>
      </c>
      <c r="C1813" s="70">
        <f>SUMIFS('Regression Inputs'!$G$26:$G$1851,'Regression Inputs'!$B$26:$B$1851,A1813)</f>
        <v>217937.27376521946</v>
      </c>
      <c r="D1813" s="2">
        <f>YEAR('metered data'!J1816)</f>
        <v>2022</v>
      </c>
      <c r="E1813" s="2">
        <f>MONTH('metered data'!J1816)</f>
        <v>8</v>
      </c>
      <c r="F1813" s="2">
        <f>DAY('metered data'!J1816)</f>
        <v>20</v>
      </c>
      <c r="G1813" s="2"/>
      <c r="H1813" s="2"/>
      <c r="I1813" s="2"/>
      <c r="J1813" s="3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</row>
    <row r="1814" spans="1:34" ht="12.75" customHeight="1" x14ac:dyDescent="0.35">
      <c r="A1814" s="15">
        <f t="shared" si="71"/>
        <v>44794</v>
      </c>
      <c r="B1814" s="36">
        <f>C1814*'metered data'!H1817</f>
        <v>4915415.7271892</v>
      </c>
      <c r="C1814" s="70">
        <f>SUMIFS('Regression Inputs'!$G$26:$G$1851,'Regression Inputs'!$B$26:$B$1851,A1814)</f>
        <v>204808.98863288332</v>
      </c>
      <c r="D1814" s="2">
        <f>YEAR('metered data'!J1817)</f>
        <v>2022</v>
      </c>
      <c r="E1814" s="2">
        <f>MONTH('metered data'!J1817)</f>
        <v>8</v>
      </c>
      <c r="F1814" s="2">
        <f>DAY('metered data'!J1817)</f>
        <v>21</v>
      </c>
      <c r="G1814" s="2"/>
      <c r="H1814" s="2"/>
      <c r="I1814" s="2"/>
      <c r="J1814" s="3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  <c r="AA1814" s="2"/>
      <c r="AB1814" s="2"/>
      <c r="AC1814" s="2"/>
      <c r="AD1814" s="2"/>
      <c r="AE1814" s="2"/>
      <c r="AF1814" s="2"/>
      <c r="AG1814" s="2"/>
      <c r="AH1814" s="2"/>
    </row>
    <row r="1815" spans="1:34" ht="12.75" customHeight="1" x14ac:dyDescent="0.35">
      <c r="A1815" s="15">
        <f t="shared" si="71"/>
        <v>44795</v>
      </c>
      <c r="B1815" s="36">
        <f>C1815*'metered data'!H1818</f>
        <v>5166029.4816708602</v>
      </c>
      <c r="C1815" s="70">
        <f>SUMIFS('Regression Inputs'!$G$26:$G$1851,'Regression Inputs'!$B$26:$B$1851,A1815)</f>
        <v>215251.22840295252</v>
      </c>
      <c r="D1815" s="2">
        <f>YEAR('metered data'!J1818)</f>
        <v>2022</v>
      </c>
      <c r="E1815" s="2">
        <f>MONTH('metered data'!J1818)</f>
        <v>8</v>
      </c>
      <c r="F1815" s="2">
        <f>DAY('metered data'!J1818)</f>
        <v>22</v>
      </c>
      <c r="G1815" s="2"/>
      <c r="H1815" s="2"/>
      <c r="I1815" s="2"/>
      <c r="J1815" s="3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  <c r="AA1815" s="2"/>
      <c r="AB1815" s="2"/>
      <c r="AC1815" s="2"/>
      <c r="AD1815" s="2"/>
      <c r="AE1815" s="2"/>
      <c r="AF1815" s="2"/>
      <c r="AG1815" s="2"/>
      <c r="AH1815" s="2"/>
    </row>
    <row r="1816" spans="1:34" ht="12.75" customHeight="1" x14ac:dyDescent="0.35">
      <c r="A1816" s="15">
        <f t="shared" si="71"/>
        <v>44796</v>
      </c>
      <c r="B1816" s="36">
        <f>C1816*'metered data'!H1819</f>
        <v>5187191.4203165108</v>
      </c>
      <c r="C1816" s="70">
        <f>SUMIFS('Regression Inputs'!$G$26:$G$1851,'Regression Inputs'!$B$26:$B$1851,A1816)</f>
        <v>216132.97584652129</v>
      </c>
      <c r="D1816" s="2">
        <f>YEAR('metered data'!J1819)</f>
        <v>2022</v>
      </c>
      <c r="E1816" s="2">
        <f>MONTH('metered data'!J1819)</f>
        <v>8</v>
      </c>
      <c r="F1816" s="2">
        <f>DAY('metered data'!J1819)</f>
        <v>23</v>
      </c>
      <c r="G1816" s="2"/>
      <c r="H1816" s="2"/>
      <c r="I1816" s="2"/>
      <c r="J1816" s="3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</row>
    <row r="1817" spans="1:34" ht="12.75" customHeight="1" x14ac:dyDescent="0.35">
      <c r="A1817" s="15">
        <f t="shared" si="71"/>
        <v>44797</v>
      </c>
      <c r="B1817" s="36">
        <f>C1817*'metered data'!H1820</f>
        <v>5194385.2576495716</v>
      </c>
      <c r="C1817" s="70">
        <f>SUMIFS('Regression Inputs'!$G$26:$G$1851,'Regression Inputs'!$B$26:$B$1851,A1817)</f>
        <v>216432.71906873214</v>
      </c>
      <c r="D1817" s="2">
        <f>YEAR('metered data'!J1820)</f>
        <v>2022</v>
      </c>
      <c r="E1817" s="2">
        <f>MONTH('metered data'!J1820)</f>
        <v>8</v>
      </c>
      <c r="F1817" s="2">
        <f>DAY('metered data'!J1820)</f>
        <v>24</v>
      </c>
      <c r="G1817" s="2"/>
      <c r="H1817" s="2"/>
      <c r="I1817" s="2"/>
      <c r="J1817" s="3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</row>
    <row r="1818" spans="1:34" ht="12.75" customHeight="1" x14ac:dyDescent="0.35">
      <c r="A1818" s="15">
        <f t="shared" si="71"/>
        <v>44798</v>
      </c>
      <c r="B1818" s="36">
        <f>C1818*'metered data'!H1821</f>
        <v>5285247.2676576413</v>
      </c>
      <c r="C1818" s="70">
        <f>SUMIFS('Regression Inputs'!$G$26:$G$1851,'Regression Inputs'!$B$26:$B$1851,A1818)</f>
        <v>220218.63615240171</v>
      </c>
      <c r="D1818" s="2">
        <f>YEAR('metered data'!J1821)</f>
        <v>2022</v>
      </c>
      <c r="E1818" s="2">
        <f>MONTH('metered data'!J1821)</f>
        <v>8</v>
      </c>
      <c r="F1818" s="2">
        <f>DAY('metered data'!J1821)</f>
        <v>25</v>
      </c>
      <c r="G1818" s="2"/>
      <c r="H1818" s="2"/>
      <c r="I1818" s="2"/>
      <c r="J1818" s="3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  <c r="AA1818" s="2"/>
      <c r="AB1818" s="2"/>
      <c r="AC1818" s="2"/>
      <c r="AD1818" s="2"/>
      <c r="AE1818" s="2"/>
      <c r="AF1818" s="2"/>
      <c r="AG1818" s="2"/>
      <c r="AH1818" s="2"/>
    </row>
    <row r="1819" spans="1:34" ht="12.75" customHeight="1" x14ac:dyDescent="0.35">
      <c r="A1819" s="15">
        <f t="shared" si="71"/>
        <v>44799</v>
      </c>
      <c r="B1819" s="36">
        <f>C1819*'metered data'!H1822</f>
        <v>5051237.7206232399</v>
      </c>
      <c r="C1819" s="70">
        <f>SUMIFS('Regression Inputs'!$G$26:$G$1851,'Regression Inputs'!$B$26:$B$1851,A1819)</f>
        <v>210468.23835930164</v>
      </c>
      <c r="D1819" s="2">
        <f>YEAR('metered data'!J1822)</f>
        <v>2022</v>
      </c>
      <c r="E1819" s="2">
        <f>MONTH('metered data'!J1822)</f>
        <v>8</v>
      </c>
      <c r="F1819" s="2">
        <f>DAY('metered data'!J1822)</f>
        <v>26</v>
      </c>
      <c r="G1819" s="2"/>
      <c r="H1819" s="2"/>
      <c r="I1819" s="2"/>
      <c r="J1819" s="3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  <c r="AA1819" s="2"/>
      <c r="AB1819" s="2"/>
      <c r="AC1819" s="2"/>
      <c r="AD1819" s="2"/>
      <c r="AE1819" s="2"/>
      <c r="AF1819" s="2"/>
      <c r="AG1819" s="2"/>
      <c r="AH1819" s="2"/>
    </row>
    <row r="1820" spans="1:34" ht="12.75" customHeight="1" x14ac:dyDescent="0.35">
      <c r="A1820" s="15">
        <f t="shared" si="71"/>
        <v>44800</v>
      </c>
      <c r="B1820" s="36">
        <f>C1820*'metered data'!H1823</f>
        <v>4156675.5284094419</v>
      </c>
      <c r="C1820" s="70">
        <f>SUMIFS('Regression Inputs'!$G$26:$G$1851,'Regression Inputs'!$B$26:$B$1851,A1820)</f>
        <v>173194.81368372674</v>
      </c>
      <c r="D1820" s="2">
        <f>YEAR('metered data'!J1823)</f>
        <v>2022</v>
      </c>
      <c r="E1820" s="2">
        <f>MONTH('metered data'!J1823)</f>
        <v>8</v>
      </c>
      <c r="F1820" s="2">
        <f>DAY('metered data'!J1823)</f>
        <v>27</v>
      </c>
      <c r="G1820" s="2"/>
      <c r="H1820" s="2"/>
      <c r="I1820" s="2"/>
      <c r="J1820" s="3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</row>
    <row r="1821" spans="1:34" ht="12.75" customHeight="1" x14ac:dyDescent="0.35">
      <c r="A1821" s="15">
        <f t="shared" si="71"/>
        <v>44801</v>
      </c>
      <c r="B1821" s="36">
        <f>C1821*'metered data'!H1824</f>
        <v>4094188.3822286986</v>
      </c>
      <c r="C1821" s="70">
        <f>SUMIFS('Regression Inputs'!$G$26:$G$1851,'Regression Inputs'!$B$26:$B$1851,A1821)</f>
        <v>170591.18259286243</v>
      </c>
      <c r="D1821" s="2">
        <f>YEAR('metered data'!J1824)</f>
        <v>2022</v>
      </c>
      <c r="E1821" s="2">
        <f>MONTH('metered data'!J1824)</f>
        <v>8</v>
      </c>
      <c r="F1821" s="2">
        <f>DAY('metered data'!J1824)</f>
        <v>28</v>
      </c>
      <c r="G1821" s="2"/>
      <c r="H1821" s="2"/>
      <c r="I1821" s="2"/>
      <c r="J1821" s="3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</row>
    <row r="1822" spans="1:34" ht="12.75" customHeight="1" x14ac:dyDescent="0.35">
      <c r="A1822" s="15">
        <f t="shared" ref="A1822:A1854" si="72">DATE(D1822,E1822,F1822)</f>
        <v>44802</v>
      </c>
      <c r="B1822" s="36">
        <f>C1822*'metered data'!H1825</f>
        <v>4650214.8218217604</v>
      </c>
      <c r="C1822" s="70">
        <f>SUMIFS('Regression Inputs'!$G$26:$G$1851,'Regression Inputs'!$B$26:$B$1851,A1822)</f>
        <v>193758.95090924003</v>
      </c>
      <c r="D1822" s="2">
        <f>YEAR('metered data'!J1825)</f>
        <v>2022</v>
      </c>
      <c r="E1822" s="2">
        <f>MONTH('metered data'!J1825)</f>
        <v>8</v>
      </c>
      <c r="F1822" s="2">
        <f>DAY('metered data'!J1825)</f>
        <v>29</v>
      </c>
      <c r="G1822" s="2"/>
      <c r="H1822" s="2"/>
      <c r="I1822" s="2"/>
      <c r="J1822" s="3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</row>
    <row r="1823" spans="1:34" ht="12.75" customHeight="1" x14ac:dyDescent="0.35">
      <c r="A1823" s="15">
        <f t="shared" si="72"/>
        <v>44803</v>
      </c>
      <c r="B1823" s="36">
        <f>C1823*'metered data'!H1826</f>
        <v>4947125.8517527822</v>
      </c>
      <c r="C1823" s="70">
        <f>SUMIFS('Regression Inputs'!$G$26:$G$1851,'Regression Inputs'!$B$26:$B$1851,A1823)</f>
        <v>206130.24382303259</v>
      </c>
      <c r="D1823" s="2">
        <f>YEAR('metered data'!J1826)</f>
        <v>2022</v>
      </c>
      <c r="E1823" s="2">
        <f>MONTH('metered data'!J1826)</f>
        <v>8</v>
      </c>
      <c r="F1823" s="2">
        <f>DAY('metered data'!J1826)</f>
        <v>30</v>
      </c>
      <c r="G1823" s="2"/>
      <c r="H1823" s="2"/>
      <c r="I1823" s="2"/>
      <c r="J1823" s="3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  <c r="AA1823" s="2"/>
      <c r="AB1823" s="2"/>
      <c r="AC1823" s="2"/>
      <c r="AD1823" s="2"/>
      <c r="AE1823" s="2"/>
      <c r="AF1823" s="2"/>
      <c r="AG1823" s="2"/>
      <c r="AH1823" s="2"/>
    </row>
    <row r="1824" spans="1:34" ht="12.75" customHeight="1" x14ac:dyDescent="0.35">
      <c r="A1824" s="15">
        <f t="shared" si="72"/>
        <v>44804</v>
      </c>
      <c r="B1824" s="36">
        <f>C1824*'metered data'!H1827</f>
        <v>5116077.6457137102</v>
      </c>
      <c r="C1824" s="70">
        <f>SUMIFS('Regression Inputs'!$G$26:$G$1851,'Regression Inputs'!$B$26:$B$1851,A1824)</f>
        <v>213169.90190473793</v>
      </c>
      <c r="D1824" s="2">
        <f>YEAR('metered data'!J1827)</f>
        <v>2022</v>
      </c>
      <c r="E1824" s="2">
        <f>MONTH('metered data'!J1827)</f>
        <v>8</v>
      </c>
      <c r="F1824" s="2">
        <f>DAY('metered data'!J1827)</f>
        <v>31</v>
      </c>
      <c r="G1824" s="2"/>
      <c r="H1824" s="2"/>
      <c r="I1824" s="2"/>
      <c r="J1824" s="3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  <c r="AA1824" s="2"/>
      <c r="AB1824" s="2"/>
      <c r="AC1824" s="2"/>
      <c r="AD1824" s="2"/>
      <c r="AE1824" s="2"/>
      <c r="AF1824" s="2"/>
      <c r="AG1824" s="2"/>
      <c r="AH1824" s="2"/>
    </row>
    <row r="1825" spans="1:6" ht="12.75" customHeight="1" x14ac:dyDescent="0.35">
      <c r="A1825" s="15">
        <f t="shared" si="72"/>
        <v>44805</v>
      </c>
      <c r="B1825" s="36">
        <f>C1825*'metered data'!H1828</f>
        <v>5209932.9787328281</v>
      </c>
      <c r="C1825" s="70">
        <f>SUMIFS('Regression Inputs'!$G$26:$G$1851,'Regression Inputs'!$B$26:$B$1851,A1825)</f>
        <v>217080.5407805345</v>
      </c>
      <c r="D1825" s="2">
        <f>YEAR('metered data'!J1828)</f>
        <v>2022</v>
      </c>
      <c r="E1825" s="2">
        <f>MONTH('metered data'!J1828)</f>
        <v>9</v>
      </c>
      <c r="F1825" s="2">
        <f>DAY('metered data'!J1828)</f>
        <v>1</v>
      </c>
    </row>
    <row r="1826" spans="1:6" ht="12.75" customHeight="1" x14ac:dyDescent="0.35">
      <c r="A1826" s="15">
        <f t="shared" si="72"/>
        <v>44806</v>
      </c>
      <c r="B1826" s="36">
        <f>C1826*'metered data'!H1829</f>
        <v>4924881.4272186896</v>
      </c>
      <c r="C1826" s="70">
        <f>SUMIFS('Regression Inputs'!$G$26:$G$1851,'Regression Inputs'!$B$26:$B$1851,A1826)</f>
        <v>205203.39280077873</v>
      </c>
      <c r="D1826" s="2">
        <f>YEAR('metered data'!J1829)</f>
        <v>2022</v>
      </c>
      <c r="E1826" s="2">
        <f>MONTH('metered data'!J1829)</f>
        <v>9</v>
      </c>
      <c r="F1826" s="2">
        <f>DAY('metered data'!J1829)</f>
        <v>2</v>
      </c>
    </row>
    <row r="1827" spans="1:6" x14ac:dyDescent="0.35">
      <c r="A1827" s="15">
        <f t="shared" si="72"/>
        <v>44807</v>
      </c>
      <c r="B1827" s="36">
        <f>C1827*'metered data'!H1830</f>
        <v>4297844.2347538285</v>
      </c>
      <c r="C1827" s="70">
        <f>SUMIFS('Regression Inputs'!$G$26:$G$1851,'Regression Inputs'!$B$26:$B$1851,A1827)</f>
        <v>179076.84311474286</v>
      </c>
      <c r="D1827" s="2">
        <f>YEAR('metered data'!J1830)</f>
        <v>2022</v>
      </c>
      <c r="E1827" s="2">
        <f>MONTH('metered data'!J1830)</f>
        <v>9</v>
      </c>
      <c r="F1827" s="2">
        <f>DAY('metered data'!J1830)</f>
        <v>3</v>
      </c>
    </row>
    <row r="1828" spans="1:6" x14ac:dyDescent="0.35">
      <c r="A1828" s="15">
        <f t="shared" si="72"/>
        <v>44808</v>
      </c>
      <c r="B1828" s="36">
        <f>C1828*'metered data'!H1831</f>
        <v>4342006.9422264798</v>
      </c>
      <c r="C1828" s="70">
        <f>SUMIFS('Regression Inputs'!$G$26:$G$1851,'Regression Inputs'!$B$26:$B$1851,A1828)</f>
        <v>180916.95592610331</v>
      </c>
      <c r="D1828" s="2">
        <f>YEAR('metered data'!J1831)</f>
        <v>2022</v>
      </c>
      <c r="E1828" s="2">
        <f>MONTH('metered data'!J1831)</f>
        <v>9</v>
      </c>
      <c r="F1828" s="2">
        <f>DAY('metered data'!J1831)</f>
        <v>4</v>
      </c>
    </row>
    <row r="1829" spans="1:6" x14ac:dyDescent="0.35">
      <c r="A1829" s="15">
        <f t="shared" si="72"/>
        <v>44809</v>
      </c>
      <c r="B1829" s="36">
        <f>C1829*'metered data'!H1832</f>
        <v>4379272.367322539</v>
      </c>
      <c r="C1829" s="70">
        <f>SUMIFS('Regression Inputs'!$G$26:$G$1851,'Regression Inputs'!$B$26:$B$1851,A1829)</f>
        <v>182469.68197177246</v>
      </c>
      <c r="D1829" s="2">
        <f>YEAR('metered data'!J1832)</f>
        <v>2022</v>
      </c>
      <c r="E1829" s="2">
        <f>MONTH('metered data'!J1832)</f>
        <v>9</v>
      </c>
      <c r="F1829" s="2">
        <f>DAY('metered data'!J1832)</f>
        <v>5</v>
      </c>
    </row>
    <row r="1830" spans="1:6" x14ac:dyDescent="0.35">
      <c r="A1830" s="15">
        <f t="shared" si="72"/>
        <v>44810</v>
      </c>
      <c r="B1830" s="36">
        <f>C1830*'metered data'!H1833</f>
        <v>4604693.5520061897</v>
      </c>
      <c r="C1830" s="70">
        <f>SUMIFS('Regression Inputs'!$G$26:$G$1851,'Regression Inputs'!$B$26:$B$1851,A1830)</f>
        <v>191862.23133359125</v>
      </c>
      <c r="D1830" s="2">
        <f>YEAR('metered data'!J1833)</f>
        <v>2022</v>
      </c>
      <c r="E1830" s="2">
        <f>MONTH('metered data'!J1833)</f>
        <v>9</v>
      </c>
      <c r="F1830" s="2">
        <f>DAY('metered data'!J1833)</f>
        <v>6</v>
      </c>
    </row>
    <row r="1831" spans="1:6" x14ac:dyDescent="0.35">
      <c r="A1831" s="15">
        <f t="shared" si="72"/>
        <v>44811</v>
      </c>
      <c r="B1831" s="36">
        <f>C1831*'metered data'!H1834</f>
        <v>4545100.6400882201</v>
      </c>
      <c r="C1831" s="70">
        <f>SUMIFS('Regression Inputs'!$G$26:$G$1851,'Regression Inputs'!$B$26:$B$1851,A1831)</f>
        <v>189379.19333700917</v>
      </c>
      <c r="D1831" s="2">
        <f>YEAR('metered data'!J1834)</f>
        <v>2022</v>
      </c>
      <c r="E1831" s="2">
        <f>MONTH('metered data'!J1834)</f>
        <v>9</v>
      </c>
      <c r="F1831" s="2">
        <f>DAY('metered data'!J1834)</f>
        <v>7</v>
      </c>
    </row>
    <row r="1832" spans="1:6" x14ac:dyDescent="0.35">
      <c r="A1832" s="15">
        <f t="shared" si="72"/>
        <v>44812</v>
      </c>
      <c r="B1832" s="36">
        <f>C1832*'metered data'!H1835</f>
        <v>4225376.2131246198</v>
      </c>
      <c r="C1832" s="70">
        <f>SUMIFS('Regression Inputs'!$G$26:$G$1851,'Regression Inputs'!$B$26:$B$1851,A1832)</f>
        <v>176057.34221352582</v>
      </c>
      <c r="D1832" s="2">
        <f>YEAR('metered data'!J1835)</f>
        <v>2022</v>
      </c>
      <c r="E1832" s="2">
        <f>MONTH('metered data'!J1835)</f>
        <v>9</v>
      </c>
      <c r="F1832" s="2">
        <f>DAY('metered data'!J1835)</f>
        <v>8</v>
      </c>
    </row>
    <row r="1833" spans="1:6" x14ac:dyDescent="0.35">
      <c r="A1833" s="15">
        <f t="shared" si="72"/>
        <v>44813</v>
      </c>
      <c r="B1833" s="36">
        <f>C1833*'metered data'!H1836</f>
        <v>4251609.2429252267</v>
      </c>
      <c r="C1833" s="70">
        <f>SUMIFS('Regression Inputs'!$G$26:$G$1851,'Regression Inputs'!$B$26:$B$1851,A1833)</f>
        <v>177150.38512188446</v>
      </c>
      <c r="D1833" s="2">
        <f>YEAR('metered data'!J1836)</f>
        <v>2022</v>
      </c>
      <c r="E1833" s="2">
        <f>MONTH('metered data'!J1836)</f>
        <v>9</v>
      </c>
      <c r="F1833" s="2">
        <f>DAY('metered data'!J1836)</f>
        <v>9</v>
      </c>
    </row>
    <row r="1834" spans="1:6" x14ac:dyDescent="0.35">
      <c r="A1834" s="15">
        <f t="shared" si="72"/>
        <v>44814</v>
      </c>
      <c r="B1834" s="36">
        <f>C1834*'metered data'!H1837</f>
        <v>4126269.1896856204</v>
      </c>
      <c r="C1834" s="70">
        <f>SUMIFS('Regression Inputs'!$G$26:$G$1851,'Regression Inputs'!$B$26:$B$1851,A1834)</f>
        <v>171927.88290356752</v>
      </c>
      <c r="D1834" s="2">
        <f>YEAR('metered data'!J1837)</f>
        <v>2022</v>
      </c>
      <c r="E1834" s="2">
        <f>MONTH('metered data'!J1837)</f>
        <v>9</v>
      </c>
      <c r="F1834" s="2">
        <f>DAY('metered data'!J1837)</f>
        <v>10</v>
      </c>
    </row>
    <row r="1835" spans="1:6" x14ac:dyDescent="0.35">
      <c r="A1835" s="15">
        <f t="shared" si="72"/>
        <v>44815</v>
      </c>
      <c r="B1835" s="36">
        <f>C1835*'metered data'!H1838</f>
        <v>3998195.8150460995</v>
      </c>
      <c r="C1835" s="70">
        <f>SUMIFS('Regression Inputs'!$G$26:$G$1851,'Regression Inputs'!$B$26:$B$1851,A1835)</f>
        <v>166591.49229358748</v>
      </c>
      <c r="D1835" s="2">
        <f>YEAR('metered data'!J1838)</f>
        <v>2022</v>
      </c>
      <c r="E1835" s="2">
        <f>MONTH('metered data'!J1838)</f>
        <v>9</v>
      </c>
      <c r="F1835" s="2">
        <f>DAY('metered data'!J1838)</f>
        <v>11</v>
      </c>
    </row>
    <row r="1836" spans="1:6" x14ac:dyDescent="0.35">
      <c r="A1836" s="15">
        <f t="shared" si="72"/>
        <v>44816</v>
      </c>
      <c r="B1836" s="36">
        <f>C1836*'metered data'!H1839</f>
        <v>4262462.873216168</v>
      </c>
      <c r="C1836" s="70">
        <f>SUMIFS('Regression Inputs'!$G$26:$G$1851,'Regression Inputs'!$B$26:$B$1851,A1836)</f>
        <v>177602.61971734033</v>
      </c>
      <c r="D1836" s="2">
        <f>YEAR('metered data'!J1839)</f>
        <v>2022</v>
      </c>
      <c r="E1836" s="2">
        <f>MONTH('metered data'!J1839)</f>
        <v>9</v>
      </c>
      <c r="F1836" s="2">
        <f>DAY('metered data'!J1839)</f>
        <v>12</v>
      </c>
    </row>
    <row r="1837" spans="1:6" x14ac:dyDescent="0.35">
      <c r="A1837" s="15">
        <f t="shared" si="72"/>
        <v>44817</v>
      </c>
      <c r="B1837" s="36">
        <f>C1837*'metered data'!H1840</f>
        <v>4367303.0368433883</v>
      </c>
      <c r="C1837" s="70">
        <f>SUMIFS('Regression Inputs'!$G$26:$G$1851,'Regression Inputs'!$B$26:$B$1851,A1837)</f>
        <v>181970.95986847451</v>
      </c>
      <c r="D1837" s="2">
        <f>YEAR('metered data'!J1840)</f>
        <v>2022</v>
      </c>
      <c r="E1837" s="2">
        <f>MONTH('metered data'!J1840)</f>
        <v>9</v>
      </c>
      <c r="F1837" s="2">
        <f>DAY('metered data'!J1840)</f>
        <v>13</v>
      </c>
    </row>
    <row r="1838" spans="1:6" x14ac:dyDescent="0.35">
      <c r="A1838" s="15">
        <f t="shared" si="72"/>
        <v>44818</v>
      </c>
      <c r="B1838" s="36">
        <f>C1838*'metered data'!H1841</f>
        <v>4301487.0172612788</v>
      </c>
      <c r="C1838" s="70">
        <f>SUMIFS('Regression Inputs'!$G$26:$G$1851,'Regression Inputs'!$B$26:$B$1851,A1838)</f>
        <v>179228.62571921994</v>
      </c>
      <c r="D1838" s="2">
        <f>YEAR('metered data'!J1841)</f>
        <v>2022</v>
      </c>
      <c r="E1838" s="2">
        <f>MONTH('metered data'!J1841)</f>
        <v>9</v>
      </c>
      <c r="F1838" s="2">
        <f>DAY('metered data'!J1841)</f>
        <v>14</v>
      </c>
    </row>
    <row r="1839" spans="1:6" x14ac:dyDescent="0.35">
      <c r="A1839" s="15">
        <f t="shared" si="72"/>
        <v>44819</v>
      </c>
      <c r="B1839" s="36">
        <f>C1839*'metered data'!H1842</f>
        <v>4132524.5332512213</v>
      </c>
      <c r="C1839" s="70">
        <f>SUMIFS('Regression Inputs'!$G$26:$G$1851,'Regression Inputs'!$B$26:$B$1851,A1839)</f>
        <v>172188.52221880088</v>
      </c>
      <c r="D1839" s="2">
        <f>YEAR('metered data'!J1842)</f>
        <v>2022</v>
      </c>
      <c r="E1839" s="2">
        <f>MONTH('metered data'!J1842)</f>
        <v>9</v>
      </c>
      <c r="F1839" s="2">
        <f>DAY('metered data'!J1842)</f>
        <v>15</v>
      </c>
    </row>
    <row r="1840" spans="1:6" x14ac:dyDescent="0.35">
      <c r="A1840" s="15">
        <f t="shared" si="72"/>
        <v>44820</v>
      </c>
      <c r="B1840" s="36">
        <f>C1840*'metered data'!H1843</f>
        <v>3862483.3041003197</v>
      </c>
      <c r="C1840" s="70">
        <f>SUMIFS('Regression Inputs'!$G$26:$G$1851,'Regression Inputs'!$B$26:$B$1851,A1840)</f>
        <v>160936.80433751331</v>
      </c>
      <c r="D1840" s="2">
        <f>YEAR('metered data'!J1843)</f>
        <v>2022</v>
      </c>
      <c r="E1840" s="2">
        <f>MONTH('metered data'!J1843)</f>
        <v>9</v>
      </c>
      <c r="F1840" s="2">
        <f>DAY('metered data'!J1843)</f>
        <v>16</v>
      </c>
    </row>
    <row r="1841" spans="1:6" x14ac:dyDescent="0.35">
      <c r="A1841" s="15">
        <f t="shared" si="72"/>
        <v>44821</v>
      </c>
      <c r="B1841" s="36">
        <f>C1841*'metered data'!H1844</f>
        <v>3528616.9696397297</v>
      </c>
      <c r="C1841" s="70">
        <f>SUMIFS('Regression Inputs'!$G$26:$G$1851,'Regression Inputs'!$B$26:$B$1851,A1841)</f>
        <v>147025.70706832208</v>
      </c>
      <c r="D1841" s="2">
        <f>YEAR('metered data'!J1844)</f>
        <v>2022</v>
      </c>
      <c r="E1841" s="2">
        <f>MONTH('metered data'!J1844)</f>
        <v>9</v>
      </c>
      <c r="F1841" s="2">
        <f>DAY('metered data'!J1844)</f>
        <v>17</v>
      </c>
    </row>
    <row r="1842" spans="1:6" x14ac:dyDescent="0.35">
      <c r="A1842" s="15">
        <f t="shared" si="72"/>
        <v>44822</v>
      </c>
      <c r="B1842" s="36">
        <f>C1842*'metered data'!H1845</f>
        <v>3577390.8001842806</v>
      </c>
      <c r="C1842" s="70">
        <f>SUMIFS('Regression Inputs'!$G$26:$G$1851,'Regression Inputs'!$B$26:$B$1851,A1842)</f>
        <v>149057.95000767836</v>
      </c>
      <c r="D1842" s="2">
        <f>YEAR('metered data'!J1845)</f>
        <v>2022</v>
      </c>
      <c r="E1842" s="2">
        <f>MONTH('metered data'!J1845)</f>
        <v>9</v>
      </c>
      <c r="F1842" s="2">
        <f>DAY('metered data'!J1845)</f>
        <v>18</v>
      </c>
    </row>
    <row r="1843" spans="1:6" x14ac:dyDescent="0.35">
      <c r="A1843" s="15">
        <f t="shared" si="72"/>
        <v>44823</v>
      </c>
      <c r="B1843" s="36">
        <f>C1843*'metered data'!H1846</f>
        <v>3891172.2888090182</v>
      </c>
      <c r="C1843" s="70">
        <f>SUMIFS('Regression Inputs'!$G$26:$G$1851,'Regression Inputs'!$B$26:$B$1851,A1843)</f>
        <v>162132.17870037575</v>
      </c>
      <c r="D1843" s="2">
        <f>YEAR('metered data'!J1846)</f>
        <v>2022</v>
      </c>
      <c r="E1843" s="2">
        <f>MONTH('metered data'!J1846)</f>
        <v>9</v>
      </c>
      <c r="F1843" s="2">
        <f>DAY('metered data'!J1846)</f>
        <v>19</v>
      </c>
    </row>
    <row r="1844" spans="1:6" x14ac:dyDescent="0.35">
      <c r="A1844" s="15">
        <f t="shared" si="72"/>
        <v>44824</v>
      </c>
      <c r="B1844" s="36">
        <f>C1844*'metered data'!H1847</f>
        <v>3855641.7520689685</v>
      </c>
      <c r="C1844" s="70">
        <f>SUMIFS('Regression Inputs'!$G$26:$G$1851,'Regression Inputs'!$B$26:$B$1851,A1844)</f>
        <v>160651.73966954034</v>
      </c>
      <c r="D1844" s="2">
        <f>YEAR('metered data'!J1847)</f>
        <v>2022</v>
      </c>
      <c r="E1844" s="2">
        <f>MONTH('metered data'!J1847)</f>
        <v>9</v>
      </c>
      <c r="F1844" s="2">
        <f>DAY('metered data'!J1847)</f>
        <v>20</v>
      </c>
    </row>
    <row r="1845" spans="1:6" x14ac:dyDescent="0.35">
      <c r="A1845" s="15">
        <f t="shared" si="72"/>
        <v>44825</v>
      </c>
      <c r="B1845" s="36">
        <f>C1845*'metered data'!H1848</f>
        <v>3770268.133793429</v>
      </c>
      <c r="C1845" s="70">
        <f>SUMIFS('Regression Inputs'!$G$26:$G$1851,'Regression Inputs'!$B$26:$B$1851,A1845)</f>
        <v>157094.50557472621</v>
      </c>
      <c r="D1845" s="2">
        <f>YEAR('metered data'!J1848)</f>
        <v>2022</v>
      </c>
      <c r="E1845" s="2">
        <f>MONTH('metered data'!J1848)</f>
        <v>9</v>
      </c>
      <c r="F1845" s="2">
        <f>DAY('metered data'!J1848)</f>
        <v>21</v>
      </c>
    </row>
    <row r="1846" spans="1:6" x14ac:dyDescent="0.35">
      <c r="A1846" s="15">
        <f t="shared" si="72"/>
        <v>44826</v>
      </c>
      <c r="B1846" s="36">
        <f>C1846*'metered data'!H1849</f>
        <v>3855661.8136800379</v>
      </c>
      <c r="C1846" s="70">
        <f>SUMIFS('Regression Inputs'!$G$26:$G$1851,'Regression Inputs'!$B$26:$B$1851,A1846)</f>
        <v>160652.57557000159</v>
      </c>
      <c r="D1846" s="2">
        <f>YEAR('metered data'!J1849)</f>
        <v>2022</v>
      </c>
      <c r="E1846" s="2">
        <f>MONTH('metered data'!J1849)</f>
        <v>9</v>
      </c>
      <c r="F1846" s="2">
        <f>DAY('metered data'!J1849)</f>
        <v>22</v>
      </c>
    </row>
    <row r="1847" spans="1:6" x14ac:dyDescent="0.35">
      <c r="A1847" s="15">
        <f t="shared" si="72"/>
        <v>44827</v>
      </c>
      <c r="B1847" s="36">
        <f>C1847*'metered data'!H1850</f>
        <v>3817170.4416293507</v>
      </c>
      <c r="C1847" s="70">
        <f>SUMIFS('Regression Inputs'!$G$26:$G$1851,'Regression Inputs'!$B$26:$B$1851,A1847)</f>
        <v>159048.76840122294</v>
      </c>
      <c r="D1847" s="2">
        <f>YEAR('metered data'!J1850)</f>
        <v>2022</v>
      </c>
      <c r="E1847" s="2">
        <f>MONTH('metered data'!J1850)</f>
        <v>9</v>
      </c>
      <c r="F1847" s="2">
        <f>DAY('metered data'!J1850)</f>
        <v>23</v>
      </c>
    </row>
    <row r="1848" spans="1:6" x14ac:dyDescent="0.35">
      <c r="A1848" s="15">
        <f t="shared" si="72"/>
        <v>44828</v>
      </c>
      <c r="B1848" s="36">
        <f>C1848*'metered data'!H1851</f>
        <v>3691308.6982464315</v>
      </c>
      <c r="C1848" s="70">
        <f>SUMIFS('Regression Inputs'!$G$26:$G$1851,'Regression Inputs'!$B$26:$B$1851,A1848)</f>
        <v>153804.5290936013</v>
      </c>
      <c r="D1848" s="2">
        <f>YEAR('metered data'!J1851)</f>
        <v>2022</v>
      </c>
      <c r="E1848" s="2">
        <f>MONTH('metered data'!J1851)</f>
        <v>9</v>
      </c>
      <c r="F1848" s="2">
        <f>DAY('metered data'!J1851)</f>
        <v>24</v>
      </c>
    </row>
    <row r="1849" spans="1:6" x14ac:dyDescent="0.35">
      <c r="A1849" s="15">
        <f t="shared" si="72"/>
        <v>44829</v>
      </c>
      <c r="B1849" s="36">
        <f>C1849*'metered data'!H1852</f>
        <v>3385587.5553665692</v>
      </c>
      <c r="C1849" s="70">
        <f>SUMIFS('Regression Inputs'!$G$26:$G$1851,'Regression Inputs'!$B$26:$B$1851,A1849)</f>
        <v>141066.14814027373</v>
      </c>
      <c r="D1849" s="2">
        <f>YEAR('metered data'!J1852)</f>
        <v>2022</v>
      </c>
      <c r="E1849" s="2">
        <f>MONTH('metered data'!J1852)</f>
        <v>9</v>
      </c>
      <c r="F1849" s="2">
        <f>DAY('metered data'!J1852)</f>
        <v>25</v>
      </c>
    </row>
    <row r="1850" spans="1:6" x14ac:dyDescent="0.35">
      <c r="A1850" s="15">
        <f t="shared" si="72"/>
        <v>44830</v>
      </c>
      <c r="B1850" s="36">
        <f>C1850*'metered data'!H1853</f>
        <v>4174512.3843775885</v>
      </c>
      <c r="C1850" s="70">
        <f>SUMIFS('Regression Inputs'!$G$26:$G$1851,'Regression Inputs'!$B$26:$B$1851,A1850)</f>
        <v>173938.01601573286</v>
      </c>
      <c r="D1850" s="2">
        <f>YEAR('metered data'!J1853)</f>
        <v>2022</v>
      </c>
      <c r="E1850" s="2">
        <f>MONTH('metered data'!J1853)</f>
        <v>9</v>
      </c>
      <c r="F1850" s="2">
        <f>DAY('metered data'!J1853)</f>
        <v>26</v>
      </c>
    </row>
    <row r="1851" spans="1:6" x14ac:dyDescent="0.35">
      <c r="A1851" s="15">
        <f t="shared" si="72"/>
        <v>44831</v>
      </c>
      <c r="B1851" s="36">
        <f>C1851*'metered data'!H1854</f>
        <v>4187546.9211813882</v>
      </c>
      <c r="C1851" s="70">
        <f>SUMIFS('Regression Inputs'!$G$26:$G$1851,'Regression Inputs'!$B$26:$B$1851,A1851)</f>
        <v>174481.12171589117</v>
      </c>
      <c r="D1851" s="2">
        <f>YEAR('metered data'!J1854)</f>
        <v>2022</v>
      </c>
      <c r="E1851" s="2">
        <f>MONTH('metered data'!J1854)</f>
        <v>9</v>
      </c>
      <c r="F1851" s="2">
        <f>DAY('metered data'!J1854)</f>
        <v>27</v>
      </c>
    </row>
    <row r="1852" spans="1:6" x14ac:dyDescent="0.35">
      <c r="A1852" s="15">
        <f t="shared" si="72"/>
        <v>44832</v>
      </c>
      <c r="B1852" s="36">
        <f>C1852*'metered data'!H1855</f>
        <v>4110783.9327754388</v>
      </c>
      <c r="C1852" s="70">
        <f>SUMIFS('Regression Inputs'!$G$26:$G$1851,'Regression Inputs'!$B$26:$B$1851,A1852)</f>
        <v>171282.66386564329</v>
      </c>
      <c r="D1852" s="2">
        <f>YEAR('metered data'!J1855)</f>
        <v>2022</v>
      </c>
      <c r="E1852" s="2">
        <f>MONTH('metered data'!J1855)</f>
        <v>9</v>
      </c>
      <c r="F1852" s="2">
        <f>DAY('metered data'!J1855)</f>
        <v>28</v>
      </c>
    </row>
    <row r="1853" spans="1:6" x14ac:dyDescent="0.35">
      <c r="A1853" s="15">
        <f t="shared" si="72"/>
        <v>44833</v>
      </c>
      <c r="B1853" s="36">
        <f>C1853*'metered data'!H1856</f>
        <v>4259020.5287119001</v>
      </c>
      <c r="C1853" s="70">
        <f>SUMIFS('Regression Inputs'!$G$26:$G$1851,'Regression Inputs'!$B$26:$B$1851,A1853)</f>
        <v>177459.18869632916</v>
      </c>
      <c r="D1853" s="2">
        <f>YEAR('metered data'!J1856)</f>
        <v>2022</v>
      </c>
      <c r="E1853" s="2">
        <f>MONTH('metered data'!J1856)</f>
        <v>9</v>
      </c>
      <c r="F1853" s="2">
        <f>DAY('metered data'!J1856)</f>
        <v>29</v>
      </c>
    </row>
    <row r="1854" spans="1:6" x14ac:dyDescent="0.35">
      <c r="A1854" s="15">
        <f t="shared" si="72"/>
        <v>44834</v>
      </c>
      <c r="B1854" s="36">
        <f>C1854*'metered data'!H1857</f>
        <v>3906307.6691086199</v>
      </c>
      <c r="C1854" s="70">
        <f>SUMIFS('Regression Inputs'!$G$26:$G$1851,'Regression Inputs'!$B$26:$B$1851,A1854)</f>
        <v>162762.81954619251</v>
      </c>
      <c r="D1854" s="2">
        <f>YEAR('metered data'!J1857)</f>
        <v>2022</v>
      </c>
      <c r="E1854" s="2">
        <f>MONTH('metered data'!J1857)</f>
        <v>9</v>
      </c>
      <c r="F1854" s="2">
        <f>DAY('metered data'!J1857)</f>
        <v>30</v>
      </c>
    </row>
  </sheetData>
  <mergeCells count="1">
    <mergeCell ref="C4:N4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8CF62-C0A6-4D27-9EF1-8D342F9AAD7E}">
  <sheetPr codeName="Sheet5"/>
  <dimension ref="A1:M59"/>
  <sheetViews>
    <sheetView workbookViewId="0">
      <selection activeCell="B42" sqref="B42"/>
    </sheetView>
  </sheetViews>
  <sheetFormatPr defaultColWidth="9.1328125" defaultRowHeight="14.25" x14ac:dyDescent="0.45"/>
  <cols>
    <col min="1" max="1" width="56.53125" style="19" customWidth="1"/>
    <col min="2" max="2" width="21.86328125" style="19" customWidth="1"/>
    <col min="3" max="3" width="12.33203125" style="19" customWidth="1"/>
    <col min="4" max="4" width="10.1328125" style="19" bestFit="1" customWidth="1"/>
    <col min="5" max="5" width="11.46484375" style="19" customWidth="1"/>
    <col min="6" max="11" width="10.1328125" style="19" bestFit="1" customWidth="1"/>
    <col min="12" max="12" width="10.53125" style="19" customWidth="1"/>
    <col min="13" max="16384" width="9.1328125" style="19"/>
  </cols>
  <sheetData>
    <row r="1" spans="1:13" x14ac:dyDescent="0.45">
      <c r="A1" s="19" t="str">
        <f>'metered data'!A1</f>
        <v>Grant PUD</v>
      </c>
    </row>
    <row r="2" spans="1:13" x14ac:dyDescent="0.45">
      <c r="A2" s="18" t="s">
        <v>99</v>
      </c>
    </row>
    <row r="3" spans="1:13" x14ac:dyDescent="0.45">
      <c r="A3" s="18"/>
    </row>
    <row r="4" spans="1:13" x14ac:dyDescent="0.45">
      <c r="A4" s="18" t="s">
        <v>58</v>
      </c>
      <c r="B4" s="22">
        <v>2013</v>
      </c>
      <c r="C4" s="22">
        <v>2014</v>
      </c>
      <c r="D4" s="22">
        <v>2015</v>
      </c>
      <c r="E4" s="22">
        <v>2016</v>
      </c>
      <c r="F4" s="22">
        <v>2017</v>
      </c>
      <c r="G4" s="22">
        <v>2018</v>
      </c>
      <c r="H4" s="22">
        <v>2019</v>
      </c>
      <c r="I4" s="22">
        <v>2020</v>
      </c>
      <c r="J4" s="22">
        <v>2021</v>
      </c>
      <c r="K4" s="22">
        <v>2022</v>
      </c>
      <c r="L4" s="22">
        <v>2023</v>
      </c>
    </row>
    <row r="5" spans="1:13" x14ac:dyDescent="0.45">
      <c r="A5" s="50" t="s">
        <v>122</v>
      </c>
    </row>
    <row r="6" spans="1:13" x14ac:dyDescent="0.45">
      <c r="A6" s="20" t="s">
        <v>59</v>
      </c>
      <c r="B6" s="49">
        <f>INDEX('Monthly Irrigation'!$O$26:$O$47,MATCH(B$4,'Monthly Irrigation'!$B$26:$B$47))/1000</f>
        <v>1001.45</v>
      </c>
      <c r="C6" s="49">
        <f>INDEX('Monthly Irrigation'!$O$26:$O$47,MATCH(C$4,'Monthly Irrigation'!$B$26:$B$47))/1000</f>
        <v>0</v>
      </c>
      <c r="D6" s="49">
        <f>INDEX('Monthly Irrigation'!$O$26:$O$47,MATCH(D$4,'Monthly Irrigation'!$B$26:$B$47))/1000</f>
        <v>688409.04</v>
      </c>
      <c r="E6" s="49">
        <f>INDEX('Monthly Irrigation'!$O$26:$O$47,MATCH(E$4,'Monthly Irrigation'!$B$26:$B$47))/1000</f>
        <v>599607.53</v>
      </c>
      <c r="F6" s="49">
        <f>INDEX('Monthly Irrigation'!$O$26:$O$47,MATCH(F$4,'Monthly Irrigation'!$B$26:$B$47))/1000</f>
        <v>594158.6</v>
      </c>
      <c r="G6" s="49">
        <f>INDEX('Monthly Irrigation'!$O$26:$O$47,MATCH(G$4,'Monthly Irrigation'!$B$26:$B$47))/1000</f>
        <v>597832.97</v>
      </c>
      <c r="H6" s="49">
        <f>INDEX('Monthly Irrigation'!$O$26:$O$47,MATCH(H$4,'Monthly Irrigation'!$B$26:$B$47))/1000</f>
        <v>594387.23</v>
      </c>
      <c r="I6" s="49">
        <f>INDEX('Monthly Irrigation'!$O$26:$O$47,MATCH(I$4,'Monthly Irrigation'!$B$26:$B$47))/1000</f>
        <v>636569.12</v>
      </c>
      <c r="J6" s="49">
        <f>INDEX('Monthly Irrigation'!$O$26:$O$47,MATCH(J$4,'Monthly Irrigation'!$B$26:$B$47))/1000</f>
        <v>713145.13</v>
      </c>
      <c r="K6" s="49">
        <f>INDEX('Monthly Irrigation'!$O$26:$O$47,MATCH(K$4,'Monthly Irrigation'!$B$26:$B$47))/1000</f>
        <v>638065</v>
      </c>
      <c r="L6" s="49">
        <f>INDEX('Monthly Irrigation'!$O$26:$O$47,MATCH(L$4,'Monthly Irrigation'!$B$26:$B$47))/1000</f>
        <v>595875.19999999995</v>
      </c>
      <c r="M6" s="21"/>
    </row>
    <row r="9" spans="1:13" x14ac:dyDescent="0.45">
      <c r="A9" s="18" t="s">
        <v>60</v>
      </c>
    </row>
    <row r="10" spans="1:13" x14ac:dyDescent="0.45">
      <c r="B10" s="22" t="s">
        <v>77</v>
      </c>
      <c r="C10" s="22" t="s">
        <v>78</v>
      </c>
      <c r="D10" s="22" t="s">
        <v>79</v>
      </c>
      <c r="E10" s="22" t="s">
        <v>80</v>
      </c>
      <c r="F10" s="22" t="s">
        <v>81</v>
      </c>
      <c r="G10" s="51" t="s">
        <v>61</v>
      </c>
      <c r="I10" s="22"/>
    </row>
    <row r="11" spans="1:13" x14ac:dyDescent="0.45">
      <c r="A11" s="19" t="s">
        <v>82</v>
      </c>
      <c r="B11" s="49">
        <f>SUM('Monthly Irrigation'!L34:N34,'Monthly Irrigation'!C36:K36)/1000</f>
        <v>606345.98</v>
      </c>
      <c r="C11" s="49">
        <f>SUM('Monthly Irrigation'!L36:N36,'Monthly Irrigation'!C38:K38)/1000</f>
        <v>591657.5</v>
      </c>
      <c r="D11" s="49">
        <f>SUM('Monthly Irrigation'!L38:N38,'Monthly Irrigation'!C40:K40)/1000</f>
        <v>630420.88</v>
      </c>
      <c r="E11" s="49">
        <f>SUM('Monthly Irrigation'!L40:N40,'Monthly Irrigation'!C42:K42)/1000</f>
        <v>714194.26</v>
      </c>
      <c r="F11" s="49">
        <f>SUM('Monthly Irrigation'!L42:N42,'Monthly Irrigation'!C44:K44)/1000</f>
        <v>627259.86</v>
      </c>
      <c r="G11" s="49">
        <f>AVERAGE(B11:F11)</f>
        <v>633975.696</v>
      </c>
    </row>
    <row r="14" spans="1:13" x14ac:dyDescent="0.45">
      <c r="A14" s="18" t="s">
        <v>62</v>
      </c>
    </row>
    <row r="15" spans="1:13" x14ac:dyDescent="0.45">
      <c r="A15" s="19" t="s">
        <v>84</v>
      </c>
    </row>
    <row r="16" spans="1:13" s="23" customFormat="1" ht="22.5" customHeight="1" x14ac:dyDescent="0.45">
      <c r="A16" s="23" t="s">
        <v>35</v>
      </c>
      <c r="B16" s="24" t="s">
        <v>92</v>
      </c>
      <c r="C16" s="24" t="s">
        <v>93</v>
      </c>
      <c r="D16" s="24" t="s">
        <v>94</v>
      </c>
      <c r="E16" s="25" t="s">
        <v>63</v>
      </c>
    </row>
    <row r="17" spans="1:5" x14ac:dyDescent="0.45">
      <c r="B17" s="49">
        <f>B6</f>
        <v>1001.45</v>
      </c>
      <c r="C17" s="49">
        <f>C6</f>
        <v>0</v>
      </c>
      <c r="D17" s="49">
        <f>D6</f>
        <v>688409.04</v>
      </c>
      <c r="E17" s="49">
        <f>MAX(B17:D17)</f>
        <v>688409.04</v>
      </c>
    </row>
    <row r="18" spans="1:5" x14ac:dyDescent="0.45">
      <c r="A18" s="19" t="s">
        <v>83</v>
      </c>
    </row>
    <row r="19" spans="1:5" x14ac:dyDescent="0.45">
      <c r="B19" s="22" t="s">
        <v>91</v>
      </c>
      <c r="C19" s="22" t="s">
        <v>90</v>
      </c>
      <c r="D19" s="22" t="s">
        <v>89</v>
      </c>
      <c r="E19" s="25" t="s">
        <v>63</v>
      </c>
    </row>
    <row r="20" spans="1:5" x14ac:dyDescent="0.45">
      <c r="B20" s="49">
        <f>J6</f>
        <v>713145.13</v>
      </c>
      <c r="C20" s="49">
        <f>K6</f>
        <v>638065</v>
      </c>
      <c r="D20" s="49">
        <f>L6</f>
        <v>595875.19999999995</v>
      </c>
      <c r="E20" s="49">
        <f>MAX(B20:D20)</f>
        <v>713145.13</v>
      </c>
    </row>
    <row r="23" spans="1:5" x14ac:dyDescent="0.45">
      <c r="A23" s="18" t="s">
        <v>64</v>
      </c>
    </row>
    <row r="24" spans="1:5" x14ac:dyDescent="0.45">
      <c r="A24" s="19" t="s">
        <v>65</v>
      </c>
    </row>
    <row r="25" spans="1:5" x14ac:dyDescent="0.45">
      <c r="A25" s="19" t="s">
        <v>66</v>
      </c>
    </row>
    <row r="26" spans="1:5" x14ac:dyDescent="0.45">
      <c r="B26" s="22" t="s">
        <v>85</v>
      </c>
      <c r="C26" s="22" t="s">
        <v>86</v>
      </c>
    </row>
    <row r="27" spans="1:5" x14ac:dyDescent="0.45">
      <c r="A27" s="19" t="s">
        <v>67</v>
      </c>
      <c r="B27" s="19">
        <f>_xlfn.MAXIFS(B4:D4,$B$6:$D$6,E17)</f>
        <v>2015</v>
      </c>
      <c r="C27" s="19">
        <f>_xlfn.MAXIFS(J4:L4,$J$6:$L$6,E20)</f>
        <v>2021</v>
      </c>
    </row>
    <row r="28" spans="1:5" x14ac:dyDescent="0.45">
      <c r="A28" s="19" t="s">
        <v>102</v>
      </c>
      <c r="B28" s="19">
        <f>C27-B27</f>
        <v>6</v>
      </c>
    </row>
    <row r="29" spans="1:5" x14ac:dyDescent="0.45">
      <c r="A29" s="19" t="s">
        <v>68</v>
      </c>
      <c r="B29" s="26">
        <f>(E20/E17)^(1/B28)-1</f>
        <v>5.9009678419168488E-3</v>
      </c>
    </row>
    <row r="30" spans="1:5" x14ac:dyDescent="0.45">
      <c r="B30" s="26"/>
    </row>
    <row r="32" spans="1:5" x14ac:dyDescent="0.45">
      <c r="A32" s="18" t="s">
        <v>69</v>
      </c>
    </row>
    <row r="33" spans="1:3" x14ac:dyDescent="0.45">
      <c r="B33" s="19" t="s">
        <v>87</v>
      </c>
    </row>
    <row r="34" spans="1:3" x14ac:dyDescent="0.45">
      <c r="A34" s="19" t="s">
        <v>88</v>
      </c>
      <c r="B34" s="49">
        <f>G11</f>
        <v>633975.696</v>
      </c>
    </row>
    <row r="35" spans="1:3" x14ac:dyDescent="0.45">
      <c r="A35" s="19" t="s">
        <v>119</v>
      </c>
      <c r="B35" s="27">
        <f>MAX(0,B29)</f>
        <v>5.9009678419168488E-3</v>
      </c>
    </row>
    <row r="36" spans="1:3" x14ac:dyDescent="0.45">
      <c r="A36" s="19" t="s">
        <v>101</v>
      </c>
      <c r="B36" s="19">
        <v>3</v>
      </c>
      <c r="C36" s="28" t="s">
        <v>35</v>
      </c>
    </row>
    <row r="37" spans="1:3" x14ac:dyDescent="0.45">
      <c r="A37" s="19" t="s">
        <v>70</v>
      </c>
      <c r="B37" s="49">
        <f>ROUND(B34*(1+B35)^B36,3)</f>
        <v>645265.26500000001</v>
      </c>
      <c r="C37" s="19" t="s">
        <v>35</v>
      </c>
    </row>
    <row r="38" spans="1:3" x14ac:dyDescent="0.45">
      <c r="B38" s="29"/>
    </row>
    <row r="39" spans="1:3" x14ac:dyDescent="0.45">
      <c r="A39" s="18" t="s">
        <v>71</v>
      </c>
    </row>
    <row r="41" spans="1:3" x14ac:dyDescent="0.45">
      <c r="A41" s="19" t="s">
        <v>123</v>
      </c>
      <c r="B41" s="49">
        <f>SUM('Monthly Irrigation'!L44:N44,'Monthly Irrigation'!C46:K46)/1000</f>
        <v>644917.46</v>
      </c>
    </row>
    <row r="42" spans="1:3" x14ac:dyDescent="0.45">
      <c r="A42" s="19" t="s">
        <v>124</v>
      </c>
      <c r="B42" s="49">
        <f>IFERROR(B37,0)</f>
        <v>645265.26500000001</v>
      </c>
    </row>
    <row r="43" spans="1:3" x14ac:dyDescent="0.45">
      <c r="A43" s="19" t="s">
        <v>125</v>
      </c>
      <c r="B43" s="49">
        <f>B42-B41</f>
        <v>347.80500000005122</v>
      </c>
    </row>
    <row r="56" spans="2:12" x14ac:dyDescent="0.45">
      <c r="B56" s="19">
        <f t="shared" ref="B56:L56" si="0">B4</f>
        <v>2013</v>
      </c>
      <c r="C56" s="19">
        <f t="shared" si="0"/>
        <v>2014</v>
      </c>
      <c r="D56" s="19">
        <f t="shared" si="0"/>
        <v>2015</v>
      </c>
      <c r="E56" s="19">
        <f t="shared" si="0"/>
        <v>2016</v>
      </c>
      <c r="F56" s="19">
        <f t="shared" si="0"/>
        <v>2017</v>
      </c>
      <c r="G56" s="19">
        <f t="shared" si="0"/>
        <v>2018</v>
      </c>
      <c r="H56" s="19">
        <f t="shared" si="0"/>
        <v>2019</v>
      </c>
      <c r="I56" s="19">
        <f t="shared" si="0"/>
        <v>2020</v>
      </c>
      <c r="J56" s="19">
        <f t="shared" si="0"/>
        <v>2021</v>
      </c>
      <c r="K56" s="19">
        <f t="shared" si="0"/>
        <v>2022</v>
      </c>
      <c r="L56" s="19">
        <f t="shared" si="0"/>
        <v>2023</v>
      </c>
    </row>
    <row r="57" spans="2:12" x14ac:dyDescent="0.45">
      <c r="B57" s="49" t="e">
        <f>IF(B56=$B$27,HLOOKUP(B56,$B$4:$L$6,3,FALSE),NA())</f>
        <v>#N/A</v>
      </c>
      <c r="C57" s="49" t="e">
        <f t="shared" ref="C57:D57" si="1">IF(C56=$B$27,HLOOKUP(C56,$B$4:$L$6,3,FALSE),NA())</f>
        <v>#N/A</v>
      </c>
      <c r="D57" s="49">
        <f t="shared" si="1"/>
        <v>688409.04</v>
      </c>
      <c r="E57" s="49"/>
      <c r="F57" s="49"/>
      <c r="G57" s="49"/>
      <c r="H57" s="49"/>
      <c r="I57" s="49"/>
    </row>
    <row r="58" spans="2:12" x14ac:dyDescent="0.45">
      <c r="B58" s="49"/>
      <c r="C58" s="49"/>
      <c r="D58" s="49"/>
      <c r="E58" s="49"/>
      <c r="F58" s="49"/>
      <c r="G58" s="49"/>
      <c r="H58" s="49"/>
      <c r="I58" s="49"/>
      <c r="J58" s="49">
        <f>IF(J56=$C$27,HLOOKUP(J56,$B$4:$L$6,3,FALSE),NA())</f>
        <v>713145.13</v>
      </c>
      <c r="K58" s="49" t="e">
        <f>IF(K56=$C$27,HLOOKUP(K56,$B$4:$L$6,3,FALSE),NA())</f>
        <v>#N/A</v>
      </c>
      <c r="L58" s="49" t="e">
        <f>IF(L56=$C$27,HLOOKUP(L56,$B$4:$L$6,3,FALSE),NA())</f>
        <v>#N/A</v>
      </c>
    </row>
    <row r="59" spans="2:12" x14ac:dyDescent="0.45">
      <c r="J59" s="49"/>
      <c r="K59" s="49"/>
      <c r="L59" s="49">
        <f>B42</f>
        <v>645265.26500000001</v>
      </c>
    </row>
  </sheetData>
  <phoneticPr fontId="22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BFDAF-5AE2-477B-8ED7-200992DA2119}">
  <sheetPr codeName="Sheet6"/>
  <dimension ref="A1:N2267"/>
  <sheetViews>
    <sheetView workbookViewId="0"/>
  </sheetViews>
  <sheetFormatPr defaultRowHeight="12.75" x14ac:dyDescent="0.35"/>
  <cols>
    <col min="1" max="1" width="10.1328125" bestFit="1" customWidth="1"/>
  </cols>
  <sheetData>
    <row r="1" spans="1:11" ht="13.15" x14ac:dyDescent="0.4">
      <c r="A1" s="1" t="s">
        <v>139</v>
      </c>
    </row>
    <row r="2" spans="1:11" ht="13.15" x14ac:dyDescent="0.4">
      <c r="A2" s="1" t="s">
        <v>140</v>
      </c>
      <c r="F2" s="104"/>
      <c r="G2" s="104"/>
      <c r="J2" s="1" t="s">
        <v>75</v>
      </c>
      <c r="K2" s="1" t="s">
        <v>76</v>
      </c>
    </row>
    <row r="3" spans="1:11" ht="13.15" x14ac:dyDescent="0.4">
      <c r="F3" s="5" t="s">
        <v>50</v>
      </c>
      <c r="G3" s="5"/>
      <c r="H3" s="35"/>
      <c r="J3" s="1" t="str">
        <f>RIGHT(Calcs!H15,2)</f>
        <v>52</v>
      </c>
      <c r="K3" s="1" t="str">
        <f>RIGHT(Calcs!K15,2)</f>
        <v>62</v>
      </c>
    </row>
    <row r="4" spans="1:11" ht="13.15" x14ac:dyDescent="0.4">
      <c r="A4" s="1" t="s">
        <v>4</v>
      </c>
      <c r="B4" s="5" t="s">
        <v>1</v>
      </c>
      <c r="C4" s="5" t="s">
        <v>0</v>
      </c>
      <c r="D4" s="5" t="s">
        <v>49</v>
      </c>
      <c r="E4" s="5" t="s">
        <v>52</v>
      </c>
      <c r="F4" s="5" t="s">
        <v>51</v>
      </c>
      <c r="G4" s="5"/>
      <c r="H4" s="5"/>
    </row>
    <row r="5" spans="1:11" x14ac:dyDescent="0.35">
      <c r="A5" s="15">
        <v>43009</v>
      </c>
      <c r="B5">
        <f>YEAR(A5)</f>
        <v>2017</v>
      </c>
      <c r="C5">
        <f>MONTH(A5)</f>
        <v>10</v>
      </c>
      <c r="D5">
        <f>DAY(A5)</f>
        <v>1</v>
      </c>
      <c r="E5">
        <f>B5*100+C5</f>
        <v>201710</v>
      </c>
      <c r="F5" s="105">
        <v>52.666670000000003</v>
      </c>
      <c r="G5" s="105"/>
      <c r="H5" s="44"/>
      <c r="J5" s="32">
        <f>IF(F5=999,0,MAX(ROUND($J$3-F5,0),0))</f>
        <v>0</v>
      </c>
      <c r="K5" s="32">
        <f>IF(F5=999,0,MAX(ROUND(F5-$K$3,0),0))</f>
        <v>0</v>
      </c>
    </row>
    <row r="6" spans="1:11" x14ac:dyDescent="0.35">
      <c r="A6" s="15">
        <v>43010</v>
      </c>
      <c r="B6">
        <f t="shared" ref="B6:B69" si="0">YEAR(A6)</f>
        <v>2017</v>
      </c>
      <c r="C6">
        <f t="shared" ref="C6:C69" si="1">MONTH(A6)</f>
        <v>10</v>
      </c>
      <c r="D6">
        <f t="shared" ref="D6:D69" si="2">DAY(A6)</f>
        <v>2</v>
      </c>
      <c r="E6">
        <f t="shared" ref="E6:E69" si="3">B6*100+C6</f>
        <v>201710</v>
      </c>
      <c r="F6" s="105">
        <v>54.956519999999998</v>
      </c>
      <c r="G6" s="105"/>
      <c r="H6" s="44"/>
      <c r="J6" s="32">
        <f t="shared" ref="J6:J69" si="4">IF(F6=999,0,MAX(ROUND($J$3-F6,0),0))</f>
        <v>0</v>
      </c>
      <c r="K6" s="32">
        <f t="shared" ref="K6:K69" si="5">IF(F6=999,0,MAX(ROUND(F6-$K$3,0),0))</f>
        <v>0</v>
      </c>
    </row>
    <row r="7" spans="1:11" x14ac:dyDescent="0.35">
      <c r="A7" s="15">
        <v>43011</v>
      </c>
      <c r="B7">
        <f t="shared" si="0"/>
        <v>2017</v>
      </c>
      <c r="C7">
        <f t="shared" si="1"/>
        <v>10</v>
      </c>
      <c r="D7">
        <f t="shared" si="2"/>
        <v>3</v>
      </c>
      <c r="E7">
        <f t="shared" si="3"/>
        <v>201710</v>
      </c>
      <c r="F7" s="105">
        <v>53.25</v>
      </c>
      <c r="G7" s="105"/>
      <c r="H7" s="44"/>
      <c r="J7" s="32">
        <f t="shared" si="4"/>
        <v>0</v>
      </c>
      <c r="K7" s="32">
        <f t="shared" si="5"/>
        <v>0</v>
      </c>
    </row>
    <row r="8" spans="1:11" x14ac:dyDescent="0.35">
      <c r="A8" s="15">
        <v>43012</v>
      </c>
      <c r="B8">
        <f t="shared" si="0"/>
        <v>2017</v>
      </c>
      <c r="C8">
        <f t="shared" si="1"/>
        <v>10</v>
      </c>
      <c r="D8">
        <f t="shared" si="2"/>
        <v>4</v>
      </c>
      <c r="E8">
        <f t="shared" si="3"/>
        <v>201710</v>
      </c>
      <c r="F8" s="105">
        <v>53.708329999999997</v>
      </c>
      <c r="G8" s="105"/>
      <c r="H8" s="44"/>
      <c r="J8" s="32">
        <f t="shared" si="4"/>
        <v>0</v>
      </c>
      <c r="K8" s="32">
        <f t="shared" si="5"/>
        <v>0</v>
      </c>
    </row>
    <row r="9" spans="1:11" x14ac:dyDescent="0.35">
      <c r="A9" s="15">
        <v>43013</v>
      </c>
      <c r="B9">
        <f t="shared" si="0"/>
        <v>2017</v>
      </c>
      <c r="C9">
        <f t="shared" si="1"/>
        <v>10</v>
      </c>
      <c r="D9">
        <f t="shared" si="2"/>
        <v>5</v>
      </c>
      <c r="E9">
        <f t="shared" si="3"/>
        <v>201710</v>
      </c>
      <c r="F9" s="105">
        <v>51.958329999999997</v>
      </c>
      <c r="G9" s="105"/>
      <c r="H9" s="44"/>
      <c r="J9" s="32">
        <f t="shared" si="4"/>
        <v>0</v>
      </c>
      <c r="K9" s="32">
        <f t="shared" si="5"/>
        <v>0</v>
      </c>
    </row>
    <row r="10" spans="1:11" x14ac:dyDescent="0.35">
      <c r="A10" s="15">
        <v>43014</v>
      </c>
      <c r="B10">
        <f t="shared" si="0"/>
        <v>2017</v>
      </c>
      <c r="C10">
        <f t="shared" si="1"/>
        <v>10</v>
      </c>
      <c r="D10">
        <f t="shared" si="2"/>
        <v>6</v>
      </c>
      <c r="E10">
        <f t="shared" si="3"/>
        <v>201710</v>
      </c>
      <c r="F10" s="105">
        <v>49.041670000000003</v>
      </c>
      <c r="G10" s="105"/>
      <c r="H10" s="44"/>
      <c r="J10" s="32">
        <f t="shared" si="4"/>
        <v>3</v>
      </c>
      <c r="K10" s="32">
        <f t="shared" si="5"/>
        <v>0</v>
      </c>
    </row>
    <row r="11" spans="1:11" x14ac:dyDescent="0.35">
      <c r="A11" s="15">
        <v>43015</v>
      </c>
      <c r="B11">
        <f t="shared" si="0"/>
        <v>2017</v>
      </c>
      <c r="C11">
        <f t="shared" si="1"/>
        <v>10</v>
      </c>
      <c r="D11">
        <f t="shared" si="2"/>
        <v>7</v>
      </c>
      <c r="E11">
        <f t="shared" si="3"/>
        <v>201710</v>
      </c>
      <c r="F11" s="105">
        <v>52.416670000000003</v>
      </c>
      <c r="G11" s="105"/>
      <c r="H11" s="44"/>
      <c r="J11" s="32">
        <f t="shared" si="4"/>
        <v>0</v>
      </c>
      <c r="K11" s="32">
        <f t="shared" si="5"/>
        <v>0</v>
      </c>
    </row>
    <row r="12" spans="1:11" x14ac:dyDescent="0.35">
      <c r="A12" s="15">
        <v>43016</v>
      </c>
      <c r="B12">
        <f t="shared" si="0"/>
        <v>2017</v>
      </c>
      <c r="C12">
        <f t="shared" si="1"/>
        <v>10</v>
      </c>
      <c r="D12">
        <f t="shared" si="2"/>
        <v>8</v>
      </c>
      <c r="E12">
        <f t="shared" si="3"/>
        <v>201710</v>
      </c>
      <c r="F12" s="105">
        <v>49.166670000000003</v>
      </c>
      <c r="G12" s="105"/>
      <c r="H12" s="44"/>
      <c r="J12" s="32">
        <f t="shared" si="4"/>
        <v>3</v>
      </c>
      <c r="K12" s="32">
        <f t="shared" si="5"/>
        <v>0</v>
      </c>
    </row>
    <row r="13" spans="1:11" x14ac:dyDescent="0.35">
      <c r="A13" s="15">
        <v>43017</v>
      </c>
      <c r="B13">
        <f t="shared" si="0"/>
        <v>2017</v>
      </c>
      <c r="C13">
        <f t="shared" si="1"/>
        <v>10</v>
      </c>
      <c r="D13">
        <f t="shared" si="2"/>
        <v>9</v>
      </c>
      <c r="E13">
        <f t="shared" si="3"/>
        <v>201710</v>
      </c>
      <c r="F13" s="105">
        <v>45.708329999999997</v>
      </c>
      <c r="G13" s="105"/>
      <c r="H13" s="44"/>
      <c r="J13" s="32">
        <f t="shared" si="4"/>
        <v>6</v>
      </c>
      <c r="K13" s="32">
        <f t="shared" si="5"/>
        <v>0</v>
      </c>
    </row>
    <row r="14" spans="1:11" x14ac:dyDescent="0.35">
      <c r="A14" s="15">
        <v>43018</v>
      </c>
      <c r="B14">
        <f t="shared" si="0"/>
        <v>2017</v>
      </c>
      <c r="C14">
        <f t="shared" si="1"/>
        <v>10</v>
      </c>
      <c r="D14">
        <f t="shared" si="2"/>
        <v>10</v>
      </c>
      <c r="E14">
        <f t="shared" si="3"/>
        <v>201710</v>
      </c>
      <c r="F14" s="105">
        <v>47.75</v>
      </c>
      <c r="G14" s="105"/>
      <c r="H14" s="44"/>
      <c r="J14" s="32">
        <f t="shared" si="4"/>
        <v>4</v>
      </c>
      <c r="K14" s="32">
        <f t="shared" si="5"/>
        <v>0</v>
      </c>
    </row>
    <row r="15" spans="1:11" x14ac:dyDescent="0.35">
      <c r="A15" s="15">
        <v>43019</v>
      </c>
      <c r="B15">
        <f t="shared" si="0"/>
        <v>2017</v>
      </c>
      <c r="C15">
        <f t="shared" si="1"/>
        <v>10</v>
      </c>
      <c r="D15">
        <f t="shared" si="2"/>
        <v>11</v>
      </c>
      <c r="E15">
        <f t="shared" si="3"/>
        <v>201710</v>
      </c>
      <c r="F15" s="105">
        <v>43.478259999999999</v>
      </c>
      <c r="G15" s="105"/>
      <c r="H15" s="44"/>
      <c r="J15" s="32">
        <f t="shared" si="4"/>
        <v>9</v>
      </c>
      <c r="K15" s="32">
        <f t="shared" si="5"/>
        <v>0</v>
      </c>
    </row>
    <row r="16" spans="1:11" x14ac:dyDescent="0.35">
      <c r="A16" s="15">
        <v>43020</v>
      </c>
      <c r="B16">
        <f t="shared" si="0"/>
        <v>2017</v>
      </c>
      <c r="C16">
        <f t="shared" si="1"/>
        <v>10</v>
      </c>
      <c r="D16">
        <f t="shared" si="2"/>
        <v>12</v>
      </c>
      <c r="E16">
        <f t="shared" si="3"/>
        <v>201710</v>
      </c>
      <c r="F16" s="105">
        <v>39</v>
      </c>
      <c r="G16" s="105"/>
      <c r="H16" s="44"/>
      <c r="J16" s="32">
        <f t="shared" si="4"/>
        <v>13</v>
      </c>
      <c r="K16" s="32">
        <f t="shared" si="5"/>
        <v>0</v>
      </c>
    </row>
    <row r="17" spans="1:11" x14ac:dyDescent="0.35">
      <c r="A17" s="15">
        <v>43021</v>
      </c>
      <c r="B17">
        <f t="shared" si="0"/>
        <v>2017</v>
      </c>
      <c r="C17">
        <f t="shared" si="1"/>
        <v>10</v>
      </c>
      <c r="D17">
        <f t="shared" si="2"/>
        <v>13</v>
      </c>
      <c r="E17">
        <f t="shared" si="3"/>
        <v>201710</v>
      </c>
      <c r="F17" s="105">
        <v>43.5</v>
      </c>
      <c r="G17" s="105"/>
      <c r="H17" s="44"/>
      <c r="J17" s="32">
        <f t="shared" si="4"/>
        <v>9</v>
      </c>
      <c r="K17" s="32">
        <f t="shared" si="5"/>
        <v>0</v>
      </c>
    </row>
    <row r="18" spans="1:11" x14ac:dyDescent="0.35">
      <c r="A18" s="15">
        <v>43022</v>
      </c>
      <c r="B18">
        <f t="shared" si="0"/>
        <v>2017</v>
      </c>
      <c r="C18">
        <f t="shared" si="1"/>
        <v>10</v>
      </c>
      <c r="D18">
        <f t="shared" si="2"/>
        <v>14</v>
      </c>
      <c r="E18">
        <f t="shared" si="3"/>
        <v>201710</v>
      </c>
      <c r="F18" s="105">
        <v>38.541670000000003</v>
      </c>
      <c r="G18" s="105"/>
      <c r="H18" s="44"/>
      <c r="J18" s="32">
        <f t="shared" si="4"/>
        <v>13</v>
      </c>
      <c r="K18" s="32">
        <f t="shared" si="5"/>
        <v>0</v>
      </c>
    </row>
    <row r="19" spans="1:11" x14ac:dyDescent="0.35">
      <c r="A19" s="15">
        <v>43023</v>
      </c>
      <c r="B19">
        <f t="shared" si="0"/>
        <v>2017</v>
      </c>
      <c r="C19">
        <f t="shared" si="1"/>
        <v>10</v>
      </c>
      <c r="D19">
        <f t="shared" si="2"/>
        <v>15</v>
      </c>
      <c r="E19">
        <f t="shared" si="3"/>
        <v>201710</v>
      </c>
      <c r="F19" s="105">
        <v>43</v>
      </c>
      <c r="G19" s="105"/>
      <c r="H19" s="44"/>
      <c r="J19" s="32">
        <f t="shared" si="4"/>
        <v>9</v>
      </c>
      <c r="K19" s="32">
        <f t="shared" si="5"/>
        <v>0</v>
      </c>
    </row>
    <row r="20" spans="1:11" x14ac:dyDescent="0.35">
      <c r="A20" s="15">
        <v>43024</v>
      </c>
      <c r="B20">
        <f t="shared" si="0"/>
        <v>2017</v>
      </c>
      <c r="C20">
        <f t="shared" si="1"/>
        <v>10</v>
      </c>
      <c r="D20">
        <f t="shared" si="2"/>
        <v>16</v>
      </c>
      <c r="E20">
        <f t="shared" si="3"/>
        <v>201710</v>
      </c>
      <c r="F20" s="105">
        <v>50.916670000000003</v>
      </c>
      <c r="G20" s="105"/>
      <c r="H20" s="44"/>
      <c r="J20" s="32">
        <f t="shared" si="4"/>
        <v>1</v>
      </c>
      <c r="K20" s="32">
        <f t="shared" si="5"/>
        <v>0</v>
      </c>
    </row>
    <row r="21" spans="1:11" x14ac:dyDescent="0.35">
      <c r="A21" s="15">
        <v>43025</v>
      </c>
      <c r="B21">
        <f t="shared" si="0"/>
        <v>2017</v>
      </c>
      <c r="C21">
        <f t="shared" si="1"/>
        <v>10</v>
      </c>
      <c r="D21">
        <f t="shared" si="2"/>
        <v>17</v>
      </c>
      <c r="E21">
        <f t="shared" si="3"/>
        <v>201710</v>
      </c>
      <c r="F21" s="105">
        <v>53.416670000000003</v>
      </c>
      <c r="G21" s="105"/>
      <c r="H21" s="44"/>
      <c r="J21" s="32">
        <f t="shared" si="4"/>
        <v>0</v>
      </c>
      <c r="K21" s="32">
        <f t="shared" si="5"/>
        <v>0</v>
      </c>
    </row>
    <row r="22" spans="1:11" x14ac:dyDescent="0.35">
      <c r="A22" s="15">
        <v>43026</v>
      </c>
      <c r="B22">
        <f t="shared" si="0"/>
        <v>2017</v>
      </c>
      <c r="C22">
        <f t="shared" si="1"/>
        <v>10</v>
      </c>
      <c r="D22">
        <f t="shared" si="2"/>
        <v>18</v>
      </c>
      <c r="E22">
        <f t="shared" si="3"/>
        <v>201710</v>
      </c>
      <c r="F22" s="105">
        <v>48.333329999999997</v>
      </c>
      <c r="G22" s="105"/>
      <c r="H22" s="44"/>
      <c r="J22" s="32">
        <f t="shared" si="4"/>
        <v>4</v>
      </c>
      <c r="K22" s="32">
        <f t="shared" si="5"/>
        <v>0</v>
      </c>
    </row>
    <row r="23" spans="1:11" x14ac:dyDescent="0.35">
      <c r="A23" s="15">
        <v>43027</v>
      </c>
      <c r="B23">
        <f t="shared" si="0"/>
        <v>2017</v>
      </c>
      <c r="C23">
        <f t="shared" si="1"/>
        <v>10</v>
      </c>
      <c r="D23">
        <f t="shared" si="2"/>
        <v>19</v>
      </c>
      <c r="E23">
        <f t="shared" si="3"/>
        <v>201710</v>
      </c>
      <c r="F23" s="105">
        <v>51.318179999999998</v>
      </c>
      <c r="G23" s="105"/>
      <c r="H23" s="44"/>
      <c r="J23" s="32">
        <f t="shared" si="4"/>
        <v>1</v>
      </c>
      <c r="K23" s="32">
        <f t="shared" si="5"/>
        <v>0</v>
      </c>
    </row>
    <row r="24" spans="1:11" x14ac:dyDescent="0.35">
      <c r="A24" s="15">
        <v>43028</v>
      </c>
      <c r="B24">
        <f t="shared" si="0"/>
        <v>2017</v>
      </c>
      <c r="C24">
        <f t="shared" si="1"/>
        <v>10</v>
      </c>
      <c r="D24">
        <f t="shared" si="2"/>
        <v>20</v>
      </c>
      <c r="E24">
        <f t="shared" si="3"/>
        <v>201710</v>
      </c>
      <c r="F24" s="105">
        <v>49.791670000000003</v>
      </c>
      <c r="G24" s="105"/>
      <c r="H24" s="44"/>
      <c r="J24" s="32">
        <f t="shared" si="4"/>
        <v>2</v>
      </c>
      <c r="K24" s="32">
        <f t="shared" si="5"/>
        <v>0</v>
      </c>
    </row>
    <row r="25" spans="1:11" x14ac:dyDescent="0.35">
      <c r="A25" s="15">
        <v>43029</v>
      </c>
      <c r="B25">
        <f t="shared" si="0"/>
        <v>2017</v>
      </c>
      <c r="C25">
        <f t="shared" si="1"/>
        <v>10</v>
      </c>
      <c r="D25">
        <f t="shared" si="2"/>
        <v>21</v>
      </c>
      <c r="E25">
        <f t="shared" si="3"/>
        <v>201710</v>
      </c>
      <c r="F25" s="105">
        <v>39.833329999999997</v>
      </c>
      <c r="G25" s="105"/>
      <c r="H25" s="44"/>
      <c r="J25" s="32">
        <f t="shared" si="4"/>
        <v>12</v>
      </c>
      <c r="K25" s="32">
        <f t="shared" si="5"/>
        <v>0</v>
      </c>
    </row>
    <row r="26" spans="1:11" x14ac:dyDescent="0.35">
      <c r="A26" s="15">
        <v>43030</v>
      </c>
      <c r="B26">
        <f t="shared" si="0"/>
        <v>2017</v>
      </c>
      <c r="C26">
        <f t="shared" si="1"/>
        <v>10</v>
      </c>
      <c r="D26">
        <f t="shared" si="2"/>
        <v>22</v>
      </c>
      <c r="E26">
        <f t="shared" si="3"/>
        <v>201710</v>
      </c>
      <c r="F26" s="105">
        <v>48.708329999999997</v>
      </c>
      <c r="G26" s="105"/>
      <c r="H26" s="44"/>
      <c r="J26" s="32">
        <f t="shared" si="4"/>
        <v>3</v>
      </c>
      <c r="K26" s="32">
        <f t="shared" si="5"/>
        <v>0</v>
      </c>
    </row>
    <row r="27" spans="1:11" x14ac:dyDescent="0.35">
      <c r="A27" s="15">
        <v>43031</v>
      </c>
      <c r="B27">
        <f t="shared" si="0"/>
        <v>2017</v>
      </c>
      <c r="C27">
        <f t="shared" si="1"/>
        <v>10</v>
      </c>
      <c r="D27">
        <f t="shared" si="2"/>
        <v>23</v>
      </c>
      <c r="E27">
        <f t="shared" si="3"/>
        <v>201710</v>
      </c>
      <c r="F27" s="105">
        <v>46.875</v>
      </c>
      <c r="G27" s="105"/>
      <c r="H27" s="44"/>
      <c r="J27" s="32">
        <f t="shared" si="4"/>
        <v>5</v>
      </c>
      <c r="K27" s="32">
        <f t="shared" si="5"/>
        <v>0</v>
      </c>
    </row>
    <row r="28" spans="1:11" x14ac:dyDescent="0.35">
      <c r="A28" s="15">
        <v>43032</v>
      </c>
      <c r="B28">
        <f t="shared" si="0"/>
        <v>2017</v>
      </c>
      <c r="C28">
        <f t="shared" si="1"/>
        <v>10</v>
      </c>
      <c r="D28">
        <f t="shared" si="2"/>
        <v>24</v>
      </c>
      <c r="E28">
        <f t="shared" si="3"/>
        <v>201710</v>
      </c>
      <c r="F28" s="105">
        <v>44</v>
      </c>
      <c r="G28" s="105"/>
      <c r="H28" s="44"/>
      <c r="J28" s="32">
        <f t="shared" si="4"/>
        <v>8</v>
      </c>
      <c r="K28" s="32">
        <f t="shared" si="5"/>
        <v>0</v>
      </c>
    </row>
    <row r="29" spans="1:11" x14ac:dyDescent="0.35">
      <c r="A29" s="15">
        <v>43033</v>
      </c>
      <c r="B29">
        <f t="shared" si="0"/>
        <v>2017</v>
      </c>
      <c r="C29">
        <f t="shared" si="1"/>
        <v>10</v>
      </c>
      <c r="D29">
        <f t="shared" si="2"/>
        <v>25</v>
      </c>
      <c r="E29">
        <f t="shared" si="3"/>
        <v>201710</v>
      </c>
      <c r="F29" s="105">
        <v>45</v>
      </c>
      <c r="G29" s="105"/>
      <c r="H29" s="44"/>
      <c r="J29" s="32">
        <f t="shared" si="4"/>
        <v>7</v>
      </c>
      <c r="K29" s="32">
        <f t="shared" si="5"/>
        <v>0</v>
      </c>
    </row>
    <row r="30" spans="1:11" x14ac:dyDescent="0.35">
      <c r="A30" s="15">
        <v>43034</v>
      </c>
      <c r="B30">
        <f t="shared" si="0"/>
        <v>2017</v>
      </c>
      <c r="C30">
        <f t="shared" si="1"/>
        <v>10</v>
      </c>
      <c r="D30">
        <f t="shared" si="2"/>
        <v>26</v>
      </c>
      <c r="E30">
        <f t="shared" si="3"/>
        <v>201710</v>
      </c>
      <c r="F30" s="105">
        <v>48.583329999999997</v>
      </c>
      <c r="G30" s="105"/>
      <c r="H30" s="44"/>
      <c r="J30" s="32">
        <f t="shared" si="4"/>
        <v>3</v>
      </c>
      <c r="K30" s="32">
        <f t="shared" si="5"/>
        <v>0</v>
      </c>
    </row>
    <row r="31" spans="1:11" x14ac:dyDescent="0.35">
      <c r="A31" s="15">
        <v>43035</v>
      </c>
      <c r="B31">
        <f t="shared" si="0"/>
        <v>2017</v>
      </c>
      <c r="C31">
        <f t="shared" si="1"/>
        <v>10</v>
      </c>
      <c r="D31">
        <f t="shared" si="2"/>
        <v>27</v>
      </c>
      <c r="E31">
        <f t="shared" si="3"/>
        <v>201710</v>
      </c>
      <c r="F31" s="105">
        <v>48.625</v>
      </c>
      <c r="G31" s="105"/>
      <c r="H31" s="44"/>
      <c r="J31" s="32">
        <f t="shared" si="4"/>
        <v>3</v>
      </c>
      <c r="K31" s="32">
        <f t="shared" si="5"/>
        <v>0</v>
      </c>
    </row>
    <row r="32" spans="1:11" x14ac:dyDescent="0.35">
      <c r="A32" s="15">
        <v>43036</v>
      </c>
      <c r="B32">
        <f t="shared" si="0"/>
        <v>2017</v>
      </c>
      <c r="C32">
        <f t="shared" si="1"/>
        <v>10</v>
      </c>
      <c r="D32">
        <f t="shared" si="2"/>
        <v>28</v>
      </c>
      <c r="E32">
        <f t="shared" si="3"/>
        <v>201710</v>
      </c>
      <c r="F32" s="105">
        <v>44.333329999999997</v>
      </c>
      <c r="G32" s="105"/>
      <c r="H32" s="44"/>
      <c r="J32" s="32">
        <f t="shared" si="4"/>
        <v>8</v>
      </c>
      <c r="K32" s="32">
        <f t="shared" si="5"/>
        <v>0</v>
      </c>
    </row>
    <row r="33" spans="1:11" x14ac:dyDescent="0.35">
      <c r="A33" s="15">
        <v>43037</v>
      </c>
      <c r="B33">
        <f t="shared" si="0"/>
        <v>2017</v>
      </c>
      <c r="C33">
        <f t="shared" si="1"/>
        <v>10</v>
      </c>
      <c r="D33">
        <f t="shared" si="2"/>
        <v>29</v>
      </c>
      <c r="E33">
        <f t="shared" si="3"/>
        <v>201710</v>
      </c>
      <c r="F33" s="105">
        <v>50.458329999999997</v>
      </c>
      <c r="G33" s="105"/>
      <c r="H33" s="44"/>
      <c r="J33" s="32">
        <f t="shared" si="4"/>
        <v>2</v>
      </c>
      <c r="K33" s="32">
        <f t="shared" si="5"/>
        <v>0</v>
      </c>
    </row>
    <row r="34" spans="1:11" x14ac:dyDescent="0.35">
      <c r="A34" s="15">
        <v>43038</v>
      </c>
      <c r="B34">
        <f t="shared" si="0"/>
        <v>2017</v>
      </c>
      <c r="C34">
        <f t="shared" si="1"/>
        <v>10</v>
      </c>
      <c r="D34">
        <f t="shared" si="2"/>
        <v>30</v>
      </c>
      <c r="E34">
        <f t="shared" si="3"/>
        <v>201710</v>
      </c>
      <c r="F34" s="105">
        <v>45.375</v>
      </c>
      <c r="G34" s="105"/>
      <c r="H34" s="44"/>
      <c r="J34" s="32">
        <f t="shared" si="4"/>
        <v>7</v>
      </c>
      <c r="K34" s="32">
        <f t="shared" si="5"/>
        <v>0</v>
      </c>
    </row>
    <row r="35" spans="1:11" x14ac:dyDescent="0.35">
      <c r="A35" s="15">
        <v>43039</v>
      </c>
      <c r="B35">
        <f t="shared" si="0"/>
        <v>2017</v>
      </c>
      <c r="C35">
        <f t="shared" si="1"/>
        <v>10</v>
      </c>
      <c r="D35">
        <f t="shared" si="2"/>
        <v>31</v>
      </c>
      <c r="E35">
        <f t="shared" si="3"/>
        <v>201710</v>
      </c>
      <c r="F35" s="105">
        <v>38.916670000000003</v>
      </c>
      <c r="G35" s="105"/>
      <c r="H35" s="44"/>
      <c r="J35" s="32">
        <f t="shared" si="4"/>
        <v>13</v>
      </c>
      <c r="K35" s="32">
        <f t="shared" si="5"/>
        <v>0</v>
      </c>
    </row>
    <row r="36" spans="1:11" x14ac:dyDescent="0.35">
      <c r="A36" s="15">
        <v>43040</v>
      </c>
      <c r="B36">
        <f t="shared" si="0"/>
        <v>2017</v>
      </c>
      <c r="C36">
        <f t="shared" si="1"/>
        <v>11</v>
      </c>
      <c r="D36">
        <f t="shared" si="2"/>
        <v>1</v>
      </c>
      <c r="E36">
        <f t="shared" si="3"/>
        <v>201711</v>
      </c>
      <c r="F36" s="105">
        <v>44.291670000000003</v>
      </c>
      <c r="G36" s="105"/>
      <c r="H36" s="44"/>
      <c r="J36" s="32">
        <f t="shared" si="4"/>
        <v>8</v>
      </c>
      <c r="K36" s="32">
        <f t="shared" si="5"/>
        <v>0</v>
      </c>
    </row>
    <row r="37" spans="1:11" x14ac:dyDescent="0.35">
      <c r="A37" s="15">
        <v>43041</v>
      </c>
      <c r="B37">
        <f t="shared" si="0"/>
        <v>2017</v>
      </c>
      <c r="C37">
        <f t="shared" si="1"/>
        <v>11</v>
      </c>
      <c r="D37">
        <f t="shared" si="2"/>
        <v>2</v>
      </c>
      <c r="E37">
        <f t="shared" si="3"/>
        <v>201711</v>
      </c>
      <c r="F37" s="105">
        <v>40.083329999999997</v>
      </c>
      <c r="G37" s="105"/>
      <c r="H37" s="44"/>
      <c r="J37" s="32">
        <f t="shared" si="4"/>
        <v>12</v>
      </c>
      <c r="K37" s="32">
        <f t="shared" si="5"/>
        <v>0</v>
      </c>
    </row>
    <row r="38" spans="1:11" x14ac:dyDescent="0.35">
      <c r="A38" s="15">
        <v>43042</v>
      </c>
      <c r="B38">
        <f t="shared" si="0"/>
        <v>2017</v>
      </c>
      <c r="C38">
        <f t="shared" si="1"/>
        <v>11</v>
      </c>
      <c r="D38">
        <f t="shared" si="2"/>
        <v>3</v>
      </c>
      <c r="E38">
        <f t="shared" si="3"/>
        <v>201711</v>
      </c>
      <c r="F38" s="105">
        <v>30.20833</v>
      </c>
      <c r="G38" s="105"/>
      <c r="H38" s="44"/>
      <c r="J38" s="32">
        <f t="shared" si="4"/>
        <v>22</v>
      </c>
      <c r="K38" s="32">
        <f t="shared" si="5"/>
        <v>0</v>
      </c>
    </row>
    <row r="39" spans="1:11" x14ac:dyDescent="0.35">
      <c r="A39" s="15">
        <v>43043</v>
      </c>
      <c r="B39">
        <f t="shared" si="0"/>
        <v>2017</v>
      </c>
      <c r="C39">
        <f t="shared" si="1"/>
        <v>11</v>
      </c>
      <c r="D39">
        <f t="shared" si="2"/>
        <v>4</v>
      </c>
      <c r="E39">
        <f t="shared" si="3"/>
        <v>201711</v>
      </c>
      <c r="F39" s="105">
        <v>26.375</v>
      </c>
      <c r="G39" s="105"/>
      <c r="H39" s="44"/>
      <c r="J39" s="32">
        <f t="shared" si="4"/>
        <v>26</v>
      </c>
      <c r="K39" s="32">
        <f t="shared" si="5"/>
        <v>0</v>
      </c>
    </row>
    <row r="40" spans="1:11" x14ac:dyDescent="0.35">
      <c r="A40" s="15">
        <v>43044</v>
      </c>
      <c r="B40">
        <f t="shared" si="0"/>
        <v>2017</v>
      </c>
      <c r="C40">
        <f t="shared" si="1"/>
        <v>11</v>
      </c>
      <c r="D40">
        <f t="shared" si="2"/>
        <v>5</v>
      </c>
      <c r="E40">
        <f t="shared" si="3"/>
        <v>201711</v>
      </c>
      <c r="F40" s="105">
        <v>26.75</v>
      </c>
      <c r="G40" s="105"/>
      <c r="H40" s="44"/>
      <c r="J40" s="32">
        <f t="shared" si="4"/>
        <v>25</v>
      </c>
      <c r="K40" s="32">
        <f t="shared" si="5"/>
        <v>0</v>
      </c>
    </row>
    <row r="41" spans="1:11" x14ac:dyDescent="0.35">
      <c r="A41" s="15">
        <v>43045</v>
      </c>
      <c r="B41">
        <f t="shared" si="0"/>
        <v>2017</v>
      </c>
      <c r="C41">
        <f t="shared" si="1"/>
        <v>11</v>
      </c>
      <c r="D41">
        <f t="shared" si="2"/>
        <v>6</v>
      </c>
      <c r="E41">
        <f t="shared" si="3"/>
        <v>201711</v>
      </c>
      <c r="F41" s="105">
        <v>28.29167</v>
      </c>
      <c r="G41" s="105"/>
      <c r="H41" s="44"/>
      <c r="J41" s="32">
        <f t="shared" si="4"/>
        <v>24</v>
      </c>
      <c r="K41" s="32">
        <f t="shared" si="5"/>
        <v>0</v>
      </c>
    </row>
    <row r="42" spans="1:11" x14ac:dyDescent="0.35">
      <c r="A42" s="15">
        <v>43046</v>
      </c>
      <c r="B42">
        <f t="shared" si="0"/>
        <v>2017</v>
      </c>
      <c r="C42">
        <f t="shared" si="1"/>
        <v>11</v>
      </c>
      <c r="D42">
        <f t="shared" si="2"/>
        <v>7</v>
      </c>
      <c r="E42">
        <f t="shared" si="3"/>
        <v>201711</v>
      </c>
      <c r="F42" s="105">
        <v>29.29167</v>
      </c>
      <c r="G42" s="105"/>
      <c r="H42" s="44"/>
      <c r="J42" s="32">
        <f t="shared" si="4"/>
        <v>23</v>
      </c>
      <c r="K42" s="32">
        <f t="shared" si="5"/>
        <v>0</v>
      </c>
    </row>
    <row r="43" spans="1:11" x14ac:dyDescent="0.35">
      <c r="A43" s="15">
        <v>43047</v>
      </c>
      <c r="B43">
        <f t="shared" si="0"/>
        <v>2017</v>
      </c>
      <c r="C43">
        <f t="shared" si="1"/>
        <v>11</v>
      </c>
      <c r="D43">
        <f t="shared" si="2"/>
        <v>8</v>
      </c>
      <c r="E43">
        <f t="shared" si="3"/>
        <v>201711</v>
      </c>
      <c r="F43" s="105">
        <v>34</v>
      </c>
      <c r="G43" s="105"/>
      <c r="H43" s="44"/>
      <c r="J43" s="32">
        <f t="shared" si="4"/>
        <v>18</v>
      </c>
      <c r="K43" s="32">
        <f t="shared" si="5"/>
        <v>0</v>
      </c>
    </row>
    <row r="44" spans="1:11" x14ac:dyDescent="0.35">
      <c r="A44" s="15">
        <v>43048</v>
      </c>
      <c r="B44">
        <f t="shared" si="0"/>
        <v>2017</v>
      </c>
      <c r="C44">
        <f t="shared" si="1"/>
        <v>11</v>
      </c>
      <c r="D44">
        <f t="shared" si="2"/>
        <v>9</v>
      </c>
      <c r="E44">
        <f t="shared" si="3"/>
        <v>201711</v>
      </c>
      <c r="F44" s="105">
        <v>34</v>
      </c>
      <c r="G44" s="105"/>
      <c r="H44" s="44"/>
      <c r="J44" s="32">
        <f t="shared" si="4"/>
        <v>18</v>
      </c>
      <c r="K44" s="32">
        <f t="shared" si="5"/>
        <v>0</v>
      </c>
    </row>
    <row r="45" spans="1:11" x14ac:dyDescent="0.35">
      <c r="A45" s="15">
        <v>43049</v>
      </c>
      <c r="B45">
        <f t="shared" si="0"/>
        <v>2017</v>
      </c>
      <c r="C45">
        <f t="shared" si="1"/>
        <v>11</v>
      </c>
      <c r="D45">
        <f t="shared" si="2"/>
        <v>10</v>
      </c>
      <c r="E45">
        <f t="shared" si="3"/>
        <v>201711</v>
      </c>
      <c r="F45" s="105">
        <v>36.263159999999999</v>
      </c>
      <c r="G45" s="105"/>
      <c r="H45" s="44"/>
      <c r="J45" s="32">
        <f t="shared" si="4"/>
        <v>16</v>
      </c>
      <c r="K45" s="32">
        <f t="shared" si="5"/>
        <v>0</v>
      </c>
    </row>
    <row r="46" spans="1:11" x14ac:dyDescent="0.35">
      <c r="A46" s="15">
        <v>43050</v>
      </c>
      <c r="B46">
        <f t="shared" si="0"/>
        <v>2017</v>
      </c>
      <c r="C46">
        <f t="shared" si="1"/>
        <v>11</v>
      </c>
      <c r="D46">
        <f t="shared" si="2"/>
        <v>11</v>
      </c>
      <c r="E46">
        <f t="shared" si="3"/>
        <v>201711</v>
      </c>
      <c r="F46" s="105">
        <v>36.933329999999998</v>
      </c>
      <c r="G46" s="105"/>
      <c r="H46" s="44"/>
      <c r="J46" s="32">
        <f t="shared" si="4"/>
        <v>15</v>
      </c>
      <c r="K46" s="32">
        <f t="shared" si="5"/>
        <v>0</v>
      </c>
    </row>
    <row r="47" spans="1:11" x14ac:dyDescent="0.35">
      <c r="A47" s="15">
        <v>43051</v>
      </c>
      <c r="B47">
        <f t="shared" si="0"/>
        <v>2017</v>
      </c>
      <c r="C47">
        <f t="shared" si="1"/>
        <v>11</v>
      </c>
      <c r="D47">
        <f t="shared" si="2"/>
        <v>12</v>
      </c>
      <c r="E47">
        <f t="shared" si="3"/>
        <v>201711</v>
      </c>
      <c r="F47" s="105">
        <v>39.666670000000003</v>
      </c>
      <c r="G47" s="105"/>
      <c r="H47" s="44"/>
      <c r="J47" s="32">
        <f t="shared" si="4"/>
        <v>12</v>
      </c>
      <c r="K47" s="32">
        <f t="shared" si="5"/>
        <v>0</v>
      </c>
    </row>
    <row r="48" spans="1:11" x14ac:dyDescent="0.35">
      <c r="A48" s="15">
        <v>43052</v>
      </c>
      <c r="B48">
        <f t="shared" si="0"/>
        <v>2017</v>
      </c>
      <c r="C48">
        <f t="shared" si="1"/>
        <v>11</v>
      </c>
      <c r="D48">
        <f t="shared" si="2"/>
        <v>13</v>
      </c>
      <c r="E48">
        <f t="shared" si="3"/>
        <v>201711</v>
      </c>
      <c r="F48" s="105">
        <v>42.6</v>
      </c>
      <c r="G48" s="105"/>
      <c r="H48" s="44"/>
      <c r="J48" s="32">
        <f t="shared" si="4"/>
        <v>9</v>
      </c>
      <c r="K48" s="32">
        <f t="shared" si="5"/>
        <v>0</v>
      </c>
    </row>
    <row r="49" spans="1:11" x14ac:dyDescent="0.35">
      <c r="A49" s="15">
        <v>43053</v>
      </c>
      <c r="B49">
        <f t="shared" si="0"/>
        <v>2017</v>
      </c>
      <c r="C49">
        <f t="shared" si="1"/>
        <v>11</v>
      </c>
      <c r="D49">
        <f t="shared" si="2"/>
        <v>14</v>
      </c>
      <c r="E49">
        <f t="shared" si="3"/>
        <v>201711</v>
      </c>
      <c r="F49" s="105">
        <v>48.166670000000003</v>
      </c>
      <c r="G49" s="105"/>
      <c r="H49" s="44"/>
      <c r="J49" s="32">
        <f t="shared" si="4"/>
        <v>4</v>
      </c>
      <c r="K49" s="32">
        <f t="shared" si="5"/>
        <v>0</v>
      </c>
    </row>
    <row r="50" spans="1:11" x14ac:dyDescent="0.35">
      <c r="A50" s="15">
        <v>43054</v>
      </c>
      <c r="B50">
        <f t="shared" si="0"/>
        <v>2017</v>
      </c>
      <c r="C50">
        <f t="shared" si="1"/>
        <v>11</v>
      </c>
      <c r="D50">
        <f t="shared" si="2"/>
        <v>15</v>
      </c>
      <c r="E50">
        <f t="shared" si="3"/>
        <v>201711</v>
      </c>
      <c r="F50" s="105">
        <v>42.041670000000003</v>
      </c>
      <c r="G50" s="105"/>
      <c r="H50" s="44"/>
      <c r="J50" s="32">
        <f t="shared" si="4"/>
        <v>10</v>
      </c>
      <c r="K50" s="32">
        <f t="shared" si="5"/>
        <v>0</v>
      </c>
    </row>
    <row r="51" spans="1:11" x14ac:dyDescent="0.35">
      <c r="A51" s="15">
        <v>43055</v>
      </c>
      <c r="B51">
        <f t="shared" si="0"/>
        <v>2017</v>
      </c>
      <c r="C51">
        <f t="shared" si="1"/>
        <v>11</v>
      </c>
      <c r="D51">
        <f t="shared" si="2"/>
        <v>16</v>
      </c>
      <c r="E51">
        <f t="shared" si="3"/>
        <v>201711</v>
      </c>
      <c r="F51" s="105">
        <v>40.75</v>
      </c>
      <c r="G51" s="105"/>
      <c r="H51" s="44"/>
      <c r="J51" s="32">
        <f t="shared" si="4"/>
        <v>11</v>
      </c>
      <c r="K51" s="32">
        <f t="shared" si="5"/>
        <v>0</v>
      </c>
    </row>
    <row r="52" spans="1:11" x14ac:dyDescent="0.35">
      <c r="A52" s="15">
        <v>43056</v>
      </c>
      <c r="B52">
        <f t="shared" si="0"/>
        <v>2017</v>
      </c>
      <c r="C52">
        <f t="shared" si="1"/>
        <v>11</v>
      </c>
      <c r="D52">
        <f t="shared" si="2"/>
        <v>17</v>
      </c>
      <c r="E52">
        <f t="shared" si="3"/>
        <v>201711</v>
      </c>
      <c r="F52" s="105">
        <v>35.666670000000003</v>
      </c>
      <c r="G52" s="105"/>
      <c r="H52" s="44"/>
      <c r="J52" s="32">
        <f t="shared" si="4"/>
        <v>16</v>
      </c>
      <c r="K52" s="32">
        <f t="shared" si="5"/>
        <v>0</v>
      </c>
    </row>
    <row r="53" spans="1:11" x14ac:dyDescent="0.35">
      <c r="A53" s="15">
        <v>43057</v>
      </c>
      <c r="B53">
        <f t="shared" si="0"/>
        <v>2017</v>
      </c>
      <c r="C53">
        <f t="shared" si="1"/>
        <v>11</v>
      </c>
      <c r="D53">
        <f t="shared" si="2"/>
        <v>18</v>
      </c>
      <c r="E53">
        <f t="shared" si="3"/>
        <v>201711</v>
      </c>
      <c r="F53" s="105">
        <v>37.416670000000003</v>
      </c>
      <c r="G53" s="105"/>
      <c r="H53" s="44"/>
      <c r="J53" s="32">
        <f t="shared" si="4"/>
        <v>15</v>
      </c>
      <c r="K53" s="32">
        <f t="shared" si="5"/>
        <v>0</v>
      </c>
    </row>
    <row r="54" spans="1:11" x14ac:dyDescent="0.35">
      <c r="A54" s="15">
        <v>43058</v>
      </c>
      <c r="B54">
        <f t="shared" si="0"/>
        <v>2017</v>
      </c>
      <c r="C54">
        <f t="shared" si="1"/>
        <v>11</v>
      </c>
      <c r="D54">
        <f t="shared" si="2"/>
        <v>19</v>
      </c>
      <c r="E54">
        <f t="shared" si="3"/>
        <v>201711</v>
      </c>
      <c r="F54" s="105">
        <v>37.791670000000003</v>
      </c>
      <c r="G54" s="105"/>
      <c r="H54" s="44"/>
      <c r="J54" s="32">
        <f t="shared" si="4"/>
        <v>14</v>
      </c>
      <c r="K54" s="32">
        <f t="shared" si="5"/>
        <v>0</v>
      </c>
    </row>
    <row r="55" spans="1:11" x14ac:dyDescent="0.35">
      <c r="A55" s="15">
        <v>43059</v>
      </c>
      <c r="B55">
        <f t="shared" si="0"/>
        <v>2017</v>
      </c>
      <c r="C55">
        <f t="shared" si="1"/>
        <v>11</v>
      </c>
      <c r="D55">
        <f t="shared" si="2"/>
        <v>20</v>
      </c>
      <c r="E55">
        <f t="shared" si="3"/>
        <v>201711</v>
      </c>
      <c r="F55" s="105">
        <v>38.541670000000003</v>
      </c>
      <c r="G55" s="105"/>
      <c r="H55" s="44"/>
      <c r="J55" s="32">
        <f t="shared" si="4"/>
        <v>13</v>
      </c>
      <c r="K55" s="32">
        <f t="shared" si="5"/>
        <v>0</v>
      </c>
    </row>
    <row r="56" spans="1:11" x14ac:dyDescent="0.35">
      <c r="A56" s="15">
        <v>43060</v>
      </c>
      <c r="B56">
        <f t="shared" si="0"/>
        <v>2017</v>
      </c>
      <c r="C56">
        <f t="shared" si="1"/>
        <v>11</v>
      </c>
      <c r="D56">
        <f t="shared" si="2"/>
        <v>21</v>
      </c>
      <c r="E56">
        <f t="shared" si="3"/>
        <v>201711</v>
      </c>
      <c r="F56" s="105">
        <v>38.333329999999997</v>
      </c>
      <c r="G56" s="105"/>
      <c r="H56" s="44"/>
      <c r="J56" s="32">
        <f t="shared" si="4"/>
        <v>14</v>
      </c>
      <c r="K56" s="32">
        <f t="shared" si="5"/>
        <v>0</v>
      </c>
    </row>
    <row r="57" spans="1:11" x14ac:dyDescent="0.35">
      <c r="A57" s="15">
        <v>43061</v>
      </c>
      <c r="B57">
        <f t="shared" si="0"/>
        <v>2017</v>
      </c>
      <c r="C57">
        <f t="shared" si="1"/>
        <v>11</v>
      </c>
      <c r="D57">
        <f t="shared" si="2"/>
        <v>22</v>
      </c>
      <c r="E57">
        <f t="shared" si="3"/>
        <v>201711</v>
      </c>
      <c r="F57" s="105">
        <v>41.125</v>
      </c>
      <c r="G57" s="105"/>
      <c r="H57" s="44"/>
      <c r="J57" s="32">
        <f t="shared" si="4"/>
        <v>11</v>
      </c>
      <c r="K57" s="32">
        <f t="shared" si="5"/>
        <v>0</v>
      </c>
    </row>
    <row r="58" spans="1:11" x14ac:dyDescent="0.35">
      <c r="A58" s="15">
        <v>43062</v>
      </c>
      <c r="B58">
        <f t="shared" si="0"/>
        <v>2017</v>
      </c>
      <c r="C58">
        <f t="shared" si="1"/>
        <v>11</v>
      </c>
      <c r="D58">
        <f t="shared" si="2"/>
        <v>23</v>
      </c>
      <c r="E58">
        <f t="shared" si="3"/>
        <v>201711</v>
      </c>
      <c r="F58" s="105">
        <v>45.791670000000003</v>
      </c>
      <c r="G58" s="105"/>
      <c r="H58" s="44"/>
      <c r="J58" s="32">
        <f t="shared" si="4"/>
        <v>6</v>
      </c>
      <c r="K58" s="32">
        <f t="shared" si="5"/>
        <v>0</v>
      </c>
    </row>
    <row r="59" spans="1:11" x14ac:dyDescent="0.35">
      <c r="A59" s="15">
        <v>43063</v>
      </c>
      <c r="B59">
        <f t="shared" si="0"/>
        <v>2017</v>
      </c>
      <c r="C59">
        <f t="shared" si="1"/>
        <v>11</v>
      </c>
      <c r="D59">
        <f t="shared" si="2"/>
        <v>24</v>
      </c>
      <c r="E59">
        <f t="shared" si="3"/>
        <v>201711</v>
      </c>
      <c r="F59" s="105">
        <v>42.375</v>
      </c>
      <c r="G59" s="105"/>
      <c r="H59" s="44"/>
      <c r="J59" s="32">
        <f t="shared" si="4"/>
        <v>10</v>
      </c>
      <c r="K59" s="32">
        <f t="shared" si="5"/>
        <v>0</v>
      </c>
    </row>
    <row r="60" spans="1:11" x14ac:dyDescent="0.35">
      <c r="A60" s="15">
        <v>43064</v>
      </c>
      <c r="B60">
        <f t="shared" si="0"/>
        <v>2017</v>
      </c>
      <c r="C60">
        <f t="shared" si="1"/>
        <v>11</v>
      </c>
      <c r="D60">
        <f t="shared" si="2"/>
        <v>25</v>
      </c>
      <c r="E60">
        <f t="shared" si="3"/>
        <v>201711</v>
      </c>
      <c r="F60" s="105">
        <v>39.791670000000003</v>
      </c>
      <c r="G60" s="105"/>
      <c r="H60" s="44"/>
      <c r="J60" s="32">
        <f t="shared" si="4"/>
        <v>12</v>
      </c>
      <c r="K60" s="32">
        <f t="shared" si="5"/>
        <v>0</v>
      </c>
    </row>
    <row r="61" spans="1:11" x14ac:dyDescent="0.35">
      <c r="A61" s="15">
        <v>43065</v>
      </c>
      <c r="B61">
        <f t="shared" si="0"/>
        <v>2017</v>
      </c>
      <c r="C61">
        <f t="shared" si="1"/>
        <v>11</v>
      </c>
      <c r="D61">
        <f t="shared" si="2"/>
        <v>26</v>
      </c>
      <c r="E61">
        <f t="shared" si="3"/>
        <v>201711</v>
      </c>
      <c r="F61" s="105">
        <v>39.958329999999997</v>
      </c>
      <c r="G61" s="105"/>
      <c r="H61" s="44"/>
      <c r="J61" s="32">
        <f t="shared" si="4"/>
        <v>12</v>
      </c>
      <c r="K61" s="32">
        <f t="shared" si="5"/>
        <v>0</v>
      </c>
    </row>
    <row r="62" spans="1:11" x14ac:dyDescent="0.35">
      <c r="A62" s="15">
        <v>43066</v>
      </c>
      <c r="B62">
        <f t="shared" si="0"/>
        <v>2017</v>
      </c>
      <c r="C62">
        <f t="shared" si="1"/>
        <v>11</v>
      </c>
      <c r="D62">
        <f t="shared" si="2"/>
        <v>27</v>
      </c>
      <c r="E62">
        <f t="shared" si="3"/>
        <v>201711</v>
      </c>
      <c r="F62" s="105">
        <v>36.458329999999997</v>
      </c>
      <c r="G62" s="105"/>
      <c r="H62" s="44"/>
      <c r="J62" s="32">
        <f t="shared" si="4"/>
        <v>16</v>
      </c>
      <c r="K62" s="32">
        <f t="shared" si="5"/>
        <v>0</v>
      </c>
    </row>
    <row r="63" spans="1:11" x14ac:dyDescent="0.35">
      <c r="A63" s="15">
        <v>43067</v>
      </c>
      <c r="B63">
        <f t="shared" si="0"/>
        <v>2017</v>
      </c>
      <c r="C63">
        <f t="shared" si="1"/>
        <v>11</v>
      </c>
      <c r="D63">
        <f t="shared" si="2"/>
        <v>28</v>
      </c>
      <c r="E63">
        <f t="shared" si="3"/>
        <v>201711</v>
      </c>
      <c r="F63" s="105">
        <v>35.916670000000003</v>
      </c>
      <c r="G63" s="105"/>
      <c r="H63" s="44"/>
      <c r="J63" s="32">
        <f t="shared" si="4"/>
        <v>16</v>
      </c>
      <c r="K63" s="32">
        <f t="shared" si="5"/>
        <v>0</v>
      </c>
    </row>
    <row r="64" spans="1:11" x14ac:dyDescent="0.35">
      <c r="A64" s="15">
        <v>43068</v>
      </c>
      <c r="B64">
        <f t="shared" si="0"/>
        <v>2017</v>
      </c>
      <c r="C64">
        <f t="shared" si="1"/>
        <v>11</v>
      </c>
      <c r="D64">
        <f t="shared" si="2"/>
        <v>29</v>
      </c>
      <c r="E64">
        <f t="shared" si="3"/>
        <v>201711</v>
      </c>
      <c r="F64" s="105">
        <v>33.375</v>
      </c>
      <c r="G64" s="105"/>
      <c r="H64" s="44"/>
      <c r="J64" s="32">
        <f t="shared" si="4"/>
        <v>19</v>
      </c>
      <c r="K64" s="32">
        <f t="shared" si="5"/>
        <v>0</v>
      </c>
    </row>
    <row r="65" spans="1:11" x14ac:dyDescent="0.35">
      <c r="A65" s="15">
        <v>43069</v>
      </c>
      <c r="B65">
        <f t="shared" si="0"/>
        <v>2017</v>
      </c>
      <c r="C65">
        <f t="shared" si="1"/>
        <v>11</v>
      </c>
      <c r="D65">
        <f t="shared" si="2"/>
        <v>30</v>
      </c>
      <c r="E65">
        <f t="shared" si="3"/>
        <v>201711</v>
      </c>
      <c r="F65" s="105">
        <v>35.833329999999997</v>
      </c>
      <c r="G65" s="105"/>
      <c r="H65" s="44"/>
      <c r="J65" s="32">
        <f t="shared" si="4"/>
        <v>16</v>
      </c>
      <c r="K65" s="32">
        <f t="shared" si="5"/>
        <v>0</v>
      </c>
    </row>
    <row r="66" spans="1:11" x14ac:dyDescent="0.35">
      <c r="A66" s="15">
        <v>43070</v>
      </c>
      <c r="B66">
        <f t="shared" si="0"/>
        <v>2017</v>
      </c>
      <c r="C66">
        <f t="shared" si="1"/>
        <v>12</v>
      </c>
      <c r="D66">
        <f t="shared" si="2"/>
        <v>1</v>
      </c>
      <c r="E66">
        <f t="shared" si="3"/>
        <v>201712</v>
      </c>
      <c r="F66" s="105">
        <v>35.541670000000003</v>
      </c>
      <c r="G66" s="105"/>
      <c r="H66" s="44"/>
      <c r="J66" s="32">
        <f t="shared" si="4"/>
        <v>16</v>
      </c>
      <c r="K66" s="32">
        <f t="shared" si="5"/>
        <v>0</v>
      </c>
    </row>
    <row r="67" spans="1:11" x14ac:dyDescent="0.35">
      <c r="A67" s="15">
        <v>43071</v>
      </c>
      <c r="B67">
        <f t="shared" si="0"/>
        <v>2017</v>
      </c>
      <c r="C67">
        <f t="shared" si="1"/>
        <v>12</v>
      </c>
      <c r="D67">
        <f t="shared" si="2"/>
        <v>2</v>
      </c>
      <c r="E67">
        <f t="shared" si="3"/>
        <v>201712</v>
      </c>
      <c r="F67" s="105">
        <v>34</v>
      </c>
      <c r="G67" s="105"/>
      <c r="H67" s="44"/>
      <c r="J67" s="32">
        <f t="shared" si="4"/>
        <v>18</v>
      </c>
      <c r="K67" s="32">
        <f t="shared" si="5"/>
        <v>0</v>
      </c>
    </row>
    <row r="68" spans="1:11" x14ac:dyDescent="0.35">
      <c r="A68" s="15">
        <v>43072</v>
      </c>
      <c r="B68">
        <f t="shared" si="0"/>
        <v>2017</v>
      </c>
      <c r="C68">
        <f t="shared" si="1"/>
        <v>12</v>
      </c>
      <c r="D68">
        <f t="shared" si="2"/>
        <v>3</v>
      </c>
      <c r="E68">
        <f t="shared" si="3"/>
        <v>201712</v>
      </c>
      <c r="F68" s="105">
        <v>32.583329999999997</v>
      </c>
      <c r="G68" s="105"/>
      <c r="H68" s="44"/>
      <c r="J68" s="32">
        <f t="shared" si="4"/>
        <v>19</v>
      </c>
      <c r="K68" s="32">
        <f t="shared" si="5"/>
        <v>0</v>
      </c>
    </row>
    <row r="69" spans="1:11" x14ac:dyDescent="0.35">
      <c r="A69" s="15">
        <v>43073</v>
      </c>
      <c r="B69">
        <f t="shared" si="0"/>
        <v>2017</v>
      </c>
      <c r="C69">
        <f t="shared" si="1"/>
        <v>12</v>
      </c>
      <c r="D69">
        <f t="shared" si="2"/>
        <v>4</v>
      </c>
      <c r="E69">
        <f t="shared" si="3"/>
        <v>201712</v>
      </c>
      <c r="F69" s="105">
        <v>23.54167</v>
      </c>
      <c r="G69" s="105"/>
      <c r="H69" s="44"/>
      <c r="J69" s="32">
        <f t="shared" si="4"/>
        <v>28</v>
      </c>
      <c r="K69" s="32">
        <f t="shared" si="5"/>
        <v>0</v>
      </c>
    </row>
    <row r="70" spans="1:11" x14ac:dyDescent="0.35">
      <c r="A70" s="15">
        <v>43074</v>
      </c>
      <c r="B70">
        <f t="shared" ref="B70:B133" si="6">YEAR(A70)</f>
        <v>2017</v>
      </c>
      <c r="C70">
        <f t="shared" ref="C70:C133" si="7">MONTH(A70)</f>
        <v>12</v>
      </c>
      <c r="D70">
        <f t="shared" ref="D70:D133" si="8">DAY(A70)</f>
        <v>5</v>
      </c>
      <c r="E70">
        <f t="shared" ref="E70:E133" si="9">B70*100+C70</f>
        <v>201712</v>
      </c>
      <c r="F70" s="105">
        <v>23.45833</v>
      </c>
      <c r="G70" s="105"/>
      <c r="H70" s="44"/>
      <c r="J70" s="32">
        <f t="shared" ref="J70:J133" si="10">IF(F70=999,0,MAX(ROUND($J$3-F70,0),0))</f>
        <v>29</v>
      </c>
      <c r="K70" s="32">
        <f t="shared" ref="K70:K133" si="11">IF(F70=999,0,MAX(ROUND(F70-$K$3,0),0))</f>
        <v>0</v>
      </c>
    </row>
    <row r="71" spans="1:11" x14ac:dyDescent="0.35">
      <c r="A71" s="15">
        <v>43075</v>
      </c>
      <c r="B71">
        <f t="shared" si="6"/>
        <v>2017</v>
      </c>
      <c r="C71">
        <f t="shared" si="7"/>
        <v>12</v>
      </c>
      <c r="D71">
        <f t="shared" si="8"/>
        <v>6</v>
      </c>
      <c r="E71">
        <f t="shared" si="9"/>
        <v>201712</v>
      </c>
      <c r="F71" s="105">
        <v>24.625</v>
      </c>
      <c r="G71" s="105"/>
      <c r="H71" s="44"/>
      <c r="J71" s="32">
        <f t="shared" si="10"/>
        <v>27</v>
      </c>
      <c r="K71" s="32">
        <f t="shared" si="11"/>
        <v>0</v>
      </c>
    </row>
    <row r="72" spans="1:11" x14ac:dyDescent="0.35">
      <c r="A72" s="15">
        <v>43076</v>
      </c>
      <c r="B72">
        <f t="shared" si="6"/>
        <v>2017</v>
      </c>
      <c r="C72">
        <f t="shared" si="7"/>
        <v>12</v>
      </c>
      <c r="D72">
        <f t="shared" si="8"/>
        <v>7</v>
      </c>
      <c r="E72">
        <f t="shared" si="9"/>
        <v>201712</v>
      </c>
      <c r="F72" s="105">
        <v>28.83333</v>
      </c>
      <c r="G72" s="105"/>
      <c r="H72" s="44"/>
      <c r="J72" s="32">
        <f t="shared" si="10"/>
        <v>23</v>
      </c>
      <c r="K72" s="32">
        <f t="shared" si="11"/>
        <v>0</v>
      </c>
    </row>
    <row r="73" spans="1:11" x14ac:dyDescent="0.35">
      <c r="A73" s="15">
        <v>43077</v>
      </c>
      <c r="B73">
        <f t="shared" si="6"/>
        <v>2017</v>
      </c>
      <c r="C73">
        <f t="shared" si="7"/>
        <v>12</v>
      </c>
      <c r="D73">
        <f t="shared" si="8"/>
        <v>8</v>
      </c>
      <c r="E73">
        <f t="shared" si="9"/>
        <v>201712</v>
      </c>
      <c r="F73" s="105">
        <v>29.95833</v>
      </c>
      <c r="G73" s="105"/>
      <c r="H73" s="44"/>
      <c r="J73" s="32">
        <f t="shared" si="10"/>
        <v>22</v>
      </c>
      <c r="K73" s="32">
        <f t="shared" si="11"/>
        <v>0</v>
      </c>
    </row>
    <row r="74" spans="1:11" x14ac:dyDescent="0.35">
      <c r="A74" s="15">
        <v>43078</v>
      </c>
      <c r="B74">
        <f t="shared" si="6"/>
        <v>2017</v>
      </c>
      <c r="C74">
        <f t="shared" si="7"/>
        <v>12</v>
      </c>
      <c r="D74">
        <f t="shared" si="8"/>
        <v>9</v>
      </c>
      <c r="E74">
        <f t="shared" si="9"/>
        <v>201712</v>
      </c>
      <c r="F74" s="105">
        <v>28.91667</v>
      </c>
      <c r="G74" s="105"/>
      <c r="H74" s="44"/>
      <c r="J74" s="32">
        <f t="shared" si="10"/>
        <v>23</v>
      </c>
      <c r="K74" s="32">
        <f t="shared" si="11"/>
        <v>0</v>
      </c>
    </row>
    <row r="75" spans="1:11" x14ac:dyDescent="0.35">
      <c r="A75" s="15">
        <v>43079</v>
      </c>
      <c r="B75">
        <f t="shared" si="6"/>
        <v>2017</v>
      </c>
      <c r="C75">
        <f t="shared" si="7"/>
        <v>12</v>
      </c>
      <c r="D75">
        <f t="shared" si="8"/>
        <v>10</v>
      </c>
      <c r="E75">
        <f t="shared" si="9"/>
        <v>201712</v>
      </c>
      <c r="F75" s="105">
        <v>29.83333</v>
      </c>
      <c r="G75" s="105"/>
      <c r="H75" s="44"/>
      <c r="J75" s="32">
        <f t="shared" si="10"/>
        <v>22</v>
      </c>
      <c r="K75" s="32">
        <f t="shared" si="11"/>
        <v>0</v>
      </c>
    </row>
    <row r="76" spans="1:11" x14ac:dyDescent="0.35">
      <c r="A76" s="15">
        <v>43080</v>
      </c>
      <c r="B76">
        <f t="shared" si="6"/>
        <v>2017</v>
      </c>
      <c r="C76">
        <f t="shared" si="7"/>
        <v>12</v>
      </c>
      <c r="D76">
        <f t="shared" si="8"/>
        <v>11</v>
      </c>
      <c r="E76">
        <f t="shared" si="9"/>
        <v>201712</v>
      </c>
      <c r="F76" s="105">
        <v>29.16667</v>
      </c>
      <c r="G76" s="105"/>
      <c r="H76" s="44"/>
      <c r="J76" s="32">
        <f t="shared" si="10"/>
        <v>23</v>
      </c>
      <c r="K76" s="32">
        <f t="shared" si="11"/>
        <v>0</v>
      </c>
    </row>
    <row r="77" spans="1:11" x14ac:dyDescent="0.35">
      <c r="A77" s="15">
        <v>43081</v>
      </c>
      <c r="B77">
        <f t="shared" si="6"/>
        <v>2017</v>
      </c>
      <c r="C77">
        <f t="shared" si="7"/>
        <v>12</v>
      </c>
      <c r="D77">
        <f t="shared" si="8"/>
        <v>12</v>
      </c>
      <c r="E77">
        <f t="shared" si="9"/>
        <v>201712</v>
      </c>
      <c r="F77" s="105">
        <v>29.29167</v>
      </c>
      <c r="G77" s="105"/>
      <c r="H77" s="44"/>
      <c r="J77" s="32">
        <f t="shared" si="10"/>
        <v>23</v>
      </c>
      <c r="K77" s="32">
        <f t="shared" si="11"/>
        <v>0</v>
      </c>
    </row>
    <row r="78" spans="1:11" x14ac:dyDescent="0.35">
      <c r="A78" s="15">
        <v>43082</v>
      </c>
      <c r="B78">
        <f t="shared" si="6"/>
        <v>2017</v>
      </c>
      <c r="C78">
        <f t="shared" si="7"/>
        <v>12</v>
      </c>
      <c r="D78">
        <f t="shared" si="8"/>
        <v>13</v>
      </c>
      <c r="E78">
        <f t="shared" si="9"/>
        <v>201712</v>
      </c>
      <c r="F78" s="105">
        <v>31.08333</v>
      </c>
      <c r="G78" s="105"/>
      <c r="H78" s="44"/>
      <c r="J78" s="32">
        <f t="shared" si="10"/>
        <v>21</v>
      </c>
      <c r="K78" s="32">
        <f t="shared" si="11"/>
        <v>0</v>
      </c>
    </row>
    <row r="79" spans="1:11" x14ac:dyDescent="0.35">
      <c r="A79" s="15">
        <v>43083</v>
      </c>
      <c r="B79">
        <f t="shared" si="6"/>
        <v>2017</v>
      </c>
      <c r="C79">
        <f t="shared" si="7"/>
        <v>12</v>
      </c>
      <c r="D79">
        <f t="shared" si="8"/>
        <v>14</v>
      </c>
      <c r="E79">
        <f t="shared" si="9"/>
        <v>201712</v>
      </c>
      <c r="F79" s="105">
        <v>32.166670000000003</v>
      </c>
      <c r="G79" s="105"/>
      <c r="H79" s="44"/>
      <c r="J79" s="32">
        <f t="shared" si="10"/>
        <v>20</v>
      </c>
      <c r="K79" s="32">
        <f t="shared" si="11"/>
        <v>0</v>
      </c>
    </row>
    <row r="80" spans="1:11" x14ac:dyDescent="0.35">
      <c r="A80" s="15">
        <v>43084</v>
      </c>
      <c r="B80">
        <f t="shared" si="6"/>
        <v>2017</v>
      </c>
      <c r="C80">
        <f t="shared" si="7"/>
        <v>12</v>
      </c>
      <c r="D80">
        <f t="shared" si="8"/>
        <v>15</v>
      </c>
      <c r="E80">
        <f t="shared" si="9"/>
        <v>201712</v>
      </c>
      <c r="F80" s="105">
        <v>32.25</v>
      </c>
      <c r="G80" s="105"/>
      <c r="H80" s="44"/>
      <c r="J80" s="32">
        <f t="shared" si="10"/>
        <v>20</v>
      </c>
      <c r="K80" s="32">
        <f t="shared" si="11"/>
        <v>0</v>
      </c>
    </row>
    <row r="81" spans="1:11" x14ac:dyDescent="0.35">
      <c r="A81" s="15">
        <v>43085</v>
      </c>
      <c r="B81">
        <f t="shared" si="6"/>
        <v>2017</v>
      </c>
      <c r="C81">
        <f t="shared" si="7"/>
        <v>12</v>
      </c>
      <c r="D81">
        <f t="shared" si="8"/>
        <v>16</v>
      </c>
      <c r="E81">
        <f t="shared" si="9"/>
        <v>201712</v>
      </c>
      <c r="F81" s="105">
        <v>28.66667</v>
      </c>
      <c r="G81" s="105"/>
      <c r="H81" s="44"/>
      <c r="J81" s="32">
        <f t="shared" si="10"/>
        <v>23</v>
      </c>
      <c r="K81" s="32">
        <f t="shared" si="11"/>
        <v>0</v>
      </c>
    </row>
    <row r="82" spans="1:11" x14ac:dyDescent="0.35">
      <c r="A82" s="15">
        <v>43086</v>
      </c>
      <c r="B82">
        <f t="shared" si="6"/>
        <v>2017</v>
      </c>
      <c r="C82">
        <f t="shared" si="7"/>
        <v>12</v>
      </c>
      <c r="D82">
        <f t="shared" si="8"/>
        <v>17</v>
      </c>
      <c r="E82">
        <f t="shared" si="9"/>
        <v>201712</v>
      </c>
      <c r="F82" s="105">
        <v>31.08333</v>
      </c>
      <c r="G82" s="105"/>
      <c r="H82" s="44"/>
      <c r="J82" s="32">
        <f t="shared" si="10"/>
        <v>21</v>
      </c>
      <c r="K82" s="32">
        <f t="shared" si="11"/>
        <v>0</v>
      </c>
    </row>
    <row r="83" spans="1:11" x14ac:dyDescent="0.35">
      <c r="A83" s="15">
        <v>43087</v>
      </c>
      <c r="B83">
        <f t="shared" si="6"/>
        <v>2017</v>
      </c>
      <c r="C83">
        <f t="shared" si="7"/>
        <v>12</v>
      </c>
      <c r="D83">
        <f t="shared" si="8"/>
        <v>18</v>
      </c>
      <c r="E83">
        <f t="shared" si="9"/>
        <v>201712</v>
      </c>
      <c r="F83" s="105">
        <v>34.333329999999997</v>
      </c>
      <c r="G83" s="105"/>
      <c r="H83" s="44"/>
      <c r="J83" s="32">
        <f t="shared" si="10"/>
        <v>18</v>
      </c>
      <c r="K83" s="32">
        <f t="shared" si="11"/>
        <v>0</v>
      </c>
    </row>
    <row r="84" spans="1:11" x14ac:dyDescent="0.35">
      <c r="A84" s="15">
        <v>43088</v>
      </c>
      <c r="B84">
        <f t="shared" si="6"/>
        <v>2017</v>
      </c>
      <c r="C84">
        <f t="shared" si="7"/>
        <v>12</v>
      </c>
      <c r="D84">
        <f t="shared" si="8"/>
        <v>19</v>
      </c>
      <c r="E84">
        <f t="shared" si="9"/>
        <v>201712</v>
      </c>
      <c r="F84" s="105">
        <v>33</v>
      </c>
      <c r="G84" s="105"/>
      <c r="H84" s="44"/>
      <c r="J84" s="32">
        <f t="shared" si="10"/>
        <v>19</v>
      </c>
      <c r="K84" s="32">
        <f t="shared" si="11"/>
        <v>0</v>
      </c>
    </row>
    <row r="85" spans="1:11" x14ac:dyDescent="0.35">
      <c r="A85" s="15">
        <v>43089</v>
      </c>
      <c r="B85">
        <f t="shared" si="6"/>
        <v>2017</v>
      </c>
      <c r="C85">
        <f t="shared" si="7"/>
        <v>12</v>
      </c>
      <c r="D85">
        <f t="shared" si="8"/>
        <v>20</v>
      </c>
      <c r="E85">
        <f t="shared" si="9"/>
        <v>201712</v>
      </c>
      <c r="F85" s="105">
        <v>28.58333</v>
      </c>
      <c r="G85" s="105"/>
      <c r="H85" s="44"/>
      <c r="J85" s="32">
        <f t="shared" si="10"/>
        <v>23</v>
      </c>
      <c r="K85" s="32">
        <f t="shared" si="11"/>
        <v>0</v>
      </c>
    </row>
    <row r="86" spans="1:11" x14ac:dyDescent="0.35">
      <c r="A86" s="15">
        <v>43090</v>
      </c>
      <c r="B86">
        <f t="shared" si="6"/>
        <v>2017</v>
      </c>
      <c r="C86">
        <f t="shared" si="7"/>
        <v>12</v>
      </c>
      <c r="D86">
        <f t="shared" si="8"/>
        <v>21</v>
      </c>
      <c r="E86">
        <f t="shared" si="9"/>
        <v>201712</v>
      </c>
      <c r="F86" s="105">
        <v>20.875</v>
      </c>
      <c r="G86" s="105"/>
      <c r="H86" s="44"/>
      <c r="J86" s="32">
        <f t="shared" si="10"/>
        <v>31</v>
      </c>
      <c r="K86" s="32">
        <f t="shared" si="11"/>
        <v>0</v>
      </c>
    </row>
    <row r="87" spans="1:11" x14ac:dyDescent="0.35">
      <c r="A87" s="15">
        <v>43091</v>
      </c>
      <c r="B87">
        <f t="shared" si="6"/>
        <v>2017</v>
      </c>
      <c r="C87">
        <f t="shared" si="7"/>
        <v>12</v>
      </c>
      <c r="D87">
        <f t="shared" si="8"/>
        <v>22</v>
      </c>
      <c r="E87">
        <f t="shared" si="9"/>
        <v>201712</v>
      </c>
      <c r="F87" s="105">
        <v>23.41667</v>
      </c>
      <c r="G87" s="105"/>
      <c r="H87" s="44"/>
      <c r="J87" s="32">
        <f t="shared" si="10"/>
        <v>29</v>
      </c>
      <c r="K87" s="32">
        <f t="shared" si="11"/>
        <v>0</v>
      </c>
    </row>
    <row r="88" spans="1:11" x14ac:dyDescent="0.35">
      <c r="A88" s="15">
        <v>43092</v>
      </c>
      <c r="B88">
        <f t="shared" si="6"/>
        <v>2017</v>
      </c>
      <c r="C88">
        <f t="shared" si="7"/>
        <v>12</v>
      </c>
      <c r="D88">
        <f t="shared" si="8"/>
        <v>23</v>
      </c>
      <c r="E88">
        <f t="shared" si="9"/>
        <v>201712</v>
      </c>
      <c r="F88" s="105">
        <v>17.58333</v>
      </c>
      <c r="G88" s="105"/>
      <c r="H88" s="44"/>
      <c r="J88" s="32">
        <f t="shared" si="10"/>
        <v>34</v>
      </c>
      <c r="K88" s="32">
        <f t="shared" si="11"/>
        <v>0</v>
      </c>
    </row>
    <row r="89" spans="1:11" x14ac:dyDescent="0.35">
      <c r="A89" s="15">
        <v>43093</v>
      </c>
      <c r="B89">
        <f t="shared" si="6"/>
        <v>2017</v>
      </c>
      <c r="C89">
        <f t="shared" si="7"/>
        <v>12</v>
      </c>
      <c r="D89">
        <f t="shared" si="8"/>
        <v>24</v>
      </c>
      <c r="E89">
        <f t="shared" si="9"/>
        <v>201712</v>
      </c>
      <c r="F89" s="105">
        <v>13.16667</v>
      </c>
      <c r="G89" s="105"/>
      <c r="H89" s="44"/>
      <c r="J89" s="32">
        <f t="shared" si="10"/>
        <v>39</v>
      </c>
      <c r="K89" s="32">
        <f t="shared" si="11"/>
        <v>0</v>
      </c>
    </row>
    <row r="90" spans="1:11" x14ac:dyDescent="0.35">
      <c r="A90" s="15">
        <v>43094</v>
      </c>
      <c r="B90">
        <f t="shared" si="6"/>
        <v>2017</v>
      </c>
      <c r="C90">
        <f t="shared" si="7"/>
        <v>12</v>
      </c>
      <c r="D90">
        <f t="shared" si="8"/>
        <v>25</v>
      </c>
      <c r="E90">
        <f t="shared" si="9"/>
        <v>201712</v>
      </c>
      <c r="F90" s="105">
        <v>16.875</v>
      </c>
      <c r="G90" s="105"/>
      <c r="H90" s="44"/>
      <c r="J90" s="32">
        <f t="shared" si="10"/>
        <v>35</v>
      </c>
      <c r="K90" s="32">
        <f t="shared" si="11"/>
        <v>0</v>
      </c>
    </row>
    <row r="91" spans="1:11" x14ac:dyDescent="0.35">
      <c r="A91" s="15">
        <v>43095</v>
      </c>
      <c r="B91">
        <f t="shared" si="6"/>
        <v>2017</v>
      </c>
      <c r="C91">
        <f t="shared" si="7"/>
        <v>12</v>
      </c>
      <c r="D91">
        <f t="shared" si="8"/>
        <v>26</v>
      </c>
      <c r="E91">
        <f t="shared" si="9"/>
        <v>201712</v>
      </c>
      <c r="F91" s="105">
        <v>11.33333</v>
      </c>
      <c r="G91" s="105"/>
      <c r="H91" s="44"/>
      <c r="J91" s="32">
        <f t="shared" si="10"/>
        <v>41</v>
      </c>
      <c r="K91" s="32">
        <f t="shared" si="11"/>
        <v>0</v>
      </c>
    </row>
    <row r="92" spans="1:11" x14ac:dyDescent="0.35">
      <c r="A92" s="15">
        <v>43096</v>
      </c>
      <c r="B92">
        <f t="shared" si="6"/>
        <v>2017</v>
      </c>
      <c r="C92">
        <f t="shared" si="7"/>
        <v>12</v>
      </c>
      <c r="D92">
        <f t="shared" si="8"/>
        <v>27</v>
      </c>
      <c r="E92">
        <f t="shared" si="9"/>
        <v>201712</v>
      </c>
      <c r="F92" s="105">
        <v>17.25</v>
      </c>
      <c r="G92" s="105"/>
      <c r="H92" s="44"/>
      <c r="J92" s="32">
        <f t="shared" si="10"/>
        <v>35</v>
      </c>
      <c r="K92" s="32">
        <f t="shared" si="11"/>
        <v>0</v>
      </c>
    </row>
    <row r="93" spans="1:11" x14ac:dyDescent="0.35">
      <c r="A93" s="15">
        <v>43097</v>
      </c>
      <c r="B93">
        <f t="shared" si="6"/>
        <v>2017</v>
      </c>
      <c r="C93">
        <f t="shared" si="7"/>
        <v>12</v>
      </c>
      <c r="D93">
        <f t="shared" si="8"/>
        <v>28</v>
      </c>
      <c r="E93">
        <f t="shared" si="9"/>
        <v>201712</v>
      </c>
      <c r="F93" s="105">
        <v>20.16667</v>
      </c>
      <c r="G93" s="105"/>
      <c r="H93" s="44"/>
      <c r="J93" s="32">
        <f t="shared" si="10"/>
        <v>32</v>
      </c>
      <c r="K93" s="32">
        <f t="shared" si="11"/>
        <v>0</v>
      </c>
    </row>
    <row r="94" spans="1:11" x14ac:dyDescent="0.35">
      <c r="A94" s="15">
        <v>43098</v>
      </c>
      <c r="B94">
        <f t="shared" si="6"/>
        <v>2017</v>
      </c>
      <c r="C94">
        <f t="shared" si="7"/>
        <v>12</v>
      </c>
      <c r="D94">
        <f t="shared" si="8"/>
        <v>29</v>
      </c>
      <c r="E94">
        <f t="shared" si="9"/>
        <v>201712</v>
      </c>
      <c r="F94" s="105">
        <v>25.125</v>
      </c>
      <c r="G94" s="105"/>
      <c r="H94" s="44"/>
      <c r="J94" s="32">
        <f t="shared" si="10"/>
        <v>27</v>
      </c>
      <c r="K94" s="32">
        <f t="shared" si="11"/>
        <v>0</v>
      </c>
    </row>
    <row r="95" spans="1:11" x14ac:dyDescent="0.35">
      <c r="A95" s="15">
        <v>43099</v>
      </c>
      <c r="B95">
        <f t="shared" si="6"/>
        <v>2017</v>
      </c>
      <c r="C95">
        <f t="shared" si="7"/>
        <v>12</v>
      </c>
      <c r="D95">
        <f t="shared" si="8"/>
        <v>30</v>
      </c>
      <c r="E95">
        <f t="shared" si="9"/>
        <v>201712</v>
      </c>
      <c r="F95" s="105">
        <v>24.66667</v>
      </c>
      <c r="G95" s="105"/>
      <c r="H95" s="44"/>
      <c r="J95" s="32">
        <f t="shared" si="10"/>
        <v>27</v>
      </c>
      <c r="K95" s="32">
        <f t="shared" si="11"/>
        <v>0</v>
      </c>
    </row>
    <row r="96" spans="1:11" x14ac:dyDescent="0.35">
      <c r="A96" s="15">
        <v>43100</v>
      </c>
      <c r="B96">
        <f t="shared" si="6"/>
        <v>2017</v>
      </c>
      <c r="C96">
        <f t="shared" si="7"/>
        <v>12</v>
      </c>
      <c r="D96">
        <f t="shared" si="8"/>
        <v>31</v>
      </c>
      <c r="E96">
        <f t="shared" si="9"/>
        <v>201712</v>
      </c>
      <c r="F96" s="105">
        <v>19.79167</v>
      </c>
      <c r="G96" s="105"/>
      <c r="H96" s="44"/>
      <c r="J96" s="32">
        <f t="shared" si="10"/>
        <v>32</v>
      </c>
      <c r="K96" s="32">
        <f t="shared" si="11"/>
        <v>0</v>
      </c>
    </row>
    <row r="97" spans="1:11" x14ac:dyDescent="0.35">
      <c r="A97" s="15">
        <v>43101</v>
      </c>
      <c r="B97">
        <f t="shared" si="6"/>
        <v>2018</v>
      </c>
      <c r="C97">
        <f t="shared" si="7"/>
        <v>1</v>
      </c>
      <c r="D97">
        <f t="shared" si="8"/>
        <v>1</v>
      </c>
      <c r="E97">
        <f t="shared" si="9"/>
        <v>201801</v>
      </c>
      <c r="F97" s="105">
        <v>21.176469999999998</v>
      </c>
      <c r="G97" s="105"/>
      <c r="H97" s="44"/>
      <c r="J97" s="32">
        <f t="shared" si="10"/>
        <v>31</v>
      </c>
      <c r="K97" s="32">
        <f t="shared" si="11"/>
        <v>0</v>
      </c>
    </row>
    <row r="98" spans="1:11" x14ac:dyDescent="0.35">
      <c r="A98" s="15">
        <v>43102</v>
      </c>
      <c r="B98">
        <f t="shared" si="6"/>
        <v>2018</v>
      </c>
      <c r="C98">
        <f t="shared" si="7"/>
        <v>1</v>
      </c>
      <c r="D98">
        <f t="shared" si="8"/>
        <v>2</v>
      </c>
      <c r="E98">
        <f t="shared" si="9"/>
        <v>201801</v>
      </c>
      <c r="F98" s="105">
        <v>16.625</v>
      </c>
      <c r="G98" s="105"/>
      <c r="H98" s="44"/>
      <c r="J98" s="32">
        <f t="shared" si="10"/>
        <v>35</v>
      </c>
      <c r="K98" s="32">
        <f t="shared" si="11"/>
        <v>0</v>
      </c>
    </row>
    <row r="99" spans="1:11" x14ac:dyDescent="0.35">
      <c r="A99" s="15">
        <v>43103</v>
      </c>
      <c r="B99">
        <f t="shared" si="6"/>
        <v>2018</v>
      </c>
      <c r="C99">
        <f t="shared" si="7"/>
        <v>1</v>
      </c>
      <c r="D99">
        <f t="shared" si="8"/>
        <v>3</v>
      </c>
      <c r="E99">
        <f t="shared" si="9"/>
        <v>201801</v>
      </c>
      <c r="F99" s="105">
        <v>16.75</v>
      </c>
      <c r="G99" s="105"/>
      <c r="H99" s="44"/>
      <c r="J99" s="32">
        <f t="shared" si="10"/>
        <v>35</v>
      </c>
      <c r="K99" s="32">
        <f t="shared" si="11"/>
        <v>0</v>
      </c>
    </row>
    <row r="100" spans="1:11" x14ac:dyDescent="0.35">
      <c r="A100" s="15">
        <v>43104</v>
      </c>
      <c r="B100">
        <f t="shared" si="6"/>
        <v>2018</v>
      </c>
      <c r="C100">
        <f t="shared" si="7"/>
        <v>1</v>
      </c>
      <c r="D100">
        <f t="shared" si="8"/>
        <v>4</v>
      </c>
      <c r="E100">
        <f t="shared" si="9"/>
        <v>201801</v>
      </c>
      <c r="F100" s="105">
        <v>19.04167</v>
      </c>
      <c r="G100" s="105"/>
      <c r="H100" s="44"/>
      <c r="J100" s="32">
        <f t="shared" si="10"/>
        <v>33</v>
      </c>
      <c r="K100" s="32">
        <f t="shared" si="11"/>
        <v>0</v>
      </c>
    </row>
    <row r="101" spans="1:11" x14ac:dyDescent="0.35">
      <c r="A101" s="15">
        <v>43105</v>
      </c>
      <c r="B101">
        <f t="shared" si="6"/>
        <v>2018</v>
      </c>
      <c r="C101">
        <f t="shared" si="7"/>
        <v>1</v>
      </c>
      <c r="D101">
        <f t="shared" si="8"/>
        <v>5</v>
      </c>
      <c r="E101">
        <f t="shared" si="9"/>
        <v>201801</v>
      </c>
      <c r="F101" s="105">
        <v>28.41667</v>
      </c>
      <c r="G101" s="105"/>
      <c r="H101" s="44"/>
      <c r="J101" s="32">
        <f t="shared" si="10"/>
        <v>24</v>
      </c>
      <c r="K101" s="32">
        <f t="shared" si="11"/>
        <v>0</v>
      </c>
    </row>
    <row r="102" spans="1:11" x14ac:dyDescent="0.35">
      <c r="A102" s="15">
        <v>43106</v>
      </c>
      <c r="B102">
        <f t="shared" si="6"/>
        <v>2018</v>
      </c>
      <c r="C102">
        <f t="shared" si="7"/>
        <v>1</v>
      </c>
      <c r="D102">
        <f t="shared" si="8"/>
        <v>6</v>
      </c>
      <c r="E102">
        <f t="shared" si="9"/>
        <v>201801</v>
      </c>
      <c r="F102" s="105">
        <v>33.875</v>
      </c>
      <c r="G102" s="105"/>
      <c r="H102" s="44"/>
      <c r="J102" s="32">
        <f t="shared" si="10"/>
        <v>18</v>
      </c>
      <c r="K102" s="32">
        <f t="shared" si="11"/>
        <v>0</v>
      </c>
    </row>
    <row r="103" spans="1:11" x14ac:dyDescent="0.35">
      <c r="A103" s="15">
        <v>43107</v>
      </c>
      <c r="B103">
        <f t="shared" si="6"/>
        <v>2018</v>
      </c>
      <c r="C103">
        <f t="shared" si="7"/>
        <v>1</v>
      </c>
      <c r="D103">
        <f t="shared" si="8"/>
        <v>7</v>
      </c>
      <c r="E103">
        <f t="shared" si="9"/>
        <v>201801</v>
      </c>
      <c r="F103" s="105">
        <v>33.291670000000003</v>
      </c>
      <c r="G103" s="105"/>
      <c r="H103" s="44"/>
      <c r="J103" s="32">
        <f t="shared" si="10"/>
        <v>19</v>
      </c>
      <c r="K103" s="32">
        <f t="shared" si="11"/>
        <v>0</v>
      </c>
    </row>
    <row r="104" spans="1:11" x14ac:dyDescent="0.35">
      <c r="A104" s="15">
        <v>43108</v>
      </c>
      <c r="B104">
        <f t="shared" si="6"/>
        <v>2018</v>
      </c>
      <c r="C104">
        <f t="shared" si="7"/>
        <v>1</v>
      </c>
      <c r="D104">
        <f t="shared" si="8"/>
        <v>8</v>
      </c>
      <c r="E104">
        <f t="shared" si="9"/>
        <v>201801</v>
      </c>
      <c r="F104" s="105">
        <v>33.208329999999997</v>
      </c>
      <c r="G104" s="105"/>
      <c r="H104" s="44"/>
      <c r="J104" s="32">
        <f t="shared" si="10"/>
        <v>19</v>
      </c>
      <c r="K104" s="32">
        <f t="shared" si="11"/>
        <v>0</v>
      </c>
    </row>
    <row r="105" spans="1:11" x14ac:dyDescent="0.35">
      <c r="A105" s="15">
        <v>43109</v>
      </c>
      <c r="B105">
        <f t="shared" si="6"/>
        <v>2018</v>
      </c>
      <c r="C105">
        <f t="shared" si="7"/>
        <v>1</v>
      </c>
      <c r="D105">
        <f t="shared" si="8"/>
        <v>9</v>
      </c>
      <c r="E105">
        <f t="shared" si="9"/>
        <v>201801</v>
      </c>
      <c r="F105" s="105">
        <v>33.791670000000003</v>
      </c>
      <c r="G105" s="105"/>
      <c r="H105" s="44"/>
      <c r="J105" s="32">
        <f t="shared" si="10"/>
        <v>18</v>
      </c>
      <c r="K105" s="32">
        <f t="shared" si="11"/>
        <v>0</v>
      </c>
    </row>
    <row r="106" spans="1:11" x14ac:dyDescent="0.35">
      <c r="A106" s="15">
        <v>43110</v>
      </c>
      <c r="B106">
        <f t="shared" si="6"/>
        <v>2018</v>
      </c>
      <c r="C106">
        <f t="shared" si="7"/>
        <v>1</v>
      </c>
      <c r="D106">
        <f t="shared" si="8"/>
        <v>10</v>
      </c>
      <c r="E106">
        <f t="shared" si="9"/>
        <v>201801</v>
      </c>
      <c r="F106" s="105">
        <v>33.208329999999997</v>
      </c>
      <c r="G106" s="105"/>
      <c r="H106" s="44"/>
      <c r="J106" s="32">
        <f t="shared" si="10"/>
        <v>19</v>
      </c>
      <c r="K106" s="32">
        <f t="shared" si="11"/>
        <v>0</v>
      </c>
    </row>
    <row r="107" spans="1:11" x14ac:dyDescent="0.35">
      <c r="A107" s="15">
        <v>43111</v>
      </c>
      <c r="B107">
        <f t="shared" si="6"/>
        <v>2018</v>
      </c>
      <c r="C107">
        <f t="shared" si="7"/>
        <v>1</v>
      </c>
      <c r="D107">
        <f t="shared" si="8"/>
        <v>11</v>
      </c>
      <c r="E107">
        <f t="shared" si="9"/>
        <v>201801</v>
      </c>
      <c r="F107" s="105">
        <v>29.16667</v>
      </c>
      <c r="G107" s="105"/>
      <c r="H107" s="44"/>
      <c r="J107" s="32">
        <f t="shared" si="10"/>
        <v>23</v>
      </c>
      <c r="K107" s="32">
        <f t="shared" si="11"/>
        <v>0</v>
      </c>
    </row>
    <row r="108" spans="1:11" x14ac:dyDescent="0.35">
      <c r="A108" s="15">
        <v>43112</v>
      </c>
      <c r="B108">
        <f t="shared" si="6"/>
        <v>2018</v>
      </c>
      <c r="C108">
        <f t="shared" si="7"/>
        <v>1</v>
      </c>
      <c r="D108">
        <f t="shared" si="8"/>
        <v>12</v>
      </c>
      <c r="E108">
        <f t="shared" si="9"/>
        <v>201801</v>
      </c>
      <c r="F108" s="105">
        <v>28.54167</v>
      </c>
      <c r="G108" s="105"/>
      <c r="H108" s="44"/>
      <c r="J108" s="32">
        <f t="shared" si="10"/>
        <v>23</v>
      </c>
      <c r="K108" s="32">
        <f t="shared" si="11"/>
        <v>0</v>
      </c>
    </row>
    <row r="109" spans="1:11" x14ac:dyDescent="0.35">
      <c r="A109" s="15">
        <v>43113</v>
      </c>
      <c r="B109">
        <f t="shared" si="6"/>
        <v>2018</v>
      </c>
      <c r="C109">
        <f t="shared" si="7"/>
        <v>1</v>
      </c>
      <c r="D109">
        <f t="shared" si="8"/>
        <v>13</v>
      </c>
      <c r="E109">
        <f t="shared" si="9"/>
        <v>201801</v>
      </c>
      <c r="F109" s="105">
        <v>31</v>
      </c>
      <c r="G109" s="105"/>
      <c r="H109" s="44"/>
      <c r="J109" s="32">
        <f t="shared" si="10"/>
        <v>21</v>
      </c>
      <c r="K109" s="32">
        <f t="shared" si="11"/>
        <v>0</v>
      </c>
    </row>
    <row r="110" spans="1:11" x14ac:dyDescent="0.35">
      <c r="A110" s="15">
        <v>43114</v>
      </c>
      <c r="B110">
        <f t="shared" si="6"/>
        <v>2018</v>
      </c>
      <c r="C110">
        <f t="shared" si="7"/>
        <v>1</v>
      </c>
      <c r="D110">
        <f t="shared" si="8"/>
        <v>14</v>
      </c>
      <c r="E110">
        <f t="shared" si="9"/>
        <v>201801</v>
      </c>
      <c r="F110" s="105">
        <v>32.541670000000003</v>
      </c>
      <c r="G110" s="105"/>
      <c r="H110" s="44"/>
      <c r="J110" s="32">
        <f t="shared" si="10"/>
        <v>19</v>
      </c>
      <c r="K110" s="32">
        <f t="shared" si="11"/>
        <v>0</v>
      </c>
    </row>
    <row r="111" spans="1:11" x14ac:dyDescent="0.35">
      <c r="A111" s="15">
        <v>43115</v>
      </c>
      <c r="B111">
        <f t="shared" si="6"/>
        <v>2018</v>
      </c>
      <c r="C111">
        <f t="shared" si="7"/>
        <v>1</v>
      </c>
      <c r="D111">
        <f t="shared" si="8"/>
        <v>15</v>
      </c>
      <c r="E111">
        <f t="shared" si="9"/>
        <v>201801</v>
      </c>
      <c r="F111" s="105">
        <v>34.5</v>
      </c>
      <c r="G111" s="105"/>
      <c r="H111" s="44"/>
      <c r="J111" s="32">
        <f t="shared" si="10"/>
        <v>18</v>
      </c>
      <c r="K111" s="32">
        <f t="shared" si="11"/>
        <v>0</v>
      </c>
    </row>
    <row r="112" spans="1:11" x14ac:dyDescent="0.35">
      <c r="A112" s="15">
        <v>43116</v>
      </c>
      <c r="B112">
        <f t="shared" si="6"/>
        <v>2018</v>
      </c>
      <c r="C112">
        <f t="shared" si="7"/>
        <v>1</v>
      </c>
      <c r="D112">
        <f t="shared" si="8"/>
        <v>16</v>
      </c>
      <c r="E112">
        <f t="shared" si="9"/>
        <v>201801</v>
      </c>
      <c r="F112" s="105">
        <v>33.727269999999997</v>
      </c>
      <c r="G112" s="105"/>
      <c r="H112" s="44"/>
      <c r="J112" s="32">
        <f t="shared" si="10"/>
        <v>18</v>
      </c>
      <c r="K112" s="32">
        <f t="shared" si="11"/>
        <v>0</v>
      </c>
    </row>
    <row r="113" spans="1:11" x14ac:dyDescent="0.35">
      <c r="A113" s="15">
        <v>43117</v>
      </c>
      <c r="B113">
        <f t="shared" si="6"/>
        <v>2018</v>
      </c>
      <c r="C113">
        <f t="shared" si="7"/>
        <v>1</v>
      </c>
      <c r="D113">
        <f t="shared" si="8"/>
        <v>17</v>
      </c>
      <c r="E113">
        <f t="shared" si="9"/>
        <v>201801</v>
      </c>
      <c r="F113" s="105">
        <v>34.375</v>
      </c>
      <c r="G113" s="105"/>
      <c r="H113" s="44"/>
      <c r="J113" s="32">
        <f t="shared" si="10"/>
        <v>18</v>
      </c>
      <c r="K113" s="32">
        <f t="shared" si="11"/>
        <v>0</v>
      </c>
    </row>
    <row r="114" spans="1:11" x14ac:dyDescent="0.35">
      <c r="A114" s="15">
        <v>43118</v>
      </c>
      <c r="B114">
        <f t="shared" si="6"/>
        <v>2018</v>
      </c>
      <c r="C114">
        <f t="shared" si="7"/>
        <v>1</v>
      </c>
      <c r="D114">
        <f t="shared" si="8"/>
        <v>18</v>
      </c>
      <c r="E114">
        <f t="shared" si="9"/>
        <v>201801</v>
      </c>
      <c r="F114" s="105">
        <v>37.166670000000003</v>
      </c>
      <c r="G114" s="105"/>
      <c r="H114" s="44"/>
      <c r="J114" s="32">
        <f t="shared" si="10"/>
        <v>15</v>
      </c>
      <c r="K114" s="32">
        <f t="shared" si="11"/>
        <v>0</v>
      </c>
    </row>
    <row r="115" spans="1:11" x14ac:dyDescent="0.35">
      <c r="A115" s="15">
        <v>43119</v>
      </c>
      <c r="B115">
        <f t="shared" si="6"/>
        <v>2018</v>
      </c>
      <c r="C115">
        <f t="shared" si="7"/>
        <v>1</v>
      </c>
      <c r="D115">
        <f t="shared" si="8"/>
        <v>19</v>
      </c>
      <c r="E115">
        <f t="shared" si="9"/>
        <v>201801</v>
      </c>
      <c r="F115" s="105">
        <v>34.791670000000003</v>
      </c>
      <c r="G115" s="105"/>
      <c r="H115" s="44"/>
      <c r="J115" s="32">
        <f t="shared" si="10"/>
        <v>17</v>
      </c>
      <c r="K115" s="32">
        <f t="shared" si="11"/>
        <v>0</v>
      </c>
    </row>
    <row r="116" spans="1:11" x14ac:dyDescent="0.35">
      <c r="A116" s="15">
        <v>43120</v>
      </c>
      <c r="B116">
        <f t="shared" si="6"/>
        <v>2018</v>
      </c>
      <c r="C116">
        <f t="shared" si="7"/>
        <v>1</v>
      </c>
      <c r="D116">
        <f t="shared" si="8"/>
        <v>20</v>
      </c>
      <c r="E116">
        <f t="shared" si="9"/>
        <v>201801</v>
      </c>
      <c r="F116" s="105">
        <v>32.541670000000003</v>
      </c>
      <c r="G116" s="105"/>
      <c r="H116" s="44"/>
      <c r="J116" s="32">
        <f t="shared" si="10"/>
        <v>19</v>
      </c>
      <c r="K116" s="32">
        <f t="shared" si="11"/>
        <v>0</v>
      </c>
    </row>
    <row r="117" spans="1:11" x14ac:dyDescent="0.35">
      <c r="A117" s="15">
        <v>43121</v>
      </c>
      <c r="B117">
        <f t="shared" si="6"/>
        <v>2018</v>
      </c>
      <c r="C117">
        <f t="shared" si="7"/>
        <v>1</v>
      </c>
      <c r="D117">
        <f t="shared" si="8"/>
        <v>21</v>
      </c>
      <c r="E117">
        <f t="shared" si="9"/>
        <v>201801</v>
      </c>
      <c r="F117" s="105">
        <v>34.875</v>
      </c>
      <c r="G117" s="105"/>
      <c r="H117" s="44"/>
      <c r="J117" s="32">
        <f t="shared" si="10"/>
        <v>17</v>
      </c>
      <c r="K117" s="32">
        <f t="shared" si="11"/>
        <v>0</v>
      </c>
    </row>
    <row r="118" spans="1:11" x14ac:dyDescent="0.35">
      <c r="A118" s="15">
        <v>43122</v>
      </c>
      <c r="B118">
        <f t="shared" si="6"/>
        <v>2018</v>
      </c>
      <c r="C118">
        <f t="shared" si="7"/>
        <v>1</v>
      </c>
      <c r="D118">
        <f t="shared" si="8"/>
        <v>22</v>
      </c>
      <c r="E118">
        <f t="shared" si="9"/>
        <v>201801</v>
      </c>
      <c r="F118" s="105">
        <v>31.25</v>
      </c>
      <c r="G118" s="105"/>
      <c r="H118" s="44"/>
      <c r="J118" s="32">
        <f t="shared" si="10"/>
        <v>21</v>
      </c>
      <c r="K118" s="32">
        <f t="shared" si="11"/>
        <v>0</v>
      </c>
    </row>
    <row r="119" spans="1:11" x14ac:dyDescent="0.35">
      <c r="A119" s="15">
        <v>43123</v>
      </c>
      <c r="B119">
        <f t="shared" si="6"/>
        <v>2018</v>
      </c>
      <c r="C119">
        <f t="shared" si="7"/>
        <v>1</v>
      </c>
      <c r="D119">
        <f t="shared" si="8"/>
        <v>23</v>
      </c>
      <c r="E119">
        <f t="shared" si="9"/>
        <v>201801</v>
      </c>
      <c r="F119" s="105">
        <v>30.16667</v>
      </c>
      <c r="G119" s="105"/>
      <c r="H119" s="44"/>
      <c r="J119" s="32">
        <f t="shared" si="10"/>
        <v>22</v>
      </c>
      <c r="K119" s="32">
        <f t="shared" si="11"/>
        <v>0</v>
      </c>
    </row>
    <row r="120" spans="1:11" x14ac:dyDescent="0.35">
      <c r="A120" s="15">
        <v>43124</v>
      </c>
      <c r="B120">
        <f t="shared" si="6"/>
        <v>2018</v>
      </c>
      <c r="C120">
        <f t="shared" si="7"/>
        <v>1</v>
      </c>
      <c r="D120">
        <f t="shared" si="8"/>
        <v>24</v>
      </c>
      <c r="E120">
        <f t="shared" si="9"/>
        <v>201801</v>
      </c>
      <c r="F120" s="105">
        <v>33</v>
      </c>
      <c r="G120" s="105"/>
      <c r="H120" s="44"/>
      <c r="J120" s="32">
        <f t="shared" si="10"/>
        <v>19</v>
      </c>
      <c r="K120" s="32">
        <f t="shared" si="11"/>
        <v>0</v>
      </c>
    </row>
    <row r="121" spans="1:11" x14ac:dyDescent="0.35">
      <c r="A121" s="15">
        <v>43125</v>
      </c>
      <c r="B121">
        <f t="shared" si="6"/>
        <v>2018</v>
      </c>
      <c r="C121">
        <f t="shared" si="7"/>
        <v>1</v>
      </c>
      <c r="D121">
        <f t="shared" si="8"/>
        <v>25</v>
      </c>
      <c r="E121">
        <f t="shared" si="9"/>
        <v>201801</v>
      </c>
      <c r="F121" s="105">
        <v>31.625</v>
      </c>
      <c r="G121" s="105"/>
      <c r="H121" s="44"/>
      <c r="J121" s="32">
        <f t="shared" si="10"/>
        <v>20</v>
      </c>
      <c r="K121" s="32">
        <f t="shared" si="11"/>
        <v>0</v>
      </c>
    </row>
    <row r="122" spans="1:11" x14ac:dyDescent="0.35">
      <c r="A122" s="15">
        <v>43126</v>
      </c>
      <c r="B122">
        <f t="shared" si="6"/>
        <v>2018</v>
      </c>
      <c r="C122">
        <f t="shared" si="7"/>
        <v>1</v>
      </c>
      <c r="D122">
        <f t="shared" si="8"/>
        <v>26</v>
      </c>
      <c r="E122">
        <f t="shared" si="9"/>
        <v>201801</v>
      </c>
      <c r="F122" s="105">
        <v>27.08333</v>
      </c>
      <c r="G122" s="105"/>
      <c r="H122" s="44"/>
      <c r="J122" s="32">
        <f t="shared" si="10"/>
        <v>25</v>
      </c>
      <c r="K122" s="32">
        <f t="shared" si="11"/>
        <v>0</v>
      </c>
    </row>
    <row r="123" spans="1:11" x14ac:dyDescent="0.35">
      <c r="A123" s="15">
        <v>43127</v>
      </c>
      <c r="B123">
        <f t="shared" si="6"/>
        <v>2018</v>
      </c>
      <c r="C123">
        <f t="shared" si="7"/>
        <v>1</v>
      </c>
      <c r="D123">
        <f t="shared" si="8"/>
        <v>27</v>
      </c>
      <c r="E123">
        <f t="shared" si="9"/>
        <v>201801</v>
      </c>
      <c r="F123" s="105">
        <v>29.625</v>
      </c>
      <c r="G123" s="105"/>
      <c r="H123" s="44"/>
      <c r="J123" s="32">
        <f t="shared" si="10"/>
        <v>22</v>
      </c>
      <c r="K123" s="32">
        <f t="shared" si="11"/>
        <v>0</v>
      </c>
    </row>
    <row r="124" spans="1:11" x14ac:dyDescent="0.35">
      <c r="A124" s="15">
        <v>43128</v>
      </c>
      <c r="B124">
        <f t="shared" si="6"/>
        <v>2018</v>
      </c>
      <c r="C124">
        <f t="shared" si="7"/>
        <v>1</v>
      </c>
      <c r="D124">
        <f t="shared" si="8"/>
        <v>28</v>
      </c>
      <c r="E124">
        <f t="shared" si="9"/>
        <v>201801</v>
      </c>
      <c r="F124" s="105">
        <v>31.75</v>
      </c>
      <c r="G124" s="105"/>
      <c r="H124" s="44"/>
      <c r="J124" s="32">
        <f t="shared" si="10"/>
        <v>20</v>
      </c>
      <c r="K124" s="32">
        <f t="shared" si="11"/>
        <v>0</v>
      </c>
    </row>
    <row r="125" spans="1:11" x14ac:dyDescent="0.35">
      <c r="A125" s="15">
        <v>43129</v>
      </c>
      <c r="B125">
        <f t="shared" si="6"/>
        <v>2018</v>
      </c>
      <c r="C125">
        <f t="shared" si="7"/>
        <v>1</v>
      </c>
      <c r="D125">
        <f t="shared" si="8"/>
        <v>29</v>
      </c>
      <c r="E125">
        <f t="shared" si="9"/>
        <v>201801</v>
      </c>
      <c r="F125" s="105">
        <v>34.916670000000003</v>
      </c>
      <c r="G125" s="105"/>
      <c r="H125" s="44"/>
      <c r="J125" s="32">
        <f t="shared" si="10"/>
        <v>17</v>
      </c>
      <c r="K125" s="32">
        <f t="shared" si="11"/>
        <v>0</v>
      </c>
    </row>
    <row r="126" spans="1:11" x14ac:dyDescent="0.35">
      <c r="A126" s="15">
        <v>43130</v>
      </c>
      <c r="B126">
        <f t="shared" si="6"/>
        <v>2018</v>
      </c>
      <c r="C126">
        <f t="shared" si="7"/>
        <v>1</v>
      </c>
      <c r="D126">
        <f t="shared" si="8"/>
        <v>30</v>
      </c>
      <c r="E126">
        <f t="shared" si="9"/>
        <v>201801</v>
      </c>
      <c r="F126" s="105">
        <v>33.666670000000003</v>
      </c>
      <c r="G126" s="105"/>
      <c r="H126" s="44"/>
      <c r="J126" s="32">
        <f t="shared" si="10"/>
        <v>18</v>
      </c>
      <c r="K126" s="32">
        <f t="shared" si="11"/>
        <v>0</v>
      </c>
    </row>
    <row r="127" spans="1:11" x14ac:dyDescent="0.35">
      <c r="A127" s="15">
        <v>43131</v>
      </c>
      <c r="B127">
        <f t="shared" si="6"/>
        <v>2018</v>
      </c>
      <c r="C127">
        <f t="shared" si="7"/>
        <v>1</v>
      </c>
      <c r="D127">
        <f t="shared" si="8"/>
        <v>31</v>
      </c>
      <c r="E127">
        <f t="shared" si="9"/>
        <v>201801</v>
      </c>
      <c r="F127" s="105">
        <v>26</v>
      </c>
      <c r="G127" s="105"/>
      <c r="H127" s="44"/>
      <c r="J127" s="32">
        <f t="shared" si="10"/>
        <v>26</v>
      </c>
      <c r="K127" s="32">
        <f t="shared" si="11"/>
        <v>0</v>
      </c>
    </row>
    <row r="128" spans="1:11" x14ac:dyDescent="0.35">
      <c r="A128" s="15">
        <v>43132</v>
      </c>
      <c r="B128">
        <f t="shared" si="6"/>
        <v>2018</v>
      </c>
      <c r="C128">
        <f t="shared" si="7"/>
        <v>2</v>
      </c>
      <c r="D128">
        <f t="shared" si="8"/>
        <v>1</v>
      </c>
      <c r="E128">
        <f t="shared" si="9"/>
        <v>201802</v>
      </c>
      <c r="F128" s="105">
        <v>27.79167</v>
      </c>
      <c r="G128" s="105"/>
      <c r="H128" s="44"/>
      <c r="J128" s="32">
        <f t="shared" si="10"/>
        <v>24</v>
      </c>
      <c r="K128" s="32">
        <f t="shared" si="11"/>
        <v>0</v>
      </c>
    </row>
    <row r="129" spans="1:11" x14ac:dyDescent="0.35">
      <c r="A129" s="15">
        <v>43133</v>
      </c>
      <c r="B129">
        <f t="shared" si="6"/>
        <v>2018</v>
      </c>
      <c r="C129">
        <f t="shared" si="7"/>
        <v>2</v>
      </c>
      <c r="D129">
        <f t="shared" si="8"/>
        <v>2</v>
      </c>
      <c r="E129">
        <f t="shared" si="9"/>
        <v>201802</v>
      </c>
      <c r="F129" s="105">
        <v>33.875</v>
      </c>
      <c r="G129" s="105"/>
      <c r="H129" s="44"/>
      <c r="J129" s="32">
        <f t="shared" si="10"/>
        <v>18</v>
      </c>
      <c r="K129" s="32">
        <f t="shared" si="11"/>
        <v>0</v>
      </c>
    </row>
    <row r="130" spans="1:11" x14ac:dyDescent="0.35">
      <c r="A130" s="15">
        <v>43134</v>
      </c>
      <c r="B130">
        <f t="shared" si="6"/>
        <v>2018</v>
      </c>
      <c r="C130">
        <f t="shared" si="7"/>
        <v>2</v>
      </c>
      <c r="D130">
        <f t="shared" si="8"/>
        <v>3</v>
      </c>
      <c r="E130">
        <f t="shared" si="9"/>
        <v>201802</v>
      </c>
      <c r="F130" s="105">
        <v>34.208329999999997</v>
      </c>
      <c r="G130" s="105"/>
      <c r="H130" s="44"/>
      <c r="J130" s="32">
        <f t="shared" si="10"/>
        <v>18</v>
      </c>
      <c r="K130" s="32">
        <f t="shared" si="11"/>
        <v>0</v>
      </c>
    </row>
    <row r="131" spans="1:11" x14ac:dyDescent="0.35">
      <c r="A131" s="15">
        <v>43135</v>
      </c>
      <c r="B131">
        <f t="shared" si="6"/>
        <v>2018</v>
      </c>
      <c r="C131">
        <f t="shared" si="7"/>
        <v>2</v>
      </c>
      <c r="D131">
        <f t="shared" si="8"/>
        <v>4</v>
      </c>
      <c r="E131">
        <f t="shared" si="9"/>
        <v>201802</v>
      </c>
      <c r="F131" s="105">
        <v>37.125</v>
      </c>
      <c r="G131" s="105"/>
      <c r="H131" s="44"/>
      <c r="J131" s="32">
        <f t="shared" si="10"/>
        <v>15</v>
      </c>
      <c r="K131" s="32">
        <f t="shared" si="11"/>
        <v>0</v>
      </c>
    </row>
    <row r="132" spans="1:11" x14ac:dyDescent="0.35">
      <c r="A132" s="15">
        <v>43136</v>
      </c>
      <c r="B132">
        <f t="shared" si="6"/>
        <v>2018</v>
      </c>
      <c r="C132">
        <f t="shared" si="7"/>
        <v>2</v>
      </c>
      <c r="D132">
        <f t="shared" si="8"/>
        <v>5</v>
      </c>
      <c r="E132">
        <f t="shared" si="9"/>
        <v>201802</v>
      </c>
      <c r="F132" s="105">
        <v>36.541670000000003</v>
      </c>
      <c r="G132" s="105"/>
      <c r="H132" s="44"/>
      <c r="J132" s="32">
        <f t="shared" si="10"/>
        <v>15</v>
      </c>
      <c r="K132" s="32">
        <f t="shared" si="11"/>
        <v>0</v>
      </c>
    </row>
    <row r="133" spans="1:11" x14ac:dyDescent="0.35">
      <c r="A133" s="15">
        <v>43137</v>
      </c>
      <c r="B133">
        <f t="shared" si="6"/>
        <v>2018</v>
      </c>
      <c r="C133">
        <f t="shared" si="7"/>
        <v>2</v>
      </c>
      <c r="D133">
        <f t="shared" si="8"/>
        <v>6</v>
      </c>
      <c r="E133">
        <f t="shared" si="9"/>
        <v>201802</v>
      </c>
      <c r="F133" s="105">
        <v>35.291670000000003</v>
      </c>
      <c r="G133" s="105"/>
      <c r="H133" s="44"/>
      <c r="J133" s="32">
        <f t="shared" si="10"/>
        <v>17</v>
      </c>
      <c r="K133" s="32">
        <f t="shared" si="11"/>
        <v>0</v>
      </c>
    </row>
    <row r="134" spans="1:11" x14ac:dyDescent="0.35">
      <c r="A134" s="15">
        <v>43138</v>
      </c>
      <c r="B134">
        <f t="shared" ref="B134:B197" si="12">YEAR(A134)</f>
        <v>2018</v>
      </c>
      <c r="C134">
        <f t="shared" ref="C134:C197" si="13">MONTH(A134)</f>
        <v>2</v>
      </c>
      <c r="D134">
        <f t="shared" ref="D134:D197" si="14">DAY(A134)</f>
        <v>7</v>
      </c>
      <c r="E134">
        <f t="shared" ref="E134:E197" si="15">B134*100+C134</f>
        <v>201802</v>
      </c>
      <c r="F134" s="105">
        <v>35.416670000000003</v>
      </c>
      <c r="G134" s="105"/>
      <c r="H134" s="44"/>
      <c r="J134" s="32">
        <f t="shared" ref="J134:J197" si="16">IF(F134=999,0,MAX(ROUND($J$3-F134,0),0))</f>
        <v>17</v>
      </c>
      <c r="K134" s="32">
        <f t="shared" ref="K134:K197" si="17">IF(F134=999,0,MAX(ROUND(F134-$K$3,0),0))</f>
        <v>0</v>
      </c>
    </row>
    <row r="135" spans="1:11" x14ac:dyDescent="0.35">
      <c r="A135" s="15">
        <v>43139</v>
      </c>
      <c r="B135">
        <f t="shared" si="12"/>
        <v>2018</v>
      </c>
      <c r="C135">
        <f t="shared" si="13"/>
        <v>2</v>
      </c>
      <c r="D135">
        <f t="shared" si="14"/>
        <v>8</v>
      </c>
      <c r="E135">
        <f t="shared" si="15"/>
        <v>201802</v>
      </c>
      <c r="F135" s="105">
        <v>41.75</v>
      </c>
      <c r="G135" s="105"/>
      <c r="H135" s="44"/>
      <c r="J135" s="32">
        <f t="shared" si="16"/>
        <v>10</v>
      </c>
      <c r="K135" s="32">
        <f t="shared" si="17"/>
        <v>0</v>
      </c>
    </row>
    <row r="136" spans="1:11" x14ac:dyDescent="0.35">
      <c r="A136" s="15">
        <v>43140</v>
      </c>
      <c r="B136">
        <f t="shared" si="12"/>
        <v>2018</v>
      </c>
      <c r="C136">
        <f t="shared" si="13"/>
        <v>2</v>
      </c>
      <c r="D136">
        <f t="shared" si="14"/>
        <v>9</v>
      </c>
      <c r="E136">
        <f t="shared" si="15"/>
        <v>201802</v>
      </c>
      <c r="F136" s="105">
        <v>31.875</v>
      </c>
      <c r="G136" s="105"/>
      <c r="H136" s="44"/>
      <c r="J136" s="32">
        <f t="shared" si="16"/>
        <v>20</v>
      </c>
      <c r="K136" s="32">
        <f t="shared" si="17"/>
        <v>0</v>
      </c>
    </row>
    <row r="137" spans="1:11" x14ac:dyDescent="0.35">
      <c r="A137" s="15">
        <v>43141</v>
      </c>
      <c r="B137">
        <f t="shared" si="12"/>
        <v>2018</v>
      </c>
      <c r="C137">
        <f t="shared" si="13"/>
        <v>2</v>
      </c>
      <c r="D137">
        <f t="shared" si="14"/>
        <v>10</v>
      </c>
      <c r="E137">
        <f t="shared" si="15"/>
        <v>201802</v>
      </c>
      <c r="F137" s="105">
        <v>26.33333</v>
      </c>
      <c r="G137" s="105"/>
      <c r="H137" s="44"/>
      <c r="J137" s="32">
        <f t="shared" si="16"/>
        <v>26</v>
      </c>
      <c r="K137" s="32">
        <f t="shared" si="17"/>
        <v>0</v>
      </c>
    </row>
    <row r="138" spans="1:11" x14ac:dyDescent="0.35">
      <c r="A138" s="15">
        <v>43142</v>
      </c>
      <c r="B138">
        <f t="shared" si="12"/>
        <v>2018</v>
      </c>
      <c r="C138">
        <f t="shared" si="13"/>
        <v>2</v>
      </c>
      <c r="D138">
        <f t="shared" si="14"/>
        <v>11</v>
      </c>
      <c r="E138">
        <f t="shared" si="15"/>
        <v>201802</v>
      </c>
      <c r="F138" s="105">
        <v>27.70833</v>
      </c>
      <c r="G138" s="105"/>
      <c r="H138" s="44"/>
      <c r="J138" s="32">
        <f t="shared" si="16"/>
        <v>24</v>
      </c>
      <c r="K138" s="32">
        <f t="shared" si="17"/>
        <v>0</v>
      </c>
    </row>
    <row r="139" spans="1:11" x14ac:dyDescent="0.35">
      <c r="A139" s="15">
        <v>43143</v>
      </c>
      <c r="B139">
        <f t="shared" si="12"/>
        <v>2018</v>
      </c>
      <c r="C139">
        <f t="shared" si="13"/>
        <v>2</v>
      </c>
      <c r="D139">
        <f t="shared" si="14"/>
        <v>12</v>
      </c>
      <c r="E139">
        <f t="shared" si="15"/>
        <v>201802</v>
      </c>
      <c r="F139" s="105">
        <v>25.95833</v>
      </c>
      <c r="G139" s="105"/>
      <c r="H139" s="44"/>
      <c r="J139" s="32">
        <f t="shared" si="16"/>
        <v>26</v>
      </c>
      <c r="K139" s="32">
        <f t="shared" si="17"/>
        <v>0</v>
      </c>
    </row>
    <row r="140" spans="1:11" x14ac:dyDescent="0.35">
      <c r="A140" s="15">
        <v>43144</v>
      </c>
      <c r="B140">
        <f t="shared" si="12"/>
        <v>2018</v>
      </c>
      <c r="C140">
        <f t="shared" si="13"/>
        <v>2</v>
      </c>
      <c r="D140">
        <f t="shared" si="14"/>
        <v>13</v>
      </c>
      <c r="E140">
        <f t="shared" si="15"/>
        <v>201802</v>
      </c>
      <c r="F140" s="105">
        <v>28.08333</v>
      </c>
      <c r="G140" s="105"/>
      <c r="H140" s="44"/>
      <c r="J140" s="32">
        <f t="shared" si="16"/>
        <v>24</v>
      </c>
      <c r="K140" s="32">
        <f t="shared" si="17"/>
        <v>0</v>
      </c>
    </row>
    <row r="141" spans="1:11" x14ac:dyDescent="0.35">
      <c r="A141" s="15">
        <v>43145</v>
      </c>
      <c r="B141">
        <f t="shared" si="12"/>
        <v>2018</v>
      </c>
      <c r="C141">
        <f t="shared" si="13"/>
        <v>2</v>
      </c>
      <c r="D141">
        <f t="shared" si="14"/>
        <v>14</v>
      </c>
      <c r="E141">
        <f t="shared" si="15"/>
        <v>201802</v>
      </c>
      <c r="F141" s="105">
        <v>34.083329999999997</v>
      </c>
      <c r="G141" s="105"/>
      <c r="H141" s="44"/>
      <c r="J141" s="32">
        <f t="shared" si="16"/>
        <v>18</v>
      </c>
      <c r="K141" s="32">
        <f t="shared" si="17"/>
        <v>0</v>
      </c>
    </row>
    <row r="142" spans="1:11" x14ac:dyDescent="0.35">
      <c r="A142" s="15">
        <v>43146</v>
      </c>
      <c r="B142">
        <f t="shared" si="12"/>
        <v>2018</v>
      </c>
      <c r="C142">
        <f t="shared" si="13"/>
        <v>2</v>
      </c>
      <c r="D142">
        <f t="shared" si="14"/>
        <v>15</v>
      </c>
      <c r="E142">
        <f t="shared" si="15"/>
        <v>201802</v>
      </c>
      <c r="F142" s="105">
        <v>32.666670000000003</v>
      </c>
      <c r="G142" s="105"/>
      <c r="H142" s="44"/>
      <c r="J142" s="32">
        <f t="shared" si="16"/>
        <v>19</v>
      </c>
      <c r="K142" s="32">
        <f t="shared" si="17"/>
        <v>0</v>
      </c>
    </row>
    <row r="143" spans="1:11" x14ac:dyDescent="0.35">
      <c r="A143" s="15">
        <v>43147</v>
      </c>
      <c r="B143">
        <f t="shared" si="12"/>
        <v>2018</v>
      </c>
      <c r="C143">
        <f t="shared" si="13"/>
        <v>2</v>
      </c>
      <c r="D143">
        <f t="shared" si="14"/>
        <v>16</v>
      </c>
      <c r="E143">
        <f t="shared" si="15"/>
        <v>201802</v>
      </c>
      <c r="F143" s="105">
        <v>34.958329999999997</v>
      </c>
      <c r="G143" s="105"/>
      <c r="H143" s="44"/>
      <c r="J143" s="32">
        <f t="shared" si="16"/>
        <v>17</v>
      </c>
      <c r="K143" s="32">
        <f t="shared" si="17"/>
        <v>0</v>
      </c>
    </row>
    <row r="144" spans="1:11" x14ac:dyDescent="0.35">
      <c r="A144" s="15">
        <v>43148</v>
      </c>
      <c r="B144">
        <f t="shared" si="12"/>
        <v>2018</v>
      </c>
      <c r="C144">
        <f t="shared" si="13"/>
        <v>2</v>
      </c>
      <c r="D144">
        <f t="shared" si="14"/>
        <v>17</v>
      </c>
      <c r="E144">
        <f t="shared" si="15"/>
        <v>201802</v>
      </c>
      <c r="F144" s="105">
        <v>31.91667</v>
      </c>
      <c r="G144" s="105"/>
      <c r="H144" s="44"/>
      <c r="J144" s="32">
        <f t="shared" si="16"/>
        <v>20</v>
      </c>
      <c r="K144" s="32">
        <f t="shared" si="17"/>
        <v>0</v>
      </c>
    </row>
    <row r="145" spans="1:11" x14ac:dyDescent="0.35">
      <c r="A145" s="15">
        <v>43149</v>
      </c>
      <c r="B145">
        <f t="shared" si="12"/>
        <v>2018</v>
      </c>
      <c r="C145">
        <f t="shared" si="13"/>
        <v>2</v>
      </c>
      <c r="D145">
        <f t="shared" si="14"/>
        <v>18</v>
      </c>
      <c r="E145">
        <f t="shared" si="15"/>
        <v>201802</v>
      </c>
      <c r="F145" s="105">
        <v>25.95833</v>
      </c>
      <c r="G145" s="105"/>
      <c r="H145" s="44"/>
      <c r="J145" s="32">
        <f t="shared" si="16"/>
        <v>26</v>
      </c>
      <c r="K145" s="32">
        <f t="shared" si="17"/>
        <v>0</v>
      </c>
    </row>
    <row r="146" spans="1:11" x14ac:dyDescent="0.35">
      <c r="A146" s="15">
        <v>43150</v>
      </c>
      <c r="B146">
        <f t="shared" si="12"/>
        <v>2018</v>
      </c>
      <c r="C146">
        <f t="shared" si="13"/>
        <v>2</v>
      </c>
      <c r="D146">
        <f t="shared" si="14"/>
        <v>19</v>
      </c>
      <c r="E146">
        <f t="shared" si="15"/>
        <v>201802</v>
      </c>
      <c r="F146" s="105">
        <v>19.79167</v>
      </c>
      <c r="G146" s="105"/>
      <c r="H146" s="44"/>
      <c r="J146" s="32">
        <f t="shared" si="16"/>
        <v>32</v>
      </c>
      <c r="K146" s="32">
        <f t="shared" si="17"/>
        <v>0</v>
      </c>
    </row>
    <row r="147" spans="1:11" x14ac:dyDescent="0.35">
      <c r="A147" s="15">
        <v>43151</v>
      </c>
      <c r="B147">
        <f t="shared" si="12"/>
        <v>2018</v>
      </c>
      <c r="C147">
        <f t="shared" si="13"/>
        <v>2</v>
      </c>
      <c r="D147">
        <f t="shared" si="14"/>
        <v>20</v>
      </c>
      <c r="E147">
        <f t="shared" si="15"/>
        <v>201802</v>
      </c>
      <c r="F147" s="105">
        <v>14.16667</v>
      </c>
      <c r="G147" s="105"/>
      <c r="H147" s="44"/>
      <c r="J147" s="32">
        <f t="shared" si="16"/>
        <v>38</v>
      </c>
      <c r="K147" s="32">
        <f t="shared" si="17"/>
        <v>0</v>
      </c>
    </row>
    <row r="148" spans="1:11" x14ac:dyDescent="0.35">
      <c r="A148" s="15">
        <v>43152</v>
      </c>
      <c r="B148">
        <f t="shared" si="12"/>
        <v>2018</v>
      </c>
      <c r="C148">
        <f t="shared" si="13"/>
        <v>2</v>
      </c>
      <c r="D148">
        <f t="shared" si="14"/>
        <v>21</v>
      </c>
      <c r="E148">
        <f t="shared" si="15"/>
        <v>201802</v>
      </c>
      <c r="F148" s="105">
        <v>15.08333</v>
      </c>
      <c r="G148" s="105"/>
      <c r="H148" s="44"/>
      <c r="J148" s="32">
        <f t="shared" si="16"/>
        <v>37</v>
      </c>
      <c r="K148" s="32">
        <f t="shared" si="17"/>
        <v>0</v>
      </c>
    </row>
    <row r="149" spans="1:11" x14ac:dyDescent="0.35">
      <c r="A149" s="15">
        <v>43153</v>
      </c>
      <c r="B149">
        <f t="shared" si="12"/>
        <v>2018</v>
      </c>
      <c r="C149">
        <f t="shared" si="13"/>
        <v>2</v>
      </c>
      <c r="D149">
        <f t="shared" si="14"/>
        <v>22</v>
      </c>
      <c r="E149">
        <f t="shared" si="15"/>
        <v>201802</v>
      </c>
      <c r="F149" s="105">
        <v>20.95833</v>
      </c>
      <c r="G149" s="105"/>
      <c r="H149" s="44"/>
      <c r="J149" s="32">
        <f t="shared" si="16"/>
        <v>31</v>
      </c>
      <c r="K149" s="32">
        <f t="shared" si="17"/>
        <v>0</v>
      </c>
    </row>
    <row r="150" spans="1:11" x14ac:dyDescent="0.35">
      <c r="A150" s="15">
        <v>43154</v>
      </c>
      <c r="B150">
        <f t="shared" si="12"/>
        <v>2018</v>
      </c>
      <c r="C150">
        <f t="shared" si="13"/>
        <v>2</v>
      </c>
      <c r="D150">
        <f t="shared" si="14"/>
        <v>23</v>
      </c>
      <c r="E150">
        <f t="shared" si="15"/>
        <v>201802</v>
      </c>
      <c r="F150" s="105">
        <v>18.5</v>
      </c>
      <c r="G150" s="105"/>
      <c r="H150" s="44"/>
      <c r="J150" s="32">
        <f t="shared" si="16"/>
        <v>34</v>
      </c>
      <c r="K150" s="32">
        <f t="shared" si="17"/>
        <v>0</v>
      </c>
    </row>
    <row r="151" spans="1:11" x14ac:dyDescent="0.35">
      <c r="A151" s="15">
        <v>43155</v>
      </c>
      <c r="B151">
        <f t="shared" si="12"/>
        <v>2018</v>
      </c>
      <c r="C151">
        <f t="shared" si="13"/>
        <v>2</v>
      </c>
      <c r="D151">
        <f t="shared" si="14"/>
        <v>24</v>
      </c>
      <c r="E151">
        <f t="shared" si="15"/>
        <v>201802</v>
      </c>
      <c r="F151" s="105">
        <v>29.41667</v>
      </c>
      <c r="G151" s="105"/>
      <c r="H151" s="44"/>
      <c r="J151" s="32">
        <f t="shared" si="16"/>
        <v>23</v>
      </c>
      <c r="K151" s="32">
        <f t="shared" si="17"/>
        <v>0</v>
      </c>
    </row>
    <row r="152" spans="1:11" x14ac:dyDescent="0.35">
      <c r="A152" s="15">
        <v>43156</v>
      </c>
      <c r="B152">
        <f t="shared" si="12"/>
        <v>2018</v>
      </c>
      <c r="C152">
        <f t="shared" si="13"/>
        <v>2</v>
      </c>
      <c r="D152">
        <f t="shared" si="14"/>
        <v>25</v>
      </c>
      <c r="E152">
        <f t="shared" si="15"/>
        <v>201802</v>
      </c>
      <c r="F152" s="105">
        <v>36.041670000000003</v>
      </c>
      <c r="G152" s="105"/>
      <c r="H152" s="44"/>
      <c r="J152" s="32">
        <f t="shared" si="16"/>
        <v>16</v>
      </c>
      <c r="K152" s="32">
        <f t="shared" si="17"/>
        <v>0</v>
      </c>
    </row>
    <row r="153" spans="1:11" x14ac:dyDescent="0.35">
      <c r="A153" s="15">
        <v>43157</v>
      </c>
      <c r="B153">
        <f t="shared" si="12"/>
        <v>2018</v>
      </c>
      <c r="C153">
        <f t="shared" si="13"/>
        <v>2</v>
      </c>
      <c r="D153">
        <f t="shared" si="14"/>
        <v>26</v>
      </c>
      <c r="E153">
        <f t="shared" si="15"/>
        <v>201802</v>
      </c>
      <c r="F153" s="105">
        <v>31.54167</v>
      </c>
      <c r="G153" s="105"/>
      <c r="H153" s="44"/>
      <c r="J153" s="32">
        <f t="shared" si="16"/>
        <v>20</v>
      </c>
      <c r="K153" s="32">
        <f t="shared" si="17"/>
        <v>0</v>
      </c>
    </row>
    <row r="154" spans="1:11" x14ac:dyDescent="0.35">
      <c r="A154" s="15">
        <v>43158</v>
      </c>
      <c r="B154">
        <f t="shared" si="12"/>
        <v>2018</v>
      </c>
      <c r="C154">
        <f t="shared" si="13"/>
        <v>2</v>
      </c>
      <c r="D154">
        <f t="shared" si="14"/>
        <v>27</v>
      </c>
      <c r="E154">
        <f t="shared" si="15"/>
        <v>201802</v>
      </c>
      <c r="F154" s="105">
        <v>34.083329999999997</v>
      </c>
      <c r="G154" s="105"/>
      <c r="H154" s="44"/>
      <c r="J154" s="32">
        <f t="shared" si="16"/>
        <v>18</v>
      </c>
      <c r="K154" s="32">
        <f t="shared" si="17"/>
        <v>0</v>
      </c>
    </row>
    <row r="155" spans="1:11" x14ac:dyDescent="0.35">
      <c r="A155" s="15">
        <v>43159</v>
      </c>
      <c r="B155">
        <f t="shared" si="12"/>
        <v>2018</v>
      </c>
      <c r="C155">
        <f t="shared" si="13"/>
        <v>2</v>
      </c>
      <c r="D155">
        <f t="shared" si="14"/>
        <v>28</v>
      </c>
      <c r="E155">
        <f t="shared" si="15"/>
        <v>201802</v>
      </c>
      <c r="F155" s="105">
        <v>33.833329999999997</v>
      </c>
      <c r="G155" s="105"/>
      <c r="H155" s="44"/>
      <c r="J155" s="32">
        <f t="shared" si="16"/>
        <v>18</v>
      </c>
      <c r="K155" s="32">
        <f t="shared" si="17"/>
        <v>0</v>
      </c>
    </row>
    <row r="156" spans="1:11" x14ac:dyDescent="0.35">
      <c r="A156" s="15">
        <v>43160</v>
      </c>
      <c r="B156">
        <f t="shared" si="12"/>
        <v>2018</v>
      </c>
      <c r="C156">
        <f t="shared" si="13"/>
        <v>3</v>
      </c>
      <c r="D156">
        <f t="shared" si="14"/>
        <v>1</v>
      </c>
      <c r="E156">
        <f t="shared" si="15"/>
        <v>201803</v>
      </c>
      <c r="F156" s="105">
        <v>34.217390000000002</v>
      </c>
      <c r="G156" s="105"/>
      <c r="H156" s="44"/>
      <c r="J156" s="32">
        <f t="shared" si="16"/>
        <v>18</v>
      </c>
      <c r="K156" s="32">
        <f t="shared" si="17"/>
        <v>0</v>
      </c>
    </row>
    <row r="157" spans="1:11" x14ac:dyDescent="0.35">
      <c r="A157" s="15">
        <v>43161</v>
      </c>
      <c r="B157">
        <f t="shared" si="12"/>
        <v>2018</v>
      </c>
      <c r="C157">
        <f t="shared" si="13"/>
        <v>3</v>
      </c>
      <c r="D157">
        <f t="shared" si="14"/>
        <v>2</v>
      </c>
      <c r="E157">
        <f t="shared" si="15"/>
        <v>201803</v>
      </c>
      <c r="F157" s="105">
        <v>34.695650000000001</v>
      </c>
      <c r="G157" s="105"/>
      <c r="H157" s="44"/>
      <c r="J157" s="32">
        <f t="shared" si="16"/>
        <v>17</v>
      </c>
      <c r="K157" s="32">
        <f t="shared" si="17"/>
        <v>0</v>
      </c>
    </row>
    <row r="158" spans="1:11" x14ac:dyDescent="0.35">
      <c r="A158" s="15">
        <v>43162</v>
      </c>
      <c r="B158">
        <f t="shared" si="12"/>
        <v>2018</v>
      </c>
      <c r="C158">
        <f t="shared" si="13"/>
        <v>3</v>
      </c>
      <c r="D158">
        <f t="shared" si="14"/>
        <v>3</v>
      </c>
      <c r="E158">
        <f t="shared" si="15"/>
        <v>201803</v>
      </c>
      <c r="F158" s="105">
        <v>33.833329999999997</v>
      </c>
      <c r="G158" s="105"/>
      <c r="H158" s="44"/>
      <c r="J158" s="32">
        <f t="shared" si="16"/>
        <v>18</v>
      </c>
      <c r="K158" s="32">
        <f t="shared" si="17"/>
        <v>0</v>
      </c>
    </row>
    <row r="159" spans="1:11" x14ac:dyDescent="0.35">
      <c r="A159" s="15">
        <v>43163</v>
      </c>
      <c r="B159">
        <f t="shared" si="12"/>
        <v>2018</v>
      </c>
      <c r="C159">
        <f t="shared" si="13"/>
        <v>3</v>
      </c>
      <c r="D159">
        <f t="shared" si="14"/>
        <v>4</v>
      </c>
      <c r="E159">
        <f t="shared" si="15"/>
        <v>201803</v>
      </c>
      <c r="F159" s="105">
        <v>30.83333</v>
      </c>
      <c r="G159" s="105"/>
      <c r="H159" s="44"/>
      <c r="J159" s="32">
        <f t="shared" si="16"/>
        <v>21</v>
      </c>
      <c r="K159" s="32">
        <f t="shared" si="17"/>
        <v>0</v>
      </c>
    </row>
    <row r="160" spans="1:11" x14ac:dyDescent="0.35">
      <c r="A160" s="15">
        <v>43164</v>
      </c>
      <c r="B160">
        <f t="shared" si="12"/>
        <v>2018</v>
      </c>
      <c r="C160">
        <f t="shared" si="13"/>
        <v>3</v>
      </c>
      <c r="D160">
        <f t="shared" si="14"/>
        <v>5</v>
      </c>
      <c r="E160">
        <f t="shared" si="15"/>
        <v>201803</v>
      </c>
      <c r="F160" s="105">
        <v>31.83333</v>
      </c>
      <c r="G160" s="105"/>
      <c r="H160" s="44"/>
      <c r="J160" s="32">
        <f t="shared" si="16"/>
        <v>20</v>
      </c>
      <c r="K160" s="32">
        <f t="shared" si="17"/>
        <v>0</v>
      </c>
    </row>
    <row r="161" spans="1:11" x14ac:dyDescent="0.35">
      <c r="A161" s="15">
        <v>43165</v>
      </c>
      <c r="B161">
        <f t="shared" si="12"/>
        <v>2018</v>
      </c>
      <c r="C161">
        <f t="shared" si="13"/>
        <v>3</v>
      </c>
      <c r="D161">
        <f t="shared" si="14"/>
        <v>6</v>
      </c>
      <c r="E161">
        <f t="shared" si="15"/>
        <v>201803</v>
      </c>
      <c r="F161" s="105">
        <v>32.041670000000003</v>
      </c>
      <c r="G161" s="105"/>
      <c r="H161" s="44"/>
      <c r="J161" s="32">
        <f t="shared" si="16"/>
        <v>20</v>
      </c>
      <c r="K161" s="32">
        <f t="shared" si="17"/>
        <v>0</v>
      </c>
    </row>
    <row r="162" spans="1:11" x14ac:dyDescent="0.35">
      <c r="A162" s="15">
        <v>43166</v>
      </c>
      <c r="B162">
        <f t="shared" si="12"/>
        <v>2018</v>
      </c>
      <c r="C162">
        <f t="shared" si="13"/>
        <v>3</v>
      </c>
      <c r="D162">
        <f t="shared" si="14"/>
        <v>7</v>
      </c>
      <c r="E162">
        <f t="shared" si="15"/>
        <v>201803</v>
      </c>
      <c r="F162" s="105">
        <v>31.54167</v>
      </c>
      <c r="G162" s="105"/>
      <c r="H162" s="44"/>
      <c r="J162" s="32">
        <f t="shared" si="16"/>
        <v>20</v>
      </c>
      <c r="K162" s="32">
        <f t="shared" si="17"/>
        <v>0</v>
      </c>
    </row>
    <row r="163" spans="1:11" x14ac:dyDescent="0.35">
      <c r="A163" s="15">
        <v>43167</v>
      </c>
      <c r="B163">
        <f t="shared" si="12"/>
        <v>2018</v>
      </c>
      <c r="C163">
        <f t="shared" si="13"/>
        <v>3</v>
      </c>
      <c r="D163">
        <f t="shared" si="14"/>
        <v>8</v>
      </c>
      <c r="E163">
        <f t="shared" si="15"/>
        <v>201803</v>
      </c>
      <c r="F163" s="105">
        <v>33.875</v>
      </c>
      <c r="G163" s="105"/>
      <c r="H163" s="44"/>
      <c r="J163" s="32">
        <f t="shared" si="16"/>
        <v>18</v>
      </c>
      <c r="K163" s="32">
        <f t="shared" si="17"/>
        <v>0</v>
      </c>
    </row>
    <row r="164" spans="1:11" x14ac:dyDescent="0.35">
      <c r="A164" s="15">
        <v>43168</v>
      </c>
      <c r="B164">
        <f t="shared" si="12"/>
        <v>2018</v>
      </c>
      <c r="C164">
        <f t="shared" si="13"/>
        <v>3</v>
      </c>
      <c r="D164">
        <f t="shared" si="14"/>
        <v>9</v>
      </c>
      <c r="E164">
        <f t="shared" si="15"/>
        <v>201803</v>
      </c>
      <c r="F164" s="105">
        <v>38.875</v>
      </c>
      <c r="G164" s="105"/>
      <c r="H164" s="44"/>
      <c r="J164" s="32">
        <f t="shared" si="16"/>
        <v>13</v>
      </c>
      <c r="K164" s="32">
        <f t="shared" si="17"/>
        <v>0</v>
      </c>
    </row>
    <row r="165" spans="1:11" x14ac:dyDescent="0.35">
      <c r="A165" s="15">
        <v>43169</v>
      </c>
      <c r="B165">
        <f t="shared" si="12"/>
        <v>2018</v>
      </c>
      <c r="C165">
        <f t="shared" si="13"/>
        <v>3</v>
      </c>
      <c r="D165">
        <f t="shared" si="14"/>
        <v>10</v>
      </c>
      <c r="E165">
        <f t="shared" si="15"/>
        <v>201803</v>
      </c>
      <c r="F165" s="105">
        <v>35.458329999999997</v>
      </c>
      <c r="G165" s="105"/>
      <c r="H165" s="44"/>
      <c r="J165" s="32">
        <f t="shared" si="16"/>
        <v>17</v>
      </c>
      <c r="K165" s="32">
        <f t="shared" si="17"/>
        <v>0</v>
      </c>
    </row>
    <row r="166" spans="1:11" x14ac:dyDescent="0.35">
      <c r="A166" s="15">
        <v>43170</v>
      </c>
      <c r="B166">
        <f t="shared" si="12"/>
        <v>2018</v>
      </c>
      <c r="C166">
        <f t="shared" si="13"/>
        <v>3</v>
      </c>
      <c r="D166">
        <f t="shared" si="14"/>
        <v>11</v>
      </c>
      <c r="E166">
        <f t="shared" si="15"/>
        <v>201803</v>
      </c>
      <c r="F166" s="105">
        <v>37.565219999999997</v>
      </c>
      <c r="G166" s="105"/>
      <c r="H166" s="44"/>
      <c r="J166" s="32">
        <f t="shared" si="16"/>
        <v>14</v>
      </c>
      <c r="K166" s="32">
        <f t="shared" si="17"/>
        <v>0</v>
      </c>
    </row>
    <row r="167" spans="1:11" x14ac:dyDescent="0.35">
      <c r="A167" s="15">
        <v>43171</v>
      </c>
      <c r="B167">
        <f t="shared" si="12"/>
        <v>2018</v>
      </c>
      <c r="C167">
        <f t="shared" si="13"/>
        <v>3</v>
      </c>
      <c r="D167">
        <f t="shared" si="14"/>
        <v>12</v>
      </c>
      <c r="E167">
        <f t="shared" si="15"/>
        <v>201803</v>
      </c>
      <c r="F167" s="105">
        <v>40.875</v>
      </c>
      <c r="G167" s="105"/>
      <c r="H167" s="44"/>
      <c r="J167" s="32">
        <f t="shared" si="16"/>
        <v>11</v>
      </c>
      <c r="K167" s="32">
        <f t="shared" si="17"/>
        <v>0</v>
      </c>
    </row>
    <row r="168" spans="1:11" x14ac:dyDescent="0.35">
      <c r="A168" s="15">
        <v>43172</v>
      </c>
      <c r="B168">
        <f t="shared" si="12"/>
        <v>2018</v>
      </c>
      <c r="C168">
        <f t="shared" si="13"/>
        <v>3</v>
      </c>
      <c r="D168">
        <f t="shared" si="14"/>
        <v>13</v>
      </c>
      <c r="E168">
        <f t="shared" si="15"/>
        <v>201803</v>
      </c>
      <c r="F168" s="105">
        <v>45</v>
      </c>
      <c r="G168" s="105"/>
      <c r="H168" s="44"/>
      <c r="J168" s="32">
        <f t="shared" si="16"/>
        <v>7</v>
      </c>
      <c r="K168" s="32">
        <f t="shared" si="17"/>
        <v>0</v>
      </c>
    </row>
    <row r="169" spans="1:11" x14ac:dyDescent="0.35">
      <c r="A169" s="15">
        <v>43173</v>
      </c>
      <c r="B169">
        <f t="shared" si="12"/>
        <v>2018</v>
      </c>
      <c r="C169">
        <f t="shared" si="13"/>
        <v>3</v>
      </c>
      <c r="D169">
        <f t="shared" si="14"/>
        <v>14</v>
      </c>
      <c r="E169">
        <f t="shared" si="15"/>
        <v>201803</v>
      </c>
      <c r="F169" s="105">
        <v>42.583329999999997</v>
      </c>
      <c r="G169" s="105"/>
      <c r="H169" s="44"/>
      <c r="J169" s="32">
        <f t="shared" si="16"/>
        <v>9</v>
      </c>
      <c r="K169" s="32">
        <f t="shared" si="17"/>
        <v>0</v>
      </c>
    </row>
    <row r="170" spans="1:11" x14ac:dyDescent="0.35">
      <c r="A170" s="15">
        <v>43174</v>
      </c>
      <c r="B170">
        <f t="shared" si="12"/>
        <v>2018</v>
      </c>
      <c r="C170">
        <f t="shared" si="13"/>
        <v>3</v>
      </c>
      <c r="D170">
        <f t="shared" si="14"/>
        <v>15</v>
      </c>
      <c r="E170">
        <f t="shared" si="15"/>
        <v>201803</v>
      </c>
      <c r="F170" s="105">
        <v>43.166670000000003</v>
      </c>
      <c r="G170" s="105"/>
      <c r="H170" s="44"/>
      <c r="J170" s="32">
        <f t="shared" si="16"/>
        <v>9</v>
      </c>
      <c r="K170" s="32">
        <f t="shared" si="17"/>
        <v>0</v>
      </c>
    </row>
    <row r="171" spans="1:11" x14ac:dyDescent="0.35">
      <c r="A171" s="15">
        <v>43175</v>
      </c>
      <c r="B171">
        <f t="shared" si="12"/>
        <v>2018</v>
      </c>
      <c r="C171">
        <f t="shared" si="13"/>
        <v>3</v>
      </c>
      <c r="D171">
        <f t="shared" si="14"/>
        <v>16</v>
      </c>
      <c r="E171">
        <f t="shared" si="15"/>
        <v>201803</v>
      </c>
      <c r="F171" s="105">
        <v>43.5</v>
      </c>
      <c r="G171" s="105"/>
      <c r="H171" s="44"/>
      <c r="J171" s="32">
        <f t="shared" si="16"/>
        <v>9</v>
      </c>
      <c r="K171" s="32">
        <f t="shared" si="17"/>
        <v>0</v>
      </c>
    </row>
    <row r="172" spans="1:11" x14ac:dyDescent="0.35">
      <c r="A172" s="15">
        <v>43176</v>
      </c>
      <c r="B172">
        <f t="shared" si="12"/>
        <v>2018</v>
      </c>
      <c r="C172">
        <f t="shared" si="13"/>
        <v>3</v>
      </c>
      <c r="D172">
        <f t="shared" si="14"/>
        <v>17</v>
      </c>
      <c r="E172">
        <f t="shared" si="15"/>
        <v>201803</v>
      </c>
      <c r="F172" s="105">
        <v>45.791670000000003</v>
      </c>
      <c r="G172" s="105"/>
      <c r="H172" s="44"/>
      <c r="J172" s="32">
        <f t="shared" si="16"/>
        <v>6</v>
      </c>
      <c r="K172" s="32">
        <f t="shared" si="17"/>
        <v>0</v>
      </c>
    </row>
    <row r="173" spans="1:11" x14ac:dyDescent="0.35">
      <c r="A173" s="15">
        <v>43177</v>
      </c>
      <c r="B173">
        <f t="shared" si="12"/>
        <v>2018</v>
      </c>
      <c r="C173">
        <f t="shared" si="13"/>
        <v>3</v>
      </c>
      <c r="D173">
        <f t="shared" si="14"/>
        <v>18</v>
      </c>
      <c r="E173">
        <f t="shared" si="15"/>
        <v>201803</v>
      </c>
      <c r="F173" s="105">
        <v>46.375</v>
      </c>
      <c r="G173" s="105"/>
      <c r="H173" s="44"/>
      <c r="J173" s="32">
        <f t="shared" si="16"/>
        <v>6</v>
      </c>
      <c r="K173" s="32">
        <f t="shared" si="17"/>
        <v>0</v>
      </c>
    </row>
    <row r="174" spans="1:11" x14ac:dyDescent="0.35">
      <c r="A174" s="15">
        <v>43178</v>
      </c>
      <c r="B174">
        <f t="shared" si="12"/>
        <v>2018</v>
      </c>
      <c r="C174">
        <f t="shared" si="13"/>
        <v>3</v>
      </c>
      <c r="D174">
        <f t="shared" si="14"/>
        <v>19</v>
      </c>
      <c r="E174">
        <f t="shared" si="15"/>
        <v>201803</v>
      </c>
      <c r="F174" s="105">
        <v>44.041670000000003</v>
      </c>
      <c r="G174" s="105"/>
      <c r="H174" s="44"/>
      <c r="J174" s="32">
        <f t="shared" si="16"/>
        <v>8</v>
      </c>
      <c r="K174" s="32">
        <f t="shared" si="17"/>
        <v>0</v>
      </c>
    </row>
    <row r="175" spans="1:11" x14ac:dyDescent="0.35">
      <c r="A175" s="15">
        <v>43179</v>
      </c>
      <c r="B175">
        <f t="shared" si="12"/>
        <v>2018</v>
      </c>
      <c r="C175">
        <f t="shared" si="13"/>
        <v>3</v>
      </c>
      <c r="D175">
        <f t="shared" si="14"/>
        <v>20</v>
      </c>
      <c r="E175">
        <f t="shared" si="15"/>
        <v>201803</v>
      </c>
      <c r="F175" s="105">
        <v>42.083329999999997</v>
      </c>
      <c r="G175" s="105"/>
      <c r="H175" s="44"/>
      <c r="J175" s="32">
        <f t="shared" si="16"/>
        <v>10</v>
      </c>
      <c r="K175" s="32">
        <f t="shared" si="17"/>
        <v>0</v>
      </c>
    </row>
    <row r="176" spans="1:11" x14ac:dyDescent="0.35">
      <c r="A176" s="15">
        <v>43180</v>
      </c>
      <c r="B176">
        <f t="shared" si="12"/>
        <v>2018</v>
      </c>
      <c r="C176">
        <f t="shared" si="13"/>
        <v>3</v>
      </c>
      <c r="D176">
        <f t="shared" si="14"/>
        <v>21</v>
      </c>
      <c r="E176">
        <f t="shared" si="15"/>
        <v>201803</v>
      </c>
      <c r="F176" s="105">
        <v>41.666670000000003</v>
      </c>
      <c r="G176" s="105"/>
      <c r="H176" s="44"/>
      <c r="J176" s="32">
        <f t="shared" si="16"/>
        <v>10</v>
      </c>
      <c r="K176" s="32">
        <f t="shared" si="17"/>
        <v>0</v>
      </c>
    </row>
    <row r="177" spans="1:11" x14ac:dyDescent="0.35">
      <c r="A177" s="15">
        <v>43181</v>
      </c>
      <c r="B177">
        <f t="shared" si="12"/>
        <v>2018</v>
      </c>
      <c r="C177">
        <f t="shared" si="13"/>
        <v>3</v>
      </c>
      <c r="D177">
        <f t="shared" si="14"/>
        <v>22</v>
      </c>
      <c r="E177">
        <f t="shared" si="15"/>
        <v>201803</v>
      </c>
      <c r="F177" s="105">
        <v>44.541670000000003</v>
      </c>
      <c r="G177" s="105"/>
      <c r="H177" s="44"/>
      <c r="J177" s="32">
        <f t="shared" si="16"/>
        <v>7</v>
      </c>
      <c r="K177" s="32">
        <f t="shared" si="17"/>
        <v>0</v>
      </c>
    </row>
    <row r="178" spans="1:11" x14ac:dyDescent="0.35">
      <c r="A178" s="15">
        <v>43182</v>
      </c>
      <c r="B178">
        <f t="shared" si="12"/>
        <v>2018</v>
      </c>
      <c r="C178">
        <f t="shared" si="13"/>
        <v>3</v>
      </c>
      <c r="D178">
        <f t="shared" si="14"/>
        <v>23</v>
      </c>
      <c r="E178">
        <f t="shared" si="15"/>
        <v>201803</v>
      </c>
      <c r="F178" s="105">
        <v>37.458329999999997</v>
      </c>
      <c r="G178" s="105"/>
      <c r="H178" s="44"/>
      <c r="J178" s="32">
        <f t="shared" si="16"/>
        <v>15</v>
      </c>
      <c r="K178" s="32">
        <f t="shared" si="17"/>
        <v>0</v>
      </c>
    </row>
    <row r="179" spans="1:11" x14ac:dyDescent="0.35">
      <c r="A179" s="15">
        <v>43183</v>
      </c>
      <c r="B179">
        <f t="shared" si="12"/>
        <v>2018</v>
      </c>
      <c r="C179">
        <f t="shared" si="13"/>
        <v>3</v>
      </c>
      <c r="D179">
        <f t="shared" si="14"/>
        <v>24</v>
      </c>
      <c r="E179">
        <f t="shared" si="15"/>
        <v>201803</v>
      </c>
      <c r="F179" s="105">
        <v>36.916670000000003</v>
      </c>
      <c r="G179" s="105"/>
      <c r="H179" s="44"/>
      <c r="J179" s="32">
        <f t="shared" si="16"/>
        <v>15</v>
      </c>
      <c r="K179" s="32">
        <f t="shared" si="17"/>
        <v>0</v>
      </c>
    </row>
    <row r="180" spans="1:11" x14ac:dyDescent="0.35">
      <c r="A180" s="15">
        <v>43184</v>
      </c>
      <c r="B180">
        <f t="shared" si="12"/>
        <v>2018</v>
      </c>
      <c r="C180">
        <f t="shared" si="13"/>
        <v>3</v>
      </c>
      <c r="D180">
        <f t="shared" si="14"/>
        <v>25</v>
      </c>
      <c r="E180">
        <f t="shared" si="15"/>
        <v>201803</v>
      </c>
      <c r="F180" s="105">
        <v>37.916670000000003</v>
      </c>
      <c r="G180" s="105"/>
      <c r="H180" s="44"/>
      <c r="J180" s="32">
        <f t="shared" si="16"/>
        <v>14</v>
      </c>
      <c r="K180" s="32">
        <f t="shared" si="17"/>
        <v>0</v>
      </c>
    </row>
    <row r="181" spans="1:11" x14ac:dyDescent="0.35">
      <c r="A181" s="15">
        <v>43185</v>
      </c>
      <c r="B181">
        <f t="shared" si="12"/>
        <v>2018</v>
      </c>
      <c r="C181">
        <f t="shared" si="13"/>
        <v>3</v>
      </c>
      <c r="D181">
        <f t="shared" si="14"/>
        <v>26</v>
      </c>
      <c r="E181">
        <f t="shared" si="15"/>
        <v>201803</v>
      </c>
      <c r="F181" s="105">
        <v>41.86956</v>
      </c>
      <c r="G181" s="105"/>
      <c r="H181" s="44"/>
      <c r="J181" s="32">
        <f t="shared" si="16"/>
        <v>10</v>
      </c>
      <c r="K181" s="32">
        <f t="shared" si="17"/>
        <v>0</v>
      </c>
    </row>
    <row r="182" spans="1:11" x14ac:dyDescent="0.35">
      <c r="A182" s="15">
        <v>43186</v>
      </c>
      <c r="B182">
        <f t="shared" si="12"/>
        <v>2018</v>
      </c>
      <c r="C182">
        <f t="shared" si="13"/>
        <v>3</v>
      </c>
      <c r="D182">
        <f t="shared" si="14"/>
        <v>27</v>
      </c>
      <c r="E182">
        <f t="shared" si="15"/>
        <v>201803</v>
      </c>
      <c r="F182" s="105">
        <v>51.291670000000003</v>
      </c>
      <c r="G182" s="105"/>
      <c r="H182" s="44"/>
      <c r="J182" s="32">
        <f t="shared" si="16"/>
        <v>1</v>
      </c>
      <c r="K182" s="32">
        <f t="shared" si="17"/>
        <v>0</v>
      </c>
    </row>
    <row r="183" spans="1:11" x14ac:dyDescent="0.35">
      <c r="A183" s="15">
        <v>43187</v>
      </c>
      <c r="B183">
        <f t="shared" si="12"/>
        <v>2018</v>
      </c>
      <c r="C183">
        <f t="shared" si="13"/>
        <v>3</v>
      </c>
      <c r="D183">
        <f t="shared" si="14"/>
        <v>28</v>
      </c>
      <c r="E183">
        <f t="shared" si="15"/>
        <v>201803</v>
      </c>
      <c r="F183" s="105">
        <v>47.041670000000003</v>
      </c>
      <c r="G183" s="105"/>
      <c r="H183" s="44"/>
      <c r="J183" s="32">
        <f t="shared" si="16"/>
        <v>5</v>
      </c>
      <c r="K183" s="32">
        <f t="shared" si="17"/>
        <v>0</v>
      </c>
    </row>
    <row r="184" spans="1:11" x14ac:dyDescent="0.35">
      <c r="A184" s="15">
        <v>43188</v>
      </c>
      <c r="B184">
        <f t="shared" si="12"/>
        <v>2018</v>
      </c>
      <c r="C184">
        <f t="shared" si="13"/>
        <v>3</v>
      </c>
      <c r="D184">
        <f t="shared" si="14"/>
        <v>29</v>
      </c>
      <c r="E184">
        <f t="shared" si="15"/>
        <v>201803</v>
      </c>
      <c r="F184" s="105">
        <v>46.583329999999997</v>
      </c>
      <c r="G184" s="105"/>
      <c r="H184" s="44"/>
      <c r="J184" s="32">
        <f t="shared" si="16"/>
        <v>5</v>
      </c>
      <c r="K184" s="32">
        <f t="shared" si="17"/>
        <v>0</v>
      </c>
    </row>
    <row r="185" spans="1:11" x14ac:dyDescent="0.35">
      <c r="A185" s="15">
        <v>43189</v>
      </c>
      <c r="B185">
        <f t="shared" si="12"/>
        <v>2018</v>
      </c>
      <c r="C185">
        <f t="shared" si="13"/>
        <v>3</v>
      </c>
      <c r="D185">
        <f t="shared" si="14"/>
        <v>30</v>
      </c>
      <c r="E185">
        <f t="shared" si="15"/>
        <v>201803</v>
      </c>
      <c r="F185" s="105">
        <v>52.541670000000003</v>
      </c>
      <c r="G185" s="105"/>
      <c r="H185" s="44"/>
      <c r="J185" s="32">
        <f t="shared" si="16"/>
        <v>0</v>
      </c>
      <c r="K185" s="32">
        <f t="shared" si="17"/>
        <v>0</v>
      </c>
    </row>
    <row r="186" spans="1:11" x14ac:dyDescent="0.35">
      <c r="A186" s="15">
        <v>43190</v>
      </c>
      <c r="B186">
        <f t="shared" si="12"/>
        <v>2018</v>
      </c>
      <c r="C186">
        <f t="shared" si="13"/>
        <v>3</v>
      </c>
      <c r="D186">
        <f t="shared" si="14"/>
        <v>31</v>
      </c>
      <c r="E186">
        <f t="shared" si="15"/>
        <v>201803</v>
      </c>
      <c r="F186" s="105">
        <v>44.125</v>
      </c>
      <c r="G186" s="105"/>
      <c r="H186" s="44"/>
      <c r="J186" s="32">
        <f t="shared" si="16"/>
        <v>8</v>
      </c>
      <c r="K186" s="32">
        <f t="shared" si="17"/>
        <v>0</v>
      </c>
    </row>
    <row r="187" spans="1:11" x14ac:dyDescent="0.35">
      <c r="A187" s="15">
        <v>43191</v>
      </c>
      <c r="B187">
        <f t="shared" si="12"/>
        <v>2018</v>
      </c>
      <c r="C187">
        <f t="shared" si="13"/>
        <v>4</v>
      </c>
      <c r="D187">
        <f t="shared" si="14"/>
        <v>1</v>
      </c>
      <c r="E187">
        <f t="shared" si="15"/>
        <v>201804</v>
      </c>
      <c r="F187" s="105">
        <v>43.083329999999997</v>
      </c>
      <c r="G187" s="105"/>
      <c r="H187" s="44"/>
      <c r="J187" s="32">
        <f t="shared" si="16"/>
        <v>9</v>
      </c>
      <c r="K187" s="32">
        <f t="shared" si="17"/>
        <v>0</v>
      </c>
    </row>
    <row r="188" spans="1:11" x14ac:dyDescent="0.35">
      <c r="A188" s="15">
        <v>43192</v>
      </c>
      <c r="B188">
        <f t="shared" si="12"/>
        <v>2018</v>
      </c>
      <c r="C188">
        <f t="shared" si="13"/>
        <v>4</v>
      </c>
      <c r="D188">
        <f t="shared" si="14"/>
        <v>2</v>
      </c>
      <c r="E188">
        <f t="shared" si="15"/>
        <v>201804</v>
      </c>
      <c r="F188" s="105">
        <v>41.375</v>
      </c>
      <c r="G188" s="105"/>
      <c r="H188" s="44"/>
      <c r="J188" s="32">
        <f t="shared" si="16"/>
        <v>11</v>
      </c>
      <c r="K188" s="32">
        <f t="shared" si="17"/>
        <v>0</v>
      </c>
    </row>
    <row r="189" spans="1:11" x14ac:dyDescent="0.35">
      <c r="A189" s="15">
        <v>43193</v>
      </c>
      <c r="B189">
        <f t="shared" si="12"/>
        <v>2018</v>
      </c>
      <c r="C189">
        <f t="shared" si="13"/>
        <v>4</v>
      </c>
      <c r="D189">
        <f t="shared" si="14"/>
        <v>3</v>
      </c>
      <c r="E189">
        <f t="shared" si="15"/>
        <v>201804</v>
      </c>
      <c r="F189" s="105">
        <v>39.375</v>
      </c>
      <c r="G189" s="105"/>
      <c r="H189" s="44"/>
      <c r="J189" s="32">
        <f t="shared" si="16"/>
        <v>13</v>
      </c>
      <c r="K189" s="32">
        <f t="shared" si="17"/>
        <v>0</v>
      </c>
    </row>
    <row r="190" spans="1:11" x14ac:dyDescent="0.35">
      <c r="A190" s="15">
        <v>43194</v>
      </c>
      <c r="B190">
        <f t="shared" si="12"/>
        <v>2018</v>
      </c>
      <c r="C190">
        <f t="shared" si="13"/>
        <v>4</v>
      </c>
      <c r="D190">
        <f t="shared" si="14"/>
        <v>4</v>
      </c>
      <c r="E190">
        <f t="shared" si="15"/>
        <v>201804</v>
      </c>
      <c r="F190" s="105">
        <v>43.375</v>
      </c>
      <c r="G190" s="105"/>
      <c r="H190" s="44"/>
      <c r="J190" s="32">
        <f t="shared" si="16"/>
        <v>9</v>
      </c>
      <c r="K190" s="32">
        <f t="shared" si="17"/>
        <v>0</v>
      </c>
    </row>
    <row r="191" spans="1:11" x14ac:dyDescent="0.35">
      <c r="A191" s="15">
        <v>43195</v>
      </c>
      <c r="B191">
        <f t="shared" si="12"/>
        <v>2018</v>
      </c>
      <c r="C191">
        <f t="shared" si="13"/>
        <v>4</v>
      </c>
      <c r="D191">
        <f t="shared" si="14"/>
        <v>5</v>
      </c>
      <c r="E191">
        <f t="shared" si="15"/>
        <v>201804</v>
      </c>
      <c r="F191" s="105">
        <v>43.208329999999997</v>
      </c>
      <c r="G191" s="105"/>
      <c r="H191" s="44"/>
      <c r="J191" s="32">
        <f t="shared" si="16"/>
        <v>9</v>
      </c>
      <c r="K191" s="32">
        <f t="shared" si="17"/>
        <v>0</v>
      </c>
    </row>
    <row r="192" spans="1:11" x14ac:dyDescent="0.35">
      <c r="A192" s="15">
        <v>43196</v>
      </c>
      <c r="B192">
        <f t="shared" si="12"/>
        <v>2018</v>
      </c>
      <c r="C192">
        <f t="shared" si="13"/>
        <v>4</v>
      </c>
      <c r="D192">
        <f t="shared" si="14"/>
        <v>6</v>
      </c>
      <c r="E192">
        <f t="shared" si="15"/>
        <v>201804</v>
      </c>
      <c r="F192" s="105">
        <v>45.083329999999997</v>
      </c>
      <c r="G192" s="105"/>
      <c r="H192" s="44"/>
      <c r="J192" s="32">
        <f t="shared" si="16"/>
        <v>7</v>
      </c>
      <c r="K192" s="32">
        <f t="shared" si="17"/>
        <v>0</v>
      </c>
    </row>
    <row r="193" spans="1:11" x14ac:dyDescent="0.35">
      <c r="A193" s="15">
        <v>43197</v>
      </c>
      <c r="B193">
        <f t="shared" si="12"/>
        <v>2018</v>
      </c>
      <c r="C193">
        <f t="shared" si="13"/>
        <v>4</v>
      </c>
      <c r="D193">
        <f t="shared" si="14"/>
        <v>7</v>
      </c>
      <c r="E193">
        <f t="shared" si="15"/>
        <v>201804</v>
      </c>
      <c r="F193" s="105">
        <v>46.458329999999997</v>
      </c>
      <c r="G193" s="105"/>
      <c r="H193" s="44"/>
      <c r="J193" s="32">
        <f t="shared" si="16"/>
        <v>6</v>
      </c>
      <c r="K193" s="32">
        <f t="shared" si="17"/>
        <v>0</v>
      </c>
    </row>
    <row r="194" spans="1:11" x14ac:dyDescent="0.35">
      <c r="A194" s="15">
        <v>43198</v>
      </c>
      <c r="B194">
        <f t="shared" si="12"/>
        <v>2018</v>
      </c>
      <c r="C194">
        <f t="shared" si="13"/>
        <v>4</v>
      </c>
      <c r="D194">
        <f t="shared" si="14"/>
        <v>8</v>
      </c>
      <c r="E194">
        <f t="shared" si="15"/>
        <v>201804</v>
      </c>
      <c r="F194" s="105">
        <v>49.875</v>
      </c>
      <c r="G194" s="105"/>
      <c r="H194" s="44"/>
      <c r="J194" s="32">
        <f t="shared" si="16"/>
        <v>2</v>
      </c>
      <c r="K194" s="32">
        <f t="shared" si="17"/>
        <v>0</v>
      </c>
    </row>
    <row r="195" spans="1:11" x14ac:dyDescent="0.35">
      <c r="A195" s="15">
        <v>43199</v>
      </c>
      <c r="B195">
        <f t="shared" si="12"/>
        <v>2018</v>
      </c>
      <c r="C195">
        <f t="shared" si="13"/>
        <v>4</v>
      </c>
      <c r="D195">
        <f t="shared" si="14"/>
        <v>9</v>
      </c>
      <c r="E195">
        <f t="shared" si="15"/>
        <v>201804</v>
      </c>
      <c r="F195" s="105">
        <v>48.166670000000003</v>
      </c>
      <c r="G195" s="105"/>
      <c r="H195" s="44"/>
      <c r="J195" s="32">
        <f t="shared" si="16"/>
        <v>4</v>
      </c>
      <c r="K195" s="32">
        <f t="shared" si="17"/>
        <v>0</v>
      </c>
    </row>
    <row r="196" spans="1:11" x14ac:dyDescent="0.35">
      <c r="A196" s="15">
        <v>43200</v>
      </c>
      <c r="B196">
        <f t="shared" si="12"/>
        <v>2018</v>
      </c>
      <c r="C196">
        <f t="shared" si="13"/>
        <v>4</v>
      </c>
      <c r="D196">
        <f t="shared" si="14"/>
        <v>10</v>
      </c>
      <c r="E196">
        <f t="shared" si="15"/>
        <v>201804</v>
      </c>
      <c r="F196" s="105">
        <v>48.954540000000001</v>
      </c>
      <c r="G196" s="105"/>
      <c r="H196" s="44"/>
      <c r="J196" s="32">
        <f t="shared" si="16"/>
        <v>3</v>
      </c>
      <c r="K196" s="32">
        <f t="shared" si="17"/>
        <v>0</v>
      </c>
    </row>
    <row r="197" spans="1:11" x14ac:dyDescent="0.35">
      <c r="A197" s="15">
        <v>43201</v>
      </c>
      <c r="B197">
        <f t="shared" si="12"/>
        <v>2018</v>
      </c>
      <c r="C197">
        <f t="shared" si="13"/>
        <v>4</v>
      </c>
      <c r="D197">
        <f t="shared" si="14"/>
        <v>11</v>
      </c>
      <c r="E197">
        <f t="shared" si="15"/>
        <v>201804</v>
      </c>
      <c r="F197" s="105">
        <v>48.333329999999997</v>
      </c>
      <c r="G197" s="105"/>
      <c r="H197" s="44"/>
      <c r="J197" s="32">
        <f t="shared" si="16"/>
        <v>4</v>
      </c>
      <c r="K197" s="32">
        <f t="shared" si="17"/>
        <v>0</v>
      </c>
    </row>
    <row r="198" spans="1:11" x14ac:dyDescent="0.35">
      <c r="A198" s="15">
        <v>43202</v>
      </c>
      <c r="B198">
        <f t="shared" ref="B198:B261" si="18">YEAR(A198)</f>
        <v>2018</v>
      </c>
      <c r="C198">
        <f t="shared" ref="C198:C261" si="19">MONTH(A198)</f>
        <v>4</v>
      </c>
      <c r="D198">
        <f t="shared" ref="D198:D261" si="20">DAY(A198)</f>
        <v>12</v>
      </c>
      <c r="E198">
        <f t="shared" ref="E198:E261" si="21">B198*100+C198</f>
        <v>201804</v>
      </c>
      <c r="F198" s="105">
        <v>49.958329999999997</v>
      </c>
      <c r="G198" s="105"/>
      <c r="H198" s="44"/>
      <c r="J198" s="32">
        <f t="shared" ref="J198:J261" si="22">IF(F198=999,0,MAX(ROUND($J$3-F198,0),0))</f>
        <v>2</v>
      </c>
      <c r="K198" s="32">
        <f t="shared" ref="K198:K261" si="23">IF(F198=999,0,MAX(ROUND(F198-$K$3,0),0))</f>
        <v>0</v>
      </c>
    </row>
    <row r="199" spans="1:11" x14ac:dyDescent="0.35">
      <c r="A199" s="15">
        <v>43203</v>
      </c>
      <c r="B199">
        <f t="shared" si="18"/>
        <v>2018</v>
      </c>
      <c r="C199">
        <f t="shared" si="19"/>
        <v>4</v>
      </c>
      <c r="D199">
        <f t="shared" si="20"/>
        <v>13</v>
      </c>
      <c r="E199">
        <f t="shared" si="21"/>
        <v>201804</v>
      </c>
      <c r="F199" s="105">
        <v>46.666670000000003</v>
      </c>
      <c r="G199" s="105"/>
      <c r="H199" s="44"/>
      <c r="J199" s="32">
        <f t="shared" si="22"/>
        <v>5</v>
      </c>
      <c r="K199" s="32">
        <f t="shared" si="23"/>
        <v>0</v>
      </c>
    </row>
    <row r="200" spans="1:11" x14ac:dyDescent="0.35">
      <c r="A200" s="15">
        <v>43204</v>
      </c>
      <c r="B200">
        <f t="shared" si="18"/>
        <v>2018</v>
      </c>
      <c r="C200">
        <f t="shared" si="19"/>
        <v>4</v>
      </c>
      <c r="D200">
        <f t="shared" si="20"/>
        <v>14</v>
      </c>
      <c r="E200">
        <f t="shared" si="21"/>
        <v>201804</v>
      </c>
      <c r="F200" s="105">
        <v>52.166670000000003</v>
      </c>
      <c r="G200" s="105"/>
      <c r="H200" s="44"/>
      <c r="J200" s="32">
        <f t="shared" si="22"/>
        <v>0</v>
      </c>
      <c r="K200" s="32">
        <f t="shared" si="23"/>
        <v>0</v>
      </c>
    </row>
    <row r="201" spans="1:11" x14ac:dyDescent="0.35">
      <c r="A201" s="15">
        <v>43205</v>
      </c>
      <c r="B201">
        <f t="shared" si="18"/>
        <v>2018</v>
      </c>
      <c r="C201">
        <f t="shared" si="19"/>
        <v>4</v>
      </c>
      <c r="D201">
        <f t="shared" si="20"/>
        <v>15</v>
      </c>
      <c r="E201">
        <f t="shared" si="21"/>
        <v>201804</v>
      </c>
      <c r="F201" s="105">
        <v>49.083329999999997</v>
      </c>
      <c r="G201" s="105"/>
      <c r="H201" s="44"/>
      <c r="J201" s="32">
        <f t="shared" si="22"/>
        <v>3</v>
      </c>
      <c r="K201" s="32">
        <f t="shared" si="23"/>
        <v>0</v>
      </c>
    </row>
    <row r="202" spans="1:11" x14ac:dyDescent="0.35">
      <c r="A202" s="15">
        <v>43206</v>
      </c>
      <c r="B202">
        <f t="shared" si="18"/>
        <v>2018</v>
      </c>
      <c r="C202">
        <f t="shared" si="19"/>
        <v>4</v>
      </c>
      <c r="D202">
        <f t="shared" si="20"/>
        <v>16</v>
      </c>
      <c r="E202">
        <f t="shared" si="21"/>
        <v>201804</v>
      </c>
      <c r="F202" s="105">
        <v>45.473680000000002</v>
      </c>
      <c r="G202" s="105"/>
      <c r="H202" s="44"/>
      <c r="J202" s="32">
        <f t="shared" si="22"/>
        <v>7</v>
      </c>
      <c r="K202" s="32">
        <f t="shared" si="23"/>
        <v>0</v>
      </c>
    </row>
    <row r="203" spans="1:11" x14ac:dyDescent="0.35">
      <c r="A203" s="15">
        <v>43207</v>
      </c>
      <c r="B203">
        <f t="shared" si="18"/>
        <v>2018</v>
      </c>
      <c r="C203">
        <f t="shared" si="19"/>
        <v>4</v>
      </c>
      <c r="D203">
        <f t="shared" si="20"/>
        <v>17</v>
      </c>
      <c r="E203">
        <f t="shared" si="21"/>
        <v>201804</v>
      </c>
      <c r="F203" s="105">
        <v>49.416670000000003</v>
      </c>
      <c r="G203" s="105"/>
      <c r="H203" s="44"/>
      <c r="J203" s="32">
        <f t="shared" si="22"/>
        <v>3</v>
      </c>
      <c r="K203" s="32">
        <f t="shared" si="23"/>
        <v>0</v>
      </c>
    </row>
    <row r="204" spans="1:11" x14ac:dyDescent="0.35">
      <c r="A204" s="15">
        <v>43208</v>
      </c>
      <c r="B204">
        <f t="shared" si="18"/>
        <v>2018</v>
      </c>
      <c r="C204">
        <f t="shared" si="19"/>
        <v>4</v>
      </c>
      <c r="D204">
        <f t="shared" si="20"/>
        <v>18</v>
      </c>
      <c r="E204">
        <f t="shared" si="21"/>
        <v>201804</v>
      </c>
      <c r="F204" s="105">
        <v>45.125</v>
      </c>
      <c r="G204" s="105"/>
      <c r="H204" s="44"/>
      <c r="J204" s="32">
        <f t="shared" si="22"/>
        <v>7</v>
      </c>
      <c r="K204" s="32">
        <f t="shared" si="23"/>
        <v>0</v>
      </c>
    </row>
    <row r="205" spans="1:11" x14ac:dyDescent="0.35">
      <c r="A205" s="15">
        <v>43209</v>
      </c>
      <c r="B205">
        <f t="shared" si="18"/>
        <v>2018</v>
      </c>
      <c r="C205">
        <f t="shared" si="19"/>
        <v>4</v>
      </c>
      <c r="D205">
        <f t="shared" si="20"/>
        <v>19</v>
      </c>
      <c r="E205">
        <f t="shared" si="21"/>
        <v>201804</v>
      </c>
      <c r="F205" s="105">
        <v>50.75</v>
      </c>
      <c r="G205" s="105"/>
      <c r="H205" s="44"/>
      <c r="J205" s="32">
        <f t="shared" si="22"/>
        <v>1</v>
      </c>
      <c r="K205" s="32">
        <f t="shared" si="23"/>
        <v>0</v>
      </c>
    </row>
    <row r="206" spans="1:11" x14ac:dyDescent="0.35">
      <c r="A206" s="15">
        <v>43210</v>
      </c>
      <c r="B206">
        <f t="shared" si="18"/>
        <v>2018</v>
      </c>
      <c r="C206">
        <f t="shared" si="19"/>
        <v>4</v>
      </c>
      <c r="D206">
        <f t="shared" si="20"/>
        <v>20</v>
      </c>
      <c r="E206">
        <f t="shared" si="21"/>
        <v>201804</v>
      </c>
      <c r="F206" s="105">
        <v>54.458329999999997</v>
      </c>
      <c r="G206" s="105"/>
      <c r="H206" s="44"/>
      <c r="J206" s="32">
        <f t="shared" si="22"/>
        <v>0</v>
      </c>
      <c r="K206" s="32">
        <f t="shared" si="23"/>
        <v>0</v>
      </c>
    </row>
    <row r="207" spans="1:11" x14ac:dyDescent="0.35">
      <c r="A207" s="15">
        <v>43211</v>
      </c>
      <c r="B207">
        <f t="shared" si="18"/>
        <v>2018</v>
      </c>
      <c r="C207">
        <f t="shared" si="19"/>
        <v>4</v>
      </c>
      <c r="D207">
        <f t="shared" si="20"/>
        <v>21</v>
      </c>
      <c r="E207">
        <f t="shared" si="21"/>
        <v>201804</v>
      </c>
      <c r="F207" s="105">
        <v>55.041670000000003</v>
      </c>
      <c r="G207" s="105"/>
      <c r="H207" s="44"/>
      <c r="J207" s="32">
        <f t="shared" si="22"/>
        <v>0</v>
      </c>
      <c r="K207" s="32">
        <f t="shared" si="23"/>
        <v>0</v>
      </c>
    </row>
    <row r="208" spans="1:11" x14ac:dyDescent="0.35">
      <c r="A208" s="15">
        <v>43212</v>
      </c>
      <c r="B208">
        <f t="shared" si="18"/>
        <v>2018</v>
      </c>
      <c r="C208">
        <f t="shared" si="19"/>
        <v>4</v>
      </c>
      <c r="D208">
        <f t="shared" si="20"/>
        <v>22</v>
      </c>
      <c r="E208">
        <f t="shared" si="21"/>
        <v>201804</v>
      </c>
      <c r="F208" s="105">
        <v>48.916670000000003</v>
      </c>
      <c r="G208" s="105"/>
      <c r="H208" s="44"/>
      <c r="J208" s="32">
        <f t="shared" si="22"/>
        <v>3</v>
      </c>
      <c r="K208" s="32">
        <f t="shared" si="23"/>
        <v>0</v>
      </c>
    </row>
    <row r="209" spans="1:11" x14ac:dyDescent="0.35">
      <c r="A209" s="15">
        <v>43213</v>
      </c>
      <c r="B209">
        <f t="shared" si="18"/>
        <v>2018</v>
      </c>
      <c r="C209">
        <f t="shared" si="19"/>
        <v>4</v>
      </c>
      <c r="D209">
        <f t="shared" si="20"/>
        <v>23</v>
      </c>
      <c r="E209">
        <f t="shared" si="21"/>
        <v>201804</v>
      </c>
      <c r="F209" s="105">
        <v>52.625</v>
      </c>
      <c r="G209" s="105"/>
      <c r="H209" s="44"/>
      <c r="J209" s="32">
        <f t="shared" si="22"/>
        <v>0</v>
      </c>
      <c r="K209" s="32">
        <f t="shared" si="23"/>
        <v>0</v>
      </c>
    </row>
    <row r="210" spans="1:11" x14ac:dyDescent="0.35">
      <c r="A210" s="15">
        <v>43214</v>
      </c>
      <c r="B210">
        <f t="shared" si="18"/>
        <v>2018</v>
      </c>
      <c r="C210">
        <f t="shared" si="19"/>
        <v>4</v>
      </c>
      <c r="D210">
        <f t="shared" si="20"/>
        <v>24</v>
      </c>
      <c r="E210">
        <f t="shared" si="21"/>
        <v>201804</v>
      </c>
      <c r="F210" s="105">
        <v>54.083329999999997</v>
      </c>
      <c r="G210" s="105"/>
      <c r="H210" s="44"/>
      <c r="J210" s="32">
        <f t="shared" si="22"/>
        <v>0</v>
      </c>
      <c r="K210" s="32">
        <f t="shared" si="23"/>
        <v>0</v>
      </c>
    </row>
    <row r="211" spans="1:11" x14ac:dyDescent="0.35">
      <c r="A211" s="15">
        <v>43215</v>
      </c>
      <c r="B211">
        <f t="shared" si="18"/>
        <v>2018</v>
      </c>
      <c r="C211">
        <f t="shared" si="19"/>
        <v>4</v>
      </c>
      <c r="D211">
        <f t="shared" si="20"/>
        <v>25</v>
      </c>
      <c r="E211">
        <f t="shared" si="21"/>
        <v>201804</v>
      </c>
      <c r="F211" s="105">
        <v>60</v>
      </c>
      <c r="G211" s="105"/>
      <c r="H211" s="44"/>
      <c r="J211" s="32">
        <f t="shared" si="22"/>
        <v>0</v>
      </c>
      <c r="K211" s="32">
        <f t="shared" si="23"/>
        <v>0</v>
      </c>
    </row>
    <row r="212" spans="1:11" x14ac:dyDescent="0.35">
      <c r="A212" s="15">
        <v>43216</v>
      </c>
      <c r="B212">
        <f t="shared" si="18"/>
        <v>2018</v>
      </c>
      <c r="C212">
        <f t="shared" si="19"/>
        <v>4</v>
      </c>
      <c r="D212">
        <f t="shared" si="20"/>
        <v>26</v>
      </c>
      <c r="E212">
        <f t="shared" si="21"/>
        <v>201804</v>
      </c>
      <c r="F212" s="105">
        <v>61.458329999999997</v>
      </c>
      <c r="G212" s="105"/>
      <c r="H212" s="44"/>
      <c r="J212" s="32">
        <f t="shared" si="22"/>
        <v>0</v>
      </c>
      <c r="K212" s="32">
        <f t="shared" si="23"/>
        <v>0</v>
      </c>
    </row>
    <row r="213" spans="1:11" x14ac:dyDescent="0.35">
      <c r="A213" s="15">
        <v>43217</v>
      </c>
      <c r="B213">
        <f t="shared" si="18"/>
        <v>2018</v>
      </c>
      <c r="C213">
        <f t="shared" si="19"/>
        <v>4</v>
      </c>
      <c r="D213">
        <f t="shared" si="20"/>
        <v>27</v>
      </c>
      <c r="E213">
        <f t="shared" si="21"/>
        <v>201804</v>
      </c>
      <c r="F213" s="105">
        <v>63.958329999999997</v>
      </c>
      <c r="G213" s="105"/>
      <c r="H213" s="44"/>
      <c r="J213" s="32">
        <f t="shared" si="22"/>
        <v>0</v>
      </c>
      <c r="K213" s="32">
        <f t="shared" si="23"/>
        <v>2</v>
      </c>
    </row>
    <row r="214" spans="1:11" x14ac:dyDescent="0.35">
      <c r="A214" s="15">
        <v>43218</v>
      </c>
      <c r="B214">
        <f t="shared" si="18"/>
        <v>2018</v>
      </c>
      <c r="C214">
        <f t="shared" si="19"/>
        <v>4</v>
      </c>
      <c r="D214">
        <f t="shared" si="20"/>
        <v>28</v>
      </c>
      <c r="E214">
        <f t="shared" si="21"/>
        <v>201804</v>
      </c>
      <c r="F214" s="105">
        <v>52.75</v>
      </c>
      <c r="G214" s="105"/>
      <c r="H214" s="44"/>
      <c r="J214" s="32">
        <f t="shared" si="22"/>
        <v>0</v>
      </c>
      <c r="K214" s="32">
        <f t="shared" si="23"/>
        <v>0</v>
      </c>
    </row>
    <row r="215" spans="1:11" x14ac:dyDescent="0.35">
      <c r="A215" s="15">
        <v>43219</v>
      </c>
      <c r="B215">
        <f t="shared" si="18"/>
        <v>2018</v>
      </c>
      <c r="C215">
        <f t="shared" si="19"/>
        <v>4</v>
      </c>
      <c r="D215">
        <f t="shared" si="20"/>
        <v>29</v>
      </c>
      <c r="E215">
        <f t="shared" si="21"/>
        <v>201804</v>
      </c>
      <c r="F215" s="105">
        <v>53.041670000000003</v>
      </c>
      <c r="G215" s="105"/>
      <c r="H215" s="44"/>
      <c r="J215" s="32">
        <f t="shared" si="22"/>
        <v>0</v>
      </c>
      <c r="K215" s="32">
        <f t="shared" si="23"/>
        <v>0</v>
      </c>
    </row>
    <row r="216" spans="1:11" x14ac:dyDescent="0.35">
      <c r="A216" s="15">
        <v>43220</v>
      </c>
      <c r="B216">
        <f t="shared" si="18"/>
        <v>2018</v>
      </c>
      <c r="C216">
        <f t="shared" si="19"/>
        <v>4</v>
      </c>
      <c r="D216">
        <f t="shared" si="20"/>
        <v>30</v>
      </c>
      <c r="E216">
        <f t="shared" si="21"/>
        <v>201804</v>
      </c>
      <c r="F216" s="105">
        <v>54.375</v>
      </c>
      <c r="G216" s="105"/>
      <c r="H216" s="44"/>
      <c r="J216" s="32">
        <f t="shared" si="22"/>
        <v>0</v>
      </c>
      <c r="K216" s="32">
        <f t="shared" si="23"/>
        <v>0</v>
      </c>
    </row>
    <row r="217" spans="1:11" x14ac:dyDescent="0.35">
      <c r="A217" s="15">
        <v>43221</v>
      </c>
      <c r="B217">
        <f t="shared" si="18"/>
        <v>2018</v>
      </c>
      <c r="C217">
        <f t="shared" si="19"/>
        <v>5</v>
      </c>
      <c r="D217">
        <f t="shared" si="20"/>
        <v>1</v>
      </c>
      <c r="E217">
        <f t="shared" si="21"/>
        <v>201805</v>
      </c>
      <c r="F217" s="105">
        <v>57.708329999999997</v>
      </c>
      <c r="G217" s="105"/>
      <c r="H217" s="44"/>
      <c r="J217" s="32">
        <f t="shared" si="22"/>
        <v>0</v>
      </c>
      <c r="K217" s="32">
        <f t="shared" si="23"/>
        <v>0</v>
      </c>
    </row>
    <row r="218" spans="1:11" x14ac:dyDescent="0.35">
      <c r="A218" s="15">
        <v>43222</v>
      </c>
      <c r="B218">
        <f t="shared" si="18"/>
        <v>2018</v>
      </c>
      <c r="C218">
        <f t="shared" si="19"/>
        <v>5</v>
      </c>
      <c r="D218">
        <f t="shared" si="20"/>
        <v>2</v>
      </c>
      <c r="E218">
        <f t="shared" si="21"/>
        <v>201805</v>
      </c>
      <c r="F218" s="105">
        <v>59</v>
      </c>
      <c r="G218" s="105"/>
      <c r="H218" s="44"/>
      <c r="J218" s="32">
        <f t="shared" si="22"/>
        <v>0</v>
      </c>
      <c r="K218" s="32">
        <f t="shared" si="23"/>
        <v>0</v>
      </c>
    </row>
    <row r="219" spans="1:11" x14ac:dyDescent="0.35">
      <c r="A219" s="15">
        <v>43223</v>
      </c>
      <c r="B219">
        <f t="shared" si="18"/>
        <v>2018</v>
      </c>
      <c r="C219">
        <f t="shared" si="19"/>
        <v>5</v>
      </c>
      <c r="D219">
        <f t="shared" si="20"/>
        <v>3</v>
      </c>
      <c r="E219">
        <f t="shared" si="21"/>
        <v>201805</v>
      </c>
      <c r="F219" s="105">
        <v>62.956519999999998</v>
      </c>
      <c r="G219" s="105"/>
      <c r="H219" s="44"/>
      <c r="J219" s="32">
        <f t="shared" si="22"/>
        <v>0</v>
      </c>
      <c r="K219" s="32">
        <f t="shared" si="23"/>
        <v>1</v>
      </c>
    </row>
    <row r="220" spans="1:11" x14ac:dyDescent="0.35">
      <c r="A220" s="15">
        <v>43224</v>
      </c>
      <c r="B220">
        <f t="shared" si="18"/>
        <v>2018</v>
      </c>
      <c r="C220">
        <f t="shared" si="19"/>
        <v>5</v>
      </c>
      <c r="D220">
        <f t="shared" si="20"/>
        <v>4</v>
      </c>
      <c r="E220">
        <f t="shared" si="21"/>
        <v>201805</v>
      </c>
      <c r="F220" s="105">
        <v>65.541659999999993</v>
      </c>
      <c r="G220" s="105"/>
      <c r="H220" s="44"/>
      <c r="J220" s="32">
        <f t="shared" si="22"/>
        <v>0</v>
      </c>
      <c r="K220" s="32">
        <f t="shared" si="23"/>
        <v>4</v>
      </c>
    </row>
    <row r="221" spans="1:11" x14ac:dyDescent="0.35">
      <c r="A221" s="15">
        <v>43225</v>
      </c>
      <c r="B221">
        <f t="shared" si="18"/>
        <v>2018</v>
      </c>
      <c r="C221">
        <f t="shared" si="19"/>
        <v>5</v>
      </c>
      <c r="D221">
        <f t="shared" si="20"/>
        <v>5</v>
      </c>
      <c r="E221">
        <f t="shared" si="21"/>
        <v>201805</v>
      </c>
      <c r="F221" s="105">
        <v>64.291659999999993</v>
      </c>
      <c r="G221" s="105"/>
      <c r="H221" s="44"/>
      <c r="J221" s="32">
        <f t="shared" si="22"/>
        <v>0</v>
      </c>
      <c r="K221" s="32">
        <f t="shared" si="23"/>
        <v>2</v>
      </c>
    </row>
    <row r="222" spans="1:11" x14ac:dyDescent="0.35">
      <c r="A222" s="15">
        <v>43226</v>
      </c>
      <c r="B222">
        <f t="shared" si="18"/>
        <v>2018</v>
      </c>
      <c r="C222">
        <f t="shared" si="19"/>
        <v>5</v>
      </c>
      <c r="D222">
        <f t="shared" si="20"/>
        <v>6</v>
      </c>
      <c r="E222">
        <f t="shared" si="21"/>
        <v>201805</v>
      </c>
      <c r="F222" s="105">
        <v>66.833340000000007</v>
      </c>
      <c r="G222" s="105"/>
      <c r="H222" s="44"/>
      <c r="J222" s="32">
        <f t="shared" si="22"/>
        <v>0</v>
      </c>
      <c r="K222" s="32">
        <f t="shared" si="23"/>
        <v>5</v>
      </c>
    </row>
    <row r="223" spans="1:11" x14ac:dyDescent="0.35">
      <c r="A223" s="15">
        <v>43227</v>
      </c>
      <c r="B223">
        <f t="shared" si="18"/>
        <v>2018</v>
      </c>
      <c r="C223">
        <f t="shared" si="19"/>
        <v>5</v>
      </c>
      <c r="D223">
        <f t="shared" si="20"/>
        <v>7</v>
      </c>
      <c r="E223">
        <f t="shared" si="21"/>
        <v>201805</v>
      </c>
      <c r="F223" s="105">
        <v>65.25</v>
      </c>
      <c r="G223" s="105"/>
      <c r="H223" s="44"/>
      <c r="J223" s="32">
        <f t="shared" si="22"/>
        <v>0</v>
      </c>
      <c r="K223" s="32">
        <f t="shared" si="23"/>
        <v>3</v>
      </c>
    </row>
    <row r="224" spans="1:11" x14ac:dyDescent="0.35">
      <c r="A224" s="15">
        <v>43228</v>
      </c>
      <c r="B224">
        <f t="shared" si="18"/>
        <v>2018</v>
      </c>
      <c r="C224">
        <f t="shared" si="19"/>
        <v>5</v>
      </c>
      <c r="D224">
        <f t="shared" si="20"/>
        <v>8</v>
      </c>
      <c r="E224">
        <f t="shared" si="21"/>
        <v>201805</v>
      </c>
      <c r="F224" s="105">
        <v>66.590909999999994</v>
      </c>
      <c r="G224" s="105"/>
      <c r="H224" s="44"/>
      <c r="J224" s="32">
        <f t="shared" si="22"/>
        <v>0</v>
      </c>
      <c r="K224" s="32">
        <f t="shared" si="23"/>
        <v>5</v>
      </c>
    </row>
    <row r="225" spans="1:11" x14ac:dyDescent="0.35">
      <c r="A225" s="15">
        <v>43229</v>
      </c>
      <c r="B225">
        <f t="shared" si="18"/>
        <v>2018</v>
      </c>
      <c r="C225">
        <f t="shared" si="19"/>
        <v>5</v>
      </c>
      <c r="D225">
        <f t="shared" si="20"/>
        <v>9</v>
      </c>
      <c r="E225">
        <f t="shared" si="21"/>
        <v>201805</v>
      </c>
      <c r="F225" s="105">
        <v>65.571430000000007</v>
      </c>
      <c r="G225" s="105"/>
      <c r="H225" s="44"/>
      <c r="J225" s="32">
        <f t="shared" si="22"/>
        <v>0</v>
      </c>
      <c r="K225" s="32">
        <f t="shared" si="23"/>
        <v>4</v>
      </c>
    </row>
    <row r="226" spans="1:11" x14ac:dyDescent="0.35">
      <c r="A226" s="15">
        <v>43230</v>
      </c>
      <c r="B226">
        <f t="shared" si="18"/>
        <v>2018</v>
      </c>
      <c r="C226">
        <f t="shared" si="19"/>
        <v>5</v>
      </c>
      <c r="D226">
        <f t="shared" si="20"/>
        <v>10</v>
      </c>
      <c r="E226">
        <f t="shared" si="21"/>
        <v>201805</v>
      </c>
      <c r="F226" s="105">
        <v>55.916670000000003</v>
      </c>
      <c r="G226" s="105"/>
      <c r="H226" s="44"/>
      <c r="J226" s="32">
        <f t="shared" si="22"/>
        <v>0</v>
      </c>
      <c r="K226" s="32">
        <f t="shared" si="23"/>
        <v>0</v>
      </c>
    </row>
    <row r="227" spans="1:11" x14ac:dyDescent="0.35">
      <c r="A227" s="15">
        <v>43231</v>
      </c>
      <c r="B227">
        <f t="shared" si="18"/>
        <v>2018</v>
      </c>
      <c r="C227">
        <f t="shared" si="19"/>
        <v>5</v>
      </c>
      <c r="D227">
        <f t="shared" si="20"/>
        <v>11</v>
      </c>
      <c r="E227">
        <f t="shared" si="21"/>
        <v>201805</v>
      </c>
      <c r="F227" s="105">
        <v>62.833329999999997</v>
      </c>
      <c r="G227" s="105"/>
      <c r="H227" s="44"/>
      <c r="J227" s="32">
        <f t="shared" si="22"/>
        <v>0</v>
      </c>
      <c r="K227" s="32">
        <f t="shared" si="23"/>
        <v>1</v>
      </c>
    </row>
    <row r="228" spans="1:11" x14ac:dyDescent="0.35">
      <c r="A228" s="15">
        <v>43232</v>
      </c>
      <c r="B228">
        <f t="shared" si="18"/>
        <v>2018</v>
      </c>
      <c r="C228">
        <f t="shared" si="19"/>
        <v>5</v>
      </c>
      <c r="D228">
        <f t="shared" si="20"/>
        <v>12</v>
      </c>
      <c r="E228">
        <f t="shared" si="21"/>
        <v>201805</v>
      </c>
      <c r="F228" s="105">
        <v>66.916659999999993</v>
      </c>
      <c r="G228" s="105"/>
      <c r="H228" s="44"/>
      <c r="J228" s="32">
        <f t="shared" si="22"/>
        <v>0</v>
      </c>
      <c r="K228" s="32">
        <f t="shared" si="23"/>
        <v>5</v>
      </c>
    </row>
    <row r="229" spans="1:11" x14ac:dyDescent="0.35">
      <c r="A229" s="15">
        <v>43233</v>
      </c>
      <c r="B229">
        <f t="shared" si="18"/>
        <v>2018</v>
      </c>
      <c r="C229">
        <f t="shared" si="19"/>
        <v>5</v>
      </c>
      <c r="D229">
        <f t="shared" si="20"/>
        <v>13</v>
      </c>
      <c r="E229">
        <f t="shared" si="21"/>
        <v>201805</v>
      </c>
      <c r="F229" s="105">
        <v>71.125</v>
      </c>
      <c r="G229" s="105"/>
      <c r="H229" s="44"/>
      <c r="J229" s="32">
        <f t="shared" si="22"/>
        <v>0</v>
      </c>
      <c r="K229" s="32">
        <f t="shared" si="23"/>
        <v>9</v>
      </c>
    </row>
    <row r="230" spans="1:11" x14ac:dyDescent="0.35">
      <c r="A230" s="15">
        <v>43234</v>
      </c>
      <c r="B230">
        <f t="shared" si="18"/>
        <v>2018</v>
      </c>
      <c r="C230">
        <f t="shared" si="19"/>
        <v>5</v>
      </c>
      <c r="D230">
        <f t="shared" si="20"/>
        <v>14</v>
      </c>
      <c r="E230">
        <f t="shared" si="21"/>
        <v>201805</v>
      </c>
      <c r="F230" s="105">
        <v>57.909089999999999</v>
      </c>
      <c r="G230" s="105"/>
      <c r="H230" s="44"/>
      <c r="J230" s="32">
        <f t="shared" si="22"/>
        <v>0</v>
      </c>
      <c r="K230" s="32">
        <f t="shared" si="23"/>
        <v>0</v>
      </c>
    </row>
    <row r="231" spans="1:11" x14ac:dyDescent="0.35">
      <c r="A231" s="15">
        <v>43235</v>
      </c>
      <c r="B231">
        <f t="shared" si="18"/>
        <v>2018</v>
      </c>
      <c r="C231">
        <f t="shared" si="19"/>
        <v>5</v>
      </c>
      <c r="D231">
        <f t="shared" si="20"/>
        <v>15</v>
      </c>
      <c r="E231">
        <f t="shared" si="21"/>
        <v>201805</v>
      </c>
      <c r="F231" s="105" t="s">
        <v>103</v>
      </c>
      <c r="G231" s="105"/>
      <c r="H231" s="44"/>
      <c r="J231" s="32" t="e">
        <f t="shared" si="22"/>
        <v>#VALUE!</v>
      </c>
      <c r="K231" s="32" t="e">
        <f t="shared" si="23"/>
        <v>#VALUE!</v>
      </c>
    </row>
    <row r="232" spans="1:11" x14ac:dyDescent="0.35">
      <c r="A232" s="15">
        <v>43236</v>
      </c>
      <c r="B232">
        <f t="shared" si="18"/>
        <v>2018</v>
      </c>
      <c r="C232">
        <f t="shared" si="19"/>
        <v>5</v>
      </c>
      <c r="D232">
        <f t="shared" si="20"/>
        <v>16</v>
      </c>
      <c r="E232">
        <f t="shared" si="21"/>
        <v>201805</v>
      </c>
      <c r="F232" s="105" t="s">
        <v>103</v>
      </c>
      <c r="G232" s="105"/>
      <c r="H232" s="44"/>
      <c r="J232" s="32" t="e">
        <f t="shared" si="22"/>
        <v>#VALUE!</v>
      </c>
      <c r="K232" s="32" t="e">
        <f t="shared" si="23"/>
        <v>#VALUE!</v>
      </c>
    </row>
    <row r="233" spans="1:11" x14ac:dyDescent="0.35">
      <c r="A233" s="15">
        <v>43237</v>
      </c>
      <c r="B233">
        <f t="shared" si="18"/>
        <v>2018</v>
      </c>
      <c r="C233">
        <f t="shared" si="19"/>
        <v>5</v>
      </c>
      <c r="D233">
        <f t="shared" si="20"/>
        <v>17</v>
      </c>
      <c r="E233">
        <f t="shared" si="21"/>
        <v>201805</v>
      </c>
      <c r="F233" s="105">
        <v>67.55556</v>
      </c>
      <c r="G233" s="105"/>
      <c r="H233" s="44"/>
      <c r="J233" s="32">
        <f t="shared" si="22"/>
        <v>0</v>
      </c>
      <c r="K233" s="32">
        <f t="shared" si="23"/>
        <v>6</v>
      </c>
    </row>
    <row r="234" spans="1:11" x14ac:dyDescent="0.35">
      <c r="A234" s="15">
        <v>43238</v>
      </c>
      <c r="B234">
        <f t="shared" si="18"/>
        <v>2018</v>
      </c>
      <c r="C234">
        <f t="shared" si="19"/>
        <v>5</v>
      </c>
      <c r="D234">
        <f t="shared" si="20"/>
        <v>18</v>
      </c>
      <c r="E234">
        <f t="shared" si="21"/>
        <v>201805</v>
      </c>
      <c r="F234" s="105">
        <v>58.5</v>
      </c>
      <c r="G234" s="105"/>
      <c r="H234" s="44"/>
      <c r="J234" s="32">
        <f t="shared" si="22"/>
        <v>0</v>
      </c>
      <c r="K234" s="32">
        <f t="shared" si="23"/>
        <v>0</v>
      </c>
    </row>
    <row r="235" spans="1:11" x14ac:dyDescent="0.35">
      <c r="A235" s="15">
        <v>43239</v>
      </c>
      <c r="B235">
        <f t="shared" si="18"/>
        <v>2018</v>
      </c>
      <c r="C235">
        <f t="shared" si="19"/>
        <v>5</v>
      </c>
      <c r="D235">
        <f t="shared" si="20"/>
        <v>19</v>
      </c>
      <c r="E235">
        <f t="shared" si="21"/>
        <v>201805</v>
      </c>
      <c r="F235" s="105">
        <v>60.75</v>
      </c>
      <c r="G235" s="105"/>
      <c r="H235" s="44"/>
      <c r="J235" s="32">
        <f t="shared" si="22"/>
        <v>0</v>
      </c>
      <c r="K235" s="32">
        <f t="shared" si="23"/>
        <v>0</v>
      </c>
    </row>
    <row r="236" spans="1:11" x14ac:dyDescent="0.35">
      <c r="A236" s="15">
        <v>43240</v>
      </c>
      <c r="B236">
        <f t="shared" si="18"/>
        <v>2018</v>
      </c>
      <c r="C236">
        <f t="shared" si="19"/>
        <v>5</v>
      </c>
      <c r="D236">
        <f t="shared" si="20"/>
        <v>20</v>
      </c>
      <c r="E236">
        <f t="shared" si="21"/>
        <v>201805</v>
      </c>
      <c r="F236" s="105">
        <v>63.125</v>
      </c>
      <c r="G236" s="105"/>
      <c r="H236" s="44"/>
      <c r="J236" s="32">
        <f t="shared" si="22"/>
        <v>0</v>
      </c>
      <c r="K236" s="32">
        <f t="shared" si="23"/>
        <v>1</v>
      </c>
    </row>
    <row r="237" spans="1:11" x14ac:dyDescent="0.35">
      <c r="A237" s="15">
        <v>43241</v>
      </c>
      <c r="B237">
        <f t="shared" si="18"/>
        <v>2018</v>
      </c>
      <c r="C237">
        <f t="shared" si="19"/>
        <v>5</v>
      </c>
      <c r="D237">
        <f t="shared" si="20"/>
        <v>21</v>
      </c>
      <c r="E237">
        <f t="shared" si="21"/>
        <v>201805</v>
      </c>
      <c r="F237" s="105">
        <v>67.833340000000007</v>
      </c>
      <c r="G237" s="105"/>
      <c r="H237" s="44"/>
      <c r="J237" s="32">
        <f t="shared" si="22"/>
        <v>0</v>
      </c>
      <c r="K237" s="32">
        <f t="shared" si="23"/>
        <v>6</v>
      </c>
    </row>
    <row r="238" spans="1:11" x14ac:dyDescent="0.35">
      <c r="A238" s="15">
        <v>43242</v>
      </c>
      <c r="B238">
        <f t="shared" si="18"/>
        <v>2018</v>
      </c>
      <c r="C238">
        <f t="shared" si="19"/>
        <v>5</v>
      </c>
      <c r="D238">
        <f t="shared" si="20"/>
        <v>22</v>
      </c>
      <c r="E238">
        <f t="shared" si="21"/>
        <v>201805</v>
      </c>
      <c r="F238" s="105">
        <v>70.130430000000004</v>
      </c>
      <c r="G238" s="105"/>
      <c r="H238" s="44"/>
      <c r="J238" s="32">
        <f t="shared" si="22"/>
        <v>0</v>
      </c>
      <c r="K238" s="32">
        <f t="shared" si="23"/>
        <v>8</v>
      </c>
    </row>
    <row r="239" spans="1:11" x14ac:dyDescent="0.35">
      <c r="A239" s="15">
        <v>43243</v>
      </c>
      <c r="B239">
        <f t="shared" si="18"/>
        <v>2018</v>
      </c>
      <c r="C239">
        <f t="shared" si="19"/>
        <v>5</v>
      </c>
      <c r="D239">
        <f t="shared" si="20"/>
        <v>23</v>
      </c>
      <c r="E239">
        <f t="shared" si="21"/>
        <v>201805</v>
      </c>
      <c r="F239" s="105">
        <v>71.75</v>
      </c>
      <c r="G239" s="105"/>
      <c r="H239" s="44"/>
      <c r="J239" s="32">
        <f t="shared" si="22"/>
        <v>0</v>
      </c>
      <c r="K239" s="32">
        <f t="shared" si="23"/>
        <v>10</v>
      </c>
    </row>
    <row r="240" spans="1:11" x14ac:dyDescent="0.35">
      <c r="A240" s="15">
        <v>43244</v>
      </c>
      <c r="B240">
        <f t="shared" si="18"/>
        <v>2018</v>
      </c>
      <c r="C240">
        <f t="shared" si="19"/>
        <v>5</v>
      </c>
      <c r="D240">
        <f t="shared" si="20"/>
        <v>24</v>
      </c>
      <c r="E240">
        <f t="shared" si="21"/>
        <v>201805</v>
      </c>
      <c r="F240" s="105">
        <v>70.916659999999993</v>
      </c>
      <c r="G240" s="105"/>
      <c r="H240" s="44"/>
      <c r="J240" s="32">
        <f t="shared" si="22"/>
        <v>0</v>
      </c>
      <c r="K240" s="32">
        <f t="shared" si="23"/>
        <v>9</v>
      </c>
    </row>
    <row r="241" spans="1:11" x14ac:dyDescent="0.35">
      <c r="A241" s="15">
        <v>43245</v>
      </c>
      <c r="B241">
        <f t="shared" si="18"/>
        <v>2018</v>
      </c>
      <c r="C241">
        <f t="shared" si="19"/>
        <v>5</v>
      </c>
      <c r="D241">
        <f t="shared" si="20"/>
        <v>25</v>
      </c>
      <c r="E241">
        <f t="shared" si="21"/>
        <v>201805</v>
      </c>
      <c r="F241" s="105">
        <v>67.75</v>
      </c>
      <c r="G241" s="105"/>
      <c r="H241" s="44"/>
      <c r="J241" s="32">
        <f t="shared" si="22"/>
        <v>0</v>
      </c>
      <c r="K241" s="32">
        <f t="shared" si="23"/>
        <v>6</v>
      </c>
    </row>
    <row r="242" spans="1:11" x14ac:dyDescent="0.35">
      <c r="A242" s="15">
        <v>43246</v>
      </c>
      <c r="B242">
        <f t="shared" si="18"/>
        <v>2018</v>
      </c>
      <c r="C242">
        <f t="shared" si="19"/>
        <v>5</v>
      </c>
      <c r="D242">
        <f t="shared" si="20"/>
        <v>26</v>
      </c>
      <c r="E242">
        <f t="shared" si="21"/>
        <v>201805</v>
      </c>
      <c r="F242" s="105">
        <v>68.916659999999993</v>
      </c>
      <c r="G242" s="105"/>
      <c r="H242" s="44"/>
      <c r="J242" s="32">
        <f t="shared" si="22"/>
        <v>0</v>
      </c>
      <c r="K242" s="32">
        <f t="shared" si="23"/>
        <v>7</v>
      </c>
    </row>
    <row r="243" spans="1:11" x14ac:dyDescent="0.35">
      <c r="A243" s="15">
        <v>43247</v>
      </c>
      <c r="B243">
        <f t="shared" si="18"/>
        <v>2018</v>
      </c>
      <c r="C243">
        <f t="shared" si="19"/>
        <v>5</v>
      </c>
      <c r="D243">
        <f t="shared" si="20"/>
        <v>27</v>
      </c>
      <c r="E243">
        <f t="shared" si="21"/>
        <v>201805</v>
      </c>
      <c r="F243" s="105">
        <v>69.958340000000007</v>
      </c>
      <c r="G243" s="105"/>
      <c r="H243" s="44"/>
      <c r="J243" s="32">
        <f t="shared" si="22"/>
        <v>0</v>
      </c>
      <c r="K243" s="32">
        <f t="shared" si="23"/>
        <v>8</v>
      </c>
    </row>
    <row r="244" spans="1:11" x14ac:dyDescent="0.35">
      <c r="A244" s="15">
        <v>43248</v>
      </c>
      <c r="B244">
        <f t="shared" si="18"/>
        <v>2018</v>
      </c>
      <c r="C244">
        <f t="shared" si="19"/>
        <v>5</v>
      </c>
      <c r="D244">
        <f t="shared" si="20"/>
        <v>28</v>
      </c>
      <c r="E244">
        <f t="shared" si="21"/>
        <v>201805</v>
      </c>
      <c r="F244" s="105">
        <v>69.916659999999993</v>
      </c>
      <c r="G244" s="105"/>
      <c r="H244" s="44"/>
      <c r="J244" s="32">
        <f t="shared" si="22"/>
        <v>0</v>
      </c>
      <c r="K244" s="32">
        <f t="shared" si="23"/>
        <v>8</v>
      </c>
    </row>
    <row r="245" spans="1:11" x14ac:dyDescent="0.35">
      <c r="A245" s="15">
        <v>43249</v>
      </c>
      <c r="B245">
        <f t="shared" si="18"/>
        <v>2018</v>
      </c>
      <c r="C245">
        <f t="shared" si="19"/>
        <v>5</v>
      </c>
      <c r="D245">
        <f t="shared" si="20"/>
        <v>29</v>
      </c>
      <c r="E245">
        <f t="shared" si="21"/>
        <v>201805</v>
      </c>
      <c r="F245" s="105">
        <v>63.791670000000003</v>
      </c>
      <c r="G245" s="105"/>
      <c r="H245" s="44"/>
      <c r="J245" s="32">
        <f t="shared" si="22"/>
        <v>0</v>
      </c>
      <c r="K245" s="32">
        <f t="shared" si="23"/>
        <v>2</v>
      </c>
    </row>
    <row r="246" spans="1:11" x14ac:dyDescent="0.35">
      <c r="A246" s="15">
        <v>43250</v>
      </c>
      <c r="B246">
        <f t="shared" si="18"/>
        <v>2018</v>
      </c>
      <c r="C246">
        <f t="shared" si="19"/>
        <v>5</v>
      </c>
      <c r="D246">
        <f t="shared" si="20"/>
        <v>30</v>
      </c>
      <c r="E246">
        <f t="shared" si="21"/>
        <v>201805</v>
      </c>
      <c r="F246" s="105">
        <v>59.833329999999997</v>
      </c>
      <c r="G246" s="105"/>
      <c r="H246" s="44"/>
      <c r="J246" s="32">
        <f t="shared" si="22"/>
        <v>0</v>
      </c>
      <c r="K246" s="32">
        <f t="shared" si="23"/>
        <v>0</v>
      </c>
    </row>
    <row r="247" spans="1:11" x14ac:dyDescent="0.35">
      <c r="A247" s="15">
        <v>43251</v>
      </c>
      <c r="B247">
        <f t="shared" si="18"/>
        <v>2018</v>
      </c>
      <c r="C247">
        <f t="shared" si="19"/>
        <v>5</v>
      </c>
      <c r="D247">
        <f t="shared" si="20"/>
        <v>31</v>
      </c>
      <c r="E247">
        <f t="shared" si="21"/>
        <v>201805</v>
      </c>
      <c r="F247" s="105">
        <v>59.416670000000003</v>
      </c>
      <c r="G247" s="105"/>
      <c r="H247" s="44"/>
      <c r="J247" s="32">
        <f t="shared" si="22"/>
        <v>0</v>
      </c>
      <c r="K247" s="32">
        <f t="shared" si="23"/>
        <v>0</v>
      </c>
    </row>
    <row r="248" spans="1:11" x14ac:dyDescent="0.35">
      <c r="A248" s="15">
        <v>43252</v>
      </c>
      <c r="B248">
        <f t="shared" si="18"/>
        <v>2018</v>
      </c>
      <c r="C248">
        <f t="shared" si="19"/>
        <v>6</v>
      </c>
      <c r="D248">
        <f t="shared" si="20"/>
        <v>1</v>
      </c>
      <c r="E248">
        <f t="shared" si="21"/>
        <v>201806</v>
      </c>
      <c r="F248" s="105">
        <v>62.5</v>
      </c>
      <c r="G248" s="105"/>
      <c r="H248" s="44"/>
      <c r="J248" s="32">
        <f t="shared" si="22"/>
        <v>0</v>
      </c>
      <c r="K248" s="32">
        <f t="shared" si="23"/>
        <v>1</v>
      </c>
    </row>
    <row r="249" spans="1:11" x14ac:dyDescent="0.35">
      <c r="A249" s="15">
        <v>43253</v>
      </c>
      <c r="B249">
        <f t="shared" si="18"/>
        <v>2018</v>
      </c>
      <c r="C249">
        <f t="shared" si="19"/>
        <v>6</v>
      </c>
      <c r="D249">
        <f t="shared" si="20"/>
        <v>2</v>
      </c>
      <c r="E249">
        <f t="shared" si="21"/>
        <v>201806</v>
      </c>
      <c r="F249" s="105">
        <v>64.25</v>
      </c>
      <c r="G249" s="105"/>
      <c r="H249" s="44"/>
      <c r="J249" s="32">
        <f t="shared" si="22"/>
        <v>0</v>
      </c>
      <c r="K249" s="32">
        <f t="shared" si="23"/>
        <v>2</v>
      </c>
    </row>
    <row r="250" spans="1:11" x14ac:dyDescent="0.35">
      <c r="A250" s="15">
        <v>43254</v>
      </c>
      <c r="B250">
        <f t="shared" si="18"/>
        <v>2018</v>
      </c>
      <c r="C250">
        <f t="shared" si="19"/>
        <v>6</v>
      </c>
      <c r="D250">
        <f t="shared" si="20"/>
        <v>3</v>
      </c>
      <c r="E250">
        <f t="shared" si="21"/>
        <v>201806</v>
      </c>
      <c r="F250" s="105">
        <v>66.166659999999993</v>
      </c>
      <c r="G250" s="105"/>
      <c r="H250" s="44"/>
      <c r="J250" s="32">
        <f t="shared" si="22"/>
        <v>0</v>
      </c>
      <c r="K250" s="32">
        <f t="shared" si="23"/>
        <v>4</v>
      </c>
    </row>
    <row r="251" spans="1:11" x14ac:dyDescent="0.35">
      <c r="A251" s="15">
        <v>43255</v>
      </c>
      <c r="B251">
        <f t="shared" si="18"/>
        <v>2018</v>
      </c>
      <c r="C251">
        <f t="shared" si="19"/>
        <v>6</v>
      </c>
      <c r="D251">
        <f t="shared" si="20"/>
        <v>4</v>
      </c>
      <c r="E251">
        <f t="shared" si="21"/>
        <v>201806</v>
      </c>
      <c r="F251" s="105">
        <v>62.958329999999997</v>
      </c>
      <c r="G251" s="105"/>
      <c r="H251" s="44"/>
      <c r="J251" s="32">
        <f t="shared" si="22"/>
        <v>0</v>
      </c>
      <c r="K251" s="32">
        <f t="shared" si="23"/>
        <v>1</v>
      </c>
    </row>
    <row r="252" spans="1:11" x14ac:dyDescent="0.35">
      <c r="A252" s="15">
        <v>43256</v>
      </c>
      <c r="B252">
        <f t="shared" si="18"/>
        <v>2018</v>
      </c>
      <c r="C252">
        <f t="shared" si="19"/>
        <v>6</v>
      </c>
      <c r="D252">
        <f t="shared" si="20"/>
        <v>5</v>
      </c>
      <c r="E252">
        <f t="shared" si="21"/>
        <v>201806</v>
      </c>
      <c r="F252" s="105">
        <v>61.916670000000003</v>
      </c>
      <c r="G252" s="105"/>
      <c r="H252" s="44"/>
      <c r="J252" s="32">
        <f t="shared" si="22"/>
        <v>0</v>
      </c>
      <c r="K252" s="32">
        <f t="shared" si="23"/>
        <v>0</v>
      </c>
    </row>
    <row r="253" spans="1:11" x14ac:dyDescent="0.35">
      <c r="A253" s="15">
        <v>43257</v>
      </c>
      <c r="B253">
        <f t="shared" si="18"/>
        <v>2018</v>
      </c>
      <c r="C253">
        <f t="shared" si="19"/>
        <v>6</v>
      </c>
      <c r="D253">
        <f t="shared" si="20"/>
        <v>6</v>
      </c>
      <c r="E253">
        <f t="shared" si="21"/>
        <v>201806</v>
      </c>
      <c r="F253" s="105">
        <v>63</v>
      </c>
      <c r="G253" s="105"/>
      <c r="H253" s="44"/>
      <c r="J253" s="32">
        <f t="shared" si="22"/>
        <v>0</v>
      </c>
      <c r="K253" s="32">
        <f t="shared" si="23"/>
        <v>1</v>
      </c>
    </row>
    <row r="254" spans="1:11" x14ac:dyDescent="0.35">
      <c r="A254" s="15">
        <v>43258</v>
      </c>
      <c r="B254">
        <f t="shared" si="18"/>
        <v>2018</v>
      </c>
      <c r="C254">
        <f t="shared" si="19"/>
        <v>6</v>
      </c>
      <c r="D254">
        <f t="shared" si="20"/>
        <v>7</v>
      </c>
      <c r="E254">
        <f t="shared" si="21"/>
        <v>201806</v>
      </c>
      <c r="F254" s="105">
        <v>67.875</v>
      </c>
      <c r="G254" s="105"/>
      <c r="H254" s="44"/>
      <c r="J254" s="32">
        <f t="shared" si="22"/>
        <v>0</v>
      </c>
      <c r="K254" s="32">
        <f t="shared" si="23"/>
        <v>6</v>
      </c>
    </row>
    <row r="255" spans="1:11" x14ac:dyDescent="0.35">
      <c r="A255" s="15">
        <v>43259</v>
      </c>
      <c r="B255">
        <f t="shared" si="18"/>
        <v>2018</v>
      </c>
      <c r="C255">
        <f t="shared" si="19"/>
        <v>6</v>
      </c>
      <c r="D255">
        <f t="shared" si="20"/>
        <v>8</v>
      </c>
      <c r="E255">
        <f t="shared" si="21"/>
        <v>201806</v>
      </c>
      <c r="F255" s="105">
        <v>67.125</v>
      </c>
      <c r="G255" s="105"/>
      <c r="H255" s="44"/>
      <c r="J255" s="32">
        <f t="shared" si="22"/>
        <v>0</v>
      </c>
      <c r="K255" s="32">
        <f t="shared" si="23"/>
        <v>5</v>
      </c>
    </row>
    <row r="256" spans="1:11" x14ac:dyDescent="0.35">
      <c r="A256" s="15">
        <v>43260</v>
      </c>
      <c r="B256">
        <f t="shared" si="18"/>
        <v>2018</v>
      </c>
      <c r="C256">
        <f t="shared" si="19"/>
        <v>6</v>
      </c>
      <c r="D256">
        <f t="shared" si="20"/>
        <v>9</v>
      </c>
      <c r="E256">
        <f t="shared" si="21"/>
        <v>201806</v>
      </c>
      <c r="F256" s="105">
        <v>58.083329999999997</v>
      </c>
      <c r="G256" s="105"/>
      <c r="H256" s="44"/>
      <c r="J256" s="32">
        <f t="shared" si="22"/>
        <v>0</v>
      </c>
      <c r="K256" s="32">
        <f t="shared" si="23"/>
        <v>0</v>
      </c>
    </row>
    <row r="257" spans="1:11" x14ac:dyDescent="0.35">
      <c r="A257" s="15">
        <v>43261</v>
      </c>
      <c r="B257">
        <f t="shared" si="18"/>
        <v>2018</v>
      </c>
      <c r="C257">
        <f t="shared" si="19"/>
        <v>6</v>
      </c>
      <c r="D257">
        <f t="shared" si="20"/>
        <v>10</v>
      </c>
      <c r="E257">
        <f t="shared" si="21"/>
        <v>201806</v>
      </c>
      <c r="F257" s="105">
        <v>54.125</v>
      </c>
      <c r="G257" s="105"/>
      <c r="H257" s="44"/>
      <c r="J257" s="32">
        <f t="shared" si="22"/>
        <v>0</v>
      </c>
      <c r="K257" s="32">
        <f t="shared" si="23"/>
        <v>0</v>
      </c>
    </row>
    <row r="258" spans="1:11" x14ac:dyDescent="0.35">
      <c r="A258" s="15">
        <v>43262</v>
      </c>
      <c r="B258">
        <f t="shared" si="18"/>
        <v>2018</v>
      </c>
      <c r="C258">
        <f t="shared" si="19"/>
        <v>6</v>
      </c>
      <c r="D258">
        <f t="shared" si="20"/>
        <v>11</v>
      </c>
      <c r="E258">
        <f t="shared" si="21"/>
        <v>201806</v>
      </c>
      <c r="F258" s="105">
        <v>56.041670000000003</v>
      </c>
      <c r="G258" s="105"/>
      <c r="H258" s="44"/>
      <c r="J258" s="32">
        <f t="shared" si="22"/>
        <v>0</v>
      </c>
      <c r="K258" s="32">
        <f t="shared" si="23"/>
        <v>0</v>
      </c>
    </row>
    <row r="259" spans="1:11" x14ac:dyDescent="0.35">
      <c r="A259" s="15">
        <v>43263</v>
      </c>
      <c r="B259">
        <f t="shared" si="18"/>
        <v>2018</v>
      </c>
      <c r="C259">
        <f t="shared" si="19"/>
        <v>6</v>
      </c>
      <c r="D259">
        <f t="shared" si="20"/>
        <v>12</v>
      </c>
      <c r="E259">
        <f t="shared" si="21"/>
        <v>201806</v>
      </c>
      <c r="F259" s="105">
        <v>58.173909999999999</v>
      </c>
      <c r="G259" s="105"/>
      <c r="H259" s="44"/>
      <c r="J259" s="32">
        <f t="shared" si="22"/>
        <v>0</v>
      </c>
      <c r="K259" s="32">
        <f t="shared" si="23"/>
        <v>0</v>
      </c>
    </row>
    <row r="260" spans="1:11" x14ac:dyDescent="0.35">
      <c r="A260" s="15">
        <v>43264</v>
      </c>
      <c r="B260">
        <f t="shared" si="18"/>
        <v>2018</v>
      </c>
      <c r="C260">
        <f t="shared" si="19"/>
        <v>6</v>
      </c>
      <c r="D260">
        <f t="shared" si="20"/>
        <v>13</v>
      </c>
      <c r="E260">
        <f t="shared" si="21"/>
        <v>201806</v>
      </c>
      <c r="F260" s="105">
        <v>63.5</v>
      </c>
      <c r="G260" s="105"/>
      <c r="H260" s="44"/>
      <c r="J260" s="32">
        <f t="shared" si="22"/>
        <v>0</v>
      </c>
      <c r="K260" s="32">
        <f t="shared" si="23"/>
        <v>2</v>
      </c>
    </row>
    <row r="261" spans="1:11" x14ac:dyDescent="0.35">
      <c r="A261" s="15">
        <v>43265</v>
      </c>
      <c r="B261">
        <f t="shared" si="18"/>
        <v>2018</v>
      </c>
      <c r="C261">
        <f t="shared" si="19"/>
        <v>6</v>
      </c>
      <c r="D261">
        <f t="shared" si="20"/>
        <v>14</v>
      </c>
      <c r="E261">
        <f t="shared" si="21"/>
        <v>201806</v>
      </c>
      <c r="F261" s="105">
        <v>61.083329999999997</v>
      </c>
      <c r="G261" s="105"/>
      <c r="H261" s="44"/>
      <c r="J261" s="32">
        <f t="shared" si="22"/>
        <v>0</v>
      </c>
      <c r="K261" s="32">
        <f t="shared" si="23"/>
        <v>0</v>
      </c>
    </row>
    <row r="262" spans="1:11" x14ac:dyDescent="0.35">
      <c r="A262" s="15">
        <v>43266</v>
      </c>
      <c r="B262">
        <f t="shared" ref="B262:B325" si="24">YEAR(A262)</f>
        <v>2018</v>
      </c>
      <c r="C262">
        <f t="shared" ref="C262:C325" si="25">MONTH(A262)</f>
        <v>6</v>
      </c>
      <c r="D262">
        <f t="shared" ref="D262:D325" si="26">DAY(A262)</f>
        <v>15</v>
      </c>
      <c r="E262">
        <f t="shared" ref="E262:E325" si="27">B262*100+C262</f>
        <v>201806</v>
      </c>
      <c r="F262" s="105">
        <v>64.041659999999993</v>
      </c>
      <c r="G262" s="105"/>
      <c r="H262" s="44"/>
      <c r="J262" s="32">
        <f t="shared" ref="J262:J325" si="28">IF(F262=999,0,MAX(ROUND($J$3-F262,0),0))</f>
        <v>0</v>
      </c>
      <c r="K262" s="32">
        <f t="shared" ref="K262:K325" si="29">IF(F262=999,0,MAX(ROUND(F262-$K$3,0),0))</f>
        <v>2</v>
      </c>
    </row>
    <row r="263" spans="1:11" x14ac:dyDescent="0.35">
      <c r="A263" s="15">
        <v>43267</v>
      </c>
      <c r="B263">
        <f t="shared" si="24"/>
        <v>2018</v>
      </c>
      <c r="C263">
        <f t="shared" si="25"/>
        <v>6</v>
      </c>
      <c r="D263">
        <f t="shared" si="26"/>
        <v>16</v>
      </c>
      <c r="E263">
        <f t="shared" si="27"/>
        <v>201806</v>
      </c>
      <c r="F263" s="105">
        <v>67.583340000000007</v>
      </c>
      <c r="G263" s="105"/>
      <c r="H263" s="44"/>
      <c r="J263" s="32">
        <f t="shared" si="28"/>
        <v>0</v>
      </c>
      <c r="K263" s="32">
        <f t="shared" si="29"/>
        <v>6</v>
      </c>
    </row>
    <row r="264" spans="1:11" x14ac:dyDescent="0.35">
      <c r="A264" s="15">
        <v>43268</v>
      </c>
      <c r="B264">
        <f t="shared" si="24"/>
        <v>2018</v>
      </c>
      <c r="C264">
        <f t="shared" si="25"/>
        <v>6</v>
      </c>
      <c r="D264">
        <f t="shared" si="26"/>
        <v>17</v>
      </c>
      <c r="E264">
        <f t="shared" si="27"/>
        <v>201806</v>
      </c>
      <c r="F264" s="105">
        <v>71.5</v>
      </c>
      <c r="G264" s="105"/>
      <c r="H264" s="44"/>
      <c r="J264" s="32">
        <f t="shared" si="28"/>
        <v>0</v>
      </c>
      <c r="K264" s="32">
        <f t="shared" si="29"/>
        <v>10</v>
      </c>
    </row>
    <row r="265" spans="1:11" x14ac:dyDescent="0.35">
      <c r="A265" s="15">
        <v>43269</v>
      </c>
      <c r="B265">
        <f t="shared" si="24"/>
        <v>2018</v>
      </c>
      <c r="C265">
        <f t="shared" si="25"/>
        <v>6</v>
      </c>
      <c r="D265">
        <f t="shared" si="26"/>
        <v>18</v>
      </c>
      <c r="E265">
        <f t="shared" si="27"/>
        <v>201806</v>
      </c>
      <c r="F265" s="105">
        <v>74.25</v>
      </c>
      <c r="G265" s="105"/>
      <c r="H265" s="44"/>
      <c r="J265" s="32">
        <f t="shared" si="28"/>
        <v>0</v>
      </c>
      <c r="K265" s="32">
        <f t="shared" si="29"/>
        <v>12</v>
      </c>
    </row>
    <row r="266" spans="1:11" x14ac:dyDescent="0.35">
      <c r="A266" s="15">
        <v>43270</v>
      </c>
      <c r="B266">
        <f t="shared" si="24"/>
        <v>2018</v>
      </c>
      <c r="C266">
        <f t="shared" si="25"/>
        <v>6</v>
      </c>
      <c r="D266">
        <f t="shared" si="26"/>
        <v>19</v>
      </c>
      <c r="E266">
        <f t="shared" si="27"/>
        <v>201806</v>
      </c>
      <c r="F266" s="105">
        <v>75.958340000000007</v>
      </c>
      <c r="G266" s="105"/>
      <c r="H266" s="44"/>
      <c r="J266" s="32">
        <f t="shared" si="28"/>
        <v>0</v>
      </c>
      <c r="K266" s="32">
        <f t="shared" si="29"/>
        <v>14</v>
      </c>
    </row>
    <row r="267" spans="1:11" x14ac:dyDescent="0.35">
      <c r="A267" s="15">
        <v>43271</v>
      </c>
      <c r="B267">
        <f t="shared" si="24"/>
        <v>2018</v>
      </c>
      <c r="C267">
        <f t="shared" si="25"/>
        <v>6</v>
      </c>
      <c r="D267">
        <f t="shared" si="26"/>
        <v>20</v>
      </c>
      <c r="E267">
        <f t="shared" si="27"/>
        <v>201806</v>
      </c>
      <c r="F267" s="105">
        <v>75.458340000000007</v>
      </c>
      <c r="G267" s="105"/>
      <c r="H267" s="44"/>
      <c r="J267" s="32">
        <f t="shared" si="28"/>
        <v>0</v>
      </c>
      <c r="K267" s="32">
        <f t="shared" si="29"/>
        <v>13</v>
      </c>
    </row>
    <row r="268" spans="1:11" x14ac:dyDescent="0.35">
      <c r="A268" s="15">
        <v>43272</v>
      </c>
      <c r="B268">
        <f t="shared" si="24"/>
        <v>2018</v>
      </c>
      <c r="C268">
        <f t="shared" si="25"/>
        <v>6</v>
      </c>
      <c r="D268">
        <f t="shared" si="26"/>
        <v>21</v>
      </c>
      <c r="E268">
        <f t="shared" si="27"/>
        <v>201806</v>
      </c>
      <c r="F268" s="105">
        <v>72.125</v>
      </c>
      <c r="G268" s="105"/>
      <c r="H268" s="44"/>
      <c r="J268" s="32">
        <f t="shared" si="28"/>
        <v>0</v>
      </c>
      <c r="K268" s="32">
        <f t="shared" si="29"/>
        <v>10</v>
      </c>
    </row>
    <row r="269" spans="1:11" x14ac:dyDescent="0.35">
      <c r="A269" s="15">
        <v>43273</v>
      </c>
      <c r="B269">
        <f t="shared" si="24"/>
        <v>2018</v>
      </c>
      <c r="C269">
        <f t="shared" si="25"/>
        <v>6</v>
      </c>
      <c r="D269">
        <f t="shared" si="26"/>
        <v>22</v>
      </c>
      <c r="E269">
        <f t="shared" si="27"/>
        <v>201806</v>
      </c>
      <c r="F269" s="105">
        <v>68.875</v>
      </c>
      <c r="G269" s="105"/>
      <c r="H269" s="44"/>
      <c r="J269" s="32">
        <f t="shared" si="28"/>
        <v>0</v>
      </c>
      <c r="K269" s="32">
        <f t="shared" si="29"/>
        <v>7</v>
      </c>
    </row>
    <row r="270" spans="1:11" x14ac:dyDescent="0.35">
      <c r="A270" s="15">
        <v>43274</v>
      </c>
      <c r="B270">
        <f t="shared" si="24"/>
        <v>2018</v>
      </c>
      <c r="C270">
        <f t="shared" si="25"/>
        <v>6</v>
      </c>
      <c r="D270">
        <f t="shared" si="26"/>
        <v>23</v>
      </c>
      <c r="E270">
        <f t="shared" si="27"/>
        <v>201806</v>
      </c>
      <c r="F270" s="105">
        <v>69.625</v>
      </c>
      <c r="G270" s="105"/>
      <c r="H270" s="44"/>
      <c r="J270" s="32">
        <f t="shared" si="28"/>
        <v>0</v>
      </c>
      <c r="K270" s="32">
        <f t="shared" si="29"/>
        <v>8</v>
      </c>
    </row>
    <row r="271" spans="1:11" x14ac:dyDescent="0.35">
      <c r="A271" s="15">
        <v>43275</v>
      </c>
      <c r="B271">
        <f t="shared" si="24"/>
        <v>2018</v>
      </c>
      <c r="C271">
        <f t="shared" si="25"/>
        <v>6</v>
      </c>
      <c r="D271">
        <f t="shared" si="26"/>
        <v>24</v>
      </c>
      <c r="E271">
        <f t="shared" si="27"/>
        <v>201806</v>
      </c>
      <c r="F271" s="105">
        <v>73.958340000000007</v>
      </c>
      <c r="G271" s="105"/>
      <c r="H271" s="44"/>
      <c r="J271" s="32">
        <f t="shared" si="28"/>
        <v>0</v>
      </c>
      <c r="K271" s="32">
        <f t="shared" si="29"/>
        <v>12</v>
      </c>
    </row>
    <row r="272" spans="1:11" x14ac:dyDescent="0.35">
      <c r="A272" s="15">
        <v>43276</v>
      </c>
      <c r="B272">
        <f t="shared" si="24"/>
        <v>2018</v>
      </c>
      <c r="C272">
        <f t="shared" si="25"/>
        <v>6</v>
      </c>
      <c r="D272">
        <f t="shared" si="26"/>
        <v>25</v>
      </c>
      <c r="E272">
        <f t="shared" si="27"/>
        <v>201806</v>
      </c>
      <c r="F272" s="105">
        <v>67.666659999999993</v>
      </c>
      <c r="G272" s="105"/>
      <c r="H272" s="44"/>
      <c r="J272" s="32">
        <f t="shared" si="28"/>
        <v>0</v>
      </c>
      <c r="K272" s="32">
        <f t="shared" si="29"/>
        <v>6</v>
      </c>
    </row>
    <row r="273" spans="1:11" x14ac:dyDescent="0.35">
      <c r="A273" s="15">
        <v>43277</v>
      </c>
      <c r="B273">
        <f t="shared" si="24"/>
        <v>2018</v>
      </c>
      <c r="C273">
        <f t="shared" si="25"/>
        <v>6</v>
      </c>
      <c r="D273">
        <f t="shared" si="26"/>
        <v>26</v>
      </c>
      <c r="E273">
        <f t="shared" si="27"/>
        <v>201806</v>
      </c>
      <c r="F273" s="105">
        <v>62.791670000000003</v>
      </c>
      <c r="G273" s="105"/>
      <c r="H273" s="44"/>
      <c r="J273" s="32">
        <f t="shared" si="28"/>
        <v>0</v>
      </c>
      <c r="K273" s="32">
        <f t="shared" si="29"/>
        <v>1</v>
      </c>
    </row>
    <row r="274" spans="1:11" x14ac:dyDescent="0.35">
      <c r="A274" s="15">
        <v>43278</v>
      </c>
      <c r="B274">
        <f t="shared" si="24"/>
        <v>2018</v>
      </c>
      <c r="C274">
        <f t="shared" si="25"/>
        <v>6</v>
      </c>
      <c r="D274">
        <f t="shared" si="26"/>
        <v>27</v>
      </c>
      <c r="E274">
        <f t="shared" si="27"/>
        <v>201806</v>
      </c>
      <c r="F274" s="105">
        <v>65</v>
      </c>
      <c r="G274" s="105"/>
      <c r="H274" s="44"/>
      <c r="J274" s="32">
        <f t="shared" si="28"/>
        <v>0</v>
      </c>
      <c r="K274" s="32">
        <f t="shared" si="29"/>
        <v>3</v>
      </c>
    </row>
    <row r="275" spans="1:11" x14ac:dyDescent="0.35">
      <c r="A275" s="15">
        <v>43279</v>
      </c>
      <c r="B275">
        <f t="shared" si="24"/>
        <v>2018</v>
      </c>
      <c r="C275">
        <f t="shared" si="25"/>
        <v>6</v>
      </c>
      <c r="D275">
        <f t="shared" si="26"/>
        <v>28</v>
      </c>
      <c r="E275">
        <f t="shared" si="27"/>
        <v>201806</v>
      </c>
      <c r="F275" s="105">
        <v>64.166659999999993</v>
      </c>
      <c r="G275" s="105"/>
      <c r="H275" s="44"/>
      <c r="J275" s="32">
        <f t="shared" si="28"/>
        <v>0</v>
      </c>
      <c r="K275" s="32">
        <f t="shared" si="29"/>
        <v>2</v>
      </c>
    </row>
    <row r="276" spans="1:11" x14ac:dyDescent="0.35">
      <c r="A276" s="15">
        <v>43280</v>
      </c>
      <c r="B276">
        <f t="shared" si="24"/>
        <v>2018</v>
      </c>
      <c r="C276">
        <f t="shared" si="25"/>
        <v>6</v>
      </c>
      <c r="D276">
        <f t="shared" si="26"/>
        <v>29</v>
      </c>
      <c r="E276">
        <f t="shared" si="27"/>
        <v>201806</v>
      </c>
      <c r="F276" s="105">
        <v>64.666659999999993</v>
      </c>
      <c r="G276" s="105"/>
      <c r="H276" s="44"/>
      <c r="J276" s="32">
        <f t="shared" si="28"/>
        <v>0</v>
      </c>
      <c r="K276" s="32">
        <f t="shared" si="29"/>
        <v>3</v>
      </c>
    </row>
    <row r="277" spans="1:11" x14ac:dyDescent="0.35">
      <c r="A277" s="15">
        <v>43281</v>
      </c>
      <c r="B277">
        <f t="shared" si="24"/>
        <v>2018</v>
      </c>
      <c r="C277">
        <f t="shared" si="25"/>
        <v>6</v>
      </c>
      <c r="D277">
        <f t="shared" si="26"/>
        <v>30</v>
      </c>
      <c r="E277">
        <f t="shared" si="27"/>
        <v>201806</v>
      </c>
      <c r="F277" s="105">
        <v>65.083340000000007</v>
      </c>
      <c r="G277" s="105"/>
      <c r="H277" s="44"/>
      <c r="J277" s="32">
        <f t="shared" si="28"/>
        <v>0</v>
      </c>
      <c r="K277" s="32">
        <f t="shared" si="29"/>
        <v>3</v>
      </c>
    </row>
    <row r="278" spans="1:11" x14ac:dyDescent="0.35">
      <c r="A278" s="15">
        <v>43282</v>
      </c>
      <c r="B278">
        <f t="shared" si="24"/>
        <v>2018</v>
      </c>
      <c r="C278">
        <f t="shared" si="25"/>
        <v>7</v>
      </c>
      <c r="D278">
        <f t="shared" si="26"/>
        <v>1</v>
      </c>
      <c r="E278">
        <f t="shared" si="27"/>
        <v>201807</v>
      </c>
      <c r="F278" s="105">
        <v>66.875</v>
      </c>
      <c r="G278" s="105"/>
      <c r="H278" s="44"/>
      <c r="J278" s="32">
        <f t="shared" si="28"/>
        <v>0</v>
      </c>
      <c r="K278" s="32">
        <f t="shared" si="29"/>
        <v>5</v>
      </c>
    </row>
    <row r="279" spans="1:11" x14ac:dyDescent="0.35">
      <c r="A279" s="15">
        <v>43283</v>
      </c>
      <c r="B279">
        <f t="shared" si="24"/>
        <v>2018</v>
      </c>
      <c r="C279">
        <f t="shared" si="25"/>
        <v>7</v>
      </c>
      <c r="D279">
        <f t="shared" si="26"/>
        <v>2</v>
      </c>
      <c r="E279">
        <f t="shared" si="27"/>
        <v>201807</v>
      </c>
      <c r="F279" s="105">
        <v>62.291670000000003</v>
      </c>
      <c r="G279" s="105"/>
      <c r="H279" s="44"/>
      <c r="J279" s="32">
        <f t="shared" si="28"/>
        <v>0</v>
      </c>
      <c r="K279" s="32">
        <f t="shared" si="29"/>
        <v>0</v>
      </c>
    </row>
    <row r="280" spans="1:11" x14ac:dyDescent="0.35">
      <c r="A280" s="15">
        <v>43284</v>
      </c>
      <c r="B280">
        <f t="shared" si="24"/>
        <v>2018</v>
      </c>
      <c r="C280">
        <f t="shared" si="25"/>
        <v>7</v>
      </c>
      <c r="D280">
        <f t="shared" si="26"/>
        <v>3</v>
      </c>
      <c r="E280">
        <f t="shared" si="27"/>
        <v>201807</v>
      </c>
      <c r="F280" s="105">
        <v>64.666659999999993</v>
      </c>
      <c r="G280" s="105"/>
      <c r="H280" s="44"/>
      <c r="J280" s="32">
        <f t="shared" si="28"/>
        <v>0</v>
      </c>
      <c r="K280" s="32">
        <f t="shared" si="29"/>
        <v>3</v>
      </c>
    </row>
    <row r="281" spans="1:11" x14ac:dyDescent="0.35">
      <c r="A281" s="15">
        <v>43285</v>
      </c>
      <c r="B281">
        <f t="shared" si="24"/>
        <v>2018</v>
      </c>
      <c r="C281">
        <f t="shared" si="25"/>
        <v>7</v>
      </c>
      <c r="D281">
        <f t="shared" si="26"/>
        <v>4</v>
      </c>
      <c r="E281">
        <f t="shared" si="27"/>
        <v>201807</v>
      </c>
      <c r="F281" s="105">
        <v>68</v>
      </c>
      <c r="G281" s="105"/>
      <c r="H281" s="44"/>
      <c r="J281" s="32">
        <f t="shared" si="28"/>
        <v>0</v>
      </c>
      <c r="K281" s="32">
        <f t="shared" si="29"/>
        <v>6</v>
      </c>
    </row>
    <row r="282" spans="1:11" x14ac:dyDescent="0.35">
      <c r="A282" s="15">
        <v>43286</v>
      </c>
      <c r="B282">
        <f t="shared" si="24"/>
        <v>2018</v>
      </c>
      <c r="C282">
        <f t="shared" si="25"/>
        <v>7</v>
      </c>
      <c r="D282">
        <f t="shared" si="26"/>
        <v>5</v>
      </c>
      <c r="E282">
        <f t="shared" si="27"/>
        <v>201807</v>
      </c>
      <c r="F282" s="105">
        <v>78.333340000000007</v>
      </c>
      <c r="G282" s="105"/>
      <c r="H282" s="44"/>
      <c r="J282" s="32">
        <f t="shared" si="28"/>
        <v>0</v>
      </c>
      <c r="K282" s="32">
        <f t="shared" si="29"/>
        <v>16</v>
      </c>
    </row>
    <row r="283" spans="1:11" x14ac:dyDescent="0.35">
      <c r="A283" s="15">
        <v>43287</v>
      </c>
      <c r="B283">
        <f t="shared" si="24"/>
        <v>2018</v>
      </c>
      <c r="C283">
        <f t="shared" si="25"/>
        <v>7</v>
      </c>
      <c r="D283">
        <f t="shared" si="26"/>
        <v>6</v>
      </c>
      <c r="E283">
        <f t="shared" si="27"/>
        <v>201807</v>
      </c>
      <c r="F283" s="105">
        <v>76</v>
      </c>
      <c r="G283" s="105"/>
      <c r="H283" s="44"/>
      <c r="J283" s="32">
        <f t="shared" si="28"/>
        <v>0</v>
      </c>
      <c r="K283" s="32">
        <f t="shared" si="29"/>
        <v>14</v>
      </c>
    </row>
    <row r="284" spans="1:11" x14ac:dyDescent="0.35">
      <c r="A284" s="15">
        <v>43288</v>
      </c>
      <c r="B284">
        <f t="shared" si="24"/>
        <v>2018</v>
      </c>
      <c r="C284">
        <f t="shared" si="25"/>
        <v>7</v>
      </c>
      <c r="D284">
        <f t="shared" si="26"/>
        <v>7</v>
      </c>
      <c r="E284">
        <f t="shared" si="27"/>
        <v>201807</v>
      </c>
      <c r="F284" s="105">
        <v>70.083340000000007</v>
      </c>
      <c r="G284" s="105"/>
      <c r="H284" s="44"/>
      <c r="J284" s="32">
        <f t="shared" si="28"/>
        <v>0</v>
      </c>
      <c r="K284" s="32">
        <f t="shared" si="29"/>
        <v>8</v>
      </c>
    </row>
    <row r="285" spans="1:11" x14ac:dyDescent="0.35">
      <c r="A285" s="15">
        <v>43289</v>
      </c>
      <c r="B285">
        <f t="shared" si="24"/>
        <v>2018</v>
      </c>
      <c r="C285">
        <f t="shared" si="25"/>
        <v>7</v>
      </c>
      <c r="D285">
        <f t="shared" si="26"/>
        <v>8</v>
      </c>
      <c r="E285">
        <f t="shared" si="27"/>
        <v>201807</v>
      </c>
      <c r="F285" s="105">
        <v>73.416659999999993</v>
      </c>
      <c r="G285" s="105"/>
      <c r="H285" s="44"/>
      <c r="J285" s="32">
        <f t="shared" si="28"/>
        <v>0</v>
      </c>
      <c r="K285" s="32">
        <f t="shared" si="29"/>
        <v>11</v>
      </c>
    </row>
    <row r="286" spans="1:11" x14ac:dyDescent="0.35">
      <c r="A286" s="15">
        <v>43290</v>
      </c>
      <c r="B286">
        <f t="shared" si="24"/>
        <v>2018</v>
      </c>
      <c r="C286">
        <f t="shared" si="25"/>
        <v>7</v>
      </c>
      <c r="D286">
        <f t="shared" si="26"/>
        <v>9</v>
      </c>
      <c r="E286">
        <f t="shared" si="27"/>
        <v>201807</v>
      </c>
      <c r="F286" s="105">
        <v>78.5</v>
      </c>
      <c r="G286" s="105"/>
      <c r="H286" s="44"/>
      <c r="J286" s="32">
        <f t="shared" si="28"/>
        <v>0</v>
      </c>
      <c r="K286" s="32">
        <f t="shared" si="29"/>
        <v>17</v>
      </c>
    </row>
    <row r="287" spans="1:11" x14ac:dyDescent="0.35">
      <c r="A287" s="15">
        <v>43291</v>
      </c>
      <c r="B287">
        <f t="shared" si="24"/>
        <v>2018</v>
      </c>
      <c r="C287">
        <f t="shared" si="25"/>
        <v>7</v>
      </c>
      <c r="D287">
        <f t="shared" si="26"/>
        <v>10</v>
      </c>
      <c r="E287">
        <f t="shared" si="27"/>
        <v>201807</v>
      </c>
      <c r="F287" s="105">
        <v>71.958340000000007</v>
      </c>
      <c r="G287" s="105"/>
      <c r="H287" s="44"/>
      <c r="J287" s="32">
        <f t="shared" si="28"/>
        <v>0</v>
      </c>
      <c r="K287" s="32">
        <f t="shared" si="29"/>
        <v>10</v>
      </c>
    </row>
    <row r="288" spans="1:11" x14ac:dyDescent="0.35">
      <c r="A288" s="15">
        <v>43292</v>
      </c>
      <c r="B288">
        <f t="shared" si="24"/>
        <v>2018</v>
      </c>
      <c r="C288">
        <f t="shared" si="25"/>
        <v>7</v>
      </c>
      <c r="D288">
        <f t="shared" si="26"/>
        <v>11</v>
      </c>
      <c r="E288">
        <f t="shared" si="27"/>
        <v>201807</v>
      </c>
      <c r="F288" s="105">
        <v>73.833340000000007</v>
      </c>
      <c r="G288" s="105"/>
      <c r="H288" s="44"/>
      <c r="J288" s="32">
        <f t="shared" si="28"/>
        <v>0</v>
      </c>
      <c r="K288" s="32">
        <f t="shared" si="29"/>
        <v>12</v>
      </c>
    </row>
    <row r="289" spans="1:11" x14ac:dyDescent="0.35">
      <c r="A289" s="15">
        <v>43293</v>
      </c>
      <c r="B289">
        <f t="shared" si="24"/>
        <v>2018</v>
      </c>
      <c r="C289">
        <f t="shared" si="25"/>
        <v>7</v>
      </c>
      <c r="D289">
        <f t="shared" si="26"/>
        <v>12</v>
      </c>
      <c r="E289">
        <f t="shared" si="27"/>
        <v>201807</v>
      </c>
      <c r="F289" s="105">
        <v>80.391300000000001</v>
      </c>
      <c r="G289" s="105"/>
      <c r="H289" s="44"/>
      <c r="J289" s="32">
        <f t="shared" si="28"/>
        <v>0</v>
      </c>
      <c r="K289" s="32">
        <f t="shared" si="29"/>
        <v>18</v>
      </c>
    </row>
    <row r="290" spans="1:11" x14ac:dyDescent="0.35">
      <c r="A290" s="15">
        <v>43294</v>
      </c>
      <c r="B290">
        <f t="shared" si="24"/>
        <v>2018</v>
      </c>
      <c r="C290">
        <f t="shared" si="25"/>
        <v>7</v>
      </c>
      <c r="D290">
        <f t="shared" si="26"/>
        <v>13</v>
      </c>
      <c r="E290">
        <f t="shared" si="27"/>
        <v>201807</v>
      </c>
      <c r="F290" s="105">
        <v>81.708340000000007</v>
      </c>
      <c r="G290" s="105"/>
      <c r="H290" s="44"/>
      <c r="J290" s="32">
        <f t="shared" si="28"/>
        <v>0</v>
      </c>
      <c r="K290" s="32">
        <f t="shared" si="29"/>
        <v>20</v>
      </c>
    </row>
    <row r="291" spans="1:11" x14ac:dyDescent="0.35">
      <c r="A291" s="15">
        <v>43295</v>
      </c>
      <c r="B291">
        <f t="shared" si="24"/>
        <v>2018</v>
      </c>
      <c r="C291">
        <f t="shared" si="25"/>
        <v>7</v>
      </c>
      <c r="D291">
        <f t="shared" si="26"/>
        <v>14</v>
      </c>
      <c r="E291">
        <f t="shared" si="27"/>
        <v>201807</v>
      </c>
      <c r="F291" s="105">
        <v>79.041659999999993</v>
      </c>
      <c r="G291" s="105"/>
      <c r="H291" s="44"/>
      <c r="J291" s="32">
        <f t="shared" si="28"/>
        <v>0</v>
      </c>
      <c r="K291" s="32">
        <f t="shared" si="29"/>
        <v>17</v>
      </c>
    </row>
    <row r="292" spans="1:11" x14ac:dyDescent="0.35">
      <c r="A292" s="15">
        <v>43296</v>
      </c>
      <c r="B292">
        <f t="shared" si="24"/>
        <v>2018</v>
      </c>
      <c r="C292">
        <f t="shared" si="25"/>
        <v>7</v>
      </c>
      <c r="D292">
        <f t="shared" si="26"/>
        <v>15</v>
      </c>
      <c r="E292">
        <f t="shared" si="27"/>
        <v>201807</v>
      </c>
      <c r="F292" s="105">
        <v>78.041659999999993</v>
      </c>
      <c r="G292" s="105"/>
      <c r="H292" s="44"/>
      <c r="J292" s="32">
        <f t="shared" si="28"/>
        <v>0</v>
      </c>
      <c r="K292" s="32">
        <f t="shared" si="29"/>
        <v>16</v>
      </c>
    </row>
    <row r="293" spans="1:11" x14ac:dyDescent="0.35">
      <c r="A293" s="15">
        <v>43297</v>
      </c>
      <c r="B293">
        <f t="shared" si="24"/>
        <v>2018</v>
      </c>
      <c r="C293">
        <f t="shared" si="25"/>
        <v>7</v>
      </c>
      <c r="D293">
        <f t="shared" si="26"/>
        <v>16</v>
      </c>
      <c r="E293">
        <f t="shared" si="27"/>
        <v>201807</v>
      </c>
      <c r="F293" s="105">
        <v>81.666659999999993</v>
      </c>
      <c r="G293" s="105"/>
      <c r="H293" s="44"/>
      <c r="J293" s="32">
        <f t="shared" si="28"/>
        <v>0</v>
      </c>
      <c r="K293" s="32">
        <f t="shared" si="29"/>
        <v>20</v>
      </c>
    </row>
    <row r="294" spans="1:11" x14ac:dyDescent="0.35">
      <c r="A294" s="15">
        <v>43298</v>
      </c>
      <c r="B294">
        <f t="shared" si="24"/>
        <v>2018</v>
      </c>
      <c r="C294">
        <f t="shared" si="25"/>
        <v>7</v>
      </c>
      <c r="D294">
        <f t="shared" si="26"/>
        <v>17</v>
      </c>
      <c r="E294">
        <f t="shared" si="27"/>
        <v>201807</v>
      </c>
      <c r="F294" s="105">
        <v>84.416659999999993</v>
      </c>
      <c r="G294" s="105"/>
      <c r="H294" s="44"/>
      <c r="J294" s="32">
        <f t="shared" si="28"/>
        <v>0</v>
      </c>
      <c r="K294" s="32">
        <f t="shared" si="29"/>
        <v>22</v>
      </c>
    </row>
    <row r="295" spans="1:11" x14ac:dyDescent="0.35">
      <c r="A295" s="15">
        <v>43299</v>
      </c>
      <c r="B295">
        <f t="shared" si="24"/>
        <v>2018</v>
      </c>
      <c r="C295">
        <f t="shared" si="25"/>
        <v>7</v>
      </c>
      <c r="D295">
        <f t="shared" si="26"/>
        <v>18</v>
      </c>
      <c r="E295">
        <f t="shared" si="27"/>
        <v>201807</v>
      </c>
      <c r="F295" s="105">
        <v>84.208340000000007</v>
      </c>
      <c r="G295" s="105"/>
      <c r="H295" s="44"/>
      <c r="J295" s="32">
        <f t="shared" si="28"/>
        <v>0</v>
      </c>
      <c r="K295" s="32">
        <f t="shared" si="29"/>
        <v>22</v>
      </c>
    </row>
    <row r="296" spans="1:11" x14ac:dyDescent="0.35">
      <c r="A296" s="15">
        <v>43300</v>
      </c>
      <c r="B296">
        <f t="shared" si="24"/>
        <v>2018</v>
      </c>
      <c r="C296">
        <f t="shared" si="25"/>
        <v>7</v>
      </c>
      <c r="D296">
        <f t="shared" si="26"/>
        <v>19</v>
      </c>
      <c r="E296">
        <f t="shared" si="27"/>
        <v>201807</v>
      </c>
      <c r="F296" s="105">
        <v>79.125</v>
      </c>
      <c r="G296" s="105"/>
      <c r="H296" s="44"/>
      <c r="J296" s="32">
        <f t="shared" si="28"/>
        <v>0</v>
      </c>
      <c r="K296" s="32">
        <f t="shared" si="29"/>
        <v>17</v>
      </c>
    </row>
    <row r="297" spans="1:11" x14ac:dyDescent="0.35">
      <c r="A297" s="15">
        <v>43301</v>
      </c>
      <c r="B297">
        <f t="shared" si="24"/>
        <v>2018</v>
      </c>
      <c r="C297">
        <f t="shared" si="25"/>
        <v>7</v>
      </c>
      <c r="D297">
        <f t="shared" si="26"/>
        <v>20</v>
      </c>
      <c r="E297">
        <f t="shared" si="27"/>
        <v>201807</v>
      </c>
      <c r="F297" s="105">
        <v>73.708340000000007</v>
      </c>
      <c r="G297" s="105"/>
      <c r="H297" s="44"/>
      <c r="J297" s="32">
        <f t="shared" si="28"/>
        <v>0</v>
      </c>
      <c r="K297" s="32">
        <f t="shared" si="29"/>
        <v>12</v>
      </c>
    </row>
    <row r="298" spans="1:11" x14ac:dyDescent="0.35">
      <c r="A298" s="15">
        <v>43302</v>
      </c>
      <c r="B298">
        <f t="shared" si="24"/>
        <v>2018</v>
      </c>
      <c r="C298">
        <f t="shared" si="25"/>
        <v>7</v>
      </c>
      <c r="D298">
        <f t="shared" si="26"/>
        <v>21</v>
      </c>
      <c r="E298">
        <f t="shared" si="27"/>
        <v>201807</v>
      </c>
      <c r="F298" s="105">
        <v>70.916659999999993</v>
      </c>
      <c r="G298" s="105"/>
      <c r="H298" s="44"/>
      <c r="J298" s="32">
        <f t="shared" si="28"/>
        <v>0</v>
      </c>
      <c r="K298" s="32">
        <f t="shared" si="29"/>
        <v>9</v>
      </c>
    </row>
    <row r="299" spans="1:11" x14ac:dyDescent="0.35">
      <c r="A299" s="15">
        <v>43303</v>
      </c>
      <c r="B299">
        <f t="shared" si="24"/>
        <v>2018</v>
      </c>
      <c r="C299">
        <f t="shared" si="25"/>
        <v>7</v>
      </c>
      <c r="D299">
        <f t="shared" si="26"/>
        <v>22</v>
      </c>
      <c r="E299">
        <f t="shared" si="27"/>
        <v>201807</v>
      </c>
      <c r="F299" s="105">
        <v>73.625</v>
      </c>
      <c r="G299" s="105"/>
      <c r="H299" s="44"/>
      <c r="J299" s="32">
        <f t="shared" si="28"/>
        <v>0</v>
      </c>
      <c r="K299" s="32">
        <f t="shared" si="29"/>
        <v>12</v>
      </c>
    </row>
    <row r="300" spans="1:11" x14ac:dyDescent="0.35">
      <c r="A300" s="15">
        <v>43304</v>
      </c>
      <c r="B300">
        <f t="shared" si="24"/>
        <v>2018</v>
      </c>
      <c r="C300">
        <f t="shared" si="25"/>
        <v>7</v>
      </c>
      <c r="D300">
        <f t="shared" si="26"/>
        <v>23</v>
      </c>
      <c r="E300">
        <f t="shared" si="27"/>
        <v>201807</v>
      </c>
      <c r="F300" s="105">
        <v>78.083340000000007</v>
      </c>
      <c r="G300" s="105"/>
      <c r="H300" s="44"/>
      <c r="J300" s="32">
        <f t="shared" si="28"/>
        <v>0</v>
      </c>
      <c r="K300" s="32">
        <f t="shared" si="29"/>
        <v>16</v>
      </c>
    </row>
    <row r="301" spans="1:11" x14ac:dyDescent="0.35">
      <c r="A301" s="15">
        <v>43305</v>
      </c>
      <c r="B301">
        <f t="shared" si="24"/>
        <v>2018</v>
      </c>
      <c r="C301">
        <f t="shared" si="25"/>
        <v>7</v>
      </c>
      <c r="D301">
        <f t="shared" si="26"/>
        <v>24</v>
      </c>
      <c r="E301">
        <f t="shared" si="27"/>
        <v>201807</v>
      </c>
      <c r="F301" s="105">
        <v>82.791659999999993</v>
      </c>
      <c r="G301" s="105"/>
      <c r="H301" s="44"/>
      <c r="J301" s="32">
        <f t="shared" si="28"/>
        <v>0</v>
      </c>
      <c r="K301" s="32">
        <f t="shared" si="29"/>
        <v>21</v>
      </c>
    </row>
    <row r="302" spans="1:11" x14ac:dyDescent="0.35">
      <c r="A302" s="15">
        <v>43306</v>
      </c>
      <c r="B302">
        <f t="shared" si="24"/>
        <v>2018</v>
      </c>
      <c r="C302">
        <f t="shared" si="25"/>
        <v>7</v>
      </c>
      <c r="D302">
        <f t="shared" si="26"/>
        <v>25</v>
      </c>
      <c r="E302">
        <f t="shared" si="27"/>
        <v>201807</v>
      </c>
      <c r="F302" s="105">
        <v>82.083340000000007</v>
      </c>
      <c r="G302" s="105"/>
      <c r="H302" s="44"/>
      <c r="J302" s="32">
        <f t="shared" si="28"/>
        <v>0</v>
      </c>
      <c r="K302" s="32">
        <f t="shared" si="29"/>
        <v>20</v>
      </c>
    </row>
    <row r="303" spans="1:11" x14ac:dyDescent="0.35">
      <c r="A303" s="15">
        <v>43307</v>
      </c>
      <c r="B303">
        <f t="shared" si="24"/>
        <v>2018</v>
      </c>
      <c r="C303">
        <f t="shared" si="25"/>
        <v>7</v>
      </c>
      <c r="D303">
        <f t="shared" si="26"/>
        <v>26</v>
      </c>
      <c r="E303">
        <f t="shared" si="27"/>
        <v>201807</v>
      </c>
      <c r="F303" s="105">
        <v>81.541659999999993</v>
      </c>
      <c r="G303" s="105"/>
      <c r="H303" s="44"/>
      <c r="J303" s="32">
        <f t="shared" si="28"/>
        <v>0</v>
      </c>
      <c r="K303" s="32">
        <f t="shared" si="29"/>
        <v>20</v>
      </c>
    </row>
    <row r="304" spans="1:11" x14ac:dyDescent="0.35">
      <c r="A304" s="15">
        <v>43308</v>
      </c>
      <c r="B304">
        <f t="shared" si="24"/>
        <v>2018</v>
      </c>
      <c r="C304">
        <f t="shared" si="25"/>
        <v>7</v>
      </c>
      <c r="D304">
        <f t="shared" si="26"/>
        <v>27</v>
      </c>
      <c r="E304">
        <f t="shared" si="27"/>
        <v>201807</v>
      </c>
      <c r="F304" s="105">
        <v>80.125</v>
      </c>
      <c r="G304" s="105"/>
      <c r="H304" s="44"/>
      <c r="J304" s="32">
        <f t="shared" si="28"/>
        <v>0</v>
      </c>
      <c r="K304" s="32">
        <f t="shared" si="29"/>
        <v>18</v>
      </c>
    </row>
    <row r="305" spans="1:11" x14ac:dyDescent="0.35">
      <c r="A305" s="15">
        <v>43309</v>
      </c>
      <c r="B305">
        <f t="shared" si="24"/>
        <v>2018</v>
      </c>
      <c r="C305">
        <f t="shared" si="25"/>
        <v>7</v>
      </c>
      <c r="D305">
        <f t="shared" si="26"/>
        <v>28</v>
      </c>
      <c r="E305">
        <f t="shared" si="27"/>
        <v>201807</v>
      </c>
      <c r="F305" s="105">
        <v>81.583340000000007</v>
      </c>
      <c r="G305" s="105"/>
      <c r="H305" s="44"/>
      <c r="J305" s="32">
        <f t="shared" si="28"/>
        <v>0</v>
      </c>
      <c r="K305" s="32">
        <f t="shared" si="29"/>
        <v>20</v>
      </c>
    </row>
    <row r="306" spans="1:11" x14ac:dyDescent="0.35">
      <c r="A306" s="15">
        <v>43310</v>
      </c>
      <c r="B306">
        <f t="shared" si="24"/>
        <v>2018</v>
      </c>
      <c r="C306">
        <f t="shared" si="25"/>
        <v>7</v>
      </c>
      <c r="D306">
        <f t="shared" si="26"/>
        <v>29</v>
      </c>
      <c r="E306">
        <f t="shared" si="27"/>
        <v>201807</v>
      </c>
      <c r="F306" s="105">
        <v>81.458340000000007</v>
      </c>
      <c r="G306" s="105"/>
      <c r="H306" s="44"/>
      <c r="J306" s="32">
        <f t="shared" si="28"/>
        <v>0</v>
      </c>
      <c r="K306" s="32">
        <f t="shared" si="29"/>
        <v>19</v>
      </c>
    </row>
    <row r="307" spans="1:11" x14ac:dyDescent="0.35">
      <c r="A307" s="15">
        <v>43311</v>
      </c>
      <c r="B307">
        <f t="shared" si="24"/>
        <v>2018</v>
      </c>
      <c r="C307">
        <f t="shared" si="25"/>
        <v>7</v>
      </c>
      <c r="D307">
        <f t="shared" si="26"/>
        <v>30</v>
      </c>
      <c r="E307">
        <f t="shared" si="27"/>
        <v>201807</v>
      </c>
      <c r="F307" s="105">
        <v>82.458340000000007</v>
      </c>
      <c r="G307" s="105"/>
      <c r="H307" s="44"/>
      <c r="J307" s="32">
        <f t="shared" si="28"/>
        <v>0</v>
      </c>
      <c r="K307" s="32">
        <f t="shared" si="29"/>
        <v>20</v>
      </c>
    </row>
    <row r="308" spans="1:11" x14ac:dyDescent="0.35">
      <c r="A308" s="15">
        <v>43312</v>
      </c>
      <c r="B308">
        <f t="shared" si="24"/>
        <v>2018</v>
      </c>
      <c r="C308">
        <f t="shared" si="25"/>
        <v>7</v>
      </c>
      <c r="D308">
        <f t="shared" si="26"/>
        <v>31</v>
      </c>
      <c r="E308">
        <f t="shared" si="27"/>
        <v>201807</v>
      </c>
      <c r="F308" s="105">
        <v>83.833340000000007</v>
      </c>
      <c r="G308" s="105"/>
      <c r="H308" s="44"/>
      <c r="J308" s="32">
        <f t="shared" si="28"/>
        <v>0</v>
      </c>
      <c r="K308" s="32">
        <f t="shared" si="29"/>
        <v>22</v>
      </c>
    </row>
    <row r="309" spans="1:11" x14ac:dyDescent="0.35">
      <c r="A309" s="15">
        <v>43313</v>
      </c>
      <c r="B309">
        <f t="shared" si="24"/>
        <v>2018</v>
      </c>
      <c r="C309">
        <f t="shared" si="25"/>
        <v>8</v>
      </c>
      <c r="D309">
        <f t="shared" si="26"/>
        <v>1</v>
      </c>
      <c r="E309">
        <f t="shared" si="27"/>
        <v>201808</v>
      </c>
      <c r="F309" s="105">
        <v>82.75</v>
      </c>
      <c r="G309" s="105"/>
      <c r="H309" s="44"/>
      <c r="J309" s="32">
        <f t="shared" si="28"/>
        <v>0</v>
      </c>
      <c r="K309" s="32">
        <f t="shared" si="29"/>
        <v>21</v>
      </c>
    </row>
    <row r="310" spans="1:11" x14ac:dyDescent="0.35">
      <c r="A310" s="15">
        <v>43314</v>
      </c>
      <c r="B310">
        <f t="shared" si="24"/>
        <v>2018</v>
      </c>
      <c r="C310">
        <f t="shared" si="25"/>
        <v>8</v>
      </c>
      <c r="D310">
        <f t="shared" si="26"/>
        <v>2</v>
      </c>
      <c r="E310">
        <f t="shared" si="27"/>
        <v>201808</v>
      </c>
      <c r="F310" s="105">
        <v>78.25</v>
      </c>
      <c r="G310" s="105"/>
      <c r="H310" s="44"/>
      <c r="J310" s="32">
        <f t="shared" si="28"/>
        <v>0</v>
      </c>
      <c r="K310" s="32">
        <f t="shared" si="29"/>
        <v>16</v>
      </c>
    </row>
    <row r="311" spans="1:11" x14ac:dyDescent="0.35">
      <c r="A311" s="15">
        <v>43315</v>
      </c>
      <c r="B311">
        <f t="shared" si="24"/>
        <v>2018</v>
      </c>
      <c r="C311">
        <f t="shared" si="25"/>
        <v>8</v>
      </c>
      <c r="D311">
        <f t="shared" si="26"/>
        <v>3</v>
      </c>
      <c r="E311">
        <f t="shared" si="27"/>
        <v>201808</v>
      </c>
      <c r="F311" s="105">
        <v>72.583340000000007</v>
      </c>
      <c r="G311" s="105"/>
      <c r="H311" s="44"/>
      <c r="J311" s="32">
        <f t="shared" si="28"/>
        <v>0</v>
      </c>
      <c r="K311" s="32">
        <f t="shared" si="29"/>
        <v>11</v>
      </c>
    </row>
    <row r="312" spans="1:11" x14ac:dyDescent="0.35">
      <c r="A312" s="15">
        <v>43316</v>
      </c>
      <c r="B312">
        <f t="shared" si="24"/>
        <v>2018</v>
      </c>
      <c r="C312">
        <f t="shared" si="25"/>
        <v>8</v>
      </c>
      <c r="D312">
        <f t="shared" si="26"/>
        <v>4</v>
      </c>
      <c r="E312">
        <f t="shared" si="27"/>
        <v>201808</v>
      </c>
      <c r="F312" s="105">
        <v>72.833340000000007</v>
      </c>
      <c r="G312" s="105"/>
      <c r="H312" s="44"/>
      <c r="J312" s="32">
        <f t="shared" si="28"/>
        <v>0</v>
      </c>
      <c r="K312" s="32">
        <f t="shared" si="29"/>
        <v>11</v>
      </c>
    </row>
    <row r="313" spans="1:11" x14ac:dyDescent="0.35">
      <c r="A313" s="15">
        <v>43317</v>
      </c>
      <c r="B313">
        <f t="shared" si="24"/>
        <v>2018</v>
      </c>
      <c r="C313">
        <f t="shared" si="25"/>
        <v>8</v>
      </c>
      <c r="D313">
        <f t="shared" si="26"/>
        <v>5</v>
      </c>
      <c r="E313">
        <f t="shared" si="27"/>
        <v>201808</v>
      </c>
      <c r="F313" s="105">
        <v>75.666659999999993</v>
      </c>
      <c r="G313" s="105"/>
      <c r="H313" s="44"/>
      <c r="J313" s="32">
        <f t="shared" si="28"/>
        <v>0</v>
      </c>
      <c r="K313" s="32">
        <f t="shared" si="29"/>
        <v>14</v>
      </c>
    </row>
    <row r="314" spans="1:11" x14ac:dyDescent="0.35">
      <c r="A314" s="15">
        <v>43318</v>
      </c>
      <c r="B314">
        <f t="shared" si="24"/>
        <v>2018</v>
      </c>
      <c r="C314">
        <f t="shared" si="25"/>
        <v>8</v>
      </c>
      <c r="D314">
        <f t="shared" si="26"/>
        <v>6</v>
      </c>
      <c r="E314">
        <f t="shared" si="27"/>
        <v>201808</v>
      </c>
      <c r="F314" s="105">
        <v>78</v>
      </c>
      <c r="G314" s="105"/>
      <c r="H314" s="44"/>
      <c r="J314" s="32">
        <f t="shared" si="28"/>
        <v>0</v>
      </c>
      <c r="K314" s="32">
        <f t="shared" si="29"/>
        <v>16</v>
      </c>
    </row>
    <row r="315" spans="1:11" x14ac:dyDescent="0.35">
      <c r="A315" s="15">
        <v>43319</v>
      </c>
      <c r="B315">
        <f t="shared" si="24"/>
        <v>2018</v>
      </c>
      <c r="C315">
        <f t="shared" si="25"/>
        <v>8</v>
      </c>
      <c r="D315">
        <f t="shared" si="26"/>
        <v>7</v>
      </c>
      <c r="E315">
        <f t="shared" si="27"/>
        <v>201808</v>
      </c>
      <c r="F315" s="105">
        <v>79.458340000000007</v>
      </c>
      <c r="G315" s="105"/>
      <c r="H315" s="44"/>
      <c r="J315" s="32">
        <f t="shared" si="28"/>
        <v>0</v>
      </c>
      <c r="K315" s="32">
        <f t="shared" si="29"/>
        <v>17</v>
      </c>
    </row>
    <row r="316" spans="1:11" x14ac:dyDescent="0.35">
      <c r="A316" s="15">
        <v>43320</v>
      </c>
      <c r="B316">
        <f t="shared" si="24"/>
        <v>2018</v>
      </c>
      <c r="C316">
        <f t="shared" si="25"/>
        <v>8</v>
      </c>
      <c r="D316">
        <f t="shared" si="26"/>
        <v>8</v>
      </c>
      <c r="E316">
        <f t="shared" si="27"/>
        <v>201808</v>
      </c>
      <c r="F316" s="105">
        <v>81.583340000000007</v>
      </c>
      <c r="G316" s="105"/>
      <c r="H316" s="44"/>
      <c r="J316" s="32">
        <f t="shared" si="28"/>
        <v>0</v>
      </c>
      <c r="K316" s="32">
        <f t="shared" si="29"/>
        <v>20</v>
      </c>
    </row>
    <row r="317" spans="1:11" x14ac:dyDescent="0.35">
      <c r="A317" s="15">
        <v>43321</v>
      </c>
      <c r="B317">
        <f t="shared" si="24"/>
        <v>2018</v>
      </c>
      <c r="C317">
        <f t="shared" si="25"/>
        <v>8</v>
      </c>
      <c r="D317">
        <f t="shared" si="26"/>
        <v>9</v>
      </c>
      <c r="E317">
        <f t="shared" si="27"/>
        <v>201808</v>
      </c>
      <c r="F317" s="105">
        <v>83.916659999999993</v>
      </c>
      <c r="G317" s="105"/>
      <c r="H317" s="44"/>
      <c r="J317" s="32">
        <f t="shared" si="28"/>
        <v>0</v>
      </c>
      <c r="K317" s="32">
        <f t="shared" si="29"/>
        <v>22</v>
      </c>
    </row>
    <row r="318" spans="1:11" x14ac:dyDescent="0.35">
      <c r="A318" s="15">
        <v>43322</v>
      </c>
      <c r="B318">
        <f t="shared" si="24"/>
        <v>2018</v>
      </c>
      <c r="C318">
        <f t="shared" si="25"/>
        <v>8</v>
      </c>
      <c r="D318">
        <f t="shared" si="26"/>
        <v>10</v>
      </c>
      <c r="E318">
        <f t="shared" si="27"/>
        <v>201808</v>
      </c>
      <c r="F318" s="105">
        <v>86.125</v>
      </c>
      <c r="G318" s="105"/>
      <c r="H318" s="44"/>
      <c r="J318" s="32">
        <f t="shared" si="28"/>
        <v>0</v>
      </c>
      <c r="K318" s="32">
        <f t="shared" si="29"/>
        <v>24</v>
      </c>
    </row>
    <row r="319" spans="1:11" x14ac:dyDescent="0.35">
      <c r="A319" s="15">
        <v>43323</v>
      </c>
      <c r="B319">
        <f t="shared" si="24"/>
        <v>2018</v>
      </c>
      <c r="C319">
        <f t="shared" si="25"/>
        <v>8</v>
      </c>
      <c r="D319">
        <f t="shared" si="26"/>
        <v>11</v>
      </c>
      <c r="E319">
        <f t="shared" si="27"/>
        <v>201808</v>
      </c>
      <c r="F319" s="105">
        <v>78</v>
      </c>
      <c r="G319" s="105"/>
      <c r="H319" s="44"/>
      <c r="J319" s="32">
        <f t="shared" si="28"/>
        <v>0</v>
      </c>
      <c r="K319" s="32">
        <f t="shared" si="29"/>
        <v>16</v>
      </c>
    </row>
    <row r="320" spans="1:11" x14ac:dyDescent="0.35">
      <c r="A320" s="15">
        <v>43324</v>
      </c>
      <c r="B320">
        <f t="shared" si="24"/>
        <v>2018</v>
      </c>
      <c r="C320">
        <f t="shared" si="25"/>
        <v>8</v>
      </c>
      <c r="D320">
        <f t="shared" si="26"/>
        <v>12</v>
      </c>
      <c r="E320">
        <f t="shared" si="27"/>
        <v>201808</v>
      </c>
      <c r="F320" s="105">
        <v>69.166659999999993</v>
      </c>
      <c r="G320" s="105"/>
      <c r="H320" s="44"/>
      <c r="J320" s="32">
        <f t="shared" si="28"/>
        <v>0</v>
      </c>
      <c r="K320" s="32">
        <f t="shared" si="29"/>
        <v>7</v>
      </c>
    </row>
    <row r="321" spans="1:11" x14ac:dyDescent="0.35">
      <c r="A321" s="15">
        <v>43325</v>
      </c>
      <c r="B321">
        <f t="shared" si="24"/>
        <v>2018</v>
      </c>
      <c r="C321">
        <f t="shared" si="25"/>
        <v>8</v>
      </c>
      <c r="D321">
        <f t="shared" si="26"/>
        <v>13</v>
      </c>
      <c r="E321">
        <f t="shared" si="27"/>
        <v>201808</v>
      </c>
      <c r="F321" s="105">
        <v>70.625</v>
      </c>
      <c r="G321" s="105"/>
      <c r="H321" s="44"/>
      <c r="J321" s="32">
        <f t="shared" si="28"/>
        <v>0</v>
      </c>
      <c r="K321" s="32">
        <f t="shared" si="29"/>
        <v>9</v>
      </c>
    </row>
    <row r="322" spans="1:11" x14ac:dyDescent="0.35">
      <c r="A322" s="15">
        <v>43326</v>
      </c>
      <c r="B322">
        <f t="shared" si="24"/>
        <v>2018</v>
      </c>
      <c r="C322">
        <f t="shared" si="25"/>
        <v>8</v>
      </c>
      <c r="D322">
        <f t="shared" si="26"/>
        <v>14</v>
      </c>
      <c r="E322">
        <f t="shared" si="27"/>
        <v>201808</v>
      </c>
      <c r="F322" s="105">
        <v>74.458340000000007</v>
      </c>
      <c r="G322" s="105"/>
      <c r="H322" s="44"/>
      <c r="J322" s="32">
        <f t="shared" si="28"/>
        <v>0</v>
      </c>
      <c r="K322" s="32">
        <f t="shared" si="29"/>
        <v>12</v>
      </c>
    </row>
    <row r="323" spans="1:11" x14ac:dyDescent="0.35">
      <c r="A323" s="15">
        <v>43327</v>
      </c>
      <c r="B323">
        <f t="shared" si="24"/>
        <v>2018</v>
      </c>
      <c r="C323">
        <f t="shared" si="25"/>
        <v>8</v>
      </c>
      <c r="D323">
        <f t="shared" si="26"/>
        <v>15</v>
      </c>
      <c r="E323">
        <f t="shared" si="27"/>
        <v>201808</v>
      </c>
      <c r="F323" s="105">
        <v>75.25</v>
      </c>
      <c r="G323" s="105"/>
      <c r="H323" s="44"/>
      <c r="J323" s="32">
        <f t="shared" si="28"/>
        <v>0</v>
      </c>
      <c r="K323" s="32">
        <f t="shared" si="29"/>
        <v>13</v>
      </c>
    </row>
    <row r="324" spans="1:11" x14ac:dyDescent="0.35">
      <c r="A324" s="15">
        <v>43328</v>
      </c>
      <c r="B324">
        <f t="shared" si="24"/>
        <v>2018</v>
      </c>
      <c r="C324">
        <f t="shared" si="25"/>
        <v>8</v>
      </c>
      <c r="D324">
        <f t="shared" si="26"/>
        <v>16</v>
      </c>
      <c r="E324">
        <f t="shared" si="27"/>
        <v>201808</v>
      </c>
      <c r="F324" s="105">
        <v>76.333340000000007</v>
      </c>
      <c r="G324" s="105"/>
      <c r="H324" s="44"/>
      <c r="J324" s="32">
        <f t="shared" si="28"/>
        <v>0</v>
      </c>
      <c r="K324" s="32">
        <f t="shared" si="29"/>
        <v>14</v>
      </c>
    </row>
    <row r="325" spans="1:11" x14ac:dyDescent="0.35">
      <c r="A325" s="15">
        <v>43329</v>
      </c>
      <c r="B325">
        <f t="shared" si="24"/>
        <v>2018</v>
      </c>
      <c r="C325">
        <f t="shared" si="25"/>
        <v>8</v>
      </c>
      <c r="D325">
        <f t="shared" si="26"/>
        <v>17</v>
      </c>
      <c r="E325">
        <f t="shared" si="27"/>
        <v>201808</v>
      </c>
      <c r="F325" s="105">
        <v>76.875</v>
      </c>
      <c r="G325" s="105"/>
      <c r="H325" s="44"/>
      <c r="J325" s="32">
        <f t="shared" si="28"/>
        <v>0</v>
      </c>
      <c r="K325" s="32">
        <f t="shared" si="29"/>
        <v>15</v>
      </c>
    </row>
    <row r="326" spans="1:11" x14ac:dyDescent="0.35">
      <c r="A326" s="15">
        <v>43330</v>
      </c>
      <c r="B326">
        <f t="shared" ref="B326:B389" si="30">YEAR(A326)</f>
        <v>2018</v>
      </c>
      <c r="C326">
        <f t="shared" ref="C326:C389" si="31">MONTH(A326)</f>
        <v>8</v>
      </c>
      <c r="D326">
        <f t="shared" ref="D326:D389" si="32">DAY(A326)</f>
        <v>18</v>
      </c>
      <c r="E326">
        <f t="shared" ref="E326:E389" si="33">B326*100+C326</f>
        <v>201808</v>
      </c>
      <c r="F326" s="105">
        <v>74.5</v>
      </c>
      <c r="G326" s="105"/>
      <c r="H326" s="44"/>
      <c r="J326" s="32">
        <f t="shared" ref="J326:J389" si="34">IF(F326=999,0,MAX(ROUND($J$3-F326,0),0))</f>
        <v>0</v>
      </c>
      <c r="K326" s="32">
        <f t="shared" ref="K326:K389" si="35">IF(F326=999,0,MAX(ROUND(F326-$K$3,0),0))</f>
        <v>13</v>
      </c>
    </row>
    <row r="327" spans="1:11" x14ac:dyDescent="0.35">
      <c r="A327" s="15">
        <v>43331</v>
      </c>
      <c r="B327">
        <f t="shared" si="30"/>
        <v>2018</v>
      </c>
      <c r="C327">
        <f t="shared" si="31"/>
        <v>8</v>
      </c>
      <c r="D327">
        <f t="shared" si="32"/>
        <v>19</v>
      </c>
      <c r="E327">
        <f t="shared" si="33"/>
        <v>201808</v>
      </c>
      <c r="F327" s="105">
        <v>70.583340000000007</v>
      </c>
      <c r="G327" s="105"/>
      <c r="H327" s="44"/>
      <c r="J327" s="32">
        <f t="shared" si="34"/>
        <v>0</v>
      </c>
      <c r="K327" s="32">
        <f t="shared" si="35"/>
        <v>9</v>
      </c>
    </row>
    <row r="328" spans="1:11" x14ac:dyDescent="0.35">
      <c r="A328" s="15">
        <v>43332</v>
      </c>
      <c r="B328">
        <f t="shared" si="30"/>
        <v>2018</v>
      </c>
      <c r="C328">
        <f t="shared" si="31"/>
        <v>8</v>
      </c>
      <c r="D328">
        <f t="shared" si="32"/>
        <v>20</v>
      </c>
      <c r="E328">
        <f t="shared" si="33"/>
        <v>201808</v>
      </c>
      <c r="F328" s="105">
        <v>74.387500000000003</v>
      </c>
      <c r="G328" s="105"/>
      <c r="H328" s="44"/>
      <c r="J328" s="32">
        <f t="shared" si="34"/>
        <v>0</v>
      </c>
      <c r="K328" s="32">
        <f t="shared" si="35"/>
        <v>12</v>
      </c>
    </row>
    <row r="329" spans="1:11" x14ac:dyDescent="0.35">
      <c r="A329" s="15">
        <v>43333</v>
      </c>
      <c r="B329">
        <f t="shared" si="30"/>
        <v>2018</v>
      </c>
      <c r="C329">
        <f t="shared" si="31"/>
        <v>8</v>
      </c>
      <c r="D329">
        <f t="shared" si="32"/>
        <v>21</v>
      </c>
      <c r="E329">
        <f t="shared" si="33"/>
        <v>201808</v>
      </c>
      <c r="F329" s="105">
        <v>71.5</v>
      </c>
      <c r="G329" s="105"/>
      <c r="H329" s="44"/>
      <c r="J329" s="32">
        <f t="shared" si="34"/>
        <v>0</v>
      </c>
      <c r="K329" s="32">
        <f t="shared" si="35"/>
        <v>10</v>
      </c>
    </row>
    <row r="330" spans="1:11" x14ac:dyDescent="0.35">
      <c r="A330" s="15">
        <v>43334</v>
      </c>
      <c r="B330">
        <f t="shared" si="30"/>
        <v>2018</v>
      </c>
      <c r="C330">
        <f t="shared" si="31"/>
        <v>8</v>
      </c>
      <c r="D330">
        <f t="shared" si="32"/>
        <v>22</v>
      </c>
      <c r="E330">
        <f t="shared" si="33"/>
        <v>201808</v>
      </c>
      <c r="F330" s="105">
        <v>70.833340000000007</v>
      </c>
      <c r="G330" s="105"/>
      <c r="H330" s="44"/>
      <c r="J330" s="32">
        <f t="shared" si="34"/>
        <v>0</v>
      </c>
      <c r="K330" s="32">
        <f t="shared" si="35"/>
        <v>9</v>
      </c>
    </row>
    <row r="331" spans="1:11" x14ac:dyDescent="0.35">
      <c r="A331" s="15">
        <v>43335</v>
      </c>
      <c r="B331">
        <f t="shared" si="30"/>
        <v>2018</v>
      </c>
      <c r="C331">
        <f t="shared" si="31"/>
        <v>8</v>
      </c>
      <c r="D331">
        <f t="shared" si="32"/>
        <v>23</v>
      </c>
      <c r="E331">
        <f t="shared" si="33"/>
        <v>201808</v>
      </c>
      <c r="F331" s="105">
        <v>68.575000000000003</v>
      </c>
      <c r="G331" s="105"/>
      <c r="H331" s="44"/>
      <c r="J331" s="32">
        <f t="shared" si="34"/>
        <v>0</v>
      </c>
      <c r="K331" s="32">
        <f t="shared" si="35"/>
        <v>7</v>
      </c>
    </row>
    <row r="332" spans="1:11" x14ac:dyDescent="0.35">
      <c r="A332" s="15">
        <v>43336</v>
      </c>
      <c r="B332">
        <f t="shared" si="30"/>
        <v>2018</v>
      </c>
      <c r="C332">
        <f t="shared" si="31"/>
        <v>8</v>
      </c>
      <c r="D332">
        <f t="shared" si="32"/>
        <v>24</v>
      </c>
      <c r="E332">
        <f t="shared" si="33"/>
        <v>201808</v>
      </c>
      <c r="F332" s="105">
        <v>67.791659999999993</v>
      </c>
      <c r="G332" s="105"/>
      <c r="H332" s="44"/>
      <c r="J332" s="32">
        <f t="shared" si="34"/>
        <v>0</v>
      </c>
      <c r="K332" s="32">
        <f t="shared" si="35"/>
        <v>6</v>
      </c>
    </row>
    <row r="333" spans="1:11" x14ac:dyDescent="0.35">
      <c r="A333" s="15">
        <v>43337</v>
      </c>
      <c r="B333">
        <f t="shared" si="30"/>
        <v>2018</v>
      </c>
      <c r="C333">
        <f t="shared" si="31"/>
        <v>8</v>
      </c>
      <c r="D333">
        <f t="shared" si="32"/>
        <v>25</v>
      </c>
      <c r="E333">
        <f t="shared" si="33"/>
        <v>201808</v>
      </c>
      <c r="F333" s="105">
        <v>59.333329999999997</v>
      </c>
      <c r="G333" s="105"/>
      <c r="H333" s="44"/>
      <c r="J333" s="32">
        <f t="shared" si="34"/>
        <v>0</v>
      </c>
      <c r="K333" s="32">
        <f t="shared" si="35"/>
        <v>0</v>
      </c>
    </row>
    <row r="334" spans="1:11" x14ac:dyDescent="0.35">
      <c r="A334" s="15">
        <v>43338</v>
      </c>
      <c r="B334">
        <f t="shared" si="30"/>
        <v>2018</v>
      </c>
      <c r="C334">
        <f t="shared" si="31"/>
        <v>8</v>
      </c>
      <c r="D334">
        <f t="shared" si="32"/>
        <v>26</v>
      </c>
      <c r="E334">
        <f t="shared" si="33"/>
        <v>201808</v>
      </c>
      <c r="F334" s="105">
        <v>57.875</v>
      </c>
      <c r="G334" s="105"/>
      <c r="H334" s="44"/>
      <c r="J334" s="32">
        <f t="shared" si="34"/>
        <v>0</v>
      </c>
      <c r="K334" s="32">
        <f t="shared" si="35"/>
        <v>0</v>
      </c>
    </row>
    <row r="335" spans="1:11" x14ac:dyDescent="0.35">
      <c r="A335" s="15">
        <v>43339</v>
      </c>
      <c r="B335">
        <f t="shared" si="30"/>
        <v>2018</v>
      </c>
      <c r="C335">
        <f t="shared" si="31"/>
        <v>8</v>
      </c>
      <c r="D335">
        <f t="shared" si="32"/>
        <v>27</v>
      </c>
      <c r="E335">
        <f t="shared" si="33"/>
        <v>201808</v>
      </c>
      <c r="F335" s="105">
        <v>65.875</v>
      </c>
      <c r="G335" s="105"/>
      <c r="H335" s="44"/>
      <c r="J335" s="32">
        <f t="shared" si="34"/>
        <v>0</v>
      </c>
      <c r="K335" s="32">
        <f t="shared" si="35"/>
        <v>4</v>
      </c>
    </row>
    <row r="336" spans="1:11" x14ac:dyDescent="0.35">
      <c r="A336" s="15">
        <v>43340</v>
      </c>
      <c r="B336">
        <f t="shared" si="30"/>
        <v>2018</v>
      </c>
      <c r="C336">
        <f t="shared" si="31"/>
        <v>8</v>
      </c>
      <c r="D336">
        <f t="shared" si="32"/>
        <v>28</v>
      </c>
      <c r="E336">
        <f t="shared" si="33"/>
        <v>201808</v>
      </c>
      <c r="F336" s="105">
        <v>65.083340000000007</v>
      </c>
      <c r="G336" s="105"/>
      <c r="H336" s="44"/>
      <c r="J336" s="32">
        <f t="shared" si="34"/>
        <v>0</v>
      </c>
      <c r="K336" s="32">
        <f t="shared" si="35"/>
        <v>3</v>
      </c>
    </row>
    <row r="337" spans="1:11" x14ac:dyDescent="0.35">
      <c r="A337" s="15">
        <v>43341</v>
      </c>
      <c r="B337">
        <f t="shared" si="30"/>
        <v>2018</v>
      </c>
      <c r="C337">
        <f t="shared" si="31"/>
        <v>8</v>
      </c>
      <c r="D337">
        <f t="shared" si="32"/>
        <v>29</v>
      </c>
      <c r="E337">
        <f t="shared" si="33"/>
        <v>201808</v>
      </c>
      <c r="F337" s="105">
        <v>67.333340000000007</v>
      </c>
      <c r="G337" s="105"/>
      <c r="H337" s="44"/>
      <c r="J337" s="32">
        <f t="shared" si="34"/>
        <v>0</v>
      </c>
      <c r="K337" s="32">
        <f t="shared" si="35"/>
        <v>5</v>
      </c>
    </row>
    <row r="338" spans="1:11" x14ac:dyDescent="0.35">
      <c r="A338" s="15">
        <v>43342</v>
      </c>
      <c r="B338">
        <f t="shared" si="30"/>
        <v>2018</v>
      </c>
      <c r="C338">
        <f t="shared" si="31"/>
        <v>8</v>
      </c>
      <c r="D338">
        <f t="shared" si="32"/>
        <v>30</v>
      </c>
      <c r="E338">
        <f t="shared" si="33"/>
        <v>201808</v>
      </c>
      <c r="F338" s="105">
        <v>68.875</v>
      </c>
      <c r="G338" s="105"/>
      <c r="H338" s="44"/>
      <c r="J338" s="32">
        <f t="shared" si="34"/>
        <v>0</v>
      </c>
      <c r="K338" s="32">
        <f t="shared" si="35"/>
        <v>7</v>
      </c>
    </row>
    <row r="339" spans="1:11" x14ac:dyDescent="0.35">
      <c r="A339" s="15">
        <v>43343</v>
      </c>
      <c r="B339">
        <f t="shared" si="30"/>
        <v>2018</v>
      </c>
      <c r="C339">
        <f t="shared" si="31"/>
        <v>8</v>
      </c>
      <c r="D339">
        <f t="shared" si="32"/>
        <v>31</v>
      </c>
      <c r="E339">
        <f t="shared" si="33"/>
        <v>201808</v>
      </c>
      <c r="F339" s="105">
        <v>66.083340000000007</v>
      </c>
      <c r="G339" s="105"/>
      <c r="H339" s="44"/>
      <c r="J339" s="32">
        <f t="shared" si="34"/>
        <v>0</v>
      </c>
      <c r="K339" s="32">
        <f t="shared" si="35"/>
        <v>4</v>
      </c>
    </row>
    <row r="340" spans="1:11" x14ac:dyDescent="0.35">
      <c r="A340" s="15">
        <v>43344</v>
      </c>
      <c r="B340">
        <f t="shared" si="30"/>
        <v>2018</v>
      </c>
      <c r="C340">
        <f t="shared" si="31"/>
        <v>9</v>
      </c>
      <c r="D340">
        <f t="shared" si="32"/>
        <v>1</v>
      </c>
      <c r="E340">
        <f t="shared" si="33"/>
        <v>201809</v>
      </c>
      <c r="F340" s="105">
        <v>66.5</v>
      </c>
      <c r="G340" s="105"/>
      <c r="H340" s="44"/>
      <c r="J340" s="32">
        <f t="shared" si="34"/>
        <v>0</v>
      </c>
      <c r="K340" s="32">
        <f t="shared" si="35"/>
        <v>5</v>
      </c>
    </row>
    <row r="341" spans="1:11" x14ac:dyDescent="0.35">
      <c r="A341" s="15">
        <v>43345</v>
      </c>
      <c r="B341">
        <f t="shared" si="30"/>
        <v>2018</v>
      </c>
      <c r="C341">
        <f t="shared" si="31"/>
        <v>9</v>
      </c>
      <c r="D341">
        <f t="shared" si="32"/>
        <v>2</v>
      </c>
      <c r="E341">
        <f t="shared" si="33"/>
        <v>201809</v>
      </c>
      <c r="F341" s="105">
        <v>67.833340000000007</v>
      </c>
      <c r="G341" s="105"/>
      <c r="H341" s="44"/>
      <c r="J341" s="32">
        <f t="shared" si="34"/>
        <v>0</v>
      </c>
      <c r="K341" s="32">
        <f t="shared" si="35"/>
        <v>6</v>
      </c>
    </row>
    <row r="342" spans="1:11" x14ac:dyDescent="0.35">
      <c r="A342" s="15">
        <v>43346</v>
      </c>
      <c r="B342">
        <f t="shared" si="30"/>
        <v>2018</v>
      </c>
      <c r="C342">
        <f t="shared" si="31"/>
        <v>9</v>
      </c>
      <c r="D342">
        <f t="shared" si="32"/>
        <v>3</v>
      </c>
      <c r="E342">
        <f t="shared" si="33"/>
        <v>201809</v>
      </c>
      <c r="F342" s="105">
        <v>67.291659999999993</v>
      </c>
      <c r="G342" s="105"/>
      <c r="H342" s="44"/>
      <c r="J342" s="32">
        <f t="shared" si="34"/>
        <v>0</v>
      </c>
      <c r="K342" s="32">
        <f t="shared" si="35"/>
        <v>5</v>
      </c>
    </row>
    <row r="343" spans="1:11" x14ac:dyDescent="0.35">
      <c r="A343" s="15">
        <v>43347</v>
      </c>
      <c r="B343">
        <f t="shared" si="30"/>
        <v>2018</v>
      </c>
      <c r="C343">
        <f t="shared" si="31"/>
        <v>9</v>
      </c>
      <c r="D343">
        <f t="shared" si="32"/>
        <v>4</v>
      </c>
      <c r="E343">
        <f t="shared" si="33"/>
        <v>201809</v>
      </c>
      <c r="F343" s="105">
        <v>65.416659999999993</v>
      </c>
      <c r="G343" s="105"/>
      <c r="H343" s="44"/>
      <c r="J343" s="32">
        <f t="shared" si="34"/>
        <v>0</v>
      </c>
      <c r="K343" s="32">
        <f t="shared" si="35"/>
        <v>3</v>
      </c>
    </row>
    <row r="344" spans="1:11" x14ac:dyDescent="0.35">
      <c r="A344" s="15">
        <v>43348</v>
      </c>
      <c r="B344">
        <f t="shared" si="30"/>
        <v>2018</v>
      </c>
      <c r="C344">
        <f t="shared" si="31"/>
        <v>9</v>
      </c>
      <c r="D344">
        <f t="shared" si="32"/>
        <v>5</v>
      </c>
      <c r="E344">
        <f t="shared" si="33"/>
        <v>201809</v>
      </c>
      <c r="F344" s="105">
        <v>65.708340000000007</v>
      </c>
      <c r="G344" s="105"/>
      <c r="H344" s="44"/>
      <c r="J344" s="32">
        <f t="shared" si="34"/>
        <v>0</v>
      </c>
      <c r="K344" s="32">
        <f t="shared" si="35"/>
        <v>4</v>
      </c>
    </row>
    <row r="345" spans="1:11" x14ac:dyDescent="0.35">
      <c r="A345" s="15">
        <v>43349</v>
      </c>
      <c r="B345">
        <f t="shared" si="30"/>
        <v>2018</v>
      </c>
      <c r="C345">
        <f t="shared" si="31"/>
        <v>9</v>
      </c>
      <c r="D345">
        <f t="shared" si="32"/>
        <v>6</v>
      </c>
      <c r="E345">
        <f t="shared" si="33"/>
        <v>201809</v>
      </c>
      <c r="F345" s="105">
        <v>68.958340000000007</v>
      </c>
      <c r="G345" s="105"/>
      <c r="H345" s="44"/>
      <c r="J345" s="32">
        <f t="shared" si="34"/>
        <v>0</v>
      </c>
      <c r="K345" s="32">
        <f t="shared" si="35"/>
        <v>7</v>
      </c>
    </row>
    <row r="346" spans="1:11" x14ac:dyDescent="0.35">
      <c r="A346" s="15">
        <v>43350</v>
      </c>
      <c r="B346">
        <f t="shared" si="30"/>
        <v>2018</v>
      </c>
      <c r="C346">
        <f t="shared" si="31"/>
        <v>9</v>
      </c>
      <c r="D346">
        <f t="shared" si="32"/>
        <v>7</v>
      </c>
      <c r="E346">
        <f t="shared" si="33"/>
        <v>201809</v>
      </c>
      <c r="F346" s="105">
        <v>69.833340000000007</v>
      </c>
      <c r="G346" s="105"/>
      <c r="H346" s="44"/>
      <c r="J346" s="32">
        <f t="shared" si="34"/>
        <v>0</v>
      </c>
      <c r="K346" s="32">
        <f t="shared" si="35"/>
        <v>8</v>
      </c>
    </row>
    <row r="347" spans="1:11" x14ac:dyDescent="0.35">
      <c r="A347" s="15">
        <v>43351</v>
      </c>
      <c r="B347">
        <f t="shared" si="30"/>
        <v>2018</v>
      </c>
      <c r="C347">
        <f t="shared" si="31"/>
        <v>9</v>
      </c>
      <c r="D347">
        <f t="shared" si="32"/>
        <v>8</v>
      </c>
      <c r="E347">
        <f t="shared" si="33"/>
        <v>201809</v>
      </c>
      <c r="F347" s="105">
        <v>66.958340000000007</v>
      </c>
      <c r="G347" s="105"/>
      <c r="H347" s="44"/>
      <c r="J347" s="32">
        <f t="shared" si="34"/>
        <v>0</v>
      </c>
      <c r="K347" s="32">
        <f t="shared" si="35"/>
        <v>5</v>
      </c>
    </row>
    <row r="348" spans="1:11" x14ac:dyDescent="0.35">
      <c r="A348" s="15">
        <v>43352</v>
      </c>
      <c r="B348">
        <f t="shared" si="30"/>
        <v>2018</v>
      </c>
      <c r="C348">
        <f t="shared" si="31"/>
        <v>9</v>
      </c>
      <c r="D348">
        <f t="shared" si="32"/>
        <v>9</v>
      </c>
      <c r="E348">
        <f t="shared" si="33"/>
        <v>201809</v>
      </c>
      <c r="F348" s="105">
        <v>67.291659999999993</v>
      </c>
      <c r="G348" s="105"/>
      <c r="H348" s="44"/>
      <c r="J348" s="32">
        <f t="shared" si="34"/>
        <v>0</v>
      </c>
      <c r="K348" s="32">
        <f t="shared" si="35"/>
        <v>5</v>
      </c>
    </row>
    <row r="349" spans="1:11" x14ac:dyDescent="0.35">
      <c r="A349" s="15">
        <v>43353</v>
      </c>
      <c r="B349">
        <f t="shared" si="30"/>
        <v>2018</v>
      </c>
      <c r="C349">
        <f t="shared" si="31"/>
        <v>9</v>
      </c>
      <c r="D349">
        <f t="shared" si="32"/>
        <v>10</v>
      </c>
      <c r="E349">
        <f t="shared" si="33"/>
        <v>201809</v>
      </c>
      <c r="F349" s="105">
        <v>64.958340000000007</v>
      </c>
      <c r="G349" s="105"/>
      <c r="H349" s="44"/>
      <c r="J349" s="32">
        <f t="shared" si="34"/>
        <v>0</v>
      </c>
      <c r="K349" s="32">
        <f t="shared" si="35"/>
        <v>3</v>
      </c>
    </row>
    <row r="350" spans="1:11" x14ac:dyDescent="0.35">
      <c r="A350" s="15">
        <v>43354</v>
      </c>
      <c r="B350">
        <f t="shared" si="30"/>
        <v>2018</v>
      </c>
      <c r="C350">
        <f t="shared" si="31"/>
        <v>9</v>
      </c>
      <c r="D350">
        <f t="shared" si="32"/>
        <v>11</v>
      </c>
      <c r="E350">
        <f t="shared" si="33"/>
        <v>201809</v>
      </c>
      <c r="F350" s="105">
        <v>60.25</v>
      </c>
      <c r="G350" s="105"/>
      <c r="H350" s="44"/>
      <c r="J350" s="32">
        <f t="shared" si="34"/>
        <v>0</v>
      </c>
      <c r="K350" s="32">
        <f t="shared" si="35"/>
        <v>0</v>
      </c>
    </row>
    <row r="351" spans="1:11" x14ac:dyDescent="0.35">
      <c r="A351" s="15">
        <v>43355</v>
      </c>
      <c r="B351">
        <f t="shared" si="30"/>
        <v>2018</v>
      </c>
      <c r="C351">
        <f t="shared" si="31"/>
        <v>9</v>
      </c>
      <c r="D351">
        <f t="shared" si="32"/>
        <v>12</v>
      </c>
      <c r="E351">
        <f t="shared" si="33"/>
        <v>201809</v>
      </c>
      <c r="F351" s="105">
        <v>59.208329999999997</v>
      </c>
      <c r="G351" s="105"/>
      <c r="H351" s="44"/>
      <c r="J351" s="32">
        <f t="shared" si="34"/>
        <v>0</v>
      </c>
      <c r="K351" s="32">
        <f t="shared" si="35"/>
        <v>0</v>
      </c>
    </row>
    <row r="352" spans="1:11" x14ac:dyDescent="0.35">
      <c r="A352" s="15">
        <v>43356</v>
      </c>
      <c r="B352">
        <f t="shared" si="30"/>
        <v>2018</v>
      </c>
      <c r="C352">
        <f t="shared" si="31"/>
        <v>9</v>
      </c>
      <c r="D352">
        <f t="shared" si="32"/>
        <v>13</v>
      </c>
      <c r="E352">
        <f t="shared" si="33"/>
        <v>201809</v>
      </c>
      <c r="F352" s="105">
        <v>56.958329999999997</v>
      </c>
      <c r="G352" s="105"/>
      <c r="H352" s="44"/>
      <c r="J352" s="32">
        <f t="shared" si="34"/>
        <v>0</v>
      </c>
      <c r="K352" s="32">
        <f t="shared" si="35"/>
        <v>0</v>
      </c>
    </row>
    <row r="353" spans="1:11" x14ac:dyDescent="0.35">
      <c r="A353" s="15">
        <v>43357</v>
      </c>
      <c r="B353">
        <f t="shared" si="30"/>
        <v>2018</v>
      </c>
      <c r="C353">
        <f t="shared" si="31"/>
        <v>9</v>
      </c>
      <c r="D353">
        <f t="shared" si="32"/>
        <v>14</v>
      </c>
      <c r="E353">
        <f t="shared" si="33"/>
        <v>201809</v>
      </c>
      <c r="F353" s="105">
        <v>57.958329999999997</v>
      </c>
      <c r="G353" s="105"/>
      <c r="H353" s="44"/>
      <c r="J353" s="32">
        <f t="shared" si="34"/>
        <v>0</v>
      </c>
      <c r="K353" s="32">
        <f t="shared" si="35"/>
        <v>0</v>
      </c>
    </row>
    <row r="354" spans="1:11" x14ac:dyDescent="0.35">
      <c r="A354" s="15">
        <v>43358</v>
      </c>
      <c r="B354">
        <f t="shared" si="30"/>
        <v>2018</v>
      </c>
      <c r="C354">
        <f t="shared" si="31"/>
        <v>9</v>
      </c>
      <c r="D354">
        <f t="shared" si="32"/>
        <v>15</v>
      </c>
      <c r="E354">
        <f t="shared" si="33"/>
        <v>201809</v>
      </c>
      <c r="F354" s="105">
        <v>57.458329999999997</v>
      </c>
      <c r="G354" s="105"/>
      <c r="H354" s="44"/>
      <c r="J354" s="32">
        <f t="shared" si="34"/>
        <v>0</v>
      </c>
      <c r="K354" s="32">
        <f t="shared" si="35"/>
        <v>0</v>
      </c>
    </row>
    <row r="355" spans="1:11" x14ac:dyDescent="0.35">
      <c r="A355" s="15">
        <v>43359</v>
      </c>
      <c r="B355">
        <f t="shared" si="30"/>
        <v>2018</v>
      </c>
      <c r="C355">
        <f t="shared" si="31"/>
        <v>9</v>
      </c>
      <c r="D355">
        <f t="shared" si="32"/>
        <v>16</v>
      </c>
      <c r="E355">
        <f t="shared" si="33"/>
        <v>201809</v>
      </c>
      <c r="F355" s="105">
        <v>55.75</v>
      </c>
      <c r="G355" s="105"/>
      <c r="H355" s="44"/>
      <c r="J355" s="32">
        <f t="shared" si="34"/>
        <v>0</v>
      </c>
      <c r="K355" s="32">
        <f t="shared" si="35"/>
        <v>0</v>
      </c>
    </row>
    <row r="356" spans="1:11" x14ac:dyDescent="0.35">
      <c r="A356" s="15">
        <v>43360</v>
      </c>
      <c r="B356">
        <f t="shared" si="30"/>
        <v>2018</v>
      </c>
      <c r="C356">
        <f t="shared" si="31"/>
        <v>9</v>
      </c>
      <c r="D356">
        <f t="shared" si="32"/>
        <v>17</v>
      </c>
      <c r="E356">
        <f t="shared" si="33"/>
        <v>201809</v>
      </c>
      <c r="F356" s="105">
        <v>53.166670000000003</v>
      </c>
      <c r="G356" s="105"/>
      <c r="H356" s="44"/>
      <c r="J356" s="32">
        <f t="shared" si="34"/>
        <v>0</v>
      </c>
      <c r="K356" s="32">
        <f t="shared" si="35"/>
        <v>0</v>
      </c>
    </row>
    <row r="357" spans="1:11" x14ac:dyDescent="0.35">
      <c r="A357" s="15">
        <v>43361</v>
      </c>
      <c r="B357">
        <f t="shared" si="30"/>
        <v>2018</v>
      </c>
      <c r="C357">
        <f t="shared" si="31"/>
        <v>9</v>
      </c>
      <c r="D357">
        <f t="shared" si="32"/>
        <v>18</v>
      </c>
      <c r="E357">
        <f t="shared" si="33"/>
        <v>201809</v>
      </c>
      <c r="F357" s="105">
        <v>57.166670000000003</v>
      </c>
      <c r="G357" s="105"/>
      <c r="H357" s="44"/>
      <c r="J357" s="32">
        <f t="shared" si="34"/>
        <v>0</v>
      </c>
      <c r="K357" s="32">
        <f t="shared" si="35"/>
        <v>0</v>
      </c>
    </row>
    <row r="358" spans="1:11" x14ac:dyDescent="0.35">
      <c r="A358" s="15">
        <v>43362</v>
      </c>
      <c r="B358">
        <f t="shared" si="30"/>
        <v>2018</v>
      </c>
      <c r="C358">
        <f t="shared" si="31"/>
        <v>9</v>
      </c>
      <c r="D358">
        <f t="shared" si="32"/>
        <v>19</v>
      </c>
      <c r="E358">
        <f t="shared" si="33"/>
        <v>201809</v>
      </c>
      <c r="F358" s="105">
        <v>60.333329999999997</v>
      </c>
      <c r="G358" s="105"/>
      <c r="H358" s="44"/>
      <c r="J358" s="32">
        <f t="shared" si="34"/>
        <v>0</v>
      </c>
      <c r="K358" s="32">
        <f t="shared" si="35"/>
        <v>0</v>
      </c>
    </row>
    <row r="359" spans="1:11" x14ac:dyDescent="0.35">
      <c r="A359" s="15">
        <v>43363</v>
      </c>
      <c r="B359">
        <f t="shared" si="30"/>
        <v>2018</v>
      </c>
      <c r="C359">
        <f t="shared" si="31"/>
        <v>9</v>
      </c>
      <c r="D359">
        <f t="shared" si="32"/>
        <v>20</v>
      </c>
      <c r="E359">
        <f t="shared" si="33"/>
        <v>201809</v>
      </c>
      <c r="F359" s="105">
        <v>59.583329999999997</v>
      </c>
      <c r="G359" s="105"/>
      <c r="H359" s="44"/>
      <c r="J359" s="32">
        <f t="shared" si="34"/>
        <v>0</v>
      </c>
      <c r="K359" s="32">
        <f t="shared" si="35"/>
        <v>0</v>
      </c>
    </row>
    <row r="360" spans="1:11" x14ac:dyDescent="0.35">
      <c r="A360" s="15">
        <v>43364</v>
      </c>
      <c r="B360">
        <f t="shared" si="30"/>
        <v>2018</v>
      </c>
      <c r="C360">
        <f t="shared" si="31"/>
        <v>9</v>
      </c>
      <c r="D360">
        <f t="shared" si="32"/>
        <v>21</v>
      </c>
      <c r="E360">
        <f t="shared" si="33"/>
        <v>201809</v>
      </c>
      <c r="F360" s="105">
        <v>62</v>
      </c>
      <c r="G360" s="105"/>
      <c r="H360" s="44"/>
      <c r="J360" s="32">
        <f t="shared" si="34"/>
        <v>0</v>
      </c>
      <c r="K360" s="32">
        <f t="shared" si="35"/>
        <v>0</v>
      </c>
    </row>
    <row r="361" spans="1:11" x14ac:dyDescent="0.35">
      <c r="A361" s="15">
        <v>43365</v>
      </c>
      <c r="B361">
        <f t="shared" si="30"/>
        <v>2018</v>
      </c>
      <c r="C361">
        <f t="shared" si="31"/>
        <v>9</v>
      </c>
      <c r="D361">
        <f t="shared" si="32"/>
        <v>22</v>
      </c>
      <c r="E361">
        <f t="shared" si="33"/>
        <v>201809</v>
      </c>
      <c r="F361" s="105">
        <v>61.666670000000003</v>
      </c>
      <c r="G361" s="105"/>
      <c r="H361" s="44"/>
      <c r="J361" s="32">
        <f t="shared" si="34"/>
        <v>0</v>
      </c>
      <c r="K361" s="32">
        <f t="shared" si="35"/>
        <v>0</v>
      </c>
    </row>
    <row r="362" spans="1:11" x14ac:dyDescent="0.35">
      <c r="A362" s="15">
        <v>43366</v>
      </c>
      <c r="B362">
        <f t="shared" si="30"/>
        <v>2018</v>
      </c>
      <c r="C362">
        <f t="shared" si="31"/>
        <v>9</v>
      </c>
      <c r="D362">
        <f t="shared" si="32"/>
        <v>23</v>
      </c>
      <c r="E362">
        <f t="shared" si="33"/>
        <v>201809</v>
      </c>
      <c r="F362" s="105">
        <v>60.708329999999997</v>
      </c>
      <c r="G362" s="105"/>
      <c r="H362" s="44"/>
      <c r="J362" s="32">
        <f t="shared" si="34"/>
        <v>0</v>
      </c>
      <c r="K362" s="32">
        <f t="shared" si="35"/>
        <v>0</v>
      </c>
    </row>
    <row r="363" spans="1:11" x14ac:dyDescent="0.35">
      <c r="A363" s="15">
        <v>43367</v>
      </c>
      <c r="B363">
        <f t="shared" si="30"/>
        <v>2018</v>
      </c>
      <c r="C363">
        <f t="shared" si="31"/>
        <v>9</v>
      </c>
      <c r="D363">
        <f t="shared" si="32"/>
        <v>24</v>
      </c>
      <c r="E363">
        <f t="shared" si="33"/>
        <v>201809</v>
      </c>
      <c r="F363" s="105">
        <v>56.75</v>
      </c>
      <c r="G363" s="105"/>
      <c r="H363" s="44"/>
      <c r="J363" s="32">
        <f t="shared" si="34"/>
        <v>0</v>
      </c>
      <c r="K363" s="32">
        <f t="shared" si="35"/>
        <v>0</v>
      </c>
    </row>
    <row r="364" spans="1:11" x14ac:dyDescent="0.35">
      <c r="A364" s="15">
        <v>43368</v>
      </c>
      <c r="B364">
        <f t="shared" si="30"/>
        <v>2018</v>
      </c>
      <c r="C364">
        <f t="shared" si="31"/>
        <v>9</v>
      </c>
      <c r="D364">
        <f t="shared" si="32"/>
        <v>25</v>
      </c>
      <c r="E364">
        <f t="shared" si="33"/>
        <v>201809</v>
      </c>
      <c r="F364" s="105">
        <v>57</v>
      </c>
      <c r="G364" s="105"/>
      <c r="H364" s="44"/>
      <c r="J364" s="32">
        <f t="shared" si="34"/>
        <v>0</v>
      </c>
      <c r="K364" s="32">
        <f t="shared" si="35"/>
        <v>0</v>
      </c>
    </row>
    <row r="365" spans="1:11" x14ac:dyDescent="0.35">
      <c r="A365" s="15">
        <v>43369</v>
      </c>
      <c r="B365">
        <f t="shared" si="30"/>
        <v>2018</v>
      </c>
      <c r="C365">
        <f t="shared" si="31"/>
        <v>9</v>
      </c>
      <c r="D365">
        <f t="shared" si="32"/>
        <v>26</v>
      </c>
      <c r="E365">
        <f t="shared" si="33"/>
        <v>201809</v>
      </c>
      <c r="F365" s="105">
        <v>58.791670000000003</v>
      </c>
      <c r="G365" s="105"/>
      <c r="H365" s="44"/>
      <c r="J365" s="32">
        <f t="shared" si="34"/>
        <v>0</v>
      </c>
      <c r="K365" s="32">
        <f t="shared" si="35"/>
        <v>0</v>
      </c>
    </row>
    <row r="366" spans="1:11" x14ac:dyDescent="0.35">
      <c r="A366" s="15">
        <v>43370</v>
      </c>
      <c r="B366">
        <f t="shared" si="30"/>
        <v>2018</v>
      </c>
      <c r="C366">
        <f t="shared" si="31"/>
        <v>9</v>
      </c>
      <c r="D366">
        <f t="shared" si="32"/>
        <v>27</v>
      </c>
      <c r="E366">
        <f t="shared" si="33"/>
        <v>201809</v>
      </c>
      <c r="F366" s="105">
        <v>63.541670000000003</v>
      </c>
      <c r="G366" s="105"/>
      <c r="H366" s="44"/>
      <c r="J366" s="32">
        <f t="shared" si="34"/>
        <v>0</v>
      </c>
      <c r="K366" s="32">
        <f t="shared" si="35"/>
        <v>2</v>
      </c>
    </row>
    <row r="367" spans="1:11" x14ac:dyDescent="0.35">
      <c r="A367" s="15">
        <v>43371</v>
      </c>
      <c r="B367">
        <f t="shared" si="30"/>
        <v>2018</v>
      </c>
      <c r="C367">
        <f t="shared" si="31"/>
        <v>9</v>
      </c>
      <c r="D367">
        <f t="shared" si="32"/>
        <v>28</v>
      </c>
      <c r="E367">
        <f t="shared" si="33"/>
        <v>201809</v>
      </c>
      <c r="F367" s="105">
        <v>63.458329999999997</v>
      </c>
      <c r="G367" s="105"/>
      <c r="H367" s="44"/>
      <c r="J367" s="32">
        <f t="shared" si="34"/>
        <v>0</v>
      </c>
      <c r="K367" s="32">
        <f t="shared" si="35"/>
        <v>1</v>
      </c>
    </row>
    <row r="368" spans="1:11" x14ac:dyDescent="0.35">
      <c r="A368" s="15">
        <v>43372</v>
      </c>
      <c r="B368">
        <f t="shared" si="30"/>
        <v>2018</v>
      </c>
      <c r="C368">
        <f t="shared" si="31"/>
        <v>9</v>
      </c>
      <c r="D368">
        <f t="shared" si="32"/>
        <v>29</v>
      </c>
      <c r="E368">
        <f t="shared" si="33"/>
        <v>201809</v>
      </c>
      <c r="F368" s="105">
        <v>57.791670000000003</v>
      </c>
      <c r="G368" s="105"/>
      <c r="H368" s="44"/>
      <c r="J368" s="32">
        <f t="shared" si="34"/>
        <v>0</v>
      </c>
      <c r="K368" s="32">
        <f t="shared" si="35"/>
        <v>0</v>
      </c>
    </row>
    <row r="369" spans="1:11" x14ac:dyDescent="0.35">
      <c r="A369" s="15">
        <v>43373</v>
      </c>
      <c r="B369">
        <f t="shared" si="30"/>
        <v>2018</v>
      </c>
      <c r="C369">
        <f t="shared" si="31"/>
        <v>9</v>
      </c>
      <c r="D369">
        <f t="shared" si="32"/>
        <v>30</v>
      </c>
      <c r="E369">
        <f t="shared" si="33"/>
        <v>201809</v>
      </c>
      <c r="F369" s="105">
        <v>54.083329999999997</v>
      </c>
      <c r="G369" s="105"/>
      <c r="H369" s="44"/>
      <c r="J369" s="32">
        <f t="shared" si="34"/>
        <v>0</v>
      </c>
      <c r="K369" s="32">
        <f t="shared" si="35"/>
        <v>0</v>
      </c>
    </row>
    <row r="370" spans="1:11" x14ac:dyDescent="0.35">
      <c r="A370" s="15">
        <v>43374</v>
      </c>
      <c r="B370">
        <f t="shared" si="30"/>
        <v>2018</v>
      </c>
      <c r="C370">
        <f t="shared" si="31"/>
        <v>10</v>
      </c>
      <c r="D370">
        <f t="shared" si="32"/>
        <v>1</v>
      </c>
      <c r="E370">
        <f t="shared" si="33"/>
        <v>201810</v>
      </c>
      <c r="F370" s="105">
        <v>60.666670000000003</v>
      </c>
      <c r="G370" s="105"/>
      <c r="H370" s="44"/>
      <c r="J370" s="32">
        <f t="shared" si="34"/>
        <v>0</v>
      </c>
      <c r="K370" s="32">
        <f t="shared" si="35"/>
        <v>0</v>
      </c>
    </row>
    <row r="371" spans="1:11" x14ac:dyDescent="0.35">
      <c r="A371" s="15">
        <v>43375</v>
      </c>
      <c r="B371">
        <f t="shared" si="30"/>
        <v>2018</v>
      </c>
      <c r="C371">
        <f t="shared" si="31"/>
        <v>10</v>
      </c>
      <c r="D371">
        <f t="shared" si="32"/>
        <v>2</v>
      </c>
      <c r="E371">
        <f t="shared" si="33"/>
        <v>201810</v>
      </c>
      <c r="F371" s="105">
        <v>55.291670000000003</v>
      </c>
      <c r="G371" s="105"/>
      <c r="H371" s="44"/>
      <c r="J371" s="32">
        <f t="shared" si="34"/>
        <v>0</v>
      </c>
      <c r="K371" s="32">
        <f t="shared" si="35"/>
        <v>0</v>
      </c>
    </row>
    <row r="372" spans="1:11" x14ac:dyDescent="0.35">
      <c r="A372" s="15">
        <v>43376</v>
      </c>
      <c r="B372">
        <f t="shared" si="30"/>
        <v>2018</v>
      </c>
      <c r="C372">
        <f t="shared" si="31"/>
        <v>10</v>
      </c>
      <c r="D372">
        <f t="shared" si="32"/>
        <v>3</v>
      </c>
      <c r="E372">
        <f t="shared" si="33"/>
        <v>201810</v>
      </c>
      <c r="F372" s="105">
        <v>44.541670000000003</v>
      </c>
      <c r="G372" s="105"/>
      <c r="H372" s="44"/>
      <c r="J372" s="32">
        <f t="shared" si="34"/>
        <v>7</v>
      </c>
      <c r="K372" s="32">
        <f t="shared" si="35"/>
        <v>0</v>
      </c>
    </row>
    <row r="373" spans="1:11" x14ac:dyDescent="0.35">
      <c r="A373" s="15">
        <v>43377</v>
      </c>
      <c r="B373">
        <f t="shared" si="30"/>
        <v>2018</v>
      </c>
      <c r="C373">
        <f t="shared" si="31"/>
        <v>10</v>
      </c>
      <c r="D373">
        <f t="shared" si="32"/>
        <v>4</v>
      </c>
      <c r="E373">
        <f t="shared" si="33"/>
        <v>201810</v>
      </c>
      <c r="F373" s="105">
        <v>49.291670000000003</v>
      </c>
      <c r="G373" s="105"/>
      <c r="H373" s="44"/>
      <c r="J373" s="32">
        <f t="shared" si="34"/>
        <v>3</v>
      </c>
      <c r="K373" s="32">
        <f t="shared" si="35"/>
        <v>0</v>
      </c>
    </row>
    <row r="374" spans="1:11" x14ac:dyDescent="0.35">
      <c r="A374" s="15">
        <v>43378</v>
      </c>
      <c r="B374">
        <f t="shared" si="30"/>
        <v>2018</v>
      </c>
      <c r="C374">
        <f t="shared" si="31"/>
        <v>10</v>
      </c>
      <c r="D374">
        <f t="shared" si="32"/>
        <v>5</v>
      </c>
      <c r="E374">
        <f t="shared" si="33"/>
        <v>201810</v>
      </c>
      <c r="F374" s="105">
        <v>44.666670000000003</v>
      </c>
      <c r="G374" s="105"/>
      <c r="H374" s="44"/>
      <c r="J374" s="32">
        <f t="shared" si="34"/>
        <v>7</v>
      </c>
      <c r="K374" s="32">
        <f t="shared" si="35"/>
        <v>0</v>
      </c>
    </row>
    <row r="375" spans="1:11" x14ac:dyDescent="0.35">
      <c r="A375" s="15">
        <v>43379</v>
      </c>
      <c r="B375">
        <f t="shared" si="30"/>
        <v>2018</v>
      </c>
      <c r="C375">
        <f t="shared" si="31"/>
        <v>10</v>
      </c>
      <c r="D375">
        <f t="shared" si="32"/>
        <v>6</v>
      </c>
      <c r="E375">
        <f t="shared" si="33"/>
        <v>201810</v>
      </c>
      <c r="F375" s="105">
        <v>52.333329999999997</v>
      </c>
      <c r="G375" s="105"/>
      <c r="H375" s="44"/>
      <c r="J375" s="32">
        <f t="shared" si="34"/>
        <v>0</v>
      </c>
      <c r="K375" s="32">
        <f t="shared" si="35"/>
        <v>0</v>
      </c>
    </row>
    <row r="376" spans="1:11" x14ac:dyDescent="0.35">
      <c r="A376" s="15">
        <v>43380</v>
      </c>
      <c r="B376">
        <f t="shared" si="30"/>
        <v>2018</v>
      </c>
      <c r="C376">
        <f t="shared" si="31"/>
        <v>10</v>
      </c>
      <c r="D376">
        <f t="shared" si="32"/>
        <v>7</v>
      </c>
      <c r="E376">
        <f t="shared" si="33"/>
        <v>201810</v>
      </c>
      <c r="F376" s="105">
        <v>47.708329999999997</v>
      </c>
      <c r="G376" s="105"/>
      <c r="H376" s="44"/>
      <c r="J376" s="32">
        <f t="shared" si="34"/>
        <v>4</v>
      </c>
      <c r="K376" s="32">
        <f t="shared" si="35"/>
        <v>0</v>
      </c>
    </row>
    <row r="377" spans="1:11" x14ac:dyDescent="0.35">
      <c r="A377" s="15">
        <v>43381</v>
      </c>
      <c r="B377">
        <f t="shared" si="30"/>
        <v>2018</v>
      </c>
      <c r="C377">
        <f t="shared" si="31"/>
        <v>10</v>
      </c>
      <c r="D377">
        <f t="shared" si="32"/>
        <v>8</v>
      </c>
      <c r="E377">
        <f t="shared" si="33"/>
        <v>201810</v>
      </c>
      <c r="F377" s="105">
        <v>47.833329999999997</v>
      </c>
      <c r="G377" s="105"/>
      <c r="H377" s="44"/>
      <c r="J377" s="32">
        <f t="shared" si="34"/>
        <v>4</v>
      </c>
      <c r="K377" s="32">
        <f t="shared" si="35"/>
        <v>0</v>
      </c>
    </row>
    <row r="378" spans="1:11" x14ac:dyDescent="0.35">
      <c r="A378" s="15">
        <v>43382</v>
      </c>
      <c r="B378">
        <f t="shared" si="30"/>
        <v>2018</v>
      </c>
      <c r="C378">
        <f t="shared" si="31"/>
        <v>10</v>
      </c>
      <c r="D378">
        <f t="shared" si="32"/>
        <v>9</v>
      </c>
      <c r="E378">
        <f t="shared" si="33"/>
        <v>201810</v>
      </c>
      <c r="F378" s="105">
        <v>51.791670000000003</v>
      </c>
      <c r="G378" s="105"/>
      <c r="H378" s="44"/>
      <c r="J378" s="32">
        <f t="shared" si="34"/>
        <v>0</v>
      </c>
      <c r="K378" s="32">
        <f t="shared" si="35"/>
        <v>0</v>
      </c>
    </row>
    <row r="379" spans="1:11" x14ac:dyDescent="0.35">
      <c r="A379" s="15">
        <v>43383</v>
      </c>
      <c r="B379">
        <f t="shared" si="30"/>
        <v>2018</v>
      </c>
      <c r="C379">
        <f t="shared" si="31"/>
        <v>10</v>
      </c>
      <c r="D379">
        <f t="shared" si="32"/>
        <v>10</v>
      </c>
      <c r="E379">
        <f t="shared" si="33"/>
        <v>201810</v>
      </c>
      <c r="F379" s="105">
        <v>52.583329999999997</v>
      </c>
      <c r="G379" s="105"/>
      <c r="H379" s="44"/>
      <c r="J379" s="32">
        <f t="shared" si="34"/>
        <v>0</v>
      </c>
      <c r="K379" s="32">
        <f t="shared" si="35"/>
        <v>0</v>
      </c>
    </row>
    <row r="380" spans="1:11" x14ac:dyDescent="0.35">
      <c r="A380" s="15">
        <v>43384</v>
      </c>
      <c r="B380">
        <f t="shared" si="30"/>
        <v>2018</v>
      </c>
      <c r="C380">
        <f t="shared" si="31"/>
        <v>10</v>
      </c>
      <c r="D380">
        <f t="shared" si="32"/>
        <v>11</v>
      </c>
      <c r="E380">
        <f t="shared" si="33"/>
        <v>201810</v>
      </c>
      <c r="F380" s="105">
        <v>48.125</v>
      </c>
      <c r="G380" s="105"/>
      <c r="H380" s="44"/>
      <c r="J380" s="32">
        <f t="shared" si="34"/>
        <v>4</v>
      </c>
      <c r="K380" s="32">
        <f t="shared" si="35"/>
        <v>0</v>
      </c>
    </row>
    <row r="381" spans="1:11" x14ac:dyDescent="0.35">
      <c r="A381" s="15">
        <v>43385</v>
      </c>
      <c r="B381">
        <f t="shared" si="30"/>
        <v>2018</v>
      </c>
      <c r="C381">
        <f t="shared" si="31"/>
        <v>10</v>
      </c>
      <c r="D381">
        <f t="shared" si="32"/>
        <v>12</v>
      </c>
      <c r="E381">
        <f t="shared" si="33"/>
        <v>201810</v>
      </c>
      <c r="F381" s="105">
        <v>49.666670000000003</v>
      </c>
      <c r="G381" s="105"/>
      <c r="H381" s="44"/>
      <c r="J381" s="32">
        <f t="shared" si="34"/>
        <v>2</v>
      </c>
      <c r="K381" s="32">
        <f t="shared" si="35"/>
        <v>0</v>
      </c>
    </row>
    <row r="382" spans="1:11" x14ac:dyDescent="0.35">
      <c r="A382" s="15">
        <v>43386</v>
      </c>
      <c r="B382">
        <f t="shared" si="30"/>
        <v>2018</v>
      </c>
      <c r="C382">
        <f t="shared" si="31"/>
        <v>10</v>
      </c>
      <c r="D382">
        <f t="shared" si="32"/>
        <v>13</v>
      </c>
      <c r="E382">
        <f t="shared" si="33"/>
        <v>201810</v>
      </c>
      <c r="F382" s="105">
        <v>52.541670000000003</v>
      </c>
      <c r="G382" s="105"/>
      <c r="H382" s="44"/>
      <c r="J382" s="32">
        <f t="shared" si="34"/>
        <v>0</v>
      </c>
      <c r="K382" s="32">
        <f t="shared" si="35"/>
        <v>0</v>
      </c>
    </row>
    <row r="383" spans="1:11" x14ac:dyDescent="0.35">
      <c r="A383" s="15">
        <v>43387</v>
      </c>
      <c r="B383">
        <f t="shared" si="30"/>
        <v>2018</v>
      </c>
      <c r="C383">
        <f t="shared" si="31"/>
        <v>10</v>
      </c>
      <c r="D383">
        <f t="shared" si="32"/>
        <v>14</v>
      </c>
      <c r="E383">
        <f t="shared" si="33"/>
        <v>201810</v>
      </c>
      <c r="F383" s="105">
        <v>46.541670000000003</v>
      </c>
      <c r="G383" s="105"/>
      <c r="H383" s="44"/>
      <c r="J383" s="32">
        <f t="shared" si="34"/>
        <v>5</v>
      </c>
      <c r="K383" s="32">
        <f t="shared" si="35"/>
        <v>0</v>
      </c>
    </row>
    <row r="384" spans="1:11" x14ac:dyDescent="0.35">
      <c r="A384" s="15">
        <v>43388</v>
      </c>
      <c r="B384">
        <f t="shared" si="30"/>
        <v>2018</v>
      </c>
      <c r="C384">
        <f t="shared" si="31"/>
        <v>10</v>
      </c>
      <c r="D384">
        <f t="shared" si="32"/>
        <v>15</v>
      </c>
      <c r="E384">
        <f t="shared" si="33"/>
        <v>201810</v>
      </c>
      <c r="F384" s="105">
        <v>44.333329999999997</v>
      </c>
      <c r="G384" s="105"/>
      <c r="H384" s="44"/>
      <c r="J384" s="32">
        <f t="shared" si="34"/>
        <v>8</v>
      </c>
      <c r="K384" s="32">
        <f t="shared" si="35"/>
        <v>0</v>
      </c>
    </row>
    <row r="385" spans="1:11" x14ac:dyDescent="0.35">
      <c r="A385" s="15">
        <v>43389</v>
      </c>
      <c r="B385">
        <f t="shared" si="30"/>
        <v>2018</v>
      </c>
      <c r="C385">
        <f t="shared" si="31"/>
        <v>10</v>
      </c>
      <c r="D385">
        <f t="shared" si="32"/>
        <v>16</v>
      </c>
      <c r="E385">
        <f t="shared" si="33"/>
        <v>201810</v>
      </c>
      <c r="F385" s="105">
        <v>46.666670000000003</v>
      </c>
      <c r="G385" s="105"/>
      <c r="H385" s="44"/>
      <c r="J385" s="32">
        <f t="shared" si="34"/>
        <v>5</v>
      </c>
      <c r="K385" s="32">
        <f t="shared" si="35"/>
        <v>0</v>
      </c>
    </row>
    <row r="386" spans="1:11" x14ac:dyDescent="0.35">
      <c r="A386" s="15">
        <v>43390</v>
      </c>
      <c r="B386">
        <f t="shared" si="30"/>
        <v>2018</v>
      </c>
      <c r="C386">
        <f t="shared" si="31"/>
        <v>10</v>
      </c>
      <c r="D386">
        <f t="shared" si="32"/>
        <v>17</v>
      </c>
      <c r="E386">
        <f t="shared" si="33"/>
        <v>201810</v>
      </c>
      <c r="F386" s="105">
        <v>46.833329999999997</v>
      </c>
      <c r="G386" s="105"/>
      <c r="H386" s="44"/>
      <c r="J386" s="32">
        <f t="shared" si="34"/>
        <v>5</v>
      </c>
      <c r="K386" s="32">
        <f t="shared" si="35"/>
        <v>0</v>
      </c>
    </row>
    <row r="387" spans="1:11" x14ac:dyDescent="0.35">
      <c r="A387" s="15">
        <v>43391</v>
      </c>
      <c r="B387">
        <f t="shared" si="30"/>
        <v>2018</v>
      </c>
      <c r="C387">
        <f t="shared" si="31"/>
        <v>10</v>
      </c>
      <c r="D387">
        <f t="shared" si="32"/>
        <v>18</v>
      </c>
      <c r="E387">
        <f t="shared" si="33"/>
        <v>201810</v>
      </c>
      <c r="F387" s="105">
        <v>44.916670000000003</v>
      </c>
      <c r="G387" s="105"/>
      <c r="H387" s="44"/>
      <c r="J387" s="32">
        <f t="shared" si="34"/>
        <v>7</v>
      </c>
      <c r="K387" s="32">
        <f t="shared" si="35"/>
        <v>0</v>
      </c>
    </row>
    <row r="388" spans="1:11" x14ac:dyDescent="0.35">
      <c r="A388" s="15">
        <v>43392</v>
      </c>
      <c r="B388">
        <f t="shared" si="30"/>
        <v>2018</v>
      </c>
      <c r="C388">
        <f t="shared" si="31"/>
        <v>10</v>
      </c>
      <c r="D388">
        <f t="shared" si="32"/>
        <v>19</v>
      </c>
      <c r="E388">
        <f t="shared" si="33"/>
        <v>201810</v>
      </c>
      <c r="F388" s="105">
        <v>47.708329999999997</v>
      </c>
      <c r="G388" s="105"/>
      <c r="H388" s="44"/>
      <c r="J388" s="32">
        <f t="shared" si="34"/>
        <v>4</v>
      </c>
      <c r="K388" s="32">
        <f t="shared" si="35"/>
        <v>0</v>
      </c>
    </row>
    <row r="389" spans="1:11" x14ac:dyDescent="0.35">
      <c r="A389" s="15">
        <v>43393</v>
      </c>
      <c r="B389">
        <f t="shared" si="30"/>
        <v>2018</v>
      </c>
      <c r="C389">
        <f t="shared" si="31"/>
        <v>10</v>
      </c>
      <c r="D389">
        <f t="shared" si="32"/>
        <v>20</v>
      </c>
      <c r="E389">
        <f t="shared" si="33"/>
        <v>201810</v>
      </c>
      <c r="F389" s="105">
        <v>46.833329999999997</v>
      </c>
      <c r="G389" s="105"/>
      <c r="H389" s="44"/>
      <c r="J389" s="32">
        <f t="shared" si="34"/>
        <v>5</v>
      </c>
      <c r="K389" s="32">
        <f t="shared" si="35"/>
        <v>0</v>
      </c>
    </row>
    <row r="390" spans="1:11" x14ac:dyDescent="0.35">
      <c r="A390" s="15">
        <v>43394</v>
      </c>
      <c r="B390">
        <f t="shared" ref="B390:B453" si="36">YEAR(A390)</f>
        <v>2018</v>
      </c>
      <c r="C390">
        <f t="shared" ref="C390:C453" si="37">MONTH(A390)</f>
        <v>10</v>
      </c>
      <c r="D390">
        <f t="shared" ref="D390:D453" si="38">DAY(A390)</f>
        <v>21</v>
      </c>
      <c r="E390">
        <f t="shared" ref="E390:E453" si="39">B390*100+C390</f>
        <v>201810</v>
      </c>
      <c r="F390" s="105">
        <v>51.458329999999997</v>
      </c>
      <c r="G390" s="105"/>
      <c r="H390" s="44"/>
      <c r="J390" s="32">
        <f t="shared" ref="J390:J453" si="40">IF(F390=999,0,MAX(ROUND($J$3-F390,0),0))</f>
        <v>1</v>
      </c>
      <c r="K390" s="32">
        <f t="shared" ref="K390:K453" si="41">IF(F390=999,0,MAX(ROUND(F390-$K$3,0),0))</f>
        <v>0</v>
      </c>
    </row>
    <row r="391" spans="1:11" x14ac:dyDescent="0.35">
      <c r="A391" s="15">
        <v>43395</v>
      </c>
      <c r="B391">
        <f t="shared" si="36"/>
        <v>2018</v>
      </c>
      <c r="C391">
        <f t="shared" si="37"/>
        <v>10</v>
      </c>
      <c r="D391">
        <f t="shared" si="38"/>
        <v>22</v>
      </c>
      <c r="E391">
        <f t="shared" si="39"/>
        <v>201810</v>
      </c>
      <c r="F391" s="105">
        <v>48.166670000000003</v>
      </c>
      <c r="G391" s="105"/>
      <c r="H391" s="44"/>
      <c r="J391" s="32">
        <f t="shared" si="40"/>
        <v>4</v>
      </c>
      <c r="K391" s="32">
        <f t="shared" si="41"/>
        <v>0</v>
      </c>
    </row>
    <row r="392" spans="1:11" x14ac:dyDescent="0.35">
      <c r="A392" s="15">
        <v>43396</v>
      </c>
      <c r="B392">
        <f t="shared" si="36"/>
        <v>2018</v>
      </c>
      <c r="C392">
        <f t="shared" si="37"/>
        <v>10</v>
      </c>
      <c r="D392">
        <f t="shared" si="38"/>
        <v>23</v>
      </c>
      <c r="E392">
        <f t="shared" si="39"/>
        <v>201810</v>
      </c>
      <c r="F392" s="105">
        <v>48.583329999999997</v>
      </c>
      <c r="G392" s="105"/>
      <c r="H392" s="44"/>
      <c r="J392" s="32">
        <f t="shared" si="40"/>
        <v>3</v>
      </c>
      <c r="K392" s="32">
        <f t="shared" si="41"/>
        <v>0</v>
      </c>
    </row>
    <row r="393" spans="1:11" x14ac:dyDescent="0.35">
      <c r="A393" s="15">
        <v>43397</v>
      </c>
      <c r="B393">
        <f t="shared" si="36"/>
        <v>2018</v>
      </c>
      <c r="C393">
        <f t="shared" si="37"/>
        <v>10</v>
      </c>
      <c r="D393">
        <f t="shared" si="38"/>
        <v>24</v>
      </c>
      <c r="E393">
        <f t="shared" si="39"/>
        <v>201810</v>
      </c>
      <c r="F393" s="105">
        <v>48</v>
      </c>
      <c r="G393" s="105"/>
      <c r="H393" s="44"/>
      <c r="J393" s="32">
        <f t="shared" si="40"/>
        <v>4</v>
      </c>
      <c r="K393" s="32">
        <f t="shared" si="41"/>
        <v>0</v>
      </c>
    </row>
    <row r="394" spans="1:11" x14ac:dyDescent="0.35">
      <c r="A394" s="15">
        <v>43398</v>
      </c>
      <c r="B394">
        <f t="shared" si="36"/>
        <v>2018</v>
      </c>
      <c r="C394">
        <f t="shared" si="37"/>
        <v>10</v>
      </c>
      <c r="D394">
        <f t="shared" si="38"/>
        <v>25</v>
      </c>
      <c r="E394">
        <f t="shared" si="39"/>
        <v>201810</v>
      </c>
      <c r="F394" s="105">
        <v>49.166670000000003</v>
      </c>
      <c r="G394" s="105"/>
      <c r="H394" s="44"/>
      <c r="J394" s="32">
        <f t="shared" si="40"/>
        <v>3</v>
      </c>
      <c r="K394" s="32">
        <f t="shared" si="41"/>
        <v>0</v>
      </c>
    </row>
    <row r="395" spans="1:11" x14ac:dyDescent="0.35">
      <c r="A395" s="15">
        <v>43399</v>
      </c>
      <c r="B395">
        <f t="shared" si="36"/>
        <v>2018</v>
      </c>
      <c r="C395">
        <f t="shared" si="37"/>
        <v>10</v>
      </c>
      <c r="D395">
        <f t="shared" si="38"/>
        <v>26</v>
      </c>
      <c r="E395">
        <f t="shared" si="39"/>
        <v>201810</v>
      </c>
      <c r="F395" s="105">
        <v>50.75</v>
      </c>
      <c r="G395" s="105"/>
      <c r="H395" s="44"/>
      <c r="J395" s="32">
        <f t="shared" si="40"/>
        <v>1</v>
      </c>
      <c r="K395" s="32">
        <f t="shared" si="41"/>
        <v>0</v>
      </c>
    </row>
    <row r="396" spans="1:11" x14ac:dyDescent="0.35">
      <c r="A396" s="15">
        <v>43400</v>
      </c>
      <c r="B396">
        <f t="shared" si="36"/>
        <v>2018</v>
      </c>
      <c r="C396">
        <f t="shared" si="37"/>
        <v>10</v>
      </c>
      <c r="D396">
        <f t="shared" si="38"/>
        <v>27</v>
      </c>
      <c r="E396">
        <f t="shared" si="39"/>
        <v>201810</v>
      </c>
      <c r="F396" s="105">
        <v>45.416670000000003</v>
      </c>
      <c r="G396" s="105"/>
      <c r="H396" s="44"/>
      <c r="J396" s="32">
        <f t="shared" si="40"/>
        <v>7</v>
      </c>
      <c r="K396" s="32">
        <f t="shared" si="41"/>
        <v>0</v>
      </c>
    </row>
    <row r="397" spans="1:11" x14ac:dyDescent="0.35">
      <c r="A397" s="15">
        <v>43401</v>
      </c>
      <c r="B397">
        <f t="shared" si="36"/>
        <v>2018</v>
      </c>
      <c r="C397">
        <f t="shared" si="37"/>
        <v>10</v>
      </c>
      <c r="D397">
        <f t="shared" si="38"/>
        <v>28</v>
      </c>
      <c r="E397">
        <f t="shared" si="39"/>
        <v>201810</v>
      </c>
      <c r="F397" s="105">
        <v>47.125</v>
      </c>
      <c r="G397" s="105"/>
      <c r="H397" s="44"/>
      <c r="J397" s="32">
        <f t="shared" si="40"/>
        <v>5</v>
      </c>
      <c r="K397" s="32">
        <f t="shared" si="41"/>
        <v>0</v>
      </c>
    </row>
    <row r="398" spans="1:11" x14ac:dyDescent="0.35">
      <c r="A398" s="15">
        <v>43402</v>
      </c>
      <c r="B398">
        <f t="shared" si="36"/>
        <v>2018</v>
      </c>
      <c r="C398">
        <f t="shared" si="37"/>
        <v>10</v>
      </c>
      <c r="D398">
        <f t="shared" si="38"/>
        <v>29</v>
      </c>
      <c r="E398">
        <f t="shared" si="39"/>
        <v>201810</v>
      </c>
      <c r="F398" s="105">
        <v>45.125</v>
      </c>
      <c r="G398" s="105"/>
      <c r="H398" s="44"/>
      <c r="J398" s="32">
        <f t="shared" si="40"/>
        <v>7</v>
      </c>
      <c r="K398" s="32">
        <f t="shared" si="41"/>
        <v>0</v>
      </c>
    </row>
    <row r="399" spans="1:11" x14ac:dyDescent="0.35">
      <c r="A399" s="15">
        <v>43403</v>
      </c>
      <c r="B399">
        <f t="shared" si="36"/>
        <v>2018</v>
      </c>
      <c r="C399">
        <f t="shared" si="37"/>
        <v>10</v>
      </c>
      <c r="D399">
        <f t="shared" si="38"/>
        <v>30</v>
      </c>
      <c r="E399">
        <f t="shared" si="39"/>
        <v>201810</v>
      </c>
      <c r="F399" s="105">
        <v>42.333329999999997</v>
      </c>
      <c r="G399" s="105"/>
      <c r="H399" s="44"/>
      <c r="J399" s="32">
        <f t="shared" si="40"/>
        <v>10</v>
      </c>
      <c r="K399" s="32">
        <f t="shared" si="41"/>
        <v>0</v>
      </c>
    </row>
    <row r="400" spans="1:11" x14ac:dyDescent="0.35">
      <c r="A400" s="15">
        <v>43404</v>
      </c>
      <c r="B400">
        <f t="shared" si="36"/>
        <v>2018</v>
      </c>
      <c r="C400">
        <f t="shared" si="37"/>
        <v>10</v>
      </c>
      <c r="D400">
        <f t="shared" si="38"/>
        <v>31</v>
      </c>
      <c r="E400">
        <f t="shared" si="39"/>
        <v>201810</v>
      </c>
      <c r="F400" s="105">
        <v>46.625</v>
      </c>
      <c r="G400" s="105"/>
      <c r="H400" s="44"/>
      <c r="J400" s="32">
        <f t="shared" si="40"/>
        <v>5</v>
      </c>
      <c r="K400" s="32">
        <f t="shared" si="41"/>
        <v>0</v>
      </c>
    </row>
    <row r="401" spans="1:11" x14ac:dyDescent="0.35">
      <c r="A401" s="15">
        <v>43405</v>
      </c>
      <c r="B401">
        <f t="shared" si="36"/>
        <v>2018</v>
      </c>
      <c r="C401">
        <f t="shared" si="37"/>
        <v>11</v>
      </c>
      <c r="D401">
        <f t="shared" si="38"/>
        <v>1</v>
      </c>
      <c r="E401">
        <f t="shared" si="39"/>
        <v>201811</v>
      </c>
      <c r="F401" s="105">
        <v>47.208329999999997</v>
      </c>
      <c r="G401" s="105"/>
      <c r="H401" s="44"/>
      <c r="J401" s="32">
        <f t="shared" si="40"/>
        <v>5</v>
      </c>
      <c r="K401" s="32">
        <f t="shared" si="41"/>
        <v>0</v>
      </c>
    </row>
    <row r="402" spans="1:11" x14ac:dyDescent="0.35">
      <c r="A402" s="15">
        <v>43406</v>
      </c>
      <c r="B402">
        <f t="shared" si="36"/>
        <v>2018</v>
      </c>
      <c r="C402">
        <f t="shared" si="37"/>
        <v>11</v>
      </c>
      <c r="D402">
        <f t="shared" si="38"/>
        <v>2</v>
      </c>
      <c r="E402">
        <f t="shared" si="39"/>
        <v>201811</v>
      </c>
      <c r="F402" s="105">
        <v>58</v>
      </c>
      <c r="G402" s="105"/>
      <c r="H402" s="44"/>
      <c r="J402" s="32">
        <f t="shared" si="40"/>
        <v>0</v>
      </c>
      <c r="K402" s="32">
        <f t="shared" si="41"/>
        <v>0</v>
      </c>
    </row>
    <row r="403" spans="1:11" x14ac:dyDescent="0.35">
      <c r="A403" s="15">
        <v>43407</v>
      </c>
      <c r="B403">
        <f t="shared" si="36"/>
        <v>2018</v>
      </c>
      <c r="C403">
        <f t="shared" si="37"/>
        <v>11</v>
      </c>
      <c r="D403">
        <f t="shared" si="38"/>
        <v>3</v>
      </c>
      <c r="E403">
        <f t="shared" si="39"/>
        <v>201811</v>
      </c>
      <c r="F403" s="105">
        <v>47.416670000000003</v>
      </c>
      <c r="G403" s="105"/>
      <c r="H403" s="44"/>
      <c r="J403" s="32">
        <f t="shared" si="40"/>
        <v>5</v>
      </c>
      <c r="K403" s="32">
        <f t="shared" si="41"/>
        <v>0</v>
      </c>
    </row>
    <row r="404" spans="1:11" x14ac:dyDescent="0.35">
      <c r="A404" s="15">
        <v>43408</v>
      </c>
      <c r="B404">
        <f t="shared" si="36"/>
        <v>2018</v>
      </c>
      <c r="C404">
        <f t="shared" si="37"/>
        <v>11</v>
      </c>
      <c r="D404">
        <f t="shared" si="38"/>
        <v>4</v>
      </c>
      <c r="E404">
        <f t="shared" si="39"/>
        <v>201811</v>
      </c>
      <c r="F404" s="105">
        <v>51.166670000000003</v>
      </c>
      <c r="G404" s="105"/>
      <c r="H404" s="44"/>
      <c r="J404" s="32">
        <f t="shared" si="40"/>
        <v>1</v>
      </c>
      <c r="K404" s="32">
        <f t="shared" si="41"/>
        <v>0</v>
      </c>
    </row>
    <row r="405" spans="1:11" x14ac:dyDescent="0.35">
      <c r="A405" s="15">
        <v>43409</v>
      </c>
      <c r="B405">
        <f t="shared" si="36"/>
        <v>2018</v>
      </c>
      <c r="C405">
        <f t="shared" si="37"/>
        <v>11</v>
      </c>
      <c r="D405">
        <f t="shared" si="38"/>
        <v>5</v>
      </c>
      <c r="E405">
        <f t="shared" si="39"/>
        <v>201811</v>
      </c>
      <c r="F405" s="105">
        <v>39.375</v>
      </c>
      <c r="G405" s="105"/>
      <c r="H405" s="44"/>
      <c r="J405" s="32">
        <f t="shared" si="40"/>
        <v>13</v>
      </c>
      <c r="K405" s="32">
        <f t="shared" si="41"/>
        <v>0</v>
      </c>
    </row>
    <row r="406" spans="1:11" x14ac:dyDescent="0.35">
      <c r="A406" s="15">
        <v>43410</v>
      </c>
      <c r="B406">
        <f t="shared" si="36"/>
        <v>2018</v>
      </c>
      <c r="C406">
        <f t="shared" si="37"/>
        <v>11</v>
      </c>
      <c r="D406">
        <f t="shared" si="38"/>
        <v>6</v>
      </c>
      <c r="E406">
        <f t="shared" si="39"/>
        <v>201811</v>
      </c>
      <c r="F406" s="105">
        <v>39</v>
      </c>
      <c r="G406" s="105"/>
      <c r="H406" s="44"/>
      <c r="J406" s="32">
        <f t="shared" si="40"/>
        <v>13</v>
      </c>
      <c r="K406" s="32">
        <f t="shared" si="41"/>
        <v>0</v>
      </c>
    </row>
    <row r="407" spans="1:11" x14ac:dyDescent="0.35">
      <c r="A407" s="15">
        <v>43411</v>
      </c>
      <c r="B407">
        <f t="shared" si="36"/>
        <v>2018</v>
      </c>
      <c r="C407">
        <f t="shared" si="37"/>
        <v>11</v>
      </c>
      <c r="D407">
        <f t="shared" si="38"/>
        <v>7</v>
      </c>
      <c r="E407">
        <f t="shared" si="39"/>
        <v>201811</v>
      </c>
      <c r="F407" s="105">
        <v>39.75</v>
      </c>
      <c r="G407" s="105"/>
      <c r="H407" s="44"/>
      <c r="J407" s="32">
        <f t="shared" si="40"/>
        <v>12</v>
      </c>
      <c r="K407" s="32">
        <f t="shared" si="41"/>
        <v>0</v>
      </c>
    </row>
    <row r="408" spans="1:11" x14ac:dyDescent="0.35">
      <c r="A408" s="15">
        <v>43412</v>
      </c>
      <c r="B408">
        <f t="shared" si="36"/>
        <v>2018</v>
      </c>
      <c r="C408">
        <f t="shared" si="37"/>
        <v>11</v>
      </c>
      <c r="D408">
        <f t="shared" si="38"/>
        <v>8</v>
      </c>
      <c r="E408">
        <f t="shared" si="39"/>
        <v>201811</v>
      </c>
      <c r="F408" s="105">
        <v>32.208329999999997</v>
      </c>
      <c r="G408" s="105"/>
      <c r="H408" s="44"/>
      <c r="J408" s="32">
        <f t="shared" si="40"/>
        <v>20</v>
      </c>
      <c r="K408" s="32">
        <f t="shared" si="41"/>
        <v>0</v>
      </c>
    </row>
    <row r="409" spans="1:11" x14ac:dyDescent="0.35">
      <c r="A409" s="15">
        <v>43413</v>
      </c>
      <c r="B409">
        <f t="shared" si="36"/>
        <v>2018</v>
      </c>
      <c r="C409">
        <f t="shared" si="37"/>
        <v>11</v>
      </c>
      <c r="D409">
        <f t="shared" si="38"/>
        <v>9</v>
      </c>
      <c r="E409">
        <f t="shared" si="39"/>
        <v>201811</v>
      </c>
      <c r="F409" s="105">
        <v>31.125</v>
      </c>
      <c r="G409" s="105"/>
      <c r="H409" s="44"/>
      <c r="J409" s="32">
        <f t="shared" si="40"/>
        <v>21</v>
      </c>
      <c r="K409" s="32">
        <f t="shared" si="41"/>
        <v>0</v>
      </c>
    </row>
    <row r="410" spans="1:11" x14ac:dyDescent="0.35">
      <c r="A410" s="15">
        <v>43414</v>
      </c>
      <c r="B410">
        <f t="shared" si="36"/>
        <v>2018</v>
      </c>
      <c r="C410">
        <f t="shared" si="37"/>
        <v>11</v>
      </c>
      <c r="D410">
        <f t="shared" si="38"/>
        <v>10</v>
      </c>
      <c r="E410">
        <f t="shared" si="39"/>
        <v>201811</v>
      </c>
      <c r="F410" s="105">
        <v>35.333329999999997</v>
      </c>
      <c r="G410" s="105"/>
      <c r="H410" s="44"/>
      <c r="J410" s="32">
        <f t="shared" si="40"/>
        <v>17</v>
      </c>
      <c r="K410" s="32">
        <f t="shared" si="41"/>
        <v>0</v>
      </c>
    </row>
    <row r="411" spans="1:11" x14ac:dyDescent="0.35">
      <c r="A411" s="15">
        <v>43415</v>
      </c>
      <c r="B411">
        <f t="shared" si="36"/>
        <v>2018</v>
      </c>
      <c r="C411">
        <f t="shared" si="37"/>
        <v>11</v>
      </c>
      <c r="D411">
        <f t="shared" si="38"/>
        <v>11</v>
      </c>
      <c r="E411">
        <f t="shared" si="39"/>
        <v>201811</v>
      </c>
      <c r="F411" s="105">
        <v>31.41667</v>
      </c>
      <c r="G411" s="105"/>
      <c r="H411" s="44"/>
      <c r="J411" s="32">
        <f t="shared" si="40"/>
        <v>21</v>
      </c>
      <c r="K411" s="32">
        <f t="shared" si="41"/>
        <v>0</v>
      </c>
    </row>
    <row r="412" spans="1:11" x14ac:dyDescent="0.35">
      <c r="A412" s="15">
        <v>43416</v>
      </c>
      <c r="B412">
        <f t="shared" si="36"/>
        <v>2018</v>
      </c>
      <c r="C412">
        <f t="shared" si="37"/>
        <v>11</v>
      </c>
      <c r="D412">
        <f t="shared" si="38"/>
        <v>12</v>
      </c>
      <c r="E412">
        <f t="shared" si="39"/>
        <v>201811</v>
      </c>
      <c r="F412" s="105">
        <v>28.83333</v>
      </c>
      <c r="G412" s="105"/>
      <c r="H412" s="44"/>
      <c r="J412" s="32">
        <f t="shared" si="40"/>
        <v>23</v>
      </c>
      <c r="K412" s="32">
        <f t="shared" si="41"/>
        <v>0</v>
      </c>
    </row>
    <row r="413" spans="1:11" x14ac:dyDescent="0.35">
      <c r="A413" s="15">
        <v>43417</v>
      </c>
      <c r="B413">
        <f t="shared" si="36"/>
        <v>2018</v>
      </c>
      <c r="C413">
        <f t="shared" si="37"/>
        <v>11</v>
      </c>
      <c r="D413">
        <f t="shared" si="38"/>
        <v>13</v>
      </c>
      <c r="E413">
        <f t="shared" si="39"/>
        <v>201811</v>
      </c>
      <c r="F413" s="105">
        <v>30.16667</v>
      </c>
      <c r="G413" s="105"/>
      <c r="H413" s="44"/>
      <c r="J413" s="32">
        <f t="shared" si="40"/>
        <v>22</v>
      </c>
      <c r="K413" s="32">
        <f t="shared" si="41"/>
        <v>0</v>
      </c>
    </row>
    <row r="414" spans="1:11" x14ac:dyDescent="0.35">
      <c r="A414" s="15">
        <v>43418</v>
      </c>
      <c r="B414">
        <f t="shared" si="36"/>
        <v>2018</v>
      </c>
      <c r="C414">
        <f t="shared" si="37"/>
        <v>11</v>
      </c>
      <c r="D414">
        <f t="shared" si="38"/>
        <v>14</v>
      </c>
      <c r="E414">
        <f t="shared" si="39"/>
        <v>201811</v>
      </c>
      <c r="F414" s="105">
        <v>30.79167</v>
      </c>
      <c r="G414" s="105"/>
      <c r="H414" s="44"/>
      <c r="J414" s="32">
        <f t="shared" si="40"/>
        <v>21</v>
      </c>
      <c r="K414" s="32">
        <f t="shared" si="41"/>
        <v>0</v>
      </c>
    </row>
    <row r="415" spans="1:11" x14ac:dyDescent="0.35">
      <c r="A415" s="15">
        <v>43419</v>
      </c>
      <c r="B415">
        <f t="shared" si="36"/>
        <v>2018</v>
      </c>
      <c r="C415">
        <f t="shared" si="37"/>
        <v>11</v>
      </c>
      <c r="D415">
        <f t="shared" si="38"/>
        <v>15</v>
      </c>
      <c r="E415">
        <f t="shared" si="39"/>
        <v>201811</v>
      </c>
      <c r="F415" s="105">
        <v>33.25</v>
      </c>
      <c r="G415" s="105"/>
      <c r="H415" s="44"/>
      <c r="J415" s="32">
        <f t="shared" si="40"/>
        <v>19</v>
      </c>
      <c r="K415" s="32">
        <f t="shared" si="41"/>
        <v>0</v>
      </c>
    </row>
    <row r="416" spans="1:11" x14ac:dyDescent="0.35">
      <c r="A416" s="15">
        <v>43420</v>
      </c>
      <c r="B416">
        <f t="shared" si="36"/>
        <v>2018</v>
      </c>
      <c r="C416">
        <f t="shared" si="37"/>
        <v>11</v>
      </c>
      <c r="D416">
        <f t="shared" si="38"/>
        <v>16</v>
      </c>
      <c r="E416">
        <f t="shared" si="39"/>
        <v>201811</v>
      </c>
      <c r="F416" s="105">
        <v>42.416670000000003</v>
      </c>
      <c r="G416" s="105"/>
      <c r="H416" s="44"/>
      <c r="J416" s="32">
        <f t="shared" si="40"/>
        <v>10</v>
      </c>
      <c r="K416" s="32">
        <f t="shared" si="41"/>
        <v>0</v>
      </c>
    </row>
    <row r="417" spans="1:11" x14ac:dyDescent="0.35">
      <c r="A417" s="15">
        <v>43421</v>
      </c>
      <c r="B417">
        <f t="shared" si="36"/>
        <v>2018</v>
      </c>
      <c r="C417">
        <f t="shared" si="37"/>
        <v>11</v>
      </c>
      <c r="D417">
        <f t="shared" si="38"/>
        <v>17</v>
      </c>
      <c r="E417">
        <f t="shared" si="39"/>
        <v>201811</v>
      </c>
      <c r="F417" s="105">
        <v>36.75</v>
      </c>
      <c r="G417" s="105"/>
      <c r="H417" s="44"/>
      <c r="J417" s="32">
        <f t="shared" si="40"/>
        <v>15</v>
      </c>
      <c r="K417" s="32">
        <f t="shared" si="41"/>
        <v>0</v>
      </c>
    </row>
    <row r="418" spans="1:11" x14ac:dyDescent="0.35">
      <c r="A418" s="15">
        <v>43422</v>
      </c>
      <c r="B418">
        <f t="shared" si="36"/>
        <v>2018</v>
      </c>
      <c r="C418">
        <f t="shared" si="37"/>
        <v>11</v>
      </c>
      <c r="D418">
        <f t="shared" si="38"/>
        <v>18</v>
      </c>
      <c r="E418">
        <f t="shared" si="39"/>
        <v>201811</v>
      </c>
      <c r="F418" s="105">
        <v>29.16667</v>
      </c>
      <c r="G418" s="105"/>
      <c r="H418" s="44"/>
      <c r="J418" s="32">
        <f t="shared" si="40"/>
        <v>23</v>
      </c>
      <c r="K418" s="32">
        <f t="shared" si="41"/>
        <v>0</v>
      </c>
    </row>
    <row r="419" spans="1:11" x14ac:dyDescent="0.35">
      <c r="A419" s="15">
        <v>43423</v>
      </c>
      <c r="B419">
        <f t="shared" si="36"/>
        <v>2018</v>
      </c>
      <c r="C419">
        <f t="shared" si="37"/>
        <v>11</v>
      </c>
      <c r="D419">
        <f t="shared" si="38"/>
        <v>19</v>
      </c>
      <c r="E419">
        <f t="shared" si="39"/>
        <v>201811</v>
      </c>
      <c r="F419" s="105">
        <v>28.58333</v>
      </c>
      <c r="G419" s="105"/>
      <c r="H419" s="44"/>
      <c r="J419" s="32">
        <f t="shared" si="40"/>
        <v>23</v>
      </c>
      <c r="K419" s="32">
        <f t="shared" si="41"/>
        <v>0</v>
      </c>
    </row>
    <row r="420" spans="1:11" x14ac:dyDescent="0.35">
      <c r="A420" s="15">
        <v>43424</v>
      </c>
      <c r="B420">
        <f t="shared" si="36"/>
        <v>2018</v>
      </c>
      <c r="C420">
        <f t="shared" si="37"/>
        <v>11</v>
      </c>
      <c r="D420">
        <f t="shared" si="38"/>
        <v>20</v>
      </c>
      <c r="E420">
        <f t="shared" si="39"/>
        <v>201811</v>
      </c>
      <c r="F420" s="105">
        <v>26.20833</v>
      </c>
      <c r="G420" s="105"/>
      <c r="H420" s="44"/>
      <c r="J420" s="32">
        <f t="shared" si="40"/>
        <v>26</v>
      </c>
      <c r="K420" s="32">
        <f t="shared" si="41"/>
        <v>0</v>
      </c>
    </row>
    <row r="421" spans="1:11" x14ac:dyDescent="0.35">
      <c r="A421" s="15">
        <v>43425</v>
      </c>
      <c r="B421">
        <f t="shared" si="36"/>
        <v>2018</v>
      </c>
      <c r="C421">
        <f t="shared" si="37"/>
        <v>11</v>
      </c>
      <c r="D421">
        <f t="shared" si="38"/>
        <v>21</v>
      </c>
      <c r="E421">
        <f t="shared" si="39"/>
        <v>201811</v>
      </c>
      <c r="F421" s="105">
        <v>29.20833</v>
      </c>
      <c r="G421" s="105"/>
      <c r="H421" s="44"/>
      <c r="J421" s="32">
        <f t="shared" si="40"/>
        <v>23</v>
      </c>
      <c r="K421" s="32">
        <f t="shared" si="41"/>
        <v>0</v>
      </c>
    </row>
    <row r="422" spans="1:11" x14ac:dyDescent="0.35">
      <c r="A422" s="15">
        <v>43426</v>
      </c>
      <c r="B422">
        <f t="shared" si="36"/>
        <v>2018</v>
      </c>
      <c r="C422">
        <f t="shared" si="37"/>
        <v>11</v>
      </c>
      <c r="D422">
        <f t="shared" si="38"/>
        <v>22</v>
      </c>
      <c r="E422">
        <f t="shared" si="39"/>
        <v>201811</v>
      </c>
      <c r="F422" s="105">
        <v>36.75</v>
      </c>
      <c r="G422" s="105"/>
      <c r="H422" s="44"/>
      <c r="J422" s="32">
        <f t="shared" si="40"/>
        <v>15</v>
      </c>
      <c r="K422" s="32">
        <f t="shared" si="41"/>
        <v>0</v>
      </c>
    </row>
    <row r="423" spans="1:11" x14ac:dyDescent="0.35">
      <c r="A423" s="15">
        <v>43427</v>
      </c>
      <c r="B423">
        <f t="shared" si="36"/>
        <v>2018</v>
      </c>
      <c r="C423">
        <f t="shared" si="37"/>
        <v>11</v>
      </c>
      <c r="D423">
        <f t="shared" si="38"/>
        <v>23</v>
      </c>
      <c r="E423">
        <f t="shared" si="39"/>
        <v>201811</v>
      </c>
      <c r="F423" s="105">
        <v>34.916670000000003</v>
      </c>
      <c r="G423" s="105"/>
      <c r="H423" s="44"/>
      <c r="J423" s="32">
        <f t="shared" si="40"/>
        <v>17</v>
      </c>
      <c r="K423" s="32">
        <f t="shared" si="41"/>
        <v>0</v>
      </c>
    </row>
    <row r="424" spans="1:11" x14ac:dyDescent="0.35">
      <c r="A424" s="15">
        <v>43428</v>
      </c>
      <c r="B424">
        <f t="shared" si="36"/>
        <v>2018</v>
      </c>
      <c r="C424">
        <f t="shared" si="37"/>
        <v>11</v>
      </c>
      <c r="D424">
        <f t="shared" si="38"/>
        <v>24</v>
      </c>
      <c r="E424">
        <f t="shared" si="39"/>
        <v>201811</v>
      </c>
      <c r="F424" s="105">
        <v>34.083329999999997</v>
      </c>
      <c r="G424" s="105"/>
      <c r="H424" s="44"/>
      <c r="J424" s="32">
        <f t="shared" si="40"/>
        <v>18</v>
      </c>
      <c r="K424" s="32">
        <f t="shared" si="41"/>
        <v>0</v>
      </c>
    </row>
    <row r="425" spans="1:11" x14ac:dyDescent="0.35">
      <c r="A425" s="15">
        <v>43429</v>
      </c>
      <c r="B425">
        <f t="shared" si="36"/>
        <v>2018</v>
      </c>
      <c r="C425">
        <f t="shared" si="37"/>
        <v>11</v>
      </c>
      <c r="D425">
        <f t="shared" si="38"/>
        <v>25</v>
      </c>
      <c r="E425">
        <f t="shared" si="39"/>
        <v>201811</v>
      </c>
      <c r="F425" s="105">
        <v>36.125</v>
      </c>
      <c r="G425" s="105"/>
      <c r="H425" s="44"/>
      <c r="J425" s="32">
        <f t="shared" si="40"/>
        <v>16</v>
      </c>
      <c r="K425" s="32">
        <f t="shared" si="41"/>
        <v>0</v>
      </c>
    </row>
    <row r="426" spans="1:11" x14ac:dyDescent="0.35">
      <c r="A426" s="15">
        <v>43430</v>
      </c>
      <c r="B426">
        <f t="shared" si="36"/>
        <v>2018</v>
      </c>
      <c r="C426">
        <f t="shared" si="37"/>
        <v>11</v>
      </c>
      <c r="D426">
        <f t="shared" si="38"/>
        <v>26</v>
      </c>
      <c r="E426">
        <f t="shared" si="39"/>
        <v>201811</v>
      </c>
      <c r="F426" s="105">
        <v>37.375</v>
      </c>
      <c r="G426" s="105"/>
      <c r="H426" s="44"/>
      <c r="J426" s="32">
        <f t="shared" si="40"/>
        <v>15</v>
      </c>
      <c r="K426" s="32">
        <f t="shared" si="41"/>
        <v>0</v>
      </c>
    </row>
    <row r="427" spans="1:11" x14ac:dyDescent="0.35">
      <c r="A427" s="15">
        <v>43431</v>
      </c>
      <c r="B427">
        <f t="shared" si="36"/>
        <v>2018</v>
      </c>
      <c r="C427">
        <f t="shared" si="37"/>
        <v>11</v>
      </c>
      <c r="D427">
        <f t="shared" si="38"/>
        <v>27</v>
      </c>
      <c r="E427">
        <f t="shared" si="39"/>
        <v>201811</v>
      </c>
      <c r="F427" s="105">
        <v>39.75</v>
      </c>
      <c r="G427" s="105"/>
      <c r="H427" s="44"/>
      <c r="J427" s="32">
        <f t="shared" si="40"/>
        <v>12</v>
      </c>
      <c r="K427" s="32">
        <f t="shared" si="41"/>
        <v>0</v>
      </c>
    </row>
    <row r="428" spans="1:11" x14ac:dyDescent="0.35">
      <c r="A428" s="15">
        <v>43432</v>
      </c>
      <c r="B428">
        <f t="shared" si="36"/>
        <v>2018</v>
      </c>
      <c r="C428">
        <f t="shared" si="37"/>
        <v>11</v>
      </c>
      <c r="D428">
        <f t="shared" si="38"/>
        <v>28</v>
      </c>
      <c r="E428">
        <f t="shared" si="39"/>
        <v>201811</v>
      </c>
      <c r="F428" s="105">
        <v>40.291670000000003</v>
      </c>
      <c r="G428" s="105"/>
      <c r="H428" s="44"/>
      <c r="J428" s="32">
        <f t="shared" si="40"/>
        <v>12</v>
      </c>
      <c r="K428" s="32">
        <f t="shared" si="41"/>
        <v>0</v>
      </c>
    </row>
    <row r="429" spans="1:11" x14ac:dyDescent="0.35">
      <c r="A429" s="15">
        <v>43433</v>
      </c>
      <c r="B429">
        <f t="shared" si="36"/>
        <v>2018</v>
      </c>
      <c r="C429">
        <f t="shared" si="37"/>
        <v>11</v>
      </c>
      <c r="D429">
        <f t="shared" si="38"/>
        <v>29</v>
      </c>
      <c r="E429">
        <f t="shared" si="39"/>
        <v>201811</v>
      </c>
      <c r="F429" s="105">
        <v>40.375</v>
      </c>
      <c r="G429" s="105"/>
      <c r="H429" s="44"/>
      <c r="J429" s="32">
        <f t="shared" si="40"/>
        <v>12</v>
      </c>
      <c r="K429" s="32">
        <f t="shared" si="41"/>
        <v>0</v>
      </c>
    </row>
    <row r="430" spans="1:11" x14ac:dyDescent="0.35">
      <c r="A430" s="15">
        <v>43434</v>
      </c>
      <c r="B430">
        <f t="shared" si="36"/>
        <v>2018</v>
      </c>
      <c r="C430">
        <f t="shared" si="37"/>
        <v>11</v>
      </c>
      <c r="D430">
        <f t="shared" si="38"/>
        <v>30</v>
      </c>
      <c r="E430">
        <f t="shared" si="39"/>
        <v>201811</v>
      </c>
      <c r="F430" s="105">
        <v>40.166670000000003</v>
      </c>
      <c r="G430" s="105"/>
      <c r="H430" s="44"/>
      <c r="J430" s="32">
        <f t="shared" si="40"/>
        <v>12</v>
      </c>
      <c r="K430" s="32">
        <f t="shared" si="41"/>
        <v>0</v>
      </c>
    </row>
    <row r="431" spans="1:11" x14ac:dyDescent="0.35">
      <c r="A431" s="15">
        <v>43435</v>
      </c>
      <c r="B431">
        <f t="shared" si="36"/>
        <v>2018</v>
      </c>
      <c r="C431">
        <f t="shared" si="37"/>
        <v>12</v>
      </c>
      <c r="D431">
        <f t="shared" si="38"/>
        <v>1</v>
      </c>
      <c r="E431">
        <f t="shared" si="39"/>
        <v>201812</v>
      </c>
      <c r="F431" s="105">
        <v>39.458329999999997</v>
      </c>
      <c r="G431" s="105"/>
      <c r="H431" s="44"/>
      <c r="J431" s="32">
        <f t="shared" si="40"/>
        <v>13</v>
      </c>
      <c r="K431" s="32">
        <f t="shared" si="41"/>
        <v>0</v>
      </c>
    </row>
    <row r="432" spans="1:11" x14ac:dyDescent="0.35">
      <c r="A432" s="15">
        <v>43436</v>
      </c>
      <c r="B432">
        <f t="shared" si="36"/>
        <v>2018</v>
      </c>
      <c r="C432">
        <f t="shared" si="37"/>
        <v>12</v>
      </c>
      <c r="D432">
        <f t="shared" si="38"/>
        <v>2</v>
      </c>
      <c r="E432">
        <f t="shared" si="39"/>
        <v>201812</v>
      </c>
      <c r="F432" s="105">
        <v>39.208329999999997</v>
      </c>
      <c r="G432" s="105"/>
      <c r="H432" s="44"/>
      <c r="J432" s="32">
        <f t="shared" si="40"/>
        <v>13</v>
      </c>
      <c r="K432" s="32">
        <f t="shared" si="41"/>
        <v>0</v>
      </c>
    </row>
    <row r="433" spans="1:11" x14ac:dyDescent="0.35">
      <c r="A433" s="15">
        <v>43437</v>
      </c>
      <c r="B433">
        <f t="shared" si="36"/>
        <v>2018</v>
      </c>
      <c r="C433">
        <f t="shared" si="37"/>
        <v>12</v>
      </c>
      <c r="D433">
        <f t="shared" si="38"/>
        <v>3</v>
      </c>
      <c r="E433">
        <f t="shared" si="39"/>
        <v>201812</v>
      </c>
      <c r="F433" s="105">
        <v>31.5</v>
      </c>
      <c r="G433" s="105"/>
      <c r="H433" s="44"/>
      <c r="J433" s="32">
        <f t="shared" si="40"/>
        <v>21</v>
      </c>
      <c r="K433" s="32">
        <f t="shared" si="41"/>
        <v>0</v>
      </c>
    </row>
    <row r="434" spans="1:11" x14ac:dyDescent="0.35">
      <c r="A434" s="15">
        <v>43438</v>
      </c>
      <c r="B434">
        <f t="shared" si="36"/>
        <v>2018</v>
      </c>
      <c r="C434">
        <f t="shared" si="37"/>
        <v>12</v>
      </c>
      <c r="D434">
        <f t="shared" si="38"/>
        <v>4</v>
      </c>
      <c r="E434">
        <f t="shared" si="39"/>
        <v>201812</v>
      </c>
      <c r="F434" s="105">
        <v>25.91667</v>
      </c>
      <c r="G434" s="105"/>
      <c r="H434" s="44"/>
      <c r="J434" s="32">
        <f t="shared" si="40"/>
        <v>26</v>
      </c>
      <c r="K434" s="32">
        <f t="shared" si="41"/>
        <v>0</v>
      </c>
    </row>
    <row r="435" spans="1:11" x14ac:dyDescent="0.35">
      <c r="A435" s="15">
        <v>43439</v>
      </c>
      <c r="B435">
        <f t="shared" si="36"/>
        <v>2018</v>
      </c>
      <c r="C435">
        <f t="shared" si="37"/>
        <v>12</v>
      </c>
      <c r="D435">
        <f t="shared" si="38"/>
        <v>5</v>
      </c>
      <c r="E435">
        <f t="shared" si="39"/>
        <v>201812</v>
      </c>
      <c r="F435" s="105">
        <v>27.5</v>
      </c>
      <c r="G435" s="105"/>
      <c r="H435" s="44"/>
      <c r="J435" s="32">
        <f t="shared" si="40"/>
        <v>25</v>
      </c>
      <c r="K435" s="32">
        <f t="shared" si="41"/>
        <v>0</v>
      </c>
    </row>
    <row r="436" spans="1:11" x14ac:dyDescent="0.35">
      <c r="A436" s="15">
        <v>43440</v>
      </c>
      <c r="B436">
        <f t="shared" si="36"/>
        <v>2018</v>
      </c>
      <c r="C436">
        <f t="shared" si="37"/>
        <v>12</v>
      </c>
      <c r="D436">
        <f t="shared" si="38"/>
        <v>6</v>
      </c>
      <c r="E436">
        <f t="shared" si="39"/>
        <v>201812</v>
      </c>
      <c r="F436" s="105">
        <v>20.45833</v>
      </c>
      <c r="G436" s="105"/>
      <c r="H436" s="44"/>
      <c r="J436" s="32">
        <f t="shared" si="40"/>
        <v>32</v>
      </c>
      <c r="K436" s="32">
        <f t="shared" si="41"/>
        <v>0</v>
      </c>
    </row>
    <row r="437" spans="1:11" x14ac:dyDescent="0.35">
      <c r="A437" s="15">
        <v>43441</v>
      </c>
      <c r="B437">
        <f t="shared" si="36"/>
        <v>2018</v>
      </c>
      <c r="C437">
        <f t="shared" si="37"/>
        <v>12</v>
      </c>
      <c r="D437">
        <f t="shared" si="38"/>
        <v>7</v>
      </c>
      <c r="E437">
        <f t="shared" si="39"/>
        <v>201812</v>
      </c>
      <c r="F437" s="105">
        <v>24.375</v>
      </c>
      <c r="G437" s="105"/>
      <c r="H437" s="44"/>
      <c r="J437" s="32">
        <f t="shared" si="40"/>
        <v>28</v>
      </c>
      <c r="K437" s="32">
        <f t="shared" si="41"/>
        <v>0</v>
      </c>
    </row>
    <row r="438" spans="1:11" x14ac:dyDescent="0.35">
      <c r="A438" s="15">
        <v>43442</v>
      </c>
      <c r="B438">
        <f t="shared" si="36"/>
        <v>2018</v>
      </c>
      <c r="C438">
        <f t="shared" si="37"/>
        <v>12</v>
      </c>
      <c r="D438">
        <f t="shared" si="38"/>
        <v>8</v>
      </c>
      <c r="E438">
        <f t="shared" si="39"/>
        <v>201812</v>
      </c>
      <c r="F438" s="105">
        <v>30.04167</v>
      </c>
      <c r="G438" s="105"/>
      <c r="H438" s="44"/>
      <c r="J438" s="32">
        <f t="shared" si="40"/>
        <v>22</v>
      </c>
      <c r="K438" s="32">
        <f t="shared" si="41"/>
        <v>0</v>
      </c>
    </row>
    <row r="439" spans="1:11" x14ac:dyDescent="0.35">
      <c r="A439" s="15">
        <v>43443</v>
      </c>
      <c r="B439">
        <f t="shared" si="36"/>
        <v>2018</v>
      </c>
      <c r="C439">
        <f t="shared" si="37"/>
        <v>12</v>
      </c>
      <c r="D439">
        <f t="shared" si="38"/>
        <v>9</v>
      </c>
      <c r="E439">
        <f t="shared" si="39"/>
        <v>201812</v>
      </c>
      <c r="F439" s="105">
        <v>30.5</v>
      </c>
      <c r="G439" s="105"/>
      <c r="H439" s="44"/>
      <c r="J439" s="32">
        <f t="shared" si="40"/>
        <v>22</v>
      </c>
      <c r="K439" s="32">
        <f t="shared" si="41"/>
        <v>0</v>
      </c>
    </row>
    <row r="440" spans="1:11" x14ac:dyDescent="0.35">
      <c r="A440" s="15">
        <v>43444</v>
      </c>
      <c r="B440">
        <f t="shared" si="36"/>
        <v>2018</v>
      </c>
      <c r="C440">
        <f t="shared" si="37"/>
        <v>12</v>
      </c>
      <c r="D440">
        <f t="shared" si="38"/>
        <v>10</v>
      </c>
      <c r="E440">
        <f t="shared" si="39"/>
        <v>201812</v>
      </c>
      <c r="F440" s="105">
        <v>32.25</v>
      </c>
      <c r="G440" s="105"/>
      <c r="H440" s="44"/>
      <c r="J440" s="32">
        <f t="shared" si="40"/>
        <v>20</v>
      </c>
      <c r="K440" s="32">
        <f t="shared" si="41"/>
        <v>0</v>
      </c>
    </row>
    <row r="441" spans="1:11" x14ac:dyDescent="0.35">
      <c r="A441" s="15">
        <v>43445</v>
      </c>
      <c r="B441">
        <f t="shared" si="36"/>
        <v>2018</v>
      </c>
      <c r="C441">
        <f t="shared" si="37"/>
        <v>12</v>
      </c>
      <c r="D441">
        <f t="shared" si="38"/>
        <v>11</v>
      </c>
      <c r="E441">
        <f t="shared" si="39"/>
        <v>201812</v>
      </c>
      <c r="F441" s="105">
        <v>31.375</v>
      </c>
      <c r="G441" s="105"/>
      <c r="H441" s="44"/>
      <c r="J441" s="32">
        <f t="shared" si="40"/>
        <v>21</v>
      </c>
      <c r="K441" s="32">
        <f t="shared" si="41"/>
        <v>0</v>
      </c>
    </row>
    <row r="442" spans="1:11" x14ac:dyDescent="0.35">
      <c r="A442" s="15">
        <v>43446</v>
      </c>
      <c r="B442">
        <f t="shared" si="36"/>
        <v>2018</v>
      </c>
      <c r="C442">
        <f t="shared" si="37"/>
        <v>12</v>
      </c>
      <c r="D442">
        <f t="shared" si="38"/>
        <v>12</v>
      </c>
      <c r="E442">
        <f t="shared" si="39"/>
        <v>201812</v>
      </c>
      <c r="F442" s="105">
        <v>30.20833</v>
      </c>
      <c r="G442" s="105"/>
      <c r="H442" s="44"/>
      <c r="J442" s="32">
        <f t="shared" si="40"/>
        <v>22</v>
      </c>
      <c r="K442" s="32">
        <f t="shared" si="41"/>
        <v>0</v>
      </c>
    </row>
    <row r="443" spans="1:11" x14ac:dyDescent="0.35">
      <c r="A443" s="15">
        <v>43447</v>
      </c>
      <c r="B443">
        <f t="shared" si="36"/>
        <v>2018</v>
      </c>
      <c r="C443">
        <f t="shared" si="37"/>
        <v>12</v>
      </c>
      <c r="D443">
        <f t="shared" si="38"/>
        <v>13</v>
      </c>
      <c r="E443">
        <f t="shared" si="39"/>
        <v>201812</v>
      </c>
      <c r="F443" s="105">
        <v>42.083329999999997</v>
      </c>
      <c r="G443" s="105"/>
      <c r="H443" s="44"/>
      <c r="J443" s="32">
        <f t="shared" si="40"/>
        <v>10</v>
      </c>
      <c r="K443" s="32">
        <f t="shared" si="41"/>
        <v>0</v>
      </c>
    </row>
    <row r="444" spans="1:11" x14ac:dyDescent="0.35">
      <c r="A444" s="15">
        <v>43448</v>
      </c>
      <c r="B444">
        <f t="shared" si="36"/>
        <v>2018</v>
      </c>
      <c r="C444">
        <f t="shared" si="37"/>
        <v>12</v>
      </c>
      <c r="D444">
        <f t="shared" si="38"/>
        <v>14</v>
      </c>
      <c r="E444">
        <f t="shared" si="39"/>
        <v>201812</v>
      </c>
      <c r="F444" s="105">
        <v>38.75</v>
      </c>
      <c r="G444" s="105"/>
      <c r="H444" s="44"/>
      <c r="J444" s="32">
        <f t="shared" si="40"/>
        <v>13</v>
      </c>
      <c r="K444" s="32">
        <f t="shared" si="41"/>
        <v>0</v>
      </c>
    </row>
    <row r="445" spans="1:11" x14ac:dyDescent="0.35">
      <c r="A445" s="15">
        <v>43449</v>
      </c>
      <c r="B445">
        <f t="shared" si="36"/>
        <v>2018</v>
      </c>
      <c r="C445">
        <f t="shared" si="37"/>
        <v>12</v>
      </c>
      <c r="D445">
        <f t="shared" si="38"/>
        <v>15</v>
      </c>
      <c r="E445">
        <f t="shared" si="39"/>
        <v>201812</v>
      </c>
      <c r="F445" s="105">
        <v>37.458329999999997</v>
      </c>
      <c r="G445" s="105"/>
      <c r="H445" s="44"/>
      <c r="J445" s="32">
        <f t="shared" si="40"/>
        <v>15</v>
      </c>
      <c r="K445" s="32">
        <f t="shared" si="41"/>
        <v>0</v>
      </c>
    </row>
    <row r="446" spans="1:11" x14ac:dyDescent="0.35">
      <c r="A446" s="15">
        <v>43450</v>
      </c>
      <c r="B446">
        <f t="shared" si="36"/>
        <v>2018</v>
      </c>
      <c r="C446">
        <f t="shared" si="37"/>
        <v>12</v>
      </c>
      <c r="D446">
        <f t="shared" si="38"/>
        <v>16</v>
      </c>
      <c r="E446">
        <f t="shared" si="39"/>
        <v>201812</v>
      </c>
      <c r="F446" s="105">
        <v>34.083329999999997</v>
      </c>
      <c r="G446" s="105"/>
      <c r="H446" s="44"/>
      <c r="J446" s="32">
        <f t="shared" si="40"/>
        <v>18</v>
      </c>
      <c r="K446" s="32">
        <f t="shared" si="41"/>
        <v>0</v>
      </c>
    </row>
    <row r="447" spans="1:11" x14ac:dyDescent="0.35">
      <c r="A447" s="15">
        <v>43451</v>
      </c>
      <c r="B447">
        <f t="shared" si="36"/>
        <v>2018</v>
      </c>
      <c r="C447">
        <f t="shared" si="37"/>
        <v>12</v>
      </c>
      <c r="D447">
        <f t="shared" si="38"/>
        <v>17</v>
      </c>
      <c r="E447">
        <f t="shared" si="39"/>
        <v>201812</v>
      </c>
      <c r="F447" s="105">
        <v>37.916670000000003</v>
      </c>
      <c r="G447" s="105"/>
      <c r="H447" s="44"/>
      <c r="J447" s="32">
        <f t="shared" si="40"/>
        <v>14</v>
      </c>
      <c r="K447" s="32">
        <f t="shared" si="41"/>
        <v>0</v>
      </c>
    </row>
    <row r="448" spans="1:11" x14ac:dyDescent="0.35">
      <c r="A448" s="15">
        <v>43452</v>
      </c>
      <c r="B448">
        <f t="shared" si="36"/>
        <v>2018</v>
      </c>
      <c r="C448">
        <f t="shared" si="37"/>
        <v>12</v>
      </c>
      <c r="D448">
        <f t="shared" si="38"/>
        <v>18</v>
      </c>
      <c r="E448">
        <f t="shared" si="39"/>
        <v>201812</v>
      </c>
      <c r="F448" s="105">
        <v>43.666670000000003</v>
      </c>
      <c r="G448" s="105"/>
      <c r="H448" s="44"/>
      <c r="J448" s="32">
        <f t="shared" si="40"/>
        <v>8</v>
      </c>
      <c r="K448" s="32">
        <f t="shared" si="41"/>
        <v>0</v>
      </c>
    </row>
    <row r="449" spans="1:11" x14ac:dyDescent="0.35">
      <c r="A449" s="15">
        <v>43453</v>
      </c>
      <c r="B449">
        <f t="shared" si="36"/>
        <v>2018</v>
      </c>
      <c r="C449">
        <f t="shared" si="37"/>
        <v>12</v>
      </c>
      <c r="D449">
        <f t="shared" si="38"/>
        <v>19</v>
      </c>
      <c r="E449">
        <f t="shared" si="39"/>
        <v>201812</v>
      </c>
      <c r="F449" s="105">
        <v>40.708329999999997</v>
      </c>
      <c r="G449" s="105"/>
      <c r="H449" s="44"/>
      <c r="J449" s="32">
        <f t="shared" si="40"/>
        <v>11</v>
      </c>
      <c r="K449" s="32">
        <f t="shared" si="41"/>
        <v>0</v>
      </c>
    </row>
    <row r="450" spans="1:11" x14ac:dyDescent="0.35">
      <c r="A450" s="15">
        <v>43454</v>
      </c>
      <c r="B450">
        <f t="shared" si="36"/>
        <v>2018</v>
      </c>
      <c r="C450">
        <f t="shared" si="37"/>
        <v>12</v>
      </c>
      <c r="D450">
        <f t="shared" si="38"/>
        <v>20</v>
      </c>
      <c r="E450">
        <f t="shared" si="39"/>
        <v>201812</v>
      </c>
      <c r="F450" s="105">
        <v>41.083329999999997</v>
      </c>
      <c r="G450" s="105"/>
      <c r="H450" s="44"/>
      <c r="J450" s="32">
        <f t="shared" si="40"/>
        <v>11</v>
      </c>
      <c r="K450" s="32">
        <f t="shared" si="41"/>
        <v>0</v>
      </c>
    </row>
    <row r="451" spans="1:11" x14ac:dyDescent="0.35">
      <c r="A451" s="15">
        <v>43455</v>
      </c>
      <c r="B451">
        <f t="shared" si="36"/>
        <v>2018</v>
      </c>
      <c r="C451">
        <f t="shared" si="37"/>
        <v>12</v>
      </c>
      <c r="D451">
        <f t="shared" si="38"/>
        <v>21</v>
      </c>
      <c r="E451">
        <f t="shared" si="39"/>
        <v>201812</v>
      </c>
      <c r="F451" s="105">
        <v>34.041670000000003</v>
      </c>
      <c r="G451" s="105"/>
      <c r="H451" s="44"/>
      <c r="J451" s="32">
        <f t="shared" si="40"/>
        <v>18</v>
      </c>
      <c r="K451" s="32">
        <f t="shared" si="41"/>
        <v>0</v>
      </c>
    </row>
    <row r="452" spans="1:11" x14ac:dyDescent="0.35">
      <c r="A452" s="15">
        <v>43456</v>
      </c>
      <c r="B452">
        <f t="shared" si="36"/>
        <v>2018</v>
      </c>
      <c r="C452">
        <f t="shared" si="37"/>
        <v>12</v>
      </c>
      <c r="D452">
        <f t="shared" si="38"/>
        <v>22</v>
      </c>
      <c r="E452">
        <f t="shared" si="39"/>
        <v>201812</v>
      </c>
      <c r="F452" s="105">
        <v>26.95833</v>
      </c>
      <c r="G452" s="105"/>
      <c r="H452" s="44"/>
      <c r="J452" s="32">
        <f t="shared" si="40"/>
        <v>25</v>
      </c>
      <c r="K452" s="32">
        <f t="shared" si="41"/>
        <v>0</v>
      </c>
    </row>
    <row r="453" spans="1:11" x14ac:dyDescent="0.35">
      <c r="A453" s="15">
        <v>43457</v>
      </c>
      <c r="B453">
        <f t="shared" si="36"/>
        <v>2018</v>
      </c>
      <c r="C453">
        <f t="shared" si="37"/>
        <v>12</v>
      </c>
      <c r="D453">
        <f t="shared" si="38"/>
        <v>23</v>
      </c>
      <c r="E453">
        <f t="shared" si="39"/>
        <v>201812</v>
      </c>
      <c r="F453" s="105">
        <v>32.125</v>
      </c>
      <c r="G453" s="105"/>
      <c r="H453" s="44"/>
      <c r="J453" s="32">
        <f t="shared" si="40"/>
        <v>20</v>
      </c>
      <c r="K453" s="32">
        <f t="shared" si="41"/>
        <v>0</v>
      </c>
    </row>
    <row r="454" spans="1:11" x14ac:dyDescent="0.35">
      <c r="A454" s="15">
        <v>43458</v>
      </c>
      <c r="B454">
        <f t="shared" ref="B454:B517" si="42">YEAR(A454)</f>
        <v>2018</v>
      </c>
      <c r="C454">
        <f t="shared" ref="C454:C517" si="43">MONTH(A454)</f>
        <v>12</v>
      </c>
      <c r="D454">
        <f t="shared" ref="D454:D517" si="44">DAY(A454)</f>
        <v>24</v>
      </c>
      <c r="E454">
        <f t="shared" ref="E454:E517" si="45">B454*100+C454</f>
        <v>201812</v>
      </c>
      <c r="F454" s="105">
        <v>33</v>
      </c>
      <c r="G454" s="105"/>
      <c r="H454" s="44"/>
      <c r="J454" s="32">
        <f t="shared" ref="J454:J517" si="46">IF(F454=999,0,MAX(ROUND($J$3-F454,0),0))</f>
        <v>19</v>
      </c>
      <c r="K454" s="32">
        <f t="shared" ref="K454:K517" si="47">IF(F454=999,0,MAX(ROUND(F454-$K$3,0),0))</f>
        <v>0</v>
      </c>
    </row>
    <row r="455" spans="1:11" x14ac:dyDescent="0.35">
      <c r="A455" s="15">
        <v>43459</v>
      </c>
      <c r="B455">
        <f t="shared" si="42"/>
        <v>2018</v>
      </c>
      <c r="C455">
        <f t="shared" si="43"/>
        <v>12</v>
      </c>
      <c r="D455">
        <f t="shared" si="44"/>
        <v>25</v>
      </c>
      <c r="E455">
        <f t="shared" si="45"/>
        <v>201812</v>
      </c>
      <c r="F455" s="105">
        <v>30.20833</v>
      </c>
      <c r="G455" s="105"/>
      <c r="H455" s="44"/>
      <c r="J455" s="32">
        <f t="shared" si="46"/>
        <v>22</v>
      </c>
      <c r="K455" s="32">
        <f t="shared" si="47"/>
        <v>0</v>
      </c>
    </row>
    <row r="456" spans="1:11" x14ac:dyDescent="0.35">
      <c r="A456" s="15">
        <v>43460</v>
      </c>
      <c r="B456">
        <f t="shared" si="42"/>
        <v>2018</v>
      </c>
      <c r="C456">
        <f t="shared" si="43"/>
        <v>12</v>
      </c>
      <c r="D456">
        <f t="shared" si="44"/>
        <v>26</v>
      </c>
      <c r="E456">
        <f t="shared" si="45"/>
        <v>201812</v>
      </c>
      <c r="F456" s="105">
        <v>28.70833</v>
      </c>
      <c r="G456" s="105"/>
      <c r="H456" s="44"/>
      <c r="J456" s="32">
        <f t="shared" si="46"/>
        <v>23</v>
      </c>
      <c r="K456" s="32">
        <f t="shared" si="47"/>
        <v>0</v>
      </c>
    </row>
    <row r="457" spans="1:11" x14ac:dyDescent="0.35">
      <c r="A457" s="15">
        <v>43461</v>
      </c>
      <c r="B457">
        <f t="shared" si="42"/>
        <v>2018</v>
      </c>
      <c r="C457">
        <f t="shared" si="43"/>
        <v>12</v>
      </c>
      <c r="D457">
        <f t="shared" si="44"/>
        <v>27</v>
      </c>
      <c r="E457">
        <f t="shared" si="45"/>
        <v>201812</v>
      </c>
      <c r="F457" s="105">
        <v>23.95833</v>
      </c>
      <c r="G457" s="105"/>
      <c r="H457" s="44"/>
      <c r="J457" s="32">
        <f t="shared" si="46"/>
        <v>28</v>
      </c>
      <c r="K457" s="32">
        <f t="shared" si="47"/>
        <v>0</v>
      </c>
    </row>
    <row r="458" spans="1:11" x14ac:dyDescent="0.35">
      <c r="A458" s="15">
        <v>43462</v>
      </c>
      <c r="B458">
        <f t="shared" si="42"/>
        <v>2018</v>
      </c>
      <c r="C458">
        <f t="shared" si="43"/>
        <v>12</v>
      </c>
      <c r="D458">
        <f t="shared" si="44"/>
        <v>28</v>
      </c>
      <c r="E458">
        <f t="shared" si="45"/>
        <v>201812</v>
      </c>
      <c r="F458" s="105">
        <v>24.375</v>
      </c>
      <c r="G458" s="105"/>
      <c r="H458" s="44"/>
      <c r="J458" s="32">
        <f t="shared" si="46"/>
        <v>28</v>
      </c>
      <c r="K458" s="32">
        <f t="shared" si="47"/>
        <v>0</v>
      </c>
    </row>
    <row r="459" spans="1:11" x14ac:dyDescent="0.35">
      <c r="A459" s="15">
        <v>43463</v>
      </c>
      <c r="B459">
        <f t="shared" si="42"/>
        <v>2018</v>
      </c>
      <c r="C459">
        <f t="shared" si="43"/>
        <v>12</v>
      </c>
      <c r="D459">
        <f t="shared" si="44"/>
        <v>29</v>
      </c>
      <c r="E459">
        <f t="shared" si="45"/>
        <v>201812</v>
      </c>
      <c r="F459" s="105">
        <v>30.91667</v>
      </c>
      <c r="G459" s="105"/>
      <c r="H459" s="44"/>
      <c r="J459" s="32">
        <f t="shared" si="46"/>
        <v>21</v>
      </c>
      <c r="K459" s="32">
        <f t="shared" si="47"/>
        <v>0</v>
      </c>
    </row>
    <row r="460" spans="1:11" x14ac:dyDescent="0.35">
      <c r="A460" s="15">
        <v>43464</v>
      </c>
      <c r="B460">
        <f t="shared" si="42"/>
        <v>2018</v>
      </c>
      <c r="C460">
        <f t="shared" si="43"/>
        <v>12</v>
      </c>
      <c r="D460">
        <f t="shared" si="44"/>
        <v>30</v>
      </c>
      <c r="E460">
        <f t="shared" si="45"/>
        <v>201812</v>
      </c>
      <c r="F460" s="105">
        <v>34.416670000000003</v>
      </c>
      <c r="G460" s="105"/>
      <c r="H460" s="44"/>
      <c r="J460" s="32">
        <f t="shared" si="46"/>
        <v>18</v>
      </c>
      <c r="K460" s="32">
        <f t="shared" si="47"/>
        <v>0</v>
      </c>
    </row>
    <row r="461" spans="1:11" x14ac:dyDescent="0.35">
      <c r="A461" s="15">
        <v>43465</v>
      </c>
      <c r="B461">
        <f t="shared" si="42"/>
        <v>2018</v>
      </c>
      <c r="C461">
        <f t="shared" si="43"/>
        <v>12</v>
      </c>
      <c r="D461">
        <f t="shared" si="44"/>
        <v>31</v>
      </c>
      <c r="E461">
        <f t="shared" si="45"/>
        <v>201812</v>
      </c>
      <c r="F461" s="105">
        <v>28.58333</v>
      </c>
      <c r="G461" s="105"/>
      <c r="H461" s="44"/>
      <c r="J461" s="32">
        <f t="shared" si="46"/>
        <v>23</v>
      </c>
      <c r="K461" s="32">
        <f t="shared" si="47"/>
        <v>0</v>
      </c>
    </row>
    <row r="462" spans="1:11" x14ac:dyDescent="0.35">
      <c r="A462" s="15">
        <v>43466</v>
      </c>
      <c r="B462">
        <f t="shared" si="42"/>
        <v>2019</v>
      </c>
      <c r="C462">
        <f t="shared" si="43"/>
        <v>1</v>
      </c>
      <c r="D462">
        <f t="shared" si="44"/>
        <v>1</v>
      </c>
      <c r="E462">
        <f t="shared" si="45"/>
        <v>201901</v>
      </c>
      <c r="F462" s="105">
        <v>27.375</v>
      </c>
      <c r="G462" s="105"/>
      <c r="H462" s="44"/>
      <c r="J462" s="32">
        <f t="shared" si="46"/>
        <v>25</v>
      </c>
      <c r="K462" s="32">
        <f t="shared" si="47"/>
        <v>0</v>
      </c>
    </row>
    <row r="463" spans="1:11" x14ac:dyDescent="0.35">
      <c r="A463" s="15">
        <v>43467</v>
      </c>
      <c r="B463">
        <f t="shared" si="42"/>
        <v>2019</v>
      </c>
      <c r="C463">
        <f t="shared" si="43"/>
        <v>1</v>
      </c>
      <c r="D463">
        <f t="shared" si="44"/>
        <v>2</v>
      </c>
      <c r="E463">
        <f t="shared" si="45"/>
        <v>201901</v>
      </c>
      <c r="F463" s="105">
        <v>30.16667</v>
      </c>
      <c r="G463" s="105"/>
      <c r="H463" s="44"/>
      <c r="J463" s="32">
        <f t="shared" si="46"/>
        <v>22</v>
      </c>
      <c r="K463" s="32">
        <f t="shared" si="47"/>
        <v>0</v>
      </c>
    </row>
    <row r="464" spans="1:11" x14ac:dyDescent="0.35">
      <c r="A464" s="15">
        <v>43468</v>
      </c>
      <c r="B464">
        <f t="shared" si="42"/>
        <v>2019</v>
      </c>
      <c r="C464">
        <f t="shared" si="43"/>
        <v>1</v>
      </c>
      <c r="D464">
        <f t="shared" si="44"/>
        <v>3</v>
      </c>
      <c r="E464">
        <f t="shared" si="45"/>
        <v>201901</v>
      </c>
      <c r="F464" s="105">
        <v>33.166670000000003</v>
      </c>
      <c r="G464" s="105"/>
      <c r="H464" s="44"/>
      <c r="J464" s="32">
        <f t="shared" si="46"/>
        <v>19</v>
      </c>
      <c r="K464" s="32">
        <f t="shared" si="47"/>
        <v>0</v>
      </c>
    </row>
    <row r="465" spans="1:11" x14ac:dyDescent="0.35">
      <c r="A465" s="15">
        <v>43469</v>
      </c>
      <c r="B465">
        <f t="shared" si="42"/>
        <v>2019</v>
      </c>
      <c r="C465">
        <f t="shared" si="43"/>
        <v>1</v>
      </c>
      <c r="D465">
        <f t="shared" si="44"/>
        <v>4</v>
      </c>
      <c r="E465">
        <f t="shared" si="45"/>
        <v>201901</v>
      </c>
      <c r="F465" s="105">
        <v>36.458329999999997</v>
      </c>
      <c r="G465" s="105"/>
      <c r="H465" s="44"/>
      <c r="J465" s="32">
        <f t="shared" si="46"/>
        <v>16</v>
      </c>
      <c r="K465" s="32">
        <f t="shared" si="47"/>
        <v>0</v>
      </c>
    </row>
    <row r="466" spans="1:11" x14ac:dyDescent="0.35">
      <c r="A466" s="15">
        <v>43470</v>
      </c>
      <c r="B466">
        <f t="shared" si="42"/>
        <v>2019</v>
      </c>
      <c r="C466">
        <f t="shared" si="43"/>
        <v>1</v>
      </c>
      <c r="D466">
        <f t="shared" si="44"/>
        <v>5</v>
      </c>
      <c r="E466">
        <f t="shared" si="45"/>
        <v>201901</v>
      </c>
      <c r="F466" s="105">
        <v>34.375</v>
      </c>
      <c r="G466" s="105"/>
      <c r="H466" s="44"/>
      <c r="J466" s="32">
        <f t="shared" si="46"/>
        <v>18</v>
      </c>
      <c r="K466" s="32">
        <f t="shared" si="47"/>
        <v>0</v>
      </c>
    </row>
    <row r="467" spans="1:11" x14ac:dyDescent="0.35">
      <c r="A467" s="15">
        <v>43471</v>
      </c>
      <c r="B467">
        <f t="shared" si="42"/>
        <v>2019</v>
      </c>
      <c r="C467">
        <f t="shared" si="43"/>
        <v>1</v>
      </c>
      <c r="D467">
        <f t="shared" si="44"/>
        <v>6</v>
      </c>
      <c r="E467">
        <f t="shared" si="45"/>
        <v>201901</v>
      </c>
      <c r="F467" s="105">
        <v>37.5</v>
      </c>
      <c r="G467" s="105"/>
      <c r="H467" s="44"/>
      <c r="J467" s="32">
        <f t="shared" si="46"/>
        <v>15</v>
      </c>
      <c r="K467" s="32">
        <f t="shared" si="47"/>
        <v>0</v>
      </c>
    </row>
    <row r="468" spans="1:11" x14ac:dyDescent="0.35">
      <c r="A468" s="15">
        <v>43472</v>
      </c>
      <c r="B468">
        <f t="shared" si="42"/>
        <v>2019</v>
      </c>
      <c r="C468">
        <f t="shared" si="43"/>
        <v>1</v>
      </c>
      <c r="D468">
        <f t="shared" si="44"/>
        <v>7</v>
      </c>
      <c r="E468">
        <f t="shared" si="45"/>
        <v>201901</v>
      </c>
      <c r="F468" s="105">
        <v>31.5</v>
      </c>
      <c r="G468" s="105"/>
      <c r="H468" s="44"/>
      <c r="J468" s="32">
        <f t="shared" si="46"/>
        <v>21</v>
      </c>
      <c r="K468" s="32">
        <f t="shared" si="47"/>
        <v>0</v>
      </c>
    </row>
    <row r="469" spans="1:11" x14ac:dyDescent="0.35">
      <c r="A469" s="15">
        <v>43473</v>
      </c>
      <c r="B469">
        <f t="shared" si="42"/>
        <v>2019</v>
      </c>
      <c r="C469">
        <f t="shared" si="43"/>
        <v>1</v>
      </c>
      <c r="D469">
        <f t="shared" si="44"/>
        <v>8</v>
      </c>
      <c r="E469">
        <f t="shared" si="45"/>
        <v>201901</v>
      </c>
      <c r="F469" s="105">
        <v>28.25</v>
      </c>
      <c r="G469" s="105"/>
      <c r="H469" s="44"/>
      <c r="J469" s="32">
        <f t="shared" si="46"/>
        <v>24</v>
      </c>
      <c r="K469" s="32">
        <f t="shared" si="47"/>
        <v>0</v>
      </c>
    </row>
    <row r="470" spans="1:11" x14ac:dyDescent="0.35">
      <c r="A470" s="15">
        <v>43474</v>
      </c>
      <c r="B470">
        <f t="shared" si="42"/>
        <v>2019</v>
      </c>
      <c r="C470">
        <f t="shared" si="43"/>
        <v>1</v>
      </c>
      <c r="D470">
        <f t="shared" si="44"/>
        <v>9</v>
      </c>
      <c r="E470">
        <f t="shared" si="45"/>
        <v>201901</v>
      </c>
      <c r="F470" s="105">
        <v>31</v>
      </c>
      <c r="G470" s="105"/>
      <c r="H470" s="44"/>
      <c r="J470" s="32">
        <f t="shared" si="46"/>
        <v>21</v>
      </c>
      <c r="K470" s="32">
        <f t="shared" si="47"/>
        <v>0</v>
      </c>
    </row>
    <row r="471" spans="1:11" x14ac:dyDescent="0.35">
      <c r="A471" s="15">
        <v>43475</v>
      </c>
      <c r="B471">
        <f t="shared" si="42"/>
        <v>2019</v>
      </c>
      <c r="C471">
        <f t="shared" si="43"/>
        <v>1</v>
      </c>
      <c r="D471">
        <f t="shared" si="44"/>
        <v>10</v>
      </c>
      <c r="E471">
        <f t="shared" si="45"/>
        <v>201901</v>
      </c>
      <c r="F471" s="105">
        <v>34.875</v>
      </c>
      <c r="G471" s="105"/>
      <c r="H471" s="44"/>
      <c r="J471" s="32">
        <f t="shared" si="46"/>
        <v>17</v>
      </c>
      <c r="K471" s="32">
        <f t="shared" si="47"/>
        <v>0</v>
      </c>
    </row>
    <row r="472" spans="1:11" x14ac:dyDescent="0.35">
      <c r="A472" s="15">
        <v>43476</v>
      </c>
      <c r="B472">
        <f t="shared" si="42"/>
        <v>2019</v>
      </c>
      <c r="C472">
        <f t="shared" si="43"/>
        <v>1</v>
      </c>
      <c r="D472">
        <f t="shared" si="44"/>
        <v>11</v>
      </c>
      <c r="E472">
        <f t="shared" si="45"/>
        <v>201901</v>
      </c>
      <c r="F472" s="105">
        <v>34.041670000000003</v>
      </c>
      <c r="G472" s="105"/>
      <c r="H472" s="44"/>
      <c r="J472" s="32">
        <f t="shared" si="46"/>
        <v>18</v>
      </c>
      <c r="K472" s="32">
        <f t="shared" si="47"/>
        <v>0</v>
      </c>
    </row>
    <row r="473" spans="1:11" x14ac:dyDescent="0.35">
      <c r="A473" s="15">
        <v>43477</v>
      </c>
      <c r="B473">
        <f t="shared" si="42"/>
        <v>2019</v>
      </c>
      <c r="C473">
        <f t="shared" si="43"/>
        <v>1</v>
      </c>
      <c r="D473">
        <f t="shared" si="44"/>
        <v>12</v>
      </c>
      <c r="E473">
        <f t="shared" si="45"/>
        <v>201901</v>
      </c>
      <c r="F473" s="105">
        <v>30.625</v>
      </c>
      <c r="G473" s="105"/>
      <c r="H473" s="44"/>
      <c r="J473" s="32">
        <f t="shared" si="46"/>
        <v>21</v>
      </c>
      <c r="K473" s="32">
        <f t="shared" si="47"/>
        <v>0</v>
      </c>
    </row>
    <row r="474" spans="1:11" x14ac:dyDescent="0.35">
      <c r="A474" s="15">
        <v>43478</v>
      </c>
      <c r="B474">
        <f t="shared" si="42"/>
        <v>2019</v>
      </c>
      <c r="C474">
        <f t="shared" si="43"/>
        <v>1</v>
      </c>
      <c r="D474">
        <f t="shared" si="44"/>
        <v>13</v>
      </c>
      <c r="E474">
        <f t="shared" si="45"/>
        <v>201901</v>
      </c>
      <c r="F474" s="105">
        <v>29.29167</v>
      </c>
      <c r="G474" s="105"/>
      <c r="H474" s="44"/>
      <c r="J474" s="32">
        <f t="shared" si="46"/>
        <v>23</v>
      </c>
      <c r="K474" s="32">
        <f t="shared" si="47"/>
        <v>0</v>
      </c>
    </row>
    <row r="475" spans="1:11" x14ac:dyDescent="0.35">
      <c r="A475" s="15">
        <v>43479</v>
      </c>
      <c r="B475">
        <f t="shared" si="42"/>
        <v>2019</v>
      </c>
      <c r="C475">
        <f t="shared" si="43"/>
        <v>1</v>
      </c>
      <c r="D475">
        <f t="shared" si="44"/>
        <v>14</v>
      </c>
      <c r="E475">
        <f t="shared" si="45"/>
        <v>201901</v>
      </c>
      <c r="F475" s="105">
        <v>25.75</v>
      </c>
      <c r="G475" s="105"/>
      <c r="H475" s="44"/>
      <c r="J475" s="32">
        <f t="shared" si="46"/>
        <v>26</v>
      </c>
      <c r="K475" s="32">
        <f t="shared" si="47"/>
        <v>0</v>
      </c>
    </row>
    <row r="476" spans="1:11" x14ac:dyDescent="0.35">
      <c r="A476" s="15">
        <v>43480</v>
      </c>
      <c r="B476">
        <f t="shared" si="42"/>
        <v>2019</v>
      </c>
      <c r="C476">
        <f t="shared" si="43"/>
        <v>1</v>
      </c>
      <c r="D476">
        <f t="shared" si="44"/>
        <v>15</v>
      </c>
      <c r="E476">
        <f t="shared" si="45"/>
        <v>201901</v>
      </c>
      <c r="F476" s="105">
        <v>25.625</v>
      </c>
      <c r="G476" s="105"/>
      <c r="H476" s="44"/>
      <c r="J476" s="32">
        <f t="shared" si="46"/>
        <v>26</v>
      </c>
      <c r="K476" s="32">
        <f t="shared" si="47"/>
        <v>0</v>
      </c>
    </row>
    <row r="477" spans="1:11" x14ac:dyDescent="0.35">
      <c r="A477" s="15">
        <v>43481</v>
      </c>
      <c r="B477">
        <f t="shared" si="42"/>
        <v>2019</v>
      </c>
      <c r="C477">
        <f t="shared" si="43"/>
        <v>1</v>
      </c>
      <c r="D477">
        <f t="shared" si="44"/>
        <v>16</v>
      </c>
      <c r="E477">
        <f t="shared" si="45"/>
        <v>201901</v>
      </c>
      <c r="F477" s="105">
        <v>29.04167</v>
      </c>
      <c r="G477" s="105"/>
      <c r="H477" s="44"/>
      <c r="J477" s="32">
        <f t="shared" si="46"/>
        <v>23</v>
      </c>
      <c r="K477" s="32">
        <f t="shared" si="47"/>
        <v>0</v>
      </c>
    </row>
    <row r="478" spans="1:11" x14ac:dyDescent="0.35">
      <c r="A478" s="15">
        <v>43482</v>
      </c>
      <c r="B478">
        <f t="shared" si="42"/>
        <v>2019</v>
      </c>
      <c r="C478">
        <f t="shared" si="43"/>
        <v>1</v>
      </c>
      <c r="D478">
        <f t="shared" si="44"/>
        <v>17</v>
      </c>
      <c r="E478">
        <f t="shared" si="45"/>
        <v>201901</v>
      </c>
      <c r="F478" s="105">
        <v>32.958329999999997</v>
      </c>
      <c r="G478" s="105"/>
      <c r="H478" s="44"/>
      <c r="J478" s="32">
        <f t="shared" si="46"/>
        <v>19</v>
      </c>
      <c r="K478" s="32">
        <f t="shared" si="47"/>
        <v>0</v>
      </c>
    </row>
    <row r="479" spans="1:11" x14ac:dyDescent="0.35">
      <c r="A479" s="15">
        <v>43483</v>
      </c>
      <c r="B479">
        <f t="shared" si="42"/>
        <v>2019</v>
      </c>
      <c r="C479">
        <f t="shared" si="43"/>
        <v>1</v>
      </c>
      <c r="D479">
        <f t="shared" si="44"/>
        <v>18</v>
      </c>
      <c r="E479">
        <f t="shared" si="45"/>
        <v>201901</v>
      </c>
      <c r="F479" s="105">
        <v>36.708329999999997</v>
      </c>
      <c r="G479" s="105"/>
      <c r="H479" s="44"/>
      <c r="J479" s="32">
        <f t="shared" si="46"/>
        <v>15</v>
      </c>
      <c r="K479" s="32">
        <f t="shared" si="47"/>
        <v>0</v>
      </c>
    </row>
    <row r="480" spans="1:11" x14ac:dyDescent="0.35">
      <c r="A480" s="15">
        <v>43484</v>
      </c>
      <c r="B480">
        <f t="shared" si="42"/>
        <v>2019</v>
      </c>
      <c r="C480">
        <f t="shared" si="43"/>
        <v>1</v>
      </c>
      <c r="D480">
        <f t="shared" si="44"/>
        <v>19</v>
      </c>
      <c r="E480">
        <f t="shared" si="45"/>
        <v>201901</v>
      </c>
      <c r="F480" s="105">
        <v>36.375</v>
      </c>
      <c r="G480" s="105"/>
      <c r="H480" s="44"/>
      <c r="J480" s="32">
        <f t="shared" si="46"/>
        <v>16</v>
      </c>
      <c r="K480" s="32">
        <f t="shared" si="47"/>
        <v>0</v>
      </c>
    </row>
    <row r="481" spans="1:11" x14ac:dyDescent="0.35">
      <c r="A481" s="15">
        <v>43485</v>
      </c>
      <c r="B481">
        <f t="shared" si="42"/>
        <v>2019</v>
      </c>
      <c r="C481">
        <f t="shared" si="43"/>
        <v>1</v>
      </c>
      <c r="D481">
        <f t="shared" si="44"/>
        <v>20</v>
      </c>
      <c r="E481">
        <f t="shared" si="45"/>
        <v>201901</v>
      </c>
      <c r="F481" s="105">
        <v>34.583329999999997</v>
      </c>
      <c r="G481" s="105"/>
      <c r="H481" s="44"/>
      <c r="J481" s="32">
        <f t="shared" si="46"/>
        <v>17</v>
      </c>
      <c r="K481" s="32">
        <f t="shared" si="47"/>
        <v>0</v>
      </c>
    </row>
    <row r="482" spans="1:11" x14ac:dyDescent="0.35">
      <c r="A482" s="15">
        <v>43486</v>
      </c>
      <c r="B482">
        <f t="shared" si="42"/>
        <v>2019</v>
      </c>
      <c r="C482">
        <f t="shared" si="43"/>
        <v>1</v>
      </c>
      <c r="D482">
        <f t="shared" si="44"/>
        <v>21</v>
      </c>
      <c r="E482">
        <f t="shared" si="45"/>
        <v>201901</v>
      </c>
      <c r="F482" s="105">
        <v>32.583329999999997</v>
      </c>
      <c r="G482" s="105"/>
      <c r="H482" s="44"/>
      <c r="J482" s="32">
        <f t="shared" si="46"/>
        <v>19</v>
      </c>
      <c r="K482" s="32">
        <f t="shared" si="47"/>
        <v>0</v>
      </c>
    </row>
    <row r="483" spans="1:11" x14ac:dyDescent="0.35">
      <c r="A483" s="15">
        <v>43487</v>
      </c>
      <c r="B483">
        <f t="shared" si="42"/>
        <v>2019</v>
      </c>
      <c r="C483">
        <f t="shared" si="43"/>
        <v>1</v>
      </c>
      <c r="D483">
        <f t="shared" si="44"/>
        <v>22</v>
      </c>
      <c r="E483">
        <f t="shared" si="45"/>
        <v>201901</v>
      </c>
      <c r="F483" s="105">
        <v>31.25</v>
      </c>
      <c r="G483" s="105"/>
      <c r="H483" s="44"/>
      <c r="J483" s="32">
        <f t="shared" si="46"/>
        <v>21</v>
      </c>
      <c r="K483" s="32">
        <f t="shared" si="47"/>
        <v>0</v>
      </c>
    </row>
    <row r="484" spans="1:11" x14ac:dyDescent="0.35">
      <c r="A484" s="15">
        <v>43488</v>
      </c>
      <c r="B484">
        <f t="shared" si="42"/>
        <v>2019</v>
      </c>
      <c r="C484">
        <f t="shared" si="43"/>
        <v>1</v>
      </c>
      <c r="D484">
        <f t="shared" si="44"/>
        <v>23</v>
      </c>
      <c r="E484">
        <f t="shared" si="45"/>
        <v>201901</v>
      </c>
      <c r="F484" s="105">
        <v>32.958329999999997</v>
      </c>
      <c r="G484" s="105"/>
      <c r="H484" s="44"/>
      <c r="J484" s="32">
        <f t="shared" si="46"/>
        <v>19</v>
      </c>
      <c r="K484" s="32">
        <f t="shared" si="47"/>
        <v>0</v>
      </c>
    </row>
    <row r="485" spans="1:11" x14ac:dyDescent="0.35">
      <c r="A485" s="15">
        <v>43489</v>
      </c>
      <c r="B485">
        <f t="shared" si="42"/>
        <v>2019</v>
      </c>
      <c r="C485">
        <f t="shared" si="43"/>
        <v>1</v>
      </c>
      <c r="D485">
        <f t="shared" si="44"/>
        <v>24</v>
      </c>
      <c r="E485">
        <f t="shared" si="45"/>
        <v>201901</v>
      </c>
      <c r="F485" s="105">
        <v>24.29167</v>
      </c>
      <c r="G485" s="105"/>
      <c r="H485" s="44"/>
      <c r="J485" s="32">
        <f t="shared" si="46"/>
        <v>28</v>
      </c>
      <c r="K485" s="32">
        <f t="shared" si="47"/>
        <v>0</v>
      </c>
    </row>
    <row r="486" spans="1:11" x14ac:dyDescent="0.35">
      <c r="A486" s="15">
        <v>43490</v>
      </c>
      <c r="B486">
        <f t="shared" si="42"/>
        <v>2019</v>
      </c>
      <c r="C486">
        <f t="shared" si="43"/>
        <v>1</v>
      </c>
      <c r="D486">
        <f t="shared" si="44"/>
        <v>25</v>
      </c>
      <c r="E486">
        <f t="shared" si="45"/>
        <v>201901</v>
      </c>
      <c r="F486" s="105">
        <v>26.04167</v>
      </c>
      <c r="G486" s="105"/>
      <c r="H486" s="44"/>
      <c r="J486" s="32">
        <f t="shared" si="46"/>
        <v>26</v>
      </c>
      <c r="K486" s="32">
        <f t="shared" si="47"/>
        <v>0</v>
      </c>
    </row>
    <row r="487" spans="1:11" x14ac:dyDescent="0.35">
      <c r="A487" s="15">
        <v>43491</v>
      </c>
      <c r="B487">
        <f t="shared" si="42"/>
        <v>2019</v>
      </c>
      <c r="C487">
        <f t="shared" si="43"/>
        <v>1</v>
      </c>
      <c r="D487">
        <f t="shared" si="44"/>
        <v>26</v>
      </c>
      <c r="E487">
        <f t="shared" si="45"/>
        <v>201901</v>
      </c>
      <c r="F487" s="105">
        <v>26.625</v>
      </c>
      <c r="G487" s="105"/>
      <c r="H487" s="44"/>
      <c r="J487" s="32">
        <f t="shared" si="46"/>
        <v>25</v>
      </c>
      <c r="K487" s="32">
        <f t="shared" si="47"/>
        <v>0</v>
      </c>
    </row>
    <row r="488" spans="1:11" x14ac:dyDescent="0.35">
      <c r="A488" s="15">
        <v>43492</v>
      </c>
      <c r="B488">
        <f t="shared" si="42"/>
        <v>2019</v>
      </c>
      <c r="C488">
        <f t="shared" si="43"/>
        <v>1</v>
      </c>
      <c r="D488">
        <f t="shared" si="44"/>
        <v>27</v>
      </c>
      <c r="E488">
        <f t="shared" si="45"/>
        <v>201901</v>
      </c>
      <c r="F488" s="105">
        <v>36.541670000000003</v>
      </c>
      <c r="G488" s="105"/>
      <c r="H488" s="44"/>
      <c r="J488" s="32">
        <f t="shared" si="46"/>
        <v>15</v>
      </c>
      <c r="K488" s="32">
        <f t="shared" si="47"/>
        <v>0</v>
      </c>
    </row>
    <row r="489" spans="1:11" x14ac:dyDescent="0.35">
      <c r="A489" s="15">
        <v>43493</v>
      </c>
      <c r="B489">
        <f t="shared" si="42"/>
        <v>2019</v>
      </c>
      <c r="C489">
        <f t="shared" si="43"/>
        <v>1</v>
      </c>
      <c r="D489">
        <f t="shared" si="44"/>
        <v>28</v>
      </c>
      <c r="E489">
        <f t="shared" si="45"/>
        <v>201901</v>
      </c>
      <c r="F489" s="105">
        <v>33.625</v>
      </c>
      <c r="G489" s="105"/>
      <c r="H489" s="44"/>
      <c r="J489" s="32">
        <f t="shared" si="46"/>
        <v>18</v>
      </c>
      <c r="K489" s="32">
        <f t="shared" si="47"/>
        <v>0</v>
      </c>
    </row>
    <row r="490" spans="1:11" x14ac:dyDescent="0.35">
      <c r="A490" s="15">
        <v>43494</v>
      </c>
      <c r="B490">
        <f t="shared" si="42"/>
        <v>2019</v>
      </c>
      <c r="C490">
        <f t="shared" si="43"/>
        <v>1</v>
      </c>
      <c r="D490">
        <f t="shared" si="44"/>
        <v>29</v>
      </c>
      <c r="E490">
        <f t="shared" si="45"/>
        <v>201901</v>
      </c>
      <c r="F490" s="105">
        <v>26.95833</v>
      </c>
      <c r="G490" s="105"/>
      <c r="H490" s="44"/>
      <c r="J490" s="32">
        <f t="shared" si="46"/>
        <v>25</v>
      </c>
      <c r="K490" s="32">
        <f t="shared" si="47"/>
        <v>0</v>
      </c>
    </row>
    <row r="491" spans="1:11" x14ac:dyDescent="0.35">
      <c r="A491" s="15">
        <v>43495</v>
      </c>
      <c r="B491">
        <f t="shared" si="42"/>
        <v>2019</v>
      </c>
      <c r="C491">
        <f t="shared" si="43"/>
        <v>1</v>
      </c>
      <c r="D491">
        <f t="shared" si="44"/>
        <v>30</v>
      </c>
      <c r="E491">
        <f t="shared" si="45"/>
        <v>201901</v>
      </c>
      <c r="F491" s="105">
        <v>24.66667</v>
      </c>
      <c r="G491" s="105"/>
      <c r="H491" s="44"/>
      <c r="J491" s="32">
        <f t="shared" si="46"/>
        <v>27</v>
      </c>
      <c r="K491" s="32">
        <f t="shared" si="47"/>
        <v>0</v>
      </c>
    </row>
    <row r="492" spans="1:11" x14ac:dyDescent="0.35">
      <c r="A492" s="15">
        <v>43496</v>
      </c>
      <c r="B492">
        <f t="shared" si="42"/>
        <v>2019</v>
      </c>
      <c r="C492">
        <f t="shared" si="43"/>
        <v>1</v>
      </c>
      <c r="D492">
        <f t="shared" si="44"/>
        <v>31</v>
      </c>
      <c r="E492">
        <f t="shared" si="45"/>
        <v>201901</v>
      </c>
      <c r="F492" s="105">
        <v>30.33333</v>
      </c>
      <c r="G492" s="105"/>
      <c r="H492" s="44"/>
      <c r="J492" s="32">
        <f t="shared" si="46"/>
        <v>22</v>
      </c>
      <c r="K492" s="32">
        <f t="shared" si="47"/>
        <v>0</v>
      </c>
    </row>
    <row r="493" spans="1:11" x14ac:dyDescent="0.35">
      <c r="A493" s="15">
        <v>43497</v>
      </c>
      <c r="B493">
        <f t="shared" si="42"/>
        <v>2019</v>
      </c>
      <c r="C493">
        <f t="shared" si="43"/>
        <v>2</v>
      </c>
      <c r="D493">
        <f t="shared" si="44"/>
        <v>1</v>
      </c>
      <c r="E493">
        <f t="shared" si="45"/>
        <v>201902</v>
      </c>
      <c r="F493" s="105">
        <v>32.166670000000003</v>
      </c>
      <c r="G493" s="105"/>
      <c r="H493" s="44"/>
      <c r="J493" s="32">
        <f t="shared" si="46"/>
        <v>20</v>
      </c>
      <c r="K493" s="32">
        <f t="shared" si="47"/>
        <v>0</v>
      </c>
    </row>
    <row r="494" spans="1:11" x14ac:dyDescent="0.35">
      <c r="A494" s="15">
        <v>43498</v>
      </c>
      <c r="B494">
        <f t="shared" si="42"/>
        <v>2019</v>
      </c>
      <c r="C494">
        <f t="shared" si="43"/>
        <v>2</v>
      </c>
      <c r="D494">
        <f t="shared" si="44"/>
        <v>2</v>
      </c>
      <c r="E494">
        <f t="shared" si="45"/>
        <v>201902</v>
      </c>
      <c r="F494" s="105">
        <v>33.333329999999997</v>
      </c>
      <c r="G494" s="105"/>
      <c r="H494" s="44"/>
      <c r="J494" s="32">
        <f t="shared" si="46"/>
        <v>19</v>
      </c>
      <c r="K494" s="32">
        <f t="shared" si="47"/>
        <v>0</v>
      </c>
    </row>
    <row r="495" spans="1:11" x14ac:dyDescent="0.35">
      <c r="A495" s="15">
        <v>43499</v>
      </c>
      <c r="B495">
        <f t="shared" si="42"/>
        <v>2019</v>
      </c>
      <c r="C495">
        <f t="shared" si="43"/>
        <v>2</v>
      </c>
      <c r="D495">
        <f t="shared" si="44"/>
        <v>3</v>
      </c>
      <c r="E495">
        <f t="shared" si="45"/>
        <v>201902</v>
      </c>
      <c r="F495" s="105">
        <v>24.83333</v>
      </c>
      <c r="G495" s="105"/>
      <c r="H495" s="44"/>
      <c r="J495" s="32">
        <f t="shared" si="46"/>
        <v>27</v>
      </c>
      <c r="K495" s="32">
        <f t="shared" si="47"/>
        <v>0</v>
      </c>
    </row>
    <row r="496" spans="1:11" x14ac:dyDescent="0.35">
      <c r="A496" s="15">
        <v>43500</v>
      </c>
      <c r="B496">
        <f t="shared" si="42"/>
        <v>2019</v>
      </c>
      <c r="C496">
        <f t="shared" si="43"/>
        <v>2</v>
      </c>
      <c r="D496">
        <f t="shared" si="44"/>
        <v>4</v>
      </c>
      <c r="E496">
        <f t="shared" si="45"/>
        <v>201902</v>
      </c>
      <c r="F496" s="105">
        <v>12.04167</v>
      </c>
      <c r="G496" s="105"/>
      <c r="H496" s="44"/>
      <c r="J496" s="32">
        <f t="shared" si="46"/>
        <v>40</v>
      </c>
      <c r="K496" s="32">
        <f t="shared" si="47"/>
        <v>0</v>
      </c>
    </row>
    <row r="497" spans="1:11" x14ac:dyDescent="0.35">
      <c r="A497" s="15">
        <v>43501</v>
      </c>
      <c r="B497">
        <f t="shared" si="42"/>
        <v>2019</v>
      </c>
      <c r="C497">
        <f t="shared" si="43"/>
        <v>2</v>
      </c>
      <c r="D497">
        <f t="shared" si="44"/>
        <v>5</v>
      </c>
      <c r="E497">
        <f t="shared" si="45"/>
        <v>201902</v>
      </c>
      <c r="F497" s="105">
        <v>14.08333</v>
      </c>
      <c r="G497" s="105"/>
      <c r="H497" s="44"/>
      <c r="J497" s="32">
        <f t="shared" si="46"/>
        <v>38</v>
      </c>
      <c r="K497" s="32">
        <f t="shared" si="47"/>
        <v>0</v>
      </c>
    </row>
    <row r="498" spans="1:11" x14ac:dyDescent="0.35">
      <c r="A498" s="15">
        <v>43502</v>
      </c>
      <c r="B498">
        <f t="shared" si="42"/>
        <v>2019</v>
      </c>
      <c r="C498">
        <f t="shared" si="43"/>
        <v>2</v>
      </c>
      <c r="D498">
        <f t="shared" si="44"/>
        <v>6</v>
      </c>
      <c r="E498">
        <f t="shared" si="45"/>
        <v>201902</v>
      </c>
      <c r="F498" s="105">
        <v>17.83333</v>
      </c>
      <c r="G498" s="105"/>
      <c r="H498" s="44"/>
      <c r="J498" s="32">
        <f t="shared" si="46"/>
        <v>34</v>
      </c>
      <c r="K498" s="32">
        <f t="shared" si="47"/>
        <v>0</v>
      </c>
    </row>
    <row r="499" spans="1:11" x14ac:dyDescent="0.35">
      <c r="A499" s="15">
        <v>43503</v>
      </c>
      <c r="B499">
        <f t="shared" si="42"/>
        <v>2019</v>
      </c>
      <c r="C499">
        <f t="shared" si="43"/>
        <v>2</v>
      </c>
      <c r="D499">
        <f t="shared" si="44"/>
        <v>7</v>
      </c>
      <c r="E499">
        <f t="shared" si="45"/>
        <v>201902</v>
      </c>
      <c r="F499" s="105">
        <v>15.375</v>
      </c>
      <c r="G499" s="105"/>
      <c r="H499" s="44"/>
      <c r="J499" s="32">
        <f t="shared" si="46"/>
        <v>37</v>
      </c>
      <c r="K499" s="32">
        <f t="shared" si="47"/>
        <v>0</v>
      </c>
    </row>
    <row r="500" spans="1:11" x14ac:dyDescent="0.35">
      <c r="A500" s="15">
        <v>43504</v>
      </c>
      <c r="B500">
        <f t="shared" si="42"/>
        <v>2019</v>
      </c>
      <c r="C500">
        <f t="shared" si="43"/>
        <v>2</v>
      </c>
      <c r="D500">
        <f t="shared" si="44"/>
        <v>8</v>
      </c>
      <c r="E500">
        <f t="shared" si="45"/>
        <v>201902</v>
      </c>
      <c r="F500" s="105">
        <v>22</v>
      </c>
      <c r="G500" s="105"/>
      <c r="H500" s="44"/>
      <c r="J500" s="32">
        <f t="shared" si="46"/>
        <v>30</v>
      </c>
      <c r="K500" s="32">
        <f t="shared" si="47"/>
        <v>0</v>
      </c>
    </row>
    <row r="501" spans="1:11" x14ac:dyDescent="0.35">
      <c r="A501" s="15">
        <v>43505</v>
      </c>
      <c r="B501">
        <f t="shared" si="42"/>
        <v>2019</v>
      </c>
      <c r="C501">
        <f t="shared" si="43"/>
        <v>2</v>
      </c>
      <c r="D501">
        <f t="shared" si="44"/>
        <v>9</v>
      </c>
      <c r="E501">
        <f t="shared" si="45"/>
        <v>201902</v>
      </c>
      <c r="F501" s="105">
        <v>20.375</v>
      </c>
      <c r="G501" s="105"/>
      <c r="H501" s="44"/>
      <c r="J501" s="32">
        <f t="shared" si="46"/>
        <v>32</v>
      </c>
      <c r="K501" s="32">
        <f t="shared" si="47"/>
        <v>0</v>
      </c>
    </row>
    <row r="502" spans="1:11" x14ac:dyDescent="0.35">
      <c r="A502" s="15">
        <v>43506</v>
      </c>
      <c r="B502">
        <f t="shared" si="42"/>
        <v>2019</v>
      </c>
      <c r="C502">
        <f t="shared" si="43"/>
        <v>2</v>
      </c>
      <c r="D502">
        <f t="shared" si="44"/>
        <v>10</v>
      </c>
      <c r="E502">
        <f t="shared" si="45"/>
        <v>201902</v>
      </c>
      <c r="F502" s="105">
        <v>13.91667</v>
      </c>
      <c r="G502" s="105"/>
      <c r="H502" s="44"/>
      <c r="J502" s="32">
        <f t="shared" si="46"/>
        <v>38</v>
      </c>
      <c r="K502" s="32">
        <f t="shared" si="47"/>
        <v>0</v>
      </c>
    </row>
    <row r="503" spans="1:11" x14ac:dyDescent="0.35">
      <c r="A503" s="15">
        <v>43507</v>
      </c>
      <c r="B503">
        <f t="shared" si="42"/>
        <v>2019</v>
      </c>
      <c r="C503">
        <f t="shared" si="43"/>
        <v>2</v>
      </c>
      <c r="D503">
        <f t="shared" si="44"/>
        <v>11</v>
      </c>
      <c r="E503">
        <f t="shared" si="45"/>
        <v>201902</v>
      </c>
      <c r="F503" s="105">
        <v>14.79167</v>
      </c>
      <c r="G503" s="105"/>
      <c r="H503" s="44"/>
      <c r="J503" s="32">
        <f t="shared" si="46"/>
        <v>37</v>
      </c>
      <c r="K503" s="32">
        <f t="shared" si="47"/>
        <v>0</v>
      </c>
    </row>
    <row r="504" spans="1:11" x14ac:dyDescent="0.35">
      <c r="A504" s="15">
        <v>43508</v>
      </c>
      <c r="B504">
        <f t="shared" si="42"/>
        <v>2019</v>
      </c>
      <c r="C504">
        <f t="shared" si="43"/>
        <v>2</v>
      </c>
      <c r="D504">
        <f t="shared" si="44"/>
        <v>12</v>
      </c>
      <c r="E504">
        <f t="shared" si="45"/>
        <v>201902</v>
      </c>
      <c r="F504" s="105">
        <v>18.79167</v>
      </c>
      <c r="G504" s="105"/>
      <c r="H504" s="44"/>
      <c r="J504" s="32">
        <f t="shared" si="46"/>
        <v>33</v>
      </c>
      <c r="K504" s="32">
        <f t="shared" si="47"/>
        <v>0</v>
      </c>
    </row>
    <row r="505" spans="1:11" x14ac:dyDescent="0.35">
      <c r="A505" s="15">
        <v>43509</v>
      </c>
      <c r="B505">
        <f t="shared" si="42"/>
        <v>2019</v>
      </c>
      <c r="C505">
        <f t="shared" si="43"/>
        <v>2</v>
      </c>
      <c r="D505">
        <f t="shared" si="44"/>
        <v>13</v>
      </c>
      <c r="E505">
        <f t="shared" si="45"/>
        <v>201902</v>
      </c>
      <c r="F505" s="105">
        <v>22.5</v>
      </c>
      <c r="G505" s="105"/>
      <c r="H505" s="44"/>
      <c r="J505" s="32">
        <f t="shared" si="46"/>
        <v>30</v>
      </c>
      <c r="K505" s="32">
        <f t="shared" si="47"/>
        <v>0</v>
      </c>
    </row>
    <row r="506" spans="1:11" x14ac:dyDescent="0.35">
      <c r="A506" s="15">
        <v>43510</v>
      </c>
      <c r="B506">
        <f t="shared" si="42"/>
        <v>2019</v>
      </c>
      <c r="C506">
        <f t="shared" si="43"/>
        <v>2</v>
      </c>
      <c r="D506">
        <f t="shared" si="44"/>
        <v>14</v>
      </c>
      <c r="E506">
        <f t="shared" si="45"/>
        <v>201902</v>
      </c>
      <c r="F506" s="105">
        <v>18.08333</v>
      </c>
      <c r="G506" s="105"/>
      <c r="H506" s="44"/>
      <c r="J506" s="32">
        <f t="shared" si="46"/>
        <v>34</v>
      </c>
      <c r="K506" s="32">
        <f t="shared" si="47"/>
        <v>0</v>
      </c>
    </row>
    <row r="507" spans="1:11" x14ac:dyDescent="0.35">
      <c r="A507" s="15">
        <v>43511</v>
      </c>
      <c r="B507">
        <f t="shared" si="42"/>
        <v>2019</v>
      </c>
      <c r="C507">
        <f t="shared" si="43"/>
        <v>2</v>
      </c>
      <c r="D507">
        <f t="shared" si="44"/>
        <v>15</v>
      </c>
      <c r="E507">
        <f t="shared" si="45"/>
        <v>201902</v>
      </c>
      <c r="F507" s="105">
        <v>27</v>
      </c>
      <c r="G507" s="105"/>
      <c r="H507" s="44"/>
      <c r="J507" s="32">
        <f t="shared" si="46"/>
        <v>25</v>
      </c>
      <c r="K507" s="32">
        <f t="shared" si="47"/>
        <v>0</v>
      </c>
    </row>
    <row r="508" spans="1:11" x14ac:dyDescent="0.35">
      <c r="A508" s="15">
        <v>43512</v>
      </c>
      <c r="B508">
        <f t="shared" si="42"/>
        <v>2019</v>
      </c>
      <c r="C508">
        <f t="shared" si="43"/>
        <v>2</v>
      </c>
      <c r="D508">
        <f t="shared" si="44"/>
        <v>16</v>
      </c>
      <c r="E508">
        <f t="shared" si="45"/>
        <v>201902</v>
      </c>
      <c r="F508" s="105">
        <v>30.625</v>
      </c>
      <c r="G508" s="105"/>
      <c r="H508" s="44"/>
      <c r="J508" s="32">
        <f t="shared" si="46"/>
        <v>21</v>
      </c>
      <c r="K508" s="32">
        <f t="shared" si="47"/>
        <v>0</v>
      </c>
    </row>
    <row r="509" spans="1:11" x14ac:dyDescent="0.35">
      <c r="A509" s="15">
        <v>43513</v>
      </c>
      <c r="B509">
        <f t="shared" si="42"/>
        <v>2019</v>
      </c>
      <c r="C509">
        <f t="shared" si="43"/>
        <v>2</v>
      </c>
      <c r="D509">
        <f t="shared" si="44"/>
        <v>17</v>
      </c>
      <c r="E509">
        <f t="shared" si="45"/>
        <v>201902</v>
      </c>
      <c r="F509" s="105">
        <v>30.08333</v>
      </c>
      <c r="G509" s="105"/>
      <c r="H509" s="44"/>
      <c r="J509" s="32">
        <f t="shared" si="46"/>
        <v>22</v>
      </c>
      <c r="K509" s="32">
        <f t="shared" si="47"/>
        <v>0</v>
      </c>
    </row>
    <row r="510" spans="1:11" x14ac:dyDescent="0.35">
      <c r="A510" s="15">
        <v>43514</v>
      </c>
      <c r="B510">
        <f t="shared" si="42"/>
        <v>2019</v>
      </c>
      <c r="C510">
        <f t="shared" si="43"/>
        <v>2</v>
      </c>
      <c r="D510">
        <f t="shared" si="44"/>
        <v>18</v>
      </c>
      <c r="E510">
        <f t="shared" si="45"/>
        <v>201902</v>
      </c>
      <c r="F510" s="105">
        <v>22.54167</v>
      </c>
      <c r="G510" s="105"/>
      <c r="H510" s="44"/>
      <c r="J510" s="32">
        <f t="shared" si="46"/>
        <v>29</v>
      </c>
      <c r="K510" s="32">
        <f t="shared" si="47"/>
        <v>0</v>
      </c>
    </row>
    <row r="511" spans="1:11" x14ac:dyDescent="0.35">
      <c r="A511" s="15">
        <v>43515</v>
      </c>
      <c r="B511">
        <f t="shared" si="42"/>
        <v>2019</v>
      </c>
      <c r="C511">
        <f t="shared" si="43"/>
        <v>2</v>
      </c>
      <c r="D511">
        <f t="shared" si="44"/>
        <v>19</v>
      </c>
      <c r="E511">
        <f t="shared" si="45"/>
        <v>201902</v>
      </c>
      <c r="F511" s="105">
        <v>17.29167</v>
      </c>
      <c r="G511" s="105"/>
      <c r="H511" s="44"/>
      <c r="J511" s="32">
        <f t="shared" si="46"/>
        <v>35</v>
      </c>
      <c r="K511" s="32">
        <f t="shared" si="47"/>
        <v>0</v>
      </c>
    </row>
    <row r="512" spans="1:11" x14ac:dyDescent="0.35">
      <c r="A512" s="15">
        <v>43516</v>
      </c>
      <c r="B512">
        <f t="shared" si="42"/>
        <v>2019</v>
      </c>
      <c r="C512">
        <f t="shared" si="43"/>
        <v>2</v>
      </c>
      <c r="D512">
        <f t="shared" si="44"/>
        <v>20</v>
      </c>
      <c r="E512">
        <f t="shared" si="45"/>
        <v>201902</v>
      </c>
      <c r="F512" s="105">
        <v>27.58333</v>
      </c>
      <c r="G512" s="105"/>
      <c r="H512" s="44"/>
      <c r="J512" s="32">
        <f t="shared" si="46"/>
        <v>24</v>
      </c>
      <c r="K512" s="32">
        <f t="shared" si="47"/>
        <v>0</v>
      </c>
    </row>
    <row r="513" spans="1:11" x14ac:dyDescent="0.35">
      <c r="A513" s="15">
        <v>43517</v>
      </c>
      <c r="B513">
        <f t="shared" si="42"/>
        <v>2019</v>
      </c>
      <c r="C513">
        <f t="shared" si="43"/>
        <v>2</v>
      </c>
      <c r="D513">
        <f t="shared" si="44"/>
        <v>21</v>
      </c>
      <c r="E513">
        <f t="shared" si="45"/>
        <v>201902</v>
      </c>
      <c r="F513" s="105">
        <v>31.45833</v>
      </c>
      <c r="G513" s="105"/>
      <c r="H513" s="44"/>
      <c r="J513" s="32">
        <f t="shared" si="46"/>
        <v>21</v>
      </c>
      <c r="K513" s="32">
        <f t="shared" si="47"/>
        <v>0</v>
      </c>
    </row>
    <row r="514" spans="1:11" x14ac:dyDescent="0.35">
      <c r="A514" s="15">
        <v>43518</v>
      </c>
      <c r="B514">
        <f t="shared" si="42"/>
        <v>2019</v>
      </c>
      <c r="C514">
        <f t="shared" si="43"/>
        <v>2</v>
      </c>
      <c r="D514">
        <f t="shared" si="44"/>
        <v>22</v>
      </c>
      <c r="E514">
        <f t="shared" si="45"/>
        <v>201902</v>
      </c>
      <c r="F514" s="105">
        <v>25.04167</v>
      </c>
      <c r="G514" s="105"/>
      <c r="H514" s="44"/>
      <c r="J514" s="32">
        <f t="shared" si="46"/>
        <v>27</v>
      </c>
      <c r="K514" s="32">
        <f t="shared" si="47"/>
        <v>0</v>
      </c>
    </row>
    <row r="515" spans="1:11" x14ac:dyDescent="0.35">
      <c r="A515" s="15">
        <v>43519</v>
      </c>
      <c r="B515">
        <f t="shared" si="42"/>
        <v>2019</v>
      </c>
      <c r="C515">
        <f t="shared" si="43"/>
        <v>2</v>
      </c>
      <c r="D515">
        <f t="shared" si="44"/>
        <v>23</v>
      </c>
      <c r="E515">
        <f t="shared" si="45"/>
        <v>201902</v>
      </c>
      <c r="F515" s="105">
        <v>24.45833</v>
      </c>
      <c r="G515" s="105"/>
      <c r="H515" s="44"/>
      <c r="J515" s="32">
        <f t="shared" si="46"/>
        <v>28</v>
      </c>
      <c r="K515" s="32">
        <f t="shared" si="47"/>
        <v>0</v>
      </c>
    </row>
    <row r="516" spans="1:11" x14ac:dyDescent="0.35">
      <c r="A516" s="15">
        <v>43520</v>
      </c>
      <c r="B516">
        <f t="shared" si="42"/>
        <v>2019</v>
      </c>
      <c r="C516">
        <f t="shared" si="43"/>
        <v>2</v>
      </c>
      <c r="D516">
        <f t="shared" si="44"/>
        <v>24</v>
      </c>
      <c r="E516">
        <f t="shared" si="45"/>
        <v>201902</v>
      </c>
      <c r="F516" s="105">
        <v>26.58333</v>
      </c>
      <c r="G516" s="105"/>
      <c r="H516" s="44"/>
      <c r="J516" s="32">
        <f t="shared" si="46"/>
        <v>25</v>
      </c>
      <c r="K516" s="32">
        <f t="shared" si="47"/>
        <v>0</v>
      </c>
    </row>
    <row r="517" spans="1:11" x14ac:dyDescent="0.35">
      <c r="A517" s="15">
        <v>43521</v>
      </c>
      <c r="B517">
        <f t="shared" si="42"/>
        <v>2019</v>
      </c>
      <c r="C517">
        <f t="shared" si="43"/>
        <v>2</v>
      </c>
      <c r="D517">
        <f t="shared" si="44"/>
        <v>25</v>
      </c>
      <c r="E517">
        <f t="shared" si="45"/>
        <v>201902</v>
      </c>
      <c r="F517" s="105">
        <v>28.20833</v>
      </c>
      <c r="G517" s="105"/>
      <c r="H517" s="44"/>
      <c r="J517" s="32">
        <f t="shared" si="46"/>
        <v>24</v>
      </c>
      <c r="K517" s="32">
        <f t="shared" si="47"/>
        <v>0</v>
      </c>
    </row>
    <row r="518" spans="1:11" x14ac:dyDescent="0.35">
      <c r="A518" s="15">
        <v>43522</v>
      </c>
      <c r="B518">
        <f t="shared" ref="B518:B581" si="48">YEAR(A518)</f>
        <v>2019</v>
      </c>
      <c r="C518">
        <f t="shared" ref="C518:C581" si="49">MONTH(A518)</f>
        <v>2</v>
      </c>
      <c r="D518">
        <f t="shared" ref="D518:D581" si="50">DAY(A518)</f>
        <v>26</v>
      </c>
      <c r="E518">
        <f t="shared" ref="E518:E581" si="51">B518*100+C518</f>
        <v>201902</v>
      </c>
      <c r="F518" s="105">
        <v>24.16667</v>
      </c>
      <c r="G518" s="105"/>
      <c r="H518" s="44"/>
      <c r="J518" s="32">
        <f t="shared" ref="J518:J581" si="52">IF(F518=999,0,MAX(ROUND($J$3-F518,0),0))</f>
        <v>28</v>
      </c>
      <c r="K518" s="32">
        <f t="shared" ref="K518:K581" si="53">IF(F518=999,0,MAX(ROUND(F518-$K$3,0),0))</f>
        <v>0</v>
      </c>
    </row>
    <row r="519" spans="1:11" x14ac:dyDescent="0.35">
      <c r="A519" s="15">
        <v>43523</v>
      </c>
      <c r="B519">
        <f t="shared" si="48"/>
        <v>2019</v>
      </c>
      <c r="C519">
        <f t="shared" si="49"/>
        <v>2</v>
      </c>
      <c r="D519">
        <f t="shared" si="50"/>
        <v>27</v>
      </c>
      <c r="E519">
        <f t="shared" si="51"/>
        <v>201902</v>
      </c>
      <c r="F519" s="105">
        <v>24.08333</v>
      </c>
      <c r="G519" s="105"/>
      <c r="H519" s="44"/>
      <c r="J519" s="32">
        <f t="shared" si="52"/>
        <v>28</v>
      </c>
      <c r="K519" s="32">
        <f t="shared" si="53"/>
        <v>0</v>
      </c>
    </row>
    <row r="520" spans="1:11" x14ac:dyDescent="0.35">
      <c r="A520" s="15">
        <v>43524</v>
      </c>
      <c r="B520">
        <f t="shared" si="48"/>
        <v>2019</v>
      </c>
      <c r="C520">
        <f t="shared" si="49"/>
        <v>2</v>
      </c>
      <c r="D520">
        <f t="shared" si="50"/>
        <v>28</v>
      </c>
      <c r="E520">
        <f t="shared" si="51"/>
        <v>201902</v>
      </c>
      <c r="F520" s="105">
        <v>27.04167</v>
      </c>
      <c r="G520" s="105"/>
      <c r="H520" s="44"/>
      <c r="J520" s="32">
        <f t="shared" si="52"/>
        <v>25</v>
      </c>
      <c r="K520" s="32">
        <f t="shared" si="53"/>
        <v>0</v>
      </c>
    </row>
    <row r="521" spans="1:11" x14ac:dyDescent="0.35">
      <c r="A521" s="15">
        <v>43525</v>
      </c>
      <c r="B521">
        <f t="shared" si="48"/>
        <v>2019</v>
      </c>
      <c r="C521">
        <f t="shared" si="49"/>
        <v>3</v>
      </c>
      <c r="D521">
        <f t="shared" si="50"/>
        <v>1</v>
      </c>
      <c r="E521">
        <f t="shared" si="51"/>
        <v>201903</v>
      </c>
      <c r="F521" s="105">
        <v>27.70833</v>
      </c>
      <c r="G521" s="105"/>
      <c r="H521" s="44"/>
      <c r="J521" s="32">
        <f t="shared" si="52"/>
        <v>24</v>
      </c>
      <c r="K521" s="32">
        <f t="shared" si="53"/>
        <v>0</v>
      </c>
    </row>
    <row r="522" spans="1:11" x14ac:dyDescent="0.35">
      <c r="A522" s="15">
        <v>43526</v>
      </c>
      <c r="B522">
        <f t="shared" si="48"/>
        <v>2019</v>
      </c>
      <c r="C522">
        <f t="shared" si="49"/>
        <v>3</v>
      </c>
      <c r="D522">
        <f t="shared" si="50"/>
        <v>2</v>
      </c>
      <c r="E522">
        <f t="shared" si="51"/>
        <v>201903</v>
      </c>
      <c r="F522" s="105">
        <v>28</v>
      </c>
      <c r="G522" s="105"/>
      <c r="H522" s="44"/>
      <c r="J522" s="32">
        <f t="shared" si="52"/>
        <v>24</v>
      </c>
      <c r="K522" s="32">
        <f t="shared" si="53"/>
        <v>0</v>
      </c>
    </row>
    <row r="523" spans="1:11" x14ac:dyDescent="0.35">
      <c r="A523" s="15">
        <v>43527</v>
      </c>
      <c r="B523">
        <f t="shared" si="48"/>
        <v>2019</v>
      </c>
      <c r="C523">
        <f t="shared" si="49"/>
        <v>3</v>
      </c>
      <c r="D523">
        <f t="shared" si="50"/>
        <v>3</v>
      </c>
      <c r="E523">
        <f t="shared" si="51"/>
        <v>201903</v>
      </c>
      <c r="F523" s="105">
        <v>24.375</v>
      </c>
      <c r="G523" s="105"/>
      <c r="H523" s="44"/>
      <c r="J523" s="32">
        <f t="shared" si="52"/>
        <v>28</v>
      </c>
      <c r="K523" s="32">
        <f t="shared" si="53"/>
        <v>0</v>
      </c>
    </row>
    <row r="524" spans="1:11" x14ac:dyDescent="0.35">
      <c r="A524" s="15">
        <v>43528</v>
      </c>
      <c r="B524">
        <f t="shared" si="48"/>
        <v>2019</v>
      </c>
      <c r="C524">
        <f t="shared" si="49"/>
        <v>3</v>
      </c>
      <c r="D524">
        <f t="shared" si="50"/>
        <v>4</v>
      </c>
      <c r="E524">
        <f t="shared" si="51"/>
        <v>201903</v>
      </c>
      <c r="F524" s="105">
        <v>18.875</v>
      </c>
      <c r="G524" s="105"/>
      <c r="H524" s="44"/>
      <c r="J524" s="32">
        <f t="shared" si="52"/>
        <v>33</v>
      </c>
      <c r="K524" s="32">
        <f t="shared" si="53"/>
        <v>0</v>
      </c>
    </row>
    <row r="525" spans="1:11" x14ac:dyDescent="0.35">
      <c r="A525" s="15">
        <v>43529</v>
      </c>
      <c r="B525">
        <f t="shared" si="48"/>
        <v>2019</v>
      </c>
      <c r="C525">
        <f t="shared" si="49"/>
        <v>3</v>
      </c>
      <c r="D525">
        <f t="shared" si="50"/>
        <v>5</v>
      </c>
      <c r="E525">
        <f t="shared" si="51"/>
        <v>201903</v>
      </c>
      <c r="F525" s="105">
        <v>24.66667</v>
      </c>
      <c r="G525" s="105"/>
      <c r="H525" s="44"/>
      <c r="J525" s="32">
        <f t="shared" si="52"/>
        <v>27</v>
      </c>
      <c r="K525" s="32">
        <f t="shared" si="53"/>
        <v>0</v>
      </c>
    </row>
    <row r="526" spans="1:11" x14ac:dyDescent="0.35">
      <c r="A526" s="15">
        <v>43530</v>
      </c>
      <c r="B526">
        <f t="shared" si="48"/>
        <v>2019</v>
      </c>
      <c r="C526">
        <f t="shared" si="49"/>
        <v>3</v>
      </c>
      <c r="D526">
        <f t="shared" si="50"/>
        <v>6</v>
      </c>
      <c r="E526">
        <f t="shared" si="51"/>
        <v>201903</v>
      </c>
      <c r="F526" s="105">
        <v>29.58333</v>
      </c>
      <c r="G526" s="105"/>
      <c r="H526" s="44"/>
      <c r="J526" s="32">
        <f t="shared" si="52"/>
        <v>22</v>
      </c>
      <c r="K526" s="32">
        <f t="shared" si="53"/>
        <v>0</v>
      </c>
    </row>
    <row r="527" spans="1:11" x14ac:dyDescent="0.35">
      <c r="A527" s="15">
        <v>43531</v>
      </c>
      <c r="B527">
        <f t="shared" si="48"/>
        <v>2019</v>
      </c>
      <c r="C527">
        <f t="shared" si="49"/>
        <v>3</v>
      </c>
      <c r="D527">
        <f t="shared" si="50"/>
        <v>7</v>
      </c>
      <c r="E527">
        <f t="shared" si="51"/>
        <v>201903</v>
      </c>
      <c r="F527" s="105">
        <v>29.70833</v>
      </c>
      <c r="G527" s="105"/>
      <c r="H527" s="44"/>
      <c r="J527" s="32">
        <f t="shared" si="52"/>
        <v>22</v>
      </c>
      <c r="K527" s="32">
        <f t="shared" si="53"/>
        <v>0</v>
      </c>
    </row>
    <row r="528" spans="1:11" x14ac:dyDescent="0.35">
      <c r="A528" s="15">
        <v>43532</v>
      </c>
      <c r="B528">
        <f t="shared" si="48"/>
        <v>2019</v>
      </c>
      <c r="C528">
        <f t="shared" si="49"/>
        <v>3</v>
      </c>
      <c r="D528">
        <f t="shared" si="50"/>
        <v>8</v>
      </c>
      <c r="E528">
        <f t="shared" si="51"/>
        <v>201903</v>
      </c>
      <c r="F528" s="105">
        <v>27.29167</v>
      </c>
      <c r="G528" s="105"/>
      <c r="H528" s="44"/>
      <c r="J528" s="32">
        <f t="shared" si="52"/>
        <v>25</v>
      </c>
      <c r="K528" s="32">
        <f t="shared" si="53"/>
        <v>0</v>
      </c>
    </row>
    <row r="529" spans="1:11" x14ac:dyDescent="0.35">
      <c r="A529" s="15">
        <v>43533</v>
      </c>
      <c r="B529">
        <f t="shared" si="48"/>
        <v>2019</v>
      </c>
      <c r="C529">
        <f t="shared" si="49"/>
        <v>3</v>
      </c>
      <c r="D529">
        <f t="shared" si="50"/>
        <v>9</v>
      </c>
      <c r="E529">
        <f t="shared" si="51"/>
        <v>201903</v>
      </c>
      <c r="F529" s="105">
        <v>21.58333</v>
      </c>
      <c r="G529" s="105"/>
      <c r="H529" s="44"/>
      <c r="J529" s="32">
        <f t="shared" si="52"/>
        <v>30</v>
      </c>
      <c r="K529" s="32">
        <f t="shared" si="53"/>
        <v>0</v>
      </c>
    </row>
    <row r="530" spans="1:11" x14ac:dyDescent="0.35">
      <c r="A530" s="15">
        <v>43534</v>
      </c>
      <c r="B530">
        <f t="shared" si="48"/>
        <v>2019</v>
      </c>
      <c r="C530">
        <f t="shared" si="49"/>
        <v>3</v>
      </c>
      <c r="D530">
        <f t="shared" si="50"/>
        <v>10</v>
      </c>
      <c r="E530">
        <f t="shared" si="51"/>
        <v>201903</v>
      </c>
      <c r="F530" s="105">
        <v>24.774999999999999</v>
      </c>
      <c r="G530" s="105"/>
      <c r="H530" s="44"/>
      <c r="J530" s="32">
        <f t="shared" si="52"/>
        <v>27</v>
      </c>
      <c r="K530" s="32">
        <f t="shared" si="53"/>
        <v>0</v>
      </c>
    </row>
    <row r="531" spans="1:11" x14ac:dyDescent="0.35">
      <c r="A531" s="15">
        <v>43535</v>
      </c>
      <c r="B531">
        <f t="shared" si="48"/>
        <v>2019</v>
      </c>
      <c r="C531">
        <f t="shared" si="49"/>
        <v>3</v>
      </c>
      <c r="D531">
        <f t="shared" si="50"/>
        <v>11</v>
      </c>
      <c r="E531">
        <f t="shared" si="51"/>
        <v>201903</v>
      </c>
      <c r="F531" s="105">
        <v>26.95833</v>
      </c>
      <c r="G531" s="105"/>
      <c r="H531" s="44"/>
      <c r="J531" s="32">
        <f t="shared" si="52"/>
        <v>25</v>
      </c>
      <c r="K531" s="32">
        <f t="shared" si="53"/>
        <v>0</v>
      </c>
    </row>
    <row r="532" spans="1:11" x14ac:dyDescent="0.35">
      <c r="A532" s="15">
        <v>43536</v>
      </c>
      <c r="B532">
        <f t="shared" si="48"/>
        <v>2019</v>
      </c>
      <c r="C532">
        <f t="shared" si="49"/>
        <v>3</v>
      </c>
      <c r="D532">
        <f t="shared" si="50"/>
        <v>12</v>
      </c>
      <c r="E532">
        <f t="shared" si="51"/>
        <v>201903</v>
      </c>
      <c r="F532" s="105">
        <v>28.33333</v>
      </c>
      <c r="G532" s="105"/>
      <c r="H532" s="44"/>
      <c r="J532" s="32">
        <f t="shared" si="52"/>
        <v>24</v>
      </c>
      <c r="K532" s="32">
        <f t="shared" si="53"/>
        <v>0</v>
      </c>
    </row>
    <row r="533" spans="1:11" x14ac:dyDescent="0.35">
      <c r="A533" s="15">
        <v>43537</v>
      </c>
      <c r="B533">
        <f t="shared" si="48"/>
        <v>2019</v>
      </c>
      <c r="C533">
        <f t="shared" si="49"/>
        <v>3</v>
      </c>
      <c r="D533">
        <f t="shared" si="50"/>
        <v>13</v>
      </c>
      <c r="E533">
        <f t="shared" si="51"/>
        <v>201903</v>
      </c>
      <c r="F533" s="105">
        <v>30.16667</v>
      </c>
      <c r="G533" s="105"/>
      <c r="H533" s="44"/>
      <c r="J533" s="32">
        <f t="shared" si="52"/>
        <v>22</v>
      </c>
      <c r="K533" s="32">
        <f t="shared" si="53"/>
        <v>0</v>
      </c>
    </row>
    <row r="534" spans="1:11" x14ac:dyDescent="0.35">
      <c r="A534" s="15">
        <v>43538</v>
      </c>
      <c r="B534">
        <f t="shared" si="48"/>
        <v>2019</v>
      </c>
      <c r="C534">
        <f t="shared" si="49"/>
        <v>3</v>
      </c>
      <c r="D534">
        <f t="shared" si="50"/>
        <v>14</v>
      </c>
      <c r="E534">
        <f t="shared" si="51"/>
        <v>201903</v>
      </c>
      <c r="F534" s="105">
        <v>30.45833</v>
      </c>
      <c r="G534" s="105"/>
      <c r="H534" s="44"/>
      <c r="J534" s="32">
        <f t="shared" si="52"/>
        <v>22</v>
      </c>
      <c r="K534" s="32">
        <f t="shared" si="53"/>
        <v>0</v>
      </c>
    </row>
    <row r="535" spans="1:11" x14ac:dyDescent="0.35">
      <c r="A535" s="15">
        <v>43539</v>
      </c>
      <c r="B535">
        <f t="shared" si="48"/>
        <v>2019</v>
      </c>
      <c r="C535">
        <f t="shared" si="49"/>
        <v>3</v>
      </c>
      <c r="D535">
        <f t="shared" si="50"/>
        <v>15</v>
      </c>
      <c r="E535">
        <f t="shared" si="51"/>
        <v>201903</v>
      </c>
      <c r="F535" s="105">
        <v>33.833329999999997</v>
      </c>
      <c r="G535" s="105"/>
      <c r="H535" s="44"/>
      <c r="J535" s="32">
        <f t="shared" si="52"/>
        <v>18</v>
      </c>
      <c r="K535" s="32">
        <f t="shared" si="53"/>
        <v>0</v>
      </c>
    </row>
    <row r="536" spans="1:11" x14ac:dyDescent="0.35">
      <c r="A536" s="15">
        <v>43540</v>
      </c>
      <c r="B536">
        <f t="shared" si="48"/>
        <v>2019</v>
      </c>
      <c r="C536">
        <f t="shared" si="49"/>
        <v>3</v>
      </c>
      <c r="D536">
        <f t="shared" si="50"/>
        <v>16</v>
      </c>
      <c r="E536">
        <f t="shared" si="51"/>
        <v>201903</v>
      </c>
      <c r="F536" s="105">
        <v>33.916670000000003</v>
      </c>
      <c r="G536" s="105"/>
      <c r="H536" s="44"/>
      <c r="J536" s="32">
        <f t="shared" si="52"/>
        <v>18</v>
      </c>
      <c r="K536" s="32">
        <f t="shared" si="53"/>
        <v>0</v>
      </c>
    </row>
    <row r="537" spans="1:11" x14ac:dyDescent="0.35">
      <c r="A537" s="15">
        <v>43541</v>
      </c>
      <c r="B537">
        <f t="shared" si="48"/>
        <v>2019</v>
      </c>
      <c r="C537">
        <f t="shared" si="49"/>
        <v>3</v>
      </c>
      <c r="D537">
        <f t="shared" si="50"/>
        <v>17</v>
      </c>
      <c r="E537">
        <f t="shared" si="51"/>
        <v>201903</v>
      </c>
      <c r="F537" s="105">
        <v>40.208329999999997</v>
      </c>
      <c r="G537" s="105"/>
      <c r="H537" s="44"/>
      <c r="J537" s="32">
        <f t="shared" si="52"/>
        <v>12</v>
      </c>
      <c r="K537" s="32">
        <f t="shared" si="53"/>
        <v>0</v>
      </c>
    </row>
    <row r="538" spans="1:11" x14ac:dyDescent="0.35">
      <c r="A538" s="15">
        <v>43542</v>
      </c>
      <c r="B538">
        <f t="shared" si="48"/>
        <v>2019</v>
      </c>
      <c r="C538">
        <f t="shared" si="49"/>
        <v>3</v>
      </c>
      <c r="D538">
        <f t="shared" si="50"/>
        <v>18</v>
      </c>
      <c r="E538">
        <f t="shared" si="51"/>
        <v>201903</v>
      </c>
      <c r="F538" s="105">
        <v>43.791670000000003</v>
      </c>
      <c r="G538" s="105"/>
      <c r="H538" s="44"/>
      <c r="J538" s="32">
        <f t="shared" si="52"/>
        <v>8</v>
      </c>
      <c r="K538" s="32">
        <f t="shared" si="53"/>
        <v>0</v>
      </c>
    </row>
    <row r="539" spans="1:11" x14ac:dyDescent="0.35">
      <c r="A539" s="15">
        <v>43543</v>
      </c>
      <c r="B539">
        <f t="shared" si="48"/>
        <v>2019</v>
      </c>
      <c r="C539">
        <f t="shared" si="49"/>
        <v>3</v>
      </c>
      <c r="D539">
        <f t="shared" si="50"/>
        <v>19</v>
      </c>
      <c r="E539">
        <f t="shared" si="51"/>
        <v>201903</v>
      </c>
      <c r="F539" s="105">
        <v>45.083329999999997</v>
      </c>
      <c r="G539" s="105"/>
      <c r="H539" s="44"/>
      <c r="J539" s="32">
        <f t="shared" si="52"/>
        <v>7</v>
      </c>
      <c r="K539" s="32">
        <f t="shared" si="53"/>
        <v>0</v>
      </c>
    </row>
    <row r="540" spans="1:11" x14ac:dyDescent="0.35">
      <c r="A540" s="15">
        <v>43544</v>
      </c>
      <c r="B540">
        <f t="shared" si="48"/>
        <v>2019</v>
      </c>
      <c r="C540">
        <f t="shared" si="49"/>
        <v>3</v>
      </c>
      <c r="D540">
        <f t="shared" si="50"/>
        <v>20</v>
      </c>
      <c r="E540">
        <f t="shared" si="51"/>
        <v>201903</v>
      </c>
      <c r="F540" s="105">
        <v>47.375</v>
      </c>
      <c r="G540" s="105"/>
      <c r="H540" s="44"/>
      <c r="J540" s="32">
        <f t="shared" si="52"/>
        <v>5</v>
      </c>
      <c r="K540" s="32">
        <f t="shared" si="53"/>
        <v>0</v>
      </c>
    </row>
    <row r="541" spans="1:11" x14ac:dyDescent="0.35">
      <c r="A541" s="15">
        <v>43545</v>
      </c>
      <c r="B541">
        <f t="shared" si="48"/>
        <v>2019</v>
      </c>
      <c r="C541">
        <f t="shared" si="49"/>
        <v>3</v>
      </c>
      <c r="D541">
        <f t="shared" si="50"/>
        <v>21</v>
      </c>
      <c r="E541">
        <f t="shared" si="51"/>
        <v>201903</v>
      </c>
      <c r="F541" s="105">
        <v>46.833329999999997</v>
      </c>
      <c r="G541" s="105"/>
      <c r="H541" s="44"/>
      <c r="J541" s="32">
        <f t="shared" si="52"/>
        <v>5</v>
      </c>
      <c r="K541" s="32">
        <f t="shared" si="53"/>
        <v>0</v>
      </c>
    </row>
    <row r="542" spans="1:11" x14ac:dyDescent="0.35">
      <c r="A542" s="15">
        <v>43546</v>
      </c>
      <c r="B542">
        <f t="shared" si="48"/>
        <v>2019</v>
      </c>
      <c r="C542">
        <f t="shared" si="49"/>
        <v>3</v>
      </c>
      <c r="D542">
        <f t="shared" si="50"/>
        <v>22</v>
      </c>
      <c r="E542">
        <f t="shared" si="51"/>
        <v>201903</v>
      </c>
      <c r="F542" s="105">
        <v>45</v>
      </c>
      <c r="G542" s="105"/>
      <c r="H542" s="44"/>
      <c r="J542" s="32">
        <f t="shared" si="52"/>
        <v>7</v>
      </c>
      <c r="K542" s="32">
        <f t="shared" si="53"/>
        <v>0</v>
      </c>
    </row>
    <row r="543" spans="1:11" x14ac:dyDescent="0.35">
      <c r="A543" s="15">
        <v>43547</v>
      </c>
      <c r="B543">
        <f t="shared" si="48"/>
        <v>2019</v>
      </c>
      <c r="C543">
        <f t="shared" si="49"/>
        <v>3</v>
      </c>
      <c r="D543">
        <f t="shared" si="50"/>
        <v>23</v>
      </c>
      <c r="E543">
        <f t="shared" si="51"/>
        <v>201903</v>
      </c>
      <c r="F543" s="105">
        <v>49.291670000000003</v>
      </c>
      <c r="G543" s="105"/>
      <c r="H543" s="44"/>
      <c r="J543" s="32">
        <f t="shared" si="52"/>
        <v>3</v>
      </c>
      <c r="K543" s="32">
        <f t="shared" si="53"/>
        <v>0</v>
      </c>
    </row>
    <row r="544" spans="1:11" x14ac:dyDescent="0.35">
      <c r="A544" s="15">
        <v>43548</v>
      </c>
      <c r="B544">
        <f t="shared" si="48"/>
        <v>2019</v>
      </c>
      <c r="C544">
        <f t="shared" si="49"/>
        <v>3</v>
      </c>
      <c r="D544">
        <f t="shared" si="50"/>
        <v>24</v>
      </c>
      <c r="E544">
        <f t="shared" si="51"/>
        <v>201903</v>
      </c>
      <c r="F544" s="105">
        <v>47.708329999999997</v>
      </c>
      <c r="G544" s="105"/>
      <c r="H544" s="44"/>
      <c r="J544" s="32">
        <f t="shared" si="52"/>
        <v>4</v>
      </c>
      <c r="K544" s="32">
        <f t="shared" si="53"/>
        <v>0</v>
      </c>
    </row>
    <row r="545" spans="1:11" x14ac:dyDescent="0.35">
      <c r="A545" s="15">
        <v>43549</v>
      </c>
      <c r="B545">
        <f t="shared" si="48"/>
        <v>2019</v>
      </c>
      <c r="C545">
        <f t="shared" si="49"/>
        <v>3</v>
      </c>
      <c r="D545">
        <f t="shared" si="50"/>
        <v>25</v>
      </c>
      <c r="E545">
        <f t="shared" si="51"/>
        <v>201903</v>
      </c>
      <c r="F545" s="105">
        <v>48.791670000000003</v>
      </c>
      <c r="G545" s="105"/>
      <c r="H545" s="44"/>
      <c r="J545" s="32">
        <f t="shared" si="52"/>
        <v>3</v>
      </c>
      <c r="K545" s="32">
        <f t="shared" si="53"/>
        <v>0</v>
      </c>
    </row>
    <row r="546" spans="1:11" x14ac:dyDescent="0.35">
      <c r="A546" s="15">
        <v>43550</v>
      </c>
      <c r="B546">
        <f t="shared" si="48"/>
        <v>2019</v>
      </c>
      <c r="C546">
        <f t="shared" si="49"/>
        <v>3</v>
      </c>
      <c r="D546">
        <f t="shared" si="50"/>
        <v>26</v>
      </c>
      <c r="E546">
        <f t="shared" si="51"/>
        <v>201903</v>
      </c>
      <c r="F546" s="105">
        <v>49.083329999999997</v>
      </c>
      <c r="G546" s="105"/>
      <c r="H546" s="44"/>
      <c r="J546" s="32">
        <f t="shared" si="52"/>
        <v>3</v>
      </c>
      <c r="K546" s="32">
        <f t="shared" si="53"/>
        <v>0</v>
      </c>
    </row>
    <row r="547" spans="1:11" x14ac:dyDescent="0.35">
      <c r="A547" s="15">
        <v>43551</v>
      </c>
      <c r="B547">
        <f t="shared" si="48"/>
        <v>2019</v>
      </c>
      <c r="C547">
        <f t="shared" si="49"/>
        <v>3</v>
      </c>
      <c r="D547">
        <f t="shared" si="50"/>
        <v>27</v>
      </c>
      <c r="E547">
        <f t="shared" si="51"/>
        <v>201903</v>
      </c>
      <c r="F547" s="105">
        <v>46.916670000000003</v>
      </c>
      <c r="G547" s="105"/>
      <c r="H547" s="44"/>
      <c r="J547" s="32">
        <f t="shared" si="52"/>
        <v>5</v>
      </c>
      <c r="K547" s="32">
        <f t="shared" si="53"/>
        <v>0</v>
      </c>
    </row>
    <row r="548" spans="1:11" x14ac:dyDescent="0.35">
      <c r="A548" s="15">
        <v>43552</v>
      </c>
      <c r="B548">
        <f t="shared" si="48"/>
        <v>2019</v>
      </c>
      <c r="C548">
        <f t="shared" si="49"/>
        <v>3</v>
      </c>
      <c r="D548">
        <f t="shared" si="50"/>
        <v>28</v>
      </c>
      <c r="E548">
        <f t="shared" si="51"/>
        <v>201903</v>
      </c>
      <c r="F548" s="105">
        <v>48.583329999999997</v>
      </c>
      <c r="G548" s="105"/>
      <c r="H548" s="44"/>
      <c r="J548" s="32">
        <f t="shared" si="52"/>
        <v>3</v>
      </c>
      <c r="K548" s="32">
        <f t="shared" si="53"/>
        <v>0</v>
      </c>
    </row>
    <row r="549" spans="1:11" x14ac:dyDescent="0.35">
      <c r="A549" s="15">
        <v>43553</v>
      </c>
      <c r="B549">
        <f t="shared" si="48"/>
        <v>2019</v>
      </c>
      <c r="C549">
        <f t="shared" si="49"/>
        <v>3</v>
      </c>
      <c r="D549">
        <f t="shared" si="50"/>
        <v>29</v>
      </c>
      <c r="E549">
        <f t="shared" si="51"/>
        <v>201903</v>
      </c>
      <c r="F549" s="105">
        <v>47.958329999999997</v>
      </c>
      <c r="G549" s="105"/>
      <c r="H549" s="44"/>
      <c r="J549" s="32">
        <f t="shared" si="52"/>
        <v>4</v>
      </c>
      <c r="K549" s="32">
        <f t="shared" si="53"/>
        <v>0</v>
      </c>
    </row>
    <row r="550" spans="1:11" x14ac:dyDescent="0.35">
      <c r="A550" s="15">
        <v>43554</v>
      </c>
      <c r="B550">
        <f t="shared" si="48"/>
        <v>2019</v>
      </c>
      <c r="C550">
        <f t="shared" si="49"/>
        <v>3</v>
      </c>
      <c r="D550">
        <f t="shared" si="50"/>
        <v>30</v>
      </c>
      <c r="E550">
        <f t="shared" si="51"/>
        <v>201903</v>
      </c>
      <c r="F550" s="105">
        <v>48.333329999999997</v>
      </c>
      <c r="G550" s="105"/>
      <c r="H550" s="44"/>
      <c r="J550" s="32">
        <f t="shared" si="52"/>
        <v>4</v>
      </c>
      <c r="K550" s="32">
        <f t="shared" si="53"/>
        <v>0</v>
      </c>
    </row>
    <row r="551" spans="1:11" x14ac:dyDescent="0.35">
      <c r="A551" s="15">
        <v>43555</v>
      </c>
      <c r="B551">
        <f t="shared" si="48"/>
        <v>2019</v>
      </c>
      <c r="C551">
        <f t="shared" si="49"/>
        <v>3</v>
      </c>
      <c r="D551">
        <f t="shared" si="50"/>
        <v>31</v>
      </c>
      <c r="E551">
        <f t="shared" si="51"/>
        <v>201903</v>
      </c>
      <c r="F551" s="105">
        <v>51.958329999999997</v>
      </c>
      <c r="G551" s="105"/>
      <c r="H551" s="44"/>
      <c r="J551" s="32">
        <f t="shared" si="52"/>
        <v>0</v>
      </c>
      <c r="K551" s="32">
        <f t="shared" si="53"/>
        <v>0</v>
      </c>
    </row>
    <row r="552" spans="1:11" x14ac:dyDescent="0.35">
      <c r="A552" s="15">
        <v>43556</v>
      </c>
      <c r="B552">
        <f t="shared" si="48"/>
        <v>2019</v>
      </c>
      <c r="C552">
        <f t="shared" si="49"/>
        <v>4</v>
      </c>
      <c r="D552">
        <f t="shared" si="50"/>
        <v>1</v>
      </c>
      <c r="E552">
        <f t="shared" si="51"/>
        <v>201904</v>
      </c>
      <c r="F552" s="105">
        <v>52.708329999999997</v>
      </c>
      <c r="G552" s="105"/>
      <c r="H552" s="44"/>
      <c r="J552" s="32">
        <f t="shared" si="52"/>
        <v>0</v>
      </c>
      <c r="K552" s="32">
        <f t="shared" si="53"/>
        <v>0</v>
      </c>
    </row>
    <row r="553" spans="1:11" x14ac:dyDescent="0.35">
      <c r="A553" s="15">
        <v>43557</v>
      </c>
      <c r="B553">
        <f t="shared" si="48"/>
        <v>2019</v>
      </c>
      <c r="C553">
        <f t="shared" si="49"/>
        <v>4</v>
      </c>
      <c r="D553">
        <f t="shared" si="50"/>
        <v>2</v>
      </c>
      <c r="E553">
        <f t="shared" si="51"/>
        <v>201904</v>
      </c>
      <c r="F553" s="105">
        <v>52.875</v>
      </c>
      <c r="G553" s="105"/>
      <c r="H553" s="44"/>
      <c r="J553" s="32">
        <f t="shared" si="52"/>
        <v>0</v>
      </c>
      <c r="K553" s="32">
        <f t="shared" si="53"/>
        <v>0</v>
      </c>
    </row>
    <row r="554" spans="1:11" x14ac:dyDescent="0.35">
      <c r="A554" s="15">
        <v>43558</v>
      </c>
      <c r="B554">
        <f t="shared" si="48"/>
        <v>2019</v>
      </c>
      <c r="C554">
        <f t="shared" si="49"/>
        <v>4</v>
      </c>
      <c r="D554">
        <f t="shared" si="50"/>
        <v>3</v>
      </c>
      <c r="E554">
        <f t="shared" si="51"/>
        <v>201904</v>
      </c>
      <c r="F554" s="105">
        <v>54.833329999999997</v>
      </c>
      <c r="G554" s="105"/>
      <c r="H554" s="44"/>
      <c r="J554" s="32">
        <f t="shared" si="52"/>
        <v>0</v>
      </c>
      <c r="K554" s="32">
        <f t="shared" si="53"/>
        <v>0</v>
      </c>
    </row>
    <row r="555" spans="1:11" x14ac:dyDescent="0.35">
      <c r="A555" s="15">
        <v>43559</v>
      </c>
      <c r="B555">
        <f t="shared" si="48"/>
        <v>2019</v>
      </c>
      <c r="C555">
        <f t="shared" si="49"/>
        <v>4</v>
      </c>
      <c r="D555">
        <f t="shared" si="50"/>
        <v>4</v>
      </c>
      <c r="E555">
        <f t="shared" si="51"/>
        <v>201904</v>
      </c>
      <c r="F555" s="105">
        <v>52.416670000000003</v>
      </c>
      <c r="G555" s="105"/>
      <c r="H555" s="44"/>
      <c r="J555" s="32">
        <f t="shared" si="52"/>
        <v>0</v>
      </c>
      <c r="K555" s="32">
        <f t="shared" si="53"/>
        <v>0</v>
      </c>
    </row>
    <row r="556" spans="1:11" x14ac:dyDescent="0.35">
      <c r="A556" s="15">
        <v>43560</v>
      </c>
      <c r="B556">
        <f t="shared" si="48"/>
        <v>2019</v>
      </c>
      <c r="C556">
        <f t="shared" si="49"/>
        <v>4</v>
      </c>
      <c r="D556">
        <f t="shared" si="50"/>
        <v>5</v>
      </c>
      <c r="E556">
        <f t="shared" si="51"/>
        <v>201904</v>
      </c>
      <c r="F556" s="105">
        <v>47.791670000000003</v>
      </c>
      <c r="G556" s="105"/>
      <c r="H556" s="44"/>
      <c r="J556" s="32">
        <f t="shared" si="52"/>
        <v>4</v>
      </c>
      <c r="K556" s="32">
        <f t="shared" si="53"/>
        <v>0</v>
      </c>
    </row>
    <row r="557" spans="1:11" x14ac:dyDescent="0.35">
      <c r="A557" s="15">
        <v>43561</v>
      </c>
      <c r="B557">
        <f t="shared" si="48"/>
        <v>2019</v>
      </c>
      <c r="C557">
        <f t="shared" si="49"/>
        <v>4</v>
      </c>
      <c r="D557">
        <f t="shared" si="50"/>
        <v>6</v>
      </c>
      <c r="E557">
        <f t="shared" si="51"/>
        <v>201904</v>
      </c>
      <c r="F557" s="105">
        <v>43.75</v>
      </c>
      <c r="G557" s="105"/>
      <c r="H557" s="44"/>
      <c r="J557" s="32">
        <f t="shared" si="52"/>
        <v>8</v>
      </c>
      <c r="K557" s="32">
        <f t="shared" si="53"/>
        <v>0</v>
      </c>
    </row>
    <row r="558" spans="1:11" x14ac:dyDescent="0.35">
      <c r="A558" s="15">
        <v>43562</v>
      </c>
      <c r="B558">
        <f t="shared" si="48"/>
        <v>2019</v>
      </c>
      <c r="C558">
        <f t="shared" si="49"/>
        <v>4</v>
      </c>
      <c r="D558">
        <f t="shared" si="50"/>
        <v>7</v>
      </c>
      <c r="E558">
        <f t="shared" si="51"/>
        <v>201904</v>
      </c>
      <c r="F558" s="105">
        <v>48.875</v>
      </c>
      <c r="G558" s="105"/>
      <c r="H558" s="44"/>
      <c r="J558" s="32">
        <f t="shared" si="52"/>
        <v>3</v>
      </c>
      <c r="K558" s="32">
        <f t="shared" si="53"/>
        <v>0</v>
      </c>
    </row>
    <row r="559" spans="1:11" x14ac:dyDescent="0.35">
      <c r="A559" s="15">
        <v>43563</v>
      </c>
      <c r="B559">
        <f t="shared" si="48"/>
        <v>2019</v>
      </c>
      <c r="C559">
        <f t="shared" si="49"/>
        <v>4</v>
      </c>
      <c r="D559">
        <f t="shared" si="50"/>
        <v>8</v>
      </c>
      <c r="E559">
        <f t="shared" si="51"/>
        <v>201904</v>
      </c>
      <c r="F559" s="105">
        <v>45.583329999999997</v>
      </c>
      <c r="G559" s="105"/>
      <c r="H559" s="44"/>
      <c r="J559" s="32">
        <f t="shared" si="52"/>
        <v>6</v>
      </c>
      <c r="K559" s="32">
        <f t="shared" si="53"/>
        <v>0</v>
      </c>
    </row>
    <row r="560" spans="1:11" x14ac:dyDescent="0.35">
      <c r="A560" s="15">
        <v>43564</v>
      </c>
      <c r="B560">
        <f t="shared" si="48"/>
        <v>2019</v>
      </c>
      <c r="C560">
        <f t="shared" si="49"/>
        <v>4</v>
      </c>
      <c r="D560">
        <f t="shared" si="50"/>
        <v>9</v>
      </c>
      <c r="E560">
        <f t="shared" si="51"/>
        <v>201904</v>
      </c>
      <c r="F560" s="105">
        <v>52.458329999999997</v>
      </c>
      <c r="G560" s="105"/>
      <c r="H560" s="44"/>
      <c r="J560" s="32">
        <f t="shared" si="52"/>
        <v>0</v>
      </c>
      <c r="K560" s="32">
        <f t="shared" si="53"/>
        <v>0</v>
      </c>
    </row>
    <row r="561" spans="1:11" x14ac:dyDescent="0.35">
      <c r="A561" s="15">
        <v>43565</v>
      </c>
      <c r="B561">
        <f t="shared" si="48"/>
        <v>2019</v>
      </c>
      <c r="C561">
        <f t="shared" si="49"/>
        <v>4</v>
      </c>
      <c r="D561">
        <f t="shared" si="50"/>
        <v>10</v>
      </c>
      <c r="E561">
        <f t="shared" si="51"/>
        <v>201904</v>
      </c>
      <c r="F561" s="105">
        <v>47.833329999999997</v>
      </c>
      <c r="G561" s="105"/>
      <c r="H561" s="44"/>
      <c r="J561" s="32">
        <f t="shared" si="52"/>
        <v>4</v>
      </c>
      <c r="K561" s="32">
        <f t="shared" si="53"/>
        <v>0</v>
      </c>
    </row>
    <row r="562" spans="1:11" x14ac:dyDescent="0.35">
      <c r="A562" s="15">
        <v>43566</v>
      </c>
      <c r="B562">
        <f t="shared" si="48"/>
        <v>2019</v>
      </c>
      <c r="C562">
        <f t="shared" si="49"/>
        <v>4</v>
      </c>
      <c r="D562">
        <f t="shared" si="50"/>
        <v>11</v>
      </c>
      <c r="E562">
        <f t="shared" si="51"/>
        <v>201904</v>
      </c>
      <c r="F562" s="105">
        <v>45.916670000000003</v>
      </c>
      <c r="G562" s="105"/>
      <c r="H562" s="44"/>
      <c r="J562" s="32">
        <f t="shared" si="52"/>
        <v>6</v>
      </c>
      <c r="K562" s="32">
        <f t="shared" si="53"/>
        <v>0</v>
      </c>
    </row>
    <row r="563" spans="1:11" x14ac:dyDescent="0.35">
      <c r="A563" s="15">
        <v>43567</v>
      </c>
      <c r="B563">
        <f t="shared" si="48"/>
        <v>2019</v>
      </c>
      <c r="C563">
        <f t="shared" si="49"/>
        <v>4</v>
      </c>
      <c r="D563">
        <f t="shared" si="50"/>
        <v>12</v>
      </c>
      <c r="E563">
        <f t="shared" si="51"/>
        <v>201904</v>
      </c>
      <c r="F563" s="105">
        <v>49.791670000000003</v>
      </c>
      <c r="G563" s="105"/>
      <c r="H563" s="44"/>
      <c r="J563" s="32">
        <f t="shared" si="52"/>
        <v>2</v>
      </c>
      <c r="K563" s="32">
        <f t="shared" si="53"/>
        <v>0</v>
      </c>
    </row>
    <row r="564" spans="1:11" x14ac:dyDescent="0.35">
      <c r="A564" s="15">
        <v>43568</v>
      </c>
      <c r="B564">
        <f t="shared" si="48"/>
        <v>2019</v>
      </c>
      <c r="C564">
        <f t="shared" si="49"/>
        <v>4</v>
      </c>
      <c r="D564">
        <f t="shared" si="50"/>
        <v>13</v>
      </c>
      <c r="E564">
        <f t="shared" si="51"/>
        <v>201904</v>
      </c>
      <c r="F564" s="105">
        <v>47.208329999999997</v>
      </c>
      <c r="G564" s="105"/>
      <c r="H564" s="44"/>
      <c r="J564" s="32">
        <f t="shared" si="52"/>
        <v>5</v>
      </c>
      <c r="K564" s="32">
        <f t="shared" si="53"/>
        <v>0</v>
      </c>
    </row>
    <row r="565" spans="1:11" x14ac:dyDescent="0.35">
      <c r="A565" s="15">
        <v>43569</v>
      </c>
      <c r="B565">
        <f t="shared" si="48"/>
        <v>2019</v>
      </c>
      <c r="C565">
        <f t="shared" si="49"/>
        <v>4</v>
      </c>
      <c r="D565">
        <f t="shared" si="50"/>
        <v>14</v>
      </c>
      <c r="E565">
        <f t="shared" si="51"/>
        <v>201904</v>
      </c>
      <c r="F565" s="105">
        <v>47.916670000000003</v>
      </c>
      <c r="G565" s="105"/>
      <c r="H565" s="44"/>
      <c r="J565" s="32">
        <f t="shared" si="52"/>
        <v>4</v>
      </c>
      <c r="K565" s="32">
        <f t="shared" si="53"/>
        <v>0</v>
      </c>
    </row>
    <row r="566" spans="1:11" x14ac:dyDescent="0.35">
      <c r="A566" s="15">
        <v>43570</v>
      </c>
      <c r="B566">
        <f t="shared" si="48"/>
        <v>2019</v>
      </c>
      <c r="C566">
        <f t="shared" si="49"/>
        <v>4</v>
      </c>
      <c r="D566">
        <f t="shared" si="50"/>
        <v>15</v>
      </c>
      <c r="E566">
        <f t="shared" si="51"/>
        <v>201904</v>
      </c>
      <c r="F566" s="105">
        <v>44.666670000000003</v>
      </c>
      <c r="G566" s="105"/>
      <c r="H566" s="44"/>
      <c r="J566" s="32">
        <f t="shared" si="52"/>
        <v>7</v>
      </c>
      <c r="K566" s="32">
        <f t="shared" si="53"/>
        <v>0</v>
      </c>
    </row>
    <row r="567" spans="1:11" x14ac:dyDescent="0.35">
      <c r="A567" s="15">
        <v>43571</v>
      </c>
      <c r="B567">
        <f t="shared" si="48"/>
        <v>2019</v>
      </c>
      <c r="C567">
        <f t="shared" si="49"/>
        <v>4</v>
      </c>
      <c r="D567">
        <f t="shared" si="50"/>
        <v>16</v>
      </c>
      <c r="E567">
        <f t="shared" si="51"/>
        <v>201904</v>
      </c>
      <c r="F567" s="105">
        <v>50</v>
      </c>
      <c r="G567" s="105"/>
      <c r="H567" s="44"/>
      <c r="J567" s="32">
        <f t="shared" si="52"/>
        <v>2</v>
      </c>
      <c r="K567" s="32">
        <f t="shared" si="53"/>
        <v>0</v>
      </c>
    </row>
    <row r="568" spans="1:11" x14ac:dyDescent="0.35">
      <c r="A568" s="15">
        <v>43572</v>
      </c>
      <c r="B568">
        <f t="shared" si="48"/>
        <v>2019</v>
      </c>
      <c r="C568">
        <f t="shared" si="49"/>
        <v>4</v>
      </c>
      <c r="D568">
        <f t="shared" si="50"/>
        <v>17</v>
      </c>
      <c r="E568">
        <f t="shared" si="51"/>
        <v>201904</v>
      </c>
      <c r="F568" s="105">
        <v>58.666670000000003</v>
      </c>
      <c r="G568" s="105"/>
      <c r="H568" s="44"/>
      <c r="J568" s="32">
        <f t="shared" si="52"/>
        <v>0</v>
      </c>
      <c r="K568" s="32">
        <f t="shared" si="53"/>
        <v>0</v>
      </c>
    </row>
    <row r="569" spans="1:11" x14ac:dyDescent="0.35">
      <c r="A569" s="15">
        <v>43573</v>
      </c>
      <c r="B569">
        <f t="shared" si="48"/>
        <v>2019</v>
      </c>
      <c r="C569">
        <f t="shared" si="49"/>
        <v>4</v>
      </c>
      <c r="D569">
        <f t="shared" si="50"/>
        <v>18</v>
      </c>
      <c r="E569">
        <f t="shared" si="51"/>
        <v>201904</v>
      </c>
      <c r="F569" s="105">
        <v>58.416670000000003</v>
      </c>
      <c r="G569" s="105"/>
      <c r="H569" s="44"/>
      <c r="J569" s="32">
        <f t="shared" si="52"/>
        <v>0</v>
      </c>
      <c r="K569" s="32">
        <f t="shared" si="53"/>
        <v>0</v>
      </c>
    </row>
    <row r="570" spans="1:11" x14ac:dyDescent="0.35">
      <c r="A570" s="15">
        <v>43574</v>
      </c>
      <c r="B570">
        <f t="shared" si="48"/>
        <v>2019</v>
      </c>
      <c r="C570">
        <f t="shared" si="49"/>
        <v>4</v>
      </c>
      <c r="D570">
        <f t="shared" si="50"/>
        <v>19</v>
      </c>
      <c r="E570">
        <f t="shared" si="51"/>
        <v>201904</v>
      </c>
      <c r="F570" s="105">
        <v>59.166670000000003</v>
      </c>
      <c r="G570" s="105"/>
      <c r="H570" s="44"/>
      <c r="J570" s="32">
        <f t="shared" si="52"/>
        <v>0</v>
      </c>
      <c r="K570" s="32">
        <f t="shared" si="53"/>
        <v>0</v>
      </c>
    </row>
    <row r="571" spans="1:11" x14ac:dyDescent="0.35">
      <c r="A571" s="15">
        <v>43575</v>
      </c>
      <c r="B571">
        <f t="shared" si="48"/>
        <v>2019</v>
      </c>
      <c r="C571">
        <f t="shared" si="49"/>
        <v>4</v>
      </c>
      <c r="D571">
        <f t="shared" si="50"/>
        <v>20</v>
      </c>
      <c r="E571">
        <f t="shared" si="51"/>
        <v>201904</v>
      </c>
      <c r="F571" s="105">
        <v>57.125</v>
      </c>
      <c r="G571" s="105"/>
      <c r="H571" s="44"/>
      <c r="J571" s="32">
        <f t="shared" si="52"/>
        <v>0</v>
      </c>
      <c r="K571" s="32">
        <f t="shared" si="53"/>
        <v>0</v>
      </c>
    </row>
    <row r="572" spans="1:11" x14ac:dyDescent="0.35">
      <c r="A572" s="15">
        <v>43576</v>
      </c>
      <c r="B572">
        <f t="shared" si="48"/>
        <v>2019</v>
      </c>
      <c r="C572">
        <f t="shared" si="49"/>
        <v>4</v>
      </c>
      <c r="D572">
        <f t="shared" si="50"/>
        <v>21</v>
      </c>
      <c r="E572">
        <f t="shared" si="51"/>
        <v>201904</v>
      </c>
      <c r="F572" s="105">
        <v>55.458329999999997</v>
      </c>
      <c r="G572" s="105"/>
      <c r="H572" s="44"/>
      <c r="J572" s="32">
        <f t="shared" si="52"/>
        <v>0</v>
      </c>
      <c r="K572" s="32">
        <f t="shared" si="53"/>
        <v>0</v>
      </c>
    </row>
    <row r="573" spans="1:11" x14ac:dyDescent="0.35">
      <c r="A573" s="15">
        <v>43577</v>
      </c>
      <c r="B573">
        <f t="shared" si="48"/>
        <v>2019</v>
      </c>
      <c r="C573">
        <f t="shared" si="49"/>
        <v>4</v>
      </c>
      <c r="D573">
        <f t="shared" si="50"/>
        <v>22</v>
      </c>
      <c r="E573">
        <f t="shared" si="51"/>
        <v>201904</v>
      </c>
      <c r="F573" s="105">
        <v>55.583329999999997</v>
      </c>
      <c r="G573" s="105"/>
      <c r="H573" s="44"/>
      <c r="J573" s="32">
        <f t="shared" si="52"/>
        <v>0</v>
      </c>
      <c r="K573" s="32">
        <f t="shared" si="53"/>
        <v>0</v>
      </c>
    </row>
    <row r="574" spans="1:11" x14ac:dyDescent="0.35">
      <c r="A574" s="15">
        <v>43578</v>
      </c>
      <c r="B574">
        <f t="shared" si="48"/>
        <v>2019</v>
      </c>
      <c r="C574">
        <f t="shared" si="49"/>
        <v>4</v>
      </c>
      <c r="D574">
        <f t="shared" si="50"/>
        <v>23</v>
      </c>
      <c r="E574">
        <f t="shared" si="51"/>
        <v>201904</v>
      </c>
      <c r="F574" s="105">
        <v>60.791670000000003</v>
      </c>
      <c r="G574" s="105"/>
      <c r="H574" s="44"/>
      <c r="J574" s="32">
        <f t="shared" si="52"/>
        <v>0</v>
      </c>
      <c r="K574" s="32">
        <f t="shared" si="53"/>
        <v>0</v>
      </c>
    </row>
    <row r="575" spans="1:11" x14ac:dyDescent="0.35">
      <c r="A575" s="15">
        <v>43579</v>
      </c>
      <c r="B575">
        <f t="shared" si="48"/>
        <v>2019</v>
      </c>
      <c r="C575">
        <f t="shared" si="49"/>
        <v>4</v>
      </c>
      <c r="D575">
        <f t="shared" si="50"/>
        <v>24</v>
      </c>
      <c r="E575">
        <f t="shared" si="51"/>
        <v>201904</v>
      </c>
      <c r="F575" s="105">
        <v>56</v>
      </c>
      <c r="G575" s="105"/>
      <c r="H575" s="44"/>
      <c r="J575" s="32">
        <f t="shared" si="52"/>
        <v>0</v>
      </c>
      <c r="K575" s="32">
        <f t="shared" si="53"/>
        <v>0</v>
      </c>
    </row>
    <row r="576" spans="1:11" x14ac:dyDescent="0.35">
      <c r="A576" s="15">
        <v>43580</v>
      </c>
      <c r="B576">
        <f t="shared" si="48"/>
        <v>2019</v>
      </c>
      <c r="C576">
        <f t="shared" si="49"/>
        <v>4</v>
      </c>
      <c r="D576">
        <f t="shared" si="50"/>
        <v>25</v>
      </c>
      <c r="E576">
        <f t="shared" si="51"/>
        <v>201904</v>
      </c>
      <c r="F576" s="105">
        <v>54.666670000000003</v>
      </c>
      <c r="G576" s="105"/>
      <c r="H576" s="44"/>
      <c r="J576" s="32">
        <f t="shared" si="52"/>
        <v>0</v>
      </c>
      <c r="K576" s="32">
        <f t="shared" si="53"/>
        <v>0</v>
      </c>
    </row>
    <row r="577" spans="1:11" x14ac:dyDescent="0.35">
      <c r="A577" s="15">
        <v>43581</v>
      </c>
      <c r="B577">
        <f t="shared" si="48"/>
        <v>2019</v>
      </c>
      <c r="C577">
        <f t="shared" si="49"/>
        <v>4</v>
      </c>
      <c r="D577">
        <f t="shared" si="50"/>
        <v>26</v>
      </c>
      <c r="E577">
        <f t="shared" si="51"/>
        <v>201904</v>
      </c>
      <c r="F577" s="105">
        <v>58.041670000000003</v>
      </c>
      <c r="G577" s="105"/>
      <c r="H577" s="44"/>
      <c r="J577" s="32">
        <f t="shared" si="52"/>
        <v>0</v>
      </c>
      <c r="K577" s="32">
        <f t="shared" si="53"/>
        <v>0</v>
      </c>
    </row>
    <row r="578" spans="1:11" x14ac:dyDescent="0.35">
      <c r="A578" s="15">
        <v>43582</v>
      </c>
      <c r="B578">
        <f t="shared" si="48"/>
        <v>2019</v>
      </c>
      <c r="C578">
        <f t="shared" si="49"/>
        <v>4</v>
      </c>
      <c r="D578">
        <f t="shared" si="50"/>
        <v>27</v>
      </c>
      <c r="E578">
        <f t="shared" si="51"/>
        <v>201904</v>
      </c>
      <c r="F578" s="105">
        <v>47.25</v>
      </c>
      <c r="G578" s="105"/>
      <c r="H578" s="44"/>
      <c r="J578" s="32">
        <f t="shared" si="52"/>
        <v>5</v>
      </c>
      <c r="K578" s="32">
        <f t="shared" si="53"/>
        <v>0</v>
      </c>
    </row>
    <row r="579" spans="1:11" x14ac:dyDescent="0.35">
      <c r="A579" s="15">
        <v>43583</v>
      </c>
      <c r="B579">
        <f t="shared" si="48"/>
        <v>2019</v>
      </c>
      <c r="C579">
        <f t="shared" si="49"/>
        <v>4</v>
      </c>
      <c r="D579">
        <f t="shared" si="50"/>
        <v>28</v>
      </c>
      <c r="E579">
        <f t="shared" si="51"/>
        <v>201904</v>
      </c>
      <c r="F579" s="105">
        <v>48.291670000000003</v>
      </c>
      <c r="G579" s="105"/>
      <c r="H579" s="44"/>
      <c r="J579" s="32">
        <f t="shared" si="52"/>
        <v>4</v>
      </c>
      <c r="K579" s="32">
        <f t="shared" si="53"/>
        <v>0</v>
      </c>
    </row>
    <row r="580" spans="1:11" x14ac:dyDescent="0.35">
      <c r="A580" s="15">
        <v>43584</v>
      </c>
      <c r="B580">
        <f t="shared" si="48"/>
        <v>2019</v>
      </c>
      <c r="C580">
        <f t="shared" si="49"/>
        <v>4</v>
      </c>
      <c r="D580">
        <f t="shared" si="50"/>
        <v>29</v>
      </c>
      <c r="E580">
        <f t="shared" si="51"/>
        <v>201904</v>
      </c>
      <c r="F580" s="105">
        <v>50.375</v>
      </c>
      <c r="G580" s="105"/>
      <c r="H580" s="44"/>
      <c r="J580" s="32">
        <f t="shared" si="52"/>
        <v>2</v>
      </c>
      <c r="K580" s="32">
        <f t="shared" si="53"/>
        <v>0</v>
      </c>
    </row>
    <row r="581" spans="1:11" x14ac:dyDescent="0.35">
      <c r="A581" s="15">
        <v>43585</v>
      </c>
      <c r="B581">
        <f t="shared" si="48"/>
        <v>2019</v>
      </c>
      <c r="C581">
        <f t="shared" si="49"/>
        <v>4</v>
      </c>
      <c r="D581">
        <f t="shared" si="50"/>
        <v>30</v>
      </c>
      <c r="E581">
        <f t="shared" si="51"/>
        <v>201904</v>
      </c>
      <c r="F581" s="105">
        <v>49.666670000000003</v>
      </c>
      <c r="G581" s="105"/>
      <c r="H581" s="44"/>
      <c r="J581" s="32">
        <f t="shared" si="52"/>
        <v>2</v>
      </c>
      <c r="K581" s="32">
        <f t="shared" si="53"/>
        <v>0</v>
      </c>
    </row>
    <row r="582" spans="1:11" x14ac:dyDescent="0.35">
      <c r="A582" s="15">
        <v>43586</v>
      </c>
      <c r="B582">
        <f t="shared" ref="B582:B645" si="54">YEAR(A582)</f>
        <v>2019</v>
      </c>
      <c r="C582">
        <f t="shared" ref="C582:C645" si="55">MONTH(A582)</f>
        <v>5</v>
      </c>
      <c r="D582">
        <f t="shared" ref="D582:D645" si="56">DAY(A582)</f>
        <v>1</v>
      </c>
      <c r="E582">
        <f t="shared" ref="E582:E645" si="57">B582*100+C582</f>
        <v>201905</v>
      </c>
      <c r="F582" s="105">
        <v>50.25</v>
      </c>
      <c r="G582" s="105"/>
      <c r="H582" s="44"/>
      <c r="J582" s="32">
        <f t="shared" ref="J582:J645" si="58">IF(F582=999,0,MAX(ROUND($J$3-F582,0),0))</f>
        <v>2</v>
      </c>
      <c r="K582" s="32">
        <f t="shared" ref="K582:K645" si="59">IF(F582=999,0,MAX(ROUND(F582-$K$3,0),0))</f>
        <v>0</v>
      </c>
    </row>
    <row r="583" spans="1:11" x14ac:dyDescent="0.35">
      <c r="A583" s="15">
        <v>43587</v>
      </c>
      <c r="B583">
        <f t="shared" si="54"/>
        <v>2019</v>
      </c>
      <c r="C583">
        <f t="shared" si="55"/>
        <v>5</v>
      </c>
      <c r="D583">
        <f t="shared" si="56"/>
        <v>2</v>
      </c>
      <c r="E583">
        <f t="shared" si="57"/>
        <v>201905</v>
      </c>
      <c r="F583" s="105">
        <v>53</v>
      </c>
      <c r="G583" s="105"/>
      <c r="H583" s="44"/>
      <c r="J583" s="32">
        <f t="shared" si="58"/>
        <v>0</v>
      </c>
      <c r="K583" s="32">
        <f t="shared" si="59"/>
        <v>0</v>
      </c>
    </row>
    <row r="584" spans="1:11" x14ac:dyDescent="0.35">
      <c r="A584" s="15">
        <v>43588</v>
      </c>
      <c r="B584">
        <f t="shared" si="54"/>
        <v>2019</v>
      </c>
      <c r="C584">
        <f t="shared" si="55"/>
        <v>5</v>
      </c>
      <c r="D584">
        <f t="shared" si="56"/>
        <v>3</v>
      </c>
      <c r="E584">
        <f t="shared" si="57"/>
        <v>201905</v>
      </c>
      <c r="F584" s="105">
        <v>57.458329999999997</v>
      </c>
      <c r="G584" s="105"/>
      <c r="H584" s="44"/>
      <c r="J584" s="32">
        <f t="shared" si="58"/>
        <v>0</v>
      </c>
      <c r="K584" s="32">
        <f t="shared" si="59"/>
        <v>0</v>
      </c>
    </row>
    <row r="585" spans="1:11" x14ac:dyDescent="0.35">
      <c r="A585" s="15">
        <v>43589</v>
      </c>
      <c r="B585">
        <f t="shared" si="54"/>
        <v>2019</v>
      </c>
      <c r="C585">
        <f t="shared" si="55"/>
        <v>5</v>
      </c>
      <c r="D585">
        <f t="shared" si="56"/>
        <v>4</v>
      </c>
      <c r="E585">
        <f t="shared" si="57"/>
        <v>201905</v>
      </c>
      <c r="F585" s="105">
        <v>60.708329999999997</v>
      </c>
      <c r="G585" s="105"/>
      <c r="H585" s="44"/>
      <c r="J585" s="32">
        <f t="shared" si="58"/>
        <v>0</v>
      </c>
      <c r="K585" s="32">
        <f t="shared" si="59"/>
        <v>0</v>
      </c>
    </row>
    <row r="586" spans="1:11" x14ac:dyDescent="0.35">
      <c r="A586" s="15">
        <v>43590</v>
      </c>
      <c r="B586">
        <f t="shared" si="54"/>
        <v>2019</v>
      </c>
      <c r="C586">
        <f t="shared" si="55"/>
        <v>5</v>
      </c>
      <c r="D586">
        <f t="shared" si="56"/>
        <v>5</v>
      </c>
      <c r="E586">
        <f t="shared" si="57"/>
        <v>201905</v>
      </c>
      <c r="F586" s="105">
        <v>63.75</v>
      </c>
      <c r="G586" s="105"/>
      <c r="H586" s="44"/>
      <c r="J586" s="32">
        <f t="shared" si="58"/>
        <v>0</v>
      </c>
      <c r="K586" s="32">
        <f t="shared" si="59"/>
        <v>2</v>
      </c>
    </row>
    <row r="587" spans="1:11" x14ac:dyDescent="0.35">
      <c r="A587" s="15">
        <v>43591</v>
      </c>
      <c r="B587">
        <f t="shared" si="54"/>
        <v>2019</v>
      </c>
      <c r="C587">
        <f t="shared" si="55"/>
        <v>5</v>
      </c>
      <c r="D587">
        <f t="shared" si="56"/>
        <v>6</v>
      </c>
      <c r="E587">
        <f t="shared" si="57"/>
        <v>201905</v>
      </c>
      <c r="F587" s="105">
        <v>62.208329999999997</v>
      </c>
      <c r="G587" s="105"/>
      <c r="H587" s="44"/>
      <c r="J587" s="32">
        <f t="shared" si="58"/>
        <v>0</v>
      </c>
      <c r="K587" s="32">
        <f t="shared" si="59"/>
        <v>0</v>
      </c>
    </row>
    <row r="588" spans="1:11" x14ac:dyDescent="0.35">
      <c r="A588" s="15">
        <v>43592</v>
      </c>
      <c r="B588">
        <f t="shared" si="54"/>
        <v>2019</v>
      </c>
      <c r="C588">
        <f t="shared" si="55"/>
        <v>5</v>
      </c>
      <c r="D588">
        <f t="shared" si="56"/>
        <v>7</v>
      </c>
      <c r="E588">
        <f t="shared" si="57"/>
        <v>201905</v>
      </c>
      <c r="F588" s="105">
        <v>66.458340000000007</v>
      </c>
      <c r="G588" s="105"/>
      <c r="H588" s="44"/>
      <c r="J588" s="32">
        <f t="shared" si="58"/>
        <v>0</v>
      </c>
      <c r="K588" s="32">
        <f t="shared" si="59"/>
        <v>4</v>
      </c>
    </row>
    <row r="589" spans="1:11" x14ac:dyDescent="0.35">
      <c r="A589" s="15">
        <v>43593</v>
      </c>
      <c r="B589">
        <f t="shared" si="54"/>
        <v>2019</v>
      </c>
      <c r="C589">
        <f t="shared" si="55"/>
        <v>5</v>
      </c>
      <c r="D589">
        <f t="shared" si="56"/>
        <v>8</v>
      </c>
      <c r="E589">
        <f t="shared" si="57"/>
        <v>201905</v>
      </c>
      <c r="F589" s="105">
        <v>65.5</v>
      </c>
      <c r="G589" s="105"/>
      <c r="H589" s="44"/>
      <c r="J589" s="32">
        <f t="shared" si="58"/>
        <v>0</v>
      </c>
      <c r="K589" s="32">
        <f t="shared" si="59"/>
        <v>4</v>
      </c>
    </row>
    <row r="590" spans="1:11" x14ac:dyDescent="0.35">
      <c r="A590" s="15">
        <v>43594</v>
      </c>
      <c r="B590">
        <f t="shared" si="54"/>
        <v>2019</v>
      </c>
      <c r="C590">
        <f t="shared" si="55"/>
        <v>5</v>
      </c>
      <c r="D590">
        <f t="shared" si="56"/>
        <v>9</v>
      </c>
      <c r="E590">
        <f t="shared" si="57"/>
        <v>201905</v>
      </c>
      <c r="F590" s="105">
        <v>64.833340000000007</v>
      </c>
      <c r="G590" s="105"/>
      <c r="H590" s="44"/>
      <c r="J590" s="32">
        <f t="shared" si="58"/>
        <v>0</v>
      </c>
      <c r="K590" s="32">
        <f t="shared" si="59"/>
        <v>3</v>
      </c>
    </row>
    <row r="591" spans="1:11" x14ac:dyDescent="0.35">
      <c r="A591" s="15">
        <v>43595</v>
      </c>
      <c r="B591">
        <f t="shared" si="54"/>
        <v>2019</v>
      </c>
      <c r="C591">
        <f t="shared" si="55"/>
        <v>5</v>
      </c>
      <c r="D591">
        <f t="shared" si="56"/>
        <v>10</v>
      </c>
      <c r="E591">
        <f t="shared" si="57"/>
        <v>201905</v>
      </c>
      <c r="F591" s="105">
        <v>65.708340000000007</v>
      </c>
      <c r="G591" s="105"/>
      <c r="H591" s="44"/>
      <c r="J591" s="32">
        <f t="shared" si="58"/>
        <v>0</v>
      </c>
      <c r="K591" s="32">
        <f t="shared" si="59"/>
        <v>4</v>
      </c>
    </row>
    <row r="592" spans="1:11" x14ac:dyDescent="0.35">
      <c r="A592" s="15">
        <v>43596</v>
      </c>
      <c r="B592">
        <f t="shared" si="54"/>
        <v>2019</v>
      </c>
      <c r="C592">
        <f t="shared" si="55"/>
        <v>5</v>
      </c>
      <c r="D592">
        <f t="shared" si="56"/>
        <v>11</v>
      </c>
      <c r="E592">
        <f t="shared" si="57"/>
        <v>201905</v>
      </c>
      <c r="F592" s="105">
        <v>70.041659999999993</v>
      </c>
      <c r="G592" s="105"/>
      <c r="H592" s="44"/>
      <c r="J592" s="32">
        <f t="shared" si="58"/>
        <v>0</v>
      </c>
      <c r="K592" s="32">
        <f t="shared" si="59"/>
        <v>8</v>
      </c>
    </row>
    <row r="593" spans="1:11" x14ac:dyDescent="0.35">
      <c r="A593" s="15">
        <v>43597</v>
      </c>
      <c r="B593">
        <f t="shared" si="54"/>
        <v>2019</v>
      </c>
      <c r="C593">
        <f t="shared" si="55"/>
        <v>5</v>
      </c>
      <c r="D593">
        <f t="shared" si="56"/>
        <v>12</v>
      </c>
      <c r="E593">
        <f t="shared" si="57"/>
        <v>201905</v>
      </c>
      <c r="F593" s="105">
        <v>69.541659999999993</v>
      </c>
      <c r="G593" s="105"/>
      <c r="H593" s="44"/>
      <c r="J593" s="32">
        <f t="shared" si="58"/>
        <v>0</v>
      </c>
      <c r="K593" s="32">
        <f t="shared" si="59"/>
        <v>8</v>
      </c>
    </row>
    <row r="594" spans="1:11" x14ac:dyDescent="0.35">
      <c r="A594" s="15">
        <v>43598</v>
      </c>
      <c r="B594">
        <f t="shared" si="54"/>
        <v>2019</v>
      </c>
      <c r="C594">
        <f t="shared" si="55"/>
        <v>5</v>
      </c>
      <c r="D594">
        <f t="shared" si="56"/>
        <v>13</v>
      </c>
      <c r="E594">
        <f t="shared" si="57"/>
        <v>201905</v>
      </c>
      <c r="F594" s="105">
        <v>68.125</v>
      </c>
      <c r="G594" s="105"/>
      <c r="H594" s="44"/>
      <c r="J594" s="32">
        <f t="shared" si="58"/>
        <v>0</v>
      </c>
      <c r="K594" s="32">
        <f t="shared" si="59"/>
        <v>6</v>
      </c>
    </row>
    <row r="595" spans="1:11" x14ac:dyDescent="0.35">
      <c r="A595" s="15">
        <v>43599</v>
      </c>
      <c r="B595">
        <f t="shared" si="54"/>
        <v>2019</v>
      </c>
      <c r="C595">
        <f t="shared" si="55"/>
        <v>5</v>
      </c>
      <c r="D595">
        <f t="shared" si="56"/>
        <v>14</v>
      </c>
      <c r="E595">
        <f t="shared" si="57"/>
        <v>201905</v>
      </c>
      <c r="F595" s="105">
        <v>58.208329999999997</v>
      </c>
      <c r="G595" s="105"/>
      <c r="H595" s="44"/>
      <c r="J595" s="32">
        <f t="shared" si="58"/>
        <v>0</v>
      </c>
      <c r="K595" s="32">
        <f t="shared" si="59"/>
        <v>0</v>
      </c>
    </row>
    <row r="596" spans="1:11" x14ac:dyDescent="0.35">
      <c r="A596" s="15">
        <v>43600</v>
      </c>
      <c r="B596">
        <f t="shared" si="54"/>
        <v>2019</v>
      </c>
      <c r="C596">
        <f t="shared" si="55"/>
        <v>5</v>
      </c>
      <c r="D596">
        <f t="shared" si="56"/>
        <v>15</v>
      </c>
      <c r="E596">
        <f t="shared" si="57"/>
        <v>201905</v>
      </c>
      <c r="F596" s="105">
        <v>58.416670000000003</v>
      </c>
      <c r="G596" s="105"/>
      <c r="H596" s="44"/>
      <c r="J596" s="32">
        <f t="shared" si="58"/>
        <v>0</v>
      </c>
      <c r="K596" s="32">
        <f t="shared" si="59"/>
        <v>0</v>
      </c>
    </row>
    <row r="597" spans="1:11" x14ac:dyDescent="0.35">
      <c r="A597" s="15">
        <v>43601</v>
      </c>
      <c r="B597">
        <f t="shared" si="54"/>
        <v>2019</v>
      </c>
      <c r="C597">
        <f t="shared" si="55"/>
        <v>5</v>
      </c>
      <c r="D597">
        <f t="shared" si="56"/>
        <v>16</v>
      </c>
      <c r="E597">
        <f t="shared" si="57"/>
        <v>201905</v>
      </c>
      <c r="F597" s="105">
        <v>57.583329999999997</v>
      </c>
      <c r="G597" s="105"/>
      <c r="H597" s="44"/>
      <c r="J597" s="32">
        <f t="shared" si="58"/>
        <v>0</v>
      </c>
      <c r="K597" s="32">
        <f t="shared" si="59"/>
        <v>0</v>
      </c>
    </row>
    <row r="598" spans="1:11" x14ac:dyDescent="0.35">
      <c r="A598" s="15">
        <v>43602</v>
      </c>
      <c r="B598">
        <f t="shared" si="54"/>
        <v>2019</v>
      </c>
      <c r="C598">
        <f t="shared" si="55"/>
        <v>5</v>
      </c>
      <c r="D598">
        <f t="shared" si="56"/>
        <v>17</v>
      </c>
      <c r="E598">
        <f t="shared" si="57"/>
        <v>201905</v>
      </c>
      <c r="F598" s="105">
        <v>58.125</v>
      </c>
      <c r="G598" s="105"/>
      <c r="H598" s="44"/>
      <c r="J598" s="32">
        <f t="shared" si="58"/>
        <v>0</v>
      </c>
      <c r="K598" s="32">
        <f t="shared" si="59"/>
        <v>0</v>
      </c>
    </row>
    <row r="599" spans="1:11" x14ac:dyDescent="0.35">
      <c r="A599" s="15">
        <v>43603</v>
      </c>
      <c r="B599">
        <f t="shared" si="54"/>
        <v>2019</v>
      </c>
      <c r="C599">
        <f t="shared" si="55"/>
        <v>5</v>
      </c>
      <c r="D599">
        <f t="shared" si="56"/>
        <v>18</v>
      </c>
      <c r="E599">
        <f t="shared" si="57"/>
        <v>201905</v>
      </c>
      <c r="F599" s="105">
        <v>58.291670000000003</v>
      </c>
      <c r="G599" s="105"/>
      <c r="H599" s="44"/>
      <c r="J599" s="32">
        <f t="shared" si="58"/>
        <v>0</v>
      </c>
      <c r="K599" s="32">
        <f t="shared" si="59"/>
        <v>0</v>
      </c>
    </row>
    <row r="600" spans="1:11" x14ac:dyDescent="0.35">
      <c r="A600" s="15">
        <v>43604</v>
      </c>
      <c r="B600">
        <f t="shared" si="54"/>
        <v>2019</v>
      </c>
      <c r="C600">
        <f t="shared" si="55"/>
        <v>5</v>
      </c>
      <c r="D600">
        <f t="shared" si="56"/>
        <v>19</v>
      </c>
      <c r="E600">
        <f t="shared" si="57"/>
        <v>201905</v>
      </c>
      <c r="F600" s="105">
        <v>62.166670000000003</v>
      </c>
      <c r="G600" s="105"/>
      <c r="H600" s="44"/>
      <c r="J600" s="32">
        <f t="shared" si="58"/>
        <v>0</v>
      </c>
      <c r="K600" s="32">
        <f t="shared" si="59"/>
        <v>0</v>
      </c>
    </row>
    <row r="601" spans="1:11" x14ac:dyDescent="0.35">
      <c r="A601" s="15">
        <v>43605</v>
      </c>
      <c r="B601">
        <f t="shared" si="54"/>
        <v>2019</v>
      </c>
      <c r="C601">
        <f t="shared" si="55"/>
        <v>5</v>
      </c>
      <c r="D601">
        <f t="shared" si="56"/>
        <v>20</v>
      </c>
      <c r="E601">
        <f t="shared" si="57"/>
        <v>201905</v>
      </c>
      <c r="F601" s="105">
        <v>61.25</v>
      </c>
      <c r="G601" s="105"/>
      <c r="H601" s="44"/>
      <c r="J601" s="32">
        <f t="shared" si="58"/>
        <v>0</v>
      </c>
      <c r="K601" s="32">
        <f t="shared" si="59"/>
        <v>0</v>
      </c>
    </row>
    <row r="602" spans="1:11" x14ac:dyDescent="0.35">
      <c r="A602" s="15">
        <v>43606</v>
      </c>
      <c r="B602">
        <f t="shared" si="54"/>
        <v>2019</v>
      </c>
      <c r="C602">
        <f t="shared" si="55"/>
        <v>5</v>
      </c>
      <c r="D602">
        <f t="shared" si="56"/>
        <v>21</v>
      </c>
      <c r="E602">
        <f t="shared" si="57"/>
        <v>201905</v>
      </c>
      <c r="F602" s="105">
        <v>61.166670000000003</v>
      </c>
      <c r="G602" s="105"/>
      <c r="H602" s="44"/>
      <c r="J602" s="32">
        <f t="shared" si="58"/>
        <v>0</v>
      </c>
      <c r="K602" s="32">
        <f t="shared" si="59"/>
        <v>0</v>
      </c>
    </row>
    <row r="603" spans="1:11" x14ac:dyDescent="0.35">
      <c r="A603" s="15">
        <v>43607</v>
      </c>
      <c r="B603">
        <f t="shared" si="54"/>
        <v>2019</v>
      </c>
      <c r="C603">
        <f t="shared" si="55"/>
        <v>5</v>
      </c>
      <c r="D603">
        <f t="shared" si="56"/>
        <v>22</v>
      </c>
      <c r="E603">
        <f t="shared" si="57"/>
        <v>201905</v>
      </c>
      <c r="F603" s="105">
        <v>64.416659999999993</v>
      </c>
      <c r="G603" s="105"/>
      <c r="H603" s="44"/>
      <c r="J603" s="32">
        <f t="shared" si="58"/>
        <v>0</v>
      </c>
      <c r="K603" s="32">
        <f t="shared" si="59"/>
        <v>2</v>
      </c>
    </row>
    <row r="604" spans="1:11" x14ac:dyDescent="0.35">
      <c r="A604" s="15">
        <v>43608</v>
      </c>
      <c r="B604">
        <f t="shared" si="54"/>
        <v>2019</v>
      </c>
      <c r="C604">
        <f t="shared" si="55"/>
        <v>5</v>
      </c>
      <c r="D604">
        <f t="shared" si="56"/>
        <v>23</v>
      </c>
      <c r="E604">
        <f t="shared" si="57"/>
        <v>201905</v>
      </c>
      <c r="F604" s="105">
        <v>63.166670000000003</v>
      </c>
      <c r="G604" s="105"/>
      <c r="H604" s="44"/>
      <c r="J604" s="32">
        <f t="shared" si="58"/>
        <v>0</v>
      </c>
      <c r="K604" s="32">
        <f t="shared" si="59"/>
        <v>1</v>
      </c>
    </row>
    <row r="605" spans="1:11" x14ac:dyDescent="0.35">
      <c r="A605" s="15">
        <v>43609</v>
      </c>
      <c r="B605">
        <f t="shared" si="54"/>
        <v>2019</v>
      </c>
      <c r="C605">
        <f t="shared" si="55"/>
        <v>5</v>
      </c>
      <c r="D605">
        <f t="shared" si="56"/>
        <v>24</v>
      </c>
      <c r="E605">
        <f t="shared" si="57"/>
        <v>201905</v>
      </c>
      <c r="F605" s="105">
        <v>59.25</v>
      </c>
      <c r="G605" s="105"/>
      <c r="H605" s="44"/>
      <c r="J605" s="32">
        <f t="shared" si="58"/>
        <v>0</v>
      </c>
      <c r="K605" s="32">
        <f t="shared" si="59"/>
        <v>0</v>
      </c>
    </row>
    <row r="606" spans="1:11" x14ac:dyDescent="0.35">
      <c r="A606" s="15">
        <v>43610</v>
      </c>
      <c r="B606">
        <f t="shared" si="54"/>
        <v>2019</v>
      </c>
      <c r="C606">
        <f t="shared" si="55"/>
        <v>5</v>
      </c>
      <c r="D606">
        <f t="shared" si="56"/>
        <v>25</v>
      </c>
      <c r="E606">
        <f t="shared" si="57"/>
        <v>201905</v>
      </c>
      <c r="F606" s="105">
        <v>56.5</v>
      </c>
      <c r="G606" s="105"/>
      <c r="H606" s="44"/>
      <c r="J606" s="32">
        <f t="shared" si="58"/>
        <v>0</v>
      </c>
      <c r="K606" s="32">
        <f t="shared" si="59"/>
        <v>0</v>
      </c>
    </row>
    <row r="607" spans="1:11" x14ac:dyDescent="0.35">
      <c r="A607" s="15">
        <v>43611</v>
      </c>
      <c r="B607">
        <f t="shared" si="54"/>
        <v>2019</v>
      </c>
      <c r="C607">
        <f t="shared" si="55"/>
        <v>5</v>
      </c>
      <c r="D607">
        <f t="shared" si="56"/>
        <v>26</v>
      </c>
      <c r="E607">
        <f t="shared" si="57"/>
        <v>201905</v>
      </c>
      <c r="F607" s="105">
        <v>59.916670000000003</v>
      </c>
      <c r="G607" s="105"/>
      <c r="H607" s="44"/>
      <c r="J607" s="32">
        <f t="shared" si="58"/>
        <v>0</v>
      </c>
      <c r="K607" s="32">
        <f t="shared" si="59"/>
        <v>0</v>
      </c>
    </row>
    <row r="608" spans="1:11" x14ac:dyDescent="0.35">
      <c r="A608" s="15">
        <v>43612</v>
      </c>
      <c r="B608">
        <f t="shared" si="54"/>
        <v>2019</v>
      </c>
      <c r="C608">
        <f t="shared" si="55"/>
        <v>5</v>
      </c>
      <c r="D608">
        <f t="shared" si="56"/>
        <v>27</v>
      </c>
      <c r="E608">
        <f t="shared" si="57"/>
        <v>201905</v>
      </c>
      <c r="F608" s="105">
        <v>67.25</v>
      </c>
      <c r="G608" s="105"/>
      <c r="H608" s="44"/>
      <c r="J608" s="32">
        <f t="shared" si="58"/>
        <v>0</v>
      </c>
      <c r="K608" s="32">
        <f t="shared" si="59"/>
        <v>5</v>
      </c>
    </row>
    <row r="609" spans="1:11" x14ac:dyDescent="0.35">
      <c r="A609" s="15">
        <v>43613</v>
      </c>
      <c r="B609">
        <f t="shared" si="54"/>
        <v>2019</v>
      </c>
      <c r="C609">
        <f t="shared" si="55"/>
        <v>5</v>
      </c>
      <c r="D609">
        <f t="shared" si="56"/>
        <v>28</v>
      </c>
      <c r="E609">
        <f t="shared" si="57"/>
        <v>201905</v>
      </c>
      <c r="F609" s="105">
        <v>69.416659999999993</v>
      </c>
      <c r="G609" s="105"/>
      <c r="H609" s="44"/>
      <c r="J609" s="32">
        <f t="shared" si="58"/>
        <v>0</v>
      </c>
      <c r="K609" s="32">
        <f t="shared" si="59"/>
        <v>7</v>
      </c>
    </row>
    <row r="610" spans="1:11" x14ac:dyDescent="0.35">
      <c r="A610" s="15">
        <v>43614</v>
      </c>
      <c r="B610">
        <f t="shared" si="54"/>
        <v>2019</v>
      </c>
      <c r="C610">
        <f t="shared" si="55"/>
        <v>5</v>
      </c>
      <c r="D610">
        <f t="shared" si="56"/>
        <v>29</v>
      </c>
      <c r="E610">
        <f t="shared" si="57"/>
        <v>201905</v>
      </c>
      <c r="F610" s="105">
        <v>69.583340000000007</v>
      </c>
      <c r="G610" s="105"/>
      <c r="H610" s="44"/>
      <c r="J610" s="32">
        <f t="shared" si="58"/>
        <v>0</v>
      </c>
      <c r="K610" s="32">
        <f t="shared" si="59"/>
        <v>8</v>
      </c>
    </row>
    <row r="611" spans="1:11" x14ac:dyDescent="0.35">
      <c r="A611" s="15">
        <v>43615</v>
      </c>
      <c r="B611">
        <f t="shared" si="54"/>
        <v>2019</v>
      </c>
      <c r="C611">
        <f t="shared" si="55"/>
        <v>5</v>
      </c>
      <c r="D611">
        <f t="shared" si="56"/>
        <v>30</v>
      </c>
      <c r="E611">
        <f t="shared" si="57"/>
        <v>201905</v>
      </c>
      <c r="F611" s="105">
        <v>69.291659999999993</v>
      </c>
      <c r="G611" s="105"/>
      <c r="H611" s="44"/>
      <c r="J611" s="32">
        <f t="shared" si="58"/>
        <v>0</v>
      </c>
      <c r="K611" s="32">
        <f t="shared" si="59"/>
        <v>7</v>
      </c>
    </row>
    <row r="612" spans="1:11" x14ac:dyDescent="0.35">
      <c r="A612" s="15">
        <v>43616</v>
      </c>
      <c r="B612">
        <f t="shared" si="54"/>
        <v>2019</v>
      </c>
      <c r="C612">
        <f t="shared" si="55"/>
        <v>5</v>
      </c>
      <c r="D612">
        <f t="shared" si="56"/>
        <v>31</v>
      </c>
      <c r="E612">
        <f t="shared" si="57"/>
        <v>201905</v>
      </c>
      <c r="F612" s="105">
        <v>70.708340000000007</v>
      </c>
      <c r="G612" s="105"/>
      <c r="H612" s="44"/>
      <c r="J612" s="32">
        <f t="shared" si="58"/>
        <v>0</v>
      </c>
      <c r="K612" s="32">
        <f t="shared" si="59"/>
        <v>9</v>
      </c>
    </row>
    <row r="613" spans="1:11" x14ac:dyDescent="0.35">
      <c r="A613" s="15">
        <v>43617</v>
      </c>
      <c r="B613">
        <f t="shared" si="54"/>
        <v>2019</v>
      </c>
      <c r="C613">
        <f t="shared" si="55"/>
        <v>6</v>
      </c>
      <c r="D613">
        <f t="shared" si="56"/>
        <v>1</v>
      </c>
      <c r="E613">
        <f t="shared" si="57"/>
        <v>201906</v>
      </c>
      <c r="F613" s="105">
        <v>73.25</v>
      </c>
      <c r="G613" s="105"/>
      <c r="H613" s="44"/>
      <c r="J613" s="32">
        <f t="shared" si="58"/>
        <v>0</v>
      </c>
      <c r="K613" s="32">
        <f t="shared" si="59"/>
        <v>11</v>
      </c>
    </row>
    <row r="614" spans="1:11" x14ac:dyDescent="0.35">
      <c r="A614" s="15">
        <v>43618</v>
      </c>
      <c r="B614">
        <f t="shared" si="54"/>
        <v>2019</v>
      </c>
      <c r="C614">
        <f t="shared" si="55"/>
        <v>6</v>
      </c>
      <c r="D614">
        <f t="shared" si="56"/>
        <v>2</v>
      </c>
      <c r="E614">
        <f t="shared" si="57"/>
        <v>201906</v>
      </c>
      <c r="F614" s="105">
        <v>73.916659999999993</v>
      </c>
      <c r="G614" s="105"/>
      <c r="H614" s="44"/>
      <c r="J614" s="32">
        <f t="shared" si="58"/>
        <v>0</v>
      </c>
      <c r="K614" s="32">
        <f t="shared" si="59"/>
        <v>12</v>
      </c>
    </row>
    <row r="615" spans="1:11" x14ac:dyDescent="0.35">
      <c r="A615" s="15">
        <v>43619</v>
      </c>
      <c r="B615">
        <f t="shared" si="54"/>
        <v>2019</v>
      </c>
      <c r="C615">
        <f t="shared" si="55"/>
        <v>6</v>
      </c>
      <c r="D615">
        <f t="shared" si="56"/>
        <v>3</v>
      </c>
      <c r="E615">
        <f t="shared" si="57"/>
        <v>201906</v>
      </c>
      <c r="F615" s="105">
        <v>70.583340000000007</v>
      </c>
      <c r="G615" s="105"/>
      <c r="H615" s="44"/>
      <c r="J615" s="32">
        <f t="shared" si="58"/>
        <v>0</v>
      </c>
      <c r="K615" s="32">
        <f t="shared" si="59"/>
        <v>9</v>
      </c>
    </row>
    <row r="616" spans="1:11" x14ac:dyDescent="0.35">
      <c r="A616" s="15">
        <v>43620</v>
      </c>
      <c r="B616">
        <f t="shared" si="54"/>
        <v>2019</v>
      </c>
      <c r="C616">
        <f t="shared" si="55"/>
        <v>6</v>
      </c>
      <c r="D616">
        <f t="shared" si="56"/>
        <v>4</v>
      </c>
      <c r="E616">
        <f t="shared" si="57"/>
        <v>201906</v>
      </c>
      <c r="F616" s="105">
        <v>67.166659999999993</v>
      </c>
      <c r="G616" s="105"/>
      <c r="H616" s="44"/>
      <c r="J616" s="32">
        <f t="shared" si="58"/>
        <v>0</v>
      </c>
      <c r="K616" s="32">
        <f t="shared" si="59"/>
        <v>5</v>
      </c>
    </row>
    <row r="617" spans="1:11" x14ac:dyDescent="0.35">
      <c r="A617" s="15">
        <v>43621</v>
      </c>
      <c r="B617">
        <f t="shared" si="54"/>
        <v>2019</v>
      </c>
      <c r="C617">
        <f t="shared" si="55"/>
        <v>6</v>
      </c>
      <c r="D617">
        <f t="shared" si="56"/>
        <v>5</v>
      </c>
      <c r="E617">
        <f t="shared" si="57"/>
        <v>201906</v>
      </c>
      <c r="F617" s="105">
        <v>63.375</v>
      </c>
      <c r="G617" s="105"/>
      <c r="H617" s="44"/>
      <c r="J617" s="32">
        <f t="shared" si="58"/>
        <v>0</v>
      </c>
      <c r="K617" s="32">
        <f t="shared" si="59"/>
        <v>1</v>
      </c>
    </row>
    <row r="618" spans="1:11" x14ac:dyDescent="0.35">
      <c r="A618" s="15">
        <v>43622</v>
      </c>
      <c r="B618">
        <f t="shared" si="54"/>
        <v>2019</v>
      </c>
      <c r="C618">
        <f t="shared" si="55"/>
        <v>6</v>
      </c>
      <c r="D618">
        <f t="shared" si="56"/>
        <v>6</v>
      </c>
      <c r="E618">
        <f t="shared" si="57"/>
        <v>201906</v>
      </c>
      <c r="F618" s="105">
        <v>56.708329999999997</v>
      </c>
      <c r="G618" s="105"/>
      <c r="H618" s="44"/>
      <c r="J618" s="32">
        <f t="shared" si="58"/>
        <v>0</v>
      </c>
      <c r="K618" s="32">
        <f t="shared" si="59"/>
        <v>0</v>
      </c>
    </row>
    <row r="619" spans="1:11" x14ac:dyDescent="0.35">
      <c r="A619" s="15">
        <v>43623</v>
      </c>
      <c r="B619">
        <f t="shared" si="54"/>
        <v>2019</v>
      </c>
      <c r="C619">
        <f t="shared" si="55"/>
        <v>6</v>
      </c>
      <c r="D619">
        <f t="shared" si="56"/>
        <v>7</v>
      </c>
      <c r="E619">
        <f t="shared" si="57"/>
        <v>201906</v>
      </c>
      <c r="F619" s="105">
        <v>53.208329999999997</v>
      </c>
      <c r="G619" s="105"/>
      <c r="H619" s="44"/>
      <c r="J619" s="32">
        <f t="shared" si="58"/>
        <v>0</v>
      </c>
      <c r="K619" s="32">
        <f t="shared" si="59"/>
        <v>0</v>
      </c>
    </row>
    <row r="620" spans="1:11" x14ac:dyDescent="0.35">
      <c r="A620" s="15">
        <v>43624</v>
      </c>
      <c r="B620">
        <f t="shared" si="54"/>
        <v>2019</v>
      </c>
      <c r="C620">
        <f t="shared" si="55"/>
        <v>6</v>
      </c>
      <c r="D620">
        <f t="shared" si="56"/>
        <v>8</v>
      </c>
      <c r="E620">
        <f t="shared" si="57"/>
        <v>201906</v>
      </c>
      <c r="F620" s="105">
        <v>58.416670000000003</v>
      </c>
      <c r="G620" s="105"/>
      <c r="H620" s="44"/>
      <c r="J620" s="32">
        <f t="shared" si="58"/>
        <v>0</v>
      </c>
      <c r="K620" s="32">
        <f t="shared" si="59"/>
        <v>0</v>
      </c>
    </row>
    <row r="621" spans="1:11" x14ac:dyDescent="0.35">
      <c r="A621" s="15">
        <v>43625</v>
      </c>
      <c r="B621">
        <f t="shared" si="54"/>
        <v>2019</v>
      </c>
      <c r="C621">
        <f t="shared" si="55"/>
        <v>6</v>
      </c>
      <c r="D621">
        <f t="shared" si="56"/>
        <v>9</v>
      </c>
      <c r="E621">
        <f t="shared" si="57"/>
        <v>201906</v>
      </c>
      <c r="F621" s="105">
        <v>62.875</v>
      </c>
      <c r="G621" s="105"/>
      <c r="H621" s="44"/>
      <c r="J621" s="32">
        <f t="shared" si="58"/>
        <v>0</v>
      </c>
      <c r="K621" s="32">
        <f t="shared" si="59"/>
        <v>1</v>
      </c>
    </row>
    <row r="622" spans="1:11" x14ac:dyDescent="0.35">
      <c r="A622" s="15">
        <v>43626</v>
      </c>
      <c r="B622">
        <f t="shared" si="54"/>
        <v>2019</v>
      </c>
      <c r="C622">
        <f t="shared" si="55"/>
        <v>6</v>
      </c>
      <c r="D622">
        <f t="shared" si="56"/>
        <v>10</v>
      </c>
      <c r="E622">
        <f t="shared" si="57"/>
        <v>201906</v>
      </c>
      <c r="F622" s="105">
        <v>67.75</v>
      </c>
      <c r="G622" s="105"/>
      <c r="H622" s="44"/>
      <c r="J622" s="32">
        <f t="shared" si="58"/>
        <v>0</v>
      </c>
      <c r="K622" s="32">
        <f t="shared" si="59"/>
        <v>6</v>
      </c>
    </row>
    <row r="623" spans="1:11" x14ac:dyDescent="0.35">
      <c r="A623" s="15">
        <v>43627</v>
      </c>
      <c r="B623">
        <f t="shared" si="54"/>
        <v>2019</v>
      </c>
      <c r="C623">
        <f t="shared" si="55"/>
        <v>6</v>
      </c>
      <c r="D623">
        <f t="shared" si="56"/>
        <v>11</v>
      </c>
      <c r="E623">
        <f t="shared" si="57"/>
        <v>201906</v>
      </c>
      <c r="F623" s="105">
        <v>72.416659999999993</v>
      </c>
      <c r="G623" s="105"/>
      <c r="H623" s="44"/>
      <c r="J623" s="32">
        <f t="shared" si="58"/>
        <v>0</v>
      </c>
      <c r="K623" s="32">
        <f t="shared" si="59"/>
        <v>10</v>
      </c>
    </row>
    <row r="624" spans="1:11" x14ac:dyDescent="0.35">
      <c r="A624" s="15">
        <v>43628</v>
      </c>
      <c r="B624">
        <f t="shared" si="54"/>
        <v>2019</v>
      </c>
      <c r="C624">
        <f t="shared" si="55"/>
        <v>6</v>
      </c>
      <c r="D624">
        <f t="shared" si="56"/>
        <v>12</v>
      </c>
      <c r="E624">
        <f t="shared" si="57"/>
        <v>201906</v>
      </c>
      <c r="F624" s="105">
        <v>75.625</v>
      </c>
      <c r="G624" s="105"/>
      <c r="H624" s="44"/>
      <c r="J624" s="32">
        <f t="shared" si="58"/>
        <v>0</v>
      </c>
      <c r="K624" s="32">
        <f t="shared" si="59"/>
        <v>14</v>
      </c>
    </row>
    <row r="625" spans="1:11" x14ac:dyDescent="0.35">
      <c r="A625" s="15">
        <v>43629</v>
      </c>
      <c r="B625">
        <f t="shared" si="54"/>
        <v>2019</v>
      </c>
      <c r="C625">
        <f t="shared" si="55"/>
        <v>6</v>
      </c>
      <c r="D625">
        <f t="shared" si="56"/>
        <v>13</v>
      </c>
      <c r="E625">
        <f t="shared" si="57"/>
        <v>201906</v>
      </c>
      <c r="F625" s="105">
        <v>78.291659999999993</v>
      </c>
      <c r="G625" s="105"/>
      <c r="H625" s="44"/>
      <c r="J625" s="32">
        <f t="shared" si="58"/>
        <v>0</v>
      </c>
      <c r="K625" s="32">
        <f t="shared" si="59"/>
        <v>16</v>
      </c>
    </row>
    <row r="626" spans="1:11" x14ac:dyDescent="0.35">
      <c r="A626" s="15">
        <v>43630</v>
      </c>
      <c r="B626">
        <f t="shared" si="54"/>
        <v>2019</v>
      </c>
      <c r="C626">
        <f t="shared" si="55"/>
        <v>6</v>
      </c>
      <c r="D626">
        <f t="shared" si="56"/>
        <v>14</v>
      </c>
      <c r="E626">
        <f t="shared" si="57"/>
        <v>201906</v>
      </c>
      <c r="F626" s="105">
        <v>75.875</v>
      </c>
      <c r="G626" s="105"/>
      <c r="H626" s="44"/>
      <c r="J626" s="32">
        <f t="shared" si="58"/>
        <v>0</v>
      </c>
      <c r="K626" s="32">
        <f t="shared" si="59"/>
        <v>14</v>
      </c>
    </row>
    <row r="627" spans="1:11" x14ac:dyDescent="0.35">
      <c r="A627" s="15">
        <v>43631</v>
      </c>
      <c r="B627">
        <f t="shared" si="54"/>
        <v>2019</v>
      </c>
      <c r="C627">
        <f t="shared" si="55"/>
        <v>6</v>
      </c>
      <c r="D627">
        <f t="shared" si="56"/>
        <v>15</v>
      </c>
      <c r="E627">
        <f t="shared" si="57"/>
        <v>201906</v>
      </c>
      <c r="F627" s="105">
        <v>77.166659999999993</v>
      </c>
      <c r="G627" s="105"/>
      <c r="H627" s="44"/>
      <c r="J627" s="32">
        <f t="shared" si="58"/>
        <v>0</v>
      </c>
      <c r="K627" s="32">
        <f t="shared" si="59"/>
        <v>15</v>
      </c>
    </row>
    <row r="628" spans="1:11" x14ac:dyDescent="0.35">
      <c r="A628" s="15">
        <v>43632</v>
      </c>
      <c r="B628">
        <f t="shared" si="54"/>
        <v>2019</v>
      </c>
      <c r="C628">
        <f t="shared" si="55"/>
        <v>6</v>
      </c>
      <c r="D628">
        <f t="shared" si="56"/>
        <v>16</v>
      </c>
      <c r="E628">
        <f t="shared" si="57"/>
        <v>201906</v>
      </c>
      <c r="F628" s="105">
        <v>76.25</v>
      </c>
      <c r="G628" s="105"/>
      <c r="H628" s="44"/>
      <c r="J628" s="32">
        <f t="shared" si="58"/>
        <v>0</v>
      </c>
      <c r="K628" s="32">
        <f t="shared" si="59"/>
        <v>14</v>
      </c>
    </row>
    <row r="629" spans="1:11" x14ac:dyDescent="0.35">
      <c r="A629" s="15">
        <v>43633</v>
      </c>
      <c r="B629">
        <f t="shared" si="54"/>
        <v>2019</v>
      </c>
      <c r="C629">
        <f t="shared" si="55"/>
        <v>6</v>
      </c>
      <c r="D629">
        <f t="shared" si="56"/>
        <v>17</v>
      </c>
      <c r="E629">
        <f t="shared" si="57"/>
        <v>201906</v>
      </c>
      <c r="F629" s="105">
        <v>77.083340000000007</v>
      </c>
      <c r="G629" s="105"/>
      <c r="H629" s="44"/>
      <c r="J629" s="32">
        <f t="shared" si="58"/>
        <v>0</v>
      </c>
      <c r="K629" s="32">
        <f t="shared" si="59"/>
        <v>15</v>
      </c>
    </row>
    <row r="630" spans="1:11" x14ac:dyDescent="0.35">
      <c r="A630" s="15">
        <v>43634</v>
      </c>
      <c r="B630">
        <f t="shared" si="54"/>
        <v>2019</v>
      </c>
      <c r="C630">
        <f t="shared" si="55"/>
        <v>6</v>
      </c>
      <c r="D630">
        <f t="shared" si="56"/>
        <v>18</v>
      </c>
      <c r="E630">
        <f t="shared" si="57"/>
        <v>201906</v>
      </c>
      <c r="F630" s="105">
        <v>76.458340000000007</v>
      </c>
      <c r="G630" s="105"/>
      <c r="H630" s="44"/>
      <c r="J630" s="32">
        <f t="shared" si="58"/>
        <v>0</v>
      </c>
      <c r="K630" s="32">
        <f t="shared" si="59"/>
        <v>14</v>
      </c>
    </row>
    <row r="631" spans="1:11" x14ac:dyDescent="0.35">
      <c r="A631" s="15">
        <v>43635</v>
      </c>
      <c r="B631">
        <f t="shared" si="54"/>
        <v>2019</v>
      </c>
      <c r="C631">
        <f t="shared" si="55"/>
        <v>6</v>
      </c>
      <c r="D631">
        <f t="shared" si="56"/>
        <v>19</v>
      </c>
      <c r="E631">
        <f t="shared" si="57"/>
        <v>201906</v>
      </c>
      <c r="F631" s="105">
        <v>64.666659999999993</v>
      </c>
      <c r="G631" s="105"/>
      <c r="H631" s="44"/>
      <c r="J631" s="32">
        <f t="shared" si="58"/>
        <v>0</v>
      </c>
      <c r="K631" s="32">
        <f t="shared" si="59"/>
        <v>3</v>
      </c>
    </row>
    <row r="632" spans="1:11" x14ac:dyDescent="0.35">
      <c r="A632" s="15">
        <v>43636</v>
      </c>
      <c r="B632">
        <f t="shared" si="54"/>
        <v>2019</v>
      </c>
      <c r="C632">
        <f t="shared" si="55"/>
        <v>6</v>
      </c>
      <c r="D632">
        <f t="shared" si="56"/>
        <v>20</v>
      </c>
      <c r="E632">
        <f t="shared" si="57"/>
        <v>201906</v>
      </c>
      <c r="F632" s="105">
        <v>57.916670000000003</v>
      </c>
      <c r="G632" s="105"/>
      <c r="H632" s="44"/>
      <c r="J632" s="32">
        <f t="shared" si="58"/>
        <v>0</v>
      </c>
      <c r="K632" s="32">
        <f t="shared" si="59"/>
        <v>0</v>
      </c>
    </row>
    <row r="633" spans="1:11" x14ac:dyDescent="0.35">
      <c r="A633" s="15">
        <v>43637</v>
      </c>
      <c r="B633">
        <f t="shared" si="54"/>
        <v>2019</v>
      </c>
      <c r="C633">
        <f t="shared" si="55"/>
        <v>6</v>
      </c>
      <c r="D633">
        <f t="shared" si="56"/>
        <v>21</v>
      </c>
      <c r="E633">
        <f t="shared" si="57"/>
        <v>201906</v>
      </c>
      <c r="F633" s="105">
        <v>65</v>
      </c>
      <c r="G633" s="105"/>
      <c r="H633" s="44"/>
      <c r="J633" s="32">
        <f t="shared" si="58"/>
        <v>0</v>
      </c>
      <c r="K633" s="32">
        <f t="shared" si="59"/>
        <v>3</v>
      </c>
    </row>
    <row r="634" spans="1:11" x14ac:dyDescent="0.35">
      <c r="A634" s="15">
        <v>43638</v>
      </c>
      <c r="B634">
        <f t="shared" si="54"/>
        <v>2019</v>
      </c>
      <c r="C634">
        <f t="shared" si="55"/>
        <v>6</v>
      </c>
      <c r="D634">
        <f t="shared" si="56"/>
        <v>22</v>
      </c>
      <c r="E634">
        <f t="shared" si="57"/>
        <v>201906</v>
      </c>
      <c r="F634" s="105">
        <v>67.541659999999993</v>
      </c>
      <c r="G634" s="105"/>
      <c r="H634" s="44"/>
      <c r="J634" s="32">
        <f t="shared" si="58"/>
        <v>0</v>
      </c>
      <c r="K634" s="32">
        <f t="shared" si="59"/>
        <v>6</v>
      </c>
    </row>
    <row r="635" spans="1:11" x14ac:dyDescent="0.35">
      <c r="A635" s="15">
        <v>43639</v>
      </c>
      <c r="B635">
        <f t="shared" si="54"/>
        <v>2019</v>
      </c>
      <c r="C635">
        <f t="shared" si="55"/>
        <v>6</v>
      </c>
      <c r="D635">
        <f t="shared" si="56"/>
        <v>23</v>
      </c>
      <c r="E635">
        <f t="shared" si="57"/>
        <v>201906</v>
      </c>
      <c r="F635" s="105">
        <v>67.791659999999993</v>
      </c>
      <c r="G635" s="105"/>
      <c r="H635" s="44"/>
      <c r="J635" s="32">
        <f t="shared" si="58"/>
        <v>0</v>
      </c>
      <c r="K635" s="32">
        <f t="shared" si="59"/>
        <v>6</v>
      </c>
    </row>
    <row r="636" spans="1:11" x14ac:dyDescent="0.35">
      <c r="A636" s="15">
        <v>43640</v>
      </c>
      <c r="B636">
        <f t="shared" si="54"/>
        <v>2019</v>
      </c>
      <c r="C636">
        <f t="shared" si="55"/>
        <v>6</v>
      </c>
      <c r="D636">
        <f t="shared" si="56"/>
        <v>24</v>
      </c>
      <c r="E636">
        <f t="shared" si="57"/>
        <v>201906</v>
      </c>
      <c r="F636" s="105">
        <v>66.583340000000007</v>
      </c>
      <c r="G636" s="105"/>
      <c r="H636" s="44"/>
      <c r="J636" s="32">
        <f t="shared" si="58"/>
        <v>0</v>
      </c>
      <c r="K636" s="32">
        <f t="shared" si="59"/>
        <v>5</v>
      </c>
    </row>
    <row r="637" spans="1:11" x14ac:dyDescent="0.35">
      <c r="A637" s="15">
        <v>43641</v>
      </c>
      <c r="B637">
        <f t="shared" si="54"/>
        <v>2019</v>
      </c>
      <c r="C637">
        <f t="shared" si="55"/>
        <v>6</v>
      </c>
      <c r="D637">
        <f t="shared" si="56"/>
        <v>25</v>
      </c>
      <c r="E637">
        <f t="shared" si="57"/>
        <v>201906</v>
      </c>
      <c r="F637" s="105">
        <v>65.625</v>
      </c>
      <c r="G637" s="105"/>
      <c r="H637" s="44"/>
      <c r="J637" s="32">
        <f t="shared" si="58"/>
        <v>0</v>
      </c>
      <c r="K637" s="32">
        <f t="shared" si="59"/>
        <v>4</v>
      </c>
    </row>
    <row r="638" spans="1:11" x14ac:dyDescent="0.35">
      <c r="A638" s="15">
        <v>43642</v>
      </c>
      <c r="B638">
        <f t="shared" si="54"/>
        <v>2019</v>
      </c>
      <c r="C638">
        <f t="shared" si="55"/>
        <v>6</v>
      </c>
      <c r="D638">
        <f t="shared" si="56"/>
        <v>26</v>
      </c>
      <c r="E638">
        <f t="shared" si="57"/>
        <v>201906</v>
      </c>
      <c r="F638" s="105">
        <v>67.041659999999993</v>
      </c>
      <c r="G638" s="105"/>
      <c r="H638" s="44"/>
      <c r="J638" s="32">
        <f t="shared" si="58"/>
        <v>0</v>
      </c>
      <c r="K638" s="32">
        <f t="shared" si="59"/>
        <v>5</v>
      </c>
    </row>
    <row r="639" spans="1:11" x14ac:dyDescent="0.35">
      <c r="A639" s="15">
        <v>43643</v>
      </c>
      <c r="B639">
        <f t="shared" si="54"/>
        <v>2019</v>
      </c>
      <c r="C639">
        <f t="shared" si="55"/>
        <v>6</v>
      </c>
      <c r="D639">
        <f t="shared" si="56"/>
        <v>27</v>
      </c>
      <c r="E639">
        <f t="shared" si="57"/>
        <v>201906</v>
      </c>
      <c r="F639" s="105">
        <v>60.791670000000003</v>
      </c>
      <c r="G639" s="105"/>
      <c r="H639" s="44"/>
      <c r="J639" s="32">
        <f t="shared" si="58"/>
        <v>0</v>
      </c>
      <c r="K639" s="32">
        <f t="shared" si="59"/>
        <v>0</v>
      </c>
    </row>
    <row r="640" spans="1:11" x14ac:dyDescent="0.35">
      <c r="A640" s="15">
        <v>43644</v>
      </c>
      <c r="B640">
        <f t="shared" si="54"/>
        <v>2019</v>
      </c>
      <c r="C640">
        <f t="shared" si="55"/>
        <v>6</v>
      </c>
      <c r="D640">
        <f t="shared" si="56"/>
        <v>28</v>
      </c>
      <c r="E640">
        <f t="shared" si="57"/>
        <v>201906</v>
      </c>
      <c r="F640" s="105">
        <v>59.5</v>
      </c>
      <c r="G640" s="105"/>
      <c r="H640" s="44"/>
      <c r="J640" s="32">
        <f t="shared" si="58"/>
        <v>0</v>
      </c>
      <c r="K640" s="32">
        <f t="shared" si="59"/>
        <v>0</v>
      </c>
    </row>
    <row r="641" spans="1:11" x14ac:dyDescent="0.35">
      <c r="A641" s="15">
        <v>43645</v>
      </c>
      <c r="B641">
        <f t="shared" si="54"/>
        <v>2019</v>
      </c>
      <c r="C641">
        <f t="shared" si="55"/>
        <v>6</v>
      </c>
      <c r="D641">
        <f t="shared" si="56"/>
        <v>29</v>
      </c>
      <c r="E641">
        <f t="shared" si="57"/>
        <v>201906</v>
      </c>
      <c r="F641" s="105">
        <v>64.625</v>
      </c>
      <c r="G641" s="105"/>
      <c r="H641" s="44"/>
      <c r="J641" s="32">
        <f t="shared" si="58"/>
        <v>0</v>
      </c>
      <c r="K641" s="32">
        <f t="shared" si="59"/>
        <v>3</v>
      </c>
    </row>
    <row r="642" spans="1:11" x14ac:dyDescent="0.35">
      <c r="A642" s="15">
        <v>43646</v>
      </c>
      <c r="B642">
        <f t="shared" si="54"/>
        <v>2019</v>
      </c>
      <c r="C642">
        <f t="shared" si="55"/>
        <v>6</v>
      </c>
      <c r="D642">
        <f t="shared" si="56"/>
        <v>30</v>
      </c>
      <c r="E642">
        <f t="shared" si="57"/>
        <v>201906</v>
      </c>
      <c r="F642" s="105">
        <v>71.041659999999993</v>
      </c>
      <c r="G642" s="105"/>
      <c r="H642" s="44"/>
      <c r="J642" s="32">
        <f t="shared" si="58"/>
        <v>0</v>
      </c>
      <c r="K642" s="32">
        <f t="shared" si="59"/>
        <v>9</v>
      </c>
    </row>
    <row r="643" spans="1:11" x14ac:dyDescent="0.35">
      <c r="A643" s="15">
        <v>43647</v>
      </c>
      <c r="B643">
        <f t="shared" si="54"/>
        <v>2019</v>
      </c>
      <c r="C643">
        <f t="shared" si="55"/>
        <v>7</v>
      </c>
      <c r="D643">
        <f t="shared" si="56"/>
        <v>1</v>
      </c>
      <c r="E643">
        <f t="shared" si="57"/>
        <v>201907</v>
      </c>
      <c r="F643" s="105">
        <v>72.333340000000007</v>
      </c>
      <c r="G643" s="105"/>
      <c r="H643" s="44"/>
      <c r="J643" s="32">
        <f t="shared" si="58"/>
        <v>0</v>
      </c>
      <c r="K643" s="32">
        <f t="shared" si="59"/>
        <v>10</v>
      </c>
    </row>
    <row r="644" spans="1:11" x14ac:dyDescent="0.35">
      <c r="A644" s="15">
        <v>43648</v>
      </c>
      <c r="B644">
        <f t="shared" si="54"/>
        <v>2019</v>
      </c>
      <c r="C644">
        <f t="shared" si="55"/>
        <v>7</v>
      </c>
      <c r="D644">
        <f t="shared" si="56"/>
        <v>2</v>
      </c>
      <c r="E644">
        <f t="shared" si="57"/>
        <v>201907</v>
      </c>
      <c r="F644" s="105">
        <v>71.291659999999993</v>
      </c>
      <c r="G644" s="105"/>
      <c r="H644" s="44"/>
      <c r="J644" s="32">
        <f t="shared" si="58"/>
        <v>0</v>
      </c>
      <c r="K644" s="32">
        <f t="shared" si="59"/>
        <v>9</v>
      </c>
    </row>
    <row r="645" spans="1:11" x14ac:dyDescent="0.35">
      <c r="A645" s="15">
        <v>43649</v>
      </c>
      <c r="B645">
        <f t="shared" si="54"/>
        <v>2019</v>
      </c>
      <c r="C645">
        <f t="shared" si="55"/>
        <v>7</v>
      </c>
      <c r="D645">
        <f t="shared" si="56"/>
        <v>3</v>
      </c>
      <c r="E645">
        <f t="shared" si="57"/>
        <v>201907</v>
      </c>
      <c r="F645" s="105">
        <v>69.958340000000007</v>
      </c>
      <c r="G645" s="105"/>
      <c r="H645" s="44"/>
      <c r="J645" s="32">
        <f t="shared" si="58"/>
        <v>0</v>
      </c>
      <c r="K645" s="32">
        <f t="shared" si="59"/>
        <v>8</v>
      </c>
    </row>
    <row r="646" spans="1:11" x14ac:dyDescent="0.35">
      <c r="A646" s="15">
        <v>43650</v>
      </c>
      <c r="B646">
        <f t="shared" ref="B646:B709" si="60">YEAR(A646)</f>
        <v>2019</v>
      </c>
      <c r="C646">
        <f t="shared" ref="C646:C709" si="61">MONTH(A646)</f>
        <v>7</v>
      </c>
      <c r="D646">
        <f t="shared" ref="D646:D709" si="62">DAY(A646)</f>
        <v>4</v>
      </c>
      <c r="E646">
        <f t="shared" ref="E646:E709" si="63">B646*100+C646</f>
        <v>201907</v>
      </c>
      <c r="F646" s="105">
        <v>71.666659999999993</v>
      </c>
      <c r="G646" s="105"/>
      <c r="H646" s="44"/>
      <c r="J646" s="32">
        <f t="shared" ref="J646:J709" si="64">IF(F646=999,0,MAX(ROUND($J$3-F646,0),0))</f>
        <v>0</v>
      </c>
      <c r="K646" s="32">
        <f t="shared" ref="K646:K709" si="65">IF(F646=999,0,MAX(ROUND(F646-$K$3,0),0))</f>
        <v>10</v>
      </c>
    </row>
    <row r="647" spans="1:11" x14ac:dyDescent="0.35">
      <c r="A647" s="15">
        <v>43651</v>
      </c>
      <c r="B647">
        <f t="shared" si="60"/>
        <v>2019</v>
      </c>
      <c r="C647">
        <f t="shared" si="61"/>
        <v>7</v>
      </c>
      <c r="D647">
        <f t="shared" si="62"/>
        <v>5</v>
      </c>
      <c r="E647">
        <f t="shared" si="63"/>
        <v>201907</v>
      </c>
      <c r="F647" s="105">
        <v>70.958340000000007</v>
      </c>
      <c r="G647" s="105"/>
      <c r="H647" s="44"/>
      <c r="J647" s="32">
        <f t="shared" si="64"/>
        <v>0</v>
      </c>
      <c r="K647" s="32">
        <f t="shared" si="65"/>
        <v>9</v>
      </c>
    </row>
    <row r="648" spans="1:11" x14ac:dyDescent="0.35">
      <c r="A648" s="15">
        <v>43652</v>
      </c>
      <c r="B648">
        <f t="shared" si="60"/>
        <v>2019</v>
      </c>
      <c r="C648">
        <f t="shared" si="61"/>
        <v>7</v>
      </c>
      <c r="D648">
        <f t="shared" si="62"/>
        <v>6</v>
      </c>
      <c r="E648">
        <f t="shared" si="63"/>
        <v>201907</v>
      </c>
      <c r="F648" s="105">
        <v>67.75</v>
      </c>
      <c r="G648" s="105"/>
      <c r="H648" s="44"/>
      <c r="J648" s="32">
        <f t="shared" si="64"/>
        <v>0</v>
      </c>
      <c r="K648" s="32">
        <f t="shared" si="65"/>
        <v>6</v>
      </c>
    </row>
    <row r="649" spans="1:11" x14ac:dyDescent="0.35">
      <c r="A649" s="15">
        <v>43653</v>
      </c>
      <c r="B649">
        <f t="shared" si="60"/>
        <v>2019</v>
      </c>
      <c r="C649">
        <f t="shared" si="61"/>
        <v>7</v>
      </c>
      <c r="D649">
        <f t="shared" si="62"/>
        <v>7</v>
      </c>
      <c r="E649">
        <f t="shared" si="63"/>
        <v>201907</v>
      </c>
      <c r="F649" s="105">
        <v>70.166659999999993</v>
      </c>
      <c r="G649" s="105"/>
      <c r="H649" s="44"/>
      <c r="J649" s="32">
        <f t="shared" si="64"/>
        <v>0</v>
      </c>
      <c r="K649" s="32">
        <f t="shared" si="65"/>
        <v>8</v>
      </c>
    </row>
    <row r="650" spans="1:11" x14ac:dyDescent="0.35">
      <c r="A650" s="15">
        <v>43654</v>
      </c>
      <c r="B650">
        <f t="shared" si="60"/>
        <v>2019</v>
      </c>
      <c r="C650">
        <f t="shared" si="61"/>
        <v>7</v>
      </c>
      <c r="D650">
        <f t="shared" si="62"/>
        <v>8</v>
      </c>
      <c r="E650">
        <f t="shared" si="63"/>
        <v>201907</v>
      </c>
      <c r="F650" s="105">
        <v>70.666659999999993</v>
      </c>
      <c r="G650" s="105"/>
      <c r="H650" s="44"/>
      <c r="J650" s="32">
        <f t="shared" si="64"/>
        <v>0</v>
      </c>
      <c r="K650" s="32">
        <f t="shared" si="65"/>
        <v>9</v>
      </c>
    </row>
    <row r="651" spans="1:11" x14ac:dyDescent="0.35">
      <c r="A651" s="15">
        <v>43655</v>
      </c>
      <c r="B651">
        <f t="shared" si="60"/>
        <v>2019</v>
      </c>
      <c r="C651">
        <f t="shared" si="61"/>
        <v>7</v>
      </c>
      <c r="D651">
        <f t="shared" si="62"/>
        <v>9</v>
      </c>
      <c r="E651">
        <f t="shared" si="63"/>
        <v>201907</v>
      </c>
      <c r="F651" s="105">
        <v>71.416659999999993</v>
      </c>
      <c r="G651" s="105"/>
      <c r="H651" s="44"/>
      <c r="J651" s="32">
        <f t="shared" si="64"/>
        <v>0</v>
      </c>
      <c r="K651" s="32">
        <f t="shared" si="65"/>
        <v>9</v>
      </c>
    </row>
    <row r="652" spans="1:11" x14ac:dyDescent="0.35">
      <c r="A652" s="15">
        <v>43656</v>
      </c>
      <c r="B652">
        <f t="shared" si="60"/>
        <v>2019</v>
      </c>
      <c r="C652">
        <f t="shared" si="61"/>
        <v>7</v>
      </c>
      <c r="D652">
        <f t="shared" si="62"/>
        <v>10</v>
      </c>
      <c r="E652">
        <f t="shared" si="63"/>
        <v>201907</v>
      </c>
      <c r="F652" s="105">
        <v>75.541659999999993</v>
      </c>
      <c r="G652" s="105"/>
      <c r="H652" s="44"/>
      <c r="J652" s="32">
        <f t="shared" si="64"/>
        <v>0</v>
      </c>
      <c r="K652" s="32">
        <f t="shared" si="65"/>
        <v>14</v>
      </c>
    </row>
    <row r="653" spans="1:11" x14ac:dyDescent="0.35">
      <c r="A653" s="15">
        <v>43657</v>
      </c>
      <c r="B653">
        <f t="shared" si="60"/>
        <v>2019</v>
      </c>
      <c r="C653">
        <f t="shared" si="61"/>
        <v>7</v>
      </c>
      <c r="D653">
        <f t="shared" si="62"/>
        <v>11</v>
      </c>
      <c r="E653">
        <f t="shared" si="63"/>
        <v>201907</v>
      </c>
      <c r="F653" s="105">
        <v>74.25</v>
      </c>
      <c r="G653" s="105"/>
      <c r="H653" s="44"/>
      <c r="J653" s="32">
        <f t="shared" si="64"/>
        <v>0</v>
      </c>
      <c r="K653" s="32">
        <f t="shared" si="65"/>
        <v>12</v>
      </c>
    </row>
    <row r="654" spans="1:11" x14ac:dyDescent="0.35">
      <c r="A654" s="15">
        <v>43658</v>
      </c>
      <c r="B654">
        <f t="shared" si="60"/>
        <v>2019</v>
      </c>
      <c r="C654">
        <f t="shared" si="61"/>
        <v>7</v>
      </c>
      <c r="D654">
        <f t="shared" si="62"/>
        <v>12</v>
      </c>
      <c r="E654">
        <f t="shared" si="63"/>
        <v>201907</v>
      </c>
      <c r="F654" s="105">
        <v>74.166659999999993</v>
      </c>
      <c r="G654" s="105"/>
      <c r="H654" s="44"/>
      <c r="J654" s="32">
        <f t="shared" si="64"/>
        <v>0</v>
      </c>
      <c r="K654" s="32">
        <f t="shared" si="65"/>
        <v>12</v>
      </c>
    </row>
    <row r="655" spans="1:11" x14ac:dyDescent="0.35">
      <c r="A655" s="15">
        <v>43659</v>
      </c>
      <c r="B655">
        <f t="shared" si="60"/>
        <v>2019</v>
      </c>
      <c r="C655">
        <f t="shared" si="61"/>
        <v>7</v>
      </c>
      <c r="D655">
        <f t="shared" si="62"/>
        <v>13</v>
      </c>
      <c r="E655">
        <f t="shared" si="63"/>
        <v>201907</v>
      </c>
      <c r="F655" s="105">
        <v>74.916659999999993</v>
      </c>
      <c r="G655" s="105"/>
      <c r="H655" s="44"/>
      <c r="J655" s="32">
        <f t="shared" si="64"/>
        <v>0</v>
      </c>
      <c r="K655" s="32">
        <f t="shared" si="65"/>
        <v>13</v>
      </c>
    </row>
    <row r="656" spans="1:11" x14ac:dyDescent="0.35">
      <c r="A656" s="15">
        <v>43660</v>
      </c>
      <c r="B656">
        <f t="shared" si="60"/>
        <v>2019</v>
      </c>
      <c r="C656">
        <f t="shared" si="61"/>
        <v>7</v>
      </c>
      <c r="D656">
        <f t="shared" si="62"/>
        <v>14</v>
      </c>
      <c r="E656">
        <f t="shared" si="63"/>
        <v>201907</v>
      </c>
      <c r="F656" s="105">
        <v>76.375</v>
      </c>
      <c r="G656" s="105"/>
      <c r="H656" s="44"/>
      <c r="J656" s="32">
        <f t="shared" si="64"/>
        <v>0</v>
      </c>
      <c r="K656" s="32">
        <f t="shared" si="65"/>
        <v>14</v>
      </c>
    </row>
    <row r="657" spans="1:11" x14ac:dyDescent="0.35">
      <c r="A657" s="15">
        <v>43661</v>
      </c>
      <c r="B657">
        <f t="shared" si="60"/>
        <v>2019</v>
      </c>
      <c r="C657">
        <f t="shared" si="61"/>
        <v>7</v>
      </c>
      <c r="D657">
        <f t="shared" si="62"/>
        <v>15</v>
      </c>
      <c r="E657">
        <f t="shared" si="63"/>
        <v>201907</v>
      </c>
      <c r="F657" s="105">
        <v>71.5</v>
      </c>
      <c r="G657" s="105"/>
      <c r="H657" s="44"/>
      <c r="J657" s="32">
        <f t="shared" si="64"/>
        <v>0</v>
      </c>
      <c r="K657" s="32">
        <f t="shared" si="65"/>
        <v>10</v>
      </c>
    </row>
    <row r="658" spans="1:11" x14ac:dyDescent="0.35">
      <c r="A658" s="15">
        <v>43662</v>
      </c>
      <c r="B658">
        <f t="shared" si="60"/>
        <v>2019</v>
      </c>
      <c r="C658">
        <f t="shared" si="61"/>
        <v>7</v>
      </c>
      <c r="D658">
        <f t="shared" si="62"/>
        <v>16</v>
      </c>
      <c r="E658">
        <f t="shared" si="63"/>
        <v>201907</v>
      </c>
      <c r="F658" s="105">
        <v>71.666659999999993</v>
      </c>
      <c r="G658" s="105"/>
      <c r="H658" s="44"/>
      <c r="J658" s="32">
        <f t="shared" si="64"/>
        <v>0</v>
      </c>
      <c r="K658" s="32">
        <f t="shared" si="65"/>
        <v>10</v>
      </c>
    </row>
    <row r="659" spans="1:11" x14ac:dyDescent="0.35">
      <c r="A659" s="15">
        <v>43663</v>
      </c>
      <c r="B659">
        <f t="shared" si="60"/>
        <v>2019</v>
      </c>
      <c r="C659">
        <f t="shared" si="61"/>
        <v>7</v>
      </c>
      <c r="D659">
        <f t="shared" si="62"/>
        <v>17</v>
      </c>
      <c r="E659">
        <f t="shared" si="63"/>
        <v>201907</v>
      </c>
      <c r="F659" s="105">
        <v>70.541659999999993</v>
      </c>
      <c r="G659" s="105"/>
      <c r="H659" s="44"/>
      <c r="J659" s="32">
        <f t="shared" si="64"/>
        <v>0</v>
      </c>
      <c r="K659" s="32">
        <f t="shared" si="65"/>
        <v>9</v>
      </c>
    </row>
    <row r="660" spans="1:11" x14ac:dyDescent="0.35">
      <c r="A660" s="15">
        <v>43664</v>
      </c>
      <c r="B660">
        <f t="shared" si="60"/>
        <v>2019</v>
      </c>
      <c r="C660">
        <f t="shared" si="61"/>
        <v>7</v>
      </c>
      <c r="D660">
        <f t="shared" si="62"/>
        <v>18</v>
      </c>
      <c r="E660">
        <f t="shared" si="63"/>
        <v>201907</v>
      </c>
      <c r="F660" s="105">
        <v>69.291659999999993</v>
      </c>
      <c r="G660" s="105"/>
      <c r="H660" s="44"/>
      <c r="J660" s="32">
        <f t="shared" si="64"/>
        <v>0</v>
      </c>
      <c r="K660" s="32">
        <f t="shared" si="65"/>
        <v>7</v>
      </c>
    </row>
    <row r="661" spans="1:11" x14ac:dyDescent="0.35">
      <c r="A661" s="15">
        <v>43665</v>
      </c>
      <c r="B661">
        <f t="shared" si="60"/>
        <v>2019</v>
      </c>
      <c r="C661">
        <f t="shared" si="61"/>
        <v>7</v>
      </c>
      <c r="D661">
        <f t="shared" si="62"/>
        <v>19</v>
      </c>
      <c r="E661">
        <f t="shared" si="63"/>
        <v>201907</v>
      </c>
      <c r="F661" s="105">
        <v>65.875</v>
      </c>
      <c r="G661" s="105"/>
      <c r="H661" s="44"/>
      <c r="J661" s="32">
        <f t="shared" si="64"/>
        <v>0</v>
      </c>
      <c r="K661" s="32">
        <f t="shared" si="65"/>
        <v>4</v>
      </c>
    </row>
    <row r="662" spans="1:11" x14ac:dyDescent="0.35">
      <c r="A662" s="15">
        <v>43666</v>
      </c>
      <c r="B662">
        <f t="shared" si="60"/>
        <v>2019</v>
      </c>
      <c r="C662">
        <f t="shared" si="61"/>
        <v>7</v>
      </c>
      <c r="D662">
        <f t="shared" si="62"/>
        <v>20</v>
      </c>
      <c r="E662">
        <f t="shared" si="63"/>
        <v>201907</v>
      </c>
      <c r="F662" s="105">
        <v>70.125</v>
      </c>
      <c r="G662" s="105"/>
      <c r="H662" s="44"/>
      <c r="J662" s="32">
        <f t="shared" si="64"/>
        <v>0</v>
      </c>
      <c r="K662" s="32">
        <f t="shared" si="65"/>
        <v>8</v>
      </c>
    </row>
    <row r="663" spans="1:11" x14ac:dyDescent="0.35">
      <c r="A663" s="15">
        <v>43667</v>
      </c>
      <c r="B663">
        <f t="shared" si="60"/>
        <v>2019</v>
      </c>
      <c r="C663">
        <f t="shared" si="61"/>
        <v>7</v>
      </c>
      <c r="D663">
        <f t="shared" si="62"/>
        <v>21</v>
      </c>
      <c r="E663">
        <f t="shared" si="63"/>
        <v>201907</v>
      </c>
      <c r="F663" s="105">
        <v>73.958340000000007</v>
      </c>
      <c r="G663" s="105"/>
      <c r="H663" s="44"/>
      <c r="J663" s="32">
        <f t="shared" si="64"/>
        <v>0</v>
      </c>
      <c r="K663" s="32">
        <f t="shared" si="65"/>
        <v>12</v>
      </c>
    </row>
    <row r="664" spans="1:11" x14ac:dyDescent="0.35">
      <c r="A664" s="15">
        <v>43668</v>
      </c>
      <c r="B664">
        <f t="shared" si="60"/>
        <v>2019</v>
      </c>
      <c r="C664">
        <f t="shared" si="61"/>
        <v>7</v>
      </c>
      <c r="D664">
        <f t="shared" si="62"/>
        <v>22</v>
      </c>
      <c r="E664">
        <f t="shared" si="63"/>
        <v>201907</v>
      </c>
      <c r="F664" s="105">
        <v>77.708340000000007</v>
      </c>
      <c r="G664" s="105"/>
      <c r="H664" s="44"/>
      <c r="J664" s="32">
        <f t="shared" si="64"/>
        <v>0</v>
      </c>
      <c r="K664" s="32">
        <f t="shared" si="65"/>
        <v>16</v>
      </c>
    </row>
    <row r="665" spans="1:11" x14ac:dyDescent="0.35">
      <c r="A665" s="15">
        <v>43669</v>
      </c>
      <c r="B665">
        <f t="shared" si="60"/>
        <v>2019</v>
      </c>
      <c r="C665">
        <f t="shared" si="61"/>
        <v>7</v>
      </c>
      <c r="D665">
        <f t="shared" si="62"/>
        <v>23</v>
      </c>
      <c r="E665">
        <f t="shared" si="63"/>
        <v>201907</v>
      </c>
      <c r="F665" s="105">
        <v>76.333340000000007</v>
      </c>
      <c r="G665" s="105"/>
      <c r="H665" s="44"/>
      <c r="J665" s="32">
        <f t="shared" si="64"/>
        <v>0</v>
      </c>
      <c r="K665" s="32">
        <f t="shared" si="65"/>
        <v>14</v>
      </c>
    </row>
    <row r="666" spans="1:11" x14ac:dyDescent="0.35">
      <c r="A666" s="15">
        <v>43670</v>
      </c>
      <c r="B666">
        <f t="shared" si="60"/>
        <v>2019</v>
      </c>
      <c r="C666">
        <f t="shared" si="61"/>
        <v>7</v>
      </c>
      <c r="D666">
        <f t="shared" si="62"/>
        <v>24</v>
      </c>
      <c r="E666">
        <f t="shared" si="63"/>
        <v>201907</v>
      </c>
      <c r="F666" s="105">
        <v>71.583340000000007</v>
      </c>
      <c r="G666" s="105"/>
      <c r="H666" s="44"/>
      <c r="J666" s="32">
        <f t="shared" si="64"/>
        <v>0</v>
      </c>
      <c r="K666" s="32">
        <f t="shared" si="65"/>
        <v>10</v>
      </c>
    </row>
    <row r="667" spans="1:11" x14ac:dyDescent="0.35">
      <c r="A667" s="15">
        <v>43671</v>
      </c>
      <c r="B667">
        <f t="shared" si="60"/>
        <v>2019</v>
      </c>
      <c r="C667">
        <f t="shared" si="61"/>
        <v>7</v>
      </c>
      <c r="D667">
        <f t="shared" si="62"/>
        <v>25</v>
      </c>
      <c r="E667">
        <f t="shared" si="63"/>
        <v>201907</v>
      </c>
      <c r="F667" s="105">
        <v>73.625</v>
      </c>
      <c r="G667" s="105"/>
      <c r="H667" s="44"/>
      <c r="J667" s="32">
        <f t="shared" si="64"/>
        <v>0</v>
      </c>
      <c r="K667" s="32">
        <f t="shared" si="65"/>
        <v>12</v>
      </c>
    </row>
    <row r="668" spans="1:11" x14ac:dyDescent="0.35">
      <c r="A668" s="15">
        <v>43672</v>
      </c>
      <c r="B668">
        <f t="shared" si="60"/>
        <v>2019</v>
      </c>
      <c r="C668">
        <f t="shared" si="61"/>
        <v>7</v>
      </c>
      <c r="D668">
        <f t="shared" si="62"/>
        <v>26</v>
      </c>
      <c r="E668">
        <f t="shared" si="63"/>
        <v>201907</v>
      </c>
      <c r="F668" s="105">
        <v>78.958340000000007</v>
      </c>
      <c r="G668" s="105"/>
      <c r="H668" s="44"/>
      <c r="J668" s="32">
        <f t="shared" si="64"/>
        <v>0</v>
      </c>
      <c r="K668" s="32">
        <f t="shared" si="65"/>
        <v>17</v>
      </c>
    </row>
    <row r="669" spans="1:11" x14ac:dyDescent="0.35">
      <c r="A669" s="15">
        <v>43673</v>
      </c>
      <c r="B669">
        <f t="shared" si="60"/>
        <v>2019</v>
      </c>
      <c r="C669">
        <f t="shared" si="61"/>
        <v>7</v>
      </c>
      <c r="D669">
        <f t="shared" si="62"/>
        <v>27</v>
      </c>
      <c r="E669">
        <f t="shared" si="63"/>
        <v>201907</v>
      </c>
      <c r="F669" s="105">
        <v>80</v>
      </c>
      <c r="G669" s="105"/>
      <c r="H669" s="44"/>
      <c r="J669" s="32">
        <f t="shared" si="64"/>
        <v>0</v>
      </c>
      <c r="K669" s="32">
        <f t="shared" si="65"/>
        <v>18</v>
      </c>
    </row>
    <row r="670" spans="1:11" x14ac:dyDescent="0.35">
      <c r="A670" s="15">
        <v>43674</v>
      </c>
      <c r="B670">
        <f t="shared" si="60"/>
        <v>2019</v>
      </c>
      <c r="C670">
        <f t="shared" si="61"/>
        <v>7</v>
      </c>
      <c r="D670">
        <f t="shared" si="62"/>
        <v>28</v>
      </c>
      <c r="E670">
        <f t="shared" si="63"/>
        <v>201907</v>
      </c>
      <c r="F670" s="105">
        <v>75.875</v>
      </c>
      <c r="G670" s="105"/>
      <c r="H670" s="44"/>
      <c r="J670" s="32">
        <f t="shared" si="64"/>
        <v>0</v>
      </c>
      <c r="K670" s="32">
        <f t="shared" si="65"/>
        <v>14</v>
      </c>
    </row>
    <row r="671" spans="1:11" x14ac:dyDescent="0.35">
      <c r="A671" s="15">
        <v>43675</v>
      </c>
      <c r="B671">
        <f t="shared" si="60"/>
        <v>2019</v>
      </c>
      <c r="C671">
        <f t="shared" si="61"/>
        <v>7</v>
      </c>
      <c r="D671">
        <f t="shared" si="62"/>
        <v>29</v>
      </c>
      <c r="E671">
        <f t="shared" si="63"/>
        <v>201907</v>
      </c>
      <c r="F671" s="105">
        <v>78.416659999999993</v>
      </c>
      <c r="G671" s="105"/>
      <c r="H671" s="44"/>
      <c r="J671" s="32">
        <f t="shared" si="64"/>
        <v>0</v>
      </c>
      <c r="K671" s="32">
        <f t="shared" si="65"/>
        <v>16</v>
      </c>
    </row>
    <row r="672" spans="1:11" x14ac:dyDescent="0.35">
      <c r="A672" s="15">
        <v>43676</v>
      </c>
      <c r="B672">
        <f t="shared" si="60"/>
        <v>2019</v>
      </c>
      <c r="C672">
        <f t="shared" si="61"/>
        <v>7</v>
      </c>
      <c r="D672">
        <f t="shared" si="62"/>
        <v>30</v>
      </c>
      <c r="E672">
        <f t="shared" si="63"/>
        <v>201907</v>
      </c>
      <c r="F672" s="105">
        <v>77.958340000000007</v>
      </c>
      <c r="G672" s="105"/>
      <c r="H672" s="44"/>
      <c r="J672" s="32">
        <f t="shared" si="64"/>
        <v>0</v>
      </c>
      <c r="K672" s="32">
        <f t="shared" si="65"/>
        <v>16</v>
      </c>
    </row>
    <row r="673" spans="1:11" x14ac:dyDescent="0.35">
      <c r="A673" s="15">
        <v>43677</v>
      </c>
      <c r="B673">
        <f t="shared" si="60"/>
        <v>2019</v>
      </c>
      <c r="C673">
        <f t="shared" si="61"/>
        <v>7</v>
      </c>
      <c r="D673">
        <f t="shared" si="62"/>
        <v>31</v>
      </c>
      <c r="E673">
        <f t="shared" si="63"/>
        <v>201907</v>
      </c>
      <c r="F673" s="105">
        <v>79.5</v>
      </c>
      <c r="G673" s="105"/>
      <c r="H673" s="44"/>
      <c r="J673" s="32">
        <f t="shared" si="64"/>
        <v>0</v>
      </c>
      <c r="K673" s="32">
        <f t="shared" si="65"/>
        <v>18</v>
      </c>
    </row>
    <row r="674" spans="1:11" x14ac:dyDescent="0.35">
      <c r="A674" s="15">
        <v>43678</v>
      </c>
      <c r="B674">
        <f t="shared" si="60"/>
        <v>2019</v>
      </c>
      <c r="C674">
        <f t="shared" si="61"/>
        <v>8</v>
      </c>
      <c r="D674">
        <f t="shared" si="62"/>
        <v>1</v>
      </c>
      <c r="E674">
        <f t="shared" si="63"/>
        <v>201908</v>
      </c>
      <c r="F674" s="105">
        <v>78</v>
      </c>
      <c r="G674" s="105"/>
      <c r="H674" s="44"/>
      <c r="J674" s="32">
        <f t="shared" si="64"/>
        <v>0</v>
      </c>
      <c r="K674" s="32">
        <f t="shared" si="65"/>
        <v>16</v>
      </c>
    </row>
    <row r="675" spans="1:11" x14ac:dyDescent="0.35">
      <c r="A675" s="15">
        <v>43679</v>
      </c>
      <c r="B675">
        <f t="shared" si="60"/>
        <v>2019</v>
      </c>
      <c r="C675">
        <f t="shared" si="61"/>
        <v>8</v>
      </c>
      <c r="D675">
        <f t="shared" si="62"/>
        <v>2</v>
      </c>
      <c r="E675">
        <f t="shared" si="63"/>
        <v>201908</v>
      </c>
      <c r="F675" s="105">
        <v>78.416659999999993</v>
      </c>
      <c r="G675" s="105"/>
      <c r="H675" s="44"/>
      <c r="J675" s="32">
        <f t="shared" si="64"/>
        <v>0</v>
      </c>
      <c r="K675" s="32">
        <f t="shared" si="65"/>
        <v>16</v>
      </c>
    </row>
    <row r="676" spans="1:11" x14ac:dyDescent="0.35">
      <c r="A676" s="15">
        <v>43680</v>
      </c>
      <c r="B676">
        <f t="shared" si="60"/>
        <v>2019</v>
      </c>
      <c r="C676">
        <f t="shared" si="61"/>
        <v>8</v>
      </c>
      <c r="D676">
        <f t="shared" si="62"/>
        <v>3</v>
      </c>
      <c r="E676">
        <f t="shared" si="63"/>
        <v>201908</v>
      </c>
      <c r="F676" s="105">
        <v>75.166659999999993</v>
      </c>
      <c r="G676" s="105"/>
      <c r="H676" s="44"/>
      <c r="J676" s="32">
        <f t="shared" si="64"/>
        <v>0</v>
      </c>
      <c r="K676" s="32">
        <f t="shared" si="65"/>
        <v>13</v>
      </c>
    </row>
    <row r="677" spans="1:11" x14ac:dyDescent="0.35">
      <c r="A677" s="15">
        <v>43681</v>
      </c>
      <c r="B677">
        <f t="shared" si="60"/>
        <v>2019</v>
      </c>
      <c r="C677">
        <f t="shared" si="61"/>
        <v>8</v>
      </c>
      <c r="D677">
        <f t="shared" si="62"/>
        <v>4</v>
      </c>
      <c r="E677">
        <f t="shared" si="63"/>
        <v>201908</v>
      </c>
      <c r="F677" s="105">
        <v>77.875</v>
      </c>
      <c r="G677" s="105"/>
      <c r="H677" s="44"/>
      <c r="J677" s="32">
        <f t="shared" si="64"/>
        <v>0</v>
      </c>
      <c r="K677" s="32">
        <f t="shared" si="65"/>
        <v>16</v>
      </c>
    </row>
    <row r="678" spans="1:11" x14ac:dyDescent="0.35">
      <c r="A678" s="15">
        <v>43682</v>
      </c>
      <c r="B678">
        <f t="shared" si="60"/>
        <v>2019</v>
      </c>
      <c r="C678">
        <f t="shared" si="61"/>
        <v>8</v>
      </c>
      <c r="D678">
        <f t="shared" si="62"/>
        <v>5</v>
      </c>
      <c r="E678">
        <f t="shared" si="63"/>
        <v>201908</v>
      </c>
      <c r="F678" s="105">
        <v>81.041659999999993</v>
      </c>
      <c r="G678" s="105"/>
      <c r="H678" s="44"/>
      <c r="J678" s="32">
        <f t="shared" si="64"/>
        <v>0</v>
      </c>
      <c r="K678" s="32">
        <f t="shared" si="65"/>
        <v>19</v>
      </c>
    </row>
    <row r="679" spans="1:11" x14ac:dyDescent="0.35">
      <c r="A679" s="15">
        <v>43683</v>
      </c>
      <c r="B679">
        <f t="shared" si="60"/>
        <v>2019</v>
      </c>
      <c r="C679">
        <f t="shared" si="61"/>
        <v>8</v>
      </c>
      <c r="D679">
        <f t="shared" si="62"/>
        <v>6</v>
      </c>
      <c r="E679">
        <f t="shared" si="63"/>
        <v>201908</v>
      </c>
      <c r="F679" s="105">
        <v>84.041659999999993</v>
      </c>
      <c r="G679" s="105"/>
      <c r="H679" s="44"/>
      <c r="J679" s="32">
        <f t="shared" si="64"/>
        <v>0</v>
      </c>
      <c r="K679" s="32">
        <f t="shared" si="65"/>
        <v>22</v>
      </c>
    </row>
    <row r="680" spans="1:11" x14ac:dyDescent="0.35">
      <c r="A680" s="15">
        <v>43684</v>
      </c>
      <c r="B680">
        <f t="shared" si="60"/>
        <v>2019</v>
      </c>
      <c r="C680">
        <f t="shared" si="61"/>
        <v>8</v>
      </c>
      <c r="D680">
        <f t="shared" si="62"/>
        <v>7</v>
      </c>
      <c r="E680">
        <f t="shared" si="63"/>
        <v>201908</v>
      </c>
      <c r="F680" s="105">
        <v>83.625</v>
      </c>
      <c r="G680" s="105"/>
      <c r="H680" s="44"/>
      <c r="J680" s="32">
        <f t="shared" si="64"/>
        <v>0</v>
      </c>
      <c r="K680" s="32">
        <f t="shared" si="65"/>
        <v>22</v>
      </c>
    </row>
    <row r="681" spans="1:11" x14ac:dyDescent="0.35">
      <c r="A681" s="15">
        <v>43685</v>
      </c>
      <c r="B681">
        <f t="shared" si="60"/>
        <v>2019</v>
      </c>
      <c r="C681">
        <f t="shared" si="61"/>
        <v>8</v>
      </c>
      <c r="D681">
        <f t="shared" si="62"/>
        <v>8</v>
      </c>
      <c r="E681">
        <f t="shared" si="63"/>
        <v>201908</v>
      </c>
      <c r="F681" s="105">
        <v>83.916659999999993</v>
      </c>
      <c r="G681" s="105"/>
      <c r="H681" s="44"/>
      <c r="J681" s="32">
        <f t="shared" si="64"/>
        <v>0</v>
      </c>
      <c r="K681" s="32">
        <f t="shared" si="65"/>
        <v>22</v>
      </c>
    </row>
    <row r="682" spans="1:11" x14ac:dyDescent="0.35">
      <c r="A682" s="15">
        <v>43686</v>
      </c>
      <c r="B682">
        <f t="shared" si="60"/>
        <v>2019</v>
      </c>
      <c r="C682">
        <f t="shared" si="61"/>
        <v>8</v>
      </c>
      <c r="D682">
        <f t="shared" si="62"/>
        <v>9</v>
      </c>
      <c r="E682">
        <f t="shared" si="63"/>
        <v>201908</v>
      </c>
      <c r="F682" s="105">
        <v>71.041659999999993</v>
      </c>
      <c r="G682" s="105"/>
      <c r="H682" s="44"/>
      <c r="J682" s="32">
        <f t="shared" si="64"/>
        <v>0</v>
      </c>
      <c r="K682" s="32">
        <f t="shared" si="65"/>
        <v>9</v>
      </c>
    </row>
    <row r="683" spans="1:11" x14ac:dyDescent="0.35">
      <c r="A683" s="15">
        <v>43687</v>
      </c>
      <c r="B683">
        <f t="shared" si="60"/>
        <v>2019</v>
      </c>
      <c r="C683">
        <f t="shared" si="61"/>
        <v>8</v>
      </c>
      <c r="D683">
        <f t="shared" si="62"/>
        <v>10</v>
      </c>
      <c r="E683">
        <f t="shared" si="63"/>
        <v>201908</v>
      </c>
      <c r="F683" s="105">
        <v>71.666659999999993</v>
      </c>
      <c r="G683" s="105"/>
      <c r="H683" s="44"/>
      <c r="J683" s="32">
        <f t="shared" si="64"/>
        <v>0</v>
      </c>
      <c r="K683" s="32">
        <f t="shared" si="65"/>
        <v>10</v>
      </c>
    </row>
    <row r="684" spans="1:11" x14ac:dyDescent="0.35">
      <c r="A684" s="15">
        <v>43688</v>
      </c>
      <c r="B684">
        <f t="shared" si="60"/>
        <v>2019</v>
      </c>
      <c r="C684">
        <f t="shared" si="61"/>
        <v>8</v>
      </c>
      <c r="D684">
        <f t="shared" si="62"/>
        <v>11</v>
      </c>
      <c r="E684">
        <f t="shared" si="63"/>
        <v>201908</v>
      </c>
      <c r="F684" s="105">
        <v>67.166659999999993</v>
      </c>
      <c r="G684" s="105"/>
      <c r="H684" s="44"/>
      <c r="J684" s="32">
        <f t="shared" si="64"/>
        <v>0</v>
      </c>
      <c r="K684" s="32">
        <f t="shared" si="65"/>
        <v>5</v>
      </c>
    </row>
    <row r="685" spans="1:11" x14ac:dyDescent="0.35">
      <c r="A685" s="15">
        <v>43689</v>
      </c>
      <c r="B685">
        <f t="shared" si="60"/>
        <v>2019</v>
      </c>
      <c r="C685">
        <f t="shared" si="61"/>
        <v>8</v>
      </c>
      <c r="D685">
        <f t="shared" si="62"/>
        <v>12</v>
      </c>
      <c r="E685">
        <f t="shared" si="63"/>
        <v>201908</v>
      </c>
      <c r="F685" s="105">
        <v>67.875</v>
      </c>
      <c r="G685" s="105"/>
      <c r="H685" s="44"/>
      <c r="J685" s="32">
        <f t="shared" si="64"/>
        <v>0</v>
      </c>
      <c r="K685" s="32">
        <f t="shared" si="65"/>
        <v>6</v>
      </c>
    </row>
    <row r="686" spans="1:11" x14ac:dyDescent="0.35">
      <c r="A686" s="15">
        <v>43690</v>
      </c>
      <c r="B686">
        <f t="shared" si="60"/>
        <v>2019</v>
      </c>
      <c r="C686">
        <f t="shared" si="61"/>
        <v>8</v>
      </c>
      <c r="D686">
        <f t="shared" si="62"/>
        <v>13</v>
      </c>
      <c r="E686">
        <f t="shared" si="63"/>
        <v>201908</v>
      </c>
      <c r="F686" s="105">
        <v>70.625</v>
      </c>
      <c r="G686" s="105"/>
      <c r="H686" s="44"/>
      <c r="J686" s="32">
        <f t="shared" si="64"/>
        <v>0</v>
      </c>
      <c r="K686" s="32">
        <f t="shared" si="65"/>
        <v>9</v>
      </c>
    </row>
    <row r="687" spans="1:11" x14ac:dyDescent="0.35">
      <c r="A687" s="15">
        <v>43691</v>
      </c>
      <c r="B687">
        <f t="shared" si="60"/>
        <v>2019</v>
      </c>
      <c r="C687">
        <f t="shared" si="61"/>
        <v>8</v>
      </c>
      <c r="D687">
        <f t="shared" si="62"/>
        <v>14</v>
      </c>
      <c r="E687">
        <f t="shared" si="63"/>
        <v>201908</v>
      </c>
      <c r="F687" s="105">
        <v>75.875</v>
      </c>
      <c r="G687" s="105"/>
      <c r="H687" s="44"/>
      <c r="J687" s="32">
        <f t="shared" si="64"/>
        <v>0</v>
      </c>
      <c r="K687" s="32">
        <f t="shared" si="65"/>
        <v>14</v>
      </c>
    </row>
    <row r="688" spans="1:11" x14ac:dyDescent="0.35">
      <c r="A688" s="15">
        <v>43692</v>
      </c>
      <c r="B688">
        <f t="shared" si="60"/>
        <v>2019</v>
      </c>
      <c r="C688">
        <f t="shared" si="61"/>
        <v>8</v>
      </c>
      <c r="D688">
        <f t="shared" si="62"/>
        <v>15</v>
      </c>
      <c r="E688">
        <f t="shared" si="63"/>
        <v>201908</v>
      </c>
      <c r="F688" s="105">
        <v>77.583340000000007</v>
      </c>
      <c r="G688" s="105"/>
      <c r="H688" s="44"/>
      <c r="J688" s="32">
        <f t="shared" si="64"/>
        <v>0</v>
      </c>
      <c r="K688" s="32">
        <f t="shared" si="65"/>
        <v>16</v>
      </c>
    </row>
    <row r="689" spans="1:11" x14ac:dyDescent="0.35">
      <c r="A689" s="15">
        <v>43693</v>
      </c>
      <c r="B689">
        <f t="shared" si="60"/>
        <v>2019</v>
      </c>
      <c r="C689">
        <f t="shared" si="61"/>
        <v>8</v>
      </c>
      <c r="D689">
        <f t="shared" si="62"/>
        <v>16</v>
      </c>
      <c r="E689">
        <f t="shared" si="63"/>
        <v>201908</v>
      </c>
      <c r="F689" s="105">
        <v>75.333340000000007</v>
      </c>
      <c r="G689" s="105"/>
      <c r="H689" s="44"/>
      <c r="J689" s="32">
        <f t="shared" si="64"/>
        <v>0</v>
      </c>
      <c r="K689" s="32">
        <f t="shared" si="65"/>
        <v>13</v>
      </c>
    </row>
    <row r="690" spans="1:11" x14ac:dyDescent="0.35">
      <c r="A690" s="15">
        <v>43694</v>
      </c>
      <c r="B690">
        <f t="shared" si="60"/>
        <v>2019</v>
      </c>
      <c r="C690">
        <f t="shared" si="61"/>
        <v>8</v>
      </c>
      <c r="D690">
        <f t="shared" si="62"/>
        <v>17</v>
      </c>
      <c r="E690">
        <f t="shared" si="63"/>
        <v>201908</v>
      </c>
      <c r="F690" s="105">
        <v>74.458340000000007</v>
      </c>
      <c r="G690" s="105"/>
      <c r="H690" s="44"/>
      <c r="J690" s="32">
        <f t="shared" si="64"/>
        <v>0</v>
      </c>
      <c r="K690" s="32">
        <f t="shared" si="65"/>
        <v>12</v>
      </c>
    </row>
    <row r="691" spans="1:11" x14ac:dyDescent="0.35">
      <c r="A691" s="15">
        <v>43695</v>
      </c>
      <c r="B691">
        <f t="shared" si="60"/>
        <v>2019</v>
      </c>
      <c r="C691">
        <f t="shared" si="61"/>
        <v>8</v>
      </c>
      <c r="D691">
        <f t="shared" si="62"/>
        <v>18</v>
      </c>
      <c r="E691">
        <f t="shared" si="63"/>
        <v>201908</v>
      </c>
      <c r="F691" s="105">
        <v>74.458340000000007</v>
      </c>
      <c r="G691" s="105"/>
      <c r="H691" s="44"/>
      <c r="J691" s="32">
        <f t="shared" si="64"/>
        <v>0</v>
      </c>
      <c r="K691" s="32">
        <f t="shared" si="65"/>
        <v>12</v>
      </c>
    </row>
    <row r="692" spans="1:11" x14ac:dyDescent="0.35">
      <c r="A692" s="15">
        <v>43696</v>
      </c>
      <c r="B692">
        <f t="shared" si="60"/>
        <v>2019</v>
      </c>
      <c r="C692">
        <f t="shared" si="61"/>
        <v>8</v>
      </c>
      <c r="D692">
        <f t="shared" si="62"/>
        <v>19</v>
      </c>
      <c r="E692">
        <f t="shared" si="63"/>
        <v>201908</v>
      </c>
      <c r="F692" s="105">
        <v>74.958340000000007</v>
      </c>
      <c r="G692" s="105"/>
      <c r="H692" s="44"/>
      <c r="J692" s="32">
        <f t="shared" si="64"/>
        <v>0</v>
      </c>
      <c r="K692" s="32">
        <f t="shared" si="65"/>
        <v>13</v>
      </c>
    </row>
    <row r="693" spans="1:11" x14ac:dyDescent="0.35">
      <c r="A693" s="15">
        <v>43697</v>
      </c>
      <c r="B693">
        <f t="shared" si="60"/>
        <v>2019</v>
      </c>
      <c r="C693">
        <f t="shared" si="61"/>
        <v>8</v>
      </c>
      <c r="D693">
        <f t="shared" si="62"/>
        <v>20</v>
      </c>
      <c r="E693">
        <f t="shared" si="63"/>
        <v>201908</v>
      </c>
      <c r="F693" s="105">
        <v>77.708340000000007</v>
      </c>
      <c r="G693" s="105"/>
      <c r="H693" s="44"/>
      <c r="J693" s="32">
        <f t="shared" si="64"/>
        <v>0</v>
      </c>
      <c r="K693" s="32">
        <f t="shared" si="65"/>
        <v>16</v>
      </c>
    </row>
    <row r="694" spans="1:11" x14ac:dyDescent="0.35">
      <c r="A694" s="15">
        <v>43698</v>
      </c>
      <c r="B694">
        <f t="shared" si="60"/>
        <v>2019</v>
      </c>
      <c r="C694">
        <f t="shared" si="61"/>
        <v>8</v>
      </c>
      <c r="D694">
        <f t="shared" si="62"/>
        <v>21</v>
      </c>
      <c r="E694">
        <f t="shared" si="63"/>
        <v>201908</v>
      </c>
      <c r="F694" s="105">
        <v>75.416659999999993</v>
      </c>
      <c r="G694" s="105"/>
      <c r="H694" s="44"/>
      <c r="J694" s="32">
        <f t="shared" si="64"/>
        <v>0</v>
      </c>
      <c r="K694" s="32">
        <f t="shared" si="65"/>
        <v>13</v>
      </c>
    </row>
    <row r="695" spans="1:11" x14ac:dyDescent="0.35">
      <c r="A695" s="15">
        <v>43699</v>
      </c>
      <c r="B695">
        <f t="shared" si="60"/>
        <v>2019</v>
      </c>
      <c r="C695">
        <f t="shared" si="61"/>
        <v>8</v>
      </c>
      <c r="D695">
        <f t="shared" si="62"/>
        <v>22</v>
      </c>
      <c r="E695">
        <f t="shared" si="63"/>
        <v>201908</v>
      </c>
      <c r="F695" s="105">
        <v>72.208340000000007</v>
      </c>
      <c r="G695" s="105"/>
      <c r="H695" s="44"/>
      <c r="J695" s="32">
        <f t="shared" si="64"/>
        <v>0</v>
      </c>
      <c r="K695" s="32">
        <f t="shared" si="65"/>
        <v>10</v>
      </c>
    </row>
    <row r="696" spans="1:11" x14ac:dyDescent="0.35">
      <c r="A696" s="15">
        <v>43700</v>
      </c>
      <c r="B696">
        <f t="shared" si="60"/>
        <v>2019</v>
      </c>
      <c r="C696">
        <f t="shared" si="61"/>
        <v>8</v>
      </c>
      <c r="D696">
        <f t="shared" si="62"/>
        <v>23</v>
      </c>
      <c r="E696">
        <f t="shared" si="63"/>
        <v>201908</v>
      </c>
      <c r="F696" s="105">
        <v>64.708340000000007</v>
      </c>
      <c r="G696" s="105"/>
      <c r="H696" s="44"/>
      <c r="J696" s="32">
        <f t="shared" si="64"/>
        <v>0</v>
      </c>
      <c r="K696" s="32">
        <f t="shared" si="65"/>
        <v>3</v>
      </c>
    </row>
    <row r="697" spans="1:11" x14ac:dyDescent="0.35">
      <c r="A697" s="15">
        <v>43701</v>
      </c>
      <c r="B697">
        <f t="shared" si="60"/>
        <v>2019</v>
      </c>
      <c r="C697">
        <f t="shared" si="61"/>
        <v>8</v>
      </c>
      <c r="D697">
        <f t="shared" si="62"/>
        <v>24</v>
      </c>
      <c r="E697">
        <f t="shared" si="63"/>
        <v>201908</v>
      </c>
      <c r="F697" s="105">
        <v>70.5</v>
      </c>
      <c r="G697" s="105"/>
      <c r="H697" s="44"/>
      <c r="J697" s="32">
        <f t="shared" si="64"/>
        <v>0</v>
      </c>
      <c r="K697" s="32">
        <f t="shared" si="65"/>
        <v>9</v>
      </c>
    </row>
    <row r="698" spans="1:11" x14ac:dyDescent="0.35">
      <c r="A698" s="15">
        <v>43702</v>
      </c>
      <c r="B698">
        <f t="shared" si="60"/>
        <v>2019</v>
      </c>
      <c r="C698">
        <f t="shared" si="61"/>
        <v>8</v>
      </c>
      <c r="D698">
        <f t="shared" si="62"/>
        <v>25</v>
      </c>
      <c r="E698">
        <f t="shared" si="63"/>
        <v>201908</v>
      </c>
      <c r="F698" s="105">
        <v>68.875</v>
      </c>
      <c r="G698" s="105"/>
      <c r="H698" s="44"/>
      <c r="J698" s="32">
        <f t="shared" si="64"/>
        <v>0</v>
      </c>
      <c r="K698" s="32">
        <f t="shared" si="65"/>
        <v>7</v>
      </c>
    </row>
    <row r="699" spans="1:11" x14ac:dyDescent="0.35">
      <c r="A699" s="15">
        <v>43703</v>
      </c>
      <c r="B699">
        <f t="shared" si="60"/>
        <v>2019</v>
      </c>
      <c r="C699">
        <f t="shared" si="61"/>
        <v>8</v>
      </c>
      <c r="D699">
        <f t="shared" si="62"/>
        <v>26</v>
      </c>
      <c r="E699">
        <f t="shared" si="63"/>
        <v>201908</v>
      </c>
      <c r="F699" s="105">
        <v>68.333340000000007</v>
      </c>
      <c r="G699" s="105"/>
      <c r="H699" s="44"/>
      <c r="J699" s="32">
        <f t="shared" si="64"/>
        <v>0</v>
      </c>
      <c r="K699" s="32">
        <f t="shared" si="65"/>
        <v>6</v>
      </c>
    </row>
    <row r="700" spans="1:11" x14ac:dyDescent="0.35">
      <c r="A700" s="15">
        <v>43704</v>
      </c>
      <c r="B700">
        <f t="shared" si="60"/>
        <v>2019</v>
      </c>
      <c r="C700">
        <f t="shared" si="61"/>
        <v>8</v>
      </c>
      <c r="D700">
        <f t="shared" si="62"/>
        <v>27</v>
      </c>
      <c r="E700">
        <f t="shared" si="63"/>
        <v>201908</v>
      </c>
      <c r="F700" s="105">
        <v>72.916659999999993</v>
      </c>
      <c r="G700" s="105"/>
      <c r="H700" s="44"/>
      <c r="J700" s="32">
        <f t="shared" si="64"/>
        <v>0</v>
      </c>
      <c r="K700" s="32">
        <f t="shared" si="65"/>
        <v>11</v>
      </c>
    </row>
    <row r="701" spans="1:11" x14ac:dyDescent="0.35">
      <c r="A701" s="15">
        <v>43705</v>
      </c>
      <c r="B701">
        <f t="shared" si="60"/>
        <v>2019</v>
      </c>
      <c r="C701">
        <f t="shared" si="61"/>
        <v>8</v>
      </c>
      <c r="D701">
        <f t="shared" si="62"/>
        <v>28</v>
      </c>
      <c r="E701">
        <f t="shared" si="63"/>
        <v>201908</v>
      </c>
      <c r="F701" s="105">
        <v>75.25</v>
      </c>
      <c r="G701" s="105"/>
      <c r="H701" s="44"/>
      <c r="J701" s="32">
        <f t="shared" si="64"/>
        <v>0</v>
      </c>
      <c r="K701" s="32">
        <f t="shared" si="65"/>
        <v>13</v>
      </c>
    </row>
    <row r="702" spans="1:11" x14ac:dyDescent="0.35">
      <c r="A702" s="15">
        <v>43706</v>
      </c>
      <c r="B702">
        <f t="shared" si="60"/>
        <v>2019</v>
      </c>
      <c r="C702">
        <f t="shared" si="61"/>
        <v>8</v>
      </c>
      <c r="D702">
        <f t="shared" si="62"/>
        <v>29</v>
      </c>
      <c r="E702">
        <f t="shared" si="63"/>
        <v>201908</v>
      </c>
      <c r="F702" s="105">
        <v>77.291659999999993</v>
      </c>
      <c r="G702" s="105"/>
      <c r="H702" s="44"/>
      <c r="J702" s="32">
        <f t="shared" si="64"/>
        <v>0</v>
      </c>
      <c r="K702" s="32">
        <f t="shared" si="65"/>
        <v>15</v>
      </c>
    </row>
    <row r="703" spans="1:11" x14ac:dyDescent="0.35">
      <c r="A703" s="15">
        <v>43707</v>
      </c>
      <c r="B703">
        <f t="shared" si="60"/>
        <v>2019</v>
      </c>
      <c r="C703">
        <f t="shared" si="61"/>
        <v>8</v>
      </c>
      <c r="D703">
        <f t="shared" si="62"/>
        <v>30</v>
      </c>
      <c r="E703">
        <f t="shared" si="63"/>
        <v>201908</v>
      </c>
      <c r="F703" s="105">
        <v>76.25</v>
      </c>
      <c r="G703" s="105"/>
      <c r="H703" s="44"/>
      <c r="J703" s="32">
        <f t="shared" si="64"/>
        <v>0</v>
      </c>
      <c r="K703" s="32">
        <f t="shared" si="65"/>
        <v>14</v>
      </c>
    </row>
    <row r="704" spans="1:11" x14ac:dyDescent="0.35">
      <c r="A704" s="15">
        <v>43708</v>
      </c>
      <c r="B704">
        <f t="shared" si="60"/>
        <v>2019</v>
      </c>
      <c r="C704">
        <f t="shared" si="61"/>
        <v>8</v>
      </c>
      <c r="D704">
        <f t="shared" si="62"/>
        <v>31</v>
      </c>
      <c r="E704">
        <f t="shared" si="63"/>
        <v>201908</v>
      </c>
      <c r="F704" s="105">
        <v>76.666659999999993</v>
      </c>
      <c r="G704" s="105"/>
      <c r="H704" s="44"/>
      <c r="J704" s="32">
        <f t="shared" si="64"/>
        <v>0</v>
      </c>
      <c r="K704" s="32">
        <f t="shared" si="65"/>
        <v>15</v>
      </c>
    </row>
    <row r="705" spans="1:11" x14ac:dyDescent="0.35">
      <c r="A705" s="15">
        <v>43709</v>
      </c>
      <c r="B705">
        <f t="shared" si="60"/>
        <v>2019</v>
      </c>
      <c r="C705">
        <f t="shared" si="61"/>
        <v>9</v>
      </c>
      <c r="D705">
        <f t="shared" si="62"/>
        <v>1</v>
      </c>
      <c r="E705">
        <f t="shared" si="63"/>
        <v>201909</v>
      </c>
      <c r="F705" s="105">
        <v>75.333340000000007</v>
      </c>
      <c r="G705" s="105"/>
      <c r="H705" s="44"/>
      <c r="J705" s="32">
        <f t="shared" si="64"/>
        <v>0</v>
      </c>
      <c r="K705" s="32">
        <f t="shared" si="65"/>
        <v>13</v>
      </c>
    </row>
    <row r="706" spans="1:11" x14ac:dyDescent="0.35">
      <c r="A706" s="15">
        <v>43710</v>
      </c>
      <c r="B706">
        <f t="shared" si="60"/>
        <v>2019</v>
      </c>
      <c r="C706">
        <f t="shared" si="61"/>
        <v>9</v>
      </c>
      <c r="D706">
        <f t="shared" si="62"/>
        <v>2</v>
      </c>
      <c r="E706">
        <f t="shared" si="63"/>
        <v>201909</v>
      </c>
      <c r="F706" s="105">
        <v>75.541659999999993</v>
      </c>
      <c r="G706" s="105"/>
      <c r="H706" s="44"/>
      <c r="J706" s="32">
        <f t="shared" si="64"/>
        <v>0</v>
      </c>
      <c r="K706" s="32">
        <f t="shared" si="65"/>
        <v>14</v>
      </c>
    </row>
    <row r="707" spans="1:11" x14ac:dyDescent="0.35">
      <c r="A707" s="15">
        <v>43711</v>
      </c>
      <c r="B707">
        <f t="shared" si="60"/>
        <v>2019</v>
      </c>
      <c r="C707">
        <f t="shared" si="61"/>
        <v>9</v>
      </c>
      <c r="D707">
        <f t="shared" si="62"/>
        <v>3</v>
      </c>
      <c r="E707">
        <f t="shared" si="63"/>
        <v>201909</v>
      </c>
      <c r="F707" s="105">
        <v>75.583340000000007</v>
      </c>
      <c r="G707" s="105"/>
      <c r="H707" s="44"/>
      <c r="J707" s="32">
        <f t="shared" si="64"/>
        <v>0</v>
      </c>
      <c r="K707" s="32">
        <f t="shared" si="65"/>
        <v>14</v>
      </c>
    </row>
    <row r="708" spans="1:11" x14ac:dyDescent="0.35">
      <c r="A708" s="15">
        <v>43712</v>
      </c>
      <c r="B708">
        <f t="shared" si="60"/>
        <v>2019</v>
      </c>
      <c r="C708">
        <f t="shared" si="61"/>
        <v>9</v>
      </c>
      <c r="D708">
        <f t="shared" si="62"/>
        <v>4</v>
      </c>
      <c r="E708">
        <f t="shared" si="63"/>
        <v>201909</v>
      </c>
      <c r="F708" s="105">
        <v>72.708340000000007</v>
      </c>
      <c r="G708" s="105"/>
      <c r="H708" s="44"/>
      <c r="J708" s="32">
        <f t="shared" si="64"/>
        <v>0</v>
      </c>
      <c r="K708" s="32">
        <f t="shared" si="65"/>
        <v>11</v>
      </c>
    </row>
    <row r="709" spans="1:11" x14ac:dyDescent="0.35">
      <c r="A709" s="15">
        <v>43713</v>
      </c>
      <c r="B709">
        <f t="shared" si="60"/>
        <v>2019</v>
      </c>
      <c r="C709">
        <f t="shared" si="61"/>
        <v>9</v>
      </c>
      <c r="D709">
        <f t="shared" si="62"/>
        <v>5</v>
      </c>
      <c r="E709">
        <f t="shared" si="63"/>
        <v>201909</v>
      </c>
      <c r="F709" s="105">
        <v>72.625</v>
      </c>
      <c r="G709" s="105"/>
      <c r="H709" s="44"/>
      <c r="J709" s="32">
        <f t="shared" si="64"/>
        <v>0</v>
      </c>
      <c r="K709" s="32">
        <f t="shared" si="65"/>
        <v>11</v>
      </c>
    </row>
    <row r="710" spans="1:11" x14ac:dyDescent="0.35">
      <c r="A710" s="15">
        <v>43714</v>
      </c>
      <c r="B710">
        <f t="shared" ref="B710:B773" si="66">YEAR(A710)</f>
        <v>2019</v>
      </c>
      <c r="C710">
        <f t="shared" ref="C710:C773" si="67">MONTH(A710)</f>
        <v>9</v>
      </c>
      <c r="D710">
        <f t="shared" ref="D710:D773" si="68">DAY(A710)</f>
        <v>6</v>
      </c>
      <c r="E710">
        <f t="shared" ref="E710:E773" si="69">B710*100+C710</f>
        <v>201909</v>
      </c>
      <c r="F710" s="105">
        <v>73.208340000000007</v>
      </c>
      <c r="G710" s="105"/>
      <c r="H710" s="44"/>
      <c r="J710" s="32">
        <f t="shared" ref="J710:J773" si="70">IF(F710=999,0,MAX(ROUND($J$3-F710,0),0))</f>
        <v>0</v>
      </c>
      <c r="K710" s="32">
        <f t="shared" ref="K710:K773" si="71">IF(F710=999,0,MAX(ROUND(F710-$K$3,0),0))</f>
        <v>11</v>
      </c>
    </row>
    <row r="711" spans="1:11" x14ac:dyDescent="0.35">
      <c r="A711" s="15">
        <v>43715</v>
      </c>
      <c r="B711">
        <f t="shared" si="66"/>
        <v>2019</v>
      </c>
      <c r="C711">
        <f t="shared" si="67"/>
        <v>9</v>
      </c>
      <c r="D711">
        <f t="shared" si="68"/>
        <v>7</v>
      </c>
      <c r="E711">
        <f t="shared" si="69"/>
        <v>201909</v>
      </c>
      <c r="F711" s="105">
        <v>71.625</v>
      </c>
      <c r="G711" s="105"/>
      <c r="H711" s="44"/>
      <c r="J711" s="32">
        <f t="shared" si="70"/>
        <v>0</v>
      </c>
      <c r="K711" s="32">
        <f t="shared" si="71"/>
        <v>10</v>
      </c>
    </row>
    <row r="712" spans="1:11" x14ac:dyDescent="0.35">
      <c r="A712" s="15">
        <v>43716</v>
      </c>
      <c r="B712">
        <f t="shared" si="66"/>
        <v>2019</v>
      </c>
      <c r="C712">
        <f t="shared" si="67"/>
        <v>9</v>
      </c>
      <c r="D712">
        <f t="shared" si="68"/>
        <v>8</v>
      </c>
      <c r="E712">
        <f t="shared" si="69"/>
        <v>201909</v>
      </c>
      <c r="F712" s="105">
        <v>65</v>
      </c>
      <c r="G712" s="105"/>
      <c r="H712" s="44"/>
      <c r="J712" s="32">
        <f t="shared" si="70"/>
        <v>0</v>
      </c>
      <c r="K712" s="32">
        <f t="shared" si="71"/>
        <v>3</v>
      </c>
    </row>
    <row r="713" spans="1:11" x14ac:dyDescent="0.35">
      <c r="A713" s="15">
        <v>43717</v>
      </c>
      <c r="B713">
        <f t="shared" si="66"/>
        <v>2019</v>
      </c>
      <c r="C713">
        <f t="shared" si="67"/>
        <v>9</v>
      </c>
      <c r="D713">
        <f t="shared" si="68"/>
        <v>9</v>
      </c>
      <c r="E713">
        <f t="shared" si="69"/>
        <v>201909</v>
      </c>
      <c r="F713" s="105">
        <v>60.166670000000003</v>
      </c>
      <c r="G713" s="105"/>
      <c r="H713" s="44"/>
      <c r="J713" s="32">
        <f t="shared" si="70"/>
        <v>0</v>
      </c>
      <c r="K713" s="32">
        <f t="shared" si="71"/>
        <v>0</v>
      </c>
    </row>
    <row r="714" spans="1:11" x14ac:dyDescent="0.35">
      <c r="A714" s="15">
        <v>43718</v>
      </c>
      <c r="B714">
        <f t="shared" si="66"/>
        <v>2019</v>
      </c>
      <c r="C714">
        <f t="shared" si="67"/>
        <v>9</v>
      </c>
      <c r="D714">
        <f t="shared" si="68"/>
        <v>10</v>
      </c>
      <c r="E714">
        <f t="shared" si="69"/>
        <v>201909</v>
      </c>
      <c r="F714" s="105">
        <v>61.833329999999997</v>
      </c>
      <c r="G714" s="105"/>
      <c r="H714" s="44"/>
      <c r="J714" s="32">
        <f t="shared" si="70"/>
        <v>0</v>
      </c>
      <c r="K714" s="32">
        <f t="shared" si="71"/>
        <v>0</v>
      </c>
    </row>
    <row r="715" spans="1:11" x14ac:dyDescent="0.35">
      <c r="A715" s="15">
        <v>43719</v>
      </c>
      <c r="B715">
        <f t="shared" si="66"/>
        <v>2019</v>
      </c>
      <c r="C715">
        <f t="shared" si="67"/>
        <v>9</v>
      </c>
      <c r="D715">
        <f t="shared" si="68"/>
        <v>11</v>
      </c>
      <c r="E715">
        <f t="shared" si="69"/>
        <v>201909</v>
      </c>
      <c r="F715" s="105">
        <v>62.166670000000003</v>
      </c>
      <c r="G715" s="105"/>
      <c r="H715" s="44"/>
      <c r="J715" s="32">
        <f t="shared" si="70"/>
        <v>0</v>
      </c>
      <c r="K715" s="32">
        <f t="shared" si="71"/>
        <v>0</v>
      </c>
    </row>
    <row r="716" spans="1:11" x14ac:dyDescent="0.35">
      <c r="A716" s="15">
        <v>43720</v>
      </c>
      <c r="B716">
        <f t="shared" si="66"/>
        <v>2019</v>
      </c>
      <c r="C716">
        <f t="shared" si="67"/>
        <v>9</v>
      </c>
      <c r="D716">
        <f t="shared" si="68"/>
        <v>12</v>
      </c>
      <c r="E716">
        <f t="shared" si="69"/>
        <v>201909</v>
      </c>
      <c r="F716" s="105">
        <v>64.5</v>
      </c>
      <c r="G716" s="105"/>
      <c r="H716" s="44"/>
      <c r="J716" s="32">
        <f t="shared" si="70"/>
        <v>0</v>
      </c>
      <c r="K716" s="32">
        <f t="shared" si="71"/>
        <v>3</v>
      </c>
    </row>
    <row r="717" spans="1:11" x14ac:dyDescent="0.35">
      <c r="A717" s="15">
        <v>43721</v>
      </c>
      <c r="B717">
        <f t="shared" si="66"/>
        <v>2019</v>
      </c>
      <c r="C717">
        <f t="shared" si="67"/>
        <v>9</v>
      </c>
      <c r="D717">
        <f t="shared" si="68"/>
        <v>13</v>
      </c>
      <c r="E717">
        <f t="shared" si="69"/>
        <v>201909</v>
      </c>
      <c r="F717" s="105">
        <v>66.625</v>
      </c>
      <c r="G717" s="105"/>
      <c r="H717" s="44"/>
      <c r="J717" s="32">
        <f t="shared" si="70"/>
        <v>0</v>
      </c>
      <c r="K717" s="32">
        <f t="shared" si="71"/>
        <v>5</v>
      </c>
    </row>
    <row r="718" spans="1:11" x14ac:dyDescent="0.35">
      <c r="A718" s="15">
        <v>43722</v>
      </c>
      <c r="B718">
        <f t="shared" si="66"/>
        <v>2019</v>
      </c>
      <c r="C718">
        <f t="shared" si="67"/>
        <v>9</v>
      </c>
      <c r="D718">
        <f t="shared" si="68"/>
        <v>14</v>
      </c>
      <c r="E718">
        <f t="shared" si="69"/>
        <v>201909</v>
      </c>
      <c r="F718" s="105">
        <v>65</v>
      </c>
      <c r="G718" s="105"/>
      <c r="H718" s="44"/>
      <c r="J718" s="32">
        <f t="shared" si="70"/>
        <v>0</v>
      </c>
      <c r="K718" s="32">
        <f t="shared" si="71"/>
        <v>3</v>
      </c>
    </row>
    <row r="719" spans="1:11" x14ac:dyDescent="0.35">
      <c r="A719" s="15">
        <v>43723</v>
      </c>
      <c r="B719">
        <f t="shared" si="66"/>
        <v>2019</v>
      </c>
      <c r="C719">
        <f t="shared" si="67"/>
        <v>9</v>
      </c>
      <c r="D719">
        <f t="shared" si="68"/>
        <v>15</v>
      </c>
      <c r="E719">
        <f t="shared" si="69"/>
        <v>201909</v>
      </c>
      <c r="F719" s="105">
        <v>58.916670000000003</v>
      </c>
      <c r="G719" s="105"/>
      <c r="H719" s="44"/>
      <c r="J719" s="32">
        <f t="shared" si="70"/>
        <v>0</v>
      </c>
      <c r="K719" s="32">
        <f t="shared" si="71"/>
        <v>0</v>
      </c>
    </row>
    <row r="720" spans="1:11" x14ac:dyDescent="0.35">
      <c r="A720" s="15">
        <v>43724</v>
      </c>
      <c r="B720">
        <f t="shared" si="66"/>
        <v>2019</v>
      </c>
      <c r="C720">
        <f t="shared" si="67"/>
        <v>9</v>
      </c>
      <c r="D720">
        <f t="shared" si="68"/>
        <v>16</v>
      </c>
      <c r="E720">
        <f t="shared" si="69"/>
        <v>201909</v>
      </c>
      <c r="F720" s="105">
        <v>58.916670000000003</v>
      </c>
      <c r="G720" s="105"/>
      <c r="H720" s="44"/>
      <c r="J720" s="32">
        <f t="shared" si="70"/>
        <v>0</v>
      </c>
      <c r="K720" s="32">
        <f t="shared" si="71"/>
        <v>0</v>
      </c>
    </row>
    <row r="721" spans="1:11" x14ac:dyDescent="0.35">
      <c r="A721" s="15">
        <v>43725</v>
      </c>
      <c r="B721">
        <f t="shared" si="66"/>
        <v>2019</v>
      </c>
      <c r="C721">
        <f t="shared" si="67"/>
        <v>9</v>
      </c>
      <c r="D721">
        <f t="shared" si="68"/>
        <v>17</v>
      </c>
      <c r="E721">
        <f t="shared" si="69"/>
        <v>201909</v>
      </c>
      <c r="F721" s="105">
        <v>56.083329999999997</v>
      </c>
      <c r="G721" s="105"/>
      <c r="H721" s="44"/>
      <c r="J721" s="32">
        <f t="shared" si="70"/>
        <v>0</v>
      </c>
      <c r="K721" s="32">
        <f t="shared" si="71"/>
        <v>0</v>
      </c>
    </row>
    <row r="722" spans="1:11" x14ac:dyDescent="0.35">
      <c r="A722" s="15">
        <v>43726</v>
      </c>
      <c r="B722">
        <f t="shared" si="66"/>
        <v>2019</v>
      </c>
      <c r="C722">
        <f t="shared" si="67"/>
        <v>9</v>
      </c>
      <c r="D722">
        <f t="shared" si="68"/>
        <v>18</v>
      </c>
      <c r="E722">
        <f t="shared" si="69"/>
        <v>201909</v>
      </c>
      <c r="F722" s="105">
        <v>55.25</v>
      </c>
      <c r="G722" s="105"/>
      <c r="H722" s="44"/>
      <c r="J722" s="32">
        <f t="shared" si="70"/>
        <v>0</v>
      </c>
      <c r="K722" s="32">
        <f t="shared" si="71"/>
        <v>0</v>
      </c>
    </row>
    <row r="723" spans="1:11" x14ac:dyDescent="0.35">
      <c r="A723" s="15">
        <v>43727</v>
      </c>
      <c r="B723">
        <f t="shared" si="66"/>
        <v>2019</v>
      </c>
      <c r="C723">
        <f t="shared" si="67"/>
        <v>9</v>
      </c>
      <c r="D723">
        <f t="shared" si="68"/>
        <v>19</v>
      </c>
      <c r="E723">
        <f t="shared" si="69"/>
        <v>201909</v>
      </c>
      <c r="F723" s="105">
        <v>60.625</v>
      </c>
      <c r="G723" s="105"/>
      <c r="H723" s="44"/>
      <c r="J723" s="32">
        <f t="shared" si="70"/>
        <v>0</v>
      </c>
      <c r="K723" s="32">
        <f t="shared" si="71"/>
        <v>0</v>
      </c>
    </row>
    <row r="724" spans="1:11" x14ac:dyDescent="0.35">
      <c r="A724" s="15">
        <v>43728</v>
      </c>
      <c r="B724">
        <f t="shared" si="66"/>
        <v>2019</v>
      </c>
      <c r="C724">
        <f t="shared" si="67"/>
        <v>9</v>
      </c>
      <c r="D724">
        <f t="shared" si="68"/>
        <v>20</v>
      </c>
      <c r="E724">
        <f t="shared" si="69"/>
        <v>201909</v>
      </c>
      <c r="F724" s="105">
        <v>63.583329999999997</v>
      </c>
      <c r="G724" s="105"/>
      <c r="H724" s="44"/>
      <c r="J724" s="32">
        <f t="shared" si="70"/>
        <v>0</v>
      </c>
      <c r="K724" s="32">
        <f t="shared" si="71"/>
        <v>2</v>
      </c>
    </row>
    <row r="725" spans="1:11" x14ac:dyDescent="0.35">
      <c r="A725" s="15">
        <v>43729</v>
      </c>
      <c r="B725">
        <f t="shared" si="66"/>
        <v>2019</v>
      </c>
      <c r="C725">
        <f t="shared" si="67"/>
        <v>9</v>
      </c>
      <c r="D725">
        <f t="shared" si="68"/>
        <v>21</v>
      </c>
      <c r="E725">
        <f t="shared" si="69"/>
        <v>201909</v>
      </c>
      <c r="F725" s="105">
        <v>59.833329999999997</v>
      </c>
      <c r="G725" s="105"/>
      <c r="H725" s="44"/>
      <c r="J725" s="32">
        <f t="shared" si="70"/>
        <v>0</v>
      </c>
      <c r="K725" s="32">
        <f t="shared" si="71"/>
        <v>0</v>
      </c>
    </row>
    <row r="726" spans="1:11" x14ac:dyDescent="0.35">
      <c r="A726" s="15">
        <v>43730</v>
      </c>
      <c r="B726">
        <f t="shared" si="66"/>
        <v>2019</v>
      </c>
      <c r="C726">
        <f t="shared" si="67"/>
        <v>9</v>
      </c>
      <c r="D726">
        <f t="shared" si="68"/>
        <v>22</v>
      </c>
      <c r="E726">
        <f t="shared" si="69"/>
        <v>201909</v>
      </c>
      <c r="F726" s="105">
        <v>59.208329999999997</v>
      </c>
      <c r="G726" s="105"/>
      <c r="H726" s="44"/>
      <c r="J726" s="32">
        <f t="shared" si="70"/>
        <v>0</v>
      </c>
      <c r="K726" s="32">
        <f t="shared" si="71"/>
        <v>0</v>
      </c>
    </row>
    <row r="727" spans="1:11" x14ac:dyDescent="0.35">
      <c r="A727" s="15">
        <v>43731</v>
      </c>
      <c r="B727">
        <f t="shared" si="66"/>
        <v>2019</v>
      </c>
      <c r="C727">
        <f t="shared" si="67"/>
        <v>9</v>
      </c>
      <c r="D727">
        <f t="shared" si="68"/>
        <v>23</v>
      </c>
      <c r="E727">
        <f t="shared" si="69"/>
        <v>201909</v>
      </c>
      <c r="F727" s="105">
        <v>56.375</v>
      </c>
      <c r="G727" s="105"/>
      <c r="H727" s="44"/>
      <c r="J727" s="32">
        <f t="shared" si="70"/>
        <v>0</v>
      </c>
      <c r="K727" s="32">
        <f t="shared" si="71"/>
        <v>0</v>
      </c>
    </row>
    <row r="728" spans="1:11" x14ac:dyDescent="0.35">
      <c r="A728" s="15">
        <v>43732</v>
      </c>
      <c r="B728">
        <f t="shared" si="66"/>
        <v>2019</v>
      </c>
      <c r="C728">
        <f t="shared" si="67"/>
        <v>9</v>
      </c>
      <c r="D728">
        <f t="shared" si="68"/>
        <v>24</v>
      </c>
      <c r="E728">
        <f t="shared" si="69"/>
        <v>201909</v>
      </c>
      <c r="F728" s="105">
        <v>62.666670000000003</v>
      </c>
      <c r="G728" s="105"/>
      <c r="H728" s="44"/>
      <c r="J728" s="32">
        <f t="shared" si="70"/>
        <v>0</v>
      </c>
      <c r="K728" s="32">
        <f t="shared" si="71"/>
        <v>1</v>
      </c>
    </row>
    <row r="729" spans="1:11" x14ac:dyDescent="0.35">
      <c r="A729" s="15">
        <v>43733</v>
      </c>
      <c r="B729">
        <f t="shared" si="66"/>
        <v>2019</v>
      </c>
      <c r="C729">
        <f t="shared" si="67"/>
        <v>9</v>
      </c>
      <c r="D729">
        <f t="shared" si="68"/>
        <v>25</v>
      </c>
      <c r="E729">
        <f t="shared" si="69"/>
        <v>201909</v>
      </c>
      <c r="F729" s="105">
        <v>59.125</v>
      </c>
      <c r="G729" s="105"/>
      <c r="H729" s="44"/>
      <c r="J729" s="32">
        <f t="shared" si="70"/>
        <v>0</v>
      </c>
      <c r="K729" s="32">
        <f t="shared" si="71"/>
        <v>0</v>
      </c>
    </row>
    <row r="730" spans="1:11" x14ac:dyDescent="0.35">
      <c r="A730" s="15">
        <v>43734</v>
      </c>
      <c r="B730">
        <f t="shared" si="66"/>
        <v>2019</v>
      </c>
      <c r="C730">
        <f t="shared" si="67"/>
        <v>9</v>
      </c>
      <c r="D730">
        <f t="shared" si="68"/>
        <v>26</v>
      </c>
      <c r="E730">
        <f t="shared" si="69"/>
        <v>201909</v>
      </c>
      <c r="F730" s="105">
        <v>61.458329999999997</v>
      </c>
      <c r="G730" s="105"/>
      <c r="H730" s="44"/>
      <c r="J730" s="32">
        <f t="shared" si="70"/>
        <v>0</v>
      </c>
      <c r="K730" s="32">
        <f t="shared" si="71"/>
        <v>0</v>
      </c>
    </row>
    <row r="731" spans="1:11" x14ac:dyDescent="0.35">
      <c r="A731" s="15">
        <v>43735</v>
      </c>
      <c r="B731">
        <f t="shared" si="66"/>
        <v>2019</v>
      </c>
      <c r="C731">
        <f t="shared" si="67"/>
        <v>9</v>
      </c>
      <c r="D731">
        <f t="shared" si="68"/>
        <v>27</v>
      </c>
      <c r="E731">
        <f t="shared" si="69"/>
        <v>201909</v>
      </c>
      <c r="F731" s="105">
        <v>48.875</v>
      </c>
      <c r="G731" s="105"/>
      <c r="H731" s="44"/>
      <c r="J731" s="32">
        <f t="shared" si="70"/>
        <v>3</v>
      </c>
      <c r="K731" s="32">
        <f t="shared" si="71"/>
        <v>0</v>
      </c>
    </row>
    <row r="732" spans="1:11" x14ac:dyDescent="0.35">
      <c r="A732" s="15">
        <v>43736</v>
      </c>
      <c r="B732">
        <f t="shared" si="66"/>
        <v>2019</v>
      </c>
      <c r="C732">
        <f t="shared" si="67"/>
        <v>9</v>
      </c>
      <c r="D732">
        <f t="shared" si="68"/>
        <v>28</v>
      </c>
      <c r="E732">
        <f t="shared" si="69"/>
        <v>201909</v>
      </c>
      <c r="F732" s="105">
        <v>45.583329999999997</v>
      </c>
      <c r="G732" s="105"/>
      <c r="H732" s="44"/>
      <c r="J732" s="32">
        <f t="shared" si="70"/>
        <v>6</v>
      </c>
      <c r="K732" s="32">
        <f t="shared" si="71"/>
        <v>0</v>
      </c>
    </row>
    <row r="733" spans="1:11" x14ac:dyDescent="0.35">
      <c r="A733" s="15">
        <v>43737</v>
      </c>
      <c r="B733">
        <f t="shared" si="66"/>
        <v>2019</v>
      </c>
      <c r="C733">
        <f t="shared" si="67"/>
        <v>9</v>
      </c>
      <c r="D733">
        <f t="shared" si="68"/>
        <v>29</v>
      </c>
      <c r="E733">
        <f t="shared" si="69"/>
        <v>201909</v>
      </c>
      <c r="F733" s="105">
        <v>42.958329999999997</v>
      </c>
      <c r="G733" s="105"/>
      <c r="H733" s="44"/>
      <c r="J733" s="32">
        <f t="shared" si="70"/>
        <v>9</v>
      </c>
      <c r="K733" s="32">
        <f t="shared" si="71"/>
        <v>0</v>
      </c>
    </row>
    <row r="734" spans="1:11" x14ac:dyDescent="0.35">
      <c r="A734" s="15">
        <v>43738</v>
      </c>
      <c r="B734">
        <f t="shared" si="66"/>
        <v>2019</v>
      </c>
      <c r="C734">
        <f t="shared" si="67"/>
        <v>9</v>
      </c>
      <c r="D734">
        <f t="shared" si="68"/>
        <v>30</v>
      </c>
      <c r="E734">
        <f t="shared" si="69"/>
        <v>201909</v>
      </c>
      <c r="F734" s="105">
        <v>46.208329999999997</v>
      </c>
      <c r="G734" s="105"/>
      <c r="H734" s="44"/>
      <c r="J734" s="32">
        <f t="shared" si="70"/>
        <v>6</v>
      </c>
      <c r="K734" s="32">
        <f t="shared" si="71"/>
        <v>0</v>
      </c>
    </row>
    <row r="735" spans="1:11" x14ac:dyDescent="0.35">
      <c r="A735" s="15">
        <v>43739</v>
      </c>
      <c r="B735">
        <f t="shared" si="66"/>
        <v>2019</v>
      </c>
      <c r="C735">
        <f t="shared" si="67"/>
        <v>10</v>
      </c>
      <c r="D735">
        <f t="shared" si="68"/>
        <v>1</v>
      </c>
      <c r="E735">
        <f t="shared" si="69"/>
        <v>201910</v>
      </c>
      <c r="F735" s="105">
        <v>49.125</v>
      </c>
      <c r="G735" s="105"/>
      <c r="H735" s="44"/>
      <c r="J735" s="32">
        <f t="shared" si="70"/>
        <v>3</v>
      </c>
      <c r="K735" s="32">
        <f t="shared" si="71"/>
        <v>0</v>
      </c>
    </row>
    <row r="736" spans="1:11" x14ac:dyDescent="0.35">
      <c r="A736" s="15">
        <v>43740</v>
      </c>
      <c r="B736">
        <f t="shared" si="66"/>
        <v>2019</v>
      </c>
      <c r="C736">
        <f t="shared" si="67"/>
        <v>10</v>
      </c>
      <c r="D736">
        <f t="shared" si="68"/>
        <v>2</v>
      </c>
      <c r="E736">
        <f t="shared" si="69"/>
        <v>201910</v>
      </c>
      <c r="F736" s="105">
        <v>47.708329999999997</v>
      </c>
      <c r="G736" s="105"/>
      <c r="H736" s="44"/>
      <c r="J736" s="32">
        <f t="shared" si="70"/>
        <v>4</v>
      </c>
      <c r="K736" s="32">
        <f t="shared" si="71"/>
        <v>0</v>
      </c>
    </row>
    <row r="737" spans="1:11" x14ac:dyDescent="0.35">
      <c r="A737" s="15">
        <v>43741</v>
      </c>
      <c r="B737">
        <f t="shared" si="66"/>
        <v>2019</v>
      </c>
      <c r="C737">
        <f t="shared" si="67"/>
        <v>10</v>
      </c>
      <c r="D737">
        <f t="shared" si="68"/>
        <v>3</v>
      </c>
      <c r="E737">
        <f t="shared" si="69"/>
        <v>201910</v>
      </c>
      <c r="F737" s="105">
        <v>51.5</v>
      </c>
      <c r="G737" s="105"/>
      <c r="H737" s="44"/>
      <c r="J737" s="32">
        <f t="shared" si="70"/>
        <v>1</v>
      </c>
      <c r="K737" s="32">
        <f t="shared" si="71"/>
        <v>0</v>
      </c>
    </row>
    <row r="738" spans="1:11" x14ac:dyDescent="0.35">
      <c r="A738" s="15">
        <v>43742</v>
      </c>
      <c r="B738">
        <f t="shared" si="66"/>
        <v>2019</v>
      </c>
      <c r="C738">
        <f t="shared" si="67"/>
        <v>10</v>
      </c>
      <c r="D738">
        <f t="shared" si="68"/>
        <v>4</v>
      </c>
      <c r="E738">
        <f t="shared" si="69"/>
        <v>201910</v>
      </c>
      <c r="F738" s="105">
        <v>49.791670000000003</v>
      </c>
      <c r="G738" s="105"/>
      <c r="H738" s="44"/>
      <c r="J738" s="32">
        <f t="shared" si="70"/>
        <v>2</v>
      </c>
      <c r="K738" s="32">
        <f t="shared" si="71"/>
        <v>0</v>
      </c>
    </row>
    <row r="739" spans="1:11" x14ac:dyDescent="0.35">
      <c r="A739" s="15">
        <v>43743</v>
      </c>
      <c r="B739">
        <f t="shared" si="66"/>
        <v>2019</v>
      </c>
      <c r="C739">
        <f t="shared" si="67"/>
        <v>10</v>
      </c>
      <c r="D739">
        <f t="shared" si="68"/>
        <v>5</v>
      </c>
      <c r="E739">
        <f t="shared" si="69"/>
        <v>201910</v>
      </c>
      <c r="F739" s="105">
        <v>51.541670000000003</v>
      </c>
      <c r="G739" s="105"/>
      <c r="H739" s="44"/>
      <c r="J739" s="32">
        <f t="shared" si="70"/>
        <v>0</v>
      </c>
      <c r="K739" s="32">
        <f t="shared" si="71"/>
        <v>0</v>
      </c>
    </row>
    <row r="740" spans="1:11" x14ac:dyDescent="0.35">
      <c r="A740" s="15">
        <v>43744</v>
      </c>
      <c r="B740">
        <f t="shared" si="66"/>
        <v>2019</v>
      </c>
      <c r="C740">
        <f t="shared" si="67"/>
        <v>10</v>
      </c>
      <c r="D740">
        <f t="shared" si="68"/>
        <v>6</v>
      </c>
      <c r="E740">
        <f t="shared" si="69"/>
        <v>201910</v>
      </c>
      <c r="F740" s="105">
        <v>48.166670000000003</v>
      </c>
      <c r="G740" s="105"/>
      <c r="H740" s="44"/>
      <c r="J740" s="32">
        <f t="shared" si="70"/>
        <v>4</v>
      </c>
      <c r="K740" s="32">
        <f t="shared" si="71"/>
        <v>0</v>
      </c>
    </row>
    <row r="741" spans="1:11" x14ac:dyDescent="0.35">
      <c r="A741" s="15">
        <v>43745</v>
      </c>
      <c r="B741">
        <f t="shared" si="66"/>
        <v>2019</v>
      </c>
      <c r="C741">
        <f t="shared" si="67"/>
        <v>10</v>
      </c>
      <c r="D741">
        <f t="shared" si="68"/>
        <v>7</v>
      </c>
      <c r="E741">
        <f t="shared" si="69"/>
        <v>201910</v>
      </c>
      <c r="F741" s="105">
        <v>55.916670000000003</v>
      </c>
      <c r="G741" s="105"/>
      <c r="H741" s="44"/>
      <c r="J741" s="32">
        <f t="shared" si="70"/>
        <v>0</v>
      </c>
      <c r="K741" s="32">
        <f t="shared" si="71"/>
        <v>0</v>
      </c>
    </row>
    <row r="742" spans="1:11" x14ac:dyDescent="0.35">
      <c r="A742" s="15">
        <v>43746</v>
      </c>
      <c r="B742">
        <f t="shared" si="66"/>
        <v>2019</v>
      </c>
      <c r="C742">
        <f t="shared" si="67"/>
        <v>10</v>
      </c>
      <c r="D742">
        <f t="shared" si="68"/>
        <v>8</v>
      </c>
      <c r="E742">
        <f t="shared" si="69"/>
        <v>201910</v>
      </c>
      <c r="F742" s="105">
        <v>48.416670000000003</v>
      </c>
      <c r="G742" s="105"/>
      <c r="H742" s="44"/>
      <c r="J742" s="32">
        <f t="shared" si="70"/>
        <v>4</v>
      </c>
      <c r="K742" s="32">
        <f t="shared" si="71"/>
        <v>0</v>
      </c>
    </row>
    <row r="743" spans="1:11" x14ac:dyDescent="0.35">
      <c r="A743" s="15">
        <v>43747</v>
      </c>
      <c r="B743">
        <f t="shared" si="66"/>
        <v>2019</v>
      </c>
      <c r="C743">
        <f t="shared" si="67"/>
        <v>10</v>
      </c>
      <c r="D743">
        <f t="shared" si="68"/>
        <v>9</v>
      </c>
      <c r="E743">
        <f t="shared" si="69"/>
        <v>201910</v>
      </c>
      <c r="F743" s="105">
        <v>40.583329999999997</v>
      </c>
      <c r="G743" s="105"/>
      <c r="H743" s="44"/>
      <c r="J743" s="32">
        <f t="shared" si="70"/>
        <v>11</v>
      </c>
      <c r="K743" s="32">
        <f t="shared" si="71"/>
        <v>0</v>
      </c>
    </row>
    <row r="744" spans="1:11" x14ac:dyDescent="0.35">
      <c r="A744" s="15">
        <v>43748</v>
      </c>
      <c r="B744">
        <f t="shared" si="66"/>
        <v>2019</v>
      </c>
      <c r="C744">
        <f t="shared" si="67"/>
        <v>10</v>
      </c>
      <c r="D744">
        <f t="shared" si="68"/>
        <v>10</v>
      </c>
      <c r="E744">
        <f t="shared" si="69"/>
        <v>201910</v>
      </c>
      <c r="F744" s="105">
        <v>37.333329999999997</v>
      </c>
      <c r="G744" s="105"/>
      <c r="H744" s="44"/>
      <c r="J744" s="32">
        <f t="shared" si="70"/>
        <v>15</v>
      </c>
      <c r="K744" s="32">
        <f t="shared" si="71"/>
        <v>0</v>
      </c>
    </row>
    <row r="745" spans="1:11" x14ac:dyDescent="0.35">
      <c r="A745" s="15">
        <v>43749</v>
      </c>
      <c r="B745">
        <f t="shared" si="66"/>
        <v>2019</v>
      </c>
      <c r="C745">
        <f t="shared" si="67"/>
        <v>10</v>
      </c>
      <c r="D745">
        <f t="shared" si="68"/>
        <v>11</v>
      </c>
      <c r="E745">
        <f t="shared" si="69"/>
        <v>201910</v>
      </c>
      <c r="F745" s="105">
        <v>38.25</v>
      </c>
      <c r="G745" s="105"/>
      <c r="H745" s="44"/>
      <c r="J745" s="32">
        <f t="shared" si="70"/>
        <v>14</v>
      </c>
      <c r="K745" s="32">
        <f t="shared" si="71"/>
        <v>0</v>
      </c>
    </row>
    <row r="746" spans="1:11" x14ac:dyDescent="0.35">
      <c r="A746" s="15">
        <v>43750</v>
      </c>
      <c r="B746">
        <f t="shared" si="66"/>
        <v>2019</v>
      </c>
      <c r="C746">
        <f t="shared" si="67"/>
        <v>10</v>
      </c>
      <c r="D746">
        <f t="shared" si="68"/>
        <v>12</v>
      </c>
      <c r="E746">
        <f t="shared" si="69"/>
        <v>201910</v>
      </c>
      <c r="F746" s="105">
        <v>39.208329999999997</v>
      </c>
      <c r="G746" s="105"/>
      <c r="H746" s="44"/>
      <c r="J746" s="32">
        <f t="shared" si="70"/>
        <v>13</v>
      </c>
      <c r="K746" s="32">
        <f t="shared" si="71"/>
        <v>0</v>
      </c>
    </row>
    <row r="747" spans="1:11" x14ac:dyDescent="0.35">
      <c r="A747" s="15">
        <v>43751</v>
      </c>
      <c r="B747">
        <f t="shared" si="66"/>
        <v>2019</v>
      </c>
      <c r="C747">
        <f t="shared" si="67"/>
        <v>10</v>
      </c>
      <c r="D747">
        <f t="shared" si="68"/>
        <v>13</v>
      </c>
      <c r="E747">
        <f t="shared" si="69"/>
        <v>201910</v>
      </c>
      <c r="F747" s="105">
        <v>45.125</v>
      </c>
      <c r="G747" s="105"/>
      <c r="H747" s="44"/>
      <c r="J747" s="32">
        <f t="shared" si="70"/>
        <v>7</v>
      </c>
      <c r="K747" s="32">
        <f t="shared" si="71"/>
        <v>0</v>
      </c>
    </row>
    <row r="748" spans="1:11" x14ac:dyDescent="0.35">
      <c r="A748" s="15">
        <v>43752</v>
      </c>
      <c r="B748">
        <f t="shared" si="66"/>
        <v>2019</v>
      </c>
      <c r="C748">
        <f t="shared" si="67"/>
        <v>10</v>
      </c>
      <c r="D748">
        <f t="shared" si="68"/>
        <v>14</v>
      </c>
      <c r="E748">
        <f t="shared" si="69"/>
        <v>201910</v>
      </c>
      <c r="F748" s="105">
        <v>45.625</v>
      </c>
      <c r="G748" s="105"/>
      <c r="H748" s="44"/>
      <c r="J748" s="32">
        <f t="shared" si="70"/>
        <v>6</v>
      </c>
      <c r="K748" s="32">
        <f t="shared" si="71"/>
        <v>0</v>
      </c>
    </row>
    <row r="749" spans="1:11" x14ac:dyDescent="0.35">
      <c r="A749" s="15">
        <v>43753</v>
      </c>
      <c r="B749">
        <f t="shared" si="66"/>
        <v>2019</v>
      </c>
      <c r="C749">
        <f t="shared" si="67"/>
        <v>10</v>
      </c>
      <c r="D749">
        <f t="shared" si="68"/>
        <v>15</v>
      </c>
      <c r="E749">
        <f t="shared" si="69"/>
        <v>201910</v>
      </c>
      <c r="F749" s="105">
        <v>44.75</v>
      </c>
      <c r="G749" s="105"/>
      <c r="H749" s="44"/>
      <c r="J749" s="32">
        <f t="shared" si="70"/>
        <v>7</v>
      </c>
      <c r="K749" s="32">
        <f t="shared" si="71"/>
        <v>0</v>
      </c>
    </row>
    <row r="750" spans="1:11" x14ac:dyDescent="0.35">
      <c r="A750" s="15">
        <v>43754</v>
      </c>
      <c r="B750">
        <f t="shared" si="66"/>
        <v>2019</v>
      </c>
      <c r="C750">
        <f t="shared" si="67"/>
        <v>10</v>
      </c>
      <c r="D750">
        <f t="shared" si="68"/>
        <v>16</v>
      </c>
      <c r="E750">
        <f t="shared" si="69"/>
        <v>201910</v>
      </c>
      <c r="F750" s="105">
        <v>45.5</v>
      </c>
      <c r="G750" s="105"/>
      <c r="H750" s="44"/>
      <c r="J750" s="32">
        <f t="shared" si="70"/>
        <v>7</v>
      </c>
      <c r="K750" s="32">
        <f t="shared" si="71"/>
        <v>0</v>
      </c>
    </row>
    <row r="751" spans="1:11" x14ac:dyDescent="0.35">
      <c r="A751" s="15">
        <v>43755</v>
      </c>
      <c r="B751">
        <f t="shared" si="66"/>
        <v>2019</v>
      </c>
      <c r="C751">
        <f t="shared" si="67"/>
        <v>10</v>
      </c>
      <c r="D751">
        <f t="shared" si="68"/>
        <v>17</v>
      </c>
      <c r="E751">
        <f t="shared" si="69"/>
        <v>201910</v>
      </c>
      <c r="F751" s="105">
        <v>51.875</v>
      </c>
      <c r="G751" s="105"/>
      <c r="H751" s="44"/>
      <c r="J751" s="32">
        <f t="shared" si="70"/>
        <v>0</v>
      </c>
      <c r="K751" s="32">
        <f t="shared" si="71"/>
        <v>0</v>
      </c>
    </row>
    <row r="752" spans="1:11" x14ac:dyDescent="0.35">
      <c r="A752" s="15">
        <v>43756</v>
      </c>
      <c r="B752">
        <f t="shared" si="66"/>
        <v>2019</v>
      </c>
      <c r="C752">
        <f t="shared" si="67"/>
        <v>10</v>
      </c>
      <c r="D752">
        <f t="shared" si="68"/>
        <v>18</v>
      </c>
      <c r="E752">
        <f t="shared" si="69"/>
        <v>201910</v>
      </c>
      <c r="F752" s="105">
        <v>48.5</v>
      </c>
      <c r="G752" s="105"/>
      <c r="H752" s="44"/>
      <c r="J752" s="32">
        <f t="shared" si="70"/>
        <v>4</v>
      </c>
      <c r="K752" s="32">
        <f t="shared" si="71"/>
        <v>0</v>
      </c>
    </row>
    <row r="753" spans="1:11" x14ac:dyDescent="0.35">
      <c r="A753" s="15">
        <v>43757</v>
      </c>
      <c r="B753">
        <f t="shared" si="66"/>
        <v>2019</v>
      </c>
      <c r="C753">
        <f t="shared" si="67"/>
        <v>10</v>
      </c>
      <c r="D753">
        <f t="shared" si="68"/>
        <v>19</v>
      </c>
      <c r="E753">
        <f t="shared" si="69"/>
        <v>201910</v>
      </c>
      <c r="F753" s="105">
        <v>46.208329999999997</v>
      </c>
      <c r="G753" s="105"/>
      <c r="H753" s="44"/>
      <c r="J753" s="32">
        <f t="shared" si="70"/>
        <v>6</v>
      </c>
      <c r="K753" s="32">
        <f t="shared" si="71"/>
        <v>0</v>
      </c>
    </row>
    <row r="754" spans="1:11" x14ac:dyDescent="0.35">
      <c r="A754" s="15">
        <v>43758</v>
      </c>
      <c r="B754">
        <f t="shared" si="66"/>
        <v>2019</v>
      </c>
      <c r="C754">
        <f t="shared" si="67"/>
        <v>10</v>
      </c>
      <c r="D754">
        <f t="shared" si="68"/>
        <v>20</v>
      </c>
      <c r="E754">
        <f t="shared" si="69"/>
        <v>201910</v>
      </c>
      <c r="F754" s="105">
        <v>40</v>
      </c>
      <c r="G754" s="105"/>
      <c r="H754" s="44"/>
      <c r="J754" s="32">
        <f t="shared" si="70"/>
        <v>12</v>
      </c>
      <c r="K754" s="32">
        <f t="shared" si="71"/>
        <v>0</v>
      </c>
    </row>
    <row r="755" spans="1:11" x14ac:dyDescent="0.35">
      <c r="A755" s="15">
        <v>43759</v>
      </c>
      <c r="B755">
        <f t="shared" si="66"/>
        <v>2019</v>
      </c>
      <c r="C755">
        <f t="shared" si="67"/>
        <v>10</v>
      </c>
      <c r="D755">
        <f t="shared" si="68"/>
        <v>21</v>
      </c>
      <c r="E755">
        <f t="shared" si="69"/>
        <v>201910</v>
      </c>
      <c r="F755" s="105">
        <v>44.5</v>
      </c>
      <c r="G755" s="105"/>
      <c r="H755" s="44"/>
      <c r="J755" s="32">
        <f t="shared" si="70"/>
        <v>8</v>
      </c>
      <c r="K755" s="32">
        <f t="shared" si="71"/>
        <v>0</v>
      </c>
    </row>
    <row r="756" spans="1:11" x14ac:dyDescent="0.35">
      <c r="A756" s="15">
        <v>43760</v>
      </c>
      <c r="B756">
        <f t="shared" si="66"/>
        <v>2019</v>
      </c>
      <c r="C756">
        <f t="shared" si="67"/>
        <v>10</v>
      </c>
      <c r="D756">
        <f t="shared" si="68"/>
        <v>22</v>
      </c>
      <c r="E756">
        <f t="shared" si="69"/>
        <v>201910</v>
      </c>
      <c r="F756" s="105">
        <v>53.125</v>
      </c>
      <c r="G756" s="105"/>
      <c r="H756" s="44"/>
      <c r="J756" s="32">
        <f t="shared" si="70"/>
        <v>0</v>
      </c>
      <c r="K756" s="32">
        <f t="shared" si="71"/>
        <v>0</v>
      </c>
    </row>
    <row r="757" spans="1:11" x14ac:dyDescent="0.35">
      <c r="A757" s="15">
        <v>43761</v>
      </c>
      <c r="B757">
        <f t="shared" si="66"/>
        <v>2019</v>
      </c>
      <c r="C757">
        <f t="shared" si="67"/>
        <v>10</v>
      </c>
      <c r="D757">
        <f t="shared" si="68"/>
        <v>23</v>
      </c>
      <c r="E757">
        <f t="shared" si="69"/>
        <v>201910</v>
      </c>
      <c r="F757" s="105">
        <v>46.25</v>
      </c>
      <c r="G757" s="105"/>
      <c r="H757" s="44"/>
      <c r="J757" s="32">
        <f t="shared" si="70"/>
        <v>6</v>
      </c>
      <c r="K757" s="32">
        <f t="shared" si="71"/>
        <v>0</v>
      </c>
    </row>
    <row r="758" spans="1:11" x14ac:dyDescent="0.35">
      <c r="A758" s="15">
        <v>43762</v>
      </c>
      <c r="B758">
        <f t="shared" si="66"/>
        <v>2019</v>
      </c>
      <c r="C758">
        <f t="shared" si="67"/>
        <v>10</v>
      </c>
      <c r="D758">
        <f t="shared" si="68"/>
        <v>24</v>
      </c>
      <c r="E758">
        <f t="shared" si="69"/>
        <v>201910</v>
      </c>
      <c r="F758" s="105">
        <v>47.375</v>
      </c>
      <c r="G758" s="105"/>
      <c r="H758" s="44"/>
      <c r="J758" s="32">
        <f t="shared" si="70"/>
        <v>5</v>
      </c>
      <c r="K758" s="32">
        <f t="shared" si="71"/>
        <v>0</v>
      </c>
    </row>
    <row r="759" spans="1:11" x14ac:dyDescent="0.35">
      <c r="A759" s="15">
        <v>43763</v>
      </c>
      <c r="B759">
        <f t="shared" si="66"/>
        <v>2019</v>
      </c>
      <c r="C759">
        <f t="shared" si="67"/>
        <v>10</v>
      </c>
      <c r="D759">
        <f t="shared" si="68"/>
        <v>25</v>
      </c>
      <c r="E759">
        <f t="shared" si="69"/>
        <v>201910</v>
      </c>
      <c r="F759" s="105">
        <v>51.25</v>
      </c>
      <c r="G759" s="105"/>
      <c r="H759" s="44"/>
      <c r="J759" s="32">
        <f t="shared" si="70"/>
        <v>1</v>
      </c>
      <c r="K759" s="32">
        <f t="shared" si="71"/>
        <v>0</v>
      </c>
    </row>
    <row r="760" spans="1:11" x14ac:dyDescent="0.35">
      <c r="A760" s="15">
        <v>43764</v>
      </c>
      <c r="B760">
        <f t="shared" si="66"/>
        <v>2019</v>
      </c>
      <c r="C760">
        <f t="shared" si="67"/>
        <v>10</v>
      </c>
      <c r="D760">
        <f t="shared" si="68"/>
        <v>26</v>
      </c>
      <c r="E760">
        <f t="shared" si="69"/>
        <v>201910</v>
      </c>
      <c r="F760" s="105">
        <v>43.208329999999997</v>
      </c>
      <c r="G760" s="105"/>
      <c r="H760" s="44"/>
      <c r="J760" s="32">
        <f t="shared" si="70"/>
        <v>9</v>
      </c>
      <c r="K760" s="32">
        <f t="shared" si="71"/>
        <v>0</v>
      </c>
    </row>
    <row r="761" spans="1:11" x14ac:dyDescent="0.35">
      <c r="A761" s="15">
        <v>43765</v>
      </c>
      <c r="B761">
        <f t="shared" si="66"/>
        <v>2019</v>
      </c>
      <c r="C761">
        <f t="shared" si="67"/>
        <v>10</v>
      </c>
      <c r="D761">
        <f t="shared" si="68"/>
        <v>27</v>
      </c>
      <c r="E761">
        <f t="shared" si="69"/>
        <v>201910</v>
      </c>
      <c r="F761" s="105">
        <v>38.375</v>
      </c>
      <c r="G761" s="105"/>
      <c r="H761" s="44"/>
      <c r="J761" s="32">
        <f t="shared" si="70"/>
        <v>14</v>
      </c>
      <c r="K761" s="32">
        <f t="shared" si="71"/>
        <v>0</v>
      </c>
    </row>
    <row r="762" spans="1:11" x14ac:dyDescent="0.35">
      <c r="A762" s="15">
        <v>43766</v>
      </c>
      <c r="B762">
        <f t="shared" si="66"/>
        <v>2019</v>
      </c>
      <c r="C762">
        <f t="shared" si="67"/>
        <v>10</v>
      </c>
      <c r="D762">
        <f t="shared" si="68"/>
        <v>28</v>
      </c>
      <c r="E762">
        <f t="shared" si="69"/>
        <v>201910</v>
      </c>
      <c r="F762" s="105">
        <v>37.25</v>
      </c>
      <c r="G762" s="105"/>
      <c r="H762" s="44"/>
      <c r="J762" s="32">
        <f t="shared" si="70"/>
        <v>15</v>
      </c>
      <c r="K762" s="32">
        <f t="shared" si="71"/>
        <v>0</v>
      </c>
    </row>
    <row r="763" spans="1:11" x14ac:dyDescent="0.35">
      <c r="A763" s="15">
        <v>43767</v>
      </c>
      <c r="B763">
        <f t="shared" si="66"/>
        <v>2019</v>
      </c>
      <c r="C763">
        <f t="shared" si="67"/>
        <v>10</v>
      </c>
      <c r="D763">
        <f t="shared" si="68"/>
        <v>29</v>
      </c>
      <c r="E763">
        <f t="shared" si="69"/>
        <v>201910</v>
      </c>
      <c r="F763" s="105">
        <v>28.625</v>
      </c>
      <c r="G763" s="105"/>
      <c r="H763" s="44"/>
      <c r="J763" s="32">
        <f t="shared" si="70"/>
        <v>23</v>
      </c>
      <c r="K763" s="32">
        <f t="shared" si="71"/>
        <v>0</v>
      </c>
    </row>
    <row r="764" spans="1:11" x14ac:dyDescent="0.35">
      <c r="A764" s="15">
        <v>43768</v>
      </c>
      <c r="B764">
        <f t="shared" si="66"/>
        <v>2019</v>
      </c>
      <c r="C764">
        <f t="shared" si="67"/>
        <v>10</v>
      </c>
      <c r="D764">
        <f t="shared" si="68"/>
        <v>30</v>
      </c>
      <c r="E764">
        <f t="shared" si="69"/>
        <v>201910</v>
      </c>
      <c r="F764" s="105">
        <v>27.20833</v>
      </c>
      <c r="G764" s="105"/>
      <c r="H764" s="44"/>
      <c r="J764" s="32">
        <f t="shared" si="70"/>
        <v>25</v>
      </c>
      <c r="K764" s="32">
        <f t="shared" si="71"/>
        <v>0</v>
      </c>
    </row>
    <row r="765" spans="1:11" x14ac:dyDescent="0.35">
      <c r="A765" s="15">
        <v>43769</v>
      </c>
      <c r="B765">
        <f t="shared" si="66"/>
        <v>2019</v>
      </c>
      <c r="C765">
        <f t="shared" si="67"/>
        <v>10</v>
      </c>
      <c r="D765">
        <f t="shared" si="68"/>
        <v>31</v>
      </c>
      <c r="E765">
        <f t="shared" si="69"/>
        <v>201910</v>
      </c>
      <c r="F765" s="105">
        <v>30.79167</v>
      </c>
      <c r="G765" s="105"/>
      <c r="H765" s="44"/>
      <c r="J765" s="32">
        <f t="shared" si="70"/>
        <v>21</v>
      </c>
      <c r="K765" s="32">
        <f t="shared" si="71"/>
        <v>0</v>
      </c>
    </row>
    <row r="766" spans="1:11" x14ac:dyDescent="0.35">
      <c r="A766" s="15">
        <v>43770</v>
      </c>
      <c r="B766">
        <f t="shared" si="66"/>
        <v>2019</v>
      </c>
      <c r="C766">
        <f t="shared" si="67"/>
        <v>11</v>
      </c>
      <c r="D766">
        <f t="shared" si="68"/>
        <v>1</v>
      </c>
      <c r="E766">
        <f t="shared" si="69"/>
        <v>201911</v>
      </c>
      <c r="F766" s="105">
        <v>34.833329999999997</v>
      </c>
      <c r="G766" s="105"/>
      <c r="H766" s="44"/>
      <c r="J766" s="32">
        <f t="shared" si="70"/>
        <v>17</v>
      </c>
      <c r="K766" s="32">
        <f t="shared" si="71"/>
        <v>0</v>
      </c>
    </row>
    <row r="767" spans="1:11" x14ac:dyDescent="0.35">
      <c r="A767" s="15">
        <v>43771</v>
      </c>
      <c r="B767">
        <f t="shared" si="66"/>
        <v>2019</v>
      </c>
      <c r="C767">
        <f t="shared" si="67"/>
        <v>11</v>
      </c>
      <c r="D767">
        <f t="shared" si="68"/>
        <v>2</v>
      </c>
      <c r="E767">
        <f t="shared" si="69"/>
        <v>201911</v>
      </c>
      <c r="F767" s="105">
        <v>35.083329999999997</v>
      </c>
      <c r="G767" s="105"/>
      <c r="H767" s="44"/>
      <c r="J767" s="32">
        <f t="shared" si="70"/>
        <v>17</v>
      </c>
      <c r="K767" s="32">
        <f t="shared" si="71"/>
        <v>0</v>
      </c>
    </row>
    <row r="768" spans="1:11" x14ac:dyDescent="0.35">
      <c r="A768" s="15">
        <v>43772</v>
      </c>
      <c r="B768">
        <f t="shared" si="66"/>
        <v>2019</v>
      </c>
      <c r="C768">
        <f t="shared" si="67"/>
        <v>11</v>
      </c>
      <c r="D768">
        <f t="shared" si="68"/>
        <v>3</v>
      </c>
      <c r="E768">
        <f t="shared" si="69"/>
        <v>201911</v>
      </c>
      <c r="F768" s="105">
        <v>35.416670000000003</v>
      </c>
      <c r="G768" s="105"/>
      <c r="H768" s="44"/>
      <c r="J768" s="32">
        <f t="shared" si="70"/>
        <v>17</v>
      </c>
      <c r="K768" s="32">
        <f t="shared" si="71"/>
        <v>0</v>
      </c>
    </row>
    <row r="769" spans="1:11" x14ac:dyDescent="0.35">
      <c r="A769" s="15">
        <v>43773</v>
      </c>
      <c r="B769">
        <f t="shared" si="66"/>
        <v>2019</v>
      </c>
      <c r="C769">
        <f t="shared" si="67"/>
        <v>11</v>
      </c>
      <c r="D769">
        <f t="shared" si="68"/>
        <v>4</v>
      </c>
      <c r="E769">
        <f t="shared" si="69"/>
        <v>201911</v>
      </c>
      <c r="F769" s="105">
        <v>36.625</v>
      </c>
      <c r="G769" s="105"/>
      <c r="H769" s="44"/>
      <c r="J769" s="32">
        <f t="shared" si="70"/>
        <v>15</v>
      </c>
      <c r="K769" s="32">
        <f t="shared" si="71"/>
        <v>0</v>
      </c>
    </row>
    <row r="770" spans="1:11" x14ac:dyDescent="0.35">
      <c r="A770" s="15">
        <v>43774</v>
      </c>
      <c r="B770">
        <f t="shared" si="66"/>
        <v>2019</v>
      </c>
      <c r="C770">
        <f t="shared" si="67"/>
        <v>11</v>
      </c>
      <c r="D770">
        <f t="shared" si="68"/>
        <v>5</v>
      </c>
      <c r="E770">
        <f t="shared" si="69"/>
        <v>201911</v>
      </c>
      <c r="F770" s="105">
        <v>39.5</v>
      </c>
      <c r="G770" s="105"/>
      <c r="H770" s="44"/>
      <c r="J770" s="32">
        <f t="shared" si="70"/>
        <v>13</v>
      </c>
      <c r="K770" s="32">
        <f t="shared" si="71"/>
        <v>0</v>
      </c>
    </row>
    <row r="771" spans="1:11" x14ac:dyDescent="0.35">
      <c r="A771" s="15">
        <v>43775</v>
      </c>
      <c r="B771">
        <f t="shared" si="66"/>
        <v>2019</v>
      </c>
      <c r="C771">
        <f t="shared" si="67"/>
        <v>11</v>
      </c>
      <c r="D771">
        <f t="shared" si="68"/>
        <v>6</v>
      </c>
      <c r="E771">
        <f t="shared" si="69"/>
        <v>201911</v>
      </c>
      <c r="F771" s="105">
        <v>45.125</v>
      </c>
      <c r="G771" s="105"/>
      <c r="H771" s="44"/>
      <c r="J771" s="32">
        <f t="shared" si="70"/>
        <v>7</v>
      </c>
      <c r="K771" s="32">
        <f t="shared" si="71"/>
        <v>0</v>
      </c>
    </row>
    <row r="772" spans="1:11" x14ac:dyDescent="0.35">
      <c r="A772" s="15">
        <v>43776</v>
      </c>
      <c r="B772">
        <f t="shared" si="66"/>
        <v>2019</v>
      </c>
      <c r="C772">
        <f t="shared" si="67"/>
        <v>11</v>
      </c>
      <c r="D772">
        <f t="shared" si="68"/>
        <v>7</v>
      </c>
      <c r="E772">
        <f t="shared" si="69"/>
        <v>201911</v>
      </c>
      <c r="F772" s="105">
        <v>36.541670000000003</v>
      </c>
      <c r="G772" s="105"/>
      <c r="H772" s="44"/>
      <c r="J772" s="32">
        <f t="shared" si="70"/>
        <v>15</v>
      </c>
      <c r="K772" s="32">
        <f t="shared" si="71"/>
        <v>0</v>
      </c>
    </row>
    <row r="773" spans="1:11" x14ac:dyDescent="0.35">
      <c r="A773" s="15">
        <v>43777</v>
      </c>
      <c r="B773">
        <f t="shared" si="66"/>
        <v>2019</v>
      </c>
      <c r="C773">
        <f t="shared" si="67"/>
        <v>11</v>
      </c>
      <c r="D773">
        <f t="shared" si="68"/>
        <v>8</v>
      </c>
      <c r="E773">
        <f t="shared" si="69"/>
        <v>201911</v>
      </c>
      <c r="F773" s="105">
        <v>35.208329999999997</v>
      </c>
      <c r="G773" s="105"/>
      <c r="H773" s="44"/>
      <c r="J773" s="32">
        <f t="shared" si="70"/>
        <v>17</v>
      </c>
      <c r="K773" s="32">
        <f t="shared" si="71"/>
        <v>0</v>
      </c>
    </row>
    <row r="774" spans="1:11" x14ac:dyDescent="0.35">
      <c r="A774" s="15">
        <v>43778</v>
      </c>
      <c r="B774">
        <f t="shared" ref="B774:B837" si="72">YEAR(A774)</f>
        <v>2019</v>
      </c>
      <c r="C774">
        <f t="shared" ref="C774:C837" si="73">MONTH(A774)</f>
        <v>11</v>
      </c>
      <c r="D774">
        <f t="shared" ref="D774:D837" si="74">DAY(A774)</f>
        <v>9</v>
      </c>
      <c r="E774">
        <f t="shared" ref="E774:E837" si="75">B774*100+C774</f>
        <v>201911</v>
      </c>
      <c r="F774" s="105">
        <v>36.833329999999997</v>
      </c>
      <c r="G774" s="105"/>
      <c r="H774" s="44"/>
      <c r="J774" s="32">
        <f t="shared" ref="J774:J837" si="76">IF(F774=999,0,MAX(ROUND($J$3-F774,0),0))</f>
        <v>15</v>
      </c>
      <c r="K774" s="32">
        <f t="shared" ref="K774:K837" si="77">IF(F774=999,0,MAX(ROUND(F774-$K$3,0),0))</f>
        <v>0</v>
      </c>
    </row>
    <row r="775" spans="1:11" x14ac:dyDescent="0.35">
      <c r="A775" s="15">
        <v>43779</v>
      </c>
      <c r="B775">
        <f t="shared" si="72"/>
        <v>2019</v>
      </c>
      <c r="C775">
        <f t="shared" si="73"/>
        <v>11</v>
      </c>
      <c r="D775">
        <f t="shared" si="74"/>
        <v>10</v>
      </c>
      <c r="E775">
        <f t="shared" si="75"/>
        <v>201911</v>
      </c>
      <c r="F775" s="105">
        <v>43.041670000000003</v>
      </c>
      <c r="G775" s="105"/>
      <c r="H775" s="44"/>
      <c r="J775" s="32">
        <f t="shared" si="76"/>
        <v>9</v>
      </c>
      <c r="K775" s="32">
        <f t="shared" si="77"/>
        <v>0</v>
      </c>
    </row>
    <row r="776" spans="1:11" x14ac:dyDescent="0.35">
      <c r="A776" s="15">
        <v>43780</v>
      </c>
      <c r="B776">
        <f t="shared" si="72"/>
        <v>2019</v>
      </c>
      <c r="C776">
        <f t="shared" si="73"/>
        <v>11</v>
      </c>
      <c r="D776">
        <f t="shared" si="74"/>
        <v>11</v>
      </c>
      <c r="E776">
        <f t="shared" si="75"/>
        <v>201911</v>
      </c>
      <c r="F776" s="105">
        <v>39.791670000000003</v>
      </c>
      <c r="G776" s="105"/>
      <c r="H776" s="44"/>
      <c r="J776" s="32">
        <f t="shared" si="76"/>
        <v>12</v>
      </c>
      <c r="K776" s="32">
        <f t="shared" si="77"/>
        <v>0</v>
      </c>
    </row>
    <row r="777" spans="1:11" x14ac:dyDescent="0.35">
      <c r="A777" s="15">
        <v>43781</v>
      </c>
      <c r="B777">
        <f t="shared" si="72"/>
        <v>2019</v>
      </c>
      <c r="C777">
        <f t="shared" si="73"/>
        <v>11</v>
      </c>
      <c r="D777">
        <f t="shared" si="74"/>
        <v>12</v>
      </c>
      <c r="E777">
        <f t="shared" si="75"/>
        <v>201911</v>
      </c>
      <c r="F777" s="105">
        <v>39.583329999999997</v>
      </c>
      <c r="G777" s="105"/>
      <c r="H777" s="44"/>
      <c r="J777" s="32">
        <f t="shared" si="76"/>
        <v>12</v>
      </c>
      <c r="K777" s="32">
        <f t="shared" si="77"/>
        <v>0</v>
      </c>
    </row>
    <row r="778" spans="1:11" x14ac:dyDescent="0.35">
      <c r="A778" s="15">
        <v>43782</v>
      </c>
      <c r="B778">
        <f t="shared" si="72"/>
        <v>2019</v>
      </c>
      <c r="C778">
        <f t="shared" si="73"/>
        <v>11</v>
      </c>
      <c r="D778">
        <f t="shared" si="74"/>
        <v>13</v>
      </c>
      <c r="E778">
        <f t="shared" si="75"/>
        <v>201911</v>
      </c>
      <c r="F778" s="105">
        <v>35.291670000000003</v>
      </c>
      <c r="G778" s="105"/>
      <c r="H778" s="44"/>
      <c r="J778" s="32">
        <f t="shared" si="76"/>
        <v>17</v>
      </c>
      <c r="K778" s="32">
        <f t="shared" si="77"/>
        <v>0</v>
      </c>
    </row>
    <row r="779" spans="1:11" x14ac:dyDescent="0.35">
      <c r="A779" s="15">
        <v>43783</v>
      </c>
      <c r="B779">
        <f t="shared" si="72"/>
        <v>2019</v>
      </c>
      <c r="C779">
        <f t="shared" si="73"/>
        <v>11</v>
      </c>
      <c r="D779">
        <f t="shared" si="74"/>
        <v>14</v>
      </c>
      <c r="E779">
        <f t="shared" si="75"/>
        <v>201911</v>
      </c>
      <c r="F779" s="105">
        <v>38.208329999999997</v>
      </c>
      <c r="G779" s="105"/>
      <c r="H779" s="44"/>
      <c r="J779" s="32">
        <f t="shared" si="76"/>
        <v>14</v>
      </c>
      <c r="K779" s="32">
        <f t="shared" si="77"/>
        <v>0</v>
      </c>
    </row>
    <row r="780" spans="1:11" x14ac:dyDescent="0.35">
      <c r="A780" s="15">
        <v>43784</v>
      </c>
      <c r="B780">
        <f t="shared" si="72"/>
        <v>2019</v>
      </c>
      <c r="C780">
        <f t="shared" si="73"/>
        <v>11</v>
      </c>
      <c r="D780">
        <f t="shared" si="74"/>
        <v>15</v>
      </c>
      <c r="E780">
        <f t="shared" si="75"/>
        <v>201911</v>
      </c>
      <c r="F780" s="105">
        <v>41.958329999999997</v>
      </c>
      <c r="G780" s="105"/>
      <c r="H780" s="44"/>
      <c r="J780" s="32">
        <f t="shared" si="76"/>
        <v>10</v>
      </c>
      <c r="K780" s="32">
        <f t="shared" si="77"/>
        <v>0</v>
      </c>
    </row>
    <row r="781" spans="1:11" x14ac:dyDescent="0.35">
      <c r="A781" s="15">
        <v>43785</v>
      </c>
      <c r="B781">
        <f t="shared" si="72"/>
        <v>2019</v>
      </c>
      <c r="C781">
        <f t="shared" si="73"/>
        <v>11</v>
      </c>
      <c r="D781">
        <f t="shared" si="74"/>
        <v>16</v>
      </c>
      <c r="E781">
        <f t="shared" si="75"/>
        <v>201911</v>
      </c>
      <c r="F781" s="105">
        <v>42.375</v>
      </c>
      <c r="G781" s="105"/>
      <c r="H781" s="44"/>
      <c r="J781" s="32">
        <f t="shared" si="76"/>
        <v>10</v>
      </c>
      <c r="K781" s="32">
        <f t="shared" si="77"/>
        <v>0</v>
      </c>
    </row>
    <row r="782" spans="1:11" x14ac:dyDescent="0.35">
      <c r="A782" s="15">
        <v>43786</v>
      </c>
      <c r="B782">
        <f t="shared" si="72"/>
        <v>2019</v>
      </c>
      <c r="C782">
        <f t="shared" si="73"/>
        <v>11</v>
      </c>
      <c r="D782">
        <f t="shared" si="74"/>
        <v>17</v>
      </c>
      <c r="E782">
        <f t="shared" si="75"/>
        <v>201911</v>
      </c>
      <c r="F782" s="105">
        <v>43.666670000000003</v>
      </c>
      <c r="G782" s="105"/>
      <c r="H782" s="44"/>
      <c r="J782" s="32">
        <f t="shared" si="76"/>
        <v>8</v>
      </c>
      <c r="K782" s="32">
        <f t="shared" si="77"/>
        <v>0</v>
      </c>
    </row>
    <row r="783" spans="1:11" x14ac:dyDescent="0.35">
      <c r="A783" s="15">
        <v>43787</v>
      </c>
      <c r="B783">
        <f t="shared" si="72"/>
        <v>2019</v>
      </c>
      <c r="C783">
        <f t="shared" si="73"/>
        <v>11</v>
      </c>
      <c r="D783">
        <f t="shared" si="74"/>
        <v>18</v>
      </c>
      <c r="E783">
        <f t="shared" si="75"/>
        <v>201911</v>
      </c>
      <c r="F783" s="105">
        <v>41.291670000000003</v>
      </c>
      <c r="G783" s="105"/>
      <c r="H783" s="44"/>
      <c r="J783" s="32">
        <f t="shared" si="76"/>
        <v>11</v>
      </c>
      <c r="K783" s="32">
        <f t="shared" si="77"/>
        <v>0</v>
      </c>
    </row>
    <row r="784" spans="1:11" x14ac:dyDescent="0.35">
      <c r="A784" s="15">
        <v>43788</v>
      </c>
      <c r="B784">
        <f t="shared" si="72"/>
        <v>2019</v>
      </c>
      <c r="C784">
        <f t="shared" si="73"/>
        <v>11</v>
      </c>
      <c r="D784">
        <f t="shared" si="74"/>
        <v>19</v>
      </c>
      <c r="E784">
        <f t="shared" si="75"/>
        <v>201911</v>
      </c>
      <c r="F784" s="105">
        <v>44</v>
      </c>
      <c r="G784" s="105"/>
      <c r="H784" s="44"/>
      <c r="J784" s="32">
        <f t="shared" si="76"/>
        <v>8</v>
      </c>
      <c r="K784" s="32">
        <f t="shared" si="77"/>
        <v>0</v>
      </c>
    </row>
    <row r="785" spans="1:11" x14ac:dyDescent="0.35">
      <c r="A785" s="15">
        <v>43789</v>
      </c>
      <c r="B785">
        <f t="shared" si="72"/>
        <v>2019</v>
      </c>
      <c r="C785">
        <f t="shared" si="73"/>
        <v>11</v>
      </c>
      <c r="D785">
        <f t="shared" si="74"/>
        <v>20</v>
      </c>
      <c r="E785">
        <f t="shared" si="75"/>
        <v>201911</v>
      </c>
      <c r="F785" s="105">
        <v>41</v>
      </c>
      <c r="G785" s="105"/>
      <c r="H785" s="44"/>
      <c r="J785" s="32">
        <f t="shared" si="76"/>
        <v>11</v>
      </c>
      <c r="K785" s="32">
        <f t="shared" si="77"/>
        <v>0</v>
      </c>
    </row>
    <row r="786" spans="1:11" x14ac:dyDescent="0.35">
      <c r="A786" s="15">
        <v>43790</v>
      </c>
      <c r="B786">
        <f t="shared" si="72"/>
        <v>2019</v>
      </c>
      <c r="C786">
        <f t="shared" si="73"/>
        <v>11</v>
      </c>
      <c r="D786">
        <f t="shared" si="74"/>
        <v>21</v>
      </c>
      <c r="E786">
        <f t="shared" si="75"/>
        <v>201911</v>
      </c>
      <c r="F786" s="105">
        <v>32.958329999999997</v>
      </c>
      <c r="G786" s="105"/>
      <c r="H786" s="44"/>
      <c r="J786" s="32">
        <f t="shared" si="76"/>
        <v>19</v>
      </c>
      <c r="K786" s="32">
        <f t="shared" si="77"/>
        <v>0</v>
      </c>
    </row>
    <row r="787" spans="1:11" x14ac:dyDescent="0.35">
      <c r="A787" s="15">
        <v>43791</v>
      </c>
      <c r="B787">
        <f t="shared" si="72"/>
        <v>2019</v>
      </c>
      <c r="C787">
        <f t="shared" si="73"/>
        <v>11</v>
      </c>
      <c r="D787">
        <f t="shared" si="74"/>
        <v>22</v>
      </c>
      <c r="E787">
        <f t="shared" si="75"/>
        <v>201911</v>
      </c>
      <c r="F787" s="105">
        <v>29.08333</v>
      </c>
      <c r="G787" s="105"/>
      <c r="H787" s="44"/>
      <c r="J787" s="32">
        <f t="shared" si="76"/>
        <v>23</v>
      </c>
      <c r="K787" s="32">
        <f t="shared" si="77"/>
        <v>0</v>
      </c>
    </row>
    <row r="788" spans="1:11" x14ac:dyDescent="0.35">
      <c r="A788" s="15">
        <v>43792</v>
      </c>
      <c r="B788">
        <f t="shared" si="72"/>
        <v>2019</v>
      </c>
      <c r="C788">
        <f t="shared" si="73"/>
        <v>11</v>
      </c>
      <c r="D788">
        <f t="shared" si="74"/>
        <v>23</v>
      </c>
      <c r="E788">
        <f t="shared" si="75"/>
        <v>201911</v>
      </c>
      <c r="F788" s="105">
        <v>34.958329999999997</v>
      </c>
      <c r="G788" s="105"/>
      <c r="H788" s="44"/>
      <c r="J788" s="32">
        <f t="shared" si="76"/>
        <v>17</v>
      </c>
      <c r="K788" s="32">
        <f t="shared" si="77"/>
        <v>0</v>
      </c>
    </row>
    <row r="789" spans="1:11" x14ac:dyDescent="0.35">
      <c r="A789" s="15">
        <v>43793</v>
      </c>
      <c r="B789">
        <f t="shared" si="72"/>
        <v>2019</v>
      </c>
      <c r="C789">
        <f t="shared" si="73"/>
        <v>11</v>
      </c>
      <c r="D789">
        <f t="shared" si="74"/>
        <v>24</v>
      </c>
      <c r="E789">
        <f t="shared" si="75"/>
        <v>201911</v>
      </c>
      <c r="F789" s="105">
        <v>33.958329999999997</v>
      </c>
      <c r="G789" s="105"/>
      <c r="H789" s="44"/>
      <c r="J789" s="32">
        <f t="shared" si="76"/>
        <v>18</v>
      </c>
      <c r="K789" s="32">
        <f t="shared" si="77"/>
        <v>0</v>
      </c>
    </row>
    <row r="790" spans="1:11" x14ac:dyDescent="0.35">
      <c r="A790" s="15">
        <v>43794</v>
      </c>
      <c r="B790">
        <f t="shared" si="72"/>
        <v>2019</v>
      </c>
      <c r="C790">
        <f t="shared" si="73"/>
        <v>11</v>
      </c>
      <c r="D790">
        <f t="shared" si="74"/>
        <v>25</v>
      </c>
      <c r="E790">
        <f t="shared" si="75"/>
        <v>201911</v>
      </c>
      <c r="F790" s="105">
        <v>28.70833</v>
      </c>
      <c r="G790" s="105"/>
      <c r="H790" s="44"/>
      <c r="J790" s="32">
        <f t="shared" si="76"/>
        <v>23</v>
      </c>
      <c r="K790" s="32">
        <f t="shared" si="77"/>
        <v>0</v>
      </c>
    </row>
    <row r="791" spans="1:11" x14ac:dyDescent="0.35">
      <c r="A791" s="15">
        <v>43795</v>
      </c>
      <c r="B791">
        <f t="shared" si="72"/>
        <v>2019</v>
      </c>
      <c r="C791">
        <f t="shared" si="73"/>
        <v>11</v>
      </c>
      <c r="D791">
        <f t="shared" si="74"/>
        <v>26</v>
      </c>
      <c r="E791">
        <f t="shared" si="75"/>
        <v>201911</v>
      </c>
      <c r="F791" s="105">
        <v>28.125</v>
      </c>
      <c r="G791" s="105"/>
      <c r="H791" s="44"/>
      <c r="J791" s="32">
        <f t="shared" si="76"/>
        <v>24</v>
      </c>
      <c r="K791" s="32">
        <f t="shared" si="77"/>
        <v>0</v>
      </c>
    </row>
    <row r="792" spans="1:11" x14ac:dyDescent="0.35">
      <c r="A792" s="15">
        <v>43796</v>
      </c>
      <c r="B792">
        <f t="shared" si="72"/>
        <v>2019</v>
      </c>
      <c r="C792">
        <f t="shared" si="73"/>
        <v>11</v>
      </c>
      <c r="D792">
        <f t="shared" si="74"/>
        <v>27</v>
      </c>
      <c r="E792">
        <f t="shared" si="75"/>
        <v>201911</v>
      </c>
      <c r="F792" s="105">
        <v>34.375</v>
      </c>
      <c r="G792" s="105"/>
      <c r="H792" s="44"/>
      <c r="J792" s="32">
        <f t="shared" si="76"/>
        <v>18</v>
      </c>
      <c r="K792" s="32">
        <f t="shared" si="77"/>
        <v>0</v>
      </c>
    </row>
    <row r="793" spans="1:11" x14ac:dyDescent="0.35">
      <c r="A793" s="15">
        <v>43797</v>
      </c>
      <c r="B793">
        <f t="shared" si="72"/>
        <v>2019</v>
      </c>
      <c r="C793">
        <f t="shared" si="73"/>
        <v>11</v>
      </c>
      <c r="D793">
        <f t="shared" si="74"/>
        <v>28</v>
      </c>
      <c r="E793">
        <f t="shared" si="75"/>
        <v>201911</v>
      </c>
      <c r="F793" s="105">
        <v>30.125</v>
      </c>
      <c r="G793" s="105"/>
      <c r="H793" s="44"/>
      <c r="J793" s="32">
        <f t="shared" si="76"/>
        <v>22</v>
      </c>
      <c r="K793" s="32">
        <f t="shared" si="77"/>
        <v>0</v>
      </c>
    </row>
    <row r="794" spans="1:11" x14ac:dyDescent="0.35">
      <c r="A794" s="15">
        <v>43798</v>
      </c>
      <c r="B794">
        <f t="shared" si="72"/>
        <v>2019</v>
      </c>
      <c r="C794">
        <f t="shared" si="73"/>
        <v>11</v>
      </c>
      <c r="D794">
        <f t="shared" si="74"/>
        <v>29</v>
      </c>
      <c r="E794">
        <f t="shared" si="75"/>
        <v>201911</v>
      </c>
      <c r="F794" s="105">
        <v>25.625</v>
      </c>
      <c r="G794" s="105"/>
      <c r="H794" s="44"/>
      <c r="J794" s="32">
        <f t="shared" si="76"/>
        <v>26</v>
      </c>
      <c r="K794" s="32">
        <f t="shared" si="77"/>
        <v>0</v>
      </c>
    </row>
    <row r="795" spans="1:11" x14ac:dyDescent="0.35">
      <c r="A795" s="15">
        <v>43799</v>
      </c>
      <c r="B795">
        <f t="shared" si="72"/>
        <v>2019</v>
      </c>
      <c r="C795">
        <f t="shared" si="73"/>
        <v>11</v>
      </c>
      <c r="D795">
        <f t="shared" si="74"/>
        <v>30</v>
      </c>
      <c r="E795">
        <f t="shared" si="75"/>
        <v>201911</v>
      </c>
      <c r="F795" s="105">
        <v>25.16667</v>
      </c>
      <c r="G795" s="105"/>
      <c r="H795" s="44"/>
      <c r="J795" s="32">
        <f t="shared" si="76"/>
        <v>27</v>
      </c>
      <c r="K795" s="32">
        <f t="shared" si="77"/>
        <v>0</v>
      </c>
    </row>
    <row r="796" spans="1:11" x14ac:dyDescent="0.35">
      <c r="A796" s="15">
        <v>43800</v>
      </c>
      <c r="B796">
        <f t="shared" si="72"/>
        <v>2019</v>
      </c>
      <c r="C796">
        <f t="shared" si="73"/>
        <v>12</v>
      </c>
      <c r="D796">
        <f t="shared" si="74"/>
        <v>1</v>
      </c>
      <c r="E796">
        <f t="shared" si="75"/>
        <v>201912</v>
      </c>
      <c r="F796" s="105">
        <v>22.04167</v>
      </c>
      <c r="G796" s="105"/>
      <c r="H796" s="44"/>
      <c r="J796" s="32">
        <f t="shared" si="76"/>
        <v>30</v>
      </c>
      <c r="K796" s="32">
        <f t="shared" si="77"/>
        <v>0</v>
      </c>
    </row>
    <row r="797" spans="1:11" x14ac:dyDescent="0.35">
      <c r="A797" s="15">
        <v>43801</v>
      </c>
      <c r="B797">
        <f t="shared" si="72"/>
        <v>2019</v>
      </c>
      <c r="C797">
        <f t="shared" si="73"/>
        <v>12</v>
      </c>
      <c r="D797">
        <f t="shared" si="74"/>
        <v>2</v>
      </c>
      <c r="E797">
        <f t="shared" si="75"/>
        <v>201912</v>
      </c>
      <c r="F797" s="105">
        <v>29</v>
      </c>
      <c r="G797" s="105"/>
      <c r="H797" s="44"/>
      <c r="J797" s="32">
        <f t="shared" si="76"/>
        <v>23</v>
      </c>
      <c r="K797" s="32">
        <f t="shared" si="77"/>
        <v>0</v>
      </c>
    </row>
    <row r="798" spans="1:11" x14ac:dyDescent="0.35">
      <c r="A798" s="15">
        <v>43802</v>
      </c>
      <c r="B798">
        <f t="shared" si="72"/>
        <v>2019</v>
      </c>
      <c r="C798">
        <f t="shared" si="73"/>
        <v>12</v>
      </c>
      <c r="D798">
        <f t="shared" si="74"/>
        <v>3</v>
      </c>
      <c r="E798">
        <f t="shared" si="75"/>
        <v>201912</v>
      </c>
      <c r="F798" s="105">
        <v>30.58333</v>
      </c>
      <c r="G798" s="105"/>
      <c r="H798" s="44"/>
      <c r="J798" s="32">
        <f t="shared" si="76"/>
        <v>21</v>
      </c>
      <c r="K798" s="32">
        <f t="shared" si="77"/>
        <v>0</v>
      </c>
    </row>
    <row r="799" spans="1:11" x14ac:dyDescent="0.35">
      <c r="A799" s="15">
        <v>43803</v>
      </c>
      <c r="B799">
        <f t="shared" si="72"/>
        <v>2019</v>
      </c>
      <c r="C799">
        <f t="shared" si="73"/>
        <v>12</v>
      </c>
      <c r="D799">
        <f t="shared" si="74"/>
        <v>4</v>
      </c>
      <c r="E799">
        <f t="shared" si="75"/>
        <v>201912</v>
      </c>
      <c r="F799" s="105">
        <v>33.041670000000003</v>
      </c>
      <c r="G799" s="105"/>
      <c r="H799" s="44"/>
      <c r="J799" s="32">
        <f t="shared" si="76"/>
        <v>19</v>
      </c>
      <c r="K799" s="32">
        <f t="shared" si="77"/>
        <v>0</v>
      </c>
    </row>
    <row r="800" spans="1:11" x14ac:dyDescent="0.35">
      <c r="A800" s="15">
        <v>43804</v>
      </c>
      <c r="B800">
        <f t="shared" si="72"/>
        <v>2019</v>
      </c>
      <c r="C800">
        <f t="shared" si="73"/>
        <v>12</v>
      </c>
      <c r="D800">
        <f t="shared" si="74"/>
        <v>5</v>
      </c>
      <c r="E800">
        <f t="shared" si="75"/>
        <v>201912</v>
      </c>
      <c r="F800" s="105">
        <v>36.166670000000003</v>
      </c>
      <c r="G800" s="105"/>
      <c r="H800" s="44"/>
      <c r="J800" s="32">
        <f t="shared" si="76"/>
        <v>16</v>
      </c>
      <c r="K800" s="32">
        <f t="shared" si="77"/>
        <v>0</v>
      </c>
    </row>
    <row r="801" spans="1:11" x14ac:dyDescent="0.35">
      <c r="A801" s="15">
        <v>43805</v>
      </c>
      <c r="B801">
        <f t="shared" si="72"/>
        <v>2019</v>
      </c>
      <c r="C801">
        <f t="shared" si="73"/>
        <v>12</v>
      </c>
      <c r="D801">
        <f t="shared" si="74"/>
        <v>6</v>
      </c>
      <c r="E801">
        <f t="shared" si="75"/>
        <v>201912</v>
      </c>
      <c r="F801" s="105">
        <v>37.291670000000003</v>
      </c>
      <c r="G801" s="105"/>
      <c r="H801" s="44"/>
      <c r="J801" s="32">
        <f t="shared" si="76"/>
        <v>15</v>
      </c>
      <c r="K801" s="32">
        <f t="shared" si="77"/>
        <v>0</v>
      </c>
    </row>
    <row r="802" spans="1:11" x14ac:dyDescent="0.35">
      <c r="A802" s="15">
        <v>43806</v>
      </c>
      <c r="B802">
        <f t="shared" si="72"/>
        <v>2019</v>
      </c>
      <c r="C802">
        <f t="shared" si="73"/>
        <v>12</v>
      </c>
      <c r="D802">
        <f t="shared" si="74"/>
        <v>7</v>
      </c>
      <c r="E802">
        <f t="shared" si="75"/>
        <v>201912</v>
      </c>
      <c r="F802" s="105">
        <v>37.375</v>
      </c>
      <c r="G802" s="105"/>
      <c r="H802" s="44"/>
      <c r="J802" s="32">
        <f t="shared" si="76"/>
        <v>15</v>
      </c>
      <c r="K802" s="32">
        <f t="shared" si="77"/>
        <v>0</v>
      </c>
    </row>
    <row r="803" spans="1:11" x14ac:dyDescent="0.35">
      <c r="A803" s="15">
        <v>43807</v>
      </c>
      <c r="B803">
        <f t="shared" si="72"/>
        <v>2019</v>
      </c>
      <c r="C803">
        <f t="shared" si="73"/>
        <v>12</v>
      </c>
      <c r="D803">
        <f t="shared" si="74"/>
        <v>8</v>
      </c>
      <c r="E803">
        <f t="shared" si="75"/>
        <v>201912</v>
      </c>
      <c r="F803" s="105">
        <v>38.416670000000003</v>
      </c>
      <c r="G803" s="105"/>
      <c r="H803" s="44"/>
      <c r="J803" s="32">
        <f t="shared" si="76"/>
        <v>14</v>
      </c>
      <c r="K803" s="32">
        <f t="shared" si="77"/>
        <v>0</v>
      </c>
    </row>
    <row r="804" spans="1:11" x14ac:dyDescent="0.35">
      <c r="A804" s="15">
        <v>43808</v>
      </c>
      <c r="B804">
        <f t="shared" si="72"/>
        <v>2019</v>
      </c>
      <c r="C804">
        <f t="shared" si="73"/>
        <v>12</v>
      </c>
      <c r="D804">
        <f t="shared" si="74"/>
        <v>9</v>
      </c>
      <c r="E804">
        <f t="shared" si="75"/>
        <v>201912</v>
      </c>
      <c r="F804" s="105">
        <v>31.29167</v>
      </c>
      <c r="G804" s="105"/>
      <c r="H804" s="44"/>
      <c r="J804" s="32">
        <f t="shared" si="76"/>
        <v>21</v>
      </c>
      <c r="K804" s="32">
        <f t="shared" si="77"/>
        <v>0</v>
      </c>
    </row>
    <row r="805" spans="1:11" x14ac:dyDescent="0.35">
      <c r="A805" s="15">
        <v>43809</v>
      </c>
      <c r="B805">
        <f t="shared" si="72"/>
        <v>2019</v>
      </c>
      <c r="C805">
        <f t="shared" si="73"/>
        <v>12</v>
      </c>
      <c r="D805">
        <f t="shared" si="74"/>
        <v>10</v>
      </c>
      <c r="E805">
        <f t="shared" si="75"/>
        <v>201912</v>
      </c>
      <c r="F805" s="105">
        <v>27.45833</v>
      </c>
      <c r="G805" s="105"/>
      <c r="H805" s="44"/>
      <c r="J805" s="32">
        <f t="shared" si="76"/>
        <v>25</v>
      </c>
      <c r="K805" s="32">
        <f t="shared" si="77"/>
        <v>0</v>
      </c>
    </row>
    <row r="806" spans="1:11" x14ac:dyDescent="0.35">
      <c r="A806" s="15">
        <v>43810</v>
      </c>
      <c r="B806">
        <f t="shared" si="72"/>
        <v>2019</v>
      </c>
      <c r="C806">
        <f t="shared" si="73"/>
        <v>12</v>
      </c>
      <c r="D806">
        <f t="shared" si="74"/>
        <v>11</v>
      </c>
      <c r="E806">
        <f t="shared" si="75"/>
        <v>201912</v>
      </c>
      <c r="F806" s="105">
        <v>30.66667</v>
      </c>
      <c r="G806" s="105"/>
      <c r="H806" s="44"/>
      <c r="J806" s="32">
        <f t="shared" si="76"/>
        <v>21</v>
      </c>
      <c r="K806" s="32">
        <f t="shared" si="77"/>
        <v>0</v>
      </c>
    </row>
    <row r="807" spans="1:11" x14ac:dyDescent="0.35">
      <c r="A807" s="15">
        <v>43811</v>
      </c>
      <c r="B807">
        <f t="shared" si="72"/>
        <v>2019</v>
      </c>
      <c r="C807">
        <f t="shared" si="73"/>
        <v>12</v>
      </c>
      <c r="D807">
        <f t="shared" si="74"/>
        <v>12</v>
      </c>
      <c r="E807">
        <f t="shared" si="75"/>
        <v>201912</v>
      </c>
      <c r="F807" s="105">
        <v>32.5</v>
      </c>
      <c r="G807" s="105"/>
      <c r="H807" s="44"/>
      <c r="J807" s="32">
        <f t="shared" si="76"/>
        <v>20</v>
      </c>
      <c r="K807" s="32">
        <f t="shared" si="77"/>
        <v>0</v>
      </c>
    </row>
    <row r="808" spans="1:11" x14ac:dyDescent="0.35">
      <c r="A808" s="15">
        <v>43812</v>
      </c>
      <c r="B808">
        <f t="shared" si="72"/>
        <v>2019</v>
      </c>
      <c r="C808">
        <f t="shared" si="73"/>
        <v>12</v>
      </c>
      <c r="D808">
        <f t="shared" si="74"/>
        <v>13</v>
      </c>
      <c r="E808">
        <f t="shared" si="75"/>
        <v>201912</v>
      </c>
      <c r="F808" s="105">
        <v>32.291670000000003</v>
      </c>
      <c r="G808" s="105"/>
      <c r="H808" s="44"/>
      <c r="J808" s="32">
        <f t="shared" si="76"/>
        <v>20</v>
      </c>
      <c r="K808" s="32">
        <f t="shared" si="77"/>
        <v>0</v>
      </c>
    </row>
    <row r="809" spans="1:11" x14ac:dyDescent="0.35">
      <c r="A809" s="15">
        <v>43813</v>
      </c>
      <c r="B809">
        <f t="shared" si="72"/>
        <v>2019</v>
      </c>
      <c r="C809">
        <f t="shared" si="73"/>
        <v>12</v>
      </c>
      <c r="D809">
        <f t="shared" si="74"/>
        <v>14</v>
      </c>
      <c r="E809">
        <f t="shared" si="75"/>
        <v>201912</v>
      </c>
      <c r="F809" s="105">
        <v>29.91667</v>
      </c>
      <c r="G809" s="105"/>
      <c r="H809" s="44"/>
      <c r="J809" s="32">
        <f t="shared" si="76"/>
        <v>22</v>
      </c>
      <c r="K809" s="32">
        <f t="shared" si="77"/>
        <v>0</v>
      </c>
    </row>
    <row r="810" spans="1:11" x14ac:dyDescent="0.35">
      <c r="A810" s="15">
        <v>43814</v>
      </c>
      <c r="B810">
        <f t="shared" si="72"/>
        <v>2019</v>
      </c>
      <c r="C810">
        <f t="shared" si="73"/>
        <v>12</v>
      </c>
      <c r="D810">
        <f t="shared" si="74"/>
        <v>15</v>
      </c>
      <c r="E810">
        <f t="shared" si="75"/>
        <v>201912</v>
      </c>
      <c r="F810" s="105">
        <v>29.04167</v>
      </c>
      <c r="G810" s="105"/>
      <c r="H810" s="44"/>
      <c r="J810" s="32">
        <f t="shared" si="76"/>
        <v>23</v>
      </c>
      <c r="K810" s="32">
        <f t="shared" si="77"/>
        <v>0</v>
      </c>
    </row>
    <row r="811" spans="1:11" x14ac:dyDescent="0.35">
      <c r="A811" s="15">
        <v>43815</v>
      </c>
      <c r="B811">
        <f t="shared" si="72"/>
        <v>2019</v>
      </c>
      <c r="C811">
        <f t="shared" si="73"/>
        <v>12</v>
      </c>
      <c r="D811">
        <f t="shared" si="74"/>
        <v>16</v>
      </c>
      <c r="E811">
        <f t="shared" si="75"/>
        <v>201912</v>
      </c>
      <c r="F811" s="105">
        <v>26.70833</v>
      </c>
      <c r="G811" s="105"/>
      <c r="H811" s="44"/>
      <c r="J811" s="32">
        <f t="shared" si="76"/>
        <v>25</v>
      </c>
      <c r="K811" s="32">
        <f t="shared" si="77"/>
        <v>0</v>
      </c>
    </row>
    <row r="812" spans="1:11" x14ac:dyDescent="0.35">
      <c r="A812" s="15">
        <v>43816</v>
      </c>
      <c r="B812">
        <f t="shared" si="72"/>
        <v>2019</v>
      </c>
      <c r="C812">
        <f t="shared" si="73"/>
        <v>12</v>
      </c>
      <c r="D812">
        <f t="shared" si="74"/>
        <v>17</v>
      </c>
      <c r="E812">
        <f t="shared" si="75"/>
        <v>201912</v>
      </c>
      <c r="F812" s="105">
        <v>28.66667</v>
      </c>
      <c r="G812" s="105"/>
      <c r="H812" s="44"/>
      <c r="J812" s="32">
        <f t="shared" si="76"/>
        <v>23</v>
      </c>
      <c r="K812" s="32">
        <f t="shared" si="77"/>
        <v>0</v>
      </c>
    </row>
    <row r="813" spans="1:11" x14ac:dyDescent="0.35">
      <c r="A813" s="15">
        <v>43817</v>
      </c>
      <c r="B813">
        <f t="shared" si="72"/>
        <v>2019</v>
      </c>
      <c r="C813">
        <f t="shared" si="73"/>
        <v>12</v>
      </c>
      <c r="D813">
        <f t="shared" si="74"/>
        <v>18</v>
      </c>
      <c r="E813">
        <f t="shared" si="75"/>
        <v>201912</v>
      </c>
      <c r="F813" s="105">
        <v>26.70833</v>
      </c>
      <c r="G813" s="105"/>
      <c r="H813" s="44"/>
      <c r="J813" s="32">
        <f t="shared" si="76"/>
        <v>25</v>
      </c>
      <c r="K813" s="32">
        <f t="shared" si="77"/>
        <v>0</v>
      </c>
    </row>
    <row r="814" spans="1:11" x14ac:dyDescent="0.35">
      <c r="A814" s="15">
        <v>43818</v>
      </c>
      <c r="B814">
        <f t="shared" si="72"/>
        <v>2019</v>
      </c>
      <c r="C814">
        <f t="shared" si="73"/>
        <v>12</v>
      </c>
      <c r="D814">
        <f t="shared" si="74"/>
        <v>19</v>
      </c>
      <c r="E814">
        <f t="shared" si="75"/>
        <v>201912</v>
      </c>
      <c r="F814" s="105">
        <v>29.75</v>
      </c>
      <c r="G814" s="105"/>
      <c r="H814" s="44"/>
      <c r="J814" s="32">
        <f t="shared" si="76"/>
        <v>22</v>
      </c>
      <c r="K814" s="32">
        <f t="shared" si="77"/>
        <v>0</v>
      </c>
    </row>
    <row r="815" spans="1:11" x14ac:dyDescent="0.35">
      <c r="A815" s="15">
        <v>43819</v>
      </c>
      <c r="B815">
        <f t="shared" si="72"/>
        <v>2019</v>
      </c>
      <c r="C815">
        <f t="shared" si="73"/>
        <v>12</v>
      </c>
      <c r="D815">
        <f t="shared" si="74"/>
        <v>20</v>
      </c>
      <c r="E815">
        <f t="shared" si="75"/>
        <v>201912</v>
      </c>
      <c r="F815" s="105">
        <v>32.25</v>
      </c>
      <c r="G815" s="105"/>
      <c r="H815" s="44"/>
      <c r="J815" s="32">
        <f t="shared" si="76"/>
        <v>20</v>
      </c>
      <c r="K815" s="32">
        <f t="shared" si="77"/>
        <v>0</v>
      </c>
    </row>
    <row r="816" spans="1:11" x14ac:dyDescent="0.35">
      <c r="A816" s="15">
        <v>43820</v>
      </c>
      <c r="B816">
        <f t="shared" si="72"/>
        <v>2019</v>
      </c>
      <c r="C816">
        <f t="shared" si="73"/>
        <v>12</v>
      </c>
      <c r="D816">
        <f t="shared" si="74"/>
        <v>21</v>
      </c>
      <c r="E816">
        <f t="shared" si="75"/>
        <v>201912</v>
      </c>
      <c r="F816" s="105">
        <v>37.416670000000003</v>
      </c>
      <c r="G816" s="105"/>
      <c r="H816" s="44"/>
      <c r="J816" s="32">
        <f t="shared" si="76"/>
        <v>15</v>
      </c>
      <c r="K816" s="32">
        <f t="shared" si="77"/>
        <v>0</v>
      </c>
    </row>
    <row r="817" spans="1:11" x14ac:dyDescent="0.35">
      <c r="A817" s="15">
        <v>43821</v>
      </c>
      <c r="B817">
        <f t="shared" si="72"/>
        <v>2019</v>
      </c>
      <c r="C817">
        <f t="shared" si="73"/>
        <v>12</v>
      </c>
      <c r="D817">
        <f t="shared" si="74"/>
        <v>22</v>
      </c>
      <c r="E817">
        <f t="shared" si="75"/>
        <v>201912</v>
      </c>
      <c r="F817" s="105">
        <v>35.666670000000003</v>
      </c>
      <c r="G817" s="105"/>
      <c r="H817" s="44"/>
      <c r="J817" s="32">
        <f t="shared" si="76"/>
        <v>16</v>
      </c>
      <c r="K817" s="32">
        <f t="shared" si="77"/>
        <v>0</v>
      </c>
    </row>
    <row r="818" spans="1:11" x14ac:dyDescent="0.35">
      <c r="A818" s="15">
        <v>43822</v>
      </c>
      <c r="B818">
        <f t="shared" si="72"/>
        <v>2019</v>
      </c>
      <c r="C818">
        <f t="shared" si="73"/>
        <v>12</v>
      </c>
      <c r="D818">
        <f t="shared" si="74"/>
        <v>23</v>
      </c>
      <c r="E818">
        <f t="shared" si="75"/>
        <v>201912</v>
      </c>
      <c r="F818" s="105">
        <v>35.375</v>
      </c>
      <c r="G818" s="105"/>
      <c r="H818" s="44"/>
      <c r="J818" s="32">
        <f t="shared" si="76"/>
        <v>17</v>
      </c>
      <c r="K818" s="32">
        <f t="shared" si="77"/>
        <v>0</v>
      </c>
    </row>
    <row r="819" spans="1:11" x14ac:dyDescent="0.35">
      <c r="A819" s="15">
        <v>43823</v>
      </c>
      <c r="B819">
        <f t="shared" si="72"/>
        <v>2019</v>
      </c>
      <c r="C819">
        <f t="shared" si="73"/>
        <v>12</v>
      </c>
      <c r="D819">
        <f t="shared" si="74"/>
        <v>24</v>
      </c>
      <c r="E819">
        <f t="shared" si="75"/>
        <v>201912</v>
      </c>
      <c r="F819" s="105">
        <v>33.75</v>
      </c>
      <c r="G819" s="105"/>
      <c r="H819" s="44"/>
      <c r="J819" s="32">
        <f t="shared" si="76"/>
        <v>18</v>
      </c>
      <c r="K819" s="32">
        <f t="shared" si="77"/>
        <v>0</v>
      </c>
    </row>
    <row r="820" spans="1:11" x14ac:dyDescent="0.35">
      <c r="A820" s="15">
        <v>43824</v>
      </c>
      <c r="B820">
        <f t="shared" si="72"/>
        <v>2019</v>
      </c>
      <c r="C820">
        <f t="shared" si="73"/>
        <v>12</v>
      </c>
      <c r="D820">
        <f t="shared" si="74"/>
        <v>25</v>
      </c>
      <c r="E820">
        <f t="shared" si="75"/>
        <v>201912</v>
      </c>
      <c r="F820" s="105">
        <v>31.875</v>
      </c>
      <c r="G820" s="105"/>
      <c r="H820" s="44"/>
      <c r="J820" s="32">
        <f t="shared" si="76"/>
        <v>20</v>
      </c>
      <c r="K820" s="32">
        <f t="shared" si="77"/>
        <v>0</v>
      </c>
    </row>
    <row r="821" spans="1:11" x14ac:dyDescent="0.35">
      <c r="A821" s="15">
        <v>43825</v>
      </c>
      <c r="B821">
        <f t="shared" si="72"/>
        <v>2019</v>
      </c>
      <c r="C821">
        <f t="shared" si="73"/>
        <v>12</v>
      </c>
      <c r="D821">
        <f t="shared" si="74"/>
        <v>26</v>
      </c>
      <c r="E821">
        <f t="shared" si="75"/>
        <v>201912</v>
      </c>
      <c r="F821" s="105">
        <v>28</v>
      </c>
      <c r="G821" s="105"/>
      <c r="H821" s="44"/>
      <c r="J821" s="32">
        <f t="shared" si="76"/>
        <v>24</v>
      </c>
      <c r="K821" s="32">
        <f t="shared" si="77"/>
        <v>0</v>
      </c>
    </row>
    <row r="822" spans="1:11" x14ac:dyDescent="0.35">
      <c r="A822" s="15">
        <v>43826</v>
      </c>
      <c r="B822">
        <f t="shared" si="72"/>
        <v>2019</v>
      </c>
      <c r="C822">
        <f t="shared" si="73"/>
        <v>12</v>
      </c>
      <c r="D822">
        <f t="shared" si="74"/>
        <v>27</v>
      </c>
      <c r="E822">
        <f t="shared" si="75"/>
        <v>201912</v>
      </c>
      <c r="F822" s="105">
        <v>30.75</v>
      </c>
      <c r="G822" s="105"/>
      <c r="H822" s="44"/>
      <c r="J822" s="32">
        <f t="shared" si="76"/>
        <v>21</v>
      </c>
      <c r="K822" s="32">
        <f t="shared" si="77"/>
        <v>0</v>
      </c>
    </row>
    <row r="823" spans="1:11" x14ac:dyDescent="0.35">
      <c r="A823" s="15">
        <v>43827</v>
      </c>
      <c r="B823">
        <f t="shared" si="72"/>
        <v>2019</v>
      </c>
      <c r="C823">
        <f t="shared" si="73"/>
        <v>12</v>
      </c>
      <c r="D823">
        <f t="shared" si="74"/>
        <v>28</v>
      </c>
      <c r="E823">
        <f t="shared" si="75"/>
        <v>201912</v>
      </c>
      <c r="F823" s="105">
        <v>30.33333</v>
      </c>
      <c r="G823" s="105"/>
      <c r="H823" s="44"/>
      <c r="J823" s="32">
        <f t="shared" si="76"/>
        <v>22</v>
      </c>
      <c r="K823" s="32">
        <f t="shared" si="77"/>
        <v>0</v>
      </c>
    </row>
    <row r="824" spans="1:11" x14ac:dyDescent="0.35">
      <c r="A824" s="15">
        <v>43828</v>
      </c>
      <c r="B824">
        <f t="shared" si="72"/>
        <v>2019</v>
      </c>
      <c r="C824">
        <f t="shared" si="73"/>
        <v>12</v>
      </c>
      <c r="D824">
        <f t="shared" si="74"/>
        <v>29</v>
      </c>
      <c r="E824">
        <f t="shared" si="75"/>
        <v>201912</v>
      </c>
      <c r="F824" s="105">
        <v>30.91667</v>
      </c>
      <c r="G824" s="105"/>
      <c r="H824" s="44"/>
      <c r="J824" s="32">
        <f t="shared" si="76"/>
        <v>21</v>
      </c>
      <c r="K824" s="32">
        <f t="shared" si="77"/>
        <v>0</v>
      </c>
    </row>
    <row r="825" spans="1:11" x14ac:dyDescent="0.35">
      <c r="A825" s="15">
        <v>43829</v>
      </c>
      <c r="B825">
        <f t="shared" si="72"/>
        <v>2019</v>
      </c>
      <c r="C825">
        <f t="shared" si="73"/>
        <v>12</v>
      </c>
      <c r="D825">
        <f t="shared" si="74"/>
        <v>30</v>
      </c>
      <c r="E825">
        <f t="shared" si="75"/>
        <v>201912</v>
      </c>
      <c r="F825" s="105">
        <v>30.66667</v>
      </c>
      <c r="G825" s="105"/>
      <c r="H825" s="44"/>
      <c r="J825" s="32">
        <f t="shared" si="76"/>
        <v>21</v>
      </c>
      <c r="K825" s="32">
        <f t="shared" si="77"/>
        <v>0</v>
      </c>
    </row>
    <row r="826" spans="1:11" x14ac:dyDescent="0.35">
      <c r="A826" s="15">
        <v>43830</v>
      </c>
      <c r="B826">
        <f t="shared" si="72"/>
        <v>2019</v>
      </c>
      <c r="C826">
        <f t="shared" si="73"/>
        <v>12</v>
      </c>
      <c r="D826">
        <f t="shared" si="74"/>
        <v>31</v>
      </c>
      <c r="E826">
        <f t="shared" si="75"/>
        <v>201912</v>
      </c>
      <c r="F826" s="105">
        <v>33.75</v>
      </c>
      <c r="G826" s="105"/>
      <c r="H826" s="44"/>
      <c r="J826" s="32">
        <f t="shared" si="76"/>
        <v>18</v>
      </c>
      <c r="K826" s="32">
        <f t="shared" si="77"/>
        <v>0</v>
      </c>
    </row>
    <row r="827" spans="1:11" x14ac:dyDescent="0.35">
      <c r="A827" s="15">
        <v>43831</v>
      </c>
      <c r="B827">
        <f t="shared" si="72"/>
        <v>2020</v>
      </c>
      <c r="C827">
        <f t="shared" si="73"/>
        <v>1</v>
      </c>
      <c r="D827">
        <f t="shared" si="74"/>
        <v>1</v>
      </c>
      <c r="E827">
        <f t="shared" si="75"/>
        <v>202001</v>
      </c>
      <c r="F827" s="105">
        <v>38.291670000000003</v>
      </c>
      <c r="G827" s="105"/>
      <c r="H827" s="44"/>
      <c r="J827" s="32">
        <f t="shared" si="76"/>
        <v>14</v>
      </c>
      <c r="K827" s="32">
        <f t="shared" si="77"/>
        <v>0</v>
      </c>
    </row>
    <row r="828" spans="1:11" x14ac:dyDescent="0.35">
      <c r="A828" s="15">
        <v>43832</v>
      </c>
      <c r="B828">
        <f t="shared" si="72"/>
        <v>2020</v>
      </c>
      <c r="C828">
        <f t="shared" si="73"/>
        <v>1</v>
      </c>
      <c r="D828">
        <f t="shared" si="74"/>
        <v>2</v>
      </c>
      <c r="E828">
        <f t="shared" si="75"/>
        <v>202001</v>
      </c>
      <c r="F828" s="105">
        <v>39</v>
      </c>
      <c r="G828" s="105"/>
      <c r="H828" s="44"/>
      <c r="J828" s="32">
        <f t="shared" si="76"/>
        <v>13</v>
      </c>
      <c r="K828" s="32">
        <f t="shared" si="77"/>
        <v>0</v>
      </c>
    </row>
    <row r="829" spans="1:11" x14ac:dyDescent="0.35">
      <c r="A829" s="15">
        <v>43833</v>
      </c>
      <c r="B829">
        <f t="shared" si="72"/>
        <v>2020</v>
      </c>
      <c r="C829">
        <f t="shared" si="73"/>
        <v>1</v>
      </c>
      <c r="D829">
        <f t="shared" si="74"/>
        <v>3</v>
      </c>
      <c r="E829">
        <f t="shared" si="75"/>
        <v>202001</v>
      </c>
      <c r="F829" s="105">
        <v>41.583329999999997</v>
      </c>
      <c r="G829" s="105"/>
      <c r="H829" s="44"/>
      <c r="J829" s="32">
        <f t="shared" si="76"/>
        <v>10</v>
      </c>
      <c r="K829" s="32">
        <f t="shared" si="77"/>
        <v>0</v>
      </c>
    </row>
    <row r="830" spans="1:11" x14ac:dyDescent="0.35">
      <c r="A830" s="15">
        <v>43834</v>
      </c>
      <c r="B830">
        <f t="shared" si="72"/>
        <v>2020</v>
      </c>
      <c r="C830">
        <f t="shared" si="73"/>
        <v>1</v>
      </c>
      <c r="D830">
        <f t="shared" si="74"/>
        <v>4</v>
      </c>
      <c r="E830">
        <f t="shared" si="75"/>
        <v>202001</v>
      </c>
      <c r="F830" s="105">
        <v>42.208329999999997</v>
      </c>
      <c r="G830" s="105"/>
      <c r="H830" s="44"/>
      <c r="J830" s="32">
        <f t="shared" si="76"/>
        <v>10</v>
      </c>
      <c r="K830" s="32">
        <f t="shared" si="77"/>
        <v>0</v>
      </c>
    </row>
    <row r="831" spans="1:11" x14ac:dyDescent="0.35">
      <c r="A831" s="15">
        <v>43835</v>
      </c>
      <c r="B831">
        <f t="shared" si="72"/>
        <v>2020</v>
      </c>
      <c r="C831">
        <f t="shared" si="73"/>
        <v>1</v>
      </c>
      <c r="D831">
        <f t="shared" si="74"/>
        <v>5</v>
      </c>
      <c r="E831">
        <f t="shared" si="75"/>
        <v>202001</v>
      </c>
      <c r="F831" s="105">
        <v>35.75</v>
      </c>
      <c r="G831" s="105"/>
      <c r="H831" s="44"/>
      <c r="J831" s="32">
        <f t="shared" si="76"/>
        <v>16</v>
      </c>
      <c r="K831" s="32">
        <f t="shared" si="77"/>
        <v>0</v>
      </c>
    </row>
    <row r="832" spans="1:11" x14ac:dyDescent="0.35">
      <c r="A832" s="15">
        <v>43836</v>
      </c>
      <c r="B832">
        <f t="shared" si="72"/>
        <v>2020</v>
      </c>
      <c r="C832">
        <f t="shared" si="73"/>
        <v>1</v>
      </c>
      <c r="D832">
        <f t="shared" si="74"/>
        <v>6</v>
      </c>
      <c r="E832">
        <f t="shared" si="75"/>
        <v>202001</v>
      </c>
      <c r="F832" s="105">
        <v>32.458329999999997</v>
      </c>
      <c r="G832" s="105"/>
      <c r="H832" s="44"/>
      <c r="J832" s="32">
        <f t="shared" si="76"/>
        <v>20</v>
      </c>
      <c r="K832" s="32">
        <f t="shared" si="77"/>
        <v>0</v>
      </c>
    </row>
    <row r="833" spans="1:11" x14ac:dyDescent="0.35">
      <c r="A833" s="15">
        <v>43837</v>
      </c>
      <c r="B833">
        <f t="shared" si="72"/>
        <v>2020</v>
      </c>
      <c r="C833">
        <f t="shared" si="73"/>
        <v>1</v>
      </c>
      <c r="D833">
        <f t="shared" si="74"/>
        <v>7</v>
      </c>
      <c r="E833">
        <f t="shared" si="75"/>
        <v>202001</v>
      </c>
      <c r="F833" s="105">
        <v>35.416670000000003</v>
      </c>
      <c r="G833" s="105"/>
      <c r="H833" s="44"/>
      <c r="J833" s="32">
        <f t="shared" si="76"/>
        <v>17</v>
      </c>
      <c r="K833" s="32">
        <f t="shared" si="77"/>
        <v>0</v>
      </c>
    </row>
    <row r="834" spans="1:11" x14ac:dyDescent="0.35">
      <c r="A834" s="15">
        <v>43838</v>
      </c>
      <c r="B834">
        <f t="shared" si="72"/>
        <v>2020</v>
      </c>
      <c r="C834">
        <f t="shared" si="73"/>
        <v>1</v>
      </c>
      <c r="D834">
        <f t="shared" si="74"/>
        <v>8</v>
      </c>
      <c r="E834">
        <f t="shared" si="75"/>
        <v>202001</v>
      </c>
      <c r="F834" s="105">
        <v>35.458329999999997</v>
      </c>
      <c r="G834" s="105"/>
      <c r="H834" s="44"/>
      <c r="J834" s="32">
        <f t="shared" si="76"/>
        <v>17</v>
      </c>
      <c r="K834" s="32">
        <f t="shared" si="77"/>
        <v>0</v>
      </c>
    </row>
    <row r="835" spans="1:11" x14ac:dyDescent="0.35">
      <c r="A835" s="15">
        <v>43839</v>
      </c>
      <c r="B835">
        <f t="shared" si="72"/>
        <v>2020</v>
      </c>
      <c r="C835">
        <f t="shared" si="73"/>
        <v>1</v>
      </c>
      <c r="D835">
        <f t="shared" si="74"/>
        <v>9</v>
      </c>
      <c r="E835">
        <f t="shared" si="75"/>
        <v>202001</v>
      </c>
      <c r="F835" s="105">
        <v>28.16667</v>
      </c>
      <c r="G835" s="105"/>
      <c r="H835" s="44"/>
      <c r="J835" s="32">
        <f t="shared" si="76"/>
        <v>24</v>
      </c>
      <c r="K835" s="32">
        <f t="shared" si="77"/>
        <v>0</v>
      </c>
    </row>
    <row r="836" spans="1:11" x14ac:dyDescent="0.35">
      <c r="A836" s="15">
        <v>43840</v>
      </c>
      <c r="B836">
        <f t="shared" si="72"/>
        <v>2020</v>
      </c>
      <c r="C836">
        <f t="shared" si="73"/>
        <v>1</v>
      </c>
      <c r="D836">
        <f t="shared" si="74"/>
        <v>10</v>
      </c>
      <c r="E836">
        <f t="shared" si="75"/>
        <v>202001</v>
      </c>
      <c r="F836" s="105">
        <v>29.5</v>
      </c>
      <c r="G836" s="105"/>
      <c r="H836" s="44"/>
      <c r="J836" s="32">
        <f t="shared" si="76"/>
        <v>23</v>
      </c>
      <c r="K836" s="32">
        <f t="shared" si="77"/>
        <v>0</v>
      </c>
    </row>
    <row r="837" spans="1:11" x14ac:dyDescent="0.35">
      <c r="A837" s="15">
        <v>43841</v>
      </c>
      <c r="B837">
        <f t="shared" si="72"/>
        <v>2020</v>
      </c>
      <c r="C837">
        <f t="shared" si="73"/>
        <v>1</v>
      </c>
      <c r="D837">
        <f t="shared" si="74"/>
        <v>11</v>
      </c>
      <c r="E837">
        <f t="shared" si="75"/>
        <v>202001</v>
      </c>
      <c r="F837" s="105">
        <v>31.08333</v>
      </c>
      <c r="G837" s="105"/>
      <c r="H837" s="44"/>
      <c r="J837" s="32">
        <f t="shared" si="76"/>
        <v>21</v>
      </c>
      <c r="K837" s="32">
        <f t="shared" si="77"/>
        <v>0</v>
      </c>
    </row>
    <row r="838" spans="1:11" x14ac:dyDescent="0.35">
      <c r="A838" s="15">
        <v>43842</v>
      </c>
      <c r="B838">
        <f t="shared" ref="B838:B901" si="78">YEAR(A838)</f>
        <v>2020</v>
      </c>
      <c r="C838">
        <f t="shared" ref="C838:C901" si="79">MONTH(A838)</f>
        <v>1</v>
      </c>
      <c r="D838">
        <f t="shared" ref="D838:D901" si="80">DAY(A838)</f>
        <v>12</v>
      </c>
      <c r="E838">
        <f t="shared" ref="E838:E901" si="81">B838*100+C838</f>
        <v>202001</v>
      </c>
      <c r="F838" s="105">
        <v>28.375</v>
      </c>
      <c r="G838" s="105"/>
      <c r="H838" s="44"/>
      <c r="J838" s="32">
        <f t="shared" ref="J838:J901" si="82">IF(F838=999,0,MAX(ROUND($J$3-F838,0),0))</f>
        <v>24</v>
      </c>
      <c r="K838" s="32">
        <f t="shared" ref="K838:K901" si="83">IF(F838=999,0,MAX(ROUND(F838-$K$3,0),0))</f>
        <v>0</v>
      </c>
    </row>
    <row r="839" spans="1:11" x14ac:dyDescent="0.35">
      <c r="A839" s="15">
        <v>43843</v>
      </c>
      <c r="B839">
        <f t="shared" si="78"/>
        <v>2020</v>
      </c>
      <c r="C839">
        <f t="shared" si="79"/>
        <v>1</v>
      </c>
      <c r="D839">
        <f t="shared" si="80"/>
        <v>13</v>
      </c>
      <c r="E839">
        <f t="shared" si="81"/>
        <v>202001</v>
      </c>
      <c r="F839" s="105">
        <v>8.2916670000000003</v>
      </c>
      <c r="G839" s="105"/>
      <c r="H839" s="44"/>
      <c r="J839" s="32">
        <f t="shared" si="82"/>
        <v>44</v>
      </c>
      <c r="K839" s="32">
        <f t="shared" si="83"/>
        <v>0</v>
      </c>
    </row>
    <row r="840" spans="1:11" x14ac:dyDescent="0.35">
      <c r="A840" s="15">
        <v>43844</v>
      </c>
      <c r="B840">
        <f t="shared" si="78"/>
        <v>2020</v>
      </c>
      <c r="C840">
        <f t="shared" si="79"/>
        <v>1</v>
      </c>
      <c r="D840">
        <f t="shared" si="80"/>
        <v>14</v>
      </c>
      <c r="E840">
        <f t="shared" si="81"/>
        <v>202001</v>
      </c>
      <c r="F840" s="105">
        <v>7.1666670000000003</v>
      </c>
      <c r="G840" s="105"/>
      <c r="H840" s="44"/>
      <c r="J840" s="32">
        <f t="shared" si="82"/>
        <v>45</v>
      </c>
      <c r="K840" s="32">
        <f t="shared" si="83"/>
        <v>0</v>
      </c>
    </row>
    <row r="841" spans="1:11" x14ac:dyDescent="0.35">
      <c r="A841" s="15">
        <v>43845</v>
      </c>
      <c r="B841">
        <f t="shared" si="78"/>
        <v>2020</v>
      </c>
      <c r="C841">
        <f t="shared" si="79"/>
        <v>1</v>
      </c>
      <c r="D841">
        <f t="shared" si="80"/>
        <v>15</v>
      </c>
      <c r="E841">
        <f t="shared" si="81"/>
        <v>202001</v>
      </c>
      <c r="F841" s="105">
        <v>8.3333329999999997</v>
      </c>
      <c r="G841" s="105"/>
      <c r="H841" s="44"/>
      <c r="J841" s="32">
        <f t="shared" si="82"/>
        <v>44</v>
      </c>
      <c r="K841" s="32">
        <f t="shared" si="83"/>
        <v>0</v>
      </c>
    </row>
    <row r="842" spans="1:11" x14ac:dyDescent="0.35">
      <c r="A842" s="15">
        <v>43846</v>
      </c>
      <c r="B842">
        <f t="shared" si="78"/>
        <v>2020</v>
      </c>
      <c r="C842">
        <f t="shared" si="79"/>
        <v>1</v>
      </c>
      <c r="D842">
        <f t="shared" si="80"/>
        <v>16</v>
      </c>
      <c r="E842">
        <f t="shared" si="81"/>
        <v>202001</v>
      </c>
      <c r="F842" s="105">
        <v>14.70833</v>
      </c>
      <c r="G842" s="105"/>
      <c r="H842" s="44"/>
      <c r="J842" s="32">
        <f t="shared" si="82"/>
        <v>37</v>
      </c>
      <c r="K842" s="32">
        <f t="shared" si="83"/>
        <v>0</v>
      </c>
    </row>
    <row r="843" spans="1:11" x14ac:dyDescent="0.35">
      <c r="A843" s="15">
        <v>43847</v>
      </c>
      <c r="B843">
        <f t="shared" si="78"/>
        <v>2020</v>
      </c>
      <c r="C843">
        <f t="shared" si="79"/>
        <v>1</v>
      </c>
      <c r="D843">
        <f t="shared" si="80"/>
        <v>17</v>
      </c>
      <c r="E843">
        <f t="shared" si="81"/>
        <v>202001</v>
      </c>
      <c r="F843" s="105">
        <v>16.79167</v>
      </c>
      <c r="G843" s="105"/>
      <c r="H843" s="44"/>
      <c r="J843" s="32">
        <f t="shared" si="82"/>
        <v>35</v>
      </c>
      <c r="K843" s="32">
        <f t="shared" si="83"/>
        <v>0</v>
      </c>
    </row>
    <row r="844" spans="1:11" x14ac:dyDescent="0.35">
      <c r="A844" s="15">
        <v>43848</v>
      </c>
      <c r="B844">
        <f t="shared" si="78"/>
        <v>2020</v>
      </c>
      <c r="C844">
        <f t="shared" si="79"/>
        <v>1</v>
      </c>
      <c r="D844">
        <f t="shared" si="80"/>
        <v>18</v>
      </c>
      <c r="E844">
        <f t="shared" si="81"/>
        <v>202001</v>
      </c>
      <c r="F844" s="105">
        <v>22.75</v>
      </c>
      <c r="G844" s="105"/>
      <c r="H844" s="44"/>
      <c r="J844" s="32">
        <f t="shared" si="82"/>
        <v>29</v>
      </c>
      <c r="K844" s="32">
        <f t="shared" si="83"/>
        <v>0</v>
      </c>
    </row>
    <row r="845" spans="1:11" x14ac:dyDescent="0.35">
      <c r="A845" s="15">
        <v>43849</v>
      </c>
      <c r="B845">
        <f t="shared" si="78"/>
        <v>2020</v>
      </c>
      <c r="C845">
        <f t="shared" si="79"/>
        <v>1</v>
      </c>
      <c r="D845">
        <f t="shared" si="80"/>
        <v>19</v>
      </c>
      <c r="E845">
        <f t="shared" si="81"/>
        <v>202001</v>
      </c>
      <c r="F845" s="105">
        <v>30.79167</v>
      </c>
      <c r="G845" s="105"/>
      <c r="H845" s="44"/>
      <c r="J845" s="32">
        <f t="shared" si="82"/>
        <v>21</v>
      </c>
      <c r="K845" s="32">
        <f t="shared" si="83"/>
        <v>0</v>
      </c>
    </row>
    <row r="846" spans="1:11" x14ac:dyDescent="0.35">
      <c r="A846" s="15">
        <v>43850</v>
      </c>
      <c r="B846">
        <f t="shared" si="78"/>
        <v>2020</v>
      </c>
      <c r="C846">
        <f t="shared" si="79"/>
        <v>1</v>
      </c>
      <c r="D846">
        <f t="shared" si="80"/>
        <v>20</v>
      </c>
      <c r="E846">
        <f t="shared" si="81"/>
        <v>202001</v>
      </c>
      <c r="F846" s="105">
        <v>31.08333</v>
      </c>
      <c r="G846" s="105"/>
      <c r="H846" s="44"/>
      <c r="J846" s="32">
        <f t="shared" si="82"/>
        <v>21</v>
      </c>
      <c r="K846" s="32">
        <f t="shared" si="83"/>
        <v>0</v>
      </c>
    </row>
    <row r="847" spans="1:11" x14ac:dyDescent="0.35">
      <c r="A847" s="15">
        <v>43851</v>
      </c>
      <c r="B847">
        <f t="shared" si="78"/>
        <v>2020</v>
      </c>
      <c r="C847">
        <f t="shared" si="79"/>
        <v>1</v>
      </c>
      <c r="D847">
        <f t="shared" si="80"/>
        <v>21</v>
      </c>
      <c r="E847">
        <f t="shared" si="81"/>
        <v>202001</v>
      </c>
      <c r="F847" s="105">
        <v>31.66667</v>
      </c>
      <c r="G847" s="105"/>
      <c r="H847" s="44"/>
      <c r="J847" s="32">
        <f t="shared" si="82"/>
        <v>20</v>
      </c>
      <c r="K847" s="32">
        <f t="shared" si="83"/>
        <v>0</v>
      </c>
    </row>
    <row r="848" spans="1:11" x14ac:dyDescent="0.35">
      <c r="A848" s="15">
        <v>43852</v>
      </c>
      <c r="B848">
        <f t="shared" si="78"/>
        <v>2020</v>
      </c>
      <c r="C848">
        <f t="shared" si="79"/>
        <v>1</v>
      </c>
      <c r="D848">
        <f t="shared" si="80"/>
        <v>22</v>
      </c>
      <c r="E848">
        <f t="shared" si="81"/>
        <v>202001</v>
      </c>
      <c r="F848" s="105">
        <v>31.29167</v>
      </c>
      <c r="G848" s="105"/>
      <c r="H848" s="44"/>
      <c r="J848" s="32">
        <f t="shared" si="82"/>
        <v>21</v>
      </c>
      <c r="K848" s="32">
        <f t="shared" si="83"/>
        <v>0</v>
      </c>
    </row>
    <row r="849" spans="1:11" x14ac:dyDescent="0.35">
      <c r="A849" s="15">
        <v>43853</v>
      </c>
      <c r="B849">
        <f t="shared" si="78"/>
        <v>2020</v>
      </c>
      <c r="C849">
        <f t="shared" si="79"/>
        <v>1</v>
      </c>
      <c r="D849">
        <f t="shared" si="80"/>
        <v>23</v>
      </c>
      <c r="E849">
        <f t="shared" si="81"/>
        <v>202001</v>
      </c>
      <c r="F849" s="105">
        <v>34.041670000000003</v>
      </c>
      <c r="G849" s="105"/>
      <c r="H849" s="44"/>
      <c r="J849" s="32">
        <f t="shared" si="82"/>
        <v>18</v>
      </c>
      <c r="K849" s="32">
        <f t="shared" si="83"/>
        <v>0</v>
      </c>
    </row>
    <row r="850" spans="1:11" x14ac:dyDescent="0.35">
      <c r="A850" s="15">
        <v>43854</v>
      </c>
      <c r="B850">
        <f t="shared" si="78"/>
        <v>2020</v>
      </c>
      <c r="C850">
        <f t="shared" si="79"/>
        <v>1</v>
      </c>
      <c r="D850">
        <f t="shared" si="80"/>
        <v>24</v>
      </c>
      <c r="E850">
        <f t="shared" si="81"/>
        <v>202001</v>
      </c>
      <c r="F850" s="105">
        <v>35.458329999999997</v>
      </c>
      <c r="G850" s="105"/>
      <c r="H850" s="44"/>
      <c r="J850" s="32">
        <f t="shared" si="82"/>
        <v>17</v>
      </c>
      <c r="K850" s="32">
        <f t="shared" si="83"/>
        <v>0</v>
      </c>
    </row>
    <row r="851" spans="1:11" x14ac:dyDescent="0.35">
      <c r="A851" s="15">
        <v>43855</v>
      </c>
      <c r="B851">
        <f t="shared" si="78"/>
        <v>2020</v>
      </c>
      <c r="C851">
        <f t="shared" si="79"/>
        <v>1</v>
      </c>
      <c r="D851">
        <f t="shared" si="80"/>
        <v>25</v>
      </c>
      <c r="E851">
        <f t="shared" si="81"/>
        <v>202001</v>
      </c>
      <c r="F851" s="105">
        <v>34.041670000000003</v>
      </c>
      <c r="G851" s="105"/>
      <c r="H851" s="44"/>
      <c r="J851" s="32">
        <f t="shared" si="82"/>
        <v>18</v>
      </c>
      <c r="K851" s="32">
        <f t="shared" si="83"/>
        <v>0</v>
      </c>
    </row>
    <row r="852" spans="1:11" x14ac:dyDescent="0.35">
      <c r="A852" s="15">
        <v>43856</v>
      </c>
      <c r="B852">
        <f t="shared" si="78"/>
        <v>2020</v>
      </c>
      <c r="C852">
        <f t="shared" si="79"/>
        <v>1</v>
      </c>
      <c r="D852">
        <f t="shared" si="80"/>
        <v>26</v>
      </c>
      <c r="E852">
        <f t="shared" si="81"/>
        <v>202001</v>
      </c>
      <c r="F852" s="105">
        <v>34.708329999999997</v>
      </c>
      <c r="G852" s="105"/>
      <c r="H852" s="44"/>
      <c r="J852" s="32">
        <f t="shared" si="82"/>
        <v>17</v>
      </c>
      <c r="K852" s="32">
        <f t="shared" si="83"/>
        <v>0</v>
      </c>
    </row>
    <row r="853" spans="1:11" x14ac:dyDescent="0.35">
      <c r="A853" s="15">
        <v>43857</v>
      </c>
      <c r="B853">
        <f t="shared" si="78"/>
        <v>2020</v>
      </c>
      <c r="C853">
        <f t="shared" si="79"/>
        <v>1</v>
      </c>
      <c r="D853">
        <f t="shared" si="80"/>
        <v>27</v>
      </c>
      <c r="E853">
        <f t="shared" si="81"/>
        <v>202001</v>
      </c>
      <c r="F853" s="105">
        <v>35.333329999999997</v>
      </c>
      <c r="G853" s="105"/>
      <c r="H853" s="44"/>
      <c r="J853" s="32">
        <f t="shared" si="82"/>
        <v>17</v>
      </c>
      <c r="K853" s="32">
        <f t="shared" si="83"/>
        <v>0</v>
      </c>
    </row>
    <row r="854" spans="1:11" x14ac:dyDescent="0.35">
      <c r="A854" s="15">
        <v>43858</v>
      </c>
      <c r="B854">
        <f t="shared" si="78"/>
        <v>2020</v>
      </c>
      <c r="C854">
        <f t="shared" si="79"/>
        <v>1</v>
      </c>
      <c r="D854">
        <f t="shared" si="80"/>
        <v>28</v>
      </c>
      <c r="E854">
        <f t="shared" si="81"/>
        <v>202001</v>
      </c>
      <c r="F854" s="105">
        <v>34.375</v>
      </c>
      <c r="G854" s="105"/>
      <c r="H854" s="44"/>
      <c r="J854" s="32">
        <f t="shared" si="82"/>
        <v>18</v>
      </c>
      <c r="K854" s="32">
        <f t="shared" si="83"/>
        <v>0</v>
      </c>
    </row>
    <row r="855" spans="1:11" x14ac:dyDescent="0.35">
      <c r="A855" s="15">
        <v>43859</v>
      </c>
      <c r="B855">
        <f t="shared" si="78"/>
        <v>2020</v>
      </c>
      <c r="C855">
        <f t="shared" si="79"/>
        <v>1</v>
      </c>
      <c r="D855">
        <f t="shared" si="80"/>
        <v>29</v>
      </c>
      <c r="E855">
        <f t="shared" si="81"/>
        <v>202001</v>
      </c>
      <c r="F855" s="105">
        <v>35.791670000000003</v>
      </c>
      <c r="G855" s="105"/>
      <c r="H855" s="44"/>
      <c r="J855" s="32">
        <f t="shared" si="82"/>
        <v>16</v>
      </c>
      <c r="K855" s="32">
        <f t="shared" si="83"/>
        <v>0</v>
      </c>
    </row>
    <row r="856" spans="1:11" x14ac:dyDescent="0.35">
      <c r="A856" s="15">
        <v>43860</v>
      </c>
      <c r="B856">
        <f t="shared" si="78"/>
        <v>2020</v>
      </c>
      <c r="C856">
        <f t="shared" si="79"/>
        <v>1</v>
      </c>
      <c r="D856">
        <f t="shared" si="80"/>
        <v>30</v>
      </c>
      <c r="E856">
        <f t="shared" si="81"/>
        <v>202001</v>
      </c>
      <c r="F856" s="105">
        <v>34.625</v>
      </c>
      <c r="G856" s="105"/>
      <c r="H856" s="44"/>
      <c r="J856" s="32">
        <f t="shared" si="82"/>
        <v>17</v>
      </c>
      <c r="K856" s="32">
        <f t="shared" si="83"/>
        <v>0</v>
      </c>
    </row>
    <row r="857" spans="1:11" x14ac:dyDescent="0.35">
      <c r="A857" s="15">
        <v>43861</v>
      </c>
      <c r="B857">
        <f t="shared" si="78"/>
        <v>2020</v>
      </c>
      <c r="C857">
        <f t="shared" si="79"/>
        <v>1</v>
      </c>
      <c r="D857">
        <f t="shared" si="80"/>
        <v>31</v>
      </c>
      <c r="E857">
        <f t="shared" si="81"/>
        <v>202001</v>
      </c>
      <c r="F857" s="105">
        <v>37.416670000000003</v>
      </c>
      <c r="G857" s="105"/>
      <c r="H857" s="44"/>
      <c r="J857" s="32">
        <f t="shared" si="82"/>
        <v>15</v>
      </c>
      <c r="K857" s="32">
        <f t="shared" si="83"/>
        <v>0</v>
      </c>
    </row>
    <row r="858" spans="1:11" x14ac:dyDescent="0.35">
      <c r="A858" s="15">
        <v>43862</v>
      </c>
      <c r="B858">
        <f t="shared" si="78"/>
        <v>2020</v>
      </c>
      <c r="C858">
        <f t="shared" si="79"/>
        <v>2</v>
      </c>
      <c r="D858">
        <f t="shared" si="80"/>
        <v>1</v>
      </c>
      <c r="E858">
        <f t="shared" si="81"/>
        <v>202002</v>
      </c>
      <c r="F858" s="105">
        <v>46.583329999999997</v>
      </c>
      <c r="G858" s="105"/>
      <c r="H858" s="44"/>
      <c r="J858" s="32">
        <f t="shared" si="82"/>
        <v>5</v>
      </c>
      <c r="K858" s="32">
        <f t="shared" si="83"/>
        <v>0</v>
      </c>
    </row>
    <row r="859" spans="1:11" x14ac:dyDescent="0.35">
      <c r="A859" s="15">
        <v>43863</v>
      </c>
      <c r="B859">
        <f t="shared" si="78"/>
        <v>2020</v>
      </c>
      <c r="C859">
        <f t="shared" si="79"/>
        <v>2</v>
      </c>
      <c r="D859">
        <f t="shared" si="80"/>
        <v>2</v>
      </c>
      <c r="E859">
        <f t="shared" si="81"/>
        <v>202002</v>
      </c>
      <c r="F859" s="105">
        <v>30.54167</v>
      </c>
      <c r="G859" s="105"/>
      <c r="H859" s="44"/>
      <c r="J859" s="32">
        <f t="shared" si="82"/>
        <v>21</v>
      </c>
      <c r="K859" s="32">
        <f t="shared" si="83"/>
        <v>0</v>
      </c>
    </row>
    <row r="860" spans="1:11" x14ac:dyDescent="0.35">
      <c r="A860" s="15">
        <v>43864</v>
      </c>
      <c r="B860">
        <f t="shared" si="78"/>
        <v>2020</v>
      </c>
      <c r="C860">
        <f t="shared" si="79"/>
        <v>2</v>
      </c>
      <c r="D860">
        <f t="shared" si="80"/>
        <v>3</v>
      </c>
      <c r="E860">
        <f t="shared" si="81"/>
        <v>202002</v>
      </c>
      <c r="F860" s="105">
        <v>29.08333</v>
      </c>
      <c r="G860" s="105"/>
      <c r="H860" s="44"/>
      <c r="J860" s="32">
        <f t="shared" si="82"/>
        <v>23</v>
      </c>
      <c r="K860" s="32">
        <f t="shared" si="83"/>
        <v>0</v>
      </c>
    </row>
    <row r="861" spans="1:11" x14ac:dyDescent="0.35">
      <c r="A861" s="15">
        <v>43865</v>
      </c>
      <c r="B861">
        <f t="shared" si="78"/>
        <v>2020</v>
      </c>
      <c r="C861">
        <f t="shared" si="79"/>
        <v>2</v>
      </c>
      <c r="D861">
        <f t="shared" si="80"/>
        <v>4</v>
      </c>
      <c r="E861">
        <f t="shared" si="81"/>
        <v>202002</v>
      </c>
      <c r="F861" s="105">
        <v>24.875</v>
      </c>
      <c r="G861" s="105"/>
      <c r="H861" s="44"/>
      <c r="J861" s="32">
        <f t="shared" si="82"/>
        <v>27</v>
      </c>
      <c r="K861" s="32">
        <f t="shared" si="83"/>
        <v>0</v>
      </c>
    </row>
    <row r="862" spans="1:11" x14ac:dyDescent="0.35">
      <c r="A862" s="15">
        <v>43866</v>
      </c>
      <c r="B862">
        <f t="shared" si="78"/>
        <v>2020</v>
      </c>
      <c r="C862">
        <f t="shared" si="79"/>
        <v>2</v>
      </c>
      <c r="D862">
        <f t="shared" si="80"/>
        <v>5</v>
      </c>
      <c r="E862">
        <f t="shared" si="81"/>
        <v>202002</v>
      </c>
      <c r="F862" s="105">
        <v>29.375</v>
      </c>
      <c r="G862" s="105"/>
      <c r="H862" s="44"/>
      <c r="J862" s="32">
        <f t="shared" si="82"/>
        <v>23</v>
      </c>
      <c r="K862" s="32">
        <f t="shared" si="83"/>
        <v>0</v>
      </c>
    </row>
    <row r="863" spans="1:11" x14ac:dyDescent="0.35">
      <c r="A863" s="15">
        <v>43867</v>
      </c>
      <c r="B863">
        <f t="shared" si="78"/>
        <v>2020</v>
      </c>
      <c r="C863">
        <f t="shared" si="79"/>
        <v>2</v>
      </c>
      <c r="D863">
        <f t="shared" si="80"/>
        <v>6</v>
      </c>
      <c r="E863">
        <f t="shared" si="81"/>
        <v>202002</v>
      </c>
      <c r="F863" s="105">
        <v>31.75</v>
      </c>
      <c r="G863" s="105"/>
      <c r="H863" s="44"/>
      <c r="J863" s="32">
        <f t="shared" si="82"/>
        <v>20</v>
      </c>
      <c r="K863" s="32">
        <f t="shared" si="83"/>
        <v>0</v>
      </c>
    </row>
    <row r="864" spans="1:11" x14ac:dyDescent="0.35">
      <c r="A864" s="15">
        <v>43868</v>
      </c>
      <c r="B864">
        <f t="shared" si="78"/>
        <v>2020</v>
      </c>
      <c r="C864">
        <f t="shared" si="79"/>
        <v>2</v>
      </c>
      <c r="D864">
        <f t="shared" si="80"/>
        <v>7</v>
      </c>
      <c r="E864">
        <f t="shared" si="81"/>
        <v>202002</v>
      </c>
      <c r="F864" s="105">
        <v>34.791670000000003</v>
      </c>
      <c r="G864" s="105"/>
      <c r="H864" s="44"/>
      <c r="J864" s="32">
        <f t="shared" si="82"/>
        <v>17</v>
      </c>
      <c r="K864" s="32">
        <f t="shared" si="83"/>
        <v>0</v>
      </c>
    </row>
    <row r="865" spans="1:11" x14ac:dyDescent="0.35">
      <c r="A865" s="15">
        <v>43869</v>
      </c>
      <c r="B865">
        <f t="shared" si="78"/>
        <v>2020</v>
      </c>
      <c r="C865">
        <f t="shared" si="79"/>
        <v>2</v>
      </c>
      <c r="D865">
        <f t="shared" si="80"/>
        <v>8</v>
      </c>
      <c r="E865">
        <f t="shared" si="81"/>
        <v>202002</v>
      </c>
      <c r="F865" s="105">
        <v>36.958329999999997</v>
      </c>
      <c r="G865" s="105"/>
      <c r="H865" s="44"/>
      <c r="J865" s="32">
        <f t="shared" si="82"/>
        <v>15</v>
      </c>
      <c r="K865" s="32">
        <f t="shared" si="83"/>
        <v>0</v>
      </c>
    </row>
    <row r="866" spans="1:11" x14ac:dyDescent="0.35">
      <c r="A866" s="15">
        <v>43870</v>
      </c>
      <c r="B866">
        <f t="shared" si="78"/>
        <v>2020</v>
      </c>
      <c r="C866">
        <f t="shared" si="79"/>
        <v>2</v>
      </c>
      <c r="D866">
        <f t="shared" si="80"/>
        <v>9</v>
      </c>
      <c r="E866">
        <f t="shared" si="81"/>
        <v>202002</v>
      </c>
      <c r="F866" s="105">
        <v>31.95833</v>
      </c>
      <c r="G866" s="105"/>
      <c r="H866" s="44"/>
      <c r="J866" s="32">
        <f t="shared" si="82"/>
        <v>20</v>
      </c>
      <c r="K866" s="32">
        <f t="shared" si="83"/>
        <v>0</v>
      </c>
    </row>
    <row r="867" spans="1:11" x14ac:dyDescent="0.35">
      <c r="A867" s="15">
        <v>43871</v>
      </c>
      <c r="B867">
        <f t="shared" si="78"/>
        <v>2020</v>
      </c>
      <c r="C867">
        <f t="shared" si="79"/>
        <v>2</v>
      </c>
      <c r="D867">
        <f t="shared" si="80"/>
        <v>10</v>
      </c>
      <c r="E867">
        <f t="shared" si="81"/>
        <v>202002</v>
      </c>
      <c r="F867" s="105">
        <v>33.125</v>
      </c>
      <c r="G867" s="105"/>
      <c r="H867" s="44"/>
      <c r="J867" s="32">
        <f t="shared" si="82"/>
        <v>19</v>
      </c>
      <c r="K867" s="32">
        <f t="shared" si="83"/>
        <v>0</v>
      </c>
    </row>
    <row r="868" spans="1:11" x14ac:dyDescent="0.35">
      <c r="A868" s="15">
        <v>43872</v>
      </c>
      <c r="B868">
        <f t="shared" si="78"/>
        <v>2020</v>
      </c>
      <c r="C868">
        <f t="shared" si="79"/>
        <v>2</v>
      </c>
      <c r="D868">
        <f t="shared" si="80"/>
        <v>11</v>
      </c>
      <c r="E868">
        <f t="shared" si="81"/>
        <v>202002</v>
      </c>
      <c r="F868" s="105">
        <v>37.333329999999997</v>
      </c>
      <c r="G868" s="105"/>
      <c r="H868" s="44"/>
      <c r="J868" s="32">
        <f t="shared" si="82"/>
        <v>15</v>
      </c>
      <c r="K868" s="32">
        <f t="shared" si="83"/>
        <v>0</v>
      </c>
    </row>
    <row r="869" spans="1:11" x14ac:dyDescent="0.35">
      <c r="A869" s="15">
        <v>43873</v>
      </c>
      <c r="B869">
        <f t="shared" si="78"/>
        <v>2020</v>
      </c>
      <c r="C869">
        <f t="shared" si="79"/>
        <v>2</v>
      </c>
      <c r="D869">
        <f t="shared" si="80"/>
        <v>12</v>
      </c>
      <c r="E869">
        <f t="shared" si="81"/>
        <v>202002</v>
      </c>
      <c r="F869" s="105">
        <v>36.916670000000003</v>
      </c>
      <c r="G869" s="105"/>
      <c r="H869" s="44"/>
      <c r="J869" s="32">
        <f t="shared" si="82"/>
        <v>15</v>
      </c>
      <c r="K869" s="32">
        <f t="shared" si="83"/>
        <v>0</v>
      </c>
    </row>
    <row r="870" spans="1:11" x14ac:dyDescent="0.35">
      <c r="A870" s="15">
        <v>43874</v>
      </c>
      <c r="B870">
        <f t="shared" si="78"/>
        <v>2020</v>
      </c>
      <c r="C870">
        <f t="shared" si="79"/>
        <v>2</v>
      </c>
      <c r="D870">
        <f t="shared" si="80"/>
        <v>13</v>
      </c>
      <c r="E870">
        <f t="shared" si="81"/>
        <v>202002</v>
      </c>
      <c r="F870" s="105">
        <v>33.708329999999997</v>
      </c>
      <c r="G870" s="105"/>
      <c r="H870" s="44"/>
      <c r="J870" s="32">
        <f t="shared" si="82"/>
        <v>18</v>
      </c>
      <c r="K870" s="32">
        <f t="shared" si="83"/>
        <v>0</v>
      </c>
    </row>
    <row r="871" spans="1:11" x14ac:dyDescent="0.35">
      <c r="A871" s="15">
        <v>43875</v>
      </c>
      <c r="B871">
        <f t="shared" si="78"/>
        <v>2020</v>
      </c>
      <c r="C871">
        <f t="shared" si="79"/>
        <v>2</v>
      </c>
      <c r="D871">
        <f t="shared" si="80"/>
        <v>14</v>
      </c>
      <c r="E871">
        <f t="shared" si="81"/>
        <v>202002</v>
      </c>
      <c r="F871" s="105">
        <v>37.25</v>
      </c>
      <c r="G871" s="105"/>
      <c r="H871" s="44"/>
      <c r="J871" s="32">
        <f t="shared" si="82"/>
        <v>15</v>
      </c>
      <c r="K871" s="32">
        <f t="shared" si="83"/>
        <v>0</v>
      </c>
    </row>
    <row r="872" spans="1:11" x14ac:dyDescent="0.35">
      <c r="A872" s="15">
        <v>43876</v>
      </c>
      <c r="B872">
        <f t="shared" si="78"/>
        <v>2020</v>
      </c>
      <c r="C872">
        <f t="shared" si="79"/>
        <v>2</v>
      </c>
      <c r="D872">
        <f t="shared" si="80"/>
        <v>15</v>
      </c>
      <c r="E872">
        <f t="shared" si="81"/>
        <v>202002</v>
      </c>
      <c r="F872" s="105">
        <v>38.5</v>
      </c>
      <c r="G872" s="105"/>
      <c r="H872" s="44"/>
      <c r="J872" s="32">
        <f t="shared" si="82"/>
        <v>14</v>
      </c>
      <c r="K872" s="32">
        <f t="shared" si="83"/>
        <v>0</v>
      </c>
    </row>
    <row r="873" spans="1:11" x14ac:dyDescent="0.35">
      <c r="A873" s="15">
        <v>43877</v>
      </c>
      <c r="B873">
        <f t="shared" si="78"/>
        <v>2020</v>
      </c>
      <c r="C873">
        <f t="shared" si="79"/>
        <v>2</v>
      </c>
      <c r="D873">
        <f t="shared" si="80"/>
        <v>16</v>
      </c>
      <c r="E873">
        <f t="shared" si="81"/>
        <v>202002</v>
      </c>
      <c r="F873" s="105">
        <v>34.666670000000003</v>
      </c>
      <c r="G873" s="105"/>
      <c r="H873" s="44"/>
      <c r="J873" s="32">
        <f t="shared" si="82"/>
        <v>17</v>
      </c>
      <c r="K873" s="32">
        <f t="shared" si="83"/>
        <v>0</v>
      </c>
    </row>
    <row r="874" spans="1:11" x14ac:dyDescent="0.35">
      <c r="A874" s="15">
        <v>43878</v>
      </c>
      <c r="B874">
        <f t="shared" si="78"/>
        <v>2020</v>
      </c>
      <c r="C874">
        <f t="shared" si="79"/>
        <v>2</v>
      </c>
      <c r="D874">
        <f t="shared" si="80"/>
        <v>17</v>
      </c>
      <c r="E874">
        <f t="shared" si="81"/>
        <v>202002</v>
      </c>
      <c r="F874" s="105">
        <v>34.791670000000003</v>
      </c>
      <c r="G874" s="105"/>
      <c r="H874" s="44"/>
      <c r="J874" s="32">
        <f t="shared" si="82"/>
        <v>17</v>
      </c>
      <c r="K874" s="32">
        <f t="shared" si="83"/>
        <v>0</v>
      </c>
    </row>
    <row r="875" spans="1:11" x14ac:dyDescent="0.35">
      <c r="A875" s="15">
        <v>43879</v>
      </c>
      <c r="B875">
        <f t="shared" si="78"/>
        <v>2020</v>
      </c>
      <c r="C875">
        <f t="shared" si="79"/>
        <v>2</v>
      </c>
      <c r="D875">
        <f t="shared" si="80"/>
        <v>18</v>
      </c>
      <c r="E875">
        <f t="shared" si="81"/>
        <v>202002</v>
      </c>
      <c r="F875" s="105">
        <v>32.958329999999997</v>
      </c>
      <c r="G875" s="105"/>
      <c r="H875" s="44"/>
      <c r="J875" s="32">
        <f t="shared" si="82"/>
        <v>19</v>
      </c>
      <c r="K875" s="32">
        <f t="shared" si="83"/>
        <v>0</v>
      </c>
    </row>
    <row r="876" spans="1:11" x14ac:dyDescent="0.35">
      <c r="A876" s="15">
        <v>43880</v>
      </c>
      <c r="B876">
        <f t="shared" si="78"/>
        <v>2020</v>
      </c>
      <c r="C876">
        <f t="shared" si="79"/>
        <v>2</v>
      </c>
      <c r="D876">
        <f t="shared" si="80"/>
        <v>19</v>
      </c>
      <c r="E876">
        <f t="shared" si="81"/>
        <v>202002</v>
      </c>
      <c r="F876" s="105">
        <v>31.125</v>
      </c>
      <c r="G876" s="105"/>
      <c r="H876" s="44"/>
      <c r="J876" s="32">
        <f t="shared" si="82"/>
        <v>21</v>
      </c>
      <c r="K876" s="32">
        <f t="shared" si="83"/>
        <v>0</v>
      </c>
    </row>
    <row r="877" spans="1:11" x14ac:dyDescent="0.35">
      <c r="A877" s="15">
        <v>43881</v>
      </c>
      <c r="B877">
        <f t="shared" si="78"/>
        <v>2020</v>
      </c>
      <c r="C877">
        <f t="shared" si="79"/>
        <v>2</v>
      </c>
      <c r="D877">
        <f t="shared" si="80"/>
        <v>20</v>
      </c>
      <c r="E877">
        <f t="shared" si="81"/>
        <v>202002</v>
      </c>
      <c r="F877" s="105">
        <v>31.16667</v>
      </c>
      <c r="G877" s="105"/>
      <c r="H877" s="44"/>
      <c r="J877" s="32">
        <f t="shared" si="82"/>
        <v>21</v>
      </c>
      <c r="K877" s="32">
        <f t="shared" si="83"/>
        <v>0</v>
      </c>
    </row>
    <row r="878" spans="1:11" x14ac:dyDescent="0.35">
      <c r="A878" s="15">
        <v>43882</v>
      </c>
      <c r="B878">
        <f t="shared" si="78"/>
        <v>2020</v>
      </c>
      <c r="C878">
        <f t="shared" si="79"/>
        <v>2</v>
      </c>
      <c r="D878">
        <f t="shared" si="80"/>
        <v>21</v>
      </c>
      <c r="E878">
        <f t="shared" si="81"/>
        <v>202002</v>
      </c>
      <c r="F878" s="105">
        <v>32.916670000000003</v>
      </c>
      <c r="G878" s="105"/>
      <c r="H878" s="44"/>
      <c r="J878" s="32">
        <f t="shared" si="82"/>
        <v>19</v>
      </c>
      <c r="K878" s="32">
        <f t="shared" si="83"/>
        <v>0</v>
      </c>
    </row>
    <row r="879" spans="1:11" x14ac:dyDescent="0.35">
      <c r="A879" s="15">
        <v>43883</v>
      </c>
      <c r="B879">
        <f t="shared" si="78"/>
        <v>2020</v>
      </c>
      <c r="C879">
        <f t="shared" si="79"/>
        <v>2</v>
      </c>
      <c r="D879">
        <f t="shared" si="80"/>
        <v>22</v>
      </c>
      <c r="E879">
        <f t="shared" si="81"/>
        <v>202002</v>
      </c>
      <c r="F879" s="105">
        <v>38.5</v>
      </c>
      <c r="G879" s="105"/>
      <c r="H879" s="44"/>
      <c r="J879" s="32">
        <f t="shared" si="82"/>
        <v>14</v>
      </c>
      <c r="K879" s="32">
        <f t="shared" si="83"/>
        <v>0</v>
      </c>
    </row>
    <row r="880" spans="1:11" x14ac:dyDescent="0.35">
      <c r="A880" s="15">
        <v>43884</v>
      </c>
      <c r="B880">
        <f t="shared" si="78"/>
        <v>2020</v>
      </c>
      <c r="C880">
        <f t="shared" si="79"/>
        <v>2</v>
      </c>
      <c r="D880">
        <f t="shared" si="80"/>
        <v>23</v>
      </c>
      <c r="E880">
        <f t="shared" si="81"/>
        <v>202002</v>
      </c>
      <c r="F880" s="105">
        <v>38.125</v>
      </c>
      <c r="G880" s="105"/>
      <c r="H880" s="44"/>
      <c r="J880" s="32">
        <f t="shared" si="82"/>
        <v>14</v>
      </c>
      <c r="K880" s="32">
        <f t="shared" si="83"/>
        <v>0</v>
      </c>
    </row>
    <row r="881" spans="1:11" x14ac:dyDescent="0.35">
      <c r="A881" s="15">
        <v>43885</v>
      </c>
      <c r="B881">
        <f t="shared" si="78"/>
        <v>2020</v>
      </c>
      <c r="C881">
        <f t="shared" si="79"/>
        <v>2</v>
      </c>
      <c r="D881">
        <f t="shared" si="80"/>
        <v>24</v>
      </c>
      <c r="E881">
        <f t="shared" si="81"/>
        <v>202002</v>
      </c>
      <c r="F881" s="105">
        <v>37.916670000000003</v>
      </c>
      <c r="G881" s="105"/>
      <c r="H881" s="44"/>
      <c r="J881" s="32">
        <f t="shared" si="82"/>
        <v>14</v>
      </c>
      <c r="K881" s="32">
        <f t="shared" si="83"/>
        <v>0</v>
      </c>
    </row>
    <row r="882" spans="1:11" x14ac:dyDescent="0.35">
      <c r="A882" s="15">
        <v>43886</v>
      </c>
      <c r="B882">
        <f t="shared" si="78"/>
        <v>2020</v>
      </c>
      <c r="C882">
        <f t="shared" si="79"/>
        <v>2</v>
      </c>
      <c r="D882">
        <f t="shared" si="80"/>
        <v>25</v>
      </c>
      <c r="E882">
        <f t="shared" si="81"/>
        <v>202002</v>
      </c>
      <c r="F882" s="105">
        <v>35.666670000000003</v>
      </c>
      <c r="G882" s="105"/>
      <c r="H882" s="44"/>
      <c r="J882" s="32">
        <f t="shared" si="82"/>
        <v>16</v>
      </c>
      <c r="K882" s="32">
        <f t="shared" si="83"/>
        <v>0</v>
      </c>
    </row>
    <row r="883" spans="1:11" x14ac:dyDescent="0.35">
      <c r="A883" s="15">
        <v>43887</v>
      </c>
      <c r="B883">
        <f t="shared" si="78"/>
        <v>2020</v>
      </c>
      <c r="C883">
        <f t="shared" si="79"/>
        <v>2</v>
      </c>
      <c r="D883">
        <f t="shared" si="80"/>
        <v>26</v>
      </c>
      <c r="E883">
        <f t="shared" si="81"/>
        <v>202002</v>
      </c>
      <c r="F883" s="105">
        <v>38.958329999999997</v>
      </c>
      <c r="G883" s="105"/>
      <c r="H883" s="44"/>
      <c r="J883" s="32">
        <f t="shared" si="82"/>
        <v>13</v>
      </c>
      <c r="K883" s="32">
        <f t="shared" si="83"/>
        <v>0</v>
      </c>
    </row>
    <row r="884" spans="1:11" x14ac:dyDescent="0.35">
      <c r="A884" s="15">
        <v>43888</v>
      </c>
      <c r="B884">
        <f t="shared" si="78"/>
        <v>2020</v>
      </c>
      <c r="C884">
        <f t="shared" si="79"/>
        <v>2</v>
      </c>
      <c r="D884">
        <f t="shared" si="80"/>
        <v>27</v>
      </c>
      <c r="E884">
        <f t="shared" si="81"/>
        <v>202002</v>
      </c>
      <c r="F884" s="105">
        <v>40.666670000000003</v>
      </c>
      <c r="G884" s="105"/>
      <c r="H884" s="44"/>
      <c r="J884" s="32">
        <f t="shared" si="82"/>
        <v>11</v>
      </c>
      <c r="K884" s="32">
        <f t="shared" si="83"/>
        <v>0</v>
      </c>
    </row>
    <row r="885" spans="1:11" x14ac:dyDescent="0.35">
      <c r="A885" s="15">
        <v>43889</v>
      </c>
      <c r="B885">
        <f t="shared" si="78"/>
        <v>2020</v>
      </c>
      <c r="C885">
        <f t="shared" si="79"/>
        <v>2</v>
      </c>
      <c r="D885">
        <f t="shared" si="80"/>
        <v>28</v>
      </c>
      <c r="E885">
        <f t="shared" si="81"/>
        <v>202002</v>
      </c>
      <c r="F885" s="105">
        <v>42.125</v>
      </c>
      <c r="G885" s="105"/>
      <c r="H885" s="44"/>
      <c r="J885" s="32">
        <f t="shared" si="82"/>
        <v>10</v>
      </c>
      <c r="K885" s="32">
        <f t="shared" si="83"/>
        <v>0</v>
      </c>
    </row>
    <row r="886" spans="1:11" x14ac:dyDescent="0.35">
      <c r="A886" s="15">
        <v>43890</v>
      </c>
      <c r="B886">
        <f t="shared" si="78"/>
        <v>2020</v>
      </c>
      <c r="C886">
        <f t="shared" si="79"/>
        <v>2</v>
      </c>
      <c r="D886">
        <f t="shared" si="80"/>
        <v>29</v>
      </c>
      <c r="E886">
        <f t="shared" si="81"/>
        <v>202002</v>
      </c>
      <c r="F886" s="105">
        <v>42.416670000000003</v>
      </c>
      <c r="G886" s="105"/>
      <c r="H886" s="44"/>
      <c r="J886" s="32">
        <f t="shared" si="82"/>
        <v>10</v>
      </c>
      <c r="K886" s="32">
        <f t="shared" si="83"/>
        <v>0</v>
      </c>
    </row>
    <row r="887" spans="1:11" x14ac:dyDescent="0.35">
      <c r="A887" s="15">
        <v>43891</v>
      </c>
      <c r="B887">
        <f t="shared" si="78"/>
        <v>2020</v>
      </c>
      <c r="C887">
        <f t="shared" si="79"/>
        <v>3</v>
      </c>
      <c r="D887">
        <f t="shared" si="80"/>
        <v>1</v>
      </c>
      <c r="E887">
        <f t="shared" si="81"/>
        <v>202003</v>
      </c>
      <c r="F887" s="105">
        <v>38.416670000000003</v>
      </c>
      <c r="G887" s="105"/>
      <c r="H887" s="44"/>
      <c r="J887" s="32">
        <f t="shared" si="82"/>
        <v>14</v>
      </c>
      <c r="K887" s="32">
        <f t="shared" si="83"/>
        <v>0</v>
      </c>
    </row>
    <row r="888" spans="1:11" x14ac:dyDescent="0.35">
      <c r="A888" s="15">
        <v>43892</v>
      </c>
      <c r="B888">
        <f t="shared" si="78"/>
        <v>2020</v>
      </c>
      <c r="C888">
        <f t="shared" si="79"/>
        <v>3</v>
      </c>
      <c r="D888">
        <f t="shared" si="80"/>
        <v>2</v>
      </c>
      <c r="E888">
        <f t="shared" si="81"/>
        <v>202003</v>
      </c>
      <c r="F888" s="105">
        <v>41.583329999999997</v>
      </c>
      <c r="G888" s="105"/>
      <c r="H888" s="44"/>
      <c r="J888" s="32">
        <f t="shared" si="82"/>
        <v>10</v>
      </c>
      <c r="K888" s="32">
        <f t="shared" si="83"/>
        <v>0</v>
      </c>
    </row>
    <row r="889" spans="1:11" x14ac:dyDescent="0.35">
      <c r="A889" s="15">
        <v>43893</v>
      </c>
      <c r="B889">
        <f t="shared" si="78"/>
        <v>2020</v>
      </c>
      <c r="C889">
        <f t="shared" si="79"/>
        <v>3</v>
      </c>
      <c r="D889">
        <f t="shared" si="80"/>
        <v>3</v>
      </c>
      <c r="E889">
        <f t="shared" si="81"/>
        <v>202003</v>
      </c>
      <c r="F889" s="105">
        <v>49.541670000000003</v>
      </c>
      <c r="G889" s="105"/>
      <c r="H889" s="44"/>
      <c r="J889" s="32">
        <f t="shared" si="82"/>
        <v>2</v>
      </c>
      <c r="K889" s="32">
        <f t="shared" si="83"/>
        <v>0</v>
      </c>
    </row>
    <row r="890" spans="1:11" x14ac:dyDescent="0.35">
      <c r="A890" s="15">
        <v>43894</v>
      </c>
      <c r="B890">
        <f t="shared" si="78"/>
        <v>2020</v>
      </c>
      <c r="C890">
        <f t="shared" si="79"/>
        <v>3</v>
      </c>
      <c r="D890">
        <f t="shared" si="80"/>
        <v>4</v>
      </c>
      <c r="E890">
        <f t="shared" si="81"/>
        <v>202003</v>
      </c>
      <c r="F890" s="105">
        <v>45.333329999999997</v>
      </c>
      <c r="G890" s="105"/>
      <c r="H890" s="44"/>
      <c r="J890" s="32">
        <f t="shared" si="82"/>
        <v>7</v>
      </c>
      <c r="K890" s="32">
        <f t="shared" si="83"/>
        <v>0</v>
      </c>
    </row>
    <row r="891" spans="1:11" x14ac:dyDescent="0.35">
      <c r="A891" s="15">
        <v>43895</v>
      </c>
      <c r="B891">
        <f t="shared" si="78"/>
        <v>2020</v>
      </c>
      <c r="C891">
        <f t="shared" si="79"/>
        <v>3</v>
      </c>
      <c r="D891">
        <f t="shared" si="80"/>
        <v>5</v>
      </c>
      <c r="E891">
        <f t="shared" si="81"/>
        <v>202003</v>
      </c>
      <c r="F891" s="105">
        <v>42.083329999999997</v>
      </c>
      <c r="G891" s="105"/>
      <c r="H891" s="44"/>
      <c r="J891" s="32">
        <f t="shared" si="82"/>
        <v>10</v>
      </c>
      <c r="K891" s="32">
        <f t="shared" si="83"/>
        <v>0</v>
      </c>
    </row>
    <row r="892" spans="1:11" x14ac:dyDescent="0.35">
      <c r="A892" s="15">
        <v>43896</v>
      </c>
      <c r="B892">
        <f t="shared" si="78"/>
        <v>2020</v>
      </c>
      <c r="C892">
        <f t="shared" si="79"/>
        <v>3</v>
      </c>
      <c r="D892">
        <f t="shared" si="80"/>
        <v>6</v>
      </c>
      <c r="E892">
        <f t="shared" si="81"/>
        <v>202003</v>
      </c>
      <c r="F892" s="105">
        <v>43.416670000000003</v>
      </c>
      <c r="G892" s="105"/>
      <c r="H892" s="44"/>
      <c r="J892" s="32">
        <f t="shared" si="82"/>
        <v>9</v>
      </c>
      <c r="K892" s="32">
        <f t="shared" si="83"/>
        <v>0</v>
      </c>
    </row>
    <row r="893" spans="1:11" x14ac:dyDescent="0.35">
      <c r="A893" s="15">
        <v>43897</v>
      </c>
      <c r="B893">
        <f t="shared" si="78"/>
        <v>2020</v>
      </c>
      <c r="C893">
        <f t="shared" si="79"/>
        <v>3</v>
      </c>
      <c r="D893">
        <f t="shared" si="80"/>
        <v>7</v>
      </c>
      <c r="E893">
        <f t="shared" si="81"/>
        <v>202003</v>
      </c>
      <c r="F893" s="105">
        <v>40.375</v>
      </c>
      <c r="G893" s="105"/>
      <c r="H893" s="44"/>
      <c r="J893" s="32">
        <f t="shared" si="82"/>
        <v>12</v>
      </c>
      <c r="K893" s="32">
        <f t="shared" si="83"/>
        <v>0</v>
      </c>
    </row>
    <row r="894" spans="1:11" x14ac:dyDescent="0.35">
      <c r="A894" s="15">
        <v>43898</v>
      </c>
      <c r="B894">
        <f t="shared" si="78"/>
        <v>2020</v>
      </c>
      <c r="C894">
        <f t="shared" si="79"/>
        <v>3</v>
      </c>
      <c r="D894">
        <f t="shared" si="80"/>
        <v>8</v>
      </c>
      <c r="E894">
        <f t="shared" si="81"/>
        <v>202003</v>
      </c>
      <c r="F894" s="105">
        <v>37.441670000000002</v>
      </c>
      <c r="G894" s="105"/>
      <c r="H894" s="44"/>
      <c r="J894" s="32">
        <f t="shared" si="82"/>
        <v>15</v>
      </c>
      <c r="K894" s="32">
        <f t="shared" si="83"/>
        <v>0</v>
      </c>
    </row>
    <row r="895" spans="1:11" x14ac:dyDescent="0.35">
      <c r="A895" s="15">
        <v>43899</v>
      </c>
      <c r="B895">
        <f t="shared" si="78"/>
        <v>2020</v>
      </c>
      <c r="C895">
        <f t="shared" si="79"/>
        <v>3</v>
      </c>
      <c r="D895">
        <f t="shared" si="80"/>
        <v>9</v>
      </c>
      <c r="E895">
        <f t="shared" si="81"/>
        <v>202003</v>
      </c>
      <c r="F895" s="105">
        <v>35.875</v>
      </c>
      <c r="G895" s="105"/>
      <c r="H895" s="44"/>
      <c r="J895" s="32">
        <f t="shared" si="82"/>
        <v>16</v>
      </c>
      <c r="K895" s="32">
        <f t="shared" si="83"/>
        <v>0</v>
      </c>
    </row>
    <row r="896" spans="1:11" x14ac:dyDescent="0.35">
      <c r="A896" s="15">
        <v>43900</v>
      </c>
      <c r="B896">
        <f t="shared" si="78"/>
        <v>2020</v>
      </c>
      <c r="C896">
        <f t="shared" si="79"/>
        <v>3</v>
      </c>
      <c r="D896">
        <f t="shared" si="80"/>
        <v>10</v>
      </c>
      <c r="E896">
        <f t="shared" si="81"/>
        <v>202003</v>
      </c>
      <c r="F896" s="105">
        <v>38.916670000000003</v>
      </c>
      <c r="G896" s="105"/>
      <c r="H896" s="44"/>
      <c r="J896" s="32">
        <f t="shared" si="82"/>
        <v>13</v>
      </c>
      <c r="K896" s="32">
        <f t="shared" si="83"/>
        <v>0</v>
      </c>
    </row>
    <row r="897" spans="1:11" x14ac:dyDescent="0.35">
      <c r="A897" s="15">
        <v>43901</v>
      </c>
      <c r="B897">
        <f t="shared" si="78"/>
        <v>2020</v>
      </c>
      <c r="C897">
        <f t="shared" si="79"/>
        <v>3</v>
      </c>
      <c r="D897">
        <f t="shared" si="80"/>
        <v>11</v>
      </c>
      <c r="E897">
        <f t="shared" si="81"/>
        <v>202003</v>
      </c>
      <c r="F897" s="105">
        <v>42.791670000000003</v>
      </c>
      <c r="G897" s="105"/>
      <c r="H897" s="44"/>
      <c r="J897" s="32">
        <f t="shared" si="82"/>
        <v>9</v>
      </c>
      <c r="K897" s="32">
        <f t="shared" si="83"/>
        <v>0</v>
      </c>
    </row>
    <row r="898" spans="1:11" x14ac:dyDescent="0.35">
      <c r="A898" s="15">
        <v>43902</v>
      </c>
      <c r="B898">
        <f t="shared" si="78"/>
        <v>2020</v>
      </c>
      <c r="C898">
        <f t="shared" si="79"/>
        <v>3</v>
      </c>
      <c r="D898">
        <f t="shared" si="80"/>
        <v>12</v>
      </c>
      <c r="E898">
        <f t="shared" si="81"/>
        <v>202003</v>
      </c>
      <c r="F898" s="105">
        <v>37.166670000000003</v>
      </c>
      <c r="G898" s="105"/>
      <c r="H898" s="44"/>
      <c r="J898" s="32">
        <f t="shared" si="82"/>
        <v>15</v>
      </c>
      <c r="K898" s="32">
        <f t="shared" si="83"/>
        <v>0</v>
      </c>
    </row>
    <row r="899" spans="1:11" x14ac:dyDescent="0.35">
      <c r="A899" s="15">
        <v>43903</v>
      </c>
      <c r="B899">
        <f t="shared" si="78"/>
        <v>2020</v>
      </c>
      <c r="C899">
        <f t="shared" si="79"/>
        <v>3</v>
      </c>
      <c r="D899">
        <f t="shared" si="80"/>
        <v>13</v>
      </c>
      <c r="E899">
        <f t="shared" si="81"/>
        <v>202003</v>
      </c>
      <c r="F899" s="105">
        <v>33.208329999999997</v>
      </c>
      <c r="G899" s="105"/>
      <c r="H899" s="44"/>
      <c r="J899" s="32">
        <f t="shared" si="82"/>
        <v>19</v>
      </c>
      <c r="K899" s="32">
        <f t="shared" si="83"/>
        <v>0</v>
      </c>
    </row>
    <row r="900" spans="1:11" x14ac:dyDescent="0.35">
      <c r="A900" s="15">
        <v>43904</v>
      </c>
      <c r="B900">
        <f t="shared" si="78"/>
        <v>2020</v>
      </c>
      <c r="C900">
        <f t="shared" si="79"/>
        <v>3</v>
      </c>
      <c r="D900">
        <f t="shared" si="80"/>
        <v>14</v>
      </c>
      <c r="E900">
        <f t="shared" si="81"/>
        <v>202003</v>
      </c>
      <c r="F900" s="105">
        <v>27.875</v>
      </c>
      <c r="G900" s="105"/>
      <c r="H900" s="44"/>
      <c r="J900" s="32">
        <f t="shared" si="82"/>
        <v>24</v>
      </c>
      <c r="K900" s="32">
        <f t="shared" si="83"/>
        <v>0</v>
      </c>
    </row>
    <row r="901" spans="1:11" x14ac:dyDescent="0.35">
      <c r="A901" s="15">
        <v>43905</v>
      </c>
      <c r="B901">
        <f t="shared" si="78"/>
        <v>2020</v>
      </c>
      <c r="C901">
        <f t="shared" si="79"/>
        <v>3</v>
      </c>
      <c r="D901">
        <f t="shared" si="80"/>
        <v>15</v>
      </c>
      <c r="E901">
        <f t="shared" si="81"/>
        <v>202003</v>
      </c>
      <c r="F901" s="105">
        <v>29.25</v>
      </c>
      <c r="G901" s="105"/>
      <c r="H901" s="44"/>
      <c r="J901" s="32">
        <f t="shared" si="82"/>
        <v>23</v>
      </c>
      <c r="K901" s="32">
        <f t="shared" si="83"/>
        <v>0</v>
      </c>
    </row>
    <row r="902" spans="1:11" x14ac:dyDescent="0.35">
      <c r="A902" s="15">
        <v>43906</v>
      </c>
      <c r="B902">
        <f t="shared" ref="B902:B965" si="84">YEAR(A902)</f>
        <v>2020</v>
      </c>
      <c r="C902">
        <f t="shared" ref="C902:C965" si="85">MONTH(A902)</f>
        <v>3</v>
      </c>
      <c r="D902">
        <f t="shared" ref="D902:D965" si="86">DAY(A902)</f>
        <v>16</v>
      </c>
      <c r="E902">
        <f t="shared" ref="E902:E965" si="87">B902*100+C902</f>
        <v>202003</v>
      </c>
      <c r="F902" s="105">
        <v>37.333329999999997</v>
      </c>
      <c r="G902" s="105"/>
      <c r="H902" s="44"/>
      <c r="J902" s="32">
        <f t="shared" ref="J902:J965" si="88">IF(F902=999,0,MAX(ROUND($J$3-F902,0),0))</f>
        <v>15</v>
      </c>
      <c r="K902" s="32">
        <f t="shared" ref="K902:K965" si="89">IF(F902=999,0,MAX(ROUND(F902-$K$3,0),0))</f>
        <v>0</v>
      </c>
    </row>
    <row r="903" spans="1:11" x14ac:dyDescent="0.35">
      <c r="A903" s="15">
        <v>43907</v>
      </c>
      <c r="B903">
        <f t="shared" si="84"/>
        <v>2020</v>
      </c>
      <c r="C903">
        <f t="shared" si="85"/>
        <v>3</v>
      </c>
      <c r="D903">
        <f t="shared" si="86"/>
        <v>17</v>
      </c>
      <c r="E903">
        <f t="shared" si="87"/>
        <v>202003</v>
      </c>
      <c r="F903" s="105">
        <v>39.958329999999997</v>
      </c>
      <c r="G903" s="105"/>
      <c r="H903" s="44"/>
      <c r="J903" s="32">
        <f t="shared" si="88"/>
        <v>12</v>
      </c>
      <c r="K903" s="32">
        <f t="shared" si="89"/>
        <v>0</v>
      </c>
    </row>
    <row r="904" spans="1:11" x14ac:dyDescent="0.35">
      <c r="A904" s="15">
        <v>43908</v>
      </c>
      <c r="B904">
        <f t="shared" si="84"/>
        <v>2020</v>
      </c>
      <c r="C904">
        <f t="shared" si="85"/>
        <v>3</v>
      </c>
      <c r="D904">
        <f t="shared" si="86"/>
        <v>18</v>
      </c>
      <c r="E904">
        <f t="shared" si="87"/>
        <v>202003</v>
      </c>
      <c r="F904" s="105">
        <v>44.791670000000003</v>
      </c>
      <c r="G904" s="105"/>
      <c r="H904" s="44"/>
      <c r="J904" s="32">
        <f t="shared" si="88"/>
        <v>7</v>
      </c>
      <c r="K904" s="32">
        <f t="shared" si="89"/>
        <v>0</v>
      </c>
    </row>
    <row r="905" spans="1:11" x14ac:dyDescent="0.35">
      <c r="A905" s="15">
        <v>43909</v>
      </c>
      <c r="B905">
        <f t="shared" si="84"/>
        <v>2020</v>
      </c>
      <c r="C905">
        <f t="shared" si="85"/>
        <v>3</v>
      </c>
      <c r="D905">
        <f t="shared" si="86"/>
        <v>19</v>
      </c>
      <c r="E905">
        <f t="shared" si="87"/>
        <v>202003</v>
      </c>
      <c r="F905" s="105">
        <v>45.375</v>
      </c>
      <c r="G905" s="105"/>
      <c r="H905" s="44"/>
      <c r="J905" s="32">
        <f t="shared" si="88"/>
        <v>7</v>
      </c>
      <c r="K905" s="32">
        <f t="shared" si="89"/>
        <v>0</v>
      </c>
    </row>
    <row r="906" spans="1:11" x14ac:dyDescent="0.35">
      <c r="A906" s="15">
        <v>43910</v>
      </c>
      <c r="B906">
        <f t="shared" si="84"/>
        <v>2020</v>
      </c>
      <c r="C906">
        <f t="shared" si="85"/>
        <v>3</v>
      </c>
      <c r="D906">
        <f t="shared" si="86"/>
        <v>20</v>
      </c>
      <c r="E906">
        <f t="shared" si="87"/>
        <v>202003</v>
      </c>
      <c r="F906" s="105">
        <v>46.958329999999997</v>
      </c>
      <c r="G906" s="105"/>
      <c r="H906" s="44"/>
      <c r="J906" s="32">
        <f t="shared" si="88"/>
        <v>5</v>
      </c>
      <c r="K906" s="32">
        <f t="shared" si="89"/>
        <v>0</v>
      </c>
    </row>
    <row r="907" spans="1:11" x14ac:dyDescent="0.35">
      <c r="A907" s="15">
        <v>43911</v>
      </c>
      <c r="B907">
        <f t="shared" si="84"/>
        <v>2020</v>
      </c>
      <c r="C907">
        <f t="shared" si="85"/>
        <v>3</v>
      </c>
      <c r="D907">
        <f t="shared" si="86"/>
        <v>21</v>
      </c>
      <c r="E907">
        <f t="shared" si="87"/>
        <v>202003</v>
      </c>
      <c r="F907" s="105">
        <v>48.416670000000003</v>
      </c>
      <c r="G907" s="105"/>
      <c r="H907" s="44"/>
      <c r="J907" s="32">
        <f t="shared" si="88"/>
        <v>4</v>
      </c>
      <c r="K907" s="32">
        <f t="shared" si="89"/>
        <v>0</v>
      </c>
    </row>
    <row r="908" spans="1:11" x14ac:dyDescent="0.35">
      <c r="A908" s="15">
        <v>43912</v>
      </c>
      <c r="B908">
        <f t="shared" si="84"/>
        <v>2020</v>
      </c>
      <c r="C908">
        <f t="shared" si="85"/>
        <v>3</v>
      </c>
      <c r="D908">
        <f t="shared" si="86"/>
        <v>22</v>
      </c>
      <c r="E908">
        <f t="shared" si="87"/>
        <v>202003</v>
      </c>
      <c r="F908" s="105">
        <v>47.041670000000003</v>
      </c>
      <c r="G908" s="105"/>
      <c r="H908" s="44"/>
      <c r="J908" s="32">
        <f t="shared" si="88"/>
        <v>5</v>
      </c>
      <c r="K908" s="32">
        <f t="shared" si="89"/>
        <v>0</v>
      </c>
    </row>
    <row r="909" spans="1:11" x14ac:dyDescent="0.35">
      <c r="A909" s="15">
        <v>43913</v>
      </c>
      <c r="B909">
        <f t="shared" si="84"/>
        <v>2020</v>
      </c>
      <c r="C909">
        <f t="shared" si="85"/>
        <v>3</v>
      </c>
      <c r="D909">
        <f t="shared" si="86"/>
        <v>23</v>
      </c>
      <c r="E909">
        <f t="shared" si="87"/>
        <v>202003</v>
      </c>
      <c r="F909" s="105">
        <v>46.041670000000003</v>
      </c>
      <c r="G909" s="105"/>
      <c r="H909" s="44"/>
      <c r="J909" s="32">
        <f t="shared" si="88"/>
        <v>6</v>
      </c>
      <c r="K909" s="32">
        <f t="shared" si="89"/>
        <v>0</v>
      </c>
    </row>
    <row r="910" spans="1:11" x14ac:dyDescent="0.35">
      <c r="A910" s="15">
        <v>43914</v>
      </c>
      <c r="B910">
        <f t="shared" si="84"/>
        <v>2020</v>
      </c>
      <c r="C910">
        <f t="shared" si="85"/>
        <v>3</v>
      </c>
      <c r="D910">
        <f t="shared" si="86"/>
        <v>24</v>
      </c>
      <c r="E910">
        <f t="shared" si="87"/>
        <v>202003</v>
      </c>
      <c r="F910" s="105">
        <v>41.708329999999997</v>
      </c>
      <c r="G910" s="105"/>
      <c r="H910" s="44"/>
      <c r="J910" s="32">
        <f t="shared" si="88"/>
        <v>10</v>
      </c>
      <c r="K910" s="32">
        <f t="shared" si="89"/>
        <v>0</v>
      </c>
    </row>
    <row r="911" spans="1:11" x14ac:dyDescent="0.35">
      <c r="A911" s="15">
        <v>43915</v>
      </c>
      <c r="B911">
        <f t="shared" si="84"/>
        <v>2020</v>
      </c>
      <c r="C911">
        <f t="shared" si="85"/>
        <v>3</v>
      </c>
      <c r="D911">
        <f t="shared" si="86"/>
        <v>25</v>
      </c>
      <c r="E911">
        <f t="shared" si="87"/>
        <v>202003</v>
      </c>
      <c r="F911" s="105">
        <v>41.625</v>
      </c>
      <c r="G911" s="105"/>
      <c r="H911" s="44"/>
      <c r="J911" s="32">
        <f t="shared" si="88"/>
        <v>10</v>
      </c>
      <c r="K911" s="32">
        <f t="shared" si="89"/>
        <v>0</v>
      </c>
    </row>
    <row r="912" spans="1:11" x14ac:dyDescent="0.35">
      <c r="A912" s="15">
        <v>43916</v>
      </c>
      <c r="B912">
        <f t="shared" si="84"/>
        <v>2020</v>
      </c>
      <c r="C912">
        <f t="shared" si="85"/>
        <v>3</v>
      </c>
      <c r="D912">
        <f t="shared" si="86"/>
        <v>26</v>
      </c>
      <c r="E912">
        <f t="shared" si="87"/>
        <v>202003</v>
      </c>
      <c r="F912" s="105">
        <v>39.708329999999997</v>
      </c>
      <c r="G912" s="105"/>
      <c r="H912" s="44"/>
      <c r="J912" s="32">
        <f t="shared" si="88"/>
        <v>12</v>
      </c>
      <c r="K912" s="32">
        <f t="shared" si="89"/>
        <v>0</v>
      </c>
    </row>
    <row r="913" spans="1:11" x14ac:dyDescent="0.35">
      <c r="A913" s="15">
        <v>43917</v>
      </c>
      <c r="B913">
        <f t="shared" si="84"/>
        <v>2020</v>
      </c>
      <c r="C913">
        <f t="shared" si="85"/>
        <v>3</v>
      </c>
      <c r="D913">
        <f t="shared" si="86"/>
        <v>27</v>
      </c>
      <c r="E913">
        <f t="shared" si="87"/>
        <v>202003</v>
      </c>
      <c r="F913" s="105">
        <v>46.375</v>
      </c>
      <c r="G913" s="105"/>
      <c r="H913" s="44"/>
      <c r="J913" s="32">
        <f t="shared" si="88"/>
        <v>6</v>
      </c>
      <c r="K913" s="32">
        <f t="shared" si="89"/>
        <v>0</v>
      </c>
    </row>
    <row r="914" spans="1:11" x14ac:dyDescent="0.35">
      <c r="A914" s="15">
        <v>43918</v>
      </c>
      <c r="B914">
        <f t="shared" si="84"/>
        <v>2020</v>
      </c>
      <c r="C914">
        <f t="shared" si="85"/>
        <v>3</v>
      </c>
      <c r="D914">
        <f t="shared" si="86"/>
        <v>28</v>
      </c>
      <c r="E914">
        <f t="shared" si="87"/>
        <v>202003</v>
      </c>
      <c r="F914" s="105">
        <v>48.416670000000003</v>
      </c>
      <c r="G914" s="105"/>
      <c r="H914" s="44"/>
      <c r="J914" s="32">
        <f t="shared" si="88"/>
        <v>4</v>
      </c>
      <c r="K914" s="32">
        <f t="shared" si="89"/>
        <v>0</v>
      </c>
    </row>
    <row r="915" spans="1:11" x14ac:dyDescent="0.35">
      <c r="A915" s="15">
        <v>43919</v>
      </c>
      <c r="B915">
        <f t="shared" si="84"/>
        <v>2020</v>
      </c>
      <c r="C915">
        <f t="shared" si="85"/>
        <v>3</v>
      </c>
      <c r="D915">
        <f t="shared" si="86"/>
        <v>29</v>
      </c>
      <c r="E915">
        <f t="shared" si="87"/>
        <v>202003</v>
      </c>
      <c r="F915" s="105">
        <v>52.958329999999997</v>
      </c>
      <c r="G915" s="105"/>
      <c r="H915" s="44"/>
      <c r="J915" s="32">
        <f t="shared" si="88"/>
        <v>0</v>
      </c>
      <c r="K915" s="32">
        <f t="shared" si="89"/>
        <v>0</v>
      </c>
    </row>
    <row r="916" spans="1:11" x14ac:dyDescent="0.35">
      <c r="A916" s="15">
        <v>43920</v>
      </c>
      <c r="B916">
        <f t="shared" si="84"/>
        <v>2020</v>
      </c>
      <c r="C916">
        <f t="shared" si="85"/>
        <v>3</v>
      </c>
      <c r="D916">
        <f t="shared" si="86"/>
        <v>30</v>
      </c>
      <c r="E916">
        <f t="shared" si="87"/>
        <v>202003</v>
      </c>
      <c r="F916" s="105">
        <v>49.125</v>
      </c>
      <c r="G916" s="105"/>
      <c r="H916" s="44"/>
      <c r="J916" s="32">
        <f t="shared" si="88"/>
        <v>3</v>
      </c>
      <c r="K916" s="32">
        <f t="shared" si="89"/>
        <v>0</v>
      </c>
    </row>
    <row r="917" spans="1:11" x14ac:dyDescent="0.35">
      <c r="A917" s="15">
        <v>43921</v>
      </c>
      <c r="B917">
        <f t="shared" si="84"/>
        <v>2020</v>
      </c>
      <c r="C917">
        <f t="shared" si="85"/>
        <v>3</v>
      </c>
      <c r="D917">
        <f t="shared" si="86"/>
        <v>31</v>
      </c>
      <c r="E917">
        <f t="shared" si="87"/>
        <v>202003</v>
      </c>
      <c r="F917" s="105">
        <v>41.833329999999997</v>
      </c>
      <c r="G917" s="105"/>
      <c r="H917" s="44"/>
      <c r="J917" s="32">
        <f t="shared" si="88"/>
        <v>10</v>
      </c>
      <c r="K917" s="32">
        <f t="shared" si="89"/>
        <v>0</v>
      </c>
    </row>
    <row r="918" spans="1:11" x14ac:dyDescent="0.35">
      <c r="A918" s="15">
        <v>43922</v>
      </c>
      <c r="B918">
        <f t="shared" si="84"/>
        <v>2020</v>
      </c>
      <c r="C918">
        <f t="shared" si="85"/>
        <v>4</v>
      </c>
      <c r="D918">
        <f t="shared" si="86"/>
        <v>1</v>
      </c>
      <c r="E918">
        <f t="shared" si="87"/>
        <v>202004</v>
      </c>
      <c r="F918" s="105">
        <v>38.833329999999997</v>
      </c>
      <c r="G918" s="105"/>
      <c r="H918" s="44"/>
      <c r="J918" s="32">
        <f t="shared" si="88"/>
        <v>13</v>
      </c>
      <c r="K918" s="32">
        <f t="shared" si="89"/>
        <v>0</v>
      </c>
    </row>
    <row r="919" spans="1:11" x14ac:dyDescent="0.35">
      <c r="A919" s="15">
        <v>43923</v>
      </c>
      <c r="B919">
        <f t="shared" si="84"/>
        <v>2020</v>
      </c>
      <c r="C919">
        <f t="shared" si="85"/>
        <v>4</v>
      </c>
      <c r="D919">
        <f t="shared" si="86"/>
        <v>2</v>
      </c>
      <c r="E919">
        <f t="shared" si="87"/>
        <v>202004</v>
      </c>
      <c r="F919" s="105">
        <v>37.416670000000003</v>
      </c>
      <c r="G919" s="105"/>
      <c r="H919" s="44"/>
      <c r="J919" s="32">
        <f t="shared" si="88"/>
        <v>15</v>
      </c>
      <c r="K919" s="32">
        <f t="shared" si="89"/>
        <v>0</v>
      </c>
    </row>
    <row r="920" spans="1:11" x14ac:dyDescent="0.35">
      <c r="A920" s="15">
        <v>43924</v>
      </c>
      <c r="B920">
        <f t="shared" si="84"/>
        <v>2020</v>
      </c>
      <c r="C920">
        <f t="shared" si="85"/>
        <v>4</v>
      </c>
      <c r="D920">
        <f t="shared" si="86"/>
        <v>3</v>
      </c>
      <c r="E920">
        <f t="shared" si="87"/>
        <v>202004</v>
      </c>
      <c r="F920" s="105">
        <v>37.833329999999997</v>
      </c>
      <c r="G920" s="105"/>
      <c r="H920" s="44"/>
      <c r="J920" s="32">
        <f t="shared" si="88"/>
        <v>14</v>
      </c>
      <c r="K920" s="32">
        <f t="shared" si="89"/>
        <v>0</v>
      </c>
    </row>
    <row r="921" spans="1:11" x14ac:dyDescent="0.35">
      <c r="A921" s="15">
        <v>43925</v>
      </c>
      <c r="B921">
        <f t="shared" si="84"/>
        <v>2020</v>
      </c>
      <c r="C921">
        <f t="shared" si="85"/>
        <v>4</v>
      </c>
      <c r="D921">
        <f t="shared" si="86"/>
        <v>4</v>
      </c>
      <c r="E921">
        <f t="shared" si="87"/>
        <v>202004</v>
      </c>
      <c r="F921" s="105">
        <v>39.541670000000003</v>
      </c>
      <c r="G921" s="105"/>
      <c r="H921" s="44"/>
      <c r="J921" s="32">
        <f t="shared" si="88"/>
        <v>12</v>
      </c>
      <c r="K921" s="32">
        <f t="shared" si="89"/>
        <v>0</v>
      </c>
    </row>
    <row r="922" spans="1:11" x14ac:dyDescent="0.35">
      <c r="A922" s="15">
        <v>43926</v>
      </c>
      <c r="B922">
        <f t="shared" si="84"/>
        <v>2020</v>
      </c>
      <c r="C922">
        <f t="shared" si="85"/>
        <v>4</v>
      </c>
      <c r="D922">
        <f t="shared" si="86"/>
        <v>5</v>
      </c>
      <c r="E922">
        <f t="shared" si="87"/>
        <v>202004</v>
      </c>
      <c r="F922" s="105">
        <v>44.583329999999997</v>
      </c>
      <c r="G922" s="105"/>
      <c r="H922" s="44"/>
      <c r="J922" s="32">
        <f t="shared" si="88"/>
        <v>7</v>
      </c>
      <c r="K922" s="32">
        <f t="shared" si="89"/>
        <v>0</v>
      </c>
    </row>
    <row r="923" spans="1:11" x14ac:dyDescent="0.35">
      <c r="A923" s="15">
        <v>43927</v>
      </c>
      <c r="B923">
        <f t="shared" si="84"/>
        <v>2020</v>
      </c>
      <c r="C923">
        <f t="shared" si="85"/>
        <v>4</v>
      </c>
      <c r="D923">
        <f t="shared" si="86"/>
        <v>6</v>
      </c>
      <c r="E923">
        <f t="shared" si="87"/>
        <v>202004</v>
      </c>
      <c r="F923" s="105">
        <v>50.25</v>
      </c>
      <c r="G923" s="105"/>
      <c r="H923" s="44"/>
      <c r="J923" s="32">
        <f t="shared" si="88"/>
        <v>2</v>
      </c>
      <c r="K923" s="32">
        <f t="shared" si="89"/>
        <v>0</v>
      </c>
    </row>
    <row r="924" spans="1:11" x14ac:dyDescent="0.35">
      <c r="A924" s="15">
        <v>43928</v>
      </c>
      <c r="B924">
        <f t="shared" si="84"/>
        <v>2020</v>
      </c>
      <c r="C924">
        <f t="shared" si="85"/>
        <v>4</v>
      </c>
      <c r="D924">
        <f t="shared" si="86"/>
        <v>7</v>
      </c>
      <c r="E924">
        <f t="shared" si="87"/>
        <v>202004</v>
      </c>
      <c r="F924" s="105">
        <v>50.708329999999997</v>
      </c>
      <c r="G924" s="105"/>
      <c r="H924" s="44"/>
      <c r="J924" s="32">
        <f t="shared" si="88"/>
        <v>1</v>
      </c>
      <c r="K924" s="32">
        <f t="shared" si="89"/>
        <v>0</v>
      </c>
    </row>
    <row r="925" spans="1:11" x14ac:dyDescent="0.35">
      <c r="A925" s="15">
        <v>43929</v>
      </c>
      <c r="B925">
        <f t="shared" si="84"/>
        <v>2020</v>
      </c>
      <c r="C925">
        <f t="shared" si="85"/>
        <v>4</v>
      </c>
      <c r="D925">
        <f t="shared" si="86"/>
        <v>8</v>
      </c>
      <c r="E925">
        <f t="shared" si="87"/>
        <v>202004</v>
      </c>
      <c r="F925" s="105">
        <v>54.125</v>
      </c>
      <c r="G925" s="105"/>
      <c r="H925" s="44"/>
      <c r="J925" s="32">
        <f t="shared" si="88"/>
        <v>0</v>
      </c>
      <c r="K925" s="32">
        <f t="shared" si="89"/>
        <v>0</v>
      </c>
    </row>
    <row r="926" spans="1:11" x14ac:dyDescent="0.35">
      <c r="A926" s="15">
        <v>43930</v>
      </c>
      <c r="B926">
        <f t="shared" si="84"/>
        <v>2020</v>
      </c>
      <c r="C926">
        <f t="shared" si="85"/>
        <v>4</v>
      </c>
      <c r="D926">
        <f t="shared" si="86"/>
        <v>9</v>
      </c>
      <c r="E926">
        <f t="shared" si="87"/>
        <v>202004</v>
      </c>
      <c r="F926" s="105">
        <v>56.25</v>
      </c>
      <c r="G926" s="105"/>
      <c r="H926" s="44"/>
      <c r="J926" s="32">
        <f t="shared" si="88"/>
        <v>0</v>
      </c>
      <c r="K926" s="32">
        <f t="shared" si="89"/>
        <v>0</v>
      </c>
    </row>
    <row r="927" spans="1:11" x14ac:dyDescent="0.35">
      <c r="A927" s="15">
        <v>43931</v>
      </c>
      <c r="B927">
        <f t="shared" si="84"/>
        <v>2020</v>
      </c>
      <c r="C927">
        <f t="shared" si="85"/>
        <v>4</v>
      </c>
      <c r="D927">
        <f t="shared" si="86"/>
        <v>10</v>
      </c>
      <c r="E927">
        <f t="shared" si="87"/>
        <v>202004</v>
      </c>
      <c r="F927" s="105">
        <v>59</v>
      </c>
      <c r="G927" s="105"/>
      <c r="H927" s="44"/>
      <c r="J927" s="32">
        <f t="shared" si="88"/>
        <v>0</v>
      </c>
      <c r="K927" s="32">
        <f t="shared" si="89"/>
        <v>0</v>
      </c>
    </row>
    <row r="928" spans="1:11" x14ac:dyDescent="0.35">
      <c r="A928" s="15">
        <v>43932</v>
      </c>
      <c r="B928">
        <f t="shared" si="84"/>
        <v>2020</v>
      </c>
      <c r="C928">
        <f t="shared" si="85"/>
        <v>4</v>
      </c>
      <c r="D928">
        <f t="shared" si="86"/>
        <v>11</v>
      </c>
      <c r="E928">
        <f t="shared" si="87"/>
        <v>202004</v>
      </c>
      <c r="F928" s="105">
        <v>49.208329999999997</v>
      </c>
      <c r="G928" s="105"/>
      <c r="H928" s="44"/>
      <c r="J928" s="32">
        <f t="shared" si="88"/>
        <v>3</v>
      </c>
      <c r="K928" s="32">
        <f t="shared" si="89"/>
        <v>0</v>
      </c>
    </row>
    <row r="929" spans="1:11" x14ac:dyDescent="0.35">
      <c r="A929" s="15">
        <v>43933</v>
      </c>
      <c r="B929">
        <f t="shared" si="84"/>
        <v>2020</v>
      </c>
      <c r="C929">
        <f t="shared" si="85"/>
        <v>4</v>
      </c>
      <c r="D929">
        <f t="shared" si="86"/>
        <v>12</v>
      </c>
      <c r="E929">
        <f t="shared" si="87"/>
        <v>202004</v>
      </c>
      <c r="F929" s="105">
        <v>42.875</v>
      </c>
      <c r="G929" s="105"/>
      <c r="H929" s="44"/>
      <c r="J929" s="32">
        <f t="shared" si="88"/>
        <v>9</v>
      </c>
      <c r="K929" s="32">
        <f t="shared" si="89"/>
        <v>0</v>
      </c>
    </row>
    <row r="930" spans="1:11" x14ac:dyDescent="0.35">
      <c r="A930" s="15">
        <v>43934</v>
      </c>
      <c r="B930">
        <f t="shared" si="84"/>
        <v>2020</v>
      </c>
      <c r="C930">
        <f t="shared" si="85"/>
        <v>4</v>
      </c>
      <c r="D930">
        <f t="shared" si="86"/>
        <v>13</v>
      </c>
      <c r="E930">
        <f t="shared" si="87"/>
        <v>202004</v>
      </c>
      <c r="F930" s="105">
        <v>44.541670000000003</v>
      </c>
      <c r="G930" s="105"/>
      <c r="H930" s="44"/>
      <c r="J930" s="32">
        <f t="shared" si="88"/>
        <v>7</v>
      </c>
      <c r="K930" s="32">
        <f t="shared" si="89"/>
        <v>0</v>
      </c>
    </row>
    <row r="931" spans="1:11" x14ac:dyDescent="0.35">
      <c r="A931" s="15">
        <v>43935</v>
      </c>
      <c r="B931">
        <f t="shared" si="84"/>
        <v>2020</v>
      </c>
      <c r="C931">
        <f t="shared" si="85"/>
        <v>4</v>
      </c>
      <c r="D931">
        <f t="shared" si="86"/>
        <v>14</v>
      </c>
      <c r="E931">
        <f t="shared" si="87"/>
        <v>202004</v>
      </c>
      <c r="F931" s="105">
        <v>51.541670000000003</v>
      </c>
      <c r="G931" s="105"/>
      <c r="H931" s="44"/>
      <c r="J931" s="32">
        <f t="shared" si="88"/>
        <v>0</v>
      </c>
      <c r="K931" s="32">
        <f t="shared" si="89"/>
        <v>0</v>
      </c>
    </row>
    <row r="932" spans="1:11" x14ac:dyDescent="0.35">
      <c r="A932" s="15">
        <v>43936</v>
      </c>
      <c r="B932">
        <f t="shared" si="84"/>
        <v>2020</v>
      </c>
      <c r="C932">
        <f t="shared" si="85"/>
        <v>4</v>
      </c>
      <c r="D932">
        <f t="shared" si="86"/>
        <v>15</v>
      </c>
      <c r="E932">
        <f t="shared" si="87"/>
        <v>202004</v>
      </c>
      <c r="F932" s="105">
        <v>53.791670000000003</v>
      </c>
      <c r="G932" s="105"/>
      <c r="H932" s="44"/>
      <c r="J932" s="32">
        <f t="shared" si="88"/>
        <v>0</v>
      </c>
      <c r="K932" s="32">
        <f t="shared" si="89"/>
        <v>0</v>
      </c>
    </row>
    <row r="933" spans="1:11" x14ac:dyDescent="0.35">
      <c r="A933" s="15">
        <v>43937</v>
      </c>
      <c r="B933">
        <f t="shared" si="84"/>
        <v>2020</v>
      </c>
      <c r="C933">
        <f t="shared" si="85"/>
        <v>4</v>
      </c>
      <c r="D933">
        <f t="shared" si="86"/>
        <v>16</v>
      </c>
      <c r="E933">
        <f t="shared" si="87"/>
        <v>202004</v>
      </c>
      <c r="F933" s="105">
        <v>49</v>
      </c>
      <c r="G933" s="105"/>
      <c r="H933" s="44"/>
      <c r="J933" s="32">
        <f t="shared" si="88"/>
        <v>3</v>
      </c>
      <c r="K933" s="32">
        <f t="shared" si="89"/>
        <v>0</v>
      </c>
    </row>
    <row r="934" spans="1:11" x14ac:dyDescent="0.35">
      <c r="A934" s="15">
        <v>43938</v>
      </c>
      <c r="B934">
        <f t="shared" si="84"/>
        <v>2020</v>
      </c>
      <c r="C934">
        <f t="shared" si="85"/>
        <v>4</v>
      </c>
      <c r="D934">
        <f t="shared" si="86"/>
        <v>17</v>
      </c>
      <c r="E934">
        <f t="shared" si="87"/>
        <v>202004</v>
      </c>
      <c r="F934" s="105">
        <v>51.25</v>
      </c>
      <c r="G934" s="105"/>
      <c r="H934" s="44"/>
      <c r="J934" s="32">
        <f t="shared" si="88"/>
        <v>1</v>
      </c>
      <c r="K934" s="32">
        <f t="shared" si="89"/>
        <v>0</v>
      </c>
    </row>
    <row r="935" spans="1:11" x14ac:dyDescent="0.35">
      <c r="A935" s="15">
        <v>43939</v>
      </c>
      <c r="B935">
        <f t="shared" si="84"/>
        <v>2020</v>
      </c>
      <c r="C935">
        <f t="shared" si="85"/>
        <v>4</v>
      </c>
      <c r="D935">
        <f t="shared" si="86"/>
        <v>18</v>
      </c>
      <c r="E935">
        <f t="shared" si="87"/>
        <v>202004</v>
      </c>
      <c r="F935" s="105">
        <v>58.041670000000003</v>
      </c>
      <c r="G935" s="105"/>
      <c r="H935" s="44"/>
      <c r="J935" s="32">
        <f t="shared" si="88"/>
        <v>0</v>
      </c>
      <c r="K935" s="32">
        <f t="shared" si="89"/>
        <v>0</v>
      </c>
    </row>
    <row r="936" spans="1:11" x14ac:dyDescent="0.35">
      <c r="A936" s="15">
        <v>43940</v>
      </c>
      <c r="B936">
        <f t="shared" si="84"/>
        <v>2020</v>
      </c>
      <c r="C936">
        <f t="shared" si="85"/>
        <v>4</v>
      </c>
      <c r="D936">
        <f t="shared" si="86"/>
        <v>19</v>
      </c>
      <c r="E936">
        <f t="shared" si="87"/>
        <v>202004</v>
      </c>
      <c r="F936" s="105">
        <v>56.625</v>
      </c>
      <c r="G936" s="105"/>
      <c r="H936" s="44"/>
      <c r="J936" s="32">
        <f t="shared" si="88"/>
        <v>0</v>
      </c>
      <c r="K936" s="32">
        <f t="shared" si="89"/>
        <v>0</v>
      </c>
    </row>
    <row r="937" spans="1:11" x14ac:dyDescent="0.35">
      <c r="A937" s="15">
        <v>43941</v>
      </c>
      <c r="B937">
        <f t="shared" si="84"/>
        <v>2020</v>
      </c>
      <c r="C937">
        <f t="shared" si="85"/>
        <v>4</v>
      </c>
      <c r="D937">
        <f t="shared" si="86"/>
        <v>20</v>
      </c>
      <c r="E937">
        <f t="shared" si="87"/>
        <v>202004</v>
      </c>
      <c r="F937" s="105">
        <v>59.666670000000003</v>
      </c>
      <c r="G937" s="105"/>
      <c r="H937" s="44"/>
      <c r="J937" s="32">
        <f t="shared" si="88"/>
        <v>0</v>
      </c>
      <c r="K937" s="32">
        <f t="shared" si="89"/>
        <v>0</v>
      </c>
    </row>
    <row r="938" spans="1:11" x14ac:dyDescent="0.35">
      <c r="A938" s="15">
        <v>43942</v>
      </c>
      <c r="B938">
        <f t="shared" si="84"/>
        <v>2020</v>
      </c>
      <c r="C938">
        <f t="shared" si="85"/>
        <v>4</v>
      </c>
      <c r="D938">
        <f t="shared" si="86"/>
        <v>21</v>
      </c>
      <c r="E938">
        <f t="shared" si="87"/>
        <v>202004</v>
      </c>
      <c r="F938" s="105">
        <v>59.125</v>
      </c>
      <c r="G938" s="105"/>
      <c r="H938" s="44"/>
      <c r="J938" s="32">
        <f t="shared" si="88"/>
        <v>0</v>
      </c>
      <c r="K938" s="32">
        <f t="shared" si="89"/>
        <v>0</v>
      </c>
    </row>
    <row r="939" spans="1:11" x14ac:dyDescent="0.35">
      <c r="A939" s="15">
        <v>43943</v>
      </c>
      <c r="B939">
        <f t="shared" si="84"/>
        <v>2020</v>
      </c>
      <c r="C939">
        <f t="shared" si="85"/>
        <v>4</v>
      </c>
      <c r="D939">
        <f t="shared" si="86"/>
        <v>22</v>
      </c>
      <c r="E939">
        <f t="shared" si="87"/>
        <v>202004</v>
      </c>
      <c r="F939" s="105">
        <v>51.916670000000003</v>
      </c>
      <c r="G939" s="105"/>
      <c r="H939" s="44"/>
      <c r="J939" s="32">
        <f t="shared" si="88"/>
        <v>0</v>
      </c>
      <c r="K939" s="32">
        <f t="shared" si="89"/>
        <v>0</v>
      </c>
    </row>
    <row r="940" spans="1:11" x14ac:dyDescent="0.35">
      <c r="A940" s="15">
        <v>43944</v>
      </c>
      <c r="B940">
        <f t="shared" si="84"/>
        <v>2020</v>
      </c>
      <c r="C940">
        <f t="shared" si="85"/>
        <v>4</v>
      </c>
      <c r="D940">
        <f t="shared" si="86"/>
        <v>23</v>
      </c>
      <c r="E940">
        <f t="shared" si="87"/>
        <v>202004</v>
      </c>
      <c r="F940" s="105">
        <v>54.583329999999997</v>
      </c>
      <c r="G940" s="105"/>
      <c r="H940" s="44"/>
      <c r="J940" s="32">
        <f t="shared" si="88"/>
        <v>0</v>
      </c>
      <c r="K940" s="32">
        <f t="shared" si="89"/>
        <v>0</v>
      </c>
    </row>
    <row r="941" spans="1:11" x14ac:dyDescent="0.35">
      <c r="A941" s="15">
        <v>43945</v>
      </c>
      <c r="B941">
        <f t="shared" si="84"/>
        <v>2020</v>
      </c>
      <c r="C941">
        <f t="shared" si="85"/>
        <v>4</v>
      </c>
      <c r="D941">
        <f t="shared" si="86"/>
        <v>24</v>
      </c>
      <c r="E941">
        <f t="shared" si="87"/>
        <v>202004</v>
      </c>
      <c r="F941" s="105">
        <v>54.083329999999997</v>
      </c>
      <c r="G941" s="105"/>
      <c r="H941" s="44"/>
      <c r="J941" s="32">
        <f t="shared" si="88"/>
        <v>0</v>
      </c>
      <c r="K941" s="32">
        <f t="shared" si="89"/>
        <v>0</v>
      </c>
    </row>
    <row r="942" spans="1:11" x14ac:dyDescent="0.35">
      <c r="A942" s="15">
        <v>43946</v>
      </c>
      <c r="B942">
        <f t="shared" si="84"/>
        <v>2020</v>
      </c>
      <c r="C942">
        <f t="shared" si="85"/>
        <v>4</v>
      </c>
      <c r="D942">
        <f t="shared" si="86"/>
        <v>25</v>
      </c>
      <c r="E942">
        <f t="shared" si="87"/>
        <v>202004</v>
      </c>
      <c r="F942" s="105">
        <v>55.541670000000003</v>
      </c>
      <c r="G942" s="105"/>
      <c r="H942" s="44"/>
      <c r="J942" s="32">
        <f t="shared" si="88"/>
        <v>0</v>
      </c>
      <c r="K942" s="32">
        <f t="shared" si="89"/>
        <v>0</v>
      </c>
    </row>
    <row r="943" spans="1:11" x14ac:dyDescent="0.35">
      <c r="A943" s="15">
        <v>43947</v>
      </c>
      <c r="B943">
        <f t="shared" si="84"/>
        <v>2020</v>
      </c>
      <c r="C943">
        <f t="shared" si="85"/>
        <v>4</v>
      </c>
      <c r="D943">
        <f t="shared" si="86"/>
        <v>26</v>
      </c>
      <c r="E943">
        <f t="shared" si="87"/>
        <v>202004</v>
      </c>
      <c r="F943" s="105">
        <v>53.791670000000003</v>
      </c>
      <c r="G943" s="105"/>
      <c r="H943" s="44"/>
      <c r="J943" s="32">
        <f t="shared" si="88"/>
        <v>0</v>
      </c>
      <c r="K943" s="32">
        <f t="shared" si="89"/>
        <v>0</v>
      </c>
    </row>
    <row r="944" spans="1:11" x14ac:dyDescent="0.35">
      <c r="A944" s="15">
        <v>43948</v>
      </c>
      <c r="B944">
        <f t="shared" si="84"/>
        <v>2020</v>
      </c>
      <c r="C944">
        <f t="shared" si="85"/>
        <v>4</v>
      </c>
      <c r="D944">
        <f t="shared" si="86"/>
        <v>27</v>
      </c>
      <c r="E944">
        <f t="shared" si="87"/>
        <v>202004</v>
      </c>
      <c r="F944" s="105">
        <v>59.375</v>
      </c>
      <c r="G944" s="105"/>
      <c r="H944" s="44"/>
      <c r="J944" s="32">
        <f t="shared" si="88"/>
        <v>0</v>
      </c>
      <c r="K944" s="32">
        <f t="shared" si="89"/>
        <v>0</v>
      </c>
    </row>
    <row r="945" spans="1:11" x14ac:dyDescent="0.35">
      <c r="A945" s="15">
        <v>43949</v>
      </c>
      <c r="B945">
        <f t="shared" si="84"/>
        <v>2020</v>
      </c>
      <c r="C945">
        <f t="shared" si="85"/>
        <v>4</v>
      </c>
      <c r="D945">
        <f t="shared" si="86"/>
        <v>28</v>
      </c>
      <c r="E945">
        <f t="shared" si="87"/>
        <v>202004</v>
      </c>
      <c r="F945" s="105">
        <v>52.833329999999997</v>
      </c>
      <c r="G945" s="105"/>
      <c r="H945" s="44"/>
      <c r="J945" s="32">
        <f t="shared" si="88"/>
        <v>0</v>
      </c>
      <c r="K945" s="32">
        <f t="shared" si="89"/>
        <v>0</v>
      </c>
    </row>
    <row r="946" spans="1:11" x14ac:dyDescent="0.35">
      <c r="A946" s="15">
        <v>43950</v>
      </c>
      <c r="B946">
        <f t="shared" si="84"/>
        <v>2020</v>
      </c>
      <c r="C946">
        <f t="shared" si="85"/>
        <v>4</v>
      </c>
      <c r="D946">
        <f t="shared" si="86"/>
        <v>29</v>
      </c>
      <c r="E946">
        <f t="shared" si="87"/>
        <v>202004</v>
      </c>
      <c r="F946" s="105">
        <v>60.041670000000003</v>
      </c>
      <c r="G946" s="105"/>
      <c r="H946" s="44"/>
      <c r="J946" s="32">
        <f t="shared" si="88"/>
        <v>0</v>
      </c>
      <c r="K946" s="32">
        <f t="shared" si="89"/>
        <v>0</v>
      </c>
    </row>
    <row r="947" spans="1:11" x14ac:dyDescent="0.35">
      <c r="A947" s="15">
        <v>43951</v>
      </c>
      <c r="B947">
        <f t="shared" si="84"/>
        <v>2020</v>
      </c>
      <c r="C947">
        <f t="shared" si="85"/>
        <v>4</v>
      </c>
      <c r="D947">
        <f t="shared" si="86"/>
        <v>30</v>
      </c>
      <c r="E947">
        <f t="shared" si="87"/>
        <v>202004</v>
      </c>
      <c r="F947" s="105">
        <v>62.291670000000003</v>
      </c>
      <c r="G947" s="105"/>
      <c r="H947" s="44"/>
      <c r="J947" s="32">
        <f t="shared" si="88"/>
        <v>0</v>
      </c>
      <c r="K947" s="32">
        <f t="shared" si="89"/>
        <v>0</v>
      </c>
    </row>
    <row r="948" spans="1:11" x14ac:dyDescent="0.35">
      <c r="A948" s="15">
        <v>43952</v>
      </c>
      <c r="B948">
        <f t="shared" si="84"/>
        <v>2020</v>
      </c>
      <c r="C948">
        <f t="shared" si="85"/>
        <v>5</v>
      </c>
      <c r="D948">
        <f t="shared" si="86"/>
        <v>1</v>
      </c>
      <c r="E948">
        <f t="shared" si="87"/>
        <v>202005</v>
      </c>
      <c r="F948" s="105">
        <v>55</v>
      </c>
      <c r="G948" s="105"/>
      <c r="H948" s="44"/>
      <c r="J948" s="32">
        <f t="shared" si="88"/>
        <v>0</v>
      </c>
      <c r="K948" s="32">
        <f t="shared" si="89"/>
        <v>0</v>
      </c>
    </row>
    <row r="949" spans="1:11" x14ac:dyDescent="0.35">
      <c r="A949" s="15">
        <v>43953</v>
      </c>
      <c r="B949">
        <f t="shared" si="84"/>
        <v>2020</v>
      </c>
      <c r="C949">
        <f t="shared" si="85"/>
        <v>5</v>
      </c>
      <c r="D949">
        <f t="shared" si="86"/>
        <v>2</v>
      </c>
      <c r="E949">
        <f t="shared" si="87"/>
        <v>202005</v>
      </c>
      <c r="F949" s="105">
        <v>56.041670000000003</v>
      </c>
      <c r="G949" s="105"/>
      <c r="H949" s="44"/>
      <c r="J949" s="32">
        <f t="shared" si="88"/>
        <v>0</v>
      </c>
      <c r="K949" s="32">
        <f t="shared" si="89"/>
        <v>0</v>
      </c>
    </row>
    <row r="950" spans="1:11" x14ac:dyDescent="0.35">
      <c r="A950" s="15">
        <v>43954</v>
      </c>
      <c r="B950">
        <f t="shared" si="84"/>
        <v>2020</v>
      </c>
      <c r="C950">
        <f t="shared" si="85"/>
        <v>5</v>
      </c>
      <c r="D950">
        <f t="shared" si="86"/>
        <v>3</v>
      </c>
      <c r="E950">
        <f t="shared" si="87"/>
        <v>202005</v>
      </c>
      <c r="F950" s="105">
        <v>52.458329999999997</v>
      </c>
      <c r="G950" s="105"/>
      <c r="H950" s="44"/>
      <c r="J950" s="32">
        <f t="shared" si="88"/>
        <v>0</v>
      </c>
      <c r="K950" s="32">
        <f t="shared" si="89"/>
        <v>0</v>
      </c>
    </row>
    <row r="951" spans="1:11" x14ac:dyDescent="0.35">
      <c r="A951" s="15">
        <v>43955</v>
      </c>
      <c r="B951">
        <f t="shared" si="84"/>
        <v>2020</v>
      </c>
      <c r="C951">
        <f t="shared" si="85"/>
        <v>5</v>
      </c>
      <c r="D951">
        <f t="shared" si="86"/>
        <v>4</v>
      </c>
      <c r="E951">
        <f t="shared" si="87"/>
        <v>202005</v>
      </c>
      <c r="F951" s="105">
        <v>50.416670000000003</v>
      </c>
      <c r="G951" s="105"/>
      <c r="H951" s="44"/>
      <c r="J951" s="32">
        <f t="shared" si="88"/>
        <v>2</v>
      </c>
      <c r="K951" s="32">
        <f t="shared" si="89"/>
        <v>0</v>
      </c>
    </row>
    <row r="952" spans="1:11" x14ac:dyDescent="0.35">
      <c r="A952" s="15">
        <v>43956</v>
      </c>
      <c r="B952">
        <f t="shared" si="84"/>
        <v>2020</v>
      </c>
      <c r="C952">
        <f t="shared" si="85"/>
        <v>5</v>
      </c>
      <c r="D952">
        <f t="shared" si="86"/>
        <v>5</v>
      </c>
      <c r="E952">
        <f t="shared" si="87"/>
        <v>202005</v>
      </c>
      <c r="F952" s="105">
        <v>59.666670000000003</v>
      </c>
      <c r="G952" s="105"/>
      <c r="H952" s="44"/>
      <c r="J952" s="32">
        <f t="shared" si="88"/>
        <v>0</v>
      </c>
      <c r="K952" s="32">
        <f t="shared" si="89"/>
        <v>0</v>
      </c>
    </row>
    <row r="953" spans="1:11" x14ac:dyDescent="0.35">
      <c r="A953" s="15">
        <v>43957</v>
      </c>
      <c r="B953">
        <f t="shared" si="84"/>
        <v>2020</v>
      </c>
      <c r="C953">
        <f t="shared" si="85"/>
        <v>5</v>
      </c>
      <c r="D953">
        <f t="shared" si="86"/>
        <v>6</v>
      </c>
      <c r="E953">
        <f t="shared" si="87"/>
        <v>202005</v>
      </c>
      <c r="F953" s="105">
        <v>53.958329999999997</v>
      </c>
      <c r="G953" s="105"/>
      <c r="H953" s="44"/>
      <c r="J953" s="32">
        <f t="shared" si="88"/>
        <v>0</v>
      </c>
      <c r="K953" s="32">
        <f t="shared" si="89"/>
        <v>0</v>
      </c>
    </row>
    <row r="954" spans="1:11" x14ac:dyDescent="0.35">
      <c r="A954" s="15">
        <v>43958</v>
      </c>
      <c r="B954">
        <f t="shared" si="84"/>
        <v>2020</v>
      </c>
      <c r="C954">
        <f t="shared" si="85"/>
        <v>5</v>
      </c>
      <c r="D954">
        <f t="shared" si="86"/>
        <v>7</v>
      </c>
      <c r="E954">
        <f t="shared" si="87"/>
        <v>202005</v>
      </c>
      <c r="F954" s="105">
        <v>54</v>
      </c>
      <c r="G954" s="105"/>
      <c r="H954" s="44"/>
      <c r="J954" s="32">
        <f t="shared" si="88"/>
        <v>0</v>
      </c>
      <c r="K954" s="32">
        <f t="shared" si="89"/>
        <v>0</v>
      </c>
    </row>
    <row r="955" spans="1:11" x14ac:dyDescent="0.35">
      <c r="A955" s="15">
        <v>43959</v>
      </c>
      <c r="B955">
        <f t="shared" si="84"/>
        <v>2020</v>
      </c>
      <c r="C955">
        <f t="shared" si="85"/>
        <v>5</v>
      </c>
      <c r="D955">
        <f t="shared" si="86"/>
        <v>8</v>
      </c>
      <c r="E955">
        <f t="shared" si="87"/>
        <v>202005</v>
      </c>
      <c r="F955" s="105">
        <v>59.583329999999997</v>
      </c>
      <c r="G955" s="105"/>
      <c r="H955" s="44"/>
      <c r="J955" s="32">
        <f t="shared" si="88"/>
        <v>0</v>
      </c>
      <c r="K955" s="32">
        <f t="shared" si="89"/>
        <v>0</v>
      </c>
    </row>
    <row r="956" spans="1:11" x14ac:dyDescent="0.35">
      <c r="A956" s="15">
        <v>43960</v>
      </c>
      <c r="B956">
        <f t="shared" si="84"/>
        <v>2020</v>
      </c>
      <c r="C956">
        <f t="shared" si="85"/>
        <v>5</v>
      </c>
      <c r="D956">
        <f t="shared" si="86"/>
        <v>9</v>
      </c>
      <c r="E956">
        <f t="shared" si="87"/>
        <v>202005</v>
      </c>
      <c r="F956" s="105">
        <v>63.666670000000003</v>
      </c>
      <c r="G956" s="105"/>
      <c r="H956" s="44"/>
      <c r="J956" s="32">
        <f t="shared" si="88"/>
        <v>0</v>
      </c>
      <c r="K956" s="32">
        <f t="shared" si="89"/>
        <v>2</v>
      </c>
    </row>
    <row r="957" spans="1:11" x14ac:dyDescent="0.35">
      <c r="A957" s="15">
        <v>43961</v>
      </c>
      <c r="B957">
        <f t="shared" si="84"/>
        <v>2020</v>
      </c>
      <c r="C957">
        <f t="shared" si="85"/>
        <v>5</v>
      </c>
      <c r="D957">
        <f t="shared" si="86"/>
        <v>10</v>
      </c>
      <c r="E957">
        <f t="shared" si="87"/>
        <v>202005</v>
      </c>
      <c r="F957" s="105">
        <v>65.833340000000007</v>
      </c>
      <c r="G957" s="105"/>
      <c r="H957" s="44"/>
      <c r="J957" s="32">
        <f t="shared" si="88"/>
        <v>0</v>
      </c>
      <c r="K957" s="32">
        <f t="shared" si="89"/>
        <v>4</v>
      </c>
    </row>
    <row r="958" spans="1:11" x14ac:dyDescent="0.35">
      <c r="A958" s="15">
        <v>43962</v>
      </c>
      <c r="B958">
        <f t="shared" si="84"/>
        <v>2020</v>
      </c>
      <c r="C958">
        <f t="shared" si="85"/>
        <v>5</v>
      </c>
      <c r="D958">
        <f t="shared" si="86"/>
        <v>11</v>
      </c>
      <c r="E958">
        <f t="shared" si="87"/>
        <v>202005</v>
      </c>
      <c r="F958" s="105">
        <v>65.083340000000007</v>
      </c>
      <c r="G958" s="105"/>
      <c r="H958" s="44"/>
      <c r="J958" s="32">
        <f t="shared" si="88"/>
        <v>0</v>
      </c>
      <c r="K958" s="32">
        <f t="shared" si="89"/>
        <v>3</v>
      </c>
    </row>
    <row r="959" spans="1:11" x14ac:dyDescent="0.35">
      <c r="A959" s="15">
        <v>43963</v>
      </c>
      <c r="B959">
        <f t="shared" si="84"/>
        <v>2020</v>
      </c>
      <c r="C959">
        <f t="shared" si="85"/>
        <v>5</v>
      </c>
      <c r="D959">
        <f t="shared" si="86"/>
        <v>12</v>
      </c>
      <c r="E959">
        <f t="shared" si="87"/>
        <v>202005</v>
      </c>
      <c r="F959" s="105">
        <v>58.083329999999997</v>
      </c>
      <c r="G959" s="105"/>
      <c r="H959" s="44"/>
      <c r="J959" s="32">
        <f t="shared" si="88"/>
        <v>0</v>
      </c>
      <c r="K959" s="32">
        <f t="shared" si="89"/>
        <v>0</v>
      </c>
    </row>
    <row r="960" spans="1:11" x14ac:dyDescent="0.35">
      <c r="A960" s="15">
        <v>43964</v>
      </c>
      <c r="B960">
        <f t="shared" si="84"/>
        <v>2020</v>
      </c>
      <c r="C960">
        <f t="shared" si="85"/>
        <v>5</v>
      </c>
      <c r="D960">
        <f t="shared" si="86"/>
        <v>13</v>
      </c>
      <c r="E960">
        <f t="shared" si="87"/>
        <v>202005</v>
      </c>
      <c r="F960" s="105">
        <v>56.833329999999997</v>
      </c>
      <c r="G960" s="105"/>
      <c r="H960" s="44"/>
      <c r="J960" s="32">
        <f t="shared" si="88"/>
        <v>0</v>
      </c>
      <c r="K960" s="32">
        <f t="shared" si="89"/>
        <v>0</v>
      </c>
    </row>
    <row r="961" spans="1:11" x14ac:dyDescent="0.35">
      <c r="A961" s="15">
        <v>43965</v>
      </c>
      <c r="B961">
        <f t="shared" si="84"/>
        <v>2020</v>
      </c>
      <c r="C961">
        <f t="shared" si="85"/>
        <v>5</v>
      </c>
      <c r="D961">
        <f t="shared" si="86"/>
        <v>14</v>
      </c>
      <c r="E961">
        <f t="shared" si="87"/>
        <v>202005</v>
      </c>
      <c r="F961" s="105">
        <v>52.375</v>
      </c>
      <c r="G961" s="105"/>
      <c r="H961" s="44"/>
      <c r="J961" s="32">
        <f t="shared" si="88"/>
        <v>0</v>
      </c>
      <c r="K961" s="32">
        <f t="shared" si="89"/>
        <v>0</v>
      </c>
    </row>
    <row r="962" spans="1:11" x14ac:dyDescent="0.35">
      <c r="A962" s="15">
        <v>43966</v>
      </c>
      <c r="B962">
        <f t="shared" si="84"/>
        <v>2020</v>
      </c>
      <c r="C962">
        <f t="shared" si="85"/>
        <v>5</v>
      </c>
      <c r="D962">
        <f t="shared" si="86"/>
        <v>15</v>
      </c>
      <c r="E962">
        <f t="shared" si="87"/>
        <v>202005</v>
      </c>
      <c r="F962" s="105">
        <v>58.375</v>
      </c>
      <c r="G962" s="105"/>
      <c r="H962" s="44"/>
      <c r="J962" s="32">
        <f t="shared" si="88"/>
        <v>0</v>
      </c>
      <c r="K962" s="32">
        <f t="shared" si="89"/>
        <v>0</v>
      </c>
    </row>
    <row r="963" spans="1:11" x14ac:dyDescent="0.35">
      <c r="A963" s="15">
        <v>43967</v>
      </c>
      <c r="B963">
        <f t="shared" si="84"/>
        <v>2020</v>
      </c>
      <c r="C963">
        <f t="shared" si="85"/>
        <v>5</v>
      </c>
      <c r="D963">
        <f t="shared" si="86"/>
        <v>16</v>
      </c>
      <c r="E963">
        <f t="shared" si="87"/>
        <v>202005</v>
      </c>
      <c r="F963" s="105">
        <v>56.958329999999997</v>
      </c>
      <c r="G963" s="105"/>
      <c r="H963" s="44"/>
      <c r="J963" s="32">
        <f t="shared" si="88"/>
        <v>0</v>
      </c>
      <c r="K963" s="32">
        <f t="shared" si="89"/>
        <v>0</v>
      </c>
    </row>
    <row r="964" spans="1:11" x14ac:dyDescent="0.35">
      <c r="A964" s="15">
        <v>43968</v>
      </c>
      <c r="B964">
        <f t="shared" si="84"/>
        <v>2020</v>
      </c>
      <c r="C964">
        <f t="shared" si="85"/>
        <v>5</v>
      </c>
      <c r="D964">
        <f t="shared" si="86"/>
        <v>17</v>
      </c>
      <c r="E964">
        <f t="shared" si="87"/>
        <v>202005</v>
      </c>
      <c r="F964" s="105">
        <v>58.625</v>
      </c>
      <c r="G964" s="105"/>
      <c r="H964" s="44"/>
      <c r="J964" s="32">
        <f t="shared" si="88"/>
        <v>0</v>
      </c>
      <c r="K964" s="32">
        <f t="shared" si="89"/>
        <v>0</v>
      </c>
    </row>
    <row r="965" spans="1:11" x14ac:dyDescent="0.35">
      <c r="A965" s="15">
        <v>43969</v>
      </c>
      <c r="B965">
        <f t="shared" si="84"/>
        <v>2020</v>
      </c>
      <c r="C965">
        <f t="shared" si="85"/>
        <v>5</v>
      </c>
      <c r="D965">
        <f t="shared" si="86"/>
        <v>18</v>
      </c>
      <c r="E965">
        <f t="shared" si="87"/>
        <v>202005</v>
      </c>
      <c r="F965" s="105">
        <v>59.833329999999997</v>
      </c>
      <c r="G965" s="105"/>
      <c r="H965" s="44"/>
      <c r="J965" s="32">
        <f t="shared" si="88"/>
        <v>0</v>
      </c>
      <c r="K965" s="32">
        <f t="shared" si="89"/>
        <v>0</v>
      </c>
    </row>
    <row r="966" spans="1:11" x14ac:dyDescent="0.35">
      <c r="A966" s="15">
        <v>43970</v>
      </c>
      <c r="B966">
        <f t="shared" ref="B966:B1029" si="90">YEAR(A966)</f>
        <v>2020</v>
      </c>
      <c r="C966">
        <f t="shared" ref="C966:C1029" si="91">MONTH(A966)</f>
        <v>5</v>
      </c>
      <c r="D966">
        <f t="shared" ref="D966:D1029" si="92">DAY(A966)</f>
        <v>19</v>
      </c>
      <c r="E966">
        <f t="shared" ref="E966:E1029" si="93">B966*100+C966</f>
        <v>202005</v>
      </c>
      <c r="F966" s="105">
        <v>59.916670000000003</v>
      </c>
      <c r="G966" s="105"/>
      <c r="H966" s="44"/>
      <c r="J966" s="32">
        <f t="shared" ref="J966:J1029" si="94">IF(F966=999,0,MAX(ROUND($J$3-F966,0),0))</f>
        <v>0</v>
      </c>
      <c r="K966" s="32">
        <f t="shared" ref="K966:K1029" si="95">IF(F966=999,0,MAX(ROUND(F966-$K$3,0),0))</f>
        <v>0</v>
      </c>
    </row>
    <row r="967" spans="1:11" x14ac:dyDescent="0.35">
      <c r="A967" s="15">
        <v>43971</v>
      </c>
      <c r="B967">
        <f t="shared" si="90"/>
        <v>2020</v>
      </c>
      <c r="C967">
        <f t="shared" si="91"/>
        <v>5</v>
      </c>
      <c r="D967">
        <f t="shared" si="92"/>
        <v>20</v>
      </c>
      <c r="E967">
        <f t="shared" si="93"/>
        <v>202005</v>
      </c>
      <c r="F967" s="105">
        <v>64.291659999999993</v>
      </c>
      <c r="G967" s="105"/>
      <c r="H967" s="44"/>
      <c r="J967" s="32">
        <f t="shared" si="94"/>
        <v>0</v>
      </c>
      <c r="K967" s="32">
        <f t="shared" si="95"/>
        <v>2</v>
      </c>
    </row>
    <row r="968" spans="1:11" x14ac:dyDescent="0.35">
      <c r="A968" s="15">
        <v>43972</v>
      </c>
      <c r="B968">
        <f t="shared" si="90"/>
        <v>2020</v>
      </c>
      <c r="C968">
        <f t="shared" si="91"/>
        <v>5</v>
      </c>
      <c r="D968">
        <f t="shared" si="92"/>
        <v>21</v>
      </c>
      <c r="E968">
        <f t="shared" si="93"/>
        <v>202005</v>
      </c>
      <c r="F968" s="105">
        <v>55.625</v>
      </c>
      <c r="G968" s="105"/>
      <c r="H968" s="44"/>
      <c r="J968" s="32">
        <f t="shared" si="94"/>
        <v>0</v>
      </c>
      <c r="K968" s="32">
        <f t="shared" si="95"/>
        <v>0</v>
      </c>
    </row>
    <row r="969" spans="1:11" x14ac:dyDescent="0.35">
      <c r="A969" s="15">
        <v>43973</v>
      </c>
      <c r="B969">
        <f t="shared" si="90"/>
        <v>2020</v>
      </c>
      <c r="C969">
        <f t="shared" si="91"/>
        <v>5</v>
      </c>
      <c r="D969">
        <f t="shared" si="92"/>
        <v>22</v>
      </c>
      <c r="E969">
        <f t="shared" si="93"/>
        <v>202005</v>
      </c>
      <c r="F969" s="105">
        <v>56.583329999999997</v>
      </c>
      <c r="G969" s="105"/>
      <c r="H969" s="44"/>
      <c r="J969" s="32">
        <f t="shared" si="94"/>
        <v>0</v>
      </c>
      <c r="K969" s="32">
        <f t="shared" si="95"/>
        <v>0</v>
      </c>
    </row>
    <row r="970" spans="1:11" x14ac:dyDescent="0.35">
      <c r="A970" s="15">
        <v>43974</v>
      </c>
      <c r="B970">
        <f t="shared" si="90"/>
        <v>2020</v>
      </c>
      <c r="C970">
        <f t="shared" si="91"/>
        <v>5</v>
      </c>
      <c r="D970">
        <f t="shared" si="92"/>
        <v>23</v>
      </c>
      <c r="E970">
        <f t="shared" si="93"/>
        <v>202005</v>
      </c>
      <c r="F970" s="105">
        <v>59.791670000000003</v>
      </c>
      <c r="G970" s="105"/>
      <c r="H970" s="44"/>
      <c r="J970" s="32">
        <f t="shared" si="94"/>
        <v>0</v>
      </c>
      <c r="K970" s="32">
        <f t="shared" si="95"/>
        <v>0</v>
      </c>
    </row>
    <row r="971" spans="1:11" x14ac:dyDescent="0.35">
      <c r="A971" s="15">
        <v>43975</v>
      </c>
      <c r="B971">
        <f t="shared" si="90"/>
        <v>2020</v>
      </c>
      <c r="C971">
        <f t="shared" si="91"/>
        <v>5</v>
      </c>
      <c r="D971">
        <f t="shared" si="92"/>
        <v>24</v>
      </c>
      <c r="E971">
        <f t="shared" si="93"/>
        <v>202005</v>
      </c>
      <c r="F971" s="105">
        <v>63.958329999999997</v>
      </c>
      <c r="G971" s="105"/>
      <c r="H971" s="44"/>
      <c r="J971" s="32">
        <f t="shared" si="94"/>
        <v>0</v>
      </c>
      <c r="K971" s="32">
        <f t="shared" si="95"/>
        <v>2</v>
      </c>
    </row>
    <row r="972" spans="1:11" x14ac:dyDescent="0.35">
      <c r="A972" s="15">
        <v>43976</v>
      </c>
      <c r="B972">
        <f t="shared" si="90"/>
        <v>2020</v>
      </c>
      <c r="C972">
        <f t="shared" si="91"/>
        <v>5</v>
      </c>
      <c r="D972">
        <f t="shared" si="92"/>
        <v>25</v>
      </c>
      <c r="E972">
        <f t="shared" si="93"/>
        <v>202005</v>
      </c>
      <c r="F972" s="105">
        <v>61.291670000000003</v>
      </c>
      <c r="G972" s="105"/>
      <c r="H972" s="44"/>
      <c r="J972" s="32">
        <f t="shared" si="94"/>
        <v>0</v>
      </c>
      <c r="K972" s="32">
        <f t="shared" si="95"/>
        <v>0</v>
      </c>
    </row>
    <row r="973" spans="1:11" x14ac:dyDescent="0.35">
      <c r="A973" s="15">
        <v>43977</v>
      </c>
      <c r="B973">
        <f t="shared" si="90"/>
        <v>2020</v>
      </c>
      <c r="C973">
        <f t="shared" si="91"/>
        <v>5</v>
      </c>
      <c r="D973">
        <f t="shared" si="92"/>
        <v>26</v>
      </c>
      <c r="E973">
        <f t="shared" si="93"/>
        <v>202005</v>
      </c>
      <c r="F973" s="105">
        <v>63.916670000000003</v>
      </c>
      <c r="G973" s="105"/>
      <c r="H973" s="44"/>
      <c r="J973" s="32">
        <f t="shared" si="94"/>
        <v>0</v>
      </c>
      <c r="K973" s="32">
        <f t="shared" si="95"/>
        <v>2</v>
      </c>
    </row>
    <row r="974" spans="1:11" x14ac:dyDescent="0.35">
      <c r="A974" s="15">
        <v>43978</v>
      </c>
      <c r="B974">
        <f t="shared" si="90"/>
        <v>2020</v>
      </c>
      <c r="C974">
        <f t="shared" si="91"/>
        <v>5</v>
      </c>
      <c r="D974">
        <f t="shared" si="92"/>
        <v>27</v>
      </c>
      <c r="E974">
        <f t="shared" si="93"/>
        <v>202005</v>
      </c>
      <c r="F974" s="105">
        <v>65.541659999999993</v>
      </c>
      <c r="G974" s="105"/>
      <c r="H974" s="44"/>
      <c r="J974" s="32">
        <f t="shared" si="94"/>
        <v>0</v>
      </c>
      <c r="K974" s="32">
        <f t="shared" si="95"/>
        <v>4</v>
      </c>
    </row>
    <row r="975" spans="1:11" x14ac:dyDescent="0.35">
      <c r="A975" s="15">
        <v>43979</v>
      </c>
      <c r="B975">
        <f t="shared" si="90"/>
        <v>2020</v>
      </c>
      <c r="C975">
        <f t="shared" si="91"/>
        <v>5</v>
      </c>
      <c r="D975">
        <f t="shared" si="92"/>
        <v>28</v>
      </c>
      <c r="E975">
        <f t="shared" si="93"/>
        <v>202005</v>
      </c>
      <c r="F975" s="105">
        <v>69.208340000000007</v>
      </c>
      <c r="G975" s="105"/>
      <c r="H975" s="44"/>
      <c r="J975" s="32">
        <f t="shared" si="94"/>
        <v>0</v>
      </c>
      <c r="K975" s="32">
        <f t="shared" si="95"/>
        <v>7</v>
      </c>
    </row>
    <row r="976" spans="1:11" x14ac:dyDescent="0.35">
      <c r="A976" s="15">
        <v>43980</v>
      </c>
      <c r="B976">
        <f t="shared" si="90"/>
        <v>2020</v>
      </c>
      <c r="C976">
        <f t="shared" si="91"/>
        <v>5</v>
      </c>
      <c r="D976">
        <f t="shared" si="92"/>
        <v>29</v>
      </c>
      <c r="E976">
        <f t="shared" si="93"/>
        <v>202005</v>
      </c>
      <c r="F976" s="105">
        <v>74.166659999999993</v>
      </c>
      <c r="G976" s="105"/>
      <c r="H976" s="44"/>
      <c r="J976" s="32">
        <f t="shared" si="94"/>
        <v>0</v>
      </c>
      <c r="K976" s="32">
        <f t="shared" si="95"/>
        <v>12</v>
      </c>
    </row>
    <row r="977" spans="1:11" x14ac:dyDescent="0.35">
      <c r="A977" s="15">
        <v>43981</v>
      </c>
      <c r="B977">
        <f t="shared" si="90"/>
        <v>2020</v>
      </c>
      <c r="C977">
        <f t="shared" si="91"/>
        <v>5</v>
      </c>
      <c r="D977">
        <f t="shared" si="92"/>
        <v>30</v>
      </c>
      <c r="E977">
        <f t="shared" si="93"/>
        <v>202005</v>
      </c>
      <c r="F977" s="105">
        <v>70.333340000000007</v>
      </c>
      <c r="G977" s="105"/>
      <c r="H977" s="44"/>
      <c r="J977" s="32">
        <f t="shared" si="94"/>
        <v>0</v>
      </c>
      <c r="K977" s="32">
        <f t="shared" si="95"/>
        <v>8</v>
      </c>
    </row>
    <row r="978" spans="1:11" x14ac:dyDescent="0.35">
      <c r="A978" s="15">
        <v>43982</v>
      </c>
      <c r="B978">
        <f t="shared" si="90"/>
        <v>2020</v>
      </c>
      <c r="C978">
        <f t="shared" si="91"/>
        <v>5</v>
      </c>
      <c r="D978">
        <f t="shared" si="92"/>
        <v>31</v>
      </c>
      <c r="E978">
        <f t="shared" si="93"/>
        <v>202005</v>
      </c>
      <c r="F978" s="105">
        <v>61.5</v>
      </c>
      <c r="G978" s="105"/>
      <c r="H978" s="44"/>
      <c r="J978" s="32">
        <f t="shared" si="94"/>
        <v>0</v>
      </c>
      <c r="K978" s="32">
        <f t="shared" si="95"/>
        <v>0</v>
      </c>
    </row>
    <row r="979" spans="1:11" x14ac:dyDescent="0.35">
      <c r="A979" s="15">
        <v>43983</v>
      </c>
      <c r="B979">
        <f t="shared" si="90"/>
        <v>2020</v>
      </c>
      <c r="C979">
        <f t="shared" si="91"/>
        <v>6</v>
      </c>
      <c r="D979">
        <f t="shared" si="92"/>
        <v>1</v>
      </c>
      <c r="E979">
        <f t="shared" si="93"/>
        <v>202006</v>
      </c>
      <c r="F979" s="105">
        <v>62.541670000000003</v>
      </c>
      <c r="G979" s="105"/>
      <c r="H979" s="44"/>
      <c r="J979" s="32">
        <f t="shared" si="94"/>
        <v>0</v>
      </c>
      <c r="K979" s="32">
        <f t="shared" si="95"/>
        <v>1</v>
      </c>
    </row>
    <row r="980" spans="1:11" x14ac:dyDescent="0.35">
      <c r="A980" s="15">
        <v>43984</v>
      </c>
      <c r="B980">
        <f t="shared" si="90"/>
        <v>2020</v>
      </c>
      <c r="C980">
        <f t="shared" si="91"/>
        <v>6</v>
      </c>
      <c r="D980">
        <f t="shared" si="92"/>
        <v>2</v>
      </c>
      <c r="E980">
        <f t="shared" si="93"/>
        <v>202006</v>
      </c>
      <c r="F980" s="105">
        <v>61.458329999999997</v>
      </c>
      <c r="G980" s="105"/>
      <c r="H980" s="44"/>
      <c r="J980" s="32">
        <f t="shared" si="94"/>
        <v>0</v>
      </c>
      <c r="K980" s="32">
        <f t="shared" si="95"/>
        <v>0</v>
      </c>
    </row>
    <row r="981" spans="1:11" x14ac:dyDescent="0.35">
      <c r="A981" s="15">
        <v>43985</v>
      </c>
      <c r="B981">
        <f t="shared" si="90"/>
        <v>2020</v>
      </c>
      <c r="C981">
        <f t="shared" si="91"/>
        <v>6</v>
      </c>
      <c r="D981">
        <f t="shared" si="92"/>
        <v>3</v>
      </c>
      <c r="E981">
        <f t="shared" si="93"/>
        <v>202006</v>
      </c>
      <c r="F981" s="105">
        <v>63.333329999999997</v>
      </c>
      <c r="G981" s="105"/>
      <c r="H981" s="44"/>
      <c r="J981" s="32">
        <f t="shared" si="94"/>
        <v>0</v>
      </c>
      <c r="K981" s="32">
        <f t="shared" si="95"/>
        <v>1</v>
      </c>
    </row>
    <row r="982" spans="1:11" x14ac:dyDescent="0.35">
      <c r="A982" s="15">
        <v>43986</v>
      </c>
      <c r="B982">
        <f t="shared" si="90"/>
        <v>2020</v>
      </c>
      <c r="C982">
        <f t="shared" si="91"/>
        <v>6</v>
      </c>
      <c r="D982">
        <f t="shared" si="92"/>
        <v>4</v>
      </c>
      <c r="E982">
        <f t="shared" si="93"/>
        <v>202006</v>
      </c>
      <c r="F982" s="105">
        <v>65.208340000000007</v>
      </c>
      <c r="G982" s="105"/>
      <c r="H982" s="44"/>
      <c r="J982" s="32">
        <f t="shared" si="94"/>
        <v>0</v>
      </c>
      <c r="K982" s="32">
        <f t="shared" si="95"/>
        <v>3</v>
      </c>
    </row>
    <row r="983" spans="1:11" x14ac:dyDescent="0.35">
      <c r="A983" s="15">
        <v>43987</v>
      </c>
      <c r="B983">
        <f t="shared" si="90"/>
        <v>2020</v>
      </c>
      <c r="C983">
        <f t="shared" si="91"/>
        <v>6</v>
      </c>
      <c r="D983">
        <f t="shared" si="92"/>
        <v>5</v>
      </c>
      <c r="E983">
        <f t="shared" si="93"/>
        <v>202006</v>
      </c>
      <c r="F983" s="105">
        <v>62.583329999999997</v>
      </c>
      <c r="G983" s="105"/>
      <c r="H983" s="44"/>
      <c r="J983" s="32">
        <f t="shared" si="94"/>
        <v>0</v>
      </c>
      <c r="K983" s="32">
        <f t="shared" si="95"/>
        <v>1</v>
      </c>
    </row>
    <row r="984" spans="1:11" x14ac:dyDescent="0.35">
      <c r="A984" s="15">
        <v>43988</v>
      </c>
      <c r="B984">
        <f t="shared" si="90"/>
        <v>2020</v>
      </c>
      <c r="C984">
        <f t="shared" si="91"/>
        <v>6</v>
      </c>
      <c r="D984">
        <f t="shared" si="92"/>
        <v>6</v>
      </c>
      <c r="E984">
        <f t="shared" si="93"/>
        <v>202006</v>
      </c>
      <c r="F984" s="105">
        <v>61.666670000000003</v>
      </c>
      <c r="G984" s="105"/>
      <c r="H984" s="44"/>
      <c r="J984" s="32">
        <f t="shared" si="94"/>
        <v>0</v>
      </c>
      <c r="K984" s="32">
        <f t="shared" si="95"/>
        <v>0</v>
      </c>
    </row>
    <row r="985" spans="1:11" x14ac:dyDescent="0.35">
      <c r="A985" s="15">
        <v>43989</v>
      </c>
      <c r="B985">
        <f t="shared" si="90"/>
        <v>2020</v>
      </c>
      <c r="C985">
        <f t="shared" si="91"/>
        <v>6</v>
      </c>
      <c r="D985">
        <f t="shared" si="92"/>
        <v>7</v>
      </c>
      <c r="E985">
        <f t="shared" si="93"/>
        <v>202006</v>
      </c>
      <c r="F985" s="105">
        <v>59.208329999999997</v>
      </c>
      <c r="G985" s="105"/>
      <c r="H985" s="44"/>
      <c r="J985" s="32">
        <f t="shared" si="94"/>
        <v>0</v>
      </c>
      <c r="K985" s="32">
        <f t="shared" si="95"/>
        <v>0</v>
      </c>
    </row>
    <row r="986" spans="1:11" x14ac:dyDescent="0.35">
      <c r="A986" s="15">
        <v>43990</v>
      </c>
      <c r="B986">
        <f t="shared" si="90"/>
        <v>2020</v>
      </c>
      <c r="C986">
        <f t="shared" si="91"/>
        <v>6</v>
      </c>
      <c r="D986">
        <f t="shared" si="92"/>
        <v>8</v>
      </c>
      <c r="E986">
        <f t="shared" si="93"/>
        <v>202006</v>
      </c>
      <c r="F986" s="105">
        <v>58.708329999999997</v>
      </c>
      <c r="G986" s="105"/>
      <c r="H986" s="44"/>
      <c r="J986" s="32">
        <f t="shared" si="94"/>
        <v>0</v>
      </c>
      <c r="K986" s="32">
        <f t="shared" si="95"/>
        <v>0</v>
      </c>
    </row>
    <row r="987" spans="1:11" x14ac:dyDescent="0.35">
      <c r="A987" s="15">
        <v>43991</v>
      </c>
      <c r="B987">
        <f t="shared" si="90"/>
        <v>2020</v>
      </c>
      <c r="C987">
        <f t="shared" si="91"/>
        <v>6</v>
      </c>
      <c r="D987">
        <f t="shared" si="92"/>
        <v>9</v>
      </c>
      <c r="E987">
        <f t="shared" si="93"/>
        <v>202006</v>
      </c>
      <c r="F987" s="105">
        <v>54.708329999999997</v>
      </c>
      <c r="G987" s="105"/>
      <c r="H987" s="44"/>
      <c r="J987" s="32">
        <f t="shared" si="94"/>
        <v>0</v>
      </c>
      <c r="K987" s="32">
        <f t="shared" si="95"/>
        <v>0</v>
      </c>
    </row>
    <row r="988" spans="1:11" x14ac:dyDescent="0.35">
      <c r="A988" s="15">
        <v>43992</v>
      </c>
      <c r="B988">
        <f t="shared" si="90"/>
        <v>2020</v>
      </c>
      <c r="C988">
        <f t="shared" si="91"/>
        <v>6</v>
      </c>
      <c r="D988">
        <f t="shared" si="92"/>
        <v>10</v>
      </c>
      <c r="E988">
        <f t="shared" si="93"/>
        <v>202006</v>
      </c>
      <c r="F988" s="105">
        <v>65.958340000000007</v>
      </c>
      <c r="G988" s="105"/>
      <c r="H988" s="44"/>
      <c r="J988" s="32">
        <f t="shared" si="94"/>
        <v>0</v>
      </c>
      <c r="K988" s="32">
        <f t="shared" si="95"/>
        <v>4</v>
      </c>
    </row>
    <row r="989" spans="1:11" x14ac:dyDescent="0.35">
      <c r="A989" s="15">
        <v>43993</v>
      </c>
      <c r="B989">
        <f t="shared" si="90"/>
        <v>2020</v>
      </c>
      <c r="C989">
        <f t="shared" si="91"/>
        <v>6</v>
      </c>
      <c r="D989">
        <f t="shared" si="92"/>
        <v>11</v>
      </c>
      <c r="E989">
        <f t="shared" si="93"/>
        <v>202006</v>
      </c>
      <c r="F989" s="105">
        <v>68.125</v>
      </c>
      <c r="G989" s="105"/>
      <c r="H989" s="44"/>
      <c r="J989" s="32">
        <f t="shared" si="94"/>
        <v>0</v>
      </c>
      <c r="K989" s="32">
        <f t="shared" si="95"/>
        <v>6</v>
      </c>
    </row>
    <row r="990" spans="1:11" x14ac:dyDescent="0.35">
      <c r="A990" s="15">
        <v>43994</v>
      </c>
      <c r="B990">
        <f t="shared" si="90"/>
        <v>2020</v>
      </c>
      <c r="C990">
        <f t="shared" si="91"/>
        <v>6</v>
      </c>
      <c r="D990">
        <f t="shared" si="92"/>
        <v>12</v>
      </c>
      <c r="E990">
        <f t="shared" si="93"/>
        <v>202006</v>
      </c>
      <c r="F990" s="105">
        <v>69.708340000000007</v>
      </c>
      <c r="G990" s="105"/>
      <c r="H990" s="44"/>
      <c r="J990" s="32">
        <f t="shared" si="94"/>
        <v>0</v>
      </c>
      <c r="K990" s="32">
        <f t="shared" si="95"/>
        <v>8</v>
      </c>
    </row>
    <row r="991" spans="1:11" x14ac:dyDescent="0.35">
      <c r="A991" s="15">
        <v>43995</v>
      </c>
      <c r="B991">
        <f t="shared" si="90"/>
        <v>2020</v>
      </c>
      <c r="C991">
        <f t="shared" si="91"/>
        <v>6</v>
      </c>
      <c r="D991">
        <f t="shared" si="92"/>
        <v>13</v>
      </c>
      <c r="E991">
        <f t="shared" si="93"/>
        <v>202006</v>
      </c>
      <c r="F991" s="105">
        <v>55.666670000000003</v>
      </c>
      <c r="G991" s="105"/>
      <c r="H991" s="44"/>
      <c r="J991" s="32">
        <f t="shared" si="94"/>
        <v>0</v>
      </c>
      <c r="K991" s="32">
        <f t="shared" si="95"/>
        <v>0</v>
      </c>
    </row>
    <row r="992" spans="1:11" x14ac:dyDescent="0.35">
      <c r="A992" s="15">
        <v>43996</v>
      </c>
      <c r="B992">
        <f t="shared" si="90"/>
        <v>2020</v>
      </c>
      <c r="C992">
        <f t="shared" si="91"/>
        <v>6</v>
      </c>
      <c r="D992">
        <f t="shared" si="92"/>
        <v>14</v>
      </c>
      <c r="E992">
        <f t="shared" si="93"/>
        <v>202006</v>
      </c>
      <c r="F992" s="105">
        <v>57.666670000000003</v>
      </c>
      <c r="G992" s="105"/>
      <c r="H992" s="44"/>
      <c r="J992" s="32">
        <f t="shared" si="94"/>
        <v>0</v>
      </c>
      <c r="K992" s="32">
        <f t="shared" si="95"/>
        <v>0</v>
      </c>
    </row>
    <row r="993" spans="1:11" x14ac:dyDescent="0.35">
      <c r="A993" s="15">
        <v>43997</v>
      </c>
      <c r="B993">
        <f t="shared" si="90"/>
        <v>2020</v>
      </c>
      <c r="C993">
        <f t="shared" si="91"/>
        <v>6</v>
      </c>
      <c r="D993">
        <f t="shared" si="92"/>
        <v>15</v>
      </c>
      <c r="E993">
        <f t="shared" si="93"/>
        <v>202006</v>
      </c>
      <c r="F993" s="105">
        <v>55.291670000000003</v>
      </c>
      <c r="G993" s="105"/>
      <c r="H993" s="44"/>
      <c r="J993" s="32">
        <f t="shared" si="94"/>
        <v>0</v>
      </c>
      <c r="K993" s="32">
        <f t="shared" si="95"/>
        <v>0</v>
      </c>
    </row>
    <row r="994" spans="1:11" x14ac:dyDescent="0.35">
      <c r="A994" s="15">
        <v>43998</v>
      </c>
      <c r="B994">
        <f t="shared" si="90"/>
        <v>2020</v>
      </c>
      <c r="C994">
        <f t="shared" si="91"/>
        <v>6</v>
      </c>
      <c r="D994">
        <f t="shared" si="92"/>
        <v>16</v>
      </c>
      <c r="E994">
        <f t="shared" si="93"/>
        <v>202006</v>
      </c>
      <c r="F994" s="105">
        <v>58.291670000000003</v>
      </c>
      <c r="G994" s="105"/>
      <c r="H994" s="44"/>
      <c r="J994" s="32">
        <f t="shared" si="94"/>
        <v>0</v>
      </c>
      <c r="K994" s="32">
        <f t="shared" si="95"/>
        <v>0</v>
      </c>
    </row>
    <row r="995" spans="1:11" x14ac:dyDescent="0.35">
      <c r="A995" s="15">
        <v>43999</v>
      </c>
      <c r="B995">
        <f t="shared" si="90"/>
        <v>2020</v>
      </c>
      <c r="C995">
        <f t="shared" si="91"/>
        <v>6</v>
      </c>
      <c r="D995">
        <f t="shared" si="92"/>
        <v>17</v>
      </c>
      <c r="E995">
        <f t="shared" si="93"/>
        <v>202006</v>
      </c>
      <c r="F995" s="105">
        <v>65.708340000000007</v>
      </c>
      <c r="G995" s="105"/>
      <c r="H995" s="44"/>
      <c r="J995" s="32">
        <f t="shared" si="94"/>
        <v>0</v>
      </c>
      <c r="K995" s="32">
        <f t="shared" si="95"/>
        <v>4</v>
      </c>
    </row>
    <row r="996" spans="1:11" x14ac:dyDescent="0.35">
      <c r="A996" s="15">
        <v>44000</v>
      </c>
      <c r="B996">
        <f t="shared" si="90"/>
        <v>2020</v>
      </c>
      <c r="C996">
        <f t="shared" si="91"/>
        <v>6</v>
      </c>
      <c r="D996">
        <f t="shared" si="92"/>
        <v>18</v>
      </c>
      <c r="E996">
        <f t="shared" si="93"/>
        <v>202006</v>
      </c>
      <c r="F996" s="105">
        <v>70.25</v>
      </c>
      <c r="G996" s="105"/>
      <c r="H996" s="44"/>
      <c r="J996" s="32">
        <f t="shared" si="94"/>
        <v>0</v>
      </c>
      <c r="K996" s="32">
        <f t="shared" si="95"/>
        <v>8</v>
      </c>
    </row>
    <row r="997" spans="1:11" x14ac:dyDescent="0.35">
      <c r="A997" s="15">
        <v>44001</v>
      </c>
      <c r="B997">
        <f t="shared" si="90"/>
        <v>2020</v>
      </c>
      <c r="C997">
        <f t="shared" si="91"/>
        <v>6</v>
      </c>
      <c r="D997">
        <f t="shared" si="92"/>
        <v>19</v>
      </c>
      <c r="E997">
        <f t="shared" si="93"/>
        <v>202006</v>
      </c>
      <c r="F997" s="105">
        <v>74.666659999999993</v>
      </c>
      <c r="G997" s="105"/>
      <c r="H997" s="44"/>
      <c r="J997" s="32">
        <f t="shared" si="94"/>
        <v>0</v>
      </c>
      <c r="K997" s="32">
        <f t="shared" si="95"/>
        <v>13</v>
      </c>
    </row>
    <row r="998" spans="1:11" x14ac:dyDescent="0.35">
      <c r="A998" s="15">
        <v>44002</v>
      </c>
      <c r="B998">
        <f t="shared" si="90"/>
        <v>2020</v>
      </c>
      <c r="C998">
        <f t="shared" si="91"/>
        <v>6</v>
      </c>
      <c r="D998">
        <f t="shared" si="92"/>
        <v>20</v>
      </c>
      <c r="E998">
        <f t="shared" si="93"/>
        <v>202006</v>
      </c>
      <c r="F998" s="105">
        <v>75</v>
      </c>
      <c r="G998" s="105"/>
      <c r="H998" s="44"/>
      <c r="J998" s="32">
        <f t="shared" si="94"/>
        <v>0</v>
      </c>
      <c r="K998" s="32">
        <f t="shared" si="95"/>
        <v>13</v>
      </c>
    </row>
    <row r="999" spans="1:11" x14ac:dyDescent="0.35">
      <c r="A999" s="15">
        <v>44003</v>
      </c>
      <c r="B999">
        <f t="shared" si="90"/>
        <v>2020</v>
      </c>
      <c r="C999">
        <f t="shared" si="91"/>
        <v>6</v>
      </c>
      <c r="D999">
        <f t="shared" si="92"/>
        <v>21</v>
      </c>
      <c r="E999">
        <f t="shared" si="93"/>
        <v>202006</v>
      </c>
      <c r="F999" s="105">
        <v>73.958340000000007</v>
      </c>
      <c r="G999" s="105"/>
      <c r="H999" s="44"/>
      <c r="J999" s="32">
        <f t="shared" si="94"/>
        <v>0</v>
      </c>
      <c r="K999" s="32">
        <f t="shared" si="95"/>
        <v>12</v>
      </c>
    </row>
    <row r="1000" spans="1:11" x14ac:dyDescent="0.35">
      <c r="A1000" s="15">
        <v>44004</v>
      </c>
      <c r="B1000">
        <f t="shared" si="90"/>
        <v>2020</v>
      </c>
      <c r="C1000">
        <f t="shared" si="91"/>
        <v>6</v>
      </c>
      <c r="D1000">
        <f t="shared" si="92"/>
        <v>22</v>
      </c>
      <c r="E1000">
        <f t="shared" si="93"/>
        <v>202006</v>
      </c>
      <c r="F1000" s="105">
        <v>75.5</v>
      </c>
      <c r="G1000" s="105"/>
      <c r="H1000" s="44"/>
      <c r="J1000" s="32">
        <f t="shared" si="94"/>
        <v>0</v>
      </c>
      <c r="K1000" s="32">
        <f t="shared" si="95"/>
        <v>14</v>
      </c>
    </row>
    <row r="1001" spans="1:11" x14ac:dyDescent="0.35">
      <c r="A1001" s="15">
        <v>44005</v>
      </c>
      <c r="B1001">
        <f t="shared" si="90"/>
        <v>2020</v>
      </c>
      <c r="C1001">
        <f t="shared" si="91"/>
        <v>6</v>
      </c>
      <c r="D1001">
        <f t="shared" si="92"/>
        <v>23</v>
      </c>
      <c r="E1001">
        <f t="shared" si="93"/>
        <v>202006</v>
      </c>
      <c r="F1001" s="105">
        <v>76.5</v>
      </c>
      <c r="G1001" s="105"/>
      <c r="H1001" s="44"/>
      <c r="J1001" s="32">
        <f t="shared" si="94"/>
        <v>0</v>
      </c>
      <c r="K1001" s="32">
        <f t="shared" si="95"/>
        <v>15</v>
      </c>
    </row>
    <row r="1002" spans="1:11" x14ac:dyDescent="0.35">
      <c r="A1002" s="15">
        <v>44006</v>
      </c>
      <c r="B1002">
        <f t="shared" si="90"/>
        <v>2020</v>
      </c>
      <c r="C1002">
        <f t="shared" si="91"/>
        <v>6</v>
      </c>
      <c r="D1002">
        <f t="shared" si="92"/>
        <v>24</v>
      </c>
      <c r="E1002">
        <f t="shared" si="93"/>
        <v>202006</v>
      </c>
      <c r="F1002" s="105">
        <v>77.25</v>
      </c>
      <c r="G1002" s="105"/>
      <c r="H1002" s="44"/>
      <c r="J1002" s="32">
        <f t="shared" si="94"/>
        <v>0</v>
      </c>
      <c r="K1002" s="32">
        <f t="shared" si="95"/>
        <v>15</v>
      </c>
    </row>
    <row r="1003" spans="1:11" x14ac:dyDescent="0.35">
      <c r="A1003" s="15">
        <v>44007</v>
      </c>
      <c r="B1003">
        <f t="shared" si="90"/>
        <v>2020</v>
      </c>
      <c r="C1003">
        <f t="shared" si="91"/>
        <v>6</v>
      </c>
      <c r="D1003">
        <f t="shared" si="92"/>
        <v>25</v>
      </c>
      <c r="E1003">
        <f t="shared" si="93"/>
        <v>202006</v>
      </c>
      <c r="F1003" s="105">
        <v>76.791659999999993</v>
      </c>
      <c r="G1003" s="105"/>
      <c r="H1003" s="44"/>
      <c r="J1003" s="32">
        <f t="shared" si="94"/>
        <v>0</v>
      </c>
      <c r="K1003" s="32">
        <f t="shared" si="95"/>
        <v>15</v>
      </c>
    </row>
    <row r="1004" spans="1:11" x14ac:dyDescent="0.35">
      <c r="A1004" s="15">
        <v>44008</v>
      </c>
      <c r="B1004">
        <f t="shared" si="90"/>
        <v>2020</v>
      </c>
      <c r="C1004">
        <f t="shared" si="91"/>
        <v>6</v>
      </c>
      <c r="D1004">
        <f t="shared" si="92"/>
        <v>26</v>
      </c>
      <c r="E1004">
        <f t="shared" si="93"/>
        <v>202006</v>
      </c>
      <c r="F1004" s="105">
        <v>76.833340000000007</v>
      </c>
      <c r="G1004" s="105"/>
      <c r="H1004" s="44"/>
      <c r="J1004" s="32">
        <f t="shared" si="94"/>
        <v>0</v>
      </c>
      <c r="K1004" s="32">
        <f t="shared" si="95"/>
        <v>15</v>
      </c>
    </row>
    <row r="1005" spans="1:11" x14ac:dyDescent="0.35">
      <c r="A1005" s="15">
        <v>44009</v>
      </c>
      <c r="B1005">
        <f t="shared" si="90"/>
        <v>2020</v>
      </c>
      <c r="C1005">
        <f t="shared" si="91"/>
        <v>6</v>
      </c>
      <c r="D1005">
        <f t="shared" si="92"/>
        <v>27</v>
      </c>
      <c r="E1005">
        <f t="shared" si="93"/>
        <v>202006</v>
      </c>
      <c r="F1005" s="105">
        <v>70.25</v>
      </c>
      <c r="G1005" s="105"/>
      <c r="H1005" s="44"/>
      <c r="J1005" s="32">
        <f t="shared" si="94"/>
        <v>0</v>
      </c>
      <c r="K1005" s="32">
        <f t="shared" si="95"/>
        <v>8</v>
      </c>
    </row>
    <row r="1006" spans="1:11" x14ac:dyDescent="0.35">
      <c r="A1006" s="15">
        <v>44010</v>
      </c>
      <c r="B1006">
        <f t="shared" si="90"/>
        <v>2020</v>
      </c>
      <c r="C1006">
        <f t="shared" si="91"/>
        <v>6</v>
      </c>
      <c r="D1006">
        <f t="shared" si="92"/>
        <v>28</v>
      </c>
      <c r="E1006">
        <f t="shared" si="93"/>
        <v>202006</v>
      </c>
      <c r="F1006" s="105">
        <v>63.541670000000003</v>
      </c>
      <c r="G1006" s="105"/>
      <c r="H1006" s="44"/>
      <c r="J1006" s="32">
        <f t="shared" si="94"/>
        <v>0</v>
      </c>
      <c r="K1006" s="32">
        <f t="shared" si="95"/>
        <v>2</v>
      </c>
    </row>
    <row r="1007" spans="1:11" x14ac:dyDescent="0.35">
      <c r="A1007" s="15">
        <v>44011</v>
      </c>
      <c r="B1007">
        <f t="shared" si="90"/>
        <v>2020</v>
      </c>
      <c r="C1007">
        <f t="shared" si="91"/>
        <v>6</v>
      </c>
      <c r="D1007">
        <f t="shared" si="92"/>
        <v>29</v>
      </c>
      <c r="E1007">
        <f t="shared" si="93"/>
        <v>202006</v>
      </c>
      <c r="F1007" s="105">
        <v>72.166659999999993</v>
      </c>
      <c r="G1007" s="105"/>
      <c r="H1007" s="44"/>
      <c r="J1007" s="32">
        <f t="shared" si="94"/>
        <v>0</v>
      </c>
      <c r="K1007" s="32">
        <f t="shared" si="95"/>
        <v>10</v>
      </c>
    </row>
    <row r="1008" spans="1:11" x14ac:dyDescent="0.35">
      <c r="A1008" s="15">
        <v>44012</v>
      </c>
      <c r="B1008">
        <f t="shared" si="90"/>
        <v>2020</v>
      </c>
      <c r="C1008">
        <f t="shared" si="91"/>
        <v>6</v>
      </c>
      <c r="D1008">
        <f t="shared" si="92"/>
        <v>30</v>
      </c>
      <c r="E1008">
        <f t="shared" si="93"/>
        <v>202006</v>
      </c>
      <c r="F1008" s="105">
        <v>66.583340000000007</v>
      </c>
      <c r="G1008" s="105"/>
      <c r="H1008" s="44"/>
      <c r="J1008" s="32">
        <f t="shared" si="94"/>
        <v>0</v>
      </c>
      <c r="K1008" s="32">
        <f t="shared" si="95"/>
        <v>5</v>
      </c>
    </row>
    <row r="1009" spans="1:11" x14ac:dyDescent="0.35">
      <c r="A1009" s="15">
        <v>44013</v>
      </c>
      <c r="B1009">
        <f t="shared" si="90"/>
        <v>2020</v>
      </c>
      <c r="C1009">
        <f t="shared" si="91"/>
        <v>7</v>
      </c>
      <c r="D1009">
        <f t="shared" si="92"/>
        <v>1</v>
      </c>
      <c r="E1009">
        <f t="shared" si="93"/>
        <v>202007</v>
      </c>
      <c r="F1009" s="105">
        <v>63.458329999999997</v>
      </c>
      <c r="G1009" s="105"/>
      <c r="H1009" s="44"/>
      <c r="J1009" s="32">
        <f t="shared" si="94"/>
        <v>0</v>
      </c>
      <c r="K1009" s="32">
        <f t="shared" si="95"/>
        <v>1</v>
      </c>
    </row>
    <row r="1010" spans="1:11" x14ac:dyDescent="0.35">
      <c r="A1010" s="15">
        <v>44014</v>
      </c>
      <c r="B1010">
        <f t="shared" si="90"/>
        <v>2020</v>
      </c>
      <c r="C1010">
        <f t="shared" si="91"/>
        <v>7</v>
      </c>
      <c r="D1010">
        <f t="shared" si="92"/>
        <v>2</v>
      </c>
      <c r="E1010">
        <f t="shared" si="93"/>
        <v>202007</v>
      </c>
      <c r="F1010" s="105">
        <v>68.291659999999993</v>
      </c>
      <c r="G1010" s="105"/>
      <c r="H1010" s="44"/>
      <c r="J1010" s="32">
        <f t="shared" si="94"/>
        <v>0</v>
      </c>
      <c r="K1010" s="32">
        <f t="shared" si="95"/>
        <v>6</v>
      </c>
    </row>
    <row r="1011" spans="1:11" x14ac:dyDescent="0.35">
      <c r="A1011" s="15">
        <v>44015</v>
      </c>
      <c r="B1011">
        <f t="shared" si="90"/>
        <v>2020</v>
      </c>
      <c r="C1011">
        <f t="shared" si="91"/>
        <v>7</v>
      </c>
      <c r="D1011">
        <f t="shared" si="92"/>
        <v>3</v>
      </c>
      <c r="E1011">
        <f t="shared" si="93"/>
        <v>202007</v>
      </c>
      <c r="F1011" s="105">
        <v>66.583340000000007</v>
      </c>
      <c r="G1011" s="105"/>
      <c r="H1011" s="44"/>
      <c r="J1011" s="32">
        <f t="shared" si="94"/>
        <v>0</v>
      </c>
      <c r="K1011" s="32">
        <f t="shared" si="95"/>
        <v>5</v>
      </c>
    </row>
    <row r="1012" spans="1:11" x14ac:dyDescent="0.35">
      <c r="A1012" s="15">
        <v>44016</v>
      </c>
      <c r="B1012">
        <f t="shared" si="90"/>
        <v>2020</v>
      </c>
      <c r="C1012">
        <f t="shared" si="91"/>
        <v>7</v>
      </c>
      <c r="D1012">
        <f t="shared" si="92"/>
        <v>4</v>
      </c>
      <c r="E1012">
        <f t="shared" si="93"/>
        <v>202007</v>
      </c>
      <c r="F1012" s="105">
        <v>70.375</v>
      </c>
      <c r="G1012" s="105"/>
      <c r="H1012" s="44"/>
      <c r="J1012" s="32">
        <f t="shared" si="94"/>
        <v>0</v>
      </c>
      <c r="K1012" s="32">
        <f t="shared" si="95"/>
        <v>8</v>
      </c>
    </row>
    <row r="1013" spans="1:11" x14ac:dyDescent="0.35">
      <c r="A1013" s="15">
        <v>44017</v>
      </c>
      <c r="B1013">
        <f t="shared" si="90"/>
        <v>2020</v>
      </c>
      <c r="C1013">
        <f t="shared" si="91"/>
        <v>7</v>
      </c>
      <c r="D1013">
        <f t="shared" si="92"/>
        <v>5</v>
      </c>
      <c r="E1013">
        <f t="shared" si="93"/>
        <v>202007</v>
      </c>
      <c r="F1013" s="105">
        <v>72</v>
      </c>
      <c r="G1013" s="105"/>
      <c r="H1013" s="44"/>
      <c r="J1013" s="32">
        <f t="shared" si="94"/>
        <v>0</v>
      </c>
      <c r="K1013" s="32">
        <f t="shared" si="95"/>
        <v>10</v>
      </c>
    </row>
    <row r="1014" spans="1:11" x14ac:dyDescent="0.35">
      <c r="A1014" s="15">
        <v>44018</v>
      </c>
      <c r="B1014">
        <f t="shared" si="90"/>
        <v>2020</v>
      </c>
      <c r="C1014">
        <f t="shared" si="91"/>
        <v>7</v>
      </c>
      <c r="D1014">
        <f t="shared" si="92"/>
        <v>6</v>
      </c>
      <c r="E1014">
        <f t="shared" si="93"/>
        <v>202007</v>
      </c>
      <c r="F1014" s="105">
        <v>73.041659999999993</v>
      </c>
      <c r="G1014" s="105"/>
      <c r="H1014" s="44"/>
      <c r="J1014" s="32">
        <f t="shared" si="94"/>
        <v>0</v>
      </c>
      <c r="K1014" s="32">
        <f t="shared" si="95"/>
        <v>11</v>
      </c>
    </row>
    <row r="1015" spans="1:11" x14ac:dyDescent="0.35">
      <c r="A1015" s="15">
        <v>44019</v>
      </c>
      <c r="B1015">
        <f t="shared" si="90"/>
        <v>2020</v>
      </c>
      <c r="C1015">
        <f t="shared" si="91"/>
        <v>7</v>
      </c>
      <c r="D1015">
        <f t="shared" si="92"/>
        <v>7</v>
      </c>
      <c r="E1015">
        <f t="shared" si="93"/>
        <v>202007</v>
      </c>
      <c r="F1015" s="105">
        <v>69.416659999999993</v>
      </c>
      <c r="G1015" s="105"/>
      <c r="H1015" s="44"/>
      <c r="J1015" s="32">
        <f t="shared" si="94"/>
        <v>0</v>
      </c>
      <c r="K1015" s="32">
        <f t="shared" si="95"/>
        <v>7</v>
      </c>
    </row>
    <row r="1016" spans="1:11" x14ac:dyDescent="0.35">
      <c r="A1016" s="15">
        <v>44020</v>
      </c>
      <c r="B1016">
        <f t="shared" si="90"/>
        <v>2020</v>
      </c>
      <c r="C1016">
        <f t="shared" si="91"/>
        <v>7</v>
      </c>
      <c r="D1016">
        <f t="shared" si="92"/>
        <v>8</v>
      </c>
      <c r="E1016">
        <f t="shared" si="93"/>
        <v>202007</v>
      </c>
      <c r="F1016" s="105">
        <v>68.75</v>
      </c>
      <c r="G1016" s="105"/>
      <c r="H1016" s="44"/>
      <c r="J1016" s="32">
        <f t="shared" si="94"/>
        <v>0</v>
      </c>
      <c r="K1016" s="32">
        <f t="shared" si="95"/>
        <v>7</v>
      </c>
    </row>
    <row r="1017" spans="1:11" x14ac:dyDescent="0.35">
      <c r="A1017" s="15">
        <v>44021</v>
      </c>
      <c r="B1017">
        <f t="shared" si="90"/>
        <v>2020</v>
      </c>
      <c r="C1017">
        <f t="shared" si="91"/>
        <v>7</v>
      </c>
      <c r="D1017">
        <f t="shared" si="92"/>
        <v>9</v>
      </c>
      <c r="E1017">
        <f t="shared" si="93"/>
        <v>202007</v>
      </c>
      <c r="F1017" s="105">
        <v>68.041659999999993</v>
      </c>
      <c r="G1017" s="105"/>
      <c r="H1017" s="44"/>
      <c r="J1017" s="32">
        <f t="shared" si="94"/>
        <v>0</v>
      </c>
      <c r="K1017" s="32">
        <f t="shared" si="95"/>
        <v>6</v>
      </c>
    </row>
    <row r="1018" spans="1:11" x14ac:dyDescent="0.35">
      <c r="A1018" s="15">
        <v>44022</v>
      </c>
      <c r="B1018">
        <f t="shared" si="90"/>
        <v>2020</v>
      </c>
      <c r="C1018">
        <f t="shared" si="91"/>
        <v>7</v>
      </c>
      <c r="D1018">
        <f t="shared" si="92"/>
        <v>10</v>
      </c>
      <c r="E1018">
        <f t="shared" si="93"/>
        <v>202007</v>
      </c>
      <c r="F1018" s="105">
        <v>71.541659999999993</v>
      </c>
      <c r="G1018" s="105"/>
      <c r="H1018" s="44"/>
      <c r="J1018" s="32">
        <f t="shared" si="94"/>
        <v>0</v>
      </c>
      <c r="K1018" s="32">
        <f t="shared" si="95"/>
        <v>10</v>
      </c>
    </row>
    <row r="1019" spans="1:11" x14ac:dyDescent="0.35">
      <c r="A1019" s="15">
        <v>44023</v>
      </c>
      <c r="B1019">
        <f t="shared" si="90"/>
        <v>2020</v>
      </c>
      <c r="C1019">
        <f t="shared" si="91"/>
        <v>7</v>
      </c>
      <c r="D1019">
        <f t="shared" si="92"/>
        <v>11</v>
      </c>
      <c r="E1019">
        <f t="shared" si="93"/>
        <v>202007</v>
      </c>
      <c r="F1019" s="105">
        <v>74.541659999999993</v>
      </c>
      <c r="G1019" s="105"/>
      <c r="H1019" s="44"/>
      <c r="J1019" s="32">
        <f t="shared" si="94"/>
        <v>0</v>
      </c>
      <c r="K1019" s="32">
        <f t="shared" si="95"/>
        <v>13</v>
      </c>
    </row>
    <row r="1020" spans="1:11" x14ac:dyDescent="0.35">
      <c r="A1020" s="15">
        <v>44024</v>
      </c>
      <c r="B1020">
        <f t="shared" si="90"/>
        <v>2020</v>
      </c>
      <c r="C1020">
        <f t="shared" si="91"/>
        <v>7</v>
      </c>
      <c r="D1020">
        <f t="shared" si="92"/>
        <v>12</v>
      </c>
      <c r="E1020">
        <f t="shared" si="93"/>
        <v>202007</v>
      </c>
      <c r="F1020" s="105">
        <v>69.583340000000007</v>
      </c>
      <c r="G1020" s="105"/>
      <c r="H1020" s="44"/>
      <c r="J1020" s="32">
        <f t="shared" si="94"/>
        <v>0</v>
      </c>
      <c r="K1020" s="32">
        <f t="shared" si="95"/>
        <v>8</v>
      </c>
    </row>
    <row r="1021" spans="1:11" x14ac:dyDescent="0.35">
      <c r="A1021" s="15">
        <v>44025</v>
      </c>
      <c r="B1021">
        <f t="shared" si="90"/>
        <v>2020</v>
      </c>
      <c r="C1021">
        <f t="shared" si="91"/>
        <v>7</v>
      </c>
      <c r="D1021">
        <f t="shared" si="92"/>
        <v>13</v>
      </c>
      <c r="E1021">
        <f t="shared" si="93"/>
        <v>202007</v>
      </c>
      <c r="F1021" s="105">
        <v>66.5</v>
      </c>
      <c r="G1021" s="105"/>
      <c r="H1021" s="44"/>
      <c r="J1021" s="32">
        <f t="shared" si="94"/>
        <v>0</v>
      </c>
      <c r="K1021" s="32">
        <f t="shared" si="95"/>
        <v>5</v>
      </c>
    </row>
    <row r="1022" spans="1:11" x14ac:dyDescent="0.35">
      <c r="A1022" s="15">
        <v>44026</v>
      </c>
      <c r="B1022">
        <f t="shared" si="90"/>
        <v>2020</v>
      </c>
      <c r="C1022">
        <f t="shared" si="91"/>
        <v>7</v>
      </c>
      <c r="D1022">
        <f t="shared" si="92"/>
        <v>14</v>
      </c>
      <c r="E1022">
        <f t="shared" si="93"/>
        <v>202007</v>
      </c>
      <c r="F1022" s="105">
        <v>72.333340000000007</v>
      </c>
      <c r="G1022" s="105"/>
      <c r="H1022" s="44"/>
      <c r="J1022" s="32">
        <f t="shared" si="94"/>
        <v>0</v>
      </c>
      <c r="K1022" s="32">
        <f t="shared" si="95"/>
        <v>10</v>
      </c>
    </row>
    <row r="1023" spans="1:11" x14ac:dyDescent="0.35">
      <c r="A1023" s="15">
        <v>44027</v>
      </c>
      <c r="B1023">
        <f t="shared" si="90"/>
        <v>2020</v>
      </c>
      <c r="C1023">
        <f t="shared" si="91"/>
        <v>7</v>
      </c>
      <c r="D1023">
        <f t="shared" si="92"/>
        <v>15</v>
      </c>
      <c r="E1023">
        <f t="shared" si="93"/>
        <v>202007</v>
      </c>
      <c r="F1023" s="105">
        <v>76.333340000000007</v>
      </c>
      <c r="G1023" s="105"/>
      <c r="H1023" s="44"/>
      <c r="J1023" s="32">
        <f t="shared" si="94"/>
        <v>0</v>
      </c>
      <c r="K1023" s="32">
        <f t="shared" si="95"/>
        <v>14</v>
      </c>
    </row>
    <row r="1024" spans="1:11" x14ac:dyDescent="0.35">
      <c r="A1024" s="15">
        <v>44028</v>
      </c>
      <c r="B1024">
        <f t="shared" si="90"/>
        <v>2020</v>
      </c>
      <c r="C1024">
        <f t="shared" si="91"/>
        <v>7</v>
      </c>
      <c r="D1024">
        <f t="shared" si="92"/>
        <v>16</v>
      </c>
      <c r="E1024">
        <f t="shared" si="93"/>
        <v>202007</v>
      </c>
      <c r="F1024" s="105">
        <v>79.208340000000007</v>
      </c>
      <c r="G1024" s="105"/>
      <c r="H1024" s="44"/>
      <c r="J1024" s="32">
        <f t="shared" si="94"/>
        <v>0</v>
      </c>
      <c r="K1024" s="32">
        <f t="shared" si="95"/>
        <v>17</v>
      </c>
    </row>
    <row r="1025" spans="1:11" x14ac:dyDescent="0.35">
      <c r="A1025" s="15">
        <v>44029</v>
      </c>
      <c r="B1025">
        <f t="shared" si="90"/>
        <v>2020</v>
      </c>
      <c r="C1025">
        <f t="shared" si="91"/>
        <v>7</v>
      </c>
      <c r="D1025">
        <f t="shared" si="92"/>
        <v>17</v>
      </c>
      <c r="E1025">
        <f t="shared" si="93"/>
        <v>202007</v>
      </c>
      <c r="F1025" s="105">
        <v>77.166659999999993</v>
      </c>
      <c r="G1025" s="105"/>
      <c r="H1025" s="44"/>
      <c r="J1025" s="32">
        <f t="shared" si="94"/>
        <v>0</v>
      </c>
      <c r="K1025" s="32">
        <f t="shared" si="95"/>
        <v>15</v>
      </c>
    </row>
    <row r="1026" spans="1:11" x14ac:dyDescent="0.35">
      <c r="A1026" s="15">
        <v>44030</v>
      </c>
      <c r="B1026">
        <f t="shared" si="90"/>
        <v>2020</v>
      </c>
      <c r="C1026">
        <f t="shared" si="91"/>
        <v>7</v>
      </c>
      <c r="D1026">
        <f t="shared" si="92"/>
        <v>18</v>
      </c>
      <c r="E1026">
        <f t="shared" si="93"/>
        <v>202007</v>
      </c>
      <c r="F1026" s="105">
        <v>78.25</v>
      </c>
      <c r="G1026" s="105"/>
      <c r="H1026" s="44"/>
      <c r="J1026" s="32">
        <f t="shared" si="94"/>
        <v>0</v>
      </c>
      <c r="K1026" s="32">
        <f t="shared" si="95"/>
        <v>16</v>
      </c>
    </row>
    <row r="1027" spans="1:11" x14ac:dyDescent="0.35">
      <c r="A1027" s="15">
        <v>44031</v>
      </c>
      <c r="B1027">
        <f t="shared" si="90"/>
        <v>2020</v>
      </c>
      <c r="C1027">
        <f t="shared" si="91"/>
        <v>7</v>
      </c>
      <c r="D1027">
        <f t="shared" si="92"/>
        <v>19</v>
      </c>
      <c r="E1027">
        <f t="shared" si="93"/>
        <v>202007</v>
      </c>
      <c r="F1027" s="105">
        <v>80.666659999999993</v>
      </c>
      <c r="G1027" s="105"/>
      <c r="H1027" s="44"/>
      <c r="J1027" s="32">
        <f t="shared" si="94"/>
        <v>0</v>
      </c>
      <c r="K1027" s="32">
        <f t="shared" si="95"/>
        <v>19</v>
      </c>
    </row>
    <row r="1028" spans="1:11" x14ac:dyDescent="0.35">
      <c r="A1028" s="15">
        <v>44032</v>
      </c>
      <c r="B1028">
        <f t="shared" si="90"/>
        <v>2020</v>
      </c>
      <c r="C1028">
        <f t="shared" si="91"/>
        <v>7</v>
      </c>
      <c r="D1028">
        <f t="shared" si="92"/>
        <v>20</v>
      </c>
      <c r="E1028">
        <f t="shared" si="93"/>
        <v>202007</v>
      </c>
      <c r="F1028" s="105">
        <v>82.416659999999993</v>
      </c>
      <c r="G1028" s="105"/>
      <c r="H1028" s="44"/>
      <c r="J1028" s="32">
        <f t="shared" si="94"/>
        <v>0</v>
      </c>
      <c r="K1028" s="32">
        <f t="shared" si="95"/>
        <v>20</v>
      </c>
    </row>
    <row r="1029" spans="1:11" x14ac:dyDescent="0.35">
      <c r="A1029" s="15">
        <v>44033</v>
      </c>
      <c r="B1029">
        <f t="shared" si="90"/>
        <v>2020</v>
      </c>
      <c r="C1029">
        <f t="shared" si="91"/>
        <v>7</v>
      </c>
      <c r="D1029">
        <f t="shared" si="92"/>
        <v>21</v>
      </c>
      <c r="E1029">
        <f t="shared" si="93"/>
        <v>202007</v>
      </c>
      <c r="F1029" s="105">
        <v>83.291659999999993</v>
      </c>
      <c r="G1029" s="105"/>
      <c r="H1029" s="44"/>
      <c r="J1029" s="32">
        <f t="shared" si="94"/>
        <v>0</v>
      </c>
      <c r="K1029" s="32">
        <f t="shared" si="95"/>
        <v>21</v>
      </c>
    </row>
    <row r="1030" spans="1:11" x14ac:dyDescent="0.35">
      <c r="A1030" s="15">
        <v>44034</v>
      </c>
      <c r="B1030">
        <f t="shared" ref="B1030:B1093" si="96">YEAR(A1030)</f>
        <v>2020</v>
      </c>
      <c r="C1030">
        <f t="shared" ref="C1030:C1093" si="97">MONTH(A1030)</f>
        <v>7</v>
      </c>
      <c r="D1030">
        <f t="shared" ref="D1030:D1093" si="98">DAY(A1030)</f>
        <v>22</v>
      </c>
      <c r="E1030">
        <f t="shared" ref="E1030:E1093" si="99">B1030*100+C1030</f>
        <v>202007</v>
      </c>
      <c r="F1030" s="105">
        <v>84</v>
      </c>
      <c r="G1030" s="105"/>
      <c r="H1030" s="44"/>
      <c r="J1030" s="32">
        <f t="shared" ref="J1030:J1093" si="100">IF(F1030=999,0,MAX(ROUND($J$3-F1030,0),0))</f>
        <v>0</v>
      </c>
      <c r="K1030" s="32">
        <f t="shared" ref="K1030:K1093" si="101">IF(F1030=999,0,MAX(ROUND(F1030-$K$3,0),0))</f>
        <v>22</v>
      </c>
    </row>
    <row r="1031" spans="1:11" x14ac:dyDescent="0.35">
      <c r="A1031" s="15">
        <v>44035</v>
      </c>
      <c r="B1031">
        <f t="shared" si="96"/>
        <v>2020</v>
      </c>
      <c r="C1031">
        <f t="shared" si="97"/>
        <v>7</v>
      </c>
      <c r="D1031">
        <f t="shared" si="98"/>
        <v>23</v>
      </c>
      <c r="E1031">
        <f t="shared" si="99"/>
        <v>202007</v>
      </c>
      <c r="F1031" s="105">
        <v>79.75</v>
      </c>
      <c r="G1031" s="105"/>
      <c r="H1031" s="44"/>
      <c r="J1031" s="32">
        <f t="shared" si="100"/>
        <v>0</v>
      </c>
      <c r="K1031" s="32">
        <f t="shared" si="101"/>
        <v>18</v>
      </c>
    </row>
    <row r="1032" spans="1:11" x14ac:dyDescent="0.35">
      <c r="A1032" s="15">
        <v>44036</v>
      </c>
      <c r="B1032">
        <f t="shared" si="96"/>
        <v>2020</v>
      </c>
      <c r="C1032">
        <f t="shared" si="97"/>
        <v>7</v>
      </c>
      <c r="D1032">
        <f t="shared" si="98"/>
        <v>24</v>
      </c>
      <c r="E1032">
        <f t="shared" si="99"/>
        <v>202007</v>
      </c>
      <c r="F1032" s="105">
        <v>74.083340000000007</v>
      </c>
      <c r="G1032" s="105"/>
      <c r="H1032" s="44"/>
      <c r="J1032" s="32">
        <f t="shared" si="100"/>
        <v>0</v>
      </c>
      <c r="K1032" s="32">
        <f t="shared" si="101"/>
        <v>12</v>
      </c>
    </row>
    <row r="1033" spans="1:11" x14ac:dyDescent="0.35">
      <c r="A1033" s="15">
        <v>44037</v>
      </c>
      <c r="B1033">
        <f t="shared" si="96"/>
        <v>2020</v>
      </c>
      <c r="C1033">
        <f t="shared" si="97"/>
        <v>7</v>
      </c>
      <c r="D1033">
        <f t="shared" si="98"/>
        <v>25</v>
      </c>
      <c r="E1033">
        <f t="shared" si="99"/>
        <v>202007</v>
      </c>
      <c r="F1033" s="105">
        <v>73.666659999999993</v>
      </c>
      <c r="G1033" s="105"/>
      <c r="H1033" s="44"/>
      <c r="J1033" s="32">
        <f t="shared" si="100"/>
        <v>0</v>
      </c>
      <c r="K1033" s="32">
        <f t="shared" si="101"/>
        <v>12</v>
      </c>
    </row>
    <row r="1034" spans="1:11" x14ac:dyDescent="0.35">
      <c r="A1034" s="15">
        <v>44038</v>
      </c>
      <c r="B1034">
        <f t="shared" si="96"/>
        <v>2020</v>
      </c>
      <c r="C1034">
        <f t="shared" si="97"/>
        <v>7</v>
      </c>
      <c r="D1034">
        <f t="shared" si="98"/>
        <v>26</v>
      </c>
      <c r="E1034">
        <f t="shared" si="99"/>
        <v>202007</v>
      </c>
      <c r="F1034" s="105">
        <v>79.25</v>
      </c>
      <c r="G1034" s="105"/>
      <c r="H1034" s="44"/>
      <c r="J1034" s="32">
        <f t="shared" si="100"/>
        <v>0</v>
      </c>
      <c r="K1034" s="32">
        <f t="shared" si="101"/>
        <v>17</v>
      </c>
    </row>
    <row r="1035" spans="1:11" x14ac:dyDescent="0.35">
      <c r="A1035" s="15">
        <v>44039</v>
      </c>
      <c r="B1035">
        <f t="shared" si="96"/>
        <v>2020</v>
      </c>
      <c r="C1035">
        <f t="shared" si="97"/>
        <v>7</v>
      </c>
      <c r="D1035">
        <f t="shared" si="98"/>
        <v>27</v>
      </c>
      <c r="E1035">
        <f t="shared" si="99"/>
        <v>202007</v>
      </c>
      <c r="F1035" s="105">
        <v>83.875</v>
      </c>
      <c r="G1035" s="105"/>
      <c r="H1035" s="44"/>
      <c r="J1035" s="32">
        <f t="shared" si="100"/>
        <v>0</v>
      </c>
      <c r="K1035" s="32">
        <f t="shared" si="101"/>
        <v>22</v>
      </c>
    </row>
    <row r="1036" spans="1:11" x14ac:dyDescent="0.35">
      <c r="A1036" s="15">
        <v>44040</v>
      </c>
      <c r="B1036">
        <f t="shared" si="96"/>
        <v>2020</v>
      </c>
      <c r="C1036">
        <f t="shared" si="97"/>
        <v>7</v>
      </c>
      <c r="D1036">
        <f t="shared" si="98"/>
        <v>28</v>
      </c>
      <c r="E1036">
        <f t="shared" si="99"/>
        <v>202007</v>
      </c>
      <c r="F1036" s="105">
        <v>84.041659999999993</v>
      </c>
      <c r="G1036" s="105"/>
      <c r="H1036" s="44"/>
      <c r="J1036" s="32">
        <f t="shared" si="100"/>
        <v>0</v>
      </c>
      <c r="K1036" s="32">
        <f t="shared" si="101"/>
        <v>22</v>
      </c>
    </row>
    <row r="1037" spans="1:11" x14ac:dyDescent="0.35">
      <c r="A1037" s="15">
        <v>44041</v>
      </c>
      <c r="B1037">
        <f t="shared" si="96"/>
        <v>2020</v>
      </c>
      <c r="C1037">
        <f t="shared" si="97"/>
        <v>7</v>
      </c>
      <c r="D1037">
        <f t="shared" si="98"/>
        <v>29</v>
      </c>
      <c r="E1037">
        <f t="shared" si="99"/>
        <v>202007</v>
      </c>
      <c r="F1037" s="105">
        <v>83.5</v>
      </c>
      <c r="G1037" s="105"/>
      <c r="H1037" s="44"/>
      <c r="J1037" s="32">
        <f t="shared" si="100"/>
        <v>0</v>
      </c>
      <c r="K1037" s="32">
        <f t="shared" si="101"/>
        <v>22</v>
      </c>
    </row>
    <row r="1038" spans="1:11" x14ac:dyDescent="0.35">
      <c r="A1038" s="15">
        <v>44042</v>
      </c>
      <c r="B1038">
        <f t="shared" si="96"/>
        <v>2020</v>
      </c>
      <c r="C1038">
        <f t="shared" si="97"/>
        <v>7</v>
      </c>
      <c r="D1038">
        <f t="shared" si="98"/>
        <v>30</v>
      </c>
      <c r="E1038">
        <f t="shared" si="99"/>
        <v>202007</v>
      </c>
      <c r="F1038" s="105">
        <v>87.166659999999993</v>
      </c>
      <c r="G1038" s="105"/>
      <c r="H1038" s="44"/>
      <c r="J1038" s="32">
        <f t="shared" si="100"/>
        <v>0</v>
      </c>
      <c r="K1038" s="32">
        <f t="shared" si="101"/>
        <v>25</v>
      </c>
    </row>
    <row r="1039" spans="1:11" x14ac:dyDescent="0.35">
      <c r="A1039" s="15">
        <v>44043</v>
      </c>
      <c r="B1039">
        <f t="shared" si="96"/>
        <v>2020</v>
      </c>
      <c r="C1039">
        <f t="shared" si="97"/>
        <v>7</v>
      </c>
      <c r="D1039">
        <f t="shared" si="98"/>
        <v>31</v>
      </c>
      <c r="E1039">
        <f t="shared" si="99"/>
        <v>202007</v>
      </c>
      <c r="F1039" s="105">
        <v>89.916659999999993</v>
      </c>
      <c r="G1039" s="105"/>
      <c r="H1039" s="44"/>
      <c r="J1039" s="32">
        <f t="shared" si="100"/>
        <v>0</v>
      </c>
      <c r="K1039" s="32">
        <f t="shared" si="101"/>
        <v>28</v>
      </c>
    </row>
    <row r="1040" spans="1:11" x14ac:dyDescent="0.35">
      <c r="A1040" s="15">
        <v>44044</v>
      </c>
      <c r="B1040">
        <f t="shared" si="96"/>
        <v>2020</v>
      </c>
      <c r="C1040">
        <f t="shared" si="97"/>
        <v>8</v>
      </c>
      <c r="D1040">
        <f t="shared" si="98"/>
        <v>1</v>
      </c>
      <c r="E1040">
        <f t="shared" si="99"/>
        <v>202008</v>
      </c>
      <c r="F1040" s="105">
        <v>85.583340000000007</v>
      </c>
      <c r="G1040" s="105"/>
      <c r="H1040" s="44"/>
      <c r="J1040" s="32">
        <f t="shared" si="100"/>
        <v>0</v>
      </c>
      <c r="K1040" s="32">
        <f t="shared" si="101"/>
        <v>24</v>
      </c>
    </row>
    <row r="1041" spans="1:11" x14ac:dyDescent="0.35">
      <c r="A1041" s="15">
        <v>44045</v>
      </c>
      <c r="B1041">
        <f t="shared" si="96"/>
        <v>2020</v>
      </c>
      <c r="C1041">
        <f t="shared" si="97"/>
        <v>8</v>
      </c>
      <c r="D1041">
        <f t="shared" si="98"/>
        <v>2</v>
      </c>
      <c r="E1041">
        <f t="shared" si="99"/>
        <v>202008</v>
      </c>
      <c r="F1041" s="105">
        <v>80.416659999999993</v>
      </c>
      <c r="G1041" s="105"/>
      <c r="H1041" s="44"/>
      <c r="J1041" s="32">
        <f t="shared" si="100"/>
        <v>0</v>
      </c>
      <c r="K1041" s="32">
        <f t="shared" si="101"/>
        <v>18</v>
      </c>
    </row>
    <row r="1042" spans="1:11" x14ac:dyDescent="0.35">
      <c r="A1042" s="15">
        <v>44046</v>
      </c>
      <c r="B1042">
        <f t="shared" si="96"/>
        <v>2020</v>
      </c>
      <c r="C1042">
        <f t="shared" si="97"/>
        <v>8</v>
      </c>
      <c r="D1042">
        <f t="shared" si="98"/>
        <v>3</v>
      </c>
      <c r="E1042">
        <f t="shared" si="99"/>
        <v>202008</v>
      </c>
      <c r="F1042" s="105">
        <v>80.125</v>
      </c>
      <c r="G1042" s="105"/>
      <c r="H1042" s="44"/>
      <c r="J1042" s="32">
        <f t="shared" si="100"/>
        <v>0</v>
      </c>
      <c r="K1042" s="32">
        <f t="shared" si="101"/>
        <v>18</v>
      </c>
    </row>
    <row r="1043" spans="1:11" x14ac:dyDescent="0.35">
      <c r="A1043" s="15">
        <v>44047</v>
      </c>
      <c r="B1043">
        <f t="shared" si="96"/>
        <v>2020</v>
      </c>
      <c r="C1043">
        <f t="shared" si="97"/>
        <v>8</v>
      </c>
      <c r="D1043">
        <f t="shared" si="98"/>
        <v>4</v>
      </c>
      <c r="E1043">
        <f t="shared" si="99"/>
        <v>202008</v>
      </c>
      <c r="F1043" s="105">
        <v>79.125</v>
      </c>
      <c r="G1043" s="105"/>
      <c r="H1043" s="44"/>
      <c r="J1043" s="32">
        <f t="shared" si="100"/>
        <v>0</v>
      </c>
      <c r="K1043" s="32">
        <f t="shared" si="101"/>
        <v>17</v>
      </c>
    </row>
    <row r="1044" spans="1:11" x14ac:dyDescent="0.35">
      <c r="A1044" s="15">
        <v>44048</v>
      </c>
      <c r="B1044">
        <f t="shared" si="96"/>
        <v>2020</v>
      </c>
      <c r="C1044">
        <f t="shared" si="97"/>
        <v>8</v>
      </c>
      <c r="D1044">
        <f t="shared" si="98"/>
        <v>5</v>
      </c>
      <c r="E1044">
        <f t="shared" si="99"/>
        <v>202008</v>
      </c>
      <c r="F1044" s="105">
        <v>79.541659999999993</v>
      </c>
      <c r="G1044" s="105"/>
      <c r="H1044" s="44"/>
      <c r="J1044" s="32">
        <f t="shared" si="100"/>
        <v>0</v>
      </c>
      <c r="K1044" s="32">
        <f t="shared" si="101"/>
        <v>18</v>
      </c>
    </row>
    <row r="1045" spans="1:11" x14ac:dyDescent="0.35">
      <c r="A1045" s="15">
        <v>44049</v>
      </c>
      <c r="B1045">
        <f t="shared" si="96"/>
        <v>2020</v>
      </c>
      <c r="C1045">
        <f t="shared" si="97"/>
        <v>8</v>
      </c>
      <c r="D1045">
        <f t="shared" si="98"/>
        <v>6</v>
      </c>
      <c r="E1045">
        <f t="shared" si="99"/>
        <v>202008</v>
      </c>
      <c r="F1045" s="105">
        <v>72.208340000000007</v>
      </c>
      <c r="G1045" s="105"/>
      <c r="H1045" s="44"/>
      <c r="J1045" s="32">
        <f t="shared" si="100"/>
        <v>0</v>
      </c>
      <c r="K1045" s="32">
        <f t="shared" si="101"/>
        <v>10</v>
      </c>
    </row>
    <row r="1046" spans="1:11" x14ac:dyDescent="0.35">
      <c r="A1046" s="15">
        <v>44050</v>
      </c>
      <c r="B1046">
        <f t="shared" si="96"/>
        <v>2020</v>
      </c>
      <c r="C1046">
        <f t="shared" si="97"/>
        <v>8</v>
      </c>
      <c r="D1046">
        <f t="shared" si="98"/>
        <v>7</v>
      </c>
      <c r="E1046">
        <f t="shared" si="99"/>
        <v>202008</v>
      </c>
      <c r="F1046" s="105">
        <v>66.666659999999993</v>
      </c>
      <c r="G1046" s="105"/>
      <c r="H1046" s="44"/>
      <c r="J1046" s="32">
        <f t="shared" si="100"/>
        <v>0</v>
      </c>
      <c r="K1046" s="32">
        <f t="shared" si="101"/>
        <v>5</v>
      </c>
    </row>
    <row r="1047" spans="1:11" x14ac:dyDescent="0.35">
      <c r="A1047" s="15">
        <v>44051</v>
      </c>
      <c r="B1047">
        <f t="shared" si="96"/>
        <v>2020</v>
      </c>
      <c r="C1047">
        <f t="shared" si="97"/>
        <v>8</v>
      </c>
      <c r="D1047">
        <f t="shared" si="98"/>
        <v>8</v>
      </c>
      <c r="E1047">
        <f t="shared" si="99"/>
        <v>202008</v>
      </c>
      <c r="F1047" s="105">
        <v>72.875</v>
      </c>
      <c r="G1047" s="105"/>
      <c r="H1047" s="44"/>
      <c r="J1047" s="32">
        <f t="shared" si="100"/>
        <v>0</v>
      </c>
      <c r="K1047" s="32">
        <f t="shared" si="101"/>
        <v>11</v>
      </c>
    </row>
    <row r="1048" spans="1:11" x14ac:dyDescent="0.35">
      <c r="A1048" s="15">
        <v>44052</v>
      </c>
      <c r="B1048">
        <f t="shared" si="96"/>
        <v>2020</v>
      </c>
      <c r="C1048">
        <f t="shared" si="97"/>
        <v>8</v>
      </c>
      <c r="D1048">
        <f t="shared" si="98"/>
        <v>9</v>
      </c>
      <c r="E1048">
        <f t="shared" si="99"/>
        <v>202008</v>
      </c>
      <c r="F1048" s="105">
        <v>73.208340000000007</v>
      </c>
      <c r="G1048" s="105"/>
      <c r="H1048" s="44"/>
      <c r="J1048" s="32">
        <f t="shared" si="100"/>
        <v>0</v>
      </c>
      <c r="K1048" s="32">
        <f t="shared" si="101"/>
        <v>11</v>
      </c>
    </row>
    <row r="1049" spans="1:11" x14ac:dyDescent="0.35">
      <c r="A1049" s="15">
        <v>44053</v>
      </c>
      <c r="B1049">
        <f t="shared" si="96"/>
        <v>2020</v>
      </c>
      <c r="C1049">
        <f t="shared" si="97"/>
        <v>8</v>
      </c>
      <c r="D1049">
        <f t="shared" si="98"/>
        <v>10</v>
      </c>
      <c r="E1049">
        <f t="shared" si="99"/>
        <v>202008</v>
      </c>
      <c r="F1049" s="105">
        <v>74.875</v>
      </c>
      <c r="G1049" s="105"/>
      <c r="H1049" s="44"/>
      <c r="J1049" s="32">
        <f t="shared" si="100"/>
        <v>0</v>
      </c>
      <c r="K1049" s="32">
        <f t="shared" si="101"/>
        <v>13</v>
      </c>
    </row>
    <row r="1050" spans="1:11" x14ac:dyDescent="0.35">
      <c r="A1050" s="15">
        <v>44054</v>
      </c>
      <c r="B1050">
        <f t="shared" si="96"/>
        <v>2020</v>
      </c>
      <c r="C1050">
        <f t="shared" si="97"/>
        <v>8</v>
      </c>
      <c r="D1050">
        <f t="shared" si="98"/>
        <v>11</v>
      </c>
      <c r="E1050">
        <f t="shared" si="99"/>
        <v>202008</v>
      </c>
      <c r="F1050" s="105">
        <v>77.541659999999993</v>
      </c>
      <c r="G1050" s="105"/>
      <c r="H1050" s="44"/>
      <c r="J1050" s="32">
        <f t="shared" si="100"/>
        <v>0</v>
      </c>
      <c r="K1050" s="32">
        <f t="shared" si="101"/>
        <v>16</v>
      </c>
    </row>
    <row r="1051" spans="1:11" x14ac:dyDescent="0.35">
      <c r="A1051" s="15">
        <v>44055</v>
      </c>
      <c r="B1051">
        <f t="shared" si="96"/>
        <v>2020</v>
      </c>
      <c r="C1051">
        <f t="shared" si="97"/>
        <v>8</v>
      </c>
      <c r="D1051">
        <f t="shared" si="98"/>
        <v>12</v>
      </c>
      <c r="E1051">
        <f t="shared" si="99"/>
        <v>202008</v>
      </c>
      <c r="F1051" s="105">
        <v>72.416659999999993</v>
      </c>
      <c r="G1051" s="105"/>
      <c r="H1051" s="44"/>
      <c r="J1051" s="32">
        <f t="shared" si="100"/>
        <v>0</v>
      </c>
      <c r="K1051" s="32">
        <f t="shared" si="101"/>
        <v>10</v>
      </c>
    </row>
    <row r="1052" spans="1:11" x14ac:dyDescent="0.35">
      <c r="A1052" s="15">
        <v>44056</v>
      </c>
      <c r="B1052">
        <f t="shared" si="96"/>
        <v>2020</v>
      </c>
      <c r="C1052">
        <f t="shared" si="97"/>
        <v>8</v>
      </c>
      <c r="D1052">
        <f t="shared" si="98"/>
        <v>13</v>
      </c>
      <c r="E1052">
        <f t="shared" si="99"/>
        <v>202008</v>
      </c>
      <c r="F1052" s="105">
        <v>66.5</v>
      </c>
      <c r="G1052" s="105"/>
      <c r="H1052" s="44"/>
      <c r="J1052" s="32">
        <f t="shared" si="100"/>
        <v>0</v>
      </c>
      <c r="K1052" s="32">
        <f t="shared" si="101"/>
        <v>5</v>
      </c>
    </row>
    <row r="1053" spans="1:11" x14ac:dyDescent="0.35">
      <c r="A1053" s="15">
        <v>44057</v>
      </c>
      <c r="B1053">
        <f t="shared" si="96"/>
        <v>2020</v>
      </c>
      <c r="C1053">
        <f t="shared" si="97"/>
        <v>8</v>
      </c>
      <c r="D1053">
        <f t="shared" si="98"/>
        <v>14</v>
      </c>
      <c r="E1053">
        <f t="shared" si="99"/>
        <v>202008</v>
      </c>
      <c r="F1053" s="105">
        <v>72.25</v>
      </c>
      <c r="G1053" s="105"/>
      <c r="H1053" s="44"/>
      <c r="J1053" s="32">
        <f t="shared" si="100"/>
        <v>0</v>
      </c>
      <c r="K1053" s="32">
        <f t="shared" si="101"/>
        <v>10</v>
      </c>
    </row>
    <row r="1054" spans="1:11" x14ac:dyDescent="0.35">
      <c r="A1054" s="15">
        <v>44058</v>
      </c>
      <c r="B1054">
        <f t="shared" si="96"/>
        <v>2020</v>
      </c>
      <c r="C1054">
        <f t="shared" si="97"/>
        <v>8</v>
      </c>
      <c r="D1054">
        <f t="shared" si="98"/>
        <v>15</v>
      </c>
      <c r="E1054">
        <f t="shared" si="99"/>
        <v>202008</v>
      </c>
      <c r="F1054" s="105">
        <v>78.708340000000007</v>
      </c>
      <c r="G1054" s="105"/>
      <c r="H1054" s="44"/>
      <c r="J1054" s="32">
        <f t="shared" si="100"/>
        <v>0</v>
      </c>
      <c r="K1054" s="32">
        <f t="shared" si="101"/>
        <v>17</v>
      </c>
    </row>
    <row r="1055" spans="1:11" x14ac:dyDescent="0.35">
      <c r="A1055" s="15">
        <v>44059</v>
      </c>
      <c r="B1055">
        <f t="shared" si="96"/>
        <v>2020</v>
      </c>
      <c r="C1055">
        <f t="shared" si="97"/>
        <v>8</v>
      </c>
      <c r="D1055">
        <f t="shared" si="98"/>
        <v>16</v>
      </c>
      <c r="E1055">
        <f t="shared" si="99"/>
        <v>202008</v>
      </c>
      <c r="F1055" s="105">
        <v>81.583340000000007</v>
      </c>
      <c r="G1055" s="105"/>
      <c r="H1055" s="44"/>
      <c r="J1055" s="32">
        <f t="shared" si="100"/>
        <v>0</v>
      </c>
      <c r="K1055" s="32">
        <f t="shared" si="101"/>
        <v>20</v>
      </c>
    </row>
    <row r="1056" spans="1:11" x14ac:dyDescent="0.35">
      <c r="A1056" s="15">
        <v>44060</v>
      </c>
      <c r="B1056">
        <f t="shared" si="96"/>
        <v>2020</v>
      </c>
      <c r="C1056">
        <f t="shared" si="97"/>
        <v>8</v>
      </c>
      <c r="D1056">
        <f t="shared" si="98"/>
        <v>17</v>
      </c>
      <c r="E1056">
        <f t="shared" si="99"/>
        <v>202008</v>
      </c>
      <c r="F1056" s="105">
        <v>89.75</v>
      </c>
      <c r="G1056" s="105"/>
      <c r="H1056" s="44"/>
      <c r="J1056" s="32">
        <f t="shared" si="100"/>
        <v>0</v>
      </c>
      <c r="K1056" s="32">
        <f t="shared" si="101"/>
        <v>28</v>
      </c>
    </row>
    <row r="1057" spans="1:11" x14ac:dyDescent="0.35">
      <c r="A1057" s="15">
        <v>44061</v>
      </c>
      <c r="B1057">
        <f t="shared" si="96"/>
        <v>2020</v>
      </c>
      <c r="C1057">
        <f t="shared" si="97"/>
        <v>8</v>
      </c>
      <c r="D1057">
        <f t="shared" si="98"/>
        <v>18</v>
      </c>
      <c r="E1057">
        <f t="shared" si="99"/>
        <v>202008</v>
      </c>
      <c r="F1057" s="105">
        <v>84.958340000000007</v>
      </c>
      <c r="G1057" s="105"/>
      <c r="H1057" s="44"/>
      <c r="J1057" s="32">
        <f t="shared" si="100"/>
        <v>0</v>
      </c>
      <c r="K1057" s="32">
        <f t="shared" si="101"/>
        <v>23</v>
      </c>
    </row>
    <row r="1058" spans="1:11" x14ac:dyDescent="0.35">
      <c r="A1058" s="15">
        <v>44062</v>
      </c>
      <c r="B1058">
        <f t="shared" si="96"/>
        <v>2020</v>
      </c>
      <c r="C1058">
        <f t="shared" si="97"/>
        <v>8</v>
      </c>
      <c r="D1058">
        <f t="shared" si="98"/>
        <v>19</v>
      </c>
      <c r="E1058">
        <f t="shared" si="99"/>
        <v>202008</v>
      </c>
      <c r="F1058" s="105">
        <v>79.5</v>
      </c>
      <c r="G1058" s="105"/>
      <c r="H1058" s="44"/>
      <c r="J1058" s="32">
        <f t="shared" si="100"/>
        <v>0</v>
      </c>
      <c r="K1058" s="32">
        <f t="shared" si="101"/>
        <v>18</v>
      </c>
    </row>
    <row r="1059" spans="1:11" x14ac:dyDescent="0.35">
      <c r="A1059" s="15">
        <v>44063</v>
      </c>
      <c r="B1059">
        <f t="shared" si="96"/>
        <v>2020</v>
      </c>
      <c r="C1059">
        <f t="shared" si="97"/>
        <v>8</v>
      </c>
      <c r="D1059">
        <f t="shared" si="98"/>
        <v>20</v>
      </c>
      <c r="E1059">
        <f t="shared" si="99"/>
        <v>202008</v>
      </c>
      <c r="F1059" s="105">
        <v>78.125</v>
      </c>
      <c r="G1059" s="105"/>
      <c r="H1059" s="44"/>
      <c r="J1059" s="32">
        <f t="shared" si="100"/>
        <v>0</v>
      </c>
      <c r="K1059" s="32">
        <f t="shared" si="101"/>
        <v>16</v>
      </c>
    </row>
    <row r="1060" spans="1:11" x14ac:dyDescent="0.35">
      <c r="A1060" s="15">
        <v>44064</v>
      </c>
      <c r="B1060">
        <f t="shared" si="96"/>
        <v>2020</v>
      </c>
      <c r="C1060">
        <f t="shared" si="97"/>
        <v>8</v>
      </c>
      <c r="D1060">
        <f t="shared" si="98"/>
        <v>21</v>
      </c>
      <c r="E1060">
        <f t="shared" si="99"/>
        <v>202008</v>
      </c>
      <c r="F1060" s="105">
        <v>78.125</v>
      </c>
      <c r="G1060" s="105"/>
      <c r="H1060" s="44"/>
      <c r="J1060" s="32">
        <f t="shared" si="100"/>
        <v>0</v>
      </c>
      <c r="K1060" s="32">
        <f t="shared" si="101"/>
        <v>16</v>
      </c>
    </row>
    <row r="1061" spans="1:11" x14ac:dyDescent="0.35">
      <c r="A1061" s="15">
        <v>44065</v>
      </c>
      <c r="B1061">
        <f t="shared" si="96"/>
        <v>2020</v>
      </c>
      <c r="C1061">
        <f t="shared" si="97"/>
        <v>8</v>
      </c>
      <c r="D1061">
        <f t="shared" si="98"/>
        <v>22</v>
      </c>
      <c r="E1061">
        <f t="shared" si="99"/>
        <v>202008</v>
      </c>
      <c r="F1061" s="105">
        <v>72.541659999999993</v>
      </c>
      <c r="G1061" s="105"/>
      <c r="H1061" s="44"/>
      <c r="J1061" s="32">
        <f t="shared" si="100"/>
        <v>0</v>
      </c>
      <c r="K1061" s="32">
        <f t="shared" si="101"/>
        <v>11</v>
      </c>
    </row>
    <row r="1062" spans="1:11" x14ac:dyDescent="0.35">
      <c r="A1062" s="15">
        <v>44066</v>
      </c>
      <c r="B1062">
        <f t="shared" si="96"/>
        <v>2020</v>
      </c>
      <c r="C1062">
        <f t="shared" si="97"/>
        <v>8</v>
      </c>
      <c r="D1062">
        <f t="shared" si="98"/>
        <v>23</v>
      </c>
      <c r="E1062">
        <f t="shared" si="99"/>
        <v>202008</v>
      </c>
      <c r="F1062" s="105">
        <v>73.25</v>
      </c>
      <c r="G1062" s="105"/>
      <c r="H1062" s="44"/>
      <c r="J1062" s="32">
        <f t="shared" si="100"/>
        <v>0</v>
      </c>
      <c r="K1062" s="32">
        <f t="shared" si="101"/>
        <v>11</v>
      </c>
    </row>
    <row r="1063" spans="1:11" x14ac:dyDescent="0.35">
      <c r="A1063" s="15">
        <v>44067</v>
      </c>
      <c r="B1063">
        <f t="shared" si="96"/>
        <v>2020</v>
      </c>
      <c r="C1063">
        <f t="shared" si="97"/>
        <v>8</v>
      </c>
      <c r="D1063">
        <f t="shared" si="98"/>
        <v>24</v>
      </c>
      <c r="E1063">
        <f t="shared" si="99"/>
        <v>202008</v>
      </c>
      <c r="F1063" s="105">
        <v>73.75</v>
      </c>
      <c r="G1063" s="105"/>
      <c r="H1063" s="44"/>
      <c r="J1063" s="32">
        <f t="shared" si="100"/>
        <v>0</v>
      </c>
      <c r="K1063" s="32">
        <f t="shared" si="101"/>
        <v>12</v>
      </c>
    </row>
    <row r="1064" spans="1:11" x14ac:dyDescent="0.35">
      <c r="A1064" s="15">
        <v>44068</v>
      </c>
      <c r="B1064">
        <f t="shared" si="96"/>
        <v>2020</v>
      </c>
      <c r="C1064">
        <f t="shared" si="97"/>
        <v>8</v>
      </c>
      <c r="D1064">
        <f t="shared" si="98"/>
        <v>25</v>
      </c>
      <c r="E1064">
        <f t="shared" si="99"/>
        <v>202008</v>
      </c>
      <c r="F1064" s="105">
        <v>73.791659999999993</v>
      </c>
      <c r="G1064" s="105"/>
      <c r="H1064" s="44"/>
      <c r="J1064" s="32">
        <f t="shared" si="100"/>
        <v>0</v>
      </c>
      <c r="K1064" s="32">
        <f t="shared" si="101"/>
        <v>12</v>
      </c>
    </row>
    <row r="1065" spans="1:11" x14ac:dyDescent="0.35">
      <c r="A1065" s="15">
        <v>44069</v>
      </c>
      <c r="B1065">
        <f t="shared" si="96"/>
        <v>2020</v>
      </c>
      <c r="C1065">
        <f t="shared" si="97"/>
        <v>8</v>
      </c>
      <c r="D1065">
        <f t="shared" si="98"/>
        <v>26</v>
      </c>
      <c r="E1065">
        <f t="shared" si="99"/>
        <v>202008</v>
      </c>
      <c r="F1065" s="105">
        <v>73.791659999999993</v>
      </c>
      <c r="G1065" s="105"/>
      <c r="H1065" s="44"/>
      <c r="J1065" s="32">
        <f t="shared" si="100"/>
        <v>0</v>
      </c>
      <c r="K1065" s="32">
        <f t="shared" si="101"/>
        <v>12</v>
      </c>
    </row>
    <row r="1066" spans="1:11" x14ac:dyDescent="0.35">
      <c r="A1066" s="15">
        <v>44070</v>
      </c>
      <c r="B1066">
        <f t="shared" si="96"/>
        <v>2020</v>
      </c>
      <c r="C1066">
        <f t="shared" si="97"/>
        <v>8</v>
      </c>
      <c r="D1066">
        <f t="shared" si="98"/>
        <v>27</v>
      </c>
      <c r="E1066">
        <f t="shared" si="99"/>
        <v>202008</v>
      </c>
      <c r="F1066" s="105">
        <v>75.125</v>
      </c>
      <c r="G1066" s="105"/>
      <c r="H1066" s="44"/>
      <c r="J1066" s="32">
        <f t="shared" si="100"/>
        <v>0</v>
      </c>
      <c r="K1066" s="32">
        <f t="shared" si="101"/>
        <v>13</v>
      </c>
    </row>
    <row r="1067" spans="1:11" x14ac:dyDescent="0.35">
      <c r="A1067" s="15">
        <v>44071</v>
      </c>
      <c r="B1067">
        <f t="shared" si="96"/>
        <v>2020</v>
      </c>
      <c r="C1067">
        <f t="shared" si="97"/>
        <v>8</v>
      </c>
      <c r="D1067">
        <f t="shared" si="98"/>
        <v>28</v>
      </c>
      <c r="E1067">
        <f t="shared" si="99"/>
        <v>202008</v>
      </c>
      <c r="F1067" s="105">
        <v>75.291659999999993</v>
      </c>
      <c r="G1067" s="105"/>
      <c r="H1067" s="44"/>
      <c r="J1067" s="32">
        <f t="shared" si="100"/>
        <v>0</v>
      </c>
      <c r="K1067" s="32">
        <f t="shared" si="101"/>
        <v>13</v>
      </c>
    </row>
    <row r="1068" spans="1:11" x14ac:dyDescent="0.35">
      <c r="A1068" s="15">
        <v>44072</v>
      </c>
      <c r="B1068">
        <f t="shared" si="96"/>
        <v>2020</v>
      </c>
      <c r="C1068">
        <f t="shared" si="97"/>
        <v>8</v>
      </c>
      <c r="D1068">
        <f t="shared" si="98"/>
        <v>29</v>
      </c>
      <c r="E1068">
        <f t="shared" si="99"/>
        <v>202008</v>
      </c>
      <c r="F1068" s="105">
        <v>69.708340000000007</v>
      </c>
      <c r="G1068" s="105"/>
      <c r="H1068" s="44"/>
      <c r="J1068" s="32">
        <f t="shared" si="100"/>
        <v>0</v>
      </c>
      <c r="K1068" s="32">
        <f t="shared" si="101"/>
        <v>8</v>
      </c>
    </row>
    <row r="1069" spans="1:11" x14ac:dyDescent="0.35">
      <c r="A1069" s="15">
        <v>44073</v>
      </c>
      <c r="B1069">
        <f t="shared" si="96"/>
        <v>2020</v>
      </c>
      <c r="C1069">
        <f t="shared" si="97"/>
        <v>8</v>
      </c>
      <c r="D1069">
        <f t="shared" si="98"/>
        <v>30</v>
      </c>
      <c r="E1069">
        <f t="shared" si="99"/>
        <v>202008</v>
      </c>
      <c r="F1069" s="105">
        <v>67.208340000000007</v>
      </c>
      <c r="G1069" s="105"/>
      <c r="H1069" s="44"/>
      <c r="J1069" s="32">
        <f t="shared" si="100"/>
        <v>0</v>
      </c>
      <c r="K1069" s="32">
        <f t="shared" si="101"/>
        <v>5</v>
      </c>
    </row>
    <row r="1070" spans="1:11" x14ac:dyDescent="0.35">
      <c r="A1070" s="15">
        <v>44074</v>
      </c>
      <c r="B1070">
        <f t="shared" si="96"/>
        <v>2020</v>
      </c>
      <c r="C1070">
        <f t="shared" si="97"/>
        <v>8</v>
      </c>
      <c r="D1070">
        <f t="shared" si="98"/>
        <v>31</v>
      </c>
      <c r="E1070">
        <f t="shared" si="99"/>
        <v>202008</v>
      </c>
      <c r="F1070" s="105">
        <v>66.625</v>
      </c>
      <c r="G1070" s="105"/>
      <c r="H1070" s="44"/>
      <c r="J1070" s="32">
        <f t="shared" si="100"/>
        <v>0</v>
      </c>
      <c r="K1070" s="32">
        <f t="shared" si="101"/>
        <v>5</v>
      </c>
    </row>
    <row r="1071" spans="1:11" x14ac:dyDescent="0.35">
      <c r="A1071" s="15">
        <v>44075</v>
      </c>
      <c r="B1071">
        <f t="shared" si="96"/>
        <v>2020</v>
      </c>
      <c r="C1071">
        <f t="shared" si="97"/>
        <v>9</v>
      </c>
      <c r="D1071">
        <f t="shared" si="98"/>
        <v>1</v>
      </c>
      <c r="E1071">
        <f t="shared" si="99"/>
        <v>202009</v>
      </c>
      <c r="F1071" s="105">
        <v>73.416659999999993</v>
      </c>
      <c r="G1071" s="105"/>
      <c r="H1071" s="44"/>
      <c r="J1071" s="32">
        <f t="shared" si="100"/>
        <v>0</v>
      </c>
      <c r="K1071" s="32">
        <f t="shared" si="101"/>
        <v>11</v>
      </c>
    </row>
    <row r="1072" spans="1:11" x14ac:dyDescent="0.35">
      <c r="A1072" s="15">
        <v>44076</v>
      </c>
      <c r="B1072">
        <f t="shared" si="96"/>
        <v>2020</v>
      </c>
      <c r="C1072">
        <f t="shared" si="97"/>
        <v>9</v>
      </c>
      <c r="D1072">
        <f t="shared" si="98"/>
        <v>2</v>
      </c>
      <c r="E1072">
        <f t="shared" si="99"/>
        <v>202009</v>
      </c>
      <c r="F1072" s="105">
        <v>78.25</v>
      </c>
      <c r="G1072" s="105"/>
      <c r="H1072" s="44"/>
      <c r="J1072" s="32">
        <f t="shared" si="100"/>
        <v>0</v>
      </c>
      <c r="K1072" s="32">
        <f t="shared" si="101"/>
        <v>16</v>
      </c>
    </row>
    <row r="1073" spans="1:11" x14ac:dyDescent="0.35">
      <c r="A1073" s="15">
        <v>44077</v>
      </c>
      <c r="B1073">
        <f t="shared" si="96"/>
        <v>2020</v>
      </c>
      <c r="C1073">
        <f t="shared" si="97"/>
        <v>9</v>
      </c>
      <c r="D1073">
        <f t="shared" si="98"/>
        <v>3</v>
      </c>
      <c r="E1073">
        <f t="shared" si="99"/>
        <v>202009</v>
      </c>
      <c r="F1073" s="105">
        <v>74.583340000000007</v>
      </c>
      <c r="G1073" s="105"/>
      <c r="H1073" s="44"/>
      <c r="J1073" s="32">
        <f t="shared" si="100"/>
        <v>0</v>
      </c>
      <c r="K1073" s="32">
        <f t="shared" si="101"/>
        <v>13</v>
      </c>
    </row>
    <row r="1074" spans="1:11" x14ac:dyDescent="0.35">
      <c r="A1074" s="15">
        <v>44078</v>
      </c>
      <c r="B1074">
        <f t="shared" si="96"/>
        <v>2020</v>
      </c>
      <c r="C1074">
        <f t="shared" si="97"/>
        <v>9</v>
      </c>
      <c r="D1074">
        <f t="shared" si="98"/>
        <v>4</v>
      </c>
      <c r="E1074">
        <f t="shared" si="99"/>
        <v>202009</v>
      </c>
      <c r="F1074" s="105">
        <v>77.041659999999993</v>
      </c>
      <c r="G1074" s="105"/>
      <c r="H1074" s="44"/>
      <c r="J1074" s="32">
        <f t="shared" si="100"/>
        <v>0</v>
      </c>
      <c r="K1074" s="32">
        <f t="shared" si="101"/>
        <v>15</v>
      </c>
    </row>
    <row r="1075" spans="1:11" x14ac:dyDescent="0.35">
      <c r="A1075" s="15">
        <v>44079</v>
      </c>
      <c r="B1075">
        <f t="shared" si="96"/>
        <v>2020</v>
      </c>
      <c r="C1075">
        <f t="shared" si="97"/>
        <v>9</v>
      </c>
      <c r="D1075">
        <f t="shared" si="98"/>
        <v>5</v>
      </c>
      <c r="E1075">
        <f t="shared" si="99"/>
        <v>202009</v>
      </c>
      <c r="F1075" s="105">
        <v>80.333340000000007</v>
      </c>
      <c r="G1075" s="105"/>
      <c r="H1075" s="44"/>
      <c r="J1075" s="32">
        <f t="shared" si="100"/>
        <v>0</v>
      </c>
      <c r="K1075" s="32">
        <f t="shared" si="101"/>
        <v>18</v>
      </c>
    </row>
    <row r="1076" spans="1:11" x14ac:dyDescent="0.35">
      <c r="A1076" s="15">
        <v>44080</v>
      </c>
      <c r="B1076">
        <f t="shared" si="96"/>
        <v>2020</v>
      </c>
      <c r="C1076">
        <f t="shared" si="97"/>
        <v>9</v>
      </c>
      <c r="D1076">
        <f t="shared" si="98"/>
        <v>6</v>
      </c>
      <c r="E1076">
        <f t="shared" si="99"/>
        <v>202009</v>
      </c>
      <c r="F1076" s="105">
        <v>80.125</v>
      </c>
      <c r="G1076" s="105"/>
      <c r="H1076" s="44"/>
      <c r="J1076" s="32">
        <f t="shared" si="100"/>
        <v>0</v>
      </c>
      <c r="K1076" s="32">
        <f t="shared" si="101"/>
        <v>18</v>
      </c>
    </row>
    <row r="1077" spans="1:11" x14ac:dyDescent="0.35">
      <c r="A1077" s="15">
        <v>44081</v>
      </c>
      <c r="B1077">
        <f t="shared" si="96"/>
        <v>2020</v>
      </c>
      <c r="C1077">
        <f t="shared" si="97"/>
        <v>9</v>
      </c>
      <c r="D1077">
        <f t="shared" si="98"/>
        <v>7</v>
      </c>
      <c r="E1077">
        <f t="shared" si="99"/>
        <v>202009</v>
      </c>
      <c r="F1077" s="105">
        <v>72.666659999999993</v>
      </c>
      <c r="G1077" s="105"/>
      <c r="H1077" s="44"/>
      <c r="J1077" s="32">
        <f t="shared" si="100"/>
        <v>0</v>
      </c>
      <c r="K1077" s="32">
        <f t="shared" si="101"/>
        <v>11</v>
      </c>
    </row>
    <row r="1078" spans="1:11" x14ac:dyDescent="0.35">
      <c r="A1078" s="15">
        <v>44082</v>
      </c>
      <c r="B1078">
        <f t="shared" si="96"/>
        <v>2020</v>
      </c>
      <c r="C1078">
        <f t="shared" si="97"/>
        <v>9</v>
      </c>
      <c r="D1078">
        <f t="shared" si="98"/>
        <v>8</v>
      </c>
      <c r="E1078">
        <f t="shared" si="99"/>
        <v>202009</v>
      </c>
      <c r="F1078" s="105">
        <v>59.333329999999997</v>
      </c>
      <c r="G1078" s="105"/>
      <c r="H1078" s="44"/>
      <c r="J1078" s="32">
        <f t="shared" si="100"/>
        <v>0</v>
      </c>
      <c r="K1078" s="32">
        <f t="shared" si="101"/>
        <v>0</v>
      </c>
    </row>
    <row r="1079" spans="1:11" x14ac:dyDescent="0.35">
      <c r="A1079" s="15">
        <v>44083</v>
      </c>
      <c r="B1079">
        <f t="shared" si="96"/>
        <v>2020</v>
      </c>
      <c r="C1079">
        <f t="shared" si="97"/>
        <v>9</v>
      </c>
      <c r="D1079">
        <f t="shared" si="98"/>
        <v>9</v>
      </c>
      <c r="E1079">
        <f t="shared" si="99"/>
        <v>202009</v>
      </c>
      <c r="F1079" s="105">
        <v>65.166659999999993</v>
      </c>
      <c r="G1079" s="105"/>
      <c r="H1079" s="44"/>
      <c r="J1079" s="32">
        <f t="shared" si="100"/>
        <v>0</v>
      </c>
      <c r="K1079" s="32">
        <f t="shared" si="101"/>
        <v>3</v>
      </c>
    </row>
    <row r="1080" spans="1:11" x14ac:dyDescent="0.35">
      <c r="A1080" s="15">
        <v>44084</v>
      </c>
      <c r="B1080">
        <f t="shared" si="96"/>
        <v>2020</v>
      </c>
      <c r="C1080">
        <f t="shared" si="97"/>
        <v>9</v>
      </c>
      <c r="D1080">
        <f t="shared" si="98"/>
        <v>10</v>
      </c>
      <c r="E1080">
        <f t="shared" si="99"/>
        <v>202009</v>
      </c>
      <c r="F1080" s="105">
        <v>70.791659999999993</v>
      </c>
      <c r="G1080" s="105"/>
      <c r="H1080" s="44"/>
      <c r="J1080" s="32">
        <f t="shared" si="100"/>
        <v>0</v>
      </c>
      <c r="K1080" s="32">
        <f t="shared" si="101"/>
        <v>9</v>
      </c>
    </row>
    <row r="1081" spans="1:11" x14ac:dyDescent="0.35">
      <c r="A1081" s="15">
        <v>44085</v>
      </c>
      <c r="B1081">
        <f t="shared" si="96"/>
        <v>2020</v>
      </c>
      <c r="C1081">
        <f t="shared" si="97"/>
        <v>9</v>
      </c>
      <c r="D1081">
        <f t="shared" si="98"/>
        <v>11</v>
      </c>
      <c r="E1081">
        <f t="shared" si="99"/>
        <v>202009</v>
      </c>
      <c r="F1081" s="105">
        <v>71.416659999999993</v>
      </c>
      <c r="G1081" s="105"/>
      <c r="H1081" s="44"/>
      <c r="J1081" s="32">
        <f t="shared" si="100"/>
        <v>0</v>
      </c>
      <c r="K1081" s="32">
        <f t="shared" si="101"/>
        <v>9</v>
      </c>
    </row>
    <row r="1082" spans="1:11" x14ac:dyDescent="0.35">
      <c r="A1082" s="15">
        <v>44086</v>
      </c>
      <c r="B1082">
        <f t="shared" si="96"/>
        <v>2020</v>
      </c>
      <c r="C1082">
        <f t="shared" si="97"/>
        <v>9</v>
      </c>
      <c r="D1082">
        <f t="shared" si="98"/>
        <v>12</v>
      </c>
      <c r="E1082">
        <f t="shared" si="99"/>
        <v>202009</v>
      </c>
      <c r="F1082" s="105">
        <v>66.041659999999993</v>
      </c>
      <c r="G1082" s="105"/>
      <c r="H1082" s="44"/>
      <c r="J1082" s="32">
        <f t="shared" si="100"/>
        <v>0</v>
      </c>
      <c r="K1082" s="32">
        <f t="shared" si="101"/>
        <v>4</v>
      </c>
    </row>
    <row r="1083" spans="1:11" x14ac:dyDescent="0.35">
      <c r="A1083" s="15">
        <v>44087</v>
      </c>
      <c r="B1083">
        <f t="shared" si="96"/>
        <v>2020</v>
      </c>
      <c r="C1083">
        <f t="shared" si="97"/>
        <v>9</v>
      </c>
      <c r="D1083">
        <f t="shared" si="98"/>
        <v>13</v>
      </c>
      <c r="E1083">
        <f t="shared" si="99"/>
        <v>202009</v>
      </c>
      <c r="F1083" s="105">
        <v>61.208329999999997</v>
      </c>
      <c r="G1083" s="105"/>
      <c r="H1083" s="44"/>
      <c r="J1083" s="32">
        <f t="shared" si="100"/>
        <v>0</v>
      </c>
      <c r="K1083" s="32">
        <f t="shared" si="101"/>
        <v>0</v>
      </c>
    </row>
    <row r="1084" spans="1:11" x14ac:dyDescent="0.35">
      <c r="A1084" s="15">
        <v>44088</v>
      </c>
      <c r="B1084">
        <f t="shared" si="96"/>
        <v>2020</v>
      </c>
      <c r="C1084">
        <f t="shared" si="97"/>
        <v>9</v>
      </c>
      <c r="D1084">
        <f t="shared" si="98"/>
        <v>14</v>
      </c>
      <c r="E1084">
        <f t="shared" si="99"/>
        <v>202009</v>
      </c>
      <c r="F1084" s="105">
        <v>64.708340000000007</v>
      </c>
      <c r="G1084" s="105"/>
      <c r="H1084" s="44"/>
      <c r="J1084" s="32">
        <f t="shared" si="100"/>
        <v>0</v>
      </c>
      <c r="K1084" s="32">
        <f t="shared" si="101"/>
        <v>3</v>
      </c>
    </row>
    <row r="1085" spans="1:11" x14ac:dyDescent="0.35">
      <c r="A1085" s="15">
        <v>44089</v>
      </c>
      <c r="B1085">
        <f t="shared" si="96"/>
        <v>2020</v>
      </c>
      <c r="C1085">
        <f t="shared" si="97"/>
        <v>9</v>
      </c>
      <c r="D1085">
        <f t="shared" si="98"/>
        <v>15</v>
      </c>
      <c r="E1085">
        <f t="shared" si="99"/>
        <v>202009</v>
      </c>
      <c r="F1085" s="105">
        <v>67.333340000000007</v>
      </c>
      <c r="G1085" s="105"/>
      <c r="H1085" s="44"/>
      <c r="J1085" s="32">
        <f t="shared" si="100"/>
        <v>0</v>
      </c>
      <c r="K1085" s="32">
        <f t="shared" si="101"/>
        <v>5</v>
      </c>
    </row>
    <row r="1086" spans="1:11" x14ac:dyDescent="0.35">
      <c r="A1086" s="15">
        <v>44090</v>
      </c>
      <c r="B1086">
        <f t="shared" si="96"/>
        <v>2020</v>
      </c>
      <c r="C1086">
        <f t="shared" si="97"/>
        <v>9</v>
      </c>
      <c r="D1086">
        <f t="shared" si="98"/>
        <v>16</v>
      </c>
      <c r="E1086">
        <f t="shared" si="99"/>
        <v>202009</v>
      </c>
      <c r="F1086" s="105">
        <v>69.083340000000007</v>
      </c>
      <c r="G1086" s="105"/>
      <c r="H1086" s="44"/>
      <c r="J1086" s="32">
        <f t="shared" si="100"/>
        <v>0</v>
      </c>
      <c r="K1086" s="32">
        <f t="shared" si="101"/>
        <v>7</v>
      </c>
    </row>
    <row r="1087" spans="1:11" x14ac:dyDescent="0.35">
      <c r="A1087" s="15">
        <v>44091</v>
      </c>
      <c r="B1087">
        <f t="shared" si="96"/>
        <v>2020</v>
      </c>
      <c r="C1087">
        <f t="shared" si="97"/>
        <v>9</v>
      </c>
      <c r="D1087">
        <f t="shared" si="98"/>
        <v>17</v>
      </c>
      <c r="E1087">
        <f t="shared" si="99"/>
        <v>202009</v>
      </c>
      <c r="F1087" s="105">
        <v>68.333340000000007</v>
      </c>
      <c r="G1087" s="105"/>
      <c r="H1087" s="44"/>
      <c r="J1087" s="32">
        <f t="shared" si="100"/>
        <v>0</v>
      </c>
      <c r="K1087" s="32">
        <f t="shared" si="101"/>
        <v>6</v>
      </c>
    </row>
    <row r="1088" spans="1:11" x14ac:dyDescent="0.35">
      <c r="A1088" s="15">
        <v>44092</v>
      </c>
      <c r="B1088">
        <f t="shared" si="96"/>
        <v>2020</v>
      </c>
      <c r="C1088">
        <f t="shared" si="97"/>
        <v>9</v>
      </c>
      <c r="D1088">
        <f t="shared" si="98"/>
        <v>18</v>
      </c>
      <c r="E1088">
        <f t="shared" si="99"/>
        <v>202009</v>
      </c>
      <c r="F1088" s="105">
        <v>66.25</v>
      </c>
      <c r="G1088" s="105"/>
      <c r="H1088" s="44"/>
      <c r="J1088" s="32">
        <f t="shared" si="100"/>
        <v>0</v>
      </c>
      <c r="K1088" s="32">
        <f t="shared" si="101"/>
        <v>4</v>
      </c>
    </row>
    <row r="1089" spans="1:11" x14ac:dyDescent="0.35">
      <c r="A1089" s="15">
        <v>44093</v>
      </c>
      <c r="B1089">
        <f t="shared" si="96"/>
        <v>2020</v>
      </c>
      <c r="C1089">
        <f t="shared" si="97"/>
        <v>9</v>
      </c>
      <c r="D1089">
        <f t="shared" si="98"/>
        <v>19</v>
      </c>
      <c r="E1089">
        <f t="shared" si="99"/>
        <v>202009</v>
      </c>
      <c r="F1089" s="105">
        <v>65.333340000000007</v>
      </c>
      <c r="G1089" s="105"/>
      <c r="H1089" s="44"/>
      <c r="J1089" s="32">
        <f t="shared" si="100"/>
        <v>0</v>
      </c>
      <c r="K1089" s="32">
        <f t="shared" si="101"/>
        <v>3</v>
      </c>
    </row>
    <row r="1090" spans="1:11" x14ac:dyDescent="0.35">
      <c r="A1090" s="15">
        <v>44094</v>
      </c>
      <c r="B1090">
        <f t="shared" si="96"/>
        <v>2020</v>
      </c>
      <c r="C1090">
        <f t="shared" si="97"/>
        <v>9</v>
      </c>
      <c r="D1090">
        <f t="shared" si="98"/>
        <v>20</v>
      </c>
      <c r="E1090">
        <f t="shared" si="99"/>
        <v>202009</v>
      </c>
      <c r="F1090" s="105">
        <v>64.208340000000007</v>
      </c>
      <c r="G1090" s="105"/>
      <c r="H1090" s="44"/>
      <c r="J1090" s="32">
        <f t="shared" si="100"/>
        <v>0</v>
      </c>
      <c r="K1090" s="32">
        <f t="shared" si="101"/>
        <v>2</v>
      </c>
    </row>
    <row r="1091" spans="1:11" x14ac:dyDescent="0.35">
      <c r="A1091" s="15">
        <v>44095</v>
      </c>
      <c r="B1091">
        <f t="shared" si="96"/>
        <v>2020</v>
      </c>
      <c r="C1091">
        <f t="shared" si="97"/>
        <v>9</v>
      </c>
      <c r="D1091">
        <f t="shared" si="98"/>
        <v>21</v>
      </c>
      <c r="E1091">
        <f t="shared" si="99"/>
        <v>202009</v>
      </c>
      <c r="F1091" s="105">
        <v>61.958329999999997</v>
      </c>
      <c r="G1091" s="105"/>
      <c r="H1091" s="44"/>
      <c r="J1091" s="32">
        <f t="shared" si="100"/>
        <v>0</v>
      </c>
      <c r="K1091" s="32">
        <f t="shared" si="101"/>
        <v>0</v>
      </c>
    </row>
    <row r="1092" spans="1:11" x14ac:dyDescent="0.35">
      <c r="A1092" s="15">
        <v>44096</v>
      </c>
      <c r="B1092">
        <f t="shared" si="96"/>
        <v>2020</v>
      </c>
      <c r="C1092">
        <f t="shared" si="97"/>
        <v>9</v>
      </c>
      <c r="D1092">
        <f t="shared" si="98"/>
        <v>22</v>
      </c>
      <c r="E1092">
        <f t="shared" si="99"/>
        <v>202009</v>
      </c>
      <c r="F1092" s="105">
        <v>68.75</v>
      </c>
      <c r="G1092" s="105"/>
      <c r="H1092" s="44"/>
      <c r="J1092" s="32">
        <f t="shared" si="100"/>
        <v>0</v>
      </c>
      <c r="K1092" s="32">
        <f t="shared" si="101"/>
        <v>7</v>
      </c>
    </row>
    <row r="1093" spans="1:11" x14ac:dyDescent="0.35">
      <c r="A1093" s="15">
        <v>44097</v>
      </c>
      <c r="B1093">
        <f t="shared" si="96"/>
        <v>2020</v>
      </c>
      <c r="C1093">
        <f t="shared" si="97"/>
        <v>9</v>
      </c>
      <c r="D1093">
        <f t="shared" si="98"/>
        <v>23</v>
      </c>
      <c r="E1093">
        <f t="shared" si="99"/>
        <v>202009</v>
      </c>
      <c r="F1093" s="105">
        <v>63.458329999999997</v>
      </c>
      <c r="G1093" s="105"/>
      <c r="H1093" s="44"/>
      <c r="J1093" s="32">
        <f t="shared" si="100"/>
        <v>0</v>
      </c>
      <c r="K1093" s="32">
        <f t="shared" si="101"/>
        <v>1</v>
      </c>
    </row>
    <row r="1094" spans="1:11" x14ac:dyDescent="0.35">
      <c r="A1094" s="15">
        <v>44098</v>
      </c>
      <c r="B1094">
        <f t="shared" ref="B1094:B1157" si="102">YEAR(A1094)</f>
        <v>2020</v>
      </c>
      <c r="C1094">
        <f t="shared" ref="C1094:C1157" si="103">MONTH(A1094)</f>
        <v>9</v>
      </c>
      <c r="D1094">
        <f t="shared" ref="D1094:D1157" si="104">DAY(A1094)</f>
        <v>24</v>
      </c>
      <c r="E1094">
        <f t="shared" ref="E1094:E1157" si="105">B1094*100+C1094</f>
        <v>202009</v>
      </c>
      <c r="F1094" s="105">
        <v>60.958329999999997</v>
      </c>
      <c r="G1094" s="105"/>
      <c r="H1094" s="44"/>
      <c r="J1094" s="32">
        <f t="shared" ref="J1094:J1157" si="106">IF(F1094=999,0,MAX(ROUND($J$3-F1094,0),0))</f>
        <v>0</v>
      </c>
      <c r="K1094" s="32">
        <f t="shared" ref="K1094:K1157" si="107">IF(F1094=999,0,MAX(ROUND(F1094-$K$3,0),0))</f>
        <v>0</v>
      </c>
    </row>
    <row r="1095" spans="1:11" x14ac:dyDescent="0.35">
      <c r="A1095" s="15">
        <v>44099</v>
      </c>
      <c r="B1095">
        <f t="shared" si="102"/>
        <v>2020</v>
      </c>
      <c r="C1095">
        <f t="shared" si="103"/>
        <v>9</v>
      </c>
      <c r="D1095">
        <f t="shared" si="104"/>
        <v>25</v>
      </c>
      <c r="E1095">
        <f t="shared" si="105"/>
        <v>202009</v>
      </c>
      <c r="F1095" s="105">
        <v>56.166670000000003</v>
      </c>
      <c r="G1095" s="105"/>
      <c r="H1095" s="44"/>
      <c r="J1095" s="32">
        <f t="shared" si="106"/>
        <v>0</v>
      </c>
      <c r="K1095" s="32">
        <f t="shared" si="107"/>
        <v>0</v>
      </c>
    </row>
    <row r="1096" spans="1:11" x14ac:dyDescent="0.35">
      <c r="A1096" s="15">
        <v>44100</v>
      </c>
      <c r="B1096">
        <f t="shared" si="102"/>
        <v>2020</v>
      </c>
      <c r="C1096">
        <f t="shared" si="103"/>
        <v>9</v>
      </c>
      <c r="D1096">
        <f t="shared" si="104"/>
        <v>26</v>
      </c>
      <c r="E1096">
        <f t="shared" si="105"/>
        <v>202009</v>
      </c>
      <c r="F1096" s="105">
        <v>52.791670000000003</v>
      </c>
      <c r="G1096" s="105"/>
      <c r="H1096" s="44"/>
      <c r="J1096" s="32">
        <f t="shared" si="106"/>
        <v>0</v>
      </c>
      <c r="K1096" s="32">
        <f t="shared" si="107"/>
        <v>0</v>
      </c>
    </row>
    <row r="1097" spans="1:11" x14ac:dyDescent="0.35">
      <c r="A1097" s="15">
        <v>44101</v>
      </c>
      <c r="B1097">
        <f t="shared" si="102"/>
        <v>2020</v>
      </c>
      <c r="C1097">
        <f t="shared" si="103"/>
        <v>9</v>
      </c>
      <c r="D1097">
        <f t="shared" si="104"/>
        <v>27</v>
      </c>
      <c r="E1097">
        <f t="shared" si="105"/>
        <v>202009</v>
      </c>
      <c r="F1097" s="105">
        <v>53.541670000000003</v>
      </c>
      <c r="G1097" s="105"/>
      <c r="H1097" s="44"/>
      <c r="J1097" s="32">
        <f t="shared" si="106"/>
        <v>0</v>
      </c>
      <c r="K1097" s="32">
        <f t="shared" si="107"/>
        <v>0</v>
      </c>
    </row>
    <row r="1098" spans="1:11" x14ac:dyDescent="0.35">
      <c r="A1098" s="15">
        <v>44102</v>
      </c>
      <c r="B1098">
        <f t="shared" si="102"/>
        <v>2020</v>
      </c>
      <c r="C1098">
        <f t="shared" si="103"/>
        <v>9</v>
      </c>
      <c r="D1098">
        <f t="shared" si="104"/>
        <v>28</v>
      </c>
      <c r="E1098">
        <f t="shared" si="105"/>
        <v>202009</v>
      </c>
      <c r="F1098" s="105">
        <v>58.583329999999997</v>
      </c>
      <c r="G1098" s="105"/>
      <c r="H1098" s="44"/>
      <c r="J1098" s="32">
        <f t="shared" si="106"/>
        <v>0</v>
      </c>
      <c r="K1098" s="32">
        <f t="shared" si="107"/>
        <v>0</v>
      </c>
    </row>
    <row r="1099" spans="1:11" x14ac:dyDescent="0.35">
      <c r="A1099" s="15">
        <v>44103</v>
      </c>
      <c r="B1099">
        <f t="shared" si="102"/>
        <v>2020</v>
      </c>
      <c r="C1099">
        <f t="shared" si="103"/>
        <v>9</v>
      </c>
      <c r="D1099">
        <f t="shared" si="104"/>
        <v>29</v>
      </c>
      <c r="E1099">
        <f t="shared" si="105"/>
        <v>202009</v>
      </c>
      <c r="F1099" s="105">
        <v>59.958329999999997</v>
      </c>
      <c r="G1099" s="105"/>
      <c r="H1099" s="44"/>
      <c r="J1099" s="32">
        <f t="shared" si="106"/>
        <v>0</v>
      </c>
      <c r="K1099" s="32">
        <f t="shared" si="107"/>
        <v>0</v>
      </c>
    </row>
    <row r="1100" spans="1:11" x14ac:dyDescent="0.35">
      <c r="A1100" s="15">
        <v>44104</v>
      </c>
      <c r="B1100">
        <f t="shared" si="102"/>
        <v>2020</v>
      </c>
      <c r="C1100">
        <f t="shared" si="103"/>
        <v>9</v>
      </c>
      <c r="D1100">
        <f t="shared" si="104"/>
        <v>30</v>
      </c>
      <c r="E1100">
        <f t="shared" si="105"/>
        <v>202009</v>
      </c>
      <c r="F1100" s="105">
        <v>64.375</v>
      </c>
      <c r="G1100" s="105"/>
      <c r="H1100" s="44"/>
      <c r="J1100" s="32">
        <f t="shared" si="106"/>
        <v>0</v>
      </c>
      <c r="K1100" s="32">
        <f t="shared" si="107"/>
        <v>2</v>
      </c>
    </row>
    <row r="1101" spans="1:11" x14ac:dyDescent="0.35">
      <c r="A1101" s="15">
        <v>44105</v>
      </c>
      <c r="B1101">
        <f t="shared" si="102"/>
        <v>2020</v>
      </c>
      <c r="C1101">
        <f t="shared" si="103"/>
        <v>10</v>
      </c>
      <c r="D1101">
        <f t="shared" si="104"/>
        <v>1</v>
      </c>
      <c r="E1101">
        <f t="shared" si="105"/>
        <v>202010</v>
      </c>
      <c r="F1101" s="105">
        <v>61.125</v>
      </c>
      <c r="G1101" s="105"/>
      <c r="H1101" s="44"/>
      <c r="J1101" s="32">
        <f t="shared" si="106"/>
        <v>0</v>
      </c>
      <c r="K1101" s="32">
        <f t="shared" si="107"/>
        <v>0</v>
      </c>
    </row>
    <row r="1102" spans="1:11" x14ac:dyDescent="0.35">
      <c r="A1102" s="15">
        <v>44106</v>
      </c>
      <c r="B1102">
        <f t="shared" si="102"/>
        <v>2020</v>
      </c>
      <c r="C1102">
        <f t="shared" si="103"/>
        <v>10</v>
      </c>
      <c r="D1102">
        <f t="shared" si="104"/>
        <v>2</v>
      </c>
      <c r="E1102">
        <f t="shared" si="105"/>
        <v>202010</v>
      </c>
      <c r="F1102" s="105">
        <v>64.708340000000007</v>
      </c>
      <c r="G1102" s="105"/>
      <c r="H1102" s="44"/>
      <c r="J1102" s="32">
        <f t="shared" si="106"/>
        <v>0</v>
      </c>
      <c r="K1102" s="32">
        <f t="shared" si="107"/>
        <v>3</v>
      </c>
    </row>
    <row r="1103" spans="1:11" x14ac:dyDescent="0.35">
      <c r="A1103" s="15">
        <v>44107</v>
      </c>
      <c r="B1103">
        <f t="shared" si="102"/>
        <v>2020</v>
      </c>
      <c r="C1103">
        <f t="shared" si="103"/>
        <v>10</v>
      </c>
      <c r="D1103">
        <f t="shared" si="104"/>
        <v>3</v>
      </c>
      <c r="E1103">
        <f t="shared" si="105"/>
        <v>202010</v>
      </c>
      <c r="F1103" s="105">
        <v>65.041659999999993</v>
      </c>
      <c r="G1103" s="105"/>
      <c r="H1103" s="44"/>
      <c r="J1103" s="32">
        <f t="shared" si="106"/>
        <v>0</v>
      </c>
      <c r="K1103" s="32">
        <f t="shared" si="107"/>
        <v>3</v>
      </c>
    </row>
    <row r="1104" spans="1:11" x14ac:dyDescent="0.35">
      <c r="A1104" s="15">
        <v>44108</v>
      </c>
      <c r="B1104">
        <f t="shared" si="102"/>
        <v>2020</v>
      </c>
      <c r="C1104">
        <f t="shared" si="103"/>
        <v>10</v>
      </c>
      <c r="D1104">
        <f t="shared" si="104"/>
        <v>4</v>
      </c>
      <c r="E1104">
        <f t="shared" si="105"/>
        <v>202010</v>
      </c>
      <c r="F1104" s="105">
        <v>62.333329999999997</v>
      </c>
      <c r="G1104" s="105"/>
      <c r="H1104" s="44"/>
      <c r="J1104" s="32">
        <f t="shared" si="106"/>
        <v>0</v>
      </c>
      <c r="K1104" s="32">
        <f t="shared" si="107"/>
        <v>0</v>
      </c>
    </row>
    <row r="1105" spans="1:11" x14ac:dyDescent="0.35">
      <c r="A1105" s="15">
        <v>44109</v>
      </c>
      <c r="B1105">
        <f t="shared" si="102"/>
        <v>2020</v>
      </c>
      <c r="C1105">
        <f t="shared" si="103"/>
        <v>10</v>
      </c>
      <c r="D1105">
        <f t="shared" si="104"/>
        <v>5</v>
      </c>
      <c r="E1105">
        <f t="shared" si="105"/>
        <v>202010</v>
      </c>
      <c r="F1105" s="105">
        <v>66.166659999999993</v>
      </c>
      <c r="G1105" s="105"/>
      <c r="H1105" s="44"/>
      <c r="J1105" s="32">
        <f t="shared" si="106"/>
        <v>0</v>
      </c>
      <c r="K1105" s="32">
        <f t="shared" si="107"/>
        <v>4</v>
      </c>
    </row>
    <row r="1106" spans="1:11" x14ac:dyDescent="0.35">
      <c r="A1106" s="15">
        <v>44110</v>
      </c>
      <c r="B1106">
        <f t="shared" si="102"/>
        <v>2020</v>
      </c>
      <c r="C1106">
        <f t="shared" si="103"/>
        <v>10</v>
      </c>
      <c r="D1106">
        <f t="shared" si="104"/>
        <v>6</v>
      </c>
      <c r="E1106">
        <f t="shared" si="105"/>
        <v>202010</v>
      </c>
      <c r="F1106" s="105">
        <v>64.833340000000007</v>
      </c>
      <c r="G1106" s="105"/>
      <c r="H1106" s="44"/>
      <c r="J1106" s="32">
        <f t="shared" si="106"/>
        <v>0</v>
      </c>
      <c r="K1106" s="32">
        <f t="shared" si="107"/>
        <v>3</v>
      </c>
    </row>
    <row r="1107" spans="1:11" x14ac:dyDescent="0.35">
      <c r="A1107" s="15">
        <v>44111</v>
      </c>
      <c r="B1107">
        <f t="shared" si="102"/>
        <v>2020</v>
      </c>
      <c r="C1107">
        <f t="shared" si="103"/>
        <v>10</v>
      </c>
      <c r="D1107">
        <f t="shared" si="104"/>
        <v>7</v>
      </c>
      <c r="E1107">
        <f t="shared" si="105"/>
        <v>202010</v>
      </c>
      <c r="F1107" s="105">
        <v>67.458340000000007</v>
      </c>
      <c r="G1107" s="105"/>
      <c r="H1107" s="44"/>
      <c r="J1107" s="32">
        <f t="shared" si="106"/>
        <v>0</v>
      </c>
      <c r="K1107" s="32">
        <f t="shared" si="107"/>
        <v>5</v>
      </c>
    </row>
    <row r="1108" spans="1:11" x14ac:dyDescent="0.35">
      <c r="A1108" s="15">
        <v>44112</v>
      </c>
      <c r="B1108">
        <f t="shared" si="102"/>
        <v>2020</v>
      </c>
      <c r="C1108">
        <f t="shared" si="103"/>
        <v>10</v>
      </c>
      <c r="D1108">
        <f t="shared" si="104"/>
        <v>8</v>
      </c>
      <c r="E1108">
        <f t="shared" si="105"/>
        <v>202010</v>
      </c>
      <c r="F1108" s="105">
        <v>60.958329999999997</v>
      </c>
      <c r="G1108" s="105"/>
      <c r="H1108" s="44"/>
      <c r="J1108" s="32">
        <f t="shared" si="106"/>
        <v>0</v>
      </c>
      <c r="K1108" s="32">
        <f t="shared" si="107"/>
        <v>0</v>
      </c>
    </row>
    <row r="1109" spans="1:11" x14ac:dyDescent="0.35">
      <c r="A1109" s="15">
        <v>44113</v>
      </c>
      <c r="B1109">
        <f t="shared" si="102"/>
        <v>2020</v>
      </c>
      <c r="C1109">
        <f t="shared" si="103"/>
        <v>10</v>
      </c>
      <c r="D1109">
        <f t="shared" si="104"/>
        <v>9</v>
      </c>
      <c r="E1109">
        <f t="shared" si="105"/>
        <v>202010</v>
      </c>
      <c r="F1109" s="105">
        <v>63.041670000000003</v>
      </c>
      <c r="G1109" s="105"/>
      <c r="H1109" s="44"/>
      <c r="J1109" s="32">
        <f t="shared" si="106"/>
        <v>0</v>
      </c>
      <c r="K1109" s="32">
        <f t="shared" si="107"/>
        <v>1</v>
      </c>
    </row>
    <row r="1110" spans="1:11" x14ac:dyDescent="0.35">
      <c r="A1110" s="15">
        <v>44114</v>
      </c>
      <c r="B1110">
        <f t="shared" si="102"/>
        <v>2020</v>
      </c>
      <c r="C1110">
        <f t="shared" si="103"/>
        <v>10</v>
      </c>
      <c r="D1110">
        <f t="shared" si="104"/>
        <v>10</v>
      </c>
      <c r="E1110">
        <f t="shared" si="105"/>
        <v>202010</v>
      </c>
      <c r="F1110" s="105">
        <v>59.708329999999997</v>
      </c>
      <c r="G1110" s="105"/>
      <c r="H1110" s="44"/>
      <c r="J1110" s="32">
        <f t="shared" si="106"/>
        <v>0</v>
      </c>
      <c r="K1110" s="32">
        <f t="shared" si="107"/>
        <v>0</v>
      </c>
    </row>
    <row r="1111" spans="1:11" x14ac:dyDescent="0.35">
      <c r="A1111" s="15">
        <v>44115</v>
      </c>
      <c r="B1111">
        <f t="shared" si="102"/>
        <v>2020</v>
      </c>
      <c r="C1111">
        <f t="shared" si="103"/>
        <v>10</v>
      </c>
      <c r="D1111">
        <f t="shared" si="104"/>
        <v>11</v>
      </c>
      <c r="E1111">
        <f t="shared" si="105"/>
        <v>202010</v>
      </c>
      <c r="F1111" s="105">
        <v>47.708329999999997</v>
      </c>
      <c r="G1111" s="105"/>
      <c r="H1111" s="44"/>
      <c r="J1111" s="32">
        <f t="shared" si="106"/>
        <v>4</v>
      </c>
      <c r="K1111" s="32">
        <f t="shared" si="107"/>
        <v>0</v>
      </c>
    </row>
    <row r="1112" spans="1:11" x14ac:dyDescent="0.35">
      <c r="A1112" s="15">
        <v>44116</v>
      </c>
      <c r="B1112">
        <f t="shared" si="102"/>
        <v>2020</v>
      </c>
      <c r="C1112">
        <f t="shared" si="103"/>
        <v>10</v>
      </c>
      <c r="D1112">
        <f t="shared" si="104"/>
        <v>12</v>
      </c>
      <c r="E1112">
        <f t="shared" si="105"/>
        <v>202010</v>
      </c>
      <c r="F1112" s="105">
        <v>51.291670000000003</v>
      </c>
      <c r="G1112" s="105"/>
      <c r="H1112" s="44"/>
      <c r="J1112" s="32">
        <f t="shared" si="106"/>
        <v>1</v>
      </c>
      <c r="K1112" s="32">
        <f t="shared" si="107"/>
        <v>0</v>
      </c>
    </row>
    <row r="1113" spans="1:11" x14ac:dyDescent="0.35">
      <c r="A1113" s="15">
        <v>44117</v>
      </c>
      <c r="B1113">
        <f t="shared" si="102"/>
        <v>2020</v>
      </c>
      <c r="C1113">
        <f t="shared" si="103"/>
        <v>10</v>
      </c>
      <c r="D1113">
        <f t="shared" si="104"/>
        <v>13</v>
      </c>
      <c r="E1113">
        <f t="shared" si="105"/>
        <v>202010</v>
      </c>
      <c r="F1113" s="105">
        <v>48.625</v>
      </c>
      <c r="G1113" s="105"/>
      <c r="H1113" s="44"/>
      <c r="J1113" s="32">
        <f t="shared" si="106"/>
        <v>3</v>
      </c>
      <c r="K1113" s="32">
        <f t="shared" si="107"/>
        <v>0</v>
      </c>
    </row>
    <row r="1114" spans="1:11" x14ac:dyDescent="0.35">
      <c r="A1114" s="15">
        <v>44118</v>
      </c>
      <c r="B1114">
        <f t="shared" si="102"/>
        <v>2020</v>
      </c>
      <c r="C1114">
        <f t="shared" si="103"/>
        <v>10</v>
      </c>
      <c r="D1114">
        <f t="shared" si="104"/>
        <v>14</v>
      </c>
      <c r="E1114">
        <f t="shared" si="105"/>
        <v>202010</v>
      </c>
      <c r="F1114" s="105">
        <v>52.041670000000003</v>
      </c>
      <c r="G1114" s="105"/>
      <c r="H1114" s="44"/>
      <c r="J1114" s="32">
        <f t="shared" si="106"/>
        <v>0</v>
      </c>
      <c r="K1114" s="32">
        <f t="shared" si="107"/>
        <v>0</v>
      </c>
    </row>
    <row r="1115" spans="1:11" x14ac:dyDescent="0.35">
      <c r="A1115" s="15">
        <v>44119</v>
      </c>
      <c r="B1115">
        <f t="shared" si="102"/>
        <v>2020</v>
      </c>
      <c r="C1115">
        <f t="shared" si="103"/>
        <v>10</v>
      </c>
      <c r="D1115">
        <f t="shared" si="104"/>
        <v>15</v>
      </c>
      <c r="E1115">
        <f t="shared" si="105"/>
        <v>202010</v>
      </c>
      <c r="F1115" s="105">
        <v>47</v>
      </c>
      <c r="G1115" s="105"/>
      <c r="H1115" s="44"/>
      <c r="J1115" s="32">
        <f t="shared" si="106"/>
        <v>5</v>
      </c>
      <c r="K1115" s="32">
        <f t="shared" si="107"/>
        <v>0</v>
      </c>
    </row>
    <row r="1116" spans="1:11" x14ac:dyDescent="0.35">
      <c r="A1116" s="15">
        <v>44120</v>
      </c>
      <c r="B1116">
        <f t="shared" si="102"/>
        <v>2020</v>
      </c>
      <c r="C1116">
        <f t="shared" si="103"/>
        <v>10</v>
      </c>
      <c r="D1116">
        <f t="shared" si="104"/>
        <v>16</v>
      </c>
      <c r="E1116">
        <f t="shared" si="105"/>
        <v>202010</v>
      </c>
      <c r="F1116" s="105">
        <v>55.833329999999997</v>
      </c>
      <c r="G1116" s="105"/>
      <c r="H1116" s="44"/>
      <c r="J1116" s="32">
        <f t="shared" si="106"/>
        <v>0</v>
      </c>
      <c r="K1116" s="32">
        <f t="shared" si="107"/>
        <v>0</v>
      </c>
    </row>
    <row r="1117" spans="1:11" x14ac:dyDescent="0.35">
      <c r="A1117" s="15">
        <v>44121</v>
      </c>
      <c r="B1117">
        <f t="shared" si="102"/>
        <v>2020</v>
      </c>
      <c r="C1117">
        <f t="shared" si="103"/>
        <v>10</v>
      </c>
      <c r="D1117">
        <f t="shared" si="104"/>
        <v>17</v>
      </c>
      <c r="E1117">
        <f t="shared" si="105"/>
        <v>202010</v>
      </c>
      <c r="F1117" s="105">
        <v>51.708329999999997</v>
      </c>
      <c r="G1117" s="105"/>
      <c r="H1117" s="44"/>
      <c r="J1117" s="32">
        <f t="shared" si="106"/>
        <v>0</v>
      </c>
      <c r="K1117" s="32">
        <f t="shared" si="107"/>
        <v>0</v>
      </c>
    </row>
    <row r="1118" spans="1:11" x14ac:dyDescent="0.35">
      <c r="A1118" s="15">
        <v>44122</v>
      </c>
      <c r="B1118">
        <f t="shared" si="102"/>
        <v>2020</v>
      </c>
      <c r="C1118">
        <f t="shared" si="103"/>
        <v>10</v>
      </c>
      <c r="D1118">
        <f t="shared" si="104"/>
        <v>18</v>
      </c>
      <c r="E1118">
        <f t="shared" si="105"/>
        <v>202010</v>
      </c>
      <c r="F1118" s="105">
        <v>46.708329999999997</v>
      </c>
      <c r="G1118" s="105"/>
      <c r="H1118" s="44"/>
      <c r="J1118" s="32">
        <f t="shared" si="106"/>
        <v>5</v>
      </c>
      <c r="K1118" s="32">
        <f t="shared" si="107"/>
        <v>0</v>
      </c>
    </row>
    <row r="1119" spans="1:11" x14ac:dyDescent="0.35">
      <c r="A1119" s="15">
        <v>44123</v>
      </c>
      <c r="B1119">
        <f t="shared" si="102"/>
        <v>2020</v>
      </c>
      <c r="C1119">
        <f t="shared" si="103"/>
        <v>10</v>
      </c>
      <c r="D1119">
        <f t="shared" si="104"/>
        <v>19</v>
      </c>
      <c r="E1119">
        <f t="shared" si="105"/>
        <v>202010</v>
      </c>
      <c r="F1119" s="105">
        <v>47.083329999999997</v>
      </c>
      <c r="G1119" s="105"/>
      <c r="H1119" s="44"/>
      <c r="J1119" s="32">
        <f t="shared" si="106"/>
        <v>5</v>
      </c>
      <c r="K1119" s="32">
        <f t="shared" si="107"/>
        <v>0</v>
      </c>
    </row>
    <row r="1120" spans="1:11" x14ac:dyDescent="0.35">
      <c r="A1120" s="15">
        <v>44124</v>
      </c>
      <c r="B1120">
        <f t="shared" si="102"/>
        <v>2020</v>
      </c>
      <c r="C1120">
        <f t="shared" si="103"/>
        <v>10</v>
      </c>
      <c r="D1120">
        <f t="shared" si="104"/>
        <v>20</v>
      </c>
      <c r="E1120">
        <f t="shared" si="105"/>
        <v>202010</v>
      </c>
      <c r="F1120" s="105">
        <v>46.791670000000003</v>
      </c>
      <c r="G1120" s="105"/>
      <c r="H1120" s="44"/>
      <c r="J1120" s="32">
        <f t="shared" si="106"/>
        <v>5</v>
      </c>
      <c r="K1120" s="32">
        <f t="shared" si="107"/>
        <v>0</v>
      </c>
    </row>
    <row r="1121" spans="1:11" x14ac:dyDescent="0.35">
      <c r="A1121" s="15">
        <v>44125</v>
      </c>
      <c r="B1121">
        <f t="shared" si="102"/>
        <v>2020</v>
      </c>
      <c r="C1121">
        <f t="shared" si="103"/>
        <v>10</v>
      </c>
      <c r="D1121">
        <f t="shared" si="104"/>
        <v>21</v>
      </c>
      <c r="E1121">
        <f t="shared" si="105"/>
        <v>202010</v>
      </c>
      <c r="F1121" s="105">
        <v>43.25</v>
      </c>
      <c r="G1121" s="105"/>
      <c r="H1121" s="44"/>
      <c r="J1121" s="32">
        <f t="shared" si="106"/>
        <v>9</v>
      </c>
      <c r="K1121" s="32">
        <f t="shared" si="107"/>
        <v>0</v>
      </c>
    </row>
    <row r="1122" spans="1:11" x14ac:dyDescent="0.35">
      <c r="A1122" s="15">
        <v>44126</v>
      </c>
      <c r="B1122">
        <f t="shared" si="102"/>
        <v>2020</v>
      </c>
      <c r="C1122">
        <f t="shared" si="103"/>
        <v>10</v>
      </c>
      <c r="D1122">
        <f t="shared" si="104"/>
        <v>22</v>
      </c>
      <c r="E1122">
        <f t="shared" si="105"/>
        <v>202010</v>
      </c>
      <c r="F1122" s="105">
        <v>38.541670000000003</v>
      </c>
      <c r="G1122" s="105"/>
      <c r="H1122" s="44"/>
      <c r="J1122" s="32">
        <f t="shared" si="106"/>
        <v>13</v>
      </c>
      <c r="K1122" s="32">
        <f t="shared" si="107"/>
        <v>0</v>
      </c>
    </row>
    <row r="1123" spans="1:11" x14ac:dyDescent="0.35">
      <c r="A1123" s="15">
        <v>44127</v>
      </c>
      <c r="B1123">
        <f t="shared" si="102"/>
        <v>2020</v>
      </c>
      <c r="C1123">
        <f t="shared" si="103"/>
        <v>10</v>
      </c>
      <c r="D1123">
        <f t="shared" si="104"/>
        <v>23</v>
      </c>
      <c r="E1123">
        <f t="shared" si="105"/>
        <v>202010</v>
      </c>
      <c r="F1123" s="105">
        <v>33.166670000000003</v>
      </c>
      <c r="G1123" s="105"/>
      <c r="H1123" s="44"/>
      <c r="J1123" s="32">
        <f t="shared" si="106"/>
        <v>19</v>
      </c>
      <c r="K1123" s="32">
        <f t="shared" si="107"/>
        <v>0</v>
      </c>
    </row>
    <row r="1124" spans="1:11" x14ac:dyDescent="0.35">
      <c r="A1124" s="15">
        <v>44128</v>
      </c>
      <c r="B1124">
        <f t="shared" si="102"/>
        <v>2020</v>
      </c>
      <c r="C1124">
        <f t="shared" si="103"/>
        <v>10</v>
      </c>
      <c r="D1124">
        <f t="shared" si="104"/>
        <v>24</v>
      </c>
      <c r="E1124">
        <f t="shared" si="105"/>
        <v>202010</v>
      </c>
      <c r="F1124" s="105">
        <v>33.666670000000003</v>
      </c>
      <c r="G1124" s="105"/>
      <c r="H1124" s="44"/>
      <c r="J1124" s="32">
        <f t="shared" si="106"/>
        <v>18</v>
      </c>
      <c r="K1124" s="32">
        <f t="shared" si="107"/>
        <v>0</v>
      </c>
    </row>
    <row r="1125" spans="1:11" x14ac:dyDescent="0.35">
      <c r="A1125" s="15">
        <v>44129</v>
      </c>
      <c r="B1125">
        <f t="shared" si="102"/>
        <v>2020</v>
      </c>
      <c r="C1125">
        <f t="shared" si="103"/>
        <v>10</v>
      </c>
      <c r="D1125">
        <f t="shared" si="104"/>
        <v>25</v>
      </c>
      <c r="E1125">
        <f t="shared" si="105"/>
        <v>202010</v>
      </c>
      <c r="F1125" s="105">
        <v>27.75</v>
      </c>
      <c r="G1125" s="105"/>
      <c r="H1125" s="44"/>
      <c r="J1125" s="32">
        <f t="shared" si="106"/>
        <v>24</v>
      </c>
      <c r="K1125" s="32">
        <f t="shared" si="107"/>
        <v>0</v>
      </c>
    </row>
    <row r="1126" spans="1:11" x14ac:dyDescent="0.35">
      <c r="A1126" s="15">
        <v>44130</v>
      </c>
      <c r="B1126">
        <f t="shared" si="102"/>
        <v>2020</v>
      </c>
      <c r="C1126">
        <f t="shared" si="103"/>
        <v>10</v>
      </c>
      <c r="D1126">
        <f t="shared" si="104"/>
        <v>26</v>
      </c>
      <c r="E1126">
        <f t="shared" si="105"/>
        <v>202010</v>
      </c>
      <c r="F1126" s="105">
        <v>28.83333</v>
      </c>
      <c r="G1126" s="105"/>
      <c r="H1126" s="44"/>
      <c r="J1126" s="32">
        <f t="shared" si="106"/>
        <v>23</v>
      </c>
      <c r="K1126" s="32">
        <f t="shared" si="107"/>
        <v>0</v>
      </c>
    </row>
    <row r="1127" spans="1:11" x14ac:dyDescent="0.35">
      <c r="A1127" s="15">
        <v>44131</v>
      </c>
      <c r="B1127">
        <f t="shared" si="102"/>
        <v>2020</v>
      </c>
      <c r="C1127">
        <f t="shared" si="103"/>
        <v>10</v>
      </c>
      <c r="D1127">
        <f t="shared" si="104"/>
        <v>27</v>
      </c>
      <c r="E1127">
        <f t="shared" si="105"/>
        <v>202010</v>
      </c>
      <c r="F1127" s="105">
        <v>29.33333</v>
      </c>
      <c r="G1127" s="105"/>
      <c r="H1127" s="44"/>
      <c r="J1127" s="32">
        <f t="shared" si="106"/>
        <v>23</v>
      </c>
      <c r="K1127" s="32">
        <f t="shared" si="107"/>
        <v>0</v>
      </c>
    </row>
    <row r="1128" spans="1:11" x14ac:dyDescent="0.35">
      <c r="A1128" s="15">
        <v>44132</v>
      </c>
      <c r="B1128">
        <f t="shared" si="102"/>
        <v>2020</v>
      </c>
      <c r="C1128">
        <f t="shared" si="103"/>
        <v>10</v>
      </c>
      <c r="D1128">
        <f t="shared" si="104"/>
        <v>28</v>
      </c>
      <c r="E1128">
        <f t="shared" si="105"/>
        <v>202010</v>
      </c>
      <c r="F1128" s="105">
        <v>33.958329999999997</v>
      </c>
      <c r="G1128" s="105"/>
      <c r="H1128" s="44"/>
      <c r="J1128" s="32">
        <f t="shared" si="106"/>
        <v>18</v>
      </c>
      <c r="K1128" s="32">
        <f t="shared" si="107"/>
        <v>0</v>
      </c>
    </row>
    <row r="1129" spans="1:11" x14ac:dyDescent="0.35">
      <c r="A1129" s="15">
        <v>44133</v>
      </c>
      <c r="B1129">
        <f t="shared" si="102"/>
        <v>2020</v>
      </c>
      <c r="C1129">
        <f t="shared" si="103"/>
        <v>10</v>
      </c>
      <c r="D1129">
        <f t="shared" si="104"/>
        <v>29</v>
      </c>
      <c r="E1129">
        <f t="shared" si="105"/>
        <v>202010</v>
      </c>
      <c r="F1129" s="105">
        <v>40.625</v>
      </c>
      <c r="G1129" s="105"/>
      <c r="H1129" s="44"/>
      <c r="J1129" s="32">
        <f t="shared" si="106"/>
        <v>11</v>
      </c>
      <c r="K1129" s="32">
        <f t="shared" si="107"/>
        <v>0</v>
      </c>
    </row>
    <row r="1130" spans="1:11" x14ac:dyDescent="0.35">
      <c r="A1130" s="15">
        <v>44134</v>
      </c>
      <c r="B1130">
        <f t="shared" si="102"/>
        <v>2020</v>
      </c>
      <c r="C1130">
        <f t="shared" si="103"/>
        <v>10</v>
      </c>
      <c r="D1130">
        <f t="shared" si="104"/>
        <v>30</v>
      </c>
      <c r="E1130">
        <f t="shared" si="105"/>
        <v>202010</v>
      </c>
      <c r="F1130" s="105">
        <v>47.166670000000003</v>
      </c>
      <c r="G1130" s="105"/>
      <c r="H1130" s="44"/>
      <c r="J1130" s="32">
        <f t="shared" si="106"/>
        <v>5</v>
      </c>
      <c r="K1130" s="32">
        <f t="shared" si="107"/>
        <v>0</v>
      </c>
    </row>
    <row r="1131" spans="1:11" x14ac:dyDescent="0.35">
      <c r="A1131" s="15">
        <v>44135</v>
      </c>
      <c r="B1131">
        <f t="shared" si="102"/>
        <v>2020</v>
      </c>
      <c r="C1131">
        <f t="shared" si="103"/>
        <v>10</v>
      </c>
      <c r="D1131">
        <f t="shared" si="104"/>
        <v>31</v>
      </c>
      <c r="E1131">
        <f t="shared" si="105"/>
        <v>202010</v>
      </c>
      <c r="F1131" s="105">
        <v>42.583329999999997</v>
      </c>
      <c r="G1131" s="105"/>
      <c r="H1131" s="44"/>
      <c r="J1131" s="32">
        <f t="shared" si="106"/>
        <v>9</v>
      </c>
      <c r="K1131" s="32">
        <f t="shared" si="107"/>
        <v>0</v>
      </c>
    </row>
    <row r="1132" spans="1:11" x14ac:dyDescent="0.35">
      <c r="A1132" s="15">
        <v>44136</v>
      </c>
      <c r="B1132">
        <f t="shared" si="102"/>
        <v>2020</v>
      </c>
      <c r="C1132">
        <f t="shared" si="103"/>
        <v>11</v>
      </c>
      <c r="D1132">
        <f t="shared" si="104"/>
        <v>1</v>
      </c>
      <c r="E1132">
        <f t="shared" si="105"/>
        <v>202011</v>
      </c>
      <c r="F1132" s="105">
        <v>40.583329999999997</v>
      </c>
      <c r="G1132" s="105"/>
      <c r="H1132" s="44"/>
      <c r="J1132" s="32">
        <f t="shared" si="106"/>
        <v>11</v>
      </c>
      <c r="K1132" s="32">
        <f t="shared" si="107"/>
        <v>0</v>
      </c>
    </row>
    <row r="1133" spans="1:11" x14ac:dyDescent="0.35">
      <c r="A1133" s="15">
        <v>44137</v>
      </c>
      <c r="B1133">
        <f t="shared" si="102"/>
        <v>2020</v>
      </c>
      <c r="C1133">
        <f t="shared" si="103"/>
        <v>11</v>
      </c>
      <c r="D1133">
        <f t="shared" si="104"/>
        <v>2</v>
      </c>
      <c r="E1133">
        <f t="shared" si="105"/>
        <v>202011</v>
      </c>
      <c r="F1133" s="105">
        <v>40.083329999999997</v>
      </c>
      <c r="G1133" s="105"/>
      <c r="H1133" s="44"/>
      <c r="J1133" s="32">
        <f t="shared" si="106"/>
        <v>12</v>
      </c>
      <c r="K1133" s="32">
        <f t="shared" si="107"/>
        <v>0</v>
      </c>
    </row>
    <row r="1134" spans="1:11" x14ac:dyDescent="0.35">
      <c r="A1134" s="15">
        <v>44138</v>
      </c>
      <c r="B1134">
        <f t="shared" si="102"/>
        <v>2020</v>
      </c>
      <c r="C1134">
        <f t="shared" si="103"/>
        <v>11</v>
      </c>
      <c r="D1134">
        <f t="shared" si="104"/>
        <v>3</v>
      </c>
      <c r="E1134">
        <f t="shared" si="105"/>
        <v>202011</v>
      </c>
      <c r="F1134" s="105">
        <v>38.625</v>
      </c>
      <c r="G1134" s="105"/>
      <c r="H1134" s="44"/>
      <c r="J1134" s="32">
        <f t="shared" si="106"/>
        <v>13</v>
      </c>
      <c r="K1134" s="32">
        <f t="shared" si="107"/>
        <v>0</v>
      </c>
    </row>
    <row r="1135" spans="1:11" x14ac:dyDescent="0.35">
      <c r="A1135" s="15">
        <v>44139</v>
      </c>
      <c r="B1135">
        <f t="shared" si="102"/>
        <v>2020</v>
      </c>
      <c r="C1135">
        <f t="shared" si="103"/>
        <v>11</v>
      </c>
      <c r="D1135">
        <f t="shared" si="104"/>
        <v>4</v>
      </c>
      <c r="E1135">
        <f t="shared" si="105"/>
        <v>202011</v>
      </c>
      <c r="F1135" s="105">
        <v>49.791670000000003</v>
      </c>
      <c r="G1135" s="105"/>
      <c r="H1135" s="44"/>
      <c r="J1135" s="32">
        <f t="shared" si="106"/>
        <v>2</v>
      </c>
      <c r="K1135" s="32">
        <f t="shared" si="107"/>
        <v>0</v>
      </c>
    </row>
    <row r="1136" spans="1:11" x14ac:dyDescent="0.35">
      <c r="A1136" s="15">
        <v>44140</v>
      </c>
      <c r="B1136">
        <f t="shared" si="102"/>
        <v>2020</v>
      </c>
      <c r="C1136">
        <f t="shared" si="103"/>
        <v>11</v>
      </c>
      <c r="D1136">
        <f t="shared" si="104"/>
        <v>5</v>
      </c>
      <c r="E1136">
        <f t="shared" si="105"/>
        <v>202011</v>
      </c>
      <c r="F1136" s="105">
        <v>55.083329999999997</v>
      </c>
      <c r="G1136" s="105"/>
      <c r="H1136" s="44"/>
      <c r="J1136" s="32">
        <f t="shared" si="106"/>
        <v>0</v>
      </c>
      <c r="K1136" s="32">
        <f t="shared" si="107"/>
        <v>0</v>
      </c>
    </row>
    <row r="1137" spans="1:11" x14ac:dyDescent="0.35">
      <c r="A1137" s="15">
        <v>44141</v>
      </c>
      <c r="B1137">
        <f t="shared" si="102"/>
        <v>2020</v>
      </c>
      <c r="C1137">
        <f t="shared" si="103"/>
        <v>11</v>
      </c>
      <c r="D1137">
        <f t="shared" si="104"/>
        <v>6</v>
      </c>
      <c r="E1137">
        <f t="shared" si="105"/>
        <v>202011</v>
      </c>
      <c r="F1137" s="105">
        <v>45.041670000000003</v>
      </c>
      <c r="G1137" s="105"/>
      <c r="H1137" s="44"/>
      <c r="J1137" s="32">
        <f t="shared" si="106"/>
        <v>7</v>
      </c>
      <c r="K1137" s="32">
        <f t="shared" si="107"/>
        <v>0</v>
      </c>
    </row>
    <row r="1138" spans="1:11" x14ac:dyDescent="0.35">
      <c r="A1138" s="15">
        <v>44142</v>
      </c>
      <c r="B1138">
        <f t="shared" si="102"/>
        <v>2020</v>
      </c>
      <c r="C1138">
        <f t="shared" si="103"/>
        <v>11</v>
      </c>
      <c r="D1138">
        <f t="shared" si="104"/>
        <v>7</v>
      </c>
      <c r="E1138">
        <f t="shared" si="105"/>
        <v>202011</v>
      </c>
      <c r="F1138" s="105">
        <v>38.666670000000003</v>
      </c>
      <c r="G1138" s="105"/>
      <c r="H1138" s="44"/>
      <c r="J1138" s="32">
        <f t="shared" si="106"/>
        <v>13</v>
      </c>
      <c r="K1138" s="32">
        <f t="shared" si="107"/>
        <v>0</v>
      </c>
    </row>
    <row r="1139" spans="1:11" x14ac:dyDescent="0.35">
      <c r="A1139" s="15">
        <v>44143</v>
      </c>
      <c r="B1139">
        <f t="shared" si="102"/>
        <v>2020</v>
      </c>
      <c r="C1139">
        <f t="shared" si="103"/>
        <v>11</v>
      </c>
      <c r="D1139">
        <f t="shared" si="104"/>
        <v>8</v>
      </c>
      <c r="E1139">
        <f t="shared" si="105"/>
        <v>202011</v>
      </c>
      <c r="F1139" s="105">
        <v>36.916670000000003</v>
      </c>
      <c r="G1139" s="105"/>
      <c r="H1139" s="44"/>
      <c r="J1139" s="32">
        <f t="shared" si="106"/>
        <v>15</v>
      </c>
      <c r="K1139" s="32">
        <f t="shared" si="107"/>
        <v>0</v>
      </c>
    </row>
    <row r="1140" spans="1:11" x14ac:dyDescent="0.35">
      <c r="A1140" s="15">
        <v>44144</v>
      </c>
      <c r="B1140">
        <f t="shared" si="102"/>
        <v>2020</v>
      </c>
      <c r="C1140">
        <f t="shared" si="103"/>
        <v>11</v>
      </c>
      <c r="D1140">
        <f t="shared" si="104"/>
        <v>9</v>
      </c>
      <c r="E1140">
        <f t="shared" si="105"/>
        <v>202011</v>
      </c>
      <c r="F1140" s="105">
        <v>29.875</v>
      </c>
      <c r="G1140" s="105"/>
      <c r="H1140" s="44"/>
      <c r="J1140" s="32">
        <f t="shared" si="106"/>
        <v>22</v>
      </c>
      <c r="K1140" s="32">
        <f t="shared" si="107"/>
        <v>0</v>
      </c>
    </row>
    <row r="1141" spans="1:11" x14ac:dyDescent="0.35">
      <c r="A1141" s="15">
        <v>44145</v>
      </c>
      <c r="B1141">
        <f t="shared" si="102"/>
        <v>2020</v>
      </c>
      <c r="C1141">
        <f t="shared" si="103"/>
        <v>11</v>
      </c>
      <c r="D1141">
        <f t="shared" si="104"/>
        <v>10</v>
      </c>
      <c r="E1141">
        <f t="shared" si="105"/>
        <v>202011</v>
      </c>
      <c r="F1141" s="105">
        <v>33.416670000000003</v>
      </c>
      <c r="G1141" s="105"/>
      <c r="H1141" s="44"/>
      <c r="J1141" s="32">
        <f t="shared" si="106"/>
        <v>19</v>
      </c>
      <c r="K1141" s="32">
        <f t="shared" si="107"/>
        <v>0</v>
      </c>
    </row>
    <row r="1142" spans="1:11" x14ac:dyDescent="0.35">
      <c r="A1142" s="15">
        <v>44146</v>
      </c>
      <c r="B1142">
        <f t="shared" si="102"/>
        <v>2020</v>
      </c>
      <c r="C1142">
        <f t="shared" si="103"/>
        <v>11</v>
      </c>
      <c r="D1142">
        <f t="shared" si="104"/>
        <v>11</v>
      </c>
      <c r="E1142">
        <f t="shared" si="105"/>
        <v>202011</v>
      </c>
      <c r="F1142" s="105">
        <v>30.41667</v>
      </c>
      <c r="G1142" s="105"/>
      <c r="H1142" s="44"/>
      <c r="J1142" s="32">
        <f t="shared" si="106"/>
        <v>22</v>
      </c>
      <c r="K1142" s="32">
        <f t="shared" si="107"/>
        <v>0</v>
      </c>
    </row>
    <row r="1143" spans="1:11" x14ac:dyDescent="0.35">
      <c r="A1143" s="15">
        <v>44147</v>
      </c>
      <c r="B1143">
        <f t="shared" si="102"/>
        <v>2020</v>
      </c>
      <c r="C1143">
        <f t="shared" si="103"/>
        <v>11</v>
      </c>
      <c r="D1143">
        <f t="shared" si="104"/>
        <v>12</v>
      </c>
      <c r="E1143">
        <f t="shared" si="105"/>
        <v>202011</v>
      </c>
      <c r="F1143" s="105">
        <v>33.25</v>
      </c>
      <c r="G1143" s="105"/>
      <c r="H1143" s="44"/>
      <c r="J1143" s="32">
        <f t="shared" si="106"/>
        <v>19</v>
      </c>
      <c r="K1143" s="32">
        <f t="shared" si="107"/>
        <v>0</v>
      </c>
    </row>
    <row r="1144" spans="1:11" x14ac:dyDescent="0.35">
      <c r="A1144" s="15">
        <v>44148</v>
      </c>
      <c r="B1144">
        <f t="shared" si="102"/>
        <v>2020</v>
      </c>
      <c r="C1144">
        <f t="shared" si="103"/>
        <v>11</v>
      </c>
      <c r="D1144">
        <f t="shared" si="104"/>
        <v>13</v>
      </c>
      <c r="E1144">
        <f t="shared" si="105"/>
        <v>202011</v>
      </c>
      <c r="F1144" s="105">
        <v>36.833329999999997</v>
      </c>
      <c r="G1144" s="105"/>
      <c r="H1144" s="44"/>
      <c r="J1144" s="32">
        <f t="shared" si="106"/>
        <v>15</v>
      </c>
      <c r="K1144" s="32">
        <f t="shared" si="107"/>
        <v>0</v>
      </c>
    </row>
    <row r="1145" spans="1:11" x14ac:dyDescent="0.35">
      <c r="A1145" s="15">
        <v>44149</v>
      </c>
      <c r="B1145">
        <f t="shared" si="102"/>
        <v>2020</v>
      </c>
      <c r="C1145">
        <f t="shared" si="103"/>
        <v>11</v>
      </c>
      <c r="D1145">
        <f t="shared" si="104"/>
        <v>14</v>
      </c>
      <c r="E1145">
        <f t="shared" si="105"/>
        <v>202011</v>
      </c>
      <c r="F1145" s="105">
        <v>36.833329999999997</v>
      </c>
      <c r="G1145" s="105"/>
      <c r="H1145" s="44"/>
      <c r="J1145" s="32">
        <f t="shared" si="106"/>
        <v>15</v>
      </c>
      <c r="K1145" s="32">
        <f t="shared" si="107"/>
        <v>0</v>
      </c>
    </row>
    <row r="1146" spans="1:11" x14ac:dyDescent="0.35">
      <c r="A1146" s="15">
        <v>44150</v>
      </c>
      <c r="B1146">
        <f t="shared" si="102"/>
        <v>2020</v>
      </c>
      <c r="C1146">
        <f t="shared" si="103"/>
        <v>11</v>
      </c>
      <c r="D1146">
        <f t="shared" si="104"/>
        <v>15</v>
      </c>
      <c r="E1146">
        <f t="shared" si="105"/>
        <v>202011</v>
      </c>
      <c r="F1146" s="105">
        <v>39.666670000000003</v>
      </c>
      <c r="G1146" s="105"/>
      <c r="H1146" s="44"/>
      <c r="J1146" s="32">
        <f t="shared" si="106"/>
        <v>12</v>
      </c>
      <c r="K1146" s="32">
        <f t="shared" si="107"/>
        <v>0</v>
      </c>
    </row>
    <row r="1147" spans="1:11" x14ac:dyDescent="0.35">
      <c r="A1147" s="15">
        <v>44151</v>
      </c>
      <c r="B1147">
        <f t="shared" si="102"/>
        <v>2020</v>
      </c>
      <c r="C1147">
        <f t="shared" si="103"/>
        <v>11</v>
      </c>
      <c r="D1147">
        <f t="shared" si="104"/>
        <v>16</v>
      </c>
      <c r="E1147">
        <f t="shared" si="105"/>
        <v>202011</v>
      </c>
      <c r="F1147" s="105">
        <v>32.833329999999997</v>
      </c>
      <c r="G1147" s="105"/>
      <c r="H1147" s="44"/>
      <c r="J1147" s="32">
        <f t="shared" si="106"/>
        <v>19</v>
      </c>
      <c r="K1147" s="32">
        <f t="shared" si="107"/>
        <v>0</v>
      </c>
    </row>
    <row r="1148" spans="1:11" x14ac:dyDescent="0.35">
      <c r="A1148" s="15">
        <v>44152</v>
      </c>
      <c r="B1148">
        <f t="shared" si="102"/>
        <v>2020</v>
      </c>
      <c r="C1148">
        <f t="shared" si="103"/>
        <v>11</v>
      </c>
      <c r="D1148">
        <f t="shared" si="104"/>
        <v>17</v>
      </c>
      <c r="E1148">
        <f t="shared" si="105"/>
        <v>202011</v>
      </c>
      <c r="F1148" s="105">
        <v>36.375</v>
      </c>
      <c r="G1148" s="105"/>
      <c r="H1148" s="44"/>
      <c r="J1148" s="32">
        <f t="shared" si="106"/>
        <v>16</v>
      </c>
      <c r="K1148" s="32">
        <f t="shared" si="107"/>
        <v>0</v>
      </c>
    </row>
    <row r="1149" spans="1:11" x14ac:dyDescent="0.35">
      <c r="A1149" s="15">
        <v>44153</v>
      </c>
      <c r="B1149">
        <f t="shared" si="102"/>
        <v>2020</v>
      </c>
      <c r="C1149">
        <f t="shared" si="103"/>
        <v>11</v>
      </c>
      <c r="D1149">
        <f t="shared" si="104"/>
        <v>18</v>
      </c>
      <c r="E1149">
        <f t="shared" si="105"/>
        <v>202011</v>
      </c>
      <c r="F1149" s="105">
        <v>38.625</v>
      </c>
      <c r="G1149" s="105"/>
      <c r="H1149" s="44"/>
      <c r="J1149" s="32">
        <f t="shared" si="106"/>
        <v>13</v>
      </c>
      <c r="K1149" s="32">
        <f t="shared" si="107"/>
        <v>0</v>
      </c>
    </row>
    <row r="1150" spans="1:11" x14ac:dyDescent="0.35">
      <c r="A1150" s="15">
        <v>44154</v>
      </c>
      <c r="B1150">
        <f t="shared" si="102"/>
        <v>2020</v>
      </c>
      <c r="C1150">
        <f t="shared" si="103"/>
        <v>11</v>
      </c>
      <c r="D1150">
        <f t="shared" si="104"/>
        <v>19</v>
      </c>
      <c r="E1150">
        <f t="shared" si="105"/>
        <v>202011</v>
      </c>
      <c r="F1150" s="105">
        <v>36</v>
      </c>
      <c r="G1150" s="105"/>
      <c r="H1150" s="44"/>
      <c r="J1150" s="32">
        <f t="shared" si="106"/>
        <v>16</v>
      </c>
      <c r="K1150" s="32">
        <f t="shared" si="107"/>
        <v>0</v>
      </c>
    </row>
    <row r="1151" spans="1:11" x14ac:dyDescent="0.35">
      <c r="A1151" s="15">
        <v>44155</v>
      </c>
      <c r="B1151">
        <f t="shared" si="102"/>
        <v>2020</v>
      </c>
      <c r="C1151">
        <f t="shared" si="103"/>
        <v>11</v>
      </c>
      <c r="D1151">
        <f t="shared" si="104"/>
        <v>20</v>
      </c>
      <c r="E1151">
        <f t="shared" si="105"/>
        <v>202011</v>
      </c>
      <c r="F1151" s="105">
        <v>33.375</v>
      </c>
      <c r="G1151" s="105"/>
      <c r="H1151" s="44"/>
      <c r="J1151" s="32">
        <f t="shared" si="106"/>
        <v>19</v>
      </c>
      <c r="K1151" s="32">
        <f t="shared" si="107"/>
        <v>0</v>
      </c>
    </row>
    <row r="1152" spans="1:11" x14ac:dyDescent="0.35">
      <c r="A1152" s="15">
        <v>44156</v>
      </c>
      <c r="B1152">
        <f t="shared" si="102"/>
        <v>2020</v>
      </c>
      <c r="C1152">
        <f t="shared" si="103"/>
        <v>11</v>
      </c>
      <c r="D1152">
        <f t="shared" si="104"/>
        <v>21</v>
      </c>
      <c r="E1152">
        <f t="shared" si="105"/>
        <v>202011</v>
      </c>
      <c r="F1152" s="105">
        <v>35.541670000000003</v>
      </c>
      <c r="G1152" s="105"/>
      <c r="H1152" s="44"/>
      <c r="J1152" s="32">
        <f t="shared" si="106"/>
        <v>16</v>
      </c>
      <c r="K1152" s="32">
        <f t="shared" si="107"/>
        <v>0</v>
      </c>
    </row>
    <row r="1153" spans="1:11" x14ac:dyDescent="0.35">
      <c r="A1153" s="15">
        <v>44157</v>
      </c>
      <c r="B1153">
        <f t="shared" si="102"/>
        <v>2020</v>
      </c>
      <c r="C1153">
        <f t="shared" si="103"/>
        <v>11</v>
      </c>
      <c r="D1153">
        <f t="shared" si="104"/>
        <v>22</v>
      </c>
      <c r="E1153">
        <f t="shared" si="105"/>
        <v>202011</v>
      </c>
      <c r="F1153" s="105">
        <v>34.333329999999997</v>
      </c>
      <c r="G1153" s="105"/>
      <c r="H1153" s="44"/>
      <c r="J1153" s="32">
        <f t="shared" si="106"/>
        <v>18</v>
      </c>
      <c r="K1153" s="32">
        <f t="shared" si="107"/>
        <v>0</v>
      </c>
    </row>
    <row r="1154" spans="1:11" x14ac:dyDescent="0.35">
      <c r="A1154" s="15">
        <v>44158</v>
      </c>
      <c r="B1154">
        <f t="shared" si="102"/>
        <v>2020</v>
      </c>
      <c r="C1154">
        <f t="shared" si="103"/>
        <v>11</v>
      </c>
      <c r="D1154">
        <f t="shared" si="104"/>
        <v>23</v>
      </c>
      <c r="E1154">
        <f t="shared" si="105"/>
        <v>202011</v>
      </c>
      <c r="F1154" s="105">
        <v>35.583329999999997</v>
      </c>
      <c r="G1154" s="105"/>
      <c r="H1154" s="44"/>
      <c r="J1154" s="32">
        <f t="shared" si="106"/>
        <v>16</v>
      </c>
      <c r="K1154" s="32">
        <f t="shared" si="107"/>
        <v>0</v>
      </c>
    </row>
    <row r="1155" spans="1:11" x14ac:dyDescent="0.35">
      <c r="A1155" s="15">
        <v>44159</v>
      </c>
      <c r="B1155">
        <f t="shared" si="102"/>
        <v>2020</v>
      </c>
      <c r="C1155">
        <f t="shared" si="103"/>
        <v>11</v>
      </c>
      <c r="D1155">
        <f t="shared" si="104"/>
        <v>24</v>
      </c>
      <c r="E1155">
        <f t="shared" si="105"/>
        <v>202011</v>
      </c>
      <c r="F1155" s="105">
        <v>36.375</v>
      </c>
      <c r="G1155" s="105"/>
      <c r="H1155" s="44"/>
      <c r="J1155" s="32">
        <f t="shared" si="106"/>
        <v>16</v>
      </c>
      <c r="K1155" s="32">
        <f t="shared" si="107"/>
        <v>0</v>
      </c>
    </row>
    <row r="1156" spans="1:11" x14ac:dyDescent="0.35">
      <c r="A1156" s="15">
        <v>44160</v>
      </c>
      <c r="B1156">
        <f t="shared" si="102"/>
        <v>2020</v>
      </c>
      <c r="C1156">
        <f t="shared" si="103"/>
        <v>11</v>
      </c>
      <c r="D1156">
        <f t="shared" si="104"/>
        <v>25</v>
      </c>
      <c r="E1156">
        <f t="shared" si="105"/>
        <v>202011</v>
      </c>
      <c r="F1156" s="105">
        <v>33.25</v>
      </c>
      <c r="G1156" s="105"/>
      <c r="H1156" s="44"/>
      <c r="J1156" s="32">
        <f t="shared" si="106"/>
        <v>19</v>
      </c>
      <c r="K1156" s="32">
        <f t="shared" si="107"/>
        <v>0</v>
      </c>
    </row>
    <row r="1157" spans="1:11" x14ac:dyDescent="0.35">
      <c r="A1157" s="15">
        <v>44161</v>
      </c>
      <c r="B1157">
        <f t="shared" si="102"/>
        <v>2020</v>
      </c>
      <c r="C1157">
        <f t="shared" si="103"/>
        <v>11</v>
      </c>
      <c r="D1157">
        <f t="shared" si="104"/>
        <v>26</v>
      </c>
      <c r="E1157">
        <f t="shared" si="105"/>
        <v>202011</v>
      </c>
      <c r="F1157" s="105">
        <v>30.75</v>
      </c>
      <c r="G1157" s="105"/>
      <c r="H1157" s="44"/>
      <c r="J1157" s="32">
        <f t="shared" si="106"/>
        <v>21</v>
      </c>
      <c r="K1157" s="32">
        <f t="shared" si="107"/>
        <v>0</v>
      </c>
    </row>
    <row r="1158" spans="1:11" x14ac:dyDescent="0.35">
      <c r="A1158" s="15">
        <v>44162</v>
      </c>
      <c r="B1158">
        <f t="shared" ref="B1158:B1221" si="108">YEAR(A1158)</f>
        <v>2020</v>
      </c>
      <c r="C1158">
        <f t="shared" ref="C1158:C1221" si="109">MONTH(A1158)</f>
        <v>11</v>
      </c>
      <c r="D1158">
        <f t="shared" ref="D1158:D1221" si="110">DAY(A1158)</f>
        <v>27</v>
      </c>
      <c r="E1158">
        <f t="shared" ref="E1158:E1221" si="111">B1158*100+C1158</f>
        <v>202011</v>
      </c>
      <c r="F1158" s="105">
        <v>34.791670000000003</v>
      </c>
      <c r="G1158" s="105"/>
      <c r="H1158" s="44"/>
      <c r="J1158" s="32">
        <f t="shared" ref="J1158:J1221" si="112">IF(F1158=999,0,MAX(ROUND($J$3-F1158,0),0))</f>
        <v>17</v>
      </c>
      <c r="K1158" s="32">
        <f t="shared" ref="K1158:K1221" si="113">IF(F1158=999,0,MAX(ROUND(F1158-$K$3,0),0))</f>
        <v>0</v>
      </c>
    </row>
    <row r="1159" spans="1:11" x14ac:dyDescent="0.35">
      <c r="A1159" s="15">
        <v>44163</v>
      </c>
      <c r="B1159">
        <f t="shared" si="108"/>
        <v>2020</v>
      </c>
      <c r="C1159">
        <f t="shared" si="109"/>
        <v>11</v>
      </c>
      <c r="D1159">
        <f t="shared" si="110"/>
        <v>28</v>
      </c>
      <c r="E1159">
        <f t="shared" si="111"/>
        <v>202011</v>
      </c>
      <c r="F1159" s="105">
        <v>34.833329999999997</v>
      </c>
      <c r="G1159" s="105"/>
      <c r="H1159" s="44"/>
      <c r="J1159" s="32">
        <f t="shared" si="112"/>
        <v>17</v>
      </c>
      <c r="K1159" s="32">
        <f t="shared" si="113"/>
        <v>0</v>
      </c>
    </row>
    <row r="1160" spans="1:11" x14ac:dyDescent="0.35">
      <c r="A1160" s="15">
        <v>44164</v>
      </c>
      <c r="B1160">
        <f t="shared" si="108"/>
        <v>2020</v>
      </c>
      <c r="C1160">
        <f t="shared" si="109"/>
        <v>11</v>
      </c>
      <c r="D1160">
        <f t="shared" si="110"/>
        <v>29</v>
      </c>
      <c r="E1160">
        <f t="shared" si="111"/>
        <v>202011</v>
      </c>
      <c r="F1160" s="105">
        <v>31.95833</v>
      </c>
      <c r="G1160" s="105"/>
      <c r="H1160" s="44"/>
      <c r="J1160" s="32">
        <f t="shared" si="112"/>
        <v>20</v>
      </c>
      <c r="K1160" s="32">
        <f t="shared" si="113"/>
        <v>0</v>
      </c>
    </row>
    <row r="1161" spans="1:11" x14ac:dyDescent="0.35">
      <c r="A1161" s="15">
        <v>44165</v>
      </c>
      <c r="B1161">
        <f t="shared" si="108"/>
        <v>2020</v>
      </c>
      <c r="C1161">
        <f t="shared" si="109"/>
        <v>11</v>
      </c>
      <c r="D1161">
        <f t="shared" si="110"/>
        <v>30</v>
      </c>
      <c r="E1161">
        <f t="shared" si="111"/>
        <v>202011</v>
      </c>
      <c r="F1161" s="105">
        <v>33.458329999999997</v>
      </c>
      <c r="G1161" s="105"/>
      <c r="H1161" s="44"/>
      <c r="J1161" s="32">
        <f t="shared" si="112"/>
        <v>19</v>
      </c>
      <c r="K1161" s="32">
        <f t="shared" si="113"/>
        <v>0</v>
      </c>
    </row>
    <row r="1162" spans="1:11" x14ac:dyDescent="0.35">
      <c r="A1162" s="15">
        <v>44166</v>
      </c>
      <c r="B1162">
        <f t="shared" si="108"/>
        <v>2020</v>
      </c>
      <c r="C1162">
        <f t="shared" si="109"/>
        <v>12</v>
      </c>
      <c r="D1162">
        <f t="shared" si="110"/>
        <v>1</v>
      </c>
      <c r="E1162">
        <f t="shared" si="111"/>
        <v>202012</v>
      </c>
      <c r="F1162" s="105">
        <v>30.75</v>
      </c>
      <c r="G1162" s="105"/>
      <c r="H1162" s="44"/>
      <c r="J1162" s="32">
        <f t="shared" si="112"/>
        <v>21</v>
      </c>
      <c r="K1162" s="32">
        <f t="shared" si="113"/>
        <v>0</v>
      </c>
    </row>
    <row r="1163" spans="1:11" x14ac:dyDescent="0.35">
      <c r="A1163" s="15">
        <v>44167</v>
      </c>
      <c r="B1163">
        <f t="shared" si="108"/>
        <v>2020</v>
      </c>
      <c r="C1163">
        <f t="shared" si="109"/>
        <v>12</v>
      </c>
      <c r="D1163">
        <f t="shared" si="110"/>
        <v>2</v>
      </c>
      <c r="E1163">
        <f t="shared" si="111"/>
        <v>202012</v>
      </c>
      <c r="F1163" s="105">
        <v>27.45833</v>
      </c>
      <c r="G1163" s="105"/>
      <c r="H1163" s="44"/>
      <c r="J1163" s="32">
        <f t="shared" si="112"/>
        <v>25</v>
      </c>
      <c r="K1163" s="32">
        <f t="shared" si="113"/>
        <v>0</v>
      </c>
    </row>
    <row r="1164" spans="1:11" x14ac:dyDescent="0.35">
      <c r="A1164" s="15">
        <v>44168</v>
      </c>
      <c r="B1164">
        <f t="shared" si="108"/>
        <v>2020</v>
      </c>
      <c r="C1164">
        <f t="shared" si="109"/>
        <v>12</v>
      </c>
      <c r="D1164">
        <f t="shared" si="110"/>
        <v>3</v>
      </c>
      <c r="E1164">
        <f t="shared" si="111"/>
        <v>202012</v>
      </c>
      <c r="F1164" s="105">
        <v>26.875</v>
      </c>
      <c r="G1164" s="105"/>
      <c r="H1164" s="44"/>
      <c r="J1164" s="32">
        <f t="shared" si="112"/>
        <v>25</v>
      </c>
      <c r="K1164" s="32">
        <f t="shared" si="113"/>
        <v>0</v>
      </c>
    </row>
    <row r="1165" spans="1:11" x14ac:dyDescent="0.35">
      <c r="A1165" s="15">
        <v>44169</v>
      </c>
      <c r="B1165">
        <f t="shared" si="108"/>
        <v>2020</v>
      </c>
      <c r="C1165">
        <f t="shared" si="109"/>
        <v>12</v>
      </c>
      <c r="D1165">
        <f t="shared" si="110"/>
        <v>4</v>
      </c>
      <c r="E1165">
        <f t="shared" si="111"/>
        <v>202012</v>
      </c>
      <c r="F1165" s="105">
        <v>25.75</v>
      </c>
      <c r="G1165" s="105"/>
      <c r="H1165" s="44"/>
      <c r="J1165" s="32">
        <f t="shared" si="112"/>
        <v>26</v>
      </c>
      <c r="K1165" s="32">
        <f t="shared" si="113"/>
        <v>0</v>
      </c>
    </row>
    <row r="1166" spans="1:11" x14ac:dyDescent="0.35">
      <c r="A1166" s="15">
        <v>44170</v>
      </c>
      <c r="B1166">
        <f t="shared" si="108"/>
        <v>2020</v>
      </c>
      <c r="C1166">
        <f t="shared" si="109"/>
        <v>12</v>
      </c>
      <c r="D1166">
        <f t="shared" si="110"/>
        <v>5</v>
      </c>
      <c r="E1166">
        <f t="shared" si="111"/>
        <v>202012</v>
      </c>
      <c r="F1166" s="105">
        <v>24.91667</v>
      </c>
      <c r="G1166" s="105"/>
      <c r="H1166" s="44"/>
      <c r="J1166" s="32">
        <f t="shared" si="112"/>
        <v>27</v>
      </c>
      <c r="K1166" s="32">
        <f t="shared" si="113"/>
        <v>0</v>
      </c>
    </row>
    <row r="1167" spans="1:11" x14ac:dyDescent="0.35">
      <c r="A1167" s="15">
        <v>44171</v>
      </c>
      <c r="B1167">
        <f t="shared" si="108"/>
        <v>2020</v>
      </c>
      <c r="C1167">
        <f t="shared" si="109"/>
        <v>12</v>
      </c>
      <c r="D1167">
        <f t="shared" si="110"/>
        <v>6</v>
      </c>
      <c r="E1167">
        <f t="shared" si="111"/>
        <v>202012</v>
      </c>
      <c r="F1167" s="105">
        <v>28.08333</v>
      </c>
      <c r="G1167" s="105"/>
      <c r="H1167" s="44"/>
      <c r="J1167" s="32">
        <f t="shared" si="112"/>
        <v>24</v>
      </c>
      <c r="K1167" s="32">
        <f t="shared" si="113"/>
        <v>0</v>
      </c>
    </row>
    <row r="1168" spans="1:11" x14ac:dyDescent="0.35">
      <c r="A1168" s="15">
        <v>44172</v>
      </c>
      <c r="B1168">
        <f t="shared" si="108"/>
        <v>2020</v>
      </c>
      <c r="C1168">
        <f t="shared" si="109"/>
        <v>12</v>
      </c>
      <c r="D1168">
        <f t="shared" si="110"/>
        <v>7</v>
      </c>
      <c r="E1168">
        <f t="shared" si="111"/>
        <v>202012</v>
      </c>
      <c r="F1168" s="105">
        <v>30.45833</v>
      </c>
      <c r="G1168" s="105"/>
      <c r="H1168" s="44"/>
      <c r="J1168" s="32">
        <f t="shared" si="112"/>
        <v>22</v>
      </c>
      <c r="K1168" s="32">
        <f t="shared" si="113"/>
        <v>0</v>
      </c>
    </row>
    <row r="1169" spans="1:11" x14ac:dyDescent="0.35">
      <c r="A1169" s="15">
        <v>44173</v>
      </c>
      <c r="B1169">
        <f t="shared" si="108"/>
        <v>2020</v>
      </c>
      <c r="C1169">
        <f t="shared" si="109"/>
        <v>12</v>
      </c>
      <c r="D1169">
        <f t="shared" si="110"/>
        <v>8</v>
      </c>
      <c r="E1169">
        <f t="shared" si="111"/>
        <v>202012</v>
      </c>
      <c r="F1169" s="105">
        <v>33.375</v>
      </c>
      <c r="G1169" s="105"/>
      <c r="H1169" s="44"/>
      <c r="J1169" s="32">
        <f t="shared" si="112"/>
        <v>19</v>
      </c>
      <c r="K1169" s="32">
        <f t="shared" si="113"/>
        <v>0</v>
      </c>
    </row>
    <row r="1170" spans="1:11" x14ac:dyDescent="0.35">
      <c r="A1170" s="15">
        <v>44174</v>
      </c>
      <c r="B1170">
        <f t="shared" si="108"/>
        <v>2020</v>
      </c>
      <c r="C1170">
        <f t="shared" si="109"/>
        <v>12</v>
      </c>
      <c r="D1170">
        <f t="shared" si="110"/>
        <v>9</v>
      </c>
      <c r="E1170">
        <f t="shared" si="111"/>
        <v>202012</v>
      </c>
      <c r="F1170" s="105">
        <v>35.333329999999997</v>
      </c>
      <c r="G1170" s="105"/>
      <c r="H1170" s="44"/>
      <c r="J1170" s="32">
        <f t="shared" si="112"/>
        <v>17</v>
      </c>
      <c r="K1170" s="32">
        <f t="shared" si="113"/>
        <v>0</v>
      </c>
    </row>
    <row r="1171" spans="1:11" x14ac:dyDescent="0.35">
      <c r="A1171" s="15">
        <v>44175</v>
      </c>
      <c r="B1171">
        <f t="shared" si="108"/>
        <v>2020</v>
      </c>
      <c r="C1171">
        <f t="shared" si="109"/>
        <v>12</v>
      </c>
      <c r="D1171">
        <f t="shared" si="110"/>
        <v>10</v>
      </c>
      <c r="E1171">
        <f t="shared" si="111"/>
        <v>202012</v>
      </c>
      <c r="F1171" s="105">
        <v>33.416670000000003</v>
      </c>
      <c r="G1171" s="105"/>
      <c r="H1171" s="44"/>
      <c r="J1171" s="32">
        <f t="shared" si="112"/>
        <v>19</v>
      </c>
      <c r="K1171" s="32">
        <f t="shared" si="113"/>
        <v>0</v>
      </c>
    </row>
    <row r="1172" spans="1:11" x14ac:dyDescent="0.35">
      <c r="A1172" s="15">
        <v>44176</v>
      </c>
      <c r="B1172">
        <f t="shared" si="108"/>
        <v>2020</v>
      </c>
      <c r="C1172">
        <f t="shared" si="109"/>
        <v>12</v>
      </c>
      <c r="D1172">
        <f t="shared" si="110"/>
        <v>11</v>
      </c>
      <c r="E1172">
        <f t="shared" si="111"/>
        <v>202012</v>
      </c>
      <c r="F1172" s="105">
        <v>33.208329999999997</v>
      </c>
      <c r="G1172" s="105"/>
      <c r="H1172" s="44"/>
      <c r="J1172" s="32">
        <f t="shared" si="112"/>
        <v>19</v>
      </c>
      <c r="K1172" s="32">
        <f t="shared" si="113"/>
        <v>0</v>
      </c>
    </row>
    <row r="1173" spans="1:11" x14ac:dyDescent="0.35">
      <c r="A1173" s="15">
        <v>44177</v>
      </c>
      <c r="B1173">
        <f t="shared" si="108"/>
        <v>2020</v>
      </c>
      <c r="C1173">
        <f t="shared" si="109"/>
        <v>12</v>
      </c>
      <c r="D1173">
        <f t="shared" si="110"/>
        <v>12</v>
      </c>
      <c r="E1173">
        <f t="shared" si="111"/>
        <v>202012</v>
      </c>
      <c r="F1173" s="105">
        <v>32.5</v>
      </c>
      <c r="G1173" s="105"/>
      <c r="H1173" s="44"/>
      <c r="J1173" s="32">
        <f t="shared" si="112"/>
        <v>20</v>
      </c>
      <c r="K1173" s="32">
        <f t="shared" si="113"/>
        <v>0</v>
      </c>
    </row>
    <row r="1174" spans="1:11" x14ac:dyDescent="0.35">
      <c r="A1174" s="15">
        <v>44178</v>
      </c>
      <c r="B1174">
        <f t="shared" si="108"/>
        <v>2020</v>
      </c>
      <c r="C1174">
        <f t="shared" si="109"/>
        <v>12</v>
      </c>
      <c r="D1174">
        <f t="shared" si="110"/>
        <v>13</v>
      </c>
      <c r="E1174">
        <f t="shared" si="111"/>
        <v>202012</v>
      </c>
      <c r="F1174" s="105">
        <v>30.79167</v>
      </c>
      <c r="G1174" s="105"/>
      <c r="H1174" s="44"/>
      <c r="J1174" s="32">
        <f t="shared" si="112"/>
        <v>21</v>
      </c>
      <c r="K1174" s="32">
        <f t="shared" si="113"/>
        <v>0</v>
      </c>
    </row>
    <row r="1175" spans="1:11" x14ac:dyDescent="0.35">
      <c r="A1175" s="15">
        <v>44179</v>
      </c>
      <c r="B1175">
        <f t="shared" si="108"/>
        <v>2020</v>
      </c>
      <c r="C1175">
        <f t="shared" si="109"/>
        <v>12</v>
      </c>
      <c r="D1175">
        <f t="shared" si="110"/>
        <v>14</v>
      </c>
      <c r="E1175">
        <f t="shared" si="111"/>
        <v>202012</v>
      </c>
      <c r="F1175" s="105">
        <v>30.875</v>
      </c>
      <c r="G1175" s="105"/>
      <c r="H1175" s="44"/>
      <c r="J1175" s="32">
        <f t="shared" si="112"/>
        <v>21</v>
      </c>
      <c r="K1175" s="32">
        <f t="shared" si="113"/>
        <v>0</v>
      </c>
    </row>
    <row r="1176" spans="1:11" x14ac:dyDescent="0.35">
      <c r="A1176" s="15">
        <v>44180</v>
      </c>
      <c r="B1176">
        <f t="shared" si="108"/>
        <v>2020</v>
      </c>
      <c r="C1176">
        <f t="shared" si="109"/>
        <v>12</v>
      </c>
      <c r="D1176">
        <f t="shared" si="110"/>
        <v>15</v>
      </c>
      <c r="E1176">
        <f t="shared" si="111"/>
        <v>202012</v>
      </c>
      <c r="F1176" s="105">
        <v>32</v>
      </c>
      <c r="G1176" s="105"/>
      <c r="H1176" s="44"/>
      <c r="J1176" s="32">
        <f t="shared" si="112"/>
        <v>20</v>
      </c>
      <c r="K1176" s="32">
        <f t="shared" si="113"/>
        <v>0</v>
      </c>
    </row>
    <row r="1177" spans="1:11" x14ac:dyDescent="0.35">
      <c r="A1177" s="15">
        <v>44181</v>
      </c>
      <c r="B1177">
        <f t="shared" si="108"/>
        <v>2020</v>
      </c>
      <c r="C1177">
        <f t="shared" si="109"/>
        <v>12</v>
      </c>
      <c r="D1177">
        <f t="shared" si="110"/>
        <v>16</v>
      </c>
      <c r="E1177">
        <f t="shared" si="111"/>
        <v>202012</v>
      </c>
      <c r="F1177" s="105">
        <v>32.666670000000003</v>
      </c>
      <c r="G1177" s="105"/>
      <c r="H1177" s="44"/>
      <c r="J1177" s="32">
        <f t="shared" si="112"/>
        <v>19</v>
      </c>
      <c r="K1177" s="32">
        <f t="shared" si="113"/>
        <v>0</v>
      </c>
    </row>
    <row r="1178" spans="1:11" x14ac:dyDescent="0.35">
      <c r="A1178" s="15">
        <v>44182</v>
      </c>
      <c r="B1178">
        <f t="shared" si="108"/>
        <v>2020</v>
      </c>
      <c r="C1178">
        <f t="shared" si="109"/>
        <v>12</v>
      </c>
      <c r="D1178">
        <f t="shared" si="110"/>
        <v>17</v>
      </c>
      <c r="E1178">
        <f t="shared" si="111"/>
        <v>202012</v>
      </c>
      <c r="F1178" s="105">
        <v>34.5</v>
      </c>
      <c r="G1178" s="105"/>
      <c r="H1178" s="44"/>
      <c r="J1178" s="32">
        <f t="shared" si="112"/>
        <v>18</v>
      </c>
      <c r="K1178" s="32">
        <f t="shared" si="113"/>
        <v>0</v>
      </c>
    </row>
    <row r="1179" spans="1:11" x14ac:dyDescent="0.35">
      <c r="A1179" s="15">
        <v>44183</v>
      </c>
      <c r="B1179">
        <f t="shared" si="108"/>
        <v>2020</v>
      </c>
      <c r="C1179">
        <f t="shared" si="109"/>
        <v>12</v>
      </c>
      <c r="D1179">
        <f t="shared" si="110"/>
        <v>18</v>
      </c>
      <c r="E1179">
        <f t="shared" si="111"/>
        <v>202012</v>
      </c>
      <c r="F1179" s="105">
        <v>34.208329999999997</v>
      </c>
      <c r="G1179" s="105"/>
      <c r="H1179" s="44"/>
      <c r="J1179" s="32">
        <f t="shared" si="112"/>
        <v>18</v>
      </c>
      <c r="K1179" s="32">
        <f t="shared" si="113"/>
        <v>0</v>
      </c>
    </row>
    <row r="1180" spans="1:11" x14ac:dyDescent="0.35">
      <c r="A1180" s="15">
        <v>44184</v>
      </c>
      <c r="B1180">
        <f t="shared" si="108"/>
        <v>2020</v>
      </c>
      <c r="C1180">
        <f t="shared" si="109"/>
        <v>12</v>
      </c>
      <c r="D1180">
        <f t="shared" si="110"/>
        <v>19</v>
      </c>
      <c r="E1180">
        <f t="shared" si="111"/>
        <v>202012</v>
      </c>
      <c r="F1180" s="105">
        <v>37.958329999999997</v>
      </c>
      <c r="G1180" s="105"/>
      <c r="H1180" s="44"/>
      <c r="J1180" s="32">
        <f t="shared" si="112"/>
        <v>14</v>
      </c>
      <c r="K1180" s="32">
        <f t="shared" si="113"/>
        <v>0</v>
      </c>
    </row>
    <row r="1181" spans="1:11" x14ac:dyDescent="0.35">
      <c r="A1181" s="15">
        <v>44185</v>
      </c>
      <c r="B1181">
        <f t="shared" si="108"/>
        <v>2020</v>
      </c>
      <c r="C1181">
        <f t="shared" si="109"/>
        <v>12</v>
      </c>
      <c r="D1181">
        <f t="shared" si="110"/>
        <v>20</v>
      </c>
      <c r="E1181">
        <f t="shared" si="111"/>
        <v>202012</v>
      </c>
      <c r="F1181" s="105">
        <v>42.375</v>
      </c>
      <c r="G1181" s="105"/>
      <c r="H1181" s="44"/>
      <c r="J1181" s="32">
        <f t="shared" si="112"/>
        <v>10</v>
      </c>
      <c r="K1181" s="32">
        <f t="shared" si="113"/>
        <v>0</v>
      </c>
    </row>
    <row r="1182" spans="1:11" x14ac:dyDescent="0.35">
      <c r="A1182" s="15">
        <v>44186</v>
      </c>
      <c r="B1182">
        <f t="shared" si="108"/>
        <v>2020</v>
      </c>
      <c r="C1182">
        <f t="shared" si="109"/>
        <v>12</v>
      </c>
      <c r="D1182">
        <f t="shared" si="110"/>
        <v>21</v>
      </c>
      <c r="E1182">
        <f t="shared" si="111"/>
        <v>202012</v>
      </c>
      <c r="F1182" s="105">
        <v>34.791670000000003</v>
      </c>
      <c r="G1182" s="105"/>
      <c r="H1182" s="44"/>
      <c r="J1182" s="32">
        <f t="shared" si="112"/>
        <v>17</v>
      </c>
      <c r="K1182" s="32">
        <f t="shared" si="113"/>
        <v>0</v>
      </c>
    </row>
    <row r="1183" spans="1:11" x14ac:dyDescent="0.35">
      <c r="A1183" s="15">
        <v>44187</v>
      </c>
      <c r="B1183">
        <f t="shared" si="108"/>
        <v>2020</v>
      </c>
      <c r="C1183">
        <f t="shared" si="109"/>
        <v>12</v>
      </c>
      <c r="D1183">
        <f t="shared" si="110"/>
        <v>22</v>
      </c>
      <c r="E1183">
        <f t="shared" si="111"/>
        <v>202012</v>
      </c>
      <c r="F1183" s="105">
        <v>35.041670000000003</v>
      </c>
      <c r="G1183" s="105"/>
      <c r="H1183" s="44"/>
      <c r="J1183" s="32">
        <f t="shared" si="112"/>
        <v>17</v>
      </c>
      <c r="K1183" s="32">
        <f t="shared" si="113"/>
        <v>0</v>
      </c>
    </row>
    <row r="1184" spans="1:11" x14ac:dyDescent="0.35">
      <c r="A1184" s="15">
        <v>44188</v>
      </c>
      <c r="B1184">
        <f t="shared" si="108"/>
        <v>2020</v>
      </c>
      <c r="C1184">
        <f t="shared" si="109"/>
        <v>12</v>
      </c>
      <c r="D1184">
        <f t="shared" si="110"/>
        <v>23</v>
      </c>
      <c r="E1184">
        <f t="shared" si="111"/>
        <v>202012</v>
      </c>
      <c r="F1184" s="105">
        <v>24.625</v>
      </c>
      <c r="G1184" s="105"/>
      <c r="H1184" s="44"/>
      <c r="J1184" s="32">
        <f t="shared" si="112"/>
        <v>27</v>
      </c>
      <c r="K1184" s="32">
        <f t="shared" si="113"/>
        <v>0</v>
      </c>
    </row>
    <row r="1185" spans="1:11" x14ac:dyDescent="0.35">
      <c r="A1185" s="15">
        <v>44189</v>
      </c>
      <c r="B1185">
        <f t="shared" si="108"/>
        <v>2020</v>
      </c>
      <c r="C1185">
        <f t="shared" si="109"/>
        <v>12</v>
      </c>
      <c r="D1185">
        <f t="shared" si="110"/>
        <v>24</v>
      </c>
      <c r="E1185">
        <f t="shared" si="111"/>
        <v>202012</v>
      </c>
      <c r="F1185" s="105">
        <v>22.95833</v>
      </c>
      <c r="G1185" s="105"/>
      <c r="H1185" s="44"/>
      <c r="J1185" s="32">
        <f t="shared" si="112"/>
        <v>29</v>
      </c>
      <c r="K1185" s="32">
        <f t="shared" si="113"/>
        <v>0</v>
      </c>
    </row>
    <row r="1186" spans="1:11" x14ac:dyDescent="0.35">
      <c r="A1186" s="15">
        <v>44190</v>
      </c>
      <c r="B1186">
        <f t="shared" si="108"/>
        <v>2020</v>
      </c>
      <c r="C1186">
        <f t="shared" si="109"/>
        <v>12</v>
      </c>
      <c r="D1186">
        <f t="shared" si="110"/>
        <v>25</v>
      </c>
      <c r="E1186">
        <f t="shared" si="111"/>
        <v>202012</v>
      </c>
      <c r="F1186" s="105">
        <v>25.16667</v>
      </c>
      <c r="G1186" s="105"/>
      <c r="H1186" s="44"/>
      <c r="J1186" s="32">
        <f t="shared" si="112"/>
        <v>27</v>
      </c>
      <c r="K1186" s="32">
        <f t="shared" si="113"/>
        <v>0</v>
      </c>
    </row>
    <row r="1187" spans="1:11" x14ac:dyDescent="0.35">
      <c r="A1187" s="15">
        <v>44191</v>
      </c>
      <c r="B1187">
        <f t="shared" si="108"/>
        <v>2020</v>
      </c>
      <c r="C1187">
        <f t="shared" si="109"/>
        <v>12</v>
      </c>
      <c r="D1187">
        <f t="shared" si="110"/>
        <v>26</v>
      </c>
      <c r="E1187">
        <f t="shared" si="111"/>
        <v>202012</v>
      </c>
      <c r="F1187" s="105">
        <v>30.66667</v>
      </c>
      <c r="G1187" s="105"/>
      <c r="H1187" s="44"/>
      <c r="J1187" s="32">
        <f t="shared" si="112"/>
        <v>21</v>
      </c>
      <c r="K1187" s="32">
        <f t="shared" si="113"/>
        <v>0</v>
      </c>
    </row>
    <row r="1188" spans="1:11" x14ac:dyDescent="0.35">
      <c r="A1188" s="15">
        <v>44192</v>
      </c>
      <c r="B1188">
        <f t="shared" si="108"/>
        <v>2020</v>
      </c>
      <c r="C1188">
        <f t="shared" si="109"/>
        <v>12</v>
      </c>
      <c r="D1188">
        <f t="shared" si="110"/>
        <v>27</v>
      </c>
      <c r="E1188">
        <f t="shared" si="111"/>
        <v>202012</v>
      </c>
      <c r="F1188" s="105">
        <v>31.54167</v>
      </c>
      <c r="G1188" s="105"/>
      <c r="H1188" s="44"/>
      <c r="J1188" s="32">
        <f t="shared" si="112"/>
        <v>20</v>
      </c>
      <c r="K1188" s="32">
        <f t="shared" si="113"/>
        <v>0</v>
      </c>
    </row>
    <row r="1189" spans="1:11" x14ac:dyDescent="0.35">
      <c r="A1189" s="15">
        <v>44193</v>
      </c>
      <c r="B1189">
        <f t="shared" si="108"/>
        <v>2020</v>
      </c>
      <c r="C1189">
        <f t="shared" si="109"/>
        <v>12</v>
      </c>
      <c r="D1189">
        <f t="shared" si="110"/>
        <v>28</v>
      </c>
      <c r="E1189">
        <f t="shared" si="111"/>
        <v>202012</v>
      </c>
      <c r="F1189" s="105">
        <v>29.625</v>
      </c>
      <c r="G1189" s="105"/>
      <c r="H1189" s="44"/>
      <c r="J1189" s="32">
        <f t="shared" si="112"/>
        <v>22</v>
      </c>
      <c r="K1189" s="32">
        <f t="shared" si="113"/>
        <v>0</v>
      </c>
    </row>
    <row r="1190" spans="1:11" x14ac:dyDescent="0.35">
      <c r="A1190" s="15">
        <v>44194</v>
      </c>
      <c r="B1190">
        <f t="shared" si="108"/>
        <v>2020</v>
      </c>
      <c r="C1190">
        <f t="shared" si="109"/>
        <v>12</v>
      </c>
      <c r="D1190">
        <f t="shared" si="110"/>
        <v>29</v>
      </c>
      <c r="E1190">
        <f t="shared" si="111"/>
        <v>202012</v>
      </c>
      <c r="F1190" s="105">
        <v>28.58333</v>
      </c>
      <c r="G1190" s="105"/>
      <c r="H1190" s="44"/>
      <c r="J1190" s="32">
        <f t="shared" si="112"/>
        <v>23</v>
      </c>
      <c r="K1190" s="32">
        <f t="shared" si="113"/>
        <v>0</v>
      </c>
    </row>
    <row r="1191" spans="1:11" x14ac:dyDescent="0.35">
      <c r="A1191" s="15">
        <v>44195</v>
      </c>
      <c r="B1191">
        <f t="shared" si="108"/>
        <v>2020</v>
      </c>
      <c r="C1191">
        <f t="shared" si="109"/>
        <v>12</v>
      </c>
      <c r="D1191">
        <f t="shared" si="110"/>
        <v>30</v>
      </c>
      <c r="E1191">
        <f t="shared" si="111"/>
        <v>202012</v>
      </c>
      <c r="F1191" s="105">
        <v>30.33333</v>
      </c>
      <c r="G1191" s="105"/>
      <c r="H1191" s="44"/>
      <c r="J1191" s="32">
        <f t="shared" si="112"/>
        <v>22</v>
      </c>
      <c r="K1191" s="32">
        <f t="shared" si="113"/>
        <v>0</v>
      </c>
    </row>
    <row r="1192" spans="1:11" x14ac:dyDescent="0.35">
      <c r="A1192" s="15">
        <v>44196</v>
      </c>
      <c r="B1192">
        <f t="shared" si="108"/>
        <v>2020</v>
      </c>
      <c r="C1192">
        <f t="shared" si="109"/>
        <v>12</v>
      </c>
      <c r="D1192">
        <f t="shared" si="110"/>
        <v>31</v>
      </c>
      <c r="E1192">
        <f t="shared" si="111"/>
        <v>202012</v>
      </c>
      <c r="F1192" s="105">
        <v>31.20833</v>
      </c>
      <c r="G1192" s="105"/>
      <c r="H1192" s="44"/>
      <c r="J1192" s="32">
        <f t="shared" si="112"/>
        <v>21</v>
      </c>
      <c r="K1192" s="32">
        <f t="shared" si="113"/>
        <v>0</v>
      </c>
    </row>
    <row r="1193" spans="1:11" x14ac:dyDescent="0.35">
      <c r="A1193" s="15">
        <v>44197</v>
      </c>
      <c r="B1193">
        <f t="shared" si="108"/>
        <v>2021</v>
      </c>
      <c r="C1193">
        <f t="shared" si="109"/>
        <v>1</v>
      </c>
      <c r="D1193">
        <f t="shared" si="110"/>
        <v>1</v>
      </c>
      <c r="E1193">
        <f t="shared" si="111"/>
        <v>202101</v>
      </c>
      <c r="F1193" s="105">
        <v>33.625</v>
      </c>
      <c r="G1193" s="105"/>
      <c r="H1193" s="44"/>
      <c r="J1193" s="32">
        <f t="shared" si="112"/>
        <v>18</v>
      </c>
      <c r="K1193" s="32">
        <f t="shared" si="113"/>
        <v>0</v>
      </c>
    </row>
    <row r="1194" spans="1:11" x14ac:dyDescent="0.35">
      <c r="A1194" s="15">
        <v>44198</v>
      </c>
      <c r="B1194">
        <f t="shared" si="108"/>
        <v>2021</v>
      </c>
      <c r="C1194">
        <f t="shared" si="109"/>
        <v>1</v>
      </c>
      <c r="D1194">
        <f t="shared" si="110"/>
        <v>2</v>
      </c>
      <c r="E1194">
        <f t="shared" si="111"/>
        <v>202101</v>
      </c>
      <c r="F1194" s="105">
        <v>39.833329999999997</v>
      </c>
      <c r="G1194" s="105"/>
      <c r="H1194" s="44"/>
      <c r="J1194" s="32">
        <f t="shared" si="112"/>
        <v>12</v>
      </c>
      <c r="K1194" s="32">
        <f t="shared" si="113"/>
        <v>0</v>
      </c>
    </row>
    <row r="1195" spans="1:11" x14ac:dyDescent="0.35">
      <c r="A1195" s="15">
        <v>44199</v>
      </c>
      <c r="B1195">
        <f t="shared" si="108"/>
        <v>2021</v>
      </c>
      <c r="C1195">
        <f t="shared" si="109"/>
        <v>1</v>
      </c>
      <c r="D1195">
        <f t="shared" si="110"/>
        <v>3</v>
      </c>
      <c r="E1195">
        <f t="shared" si="111"/>
        <v>202101</v>
      </c>
      <c r="F1195" s="105">
        <v>39.458329999999997</v>
      </c>
      <c r="G1195" s="105"/>
      <c r="H1195" s="44"/>
      <c r="J1195" s="32">
        <f t="shared" si="112"/>
        <v>13</v>
      </c>
      <c r="K1195" s="32">
        <f t="shared" si="113"/>
        <v>0</v>
      </c>
    </row>
    <row r="1196" spans="1:11" x14ac:dyDescent="0.35">
      <c r="A1196" s="15">
        <v>44200</v>
      </c>
      <c r="B1196">
        <f t="shared" si="108"/>
        <v>2021</v>
      </c>
      <c r="C1196">
        <f t="shared" si="109"/>
        <v>1</v>
      </c>
      <c r="D1196">
        <f t="shared" si="110"/>
        <v>4</v>
      </c>
      <c r="E1196">
        <f t="shared" si="111"/>
        <v>202101</v>
      </c>
      <c r="F1196" s="105">
        <v>33.666670000000003</v>
      </c>
      <c r="G1196" s="105"/>
      <c r="H1196" s="44"/>
      <c r="J1196" s="32">
        <f t="shared" si="112"/>
        <v>18</v>
      </c>
      <c r="K1196" s="32">
        <f t="shared" si="113"/>
        <v>0</v>
      </c>
    </row>
    <row r="1197" spans="1:11" x14ac:dyDescent="0.35">
      <c r="A1197" s="15">
        <v>44201</v>
      </c>
      <c r="B1197">
        <f t="shared" si="108"/>
        <v>2021</v>
      </c>
      <c r="C1197">
        <f t="shared" si="109"/>
        <v>1</v>
      </c>
      <c r="D1197">
        <f t="shared" si="110"/>
        <v>5</v>
      </c>
      <c r="E1197">
        <f t="shared" si="111"/>
        <v>202101</v>
      </c>
      <c r="F1197" s="105">
        <v>34.708329999999997</v>
      </c>
      <c r="G1197" s="105"/>
      <c r="H1197" s="44"/>
      <c r="J1197" s="32">
        <f t="shared" si="112"/>
        <v>17</v>
      </c>
      <c r="K1197" s="32">
        <f t="shared" si="113"/>
        <v>0</v>
      </c>
    </row>
    <row r="1198" spans="1:11" x14ac:dyDescent="0.35">
      <c r="A1198" s="15">
        <v>44202</v>
      </c>
      <c r="B1198">
        <f t="shared" si="108"/>
        <v>2021</v>
      </c>
      <c r="C1198">
        <f t="shared" si="109"/>
        <v>1</v>
      </c>
      <c r="D1198">
        <f t="shared" si="110"/>
        <v>6</v>
      </c>
      <c r="E1198">
        <f t="shared" si="111"/>
        <v>202101</v>
      </c>
      <c r="F1198" s="105">
        <v>36.625</v>
      </c>
      <c r="G1198" s="105"/>
      <c r="H1198" s="44"/>
      <c r="J1198" s="32">
        <f t="shared" si="112"/>
        <v>15</v>
      </c>
      <c r="K1198" s="32">
        <f t="shared" si="113"/>
        <v>0</v>
      </c>
    </row>
    <row r="1199" spans="1:11" x14ac:dyDescent="0.35">
      <c r="A1199" s="15">
        <v>44203</v>
      </c>
      <c r="B1199">
        <f t="shared" si="108"/>
        <v>2021</v>
      </c>
      <c r="C1199">
        <f t="shared" si="109"/>
        <v>1</v>
      </c>
      <c r="D1199">
        <f t="shared" si="110"/>
        <v>7</v>
      </c>
      <c r="E1199">
        <f t="shared" si="111"/>
        <v>202101</v>
      </c>
      <c r="F1199" s="105">
        <v>32.75</v>
      </c>
      <c r="G1199" s="105"/>
      <c r="H1199" s="44"/>
      <c r="J1199" s="32">
        <f t="shared" si="112"/>
        <v>19</v>
      </c>
      <c r="K1199" s="32">
        <f t="shared" si="113"/>
        <v>0</v>
      </c>
    </row>
    <row r="1200" spans="1:11" x14ac:dyDescent="0.35">
      <c r="A1200" s="15">
        <v>44204</v>
      </c>
      <c r="B1200">
        <f t="shared" si="108"/>
        <v>2021</v>
      </c>
      <c r="C1200">
        <f t="shared" si="109"/>
        <v>1</v>
      </c>
      <c r="D1200">
        <f t="shared" si="110"/>
        <v>8</v>
      </c>
      <c r="E1200">
        <f t="shared" si="111"/>
        <v>202101</v>
      </c>
      <c r="F1200" s="105">
        <v>34.041670000000003</v>
      </c>
      <c r="G1200" s="105"/>
      <c r="H1200" s="44"/>
      <c r="J1200" s="32">
        <f t="shared" si="112"/>
        <v>18</v>
      </c>
      <c r="K1200" s="32">
        <f t="shared" si="113"/>
        <v>0</v>
      </c>
    </row>
    <row r="1201" spans="1:11" x14ac:dyDescent="0.35">
      <c r="A1201" s="15">
        <v>44205</v>
      </c>
      <c r="B1201">
        <f t="shared" si="108"/>
        <v>2021</v>
      </c>
      <c r="C1201">
        <f t="shared" si="109"/>
        <v>1</v>
      </c>
      <c r="D1201">
        <f t="shared" si="110"/>
        <v>9</v>
      </c>
      <c r="E1201">
        <f t="shared" si="111"/>
        <v>202101</v>
      </c>
      <c r="F1201" s="105">
        <v>33.791670000000003</v>
      </c>
      <c r="G1201" s="105"/>
      <c r="H1201" s="44"/>
      <c r="J1201" s="32">
        <f t="shared" si="112"/>
        <v>18</v>
      </c>
      <c r="K1201" s="32">
        <f t="shared" si="113"/>
        <v>0</v>
      </c>
    </row>
    <row r="1202" spans="1:11" x14ac:dyDescent="0.35">
      <c r="A1202" s="15">
        <v>44206</v>
      </c>
      <c r="B1202">
        <f t="shared" si="108"/>
        <v>2021</v>
      </c>
      <c r="C1202">
        <f t="shared" si="109"/>
        <v>1</v>
      </c>
      <c r="D1202">
        <f t="shared" si="110"/>
        <v>10</v>
      </c>
      <c r="E1202">
        <f t="shared" si="111"/>
        <v>202101</v>
      </c>
      <c r="F1202" s="105">
        <v>34.458329999999997</v>
      </c>
      <c r="G1202" s="105"/>
      <c r="H1202" s="44"/>
      <c r="J1202" s="32">
        <f t="shared" si="112"/>
        <v>18</v>
      </c>
      <c r="K1202" s="32">
        <f t="shared" si="113"/>
        <v>0</v>
      </c>
    </row>
    <row r="1203" spans="1:11" x14ac:dyDescent="0.35">
      <c r="A1203" s="15">
        <v>44207</v>
      </c>
      <c r="B1203">
        <f t="shared" si="108"/>
        <v>2021</v>
      </c>
      <c r="C1203">
        <f t="shared" si="109"/>
        <v>1</v>
      </c>
      <c r="D1203">
        <f t="shared" si="110"/>
        <v>11</v>
      </c>
      <c r="E1203">
        <f t="shared" si="111"/>
        <v>202101</v>
      </c>
      <c r="F1203" s="105">
        <v>35.708329999999997</v>
      </c>
      <c r="G1203" s="105"/>
      <c r="H1203" s="44"/>
      <c r="J1203" s="32">
        <f t="shared" si="112"/>
        <v>16</v>
      </c>
      <c r="K1203" s="32">
        <f t="shared" si="113"/>
        <v>0</v>
      </c>
    </row>
    <row r="1204" spans="1:11" x14ac:dyDescent="0.35">
      <c r="A1204" s="15">
        <v>44208</v>
      </c>
      <c r="B1204">
        <f t="shared" si="108"/>
        <v>2021</v>
      </c>
      <c r="C1204">
        <f t="shared" si="109"/>
        <v>1</v>
      </c>
      <c r="D1204">
        <f t="shared" si="110"/>
        <v>12</v>
      </c>
      <c r="E1204">
        <f t="shared" si="111"/>
        <v>202101</v>
      </c>
      <c r="F1204" s="105">
        <v>35.291670000000003</v>
      </c>
      <c r="G1204" s="105"/>
      <c r="H1204" s="44"/>
      <c r="J1204" s="32">
        <f t="shared" si="112"/>
        <v>17</v>
      </c>
      <c r="K1204" s="32">
        <f t="shared" si="113"/>
        <v>0</v>
      </c>
    </row>
    <row r="1205" spans="1:11" x14ac:dyDescent="0.35">
      <c r="A1205" s="15">
        <v>44209</v>
      </c>
      <c r="B1205">
        <f t="shared" si="108"/>
        <v>2021</v>
      </c>
      <c r="C1205">
        <f t="shared" si="109"/>
        <v>1</v>
      </c>
      <c r="D1205">
        <f t="shared" si="110"/>
        <v>13</v>
      </c>
      <c r="E1205">
        <f t="shared" si="111"/>
        <v>202101</v>
      </c>
      <c r="F1205" s="105">
        <v>42.291670000000003</v>
      </c>
      <c r="G1205" s="105"/>
      <c r="H1205" s="44"/>
      <c r="J1205" s="32">
        <f t="shared" si="112"/>
        <v>10</v>
      </c>
      <c r="K1205" s="32">
        <f t="shared" si="113"/>
        <v>0</v>
      </c>
    </row>
    <row r="1206" spans="1:11" x14ac:dyDescent="0.35">
      <c r="A1206" s="15">
        <v>44210</v>
      </c>
      <c r="B1206">
        <f t="shared" si="108"/>
        <v>2021</v>
      </c>
      <c r="C1206">
        <f t="shared" si="109"/>
        <v>1</v>
      </c>
      <c r="D1206">
        <f t="shared" si="110"/>
        <v>14</v>
      </c>
      <c r="E1206">
        <f t="shared" si="111"/>
        <v>202101</v>
      </c>
      <c r="F1206" s="105">
        <v>31.70833</v>
      </c>
      <c r="G1206" s="105"/>
      <c r="H1206" s="44"/>
      <c r="J1206" s="32">
        <f t="shared" si="112"/>
        <v>20</v>
      </c>
      <c r="K1206" s="32">
        <f t="shared" si="113"/>
        <v>0</v>
      </c>
    </row>
    <row r="1207" spans="1:11" x14ac:dyDescent="0.35">
      <c r="A1207" s="15">
        <v>44211</v>
      </c>
      <c r="B1207">
        <f t="shared" si="108"/>
        <v>2021</v>
      </c>
      <c r="C1207">
        <f t="shared" si="109"/>
        <v>1</v>
      </c>
      <c r="D1207">
        <f t="shared" si="110"/>
        <v>15</v>
      </c>
      <c r="E1207">
        <f t="shared" si="111"/>
        <v>202101</v>
      </c>
      <c r="F1207" s="105">
        <v>29.66667</v>
      </c>
      <c r="G1207" s="105"/>
      <c r="H1207" s="44"/>
      <c r="J1207" s="32">
        <f t="shared" si="112"/>
        <v>22</v>
      </c>
      <c r="K1207" s="32">
        <f t="shared" si="113"/>
        <v>0</v>
      </c>
    </row>
    <row r="1208" spans="1:11" x14ac:dyDescent="0.35">
      <c r="A1208" s="15">
        <v>44212</v>
      </c>
      <c r="B1208">
        <f t="shared" si="108"/>
        <v>2021</v>
      </c>
      <c r="C1208">
        <f t="shared" si="109"/>
        <v>1</v>
      </c>
      <c r="D1208">
        <f t="shared" si="110"/>
        <v>16</v>
      </c>
      <c r="E1208">
        <f t="shared" si="111"/>
        <v>202101</v>
      </c>
      <c r="F1208" s="105">
        <v>29.20833</v>
      </c>
      <c r="G1208" s="105"/>
      <c r="H1208" s="44"/>
      <c r="J1208" s="32">
        <f t="shared" si="112"/>
        <v>23</v>
      </c>
      <c r="K1208" s="32">
        <f t="shared" si="113"/>
        <v>0</v>
      </c>
    </row>
    <row r="1209" spans="1:11" x14ac:dyDescent="0.35">
      <c r="A1209" s="15">
        <v>44213</v>
      </c>
      <c r="B1209">
        <f t="shared" si="108"/>
        <v>2021</v>
      </c>
      <c r="C1209">
        <f t="shared" si="109"/>
        <v>1</v>
      </c>
      <c r="D1209">
        <f t="shared" si="110"/>
        <v>17</v>
      </c>
      <c r="E1209">
        <f t="shared" si="111"/>
        <v>202101</v>
      </c>
      <c r="F1209" s="105">
        <v>32.791670000000003</v>
      </c>
      <c r="G1209" s="105"/>
      <c r="H1209" s="44"/>
      <c r="J1209" s="32">
        <f t="shared" si="112"/>
        <v>19</v>
      </c>
      <c r="K1209" s="32">
        <f t="shared" si="113"/>
        <v>0</v>
      </c>
    </row>
    <row r="1210" spans="1:11" x14ac:dyDescent="0.35">
      <c r="A1210" s="15">
        <v>44214</v>
      </c>
      <c r="B1210">
        <f t="shared" si="108"/>
        <v>2021</v>
      </c>
      <c r="C1210">
        <f t="shared" si="109"/>
        <v>1</v>
      </c>
      <c r="D1210">
        <f t="shared" si="110"/>
        <v>18</v>
      </c>
      <c r="E1210">
        <f t="shared" si="111"/>
        <v>202101</v>
      </c>
      <c r="F1210" s="105">
        <v>33.75</v>
      </c>
      <c r="G1210" s="105"/>
      <c r="H1210" s="44"/>
      <c r="J1210" s="32">
        <f t="shared" si="112"/>
        <v>18</v>
      </c>
      <c r="K1210" s="32">
        <f t="shared" si="113"/>
        <v>0</v>
      </c>
    </row>
    <row r="1211" spans="1:11" x14ac:dyDescent="0.35">
      <c r="A1211" s="15">
        <v>44215</v>
      </c>
      <c r="B1211">
        <f t="shared" si="108"/>
        <v>2021</v>
      </c>
      <c r="C1211">
        <f t="shared" si="109"/>
        <v>1</v>
      </c>
      <c r="D1211">
        <f t="shared" si="110"/>
        <v>19</v>
      </c>
      <c r="E1211">
        <f t="shared" si="111"/>
        <v>202101</v>
      </c>
      <c r="F1211" s="105">
        <v>32.625</v>
      </c>
      <c r="G1211" s="105"/>
      <c r="H1211" s="44"/>
      <c r="J1211" s="32">
        <f t="shared" si="112"/>
        <v>19</v>
      </c>
      <c r="K1211" s="32">
        <f t="shared" si="113"/>
        <v>0</v>
      </c>
    </row>
    <row r="1212" spans="1:11" x14ac:dyDescent="0.35">
      <c r="A1212" s="15">
        <v>44216</v>
      </c>
      <c r="B1212">
        <f t="shared" si="108"/>
        <v>2021</v>
      </c>
      <c r="C1212">
        <f t="shared" si="109"/>
        <v>1</v>
      </c>
      <c r="D1212">
        <f t="shared" si="110"/>
        <v>20</v>
      </c>
      <c r="E1212">
        <f t="shared" si="111"/>
        <v>202101</v>
      </c>
      <c r="F1212" s="105">
        <v>33.208329999999997</v>
      </c>
      <c r="G1212" s="105"/>
      <c r="H1212" s="44"/>
      <c r="J1212" s="32">
        <f t="shared" si="112"/>
        <v>19</v>
      </c>
      <c r="K1212" s="32">
        <f t="shared" si="113"/>
        <v>0</v>
      </c>
    </row>
    <row r="1213" spans="1:11" x14ac:dyDescent="0.35">
      <c r="A1213" s="15">
        <v>44217</v>
      </c>
      <c r="B1213">
        <f t="shared" si="108"/>
        <v>2021</v>
      </c>
      <c r="C1213">
        <f t="shared" si="109"/>
        <v>1</v>
      </c>
      <c r="D1213">
        <f t="shared" si="110"/>
        <v>21</v>
      </c>
      <c r="E1213">
        <f t="shared" si="111"/>
        <v>202101</v>
      </c>
      <c r="F1213" s="105">
        <v>33.208329999999997</v>
      </c>
      <c r="G1213" s="105"/>
      <c r="H1213" s="44"/>
      <c r="J1213" s="32">
        <f t="shared" si="112"/>
        <v>19</v>
      </c>
      <c r="K1213" s="32">
        <f t="shared" si="113"/>
        <v>0</v>
      </c>
    </row>
    <row r="1214" spans="1:11" x14ac:dyDescent="0.35">
      <c r="A1214" s="15">
        <v>44218</v>
      </c>
      <c r="B1214">
        <f t="shared" si="108"/>
        <v>2021</v>
      </c>
      <c r="C1214">
        <f t="shared" si="109"/>
        <v>1</v>
      </c>
      <c r="D1214">
        <f t="shared" si="110"/>
        <v>22</v>
      </c>
      <c r="E1214">
        <f t="shared" si="111"/>
        <v>202101</v>
      </c>
      <c r="F1214" s="105">
        <v>28.33333</v>
      </c>
      <c r="G1214" s="105"/>
      <c r="H1214" s="44"/>
      <c r="J1214" s="32">
        <f t="shared" si="112"/>
        <v>24</v>
      </c>
      <c r="K1214" s="32">
        <f t="shared" si="113"/>
        <v>0</v>
      </c>
    </row>
    <row r="1215" spans="1:11" x14ac:dyDescent="0.35">
      <c r="A1215" s="15">
        <v>44219</v>
      </c>
      <c r="B1215">
        <f t="shared" si="108"/>
        <v>2021</v>
      </c>
      <c r="C1215">
        <f t="shared" si="109"/>
        <v>1</v>
      </c>
      <c r="D1215">
        <f t="shared" si="110"/>
        <v>23</v>
      </c>
      <c r="E1215">
        <f t="shared" si="111"/>
        <v>202101</v>
      </c>
      <c r="F1215" s="105">
        <v>26.25</v>
      </c>
      <c r="G1215" s="105"/>
      <c r="H1215" s="44"/>
      <c r="J1215" s="32">
        <f t="shared" si="112"/>
        <v>26</v>
      </c>
      <c r="K1215" s="32">
        <f t="shared" si="113"/>
        <v>0</v>
      </c>
    </row>
    <row r="1216" spans="1:11" x14ac:dyDescent="0.35">
      <c r="A1216" s="15">
        <v>44220</v>
      </c>
      <c r="B1216">
        <f t="shared" si="108"/>
        <v>2021</v>
      </c>
      <c r="C1216">
        <f t="shared" si="109"/>
        <v>1</v>
      </c>
      <c r="D1216">
        <f t="shared" si="110"/>
        <v>24</v>
      </c>
      <c r="E1216">
        <f t="shared" si="111"/>
        <v>202101</v>
      </c>
      <c r="F1216" s="105">
        <v>27.25</v>
      </c>
      <c r="G1216" s="105"/>
      <c r="H1216" s="44"/>
      <c r="J1216" s="32">
        <f t="shared" si="112"/>
        <v>25</v>
      </c>
      <c r="K1216" s="32">
        <f t="shared" si="113"/>
        <v>0</v>
      </c>
    </row>
    <row r="1217" spans="1:11" x14ac:dyDescent="0.35">
      <c r="A1217" s="15">
        <v>44221</v>
      </c>
      <c r="B1217">
        <f t="shared" si="108"/>
        <v>2021</v>
      </c>
      <c r="C1217">
        <f t="shared" si="109"/>
        <v>1</v>
      </c>
      <c r="D1217">
        <f t="shared" si="110"/>
        <v>25</v>
      </c>
      <c r="E1217">
        <f t="shared" si="111"/>
        <v>202101</v>
      </c>
      <c r="F1217" s="105">
        <v>27.41667</v>
      </c>
      <c r="G1217" s="105"/>
      <c r="H1217" s="44"/>
      <c r="J1217" s="32">
        <f t="shared" si="112"/>
        <v>25</v>
      </c>
      <c r="K1217" s="32">
        <f t="shared" si="113"/>
        <v>0</v>
      </c>
    </row>
    <row r="1218" spans="1:11" x14ac:dyDescent="0.35">
      <c r="A1218" s="15">
        <v>44222</v>
      </c>
      <c r="B1218">
        <f t="shared" si="108"/>
        <v>2021</v>
      </c>
      <c r="C1218">
        <f t="shared" si="109"/>
        <v>1</v>
      </c>
      <c r="D1218">
        <f t="shared" si="110"/>
        <v>26</v>
      </c>
      <c r="E1218">
        <f t="shared" si="111"/>
        <v>202101</v>
      </c>
      <c r="F1218" s="105">
        <v>29.04167</v>
      </c>
      <c r="G1218" s="105"/>
      <c r="H1218" s="44"/>
      <c r="J1218" s="32">
        <f t="shared" si="112"/>
        <v>23</v>
      </c>
      <c r="K1218" s="32">
        <f t="shared" si="113"/>
        <v>0</v>
      </c>
    </row>
    <row r="1219" spans="1:11" x14ac:dyDescent="0.35">
      <c r="A1219" s="15">
        <v>44223</v>
      </c>
      <c r="B1219">
        <f t="shared" si="108"/>
        <v>2021</v>
      </c>
      <c r="C1219">
        <f t="shared" si="109"/>
        <v>1</v>
      </c>
      <c r="D1219">
        <f t="shared" si="110"/>
        <v>27</v>
      </c>
      <c r="E1219">
        <f t="shared" si="111"/>
        <v>202101</v>
      </c>
      <c r="F1219" s="105">
        <v>31.45833</v>
      </c>
      <c r="G1219" s="105"/>
      <c r="H1219" s="44"/>
      <c r="J1219" s="32">
        <f t="shared" si="112"/>
        <v>21</v>
      </c>
      <c r="K1219" s="32">
        <f t="shared" si="113"/>
        <v>0</v>
      </c>
    </row>
    <row r="1220" spans="1:11" x14ac:dyDescent="0.35">
      <c r="A1220" s="15">
        <v>44224</v>
      </c>
      <c r="B1220">
        <f t="shared" si="108"/>
        <v>2021</v>
      </c>
      <c r="C1220">
        <f t="shared" si="109"/>
        <v>1</v>
      </c>
      <c r="D1220">
        <f t="shared" si="110"/>
        <v>28</v>
      </c>
      <c r="E1220">
        <f t="shared" si="111"/>
        <v>202101</v>
      </c>
      <c r="F1220" s="105">
        <v>33.541670000000003</v>
      </c>
      <c r="G1220" s="105"/>
      <c r="H1220" s="44"/>
      <c r="J1220" s="32">
        <f t="shared" si="112"/>
        <v>18</v>
      </c>
      <c r="K1220" s="32">
        <f t="shared" si="113"/>
        <v>0</v>
      </c>
    </row>
    <row r="1221" spans="1:11" x14ac:dyDescent="0.35">
      <c r="A1221" s="15">
        <v>44225</v>
      </c>
      <c r="B1221">
        <f t="shared" si="108"/>
        <v>2021</v>
      </c>
      <c r="C1221">
        <f t="shared" si="109"/>
        <v>1</v>
      </c>
      <c r="D1221">
        <f t="shared" si="110"/>
        <v>29</v>
      </c>
      <c r="E1221">
        <f t="shared" si="111"/>
        <v>202101</v>
      </c>
      <c r="F1221" s="105">
        <v>34.541670000000003</v>
      </c>
      <c r="G1221" s="105"/>
      <c r="H1221" s="44"/>
      <c r="J1221" s="32">
        <f t="shared" si="112"/>
        <v>17</v>
      </c>
      <c r="K1221" s="32">
        <f t="shared" si="113"/>
        <v>0</v>
      </c>
    </row>
    <row r="1222" spans="1:11" x14ac:dyDescent="0.35">
      <c r="A1222" s="15">
        <v>44226</v>
      </c>
      <c r="B1222">
        <f t="shared" ref="B1222:B1285" si="114">YEAR(A1222)</f>
        <v>2021</v>
      </c>
      <c r="C1222">
        <f t="shared" ref="C1222:C1285" si="115">MONTH(A1222)</f>
        <v>1</v>
      </c>
      <c r="D1222">
        <f t="shared" ref="D1222:D1285" si="116">DAY(A1222)</f>
        <v>30</v>
      </c>
      <c r="E1222">
        <f t="shared" ref="E1222:E1285" si="117">B1222*100+C1222</f>
        <v>202101</v>
      </c>
      <c r="F1222" s="105">
        <v>34.333329999999997</v>
      </c>
      <c r="G1222" s="105"/>
      <c r="H1222" s="44"/>
      <c r="J1222" s="32">
        <f t="shared" ref="J1222:J1285" si="118">IF(F1222=999,0,MAX(ROUND($J$3-F1222,0),0))</f>
        <v>18</v>
      </c>
      <c r="K1222" s="32">
        <f t="shared" ref="K1222:K1285" si="119">IF(F1222=999,0,MAX(ROUND(F1222-$K$3,0),0))</f>
        <v>0</v>
      </c>
    </row>
    <row r="1223" spans="1:11" x14ac:dyDescent="0.35">
      <c r="A1223" s="15">
        <v>44227</v>
      </c>
      <c r="B1223">
        <f t="shared" si="114"/>
        <v>2021</v>
      </c>
      <c r="C1223">
        <f t="shared" si="115"/>
        <v>1</v>
      </c>
      <c r="D1223">
        <f t="shared" si="116"/>
        <v>31</v>
      </c>
      <c r="E1223">
        <f t="shared" si="117"/>
        <v>202101</v>
      </c>
      <c r="F1223" s="105">
        <v>35.208329999999997</v>
      </c>
      <c r="G1223" s="105"/>
      <c r="H1223" s="44"/>
      <c r="J1223" s="32">
        <f t="shared" si="118"/>
        <v>17</v>
      </c>
      <c r="K1223" s="32">
        <f t="shared" si="119"/>
        <v>0</v>
      </c>
    </row>
    <row r="1224" spans="1:11" x14ac:dyDescent="0.35">
      <c r="A1224" s="15">
        <v>44228</v>
      </c>
      <c r="B1224">
        <f t="shared" si="114"/>
        <v>2021</v>
      </c>
      <c r="C1224">
        <f t="shared" si="115"/>
        <v>2</v>
      </c>
      <c r="D1224">
        <f t="shared" si="116"/>
        <v>1</v>
      </c>
      <c r="E1224">
        <f t="shared" si="117"/>
        <v>202102</v>
      </c>
      <c r="F1224" s="105">
        <v>36.333329999999997</v>
      </c>
      <c r="G1224" s="105"/>
      <c r="H1224" s="44"/>
      <c r="J1224" s="32">
        <f t="shared" si="118"/>
        <v>16</v>
      </c>
      <c r="K1224" s="32">
        <f t="shared" si="119"/>
        <v>0</v>
      </c>
    </row>
    <row r="1225" spans="1:11" x14ac:dyDescent="0.35">
      <c r="A1225" s="15">
        <v>44229</v>
      </c>
      <c r="B1225">
        <f t="shared" si="114"/>
        <v>2021</v>
      </c>
      <c r="C1225">
        <f t="shared" si="115"/>
        <v>2</v>
      </c>
      <c r="D1225">
        <f t="shared" si="116"/>
        <v>2</v>
      </c>
      <c r="E1225">
        <f t="shared" si="117"/>
        <v>202102</v>
      </c>
      <c r="F1225" s="105">
        <v>37.958329999999997</v>
      </c>
      <c r="G1225" s="105"/>
      <c r="H1225" s="44"/>
      <c r="J1225" s="32">
        <f t="shared" si="118"/>
        <v>14</v>
      </c>
      <c r="K1225" s="32">
        <f t="shared" si="119"/>
        <v>0</v>
      </c>
    </row>
    <row r="1226" spans="1:11" x14ac:dyDescent="0.35">
      <c r="A1226" s="15">
        <v>44230</v>
      </c>
      <c r="B1226">
        <f t="shared" si="114"/>
        <v>2021</v>
      </c>
      <c r="C1226">
        <f t="shared" si="115"/>
        <v>2</v>
      </c>
      <c r="D1226">
        <f t="shared" si="116"/>
        <v>3</v>
      </c>
      <c r="E1226">
        <f t="shared" si="117"/>
        <v>202102</v>
      </c>
      <c r="F1226" s="105">
        <v>32.916670000000003</v>
      </c>
      <c r="G1226" s="105"/>
      <c r="H1226" s="44"/>
      <c r="J1226" s="32">
        <f t="shared" si="118"/>
        <v>19</v>
      </c>
      <c r="K1226" s="32">
        <f t="shared" si="119"/>
        <v>0</v>
      </c>
    </row>
    <row r="1227" spans="1:11" x14ac:dyDescent="0.35">
      <c r="A1227" s="15">
        <v>44231</v>
      </c>
      <c r="B1227">
        <f t="shared" si="114"/>
        <v>2021</v>
      </c>
      <c r="C1227">
        <f t="shared" si="115"/>
        <v>2</v>
      </c>
      <c r="D1227">
        <f t="shared" si="116"/>
        <v>4</v>
      </c>
      <c r="E1227">
        <f t="shared" si="117"/>
        <v>202102</v>
      </c>
      <c r="F1227" s="105">
        <v>32.5</v>
      </c>
      <c r="G1227" s="105"/>
      <c r="H1227" s="44"/>
      <c r="J1227" s="32">
        <f t="shared" si="118"/>
        <v>20</v>
      </c>
      <c r="K1227" s="32">
        <f t="shared" si="119"/>
        <v>0</v>
      </c>
    </row>
    <row r="1228" spans="1:11" x14ac:dyDescent="0.35">
      <c r="A1228" s="15">
        <v>44232</v>
      </c>
      <c r="B1228">
        <f t="shared" si="114"/>
        <v>2021</v>
      </c>
      <c r="C1228">
        <f t="shared" si="115"/>
        <v>2</v>
      </c>
      <c r="D1228">
        <f t="shared" si="116"/>
        <v>5</v>
      </c>
      <c r="E1228">
        <f t="shared" si="117"/>
        <v>202102</v>
      </c>
      <c r="F1228" s="105">
        <v>38.5</v>
      </c>
      <c r="G1228" s="105"/>
      <c r="H1228" s="44"/>
      <c r="J1228" s="32">
        <f t="shared" si="118"/>
        <v>14</v>
      </c>
      <c r="K1228" s="32">
        <f t="shared" si="119"/>
        <v>0</v>
      </c>
    </row>
    <row r="1229" spans="1:11" x14ac:dyDescent="0.35">
      <c r="A1229" s="15">
        <v>44233</v>
      </c>
      <c r="B1229">
        <f t="shared" si="114"/>
        <v>2021</v>
      </c>
      <c r="C1229">
        <f t="shared" si="115"/>
        <v>2</v>
      </c>
      <c r="D1229">
        <f t="shared" si="116"/>
        <v>6</v>
      </c>
      <c r="E1229">
        <f t="shared" si="117"/>
        <v>202102</v>
      </c>
      <c r="F1229" s="105">
        <v>37.708329999999997</v>
      </c>
      <c r="G1229" s="105"/>
      <c r="H1229" s="44"/>
      <c r="J1229" s="32">
        <f t="shared" si="118"/>
        <v>14</v>
      </c>
      <c r="K1229" s="32">
        <f t="shared" si="119"/>
        <v>0</v>
      </c>
    </row>
    <row r="1230" spans="1:11" x14ac:dyDescent="0.35">
      <c r="A1230" s="15">
        <v>44234</v>
      </c>
      <c r="B1230">
        <f t="shared" si="114"/>
        <v>2021</v>
      </c>
      <c r="C1230">
        <f t="shared" si="115"/>
        <v>2</v>
      </c>
      <c r="D1230">
        <f t="shared" si="116"/>
        <v>7</v>
      </c>
      <c r="E1230">
        <f t="shared" si="117"/>
        <v>202102</v>
      </c>
      <c r="F1230" s="105">
        <v>33.458329999999997</v>
      </c>
      <c r="G1230" s="105"/>
      <c r="H1230" s="44"/>
      <c r="J1230" s="32">
        <f t="shared" si="118"/>
        <v>19</v>
      </c>
      <c r="K1230" s="32">
        <f t="shared" si="119"/>
        <v>0</v>
      </c>
    </row>
    <row r="1231" spans="1:11" x14ac:dyDescent="0.35">
      <c r="A1231" s="15">
        <v>44235</v>
      </c>
      <c r="B1231">
        <f t="shared" si="114"/>
        <v>2021</v>
      </c>
      <c r="C1231">
        <f t="shared" si="115"/>
        <v>2</v>
      </c>
      <c r="D1231">
        <f t="shared" si="116"/>
        <v>8</v>
      </c>
      <c r="E1231">
        <f t="shared" si="117"/>
        <v>202102</v>
      </c>
      <c r="F1231" s="105">
        <v>26.79167</v>
      </c>
      <c r="G1231" s="105"/>
      <c r="H1231" s="44"/>
      <c r="J1231" s="32">
        <f t="shared" si="118"/>
        <v>25</v>
      </c>
      <c r="K1231" s="32">
        <f t="shared" si="119"/>
        <v>0</v>
      </c>
    </row>
    <row r="1232" spans="1:11" x14ac:dyDescent="0.35">
      <c r="A1232" s="15">
        <v>44236</v>
      </c>
      <c r="B1232">
        <f t="shared" si="114"/>
        <v>2021</v>
      </c>
      <c r="C1232">
        <f t="shared" si="115"/>
        <v>2</v>
      </c>
      <c r="D1232">
        <f t="shared" si="116"/>
        <v>9</v>
      </c>
      <c r="E1232">
        <f t="shared" si="117"/>
        <v>202102</v>
      </c>
      <c r="F1232" s="105">
        <v>18.83333</v>
      </c>
      <c r="G1232" s="105"/>
      <c r="H1232" s="44"/>
      <c r="J1232" s="32">
        <f t="shared" si="118"/>
        <v>33</v>
      </c>
      <c r="K1232" s="32">
        <f t="shared" si="119"/>
        <v>0</v>
      </c>
    </row>
    <row r="1233" spans="1:11" x14ac:dyDescent="0.35">
      <c r="A1233" s="15">
        <v>44237</v>
      </c>
      <c r="B1233">
        <f t="shared" si="114"/>
        <v>2021</v>
      </c>
      <c r="C1233">
        <f t="shared" si="115"/>
        <v>2</v>
      </c>
      <c r="D1233">
        <f t="shared" si="116"/>
        <v>10</v>
      </c>
      <c r="E1233">
        <f t="shared" si="117"/>
        <v>202102</v>
      </c>
      <c r="F1233" s="105">
        <v>18.58333</v>
      </c>
      <c r="G1233" s="105"/>
      <c r="H1233" s="44"/>
      <c r="J1233" s="32">
        <f t="shared" si="118"/>
        <v>33</v>
      </c>
      <c r="K1233" s="32">
        <f t="shared" si="119"/>
        <v>0</v>
      </c>
    </row>
    <row r="1234" spans="1:11" x14ac:dyDescent="0.35">
      <c r="A1234" s="15">
        <v>44238</v>
      </c>
      <c r="B1234">
        <f t="shared" si="114"/>
        <v>2021</v>
      </c>
      <c r="C1234">
        <f t="shared" si="115"/>
        <v>2</v>
      </c>
      <c r="D1234">
        <f t="shared" si="116"/>
        <v>11</v>
      </c>
      <c r="E1234">
        <f t="shared" si="117"/>
        <v>202102</v>
      </c>
      <c r="F1234" s="105">
        <v>13.91667</v>
      </c>
      <c r="G1234" s="105"/>
      <c r="H1234" s="44"/>
      <c r="J1234" s="32">
        <f t="shared" si="118"/>
        <v>38</v>
      </c>
      <c r="K1234" s="32">
        <f t="shared" si="119"/>
        <v>0</v>
      </c>
    </row>
    <row r="1235" spans="1:11" x14ac:dyDescent="0.35">
      <c r="A1235" s="15">
        <v>44239</v>
      </c>
      <c r="B1235">
        <f t="shared" si="114"/>
        <v>2021</v>
      </c>
      <c r="C1235">
        <f t="shared" si="115"/>
        <v>2</v>
      </c>
      <c r="D1235">
        <f t="shared" si="116"/>
        <v>12</v>
      </c>
      <c r="E1235">
        <f t="shared" si="117"/>
        <v>202102</v>
      </c>
      <c r="F1235" s="105">
        <v>14.54167</v>
      </c>
      <c r="G1235" s="105"/>
      <c r="H1235" s="44"/>
      <c r="J1235" s="32">
        <f t="shared" si="118"/>
        <v>37</v>
      </c>
      <c r="K1235" s="32">
        <f t="shared" si="119"/>
        <v>0</v>
      </c>
    </row>
    <row r="1236" spans="1:11" x14ac:dyDescent="0.35">
      <c r="A1236" s="15">
        <v>44240</v>
      </c>
      <c r="B1236">
        <f t="shared" si="114"/>
        <v>2021</v>
      </c>
      <c r="C1236">
        <f t="shared" si="115"/>
        <v>2</v>
      </c>
      <c r="D1236">
        <f t="shared" si="116"/>
        <v>13</v>
      </c>
      <c r="E1236">
        <f t="shared" si="117"/>
        <v>202102</v>
      </c>
      <c r="F1236" s="105">
        <v>18.20833</v>
      </c>
      <c r="G1236" s="105"/>
      <c r="H1236" s="44"/>
      <c r="J1236" s="32">
        <f t="shared" si="118"/>
        <v>34</v>
      </c>
      <c r="K1236" s="32">
        <f t="shared" si="119"/>
        <v>0</v>
      </c>
    </row>
    <row r="1237" spans="1:11" x14ac:dyDescent="0.35">
      <c r="A1237" s="15">
        <v>44241</v>
      </c>
      <c r="B1237">
        <f t="shared" si="114"/>
        <v>2021</v>
      </c>
      <c r="C1237">
        <f t="shared" si="115"/>
        <v>2</v>
      </c>
      <c r="D1237">
        <f t="shared" si="116"/>
        <v>14</v>
      </c>
      <c r="E1237">
        <f t="shared" si="117"/>
        <v>202102</v>
      </c>
      <c r="F1237" s="105">
        <v>21.58333</v>
      </c>
      <c r="G1237" s="105"/>
      <c r="H1237" s="44"/>
      <c r="J1237" s="32">
        <f t="shared" si="118"/>
        <v>30</v>
      </c>
      <c r="K1237" s="32">
        <f t="shared" si="119"/>
        <v>0</v>
      </c>
    </row>
    <row r="1238" spans="1:11" x14ac:dyDescent="0.35">
      <c r="A1238" s="15">
        <v>44242</v>
      </c>
      <c r="B1238">
        <f t="shared" si="114"/>
        <v>2021</v>
      </c>
      <c r="C1238">
        <f t="shared" si="115"/>
        <v>2</v>
      </c>
      <c r="D1238">
        <f t="shared" si="116"/>
        <v>15</v>
      </c>
      <c r="E1238">
        <f t="shared" si="117"/>
        <v>202102</v>
      </c>
      <c r="F1238" s="105">
        <v>20.83333</v>
      </c>
      <c r="G1238" s="105"/>
      <c r="H1238" s="44"/>
      <c r="J1238" s="32">
        <f t="shared" si="118"/>
        <v>31</v>
      </c>
      <c r="K1238" s="32">
        <f t="shared" si="119"/>
        <v>0</v>
      </c>
    </row>
    <row r="1239" spans="1:11" x14ac:dyDescent="0.35">
      <c r="A1239" s="15">
        <v>44243</v>
      </c>
      <c r="B1239">
        <f t="shared" si="114"/>
        <v>2021</v>
      </c>
      <c r="C1239">
        <f t="shared" si="115"/>
        <v>2</v>
      </c>
      <c r="D1239">
        <f t="shared" si="116"/>
        <v>16</v>
      </c>
      <c r="E1239">
        <f t="shared" si="117"/>
        <v>202102</v>
      </c>
      <c r="F1239" s="105">
        <v>19.625</v>
      </c>
      <c r="G1239" s="105"/>
      <c r="H1239" s="44"/>
      <c r="J1239" s="32">
        <f t="shared" si="118"/>
        <v>32</v>
      </c>
      <c r="K1239" s="32">
        <f t="shared" si="119"/>
        <v>0</v>
      </c>
    </row>
    <row r="1240" spans="1:11" x14ac:dyDescent="0.35">
      <c r="A1240" s="15">
        <v>44244</v>
      </c>
      <c r="B1240">
        <f t="shared" si="114"/>
        <v>2021</v>
      </c>
      <c r="C1240">
        <f t="shared" si="115"/>
        <v>2</v>
      </c>
      <c r="D1240">
        <f t="shared" si="116"/>
        <v>17</v>
      </c>
      <c r="E1240">
        <f t="shared" si="117"/>
        <v>202102</v>
      </c>
      <c r="F1240" s="105">
        <v>26.08333</v>
      </c>
      <c r="G1240" s="105"/>
      <c r="H1240" s="44"/>
      <c r="J1240" s="32">
        <f t="shared" si="118"/>
        <v>26</v>
      </c>
      <c r="K1240" s="32">
        <f t="shared" si="119"/>
        <v>0</v>
      </c>
    </row>
    <row r="1241" spans="1:11" x14ac:dyDescent="0.35">
      <c r="A1241" s="15">
        <v>44245</v>
      </c>
      <c r="B1241">
        <f t="shared" si="114"/>
        <v>2021</v>
      </c>
      <c r="C1241">
        <f t="shared" si="115"/>
        <v>2</v>
      </c>
      <c r="D1241">
        <f t="shared" si="116"/>
        <v>18</v>
      </c>
      <c r="E1241">
        <f t="shared" si="117"/>
        <v>202102</v>
      </c>
      <c r="F1241" s="105">
        <v>24.08333</v>
      </c>
      <c r="G1241" s="105"/>
      <c r="H1241" s="44"/>
      <c r="J1241" s="32">
        <f t="shared" si="118"/>
        <v>28</v>
      </c>
      <c r="K1241" s="32">
        <f t="shared" si="119"/>
        <v>0</v>
      </c>
    </row>
    <row r="1242" spans="1:11" x14ac:dyDescent="0.35">
      <c r="A1242" s="15">
        <v>44246</v>
      </c>
      <c r="B1242">
        <f t="shared" si="114"/>
        <v>2021</v>
      </c>
      <c r="C1242">
        <f t="shared" si="115"/>
        <v>2</v>
      </c>
      <c r="D1242">
        <f t="shared" si="116"/>
        <v>19</v>
      </c>
      <c r="E1242">
        <f t="shared" si="117"/>
        <v>202102</v>
      </c>
      <c r="F1242" s="105">
        <v>29.79167</v>
      </c>
      <c r="G1242" s="105"/>
      <c r="H1242" s="44"/>
      <c r="J1242" s="32">
        <f t="shared" si="118"/>
        <v>22</v>
      </c>
      <c r="K1242" s="32">
        <f t="shared" si="119"/>
        <v>0</v>
      </c>
    </row>
    <row r="1243" spans="1:11" x14ac:dyDescent="0.35">
      <c r="A1243" s="15">
        <v>44247</v>
      </c>
      <c r="B1243">
        <f t="shared" si="114"/>
        <v>2021</v>
      </c>
      <c r="C1243">
        <f t="shared" si="115"/>
        <v>2</v>
      </c>
      <c r="D1243">
        <f t="shared" si="116"/>
        <v>20</v>
      </c>
      <c r="E1243">
        <f t="shared" si="117"/>
        <v>202102</v>
      </c>
      <c r="F1243" s="105">
        <v>29.875</v>
      </c>
      <c r="G1243" s="105"/>
      <c r="H1243" s="44"/>
      <c r="J1243" s="32">
        <f t="shared" si="118"/>
        <v>22</v>
      </c>
      <c r="K1243" s="32">
        <f t="shared" si="119"/>
        <v>0</v>
      </c>
    </row>
    <row r="1244" spans="1:11" x14ac:dyDescent="0.35">
      <c r="A1244" s="15">
        <v>44248</v>
      </c>
      <c r="B1244">
        <f t="shared" si="114"/>
        <v>2021</v>
      </c>
      <c r="C1244">
        <f t="shared" si="115"/>
        <v>2</v>
      </c>
      <c r="D1244">
        <f t="shared" si="116"/>
        <v>21</v>
      </c>
      <c r="E1244">
        <f t="shared" si="117"/>
        <v>202102</v>
      </c>
      <c r="F1244" s="105">
        <v>39.666670000000003</v>
      </c>
      <c r="G1244" s="105"/>
      <c r="H1244" s="44"/>
      <c r="J1244" s="32">
        <f t="shared" si="118"/>
        <v>12</v>
      </c>
      <c r="K1244" s="32">
        <f t="shared" si="119"/>
        <v>0</v>
      </c>
    </row>
    <row r="1245" spans="1:11" x14ac:dyDescent="0.35">
      <c r="A1245" s="15">
        <v>44249</v>
      </c>
      <c r="B1245">
        <f t="shared" si="114"/>
        <v>2021</v>
      </c>
      <c r="C1245">
        <f t="shared" si="115"/>
        <v>2</v>
      </c>
      <c r="D1245">
        <f t="shared" si="116"/>
        <v>22</v>
      </c>
      <c r="E1245">
        <f t="shared" si="117"/>
        <v>202102</v>
      </c>
      <c r="F1245" s="105">
        <v>44.833329999999997</v>
      </c>
      <c r="G1245" s="105"/>
      <c r="H1245" s="44"/>
      <c r="J1245" s="32">
        <f t="shared" si="118"/>
        <v>7</v>
      </c>
      <c r="K1245" s="32">
        <f t="shared" si="119"/>
        <v>0</v>
      </c>
    </row>
    <row r="1246" spans="1:11" x14ac:dyDescent="0.35">
      <c r="A1246" s="15">
        <v>44250</v>
      </c>
      <c r="B1246">
        <f t="shared" si="114"/>
        <v>2021</v>
      </c>
      <c r="C1246">
        <f t="shared" si="115"/>
        <v>2</v>
      </c>
      <c r="D1246">
        <f t="shared" si="116"/>
        <v>23</v>
      </c>
      <c r="E1246">
        <f t="shared" si="117"/>
        <v>202102</v>
      </c>
      <c r="F1246" s="105">
        <v>38.916670000000003</v>
      </c>
      <c r="G1246" s="105"/>
      <c r="H1246" s="44"/>
      <c r="J1246" s="32">
        <f t="shared" si="118"/>
        <v>13</v>
      </c>
      <c r="K1246" s="32">
        <f t="shared" si="119"/>
        <v>0</v>
      </c>
    </row>
    <row r="1247" spans="1:11" x14ac:dyDescent="0.35">
      <c r="A1247" s="15">
        <v>44251</v>
      </c>
      <c r="B1247">
        <f t="shared" si="114"/>
        <v>2021</v>
      </c>
      <c r="C1247">
        <f t="shared" si="115"/>
        <v>2</v>
      </c>
      <c r="D1247">
        <f t="shared" si="116"/>
        <v>24</v>
      </c>
      <c r="E1247">
        <f t="shared" si="117"/>
        <v>202102</v>
      </c>
      <c r="F1247" s="105">
        <v>37.208329999999997</v>
      </c>
      <c r="G1247" s="105"/>
      <c r="H1247" s="44"/>
      <c r="J1247" s="32">
        <f t="shared" si="118"/>
        <v>15</v>
      </c>
      <c r="K1247" s="32">
        <f t="shared" si="119"/>
        <v>0</v>
      </c>
    </row>
    <row r="1248" spans="1:11" x14ac:dyDescent="0.35">
      <c r="A1248" s="15">
        <v>44252</v>
      </c>
      <c r="B1248">
        <f t="shared" si="114"/>
        <v>2021</v>
      </c>
      <c r="C1248">
        <f t="shared" si="115"/>
        <v>2</v>
      </c>
      <c r="D1248">
        <f t="shared" si="116"/>
        <v>25</v>
      </c>
      <c r="E1248">
        <f t="shared" si="117"/>
        <v>202102</v>
      </c>
      <c r="F1248" s="105">
        <v>39.333329999999997</v>
      </c>
      <c r="G1248" s="105"/>
      <c r="H1248" s="44"/>
      <c r="J1248" s="32">
        <f t="shared" si="118"/>
        <v>13</v>
      </c>
      <c r="K1248" s="32">
        <f t="shared" si="119"/>
        <v>0</v>
      </c>
    </row>
    <row r="1249" spans="1:11" x14ac:dyDescent="0.35">
      <c r="A1249" s="15">
        <v>44253</v>
      </c>
      <c r="B1249">
        <f t="shared" si="114"/>
        <v>2021</v>
      </c>
      <c r="C1249">
        <f t="shared" si="115"/>
        <v>2</v>
      </c>
      <c r="D1249">
        <f t="shared" si="116"/>
        <v>26</v>
      </c>
      <c r="E1249">
        <f t="shared" si="117"/>
        <v>202102</v>
      </c>
      <c r="F1249" s="105">
        <v>38.5</v>
      </c>
      <c r="G1249" s="105"/>
      <c r="H1249" s="44"/>
      <c r="J1249" s="32">
        <f t="shared" si="118"/>
        <v>14</v>
      </c>
      <c r="K1249" s="32">
        <f t="shared" si="119"/>
        <v>0</v>
      </c>
    </row>
    <row r="1250" spans="1:11" x14ac:dyDescent="0.35">
      <c r="A1250" s="15">
        <v>44254</v>
      </c>
      <c r="B1250">
        <f t="shared" si="114"/>
        <v>2021</v>
      </c>
      <c r="C1250">
        <f t="shared" si="115"/>
        <v>2</v>
      </c>
      <c r="D1250">
        <f t="shared" si="116"/>
        <v>27</v>
      </c>
      <c r="E1250">
        <f t="shared" si="117"/>
        <v>202102</v>
      </c>
      <c r="F1250" s="105">
        <v>35.708329999999997</v>
      </c>
      <c r="G1250" s="105"/>
      <c r="H1250" s="44"/>
      <c r="J1250" s="32">
        <f t="shared" si="118"/>
        <v>16</v>
      </c>
      <c r="K1250" s="32">
        <f t="shared" si="119"/>
        <v>0</v>
      </c>
    </row>
    <row r="1251" spans="1:11" x14ac:dyDescent="0.35">
      <c r="A1251" s="15">
        <v>44255</v>
      </c>
      <c r="B1251">
        <f t="shared" si="114"/>
        <v>2021</v>
      </c>
      <c r="C1251">
        <f t="shared" si="115"/>
        <v>2</v>
      </c>
      <c r="D1251">
        <f t="shared" si="116"/>
        <v>28</v>
      </c>
      <c r="E1251">
        <f t="shared" si="117"/>
        <v>202102</v>
      </c>
      <c r="F1251" s="105">
        <v>39.791670000000003</v>
      </c>
      <c r="G1251" s="105"/>
      <c r="H1251" s="44"/>
      <c r="J1251" s="32">
        <f t="shared" si="118"/>
        <v>12</v>
      </c>
      <c r="K1251" s="32">
        <f t="shared" si="119"/>
        <v>0</v>
      </c>
    </row>
    <row r="1252" spans="1:11" x14ac:dyDescent="0.35">
      <c r="A1252" s="15">
        <v>44256</v>
      </c>
      <c r="B1252">
        <f t="shared" si="114"/>
        <v>2021</v>
      </c>
      <c r="C1252">
        <f t="shared" si="115"/>
        <v>3</v>
      </c>
      <c r="D1252">
        <f t="shared" si="116"/>
        <v>1</v>
      </c>
      <c r="E1252">
        <f t="shared" si="117"/>
        <v>202103</v>
      </c>
      <c r="F1252" s="105">
        <v>41.708329999999997</v>
      </c>
      <c r="G1252" s="105"/>
      <c r="H1252" s="44"/>
      <c r="J1252" s="32">
        <f t="shared" si="118"/>
        <v>10</v>
      </c>
      <c r="K1252" s="32">
        <f t="shared" si="119"/>
        <v>0</v>
      </c>
    </row>
    <row r="1253" spans="1:11" x14ac:dyDescent="0.35">
      <c r="A1253" s="15">
        <v>44257</v>
      </c>
      <c r="B1253">
        <f t="shared" si="114"/>
        <v>2021</v>
      </c>
      <c r="C1253">
        <f t="shared" si="115"/>
        <v>3</v>
      </c>
      <c r="D1253">
        <f t="shared" si="116"/>
        <v>2</v>
      </c>
      <c r="E1253">
        <f t="shared" si="117"/>
        <v>202103</v>
      </c>
      <c r="F1253" s="105">
        <v>40.5</v>
      </c>
      <c r="G1253" s="105"/>
      <c r="H1253" s="44"/>
      <c r="J1253" s="32">
        <f t="shared" si="118"/>
        <v>12</v>
      </c>
      <c r="K1253" s="32">
        <f t="shared" si="119"/>
        <v>0</v>
      </c>
    </row>
    <row r="1254" spans="1:11" x14ac:dyDescent="0.35">
      <c r="A1254" s="15">
        <v>44258</v>
      </c>
      <c r="B1254">
        <f t="shared" si="114"/>
        <v>2021</v>
      </c>
      <c r="C1254">
        <f t="shared" si="115"/>
        <v>3</v>
      </c>
      <c r="D1254">
        <f t="shared" si="116"/>
        <v>3</v>
      </c>
      <c r="E1254">
        <f t="shared" si="117"/>
        <v>202103</v>
      </c>
      <c r="F1254" s="105">
        <v>40.375</v>
      </c>
      <c r="G1254" s="105"/>
      <c r="H1254" s="44"/>
      <c r="J1254" s="32">
        <f t="shared" si="118"/>
        <v>12</v>
      </c>
      <c r="K1254" s="32">
        <f t="shared" si="119"/>
        <v>0</v>
      </c>
    </row>
    <row r="1255" spans="1:11" x14ac:dyDescent="0.35">
      <c r="A1255" s="15">
        <v>44259</v>
      </c>
      <c r="B1255">
        <f t="shared" si="114"/>
        <v>2021</v>
      </c>
      <c r="C1255">
        <f t="shared" si="115"/>
        <v>3</v>
      </c>
      <c r="D1255">
        <f t="shared" si="116"/>
        <v>4</v>
      </c>
      <c r="E1255">
        <f t="shared" si="117"/>
        <v>202103</v>
      </c>
      <c r="F1255" s="105">
        <v>41.875</v>
      </c>
      <c r="G1255" s="105"/>
      <c r="H1255" s="44"/>
      <c r="J1255" s="32">
        <f t="shared" si="118"/>
        <v>10</v>
      </c>
      <c r="K1255" s="32">
        <f t="shared" si="119"/>
        <v>0</v>
      </c>
    </row>
    <row r="1256" spans="1:11" x14ac:dyDescent="0.35">
      <c r="A1256" s="15">
        <v>44260</v>
      </c>
      <c r="B1256">
        <f t="shared" si="114"/>
        <v>2021</v>
      </c>
      <c r="C1256">
        <f t="shared" si="115"/>
        <v>3</v>
      </c>
      <c r="D1256">
        <f t="shared" si="116"/>
        <v>5</v>
      </c>
      <c r="E1256">
        <f t="shared" si="117"/>
        <v>202103</v>
      </c>
      <c r="F1256" s="105">
        <v>44.333329999999997</v>
      </c>
      <c r="G1256" s="105"/>
      <c r="H1256" s="44"/>
      <c r="J1256" s="32">
        <f t="shared" si="118"/>
        <v>8</v>
      </c>
      <c r="K1256" s="32">
        <f t="shared" si="119"/>
        <v>0</v>
      </c>
    </row>
    <row r="1257" spans="1:11" x14ac:dyDescent="0.35">
      <c r="A1257" s="15">
        <v>44261</v>
      </c>
      <c r="B1257">
        <f t="shared" si="114"/>
        <v>2021</v>
      </c>
      <c r="C1257">
        <f t="shared" si="115"/>
        <v>3</v>
      </c>
      <c r="D1257">
        <f t="shared" si="116"/>
        <v>6</v>
      </c>
      <c r="E1257">
        <f t="shared" si="117"/>
        <v>202103</v>
      </c>
      <c r="F1257" s="105">
        <v>45.083329999999997</v>
      </c>
      <c r="G1257" s="105"/>
      <c r="H1257" s="44"/>
      <c r="J1257" s="32">
        <f t="shared" si="118"/>
        <v>7</v>
      </c>
      <c r="K1257" s="32">
        <f t="shared" si="119"/>
        <v>0</v>
      </c>
    </row>
    <row r="1258" spans="1:11" x14ac:dyDescent="0.35">
      <c r="A1258" s="15">
        <v>44262</v>
      </c>
      <c r="B1258">
        <f t="shared" si="114"/>
        <v>2021</v>
      </c>
      <c r="C1258">
        <f t="shared" si="115"/>
        <v>3</v>
      </c>
      <c r="D1258">
        <f t="shared" si="116"/>
        <v>7</v>
      </c>
      <c r="E1258">
        <f t="shared" si="117"/>
        <v>202103</v>
      </c>
      <c r="F1258" s="105">
        <v>39.458329999999997</v>
      </c>
      <c r="G1258" s="105"/>
      <c r="H1258" s="44"/>
      <c r="J1258" s="32">
        <f t="shared" si="118"/>
        <v>13</v>
      </c>
      <c r="K1258" s="32">
        <f t="shared" si="119"/>
        <v>0</v>
      </c>
    </row>
    <row r="1259" spans="1:11" x14ac:dyDescent="0.35">
      <c r="A1259" s="15">
        <v>44263</v>
      </c>
      <c r="B1259">
        <f t="shared" si="114"/>
        <v>2021</v>
      </c>
      <c r="C1259">
        <f t="shared" si="115"/>
        <v>3</v>
      </c>
      <c r="D1259">
        <f t="shared" si="116"/>
        <v>8</v>
      </c>
      <c r="E1259">
        <f t="shared" si="117"/>
        <v>202103</v>
      </c>
      <c r="F1259" s="105">
        <v>36.875</v>
      </c>
      <c r="G1259" s="105"/>
      <c r="H1259" s="44"/>
      <c r="J1259" s="32">
        <f t="shared" si="118"/>
        <v>15</v>
      </c>
      <c r="K1259" s="32">
        <f t="shared" si="119"/>
        <v>0</v>
      </c>
    </row>
    <row r="1260" spans="1:11" x14ac:dyDescent="0.35">
      <c r="A1260" s="15">
        <v>44264</v>
      </c>
      <c r="B1260">
        <f t="shared" si="114"/>
        <v>2021</v>
      </c>
      <c r="C1260">
        <f t="shared" si="115"/>
        <v>3</v>
      </c>
      <c r="D1260">
        <f t="shared" si="116"/>
        <v>9</v>
      </c>
      <c r="E1260">
        <f t="shared" si="117"/>
        <v>202103</v>
      </c>
      <c r="F1260" s="105">
        <v>37.583329999999997</v>
      </c>
      <c r="G1260" s="105"/>
      <c r="H1260" s="44"/>
      <c r="J1260" s="32">
        <f t="shared" si="118"/>
        <v>14</v>
      </c>
      <c r="K1260" s="32">
        <f t="shared" si="119"/>
        <v>0</v>
      </c>
    </row>
    <row r="1261" spans="1:11" x14ac:dyDescent="0.35">
      <c r="A1261" s="15">
        <v>44265</v>
      </c>
      <c r="B1261">
        <f t="shared" si="114"/>
        <v>2021</v>
      </c>
      <c r="C1261">
        <f t="shared" si="115"/>
        <v>3</v>
      </c>
      <c r="D1261">
        <f t="shared" si="116"/>
        <v>10</v>
      </c>
      <c r="E1261">
        <f t="shared" si="117"/>
        <v>202103</v>
      </c>
      <c r="F1261" s="105">
        <v>38.583329999999997</v>
      </c>
      <c r="G1261" s="105"/>
      <c r="H1261" s="44"/>
      <c r="J1261" s="32">
        <f t="shared" si="118"/>
        <v>13</v>
      </c>
      <c r="K1261" s="32">
        <f t="shared" si="119"/>
        <v>0</v>
      </c>
    </row>
    <row r="1262" spans="1:11" x14ac:dyDescent="0.35">
      <c r="A1262" s="15">
        <v>44266</v>
      </c>
      <c r="B1262">
        <f t="shared" si="114"/>
        <v>2021</v>
      </c>
      <c r="C1262">
        <f t="shared" si="115"/>
        <v>3</v>
      </c>
      <c r="D1262">
        <f t="shared" si="116"/>
        <v>11</v>
      </c>
      <c r="E1262">
        <f t="shared" si="117"/>
        <v>202103</v>
      </c>
      <c r="F1262" s="105">
        <v>40.333329999999997</v>
      </c>
      <c r="G1262" s="105"/>
      <c r="H1262" s="44"/>
      <c r="J1262" s="32">
        <f t="shared" si="118"/>
        <v>12</v>
      </c>
      <c r="K1262" s="32">
        <f t="shared" si="119"/>
        <v>0</v>
      </c>
    </row>
    <row r="1263" spans="1:11" x14ac:dyDescent="0.35">
      <c r="A1263" s="15">
        <v>44267</v>
      </c>
      <c r="B1263">
        <f t="shared" si="114"/>
        <v>2021</v>
      </c>
      <c r="C1263">
        <f t="shared" si="115"/>
        <v>3</v>
      </c>
      <c r="D1263">
        <f t="shared" si="116"/>
        <v>12</v>
      </c>
      <c r="E1263">
        <f t="shared" si="117"/>
        <v>202103</v>
      </c>
      <c r="F1263" s="105">
        <v>39.083329999999997</v>
      </c>
      <c r="G1263" s="105"/>
      <c r="H1263" s="44"/>
      <c r="J1263" s="32">
        <f t="shared" si="118"/>
        <v>13</v>
      </c>
      <c r="K1263" s="32">
        <f t="shared" si="119"/>
        <v>0</v>
      </c>
    </row>
    <row r="1264" spans="1:11" x14ac:dyDescent="0.35">
      <c r="A1264" s="15">
        <v>44268</v>
      </c>
      <c r="B1264">
        <f t="shared" si="114"/>
        <v>2021</v>
      </c>
      <c r="C1264">
        <f t="shared" si="115"/>
        <v>3</v>
      </c>
      <c r="D1264">
        <f t="shared" si="116"/>
        <v>13</v>
      </c>
      <c r="E1264">
        <f t="shared" si="117"/>
        <v>202103</v>
      </c>
      <c r="F1264" s="105">
        <v>41.708329999999997</v>
      </c>
      <c r="G1264" s="105"/>
      <c r="H1264" s="44"/>
      <c r="J1264" s="32">
        <f t="shared" si="118"/>
        <v>10</v>
      </c>
      <c r="K1264" s="32">
        <f t="shared" si="119"/>
        <v>0</v>
      </c>
    </row>
    <row r="1265" spans="1:11" x14ac:dyDescent="0.35">
      <c r="A1265" s="15">
        <v>44269</v>
      </c>
      <c r="B1265">
        <f t="shared" si="114"/>
        <v>2021</v>
      </c>
      <c r="C1265">
        <f t="shared" si="115"/>
        <v>3</v>
      </c>
      <c r="D1265">
        <f t="shared" si="116"/>
        <v>14</v>
      </c>
      <c r="E1265">
        <f t="shared" si="117"/>
        <v>202103</v>
      </c>
      <c r="F1265" s="105">
        <v>42.524999999999999</v>
      </c>
      <c r="G1265" s="105"/>
      <c r="H1265" s="44"/>
      <c r="J1265" s="32">
        <f t="shared" si="118"/>
        <v>9</v>
      </c>
      <c r="K1265" s="32">
        <f t="shared" si="119"/>
        <v>0</v>
      </c>
    </row>
    <row r="1266" spans="1:11" x14ac:dyDescent="0.35">
      <c r="A1266" s="15">
        <v>44270</v>
      </c>
      <c r="B1266">
        <f t="shared" si="114"/>
        <v>2021</v>
      </c>
      <c r="C1266">
        <f t="shared" si="115"/>
        <v>3</v>
      </c>
      <c r="D1266">
        <f t="shared" si="116"/>
        <v>15</v>
      </c>
      <c r="E1266">
        <f t="shared" si="117"/>
        <v>202103</v>
      </c>
      <c r="F1266" s="105">
        <v>45.416670000000003</v>
      </c>
      <c r="G1266" s="105"/>
      <c r="H1266" s="44"/>
      <c r="J1266" s="32">
        <f t="shared" si="118"/>
        <v>7</v>
      </c>
      <c r="K1266" s="32">
        <f t="shared" si="119"/>
        <v>0</v>
      </c>
    </row>
    <row r="1267" spans="1:11" x14ac:dyDescent="0.35">
      <c r="A1267" s="15">
        <v>44271</v>
      </c>
      <c r="B1267">
        <f t="shared" si="114"/>
        <v>2021</v>
      </c>
      <c r="C1267">
        <f t="shared" si="115"/>
        <v>3</v>
      </c>
      <c r="D1267">
        <f t="shared" si="116"/>
        <v>16</v>
      </c>
      <c r="E1267">
        <f t="shared" si="117"/>
        <v>202103</v>
      </c>
      <c r="F1267" s="105">
        <v>43.666670000000003</v>
      </c>
      <c r="G1267" s="105"/>
      <c r="H1267" s="44"/>
      <c r="J1267" s="32">
        <f t="shared" si="118"/>
        <v>8</v>
      </c>
      <c r="K1267" s="32">
        <f t="shared" si="119"/>
        <v>0</v>
      </c>
    </row>
    <row r="1268" spans="1:11" x14ac:dyDescent="0.35">
      <c r="A1268" s="15">
        <v>44272</v>
      </c>
      <c r="B1268">
        <f t="shared" si="114"/>
        <v>2021</v>
      </c>
      <c r="C1268">
        <f t="shared" si="115"/>
        <v>3</v>
      </c>
      <c r="D1268">
        <f t="shared" si="116"/>
        <v>17</v>
      </c>
      <c r="E1268">
        <f t="shared" si="117"/>
        <v>202103</v>
      </c>
      <c r="F1268" s="105">
        <v>42.041670000000003</v>
      </c>
      <c r="G1268" s="105"/>
      <c r="H1268" s="44"/>
      <c r="J1268" s="32">
        <f t="shared" si="118"/>
        <v>10</v>
      </c>
      <c r="K1268" s="32">
        <f t="shared" si="119"/>
        <v>0</v>
      </c>
    </row>
    <row r="1269" spans="1:11" x14ac:dyDescent="0.35">
      <c r="A1269" s="15">
        <v>44273</v>
      </c>
      <c r="B1269">
        <f t="shared" si="114"/>
        <v>2021</v>
      </c>
      <c r="C1269">
        <f t="shared" si="115"/>
        <v>3</v>
      </c>
      <c r="D1269">
        <f t="shared" si="116"/>
        <v>18</v>
      </c>
      <c r="E1269">
        <f t="shared" si="117"/>
        <v>202103</v>
      </c>
      <c r="F1269" s="105">
        <v>46.708329999999997</v>
      </c>
      <c r="G1269" s="105"/>
      <c r="H1269" s="44"/>
      <c r="J1269" s="32">
        <f t="shared" si="118"/>
        <v>5</v>
      </c>
      <c r="K1269" s="32">
        <f t="shared" si="119"/>
        <v>0</v>
      </c>
    </row>
    <row r="1270" spans="1:11" x14ac:dyDescent="0.35">
      <c r="A1270" s="15">
        <v>44274</v>
      </c>
      <c r="B1270">
        <f t="shared" si="114"/>
        <v>2021</v>
      </c>
      <c r="C1270">
        <f t="shared" si="115"/>
        <v>3</v>
      </c>
      <c r="D1270">
        <f t="shared" si="116"/>
        <v>19</v>
      </c>
      <c r="E1270">
        <f t="shared" si="117"/>
        <v>202103</v>
      </c>
      <c r="F1270" s="105">
        <v>48.25</v>
      </c>
      <c r="G1270" s="105"/>
      <c r="H1270" s="44"/>
      <c r="J1270" s="32">
        <f t="shared" si="118"/>
        <v>4</v>
      </c>
      <c r="K1270" s="32">
        <f t="shared" si="119"/>
        <v>0</v>
      </c>
    </row>
    <row r="1271" spans="1:11" x14ac:dyDescent="0.35">
      <c r="A1271" s="15">
        <v>44275</v>
      </c>
      <c r="B1271">
        <f t="shared" si="114"/>
        <v>2021</v>
      </c>
      <c r="C1271">
        <f t="shared" si="115"/>
        <v>3</v>
      </c>
      <c r="D1271">
        <f t="shared" si="116"/>
        <v>20</v>
      </c>
      <c r="E1271">
        <f t="shared" si="117"/>
        <v>202103</v>
      </c>
      <c r="F1271" s="105">
        <v>47.375</v>
      </c>
      <c r="G1271" s="105"/>
      <c r="H1271" s="44"/>
      <c r="J1271" s="32">
        <f t="shared" si="118"/>
        <v>5</v>
      </c>
      <c r="K1271" s="32">
        <f t="shared" si="119"/>
        <v>0</v>
      </c>
    </row>
    <row r="1272" spans="1:11" x14ac:dyDescent="0.35">
      <c r="A1272" s="15">
        <v>44276</v>
      </c>
      <c r="B1272">
        <f t="shared" si="114"/>
        <v>2021</v>
      </c>
      <c r="C1272">
        <f t="shared" si="115"/>
        <v>3</v>
      </c>
      <c r="D1272">
        <f t="shared" si="116"/>
        <v>21</v>
      </c>
      <c r="E1272">
        <f t="shared" si="117"/>
        <v>202103</v>
      </c>
      <c r="F1272" s="105">
        <v>42.958329999999997</v>
      </c>
      <c r="G1272" s="105"/>
      <c r="H1272" s="44"/>
      <c r="J1272" s="32">
        <f t="shared" si="118"/>
        <v>9</v>
      </c>
      <c r="K1272" s="32">
        <f t="shared" si="119"/>
        <v>0</v>
      </c>
    </row>
    <row r="1273" spans="1:11" x14ac:dyDescent="0.35">
      <c r="A1273" s="15">
        <v>44277</v>
      </c>
      <c r="B1273">
        <f t="shared" si="114"/>
        <v>2021</v>
      </c>
      <c r="C1273">
        <f t="shared" si="115"/>
        <v>3</v>
      </c>
      <c r="D1273">
        <f t="shared" si="116"/>
        <v>22</v>
      </c>
      <c r="E1273">
        <f t="shared" si="117"/>
        <v>202103</v>
      </c>
      <c r="F1273" s="105">
        <v>43.416670000000003</v>
      </c>
      <c r="G1273" s="105"/>
      <c r="H1273" s="44"/>
      <c r="J1273" s="32">
        <f t="shared" si="118"/>
        <v>9</v>
      </c>
      <c r="K1273" s="32">
        <f t="shared" si="119"/>
        <v>0</v>
      </c>
    </row>
    <row r="1274" spans="1:11" x14ac:dyDescent="0.35">
      <c r="A1274" s="15">
        <v>44278</v>
      </c>
      <c r="B1274">
        <f t="shared" si="114"/>
        <v>2021</v>
      </c>
      <c r="C1274">
        <f t="shared" si="115"/>
        <v>3</v>
      </c>
      <c r="D1274">
        <f t="shared" si="116"/>
        <v>23</v>
      </c>
      <c r="E1274">
        <f t="shared" si="117"/>
        <v>202103</v>
      </c>
      <c r="F1274" s="105">
        <v>43.375</v>
      </c>
      <c r="G1274" s="105"/>
      <c r="H1274" s="44"/>
      <c r="J1274" s="32">
        <f t="shared" si="118"/>
        <v>9</v>
      </c>
      <c r="K1274" s="32">
        <f t="shared" si="119"/>
        <v>0</v>
      </c>
    </row>
    <row r="1275" spans="1:11" x14ac:dyDescent="0.35">
      <c r="A1275" s="15">
        <v>44279</v>
      </c>
      <c r="B1275">
        <f t="shared" si="114"/>
        <v>2021</v>
      </c>
      <c r="C1275">
        <f t="shared" si="115"/>
        <v>3</v>
      </c>
      <c r="D1275">
        <f t="shared" si="116"/>
        <v>24</v>
      </c>
      <c r="E1275">
        <f t="shared" si="117"/>
        <v>202103</v>
      </c>
      <c r="F1275" s="105">
        <v>46.208329999999997</v>
      </c>
      <c r="G1275" s="105"/>
      <c r="H1275" s="44"/>
      <c r="J1275" s="32">
        <f t="shared" si="118"/>
        <v>6</v>
      </c>
      <c r="K1275" s="32">
        <f t="shared" si="119"/>
        <v>0</v>
      </c>
    </row>
    <row r="1276" spans="1:11" x14ac:dyDescent="0.35">
      <c r="A1276" s="15">
        <v>44280</v>
      </c>
      <c r="B1276">
        <f t="shared" si="114"/>
        <v>2021</v>
      </c>
      <c r="C1276">
        <f t="shared" si="115"/>
        <v>3</v>
      </c>
      <c r="D1276">
        <f t="shared" si="116"/>
        <v>25</v>
      </c>
      <c r="E1276">
        <f t="shared" si="117"/>
        <v>202103</v>
      </c>
      <c r="F1276" s="105">
        <v>46.041670000000003</v>
      </c>
      <c r="G1276" s="105"/>
      <c r="H1276" s="44"/>
      <c r="J1276" s="32">
        <f t="shared" si="118"/>
        <v>6</v>
      </c>
      <c r="K1276" s="32">
        <f t="shared" si="119"/>
        <v>0</v>
      </c>
    </row>
    <row r="1277" spans="1:11" x14ac:dyDescent="0.35">
      <c r="A1277" s="15">
        <v>44281</v>
      </c>
      <c r="B1277">
        <f t="shared" si="114"/>
        <v>2021</v>
      </c>
      <c r="C1277">
        <f t="shared" si="115"/>
        <v>3</v>
      </c>
      <c r="D1277">
        <f t="shared" si="116"/>
        <v>26</v>
      </c>
      <c r="E1277">
        <f t="shared" si="117"/>
        <v>202103</v>
      </c>
      <c r="F1277" s="105">
        <v>46.333329999999997</v>
      </c>
      <c r="G1277" s="105"/>
      <c r="H1277" s="44"/>
      <c r="J1277" s="32">
        <f t="shared" si="118"/>
        <v>6</v>
      </c>
      <c r="K1277" s="32">
        <f t="shared" si="119"/>
        <v>0</v>
      </c>
    </row>
    <row r="1278" spans="1:11" x14ac:dyDescent="0.35">
      <c r="A1278" s="15">
        <v>44282</v>
      </c>
      <c r="B1278">
        <f t="shared" si="114"/>
        <v>2021</v>
      </c>
      <c r="C1278">
        <f t="shared" si="115"/>
        <v>3</v>
      </c>
      <c r="D1278">
        <f t="shared" si="116"/>
        <v>27</v>
      </c>
      <c r="E1278">
        <f t="shared" si="117"/>
        <v>202103</v>
      </c>
      <c r="F1278" s="105">
        <v>50.375</v>
      </c>
      <c r="G1278" s="105"/>
      <c r="H1278" s="44"/>
      <c r="J1278" s="32">
        <f t="shared" si="118"/>
        <v>2</v>
      </c>
      <c r="K1278" s="32">
        <f t="shared" si="119"/>
        <v>0</v>
      </c>
    </row>
    <row r="1279" spans="1:11" x14ac:dyDescent="0.35">
      <c r="A1279" s="15">
        <v>44283</v>
      </c>
      <c r="B1279">
        <f t="shared" si="114"/>
        <v>2021</v>
      </c>
      <c r="C1279">
        <f t="shared" si="115"/>
        <v>3</v>
      </c>
      <c r="D1279">
        <f t="shared" si="116"/>
        <v>28</v>
      </c>
      <c r="E1279">
        <f t="shared" si="117"/>
        <v>202103</v>
      </c>
      <c r="F1279" s="105">
        <v>50.083329999999997</v>
      </c>
      <c r="G1279" s="105"/>
      <c r="H1279" s="44"/>
      <c r="J1279" s="32">
        <f t="shared" si="118"/>
        <v>2</v>
      </c>
      <c r="K1279" s="32">
        <f t="shared" si="119"/>
        <v>0</v>
      </c>
    </row>
    <row r="1280" spans="1:11" x14ac:dyDescent="0.35">
      <c r="A1280" s="15">
        <v>44284</v>
      </c>
      <c r="B1280">
        <f t="shared" si="114"/>
        <v>2021</v>
      </c>
      <c r="C1280">
        <f t="shared" si="115"/>
        <v>3</v>
      </c>
      <c r="D1280">
        <f t="shared" si="116"/>
        <v>29</v>
      </c>
      <c r="E1280">
        <f t="shared" si="117"/>
        <v>202103</v>
      </c>
      <c r="F1280" s="105">
        <v>39.666670000000003</v>
      </c>
      <c r="G1280" s="105"/>
      <c r="H1280" s="44"/>
      <c r="J1280" s="32">
        <f t="shared" si="118"/>
        <v>12</v>
      </c>
      <c r="K1280" s="32">
        <f t="shared" si="119"/>
        <v>0</v>
      </c>
    </row>
    <row r="1281" spans="1:11" x14ac:dyDescent="0.35">
      <c r="A1281" s="15">
        <v>44285</v>
      </c>
      <c r="B1281">
        <f t="shared" si="114"/>
        <v>2021</v>
      </c>
      <c r="C1281">
        <f t="shared" si="115"/>
        <v>3</v>
      </c>
      <c r="D1281">
        <f t="shared" si="116"/>
        <v>30</v>
      </c>
      <c r="E1281">
        <f t="shared" si="117"/>
        <v>202103</v>
      </c>
      <c r="F1281" s="105">
        <v>38.583329999999997</v>
      </c>
      <c r="G1281" s="105"/>
      <c r="H1281" s="44"/>
      <c r="J1281" s="32">
        <f t="shared" si="118"/>
        <v>13</v>
      </c>
      <c r="K1281" s="32">
        <f t="shared" si="119"/>
        <v>0</v>
      </c>
    </row>
    <row r="1282" spans="1:11" x14ac:dyDescent="0.35">
      <c r="A1282" s="15">
        <v>44286</v>
      </c>
      <c r="B1282">
        <f t="shared" si="114"/>
        <v>2021</v>
      </c>
      <c r="C1282">
        <f t="shared" si="115"/>
        <v>3</v>
      </c>
      <c r="D1282">
        <f t="shared" si="116"/>
        <v>31</v>
      </c>
      <c r="E1282">
        <f t="shared" si="117"/>
        <v>202103</v>
      </c>
      <c r="F1282" s="105">
        <v>44.583329999999997</v>
      </c>
      <c r="G1282" s="105"/>
      <c r="H1282" s="44"/>
      <c r="J1282" s="32">
        <f t="shared" si="118"/>
        <v>7</v>
      </c>
      <c r="K1282" s="32">
        <f t="shared" si="119"/>
        <v>0</v>
      </c>
    </row>
    <row r="1283" spans="1:11" x14ac:dyDescent="0.35">
      <c r="A1283" s="15">
        <v>44287</v>
      </c>
      <c r="B1283">
        <f t="shared" si="114"/>
        <v>2021</v>
      </c>
      <c r="C1283">
        <f t="shared" si="115"/>
        <v>4</v>
      </c>
      <c r="D1283">
        <f t="shared" si="116"/>
        <v>1</v>
      </c>
      <c r="E1283">
        <f t="shared" si="117"/>
        <v>202104</v>
      </c>
      <c r="F1283" s="105">
        <v>47.458329999999997</v>
      </c>
      <c r="G1283" s="105"/>
      <c r="H1283" s="44"/>
      <c r="J1283" s="32">
        <f t="shared" si="118"/>
        <v>5</v>
      </c>
      <c r="K1283" s="32">
        <f t="shared" si="119"/>
        <v>0</v>
      </c>
    </row>
    <row r="1284" spans="1:11" x14ac:dyDescent="0.35">
      <c r="A1284" s="15">
        <v>44288</v>
      </c>
      <c r="B1284">
        <f t="shared" si="114"/>
        <v>2021</v>
      </c>
      <c r="C1284">
        <f t="shared" si="115"/>
        <v>4</v>
      </c>
      <c r="D1284">
        <f t="shared" si="116"/>
        <v>2</v>
      </c>
      <c r="E1284">
        <f t="shared" si="117"/>
        <v>202104</v>
      </c>
      <c r="F1284" s="105">
        <v>49.541670000000003</v>
      </c>
      <c r="G1284" s="105"/>
      <c r="H1284" s="44"/>
      <c r="J1284" s="32">
        <f t="shared" si="118"/>
        <v>2</v>
      </c>
      <c r="K1284" s="32">
        <f t="shared" si="119"/>
        <v>0</v>
      </c>
    </row>
    <row r="1285" spans="1:11" x14ac:dyDescent="0.35">
      <c r="A1285" s="15">
        <v>44289</v>
      </c>
      <c r="B1285">
        <f t="shared" si="114"/>
        <v>2021</v>
      </c>
      <c r="C1285">
        <f t="shared" si="115"/>
        <v>4</v>
      </c>
      <c r="D1285">
        <f t="shared" si="116"/>
        <v>3</v>
      </c>
      <c r="E1285">
        <f t="shared" si="117"/>
        <v>202104</v>
      </c>
      <c r="F1285" s="105">
        <v>53.166670000000003</v>
      </c>
      <c r="G1285" s="105"/>
      <c r="H1285" s="44"/>
      <c r="J1285" s="32">
        <f t="shared" si="118"/>
        <v>0</v>
      </c>
      <c r="K1285" s="32">
        <f t="shared" si="119"/>
        <v>0</v>
      </c>
    </row>
    <row r="1286" spans="1:11" x14ac:dyDescent="0.35">
      <c r="A1286" s="15">
        <v>44290</v>
      </c>
      <c r="B1286">
        <f t="shared" ref="B1286:B1349" si="120">YEAR(A1286)</f>
        <v>2021</v>
      </c>
      <c r="C1286">
        <f t="shared" ref="C1286:C1349" si="121">MONTH(A1286)</f>
        <v>4</v>
      </c>
      <c r="D1286">
        <f t="shared" ref="D1286:D1349" si="122">DAY(A1286)</f>
        <v>4</v>
      </c>
      <c r="E1286">
        <f t="shared" ref="E1286:E1349" si="123">B1286*100+C1286</f>
        <v>202104</v>
      </c>
      <c r="F1286" s="105">
        <v>50.916670000000003</v>
      </c>
      <c r="G1286" s="105"/>
      <c r="H1286" s="44"/>
      <c r="J1286" s="32">
        <f t="shared" ref="J1286:J1349" si="124">IF(F1286=999,0,MAX(ROUND($J$3-F1286,0),0))</f>
        <v>1</v>
      </c>
      <c r="K1286" s="32">
        <f t="shared" ref="K1286:K1349" si="125">IF(F1286=999,0,MAX(ROUND(F1286-$K$3,0),0))</f>
        <v>0</v>
      </c>
    </row>
    <row r="1287" spans="1:11" x14ac:dyDescent="0.35">
      <c r="A1287" s="15">
        <v>44291</v>
      </c>
      <c r="B1287">
        <f t="shared" si="120"/>
        <v>2021</v>
      </c>
      <c r="C1287">
        <f t="shared" si="121"/>
        <v>4</v>
      </c>
      <c r="D1287">
        <f t="shared" si="122"/>
        <v>5</v>
      </c>
      <c r="E1287">
        <f t="shared" si="123"/>
        <v>202104</v>
      </c>
      <c r="F1287" s="105">
        <v>48.208329999999997</v>
      </c>
      <c r="G1287" s="105"/>
      <c r="H1287" s="44"/>
      <c r="J1287" s="32">
        <f t="shared" si="124"/>
        <v>4</v>
      </c>
      <c r="K1287" s="32">
        <f t="shared" si="125"/>
        <v>0</v>
      </c>
    </row>
    <row r="1288" spans="1:11" x14ac:dyDescent="0.35">
      <c r="A1288" s="15">
        <v>44292</v>
      </c>
      <c r="B1288">
        <f t="shared" si="120"/>
        <v>2021</v>
      </c>
      <c r="C1288">
        <f t="shared" si="121"/>
        <v>4</v>
      </c>
      <c r="D1288">
        <f t="shared" si="122"/>
        <v>6</v>
      </c>
      <c r="E1288">
        <f t="shared" si="123"/>
        <v>202104</v>
      </c>
      <c r="F1288" s="105">
        <v>49.5</v>
      </c>
      <c r="G1288" s="105"/>
      <c r="H1288" s="44"/>
      <c r="J1288" s="32">
        <f t="shared" si="124"/>
        <v>3</v>
      </c>
      <c r="K1288" s="32">
        <f t="shared" si="125"/>
        <v>0</v>
      </c>
    </row>
    <row r="1289" spans="1:11" x14ac:dyDescent="0.35">
      <c r="A1289" s="15">
        <v>44293</v>
      </c>
      <c r="B1289">
        <f t="shared" si="120"/>
        <v>2021</v>
      </c>
      <c r="C1289">
        <f t="shared" si="121"/>
        <v>4</v>
      </c>
      <c r="D1289">
        <f t="shared" si="122"/>
        <v>7</v>
      </c>
      <c r="E1289">
        <f t="shared" si="123"/>
        <v>202104</v>
      </c>
      <c r="F1289" s="105">
        <v>48.125</v>
      </c>
      <c r="G1289" s="105"/>
      <c r="H1289" s="44"/>
      <c r="J1289" s="32">
        <f t="shared" si="124"/>
        <v>4</v>
      </c>
      <c r="K1289" s="32">
        <f t="shared" si="125"/>
        <v>0</v>
      </c>
    </row>
    <row r="1290" spans="1:11" x14ac:dyDescent="0.35">
      <c r="A1290" s="15">
        <v>44294</v>
      </c>
      <c r="B1290">
        <f t="shared" si="120"/>
        <v>2021</v>
      </c>
      <c r="C1290">
        <f t="shared" si="121"/>
        <v>4</v>
      </c>
      <c r="D1290">
        <f t="shared" si="122"/>
        <v>8</v>
      </c>
      <c r="E1290">
        <f t="shared" si="123"/>
        <v>202104</v>
      </c>
      <c r="F1290" s="105">
        <v>47.25</v>
      </c>
      <c r="G1290" s="105"/>
      <c r="H1290" s="44"/>
      <c r="J1290" s="32">
        <f t="shared" si="124"/>
        <v>5</v>
      </c>
      <c r="K1290" s="32">
        <f t="shared" si="125"/>
        <v>0</v>
      </c>
    </row>
    <row r="1291" spans="1:11" x14ac:dyDescent="0.35">
      <c r="A1291" s="15">
        <v>44295</v>
      </c>
      <c r="B1291">
        <f t="shared" si="120"/>
        <v>2021</v>
      </c>
      <c r="C1291">
        <f t="shared" si="121"/>
        <v>4</v>
      </c>
      <c r="D1291">
        <f t="shared" si="122"/>
        <v>9</v>
      </c>
      <c r="E1291">
        <f t="shared" si="123"/>
        <v>202104</v>
      </c>
      <c r="F1291" s="105">
        <v>45.416670000000003</v>
      </c>
      <c r="G1291" s="105"/>
      <c r="H1291" s="44"/>
      <c r="J1291" s="32">
        <f t="shared" si="124"/>
        <v>7</v>
      </c>
      <c r="K1291" s="32">
        <f t="shared" si="125"/>
        <v>0</v>
      </c>
    </row>
    <row r="1292" spans="1:11" x14ac:dyDescent="0.35">
      <c r="A1292" s="15">
        <v>44296</v>
      </c>
      <c r="B1292">
        <f t="shared" si="120"/>
        <v>2021</v>
      </c>
      <c r="C1292">
        <f t="shared" si="121"/>
        <v>4</v>
      </c>
      <c r="D1292">
        <f t="shared" si="122"/>
        <v>10</v>
      </c>
      <c r="E1292">
        <f t="shared" si="123"/>
        <v>202104</v>
      </c>
      <c r="F1292" s="105">
        <v>44.583329999999997</v>
      </c>
      <c r="G1292" s="105"/>
      <c r="H1292" s="44"/>
      <c r="J1292" s="32">
        <f t="shared" si="124"/>
        <v>7</v>
      </c>
      <c r="K1292" s="32">
        <f t="shared" si="125"/>
        <v>0</v>
      </c>
    </row>
    <row r="1293" spans="1:11" x14ac:dyDescent="0.35">
      <c r="A1293" s="15">
        <v>44297</v>
      </c>
      <c r="B1293">
        <f t="shared" si="120"/>
        <v>2021</v>
      </c>
      <c r="C1293">
        <f t="shared" si="121"/>
        <v>4</v>
      </c>
      <c r="D1293">
        <f t="shared" si="122"/>
        <v>11</v>
      </c>
      <c r="E1293">
        <f t="shared" si="123"/>
        <v>202104</v>
      </c>
      <c r="F1293" s="105">
        <v>40.875</v>
      </c>
      <c r="G1293" s="105"/>
      <c r="H1293" s="44"/>
      <c r="J1293" s="32">
        <f t="shared" si="124"/>
        <v>11</v>
      </c>
      <c r="K1293" s="32">
        <f t="shared" si="125"/>
        <v>0</v>
      </c>
    </row>
    <row r="1294" spans="1:11" x14ac:dyDescent="0.35">
      <c r="A1294" s="15">
        <v>44298</v>
      </c>
      <c r="B1294">
        <f t="shared" si="120"/>
        <v>2021</v>
      </c>
      <c r="C1294">
        <f t="shared" si="121"/>
        <v>4</v>
      </c>
      <c r="D1294">
        <f t="shared" si="122"/>
        <v>12</v>
      </c>
      <c r="E1294">
        <f t="shared" si="123"/>
        <v>202104</v>
      </c>
      <c r="F1294" s="105">
        <v>45.666670000000003</v>
      </c>
      <c r="G1294" s="105"/>
      <c r="H1294" s="44"/>
      <c r="J1294" s="32">
        <f t="shared" si="124"/>
        <v>6</v>
      </c>
      <c r="K1294" s="32">
        <f t="shared" si="125"/>
        <v>0</v>
      </c>
    </row>
    <row r="1295" spans="1:11" x14ac:dyDescent="0.35">
      <c r="A1295" s="15">
        <v>44299</v>
      </c>
      <c r="B1295">
        <f t="shared" si="120"/>
        <v>2021</v>
      </c>
      <c r="C1295">
        <f t="shared" si="121"/>
        <v>4</v>
      </c>
      <c r="D1295">
        <f t="shared" si="122"/>
        <v>13</v>
      </c>
      <c r="E1295">
        <f t="shared" si="123"/>
        <v>202104</v>
      </c>
      <c r="F1295" s="105">
        <v>50.625</v>
      </c>
      <c r="G1295" s="105"/>
      <c r="H1295" s="44"/>
      <c r="J1295" s="32">
        <f t="shared" si="124"/>
        <v>1</v>
      </c>
      <c r="K1295" s="32">
        <f t="shared" si="125"/>
        <v>0</v>
      </c>
    </row>
    <row r="1296" spans="1:11" x14ac:dyDescent="0.35">
      <c r="A1296" s="15">
        <v>44300</v>
      </c>
      <c r="B1296">
        <f t="shared" si="120"/>
        <v>2021</v>
      </c>
      <c r="C1296">
        <f t="shared" si="121"/>
        <v>4</v>
      </c>
      <c r="D1296">
        <f t="shared" si="122"/>
        <v>14</v>
      </c>
      <c r="E1296">
        <f t="shared" si="123"/>
        <v>202104</v>
      </c>
      <c r="F1296" s="105">
        <v>56.791670000000003</v>
      </c>
      <c r="G1296" s="105"/>
      <c r="H1296" s="44"/>
      <c r="J1296" s="32">
        <f t="shared" si="124"/>
        <v>0</v>
      </c>
      <c r="K1296" s="32">
        <f t="shared" si="125"/>
        <v>0</v>
      </c>
    </row>
    <row r="1297" spans="1:11" x14ac:dyDescent="0.35">
      <c r="A1297" s="15">
        <v>44301</v>
      </c>
      <c r="B1297">
        <f t="shared" si="120"/>
        <v>2021</v>
      </c>
      <c r="C1297">
        <f t="shared" si="121"/>
        <v>4</v>
      </c>
      <c r="D1297">
        <f t="shared" si="122"/>
        <v>15</v>
      </c>
      <c r="E1297">
        <f t="shared" si="123"/>
        <v>202104</v>
      </c>
      <c r="F1297" s="105">
        <v>60.583329999999997</v>
      </c>
      <c r="G1297" s="105"/>
      <c r="H1297" s="44"/>
      <c r="J1297" s="32">
        <f t="shared" si="124"/>
        <v>0</v>
      </c>
      <c r="K1297" s="32">
        <f t="shared" si="125"/>
        <v>0</v>
      </c>
    </row>
    <row r="1298" spans="1:11" x14ac:dyDescent="0.35">
      <c r="A1298" s="15">
        <v>44302</v>
      </c>
      <c r="B1298">
        <f t="shared" si="120"/>
        <v>2021</v>
      </c>
      <c r="C1298">
        <f t="shared" si="121"/>
        <v>4</v>
      </c>
      <c r="D1298">
        <f t="shared" si="122"/>
        <v>16</v>
      </c>
      <c r="E1298">
        <f t="shared" si="123"/>
        <v>202104</v>
      </c>
      <c r="F1298" s="105">
        <v>57.25</v>
      </c>
      <c r="G1298" s="105"/>
      <c r="H1298" s="44"/>
      <c r="J1298" s="32">
        <f t="shared" si="124"/>
        <v>0</v>
      </c>
      <c r="K1298" s="32">
        <f t="shared" si="125"/>
        <v>0</v>
      </c>
    </row>
    <row r="1299" spans="1:11" x14ac:dyDescent="0.35">
      <c r="A1299" s="15">
        <v>44303</v>
      </c>
      <c r="B1299">
        <f t="shared" si="120"/>
        <v>2021</v>
      </c>
      <c r="C1299">
        <f t="shared" si="121"/>
        <v>4</v>
      </c>
      <c r="D1299">
        <f t="shared" si="122"/>
        <v>17</v>
      </c>
      <c r="E1299">
        <f t="shared" si="123"/>
        <v>202104</v>
      </c>
      <c r="F1299" s="105">
        <v>59.083329999999997</v>
      </c>
      <c r="G1299" s="105"/>
      <c r="H1299" s="44"/>
      <c r="J1299" s="32">
        <f t="shared" si="124"/>
        <v>0</v>
      </c>
      <c r="K1299" s="32">
        <f t="shared" si="125"/>
        <v>0</v>
      </c>
    </row>
    <row r="1300" spans="1:11" x14ac:dyDescent="0.35">
      <c r="A1300" s="15">
        <v>44304</v>
      </c>
      <c r="B1300">
        <f t="shared" si="120"/>
        <v>2021</v>
      </c>
      <c r="C1300">
        <f t="shared" si="121"/>
        <v>4</v>
      </c>
      <c r="D1300">
        <f t="shared" si="122"/>
        <v>18</v>
      </c>
      <c r="E1300">
        <f t="shared" si="123"/>
        <v>202104</v>
      </c>
      <c r="F1300" s="105">
        <v>61.208329999999997</v>
      </c>
      <c r="G1300" s="105"/>
      <c r="H1300" s="44"/>
      <c r="J1300" s="32">
        <f t="shared" si="124"/>
        <v>0</v>
      </c>
      <c r="K1300" s="32">
        <f t="shared" si="125"/>
        <v>0</v>
      </c>
    </row>
    <row r="1301" spans="1:11" x14ac:dyDescent="0.35">
      <c r="A1301" s="15">
        <v>44305</v>
      </c>
      <c r="B1301">
        <f t="shared" si="120"/>
        <v>2021</v>
      </c>
      <c r="C1301">
        <f t="shared" si="121"/>
        <v>4</v>
      </c>
      <c r="D1301">
        <f t="shared" si="122"/>
        <v>19</v>
      </c>
      <c r="E1301">
        <f t="shared" si="123"/>
        <v>202104</v>
      </c>
      <c r="F1301" s="105">
        <v>55.208329999999997</v>
      </c>
      <c r="G1301" s="105"/>
      <c r="H1301" s="44"/>
      <c r="J1301" s="32">
        <f t="shared" si="124"/>
        <v>0</v>
      </c>
      <c r="K1301" s="32">
        <f t="shared" si="125"/>
        <v>0</v>
      </c>
    </row>
    <row r="1302" spans="1:11" x14ac:dyDescent="0.35">
      <c r="A1302" s="15">
        <v>44306</v>
      </c>
      <c r="B1302">
        <f t="shared" si="120"/>
        <v>2021</v>
      </c>
      <c r="C1302">
        <f t="shared" si="121"/>
        <v>4</v>
      </c>
      <c r="D1302">
        <f t="shared" si="122"/>
        <v>20</v>
      </c>
      <c r="E1302">
        <f t="shared" si="123"/>
        <v>202104</v>
      </c>
      <c r="F1302" s="105">
        <v>51.375</v>
      </c>
      <c r="G1302" s="105"/>
      <c r="H1302" s="44"/>
      <c r="J1302" s="32">
        <f t="shared" si="124"/>
        <v>1</v>
      </c>
      <c r="K1302" s="32">
        <f t="shared" si="125"/>
        <v>0</v>
      </c>
    </row>
    <row r="1303" spans="1:11" x14ac:dyDescent="0.35">
      <c r="A1303" s="15">
        <v>44307</v>
      </c>
      <c r="B1303">
        <f t="shared" si="120"/>
        <v>2021</v>
      </c>
      <c r="C1303">
        <f t="shared" si="121"/>
        <v>4</v>
      </c>
      <c r="D1303">
        <f t="shared" si="122"/>
        <v>21</v>
      </c>
      <c r="E1303">
        <f t="shared" si="123"/>
        <v>202104</v>
      </c>
      <c r="F1303" s="105">
        <v>56.166670000000003</v>
      </c>
      <c r="G1303" s="105"/>
      <c r="H1303" s="44"/>
      <c r="J1303" s="32">
        <f t="shared" si="124"/>
        <v>0</v>
      </c>
      <c r="K1303" s="32">
        <f t="shared" si="125"/>
        <v>0</v>
      </c>
    </row>
    <row r="1304" spans="1:11" x14ac:dyDescent="0.35">
      <c r="A1304" s="15">
        <v>44308</v>
      </c>
      <c r="B1304">
        <f t="shared" si="120"/>
        <v>2021</v>
      </c>
      <c r="C1304">
        <f t="shared" si="121"/>
        <v>4</v>
      </c>
      <c r="D1304">
        <f t="shared" si="122"/>
        <v>22</v>
      </c>
      <c r="E1304">
        <f t="shared" si="123"/>
        <v>202104</v>
      </c>
      <c r="F1304" s="105">
        <v>58.041670000000003</v>
      </c>
      <c r="G1304" s="105"/>
      <c r="H1304" s="44"/>
      <c r="J1304" s="32">
        <f t="shared" si="124"/>
        <v>0</v>
      </c>
      <c r="K1304" s="32">
        <f t="shared" si="125"/>
        <v>0</v>
      </c>
    </row>
    <row r="1305" spans="1:11" x14ac:dyDescent="0.35">
      <c r="A1305" s="15">
        <v>44309</v>
      </c>
      <c r="B1305">
        <f t="shared" si="120"/>
        <v>2021</v>
      </c>
      <c r="C1305">
        <f t="shared" si="121"/>
        <v>4</v>
      </c>
      <c r="D1305">
        <f t="shared" si="122"/>
        <v>23</v>
      </c>
      <c r="E1305">
        <f t="shared" si="123"/>
        <v>202104</v>
      </c>
      <c r="F1305" s="105">
        <v>54.666670000000003</v>
      </c>
      <c r="G1305" s="105"/>
      <c r="H1305" s="44"/>
      <c r="J1305" s="32">
        <f t="shared" si="124"/>
        <v>0</v>
      </c>
      <c r="K1305" s="32">
        <f t="shared" si="125"/>
        <v>0</v>
      </c>
    </row>
    <row r="1306" spans="1:11" x14ac:dyDescent="0.35">
      <c r="A1306" s="15">
        <v>44310</v>
      </c>
      <c r="B1306">
        <f t="shared" si="120"/>
        <v>2021</v>
      </c>
      <c r="C1306">
        <f t="shared" si="121"/>
        <v>4</v>
      </c>
      <c r="D1306">
        <f t="shared" si="122"/>
        <v>24</v>
      </c>
      <c r="E1306">
        <f t="shared" si="123"/>
        <v>202104</v>
      </c>
      <c r="F1306" s="105">
        <v>51.916670000000003</v>
      </c>
      <c r="G1306" s="105"/>
      <c r="H1306" s="44"/>
      <c r="J1306" s="32">
        <f t="shared" si="124"/>
        <v>0</v>
      </c>
      <c r="K1306" s="32">
        <f t="shared" si="125"/>
        <v>0</v>
      </c>
    </row>
    <row r="1307" spans="1:11" x14ac:dyDescent="0.35">
      <c r="A1307" s="15">
        <v>44311</v>
      </c>
      <c r="B1307">
        <f t="shared" si="120"/>
        <v>2021</v>
      </c>
      <c r="C1307">
        <f t="shared" si="121"/>
        <v>4</v>
      </c>
      <c r="D1307">
        <f t="shared" si="122"/>
        <v>25</v>
      </c>
      <c r="E1307">
        <f t="shared" si="123"/>
        <v>202104</v>
      </c>
      <c r="F1307" s="105">
        <v>48.5</v>
      </c>
      <c r="G1307" s="105"/>
      <c r="H1307" s="44"/>
      <c r="J1307" s="32">
        <f t="shared" si="124"/>
        <v>4</v>
      </c>
      <c r="K1307" s="32">
        <f t="shared" si="125"/>
        <v>0</v>
      </c>
    </row>
    <row r="1308" spans="1:11" x14ac:dyDescent="0.35">
      <c r="A1308" s="15">
        <v>44312</v>
      </c>
      <c r="B1308">
        <f t="shared" si="120"/>
        <v>2021</v>
      </c>
      <c r="C1308">
        <f t="shared" si="121"/>
        <v>4</v>
      </c>
      <c r="D1308">
        <f t="shared" si="122"/>
        <v>26</v>
      </c>
      <c r="E1308">
        <f t="shared" si="123"/>
        <v>202104</v>
      </c>
      <c r="F1308" s="105">
        <v>51.416670000000003</v>
      </c>
      <c r="G1308" s="105"/>
      <c r="H1308" s="44"/>
      <c r="J1308" s="32">
        <f t="shared" si="124"/>
        <v>1</v>
      </c>
      <c r="K1308" s="32">
        <f t="shared" si="125"/>
        <v>0</v>
      </c>
    </row>
    <row r="1309" spans="1:11" x14ac:dyDescent="0.35">
      <c r="A1309" s="15">
        <v>44313</v>
      </c>
      <c r="B1309">
        <f t="shared" si="120"/>
        <v>2021</v>
      </c>
      <c r="C1309">
        <f t="shared" si="121"/>
        <v>4</v>
      </c>
      <c r="D1309">
        <f t="shared" si="122"/>
        <v>27</v>
      </c>
      <c r="E1309">
        <f t="shared" si="123"/>
        <v>202104</v>
      </c>
      <c r="F1309" s="105">
        <v>54.291670000000003</v>
      </c>
      <c r="G1309" s="105"/>
      <c r="H1309" s="44"/>
      <c r="J1309" s="32">
        <f t="shared" si="124"/>
        <v>0</v>
      </c>
      <c r="K1309" s="32">
        <f t="shared" si="125"/>
        <v>0</v>
      </c>
    </row>
    <row r="1310" spans="1:11" x14ac:dyDescent="0.35">
      <c r="A1310" s="15">
        <v>44314</v>
      </c>
      <c r="B1310">
        <f t="shared" si="120"/>
        <v>2021</v>
      </c>
      <c r="C1310">
        <f t="shared" si="121"/>
        <v>4</v>
      </c>
      <c r="D1310">
        <f t="shared" si="122"/>
        <v>28</v>
      </c>
      <c r="E1310">
        <f t="shared" si="123"/>
        <v>202104</v>
      </c>
      <c r="F1310" s="105">
        <v>56.125</v>
      </c>
      <c r="G1310" s="105"/>
      <c r="H1310" s="44"/>
      <c r="J1310" s="32">
        <f t="shared" si="124"/>
        <v>0</v>
      </c>
      <c r="K1310" s="32">
        <f t="shared" si="125"/>
        <v>0</v>
      </c>
    </row>
    <row r="1311" spans="1:11" x14ac:dyDescent="0.35">
      <c r="A1311" s="15">
        <v>44315</v>
      </c>
      <c r="B1311">
        <f t="shared" si="120"/>
        <v>2021</v>
      </c>
      <c r="C1311">
        <f t="shared" si="121"/>
        <v>4</v>
      </c>
      <c r="D1311">
        <f t="shared" si="122"/>
        <v>29</v>
      </c>
      <c r="E1311">
        <f t="shared" si="123"/>
        <v>202104</v>
      </c>
      <c r="F1311" s="105">
        <v>62.5</v>
      </c>
      <c r="G1311" s="105"/>
      <c r="H1311" s="44"/>
      <c r="J1311" s="32">
        <f t="shared" si="124"/>
        <v>0</v>
      </c>
      <c r="K1311" s="32">
        <f t="shared" si="125"/>
        <v>1</v>
      </c>
    </row>
    <row r="1312" spans="1:11" x14ac:dyDescent="0.35">
      <c r="A1312" s="15">
        <v>44316</v>
      </c>
      <c r="B1312">
        <f t="shared" si="120"/>
        <v>2021</v>
      </c>
      <c r="C1312">
        <f t="shared" si="121"/>
        <v>4</v>
      </c>
      <c r="D1312">
        <f t="shared" si="122"/>
        <v>30</v>
      </c>
      <c r="E1312">
        <f t="shared" si="123"/>
        <v>202104</v>
      </c>
      <c r="F1312" s="105">
        <v>64.125</v>
      </c>
      <c r="G1312" s="105"/>
      <c r="H1312" s="44"/>
      <c r="J1312" s="32">
        <f t="shared" si="124"/>
        <v>0</v>
      </c>
      <c r="K1312" s="32">
        <f t="shared" si="125"/>
        <v>2</v>
      </c>
    </row>
    <row r="1313" spans="1:11" x14ac:dyDescent="0.35">
      <c r="A1313" s="15">
        <v>44317</v>
      </c>
      <c r="B1313">
        <f t="shared" si="120"/>
        <v>2021</v>
      </c>
      <c r="C1313">
        <f t="shared" si="121"/>
        <v>5</v>
      </c>
      <c r="D1313">
        <f t="shared" si="122"/>
        <v>1</v>
      </c>
      <c r="E1313">
        <f t="shared" si="123"/>
        <v>202105</v>
      </c>
      <c r="F1313" s="105">
        <v>57.708329999999997</v>
      </c>
      <c r="G1313" s="105"/>
      <c r="H1313" s="44"/>
      <c r="J1313" s="32">
        <f t="shared" si="124"/>
        <v>0</v>
      </c>
      <c r="K1313" s="32">
        <f t="shared" si="125"/>
        <v>0</v>
      </c>
    </row>
    <row r="1314" spans="1:11" x14ac:dyDescent="0.35">
      <c r="A1314" s="15">
        <v>44318</v>
      </c>
      <c r="B1314">
        <f t="shared" si="120"/>
        <v>2021</v>
      </c>
      <c r="C1314">
        <f t="shared" si="121"/>
        <v>5</v>
      </c>
      <c r="D1314">
        <f t="shared" si="122"/>
        <v>2</v>
      </c>
      <c r="E1314">
        <f t="shared" si="123"/>
        <v>202105</v>
      </c>
      <c r="F1314" s="105">
        <v>56.583329999999997</v>
      </c>
      <c r="G1314" s="105"/>
      <c r="H1314" s="44"/>
      <c r="J1314" s="32">
        <f t="shared" si="124"/>
        <v>0</v>
      </c>
      <c r="K1314" s="32">
        <f t="shared" si="125"/>
        <v>0</v>
      </c>
    </row>
    <row r="1315" spans="1:11" x14ac:dyDescent="0.35">
      <c r="A1315" s="15">
        <v>44319</v>
      </c>
      <c r="B1315">
        <f t="shared" si="120"/>
        <v>2021</v>
      </c>
      <c r="C1315">
        <f t="shared" si="121"/>
        <v>5</v>
      </c>
      <c r="D1315">
        <f t="shared" si="122"/>
        <v>3</v>
      </c>
      <c r="E1315">
        <f t="shared" si="123"/>
        <v>202105</v>
      </c>
      <c r="F1315" s="105">
        <v>53.958329999999997</v>
      </c>
      <c r="G1315" s="105"/>
      <c r="H1315" s="44"/>
      <c r="J1315" s="32">
        <f t="shared" si="124"/>
        <v>0</v>
      </c>
      <c r="K1315" s="32">
        <f t="shared" si="125"/>
        <v>0</v>
      </c>
    </row>
    <row r="1316" spans="1:11" x14ac:dyDescent="0.35">
      <c r="A1316" s="15">
        <v>44320</v>
      </c>
      <c r="B1316">
        <f t="shared" si="120"/>
        <v>2021</v>
      </c>
      <c r="C1316">
        <f t="shared" si="121"/>
        <v>5</v>
      </c>
      <c r="D1316">
        <f t="shared" si="122"/>
        <v>4</v>
      </c>
      <c r="E1316">
        <f t="shared" si="123"/>
        <v>202105</v>
      </c>
      <c r="F1316" s="105">
        <v>57.208329999999997</v>
      </c>
      <c r="G1316" s="105"/>
      <c r="H1316" s="44"/>
      <c r="J1316" s="32">
        <f t="shared" si="124"/>
        <v>0</v>
      </c>
      <c r="K1316" s="32">
        <f t="shared" si="125"/>
        <v>0</v>
      </c>
    </row>
    <row r="1317" spans="1:11" x14ac:dyDescent="0.35">
      <c r="A1317" s="15">
        <v>44321</v>
      </c>
      <c r="B1317">
        <f t="shared" si="120"/>
        <v>2021</v>
      </c>
      <c r="C1317">
        <f t="shared" si="121"/>
        <v>5</v>
      </c>
      <c r="D1317">
        <f t="shared" si="122"/>
        <v>5</v>
      </c>
      <c r="E1317">
        <f t="shared" si="123"/>
        <v>202105</v>
      </c>
      <c r="F1317" s="105">
        <v>59.333329999999997</v>
      </c>
      <c r="G1317" s="105"/>
      <c r="H1317" s="44"/>
      <c r="J1317" s="32">
        <f t="shared" si="124"/>
        <v>0</v>
      </c>
      <c r="K1317" s="32">
        <f t="shared" si="125"/>
        <v>0</v>
      </c>
    </row>
    <row r="1318" spans="1:11" x14ac:dyDescent="0.35">
      <c r="A1318" s="15">
        <v>44322</v>
      </c>
      <c r="B1318">
        <f t="shared" si="120"/>
        <v>2021</v>
      </c>
      <c r="C1318">
        <f t="shared" si="121"/>
        <v>5</v>
      </c>
      <c r="D1318">
        <f t="shared" si="122"/>
        <v>6</v>
      </c>
      <c r="E1318">
        <f t="shared" si="123"/>
        <v>202105</v>
      </c>
      <c r="F1318" s="105">
        <v>65.541659999999993</v>
      </c>
      <c r="G1318" s="105"/>
      <c r="H1318" s="44"/>
      <c r="J1318" s="32">
        <f t="shared" si="124"/>
        <v>0</v>
      </c>
      <c r="K1318" s="32">
        <f t="shared" si="125"/>
        <v>4</v>
      </c>
    </row>
    <row r="1319" spans="1:11" x14ac:dyDescent="0.35">
      <c r="A1319" s="15">
        <v>44323</v>
      </c>
      <c r="B1319">
        <f t="shared" si="120"/>
        <v>2021</v>
      </c>
      <c r="C1319">
        <f t="shared" si="121"/>
        <v>5</v>
      </c>
      <c r="D1319">
        <f t="shared" si="122"/>
        <v>7</v>
      </c>
      <c r="E1319">
        <f t="shared" si="123"/>
        <v>202105</v>
      </c>
      <c r="F1319" s="105">
        <v>52.541670000000003</v>
      </c>
      <c r="G1319" s="105"/>
      <c r="H1319" s="44"/>
      <c r="J1319" s="32">
        <f t="shared" si="124"/>
        <v>0</v>
      </c>
      <c r="K1319" s="32">
        <f t="shared" si="125"/>
        <v>0</v>
      </c>
    </row>
    <row r="1320" spans="1:11" x14ac:dyDescent="0.35">
      <c r="A1320" s="15">
        <v>44324</v>
      </c>
      <c r="B1320">
        <f t="shared" si="120"/>
        <v>2021</v>
      </c>
      <c r="C1320">
        <f t="shared" si="121"/>
        <v>5</v>
      </c>
      <c r="D1320">
        <f t="shared" si="122"/>
        <v>8</v>
      </c>
      <c r="E1320">
        <f t="shared" si="123"/>
        <v>202105</v>
      </c>
      <c r="F1320" s="105">
        <v>50.791670000000003</v>
      </c>
      <c r="G1320" s="105"/>
      <c r="H1320" s="44"/>
      <c r="J1320" s="32">
        <f t="shared" si="124"/>
        <v>1</v>
      </c>
      <c r="K1320" s="32">
        <f t="shared" si="125"/>
        <v>0</v>
      </c>
    </row>
    <row r="1321" spans="1:11" x14ac:dyDescent="0.35">
      <c r="A1321" s="15">
        <v>44325</v>
      </c>
      <c r="B1321">
        <f t="shared" si="120"/>
        <v>2021</v>
      </c>
      <c r="C1321">
        <f t="shared" si="121"/>
        <v>5</v>
      </c>
      <c r="D1321">
        <f t="shared" si="122"/>
        <v>9</v>
      </c>
      <c r="E1321">
        <f t="shared" si="123"/>
        <v>202105</v>
      </c>
      <c r="F1321" s="105">
        <v>55.166670000000003</v>
      </c>
      <c r="G1321" s="105"/>
      <c r="H1321" s="44"/>
      <c r="J1321" s="32">
        <f t="shared" si="124"/>
        <v>0</v>
      </c>
      <c r="K1321" s="32">
        <f t="shared" si="125"/>
        <v>0</v>
      </c>
    </row>
    <row r="1322" spans="1:11" x14ac:dyDescent="0.35">
      <c r="A1322" s="15">
        <v>44326</v>
      </c>
      <c r="B1322">
        <f t="shared" si="120"/>
        <v>2021</v>
      </c>
      <c r="C1322">
        <f t="shared" si="121"/>
        <v>5</v>
      </c>
      <c r="D1322">
        <f t="shared" si="122"/>
        <v>10</v>
      </c>
      <c r="E1322">
        <f t="shared" si="123"/>
        <v>202105</v>
      </c>
      <c r="F1322" s="105">
        <v>57.583329999999997</v>
      </c>
      <c r="G1322" s="105"/>
      <c r="H1322" s="44"/>
      <c r="J1322" s="32">
        <f t="shared" si="124"/>
        <v>0</v>
      </c>
      <c r="K1322" s="32">
        <f t="shared" si="125"/>
        <v>0</v>
      </c>
    </row>
    <row r="1323" spans="1:11" x14ac:dyDescent="0.35">
      <c r="A1323" s="15">
        <v>44327</v>
      </c>
      <c r="B1323">
        <f t="shared" si="120"/>
        <v>2021</v>
      </c>
      <c r="C1323">
        <f t="shared" si="121"/>
        <v>5</v>
      </c>
      <c r="D1323">
        <f t="shared" si="122"/>
        <v>11</v>
      </c>
      <c r="E1323">
        <f t="shared" si="123"/>
        <v>202105</v>
      </c>
      <c r="F1323" s="105">
        <v>61.25</v>
      </c>
      <c r="G1323" s="105"/>
      <c r="H1323" s="44"/>
      <c r="J1323" s="32">
        <f t="shared" si="124"/>
        <v>0</v>
      </c>
      <c r="K1323" s="32">
        <f t="shared" si="125"/>
        <v>0</v>
      </c>
    </row>
    <row r="1324" spans="1:11" x14ac:dyDescent="0.35">
      <c r="A1324" s="15">
        <v>44328</v>
      </c>
      <c r="B1324">
        <f t="shared" si="120"/>
        <v>2021</v>
      </c>
      <c r="C1324">
        <f t="shared" si="121"/>
        <v>5</v>
      </c>
      <c r="D1324">
        <f t="shared" si="122"/>
        <v>12</v>
      </c>
      <c r="E1324">
        <f t="shared" si="123"/>
        <v>202105</v>
      </c>
      <c r="F1324" s="105">
        <v>61.25</v>
      </c>
      <c r="G1324" s="105"/>
      <c r="H1324" s="44"/>
      <c r="J1324" s="32">
        <f t="shared" si="124"/>
        <v>0</v>
      </c>
      <c r="K1324" s="32">
        <f t="shared" si="125"/>
        <v>0</v>
      </c>
    </row>
    <row r="1325" spans="1:11" x14ac:dyDescent="0.35">
      <c r="A1325" s="15">
        <v>44329</v>
      </c>
      <c r="B1325">
        <f t="shared" si="120"/>
        <v>2021</v>
      </c>
      <c r="C1325">
        <f t="shared" si="121"/>
        <v>5</v>
      </c>
      <c r="D1325">
        <f t="shared" si="122"/>
        <v>13</v>
      </c>
      <c r="E1325">
        <f t="shared" si="123"/>
        <v>202105</v>
      </c>
      <c r="F1325" s="105">
        <v>63.208329999999997</v>
      </c>
      <c r="G1325" s="105"/>
      <c r="H1325" s="44"/>
      <c r="J1325" s="32">
        <f t="shared" si="124"/>
        <v>0</v>
      </c>
      <c r="K1325" s="32">
        <f t="shared" si="125"/>
        <v>1</v>
      </c>
    </row>
    <row r="1326" spans="1:11" x14ac:dyDescent="0.35">
      <c r="A1326" s="15">
        <v>44330</v>
      </c>
      <c r="B1326">
        <f t="shared" si="120"/>
        <v>2021</v>
      </c>
      <c r="C1326">
        <f t="shared" si="121"/>
        <v>5</v>
      </c>
      <c r="D1326">
        <f t="shared" si="122"/>
        <v>14</v>
      </c>
      <c r="E1326">
        <f t="shared" si="123"/>
        <v>202105</v>
      </c>
      <c r="F1326" s="105">
        <v>66.25</v>
      </c>
      <c r="G1326" s="105"/>
      <c r="H1326" s="44"/>
      <c r="J1326" s="32">
        <f t="shared" si="124"/>
        <v>0</v>
      </c>
      <c r="K1326" s="32">
        <f t="shared" si="125"/>
        <v>4</v>
      </c>
    </row>
    <row r="1327" spans="1:11" x14ac:dyDescent="0.35">
      <c r="A1327" s="15">
        <v>44331</v>
      </c>
      <c r="B1327">
        <f t="shared" si="120"/>
        <v>2021</v>
      </c>
      <c r="C1327">
        <f t="shared" si="121"/>
        <v>5</v>
      </c>
      <c r="D1327">
        <f t="shared" si="122"/>
        <v>15</v>
      </c>
      <c r="E1327">
        <f t="shared" si="123"/>
        <v>202105</v>
      </c>
      <c r="F1327" s="105">
        <v>69.291659999999993</v>
      </c>
      <c r="G1327" s="105"/>
      <c r="H1327" s="44"/>
      <c r="J1327" s="32">
        <f t="shared" si="124"/>
        <v>0</v>
      </c>
      <c r="K1327" s="32">
        <f t="shared" si="125"/>
        <v>7</v>
      </c>
    </row>
    <row r="1328" spans="1:11" x14ac:dyDescent="0.35">
      <c r="A1328" s="15">
        <v>44332</v>
      </c>
      <c r="B1328">
        <f t="shared" si="120"/>
        <v>2021</v>
      </c>
      <c r="C1328">
        <f t="shared" si="121"/>
        <v>5</v>
      </c>
      <c r="D1328">
        <f t="shared" si="122"/>
        <v>16</v>
      </c>
      <c r="E1328">
        <f t="shared" si="123"/>
        <v>202105</v>
      </c>
      <c r="F1328" s="105">
        <v>70.416659999999993</v>
      </c>
      <c r="G1328" s="105"/>
      <c r="H1328" s="44"/>
      <c r="J1328" s="32">
        <f t="shared" si="124"/>
        <v>0</v>
      </c>
      <c r="K1328" s="32">
        <f t="shared" si="125"/>
        <v>8</v>
      </c>
    </row>
    <row r="1329" spans="1:11" x14ac:dyDescent="0.35">
      <c r="A1329" s="15">
        <v>44333</v>
      </c>
      <c r="B1329">
        <f t="shared" si="120"/>
        <v>2021</v>
      </c>
      <c r="C1329">
        <f t="shared" si="121"/>
        <v>5</v>
      </c>
      <c r="D1329">
        <f t="shared" si="122"/>
        <v>17</v>
      </c>
      <c r="E1329">
        <f t="shared" si="123"/>
        <v>202105</v>
      </c>
      <c r="F1329" s="105">
        <v>67.166659999999993</v>
      </c>
      <c r="G1329" s="105"/>
      <c r="H1329" s="44"/>
      <c r="J1329" s="32">
        <f t="shared" si="124"/>
        <v>0</v>
      </c>
      <c r="K1329" s="32">
        <f t="shared" si="125"/>
        <v>5</v>
      </c>
    </row>
    <row r="1330" spans="1:11" x14ac:dyDescent="0.35">
      <c r="A1330" s="15">
        <v>44334</v>
      </c>
      <c r="B1330">
        <f t="shared" si="120"/>
        <v>2021</v>
      </c>
      <c r="C1330">
        <f t="shared" si="121"/>
        <v>5</v>
      </c>
      <c r="D1330">
        <f t="shared" si="122"/>
        <v>18</v>
      </c>
      <c r="E1330">
        <f t="shared" si="123"/>
        <v>202105</v>
      </c>
      <c r="F1330" s="105">
        <v>58.166670000000003</v>
      </c>
      <c r="G1330" s="105"/>
      <c r="H1330" s="44"/>
      <c r="J1330" s="32">
        <f t="shared" si="124"/>
        <v>0</v>
      </c>
      <c r="K1330" s="32">
        <f t="shared" si="125"/>
        <v>0</v>
      </c>
    </row>
    <row r="1331" spans="1:11" x14ac:dyDescent="0.35">
      <c r="A1331" s="15">
        <v>44335</v>
      </c>
      <c r="B1331">
        <f t="shared" si="120"/>
        <v>2021</v>
      </c>
      <c r="C1331">
        <f t="shared" si="121"/>
        <v>5</v>
      </c>
      <c r="D1331">
        <f t="shared" si="122"/>
        <v>19</v>
      </c>
      <c r="E1331">
        <f t="shared" si="123"/>
        <v>202105</v>
      </c>
      <c r="F1331" s="105">
        <v>51.583329999999997</v>
      </c>
      <c r="G1331" s="105"/>
      <c r="H1331" s="44"/>
      <c r="J1331" s="32">
        <f t="shared" si="124"/>
        <v>0</v>
      </c>
      <c r="K1331" s="32">
        <f t="shared" si="125"/>
        <v>0</v>
      </c>
    </row>
    <row r="1332" spans="1:11" x14ac:dyDescent="0.35">
      <c r="A1332" s="15">
        <v>44336</v>
      </c>
      <c r="B1332">
        <f t="shared" si="120"/>
        <v>2021</v>
      </c>
      <c r="C1332">
        <f t="shared" si="121"/>
        <v>5</v>
      </c>
      <c r="D1332">
        <f t="shared" si="122"/>
        <v>20</v>
      </c>
      <c r="E1332">
        <f t="shared" si="123"/>
        <v>202105</v>
      </c>
      <c r="F1332" s="105">
        <v>52.541670000000003</v>
      </c>
      <c r="G1332" s="105"/>
      <c r="H1332" s="44"/>
      <c r="J1332" s="32">
        <f t="shared" si="124"/>
        <v>0</v>
      </c>
      <c r="K1332" s="32">
        <f t="shared" si="125"/>
        <v>0</v>
      </c>
    </row>
    <row r="1333" spans="1:11" x14ac:dyDescent="0.35">
      <c r="A1333" s="15">
        <v>44337</v>
      </c>
      <c r="B1333">
        <f t="shared" si="120"/>
        <v>2021</v>
      </c>
      <c r="C1333">
        <f t="shared" si="121"/>
        <v>5</v>
      </c>
      <c r="D1333">
        <f t="shared" si="122"/>
        <v>21</v>
      </c>
      <c r="E1333">
        <f t="shared" si="123"/>
        <v>202105</v>
      </c>
      <c r="F1333" s="105">
        <v>57.666670000000003</v>
      </c>
      <c r="G1333" s="105"/>
      <c r="H1333" s="44"/>
      <c r="J1333" s="32">
        <f t="shared" si="124"/>
        <v>0</v>
      </c>
      <c r="K1333" s="32">
        <f t="shared" si="125"/>
        <v>0</v>
      </c>
    </row>
    <row r="1334" spans="1:11" x14ac:dyDescent="0.35">
      <c r="A1334" s="15">
        <v>44338</v>
      </c>
      <c r="B1334">
        <f t="shared" si="120"/>
        <v>2021</v>
      </c>
      <c r="C1334">
        <f t="shared" si="121"/>
        <v>5</v>
      </c>
      <c r="D1334">
        <f t="shared" si="122"/>
        <v>22</v>
      </c>
      <c r="E1334">
        <f t="shared" si="123"/>
        <v>202105</v>
      </c>
      <c r="F1334" s="105">
        <v>57.541670000000003</v>
      </c>
      <c r="G1334" s="105"/>
      <c r="H1334" s="44"/>
      <c r="J1334" s="32">
        <f t="shared" si="124"/>
        <v>0</v>
      </c>
      <c r="K1334" s="32">
        <f t="shared" si="125"/>
        <v>0</v>
      </c>
    </row>
    <row r="1335" spans="1:11" x14ac:dyDescent="0.35">
      <c r="A1335" s="15">
        <v>44339</v>
      </c>
      <c r="B1335">
        <f t="shared" si="120"/>
        <v>2021</v>
      </c>
      <c r="C1335">
        <f t="shared" si="121"/>
        <v>5</v>
      </c>
      <c r="D1335">
        <f t="shared" si="122"/>
        <v>23</v>
      </c>
      <c r="E1335">
        <f t="shared" si="123"/>
        <v>202105</v>
      </c>
      <c r="F1335" s="105">
        <v>60.041670000000003</v>
      </c>
      <c r="G1335" s="105"/>
      <c r="H1335" s="44"/>
      <c r="J1335" s="32">
        <f t="shared" si="124"/>
        <v>0</v>
      </c>
      <c r="K1335" s="32">
        <f t="shared" si="125"/>
        <v>0</v>
      </c>
    </row>
    <row r="1336" spans="1:11" x14ac:dyDescent="0.35">
      <c r="A1336" s="15">
        <v>44340</v>
      </c>
      <c r="B1336">
        <f t="shared" si="120"/>
        <v>2021</v>
      </c>
      <c r="C1336">
        <f t="shared" si="121"/>
        <v>5</v>
      </c>
      <c r="D1336">
        <f t="shared" si="122"/>
        <v>24</v>
      </c>
      <c r="E1336">
        <f t="shared" si="123"/>
        <v>202105</v>
      </c>
      <c r="F1336" s="105">
        <v>65.416659999999993</v>
      </c>
      <c r="G1336" s="105"/>
      <c r="H1336" s="44"/>
      <c r="J1336" s="32">
        <f t="shared" si="124"/>
        <v>0</v>
      </c>
      <c r="K1336" s="32">
        <f t="shared" si="125"/>
        <v>3</v>
      </c>
    </row>
    <row r="1337" spans="1:11" x14ac:dyDescent="0.35">
      <c r="A1337" s="15">
        <v>44341</v>
      </c>
      <c r="B1337">
        <f t="shared" si="120"/>
        <v>2021</v>
      </c>
      <c r="C1337">
        <f t="shared" si="121"/>
        <v>5</v>
      </c>
      <c r="D1337">
        <f t="shared" si="122"/>
        <v>25</v>
      </c>
      <c r="E1337">
        <f t="shared" si="123"/>
        <v>202105</v>
      </c>
      <c r="F1337" s="105">
        <v>63.041670000000003</v>
      </c>
      <c r="G1337" s="105"/>
      <c r="H1337" s="44"/>
      <c r="J1337" s="32">
        <f t="shared" si="124"/>
        <v>0</v>
      </c>
      <c r="K1337" s="32">
        <f t="shared" si="125"/>
        <v>1</v>
      </c>
    </row>
    <row r="1338" spans="1:11" x14ac:dyDescent="0.35">
      <c r="A1338" s="15">
        <v>44342</v>
      </c>
      <c r="B1338">
        <f t="shared" si="120"/>
        <v>2021</v>
      </c>
      <c r="C1338">
        <f t="shared" si="121"/>
        <v>5</v>
      </c>
      <c r="D1338">
        <f t="shared" si="122"/>
        <v>26</v>
      </c>
      <c r="E1338">
        <f t="shared" si="123"/>
        <v>202105</v>
      </c>
      <c r="F1338" s="105">
        <v>63.583329999999997</v>
      </c>
      <c r="G1338" s="105"/>
      <c r="H1338" s="44"/>
      <c r="J1338" s="32">
        <f t="shared" si="124"/>
        <v>0</v>
      </c>
      <c r="K1338" s="32">
        <f t="shared" si="125"/>
        <v>2</v>
      </c>
    </row>
    <row r="1339" spans="1:11" x14ac:dyDescent="0.35">
      <c r="A1339" s="15">
        <v>44343</v>
      </c>
      <c r="B1339">
        <f t="shared" si="120"/>
        <v>2021</v>
      </c>
      <c r="C1339">
        <f t="shared" si="121"/>
        <v>5</v>
      </c>
      <c r="D1339">
        <f t="shared" si="122"/>
        <v>27</v>
      </c>
      <c r="E1339">
        <f t="shared" si="123"/>
        <v>202105</v>
      </c>
      <c r="F1339" s="105">
        <v>61.708329999999997</v>
      </c>
      <c r="G1339" s="105"/>
      <c r="H1339" s="44"/>
      <c r="J1339" s="32">
        <f t="shared" si="124"/>
        <v>0</v>
      </c>
      <c r="K1339" s="32">
        <f t="shared" si="125"/>
        <v>0</v>
      </c>
    </row>
    <row r="1340" spans="1:11" x14ac:dyDescent="0.35">
      <c r="A1340" s="15">
        <v>44344</v>
      </c>
      <c r="B1340">
        <f t="shared" si="120"/>
        <v>2021</v>
      </c>
      <c r="C1340">
        <f t="shared" si="121"/>
        <v>5</v>
      </c>
      <c r="D1340">
        <f t="shared" si="122"/>
        <v>28</v>
      </c>
      <c r="E1340">
        <f t="shared" si="123"/>
        <v>202105</v>
      </c>
      <c r="F1340" s="105">
        <v>60.75</v>
      </c>
      <c r="G1340" s="105"/>
      <c r="H1340" s="44"/>
      <c r="J1340" s="32">
        <f t="shared" si="124"/>
        <v>0</v>
      </c>
      <c r="K1340" s="32">
        <f t="shared" si="125"/>
        <v>0</v>
      </c>
    </row>
    <row r="1341" spans="1:11" x14ac:dyDescent="0.35">
      <c r="A1341" s="15">
        <v>44345</v>
      </c>
      <c r="B1341">
        <f t="shared" si="120"/>
        <v>2021</v>
      </c>
      <c r="C1341">
        <f t="shared" si="121"/>
        <v>5</v>
      </c>
      <c r="D1341">
        <f t="shared" si="122"/>
        <v>29</v>
      </c>
      <c r="E1341">
        <f t="shared" si="123"/>
        <v>202105</v>
      </c>
      <c r="F1341" s="105">
        <v>62.083329999999997</v>
      </c>
      <c r="G1341" s="105"/>
      <c r="H1341" s="44"/>
      <c r="J1341" s="32">
        <f t="shared" si="124"/>
        <v>0</v>
      </c>
      <c r="K1341" s="32">
        <f t="shared" si="125"/>
        <v>0</v>
      </c>
    </row>
    <row r="1342" spans="1:11" x14ac:dyDescent="0.35">
      <c r="A1342" s="15">
        <v>44346</v>
      </c>
      <c r="B1342">
        <f t="shared" si="120"/>
        <v>2021</v>
      </c>
      <c r="C1342">
        <f t="shared" si="121"/>
        <v>5</v>
      </c>
      <c r="D1342">
        <f t="shared" si="122"/>
        <v>30</v>
      </c>
      <c r="E1342">
        <f t="shared" si="123"/>
        <v>202105</v>
      </c>
      <c r="F1342" s="105">
        <v>65.583340000000007</v>
      </c>
      <c r="G1342" s="105"/>
      <c r="H1342" s="44"/>
      <c r="J1342" s="32">
        <f t="shared" si="124"/>
        <v>0</v>
      </c>
      <c r="K1342" s="32">
        <f t="shared" si="125"/>
        <v>4</v>
      </c>
    </row>
    <row r="1343" spans="1:11" x14ac:dyDescent="0.35">
      <c r="A1343" s="15">
        <v>44347</v>
      </c>
      <c r="B1343">
        <f t="shared" si="120"/>
        <v>2021</v>
      </c>
      <c r="C1343">
        <f t="shared" si="121"/>
        <v>5</v>
      </c>
      <c r="D1343">
        <f t="shared" si="122"/>
        <v>31</v>
      </c>
      <c r="E1343">
        <f t="shared" si="123"/>
        <v>202105</v>
      </c>
      <c r="F1343" s="105">
        <v>73.083340000000007</v>
      </c>
      <c r="G1343" s="105"/>
      <c r="H1343" s="44"/>
      <c r="J1343" s="32">
        <f t="shared" si="124"/>
        <v>0</v>
      </c>
      <c r="K1343" s="32">
        <f t="shared" si="125"/>
        <v>11</v>
      </c>
    </row>
    <row r="1344" spans="1:11" x14ac:dyDescent="0.35">
      <c r="A1344" s="15">
        <v>44348</v>
      </c>
      <c r="B1344">
        <f t="shared" si="120"/>
        <v>2021</v>
      </c>
      <c r="C1344">
        <f t="shared" si="121"/>
        <v>6</v>
      </c>
      <c r="D1344">
        <f t="shared" si="122"/>
        <v>1</v>
      </c>
      <c r="E1344">
        <f t="shared" si="123"/>
        <v>202106</v>
      </c>
      <c r="F1344" s="105">
        <v>78.25</v>
      </c>
      <c r="G1344" s="105"/>
      <c r="H1344" s="44"/>
      <c r="J1344" s="32">
        <f t="shared" si="124"/>
        <v>0</v>
      </c>
      <c r="K1344" s="32">
        <f t="shared" si="125"/>
        <v>16</v>
      </c>
    </row>
    <row r="1345" spans="1:11" x14ac:dyDescent="0.35">
      <c r="A1345" s="15">
        <v>44349</v>
      </c>
      <c r="B1345">
        <f t="shared" si="120"/>
        <v>2021</v>
      </c>
      <c r="C1345">
        <f t="shared" si="121"/>
        <v>6</v>
      </c>
      <c r="D1345">
        <f t="shared" si="122"/>
        <v>2</v>
      </c>
      <c r="E1345">
        <f t="shared" si="123"/>
        <v>202106</v>
      </c>
      <c r="F1345" s="105">
        <v>80.541659999999993</v>
      </c>
      <c r="G1345" s="105"/>
      <c r="H1345" s="44"/>
      <c r="J1345" s="32">
        <f t="shared" si="124"/>
        <v>0</v>
      </c>
      <c r="K1345" s="32">
        <f t="shared" si="125"/>
        <v>19</v>
      </c>
    </row>
    <row r="1346" spans="1:11" x14ac:dyDescent="0.35">
      <c r="A1346" s="15">
        <v>44350</v>
      </c>
      <c r="B1346">
        <f t="shared" si="120"/>
        <v>2021</v>
      </c>
      <c r="C1346">
        <f t="shared" si="121"/>
        <v>6</v>
      </c>
      <c r="D1346">
        <f t="shared" si="122"/>
        <v>3</v>
      </c>
      <c r="E1346">
        <f t="shared" si="123"/>
        <v>202106</v>
      </c>
      <c r="F1346" s="105">
        <v>80.958340000000007</v>
      </c>
      <c r="G1346" s="105"/>
      <c r="H1346" s="44"/>
      <c r="J1346" s="32">
        <f t="shared" si="124"/>
        <v>0</v>
      </c>
      <c r="K1346" s="32">
        <f t="shared" si="125"/>
        <v>19</v>
      </c>
    </row>
    <row r="1347" spans="1:11" x14ac:dyDescent="0.35">
      <c r="A1347" s="15">
        <v>44351</v>
      </c>
      <c r="B1347">
        <f t="shared" si="120"/>
        <v>2021</v>
      </c>
      <c r="C1347">
        <f t="shared" si="121"/>
        <v>6</v>
      </c>
      <c r="D1347">
        <f t="shared" si="122"/>
        <v>4</v>
      </c>
      <c r="E1347">
        <f t="shared" si="123"/>
        <v>202106</v>
      </c>
      <c r="F1347" s="105">
        <v>75.625</v>
      </c>
      <c r="G1347" s="105"/>
      <c r="H1347" s="44"/>
      <c r="J1347" s="32">
        <f t="shared" si="124"/>
        <v>0</v>
      </c>
      <c r="K1347" s="32">
        <f t="shared" si="125"/>
        <v>14</v>
      </c>
    </row>
    <row r="1348" spans="1:11" x14ac:dyDescent="0.35">
      <c r="A1348" s="15">
        <v>44352</v>
      </c>
      <c r="B1348">
        <f t="shared" si="120"/>
        <v>2021</v>
      </c>
      <c r="C1348">
        <f t="shared" si="121"/>
        <v>6</v>
      </c>
      <c r="D1348">
        <f t="shared" si="122"/>
        <v>5</v>
      </c>
      <c r="E1348">
        <f t="shared" si="123"/>
        <v>202106</v>
      </c>
      <c r="F1348" s="105">
        <v>65.583340000000007</v>
      </c>
      <c r="G1348" s="105"/>
      <c r="H1348" s="44"/>
      <c r="J1348" s="32">
        <f t="shared" si="124"/>
        <v>0</v>
      </c>
      <c r="K1348" s="32">
        <f t="shared" si="125"/>
        <v>4</v>
      </c>
    </row>
    <row r="1349" spans="1:11" x14ac:dyDescent="0.35">
      <c r="A1349" s="15">
        <v>44353</v>
      </c>
      <c r="B1349">
        <f t="shared" si="120"/>
        <v>2021</v>
      </c>
      <c r="C1349">
        <f t="shared" si="121"/>
        <v>6</v>
      </c>
      <c r="D1349">
        <f t="shared" si="122"/>
        <v>6</v>
      </c>
      <c r="E1349">
        <f t="shared" si="123"/>
        <v>202106</v>
      </c>
      <c r="F1349" s="105">
        <v>51.25</v>
      </c>
      <c r="G1349" s="105"/>
      <c r="H1349" s="44"/>
      <c r="J1349" s="32">
        <f t="shared" si="124"/>
        <v>1</v>
      </c>
      <c r="K1349" s="32">
        <f t="shared" si="125"/>
        <v>0</v>
      </c>
    </row>
    <row r="1350" spans="1:11" x14ac:dyDescent="0.35">
      <c r="A1350" s="15">
        <v>44354</v>
      </c>
      <c r="B1350">
        <f t="shared" ref="B1350:B1413" si="126">YEAR(A1350)</f>
        <v>2021</v>
      </c>
      <c r="C1350">
        <f t="shared" ref="C1350:C1413" si="127">MONTH(A1350)</f>
        <v>6</v>
      </c>
      <c r="D1350">
        <f t="shared" ref="D1350:D1413" si="128">DAY(A1350)</f>
        <v>7</v>
      </c>
      <c r="E1350">
        <f t="shared" ref="E1350:E1413" si="129">B1350*100+C1350</f>
        <v>202106</v>
      </c>
      <c r="F1350" s="105">
        <v>55.083329999999997</v>
      </c>
      <c r="G1350" s="105"/>
      <c r="H1350" s="44"/>
      <c r="J1350" s="32">
        <f t="shared" ref="J1350:J1413" si="130">IF(F1350=999,0,MAX(ROUND($J$3-F1350,0),0))</f>
        <v>0</v>
      </c>
      <c r="K1350" s="32">
        <f t="shared" ref="K1350:K1413" si="131">IF(F1350=999,0,MAX(ROUND(F1350-$K$3,0),0))</f>
        <v>0</v>
      </c>
    </row>
    <row r="1351" spans="1:11" x14ac:dyDescent="0.35">
      <c r="A1351" s="15">
        <v>44355</v>
      </c>
      <c r="B1351">
        <f t="shared" si="126"/>
        <v>2021</v>
      </c>
      <c r="C1351">
        <f t="shared" si="127"/>
        <v>6</v>
      </c>
      <c r="D1351">
        <f t="shared" si="128"/>
        <v>8</v>
      </c>
      <c r="E1351">
        <f t="shared" si="129"/>
        <v>202106</v>
      </c>
      <c r="F1351" s="105">
        <v>59.791670000000003</v>
      </c>
      <c r="G1351" s="105"/>
      <c r="H1351" s="44"/>
      <c r="J1351" s="32">
        <f t="shared" si="130"/>
        <v>0</v>
      </c>
      <c r="K1351" s="32">
        <f t="shared" si="131"/>
        <v>0</v>
      </c>
    </row>
    <row r="1352" spans="1:11" x14ac:dyDescent="0.35">
      <c r="A1352" s="15">
        <v>44356</v>
      </c>
      <c r="B1352">
        <f t="shared" si="126"/>
        <v>2021</v>
      </c>
      <c r="C1352">
        <f t="shared" si="127"/>
        <v>6</v>
      </c>
      <c r="D1352">
        <f t="shared" si="128"/>
        <v>9</v>
      </c>
      <c r="E1352">
        <f t="shared" si="129"/>
        <v>202106</v>
      </c>
      <c r="F1352" s="105">
        <v>61.291670000000003</v>
      </c>
      <c r="G1352" s="105"/>
      <c r="H1352" s="44"/>
      <c r="J1352" s="32">
        <f t="shared" si="130"/>
        <v>0</v>
      </c>
      <c r="K1352" s="32">
        <f t="shared" si="131"/>
        <v>0</v>
      </c>
    </row>
    <row r="1353" spans="1:11" x14ac:dyDescent="0.35">
      <c r="A1353" s="15">
        <v>44357</v>
      </c>
      <c r="B1353">
        <f t="shared" si="126"/>
        <v>2021</v>
      </c>
      <c r="C1353">
        <f t="shared" si="127"/>
        <v>6</v>
      </c>
      <c r="D1353">
        <f t="shared" si="128"/>
        <v>10</v>
      </c>
      <c r="E1353">
        <f t="shared" si="129"/>
        <v>202106</v>
      </c>
      <c r="F1353" s="105">
        <v>63.333329999999997</v>
      </c>
      <c r="G1353" s="105"/>
      <c r="H1353" s="44"/>
      <c r="J1353" s="32">
        <f t="shared" si="130"/>
        <v>0</v>
      </c>
      <c r="K1353" s="32">
        <f t="shared" si="131"/>
        <v>1</v>
      </c>
    </row>
    <row r="1354" spans="1:11" x14ac:dyDescent="0.35">
      <c r="A1354" s="15">
        <v>44358</v>
      </c>
      <c r="B1354">
        <f t="shared" si="126"/>
        <v>2021</v>
      </c>
      <c r="C1354">
        <f t="shared" si="127"/>
        <v>6</v>
      </c>
      <c r="D1354">
        <f t="shared" si="128"/>
        <v>11</v>
      </c>
      <c r="E1354">
        <f t="shared" si="129"/>
        <v>202106</v>
      </c>
      <c r="F1354" s="105">
        <v>58.916670000000003</v>
      </c>
      <c r="G1354" s="105"/>
      <c r="H1354" s="44"/>
      <c r="J1354" s="32">
        <f t="shared" si="130"/>
        <v>0</v>
      </c>
      <c r="K1354" s="32">
        <f t="shared" si="131"/>
        <v>0</v>
      </c>
    </row>
    <row r="1355" spans="1:11" x14ac:dyDescent="0.35">
      <c r="A1355" s="15">
        <v>44359</v>
      </c>
      <c r="B1355">
        <f t="shared" si="126"/>
        <v>2021</v>
      </c>
      <c r="C1355">
        <f t="shared" si="127"/>
        <v>6</v>
      </c>
      <c r="D1355">
        <f t="shared" si="128"/>
        <v>12</v>
      </c>
      <c r="E1355">
        <f t="shared" si="129"/>
        <v>202106</v>
      </c>
      <c r="F1355" s="105">
        <v>63.833329999999997</v>
      </c>
      <c r="G1355" s="105"/>
      <c r="H1355" s="44"/>
      <c r="J1355" s="32">
        <f t="shared" si="130"/>
        <v>0</v>
      </c>
      <c r="K1355" s="32">
        <f t="shared" si="131"/>
        <v>2</v>
      </c>
    </row>
    <row r="1356" spans="1:11" x14ac:dyDescent="0.35">
      <c r="A1356" s="15">
        <v>44360</v>
      </c>
      <c r="B1356">
        <f t="shared" si="126"/>
        <v>2021</v>
      </c>
      <c r="C1356">
        <f t="shared" si="127"/>
        <v>6</v>
      </c>
      <c r="D1356">
        <f t="shared" si="128"/>
        <v>13</v>
      </c>
      <c r="E1356">
        <f t="shared" si="129"/>
        <v>202106</v>
      </c>
      <c r="F1356" s="105">
        <v>71.375</v>
      </c>
      <c r="G1356" s="105"/>
      <c r="H1356" s="44"/>
      <c r="J1356" s="32">
        <f t="shared" si="130"/>
        <v>0</v>
      </c>
      <c r="K1356" s="32">
        <f t="shared" si="131"/>
        <v>9</v>
      </c>
    </row>
    <row r="1357" spans="1:11" x14ac:dyDescent="0.35">
      <c r="A1357" s="15">
        <v>44361</v>
      </c>
      <c r="B1357">
        <f t="shared" si="126"/>
        <v>2021</v>
      </c>
      <c r="C1357">
        <f t="shared" si="127"/>
        <v>6</v>
      </c>
      <c r="D1357">
        <f t="shared" si="128"/>
        <v>14</v>
      </c>
      <c r="E1357">
        <f t="shared" si="129"/>
        <v>202106</v>
      </c>
      <c r="F1357" s="105">
        <v>70.041659999999993</v>
      </c>
      <c r="G1357" s="105"/>
      <c r="H1357" s="44"/>
      <c r="J1357" s="32">
        <f t="shared" si="130"/>
        <v>0</v>
      </c>
      <c r="K1357" s="32">
        <f t="shared" si="131"/>
        <v>8</v>
      </c>
    </row>
    <row r="1358" spans="1:11" x14ac:dyDescent="0.35">
      <c r="A1358" s="15">
        <v>44362</v>
      </c>
      <c r="B1358">
        <f t="shared" si="126"/>
        <v>2021</v>
      </c>
      <c r="C1358">
        <f t="shared" si="127"/>
        <v>6</v>
      </c>
      <c r="D1358">
        <f t="shared" si="128"/>
        <v>15</v>
      </c>
      <c r="E1358">
        <f t="shared" si="129"/>
        <v>202106</v>
      </c>
      <c r="F1358" s="105">
        <v>67</v>
      </c>
      <c r="G1358" s="105"/>
      <c r="H1358" s="44"/>
      <c r="J1358" s="32">
        <f t="shared" si="130"/>
        <v>0</v>
      </c>
      <c r="K1358" s="32">
        <f t="shared" si="131"/>
        <v>5</v>
      </c>
    </row>
    <row r="1359" spans="1:11" x14ac:dyDescent="0.35">
      <c r="A1359" s="15">
        <v>44363</v>
      </c>
      <c r="B1359">
        <f t="shared" si="126"/>
        <v>2021</v>
      </c>
      <c r="C1359">
        <f t="shared" si="127"/>
        <v>6</v>
      </c>
      <c r="D1359">
        <f t="shared" si="128"/>
        <v>16</v>
      </c>
      <c r="E1359">
        <f t="shared" si="129"/>
        <v>202106</v>
      </c>
      <c r="F1359" s="105">
        <v>63.958329999999997</v>
      </c>
      <c r="G1359" s="105"/>
      <c r="H1359" s="44"/>
      <c r="J1359" s="32">
        <f t="shared" si="130"/>
        <v>0</v>
      </c>
      <c r="K1359" s="32">
        <f t="shared" si="131"/>
        <v>2</v>
      </c>
    </row>
    <row r="1360" spans="1:11" x14ac:dyDescent="0.35">
      <c r="A1360" s="15">
        <v>44364</v>
      </c>
      <c r="B1360">
        <f t="shared" si="126"/>
        <v>2021</v>
      </c>
      <c r="C1360">
        <f t="shared" si="127"/>
        <v>6</v>
      </c>
      <c r="D1360">
        <f t="shared" si="128"/>
        <v>17</v>
      </c>
      <c r="E1360">
        <f t="shared" si="129"/>
        <v>202106</v>
      </c>
      <c r="F1360" s="105">
        <v>68.5</v>
      </c>
      <c r="G1360" s="105"/>
      <c r="H1360" s="44"/>
      <c r="J1360" s="32">
        <f t="shared" si="130"/>
        <v>0</v>
      </c>
      <c r="K1360" s="32">
        <f t="shared" si="131"/>
        <v>7</v>
      </c>
    </row>
    <row r="1361" spans="1:11" x14ac:dyDescent="0.35">
      <c r="A1361" s="15">
        <v>44365</v>
      </c>
      <c r="B1361">
        <f t="shared" si="126"/>
        <v>2021</v>
      </c>
      <c r="C1361">
        <f t="shared" si="127"/>
        <v>6</v>
      </c>
      <c r="D1361">
        <f t="shared" si="128"/>
        <v>18</v>
      </c>
      <c r="E1361">
        <f t="shared" si="129"/>
        <v>202106</v>
      </c>
      <c r="F1361" s="105">
        <v>73.958340000000007</v>
      </c>
      <c r="G1361" s="105"/>
      <c r="H1361" s="44"/>
      <c r="J1361" s="32">
        <f t="shared" si="130"/>
        <v>0</v>
      </c>
      <c r="K1361" s="32">
        <f t="shared" si="131"/>
        <v>12</v>
      </c>
    </row>
    <row r="1362" spans="1:11" x14ac:dyDescent="0.35">
      <c r="A1362" s="15">
        <v>44366</v>
      </c>
      <c r="B1362">
        <f t="shared" si="126"/>
        <v>2021</v>
      </c>
      <c r="C1362">
        <f t="shared" si="127"/>
        <v>6</v>
      </c>
      <c r="D1362">
        <f t="shared" si="128"/>
        <v>19</v>
      </c>
      <c r="E1362">
        <f t="shared" si="129"/>
        <v>202106</v>
      </c>
      <c r="F1362" s="105">
        <v>75.916659999999993</v>
      </c>
      <c r="G1362" s="105"/>
      <c r="H1362" s="44"/>
      <c r="J1362" s="32">
        <f t="shared" si="130"/>
        <v>0</v>
      </c>
      <c r="K1362" s="32">
        <f t="shared" si="131"/>
        <v>14</v>
      </c>
    </row>
    <row r="1363" spans="1:11" x14ac:dyDescent="0.35">
      <c r="A1363" s="15">
        <v>44367</v>
      </c>
      <c r="B1363">
        <f t="shared" si="126"/>
        <v>2021</v>
      </c>
      <c r="C1363">
        <f t="shared" si="127"/>
        <v>6</v>
      </c>
      <c r="D1363">
        <f t="shared" si="128"/>
        <v>20</v>
      </c>
      <c r="E1363">
        <f t="shared" si="129"/>
        <v>202106</v>
      </c>
      <c r="F1363" s="105">
        <v>74.625</v>
      </c>
      <c r="G1363" s="105"/>
      <c r="H1363" s="44"/>
      <c r="J1363" s="32">
        <f t="shared" si="130"/>
        <v>0</v>
      </c>
      <c r="K1363" s="32">
        <f t="shared" si="131"/>
        <v>13</v>
      </c>
    </row>
    <row r="1364" spans="1:11" x14ac:dyDescent="0.35">
      <c r="A1364" s="15">
        <v>44368</v>
      </c>
      <c r="B1364">
        <f t="shared" si="126"/>
        <v>2021</v>
      </c>
      <c r="C1364">
        <f t="shared" si="127"/>
        <v>6</v>
      </c>
      <c r="D1364">
        <f t="shared" si="128"/>
        <v>21</v>
      </c>
      <c r="E1364">
        <f t="shared" si="129"/>
        <v>202106</v>
      </c>
      <c r="F1364" s="105">
        <v>77.583340000000007</v>
      </c>
      <c r="G1364" s="105"/>
      <c r="H1364" s="44"/>
      <c r="J1364" s="32">
        <f t="shared" si="130"/>
        <v>0</v>
      </c>
      <c r="K1364" s="32">
        <f t="shared" si="131"/>
        <v>16</v>
      </c>
    </row>
    <row r="1365" spans="1:11" x14ac:dyDescent="0.35">
      <c r="A1365" s="15">
        <v>44369</v>
      </c>
      <c r="B1365">
        <f t="shared" si="126"/>
        <v>2021</v>
      </c>
      <c r="C1365">
        <f t="shared" si="127"/>
        <v>6</v>
      </c>
      <c r="D1365">
        <f t="shared" si="128"/>
        <v>22</v>
      </c>
      <c r="E1365">
        <f t="shared" si="129"/>
        <v>202106</v>
      </c>
      <c r="F1365" s="105">
        <v>81.333340000000007</v>
      </c>
      <c r="G1365" s="105"/>
      <c r="H1365" s="44"/>
      <c r="J1365" s="32">
        <f t="shared" si="130"/>
        <v>0</v>
      </c>
      <c r="K1365" s="32">
        <f t="shared" si="131"/>
        <v>19</v>
      </c>
    </row>
    <row r="1366" spans="1:11" x14ac:dyDescent="0.35">
      <c r="A1366" s="15">
        <v>44370</v>
      </c>
      <c r="B1366">
        <f t="shared" si="126"/>
        <v>2021</v>
      </c>
      <c r="C1366">
        <f t="shared" si="127"/>
        <v>6</v>
      </c>
      <c r="D1366">
        <f t="shared" si="128"/>
        <v>23</v>
      </c>
      <c r="E1366">
        <f t="shared" si="129"/>
        <v>202106</v>
      </c>
      <c r="F1366" s="105">
        <v>81.625</v>
      </c>
      <c r="G1366" s="105"/>
      <c r="H1366" s="44"/>
      <c r="J1366" s="32">
        <f t="shared" si="130"/>
        <v>0</v>
      </c>
      <c r="K1366" s="32">
        <f t="shared" si="131"/>
        <v>20</v>
      </c>
    </row>
    <row r="1367" spans="1:11" x14ac:dyDescent="0.35">
      <c r="A1367" s="15">
        <v>44371</v>
      </c>
      <c r="B1367">
        <f t="shared" si="126"/>
        <v>2021</v>
      </c>
      <c r="C1367">
        <f t="shared" si="127"/>
        <v>6</v>
      </c>
      <c r="D1367">
        <f t="shared" si="128"/>
        <v>24</v>
      </c>
      <c r="E1367">
        <f t="shared" si="129"/>
        <v>202106</v>
      </c>
      <c r="F1367" s="105">
        <v>83.208340000000007</v>
      </c>
      <c r="G1367" s="105"/>
      <c r="H1367" s="44"/>
      <c r="J1367" s="32">
        <f t="shared" si="130"/>
        <v>0</v>
      </c>
      <c r="K1367" s="32">
        <f t="shared" si="131"/>
        <v>21</v>
      </c>
    </row>
    <row r="1368" spans="1:11" x14ac:dyDescent="0.35">
      <c r="A1368" s="15">
        <v>44372</v>
      </c>
      <c r="B1368">
        <f t="shared" si="126"/>
        <v>2021</v>
      </c>
      <c r="C1368">
        <f t="shared" si="127"/>
        <v>6</v>
      </c>
      <c r="D1368">
        <f t="shared" si="128"/>
        <v>25</v>
      </c>
      <c r="E1368">
        <f t="shared" si="129"/>
        <v>202106</v>
      </c>
      <c r="F1368" s="105">
        <v>86.375</v>
      </c>
      <c r="G1368" s="105"/>
      <c r="H1368" s="44"/>
      <c r="J1368" s="32">
        <f t="shared" si="130"/>
        <v>0</v>
      </c>
      <c r="K1368" s="32">
        <f t="shared" si="131"/>
        <v>24</v>
      </c>
    </row>
    <row r="1369" spans="1:11" x14ac:dyDescent="0.35">
      <c r="A1369" s="15">
        <v>44373</v>
      </c>
      <c r="B1369">
        <f t="shared" si="126"/>
        <v>2021</v>
      </c>
      <c r="C1369">
        <f t="shared" si="127"/>
        <v>6</v>
      </c>
      <c r="D1369">
        <f t="shared" si="128"/>
        <v>26</v>
      </c>
      <c r="E1369">
        <f t="shared" si="129"/>
        <v>202106</v>
      </c>
      <c r="F1369" s="105">
        <v>89.666659999999993</v>
      </c>
      <c r="G1369" s="105"/>
      <c r="H1369" s="44"/>
      <c r="J1369" s="32">
        <f t="shared" si="130"/>
        <v>0</v>
      </c>
      <c r="K1369" s="32">
        <f t="shared" si="131"/>
        <v>28</v>
      </c>
    </row>
    <row r="1370" spans="1:11" x14ac:dyDescent="0.35">
      <c r="A1370" s="15">
        <v>44374</v>
      </c>
      <c r="B1370">
        <f t="shared" si="126"/>
        <v>2021</v>
      </c>
      <c r="C1370">
        <f t="shared" si="127"/>
        <v>6</v>
      </c>
      <c r="D1370">
        <f t="shared" si="128"/>
        <v>27</v>
      </c>
      <c r="E1370">
        <f t="shared" si="129"/>
        <v>202106</v>
      </c>
      <c r="F1370" s="105">
        <v>90.875</v>
      </c>
      <c r="G1370" s="105"/>
      <c r="H1370" s="44"/>
      <c r="J1370" s="32">
        <f t="shared" si="130"/>
        <v>0</v>
      </c>
      <c r="K1370" s="32">
        <f t="shared" si="131"/>
        <v>29</v>
      </c>
    </row>
    <row r="1371" spans="1:11" x14ac:dyDescent="0.35">
      <c r="A1371" s="15">
        <v>44375</v>
      </c>
      <c r="B1371">
        <f t="shared" si="126"/>
        <v>2021</v>
      </c>
      <c r="C1371">
        <f t="shared" si="127"/>
        <v>6</v>
      </c>
      <c r="D1371">
        <f t="shared" si="128"/>
        <v>28</v>
      </c>
      <c r="E1371">
        <f t="shared" si="129"/>
        <v>202106</v>
      </c>
      <c r="F1371" s="105">
        <v>93.208340000000007</v>
      </c>
      <c r="G1371" s="105"/>
      <c r="H1371" s="44"/>
      <c r="J1371" s="32">
        <f t="shared" si="130"/>
        <v>0</v>
      </c>
      <c r="K1371" s="32">
        <f t="shared" si="131"/>
        <v>31</v>
      </c>
    </row>
    <row r="1372" spans="1:11" x14ac:dyDescent="0.35">
      <c r="A1372" s="15">
        <v>44376</v>
      </c>
      <c r="B1372">
        <f t="shared" si="126"/>
        <v>2021</v>
      </c>
      <c r="C1372">
        <f t="shared" si="127"/>
        <v>6</v>
      </c>
      <c r="D1372">
        <f t="shared" si="128"/>
        <v>29</v>
      </c>
      <c r="E1372">
        <f t="shared" si="129"/>
        <v>202106</v>
      </c>
      <c r="F1372" s="105">
        <v>95.958340000000007</v>
      </c>
      <c r="G1372" s="105"/>
      <c r="H1372" s="44"/>
      <c r="J1372" s="32">
        <f t="shared" si="130"/>
        <v>0</v>
      </c>
      <c r="K1372" s="32">
        <f t="shared" si="131"/>
        <v>34</v>
      </c>
    </row>
    <row r="1373" spans="1:11" x14ac:dyDescent="0.35">
      <c r="A1373" s="15">
        <v>44377</v>
      </c>
      <c r="B1373">
        <f t="shared" si="126"/>
        <v>2021</v>
      </c>
      <c r="C1373">
        <f t="shared" si="127"/>
        <v>6</v>
      </c>
      <c r="D1373">
        <f t="shared" si="128"/>
        <v>30</v>
      </c>
      <c r="E1373">
        <f t="shared" si="129"/>
        <v>202106</v>
      </c>
      <c r="F1373" s="105">
        <v>95.875</v>
      </c>
      <c r="G1373" s="105"/>
      <c r="H1373" s="44"/>
      <c r="J1373" s="32">
        <f t="shared" si="130"/>
        <v>0</v>
      </c>
      <c r="K1373" s="32">
        <f t="shared" si="131"/>
        <v>34</v>
      </c>
    </row>
    <row r="1374" spans="1:11" x14ac:dyDescent="0.35">
      <c r="A1374" s="15">
        <v>44378</v>
      </c>
      <c r="B1374">
        <f t="shared" si="126"/>
        <v>2021</v>
      </c>
      <c r="C1374">
        <f t="shared" si="127"/>
        <v>7</v>
      </c>
      <c r="D1374">
        <f t="shared" si="128"/>
        <v>1</v>
      </c>
      <c r="E1374">
        <f t="shared" si="129"/>
        <v>202107</v>
      </c>
      <c r="F1374" s="105">
        <v>90.625</v>
      </c>
      <c r="G1374" s="105"/>
      <c r="H1374" s="44"/>
      <c r="J1374" s="32">
        <f t="shared" si="130"/>
        <v>0</v>
      </c>
      <c r="K1374" s="32">
        <f t="shared" si="131"/>
        <v>29</v>
      </c>
    </row>
    <row r="1375" spans="1:11" x14ac:dyDescent="0.35">
      <c r="A1375" s="15">
        <v>44379</v>
      </c>
      <c r="B1375">
        <f t="shared" si="126"/>
        <v>2021</v>
      </c>
      <c r="C1375">
        <f t="shared" si="127"/>
        <v>7</v>
      </c>
      <c r="D1375">
        <f t="shared" si="128"/>
        <v>2</v>
      </c>
      <c r="E1375">
        <f t="shared" si="129"/>
        <v>202107</v>
      </c>
      <c r="F1375" s="105">
        <v>85.083340000000007</v>
      </c>
      <c r="G1375" s="105"/>
      <c r="H1375" s="44"/>
      <c r="J1375" s="32">
        <f t="shared" si="130"/>
        <v>0</v>
      </c>
      <c r="K1375" s="32">
        <f t="shared" si="131"/>
        <v>23</v>
      </c>
    </row>
    <row r="1376" spans="1:11" x14ac:dyDescent="0.35">
      <c r="A1376" s="15">
        <v>44380</v>
      </c>
      <c r="B1376">
        <f t="shared" si="126"/>
        <v>2021</v>
      </c>
      <c r="C1376">
        <f t="shared" si="127"/>
        <v>7</v>
      </c>
      <c r="D1376">
        <f t="shared" si="128"/>
        <v>3</v>
      </c>
      <c r="E1376">
        <f t="shared" si="129"/>
        <v>202107</v>
      </c>
      <c r="F1376" s="105">
        <v>85.833340000000007</v>
      </c>
      <c r="G1376" s="105"/>
      <c r="H1376" s="44"/>
      <c r="J1376" s="32">
        <f t="shared" si="130"/>
        <v>0</v>
      </c>
      <c r="K1376" s="32">
        <f t="shared" si="131"/>
        <v>24</v>
      </c>
    </row>
    <row r="1377" spans="1:11" x14ac:dyDescent="0.35">
      <c r="A1377" s="15">
        <v>44381</v>
      </c>
      <c r="B1377">
        <f t="shared" si="126"/>
        <v>2021</v>
      </c>
      <c r="C1377">
        <f t="shared" si="127"/>
        <v>7</v>
      </c>
      <c r="D1377">
        <f t="shared" si="128"/>
        <v>4</v>
      </c>
      <c r="E1377">
        <f t="shared" si="129"/>
        <v>202107</v>
      </c>
      <c r="F1377" s="105">
        <v>84.958340000000007</v>
      </c>
      <c r="G1377" s="105"/>
      <c r="H1377" s="44"/>
      <c r="J1377" s="32">
        <f t="shared" si="130"/>
        <v>0</v>
      </c>
      <c r="K1377" s="32">
        <f t="shared" si="131"/>
        <v>23</v>
      </c>
    </row>
    <row r="1378" spans="1:11" x14ac:dyDescent="0.35">
      <c r="A1378" s="15">
        <v>44382</v>
      </c>
      <c r="B1378">
        <f t="shared" si="126"/>
        <v>2021</v>
      </c>
      <c r="C1378">
        <f t="shared" si="127"/>
        <v>7</v>
      </c>
      <c r="D1378">
        <f t="shared" si="128"/>
        <v>5</v>
      </c>
      <c r="E1378">
        <f t="shared" si="129"/>
        <v>202107</v>
      </c>
      <c r="F1378" s="105">
        <v>84.916659999999993</v>
      </c>
      <c r="G1378" s="105"/>
      <c r="H1378" s="44"/>
      <c r="J1378" s="32">
        <f t="shared" si="130"/>
        <v>0</v>
      </c>
      <c r="K1378" s="32">
        <f t="shared" si="131"/>
        <v>23</v>
      </c>
    </row>
    <row r="1379" spans="1:11" x14ac:dyDescent="0.35">
      <c r="A1379" s="15">
        <v>44383</v>
      </c>
      <c r="B1379">
        <f t="shared" si="126"/>
        <v>2021</v>
      </c>
      <c r="C1379">
        <f t="shared" si="127"/>
        <v>7</v>
      </c>
      <c r="D1379">
        <f t="shared" si="128"/>
        <v>6</v>
      </c>
      <c r="E1379">
        <f t="shared" si="129"/>
        <v>202107</v>
      </c>
      <c r="F1379" s="105">
        <v>85.625</v>
      </c>
      <c r="G1379" s="105"/>
      <c r="H1379" s="44"/>
      <c r="J1379" s="32">
        <f t="shared" si="130"/>
        <v>0</v>
      </c>
      <c r="K1379" s="32">
        <f t="shared" si="131"/>
        <v>24</v>
      </c>
    </row>
    <row r="1380" spans="1:11" x14ac:dyDescent="0.35">
      <c r="A1380" s="15">
        <v>44384</v>
      </c>
      <c r="B1380">
        <f t="shared" si="126"/>
        <v>2021</v>
      </c>
      <c r="C1380">
        <f t="shared" si="127"/>
        <v>7</v>
      </c>
      <c r="D1380">
        <f t="shared" si="128"/>
        <v>7</v>
      </c>
      <c r="E1380">
        <f t="shared" si="129"/>
        <v>202107</v>
      </c>
      <c r="F1380" s="105">
        <v>74.666659999999993</v>
      </c>
      <c r="G1380" s="105"/>
      <c r="H1380" s="44"/>
      <c r="J1380" s="32">
        <f t="shared" si="130"/>
        <v>0</v>
      </c>
      <c r="K1380" s="32">
        <f t="shared" si="131"/>
        <v>13</v>
      </c>
    </row>
    <row r="1381" spans="1:11" x14ac:dyDescent="0.35">
      <c r="A1381" s="15">
        <v>44385</v>
      </c>
      <c r="B1381">
        <f t="shared" si="126"/>
        <v>2021</v>
      </c>
      <c r="C1381">
        <f t="shared" si="127"/>
        <v>7</v>
      </c>
      <c r="D1381">
        <f t="shared" si="128"/>
        <v>8</v>
      </c>
      <c r="E1381">
        <f t="shared" si="129"/>
        <v>202107</v>
      </c>
      <c r="F1381" s="105">
        <v>77.958340000000007</v>
      </c>
      <c r="G1381" s="105"/>
      <c r="H1381" s="44"/>
      <c r="J1381" s="32">
        <f t="shared" si="130"/>
        <v>0</v>
      </c>
      <c r="K1381" s="32">
        <f t="shared" si="131"/>
        <v>16</v>
      </c>
    </row>
    <row r="1382" spans="1:11" x14ac:dyDescent="0.35">
      <c r="A1382" s="15">
        <v>44386</v>
      </c>
      <c r="B1382">
        <f t="shared" si="126"/>
        <v>2021</v>
      </c>
      <c r="C1382">
        <f t="shared" si="127"/>
        <v>7</v>
      </c>
      <c r="D1382">
        <f t="shared" si="128"/>
        <v>9</v>
      </c>
      <c r="E1382">
        <f t="shared" si="129"/>
        <v>202107</v>
      </c>
      <c r="F1382" s="105">
        <v>82.5</v>
      </c>
      <c r="G1382" s="105"/>
      <c r="H1382" s="44"/>
      <c r="J1382" s="32">
        <f t="shared" si="130"/>
        <v>0</v>
      </c>
      <c r="K1382" s="32">
        <f t="shared" si="131"/>
        <v>21</v>
      </c>
    </row>
    <row r="1383" spans="1:11" x14ac:dyDescent="0.35">
      <c r="A1383" s="15">
        <v>44387</v>
      </c>
      <c r="B1383">
        <f t="shared" si="126"/>
        <v>2021</v>
      </c>
      <c r="C1383">
        <f t="shared" si="127"/>
        <v>7</v>
      </c>
      <c r="D1383">
        <f t="shared" si="128"/>
        <v>10</v>
      </c>
      <c r="E1383">
        <f t="shared" si="129"/>
        <v>202107</v>
      </c>
      <c r="F1383" s="105">
        <v>83.375</v>
      </c>
      <c r="G1383" s="105"/>
      <c r="H1383" s="44"/>
      <c r="J1383" s="32">
        <f t="shared" si="130"/>
        <v>0</v>
      </c>
      <c r="K1383" s="32">
        <f t="shared" si="131"/>
        <v>21</v>
      </c>
    </row>
    <row r="1384" spans="1:11" x14ac:dyDescent="0.35">
      <c r="A1384" s="15">
        <v>44388</v>
      </c>
      <c r="B1384">
        <f t="shared" si="126"/>
        <v>2021</v>
      </c>
      <c r="C1384">
        <f t="shared" si="127"/>
        <v>7</v>
      </c>
      <c r="D1384">
        <f t="shared" si="128"/>
        <v>11</v>
      </c>
      <c r="E1384">
        <f t="shared" si="129"/>
        <v>202107</v>
      </c>
      <c r="F1384" s="105">
        <v>86.041659999999993</v>
      </c>
      <c r="G1384" s="105"/>
      <c r="H1384" s="44"/>
      <c r="J1384" s="32">
        <f t="shared" si="130"/>
        <v>0</v>
      </c>
      <c r="K1384" s="32">
        <f t="shared" si="131"/>
        <v>24</v>
      </c>
    </row>
    <row r="1385" spans="1:11" x14ac:dyDescent="0.35">
      <c r="A1385" s="15">
        <v>44389</v>
      </c>
      <c r="B1385">
        <f t="shared" si="126"/>
        <v>2021</v>
      </c>
      <c r="C1385">
        <f t="shared" si="127"/>
        <v>7</v>
      </c>
      <c r="D1385">
        <f t="shared" si="128"/>
        <v>12</v>
      </c>
      <c r="E1385">
        <f t="shared" si="129"/>
        <v>202107</v>
      </c>
      <c r="F1385" s="105">
        <v>87.125</v>
      </c>
      <c r="G1385" s="105"/>
      <c r="H1385" s="44"/>
      <c r="J1385" s="32">
        <f t="shared" si="130"/>
        <v>0</v>
      </c>
      <c r="K1385" s="32">
        <f t="shared" si="131"/>
        <v>25</v>
      </c>
    </row>
    <row r="1386" spans="1:11" x14ac:dyDescent="0.35">
      <c r="A1386" s="15">
        <v>44390</v>
      </c>
      <c r="B1386">
        <f t="shared" si="126"/>
        <v>2021</v>
      </c>
      <c r="C1386">
        <f t="shared" si="127"/>
        <v>7</v>
      </c>
      <c r="D1386">
        <f t="shared" si="128"/>
        <v>13</v>
      </c>
      <c r="E1386">
        <f t="shared" si="129"/>
        <v>202107</v>
      </c>
      <c r="F1386" s="105">
        <v>86.791659999999993</v>
      </c>
      <c r="G1386" s="105"/>
      <c r="H1386" s="44"/>
      <c r="J1386" s="32">
        <f t="shared" si="130"/>
        <v>0</v>
      </c>
      <c r="K1386" s="32">
        <f t="shared" si="131"/>
        <v>25</v>
      </c>
    </row>
    <row r="1387" spans="1:11" x14ac:dyDescent="0.35">
      <c r="A1387" s="15">
        <v>44391</v>
      </c>
      <c r="B1387">
        <f t="shared" si="126"/>
        <v>2021</v>
      </c>
      <c r="C1387">
        <f t="shared" si="127"/>
        <v>7</v>
      </c>
      <c r="D1387">
        <f t="shared" si="128"/>
        <v>14</v>
      </c>
      <c r="E1387">
        <f t="shared" si="129"/>
        <v>202107</v>
      </c>
      <c r="F1387" s="105">
        <v>85.375</v>
      </c>
      <c r="G1387" s="105"/>
      <c r="H1387" s="44"/>
      <c r="J1387" s="32">
        <f t="shared" si="130"/>
        <v>0</v>
      </c>
      <c r="K1387" s="32">
        <f t="shared" si="131"/>
        <v>23</v>
      </c>
    </row>
    <row r="1388" spans="1:11" x14ac:dyDescent="0.35">
      <c r="A1388" s="15">
        <v>44392</v>
      </c>
      <c r="B1388">
        <f t="shared" si="126"/>
        <v>2021</v>
      </c>
      <c r="C1388">
        <f t="shared" si="127"/>
        <v>7</v>
      </c>
      <c r="D1388">
        <f t="shared" si="128"/>
        <v>15</v>
      </c>
      <c r="E1388">
        <f t="shared" si="129"/>
        <v>202107</v>
      </c>
      <c r="F1388" s="105">
        <v>82.458340000000007</v>
      </c>
      <c r="G1388" s="105"/>
      <c r="H1388" s="44"/>
      <c r="J1388" s="32">
        <f t="shared" si="130"/>
        <v>0</v>
      </c>
      <c r="K1388" s="32">
        <f t="shared" si="131"/>
        <v>20</v>
      </c>
    </row>
    <row r="1389" spans="1:11" x14ac:dyDescent="0.35">
      <c r="A1389" s="15">
        <v>44393</v>
      </c>
      <c r="B1389">
        <f t="shared" si="126"/>
        <v>2021</v>
      </c>
      <c r="C1389">
        <f t="shared" si="127"/>
        <v>7</v>
      </c>
      <c r="D1389">
        <f t="shared" si="128"/>
        <v>16</v>
      </c>
      <c r="E1389">
        <f t="shared" si="129"/>
        <v>202107</v>
      </c>
      <c r="F1389" s="105">
        <v>79</v>
      </c>
      <c r="G1389" s="105"/>
      <c r="H1389" s="44"/>
      <c r="J1389" s="32">
        <f t="shared" si="130"/>
        <v>0</v>
      </c>
      <c r="K1389" s="32">
        <f t="shared" si="131"/>
        <v>17</v>
      </c>
    </row>
    <row r="1390" spans="1:11" x14ac:dyDescent="0.35">
      <c r="A1390" s="15">
        <v>44394</v>
      </c>
      <c r="B1390">
        <f t="shared" si="126"/>
        <v>2021</v>
      </c>
      <c r="C1390">
        <f t="shared" si="127"/>
        <v>7</v>
      </c>
      <c r="D1390">
        <f t="shared" si="128"/>
        <v>17</v>
      </c>
      <c r="E1390">
        <f t="shared" si="129"/>
        <v>202107</v>
      </c>
      <c r="F1390" s="105">
        <v>76.916659999999993</v>
      </c>
      <c r="G1390" s="105"/>
      <c r="H1390" s="44"/>
      <c r="J1390" s="32">
        <f t="shared" si="130"/>
        <v>0</v>
      </c>
      <c r="K1390" s="32">
        <f t="shared" si="131"/>
        <v>15</v>
      </c>
    </row>
    <row r="1391" spans="1:11" x14ac:dyDescent="0.35">
      <c r="A1391" s="15">
        <v>44395</v>
      </c>
      <c r="B1391">
        <f t="shared" si="126"/>
        <v>2021</v>
      </c>
      <c r="C1391">
        <f t="shared" si="127"/>
        <v>7</v>
      </c>
      <c r="D1391">
        <f t="shared" si="128"/>
        <v>18</v>
      </c>
      <c r="E1391">
        <f t="shared" si="129"/>
        <v>202107</v>
      </c>
      <c r="F1391" s="105">
        <v>79.958340000000007</v>
      </c>
      <c r="G1391" s="105"/>
      <c r="H1391" s="44"/>
      <c r="J1391" s="32">
        <f t="shared" si="130"/>
        <v>0</v>
      </c>
      <c r="K1391" s="32">
        <f t="shared" si="131"/>
        <v>18</v>
      </c>
    </row>
    <row r="1392" spans="1:11" x14ac:dyDescent="0.35">
      <c r="A1392" s="15">
        <v>44396</v>
      </c>
      <c r="B1392">
        <f t="shared" si="126"/>
        <v>2021</v>
      </c>
      <c r="C1392">
        <f t="shared" si="127"/>
        <v>7</v>
      </c>
      <c r="D1392">
        <f t="shared" si="128"/>
        <v>19</v>
      </c>
      <c r="E1392">
        <f t="shared" si="129"/>
        <v>202107</v>
      </c>
      <c r="F1392" s="105">
        <v>84.208340000000007</v>
      </c>
      <c r="G1392" s="105"/>
      <c r="H1392" s="44"/>
      <c r="J1392" s="32">
        <f t="shared" si="130"/>
        <v>0</v>
      </c>
      <c r="K1392" s="32">
        <f t="shared" si="131"/>
        <v>22</v>
      </c>
    </row>
    <row r="1393" spans="1:11" x14ac:dyDescent="0.35">
      <c r="A1393" s="15">
        <v>44397</v>
      </c>
      <c r="B1393">
        <f t="shared" si="126"/>
        <v>2021</v>
      </c>
      <c r="C1393">
        <f t="shared" si="127"/>
        <v>7</v>
      </c>
      <c r="D1393">
        <f t="shared" si="128"/>
        <v>20</v>
      </c>
      <c r="E1393">
        <f t="shared" si="129"/>
        <v>202107</v>
      </c>
      <c r="F1393" s="105">
        <v>81.5</v>
      </c>
      <c r="G1393" s="105"/>
      <c r="H1393" s="44"/>
      <c r="J1393" s="32">
        <f t="shared" si="130"/>
        <v>0</v>
      </c>
      <c r="K1393" s="32">
        <f t="shared" si="131"/>
        <v>20</v>
      </c>
    </row>
    <row r="1394" spans="1:11" x14ac:dyDescent="0.35">
      <c r="A1394" s="15">
        <v>44398</v>
      </c>
      <c r="B1394">
        <f t="shared" si="126"/>
        <v>2021</v>
      </c>
      <c r="C1394">
        <f t="shared" si="127"/>
        <v>7</v>
      </c>
      <c r="D1394">
        <f t="shared" si="128"/>
        <v>21</v>
      </c>
      <c r="E1394">
        <f t="shared" si="129"/>
        <v>202107</v>
      </c>
      <c r="F1394" s="105">
        <v>74.958340000000007</v>
      </c>
      <c r="G1394" s="105"/>
      <c r="H1394" s="44"/>
      <c r="J1394" s="32">
        <f t="shared" si="130"/>
        <v>0</v>
      </c>
      <c r="K1394" s="32">
        <f t="shared" si="131"/>
        <v>13</v>
      </c>
    </row>
    <row r="1395" spans="1:11" x14ac:dyDescent="0.35">
      <c r="A1395" s="15">
        <v>44399</v>
      </c>
      <c r="B1395">
        <f t="shared" si="126"/>
        <v>2021</v>
      </c>
      <c r="C1395">
        <f t="shared" si="127"/>
        <v>7</v>
      </c>
      <c r="D1395">
        <f t="shared" si="128"/>
        <v>22</v>
      </c>
      <c r="E1395">
        <f t="shared" si="129"/>
        <v>202107</v>
      </c>
      <c r="F1395" s="105">
        <v>71.25</v>
      </c>
      <c r="G1395" s="105"/>
      <c r="H1395" s="44"/>
      <c r="J1395" s="32">
        <f t="shared" si="130"/>
        <v>0</v>
      </c>
      <c r="K1395" s="32">
        <f t="shared" si="131"/>
        <v>9</v>
      </c>
    </row>
    <row r="1396" spans="1:11" x14ac:dyDescent="0.35">
      <c r="A1396" s="15">
        <v>44400</v>
      </c>
      <c r="B1396">
        <f t="shared" si="126"/>
        <v>2021</v>
      </c>
      <c r="C1396">
        <f t="shared" si="127"/>
        <v>7</v>
      </c>
      <c r="D1396">
        <f t="shared" si="128"/>
        <v>23</v>
      </c>
      <c r="E1396">
        <f t="shared" si="129"/>
        <v>202107</v>
      </c>
      <c r="F1396" s="105">
        <v>73.916659999999993</v>
      </c>
      <c r="G1396" s="105"/>
      <c r="H1396" s="44"/>
      <c r="J1396" s="32">
        <f t="shared" si="130"/>
        <v>0</v>
      </c>
      <c r="K1396" s="32">
        <f t="shared" si="131"/>
        <v>12</v>
      </c>
    </row>
    <row r="1397" spans="1:11" x14ac:dyDescent="0.35">
      <c r="A1397" s="15">
        <v>44401</v>
      </c>
      <c r="B1397">
        <f t="shared" si="126"/>
        <v>2021</v>
      </c>
      <c r="C1397">
        <f t="shared" si="127"/>
        <v>7</v>
      </c>
      <c r="D1397">
        <f t="shared" si="128"/>
        <v>24</v>
      </c>
      <c r="E1397">
        <f t="shared" si="129"/>
        <v>202107</v>
      </c>
      <c r="F1397" s="105">
        <v>79.041659999999993</v>
      </c>
      <c r="G1397" s="105"/>
      <c r="H1397" s="44"/>
      <c r="J1397" s="32">
        <f t="shared" si="130"/>
        <v>0</v>
      </c>
      <c r="K1397" s="32">
        <f t="shared" si="131"/>
        <v>17</v>
      </c>
    </row>
    <row r="1398" spans="1:11" x14ac:dyDescent="0.35">
      <c r="A1398" s="15">
        <v>44402</v>
      </c>
      <c r="B1398">
        <f t="shared" si="126"/>
        <v>2021</v>
      </c>
      <c r="C1398">
        <f t="shared" si="127"/>
        <v>7</v>
      </c>
      <c r="D1398">
        <f t="shared" si="128"/>
        <v>25</v>
      </c>
      <c r="E1398">
        <f t="shared" si="129"/>
        <v>202107</v>
      </c>
      <c r="F1398" s="105">
        <v>83.25</v>
      </c>
      <c r="G1398" s="105"/>
      <c r="H1398" s="44"/>
      <c r="J1398" s="32">
        <f t="shared" si="130"/>
        <v>0</v>
      </c>
      <c r="K1398" s="32">
        <f t="shared" si="131"/>
        <v>21</v>
      </c>
    </row>
    <row r="1399" spans="1:11" x14ac:dyDescent="0.35">
      <c r="A1399" s="15">
        <v>44403</v>
      </c>
      <c r="B1399">
        <f t="shared" si="126"/>
        <v>2021</v>
      </c>
      <c r="C1399">
        <f t="shared" si="127"/>
        <v>7</v>
      </c>
      <c r="D1399">
        <f t="shared" si="128"/>
        <v>26</v>
      </c>
      <c r="E1399">
        <f t="shared" si="129"/>
        <v>202107</v>
      </c>
      <c r="F1399" s="105">
        <v>83.875</v>
      </c>
      <c r="G1399" s="105"/>
      <c r="H1399" s="44"/>
      <c r="J1399" s="32">
        <f t="shared" si="130"/>
        <v>0</v>
      </c>
      <c r="K1399" s="32">
        <f t="shared" si="131"/>
        <v>22</v>
      </c>
    </row>
    <row r="1400" spans="1:11" x14ac:dyDescent="0.35">
      <c r="A1400" s="15">
        <v>44404</v>
      </c>
      <c r="B1400">
        <f t="shared" si="126"/>
        <v>2021</v>
      </c>
      <c r="C1400">
        <f t="shared" si="127"/>
        <v>7</v>
      </c>
      <c r="D1400">
        <f t="shared" si="128"/>
        <v>27</v>
      </c>
      <c r="E1400">
        <f t="shared" si="129"/>
        <v>202107</v>
      </c>
      <c r="F1400" s="105">
        <v>83.166659999999993</v>
      </c>
      <c r="G1400" s="105"/>
      <c r="H1400" s="44"/>
      <c r="J1400" s="32">
        <f t="shared" si="130"/>
        <v>0</v>
      </c>
      <c r="K1400" s="32">
        <f t="shared" si="131"/>
        <v>21</v>
      </c>
    </row>
    <row r="1401" spans="1:11" x14ac:dyDescent="0.35">
      <c r="A1401" s="15">
        <v>44405</v>
      </c>
      <c r="B1401">
        <f t="shared" si="126"/>
        <v>2021</v>
      </c>
      <c r="C1401">
        <f t="shared" si="127"/>
        <v>7</v>
      </c>
      <c r="D1401">
        <f t="shared" si="128"/>
        <v>28</v>
      </c>
      <c r="E1401">
        <f t="shared" si="129"/>
        <v>202107</v>
      </c>
      <c r="F1401" s="105">
        <v>79.041659999999993</v>
      </c>
      <c r="G1401" s="105"/>
      <c r="H1401" s="44"/>
      <c r="J1401" s="32">
        <f t="shared" si="130"/>
        <v>0</v>
      </c>
      <c r="K1401" s="32">
        <f t="shared" si="131"/>
        <v>17</v>
      </c>
    </row>
    <row r="1402" spans="1:11" x14ac:dyDescent="0.35">
      <c r="A1402" s="15">
        <v>44406</v>
      </c>
      <c r="B1402">
        <f t="shared" si="126"/>
        <v>2021</v>
      </c>
      <c r="C1402">
        <f t="shared" si="127"/>
        <v>7</v>
      </c>
      <c r="D1402">
        <f t="shared" si="128"/>
        <v>29</v>
      </c>
      <c r="E1402">
        <f t="shared" si="129"/>
        <v>202107</v>
      </c>
      <c r="F1402" s="105">
        <v>82.333340000000007</v>
      </c>
      <c r="G1402" s="105"/>
      <c r="H1402" s="44"/>
      <c r="J1402" s="32">
        <f t="shared" si="130"/>
        <v>0</v>
      </c>
      <c r="K1402" s="32">
        <f t="shared" si="131"/>
        <v>20</v>
      </c>
    </row>
    <row r="1403" spans="1:11" x14ac:dyDescent="0.35">
      <c r="A1403" s="15">
        <v>44407</v>
      </c>
      <c r="B1403">
        <f t="shared" si="126"/>
        <v>2021</v>
      </c>
      <c r="C1403">
        <f t="shared" si="127"/>
        <v>7</v>
      </c>
      <c r="D1403">
        <f t="shared" si="128"/>
        <v>30</v>
      </c>
      <c r="E1403">
        <f t="shared" si="129"/>
        <v>202107</v>
      </c>
      <c r="F1403" s="105">
        <v>86.333340000000007</v>
      </c>
      <c r="G1403" s="105"/>
      <c r="H1403" s="44"/>
      <c r="J1403" s="32">
        <f t="shared" si="130"/>
        <v>0</v>
      </c>
      <c r="K1403" s="32">
        <f t="shared" si="131"/>
        <v>24</v>
      </c>
    </row>
    <row r="1404" spans="1:11" x14ac:dyDescent="0.35">
      <c r="A1404" s="15">
        <v>44408</v>
      </c>
      <c r="B1404">
        <f t="shared" si="126"/>
        <v>2021</v>
      </c>
      <c r="C1404">
        <f t="shared" si="127"/>
        <v>7</v>
      </c>
      <c r="D1404">
        <f t="shared" si="128"/>
        <v>31</v>
      </c>
      <c r="E1404">
        <f t="shared" si="129"/>
        <v>202107</v>
      </c>
      <c r="F1404" s="105">
        <v>90.875</v>
      </c>
      <c r="G1404" s="105"/>
      <c r="H1404" s="44"/>
      <c r="J1404" s="32">
        <f t="shared" si="130"/>
        <v>0</v>
      </c>
      <c r="K1404" s="32">
        <f t="shared" si="131"/>
        <v>29</v>
      </c>
    </row>
    <row r="1405" spans="1:11" x14ac:dyDescent="0.35">
      <c r="A1405" s="15">
        <v>44409</v>
      </c>
      <c r="B1405">
        <f t="shared" si="126"/>
        <v>2021</v>
      </c>
      <c r="C1405">
        <f t="shared" si="127"/>
        <v>8</v>
      </c>
      <c r="D1405">
        <f t="shared" si="128"/>
        <v>1</v>
      </c>
      <c r="E1405">
        <f t="shared" si="129"/>
        <v>202108</v>
      </c>
      <c r="F1405" s="105">
        <v>79.25</v>
      </c>
      <c r="G1405" s="105"/>
      <c r="H1405" s="44"/>
      <c r="J1405" s="32">
        <f t="shared" si="130"/>
        <v>0</v>
      </c>
      <c r="K1405" s="32">
        <f t="shared" si="131"/>
        <v>17</v>
      </c>
    </row>
    <row r="1406" spans="1:11" x14ac:dyDescent="0.35">
      <c r="A1406" s="15">
        <v>44410</v>
      </c>
      <c r="B1406">
        <f t="shared" si="126"/>
        <v>2021</v>
      </c>
      <c r="C1406">
        <f t="shared" si="127"/>
        <v>8</v>
      </c>
      <c r="D1406">
        <f t="shared" si="128"/>
        <v>2</v>
      </c>
      <c r="E1406">
        <f t="shared" si="129"/>
        <v>202108</v>
      </c>
      <c r="F1406" s="105">
        <v>79.291659999999993</v>
      </c>
      <c r="G1406" s="105"/>
      <c r="H1406" s="44"/>
      <c r="J1406" s="32">
        <f t="shared" si="130"/>
        <v>0</v>
      </c>
      <c r="K1406" s="32">
        <f t="shared" si="131"/>
        <v>17</v>
      </c>
    </row>
    <row r="1407" spans="1:11" x14ac:dyDescent="0.35">
      <c r="A1407" s="15">
        <v>44411</v>
      </c>
      <c r="B1407">
        <f t="shared" si="126"/>
        <v>2021</v>
      </c>
      <c r="C1407">
        <f t="shared" si="127"/>
        <v>8</v>
      </c>
      <c r="D1407">
        <f t="shared" si="128"/>
        <v>3</v>
      </c>
      <c r="E1407">
        <f t="shared" si="129"/>
        <v>202108</v>
      </c>
      <c r="F1407" s="105">
        <v>83.291659999999993</v>
      </c>
      <c r="G1407" s="105"/>
      <c r="H1407" s="44"/>
      <c r="J1407" s="32">
        <f t="shared" si="130"/>
        <v>0</v>
      </c>
      <c r="K1407" s="32">
        <f t="shared" si="131"/>
        <v>21</v>
      </c>
    </row>
    <row r="1408" spans="1:11" x14ac:dyDescent="0.35">
      <c r="A1408" s="15">
        <v>44412</v>
      </c>
      <c r="B1408">
        <f t="shared" si="126"/>
        <v>2021</v>
      </c>
      <c r="C1408">
        <f t="shared" si="127"/>
        <v>8</v>
      </c>
      <c r="D1408">
        <f t="shared" si="128"/>
        <v>4</v>
      </c>
      <c r="E1408">
        <f t="shared" si="129"/>
        <v>202108</v>
      </c>
      <c r="F1408" s="105">
        <v>83.125</v>
      </c>
      <c r="G1408" s="105"/>
      <c r="H1408" s="44"/>
      <c r="J1408" s="32">
        <f t="shared" si="130"/>
        <v>0</v>
      </c>
      <c r="K1408" s="32">
        <f t="shared" si="131"/>
        <v>21</v>
      </c>
    </row>
    <row r="1409" spans="1:11" x14ac:dyDescent="0.35">
      <c r="A1409" s="15">
        <v>44413</v>
      </c>
      <c r="B1409">
        <f t="shared" si="126"/>
        <v>2021</v>
      </c>
      <c r="C1409">
        <f t="shared" si="127"/>
        <v>8</v>
      </c>
      <c r="D1409">
        <f t="shared" si="128"/>
        <v>5</v>
      </c>
      <c r="E1409">
        <f t="shared" si="129"/>
        <v>202108</v>
      </c>
      <c r="F1409" s="105">
        <v>78.791659999999993</v>
      </c>
      <c r="G1409" s="105"/>
      <c r="H1409" s="44"/>
      <c r="J1409" s="32">
        <f t="shared" si="130"/>
        <v>0</v>
      </c>
      <c r="K1409" s="32">
        <f t="shared" si="131"/>
        <v>17</v>
      </c>
    </row>
    <row r="1410" spans="1:11" x14ac:dyDescent="0.35">
      <c r="A1410" s="15">
        <v>44414</v>
      </c>
      <c r="B1410">
        <f t="shared" si="126"/>
        <v>2021</v>
      </c>
      <c r="C1410">
        <f t="shared" si="127"/>
        <v>8</v>
      </c>
      <c r="D1410">
        <f t="shared" si="128"/>
        <v>6</v>
      </c>
      <c r="E1410">
        <f t="shared" si="129"/>
        <v>202108</v>
      </c>
      <c r="F1410" s="105">
        <v>81.166659999999993</v>
      </c>
      <c r="G1410" s="105"/>
      <c r="H1410" s="44"/>
      <c r="J1410" s="32">
        <f t="shared" si="130"/>
        <v>0</v>
      </c>
      <c r="K1410" s="32">
        <f t="shared" si="131"/>
        <v>19</v>
      </c>
    </row>
    <row r="1411" spans="1:11" x14ac:dyDescent="0.35">
      <c r="A1411" s="15">
        <v>44415</v>
      </c>
      <c r="B1411">
        <f t="shared" si="126"/>
        <v>2021</v>
      </c>
      <c r="C1411">
        <f t="shared" si="127"/>
        <v>8</v>
      </c>
      <c r="D1411">
        <f t="shared" si="128"/>
        <v>7</v>
      </c>
      <c r="E1411">
        <f t="shared" si="129"/>
        <v>202108</v>
      </c>
      <c r="F1411" s="105">
        <v>76.916659999999993</v>
      </c>
      <c r="G1411" s="105"/>
      <c r="H1411" s="44"/>
      <c r="J1411" s="32">
        <f t="shared" si="130"/>
        <v>0</v>
      </c>
      <c r="K1411" s="32">
        <f t="shared" si="131"/>
        <v>15</v>
      </c>
    </row>
    <row r="1412" spans="1:11" x14ac:dyDescent="0.35">
      <c r="A1412" s="15">
        <v>44416</v>
      </c>
      <c r="B1412">
        <f t="shared" si="126"/>
        <v>2021</v>
      </c>
      <c r="C1412">
        <f t="shared" si="127"/>
        <v>8</v>
      </c>
      <c r="D1412">
        <f t="shared" si="128"/>
        <v>8</v>
      </c>
      <c r="E1412">
        <f t="shared" si="129"/>
        <v>202108</v>
      </c>
      <c r="F1412" s="105">
        <v>66.625</v>
      </c>
      <c r="G1412" s="105"/>
      <c r="H1412" s="44"/>
      <c r="J1412" s="32">
        <f t="shared" si="130"/>
        <v>0</v>
      </c>
      <c r="K1412" s="32">
        <f t="shared" si="131"/>
        <v>5</v>
      </c>
    </row>
    <row r="1413" spans="1:11" x14ac:dyDescent="0.35">
      <c r="A1413" s="15">
        <v>44417</v>
      </c>
      <c r="B1413">
        <f t="shared" si="126"/>
        <v>2021</v>
      </c>
      <c r="C1413">
        <f t="shared" si="127"/>
        <v>8</v>
      </c>
      <c r="D1413">
        <f t="shared" si="128"/>
        <v>9</v>
      </c>
      <c r="E1413">
        <f t="shared" si="129"/>
        <v>202108</v>
      </c>
      <c r="F1413" s="105">
        <v>69.708340000000007</v>
      </c>
      <c r="G1413" s="105"/>
      <c r="H1413" s="44"/>
      <c r="J1413" s="32">
        <f t="shared" si="130"/>
        <v>0</v>
      </c>
      <c r="K1413" s="32">
        <f t="shared" si="131"/>
        <v>8</v>
      </c>
    </row>
    <row r="1414" spans="1:11" x14ac:dyDescent="0.35">
      <c r="A1414" s="15">
        <v>44418</v>
      </c>
      <c r="B1414">
        <f t="shared" ref="B1414:B1477" si="132">YEAR(A1414)</f>
        <v>2021</v>
      </c>
      <c r="C1414">
        <f t="shared" ref="C1414:C1477" si="133">MONTH(A1414)</f>
        <v>8</v>
      </c>
      <c r="D1414">
        <f t="shared" ref="D1414:D1477" si="134">DAY(A1414)</f>
        <v>10</v>
      </c>
      <c r="E1414">
        <f t="shared" ref="E1414:E1477" si="135">B1414*100+C1414</f>
        <v>202108</v>
      </c>
      <c r="F1414" s="105">
        <v>78.458340000000007</v>
      </c>
      <c r="G1414" s="105"/>
      <c r="H1414" s="44"/>
      <c r="J1414" s="32">
        <f t="shared" ref="J1414:J1477" si="136">IF(F1414=999,0,MAX(ROUND($J$3-F1414,0),0))</f>
        <v>0</v>
      </c>
      <c r="K1414" s="32">
        <f t="shared" ref="K1414:K1477" si="137">IF(F1414=999,0,MAX(ROUND(F1414-$K$3,0),0))</f>
        <v>16</v>
      </c>
    </row>
    <row r="1415" spans="1:11" x14ac:dyDescent="0.35">
      <c r="A1415" s="15">
        <v>44419</v>
      </c>
      <c r="B1415">
        <f t="shared" si="132"/>
        <v>2021</v>
      </c>
      <c r="C1415">
        <f t="shared" si="133"/>
        <v>8</v>
      </c>
      <c r="D1415">
        <f t="shared" si="134"/>
        <v>11</v>
      </c>
      <c r="E1415">
        <f t="shared" si="135"/>
        <v>202108</v>
      </c>
      <c r="F1415" s="105">
        <v>85.75</v>
      </c>
      <c r="G1415" s="105"/>
      <c r="H1415" s="44"/>
      <c r="J1415" s="32">
        <f t="shared" si="136"/>
        <v>0</v>
      </c>
      <c r="K1415" s="32">
        <f t="shared" si="137"/>
        <v>24</v>
      </c>
    </row>
    <row r="1416" spans="1:11" x14ac:dyDescent="0.35">
      <c r="A1416" s="15">
        <v>44420</v>
      </c>
      <c r="B1416">
        <f t="shared" si="132"/>
        <v>2021</v>
      </c>
      <c r="C1416">
        <f t="shared" si="133"/>
        <v>8</v>
      </c>
      <c r="D1416">
        <f t="shared" si="134"/>
        <v>12</v>
      </c>
      <c r="E1416">
        <f t="shared" si="135"/>
        <v>202108</v>
      </c>
      <c r="F1416" s="105">
        <v>87.208340000000007</v>
      </c>
      <c r="G1416" s="105"/>
      <c r="H1416" s="44"/>
      <c r="J1416" s="32">
        <f t="shared" si="136"/>
        <v>0</v>
      </c>
      <c r="K1416" s="32">
        <f t="shared" si="137"/>
        <v>25</v>
      </c>
    </row>
    <row r="1417" spans="1:11" x14ac:dyDescent="0.35">
      <c r="A1417" s="15">
        <v>44421</v>
      </c>
      <c r="B1417">
        <f t="shared" si="132"/>
        <v>2021</v>
      </c>
      <c r="C1417">
        <f t="shared" si="133"/>
        <v>8</v>
      </c>
      <c r="D1417">
        <f t="shared" si="134"/>
        <v>13</v>
      </c>
      <c r="E1417">
        <f t="shared" si="135"/>
        <v>202108</v>
      </c>
      <c r="F1417" s="105">
        <v>82.291659999999993</v>
      </c>
      <c r="G1417" s="105"/>
      <c r="H1417" s="44"/>
      <c r="J1417" s="32">
        <f t="shared" si="136"/>
        <v>0</v>
      </c>
      <c r="K1417" s="32">
        <f t="shared" si="137"/>
        <v>20</v>
      </c>
    </row>
    <row r="1418" spans="1:11" x14ac:dyDescent="0.35">
      <c r="A1418" s="15">
        <v>44422</v>
      </c>
      <c r="B1418">
        <f t="shared" si="132"/>
        <v>2021</v>
      </c>
      <c r="C1418">
        <f t="shared" si="133"/>
        <v>8</v>
      </c>
      <c r="D1418">
        <f t="shared" si="134"/>
        <v>14</v>
      </c>
      <c r="E1418">
        <f t="shared" si="135"/>
        <v>202108</v>
      </c>
      <c r="F1418" s="105">
        <v>81.583340000000007</v>
      </c>
      <c r="G1418" s="105"/>
      <c r="H1418" s="44"/>
      <c r="J1418" s="32">
        <f t="shared" si="136"/>
        <v>0</v>
      </c>
      <c r="K1418" s="32">
        <f t="shared" si="137"/>
        <v>20</v>
      </c>
    </row>
    <row r="1419" spans="1:11" x14ac:dyDescent="0.35">
      <c r="A1419" s="15">
        <v>44423</v>
      </c>
      <c r="B1419">
        <f t="shared" si="132"/>
        <v>2021</v>
      </c>
      <c r="C1419">
        <f t="shared" si="133"/>
        <v>8</v>
      </c>
      <c r="D1419">
        <f t="shared" si="134"/>
        <v>15</v>
      </c>
      <c r="E1419">
        <f t="shared" si="135"/>
        <v>202108</v>
      </c>
      <c r="F1419" s="105">
        <v>85.125</v>
      </c>
      <c r="G1419" s="105"/>
      <c r="H1419" s="44"/>
      <c r="J1419" s="32">
        <f t="shared" si="136"/>
        <v>0</v>
      </c>
      <c r="K1419" s="32">
        <f t="shared" si="137"/>
        <v>23</v>
      </c>
    </row>
    <row r="1420" spans="1:11" x14ac:dyDescent="0.35">
      <c r="A1420" s="15">
        <v>44424</v>
      </c>
      <c r="B1420">
        <f t="shared" si="132"/>
        <v>2021</v>
      </c>
      <c r="C1420">
        <f t="shared" si="133"/>
        <v>8</v>
      </c>
      <c r="D1420">
        <f t="shared" si="134"/>
        <v>16</v>
      </c>
      <c r="E1420">
        <f t="shared" si="135"/>
        <v>202108</v>
      </c>
      <c r="F1420" s="105">
        <v>80.375</v>
      </c>
      <c r="G1420" s="105"/>
      <c r="H1420" s="44"/>
      <c r="J1420" s="32">
        <f t="shared" si="136"/>
        <v>0</v>
      </c>
      <c r="K1420" s="32">
        <f t="shared" si="137"/>
        <v>18</v>
      </c>
    </row>
    <row r="1421" spans="1:11" x14ac:dyDescent="0.35">
      <c r="A1421" s="15">
        <v>44425</v>
      </c>
      <c r="B1421">
        <f t="shared" si="132"/>
        <v>2021</v>
      </c>
      <c r="C1421">
        <f t="shared" si="133"/>
        <v>8</v>
      </c>
      <c r="D1421">
        <f t="shared" si="134"/>
        <v>17</v>
      </c>
      <c r="E1421">
        <f t="shared" si="135"/>
        <v>202108</v>
      </c>
      <c r="F1421" s="105">
        <v>69.875</v>
      </c>
      <c r="G1421" s="105"/>
      <c r="H1421" s="44"/>
      <c r="J1421" s="32">
        <f t="shared" si="136"/>
        <v>0</v>
      </c>
      <c r="K1421" s="32">
        <f t="shared" si="137"/>
        <v>8</v>
      </c>
    </row>
    <row r="1422" spans="1:11" x14ac:dyDescent="0.35">
      <c r="A1422" s="15">
        <v>44426</v>
      </c>
      <c r="B1422">
        <f t="shared" si="132"/>
        <v>2021</v>
      </c>
      <c r="C1422">
        <f t="shared" si="133"/>
        <v>8</v>
      </c>
      <c r="D1422">
        <f t="shared" si="134"/>
        <v>18</v>
      </c>
      <c r="E1422">
        <f t="shared" si="135"/>
        <v>202108</v>
      </c>
      <c r="F1422" s="105">
        <v>72.875</v>
      </c>
      <c r="G1422" s="105"/>
      <c r="H1422" s="44"/>
      <c r="J1422" s="32">
        <f t="shared" si="136"/>
        <v>0</v>
      </c>
      <c r="K1422" s="32">
        <f t="shared" si="137"/>
        <v>11</v>
      </c>
    </row>
    <row r="1423" spans="1:11" x14ac:dyDescent="0.35">
      <c r="A1423" s="15">
        <v>44427</v>
      </c>
      <c r="B1423">
        <f t="shared" si="132"/>
        <v>2021</v>
      </c>
      <c r="C1423">
        <f t="shared" si="133"/>
        <v>8</v>
      </c>
      <c r="D1423">
        <f t="shared" si="134"/>
        <v>19</v>
      </c>
      <c r="E1423">
        <f t="shared" si="135"/>
        <v>202108</v>
      </c>
      <c r="F1423" s="105">
        <v>74.708340000000007</v>
      </c>
      <c r="G1423" s="105"/>
      <c r="H1423" s="44"/>
      <c r="J1423" s="32">
        <f t="shared" si="136"/>
        <v>0</v>
      </c>
      <c r="K1423" s="32">
        <f t="shared" si="137"/>
        <v>13</v>
      </c>
    </row>
    <row r="1424" spans="1:11" x14ac:dyDescent="0.35">
      <c r="A1424" s="15">
        <v>44428</v>
      </c>
      <c r="B1424">
        <f t="shared" si="132"/>
        <v>2021</v>
      </c>
      <c r="C1424">
        <f t="shared" si="133"/>
        <v>8</v>
      </c>
      <c r="D1424">
        <f t="shared" si="134"/>
        <v>20</v>
      </c>
      <c r="E1424">
        <f t="shared" si="135"/>
        <v>202108</v>
      </c>
      <c r="F1424" s="105">
        <v>70.833340000000007</v>
      </c>
      <c r="G1424" s="105"/>
      <c r="H1424" s="44"/>
      <c r="J1424" s="32">
        <f t="shared" si="136"/>
        <v>0</v>
      </c>
      <c r="K1424" s="32">
        <f t="shared" si="137"/>
        <v>9</v>
      </c>
    </row>
    <row r="1425" spans="1:11" x14ac:dyDescent="0.35">
      <c r="A1425" s="15">
        <v>44429</v>
      </c>
      <c r="B1425">
        <f t="shared" si="132"/>
        <v>2021</v>
      </c>
      <c r="C1425">
        <f t="shared" si="133"/>
        <v>8</v>
      </c>
      <c r="D1425">
        <f t="shared" si="134"/>
        <v>21</v>
      </c>
      <c r="E1425">
        <f t="shared" si="135"/>
        <v>202108</v>
      </c>
      <c r="F1425" s="105">
        <v>65.125</v>
      </c>
      <c r="G1425" s="105"/>
      <c r="H1425" s="44"/>
      <c r="J1425" s="32">
        <f t="shared" si="136"/>
        <v>0</v>
      </c>
      <c r="K1425" s="32">
        <f t="shared" si="137"/>
        <v>3</v>
      </c>
    </row>
    <row r="1426" spans="1:11" x14ac:dyDescent="0.35">
      <c r="A1426" s="15">
        <v>44430</v>
      </c>
      <c r="B1426">
        <f t="shared" si="132"/>
        <v>2021</v>
      </c>
      <c r="C1426">
        <f t="shared" si="133"/>
        <v>8</v>
      </c>
      <c r="D1426">
        <f t="shared" si="134"/>
        <v>22</v>
      </c>
      <c r="E1426">
        <f t="shared" si="135"/>
        <v>202108</v>
      </c>
      <c r="F1426" s="105">
        <v>66.791659999999993</v>
      </c>
      <c r="G1426" s="105"/>
      <c r="H1426" s="44"/>
      <c r="J1426" s="32">
        <f t="shared" si="136"/>
        <v>0</v>
      </c>
      <c r="K1426" s="32">
        <f t="shared" si="137"/>
        <v>5</v>
      </c>
    </row>
    <row r="1427" spans="1:11" x14ac:dyDescent="0.35">
      <c r="A1427" s="15">
        <v>44431</v>
      </c>
      <c r="B1427">
        <f t="shared" si="132"/>
        <v>2021</v>
      </c>
      <c r="C1427">
        <f t="shared" si="133"/>
        <v>8</v>
      </c>
      <c r="D1427">
        <f t="shared" si="134"/>
        <v>23</v>
      </c>
      <c r="E1427">
        <f t="shared" si="135"/>
        <v>202108</v>
      </c>
      <c r="F1427" s="105">
        <v>61.5</v>
      </c>
      <c r="G1427" s="105"/>
      <c r="H1427" s="44"/>
      <c r="J1427" s="32">
        <f t="shared" si="136"/>
        <v>0</v>
      </c>
      <c r="K1427" s="32">
        <f t="shared" si="137"/>
        <v>0</v>
      </c>
    </row>
    <row r="1428" spans="1:11" x14ac:dyDescent="0.35">
      <c r="A1428" s="15">
        <v>44432</v>
      </c>
      <c r="B1428">
        <f t="shared" si="132"/>
        <v>2021</v>
      </c>
      <c r="C1428">
        <f t="shared" si="133"/>
        <v>8</v>
      </c>
      <c r="D1428">
        <f t="shared" si="134"/>
        <v>24</v>
      </c>
      <c r="E1428">
        <f t="shared" si="135"/>
        <v>202108</v>
      </c>
      <c r="F1428" s="105">
        <v>64.041659999999993</v>
      </c>
      <c r="G1428" s="105"/>
      <c r="H1428" s="44"/>
      <c r="J1428" s="32">
        <f t="shared" si="136"/>
        <v>0</v>
      </c>
      <c r="K1428" s="32">
        <f t="shared" si="137"/>
        <v>2</v>
      </c>
    </row>
    <row r="1429" spans="1:11" x14ac:dyDescent="0.35">
      <c r="A1429" s="15">
        <v>44433</v>
      </c>
      <c r="B1429">
        <f t="shared" si="132"/>
        <v>2021</v>
      </c>
      <c r="C1429">
        <f t="shared" si="133"/>
        <v>8</v>
      </c>
      <c r="D1429">
        <f t="shared" si="134"/>
        <v>25</v>
      </c>
      <c r="E1429">
        <f t="shared" si="135"/>
        <v>202108</v>
      </c>
      <c r="F1429" s="105">
        <v>66.5</v>
      </c>
      <c r="G1429" s="105"/>
      <c r="H1429" s="44"/>
      <c r="J1429" s="32">
        <f t="shared" si="136"/>
        <v>0</v>
      </c>
      <c r="K1429" s="32">
        <f t="shared" si="137"/>
        <v>5</v>
      </c>
    </row>
    <row r="1430" spans="1:11" x14ac:dyDescent="0.35">
      <c r="A1430" s="15">
        <v>44434</v>
      </c>
      <c r="B1430">
        <f t="shared" si="132"/>
        <v>2021</v>
      </c>
      <c r="C1430">
        <f t="shared" si="133"/>
        <v>8</v>
      </c>
      <c r="D1430">
        <f t="shared" si="134"/>
        <v>26</v>
      </c>
      <c r="E1430">
        <f t="shared" si="135"/>
        <v>202108</v>
      </c>
      <c r="F1430" s="105">
        <v>69.125</v>
      </c>
      <c r="G1430" s="105"/>
      <c r="H1430" s="44"/>
      <c r="J1430" s="32">
        <f t="shared" si="136"/>
        <v>0</v>
      </c>
      <c r="K1430" s="32">
        <f t="shared" si="137"/>
        <v>7</v>
      </c>
    </row>
    <row r="1431" spans="1:11" x14ac:dyDescent="0.35">
      <c r="A1431" s="15">
        <v>44435</v>
      </c>
      <c r="B1431">
        <f t="shared" si="132"/>
        <v>2021</v>
      </c>
      <c r="C1431">
        <f t="shared" si="133"/>
        <v>8</v>
      </c>
      <c r="D1431">
        <f t="shared" si="134"/>
        <v>27</v>
      </c>
      <c r="E1431">
        <f t="shared" si="135"/>
        <v>202108</v>
      </c>
      <c r="F1431" s="105">
        <v>68.458340000000007</v>
      </c>
      <c r="G1431" s="105"/>
      <c r="H1431" s="44"/>
      <c r="J1431" s="32">
        <f t="shared" si="136"/>
        <v>0</v>
      </c>
      <c r="K1431" s="32">
        <f t="shared" si="137"/>
        <v>6</v>
      </c>
    </row>
    <row r="1432" spans="1:11" x14ac:dyDescent="0.35">
      <c r="A1432" s="15">
        <v>44436</v>
      </c>
      <c r="B1432">
        <f t="shared" si="132"/>
        <v>2021</v>
      </c>
      <c r="C1432">
        <f t="shared" si="133"/>
        <v>8</v>
      </c>
      <c r="D1432">
        <f t="shared" si="134"/>
        <v>28</v>
      </c>
      <c r="E1432">
        <f t="shared" si="135"/>
        <v>202108</v>
      </c>
      <c r="F1432" s="105">
        <v>69</v>
      </c>
      <c r="G1432" s="105"/>
      <c r="H1432" s="44"/>
      <c r="J1432" s="32">
        <f t="shared" si="136"/>
        <v>0</v>
      </c>
      <c r="K1432" s="32">
        <f t="shared" si="137"/>
        <v>7</v>
      </c>
    </row>
    <row r="1433" spans="1:11" x14ac:dyDescent="0.35">
      <c r="A1433" s="15">
        <v>44437</v>
      </c>
      <c r="B1433">
        <f t="shared" si="132"/>
        <v>2021</v>
      </c>
      <c r="C1433">
        <f t="shared" si="133"/>
        <v>8</v>
      </c>
      <c r="D1433">
        <f t="shared" si="134"/>
        <v>29</v>
      </c>
      <c r="E1433">
        <f t="shared" si="135"/>
        <v>202108</v>
      </c>
      <c r="F1433" s="105">
        <v>70.916659999999993</v>
      </c>
      <c r="G1433" s="105"/>
      <c r="H1433" s="44"/>
      <c r="J1433" s="32">
        <f t="shared" si="136"/>
        <v>0</v>
      </c>
      <c r="K1433" s="32">
        <f t="shared" si="137"/>
        <v>9</v>
      </c>
    </row>
    <row r="1434" spans="1:11" x14ac:dyDescent="0.35">
      <c r="A1434" s="15">
        <v>44438</v>
      </c>
      <c r="B1434">
        <f t="shared" si="132"/>
        <v>2021</v>
      </c>
      <c r="C1434">
        <f t="shared" si="133"/>
        <v>8</v>
      </c>
      <c r="D1434">
        <f t="shared" si="134"/>
        <v>30</v>
      </c>
      <c r="E1434">
        <f t="shared" si="135"/>
        <v>202108</v>
      </c>
      <c r="F1434" s="105">
        <v>68.791659999999993</v>
      </c>
      <c r="G1434" s="105"/>
      <c r="H1434" s="44"/>
      <c r="J1434" s="32">
        <f t="shared" si="136"/>
        <v>0</v>
      </c>
      <c r="K1434" s="32">
        <f t="shared" si="137"/>
        <v>7</v>
      </c>
    </row>
    <row r="1435" spans="1:11" x14ac:dyDescent="0.35">
      <c r="A1435" s="15">
        <v>44439</v>
      </c>
      <c r="B1435">
        <f t="shared" si="132"/>
        <v>2021</v>
      </c>
      <c r="C1435">
        <f t="shared" si="133"/>
        <v>8</v>
      </c>
      <c r="D1435">
        <f t="shared" si="134"/>
        <v>31</v>
      </c>
      <c r="E1435">
        <f t="shared" si="135"/>
        <v>202108</v>
      </c>
      <c r="F1435" s="105">
        <v>61.708329999999997</v>
      </c>
      <c r="G1435" s="105"/>
      <c r="H1435" s="44"/>
      <c r="J1435" s="32">
        <f t="shared" si="136"/>
        <v>0</v>
      </c>
      <c r="K1435" s="32">
        <f t="shared" si="137"/>
        <v>0</v>
      </c>
    </row>
    <row r="1436" spans="1:11" x14ac:dyDescent="0.35">
      <c r="A1436" s="15">
        <v>44440</v>
      </c>
      <c r="B1436">
        <f t="shared" si="132"/>
        <v>2021</v>
      </c>
      <c r="C1436">
        <f t="shared" si="133"/>
        <v>9</v>
      </c>
      <c r="D1436">
        <f t="shared" si="134"/>
        <v>1</v>
      </c>
      <c r="E1436">
        <f t="shared" si="135"/>
        <v>202109</v>
      </c>
      <c r="F1436" s="105">
        <v>60.208329999999997</v>
      </c>
      <c r="G1436" s="105"/>
      <c r="H1436" s="44"/>
      <c r="J1436" s="32">
        <f t="shared" si="136"/>
        <v>0</v>
      </c>
      <c r="K1436" s="32">
        <f t="shared" si="137"/>
        <v>0</v>
      </c>
    </row>
    <row r="1437" spans="1:11" x14ac:dyDescent="0.35">
      <c r="A1437" s="15">
        <v>44441</v>
      </c>
      <c r="B1437">
        <f t="shared" si="132"/>
        <v>2021</v>
      </c>
      <c r="C1437">
        <f t="shared" si="133"/>
        <v>9</v>
      </c>
      <c r="D1437">
        <f t="shared" si="134"/>
        <v>2</v>
      </c>
      <c r="E1437">
        <f t="shared" si="135"/>
        <v>202109</v>
      </c>
      <c r="F1437" s="105">
        <v>65.5</v>
      </c>
      <c r="G1437" s="105"/>
      <c r="H1437" s="44"/>
      <c r="J1437" s="32">
        <f t="shared" si="136"/>
        <v>0</v>
      </c>
      <c r="K1437" s="32">
        <f t="shared" si="137"/>
        <v>4</v>
      </c>
    </row>
    <row r="1438" spans="1:11" x14ac:dyDescent="0.35">
      <c r="A1438" s="15">
        <v>44442</v>
      </c>
      <c r="B1438">
        <f t="shared" si="132"/>
        <v>2021</v>
      </c>
      <c r="C1438">
        <f t="shared" si="133"/>
        <v>9</v>
      </c>
      <c r="D1438">
        <f t="shared" si="134"/>
        <v>3</v>
      </c>
      <c r="E1438">
        <f t="shared" si="135"/>
        <v>202109</v>
      </c>
      <c r="F1438" s="105">
        <v>68.083340000000007</v>
      </c>
      <c r="G1438" s="105"/>
      <c r="H1438" s="44"/>
      <c r="J1438" s="32">
        <f t="shared" si="136"/>
        <v>0</v>
      </c>
      <c r="K1438" s="32">
        <f t="shared" si="137"/>
        <v>6</v>
      </c>
    </row>
    <row r="1439" spans="1:11" x14ac:dyDescent="0.35">
      <c r="A1439" s="15">
        <v>44443</v>
      </c>
      <c r="B1439">
        <f t="shared" si="132"/>
        <v>2021</v>
      </c>
      <c r="C1439">
        <f t="shared" si="133"/>
        <v>9</v>
      </c>
      <c r="D1439">
        <f t="shared" si="134"/>
        <v>4</v>
      </c>
      <c r="E1439">
        <f t="shared" si="135"/>
        <v>202109</v>
      </c>
      <c r="F1439" s="105">
        <v>69.5</v>
      </c>
      <c r="G1439" s="105"/>
      <c r="H1439" s="44"/>
      <c r="J1439" s="32">
        <f t="shared" si="136"/>
        <v>0</v>
      </c>
      <c r="K1439" s="32">
        <f t="shared" si="137"/>
        <v>8</v>
      </c>
    </row>
    <row r="1440" spans="1:11" x14ac:dyDescent="0.35">
      <c r="A1440" s="15">
        <v>44444</v>
      </c>
      <c r="B1440">
        <f t="shared" si="132"/>
        <v>2021</v>
      </c>
      <c r="C1440">
        <f t="shared" si="133"/>
        <v>9</v>
      </c>
      <c r="D1440">
        <f t="shared" si="134"/>
        <v>5</v>
      </c>
      <c r="E1440">
        <f t="shared" si="135"/>
        <v>202109</v>
      </c>
      <c r="F1440" s="105">
        <v>70.5</v>
      </c>
      <c r="G1440" s="105"/>
      <c r="H1440" s="44"/>
      <c r="J1440" s="32">
        <f t="shared" si="136"/>
        <v>0</v>
      </c>
      <c r="K1440" s="32">
        <f t="shared" si="137"/>
        <v>9</v>
      </c>
    </row>
    <row r="1441" spans="1:11" x14ac:dyDescent="0.35">
      <c r="A1441" s="15">
        <v>44445</v>
      </c>
      <c r="B1441">
        <f t="shared" si="132"/>
        <v>2021</v>
      </c>
      <c r="C1441">
        <f t="shared" si="133"/>
        <v>9</v>
      </c>
      <c r="D1441">
        <f t="shared" si="134"/>
        <v>6</v>
      </c>
      <c r="E1441">
        <f t="shared" si="135"/>
        <v>202109</v>
      </c>
      <c r="F1441" s="105">
        <v>70.875</v>
      </c>
      <c r="G1441" s="105"/>
      <c r="H1441" s="44"/>
      <c r="J1441" s="32">
        <f t="shared" si="136"/>
        <v>0</v>
      </c>
      <c r="K1441" s="32">
        <f t="shared" si="137"/>
        <v>9</v>
      </c>
    </row>
    <row r="1442" spans="1:11" x14ac:dyDescent="0.35">
      <c r="A1442" s="15">
        <v>44446</v>
      </c>
      <c r="B1442">
        <f t="shared" si="132"/>
        <v>2021</v>
      </c>
      <c r="C1442">
        <f t="shared" si="133"/>
        <v>9</v>
      </c>
      <c r="D1442">
        <f t="shared" si="134"/>
        <v>7</v>
      </c>
      <c r="E1442">
        <f t="shared" si="135"/>
        <v>202109</v>
      </c>
      <c r="F1442" s="105">
        <v>71.166659999999993</v>
      </c>
      <c r="G1442" s="105"/>
      <c r="H1442" s="44"/>
      <c r="J1442" s="32">
        <f t="shared" si="136"/>
        <v>0</v>
      </c>
      <c r="K1442" s="32">
        <f t="shared" si="137"/>
        <v>9</v>
      </c>
    </row>
    <row r="1443" spans="1:11" x14ac:dyDescent="0.35">
      <c r="A1443" s="15">
        <v>44447</v>
      </c>
      <c r="B1443">
        <f t="shared" si="132"/>
        <v>2021</v>
      </c>
      <c r="C1443">
        <f t="shared" si="133"/>
        <v>9</v>
      </c>
      <c r="D1443">
        <f t="shared" si="134"/>
        <v>8</v>
      </c>
      <c r="E1443">
        <f t="shared" si="135"/>
        <v>202109</v>
      </c>
      <c r="F1443" s="105">
        <v>72.375</v>
      </c>
      <c r="G1443" s="105"/>
      <c r="H1443" s="44"/>
      <c r="J1443" s="32">
        <f t="shared" si="136"/>
        <v>0</v>
      </c>
      <c r="K1443" s="32">
        <f t="shared" si="137"/>
        <v>10</v>
      </c>
    </row>
    <row r="1444" spans="1:11" x14ac:dyDescent="0.35">
      <c r="A1444" s="15">
        <v>44448</v>
      </c>
      <c r="B1444">
        <f t="shared" si="132"/>
        <v>2021</v>
      </c>
      <c r="C1444">
        <f t="shared" si="133"/>
        <v>9</v>
      </c>
      <c r="D1444">
        <f t="shared" si="134"/>
        <v>9</v>
      </c>
      <c r="E1444">
        <f t="shared" si="135"/>
        <v>202109</v>
      </c>
      <c r="F1444" s="105">
        <v>72.583340000000007</v>
      </c>
      <c r="G1444" s="105"/>
      <c r="H1444" s="44"/>
      <c r="J1444" s="32">
        <f t="shared" si="136"/>
        <v>0</v>
      </c>
      <c r="K1444" s="32">
        <f t="shared" si="137"/>
        <v>11</v>
      </c>
    </row>
    <row r="1445" spans="1:11" x14ac:dyDescent="0.35">
      <c r="A1445" s="15">
        <v>44449</v>
      </c>
      <c r="B1445">
        <f t="shared" si="132"/>
        <v>2021</v>
      </c>
      <c r="C1445">
        <f t="shared" si="133"/>
        <v>9</v>
      </c>
      <c r="D1445">
        <f t="shared" si="134"/>
        <v>10</v>
      </c>
      <c r="E1445">
        <f t="shared" si="135"/>
        <v>202109</v>
      </c>
      <c r="F1445" s="105">
        <v>64</v>
      </c>
      <c r="G1445" s="105"/>
      <c r="H1445" s="44"/>
      <c r="J1445" s="32">
        <f t="shared" si="136"/>
        <v>0</v>
      </c>
      <c r="K1445" s="32">
        <f t="shared" si="137"/>
        <v>2</v>
      </c>
    </row>
    <row r="1446" spans="1:11" x14ac:dyDescent="0.35">
      <c r="A1446" s="15">
        <v>44450</v>
      </c>
      <c r="B1446">
        <f t="shared" si="132"/>
        <v>2021</v>
      </c>
      <c r="C1446">
        <f t="shared" si="133"/>
        <v>9</v>
      </c>
      <c r="D1446">
        <f t="shared" si="134"/>
        <v>11</v>
      </c>
      <c r="E1446">
        <f t="shared" si="135"/>
        <v>202109</v>
      </c>
      <c r="F1446" s="105">
        <v>66.416659999999993</v>
      </c>
      <c r="G1446" s="105"/>
      <c r="H1446" s="44"/>
      <c r="J1446" s="32">
        <f t="shared" si="136"/>
        <v>0</v>
      </c>
      <c r="K1446" s="32">
        <f t="shared" si="137"/>
        <v>4</v>
      </c>
    </row>
    <row r="1447" spans="1:11" x14ac:dyDescent="0.35">
      <c r="A1447" s="15">
        <v>44451</v>
      </c>
      <c r="B1447">
        <f t="shared" si="132"/>
        <v>2021</v>
      </c>
      <c r="C1447">
        <f t="shared" si="133"/>
        <v>9</v>
      </c>
      <c r="D1447">
        <f t="shared" si="134"/>
        <v>12</v>
      </c>
      <c r="E1447">
        <f t="shared" si="135"/>
        <v>202109</v>
      </c>
      <c r="F1447" s="105">
        <v>67.083340000000007</v>
      </c>
      <c r="G1447" s="105"/>
      <c r="H1447" s="44"/>
      <c r="J1447" s="32">
        <f t="shared" si="136"/>
        <v>0</v>
      </c>
      <c r="K1447" s="32">
        <f t="shared" si="137"/>
        <v>5</v>
      </c>
    </row>
    <row r="1448" spans="1:11" x14ac:dyDescent="0.35">
      <c r="A1448" s="15">
        <v>44452</v>
      </c>
      <c r="B1448">
        <f t="shared" si="132"/>
        <v>2021</v>
      </c>
      <c r="C1448">
        <f t="shared" si="133"/>
        <v>9</v>
      </c>
      <c r="D1448">
        <f t="shared" si="134"/>
        <v>13</v>
      </c>
      <c r="E1448">
        <f t="shared" si="135"/>
        <v>202109</v>
      </c>
      <c r="F1448" s="105">
        <v>66.625</v>
      </c>
      <c r="G1448" s="105"/>
      <c r="H1448" s="44"/>
      <c r="J1448" s="32">
        <f t="shared" si="136"/>
        <v>0</v>
      </c>
      <c r="K1448" s="32">
        <f t="shared" si="137"/>
        <v>5</v>
      </c>
    </row>
    <row r="1449" spans="1:11" x14ac:dyDescent="0.35">
      <c r="A1449" s="15">
        <v>44453</v>
      </c>
      <c r="B1449">
        <f t="shared" si="132"/>
        <v>2021</v>
      </c>
      <c r="C1449">
        <f t="shared" si="133"/>
        <v>9</v>
      </c>
      <c r="D1449">
        <f t="shared" si="134"/>
        <v>14</v>
      </c>
      <c r="E1449">
        <f t="shared" si="135"/>
        <v>202109</v>
      </c>
      <c r="F1449" s="105">
        <v>63.083329999999997</v>
      </c>
      <c r="G1449" s="105"/>
      <c r="H1449" s="44"/>
      <c r="J1449" s="32">
        <f t="shared" si="136"/>
        <v>0</v>
      </c>
      <c r="K1449" s="32">
        <f t="shared" si="137"/>
        <v>1</v>
      </c>
    </row>
    <row r="1450" spans="1:11" x14ac:dyDescent="0.35">
      <c r="A1450" s="15">
        <v>44454</v>
      </c>
      <c r="B1450">
        <f t="shared" si="132"/>
        <v>2021</v>
      </c>
      <c r="C1450">
        <f t="shared" si="133"/>
        <v>9</v>
      </c>
      <c r="D1450">
        <f t="shared" si="134"/>
        <v>15</v>
      </c>
      <c r="E1450">
        <f t="shared" si="135"/>
        <v>202109</v>
      </c>
      <c r="F1450" s="105">
        <v>60.708329999999997</v>
      </c>
      <c r="G1450" s="105"/>
      <c r="H1450" s="44"/>
      <c r="J1450" s="32">
        <f t="shared" si="136"/>
        <v>0</v>
      </c>
      <c r="K1450" s="32">
        <f t="shared" si="137"/>
        <v>0</v>
      </c>
    </row>
    <row r="1451" spans="1:11" x14ac:dyDescent="0.35">
      <c r="A1451" s="15">
        <v>44455</v>
      </c>
      <c r="B1451">
        <f t="shared" si="132"/>
        <v>2021</v>
      </c>
      <c r="C1451">
        <f t="shared" si="133"/>
        <v>9</v>
      </c>
      <c r="D1451">
        <f t="shared" si="134"/>
        <v>16</v>
      </c>
      <c r="E1451">
        <f t="shared" si="135"/>
        <v>202109</v>
      </c>
      <c r="F1451" s="105">
        <v>54.833329999999997</v>
      </c>
      <c r="G1451" s="105"/>
      <c r="H1451" s="44"/>
      <c r="J1451" s="32">
        <f t="shared" si="136"/>
        <v>0</v>
      </c>
      <c r="K1451" s="32">
        <f t="shared" si="137"/>
        <v>0</v>
      </c>
    </row>
    <row r="1452" spans="1:11" x14ac:dyDescent="0.35">
      <c r="A1452" s="15">
        <v>44456</v>
      </c>
      <c r="B1452">
        <f t="shared" si="132"/>
        <v>2021</v>
      </c>
      <c r="C1452">
        <f t="shared" si="133"/>
        <v>9</v>
      </c>
      <c r="D1452">
        <f t="shared" si="134"/>
        <v>17</v>
      </c>
      <c r="E1452">
        <f t="shared" si="135"/>
        <v>202109</v>
      </c>
      <c r="F1452" s="105">
        <v>57</v>
      </c>
      <c r="G1452" s="105"/>
      <c r="H1452" s="44"/>
      <c r="J1452" s="32">
        <f t="shared" si="136"/>
        <v>0</v>
      </c>
      <c r="K1452" s="32">
        <f t="shared" si="137"/>
        <v>0</v>
      </c>
    </row>
    <row r="1453" spans="1:11" x14ac:dyDescent="0.35">
      <c r="A1453" s="15">
        <v>44457</v>
      </c>
      <c r="B1453">
        <f t="shared" si="132"/>
        <v>2021</v>
      </c>
      <c r="C1453">
        <f t="shared" si="133"/>
        <v>9</v>
      </c>
      <c r="D1453">
        <f t="shared" si="134"/>
        <v>18</v>
      </c>
      <c r="E1453">
        <f t="shared" si="135"/>
        <v>202109</v>
      </c>
      <c r="F1453" s="105">
        <v>59.666670000000003</v>
      </c>
      <c r="G1453" s="105"/>
      <c r="H1453" s="44"/>
      <c r="J1453" s="32">
        <f t="shared" si="136"/>
        <v>0</v>
      </c>
      <c r="K1453" s="32">
        <f t="shared" si="137"/>
        <v>0</v>
      </c>
    </row>
    <row r="1454" spans="1:11" x14ac:dyDescent="0.35">
      <c r="A1454" s="15">
        <v>44458</v>
      </c>
      <c r="B1454">
        <f t="shared" si="132"/>
        <v>2021</v>
      </c>
      <c r="C1454">
        <f t="shared" si="133"/>
        <v>9</v>
      </c>
      <c r="D1454">
        <f t="shared" si="134"/>
        <v>19</v>
      </c>
      <c r="E1454">
        <f t="shared" si="135"/>
        <v>202109</v>
      </c>
      <c r="F1454" s="105">
        <v>56.958329999999997</v>
      </c>
      <c r="G1454" s="105"/>
      <c r="H1454" s="44"/>
      <c r="J1454" s="32">
        <f t="shared" si="136"/>
        <v>0</v>
      </c>
      <c r="K1454" s="32">
        <f t="shared" si="137"/>
        <v>0</v>
      </c>
    </row>
    <row r="1455" spans="1:11" x14ac:dyDescent="0.35">
      <c r="A1455" s="15">
        <v>44459</v>
      </c>
      <c r="B1455">
        <f t="shared" si="132"/>
        <v>2021</v>
      </c>
      <c r="C1455">
        <f t="shared" si="133"/>
        <v>9</v>
      </c>
      <c r="D1455">
        <f t="shared" si="134"/>
        <v>20</v>
      </c>
      <c r="E1455">
        <f t="shared" si="135"/>
        <v>202109</v>
      </c>
      <c r="F1455" s="105">
        <v>57.916670000000003</v>
      </c>
      <c r="G1455" s="105"/>
      <c r="H1455" s="44"/>
      <c r="J1455" s="32">
        <f t="shared" si="136"/>
        <v>0</v>
      </c>
      <c r="K1455" s="32">
        <f t="shared" si="137"/>
        <v>0</v>
      </c>
    </row>
    <row r="1456" spans="1:11" x14ac:dyDescent="0.35">
      <c r="A1456" s="15">
        <v>44460</v>
      </c>
      <c r="B1456">
        <f t="shared" si="132"/>
        <v>2021</v>
      </c>
      <c r="C1456">
        <f t="shared" si="133"/>
        <v>9</v>
      </c>
      <c r="D1456">
        <f t="shared" si="134"/>
        <v>21</v>
      </c>
      <c r="E1456">
        <f t="shared" si="135"/>
        <v>202109</v>
      </c>
      <c r="F1456" s="105">
        <v>59.791670000000003</v>
      </c>
      <c r="G1456" s="105"/>
      <c r="H1456" s="44"/>
      <c r="J1456" s="32">
        <f t="shared" si="136"/>
        <v>0</v>
      </c>
      <c r="K1456" s="32">
        <f t="shared" si="137"/>
        <v>0</v>
      </c>
    </row>
    <row r="1457" spans="1:11" x14ac:dyDescent="0.35">
      <c r="A1457" s="15">
        <v>44461</v>
      </c>
      <c r="B1457">
        <f t="shared" si="132"/>
        <v>2021</v>
      </c>
      <c r="C1457">
        <f t="shared" si="133"/>
        <v>9</v>
      </c>
      <c r="D1457">
        <f t="shared" si="134"/>
        <v>22</v>
      </c>
      <c r="E1457">
        <f t="shared" si="135"/>
        <v>202109</v>
      </c>
      <c r="F1457" s="105">
        <v>57.291670000000003</v>
      </c>
      <c r="G1457" s="105"/>
      <c r="H1457" s="44"/>
      <c r="J1457" s="32">
        <f t="shared" si="136"/>
        <v>0</v>
      </c>
      <c r="K1457" s="32">
        <f t="shared" si="137"/>
        <v>0</v>
      </c>
    </row>
    <row r="1458" spans="1:11" x14ac:dyDescent="0.35">
      <c r="A1458" s="15">
        <v>44462</v>
      </c>
      <c r="B1458">
        <f t="shared" si="132"/>
        <v>2021</v>
      </c>
      <c r="C1458">
        <f t="shared" si="133"/>
        <v>9</v>
      </c>
      <c r="D1458">
        <f t="shared" si="134"/>
        <v>23</v>
      </c>
      <c r="E1458">
        <f t="shared" si="135"/>
        <v>202109</v>
      </c>
      <c r="F1458" s="105">
        <v>62.083329999999997</v>
      </c>
      <c r="G1458" s="105"/>
      <c r="H1458" s="44"/>
      <c r="J1458" s="32">
        <f t="shared" si="136"/>
        <v>0</v>
      </c>
      <c r="K1458" s="32">
        <f t="shared" si="137"/>
        <v>0</v>
      </c>
    </row>
    <row r="1459" spans="1:11" x14ac:dyDescent="0.35">
      <c r="A1459" s="15">
        <v>44463</v>
      </c>
      <c r="B1459">
        <f t="shared" si="132"/>
        <v>2021</v>
      </c>
      <c r="C1459">
        <f t="shared" si="133"/>
        <v>9</v>
      </c>
      <c r="D1459">
        <f t="shared" si="134"/>
        <v>24</v>
      </c>
      <c r="E1459">
        <f t="shared" si="135"/>
        <v>202109</v>
      </c>
      <c r="F1459" s="105">
        <v>63.375</v>
      </c>
      <c r="G1459" s="105"/>
      <c r="H1459" s="44"/>
      <c r="J1459" s="32">
        <f t="shared" si="136"/>
        <v>0</v>
      </c>
      <c r="K1459" s="32">
        <f t="shared" si="137"/>
        <v>1</v>
      </c>
    </row>
    <row r="1460" spans="1:11" x14ac:dyDescent="0.35">
      <c r="A1460" s="15">
        <v>44464</v>
      </c>
      <c r="B1460">
        <f t="shared" si="132"/>
        <v>2021</v>
      </c>
      <c r="C1460">
        <f t="shared" si="133"/>
        <v>9</v>
      </c>
      <c r="D1460">
        <f t="shared" si="134"/>
        <v>25</v>
      </c>
      <c r="E1460">
        <f t="shared" si="135"/>
        <v>202109</v>
      </c>
      <c r="F1460" s="105">
        <v>65.875</v>
      </c>
      <c r="G1460" s="105"/>
      <c r="H1460" s="44"/>
      <c r="J1460" s="32">
        <f t="shared" si="136"/>
        <v>0</v>
      </c>
      <c r="K1460" s="32">
        <f t="shared" si="137"/>
        <v>4</v>
      </c>
    </row>
    <row r="1461" spans="1:11" x14ac:dyDescent="0.35">
      <c r="A1461" s="15">
        <v>44465</v>
      </c>
      <c r="B1461">
        <f t="shared" si="132"/>
        <v>2021</v>
      </c>
      <c r="C1461">
        <f t="shared" si="133"/>
        <v>9</v>
      </c>
      <c r="D1461">
        <f t="shared" si="134"/>
        <v>26</v>
      </c>
      <c r="E1461">
        <f t="shared" si="135"/>
        <v>202109</v>
      </c>
      <c r="F1461" s="105">
        <v>65.458340000000007</v>
      </c>
      <c r="G1461" s="105"/>
      <c r="H1461" s="44"/>
      <c r="J1461" s="32">
        <f t="shared" si="136"/>
        <v>0</v>
      </c>
      <c r="K1461" s="32">
        <f t="shared" si="137"/>
        <v>3</v>
      </c>
    </row>
    <row r="1462" spans="1:11" x14ac:dyDescent="0.35">
      <c r="A1462" s="15">
        <v>44466</v>
      </c>
      <c r="B1462">
        <f t="shared" si="132"/>
        <v>2021</v>
      </c>
      <c r="C1462">
        <f t="shared" si="133"/>
        <v>9</v>
      </c>
      <c r="D1462">
        <f t="shared" si="134"/>
        <v>27</v>
      </c>
      <c r="E1462">
        <f t="shared" si="135"/>
        <v>202109</v>
      </c>
      <c r="F1462" s="105">
        <v>63.708329999999997</v>
      </c>
      <c r="G1462" s="105"/>
      <c r="H1462" s="44"/>
      <c r="J1462" s="32">
        <f t="shared" si="136"/>
        <v>0</v>
      </c>
      <c r="K1462" s="32">
        <f t="shared" si="137"/>
        <v>2</v>
      </c>
    </row>
    <row r="1463" spans="1:11" x14ac:dyDescent="0.35">
      <c r="A1463" s="15">
        <v>44467</v>
      </c>
      <c r="B1463">
        <f t="shared" si="132"/>
        <v>2021</v>
      </c>
      <c r="C1463">
        <f t="shared" si="133"/>
        <v>9</v>
      </c>
      <c r="D1463">
        <f t="shared" si="134"/>
        <v>28</v>
      </c>
      <c r="E1463">
        <f t="shared" si="135"/>
        <v>202109</v>
      </c>
      <c r="F1463" s="105">
        <v>55.458329999999997</v>
      </c>
      <c r="G1463" s="105"/>
      <c r="H1463" s="44"/>
      <c r="J1463" s="32">
        <f t="shared" si="136"/>
        <v>0</v>
      </c>
      <c r="K1463" s="32">
        <f t="shared" si="137"/>
        <v>0</v>
      </c>
    </row>
    <row r="1464" spans="1:11" x14ac:dyDescent="0.35">
      <c r="A1464" s="15">
        <v>44468</v>
      </c>
      <c r="B1464">
        <f t="shared" si="132"/>
        <v>2021</v>
      </c>
      <c r="C1464">
        <f t="shared" si="133"/>
        <v>9</v>
      </c>
      <c r="D1464">
        <f t="shared" si="134"/>
        <v>29</v>
      </c>
      <c r="E1464">
        <f t="shared" si="135"/>
        <v>202109</v>
      </c>
      <c r="F1464" s="105">
        <v>53.916670000000003</v>
      </c>
      <c r="G1464" s="105"/>
      <c r="H1464" s="44"/>
      <c r="J1464" s="32">
        <f t="shared" si="136"/>
        <v>0</v>
      </c>
      <c r="K1464" s="32">
        <f t="shared" si="137"/>
        <v>0</v>
      </c>
    </row>
    <row r="1465" spans="1:11" x14ac:dyDescent="0.35">
      <c r="A1465" s="15">
        <v>44469</v>
      </c>
      <c r="B1465">
        <f t="shared" si="132"/>
        <v>2021</v>
      </c>
      <c r="C1465">
        <f t="shared" si="133"/>
        <v>9</v>
      </c>
      <c r="D1465">
        <f t="shared" si="134"/>
        <v>30</v>
      </c>
      <c r="E1465">
        <f t="shared" si="135"/>
        <v>202109</v>
      </c>
      <c r="F1465" s="105">
        <v>58.5</v>
      </c>
      <c r="G1465" s="105"/>
      <c r="H1465" s="44"/>
      <c r="J1465" s="32">
        <f t="shared" si="136"/>
        <v>0</v>
      </c>
      <c r="K1465" s="32">
        <f t="shared" si="137"/>
        <v>0</v>
      </c>
    </row>
    <row r="1466" spans="1:11" x14ac:dyDescent="0.35">
      <c r="A1466" s="15">
        <v>44470</v>
      </c>
      <c r="B1466">
        <f t="shared" si="132"/>
        <v>2021</v>
      </c>
      <c r="C1466">
        <f t="shared" si="133"/>
        <v>10</v>
      </c>
      <c r="D1466">
        <f t="shared" si="134"/>
        <v>1</v>
      </c>
      <c r="E1466">
        <f t="shared" si="135"/>
        <v>202110</v>
      </c>
      <c r="F1466" s="105">
        <v>52.958329999999997</v>
      </c>
      <c r="G1466" s="105"/>
      <c r="H1466" s="44"/>
      <c r="J1466" s="32">
        <f t="shared" si="136"/>
        <v>0</v>
      </c>
      <c r="K1466" s="32">
        <f t="shared" si="137"/>
        <v>0</v>
      </c>
    </row>
    <row r="1467" spans="1:11" x14ac:dyDescent="0.35">
      <c r="A1467" s="15">
        <v>44471</v>
      </c>
      <c r="B1467">
        <f t="shared" si="132"/>
        <v>2021</v>
      </c>
      <c r="C1467">
        <f t="shared" si="133"/>
        <v>10</v>
      </c>
      <c r="D1467">
        <f t="shared" si="134"/>
        <v>2</v>
      </c>
      <c r="E1467">
        <f t="shared" si="135"/>
        <v>202110</v>
      </c>
      <c r="F1467" s="105">
        <v>52.958329999999997</v>
      </c>
      <c r="G1467" s="105"/>
      <c r="H1467" s="44"/>
      <c r="J1467" s="32">
        <f t="shared" si="136"/>
        <v>0</v>
      </c>
      <c r="K1467" s="32">
        <f t="shared" si="137"/>
        <v>0</v>
      </c>
    </row>
    <row r="1468" spans="1:11" x14ac:dyDescent="0.35">
      <c r="A1468" s="15">
        <v>44472</v>
      </c>
      <c r="B1468">
        <f t="shared" si="132"/>
        <v>2021</v>
      </c>
      <c r="C1468">
        <f t="shared" si="133"/>
        <v>10</v>
      </c>
      <c r="D1468">
        <f t="shared" si="134"/>
        <v>3</v>
      </c>
      <c r="E1468">
        <f t="shared" si="135"/>
        <v>202110</v>
      </c>
      <c r="F1468" s="105">
        <v>60.708329999999997</v>
      </c>
      <c r="G1468" s="105"/>
      <c r="H1468" s="44"/>
      <c r="J1468" s="32">
        <f t="shared" si="136"/>
        <v>0</v>
      </c>
      <c r="K1468" s="32">
        <f t="shared" si="137"/>
        <v>0</v>
      </c>
    </row>
    <row r="1469" spans="1:11" x14ac:dyDescent="0.35">
      <c r="A1469" s="15">
        <v>44473</v>
      </c>
      <c r="B1469">
        <f t="shared" si="132"/>
        <v>2021</v>
      </c>
      <c r="C1469">
        <f t="shared" si="133"/>
        <v>10</v>
      </c>
      <c r="D1469">
        <f t="shared" si="134"/>
        <v>4</v>
      </c>
      <c r="E1469">
        <f t="shared" si="135"/>
        <v>202110</v>
      </c>
      <c r="F1469" s="105">
        <v>56.791670000000003</v>
      </c>
      <c r="G1469" s="105"/>
      <c r="H1469" s="44"/>
      <c r="J1469" s="32">
        <f t="shared" si="136"/>
        <v>0</v>
      </c>
      <c r="K1469" s="32">
        <f t="shared" si="137"/>
        <v>0</v>
      </c>
    </row>
    <row r="1470" spans="1:11" x14ac:dyDescent="0.35">
      <c r="A1470" s="15">
        <v>44474</v>
      </c>
      <c r="B1470">
        <f t="shared" si="132"/>
        <v>2021</v>
      </c>
      <c r="C1470">
        <f t="shared" si="133"/>
        <v>10</v>
      </c>
      <c r="D1470">
        <f t="shared" si="134"/>
        <v>5</v>
      </c>
      <c r="E1470">
        <f t="shared" si="135"/>
        <v>202110</v>
      </c>
      <c r="F1470" s="105">
        <v>59.75</v>
      </c>
      <c r="G1470" s="105"/>
      <c r="H1470" s="44"/>
      <c r="J1470" s="32">
        <f t="shared" si="136"/>
        <v>0</v>
      </c>
      <c r="K1470" s="32">
        <f t="shared" si="137"/>
        <v>0</v>
      </c>
    </row>
    <row r="1471" spans="1:11" x14ac:dyDescent="0.35">
      <c r="A1471" s="15">
        <v>44475</v>
      </c>
      <c r="B1471">
        <f t="shared" si="132"/>
        <v>2021</v>
      </c>
      <c r="C1471">
        <f t="shared" si="133"/>
        <v>10</v>
      </c>
      <c r="D1471">
        <f t="shared" si="134"/>
        <v>6</v>
      </c>
      <c r="E1471">
        <f t="shared" si="135"/>
        <v>202110</v>
      </c>
      <c r="F1471" s="105">
        <v>55.333329999999997</v>
      </c>
      <c r="G1471" s="105"/>
      <c r="H1471" s="44"/>
      <c r="J1471" s="32">
        <f t="shared" si="136"/>
        <v>0</v>
      </c>
      <c r="K1471" s="32">
        <f t="shared" si="137"/>
        <v>0</v>
      </c>
    </row>
    <row r="1472" spans="1:11" x14ac:dyDescent="0.35">
      <c r="A1472" s="15">
        <v>44476</v>
      </c>
      <c r="B1472">
        <f t="shared" si="132"/>
        <v>2021</v>
      </c>
      <c r="C1472">
        <f t="shared" si="133"/>
        <v>10</v>
      </c>
      <c r="D1472">
        <f t="shared" si="134"/>
        <v>7</v>
      </c>
      <c r="E1472">
        <f t="shared" si="135"/>
        <v>202110</v>
      </c>
      <c r="F1472" s="105">
        <v>45.333329999999997</v>
      </c>
      <c r="G1472" s="105"/>
      <c r="H1472" s="44"/>
      <c r="J1472" s="32">
        <f t="shared" si="136"/>
        <v>7</v>
      </c>
      <c r="K1472" s="32">
        <f t="shared" si="137"/>
        <v>0</v>
      </c>
    </row>
    <row r="1473" spans="1:11" x14ac:dyDescent="0.35">
      <c r="A1473" s="15">
        <v>44477</v>
      </c>
      <c r="B1473">
        <f t="shared" si="132"/>
        <v>2021</v>
      </c>
      <c r="C1473">
        <f t="shared" si="133"/>
        <v>10</v>
      </c>
      <c r="D1473">
        <f t="shared" si="134"/>
        <v>8</v>
      </c>
      <c r="E1473">
        <f t="shared" si="135"/>
        <v>202110</v>
      </c>
      <c r="F1473" s="105">
        <v>45.208329999999997</v>
      </c>
      <c r="G1473" s="105"/>
      <c r="H1473" s="44"/>
      <c r="J1473" s="32">
        <f t="shared" si="136"/>
        <v>7</v>
      </c>
      <c r="K1473" s="32">
        <f t="shared" si="137"/>
        <v>0</v>
      </c>
    </row>
    <row r="1474" spans="1:11" x14ac:dyDescent="0.35">
      <c r="A1474" s="15">
        <v>44478</v>
      </c>
      <c r="B1474">
        <f t="shared" si="132"/>
        <v>2021</v>
      </c>
      <c r="C1474">
        <f t="shared" si="133"/>
        <v>10</v>
      </c>
      <c r="D1474">
        <f t="shared" si="134"/>
        <v>9</v>
      </c>
      <c r="E1474">
        <f t="shared" si="135"/>
        <v>202110</v>
      </c>
      <c r="F1474" s="105">
        <v>46.5</v>
      </c>
      <c r="G1474" s="105"/>
      <c r="H1474" s="44"/>
      <c r="J1474" s="32">
        <f t="shared" si="136"/>
        <v>6</v>
      </c>
      <c r="K1474" s="32">
        <f t="shared" si="137"/>
        <v>0</v>
      </c>
    </row>
    <row r="1475" spans="1:11" x14ac:dyDescent="0.35">
      <c r="A1475" s="15">
        <v>44479</v>
      </c>
      <c r="B1475">
        <f t="shared" si="132"/>
        <v>2021</v>
      </c>
      <c r="C1475">
        <f t="shared" si="133"/>
        <v>10</v>
      </c>
      <c r="D1475">
        <f t="shared" si="134"/>
        <v>10</v>
      </c>
      <c r="E1475">
        <f t="shared" si="135"/>
        <v>202110</v>
      </c>
      <c r="F1475" s="105">
        <v>53.708329999999997</v>
      </c>
      <c r="G1475" s="105"/>
      <c r="H1475" s="44"/>
      <c r="J1475" s="32">
        <f t="shared" si="136"/>
        <v>0</v>
      </c>
      <c r="K1475" s="32">
        <f t="shared" si="137"/>
        <v>0</v>
      </c>
    </row>
    <row r="1476" spans="1:11" x14ac:dyDescent="0.35">
      <c r="A1476" s="15">
        <v>44480</v>
      </c>
      <c r="B1476">
        <f t="shared" si="132"/>
        <v>2021</v>
      </c>
      <c r="C1476">
        <f t="shared" si="133"/>
        <v>10</v>
      </c>
      <c r="D1476">
        <f t="shared" si="134"/>
        <v>11</v>
      </c>
      <c r="E1476">
        <f t="shared" si="135"/>
        <v>202110</v>
      </c>
      <c r="F1476" s="105">
        <v>45.166670000000003</v>
      </c>
      <c r="G1476" s="105"/>
      <c r="H1476" s="44"/>
      <c r="J1476" s="32">
        <f t="shared" si="136"/>
        <v>7</v>
      </c>
      <c r="K1476" s="32">
        <f t="shared" si="137"/>
        <v>0</v>
      </c>
    </row>
    <row r="1477" spans="1:11" x14ac:dyDescent="0.35">
      <c r="A1477" s="15">
        <v>44481</v>
      </c>
      <c r="B1477">
        <f t="shared" si="132"/>
        <v>2021</v>
      </c>
      <c r="C1477">
        <f t="shared" si="133"/>
        <v>10</v>
      </c>
      <c r="D1477">
        <f t="shared" si="134"/>
        <v>12</v>
      </c>
      <c r="E1477">
        <f t="shared" si="135"/>
        <v>202110</v>
      </c>
      <c r="F1477" s="105">
        <v>42.25</v>
      </c>
      <c r="G1477" s="105"/>
      <c r="H1477" s="44"/>
      <c r="J1477" s="32">
        <f t="shared" si="136"/>
        <v>10</v>
      </c>
      <c r="K1477" s="32">
        <f t="shared" si="137"/>
        <v>0</v>
      </c>
    </row>
    <row r="1478" spans="1:11" x14ac:dyDescent="0.35">
      <c r="A1478" s="15">
        <v>44482</v>
      </c>
      <c r="B1478">
        <f t="shared" ref="B1478:B1541" si="138">YEAR(A1478)</f>
        <v>2021</v>
      </c>
      <c r="C1478">
        <f t="shared" ref="C1478:C1541" si="139">MONTH(A1478)</f>
        <v>10</v>
      </c>
      <c r="D1478">
        <f t="shared" ref="D1478:D1541" si="140">DAY(A1478)</f>
        <v>13</v>
      </c>
      <c r="E1478">
        <f t="shared" ref="E1478:E1541" si="141">B1478*100+C1478</f>
        <v>202110</v>
      </c>
      <c r="F1478" s="105">
        <v>43.5</v>
      </c>
      <c r="G1478" s="105"/>
      <c r="H1478" s="44"/>
      <c r="J1478" s="32">
        <f t="shared" ref="J1478:J1541" si="142">IF(F1478=999,0,MAX(ROUND($J$3-F1478,0),0))</f>
        <v>9</v>
      </c>
      <c r="K1478" s="32">
        <f t="shared" ref="K1478:K1541" si="143">IF(F1478=999,0,MAX(ROUND(F1478-$K$3,0),0))</f>
        <v>0</v>
      </c>
    </row>
    <row r="1479" spans="1:11" x14ac:dyDescent="0.35">
      <c r="A1479" s="15">
        <v>44483</v>
      </c>
      <c r="B1479">
        <f t="shared" si="138"/>
        <v>2021</v>
      </c>
      <c r="C1479">
        <f t="shared" si="139"/>
        <v>10</v>
      </c>
      <c r="D1479">
        <f t="shared" si="140"/>
        <v>14</v>
      </c>
      <c r="E1479">
        <f t="shared" si="141"/>
        <v>202110</v>
      </c>
      <c r="F1479" s="105">
        <v>43.791670000000003</v>
      </c>
      <c r="G1479" s="105"/>
      <c r="H1479" s="44"/>
      <c r="J1479" s="32">
        <f t="shared" si="142"/>
        <v>8</v>
      </c>
      <c r="K1479" s="32">
        <f t="shared" si="143"/>
        <v>0</v>
      </c>
    </row>
    <row r="1480" spans="1:11" x14ac:dyDescent="0.35">
      <c r="A1480" s="15">
        <v>44484</v>
      </c>
      <c r="B1480">
        <f t="shared" si="138"/>
        <v>2021</v>
      </c>
      <c r="C1480">
        <f t="shared" si="139"/>
        <v>10</v>
      </c>
      <c r="D1480">
        <f t="shared" si="140"/>
        <v>15</v>
      </c>
      <c r="E1480">
        <f t="shared" si="141"/>
        <v>202110</v>
      </c>
      <c r="F1480" s="105">
        <v>52.291670000000003</v>
      </c>
      <c r="G1480" s="105"/>
      <c r="H1480" s="44"/>
      <c r="J1480" s="32">
        <f t="shared" si="142"/>
        <v>0</v>
      </c>
      <c r="K1480" s="32">
        <f t="shared" si="143"/>
        <v>0</v>
      </c>
    </row>
    <row r="1481" spans="1:11" x14ac:dyDescent="0.35">
      <c r="A1481" s="15">
        <v>44485</v>
      </c>
      <c r="B1481">
        <f t="shared" si="138"/>
        <v>2021</v>
      </c>
      <c r="C1481">
        <f t="shared" si="139"/>
        <v>10</v>
      </c>
      <c r="D1481">
        <f t="shared" si="140"/>
        <v>16</v>
      </c>
      <c r="E1481">
        <f t="shared" si="141"/>
        <v>202110</v>
      </c>
      <c r="F1481" s="105">
        <v>54.25</v>
      </c>
      <c r="G1481" s="105"/>
      <c r="H1481" s="44"/>
      <c r="J1481" s="32">
        <f t="shared" si="142"/>
        <v>0</v>
      </c>
      <c r="K1481" s="32">
        <f t="shared" si="143"/>
        <v>0</v>
      </c>
    </row>
    <row r="1482" spans="1:11" x14ac:dyDescent="0.35">
      <c r="A1482" s="15">
        <v>44486</v>
      </c>
      <c r="B1482">
        <f t="shared" si="138"/>
        <v>2021</v>
      </c>
      <c r="C1482">
        <f t="shared" si="139"/>
        <v>10</v>
      </c>
      <c r="D1482">
        <f t="shared" si="140"/>
        <v>17</v>
      </c>
      <c r="E1482">
        <f t="shared" si="141"/>
        <v>202110</v>
      </c>
      <c r="F1482" s="105">
        <v>49.708329999999997</v>
      </c>
      <c r="G1482" s="105"/>
      <c r="H1482" s="44"/>
      <c r="J1482" s="32">
        <f t="shared" si="142"/>
        <v>2</v>
      </c>
      <c r="K1482" s="32">
        <f t="shared" si="143"/>
        <v>0</v>
      </c>
    </row>
    <row r="1483" spans="1:11" x14ac:dyDescent="0.35">
      <c r="A1483" s="15">
        <v>44487</v>
      </c>
      <c r="B1483">
        <f t="shared" si="138"/>
        <v>2021</v>
      </c>
      <c r="C1483">
        <f t="shared" si="139"/>
        <v>10</v>
      </c>
      <c r="D1483">
        <f t="shared" si="140"/>
        <v>18</v>
      </c>
      <c r="E1483">
        <f t="shared" si="141"/>
        <v>202110</v>
      </c>
      <c r="F1483" s="105">
        <v>53.541670000000003</v>
      </c>
      <c r="G1483" s="105"/>
      <c r="H1483" s="44"/>
      <c r="J1483" s="32">
        <f t="shared" si="142"/>
        <v>0</v>
      </c>
      <c r="K1483" s="32">
        <f t="shared" si="143"/>
        <v>0</v>
      </c>
    </row>
    <row r="1484" spans="1:11" x14ac:dyDescent="0.35">
      <c r="A1484" s="15">
        <v>44488</v>
      </c>
      <c r="B1484">
        <f t="shared" si="138"/>
        <v>2021</v>
      </c>
      <c r="C1484">
        <f t="shared" si="139"/>
        <v>10</v>
      </c>
      <c r="D1484">
        <f t="shared" si="140"/>
        <v>19</v>
      </c>
      <c r="E1484">
        <f t="shared" si="141"/>
        <v>202110</v>
      </c>
      <c r="F1484" s="105">
        <v>51.375</v>
      </c>
      <c r="G1484" s="105"/>
      <c r="H1484" s="44"/>
      <c r="J1484" s="32">
        <f t="shared" si="142"/>
        <v>1</v>
      </c>
      <c r="K1484" s="32">
        <f t="shared" si="143"/>
        <v>0</v>
      </c>
    </row>
    <row r="1485" spans="1:11" x14ac:dyDescent="0.35">
      <c r="A1485" s="15">
        <v>44489</v>
      </c>
      <c r="B1485">
        <f t="shared" si="138"/>
        <v>2021</v>
      </c>
      <c r="C1485">
        <f t="shared" si="139"/>
        <v>10</v>
      </c>
      <c r="D1485">
        <f t="shared" si="140"/>
        <v>20</v>
      </c>
      <c r="E1485">
        <f t="shared" si="141"/>
        <v>202110</v>
      </c>
      <c r="F1485" s="105">
        <v>49.458329999999997</v>
      </c>
      <c r="G1485" s="105"/>
      <c r="H1485" s="44"/>
      <c r="J1485" s="32">
        <f t="shared" si="142"/>
        <v>3</v>
      </c>
      <c r="K1485" s="32">
        <f t="shared" si="143"/>
        <v>0</v>
      </c>
    </row>
    <row r="1486" spans="1:11" x14ac:dyDescent="0.35">
      <c r="A1486" s="15">
        <v>44490</v>
      </c>
      <c r="B1486">
        <f t="shared" si="138"/>
        <v>2021</v>
      </c>
      <c r="C1486">
        <f t="shared" si="139"/>
        <v>10</v>
      </c>
      <c r="D1486">
        <f t="shared" si="140"/>
        <v>21</v>
      </c>
      <c r="E1486">
        <f t="shared" si="141"/>
        <v>202110</v>
      </c>
      <c r="F1486" s="105">
        <v>50.458329999999997</v>
      </c>
      <c r="G1486" s="105"/>
      <c r="H1486" s="44"/>
      <c r="J1486" s="32">
        <f t="shared" si="142"/>
        <v>2</v>
      </c>
      <c r="K1486" s="32">
        <f t="shared" si="143"/>
        <v>0</v>
      </c>
    </row>
    <row r="1487" spans="1:11" x14ac:dyDescent="0.35">
      <c r="A1487" s="15">
        <v>44491</v>
      </c>
      <c r="B1487">
        <f t="shared" si="138"/>
        <v>2021</v>
      </c>
      <c r="C1487">
        <f t="shared" si="139"/>
        <v>10</v>
      </c>
      <c r="D1487">
        <f t="shared" si="140"/>
        <v>22</v>
      </c>
      <c r="E1487">
        <f t="shared" si="141"/>
        <v>202110</v>
      </c>
      <c r="F1487" s="105">
        <v>51.583329999999997</v>
      </c>
      <c r="G1487" s="105"/>
      <c r="H1487" s="44"/>
      <c r="J1487" s="32">
        <f t="shared" si="142"/>
        <v>0</v>
      </c>
      <c r="K1487" s="32">
        <f t="shared" si="143"/>
        <v>0</v>
      </c>
    </row>
    <row r="1488" spans="1:11" x14ac:dyDescent="0.35">
      <c r="A1488" s="15">
        <v>44492</v>
      </c>
      <c r="B1488">
        <f t="shared" si="138"/>
        <v>2021</v>
      </c>
      <c r="C1488">
        <f t="shared" si="139"/>
        <v>10</v>
      </c>
      <c r="D1488">
        <f t="shared" si="140"/>
        <v>23</v>
      </c>
      <c r="E1488">
        <f t="shared" si="141"/>
        <v>202110</v>
      </c>
      <c r="F1488" s="105">
        <v>50.541670000000003</v>
      </c>
      <c r="G1488" s="105"/>
      <c r="H1488" s="44"/>
      <c r="J1488" s="32">
        <f t="shared" si="142"/>
        <v>1</v>
      </c>
      <c r="K1488" s="32">
        <f t="shared" si="143"/>
        <v>0</v>
      </c>
    </row>
    <row r="1489" spans="1:11" x14ac:dyDescent="0.35">
      <c r="A1489" s="15">
        <v>44493</v>
      </c>
      <c r="B1489">
        <f t="shared" si="138"/>
        <v>2021</v>
      </c>
      <c r="C1489">
        <f t="shared" si="139"/>
        <v>10</v>
      </c>
      <c r="D1489">
        <f t="shared" si="140"/>
        <v>24</v>
      </c>
      <c r="E1489">
        <f t="shared" si="141"/>
        <v>202110</v>
      </c>
      <c r="F1489" s="105">
        <v>50.125</v>
      </c>
      <c r="G1489" s="105"/>
      <c r="H1489" s="44"/>
      <c r="J1489" s="32">
        <f t="shared" si="142"/>
        <v>2</v>
      </c>
      <c r="K1489" s="32">
        <f t="shared" si="143"/>
        <v>0</v>
      </c>
    </row>
    <row r="1490" spans="1:11" x14ac:dyDescent="0.35">
      <c r="A1490" s="15">
        <v>44494</v>
      </c>
      <c r="B1490">
        <f t="shared" si="138"/>
        <v>2021</v>
      </c>
      <c r="C1490">
        <f t="shared" si="139"/>
        <v>10</v>
      </c>
      <c r="D1490">
        <f t="shared" si="140"/>
        <v>25</v>
      </c>
      <c r="E1490">
        <f t="shared" si="141"/>
        <v>202110</v>
      </c>
      <c r="F1490" s="105">
        <v>50.166670000000003</v>
      </c>
      <c r="G1490" s="105"/>
      <c r="H1490" s="44"/>
      <c r="J1490" s="32">
        <f t="shared" si="142"/>
        <v>2</v>
      </c>
      <c r="K1490" s="32">
        <f t="shared" si="143"/>
        <v>0</v>
      </c>
    </row>
    <row r="1491" spans="1:11" x14ac:dyDescent="0.35">
      <c r="A1491" s="15">
        <v>44495</v>
      </c>
      <c r="B1491">
        <f t="shared" si="138"/>
        <v>2021</v>
      </c>
      <c r="C1491">
        <f t="shared" si="139"/>
        <v>10</v>
      </c>
      <c r="D1491">
        <f t="shared" si="140"/>
        <v>26</v>
      </c>
      <c r="E1491">
        <f t="shared" si="141"/>
        <v>202110</v>
      </c>
      <c r="F1491" s="105">
        <v>50.166670000000003</v>
      </c>
      <c r="G1491" s="105"/>
      <c r="H1491" s="44"/>
      <c r="J1491" s="32">
        <f t="shared" si="142"/>
        <v>2</v>
      </c>
      <c r="K1491" s="32">
        <f t="shared" si="143"/>
        <v>0</v>
      </c>
    </row>
    <row r="1492" spans="1:11" x14ac:dyDescent="0.35">
      <c r="A1492" s="15">
        <v>44496</v>
      </c>
      <c r="B1492">
        <f t="shared" si="138"/>
        <v>2021</v>
      </c>
      <c r="C1492">
        <f t="shared" si="139"/>
        <v>10</v>
      </c>
      <c r="D1492">
        <f t="shared" si="140"/>
        <v>27</v>
      </c>
      <c r="E1492">
        <f t="shared" si="141"/>
        <v>202110</v>
      </c>
      <c r="F1492" s="105">
        <v>51.041670000000003</v>
      </c>
      <c r="G1492" s="105"/>
      <c r="H1492" s="44"/>
      <c r="J1492" s="32">
        <f t="shared" si="142"/>
        <v>1</v>
      </c>
      <c r="K1492" s="32">
        <f t="shared" si="143"/>
        <v>0</v>
      </c>
    </row>
    <row r="1493" spans="1:11" x14ac:dyDescent="0.35">
      <c r="A1493" s="15">
        <v>44497</v>
      </c>
      <c r="B1493">
        <f t="shared" si="138"/>
        <v>2021</v>
      </c>
      <c r="C1493">
        <f t="shared" si="139"/>
        <v>10</v>
      </c>
      <c r="D1493">
        <f t="shared" si="140"/>
        <v>28</v>
      </c>
      <c r="E1493">
        <f t="shared" si="141"/>
        <v>202110</v>
      </c>
      <c r="F1493" s="105">
        <v>46.416670000000003</v>
      </c>
      <c r="G1493" s="105"/>
      <c r="H1493" s="44"/>
      <c r="J1493" s="32">
        <f t="shared" si="142"/>
        <v>6</v>
      </c>
      <c r="K1493" s="32">
        <f t="shared" si="143"/>
        <v>0</v>
      </c>
    </row>
    <row r="1494" spans="1:11" x14ac:dyDescent="0.35">
      <c r="A1494" s="15">
        <v>44498</v>
      </c>
      <c r="B1494">
        <f t="shared" si="138"/>
        <v>2021</v>
      </c>
      <c r="C1494">
        <f t="shared" si="139"/>
        <v>10</v>
      </c>
      <c r="D1494">
        <f t="shared" si="140"/>
        <v>29</v>
      </c>
      <c r="E1494">
        <f t="shared" si="141"/>
        <v>202110</v>
      </c>
      <c r="F1494" s="105">
        <v>48.375</v>
      </c>
      <c r="G1494" s="105"/>
      <c r="H1494" s="44"/>
      <c r="J1494" s="32">
        <f t="shared" si="142"/>
        <v>4</v>
      </c>
      <c r="K1494" s="32">
        <f t="shared" si="143"/>
        <v>0</v>
      </c>
    </row>
    <row r="1495" spans="1:11" x14ac:dyDescent="0.35">
      <c r="A1495" s="15">
        <v>44499</v>
      </c>
      <c r="B1495">
        <f t="shared" si="138"/>
        <v>2021</v>
      </c>
      <c r="C1495">
        <f t="shared" si="139"/>
        <v>10</v>
      </c>
      <c r="D1495">
        <f t="shared" si="140"/>
        <v>30</v>
      </c>
      <c r="E1495">
        <f t="shared" si="141"/>
        <v>202110</v>
      </c>
      <c r="F1495" s="105">
        <v>41.75</v>
      </c>
      <c r="G1495" s="105"/>
      <c r="H1495" s="44"/>
      <c r="J1495" s="32">
        <f t="shared" si="142"/>
        <v>10</v>
      </c>
      <c r="K1495" s="32">
        <f t="shared" si="143"/>
        <v>0</v>
      </c>
    </row>
    <row r="1496" spans="1:11" x14ac:dyDescent="0.35">
      <c r="A1496" s="15">
        <v>44500</v>
      </c>
      <c r="B1496">
        <f t="shared" si="138"/>
        <v>2021</v>
      </c>
      <c r="C1496">
        <f t="shared" si="139"/>
        <v>10</v>
      </c>
      <c r="D1496">
        <f t="shared" si="140"/>
        <v>31</v>
      </c>
      <c r="E1496">
        <f t="shared" si="141"/>
        <v>202110</v>
      </c>
      <c r="F1496" s="105">
        <v>39.541670000000003</v>
      </c>
      <c r="G1496" s="105"/>
      <c r="H1496" s="44"/>
      <c r="J1496" s="32">
        <f t="shared" si="142"/>
        <v>12</v>
      </c>
      <c r="K1496" s="32">
        <f t="shared" si="143"/>
        <v>0</v>
      </c>
    </row>
    <row r="1497" spans="1:11" x14ac:dyDescent="0.35">
      <c r="A1497" s="15">
        <v>44501</v>
      </c>
      <c r="B1497">
        <f t="shared" si="138"/>
        <v>2021</v>
      </c>
      <c r="C1497">
        <f t="shared" si="139"/>
        <v>11</v>
      </c>
      <c r="D1497">
        <f t="shared" si="140"/>
        <v>1</v>
      </c>
      <c r="E1497">
        <f t="shared" si="141"/>
        <v>202111</v>
      </c>
      <c r="F1497" s="105">
        <v>37.833329999999997</v>
      </c>
      <c r="G1497" s="105"/>
      <c r="H1497" s="44"/>
      <c r="J1497" s="32">
        <f t="shared" si="142"/>
        <v>14</v>
      </c>
      <c r="K1497" s="32">
        <f t="shared" si="143"/>
        <v>0</v>
      </c>
    </row>
    <row r="1498" spans="1:11" x14ac:dyDescent="0.35">
      <c r="A1498" s="15">
        <v>44502</v>
      </c>
      <c r="B1498">
        <f t="shared" si="138"/>
        <v>2021</v>
      </c>
      <c r="C1498">
        <f t="shared" si="139"/>
        <v>11</v>
      </c>
      <c r="D1498">
        <f t="shared" si="140"/>
        <v>2</v>
      </c>
      <c r="E1498">
        <f t="shared" si="141"/>
        <v>202111</v>
      </c>
      <c r="F1498" s="105">
        <v>42.541670000000003</v>
      </c>
      <c r="G1498" s="105"/>
      <c r="H1498" s="44"/>
      <c r="J1498" s="32">
        <f t="shared" si="142"/>
        <v>9</v>
      </c>
      <c r="K1498" s="32">
        <f t="shared" si="143"/>
        <v>0</v>
      </c>
    </row>
    <row r="1499" spans="1:11" x14ac:dyDescent="0.35">
      <c r="A1499" s="15">
        <v>44503</v>
      </c>
      <c r="B1499">
        <f t="shared" si="138"/>
        <v>2021</v>
      </c>
      <c r="C1499">
        <f t="shared" si="139"/>
        <v>11</v>
      </c>
      <c r="D1499">
        <f t="shared" si="140"/>
        <v>3</v>
      </c>
      <c r="E1499">
        <f t="shared" si="141"/>
        <v>202111</v>
      </c>
      <c r="F1499" s="105">
        <v>44.041670000000003</v>
      </c>
      <c r="G1499" s="105"/>
      <c r="H1499" s="44"/>
      <c r="J1499" s="32">
        <f t="shared" si="142"/>
        <v>8</v>
      </c>
      <c r="K1499" s="32">
        <f t="shared" si="143"/>
        <v>0</v>
      </c>
    </row>
    <row r="1500" spans="1:11" x14ac:dyDescent="0.35">
      <c r="A1500" s="15">
        <v>44504</v>
      </c>
      <c r="B1500">
        <f t="shared" si="138"/>
        <v>2021</v>
      </c>
      <c r="C1500">
        <f t="shared" si="139"/>
        <v>11</v>
      </c>
      <c r="D1500">
        <f t="shared" si="140"/>
        <v>4</v>
      </c>
      <c r="E1500">
        <f t="shared" si="141"/>
        <v>202111</v>
      </c>
      <c r="F1500" s="105">
        <v>47.791670000000003</v>
      </c>
      <c r="G1500" s="105"/>
      <c r="H1500" s="44"/>
      <c r="J1500" s="32">
        <f t="shared" si="142"/>
        <v>4</v>
      </c>
      <c r="K1500" s="32">
        <f t="shared" si="143"/>
        <v>0</v>
      </c>
    </row>
    <row r="1501" spans="1:11" x14ac:dyDescent="0.35">
      <c r="A1501" s="15">
        <v>44505</v>
      </c>
      <c r="B1501">
        <f t="shared" si="138"/>
        <v>2021</v>
      </c>
      <c r="C1501">
        <f t="shared" si="139"/>
        <v>11</v>
      </c>
      <c r="D1501">
        <f t="shared" si="140"/>
        <v>5</v>
      </c>
      <c r="E1501">
        <f t="shared" si="141"/>
        <v>202111</v>
      </c>
      <c r="F1501" s="105">
        <v>44.75</v>
      </c>
      <c r="G1501" s="105"/>
      <c r="H1501" s="44"/>
      <c r="J1501" s="32">
        <f t="shared" si="142"/>
        <v>7</v>
      </c>
      <c r="K1501" s="32">
        <f t="shared" si="143"/>
        <v>0</v>
      </c>
    </row>
    <row r="1502" spans="1:11" x14ac:dyDescent="0.35">
      <c r="A1502" s="15">
        <v>44506</v>
      </c>
      <c r="B1502">
        <f t="shared" si="138"/>
        <v>2021</v>
      </c>
      <c r="C1502">
        <f t="shared" si="139"/>
        <v>11</v>
      </c>
      <c r="D1502">
        <f t="shared" si="140"/>
        <v>6</v>
      </c>
      <c r="E1502">
        <f t="shared" si="141"/>
        <v>202111</v>
      </c>
      <c r="F1502" s="105">
        <v>36.875</v>
      </c>
      <c r="G1502" s="105"/>
      <c r="H1502" s="44"/>
      <c r="J1502" s="32">
        <f t="shared" si="142"/>
        <v>15</v>
      </c>
      <c r="K1502" s="32">
        <f t="shared" si="143"/>
        <v>0</v>
      </c>
    </row>
    <row r="1503" spans="1:11" x14ac:dyDescent="0.35">
      <c r="A1503" s="15">
        <v>44507</v>
      </c>
      <c r="B1503">
        <f t="shared" si="138"/>
        <v>2021</v>
      </c>
      <c r="C1503">
        <f t="shared" si="139"/>
        <v>11</v>
      </c>
      <c r="D1503">
        <f t="shared" si="140"/>
        <v>7</v>
      </c>
      <c r="E1503">
        <f t="shared" si="141"/>
        <v>202111</v>
      </c>
      <c r="F1503" s="105">
        <v>41.291670000000003</v>
      </c>
      <c r="G1503" s="105"/>
      <c r="H1503" s="44"/>
      <c r="J1503" s="32">
        <f t="shared" si="142"/>
        <v>11</v>
      </c>
      <c r="K1503" s="32">
        <f t="shared" si="143"/>
        <v>0</v>
      </c>
    </row>
    <row r="1504" spans="1:11" x14ac:dyDescent="0.35">
      <c r="A1504" s="15">
        <v>44508</v>
      </c>
      <c r="B1504">
        <f t="shared" si="138"/>
        <v>2021</v>
      </c>
      <c r="C1504">
        <f t="shared" si="139"/>
        <v>11</v>
      </c>
      <c r="D1504">
        <f t="shared" si="140"/>
        <v>8</v>
      </c>
      <c r="E1504">
        <f t="shared" si="141"/>
        <v>202111</v>
      </c>
      <c r="F1504" s="105">
        <v>38.541670000000003</v>
      </c>
      <c r="G1504" s="105"/>
      <c r="H1504" s="44"/>
      <c r="J1504" s="32">
        <f t="shared" si="142"/>
        <v>13</v>
      </c>
      <c r="K1504" s="32">
        <f t="shared" si="143"/>
        <v>0</v>
      </c>
    </row>
    <row r="1505" spans="1:11" x14ac:dyDescent="0.35">
      <c r="A1505" s="15">
        <v>44509</v>
      </c>
      <c r="B1505">
        <f t="shared" si="138"/>
        <v>2021</v>
      </c>
      <c r="C1505">
        <f t="shared" si="139"/>
        <v>11</v>
      </c>
      <c r="D1505">
        <f t="shared" si="140"/>
        <v>9</v>
      </c>
      <c r="E1505">
        <f t="shared" si="141"/>
        <v>202111</v>
      </c>
      <c r="F1505" s="105">
        <v>39.083329999999997</v>
      </c>
      <c r="G1505" s="105"/>
      <c r="H1505" s="44"/>
      <c r="J1505" s="32">
        <f t="shared" si="142"/>
        <v>13</v>
      </c>
      <c r="K1505" s="32">
        <f t="shared" si="143"/>
        <v>0</v>
      </c>
    </row>
    <row r="1506" spans="1:11" x14ac:dyDescent="0.35">
      <c r="A1506" s="15">
        <v>44510</v>
      </c>
      <c r="B1506">
        <f t="shared" si="138"/>
        <v>2021</v>
      </c>
      <c r="C1506">
        <f t="shared" si="139"/>
        <v>11</v>
      </c>
      <c r="D1506">
        <f t="shared" si="140"/>
        <v>10</v>
      </c>
      <c r="E1506">
        <f t="shared" si="141"/>
        <v>202111</v>
      </c>
      <c r="F1506" s="105">
        <v>38.25</v>
      </c>
      <c r="G1506" s="105"/>
      <c r="H1506" s="44"/>
      <c r="J1506" s="32">
        <f t="shared" si="142"/>
        <v>14</v>
      </c>
      <c r="K1506" s="32">
        <f t="shared" si="143"/>
        <v>0</v>
      </c>
    </row>
    <row r="1507" spans="1:11" x14ac:dyDescent="0.35">
      <c r="A1507" s="15">
        <v>44511</v>
      </c>
      <c r="B1507">
        <f t="shared" si="138"/>
        <v>2021</v>
      </c>
      <c r="C1507">
        <f t="shared" si="139"/>
        <v>11</v>
      </c>
      <c r="D1507">
        <f t="shared" si="140"/>
        <v>11</v>
      </c>
      <c r="E1507">
        <f t="shared" si="141"/>
        <v>202111</v>
      </c>
      <c r="F1507" s="105">
        <v>39.208329999999997</v>
      </c>
      <c r="G1507" s="105"/>
      <c r="H1507" s="44"/>
      <c r="J1507" s="32">
        <f t="shared" si="142"/>
        <v>13</v>
      </c>
      <c r="K1507" s="32">
        <f t="shared" si="143"/>
        <v>0</v>
      </c>
    </row>
    <row r="1508" spans="1:11" x14ac:dyDescent="0.35">
      <c r="A1508" s="15">
        <v>44512</v>
      </c>
      <c r="B1508">
        <f t="shared" si="138"/>
        <v>2021</v>
      </c>
      <c r="C1508">
        <f t="shared" si="139"/>
        <v>11</v>
      </c>
      <c r="D1508">
        <f t="shared" si="140"/>
        <v>12</v>
      </c>
      <c r="E1508">
        <f t="shared" si="141"/>
        <v>202111</v>
      </c>
      <c r="F1508" s="105">
        <v>42.625</v>
      </c>
      <c r="G1508" s="105"/>
      <c r="H1508" s="44"/>
      <c r="J1508" s="32">
        <f t="shared" si="142"/>
        <v>9</v>
      </c>
      <c r="K1508" s="32">
        <f t="shared" si="143"/>
        <v>0</v>
      </c>
    </row>
    <row r="1509" spans="1:11" x14ac:dyDescent="0.35">
      <c r="A1509" s="15">
        <v>44513</v>
      </c>
      <c r="B1509">
        <f t="shared" si="138"/>
        <v>2021</v>
      </c>
      <c r="C1509">
        <f t="shared" si="139"/>
        <v>11</v>
      </c>
      <c r="D1509">
        <f t="shared" si="140"/>
        <v>13</v>
      </c>
      <c r="E1509">
        <f t="shared" si="141"/>
        <v>202111</v>
      </c>
      <c r="F1509" s="105">
        <v>40.5</v>
      </c>
      <c r="G1509" s="105"/>
      <c r="H1509" s="44"/>
      <c r="J1509" s="32">
        <f t="shared" si="142"/>
        <v>12</v>
      </c>
      <c r="K1509" s="32">
        <f t="shared" si="143"/>
        <v>0</v>
      </c>
    </row>
    <row r="1510" spans="1:11" x14ac:dyDescent="0.35">
      <c r="A1510" s="15">
        <v>44514</v>
      </c>
      <c r="B1510">
        <f t="shared" si="138"/>
        <v>2021</v>
      </c>
      <c r="C1510">
        <f t="shared" si="139"/>
        <v>11</v>
      </c>
      <c r="D1510">
        <f t="shared" si="140"/>
        <v>14</v>
      </c>
      <c r="E1510">
        <f t="shared" si="141"/>
        <v>202111</v>
      </c>
      <c r="F1510" s="105">
        <v>46.666670000000003</v>
      </c>
      <c r="G1510" s="105"/>
      <c r="H1510" s="44"/>
      <c r="J1510" s="32">
        <f t="shared" si="142"/>
        <v>5</v>
      </c>
      <c r="K1510" s="32">
        <f t="shared" si="143"/>
        <v>0</v>
      </c>
    </row>
    <row r="1511" spans="1:11" x14ac:dyDescent="0.35">
      <c r="A1511" s="15">
        <v>44515</v>
      </c>
      <c r="B1511">
        <f t="shared" si="138"/>
        <v>2021</v>
      </c>
      <c r="C1511">
        <f t="shared" si="139"/>
        <v>11</v>
      </c>
      <c r="D1511">
        <f t="shared" si="140"/>
        <v>15</v>
      </c>
      <c r="E1511">
        <f t="shared" si="141"/>
        <v>202111</v>
      </c>
      <c r="F1511" s="105">
        <v>50.958329999999997</v>
      </c>
      <c r="G1511" s="105"/>
      <c r="H1511" s="44"/>
      <c r="J1511" s="32">
        <f t="shared" si="142"/>
        <v>1</v>
      </c>
      <c r="K1511" s="32">
        <f t="shared" si="143"/>
        <v>0</v>
      </c>
    </row>
    <row r="1512" spans="1:11" x14ac:dyDescent="0.35">
      <c r="A1512" s="15">
        <v>44516</v>
      </c>
      <c r="B1512">
        <f t="shared" si="138"/>
        <v>2021</v>
      </c>
      <c r="C1512">
        <f t="shared" si="139"/>
        <v>11</v>
      </c>
      <c r="D1512">
        <f t="shared" si="140"/>
        <v>16</v>
      </c>
      <c r="E1512">
        <f t="shared" si="141"/>
        <v>202111</v>
      </c>
      <c r="F1512" s="105">
        <v>39.166670000000003</v>
      </c>
      <c r="G1512" s="105"/>
      <c r="H1512" s="44"/>
      <c r="J1512" s="32">
        <f t="shared" si="142"/>
        <v>13</v>
      </c>
      <c r="K1512" s="32">
        <f t="shared" si="143"/>
        <v>0</v>
      </c>
    </row>
    <row r="1513" spans="1:11" x14ac:dyDescent="0.35">
      <c r="A1513" s="15">
        <v>44517</v>
      </c>
      <c r="B1513">
        <f t="shared" si="138"/>
        <v>2021</v>
      </c>
      <c r="C1513">
        <f t="shared" si="139"/>
        <v>11</v>
      </c>
      <c r="D1513">
        <f t="shared" si="140"/>
        <v>17</v>
      </c>
      <c r="E1513">
        <f t="shared" si="141"/>
        <v>202111</v>
      </c>
      <c r="F1513" s="105">
        <v>30.125</v>
      </c>
      <c r="G1513" s="105"/>
      <c r="H1513" s="44"/>
      <c r="J1513" s="32">
        <f t="shared" si="142"/>
        <v>22</v>
      </c>
      <c r="K1513" s="32">
        <f t="shared" si="143"/>
        <v>0</v>
      </c>
    </row>
    <row r="1514" spans="1:11" x14ac:dyDescent="0.35">
      <c r="A1514" s="15">
        <v>44518</v>
      </c>
      <c r="B1514">
        <f t="shared" si="138"/>
        <v>2021</v>
      </c>
      <c r="C1514">
        <f t="shared" si="139"/>
        <v>11</v>
      </c>
      <c r="D1514">
        <f t="shared" si="140"/>
        <v>18</v>
      </c>
      <c r="E1514">
        <f t="shared" si="141"/>
        <v>202111</v>
      </c>
      <c r="F1514" s="105">
        <v>32.25</v>
      </c>
      <c r="G1514" s="105"/>
      <c r="H1514" s="44"/>
      <c r="J1514" s="32">
        <f t="shared" si="142"/>
        <v>20</v>
      </c>
      <c r="K1514" s="32">
        <f t="shared" si="143"/>
        <v>0</v>
      </c>
    </row>
    <row r="1515" spans="1:11" x14ac:dyDescent="0.35">
      <c r="A1515" s="15">
        <v>44519</v>
      </c>
      <c r="B1515">
        <f t="shared" si="138"/>
        <v>2021</v>
      </c>
      <c r="C1515">
        <f t="shared" si="139"/>
        <v>11</v>
      </c>
      <c r="D1515">
        <f t="shared" si="140"/>
        <v>19</v>
      </c>
      <c r="E1515">
        <f t="shared" si="141"/>
        <v>202111</v>
      </c>
      <c r="F1515" s="105">
        <v>35.208329999999997</v>
      </c>
      <c r="G1515" s="105"/>
      <c r="H1515" s="44"/>
      <c r="J1515" s="32">
        <f t="shared" si="142"/>
        <v>17</v>
      </c>
      <c r="K1515" s="32">
        <f t="shared" si="143"/>
        <v>0</v>
      </c>
    </row>
    <row r="1516" spans="1:11" x14ac:dyDescent="0.35">
      <c r="A1516" s="15">
        <v>44520</v>
      </c>
      <c r="B1516">
        <f t="shared" si="138"/>
        <v>2021</v>
      </c>
      <c r="C1516">
        <f t="shared" si="139"/>
        <v>11</v>
      </c>
      <c r="D1516">
        <f t="shared" si="140"/>
        <v>20</v>
      </c>
      <c r="E1516">
        <f t="shared" si="141"/>
        <v>202111</v>
      </c>
      <c r="F1516" s="105">
        <v>33.416670000000003</v>
      </c>
      <c r="G1516" s="105"/>
      <c r="H1516" s="44"/>
      <c r="J1516" s="32">
        <f t="shared" si="142"/>
        <v>19</v>
      </c>
      <c r="K1516" s="32">
        <f t="shared" si="143"/>
        <v>0</v>
      </c>
    </row>
    <row r="1517" spans="1:11" x14ac:dyDescent="0.35">
      <c r="A1517" s="15">
        <v>44521</v>
      </c>
      <c r="B1517">
        <f t="shared" si="138"/>
        <v>2021</v>
      </c>
      <c r="C1517">
        <f t="shared" si="139"/>
        <v>11</v>
      </c>
      <c r="D1517">
        <f t="shared" si="140"/>
        <v>21</v>
      </c>
      <c r="E1517">
        <f t="shared" si="141"/>
        <v>202111</v>
      </c>
      <c r="F1517" s="105">
        <v>34.833329999999997</v>
      </c>
      <c r="G1517" s="105"/>
      <c r="H1517" s="44"/>
      <c r="J1517" s="32">
        <f t="shared" si="142"/>
        <v>17</v>
      </c>
      <c r="K1517" s="32">
        <f t="shared" si="143"/>
        <v>0</v>
      </c>
    </row>
    <row r="1518" spans="1:11" x14ac:dyDescent="0.35">
      <c r="A1518" s="15">
        <v>44522</v>
      </c>
      <c r="B1518">
        <f t="shared" si="138"/>
        <v>2021</v>
      </c>
      <c r="C1518">
        <f t="shared" si="139"/>
        <v>11</v>
      </c>
      <c r="D1518">
        <f t="shared" si="140"/>
        <v>22</v>
      </c>
      <c r="E1518">
        <f t="shared" si="141"/>
        <v>202111</v>
      </c>
      <c r="F1518" s="105">
        <v>35.416670000000003</v>
      </c>
      <c r="G1518" s="105"/>
      <c r="H1518" s="44"/>
      <c r="J1518" s="32">
        <f t="shared" si="142"/>
        <v>17</v>
      </c>
      <c r="K1518" s="32">
        <f t="shared" si="143"/>
        <v>0</v>
      </c>
    </row>
    <row r="1519" spans="1:11" x14ac:dyDescent="0.35">
      <c r="A1519" s="15">
        <v>44523</v>
      </c>
      <c r="B1519">
        <f t="shared" si="138"/>
        <v>2021</v>
      </c>
      <c r="C1519">
        <f t="shared" si="139"/>
        <v>11</v>
      </c>
      <c r="D1519">
        <f t="shared" si="140"/>
        <v>23</v>
      </c>
      <c r="E1519">
        <f t="shared" si="141"/>
        <v>202111</v>
      </c>
      <c r="F1519" s="105">
        <v>33.791670000000003</v>
      </c>
      <c r="G1519" s="105"/>
      <c r="H1519" s="44"/>
      <c r="J1519" s="32">
        <f t="shared" si="142"/>
        <v>18</v>
      </c>
      <c r="K1519" s="32">
        <f t="shared" si="143"/>
        <v>0</v>
      </c>
    </row>
    <row r="1520" spans="1:11" x14ac:dyDescent="0.35">
      <c r="A1520" s="15">
        <v>44524</v>
      </c>
      <c r="B1520">
        <f t="shared" si="138"/>
        <v>2021</v>
      </c>
      <c r="C1520">
        <f t="shared" si="139"/>
        <v>11</v>
      </c>
      <c r="D1520">
        <f t="shared" si="140"/>
        <v>24</v>
      </c>
      <c r="E1520">
        <f t="shared" si="141"/>
        <v>202111</v>
      </c>
      <c r="F1520" s="105">
        <v>32.958329999999997</v>
      </c>
      <c r="G1520" s="105"/>
      <c r="H1520" s="44"/>
      <c r="J1520" s="32">
        <f t="shared" si="142"/>
        <v>19</v>
      </c>
      <c r="K1520" s="32">
        <f t="shared" si="143"/>
        <v>0</v>
      </c>
    </row>
    <row r="1521" spans="1:11" x14ac:dyDescent="0.35">
      <c r="A1521" s="15">
        <v>44525</v>
      </c>
      <c r="B1521">
        <f t="shared" si="138"/>
        <v>2021</v>
      </c>
      <c r="C1521">
        <f t="shared" si="139"/>
        <v>11</v>
      </c>
      <c r="D1521">
        <f t="shared" si="140"/>
        <v>25</v>
      </c>
      <c r="E1521">
        <f t="shared" si="141"/>
        <v>202111</v>
      </c>
      <c r="F1521" s="105">
        <v>39.125</v>
      </c>
      <c r="G1521" s="105"/>
      <c r="H1521" s="44"/>
      <c r="J1521" s="32">
        <f t="shared" si="142"/>
        <v>13</v>
      </c>
      <c r="K1521" s="32">
        <f t="shared" si="143"/>
        <v>0</v>
      </c>
    </row>
    <row r="1522" spans="1:11" x14ac:dyDescent="0.35">
      <c r="A1522" s="15">
        <v>44526</v>
      </c>
      <c r="B1522">
        <f t="shared" si="138"/>
        <v>2021</v>
      </c>
      <c r="C1522">
        <f t="shared" si="139"/>
        <v>11</v>
      </c>
      <c r="D1522">
        <f t="shared" si="140"/>
        <v>26</v>
      </c>
      <c r="E1522">
        <f t="shared" si="141"/>
        <v>202111</v>
      </c>
      <c r="F1522" s="105">
        <v>39.541670000000003</v>
      </c>
      <c r="G1522" s="105"/>
      <c r="H1522" s="44"/>
      <c r="J1522" s="32">
        <f t="shared" si="142"/>
        <v>12</v>
      </c>
      <c r="K1522" s="32">
        <f t="shared" si="143"/>
        <v>0</v>
      </c>
    </row>
    <row r="1523" spans="1:11" x14ac:dyDescent="0.35">
      <c r="A1523" s="15">
        <v>44527</v>
      </c>
      <c r="B1523">
        <f t="shared" si="138"/>
        <v>2021</v>
      </c>
      <c r="C1523">
        <f t="shared" si="139"/>
        <v>11</v>
      </c>
      <c r="D1523">
        <f t="shared" si="140"/>
        <v>27</v>
      </c>
      <c r="E1523">
        <f t="shared" si="141"/>
        <v>202111</v>
      </c>
      <c r="F1523" s="105">
        <v>39.541670000000003</v>
      </c>
      <c r="G1523" s="105"/>
      <c r="H1523" s="44"/>
      <c r="J1523" s="32">
        <f t="shared" si="142"/>
        <v>12</v>
      </c>
      <c r="K1523" s="32">
        <f t="shared" si="143"/>
        <v>0</v>
      </c>
    </row>
    <row r="1524" spans="1:11" x14ac:dyDescent="0.35">
      <c r="A1524" s="15">
        <v>44528</v>
      </c>
      <c r="B1524">
        <f t="shared" si="138"/>
        <v>2021</v>
      </c>
      <c r="C1524">
        <f t="shared" si="139"/>
        <v>11</v>
      </c>
      <c r="D1524">
        <f t="shared" si="140"/>
        <v>28</v>
      </c>
      <c r="E1524">
        <f t="shared" si="141"/>
        <v>202111</v>
      </c>
      <c r="F1524" s="105">
        <v>48.708329999999997</v>
      </c>
      <c r="G1524" s="105"/>
      <c r="H1524" s="44"/>
      <c r="J1524" s="32">
        <f t="shared" si="142"/>
        <v>3</v>
      </c>
      <c r="K1524" s="32">
        <f t="shared" si="143"/>
        <v>0</v>
      </c>
    </row>
    <row r="1525" spans="1:11" x14ac:dyDescent="0.35">
      <c r="A1525" s="15">
        <v>44529</v>
      </c>
      <c r="B1525">
        <f t="shared" si="138"/>
        <v>2021</v>
      </c>
      <c r="C1525">
        <f t="shared" si="139"/>
        <v>11</v>
      </c>
      <c r="D1525">
        <f t="shared" si="140"/>
        <v>29</v>
      </c>
      <c r="E1525">
        <f t="shared" si="141"/>
        <v>202111</v>
      </c>
      <c r="F1525" s="105">
        <v>42.5</v>
      </c>
      <c r="G1525" s="105"/>
      <c r="H1525" s="44"/>
      <c r="J1525" s="32">
        <f t="shared" si="142"/>
        <v>10</v>
      </c>
      <c r="K1525" s="32">
        <f t="shared" si="143"/>
        <v>0</v>
      </c>
    </row>
    <row r="1526" spans="1:11" x14ac:dyDescent="0.35">
      <c r="A1526" s="15">
        <v>44530</v>
      </c>
      <c r="B1526">
        <f t="shared" si="138"/>
        <v>2021</v>
      </c>
      <c r="C1526">
        <f t="shared" si="139"/>
        <v>11</v>
      </c>
      <c r="D1526">
        <f t="shared" si="140"/>
        <v>30</v>
      </c>
      <c r="E1526">
        <f t="shared" si="141"/>
        <v>202111</v>
      </c>
      <c r="F1526" s="105">
        <v>53.125</v>
      </c>
      <c r="G1526" s="105"/>
      <c r="H1526" s="44"/>
      <c r="J1526" s="32">
        <f t="shared" si="142"/>
        <v>0</v>
      </c>
      <c r="K1526" s="32">
        <f t="shared" si="143"/>
        <v>0</v>
      </c>
    </row>
    <row r="1527" spans="1:11" x14ac:dyDescent="0.35">
      <c r="A1527" s="15">
        <v>44531</v>
      </c>
      <c r="B1527">
        <f t="shared" si="138"/>
        <v>2021</v>
      </c>
      <c r="C1527">
        <f t="shared" si="139"/>
        <v>12</v>
      </c>
      <c r="D1527">
        <f t="shared" si="140"/>
        <v>1</v>
      </c>
      <c r="E1527">
        <f t="shared" si="141"/>
        <v>202112</v>
      </c>
      <c r="F1527" s="105">
        <v>59.541670000000003</v>
      </c>
      <c r="G1527" s="105"/>
      <c r="H1527" s="44"/>
      <c r="J1527" s="32">
        <f t="shared" si="142"/>
        <v>0</v>
      </c>
      <c r="K1527" s="32">
        <f t="shared" si="143"/>
        <v>0</v>
      </c>
    </row>
    <row r="1528" spans="1:11" x14ac:dyDescent="0.35">
      <c r="A1528" s="15">
        <v>44532</v>
      </c>
      <c r="B1528">
        <f t="shared" si="138"/>
        <v>2021</v>
      </c>
      <c r="C1528">
        <f t="shared" si="139"/>
        <v>12</v>
      </c>
      <c r="D1528">
        <f t="shared" si="140"/>
        <v>2</v>
      </c>
      <c r="E1528">
        <f t="shared" si="141"/>
        <v>202112</v>
      </c>
      <c r="F1528" s="105">
        <v>47.708329999999997</v>
      </c>
      <c r="G1528" s="105"/>
      <c r="H1528" s="44"/>
      <c r="J1528" s="32">
        <f t="shared" si="142"/>
        <v>4</v>
      </c>
      <c r="K1528" s="32">
        <f t="shared" si="143"/>
        <v>0</v>
      </c>
    </row>
    <row r="1529" spans="1:11" x14ac:dyDescent="0.35">
      <c r="A1529" s="15">
        <v>44533</v>
      </c>
      <c r="B1529">
        <f t="shared" si="138"/>
        <v>2021</v>
      </c>
      <c r="C1529">
        <f t="shared" si="139"/>
        <v>12</v>
      </c>
      <c r="D1529">
        <f t="shared" si="140"/>
        <v>3</v>
      </c>
      <c r="E1529">
        <f t="shared" si="141"/>
        <v>202112</v>
      </c>
      <c r="F1529" s="105">
        <v>37.125</v>
      </c>
      <c r="G1529" s="105"/>
      <c r="H1529" s="44"/>
      <c r="J1529" s="32">
        <f t="shared" si="142"/>
        <v>15</v>
      </c>
      <c r="K1529" s="32">
        <f t="shared" si="143"/>
        <v>0</v>
      </c>
    </row>
    <row r="1530" spans="1:11" x14ac:dyDescent="0.35">
      <c r="A1530" s="15">
        <v>44534</v>
      </c>
      <c r="B1530">
        <f t="shared" si="138"/>
        <v>2021</v>
      </c>
      <c r="C1530">
        <f t="shared" si="139"/>
        <v>12</v>
      </c>
      <c r="D1530">
        <f t="shared" si="140"/>
        <v>4</v>
      </c>
      <c r="E1530">
        <f t="shared" si="141"/>
        <v>202112</v>
      </c>
      <c r="F1530" s="105">
        <v>33.916670000000003</v>
      </c>
      <c r="G1530" s="105"/>
      <c r="H1530" s="44"/>
      <c r="J1530" s="32">
        <f t="shared" si="142"/>
        <v>18</v>
      </c>
      <c r="K1530" s="32">
        <f t="shared" si="143"/>
        <v>0</v>
      </c>
    </row>
    <row r="1531" spans="1:11" x14ac:dyDescent="0.35">
      <c r="A1531" s="15">
        <v>44535</v>
      </c>
      <c r="B1531">
        <f t="shared" si="138"/>
        <v>2021</v>
      </c>
      <c r="C1531">
        <f t="shared" si="139"/>
        <v>12</v>
      </c>
      <c r="D1531">
        <f t="shared" si="140"/>
        <v>5</v>
      </c>
      <c r="E1531">
        <f t="shared" si="141"/>
        <v>202112</v>
      </c>
      <c r="F1531" s="105">
        <v>30.375</v>
      </c>
      <c r="G1531" s="105"/>
      <c r="H1531" s="44"/>
      <c r="J1531" s="32">
        <f t="shared" si="142"/>
        <v>22</v>
      </c>
      <c r="K1531" s="32">
        <f t="shared" si="143"/>
        <v>0</v>
      </c>
    </row>
    <row r="1532" spans="1:11" x14ac:dyDescent="0.35">
      <c r="A1532" s="15">
        <v>44536</v>
      </c>
      <c r="B1532">
        <f t="shared" si="138"/>
        <v>2021</v>
      </c>
      <c r="C1532">
        <f t="shared" si="139"/>
        <v>12</v>
      </c>
      <c r="D1532">
        <f t="shared" si="140"/>
        <v>6</v>
      </c>
      <c r="E1532">
        <f t="shared" si="141"/>
        <v>202112</v>
      </c>
      <c r="F1532" s="105">
        <v>28.75</v>
      </c>
      <c r="G1532" s="105"/>
      <c r="H1532" s="44"/>
      <c r="J1532" s="32">
        <f t="shared" si="142"/>
        <v>23</v>
      </c>
      <c r="K1532" s="32">
        <f t="shared" si="143"/>
        <v>0</v>
      </c>
    </row>
    <row r="1533" spans="1:11" x14ac:dyDescent="0.35">
      <c r="A1533" s="15">
        <v>44537</v>
      </c>
      <c r="B1533">
        <f t="shared" si="138"/>
        <v>2021</v>
      </c>
      <c r="C1533">
        <f t="shared" si="139"/>
        <v>12</v>
      </c>
      <c r="D1533">
        <f t="shared" si="140"/>
        <v>7</v>
      </c>
      <c r="E1533">
        <f t="shared" si="141"/>
        <v>202112</v>
      </c>
      <c r="F1533" s="105">
        <v>30.375</v>
      </c>
      <c r="G1533" s="105"/>
      <c r="H1533" s="44"/>
      <c r="J1533" s="32">
        <f t="shared" si="142"/>
        <v>22</v>
      </c>
      <c r="K1533" s="32">
        <f t="shared" si="143"/>
        <v>0</v>
      </c>
    </row>
    <row r="1534" spans="1:11" x14ac:dyDescent="0.35">
      <c r="A1534" s="15">
        <v>44538</v>
      </c>
      <c r="B1534">
        <f t="shared" si="138"/>
        <v>2021</v>
      </c>
      <c r="C1534">
        <f t="shared" si="139"/>
        <v>12</v>
      </c>
      <c r="D1534">
        <f t="shared" si="140"/>
        <v>8</v>
      </c>
      <c r="E1534">
        <f t="shared" si="141"/>
        <v>202112</v>
      </c>
      <c r="F1534" s="105">
        <v>32.291670000000003</v>
      </c>
      <c r="G1534" s="105"/>
      <c r="H1534" s="44"/>
      <c r="J1534" s="32">
        <f t="shared" si="142"/>
        <v>20</v>
      </c>
      <c r="K1534" s="32">
        <f t="shared" si="143"/>
        <v>0</v>
      </c>
    </row>
    <row r="1535" spans="1:11" x14ac:dyDescent="0.35">
      <c r="A1535" s="15">
        <v>44539</v>
      </c>
      <c r="B1535">
        <f t="shared" si="138"/>
        <v>2021</v>
      </c>
      <c r="C1535">
        <f t="shared" si="139"/>
        <v>12</v>
      </c>
      <c r="D1535">
        <f t="shared" si="140"/>
        <v>9</v>
      </c>
      <c r="E1535">
        <f t="shared" si="141"/>
        <v>202112</v>
      </c>
      <c r="F1535" s="105">
        <v>30.29167</v>
      </c>
      <c r="G1535" s="105"/>
      <c r="H1535" s="44"/>
      <c r="J1535" s="32">
        <f t="shared" si="142"/>
        <v>22</v>
      </c>
      <c r="K1535" s="32">
        <f t="shared" si="143"/>
        <v>0</v>
      </c>
    </row>
    <row r="1536" spans="1:11" x14ac:dyDescent="0.35">
      <c r="A1536" s="15">
        <v>44540</v>
      </c>
      <c r="B1536">
        <f t="shared" si="138"/>
        <v>2021</v>
      </c>
      <c r="C1536">
        <f t="shared" si="139"/>
        <v>12</v>
      </c>
      <c r="D1536">
        <f t="shared" si="140"/>
        <v>10</v>
      </c>
      <c r="E1536">
        <f t="shared" si="141"/>
        <v>202112</v>
      </c>
      <c r="F1536" s="105">
        <v>29.70833</v>
      </c>
      <c r="G1536" s="105"/>
      <c r="H1536" s="44"/>
      <c r="J1536" s="32">
        <f t="shared" si="142"/>
        <v>22</v>
      </c>
      <c r="K1536" s="32">
        <f t="shared" si="143"/>
        <v>0</v>
      </c>
    </row>
    <row r="1537" spans="1:11" x14ac:dyDescent="0.35">
      <c r="A1537" s="15">
        <v>44541</v>
      </c>
      <c r="B1537">
        <f t="shared" si="138"/>
        <v>2021</v>
      </c>
      <c r="C1537">
        <f t="shared" si="139"/>
        <v>12</v>
      </c>
      <c r="D1537">
        <f t="shared" si="140"/>
        <v>11</v>
      </c>
      <c r="E1537">
        <f t="shared" si="141"/>
        <v>202112</v>
      </c>
      <c r="F1537" s="105">
        <v>44.125</v>
      </c>
      <c r="G1537" s="105"/>
      <c r="H1537" s="44"/>
      <c r="J1537" s="32">
        <f t="shared" si="142"/>
        <v>8</v>
      </c>
      <c r="K1537" s="32">
        <f t="shared" si="143"/>
        <v>0</v>
      </c>
    </row>
    <row r="1538" spans="1:11" x14ac:dyDescent="0.35">
      <c r="A1538" s="15">
        <v>44542</v>
      </c>
      <c r="B1538">
        <f t="shared" si="138"/>
        <v>2021</v>
      </c>
      <c r="C1538">
        <f t="shared" si="139"/>
        <v>12</v>
      </c>
      <c r="D1538">
        <f t="shared" si="140"/>
        <v>12</v>
      </c>
      <c r="E1538">
        <f t="shared" si="141"/>
        <v>202112</v>
      </c>
      <c r="F1538" s="105">
        <v>38.166670000000003</v>
      </c>
      <c r="G1538" s="105"/>
      <c r="H1538" s="44"/>
      <c r="J1538" s="32">
        <f t="shared" si="142"/>
        <v>14</v>
      </c>
      <c r="K1538" s="32">
        <f t="shared" si="143"/>
        <v>0</v>
      </c>
    </row>
    <row r="1539" spans="1:11" x14ac:dyDescent="0.35">
      <c r="A1539" s="15">
        <v>44543</v>
      </c>
      <c r="B1539">
        <f t="shared" si="138"/>
        <v>2021</v>
      </c>
      <c r="C1539">
        <f t="shared" si="139"/>
        <v>12</v>
      </c>
      <c r="D1539">
        <f t="shared" si="140"/>
        <v>13</v>
      </c>
      <c r="E1539">
        <f t="shared" si="141"/>
        <v>202112</v>
      </c>
      <c r="F1539" s="105">
        <v>34.125</v>
      </c>
      <c r="G1539" s="105"/>
      <c r="H1539" s="44"/>
      <c r="J1539" s="32">
        <f t="shared" si="142"/>
        <v>18</v>
      </c>
      <c r="K1539" s="32">
        <f t="shared" si="143"/>
        <v>0</v>
      </c>
    </row>
    <row r="1540" spans="1:11" x14ac:dyDescent="0.35">
      <c r="A1540" s="15">
        <v>44544</v>
      </c>
      <c r="B1540">
        <f t="shared" si="138"/>
        <v>2021</v>
      </c>
      <c r="C1540">
        <f t="shared" si="139"/>
        <v>12</v>
      </c>
      <c r="D1540">
        <f t="shared" si="140"/>
        <v>14</v>
      </c>
      <c r="E1540">
        <f t="shared" si="141"/>
        <v>202112</v>
      </c>
      <c r="F1540" s="105">
        <v>32.5</v>
      </c>
      <c r="G1540" s="105"/>
      <c r="H1540" s="44"/>
      <c r="J1540" s="32">
        <f t="shared" si="142"/>
        <v>20</v>
      </c>
      <c r="K1540" s="32">
        <f t="shared" si="143"/>
        <v>0</v>
      </c>
    </row>
    <row r="1541" spans="1:11" x14ac:dyDescent="0.35">
      <c r="A1541" s="15">
        <v>44545</v>
      </c>
      <c r="B1541">
        <f t="shared" si="138"/>
        <v>2021</v>
      </c>
      <c r="C1541">
        <f t="shared" si="139"/>
        <v>12</v>
      </c>
      <c r="D1541">
        <f t="shared" si="140"/>
        <v>15</v>
      </c>
      <c r="E1541">
        <f t="shared" si="141"/>
        <v>202112</v>
      </c>
      <c r="F1541" s="105">
        <v>28.125</v>
      </c>
      <c r="G1541" s="105"/>
      <c r="H1541" s="44"/>
      <c r="J1541" s="32">
        <f t="shared" si="142"/>
        <v>24</v>
      </c>
      <c r="K1541" s="32">
        <f t="shared" si="143"/>
        <v>0</v>
      </c>
    </row>
    <row r="1542" spans="1:11" x14ac:dyDescent="0.35">
      <c r="A1542" s="15">
        <v>44546</v>
      </c>
      <c r="B1542">
        <f t="shared" ref="B1542:B1605" si="144">YEAR(A1542)</f>
        <v>2021</v>
      </c>
      <c r="C1542">
        <f t="shared" ref="C1542:C1605" si="145">MONTH(A1542)</f>
        <v>12</v>
      </c>
      <c r="D1542">
        <f t="shared" ref="D1542:D1605" si="146">DAY(A1542)</f>
        <v>16</v>
      </c>
      <c r="E1542">
        <f t="shared" ref="E1542:E1605" si="147">B1542*100+C1542</f>
        <v>202112</v>
      </c>
      <c r="F1542" s="105">
        <v>27.58333</v>
      </c>
      <c r="G1542" s="105"/>
      <c r="H1542" s="44"/>
      <c r="J1542" s="32">
        <f t="shared" ref="J1542:J1605" si="148">IF(F1542=999,0,MAX(ROUND($J$3-F1542,0),0))</f>
        <v>24</v>
      </c>
      <c r="K1542" s="32">
        <f t="shared" ref="K1542:K1605" si="149">IF(F1542=999,0,MAX(ROUND(F1542-$K$3,0),0))</f>
        <v>0</v>
      </c>
    </row>
    <row r="1543" spans="1:11" x14ac:dyDescent="0.35">
      <c r="A1543" s="15">
        <v>44547</v>
      </c>
      <c r="B1543">
        <f t="shared" si="144"/>
        <v>2021</v>
      </c>
      <c r="C1543">
        <f t="shared" si="145"/>
        <v>12</v>
      </c>
      <c r="D1543">
        <f t="shared" si="146"/>
        <v>17</v>
      </c>
      <c r="E1543">
        <f t="shared" si="147"/>
        <v>202112</v>
      </c>
      <c r="F1543" s="105">
        <v>21.54167</v>
      </c>
      <c r="G1543" s="105"/>
      <c r="H1543" s="44"/>
      <c r="J1543" s="32">
        <f t="shared" si="148"/>
        <v>30</v>
      </c>
      <c r="K1543" s="32">
        <f t="shared" si="149"/>
        <v>0</v>
      </c>
    </row>
    <row r="1544" spans="1:11" x14ac:dyDescent="0.35">
      <c r="A1544" s="15">
        <v>44548</v>
      </c>
      <c r="B1544">
        <f t="shared" si="144"/>
        <v>2021</v>
      </c>
      <c r="C1544">
        <f t="shared" si="145"/>
        <v>12</v>
      </c>
      <c r="D1544">
        <f t="shared" si="146"/>
        <v>18</v>
      </c>
      <c r="E1544">
        <f t="shared" si="147"/>
        <v>202112</v>
      </c>
      <c r="F1544" s="105">
        <v>23</v>
      </c>
      <c r="G1544" s="105"/>
      <c r="H1544" s="44"/>
      <c r="J1544" s="32">
        <f t="shared" si="148"/>
        <v>29</v>
      </c>
      <c r="K1544" s="32">
        <f t="shared" si="149"/>
        <v>0</v>
      </c>
    </row>
    <row r="1545" spans="1:11" x14ac:dyDescent="0.35">
      <c r="A1545" s="15">
        <v>44549</v>
      </c>
      <c r="B1545">
        <f t="shared" si="144"/>
        <v>2021</v>
      </c>
      <c r="C1545">
        <f t="shared" si="145"/>
        <v>12</v>
      </c>
      <c r="D1545">
        <f t="shared" si="146"/>
        <v>19</v>
      </c>
      <c r="E1545">
        <f t="shared" si="147"/>
        <v>202112</v>
      </c>
      <c r="F1545" s="105">
        <v>24.16667</v>
      </c>
      <c r="G1545" s="105"/>
      <c r="H1545" s="44"/>
      <c r="J1545" s="32">
        <f t="shared" si="148"/>
        <v>28</v>
      </c>
      <c r="K1545" s="32">
        <f t="shared" si="149"/>
        <v>0</v>
      </c>
    </row>
    <row r="1546" spans="1:11" x14ac:dyDescent="0.35">
      <c r="A1546" s="15">
        <v>44550</v>
      </c>
      <c r="B1546">
        <f t="shared" si="144"/>
        <v>2021</v>
      </c>
      <c r="C1546">
        <f t="shared" si="145"/>
        <v>12</v>
      </c>
      <c r="D1546">
        <f t="shared" si="146"/>
        <v>20</v>
      </c>
      <c r="E1546">
        <f t="shared" si="147"/>
        <v>202112</v>
      </c>
      <c r="F1546" s="105">
        <v>21.33333</v>
      </c>
      <c r="G1546" s="105"/>
      <c r="H1546" s="44"/>
      <c r="J1546" s="32">
        <f t="shared" si="148"/>
        <v>31</v>
      </c>
      <c r="K1546" s="32">
        <f t="shared" si="149"/>
        <v>0</v>
      </c>
    </row>
    <row r="1547" spans="1:11" x14ac:dyDescent="0.35">
      <c r="A1547" s="15">
        <v>44551</v>
      </c>
      <c r="B1547">
        <f t="shared" si="144"/>
        <v>2021</v>
      </c>
      <c r="C1547">
        <f t="shared" si="145"/>
        <v>12</v>
      </c>
      <c r="D1547">
        <f t="shared" si="146"/>
        <v>21</v>
      </c>
      <c r="E1547">
        <f t="shared" si="147"/>
        <v>202112</v>
      </c>
      <c r="F1547" s="105">
        <v>13.54167</v>
      </c>
      <c r="G1547" s="105"/>
      <c r="H1547" s="44"/>
      <c r="J1547" s="32">
        <f t="shared" si="148"/>
        <v>38</v>
      </c>
      <c r="K1547" s="32">
        <f t="shared" si="149"/>
        <v>0</v>
      </c>
    </row>
    <row r="1548" spans="1:11" x14ac:dyDescent="0.35">
      <c r="A1548" s="15">
        <v>44552</v>
      </c>
      <c r="B1548">
        <f t="shared" si="144"/>
        <v>2021</v>
      </c>
      <c r="C1548">
        <f t="shared" si="145"/>
        <v>12</v>
      </c>
      <c r="D1548">
        <f t="shared" si="146"/>
        <v>22</v>
      </c>
      <c r="E1548">
        <f t="shared" si="147"/>
        <v>202112</v>
      </c>
      <c r="F1548" s="105">
        <v>24.45833</v>
      </c>
      <c r="G1548" s="105"/>
      <c r="H1548" s="44"/>
      <c r="J1548" s="32">
        <f t="shared" si="148"/>
        <v>28</v>
      </c>
      <c r="K1548" s="32">
        <f t="shared" si="149"/>
        <v>0</v>
      </c>
    </row>
    <row r="1549" spans="1:11" x14ac:dyDescent="0.35">
      <c r="A1549" s="15">
        <v>44553</v>
      </c>
      <c r="B1549">
        <f t="shared" si="144"/>
        <v>2021</v>
      </c>
      <c r="C1549">
        <f t="shared" si="145"/>
        <v>12</v>
      </c>
      <c r="D1549">
        <f t="shared" si="146"/>
        <v>23</v>
      </c>
      <c r="E1549">
        <f t="shared" si="147"/>
        <v>202112</v>
      </c>
      <c r="F1549" s="105">
        <v>29.75</v>
      </c>
      <c r="G1549" s="105"/>
      <c r="H1549" s="44"/>
      <c r="J1549" s="32">
        <f t="shared" si="148"/>
        <v>22</v>
      </c>
      <c r="K1549" s="32">
        <f t="shared" si="149"/>
        <v>0</v>
      </c>
    </row>
    <row r="1550" spans="1:11" x14ac:dyDescent="0.35">
      <c r="A1550" s="15">
        <v>44554</v>
      </c>
      <c r="B1550">
        <f t="shared" si="144"/>
        <v>2021</v>
      </c>
      <c r="C1550">
        <f t="shared" si="145"/>
        <v>12</v>
      </c>
      <c r="D1550">
        <f t="shared" si="146"/>
        <v>24</v>
      </c>
      <c r="E1550">
        <f t="shared" si="147"/>
        <v>202112</v>
      </c>
      <c r="F1550" s="105">
        <v>26.75</v>
      </c>
      <c r="G1550" s="105"/>
      <c r="H1550" s="44"/>
      <c r="J1550" s="32">
        <f t="shared" si="148"/>
        <v>25</v>
      </c>
      <c r="K1550" s="32">
        <f t="shared" si="149"/>
        <v>0</v>
      </c>
    </row>
    <row r="1551" spans="1:11" x14ac:dyDescent="0.35">
      <c r="A1551" s="15">
        <v>44555</v>
      </c>
      <c r="B1551">
        <f t="shared" si="144"/>
        <v>2021</v>
      </c>
      <c r="C1551">
        <f t="shared" si="145"/>
        <v>12</v>
      </c>
      <c r="D1551">
        <f t="shared" si="146"/>
        <v>25</v>
      </c>
      <c r="E1551">
        <f t="shared" si="147"/>
        <v>202112</v>
      </c>
      <c r="F1551" s="105">
        <v>20.83333</v>
      </c>
      <c r="G1551" s="105"/>
      <c r="H1551" s="44"/>
      <c r="J1551" s="32">
        <f t="shared" si="148"/>
        <v>31</v>
      </c>
      <c r="K1551" s="32">
        <f t="shared" si="149"/>
        <v>0</v>
      </c>
    </row>
    <row r="1552" spans="1:11" x14ac:dyDescent="0.35">
      <c r="A1552" s="15">
        <v>44556</v>
      </c>
      <c r="B1552">
        <f t="shared" si="144"/>
        <v>2021</v>
      </c>
      <c r="C1552">
        <f t="shared" si="145"/>
        <v>12</v>
      </c>
      <c r="D1552">
        <f t="shared" si="146"/>
        <v>26</v>
      </c>
      <c r="E1552">
        <f t="shared" si="147"/>
        <v>202112</v>
      </c>
      <c r="F1552" s="105">
        <v>6.5833329999999997</v>
      </c>
      <c r="G1552" s="105"/>
      <c r="H1552" s="44"/>
      <c r="J1552" s="32">
        <f t="shared" si="148"/>
        <v>45</v>
      </c>
      <c r="K1552" s="32">
        <f t="shared" si="149"/>
        <v>0</v>
      </c>
    </row>
    <row r="1553" spans="1:11" x14ac:dyDescent="0.35">
      <c r="A1553" s="15">
        <v>44557</v>
      </c>
      <c r="B1553">
        <f t="shared" si="144"/>
        <v>2021</v>
      </c>
      <c r="C1553">
        <f t="shared" si="145"/>
        <v>12</v>
      </c>
      <c r="D1553">
        <f t="shared" si="146"/>
        <v>27</v>
      </c>
      <c r="E1553">
        <f t="shared" si="147"/>
        <v>202112</v>
      </c>
      <c r="F1553" s="105">
        <v>0.5</v>
      </c>
      <c r="G1553" s="105"/>
      <c r="H1553" s="44"/>
      <c r="J1553" s="32">
        <f t="shared" si="148"/>
        <v>52</v>
      </c>
      <c r="K1553" s="32">
        <f t="shared" si="149"/>
        <v>0</v>
      </c>
    </row>
    <row r="1554" spans="1:11" x14ac:dyDescent="0.35">
      <c r="A1554" s="15">
        <v>44558</v>
      </c>
      <c r="B1554">
        <f t="shared" si="144"/>
        <v>2021</v>
      </c>
      <c r="C1554">
        <f t="shared" si="145"/>
        <v>12</v>
      </c>
      <c r="D1554">
        <f t="shared" si="146"/>
        <v>28</v>
      </c>
      <c r="E1554">
        <f t="shared" si="147"/>
        <v>202112</v>
      </c>
      <c r="F1554" s="105">
        <v>5.5833329999999997</v>
      </c>
      <c r="G1554" s="105"/>
      <c r="H1554" s="44"/>
      <c r="J1554" s="32">
        <f t="shared" si="148"/>
        <v>46</v>
      </c>
      <c r="K1554" s="32">
        <f t="shared" si="149"/>
        <v>0</v>
      </c>
    </row>
    <row r="1555" spans="1:11" x14ac:dyDescent="0.35">
      <c r="A1555" s="15">
        <v>44559</v>
      </c>
      <c r="B1555">
        <f t="shared" si="144"/>
        <v>2021</v>
      </c>
      <c r="C1555">
        <f t="shared" si="145"/>
        <v>12</v>
      </c>
      <c r="D1555">
        <f t="shared" si="146"/>
        <v>29</v>
      </c>
      <c r="E1555">
        <f t="shared" si="147"/>
        <v>202112</v>
      </c>
      <c r="F1555" s="105">
        <v>8.7916670000000003</v>
      </c>
      <c r="G1555" s="105"/>
      <c r="H1555" s="44"/>
      <c r="J1555" s="32">
        <f t="shared" si="148"/>
        <v>43</v>
      </c>
      <c r="K1555" s="32">
        <f t="shared" si="149"/>
        <v>0</v>
      </c>
    </row>
    <row r="1556" spans="1:11" x14ac:dyDescent="0.35">
      <c r="A1556" s="15">
        <v>44560</v>
      </c>
      <c r="B1556">
        <f t="shared" si="144"/>
        <v>2021</v>
      </c>
      <c r="C1556">
        <f t="shared" si="145"/>
        <v>12</v>
      </c>
      <c r="D1556">
        <f t="shared" si="146"/>
        <v>30</v>
      </c>
      <c r="E1556">
        <f t="shared" si="147"/>
        <v>202112</v>
      </c>
      <c r="F1556" s="105">
        <v>11.625</v>
      </c>
      <c r="G1556" s="105"/>
      <c r="H1556" s="44"/>
      <c r="J1556" s="32">
        <f t="shared" si="148"/>
        <v>40</v>
      </c>
      <c r="K1556" s="32">
        <f t="shared" si="149"/>
        <v>0</v>
      </c>
    </row>
    <row r="1557" spans="1:11" x14ac:dyDescent="0.35">
      <c r="A1557" s="15">
        <v>44561</v>
      </c>
      <c r="B1557">
        <f t="shared" si="144"/>
        <v>2021</v>
      </c>
      <c r="C1557">
        <f t="shared" si="145"/>
        <v>12</v>
      </c>
      <c r="D1557">
        <f t="shared" si="146"/>
        <v>31</v>
      </c>
      <c r="E1557">
        <f t="shared" si="147"/>
        <v>202112</v>
      </c>
      <c r="F1557" s="105">
        <v>11.45833</v>
      </c>
      <c r="G1557" s="105"/>
      <c r="H1557" s="44"/>
      <c r="J1557" s="32">
        <f t="shared" si="148"/>
        <v>41</v>
      </c>
      <c r="K1557" s="32">
        <f t="shared" si="149"/>
        <v>0</v>
      </c>
    </row>
    <row r="1558" spans="1:11" x14ac:dyDescent="0.35">
      <c r="A1558" s="15">
        <v>44562</v>
      </c>
      <c r="B1558">
        <f t="shared" si="144"/>
        <v>2022</v>
      </c>
      <c r="C1558">
        <f t="shared" si="145"/>
        <v>1</v>
      </c>
      <c r="D1558">
        <f t="shared" si="146"/>
        <v>1</v>
      </c>
      <c r="E1558">
        <f t="shared" si="147"/>
        <v>202201</v>
      </c>
      <c r="F1558" s="105">
        <v>7.4583329999999997</v>
      </c>
      <c r="G1558" s="105"/>
      <c r="H1558" s="44"/>
      <c r="J1558" s="32">
        <f t="shared" si="148"/>
        <v>45</v>
      </c>
      <c r="K1558" s="32">
        <f t="shared" si="149"/>
        <v>0</v>
      </c>
    </row>
    <row r="1559" spans="1:11" x14ac:dyDescent="0.35">
      <c r="A1559" s="15">
        <v>44563</v>
      </c>
      <c r="B1559">
        <f t="shared" si="144"/>
        <v>2022</v>
      </c>
      <c r="C1559">
        <f t="shared" si="145"/>
        <v>1</v>
      </c>
      <c r="D1559">
        <f t="shared" si="146"/>
        <v>2</v>
      </c>
      <c r="E1559">
        <f t="shared" si="147"/>
        <v>202201</v>
      </c>
      <c r="F1559" s="105">
        <v>13.75</v>
      </c>
      <c r="G1559" s="105"/>
      <c r="H1559" s="44"/>
      <c r="J1559" s="32">
        <f t="shared" si="148"/>
        <v>38</v>
      </c>
      <c r="K1559" s="32">
        <f t="shared" si="149"/>
        <v>0</v>
      </c>
    </row>
    <row r="1560" spans="1:11" x14ac:dyDescent="0.35">
      <c r="A1560" s="15">
        <v>44564</v>
      </c>
      <c r="B1560">
        <f t="shared" si="144"/>
        <v>2022</v>
      </c>
      <c r="C1560">
        <f t="shared" si="145"/>
        <v>1</v>
      </c>
      <c r="D1560">
        <f t="shared" si="146"/>
        <v>3</v>
      </c>
      <c r="E1560">
        <f t="shared" si="147"/>
        <v>202201</v>
      </c>
      <c r="F1560" s="105">
        <v>21.45833</v>
      </c>
      <c r="G1560" s="105"/>
      <c r="H1560" s="44"/>
      <c r="J1560" s="32">
        <f t="shared" si="148"/>
        <v>31</v>
      </c>
      <c r="K1560" s="32">
        <f t="shared" si="149"/>
        <v>0</v>
      </c>
    </row>
    <row r="1561" spans="1:11" x14ac:dyDescent="0.35">
      <c r="A1561" s="15">
        <v>44565</v>
      </c>
      <c r="B1561">
        <f t="shared" si="144"/>
        <v>2022</v>
      </c>
      <c r="C1561">
        <f t="shared" si="145"/>
        <v>1</v>
      </c>
      <c r="D1561">
        <f t="shared" si="146"/>
        <v>4</v>
      </c>
      <c r="E1561">
        <f t="shared" si="147"/>
        <v>202201</v>
      </c>
      <c r="F1561" s="105">
        <v>21.5</v>
      </c>
      <c r="G1561" s="105"/>
      <c r="H1561" s="44"/>
      <c r="J1561" s="32">
        <f t="shared" si="148"/>
        <v>31</v>
      </c>
      <c r="K1561" s="32">
        <f t="shared" si="149"/>
        <v>0</v>
      </c>
    </row>
    <row r="1562" spans="1:11" x14ac:dyDescent="0.35">
      <c r="A1562" s="15">
        <v>44566</v>
      </c>
      <c r="B1562">
        <f t="shared" si="144"/>
        <v>2022</v>
      </c>
      <c r="C1562">
        <f t="shared" si="145"/>
        <v>1</v>
      </c>
      <c r="D1562">
        <f t="shared" si="146"/>
        <v>5</v>
      </c>
      <c r="E1562">
        <f t="shared" si="147"/>
        <v>202201</v>
      </c>
      <c r="F1562" s="105">
        <v>19.66667</v>
      </c>
      <c r="G1562" s="105"/>
      <c r="H1562" s="44"/>
      <c r="J1562" s="32">
        <f t="shared" si="148"/>
        <v>32</v>
      </c>
      <c r="K1562" s="32">
        <f t="shared" si="149"/>
        <v>0</v>
      </c>
    </row>
    <row r="1563" spans="1:11" x14ac:dyDescent="0.35">
      <c r="A1563" s="15">
        <v>44567</v>
      </c>
      <c r="B1563">
        <f t="shared" si="144"/>
        <v>2022</v>
      </c>
      <c r="C1563">
        <f t="shared" si="145"/>
        <v>1</v>
      </c>
      <c r="D1563">
        <f t="shared" si="146"/>
        <v>6</v>
      </c>
      <c r="E1563">
        <f t="shared" si="147"/>
        <v>202201</v>
      </c>
      <c r="F1563" s="105">
        <v>16.16667</v>
      </c>
      <c r="G1563" s="105"/>
      <c r="H1563" s="44"/>
      <c r="J1563" s="32">
        <f t="shared" si="148"/>
        <v>36</v>
      </c>
      <c r="K1563" s="32">
        <f t="shared" si="149"/>
        <v>0</v>
      </c>
    </row>
    <row r="1564" spans="1:11" x14ac:dyDescent="0.35">
      <c r="A1564" s="15">
        <v>44568</v>
      </c>
      <c r="B1564">
        <f t="shared" si="144"/>
        <v>2022</v>
      </c>
      <c r="C1564">
        <f t="shared" si="145"/>
        <v>1</v>
      </c>
      <c r="D1564">
        <f t="shared" si="146"/>
        <v>7</v>
      </c>
      <c r="E1564">
        <f t="shared" si="147"/>
        <v>202201</v>
      </c>
      <c r="F1564" s="105">
        <v>23.79167</v>
      </c>
      <c r="G1564" s="105"/>
      <c r="H1564" s="44"/>
      <c r="J1564" s="32">
        <f t="shared" si="148"/>
        <v>28</v>
      </c>
      <c r="K1564" s="32">
        <f t="shared" si="149"/>
        <v>0</v>
      </c>
    </row>
    <row r="1565" spans="1:11" x14ac:dyDescent="0.35">
      <c r="A1565" s="15">
        <v>44569</v>
      </c>
      <c r="B1565">
        <f t="shared" si="144"/>
        <v>2022</v>
      </c>
      <c r="C1565">
        <f t="shared" si="145"/>
        <v>1</v>
      </c>
      <c r="D1565">
        <f t="shared" si="146"/>
        <v>8</v>
      </c>
      <c r="E1565">
        <f t="shared" si="147"/>
        <v>202201</v>
      </c>
      <c r="F1565" s="105">
        <v>16.29167</v>
      </c>
      <c r="G1565" s="105"/>
      <c r="H1565" s="44"/>
      <c r="J1565" s="32">
        <f t="shared" si="148"/>
        <v>36</v>
      </c>
      <c r="K1565" s="32">
        <f t="shared" si="149"/>
        <v>0</v>
      </c>
    </row>
    <row r="1566" spans="1:11" x14ac:dyDescent="0.35">
      <c r="A1566" s="15">
        <v>44570</v>
      </c>
      <c r="B1566">
        <f t="shared" si="144"/>
        <v>2022</v>
      </c>
      <c r="C1566">
        <f t="shared" si="145"/>
        <v>1</v>
      </c>
      <c r="D1566">
        <f t="shared" si="146"/>
        <v>9</v>
      </c>
      <c r="E1566">
        <f t="shared" si="147"/>
        <v>202201</v>
      </c>
      <c r="F1566" s="105">
        <v>17.20833</v>
      </c>
      <c r="G1566" s="105"/>
      <c r="H1566" s="44"/>
      <c r="J1566" s="32">
        <f t="shared" si="148"/>
        <v>35</v>
      </c>
      <c r="K1566" s="32">
        <f t="shared" si="149"/>
        <v>0</v>
      </c>
    </row>
    <row r="1567" spans="1:11" x14ac:dyDescent="0.35">
      <c r="A1567" s="15">
        <v>44571</v>
      </c>
      <c r="B1567">
        <f t="shared" si="144"/>
        <v>2022</v>
      </c>
      <c r="C1567">
        <f t="shared" si="145"/>
        <v>1</v>
      </c>
      <c r="D1567">
        <f t="shared" si="146"/>
        <v>10</v>
      </c>
      <c r="E1567">
        <f t="shared" si="147"/>
        <v>202201</v>
      </c>
      <c r="F1567" s="105">
        <v>15.16667</v>
      </c>
      <c r="G1567" s="105"/>
      <c r="H1567" s="44"/>
      <c r="J1567" s="32">
        <f t="shared" si="148"/>
        <v>37</v>
      </c>
      <c r="K1567" s="32">
        <f t="shared" si="149"/>
        <v>0</v>
      </c>
    </row>
    <row r="1568" spans="1:11" x14ac:dyDescent="0.35">
      <c r="A1568" s="15">
        <v>44572</v>
      </c>
      <c r="B1568">
        <f t="shared" si="144"/>
        <v>2022</v>
      </c>
      <c r="C1568">
        <f t="shared" si="145"/>
        <v>1</v>
      </c>
      <c r="D1568">
        <f t="shared" si="146"/>
        <v>11</v>
      </c>
      <c r="E1568">
        <f t="shared" si="147"/>
        <v>202201</v>
      </c>
      <c r="F1568" s="105">
        <v>28.45833</v>
      </c>
      <c r="G1568" s="105"/>
      <c r="H1568" s="44"/>
      <c r="J1568" s="32">
        <f t="shared" si="148"/>
        <v>24</v>
      </c>
      <c r="K1568" s="32">
        <f t="shared" si="149"/>
        <v>0</v>
      </c>
    </row>
    <row r="1569" spans="1:11" x14ac:dyDescent="0.35">
      <c r="A1569" s="15">
        <v>44573</v>
      </c>
      <c r="B1569">
        <f t="shared" si="144"/>
        <v>2022</v>
      </c>
      <c r="C1569">
        <f t="shared" si="145"/>
        <v>1</v>
      </c>
      <c r="D1569">
        <f t="shared" si="146"/>
        <v>12</v>
      </c>
      <c r="E1569">
        <f t="shared" si="147"/>
        <v>202201</v>
      </c>
      <c r="F1569" s="105">
        <v>33.666670000000003</v>
      </c>
      <c r="G1569" s="105"/>
      <c r="H1569" s="44"/>
      <c r="J1569" s="32">
        <f t="shared" si="148"/>
        <v>18</v>
      </c>
      <c r="K1569" s="32">
        <f t="shared" si="149"/>
        <v>0</v>
      </c>
    </row>
    <row r="1570" spans="1:11" x14ac:dyDescent="0.35">
      <c r="A1570" s="15">
        <v>44574</v>
      </c>
      <c r="B1570">
        <f t="shared" si="144"/>
        <v>2022</v>
      </c>
      <c r="C1570">
        <f t="shared" si="145"/>
        <v>1</v>
      </c>
      <c r="D1570">
        <f t="shared" si="146"/>
        <v>13</v>
      </c>
      <c r="E1570">
        <f t="shared" si="147"/>
        <v>202201</v>
      </c>
      <c r="F1570" s="105">
        <v>31.08333</v>
      </c>
      <c r="G1570" s="105"/>
      <c r="H1570" s="44"/>
      <c r="J1570" s="32">
        <f t="shared" si="148"/>
        <v>21</v>
      </c>
      <c r="K1570" s="32">
        <f t="shared" si="149"/>
        <v>0</v>
      </c>
    </row>
    <row r="1571" spans="1:11" x14ac:dyDescent="0.35">
      <c r="A1571" s="15">
        <v>44575</v>
      </c>
      <c r="B1571">
        <f t="shared" si="144"/>
        <v>2022</v>
      </c>
      <c r="C1571">
        <f t="shared" si="145"/>
        <v>1</v>
      </c>
      <c r="D1571">
        <f t="shared" si="146"/>
        <v>14</v>
      </c>
      <c r="E1571">
        <f t="shared" si="147"/>
        <v>202201</v>
      </c>
      <c r="F1571" s="105">
        <v>32.958329999999997</v>
      </c>
      <c r="G1571" s="105"/>
      <c r="H1571" s="44"/>
      <c r="J1571" s="32">
        <f t="shared" si="148"/>
        <v>19</v>
      </c>
      <c r="K1571" s="32">
        <f t="shared" si="149"/>
        <v>0</v>
      </c>
    </row>
    <row r="1572" spans="1:11" x14ac:dyDescent="0.35">
      <c r="A1572" s="15">
        <v>44576</v>
      </c>
      <c r="B1572">
        <f t="shared" si="144"/>
        <v>2022</v>
      </c>
      <c r="C1572">
        <f t="shared" si="145"/>
        <v>1</v>
      </c>
      <c r="D1572">
        <f t="shared" si="146"/>
        <v>15</v>
      </c>
      <c r="E1572">
        <f t="shared" si="147"/>
        <v>202201</v>
      </c>
      <c r="F1572" s="105">
        <v>33.958329999999997</v>
      </c>
      <c r="G1572" s="105"/>
      <c r="H1572" s="44"/>
      <c r="J1572" s="32">
        <f t="shared" si="148"/>
        <v>18</v>
      </c>
      <c r="K1572" s="32">
        <f t="shared" si="149"/>
        <v>0</v>
      </c>
    </row>
    <row r="1573" spans="1:11" x14ac:dyDescent="0.35">
      <c r="A1573" s="15">
        <v>44577</v>
      </c>
      <c r="B1573">
        <f t="shared" si="144"/>
        <v>2022</v>
      </c>
      <c r="C1573">
        <f t="shared" si="145"/>
        <v>1</v>
      </c>
      <c r="D1573">
        <f t="shared" si="146"/>
        <v>16</v>
      </c>
      <c r="E1573">
        <f t="shared" si="147"/>
        <v>202201</v>
      </c>
      <c r="F1573" s="105">
        <v>33.375</v>
      </c>
      <c r="G1573" s="105"/>
      <c r="H1573" s="44"/>
      <c r="J1573" s="32">
        <f t="shared" si="148"/>
        <v>19</v>
      </c>
      <c r="K1573" s="32">
        <f t="shared" si="149"/>
        <v>0</v>
      </c>
    </row>
    <row r="1574" spans="1:11" x14ac:dyDescent="0.35">
      <c r="A1574" s="15">
        <v>44578</v>
      </c>
      <c r="B1574">
        <f t="shared" si="144"/>
        <v>2022</v>
      </c>
      <c r="C1574">
        <f t="shared" si="145"/>
        <v>1</v>
      </c>
      <c r="D1574">
        <f t="shared" si="146"/>
        <v>17</v>
      </c>
      <c r="E1574">
        <f t="shared" si="147"/>
        <v>202201</v>
      </c>
      <c r="F1574" s="105">
        <v>32</v>
      </c>
      <c r="G1574" s="105"/>
      <c r="H1574" s="44"/>
      <c r="J1574" s="32">
        <f t="shared" si="148"/>
        <v>20</v>
      </c>
      <c r="K1574" s="32">
        <f t="shared" si="149"/>
        <v>0</v>
      </c>
    </row>
    <row r="1575" spans="1:11" x14ac:dyDescent="0.35">
      <c r="A1575" s="15">
        <v>44579</v>
      </c>
      <c r="B1575">
        <f t="shared" si="144"/>
        <v>2022</v>
      </c>
      <c r="C1575">
        <f t="shared" si="145"/>
        <v>1</v>
      </c>
      <c r="D1575">
        <f t="shared" si="146"/>
        <v>18</v>
      </c>
      <c r="E1575">
        <f t="shared" si="147"/>
        <v>202201</v>
      </c>
      <c r="F1575" s="105">
        <v>32.041670000000003</v>
      </c>
      <c r="G1575" s="105"/>
      <c r="H1575" s="44"/>
      <c r="J1575" s="32">
        <f t="shared" si="148"/>
        <v>20</v>
      </c>
      <c r="K1575" s="32">
        <f t="shared" si="149"/>
        <v>0</v>
      </c>
    </row>
    <row r="1576" spans="1:11" x14ac:dyDescent="0.35">
      <c r="A1576" s="15">
        <v>44580</v>
      </c>
      <c r="B1576">
        <f t="shared" si="144"/>
        <v>2022</v>
      </c>
      <c r="C1576">
        <f t="shared" si="145"/>
        <v>1</v>
      </c>
      <c r="D1576">
        <f t="shared" si="146"/>
        <v>19</v>
      </c>
      <c r="E1576">
        <f t="shared" si="147"/>
        <v>202201</v>
      </c>
      <c r="F1576" s="105">
        <v>29.375</v>
      </c>
      <c r="G1576" s="105"/>
      <c r="H1576" s="44"/>
      <c r="J1576" s="32">
        <f t="shared" si="148"/>
        <v>23</v>
      </c>
      <c r="K1576" s="32">
        <f t="shared" si="149"/>
        <v>0</v>
      </c>
    </row>
    <row r="1577" spans="1:11" x14ac:dyDescent="0.35">
      <c r="A1577" s="15">
        <v>44581</v>
      </c>
      <c r="B1577">
        <f t="shared" si="144"/>
        <v>2022</v>
      </c>
      <c r="C1577">
        <f t="shared" si="145"/>
        <v>1</v>
      </c>
      <c r="D1577">
        <f t="shared" si="146"/>
        <v>20</v>
      </c>
      <c r="E1577">
        <f t="shared" si="147"/>
        <v>202201</v>
      </c>
      <c r="F1577" s="105">
        <v>33.541670000000003</v>
      </c>
      <c r="G1577" s="105"/>
      <c r="H1577" s="44"/>
      <c r="J1577" s="32">
        <f t="shared" si="148"/>
        <v>18</v>
      </c>
      <c r="K1577" s="32">
        <f t="shared" si="149"/>
        <v>0</v>
      </c>
    </row>
    <row r="1578" spans="1:11" x14ac:dyDescent="0.35">
      <c r="A1578" s="15">
        <v>44582</v>
      </c>
      <c r="B1578">
        <f t="shared" si="144"/>
        <v>2022</v>
      </c>
      <c r="C1578">
        <f t="shared" si="145"/>
        <v>1</v>
      </c>
      <c r="D1578">
        <f t="shared" si="146"/>
        <v>21</v>
      </c>
      <c r="E1578">
        <f t="shared" si="147"/>
        <v>202201</v>
      </c>
      <c r="F1578" s="105">
        <v>28.41667</v>
      </c>
      <c r="G1578" s="105"/>
      <c r="H1578" s="44"/>
      <c r="J1578" s="32">
        <f t="shared" si="148"/>
        <v>24</v>
      </c>
      <c r="K1578" s="32">
        <f t="shared" si="149"/>
        <v>0</v>
      </c>
    </row>
    <row r="1579" spans="1:11" x14ac:dyDescent="0.35">
      <c r="A1579" s="15">
        <v>44583</v>
      </c>
      <c r="B1579">
        <f t="shared" si="144"/>
        <v>2022</v>
      </c>
      <c r="C1579">
        <f t="shared" si="145"/>
        <v>1</v>
      </c>
      <c r="D1579">
        <f t="shared" si="146"/>
        <v>22</v>
      </c>
      <c r="E1579">
        <f t="shared" si="147"/>
        <v>202201</v>
      </c>
      <c r="F1579" s="105">
        <v>23.79167</v>
      </c>
      <c r="G1579" s="105"/>
      <c r="H1579" s="44"/>
      <c r="J1579" s="32">
        <f t="shared" si="148"/>
        <v>28</v>
      </c>
      <c r="K1579" s="32">
        <f t="shared" si="149"/>
        <v>0</v>
      </c>
    </row>
    <row r="1580" spans="1:11" x14ac:dyDescent="0.35">
      <c r="A1580" s="15">
        <v>44584</v>
      </c>
      <c r="B1580">
        <f t="shared" si="144"/>
        <v>2022</v>
      </c>
      <c r="C1580">
        <f t="shared" si="145"/>
        <v>1</v>
      </c>
      <c r="D1580">
        <f t="shared" si="146"/>
        <v>23</v>
      </c>
      <c r="E1580">
        <f t="shared" si="147"/>
        <v>202201</v>
      </c>
      <c r="F1580" s="105">
        <v>27.20833</v>
      </c>
      <c r="G1580" s="105"/>
      <c r="H1580" s="44"/>
      <c r="J1580" s="32">
        <f t="shared" si="148"/>
        <v>25</v>
      </c>
      <c r="K1580" s="32">
        <f t="shared" si="149"/>
        <v>0</v>
      </c>
    </row>
    <row r="1581" spans="1:11" x14ac:dyDescent="0.35">
      <c r="A1581" s="15">
        <v>44585</v>
      </c>
      <c r="B1581">
        <f t="shared" si="144"/>
        <v>2022</v>
      </c>
      <c r="C1581">
        <f t="shared" si="145"/>
        <v>1</v>
      </c>
      <c r="D1581">
        <f t="shared" si="146"/>
        <v>24</v>
      </c>
      <c r="E1581">
        <f t="shared" si="147"/>
        <v>202201</v>
      </c>
      <c r="F1581" s="105">
        <v>28.375</v>
      </c>
      <c r="G1581" s="105"/>
      <c r="H1581" s="44"/>
      <c r="J1581" s="32">
        <f t="shared" si="148"/>
        <v>24</v>
      </c>
      <c r="K1581" s="32">
        <f t="shared" si="149"/>
        <v>0</v>
      </c>
    </row>
    <row r="1582" spans="1:11" x14ac:dyDescent="0.35">
      <c r="A1582" s="15">
        <v>44586</v>
      </c>
      <c r="B1582">
        <f t="shared" si="144"/>
        <v>2022</v>
      </c>
      <c r="C1582">
        <f t="shared" si="145"/>
        <v>1</v>
      </c>
      <c r="D1582">
        <f t="shared" si="146"/>
        <v>25</v>
      </c>
      <c r="E1582">
        <f t="shared" si="147"/>
        <v>202201</v>
      </c>
      <c r="F1582" s="105">
        <v>24.79167</v>
      </c>
      <c r="G1582" s="105"/>
      <c r="H1582" s="44"/>
      <c r="J1582" s="32">
        <f t="shared" si="148"/>
        <v>27</v>
      </c>
      <c r="K1582" s="32">
        <f t="shared" si="149"/>
        <v>0</v>
      </c>
    </row>
    <row r="1583" spans="1:11" x14ac:dyDescent="0.35">
      <c r="A1583" s="15">
        <v>44587</v>
      </c>
      <c r="B1583">
        <f t="shared" si="144"/>
        <v>2022</v>
      </c>
      <c r="C1583">
        <f t="shared" si="145"/>
        <v>1</v>
      </c>
      <c r="D1583">
        <f t="shared" si="146"/>
        <v>26</v>
      </c>
      <c r="E1583">
        <f t="shared" si="147"/>
        <v>202201</v>
      </c>
      <c r="F1583" s="105">
        <v>27.79167</v>
      </c>
      <c r="G1583" s="105"/>
      <c r="H1583" s="44"/>
      <c r="J1583" s="32">
        <f t="shared" si="148"/>
        <v>24</v>
      </c>
      <c r="K1583" s="32">
        <f t="shared" si="149"/>
        <v>0</v>
      </c>
    </row>
    <row r="1584" spans="1:11" x14ac:dyDescent="0.35">
      <c r="A1584" s="15">
        <v>44588</v>
      </c>
      <c r="B1584">
        <f t="shared" si="144"/>
        <v>2022</v>
      </c>
      <c r="C1584">
        <f t="shared" si="145"/>
        <v>1</v>
      </c>
      <c r="D1584">
        <f t="shared" si="146"/>
        <v>27</v>
      </c>
      <c r="E1584">
        <f t="shared" si="147"/>
        <v>202201</v>
      </c>
      <c r="F1584" s="105">
        <v>26.41667</v>
      </c>
      <c r="G1584" s="105"/>
      <c r="H1584" s="44"/>
      <c r="J1584" s="32">
        <f t="shared" si="148"/>
        <v>26</v>
      </c>
      <c r="K1584" s="32">
        <f t="shared" si="149"/>
        <v>0</v>
      </c>
    </row>
    <row r="1585" spans="1:11" x14ac:dyDescent="0.35">
      <c r="A1585" s="15">
        <v>44589</v>
      </c>
      <c r="B1585">
        <f t="shared" si="144"/>
        <v>2022</v>
      </c>
      <c r="C1585">
        <f t="shared" si="145"/>
        <v>1</v>
      </c>
      <c r="D1585">
        <f t="shared" si="146"/>
        <v>28</v>
      </c>
      <c r="E1585">
        <f t="shared" si="147"/>
        <v>202201</v>
      </c>
      <c r="F1585" s="105">
        <v>26.79167</v>
      </c>
      <c r="G1585" s="105"/>
      <c r="H1585" s="44"/>
      <c r="J1585" s="32">
        <f t="shared" si="148"/>
        <v>25</v>
      </c>
      <c r="K1585" s="32">
        <f t="shared" si="149"/>
        <v>0</v>
      </c>
    </row>
    <row r="1586" spans="1:11" x14ac:dyDescent="0.35">
      <c r="A1586" s="15">
        <v>44590</v>
      </c>
      <c r="B1586">
        <f t="shared" si="144"/>
        <v>2022</v>
      </c>
      <c r="C1586">
        <f t="shared" si="145"/>
        <v>1</v>
      </c>
      <c r="D1586">
        <f t="shared" si="146"/>
        <v>29</v>
      </c>
      <c r="E1586">
        <f t="shared" si="147"/>
        <v>202201</v>
      </c>
      <c r="F1586" s="105">
        <v>27</v>
      </c>
      <c r="G1586" s="105"/>
      <c r="H1586" s="44"/>
      <c r="J1586" s="32">
        <f t="shared" si="148"/>
        <v>25</v>
      </c>
      <c r="K1586" s="32">
        <f t="shared" si="149"/>
        <v>0</v>
      </c>
    </row>
    <row r="1587" spans="1:11" x14ac:dyDescent="0.35">
      <c r="A1587" s="15">
        <v>44591</v>
      </c>
      <c r="B1587">
        <f t="shared" si="144"/>
        <v>2022</v>
      </c>
      <c r="C1587">
        <f t="shared" si="145"/>
        <v>1</v>
      </c>
      <c r="D1587">
        <f t="shared" si="146"/>
        <v>30</v>
      </c>
      <c r="E1587">
        <f t="shared" si="147"/>
        <v>202201</v>
      </c>
      <c r="F1587" s="105">
        <v>27.41667</v>
      </c>
      <c r="G1587" s="105"/>
      <c r="H1587" s="44"/>
      <c r="J1587" s="32">
        <f t="shared" si="148"/>
        <v>25</v>
      </c>
      <c r="K1587" s="32">
        <f t="shared" si="149"/>
        <v>0</v>
      </c>
    </row>
    <row r="1588" spans="1:11" x14ac:dyDescent="0.35">
      <c r="A1588" s="15">
        <v>44592</v>
      </c>
      <c r="B1588">
        <f t="shared" si="144"/>
        <v>2022</v>
      </c>
      <c r="C1588">
        <f t="shared" si="145"/>
        <v>1</v>
      </c>
      <c r="D1588">
        <f t="shared" si="146"/>
        <v>31</v>
      </c>
      <c r="E1588">
        <f t="shared" si="147"/>
        <v>202201</v>
      </c>
      <c r="F1588" s="105">
        <v>23.91667</v>
      </c>
      <c r="G1588" s="105"/>
      <c r="H1588" s="44"/>
      <c r="J1588" s="32">
        <f t="shared" si="148"/>
        <v>28</v>
      </c>
      <c r="K1588" s="32">
        <f t="shared" si="149"/>
        <v>0</v>
      </c>
    </row>
    <row r="1589" spans="1:11" x14ac:dyDescent="0.35">
      <c r="A1589" s="15">
        <v>44593</v>
      </c>
      <c r="B1589">
        <f t="shared" si="144"/>
        <v>2022</v>
      </c>
      <c r="C1589">
        <f t="shared" si="145"/>
        <v>2</v>
      </c>
      <c r="D1589">
        <f t="shared" si="146"/>
        <v>1</v>
      </c>
      <c r="E1589">
        <f t="shared" si="147"/>
        <v>202202</v>
      </c>
      <c r="F1589" s="105">
        <v>20.25</v>
      </c>
      <c r="G1589" s="105"/>
      <c r="H1589" s="44"/>
      <c r="J1589" s="32">
        <f t="shared" si="148"/>
        <v>32</v>
      </c>
      <c r="K1589" s="32">
        <f t="shared" si="149"/>
        <v>0</v>
      </c>
    </row>
    <row r="1590" spans="1:11" x14ac:dyDescent="0.35">
      <c r="A1590" s="15">
        <v>44594</v>
      </c>
      <c r="B1590">
        <f t="shared" si="144"/>
        <v>2022</v>
      </c>
      <c r="C1590">
        <f t="shared" si="145"/>
        <v>2</v>
      </c>
      <c r="D1590">
        <f t="shared" si="146"/>
        <v>2</v>
      </c>
      <c r="E1590">
        <f t="shared" si="147"/>
        <v>202202</v>
      </c>
      <c r="F1590" s="105">
        <v>21.75</v>
      </c>
      <c r="G1590" s="105"/>
      <c r="H1590" s="44"/>
      <c r="J1590" s="32">
        <f t="shared" si="148"/>
        <v>30</v>
      </c>
      <c r="K1590" s="32">
        <f t="shared" si="149"/>
        <v>0</v>
      </c>
    </row>
    <row r="1591" spans="1:11" x14ac:dyDescent="0.35">
      <c r="A1591" s="15">
        <v>44595</v>
      </c>
      <c r="B1591">
        <f t="shared" si="144"/>
        <v>2022</v>
      </c>
      <c r="C1591">
        <f t="shared" si="145"/>
        <v>2</v>
      </c>
      <c r="D1591">
        <f t="shared" si="146"/>
        <v>3</v>
      </c>
      <c r="E1591">
        <f t="shared" si="147"/>
        <v>202202</v>
      </c>
      <c r="F1591" s="105">
        <v>20.29167</v>
      </c>
      <c r="G1591" s="105"/>
      <c r="H1591" s="44"/>
      <c r="J1591" s="32">
        <f t="shared" si="148"/>
        <v>32</v>
      </c>
      <c r="K1591" s="32">
        <f t="shared" si="149"/>
        <v>0</v>
      </c>
    </row>
    <row r="1592" spans="1:11" x14ac:dyDescent="0.35">
      <c r="A1592" s="15">
        <v>44596</v>
      </c>
      <c r="B1592">
        <f t="shared" si="144"/>
        <v>2022</v>
      </c>
      <c r="C1592">
        <f t="shared" si="145"/>
        <v>2</v>
      </c>
      <c r="D1592">
        <f t="shared" si="146"/>
        <v>4</v>
      </c>
      <c r="E1592">
        <f t="shared" si="147"/>
        <v>202202</v>
      </c>
      <c r="F1592" s="105">
        <v>27.125</v>
      </c>
      <c r="G1592" s="105"/>
      <c r="H1592" s="44"/>
      <c r="J1592" s="32">
        <f t="shared" si="148"/>
        <v>25</v>
      </c>
      <c r="K1592" s="32">
        <f t="shared" si="149"/>
        <v>0</v>
      </c>
    </row>
    <row r="1593" spans="1:11" x14ac:dyDescent="0.35">
      <c r="A1593" s="15">
        <v>44597</v>
      </c>
      <c r="B1593">
        <f t="shared" si="144"/>
        <v>2022</v>
      </c>
      <c r="C1593">
        <f t="shared" si="145"/>
        <v>2</v>
      </c>
      <c r="D1593">
        <f t="shared" si="146"/>
        <v>5</v>
      </c>
      <c r="E1593">
        <f t="shared" si="147"/>
        <v>202202</v>
      </c>
      <c r="F1593" s="105">
        <v>29.54167</v>
      </c>
      <c r="G1593" s="105"/>
      <c r="H1593" s="44"/>
      <c r="J1593" s="32">
        <f t="shared" si="148"/>
        <v>22</v>
      </c>
      <c r="K1593" s="32">
        <f t="shared" si="149"/>
        <v>0</v>
      </c>
    </row>
    <row r="1594" spans="1:11" x14ac:dyDescent="0.35">
      <c r="A1594" s="15">
        <v>44598</v>
      </c>
      <c r="B1594">
        <f t="shared" si="144"/>
        <v>2022</v>
      </c>
      <c r="C1594">
        <f t="shared" si="145"/>
        <v>2</v>
      </c>
      <c r="D1594">
        <f t="shared" si="146"/>
        <v>6</v>
      </c>
      <c r="E1594">
        <f t="shared" si="147"/>
        <v>202202</v>
      </c>
      <c r="F1594" s="105">
        <v>28.45833</v>
      </c>
      <c r="G1594" s="105"/>
      <c r="H1594" s="44"/>
      <c r="J1594" s="32">
        <f t="shared" si="148"/>
        <v>24</v>
      </c>
      <c r="K1594" s="32">
        <f t="shared" si="149"/>
        <v>0</v>
      </c>
    </row>
    <row r="1595" spans="1:11" x14ac:dyDescent="0.35">
      <c r="A1595" s="15">
        <v>44599</v>
      </c>
      <c r="B1595">
        <f t="shared" si="144"/>
        <v>2022</v>
      </c>
      <c r="C1595">
        <f t="shared" si="145"/>
        <v>2</v>
      </c>
      <c r="D1595">
        <f t="shared" si="146"/>
        <v>7</v>
      </c>
      <c r="E1595">
        <f t="shared" si="147"/>
        <v>202202</v>
      </c>
      <c r="F1595" s="105">
        <v>30.41667</v>
      </c>
      <c r="G1595" s="105"/>
      <c r="H1595" s="44"/>
      <c r="J1595" s="32">
        <f t="shared" si="148"/>
        <v>22</v>
      </c>
      <c r="K1595" s="32">
        <f t="shared" si="149"/>
        <v>0</v>
      </c>
    </row>
    <row r="1596" spans="1:11" x14ac:dyDescent="0.35">
      <c r="A1596" s="15">
        <v>44600</v>
      </c>
      <c r="B1596">
        <f t="shared" si="144"/>
        <v>2022</v>
      </c>
      <c r="C1596">
        <f t="shared" si="145"/>
        <v>2</v>
      </c>
      <c r="D1596">
        <f t="shared" si="146"/>
        <v>8</v>
      </c>
      <c r="E1596">
        <f t="shared" si="147"/>
        <v>202202</v>
      </c>
      <c r="F1596" s="105">
        <v>28.04167</v>
      </c>
      <c r="G1596" s="105"/>
      <c r="H1596" s="44"/>
      <c r="J1596" s="32">
        <f t="shared" si="148"/>
        <v>24</v>
      </c>
      <c r="K1596" s="32">
        <f t="shared" si="149"/>
        <v>0</v>
      </c>
    </row>
    <row r="1597" spans="1:11" x14ac:dyDescent="0.35">
      <c r="A1597" s="15">
        <v>44601</v>
      </c>
      <c r="B1597">
        <f t="shared" si="144"/>
        <v>2022</v>
      </c>
      <c r="C1597">
        <f t="shared" si="145"/>
        <v>2</v>
      </c>
      <c r="D1597">
        <f t="shared" si="146"/>
        <v>9</v>
      </c>
      <c r="E1597">
        <f t="shared" si="147"/>
        <v>202202</v>
      </c>
      <c r="F1597" s="105">
        <v>28.08333</v>
      </c>
      <c r="G1597" s="105"/>
      <c r="H1597" s="44"/>
      <c r="J1597" s="32">
        <f t="shared" si="148"/>
        <v>24</v>
      </c>
      <c r="K1597" s="32">
        <f t="shared" si="149"/>
        <v>0</v>
      </c>
    </row>
    <row r="1598" spans="1:11" x14ac:dyDescent="0.35">
      <c r="A1598" s="15">
        <v>44602</v>
      </c>
      <c r="B1598">
        <f t="shared" si="144"/>
        <v>2022</v>
      </c>
      <c r="C1598">
        <f t="shared" si="145"/>
        <v>2</v>
      </c>
      <c r="D1598">
        <f t="shared" si="146"/>
        <v>10</v>
      </c>
      <c r="E1598">
        <f t="shared" si="147"/>
        <v>202202</v>
      </c>
      <c r="F1598" s="105">
        <v>29</v>
      </c>
      <c r="G1598" s="105"/>
      <c r="H1598" s="44"/>
      <c r="J1598" s="32">
        <f t="shared" si="148"/>
        <v>23</v>
      </c>
      <c r="K1598" s="32">
        <f t="shared" si="149"/>
        <v>0</v>
      </c>
    </row>
    <row r="1599" spans="1:11" x14ac:dyDescent="0.35">
      <c r="A1599" s="15">
        <v>44603</v>
      </c>
      <c r="B1599">
        <f t="shared" si="144"/>
        <v>2022</v>
      </c>
      <c r="C1599">
        <f t="shared" si="145"/>
        <v>2</v>
      </c>
      <c r="D1599">
        <f t="shared" si="146"/>
        <v>11</v>
      </c>
      <c r="E1599">
        <f t="shared" si="147"/>
        <v>202202</v>
      </c>
      <c r="F1599" s="105">
        <v>36.375</v>
      </c>
      <c r="G1599" s="105"/>
      <c r="H1599" s="44"/>
      <c r="J1599" s="32">
        <f t="shared" si="148"/>
        <v>16</v>
      </c>
      <c r="K1599" s="32">
        <f t="shared" si="149"/>
        <v>0</v>
      </c>
    </row>
    <row r="1600" spans="1:11" x14ac:dyDescent="0.35">
      <c r="A1600" s="15">
        <v>44604</v>
      </c>
      <c r="B1600">
        <f t="shared" si="144"/>
        <v>2022</v>
      </c>
      <c r="C1600">
        <f t="shared" si="145"/>
        <v>2</v>
      </c>
      <c r="D1600">
        <f t="shared" si="146"/>
        <v>12</v>
      </c>
      <c r="E1600">
        <f t="shared" si="147"/>
        <v>202202</v>
      </c>
      <c r="F1600" s="105">
        <v>26.875</v>
      </c>
      <c r="G1600" s="105"/>
      <c r="H1600" s="44"/>
      <c r="J1600" s="32">
        <f t="shared" si="148"/>
        <v>25</v>
      </c>
      <c r="K1600" s="32">
        <f t="shared" si="149"/>
        <v>0</v>
      </c>
    </row>
    <row r="1601" spans="1:11" x14ac:dyDescent="0.35">
      <c r="A1601" s="15">
        <v>44605</v>
      </c>
      <c r="B1601">
        <f t="shared" si="144"/>
        <v>2022</v>
      </c>
      <c r="C1601">
        <f t="shared" si="145"/>
        <v>2</v>
      </c>
      <c r="D1601">
        <f t="shared" si="146"/>
        <v>13</v>
      </c>
      <c r="E1601">
        <f t="shared" si="147"/>
        <v>202202</v>
      </c>
      <c r="F1601" s="105">
        <v>22.375</v>
      </c>
      <c r="G1601" s="105"/>
      <c r="H1601" s="44"/>
      <c r="J1601" s="32">
        <f t="shared" si="148"/>
        <v>30</v>
      </c>
      <c r="K1601" s="32">
        <f t="shared" si="149"/>
        <v>0</v>
      </c>
    </row>
    <row r="1602" spans="1:11" x14ac:dyDescent="0.35">
      <c r="A1602" s="15">
        <v>44606</v>
      </c>
      <c r="B1602">
        <f t="shared" si="144"/>
        <v>2022</v>
      </c>
      <c r="C1602">
        <f t="shared" si="145"/>
        <v>2</v>
      </c>
      <c r="D1602">
        <f t="shared" si="146"/>
        <v>14</v>
      </c>
      <c r="E1602">
        <f t="shared" si="147"/>
        <v>202202</v>
      </c>
      <c r="F1602" s="105">
        <v>28.83333</v>
      </c>
      <c r="G1602" s="105"/>
      <c r="H1602" s="44"/>
      <c r="J1602" s="32">
        <f t="shared" si="148"/>
        <v>23</v>
      </c>
      <c r="K1602" s="32">
        <f t="shared" si="149"/>
        <v>0</v>
      </c>
    </row>
    <row r="1603" spans="1:11" x14ac:dyDescent="0.35">
      <c r="A1603" s="15">
        <v>44607</v>
      </c>
      <c r="B1603">
        <f t="shared" si="144"/>
        <v>2022</v>
      </c>
      <c r="C1603">
        <f t="shared" si="145"/>
        <v>2</v>
      </c>
      <c r="D1603">
        <f t="shared" si="146"/>
        <v>15</v>
      </c>
      <c r="E1603">
        <f t="shared" si="147"/>
        <v>202202</v>
      </c>
      <c r="F1603" s="105">
        <v>31.375</v>
      </c>
      <c r="G1603" s="105"/>
      <c r="H1603" s="44"/>
      <c r="J1603" s="32">
        <f t="shared" si="148"/>
        <v>21</v>
      </c>
      <c r="K1603" s="32">
        <f t="shared" si="149"/>
        <v>0</v>
      </c>
    </row>
    <row r="1604" spans="1:11" x14ac:dyDescent="0.35">
      <c r="A1604" s="15">
        <v>44608</v>
      </c>
      <c r="B1604">
        <f t="shared" si="144"/>
        <v>2022</v>
      </c>
      <c r="C1604">
        <f t="shared" si="145"/>
        <v>2</v>
      </c>
      <c r="D1604">
        <f t="shared" si="146"/>
        <v>16</v>
      </c>
      <c r="E1604">
        <f t="shared" si="147"/>
        <v>202202</v>
      </c>
      <c r="F1604" s="105">
        <v>37.958329999999997</v>
      </c>
      <c r="G1604" s="105"/>
      <c r="H1604" s="44"/>
      <c r="J1604" s="32">
        <f t="shared" si="148"/>
        <v>14</v>
      </c>
      <c r="K1604" s="32">
        <f t="shared" si="149"/>
        <v>0</v>
      </c>
    </row>
    <row r="1605" spans="1:11" x14ac:dyDescent="0.35">
      <c r="A1605" s="15">
        <v>44609</v>
      </c>
      <c r="B1605">
        <f t="shared" si="144"/>
        <v>2022</v>
      </c>
      <c r="C1605">
        <f t="shared" si="145"/>
        <v>2</v>
      </c>
      <c r="D1605">
        <f t="shared" si="146"/>
        <v>17</v>
      </c>
      <c r="E1605">
        <f t="shared" si="147"/>
        <v>202202</v>
      </c>
      <c r="F1605" s="105">
        <v>29.875</v>
      </c>
      <c r="G1605" s="105"/>
      <c r="H1605" s="44"/>
      <c r="J1605" s="32">
        <f t="shared" si="148"/>
        <v>22</v>
      </c>
      <c r="K1605" s="32">
        <f t="shared" si="149"/>
        <v>0</v>
      </c>
    </row>
    <row r="1606" spans="1:11" x14ac:dyDescent="0.35">
      <c r="A1606" s="15">
        <v>44610</v>
      </c>
      <c r="B1606">
        <f t="shared" ref="B1606:B1669" si="150">YEAR(A1606)</f>
        <v>2022</v>
      </c>
      <c r="C1606">
        <f t="shared" ref="C1606:C1669" si="151">MONTH(A1606)</f>
        <v>2</v>
      </c>
      <c r="D1606">
        <f t="shared" ref="D1606:D1669" si="152">DAY(A1606)</f>
        <v>18</v>
      </c>
      <c r="E1606">
        <f t="shared" ref="E1606:E1669" si="153">B1606*100+C1606</f>
        <v>202202</v>
      </c>
      <c r="F1606" s="105">
        <v>31.33333</v>
      </c>
      <c r="G1606" s="105"/>
      <c r="H1606" s="44"/>
      <c r="J1606" s="32">
        <f t="shared" ref="J1606:J1669" si="154">IF(F1606=999,0,MAX(ROUND($J$3-F1606,0),0))</f>
        <v>21</v>
      </c>
      <c r="K1606" s="32">
        <f t="shared" ref="K1606:K1669" si="155">IF(F1606=999,0,MAX(ROUND(F1606-$K$3,0),0))</f>
        <v>0</v>
      </c>
    </row>
    <row r="1607" spans="1:11" x14ac:dyDescent="0.35">
      <c r="A1607" s="15">
        <v>44611</v>
      </c>
      <c r="B1607">
        <f t="shared" si="150"/>
        <v>2022</v>
      </c>
      <c r="C1607">
        <f t="shared" si="151"/>
        <v>2</v>
      </c>
      <c r="D1607">
        <f t="shared" si="152"/>
        <v>19</v>
      </c>
      <c r="E1607">
        <f t="shared" si="153"/>
        <v>202202</v>
      </c>
      <c r="F1607" s="105">
        <v>34.333329999999997</v>
      </c>
      <c r="G1607" s="105"/>
      <c r="H1607" s="44"/>
      <c r="J1607" s="32">
        <f t="shared" si="154"/>
        <v>18</v>
      </c>
      <c r="K1607" s="32">
        <f t="shared" si="155"/>
        <v>0</v>
      </c>
    </row>
    <row r="1608" spans="1:11" x14ac:dyDescent="0.35">
      <c r="A1608" s="15">
        <v>44612</v>
      </c>
      <c r="B1608">
        <f t="shared" si="150"/>
        <v>2022</v>
      </c>
      <c r="C1608">
        <f t="shared" si="151"/>
        <v>2</v>
      </c>
      <c r="D1608">
        <f t="shared" si="152"/>
        <v>20</v>
      </c>
      <c r="E1608">
        <f t="shared" si="153"/>
        <v>202202</v>
      </c>
      <c r="F1608" s="105">
        <v>34.625</v>
      </c>
      <c r="G1608" s="105"/>
      <c r="H1608" s="44"/>
      <c r="J1608" s="32">
        <f t="shared" si="154"/>
        <v>17</v>
      </c>
      <c r="K1608" s="32">
        <f t="shared" si="155"/>
        <v>0</v>
      </c>
    </row>
    <row r="1609" spans="1:11" x14ac:dyDescent="0.35">
      <c r="A1609" s="15">
        <v>44613</v>
      </c>
      <c r="B1609">
        <f t="shared" si="150"/>
        <v>2022</v>
      </c>
      <c r="C1609">
        <f t="shared" si="151"/>
        <v>2</v>
      </c>
      <c r="D1609">
        <f t="shared" si="152"/>
        <v>21</v>
      </c>
      <c r="E1609">
        <f t="shared" si="153"/>
        <v>202202</v>
      </c>
      <c r="F1609" s="105">
        <v>29.66667</v>
      </c>
      <c r="G1609" s="105"/>
      <c r="H1609" s="44"/>
      <c r="J1609" s="32">
        <f t="shared" si="154"/>
        <v>22</v>
      </c>
      <c r="K1609" s="32">
        <f t="shared" si="155"/>
        <v>0</v>
      </c>
    </row>
    <row r="1610" spans="1:11" x14ac:dyDescent="0.35">
      <c r="A1610" s="15">
        <v>44614</v>
      </c>
      <c r="B1610">
        <f t="shared" si="150"/>
        <v>2022</v>
      </c>
      <c r="C1610">
        <f t="shared" si="151"/>
        <v>2</v>
      </c>
      <c r="D1610">
        <f t="shared" si="152"/>
        <v>22</v>
      </c>
      <c r="E1610">
        <f t="shared" si="153"/>
        <v>202202</v>
      </c>
      <c r="F1610" s="105">
        <v>21.04167</v>
      </c>
      <c r="G1610" s="105"/>
      <c r="H1610" s="44"/>
      <c r="J1610" s="32">
        <f t="shared" si="154"/>
        <v>31</v>
      </c>
      <c r="K1610" s="32">
        <f t="shared" si="155"/>
        <v>0</v>
      </c>
    </row>
    <row r="1611" spans="1:11" x14ac:dyDescent="0.35">
      <c r="A1611" s="15">
        <v>44615</v>
      </c>
      <c r="B1611">
        <f t="shared" si="150"/>
        <v>2022</v>
      </c>
      <c r="C1611">
        <f t="shared" si="151"/>
        <v>2</v>
      </c>
      <c r="D1611">
        <f t="shared" si="152"/>
        <v>23</v>
      </c>
      <c r="E1611">
        <f t="shared" si="153"/>
        <v>202202</v>
      </c>
      <c r="F1611" s="105">
        <v>18.41667</v>
      </c>
      <c r="G1611" s="105"/>
      <c r="H1611" s="44"/>
      <c r="J1611" s="32">
        <f t="shared" si="154"/>
        <v>34</v>
      </c>
      <c r="K1611" s="32">
        <f t="shared" si="155"/>
        <v>0</v>
      </c>
    </row>
    <row r="1612" spans="1:11" x14ac:dyDescent="0.35">
      <c r="A1612" s="15">
        <v>44616</v>
      </c>
      <c r="B1612">
        <f t="shared" si="150"/>
        <v>2022</v>
      </c>
      <c r="C1612">
        <f t="shared" si="151"/>
        <v>2</v>
      </c>
      <c r="D1612">
        <f t="shared" si="152"/>
        <v>24</v>
      </c>
      <c r="E1612">
        <f t="shared" si="153"/>
        <v>202202</v>
      </c>
      <c r="F1612" s="105">
        <v>23.04167</v>
      </c>
      <c r="G1612" s="105"/>
      <c r="H1612" s="44"/>
      <c r="J1612" s="32">
        <f t="shared" si="154"/>
        <v>29</v>
      </c>
      <c r="K1612" s="32">
        <f t="shared" si="155"/>
        <v>0</v>
      </c>
    </row>
    <row r="1613" spans="1:11" x14ac:dyDescent="0.35">
      <c r="A1613" s="15">
        <v>44617</v>
      </c>
      <c r="B1613">
        <f t="shared" si="150"/>
        <v>2022</v>
      </c>
      <c r="C1613">
        <f t="shared" si="151"/>
        <v>2</v>
      </c>
      <c r="D1613">
        <f t="shared" si="152"/>
        <v>25</v>
      </c>
      <c r="E1613">
        <f t="shared" si="153"/>
        <v>202202</v>
      </c>
      <c r="F1613" s="105">
        <v>19.41667</v>
      </c>
      <c r="G1613" s="105"/>
      <c r="H1613" s="44"/>
      <c r="J1613" s="32">
        <f t="shared" si="154"/>
        <v>33</v>
      </c>
      <c r="K1613" s="32">
        <f t="shared" si="155"/>
        <v>0</v>
      </c>
    </row>
    <row r="1614" spans="1:11" x14ac:dyDescent="0.35">
      <c r="A1614" s="15">
        <v>44618</v>
      </c>
      <c r="B1614">
        <f t="shared" si="150"/>
        <v>2022</v>
      </c>
      <c r="C1614">
        <f t="shared" si="151"/>
        <v>2</v>
      </c>
      <c r="D1614">
        <f t="shared" si="152"/>
        <v>26</v>
      </c>
      <c r="E1614">
        <f t="shared" si="153"/>
        <v>202202</v>
      </c>
      <c r="F1614" s="105">
        <v>26.70833</v>
      </c>
      <c r="G1614" s="105"/>
      <c r="H1614" s="44"/>
      <c r="J1614" s="32">
        <f t="shared" si="154"/>
        <v>25</v>
      </c>
      <c r="K1614" s="32">
        <f t="shared" si="155"/>
        <v>0</v>
      </c>
    </row>
    <row r="1615" spans="1:11" x14ac:dyDescent="0.35">
      <c r="A1615" s="15">
        <v>44619</v>
      </c>
      <c r="B1615">
        <f t="shared" si="150"/>
        <v>2022</v>
      </c>
      <c r="C1615">
        <f t="shared" si="151"/>
        <v>2</v>
      </c>
      <c r="D1615">
        <f t="shared" si="152"/>
        <v>27</v>
      </c>
      <c r="E1615">
        <f t="shared" si="153"/>
        <v>202202</v>
      </c>
      <c r="F1615" s="105">
        <v>32.708329999999997</v>
      </c>
      <c r="G1615" s="105"/>
      <c r="H1615" s="44"/>
      <c r="J1615" s="32">
        <f t="shared" si="154"/>
        <v>19</v>
      </c>
      <c r="K1615" s="32">
        <f t="shared" si="155"/>
        <v>0</v>
      </c>
    </row>
    <row r="1616" spans="1:11" x14ac:dyDescent="0.35">
      <c r="A1616" s="15">
        <v>44620</v>
      </c>
      <c r="B1616">
        <f t="shared" si="150"/>
        <v>2022</v>
      </c>
      <c r="C1616">
        <f t="shared" si="151"/>
        <v>2</v>
      </c>
      <c r="D1616">
        <f t="shared" si="152"/>
        <v>28</v>
      </c>
      <c r="E1616">
        <f t="shared" si="153"/>
        <v>202202</v>
      </c>
      <c r="F1616" s="105">
        <v>34.708329999999997</v>
      </c>
      <c r="G1616" s="105"/>
      <c r="H1616" s="44"/>
      <c r="J1616" s="32">
        <f t="shared" si="154"/>
        <v>17</v>
      </c>
      <c r="K1616" s="32">
        <f t="shared" si="155"/>
        <v>0</v>
      </c>
    </row>
    <row r="1617" spans="1:11" x14ac:dyDescent="0.35">
      <c r="A1617" s="15">
        <v>44621</v>
      </c>
      <c r="B1617">
        <f t="shared" si="150"/>
        <v>2022</v>
      </c>
      <c r="C1617">
        <f t="shared" si="151"/>
        <v>3</v>
      </c>
      <c r="D1617">
        <f t="shared" si="152"/>
        <v>1</v>
      </c>
      <c r="E1617">
        <f t="shared" si="153"/>
        <v>202203</v>
      </c>
      <c r="F1617" s="105">
        <v>37.875</v>
      </c>
      <c r="G1617" s="105"/>
      <c r="H1617" s="44"/>
      <c r="J1617" s="32">
        <f t="shared" si="154"/>
        <v>14</v>
      </c>
      <c r="K1617" s="32">
        <f t="shared" si="155"/>
        <v>0</v>
      </c>
    </row>
    <row r="1618" spans="1:11" x14ac:dyDescent="0.35">
      <c r="A1618" s="15">
        <v>44622</v>
      </c>
      <c r="B1618">
        <f t="shared" si="150"/>
        <v>2022</v>
      </c>
      <c r="C1618">
        <f t="shared" si="151"/>
        <v>3</v>
      </c>
      <c r="D1618">
        <f t="shared" si="152"/>
        <v>2</v>
      </c>
      <c r="E1618">
        <f t="shared" si="153"/>
        <v>202203</v>
      </c>
      <c r="F1618" s="105">
        <v>37</v>
      </c>
      <c r="G1618" s="105"/>
      <c r="H1618" s="44"/>
      <c r="J1618" s="32">
        <f t="shared" si="154"/>
        <v>15</v>
      </c>
      <c r="K1618" s="32">
        <f t="shared" si="155"/>
        <v>0</v>
      </c>
    </row>
    <row r="1619" spans="1:11" x14ac:dyDescent="0.35">
      <c r="A1619" s="15">
        <v>44623</v>
      </c>
      <c r="B1619">
        <f t="shared" si="150"/>
        <v>2022</v>
      </c>
      <c r="C1619">
        <f t="shared" si="151"/>
        <v>3</v>
      </c>
      <c r="D1619">
        <f t="shared" si="152"/>
        <v>3</v>
      </c>
      <c r="E1619">
        <f t="shared" si="153"/>
        <v>202203</v>
      </c>
      <c r="F1619" s="105">
        <v>38.708329999999997</v>
      </c>
      <c r="G1619" s="105"/>
      <c r="H1619" s="44"/>
      <c r="J1619" s="32">
        <f t="shared" si="154"/>
        <v>13</v>
      </c>
      <c r="K1619" s="32">
        <f t="shared" si="155"/>
        <v>0</v>
      </c>
    </row>
    <row r="1620" spans="1:11" x14ac:dyDescent="0.35">
      <c r="A1620" s="15">
        <v>44624</v>
      </c>
      <c r="B1620">
        <f t="shared" si="150"/>
        <v>2022</v>
      </c>
      <c r="C1620">
        <f t="shared" si="151"/>
        <v>3</v>
      </c>
      <c r="D1620">
        <f t="shared" si="152"/>
        <v>4</v>
      </c>
      <c r="E1620">
        <f t="shared" si="153"/>
        <v>202203</v>
      </c>
      <c r="F1620" s="105">
        <v>37.875</v>
      </c>
      <c r="G1620" s="105"/>
      <c r="H1620" s="44"/>
      <c r="J1620" s="32">
        <f t="shared" si="154"/>
        <v>14</v>
      </c>
      <c r="K1620" s="32">
        <f t="shared" si="155"/>
        <v>0</v>
      </c>
    </row>
    <row r="1621" spans="1:11" x14ac:dyDescent="0.35">
      <c r="A1621" s="15">
        <v>44625</v>
      </c>
      <c r="B1621">
        <f t="shared" si="150"/>
        <v>2022</v>
      </c>
      <c r="C1621">
        <f t="shared" si="151"/>
        <v>3</v>
      </c>
      <c r="D1621">
        <f t="shared" si="152"/>
        <v>5</v>
      </c>
      <c r="E1621">
        <f t="shared" si="153"/>
        <v>202203</v>
      </c>
      <c r="F1621" s="105">
        <v>41.166670000000003</v>
      </c>
      <c r="G1621" s="105"/>
      <c r="H1621" s="44"/>
      <c r="J1621" s="32">
        <f t="shared" si="154"/>
        <v>11</v>
      </c>
      <c r="K1621" s="32">
        <f t="shared" si="155"/>
        <v>0</v>
      </c>
    </row>
    <row r="1622" spans="1:11" x14ac:dyDescent="0.35">
      <c r="A1622" s="15">
        <v>44626</v>
      </c>
      <c r="B1622">
        <f t="shared" si="150"/>
        <v>2022</v>
      </c>
      <c r="C1622">
        <f t="shared" si="151"/>
        <v>3</v>
      </c>
      <c r="D1622">
        <f t="shared" si="152"/>
        <v>6</v>
      </c>
      <c r="E1622">
        <f t="shared" si="153"/>
        <v>202203</v>
      </c>
      <c r="F1622" s="105">
        <v>42</v>
      </c>
      <c r="G1622" s="105"/>
      <c r="H1622" s="44"/>
      <c r="J1622" s="32">
        <f t="shared" si="154"/>
        <v>10</v>
      </c>
      <c r="K1622" s="32">
        <f t="shared" si="155"/>
        <v>0</v>
      </c>
    </row>
    <row r="1623" spans="1:11" x14ac:dyDescent="0.35">
      <c r="A1623" s="15">
        <v>44627</v>
      </c>
      <c r="B1623">
        <f t="shared" si="150"/>
        <v>2022</v>
      </c>
      <c r="C1623">
        <f t="shared" si="151"/>
        <v>3</v>
      </c>
      <c r="D1623">
        <f t="shared" si="152"/>
        <v>7</v>
      </c>
      <c r="E1623">
        <f t="shared" si="153"/>
        <v>202203</v>
      </c>
      <c r="F1623" s="105">
        <v>41.291670000000003</v>
      </c>
      <c r="G1623" s="105"/>
      <c r="H1623" s="44"/>
      <c r="J1623" s="32">
        <f t="shared" si="154"/>
        <v>11</v>
      </c>
      <c r="K1623" s="32">
        <f t="shared" si="155"/>
        <v>0</v>
      </c>
    </row>
    <row r="1624" spans="1:11" x14ac:dyDescent="0.35">
      <c r="A1624" s="15">
        <v>44628</v>
      </c>
      <c r="B1624">
        <f t="shared" si="150"/>
        <v>2022</v>
      </c>
      <c r="C1624">
        <f t="shared" si="151"/>
        <v>3</v>
      </c>
      <c r="D1624">
        <f t="shared" si="152"/>
        <v>8</v>
      </c>
      <c r="E1624">
        <f t="shared" si="153"/>
        <v>202203</v>
      </c>
      <c r="F1624" s="105">
        <v>42.375</v>
      </c>
      <c r="G1624" s="105"/>
      <c r="H1624" s="44"/>
      <c r="J1624" s="32">
        <f t="shared" si="154"/>
        <v>10</v>
      </c>
      <c r="K1624" s="32">
        <f t="shared" si="155"/>
        <v>0</v>
      </c>
    </row>
    <row r="1625" spans="1:11" x14ac:dyDescent="0.35">
      <c r="A1625" s="15">
        <v>44629</v>
      </c>
      <c r="B1625">
        <f t="shared" si="150"/>
        <v>2022</v>
      </c>
      <c r="C1625">
        <f t="shared" si="151"/>
        <v>3</v>
      </c>
      <c r="D1625">
        <f t="shared" si="152"/>
        <v>9</v>
      </c>
      <c r="E1625">
        <f t="shared" si="153"/>
        <v>202203</v>
      </c>
      <c r="F1625" s="105">
        <v>32.291670000000003</v>
      </c>
      <c r="G1625" s="105"/>
      <c r="H1625" s="44"/>
      <c r="J1625" s="32">
        <f t="shared" si="154"/>
        <v>20</v>
      </c>
      <c r="K1625" s="32">
        <f t="shared" si="155"/>
        <v>0</v>
      </c>
    </row>
    <row r="1626" spans="1:11" x14ac:dyDescent="0.35">
      <c r="A1626" s="15">
        <v>44630</v>
      </c>
      <c r="B1626">
        <f t="shared" si="150"/>
        <v>2022</v>
      </c>
      <c r="C1626">
        <f t="shared" si="151"/>
        <v>3</v>
      </c>
      <c r="D1626">
        <f t="shared" si="152"/>
        <v>10</v>
      </c>
      <c r="E1626">
        <f t="shared" si="153"/>
        <v>202203</v>
      </c>
      <c r="F1626" s="105">
        <v>30.20833</v>
      </c>
      <c r="G1626" s="105"/>
      <c r="H1626" s="44"/>
      <c r="J1626" s="32">
        <f t="shared" si="154"/>
        <v>22</v>
      </c>
      <c r="K1626" s="32">
        <f t="shared" si="155"/>
        <v>0</v>
      </c>
    </row>
    <row r="1627" spans="1:11" x14ac:dyDescent="0.35">
      <c r="A1627" s="15">
        <v>44631</v>
      </c>
      <c r="B1627">
        <f t="shared" si="150"/>
        <v>2022</v>
      </c>
      <c r="C1627">
        <f t="shared" si="151"/>
        <v>3</v>
      </c>
      <c r="D1627">
        <f t="shared" si="152"/>
        <v>11</v>
      </c>
      <c r="E1627">
        <f t="shared" si="153"/>
        <v>202203</v>
      </c>
      <c r="F1627" s="105">
        <v>34.375</v>
      </c>
      <c r="G1627" s="105"/>
      <c r="H1627" s="44"/>
      <c r="J1627" s="32">
        <f t="shared" si="154"/>
        <v>18</v>
      </c>
      <c r="K1627" s="32">
        <f t="shared" si="155"/>
        <v>0</v>
      </c>
    </row>
    <row r="1628" spans="1:11" x14ac:dyDescent="0.35">
      <c r="A1628" s="15">
        <v>44632</v>
      </c>
      <c r="B1628">
        <f t="shared" si="150"/>
        <v>2022</v>
      </c>
      <c r="C1628">
        <f t="shared" si="151"/>
        <v>3</v>
      </c>
      <c r="D1628">
        <f t="shared" si="152"/>
        <v>12</v>
      </c>
      <c r="E1628">
        <f t="shared" si="153"/>
        <v>202203</v>
      </c>
      <c r="F1628" s="105">
        <v>36.458329999999997</v>
      </c>
      <c r="G1628" s="105"/>
      <c r="H1628" s="44"/>
      <c r="J1628" s="32">
        <f t="shared" si="154"/>
        <v>16</v>
      </c>
      <c r="K1628" s="32">
        <f t="shared" si="155"/>
        <v>0</v>
      </c>
    </row>
    <row r="1629" spans="1:11" x14ac:dyDescent="0.35">
      <c r="A1629" s="15">
        <v>44633</v>
      </c>
      <c r="B1629">
        <f t="shared" si="150"/>
        <v>2022</v>
      </c>
      <c r="C1629">
        <f t="shared" si="151"/>
        <v>3</v>
      </c>
      <c r="D1629">
        <f t="shared" si="152"/>
        <v>13</v>
      </c>
      <c r="E1629">
        <f t="shared" si="153"/>
        <v>202203</v>
      </c>
      <c r="F1629" s="105">
        <v>45.358330000000002</v>
      </c>
      <c r="G1629" s="105"/>
      <c r="H1629" s="44"/>
      <c r="J1629" s="32">
        <f t="shared" si="154"/>
        <v>7</v>
      </c>
      <c r="K1629" s="32">
        <f t="shared" si="155"/>
        <v>0</v>
      </c>
    </row>
    <row r="1630" spans="1:11" x14ac:dyDescent="0.35">
      <c r="A1630" s="15">
        <v>44634</v>
      </c>
      <c r="B1630">
        <f t="shared" si="150"/>
        <v>2022</v>
      </c>
      <c r="C1630">
        <f t="shared" si="151"/>
        <v>3</v>
      </c>
      <c r="D1630">
        <f t="shared" si="152"/>
        <v>14</v>
      </c>
      <c r="E1630">
        <f t="shared" si="153"/>
        <v>202203</v>
      </c>
      <c r="F1630" s="105">
        <v>48.458329999999997</v>
      </c>
      <c r="G1630" s="105"/>
      <c r="H1630" s="44"/>
      <c r="J1630" s="32">
        <f t="shared" si="154"/>
        <v>4</v>
      </c>
      <c r="K1630" s="32">
        <f t="shared" si="155"/>
        <v>0</v>
      </c>
    </row>
    <row r="1631" spans="1:11" x14ac:dyDescent="0.35">
      <c r="A1631" s="15">
        <v>44635</v>
      </c>
      <c r="B1631">
        <f t="shared" si="150"/>
        <v>2022</v>
      </c>
      <c r="C1631">
        <f t="shared" si="151"/>
        <v>3</v>
      </c>
      <c r="D1631">
        <f t="shared" si="152"/>
        <v>15</v>
      </c>
      <c r="E1631">
        <f t="shared" si="153"/>
        <v>202203</v>
      </c>
      <c r="F1631" s="105">
        <v>47.208329999999997</v>
      </c>
      <c r="G1631" s="105"/>
      <c r="H1631" s="44"/>
      <c r="J1631" s="32">
        <f t="shared" si="154"/>
        <v>5</v>
      </c>
      <c r="K1631" s="32">
        <f t="shared" si="155"/>
        <v>0</v>
      </c>
    </row>
    <row r="1632" spans="1:11" x14ac:dyDescent="0.35">
      <c r="A1632" s="15">
        <v>44636</v>
      </c>
      <c r="B1632">
        <f t="shared" si="150"/>
        <v>2022</v>
      </c>
      <c r="C1632">
        <f t="shared" si="151"/>
        <v>3</v>
      </c>
      <c r="D1632">
        <f t="shared" si="152"/>
        <v>16</v>
      </c>
      <c r="E1632">
        <f t="shared" si="153"/>
        <v>202203</v>
      </c>
      <c r="F1632" s="105">
        <v>43.791670000000003</v>
      </c>
      <c r="G1632" s="105"/>
      <c r="H1632" s="44"/>
      <c r="J1632" s="32">
        <f t="shared" si="154"/>
        <v>8</v>
      </c>
      <c r="K1632" s="32">
        <f t="shared" si="155"/>
        <v>0</v>
      </c>
    </row>
    <row r="1633" spans="1:11" x14ac:dyDescent="0.35">
      <c r="A1633" s="15">
        <v>44637</v>
      </c>
      <c r="B1633">
        <f t="shared" si="150"/>
        <v>2022</v>
      </c>
      <c r="C1633">
        <f t="shared" si="151"/>
        <v>3</v>
      </c>
      <c r="D1633">
        <f t="shared" si="152"/>
        <v>17</v>
      </c>
      <c r="E1633">
        <f t="shared" si="153"/>
        <v>202203</v>
      </c>
      <c r="F1633" s="105">
        <v>42.958329999999997</v>
      </c>
      <c r="G1633" s="105"/>
      <c r="H1633" s="44"/>
      <c r="J1633" s="32">
        <f t="shared" si="154"/>
        <v>9</v>
      </c>
      <c r="K1633" s="32">
        <f t="shared" si="155"/>
        <v>0</v>
      </c>
    </row>
    <row r="1634" spans="1:11" x14ac:dyDescent="0.35">
      <c r="A1634" s="15">
        <v>44638</v>
      </c>
      <c r="B1634">
        <f t="shared" si="150"/>
        <v>2022</v>
      </c>
      <c r="C1634">
        <f t="shared" si="151"/>
        <v>3</v>
      </c>
      <c r="D1634">
        <f t="shared" si="152"/>
        <v>18</v>
      </c>
      <c r="E1634">
        <f t="shared" si="153"/>
        <v>202203</v>
      </c>
      <c r="F1634" s="105">
        <v>46.125</v>
      </c>
      <c r="G1634" s="105"/>
      <c r="H1634" s="44"/>
      <c r="J1634" s="32">
        <f t="shared" si="154"/>
        <v>6</v>
      </c>
      <c r="K1634" s="32">
        <f t="shared" si="155"/>
        <v>0</v>
      </c>
    </row>
    <row r="1635" spans="1:11" x14ac:dyDescent="0.35">
      <c r="A1635" s="15">
        <v>44639</v>
      </c>
      <c r="B1635">
        <f t="shared" si="150"/>
        <v>2022</v>
      </c>
      <c r="C1635">
        <f t="shared" si="151"/>
        <v>3</v>
      </c>
      <c r="D1635">
        <f t="shared" si="152"/>
        <v>19</v>
      </c>
      <c r="E1635">
        <f t="shared" si="153"/>
        <v>202203</v>
      </c>
      <c r="F1635" s="105">
        <v>45.666670000000003</v>
      </c>
      <c r="G1635" s="105"/>
      <c r="H1635" s="44"/>
      <c r="J1635" s="32">
        <f t="shared" si="154"/>
        <v>6</v>
      </c>
      <c r="K1635" s="32">
        <f t="shared" si="155"/>
        <v>0</v>
      </c>
    </row>
    <row r="1636" spans="1:11" x14ac:dyDescent="0.35">
      <c r="A1636" s="15">
        <v>44640</v>
      </c>
      <c r="B1636">
        <f t="shared" si="150"/>
        <v>2022</v>
      </c>
      <c r="C1636">
        <f t="shared" si="151"/>
        <v>3</v>
      </c>
      <c r="D1636">
        <f t="shared" si="152"/>
        <v>20</v>
      </c>
      <c r="E1636">
        <f t="shared" si="153"/>
        <v>202203</v>
      </c>
      <c r="F1636" s="105">
        <v>40.875</v>
      </c>
      <c r="G1636" s="105"/>
      <c r="H1636" s="44"/>
      <c r="J1636" s="32">
        <f t="shared" si="154"/>
        <v>11</v>
      </c>
      <c r="K1636" s="32">
        <f t="shared" si="155"/>
        <v>0</v>
      </c>
    </row>
    <row r="1637" spans="1:11" x14ac:dyDescent="0.35">
      <c r="A1637" s="15">
        <v>44641</v>
      </c>
      <c r="B1637">
        <f t="shared" si="150"/>
        <v>2022</v>
      </c>
      <c r="C1637">
        <f t="shared" si="151"/>
        <v>3</v>
      </c>
      <c r="D1637">
        <f t="shared" si="152"/>
        <v>21</v>
      </c>
      <c r="E1637">
        <f t="shared" si="153"/>
        <v>202203</v>
      </c>
      <c r="F1637" s="105">
        <v>44.5</v>
      </c>
      <c r="G1637" s="105"/>
      <c r="H1637" s="44"/>
      <c r="J1637" s="32">
        <f t="shared" si="154"/>
        <v>8</v>
      </c>
      <c r="K1637" s="32">
        <f t="shared" si="155"/>
        <v>0</v>
      </c>
    </row>
    <row r="1638" spans="1:11" x14ac:dyDescent="0.35">
      <c r="A1638" s="15">
        <v>44642</v>
      </c>
      <c r="B1638">
        <f t="shared" si="150"/>
        <v>2022</v>
      </c>
      <c r="C1638">
        <f t="shared" si="151"/>
        <v>3</v>
      </c>
      <c r="D1638">
        <f t="shared" si="152"/>
        <v>22</v>
      </c>
      <c r="E1638">
        <f t="shared" si="153"/>
        <v>202203</v>
      </c>
      <c r="F1638" s="105">
        <v>47.625</v>
      </c>
      <c r="G1638" s="105"/>
      <c r="H1638" s="44"/>
      <c r="J1638" s="32">
        <f t="shared" si="154"/>
        <v>4</v>
      </c>
      <c r="K1638" s="32">
        <f t="shared" si="155"/>
        <v>0</v>
      </c>
    </row>
    <row r="1639" spans="1:11" x14ac:dyDescent="0.35">
      <c r="A1639" s="15">
        <v>44643</v>
      </c>
      <c r="B1639">
        <f t="shared" si="150"/>
        <v>2022</v>
      </c>
      <c r="C1639">
        <f t="shared" si="151"/>
        <v>3</v>
      </c>
      <c r="D1639">
        <f t="shared" si="152"/>
        <v>23</v>
      </c>
      <c r="E1639">
        <f t="shared" si="153"/>
        <v>202203</v>
      </c>
      <c r="F1639" s="105">
        <v>52.625</v>
      </c>
      <c r="G1639" s="105"/>
      <c r="H1639" s="44"/>
      <c r="J1639" s="32">
        <f t="shared" si="154"/>
        <v>0</v>
      </c>
      <c r="K1639" s="32">
        <f t="shared" si="155"/>
        <v>0</v>
      </c>
    </row>
    <row r="1640" spans="1:11" x14ac:dyDescent="0.35">
      <c r="A1640" s="15">
        <v>44644</v>
      </c>
      <c r="B1640">
        <f t="shared" si="150"/>
        <v>2022</v>
      </c>
      <c r="C1640">
        <f t="shared" si="151"/>
        <v>3</v>
      </c>
      <c r="D1640">
        <f t="shared" si="152"/>
        <v>24</v>
      </c>
      <c r="E1640">
        <f t="shared" si="153"/>
        <v>202203</v>
      </c>
      <c r="F1640" s="105">
        <v>48.041670000000003</v>
      </c>
      <c r="G1640" s="105"/>
      <c r="H1640" s="44"/>
      <c r="J1640" s="32">
        <f t="shared" si="154"/>
        <v>4</v>
      </c>
      <c r="K1640" s="32">
        <f t="shared" si="155"/>
        <v>0</v>
      </c>
    </row>
    <row r="1641" spans="1:11" x14ac:dyDescent="0.35">
      <c r="A1641" s="15">
        <v>44645</v>
      </c>
      <c r="B1641">
        <f t="shared" si="150"/>
        <v>2022</v>
      </c>
      <c r="C1641">
        <f t="shared" si="151"/>
        <v>3</v>
      </c>
      <c r="D1641">
        <f t="shared" si="152"/>
        <v>25</v>
      </c>
      <c r="E1641">
        <f t="shared" si="153"/>
        <v>202203</v>
      </c>
      <c r="F1641" s="105">
        <v>45.958329999999997</v>
      </c>
      <c r="G1641" s="105"/>
      <c r="H1641" s="44"/>
      <c r="J1641" s="32">
        <f t="shared" si="154"/>
        <v>6</v>
      </c>
      <c r="K1641" s="32">
        <f t="shared" si="155"/>
        <v>0</v>
      </c>
    </row>
    <row r="1642" spans="1:11" x14ac:dyDescent="0.35">
      <c r="A1642" s="15">
        <v>44646</v>
      </c>
      <c r="B1642">
        <f t="shared" si="150"/>
        <v>2022</v>
      </c>
      <c r="C1642">
        <f t="shared" si="151"/>
        <v>3</v>
      </c>
      <c r="D1642">
        <f t="shared" si="152"/>
        <v>26</v>
      </c>
      <c r="E1642">
        <f t="shared" si="153"/>
        <v>202203</v>
      </c>
      <c r="F1642" s="105">
        <v>51.75</v>
      </c>
      <c r="G1642" s="105"/>
      <c r="H1642" s="44"/>
      <c r="J1642" s="32">
        <f t="shared" si="154"/>
        <v>0</v>
      </c>
      <c r="K1642" s="32">
        <f t="shared" si="155"/>
        <v>0</v>
      </c>
    </row>
    <row r="1643" spans="1:11" x14ac:dyDescent="0.35">
      <c r="A1643" s="15">
        <v>44647</v>
      </c>
      <c r="B1643">
        <f t="shared" si="150"/>
        <v>2022</v>
      </c>
      <c r="C1643">
        <f t="shared" si="151"/>
        <v>3</v>
      </c>
      <c r="D1643">
        <f t="shared" si="152"/>
        <v>27</v>
      </c>
      <c r="E1643">
        <f t="shared" si="153"/>
        <v>202203</v>
      </c>
      <c r="F1643" s="105">
        <v>55.708329999999997</v>
      </c>
      <c r="G1643" s="105"/>
      <c r="H1643" s="44"/>
      <c r="J1643" s="32">
        <f t="shared" si="154"/>
        <v>0</v>
      </c>
      <c r="K1643" s="32">
        <f t="shared" si="155"/>
        <v>0</v>
      </c>
    </row>
    <row r="1644" spans="1:11" x14ac:dyDescent="0.35">
      <c r="A1644" s="15">
        <v>44648</v>
      </c>
      <c r="B1644">
        <f t="shared" si="150"/>
        <v>2022</v>
      </c>
      <c r="C1644">
        <f t="shared" si="151"/>
        <v>3</v>
      </c>
      <c r="D1644">
        <f t="shared" si="152"/>
        <v>28</v>
      </c>
      <c r="E1644">
        <f t="shared" si="153"/>
        <v>202203</v>
      </c>
      <c r="F1644" s="105">
        <v>56.541670000000003</v>
      </c>
      <c r="G1644" s="105"/>
      <c r="H1644" s="44"/>
      <c r="J1644" s="32">
        <f t="shared" si="154"/>
        <v>0</v>
      </c>
      <c r="K1644" s="32">
        <f t="shared" si="155"/>
        <v>0</v>
      </c>
    </row>
    <row r="1645" spans="1:11" x14ac:dyDescent="0.35">
      <c r="A1645" s="15">
        <v>44649</v>
      </c>
      <c r="B1645">
        <f t="shared" si="150"/>
        <v>2022</v>
      </c>
      <c r="C1645">
        <f t="shared" si="151"/>
        <v>3</v>
      </c>
      <c r="D1645">
        <f t="shared" si="152"/>
        <v>29</v>
      </c>
      <c r="E1645">
        <f t="shared" si="153"/>
        <v>202203</v>
      </c>
      <c r="F1645" s="105">
        <v>54.708329999999997</v>
      </c>
      <c r="G1645" s="105"/>
      <c r="H1645" s="44"/>
      <c r="J1645" s="32">
        <f t="shared" si="154"/>
        <v>0</v>
      </c>
      <c r="K1645" s="32">
        <f t="shared" si="155"/>
        <v>0</v>
      </c>
    </row>
    <row r="1646" spans="1:11" x14ac:dyDescent="0.35">
      <c r="A1646" s="15">
        <v>44650</v>
      </c>
      <c r="B1646">
        <f t="shared" si="150"/>
        <v>2022</v>
      </c>
      <c r="C1646">
        <f t="shared" si="151"/>
        <v>3</v>
      </c>
      <c r="D1646">
        <f t="shared" si="152"/>
        <v>30</v>
      </c>
      <c r="E1646">
        <f t="shared" si="153"/>
        <v>202203</v>
      </c>
      <c r="F1646" s="105">
        <v>51.291670000000003</v>
      </c>
      <c r="G1646" s="105"/>
      <c r="H1646" s="44"/>
      <c r="J1646" s="32">
        <f t="shared" si="154"/>
        <v>1</v>
      </c>
      <c r="K1646" s="32">
        <f t="shared" si="155"/>
        <v>0</v>
      </c>
    </row>
    <row r="1647" spans="1:11" x14ac:dyDescent="0.35">
      <c r="A1647" s="15">
        <v>44651</v>
      </c>
      <c r="B1647">
        <f t="shared" si="150"/>
        <v>2022</v>
      </c>
      <c r="C1647">
        <f t="shared" si="151"/>
        <v>3</v>
      </c>
      <c r="D1647">
        <f t="shared" si="152"/>
        <v>31</v>
      </c>
      <c r="E1647">
        <f t="shared" si="153"/>
        <v>202203</v>
      </c>
      <c r="F1647" s="105">
        <v>44</v>
      </c>
      <c r="G1647" s="105"/>
      <c r="H1647" s="44"/>
      <c r="J1647" s="32">
        <f t="shared" si="154"/>
        <v>8</v>
      </c>
      <c r="K1647" s="32">
        <f t="shared" si="155"/>
        <v>0</v>
      </c>
    </row>
    <row r="1648" spans="1:11" x14ac:dyDescent="0.35">
      <c r="A1648" s="15">
        <v>44652</v>
      </c>
      <c r="B1648">
        <f t="shared" si="150"/>
        <v>2022</v>
      </c>
      <c r="C1648">
        <f t="shared" si="151"/>
        <v>4</v>
      </c>
      <c r="D1648">
        <f t="shared" si="152"/>
        <v>1</v>
      </c>
      <c r="E1648">
        <f t="shared" si="153"/>
        <v>202204</v>
      </c>
      <c r="F1648" s="105">
        <v>45.375</v>
      </c>
      <c r="G1648" s="105"/>
      <c r="H1648" s="44"/>
      <c r="J1648" s="32">
        <f t="shared" si="154"/>
        <v>7</v>
      </c>
      <c r="K1648" s="32">
        <f t="shared" si="155"/>
        <v>0</v>
      </c>
    </row>
    <row r="1649" spans="1:11" x14ac:dyDescent="0.35">
      <c r="A1649" s="15">
        <v>44653</v>
      </c>
      <c r="B1649">
        <f t="shared" si="150"/>
        <v>2022</v>
      </c>
      <c r="C1649">
        <f t="shared" si="151"/>
        <v>4</v>
      </c>
      <c r="D1649">
        <f t="shared" si="152"/>
        <v>2</v>
      </c>
      <c r="E1649">
        <f t="shared" si="153"/>
        <v>202204</v>
      </c>
      <c r="F1649" s="105">
        <v>49.375</v>
      </c>
      <c r="G1649" s="105"/>
      <c r="H1649" s="44"/>
      <c r="J1649" s="32">
        <f t="shared" si="154"/>
        <v>3</v>
      </c>
      <c r="K1649" s="32">
        <f t="shared" si="155"/>
        <v>0</v>
      </c>
    </row>
    <row r="1650" spans="1:11" x14ac:dyDescent="0.35">
      <c r="A1650" s="15">
        <v>44654</v>
      </c>
      <c r="B1650">
        <f t="shared" si="150"/>
        <v>2022</v>
      </c>
      <c r="C1650">
        <f t="shared" si="151"/>
        <v>4</v>
      </c>
      <c r="D1650">
        <f t="shared" si="152"/>
        <v>3</v>
      </c>
      <c r="E1650">
        <f t="shared" si="153"/>
        <v>202204</v>
      </c>
      <c r="F1650" s="105">
        <v>49.208329999999997</v>
      </c>
      <c r="G1650" s="105"/>
      <c r="H1650" s="44"/>
      <c r="J1650" s="32">
        <f t="shared" si="154"/>
        <v>3</v>
      </c>
      <c r="K1650" s="32">
        <f t="shared" si="155"/>
        <v>0</v>
      </c>
    </row>
    <row r="1651" spans="1:11" x14ac:dyDescent="0.35">
      <c r="A1651" s="15">
        <v>44655</v>
      </c>
      <c r="B1651">
        <f t="shared" si="150"/>
        <v>2022</v>
      </c>
      <c r="C1651">
        <f t="shared" si="151"/>
        <v>4</v>
      </c>
      <c r="D1651">
        <f t="shared" si="152"/>
        <v>4</v>
      </c>
      <c r="E1651">
        <f t="shared" si="153"/>
        <v>202204</v>
      </c>
      <c r="F1651" s="105">
        <v>49.208329999999997</v>
      </c>
      <c r="G1651" s="105"/>
      <c r="H1651" s="44"/>
      <c r="J1651" s="32">
        <f t="shared" si="154"/>
        <v>3</v>
      </c>
      <c r="K1651" s="32">
        <f t="shared" si="155"/>
        <v>0</v>
      </c>
    </row>
    <row r="1652" spans="1:11" x14ac:dyDescent="0.35">
      <c r="A1652" s="15">
        <v>44656</v>
      </c>
      <c r="B1652">
        <f t="shared" si="150"/>
        <v>2022</v>
      </c>
      <c r="C1652">
        <f t="shared" si="151"/>
        <v>4</v>
      </c>
      <c r="D1652">
        <f t="shared" si="152"/>
        <v>5</v>
      </c>
      <c r="E1652">
        <f t="shared" si="153"/>
        <v>202204</v>
      </c>
      <c r="F1652" s="105">
        <v>45.791670000000003</v>
      </c>
      <c r="G1652" s="105"/>
      <c r="H1652" s="44"/>
      <c r="J1652" s="32">
        <f t="shared" si="154"/>
        <v>6</v>
      </c>
      <c r="K1652" s="32">
        <f t="shared" si="155"/>
        <v>0</v>
      </c>
    </row>
    <row r="1653" spans="1:11" x14ac:dyDescent="0.35">
      <c r="A1653" s="15">
        <v>44657</v>
      </c>
      <c r="B1653">
        <f t="shared" si="150"/>
        <v>2022</v>
      </c>
      <c r="C1653">
        <f t="shared" si="151"/>
        <v>4</v>
      </c>
      <c r="D1653">
        <f t="shared" si="152"/>
        <v>6</v>
      </c>
      <c r="E1653">
        <f t="shared" si="153"/>
        <v>202204</v>
      </c>
      <c r="F1653" s="105">
        <v>44.291670000000003</v>
      </c>
      <c r="G1653" s="105"/>
      <c r="H1653" s="44"/>
      <c r="J1653" s="32">
        <f t="shared" si="154"/>
        <v>8</v>
      </c>
      <c r="K1653" s="32">
        <f t="shared" si="155"/>
        <v>0</v>
      </c>
    </row>
    <row r="1654" spans="1:11" x14ac:dyDescent="0.35">
      <c r="A1654" s="15">
        <v>44658</v>
      </c>
      <c r="B1654">
        <f t="shared" si="150"/>
        <v>2022</v>
      </c>
      <c r="C1654">
        <f t="shared" si="151"/>
        <v>4</v>
      </c>
      <c r="D1654">
        <f t="shared" si="152"/>
        <v>7</v>
      </c>
      <c r="E1654">
        <f t="shared" si="153"/>
        <v>202204</v>
      </c>
      <c r="F1654" s="105">
        <v>50.625</v>
      </c>
      <c r="G1654" s="105"/>
      <c r="H1654" s="44"/>
      <c r="J1654" s="32">
        <f t="shared" si="154"/>
        <v>1</v>
      </c>
      <c r="K1654" s="32">
        <f t="shared" si="155"/>
        <v>0</v>
      </c>
    </row>
    <row r="1655" spans="1:11" x14ac:dyDescent="0.35">
      <c r="A1655" s="15">
        <v>44659</v>
      </c>
      <c r="B1655">
        <f t="shared" si="150"/>
        <v>2022</v>
      </c>
      <c r="C1655">
        <f t="shared" si="151"/>
        <v>4</v>
      </c>
      <c r="D1655">
        <f t="shared" si="152"/>
        <v>8</v>
      </c>
      <c r="E1655">
        <f t="shared" si="153"/>
        <v>202204</v>
      </c>
      <c r="F1655" s="105">
        <v>51.791670000000003</v>
      </c>
      <c r="G1655" s="105"/>
      <c r="H1655" s="44"/>
      <c r="J1655" s="32">
        <f t="shared" si="154"/>
        <v>0</v>
      </c>
      <c r="K1655" s="32">
        <f t="shared" si="155"/>
        <v>0</v>
      </c>
    </row>
    <row r="1656" spans="1:11" x14ac:dyDescent="0.35">
      <c r="A1656" s="15">
        <v>44660</v>
      </c>
      <c r="B1656">
        <f t="shared" si="150"/>
        <v>2022</v>
      </c>
      <c r="C1656">
        <f t="shared" si="151"/>
        <v>4</v>
      </c>
      <c r="D1656">
        <f t="shared" si="152"/>
        <v>9</v>
      </c>
      <c r="E1656">
        <f t="shared" si="153"/>
        <v>202204</v>
      </c>
      <c r="F1656" s="105">
        <v>43.083329999999997</v>
      </c>
      <c r="G1656" s="105"/>
      <c r="H1656" s="44"/>
      <c r="J1656" s="32">
        <f t="shared" si="154"/>
        <v>9</v>
      </c>
      <c r="K1656" s="32">
        <f t="shared" si="155"/>
        <v>0</v>
      </c>
    </row>
    <row r="1657" spans="1:11" x14ac:dyDescent="0.35">
      <c r="A1657" s="15">
        <v>44661</v>
      </c>
      <c r="B1657">
        <f t="shared" si="150"/>
        <v>2022</v>
      </c>
      <c r="C1657">
        <f t="shared" si="151"/>
        <v>4</v>
      </c>
      <c r="D1657">
        <f t="shared" si="152"/>
        <v>10</v>
      </c>
      <c r="E1657">
        <f t="shared" si="153"/>
        <v>202204</v>
      </c>
      <c r="F1657" s="105">
        <v>39</v>
      </c>
      <c r="G1657" s="105"/>
      <c r="H1657" s="44"/>
      <c r="J1657" s="32">
        <f t="shared" si="154"/>
        <v>13</v>
      </c>
      <c r="K1657" s="32">
        <f t="shared" si="155"/>
        <v>0</v>
      </c>
    </row>
    <row r="1658" spans="1:11" x14ac:dyDescent="0.35">
      <c r="A1658" s="15">
        <v>44662</v>
      </c>
      <c r="B1658">
        <f t="shared" si="150"/>
        <v>2022</v>
      </c>
      <c r="C1658">
        <f t="shared" si="151"/>
        <v>4</v>
      </c>
      <c r="D1658">
        <f t="shared" si="152"/>
        <v>11</v>
      </c>
      <c r="E1658">
        <f t="shared" si="153"/>
        <v>202204</v>
      </c>
      <c r="F1658" s="105">
        <v>41.291670000000003</v>
      </c>
      <c r="G1658" s="105"/>
      <c r="H1658" s="44"/>
      <c r="J1658" s="32">
        <f t="shared" si="154"/>
        <v>11</v>
      </c>
      <c r="K1658" s="32">
        <f t="shared" si="155"/>
        <v>0</v>
      </c>
    </row>
    <row r="1659" spans="1:11" x14ac:dyDescent="0.35">
      <c r="A1659" s="15">
        <v>44663</v>
      </c>
      <c r="B1659">
        <f t="shared" si="150"/>
        <v>2022</v>
      </c>
      <c r="C1659">
        <f t="shared" si="151"/>
        <v>4</v>
      </c>
      <c r="D1659">
        <f t="shared" si="152"/>
        <v>12</v>
      </c>
      <c r="E1659">
        <f t="shared" si="153"/>
        <v>202204</v>
      </c>
      <c r="F1659" s="105">
        <v>38.166670000000003</v>
      </c>
      <c r="G1659" s="105"/>
      <c r="H1659" s="44"/>
      <c r="J1659" s="32">
        <f t="shared" si="154"/>
        <v>14</v>
      </c>
      <c r="K1659" s="32">
        <f t="shared" si="155"/>
        <v>0</v>
      </c>
    </row>
    <row r="1660" spans="1:11" x14ac:dyDescent="0.35">
      <c r="A1660" s="15">
        <v>44664</v>
      </c>
      <c r="B1660">
        <f t="shared" si="150"/>
        <v>2022</v>
      </c>
      <c r="C1660">
        <f t="shared" si="151"/>
        <v>4</v>
      </c>
      <c r="D1660">
        <f t="shared" si="152"/>
        <v>13</v>
      </c>
      <c r="E1660">
        <f t="shared" si="153"/>
        <v>202204</v>
      </c>
      <c r="F1660" s="105">
        <v>39.708329999999997</v>
      </c>
      <c r="G1660" s="105"/>
      <c r="H1660" s="44"/>
      <c r="J1660" s="32">
        <f t="shared" si="154"/>
        <v>12</v>
      </c>
      <c r="K1660" s="32">
        <f t="shared" si="155"/>
        <v>0</v>
      </c>
    </row>
    <row r="1661" spans="1:11" x14ac:dyDescent="0.35">
      <c r="A1661" s="15">
        <v>44665</v>
      </c>
      <c r="B1661">
        <f t="shared" si="150"/>
        <v>2022</v>
      </c>
      <c r="C1661">
        <f t="shared" si="151"/>
        <v>4</v>
      </c>
      <c r="D1661">
        <f t="shared" si="152"/>
        <v>14</v>
      </c>
      <c r="E1661">
        <f t="shared" si="153"/>
        <v>202204</v>
      </c>
      <c r="F1661" s="105">
        <v>40.458329999999997</v>
      </c>
      <c r="G1661" s="105"/>
      <c r="H1661" s="44"/>
      <c r="J1661" s="32">
        <f t="shared" si="154"/>
        <v>12</v>
      </c>
      <c r="K1661" s="32">
        <f t="shared" si="155"/>
        <v>0</v>
      </c>
    </row>
    <row r="1662" spans="1:11" x14ac:dyDescent="0.35">
      <c r="A1662" s="15">
        <v>44666</v>
      </c>
      <c r="B1662">
        <f t="shared" si="150"/>
        <v>2022</v>
      </c>
      <c r="C1662">
        <f t="shared" si="151"/>
        <v>4</v>
      </c>
      <c r="D1662">
        <f t="shared" si="152"/>
        <v>15</v>
      </c>
      <c r="E1662">
        <f t="shared" si="153"/>
        <v>202204</v>
      </c>
      <c r="F1662" s="105">
        <v>37.875</v>
      </c>
      <c r="G1662" s="105"/>
      <c r="H1662" s="44"/>
      <c r="J1662" s="32">
        <f t="shared" si="154"/>
        <v>14</v>
      </c>
      <c r="K1662" s="32">
        <f t="shared" si="155"/>
        <v>0</v>
      </c>
    </row>
    <row r="1663" spans="1:11" x14ac:dyDescent="0.35">
      <c r="A1663" s="15">
        <v>44667</v>
      </c>
      <c r="B1663">
        <f t="shared" si="150"/>
        <v>2022</v>
      </c>
      <c r="C1663">
        <f t="shared" si="151"/>
        <v>4</v>
      </c>
      <c r="D1663">
        <f t="shared" si="152"/>
        <v>16</v>
      </c>
      <c r="E1663">
        <f t="shared" si="153"/>
        <v>202204</v>
      </c>
      <c r="F1663" s="105">
        <v>40.708329999999997</v>
      </c>
      <c r="G1663" s="105"/>
      <c r="H1663" s="44"/>
      <c r="J1663" s="32">
        <f t="shared" si="154"/>
        <v>11</v>
      </c>
      <c r="K1663" s="32">
        <f t="shared" si="155"/>
        <v>0</v>
      </c>
    </row>
    <row r="1664" spans="1:11" x14ac:dyDescent="0.35">
      <c r="A1664" s="15">
        <v>44668</v>
      </c>
      <c r="B1664">
        <f t="shared" si="150"/>
        <v>2022</v>
      </c>
      <c r="C1664">
        <f t="shared" si="151"/>
        <v>4</v>
      </c>
      <c r="D1664">
        <f t="shared" si="152"/>
        <v>17</v>
      </c>
      <c r="E1664">
        <f t="shared" si="153"/>
        <v>202204</v>
      </c>
      <c r="F1664" s="105">
        <v>43.708329999999997</v>
      </c>
      <c r="G1664" s="105"/>
      <c r="H1664" s="44"/>
      <c r="J1664" s="32">
        <f t="shared" si="154"/>
        <v>8</v>
      </c>
      <c r="K1664" s="32">
        <f t="shared" si="155"/>
        <v>0</v>
      </c>
    </row>
    <row r="1665" spans="1:11" x14ac:dyDescent="0.35">
      <c r="A1665" s="15">
        <v>44669</v>
      </c>
      <c r="B1665">
        <f t="shared" si="150"/>
        <v>2022</v>
      </c>
      <c r="C1665">
        <f t="shared" si="151"/>
        <v>4</v>
      </c>
      <c r="D1665">
        <f t="shared" si="152"/>
        <v>18</v>
      </c>
      <c r="E1665">
        <f t="shared" si="153"/>
        <v>202204</v>
      </c>
      <c r="F1665" s="105">
        <v>41.625</v>
      </c>
      <c r="G1665" s="105"/>
      <c r="H1665" s="44"/>
      <c r="J1665" s="32">
        <f t="shared" si="154"/>
        <v>10</v>
      </c>
      <c r="K1665" s="32">
        <f t="shared" si="155"/>
        <v>0</v>
      </c>
    </row>
    <row r="1666" spans="1:11" x14ac:dyDescent="0.35">
      <c r="A1666" s="15">
        <v>44670</v>
      </c>
      <c r="B1666">
        <f t="shared" si="150"/>
        <v>2022</v>
      </c>
      <c r="C1666">
        <f t="shared" si="151"/>
        <v>4</v>
      </c>
      <c r="D1666">
        <f t="shared" si="152"/>
        <v>19</v>
      </c>
      <c r="E1666">
        <f t="shared" si="153"/>
        <v>202204</v>
      </c>
      <c r="F1666" s="105">
        <v>45.5</v>
      </c>
      <c r="G1666" s="105"/>
      <c r="H1666" s="44"/>
      <c r="J1666" s="32">
        <f t="shared" si="154"/>
        <v>7</v>
      </c>
      <c r="K1666" s="32">
        <f t="shared" si="155"/>
        <v>0</v>
      </c>
    </row>
    <row r="1667" spans="1:11" x14ac:dyDescent="0.35">
      <c r="A1667" s="15">
        <v>44671</v>
      </c>
      <c r="B1667">
        <f t="shared" si="150"/>
        <v>2022</v>
      </c>
      <c r="C1667">
        <f t="shared" si="151"/>
        <v>4</v>
      </c>
      <c r="D1667">
        <f t="shared" si="152"/>
        <v>20</v>
      </c>
      <c r="E1667">
        <f t="shared" si="153"/>
        <v>202204</v>
      </c>
      <c r="F1667" s="105">
        <v>42.666670000000003</v>
      </c>
      <c r="G1667" s="105"/>
      <c r="H1667" s="44"/>
      <c r="J1667" s="32">
        <f t="shared" si="154"/>
        <v>9</v>
      </c>
      <c r="K1667" s="32">
        <f t="shared" si="155"/>
        <v>0</v>
      </c>
    </row>
    <row r="1668" spans="1:11" x14ac:dyDescent="0.35">
      <c r="A1668" s="15">
        <v>44672</v>
      </c>
      <c r="B1668">
        <f t="shared" si="150"/>
        <v>2022</v>
      </c>
      <c r="C1668">
        <f t="shared" si="151"/>
        <v>4</v>
      </c>
      <c r="D1668">
        <f t="shared" si="152"/>
        <v>21</v>
      </c>
      <c r="E1668">
        <f t="shared" si="153"/>
        <v>202204</v>
      </c>
      <c r="F1668" s="105">
        <v>46.083329999999997</v>
      </c>
      <c r="G1668" s="105"/>
      <c r="H1668" s="44"/>
      <c r="J1668" s="32">
        <f t="shared" si="154"/>
        <v>6</v>
      </c>
      <c r="K1668" s="32">
        <f t="shared" si="155"/>
        <v>0</v>
      </c>
    </row>
    <row r="1669" spans="1:11" x14ac:dyDescent="0.35">
      <c r="A1669" s="15">
        <v>44673</v>
      </c>
      <c r="B1669">
        <f t="shared" si="150"/>
        <v>2022</v>
      </c>
      <c r="C1669">
        <f t="shared" si="151"/>
        <v>4</v>
      </c>
      <c r="D1669">
        <f t="shared" si="152"/>
        <v>22</v>
      </c>
      <c r="E1669">
        <f t="shared" si="153"/>
        <v>202204</v>
      </c>
      <c r="F1669" s="105">
        <v>47.416670000000003</v>
      </c>
      <c r="G1669" s="105"/>
      <c r="H1669" s="44"/>
      <c r="J1669" s="32">
        <f t="shared" si="154"/>
        <v>5</v>
      </c>
      <c r="K1669" s="32">
        <f t="shared" si="155"/>
        <v>0</v>
      </c>
    </row>
    <row r="1670" spans="1:11" x14ac:dyDescent="0.35">
      <c r="A1670" s="15">
        <v>44674</v>
      </c>
      <c r="B1670">
        <f t="shared" ref="B1670:B1733" si="156">YEAR(A1670)</f>
        <v>2022</v>
      </c>
      <c r="C1670">
        <f t="shared" ref="C1670:C1733" si="157">MONTH(A1670)</f>
        <v>4</v>
      </c>
      <c r="D1670">
        <f t="shared" ref="D1670:D1733" si="158">DAY(A1670)</f>
        <v>23</v>
      </c>
      <c r="E1670">
        <f t="shared" ref="E1670:E1733" si="159">B1670*100+C1670</f>
        <v>202204</v>
      </c>
      <c r="F1670" s="105">
        <v>51.583329999999997</v>
      </c>
      <c r="G1670" s="105"/>
      <c r="H1670" s="44"/>
      <c r="J1670" s="32">
        <f t="shared" ref="J1670:J1733" si="160">IF(F1670=999,0,MAX(ROUND($J$3-F1670,0),0))</f>
        <v>0</v>
      </c>
      <c r="K1670" s="32">
        <f t="shared" ref="K1670:K1733" si="161">IF(F1670=999,0,MAX(ROUND(F1670-$K$3,0),0))</f>
        <v>0</v>
      </c>
    </row>
    <row r="1671" spans="1:11" x14ac:dyDescent="0.35">
      <c r="A1671" s="15">
        <v>44675</v>
      </c>
      <c r="B1671">
        <f t="shared" si="156"/>
        <v>2022</v>
      </c>
      <c r="C1671">
        <f t="shared" si="157"/>
        <v>4</v>
      </c>
      <c r="D1671">
        <f t="shared" si="158"/>
        <v>24</v>
      </c>
      <c r="E1671">
        <f t="shared" si="159"/>
        <v>202204</v>
      </c>
      <c r="F1671" s="105">
        <v>52.833329999999997</v>
      </c>
      <c r="G1671" s="105"/>
      <c r="H1671" s="44"/>
      <c r="J1671" s="32">
        <f t="shared" si="160"/>
        <v>0</v>
      </c>
      <c r="K1671" s="32">
        <f t="shared" si="161"/>
        <v>0</v>
      </c>
    </row>
    <row r="1672" spans="1:11" x14ac:dyDescent="0.35">
      <c r="A1672" s="15">
        <v>44676</v>
      </c>
      <c r="B1672">
        <f t="shared" si="156"/>
        <v>2022</v>
      </c>
      <c r="C1672">
        <f t="shared" si="157"/>
        <v>4</v>
      </c>
      <c r="D1672">
        <f t="shared" si="158"/>
        <v>25</v>
      </c>
      <c r="E1672">
        <f t="shared" si="159"/>
        <v>202204</v>
      </c>
      <c r="F1672" s="105">
        <v>55.666670000000003</v>
      </c>
      <c r="G1672" s="105"/>
      <c r="H1672" s="44"/>
      <c r="J1672" s="32">
        <f t="shared" si="160"/>
        <v>0</v>
      </c>
      <c r="K1672" s="32">
        <f t="shared" si="161"/>
        <v>0</v>
      </c>
    </row>
    <row r="1673" spans="1:11" x14ac:dyDescent="0.35">
      <c r="A1673" s="15">
        <v>44677</v>
      </c>
      <c r="B1673">
        <f t="shared" si="156"/>
        <v>2022</v>
      </c>
      <c r="C1673">
        <f t="shared" si="157"/>
        <v>4</v>
      </c>
      <c r="D1673">
        <f t="shared" si="158"/>
        <v>26</v>
      </c>
      <c r="E1673">
        <f t="shared" si="159"/>
        <v>202204</v>
      </c>
      <c r="F1673" s="105">
        <v>48.375</v>
      </c>
      <c r="G1673" s="105"/>
      <c r="H1673" s="44"/>
      <c r="J1673" s="32">
        <f t="shared" si="160"/>
        <v>4</v>
      </c>
      <c r="K1673" s="32">
        <f t="shared" si="161"/>
        <v>0</v>
      </c>
    </row>
    <row r="1674" spans="1:11" x14ac:dyDescent="0.35">
      <c r="A1674" s="15">
        <v>44678</v>
      </c>
      <c r="B1674">
        <f t="shared" si="156"/>
        <v>2022</v>
      </c>
      <c r="C1674">
        <f t="shared" si="157"/>
        <v>4</v>
      </c>
      <c r="D1674">
        <f t="shared" si="158"/>
        <v>27</v>
      </c>
      <c r="E1674">
        <f t="shared" si="159"/>
        <v>202204</v>
      </c>
      <c r="F1674" s="105">
        <v>44.333329999999997</v>
      </c>
      <c r="G1674" s="105"/>
      <c r="H1674" s="44"/>
      <c r="J1674" s="32">
        <f t="shared" si="160"/>
        <v>8</v>
      </c>
      <c r="K1674" s="32">
        <f t="shared" si="161"/>
        <v>0</v>
      </c>
    </row>
    <row r="1675" spans="1:11" x14ac:dyDescent="0.35">
      <c r="A1675" s="15">
        <v>44679</v>
      </c>
      <c r="B1675">
        <f t="shared" si="156"/>
        <v>2022</v>
      </c>
      <c r="C1675">
        <f t="shared" si="157"/>
        <v>4</v>
      </c>
      <c r="D1675">
        <f t="shared" si="158"/>
        <v>28</v>
      </c>
      <c r="E1675">
        <f t="shared" si="159"/>
        <v>202204</v>
      </c>
      <c r="F1675" s="105">
        <v>47.166670000000003</v>
      </c>
      <c r="G1675" s="105"/>
      <c r="H1675" s="44"/>
      <c r="J1675" s="32">
        <f t="shared" si="160"/>
        <v>5</v>
      </c>
      <c r="K1675" s="32">
        <f t="shared" si="161"/>
        <v>0</v>
      </c>
    </row>
    <row r="1676" spans="1:11" x14ac:dyDescent="0.35">
      <c r="A1676" s="15">
        <v>44680</v>
      </c>
      <c r="B1676">
        <f t="shared" si="156"/>
        <v>2022</v>
      </c>
      <c r="C1676">
        <f t="shared" si="157"/>
        <v>4</v>
      </c>
      <c r="D1676">
        <f t="shared" si="158"/>
        <v>29</v>
      </c>
      <c r="E1676">
        <f t="shared" si="159"/>
        <v>202204</v>
      </c>
      <c r="F1676" s="105">
        <v>54.833329999999997</v>
      </c>
      <c r="G1676" s="105"/>
      <c r="H1676" s="44"/>
      <c r="J1676" s="32">
        <f t="shared" si="160"/>
        <v>0</v>
      </c>
      <c r="K1676" s="32">
        <f t="shared" si="161"/>
        <v>0</v>
      </c>
    </row>
    <row r="1677" spans="1:11" x14ac:dyDescent="0.35">
      <c r="A1677" s="15">
        <v>44681</v>
      </c>
      <c r="B1677">
        <f t="shared" si="156"/>
        <v>2022</v>
      </c>
      <c r="C1677">
        <f t="shared" si="157"/>
        <v>4</v>
      </c>
      <c r="D1677">
        <f t="shared" si="158"/>
        <v>30</v>
      </c>
      <c r="E1677">
        <f t="shared" si="159"/>
        <v>202204</v>
      </c>
      <c r="F1677" s="105">
        <v>49.958329999999997</v>
      </c>
      <c r="G1677" s="105"/>
      <c r="H1677" s="44"/>
      <c r="J1677" s="32">
        <f t="shared" si="160"/>
        <v>2</v>
      </c>
      <c r="K1677" s="32">
        <f t="shared" si="161"/>
        <v>0</v>
      </c>
    </row>
    <row r="1678" spans="1:11" x14ac:dyDescent="0.35">
      <c r="A1678" s="15">
        <v>44682</v>
      </c>
      <c r="B1678">
        <f t="shared" si="156"/>
        <v>2022</v>
      </c>
      <c r="C1678">
        <f t="shared" si="157"/>
        <v>5</v>
      </c>
      <c r="D1678">
        <f t="shared" si="158"/>
        <v>1</v>
      </c>
      <c r="E1678">
        <f t="shared" si="159"/>
        <v>202205</v>
      </c>
      <c r="F1678" s="105">
        <v>55.083329999999997</v>
      </c>
      <c r="G1678" s="105"/>
      <c r="H1678" s="44"/>
      <c r="J1678" s="32">
        <f t="shared" si="160"/>
        <v>0</v>
      </c>
      <c r="K1678" s="32">
        <f t="shared" si="161"/>
        <v>0</v>
      </c>
    </row>
    <row r="1679" spans="1:11" x14ac:dyDescent="0.35">
      <c r="A1679" s="15">
        <v>44683</v>
      </c>
      <c r="B1679">
        <f t="shared" si="156"/>
        <v>2022</v>
      </c>
      <c r="C1679">
        <f t="shared" si="157"/>
        <v>5</v>
      </c>
      <c r="D1679">
        <f t="shared" si="158"/>
        <v>2</v>
      </c>
      <c r="E1679">
        <f t="shared" si="159"/>
        <v>202205</v>
      </c>
      <c r="F1679" s="105">
        <v>58.375</v>
      </c>
      <c r="G1679" s="105"/>
      <c r="H1679" s="44"/>
      <c r="J1679" s="32">
        <f t="shared" si="160"/>
        <v>0</v>
      </c>
      <c r="K1679" s="32">
        <f t="shared" si="161"/>
        <v>0</v>
      </c>
    </row>
    <row r="1680" spans="1:11" x14ac:dyDescent="0.35">
      <c r="A1680" s="15">
        <v>44684</v>
      </c>
      <c r="B1680">
        <f t="shared" si="156"/>
        <v>2022</v>
      </c>
      <c r="C1680">
        <f t="shared" si="157"/>
        <v>5</v>
      </c>
      <c r="D1680">
        <f t="shared" si="158"/>
        <v>3</v>
      </c>
      <c r="E1680">
        <f t="shared" si="159"/>
        <v>202205</v>
      </c>
      <c r="F1680" s="105">
        <v>60.083329999999997</v>
      </c>
      <c r="G1680" s="105"/>
      <c r="H1680" s="44"/>
      <c r="J1680" s="32">
        <f t="shared" si="160"/>
        <v>0</v>
      </c>
      <c r="K1680" s="32">
        <f t="shared" si="161"/>
        <v>0</v>
      </c>
    </row>
    <row r="1681" spans="1:11" x14ac:dyDescent="0.35">
      <c r="A1681" s="15">
        <v>44685</v>
      </c>
      <c r="B1681">
        <f t="shared" si="156"/>
        <v>2022</v>
      </c>
      <c r="C1681">
        <f t="shared" si="157"/>
        <v>5</v>
      </c>
      <c r="D1681">
        <f t="shared" si="158"/>
        <v>4</v>
      </c>
      <c r="E1681">
        <f t="shared" si="159"/>
        <v>202205</v>
      </c>
      <c r="F1681" s="105">
        <v>62.458329999999997</v>
      </c>
      <c r="G1681" s="105"/>
      <c r="H1681" s="44"/>
      <c r="J1681" s="32">
        <f t="shared" si="160"/>
        <v>0</v>
      </c>
      <c r="K1681" s="32">
        <f t="shared" si="161"/>
        <v>0</v>
      </c>
    </row>
    <row r="1682" spans="1:11" x14ac:dyDescent="0.35">
      <c r="A1682" s="15">
        <v>44686</v>
      </c>
      <c r="B1682">
        <f t="shared" si="156"/>
        <v>2022</v>
      </c>
      <c r="C1682">
        <f t="shared" si="157"/>
        <v>5</v>
      </c>
      <c r="D1682">
        <f t="shared" si="158"/>
        <v>5</v>
      </c>
      <c r="E1682">
        <f t="shared" si="159"/>
        <v>202205</v>
      </c>
      <c r="F1682" s="105">
        <v>56.875</v>
      </c>
      <c r="G1682" s="105"/>
      <c r="H1682" s="44"/>
      <c r="J1682" s="32">
        <f t="shared" si="160"/>
        <v>0</v>
      </c>
      <c r="K1682" s="32">
        <f t="shared" si="161"/>
        <v>0</v>
      </c>
    </row>
    <row r="1683" spans="1:11" x14ac:dyDescent="0.35">
      <c r="A1683" s="15">
        <v>44687</v>
      </c>
      <c r="B1683">
        <f t="shared" si="156"/>
        <v>2022</v>
      </c>
      <c r="C1683">
        <f t="shared" si="157"/>
        <v>5</v>
      </c>
      <c r="D1683">
        <f t="shared" si="158"/>
        <v>6</v>
      </c>
      <c r="E1683">
        <f t="shared" si="159"/>
        <v>202205</v>
      </c>
      <c r="F1683" s="105">
        <v>50.083329999999997</v>
      </c>
      <c r="G1683" s="105"/>
      <c r="H1683" s="44"/>
      <c r="J1683" s="32">
        <f t="shared" si="160"/>
        <v>2</v>
      </c>
      <c r="K1683" s="32">
        <f t="shared" si="161"/>
        <v>0</v>
      </c>
    </row>
    <row r="1684" spans="1:11" x14ac:dyDescent="0.35">
      <c r="A1684" s="15">
        <v>44688</v>
      </c>
      <c r="B1684">
        <f t="shared" si="156"/>
        <v>2022</v>
      </c>
      <c r="C1684">
        <f t="shared" si="157"/>
        <v>5</v>
      </c>
      <c r="D1684">
        <f t="shared" si="158"/>
        <v>7</v>
      </c>
      <c r="E1684">
        <f t="shared" si="159"/>
        <v>202205</v>
      </c>
      <c r="F1684" s="105">
        <v>50.791670000000003</v>
      </c>
      <c r="G1684" s="105"/>
      <c r="H1684" s="44"/>
      <c r="J1684" s="32">
        <f t="shared" si="160"/>
        <v>1</v>
      </c>
      <c r="K1684" s="32">
        <f t="shared" si="161"/>
        <v>0</v>
      </c>
    </row>
    <row r="1685" spans="1:11" x14ac:dyDescent="0.35">
      <c r="A1685" s="15">
        <v>44689</v>
      </c>
      <c r="B1685">
        <f t="shared" si="156"/>
        <v>2022</v>
      </c>
      <c r="C1685">
        <f t="shared" si="157"/>
        <v>5</v>
      </c>
      <c r="D1685">
        <f t="shared" si="158"/>
        <v>8</v>
      </c>
      <c r="E1685">
        <f t="shared" si="159"/>
        <v>202205</v>
      </c>
      <c r="F1685" s="105">
        <v>46.375</v>
      </c>
      <c r="G1685" s="105"/>
      <c r="H1685" s="44"/>
      <c r="J1685" s="32">
        <f t="shared" si="160"/>
        <v>6</v>
      </c>
      <c r="K1685" s="32">
        <f t="shared" si="161"/>
        <v>0</v>
      </c>
    </row>
    <row r="1686" spans="1:11" x14ac:dyDescent="0.35">
      <c r="A1686" s="15">
        <v>44690</v>
      </c>
      <c r="B1686">
        <f t="shared" si="156"/>
        <v>2022</v>
      </c>
      <c r="C1686">
        <f t="shared" si="157"/>
        <v>5</v>
      </c>
      <c r="D1686">
        <f t="shared" si="158"/>
        <v>9</v>
      </c>
      <c r="E1686">
        <f t="shared" si="159"/>
        <v>202205</v>
      </c>
      <c r="F1686" s="105">
        <v>49.416670000000003</v>
      </c>
      <c r="G1686" s="105"/>
      <c r="H1686" s="44"/>
      <c r="J1686" s="32">
        <f t="shared" si="160"/>
        <v>3</v>
      </c>
      <c r="K1686" s="32">
        <f t="shared" si="161"/>
        <v>0</v>
      </c>
    </row>
    <row r="1687" spans="1:11" x14ac:dyDescent="0.35">
      <c r="A1687" s="15">
        <v>44691</v>
      </c>
      <c r="B1687">
        <f t="shared" si="156"/>
        <v>2022</v>
      </c>
      <c r="C1687">
        <f t="shared" si="157"/>
        <v>5</v>
      </c>
      <c r="D1687">
        <f t="shared" si="158"/>
        <v>10</v>
      </c>
      <c r="E1687">
        <f t="shared" si="159"/>
        <v>202205</v>
      </c>
      <c r="F1687" s="105">
        <v>50.333329999999997</v>
      </c>
      <c r="G1687" s="105"/>
      <c r="H1687" s="44"/>
      <c r="J1687" s="32">
        <f t="shared" si="160"/>
        <v>2</v>
      </c>
      <c r="K1687" s="32">
        <f t="shared" si="161"/>
        <v>0</v>
      </c>
    </row>
    <row r="1688" spans="1:11" x14ac:dyDescent="0.35">
      <c r="A1688" s="15">
        <v>44692</v>
      </c>
      <c r="B1688">
        <f t="shared" si="156"/>
        <v>2022</v>
      </c>
      <c r="C1688">
        <f t="shared" si="157"/>
        <v>5</v>
      </c>
      <c r="D1688">
        <f t="shared" si="158"/>
        <v>11</v>
      </c>
      <c r="E1688">
        <f t="shared" si="159"/>
        <v>202205</v>
      </c>
      <c r="F1688" s="105">
        <v>52.625</v>
      </c>
      <c r="G1688" s="105"/>
      <c r="H1688" s="44"/>
      <c r="J1688" s="32">
        <f t="shared" si="160"/>
        <v>0</v>
      </c>
      <c r="K1688" s="32">
        <f t="shared" si="161"/>
        <v>0</v>
      </c>
    </row>
    <row r="1689" spans="1:11" x14ac:dyDescent="0.35">
      <c r="A1689" s="15">
        <v>44693</v>
      </c>
      <c r="B1689">
        <f t="shared" si="156"/>
        <v>2022</v>
      </c>
      <c r="C1689">
        <f t="shared" si="157"/>
        <v>5</v>
      </c>
      <c r="D1689">
        <f t="shared" si="158"/>
        <v>12</v>
      </c>
      <c r="E1689">
        <f t="shared" si="159"/>
        <v>202205</v>
      </c>
      <c r="F1689" s="105">
        <v>51.25</v>
      </c>
      <c r="G1689" s="105"/>
      <c r="H1689" s="44"/>
      <c r="J1689" s="32">
        <f t="shared" si="160"/>
        <v>1</v>
      </c>
      <c r="K1689" s="32">
        <f t="shared" si="161"/>
        <v>0</v>
      </c>
    </row>
    <row r="1690" spans="1:11" x14ac:dyDescent="0.35">
      <c r="A1690" s="15">
        <v>44694</v>
      </c>
      <c r="B1690">
        <f t="shared" si="156"/>
        <v>2022</v>
      </c>
      <c r="C1690">
        <f t="shared" si="157"/>
        <v>5</v>
      </c>
      <c r="D1690">
        <f t="shared" si="158"/>
        <v>13</v>
      </c>
      <c r="E1690">
        <f t="shared" si="159"/>
        <v>202205</v>
      </c>
      <c r="F1690" s="105">
        <v>49.333329999999997</v>
      </c>
      <c r="G1690" s="105"/>
      <c r="H1690" s="44"/>
      <c r="J1690" s="32">
        <f t="shared" si="160"/>
        <v>3</v>
      </c>
      <c r="K1690" s="32">
        <f t="shared" si="161"/>
        <v>0</v>
      </c>
    </row>
    <row r="1691" spans="1:11" x14ac:dyDescent="0.35">
      <c r="A1691" s="15">
        <v>44695</v>
      </c>
      <c r="B1691">
        <f t="shared" si="156"/>
        <v>2022</v>
      </c>
      <c r="C1691">
        <f t="shared" si="157"/>
        <v>5</v>
      </c>
      <c r="D1691">
        <f t="shared" si="158"/>
        <v>14</v>
      </c>
      <c r="E1691">
        <f t="shared" si="159"/>
        <v>202205</v>
      </c>
      <c r="F1691" s="105">
        <v>49.666670000000003</v>
      </c>
      <c r="G1691" s="105"/>
      <c r="H1691" s="44"/>
      <c r="J1691" s="32">
        <f t="shared" si="160"/>
        <v>2</v>
      </c>
      <c r="K1691" s="32">
        <f t="shared" si="161"/>
        <v>0</v>
      </c>
    </row>
    <row r="1692" spans="1:11" x14ac:dyDescent="0.35">
      <c r="A1692" s="15">
        <v>44696</v>
      </c>
      <c r="B1692">
        <f t="shared" si="156"/>
        <v>2022</v>
      </c>
      <c r="C1692">
        <f t="shared" si="157"/>
        <v>5</v>
      </c>
      <c r="D1692">
        <f t="shared" si="158"/>
        <v>15</v>
      </c>
      <c r="E1692">
        <f t="shared" si="159"/>
        <v>202205</v>
      </c>
      <c r="F1692" s="105">
        <v>52.958329999999997</v>
      </c>
      <c r="G1692" s="105"/>
      <c r="H1692" s="44"/>
      <c r="J1692" s="32">
        <f t="shared" si="160"/>
        <v>0</v>
      </c>
      <c r="K1692" s="32">
        <f t="shared" si="161"/>
        <v>0</v>
      </c>
    </row>
    <row r="1693" spans="1:11" x14ac:dyDescent="0.35">
      <c r="A1693" s="15">
        <v>44697</v>
      </c>
      <c r="B1693">
        <f t="shared" si="156"/>
        <v>2022</v>
      </c>
      <c r="C1693">
        <f t="shared" si="157"/>
        <v>5</v>
      </c>
      <c r="D1693">
        <f t="shared" si="158"/>
        <v>16</v>
      </c>
      <c r="E1693">
        <f t="shared" si="159"/>
        <v>202205</v>
      </c>
      <c r="F1693" s="105">
        <v>59.541670000000003</v>
      </c>
      <c r="G1693" s="105"/>
      <c r="H1693" s="44"/>
      <c r="J1693" s="32">
        <f t="shared" si="160"/>
        <v>0</v>
      </c>
      <c r="K1693" s="32">
        <f t="shared" si="161"/>
        <v>0</v>
      </c>
    </row>
    <row r="1694" spans="1:11" x14ac:dyDescent="0.35">
      <c r="A1694" s="15">
        <v>44698</v>
      </c>
      <c r="B1694">
        <f t="shared" si="156"/>
        <v>2022</v>
      </c>
      <c r="C1694">
        <f t="shared" si="157"/>
        <v>5</v>
      </c>
      <c r="D1694">
        <f t="shared" si="158"/>
        <v>17</v>
      </c>
      <c r="E1694">
        <f t="shared" si="159"/>
        <v>202205</v>
      </c>
      <c r="F1694" s="105">
        <v>55.625</v>
      </c>
      <c r="G1694" s="105"/>
      <c r="H1694" s="44"/>
      <c r="J1694" s="32">
        <f t="shared" si="160"/>
        <v>0</v>
      </c>
      <c r="K1694" s="32">
        <f t="shared" si="161"/>
        <v>0</v>
      </c>
    </row>
    <row r="1695" spans="1:11" x14ac:dyDescent="0.35">
      <c r="A1695" s="15">
        <v>44699</v>
      </c>
      <c r="B1695">
        <f t="shared" si="156"/>
        <v>2022</v>
      </c>
      <c r="C1695">
        <f t="shared" si="157"/>
        <v>5</v>
      </c>
      <c r="D1695">
        <f t="shared" si="158"/>
        <v>18</v>
      </c>
      <c r="E1695">
        <f t="shared" si="159"/>
        <v>202205</v>
      </c>
      <c r="F1695" s="105">
        <v>56.166670000000003</v>
      </c>
      <c r="G1695" s="105"/>
      <c r="H1695" s="44"/>
      <c r="J1695" s="32">
        <f t="shared" si="160"/>
        <v>0</v>
      </c>
      <c r="K1695" s="32">
        <f t="shared" si="161"/>
        <v>0</v>
      </c>
    </row>
    <row r="1696" spans="1:11" x14ac:dyDescent="0.35">
      <c r="A1696" s="15">
        <v>44700</v>
      </c>
      <c r="B1696">
        <f t="shared" si="156"/>
        <v>2022</v>
      </c>
      <c r="C1696">
        <f t="shared" si="157"/>
        <v>5</v>
      </c>
      <c r="D1696">
        <f t="shared" si="158"/>
        <v>19</v>
      </c>
      <c r="E1696">
        <f t="shared" si="159"/>
        <v>202205</v>
      </c>
      <c r="F1696" s="105">
        <v>52.041670000000003</v>
      </c>
      <c r="G1696" s="105"/>
      <c r="H1696" s="44"/>
      <c r="J1696" s="32">
        <f t="shared" si="160"/>
        <v>0</v>
      </c>
      <c r="K1696" s="32">
        <f t="shared" si="161"/>
        <v>0</v>
      </c>
    </row>
    <row r="1697" spans="1:11" x14ac:dyDescent="0.35">
      <c r="A1697" s="15">
        <v>44701</v>
      </c>
      <c r="B1697">
        <f t="shared" si="156"/>
        <v>2022</v>
      </c>
      <c r="C1697">
        <f t="shared" si="157"/>
        <v>5</v>
      </c>
      <c r="D1697">
        <f t="shared" si="158"/>
        <v>20</v>
      </c>
      <c r="E1697">
        <f t="shared" si="159"/>
        <v>202205</v>
      </c>
      <c r="F1697" s="105">
        <v>54.208329999999997</v>
      </c>
      <c r="G1697" s="105"/>
      <c r="H1697" s="44"/>
      <c r="J1697" s="32">
        <f t="shared" si="160"/>
        <v>0</v>
      </c>
      <c r="K1697" s="32">
        <f t="shared" si="161"/>
        <v>0</v>
      </c>
    </row>
    <row r="1698" spans="1:11" x14ac:dyDescent="0.35">
      <c r="A1698" s="15">
        <v>44702</v>
      </c>
      <c r="B1698">
        <f t="shared" si="156"/>
        <v>2022</v>
      </c>
      <c r="C1698">
        <f t="shared" si="157"/>
        <v>5</v>
      </c>
      <c r="D1698">
        <f t="shared" si="158"/>
        <v>21</v>
      </c>
      <c r="E1698">
        <f t="shared" si="159"/>
        <v>202205</v>
      </c>
      <c r="F1698" s="105">
        <v>51.916670000000003</v>
      </c>
      <c r="G1698" s="105"/>
      <c r="H1698" s="44"/>
      <c r="J1698" s="32">
        <f t="shared" si="160"/>
        <v>0</v>
      </c>
      <c r="K1698" s="32">
        <f t="shared" si="161"/>
        <v>0</v>
      </c>
    </row>
    <row r="1699" spans="1:11" x14ac:dyDescent="0.35">
      <c r="A1699" s="15">
        <v>44703</v>
      </c>
      <c r="B1699">
        <f t="shared" si="156"/>
        <v>2022</v>
      </c>
      <c r="C1699">
        <f t="shared" si="157"/>
        <v>5</v>
      </c>
      <c r="D1699">
        <f t="shared" si="158"/>
        <v>22</v>
      </c>
      <c r="E1699">
        <f t="shared" si="159"/>
        <v>202205</v>
      </c>
      <c r="F1699" s="105">
        <v>56.875</v>
      </c>
      <c r="G1699" s="105"/>
      <c r="H1699" s="44"/>
      <c r="J1699" s="32">
        <f t="shared" si="160"/>
        <v>0</v>
      </c>
      <c r="K1699" s="32">
        <f t="shared" si="161"/>
        <v>0</v>
      </c>
    </row>
    <row r="1700" spans="1:11" x14ac:dyDescent="0.35">
      <c r="A1700" s="15">
        <v>44704</v>
      </c>
      <c r="B1700">
        <f t="shared" si="156"/>
        <v>2022</v>
      </c>
      <c r="C1700">
        <f t="shared" si="157"/>
        <v>5</v>
      </c>
      <c r="D1700">
        <f t="shared" si="158"/>
        <v>23</v>
      </c>
      <c r="E1700">
        <f t="shared" si="159"/>
        <v>202205</v>
      </c>
      <c r="F1700" s="105">
        <v>57.291670000000003</v>
      </c>
      <c r="G1700" s="105"/>
      <c r="H1700" s="44"/>
      <c r="J1700" s="32">
        <f t="shared" si="160"/>
        <v>0</v>
      </c>
      <c r="K1700" s="32">
        <f t="shared" si="161"/>
        <v>0</v>
      </c>
    </row>
    <row r="1701" spans="1:11" x14ac:dyDescent="0.35">
      <c r="A1701" s="15">
        <v>44705</v>
      </c>
      <c r="B1701">
        <f t="shared" si="156"/>
        <v>2022</v>
      </c>
      <c r="C1701">
        <f t="shared" si="157"/>
        <v>5</v>
      </c>
      <c r="D1701">
        <f t="shared" si="158"/>
        <v>24</v>
      </c>
      <c r="E1701">
        <f t="shared" si="159"/>
        <v>202205</v>
      </c>
      <c r="F1701" s="105">
        <v>55.708329999999997</v>
      </c>
      <c r="G1701" s="105"/>
      <c r="H1701" s="44"/>
      <c r="J1701" s="32">
        <f t="shared" si="160"/>
        <v>0</v>
      </c>
      <c r="K1701" s="32">
        <f t="shared" si="161"/>
        <v>0</v>
      </c>
    </row>
    <row r="1702" spans="1:11" x14ac:dyDescent="0.35">
      <c r="A1702" s="15">
        <v>44706</v>
      </c>
      <c r="B1702">
        <f t="shared" si="156"/>
        <v>2022</v>
      </c>
      <c r="C1702">
        <f t="shared" si="157"/>
        <v>5</v>
      </c>
      <c r="D1702">
        <f t="shared" si="158"/>
        <v>25</v>
      </c>
      <c r="E1702">
        <f t="shared" si="159"/>
        <v>202205</v>
      </c>
      <c r="F1702" s="105">
        <v>62.25</v>
      </c>
      <c r="G1702" s="105"/>
      <c r="H1702" s="44"/>
      <c r="J1702" s="32">
        <f t="shared" si="160"/>
        <v>0</v>
      </c>
      <c r="K1702" s="32">
        <f t="shared" si="161"/>
        <v>0</v>
      </c>
    </row>
    <row r="1703" spans="1:11" x14ac:dyDescent="0.35">
      <c r="A1703" s="15">
        <v>44707</v>
      </c>
      <c r="B1703">
        <f t="shared" si="156"/>
        <v>2022</v>
      </c>
      <c r="C1703">
        <f t="shared" si="157"/>
        <v>5</v>
      </c>
      <c r="D1703">
        <f t="shared" si="158"/>
        <v>26</v>
      </c>
      <c r="E1703">
        <f t="shared" si="159"/>
        <v>202205</v>
      </c>
      <c r="F1703" s="105">
        <v>64</v>
      </c>
      <c r="G1703" s="105"/>
      <c r="H1703" s="44"/>
      <c r="J1703" s="32">
        <f t="shared" si="160"/>
        <v>0</v>
      </c>
      <c r="K1703" s="32">
        <f t="shared" si="161"/>
        <v>2</v>
      </c>
    </row>
    <row r="1704" spans="1:11" x14ac:dyDescent="0.35">
      <c r="A1704" s="15">
        <v>44708</v>
      </c>
      <c r="B1704">
        <f t="shared" si="156"/>
        <v>2022</v>
      </c>
      <c r="C1704">
        <f t="shared" si="157"/>
        <v>5</v>
      </c>
      <c r="D1704">
        <f t="shared" si="158"/>
        <v>27</v>
      </c>
      <c r="E1704">
        <f t="shared" si="159"/>
        <v>202205</v>
      </c>
      <c r="F1704" s="105">
        <v>63.625</v>
      </c>
      <c r="G1704" s="105"/>
      <c r="H1704" s="44"/>
      <c r="J1704" s="32">
        <f t="shared" si="160"/>
        <v>0</v>
      </c>
      <c r="K1704" s="32">
        <f t="shared" si="161"/>
        <v>2</v>
      </c>
    </row>
    <row r="1705" spans="1:11" x14ac:dyDescent="0.35">
      <c r="A1705" s="15">
        <v>44709</v>
      </c>
      <c r="B1705">
        <f t="shared" si="156"/>
        <v>2022</v>
      </c>
      <c r="C1705">
        <f t="shared" si="157"/>
        <v>5</v>
      </c>
      <c r="D1705">
        <f t="shared" si="158"/>
        <v>28</v>
      </c>
      <c r="E1705">
        <f t="shared" si="159"/>
        <v>202205</v>
      </c>
      <c r="F1705" s="105">
        <v>56.416670000000003</v>
      </c>
      <c r="G1705" s="105"/>
      <c r="H1705" s="44"/>
      <c r="J1705" s="32">
        <f t="shared" si="160"/>
        <v>0</v>
      </c>
      <c r="K1705" s="32">
        <f t="shared" si="161"/>
        <v>0</v>
      </c>
    </row>
    <row r="1706" spans="1:11" x14ac:dyDescent="0.35">
      <c r="A1706" s="15">
        <v>44710</v>
      </c>
      <c r="B1706">
        <f t="shared" si="156"/>
        <v>2022</v>
      </c>
      <c r="C1706">
        <f t="shared" si="157"/>
        <v>5</v>
      </c>
      <c r="D1706">
        <f t="shared" si="158"/>
        <v>29</v>
      </c>
      <c r="E1706">
        <f t="shared" si="159"/>
        <v>202205</v>
      </c>
      <c r="F1706" s="105">
        <v>58.666670000000003</v>
      </c>
      <c r="G1706" s="105"/>
      <c r="H1706" s="44"/>
      <c r="J1706" s="32">
        <f t="shared" si="160"/>
        <v>0</v>
      </c>
      <c r="K1706" s="32">
        <f t="shared" si="161"/>
        <v>0</v>
      </c>
    </row>
    <row r="1707" spans="1:11" x14ac:dyDescent="0.35">
      <c r="A1707" s="15">
        <v>44711</v>
      </c>
      <c r="B1707">
        <f t="shared" si="156"/>
        <v>2022</v>
      </c>
      <c r="C1707">
        <f t="shared" si="157"/>
        <v>5</v>
      </c>
      <c r="D1707">
        <f t="shared" si="158"/>
        <v>30</v>
      </c>
      <c r="E1707">
        <f t="shared" si="159"/>
        <v>202205</v>
      </c>
      <c r="F1707" s="105">
        <v>57.916670000000003</v>
      </c>
      <c r="G1707" s="105"/>
      <c r="H1707" s="44"/>
      <c r="J1707" s="32">
        <f t="shared" si="160"/>
        <v>0</v>
      </c>
      <c r="K1707" s="32">
        <f t="shared" si="161"/>
        <v>0</v>
      </c>
    </row>
    <row r="1708" spans="1:11" x14ac:dyDescent="0.35">
      <c r="A1708" s="15">
        <v>44712</v>
      </c>
      <c r="B1708">
        <f t="shared" si="156"/>
        <v>2022</v>
      </c>
      <c r="C1708">
        <f t="shared" si="157"/>
        <v>5</v>
      </c>
      <c r="D1708">
        <f t="shared" si="158"/>
        <v>31</v>
      </c>
      <c r="E1708">
        <f t="shared" si="159"/>
        <v>202205</v>
      </c>
      <c r="F1708" s="105">
        <v>63</v>
      </c>
      <c r="G1708" s="105"/>
      <c r="H1708" s="44"/>
      <c r="J1708" s="32">
        <f t="shared" si="160"/>
        <v>0</v>
      </c>
      <c r="K1708" s="32">
        <f t="shared" si="161"/>
        <v>1</v>
      </c>
    </row>
    <row r="1709" spans="1:11" x14ac:dyDescent="0.35">
      <c r="A1709" s="15">
        <v>44713</v>
      </c>
      <c r="B1709">
        <f t="shared" si="156"/>
        <v>2022</v>
      </c>
      <c r="C1709">
        <f t="shared" si="157"/>
        <v>6</v>
      </c>
      <c r="D1709">
        <f t="shared" si="158"/>
        <v>1</v>
      </c>
      <c r="E1709">
        <f t="shared" si="159"/>
        <v>202206</v>
      </c>
      <c r="F1709" s="105">
        <v>65.708340000000007</v>
      </c>
      <c r="G1709" s="105"/>
      <c r="H1709" s="44"/>
      <c r="J1709" s="32">
        <f t="shared" si="160"/>
        <v>0</v>
      </c>
      <c r="K1709" s="32">
        <f t="shared" si="161"/>
        <v>4</v>
      </c>
    </row>
    <row r="1710" spans="1:11" x14ac:dyDescent="0.35">
      <c r="A1710" s="15">
        <v>44714</v>
      </c>
      <c r="B1710">
        <f t="shared" si="156"/>
        <v>2022</v>
      </c>
      <c r="C1710">
        <f t="shared" si="157"/>
        <v>6</v>
      </c>
      <c r="D1710">
        <f t="shared" si="158"/>
        <v>2</v>
      </c>
      <c r="E1710">
        <f t="shared" si="159"/>
        <v>202206</v>
      </c>
      <c r="F1710" s="105">
        <v>67.083340000000007</v>
      </c>
      <c r="G1710" s="105"/>
      <c r="H1710" s="44"/>
      <c r="J1710" s="32">
        <f t="shared" si="160"/>
        <v>0</v>
      </c>
      <c r="K1710" s="32">
        <f t="shared" si="161"/>
        <v>5</v>
      </c>
    </row>
    <row r="1711" spans="1:11" x14ac:dyDescent="0.35">
      <c r="A1711" s="15">
        <v>44715</v>
      </c>
      <c r="B1711">
        <f t="shared" si="156"/>
        <v>2022</v>
      </c>
      <c r="C1711">
        <f t="shared" si="157"/>
        <v>6</v>
      </c>
      <c r="D1711">
        <f t="shared" si="158"/>
        <v>3</v>
      </c>
      <c r="E1711">
        <f t="shared" si="159"/>
        <v>202206</v>
      </c>
      <c r="F1711" s="105">
        <v>63.041670000000003</v>
      </c>
      <c r="G1711" s="105"/>
      <c r="H1711" s="44"/>
      <c r="J1711" s="32">
        <f t="shared" si="160"/>
        <v>0</v>
      </c>
      <c r="K1711" s="32">
        <f t="shared" si="161"/>
        <v>1</v>
      </c>
    </row>
    <row r="1712" spans="1:11" x14ac:dyDescent="0.35">
      <c r="A1712" s="15">
        <v>44716</v>
      </c>
      <c r="B1712">
        <f t="shared" si="156"/>
        <v>2022</v>
      </c>
      <c r="C1712">
        <f t="shared" si="157"/>
        <v>6</v>
      </c>
      <c r="D1712">
        <f t="shared" si="158"/>
        <v>4</v>
      </c>
      <c r="E1712">
        <f t="shared" si="159"/>
        <v>202206</v>
      </c>
      <c r="F1712" s="105">
        <v>60</v>
      </c>
      <c r="G1712" s="105"/>
      <c r="H1712" s="44"/>
      <c r="J1712" s="32">
        <f t="shared" si="160"/>
        <v>0</v>
      </c>
      <c r="K1712" s="32">
        <f t="shared" si="161"/>
        <v>0</v>
      </c>
    </row>
    <row r="1713" spans="1:11" x14ac:dyDescent="0.35">
      <c r="A1713" s="15">
        <v>44717</v>
      </c>
      <c r="B1713">
        <f t="shared" si="156"/>
        <v>2022</v>
      </c>
      <c r="C1713">
        <f t="shared" si="157"/>
        <v>6</v>
      </c>
      <c r="D1713">
        <f t="shared" si="158"/>
        <v>5</v>
      </c>
      <c r="E1713">
        <f t="shared" si="159"/>
        <v>202206</v>
      </c>
      <c r="F1713" s="105">
        <v>60.666670000000003</v>
      </c>
      <c r="G1713" s="105"/>
      <c r="H1713" s="44"/>
      <c r="J1713" s="32">
        <f t="shared" si="160"/>
        <v>0</v>
      </c>
      <c r="K1713" s="32">
        <f t="shared" si="161"/>
        <v>0</v>
      </c>
    </row>
    <row r="1714" spans="1:11" x14ac:dyDescent="0.35">
      <c r="A1714" s="15">
        <v>44718</v>
      </c>
      <c r="B1714">
        <f t="shared" si="156"/>
        <v>2022</v>
      </c>
      <c r="C1714">
        <f t="shared" si="157"/>
        <v>6</v>
      </c>
      <c r="D1714">
        <f t="shared" si="158"/>
        <v>6</v>
      </c>
      <c r="E1714">
        <f t="shared" si="159"/>
        <v>202206</v>
      </c>
      <c r="F1714" s="105">
        <v>62</v>
      </c>
      <c r="G1714" s="105"/>
      <c r="H1714" s="44"/>
      <c r="J1714" s="32">
        <f t="shared" si="160"/>
        <v>0</v>
      </c>
      <c r="K1714" s="32">
        <f t="shared" si="161"/>
        <v>0</v>
      </c>
    </row>
    <row r="1715" spans="1:11" x14ac:dyDescent="0.35">
      <c r="A1715" s="15">
        <v>44719</v>
      </c>
      <c r="B1715">
        <f t="shared" si="156"/>
        <v>2022</v>
      </c>
      <c r="C1715">
        <f t="shared" si="157"/>
        <v>6</v>
      </c>
      <c r="D1715">
        <f t="shared" si="158"/>
        <v>7</v>
      </c>
      <c r="E1715">
        <f t="shared" si="159"/>
        <v>202206</v>
      </c>
      <c r="F1715" s="105">
        <v>64.625</v>
      </c>
      <c r="G1715" s="105"/>
      <c r="H1715" s="44"/>
      <c r="J1715" s="32">
        <f t="shared" si="160"/>
        <v>0</v>
      </c>
      <c r="K1715" s="32">
        <f t="shared" si="161"/>
        <v>3</v>
      </c>
    </row>
    <row r="1716" spans="1:11" x14ac:dyDescent="0.35">
      <c r="A1716" s="15">
        <v>44720</v>
      </c>
      <c r="B1716">
        <f t="shared" si="156"/>
        <v>2022</v>
      </c>
      <c r="C1716">
        <f t="shared" si="157"/>
        <v>6</v>
      </c>
      <c r="D1716">
        <f t="shared" si="158"/>
        <v>8</v>
      </c>
      <c r="E1716">
        <f t="shared" si="159"/>
        <v>202206</v>
      </c>
      <c r="F1716" s="105">
        <v>68.333340000000007</v>
      </c>
      <c r="G1716" s="105"/>
      <c r="H1716" s="44"/>
      <c r="J1716" s="32">
        <f t="shared" si="160"/>
        <v>0</v>
      </c>
      <c r="K1716" s="32">
        <f t="shared" si="161"/>
        <v>6</v>
      </c>
    </row>
    <row r="1717" spans="1:11" x14ac:dyDescent="0.35">
      <c r="A1717" s="15">
        <v>44721</v>
      </c>
      <c r="B1717">
        <f t="shared" si="156"/>
        <v>2022</v>
      </c>
      <c r="C1717">
        <f t="shared" si="157"/>
        <v>6</v>
      </c>
      <c r="D1717">
        <f t="shared" si="158"/>
        <v>9</v>
      </c>
      <c r="E1717">
        <f t="shared" si="159"/>
        <v>202206</v>
      </c>
      <c r="F1717" s="105">
        <v>57.75</v>
      </c>
      <c r="G1717" s="105"/>
      <c r="H1717" s="44"/>
      <c r="J1717" s="32">
        <f t="shared" si="160"/>
        <v>0</v>
      </c>
      <c r="K1717" s="32">
        <f t="shared" si="161"/>
        <v>0</v>
      </c>
    </row>
    <row r="1718" spans="1:11" x14ac:dyDescent="0.35">
      <c r="A1718" s="15">
        <v>44722</v>
      </c>
      <c r="B1718">
        <f t="shared" si="156"/>
        <v>2022</v>
      </c>
      <c r="C1718">
        <f t="shared" si="157"/>
        <v>6</v>
      </c>
      <c r="D1718">
        <f t="shared" si="158"/>
        <v>10</v>
      </c>
      <c r="E1718">
        <f t="shared" si="159"/>
        <v>202206</v>
      </c>
      <c r="F1718" s="105">
        <v>63.375</v>
      </c>
      <c r="G1718" s="105"/>
      <c r="H1718" s="44"/>
      <c r="J1718" s="32">
        <f t="shared" si="160"/>
        <v>0</v>
      </c>
      <c r="K1718" s="32">
        <f t="shared" si="161"/>
        <v>1</v>
      </c>
    </row>
    <row r="1719" spans="1:11" x14ac:dyDescent="0.35">
      <c r="A1719" s="15">
        <v>44723</v>
      </c>
      <c r="B1719">
        <f t="shared" si="156"/>
        <v>2022</v>
      </c>
      <c r="C1719">
        <f t="shared" si="157"/>
        <v>6</v>
      </c>
      <c r="D1719">
        <f t="shared" si="158"/>
        <v>11</v>
      </c>
      <c r="E1719">
        <f t="shared" si="159"/>
        <v>202206</v>
      </c>
      <c r="F1719" s="105">
        <v>66.791659999999993</v>
      </c>
      <c r="G1719" s="105"/>
      <c r="H1719" s="44"/>
      <c r="J1719" s="32">
        <f t="shared" si="160"/>
        <v>0</v>
      </c>
      <c r="K1719" s="32">
        <f t="shared" si="161"/>
        <v>5</v>
      </c>
    </row>
    <row r="1720" spans="1:11" x14ac:dyDescent="0.35">
      <c r="A1720" s="15">
        <v>44724</v>
      </c>
      <c r="B1720">
        <f t="shared" si="156"/>
        <v>2022</v>
      </c>
      <c r="C1720">
        <f t="shared" si="157"/>
        <v>6</v>
      </c>
      <c r="D1720">
        <f t="shared" si="158"/>
        <v>12</v>
      </c>
      <c r="E1720">
        <f t="shared" si="159"/>
        <v>202206</v>
      </c>
      <c r="F1720" s="105">
        <v>63.5</v>
      </c>
      <c r="G1720" s="105"/>
      <c r="H1720" s="44"/>
      <c r="J1720" s="32">
        <f t="shared" si="160"/>
        <v>0</v>
      </c>
      <c r="K1720" s="32">
        <f t="shared" si="161"/>
        <v>2</v>
      </c>
    </row>
    <row r="1721" spans="1:11" x14ac:dyDescent="0.35">
      <c r="A1721" s="15">
        <v>44725</v>
      </c>
      <c r="B1721">
        <f t="shared" si="156"/>
        <v>2022</v>
      </c>
      <c r="C1721">
        <f t="shared" si="157"/>
        <v>6</v>
      </c>
      <c r="D1721">
        <f t="shared" si="158"/>
        <v>13</v>
      </c>
      <c r="E1721">
        <f t="shared" si="159"/>
        <v>202206</v>
      </c>
      <c r="F1721" s="105">
        <v>57.416670000000003</v>
      </c>
      <c r="G1721" s="105"/>
      <c r="H1721" s="44"/>
      <c r="J1721" s="32">
        <f t="shared" si="160"/>
        <v>0</v>
      </c>
      <c r="K1721" s="32">
        <f t="shared" si="161"/>
        <v>0</v>
      </c>
    </row>
    <row r="1722" spans="1:11" x14ac:dyDescent="0.35">
      <c r="A1722" s="15">
        <v>44726</v>
      </c>
      <c r="B1722">
        <f t="shared" si="156"/>
        <v>2022</v>
      </c>
      <c r="C1722">
        <f t="shared" si="157"/>
        <v>6</v>
      </c>
      <c r="D1722">
        <f t="shared" si="158"/>
        <v>14</v>
      </c>
      <c r="E1722">
        <f t="shared" si="159"/>
        <v>202206</v>
      </c>
      <c r="F1722" s="105">
        <v>56.541670000000003</v>
      </c>
      <c r="G1722" s="105"/>
      <c r="H1722" s="44"/>
      <c r="J1722" s="32">
        <f t="shared" si="160"/>
        <v>0</v>
      </c>
      <c r="K1722" s="32">
        <f t="shared" si="161"/>
        <v>0</v>
      </c>
    </row>
    <row r="1723" spans="1:11" x14ac:dyDescent="0.35">
      <c r="A1723" s="15">
        <v>44727</v>
      </c>
      <c r="B1723">
        <f t="shared" si="156"/>
        <v>2022</v>
      </c>
      <c r="C1723">
        <f t="shared" si="157"/>
        <v>6</v>
      </c>
      <c r="D1723">
        <f t="shared" si="158"/>
        <v>15</v>
      </c>
      <c r="E1723">
        <f t="shared" si="159"/>
        <v>202206</v>
      </c>
      <c r="F1723" s="105">
        <v>58.958329999999997</v>
      </c>
      <c r="G1723" s="105"/>
      <c r="H1723" s="44"/>
      <c r="J1723" s="32">
        <f t="shared" si="160"/>
        <v>0</v>
      </c>
      <c r="K1723" s="32">
        <f t="shared" si="161"/>
        <v>0</v>
      </c>
    </row>
    <row r="1724" spans="1:11" x14ac:dyDescent="0.35">
      <c r="A1724" s="15">
        <v>44728</v>
      </c>
      <c r="B1724">
        <f t="shared" si="156"/>
        <v>2022</v>
      </c>
      <c r="C1724">
        <f t="shared" si="157"/>
        <v>6</v>
      </c>
      <c r="D1724">
        <f t="shared" si="158"/>
        <v>16</v>
      </c>
      <c r="E1724">
        <f t="shared" si="159"/>
        <v>202206</v>
      </c>
      <c r="F1724" s="105">
        <v>61.625</v>
      </c>
      <c r="G1724" s="105"/>
      <c r="H1724" s="44"/>
      <c r="J1724" s="32">
        <f t="shared" si="160"/>
        <v>0</v>
      </c>
      <c r="K1724" s="32">
        <f t="shared" si="161"/>
        <v>0</v>
      </c>
    </row>
    <row r="1725" spans="1:11" x14ac:dyDescent="0.35">
      <c r="A1725" s="15">
        <v>44729</v>
      </c>
      <c r="B1725">
        <f t="shared" si="156"/>
        <v>2022</v>
      </c>
      <c r="C1725">
        <f t="shared" si="157"/>
        <v>6</v>
      </c>
      <c r="D1725">
        <f t="shared" si="158"/>
        <v>17</v>
      </c>
      <c r="E1725">
        <f t="shared" si="159"/>
        <v>202206</v>
      </c>
      <c r="F1725" s="105">
        <v>61.5</v>
      </c>
      <c r="G1725" s="105"/>
      <c r="H1725" s="44"/>
      <c r="J1725" s="32">
        <f t="shared" si="160"/>
        <v>0</v>
      </c>
      <c r="K1725" s="32">
        <f t="shared" si="161"/>
        <v>0</v>
      </c>
    </row>
    <row r="1726" spans="1:11" x14ac:dyDescent="0.35">
      <c r="A1726" s="15">
        <v>44730</v>
      </c>
      <c r="B1726">
        <f t="shared" si="156"/>
        <v>2022</v>
      </c>
      <c r="C1726">
        <f t="shared" si="157"/>
        <v>6</v>
      </c>
      <c r="D1726">
        <f t="shared" si="158"/>
        <v>18</v>
      </c>
      <c r="E1726">
        <f t="shared" si="159"/>
        <v>202206</v>
      </c>
      <c r="F1726" s="105">
        <v>60.166670000000003</v>
      </c>
      <c r="G1726" s="105"/>
      <c r="H1726" s="44"/>
      <c r="J1726" s="32">
        <f t="shared" si="160"/>
        <v>0</v>
      </c>
      <c r="K1726" s="32">
        <f t="shared" si="161"/>
        <v>0</v>
      </c>
    </row>
    <row r="1727" spans="1:11" x14ac:dyDescent="0.35">
      <c r="A1727" s="15">
        <v>44731</v>
      </c>
      <c r="B1727">
        <f t="shared" si="156"/>
        <v>2022</v>
      </c>
      <c r="C1727">
        <f t="shared" si="157"/>
        <v>6</v>
      </c>
      <c r="D1727">
        <f t="shared" si="158"/>
        <v>19</v>
      </c>
      <c r="E1727">
        <f t="shared" si="159"/>
        <v>202206</v>
      </c>
      <c r="F1727" s="105">
        <v>60.25</v>
      </c>
      <c r="G1727" s="105"/>
      <c r="H1727" s="44"/>
      <c r="J1727" s="32">
        <f t="shared" si="160"/>
        <v>0</v>
      </c>
      <c r="K1727" s="32">
        <f t="shared" si="161"/>
        <v>0</v>
      </c>
    </row>
    <row r="1728" spans="1:11" x14ac:dyDescent="0.35">
      <c r="A1728" s="15">
        <v>44732</v>
      </c>
      <c r="B1728">
        <f t="shared" si="156"/>
        <v>2022</v>
      </c>
      <c r="C1728">
        <f t="shared" si="157"/>
        <v>6</v>
      </c>
      <c r="D1728">
        <f t="shared" si="158"/>
        <v>20</v>
      </c>
      <c r="E1728">
        <f t="shared" si="159"/>
        <v>202206</v>
      </c>
      <c r="F1728" s="105">
        <v>65.833340000000007</v>
      </c>
      <c r="G1728" s="105"/>
      <c r="H1728" s="44"/>
      <c r="J1728" s="32">
        <f t="shared" si="160"/>
        <v>0</v>
      </c>
      <c r="K1728" s="32">
        <f t="shared" si="161"/>
        <v>4</v>
      </c>
    </row>
    <row r="1729" spans="1:11" x14ac:dyDescent="0.35">
      <c r="A1729" s="15">
        <v>44733</v>
      </c>
      <c r="B1729">
        <f t="shared" si="156"/>
        <v>2022</v>
      </c>
      <c r="C1729">
        <f t="shared" si="157"/>
        <v>6</v>
      </c>
      <c r="D1729">
        <f t="shared" si="158"/>
        <v>21</v>
      </c>
      <c r="E1729">
        <f t="shared" si="159"/>
        <v>202206</v>
      </c>
      <c r="F1729" s="105">
        <v>68.541659999999993</v>
      </c>
      <c r="G1729" s="105"/>
      <c r="H1729" s="44"/>
      <c r="J1729" s="32">
        <f t="shared" si="160"/>
        <v>0</v>
      </c>
      <c r="K1729" s="32">
        <f t="shared" si="161"/>
        <v>7</v>
      </c>
    </row>
    <row r="1730" spans="1:11" x14ac:dyDescent="0.35">
      <c r="A1730" s="15">
        <v>44734</v>
      </c>
      <c r="B1730">
        <f t="shared" si="156"/>
        <v>2022</v>
      </c>
      <c r="C1730">
        <f t="shared" si="157"/>
        <v>6</v>
      </c>
      <c r="D1730">
        <f t="shared" si="158"/>
        <v>22</v>
      </c>
      <c r="E1730">
        <f t="shared" si="159"/>
        <v>202206</v>
      </c>
      <c r="F1730" s="105">
        <v>72.458340000000007</v>
      </c>
      <c r="G1730" s="105"/>
      <c r="H1730" s="44"/>
      <c r="J1730" s="32">
        <f t="shared" si="160"/>
        <v>0</v>
      </c>
      <c r="K1730" s="32">
        <f t="shared" si="161"/>
        <v>10</v>
      </c>
    </row>
    <row r="1731" spans="1:11" x14ac:dyDescent="0.35">
      <c r="A1731" s="15">
        <v>44735</v>
      </c>
      <c r="B1731">
        <f t="shared" si="156"/>
        <v>2022</v>
      </c>
      <c r="C1731">
        <f t="shared" si="157"/>
        <v>6</v>
      </c>
      <c r="D1731">
        <f t="shared" si="158"/>
        <v>23</v>
      </c>
      <c r="E1731">
        <f t="shared" si="159"/>
        <v>202206</v>
      </c>
      <c r="F1731" s="105">
        <v>65.416659999999993</v>
      </c>
      <c r="G1731" s="105"/>
      <c r="H1731" s="44"/>
      <c r="J1731" s="32">
        <f t="shared" si="160"/>
        <v>0</v>
      </c>
      <c r="K1731" s="32">
        <f t="shared" si="161"/>
        <v>3</v>
      </c>
    </row>
    <row r="1732" spans="1:11" x14ac:dyDescent="0.35">
      <c r="A1732" s="15">
        <v>44736</v>
      </c>
      <c r="B1732">
        <f t="shared" si="156"/>
        <v>2022</v>
      </c>
      <c r="C1732">
        <f t="shared" si="157"/>
        <v>6</v>
      </c>
      <c r="D1732">
        <f t="shared" si="158"/>
        <v>24</v>
      </c>
      <c r="E1732">
        <f t="shared" si="159"/>
        <v>202206</v>
      </c>
      <c r="F1732" s="105">
        <v>66.458340000000007</v>
      </c>
      <c r="G1732" s="105"/>
      <c r="H1732" s="44"/>
      <c r="J1732" s="32">
        <f t="shared" si="160"/>
        <v>0</v>
      </c>
      <c r="K1732" s="32">
        <f t="shared" si="161"/>
        <v>4</v>
      </c>
    </row>
    <row r="1733" spans="1:11" x14ac:dyDescent="0.35">
      <c r="A1733" s="15">
        <v>44737</v>
      </c>
      <c r="B1733">
        <f t="shared" si="156"/>
        <v>2022</v>
      </c>
      <c r="C1733">
        <f t="shared" si="157"/>
        <v>6</v>
      </c>
      <c r="D1733">
        <f t="shared" si="158"/>
        <v>25</v>
      </c>
      <c r="E1733">
        <f t="shared" si="159"/>
        <v>202206</v>
      </c>
      <c r="F1733" s="105">
        <v>70.833340000000007</v>
      </c>
      <c r="G1733" s="105"/>
      <c r="H1733" s="44"/>
      <c r="J1733" s="32">
        <f t="shared" si="160"/>
        <v>0</v>
      </c>
      <c r="K1733" s="32">
        <f t="shared" si="161"/>
        <v>9</v>
      </c>
    </row>
    <row r="1734" spans="1:11" x14ac:dyDescent="0.35">
      <c r="A1734" s="15">
        <v>44738</v>
      </c>
      <c r="B1734">
        <f t="shared" ref="B1734:B1797" si="162">YEAR(A1734)</f>
        <v>2022</v>
      </c>
      <c r="C1734">
        <f t="shared" ref="C1734:C1797" si="163">MONTH(A1734)</f>
        <v>6</v>
      </c>
      <c r="D1734">
        <f t="shared" ref="D1734:D1797" si="164">DAY(A1734)</f>
        <v>26</v>
      </c>
      <c r="E1734">
        <f t="shared" ref="E1734:E1797" si="165">B1734*100+C1734</f>
        <v>202206</v>
      </c>
      <c r="F1734" s="105">
        <v>72.458340000000007</v>
      </c>
      <c r="G1734" s="105"/>
      <c r="H1734" s="44"/>
      <c r="J1734" s="32">
        <f t="shared" ref="J1734:J1797" si="166">IF(F1734=999,0,MAX(ROUND($J$3-F1734,0),0))</f>
        <v>0</v>
      </c>
      <c r="K1734" s="32">
        <f t="shared" ref="K1734:K1797" si="167">IF(F1734=999,0,MAX(ROUND(F1734-$K$3,0),0))</f>
        <v>10</v>
      </c>
    </row>
    <row r="1735" spans="1:11" x14ac:dyDescent="0.35">
      <c r="A1735" s="15">
        <v>44739</v>
      </c>
      <c r="B1735">
        <f t="shared" si="162"/>
        <v>2022</v>
      </c>
      <c r="C1735">
        <f t="shared" si="163"/>
        <v>6</v>
      </c>
      <c r="D1735">
        <f t="shared" si="164"/>
        <v>27</v>
      </c>
      <c r="E1735">
        <f t="shared" si="165"/>
        <v>202206</v>
      </c>
      <c r="F1735" s="105">
        <v>75.666659999999993</v>
      </c>
      <c r="G1735" s="105"/>
      <c r="H1735" s="44"/>
      <c r="J1735" s="32">
        <f t="shared" si="166"/>
        <v>0</v>
      </c>
      <c r="K1735" s="32">
        <f t="shared" si="167"/>
        <v>14</v>
      </c>
    </row>
    <row r="1736" spans="1:11" x14ac:dyDescent="0.35">
      <c r="A1736" s="15">
        <v>44740</v>
      </c>
      <c r="B1736">
        <f t="shared" si="162"/>
        <v>2022</v>
      </c>
      <c r="C1736">
        <f t="shared" si="163"/>
        <v>6</v>
      </c>
      <c r="D1736">
        <f t="shared" si="164"/>
        <v>28</v>
      </c>
      <c r="E1736">
        <f t="shared" si="165"/>
        <v>202206</v>
      </c>
      <c r="F1736" s="105">
        <v>75.5</v>
      </c>
      <c r="G1736" s="105"/>
      <c r="H1736" s="44"/>
      <c r="J1736" s="32">
        <f t="shared" si="166"/>
        <v>0</v>
      </c>
      <c r="K1736" s="32">
        <f t="shared" si="167"/>
        <v>14</v>
      </c>
    </row>
    <row r="1737" spans="1:11" x14ac:dyDescent="0.35">
      <c r="A1737" s="15">
        <v>44741</v>
      </c>
      <c r="B1737">
        <f t="shared" si="162"/>
        <v>2022</v>
      </c>
      <c r="C1737">
        <f t="shared" si="163"/>
        <v>6</v>
      </c>
      <c r="D1737">
        <f t="shared" si="164"/>
        <v>29</v>
      </c>
      <c r="E1737">
        <f t="shared" si="165"/>
        <v>202206</v>
      </c>
      <c r="F1737" s="105">
        <v>66.916659999999993</v>
      </c>
      <c r="G1737" s="105"/>
      <c r="H1737" s="44"/>
      <c r="J1737" s="32">
        <f t="shared" si="166"/>
        <v>0</v>
      </c>
      <c r="K1737" s="32">
        <f t="shared" si="167"/>
        <v>5</v>
      </c>
    </row>
    <row r="1738" spans="1:11" x14ac:dyDescent="0.35">
      <c r="A1738" s="15">
        <v>44742</v>
      </c>
      <c r="B1738">
        <f t="shared" si="162"/>
        <v>2022</v>
      </c>
      <c r="C1738">
        <f t="shared" si="163"/>
        <v>6</v>
      </c>
      <c r="D1738">
        <f t="shared" si="164"/>
        <v>30</v>
      </c>
      <c r="E1738">
        <f t="shared" si="165"/>
        <v>202206</v>
      </c>
      <c r="F1738" s="105">
        <v>71.583340000000007</v>
      </c>
      <c r="G1738" s="105"/>
      <c r="H1738" s="44"/>
      <c r="J1738" s="32">
        <f t="shared" si="166"/>
        <v>0</v>
      </c>
      <c r="K1738" s="32">
        <f t="shared" si="167"/>
        <v>10</v>
      </c>
    </row>
    <row r="1739" spans="1:11" x14ac:dyDescent="0.35">
      <c r="A1739" s="15">
        <v>44743</v>
      </c>
      <c r="B1739">
        <f t="shared" si="162"/>
        <v>2022</v>
      </c>
      <c r="C1739">
        <f t="shared" si="163"/>
        <v>7</v>
      </c>
      <c r="D1739">
        <f t="shared" si="164"/>
        <v>1</v>
      </c>
      <c r="E1739">
        <f t="shared" si="165"/>
        <v>202207</v>
      </c>
      <c r="F1739" s="105">
        <v>74.458340000000007</v>
      </c>
      <c r="G1739" s="105"/>
      <c r="H1739" s="44"/>
      <c r="J1739" s="32">
        <f t="shared" si="166"/>
        <v>0</v>
      </c>
      <c r="K1739" s="32">
        <f t="shared" si="167"/>
        <v>12</v>
      </c>
    </row>
    <row r="1740" spans="1:11" x14ac:dyDescent="0.35">
      <c r="A1740" s="15">
        <v>44744</v>
      </c>
      <c r="B1740">
        <f t="shared" si="162"/>
        <v>2022</v>
      </c>
      <c r="C1740">
        <f t="shared" si="163"/>
        <v>7</v>
      </c>
      <c r="D1740">
        <f t="shared" si="164"/>
        <v>2</v>
      </c>
      <c r="E1740">
        <f t="shared" si="165"/>
        <v>202207</v>
      </c>
      <c r="F1740" s="105">
        <v>74.75</v>
      </c>
      <c r="G1740" s="105"/>
      <c r="H1740" s="44"/>
      <c r="J1740" s="32">
        <f t="shared" si="166"/>
        <v>0</v>
      </c>
      <c r="K1740" s="32">
        <f t="shared" si="167"/>
        <v>13</v>
      </c>
    </row>
    <row r="1741" spans="1:11" x14ac:dyDescent="0.35">
      <c r="A1741" s="15">
        <v>44745</v>
      </c>
      <c r="B1741">
        <f t="shared" si="162"/>
        <v>2022</v>
      </c>
      <c r="C1741">
        <f t="shared" si="163"/>
        <v>7</v>
      </c>
      <c r="D1741">
        <f t="shared" si="164"/>
        <v>3</v>
      </c>
      <c r="E1741">
        <f t="shared" si="165"/>
        <v>202207</v>
      </c>
      <c r="F1741" s="105">
        <v>68.875</v>
      </c>
      <c r="G1741" s="105"/>
      <c r="H1741" s="44"/>
      <c r="J1741" s="32">
        <f t="shared" si="166"/>
        <v>0</v>
      </c>
      <c r="K1741" s="32">
        <f t="shared" si="167"/>
        <v>7</v>
      </c>
    </row>
    <row r="1742" spans="1:11" x14ac:dyDescent="0.35">
      <c r="A1742" s="15">
        <v>44746</v>
      </c>
      <c r="B1742">
        <f t="shared" si="162"/>
        <v>2022</v>
      </c>
      <c r="C1742">
        <f t="shared" si="163"/>
        <v>7</v>
      </c>
      <c r="D1742">
        <f t="shared" si="164"/>
        <v>4</v>
      </c>
      <c r="E1742">
        <f t="shared" si="165"/>
        <v>202207</v>
      </c>
      <c r="F1742" s="105">
        <v>60.166670000000003</v>
      </c>
      <c r="G1742" s="105"/>
      <c r="H1742" s="44"/>
      <c r="J1742" s="32">
        <f t="shared" si="166"/>
        <v>0</v>
      </c>
      <c r="K1742" s="32">
        <f t="shared" si="167"/>
        <v>0</v>
      </c>
    </row>
    <row r="1743" spans="1:11" x14ac:dyDescent="0.35">
      <c r="A1743" s="15">
        <v>44747</v>
      </c>
      <c r="B1743">
        <f t="shared" si="162"/>
        <v>2022</v>
      </c>
      <c r="C1743">
        <f t="shared" si="163"/>
        <v>7</v>
      </c>
      <c r="D1743">
        <f t="shared" si="164"/>
        <v>5</v>
      </c>
      <c r="E1743">
        <f t="shared" si="165"/>
        <v>202207</v>
      </c>
      <c r="F1743" s="105">
        <v>64.375</v>
      </c>
      <c r="G1743" s="105"/>
      <c r="H1743" s="44"/>
      <c r="J1743" s="32">
        <f t="shared" si="166"/>
        <v>0</v>
      </c>
      <c r="K1743" s="32">
        <f t="shared" si="167"/>
        <v>2</v>
      </c>
    </row>
    <row r="1744" spans="1:11" x14ac:dyDescent="0.35">
      <c r="A1744" s="15">
        <v>44748</v>
      </c>
      <c r="B1744">
        <f t="shared" si="162"/>
        <v>2022</v>
      </c>
      <c r="C1744">
        <f t="shared" si="163"/>
        <v>7</v>
      </c>
      <c r="D1744">
        <f t="shared" si="164"/>
        <v>6</v>
      </c>
      <c r="E1744">
        <f t="shared" si="165"/>
        <v>202207</v>
      </c>
      <c r="F1744" s="105">
        <v>70.291659999999993</v>
      </c>
      <c r="G1744" s="105"/>
      <c r="H1744" s="44"/>
      <c r="J1744" s="32">
        <f t="shared" si="166"/>
        <v>0</v>
      </c>
      <c r="K1744" s="32">
        <f t="shared" si="167"/>
        <v>8</v>
      </c>
    </row>
    <row r="1745" spans="1:11" x14ac:dyDescent="0.35">
      <c r="A1745" s="15">
        <v>44749</v>
      </c>
      <c r="B1745">
        <f t="shared" si="162"/>
        <v>2022</v>
      </c>
      <c r="C1745">
        <f t="shared" si="163"/>
        <v>7</v>
      </c>
      <c r="D1745">
        <f t="shared" si="164"/>
        <v>7</v>
      </c>
      <c r="E1745">
        <f t="shared" si="165"/>
        <v>202207</v>
      </c>
      <c r="F1745" s="105">
        <v>70.958340000000007</v>
      </c>
      <c r="G1745" s="105"/>
      <c r="H1745" s="44"/>
      <c r="J1745" s="32">
        <f t="shared" si="166"/>
        <v>0</v>
      </c>
      <c r="K1745" s="32">
        <f t="shared" si="167"/>
        <v>9</v>
      </c>
    </row>
    <row r="1746" spans="1:11" x14ac:dyDescent="0.35">
      <c r="A1746" s="15">
        <v>44750</v>
      </c>
      <c r="B1746">
        <f t="shared" si="162"/>
        <v>2022</v>
      </c>
      <c r="C1746">
        <f t="shared" si="163"/>
        <v>7</v>
      </c>
      <c r="D1746">
        <f t="shared" si="164"/>
        <v>8</v>
      </c>
      <c r="E1746">
        <f t="shared" si="165"/>
        <v>202207</v>
      </c>
      <c r="F1746" s="105">
        <v>71.875</v>
      </c>
      <c r="G1746" s="105"/>
      <c r="H1746" s="44"/>
      <c r="J1746" s="32">
        <f t="shared" si="166"/>
        <v>0</v>
      </c>
      <c r="K1746" s="32">
        <f t="shared" si="167"/>
        <v>10</v>
      </c>
    </row>
    <row r="1747" spans="1:11" x14ac:dyDescent="0.35">
      <c r="A1747" s="15">
        <v>44751</v>
      </c>
      <c r="B1747">
        <f t="shared" si="162"/>
        <v>2022</v>
      </c>
      <c r="C1747">
        <f t="shared" si="163"/>
        <v>7</v>
      </c>
      <c r="D1747">
        <f t="shared" si="164"/>
        <v>9</v>
      </c>
      <c r="E1747">
        <f t="shared" si="165"/>
        <v>202207</v>
      </c>
      <c r="F1747" s="105">
        <v>72.125</v>
      </c>
      <c r="G1747" s="105"/>
      <c r="H1747" s="44"/>
      <c r="J1747" s="32">
        <f t="shared" si="166"/>
        <v>0</v>
      </c>
      <c r="K1747" s="32">
        <f t="shared" si="167"/>
        <v>10</v>
      </c>
    </row>
    <row r="1748" spans="1:11" x14ac:dyDescent="0.35">
      <c r="A1748" s="15">
        <v>44752</v>
      </c>
      <c r="B1748">
        <f t="shared" si="162"/>
        <v>2022</v>
      </c>
      <c r="C1748">
        <f t="shared" si="163"/>
        <v>7</v>
      </c>
      <c r="D1748">
        <f t="shared" si="164"/>
        <v>10</v>
      </c>
      <c r="E1748">
        <f t="shared" si="165"/>
        <v>202207</v>
      </c>
      <c r="F1748" s="105">
        <v>74.041659999999993</v>
      </c>
      <c r="G1748" s="105"/>
      <c r="H1748" s="44"/>
      <c r="J1748" s="32">
        <f t="shared" si="166"/>
        <v>0</v>
      </c>
      <c r="K1748" s="32">
        <f t="shared" si="167"/>
        <v>12</v>
      </c>
    </row>
    <row r="1749" spans="1:11" x14ac:dyDescent="0.35">
      <c r="A1749" s="15">
        <v>44753</v>
      </c>
      <c r="B1749">
        <f t="shared" si="162"/>
        <v>2022</v>
      </c>
      <c r="C1749">
        <f t="shared" si="163"/>
        <v>7</v>
      </c>
      <c r="D1749">
        <f t="shared" si="164"/>
        <v>11</v>
      </c>
      <c r="E1749">
        <f t="shared" si="165"/>
        <v>202207</v>
      </c>
      <c r="F1749" s="105">
        <v>77.416659999999993</v>
      </c>
      <c r="G1749" s="105"/>
      <c r="H1749" s="44"/>
      <c r="J1749" s="32">
        <f t="shared" si="166"/>
        <v>0</v>
      </c>
      <c r="K1749" s="32">
        <f t="shared" si="167"/>
        <v>15</v>
      </c>
    </row>
    <row r="1750" spans="1:11" x14ac:dyDescent="0.35">
      <c r="A1750" s="15">
        <v>44754</v>
      </c>
      <c r="B1750">
        <f t="shared" si="162"/>
        <v>2022</v>
      </c>
      <c r="C1750">
        <f t="shared" si="163"/>
        <v>7</v>
      </c>
      <c r="D1750">
        <f t="shared" si="164"/>
        <v>12</v>
      </c>
      <c r="E1750">
        <f t="shared" si="165"/>
        <v>202207</v>
      </c>
      <c r="F1750" s="105">
        <v>80.416659999999993</v>
      </c>
      <c r="G1750" s="105"/>
      <c r="H1750" s="44"/>
      <c r="J1750" s="32">
        <f t="shared" si="166"/>
        <v>0</v>
      </c>
      <c r="K1750" s="32">
        <f t="shared" si="167"/>
        <v>18</v>
      </c>
    </row>
    <row r="1751" spans="1:11" x14ac:dyDescent="0.35">
      <c r="A1751" s="15">
        <v>44755</v>
      </c>
      <c r="B1751">
        <f t="shared" si="162"/>
        <v>2022</v>
      </c>
      <c r="C1751">
        <f t="shared" si="163"/>
        <v>7</v>
      </c>
      <c r="D1751">
        <f t="shared" si="164"/>
        <v>13</v>
      </c>
      <c r="E1751">
        <f t="shared" si="165"/>
        <v>202207</v>
      </c>
      <c r="F1751" s="105">
        <v>77.5</v>
      </c>
      <c r="G1751" s="105"/>
      <c r="H1751" s="44"/>
      <c r="J1751" s="32">
        <f t="shared" si="166"/>
        <v>0</v>
      </c>
      <c r="K1751" s="32">
        <f t="shared" si="167"/>
        <v>16</v>
      </c>
    </row>
    <row r="1752" spans="1:11" x14ac:dyDescent="0.35">
      <c r="A1752" s="15">
        <v>44756</v>
      </c>
      <c r="B1752">
        <f t="shared" si="162"/>
        <v>2022</v>
      </c>
      <c r="C1752">
        <f t="shared" si="163"/>
        <v>7</v>
      </c>
      <c r="D1752">
        <f t="shared" si="164"/>
        <v>14</v>
      </c>
      <c r="E1752">
        <f t="shared" si="165"/>
        <v>202207</v>
      </c>
      <c r="F1752" s="105">
        <v>76.208340000000007</v>
      </c>
      <c r="G1752" s="105"/>
      <c r="H1752" s="44"/>
      <c r="J1752" s="32">
        <f t="shared" si="166"/>
        <v>0</v>
      </c>
      <c r="K1752" s="32">
        <f t="shared" si="167"/>
        <v>14</v>
      </c>
    </row>
    <row r="1753" spans="1:11" x14ac:dyDescent="0.35">
      <c r="A1753" s="15">
        <v>44757</v>
      </c>
      <c r="B1753">
        <f t="shared" si="162"/>
        <v>2022</v>
      </c>
      <c r="C1753">
        <f t="shared" si="163"/>
        <v>7</v>
      </c>
      <c r="D1753">
        <f t="shared" si="164"/>
        <v>15</v>
      </c>
      <c r="E1753">
        <f t="shared" si="165"/>
        <v>202207</v>
      </c>
      <c r="F1753" s="105">
        <v>76.875</v>
      </c>
      <c r="G1753" s="105"/>
      <c r="H1753" s="44"/>
      <c r="J1753" s="32">
        <f t="shared" si="166"/>
        <v>0</v>
      </c>
      <c r="K1753" s="32">
        <f t="shared" si="167"/>
        <v>15</v>
      </c>
    </row>
    <row r="1754" spans="1:11" x14ac:dyDescent="0.35">
      <c r="A1754" s="15">
        <v>44758</v>
      </c>
      <c r="B1754">
        <f t="shared" si="162"/>
        <v>2022</v>
      </c>
      <c r="C1754">
        <f t="shared" si="163"/>
        <v>7</v>
      </c>
      <c r="D1754">
        <f t="shared" si="164"/>
        <v>16</v>
      </c>
      <c r="E1754">
        <f t="shared" si="165"/>
        <v>202207</v>
      </c>
      <c r="F1754" s="105">
        <v>77.416659999999993</v>
      </c>
      <c r="G1754" s="105"/>
      <c r="H1754" s="44"/>
      <c r="J1754" s="32">
        <f t="shared" si="166"/>
        <v>0</v>
      </c>
      <c r="K1754" s="32">
        <f t="shared" si="167"/>
        <v>15</v>
      </c>
    </row>
    <row r="1755" spans="1:11" x14ac:dyDescent="0.35">
      <c r="A1755" s="15">
        <v>44759</v>
      </c>
      <c r="B1755">
        <f t="shared" si="162"/>
        <v>2022</v>
      </c>
      <c r="C1755">
        <f t="shared" si="163"/>
        <v>7</v>
      </c>
      <c r="D1755">
        <f t="shared" si="164"/>
        <v>17</v>
      </c>
      <c r="E1755">
        <f t="shared" si="165"/>
        <v>202207</v>
      </c>
      <c r="F1755" s="105">
        <v>75.708340000000007</v>
      </c>
      <c r="G1755" s="105"/>
      <c r="H1755" s="44"/>
      <c r="J1755" s="32">
        <f t="shared" si="166"/>
        <v>0</v>
      </c>
      <c r="K1755" s="32">
        <f t="shared" si="167"/>
        <v>14</v>
      </c>
    </row>
    <row r="1756" spans="1:11" x14ac:dyDescent="0.35">
      <c r="A1756" s="15">
        <v>44760</v>
      </c>
      <c r="B1756">
        <f t="shared" si="162"/>
        <v>2022</v>
      </c>
      <c r="C1756">
        <f t="shared" si="163"/>
        <v>7</v>
      </c>
      <c r="D1756">
        <f t="shared" si="164"/>
        <v>18</v>
      </c>
      <c r="E1756">
        <f t="shared" si="165"/>
        <v>202207</v>
      </c>
      <c r="F1756" s="105">
        <v>70.666659999999993</v>
      </c>
      <c r="G1756" s="105"/>
      <c r="H1756" s="44"/>
      <c r="J1756" s="32">
        <f t="shared" si="166"/>
        <v>0</v>
      </c>
      <c r="K1756" s="32">
        <f t="shared" si="167"/>
        <v>9</v>
      </c>
    </row>
    <row r="1757" spans="1:11" x14ac:dyDescent="0.35">
      <c r="A1757" s="15">
        <v>44761</v>
      </c>
      <c r="B1757">
        <f t="shared" si="162"/>
        <v>2022</v>
      </c>
      <c r="C1757">
        <f t="shared" si="163"/>
        <v>7</v>
      </c>
      <c r="D1757">
        <f t="shared" si="164"/>
        <v>19</v>
      </c>
      <c r="E1757">
        <f t="shared" si="165"/>
        <v>202207</v>
      </c>
      <c r="F1757" s="105">
        <v>76.125</v>
      </c>
      <c r="G1757" s="105"/>
      <c r="H1757" s="44"/>
      <c r="J1757" s="32">
        <f t="shared" si="166"/>
        <v>0</v>
      </c>
      <c r="K1757" s="32">
        <f t="shared" si="167"/>
        <v>14</v>
      </c>
    </row>
    <row r="1758" spans="1:11" x14ac:dyDescent="0.35">
      <c r="A1758" s="15">
        <v>44762</v>
      </c>
      <c r="B1758">
        <f t="shared" si="162"/>
        <v>2022</v>
      </c>
      <c r="C1758">
        <f t="shared" si="163"/>
        <v>7</v>
      </c>
      <c r="D1758">
        <f t="shared" si="164"/>
        <v>20</v>
      </c>
      <c r="E1758">
        <f t="shared" si="165"/>
        <v>202207</v>
      </c>
      <c r="F1758" s="105">
        <v>78.5</v>
      </c>
      <c r="G1758" s="105"/>
      <c r="H1758" s="44"/>
      <c r="J1758" s="32">
        <f t="shared" si="166"/>
        <v>0</v>
      </c>
      <c r="K1758" s="32">
        <f t="shared" si="167"/>
        <v>17</v>
      </c>
    </row>
    <row r="1759" spans="1:11" x14ac:dyDescent="0.35">
      <c r="A1759" s="15">
        <v>44763</v>
      </c>
      <c r="B1759">
        <f t="shared" si="162"/>
        <v>2022</v>
      </c>
      <c r="C1759">
        <f t="shared" si="163"/>
        <v>7</v>
      </c>
      <c r="D1759">
        <f t="shared" si="164"/>
        <v>21</v>
      </c>
      <c r="E1759">
        <f t="shared" si="165"/>
        <v>202207</v>
      </c>
      <c r="F1759" s="105">
        <v>78.166659999999993</v>
      </c>
      <c r="G1759" s="105"/>
      <c r="H1759" s="44"/>
      <c r="J1759" s="32">
        <f t="shared" si="166"/>
        <v>0</v>
      </c>
      <c r="K1759" s="32">
        <f t="shared" si="167"/>
        <v>16</v>
      </c>
    </row>
    <row r="1760" spans="1:11" x14ac:dyDescent="0.35">
      <c r="A1760" s="15">
        <v>44764</v>
      </c>
      <c r="B1760">
        <f t="shared" si="162"/>
        <v>2022</v>
      </c>
      <c r="C1760">
        <f t="shared" si="163"/>
        <v>7</v>
      </c>
      <c r="D1760">
        <f t="shared" si="164"/>
        <v>22</v>
      </c>
      <c r="E1760">
        <f t="shared" si="165"/>
        <v>202207</v>
      </c>
      <c r="F1760" s="105">
        <v>80.083340000000007</v>
      </c>
      <c r="G1760" s="105"/>
      <c r="H1760" s="44"/>
      <c r="J1760" s="32">
        <f t="shared" si="166"/>
        <v>0</v>
      </c>
      <c r="K1760" s="32">
        <f t="shared" si="167"/>
        <v>18</v>
      </c>
    </row>
    <row r="1761" spans="1:11" x14ac:dyDescent="0.35">
      <c r="A1761" s="15">
        <v>44765</v>
      </c>
      <c r="B1761">
        <f t="shared" si="162"/>
        <v>2022</v>
      </c>
      <c r="C1761">
        <f t="shared" si="163"/>
        <v>7</v>
      </c>
      <c r="D1761">
        <f t="shared" si="164"/>
        <v>23</v>
      </c>
      <c r="E1761">
        <f t="shared" si="165"/>
        <v>202207</v>
      </c>
      <c r="F1761" s="105">
        <v>78.416659999999993</v>
      </c>
      <c r="G1761" s="105"/>
      <c r="H1761" s="44"/>
      <c r="J1761" s="32">
        <f t="shared" si="166"/>
        <v>0</v>
      </c>
      <c r="K1761" s="32">
        <f t="shared" si="167"/>
        <v>16</v>
      </c>
    </row>
    <row r="1762" spans="1:11" x14ac:dyDescent="0.35">
      <c r="A1762" s="15">
        <v>44766</v>
      </c>
      <c r="B1762">
        <f t="shared" si="162"/>
        <v>2022</v>
      </c>
      <c r="C1762">
        <f t="shared" si="163"/>
        <v>7</v>
      </c>
      <c r="D1762">
        <f t="shared" si="164"/>
        <v>24</v>
      </c>
      <c r="E1762">
        <f t="shared" si="165"/>
        <v>202207</v>
      </c>
      <c r="F1762" s="105">
        <v>80.875</v>
      </c>
      <c r="G1762" s="105"/>
      <c r="H1762" s="44"/>
      <c r="J1762" s="32">
        <f t="shared" si="166"/>
        <v>0</v>
      </c>
      <c r="K1762" s="32">
        <f t="shared" si="167"/>
        <v>19</v>
      </c>
    </row>
    <row r="1763" spans="1:11" x14ac:dyDescent="0.35">
      <c r="A1763" s="15">
        <v>44767</v>
      </c>
      <c r="B1763">
        <f t="shared" si="162"/>
        <v>2022</v>
      </c>
      <c r="C1763">
        <f t="shared" si="163"/>
        <v>7</v>
      </c>
      <c r="D1763">
        <f t="shared" si="164"/>
        <v>25</v>
      </c>
      <c r="E1763">
        <f t="shared" si="165"/>
        <v>202207</v>
      </c>
      <c r="F1763" s="105">
        <v>85.375</v>
      </c>
      <c r="G1763" s="105"/>
      <c r="H1763" s="44"/>
      <c r="J1763" s="32">
        <f t="shared" si="166"/>
        <v>0</v>
      </c>
      <c r="K1763" s="32">
        <f t="shared" si="167"/>
        <v>23</v>
      </c>
    </row>
    <row r="1764" spans="1:11" x14ac:dyDescent="0.35">
      <c r="A1764" s="15">
        <v>44768</v>
      </c>
      <c r="B1764">
        <f t="shared" si="162"/>
        <v>2022</v>
      </c>
      <c r="C1764">
        <f t="shared" si="163"/>
        <v>7</v>
      </c>
      <c r="D1764">
        <f t="shared" si="164"/>
        <v>26</v>
      </c>
      <c r="E1764">
        <f t="shared" si="165"/>
        <v>202207</v>
      </c>
      <c r="F1764" s="105">
        <v>86.333340000000007</v>
      </c>
      <c r="G1764" s="105"/>
      <c r="H1764" s="44"/>
      <c r="J1764" s="32">
        <f t="shared" si="166"/>
        <v>0</v>
      </c>
      <c r="K1764" s="32">
        <f t="shared" si="167"/>
        <v>24</v>
      </c>
    </row>
    <row r="1765" spans="1:11" x14ac:dyDescent="0.35">
      <c r="A1765" s="15">
        <v>44769</v>
      </c>
      <c r="B1765">
        <f t="shared" si="162"/>
        <v>2022</v>
      </c>
      <c r="C1765">
        <f t="shared" si="163"/>
        <v>7</v>
      </c>
      <c r="D1765">
        <f t="shared" si="164"/>
        <v>27</v>
      </c>
      <c r="E1765">
        <f t="shared" si="165"/>
        <v>202207</v>
      </c>
      <c r="F1765" s="105">
        <v>89.166659999999993</v>
      </c>
      <c r="G1765" s="105"/>
      <c r="H1765" s="44"/>
      <c r="J1765" s="32">
        <f t="shared" si="166"/>
        <v>0</v>
      </c>
      <c r="K1765" s="32">
        <f t="shared" si="167"/>
        <v>27</v>
      </c>
    </row>
    <row r="1766" spans="1:11" x14ac:dyDescent="0.35">
      <c r="A1766" s="15">
        <v>44770</v>
      </c>
      <c r="B1766">
        <f t="shared" si="162"/>
        <v>2022</v>
      </c>
      <c r="C1766">
        <f t="shared" si="163"/>
        <v>7</v>
      </c>
      <c r="D1766">
        <f t="shared" si="164"/>
        <v>28</v>
      </c>
      <c r="E1766">
        <f t="shared" si="165"/>
        <v>202207</v>
      </c>
      <c r="F1766" s="105">
        <v>90.75</v>
      </c>
      <c r="G1766" s="105"/>
      <c r="H1766" s="44"/>
      <c r="J1766" s="32">
        <f t="shared" si="166"/>
        <v>0</v>
      </c>
      <c r="K1766" s="32">
        <f t="shared" si="167"/>
        <v>29</v>
      </c>
    </row>
    <row r="1767" spans="1:11" x14ac:dyDescent="0.35">
      <c r="A1767" s="15">
        <v>44771</v>
      </c>
      <c r="B1767">
        <f t="shared" si="162"/>
        <v>2022</v>
      </c>
      <c r="C1767">
        <f t="shared" si="163"/>
        <v>7</v>
      </c>
      <c r="D1767">
        <f t="shared" si="164"/>
        <v>29</v>
      </c>
      <c r="E1767">
        <f t="shared" si="165"/>
        <v>202207</v>
      </c>
      <c r="F1767" s="105">
        <v>87.708340000000007</v>
      </c>
      <c r="G1767" s="105"/>
      <c r="H1767" s="44"/>
      <c r="J1767" s="32">
        <f t="shared" si="166"/>
        <v>0</v>
      </c>
      <c r="K1767" s="32">
        <f t="shared" si="167"/>
        <v>26</v>
      </c>
    </row>
    <row r="1768" spans="1:11" x14ac:dyDescent="0.35">
      <c r="A1768" s="15">
        <v>44772</v>
      </c>
      <c r="B1768">
        <f t="shared" si="162"/>
        <v>2022</v>
      </c>
      <c r="C1768">
        <f t="shared" si="163"/>
        <v>7</v>
      </c>
      <c r="D1768">
        <f t="shared" si="164"/>
        <v>30</v>
      </c>
      <c r="E1768">
        <f t="shared" si="165"/>
        <v>202207</v>
      </c>
      <c r="F1768" s="105">
        <v>86.375</v>
      </c>
      <c r="G1768" s="105"/>
      <c r="H1768" s="44"/>
      <c r="J1768" s="32">
        <f t="shared" si="166"/>
        <v>0</v>
      </c>
      <c r="K1768" s="32">
        <f t="shared" si="167"/>
        <v>24</v>
      </c>
    </row>
    <row r="1769" spans="1:11" x14ac:dyDescent="0.35">
      <c r="A1769" s="15">
        <v>44773</v>
      </c>
      <c r="B1769">
        <f t="shared" si="162"/>
        <v>2022</v>
      </c>
      <c r="C1769">
        <f t="shared" si="163"/>
        <v>7</v>
      </c>
      <c r="D1769">
        <f t="shared" si="164"/>
        <v>31</v>
      </c>
      <c r="E1769">
        <f t="shared" si="165"/>
        <v>202207</v>
      </c>
      <c r="F1769" s="105">
        <v>84.916659999999993</v>
      </c>
      <c r="G1769" s="105"/>
      <c r="H1769" s="44"/>
      <c r="J1769" s="32">
        <f t="shared" si="166"/>
        <v>0</v>
      </c>
      <c r="K1769" s="32">
        <f t="shared" si="167"/>
        <v>23</v>
      </c>
    </row>
    <row r="1770" spans="1:11" x14ac:dyDescent="0.35">
      <c r="A1770" s="15">
        <v>44774</v>
      </c>
      <c r="B1770">
        <f t="shared" si="162"/>
        <v>2022</v>
      </c>
      <c r="C1770">
        <f t="shared" si="163"/>
        <v>8</v>
      </c>
      <c r="D1770">
        <f t="shared" si="164"/>
        <v>1</v>
      </c>
      <c r="E1770">
        <f t="shared" si="165"/>
        <v>202208</v>
      </c>
      <c r="F1770" s="105">
        <v>82.583340000000007</v>
      </c>
      <c r="G1770" s="105"/>
      <c r="H1770" s="44"/>
      <c r="J1770" s="32">
        <f t="shared" si="166"/>
        <v>0</v>
      </c>
      <c r="K1770" s="32">
        <f t="shared" si="167"/>
        <v>21</v>
      </c>
    </row>
    <row r="1771" spans="1:11" x14ac:dyDescent="0.35">
      <c r="A1771" s="15">
        <v>44775</v>
      </c>
      <c r="B1771">
        <f t="shared" si="162"/>
        <v>2022</v>
      </c>
      <c r="C1771">
        <f t="shared" si="163"/>
        <v>8</v>
      </c>
      <c r="D1771">
        <f t="shared" si="164"/>
        <v>2</v>
      </c>
      <c r="E1771">
        <f t="shared" si="165"/>
        <v>202208</v>
      </c>
      <c r="F1771" s="105">
        <v>80.083340000000007</v>
      </c>
      <c r="G1771" s="105"/>
      <c r="H1771" s="44"/>
      <c r="J1771" s="32">
        <f t="shared" si="166"/>
        <v>0</v>
      </c>
      <c r="K1771" s="32">
        <f t="shared" si="167"/>
        <v>18</v>
      </c>
    </row>
    <row r="1772" spans="1:11" x14ac:dyDescent="0.35">
      <c r="A1772" s="15">
        <v>44776</v>
      </c>
      <c r="B1772">
        <f t="shared" si="162"/>
        <v>2022</v>
      </c>
      <c r="C1772">
        <f t="shared" si="163"/>
        <v>8</v>
      </c>
      <c r="D1772">
        <f t="shared" si="164"/>
        <v>3</v>
      </c>
      <c r="E1772">
        <f t="shared" si="165"/>
        <v>202208</v>
      </c>
      <c r="F1772" s="105">
        <v>78.458340000000007</v>
      </c>
      <c r="G1772" s="105"/>
      <c r="H1772" s="44"/>
      <c r="J1772" s="32">
        <f t="shared" si="166"/>
        <v>0</v>
      </c>
      <c r="K1772" s="32">
        <f t="shared" si="167"/>
        <v>16</v>
      </c>
    </row>
    <row r="1773" spans="1:11" x14ac:dyDescent="0.35">
      <c r="A1773" s="15">
        <v>44777</v>
      </c>
      <c r="B1773">
        <f t="shared" si="162"/>
        <v>2022</v>
      </c>
      <c r="C1773">
        <f t="shared" si="163"/>
        <v>8</v>
      </c>
      <c r="D1773">
        <f t="shared" si="164"/>
        <v>4</v>
      </c>
      <c r="E1773">
        <f t="shared" si="165"/>
        <v>202208</v>
      </c>
      <c r="F1773" s="105">
        <v>75.625</v>
      </c>
      <c r="G1773" s="105"/>
      <c r="H1773" s="44"/>
      <c r="J1773" s="32">
        <f t="shared" si="166"/>
        <v>0</v>
      </c>
      <c r="K1773" s="32">
        <f t="shared" si="167"/>
        <v>14</v>
      </c>
    </row>
    <row r="1774" spans="1:11" x14ac:dyDescent="0.35">
      <c r="A1774" s="15">
        <v>44778</v>
      </c>
      <c r="B1774">
        <f t="shared" si="162"/>
        <v>2022</v>
      </c>
      <c r="C1774">
        <f t="shared" si="163"/>
        <v>8</v>
      </c>
      <c r="D1774">
        <f t="shared" si="164"/>
        <v>5</v>
      </c>
      <c r="E1774">
        <f t="shared" si="165"/>
        <v>202208</v>
      </c>
      <c r="F1774" s="105">
        <v>70.75</v>
      </c>
      <c r="G1774" s="105"/>
      <c r="H1774" s="44"/>
      <c r="J1774" s="32">
        <f t="shared" si="166"/>
        <v>0</v>
      </c>
      <c r="K1774" s="32">
        <f t="shared" si="167"/>
        <v>9</v>
      </c>
    </row>
    <row r="1775" spans="1:11" x14ac:dyDescent="0.35">
      <c r="A1775" s="15">
        <v>44779</v>
      </c>
      <c r="B1775">
        <f t="shared" si="162"/>
        <v>2022</v>
      </c>
      <c r="C1775">
        <f t="shared" si="163"/>
        <v>8</v>
      </c>
      <c r="D1775">
        <f t="shared" si="164"/>
        <v>6</v>
      </c>
      <c r="E1775">
        <f t="shared" si="165"/>
        <v>202208</v>
      </c>
      <c r="F1775" s="105">
        <v>74.666659999999993</v>
      </c>
      <c r="G1775" s="105"/>
      <c r="H1775" s="44"/>
      <c r="J1775" s="32">
        <f t="shared" si="166"/>
        <v>0</v>
      </c>
      <c r="K1775" s="32">
        <f t="shared" si="167"/>
        <v>13</v>
      </c>
    </row>
    <row r="1776" spans="1:11" x14ac:dyDescent="0.35">
      <c r="A1776" s="15">
        <v>44780</v>
      </c>
      <c r="B1776">
        <f t="shared" si="162"/>
        <v>2022</v>
      </c>
      <c r="C1776">
        <f t="shared" si="163"/>
        <v>8</v>
      </c>
      <c r="D1776">
        <f t="shared" si="164"/>
        <v>7</v>
      </c>
      <c r="E1776">
        <f t="shared" si="165"/>
        <v>202208</v>
      </c>
      <c r="F1776" s="105">
        <v>79.125</v>
      </c>
      <c r="G1776" s="105"/>
      <c r="H1776" s="44"/>
      <c r="J1776" s="32">
        <f t="shared" si="166"/>
        <v>0</v>
      </c>
      <c r="K1776" s="32">
        <f t="shared" si="167"/>
        <v>17</v>
      </c>
    </row>
    <row r="1777" spans="1:11" x14ac:dyDescent="0.35">
      <c r="A1777" s="15">
        <v>44781</v>
      </c>
      <c r="B1777">
        <f t="shared" si="162"/>
        <v>2022</v>
      </c>
      <c r="C1777">
        <f t="shared" si="163"/>
        <v>8</v>
      </c>
      <c r="D1777">
        <f t="shared" si="164"/>
        <v>8</v>
      </c>
      <c r="E1777">
        <f t="shared" si="165"/>
        <v>202208</v>
      </c>
      <c r="F1777" s="105">
        <v>81.208340000000007</v>
      </c>
      <c r="G1777" s="105"/>
      <c r="H1777" s="44"/>
      <c r="J1777" s="32">
        <f t="shared" si="166"/>
        <v>0</v>
      </c>
      <c r="K1777" s="32">
        <f t="shared" si="167"/>
        <v>19</v>
      </c>
    </row>
    <row r="1778" spans="1:11" x14ac:dyDescent="0.35">
      <c r="A1778" s="15">
        <v>44782</v>
      </c>
      <c r="B1778">
        <f t="shared" si="162"/>
        <v>2022</v>
      </c>
      <c r="C1778">
        <f t="shared" si="163"/>
        <v>8</v>
      </c>
      <c r="D1778">
        <f t="shared" si="164"/>
        <v>9</v>
      </c>
      <c r="E1778">
        <f t="shared" si="165"/>
        <v>202208</v>
      </c>
      <c r="F1778" s="105">
        <v>77.875</v>
      </c>
      <c r="G1778" s="105"/>
      <c r="H1778" s="44"/>
      <c r="J1778" s="32">
        <f t="shared" si="166"/>
        <v>0</v>
      </c>
      <c r="K1778" s="32">
        <f t="shared" si="167"/>
        <v>16</v>
      </c>
    </row>
    <row r="1779" spans="1:11" x14ac:dyDescent="0.35">
      <c r="A1779" s="15">
        <v>44783</v>
      </c>
      <c r="B1779">
        <f t="shared" si="162"/>
        <v>2022</v>
      </c>
      <c r="C1779">
        <f t="shared" si="163"/>
        <v>8</v>
      </c>
      <c r="D1779">
        <f t="shared" si="164"/>
        <v>10</v>
      </c>
      <c r="E1779">
        <f t="shared" si="165"/>
        <v>202208</v>
      </c>
      <c r="F1779" s="105">
        <v>84.541659999999993</v>
      </c>
      <c r="G1779" s="105"/>
      <c r="H1779" s="44"/>
      <c r="J1779" s="32">
        <f t="shared" si="166"/>
        <v>0</v>
      </c>
      <c r="K1779" s="32">
        <f t="shared" si="167"/>
        <v>23</v>
      </c>
    </row>
    <row r="1780" spans="1:11" x14ac:dyDescent="0.35">
      <c r="A1780" s="15">
        <v>44784</v>
      </c>
      <c r="B1780">
        <f t="shared" si="162"/>
        <v>2022</v>
      </c>
      <c r="C1780">
        <f t="shared" si="163"/>
        <v>8</v>
      </c>
      <c r="D1780">
        <f t="shared" si="164"/>
        <v>11</v>
      </c>
      <c r="E1780">
        <f t="shared" si="165"/>
        <v>202208</v>
      </c>
      <c r="F1780" s="105">
        <v>81.75</v>
      </c>
      <c r="G1780" s="105"/>
      <c r="H1780" s="44"/>
      <c r="J1780" s="32">
        <f t="shared" si="166"/>
        <v>0</v>
      </c>
      <c r="K1780" s="32">
        <f t="shared" si="167"/>
        <v>20</v>
      </c>
    </row>
    <row r="1781" spans="1:11" x14ac:dyDescent="0.35">
      <c r="A1781" s="15">
        <v>44785</v>
      </c>
      <c r="B1781">
        <f t="shared" si="162"/>
        <v>2022</v>
      </c>
      <c r="C1781">
        <f t="shared" si="163"/>
        <v>8</v>
      </c>
      <c r="D1781">
        <f t="shared" si="164"/>
        <v>12</v>
      </c>
      <c r="E1781">
        <f t="shared" si="165"/>
        <v>202208</v>
      </c>
      <c r="F1781" s="105">
        <v>83.666659999999993</v>
      </c>
      <c r="G1781" s="105"/>
      <c r="H1781" s="44"/>
      <c r="J1781" s="32">
        <f t="shared" si="166"/>
        <v>0</v>
      </c>
      <c r="K1781" s="32">
        <f t="shared" si="167"/>
        <v>22</v>
      </c>
    </row>
    <row r="1782" spans="1:11" x14ac:dyDescent="0.35">
      <c r="A1782" s="15">
        <v>44786</v>
      </c>
      <c r="B1782">
        <f t="shared" si="162"/>
        <v>2022</v>
      </c>
      <c r="C1782">
        <f t="shared" si="163"/>
        <v>8</v>
      </c>
      <c r="D1782">
        <f t="shared" si="164"/>
        <v>13</v>
      </c>
      <c r="E1782">
        <f t="shared" si="165"/>
        <v>202208</v>
      </c>
      <c r="F1782" s="105">
        <v>80.041659999999993</v>
      </c>
      <c r="G1782" s="105"/>
      <c r="H1782" s="44"/>
      <c r="J1782" s="32">
        <f t="shared" si="166"/>
        <v>0</v>
      </c>
      <c r="K1782" s="32">
        <f t="shared" si="167"/>
        <v>18</v>
      </c>
    </row>
    <row r="1783" spans="1:11" x14ac:dyDescent="0.35">
      <c r="A1783" s="15">
        <v>44787</v>
      </c>
      <c r="B1783">
        <f t="shared" si="162"/>
        <v>2022</v>
      </c>
      <c r="C1783">
        <f t="shared" si="163"/>
        <v>8</v>
      </c>
      <c r="D1783">
        <f t="shared" si="164"/>
        <v>14</v>
      </c>
      <c r="E1783">
        <f t="shared" si="165"/>
        <v>202208</v>
      </c>
      <c r="F1783" s="105">
        <v>76.875</v>
      </c>
      <c r="G1783" s="105"/>
      <c r="H1783" s="44"/>
      <c r="J1783" s="32">
        <f t="shared" si="166"/>
        <v>0</v>
      </c>
      <c r="K1783" s="32">
        <f t="shared" si="167"/>
        <v>15</v>
      </c>
    </row>
    <row r="1784" spans="1:11" x14ac:dyDescent="0.35">
      <c r="A1784" s="15">
        <v>44788</v>
      </c>
      <c r="B1784">
        <f t="shared" si="162"/>
        <v>2022</v>
      </c>
      <c r="C1784">
        <f t="shared" si="163"/>
        <v>8</v>
      </c>
      <c r="D1784">
        <f t="shared" si="164"/>
        <v>15</v>
      </c>
      <c r="E1784">
        <f t="shared" si="165"/>
        <v>202208</v>
      </c>
      <c r="F1784" s="105">
        <v>79.375</v>
      </c>
      <c r="G1784" s="105"/>
      <c r="H1784" s="44"/>
      <c r="J1784" s="32">
        <f t="shared" si="166"/>
        <v>0</v>
      </c>
      <c r="K1784" s="32">
        <f t="shared" si="167"/>
        <v>17</v>
      </c>
    </row>
    <row r="1785" spans="1:11" x14ac:dyDescent="0.35">
      <c r="A1785" s="15">
        <v>44789</v>
      </c>
      <c r="B1785">
        <f t="shared" si="162"/>
        <v>2022</v>
      </c>
      <c r="C1785">
        <f t="shared" si="163"/>
        <v>8</v>
      </c>
      <c r="D1785">
        <f t="shared" si="164"/>
        <v>16</v>
      </c>
      <c r="E1785">
        <f t="shared" si="165"/>
        <v>202208</v>
      </c>
      <c r="F1785" s="105">
        <v>80.166659999999993</v>
      </c>
      <c r="G1785" s="105"/>
      <c r="H1785" s="44"/>
      <c r="J1785" s="32">
        <f t="shared" si="166"/>
        <v>0</v>
      </c>
      <c r="K1785" s="32">
        <f t="shared" si="167"/>
        <v>18</v>
      </c>
    </row>
    <row r="1786" spans="1:11" x14ac:dyDescent="0.35">
      <c r="A1786" s="15">
        <v>44790</v>
      </c>
      <c r="B1786">
        <f t="shared" si="162"/>
        <v>2022</v>
      </c>
      <c r="C1786">
        <f t="shared" si="163"/>
        <v>8</v>
      </c>
      <c r="D1786">
        <f t="shared" si="164"/>
        <v>17</v>
      </c>
      <c r="E1786">
        <f t="shared" si="165"/>
        <v>202208</v>
      </c>
      <c r="F1786" s="105">
        <v>84.958340000000007</v>
      </c>
      <c r="G1786" s="105"/>
      <c r="H1786" s="44"/>
      <c r="J1786" s="32">
        <f t="shared" si="166"/>
        <v>0</v>
      </c>
      <c r="K1786" s="32">
        <f t="shared" si="167"/>
        <v>23</v>
      </c>
    </row>
    <row r="1787" spans="1:11" x14ac:dyDescent="0.35">
      <c r="A1787" s="15">
        <v>44791</v>
      </c>
      <c r="B1787">
        <f t="shared" si="162"/>
        <v>2022</v>
      </c>
      <c r="C1787">
        <f t="shared" si="163"/>
        <v>8</v>
      </c>
      <c r="D1787">
        <f t="shared" si="164"/>
        <v>18</v>
      </c>
      <c r="E1787">
        <f t="shared" si="165"/>
        <v>202208</v>
      </c>
      <c r="F1787" s="105">
        <v>85.541659999999993</v>
      </c>
      <c r="G1787" s="105"/>
      <c r="H1787" s="44"/>
      <c r="J1787" s="32">
        <f t="shared" si="166"/>
        <v>0</v>
      </c>
      <c r="K1787" s="32">
        <f t="shared" si="167"/>
        <v>24</v>
      </c>
    </row>
    <row r="1788" spans="1:11" x14ac:dyDescent="0.35">
      <c r="A1788" s="15">
        <v>44792</v>
      </c>
      <c r="B1788">
        <f t="shared" si="162"/>
        <v>2022</v>
      </c>
      <c r="C1788">
        <f t="shared" si="163"/>
        <v>8</v>
      </c>
      <c r="D1788">
        <f t="shared" si="164"/>
        <v>19</v>
      </c>
      <c r="E1788">
        <f t="shared" si="165"/>
        <v>202208</v>
      </c>
      <c r="F1788" s="105">
        <v>82.333340000000007</v>
      </c>
      <c r="G1788" s="105"/>
      <c r="H1788" s="44"/>
      <c r="J1788" s="32">
        <f t="shared" si="166"/>
        <v>0</v>
      </c>
      <c r="K1788" s="32">
        <f t="shared" si="167"/>
        <v>20</v>
      </c>
    </row>
    <row r="1789" spans="1:11" x14ac:dyDescent="0.35">
      <c r="A1789" s="15">
        <v>44793</v>
      </c>
      <c r="B1789">
        <f t="shared" si="162"/>
        <v>2022</v>
      </c>
      <c r="C1789">
        <f t="shared" si="163"/>
        <v>8</v>
      </c>
      <c r="D1789">
        <f t="shared" si="164"/>
        <v>20</v>
      </c>
      <c r="E1789">
        <f t="shared" si="165"/>
        <v>202208</v>
      </c>
      <c r="F1789" s="105">
        <v>79.916659999999993</v>
      </c>
      <c r="G1789" s="105"/>
      <c r="H1789" s="44"/>
      <c r="J1789" s="32">
        <f t="shared" si="166"/>
        <v>0</v>
      </c>
      <c r="K1789" s="32">
        <f t="shared" si="167"/>
        <v>18</v>
      </c>
    </row>
    <row r="1790" spans="1:11" x14ac:dyDescent="0.35">
      <c r="A1790" s="15">
        <v>44794</v>
      </c>
      <c r="B1790">
        <f t="shared" si="162"/>
        <v>2022</v>
      </c>
      <c r="C1790">
        <f t="shared" si="163"/>
        <v>8</v>
      </c>
      <c r="D1790">
        <f t="shared" si="164"/>
        <v>21</v>
      </c>
      <c r="E1790">
        <f t="shared" si="165"/>
        <v>202208</v>
      </c>
      <c r="F1790" s="105">
        <v>83.458340000000007</v>
      </c>
      <c r="G1790" s="105"/>
      <c r="H1790" s="44"/>
      <c r="J1790" s="32">
        <f t="shared" si="166"/>
        <v>0</v>
      </c>
      <c r="K1790" s="32">
        <f t="shared" si="167"/>
        <v>21</v>
      </c>
    </row>
    <row r="1791" spans="1:11" x14ac:dyDescent="0.35">
      <c r="A1791" s="15">
        <v>44795</v>
      </c>
      <c r="B1791">
        <f t="shared" si="162"/>
        <v>2022</v>
      </c>
      <c r="C1791">
        <f t="shared" si="163"/>
        <v>8</v>
      </c>
      <c r="D1791">
        <f t="shared" si="164"/>
        <v>22</v>
      </c>
      <c r="E1791">
        <f t="shared" si="165"/>
        <v>202208</v>
      </c>
      <c r="F1791" s="105">
        <v>79.791659999999993</v>
      </c>
      <c r="G1791" s="105"/>
      <c r="H1791" s="44"/>
      <c r="J1791" s="32">
        <f t="shared" si="166"/>
        <v>0</v>
      </c>
      <c r="K1791" s="32">
        <f t="shared" si="167"/>
        <v>18</v>
      </c>
    </row>
    <row r="1792" spans="1:11" x14ac:dyDescent="0.35">
      <c r="A1792" s="15">
        <v>44796</v>
      </c>
      <c r="B1792">
        <f t="shared" si="162"/>
        <v>2022</v>
      </c>
      <c r="C1792">
        <f t="shared" si="163"/>
        <v>8</v>
      </c>
      <c r="D1792">
        <f t="shared" si="164"/>
        <v>23</v>
      </c>
      <c r="E1792">
        <f t="shared" si="165"/>
        <v>202208</v>
      </c>
      <c r="F1792" s="105">
        <v>78.833340000000007</v>
      </c>
      <c r="G1792" s="105"/>
      <c r="H1792" s="44"/>
      <c r="J1792" s="32">
        <f t="shared" si="166"/>
        <v>0</v>
      </c>
      <c r="K1792" s="32">
        <f t="shared" si="167"/>
        <v>17</v>
      </c>
    </row>
    <row r="1793" spans="1:11" x14ac:dyDescent="0.35">
      <c r="A1793" s="15">
        <v>44797</v>
      </c>
      <c r="B1793">
        <f t="shared" si="162"/>
        <v>2022</v>
      </c>
      <c r="C1793">
        <f t="shared" si="163"/>
        <v>8</v>
      </c>
      <c r="D1793">
        <f t="shared" si="164"/>
        <v>24</v>
      </c>
      <c r="E1793">
        <f t="shared" si="165"/>
        <v>202208</v>
      </c>
      <c r="F1793" s="105">
        <v>79.125</v>
      </c>
      <c r="G1793" s="105"/>
      <c r="H1793" s="44"/>
      <c r="J1793" s="32">
        <f t="shared" si="166"/>
        <v>0</v>
      </c>
      <c r="K1793" s="32">
        <f t="shared" si="167"/>
        <v>17</v>
      </c>
    </row>
    <row r="1794" spans="1:11" x14ac:dyDescent="0.35">
      <c r="A1794" s="15">
        <v>44798</v>
      </c>
      <c r="B1794">
        <f t="shared" si="162"/>
        <v>2022</v>
      </c>
      <c r="C1794">
        <f t="shared" si="163"/>
        <v>8</v>
      </c>
      <c r="D1794">
        <f t="shared" si="164"/>
        <v>25</v>
      </c>
      <c r="E1794">
        <f t="shared" si="165"/>
        <v>202208</v>
      </c>
      <c r="F1794" s="105">
        <v>76.125</v>
      </c>
      <c r="G1794" s="105"/>
      <c r="H1794" s="44"/>
      <c r="J1794" s="32">
        <f t="shared" si="166"/>
        <v>0</v>
      </c>
      <c r="K1794" s="32">
        <f t="shared" si="167"/>
        <v>14</v>
      </c>
    </row>
    <row r="1795" spans="1:11" x14ac:dyDescent="0.35">
      <c r="A1795" s="15">
        <v>44799</v>
      </c>
      <c r="B1795">
        <f t="shared" si="162"/>
        <v>2022</v>
      </c>
      <c r="C1795">
        <f t="shared" si="163"/>
        <v>8</v>
      </c>
      <c r="D1795">
        <f t="shared" si="164"/>
        <v>26</v>
      </c>
      <c r="E1795">
        <f t="shared" si="165"/>
        <v>202208</v>
      </c>
      <c r="F1795" s="105">
        <v>78.041659999999993</v>
      </c>
      <c r="G1795" s="105"/>
      <c r="H1795" s="44"/>
      <c r="J1795" s="32">
        <f t="shared" si="166"/>
        <v>0</v>
      </c>
      <c r="K1795" s="32">
        <f t="shared" si="167"/>
        <v>16</v>
      </c>
    </row>
    <row r="1796" spans="1:11" x14ac:dyDescent="0.35">
      <c r="A1796" s="15">
        <v>44800</v>
      </c>
      <c r="B1796">
        <f t="shared" si="162"/>
        <v>2022</v>
      </c>
      <c r="C1796">
        <f t="shared" si="163"/>
        <v>8</v>
      </c>
      <c r="D1796">
        <f t="shared" si="164"/>
        <v>27</v>
      </c>
      <c r="E1796">
        <f t="shared" si="165"/>
        <v>202208</v>
      </c>
      <c r="F1796" s="105">
        <v>71.833340000000007</v>
      </c>
      <c r="G1796" s="105"/>
      <c r="H1796" s="44"/>
      <c r="J1796" s="32">
        <f t="shared" si="166"/>
        <v>0</v>
      </c>
      <c r="K1796" s="32">
        <f t="shared" si="167"/>
        <v>10</v>
      </c>
    </row>
    <row r="1797" spans="1:11" x14ac:dyDescent="0.35">
      <c r="A1797" s="15">
        <v>44801</v>
      </c>
      <c r="B1797">
        <f t="shared" si="162"/>
        <v>2022</v>
      </c>
      <c r="C1797">
        <f t="shared" si="163"/>
        <v>8</v>
      </c>
      <c r="D1797">
        <f t="shared" si="164"/>
        <v>28</v>
      </c>
      <c r="E1797">
        <f t="shared" si="165"/>
        <v>202208</v>
      </c>
      <c r="F1797" s="105">
        <v>67.666659999999993</v>
      </c>
      <c r="G1797" s="105"/>
      <c r="H1797" s="44"/>
      <c r="J1797" s="32">
        <f t="shared" si="166"/>
        <v>0</v>
      </c>
      <c r="K1797" s="32">
        <f t="shared" si="167"/>
        <v>6</v>
      </c>
    </row>
    <row r="1798" spans="1:11" x14ac:dyDescent="0.35">
      <c r="A1798" s="15">
        <v>44802</v>
      </c>
      <c r="B1798">
        <f t="shared" ref="B1798:B1861" si="168">YEAR(A1798)</f>
        <v>2022</v>
      </c>
      <c r="C1798">
        <f t="shared" ref="C1798:C1861" si="169">MONTH(A1798)</f>
        <v>8</v>
      </c>
      <c r="D1798">
        <f t="shared" ref="D1798:D1861" si="170">DAY(A1798)</f>
        <v>29</v>
      </c>
      <c r="E1798">
        <f t="shared" ref="E1798:E1861" si="171">B1798*100+C1798</f>
        <v>202208</v>
      </c>
      <c r="F1798" s="105">
        <v>72.458340000000007</v>
      </c>
      <c r="G1798" s="105"/>
      <c r="H1798" s="44"/>
      <c r="J1798" s="32">
        <f t="shared" ref="J1798:J1861" si="172">IF(F1798=999,0,MAX(ROUND($J$3-F1798,0),0))</f>
        <v>0</v>
      </c>
      <c r="K1798" s="32">
        <f t="shared" ref="K1798:K1861" si="173">IF(F1798=999,0,MAX(ROUND(F1798-$K$3,0),0))</f>
        <v>10</v>
      </c>
    </row>
    <row r="1799" spans="1:11" x14ac:dyDescent="0.35">
      <c r="A1799" s="15">
        <v>44803</v>
      </c>
      <c r="B1799">
        <f t="shared" si="168"/>
        <v>2022</v>
      </c>
      <c r="C1799">
        <f t="shared" si="169"/>
        <v>8</v>
      </c>
      <c r="D1799">
        <f t="shared" si="170"/>
        <v>30</v>
      </c>
      <c r="E1799">
        <f t="shared" si="171"/>
        <v>202208</v>
      </c>
      <c r="F1799" s="105">
        <v>76.291659999999993</v>
      </c>
      <c r="G1799" s="105"/>
      <c r="H1799" s="44"/>
      <c r="J1799" s="32">
        <f t="shared" si="172"/>
        <v>0</v>
      </c>
      <c r="K1799" s="32">
        <f t="shared" si="173"/>
        <v>14</v>
      </c>
    </row>
    <row r="1800" spans="1:11" x14ac:dyDescent="0.35">
      <c r="A1800" s="15">
        <v>44804</v>
      </c>
      <c r="B1800">
        <f t="shared" si="168"/>
        <v>2022</v>
      </c>
      <c r="C1800">
        <f t="shared" si="169"/>
        <v>8</v>
      </c>
      <c r="D1800">
        <f t="shared" si="170"/>
        <v>31</v>
      </c>
      <c r="E1800">
        <f t="shared" si="171"/>
        <v>202208</v>
      </c>
      <c r="F1800" s="105">
        <v>78.083340000000007</v>
      </c>
      <c r="G1800" s="105"/>
      <c r="H1800" s="44"/>
      <c r="J1800" s="32">
        <f t="shared" si="172"/>
        <v>0</v>
      </c>
      <c r="K1800" s="32">
        <f t="shared" si="173"/>
        <v>16</v>
      </c>
    </row>
    <row r="1801" spans="1:11" x14ac:dyDescent="0.35">
      <c r="A1801" s="15">
        <v>44805</v>
      </c>
      <c r="B1801">
        <f t="shared" si="168"/>
        <v>2022</v>
      </c>
      <c r="C1801">
        <f t="shared" si="169"/>
        <v>9</v>
      </c>
      <c r="D1801">
        <f t="shared" si="170"/>
        <v>1</v>
      </c>
      <c r="E1801">
        <f t="shared" si="171"/>
        <v>202209</v>
      </c>
      <c r="F1801" s="105">
        <v>80.375</v>
      </c>
      <c r="G1801" s="105"/>
      <c r="H1801" s="44"/>
      <c r="J1801" s="32">
        <f t="shared" si="172"/>
        <v>0</v>
      </c>
      <c r="K1801" s="32">
        <f t="shared" si="173"/>
        <v>18</v>
      </c>
    </row>
    <row r="1802" spans="1:11" x14ac:dyDescent="0.35">
      <c r="A1802" s="15">
        <v>44806</v>
      </c>
      <c r="B1802">
        <f t="shared" si="168"/>
        <v>2022</v>
      </c>
      <c r="C1802">
        <f t="shared" si="169"/>
        <v>9</v>
      </c>
      <c r="D1802">
        <f t="shared" si="170"/>
        <v>2</v>
      </c>
      <c r="E1802">
        <f t="shared" si="171"/>
        <v>202209</v>
      </c>
      <c r="F1802" s="105">
        <v>77.75</v>
      </c>
      <c r="G1802" s="105"/>
      <c r="H1802" s="44"/>
      <c r="J1802" s="32">
        <f t="shared" si="172"/>
        <v>0</v>
      </c>
      <c r="K1802" s="32">
        <f t="shared" si="173"/>
        <v>16</v>
      </c>
    </row>
    <row r="1803" spans="1:11" x14ac:dyDescent="0.35">
      <c r="A1803" s="15">
        <v>44807</v>
      </c>
      <c r="B1803">
        <f t="shared" si="168"/>
        <v>2022</v>
      </c>
      <c r="C1803">
        <f t="shared" si="169"/>
        <v>9</v>
      </c>
      <c r="D1803">
        <f t="shared" si="170"/>
        <v>3</v>
      </c>
      <c r="E1803">
        <f t="shared" si="171"/>
        <v>202209</v>
      </c>
      <c r="F1803" s="105">
        <v>74.833340000000007</v>
      </c>
      <c r="G1803" s="105"/>
      <c r="H1803" s="44"/>
      <c r="J1803" s="32">
        <f t="shared" si="172"/>
        <v>0</v>
      </c>
      <c r="K1803" s="32">
        <f t="shared" si="173"/>
        <v>13</v>
      </c>
    </row>
    <row r="1804" spans="1:11" x14ac:dyDescent="0.35">
      <c r="A1804" s="15">
        <v>44808</v>
      </c>
      <c r="B1804">
        <f t="shared" si="168"/>
        <v>2022</v>
      </c>
      <c r="C1804">
        <f t="shared" si="169"/>
        <v>9</v>
      </c>
      <c r="D1804">
        <f t="shared" si="170"/>
        <v>4</v>
      </c>
      <c r="E1804">
        <f t="shared" si="171"/>
        <v>202209</v>
      </c>
      <c r="F1804" s="105">
        <v>72.5</v>
      </c>
      <c r="G1804" s="105"/>
      <c r="H1804" s="44"/>
      <c r="J1804" s="32">
        <f t="shared" si="172"/>
        <v>0</v>
      </c>
      <c r="K1804" s="32">
        <f t="shared" si="173"/>
        <v>11</v>
      </c>
    </row>
    <row r="1805" spans="1:11" x14ac:dyDescent="0.35">
      <c r="A1805" s="15">
        <v>44809</v>
      </c>
      <c r="B1805">
        <f t="shared" si="168"/>
        <v>2022</v>
      </c>
      <c r="C1805">
        <f t="shared" si="169"/>
        <v>9</v>
      </c>
      <c r="D1805">
        <f t="shared" si="170"/>
        <v>5</v>
      </c>
      <c r="E1805">
        <f t="shared" si="171"/>
        <v>202209</v>
      </c>
      <c r="F1805" s="105">
        <v>70.875</v>
      </c>
      <c r="G1805" s="105"/>
      <c r="H1805" s="44"/>
      <c r="J1805" s="32">
        <f t="shared" si="172"/>
        <v>0</v>
      </c>
      <c r="K1805" s="32">
        <f t="shared" si="173"/>
        <v>9</v>
      </c>
    </row>
    <row r="1806" spans="1:11" x14ac:dyDescent="0.35">
      <c r="A1806" s="15">
        <v>44810</v>
      </c>
      <c r="B1806">
        <f t="shared" si="168"/>
        <v>2022</v>
      </c>
      <c r="C1806">
        <f t="shared" si="169"/>
        <v>9</v>
      </c>
      <c r="D1806">
        <f t="shared" si="170"/>
        <v>6</v>
      </c>
      <c r="E1806">
        <f t="shared" si="171"/>
        <v>202209</v>
      </c>
      <c r="F1806" s="105">
        <v>71.958340000000007</v>
      </c>
      <c r="G1806" s="105"/>
      <c r="H1806" s="44"/>
      <c r="J1806" s="32">
        <f t="shared" si="172"/>
        <v>0</v>
      </c>
      <c r="K1806" s="32">
        <f t="shared" si="173"/>
        <v>10</v>
      </c>
    </row>
    <row r="1807" spans="1:11" x14ac:dyDescent="0.35">
      <c r="A1807" s="15">
        <v>44811</v>
      </c>
      <c r="B1807">
        <f t="shared" si="168"/>
        <v>2022</v>
      </c>
      <c r="C1807">
        <f t="shared" si="169"/>
        <v>9</v>
      </c>
      <c r="D1807">
        <f t="shared" si="170"/>
        <v>7</v>
      </c>
      <c r="E1807">
        <f t="shared" si="171"/>
        <v>202209</v>
      </c>
      <c r="F1807" s="105">
        <v>67.25</v>
      </c>
      <c r="G1807" s="105"/>
      <c r="H1807" s="44"/>
      <c r="J1807" s="32">
        <f t="shared" si="172"/>
        <v>0</v>
      </c>
      <c r="K1807" s="32">
        <f t="shared" si="173"/>
        <v>5</v>
      </c>
    </row>
    <row r="1808" spans="1:11" x14ac:dyDescent="0.35">
      <c r="A1808" s="15">
        <v>44812</v>
      </c>
      <c r="B1808">
        <f t="shared" si="168"/>
        <v>2022</v>
      </c>
      <c r="C1808">
        <f t="shared" si="169"/>
        <v>9</v>
      </c>
      <c r="D1808">
        <f t="shared" si="170"/>
        <v>8</v>
      </c>
      <c r="E1808">
        <f t="shared" si="171"/>
        <v>202209</v>
      </c>
      <c r="F1808" s="105">
        <v>69.125</v>
      </c>
      <c r="G1808" s="105"/>
      <c r="H1808" s="44"/>
      <c r="J1808" s="32">
        <f t="shared" si="172"/>
        <v>0</v>
      </c>
      <c r="K1808" s="32">
        <f t="shared" si="173"/>
        <v>7</v>
      </c>
    </row>
    <row r="1809" spans="1:11" x14ac:dyDescent="0.35">
      <c r="A1809" s="15">
        <v>44813</v>
      </c>
      <c r="B1809">
        <f t="shared" si="168"/>
        <v>2022</v>
      </c>
      <c r="C1809">
        <f t="shared" si="169"/>
        <v>9</v>
      </c>
      <c r="D1809">
        <f t="shared" si="170"/>
        <v>9</v>
      </c>
      <c r="E1809">
        <f t="shared" si="171"/>
        <v>202209</v>
      </c>
      <c r="F1809" s="105">
        <v>68.541659999999993</v>
      </c>
      <c r="G1809" s="105"/>
      <c r="H1809" s="44"/>
      <c r="J1809" s="32">
        <f t="shared" si="172"/>
        <v>0</v>
      </c>
      <c r="K1809" s="32">
        <f t="shared" si="173"/>
        <v>7</v>
      </c>
    </row>
    <row r="1810" spans="1:11" x14ac:dyDescent="0.35">
      <c r="A1810" s="15">
        <v>44814</v>
      </c>
      <c r="B1810">
        <f t="shared" si="168"/>
        <v>2022</v>
      </c>
      <c r="C1810">
        <f t="shared" si="169"/>
        <v>9</v>
      </c>
      <c r="D1810">
        <f t="shared" si="170"/>
        <v>10</v>
      </c>
      <c r="E1810">
        <f t="shared" si="171"/>
        <v>202209</v>
      </c>
      <c r="F1810" s="105">
        <v>67.041659999999993</v>
      </c>
      <c r="G1810" s="105"/>
      <c r="H1810" s="44"/>
      <c r="J1810" s="32">
        <f t="shared" si="172"/>
        <v>0</v>
      </c>
      <c r="K1810" s="32">
        <f t="shared" si="173"/>
        <v>5</v>
      </c>
    </row>
    <row r="1811" spans="1:11" x14ac:dyDescent="0.35">
      <c r="A1811" s="15">
        <v>44815</v>
      </c>
      <c r="B1811">
        <f t="shared" si="168"/>
        <v>2022</v>
      </c>
      <c r="C1811">
        <f t="shared" si="169"/>
        <v>9</v>
      </c>
      <c r="D1811">
        <f t="shared" si="170"/>
        <v>11</v>
      </c>
      <c r="E1811">
        <f t="shared" si="171"/>
        <v>202209</v>
      </c>
      <c r="F1811" s="105">
        <v>62.916670000000003</v>
      </c>
      <c r="G1811" s="105"/>
      <c r="H1811" s="44"/>
      <c r="J1811" s="32">
        <f t="shared" si="172"/>
        <v>0</v>
      </c>
      <c r="K1811" s="32">
        <f t="shared" si="173"/>
        <v>1</v>
      </c>
    </row>
    <row r="1812" spans="1:11" x14ac:dyDescent="0.35">
      <c r="A1812" s="15">
        <v>44816</v>
      </c>
      <c r="B1812">
        <f t="shared" si="168"/>
        <v>2022</v>
      </c>
      <c r="C1812">
        <f t="shared" si="169"/>
        <v>9</v>
      </c>
      <c r="D1812">
        <f t="shared" si="170"/>
        <v>12</v>
      </c>
      <c r="E1812">
        <f t="shared" si="171"/>
        <v>202209</v>
      </c>
      <c r="F1812" s="105">
        <v>64.916659999999993</v>
      </c>
      <c r="G1812" s="105"/>
      <c r="H1812" s="44"/>
      <c r="J1812" s="32">
        <f t="shared" si="172"/>
        <v>0</v>
      </c>
      <c r="K1812" s="32">
        <f t="shared" si="173"/>
        <v>3</v>
      </c>
    </row>
    <row r="1813" spans="1:11" x14ac:dyDescent="0.35">
      <c r="A1813" s="15">
        <v>44817</v>
      </c>
      <c r="B1813">
        <f t="shared" si="168"/>
        <v>2022</v>
      </c>
      <c r="C1813">
        <f t="shared" si="169"/>
        <v>9</v>
      </c>
      <c r="D1813">
        <f t="shared" si="170"/>
        <v>13</v>
      </c>
      <c r="E1813">
        <f t="shared" si="171"/>
        <v>202209</v>
      </c>
      <c r="F1813" s="105">
        <v>65.958340000000007</v>
      </c>
      <c r="G1813" s="105"/>
      <c r="H1813" s="44"/>
      <c r="J1813" s="32">
        <f t="shared" si="172"/>
        <v>0</v>
      </c>
      <c r="K1813" s="32">
        <f t="shared" si="173"/>
        <v>4</v>
      </c>
    </row>
    <row r="1814" spans="1:11" x14ac:dyDescent="0.35">
      <c r="A1814" s="15">
        <v>44818</v>
      </c>
      <c r="B1814">
        <f t="shared" si="168"/>
        <v>2022</v>
      </c>
      <c r="C1814">
        <f t="shared" si="169"/>
        <v>9</v>
      </c>
      <c r="D1814">
        <f t="shared" si="170"/>
        <v>14</v>
      </c>
      <c r="E1814">
        <f t="shared" si="171"/>
        <v>202209</v>
      </c>
      <c r="F1814" s="105">
        <v>63.75</v>
      </c>
      <c r="G1814" s="105"/>
      <c r="H1814" s="44"/>
      <c r="J1814" s="32">
        <f t="shared" si="172"/>
        <v>0</v>
      </c>
      <c r="K1814" s="32">
        <f t="shared" si="173"/>
        <v>2</v>
      </c>
    </row>
    <row r="1815" spans="1:11" x14ac:dyDescent="0.35">
      <c r="A1815" s="15">
        <v>44819</v>
      </c>
      <c r="B1815">
        <f t="shared" si="168"/>
        <v>2022</v>
      </c>
      <c r="C1815">
        <f t="shared" si="169"/>
        <v>9</v>
      </c>
      <c r="D1815">
        <f t="shared" si="170"/>
        <v>15</v>
      </c>
      <c r="E1815">
        <f t="shared" si="171"/>
        <v>202209</v>
      </c>
      <c r="F1815" s="105">
        <v>64.708340000000007</v>
      </c>
      <c r="G1815" s="105"/>
      <c r="H1815" s="44"/>
      <c r="J1815" s="32">
        <f t="shared" si="172"/>
        <v>0</v>
      </c>
      <c r="K1815" s="32">
        <f t="shared" si="173"/>
        <v>3</v>
      </c>
    </row>
    <row r="1816" spans="1:11" x14ac:dyDescent="0.35">
      <c r="A1816" s="15">
        <v>44820</v>
      </c>
      <c r="B1816">
        <f t="shared" si="168"/>
        <v>2022</v>
      </c>
      <c r="C1816">
        <f t="shared" si="169"/>
        <v>9</v>
      </c>
      <c r="D1816">
        <f t="shared" si="170"/>
        <v>16</v>
      </c>
      <c r="E1816">
        <f t="shared" si="171"/>
        <v>202209</v>
      </c>
      <c r="F1816" s="105">
        <v>63.708329999999997</v>
      </c>
      <c r="G1816" s="105"/>
      <c r="H1816" s="44"/>
      <c r="J1816" s="32">
        <f t="shared" si="172"/>
        <v>0</v>
      </c>
      <c r="K1816" s="32">
        <f t="shared" si="173"/>
        <v>2</v>
      </c>
    </row>
    <row r="1817" spans="1:11" x14ac:dyDescent="0.35">
      <c r="A1817" s="15">
        <v>44821</v>
      </c>
      <c r="B1817">
        <f t="shared" si="168"/>
        <v>2022</v>
      </c>
      <c r="C1817">
        <f t="shared" si="169"/>
        <v>9</v>
      </c>
      <c r="D1817">
        <f t="shared" si="170"/>
        <v>17</v>
      </c>
      <c r="E1817">
        <f t="shared" si="171"/>
        <v>202209</v>
      </c>
      <c r="F1817" s="105">
        <v>60.833329999999997</v>
      </c>
      <c r="G1817" s="105"/>
      <c r="H1817" s="44"/>
      <c r="J1817" s="32">
        <f t="shared" si="172"/>
        <v>0</v>
      </c>
      <c r="K1817" s="32">
        <f t="shared" si="173"/>
        <v>0</v>
      </c>
    </row>
    <row r="1818" spans="1:11" x14ac:dyDescent="0.35">
      <c r="A1818" s="15">
        <v>44822</v>
      </c>
      <c r="B1818">
        <f t="shared" si="168"/>
        <v>2022</v>
      </c>
      <c r="C1818">
        <f t="shared" si="169"/>
        <v>9</v>
      </c>
      <c r="D1818">
        <f t="shared" si="170"/>
        <v>18</v>
      </c>
      <c r="E1818">
        <f t="shared" si="171"/>
        <v>202209</v>
      </c>
      <c r="F1818" s="105">
        <v>64.375</v>
      </c>
      <c r="G1818" s="105"/>
      <c r="H1818" s="44"/>
      <c r="J1818" s="32">
        <f t="shared" si="172"/>
        <v>0</v>
      </c>
      <c r="K1818" s="32">
        <f t="shared" si="173"/>
        <v>2</v>
      </c>
    </row>
    <row r="1819" spans="1:11" x14ac:dyDescent="0.35">
      <c r="A1819" s="15">
        <v>44823</v>
      </c>
      <c r="B1819">
        <f t="shared" si="168"/>
        <v>2022</v>
      </c>
      <c r="C1819">
        <f t="shared" si="169"/>
        <v>9</v>
      </c>
      <c r="D1819">
        <f t="shared" si="170"/>
        <v>19</v>
      </c>
      <c r="E1819">
        <f t="shared" si="171"/>
        <v>202209</v>
      </c>
      <c r="F1819" s="105">
        <v>62.75</v>
      </c>
      <c r="G1819" s="105"/>
      <c r="H1819" s="44"/>
      <c r="J1819" s="32">
        <f t="shared" si="172"/>
        <v>0</v>
      </c>
      <c r="K1819" s="32">
        <f t="shared" si="173"/>
        <v>1</v>
      </c>
    </row>
    <row r="1820" spans="1:11" x14ac:dyDescent="0.35">
      <c r="A1820" s="15">
        <v>44824</v>
      </c>
      <c r="B1820">
        <f t="shared" si="168"/>
        <v>2022</v>
      </c>
      <c r="C1820">
        <f t="shared" si="169"/>
        <v>9</v>
      </c>
      <c r="D1820">
        <f t="shared" si="170"/>
        <v>20</v>
      </c>
      <c r="E1820">
        <f t="shared" si="171"/>
        <v>202209</v>
      </c>
      <c r="F1820" s="105">
        <v>64.208340000000007</v>
      </c>
      <c r="G1820" s="105"/>
      <c r="H1820" s="44"/>
      <c r="J1820" s="32">
        <f t="shared" si="172"/>
        <v>0</v>
      </c>
      <c r="K1820" s="32">
        <f t="shared" si="173"/>
        <v>2</v>
      </c>
    </row>
    <row r="1821" spans="1:11" x14ac:dyDescent="0.35">
      <c r="A1821" s="15">
        <v>44825</v>
      </c>
      <c r="B1821">
        <f t="shared" si="168"/>
        <v>2022</v>
      </c>
      <c r="C1821">
        <f t="shared" si="169"/>
        <v>9</v>
      </c>
      <c r="D1821">
        <f t="shared" si="170"/>
        <v>21</v>
      </c>
      <c r="E1821">
        <f t="shared" si="171"/>
        <v>202209</v>
      </c>
      <c r="F1821" s="105">
        <v>64.208340000000007</v>
      </c>
      <c r="G1821" s="105"/>
      <c r="H1821" s="44"/>
      <c r="J1821" s="32">
        <f t="shared" si="172"/>
        <v>0</v>
      </c>
      <c r="K1821" s="32">
        <f t="shared" si="173"/>
        <v>2</v>
      </c>
    </row>
    <row r="1822" spans="1:11" x14ac:dyDescent="0.35">
      <c r="A1822" s="15">
        <v>44826</v>
      </c>
      <c r="B1822">
        <f t="shared" si="168"/>
        <v>2022</v>
      </c>
      <c r="C1822">
        <f t="shared" si="169"/>
        <v>9</v>
      </c>
      <c r="D1822">
        <f t="shared" si="170"/>
        <v>22</v>
      </c>
      <c r="E1822">
        <f t="shared" si="171"/>
        <v>202209</v>
      </c>
      <c r="F1822" s="105">
        <v>63.208329999999997</v>
      </c>
      <c r="G1822" s="105"/>
      <c r="H1822" s="44"/>
      <c r="J1822" s="32">
        <f t="shared" si="172"/>
        <v>0</v>
      </c>
      <c r="K1822" s="32">
        <f t="shared" si="173"/>
        <v>1</v>
      </c>
    </row>
    <row r="1823" spans="1:11" x14ac:dyDescent="0.35">
      <c r="A1823" s="15">
        <v>44827</v>
      </c>
      <c r="B1823">
        <f t="shared" si="168"/>
        <v>2022</v>
      </c>
      <c r="C1823">
        <f t="shared" si="169"/>
        <v>9</v>
      </c>
      <c r="D1823">
        <f t="shared" si="170"/>
        <v>23</v>
      </c>
      <c r="E1823">
        <f t="shared" si="171"/>
        <v>202209</v>
      </c>
      <c r="F1823" s="105">
        <v>61.75</v>
      </c>
      <c r="G1823" s="105"/>
      <c r="H1823" s="44"/>
      <c r="J1823" s="32">
        <f t="shared" si="172"/>
        <v>0</v>
      </c>
      <c r="K1823" s="32">
        <f t="shared" si="173"/>
        <v>0</v>
      </c>
    </row>
    <row r="1824" spans="1:11" x14ac:dyDescent="0.35">
      <c r="A1824" s="15">
        <v>44828</v>
      </c>
      <c r="B1824">
        <f t="shared" si="168"/>
        <v>2022</v>
      </c>
      <c r="C1824">
        <f t="shared" si="169"/>
        <v>9</v>
      </c>
      <c r="D1824">
        <f t="shared" si="170"/>
        <v>24</v>
      </c>
      <c r="E1824">
        <f t="shared" si="171"/>
        <v>202209</v>
      </c>
      <c r="F1824" s="105">
        <v>64.458340000000007</v>
      </c>
      <c r="G1824" s="105"/>
      <c r="H1824" s="44"/>
      <c r="J1824" s="32">
        <f t="shared" si="172"/>
        <v>0</v>
      </c>
      <c r="K1824" s="32">
        <f t="shared" si="173"/>
        <v>2</v>
      </c>
    </row>
    <row r="1825" spans="1:11" x14ac:dyDescent="0.35">
      <c r="A1825" s="15">
        <v>44829</v>
      </c>
      <c r="B1825">
        <f t="shared" si="168"/>
        <v>2022</v>
      </c>
      <c r="C1825">
        <f t="shared" si="169"/>
        <v>9</v>
      </c>
      <c r="D1825">
        <f t="shared" si="170"/>
        <v>25</v>
      </c>
      <c r="E1825">
        <f t="shared" si="171"/>
        <v>202209</v>
      </c>
      <c r="F1825" s="105">
        <v>65.375</v>
      </c>
      <c r="G1825" s="105"/>
      <c r="H1825" s="44"/>
      <c r="J1825" s="32">
        <f t="shared" si="172"/>
        <v>0</v>
      </c>
      <c r="K1825" s="32">
        <f t="shared" si="173"/>
        <v>3</v>
      </c>
    </row>
    <row r="1826" spans="1:11" x14ac:dyDescent="0.35">
      <c r="A1826" s="15">
        <v>44830</v>
      </c>
      <c r="B1826">
        <f t="shared" si="168"/>
        <v>2022</v>
      </c>
      <c r="C1826">
        <f t="shared" si="169"/>
        <v>9</v>
      </c>
      <c r="D1826">
        <f t="shared" si="170"/>
        <v>26</v>
      </c>
      <c r="E1826">
        <f t="shared" si="171"/>
        <v>202209</v>
      </c>
      <c r="F1826" s="105">
        <v>64.791659999999993</v>
      </c>
      <c r="G1826" s="105"/>
      <c r="H1826" s="44"/>
      <c r="J1826" s="32">
        <f t="shared" si="172"/>
        <v>0</v>
      </c>
      <c r="K1826" s="32">
        <f t="shared" si="173"/>
        <v>3</v>
      </c>
    </row>
    <row r="1827" spans="1:11" x14ac:dyDescent="0.35">
      <c r="A1827" s="15">
        <v>44831</v>
      </c>
      <c r="B1827">
        <f t="shared" si="168"/>
        <v>2022</v>
      </c>
      <c r="C1827">
        <f t="shared" si="169"/>
        <v>9</v>
      </c>
      <c r="D1827">
        <f t="shared" si="170"/>
        <v>27</v>
      </c>
      <c r="E1827">
        <f t="shared" si="171"/>
        <v>202209</v>
      </c>
      <c r="F1827" s="105">
        <v>68.041659999999993</v>
      </c>
      <c r="G1827" s="105"/>
      <c r="H1827" s="44"/>
      <c r="J1827" s="32">
        <f t="shared" si="172"/>
        <v>0</v>
      </c>
      <c r="K1827" s="32">
        <f t="shared" si="173"/>
        <v>6</v>
      </c>
    </row>
    <row r="1828" spans="1:11" x14ac:dyDescent="0.35">
      <c r="A1828" s="15">
        <v>44832</v>
      </c>
      <c r="B1828">
        <f t="shared" si="168"/>
        <v>2022</v>
      </c>
      <c r="C1828">
        <f t="shared" si="169"/>
        <v>9</v>
      </c>
      <c r="D1828">
        <f t="shared" si="170"/>
        <v>28</v>
      </c>
      <c r="E1828">
        <f t="shared" si="171"/>
        <v>202209</v>
      </c>
      <c r="F1828" s="105">
        <v>65.375</v>
      </c>
      <c r="G1828" s="105"/>
      <c r="H1828" s="44"/>
      <c r="J1828" s="32">
        <f t="shared" si="172"/>
        <v>0</v>
      </c>
      <c r="K1828" s="32">
        <f t="shared" si="173"/>
        <v>3</v>
      </c>
    </row>
    <row r="1829" spans="1:11" x14ac:dyDescent="0.35">
      <c r="A1829" s="15">
        <v>44833</v>
      </c>
      <c r="B1829">
        <f t="shared" si="168"/>
        <v>2022</v>
      </c>
      <c r="C1829">
        <f t="shared" si="169"/>
        <v>9</v>
      </c>
      <c r="D1829">
        <f t="shared" si="170"/>
        <v>29</v>
      </c>
      <c r="E1829">
        <f t="shared" si="171"/>
        <v>202209</v>
      </c>
      <c r="F1829" s="105">
        <v>64.333340000000007</v>
      </c>
      <c r="G1829" s="105"/>
      <c r="H1829" s="44"/>
      <c r="J1829" s="32">
        <f t="shared" si="172"/>
        <v>0</v>
      </c>
      <c r="K1829" s="32">
        <f t="shared" si="173"/>
        <v>2</v>
      </c>
    </row>
    <row r="1830" spans="1:11" x14ac:dyDescent="0.35">
      <c r="A1830" s="15">
        <v>44834</v>
      </c>
      <c r="B1830">
        <f t="shared" si="168"/>
        <v>2022</v>
      </c>
      <c r="C1830">
        <f t="shared" si="169"/>
        <v>9</v>
      </c>
      <c r="D1830">
        <f t="shared" si="170"/>
        <v>30</v>
      </c>
      <c r="E1830">
        <f t="shared" si="171"/>
        <v>202209</v>
      </c>
      <c r="F1830" s="105">
        <v>61.791670000000003</v>
      </c>
      <c r="G1830" s="105"/>
      <c r="H1830" s="44"/>
      <c r="J1830" s="32">
        <f t="shared" si="172"/>
        <v>0</v>
      </c>
      <c r="K1830" s="32">
        <f t="shared" si="173"/>
        <v>0</v>
      </c>
    </row>
    <row r="1831" spans="1:11" x14ac:dyDescent="0.35">
      <c r="A1831" s="15">
        <v>44835</v>
      </c>
      <c r="B1831">
        <f t="shared" si="168"/>
        <v>2022</v>
      </c>
      <c r="C1831">
        <f t="shared" si="169"/>
        <v>10</v>
      </c>
      <c r="D1831">
        <f t="shared" si="170"/>
        <v>1</v>
      </c>
      <c r="E1831">
        <f t="shared" si="171"/>
        <v>202210</v>
      </c>
      <c r="F1831" s="105">
        <v>65.583340000000007</v>
      </c>
      <c r="G1831" s="105"/>
      <c r="H1831" s="44"/>
      <c r="J1831" s="32">
        <f t="shared" si="172"/>
        <v>0</v>
      </c>
      <c r="K1831" s="32">
        <f t="shared" si="173"/>
        <v>4</v>
      </c>
    </row>
    <row r="1832" spans="1:11" x14ac:dyDescent="0.35">
      <c r="A1832" s="15">
        <v>44836</v>
      </c>
      <c r="B1832">
        <f t="shared" si="168"/>
        <v>2022</v>
      </c>
      <c r="C1832">
        <f t="shared" si="169"/>
        <v>10</v>
      </c>
      <c r="D1832">
        <f t="shared" si="170"/>
        <v>2</v>
      </c>
      <c r="E1832">
        <f t="shared" si="171"/>
        <v>202210</v>
      </c>
      <c r="F1832" s="105">
        <v>65.5</v>
      </c>
      <c r="G1832" s="105"/>
      <c r="H1832" s="44"/>
      <c r="J1832" s="32">
        <f t="shared" si="172"/>
        <v>0</v>
      </c>
      <c r="K1832" s="32">
        <f t="shared" si="173"/>
        <v>4</v>
      </c>
    </row>
    <row r="1833" spans="1:11" x14ac:dyDescent="0.35">
      <c r="A1833" s="15">
        <v>44837</v>
      </c>
      <c r="B1833">
        <f t="shared" si="168"/>
        <v>2022</v>
      </c>
      <c r="C1833">
        <f t="shared" si="169"/>
        <v>10</v>
      </c>
      <c r="D1833">
        <f t="shared" si="170"/>
        <v>3</v>
      </c>
      <c r="E1833">
        <f t="shared" si="171"/>
        <v>202210</v>
      </c>
      <c r="F1833" s="105">
        <v>64.208340000000007</v>
      </c>
      <c r="G1833" s="105"/>
      <c r="H1833" s="44"/>
      <c r="J1833" s="32">
        <f t="shared" si="172"/>
        <v>0</v>
      </c>
      <c r="K1833" s="32">
        <f t="shared" si="173"/>
        <v>2</v>
      </c>
    </row>
    <row r="1834" spans="1:11" x14ac:dyDescent="0.35">
      <c r="A1834" s="15">
        <v>44838</v>
      </c>
      <c r="B1834">
        <f t="shared" si="168"/>
        <v>2022</v>
      </c>
      <c r="C1834">
        <f t="shared" si="169"/>
        <v>10</v>
      </c>
      <c r="D1834">
        <f t="shared" si="170"/>
        <v>4</v>
      </c>
      <c r="E1834">
        <f t="shared" si="171"/>
        <v>202210</v>
      </c>
      <c r="F1834" s="105">
        <v>63.75</v>
      </c>
      <c r="G1834" s="105"/>
      <c r="H1834" s="44"/>
      <c r="J1834" s="32">
        <f t="shared" si="172"/>
        <v>0</v>
      </c>
      <c r="K1834" s="32">
        <f t="shared" si="173"/>
        <v>2</v>
      </c>
    </row>
    <row r="1835" spans="1:11" x14ac:dyDescent="0.35">
      <c r="A1835" s="15">
        <v>44839</v>
      </c>
      <c r="B1835">
        <f t="shared" si="168"/>
        <v>2022</v>
      </c>
      <c r="C1835">
        <f t="shared" si="169"/>
        <v>10</v>
      </c>
      <c r="D1835">
        <f t="shared" si="170"/>
        <v>5</v>
      </c>
      <c r="E1835">
        <f t="shared" si="171"/>
        <v>202210</v>
      </c>
      <c r="F1835" s="105">
        <v>64.083340000000007</v>
      </c>
      <c r="G1835" s="105"/>
      <c r="H1835" s="44"/>
      <c r="J1835" s="32">
        <f t="shared" si="172"/>
        <v>0</v>
      </c>
      <c r="K1835" s="32">
        <f t="shared" si="173"/>
        <v>2</v>
      </c>
    </row>
    <row r="1836" spans="1:11" x14ac:dyDescent="0.35">
      <c r="A1836" s="15">
        <v>44840</v>
      </c>
      <c r="B1836">
        <f t="shared" si="168"/>
        <v>2022</v>
      </c>
      <c r="C1836">
        <f t="shared" si="169"/>
        <v>10</v>
      </c>
      <c r="D1836">
        <f t="shared" si="170"/>
        <v>6</v>
      </c>
      <c r="E1836">
        <f t="shared" si="171"/>
        <v>202210</v>
      </c>
      <c r="F1836" s="105">
        <v>67.708340000000007</v>
      </c>
      <c r="G1836" s="105"/>
      <c r="H1836" s="44"/>
      <c r="J1836" s="32">
        <f t="shared" si="172"/>
        <v>0</v>
      </c>
      <c r="K1836" s="32">
        <f t="shared" si="173"/>
        <v>6</v>
      </c>
    </row>
    <row r="1837" spans="1:11" x14ac:dyDescent="0.35">
      <c r="A1837" s="15">
        <v>44841</v>
      </c>
      <c r="B1837">
        <f t="shared" si="168"/>
        <v>2022</v>
      </c>
      <c r="C1837">
        <f t="shared" si="169"/>
        <v>10</v>
      </c>
      <c r="D1837">
        <f t="shared" si="170"/>
        <v>7</v>
      </c>
      <c r="E1837">
        <f t="shared" si="171"/>
        <v>202210</v>
      </c>
      <c r="F1837" s="105">
        <v>66.583340000000007</v>
      </c>
      <c r="G1837" s="105"/>
      <c r="H1837" s="44"/>
      <c r="J1837" s="32">
        <f t="shared" si="172"/>
        <v>0</v>
      </c>
      <c r="K1837" s="32">
        <f t="shared" si="173"/>
        <v>5</v>
      </c>
    </row>
    <row r="1838" spans="1:11" x14ac:dyDescent="0.35">
      <c r="A1838" s="15">
        <v>44842</v>
      </c>
      <c r="B1838">
        <f t="shared" si="168"/>
        <v>2022</v>
      </c>
      <c r="C1838">
        <f t="shared" si="169"/>
        <v>10</v>
      </c>
      <c r="D1838">
        <f t="shared" si="170"/>
        <v>8</v>
      </c>
      <c r="E1838">
        <f t="shared" si="171"/>
        <v>202210</v>
      </c>
      <c r="F1838" s="105">
        <v>64.958340000000007</v>
      </c>
      <c r="G1838" s="105"/>
      <c r="H1838" s="44"/>
      <c r="J1838" s="32">
        <f t="shared" si="172"/>
        <v>0</v>
      </c>
      <c r="K1838" s="32">
        <f t="shared" si="173"/>
        <v>3</v>
      </c>
    </row>
    <row r="1839" spans="1:11" x14ac:dyDescent="0.35">
      <c r="A1839" s="15">
        <v>44843</v>
      </c>
      <c r="B1839">
        <f t="shared" si="168"/>
        <v>2022</v>
      </c>
      <c r="C1839">
        <f t="shared" si="169"/>
        <v>10</v>
      </c>
      <c r="D1839">
        <f t="shared" si="170"/>
        <v>9</v>
      </c>
      <c r="E1839">
        <f t="shared" si="171"/>
        <v>202210</v>
      </c>
      <c r="F1839" s="105">
        <v>64.75</v>
      </c>
      <c r="G1839" s="105"/>
      <c r="H1839" s="44"/>
      <c r="J1839" s="32">
        <f t="shared" si="172"/>
        <v>0</v>
      </c>
      <c r="K1839" s="32">
        <f t="shared" si="173"/>
        <v>3</v>
      </c>
    </row>
    <row r="1840" spans="1:11" x14ac:dyDescent="0.35">
      <c r="A1840" s="15">
        <v>44844</v>
      </c>
      <c r="B1840">
        <f t="shared" si="168"/>
        <v>2022</v>
      </c>
      <c r="C1840">
        <f t="shared" si="169"/>
        <v>10</v>
      </c>
      <c r="D1840">
        <f t="shared" si="170"/>
        <v>10</v>
      </c>
      <c r="E1840">
        <f t="shared" si="171"/>
        <v>202210</v>
      </c>
      <c r="F1840" s="105">
        <v>58.375</v>
      </c>
      <c r="G1840" s="105"/>
      <c r="H1840" s="44"/>
      <c r="J1840" s="32">
        <f t="shared" si="172"/>
        <v>0</v>
      </c>
      <c r="K1840" s="32">
        <f t="shared" si="173"/>
        <v>0</v>
      </c>
    </row>
    <row r="1841" spans="1:11" x14ac:dyDescent="0.35">
      <c r="A1841" s="15">
        <v>44845</v>
      </c>
      <c r="B1841">
        <f t="shared" si="168"/>
        <v>2022</v>
      </c>
      <c r="C1841">
        <f t="shared" si="169"/>
        <v>10</v>
      </c>
      <c r="D1841">
        <f t="shared" si="170"/>
        <v>11</v>
      </c>
      <c r="E1841">
        <f t="shared" si="171"/>
        <v>202210</v>
      </c>
      <c r="F1841" s="105">
        <v>62.5</v>
      </c>
      <c r="G1841" s="105"/>
      <c r="H1841" s="44"/>
      <c r="J1841" s="32">
        <f t="shared" si="172"/>
        <v>0</v>
      </c>
      <c r="K1841" s="32">
        <f t="shared" si="173"/>
        <v>1</v>
      </c>
    </row>
    <row r="1842" spans="1:11" x14ac:dyDescent="0.35">
      <c r="A1842" s="15">
        <v>44846</v>
      </c>
      <c r="B1842">
        <f t="shared" si="168"/>
        <v>2022</v>
      </c>
      <c r="C1842">
        <f t="shared" si="169"/>
        <v>10</v>
      </c>
      <c r="D1842">
        <f t="shared" si="170"/>
        <v>12</v>
      </c>
      <c r="E1842">
        <f t="shared" si="171"/>
        <v>202210</v>
      </c>
      <c r="F1842" s="105">
        <v>61.666670000000003</v>
      </c>
      <c r="G1842" s="105"/>
      <c r="H1842" s="44"/>
      <c r="J1842" s="32">
        <f t="shared" si="172"/>
        <v>0</v>
      </c>
      <c r="K1842" s="32">
        <f t="shared" si="173"/>
        <v>0</v>
      </c>
    </row>
    <row r="1843" spans="1:11" x14ac:dyDescent="0.35">
      <c r="A1843" s="15">
        <v>44847</v>
      </c>
      <c r="B1843">
        <f t="shared" si="168"/>
        <v>2022</v>
      </c>
      <c r="C1843">
        <f t="shared" si="169"/>
        <v>10</v>
      </c>
      <c r="D1843">
        <f t="shared" si="170"/>
        <v>13</v>
      </c>
      <c r="E1843">
        <f t="shared" si="171"/>
        <v>202210</v>
      </c>
      <c r="F1843" s="105">
        <v>59.75</v>
      </c>
      <c r="G1843" s="105"/>
      <c r="H1843" s="44"/>
      <c r="J1843" s="32">
        <f t="shared" si="172"/>
        <v>0</v>
      </c>
      <c r="K1843" s="32">
        <f t="shared" si="173"/>
        <v>0</v>
      </c>
    </row>
    <row r="1844" spans="1:11" x14ac:dyDescent="0.35">
      <c r="A1844" s="15">
        <v>44848</v>
      </c>
      <c r="B1844">
        <f t="shared" si="168"/>
        <v>2022</v>
      </c>
      <c r="C1844">
        <f t="shared" si="169"/>
        <v>10</v>
      </c>
      <c r="D1844">
        <f t="shared" si="170"/>
        <v>14</v>
      </c>
      <c r="E1844">
        <f t="shared" si="171"/>
        <v>202210</v>
      </c>
      <c r="F1844" s="105">
        <v>57.291670000000003</v>
      </c>
      <c r="G1844" s="105"/>
      <c r="H1844" s="44"/>
      <c r="J1844" s="32">
        <f t="shared" si="172"/>
        <v>0</v>
      </c>
      <c r="K1844" s="32">
        <f t="shared" si="173"/>
        <v>0</v>
      </c>
    </row>
    <row r="1845" spans="1:11" x14ac:dyDescent="0.35">
      <c r="A1845" s="15">
        <v>44849</v>
      </c>
      <c r="B1845">
        <f t="shared" si="168"/>
        <v>2022</v>
      </c>
      <c r="C1845">
        <f t="shared" si="169"/>
        <v>10</v>
      </c>
      <c r="D1845">
        <f t="shared" si="170"/>
        <v>15</v>
      </c>
      <c r="E1845">
        <f t="shared" si="171"/>
        <v>202210</v>
      </c>
      <c r="F1845" s="105">
        <v>62</v>
      </c>
      <c r="G1845" s="105"/>
      <c r="H1845" s="44"/>
      <c r="J1845" s="32">
        <f t="shared" si="172"/>
        <v>0</v>
      </c>
      <c r="K1845" s="32">
        <f t="shared" si="173"/>
        <v>0</v>
      </c>
    </row>
    <row r="1846" spans="1:11" x14ac:dyDescent="0.35">
      <c r="A1846" s="15">
        <v>44850</v>
      </c>
      <c r="B1846">
        <f t="shared" si="168"/>
        <v>2022</v>
      </c>
      <c r="C1846">
        <f t="shared" si="169"/>
        <v>10</v>
      </c>
      <c r="D1846">
        <f t="shared" si="170"/>
        <v>16</v>
      </c>
      <c r="E1846">
        <f t="shared" si="171"/>
        <v>202210</v>
      </c>
      <c r="F1846" s="105">
        <v>57.958329999999997</v>
      </c>
      <c r="G1846" s="105"/>
      <c r="H1846" s="44"/>
      <c r="J1846" s="32">
        <f t="shared" si="172"/>
        <v>0</v>
      </c>
      <c r="K1846" s="32">
        <f t="shared" si="173"/>
        <v>0</v>
      </c>
    </row>
    <row r="1847" spans="1:11" x14ac:dyDescent="0.35">
      <c r="A1847" s="15">
        <v>44851</v>
      </c>
      <c r="B1847">
        <f t="shared" si="168"/>
        <v>2022</v>
      </c>
      <c r="C1847">
        <f t="shared" si="169"/>
        <v>10</v>
      </c>
      <c r="D1847">
        <f t="shared" si="170"/>
        <v>17</v>
      </c>
      <c r="E1847">
        <f t="shared" si="171"/>
        <v>202210</v>
      </c>
      <c r="F1847" s="105">
        <v>53.541670000000003</v>
      </c>
      <c r="G1847" s="105"/>
      <c r="H1847" s="44"/>
      <c r="J1847" s="32">
        <f t="shared" si="172"/>
        <v>0</v>
      </c>
      <c r="K1847" s="32">
        <f t="shared" si="173"/>
        <v>0</v>
      </c>
    </row>
    <row r="1848" spans="1:11" x14ac:dyDescent="0.35">
      <c r="A1848" s="15">
        <v>44852</v>
      </c>
      <c r="B1848">
        <f t="shared" si="168"/>
        <v>2022</v>
      </c>
      <c r="C1848">
        <f t="shared" si="169"/>
        <v>10</v>
      </c>
      <c r="D1848">
        <f t="shared" si="170"/>
        <v>18</v>
      </c>
      <c r="E1848">
        <f t="shared" si="171"/>
        <v>202210</v>
      </c>
      <c r="F1848" s="105">
        <v>54.958329999999997</v>
      </c>
      <c r="G1848" s="105"/>
      <c r="H1848" s="44"/>
      <c r="J1848" s="32">
        <f t="shared" si="172"/>
        <v>0</v>
      </c>
      <c r="K1848" s="32">
        <f t="shared" si="173"/>
        <v>0</v>
      </c>
    </row>
    <row r="1849" spans="1:11" x14ac:dyDescent="0.35">
      <c r="A1849" s="15">
        <v>44853</v>
      </c>
      <c r="B1849">
        <f t="shared" si="168"/>
        <v>2022</v>
      </c>
      <c r="C1849">
        <f t="shared" si="169"/>
        <v>10</v>
      </c>
      <c r="D1849">
        <f t="shared" si="170"/>
        <v>19</v>
      </c>
      <c r="E1849">
        <f t="shared" si="171"/>
        <v>202210</v>
      </c>
      <c r="F1849" s="105">
        <v>52.375</v>
      </c>
      <c r="G1849" s="105"/>
      <c r="H1849" s="44"/>
      <c r="J1849" s="32">
        <f t="shared" si="172"/>
        <v>0</v>
      </c>
      <c r="K1849" s="32">
        <f t="shared" si="173"/>
        <v>0</v>
      </c>
    </row>
    <row r="1850" spans="1:11" x14ac:dyDescent="0.35">
      <c r="A1850" s="15">
        <v>44854</v>
      </c>
      <c r="B1850">
        <f t="shared" si="168"/>
        <v>2022</v>
      </c>
      <c r="C1850">
        <f t="shared" si="169"/>
        <v>10</v>
      </c>
      <c r="D1850">
        <f t="shared" si="170"/>
        <v>20</v>
      </c>
      <c r="E1850">
        <f t="shared" si="171"/>
        <v>202210</v>
      </c>
      <c r="F1850" s="105">
        <v>52.625</v>
      </c>
      <c r="G1850" s="105"/>
      <c r="H1850" s="44"/>
      <c r="J1850" s="32">
        <f t="shared" si="172"/>
        <v>0</v>
      </c>
      <c r="K1850" s="32">
        <f t="shared" si="173"/>
        <v>0</v>
      </c>
    </row>
    <row r="1851" spans="1:11" x14ac:dyDescent="0.35">
      <c r="A1851" s="15">
        <v>44855</v>
      </c>
      <c r="B1851">
        <f t="shared" si="168"/>
        <v>2022</v>
      </c>
      <c r="C1851">
        <f t="shared" si="169"/>
        <v>10</v>
      </c>
      <c r="D1851">
        <f t="shared" si="170"/>
        <v>21</v>
      </c>
      <c r="E1851">
        <f t="shared" si="171"/>
        <v>202210</v>
      </c>
      <c r="F1851" s="105">
        <v>46.291670000000003</v>
      </c>
      <c r="G1851" s="105"/>
      <c r="H1851" s="44"/>
      <c r="J1851" s="32">
        <f t="shared" si="172"/>
        <v>6</v>
      </c>
      <c r="K1851" s="32">
        <f t="shared" si="173"/>
        <v>0</v>
      </c>
    </row>
    <row r="1852" spans="1:11" x14ac:dyDescent="0.35">
      <c r="A1852" s="15">
        <v>44856</v>
      </c>
      <c r="B1852">
        <f t="shared" si="168"/>
        <v>2022</v>
      </c>
      <c r="C1852">
        <f t="shared" si="169"/>
        <v>10</v>
      </c>
      <c r="D1852">
        <f t="shared" si="170"/>
        <v>22</v>
      </c>
      <c r="E1852">
        <f t="shared" si="171"/>
        <v>202210</v>
      </c>
      <c r="F1852" s="105">
        <v>46.458329999999997</v>
      </c>
      <c r="G1852" s="105"/>
      <c r="H1852" s="44"/>
      <c r="J1852" s="32">
        <f t="shared" si="172"/>
        <v>6</v>
      </c>
      <c r="K1852" s="32">
        <f t="shared" si="173"/>
        <v>0</v>
      </c>
    </row>
    <row r="1853" spans="1:11" x14ac:dyDescent="0.35">
      <c r="A1853" s="15">
        <v>44857</v>
      </c>
      <c r="B1853">
        <f t="shared" si="168"/>
        <v>2022</v>
      </c>
      <c r="C1853">
        <f t="shared" si="169"/>
        <v>10</v>
      </c>
      <c r="D1853">
        <f t="shared" si="170"/>
        <v>23</v>
      </c>
      <c r="E1853">
        <f t="shared" si="171"/>
        <v>202210</v>
      </c>
      <c r="F1853" s="105">
        <v>45.458329999999997</v>
      </c>
      <c r="G1853" s="105"/>
      <c r="H1853" s="44"/>
      <c r="J1853" s="32">
        <f t="shared" si="172"/>
        <v>7</v>
      </c>
      <c r="K1853" s="32">
        <f t="shared" si="173"/>
        <v>0</v>
      </c>
    </row>
    <row r="1854" spans="1:11" x14ac:dyDescent="0.35">
      <c r="A1854" s="15">
        <v>44858</v>
      </c>
      <c r="B1854">
        <f t="shared" si="168"/>
        <v>2022</v>
      </c>
      <c r="C1854">
        <f t="shared" si="169"/>
        <v>10</v>
      </c>
      <c r="D1854">
        <f t="shared" si="170"/>
        <v>24</v>
      </c>
      <c r="E1854">
        <f t="shared" si="171"/>
        <v>202210</v>
      </c>
      <c r="F1854" s="105">
        <v>48.875</v>
      </c>
      <c r="G1854" s="105"/>
      <c r="H1854" s="44"/>
      <c r="J1854" s="32">
        <f t="shared" si="172"/>
        <v>3</v>
      </c>
      <c r="K1854" s="32">
        <f t="shared" si="173"/>
        <v>0</v>
      </c>
    </row>
    <row r="1855" spans="1:11" x14ac:dyDescent="0.35">
      <c r="A1855" s="15">
        <v>44859</v>
      </c>
      <c r="B1855">
        <f t="shared" si="168"/>
        <v>2022</v>
      </c>
      <c r="C1855">
        <f t="shared" si="169"/>
        <v>10</v>
      </c>
      <c r="D1855">
        <f t="shared" si="170"/>
        <v>25</v>
      </c>
      <c r="E1855">
        <f t="shared" si="171"/>
        <v>202210</v>
      </c>
      <c r="F1855" s="105">
        <v>43.583329999999997</v>
      </c>
      <c r="G1855" s="105"/>
      <c r="H1855" s="44"/>
      <c r="J1855" s="32">
        <f t="shared" si="172"/>
        <v>8</v>
      </c>
      <c r="K1855" s="32">
        <f t="shared" si="173"/>
        <v>0</v>
      </c>
    </row>
    <row r="1856" spans="1:11" x14ac:dyDescent="0.35">
      <c r="A1856" s="15">
        <v>44860</v>
      </c>
      <c r="B1856">
        <f t="shared" si="168"/>
        <v>2022</v>
      </c>
      <c r="C1856">
        <f t="shared" si="169"/>
        <v>10</v>
      </c>
      <c r="D1856">
        <f t="shared" si="170"/>
        <v>26</v>
      </c>
      <c r="E1856">
        <f t="shared" si="171"/>
        <v>202210</v>
      </c>
      <c r="F1856" s="105">
        <v>46.916670000000003</v>
      </c>
      <c r="G1856" s="105"/>
      <c r="H1856" s="44"/>
      <c r="J1856" s="32">
        <f t="shared" si="172"/>
        <v>5</v>
      </c>
      <c r="K1856" s="32">
        <f t="shared" si="173"/>
        <v>0</v>
      </c>
    </row>
    <row r="1857" spans="1:11" x14ac:dyDescent="0.35">
      <c r="A1857" s="15">
        <v>44861</v>
      </c>
      <c r="B1857">
        <f t="shared" si="168"/>
        <v>2022</v>
      </c>
      <c r="C1857">
        <f t="shared" si="169"/>
        <v>10</v>
      </c>
      <c r="D1857">
        <f t="shared" si="170"/>
        <v>27</v>
      </c>
      <c r="E1857">
        <f t="shared" si="171"/>
        <v>202210</v>
      </c>
      <c r="F1857" s="105">
        <v>50.125</v>
      </c>
      <c r="G1857" s="105"/>
      <c r="H1857" s="44"/>
      <c r="J1857" s="32">
        <f t="shared" si="172"/>
        <v>2</v>
      </c>
      <c r="K1857" s="32">
        <f t="shared" si="173"/>
        <v>0</v>
      </c>
    </row>
    <row r="1858" spans="1:11" x14ac:dyDescent="0.35">
      <c r="A1858" s="15">
        <v>44862</v>
      </c>
      <c r="B1858">
        <f t="shared" si="168"/>
        <v>2022</v>
      </c>
      <c r="C1858">
        <f t="shared" si="169"/>
        <v>10</v>
      </c>
      <c r="D1858">
        <f t="shared" si="170"/>
        <v>28</v>
      </c>
      <c r="E1858">
        <f t="shared" si="171"/>
        <v>202210</v>
      </c>
      <c r="F1858" s="105">
        <v>51.833329999999997</v>
      </c>
      <c r="G1858" s="105"/>
      <c r="H1858" s="44"/>
      <c r="J1858" s="32">
        <f t="shared" si="172"/>
        <v>0</v>
      </c>
      <c r="K1858" s="32">
        <f t="shared" si="173"/>
        <v>0</v>
      </c>
    </row>
    <row r="1859" spans="1:11" x14ac:dyDescent="0.35">
      <c r="A1859" s="15">
        <v>44863</v>
      </c>
      <c r="B1859">
        <f t="shared" si="168"/>
        <v>2022</v>
      </c>
      <c r="C1859">
        <f t="shared" si="169"/>
        <v>10</v>
      </c>
      <c r="D1859">
        <f t="shared" si="170"/>
        <v>29</v>
      </c>
      <c r="E1859">
        <f t="shared" si="171"/>
        <v>202210</v>
      </c>
      <c r="F1859" s="105">
        <v>44.291670000000003</v>
      </c>
      <c r="G1859" s="105"/>
      <c r="H1859" s="44"/>
      <c r="J1859" s="32">
        <f t="shared" si="172"/>
        <v>8</v>
      </c>
      <c r="K1859" s="32">
        <f t="shared" si="173"/>
        <v>0</v>
      </c>
    </row>
    <row r="1860" spans="1:11" x14ac:dyDescent="0.35">
      <c r="A1860" s="15">
        <v>44864</v>
      </c>
      <c r="B1860">
        <f t="shared" si="168"/>
        <v>2022</v>
      </c>
      <c r="C1860">
        <f t="shared" si="169"/>
        <v>10</v>
      </c>
      <c r="D1860">
        <f t="shared" si="170"/>
        <v>30</v>
      </c>
      <c r="E1860">
        <f t="shared" si="171"/>
        <v>202210</v>
      </c>
      <c r="F1860" s="105">
        <v>53.791670000000003</v>
      </c>
      <c r="G1860" s="105"/>
      <c r="H1860" s="44"/>
      <c r="J1860" s="32">
        <f t="shared" si="172"/>
        <v>0</v>
      </c>
      <c r="K1860" s="32">
        <f t="shared" si="173"/>
        <v>0</v>
      </c>
    </row>
    <row r="1861" spans="1:11" x14ac:dyDescent="0.35">
      <c r="A1861" s="15">
        <v>44865</v>
      </c>
      <c r="B1861">
        <f t="shared" si="168"/>
        <v>2022</v>
      </c>
      <c r="C1861">
        <f t="shared" si="169"/>
        <v>10</v>
      </c>
      <c r="D1861">
        <f t="shared" si="170"/>
        <v>31</v>
      </c>
      <c r="E1861">
        <f t="shared" si="171"/>
        <v>202210</v>
      </c>
      <c r="F1861" s="105">
        <v>54.75</v>
      </c>
      <c r="G1861" s="105"/>
      <c r="H1861" s="44"/>
      <c r="J1861" s="32">
        <f t="shared" si="172"/>
        <v>0</v>
      </c>
      <c r="K1861" s="32">
        <f t="shared" si="173"/>
        <v>0</v>
      </c>
    </row>
    <row r="1862" spans="1:11" x14ac:dyDescent="0.35">
      <c r="A1862" s="15">
        <v>44866</v>
      </c>
      <c r="B1862">
        <f t="shared" ref="B1862:B1925" si="174">YEAR(A1862)</f>
        <v>2022</v>
      </c>
      <c r="C1862">
        <f t="shared" ref="C1862:C1925" si="175">MONTH(A1862)</f>
        <v>11</v>
      </c>
      <c r="D1862">
        <f t="shared" ref="D1862:D1925" si="176">DAY(A1862)</f>
        <v>1</v>
      </c>
      <c r="E1862">
        <f t="shared" ref="E1862:E1925" si="177">B1862*100+C1862</f>
        <v>202211</v>
      </c>
      <c r="F1862" s="105">
        <v>46.666670000000003</v>
      </c>
      <c r="G1862" s="105"/>
      <c r="H1862" s="44"/>
      <c r="J1862" s="32">
        <f t="shared" ref="J1862:J1925" si="178">IF(F1862=999,0,MAX(ROUND($J$3-F1862,0),0))</f>
        <v>5</v>
      </c>
      <c r="K1862" s="32">
        <f t="shared" ref="K1862:K1925" si="179">IF(F1862=999,0,MAX(ROUND(F1862-$K$3,0),0))</f>
        <v>0</v>
      </c>
    </row>
    <row r="1863" spans="1:11" x14ac:dyDescent="0.35">
      <c r="A1863" s="15">
        <v>44867</v>
      </c>
      <c r="B1863">
        <f t="shared" si="174"/>
        <v>2022</v>
      </c>
      <c r="C1863">
        <f t="shared" si="175"/>
        <v>11</v>
      </c>
      <c r="D1863">
        <f t="shared" si="176"/>
        <v>2</v>
      </c>
      <c r="E1863">
        <f t="shared" si="177"/>
        <v>202211</v>
      </c>
      <c r="F1863" s="105">
        <v>39.833329999999997</v>
      </c>
      <c r="G1863" s="105"/>
      <c r="H1863" s="44"/>
      <c r="J1863" s="32">
        <f t="shared" si="178"/>
        <v>12</v>
      </c>
      <c r="K1863" s="32">
        <f t="shared" si="179"/>
        <v>0</v>
      </c>
    </row>
    <row r="1864" spans="1:11" x14ac:dyDescent="0.35">
      <c r="A1864" s="15">
        <v>44868</v>
      </c>
      <c r="B1864">
        <f t="shared" si="174"/>
        <v>2022</v>
      </c>
      <c r="C1864">
        <f t="shared" si="175"/>
        <v>11</v>
      </c>
      <c r="D1864">
        <f t="shared" si="176"/>
        <v>3</v>
      </c>
      <c r="E1864">
        <f t="shared" si="177"/>
        <v>202211</v>
      </c>
      <c r="F1864" s="105">
        <v>32.041670000000003</v>
      </c>
      <c r="G1864" s="105"/>
      <c r="H1864" s="44"/>
      <c r="J1864" s="32">
        <f t="shared" si="178"/>
        <v>20</v>
      </c>
      <c r="K1864" s="32">
        <f t="shared" si="179"/>
        <v>0</v>
      </c>
    </row>
    <row r="1865" spans="1:11" x14ac:dyDescent="0.35">
      <c r="A1865" s="15">
        <v>44869</v>
      </c>
      <c r="B1865">
        <f t="shared" si="174"/>
        <v>2022</v>
      </c>
      <c r="C1865">
        <f t="shared" si="175"/>
        <v>11</v>
      </c>
      <c r="D1865">
        <f t="shared" si="176"/>
        <v>4</v>
      </c>
      <c r="E1865">
        <f t="shared" si="177"/>
        <v>202211</v>
      </c>
      <c r="F1865" s="105">
        <v>38.291670000000003</v>
      </c>
      <c r="G1865" s="105"/>
      <c r="H1865" s="44"/>
      <c r="J1865" s="32">
        <f t="shared" si="178"/>
        <v>14</v>
      </c>
      <c r="K1865" s="32">
        <f t="shared" si="179"/>
        <v>0</v>
      </c>
    </row>
    <row r="1866" spans="1:11" x14ac:dyDescent="0.35">
      <c r="A1866" s="15">
        <v>44870</v>
      </c>
      <c r="B1866">
        <f t="shared" si="174"/>
        <v>2022</v>
      </c>
      <c r="C1866">
        <f t="shared" si="175"/>
        <v>11</v>
      </c>
      <c r="D1866">
        <f t="shared" si="176"/>
        <v>5</v>
      </c>
      <c r="E1866">
        <f t="shared" si="177"/>
        <v>202211</v>
      </c>
      <c r="F1866" s="105">
        <v>39.416670000000003</v>
      </c>
      <c r="G1866" s="105"/>
      <c r="H1866" s="44"/>
      <c r="J1866" s="32">
        <f t="shared" si="178"/>
        <v>13</v>
      </c>
      <c r="K1866" s="32">
        <f t="shared" si="179"/>
        <v>0</v>
      </c>
    </row>
    <row r="1867" spans="1:11" x14ac:dyDescent="0.35">
      <c r="A1867" s="15">
        <v>44871</v>
      </c>
      <c r="B1867">
        <f t="shared" si="174"/>
        <v>2022</v>
      </c>
      <c r="C1867">
        <f t="shared" si="175"/>
        <v>11</v>
      </c>
      <c r="D1867">
        <f t="shared" si="176"/>
        <v>6</v>
      </c>
      <c r="E1867">
        <f t="shared" si="177"/>
        <v>202211</v>
      </c>
      <c r="F1867" s="105">
        <v>31.08333</v>
      </c>
      <c r="G1867" s="105"/>
      <c r="H1867" s="44"/>
      <c r="J1867" s="32">
        <f t="shared" si="178"/>
        <v>21</v>
      </c>
      <c r="K1867" s="32">
        <f t="shared" si="179"/>
        <v>0</v>
      </c>
    </row>
    <row r="1868" spans="1:11" x14ac:dyDescent="0.35">
      <c r="A1868" s="15">
        <v>44872</v>
      </c>
      <c r="B1868">
        <f t="shared" si="174"/>
        <v>2022</v>
      </c>
      <c r="C1868">
        <f t="shared" si="175"/>
        <v>11</v>
      </c>
      <c r="D1868">
        <f t="shared" si="176"/>
        <v>7</v>
      </c>
      <c r="E1868">
        <f t="shared" si="177"/>
        <v>202211</v>
      </c>
      <c r="F1868" s="105">
        <v>31.70833</v>
      </c>
      <c r="G1868" s="105"/>
      <c r="H1868" s="44"/>
      <c r="J1868" s="32">
        <f t="shared" si="178"/>
        <v>20</v>
      </c>
      <c r="K1868" s="32">
        <f t="shared" si="179"/>
        <v>0</v>
      </c>
    </row>
    <row r="1869" spans="1:11" x14ac:dyDescent="0.35">
      <c r="A1869" s="15">
        <v>44873</v>
      </c>
      <c r="B1869">
        <f t="shared" si="174"/>
        <v>2022</v>
      </c>
      <c r="C1869">
        <f t="shared" si="175"/>
        <v>11</v>
      </c>
      <c r="D1869">
        <f t="shared" si="176"/>
        <v>8</v>
      </c>
      <c r="E1869">
        <f t="shared" si="177"/>
        <v>202211</v>
      </c>
      <c r="F1869" s="105">
        <v>25.83333</v>
      </c>
      <c r="G1869" s="105"/>
      <c r="H1869" s="44"/>
      <c r="J1869" s="32">
        <f t="shared" si="178"/>
        <v>26</v>
      </c>
      <c r="K1869" s="32">
        <f t="shared" si="179"/>
        <v>0</v>
      </c>
    </row>
    <row r="1870" spans="1:11" x14ac:dyDescent="0.35">
      <c r="A1870" s="15">
        <v>44874</v>
      </c>
      <c r="B1870">
        <f t="shared" si="174"/>
        <v>2022</v>
      </c>
      <c r="C1870">
        <f t="shared" si="175"/>
        <v>11</v>
      </c>
      <c r="D1870">
        <f t="shared" si="176"/>
        <v>9</v>
      </c>
      <c r="E1870">
        <f t="shared" si="177"/>
        <v>202211</v>
      </c>
      <c r="F1870" s="105">
        <v>23.75</v>
      </c>
      <c r="G1870" s="105"/>
      <c r="H1870" s="44"/>
      <c r="J1870" s="32">
        <f t="shared" si="178"/>
        <v>28</v>
      </c>
      <c r="K1870" s="32">
        <f t="shared" si="179"/>
        <v>0</v>
      </c>
    </row>
    <row r="1871" spans="1:11" x14ac:dyDescent="0.35">
      <c r="A1871" s="15">
        <v>44875</v>
      </c>
      <c r="B1871">
        <f t="shared" si="174"/>
        <v>2022</v>
      </c>
      <c r="C1871">
        <f t="shared" si="175"/>
        <v>11</v>
      </c>
      <c r="D1871">
        <f t="shared" si="176"/>
        <v>10</v>
      </c>
      <c r="E1871">
        <f t="shared" si="177"/>
        <v>202211</v>
      </c>
      <c r="F1871" s="105">
        <v>18.125</v>
      </c>
      <c r="G1871" s="105"/>
      <c r="H1871" s="44"/>
      <c r="J1871" s="32">
        <f t="shared" si="178"/>
        <v>34</v>
      </c>
      <c r="K1871" s="32">
        <f t="shared" si="179"/>
        <v>0</v>
      </c>
    </row>
    <row r="1872" spans="1:11" x14ac:dyDescent="0.35">
      <c r="A1872" s="15">
        <v>44876</v>
      </c>
      <c r="B1872">
        <f t="shared" si="174"/>
        <v>2022</v>
      </c>
      <c r="C1872">
        <f t="shared" si="175"/>
        <v>11</v>
      </c>
      <c r="D1872">
        <f t="shared" si="176"/>
        <v>11</v>
      </c>
      <c r="E1872">
        <f t="shared" si="177"/>
        <v>202211</v>
      </c>
      <c r="F1872" s="105">
        <v>18.66667</v>
      </c>
      <c r="G1872" s="105"/>
      <c r="H1872" s="44"/>
      <c r="J1872" s="32">
        <f t="shared" si="178"/>
        <v>33</v>
      </c>
      <c r="K1872" s="32">
        <f t="shared" si="179"/>
        <v>0</v>
      </c>
    </row>
    <row r="1873" spans="1:11" x14ac:dyDescent="0.35">
      <c r="A1873" s="15">
        <v>44877</v>
      </c>
      <c r="B1873">
        <f t="shared" si="174"/>
        <v>2022</v>
      </c>
      <c r="C1873">
        <f t="shared" si="175"/>
        <v>11</v>
      </c>
      <c r="D1873">
        <f t="shared" si="176"/>
        <v>12</v>
      </c>
      <c r="E1873">
        <f t="shared" si="177"/>
        <v>202211</v>
      </c>
      <c r="F1873" s="105">
        <v>24.125</v>
      </c>
      <c r="G1873" s="105"/>
      <c r="H1873" s="44"/>
      <c r="J1873" s="32">
        <f t="shared" si="178"/>
        <v>28</v>
      </c>
      <c r="K1873" s="32">
        <f t="shared" si="179"/>
        <v>0</v>
      </c>
    </row>
    <row r="1874" spans="1:11" x14ac:dyDescent="0.35">
      <c r="A1874" s="15">
        <v>44878</v>
      </c>
      <c r="B1874">
        <f t="shared" si="174"/>
        <v>2022</v>
      </c>
      <c r="C1874">
        <f t="shared" si="175"/>
        <v>11</v>
      </c>
      <c r="D1874">
        <f t="shared" si="176"/>
        <v>13</v>
      </c>
      <c r="E1874">
        <f t="shared" si="177"/>
        <v>202211</v>
      </c>
      <c r="F1874" s="105">
        <v>21.375</v>
      </c>
      <c r="G1874" s="105"/>
      <c r="H1874" s="44"/>
      <c r="J1874" s="32">
        <f t="shared" si="178"/>
        <v>31</v>
      </c>
      <c r="K1874" s="32">
        <f t="shared" si="179"/>
        <v>0</v>
      </c>
    </row>
    <row r="1875" spans="1:11" x14ac:dyDescent="0.35">
      <c r="A1875" s="15">
        <v>44879</v>
      </c>
      <c r="B1875">
        <f t="shared" si="174"/>
        <v>2022</v>
      </c>
      <c r="C1875">
        <f t="shared" si="175"/>
        <v>11</v>
      </c>
      <c r="D1875">
        <f t="shared" si="176"/>
        <v>14</v>
      </c>
      <c r="E1875">
        <f t="shared" si="177"/>
        <v>202211</v>
      </c>
      <c r="F1875" s="105">
        <v>25.875</v>
      </c>
      <c r="G1875" s="105"/>
      <c r="H1875" s="44"/>
      <c r="J1875" s="32">
        <f t="shared" si="178"/>
        <v>26</v>
      </c>
      <c r="K1875" s="32">
        <f t="shared" si="179"/>
        <v>0</v>
      </c>
    </row>
    <row r="1876" spans="1:11" x14ac:dyDescent="0.35">
      <c r="A1876" s="15">
        <v>44880</v>
      </c>
      <c r="B1876">
        <f t="shared" si="174"/>
        <v>2022</v>
      </c>
      <c r="C1876">
        <f t="shared" si="175"/>
        <v>11</v>
      </c>
      <c r="D1876">
        <f t="shared" si="176"/>
        <v>15</v>
      </c>
      <c r="E1876">
        <f t="shared" si="177"/>
        <v>202211</v>
      </c>
      <c r="F1876" s="105">
        <v>29.75</v>
      </c>
      <c r="G1876" s="105"/>
      <c r="H1876" s="44"/>
      <c r="J1876" s="32">
        <f t="shared" si="178"/>
        <v>22</v>
      </c>
      <c r="K1876" s="32">
        <f t="shared" si="179"/>
        <v>0</v>
      </c>
    </row>
    <row r="1877" spans="1:11" x14ac:dyDescent="0.35">
      <c r="A1877" s="15">
        <v>44881</v>
      </c>
      <c r="B1877">
        <f t="shared" si="174"/>
        <v>2022</v>
      </c>
      <c r="C1877">
        <f t="shared" si="175"/>
        <v>11</v>
      </c>
      <c r="D1877">
        <f t="shared" si="176"/>
        <v>16</v>
      </c>
      <c r="E1877">
        <f t="shared" si="177"/>
        <v>202211</v>
      </c>
      <c r="F1877" s="105">
        <v>30.04167</v>
      </c>
      <c r="G1877" s="105"/>
      <c r="H1877" s="44"/>
      <c r="J1877" s="32">
        <f t="shared" si="178"/>
        <v>22</v>
      </c>
      <c r="K1877" s="32">
        <f t="shared" si="179"/>
        <v>0</v>
      </c>
    </row>
    <row r="1878" spans="1:11" x14ac:dyDescent="0.35">
      <c r="A1878" s="15">
        <v>44882</v>
      </c>
      <c r="B1878">
        <f t="shared" si="174"/>
        <v>2022</v>
      </c>
      <c r="C1878">
        <f t="shared" si="175"/>
        <v>11</v>
      </c>
      <c r="D1878">
        <f t="shared" si="176"/>
        <v>17</v>
      </c>
      <c r="E1878">
        <f t="shared" si="177"/>
        <v>202211</v>
      </c>
      <c r="F1878" s="105">
        <v>31.41667</v>
      </c>
      <c r="G1878" s="105"/>
      <c r="H1878" s="44"/>
      <c r="J1878" s="32">
        <f t="shared" si="178"/>
        <v>21</v>
      </c>
      <c r="K1878" s="32">
        <f t="shared" si="179"/>
        <v>0</v>
      </c>
    </row>
    <row r="1879" spans="1:11" x14ac:dyDescent="0.35">
      <c r="A1879" s="15">
        <v>44883</v>
      </c>
      <c r="B1879">
        <f t="shared" si="174"/>
        <v>2022</v>
      </c>
      <c r="C1879">
        <f t="shared" si="175"/>
        <v>11</v>
      </c>
      <c r="D1879">
        <f t="shared" si="176"/>
        <v>18</v>
      </c>
      <c r="E1879">
        <f t="shared" si="177"/>
        <v>202211</v>
      </c>
      <c r="F1879" s="105">
        <v>18.25</v>
      </c>
      <c r="G1879" s="105"/>
      <c r="H1879" s="44"/>
      <c r="J1879" s="32">
        <f t="shared" si="178"/>
        <v>34</v>
      </c>
      <c r="K1879" s="32">
        <f t="shared" si="179"/>
        <v>0</v>
      </c>
    </row>
    <row r="1880" spans="1:11" x14ac:dyDescent="0.35">
      <c r="A1880" s="15">
        <v>44884</v>
      </c>
      <c r="B1880">
        <f t="shared" si="174"/>
        <v>2022</v>
      </c>
      <c r="C1880">
        <f t="shared" si="175"/>
        <v>11</v>
      </c>
      <c r="D1880">
        <f t="shared" si="176"/>
        <v>19</v>
      </c>
      <c r="E1880">
        <f t="shared" si="177"/>
        <v>202211</v>
      </c>
      <c r="F1880" s="105">
        <v>10.79167</v>
      </c>
      <c r="G1880" s="105"/>
      <c r="H1880" s="44"/>
      <c r="J1880" s="32">
        <f t="shared" si="178"/>
        <v>41</v>
      </c>
      <c r="K1880" s="32">
        <f t="shared" si="179"/>
        <v>0</v>
      </c>
    </row>
    <row r="1881" spans="1:11" x14ac:dyDescent="0.35">
      <c r="A1881" s="15">
        <v>44885</v>
      </c>
      <c r="B1881">
        <f t="shared" si="174"/>
        <v>2022</v>
      </c>
      <c r="C1881">
        <f t="shared" si="175"/>
        <v>11</v>
      </c>
      <c r="D1881">
        <f t="shared" si="176"/>
        <v>20</v>
      </c>
      <c r="E1881">
        <f t="shared" si="177"/>
        <v>202211</v>
      </c>
      <c r="F1881" s="105">
        <v>12.58333</v>
      </c>
      <c r="G1881" s="105"/>
      <c r="H1881" s="44"/>
      <c r="J1881" s="32">
        <f t="shared" si="178"/>
        <v>39</v>
      </c>
      <c r="K1881" s="32">
        <f t="shared" si="179"/>
        <v>0</v>
      </c>
    </row>
    <row r="1882" spans="1:11" x14ac:dyDescent="0.35">
      <c r="A1882" s="15">
        <v>44886</v>
      </c>
      <c r="B1882">
        <f t="shared" si="174"/>
        <v>2022</v>
      </c>
      <c r="C1882">
        <f t="shared" si="175"/>
        <v>11</v>
      </c>
      <c r="D1882">
        <f t="shared" si="176"/>
        <v>21</v>
      </c>
      <c r="E1882">
        <f t="shared" si="177"/>
        <v>202211</v>
      </c>
      <c r="F1882" s="105">
        <v>19.33333</v>
      </c>
      <c r="G1882" s="105"/>
      <c r="H1882" s="44"/>
      <c r="J1882" s="32">
        <f t="shared" si="178"/>
        <v>33</v>
      </c>
      <c r="K1882" s="32">
        <f t="shared" si="179"/>
        <v>0</v>
      </c>
    </row>
    <row r="1883" spans="1:11" x14ac:dyDescent="0.35">
      <c r="A1883" s="15">
        <v>44887</v>
      </c>
      <c r="B1883">
        <f t="shared" si="174"/>
        <v>2022</v>
      </c>
      <c r="C1883">
        <f t="shared" si="175"/>
        <v>11</v>
      </c>
      <c r="D1883">
        <f t="shared" si="176"/>
        <v>22</v>
      </c>
      <c r="E1883">
        <f t="shared" si="177"/>
        <v>202211</v>
      </c>
      <c r="F1883" s="105">
        <v>26.45833</v>
      </c>
      <c r="G1883" s="105"/>
      <c r="H1883" s="44"/>
      <c r="J1883" s="32">
        <f t="shared" si="178"/>
        <v>26</v>
      </c>
      <c r="K1883" s="32">
        <f t="shared" si="179"/>
        <v>0</v>
      </c>
    </row>
    <row r="1884" spans="1:11" x14ac:dyDescent="0.35">
      <c r="A1884" s="15">
        <v>44888</v>
      </c>
      <c r="B1884">
        <f t="shared" si="174"/>
        <v>2022</v>
      </c>
      <c r="C1884">
        <f t="shared" si="175"/>
        <v>11</v>
      </c>
      <c r="D1884">
        <f t="shared" si="176"/>
        <v>23</v>
      </c>
      <c r="E1884">
        <f t="shared" si="177"/>
        <v>202211</v>
      </c>
      <c r="F1884" s="105">
        <v>22.95833</v>
      </c>
      <c r="G1884" s="105"/>
      <c r="H1884" s="44"/>
      <c r="J1884" s="32">
        <f t="shared" si="178"/>
        <v>29</v>
      </c>
      <c r="K1884" s="32">
        <f t="shared" si="179"/>
        <v>0</v>
      </c>
    </row>
    <row r="1885" spans="1:11" x14ac:dyDescent="0.35">
      <c r="A1885" s="15">
        <v>44889</v>
      </c>
      <c r="B1885">
        <f t="shared" si="174"/>
        <v>2022</v>
      </c>
      <c r="C1885">
        <f t="shared" si="175"/>
        <v>11</v>
      </c>
      <c r="D1885">
        <f t="shared" si="176"/>
        <v>24</v>
      </c>
      <c r="E1885">
        <f t="shared" si="177"/>
        <v>202211</v>
      </c>
      <c r="F1885" s="105">
        <v>31.66667</v>
      </c>
      <c r="G1885" s="105"/>
      <c r="H1885" s="44"/>
      <c r="J1885" s="32">
        <f t="shared" si="178"/>
        <v>20</v>
      </c>
      <c r="K1885" s="32">
        <f t="shared" si="179"/>
        <v>0</v>
      </c>
    </row>
    <row r="1886" spans="1:11" x14ac:dyDescent="0.35">
      <c r="A1886" s="15">
        <v>44890</v>
      </c>
      <c r="B1886">
        <f t="shared" si="174"/>
        <v>2022</v>
      </c>
      <c r="C1886">
        <f t="shared" si="175"/>
        <v>11</v>
      </c>
      <c r="D1886">
        <f t="shared" si="176"/>
        <v>25</v>
      </c>
      <c r="E1886">
        <f t="shared" si="177"/>
        <v>202211</v>
      </c>
      <c r="F1886" s="105">
        <v>31</v>
      </c>
      <c r="G1886" s="105"/>
      <c r="H1886" s="44"/>
      <c r="J1886" s="32">
        <f t="shared" si="178"/>
        <v>21</v>
      </c>
      <c r="K1886" s="32">
        <f t="shared" si="179"/>
        <v>0</v>
      </c>
    </row>
    <row r="1887" spans="1:11" x14ac:dyDescent="0.35">
      <c r="A1887" s="15">
        <v>44891</v>
      </c>
      <c r="B1887">
        <f t="shared" si="174"/>
        <v>2022</v>
      </c>
      <c r="C1887">
        <f t="shared" si="175"/>
        <v>11</v>
      </c>
      <c r="D1887">
        <f t="shared" si="176"/>
        <v>26</v>
      </c>
      <c r="E1887">
        <f t="shared" si="177"/>
        <v>202211</v>
      </c>
      <c r="F1887" s="105">
        <v>26.33333</v>
      </c>
      <c r="G1887" s="105"/>
      <c r="H1887" s="44"/>
      <c r="J1887" s="32">
        <f t="shared" si="178"/>
        <v>26</v>
      </c>
      <c r="K1887" s="32">
        <f t="shared" si="179"/>
        <v>0</v>
      </c>
    </row>
    <row r="1888" spans="1:11" x14ac:dyDescent="0.35">
      <c r="A1888" s="15">
        <v>44892</v>
      </c>
      <c r="B1888">
        <f t="shared" si="174"/>
        <v>2022</v>
      </c>
      <c r="C1888">
        <f t="shared" si="175"/>
        <v>11</v>
      </c>
      <c r="D1888">
        <f t="shared" si="176"/>
        <v>27</v>
      </c>
      <c r="E1888">
        <f t="shared" si="177"/>
        <v>202211</v>
      </c>
      <c r="F1888" s="105">
        <v>29.25</v>
      </c>
      <c r="G1888" s="105"/>
      <c r="H1888" s="44"/>
      <c r="J1888" s="32">
        <f t="shared" si="178"/>
        <v>23</v>
      </c>
      <c r="K1888" s="32">
        <f t="shared" si="179"/>
        <v>0</v>
      </c>
    </row>
    <row r="1889" spans="1:11" x14ac:dyDescent="0.35">
      <c r="A1889" s="15">
        <v>44893</v>
      </c>
      <c r="B1889">
        <f t="shared" si="174"/>
        <v>2022</v>
      </c>
      <c r="C1889">
        <f t="shared" si="175"/>
        <v>11</v>
      </c>
      <c r="D1889">
        <f t="shared" si="176"/>
        <v>28</v>
      </c>
      <c r="E1889">
        <f t="shared" si="177"/>
        <v>202211</v>
      </c>
      <c r="F1889" s="105">
        <v>22.54167</v>
      </c>
      <c r="G1889" s="105"/>
      <c r="H1889" s="44"/>
      <c r="J1889" s="32">
        <f t="shared" si="178"/>
        <v>29</v>
      </c>
      <c r="K1889" s="32">
        <f t="shared" si="179"/>
        <v>0</v>
      </c>
    </row>
    <row r="1890" spans="1:11" x14ac:dyDescent="0.35">
      <c r="A1890" s="15">
        <v>44894</v>
      </c>
      <c r="B1890">
        <f t="shared" si="174"/>
        <v>2022</v>
      </c>
      <c r="C1890">
        <f t="shared" si="175"/>
        <v>11</v>
      </c>
      <c r="D1890">
        <f t="shared" si="176"/>
        <v>29</v>
      </c>
      <c r="E1890">
        <f t="shared" si="177"/>
        <v>202211</v>
      </c>
      <c r="F1890" s="105">
        <v>15.41667</v>
      </c>
      <c r="G1890" s="105"/>
      <c r="H1890" s="44"/>
      <c r="J1890" s="32">
        <f t="shared" si="178"/>
        <v>37</v>
      </c>
      <c r="K1890" s="32">
        <f t="shared" si="179"/>
        <v>0</v>
      </c>
    </row>
    <row r="1891" spans="1:11" x14ac:dyDescent="0.35">
      <c r="A1891" s="15">
        <v>44895</v>
      </c>
      <c r="B1891">
        <f t="shared" si="174"/>
        <v>2022</v>
      </c>
      <c r="C1891">
        <f t="shared" si="175"/>
        <v>11</v>
      </c>
      <c r="D1891">
        <f t="shared" si="176"/>
        <v>30</v>
      </c>
      <c r="E1891">
        <f t="shared" si="177"/>
        <v>202211</v>
      </c>
      <c r="F1891" s="105">
        <v>21.83333</v>
      </c>
      <c r="G1891" s="105"/>
      <c r="H1891" s="44"/>
      <c r="J1891" s="32">
        <f t="shared" si="178"/>
        <v>30</v>
      </c>
      <c r="K1891" s="32">
        <f t="shared" si="179"/>
        <v>0</v>
      </c>
    </row>
    <row r="1892" spans="1:11" x14ac:dyDescent="0.35">
      <c r="A1892" s="15">
        <v>44896</v>
      </c>
      <c r="B1892">
        <f t="shared" si="174"/>
        <v>2022</v>
      </c>
      <c r="C1892">
        <f t="shared" si="175"/>
        <v>12</v>
      </c>
      <c r="D1892">
        <f t="shared" si="176"/>
        <v>1</v>
      </c>
      <c r="E1892">
        <f t="shared" si="177"/>
        <v>202212</v>
      </c>
      <c r="F1892" s="105">
        <v>18.33333</v>
      </c>
      <c r="G1892" s="105"/>
      <c r="H1892" s="44"/>
      <c r="J1892" s="32">
        <f t="shared" si="178"/>
        <v>34</v>
      </c>
      <c r="K1892" s="32">
        <f t="shared" si="179"/>
        <v>0</v>
      </c>
    </row>
    <row r="1893" spans="1:11" x14ac:dyDescent="0.35">
      <c r="A1893" s="15">
        <v>44897</v>
      </c>
      <c r="B1893">
        <f t="shared" si="174"/>
        <v>2022</v>
      </c>
      <c r="C1893">
        <f t="shared" si="175"/>
        <v>12</v>
      </c>
      <c r="D1893">
        <f t="shared" si="176"/>
        <v>2</v>
      </c>
      <c r="E1893">
        <f t="shared" si="177"/>
        <v>202212</v>
      </c>
      <c r="F1893" s="105">
        <v>8.25</v>
      </c>
      <c r="G1893" s="105"/>
      <c r="H1893" s="44"/>
      <c r="J1893" s="32">
        <f t="shared" si="178"/>
        <v>44</v>
      </c>
      <c r="K1893" s="32">
        <f t="shared" si="179"/>
        <v>0</v>
      </c>
    </row>
    <row r="1894" spans="1:11" x14ac:dyDescent="0.35">
      <c r="A1894" s="15">
        <v>44898</v>
      </c>
      <c r="B1894">
        <f t="shared" si="174"/>
        <v>2022</v>
      </c>
      <c r="C1894">
        <f t="shared" si="175"/>
        <v>12</v>
      </c>
      <c r="D1894">
        <f t="shared" si="176"/>
        <v>3</v>
      </c>
      <c r="E1894">
        <f t="shared" si="177"/>
        <v>202212</v>
      </c>
      <c r="F1894" s="105">
        <v>17.41667</v>
      </c>
      <c r="G1894" s="105"/>
      <c r="H1894" s="44"/>
      <c r="J1894" s="32">
        <f t="shared" si="178"/>
        <v>35</v>
      </c>
      <c r="K1894" s="32">
        <f t="shared" si="179"/>
        <v>0</v>
      </c>
    </row>
    <row r="1895" spans="1:11" x14ac:dyDescent="0.35">
      <c r="A1895" s="15">
        <v>44899</v>
      </c>
      <c r="B1895">
        <f t="shared" si="174"/>
        <v>2022</v>
      </c>
      <c r="C1895">
        <f t="shared" si="175"/>
        <v>12</v>
      </c>
      <c r="D1895">
        <f t="shared" si="176"/>
        <v>4</v>
      </c>
      <c r="E1895">
        <f t="shared" si="177"/>
        <v>202212</v>
      </c>
      <c r="F1895" s="105">
        <v>20.91667</v>
      </c>
      <c r="G1895" s="105"/>
      <c r="H1895" s="44"/>
      <c r="J1895" s="32">
        <f t="shared" si="178"/>
        <v>31</v>
      </c>
      <c r="K1895" s="32">
        <f t="shared" si="179"/>
        <v>0</v>
      </c>
    </row>
    <row r="1896" spans="1:11" x14ac:dyDescent="0.35">
      <c r="A1896" s="15">
        <v>44900</v>
      </c>
      <c r="B1896">
        <f t="shared" si="174"/>
        <v>2022</v>
      </c>
      <c r="C1896">
        <f t="shared" si="175"/>
        <v>12</v>
      </c>
      <c r="D1896">
        <f t="shared" si="176"/>
        <v>5</v>
      </c>
      <c r="E1896">
        <f t="shared" si="177"/>
        <v>202212</v>
      </c>
      <c r="F1896" s="105">
        <v>11.83333</v>
      </c>
      <c r="G1896" s="105"/>
      <c r="H1896" s="44"/>
      <c r="J1896" s="32">
        <f t="shared" si="178"/>
        <v>40</v>
      </c>
      <c r="K1896" s="32">
        <f t="shared" si="179"/>
        <v>0</v>
      </c>
    </row>
    <row r="1897" spans="1:11" x14ac:dyDescent="0.35">
      <c r="A1897" s="15">
        <v>44901</v>
      </c>
      <c r="B1897">
        <f t="shared" si="174"/>
        <v>2022</v>
      </c>
      <c r="C1897">
        <f t="shared" si="175"/>
        <v>12</v>
      </c>
      <c r="D1897">
        <f t="shared" si="176"/>
        <v>6</v>
      </c>
      <c r="E1897">
        <f t="shared" si="177"/>
        <v>202212</v>
      </c>
      <c r="F1897" s="105">
        <v>18.45833</v>
      </c>
      <c r="G1897" s="105"/>
      <c r="H1897" s="44"/>
      <c r="J1897" s="32">
        <f t="shared" si="178"/>
        <v>34</v>
      </c>
      <c r="K1897" s="32">
        <f t="shared" si="179"/>
        <v>0</v>
      </c>
    </row>
    <row r="1898" spans="1:11" x14ac:dyDescent="0.35">
      <c r="A1898" s="15">
        <v>44902</v>
      </c>
      <c r="B1898">
        <f t="shared" si="174"/>
        <v>2022</v>
      </c>
      <c r="C1898">
        <f t="shared" si="175"/>
        <v>12</v>
      </c>
      <c r="D1898">
        <f t="shared" si="176"/>
        <v>7</v>
      </c>
      <c r="E1898">
        <f t="shared" si="177"/>
        <v>202212</v>
      </c>
      <c r="F1898" s="105">
        <v>23.41667</v>
      </c>
      <c r="G1898" s="105"/>
      <c r="H1898" s="44"/>
      <c r="J1898" s="32">
        <f t="shared" si="178"/>
        <v>29</v>
      </c>
      <c r="K1898" s="32">
        <f t="shared" si="179"/>
        <v>0</v>
      </c>
    </row>
    <row r="1899" spans="1:11" x14ac:dyDescent="0.35">
      <c r="A1899" s="15">
        <v>44903</v>
      </c>
      <c r="B1899">
        <f t="shared" si="174"/>
        <v>2022</v>
      </c>
      <c r="C1899">
        <f t="shared" si="175"/>
        <v>12</v>
      </c>
      <c r="D1899">
        <f t="shared" si="176"/>
        <v>8</v>
      </c>
      <c r="E1899">
        <f t="shared" si="177"/>
        <v>202212</v>
      </c>
      <c r="F1899" s="105">
        <v>25.125</v>
      </c>
      <c r="G1899" s="105"/>
      <c r="H1899" s="44"/>
      <c r="J1899" s="32">
        <f t="shared" si="178"/>
        <v>27</v>
      </c>
      <c r="K1899" s="32">
        <f t="shared" si="179"/>
        <v>0</v>
      </c>
    </row>
    <row r="1900" spans="1:11" x14ac:dyDescent="0.35">
      <c r="A1900" s="15">
        <v>44904</v>
      </c>
      <c r="B1900">
        <f t="shared" si="174"/>
        <v>2022</v>
      </c>
      <c r="C1900">
        <f t="shared" si="175"/>
        <v>12</v>
      </c>
      <c r="D1900">
        <f t="shared" si="176"/>
        <v>9</v>
      </c>
      <c r="E1900">
        <f t="shared" si="177"/>
        <v>202212</v>
      </c>
      <c r="F1900" s="105">
        <v>24.33333</v>
      </c>
      <c r="G1900" s="105"/>
      <c r="H1900" s="44"/>
      <c r="J1900" s="32">
        <f t="shared" si="178"/>
        <v>28</v>
      </c>
      <c r="K1900" s="32">
        <f t="shared" si="179"/>
        <v>0</v>
      </c>
    </row>
    <row r="1901" spans="1:11" x14ac:dyDescent="0.35">
      <c r="A1901" s="15">
        <v>44905</v>
      </c>
      <c r="B1901">
        <f t="shared" si="174"/>
        <v>2022</v>
      </c>
      <c r="C1901">
        <f t="shared" si="175"/>
        <v>12</v>
      </c>
      <c r="D1901">
        <f t="shared" si="176"/>
        <v>10</v>
      </c>
      <c r="E1901">
        <f t="shared" si="177"/>
        <v>202212</v>
      </c>
      <c r="F1901" s="105">
        <v>29.41667</v>
      </c>
      <c r="G1901" s="105"/>
      <c r="H1901" s="44"/>
      <c r="J1901" s="32">
        <f t="shared" si="178"/>
        <v>23</v>
      </c>
      <c r="K1901" s="32">
        <f t="shared" si="179"/>
        <v>0</v>
      </c>
    </row>
    <row r="1902" spans="1:11" x14ac:dyDescent="0.35">
      <c r="A1902" s="15">
        <v>44906</v>
      </c>
      <c r="B1902">
        <f t="shared" si="174"/>
        <v>2022</v>
      </c>
      <c r="C1902">
        <f t="shared" si="175"/>
        <v>12</v>
      </c>
      <c r="D1902">
        <f t="shared" si="176"/>
        <v>11</v>
      </c>
      <c r="E1902">
        <f t="shared" si="177"/>
        <v>202212</v>
      </c>
      <c r="F1902" s="105">
        <v>35.666670000000003</v>
      </c>
      <c r="G1902" s="105"/>
      <c r="H1902" s="44"/>
      <c r="J1902" s="32">
        <f t="shared" si="178"/>
        <v>16</v>
      </c>
      <c r="K1902" s="32">
        <f t="shared" si="179"/>
        <v>0</v>
      </c>
    </row>
    <row r="1903" spans="1:11" x14ac:dyDescent="0.35">
      <c r="A1903" s="15">
        <v>44907</v>
      </c>
      <c r="B1903">
        <f t="shared" si="174"/>
        <v>2022</v>
      </c>
      <c r="C1903">
        <f t="shared" si="175"/>
        <v>12</v>
      </c>
      <c r="D1903">
        <f t="shared" si="176"/>
        <v>12</v>
      </c>
      <c r="E1903">
        <f t="shared" si="177"/>
        <v>202212</v>
      </c>
      <c r="F1903" s="105">
        <v>34.291670000000003</v>
      </c>
      <c r="G1903" s="105"/>
      <c r="H1903" s="44"/>
      <c r="J1903" s="32">
        <f t="shared" si="178"/>
        <v>18</v>
      </c>
      <c r="K1903" s="32">
        <f t="shared" si="179"/>
        <v>0</v>
      </c>
    </row>
    <row r="1904" spans="1:11" x14ac:dyDescent="0.35">
      <c r="A1904" s="15">
        <v>44908</v>
      </c>
      <c r="B1904">
        <f t="shared" si="174"/>
        <v>2022</v>
      </c>
      <c r="C1904">
        <f t="shared" si="175"/>
        <v>12</v>
      </c>
      <c r="D1904">
        <f t="shared" si="176"/>
        <v>13</v>
      </c>
      <c r="E1904">
        <f t="shared" si="177"/>
        <v>202212</v>
      </c>
      <c r="F1904" s="105">
        <v>29.29167</v>
      </c>
      <c r="G1904" s="105"/>
      <c r="H1904" s="44"/>
      <c r="J1904" s="32">
        <f t="shared" si="178"/>
        <v>23</v>
      </c>
      <c r="K1904" s="32">
        <f t="shared" si="179"/>
        <v>0</v>
      </c>
    </row>
    <row r="1905" spans="1:11" x14ac:dyDescent="0.35">
      <c r="A1905" s="15">
        <v>44909</v>
      </c>
      <c r="B1905">
        <f t="shared" si="174"/>
        <v>2022</v>
      </c>
      <c r="C1905">
        <f t="shared" si="175"/>
        <v>12</v>
      </c>
      <c r="D1905">
        <f t="shared" si="176"/>
        <v>14</v>
      </c>
      <c r="E1905">
        <f t="shared" si="177"/>
        <v>202212</v>
      </c>
      <c r="F1905" s="105">
        <v>30.625</v>
      </c>
      <c r="G1905" s="105"/>
      <c r="H1905" s="44"/>
      <c r="J1905" s="32">
        <f t="shared" si="178"/>
        <v>21</v>
      </c>
      <c r="K1905" s="32">
        <f t="shared" si="179"/>
        <v>0</v>
      </c>
    </row>
    <row r="1906" spans="1:11" x14ac:dyDescent="0.35">
      <c r="A1906" s="15">
        <v>44910</v>
      </c>
      <c r="B1906">
        <f t="shared" si="174"/>
        <v>2022</v>
      </c>
      <c r="C1906">
        <f t="shared" si="175"/>
        <v>12</v>
      </c>
      <c r="D1906">
        <f t="shared" si="176"/>
        <v>15</v>
      </c>
      <c r="E1906">
        <f t="shared" si="177"/>
        <v>202212</v>
      </c>
      <c r="F1906" s="105">
        <v>17.83333</v>
      </c>
      <c r="G1906" s="105"/>
      <c r="H1906" s="44"/>
      <c r="J1906" s="32">
        <f t="shared" si="178"/>
        <v>34</v>
      </c>
      <c r="K1906" s="32">
        <f t="shared" si="179"/>
        <v>0</v>
      </c>
    </row>
    <row r="1907" spans="1:11" x14ac:dyDescent="0.35">
      <c r="A1907" s="15">
        <v>44911</v>
      </c>
      <c r="B1907">
        <f t="shared" si="174"/>
        <v>2022</v>
      </c>
      <c r="C1907">
        <f t="shared" si="175"/>
        <v>12</v>
      </c>
      <c r="D1907">
        <f t="shared" si="176"/>
        <v>16</v>
      </c>
      <c r="E1907">
        <f t="shared" si="177"/>
        <v>202212</v>
      </c>
      <c r="F1907" s="105">
        <v>15.16667</v>
      </c>
      <c r="G1907" s="105"/>
      <c r="H1907" s="44"/>
      <c r="J1907" s="32">
        <f t="shared" si="178"/>
        <v>37</v>
      </c>
      <c r="K1907" s="32">
        <f t="shared" si="179"/>
        <v>0</v>
      </c>
    </row>
    <row r="1908" spans="1:11" x14ac:dyDescent="0.35">
      <c r="A1908" s="15">
        <v>44912</v>
      </c>
      <c r="B1908">
        <f t="shared" si="174"/>
        <v>2022</v>
      </c>
      <c r="C1908">
        <f t="shared" si="175"/>
        <v>12</v>
      </c>
      <c r="D1908">
        <f t="shared" si="176"/>
        <v>17</v>
      </c>
      <c r="E1908">
        <f t="shared" si="177"/>
        <v>202212</v>
      </c>
      <c r="F1908" s="105">
        <v>21.16667</v>
      </c>
      <c r="G1908" s="105"/>
      <c r="H1908" s="44"/>
      <c r="J1908" s="32">
        <f t="shared" si="178"/>
        <v>31</v>
      </c>
      <c r="K1908" s="32">
        <f t="shared" si="179"/>
        <v>0</v>
      </c>
    </row>
    <row r="1909" spans="1:11" x14ac:dyDescent="0.35">
      <c r="A1909" s="15">
        <v>44913</v>
      </c>
      <c r="B1909">
        <f t="shared" si="174"/>
        <v>2022</v>
      </c>
      <c r="C1909">
        <f t="shared" si="175"/>
        <v>12</v>
      </c>
      <c r="D1909">
        <f t="shared" si="176"/>
        <v>18</v>
      </c>
      <c r="E1909">
        <f t="shared" si="177"/>
        <v>202212</v>
      </c>
      <c r="F1909" s="105">
        <v>15.41667</v>
      </c>
      <c r="G1909" s="105"/>
      <c r="H1909" s="44"/>
      <c r="J1909" s="32">
        <f t="shared" si="178"/>
        <v>37</v>
      </c>
      <c r="K1909" s="32">
        <f t="shared" si="179"/>
        <v>0</v>
      </c>
    </row>
    <row r="1910" spans="1:11" x14ac:dyDescent="0.35">
      <c r="A1910" s="15">
        <v>44914</v>
      </c>
      <c r="B1910">
        <f t="shared" si="174"/>
        <v>2022</v>
      </c>
      <c r="C1910">
        <f t="shared" si="175"/>
        <v>12</v>
      </c>
      <c r="D1910">
        <f t="shared" si="176"/>
        <v>19</v>
      </c>
      <c r="E1910">
        <f t="shared" si="177"/>
        <v>202212</v>
      </c>
      <c r="F1910" s="105">
        <v>3.875</v>
      </c>
      <c r="G1910" s="105"/>
      <c r="H1910" s="44"/>
      <c r="J1910" s="32">
        <f t="shared" si="178"/>
        <v>48</v>
      </c>
      <c r="K1910" s="32">
        <f t="shared" si="179"/>
        <v>0</v>
      </c>
    </row>
    <row r="1911" spans="1:11" x14ac:dyDescent="0.35">
      <c r="A1911" s="15">
        <v>44915</v>
      </c>
      <c r="B1911">
        <f t="shared" si="174"/>
        <v>2022</v>
      </c>
      <c r="C1911">
        <f t="shared" si="175"/>
        <v>12</v>
      </c>
      <c r="D1911">
        <f t="shared" si="176"/>
        <v>20</v>
      </c>
      <c r="E1911">
        <f t="shared" si="177"/>
        <v>202212</v>
      </c>
      <c r="F1911" s="105">
        <v>5.6666670000000003</v>
      </c>
      <c r="G1911" s="105"/>
      <c r="H1911" s="44"/>
      <c r="J1911" s="32">
        <f t="shared" si="178"/>
        <v>46</v>
      </c>
      <c r="K1911" s="32">
        <f t="shared" si="179"/>
        <v>0</v>
      </c>
    </row>
    <row r="1912" spans="1:11" x14ac:dyDescent="0.35">
      <c r="A1912" s="15">
        <v>44916</v>
      </c>
      <c r="B1912">
        <f t="shared" si="174"/>
        <v>2022</v>
      </c>
      <c r="C1912">
        <f t="shared" si="175"/>
        <v>12</v>
      </c>
      <c r="D1912">
        <f t="shared" si="176"/>
        <v>21</v>
      </c>
      <c r="E1912">
        <f t="shared" si="177"/>
        <v>202212</v>
      </c>
      <c r="F1912" s="105">
        <v>1.2083330000000001</v>
      </c>
      <c r="G1912" s="105"/>
      <c r="H1912" s="44"/>
      <c r="J1912" s="32">
        <f t="shared" si="178"/>
        <v>51</v>
      </c>
      <c r="K1912" s="32">
        <f t="shared" si="179"/>
        <v>0</v>
      </c>
    </row>
    <row r="1913" spans="1:11" x14ac:dyDescent="0.35">
      <c r="A1913" s="15">
        <v>44917</v>
      </c>
      <c r="B1913">
        <f t="shared" si="174"/>
        <v>2022</v>
      </c>
      <c r="C1913">
        <f t="shared" si="175"/>
        <v>12</v>
      </c>
      <c r="D1913">
        <f t="shared" si="176"/>
        <v>22</v>
      </c>
      <c r="E1913">
        <f t="shared" si="177"/>
        <v>202212</v>
      </c>
      <c r="F1913" s="105">
        <v>-3.9583330000000001</v>
      </c>
      <c r="G1913" s="105"/>
      <c r="H1913" s="44"/>
      <c r="J1913" s="32">
        <f t="shared" si="178"/>
        <v>56</v>
      </c>
      <c r="K1913" s="32">
        <f t="shared" si="179"/>
        <v>0</v>
      </c>
    </row>
    <row r="1914" spans="1:11" x14ac:dyDescent="0.35">
      <c r="A1914" s="15">
        <v>44918</v>
      </c>
      <c r="B1914">
        <f t="shared" si="174"/>
        <v>2022</v>
      </c>
      <c r="C1914">
        <f t="shared" si="175"/>
        <v>12</v>
      </c>
      <c r="D1914">
        <f t="shared" si="176"/>
        <v>23</v>
      </c>
      <c r="E1914">
        <f t="shared" si="177"/>
        <v>202212</v>
      </c>
      <c r="F1914" s="105">
        <v>4.7083329999999997</v>
      </c>
      <c r="G1914" s="105"/>
      <c r="H1914" s="44"/>
      <c r="J1914" s="32">
        <f t="shared" si="178"/>
        <v>47</v>
      </c>
      <c r="K1914" s="32">
        <f t="shared" si="179"/>
        <v>0</v>
      </c>
    </row>
    <row r="1915" spans="1:11" x14ac:dyDescent="0.35">
      <c r="A1915" s="15">
        <v>44919</v>
      </c>
      <c r="B1915">
        <f t="shared" si="174"/>
        <v>2022</v>
      </c>
      <c r="C1915">
        <f t="shared" si="175"/>
        <v>12</v>
      </c>
      <c r="D1915">
        <f t="shared" si="176"/>
        <v>24</v>
      </c>
      <c r="E1915">
        <f t="shared" si="177"/>
        <v>202212</v>
      </c>
      <c r="F1915" s="105">
        <v>14.125</v>
      </c>
      <c r="G1915" s="105"/>
      <c r="H1915" s="44"/>
      <c r="J1915" s="32">
        <f t="shared" si="178"/>
        <v>38</v>
      </c>
      <c r="K1915" s="32">
        <f t="shared" si="179"/>
        <v>0</v>
      </c>
    </row>
    <row r="1916" spans="1:11" x14ac:dyDescent="0.35">
      <c r="A1916" s="15">
        <v>44920</v>
      </c>
      <c r="B1916">
        <f t="shared" si="174"/>
        <v>2022</v>
      </c>
      <c r="C1916">
        <f t="shared" si="175"/>
        <v>12</v>
      </c>
      <c r="D1916">
        <f t="shared" si="176"/>
        <v>25</v>
      </c>
      <c r="E1916">
        <f t="shared" si="177"/>
        <v>202212</v>
      </c>
      <c r="F1916" s="105">
        <v>19.79167</v>
      </c>
      <c r="G1916" s="105"/>
      <c r="H1916" s="44"/>
      <c r="J1916" s="32">
        <f t="shared" si="178"/>
        <v>32</v>
      </c>
      <c r="K1916" s="32">
        <f t="shared" si="179"/>
        <v>0</v>
      </c>
    </row>
    <row r="1917" spans="1:11" x14ac:dyDescent="0.35">
      <c r="A1917" s="15">
        <v>44921</v>
      </c>
      <c r="B1917">
        <f t="shared" si="174"/>
        <v>2022</v>
      </c>
      <c r="C1917">
        <f t="shared" si="175"/>
        <v>12</v>
      </c>
      <c r="D1917">
        <f t="shared" si="176"/>
        <v>26</v>
      </c>
      <c r="E1917">
        <f t="shared" si="177"/>
        <v>202212</v>
      </c>
      <c r="F1917" s="105">
        <v>32.208329999999997</v>
      </c>
      <c r="G1917" s="105"/>
      <c r="H1917" s="44"/>
      <c r="J1917" s="32">
        <f t="shared" si="178"/>
        <v>20</v>
      </c>
      <c r="K1917" s="32">
        <f t="shared" si="179"/>
        <v>0</v>
      </c>
    </row>
    <row r="1918" spans="1:11" x14ac:dyDescent="0.35">
      <c r="A1918" s="15">
        <v>44922</v>
      </c>
      <c r="B1918">
        <f t="shared" si="174"/>
        <v>2022</v>
      </c>
      <c r="C1918">
        <f t="shared" si="175"/>
        <v>12</v>
      </c>
      <c r="D1918">
        <f t="shared" si="176"/>
        <v>27</v>
      </c>
      <c r="E1918">
        <f t="shared" si="177"/>
        <v>202212</v>
      </c>
      <c r="F1918" s="105">
        <v>34.583329999999997</v>
      </c>
      <c r="G1918" s="105"/>
      <c r="H1918" s="44"/>
      <c r="J1918" s="32">
        <f t="shared" si="178"/>
        <v>17</v>
      </c>
      <c r="K1918" s="32">
        <f t="shared" si="179"/>
        <v>0</v>
      </c>
    </row>
    <row r="1919" spans="1:11" x14ac:dyDescent="0.35">
      <c r="A1919" s="15">
        <v>44923</v>
      </c>
      <c r="B1919">
        <f t="shared" si="174"/>
        <v>2022</v>
      </c>
      <c r="C1919">
        <f t="shared" si="175"/>
        <v>12</v>
      </c>
      <c r="D1919">
        <f t="shared" si="176"/>
        <v>28</v>
      </c>
      <c r="E1919">
        <f t="shared" si="177"/>
        <v>202212</v>
      </c>
      <c r="F1919" s="105">
        <v>33.5</v>
      </c>
      <c r="G1919" s="105"/>
      <c r="H1919" s="44"/>
      <c r="J1919" s="32">
        <f t="shared" si="178"/>
        <v>19</v>
      </c>
      <c r="K1919" s="32">
        <f t="shared" si="179"/>
        <v>0</v>
      </c>
    </row>
    <row r="1920" spans="1:11" x14ac:dyDescent="0.35">
      <c r="A1920" s="15">
        <v>44924</v>
      </c>
      <c r="B1920">
        <f t="shared" si="174"/>
        <v>2022</v>
      </c>
      <c r="C1920">
        <f t="shared" si="175"/>
        <v>12</v>
      </c>
      <c r="D1920">
        <f t="shared" si="176"/>
        <v>29</v>
      </c>
      <c r="E1920">
        <f t="shared" si="177"/>
        <v>202212</v>
      </c>
      <c r="F1920" s="105">
        <v>21.79167</v>
      </c>
      <c r="G1920" s="105"/>
      <c r="H1920" s="44"/>
      <c r="J1920" s="32">
        <f t="shared" si="178"/>
        <v>30</v>
      </c>
      <c r="K1920" s="32">
        <f t="shared" si="179"/>
        <v>0</v>
      </c>
    </row>
    <row r="1921" spans="1:11" x14ac:dyDescent="0.35">
      <c r="A1921" s="15">
        <v>44925</v>
      </c>
      <c r="B1921">
        <f t="shared" si="174"/>
        <v>2022</v>
      </c>
      <c r="C1921">
        <f t="shared" si="175"/>
        <v>12</v>
      </c>
      <c r="D1921">
        <f t="shared" si="176"/>
        <v>30</v>
      </c>
      <c r="E1921">
        <f t="shared" si="177"/>
        <v>202212</v>
      </c>
      <c r="F1921" s="105">
        <v>31.04167</v>
      </c>
      <c r="G1921" s="105"/>
      <c r="H1921" s="44"/>
      <c r="J1921" s="32">
        <f t="shared" si="178"/>
        <v>21</v>
      </c>
      <c r="K1921" s="32">
        <f t="shared" si="179"/>
        <v>0</v>
      </c>
    </row>
    <row r="1922" spans="1:11" x14ac:dyDescent="0.35">
      <c r="A1922" s="15">
        <v>44926</v>
      </c>
      <c r="B1922">
        <f t="shared" si="174"/>
        <v>2022</v>
      </c>
      <c r="C1922">
        <f t="shared" si="175"/>
        <v>12</v>
      </c>
      <c r="D1922">
        <f t="shared" si="176"/>
        <v>31</v>
      </c>
      <c r="E1922">
        <f t="shared" si="177"/>
        <v>202212</v>
      </c>
      <c r="F1922" s="105">
        <v>33.25</v>
      </c>
      <c r="G1922" s="105"/>
      <c r="H1922" s="44"/>
      <c r="J1922" s="32">
        <f t="shared" si="178"/>
        <v>19</v>
      </c>
      <c r="K1922" s="32">
        <f t="shared" si="179"/>
        <v>0</v>
      </c>
    </row>
    <row r="1923" spans="1:11" x14ac:dyDescent="0.35">
      <c r="A1923" s="15">
        <v>44927</v>
      </c>
      <c r="B1923">
        <f t="shared" si="174"/>
        <v>2023</v>
      </c>
      <c r="C1923">
        <f t="shared" si="175"/>
        <v>1</v>
      </c>
      <c r="D1923">
        <f t="shared" si="176"/>
        <v>1</v>
      </c>
      <c r="E1923">
        <f t="shared" si="177"/>
        <v>202301</v>
      </c>
      <c r="F1923" s="105">
        <v>29.16667</v>
      </c>
      <c r="G1923" s="105"/>
      <c r="H1923" s="44"/>
      <c r="J1923" s="32">
        <f t="shared" si="178"/>
        <v>23</v>
      </c>
      <c r="K1923" s="32">
        <f t="shared" si="179"/>
        <v>0</v>
      </c>
    </row>
    <row r="1924" spans="1:11" x14ac:dyDescent="0.35">
      <c r="A1924" s="15">
        <v>44928</v>
      </c>
      <c r="B1924">
        <f t="shared" si="174"/>
        <v>2023</v>
      </c>
      <c r="C1924">
        <f t="shared" si="175"/>
        <v>1</v>
      </c>
      <c r="D1924">
        <f t="shared" si="176"/>
        <v>2</v>
      </c>
      <c r="E1924">
        <f t="shared" si="177"/>
        <v>202301</v>
      </c>
      <c r="F1924" s="105">
        <v>26.66667</v>
      </c>
      <c r="G1924" s="105"/>
      <c r="H1924" s="44"/>
      <c r="J1924" s="32">
        <f t="shared" si="178"/>
        <v>25</v>
      </c>
      <c r="K1924" s="32">
        <f t="shared" si="179"/>
        <v>0</v>
      </c>
    </row>
    <row r="1925" spans="1:11" x14ac:dyDescent="0.35">
      <c r="A1925" s="15">
        <v>44929</v>
      </c>
      <c r="B1925">
        <f t="shared" si="174"/>
        <v>2023</v>
      </c>
      <c r="C1925">
        <f t="shared" si="175"/>
        <v>1</v>
      </c>
      <c r="D1925">
        <f t="shared" si="176"/>
        <v>3</v>
      </c>
      <c r="E1925">
        <f t="shared" si="177"/>
        <v>202301</v>
      </c>
      <c r="F1925" s="105">
        <v>28.83333</v>
      </c>
      <c r="G1925" s="105"/>
      <c r="H1925" s="44"/>
      <c r="J1925" s="32">
        <f t="shared" si="178"/>
        <v>23</v>
      </c>
      <c r="K1925" s="32">
        <f t="shared" si="179"/>
        <v>0</v>
      </c>
    </row>
    <row r="1926" spans="1:11" x14ac:dyDescent="0.35">
      <c r="A1926" s="15">
        <v>44930</v>
      </c>
      <c r="B1926">
        <f t="shared" ref="B1926:B1989" si="180">YEAR(A1926)</f>
        <v>2023</v>
      </c>
      <c r="C1926">
        <f t="shared" ref="C1926:C1989" si="181">MONTH(A1926)</f>
        <v>1</v>
      </c>
      <c r="D1926">
        <f t="shared" ref="D1926:D1989" si="182">DAY(A1926)</f>
        <v>4</v>
      </c>
      <c r="E1926">
        <f t="shared" ref="E1926:E1989" si="183">B1926*100+C1926</f>
        <v>202301</v>
      </c>
      <c r="F1926" s="105">
        <v>30.70833</v>
      </c>
      <c r="G1926" s="105"/>
      <c r="H1926" s="44"/>
      <c r="J1926" s="32">
        <f t="shared" ref="J1926:J1989" si="184">IF(F1926=999,0,MAX(ROUND($J$3-F1926,0),0))</f>
        <v>21</v>
      </c>
      <c r="K1926" s="32">
        <f t="shared" ref="K1926:K1989" si="185">IF(F1926=999,0,MAX(ROUND(F1926-$K$3,0),0))</f>
        <v>0</v>
      </c>
    </row>
    <row r="1927" spans="1:11" x14ac:dyDescent="0.35">
      <c r="A1927" s="15">
        <v>44931</v>
      </c>
      <c r="B1927">
        <f t="shared" si="180"/>
        <v>2023</v>
      </c>
      <c r="C1927">
        <f t="shared" si="181"/>
        <v>1</v>
      </c>
      <c r="D1927">
        <f t="shared" si="182"/>
        <v>5</v>
      </c>
      <c r="E1927">
        <f t="shared" si="183"/>
        <v>202301</v>
      </c>
      <c r="F1927" s="105">
        <v>32.75</v>
      </c>
      <c r="G1927" s="105"/>
      <c r="H1927" s="44"/>
      <c r="J1927" s="32">
        <f t="shared" si="184"/>
        <v>19</v>
      </c>
      <c r="K1927" s="32">
        <f t="shared" si="185"/>
        <v>0</v>
      </c>
    </row>
    <row r="1928" spans="1:11" x14ac:dyDescent="0.35">
      <c r="A1928" s="15">
        <v>44932</v>
      </c>
      <c r="B1928">
        <f t="shared" si="180"/>
        <v>2023</v>
      </c>
      <c r="C1928">
        <f t="shared" si="181"/>
        <v>1</v>
      </c>
      <c r="D1928">
        <f t="shared" si="182"/>
        <v>6</v>
      </c>
      <c r="E1928">
        <f t="shared" si="183"/>
        <v>202301</v>
      </c>
      <c r="F1928" s="105">
        <v>29.83333</v>
      </c>
      <c r="G1928" s="105"/>
      <c r="H1928" s="44"/>
      <c r="J1928" s="32">
        <f t="shared" si="184"/>
        <v>22</v>
      </c>
      <c r="K1928" s="32">
        <f t="shared" si="185"/>
        <v>0</v>
      </c>
    </row>
    <row r="1929" spans="1:11" x14ac:dyDescent="0.35">
      <c r="A1929" s="15">
        <v>44933</v>
      </c>
      <c r="B1929">
        <f t="shared" si="180"/>
        <v>2023</v>
      </c>
      <c r="C1929">
        <f t="shared" si="181"/>
        <v>1</v>
      </c>
      <c r="D1929">
        <f t="shared" si="182"/>
        <v>7</v>
      </c>
      <c r="E1929">
        <f t="shared" si="183"/>
        <v>202301</v>
      </c>
      <c r="F1929" s="105">
        <v>33.875</v>
      </c>
      <c r="G1929" s="105"/>
      <c r="H1929" s="44"/>
      <c r="J1929" s="32">
        <f t="shared" si="184"/>
        <v>18</v>
      </c>
      <c r="K1929" s="32">
        <f t="shared" si="185"/>
        <v>0</v>
      </c>
    </row>
    <row r="1930" spans="1:11" x14ac:dyDescent="0.35">
      <c r="A1930" s="15">
        <v>44934</v>
      </c>
      <c r="B1930">
        <f t="shared" si="180"/>
        <v>2023</v>
      </c>
      <c r="C1930">
        <f t="shared" si="181"/>
        <v>1</v>
      </c>
      <c r="D1930">
        <f t="shared" si="182"/>
        <v>8</v>
      </c>
      <c r="E1930">
        <f t="shared" si="183"/>
        <v>202301</v>
      </c>
      <c r="F1930" s="105">
        <v>34.75</v>
      </c>
      <c r="G1930" s="105"/>
      <c r="H1930" s="44"/>
      <c r="J1930" s="32">
        <f t="shared" si="184"/>
        <v>17</v>
      </c>
      <c r="K1930" s="32">
        <f t="shared" si="185"/>
        <v>0</v>
      </c>
    </row>
    <row r="1931" spans="1:11" x14ac:dyDescent="0.35">
      <c r="A1931" s="15">
        <v>44935</v>
      </c>
      <c r="B1931">
        <f t="shared" si="180"/>
        <v>2023</v>
      </c>
      <c r="C1931">
        <f t="shared" si="181"/>
        <v>1</v>
      </c>
      <c r="D1931">
        <f t="shared" si="182"/>
        <v>9</v>
      </c>
      <c r="E1931">
        <f t="shared" si="183"/>
        <v>202301</v>
      </c>
      <c r="F1931" s="105">
        <v>34.958329999999997</v>
      </c>
      <c r="G1931" s="105"/>
      <c r="H1931" s="44"/>
      <c r="J1931" s="32">
        <f t="shared" si="184"/>
        <v>17</v>
      </c>
      <c r="K1931" s="32">
        <f t="shared" si="185"/>
        <v>0</v>
      </c>
    </row>
    <row r="1932" spans="1:11" x14ac:dyDescent="0.35">
      <c r="A1932" s="15">
        <v>44936</v>
      </c>
      <c r="B1932">
        <f t="shared" si="180"/>
        <v>2023</v>
      </c>
      <c r="C1932">
        <f t="shared" si="181"/>
        <v>1</v>
      </c>
      <c r="D1932">
        <f t="shared" si="182"/>
        <v>10</v>
      </c>
      <c r="E1932">
        <f t="shared" si="183"/>
        <v>202301</v>
      </c>
      <c r="F1932" s="105">
        <v>34.041670000000003</v>
      </c>
      <c r="G1932" s="105"/>
      <c r="H1932" s="44"/>
      <c r="J1932" s="32">
        <f t="shared" si="184"/>
        <v>18</v>
      </c>
      <c r="K1932" s="32">
        <f t="shared" si="185"/>
        <v>0</v>
      </c>
    </row>
    <row r="1933" spans="1:11" x14ac:dyDescent="0.35">
      <c r="A1933" s="15">
        <v>44937</v>
      </c>
      <c r="B1933">
        <f t="shared" si="180"/>
        <v>2023</v>
      </c>
      <c r="C1933">
        <f t="shared" si="181"/>
        <v>1</v>
      </c>
      <c r="D1933">
        <f t="shared" si="182"/>
        <v>11</v>
      </c>
      <c r="E1933">
        <f t="shared" si="183"/>
        <v>202301</v>
      </c>
      <c r="F1933" s="105">
        <v>33.5</v>
      </c>
      <c r="G1933" s="105"/>
      <c r="H1933" s="44"/>
      <c r="J1933" s="32">
        <f t="shared" si="184"/>
        <v>19</v>
      </c>
      <c r="K1933" s="32">
        <f t="shared" si="185"/>
        <v>0</v>
      </c>
    </row>
    <row r="1934" spans="1:11" x14ac:dyDescent="0.35">
      <c r="A1934" s="15">
        <v>44938</v>
      </c>
      <c r="B1934">
        <f t="shared" si="180"/>
        <v>2023</v>
      </c>
      <c r="C1934">
        <f t="shared" si="181"/>
        <v>1</v>
      </c>
      <c r="D1934">
        <f t="shared" si="182"/>
        <v>12</v>
      </c>
      <c r="E1934">
        <f t="shared" si="183"/>
        <v>202301</v>
      </c>
      <c r="F1934" s="105">
        <v>34.291670000000003</v>
      </c>
      <c r="G1934" s="105"/>
      <c r="H1934" s="44"/>
      <c r="J1934" s="32">
        <f t="shared" si="184"/>
        <v>18</v>
      </c>
      <c r="K1934" s="32">
        <f t="shared" si="185"/>
        <v>0</v>
      </c>
    </row>
    <row r="1935" spans="1:11" x14ac:dyDescent="0.35">
      <c r="A1935" s="15">
        <v>44939</v>
      </c>
      <c r="B1935">
        <f t="shared" si="180"/>
        <v>2023</v>
      </c>
      <c r="C1935">
        <f t="shared" si="181"/>
        <v>1</v>
      </c>
      <c r="D1935">
        <f t="shared" si="182"/>
        <v>13</v>
      </c>
      <c r="E1935">
        <f t="shared" si="183"/>
        <v>202301</v>
      </c>
      <c r="F1935" s="105">
        <v>34.458329999999997</v>
      </c>
      <c r="G1935" s="105"/>
      <c r="H1935" s="44"/>
      <c r="J1935" s="32">
        <f t="shared" si="184"/>
        <v>18</v>
      </c>
      <c r="K1935" s="32">
        <f t="shared" si="185"/>
        <v>0</v>
      </c>
    </row>
    <row r="1936" spans="1:11" x14ac:dyDescent="0.35">
      <c r="A1936" s="15">
        <v>44940</v>
      </c>
      <c r="B1936">
        <f t="shared" si="180"/>
        <v>2023</v>
      </c>
      <c r="C1936">
        <f t="shared" si="181"/>
        <v>1</v>
      </c>
      <c r="D1936">
        <f t="shared" si="182"/>
        <v>14</v>
      </c>
      <c r="E1936">
        <f t="shared" si="183"/>
        <v>202301</v>
      </c>
      <c r="F1936" s="105">
        <v>34.875</v>
      </c>
      <c r="G1936" s="105"/>
      <c r="H1936" s="44"/>
      <c r="J1936" s="32">
        <f t="shared" si="184"/>
        <v>17</v>
      </c>
      <c r="K1936" s="32">
        <f t="shared" si="185"/>
        <v>0</v>
      </c>
    </row>
    <row r="1937" spans="1:11" x14ac:dyDescent="0.35">
      <c r="A1937" s="15">
        <v>44941</v>
      </c>
      <c r="B1937">
        <f t="shared" si="180"/>
        <v>2023</v>
      </c>
      <c r="C1937">
        <f t="shared" si="181"/>
        <v>1</v>
      </c>
      <c r="D1937">
        <f t="shared" si="182"/>
        <v>15</v>
      </c>
      <c r="E1937">
        <f t="shared" si="183"/>
        <v>202301</v>
      </c>
      <c r="F1937" s="105">
        <v>35.375</v>
      </c>
      <c r="G1937" s="105"/>
      <c r="H1937" s="44"/>
      <c r="J1937" s="32">
        <f t="shared" si="184"/>
        <v>17</v>
      </c>
      <c r="K1937" s="32">
        <f t="shared" si="185"/>
        <v>0</v>
      </c>
    </row>
    <row r="1938" spans="1:11" x14ac:dyDescent="0.35">
      <c r="A1938" s="15">
        <v>44942</v>
      </c>
      <c r="B1938">
        <f t="shared" si="180"/>
        <v>2023</v>
      </c>
      <c r="C1938">
        <f t="shared" si="181"/>
        <v>1</v>
      </c>
      <c r="D1938">
        <f t="shared" si="182"/>
        <v>16</v>
      </c>
      <c r="E1938">
        <f t="shared" si="183"/>
        <v>202301</v>
      </c>
      <c r="F1938" s="105">
        <v>35.125</v>
      </c>
      <c r="G1938" s="105"/>
      <c r="H1938" s="44"/>
      <c r="J1938" s="32">
        <f t="shared" si="184"/>
        <v>17</v>
      </c>
      <c r="K1938" s="32">
        <f t="shared" si="185"/>
        <v>0</v>
      </c>
    </row>
    <row r="1939" spans="1:11" x14ac:dyDescent="0.35">
      <c r="A1939" s="15">
        <v>44943</v>
      </c>
      <c r="B1939">
        <f t="shared" si="180"/>
        <v>2023</v>
      </c>
      <c r="C1939">
        <f t="shared" si="181"/>
        <v>1</v>
      </c>
      <c r="D1939">
        <f t="shared" si="182"/>
        <v>17</v>
      </c>
      <c r="E1939">
        <f t="shared" si="183"/>
        <v>202301</v>
      </c>
      <c r="F1939" s="105">
        <v>33.208329999999997</v>
      </c>
      <c r="G1939" s="105"/>
      <c r="H1939" s="44"/>
      <c r="J1939" s="32">
        <f t="shared" si="184"/>
        <v>19</v>
      </c>
      <c r="K1939" s="32">
        <f t="shared" si="185"/>
        <v>0</v>
      </c>
    </row>
    <row r="1940" spans="1:11" x14ac:dyDescent="0.35">
      <c r="A1940" s="15">
        <v>44944</v>
      </c>
      <c r="B1940">
        <f t="shared" si="180"/>
        <v>2023</v>
      </c>
      <c r="C1940">
        <f t="shared" si="181"/>
        <v>1</v>
      </c>
      <c r="D1940">
        <f t="shared" si="182"/>
        <v>18</v>
      </c>
      <c r="E1940">
        <f t="shared" si="183"/>
        <v>202301</v>
      </c>
      <c r="F1940" s="105">
        <v>33.333329999999997</v>
      </c>
      <c r="G1940" s="105"/>
      <c r="H1940" s="44"/>
      <c r="J1940" s="32">
        <f t="shared" si="184"/>
        <v>19</v>
      </c>
      <c r="K1940" s="32">
        <f t="shared" si="185"/>
        <v>0</v>
      </c>
    </row>
    <row r="1941" spans="1:11" x14ac:dyDescent="0.35">
      <c r="A1941" s="15">
        <v>44945</v>
      </c>
      <c r="B1941">
        <f t="shared" si="180"/>
        <v>2023</v>
      </c>
      <c r="C1941">
        <f t="shared" si="181"/>
        <v>1</v>
      </c>
      <c r="D1941">
        <f t="shared" si="182"/>
        <v>19</v>
      </c>
      <c r="E1941">
        <f t="shared" si="183"/>
        <v>202301</v>
      </c>
      <c r="F1941" s="105">
        <v>29.66667</v>
      </c>
      <c r="G1941" s="105"/>
      <c r="H1941" s="44"/>
      <c r="J1941" s="32">
        <f t="shared" si="184"/>
        <v>22</v>
      </c>
      <c r="K1941" s="32">
        <f t="shared" si="185"/>
        <v>0</v>
      </c>
    </row>
    <row r="1942" spans="1:11" x14ac:dyDescent="0.35">
      <c r="A1942" s="15">
        <v>44946</v>
      </c>
      <c r="B1942">
        <f t="shared" si="180"/>
        <v>2023</v>
      </c>
      <c r="C1942">
        <f t="shared" si="181"/>
        <v>1</v>
      </c>
      <c r="D1942">
        <f t="shared" si="182"/>
        <v>20</v>
      </c>
      <c r="E1942">
        <f t="shared" si="183"/>
        <v>202301</v>
      </c>
      <c r="F1942" s="105">
        <v>25.95833</v>
      </c>
      <c r="G1942" s="105"/>
      <c r="H1942" s="44"/>
      <c r="J1942" s="32">
        <f t="shared" si="184"/>
        <v>26</v>
      </c>
      <c r="K1942" s="32">
        <f t="shared" si="185"/>
        <v>0</v>
      </c>
    </row>
    <row r="1943" spans="1:11" x14ac:dyDescent="0.35">
      <c r="A1943" s="15">
        <v>44947</v>
      </c>
      <c r="B1943">
        <f t="shared" si="180"/>
        <v>2023</v>
      </c>
      <c r="C1943">
        <f t="shared" si="181"/>
        <v>1</v>
      </c>
      <c r="D1943">
        <f t="shared" si="182"/>
        <v>21</v>
      </c>
      <c r="E1943">
        <f t="shared" si="183"/>
        <v>202301</v>
      </c>
      <c r="F1943" s="105">
        <v>26.5</v>
      </c>
      <c r="G1943" s="105"/>
      <c r="H1943" s="44"/>
      <c r="J1943" s="32">
        <f t="shared" si="184"/>
        <v>26</v>
      </c>
      <c r="K1943" s="32">
        <f t="shared" si="185"/>
        <v>0</v>
      </c>
    </row>
    <row r="1944" spans="1:11" x14ac:dyDescent="0.35">
      <c r="A1944" s="15">
        <v>44948</v>
      </c>
      <c r="B1944">
        <f t="shared" si="180"/>
        <v>2023</v>
      </c>
      <c r="C1944">
        <f t="shared" si="181"/>
        <v>1</v>
      </c>
      <c r="D1944">
        <f t="shared" si="182"/>
        <v>22</v>
      </c>
      <c r="E1944">
        <f t="shared" si="183"/>
        <v>202301</v>
      </c>
      <c r="F1944" s="105">
        <v>22.54167</v>
      </c>
      <c r="G1944" s="105"/>
      <c r="H1944" s="44"/>
      <c r="J1944" s="32">
        <f t="shared" si="184"/>
        <v>29</v>
      </c>
      <c r="K1944" s="32">
        <f t="shared" si="185"/>
        <v>0</v>
      </c>
    </row>
    <row r="1945" spans="1:11" x14ac:dyDescent="0.35">
      <c r="A1945" s="15">
        <v>44949</v>
      </c>
      <c r="B1945">
        <f t="shared" si="180"/>
        <v>2023</v>
      </c>
      <c r="C1945">
        <f t="shared" si="181"/>
        <v>1</v>
      </c>
      <c r="D1945">
        <f t="shared" si="182"/>
        <v>23</v>
      </c>
      <c r="E1945">
        <f t="shared" si="183"/>
        <v>202301</v>
      </c>
      <c r="F1945" s="105">
        <v>26.75</v>
      </c>
      <c r="G1945" s="105"/>
      <c r="H1945" s="44"/>
      <c r="J1945" s="32">
        <f t="shared" si="184"/>
        <v>25</v>
      </c>
      <c r="K1945" s="32">
        <f t="shared" si="185"/>
        <v>0</v>
      </c>
    </row>
    <row r="1946" spans="1:11" x14ac:dyDescent="0.35">
      <c r="A1946" s="15">
        <v>44950</v>
      </c>
      <c r="B1946">
        <f t="shared" si="180"/>
        <v>2023</v>
      </c>
      <c r="C1946">
        <f t="shared" si="181"/>
        <v>1</v>
      </c>
      <c r="D1946">
        <f t="shared" si="182"/>
        <v>24</v>
      </c>
      <c r="E1946">
        <f t="shared" si="183"/>
        <v>202301</v>
      </c>
      <c r="F1946" s="105">
        <v>30.5</v>
      </c>
      <c r="G1946" s="105"/>
      <c r="H1946" s="44"/>
      <c r="J1946" s="32">
        <f t="shared" si="184"/>
        <v>22</v>
      </c>
      <c r="K1946" s="32">
        <f t="shared" si="185"/>
        <v>0</v>
      </c>
    </row>
    <row r="1947" spans="1:11" x14ac:dyDescent="0.35">
      <c r="A1947" s="15">
        <v>44951</v>
      </c>
      <c r="B1947">
        <f t="shared" si="180"/>
        <v>2023</v>
      </c>
      <c r="C1947">
        <f t="shared" si="181"/>
        <v>1</v>
      </c>
      <c r="D1947">
        <f t="shared" si="182"/>
        <v>25</v>
      </c>
      <c r="E1947">
        <f t="shared" si="183"/>
        <v>202301</v>
      </c>
      <c r="F1947" s="105">
        <v>28</v>
      </c>
      <c r="G1947" s="105"/>
      <c r="H1947" s="44"/>
      <c r="J1947" s="32">
        <f t="shared" si="184"/>
        <v>24</v>
      </c>
      <c r="K1947" s="32">
        <f t="shared" si="185"/>
        <v>0</v>
      </c>
    </row>
    <row r="1948" spans="1:11" x14ac:dyDescent="0.35">
      <c r="A1948" s="15">
        <v>44952</v>
      </c>
      <c r="B1948">
        <f t="shared" si="180"/>
        <v>2023</v>
      </c>
      <c r="C1948">
        <f t="shared" si="181"/>
        <v>1</v>
      </c>
      <c r="D1948">
        <f t="shared" si="182"/>
        <v>26</v>
      </c>
      <c r="E1948">
        <f t="shared" si="183"/>
        <v>202301</v>
      </c>
      <c r="F1948" s="105">
        <v>27.29167</v>
      </c>
      <c r="G1948" s="105"/>
      <c r="H1948" s="44"/>
      <c r="J1948" s="32">
        <f t="shared" si="184"/>
        <v>25</v>
      </c>
      <c r="K1948" s="32">
        <f t="shared" si="185"/>
        <v>0</v>
      </c>
    </row>
    <row r="1949" spans="1:11" x14ac:dyDescent="0.35">
      <c r="A1949" s="15">
        <v>44953</v>
      </c>
      <c r="B1949">
        <f t="shared" si="180"/>
        <v>2023</v>
      </c>
      <c r="C1949">
        <f t="shared" si="181"/>
        <v>1</v>
      </c>
      <c r="D1949">
        <f t="shared" si="182"/>
        <v>27</v>
      </c>
      <c r="E1949">
        <f t="shared" si="183"/>
        <v>202301</v>
      </c>
      <c r="F1949" s="105">
        <v>30.5</v>
      </c>
      <c r="G1949" s="105"/>
      <c r="H1949" s="44"/>
      <c r="J1949" s="32">
        <f t="shared" si="184"/>
        <v>22</v>
      </c>
      <c r="K1949" s="32">
        <f t="shared" si="185"/>
        <v>0</v>
      </c>
    </row>
    <row r="1950" spans="1:11" x14ac:dyDescent="0.35">
      <c r="A1950" s="15">
        <v>44954</v>
      </c>
      <c r="B1950">
        <f t="shared" si="180"/>
        <v>2023</v>
      </c>
      <c r="C1950">
        <f t="shared" si="181"/>
        <v>1</v>
      </c>
      <c r="D1950">
        <f t="shared" si="182"/>
        <v>28</v>
      </c>
      <c r="E1950">
        <f t="shared" si="183"/>
        <v>202301</v>
      </c>
      <c r="F1950" s="105">
        <v>32.25</v>
      </c>
      <c r="G1950" s="105"/>
      <c r="H1950" s="44"/>
      <c r="J1950" s="32">
        <f t="shared" si="184"/>
        <v>20</v>
      </c>
      <c r="K1950" s="32">
        <f t="shared" si="185"/>
        <v>0</v>
      </c>
    </row>
    <row r="1951" spans="1:11" x14ac:dyDescent="0.35">
      <c r="A1951" s="15">
        <v>44955</v>
      </c>
      <c r="B1951">
        <f t="shared" si="180"/>
        <v>2023</v>
      </c>
      <c r="C1951">
        <f t="shared" si="181"/>
        <v>1</v>
      </c>
      <c r="D1951">
        <f t="shared" si="182"/>
        <v>29</v>
      </c>
      <c r="E1951">
        <f t="shared" si="183"/>
        <v>202301</v>
      </c>
      <c r="F1951" s="105">
        <v>19.04167</v>
      </c>
      <c r="G1951" s="105"/>
      <c r="H1951" s="44"/>
      <c r="J1951" s="32">
        <f t="shared" si="184"/>
        <v>33</v>
      </c>
      <c r="K1951" s="32">
        <f t="shared" si="185"/>
        <v>0</v>
      </c>
    </row>
    <row r="1952" spans="1:11" x14ac:dyDescent="0.35">
      <c r="A1952" s="15">
        <v>44956</v>
      </c>
      <c r="B1952">
        <f t="shared" si="180"/>
        <v>2023</v>
      </c>
      <c r="C1952">
        <f t="shared" si="181"/>
        <v>1</v>
      </c>
      <c r="D1952">
        <f t="shared" si="182"/>
        <v>30</v>
      </c>
      <c r="E1952">
        <f t="shared" si="183"/>
        <v>202301</v>
      </c>
      <c r="F1952" s="105">
        <v>10.125</v>
      </c>
      <c r="G1952" s="105"/>
      <c r="H1952" s="44"/>
      <c r="J1952" s="32">
        <f t="shared" si="184"/>
        <v>42</v>
      </c>
      <c r="K1952" s="32">
        <f t="shared" si="185"/>
        <v>0</v>
      </c>
    </row>
    <row r="1953" spans="1:11" x14ac:dyDescent="0.35">
      <c r="A1953" s="15">
        <v>44957</v>
      </c>
      <c r="B1953">
        <f t="shared" si="180"/>
        <v>2023</v>
      </c>
      <c r="C1953">
        <f t="shared" si="181"/>
        <v>1</v>
      </c>
      <c r="D1953">
        <f t="shared" si="182"/>
        <v>31</v>
      </c>
      <c r="E1953">
        <f t="shared" si="183"/>
        <v>202301</v>
      </c>
      <c r="F1953" s="105">
        <v>14.83333</v>
      </c>
      <c r="G1953" s="105"/>
      <c r="H1953" s="44"/>
      <c r="J1953" s="32">
        <f t="shared" si="184"/>
        <v>37</v>
      </c>
      <c r="K1953" s="32">
        <f t="shared" si="185"/>
        <v>0</v>
      </c>
    </row>
    <row r="1954" spans="1:11" x14ac:dyDescent="0.35">
      <c r="A1954" s="15">
        <v>44958</v>
      </c>
      <c r="B1954">
        <f t="shared" si="180"/>
        <v>2023</v>
      </c>
      <c r="C1954">
        <f t="shared" si="181"/>
        <v>2</v>
      </c>
      <c r="D1954">
        <f t="shared" si="182"/>
        <v>1</v>
      </c>
      <c r="E1954">
        <f t="shared" si="183"/>
        <v>202302</v>
      </c>
      <c r="F1954" s="105">
        <v>22.83333</v>
      </c>
      <c r="G1954" s="105"/>
      <c r="H1954" s="44"/>
      <c r="J1954" s="32">
        <f t="shared" si="184"/>
        <v>29</v>
      </c>
      <c r="K1954" s="32">
        <f t="shared" si="185"/>
        <v>0</v>
      </c>
    </row>
    <row r="1955" spans="1:11" x14ac:dyDescent="0.35">
      <c r="A1955" s="15">
        <v>44959</v>
      </c>
      <c r="B1955">
        <f t="shared" si="180"/>
        <v>2023</v>
      </c>
      <c r="C1955">
        <f t="shared" si="181"/>
        <v>2</v>
      </c>
      <c r="D1955">
        <f t="shared" si="182"/>
        <v>2</v>
      </c>
      <c r="E1955">
        <f t="shared" si="183"/>
        <v>202302</v>
      </c>
      <c r="F1955" s="105">
        <v>23.04167</v>
      </c>
      <c r="G1955" s="105"/>
      <c r="H1955" s="44"/>
      <c r="J1955" s="32">
        <f t="shared" si="184"/>
        <v>29</v>
      </c>
      <c r="K1955" s="32">
        <f t="shared" si="185"/>
        <v>0</v>
      </c>
    </row>
    <row r="1956" spans="1:11" x14ac:dyDescent="0.35">
      <c r="A1956" s="15">
        <v>44960</v>
      </c>
      <c r="B1956">
        <f t="shared" si="180"/>
        <v>2023</v>
      </c>
      <c r="C1956">
        <f t="shared" si="181"/>
        <v>2</v>
      </c>
      <c r="D1956">
        <f t="shared" si="182"/>
        <v>3</v>
      </c>
      <c r="E1956">
        <f t="shared" si="183"/>
        <v>202302</v>
      </c>
      <c r="F1956" s="105">
        <v>23.33333</v>
      </c>
      <c r="G1956" s="105"/>
      <c r="H1956" s="44"/>
      <c r="J1956" s="32">
        <f t="shared" si="184"/>
        <v>29</v>
      </c>
      <c r="K1956" s="32">
        <f t="shared" si="185"/>
        <v>0</v>
      </c>
    </row>
    <row r="1957" spans="1:11" x14ac:dyDescent="0.35">
      <c r="A1957" s="15">
        <v>44961</v>
      </c>
      <c r="B1957">
        <f t="shared" si="180"/>
        <v>2023</v>
      </c>
      <c r="C1957">
        <f t="shared" si="181"/>
        <v>2</v>
      </c>
      <c r="D1957">
        <f t="shared" si="182"/>
        <v>4</v>
      </c>
      <c r="E1957">
        <f t="shared" si="183"/>
        <v>202302</v>
      </c>
      <c r="F1957" s="105">
        <v>29.33333</v>
      </c>
      <c r="G1957" s="105"/>
      <c r="H1957" s="44"/>
      <c r="J1957" s="32">
        <f t="shared" si="184"/>
        <v>23</v>
      </c>
      <c r="K1957" s="32">
        <f t="shared" si="185"/>
        <v>0</v>
      </c>
    </row>
    <row r="1958" spans="1:11" x14ac:dyDescent="0.35">
      <c r="A1958" s="15">
        <v>44962</v>
      </c>
      <c r="B1958">
        <f t="shared" si="180"/>
        <v>2023</v>
      </c>
      <c r="C1958">
        <f t="shared" si="181"/>
        <v>2</v>
      </c>
      <c r="D1958">
        <f t="shared" si="182"/>
        <v>5</v>
      </c>
      <c r="E1958">
        <f t="shared" si="183"/>
        <v>202302</v>
      </c>
      <c r="F1958" s="105">
        <v>33.5</v>
      </c>
      <c r="G1958" s="105"/>
      <c r="H1958" s="44"/>
      <c r="J1958" s="32">
        <f t="shared" si="184"/>
        <v>19</v>
      </c>
      <c r="K1958" s="32">
        <f t="shared" si="185"/>
        <v>0</v>
      </c>
    </row>
    <row r="1959" spans="1:11" x14ac:dyDescent="0.35">
      <c r="A1959" s="15">
        <v>44963</v>
      </c>
      <c r="B1959">
        <f t="shared" si="180"/>
        <v>2023</v>
      </c>
      <c r="C1959">
        <f t="shared" si="181"/>
        <v>2</v>
      </c>
      <c r="D1959">
        <f t="shared" si="182"/>
        <v>6</v>
      </c>
      <c r="E1959">
        <f t="shared" si="183"/>
        <v>202302</v>
      </c>
      <c r="F1959" s="105">
        <v>35.625</v>
      </c>
      <c r="G1959" s="105"/>
      <c r="H1959" s="44"/>
      <c r="J1959" s="32">
        <f t="shared" si="184"/>
        <v>16</v>
      </c>
      <c r="K1959" s="32">
        <f t="shared" si="185"/>
        <v>0</v>
      </c>
    </row>
    <row r="1960" spans="1:11" x14ac:dyDescent="0.35">
      <c r="A1960" s="15">
        <v>44964</v>
      </c>
      <c r="B1960">
        <f t="shared" si="180"/>
        <v>2023</v>
      </c>
      <c r="C1960">
        <f t="shared" si="181"/>
        <v>2</v>
      </c>
      <c r="D1960">
        <f t="shared" si="182"/>
        <v>7</v>
      </c>
      <c r="E1960">
        <f t="shared" si="183"/>
        <v>202302</v>
      </c>
      <c r="F1960" s="105">
        <v>38.458329999999997</v>
      </c>
      <c r="G1960" s="105"/>
      <c r="H1960" s="44"/>
      <c r="J1960" s="32">
        <f t="shared" si="184"/>
        <v>14</v>
      </c>
      <c r="K1960" s="32">
        <f t="shared" si="185"/>
        <v>0</v>
      </c>
    </row>
    <row r="1961" spans="1:11" x14ac:dyDescent="0.35">
      <c r="A1961" s="15">
        <v>44965</v>
      </c>
      <c r="B1961">
        <f t="shared" si="180"/>
        <v>2023</v>
      </c>
      <c r="C1961">
        <f t="shared" si="181"/>
        <v>2</v>
      </c>
      <c r="D1961">
        <f t="shared" si="182"/>
        <v>8</v>
      </c>
      <c r="E1961">
        <f t="shared" si="183"/>
        <v>202302</v>
      </c>
      <c r="F1961" s="105">
        <v>32.041670000000003</v>
      </c>
      <c r="G1961" s="105"/>
      <c r="H1961" s="44"/>
      <c r="J1961" s="32">
        <f t="shared" si="184"/>
        <v>20</v>
      </c>
      <c r="K1961" s="32">
        <f t="shared" si="185"/>
        <v>0</v>
      </c>
    </row>
    <row r="1962" spans="1:11" x14ac:dyDescent="0.35">
      <c r="A1962" s="15">
        <v>44966</v>
      </c>
      <c r="B1962">
        <f t="shared" si="180"/>
        <v>2023</v>
      </c>
      <c r="C1962">
        <f t="shared" si="181"/>
        <v>2</v>
      </c>
      <c r="D1962">
        <f t="shared" si="182"/>
        <v>9</v>
      </c>
      <c r="E1962">
        <f t="shared" si="183"/>
        <v>202302</v>
      </c>
      <c r="F1962" s="105">
        <v>32.125</v>
      </c>
      <c r="G1962" s="105"/>
      <c r="H1962" s="44"/>
      <c r="J1962" s="32">
        <f t="shared" si="184"/>
        <v>20</v>
      </c>
      <c r="K1962" s="32">
        <f t="shared" si="185"/>
        <v>0</v>
      </c>
    </row>
    <row r="1963" spans="1:11" x14ac:dyDescent="0.35">
      <c r="A1963" s="15">
        <v>44967</v>
      </c>
      <c r="B1963">
        <f t="shared" si="180"/>
        <v>2023</v>
      </c>
      <c r="C1963">
        <f t="shared" si="181"/>
        <v>2</v>
      </c>
      <c r="D1963">
        <f t="shared" si="182"/>
        <v>10</v>
      </c>
      <c r="E1963">
        <f t="shared" si="183"/>
        <v>202302</v>
      </c>
      <c r="F1963" s="105">
        <v>29.66667</v>
      </c>
      <c r="G1963" s="105"/>
      <c r="H1963" s="44"/>
      <c r="J1963" s="32">
        <f t="shared" si="184"/>
        <v>22</v>
      </c>
      <c r="K1963" s="32">
        <f t="shared" si="185"/>
        <v>0</v>
      </c>
    </row>
    <row r="1964" spans="1:11" x14ac:dyDescent="0.35">
      <c r="A1964" s="15">
        <v>44968</v>
      </c>
      <c r="B1964">
        <f t="shared" si="180"/>
        <v>2023</v>
      </c>
      <c r="C1964">
        <f t="shared" si="181"/>
        <v>2</v>
      </c>
      <c r="D1964">
        <f t="shared" si="182"/>
        <v>11</v>
      </c>
      <c r="E1964">
        <f t="shared" si="183"/>
        <v>202302</v>
      </c>
      <c r="F1964" s="105">
        <v>25.70833</v>
      </c>
      <c r="G1964" s="105"/>
      <c r="H1964" s="44"/>
      <c r="J1964" s="32">
        <f t="shared" si="184"/>
        <v>26</v>
      </c>
      <c r="K1964" s="32">
        <f t="shared" si="185"/>
        <v>0</v>
      </c>
    </row>
    <row r="1965" spans="1:11" x14ac:dyDescent="0.35">
      <c r="A1965" s="15">
        <v>44969</v>
      </c>
      <c r="B1965">
        <f t="shared" si="180"/>
        <v>2023</v>
      </c>
      <c r="C1965">
        <f t="shared" si="181"/>
        <v>2</v>
      </c>
      <c r="D1965">
        <f t="shared" si="182"/>
        <v>12</v>
      </c>
      <c r="E1965">
        <f t="shared" si="183"/>
        <v>202302</v>
      </c>
      <c r="F1965" s="105">
        <v>29.41667</v>
      </c>
      <c r="G1965" s="105"/>
      <c r="H1965" s="44"/>
      <c r="J1965" s="32">
        <f t="shared" si="184"/>
        <v>23</v>
      </c>
      <c r="K1965" s="32">
        <f t="shared" si="185"/>
        <v>0</v>
      </c>
    </row>
    <row r="1966" spans="1:11" x14ac:dyDescent="0.35">
      <c r="A1966" s="15">
        <v>44970</v>
      </c>
      <c r="B1966">
        <f t="shared" si="180"/>
        <v>2023</v>
      </c>
      <c r="C1966">
        <f t="shared" si="181"/>
        <v>2</v>
      </c>
      <c r="D1966">
        <f t="shared" si="182"/>
        <v>13</v>
      </c>
      <c r="E1966">
        <f t="shared" si="183"/>
        <v>202302</v>
      </c>
      <c r="F1966" s="105">
        <v>31.5</v>
      </c>
      <c r="G1966" s="105"/>
      <c r="H1966" s="44"/>
      <c r="J1966" s="32">
        <f t="shared" si="184"/>
        <v>21</v>
      </c>
      <c r="K1966" s="32">
        <f t="shared" si="185"/>
        <v>0</v>
      </c>
    </row>
    <row r="1967" spans="1:11" x14ac:dyDescent="0.35">
      <c r="A1967" s="15">
        <v>44971</v>
      </c>
      <c r="B1967">
        <f t="shared" si="180"/>
        <v>2023</v>
      </c>
      <c r="C1967">
        <f t="shared" si="181"/>
        <v>2</v>
      </c>
      <c r="D1967">
        <f t="shared" si="182"/>
        <v>14</v>
      </c>
      <c r="E1967">
        <f t="shared" si="183"/>
        <v>202302</v>
      </c>
      <c r="F1967" s="105">
        <v>33.208329999999997</v>
      </c>
      <c r="G1967" s="105"/>
      <c r="H1967" s="44"/>
      <c r="J1967" s="32">
        <f t="shared" si="184"/>
        <v>19</v>
      </c>
      <c r="K1967" s="32">
        <f t="shared" si="185"/>
        <v>0</v>
      </c>
    </row>
    <row r="1968" spans="1:11" x14ac:dyDescent="0.35">
      <c r="A1968" s="15">
        <v>44972</v>
      </c>
      <c r="B1968">
        <f t="shared" si="180"/>
        <v>2023</v>
      </c>
      <c r="C1968">
        <f t="shared" si="181"/>
        <v>2</v>
      </c>
      <c r="D1968">
        <f t="shared" si="182"/>
        <v>15</v>
      </c>
      <c r="E1968">
        <f t="shared" si="183"/>
        <v>202302</v>
      </c>
      <c r="F1968" s="105">
        <v>26.25</v>
      </c>
      <c r="G1968" s="105"/>
      <c r="H1968" s="44"/>
      <c r="J1968" s="32">
        <f t="shared" si="184"/>
        <v>26</v>
      </c>
      <c r="K1968" s="32">
        <f t="shared" si="185"/>
        <v>0</v>
      </c>
    </row>
    <row r="1969" spans="1:11" x14ac:dyDescent="0.35">
      <c r="A1969" s="15">
        <v>44973</v>
      </c>
      <c r="B1969">
        <f t="shared" si="180"/>
        <v>2023</v>
      </c>
      <c r="C1969">
        <f t="shared" si="181"/>
        <v>2</v>
      </c>
      <c r="D1969">
        <f t="shared" si="182"/>
        <v>16</v>
      </c>
      <c r="E1969">
        <f t="shared" si="183"/>
        <v>202302</v>
      </c>
      <c r="F1969" s="105">
        <v>28.54167</v>
      </c>
      <c r="G1969" s="105"/>
      <c r="H1969" s="44"/>
      <c r="J1969" s="32">
        <f t="shared" si="184"/>
        <v>23</v>
      </c>
      <c r="K1969" s="32">
        <f t="shared" si="185"/>
        <v>0</v>
      </c>
    </row>
    <row r="1970" spans="1:11" x14ac:dyDescent="0.35">
      <c r="A1970" s="15">
        <v>44974</v>
      </c>
      <c r="B1970">
        <f t="shared" si="180"/>
        <v>2023</v>
      </c>
      <c r="C1970">
        <f t="shared" si="181"/>
        <v>2</v>
      </c>
      <c r="D1970">
        <f t="shared" si="182"/>
        <v>17</v>
      </c>
      <c r="E1970">
        <f t="shared" si="183"/>
        <v>202302</v>
      </c>
      <c r="F1970" s="105">
        <v>30.95833</v>
      </c>
      <c r="G1970" s="105"/>
      <c r="H1970" s="44"/>
      <c r="J1970" s="32">
        <f t="shared" si="184"/>
        <v>21</v>
      </c>
      <c r="K1970" s="32">
        <f t="shared" si="185"/>
        <v>0</v>
      </c>
    </row>
    <row r="1971" spans="1:11" x14ac:dyDescent="0.35">
      <c r="A1971" s="15">
        <v>44975</v>
      </c>
      <c r="B1971">
        <f t="shared" si="180"/>
        <v>2023</v>
      </c>
      <c r="C1971">
        <f t="shared" si="181"/>
        <v>2</v>
      </c>
      <c r="D1971">
        <f t="shared" si="182"/>
        <v>18</v>
      </c>
      <c r="E1971">
        <f t="shared" si="183"/>
        <v>202302</v>
      </c>
      <c r="F1971" s="105">
        <v>32.583329999999997</v>
      </c>
      <c r="G1971" s="105"/>
      <c r="H1971" s="44"/>
      <c r="J1971" s="32">
        <f t="shared" si="184"/>
        <v>19</v>
      </c>
      <c r="K1971" s="32">
        <f t="shared" si="185"/>
        <v>0</v>
      </c>
    </row>
    <row r="1972" spans="1:11" x14ac:dyDescent="0.35">
      <c r="A1972" s="15">
        <v>44976</v>
      </c>
      <c r="B1972">
        <f t="shared" si="180"/>
        <v>2023</v>
      </c>
      <c r="C1972">
        <f t="shared" si="181"/>
        <v>2</v>
      </c>
      <c r="D1972">
        <f t="shared" si="182"/>
        <v>19</v>
      </c>
      <c r="E1972">
        <f t="shared" si="183"/>
        <v>202302</v>
      </c>
      <c r="F1972" s="105">
        <v>32.041670000000003</v>
      </c>
      <c r="G1972" s="105"/>
      <c r="H1972" s="44"/>
      <c r="J1972" s="32">
        <f t="shared" si="184"/>
        <v>20</v>
      </c>
      <c r="K1972" s="32">
        <f t="shared" si="185"/>
        <v>0</v>
      </c>
    </row>
    <row r="1973" spans="1:11" x14ac:dyDescent="0.35">
      <c r="A1973" s="15">
        <v>44977</v>
      </c>
      <c r="B1973">
        <f t="shared" si="180"/>
        <v>2023</v>
      </c>
      <c r="C1973">
        <f t="shared" si="181"/>
        <v>2</v>
      </c>
      <c r="D1973">
        <f t="shared" si="182"/>
        <v>20</v>
      </c>
      <c r="E1973">
        <f t="shared" si="183"/>
        <v>202302</v>
      </c>
      <c r="F1973" s="105">
        <v>38.5</v>
      </c>
      <c r="G1973" s="105"/>
      <c r="H1973" s="44"/>
      <c r="J1973" s="32">
        <f t="shared" si="184"/>
        <v>14</v>
      </c>
      <c r="K1973" s="32">
        <f t="shared" si="185"/>
        <v>0</v>
      </c>
    </row>
    <row r="1974" spans="1:11" x14ac:dyDescent="0.35">
      <c r="A1974" s="15">
        <v>44978</v>
      </c>
      <c r="B1974">
        <f t="shared" si="180"/>
        <v>2023</v>
      </c>
      <c r="C1974">
        <f t="shared" si="181"/>
        <v>2</v>
      </c>
      <c r="D1974">
        <f t="shared" si="182"/>
        <v>21</v>
      </c>
      <c r="E1974">
        <f t="shared" si="183"/>
        <v>202302</v>
      </c>
      <c r="F1974" s="105">
        <v>37.666670000000003</v>
      </c>
      <c r="G1974" s="105"/>
      <c r="H1974" s="44"/>
      <c r="J1974" s="32">
        <f t="shared" si="184"/>
        <v>14</v>
      </c>
      <c r="K1974" s="32">
        <f t="shared" si="185"/>
        <v>0</v>
      </c>
    </row>
    <row r="1975" spans="1:11" x14ac:dyDescent="0.35">
      <c r="A1975" s="15">
        <v>44979</v>
      </c>
      <c r="B1975">
        <f t="shared" si="180"/>
        <v>2023</v>
      </c>
      <c r="C1975">
        <f t="shared" si="181"/>
        <v>2</v>
      </c>
      <c r="D1975">
        <f t="shared" si="182"/>
        <v>22</v>
      </c>
      <c r="E1975">
        <f t="shared" si="183"/>
        <v>202302</v>
      </c>
      <c r="F1975" s="105">
        <v>24.91667</v>
      </c>
      <c r="G1975" s="105"/>
      <c r="H1975" s="44"/>
      <c r="J1975" s="32">
        <f t="shared" si="184"/>
        <v>27</v>
      </c>
      <c r="K1975" s="32">
        <f t="shared" si="185"/>
        <v>0</v>
      </c>
    </row>
    <row r="1976" spans="1:11" x14ac:dyDescent="0.35">
      <c r="A1976" s="15">
        <v>44980</v>
      </c>
      <c r="B1976">
        <f t="shared" si="180"/>
        <v>2023</v>
      </c>
      <c r="C1976">
        <f t="shared" si="181"/>
        <v>2</v>
      </c>
      <c r="D1976">
        <f t="shared" si="182"/>
        <v>23</v>
      </c>
      <c r="E1976">
        <f t="shared" si="183"/>
        <v>202302</v>
      </c>
      <c r="F1976" s="105">
        <v>18.08333</v>
      </c>
      <c r="G1976" s="105"/>
      <c r="H1976" s="44"/>
      <c r="J1976" s="32">
        <f t="shared" si="184"/>
        <v>34</v>
      </c>
      <c r="K1976" s="32">
        <f t="shared" si="185"/>
        <v>0</v>
      </c>
    </row>
    <row r="1977" spans="1:11" x14ac:dyDescent="0.35">
      <c r="A1977" s="15">
        <v>44981</v>
      </c>
      <c r="B1977">
        <f t="shared" si="180"/>
        <v>2023</v>
      </c>
      <c r="C1977">
        <f t="shared" si="181"/>
        <v>2</v>
      </c>
      <c r="D1977">
        <f t="shared" si="182"/>
        <v>24</v>
      </c>
      <c r="E1977">
        <f t="shared" si="183"/>
        <v>202302</v>
      </c>
      <c r="F1977" s="105">
        <v>18.04167</v>
      </c>
      <c r="G1977" s="105"/>
      <c r="H1977" s="44"/>
      <c r="J1977" s="32">
        <f t="shared" si="184"/>
        <v>34</v>
      </c>
      <c r="K1977" s="32">
        <f t="shared" si="185"/>
        <v>0</v>
      </c>
    </row>
    <row r="1978" spans="1:11" x14ac:dyDescent="0.35">
      <c r="A1978" s="15">
        <v>44982</v>
      </c>
      <c r="B1978">
        <f t="shared" si="180"/>
        <v>2023</v>
      </c>
      <c r="C1978">
        <f t="shared" si="181"/>
        <v>2</v>
      </c>
      <c r="D1978">
        <f t="shared" si="182"/>
        <v>25</v>
      </c>
      <c r="E1978">
        <f t="shared" si="183"/>
        <v>202302</v>
      </c>
      <c r="F1978" s="105">
        <v>22.125</v>
      </c>
      <c r="G1978" s="105"/>
      <c r="H1978" s="44"/>
      <c r="J1978" s="32">
        <f t="shared" si="184"/>
        <v>30</v>
      </c>
      <c r="K1978" s="32">
        <f t="shared" si="185"/>
        <v>0</v>
      </c>
    </row>
    <row r="1979" spans="1:11" x14ac:dyDescent="0.35">
      <c r="A1979" s="15">
        <v>44983</v>
      </c>
      <c r="B1979">
        <f t="shared" si="180"/>
        <v>2023</v>
      </c>
      <c r="C1979">
        <f t="shared" si="181"/>
        <v>2</v>
      </c>
      <c r="D1979">
        <f t="shared" si="182"/>
        <v>26</v>
      </c>
      <c r="E1979">
        <f t="shared" si="183"/>
        <v>202302</v>
      </c>
      <c r="F1979" s="105">
        <v>28.20833</v>
      </c>
      <c r="G1979" s="105"/>
      <c r="H1979" s="44"/>
      <c r="J1979" s="32">
        <f t="shared" si="184"/>
        <v>24</v>
      </c>
      <c r="K1979" s="32">
        <f t="shared" si="185"/>
        <v>0</v>
      </c>
    </row>
    <row r="1980" spans="1:11" x14ac:dyDescent="0.35">
      <c r="A1980" s="15">
        <v>44984</v>
      </c>
      <c r="B1980">
        <f t="shared" si="180"/>
        <v>2023</v>
      </c>
      <c r="C1980">
        <f t="shared" si="181"/>
        <v>2</v>
      </c>
      <c r="D1980">
        <f t="shared" si="182"/>
        <v>27</v>
      </c>
      <c r="E1980">
        <f t="shared" si="183"/>
        <v>202302</v>
      </c>
      <c r="F1980" s="105">
        <v>25.25</v>
      </c>
      <c r="G1980" s="105"/>
      <c r="H1980" s="44"/>
      <c r="J1980" s="32">
        <f t="shared" si="184"/>
        <v>27</v>
      </c>
      <c r="K1980" s="32">
        <f t="shared" si="185"/>
        <v>0</v>
      </c>
    </row>
    <row r="1981" spans="1:11" x14ac:dyDescent="0.35">
      <c r="A1981" s="15">
        <v>44985</v>
      </c>
      <c r="B1981">
        <f t="shared" si="180"/>
        <v>2023</v>
      </c>
      <c r="C1981">
        <f t="shared" si="181"/>
        <v>2</v>
      </c>
      <c r="D1981">
        <f t="shared" si="182"/>
        <v>28</v>
      </c>
      <c r="E1981">
        <f t="shared" si="183"/>
        <v>202302</v>
      </c>
      <c r="F1981" s="105">
        <v>28.45833</v>
      </c>
      <c r="G1981" s="105"/>
      <c r="H1981" s="44"/>
      <c r="J1981" s="32">
        <f t="shared" si="184"/>
        <v>24</v>
      </c>
      <c r="K1981" s="32">
        <f t="shared" si="185"/>
        <v>0</v>
      </c>
    </row>
    <row r="1982" spans="1:11" x14ac:dyDescent="0.35">
      <c r="A1982" s="15">
        <v>44986</v>
      </c>
      <c r="B1982">
        <f t="shared" si="180"/>
        <v>2023</v>
      </c>
      <c r="C1982">
        <f t="shared" si="181"/>
        <v>3</v>
      </c>
      <c r="D1982">
        <f t="shared" si="182"/>
        <v>1</v>
      </c>
      <c r="E1982">
        <f t="shared" si="183"/>
        <v>202303</v>
      </c>
      <c r="F1982" s="105">
        <v>26.54167</v>
      </c>
      <c r="G1982" s="105"/>
      <c r="H1982" s="44"/>
      <c r="J1982" s="32">
        <f t="shared" si="184"/>
        <v>25</v>
      </c>
      <c r="K1982" s="32">
        <f t="shared" si="185"/>
        <v>0</v>
      </c>
    </row>
    <row r="1983" spans="1:11" x14ac:dyDescent="0.35">
      <c r="A1983" s="15">
        <v>44987</v>
      </c>
      <c r="B1983">
        <f t="shared" si="180"/>
        <v>2023</v>
      </c>
      <c r="C1983">
        <f t="shared" si="181"/>
        <v>3</v>
      </c>
      <c r="D1983">
        <f t="shared" si="182"/>
        <v>2</v>
      </c>
      <c r="E1983">
        <f t="shared" si="183"/>
        <v>202303</v>
      </c>
      <c r="F1983" s="105">
        <v>35.208329999999997</v>
      </c>
      <c r="G1983" s="105"/>
      <c r="H1983" s="44"/>
      <c r="J1983" s="32">
        <f t="shared" si="184"/>
        <v>17</v>
      </c>
      <c r="K1983" s="32">
        <f t="shared" si="185"/>
        <v>0</v>
      </c>
    </row>
    <row r="1984" spans="1:11" x14ac:dyDescent="0.35">
      <c r="A1984" s="15">
        <v>44988</v>
      </c>
      <c r="B1984">
        <f t="shared" si="180"/>
        <v>2023</v>
      </c>
      <c r="C1984">
        <f t="shared" si="181"/>
        <v>3</v>
      </c>
      <c r="D1984">
        <f t="shared" si="182"/>
        <v>3</v>
      </c>
      <c r="E1984">
        <f t="shared" si="183"/>
        <v>202303</v>
      </c>
      <c r="F1984" s="105">
        <v>32.958329999999997</v>
      </c>
      <c r="G1984" s="105"/>
      <c r="H1984" s="44"/>
      <c r="J1984" s="32">
        <f t="shared" si="184"/>
        <v>19</v>
      </c>
      <c r="K1984" s="32">
        <f t="shared" si="185"/>
        <v>0</v>
      </c>
    </row>
    <row r="1985" spans="1:11" x14ac:dyDescent="0.35">
      <c r="A1985" s="15">
        <v>44989</v>
      </c>
      <c r="B1985">
        <f t="shared" si="180"/>
        <v>2023</v>
      </c>
      <c r="C1985">
        <f t="shared" si="181"/>
        <v>3</v>
      </c>
      <c r="D1985">
        <f t="shared" si="182"/>
        <v>4</v>
      </c>
      <c r="E1985">
        <f t="shared" si="183"/>
        <v>202303</v>
      </c>
      <c r="F1985" s="105">
        <v>34.375</v>
      </c>
      <c r="G1985" s="105"/>
      <c r="H1985" s="44"/>
      <c r="J1985" s="32">
        <f t="shared" si="184"/>
        <v>18</v>
      </c>
      <c r="K1985" s="32">
        <f t="shared" si="185"/>
        <v>0</v>
      </c>
    </row>
    <row r="1986" spans="1:11" x14ac:dyDescent="0.35">
      <c r="A1986" s="15">
        <v>44990</v>
      </c>
      <c r="B1986">
        <f t="shared" si="180"/>
        <v>2023</v>
      </c>
      <c r="C1986">
        <f t="shared" si="181"/>
        <v>3</v>
      </c>
      <c r="D1986">
        <f t="shared" si="182"/>
        <v>5</v>
      </c>
      <c r="E1986">
        <f t="shared" si="183"/>
        <v>202303</v>
      </c>
      <c r="F1986" s="105">
        <v>35.208329999999997</v>
      </c>
      <c r="G1986" s="105"/>
      <c r="H1986" s="44"/>
      <c r="J1986" s="32">
        <f t="shared" si="184"/>
        <v>17</v>
      </c>
      <c r="K1986" s="32">
        <f t="shared" si="185"/>
        <v>0</v>
      </c>
    </row>
    <row r="1987" spans="1:11" x14ac:dyDescent="0.35">
      <c r="A1987" s="15">
        <v>44991</v>
      </c>
      <c r="B1987">
        <f t="shared" si="180"/>
        <v>2023</v>
      </c>
      <c r="C1987">
        <f t="shared" si="181"/>
        <v>3</v>
      </c>
      <c r="D1987">
        <f t="shared" si="182"/>
        <v>6</v>
      </c>
      <c r="E1987">
        <f t="shared" si="183"/>
        <v>202303</v>
      </c>
      <c r="F1987" s="105">
        <v>31.83333</v>
      </c>
      <c r="G1987" s="105"/>
      <c r="H1987" s="44"/>
      <c r="J1987" s="32">
        <f t="shared" si="184"/>
        <v>20</v>
      </c>
      <c r="K1987" s="32">
        <f t="shared" si="185"/>
        <v>0</v>
      </c>
    </row>
    <row r="1988" spans="1:11" x14ac:dyDescent="0.35">
      <c r="A1988" s="15">
        <v>44992</v>
      </c>
      <c r="B1988">
        <f t="shared" si="180"/>
        <v>2023</v>
      </c>
      <c r="C1988">
        <f t="shared" si="181"/>
        <v>3</v>
      </c>
      <c r="D1988">
        <f t="shared" si="182"/>
        <v>7</v>
      </c>
      <c r="E1988">
        <f t="shared" si="183"/>
        <v>202303</v>
      </c>
      <c r="F1988" s="105">
        <v>34.458329999999997</v>
      </c>
      <c r="G1988" s="105"/>
      <c r="H1988" s="44"/>
      <c r="J1988" s="32">
        <f t="shared" si="184"/>
        <v>18</v>
      </c>
      <c r="K1988" s="32">
        <f t="shared" si="185"/>
        <v>0</v>
      </c>
    </row>
    <row r="1989" spans="1:11" x14ac:dyDescent="0.35">
      <c r="A1989" s="15">
        <v>44993</v>
      </c>
      <c r="B1989">
        <f t="shared" si="180"/>
        <v>2023</v>
      </c>
      <c r="C1989">
        <f t="shared" si="181"/>
        <v>3</v>
      </c>
      <c r="D1989">
        <f t="shared" si="182"/>
        <v>8</v>
      </c>
      <c r="E1989">
        <f t="shared" si="183"/>
        <v>202303</v>
      </c>
      <c r="F1989" s="105">
        <v>35.625</v>
      </c>
      <c r="G1989" s="105"/>
      <c r="H1989" s="44"/>
      <c r="J1989" s="32">
        <f t="shared" si="184"/>
        <v>16</v>
      </c>
      <c r="K1989" s="32">
        <f t="shared" si="185"/>
        <v>0</v>
      </c>
    </row>
    <row r="1990" spans="1:11" x14ac:dyDescent="0.35">
      <c r="A1990" s="15">
        <v>44994</v>
      </c>
      <c r="B1990">
        <f t="shared" ref="B1990:B2053" si="186">YEAR(A1990)</f>
        <v>2023</v>
      </c>
      <c r="C1990">
        <f t="shared" ref="C1990:C2053" si="187">MONTH(A1990)</f>
        <v>3</v>
      </c>
      <c r="D1990">
        <f t="shared" ref="D1990:D2053" si="188">DAY(A1990)</f>
        <v>9</v>
      </c>
      <c r="E1990">
        <f t="shared" ref="E1990:E2053" si="189">B1990*100+C1990</f>
        <v>202303</v>
      </c>
      <c r="F1990" s="105">
        <v>35.375</v>
      </c>
      <c r="G1990" s="105"/>
      <c r="H1990" s="44"/>
      <c r="J1990" s="32">
        <f t="shared" ref="J1990:J2053" si="190">IF(F1990=999,0,MAX(ROUND($J$3-F1990,0),0))</f>
        <v>17</v>
      </c>
      <c r="K1990" s="32">
        <f t="shared" ref="K1990:K2053" si="191">IF(F1990=999,0,MAX(ROUND(F1990-$K$3,0),0))</f>
        <v>0</v>
      </c>
    </row>
    <row r="1991" spans="1:11" x14ac:dyDescent="0.35">
      <c r="A1991" s="15">
        <v>44995</v>
      </c>
      <c r="B1991">
        <f t="shared" si="186"/>
        <v>2023</v>
      </c>
      <c r="C1991">
        <f t="shared" si="187"/>
        <v>3</v>
      </c>
      <c r="D1991">
        <f t="shared" si="188"/>
        <v>10</v>
      </c>
      <c r="E1991">
        <f t="shared" si="189"/>
        <v>202303</v>
      </c>
      <c r="F1991" s="105">
        <v>35.833329999999997</v>
      </c>
      <c r="G1991" s="105"/>
      <c r="H1991" s="44"/>
      <c r="J1991" s="32">
        <f t="shared" si="190"/>
        <v>16</v>
      </c>
      <c r="K1991" s="32">
        <f t="shared" si="191"/>
        <v>0</v>
      </c>
    </row>
    <row r="1992" spans="1:11" x14ac:dyDescent="0.35">
      <c r="A1992" s="15">
        <v>44996</v>
      </c>
      <c r="B1992">
        <f t="shared" si="186"/>
        <v>2023</v>
      </c>
      <c r="C1992">
        <f t="shared" si="187"/>
        <v>3</v>
      </c>
      <c r="D1992">
        <f t="shared" si="188"/>
        <v>11</v>
      </c>
      <c r="E1992">
        <f t="shared" si="189"/>
        <v>202303</v>
      </c>
      <c r="F1992" s="105">
        <v>35.458329999999997</v>
      </c>
      <c r="G1992" s="105"/>
      <c r="H1992" s="44"/>
      <c r="J1992" s="32">
        <f t="shared" si="190"/>
        <v>17</v>
      </c>
      <c r="K1992" s="32">
        <f t="shared" si="191"/>
        <v>0</v>
      </c>
    </row>
    <row r="1993" spans="1:11" x14ac:dyDescent="0.35">
      <c r="A1993" s="15">
        <v>44997</v>
      </c>
      <c r="B1993">
        <f t="shared" si="186"/>
        <v>2023</v>
      </c>
      <c r="C1993">
        <f t="shared" si="187"/>
        <v>3</v>
      </c>
      <c r="D1993">
        <f t="shared" si="188"/>
        <v>12</v>
      </c>
      <c r="E1993">
        <f t="shared" si="189"/>
        <v>202303</v>
      </c>
      <c r="F1993" s="105">
        <v>37.691670000000002</v>
      </c>
      <c r="G1993" s="105"/>
      <c r="H1993" s="44"/>
      <c r="J1993" s="32">
        <f t="shared" si="190"/>
        <v>14</v>
      </c>
      <c r="K1993" s="32">
        <f t="shared" si="191"/>
        <v>0</v>
      </c>
    </row>
    <row r="1994" spans="1:11" x14ac:dyDescent="0.35">
      <c r="A1994" s="15">
        <v>44998</v>
      </c>
      <c r="B1994">
        <f t="shared" si="186"/>
        <v>2023</v>
      </c>
      <c r="C1994">
        <f t="shared" si="187"/>
        <v>3</v>
      </c>
      <c r="D1994">
        <f t="shared" si="188"/>
        <v>13</v>
      </c>
      <c r="E1994">
        <f t="shared" si="189"/>
        <v>202303</v>
      </c>
      <c r="F1994" s="105">
        <v>40.25</v>
      </c>
      <c r="G1994" s="105"/>
      <c r="H1994" s="44"/>
      <c r="J1994" s="32">
        <f t="shared" si="190"/>
        <v>12</v>
      </c>
      <c r="K1994" s="32">
        <f t="shared" si="191"/>
        <v>0</v>
      </c>
    </row>
    <row r="1995" spans="1:11" x14ac:dyDescent="0.35">
      <c r="A1995" s="15">
        <v>44999</v>
      </c>
      <c r="B1995">
        <f t="shared" si="186"/>
        <v>2023</v>
      </c>
      <c r="C1995">
        <f t="shared" si="187"/>
        <v>3</v>
      </c>
      <c r="D1995">
        <f t="shared" si="188"/>
        <v>14</v>
      </c>
      <c r="E1995">
        <f t="shared" si="189"/>
        <v>202303</v>
      </c>
      <c r="F1995" s="105">
        <v>36.625</v>
      </c>
      <c r="G1995" s="105"/>
      <c r="H1995" s="44"/>
      <c r="J1995" s="32">
        <f t="shared" si="190"/>
        <v>15</v>
      </c>
      <c r="K1995" s="32">
        <f t="shared" si="191"/>
        <v>0</v>
      </c>
    </row>
    <row r="1996" spans="1:11" x14ac:dyDescent="0.35">
      <c r="A1996" s="15">
        <v>45000</v>
      </c>
      <c r="B1996">
        <f t="shared" si="186"/>
        <v>2023</v>
      </c>
      <c r="C1996">
        <f t="shared" si="187"/>
        <v>3</v>
      </c>
      <c r="D1996">
        <f t="shared" si="188"/>
        <v>15</v>
      </c>
      <c r="E1996">
        <f t="shared" si="189"/>
        <v>202303</v>
      </c>
      <c r="F1996" s="105">
        <v>35.791670000000003</v>
      </c>
      <c r="G1996" s="105"/>
      <c r="H1996" s="44"/>
      <c r="J1996" s="32">
        <f t="shared" si="190"/>
        <v>16</v>
      </c>
      <c r="K1996" s="32">
        <f t="shared" si="191"/>
        <v>0</v>
      </c>
    </row>
    <row r="1997" spans="1:11" x14ac:dyDescent="0.35">
      <c r="A1997" s="15">
        <v>45001</v>
      </c>
      <c r="B1997">
        <f t="shared" si="186"/>
        <v>2023</v>
      </c>
      <c r="C1997">
        <f t="shared" si="187"/>
        <v>3</v>
      </c>
      <c r="D1997">
        <f t="shared" si="188"/>
        <v>16</v>
      </c>
      <c r="E1997">
        <f t="shared" si="189"/>
        <v>202303</v>
      </c>
      <c r="F1997" s="105">
        <v>38.25</v>
      </c>
      <c r="G1997" s="105"/>
      <c r="H1997" s="44"/>
      <c r="J1997" s="32">
        <f t="shared" si="190"/>
        <v>14</v>
      </c>
      <c r="K1997" s="32">
        <f t="shared" si="191"/>
        <v>0</v>
      </c>
    </row>
    <row r="1998" spans="1:11" x14ac:dyDescent="0.35">
      <c r="A1998" s="15">
        <v>45002</v>
      </c>
      <c r="B1998">
        <f t="shared" si="186"/>
        <v>2023</v>
      </c>
      <c r="C1998">
        <f t="shared" si="187"/>
        <v>3</v>
      </c>
      <c r="D1998">
        <f t="shared" si="188"/>
        <v>17</v>
      </c>
      <c r="E1998">
        <f t="shared" si="189"/>
        <v>202303</v>
      </c>
      <c r="F1998" s="105">
        <v>37.458329999999997</v>
      </c>
      <c r="G1998" s="105"/>
      <c r="H1998" s="44"/>
      <c r="J1998" s="32">
        <f t="shared" si="190"/>
        <v>15</v>
      </c>
      <c r="K1998" s="32">
        <f t="shared" si="191"/>
        <v>0</v>
      </c>
    </row>
    <row r="1999" spans="1:11" x14ac:dyDescent="0.35">
      <c r="A1999" s="15">
        <v>45003</v>
      </c>
      <c r="B1999">
        <f t="shared" si="186"/>
        <v>2023</v>
      </c>
      <c r="C1999">
        <f t="shared" si="187"/>
        <v>3</v>
      </c>
      <c r="D1999">
        <f t="shared" si="188"/>
        <v>18</v>
      </c>
      <c r="E1999">
        <f t="shared" si="189"/>
        <v>202303</v>
      </c>
      <c r="F1999" s="105">
        <v>40.958329999999997</v>
      </c>
      <c r="G1999" s="105"/>
      <c r="H1999" s="44"/>
      <c r="J1999" s="32">
        <f t="shared" si="190"/>
        <v>11</v>
      </c>
      <c r="K1999" s="32">
        <f t="shared" si="191"/>
        <v>0</v>
      </c>
    </row>
    <row r="2000" spans="1:11" x14ac:dyDescent="0.35">
      <c r="A2000" s="15">
        <v>45004</v>
      </c>
      <c r="B2000">
        <f t="shared" si="186"/>
        <v>2023</v>
      </c>
      <c r="C2000">
        <f t="shared" si="187"/>
        <v>3</v>
      </c>
      <c r="D2000">
        <f t="shared" si="188"/>
        <v>19</v>
      </c>
      <c r="E2000">
        <f t="shared" si="189"/>
        <v>202303</v>
      </c>
      <c r="F2000" s="105">
        <v>42.208329999999997</v>
      </c>
      <c r="G2000" s="105"/>
      <c r="H2000" s="44"/>
      <c r="J2000" s="32">
        <f t="shared" si="190"/>
        <v>10</v>
      </c>
      <c r="K2000" s="32">
        <f t="shared" si="191"/>
        <v>0</v>
      </c>
    </row>
    <row r="2001" spans="1:11" x14ac:dyDescent="0.35">
      <c r="A2001" s="15">
        <v>45005</v>
      </c>
      <c r="B2001">
        <f t="shared" si="186"/>
        <v>2023</v>
      </c>
      <c r="C2001">
        <f t="shared" si="187"/>
        <v>3</v>
      </c>
      <c r="D2001">
        <f t="shared" si="188"/>
        <v>20</v>
      </c>
      <c r="E2001">
        <f t="shared" si="189"/>
        <v>202303</v>
      </c>
      <c r="F2001" s="105">
        <v>47.916670000000003</v>
      </c>
      <c r="G2001" s="105"/>
      <c r="H2001" s="44"/>
      <c r="J2001" s="32">
        <f t="shared" si="190"/>
        <v>4</v>
      </c>
      <c r="K2001" s="32">
        <f t="shared" si="191"/>
        <v>0</v>
      </c>
    </row>
    <row r="2002" spans="1:11" x14ac:dyDescent="0.35">
      <c r="A2002" s="15">
        <v>45006</v>
      </c>
      <c r="B2002">
        <f t="shared" si="186"/>
        <v>2023</v>
      </c>
      <c r="C2002">
        <f t="shared" si="187"/>
        <v>3</v>
      </c>
      <c r="D2002">
        <f t="shared" si="188"/>
        <v>21</v>
      </c>
      <c r="E2002">
        <f t="shared" si="189"/>
        <v>202303</v>
      </c>
      <c r="F2002" s="105">
        <v>44.583329999999997</v>
      </c>
      <c r="G2002" s="105"/>
      <c r="H2002" s="44"/>
      <c r="J2002" s="32">
        <f t="shared" si="190"/>
        <v>7</v>
      </c>
      <c r="K2002" s="32">
        <f t="shared" si="191"/>
        <v>0</v>
      </c>
    </row>
    <row r="2003" spans="1:11" x14ac:dyDescent="0.35">
      <c r="A2003" s="15">
        <v>45007</v>
      </c>
      <c r="B2003">
        <f t="shared" si="186"/>
        <v>2023</v>
      </c>
      <c r="C2003">
        <f t="shared" si="187"/>
        <v>3</v>
      </c>
      <c r="D2003">
        <f t="shared" si="188"/>
        <v>22</v>
      </c>
      <c r="E2003">
        <f t="shared" si="189"/>
        <v>202303</v>
      </c>
      <c r="F2003" s="105">
        <v>44.833329999999997</v>
      </c>
      <c r="G2003" s="105"/>
      <c r="H2003" s="44"/>
      <c r="J2003" s="32">
        <f t="shared" si="190"/>
        <v>7</v>
      </c>
      <c r="K2003" s="32">
        <f t="shared" si="191"/>
        <v>0</v>
      </c>
    </row>
    <row r="2004" spans="1:11" x14ac:dyDescent="0.35">
      <c r="A2004" s="15">
        <v>45008</v>
      </c>
      <c r="B2004">
        <f t="shared" si="186"/>
        <v>2023</v>
      </c>
      <c r="C2004">
        <f t="shared" si="187"/>
        <v>3</v>
      </c>
      <c r="D2004">
        <f t="shared" si="188"/>
        <v>23</v>
      </c>
      <c r="E2004">
        <f t="shared" si="189"/>
        <v>202303</v>
      </c>
      <c r="F2004" s="105">
        <v>42.416670000000003</v>
      </c>
      <c r="G2004" s="105"/>
      <c r="H2004" s="44"/>
      <c r="J2004" s="32">
        <f t="shared" si="190"/>
        <v>10</v>
      </c>
      <c r="K2004" s="32">
        <f t="shared" si="191"/>
        <v>0</v>
      </c>
    </row>
    <row r="2005" spans="1:11" x14ac:dyDescent="0.35">
      <c r="A2005" s="15">
        <v>45009</v>
      </c>
      <c r="B2005">
        <f t="shared" si="186"/>
        <v>2023</v>
      </c>
      <c r="C2005">
        <f t="shared" si="187"/>
        <v>3</v>
      </c>
      <c r="D2005">
        <f t="shared" si="188"/>
        <v>24</v>
      </c>
      <c r="E2005">
        <f t="shared" si="189"/>
        <v>202303</v>
      </c>
      <c r="F2005" s="105">
        <v>42.541670000000003</v>
      </c>
      <c r="G2005" s="105"/>
      <c r="H2005" s="44"/>
      <c r="J2005" s="32">
        <f t="shared" si="190"/>
        <v>9</v>
      </c>
      <c r="K2005" s="32">
        <f t="shared" si="191"/>
        <v>0</v>
      </c>
    </row>
    <row r="2006" spans="1:11" x14ac:dyDescent="0.35">
      <c r="A2006" s="15">
        <v>45010</v>
      </c>
      <c r="B2006">
        <f t="shared" si="186"/>
        <v>2023</v>
      </c>
      <c r="C2006">
        <f t="shared" si="187"/>
        <v>3</v>
      </c>
      <c r="D2006">
        <f t="shared" si="188"/>
        <v>25</v>
      </c>
      <c r="E2006">
        <f t="shared" si="189"/>
        <v>202303</v>
      </c>
      <c r="F2006" s="105">
        <v>39.458329999999997</v>
      </c>
      <c r="G2006" s="105"/>
      <c r="H2006" s="44"/>
      <c r="J2006" s="32">
        <f t="shared" si="190"/>
        <v>13</v>
      </c>
      <c r="K2006" s="32">
        <f t="shared" si="191"/>
        <v>0</v>
      </c>
    </row>
    <row r="2007" spans="1:11" x14ac:dyDescent="0.35">
      <c r="A2007" s="15">
        <v>45011</v>
      </c>
      <c r="B2007">
        <f t="shared" si="186"/>
        <v>2023</v>
      </c>
      <c r="C2007">
        <f t="shared" si="187"/>
        <v>3</v>
      </c>
      <c r="D2007">
        <f t="shared" si="188"/>
        <v>26</v>
      </c>
      <c r="E2007">
        <f t="shared" si="189"/>
        <v>202303</v>
      </c>
      <c r="F2007" s="105">
        <v>41</v>
      </c>
      <c r="G2007" s="105"/>
      <c r="H2007" s="44"/>
      <c r="J2007" s="32">
        <f t="shared" si="190"/>
        <v>11</v>
      </c>
      <c r="K2007" s="32">
        <f t="shared" si="191"/>
        <v>0</v>
      </c>
    </row>
    <row r="2008" spans="1:11" x14ac:dyDescent="0.35">
      <c r="A2008" s="15">
        <v>45012</v>
      </c>
      <c r="B2008">
        <f t="shared" si="186"/>
        <v>2023</v>
      </c>
      <c r="C2008">
        <f t="shared" si="187"/>
        <v>3</v>
      </c>
      <c r="D2008">
        <f t="shared" si="188"/>
        <v>27</v>
      </c>
      <c r="E2008">
        <f t="shared" si="189"/>
        <v>202303</v>
      </c>
      <c r="F2008" s="105">
        <v>40.375</v>
      </c>
      <c r="G2008" s="105"/>
      <c r="H2008" s="44"/>
      <c r="J2008" s="32">
        <f t="shared" si="190"/>
        <v>12</v>
      </c>
      <c r="K2008" s="32">
        <f t="shared" si="191"/>
        <v>0</v>
      </c>
    </row>
    <row r="2009" spans="1:11" x14ac:dyDescent="0.35">
      <c r="A2009" s="15">
        <v>45013</v>
      </c>
      <c r="B2009">
        <f t="shared" si="186"/>
        <v>2023</v>
      </c>
      <c r="C2009">
        <f t="shared" si="187"/>
        <v>3</v>
      </c>
      <c r="D2009">
        <f t="shared" si="188"/>
        <v>28</v>
      </c>
      <c r="E2009">
        <f t="shared" si="189"/>
        <v>202303</v>
      </c>
      <c r="F2009" s="105">
        <v>44.958329999999997</v>
      </c>
      <c r="G2009" s="105"/>
      <c r="H2009" s="44"/>
      <c r="J2009" s="32">
        <f t="shared" si="190"/>
        <v>7</v>
      </c>
      <c r="K2009" s="32">
        <f t="shared" si="191"/>
        <v>0</v>
      </c>
    </row>
    <row r="2010" spans="1:11" x14ac:dyDescent="0.35">
      <c r="A2010" s="15">
        <v>45014</v>
      </c>
      <c r="B2010">
        <f t="shared" si="186"/>
        <v>2023</v>
      </c>
      <c r="C2010">
        <f t="shared" si="187"/>
        <v>3</v>
      </c>
      <c r="D2010">
        <f t="shared" si="188"/>
        <v>29</v>
      </c>
      <c r="E2010">
        <f t="shared" si="189"/>
        <v>202303</v>
      </c>
      <c r="F2010" s="105">
        <v>49.166670000000003</v>
      </c>
      <c r="G2010" s="105"/>
      <c r="H2010" s="44"/>
      <c r="J2010" s="32">
        <f t="shared" si="190"/>
        <v>3</v>
      </c>
      <c r="K2010" s="32">
        <f t="shared" si="191"/>
        <v>0</v>
      </c>
    </row>
    <row r="2011" spans="1:11" x14ac:dyDescent="0.35">
      <c r="A2011" s="15">
        <v>45015</v>
      </c>
      <c r="B2011">
        <f t="shared" si="186"/>
        <v>2023</v>
      </c>
      <c r="C2011">
        <f t="shared" si="187"/>
        <v>3</v>
      </c>
      <c r="D2011">
        <f t="shared" si="188"/>
        <v>30</v>
      </c>
      <c r="E2011">
        <f t="shared" si="189"/>
        <v>202303</v>
      </c>
      <c r="F2011" s="105">
        <v>45.041670000000003</v>
      </c>
      <c r="G2011" s="105"/>
      <c r="H2011" s="44"/>
      <c r="J2011" s="32">
        <f t="shared" si="190"/>
        <v>7</v>
      </c>
      <c r="K2011" s="32">
        <f t="shared" si="191"/>
        <v>0</v>
      </c>
    </row>
    <row r="2012" spans="1:11" x14ac:dyDescent="0.35">
      <c r="A2012" s="15">
        <v>45016</v>
      </c>
      <c r="B2012">
        <f t="shared" si="186"/>
        <v>2023</v>
      </c>
      <c r="C2012">
        <f t="shared" si="187"/>
        <v>3</v>
      </c>
      <c r="D2012">
        <f t="shared" si="188"/>
        <v>31</v>
      </c>
      <c r="E2012">
        <f t="shared" si="189"/>
        <v>202303</v>
      </c>
      <c r="F2012" s="105">
        <v>43.916670000000003</v>
      </c>
      <c r="G2012" s="105"/>
      <c r="H2012" s="44"/>
      <c r="J2012" s="32">
        <f t="shared" si="190"/>
        <v>8</v>
      </c>
      <c r="K2012" s="32">
        <f t="shared" si="191"/>
        <v>0</v>
      </c>
    </row>
    <row r="2013" spans="1:11" x14ac:dyDescent="0.35">
      <c r="A2013" s="15">
        <v>45017</v>
      </c>
      <c r="B2013">
        <f t="shared" si="186"/>
        <v>2023</v>
      </c>
      <c r="C2013">
        <f t="shared" si="187"/>
        <v>4</v>
      </c>
      <c r="D2013">
        <f t="shared" si="188"/>
        <v>1</v>
      </c>
      <c r="E2013">
        <f t="shared" si="189"/>
        <v>202304</v>
      </c>
      <c r="F2013" s="105">
        <v>44.75</v>
      </c>
      <c r="G2013" s="105"/>
      <c r="H2013" s="44"/>
      <c r="J2013" s="32">
        <f t="shared" si="190"/>
        <v>7</v>
      </c>
      <c r="K2013" s="32">
        <f t="shared" si="191"/>
        <v>0</v>
      </c>
    </row>
    <row r="2014" spans="1:11" x14ac:dyDescent="0.35">
      <c r="A2014" s="15">
        <v>45018</v>
      </c>
      <c r="B2014">
        <f t="shared" si="186"/>
        <v>2023</v>
      </c>
      <c r="C2014">
        <f t="shared" si="187"/>
        <v>4</v>
      </c>
      <c r="D2014">
        <f t="shared" si="188"/>
        <v>2</v>
      </c>
      <c r="E2014">
        <f t="shared" si="189"/>
        <v>202304</v>
      </c>
      <c r="F2014" s="105">
        <v>38.333329999999997</v>
      </c>
      <c r="G2014" s="105"/>
      <c r="H2014" s="44"/>
      <c r="J2014" s="32">
        <f t="shared" si="190"/>
        <v>14</v>
      </c>
      <c r="K2014" s="32">
        <f t="shared" si="191"/>
        <v>0</v>
      </c>
    </row>
    <row r="2015" spans="1:11" x14ac:dyDescent="0.35">
      <c r="A2015" s="15">
        <v>45019</v>
      </c>
      <c r="B2015">
        <f t="shared" si="186"/>
        <v>2023</v>
      </c>
      <c r="C2015">
        <f t="shared" si="187"/>
        <v>4</v>
      </c>
      <c r="D2015">
        <f t="shared" si="188"/>
        <v>3</v>
      </c>
      <c r="E2015">
        <f t="shared" si="189"/>
        <v>202304</v>
      </c>
      <c r="F2015" s="105">
        <v>41.875</v>
      </c>
      <c r="G2015" s="105"/>
      <c r="H2015" s="44"/>
      <c r="J2015" s="32">
        <f t="shared" si="190"/>
        <v>10</v>
      </c>
      <c r="K2015" s="32">
        <f t="shared" si="191"/>
        <v>0</v>
      </c>
    </row>
    <row r="2016" spans="1:11" x14ac:dyDescent="0.35">
      <c r="A2016" s="15">
        <v>45020</v>
      </c>
      <c r="B2016">
        <f t="shared" si="186"/>
        <v>2023</v>
      </c>
      <c r="C2016">
        <f t="shared" si="187"/>
        <v>4</v>
      </c>
      <c r="D2016">
        <f t="shared" si="188"/>
        <v>4</v>
      </c>
      <c r="E2016">
        <f t="shared" si="189"/>
        <v>202304</v>
      </c>
      <c r="F2016" s="105">
        <v>40.875</v>
      </c>
      <c r="G2016" s="105"/>
      <c r="H2016" s="44"/>
      <c r="J2016" s="32">
        <f t="shared" si="190"/>
        <v>11</v>
      </c>
      <c r="K2016" s="32">
        <f t="shared" si="191"/>
        <v>0</v>
      </c>
    </row>
    <row r="2017" spans="1:11" x14ac:dyDescent="0.35">
      <c r="A2017" s="15">
        <v>45021</v>
      </c>
      <c r="B2017">
        <f t="shared" si="186"/>
        <v>2023</v>
      </c>
      <c r="C2017">
        <f t="shared" si="187"/>
        <v>4</v>
      </c>
      <c r="D2017">
        <f t="shared" si="188"/>
        <v>5</v>
      </c>
      <c r="E2017">
        <f t="shared" si="189"/>
        <v>202304</v>
      </c>
      <c r="F2017" s="105">
        <v>41.666670000000003</v>
      </c>
      <c r="G2017" s="105"/>
      <c r="H2017" s="44"/>
      <c r="J2017" s="32">
        <f t="shared" si="190"/>
        <v>10</v>
      </c>
      <c r="K2017" s="32">
        <f t="shared" si="191"/>
        <v>0</v>
      </c>
    </row>
    <row r="2018" spans="1:11" x14ac:dyDescent="0.35">
      <c r="A2018" s="15">
        <v>45022</v>
      </c>
      <c r="B2018">
        <f t="shared" si="186"/>
        <v>2023</v>
      </c>
      <c r="C2018">
        <f t="shared" si="187"/>
        <v>4</v>
      </c>
      <c r="D2018">
        <f t="shared" si="188"/>
        <v>6</v>
      </c>
      <c r="E2018">
        <f t="shared" si="189"/>
        <v>202304</v>
      </c>
      <c r="F2018" s="105">
        <v>43.208329999999997</v>
      </c>
      <c r="G2018" s="105"/>
      <c r="H2018" s="44"/>
      <c r="J2018" s="32">
        <f t="shared" si="190"/>
        <v>9</v>
      </c>
      <c r="K2018" s="32">
        <f t="shared" si="191"/>
        <v>0</v>
      </c>
    </row>
    <row r="2019" spans="1:11" x14ac:dyDescent="0.35">
      <c r="A2019" s="15">
        <v>45023</v>
      </c>
      <c r="B2019">
        <f t="shared" si="186"/>
        <v>2023</v>
      </c>
      <c r="C2019">
        <f t="shared" si="187"/>
        <v>4</v>
      </c>
      <c r="D2019">
        <f t="shared" si="188"/>
        <v>7</v>
      </c>
      <c r="E2019">
        <f t="shared" si="189"/>
        <v>202304</v>
      </c>
      <c r="F2019" s="105">
        <v>46.833329999999997</v>
      </c>
      <c r="G2019" s="105"/>
      <c r="H2019" s="44"/>
      <c r="J2019" s="32">
        <f t="shared" si="190"/>
        <v>5</v>
      </c>
      <c r="K2019" s="32">
        <f t="shared" si="191"/>
        <v>0</v>
      </c>
    </row>
    <row r="2020" spans="1:11" x14ac:dyDescent="0.35">
      <c r="A2020" s="15">
        <v>45024</v>
      </c>
      <c r="B2020">
        <f t="shared" si="186"/>
        <v>2023</v>
      </c>
      <c r="C2020">
        <f t="shared" si="187"/>
        <v>4</v>
      </c>
      <c r="D2020">
        <f t="shared" si="188"/>
        <v>8</v>
      </c>
      <c r="E2020">
        <f t="shared" si="189"/>
        <v>202304</v>
      </c>
      <c r="F2020" s="105">
        <v>47.083329999999997</v>
      </c>
      <c r="G2020" s="105"/>
      <c r="H2020" s="44"/>
      <c r="J2020" s="32">
        <f t="shared" si="190"/>
        <v>5</v>
      </c>
      <c r="K2020" s="32">
        <f t="shared" si="191"/>
        <v>0</v>
      </c>
    </row>
    <row r="2021" spans="1:11" x14ac:dyDescent="0.35">
      <c r="A2021" s="15">
        <v>45025</v>
      </c>
      <c r="B2021">
        <f t="shared" si="186"/>
        <v>2023</v>
      </c>
      <c r="C2021">
        <f t="shared" si="187"/>
        <v>4</v>
      </c>
      <c r="D2021">
        <f t="shared" si="188"/>
        <v>9</v>
      </c>
      <c r="E2021">
        <f t="shared" si="189"/>
        <v>202304</v>
      </c>
      <c r="F2021" s="105">
        <v>51.583329999999997</v>
      </c>
      <c r="G2021" s="105"/>
      <c r="H2021" s="44"/>
      <c r="J2021" s="32">
        <f t="shared" si="190"/>
        <v>0</v>
      </c>
      <c r="K2021" s="32">
        <f t="shared" si="191"/>
        <v>0</v>
      </c>
    </row>
    <row r="2022" spans="1:11" x14ac:dyDescent="0.35">
      <c r="A2022" s="15">
        <v>45026</v>
      </c>
      <c r="B2022">
        <f t="shared" si="186"/>
        <v>2023</v>
      </c>
      <c r="C2022">
        <f t="shared" si="187"/>
        <v>4</v>
      </c>
      <c r="D2022">
        <f t="shared" si="188"/>
        <v>10</v>
      </c>
      <c r="E2022">
        <f t="shared" si="189"/>
        <v>202304</v>
      </c>
      <c r="F2022" s="105">
        <v>49.375</v>
      </c>
      <c r="G2022" s="105"/>
      <c r="H2022" s="44"/>
      <c r="J2022" s="32">
        <f t="shared" si="190"/>
        <v>3</v>
      </c>
      <c r="K2022" s="32">
        <f t="shared" si="191"/>
        <v>0</v>
      </c>
    </row>
    <row r="2023" spans="1:11" x14ac:dyDescent="0.35">
      <c r="A2023" s="15">
        <v>45027</v>
      </c>
      <c r="B2023">
        <f t="shared" si="186"/>
        <v>2023</v>
      </c>
      <c r="C2023">
        <f t="shared" si="187"/>
        <v>4</v>
      </c>
      <c r="D2023">
        <f t="shared" si="188"/>
        <v>11</v>
      </c>
      <c r="E2023">
        <f t="shared" si="189"/>
        <v>202304</v>
      </c>
      <c r="F2023" s="105">
        <v>47.125</v>
      </c>
      <c r="G2023" s="105"/>
      <c r="H2023" s="44"/>
      <c r="J2023" s="32">
        <f t="shared" si="190"/>
        <v>5</v>
      </c>
      <c r="K2023" s="32">
        <f t="shared" si="191"/>
        <v>0</v>
      </c>
    </row>
    <row r="2024" spans="1:11" x14ac:dyDescent="0.35">
      <c r="A2024" s="15">
        <v>45028</v>
      </c>
      <c r="B2024">
        <f t="shared" si="186"/>
        <v>2023</v>
      </c>
      <c r="C2024">
        <f t="shared" si="187"/>
        <v>4</v>
      </c>
      <c r="D2024">
        <f t="shared" si="188"/>
        <v>12</v>
      </c>
      <c r="E2024">
        <f t="shared" si="189"/>
        <v>202304</v>
      </c>
      <c r="F2024" s="105">
        <v>42.041670000000003</v>
      </c>
      <c r="G2024" s="105"/>
      <c r="H2024" s="44"/>
      <c r="J2024" s="32">
        <f t="shared" si="190"/>
        <v>10</v>
      </c>
      <c r="K2024" s="32">
        <f t="shared" si="191"/>
        <v>0</v>
      </c>
    </row>
    <row r="2025" spans="1:11" x14ac:dyDescent="0.35">
      <c r="A2025" s="15">
        <v>45029</v>
      </c>
      <c r="B2025">
        <f t="shared" si="186"/>
        <v>2023</v>
      </c>
      <c r="C2025">
        <f t="shared" si="187"/>
        <v>4</v>
      </c>
      <c r="D2025">
        <f t="shared" si="188"/>
        <v>13</v>
      </c>
      <c r="E2025">
        <f t="shared" si="189"/>
        <v>202304</v>
      </c>
      <c r="F2025" s="105">
        <v>43.291670000000003</v>
      </c>
      <c r="G2025" s="105"/>
      <c r="H2025" s="44"/>
      <c r="J2025" s="32">
        <f t="shared" si="190"/>
        <v>9</v>
      </c>
      <c r="K2025" s="32">
        <f t="shared" si="191"/>
        <v>0</v>
      </c>
    </row>
    <row r="2026" spans="1:11" x14ac:dyDescent="0.35">
      <c r="A2026" s="15">
        <v>45030</v>
      </c>
      <c r="B2026">
        <f t="shared" si="186"/>
        <v>2023</v>
      </c>
      <c r="C2026">
        <f t="shared" si="187"/>
        <v>4</v>
      </c>
      <c r="D2026">
        <f t="shared" si="188"/>
        <v>14</v>
      </c>
      <c r="E2026">
        <f t="shared" si="189"/>
        <v>202304</v>
      </c>
      <c r="F2026" s="105">
        <v>47.625</v>
      </c>
      <c r="G2026" s="105"/>
      <c r="H2026" s="44"/>
      <c r="J2026" s="32">
        <f t="shared" si="190"/>
        <v>4</v>
      </c>
      <c r="K2026" s="32">
        <f t="shared" si="191"/>
        <v>0</v>
      </c>
    </row>
    <row r="2027" spans="1:11" x14ac:dyDescent="0.35">
      <c r="A2027" s="15">
        <v>45031</v>
      </c>
      <c r="B2027">
        <f t="shared" si="186"/>
        <v>2023</v>
      </c>
      <c r="C2027">
        <f t="shared" si="187"/>
        <v>4</v>
      </c>
      <c r="D2027">
        <f t="shared" si="188"/>
        <v>15</v>
      </c>
      <c r="E2027">
        <f t="shared" si="189"/>
        <v>202304</v>
      </c>
      <c r="F2027" s="105">
        <v>47.833329999999997</v>
      </c>
      <c r="G2027" s="105"/>
      <c r="H2027" s="44"/>
      <c r="J2027" s="32">
        <f t="shared" si="190"/>
        <v>4</v>
      </c>
      <c r="K2027" s="32">
        <f t="shared" si="191"/>
        <v>0</v>
      </c>
    </row>
    <row r="2028" spans="1:11" x14ac:dyDescent="0.35">
      <c r="A2028" s="15">
        <v>45032</v>
      </c>
      <c r="B2028">
        <f t="shared" si="186"/>
        <v>2023</v>
      </c>
      <c r="C2028">
        <f t="shared" si="187"/>
        <v>4</v>
      </c>
      <c r="D2028">
        <f t="shared" si="188"/>
        <v>16</v>
      </c>
      <c r="E2028">
        <f t="shared" si="189"/>
        <v>202304</v>
      </c>
      <c r="F2028" s="105">
        <v>47.75</v>
      </c>
      <c r="G2028" s="105"/>
      <c r="H2028" s="44"/>
      <c r="J2028" s="32">
        <f t="shared" si="190"/>
        <v>4</v>
      </c>
      <c r="K2028" s="32">
        <f t="shared" si="191"/>
        <v>0</v>
      </c>
    </row>
    <row r="2029" spans="1:11" x14ac:dyDescent="0.35">
      <c r="A2029" s="15">
        <v>45033</v>
      </c>
      <c r="B2029">
        <f t="shared" si="186"/>
        <v>2023</v>
      </c>
      <c r="C2029">
        <f t="shared" si="187"/>
        <v>4</v>
      </c>
      <c r="D2029">
        <f t="shared" si="188"/>
        <v>17</v>
      </c>
      <c r="E2029">
        <f t="shared" si="189"/>
        <v>202304</v>
      </c>
      <c r="F2029" s="105">
        <v>45.625</v>
      </c>
      <c r="G2029" s="105"/>
      <c r="H2029" s="44"/>
      <c r="J2029" s="32">
        <f t="shared" si="190"/>
        <v>6</v>
      </c>
      <c r="K2029" s="32">
        <f t="shared" si="191"/>
        <v>0</v>
      </c>
    </row>
    <row r="2030" spans="1:11" x14ac:dyDescent="0.35">
      <c r="A2030" s="15">
        <v>45034</v>
      </c>
      <c r="B2030">
        <f t="shared" si="186"/>
        <v>2023</v>
      </c>
      <c r="C2030">
        <f t="shared" si="187"/>
        <v>4</v>
      </c>
      <c r="D2030">
        <f t="shared" si="188"/>
        <v>18</v>
      </c>
      <c r="E2030">
        <f t="shared" si="189"/>
        <v>202304</v>
      </c>
      <c r="F2030" s="105">
        <v>47.208329999999997</v>
      </c>
      <c r="G2030" s="105"/>
      <c r="H2030" s="44"/>
      <c r="J2030" s="32">
        <f t="shared" si="190"/>
        <v>5</v>
      </c>
      <c r="K2030" s="32">
        <f t="shared" si="191"/>
        <v>0</v>
      </c>
    </row>
    <row r="2031" spans="1:11" x14ac:dyDescent="0.35">
      <c r="A2031" s="15">
        <v>45035</v>
      </c>
      <c r="B2031">
        <f t="shared" si="186"/>
        <v>2023</v>
      </c>
      <c r="C2031">
        <f t="shared" si="187"/>
        <v>4</v>
      </c>
      <c r="D2031">
        <f t="shared" si="188"/>
        <v>19</v>
      </c>
      <c r="E2031">
        <f t="shared" si="189"/>
        <v>202304</v>
      </c>
      <c r="F2031" s="105">
        <v>41.583329999999997</v>
      </c>
      <c r="G2031" s="105"/>
      <c r="H2031" s="44"/>
      <c r="J2031" s="32">
        <f t="shared" si="190"/>
        <v>10</v>
      </c>
      <c r="K2031" s="32">
        <f t="shared" si="191"/>
        <v>0</v>
      </c>
    </row>
    <row r="2032" spans="1:11" x14ac:dyDescent="0.35">
      <c r="A2032" s="15">
        <v>45036</v>
      </c>
      <c r="B2032">
        <f t="shared" si="186"/>
        <v>2023</v>
      </c>
      <c r="C2032">
        <f t="shared" si="187"/>
        <v>4</v>
      </c>
      <c r="D2032">
        <f t="shared" si="188"/>
        <v>20</v>
      </c>
      <c r="E2032">
        <f t="shared" si="189"/>
        <v>202304</v>
      </c>
      <c r="F2032" s="105">
        <v>41.708329999999997</v>
      </c>
      <c r="G2032" s="105"/>
      <c r="H2032" s="44"/>
      <c r="J2032" s="32">
        <f t="shared" si="190"/>
        <v>10</v>
      </c>
      <c r="K2032" s="32">
        <f t="shared" si="191"/>
        <v>0</v>
      </c>
    </row>
    <row r="2033" spans="1:11" x14ac:dyDescent="0.35">
      <c r="A2033" s="15">
        <v>45037</v>
      </c>
      <c r="B2033">
        <f t="shared" si="186"/>
        <v>2023</v>
      </c>
      <c r="C2033">
        <f t="shared" si="187"/>
        <v>4</v>
      </c>
      <c r="D2033">
        <f t="shared" si="188"/>
        <v>21</v>
      </c>
      <c r="E2033">
        <f t="shared" si="189"/>
        <v>202304</v>
      </c>
      <c r="F2033" s="105">
        <v>47.208329999999997</v>
      </c>
      <c r="G2033" s="105"/>
      <c r="H2033" s="44"/>
      <c r="J2033" s="32">
        <f t="shared" si="190"/>
        <v>5</v>
      </c>
      <c r="K2033" s="32">
        <f t="shared" si="191"/>
        <v>0</v>
      </c>
    </row>
    <row r="2034" spans="1:11" x14ac:dyDescent="0.35">
      <c r="A2034" s="15">
        <v>45038</v>
      </c>
      <c r="B2034">
        <f t="shared" si="186"/>
        <v>2023</v>
      </c>
      <c r="C2034">
        <f t="shared" si="187"/>
        <v>4</v>
      </c>
      <c r="D2034">
        <f t="shared" si="188"/>
        <v>22</v>
      </c>
      <c r="E2034">
        <f t="shared" si="189"/>
        <v>202304</v>
      </c>
      <c r="F2034" s="105">
        <v>51.708329999999997</v>
      </c>
      <c r="G2034" s="105"/>
      <c r="H2034" s="44"/>
      <c r="J2034" s="32">
        <f t="shared" si="190"/>
        <v>0</v>
      </c>
      <c r="K2034" s="32">
        <f t="shared" si="191"/>
        <v>0</v>
      </c>
    </row>
    <row r="2035" spans="1:11" x14ac:dyDescent="0.35">
      <c r="A2035" s="15">
        <v>45039</v>
      </c>
      <c r="B2035">
        <f t="shared" si="186"/>
        <v>2023</v>
      </c>
      <c r="C2035">
        <f t="shared" si="187"/>
        <v>4</v>
      </c>
      <c r="D2035">
        <f t="shared" si="188"/>
        <v>23</v>
      </c>
      <c r="E2035">
        <f t="shared" si="189"/>
        <v>202304</v>
      </c>
      <c r="F2035" s="105">
        <v>53.5</v>
      </c>
      <c r="G2035" s="105"/>
      <c r="H2035" s="44"/>
      <c r="J2035" s="32">
        <f t="shared" si="190"/>
        <v>0</v>
      </c>
      <c r="K2035" s="32">
        <f t="shared" si="191"/>
        <v>0</v>
      </c>
    </row>
    <row r="2036" spans="1:11" x14ac:dyDescent="0.35">
      <c r="A2036" s="15">
        <v>45040</v>
      </c>
      <c r="B2036">
        <f t="shared" si="186"/>
        <v>2023</v>
      </c>
      <c r="C2036">
        <f t="shared" si="187"/>
        <v>4</v>
      </c>
      <c r="D2036">
        <f t="shared" si="188"/>
        <v>24</v>
      </c>
      <c r="E2036">
        <f t="shared" si="189"/>
        <v>202304</v>
      </c>
      <c r="F2036" s="105">
        <v>54.333329999999997</v>
      </c>
      <c r="G2036" s="105"/>
      <c r="H2036" s="44"/>
      <c r="J2036" s="32">
        <f t="shared" si="190"/>
        <v>0</v>
      </c>
      <c r="K2036" s="32">
        <f t="shared" si="191"/>
        <v>0</v>
      </c>
    </row>
    <row r="2037" spans="1:11" x14ac:dyDescent="0.35">
      <c r="A2037" s="15">
        <v>45041</v>
      </c>
      <c r="B2037">
        <f t="shared" si="186"/>
        <v>2023</v>
      </c>
      <c r="C2037">
        <f t="shared" si="187"/>
        <v>4</v>
      </c>
      <c r="D2037">
        <f t="shared" si="188"/>
        <v>25</v>
      </c>
      <c r="E2037">
        <f t="shared" si="189"/>
        <v>202304</v>
      </c>
      <c r="F2037" s="105">
        <v>53.958329999999997</v>
      </c>
      <c r="G2037" s="105"/>
      <c r="H2037" s="44"/>
      <c r="J2037" s="32">
        <f t="shared" si="190"/>
        <v>0</v>
      </c>
      <c r="K2037" s="32">
        <f t="shared" si="191"/>
        <v>0</v>
      </c>
    </row>
    <row r="2038" spans="1:11" x14ac:dyDescent="0.35">
      <c r="A2038" s="15">
        <v>45042</v>
      </c>
      <c r="B2038">
        <f t="shared" si="186"/>
        <v>2023</v>
      </c>
      <c r="C2038">
        <f t="shared" si="187"/>
        <v>4</v>
      </c>
      <c r="D2038">
        <f t="shared" si="188"/>
        <v>26</v>
      </c>
      <c r="E2038">
        <f t="shared" si="189"/>
        <v>202304</v>
      </c>
      <c r="F2038" s="105">
        <v>58.583329999999997</v>
      </c>
      <c r="G2038" s="105"/>
      <c r="H2038" s="44"/>
      <c r="J2038" s="32">
        <f t="shared" si="190"/>
        <v>0</v>
      </c>
      <c r="K2038" s="32">
        <f t="shared" si="191"/>
        <v>0</v>
      </c>
    </row>
    <row r="2039" spans="1:11" x14ac:dyDescent="0.35">
      <c r="A2039" s="15">
        <v>45043</v>
      </c>
      <c r="B2039">
        <f t="shared" si="186"/>
        <v>2023</v>
      </c>
      <c r="C2039">
        <f t="shared" si="187"/>
        <v>4</v>
      </c>
      <c r="D2039">
        <f t="shared" si="188"/>
        <v>27</v>
      </c>
      <c r="E2039">
        <f t="shared" si="189"/>
        <v>202304</v>
      </c>
      <c r="F2039" s="105">
        <v>59.916670000000003</v>
      </c>
      <c r="G2039" s="105"/>
      <c r="H2039" s="44"/>
      <c r="J2039" s="32">
        <f t="shared" si="190"/>
        <v>0</v>
      </c>
      <c r="K2039" s="32">
        <f t="shared" si="191"/>
        <v>0</v>
      </c>
    </row>
    <row r="2040" spans="1:11" x14ac:dyDescent="0.35">
      <c r="A2040" s="15">
        <v>45044</v>
      </c>
      <c r="B2040">
        <f t="shared" si="186"/>
        <v>2023</v>
      </c>
      <c r="C2040">
        <f t="shared" si="187"/>
        <v>4</v>
      </c>
      <c r="D2040">
        <f t="shared" si="188"/>
        <v>28</v>
      </c>
      <c r="E2040">
        <f t="shared" si="189"/>
        <v>202304</v>
      </c>
      <c r="F2040" s="105">
        <v>59.916670000000003</v>
      </c>
      <c r="G2040" s="105"/>
      <c r="H2040" s="44"/>
      <c r="J2040" s="32">
        <f t="shared" si="190"/>
        <v>0</v>
      </c>
      <c r="K2040" s="32">
        <f t="shared" si="191"/>
        <v>0</v>
      </c>
    </row>
    <row r="2041" spans="1:11" x14ac:dyDescent="0.35">
      <c r="A2041" s="15">
        <v>45045</v>
      </c>
      <c r="B2041">
        <f t="shared" si="186"/>
        <v>2023</v>
      </c>
      <c r="C2041">
        <f t="shared" si="187"/>
        <v>4</v>
      </c>
      <c r="D2041">
        <f t="shared" si="188"/>
        <v>29</v>
      </c>
      <c r="E2041">
        <f t="shared" si="189"/>
        <v>202304</v>
      </c>
      <c r="F2041" s="105">
        <v>64.416659999999993</v>
      </c>
      <c r="G2041" s="105"/>
      <c r="H2041" s="44"/>
      <c r="J2041" s="32">
        <f t="shared" si="190"/>
        <v>0</v>
      </c>
      <c r="K2041" s="32">
        <f t="shared" si="191"/>
        <v>2</v>
      </c>
    </row>
    <row r="2042" spans="1:11" x14ac:dyDescent="0.35">
      <c r="A2042" s="15">
        <v>45046</v>
      </c>
      <c r="B2042">
        <f t="shared" si="186"/>
        <v>2023</v>
      </c>
      <c r="C2042">
        <f t="shared" si="187"/>
        <v>4</v>
      </c>
      <c r="D2042">
        <f t="shared" si="188"/>
        <v>30</v>
      </c>
      <c r="E2042">
        <f t="shared" si="189"/>
        <v>202304</v>
      </c>
      <c r="F2042" s="105">
        <v>68.166659999999993</v>
      </c>
      <c r="G2042" s="105"/>
      <c r="H2042" s="44"/>
      <c r="J2042" s="32">
        <f t="shared" si="190"/>
        <v>0</v>
      </c>
      <c r="K2042" s="32">
        <f t="shared" si="191"/>
        <v>6</v>
      </c>
    </row>
    <row r="2043" spans="1:11" x14ac:dyDescent="0.35">
      <c r="A2043" s="15">
        <v>45047</v>
      </c>
      <c r="B2043">
        <f t="shared" si="186"/>
        <v>2023</v>
      </c>
      <c r="C2043">
        <f t="shared" si="187"/>
        <v>5</v>
      </c>
      <c r="D2043">
        <f t="shared" si="188"/>
        <v>1</v>
      </c>
      <c r="E2043">
        <f t="shared" si="189"/>
        <v>202305</v>
      </c>
      <c r="F2043" s="105">
        <v>67.75</v>
      </c>
      <c r="G2043" s="105"/>
      <c r="H2043" s="44"/>
      <c r="J2043" s="32">
        <f t="shared" si="190"/>
        <v>0</v>
      </c>
      <c r="K2043" s="32">
        <f t="shared" si="191"/>
        <v>6</v>
      </c>
    </row>
    <row r="2044" spans="1:11" x14ac:dyDescent="0.35">
      <c r="A2044" s="15">
        <v>45048</v>
      </c>
      <c r="B2044">
        <f t="shared" si="186"/>
        <v>2023</v>
      </c>
      <c r="C2044">
        <f t="shared" si="187"/>
        <v>5</v>
      </c>
      <c r="D2044">
        <f t="shared" si="188"/>
        <v>2</v>
      </c>
      <c r="E2044">
        <f t="shared" si="189"/>
        <v>202305</v>
      </c>
      <c r="F2044" s="105">
        <v>72</v>
      </c>
      <c r="G2044" s="105"/>
      <c r="H2044" s="44"/>
      <c r="J2044" s="32">
        <f t="shared" si="190"/>
        <v>0</v>
      </c>
      <c r="K2044" s="32">
        <f t="shared" si="191"/>
        <v>10</v>
      </c>
    </row>
    <row r="2045" spans="1:11" x14ac:dyDescent="0.35">
      <c r="A2045" s="15">
        <v>45049</v>
      </c>
      <c r="B2045">
        <f t="shared" si="186"/>
        <v>2023</v>
      </c>
      <c r="C2045">
        <f t="shared" si="187"/>
        <v>5</v>
      </c>
      <c r="D2045">
        <f t="shared" si="188"/>
        <v>3</v>
      </c>
      <c r="E2045">
        <f t="shared" si="189"/>
        <v>202305</v>
      </c>
      <c r="F2045" s="105">
        <v>71.375</v>
      </c>
      <c r="G2045" s="105"/>
      <c r="H2045" s="44"/>
      <c r="J2045" s="32">
        <f t="shared" si="190"/>
        <v>0</v>
      </c>
      <c r="K2045" s="32">
        <f t="shared" si="191"/>
        <v>9</v>
      </c>
    </row>
    <row r="2046" spans="1:11" x14ac:dyDescent="0.35">
      <c r="A2046" s="15">
        <v>45050</v>
      </c>
      <c r="B2046">
        <f t="shared" si="186"/>
        <v>2023</v>
      </c>
      <c r="C2046">
        <f t="shared" si="187"/>
        <v>5</v>
      </c>
      <c r="D2046">
        <f t="shared" si="188"/>
        <v>4</v>
      </c>
      <c r="E2046">
        <f t="shared" si="189"/>
        <v>202305</v>
      </c>
      <c r="F2046" s="105">
        <v>71.916659999999993</v>
      </c>
      <c r="G2046" s="105"/>
      <c r="H2046" s="44"/>
      <c r="J2046" s="32">
        <f t="shared" si="190"/>
        <v>0</v>
      </c>
      <c r="K2046" s="32">
        <f t="shared" si="191"/>
        <v>10</v>
      </c>
    </row>
    <row r="2047" spans="1:11" x14ac:dyDescent="0.35">
      <c r="A2047" s="15">
        <v>45051</v>
      </c>
      <c r="B2047">
        <f t="shared" si="186"/>
        <v>2023</v>
      </c>
      <c r="C2047">
        <f t="shared" si="187"/>
        <v>5</v>
      </c>
      <c r="D2047">
        <f t="shared" si="188"/>
        <v>5</v>
      </c>
      <c r="E2047">
        <f t="shared" si="189"/>
        <v>202305</v>
      </c>
      <c r="F2047" s="105">
        <v>58.291670000000003</v>
      </c>
      <c r="G2047" s="105"/>
      <c r="H2047" s="44"/>
      <c r="J2047" s="32">
        <f t="shared" si="190"/>
        <v>0</v>
      </c>
      <c r="K2047" s="32">
        <f t="shared" si="191"/>
        <v>0</v>
      </c>
    </row>
    <row r="2048" spans="1:11" x14ac:dyDescent="0.35">
      <c r="A2048" s="15">
        <v>45052</v>
      </c>
      <c r="B2048">
        <f t="shared" si="186"/>
        <v>2023</v>
      </c>
      <c r="C2048">
        <f t="shared" si="187"/>
        <v>5</v>
      </c>
      <c r="D2048">
        <f t="shared" si="188"/>
        <v>6</v>
      </c>
      <c r="E2048">
        <f t="shared" si="189"/>
        <v>202305</v>
      </c>
      <c r="F2048" s="105">
        <v>54.958329999999997</v>
      </c>
      <c r="G2048" s="105"/>
      <c r="H2048" s="44"/>
      <c r="J2048" s="32">
        <f t="shared" si="190"/>
        <v>0</v>
      </c>
      <c r="K2048" s="32">
        <f t="shared" si="191"/>
        <v>0</v>
      </c>
    </row>
    <row r="2049" spans="1:11" x14ac:dyDescent="0.35">
      <c r="A2049" s="15">
        <v>45053</v>
      </c>
      <c r="B2049">
        <f t="shared" si="186"/>
        <v>2023</v>
      </c>
      <c r="C2049">
        <f t="shared" si="187"/>
        <v>5</v>
      </c>
      <c r="D2049">
        <f t="shared" si="188"/>
        <v>7</v>
      </c>
      <c r="E2049">
        <f t="shared" si="189"/>
        <v>202305</v>
      </c>
      <c r="F2049" s="105">
        <v>57.916670000000003</v>
      </c>
      <c r="G2049" s="105"/>
      <c r="H2049" s="44"/>
      <c r="J2049" s="32">
        <f t="shared" si="190"/>
        <v>0</v>
      </c>
      <c r="K2049" s="32">
        <f t="shared" si="191"/>
        <v>0</v>
      </c>
    </row>
    <row r="2050" spans="1:11" x14ac:dyDescent="0.35">
      <c r="A2050" s="15">
        <v>45054</v>
      </c>
      <c r="B2050">
        <f t="shared" si="186"/>
        <v>2023</v>
      </c>
      <c r="C2050">
        <f t="shared" si="187"/>
        <v>5</v>
      </c>
      <c r="D2050">
        <f t="shared" si="188"/>
        <v>8</v>
      </c>
      <c r="E2050">
        <f t="shared" si="189"/>
        <v>202305</v>
      </c>
      <c r="F2050" s="105">
        <v>57.583329999999997</v>
      </c>
      <c r="G2050" s="105"/>
      <c r="H2050" s="44"/>
      <c r="J2050" s="32">
        <f t="shared" si="190"/>
        <v>0</v>
      </c>
      <c r="K2050" s="32">
        <f t="shared" si="191"/>
        <v>0</v>
      </c>
    </row>
    <row r="2051" spans="1:11" x14ac:dyDescent="0.35">
      <c r="A2051" s="15">
        <v>45055</v>
      </c>
      <c r="B2051">
        <f t="shared" si="186"/>
        <v>2023</v>
      </c>
      <c r="C2051">
        <f t="shared" si="187"/>
        <v>5</v>
      </c>
      <c r="D2051">
        <f t="shared" si="188"/>
        <v>9</v>
      </c>
      <c r="E2051">
        <f t="shared" si="189"/>
        <v>202305</v>
      </c>
      <c r="F2051" s="105">
        <v>58.541670000000003</v>
      </c>
      <c r="G2051" s="105"/>
      <c r="H2051" s="44"/>
      <c r="J2051" s="32">
        <f t="shared" si="190"/>
        <v>0</v>
      </c>
      <c r="K2051" s="32">
        <f t="shared" si="191"/>
        <v>0</v>
      </c>
    </row>
    <row r="2052" spans="1:11" x14ac:dyDescent="0.35">
      <c r="A2052" s="15">
        <v>45056</v>
      </c>
      <c r="B2052">
        <f t="shared" si="186"/>
        <v>2023</v>
      </c>
      <c r="C2052">
        <f t="shared" si="187"/>
        <v>5</v>
      </c>
      <c r="D2052">
        <f t="shared" si="188"/>
        <v>10</v>
      </c>
      <c r="E2052">
        <f t="shared" si="189"/>
        <v>202305</v>
      </c>
      <c r="F2052" s="105">
        <v>59.5</v>
      </c>
      <c r="G2052" s="105"/>
      <c r="H2052" s="44"/>
      <c r="J2052" s="32">
        <f t="shared" si="190"/>
        <v>0</v>
      </c>
      <c r="K2052" s="32">
        <f t="shared" si="191"/>
        <v>0</v>
      </c>
    </row>
    <row r="2053" spans="1:11" x14ac:dyDescent="0.35">
      <c r="A2053" s="15">
        <v>45057</v>
      </c>
      <c r="B2053">
        <f t="shared" si="186"/>
        <v>2023</v>
      </c>
      <c r="C2053">
        <f t="shared" si="187"/>
        <v>5</v>
      </c>
      <c r="D2053">
        <f t="shared" si="188"/>
        <v>11</v>
      </c>
      <c r="E2053">
        <f t="shared" si="189"/>
        <v>202305</v>
      </c>
      <c r="F2053" s="105">
        <v>61.75</v>
      </c>
      <c r="G2053" s="105"/>
      <c r="H2053" s="44"/>
      <c r="J2053" s="32">
        <f t="shared" si="190"/>
        <v>0</v>
      </c>
      <c r="K2053" s="32">
        <f t="shared" si="191"/>
        <v>0</v>
      </c>
    </row>
    <row r="2054" spans="1:11" x14ac:dyDescent="0.35">
      <c r="A2054" s="15">
        <v>45058</v>
      </c>
      <c r="B2054">
        <f t="shared" ref="B2054:B2117" si="192">YEAR(A2054)</f>
        <v>2023</v>
      </c>
      <c r="C2054">
        <f t="shared" ref="C2054:C2117" si="193">MONTH(A2054)</f>
        <v>5</v>
      </c>
      <c r="D2054">
        <f t="shared" ref="D2054:D2117" si="194">DAY(A2054)</f>
        <v>12</v>
      </c>
      <c r="E2054">
        <f t="shared" ref="E2054:E2117" si="195">B2054*100+C2054</f>
        <v>202305</v>
      </c>
      <c r="F2054" s="105">
        <v>65.625</v>
      </c>
      <c r="G2054" s="105"/>
      <c r="H2054" s="44"/>
      <c r="J2054" s="32">
        <f t="shared" ref="J2054:J2117" si="196">IF(F2054=999,0,MAX(ROUND($J$3-F2054,0),0))</f>
        <v>0</v>
      </c>
      <c r="K2054" s="32">
        <f t="shared" ref="K2054:K2117" si="197">IF(F2054=999,0,MAX(ROUND(F2054-$K$3,0),0))</f>
        <v>4</v>
      </c>
    </row>
    <row r="2055" spans="1:11" x14ac:dyDescent="0.35">
      <c r="A2055" s="15">
        <v>45059</v>
      </c>
      <c r="B2055">
        <f t="shared" si="192"/>
        <v>2023</v>
      </c>
      <c r="C2055">
        <f t="shared" si="193"/>
        <v>5</v>
      </c>
      <c r="D2055">
        <f t="shared" si="194"/>
        <v>13</v>
      </c>
      <c r="E2055">
        <f t="shared" si="195"/>
        <v>202305</v>
      </c>
      <c r="F2055" s="105">
        <v>69.708340000000007</v>
      </c>
      <c r="G2055" s="105"/>
      <c r="H2055" s="44"/>
      <c r="J2055" s="32">
        <f t="shared" si="196"/>
        <v>0</v>
      </c>
      <c r="K2055" s="32">
        <f t="shared" si="197"/>
        <v>8</v>
      </c>
    </row>
    <row r="2056" spans="1:11" x14ac:dyDescent="0.35">
      <c r="A2056" s="15">
        <v>45060</v>
      </c>
      <c r="B2056">
        <f t="shared" si="192"/>
        <v>2023</v>
      </c>
      <c r="C2056">
        <f t="shared" si="193"/>
        <v>5</v>
      </c>
      <c r="D2056">
        <f t="shared" si="194"/>
        <v>14</v>
      </c>
      <c r="E2056">
        <f t="shared" si="195"/>
        <v>202305</v>
      </c>
      <c r="F2056" s="105">
        <v>72.166659999999993</v>
      </c>
      <c r="G2056" s="105"/>
      <c r="H2056" s="44"/>
      <c r="J2056" s="32">
        <f t="shared" si="196"/>
        <v>0</v>
      </c>
      <c r="K2056" s="32">
        <f t="shared" si="197"/>
        <v>10</v>
      </c>
    </row>
    <row r="2057" spans="1:11" x14ac:dyDescent="0.35">
      <c r="A2057" s="15">
        <v>45061</v>
      </c>
      <c r="B2057">
        <f t="shared" si="192"/>
        <v>2023</v>
      </c>
      <c r="C2057">
        <f t="shared" si="193"/>
        <v>5</v>
      </c>
      <c r="D2057">
        <f t="shared" si="194"/>
        <v>15</v>
      </c>
      <c r="E2057">
        <f t="shared" si="195"/>
        <v>202305</v>
      </c>
      <c r="F2057" s="105">
        <v>70.625</v>
      </c>
      <c r="G2057" s="105"/>
      <c r="H2057" s="44"/>
      <c r="J2057" s="32">
        <f t="shared" si="196"/>
        <v>0</v>
      </c>
      <c r="K2057" s="32">
        <f t="shared" si="197"/>
        <v>9</v>
      </c>
    </row>
    <row r="2058" spans="1:11" x14ac:dyDescent="0.35">
      <c r="A2058" s="15">
        <v>45062</v>
      </c>
      <c r="B2058">
        <f t="shared" si="192"/>
        <v>2023</v>
      </c>
      <c r="C2058">
        <f t="shared" si="193"/>
        <v>5</v>
      </c>
      <c r="D2058">
        <f t="shared" si="194"/>
        <v>16</v>
      </c>
      <c r="E2058">
        <f t="shared" si="195"/>
        <v>202305</v>
      </c>
      <c r="F2058" s="105">
        <v>69.833340000000007</v>
      </c>
      <c r="G2058" s="105"/>
      <c r="H2058" s="44"/>
      <c r="J2058" s="32">
        <f t="shared" si="196"/>
        <v>0</v>
      </c>
      <c r="K2058" s="32">
        <f t="shared" si="197"/>
        <v>8</v>
      </c>
    </row>
    <row r="2059" spans="1:11" x14ac:dyDescent="0.35">
      <c r="A2059" s="15">
        <v>45063</v>
      </c>
      <c r="B2059">
        <f t="shared" si="192"/>
        <v>2023</v>
      </c>
      <c r="C2059">
        <f t="shared" si="193"/>
        <v>5</v>
      </c>
      <c r="D2059">
        <f t="shared" si="194"/>
        <v>17</v>
      </c>
      <c r="E2059">
        <f t="shared" si="195"/>
        <v>202305</v>
      </c>
      <c r="F2059" s="105">
        <v>70.666659999999993</v>
      </c>
      <c r="G2059" s="105"/>
      <c r="H2059" s="44"/>
      <c r="J2059" s="32">
        <f t="shared" si="196"/>
        <v>0</v>
      </c>
      <c r="K2059" s="32">
        <f t="shared" si="197"/>
        <v>9</v>
      </c>
    </row>
    <row r="2060" spans="1:11" x14ac:dyDescent="0.35">
      <c r="A2060" s="15">
        <v>45064</v>
      </c>
      <c r="B2060">
        <f t="shared" si="192"/>
        <v>2023</v>
      </c>
      <c r="C2060">
        <f t="shared" si="193"/>
        <v>5</v>
      </c>
      <c r="D2060">
        <f t="shared" si="194"/>
        <v>18</v>
      </c>
      <c r="E2060">
        <f t="shared" si="195"/>
        <v>202305</v>
      </c>
      <c r="F2060" s="105">
        <v>72.916659999999993</v>
      </c>
      <c r="G2060" s="105"/>
      <c r="H2060" s="44"/>
      <c r="J2060" s="32">
        <f t="shared" si="196"/>
        <v>0</v>
      </c>
      <c r="K2060" s="32">
        <f t="shared" si="197"/>
        <v>11</v>
      </c>
    </row>
    <row r="2061" spans="1:11" x14ac:dyDescent="0.35">
      <c r="A2061" s="15">
        <v>45065</v>
      </c>
      <c r="B2061">
        <f t="shared" si="192"/>
        <v>2023</v>
      </c>
      <c r="C2061">
        <f t="shared" si="193"/>
        <v>5</v>
      </c>
      <c r="D2061">
        <f t="shared" si="194"/>
        <v>19</v>
      </c>
      <c r="E2061">
        <f t="shared" si="195"/>
        <v>202305</v>
      </c>
      <c r="F2061" s="105">
        <v>76.166659999999993</v>
      </c>
      <c r="G2061" s="105"/>
      <c r="H2061" s="44"/>
      <c r="J2061" s="32">
        <f t="shared" si="196"/>
        <v>0</v>
      </c>
      <c r="K2061" s="32">
        <f t="shared" si="197"/>
        <v>14</v>
      </c>
    </row>
    <row r="2062" spans="1:11" x14ac:dyDescent="0.35">
      <c r="A2062" s="15">
        <v>45066</v>
      </c>
      <c r="B2062">
        <f t="shared" si="192"/>
        <v>2023</v>
      </c>
      <c r="C2062">
        <f t="shared" si="193"/>
        <v>5</v>
      </c>
      <c r="D2062">
        <f t="shared" si="194"/>
        <v>20</v>
      </c>
      <c r="E2062">
        <f t="shared" si="195"/>
        <v>202305</v>
      </c>
      <c r="F2062" s="105">
        <v>77.041659999999993</v>
      </c>
      <c r="G2062" s="105"/>
      <c r="H2062" s="44"/>
      <c r="J2062" s="32">
        <f t="shared" si="196"/>
        <v>0</v>
      </c>
      <c r="K2062" s="32">
        <f t="shared" si="197"/>
        <v>15</v>
      </c>
    </row>
    <row r="2063" spans="1:11" x14ac:dyDescent="0.35">
      <c r="A2063" s="15">
        <v>45067</v>
      </c>
      <c r="B2063">
        <f t="shared" si="192"/>
        <v>2023</v>
      </c>
      <c r="C2063">
        <f t="shared" si="193"/>
        <v>5</v>
      </c>
      <c r="D2063">
        <f t="shared" si="194"/>
        <v>21</v>
      </c>
      <c r="E2063">
        <f t="shared" si="195"/>
        <v>202305</v>
      </c>
      <c r="F2063" s="105">
        <v>70.791659999999993</v>
      </c>
      <c r="G2063" s="105"/>
      <c r="H2063" s="44"/>
      <c r="J2063" s="32">
        <f t="shared" si="196"/>
        <v>0</v>
      </c>
      <c r="K2063" s="32">
        <f t="shared" si="197"/>
        <v>9</v>
      </c>
    </row>
    <row r="2064" spans="1:11" x14ac:dyDescent="0.35">
      <c r="A2064" s="15">
        <v>45068</v>
      </c>
      <c r="B2064">
        <f t="shared" si="192"/>
        <v>2023</v>
      </c>
      <c r="C2064">
        <f t="shared" si="193"/>
        <v>5</v>
      </c>
      <c r="D2064">
        <f t="shared" si="194"/>
        <v>22</v>
      </c>
      <c r="E2064">
        <f t="shared" si="195"/>
        <v>202305</v>
      </c>
      <c r="F2064" s="105">
        <v>60.25</v>
      </c>
      <c r="G2064" s="105"/>
      <c r="H2064" s="44"/>
      <c r="J2064" s="32">
        <f t="shared" si="196"/>
        <v>0</v>
      </c>
      <c r="K2064" s="32">
        <f t="shared" si="197"/>
        <v>0</v>
      </c>
    </row>
    <row r="2065" spans="1:11" x14ac:dyDescent="0.35">
      <c r="A2065" s="15">
        <v>45069</v>
      </c>
      <c r="B2065">
        <f t="shared" si="192"/>
        <v>2023</v>
      </c>
      <c r="C2065">
        <f t="shared" si="193"/>
        <v>5</v>
      </c>
      <c r="D2065">
        <f t="shared" si="194"/>
        <v>23</v>
      </c>
      <c r="E2065">
        <f t="shared" si="195"/>
        <v>202305</v>
      </c>
      <c r="F2065" s="105">
        <v>62.041670000000003</v>
      </c>
      <c r="G2065" s="105"/>
      <c r="H2065" s="44"/>
      <c r="J2065" s="32">
        <f t="shared" si="196"/>
        <v>0</v>
      </c>
      <c r="K2065" s="32">
        <f t="shared" si="197"/>
        <v>0</v>
      </c>
    </row>
    <row r="2066" spans="1:11" x14ac:dyDescent="0.35">
      <c r="A2066" s="15">
        <v>45070</v>
      </c>
      <c r="B2066">
        <f t="shared" si="192"/>
        <v>2023</v>
      </c>
      <c r="C2066">
        <f t="shared" si="193"/>
        <v>5</v>
      </c>
      <c r="D2066">
        <f t="shared" si="194"/>
        <v>24</v>
      </c>
      <c r="E2066">
        <f t="shared" si="195"/>
        <v>202305</v>
      </c>
      <c r="F2066" s="105">
        <v>63.166670000000003</v>
      </c>
      <c r="G2066" s="105"/>
      <c r="H2066" s="44"/>
      <c r="J2066" s="32">
        <f t="shared" si="196"/>
        <v>0</v>
      </c>
      <c r="K2066" s="32">
        <f t="shared" si="197"/>
        <v>1</v>
      </c>
    </row>
    <row r="2067" spans="1:11" x14ac:dyDescent="0.35">
      <c r="A2067" s="15">
        <v>45071</v>
      </c>
      <c r="B2067">
        <f t="shared" si="192"/>
        <v>2023</v>
      </c>
      <c r="C2067">
        <f t="shared" si="193"/>
        <v>5</v>
      </c>
      <c r="D2067">
        <f t="shared" si="194"/>
        <v>25</v>
      </c>
      <c r="E2067">
        <f t="shared" si="195"/>
        <v>202305</v>
      </c>
      <c r="F2067" s="105">
        <v>61.458329999999997</v>
      </c>
      <c r="G2067" s="105"/>
      <c r="H2067" s="44"/>
      <c r="J2067" s="32">
        <f t="shared" si="196"/>
        <v>0</v>
      </c>
      <c r="K2067" s="32">
        <f t="shared" si="197"/>
        <v>0</v>
      </c>
    </row>
    <row r="2068" spans="1:11" x14ac:dyDescent="0.35">
      <c r="A2068" s="15">
        <v>45072</v>
      </c>
      <c r="B2068">
        <f t="shared" si="192"/>
        <v>2023</v>
      </c>
      <c r="C2068">
        <f t="shared" si="193"/>
        <v>5</v>
      </c>
      <c r="D2068">
        <f t="shared" si="194"/>
        <v>26</v>
      </c>
      <c r="E2068">
        <f t="shared" si="195"/>
        <v>202305</v>
      </c>
      <c r="F2068" s="105">
        <v>69.208340000000007</v>
      </c>
      <c r="G2068" s="105"/>
      <c r="H2068" s="44"/>
      <c r="J2068" s="32">
        <f t="shared" si="196"/>
        <v>0</v>
      </c>
      <c r="K2068" s="32">
        <f t="shared" si="197"/>
        <v>7</v>
      </c>
    </row>
    <row r="2069" spans="1:11" x14ac:dyDescent="0.35">
      <c r="A2069" s="15">
        <v>45073</v>
      </c>
      <c r="B2069">
        <f t="shared" si="192"/>
        <v>2023</v>
      </c>
      <c r="C2069">
        <f t="shared" si="193"/>
        <v>5</v>
      </c>
      <c r="D2069">
        <f t="shared" si="194"/>
        <v>27</v>
      </c>
      <c r="E2069">
        <f t="shared" si="195"/>
        <v>202305</v>
      </c>
      <c r="F2069" s="105">
        <v>67.458340000000007</v>
      </c>
      <c r="G2069" s="105"/>
      <c r="H2069" s="44"/>
      <c r="J2069" s="32">
        <f t="shared" si="196"/>
        <v>0</v>
      </c>
      <c r="K2069" s="32">
        <f t="shared" si="197"/>
        <v>5</v>
      </c>
    </row>
    <row r="2070" spans="1:11" x14ac:dyDescent="0.35">
      <c r="A2070" s="15">
        <v>45074</v>
      </c>
      <c r="B2070">
        <f t="shared" si="192"/>
        <v>2023</v>
      </c>
      <c r="C2070">
        <f t="shared" si="193"/>
        <v>5</v>
      </c>
      <c r="D2070">
        <f t="shared" si="194"/>
        <v>28</v>
      </c>
      <c r="E2070">
        <f t="shared" si="195"/>
        <v>202305</v>
      </c>
      <c r="F2070" s="105">
        <v>70.125</v>
      </c>
      <c r="G2070" s="105"/>
      <c r="H2070" s="44"/>
      <c r="J2070" s="32">
        <f t="shared" si="196"/>
        <v>0</v>
      </c>
      <c r="K2070" s="32">
        <f t="shared" si="197"/>
        <v>8</v>
      </c>
    </row>
    <row r="2071" spans="1:11" x14ac:dyDescent="0.35">
      <c r="A2071" s="15">
        <v>45075</v>
      </c>
      <c r="B2071">
        <f t="shared" si="192"/>
        <v>2023</v>
      </c>
      <c r="C2071">
        <f t="shared" si="193"/>
        <v>5</v>
      </c>
      <c r="D2071">
        <f t="shared" si="194"/>
        <v>29</v>
      </c>
      <c r="E2071">
        <f t="shared" si="195"/>
        <v>202305</v>
      </c>
      <c r="F2071" s="105">
        <v>71.375</v>
      </c>
      <c r="G2071" s="105"/>
      <c r="H2071" s="44"/>
      <c r="J2071" s="32">
        <f t="shared" si="196"/>
        <v>0</v>
      </c>
      <c r="K2071" s="32">
        <f t="shared" si="197"/>
        <v>9</v>
      </c>
    </row>
    <row r="2072" spans="1:11" x14ac:dyDescent="0.35">
      <c r="A2072" s="15">
        <v>45076</v>
      </c>
      <c r="B2072">
        <f t="shared" si="192"/>
        <v>2023</v>
      </c>
      <c r="C2072">
        <f t="shared" si="193"/>
        <v>5</v>
      </c>
      <c r="D2072">
        <f t="shared" si="194"/>
        <v>30</v>
      </c>
      <c r="E2072">
        <f t="shared" si="195"/>
        <v>202305</v>
      </c>
      <c r="F2072" s="105">
        <v>68.791659999999993</v>
      </c>
      <c r="G2072" s="105"/>
      <c r="H2072" s="44"/>
      <c r="J2072" s="32">
        <f t="shared" si="196"/>
        <v>0</v>
      </c>
      <c r="K2072" s="32">
        <f t="shared" si="197"/>
        <v>7</v>
      </c>
    </row>
    <row r="2073" spans="1:11" x14ac:dyDescent="0.35">
      <c r="A2073" s="15">
        <v>45077</v>
      </c>
      <c r="B2073">
        <f t="shared" si="192"/>
        <v>2023</v>
      </c>
      <c r="C2073">
        <f t="shared" si="193"/>
        <v>5</v>
      </c>
      <c r="D2073">
        <f t="shared" si="194"/>
        <v>31</v>
      </c>
      <c r="E2073">
        <f t="shared" si="195"/>
        <v>202305</v>
      </c>
      <c r="F2073" s="105">
        <v>65.166659999999993</v>
      </c>
      <c r="G2073" s="105"/>
      <c r="H2073" s="44"/>
      <c r="J2073" s="32">
        <f t="shared" si="196"/>
        <v>0</v>
      </c>
      <c r="K2073" s="32">
        <f t="shared" si="197"/>
        <v>3</v>
      </c>
    </row>
    <row r="2074" spans="1:11" x14ac:dyDescent="0.35">
      <c r="A2074" s="15">
        <v>45078</v>
      </c>
      <c r="B2074">
        <f t="shared" si="192"/>
        <v>2023</v>
      </c>
      <c r="C2074">
        <f t="shared" si="193"/>
        <v>6</v>
      </c>
      <c r="D2074">
        <f t="shared" si="194"/>
        <v>1</v>
      </c>
      <c r="E2074">
        <f t="shared" si="195"/>
        <v>202306</v>
      </c>
      <c r="F2074" s="105">
        <v>66.041659999999993</v>
      </c>
      <c r="G2074" s="105"/>
      <c r="H2074" s="44"/>
      <c r="J2074" s="32">
        <f t="shared" si="196"/>
        <v>0</v>
      </c>
      <c r="K2074" s="32">
        <f t="shared" si="197"/>
        <v>4</v>
      </c>
    </row>
    <row r="2075" spans="1:11" x14ac:dyDescent="0.35">
      <c r="A2075" s="15">
        <v>45079</v>
      </c>
      <c r="B2075">
        <f t="shared" si="192"/>
        <v>2023</v>
      </c>
      <c r="C2075">
        <f t="shared" si="193"/>
        <v>6</v>
      </c>
      <c r="D2075">
        <f t="shared" si="194"/>
        <v>2</v>
      </c>
      <c r="E2075">
        <f t="shared" si="195"/>
        <v>202306</v>
      </c>
      <c r="F2075" s="105">
        <v>65.708340000000007</v>
      </c>
      <c r="G2075" s="105"/>
      <c r="H2075" s="44"/>
      <c r="J2075" s="32">
        <f t="shared" si="196"/>
        <v>0</v>
      </c>
      <c r="K2075" s="32">
        <f t="shared" si="197"/>
        <v>4</v>
      </c>
    </row>
    <row r="2076" spans="1:11" x14ac:dyDescent="0.35">
      <c r="A2076" s="15">
        <v>45080</v>
      </c>
      <c r="B2076">
        <f t="shared" si="192"/>
        <v>2023</v>
      </c>
      <c r="C2076">
        <f t="shared" si="193"/>
        <v>6</v>
      </c>
      <c r="D2076">
        <f t="shared" si="194"/>
        <v>3</v>
      </c>
      <c r="E2076">
        <f t="shared" si="195"/>
        <v>202306</v>
      </c>
      <c r="F2076" s="105">
        <v>70.208340000000007</v>
      </c>
      <c r="G2076" s="105"/>
      <c r="H2076" s="44"/>
      <c r="J2076" s="32">
        <f t="shared" si="196"/>
        <v>0</v>
      </c>
      <c r="K2076" s="32">
        <f t="shared" si="197"/>
        <v>8</v>
      </c>
    </row>
    <row r="2077" spans="1:11" x14ac:dyDescent="0.35">
      <c r="A2077" s="15">
        <v>45081</v>
      </c>
      <c r="B2077">
        <f t="shared" si="192"/>
        <v>2023</v>
      </c>
      <c r="C2077">
        <f t="shared" si="193"/>
        <v>6</v>
      </c>
      <c r="D2077">
        <f t="shared" si="194"/>
        <v>4</v>
      </c>
      <c r="E2077">
        <f t="shared" si="195"/>
        <v>202306</v>
      </c>
      <c r="F2077" s="105">
        <v>71.833340000000007</v>
      </c>
      <c r="G2077" s="105"/>
      <c r="H2077" s="44"/>
      <c r="J2077" s="32">
        <f t="shared" si="196"/>
        <v>0</v>
      </c>
      <c r="K2077" s="32">
        <f t="shared" si="197"/>
        <v>10</v>
      </c>
    </row>
    <row r="2078" spans="1:11" x14ac:dyDescent="0.35">
      <c r="A2078" s="15">
        <v>45082</v>
      </c>
      <c r="B2078">
        <f t="shared" si="192"/>
        <v>2023</v>
      </c>
      <c r="C2078">
        <f t="shared" si="193"/>
        <v>6</v>
      </c>
      <c r="D2078">
        <f t="shared" si="194"/>
        <v>5</v>
      </c>
      <c r="E2078">
        <f t="shared" si="195"/>
        <v>202306</v>
      </c>
      <c r="F2078" s="105">
        <v>71.25</v>
      </c>
      <c r="G2078" s="105"/>
      <c r="H2078" s="44"/>
      <c r="J2078" s="32">
        <f t="shared" si="196"/>
        <v>0</v>
      </c>
      <c r="K2078" s="32">
        <f t="shared" si="197"/>
        <v>9</v>
      </c>
    </row>
    <row r="2079" spans="1:11" x14ac:dyDescent="0.35">
      <c r="A2079" s="15">
        <v>45083</v>
      </c>
      <c r="B2079">
        <f t="shared" si="192"/>
        <v>2023</v>
      </c>
      <c r="C2079">
        <f t="shared" si="193"/>
        <v>6</v>
      </c>
      <c r="D2079">
        <f t="shared" si="194"/>
        <v>6</v>
      </c>
      <c r="E2079">
        <f t="shared" si="195"/>
        <v>202306</v>
      </c>
      <c r="F2079" s="105">
        <v>73.166659999999993</v>
      </c>
      <c r="G2079" s="105"/>
      <c r="H2079" s="44"/>
      <c r="J2079" s="32">
        <f t="shared" si="196"/>
        <v>0</v>
      </c>
      <c r="K2079" s="32">
        <f t="shared" si="197"/>
        <v>11</v>
      </c>
    </row>
    <row r="2080" spans="1:11" x14ac:dyDescent="0.35">
      <c r="A2080" s="15">
        <v>45084</v>
      </c>
      <c r="B2080">
        <f t="shared" si="192"/>
        <v>2023</v>
      </c>
      <c r="C2080">
        <f t="shared" si="193"/>
        <v>6</v>
      </c>
      <c r="D2080">
        <f t="shared" si="194"/>
        <v>7</v>
      </c>
      <c r="E2080">
        <f t="shared" si="195"/>
        <v>202306</v>
      </c>
      <c r="F2080" s="105">
        <v>74.916659999999993</v>
      </c>
      <c r="G2080" s="105"/>
      <c r="H2080" s="44"/>
      <c r="J2080" s="32">
        <f t="shared" si="196"/>
        <v>0</v>
      </c>
      <c r="K2080" s="32">
        <f t="shared" si="197"/>
        <v>13</v>
      </c>
    </row>
    <row r="2081" spans="1:11" x14ac:dyDescent="0.35">
      <c r="A2081" s="15">
        <v>45085</v>
      </c>
      <c r="B2081">
        <f t="shared" si="192"/>
        <v>2023</v>
      </c>
      <c r="C2081">
        <f t="shared" si="193"/>
        <v>6</v>
      </c>
      <c r="D2081">
        <f t="shared" si="194"/>
        <v>8</v>
      </c>
      <c r="E2081">
        <f t="shared" si="195"/>
        <v>202306</v>
      </c>
      <c r="F2081" s="105">
        <v>77.416659999999993</v>
      </c>
      <c r="G2081" s="105"/>
      <c r="H2081" s="44"/>
      <c r="J2081" s="32">
        <f t="shared" si="196"/>
        <v>0</v>
      </c>
      <c r="K2081" s="32">
        <f t="shared" si="197"/>
        <v>15</v>
      </c>
    </row>
    <row r="2082" spans="1:11" x14ac:dyDescent="0.35">
      <c r="A2082" s="15">
        <v>45086</v>
      </c>
      <c r="B2082">
        <f t="shared" si="192"/>
        <v>2023</v>
      </c>
      <c r="C2082">
        <f t="shared" si="193"/>
        <v>6</v>
      </c>
      <c r="D2082">
        <f t="shared" si="194"/>
        <v>9</v>
      </c>
      <c r="E2082">
        <f t="shared" si="195"/>
        <v>202306</v>
      </c>
      <c r="F2082" s="105">
        <v>68.208340000000007</v>
      </c>
      <c r="G2082" s="105"/>
      <c r="H2082" s="44"/>
      <c r="J2082" s="32">
        <f t="shared" si="196"/>
        <v>0</v>
      </c>
      <c r="K2082" s="32">
        <f t="shared" si="197"/>
        <v>6</v>
      </c>
    </row>
    <row r="2083" spans="1:11" x14ac:dyDescent="0.35">
      <c r="A2083" s="15">
        <v>45087</v>
      </c>
      <c r="B2083">
        <f t="shared" si="192"/>
        <v>2023</v>
      </c>
      <c r="C2083">
        <f t="shared" si="193"/>
        <v>6</v>
      </c>
      <c r="D2083">
        <f t="shared" si="194"/>
        <v>10</v>
      </c>
      <c r="E2083">
        <f t="shared" si="195"/>
        <v>202306</v>
      </c>
      <c r="F2083" s="105">
        <v>65.708340000000007</v>
      </c>
      <c r="G2083" s="105"/>
      <c r="H2083" s="44"/>
      <c r="J2083" s="32">
        <f t="shared" si="196"/>
        <v>0</v>
      </c>
      <c r="K2083" s="32">
        <f t="shared" si="197"/>
        <v>4</v>
      </c>
    </row>
    <row r="2084" spans="1:11" x14ac:dyDescent="0.35">
      <c r="A2084" s="15">
        <v>45088</v>
      </c>
      <c r="B2084">
        <f t="shared" si="192"/>
        <v>2023</v>
      </c>
      <c r="C2084">
        <f t="shared" si="193"/>
        <v>6</v>
      </c>
      <c r="D2084">
        <f t="shared" si="194"/>
        <v>11</v>
      </c>
      <c r="E2084">
        <f t="shared" si="195"/>
        <v>202306</v>
      </c>
      <c r="F2084" s="105">
        <v>70.5</v>
      </c>
      <c r="G2084" s="105"/>
      <c r="H2084" s="44"/>
      <c r="J2084" s="32">
        <f t="shared" si="196"/>
        <v>0</v>
      </c>
      <c r="K2084" s="32">
        <f t="shared" si="197"/>
        <v>9</v>
      </c>
    </row>
    <row r="2085" spans="1:11" x14ac:dyDescent="0.35">
      <c r="A2085" s="15">
        <v>45089</v>
      </c>
      <c r="B2085">
        <f t="shared" si="192"/>
        <v>2023</v>
      </c>
      <c r="C2085">
        <f t="shared" si="193"/>
        <v>6</v>
      </c>
      <c r="D2085">
        <f t="shared" si="194"/>
        <v>12</v>
      </c>
      <c r="E2085">
        <f t="shared" si="195"/>
        <v>202306</v>
      </c>
      <c r="F2085" s="105">
        <v>79.375</v>
      </c>
      <c r="G2085" s="105"/>
      <c r="H2085" s="44"/>
      <c r="J2085" s="32">
        <f t="shared" si="196"/>
        <v>0</v>
      </c>
      <c r="K2085" s="32">
        <f t="shared" si="197"/>
        <v>17</v>
      </c>
    </row>
    <row r="2086" spans="1:11" x14ac:dyDescent="0.35">
      <c r="A2086" s="15">
        <v>45090</v>
      </c>
      <c r="B2086">
        <f t="shared" si="192"/>
        <v>2023</v>
      </c>
      <c r="C2086">
        <f t="shared" si="193"/>
        <v>6</v>
      </c>
      <c r="D2086">
        <f t="shared" si="194"/>
        <v>13</v>
      </c>
      <c r="E2086">
        <f t="shared" si="195"/>
        <v>202306</v>
      </c>
      <c r="F2086" s="105">
        <v>75.375</v>
      </c>
      <c r="G2086" s="105"/>
      <c r="H2086" s="44"/>
      <c r="J2086" s="32">
        <f t="shared" si="196"/>
        <v>0</v>
      </c>
      <c r="K2086" s="32">
        <f t="shared" si="197"/>
        <v>13</v>
      </c>
    </row>
    <row r="2087" spans="1:11" x14ac:dyDescent="0.35">
      <c r="A2087" s="15">
        <v>45091</v>
      </c>
      <c r="B2087">
        <f t="shared" si="192"/>
        <v>2023</v>
      </c>
      <c r="C2087">
        <f t="shared" si="193"/>
        <v>6</v>
      </c>
      <c r="D2087">
        <f t="shared" si="194"/>
        <v>14</v>
      </c>
      <c r="E2087">
        <f t="shared" si="195"/>
        <v>202306</v>
      </c>
      <c r="F2087" s="105">
        <v>63.541670000000003</v>
      </c>
      <c r="G2087" s="105"/>
      <c r="H2087" s="44"/>
      <c r="J2087" s="32">
        <f t="shared" si="196"/>
        <v>0</v>
      </c>
      <c r="K2087" s="32">
        <f t="shared" si="197"/>
        <v>2</v>
      </c>
    </row>
    <row r="2088" spans="1:11" x14ac:dyDescent="0.35">
      <c r="A2088" s="15">
        <v>45092</v>
      </c>
      <c r="B2088">
        <f t="shared" si="192"/>
        <v>2023</v>
      </c>
      <c r="C2088">
        <f t="shared" si="193"/>
        <v>6</v>
      </c>
      <c r="D2088">
        <f t="shared" si="194"/>
        <v>15</v>
      </c>
      <c r="E2088">
        <f t="shared" si="195"/>
        <v>202306</v>
      </c>
      <c r="F2088" s="105">
        <v>65</v>
      </c>
      <c r="G2088" s="105"/>
      <c r="H2088" s="44"/>
      <c r="J2088" s="32">
        <f t="shared" si="196"/>
        <v>0</v>
      </c>
      <c r="K2088" s="32">
        <f t="shared" si="197"/>
        <v>3</v>
      </c>
    </row>
    <row r="2089" spans="1:11" x14ac:dyDescent="0.35">
      <c r="A2089" s="15">
        <v>45093</v>
      </c>
      <c r="B2089">
        <f t="shared" si="192"/>
        <v>2023</v>
      </c>
      <c r="C2089">
        <f t="shared" si="193"/>
        <v>6</v>
      </c>
      <c r="D2089">
        <f t="shared" si="194"/>
        <v>16</v>
      </c>
      <c r="E2089">
        <f t="shared" si="195"/>
        <v>202306</v>
      </c>
      <c r="F2089" s="105">
        <v>71.125</v>
      </c>
      <c r="G2089" s="105"/>
      <c r="H2089" s="44"/>
      <c r="J2089" s="32">
        <f t="shared" si="196"/>
        <v>0</v>
      </c>
      <c r="K2089" s="32">
        <f t="shared" si="197"/>
        <v>9</v>
      </c>
    </row>
    <row r="2090" spans="1:11" x14ac:dyDescent="0.35">
      <c r="A2090" s="15">
        <v>45094</v>
      </c>
      <c r="B2090">
        <f t="shared" si="192"/>
        <v>2023</v>
      </c>
      <c r="C2090">
        <f t="shared" si="193"/>
        <v>6</v>
      </c>
      <c r="D2090">
        <f t="shared" si="194"/>
        <v>17</v>
      </c>
      <c r="E2090">
        <f t="shared" si="195"/>
        <v>202306</v>
      </c>
      <c r="F2090" s="105">
        <v>69.25</v>
      </c>
      <c r="G2090" s="105"/>
      <c r="H2090" s="44"/>
      <c r="J2090" s="32">
        <f t="shared" si="196"/>
        <v>0</v>
      </c>
      <c r="K2090" s="32">
        <f t="shared" si="197"/>
        <v>7</v>
      </c>
    </row>
    <row r="2091" spans="1:11" x14ac:dyDescent="0.35">
      <c r="A2091" s="15">
        <v>45095</v>
      </c>
      <c r="B2091">
        <f t="shared" si="192"/>
        <v>2023</v>
      </c>
      <c r="C2091">
        <f t="shared" si="193"/>
        <v>6</v>
      </c>
      <c r="D2091">
        <f t="shared" si="194"/>
        <v>18</v>
      </c>
      <c r="E2091">
        <f t="shared" si="195"/>
        <v>202306</v>
      </c>
      <c r="F2091" s="105">
        <v>60.75</v>
      </c>
      <c r="G2091" s="105"/>
      <c r="H2091" s="44"/>
      <c r="J2091" s="32">
        <f t="shared" si="196"/>
        <v>0</v>
      </c>
      <c r="K2091" s="32">
        <f t="shared" si="197"/>
        <v>0</v>
      </c>
    </row>
    <row r="2092" spans="1:11" x14ac:dyDescent="0.35">
      <c r="A2092" s="15">
        <v>45096</v>
      </c>
      <c r="B2092">
        <f t="shared" si="192"/>
        <v>2023</v>
      </c>
      <c r="C2092">
        <f t="shared" si="193"/>
        <v>6</v>
      </c>
      <c r="D2092">
        <f t="shared" si="194"/>
        <v>19</v>
      </c>
      <c r="E2092">
        <f t="shared" si="195"/>
        <v>202306</v>
      </c>
      <c r="F2092" s="105">
        <v>56.541670000000003</v>
      </c>
      <c r="G2092" s="105"/>
      <c r="H2092" s="44"/>
      <c r="J2092" s="32">
        <f t="shared" si="196"/>
        <v>0</v>
      </c>
      <c r="K2092" s="32">
        <f t="shared" si="197"/>
        <v>0</v>
      </c>
    </row>
    <row r="2093" spans="1:11" x14ac:dyDescent="0.35">
      <c r="A2093" s="15">
        <v>45097</v>
      </c>
      <c r="B2093">
        <f t="shared" si="192"/>
        <v>2023</v>
      </c>
      <c r="C2093">
        <f t="shared" si="193"/>
        <v>6</v>
      </c>
      <c r="D2093">
        <f t="shared" si="194"/>
        <v>20</v>
      </c>
      <c r="E2093">
        <f t="shared" si="195"/>
        <v>202306</v>
      </c>
      <c r="F2093" s="105">
        <v>57.791670000000003</v>
      </c>
      <c r="G2093" s="105"/>
      <c r="H2093" s="44"/>
      <c r="J2093" s="32">
        <f t="shared" si="196"/>
        <v>0</v>
      </c>
      <c r="K2093" s="32">
        <f t="shared" si="197"/>
        <v>0</v>
      </c>
    </row>
    <row r="2094" spans="1:11" x14ac:dyDescent="0.35">
      <c r="A2094" s="15">
        <v>45098</v>
      </c>
      <c r="B2094">
        <f t="shared" si="192"/>
        <v>2023</v>
      </c>
      <c r="C2094">
        <f t="shared" si="193"/>
        <v>6</v>
      </c>
      <c r="D2094">
        <f t="shared" si="194"/>
        <v>21</v>
      </c>
      <c r="E2094">
        <f t="shared" si="195"/>
        <v>202306</v>
      </c>
      <c r="F2094" s="105">
        <v>60</v>
      </c>
      <c r="G2094" s="105"/>
      <c r="H2094" s="44"/>
      <c r="J2094" s="32">
        <f t="shared" si="196"/>
        <v>0</v>
      </c>
      <c r="K2094" s="32">
        <f t="shared" si="197"/>
        <v>0</v>
      </c>
    </row>
    <row r="2095" spans="1:11" x14ac:dyDescent="0.35">
      <c r="A2095" s="15">
        <v>45099</v>
      </c>
      <c r="B2095">
        <f t="shared" si="192"/>
        <v>2023</v>
      </c>
      <c r="C2095">
        <f t="shared" si="193"/>
        <v>6</v>
      </c>
      <c r="D2095">
        <f t="shared" si="194"/>
        <v>22</v>
      </c>
      <c r="E2095">
        <f t="shared" si="195"/>
        <v>202306</v>
      </c>
      <c r="F2095" s="105">
        <v>65.625</v>
      </c>
      <c r="G2095" s="105"/>
      <c r="H2095" s="44"/>
      <c r="J2095" s="32">
        <f t="shared" si="196"/>
        <v>0</v>
      </c>
      <c r="K2095" s="32">
        <f t="shared" si="197"/>
        <v>4</v>
      </c>
    </row>
    <row r="2096" spans="1:11" x14ac:dyDescent="0.35">
      <c r="A2096" s="15">
        <v>45100</v>
      </c>
      <c r="B2096">
        <f t="shared" si="192"/>
        <v>2023</v>
      </c>
      <c r="C2096">
        <f t="shared" si="193"/>
        <v>6</v>
      </c>
      <c r="D2096">
        <f t="shared" si="194"/>
        <v>23</v>
      </c>
      <c r="E2096">
        <f t="shared" si="195"/>
        <v>202306</v>
      </c>
      <c r="F2096" s="105">
        <v>70.75</v>
      </c>
      <c r="G2096" s="105"/>
      <c r="H2096" s="44"/>
      <c r="J2096" s="32">
        <f t="shared" si="196"/>
        <v>0</v>
      </c>
      <c r="K2096" s="32">
        <f t="shared" si="197"/>
        <v>9</v>
      </c>
    </row>
    <row r="2097" spans="1:11" x14ac:dyDescent="0.35">
      <c r="A2097" s="15">
        <v>45101</v>
      </c>
      <c r="B2097">
        <f t="shared" si="192"/>
        <v>2023</v>
      </c>
      <c r="C2097">
        <f t="shared" si="193"/>
        <v>6</v>
      </c>
      <c r="D2097">
        <f t="shared" si="194"/>
        <v>24</v>
      </c>
      <c r="E2097">
        <f t="shared" si="195"/>
        <v>202306</v>
      </c>
      <c r="F2097" s="105">
        <v>71.541659999999993</v>
      </c>
      <c r="G2097" s="105"/>
      <c r="H2097" s="44"/>
      <c r="J2097" s="32">
        <f t="shared" si="196"/>
        <v>0</v>
      </c>
      <c r="K2097" s="32">
        <f t="shared" si="197"/>
        <v>10</v>
      </c>
    </row>
    <row r="2098" spans="1:11" x14ac:dyDescent="0.35">
      <c r="A2098" s="15">
        <v>45102</v>
      </c>
      <c r="B2098">
        <f t="shared" si="192"/>
        <v>2023</v>
      </c>
      <c r="C2098">
        <f t="shared" si="193"/>
        <v>6</v>
      </c>
      <c r="D2098">
        <f t="shared" si="194"/>
        <v>25</v>
      </c>
      <c r="E2098">
        <f t="shared" si="195"/>
        <v>202306</v>
      </c>
      <c r="F2098" s="105">
        <v>72.416659999999993</v>
      </c>
      <c r="G2098" s="105"/>
      <c r="H2098" s="44"/>
      <c r="J2098" s="32">
        <f t="shared" si="196"/>
        <v>0</v>
      </c>
      <c r="K2098" s="32">
        <f t="shared" si="197"/>
        <v>10</v>
      </c>
    </row>
    <row r="2099" spans="1:11" x14ac:dyDescent="0.35">
      <c r="A2099" s="15">
        <v>45103</v>
      </c>
      <c r="B2099">
        <f t="shared" si="192"/>
        <v>2023</v>
      </c>
      <c r="C2099">
        <f t="shared" si="193"/>
        <v>6</v>
      </c>
      <c r="D2099">
        <f t="shared" si="194"/>
        <v>26</v>
      </c>
      <c r="E2099">
        <f t="shared" si="195"/>
        <v>202306</v>
      </c>
      <c r="F2099" s="105">
        <v>75.333340000000007</v>
      </c>
      <c r="G2099" s="105"/>
      <c r="H2099" s="44"/>
      <c r="J2099" s="32">
        <f t="shared" si="196"/>
        <v>0</v>
      </c>
      <c r="K2099" s="32">
        <f t="shared" si="197"/>
        <v>13</v>
      </c>
    </row>
    <row r="2100" spans="1:11" x14ac:dyDescent="0.35">
      <c r="A2100" s="15">
        <v>45104</v>
      </c>
      <c r="B2100">
        <f t="shared" si="192"/>
        <v>2023</v>
      </c>
      <c r="C2100">
        <f t="shared" si="193"/>
        <v>6</v>
      </c>
      <c r="D2100">
        <f t="shared" si="194"/>
        <v>27</v>
      </c>
      <c r="E2100">
        <f t="shared" si="195"/>
        <v>202306</v>
      </c>
      <c r="F2100" s="105">
        <v>74.833340000000007</v>
      </c>
      <c r="G2100" s="105"/>
      <c r="H2100" s="44"/>
      <c r="J2100" s="32">
        <f t="shared" si="196"/>
        <v>0</v>
      </c>
      <c r="K2100" s="32">
        <f t="shared" si="197"/>
        <v>13</v>
      </c>
    </row>
    <row r="2101" spans="1:11" x14ac:dyDescent="0.35">
      <c r="A2101" s="15">
        <v>45105</v>
      </c>
      <c r="B2101">
        <f t="shared" si="192"/>
        <v>2023</v>
      </c>
      <c r="C2101">
        <f t="shared" si="193"/>
        <v>6</v>
      </c>
      <c r="D2101">
        <f t="shared" si="194"/>
        <v>28</v>
      </c>
      <c r="E2101">
        <f t="shared" si="195"/>
        <v>202306</v>
      </c>
      <c r="F2101" s="105">
        <v>76.375</v>
      </c>
      <c r="G2101" s="105"/>
      <c r="H2101" s="44"/>
      <c r="J2101" s="32">
        <f t="shared" si="196"/>
        <v>0</v>
      </c>
      <c r="K2101" s="32">
        <f t="shared" si="197"/>
        <v>14</v>
      </c>
    </row>
    <row r="2102" spans="1:11" x14ac:dyDescent="0.35">
      <c r="A2102" s="15">
        <v>45106</v>
      </c>
      <c r="B2102">
        <f t="shared" si="192"/>
        <v>2023</v>
      </c>
      <c r="C2102">
        <f t="shared" si="193"/>
        <v>6</v>
      </c>
      <c r="D2102">
        <f t="shared" si="194"/>
        <v>29</v>
      </c>
      <c r="E2102">
        <f t="shared" si="195"/>
        <v>202306</v>
      </c>
      <c r="F2102" s="105">
        <v>79.791659999999993</v>
      </c>
      <c r="G2102" s="105"/>
      <c r="H2102" s="44"/>
      <c r="J2102" s="32">
        <f t="shared" si="196"/>
        <v>0</v>
      </c>
      <c r="K2102" s="32">
        <f t="shared" si="197"/>
        <v>18</v>
      </c>
    </row>
    <row r="2103" spans="1:11" x14ac:dyDescent="0.35">
      <c r="A2103" s="15">
        <v>45107</v>
      </c>
      <c r="B2103">
        <f t="shared" si="192"/>
        <v>2023</v>
      </c>
      <c r="C2103">
        <f t="shared" si="193"/>
        <v>6</v>
      </c>
      <c r="D2103">
        <f t="shared" si="194"/>
        <v>30</v>
      </c>
      <c r="E2103">
        <f t="shared" si="195"/>
        <v>202306</v>
      </c>
      <c r="F2103" s="105">
        <v>82</v>
      </c>
      <c r="G2103" s="105"/>
      <c r="H2103" s="44"/>
      <c r="J2103" s="32">
        <f t="shared" si="196"/>
        <v>0</v>
      </c>
      <c r="K2103" s="32">
        <f t="shared" si="197"/>
        <v>20</v>
      </c>
    </row>
    <row r="2104" spans="1:11" x14ac:dyDescent="0.35">
      <c r="A2104" s="15">
        <v>45108</v>
      </c>
      <c r="B2104">
        <f t="shared" si="192"/>
        <v>2023</v>
      </c>
      <c r="C2104">
        <f t="shared" si="193"/>
        <v>7</v>
      </c>
      <c r="D2104">
        <f t="shared" si="194"/>
        <v>1</v>
      </c>
      <c r="E2104">
        <f t="shared" si="195"/>
        <v>202307</v>
      </c>
      <c r="F2104" s="105">
        <v>78.125</v>
      </c>
      <c r="G2104" s="105"/>
      <c r="H2104" s="44"/>
      <c r="J2104" s="32">
        <f t="shared" si="196"/>
        <v>0</v>
      </c>
      <c r="K2104" s="32">
        <f t="shared" si="197"/>
        <v>16</v>
      </c>
    </row>
    <row r="2105" spans="1:11" x14ac:dyDescent="0.35">
      <c r="A2105" s="15">
        <v>45109</v>
      </c>
      <c r="B2105">
        <f t="shared" si="192"/>
        <v>2023</v>
      </c>
      <c r="C2105">
        <f t="shared" si="193"/>
        <v>7</v>
      </c>
      <c r="D2105">
        <f t="shared" si="194"/>
        <v>2</v>
      </c>
      <c r="E2105">
        <f t="shared" si="195"/>
        <v>202307</v>
      </c>
      <c r="F2105" s="105">
        <v>74.083340000000007</v>
      </c>
      <c r="G2105" s="105"/>
      <c r="H2105" s="44"/>
      <c r="J2105" s="32">
        <f t="shared" si="196"/>
        <v>0</v>
      </c>
      <c r="K2105" s="32">
        <f t="shared" si="197"/>
        <v>12</v>
      </c>
    </row>
    <row r="2106" spans="1:11" x14ac:dyDescent="0.35">
      <c r="A2106" s="15">
        <v>45110</v>
      </c>
      <c r="B2106">
        <f t="shared" si="192"/>
        <v>2023</v>
      </c>
      <c r="C2106">
        <f t="shared" si="193"/>
        <v>7</v>
      </c>
      <c r="D2106">
        <f t="shared" si="194"/>
        <v>3</v>
      </c>
      <c r="E2106">
        <f t="shared" si="195"/>
        <v>202307</v>
      </c>
      <c r="F2106" s="105">
        <v>73.791659999999993</v>
      </c>
      <c r="G2106" s="105"/>
      <c r="H2106" s="44"/>
      <c r="J2106" s="32">
        <f t="shared" si="196"/>
        <v>0</v>
      </c>
      <c r="K2106" s="32">
        <f t="shared" si="197"/>
        <v>12</v>
      </c>
    </row>
    <row r="2107" spans="1:11" x14ac:dyDescent="0.35">
      <c r="A2107" s="15">
        <v>45111</v>
      </c>
      <c r="B2107">
        <f t="shared" si="192"/>
        <v>2023</v>
      </c>
      <c r="C2107">
        <f t="shared" si="193"/>
        <v>7</v>
      </c>
      <c r="D2107">
        <f t="shared" si="194"/>
        <v>4</v>
      </c>
      <c r="E2107">
        <f t="shared" si="195"/>
        <v>202307</v>
      </c>
      <c r="F2107" s="105">
        <v>74.708340000000007</v>
      </c>
      <c r="G2107" s="105"/>
      <c r="H2107" s="44"/>
      <c r="J2107" s="32">
        <f t="shared" si="196"/>
        <v>0</v>
      </c>
      <c r="K2107" s="32">
        <f t="shared" si="197"/>
        <v>13</v>
      </c>
    </row>
    <row r="2108" spans="1:11" x14ac:dyDescent="0.35">
      <c r="A2108" s="15">
        <v>45112</v>
      </c>
      <c r="B2108">
        <f t="shared" si="192"/>
        <v>2023</v>
      </c>
      <c r="C2108">
        <f t="shared" si="193"/>
        <v>7</v>
      </c>
      <c r="D2108">
        <f t="shared" si="194"/>
        <v>5</v>
      </c>
      <c r="E2108">
        <f t="shared" si="195"/>
        <v>202307</v>
      </c>
      <c r="F2108" s="105">
        <v>78.458340000000007</v>
      </c>
      <c r="G2108" s="105"/>
      <c r="H2108" s="44"/>
      <c r="J2108" s="32">
        <f t="shared" si="196"/>
        <v>0</v>
      </c>
      <c r="K2108" s="32">
        <f t="shared" si="197"/>
        <v>16</v>
      </c>
    </row>
    <row r="2109" spans="1:11" x14ac:dyDescent="0.35">
      <c r="A2109" s="15">
        <v>45113</v>
      </c>
      <c r="B2109">
        <f t="shared" si="192"/>
        <v>2023</v>
      </c>
      <c r="C2109">
        <f t="shared" si="193"/>
        <v>7</v>
      </c>
      <c r="D2109">
        <f t="shared" si="194"/>
        <v>6</v>
      </c>
      <c r="E2109">
        <f t="shared" si="195"/>
        <v>202307</v>
      </c>
      <c r="F2109" s="105">
        <v>79.458340000000007</v>
      </c>
      <c r="G2109" s="105"/>
      <c r="H2109" s="44"/>
      <c r="J2109" s="32">
        <f t="shared" si="196"/>
        <v>0</v>
      </c>
      <c r="K2109" s="32">
        <f t="shared" si="197"/>
        <v>17</v>
      </c>
    </row>
    <row r="2110" spans="1:11" x14ac:dyDescent="0.35">
      <c r="A2110" s="15">
        <v>45114</v>
      </c>
      <c r="B2110">
        <f t="shared" si="192"/>
        <v>2023</v>
      </c>
      <c r="C2110">
        <f t="shared" si="193"/>
        <v>7</v>
      </c>
      <c r="D2110">
        <f t="shared" si="194"/>
        <v>7</v>
      </c>
      <c r="E2110">
        <f t="shared" si="195"/>
        <v>202307</v>
      </c>
      <c r="F2110" s="105">
        <v>82.75</v>
      </c>
      <c r="G2110" s="105"/>
      <c r="H2110" s="44"/>
      <c r="J2110" s="32">
        <f t="shared" si="196"/>
        <v>0</v>
      </c>
      <c r="K2110" s="32">
        <f t="shared" si="197"/>
        <v>21</v>
      </c>
    </row>
    <row r="2111" spans="1:11" x14ac:dyDescent="0.35">
      <c r="A2111" s="15">
        <v>45115</v>
      </c>
      <c r="B2111">
        <f t="shared" si="192"/>
        <v>2023</v>
      </c>
      <c r="C2111">
        <f t="shared" si="193"/>
        <v>7</v>
      </c>
      <c r="D2111">
        <f t="shared" si="194"/>
        <v>8</v>
      </c>
      <c r="E2111">
        <f t="shared" si="195"/>
        <v>202307</v>
      </c>
      <c r="F2111" s="105">
        <v>83.375</v>
      </c>
      <c r="G2111" s="105"/>
      <c r="H2111" s="44"/>
      <c r="J2111" s="32">
        <f t="shared" si="196"/>
        <v>0</v>
      </c>
      <c r="K2111" s="32">
        <f t="shared" si="197"/>
        <v>21</v>
      </c>
    </row>
    <row r="2112" spans="1:11" x14ac:dyDescent="0.35">
      <c r="A2112" s="15">
        <v>45116</v>
      </c>
      <c r="B2112">
        <f t="shared" si="192"/>
        <v>2023</v>
      </c>
      <c r="C2112">
        <f t="shared" si="193"/>
        <v>7</v>
      </c>
      <c r="D2112">
        <f t="shared" si="194"/>
        <v>9</v>
      </c>
      <c r="E2112">
        <f t="shared" si="195"/>
        <v>202307</v>
      </c>
      <c r="F2112" s="105">
        <v>83</v>
      </c>
      <c r="G2112" s="105"/>
      <c r="H2112" s="44"/>
      <c r="J2112" s="32">
        <f t="shared" si="196"/>
        <v>0</v>
      </c>
      <c r="K2112" s="32">
        <f t="shared" si="197"/>
        <v>21</v>
      </c>
    </row>
    <row r="2113" spans="1:11" x14ac:dyDescent="0.35">
      <c r="A2113" s="15">
        <v>45117</v>
      </c>
      <c r="B2113">
        <f t="shared" si="192"/>
        <v>2023</v>
      </c>
      <c r="C2113">
        <f t="shared" si="193"/>
        <v>7</v>
      </c>
      <c r="D2113">
        <f t="shared" si="194"/>
        <v>10</v>
      </c>
      <c r="E2113">
        <f t="shared" si="195"/>
        <v>202307</v>
      </c>
      <c r="F2113" s="105">
        <v>70.25</v>
      </c>
      <c r="G2113" s="105"/>
      <c r="H2113" s="44"/>
      <c r="J2113" s="32">
        <f t="shared" si="196"/>
        <v>0</v>
      </c>
      <c r="K2113" s="32">
        <f t="shared" si="197"/>
        <v>8</v>
      </c>
    </row>
    <row r="2114" spans="1:11" x14ac:dyDescent="0.35">
      <c r="A2114" s="15">
        <v>45118</v>
      </c>
      <c r="B2114">
        <f t="shared" si="192"/>
        <v>2023</v>
      </c>
      <c r="C2114">
        <f t="shared" si="193"/>
        <v>7</v>
      </c>
      <c r="D2114">
        <f t="shared" si="194"/>
        <v>11</v>
      </c>
      <c r="E2114">
        <f t="shared" si="195"/>
        <v>202307</v>
      </c>
      <c r="F2114" s="105">
        <v>73.708340000000007</v>
      </c>
      <c r="G2114" s="105"/>
      <c r="H2114" s="44"/>
      <c r="J2114" s="32">
        <f t="shared" si="196"/>
        <v>0</v>
      </c>
      <c r="K2114" s="32">
        <f t="shared" si="197"/>
        <v>12</v>
      </c>
    </row>
    <row r="2115" spans="1:11" x14ac:dyDescent="0.35">
      <c r="A2115" s="15">
        <v>45119</v>
      </c>
      <c r="B2115">
        <f t="shared" si="192"/>
        <v>2023</v>
      </c>
      <c r="C2115">
        <f t="shared" si="193"/>
        <v>7</v>
      </c>
      <c r="D2115">
        <f t="shared" si="194"/>
        <v>12</v>
      </c>
      <c r="E2115">
        <f t="shared" si="195"/>
        <v>202307</v>
      </c>
      <c r="F2115" s="105">
        <v>75.375</v>
      </c>
      <c r="G2115" s="105"/>
      <c r="H2115" s="44"/>
      <c r="J2115" s="32">
        <f t="shared" si="196"/>
        <v>0</v>
      </c>
      <c r="K2115" s="32">
        <f t="shared" si="197"/>
        <v>13</v>
      </c>
    </row>
    <row r="2116" spans="1:11" x14ac:dyDescent="0.35">
      <c r="A2116" s="15">
        <v>45120</v>
      </c>
      <c r="B2116">
        <f t="shared" si="192"/>
        <v>2023</v>
      </c>
      <c r="C2116">
        <f t="shared" si="193"/>
        <v>7</v>
      </c>
      <c r="D2116">
        <f t="shared" si="194"/>
        <v>13</v>
      </c>
      <c r="E2116">
        <f t="shared" si="195"/>
        <v>202307</v>
      </c>
      <c r="F2116" s="105">
        <v>77.25</v>
      </c>
      <c r="G2116" s="105"/>
      <c r="H2116" s="44"/>
      <c r="J2116" s="32">
        <f t="shared" si="196"/>
        <v>0</v>
      </c>
      <c r="K2116" s="32">
        <f t="shared" si="197"/>
        <v>15</v>
      </c>
    </row>
    <row r="2117" spans="1:11" x14ac:dyDescent="0.35">
      <c r="A2117" s="15">
        <v>45121</v>
      </c>
      <c r="B2117">
        <f t="shared" si="192"/>
        <v>2023</v>
      </c>
      <c r="C2117">
        <f t="shared" si="193"/>
        <v>7</v>
      </c>
      <c r="D2117">
        <f t="shared" si="194"/>
        <v>14</v>
      </c>
      <c r="E2117">
        <f t="shared" si="195"/>
        <v>202307</v>
      </c>
      <c r="F2117" s="105">
        <v>81.25</v>
      </c>
      <c r="G2117" s="105"/>
      <c r="H2117" s="44"/>
      <c r="J2117" s="32">
        <f t="shared" si="196"/>
        <v>0</v>
      </c>
      <c r="K2117" s="32">
        <f t="shared" si="197"/>
        <v>19</v>
      </c>
    </row>
    <row r="2118" spans="1:11" x14ac:dyDescent="0.35">
      <c r="A2118" s="15">
        <v>45122</v>
      </c>
      <c r="B2118">
        <f t="shared" ref="B2118:B2181" si="198">YEAR(A2118)</f>
        <v>2023</v>
      </c>
      <c r="C2118">
        <f t="shared" ref="C2118:C2181" si="199">MONTH(A2118)</f>
        <v>7</v>
      </c>
      <c r="D2118">
        <f t="shared" ref="D2118:D2181" si="200">DAY(A2118)</f>
        <v>15</v>
      </c>
      <c r="E2118">
        <f t="shared" ref="E2118:E2181" si="201">B2118*100+C2118</f>
        <v>202307</v>
      </c>
      <c r="F2118" s="105">
        <v>83.666659999999993</v>
      </c>
      <c r="G2118" s="105"/>
      <c r="H2118" s="44"/>
      <c r="J2118" s="32">
        <f t="shared" ref="J2118:J2181" si="202">IF(F2118=999,0,MAX(ROUND($J$3-F2118,0),0))</f>
        <v>0</v>
      </c>
      <c r="K2118" s="32">
        <f t="shared" ref="K2118:K2181" si="203">IF(F2118=999,0,MAX(ROUND(F2118-$K$3,0),0))</f>
        <v>22</v>
      </c>
    </row>
    <row r="2119" spans="1:11" x14ac:dyDescent="0.35">
      <c r="A2119" s="15">
        <v>45123</v>
      </c>
      <c r="B2119">
        <f t="shared" si="198"/>
        <v>2023</v>
      </c>
      <c r="C2119">
        <f t="shared" si="199"/>
        <v>7</v>
      </c>
      <c r="D2119">
        <f t="shared" si="200"/>
        <v>16</v>
      </c>
      <c r="E2119">
        <f t="shared" si="201"/>
        <v>202307</v>
      </c>
      <c r="F2119" s="105">
        <v>83.416659999999993</v>
      </c>
      <c r="G2119" s="105"/>
      <c r="H2119" s="44"/>
      <c r="J2119" s="32">
        <f t="shared" si="202"/>
        <v>0</v>
      </c>
      <c r="K2119" s="32">
        <f t="shared" si="203"/>
        <v>21</v>
      </c>
    </row>
    <row r="2120" spans="1:11" x14ac:dyDescent="0.35">
      <c r="A2120" s="15">
        <v>45124</v>
      </c>
      <c r="B2120">
        <f t="shared" si="198"/>
        <v>2023</v>
      </c>
      <c r="C2120">
        <f t="shared" si="199"/>
        <v>7</v>
      </c>
      <c r="D2120">
        <f t="shared" si="200"/>
        <v>17</v>
      </c>
      <c r="E2120">
        <f t="shared" si="201"/>
        <v>202307</v>
      </c>
      <c r="F2120" s="105">
        <v>76.208340000000007</v>
      </c>
      <c r="G2120" s="105"/>
      <c r="H2120" s="44"/>
      <c r="J2120" s="32">
        <f t="shared" si="202"/>
        <v>0</v>
      </c>
      <c r="K2120" s="32">
        <f t="shared" si="203"/>
        <v>14</v>
      </c>
    </row>
    <row r="2121" spans="1:11" x14ac:dyDescent="0.35">
      <c r="A2121" s="15">
        <v>45125</v>
      </c>
      <c r="B2121">
        <f t="shared" si="198"/>
        <v>2023</v>
      </c>
      <c r="C2121">
        <f t="shared" si="199"/>
        <v>7</v>
      </c>
      <c r="D2121">
        <f t="shared" si="200"/>
        <v>18</v>
      </c>
      <c r="E2121">
        <f t="shared" si="201"/>
        <v>202307</v>
      </c>
      <c r="F2121" s="105">
        <v>73.916659999999993</v>
      </c>
      <c r="G2121" s="105"/>
      <c r="H2121" s="44"/>
      <c r="J2121" s="32">
        <f t="shared" si="202"/>
        <v>0</v>
      </c>
      <c r="K2121" s="32">
        <f t="shared" si="203"/>
        <v>12</v>
      </c>
    </row>
    <row r="2122" spans="1:11" x14ac:dyDescent="0.35">
      <c r="A2122" s="15">
        <v>45126</v>
      </c>
      <c r="B2122">
        <f t="shared" si="198"/>
        <v>2023</v>
      </c>
      <c r="C2122">
        <f t="shared" si="199"/>
        <v>7</v>
      </c>
      <c r="D2122">
        <f t="shared" si="200"/>
        <v>19</v>
      </c>
      <c r="E2122">
        <f t="shared" si="201"/>
        <v>202307</v>
      </c>
      <c r="F2122" s="105">
        <v>80.833340000000007</v>
      </c>
      <c r="G2122" s="105"/>
      <c r="H2122" s="44"/>
      <c r="J2122" s="32">
        <f t="shared" si="202"/>
        <v>0</v>
      </c>
      <c r="K2122" s="32">
        <f t="shared" si="203"/>
        <v>19</v>
      </c>
    </row>
    <row r="2123" spans="1:11" x14ac:dyDescent="0.35">
      <c r="A2123" s="15">
        <v>45127</v>
      </c>
      <c r="B2123">
        <f t="shared" si="198"/>
        <v>2023</v>
      </c>
      <c r="C2123">
        <f t="shared" si="199"/>
        <v>7</v>
      </c>
      <c r="D2123">
        <f t="shared" si="200"/>
        <v>20</v>
      </c>
      <c r="E2123">
        <f t="shared" si="201"/>
        <v>202307</v>
      </c>
      <c r="F2123" s="105">
        <v>83.458340000000007</v>
      </c>
      <c r="G2123" s="105"/>
      <c r="H2123" s="44"/>
      <c r="J2123" s="32">
        <f t="shared" si="202"/>
        <v>0</v>
      </c>
      <c r="K2123" s="32">
        <f t="shared" si="203"/>
        <v>21</v>
      </c>
    </row>
    <row r="2124" spans="1:11" x14ac:dyDescent="0.35">
      <c r="A2124" s="15">
        <v>45128</v>
      </c>
      <c r="B2124">
        <f t="shared" si="198"/>
        <v>2023</v>
      </c>
      <c r="C2124">
        <f t="shared" si="199"/>
        <v>7</v>
      </c>
      <c r="D2124">
        <f t="shared" si="200"/>
        <v>21</v>
      </c>
      <c r="E2124">
        <f t="shared" si="201"/>
        <v>202307</v>
      </c>
      <c r="F2124" s="105">
        <v>83.833340000000007</v>
      </c>
      <c r="G2124" s="105"/>
      <c r="H2124" s="44"/>
      <c r="J2124" s="32">
        <f t="shared" si="202"/>
        <v>0</v>
      </c>
      <c r="K2124" s="32">
        <f t="shared" si="203"/>
        <v>22</v>
      </c>
    </row>
    <row r="2125" spans="1:11" x14ac:dyDescent="0.35">
      <c r="A2125" s="15">
        <v>45129</v>
      </c>
      <c r="B2125">
        <f t="shared" si="198"/>
        <v>2023</v>
      </c>
      <c r="C2125">
        <f t="shared" si="199"/>
        <v>7</v>
      </c>
      <c r="D2125">
        <f t="shared" si="200"/>
        <v>22</v>
      </c>
      <c r="E2125">
        <f t="shared" si="201"/>
        <v>202307</v>
      </c>
      <c r="F2125" s="105">
        <v>83.25</v>
      </c>
      <c r="G2125" s="105"/>
      <c r="H2125" s="44"/>
      <c r="J2125" s="32">
        <f t="shared" si="202"/>
        <v>0</v>
      </c>
      <c r="K2125" s="32">
        <f t="shared" si="203"/>
        <v>21</v>
      </c>
    </row>
    <row r="2126" spans="1:11" x14ac:dyDescent="0.35">
      <c r="A2126" s="15">
        <v>45130</v>
      </c>
      <c r="B2126">
        <f t="shared" si="198"/>
        <v>2023</v>
      </c>
      <c r="C2126">
        <f t="shared" si="199"/>
        <v>7</v>
      </c>
      <c r="D2126">
        <f t="shared" si="200"/>
        <v>23</v>
      </c>
      <c r="E2126">
        <f t="shared" si="201"/>
        <v>202307</v>
      </c>
      <c r="F2126" s="105">
        <v>81.666659999999993</v>
      </c>
      <c r="G2126" s="105"/>
      <c r="H2126" s="44"/>
      <c r="J2126" s="32">
        <f t="shared" si="202"/>
        <v>0</v>
      </c>
      <c r="K2126" s="32">
        <f t="shared" si="203"/>
        <v>20</v>
      </c>
    </row>
    <row r="2127" spans="1:11" x14ac:dyDescent="0.35">
      <c r="A2127" s="15">
        <v>45131</v>
      </c>
      <c r="B2127">
        <f t="shared" si="198"/>
        <v>2023</v>
      </c>
      <c r="C2127">
        <f t="shared" si="199"/>
        <v>7</v>
      </c>
      <c r="D2127">
        <f t="shared" si="200"/>
        <v>24</v>
      </c>
      <c r="E2127">
        <f t="shared" si="201"/>
        <v>202307</v>
      </c>
      <c r="F2127" s="105">
        <v>77.333340000000007</v>
      </c>
      <c r="G2127" s="105"/>
      <c r="H2127" s="44"/>
      <c r="J2127" s="32">
        <f t="shared" si="202"/>
        <v>0</v>
      </c>
      <c r="K2127" s="32">
        <f t="shared" si="203"/>
        <v>15</v>
      </c>
    </row>
    <row r="2128" spans="1:11" x14ac:dyDescent="0.35">
      <c r="A2128" s="15">
        <v>45132</v>
      </c>
      <c r="B2128">
        <f t="shared" si="198"/>
        <v>2023</v>
      </c>
      <c r="C2128">
        <f t="shared" si="199"/>
        <v>7</v>
      </c>
      <c r="D2128">
        <f t="shared" si="200"/>
        <v>25</v>
      </c>
      <c r="E2128">
        <f t="shared" si="201"/>
        <v>202307</v>
      </c>
      <c r="F2128" s="105">
        <v>68.291659999999993</v>
      </c>
      <c r="G2128" s="105"/>
      <c r="H2128" s="44"/>
      <c r="J2128" s="32">
        <f t="shared" si="202"/>
        <v>0</v>
      </c>
      <c r="K2128" s="32">
        <f t="shared" si="203"/>
        <v>6</v>
      </c>
    </row>
    <row r="2129" spans="1:11" x14ac:dyDescent="0.35">
      <c r="A2129" s="15">
        <v>45133</v>
      </c>
      <c r="B2129">
        <f t="shared" si="198"/>
        <v>2023</v>
      </c>
      <c r="C2129">
        <f t="shared" si="199"/>
        <v>7</v>
      </c>
      <c r="D2129">
        <f t="shared" si="200"/>
        <v>26</v>
      </c>
      <c r="E2129">
        <f t="shared" si="201"/>
        <v>202307</v>
      </c>
      <c r="F2129" s="105">
        <v>70.25</v>
      </c>
      <c r="G2129" s="105"/>
      <c r="H2129" s="44"/>
      <c r="J2129" s="32">
        <f t="shared" si="202"/>
        <v>0</v>
      </c>
      <c r="K2129" s="32">
        <f t="shared" si="203"/>
        <v>8</v>
      </c>
    </row>
    <row r="2130" spans="1:11" x14ac:dyDescent="0.35">
      <c r="A2130" s="15">
        <v>45134</v>
      </c>
      <c r="B2130">
        <f t="shared" si="198"/>
        <v>2023</v>
      </c>
      <c r="C2130">
        <f t="shared" si="199"/>
        <v>7</v>
      </c>
      <c r="D2130">
        <f t="shared" si="200"/>
        <v>27</v>
      </c>
      <c r="E2130">
        <f t="shared" si="201"/>
        <v>202307</v>
      </c>
      <c r="F2130" s="105">
        <v>74.958340000000007</v>
      </c>
      <c r="G2130" s="105"/>
      <c r="H2130" s="44"/>
      <c r="J2130" s="32">
        <f t="shared" si="202"/>
        <v>0</v>
      </c>
      <c r="K2130" s="32">
        <f t="shared" si="203"/>
        <v>13</v>
      </c>
    </row>
    <row r="2131" spans="1:11" x14ac:dyDescent="0.35">
      <c r="A2131" s="15">
        <v>45135</v>
      </c>
      <c r="B2131">
        <f t="shared" si="198"/>
        <v>2023</v>
      </c>
      <c r="C2131">
        <f t="shared" si="199"/>
        <v>7</v>
      </c>
      <c r="D2131">
        <f t="shared" si="200"/>
        <v>28</v>
      </c>
      <c r="E2131">
        <f t="shared" si="201"/>
        <v>202307</v>
      </c>
      <c r="F2131" s="105">
        <v>77.083340000000007</v>
      </c>
      <c r="G2131" s="105"/>
      <c r="H2131" s="44"/>
      <c r="J2131" s="32">
        <f t="shared" si="202"/>
        <v>0</v>
      </c>
      <c r="K2131" s="32">
        <f t="shared" si="203"/>
        <v>15</v>
      </c>
    </row>
    <row r="2132" spans="1:11" x14ac:dyDescent="0.35">
      <c r="A2132" s="15">
        <v>45136</v>
      </c>
      <c r="B2132">
        <f t="shared" si="198"/>
        <v>2023</v>
      </c>
      <c r="C2132">
        <f t="shared" si="199"/>
        <v>7</v>
      </c>
      <c r="D2132">
        <f t="shared" si="200"/>
        <v>29</v>
      </c>
      <c r="E2132">
        <f t="shared" si="201"/>
        <v>202307</v>
      </c>
      <c r="F2132" s="105">
        <v>77.791659999999993</v>
      </c>
      <c r="G2132" s="105"/>
      <c r="H2132" s="44"/>
      <c r="J2132" s="32">
        <f t="shared" si="202"/>
        <v>0</v>
      </c>
      <c r="K2132" s="32">
        <f t="shared" si="203"/>
        <v>16</v>
      </c>
    </row>
    <row r="2133" spans="1:11" x14ac:dyDescent="0.35">
      <c r="A2133" s="15">
        <v>45137</v>
      </c>
      <c r="B2133">
        <f t="shared" si="198"/>
        <v>2023</v>
      </c>
      <c r="C2133">
        <f t="shared" si="199"/>
        <v>7</v>
      </c>
      <c r="D2133">
        <f t="shared" si="200"/>
        <v>30</v>
      </c>
      <c r="E2133">
        <f t="shared" si="201"/>
        <v>202307</v>
      </c>
      <c r="F2133" s="105">
        <v>76.625</v>
      </c>
      <c r="G2133" s="105"/>
      <c r="H2133" s="44"/>
      <c r="J2133" s="32">
        <f t="shared" si="202"/>
        <v>0</v>
      </c>
      <c r="K2133" s="32">
        <f t="shared" si="203"/>
        <v>15</v>
      </c>
    </row>
    <row r="2134" spans="1:11" x14ac:dyDescent="0.35">
      <c r="A2134" s="15">
        <v>45138</v>
      </c>
      <c r="B2134">
        <f t="shared" si="198"/>
        <v>2023</v>
      </c>
      <c r="C2134">
        <f t="shared" si="199"/>
        <v>7</v>
      </c>
      <c r="D2134">
        <f t="shared" si="200"/>
        <v>31</v>
      </c>
      <c r="E2134">
        <f t="shared" si="201"/>
        <v>202307</v>
      </c>
      <c r="F2134" s="105">
        <v>74.041659999999993</v>
      </c>
      <c r="G2134" s="105"/>
      <c r="H2134" s="44"/>
      <c r="J2134" s="32">
        <f t="shared" si="202"/>
        <v>0</v>
      </c>
      <c r="K2134" s="32">
        <f t="shared" si="203"/>
        <v>12</v>
      </c>
    </row>
    <row r="2135" spans="1:11" x14ac:dyDescent="0.35">
      <c r="A2135" s="15">
        <v>45139</v>
      </c>
      <c r="B2135">
        <f t="shared" si="198"/>
        <v>2023</v>
      </c>
      <c r="C2135">
        <f t="shared" si="199"/>
        <v>8</v>
      </c>
      <c r="D2135">
        <f t="shared" si="200"/>
        <v>1</v>
      </c>
      <c r="E2135">
        <f t="shared" si="201"/>
        <v>202308</v>
      </c>
      <c r="F2135" s="105">
        <v>76.333340000000007</v>
      </c>
      <c r="G2135" s="105"/>
      <c r="H2135" s="44"/>
      <c r="J2135" s="32">
        <f t="shared" si="202"/>
        <v>0</v>
      </c>
      <c r="K2135" s="32">
        <f t="shared" si="203"/>
        <v>14</v>
      </c>
    </row>
    <row r="2136" spans="1:11" x14ac:dyDescent="0.35">
      <c r="A2136" s="15">
        <v>45140</v>
      </c>
      <c r="B2136">
        <f t="shared" si="198"/>
        <v>2023</v>
      </c>
      <c r="C2136">
        <f t="shared" si="199"/>
        <v>8</v>
      </c>
      <c r="D2136">
        <f t="shared" si="200"/>
        <v>2</v>
      </c>
      <c r="E2136">
        <f t="shared" si="201"/>
        <v>202308</v>
      </c>
      <c r="F2136" s="105">
        <v>77.375</v>
      </c>
      <c r="G2136" s="105"/>
      <c r="H2136" s="44"/>
      <c r="J2136" s="32">
        <f t="shared" si="202"/>
        <v>0</v>
      </c>
      <c r="K2136" s="32">
        <f t="shared" si="203"/>
        <v>15</v>
      </c>
    </row>
    <row r="2137" spans="1:11" x14ac:dyDescent="0.35">
      <c r="A2137" s="15">
        <v>45141</v>
      </c>
      <c r="B2137">
        <f t="shared" si="198"/>
        <v>2023</v>
      </c>
      <c r="C2137">
        <f t="shared" si="199"/>
        <v>8</v>
      </c>
      <c r="D2137">
        <f t="shared" si="200"/>
        <v>3</v>
      </c>
      <c r="E2137">
        <f t="shared" si="201"/>
        <v>202308</v>
      </c>
      <c r="F2137" s="105">
        <v>81.458340000000007</v>
      </c>
      <c r="G2137" s="105"/>
      <c r="H2137" s="44"/>
      <c r="J2137" s="32">
        <f t="shared" si="202"/>
        <v>0</v>
      </c>
      <c r="K2137" s="32">
        <f t="shared" si="203"/>
        <v>19</v>
      </c>
    </row>
    <row r="2138" spans="1:11" x14ac:dyDescent="0.35">
      <c r="A2138" s="15">
        <v>45142</v>
      </c>
      <c r="B2138">
        <f t="shared" si="198"/>
        <v>2023</v>
      </c>
      <c r="C2138">
        <f t="shared" si="199"/>
        <v>8</v>
      </c>
      <c r="D2138">
        <f t="shared" si="200"/>
        <v>4</v>
      </c>
      <c r="E2138">
        <f t="shared" si="201"/>
        <v>202308</v>
      </c>
      <c r="F2138" s="105">
        <v>82.333340000000007</v>
      </c>
      <c r="G2138" s="105"/>
      <c r="H2138" s="44"/>
      <c r="J2138" s="32">
        <f t="shared" si="202"/>
        <v>0</v>
      </c>
      <c r="K2138" s="32">
        <f t="shared" si="203"/>
        <v>20</v>
      </c>
    </row>
    <row r="2139" spans="1:11" x14ac:dyDescent="0.35">
      <c r="A2139" s="15">
        <v>45143</v>
      </c>
      <c r="B2139">
        <f t="shared" si="198"/>
        <v>2023</v>
      </c>
      <c r="C2139">
        <f t="shared" si="199"/>
        <v>8</v>
      </c>
      <c r="D2139">
        <f t="shared" si="200"/>
        <v>5</v>
      </c>
      <c r="E2139">
        <f t="shared" si="201"/>
        <v>202308</v>
      </c>
      <c r="F2139" s="105">
        <v>76.666659999999993</v>
      </c>
      <c r="G2139" s="105"/>
      <c r="H2139" s="44"/>
      <c r="J2139" s="32">
        <f t="shared" si="202"/>
        <v>0</v>
      </c>
      <c r="K2139" s="32">
        <f t="shared" si="203"/>
        <v>15</v>
      </c>
    </row>
    <row r="2140" spans="1:11" x14ac:dyDescent="0.35">
      <c r="A2140" s="15">
        <v>45144</v>
      </c>
      <c r="B2140">
        <f t="shared" si="198"/>
        <v>2023</v>
      </c>
      <c r="C2140">
        <f t="shared" si="199"/>
        <v>8</v>
      </c>
      <c r="D2140">
        <f t="shared" si="200"/>
        <v>6</v>
      </c>
      <c r="E2140">
        <f t="shared" si="201"/>
        <v>202308</v>
      </c>
      <c r="F2140" s="105">
        <v>78.75</v>
      </c>
      <c r="G2140" s="105"/>
      <c r="H2140" s="44"/>
      <c r="J2140" s="32">
        <f t="shared" si="202"/>
        <v>0</v>
      </c>
      <c r="K2140" s="32">
        <f t="shared" si="203"/>
        <v>17</v>
      </c>
    </row>
    <row r="2141" spans="1:11" x14ac:dyDescent="0.35">
      <c r="A2141" s="15">
        <v>45145</v>
      </c>
      <c r="B2141">
        <f t="shared" si="198"/>
        <v>2023</v>
      </c>
      <c r="C2141">
        <f t="shared" si="199"/>
        <v>8</v>
      </c>
      <c r="D2141">
        <f t="shared" si="200"/>
        <v>7</v>
      </c>
      <c r="E2141">
        <f t="shared" si="201"/>
        <v>202308</v>
      </c>
      <c r="F2141" s="105">
        <v>74.916659999999993</v>
      </c>
      <c r="G2141" s="105"/>
      <c r="H2141" s="44"/>
      <c r="J2141" s="32">
        <f t="shared" si="202"/>
        <v>0</v>
      </c>
      <c r="K2141" s="32">
        <f t="shared" si="203"/>
        <v>13</v>
      </c>
    </row>
    <row r="2142" spans="1:11" x14ac:dyDescent="0.35">
      <c r="A2142" s="15">
        <v>45146</v>
      </c>
      <c r="B2142">
        <f t="shared" si="198"/>
        <v>2023</v>
      </c>
      <c r="C2142">
        <f t="shared" si="199"/>
        <v>8</v>
      </c>
      <c r="D2142">
        <f t="shared" si="200"/>
        <v>8</v>
      </c>
      <c r="E2142">
        <f t="shared" si="201"/>
        <v>202308</v>
      </c>
      <c r="F2142" s="105">
        <v>75</v>
      </c>
      <c r="G2142" s="105"/>
      <c r="H2142" s="44"/>
      <c r="J2142" s="32">
        <f t="shared" si="202"/>
        <v>0</v>
      </c>
      <c r="K2142" s="32">
        <f t="shared" si="203"/>
        <v>13</v>
      </c>
    </row>
    <row r="2143" spans="1:11" x14ac:dyDescent="0.35">
      <c r="A2143" s="15">
        <v>45147</v>
      </c>
      <c r="B2143">
        <f t="shared" si="198"/>
        <v>2023</v>
      </c>
      <c r="C2143">
        <f t="shared" si="199"/>
        <v>8</v>
      </c>
      <c r="D2143">
        <f t="shared" si="200"/>
        <v>9</v>
      </c>
      <c r="E2143">
        <f t="shared" si="201"/>
        <v>202308</v>
      </c>
      <c r="F2143" s="105">
        <v>77.208340000000007</v>
      </c>
      <c r="G2143" s="105"/>
      <c r="H2143" s="44"/>
      <c r="J2143" s="32">
        <f t="shared" si="202"/>
        <v>0</v>
      </c>
      <c r="K2143" s="32">
        <f t="shared" si="203"/>
        <v>15</v>
      </c>
    </row>
    <row r="2144" spans="1:11" x14ac:dyDescent="0.35">
      <c r="A2144" s="15">
        <v>45148</v>
      </c>
      <c r="B2144">
        <f t="shared" si="198"/>
        <v>2023</v>
      </c>
      <c r="C2144">
        <f t="shared" si="199"/>
        <v>8</v>
      </c>
      <c r="D2144">
        <f t="shared" si="200"/>
        <v>10</v>
      </c>
      <c r="E2144">
        <f t="shared" si="201"/>
        <v>202308</v>
      </c>
      <c r="F2144" s="105">
        <v>73.375</v>
      </c>
      <c r="G2144" s="105"/>
      <c r="H2144" s="44"/>
      <c r="J2144" s="32">
        <f t="shared" si="202"/>
        <v>0</v>
      </c>
      <c r="K2144" s="32">
        <f t="shared" si="203"/>
        <v>11</v>
      </c>
    </row>
    <row r="2145" spans="1:11" x14ac:dyDescent="0.35">
      <c r="A2145" s="15">
        <v>45149</v>
      </c>
      <c r="B2145">
        <f t="shared" si="198"/>
        <v>2023</v>
      </c>
      <c r="C2145">
        <f t="shared" si="199"/>
        <v>8</v>
      </c>
      <c r="D2145">
        <f t="shared" si="200"/>
        <v>11</v>
      </c>
      <c r="E2145">
        <f t="shared" si="201"/>
        <v>202308</v>
      </c>
      <c r="F2145" s="105">
        <v>76.166659999999993</v>
      </c>
      <c r="G2145" s="105"/>
      <c r="H2145" s="44"/>
      <c r="J2145" s="32">
        <f t="shared" si="202"/>
        <v>0</v>
      </c>
      <c r="K2145" s="32">
        <f t="shared" si="203"/>
        <v>14</v>
      </c>
    </row>
    <row r="2146" spans="1:11" x14ac:dyDescent="0.35">
      <c r="A2146" s="15">
        <v>45150</v>
      </c>
      <c r="B2146">
        <f t="shared" si="198"/>
        <v>2023</v>
      </c>
      <c r="C2146">
        <f t="shared" si="199"/>
        <v>8</v>
      </c>
      <c r="D2146">
        <f t="shared" si="200"/>
        <v>12</v>
      </c>
      <c r="E2146">
        <f t="shared" si="201"/>
        <v>202308</v>
      </c>
      <c r="F2146" s="105">
        <v>80.916659999999993</v>
      </c>
      <c r="G2146" s="105"/>
      <c r="H2146" s="44"/>
      <c r="J2146" s="32">
        <f t="shared" si="202"/>
        <v>0</v>
      </c>
      <c r="K2146" s="32">
        <f t="shared" si="203"/>
        <v>19</v>
      </c>
    </row>
    <row r="2147" spans="1:11" x14ac:dyDescent="0.35">
      <c r="A2147" s="15">
        <v>45151</v>
      </c>
      <c r="B2147">
        <f t="shared" si="198"/>
        <v>2023</v>
      </c>
      <c r="C2147">
        <f t="shared" si="199"/>
        <v>8</v>
      </c>
      <c r="D2147">
        <f t="shared" si="200"/>
        <v>13</v>
      </c>
      <c r="E2147">
        <f t="shared" si="201"/>
        <v>202308</v>
      </c>
      <c r="F2147" s="105">
        <v>83.166659999999993</v>
      </c>
      <c r="G2147" s="105"/>
      <c r="H2147" s="44"/>
      <c r="J2147" s="32">
        <f t="shared" si="202"/>
        <v>0</v>
      </c>
      <c r="K2147" s="32">
        <f t="shared" si="203"/>
        <v>21</v>
      </c>
    </row>
    <row r="2148" spans="1:11" x14ac:dyDescent="0.35">
      <c r="A2148" s="15">
        <v>45152</v>
      </c>
      <c r="B2148">
        <f t="shared" si="198"/>
        <v>2023</v>
      </c>
      <c r="C2148">
        <f t="shared" si="199"/>
        <v>8</v>
      </c>
      <c r="D2148">
        <f t="shared" si="200"/>
        <v>14</v>
      </c>
      <c r="E2148">
        <f t="shared" si="201"/>
        <v>202308</v>
      </c>
      <c r="F2148" s="105">
        <v>86.416659999999993</v>
      </c>
      <c r="G2148" s="105"/>
      <c r="H2148" s="44"/>
      <c r="J2148" s="32">
        <f t="shared" si="202"/>
        <v>0</v>
      </c>
      <c r="K2148" s="32">
        <f t="shared" si="203"/>
        <v>24</v>
      </c>
    </row>
    <row r="2149" spans="1:11" x14ac:dyDescent="0.35">
      <c r="A2149" s="15">
        <v>45153</v>
      </c>
      <c r="B2149">
        <f t="shared" si="198"/>
        <v>2023</v>
      </c>
      <c r="C2149">
        <f t="shared" si="199"/>
        <v>8</v>
      </c>
      <c r="D2149">
        <f t="shared" si="200"/>
        <v>15</v>
      </c>
      <c r="E2149">
        <f t="shared" si="201"/>
        <v>202308</v>
      </c>
      <c r="F2149" s="105">
        <v>90.166659999999993</v>
      </c>
      <c r="G2149" s="105"/>
      <c r="H2149" s="44"/>
      <c r="J2149" s="32">
        <f t="shared" si="202"/>
        <v>0</v>
      </c>
      <c r="K2149" s="32">
        <f t="shared" si="203"/>
        <v>28</v>
      </c>
    </row>
    <row r="2150" spans="1:11" x14ac:dyDescent="0.35">
      <c r="A2150" s="15">
        <v>45154</v>
      </c>
      <c r="B2150">
        <f t="shared" si="198"/>
        <v>2023</v>
      </c>
      <c r="C2150">
        <f t="shared" si="199"/>
        <v>8</v>
      </c>
      <c r="D2150">
        <f t="shared" si="200"/>
        <v>16</v>
      </c>
      <c r="E2150">
        <f t="shared" si="201"/>
        <v>202308</v>
      </c>
      <c r="F2150" s="105">
        <v>87.916659999999993</v>
      </c>
      <c r="G2150" s="105"/>
      <c r="H2150" s="44"/>
      <c r="J2150" s="32">
        <f t="shared" si="202"/>
        <v>0</v>
      </c>
      <c r="K2150" s="32">
        <f t="shared" si="203"/>
        <v>26</v>
      </c>
    </row>
    <row r="2151" spans="1:11" x14ac:dyDescent="0.35">
      <c r="A2151" s="15">
        <v>45155</v>
      </c>
      <c r="B2151">
        <f t="shared" si="198"/>
        <v>2023</v>
      </c>
      <c r="C2151">
        <f t="shared" si="199"/>
        <v>8</v>
      </c>
      <c r="D2151">
        <f t="shared" si="200"/>
        <v>17</v>
      </c>
      <c r="E2151">
        <f t="shared" si="201"/>
        <v>202308</v>
      </c>
      <c r="F2151" s="105">
        <v>85.541659999999993</v>
      </c>
      <c r="G2151" s="105"/>
      <c r="H2151" s="44"/>
      <c r="J2151" s="32">
        <f t="shared" si="202"/>
        <v>0</v>
      </c>
      <c r="K2151" s="32">
        <f t="shared" si="203"/>
        <v>24</v>
      </c>
    </row>
    <row r="2152" spans="1:11" x14ac:dyDescent="0.35">
      <c r="A2152" s="15">
        <v>45156</v>
      </c>
      <c r="B2152">
        <f t="shared" si="198"/>
        <v>2023</v>
      </c>
      <c r="C2152">
        <f t="shared" si="199"/>
        <v>8</v>
      </c>
      <c r="D2152">
        <f t="shared" si="200"/>
        <v>18</v>
      </c>
      <c r="E2152">
        <f t="shared" si="201"/>
        <v>202308</v>
      </c>
      <c r="F2152" s="105">
        <v>80.875</v>
      </c>
      <c r="G2152" s="105"/>
      <c r="H2152" s="44"/>
      <c r="J2152" s="32">
        <f t="shared" si="202"/>
        <v>0</v>
      </c>
      <c r="K2152" s="32">
        <f t="shared" si="203"/>
        <v>19</v>
      </c>
    </row>
    <row r="2153" spans="1:11" x14ac:dyDescent="0.35">
      <c r="A2153" s="15">
        <v>45157</v>
      </c>
      <c r="B2153">
        <f t="shared" si="198"/>
        <v>2023</v>
      </c>
      <c r="C2153">
        <f t="shared" si="199"/>
        <v>8</v>
      </c>
      <c r="D2153">
        <f t="shared" si="200"/>
        <v>19</v>
      </c>
      <c r="E2153">
        <f t="shared" si="201"/>
        <v>202308</v>
      </c>
      <c r="F2153" s="105">
        <v>70.875</v>
      </c>
      <c r="G2153" s="105"/>
      <c r="H2153" s="44"/>
      <c r="J2153" s="32">
        <f t="shared" si="202"/>
        <v>0</v>
      </c>
      <c r="K2153" s="32">
        <f t="shared" si="203"/>
        <v>9</v>
      </c>
    </row>
    <row r="2154" spans="1:11" x14ac:dyDescent="0.35">
      <c r="A2154" s="15">
        <v>45158</v>
      </c>
      <c r="B2154">
        <f t="shared" si="198"/>
        <v>2023</v>
      </c>
      <c r="C2154">
        <f t="shared" si="199"/>
        <v>8</v>
      </c>
      <c r="D2154">
        <f t="shared" si="200"/>
        <v>20</v>
      </c>
      <c r="E2154">
        <f t="shared" si="201"/>
        <v>202308</v>
      </c>
      <c r="F2154" s="105">
        <v>68.958340000000007</v>
      </c>
      <c r="G2154" s="105"/>
      <c r="H2154" s="44"/>
      <c r="J2154" s="32">
        <f t="shared" si="202"/>
        <v>0</v>
      </c>
      <c r="K2154" s="32">
        <f t="shared" si="203"/>
        <v>7</v>
      </c>
    </row>
    <row r="2155" spans="1:11" x14ac:dyDescent="0.35">
      <c r="A2155" s="15">
        <v>45159</v>
      </c>
      <c r="B2155">
        <f t="shared" si="198"/>
        <v>2023</v>
      </c>
      <c r="C2155">
        <f t="shared" si="199"/>
        <v>8</v>
      </c>
      <c r="D2155">
        <f t="shared" si="200"/>
        <v>21</v>
      </c>
      <c r="E2155">
        <f t="shared" si="201"/>
        <v>202308</v>
      </c>
      <c r="F2155" s="105">
        <v>68.833340000000007</v>
      </c>
      <c r="G2155" s="105"/>
      <c r="H2155" s="44"/>
      <c r="J2155" s="32">
        <f t="shared" si="202"/>
        <v>0</v>
      </c>
      <c r="K2155" s="32">
        <f t="shared" si="203"/>
        <v>7</v>
      </c>
    </row>
    <row r="2156" spans="1:11" x14ac:dyDescent="0.35">
      <c r="A2156" s="15">
        <v>45160</v>
      </c>
      <c r="B2156">
        <f t="shared" si="198"/>
        <v>2023</v>
      </c>
      <c r="C2156">
        <f t="shared" si="199"/>
        <v>8</v>
      </c>
      <c r="D2156">
        <f t="shared" si="200"/>
        <v>22</v>
      </c>
      <c r="E2156">
        <f t="shared" si="201"/>
        <v>202308</v>
      </c>
      <c r="F2156" s="105">
        <v>71.333340000000007</v>
      </c>
      <c r="G2156" s="105"/>
      <c r="H2156" s="44"/>
      <c r="J2156" s="32">
        <f t="shared" si="202"/>
        <v>0</v>
      </c>
      <c r="K2156" s="32">
        <f t="shared" si="203"/>
        <v>9</v>
      </c>
    </row>
    <row r="2157" spans="1:11" x14ac:dyDescent="0.35">
      <c r="A2157" s="15">
        <v>45161</v>
      </c>
      <c r="B2157">
        <f t="shared" si="198"/>
        <v>2023</v>
      </c>
      <c r="C2157">
        <f t="shared" si="199"/>
        <v>8</v>
      </c>
      <c r="D2157">
        <f t="shared" si="200"/>
        <v>23</v>
      </c>
      <c r="E2157">
        <f t="shared" si="201"/>
        <v>202308</v>
      </c>
      <c r="F2157" s="105">
        <v>68.583340000000007</v>
      </c>
      <c r="G2157" s="105"/>
      <c r="H2157" s="44"/>
      <c r="J2157" s="32">
        <f t="shared" si="202"/>
        <v>0</v>
      </c>
      <c r="K2157" s="32">
        <f t="shared" si="203"/>
        <v>7</v>
      </c>
    </row>
    <row r="2158" spans="1:11" x14ac:dyDescent="0.35">
      <c r="A2158" s="15">
        <v>45162</v>
      </c>
      <c r="B2158">
        <f t="shared" si="198"/>
        <v>2023</v>
      </c>
      <c r="C2158">
        <f t="shared" si="199"/>
        <v>8</v>
      </c>
      <c r="D2158">
        <f t="shared" si="200"/>
        <v>24</v>
      </c>
      <c r="E2158">
        <f t="shared" si="201"/>
        <v>202308</v>
      </c>
      <c r="F2158" s="105">
        <v>69.083340000000007</v>
      </c>
      <c r="G2158" s="105"/>
      <c r="H2158" s="44"/>
      <c r="J2158" s="32">
        <f t="shared" si="202"/>
        <v>0</v>
      </c>
      <c r="K2158" s="32">
        <f t="shared" si="203"/>
        <v>7</v>
      </c>
    </row>
    <row r="2159" spans="1:11" x14ac:dyDescent="0.35">
      <c r="A2159" s="15">
        <v>45163</v>
      </c>
      <c r="B2159">
        <f t="shared" si="198"/>
        <v>2023</v>
      </c>
      <c r="C2159">
        <f t="shared" si="199"/>
        <v>8</v>
      </c>
      <c r="D2159">
        <f t="shared" si="200"/>
        <v>25</v>
      </c>
      <c r="E2159">
        <f t="shared" si="201"/>
        <v>202308</v>
      </c>
      <c r="F2159" s="105">
        <v>71.541659999999993</v>
      </c>
      <c r="G2159" s="105"/>
      <c r="H2159" s="44"/>
      <c r="J2159" s="32">
        <f t="shared" si="202"/>
        <v>0</v>
      </c>
      <c r="K2159" s="32">
        <f t="shared" si="203"/>
        <v>10</v>
      </c>
    </row>
    <row r="2160" spans="1:11" x14ac:dyDescent="0.35">
      <c r="A2160" s="15">
        <v>45164</v>
      </c>
      <c r="B2160">
        <f t="shared" si="198"/>
        <v>2023</v>
      </c>
      <c r="C2160">
        <f t="shared" si="199"/>
        <v>8</v>
      </c>
      <c r="D2160">
        <f t="shared" si="200"/>
        <v>26</v>
      </c>
      <c r="E2160">
        <f t="shared" si="201"/>
        <v>202308</v>
      </c>
      <c r="F2160" s="105">
        <v>73.041659999999993</v>
      </c>
      <c r="G2160" s="105"/>
      <c r="H2160" s="44"/>
      <c r="J2160" s="32">
        <f t="shared" si="202"/>
        <v>0</v>
      </c>
      <c r="K2160" s="32">
        <f t="shared" si="203"/>
        <v>11</v>
      </c>
    </row>
    <row r="2161" spans="1:11" x14ac:dyDescent="0.35">
      <c r="A2161" s="15">
        <v>45165</v>
      </c>
      <c r="B2161">
        <f t="shared" si="198"/>
        <v>2023</v>
      </c>
      <c r="C2161">
        <f t="shared" si="199"/>
        <v>8</v>
      </c>
      <c r="D2161">
        <f t="shared" si="200"/>
        <v>27</v>
      </c>
      <c r="E2161">
        <f t="shared" si="201"/>
        <v>202308</v>
      </c>
      <c r="F2161" s="105">
        <v>80.291659999999993</v>
      </c>
      <c r="G2161" s="105"/>
      <c r="H2161" s="44"/>
      <c r="J2161" s="32">
        <f t="shared" si="202"/>
        <v>0</v>
      </c>
      <c r="K2161" s="32">
        <f t="shared" si="203"/>
        <v>18</v>
      </c>
    </row>
    <row r="2162" spans="1:11" x14ac:dyDescent="0.35">
      <c r="A2162" s="15">
        <v>45166</v>
      </c>
      <c r="B2162">
        <f t="shared" si="198"/>
        <v>2023</v>
      </c>
      <c r="C2162">
        <f t="shared" si="199"/>
        <v>8</v>
      </c>
      <c r="D2162">
        <f t="shared" si="200"/>
        <v>28</v>
      </c>
      <c r="E2162">
        <f t="shared" si="201"/>
        <v>202308</v>
      </c>
      <c r="F2162" s="105">
        <v>82.625</v>
      </c>
      <c r="G2162" s="105"/>
      <c r="H2162" s="44"/>
      <c r="J2162" s="32">
        <f t="shared" si="202"/>
        <v>0</v>
      </c>
      <c r="K2162" s="32">
        <f t="shared" si="203"/>
        <v>21</v>
      </c>
    </row>
    <row r="2163" spans="1:11" x14ac:dyDescent="0.35">
      <c r="A2163" s="15">
        <v>45167</v>
      </c>
      <c r="B2163">
        <f t="shared" si="198"/>
        <v>2023</v>
      </c>
      <c r="C2163">
        <f t="shared" si="199"/>
        <v>8</v>
      </c>
      <c r="D2163">
        <f t="shared" si="200"/>
        <v>29</v>
      </c>
      <c r="E2163">
        <f t="shared" si="201"/>
        <v>202308</v>
      </c>
      <c r="F2163" s="105">
        <v>72.666659999999993</v>
      </c>
      <c r="G2163" s="105"/>
      <c r="H2163" s="44"/>
      <c r="J2163" s="32">
        <f t="shared" si="202"/>
        <v>0</v>
      </c>
      <c r="K2163" s="32">
        <f t="shared" si="203"/>
        <v>11</v>
      </c>
    </row>
    <row r="2164" spans="1:11" x14ac:dyDescent="0.35">
      <c r="A2164" s="15">
        <v>45168</v>
      </c>
      <c r="B2164">
        <f t="shared" si="198"/>
        <v>2023</v>
      </c>
      <c r="C2164">
        <f t="shared" si="199"/>
        <v>8</v>
      </c>
      <c r="D2164">
        <f t="shared" si="200"/>
        <v>30</v>
      </c>
      <c r="E2164">
        <f t="shared" si="201"/>
        <v>202308</v>
      </c>
      <c r="F2164" s="105">
        <v>64.791659999999993</v>
      </c>
      <c r="G2164" s="105"/>
      <c r="H2164" s="44"/>
      <c r="J2164" s="32">
        <f t="shared" si="202"/>
        <v>0</v>
      </c>
      <c r="K2164" s="32">
        <f t="shared" si="203"/>
        <v>3</v>
      </c>
    </row>
    <row r="2165" spans="1:11" x14ac:dyDescent="0.35">
      <c r="A2165" s="15">
        <v>45169</v>
      </c>
      <c r="B2165">
        <f t="shared" si="198"/>
        <v>2023</v>
      </c>
      <c r="C2165">
        <f t="shared" si="199"/>
        <v>8</v>
      </c>
      <c r="D2165">
        <f t="shared" si="200"/>
        <v>31</v>
      </c>
      <c r="E2165">
        <f t="shared" si="201"/>
        <v>202308</v>
      </c>
      <c r="F2165" s="105">
        <v>65.5</v>
      </c>
      <c r="G2165" s="105"/>
      <c r="H2165" s="44"/>
      <c r="J2165" s="32">
        <f t="shared" si="202"/>
        <v>0</v>
      </c>
      <c r="K2165" s="32">
        <f t="shared" si="203"/>
        <v>4</v>
      </c>
    </row>
    <row r="2166" spans="1:11" x14ac:dyDescent="0.35">
      <c r="A2166" s="15">
        <v>45170</v>
      </c>
      <c r="B2166">
        <f t="shared" si="198"/>
        <v>2023</v>
      </c>
      <c r="C2166">
        <f t="shared" si="199"/>
        <v>9</v>
      </c>
      <c r="D2166">
        <f t="shared" si="200"/>
        <v>1</v>
      </c>
      <c r="E2166">
        <f t="shared" si="201"/>
        <v>202309</v>
      </c>
      <c r="F2166" s="105">
        <v>70.541659999999993</v>
      </c>
      <c r="G2166" s="105"/>
      <c r="H2166" s="44"/>
      <c r="J2166" s="32">
        <f t="shared" si="202"/>
        <v>0</v>
      </c>
      <c r="K2166" s="32">
        <f t="shared" si="203"/>
        <v>9</v>
      </c>
    </row>
    <row r="2167" spans="1:11" x14ac:dyDescent="0.35">
      <c r="A2167" s="15">
        <v>45171</v>
      </c>
      <c r="B2167">
        <f t="shared" si="198"/>
        <v>2023</v>
      </c>
      <c r="C2167">
        <f t="shared" si="199"/>
        <v>9</v>
      </c>
      <c r="D2167">
        <f t="shared" si="200"/>
        <v>2</v>
      </c>
      <c r="E2167">
        <f t="shared" si="201"/>
        <v>202309</v>
      </c>
      <c r="F2167" s="105">
        <v>75.333340000000007</v>
      </c>
      <c r="G2167" s="105"/>
      <c r="H2167" s="44"/>
      <c r="J2167" s="32">
        <f t="shared" si="202"/>
        <v>0</v>
      </c>
      <c r="K2167" s="32">
        <f t="shared" si="203"/>
        <v>13</v>
      </c>
    </row>
    <row r="2168" spans="1:11" x14ac:dyDescent="0.35">
      <c r="A2168" s="15">
        <v>45172</v>
      </c>
      <c r="B2168">
        <f t="shared" si="198"/>
        <v>2023</v>
      </c>
      <c r="C2168">
        <f t="shared" si="199"/>
        <v>9</v>
      </c>
      <c r="D2168">
        <f t="shared" si="200"/>
        <v>3</v>
      </c>
      <c r="E2168">
        <f t="shared" si="201"/>
        <v>202309</v>
      </c>
      <c r="F2168" s="105">
        <v>73.708340000000007</v>
      </c>
      <c r="G2168" s="105"/>
      <c r="H2168" s="44"/>
      <c r="J2168" s="32">
        <f t="shared" si="202"/>
        <v>0</v>
      </c>
      <c r="K2168" s="32">
        <f t="shared" si="203"/>
        <v>12</v>
      </c>
    </row>
    <row r="2169" spans="1:11" x14ac:dyDescent="0.35">
      <c r="A2169" s="15">
        <v>45173</v>
      </c>
      <c r="B2169">
        <f t="shared" si="198"/>
        <v>2023</v>
      </c>
      <c r="C2169">
        <f t="shared" si="199"/>
        <v>9</v>
      </c>
      <c r="D2169">
        <f t="shared" si="200"/>
        <v>4</v>
      </c>
      <c r="E2169">
        <f t="shared" si="201"/>
        <v>202309</v>
      </c>
      <c r="F2169" s="105">
        <v>73.208340000000007</v>
      </c>
      <c r="G2169" s="105"/>
      <c r="H2169" s="44"/>
      <c r="J2169" s="32">
        <f t="shared" si="202"/>
        <v>0</v>
      </c>
      <c r="K2169" s="32">
        <f t="shared" si="203"/>
        <v>11</v>
      </c>
    </row>
    <row r="2170" spans="1:11" x14ac:dyDescent="0.35">
      <c r="A2170" s="15">
        <v>45174</v>
      </c>
      <c r="B2170">
        <f t="shared" si="198"/>
        <v>2023</v>
      </c>
      <c r="C2170">
        <f t="shared" si="199"/>
        <v>9</v>
      </c>
      <c r="D2170">
        <f t="shared" si="200"/>
        <v>5</v>
      </c>
      <c r="E2170">
        <f t="shared" si="201"/>
        <v>202309</v>
      </c>
      <c r="F2170" s="105">
        <v>68.375</v>
      </c>
      <c r="G2170" s="105"/>
      <c r="H2170" s="44"/>
      <c r="J2170" s="32">
        <f t="shared" si="202"/>
        <v>0</v>
      </c>
      <c r="K2170" s="32">
        <f t="shared" si="203"/>
        <v>6</v>
      </c>
    </row>
    <row r="2171" spans="1:11" x14ac:dyDescent="0.35">
      <c r="A2171" s="15">
        <v>45175</v>
      </c>
      <c r="B2171">
        <f t="shared" si="198"/>
        <v>2023</v>
      </c>
      <c r="C2171">
        <f t="shared" si="199"/>
        <v>9</v>
      </c>
      <c r="D2171">
        <f t="shared" si="200"/>
        <v>6</v>
      </c>
      <c r="E2171">
        <f t="shared" si="201"/>
        <v>202309</v>
      </c>
      <c r="F2171" s="105">
        <v>69.041659999999993</v>
      </c>
      <c r="G2171" s="105"/>
      <c r="H2171" s="44"/>
      <c r="J2171" s="32">
        <f t="shared" si="202"/>
        <v>0</v>
      </c>
      <c r="K2171" s="32">
        <f t="shared" si="203"/>
        <v>7</v>
      </c>
    </row>
    <row r="2172" spans="1:11" x14ac:dyDescent="0.35">
      <c r="A2172" s="15">
        <v>45176</v>
      </c>
      <c r="B2172">
        <f t="shared" si="198"/>
        <v>2023</v>
      </c>
      <c r="C2172">
        <f t="shared" si="199"/>
        <v>9</v>
      </c>
      <c r="D2172">
        <f t="shared" si="200"/>
        <v>7</v>
      </c>
      <c r="E2172">
        <f t="shared" si="201"/>
        <v>202309</v>
      </c>
      <c r="F2172" s="105">
        <v>68.083340000000007</v>
      </c>
      <c r="G2172" s="105"/>
      <c r="H2172" s="44"/>
      <c r="J2172" s="32">
        <f t="shared" si="202"/>
        <v>0</v>
      </c>
      <c r="K2172" s="32">
        <f t="shared" si="203"/>
        <v>6</v>
      </c>
    </row>
    <row r="2173" spans="1:11" x14ac:dyDescent="0.35">
      <c r="A2173" s="15">
        <v>45177</v>
      </c>
      <c r="B2173">
        <f t="shared" si="198"/>
        <v>2023</v>
      </c>
      <c r="C2173">
        <f t="shared" si="199"/>
        <v>9</v>
      </c>
      <c r="D2173">
        <f t="shared" si="200"/>
        <v>8</v>
      </c>
      <c r="E2173">
        <f t="shared" si="201"/>
        <v>202309</v>
      </c>
      <c r="F2173" s="105">
        <v>65.958340000000007</v>
      </c>
      <c r="G2173" s="105"/>
      <c r="H2173" s="44"/>
      <c r="J2173" s="32">
        <f t="shared" si="202"/>
        <v>0</v>
      </c>
      <c r="K2173" s="32">
        <f t="shared" si="203"/>
        <v>4</v>
      </c>
    </row>
    <row r="2174" spans="1:11" x14ac:dyDescent="0.35">
      <c r="A2174" s="15">
        <v>45178</v>
      </c>
      <c r="B2174">
        <f t="shared" si="198"/>
        <v>2023</v>
      </c>
      <c r="C2174">
        <f t="shared" si="199"/>
        <v>9</v>
      </c>
      <c r="D2174">
        <f t="shared" si="200"/>
        <v>9</v>
      </c>
      <c r="E2174">
        <f t="shared" si="201"/>
        <v>202309</v>
      </c>
      <c r="F2174" s="105">
        <v>69.458340000000007</v>
      </c>
      <c r="G2174" s="105"/>
      <c r="H2174" s="44"/>
      <c r="J2174" s="32">
        <f t="shared" si="202"/>
        <v>0</v>
      </c>
      <c r="K2174" s="32">
        <f t="shared" si="203"/>
        <v>7</v>
      </c>
    </row>
    <row r="2175" spans="1:11" x14ac:dyDescent="0.35">
      <c r="A2175" s="15">
        <v>45179</v>
      </c>
      <c r="B2175">
        <f t="shared" si="198"/>
        <v>2023</v>
      </c>
      <c r="C2175">
        <f t="shared" si="199"/>
        <v>9</v>
      </c>
      <c r="D2175">
        <f t="shared" si="200"/>
        <v>10</v>
      </c>
      <c r="E2175">
        <f t="shared" si="201"/>
        <v>202309</v>
      </c>
      <c r="F2175" s="105">
        <v>71.125</v>
      </c>
      <c r="G2175" s="105"/>
      <c r="H2175" s="44"/>
      <c r="J2175" s="32">
        <f t="shared" si="202"/>
        <v>0</v>
      </c>
      <c r="K2175" s="32">
        <f t="shared" si="203"/>
        <v>9</v>
      </c>
    </row>
    <row r="2176" spans="1:11" x14ac:dyDescent="0.35">
      <c r="A2176" s="15">
        <v>45180</v>
      </c>
      <c r="B2176">
        <f t="shared" si="198"/>
        <v>2023</v>
      </c>
      <c r="C2176">
        <f t="shared" si="199"/>
        <v>9</v>
      </c>
      <c r="D2176">
        <f t="shared" si="200"/>
        <v>11</v>
      </c>
      <c r="E2176">
        <f t="shared" si="201"/>
        <v>202309</v>
      </c>
      <c r="F2176" s="105">
        <v>69.333340000000007</v>
      </c>
      <c r="G2176" s="105"/>
      <c r="H2176" s="44"/>
      <c r="J2176" s="32">
        <f t="shared" si="202"/>
        <v>0</v>
      </c>
      <c r="K2176" s="32">
        <f t="shared" si="203"/>
        <v>7</v>
      </c>
    </row>
    <row r="2177" spans="1:11" x14ac:dyDescent="0.35">
      <c r="A2177" s="15">
        <v>45181</v>
      </c>
      <c r="B2177">
        <f t="shared" si="198"/>
        <v>2023</v>
      </c>
      <c r="C2177">
        <f t="shared" si="199"/>
        <v>9</v>
      </c>
      <c r="D2177">
        <f t="shared" si="200"/>
        <v>12</v>
      </c>
      <c r="E2177">
        <f t="shared" si="201"/>
        <v>202309</v>
      </c>
      <c r="F2177" s="105">
        <v>69.833340000000007</v>
      </c>
      <c r="G2177" s="105"/>
      <c r="H2177" s="44"/>
      <c r="J2177" s="32">
        <f t="shared" si="202"/>
        <v>0</v>
      </c>
      <c r="K2177" s="32">
        <f t="shared" si="203"/>
        <v>8</v>
      </c>
    </row>
    <row r="2178" spans="1:11" x14ac:dyDescent="0.35">
      <c r="A2178" s="15">
        <v>45182</v>
      </c>
      <c r="B2178">
        <f t="shared" si="198"/>
        <v>2023</v>
      </c>
      <c r="C2178">
        <f t="shared" si="199"/>
        <v>9</v>
      </c>
      <c r="D2178">
        <f t="shared" si="200"/>
        <v>13</v>
      </c>
      <c r="E2178">
        <f t="shared" si="201"/>
        <v>202309</v>
      </c>
      <c r="F2178" s="105">
        <v>68.625</v>
      </c>
      <c r="G2178" s="105"/>
      <c r="H2178" s="44"/>
      <c r="J2178" s="32">
        <f t="shared" si="202"/>
        <v>0</v>
      </c>
      <c r="K2178" s="32">
        <f t="shared" si="203"/>
        <v>7</v>
      </c>
    </row>
    <row r="2179" spans="1:11" x14ac:dyDescent="0.35">
      <c r="A2179" s="15">
        <v>45183</v>
      </c>
      <c r="B2179">
        <f t="shared" si="198"/>
        <v>2023</v>
      </c>
      <c r="C2179">
        <f t="shared" si="199"/>
        <v>9</v>
      </c>
      <c r="D2179">
        <f t="shared" si="200"/>
        <v>14</v>
      </c>
      <c r="E2179">
        <f t="shared" si="201"/>
        <v>202309</v>
      </c>
      <c r="F2179" s="105">
        <v>68.208340000000007</v>
      </c>
      <c r="G2179" s="105"/>
      <c r="H2179" s="44"/>
      <c r="J2179" s="32">
        <f t="shared" si="202"/>
        <v>0</v>
      </c>
      <c r="K2179" s="32">
        <f t="shared" si="203"/>
        <v>6</v>
      </c>
    </row>
    <row r="2180" spans="1:11" x14ac:dyDescent="0.35">
      <c r="A2180" s="15">
        <v>45184</v>
      </c>
      <c r="B2180">
        <f t="shared" si="198"/>
        <v>2023</v>
      </c>
      <c r="C2180">
        <f t="shared" si="199"/>
        <v>9</v>
      </c>
      <c r="D2180">
        <f t="shared" si="200"/>
        <v>15</v>
      </c>
      <c r="E2180">
        <f t="shared" si="201"/>
        <v>202309</v>
      </c>
      <c r="F2180" s="105">
        <v>67.458340000000007</v>
      </c>
      <c r="G2180" s="105"/>
      <c r="H2180" s="44"/>
      <c r="J2180" s="32">
        <f t="shared" si="202"/>
        <v>0</v>
      </c>
      <c r="K2180" s="32">
        <f t="shared" si="203"/>
        <v>5</v>
      </c>
    </row>
    <row r="2181" spans="1:11" x14ac:dyDescent="0.35">
      <c r="A2181" s="15">
        <v>45185</v>
      </c>
      <c r="B2181">
        <f t="shared" si="198"/>
        <v>2023</v>
      </c>
      <c r="C2181">
        <f t="shared" si="199"/>
        <v>9</v>
      </c>
      <c r="D2181">
        <f t="shared" si="200"/>
        <v>16</v>
      </c>
      <c r="E2181">
        <f t="shared" si="201"/>
        <v>202309</v>
      </c>
      <c r="F2181" s="105">
        <v>69.083340000000007</v>
      </c>
      <c r="G2181" s="105"/>
      <c r="H2181" s="44"/>
      <c r="J2181" s="32">
        <f t="shared" si="202"/>
        <v>0</v>
      </c>
      <c r="K2181" s="32">
        <f t="shared" si="203"/>
        <v>7</v>
      </c>
    </row>
    <row r="2182" spans="1:11" x14ac:dyDescent="0.35">
      <c r="A2182" s="15">
        <v>45186</v>
      </c>
      <c r="B2182">
        <f t="shared" ref="B2182:B2195" si="204">YEAR(A2182)</f>
        <v>2023</v>
      </c>
      <c r="C2182">
        <f t="shared" ref="C2182:C2195" si="205">MONTH(A2182)</f>
        <v>9</v>
      </c>
      <c r="D2182">
        <f t="shared" ref="D2182:D2195" si="206">DAY(A2182)</f>
        <v>17</v>
      </c>
      <c r="E2182">
        <f t="shared" ref="E2182:E2195" si="207">B2182*100+C2182</f>
        <v>202309</v>
      </c>
      <c r="F2182" s="105">
        <v>70.625</v>
      </c>
      <c r="G2182" s="105"/>
      <c r="H2182" s="44"/>
      <c r="J2182" s="32">
        <f t="shared" ref="J2182:J2195" si="208">IF(F2182=999,0,MAX(ROUND($J$3-F2182,0),0))</f>
        <v>0</v>
      </c>
      <c r="K2182" s="32">
        <f t="shared" ref="K2182:K2195" si="209">IF(F2182=999,0,MAX(ROUND(F2182-$K$3,0),0))</f>
        <v>9</v>
      </c>
    </row>
    <row r="2183" spans="1:11" x14ac:dyDescent="0.35">
      <c r="A2183" s="15">
        <v>45187</v>
      </c>
      <c r="B2183">
        <f t="shared" si="204"/>
        <v>2023</v>
      </c>
      <c r="C2183">
        <f t="shared" si="205"/>
        <v>9</v>
      </c>
      <c r="D2183">
        <f t="shared" si="206"/>
        <v>18</v>
      </c>
      <c r="E2183">
        <f t="shared" si="207"/>
        <v>202309</v>
      </c>
      <c r="F2183" s="105">
        <v>64.458340000000007</v>
      </c>
      <c r="G2183" s="105"/>
      <c r="H2183" s="44"/>
      <c r="J2183" s="32">
        <f t="shared" si="208"/>
        <v>0</v>
      </c>
      <c r="K2183" s="32">
        <f t="shared" si="209"/>
        <v>2</v>
      </c>
    </row>
    <row r="2184" spans="1:11" x14ac:dyDescent="0.35">
      <c r="A2184" s="15">
        <v>45188</v>
      </c>
      <c r="B2184">
        <f t="shared" si="204"/>
        <v>2023</v>
      </c>
      <c r="C2184">
        <f t="shared" si="205"/>
        <v>9</v>
      </c>
      <c r="D2184">
        <f t="shared" si="206"/>
        <v>19</v>
      </c>
      <c r="E2184">
        <f t="shared" si="207"/>
        <v>202309</v>
      </c>
      <c r="F2184" s="105">
        <v>59.958329999999997</v>
      </c>
      <c r="G2184" s="105"/>
      <c r="H2184" s="44"/>
      <c r="J2184" s="32">
        <f t="shared" si="208"/>
        <v>0</v>
      </c>
      <c r="K2184" s="32">
        <f t="shared" si="209"/>
        <v>0</v>
      </c>
    </row>
    <row r="2185" spans="1:11" x14ac:dyDescent="0.35">
      <c r="A2185" s="15">
        <v>45189</v>
      </c>
      <c r="B2185">
        <f t="shared" si="204"/>
        <v>2023</v>
      </c>
      <c r="C2185">
        <f t="shared" si="205"/>
        <v>9</v>
      </c>
      <c r="D2185">
        <f t="shared" si="206"/>
        <v>20</v>
      </c>
      <c r="E2185">
        <f t="shared" si="207"/>
        <v>202309</v>
      </c>
      <c r="F2185" s="105">
        <v>56.166670000000003</v>
      </c>
      <c r="G2185" s="105"/>
      <c r="H2185" s="44"/>
      <c r="J2185" s="32">
        <f t="shared" si="208"/>
        <v>0</v>
      </c>
      <c r="K2185" s="32">
        <f t="shared" si="209"/>
        <v>0</v>
      </c>
    </row>
    <row r="2186" spans="1:11" x14ac:dyDescent="0.35">
      <c r="A2186" s="15">
        <v>45190</v>
      </c>
      <c r="B2186">
        <f t="shared" si="204"/>
        <v>2023</v>
      </c>
      <c r="C2186">
        <f t="shared" si="205"/>
        <v>9</v>
      </c>
      <c r="D2186">
        <f t="shared" si="206"/>
        <v>21</v>
      </c>
      <c r="E2186">
        <f t="shared" si="207"/>
        <v>202309</v>
      </c>
      <c r="F2186" s="105">
        <v>62.625</v>
      </c>
      <c r="G2186" s="105"/>
      <c r="H2186" s="44"/>
      <c r="J2186" s="32">
        <f t="shared" si="208"/>
        <v>0</v>
      </c>
      <c r="K2186" s="32">
        <f t="shared" si="209"/>
        <v>1</v>
      </c>
    </row>
    <row r="2187" spans="1:11" x14ac:dyDescent="0.35">
      <c r="A2187" s="15">
        <v>45191</v>
      </c>
      <c r="B2187">
        <f t="shared" si="204"/>
        <v>2023</v>
      </c>
      <c r="C2187">
        <f t="shared" si="205"/>
        <v>9</v>
      </c>
      <c r="D2187">
        <f t="shared" si="206"/>
        <v>22</v>
      </c>
      <c r="E2187">
        <f t="shared" si="207"/>
        <v>202309</v>
      </c>
      <c r="F2187" s="105">
        <v>63.708329999999997</v>
      </c>
      <c r="G2187" s="105"/>
      <c r="H2187" s="44"/>
      <c r="J2187" s="32">
        <f t="shared" si="208"/>
        <v>0</v>
      </c>
      <c r="K2187" s="32">
        <f t="shared" si="209"/>
        <v>2</v>
      </c>
    </row>
    <row r="2188" spans="1:11" x14ac:dyDescent="0.35">
      <c r="A2188" s="15">
        <v>45192</v>
      </c>
      <c r="B2188">
        <f t="shared" si="204"/>
        <v>2023</v>
      </c>
      <c r="C2188">
        <f t="shared" si="205"/>
        <v>9</v>
      </c>
      <c r="D2188">
        <f t="shared" si="206"/>
        <v>23</v>
      </c>
      <c r="E2188">
        <f t="shared" si="207"/>
        <v>202309</v>
      </c>
      <c r="F2188" s="105">
        <v>63.041670000000003</v>
      </c>
      <c r="G2188" s="105"/>
      <c r="H2188" s="44"/>
      <c r="J2188" s="32">
        <f t="shared" si="208"/>
        <v>0</v>
      </c>
      <c r="K2188" s="32">
        <f t="shared" si="209"/>
        <v>1</v>
      </c>
    </row>
    <row r="2189" spans="1:11" x14ac:dyDescent="0.35">
      <c r="A2189" s="15">
        <v>45193</v>
      </c>
      <c r="B2189">
        <f t="shared" si="204"/>
        <v>2023</v>
      </c>
      <c r="C2189">
        <f t="shared" si="205"/>
        <v>9</v>
      </c>
      <c r="D2189">
        <f t="shared" si="206"/>
        <v>24</v>
      </c>
      <c r="E2189">
        <f t="shared" si="207"/>
        <v>202309</v>
      </c>
      <c r="F2189" s="105">
        <v>62.458329999999997</v>
      </c>
      <c r="G2189" s="105"/>
      <c r="H2189" s="44"/>
      <c r="J2189" s="32">
        <f t="shared" si="208"/>
        <v>0</v>
      </c>
      <c r="K2189" s="32">
        <f t="shared" si="209"/>
        <v>0</v>
      </c>
    </row>
    <row r="2190" spans="1:11" x14ac:dyDescent="0.35">
      <c r="A2190" s="15">
        <v>45194</v>
      </c>
      <c r="B2190">
        <f t="shared" si="204"/>
        <v>2023</v>
      </c>
      <c r="C2190">
        <f t="shared" si="205"/>
        <v>9</v>
      </c>
      <c r="D2190">
        <f t="shared" si="206"/>
        <v>25</v>
      </c>
      <c r="E2190">
        <f t="shared" si="207"/>
        <v>202309</v>
      </c>
      <c r="F2190" s="105">
        <v>59.541670000000003</v>
      </c>
      <c r="G2190" s="105"/>
      <c r="H2190" s="44"/>
      <c r="J2190" s="32">
        <f t="shared" si="208"/>
        <v>0</v>
      </c>
      <c r="K2190" s="32">
        <f t="shared" si="209"/>
        <v>0</v>
      </c>
    </row>
    <row r="2191" spans="1:11" x14ac:dyDescent="0.35">
      <c r="A2191" s="15">
        <v>45195</v>
      </c>
      <c r="B2191">
        <f t="shared" si="204"/>
        <v>2023</v>
      </c>
      <c r="C2191">
        <f t="shared" si="205"/>
        <v>9</v>
      </c>
      <c r="D2191">
        <f t="shared" si="206"/>
        <v>26</v>
      </c>
      <c r="E2191">
        <f t="shared" si="207"/>
        <v>202309</v>
      </c>
      <c r="F2191" s="105">
        <v>61.791670000000003</v>
      </c>
      <c r="G2191" s="105"/>
      <c r="H2191" s="44"/>
      <c r="J2191" s="32">
        <f t="shared" si="208"/>
        <v>0</v>
      </c>
      <c r="K2191" s="32">
        <f t="shared" si="209"/>
        <v>0</v>
      </c>
    </row>
    <row r="2192" spans="1:11" x14ac:dyDescent="0.35">
      <c r="A2192" s="15">
        <v>45196</v>
      </c>
      <c r="B2192">
        <f t="shared" si="204"/>
        <v>2023</v>
      </c>
      <c r="C2192">
        <f t="shared" si="205"/>
        <v>9</v>
      </c>
      <c r="D2192">
        <f t="shared" si="206"/>
        <v>27</v>
      </c>
      <c r="E2192">
        <f t="shared" si="207"/>
        <v>202309</v>
      </c>
      <c r="F2192" s="105">
        <v>52.833329999999997</v>
      </c>
      <c r="G2192" s="105"/>
      <c r="H2192" s="44"/>
      <c r="J2192" s="32">
        <f t="shared" si="208"/>
        <v>0</v>
      </c>
      <c r="K2192" s="32">
        <f t="shared" si="209"/>
        <v>0</v>
      </c>
    </row>
    <row r="2193" spans="1:14" x14ac:dyDescent="0.35">
      <c r="A2193" s="15">
        <v>45197</v>
      </c>
      <c r="B2193">
        <f t="shared" si="204"/>
        <v>2023</v>
      </c>
      <c r="C2193">
        <f t="shared" si="205"/>
        <v>9</v>
      </c>
      <c r="D2193">
        <f t="shared" si="206"/>
        <v>28</v>
      </c>
      <c r="E2193">
        <f t="shared" si="207"/>
        <v>202309</v>
      </c>
      <c r="F2193" s="105">
        <v>51.416670000000003</v>
      </c>
      <c r="G2193" s="105"/>
      <c r="H2193" s="44"/>
      <c r="J2193" s="32">
        <f t="shared" si="208"/>
        <v>1</v>
      </c>
      <c r="K2193" s="32">
        <f t="shared" si="209"/>
        <v>0</v>
      </c>
    </row>
    <row r="2194" spans="1:14" x14ac:dyDescent="0.35">
      <c r="A2194" s="15">
        <v>45198</v>
      </c>
      <c r="B2194">
        <f t="shared" si="204"/>
        <v>2023</v>
      </c>
      <c r="C2194">
        <f t="shared" si="205"/>
        <v>9</v>
      </c>
      <c r="D2194">
        <f t="shared" si="206"/>
        <v>29</v>
      </c>
      <c r="E2194">
        <f t="shared" si="207"/>
        <v>202309</v>
      </c>
      <c r="F2194" s="105">
        <v>49.958329999999997</v>
      </c>
      <c r="G2194" s="105"/>
      <c r="H2194" s="44"/>
      <c r="J2194" s="32">
        <f t="shared" si="208"/>
        <v>2</v>
      </c>
      <c r="K2194" s="32">
        <f t="shared" si="209"/>
        <v>0</v>
      </c>
    </row>
    <row r="2195" spans="1:14" x14ac:dyDescent="0.35">
      <c r="A2195" s="15">
        <v>45199</v>
      </c>
      <c r="B2195">
        <f t="shared" si="204"/>
        <v>2023</v>
      </c>
      <c r="C2195">
        <f t="shared" si="205"/>
        <v>9</v>
      </c>
      <c r="D2195">
        <f t="shared" si="206"/>
        <v>30</v>
      </c>
      <c r="E2195">
        <f t="shared" si="207"/>
        <v>202309</v>
      </c>
      <c r="F2195" s="105">
        <v>54.375</v>
      </c>
      <c r="G2195" s="105"/>
      <c r="H2195" s="44"/>
      <c r="J2195" s="32">
        <f t="shared" si="208"/>
        <v>0</v>
      </c>
      <c r="K2195" s="32">
        <f t="shared" si="209"/>
        <v>0</v>
      </c>
    </row>
    <row r="2196" spans="1:14" x14ac:dyDescent="0.35">
      <c r="A2196" s="15"/>
      <c r="J2196" s="32"/>
      <c r="K2196" s="32"/>
    </row>
    <row r="2197" spans="1:14" x14ac:dyDescent="0.35">
      <c r="A2197" s="15"/>
      <c r="J2197" s="32"/>
      <c r="K2197" s="32"/>
    </row>
    <row r="2198" spans="1:14" x14ac:dyDescent="0.35">
      <c r="A2198" s="15"/>
      <c r="J2198" s="32"/>
      <c r="K2198" s="32"/>
    </row>
    <row r="2199" spans="1:14" x14ac:dyDescent="0.35">
      <c r="A2199" s="15"/>
      <c r="J2199" s="32"/>
      <c r="K2199" s="32"/>
    </row>
    <row r="2200" spans="1:14" x14ac:dyDescent="0.35">
      <c r="A2200" s="15"/>
    </row>
    <row r="2201" spans="1:14" x14ac:dyDescent="0.35">
      <c r="A2201" s="15"/>
      <c r="J2201" s="43"/>
      <c r="K2201" s="43"/>
      <c r="M2201" s="43"/>
      <c r="N2201" s="43"/>
    </row>
    <row r="2202" spans="1:14" x14ac:dyDescent="0.35">
      <c r="A2202" s="15"/>
      <c r="M2202" s="39"/>
      <c r="N2202" s="39"/>
    </row>
    <row r="2203" spans="1:14" x14ac:dyDescent="0.35">
      <c r="A2203" s="15"/>
      <c r="M2203" s="39"/>
      <c r="N2203" s="39"/>
    </row>
    <row r="2204" spans="1:14" x14ac:dyDescent="0.35">
      <c r="A2204" s="15"/>
      <c r="M2204" s="39"/>
      <c r="N2204" s="39"/>
    </row>
    <row r="2205" spans="1:14" x14ac:dyDescent="0.35">
      <c r="A2205" s="15"/>
      <c r="M2205" s="39"/>
      <c r="N2205" s="39"/>
    </row>
    <row r="2206" spans="1:14" x14ac:dyDescent="0.35">
      <c r="A2206" s="15"/>
      <c r="M2206" s="39"/>
      <c r="N2206" s="39"/>
    </row>
    <row r="2207" spans="1:14" x14ac:dyDescent="0.35">
      <c r="A2207" s="15"/>
      <c r="M2207" s="39"/>
      <c r="N2207" s="39"/>
    </row>
    <row r="2208" spans="1:14" x14ac:dyDescent="0.35">
      <c r="A2208" s="15"/>
      <c r="M2208" s="39"/>
      <c r="N2208" s="39"/>
    </row>
    <row r="2209" spans="1:14" x14ac:dyDescent="0.35">
      <c r="A2209" s="15"/>
      <c r="M2209" s="39"/>
      <c r="N2209" s="39"/>
    </row>
    <row r="2210" spans="1:14" x14ac:dyDescent="0.35">
      <c r="A2210" s="15"/>
      <c r="M2210" s="39"/>
      <c r="N2210" s="39"/>
    </row>
    <row r="2211" spans="1:14" x14ac:dyDescent="0.35">
      <c r="A2211" s="15"/>
      <c r="M2211" s="39"/>
      <c r="N2211" s="39"/>
    </row>
    <row r="2212" spans="1:14" x14ac:dyDescent="0.35">
      <c r="A2212" s="15"/>
      <c r="M2212" s="39"/>
      <c r="N2212" s="39"/>
    </row>
    <row r="2213" spans="1:14" x14ac:dyDescent="0.35">
      <c r="A2213" s="15"/>
      <c r="M2213" s="39"/>
      <c r="N2213" s="39"/>
    </row>
    <row r="2214" spans="1:14" x14ac:dyDescent="0.35">
      <c r="A2214" s="15"/>
      <c r="M2214" s="39"/>
      <c r="N2214" s="39"/>
    </row>
    <row r="2215" spans="1:14" x14ac:dyDescent="0.35">
      <c r="A2215" s="15"/>
      <c r="M2215" s="39"/>
      <c r="N2215" s="39"/>
    </row>
    <row r="2216" spans="1:14" x14ac:dyDescent="0.35">
      <c r="A2216" s="15"/>
      <c r="M2216" s="39"/>
      <c r="N2216" s="39"/>
    </row>
    <row r="2217" spans="1:14" x14ac:dyDescent="0.35">
      <c r="A2217" s="15"/>
      <c r="M2217" s="39"/>
      <c r="N2217" s="39"/>
    </row>
    <row r="2218" spans="1:14" x14ac:dyDescent="0.35">
      <c r="A2218" s="15"/>
      <c r="M2218" s="39"/>
      <c r="N2218" s="39"/>
    </row>
    <row r="2219" spans="1:14" x14ac:dyDescent="0.35">
      <c r="A2219" s="15"/>
      <c r="M2219" s="39"/>
      <c r="N2219" s="39"/>
    </row>
    <row r="2220" spans="1:14" x14ac:dyDescent="0.35">
      <c r="A2220" s="15"/>
      <c r="M2220" s="39"/>
      <c r="N2220" s="39"/>
    </row>
    <row r="2221" spans="1:14" x14ac:dyDescent="0.35">
      <c r="A2221" s="15"/>
      <c r="M2221" s="39"/>
      <c r="N2221" s="39"/>
    </row>
    <row r="2222" spans="1:14" x14ac:dyDescent="0.35">
      <c r="A2222" s="15"/>
      <c r="M2222" s="39"/>
      <c r="N2222" s="39"/>
    </row>
    <row r="2223" spans="1:14" x14ac:dyDescent="0.35">
      <c r="A2223" s="15"/>
      <c r="M2223" s="39"/>
      <c r="N2223" s="39"/>
    </row>
    <row r="2224" spans="1:14" x14ac:dyDescent="0.35">
      <c r="A2224" s="15"/>
      <c r="M2224" s="39"/>
      <c r="N2224" s="39"/>
    </row>
    <row r="2225" spans="1:14" x14ac:dyDescent="0.35">
      <c r="A2225" s="15"/>
      <c r="M2225" s="39"/>
      <c r="N2225" s="39"/>
    </row>
    <row r="2226" spans="1:14" x14ac:dyDescent="0.35">
      <c r="A2226" s="15"/>
      <c r="J2226" s="32"/>
      <c r="K2226" s="32"/>
    </row>
    <row r="2227" spans="1:14" x14ac:dyDescent="0.35">
      <c r="A2227" s="15"/>
      <c r="J2227" s="32"/>
      <c r="K2227" s="32"/>
    </row>
    <row r="2228" spans="1:14" x14ac:dyDescent="0.35">
      <c r="A2228" s="15"/>
      <c r="J2228" s="32"/>
      <c r="K2228" s="32"/>
    </row>
    <row r="2229" spans="1:14" x14ac:dyDescent="0.35">
      <c r="A2229" s="15"/>
      <c r="J2229" s="32"/>
      <c r="K2229" s="32"/>
    </row>
    <row r="2230" spans="1:14" x14ac:dyDescent="0.35">
      <c r="A2230" s="15"/>
      <c r="J2230" s="32"/>
      <c r="K2230" s="32"/>
    </row>
    <row r="2231" spans="1:14" x14ac:dyDescent="0.35">
      <c r="A2231" s="15"/>
      <c r="J2231" s="32"/>
      <c r="K2231" s="32"/>
    </row>
    <row r="2232" spans="1:14" x14ac:dyDescent="0.35">
      <c r="A2232" s="15"/>
      <c r="J2232" s="32"/>
      <c r="K2232" s="32"/>
    </row>
    <row r="2233" spans="1:14" x14ac:dyDescent="0.35">
      <c r="A2233" s="15"/>
      <c r="J2233" s="32"/>
      <c r="K2233" s="32"/>
    </row>
    <row r="2234" spans="1:14" x14ac:dyDescent="0.35">
      <c r="A2234" s="15"/>
      <c r="J2234" s="32"/>
      <c r="K2234" s="32"/>
    </row>
    <row r="2235" spans="1:14" x14ac:dyDescent="0.35">
      <c r="A2235" s="15"/>
      <c r="J2235" s="32"/>
      <c r="K2235" s="32"/>
    </row>
    <row r="2236" spans="1:14" x14ac:dyDescent="0.35">
      <c r="A2236" s="15"/>
      <c r="J2236" s="32"/>
      <c r="K2236" s="32"/>
    </row>
    <row r="2237" spans="1:14" x14ac:dyDescent="0.35">
      <c r="A2237" s="15"/>
      <c r="J2237" s="32"/>
      <c r="K2237" s="32"/>
    </row>
    <row r="2238" spans="1:14" x14ac:dyDescent="0.35">
      <c r="A2238" s="15"/>
    </row>
    <row r="2239" spans="1:14" x14ac:dyDescent="0.35">
      <c r="A2239" s="15"/>
    </row>
    <row r="2240" spans="1:14" x14ac:dyDescent="0.35">
      <c r="A2240" s="15"/>
    </row>
    <row r="2241" spans="1:1" x14ac:dyDescent="0.35">
      <c r="A2241" s="15"/>
    </row>
    <row r="2242" spans="1:1" x14ac:dyDescent="0.35">
      <c r="A2242" s="15"/>
    </row>
    <row r="2243" spans="1:1" x14ac:dyDescent="0.35">
      <c r="A2243" s="15"/>
    </row>
    <row r="2244" spans="1:1" x14ac:dyDescent="0.35">
      <c r="A2244" s="15"/>
    </row>
    <row r="2245" spans="1:1" x14ac:dyDescent="0.35">
      <c r="A2245" s="15"/>
    </row>
    <row r="2246" spans="1:1" x14ac:dyDescent="0.35">
      <c r="A2246" s="15"/>
    </row>
    <row r="2247" spans="1:1" x14ac:dyDescent="0.35">
      <c r="A2247" s="15"/>
    </row>
    <row r="2248" spans="1:1" x14ac:dyDescent="0.35">
      <c r="A2248" s="15"/>
    </row>
    <row r="2249" spans="1:1" x14ac:dyDescent="0.35">
      <c r="A2249" s="15"/>
    </row>
    <row r="2250" spans="1:1" x14ac:dyDescent="0.35">
      <c r="A2250" s="15"/>
    </row>
    <row r="2251" spans="1:1" x14ac:dyDescent="0.35">
      <c r="A2251" s="15"/>
    </row>
    <row r="2252" spans="1:1" x14ac:dyDescent="0.35">
      <c r="A2252" s="15"/>
    </row>
    <row r="2253" spans="1:1" x14ac:dyDescent="0.35">
      <c r="A2253" s="15"/>
    </row>
    <row r="2254" spans="1:1" x14ac:dyDescent="0.35">
      <c r="A2254" s="15"/>
    </row>
    <row r="2255" spans="1:1" x14ac:dyDescent="0.35">
      <c r="A2255" s="15"/>
    </row>
    <row r="2256" spans="1:1" x14ac:dyDescent="0.35">
      <c r="A2256" s="15"/>
    </row>
    <row r="2257" spans="1:1" x14ac:dyDescent="0.35">
      <c r="A2257" s="15"/>
    </row>
    <row r="2258" spans="1:1" x14ac:dyDescent="0.35">
      <c r="A2258" s="15"/>
    </row>
    <row r="2259" spans="1:1" x14ac:dyDescent="0.35">
      <c r="A2259" s="15"/>
    </row>
    <row r="2260" spans="1:1" x14ac:dyDescent="0.35">
      <c r="A2260" s="15"/>
    </row>
    <row r="2261" spans="1:1" x14ac:dyDescent="0.35">
      <c r="A2261" s="15"/>
    </row>
    <row r="2262" spans="1:1" x14ac:dyDescent="0.35">
      <c r="A2262" s="15"/>
    </row>
    <row r="2263" spans="1:1" x14ac:dyDescent="0.35">
      <c r="A2263" s="15"/>
    </row>
    <row r="2264" spans="1:1" x14ac:dyDescent="0.35">
      <c r="A2264" s="15"/>
    </row>
    <row r="2265" spans="1:1" x14ac:dyDescent="0.35">
      <c r="A2265" s="15"/>
    </row>
    <row r="2266" spans="1:1" x14ac:dyDescent="0.35">
      <c r="A2266" s="15"/>
    </row>
    <row r="2267" spans="1:1" x14ac:dyDescent="0.35">
      <c r="A2267" s="15"/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048C9-2020-4723-B59D-B70EBC951F1A}">
  <sheetPr codeName="Sheet9"/>
  <dimension ref="A1:Q29"/>
  <sheetViews>
    <sheetView tabSelected="1" workbookViewId="0">
      <selection activeCell="H6" sqref="H6"/>
    </sheetView>
  </sheetViews>
  <sheetFormatPr defaultRowHeight="12.75" x14ac:dyDescent="0.35"/>
  <cols>
    <col min="2" max="2" width="14.33203125" customWidth="1"/>
    <col min="3" max="3" width="12.86328125" customWidth="1"/>
    <col min="4" max="4" width="12" customWidth="1"/>
    <col min="5" max="5" width="11.6640625" customWidth="1"/>
    <col min="6" max="6" width="10" bestFit="1" customWidth="1"/>
    <col min="7" max="7" width="11" customWidth="1"/>
    <col min="8" max="8" width="12.53125" customWidth="1"/>
    <col min="9" max="9" width="12.6640625" customWidth="1"/>
    <col min="10" max="10" width="10.1328125" bestFit="1" customWidth="1"/>
    <col min="12" max="12" width="14.1328125" customWidth="1"/>
    <col min="13" max="13" width="12.86328125" bestFit="1" customWidth="1"/>
  </cols>
  <sheetData>
    <row r="1" spans="1:17" ht="13.15" x14ac:dyDescent="0.4">
      <c r="A1" s="1" t="str">
        <f>'metered data'!A1</f>
        <v>Grant PUD</v>
      </c>
    </row>
    <row r="2" spans="1:17" ht="13.15" x14ac:dyDescent="0.4">
      <c r="C2" s="14"/>
    </row>
    <row r="3" spans="1:17" ht="13.15" x14ac:dyDescent="0.4">
      <c r="C3" s="14"/>
      <c r="D3" s="32"/>
      <c r="E3" s="32"/>
    </row>
    <row r="5" spans="1:17" ht="52.5" x14ac:dyDescent="0.4">
      <c r="B5" s="16" t="s">
        <v>54</v>
      </c>
      <c r="C5" s="16" t="s">
        <v>127</v>
      </c>
      <c r="D5" s="16" t="s">
        <v>128</v>
      </c>
      <c r="E5" s="16" t="s">
        <v>129</v>
      </c>
      <c r="F5" s="16" t="s">
        <v>130</v>
      </c>
      <c r="G5" s="16" t="s">
        <v>131</v>
      </c>
      <c r="H5" s="16" t="s">
        <v>132</v>
      </c>
      <c r="I5" s="16" t="s">
        <v>133</v>
      </c>
      <c r="J5" s="16" t="s">
        <v>134</v>
      </c>
      <c r="M5" s="16"/>
    </row>
    <row r="6" spans="1:17" x14ac:dyDescent="0.35">
      <c r="B6">
        <v>2023</v>
      </c>
      <c r="C6" s="32">
        <f>ROUND(SUM(D18:D29)/8760,3)</f>
        <v>703.673</v>
      </c>
      <c r="D6" s="32">
        <f>ROUND(SUM(E18:E29)/8760,3)</f>
        <v>-10.157999999999999</v>
      </c>
      <c r="E6" s="32">
        <f>C6+D6</f>
        <v>693.51499999999999</v>
      </c>
      <c r="F6" s="72">
        <f>ROUND('Irrigation adj'!B41/8760,3)</f>
        <v>73.620999999999995</v>
      </c>
      <c r="G6" s="72">
        <f>ROUND('Irrigation adj'!B42/8760,3)</f>
        <v>73.66</v>
      </c>
      <c r="H6" s="32">
        <f>E6-F6+G6</f>
        <v>693.55399999999997</v>
      </c>
      <c r="I6">
        <f>ROUND(SUM('Monthly Load'!G84:G95)/8760,3)</f>
        <v>7.4219999999999997</v>
      </c>
      <c r="J6" s="32">
        <f>H6-I6</f>
        <v>686.13199999999995</v>
      </c>
      <c r="M6" s="32"/>
    </row>
    <row r="7" spans="1:17" x14ac:dyDescent="0.35">
      <c r="D7" s="32"/>
      <c r="E7" s="32"/>
      <c r="F7" s="32"/>
      <c r="G7" s="36"/>
      <c r="H7" s="36"/>
      <c r="I7" s="32"/>
      <c r="J7" s="37"/>
      <c r="L7" s="32"/>
      <c r="M7" s="32"/>
      <c r="P7" s="32"/>
    </row>
    <row r="8" spans="1:17" x14ac:dyDescent="0.35">
      <c r="B8" s="119" t="s">
        <v>135</v>
      </c>
      <c r="C8" s="120"/>
      <c r="D8" s="32">
        <f>J6</f>
        <v>686.13199999999995</v>
      </c>
      <c r="E8" s="32"/>
      <c r="F8" s="32"/>
      <c r="G8" s="36"/>
      <c r="H8" s="36"/>
      <c r="I8" s="32"/>
    </row>
    <row r="9" spans="1:17" ht="13.15" x14ac:dyDescent="0.4">
      <c r="G9" s="35" t="s">
        <v>73</v>
      </c>
      <c r="H9" s="35"/>
      <c r="I9" s="38"/>
      <c r="J9" s="38"/>
      <c r="K9" s="38"/>
    </row>
    <row r="10" spans="1:17" ht="13.15" x14ac:dyDescent="0.4">
      <c r="D10" s="32"/>
      <c r="G10" s="5" t="s">
        <v>56</v>
      </c>
      <c r="H10" s="5" t="s">
        <v>57</v>
      </c>
      <c r="J10" s="5" t="s">
        <v>56</v>
      </c>
      <c r="K10" s="5" t="s">
        <v>57</v>
      </c>
      <c r="N10" s="5"/>
      <c r="O10" s="5"/>
      <c r="P10" s="5"/>
      <c r="Q10" s="5"/>
    </row>
    <row r="11" spans="1:17" x14ac:dyDescent="0.35">
      <c r="G11" s="39">
        <f>ROUND(SUM(G18:G29),0)</f>
        <v>3696</v>
      </c>
      <c r="H11" s="39">
        <f>ROUND(SUM(H18:H29),0)</f>
        <v>3165</v>
      </c>
      <c r="I11" s="39"/>
      <c r="J11" s="39">
        <f>ROUND(SUM(J18:J29),0)</f>
        <v>1545</v>
      </c>
      <c r="K11" s="39">
        <f>ROUND(SUM(K18:K29),0)</f>
        <v>1111</v>
      </c>
      <c r="M11" s="39"/>
      <c r="N11" s="39"/>
      <c r="O11" s="39"/>
      <c r="P11" s="39"/>
      <c r="Q11" s="39"/>
    </row>
    <row r="12" spans="1:17" s="17" customFormat="1" x14ac:dyDescent="0.35">
      <c r="A12"/>
      <c r="B12"/>
      <c r="C12"/>
      <c r="D12"/>
      <c r="E12"/>
      <c r="F12"/>
      <c r="G12" s="39"/>
      <c r="H12" s="39"/>
      <c r="I12" s="39"/>
      <c r="J12" s="39"/>
      <c r="K12" s="39"/>
      <c r="M12" s="39"/>
      <c r="N12" s="39"/>
      <c r="O12" s="39"/>
      <c r="P12" s="39"/>
      <c r="Q12" s="39"/>
    </row>
    <row r="13" spans="1:17" x14ac:dyDescent="0.35">
      <c r="G13" s="39"/>
      <c r="H13" s="39"/>
      <c r="I13" s="39"/>
      <c r="J13" s="39"/>
      <c r="K13" s="39"/>
      <c r="M13" s="39"/>
      <c r="N13" s="39"/>
      <c r="O13" s="39"/>
      <c r="P13" s="39"/>
      <c r="Q13" s="39"/>
    </row>
    <row r="15" spans="1:17" ht="13.5" thickBot="1" x14ac:dyDescent="0.45">
      <c r="G15" s="40" t="s">
        <v>95</v>
      </c>
      <c r="H15" s="5" t="s">
        <v>2175</v>
      </c>
      <c r="J15" s="40" t="s">
        <v>96</v>
      </c>
      <c r="K15" s="5" t="s">
        <v>2176</v>
      </c>
    </row>
    <row r="16" spans="1:17" ht="13.5" thickBot="1" x14ac:dyDescent="0.45">
      <c r="C16" s="1"/>
      <c r="F16" s="46" t="s">
        <v>97</v>
      </c>
      <c r="G16" s="45">
        <f>'Regression Results'!D3</f>
        <v>4368.4514501999929</v>
      </c>
      <c r="H16" s="47">
        <f>ROUND(G16*24/1000,3)</f>
        <v>104.843</v>
      </c>
      <c r="I16" s="46" t="s">
        <v>97</v>
      </c>
      <c r="J16" s="45">
        <f>'Regression Results'!D4</f>
        <v>3198.2584281123686</v>
      </c>
      <c r="K16" s="47">
        <f>ROUND(J16*24/1000,3)</f>
        <v>76.757999999999996</v>
      </c>
    </row>
    <row r="17" spans="1:11" ht="52.5" x14ac:dyDescent="0.4">
      <c r="A17" s="16" t="s">
        <v>53</v>
      </c>
      <c r="B17" s="16" t="s">
        <v>54</v>
      </c>
      <c r="C17" s="16" t="s">
        <v>55</v>
      </c>
      <c r="D17" s="16" t="s">
        <v>120</v>
      </c>
      <c r="E17" s="16" t="s">
        <v>121</v>
      </c>
      <c r="F17" s="17"/>
      <c r="G17" s="16" t="s">
        <v>56</v>
      </c>
      <c r="H17" s="16" t="s">
        <v>57</v>
      </c>
      <c r="I17" s="16" t="s">
        <v>35</v>
      </c>
      <c r="J17" s="16" t="s">
        <v>56</v>
      </c>
      <c r="K17" s="16" t="s">
        <v>57</v>
      </c>
    </row>
    <row r="18" spans="1:11" x14ac:dyDescent="0.35">
      <c r="A18">
        <v>202210</v>
      </c>
      <c r="B18">
        <v>2023</v>
      </c>
      <c r="C18">
        <v>10</v>
      </c>
      <c r="D18" s="36">
        <f>'Monthly Load'!F84</f>
        <v>473972.35099999985</v>
      </c>
      <c r="E18" s="36">
        <f t="shared" ref="E18:E29" si="0">ROUND(((H18-G18)*$H$16)+((K18-J18)*$K$16),3)</f>
        <v>6455.3990000000003</v>
      </c>
      <c r="G18" s="41">
        <f>SUMIFS(Temperature!$J$5:$J$2195,Temperature!$E$5:$E$2195,A18)</f>
        <v>45</v>
      </c>
      <c r="H18" s="41">
        <v>130</v>
      </c>
      <c r="J18" s="41">
        <f>SUMIFS(Temperature!$K$5:$K$2195,Temperature!$E$5:$E$2195,A18)</f>
        <v>32</v>
      </c>
      <c r="K18" s="41">
        <v>0</v>
      </c>
    </row>
    <row r="19" spans="1:11" x14ac:dyDescent="0.35">
      <c r="A19">
        <v>202211</v>
      </c>
      <c r="B19">
        <v>2023</v>
      </c>
      <c r="C19">
        <v>11</v>
      </c>
      <c r="D19" s="36">
        <f>'Monthly Load'!F85</f>
        <v>508724.78200000006</v>
      </c>
      <c r="E19" s="36">
        <f t="shared" si="0"/>
        <v>-29565.725999999999</v>
      </c>
      <c r="G19" s="41">
        <f>SUMIFS(Temperature!$J$5:$J$2195,Temperature!$E$5:$E$2195,A19)</f>
        <v>764</v>
      </c>
      <c r="H19" s="41">
        <v>482</v>
      </c>
      <c r="J19" s="41">
        <f>SUMIFS(Temperature!$K$5:$K$2195,Temperature!$E$5:$E$2195,A19)</f>
        <v>0</v>
      </c>
      <c r="K19" s="41">
        <v>0</v>
      </c>
    </row>
    <row r="20" spans="1:11" x14ac:dyDescent="0.35">
      <c r="A20">
        <v>202212</v>
      </c>
      <c r="B20">
        <v>2023</v>
      </c>
      <c r="C20">
        <v>12</v>
      </c>
      <c r="D20" s="36">
        <f>'Monthly Load'!F86</f>
        <v>572082.36600000015</v>
      </c>
      <c r="E20" s="36">
        <f t="shared" si="0"/>
        <v>-22750.931</v>
      </c>
      <c r="G20" s="41">
        <f>SUMIFS(Temperature!$J$5:$J$2195,Temperature!$E$5:$E$2195,A20)</f>
        <v>986</v>
      </c>
      <c r="H20" s="41">
        <v>769</v>
      </c>
      <c r="J20" s="41">
        <f>SUMIFS(Temperature!$K$5:$K$2195,Temperature!$E$5:$E$2195,A20)</f>
        <v>0</v>
      </c>
      <c r="K20" s="41">
        <v>0</v>
      </c>
    </row>
    <row r="21" spans="1:11" x14ac:dyDescent="0.35">
      <c r="A21">
        <v>202301</v>
      </c>
      <c r="B21">
        <v>2023</v>
      </c>
      <c r="C21">
        <v>1</v>
      </c>
      <c r="D21" s="36">
        <f>'Monthly Load'!F87</f>
        <v>528240.51100000017</v>
      </c>
      <c r="E21" s="36">
        <f t="shared" si="0"/>
        <v>6709.9520000000002</v>
      </c>
      <c r="G21" s="41">
        <f>SUMIFS(Temperature!$J$5:$J$2195,Temperature!$E$5:$E$2195,A21)</f>
        <v>700</v>
      </c>
      <c r="H21" s="41">
        <v>764</v>
      </c>
      <c r="J21" s="41">
        <f>SUMIFS(Temperature!$K$5:$K$2195,Temperature!$E$5:$E$2195,A21)</f>
        <v>0</v>
      </c>
      <c r="K21" s="41">
        <v>0</v>
      </c>
    </row>
    <row r="22" spans="1:11" x14ac:dyDescent="0.35">
      <c r="A22">
        <v>202302</v>
      </c>
      <c r="B22">
        <v>2023</v>
      </c>
      <c r="C22">
        <v>2</v>
      </c>
      <c r="D22" s="36">
        <f>'Monthly Load'!F88</f>
        <v>471688.29300000001</v>
      </c>
      <c r="E22" s="36">
        <f t="shared" si="0"/>
        <v>-8177.7539999999999</v>
      </c>
      <c r="G22" s="41">
        <f>SUMIFS(Temperature!$J$5:$J$2195,Temperature!$E$5:$E$2195,A22)</f>
        <v>647</v>
      </c>
      <c r="H22" s="41">
        <v>569</v>
      </c>
      <c r="J22" s="41">
        <f>SUMIFS(Temperature!$K$5:$K$2195,Temperature!$E$5:$E$2195,A22)</f>
        <v>0</v>
      </c>
      <c r="K22" s="41">
        <v>0</v>
      </c>
    </row>
    <row r="23" spans="1:11" x14ac:dyDescent="0.35">
      <c r="A23">
        <v>202303</v>
      </c>
      <c r="B23">
        <v>2023</v>
      </c>
      <c r="C23">
        <v>3</v>
      </c>
      <c r="D23" s="36">
        <f>'Monthly Load'!F89</f>
        <v>477084.54499999998</v>
      </c>
      <c r="E23" s="36">
        <f t="shared" si="0"/>
        <v>-7339.01</v>
      </c>
      <c r="G23" s="41">
        <f>SUMIFS(Temperature!$J$5:$J$2195,Temperature!$E$5:$E$2195,A23)</f>
        <v>405</v>
      </c>
      <c r="H23" s="41">
        <v>335</v>
      </c>
      <c r="J23" s="41">
        <f>SUMIFS(Temperature!$K$5:$K$2195,Temperature!$E$5:$E$2195,A23)</f>
        <v>0</v>
      </c>
      <c r="K23" s="41">
        <v>0</v>
      </c>
    </row>
    <row r="24" spans="1:11" x14ac:dyDescent="0.35">
      <c r="A24">
        <v>202304</v>
      </c>
      <c r="B24">
        <v>2023</v>
      </c>
      <c r="C24">
        <v>4</v>
      </c>
      <c r="D24" s="36">
        <f>'Monthly Load'!F90</f>
        <v>466814.07600000006</v>
      </c>
      <c r="E24" s="36">
        <f t="shared" si="0"/>
        <v>-4598.098</v>
      </c>
      <c r="G24" s="41">
        <f>SUMIFS(Temperature!$J$5:$J$2195,Temperature!$E$5:$E$2195,A24)</f>
        <v>146</v>
      </c>
      <c r="H24" s="41">
        <v>108</v>
      </c>
      <c r="J24" s="41">
        <f>SUMIFS(Temperature!$K$5:$K$2195,Temperature!$E$5:$E$2195,A24)</f>
        <v>8</v>
      </c>
      <c r="K24" s="41">
        <v>0</v>
      </c>
    </row>
    <row r="25" spans="1:11" x14ac:dyDescent="0.35">
      <c r="A25">
        <v>202305</v>
      </c>
      <c r="B25">
        <v>2023</v>
      </c>
      <c r="C25">
        <v>5</v>
      </c>
      <c r="D25" s="36">
        <f>'Monthly Load'!F91</f>
        <v>511222.74800000002</v>
      </c>
      <c r="E25" s="36">
        <f t="shared" si="0"/>
        <v>-9167.8809999999994</v>
      </c>
      <c r="G25" s="41">
        <f>SUMIFS(Temperature!$J$5:$J$2195,Temperature!$E$5:$E$2195,A25)</f>
        <v>0</v>
      </c>
      <c r="H25" s="41">
        <v>7</v>
      </c>
      <c r="J25" s="41">
        <f>SUMIFS(Temperature!$K$5:$K$2195,Temperature!$E$5:$E$2195,A25)</f>
        <v>172</v>
      </c>
      <c r="K25" s="41">
        <v>43</v>
      </c>
    </row>
    <row r="26" spans="1:11" x14ac:dyDescent="0.35">
      <c r="A26">
        <v>202306</v>
      </c>
      <c r="B26">
        <v>2023</v>
      </c>
      <c r="C26">
        <v>6</v>
      </c>
      <c r="D26" s="36">
        <f>'Monthly Load'!F92</f>
        <v>539576.08400000003</v>
      </c>
      <c r="E26" s="36">
        <f t="shared" si="0"/>
        <v>-6908.22</v>
      </c>
      <c r="G26" s="41">
        <f>SUMIFS(Temperature!$J$5:$J$2195,Temperature!$E$5:$E$2195,A26)</f>
        <v>0</v>
      </c>
      <c r="H26" s="41">
        <v>0</v>
      </c>
      <c r="J26" s="41">
        <f>SUMIFS(Temperature!$K$5:$K$2195,Temperature!$E$5:$E$2195,A26)</f>
        <v>255</v>
      </c>
      <c r="K26" s="41">
        <v>165</v>
      </c>
    </row>
    <row r="27" spans="1:11" x14ac:dyDescent="0.35">
      <c r="A27">
        <v>202307</v>
      </c>
      <c r="B27">
        <v>2023</v>
      </c>
      <c r="C27">
        <v>7</v>
      </c>
      <c r="D27" s="36">
        <f>'Monthly Load'!F93</f>
        <v>585623.527</v>
      </c>
      <c r="E27" s="36">
        <f t="shared" si="0"/>
        <v>-3684.384</v>
      </c>
      <c r="G27" s="41">
        <f>SUMIFS(Temperature!$J$5:$J$2195,Temperature!$E$5:$E$2195,A27)</f>
        <v>0</v>
      </c>
      <c r="H27" s="41">
        <v>0</v>
      </c>
      <c r="J27" s="41">
        <f>SUMIFS(Temperature!$K$5:$K$2195,Temperature!$E$5:$E$2195,A27)</f>
        <v>488</v>
      </c>
      <c r="K27" s="41">
        <v>440</v>
      </c>
    </row>
    <row r="28" spans="1:11" x14ac:dyDescent="0.35">
      <c r="A28">
        <v>202308</v>
      </c>
      <c r="B28">
        <v>2023</v>
      </c>
      <c r="C28">
        <v>8</v>
      </c>
      <c r="D28" s="36">
        <f>'Monthly Load'!F94</f>
        <v>546087.13699999999</v>
      </c>
      <c r="E28" s="36">
        <f t="shared" si="0"/>
        <v>-6370.9139999999998</v>
      </c>
      <c r="G28" s="41">
        <f>SUMIFS(Temperature!$J$5:$J$2195,Temperature!$E$5:$E$2195,A28)</f>
        <v>0</v>
      </c>
      <c r="H28" s="41">
        <v>0</v>
      </c>
      <c r="J28" s="41">
        <f>SUMIFS(Temperature!$K$5:$K$2195,Temperature!$E$5:$E$2195,A28)</f>
        <v>451</v>
      </c>
      <c r="K28" s="41">
        <v>368</v>
      </c>
    </row>
    <row r="29" spans="1:11" x14ac:dyDescent="0.35">
      <c r="A29">
        <v>202309</v>
      </c>
      <c r="B29">
        <v>2023</v>
      </c>
      <c r="C29">
        <v>9</v>
      </c>
      <c r="D29" s="36">
        <f>'Monthly Load'!F95</f>
        <v>483059.50700000004</v>
      </c>
      <c r="E29" s="36">
        <f t="shared" si="0"/>
        <v>-3587.038</v>
      </c>
      <c r="G29" s="41">
        <f>SUMIFS(Temperature!$J$5:$J$2195,Temperature!$E$5:$E$2195,A29)</f>
        <v>3</v>
      </c>
      <c r="H29" s="41">
        <v>1</v>
      </c>
      <c r="J29" s="41">
        <f>SUMIFS(Temperature!$K$5:$K$2195,Temperature!$E$5:$E$2195,A29)</f>
        <v>139</v>
      </c>
      <c r="K29" s="41">
        <v>95</v>
      </c>
    </row>
  </sheetData>
  <mergeCells count="1">
    <mergeCell ref="B8:C8"/>
  </mergeCells>
  <phoneticPr fontId="3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349F5-6609-4CB3-BF13-1EF090E42C76}">
  <sheetPr codeName="Sheet11"/>
  <dimension ref="A2:N10958"/>
  <sheetViews>
    <sheetView workbookViewId="0">
      <selection activeCell="F3" sqref="F3"/>
    </sheetView>
  </sheetViews>
  <sheetFormatPr defaultRowHeight="12.75" x14ac:dyDescent="0.35"/>
  <cols>
    <col min="4" max="4" width="10.46484375" customWidth="1"/>
    <col min="5" max="5" width="11.1328125" customWidth="1"/>
    <col min="11" max="11" width="10.46484375" bestFit="1" customWidth="1"/>
    <col min="12" max="12" width="19.86328125" customWidth="1"/>
    <col min="14" max="14" width="11.33203125" bestFit="1" customWidth="1"/>
  </cols>
  <sheetData>
    <row r="2" spans="1:14" ht="26.25" x14ac:dyDescent="0.4">
      <c r="A2" s="5" t="s">
        <v>98</v>
      </c>
      <c r="B2" s="16" t="s">
        <v>54</v>
      </c>
      <c r="C2" s="16" t="s">
        <v>55</v>
      </c>
      <c r="D2" s="16" t="s">
        <v>108</v>
      </c>
      <c r="E2" s="16" t="s">
        <v>112</v>
      </c>
      <c r="K2" s="15"/>
      <c r="L2" s="102"/>
      <c r="N2" s="103"/>
    </row>
    <row r="3" spans="1:14" x14ac:dyDescent="0.35">
      <c r="A3">
        <v>10123</v>
      </c>
      <c r="B3">
        <v>2017</v>
      </c>
      <c r="C3">
        <v>10</v>
      </c>
      <c r="D3" s="15">
        <v>43009</v>
      </c>
      <c r="E3" s="107">
        <v>139124.00210882333</v>
      </c>
      <c r="K3" s="15"/>
      <c r="L3" s="102"/>
      <c r="N3" s="103"/>
    </row>
    <row r="4" spans="1:14" x14ac:dyDescent="0.35">
      <c r="A4">
        <v>10123</v>
      </c>
      <c r="B4">
        <v>2017</v>
      </c>
      <c r="C4">
        <v>10</v>
      </c>
      <c r="D4" s="15">
        <v>43010</v>
      </c>
      <c r="E4" s="107">
        <v>139124.00210882333</v>
      </c>
      <c r="K4" s="15"/>
      <c r="L4" s="102"/>
      <c r="N4" s="103"/>
    </row>
    <row r="5" spans="1:14" x14ac:dyDescent="0.35">
      <c r="A5">
        <v>10123</v>
      </c>
      <c r="B5">
        <v>2017</v>
      </c>
      <c r="C5">
        <v>10</v>
      </c>
      <c r="D5" s="15">
        <v>43011</v>
      </c>
      <c r="E5" s="107">
        <v>139124.00210882333</v>
      </c>
      <c r="K5" s="15"/>
      <c r="L5" s="102"/>
      <c r="N5" s="103"/>
    </row>
    <row r="6" spans="1:14" x14ac:dyDescent="0.35">
      <c r="A6">
        <v>10123</v>
      </c>
      <c r="B6">
        <v>2017</v>
      </c>
      <c r="C6">
        <v>10</v>
      </c>
      <c r="D6" s="15">
        <v>43012</v>
      </c>
      <c r="E6" s="107">
        <v>139124.00210882333</v>
      </c>
      <c r="K6" s="15"/>
      <c r="L6" s="102"/>
      <c r="N6" s="103"/>
    </row>
    <row r="7" spans="1:14" x14ac:dyDescent="0.35">
      <c r="A7">
        <v>10123</v>
      </c>
      <c r="B7">
        <v>2017</v>
      </c>
      <c r="C7">
        <v>10</v>
      </c>
      <c r="D7" s="15">
        <v>43013</v>
      </c>
      <c r="E7" s="107">
        <v>139124.00210882333</v>
      </c>
      <c r="K7" s="15"/>
      <c r="L7" s="102"/>
      <c r="N7" s="103"/>
    </row>
    <row r="8" spans="1:14" x14ac:dyDescent="0.35">
      <c r="A8">
        <v>10123</v>
      </c>
      <c r="B8">
        <v>2017</v>
      </c>
      <c r="C8">
        <v>10</v>
      </c>
      <c r="D8" s="15">
        <v>43014</v>
      </c>
      <c r="E8" s="107">
        <v>139124.00210882333</v>
      </c>
      <c r="K8" s="15"/>
      <c r="L8" s="102"/>
      <c r="N8" s="103"/>
    </row>
    <row r="9" spans="1:14" x14ac:dyDescent="0.35">
      <c r="A9">
        <v>10123</v>
      </c>
      <c r="B9">
        <v>2017</v>
      </c>
      <c r="C9">
        <v>10</v>
      </c>
      <c r="D9" s="15">
        <v>43015</v>
      </c>
      <c r="E9" s="107">
        <v>139124.00210882333</v>
      </c>
      <c r="K9" s="15"/>
      <c r="L9" s="102"/>
      <c r="N9" s="103"/>
    </row>
    <row r="10" spans="1:14" x14ac:dyDescent="0.35">
      <c r="A10">
        <v>10123</v>
      </c>
      <c r="B10">
        <v>2017</v>
      </c>
      <c r="C10">
        <v>10</v>
      </c>
      <c r="D10" s="15">
        <v>43016</v>
      </c>
      <c r="E10" s="107">
        <v>139124.00210882333</v>
      </c>
      <c r="K10" s="15"/>
      <c r="L10" s="102"/>
      <c r="N10" s="103"/>
    </row>
    <row r="11" spans="1:14" x14ac:dyDescent="0.35">
      <c r="A11">
        <v>10123</v>
      </c>
      <c r="B11">
        <v>2017</v>
      </c>
      <c r="C11">
        <v>10</v>
      </c>
      <c r="D11" s="15">
        <v>43017</v>
      </c>
      <c r="E11" s="107">
        <v>139124.00210882333</v>
      </c>
      <c r="K11" s="15"/>
      <c r="L11" s="102"/>
      <c r="N11" s="103"/>
    </row>
    <row r="12" spans="1:14" x14ac:dyDescent="0.35">
      <c r="A12">
        <v>10123</v>
      </c>
      <c r="B12">
        <v>2017</v>
      </c>
      <c r="C12">
        <v>10</v>
      </c>
      <c r="D12" s="15">
        <v>43018</v>
      </c>
      <c r="E12" s="107">
        <v>139124.00210882333</v>
      </c>
      <c r="K12" s="15"/>
      <c r="L12" s="102"/>
      <c r="N12" s="103"/>
    </row>
    <row r="13" spans="1:14" x14ac:dyDescent="0.35">
      <c r="A13">
        <v>10123</v>
      </c>
      <c r="B13">
        <v>2017</v>
      </c>
      <c r="C13">
        <v>10</v>
      </c>
      <c r="D13" s="15">
        <v>43019</v>
      </c>
      <c r="E13" s="107">
        <v>139124.00210882333</v>
      </c>
      <c r="K13" s="15"/>
      <c r="L13" s="102"/>
      <c r="N13" s="103"/>
    </row>
    <row r="14" spans="1:14" x14ac:dyDescent="0.35">
      <c r="A14">
        <v>10123</v>
      </c>
      <c r="B14">
        <v>2017</v>
      </c>
      <c r="C14">
        <v>10</v>
      </c>
      <c r="D14" s="15">
        <v>43020</v>
      </c>
      <c r="E14" s="107">
        <v>139124.00210882333</v>
      </c>
      <c r="K14" s="15"/>
      <c r="L14" s="102"/>
      <c r="N14" s="103"/>
    </row>
    <row r="15" spans="1:14" x14ac:dyDescent="0.35">
      <c r="A15">
        <v>10123</v>
      </c>
      <c r="B15">
        <v>2017</v>
      </c>
      <c r="C15">
        <v>10</v>
      </c>
      <c r="D15" s="15">
        <v>43021</v>
      </c>
      <c r="E15" s="107">
        <v>139124.00210882333</v>
      </c>
      <c r="K15" s="15"/>
      <c r="L15" s="102"/>
      <c r="N15" s="103"/>
    </row>
    <row r="16" spans="1:14" x14ac:dyDescent="0.35">
      <c r="A16">
        <v>10123</v>
      </c>
      <c r="B16">
        <v>2017</v>
      </c>
      <c r="C16">
        <v>10</v>
      </c>
      <c r="D16" s="15">
        <v>43022</v>
      </c>
      <c r="E16" s="107">
        <v>139124.00210882333</v>
      </c>
      <c r="K16" s="15"/>
      <c r="L16" s="102"/>
      <c r="N16" s="103"/>
    </row>
    <row r="17" spans="1:14" x14ac:dyDescent="0.35">
      <c r="A17">
        <v>10123</v>
      </c>
      <c r="B17">
        <v>2017</v>
      </c>
      <c r="C17">
        <v>10</v>
      </c>
      <c r="D17" s="15">
        <v>43023</v>
      </c>
      <c r="E17" s="107">
        <v>139124.00210882333</v>
      </c>
      <c r="K17" s="15"/>
      <c r="L17" s="102"/>
      <c r="N17" s="103"/>
    </row>
    <row r="18" spans="1:14" x14ac:dyDescent="0.35">
      <c r="A18">
        <v>10123</v>
      </c>
      <c r="B18">
        <v>2017</v>
      </c>
      <c r="C18">
        <v>10</v>
      </c>
      <c r="D18" s="15">
        <v>43024</v>
      </c>
      <c r="E18" s="107">
        <v>139124.00210882333</v>
      </c>
      <c r="K18" s="15"/>
      <c r="L18" s="102"/>
      <c r="N18" s="103"/>
    </row>
    <row r="19" spans="1:14" x14ac:dyDescent="0.35">
      <c r="A19">
        <v>10123</v>
      </c>
      <c r="B19">
        <v>2017</v>
      </c>
      <c r="C19">
        <v>10</v>
      </c>
      <c r="D19" s="15">
        <v>43025</v>
      </c>
      <c r="E19" s="107">
        <v>139124.00210882333</v>
      </c>
      <c r="K19" s="15"/>
      <c r="L19" s="102"/>
      <c r="N19" s="103"/>
    </row>
    <row r="20" spans="1:14" x14ac:dyDescent="0.35">
      <c r="A20">
        <v>10123</v>
      </c>
      <c r="B20">
        <v>2017</v>
      </c>
      <c r="C20">
        <v>10</v>
      </c>
      <c r="D20" s="15">
        <v>43026</v>
      </c>
      <c r="E20" s="107">
        <v>139124.00210882333</v>
      </c>
      <c r="K20" s="15"/>
      <c r="L20" s="102"/>
      <c r="N20" s="103"/>
    </row>
    <row r="21" spans="1:14" x14ac:dyDescent="0.35">
      <c r="A21">
        <v>10123</v>
      </c>
      <c r="B21">
        <v>2017</v>
      </c>
      <c r="C21">
        <v>10</v>
      </c>
      <c r="D21" s="15">
        <v>43027</v>
      </c>
      <c r="E21" s="107">
        <v>139124.00210882333</v>
      </c>
      <c r="K21" s="15"/>
      <c r="L21" s="102"/>
      <c r="N21" s="103"/>
    </row>
    <row r="22" spans="1:14" x14ac:dyDescent="0.35">
      <c r="A22">
        <v>10123</v>
      </c>
      <c r="B22">
        <v>2017</v>
      </c>
      <c r="C22">
        <v>10</v>
      </c>
      <c r="D22" s="15">
        <v>43028</v>
      </c>
      <c r="E22" s="107">
        <v>139124.00210882333</v>
      </c>
      <c r="K22" s="15"/>
      <c r="L22" s="102"/>
      <c r="N22" s="103"/>
    </row>
    <row r="23" spans="1:14" x14ac:dyDescent="0.35">
      <c r="A23">
        <v>10123</v>
      </c>
      <c r="B23">
        <v>2017</v>
      </c>
      <c r="C23">
        <v>10</v>
      </c>
      <c r="D23" s="15">
        <v>43029</v>
      </c>
      <c r="E23" s="107">
        <v>139124.00210882333</v>
      </c>
      <c r="K23" s="15"/>
      <c r="L23" s="102"/>
      <c r="N23" s="103"/>
    </row>
    <row r="24" spans="1:14" x14ac:dyDescent="0.35">
      <c r="A24">
        <v>10123</v>
      </c>
      <c r="B24">
        <v>2017</v>
      </c>
      <c r="C24">
        <v>10</v>
      </c>
      <c r="D24" s="15">
        <v>43030</v>
      </c>
      <c r="E24" s="107">
        <v>139124.00210882333</v>
      </c>
      <c r="K24" s="15"/>
      <c r="L24" s="102"/>
      <c r="N24" s="103"/>
    </row>
    <row r="25" spans="1:14" x14ac:dyDescent="0.35">
      <c r="A25">
        <v>10123</v>
      </c>
      <c r="B25">
        <v>2017</v>
      </c>
      <c r="C25">
        <v>10</v>
      </c>
      <c r="D25" s="15">
        <v>43031</v>
      </c>
      <c r="E25" s="107">
        <v>139124.00210882333</v>
      </c>
      <c r="K25" s="15"/>
      <c r="L25" s="102"/>
      <c r="N25" s="103"/>
    </row>
    <row r="26" spans="1:14" x14ac:dyDescent="0.35">
      <c r="A26">
        <v>10123</v>
      </c>
      <c r="B26">
        <v>2017</v>
      </c>
      <c r="C26">
        <v>10</v>
      </c>
      <c r="D26" s="15">
        <v>43032</v>
      </c>
      <c r="E26" s="107">
        <v>139124.00210882333</v>
      </c>
      <c r="K26" s="15"/>
      <c r="L26" s="102"/>
      <c r="N26" s="103"/>
    </row>
    <row r="27" spans="1:14" x14ac:dyDescent="0.35">
      <c r="A27">
        <v>10123</v>
      </c>
      <c r="B27">
        <v>2017</v>
      </c>
      <c r="C27">
        <v>10</v>
      </c>
      <c r="D27" s="15">
        <v>43033</v>
      </c>
      <c r="E27" s="107">
        <v>139124.00210882333</v>
      </c>
      <c r="K27" s="15"/>
      <c r="L27" s="102"/>
      <c r="N27" s="103"/>
    </row>
    <row r="28" spans="1:14" x14ac:dyDescent="0.35">
      <c r="A28">
        <v>10123</v>
      </c>
      <c r="B28">
        <v>2017</v>
      </c>
      <c r="C28">
        <v>10</v>
      </c>
      <c r="D28" s="15">
        <v>43034</v>
      </c>
      <c r="E28" s="107">
        <v>139124.00210882333</v>
      </c>
      <c r="K28" s="15"/>
      <c r="L28" s="102"/>
      <c r="N28" s="103"/>
    </row>
    <row r="29" spans="1:14" x14ac:dyDescent="0.35">
      <c r="A29">
        <v>10123</v>
      </c>
      <c r="B29">
        <v>2017</v>
      </c>
      <c r="C29">
        <v>10</v>
      </c>
      <c r="D29" s="15">
        <v>43035</v>
      </c>
      <c r="E29" s="107">
        <v>139124.00210882333</v>
      </c>
      <c r="K29" s="15"/>
      <c r="L29" s="102"/>
      <c r="N29" s="103"/>
    </row>
    <row r="30" spans="1:14" x14ac:dyDescent="0.35">
      <c r="A30">
        <v>10123</v>
      </c>
      <c r="B30">
        <v>2017</v>
      </c>
      <c r="C30">
        <v>10</v>
      </c>
      <c r="D30" s="15">
        <v>43036</v>
      </c>
      <c r="E30" s="107">
        <v>139124.00210882333</v>
      </c>
      <c r="K30" s="15"/>
      <c r="L30" s="102"/>
      <c r="N30" s="103"/>
    </row>
    <row r="31" spans="1:14" x14ac:dyDescent="0.35">
      <c r="A31">
        <v>10123</v>
      </c>
      <c r="B31">
        <v>2017</v>
      </c>
      <c r="C31">
        <v>10</v>
      </c>
      <c r="D31" s="15">
        <v>43037</v>
      </c>
      <c r="E31" s="107">
        <v>139124.00210882333</v>
      </c>
      <c r="K31" s="15"/>
      <c r="L31" s="102"/>
      <c r="N31" s="103"/>
    </row>
    <row r="32" spans="1:14" x14ac:dyDescent="0.35">
      <c r="A32">
        <v>10123</v>
      </c>
      <c r="B32">
        <v>2017</v>
      </c>
      <c r="C32">
        <v>10</v>
      </c>
      <c r="D32" s="15">
        <v>43038</v>
      </c>
      <c r="E32" s="107">
        <v>139124.00210882333</v>
      </c>
      <c r="K32" s="15"/>
      <c r="N32" s="103"/>
    </row>
    <row r="33" spans="1:14" x14ac:dyDescent="0.35">
      <c r="A33">
        <v>10123</v>
      </c>
      <c r="B33">
        <v>2017</v>
      </c>
      <c r="C33">
        <v>10</v>
      </c>
      <c r="D33" s="15">
        <v>43039</v>
      </c>
      <c r="E33" s="107">
        <v>148372.55100105584</v>
      </c>
      <c r="K33" s="15"/>
      <c r="N33" s="103"/>
    </row>
    <row r="34" spans="1:14" x14ac:dyDescent="0.35">
      <c r="A34">
        <v>10123</v>
      </c>
      <c r="B34">
        <v>2017</v>
      </c>
      <c r="C34">
        <v>11</v>
      </c>
      <c r="D34" s="15">
        <v>43040</v>
      </c>
      <c r="E34" s="107">
        <v>148372.55100105584</v>
      </c>
      <c r="K34" s="15"/>
      <c r="N34" s="103"/>
    </row>
    <row r="35" spans="1:14" x14ac:dyDescent="0.35">
      <c r="A35">
        <v>10123</v>
      </c>
      <c r="B35">
        <v>2017</v>
      </c>
      <c r="C35">
        <v>11</v>
      </c>
      <c r="D35" s="15">
        <v>43041</v>
      </c>
      <c r="E35" s="107">
        <v>148372.55100105584</v>
      </c>
      <c r="K35" s="15"/>
      <c r="N35" s="103"/>
    </row>
    <row r="36" spans="1:14" x14ac:dyDescent="0.35">
      <c r="A36">
        <v>10123</v>
      </c>
      <c r="B36">
        <v>2017</v>
      </c>
      <c r="C36">
        <v>11</v>
      </c>
      <c r="D36" s="15">
        <v>43042</v>
      </c>
      <c r="E36" s="107">
        <v>148372.55100105584</v>
      </c>
      <c r="K36" s="15"/>
      <c r="N36" s="103"/>
    </row>
    <row r="37" spans="1:14" x14ac:dyDescent="0.35">
      <c r="A37">
        <v>10123</v>
      </c>
      <c r="B37">
        <v>2017</v>
      </c>
      <c r="C37">
        <v>11</v>
      </c>
      <c r="D37" s="15">
        <v>43043</v>
      </c>
      <c r="E37" s="107">
        <v>148372.55100105584</v>
      </c>
      <c r="K37" s="15"/>
      <c r="N37" s="103"/>
    </row>
    <row r="38" spans="1:14" x14ac:dyDescent="0.35">
      <c r="A38">
        <v>10123</v>
      </c>
      <c r="B38">
        <v>2017</v>
      </c>
      <c r="C38">
        <v>11</v>
      </c>
      <c r="D38" s="15">
        <v>43044</v>
      </c>
      <c r="E38" s="107">
        <v>141503.10654358438</v>
      </c>
      <c r="K38" s="15"/>
      <c r="N38" s="103"/>
    </row>
    <row r="39" spans="1:14" x14ac:dyDescent="0.35">
      <c r="A39">
        <v>10123</v>
      </c>
      <c r="B39">
        <v>2017</v>
      </c>
      <c r="C39">
        <v>11</v>
      </c>
      <c r="D39" s="15">
        <v>43045</v>
      </c>
      <c r="E39" s="107">
        <v>148372.55100105584</v>
      </c>
      <c r="K39" s="15"/>
      <c r="N39" s="103"/>
    </row>
    <row r="40" spans="1:14" x14ac:dyDescent="0.35">
      <c r="A40">
        <v>10123</v>
      </c>
      <c r="B40">
        <v>2017</v>
      </c>
      <c r="C40">
        <v>11</v>
      </c>
      <c r="D40" s="15">
        <v>43046</v>
      </c>
      <c r="E40" s="107">
        <v>148372.55100105584</v>
      </c>
      <c r="K40" s="15"/>
      <c r="N40" s="103"/>
    </row>
    <row r="41" spans="1:14" x14ac:dyDescent="0.35">
      <c r="A41">
        <v>10123</v>
      </c>
      <c r="B41">
        <v>2017</v>
      </c>
      <c r="C41">
        <v>11</v>
      </c>
      <c r="D41" s="15">
        <v>43047</v>
      </c>
      <c r="E41" s="107">
        <v>148372.55100105584</v>
      </c>
      <c r="K41" s="15"/>
      <c r="N41" s="103"/>
    </row>
    <row r="42" spans="1:14" x14ac:dyDescent="0.35">
      <c r="A42">
        <v>10123</v>
      </c>
      <c r="B42">
        <v>2017</v>
      </c>
      <c r="C42">
        <v>11</v>
      </c>
      <c r="D42" s="15">
        <v>43048</v>
      </c>
      <c r="E42" s="107">
        <v>148372.55100105584</v>
      </c>
      <c r="K42" s="15"/>
      <c r="N42" s="103"/>
    </row>
    <row r="43" spans="1:14" x14ac:dyDescent="0.35">
      <c r="A43">
        <v>10123</v>
      </c>
      <c r="B43">
        <v>2017</v>
      </c>
      <c r="C43">
        <v>11</v>
      </c>
      <c r="D43" s="15">
        <v>43049</v>
      </c>
      <c r="E43" s="107">
        <v>148372.55100105584</v>
      </c>
      <c r="K43" s="15"/>
      <c r="N43" s="103"/>
    </row>
    <row r="44" spans="1:14" x14ac:dyDescent="0.35">
      <c r="A44">
        <v>10123</v>
      </c>
      <c r="B44">
        <v>2017</v>
      </c>
      <c r="C44">
        <v>11</v>
      </c>
      <c r="D44" s="15">
        <v>43050</v>
      </c>
      <c r="E44" s="107">
        <v>148372.55100105584</v>
      </c>
      <c r="K44" s="15"/>
      <c r="N44" s="103"/>
    </row>
    <row r="45" spans="1:14" x14ac:dyDescent="0.35">
      <c r="A45">
        <v>10123</v>
      </c>
      <c r="B45">
        <v>2017</v>
      </c>
      <c r="C45">
        <v>11</v>
      </c>
      <c r="D45" s="15">
        <v>43051</v>
      </c>
      <c r="E45" s="107">
        <v>148372.55100105584</v>
      </c>
      <c r="K45" s="15"/>
      <c r="N45" s="103"/>
    </row>
    <row r="46" spans="1:14" x14ac:dyDescent="0.35">
      <c r="A46">
        <v>10123</v>
      </c>
      <c r="B46">
        <v>2017</v>
      </c>
      <c r="C46">
        <v>11</v>
      </c>
      <c r="D46" s="15">
        <v>43052</v>
      </c>
      <c r="E46" s="107">
        <v>148372.55100105584</v>
      </c>
      <c r="K46" s="15"/>
      <c r="N46" s="103"/>
    </row>
    <row r="47" spans="1:14" x14ac:dyDescent="0.35">
      <c r="A47">
        <v>10123</v>
      </c>
      <c r="B47">
        <v>2017</v>
      </c>
      <c r="C47">
        <v>11</v>
      </c>
      <c r="D47" s="15">
        <v>43053</v>
      </c>
      <c r="E47" s="107">
        <v>148372.55100105584</v>
      </c>
      <c r="K47" s="15"/>
      <c r="N47" s="103"/>
    </row>
    <row r="48" spans="1:14" x14ac:dyDescent="0.35">
      <c r="A48">
        <v>10123</v>
      </c>
      <c r="B48">
        <v>2017</v>
      </c>
      <c r="C48">
        <v>11</v>
      </c>
      <c r="D48" s="15">
        <v>43054</v>
      </c>
      <c r="E48" s="107">
        <v>148372.55100105584</v>
      </c>
      <c r="K48" s="15"/>
      <c r="N48" s="103"/>
    </row>
    <row r="49" spans="1:14" x14ac:dyDescent="0.35">
      <c r="A49">
        <v>10123</v>
      </c>
      <c r="B49">
        <v>2017</v>
      </c>
      <c r="C49">
        <v>11</v>
      </c>
      <c r="D49" s="15">
        <v>43055</v>
      </c>
      <c r="E49" s="107">
        <v>148372.55100105584</v>
      </c>
      <c r="K49" s="15"/>
      <c r="N49" s="103"/>
    </row>
    <row r="50" spans="1:14" x14ac:dyDescent="0.35">
      <c r="A50">
        <v>10123</v>
      </c>
      <c r="B50">
        <v>2017</v>
      </c>
      <c r="C50">
        <v>11</v>
      </c>
      <c r="D50" s="15">
        <v>43056</v>
      </c>
      <c r="E50" s="107">
        <v>148372.55100105584</v>
      </c>
      <c r="K50" s="15"/>
      <c r="N50" s="103"/>
    </row>
    <row r="51" spans="1:14" x14ac:dyDescent="0.35">
      <c r="A51">
        <v>10123</v>
      </c>
      <c r="B51">
        <v>2017</v>
      </c>
      <c r="C51">
        <v>11</v>
      </c>
      <c r="D51" s="15">
        <v>43057</v>
      </c>
      <c r="E51" s="107">
        <v>148372.55100105584</v>
      </c>
      <c r="K51" s="15"/>
      <c r="N51" s="103"/>
    </row>
    <row r="52" spans="1:14" x14ac:dyDescent="0.35">
      <c r="A52">
        <v>10123</v>
      </c>
      <c r="B52">
        <v>2017</v>
      </c>
      <c r="C52">
        <v>11</v>
      </c>
      <c r="D52" s="15">
        <v>43058</v>
      </c>
      <c r="E52" s="107">
        <v>148372.55100105584</v>
      </c>
      <c r="K52" s="15"/>
      <c r="N52" s="103"/>
    </row>
    <row r="53" spans="1:14" x14ac:dyDescent="0.35">
      <c r="A53">
        <v>10123</v>
      </c>
      <c r="B53">
        <v>2017</v>
      </c>
      <c r="C53">
        <v>11</v>
      </c>
      <c r="D53" s="15">
        <v>43059</v>
      </c>
      <c r="E53" s="107">
        <v>148372.55100105584</v>
      </c>
      <c r="K53" s="15"/>
      <c r="N53" s="103"/>
    </row>
    <row r="54" spans="1:14" x14ac:dyDescent="0.35">
      <c r="A54">
        <v>10123</v>
      </c>
      <c r="B54">
        <v>2017</v>
      </c>
      <c r="C54">
        <v>11</v>
      </c>
      <c r="D54" s="15">
        <v>43060</v>
      </c>
      <c r="E54" s="107">
        <v>148372.55100105584</v>
      </c>
      <c r="K54" s="15"/>
      <c r="N54" s="103"/>
    </row>
    <row r="55" spans="1:14" x14ac:dyDescent="0.35">
      <c r="A55">
        <v>10123</v>
      </c>
      <c r="B55">
        <v>2017</v>
      </c>
      <c r="C55">
        <v>11</v>
      </c>
      <c r="D55" s="15">
        <v>43061</v>
      </c>
      <c r="E55" s="107">
        <v>148372.55100105584</v>
      </c>
      <c r="K55" s="15"/>
      <c r="N55" s="103"/>
    </row>
    <row r="56" spans="1:14" x14ac:dyDescent="0.35">
      <c r="A56">
        <v>10123</v>
      </c>
      <c r="B56">
        <v>2017</v>
      </c>
      <c r="C56">
        <v>11</v>
      </c>
      <c r="D56" s="15">
        <v>43062</v>
      </c>
      <c r="E56" s="107">
        <v>148372.55100105584</v>
      </c>
      <c r="K56" s="15"/>
      <c r="N56" s="103"/>
    </row>
    <row r="57" spans="1:14" x14ac:dyDescent="0.35">
      <c r="A57">
        <v>10123</v>
      </c>
      <c r="B57">
        <v>2017</v>
      </c>
      <c r="C57">
        <v>11</v>
      </c>
      <c r="D57" s="15">
        <v>43063</v>
      </c>
      <c r="E57" s="107">
        <v>148372.55100105584</v>
      </c>
      <c r="K57" s="15"/>
      <c r="N57" s="103"/>
    </row>
    <row r="58" spans="1:14" x14ac:dyDescent="0.35">
      <c r="A58">
        <v>10123</v>
      </c>
      <c r="B58">
        <v>2017</v>
      </c>
      <c r="C58">
        <v>11</v>
      </c>
      <c r="D58" s="15">
        <v>43064</v>
      </c>
      <c r="E58" s="107">
        <v>148372.55100105584</v>
      </c>
      <c r="K58" s="15"/>
      <c r="N58" s="103"/>
    </row>
    <row r="59" spans="1:14" x14ac:dyDescent="0.35">
      <c r="A59">
        <v>10123</v>
      </c>
      <c r="B59">
        <v>2017</v>
      </c>
      <c r="C59">
        <v>11</v>
      </c>
      <c r="D59" s="15">
        <v>43065</v>
      </c>
      <c r="E59" s="107">
        <v>148372.55100105584</v>
      </c>
      <c r="K59" s="15"/>
      <c r="N59" s="103"/>
    </row>
    <row r="60" spans="1:14" x14ac:dyDescent="0.35">
      <c r="A60">
        <v>10123</v>
      </c>
      <c r="B60">
        <v>2017</v>
      </c>
      <c r="C60">
        <v>11</v>
      </c>
      <c r="D60" s="15">
        <v>43066</v>
      </c>
      <c r="E60" s="107">
        <v>148372.55100105584</v>
      </c>
      <c r="K60" s="15"/>
      <c r="N60" s="103"/>
    </row>
    <row r="61" spans="1:14" x14ac:dyDescent="0.35">
      <c r="A61">
        <v>10123</v>
      </c>
      <c r="B61">
        <v>2017</v>
      </c>
      <c r="C61">
        <v>11</v>
      </c>
      <c r="D61" s="15">
        <v>43067</v>
      </c>
      <c r="E61" s="107">
        <v>148372.55100105584</v>
      </c>
      <c r="K61" s="15"/>
      <c r="N61" s="103"/>
    </row>
    <row r="62" spans="1:14" x14ac:dyDescent="0.35">
      <c r="A62">
        <v>10123</v>
      </c>
      <c r="B62">
        <v>2017</v>
      </c>
      <c r="C62">
        <v>11</v>
      </c>
      <c r="D62" s="15">
        <v>43068</v>
      </c>
      <c r="E62" s="107">
        <v>148372.55100105584</v>
      </c>
      <c r="K62" s="15"/>
      <c r="L62" s="102"/>
      <c r="N62" s="103"/>
    </row>
    <row r="63" spans="1:14" x14ac:dyDescent="0.35">
      <c r="A63">
        <v>10123</v>
      </c>
      <c r="B63">
        <v>2017</v>
      </c>
      <c r="C63">
        <v>11</v>
      </c>
      <c r="D63" s="15">
        <v>43069</v>
      </c>
      <c r="E63" s="107">
        <v>151202.56312368126</v>
      </c>
      <c r="K63" s="15"/>
      <c r="L63" s="102"/>
      <c r="N63" s="103"/>
    </row>
    <row r="64" spans="1:14" x14ac:dyDescent="0.35">
      <c r="A64">
        <v>10123</v>
      </c>
      <c r="B64">
        <v>2017</v>
      </c>
      <c r="C64">
        <v>12</v>
      </c>
      <c r="D64" s="15">
        <v>43070</v>
      </c>
      <c r="E64" s="107">
        <v>151202.56312368126</v>
      </c>
      <c r="K64" s="15"/>
      <c r="L64" s="102"/>
      <c r="N64" s="103"/>
    </row>
    <row r="65" spans="1:14" x14ac:dyDescent="0.35">
      <c r="A65">
        <v>10123</v>
      </c>
      <c r="B65">
        <v>2017</v>
      </c>
      <c r="C65">
        <v>12</v>
      </c>
      <c r="D65" s="15">
        <v>43071</v>
      </c>
      <c r="E65" s="107">
        <v>151202.56312368126</v>
      </c>
      <c r="K65" s="15"/>
      <c r="L65" s="102"/>
      <c r="N65" s="103"/>
    </row>
    <row r="66" spans="1:14" x14ac:dyDescent="0.35">
      <c r="A66">
        <v>10123</v>
      </c>
      <c r="B66">
        <v>2017</v>
      </c>
      <c r="C66">
        <v>12</v>
      </c>
      <c r="D66" s="15">
        <v>43072</v>
      </c>
      <c r="E66" s="107">
        <v>151202.56312368126</v>
      </c>
      <c r="K66" s="15"/>
      <c r="L66" s="102"/>
      <c r="N66" s="103"/>
    </row>
    <row r="67" spans="1:14" x14ac:dyDescent="0.35">
      <c r="A67">
        <v>10123</v>
      </c>
      <c r="B67">
        <v>2017</v>
      </c>
      <c r="C67">
        <v>12</v>
      </c>
      <c r="D67" s="15">
        <v>43073</v>
      </c>
      <c r="E67" s="107">
        <v>151202.56312368126</v>
      </c>
      <c r="K67" s="15"/>
      <c r="L67" s="102"/>
      <c r="N67" s="103"/>
    </row>
    <row r="68" spans="1:14" x14ac:dyDescent="0.35">
      <c r="A68">
        <v>10123</v>
      </c>
      <c r="B68">
        <v>2017</v>
      </c>
      <c r="C68">
        <v>12</v>
      </c>
      <c r="D68" s="15">
        <v>43074</v>
      </c>
      <c r="E68" s="107">
        <v>151202.56312368126</v>
      </c>
      <c r="K68" s="15"/>
      <c r="L68" s="102"/>
      <c r="N68" s="103"/>
    </row>
    <row r="69" spans="1:14" x14ac:dyDescent="0.35">
      <c r="A69">
        <v>10123</v>
      </c>
      <c r="B69">
        <v>2017</v>
      </c>
      <c r="C69">
        <v>12</v>
      </c>
      <c r="D69" s="15">
        <v>43075</v>
      </c>
      <c r="E69" s="107">
        <v>151202.56312368126</v>
      </c>
      <c r="K69" s="15"/>
      <c r="L69" s="102"/>
      <c r="N69" s="103"/>
    </row>
    <row r="70" spans="1:14" x14ac:dyDescent="0.35">
      <c r="A70">
        <v>10123</v>
      </c>
      <c r="B70">
        <v>2017</v>
      </c>
      <c r="C70">
        <v>12</v>
      </c>
      <c r="D70" s="15">
        <v>43076</v>
      </c>
      <c r="E70" s="107">
        <v>151202.56312368126</v>
      </c>
      <c r="K70" s="15"/>
      <c r="L70" s="102"/>
      <c r="N70" s="103"/>
    </row>
    <row r="71" spans="1:14" x14ac:dyDescent="0.35">
      <c r="A71">
        <v>10123</v>
      </c>
      <c r="B71">
        <v>2017</v>
      </c>
      <c r="C71">
        <v>12</v>
      </c>
      <c r="D71" s="15">
        <v>43077</v>
      </c>
      <c r="E71" s="107">
        <v>151202.56312368126</v>
      </c>
      <c r="K71" s="15"/>
      <c r="L71" s="102"/>
      <c r="N71" s="103"/>
    </row>
    <row r="72" spans="1:14" x14ac:dyDescent="0.35">
      <c r="A72">
        <v>10123</v>
      </c>
      <c r="B72">
        <v>2017</v>
      </c>
      <c r="C72">
        <v>12</v>
      </c>
      <c r="D72" s="15">
        <v>43078</v>
      </c>
      <c r="E72" s="107">
        <v>151202.56312368126</v>
      </c>
      <c r="K72" s="15"/>
      <c r="L72" s="102"/>
      <c r="N72" s="103"/>
    </row>
    <row r="73" spans="1:14" x14ac:dyDescent="0.35">
      <c r="A73">
        <v>10123</v>
      </c>
      <c r="B73">
        <v>2017</v>
      </c>
      <c r="C73">
        <v>12</v>
      </c>
      <c r="D73" s="15">
        <v>43079</v>
      </c>
      <c r="E73" s="107">
        <v>151202.56312368126</v>
      </c>
      <c r="K73" s="15"/>
      <c r="L73" s="102"/>
      <c r="N73" s="103"/>
    </row>
    <row r="74" spans="1:14" x14ac:dyDescent="0.35">
      <c r="A74">
        <v>10123</v>
      </c>
      <c r="B74">
        <v>2017</v>
      </c>
      <c r="C74">
        <v>12</v>
      </c>
      <c r="D74" s="15">
        <v>43080</v>
      </c>
      <c r="E74" s="107">
        <v>151202.56312368126</v>
      </c>
      <c r="K74" s="15"/>
      <c r="L74" s="102"/>
      <c r="N74" s="103"/>
    </row>
    <row r="75" spans="1:14" x14ac:dyDescent="0.35">
      <c r="A75">
        <v>10123</v>
      </c>
      <c r="B75">
        <v>2017</v>
      </c>
      <c r="C75">
        <v>12</v>
      </c>
      <c r="D75" s="15">
        <v>43081</v>
      </c>
      <c r="E75" s="107">
        <v>151202.56312368126</v>
      </c>
      <c r="K75" s="15"/>
      <c r="L75" s="102"/>
      <c r="N75" s="103"/>
    </row>
    <row r="76" spans="1:14" x14ac:dyDescent="0.35">
      <c r="A76">
        <v>10123</v>
      </c>
      <c r="B76">
        <v>2017</v>
      </c>
      <c r="C76">
        <v>12</v>
      </c>
      <c r="D76" s="15">
        <v>43082</v>
      </c>
      <c r="E76" s="107">
        <v>151202.56312368126</v>
      </c>
      <c r="K76" s="15"/>
      <c r="L76" s="102"/>
      <c r="N76" s="103"/>
    </row>
    <row r="77" spans="1:14" x14ac:dyDescent="0.35">
      <c r="A77">
        <v>10123</v>
      </c>
      <c r="B77">
        <v>2017</v>
      </c>
      <c r="C77">
        <v>12</v>
      </c>
      <c r="D77" s="15">
        <v>43083</v>
      </c>
      <c r="E77" s="107">
        <v>151202.56312368126</v>
      </c>
      <c r="K77" s="15"/>
      <c r="L77" s="102"/>
      <c r="N77" s="103"/>
    </row>
    <row r="78" spans="1:14" x14ac:dyDescent="0.35">
      <c r="A78">
        <v>10123</v>
      </c>
      <c r="B78">
        <v>2017</v>
      </c>
      <c r="C78">
        <v>12</v>
      </c>
      <c r="D78" s="15">
        <v>43084</v>
      </c>
      <c r="E78" s="107">
        <v>151202.56312368126</v>
      </c>
      <c r="K78" s="15"/>
      <c r="L78" s="102"/>
      <c r="N78" s="103"/>
    </row>
    <row r="79" spans="1:14" x14ac:dyDescent="0.35">
      <c r="A79">
        <v>10123</v>
      </c>
      <c r="B79">
        <v>2017</v>
      </c>
      <c r="C79">
        <v>12</v>
      </c>
      <c r="D79" s="15">
        <v>43085</v>
      </c>
      <c r="E79" s="107">
        <v>151202.56312368126</v>
      </c>
      <c r="K79" s="15"/>
      <c r="L79" s="102"/>
      <c r="N79" s="103"/>
    </row>
    <row r="80" spans="1:14" x14ac:dyDescent="0.35">
      <c r="A80">
        <v>10123</v>
      </c>
      <c r="B80">
        <v>2017</v>
      </c>
      <c r="C80">
        <v>12</v>
      </c>
      <c r="D80" s="15">
        <v>43086</v>
      </c>
      <c r="E80" s="107">
        <v>151202.56312368126</v>
      </c>
      <c r="K80" s="15"/>
      <c r="L80" s="102"/>
      <c r="N80" s="103"/>
    </row>
    <row r="81" spans="1:14" x14ac:dyDescent="0.35">
      <c r="A81">
        <v>10123</v>
      </c>
      <c r="B81">
        <v>2017</v>
      </c>
      <c r="C81">
        <v>12</v>
      </c>
      <c r="D81" s="15">
        <v>43087</v>
      </c>
      <c r="E81" s="107">
        <v>151202.56312368126</v>
      </c>
      <c r="K81" s="15"/>
      <c r="L81" s="102"/>
      <c r="N81" s="103"/>
    </row>
    <row r="82" spans="1:14" x14ac:dyDescent="0.35">
      <c r="A82">
        <v>10123</v>
      </c>
      <c r="B82">
        <v>2017</v>
      </c>
      <c r="C82">
        <v>12</v>
      </c>
      <c r="D82" s="15">
        <v>43088</v>
      </c>
      <c r="E82" s="107">
        <v>151202.56312368126</v>
      </c>
      <c r="K82" s="15"/>
      <c r="L82" s="102"/>
      <c r="N82" s="103"/>
    </row>
    <row r="83" spans="1:14" x14ac:dyDescent="0.35">
      <c r="A83">
        <v>10123</v>
      </c>
      <c r="B83">
        <v>2017</v>
      </c>
      <c r="C83">
        <v>12</v>
      </c>
      <c r="D83" s="15">
        <v>43089</v>
      </c>
      <c r="E83" s="107">
        <v>151202.56312368126</v>
      </c>
      <c r="K83" s="15"/>
      <c r="L83" s="102"/>
      <c r="N83" s="103"/>
    </row>
    <row r="84" spans="1:14" x14ac:dyDescent="0.35">
      <c r="A84">
        <v>10123</v>
      </c>
      <c r="B84">
        <v>2017</v>
      </c>
      <c r="C84">
        <v>12</v>
      </c>
      <c r="D84" s="15">
        <v>43090</v>
      </c>
      <c r="E84" s="107">
        <v>151202.56312368126</v>
      </c>
      <c r="K84" s="15"/>
      <c r="L84" s="102"/>
      <c r="N84" s="103"/>
    </row>
    <row r="85" spans="1:14" x14ac:dyDescent="0.35">
      <c r="A85">
        <v>10123</v>
      </c>
      <c r="B85">
        <v>2017</v>
      </c>
      <c r="C85">
        <v>12</v>
      </c>
      <c r="D85" s="15">
        <v>43091</v>
      </c>
      <c r="E85" s="107">
        <v>151202.56312368126</v>
      </c>
      <c r="K85" s="15"/>
      <c r="L85" s="102"/>
      <c r="N85" s="103"/>
    </row>
    <row r="86" spans="1:14" x14ac:dyDescent="0.35">
      <c r="A86">
        <v>10123</v>
      </c>
      <c r="B86">
        <v>2017</v>
      </c>
      <c r="C86">
        <v>12</v>
      </c>
      <c r="D86" s="15">
        <v>43092</v>
      </c>
      <c r="E86" s="107">
        <v>151202.56312368126</v>
      </c>
      <c r="K86" s="15"/>
      <c r="L86" s="102"/>
      <c r="N86" s="103"/>
    </row>
    <row r="87" spans="1:14" x14ac:dyDescent="0.35">
      <c r="A87">
        <v>10123</v>
      </c>
      <c r="B87">
        <v>2017</v>
      </c>
      <c r="C87">
        <v>12</v>
      </c>
      <c r="D87" s="15">
        <v>43093</v>
      </c>
      <c r="E87" s="107">
        <v>151202.56312368126</v>
      </c>
      <c r="K87" s="15"/>
      <c r="L87" s="102"/>
      <c r="N87" s="103"/>
    </row>
    <row r="88" spans="1:14" x14ac:dyDescent="0.35">
      <c r="A88">
        <v>10123</v>
      </c>
      <c r="B88">
        <v>2017</v>
      </c>
      <c r="C88">
        <v>12</v>
      </c>
      <c r="D88" s="15">
        <v>43094</v>
      </c>
      <c r="E88" s="107">
        <v>151202.56312368126</v>
      </c>
      <c r="K88" s="15"/>
      <c r="L88" s="102"/>
      <c r="N88" s="103"/>
    </row>
    <row r="89" spans="1:14" x14ac:dyDescent="0.35">
      <c r="A89">
        <v>10123</v>
      </c>
      <c r="B89">
        <v>2017</v>
      </c>
      <c r="C89">
        <v>12</v>
      </c>
      <c r="D89" s="15">
        <v>43095</v>
      </c>
      <c r="E89" s="107">
        <v>151202.56312368126</v>
      </c>
      <c r="K89" s="15"/>
      <c r="L89" s="102"/>
      <c r="N89" s="103"/>
    </row>
    <row r="90" spans="1:14" x14ac:dyDescent="0.35">
      <c r="A90">
        <v>10123</v>
      </c>
      <c r="B90">
        <v>2017</v>
      </c>
      <c r="C90">
        <v>12</v>
      </c>
      <c r="D90" s="15">
        <v>43096</v>
      </c>
      <c r="E90" s="107">
        <v>151202.56312368126</v>
      </c>
      <c r="K90" s="15"/>
      <c r="L90" s="102"/>
      <c r="N90" s="103"/>
    </row>
    <row r="91" spans="1:14" x14ac:dyDescent="0.35">
      <c r="A91">
        <v>10123</v>
      </c>
      <c r="B91">
        <v>2017</v>
      </c>
      <c r="C91">
        <v>12</v>
      </c>
      <c r="D91" s="15">
        <v>43097</v>
      </c>
      <c r="E91" s="107">
        <v>151202.56312368126</v>
      </c>
      <c r="K91" s="15"/>
      <c r="L91" s="102"/>
      <c r="N91" s="103"/>
    </row>
    <row r="92" spans="1:14" x14ac:dyDescent="0.35">
      <c r="A92">
        <v>10123</v>
      </c>
      <c r="B92">
        <v>2017</v>
      </c>
      <c r="C92">
        <v>12</v>
      </c>
      <c r="D92" s="15">
        <v>43098</v>
      </c>
      <c r="E92" s="107">
        <v>151202.56312368126</v>
      </c>
      <c r="K92" s="15"/>
      <c r="L92" s="102"/>
      <c r="N92" s="103"/>
    </row>
    <row r="93" spans="1:14" x14ac:dyDescent="0.35">
      <c r="A93">
        <v>10123</v>
      </c>
      <c r="B93">
        <v>2017</v>
      </c>
      <c r="C93">
        <v>12</v>
      </c>
      <c r="D93" s="15">
        <v>43099</v>
      </c>
      <c r="E93" s="107">
        <v>151202.56312368126</v>
      </c>
      <c r="K93" s="15"/>
      <c r="L93" s="102"/>
      <c r="N93" s="103"/>
    </row>
    <row r="94" spans="1:14" x14ac:dyDescent="0.35">
      <c r="A94">
        <v>10123</v>
      </c>
      <c r="B94">
        <v>2017</v>
      </c>
      <c r="C94">
        <v>12</v>
      </c>
      <c r="D94" s="15">
        <v>43100</v>
      </c>
      <c r="E94" s="107">
        <v>160362.6233981954</v>
      </c>
      <c r="K94" s="15"/>
      <c r="L94" s="102"/>
      <c r="N94" s="103"/>
    </row>
    <row r="95" spans="1:14" x14ac:dyDescent="0.35">
      <c r="A95">
        <v>10123</v>
      </c>
      <c r="B95">
        <v>2018</v>
      </c>
      <c r="C95">
        <v>1</v>
      </c>
      <c r="D95" s="15">
        <v>43101</v>
      </c>
      <c r="E95" s="107">
        <v>160362.6233981954</v>
      </c>
      <c r="K95" s="15"/>
      <c r="L95" s="102"/>
      <c r="N95" s="103"/>
    </row>
    <row r="96" spans="1:14" x14ac:dyDescent="0.35">
      <c r="A96">
        <v>10123</v>
      </c>
      <c r="B96">
        <v>2018</v>
      </c>
      <c r="C96">
        <v>1</v>
      </c>
      <c r="D96" s="15">
        <v>43102</v>
      </c>
      <c r="E96" s="107">
        <v>160362.6233981954</v>
      </c>
      <c r="K96" s="15"/>
      <c r="L96" s="102"/>
      <c r="N96" s="103"/>
    </row>
    <row r="97" spans="1:14" x14ac:dyDescent="0.35">
      <c r="A97">
        <v>10123</v>
      </c>
      <c r="B97">
        <v>2018</v>
      </c>
      <c r="C97">
        <v>1</v>
      </c>
      <c r="D97" s="15">
        <v>43103</v>
      </c>
      <c r="E97" s="107">
        <v>160362.6233981954</v>
      </c>
      <c r="K97" s="15"/>
      <c r="L97" s="102"/>
      <c r="N97" s="103"/>
    </row>
    <row r="98" spans="1:14" x14ac:dyDescent="0.35">
      <c r="A98">
        <v>10123</v>
      </c>
      <c r="B98">
        <v>2018</v>
      </c>
      <c r="C98">
        <v>1</v>
      </c>
      <c r="D98" s="15">
        <v>43104</v>
      </c>
      <c r="E98" s="107">
        <v>160362.6233981954</v>
      </c>
      <c r="K98" s="15"/>
      <c r="L98" s="102"/>
      <c r="N98" s="103"/>
    </row>
    <row r="99" spans="1:14" x14ac:dyDescent="0.35">
      <c r="A99">
        <v>10123</v>
      </c>
      <c r="B99">
        <v>2018</v>
      </c>
      <c r="C99">
        <v>1</v>
      </c>
      <c r="D99" s="15">
        <v>43105</v>
      </c>
      <c r="E99" s="107">
        <v>160362.6233981954</v>
      </c>
      <c r="K99" s="15"/>
      <c r="L99" s="102"/>
      <c r="N99" s="103"/>
    </row>
    <row r="100" spans="1:14" x14ac:dyDescent="0.35">
      <c r="A100">
        <v>10123</v>
      </c>
      <c r="B100">
        <v>2018</v>
      </c>
      <c r="C100">
        <v>1</v>
      </c>
      <c r="D100" s="15">
        <v>43106</v>
      </c>
      <c r="E100" s="107">
        <v>160362.6233981954</v>
      </c>
      <c r="K100" s="15"/>
      <c r="L100" s="102"/>
      <c r="N100" s="103"/>
    </row>
    <row r="101" spans="1:14" x14ac:dyDescent="0.35">
      <c r="A101">
        <v>10123</v>
      </c>
      <c r="B101">
        <v>2018</v>
      </c>
      <c r="C101">
        <v>1</v>
      </c>
      <c r="D101" s="15">
        <v>43107</v>
      </c>
      <c r="E101" s="107">
        <v>160362.6233981954</v>
      </c>
      <c r="K101" s="15"/>
      <c r="L101" s="102"/>
      <c r="N101" s="103"/>
    </row>
    <row r="102" spans="1:14" x14ac:dyDescent="0.35">
      <c r="A102">
        <v>10123</v>
      </c>
      <c r="B102">
        <v>2018</v>
      </c>
      <c r="C102">
        <v>1</v>
      </c>
      <c r="D102" s="15">
        <v>43108</v>
      </c>
      <c r="E102" s="107">
        <v>160362.6233981954</v>
      </c>
      <c r="K102" s="15"/>
      <c r="L102" s="102"/>
      <c r="N102" s="103"/>
    </row>
    <row r="103" spans="1:14" x14ac:dyDescent="0.35">
      <c r="A103">
        <v>10123</v>
      </c>
      <c r="B103">
        <v>2018</v>
      </c>
      <c r="C103">
        <v>1</v>
      </c>
      <c r="D103" s="15">
        <v>43109</v>
      </c>
      <c r="E103" s="107">
        <v>160362.6233981954</v>
      </c>
      <c r="K103" s="15"/>
      <c r="L103" s="102"/>
      <c r="N103" s="103"/>
    </row>
    <row r="104" spans="1:14" x14ac:dyDescent="0.35">
      <c r="A104">
        <v>10123</v>
      </c>
      <c r="B104">
        <v>2018</v>
      </c>
      <c r="C104">
        <v>1</v>
      </c>
      <c r="D104" s="15">
        <v>43110</v>
      </c>
      <c r="E104" s="107">
        <v>160362.6233981954</v>
      </c>
      <c r="K104" s="15"/>
      <c r="L104" s="102"/>
      <c r="N104" s="103"/>
    </row>
    <row r="105" spans="1:14" x14ac:dyDescent="0.35">
      <c r="A105">
        <v>10123</v>
      </c>
      <c r="B105">
        <v>2018</v>
      </c>
      <c r="C105">
        <v>1</v>
      </c>
      <c r="D105" s="15">
        <v>43111</v>
      </c>
      <c r="E105" s="107">
        <v>160362.6233981954</v>
      </c>
      <c r="K105" s="15"/>
      <c r="L105" s="102"/>
      <c r="N105" s="103"/>
    </row>
    <row r="106" spans="1:14" x14ac:dyDescent="0.35">
      <c r="A106">
        <v>10123</v>
      </c>
      <c r="B106">
        <v>2018</v>
      </c>
      <c r="C106">
        <v>1</v>
      </c>
      <c r="D106" s="15">
        <v>43112</v>
      </c>
      <c r="E106" s="107">
        <v>160362.6233981954</v>
      </c>
      <c r="K106" s="15"/>
      <c r="L106" s="102"/>
      <c r="N106" s="103"/>
    </row>
    <row r="107" spans="1:14" x14ac:dyDescent="0.35">
      <c r="A107">
        <v>10123</v>
      </c>
      <c r="B107">
        <v>2018</v>
      </c>
      <c r="C107">
        <v>1</v>
      </c>
      <c r="D107" s="15">
        <v>43113</v>
      </c>
      <c r="E107" s="107">
        <v>160362.6233981954</v>
      </c>
      <c r="K107" s="15"/>
      <c r="L107" s="102"/>
      <c r="N107" s="103"/>
    </row>
    <row r="108" spans="1:14" x14ac:dyDescent="0.35">
      <c r="A108">
        <v>10123</v>
      </c>
      <c r="B108">
        <v>2018</v>
      </c>
      <c r="C108">
        <v>1</v>
      </c>
      <c r="D108" s="15">
        <v>43114</v>
      </c>
      <c r="E108" s="107">
        <v>160362.6233981954</v>
      </c>
      <c r="K108" s="15"/>
      <c r="L108" s="102"/>
      <c r="N108" s="103"/>
    </row>
    <row r="109" spans="1:14" x14ac:dyDescent="0.35">
      <c r="A109">
        <v>10123</v>
      </c>
      <c r="B109">
        <v>2018</v>
      </c>
      <c r="C109">
        <v>1</v>
      </c>
      <c r="D109" s="15">
        <v>43115</v>
      </c>
      <c r="E109" s="107">
        <v>160362.6233981954</v>
      </c>
      <c r="K109" s="15"/>
      <c r="L109" s="102"/>
      <c r="N109" s="103"/>
    </row>
    <row r="110" spans="1:14" x14ac:dyDescent="0.35">
      <c r="A110">
        <v>10123</v>
      </c>
      <c r="B110">
        <v>2018</v>
      </c>
      <c r="C110">
        <v>1</v>
      </c>
      <c r="D110" s="15">
        <v>43116</v>
      </c>
      <c r="E110" s="107">
        <v>160362.6233981954</v>
      </c>
      <c r="K110" s="15"/>
      <c r="L110" s="102"/>
      <c r="N110" s="103"/>
    </row>
    <row r="111" spans="1:14" x14ac:dyDescent="0.35">
      <c r="A111">
        <v>10123</v>
      </c>
      <c r="B111">
        <v>2018</v>
      </c>
      <c r="C111">
        <v>1</v>
      </c>
      <c r="D111" s="15">
        <v>43117</v>
      </c>
      <c r="E111" s="107">
        <v>160362.6233981954</v>
      </c>
      <c r="K111" s="15"/>
      <c r="L111" s="102"/>
      <c r="N111" s="103"/>
    </row>
    <row r="112" spans="1:14" x14ac:dyDescent="0.35">
      <c r="A112">
        <v>10123</v>
      </c>
      <c r="B112">
        <v>2018</v>
      </c>
      <c r="C112">
        <v>1</v>
      </c>
      <c r="D112" s="15">
        <v>43118</v>
      </c>
      <c r="E112" s="107">
        <v>160362.6233981954</v>
      </c>
      <c r="K112" s="15"/>
      <c r="L112" s="102"/>
      <c r="N112" s="103"/>
    </row>
    <row r="113" spans="1:14" x14ac:dyDescent="0.35">
      <c r="A113">
        <v>10123</v>
      </c>
      <c r="B113">
        <v>2018</v>
      </c>
      <c r="C113">
        <v>1</v>
      </c>
      <c r="D113" s="15">
        <v>43119</v>
      </c>
      <c r="E113" s="107">
        <v>160362.6233981954</v>
      </c>
      <c r="K113" s="15"/>
      <c r="L113" s="102"/>
      <c r="N113" s="103"/>
    </row>
    <row r="114" spans="1:14" x14ac:dyDescent="0.35">
      <c r="A114">
        <v>10123</v>
      </c>
      <c r="B114">
        <v>2018</v>
      </c>
      <c r="C114">
        <v>1</v>
      </c>
      <c r="D114" s="15">
        <v>43120</v>
      </c>
      <c r="E114" s="107">
        <v>160362.6233981954</v>
      </c>
      <c r="K114" s="15"/>
      <c r="L114" s="102"/>
      <c r="N114" s="103"/>
    </row>
    <row r="115" spans="1:14" x14ac:dyDescent="0.35">
      <c r="A115">
        <v>10123</v>
      </c>
      <c r="B115">
        <v>2018</v>
      </c>
      <c r="C115">
        <v>1</v>
      </c>
      <c r="D115" s="15">
        <v>43121</v>
      </c>
      <c r="E115" s="107">
        <v>160362.6233981954</v>
      </c>
      <c r="K115" s="15"/>
      <c r="L115" s="102"/>
      <c r="N115" s="103"/>
    </row>
    <row r="116" spans="1:14" x14ac:dyDescent="0.35">
      <c r="A116">
        <v>10123</v>
      </c>
      <c r="B116">
        <v>2018</v>
      </c>
      <c r="C116">
        <v>1</v>
      </c>
      <c r="D116" s="15">
        <v>43122</v>
      </c>
      <c r="E116" s="107">
        <v>160362.6233981954</v>
      </c>
      <c r="K116" s="15"/>
      <c r="L116" s="102"/>
      <c r="N116" s="103"/>
    </row>
    <row r="117" spans="1:14" x14ac:dyDescent="0.35">
      <c r="A117">
        <v>10123</v>
      </c>
      <c r="B117">
        <v>2018</v>
      </c>
      <c r="C117">
        <v>1</v>
      </c>
      <c r="D117" s="15">
        <v>43123</v>
      </c>
      <c r="E117" s="107">
        <v>160362.6233981954</v>
      </c>
      <c r="K117" s="15"/>
      <c r="L117" s="102"/>
      <c r="N117" s="103"/>
    </row>
    <row r="118" spans="1:14" x14ac:dyDescent="0.35">
      <c r="A118">
        <v>10123</v>
      </c>
      <c r="B118">
        <v>2018</v>
      </c>
      <c r="C118">
        <v>1</v>
      </c>
      <c r="D118" s="15">
        <v>43124</v>
      </c>
      <c r="E118" s="107">
        <v>160362.6233981954</v>
      </c>
      <c r="K118" s="15"/>
      <c r="L118" s="102"/>
      <c r="N118" s="103"/>
    </row>
    <row r="119" spans="1:14" x14ac:dyDescent="0.35">
      <c r="A119">
        <v>10123</v>
      </c>
      <c r="B119">
        <v>2018</v>
      </c>
      <c r="C119">
        <v>1</v>
      </c>
      <c r="D119" s="15">
        <v>43125</v>
      </c>
      <c r="E119" s="107">
        <v>160362.6233981954</v>
      </c>
      <c r="K119" s="15"/>
      <c r="L119" s="102"/>
      <c r="N119" s="103"/>
    </row>
    <row r="120" spans="1:14" x14ac:dyDescent="0.35">
      <c r="A120">
        <v>10123</v>
      </c>
      <c r="B120">
        <v>2018</v>
      </c>
      <c r="C120">
        <v>1</v>
      </c>
      <c r="D120" s="15">
        <v>43126</v>
      </c>
      <c r="E120" s="107">
        <v>160362.6233981954</v>
      </c>
      <c r="K120" s="15"/>
      <c r="L120" s="102"/>
      <c r="N120" s="103"/>
    </row>
    <row r="121" spans="1:14" x14ac:dyDescent="0.35">
      <c r="A121">
        <v>10123</v>
      </c>
      <c r="B121">
        <v>2018</v>
      </c>
      <c r="C121">
        <v>1</v>
      </c>
      <c r="D121" s="15">
        <v>43127</v>
      </c>
      <c r="E121" s="107">
        <v>160362.6233981954</v>
      </c>
      <c r="K121" s="15"/>
      <c r="L121" s="102"/>
      <c r="N121" s="103"/>
    </row>
    <row r="122" spans="1:14" x14ac:dyDescent="0.35">
      <c r="A122">
        <v>10123</v>
      </c>
      <c r="B122">
        <v>2018</v>
      </c>
      <c r="C122">
        <v>1</v>
      </c>
      <c r="D122" s="15">
        <v>43128</v>
      </c>
      <c r="E122" s="107">
        <v>160362.6233981954</v>
      </c>
      <c r="K122" s="15"/>
      <c r="L122" s="102"/>
      <c r="N122" s="103"/>
    </row>
    <row r="123" spans="1:14" x14ac:dyDescent="0.35">
      <c r="A123">
        <v>10123</v>
      </c>
      <c r="B123">
        <v>2018</v>
      </c>
      <c r="C123">
        <v>1</v>
      </c>
      <c r="D123" s="15">
        <v>43129</v>
      </c>
      <c r="E123" s="107">
        <v>160362.6233981954</v>
      </c>
      <c r="K123" s="15"/>
      <c r="L123" s="102"/>
      <c r="N123" s="103"/>
    </row>
    <row r="124" spans="1:14" x14ac:dyDescent="0.35">
      <c r="A124">
        <v>10123</v>
      </c>
      <c r="B124">
        <v>2018</v>
      </c>
      <c r="C124">
        <v>1</v>
      </c>
      <c r="D124" s="15">
        <v>43130</v>
      </c>
      <c r="E124" s="107">
        <v>160362.6233981954</v>
      </c>
      <c r="K124" s="15"/>
      <c r="L124" s="102"/>
      <c r="N124" s="103"/>
    </row>
    <row r="125" spans="1:14" x14ac:dyDescent="0.35">
      <c r="A125">
        <v>10123</v>
      </c>
      <c r="B125">
        <v>2018</v>
      </c>
      <c r="C125">
        <v>1</v>
      </c>
      <c r="D125" s="15">
        <v>43131</v>
      </c>
      <c r="E125" s="107">
        <v>122784.82432669459</v>
      </c>
      <c r="K125" s="15"/>
      <c r="L125" s="102"/>
      <c r="N125" s="103"/>
    </row>
    <row r="126" spans="1:14" x14ac:dyDescent="0.35">
      <c r="A126">
        <v>10123</v>
      </c>
      <c r="B126">
        <v>2018</v>
      </c>
      <c r="C126">
        <v>2</v>
      </c>
      <c r="D126" s="15">
        <v>43132</v>
      </c>
      <c r="E126" s="107">
        <v>122784.82432669459</v>
      </c>
      <c r="K126" s="15"/>
      <c r="L126" s="102"/>
      <c r="N126" s="103"/>
    </row>
    <row r="127" spans="1:14" x14ac:dyDescent="0.35">
      <c r="A127">
        <v>10123</v>
      </c>
      <c r="B127">
        <v>2018</v>
      </c>
      <c r="C127">
        <v>2</v>
      </c>
      <c r="D127" s="15">
        <v>43133</v>
      </c>
      <c r="E127" s="107">
        <v>122784.82432669459</v>
      </c>
      <c r="K127" s="15"/>
      <c r="L127" s="102"/>
      <c r="N127" s="103"/>
    </row>
    <row r="128" spans="1:14" x14ac:dyDescent="0.35">
      <c r="A128">
        <v>10123</v>
      </c>
      <c r="B128">
        <v>2018</v>
      </c>
      <c r="C128">
        <v>2</v>
      </c>
      <c r="D128" s="15">
        <v>43134</v>
      </c>
      <c r="E128" s="107">
        <v>122784.82432669459</v>
      </c>
      <c r="K128" s="15"/>
      <c r="L128" s="102"/>
      <c r="N128" s="103"/>
    </row>
    <row r="129" spans="1:14" x14ac:dyDescent="0.35">
      <c r="A129">
        <v>10123</v>
      </c>
      <c r="B129">
        <v>2018</v>
      </c>
      <c r="C129">
        <v>2</v>
      </c>
      <c r="D129" s="15">
        <v>43135</v>
      </c>
      <c r="E129" s="107">
        <v>122784.82432669459</v>
      </c>
      <c r="K129" s="15"/>
      <c r="L129" s="102"/>
      <c r="N129" s="103"/>
    </row>
    <row r="130" spans="1:14" x14ac:dyDescent="0.35">
      <c r="A130">
        <v>10123</v>
      </c>
      <c r="B130">
        <v>2018</v>
      </c>
      <c r="C130">
        <v>2</v>
      </c>
      <c r="D130" s="15">
        <v>43136</v>
      </c>
      <c r="E130" s="107">
        <v>122784.82432669459</v>
      </c>
      <c r="K130" s="15"/>
      <c r="L130" s="102"/>
      <c r="N130" s="103"/>
    </row>
    <row r="131" spans="1:14" x14ac:dyDescent="0.35">
      <c r="A131">
        <v>10123</v>
      </c>
      <c r="B131">
        <v>2018</v>
      </c>
      <c r="C131">
        <v>2</v>
      </c>
      <c r="D131" s="15">
        <v>43137</v>
      </c>
      <c r="E131" s="107">
        <v>122784.82432669459</v>
      </c>
      <c r="K131" s="15"/>
      <c r="L131" s="102"/>
      <c r="N131" s="103"/>
    </row>
    <row r="132" spans="1:14" x14ac:dyDescent="0.35">
      <c r="A132">
        <v>10123</v>
      </c>
      <c r="B132">
        <v>2018</v>
      </c>
      <c r="C132">
        <v>2</v>
      </c>
      <c r="D132" s="15">
        <v>43138</v>
      </c>
      <c r="E132" s="107">
        <v>122784.82432669459</v>
      </c>
      <c r="K132" s="15"/>
      <c r="L132" s="102"/>
      <c r="N132" s="103"/>
    </row>
    <row r="133" spans="1:14" x14ac:dyDescent="0.35">
      <c r="A133">
        <v>10123</v>
      </c>
      <c r="B133">
        <v>2018</v>
      </c>
      <c r="C133">
        <v>2</v>
      </c>
      <c r="D133" s="15">
        <v>43139</v>
      </c>
      <c r="E133" s="107">
        <v>122784.82432669459</v>
      </c>
      <c r="K133" s="15"/>
      <c r="L133" s="102"/>
      <c r="N133" s="103"/>
    </row>
    <row r="134" spans="1:14" x14ac:dyDescent="0.35">
      <c r="A134">
        <v>10123</v>
      </c>
      <c r="B134">
        <v>2018</v>
      </c>
      <c r="C134">
        <v>2</v>
      </c>
      <c r="D134" s="15">
        <v>43140</v>
      </c>
      <c r="E134" s="107">
        <v>122784.82432669459</v>
      </c>
      <c r="K134" s="15"/>
      <c r="L134" s="102"/>
      <c r="N134" s="103"/>
    </row>
    <row r="135" spans="1:14" x14ac:dyDescent="0.35">
      <c r="A135">
        <v>10123</v>
      </c>
      <c r="B135">
        <v>2018</v>
      </c>
      <c r="C135">
        <v>2</v>
      </c>
      <c r="D135" s="15">
        <v>43141</v>
      </c>
      <c r="E135" s="107">
        <v>122784.82432669459</v>
      </c>
      <c r="K135" s="15"/>
      <c r="L135" s="102"/>
      <c r="N135" s="103"/>
    </row>
    <row r="136" spans="1:14" x14ac:dyDescent="0.35">
      <c r="A136">
        <v>10123</v>
      </c>
      <c r="B136">
        <v>2018</v>
      </c>
      <c r="C136">
        <v>2</v>
      </c>
      <c r="D136" s="15">
        <v>43142</v>
      </c>
      <c r="E136" s="107">
        <v>122784.82432669459</v>
      </c>
      <c r="K136" s="15"/>
      <c r="L136" s="102"/>
      <c r="N136" s="103"/>
    </row>
    <row r="137" spans="1:14" x14ac:dyDescent="0.35">
      <c r="A137">
        <v>10123</v>
      </c>
      <c r="B137">
        <v>2018</v>
      </c>
      <c r="C137">
        <v>2</v>
      </c>
      <c r="D137" s="15">
        <v>43143</v>
      </c>
      <c r="E137" s="107">
        <v>122784.82432669459</v>
      </c>
      <c r="K137" s="15"/>
      <c r="L137" s="102"/>
      <c r="N137" s="103"/>
    </row>
    <row r="138" spans="1:14" x14ac:dyDescent="0.35">
      <c r="A138">
        <v>10123</v>
      </c>
      <c r="B138">
        <v>2018</v>
      </c>
      <c r="C138">
        <v>2</v>
      </c>
      <c r="D138" s="15">
        <v>43144</v>
      </c>
      <c r="E138" s="107">
        <v>122784.82432669459</v>
      </c>
      <c r="K138" s="15"/>
      <c r="L138" s="102"/>
      <c r="N138" s="103"/>
    </row>
    <row r="139" spans="1:14" x14ac:dyDescent="0.35">
      <c r="A139">
        <v>10123</v>
      </c>
      <c r="B139">
        <v>2018</v>
      </c>
      <c r="C139">
        <v>2</v>
      </c>
      <c r="D139" s="15">
        <v>43145</v>
      </c>
      <c r="E139" s="107">
        <v>122784.82432669459</v>
      </c>
      <c r="K139" s="15"/>
      <c r="L139" s="102"/>
      <c r="N139" s="103"/>
    </row>
    <row r="140" spans="1:14" x14ac:dyDescent="0.35">
      <c r="A140">
        <v>10123</v>
      </c>
      <c r="B140">
        <v>2018</v>
      </c>
      <c r="C140">
        <v>2</v>
      </c>
      <c r="D140" s="15">
        <v>43146</v>
      </c>
      <c r="E140" s="107">
        <v>122784.82432669459</v>
      </c>
      <c r="K140" s="15"/>
      <c r="L140" s="102"/>
      <c r="N140" s="103"/>
    </row>
    <row r="141" spans="1:14" x14ac:dyDescent="0.35">
      <c r="A141">
        <v>10123</v>
      </c>
      <c r="B141">
        <v>2018</v>
      </c>
      <c r="C141">
        <v>2</v>
      </c>
      <c r="D141" s="15">
        <v>43147</v>
      </c>
      <c r="E141" s="107">
        <v>122784.82432669459</v>
      </c>
      <c r="K141" s="15"/>
      <c r="L141" s="102"/>
      <c r="N141" s="103"/>
    </row>
    <row r="142" spans="1:14" x14ac:dyDescent="0.35">
      <c r="A142">
        <v>10123</v>
      </c>
      <c r="B142">
        <v>2018</v>
      </c>
      <c r="C142">
        <v>2</v>
      </c>
      <c r="D142" s="15">
        <v>43148</v>
      </c>
      <c r="E142" s="107">
        <v>122784.82432669459</v>
      </c>
      <c r="K142" s="15"/>
      <c r="L142" s="102"/>
      <c r="N142" s="103"/>
    </row>
    <row r="143" spans="1:14" x14ac:dyDescent="0.35">
      <c r="A143">
        <v>10123</v>
      </c>
      <c r="B143">
        <v>2018</v>
      </c>
      <c r="C143">
        <v>2</v>
      </c>
      <c r="D143" s="15">
        <v>43149</v>
      </c>
      <c r="E143" s="107">
        <v>122784.82432669459</v>
      </c>
      <c r="K143" s="15"/>
      <c r="L143" s="102"/>
      <c r="N143" s="103"/>
    </row>
    <row r="144" spans="1:14" x14ac:dyDescent="0.35">
      <c r="A144">
        <v>10123</v>
      </c>
      <c r="B144">
        <v>2018</v>
      </c>
      <c r="C144">
        <v>2</v>
      </c>
      <c r="D144" s="15">
        <v>43150</v>
      </c>
      <c r="E144" s="107">
        <v>122784.82432669459</v>
      </c>
      <c r="K144" s="15"/>
      <c r="L144" s="102"/>
      <c r="N144" s="103"/>
    </row>
    <row r="145" spans="1:14" x14ac:dyDescent="0.35">
      <c r="A145">
        <v>10123</v>
      </c>
      <c r="B145">
        <v>2018</v>
      </c>
      <c r="C145">
        <v>2</v>
      </c>
      <c r="D145" s="15">
        <v>43151</v>
      </c>
      <c r="E145" s="107">
        <v>122784.82432669459</v>
      </c>
      <c r="K145" s="15"/>
      <c r="L145" s="102"/>
      <c r="N145" s="103"/>
    </row>
    <row r="146" spans="1:14" x14ac:dyDescent="0.35">
      <c r="A146">
        <v>10123</v>
      </c>
      <c r="B146">
        <v>2018</v>
      </c>
      <c r="C146">
        <v>2</v>
      </c>
      <c r="D146" s="15">
        <v>43152</v>
      </c>
      <c r="E146" s="107">
        <v>122784.82432669459</v>
      </c>
      <c r="K146" s="15"/>
      <c r="L146" s="102"/>
      <c r="N146" s="103"/>
    </row>
    <row r="147" spans="1:14" x14ac:dyDescent="0.35">
      <c r="A147">
        <v>10123</v>
      </c>
      <c r="B147">
        <v>2018</v>
      </c>
      <c r="C147">
        <v>2</v>
      </c>
      <c r="D147" s="15">
        <v>43153</v>
      </c>
      <c r="E147" s="107">
        <v>122784.82432669459</v>
      </c>
      <c r="K147" s="15"/>
      <c r="L147" s="102"/>
      <c r="N147" s="103"/>
    </row>
    <row r="148" spans="1:14" x14ac:dyDescent="0.35">
      <c r="A148">
        <v>10123</v>
      </c>
      <c r="B148">
        <v>2018</v>
      </c>
      <c r="C148">
        <v>2</v>
      </c>
      <c r="D148" s="15">
        <v>43154</v>
      </c>
      <c r="E148" s="107">
        <v>122784.82432669459</v>
      </c>
      <c r="K148" s="15"/>
      <c r="L148" s="102"/>
      <c r="N148" s="103"/>
    </row>
    <row r="149" spans="1:14" x14ac:dyDescent="0.35">
      <c r="A149">
        <v>10123</v>
      </c>
      <c r="B149">
        <v>2018</v>
      </c>
      <c r="C149">
        <v>2</v>
      </c>
      <c r="D149" s="15">
        <v>43155</v>
      </c>
      <c r="E149" s="107">
        <v>122784.82432669459</v>
      </c>
      <c r="K149" s="15"/>
      <c r="L149" s="102"/>
      <c r="N149" s="103"/>
    </row>
    <row r="150" spans="1:14" x14ac:dyDescent="0.35">
      <c r="A150">
        <v>10123</v>
      </c>
      <c r="B150">
        <v>2018</v>
      </c>
      <c r="C150">
        <v>2</v>
      </c>
      <c r="D150" s="15">
        <v>43156</v>
      </c>
      <c r="E150" s="107">
        <v>122784.82432669459</v>
      </c>
      <c r="K150" s="15"/>
      <c r="L150" s="102"/>
      <c r="N150" s="103"/>
    </row>
    <row r="151" spans="1:14" x14ac:dyDescent="0.35">
      <c r="A151">
        <v>10123</v>
      </c>
      <c r="B151">
        <v>2018</v>
      </c>
      <c r="C151">
        <v>2</v>
      </c>
      <c r="D151" s="15">
        <v>43157</v>
      </c>
      <c r="E151" s="107">
        <v>122784.82432669459</v>
      </c>
      <c r="K151" s="15"/>
      <c r="L151" s="102"/>
      <c r="N151" s="103"/>
    </row>
    <row r="152" spans="1:14" x14ac:dyDescent="0.35">
      <c r="A152">
        <v>10123</v>
      </c>
      <c r="B152">
        <v>2018</v>
      </c>
      <c r="C152">
        <v>2</v>
      </c>
      <c r="D152" s="15">
        <v>43158</v>
      </c>
      <c r="E152" s="107">
        <v>122784.82432669459</v>
      </c>
      <c r="K152" s="15"/>
      <c r="L152" s="102"/>
      <c r="N152" s="103"/>
    </row>
    <row r="153" spans="1:14" x14ac:dyDescent="0.35">
      <c r="A153">
        <v>10123</v>
      </c>
      <c r="B153">
        <v>2018</v>
      </c>
      <c r="C153">
        <v>2</v>
      </c>
      <c r="D153" s="15">
        <v>43159</v>
      </c>
      <c r="E153" s="107">
        <v>121828.13054470043</v>
      </c>
      <c r="K153" s="15"/>
      <c r="L153" s="102"/>
      <c r="N153" s="103"/>
    </row>
    <row r="154" spans="1:14" x14ac:dyDescent="0.35">
      <c r="A154">
        <v>10123</v>
      </c>
      <c r="B154">
        <v>2018</v>
      </c>
      <c r="C154">
        <v>3</v>
      </c>
      <c r="D154" s="15">
        <v>43160</v>
      </c>
      <c r="E154" s="107">
        <v>121828.13054470043</v>
      </c>
      <c r="K154" s="15"/>
      <c r="L154" s="102"/>
      <c r="N154" s="103"/>
    </row>
    <row r="155" spans="1:14" x14ac:dyDescent="0.35">
      <c r="A155">
        <v>10123</v>
      </c>
      <c r="B155">
        <v>2018</v>
      </c>
      <c r="C155">
        <v>3</v>
      </c>
      <c r="D155" s="15">
        <v>43161</v>
      </c>
      <c r="E155" s="107">
        <v>121828.13054470043</v>
      </c>
      <c r="K155" s="15"/>
      <c r="L155" s="102"/>
      <c r="N155" s="103"/>
    </row>
    <row r="156" spans="1:14" x14ac:dyDescent="0.35">
      <c r="A156">
        <v>10123</v>
      </c>
      <c r="B156">
        <v>2018</v>
      </c>
      <c r="C156">
        <v>3</v>
      </c>
      <c r="D156" s="15">
        <v>43162</v>
      </c>
      <c r="E156" s="107">
        <v>121828.13054470043</v>
      </c>
      <c r="K156" s="15"/>
      <c r="L156" s="102"/>
      <c r="N156" s="103"/>
    </row>
    <row r="157" spans="1:14" x14ac:dyDescent="0.35">
      <c r="A157">
        <v>10123</v>
      </c>
      <c r="B157">
        <v>2018</v>
      </c>
      <c r="C157">
        <v>3</v>
      </c>
      <c r="D157" s="15">
        <v>43163</v>
      </c>
      <c r="E157" s="107">
        <v>121828.13054470043</v>
      </c>
      <c r="K157" s="15"/>
      <c r="L157" s="102"/>
      <c r="N157" s="103"/>
    </row>
    <row r="158" spans="1:14" x14ac:dyDescent="0.35">
      <c r="A158">
        <v>10123</v>
      </c>
      <c r="B158">
        <v>2018</v>
      </c>
      <c r="C158">
        <v>3</v>
      </c>
      <c r="D158" s="15">
        <v>43164</v>
      </c>
      <c r="E158" s="107">
        <v>121828.13054470043</v>
      </c>
      <c r="K158" s="15"/>
      <c r="L158" s="102"/>
      <c r="N158" s="103"/>
    </row>
    <row r="159" spans="1:14" x14ac:dyDescent="0.35">
      <c r="A159">
        <v>10123</v>
      </c>
      <c r="B159">
        <v>2018</v>
      </c>
      <c r="C159">
        <v>3</v>
      </c>
      <c r="D159" s="15">
        <v>43165</v>
      </c>
      <c r="E159" s="107">
        <v>121828.13054470043</v>
      </c>
      <c r="K159" s="15"/>
      <c r="L159" s="102"/>
      <c r="N159" s="103"/>
    </row>
    <row r="160" spans="1:14" x14ac:dyDescent="0.35">
      <c r="A160">
        <v>10123</v>
      </c>
      <c r="B160">
        <v>2018</v>
      </c>
      <c r="C160">
        <v>3</v>
      </c>
      <c r="D160" s="15">
        <v>43166</v>
      </c>
      <c r="E160" s="107">
        <v>121828.13054470043</v>
      </c>
      <c r="K160" s="15"/>
      <c r="L160" s="102"/>
      <c r="N160" s="103"/>
    </row>
    <row r="161" spans="1:14" x14ac:dyDescent="0.35">
      <c r="A161">
        <v>10123</v>
      </c>
      <c r="B161">
        <v>2018</v>
      </c>
      <c r="C161">
        <v>3</v>
      </c>
      <c r="D161" s="15">
        <v>43167</v>
      </c>
      <c r="E161" s="107">
        <v>121828.13054470043</v>
      </c>
      <c r="K161" s="15"/>
      <c r="L161" s="102"/>
      <c r="N161" s="103"/>
    </row>
    <row r="162" spans="1:14" x14ac:dyDescent="0.35">
      <c r="A162">
        <v>10123</v>
      </c>
      <c r="B162">
        <v>2018</v>
      </c>
      <c r="C162">
        <v>3</v>
      </c>
      <c r="D162" s="15">
        <v>43168</v>
      </c>
      <c r="E162" s="107">
        <v>121828.13054470043</v>
      </c>
      <c r="K162" s="15"/>
      <c r="L162" s="102"/>
      <c r="N162" s="103"/>
    </row>
    <row r="163" spans="1:14" x14ac:dyDescent="0.35">
      <c r="A163">
        <v>10123</v>
      </c>
      <c r="B163">
        <v>2018</v>
      </c>
      <c r="C163">
        <v>3</v>
      </c>
      <c r="D163" s="15">
        <v>43169</v>
      </c>
      <c r="E163" s="107">
        <v>121828.13054470043</v>
      </c>
      <c r="K163" s="15"/>
      <c r="L163" s="102"/>
      <c r="N163" s="103"/>
    </row>
    <row r="164" spans="1:14" x14ac:dyDescent="0.35">
      <c r="A164">
        <v>10123</v>
      </c>
      <c r="B164">
        <v>2018</v>
      </c>
      <c r="C164">
        <v>3</v>
      </c>
      <c r="D164" s="15">
        <v>43170</v>
      </c>
      <c r="E164" s="107">
        <v>128140.81276124131</v>
      </c>
      <c r="K164" s="15"/>
      <c r="L164" s="102"/>
      <c r="N164" s="103"/>
    </row>
    <row r="165" spans="1:14" x14ac:dyDescent="0.35">
      <c r="A165">
        <v>10123</v>
      </c>
      <c r="B165">
        <v>2018</v>
      </c>
      <c r="C165">
        <v>3</v>
      </c>
      <c r="D165" s="15">
        <v>43171</v>
      </c>
      <c r="E165" s="107">
        <v>121828.13054470043</v>
      </c>
      <c r="K165" s="15"/>
      <c r="L165" s="102"/>
      <c r="N165" s="103"/>
    </row>
    <row r="166" spans="1:14" x14ac:dyDescent="0.35">
      <c r="A166">
        <v>10123</v>
      </c>
      <c r="B166">
        <v>2018</v>
      </c>
      <c r="C166">
        <v>3</v>
      </c>
      <c r="D166" s="15">
        <v>43172</v>
      </c>
      <c r="E166" s="107">
        <v>121828.13054470043</v>
      </c>
      <c r="K166" s="15"/>
      <c r="L166" s="102"/>
      <c r="N166" s="103"/>
    </row>
    <row r="167" spans="1:14" x14ac:dyDescent="0.35">
      <c r="A167">
        <v>10123</v>
      </c>
      <c r="B167">
        <v>2018</v>
      </c>
      <c r="C167">
        <v>3</v>
      </c>
      <c r="D167" s="15">
        <v>43173</v>
      </c>
      <c r="E167" s="107">
        <v>121828.13054470043</v>
      </c>
      <c r="K167" s="15"/>
      <c r="L167" s="102"/>
      <c r="N167" s="103"/>
    </row>
    <row r="168" spans="1:14" x14ac:dyDescent="0.35">
      <c r="A168">
        <v>10123</v>
      </c>
      <c r="B168">
        <v>2018</v>
      </c>
      <c r="C168">
        <v>3</v>
      </c>
      <c r="D168" s="15">
        <v>43174</v>
      </c>
      <c r="E168" s="107">
        <v>121828.13054470043</v>
      </c>
      <c r="K168" s="15"/>
      <c r="L168" s="102"/>
      <c r="N168" s="103"/>
    </row>
    <row r="169" spans="1:14" x14ac:dyDescent="0.35">
      <c r="A169">
        <v>10123</v>
      </c>
      <c r="B169">
        <v>2018</v>
      </c>
      <c r="C169">
        <v>3</v>
      </c>
      <c r="D169" s="15">
        <v>43175</v>
      </c>
      <c r="E169" s="107">
        <v>121828.13054470043</v>
      </c>
      <c r="K169" s="15"/>
      <c r="L169" s="102"/>
      <c r="N169" s="103"/>
    </row>
    <row r="170" spans="1:14" x14ac:dyDescent="0.35">
      <c r="A170">
        <v>10123</v>
      </c>
      <c r="B170">
        <v>2018</v>
      </c>
      <c r="C170">
        <v>3</v>
      </c>
      <c r="D170" s="15">
        <v>43176</v>
      </c>
      <c r="E170" s="107">
        <v>121828.13054470043</v>
      </c>
      <c r="K170" s="15"/>
      <c r="L170" s="102"/>
      <c r="N170" s="103"/>
    </row>
    <row r="171" spans="1:14" x14ac:dyDescent="0.35">
      <c r="A171">
        <v>10123</v>
      </c>
      <c r="B171">
        <v>2018</v>
      </c>
      <c r="C171">
        <v>3</v>
      </c>
      <c r="D171" s="15">
        <v>43177</v>
      </c>
      <c r="E171" s="107">
        <v>121828.13054470043</v>
      </c>
      <c r="K171" s="15"/>
      <c r="L171" s="102"/>
      <c r="N171" s="103"/>
    </row>
    <row r="172" spans="1:14" x14ac:dyDescent="0.35">
      <c r="A172">
        <v>10123</v>
      </c>
      <c r="B172">
        <v>2018</v>
      </c>
      <c r="C172">
        <v>3</v>
      </c>
      <c r="D172" s="15">
        <v>43178</v>
      </c>
      <c r="E172" s="107">
        <v>121828.13054470043</v>
      </c>
      <c r="K172" s="15"/>
      <c r="L172" s="102"/>
      <c r="N172" s="103"/>
    </row>
    <row r="173" spans="1:14" x14ac:dyDescent="0.35">
      <c r="A173">
        <v>10123</v>
      </c>
      <c r="B173">
        <v>2018</v>
      </c>
      <c r="C173">
        <v>3</v>
      </c>
      <c r="D173" s="15">
        <v>43179</v>
      </c>
      <c r="E173" s="107">
        <v>121828.13054470043</v>
      </c>
      <c r="K173" s="15"/>
      <c r="L173" s="102"/>
      <c r="N173" s="103"/>
    </row>
    <row r="174" spans="1:14" x14ac:dyDescent="0.35">
      <c r="A174">
        <v>10123</v>
      </c>
      <c r="B174">
        <v>2018</v>
      </c>
      <c r="C174">
        <v>3</v>
      </c>
      <c r="D174" s="15">
        <v>43180</v>
      </c>
      <c r="E174" s="107">
        <v>121828.13054470043</v>
      </c>
      <c r="K174" s="15"/>
      <c r="L174" s="102"/>
      <c r="N174" s="103"/>
    </row>
    <row r="175" spans="1:14" x14ac:dyDescent="0.35">
      <c r="A175">
        <v>10123</v>
      </c>
      <c r="B175">
        <v>2018</v>
      </c>
      <c r="C175">
        <v>3</v>
      </c>
      <c r="D175" s="15">
        <v>43181</v>
      </c>
      <c r="E175" s="107">
        <v>121828.13054470043</v>
      </c>
      <c r="K175" s="15"/>
      <c r="L175" s="102"/>
      <c r="N175" s="103"/>
    </row>
    <row r="176" spans="1:14" x14ac:dyDescent="0.35">
      <c r="A176">
        <v>10123</v>
      </c>
      <c r="B176">
        <v>2018</v>
      </c>
      <c r="C176">
        <v>3</v>
      </c>
      <c r="D176" s="15">
        <v>43182</v>
      </c>
      <c r="E176" s="107">
        <v>121828.13054470043</v>
      </c>
      <c r="K176" s="15"/>
      <c r="L176" s="102"/>
      <c r="N176" s="103"/>
    </row>
    <row r="177" spans="1:14" x14ac:dyDescent="0.35">
      <c r="A177">
        <v>10123</v>
      </c>
      <c r="B177">
        <v>2018</v>
      </c>
      <c r="C177">
        <v>3</v>
      </c>
      <c r="D177" s="15">
        <v>43183</v>
      </c>
      <c r="E177" s="107">
        <v>121828.13054470043</v>
      </c>
      <c r="K177" s="15"/>
      <c r="L177" s="102"/>
      <c r="N177" s="103"/>
    </row>
    <row r="178" spans="1:14" x14ac:dyDescent="0.35">
      <c r="A178">
        <v>10123</v>
      </c>
      <c r="B178">
        <v>2018</v>
      </c>
      <c r="C178">
        <v>3</v>
      </c>
      <c r="D178" s="15">
        <v>43184</v>
      </c>
      <c r="E178" s="107">
        <v>121828.13054470043</v>
      </c>
      <c r="K178" s="15"/>
      <c r="L178" s="102"/>
      <c r="N178" s="103"/>
    </row>
    <row r="179" spans="1:14" x14ac:dyDescent="0.35">
      <c r="A179">
        <v>10123</v>
      </c>
      <c r="B179">
        <v>2018</v>
      </c>
      <c r="C179">
        <v>3</v>
      </c>
      <c r="D179" s="15">
        <v>43185</v>
      </c>
      <c r="E179" s="107">
        <v>121828.13054470043</v>
      </c>
      <c r="K179" s="15"/>
      <c r="L179" s="102"/>
      <c r="N179" s="103"/>
    </row>
    <row r="180" spans="1:14" x14ac:dyDescent="0.35">
      <c r="A180">
        <v>10123</v>
      </c>
      <c r="B180">
        <v>2018</v>
      </c>
      <c r="C180">
        <v>3</v>
      </c>
      <c r="D180" s="15">
        <v>43186</v>
      </c>
      <c r="E180" s="107">
        <v>121828.13054470043</v>
      </c>
      <c r="K180" s="15"/>
      <c r="L180" s="102"/>
      <c r="N180" s="103"/>
    </row>
    <row r="181" spans="1:14" x14ac:dyDescent="0.35">
      <c r="A181">
        <v>10123</v>
      </c>
      <c r="B181">
        <v>2018</v>
      </c>
      <c r="C181">
        <v>3</v>
      </c>
      <c r="D181" s="15">
        <v>43187</v>
      </c>
      <c r="E181" s="107">
        <v>121828.13054470043</v>
      </c>
      <c r="K181" s="15"/>
      <c r="L181" s="102"/>
      <c r="N181" s="103"/>
    </row>
    <row r="182" spans="1:14" x14ac:dyDescent="0.35">
      <c r="A182">
        <v>10123</v>
      </c>
      <c r="B182">
        <v>2018</v>
      </c>
      <c r="C182">
        <v>3</v>
      </c>
      <c r="D182" s="15">
        <v>43188</v>
      </c>
      <c r="E182" s="107">
        <v>121828.13054470043</v>
      </c>
      <c r="K182" s="15"/>
      <c r="L182" s="102"/>
      <c r="N182" s="103"/>
    </row>
    <row r="183" spans="1:14" x14ac:dyDescent="0.35">
      <c r="A183">
        <v>10123</v>
      </c>
      <c r="B183">
        <v>2018</v>
      </c>
      <c r="C183">
        <v>3</v>
      </c>
      <c r="D183" s="15">
        <v>43189</v>
      </c>
      <c r="E183" s="107">
        <v>121828.13054470043</v>
      </c>
      <c r="K183" s="15"/>
      <c r="L183" s="102"/>
      <c r="N183" s="103"/>
    </row>
    <row r="184" spans="1:14" x14ac:dyDescent="0.35">
      <c r="A184">
        <v>10123</v>
      </c>
      <c r="B184">
        <v>2018</v>
      </c>
      <c r="C184">
        <v>3</v>
      </c>
      <c r="D184" s="15">
        <v>43190</v>
      </c>
      <c r="E184" s="107">
        <v>119445.07163389417</v>
      </c>
      <c r="K184" s="15"/>
      <c r="L184" s="102"/>
      <c r="N184" s="103"/>
    </row>
    <row r="185" spans="1:14" x14ac:dyDescent="0.35">
      <c r="A185">
        <v>10123</v>
      </c>
      <c r="B185">
        <v>2018</v>
      </c>
      <c r="C185">
        <v>4</v>
      </c>
      <c r="D185" s="15">
        <v>43191</v>
      </c>
      <c r="E185" s="107">
        <v>119445.07163389417</v>
      </c>
      <c r="K185" s="15"/>
      <c r="L185" s="102"/>
      <c r="N185" s="103"/>
    </row>
    <row r="186" spans="1:14" x14ac:dyDescent="0.35">
      <c r="A186">
        <v>10123</v>
      </c>
      <c r="B186">
        <v>2018</v>
      </c>
      <c r="C186">
        <v>4</v>
      </c>
      <c r="D186" s="15">
        <v>43192</v>
      </c>
      <c r="E186" s="107">
        <v>119445.07163389417</v>
      </c>
      <c r="K186" s="15"/>
      <c r="L186" s="102"/>
      <c r="N186" s="103"/>
    </row>
    <row r="187" spans="1:14" x14ac:dyDescent="0.35">
      <c r="A187">
        <v>10123</v>
      </c>
      <c r="B187">
        <v>2018</v>
      </c>
      <c r="C187">
        <v>4</v>
      </c>
      <c r="D187" s="15">
        <v>43193</v>
      </c>
      <c r="E187" s="107">
        <v>119445.07163389417</v>
      </c>
      <c r="K187" s="15"/>
      <c r="L187" s="102"/>
      <c r="N187" s="103"/>
    </row>
    <row r="188" spans="1:14" x14ac:dyDescent="0.35">
      <c r="A188">
        <v>10123</v>
      </c>
      <c r="B188">
        <v>2018</v>
      </c>
      <c r="C188">
        <v>4</v>
      </c>
      <c r="D188" s="15">
        <v>43194</v>
      </c>
      <c r="E188" s="107">
        <v>119445.07163389417</v>
      </c>
      <c r="K188" s="15"/>
      <c r="L188" s="102"/>
      <c r="N188" s="103"/>
    </row>
    <row r="189" spans="1:14" x14ac:dyDescent="0.35">
      <c r="A189">
        <v>10123</v>
      </c>
      <c r="B189">
        <v>2018</v>
      </c>
      <c r="C189">
        <v>4</v>
      </c>
      <c r="D189" s="15">
        <v>43195</v>
      </c>
      <c r="E189" s="107">
        <v>119445.07163389417</v>
      </c>
      <c r="K189" s="15"/>
      <c r="L189" s="102"/>
      <c r="N189" s="103"/>
    </row>
    <row r="190" spans="1:14" x14ac:dyDescent="0.35">
      <c r="A190">
        <v>10123</v>
      </c>
      <c r="B190">
        <v>2018</v>
      </c>
      <c r="C190">
        <v>4</v>
      </c>
      <c r="D190" s="15">
        <v>43196</v>
      </c>
      <c r="E190" s="107">
        <v>119445.07163389417</v>
      </c>
      <c r="K190" s="15"/>
      <c r="L190" s="102"/>
      <c r="N190" s="103"/>
    </row>
    <row r="191" spans="1:14" x14ac:dyDescent="0.35">
      <c r="A191">
        <v>10123</v>
      </c>
      <c r="B191">
        <v>2018</v>
      </c>
      <c r="C191">
        <v>4</v>
      </c>
      <c r="D191" s="15">
        <v>43197</v>
      </c>
      <c r="E191" s="107">
        <v>119445.07163389417</v>
      </c>
      <c r="K191" s="15"/>
      <c r="L191" s="102"/>
      <c r="N191" s="103"/>
    </row>
    <row r="192" spans="1:14" x14ac:dyDescent="0.35">
      <c r="A192">
        <v>10123</v>
      </c>
      <c r="B192">
        <v>2018</v>
      </c>
      <c r="C192">
        <v>4</v>
      </c>
      <c r="D192" s="15">
        <v>43198</v>
      </c>
      <c r="E192" s="107">
        <v>119445.07163389417</v>
      </c>
      <c r="K192" s="15"/>
      <c r="L192" s="102"/>
      <c r="N192" s="103"/>
    </row>
    <row r="193" spans="1:14" x14ac:dyDescent="0.35">
      <c r="A193">
        <v>10123</v>
      </c>
      <c r="B193">
        <v>2018</v>
      </c>
      <c r="C193">
        <v>4</v>
      </c>
      <c r="D193" s="15">
        <v>43199</v>
      </c>
      <c r="E193" s="107">
        <v>119445.07163389417</v>
      </c>
      <c r="K193" s="15"/>
      <c r="L193" s="102"/>
      <c r="N193" s="103"/>
    </row>
    <row r="194" spans="1:14" x14ac:dyDescent="0.35">
      <c r="A194">
        <v>10123</v>
      </c>
      <c r="B194">
        <v>2018</v>
      </c>
      <c r="C194">
        <v>4</v>
      </c>
      <c r="D194" s="15">
        <v>43200</v>
      </c>
      <c r="E194" s="107">
        <v>119445.07163389417</v>
      </c>
      <c r="K194" s="15"/>
      <c r="L194" s="102"/>
      <c r="N194" s="103"/>
    </row>
    <row r="195" spans="1:14" x14ac:dyDescent="0.35">
      <c r="A195">
        <v>10123</v>
      </c>
      <c r="B195">
        <v>2018</v>
      </c>
      <c r="C195">
        <v>4</v>
      </c>
      <c r="D195" s="15">
        <v>43201</v>
      </c>
      <c r="E195" s="107">
        <v>119445.07163389417</v>
      </c>
      <c r="K195" s="15"/>
      <c r="L195" s="102"/>
      <c r="N195" s="103"/>
    </row>
    <row r="196" spans="1:14" x14ac:dyDescent="0.35">
      <c r="A196">
        <v>10123</v>
      </c>
      <c r="B196">
        <v>2018</v>
      </c>
      <c r="C196">
        <v>4</v>
      </c>
      <c r="D196" s="15">
        <v>43202</v>
      </c>
      <c r="E196" s="107">
        <v>119445.07163389417</v>
      </c>
      <c r="K196" s="15"/>
      <c r="L196" s="102"/>
      <c r="N196" s="103"/>
    </row>
    <row r="197" spans="1:14" x14ac:dyDescent="0.35">
      <c r="A197">
        <v>10123</v>
      </c>
      <c r="B197">
        <v>2018</v>
      </c>
      <c r="C197">
        <v>4</v>
      </c>
      <c r="D197" s="15">
        <v>43203</v>
      </c>
      <c r="E197" s="107">
        <v>119445.07163389417</v>
      </c>
      <c r="K197" s="15"/>
      <c r="L197" s="102"/>
      <c r="N197" s="103"/>
    </row>
    <row r="198" spans="1:14" x14ac:dyDescent="0.35">
      <c r="A198">
        <v>10123</v>
      </c>
      <c r="B198">
        <v>2018</v>
      </c>
      <c r="C198">
        <v>4</v>
      </c>
      <c r="D198" s="15">
        <v>43204</v>
      </c>
      <c r="E198" s="107">
        <v>119445.07163389417</v>
      </c>
      <c r="K198" s="15"/>
      <c r="L198" s="102"/>
      <c r="N198" s="103"/>
    </row>
    <row r="199" spans="1:14" x14ac:dyDescent="0.35">
      <c r="A199">
        <v>10123</v>
      </c>
      <c r="B199">
        <v>2018</v>
      </c>
      <c r="C199">
        <v>4</v>
      </c>
      <c r="D199" s="15">
        <v>43205</v>
      </c>
      <c r="E199" s="107">
        <v>119445.07163389417</v>
      </c>
      <c r="K199" s="15"/>
      <c r="L199" s="102"/>
      <c r="N199" s="103"/>
    </row>
    <row r="200" spans="1:14" x14ac:dyDescent="0.35">
      <c r="A200">
        <v>10123</v>
      </c>
      <c r="B200">
        <v>2018</v>
      </c>
      <c r="C200">
        <v>4</v>
      </c>
      <c r="D200" s="15">
        <v>43206</v>
      </c>
      <c r="E200" s="107">
        <v>119445.07163389417</v>
      </c>
      <c r="K200" s="15"/>
      <c r="L200" s="102"/>
      <c r="N200" s="103"/>
    </row>
    <row r="201" spans="1:14" x14ac:dyDescent="0.35">
      <c r="A201">
        <v>10123</v>
      </c>
      <c r="B201">
        <v>2018</v>
      </c>
      <c r="C201">
        <v>4</v>
      </c>
      <c r="D201" s="15">
        <v>43207</v>
      </c>
      <c r="E201" s="107">
        <v>119445.07163389417</v>
      </c>
      <c r="K201" s="15"/>
      <c r="L201" s="102"/>
      <c r="N201" s="103"/>
    </row>
    <row r="202" spans="1:14" x14ac:dyDescent="0.35">
      <c r="A202">
        <v>10123</v>
      </c>
      <c r="B202">
        <v>2018</v>
      </c>
      <c r="C202">
        <v>4</v>
      </c>
      <c r="D202" s="15">
        <v>43208</v>
      </c>
      <c r="E202" s="107">
        <v>119445.07163389417</v>
      </c>
      <c r="K202" s="15"/>
      <c r="L202" s="102"/>
      <c r="N202" s="103"/>
    </row>
    <row r="203" spans="1:14" x14ac:dyDescent="0.35">
      <c r="A203">
        <v>10123</v>
      </c>
      <c r="B203">
        <v>2018</v>
      </c>
      <c r="C203">
        <v>4</v>
      </c>
      <c r="D203" s="15">
        <v>43209</v>
      </c>
      <c r="E203" s="107">
        <v>119445.07163389417</v>
      </c>
      <c r="K203" s="15"/>
      <c r="L203" s="102"/>
      <c r="N203" s="103"/>
    </row>
    <row r="204" spans="1:14" x14ac:dyDescent="0.35">
      <c r="A204">
        <v>10123</v>
      </c>
      <c r="B204">
        <v>2018</v>
      </c>
      <c r="C204">
        <v>4</v>
      </c>
      <c r="D204" s="15">
        <v>43210</v>
      </c>
      <c r="E204" s="107">
        <v>119445.07163389417</v>
      </c>
      <c r="K204" s="15"/>
      <c r="L204" s="102"/>
      <c r="N204" s="103"/>
    </row>
    <row r="205" spans="1:14" x14ac:dyDescent="0.35">
      <c r="A205">
        <v>10123</v>
      </c>
      <c r="B205">
        <v>2018</v>
      </c>
      <c r="C205">
        <v>4</v>
      </c>
      <c r="D205" s="15">
        <v>43211</v>
      </c>
      <c r="E205" s="107">
        <v>119445.07163389417</v>
      </c>
      <c r="K205" s="15"/>
      <c r="L205" s="102"/>
      <c r="N205" s="103"/>
    </row>
    <row r="206" spans="1:14" x14ac:dyDescent="0.35">
      <c r="A206">
        <v>10123</v>
      </c>
      <c r="B206">
        <v>2018</v>
      </c>
      <c r="C206">
        <v>4</v>
      </c>
      <c r="D206" s="15">
        <v>43212</v>
      </c>
      <c r="E206" s="107">
        <v>119445.07163389417</v>
      </c>
      <c r="K206" s="15"/>
      <c r="L206" s="102"/>
      <c r="N206" s="103"/>
    </row>
    <row r="207" spans="1:14" x14ac:dyDescent="0.35">
      <c r="A207">
        <v>10123</v>
      </c>
      <c r="B207">
        <v>2018</v>
      </c>
      <c r="C207">
        <v>4</v>
      </c>
      <c r="D207" s="15">
        <v>43213</v>
      </c>
      <c r="E207" s="107">
        <v>119445.07163389417</v>
      </c>
      <c r="K207" s="15"/>
      <c r="L207" s="102"/>
      <c r="N207" s="103"/>
    </row>
    <row r="208" spans="1:14" x14ac:dyDescent="0.35">
      <c r="A208">
        <v>10123</v>
      </c>
      <c r="B208">
        <v>2018</v>
      </c>
      <c r="C208">
        <v>4</v>
      </c>
      <c r="D208" s="15">
        <v>43214</v>
      </c>
      <c r="E208" s="107">
        <v>119445.07163389417</v>
      </c>
      <c r="K208" s="15"/>
      <c r="L208" s="102"/>
      <c r="N208" s="103"/>
    </row>
    <row r="209" spans="1:14" x14ac:dyDescent="0.35">
      <c r="A209">
        <v>10123</v>
      </c>
      <c r="B209">
        <v>2018</v>
      </c>
      <c r="C209">
        <v>4</v>
      </c>
      <c r="D209" s="15">
        <v>43215</v>
      </c>
      <c r="E209" s="107">
        <v>119445.07163389417</v>
      </c>
      <c r="K209" s="15"/>
      <c r="L209" s="102"/>
      <c r="N209" s="103"/>
    </row>
    <row r="210" spans="1:14" x14ac:dyDescent="0.35">
      <c r="A210">
        <v>10123</v>
      </c>
      <c r="B210">
        <v>2018</v>
      </c>
      <c r="C210">
        <v>4</v>
      </c>
      <c r="D210" s="15">
        <v>43216</v>
      </c>
      <c r="E210" s="107">
        <v>119445.07163389417</v>
      </c>
      <c r="K210" s="15"/>
      <c r="L210" s="102"/>
      <c r="N210" s="103"/>
    </row>
    <row r="211" spans="1:14" x14ac:dyDescent="0.35">
      <c r="A211">
        <v>10123</v>
      </c>
      <c r="B211">
        <v>2018</v>
      </c>
      <c r="C211">
        <v>4</v>
      </c>
      <c r="D211" s="15">
        <v>43217</v>
      </c>
      <c r="E211" s="107">
        <v>119445.07163389417</v>
      </c>
      <c r="K211" s="15"/>
      <c r="L211" s="102"/>
      <c r="N211" s="103"/>
    </row>
    <row r="212" spans="1:14" x14ac:dyDescent="0.35">
      <c r="A212">
        <v>10123</v>
      </c>
      <c r="B212">
        <v>2018</v>
      </c>
      <c r="C212">
        <v>4</v>
      </c>
      <c r="D212" s="15">
        <v>43218</v>
      </c>
      <c r="E212" s="107">
        <v>119445.07163389417</v>
      </c>
      <c r="K212" s="15"/>
      <c r="L212" s="102"/>
      <c r="N212" s="103"/>
    </row>
    <row r="213" spans="1:14" x14ac:dyDescent="0.35">
      <c r="A213">
        <v>10123</v>
      </c>
      <c r="B213">
        <v>2018</v>
      </c>
      <c r="C213">
        <v>4</v>
      </c>
      <c r="D213" s="15">
        <v>43219</v>
      </c>
      <c r="E213" s="107">
        <v>119445.07163389417</v>
      </c>
      <c r="K213" s="15"/>
      <c r="L213" s="102"/>
      <c r="N213" s="103"/>
    </row>
    <row r="214" spans="1:14" x14ac:dyDescent="0.35">
      <c r="A214">
        <v>10123</v>
      </c>
      <c r="B214">
        <v>2018</v>
      </c>
      <c r="C214">
        <v>4</v>
      </c>
      <c r="D214" s="15">
        <v>43220</v>
      </c>
      <c r="E214" s="107">
        <v>115186.07206795167</v>
      </c>
      <c r="K214" s="15"/>
      <c r="L214" s="102"/>
      <c r="N214" s="103"/>
    </row>
    <row r="215" spans="1:14" x14ac:dyDescent="0.35">
      <c r="A215">
        <v>10123</v>
      </c>
      <c r="B215">
        <v>2018</v>
      </c>
      <c r="C215">
        <v>5</v>
      </c>
      <c r="D215" s="15">
        <v>43221</v>
      </c>
      <c r="E215" s="107">
        <v>115186.07206795167</v>
      </c>
      <c r="K215" s="15"/>
      <c r="L215" s="102"/>
      <c r="N215" s="103"/>
    </row>
    <row r="216" spans="1:14" x14ac:dyDescent="0.35">
      <c r="A216">
        <v>10123</v>
      </c>
      <c r="B216">
        <v>2018</v>
      </c>
      <c r="C216">
        <v>5</v>
      </c>
      <c r="D216" s="15">
        <v>43222</v>
      </c>
      <c r="E216" s="107">
        <v>115186.07206795167</v>
      </c>
      <c r="K216" s="15"/>
      <c r="L216" s="102"/>
      <c r="N216" s="103"/>
    </row>
    <row r="217" spans="1:14" x14ac:dyDescent="0.35">
      <c r="A217">
        <v>10123</v>
      </c>
      <c r="B217">
        <v>2018</v>
      </c>
      <c r="C217">
        <v>5</v>
      </c>
      <c r="D217" s="15">
        <v>43223</v>
      </c>
      <c r="E217" s="107">
        <v>115186.07206795167</v>
      </c>
      <c r="K217" s="15"/>
      <c r="L217" s="102"/>
      <c r="N217" s="103"/>
    </row>
    <row r="218" spans="1:14" x14ac:dyDescent="0.35">
      <c r="A218">
        <v>10123</v>
      </c>
      <c r="B218">
        <v>2018</v>
      </c>
      <c r="C218">
        <v>5</v>
      </c>
      <c r="D218" s="15">
        <v>43224</v>
      </c>
      <c r="E218" s="107">
        <v>115186.07206795167</v>
      </c>
      <c r="K218" s="15"/>
      <c r="L218" s="102"/>
      <c r="N218" s="103"/>
    </row>
    <row r="219" spans="1:14" x14ac:dyDescent="0.35">
      <c r="A219">
        <v>10123</v>
      </c>
      <c r="B219">
        <v>2018</v>
      </c>
      <c r="C219">
        <v>5</v>
      </c>
      <c r="D219" s="15">
        <v>43225</v>
      </c>
      <c r="E219" s="107">
        <v>115186.07206795167</v>
      </c>
      <c r="K219" s="15"/>
      <c r="L219" s="102"/>
      <c r="N219" s="103"/>
    </row>
    <row r="220" spans="1:14" x14ac:dyDescent="0.35">
      <c r="A220">
        <v>10123</v>
      </c>
      <c r="B220">
        <v>2018</v>
      </c>
      <c r="C220">
        <v>5</v>
      </c>
      <c r="D220" s="15">
        <v>43226</v>
      </c>
      <c r="E220" s="107">
        <v>115186.07206795167</v>
      </c>
      <c r="K220" s="15"/>
      <c r="L220" s="102"/>
      <c r="N220" s="103"/>
    </row>
    <row r="221" spans="1:14" x14ac:dyDescent="0.35">
      <c r="A221">
        <v>10123</v>
      </c>
      <c r="B221">
        <v>2018</v>
      </c>
      <c r="C221">
        <v>5</v>
      </c>
      <c r="D221" s="15">
        <v>43227</v>
      </c>
      <c r="E221" s="107">
        <v>115186.07206795167</v>
      </c>
      <c r="K221" s="15"/>
      <c r="L221" s="102"/>
      <c r="N221" s="103"/>
    </row>
    <row r="222" spans="1:14" x14ac:dyDescent="0.35">
      <c r="A222">
        <v>10123</v>
      </c>
      <c r="B222">
        <v>2018</v>
      </c>
      <c r="C222">
        <v>5</v>
      </c>
      <c r="D222" s="15">
        <v>43228</v>
      </c>
      <c r="E222" s="107">
        <v>115186.07206795167</v>
      </c>
      <c r="K222" s="15"/>
      <c r="L222" s="102"/>
      <c r="N222" s="103"/>
    </row>
    <row r="223" spans="1:14" x14ac:dyDescent="0.35">
      <c r="A223">
        <v>10123</v>
      </c>
      <c r="B223">
        <v>2018</v>
      </c>
      <c r="C223">
        <v>5</v>
      </c>
      <c r="D223" s="15">
        <v>43229</v>
      </c>
      <c r="E223" s="107">
        <v>115186.07206795167</v>
      </c>
      <c r="K223" s="15"/>
      <c r="L223" s="102"/>
      <c r="N223" s="103"/>
    </row>
    <row r="224" spans="1:14" x14ac:dyDescent="0.35">
      <c r="A224">
        <v>10123</v>
      </c>
      <c r="B224">
        <v>2018</v>
      </c>
      <c r="C224">
        <v>5</v>
      </c>
      <c r="D224" s="15">
        <v>43230</v>
      </c>
      <c r="E224" s="107">
        <v>115186.07206795167</v>
      </c>
      <c r="K224" s="15"/>
      <c r="L224" s="102"/>
      <c r="N224" s="103"/>
    </row>
    <row r="225" spans="1:14" x14ac:dyDescent="0.35">
      <c r="A225">
        <v>10123</v>
      </c>
      <c r="B225">
        <v>2018</v>
      </c>
      <c r="C225">
        <v>5</v>
      </c>
      <c r="D225" s="15">
        <v>43231</v>
      </c>
      <c r="E225" s="107">
        <v>115186.07206795167</v>
      </c>
      <c r="K225" s="15"/>
      <c r="L225" s="102"/>
      <c r="N225" s="103"/>
    </row>
    <row r="226" spans="1:14" x14ac:dyDescent="0.35">
      <c r="A226">
        <v>10123</v>
      </c>
      <c r="B226">
        <v>2018</v>
      </c>
      <c r="C226">
        <v>5</v>
      </c>
      <c r="D226" s="15">
        <v>43232</v>
      </c>
      <c r="E226" s="107">
        <v>115186.07206795167</v>
      </c>
      <c r="K226" s="15"/>
      <c r="L226" s="102"/>
      <c r="N226" s="103"/>
    </row>
    <row r="227" spans="1:14" x14ac:dyDescent="0.35">
      <c r="A227">
        <v>10123</v>
      </c>
      <c r="B227">
        <v>2018</v>
      </c>
      <c r="C227">
        <v>5</v>
      </c>
      <c r="D227" s="15">
        <v>43233</v>
      </c>
      <c r="E227" s="107">
        <v>115186.07206795167</v>
      </c>
      <c r="K227" s="15"/>
      <c r="L227" s="102"/>
      <c r="N227" s="103"/>
    </row>
    <row r="228" spans="1:14" x14ac:dyDescent="0.35">
      <c r="A228">
        <v>10123</v>
      </c>
      <c r="B228">
        <v>2018</v>
      </c>
      <c r="C228">
        <v>5</v>
      </c>
      <c r="D228" s="15">
        <v>43234</v>
      </c>
      <c r="E228" s="107">
        <v>115186.07206795167</v>
      </c>
      <c r="K228" s="15"/>
      <c r="L228" s="102"/>
      <c r="N228" s="103"/>
    </row>
    <row r="229" spans="1:14" x14ac:dyDescent="0.35">
      <c r="A229">
        <v>10123</v>
      </c>
      <c r="B229">
        <v>2018</v>
      </c>
      <c r="C229">
        <v>5</v>
      </c>
      <c r="D229" s="15">
        <v>43235</v>
      </c>
      <c r="E229" s="107">
        <v>115186.07206795167</v>
      </c>
      <c r="K229" s="15"/>
      <c r="L229" s="102"/>
      <c r="N229" s="103"/>
    </row>
    <row r="230" spans="1:14" x14ac:dyDescent="0.35">
      <c r="A230">
        <v>10123</v>
      </c>
      <c r="B230">
        <v>2018</v>
      </c>
      <c r="C230">
        <v>5</v>
      </c>
      <c r="D230" s="15">
        <v>43236</v>
      </c>
      <c r="E230" s="107">
        <v>115186.07206795167</v>
      </c>
      <c r="K230" s="15"/>
      <c r="L230" s="102"/>
      <c r="N230" s="103"/>
    </row>
    <row r="231" spans="1:14" x14ac:dyDescent="0.35">
      <c r="A231">
        <v>10123</v>
      </c>
      <c r="B231">
        <v>2018</v>
      </c>
      <c r="C231">
        <v>5</v>
      </c>
      <c r="D231" s="15">
        <v>43237</v>
      </c>
      <c r="E231" s="107">
        <v>115186.07206795167</v>
      </c>
      <c r="K231" s="15"/>
      <c r="L231" s="102"/>
      <c r="N231" s="103"/>
    </row>
    <row r="232" spans="1:14" x14ac:dyDescent="0.35">
      <c r="A232">
        <v>10123</v>
      </c>
      <c r="B232">
        <v>2018</v>
      </c>
      <c r="C232">
        <v>5</v>
      </c>
      <c r="D232" s="15">
        <v>43238</v>
      </c>
      <c r="E232" s="107">
        <v>115186.07206795167</v>
      </c>
      <c r="K232" s="15"/>
      <c r="L232" s="102"/>
      <c r="N232" s="103"/>
    </row>
    <row r="233" spans="1:14" x14ac:dyDescent="0.35">
      <c r="A233">
        <v>10123</v>
      </c>
      <c r="B233">
        <v>2018</v>
      </c>
      <c r="C233">
        <v>5</v>
      </c>
      <c r="D233" s="15">
        <v>43239</v>
      </c>
      <c r="E233" s="107">
        <v>115186.07206795167</v>
      </c>
      <c r="K233" s="15"/>
      <c r="L233" s="102"/>
      <c r="N233" s="103"/>
    </row>
    <row r="234" spans="1:14" x14ac:dyDescent="0.35">
      <c r="A234">
        <v>10123</v>
      </c>
      <c r="B234">
        <v>2018</v>
      </c>
      <c r="C234">
        <v>5</v>
      </c>
      <c r="D234" s="15">
        <v>43240</v>
      </c>
      <c r="E234" s="107">
        <v>115186.07206795167</v>
      </c>
      <c r="K234" s="15"/>
      <c r="L234" s="102"/>
      <c r="N234" s="103"/>
    </row>
    <row r="235" spans="1:14" x14ac:dyDescent="0.35">
      <c r="A235">
        <v>10123</v>
      </c>
      <c r="B235">
        <v>2018</v>
      </c>
      <c r="C235">
        <v>5</v>
      </c>
      <c r="D235" s="15">
        <v>43241</v>
      </c>
      <c r="E235" s="107">
        <v>115186.07206795167</v>
      </c>
      <c r="K235" s="15"/>
      <c r="L235" s="102"/>
      <c r="N235" s="103"/>
    </row>
    <row r="236" spans="1:14" x14ac:dyDescent="0.35">
      <c r="A236">
        <v>10123</v>
      </c>
      <c r="B236">
        <v>2018</v>
      </c>
      <c r="C236">
        <v>5</v>
      </c>
      <c r="D236" s="15">
        <v>43242</v>
      </c>
      <c r="E236" s="107">
        <v>115186.07206795167</v>
      </c>
      <c r="K236" s="15"/>
      <c r="L236" s="102"/>
      <c r="N236" s="103"/>
    </row>
    <row r="237" spans="1:14" x14ac:dyDescent="0.35">
      <c r="A237">
        <v>10123</v>
      </c>
      <c r="B237">
        <v>2018</v>
      </c>
      <c r="C237">
        <v>5</v>
      </c>
      <c r="D237" s="15">
        <v>43243</v>
      </c>
      <c r="E237" s="107">
        <v>115186.07206795167</v>
      </c>
      <c r="K237" s="15"/>
      <c r="L237" s="102"/>
      <c r="N237" s="103"/>
    </row>
    <row r="238" spans="1:14" x14ac:dyDescent="0.35">
      <c r="A238">
        <v>10123</v>
      </c>
      <c r="B238">
        <v>2018</v>
      </c>
      <c r="C238">
        <v>5</v>
      </c>
      <c r="D238" s="15">
        <v>43244</v>
      </c>
      <c r="E238" s="107">
        <v>115186.07206795167</v>
      </c>
      <c r="K238" s="15"/>
      <c r="L238" s="102"/>
      <c r="N238" s="103"/>
    </row>
    <row r="239" spans="1:14" x14ac:dyDescent="0.35">
      <c r="A239">
        <v>10123</v>
      </c>
      <c r="B239">
        <v>2018</v>
      </c>
      <c r="C239">
        <v>5</v>
      </c>
      <c r="D239" s="15">
        <v>43245</v>
      </c>
      <c r="E239" s="107">
        <v>115186.07206795167</v>
      </c>
      <c r="K239" s="15"/>
      <c r="L239" s="102"/>
      <c r="N239" s="103"/>
    </row>
    <row r="240" spans="1:14" x14ac:dyDescent="0.35">
      <c r="A240">
        <v>10123</v>
      </c>
      <c r="B240">
        <v>2018</v>
      </c>
      <c r="C240">
        <v>5</v>
      </c>
      <c r="D240" s="15">
        <v>43246</v>
      </c>
      <c r="E240" s="107">
        <v>115186.07206795167</v>
      </c>
      <c r="K240" s="15"/>
      <c r="L240" s="102"/>
      <c r="N240" s="103"/>
    </row>
    <row r="241" spans="1:14" x14ac:dyDescent="0.35">
      <c r="A241">
        <v>10123</v>
      </c>
      <c r="B241">
        <v>2018</v>
      </c>
      <c r="C241">
        <v>5</v>
      </c>
      <c r="D241" s="15">
        <v>43247</v>
      </c>
      <c r="E241" s="107">
        <v>115186.07206795167</v>
      </c>
      <c r="K241" s="15"/>
      <c r="L241" s="102"/>
      <c r="N241" s="103"/>
    </row>
    <row r="242" spans="1:14" x14ac:dyDescent="0.35">
      <c r="A242">
        <v>10123</v>
      </c>
      <c r="B242">
        <v>2018</v>
      </c>
      <c r="C242">
        <v>5</v>
      </c>
      <c r="D242" s="15">
        <v>43248</v>
      </c>
      <c r="E242" s="107">
        <v>115186.07206795167</v>
      </c>
      <c r="K242" s="15"/>
      <c r="L242" s="102"/>
      <c r="N242" s="103"/>
    </row>
    <row r="243" spans="1:14" x14ac:dyDescent="0.35">
      <c r="A243">
        <v>10123</v>
      </c>
      <c r="B243">
        <v>2018</v>
      </c>
      <c r="C243">
        <v>5</v>
      </c>
      <c r="D243" s="15">
        <v>43249</v>
      </c>
      <c r="E243" s="107">
        <v>115186.07206795167</v>
      </c>
      <c r="K243" s="15"/>
      <c r="L243" s="102"/>
      <c r="N243" s="103"/>
    </row>
    <row r="244" spans="1:14" x14ac:dyDescent="0.35">
      <c r="A244">
        <v>10123</v>
      </c>
      <c r="B244">
        <v>2018</v>
      </c>
      <c r="C244">
        <v>5</v>
      </c>
      <c r="D244" s="15">
        <v>43250</v>
      </c>
      <c r="E244" s="107">
        <v>115186.07206795167</v>
      </c>
      <c r="K244" s="15"/>
      <c r="L244" s="102"/>
      <c r="N244" s="103"/>
    </row>
    <row r="245" spans="1:14" x14ac:dyDescent="0.35">
      <c r="A245">
        <v>10123</v>
      </c>
      <c r="B245">
        <v>2018</v>
      </c>
      <c r="C245">
        <v>5</v>
      </c>
      <c r="D245" s="15">
        <v>43251</v>
      </c>
      <c r="E245" s="107">
        <v>108325.1192704921</v>
      </c>
      <c r="K245" s="15"/>
      <c r="L245" s="102"/>
      <c r="N245" s="103"/>
    </row>
    <row r="246" spans="1:14" x14ac:dyDescent="0.35">
      <c r="A246">
        <v>10123</v>
      </c>
      <c r="B246">
        <v>2018</v>
      </c>
      <c r="C246">
        <v>6</v>
      </c>
      <c r="D246" s="15">
        <v>43252</v>
      </c>
      <c r="E246" s="107">
        <v>108325.1192704921</v>
      </c>
      <c r="K246" s="15"/>
      <c r="L246" s="102"/>
      <c r="N246" s="103"/>
    </row>
    <row r="247" spans="1:14" x14ac:dyDescent="0.35">
      <c r="A247">
        <v>10123</v>
      </c>
      <c r="B247">
        <v>2018</v>
      </c>
      <c r="C247">
        <v>6</v>
      </c>
      <c r="D247" s="15">
        <v>43253</v>
      </c>
      <c r="E247" s="107">
        <v>108325.1192704921</v>
      </c>
      <c r="K247" s="15"/>
      <c r="L247" s="102"/>
      <c r="N247" s="103"/>
    </row>
    <row r="248" spans="1:14" x14ac:dyDescent="0.35">
      <c r="A248">
        <v>10123</v>
      </c>
      <c r="B248">
        <v>2018</v>
      </c>
      <c r="C248">
        <v>6</v>
      </c>
      <c r="D248" s="15">
        <v>43254</v>
      </c>
      <c r="E248" s="107">
        <v>108325.1192704921</v>
      </c>
      <c r="K248" s="15"/>
      <c r="L248" s="102"/>
      <c r="N248" s="103"/>
    </row>
    <row r="249" spans="1:14" x14ac:dyDescent="0.35">
      <c r="A249">
        <v>10123</v>
      </c>
      <c r="B249">
        <v>2018</v>
      </c>
      <c r="C249">
        <v>6</v>
      </c>
      <c r="D249" s="15">
        <v>43255</v>
      </c>
      <c r="E249" s="107">
        <v>108325.1192704921</v>
      </c>
      <c r="K249" s="15"/>
      <c r="L249" s="102"/>
      <c r="N249" s="103"/>
    </row>
    <row r="250" spans="1:14" x14ac:dyDescent="0.35">
      <c r="A250">
        <v>10123</v>
      </c>
      <c r="B250">
        <v>2018</v>
      </c>
      <c r="C250">
        <v>6</v>
      </c>
      <c r="D250" s="15">
        <v>43256</v>
      </c>
      <c r="E250" s="107">
        <v>108325.1192704921</v>
      </c>
      <c r="K250" s="15"/>
      <c r="L250" s="102"/>
      <c r="N250" s="103"/>
    </row>
    <row r="251" spans="1:14" x14ac:dyDescent="0.35">
      <c r="A251">
        <v>10123</v>
      </c>
      <c r="B251">
        <v>2018</v>
      </c>
      <c r="C251">
        <v>6</v>
      </c>
      <c r="D251" s="15">
        <v>43257</v>
      </c>
      <c r="E251" s="107">
        <v>108325.1192704921</v>
      </c>
      <c r="K251" s="15"/>
      <c r="L251" s="102"/>
      <c r="N251" s="103"/>
    </row>
    <row r="252" spans="1:14" x14ac:dyDescent="0.35">
      <c r="A252">
        <v>10123</v>
      </c>
      <c r="B252">
        <v>2018</v>
      </c>
      <c r="C252">
        <v>6</v>
      </c>
      <c r="D252" s="15">
        <v>43258</v>
      </c>
      <c r="E252" s="107">
        <v>108325.1192704921</v>
      </c>
      <c r="K252" s="15"/>
      <c r="L252" s="102"/>
      <c r="N252" s="103"/>
    </row>
    <row r="253" spans="1:14" x14ac:dyDescent="0.35">
      <c r="A253">
        <v>10123</v>
      </c>
      <c r="B253">
        <v>2018</v>
      </c>
      <c r="C253">
        <v>6</v>
      </c>
      <c r="D253" s="15">
        <v>43259</v>
      </c>
      <c r="E253" s="107">
        <v>108325.1192704921</v>
      </c>
      <c r="K253" s="15"/>
      <c r="L253" s="102"/>
      <c r="N253" s="103"/>
    </row>
    <row r="254" spans="1:14" x14ac:dyDescent="0.35">
      <c r="A254">
        <v>10123</v>
      </c>
      <c r="B254">
        <v>2018</v>
      </c>
      <c r="C254">
        <v>6</v>
      </c>
      <c r="D254" s="15">
        <v>43260</v>
      </c>
      <c r="E254" s="107">
        <v>108325.1192704921</v>
      </c>
      <c r="K254" s="15"/>
      <c r="L254" s="102"/>
      <c r="N254" s="103"/>
    </row>
    <row r="255" spans="1:14" x14ac:dyDescent="0.35">
      <c r="A255">
        <v>10123</v>
      </c>
      <c r="B255">
        <v>2018</v>
      </c>
      <c r="C255">
        <v>6</v>
      </c>
      <c r="D255" s="15">
        <v>43261</v>
      </c>
      <c r="E255" s="107">
        <v>108325.1192704921</v>
      </c>
      <c r="K255" s="15"/>
      <c r="L255" s="102"/>
      <c r="N255" s="103"/>
    </row>
    <row r="256" spans="1:14" x14ac:dyDescent="0.35">
      <c r="A256">
        <v>10123</v>
      </c>
      <c r="B256">
        <v>2018</v>
      </c>
      <c r="C256">
        <v>6</v>
      </c>
      <c r="D256" s="15">
        <v>43262</v>
      </c>
      <c r="E256" s="107">
        <v>108325.1192704921</v>
      </c>
      <c r="K256" s="15"/>
      <c r="L256" s="102"/>
      <c r="N256" s="103"/>
    </row>
    <row r="257" spans="1:14" x14ac:dyDescent="0.35">
      <c r="A257">
        <v>10123</v>
      </c>
      <c r="B257">
        <v>2018</v>
      </c>
      <c r="C257">
        <v>6</v>
      </c>
      <c r="D257" s="15">
        <v>43263</v>
      </c>
      <c r="E257" s="107">
        <v>108325.1192704921</v>
      </c>
      <c r="K257" s="15"/>
      <c r="L257" s="102"/>
      <c r="N257" s="103"/>
    </row>
    <row r="258" spans="1:14" x14ac:dyDescent="0.35">
      <c r="A258">
        <v>10123</v>
      </c>
      <c r="B258">
        <v>2018</v>
      </c>
      <c r="C258">
        <v>6</v>
      </c>
      <c r="D258" s="15">
        <v>43264</v>
      </c>
      <c r="E258" s="107">
        <v>108325.1192704921</v>
      </c>
      <c r="K258" s="15"/>
      <c r="L258" s="102"/>
      <c r="N258" s="103"/>
    </row>
    <row r="259" spans="1:14" x14ac:dyDescent="0.35">
      <c r="A259">
        <v>10123</v>
      </c>
      <c r="B259">
        <v>2018</v>
      </c>
      <c r="C259">
        <v>6</v>
      </c>
      <c r="D259" s="15">
        <v>43265</v>
      </c>
      <c r="E259" s="107">
        <v>108325.1192704921</v>
      </c>
      <c r="K259" s="15"/>
      <c r="L259" s="102"/>
      <c r="N259" s="103"/>
    </row>
    <row r="260" spans="1:14" x14ac:dyDescent="0.35">
      <c r="A260">
        <v>10123</v>
      </c>
      <c r="B260">
        <v>2018</v>
      </c>
      <c r="C260">
        <v>6</v>
      </c>
      <c r="D260" s="15">
        <v>43266</v>
      </c>
      <c r="E260" s="107">
        <v>108325.1192704921</v>
      </c>
      <c r="K260" s="15"/>
      <c r="L260" s="102"/>
      <c r="N260" s="103"/>
    </row>
    <row r="261" spans="1:14" x14ac:dyDescent="0.35">
      <c r="A261">
        <v>10123</v>
      </c>
      <c r="B261">
        <v>2018</v>
      </c>
      <c r="C261">
        <v>6</v>
      </c>
      <c r="D261" s="15">
        <v>43267</v>
      </c>
      <c r="E261" s="107">
        <v>108325.1192704921</v>
      </c>
      <c r="K261" s="15"/>
      <c r="L261" s="102"/>
      <c r="N261" s="103"/>
    </row>
    <row r="262" spans="1:14" x14ac:dyDescent="0.35">
      <c r="A262">
        <v>10123</v>
      </c>
      <c r="B262">
        <v>2018</v>
      </c>
      <c r="C262">
        <v>6</v>
      </c>
      <c r="D262" s="15">
        <v>43268</v>
      </c>
      <c r="E262" s="107">
        <v>108325.1192704921</v>
      </c>
      <c r="K262" s="15"/>
      <c r="L262" s="102"/>
      <c r="N262" s="103"/>
    </row>
    <row r="263" spans="1:14" x14ac:dyDescent="0.35">
      <c r="A263">
        <v>10123</v>
      </c>
      <c r="B263">
        <v>2018</v>
      </c>
      <c r="C263">
        <v>6</v>
      </c>
      <c r="D263" s="15">
        <v>43269</v>
      </c>
      <c r="E263" s="107">
        <v>108325.1192704921</v>
      </c>
      <c r="K263" s="15"/>
      <c r="L263" s="102"/>
      <c r="N263" s="103"/>
    </row>
    <row r="264" spans="1:14" x14ac:dyDescent="0.35">
      <c r="A264">
        <v>10123</v>
      </c>
      <c r="B264">
        <v>2018</v>
      </c>
      <c r="C264">
        <v>6</v>
      </c>
      <c r="D264" s="15">
        <v>43270</v>
      </c>
      <c r="E264" s="107">
        <v>108325.1192704921</v>
      </c>
      <c r="K264" s="15"/>
      <c r="L264" s="102"/>
      <c r="N264" s="103"/>
    </row>
    <row r="265" spans="1:14" x14ac:dyDescent="0.35">
      <c r="A265">
        <v>10123</v>
      </c>
      <c r="B265">
        <v>2018</v>
      </c>
      <c r="C265">
        <v>6</v>
      </c>
      <c r="D265" s="15">
        <v>43271</v>
      </c>
      <c r="E265" s="107">
        <v>108325.1192704921</v>
      </c>
      <c r="K265" s="15"/>
      <c r="L265" s="102"/>
      <c r="N265" s="103"/>
    </row>
    <row r="266" spans="1:14" x14ac:dyDescent="0.35">
      <c r="A266">
        <v>10123</v>
      </c>
      <c r="B266">
        <v>2018</v>
      </c>
      <c r="C266">
        <v>6</v>
      </c>
      <c r="D266" s="15">
        <v>43272</v>
      </c>
      <c r="E266" s="107">
        <v>108325.1192704921</v>
      </c>
      <c r="K266" s="15"/>
      <c r="L266" s="102"/>
      <c r="N266" s="103"/>
    </row>
    <row r="267" spans="1:14" x14ac:dyDescent="0.35">
      <c r="A267">
        <v>10123</v>
      </c>
      <c r="B267">
        <v>2018</v>
      </c>
      <c r="C267">
        <v>6</v>
      </c>
      <c r="D267" s="15">
        <v>43273</v>
      </c>
      <c r="E267" s="107">
        <v>108325.1192704921</v>
      </c>
      <c r="K267" s="15"/>
      <c r="L267" s="102"/>
      <c r="N267" s="103"/>
    </row>
    <row r="268" spans="1:14" x14ac:dyDescent="0.35">
      <c r="A268">
        <v>10123</v>
      </c>
      <c r="B268">
        <v>2018</v>
      </c>
      <c r="C268">
        <v>6</v>
      </c>
      <c r="D268" s="15">
        <v>43274</v>
      </c>
      <c r="E268" s="107">
        <v>108325.1192704921</v>
      </c>
      <c r="K268" s="15"/>
      <c r="L268" s="102"/>
      <c r="N268" s="103"/>
    </row>
    <row r="269" spans="1:14" x14ac:dyDescent="0.35">
      <c r="A269">
        <v>10123</v>
      </c>
      <c r="B269">
        <v>2018</v>
      </c>
      <c r="C269">
        <v>6</v>
      </c>
      <c r="D269" s="15">
        <v>43275</v>
      </c>
      <c r="E269" s="107">
        <v>108325.1192704921</v>
      </c>
      <c r="K269" s="15"/>
      <c r="L269" s="102"/>
      <c r="N269" s="103"/>
    </row>
    <row r="270" spans="1:14" x14ac:dyDescent="0.35">
      <c r="A270">
        <v>10123</v>
      </c>
      <c r="B270">
        <v>2018</v>
      </c>
      <c r="C270">
        <v>6</v>
      </c>
      <c r="D270" s="15">
        <v>43276</v>
      </c>
      <c r="E270" s="107">
        <v>108325.1192704921</v>
      </c>
      <c r="K270" s="15"/>
      <c r="L270" s="102"/>
      <c r="N270" s="103"/>
    </row>
    <row r="271" spans="1:14" x14ac:dyDescent="0.35">
      <c r="A271">
        <v>10123</v>
      </c>
      <c r="B271">
        <v>2018</v>
      </c>
      <c r="C271">
        <v>6</v>
      </c>
      <c r="D271" s="15">
        <v>43277</v>
      </c>
      <c r="E271" s="107">
        <v>108325.1192704921</v>
      </c>
      <c r="K271" s="15"/>
      <c r="L271" s="102"/>
      <c r="N271" s="103"/>
    </row>
    <row r="272" spans="1:14" x14ac:dyDescent="0.35">
      <c r="A272">
        <v>10123</v>
      </c>
      <c r="B272">
        <v>2018</v>
      </c>
      <c r="C272">
        <v>6</v>
      </c>
      <c r="D272" s="15">
        <v>43278</v>
      </c>
      <c r="E272" s="107">
        <v>108325.1192704921</v>
      </c>
      <c r="K272" s="15"/>
      <c r="L272" s="102"/>
      <c r="N272" s="103"/>
    </row>
    <row r="273" spans="1:14" x14ac:dyDescent="0.35">
      <c r="A273">
        <v>10123</v>
      </c>
      <c r="B273">
        <v>2018</v>
      </c>
      <c r="C273">
        <v>6</v>
      </c>
      <c r="D273" s="15">
        <v>43279</v>
      </c>
      <c r="E273" s="107">
        <v>108325.1192704921</v>
      </c>
      <c r="K273" s="15"/>
      <c r="L273" s="102"/>
      <c r="N273" s="103"/>
    </row>
    <row r="274" spans="1:14" x14ac:dyDescent="0.35">
      <c r="A274">
        <v>10123</v>
      </c>
      <c r="B274">
        <v>2018</v>
      </c>
      <c r="C274">
        <v>6</v>
      </c>
      <c r="D274" s="15">
        <v>43280</v>
      </c>
      <c r="E274" s="107">
        <v>108325.1192704921</v>
      </c>
      <c r="K274" s="15"/>
      <c r="L274" s="102"/>
      <c r="N274" s="103"/>
    </row>
    <row r="275" spans="1:14" x14ac:dyDescent="0.35">
      <c r="A275">
        <v>10123</v>
      </c>
      <c r="B275">
        <v>2018</v>
      </c>
      <c r="C275">
        <v>6</v>
      </c>
      <c r="D275" s="15">
        <v>43281</v>
      </c>
      <c r="E275" s="107">
        <v>116243.22691192249</v>
      </c>
      <c r="K275" s="15"/>
      <c r="L275" s="102"/>
      <c r="N275" s="103"/>
    </row>
    <row r="276" spans="1:14" x14ac:dyDescent="0.35">
      <c r="A276">
        <v>10123</v>
      </c>
      <c r="B276">
        <v>2018</v>
      </c>
      <c r="C276">
        <v>7</v>
      </c>
      <c r="D276" s="15">
        <v>43282</v>
      </c>
      <c r="E276" s="107">
        <v>116243.22691192249</v>
      </c>
      <c r="K276" s="15"/>
      <c r="L276" s="102"/>
      <c r="N276" s="103"/>
    </row>
    <row r="277" spans="1:14" x14ac:dyDescent="0.35">
      <c r="A277">
        <v>10123</v>
      </c>
      <c r="B277">
        <v>2018</v>
      </c>
      <c r="C277">
        <v>7</v>
      </c>
      <c r="D277" s="15">
        <v>43283</v>
      </c>
      <c r="E277" s="107">
        <v>116243.22691192249</v>
      </c>
      <c r="K277" s="15"/>
      <c r="L277" s="102"/>
      <c r="N277" s="103"/>
    </row>
    <row r="278" spans="1:14" x14ac:dyDescent="0.35">
      <c r="A278">
        <v>10123</v>
      </c>
      <c r="B278">
        <v>2018</v>
      </c>
      <c r="C278">
        <v>7</v>
      </c>
      <c r="D278" s="15">
        <v>43284</v>
      </c>
      <c r="E278" s="107">
        <v>116243.22691192249</v>
      </c>
      <c r="K278" s="15"/>
      <c r="L278" s="102"/>
      <c r="N278" s="103"/>
    </row>
    <row r="279" spans="1:14" x14ac:dyDescent="0.35">
      <c r="A279">
        <v>10123</v>
      </c>
      <c r="B279">
        <v>2018</v>
      </c>
      <c r="C279">
        <v>7</v>
      </c>
      <c r="D279" s="15">
        <v>43285</v>
      </c>
      <c r="E279" s="107">
        <v>116243.22691192249</v>
      </c>
      <c r="K279" s="15"/>
      <c r="L279" s="102"/>
      <c r="N279" s="103"/>
    </row>
    <row r="280" spans="1:14" x14ac:dyDescent="0.35">
      <c r="A280">
        <v>10123</v>
      </c>
      <c r="B280">
        <v>2018</v>
      </c>
      <c r="C280">
        <v>7</v>
      </c>
      <c r="D280" s="15">
        <v>43286</v>
      </c>
      <c r="E280" s="107">
        <v>116243.22691192249</v>
      </c>
      <c r="K280" s="15"/>
      <c r="L280" s="102"/>
      <c r="N280" s="103"/>
    </row>
    <row r="281" spans="1:14" x14ac:dyDescent="0.35">
      <c r="A281">
        <v>10123</v>
      </c>
      <c r="B281">
        <v>2018</v>
      </c>
      <c r="C281">
        <v>7</v>
      </c>
      <c r="D281" s="15">
        <v>43287</v>
      </c>
      <c r="E281" s="107">
        <v>116243.22691192249</v>
      </c>
      <c r="K281" s="15"/>
      <c r="L281" s="102"/>
      <c r="N281" s="103"/>
    </row>
    <row r="282" spans="1:14" x14ac:dyDescent="0.35">
      <c r="A282">
        <v>10123</v>
      </c>
      <c r="B282">
        <v>2018</v>
      </c>
      <c r="C282">
        <v>7</v>
      </c>
      <c r="D282" s="15">
        <v>43288</v>
      </c>
      <c r="E282" s="107">
        <v>116243.22691192249</v>
      </c>
      <c r="K282" s="15"/>
      <c r="L282" s="102"/>
      <c r="N282" s="103"/>
    </row>
    <row r="283" spans="1:14" x14ac:dyDescent="0.35">
      <c r="A283">
        <v>10123</v>
      </c>
      <c r="B283">
        <v>2018</v>
      </c>
      <c r="C283">
        <v>7</v>
      </c>
      <c r="D283" s="15">
        <v>43289</v>
      </c>
      <c r="E283" s="107">
        <v>116243.22691192249</v>
      </c>
      <c r="K283" s="15"/>
      <c r="L283" s="102"/>
      <c r="N283" s="103"/>
    </row>
    <row r="284" spans="1:14" x14ac:dyDescent="0.35">
      <c r="A284">
        <v>10123</v>
      </c>
      <c r="B284">
        <v>2018</v>
      </c>
      <c r="C284">
        <v>7</v>
      </c>
      <c r="D284" s="15">
        <v>43290</v>
      </c>
      <c r="E284" s="107">
        <v>116243.22691192249</v>
      </c>
      <c r="K284" s="15"/>
      <c r="L284" s="102"/>
      <c r="N284" s="103"/>
    </row>
    <row r="285" spans="1:14" x14ac:dyDescent="0.35">
      <c r="A285">
        <v>10123</v>
      </c>
      <c r="B285">
        <v>2018</v>
      </c>
      <c r="C285">
        <v>7</v>
      </c>
      <c r="D285" s="15">
        <v>43291</v>
      </c>
      <c r="E285" s="107">
        <v>116243.22691192249</v>
      </c>
      <c r="K285" s="15"/>
      <c r="L285" s="102"/>
      <c r="N285" s="103"/>
    </row>
    <row r="286" spans="1:14" x14ac:dyDescent="0.35">
      <c r="A286">
        <v>10123</v>
      </c>
      <c r="B286">
        <v>2018</v>
      </c>
      <c r="C286">
        <v>7</v>
      </c>
      <c r="D286" s="15">
        <v>43292</v>
      </c>
      <c r="E286" s="107">
        <v>116243.22691192249</v>
      </c>
      <c r="K286" s="15"/>
      <c r="L286" s="102"/>
      <c r="N286" s="103"/>
    </row>
    <row r="287" spans="1:14" x14ac:dyDescent="0.35">
      <c r="A287">
        <v>10123</v>
      </c>
      <c r="B287">
        <v>2018</v>
      </c>
      <c r="C287">
        <v>7</v>
      </c>
      <c r="D287" s="15">
        <v>43293</v>
      </c>
      <c r="E287" s="107">
        <v>116243.22691192249</v>
      </c>
      <c r="K287" s="15"/>
      <c r="L287" s="102"/>
      <c r="N287" s="103"/>
    </row>
    <row r="288" spans="1:14" x14ac:dyDescent="0.35">
      <c r="A288">
        <v>10123</v>
      </c>
      <c r="B288">
        <v>2018</v>
      </c>
      <c r="C288">
        <v>7</v>
      </c>
      <c r="D288" s="15">
        <v>43294</v>
      </c>
      <c r="E288" s="107">
        <v>116243.22691192249</v>
      </c>
      <c r="K288" s="15"/>
      <c r="L288" s="102"/>
      <c r="N288" s="103"/>
    </row>
    <row r="289" spans="1:14" x14ac:dyDescent="0.35">
      <c r="A289">
        <v>10123</v>
      </c>
      <c r="B289">
        <v>2018</v>
      </c>
      <c r="C289">
        <v>7</v>
      </c>
      <c r="D289" s="15">
        <v>43295</v>
      </c>
      <c r="E289" s="107">
        <v>116243.22691192249</v>
      </c>
      <c r="K289" s="15"/>
      <c r="L289" s="102"/>
      <c r="N289" s="103"/>
    </row>
    <row r="290" spans="1:14" x14ac:dyDescent="0.35">
      <c r="A290">
        <v>10123</v>
      </c>
      <c r="B290">
        <v>2018</v>
      </c>
      <c r="C290">
        <v>7</v>
      </c>
      <c r="D290" s="15">
        <v>43296</v>
      </c>
      <c r="E290" s="107">
        <v>116243.22691192249</v>
      </c>
      <c r="K290" s="15"/>
      <c r="L290" s="102"/>
      <c r="N290" s="103"/>
    </row>
    <row r="291" spans="1:14" x14ac:dyDescent="0.35">
      <c r="A291">
        <v>10123</v>
      </c>
      <c r="B291">
        <v>2018</v>
      </c>
      <c r="C291">
        <v>7</v>
      </c>
      <c r="D291" s="15">
        <v>43297</v>
      </c>
      <c r="E291" s="107">
        <v>116243.22691192249</v>
      </c>
      <c r="K291" s="15"/>
      <c r="L291" s="102"/>
      <c r="N291" s="103"/>
    </row>
    <row r="292" spans="1:14" x14ac:dyDescent="0.35">
      <c r="A292">
        <v>10123</v>
      </c>
      <c r="B292">
        <v>2018</v>
      </c>
      <c r="C292">
        <v>7</v>
      </c>
      <c r="D292" s="15">
        <v>43298</v>
      </c>
      <c r="E292" s="107">
        <v>116243.22691192249</v>
      </c>
      <c r="K292" s="15"/>
      <c r="L292" s="102"/>
      <c r="N292" s="103"/>
    </row>
    <row r="293" spans="1:14" x14ac:dyDescent="0.35">
      <c r="A293">
        <v>10123</v>
      </c>
      <c r="B293">
        <v>2018</v>
      </c>
      <c r="C293">
        <v>7</v>
      </c>
      <c r="D293" s="15">
        <v>43299</v>
      </c>
      <c r="E293" s="107">
        <v>116243.22691192249</v>
      </c>
      <c r="K293" s="15"/>
      <c r="L293" s="102"/>
      <c r="N293" s="103"/>
    </row>
    <row r="294" spans="1:14" x14ac:dyDescent="0.35">
      <c r="A294">
        <v>10123</v>
      </c>
      <c r="B294">
        <v>2018</v>
      </c>
      <c r="C294">
        <v>7</v>
      </c>
      <c r="D294" s="15">
        <v>43300</v>
      </c>
      <c r="E294" s="107">
        <v>116243.22691192249</v>
      </c>
      <c r="K294" s="15"/>
      <c r="L294" s="102"/>
      <c r="N294" s="103"/>
    </row>
    <row r="295" spans="1:14" x14ac:dyDescent="0.35">
      <c r="A295">
        <v>10123</v>
      </c>
      <c r="B295">
        <v>2018</v>
      </c>
      <c r="C295">
        <v>7</v>
      </c>
      <c r="D295" s="15">
        <v>43301</v>
      </c>
      <c r="E295" s="107">
        <v>116243.22691192249</v>
      </c>
      <c r="K295" s="15"/>
      <c r="L295" s="102"/>
      <c r="N295" s="103"/>
    </row>
    <row r="296" spans="1:14" x14ac:dyDescent="0.35">
      <c r="A296">
        <v>10123</v>
      </c>
      <c r="B296">
        <v>2018</v>
      </c>
      <c r="C296">
        <v>7</v>
      </c>
      <c r="D296" s="15">
        <v>43302</v>
      </c>
      <c r="E296" s="107">
        <v>116243.22691192249</v>
      </c>
      <c r="K296" s="15"/>
      <c r="L296" s="102"/>
      <c r="N296" s="103"/>
    </row>
    <row r="297" spans="1:14" x14ac:dyDescent="0.35">
      <c r="A297">
        <v>10123</v>
      </c>
      <c r="B297">
        <v>2018</v>
      </c>
      <c r="C297">
        <v>7</v>
      </c>
      <c r="D297" s="15">
        <v>43303</v>
      </c>
      <c r="E297" s="107">
        <v>116243.22691192249</v>
      </c>
      <c r="K297" s="15"/>
      <c r="L297" s="102"/>
      <c r="N297" s="103"/>
    </row>
    <row r="298" spans="1:14" x14ac:dyDescent="0.35">
      <c r="A298">
        <v>10123</v>
      </c>
      <c r="B298">
        <v>2018</v>
      </c>
      <c r="C298">
        <v>7</v>
      </c>
      <c r="D298" s="15">
        <v>43304</v>
      </c>
      <c r="E298" s="107">
        <v>116243.22691192249</v>
      </c>
      <c r="K298" s="15"/>
      <c r="L298" s="102"/>
      <c r="N298" s="103"/>
    </row>
    <row r="299" spans="1:14" x14ac:dyDescent="0.35">
      <c r="A299">
        <v>10123</v>
      </c>
      <c r="B299">
        <v>2018</v>
      </c>
      <c r="C299">
        <v>7</v>
      </c>
      <c r="D299" s="15">
        <v>43305</v>
      </c>
      <c r="E299" s="107">
        <v>116243.22691192249</v>
      </c>
      <c r="K299" s="15"/>
      <c r="L299" s="102"/>
      <c r="N299" s="103"/>
    </row>
    <row r="300" spans="1:14" x14ac:dyDescent="0.35">
      <c r="A300">
        <v>10123</v>
      </c>
      <c r="B300">
        <v>2018</v>
      </c>
      <c r="C300">
        <v>7</v>
      </c>
      <c r="D300" s="15">
        <v>43306</v>
      </c>
      <c r="E300" s="107">
        <v>116243.22691192249</v>
      </c>
      <c r="K300" s="15"/>
      <c r="L300" s="102"/>
      <c r="N300" s="103"/>
    </row>
    <row r="301" spans="1:14" x14ac:dyDescent="0.35">
      <c r="A301">
        <v>10123</v>
      </c>
      <c r="B301">
        <v>2018</v>
      </c>
      <c r="C301">
        <v>7</v>
      </c>
      <c r="D301" s="15">
        <v>43307</v>
      </c>
      <c r="E301" s="107">
        <v>116243.22691192249</v>
      </c>
      <c r="K301" s="15"/>
      <c r="L301" s="102"/>
      <c r="N301" s="103"/>
    </row>
    <row r="302" spans="1:14" x14ac:dyDescent="0.35">
      <c r="A302">
        <v>10123</v>
      </c>
      <c r="B302">
        <v>2018</v>
      </c>
      <c r="C302">
        <v>7</v>
      </c>
      <c r="D302" s="15">
        <v>43308</v>
      </c>
      <c r="E302" s="107">
        <v>116243.22691192249</v>
      </c>
      <c r="K302" s="15"/>
      <c r="L302" s="102"/>
      <c r="N302" s="103"/>
    </row>
    <row r="303" spans="1:14" x14ac:dyDescent="0.35">
      <c r="A303">
        <v>10123</v>
      </c>
      <c r="B303">
        <v>2018</v>
      </c>
      <c r="C303">
        <v>7</v>
      </c>
      <c r="D303" s="15">
        <v>43309</v>
      </c>
      <c r="E303" s="107">
        <v>116243.22691192249</v>
      </c>
      <c r="K303" s="15"/>
      <c r="L303" s="102"/>
      <c r="N303" s="103"/>
    </row>
    <row r="304" spans="1:14" x14ac:dyDescent="0.35">
      <c r="A304">
        <v>10123</v>
      </c>
      <c r="B304">
        <v>2018</v>
      </c>
      <c r="C304">
        <v>7</v>
      </c>
      <c r="D304" s="15">
        <v>43310</v>
      </c>
      <c r="E304" s="107">
        <v>116243.22691192249</v>
      </c>
      <c r="K304" s="15"/>
      <c r="L304" s="102"/>
      <c r="N304" s="103"/>
    </row>
    <row r="305" spans="1:14" x14ac:dyDescent="0.35">
      <c r="A305">
        <v>10123</v>
      </c>
      <c r="B305">
        <v>2018</v>
      </c>
      <c r="C305">
        <v>7</v>
      </c>
      <c r="D305" s="15">
        <v>43311</v>
      </c>
      <c r="E305" s="107">
        <v>116243.22691192249</v>
      </c>
      <c r="K305" s="15"/>
      <c r="L305" s="102"/>
      <c r="N305" s="103"/>
    </row>
    <row r="306" spans="1:14" x14ac:dyDescent="0.35">
      <c r="A306">
        <v>10123</v>
      </c>
      <c r="B306">
        <v>2018</v>
      </c>
      <c r="C306">
        <v>7</v>
      </c>
      <c r="D306" s="15">
        <v>43312</v>
      </c>
      <c r="E306" s="107">
        <v>115903.61463291167</v>
      </c>
      <c r="K306" s="15"/>
      <c r="L306" s="102"/>
      <c r="N306" s="103"/>
    </row>
    <row r="307" spans="1:14" x14ac:dyDescent="0.35">
      <c r="A307">
        <v>10123</v>
      </c>
      <c r="B307">
        <v>2018</v>
      </c>
      <c r="C307">
        <v>8</v>
      </c>
      <c r="D307" s="15">
        <v>43313</v>
      </c>
      <c r="E307" s="107">
        <v>115903.61463291167</v>
      </c>
      <c r="K307" s="15"/>
      <c r="L307" s="102"/>
      <c r="N307" s="103"/>
    </row>
    <row r="308" spans="1:14" x14ac:dyDescent="0.35">
      <c r="A308">
        <v>10123</v>
      </c>
      <c r="B308">
        <v>2018</v>
      </c>
      <c r="C308">
        <v>8</v>
      </c>
      <c r="D308" s="15">
        <v>43314</v>
      </c>
      <c r="E308" s="107">
        <v>115903.61463291167</v>
      </c>
      <c r="K308" s="15"/>
      <c r="L308" s="102"/>
      <c r="N308" s="103"/>
    </row>
    <row r="309" spans="1:14" x14ac:dyDescent="0.35">
      <c r="A309">
        <v>10123</v>
      </c>
      <c r="B309">
        <v>2018</v>
      </c>
      <c r="C309">
        <v>8</v>
      </c>
      <c r="D309" s="15">
        <v>43315</v>
      </c>
      <c r="E309" s="107">
        <v>115903.61463291167</v>
      </c>
      <c r="K309" s="15"/>
      <c r="L309" s="102"/>
      <c r="N309" s="103"/>
    </row>
    <row r="310" spans="1:14" x14ac:dyDescent="0.35">
      <c r="A310">
        <v>10123</v>
      </c>
      <c r="B310">
        <v>2018</v>
      </c>
      <c r="C310">
        <v>8</v>
      </c>
      <c r="D310" s="15">
        <v>43316</v>
      </c>
      <c r="E310" s="107">
        <v>115903.61463291167</v>
      </c>
      <c r="K310" s="15"/>
      <c r="L310" s="102"/>
      <c r="N310" s="103"/>
    </row>
    <row r="311" spans="1:14" x14ac:dyDescent="0.35">
      <c r="A311">
        <v>10123</v>
      </c>
      <c r="B311">
        <v>2018</v>
      </c>
      <c r="C311">
        <v>8</v>
      </c>
      <c r="D311" s="15">
        <v>43317</v>
      </c>
      <c r="E311" s="107">
        <v>115903.61463291167</v>
      </c>
      <c r="K311" s="15"/>
      <c r="L311" s="102"/>
      <c r="N311" s="103"/>
    </row>
    <row r="312" spans="1:14" x14ac:dyDescent="0.35">
      <c r="A312">
        <v>10123</v>
      </c>
      <c r="B312">
        <v>2018</v>
      </c>
      <c r="C312">
        <v>8</v>
      </c>
      <c r="D312" s="15">
        <v>43318</v>
      </c>
      <c r="E312" s="107">
        <v>115903.61463291167</v>
      </c>
      <c r="K312" s="15"/>
      <c r="L312" s="102"/>
      <c r="N312" s="103"/>
    </row>
    <row r="313" spans="1:14" x14ac:dyDescent="0.35">
      <c r="A313">
        <v>10123</v>
      </c>
      <c r="B313">
        <v>2018</v>
      </c>
      <c r="C313">
        <v>8</v>
      </c>
      <c r="D313" s="15">
        <v>43319</v>
      </c>
      <c r="E313" s="107">
        <v>115903.61463291167</v>
      </c>
      <c r="K313" s="15"/>
      <c r="L313" s="102"/>
      <c r="N313" s="103"/>
    </row>
    <row r="314" spans="1:14" x14ac:dyDescent="0.35">
      <c r="A314">
        <v>10123</v>
      </c>
      <c r="B314">
        <v>2018</v>
      </c>
      <c r="C314">
        <v>8</v>
      </c>
      <c r="D314" s="15">
        <v>43320</v>
      </c>
      <c r="E314" s="107">
        <v>115903.61463291167</v>
      </c>
      <c r="K314" s="15"/>
      <c r="L314" s="102"/>
      <c r="N314" s="103"/>
    </row>
    <row r="315" spans="1:14" x14ac:dyDescent="0.35">
      <c r="A315">
        <v>10123</v>
      </c>
      <c r="B315">
        <v>2018</v>
      </c>
      <c r="C315">
        <v>8</v>
      </c>
      <c r="D315" s="15">
        <v>43321</v>
      </c>
      <c r="E315" s="107">
        <v>115903.61463291167</v>
      </c>
      <c r="K315" s="15"/>
      <c r="L315" s="102"/>
      <c r="N315" s="103"/>
    </row>
    <row r="316" spans="1:14" x14ac:dyDescent="0.35">
      <c r="A316">
        <v>10123</v>
      </c>
      <c r="B316">
        <v>2018</v>
      </c>
      <c r="C316">
        <v>8</v>
      </c>
      <c r="D316" s="15">
        <v>43322</v>
      </c>
      <c r="E316" s="107">
        <v>115903.61463291167</v>
      </c>
      <c r="K316" s="15"/>
      <c r="L316" s="102"/>
      <c r="N316" s="103"/>
    </row>
    <row r="317" spans="1:14" x14ac:dyDescent="0.35">
      <c r="A317">
        <v>10123</v>
      </c>
      <c r="B317">
        <v>2018</v>
      </c>
      <c r="C317">
        <v>8</v>
      </c>
      <c r="D317" s="15">
        <v>43323</v>
      </c>
      <c r="E317" s="107">
        <v>115903.61463291167</v>
      </c>
      <c r="K317" s="15"/>
      <c r="L317" s="102"/>
      <c r="N317" s="103"/>
    </row>
    <row r="318" spans="1:14" x14ac:dyDescent="0.35">
      <c r="A318">
        <v>10123</v>
      </c>
      <c r="B318">
        <v>2018</v>
      </c>
      <c r="C318">
        <v>8</v>
      </c>
      <c r="D318" s="15">
        <v>43324</v>
      </c>
      <c r="E318" s="107">
        <v>115903.61463291167</v>
      </c>
      <c r="K318" s="15"/>
      <c r="L318" s="102"/>
      <c r="N318" s="103"/>
    </row>
    <row r="319" spans="1:14" x14ac:dyDescent="0.35">
      <c r="A319">
        <v>10123</v>
      </c>
      <c r="B319">
        <v>2018</v>
      </c>
      <c r="C319">
        <v>8</v>
      </c>
      <c r="D319" s="15">
        <v>43325</v>
      </c>
      <c r="E319" s="107">
        <v>115903.61463291167</v>
      </c>
      <c r="K319" s="15"/>
      <c r="L319" s="102"/>
      <c r="N319" s="103"/>
    </row>
    <row r="320" spans="1:14" x14ac:dyDescent="0.35">
      <c r="A320">
        <v>10123</v>
      </c>
      <c r="B320">
        <v>2018</v>
      </c>
      <c r="C320">
        <v>8</v>
      </c>
      <c r="D320" s="15">
        <v>43326</v>
      </c>
      <c r="E320" s="107">
        <v>115903.61463291167</v>
      </c>
      <c r="K320" s="15"/>
      <c r="L320" s="102"/>
      <c r="N320" s="103"/>
    </row>
    <row r="321" spans="1:14" x14ac:dyDescent="0.35">
      <c r="A321">
        <v>10123</v>
      </c>
      <c r="B321">
        <v>2018</v>
      </c>
      <c r="C321">
        <v>8</v>
      </c>
      <c r="D321" s="15">
        <v>43327</v>
      </c>
      <c r="E321" s="107">
        <v>115903.61463291167</v>
      </c>
      <c r="K321" s="15"/>
      <c r="L321" s="102"/>
      <c r="N321" s="103"/>
    </row>
    <row r="322" spans="1:14" x14ac:dyDescent="0.35">
      <c r="A322">
        <v>10123</v>
      </c>
      <c r="B322">
        <v>2018</v>
      </c>
      <c r="C322">
        <v>8</v>
      </c>
      <c r="D322" s="15">
        <v>43328</v>
      </c>
      <c r="E322" s="107">
        <v>115903.61463291167</v>
      </c>
      <c r="K322" s="15"/>
      <c r="L322" s="102"/>
      <c r="N322" s="103"/>
    </row>
    <row r="323" spans="1:14" x14ac:dyDescent="0.35">
      <c r="A323">
        <v>10123</v>
      </c>
      <c r="B323">
        <v>2018</v>
      </c>
      <c r="C323">
        <v>8</v>
      </c>
      <c r="D323" s="15">
        <v>43329</v>
      </c>
      <c r="E323" s="107">
        <v>115903.61463291167</v>
      </c>
      <c r="K323" s="15"/>
      <c r="L323" s="102"/>
      <c r="N323" s="103"/>
    </row>
    <row r="324" spans="1:14" x14ac:dyDescent="0.35">
      <c r="A324">
        <v>10123</v>
      </c>
      <c r="B324">
        <v>2018</v>
      </c>
      <c r="C324">
        <v>8</v>
      </c>
      <c r="D324" s="15">
        <v>43330</v>
      </c>
      <c r="E324" s="107">
        <v>115903.61463291167</v>
      </c>
      <c r="K324" s="15"/>
      <c r="L324" s="102"/>
      <c r="N324" s="103"/>
    </row>
    <row r="325" spans="1:14" x14ac:dyDescent="0.35">
      <c r="A325">
        <v>10123</v>
      </c>
      <c r="B325">
        <v>2018</v>
      </c>
      <c r="C325">
        <v>8</v>
      </c>
      <c r="D325" s="15">
        <v>43331</v>
      </c>
      <c r="E325" s="107">
        <v>115903.61463291167</v>
      </c>
      <c r="K325" s="15"/>
      <c r="L325" s="102"/>
      <c r="N325" s="103"/>
    </row>
    <row r="326" spans="1:14" x14ac:dyDescent="0.35">
      <c r="A326">
        <v>10123</v>
      </c>
      <c r="B326">
        <v>2018</v>
      </c>
      <c r="C326">
        <v>8</v>
      </c>
      <c r="D326" s="15">
        <v>43332</v>
      </c>
      <c r="E326" s="107">
        <v>115903.61463291167</v>
      </c>
      <c r="K326" s="15"/>
      <c r="L326" s="102"/>
      <c r="N326" s="103"/>
    </row>
    <row r="327" spans="1:14" x14ac:dyDescent="0.35">
      <c r="A327">
        <v>10123</v>
      </c>
      <c r="B327">
        <v>2018</v>
      </c>
      <c r="C327">
        <v>8</v>
      </c>
      <c r="D327" s="15">
        <v>43333</v>
      </c>
      <c r="E327" s="107">
        <v>115903.61463291167</v>
      </c>
      <c r="K327" s="15"/>
      <c r="L327" s="102"/>
      <c r="N327" s="103"/>
    </row>
    <row r="328" spans="1:14" x14ac:dyDescent="0.35">
      <c r="A328">
        <v>10123</v>
      </c>
      <c r="B328">
        <v>2018</v>
      </c>
      <c r="C328">
        <v>8</v>
      </c>
      <c r="D328" s="15">
        <v>43334</v>
      </c>
      <c r="E328" s="107">
        <v>115903.61463291167</v>
      </c>
      <c r="K328" s="15"/>
      <c r="L328" s="102"/>
      <c r="N328" s="103"/>
    </row>
    <row r="329" spans="1:14" x14ac:dyDescent="0.35">
      <c r="A329">
        <v>10123</v>
      </c>
      <c r="B329">
        <v>2018</v>
      </c>
      <c r="C329">
        <v>8</v>
      </c>
      <c r="D329" s="15">
        <v>43335</v>
      </c>
      <c r="E329" s="107">
        <v>115903.61463291167</v>
      </c>
      <c r="K329" s="15"/>
      <c r="L329" s="102"/>
      <c r="N329" s="103"/>
    </row>
    <row r="330" spans="1:14" x14ac:dyDescent="0.35">
      <c r="A330">
        <v>10123</v>
      </c>
      <c r="B330">
        <v>2018</v>
      </c>
      <c r="C330">
        <v>8</v>
      </c>
      <c r="D330" s="15">
        <v>43336</v>
      </c>
      <c r="E330" s="107">
        <v>115903.61463291167</v>
      </c>
      <c r="K330" s="15"/>
      <c r="L330" s="102"/>
      <c r="N330" s="103"/>
    </row>
    <row r="331" spans="1:14" x14ac:dyDescent="0.35">
      <c r="A331">
        <v>10123</v>
      </c>
      <c r="B331">
        <v>2018</v>
      </c>
      <c r="C331">
        <v>8</v>
      </c>
      <c r="D331" s="15">
        <v>43337</v>
      </c>
      <c r="E331" s="107">
        <v>115903.61463291167</v>
      </c>
      <c r="K331" s="15"/>
      <c r="L331" s="102"/>
      <c r="N331" s="103"/>
    </row>
    <row r="332" spans="1:14" x14ac:dyDescent="0.35">
      <c r="A332">
        <v>10123</v>
      </c>
      <c r="B332">
        <v>2018</v>
      </c>
      <c r="C332">
        <v>8</v>
      </c>
      <c r="D332" s="15">
        <v>43338</v>
      </c>
      <c r="E332" s="107">
        <v>115903.61463291167</v>
      </c>
      <c r="K332" s="15"/>
      <c r="L332" s="102"/>
      <c r="N332" s="103"/>
    </row>
    <row r="333" spans="1:14" x14ac:dyDescent="0.35">
      <c r="A333">
        <v>10123</v>
      </c>
      <c r="B333">
        <v>2018</v>
      </c>
      <c r="C333">
        <v>8</v>
      </c>
      <c r="D333" s="15">
        <v>43339</v>
      </c>
      <c r="E333" s="107">
        <v>115903.61463291167</v>
      </c>
      <c r="K333" s="15"/>
      <c r="L333" s="102"/>
      <c r="N333" s="103"/>
    </row>
    <row r="334" spans="1:14" x14ac:dyDescent="0.35">
      <c r="A334">
        <v>10123</v>
      </c>
      <c r="B334">
        <v>2018</v>
      </c>
      <c r="C334">
        <v>8</v>
      </c>
      <c r="D334" s="15">
        <v>43340</v>
      </c>
      <c r="E334" s="107">
        <v>115903.61463291167</v>
      </c>
      <c r="K334" s="15"/>
      <c r="L334" s="102"/>
      <c r="N334" s="103"/>
    </row>
    <row r="335" spans="1:14" x14ac:dyDescent="0.35">
      <c r="A335">
        <v>10123</v>
      </c>
      <c r="B335">
        <v>2018</v>
      </c>
      <c r="C335">
        <v>8</v>
      </c>
      <c r="D335" s="15">
        <v>43341</v>
      </c>
      <c r="E335" s="107">
        <v>115903.61463291167</v>
      </c>
      <c r="K335" s="15"/>
      <c r="L335" s="102"/>
      <c r="N335" s="103"/>
    </row>
    <row r="336" spans="1:14" x14ac:dyDescent="0.35">
      <c r="A336">
        <v>10123</v>
      </c>
      <c r="B336">
        <v>2018</v>
      </c>
      <c r="C336">
        <v>8</v>
      </c>
      <c r="D336" s="15">
        <v>43342</v>
      </c>
      <c r="E336" s="107">
        <v>115903.61463291167</v>
      </c>
      <c r="K336" s="15"/>
      <c r="L336" s="102"/>
      <c r="N336" s="103"/>
    </row>
    <row r="337" spans="1:14" x14ac:dyDescent="0.35">
      <c r="A337">
        <v>10123</v>
      </c>
      <c r="B337">
        <v>2018</v>
      </c>
      <c r="C337">
        <v>8</v>
      </c>
      <c r="D337" s="15">
        <v>43343</v>
      </c>
      <c r="E337" s="107">
        <v>119006.12840092667</v>
      </c>
      <c r="K337" s="15"/>
      <c r="L337" s="102"/>
      <c r="N337" s="103"/>
    </row>
    <row r="338" spans="1:14" x14ac:dyDescent="0.35">
      <c r="A338">
        <v>10123</v>
      </c>
      <c r="B338">
        <v>2018</v>
      </c>
      <c r="C338">
        <v>9</v>
      </c>
      <c r="D338" s="15">
        <v>43344</v>
      </c>
      <c r="E338" s="107">
        <v>119006.12840092667</v>
      </c>
      <c r="K338" s="15"/>
      <c r="L338" s="102"/>
      <c r="N338" s="103"/>
    </row>
    <row r="339" spans="1:14" x14ac:dyDescent="0.35">
      <c r="A339">
        <v>10123</v>
      </c>
      <c r="B339">
        <v>2018</v>
      </c>
      <c r="C339">
        <v>9</v>
      </c>
      <c r="D339" s="15">
        <v>43345</v>
      </c>
      <c r="E339" s="107">
        <v>119006.12840092667</v>
      </c>
      <c r="K339" s="15"/>
      <c r="L339" s="102"/>
      <c r="N339" s="103"/>
    </row>
    <row r="340" spans="1:14" x14ac:dyDescent="0.35">
      <c r="A340">
        <v>10123</v>
      </c>
      <c r="B340">
        <v>2018</v>
      </c>
      <c r="C340">
        <v>9</v>
      </c>
      <c r="D340" s="15">
        <v>43346</v>
      </c>
      <c r="E340" s="107">
        <v>119006.12840092667</v>
      </c>
      <c r="K340" s="15"/>
      <c r="L340" s="102"/>
      <c r="N340" s="103"/>
    </row>
    <row r="341" spans="1:14" x14ac:dyDescent="0.35">
      <c r="A341">
        <v>10123</v>
      </c>
      <c r="B341">
        <v>2018</v>
      </c>
      <c r="C341">
        <v>9</v>
      </c>
      <c r="D341" s="15">
        <v>43347</v>
      </c>
      <c r="E341" s="107">
        <v>119006.12840092667</v>
      </c>
      <c r="K341" s="15"/>
      <c r="L341" s="102"/>
      <c r="N341" s="103"/>
    </row>
    <row r="342" spans="1:14" x14ac:dyDescent="0.35">
      <c r="A342">
        <v>10123</v>
      </c>
      <c r="B342">
        <v>2018</v>
      </c>
      <c r="C342">
        <v>9</v>
      </c>
      <c r="D342" s="15">
        <v>43348</v>
      </c>
      <c r="E342" s="107">
        <v>119006.12840092667</v>
      </c>
      <c r="K342" s="15"/>
      <c r="L342" s="102"/>
      <c r="N342" s="103"/>
    </row>
    <row r="343" spans="1:14" x14ac:dyDescent="0.35">
      <c r="A343">
        <v>10123</v>
      </c>
      <c r="B343">
        <v>2018</v>
      </c>
      <c r="C343">
        <v>9</v>
      </c>
      <c r="D343" s="15">
        <v>43349</v>
      </c>
      <c r="E343" s="107">
        <v>119006.12840092667</v>
      </c>
      <c r="K343" s="15"/>
      <c r="L343" s="102"/>
      <c r="N343" s="103"/>
    </row>
    <row r="344" spans="1:14" x14ac:dyDescent="0.35">
      <c r="A344">
        <v>10123</v>
      </c>
      <c r="B344">
        <v>2018</v>
      </c>
      <c r="C344">
        <v>9</v>
      </c>
      <c r="D344" s="15">
        <v>43350</v>
      </c>
      <c r="E344" s="107">
        <v>119006.12840092667</v>
      </c>
      <c r="K344" s="15"/>
      <c r="L344" s="102"/>
      <c r="N344" s="103"/>
    </row>
    <row r="345" spans="1:14" x14ac:dyDescent="0.35">
      <c r="A345">
        <v>10123</v>
      </c>
      <c r="B345">
        <v>2018</v>
      </c>
      <c r="C345">
        <v>9</v>
      </c>
      <c r="D345" s="15">
        <v>43351</v>
      </c>
      <c r="E345" s="107">
        <v>119006.12840092667</v>
      </c>
      <c r="K345" s="15"/>
      <c r="L345" s="102"/>
      <c r="N345" s="103"/>
    </row>
    <row r="346" spans="1:14" x14ac:dyDescent="0.35">
      <c r="A346">
        <v>10123</v>
      </c>
      <c r="B346">
        <v>2018</v>
      </c>
      <c r="C346">
        <v>9</v>
      </c>
      <c r="D346" s="15">
        <v>43352</v>
      </c>
      <c r="E346" s="107">
        <v>119006.12840092667</v>
      </c>
      <c r="K346" s="15"/>
      <c r="L346" s="102"/>
      <c r="N346" s="103"/>
    </row>
    <row r="347" spans="1:14" x14ac:dyDescent="0.35">
      <c r="A347">
        <v>10123</v>
      </c>
      <c r="B347">
        <v>2018</v>
      </c>
      <c r="C347">
        <v>9</v>
      </c>
      <c r="D347" s="15">
        <v>43353</v>
      </c>
      <c r="E347" s="107">
        <v>119006.12840092667</v>
      </c>
      <c r="K347" s="15"/>
      <c r="L347" s="102"/>
      <c r="N347" s="103"/>
    </row>
    <row r="348" spans="1:14" x14ac:dyDescent="0.35">
      <c r="A348">
        <v>10123</v>
      </c>
      <c r="B348">
        <v>2018</v>
      </c>
      <c r="C348">
        <v>9</v>
      </c>
      <c r="D348" s="15">
        <v>43354</v>
      </c>
      <c r="E348" s="107">
        <v>119006.12840092667</v>
      </c>
      <c r="K348" s="15"/>
      <c r="L348" s="102"/>
      <c r="N348" s="103"/>
    </row>
    <row r="349" spans="1:14" x14ac:dyDescent="0.35">
      <c r="A349">
        <v>10123</v>
      </c>
      <c r="B349">
        <v>2018</v>
      </c>
      <c r="C349">
        <v>9</v>
      </c>
      <c r="D349" s="15">
        <v>43355</v>
      </c>
      <c r="E349" s="107">
        <v>119006.12840092667</v>
      </c>
      <c r="K349" s="15"/>
      <c r="L349" s="102"/>
      <c r="N349" s="103"/>
    </row>
    <row r="350" spans="1:14" x14ac:dyDescent="0.35">
      <c r="A350">
        <v>10123</v>
      </c>
      <c r="B350">
        <v>2018</v>
      </c>
      <c r="C350">
        <v>9</v>
      </c>
      <c r="D350" s="15">
        <v>43356</v>
      </c>
      <c r="E350" s="107">
        <v>119006.12840092667</v>
      </c>
      <c r="K350" s="15"/>
      <c r="L350" s="102"/>
      <c r="N350" s="103"/>
    </row>
    <row r="351" spans="1:14" x14ac:dyDescent="0.35">
      <c r="A351">
        <v>10123</v>
      </c>
      <c r="B351">
        <v>2018</v>
      </c>
      <c r="C351">
        <v>9</v>
      </c>
      <c r="D351" s="15">
        <v>43357</v>
      </c>
      <c r="E351" s="107">
        <v>119006.12840092667</v>
      </c>
      <c r="K351" s="15"/>
      <c r="L351" s="102"/>
      <c r="N351" s="103"/>
    </row>
    <row r="352" spans="1:14" x14ac:dyDescent="0.35">
      <c r="A352">
        <v>10123</v>
      </c>
      <c r="B352">
        <v>2018</v>
      </c>
      <c r="C352">
        <v>9</v>
      </c>
      <c r="D352" s="15">
        <v>43358</v>
      </c>
      <c r="E352" s="107">
        <v>119006.12840092667</v>
      </c>
      <c r="K352" s="15"/>
      <c r="L352" s="102"/>
      <c r="N352" s="103"/>
    </row>
    <row r="353" spans="1:14" x14ac:dyDescent="0.35">
      <c r="A353">
        <v>10123</v>
      </c>
      <c r="B353">
        <v>2018</v>
      </c>
      <c r="C353">
        <v>9</v>
      </c>
      <c r="D353" s="15">
        <v>43359</v>
      </c>
      <c r="E353" s="107">
        <v>119006.12840092667</v>
      </c>
      <c r="K353" s="15"/>
      <c r="L353" s="102"/>
      <c r="N353" s="103"/>
    </row>
    <row r="354" spans="1:14" x14ac:dyDescent="0.35">
      <c r="A354">
        <v>10123</v>
      </c>
      <c r="B354">
        <v>2018</v>
      </c>
      <c r="C354">
        <v>9</v>
      </c>
      <c r="D354" s="15">
        <v>43360</v>
      </c>
      <c r="E354" s="107">
        <v>119006.12840092667</v>
      </c>
      <c r="K354" s="15"/>
      <c r="L354" s="102"/>
      <c r="N354" s="103"/>
    </row>
    <row r="355" spans="1:14" x14ac:dyDescent="0.35">
      <c r="A355">
        <v>10123</v>
      </c>
      <c r="B355">
        <v>2018</v>
      </c>
      <c r="C355">
        <v>9</v>
      </c>
      <c r="D355" s="15">
        <v>43361</v>
      </c>
      <c r="E355" s="107">
        <v>119006.12840092667</v>
      </c>
      <c r="K355" s="15"/>
      <c r="L355" s="102"/>
      <c r="N355" s="103"/>
    </row>
    <row r="356" spans="1:14" x14ac:dyDescent="0.35">
      <c r="A356">
        <v>10123</v>
      </c>
      <c r="B356">
        <v>2018</v>
      </c>
      <c r="C356">
        <v>9</v>
      </c>
      <c r="D356" s="15">
        <v>43362</v>
      </c>
      <c r="E356" s="107">
        <v>119006.12840092667</v>
      </c>
      <c r="K356" s="15"/>
      <c r="L356" s="102"/>
      <c r="N356" s="103"/>
    </row>
    <row r="357" spans="1:14" x14ac:dyDescent="0.35">
      <c r="A357">
        <v>10123</v>
      </c>
      <c r="B357">
        <v>2018</v>
      </c>
      <c r="C357">
        <v>9</v>
      </c>
      <c r="D357" s="15">
        <v>43363</v>
      </c>
      <c r="E357" s="107">
        <v>119006.12840092667</v>
      </c>
      <c r="K357" s="15"/>
      <c r="L357" s="102"/>
      <c r="N357" s="103"/>
    </row>
    <row r="358" spans="1:14" x14ac:dyDescent="0.35">
      <c r="A358">
        <v>10123</v>
      </c>
      <c r="B358">
        <v>2018</v>
      </c>
      <c r="C358">
        <v>9</v>
      </c>
      <c r="D358" s="15">
        <v>43364</v>
      </c>
      <c r="E358" s="107">
        <v>119006.12840092667</v>
      </c>
      <c r="K358" s="15"/>
      <c r="L358" s="102"/>
      <c r="N358" s="103"/>
    </row>
    <row r="359" spans="1:14" x14ac:dyDescent="0.35">
      <c r="A359">
        <v>10123</v>
      </c>
      <c r="B359">
        <v>2018</v>
      </c>
      <c r="C359">
        <v>9</v>
      </c>
      <c r="D359" s="15">
        <v>43365</v>
      </c>
      <c r="E359" s="107">
        <v>119006.12840092667</v>
      </c>
      <c r="K359" s="15"/>
      <c r="L359" s="102"/>
      <c r="N359" s="103"/>
    </row>
    <row r="360" spans="1:14" x14ac:dyDescent="0.35">
      <c r="A360">
        <v>10123</v>
      </c>
      <c r="B360">
        <v>2018</v>
      </c>
      <c r="C360">
        <v>9</v>
      </c>
      <c r="D360" s="15">
        <v>43366</v>
      </c>
      <c r="E360" s="107">
        <v>119006.12840092667</v>
      </c>
      <c r="K360" s="15"/>
      <c r="L360" s="102"/>
      <c r="N360" s="103"/>
    </row>
    <row r="361" spans="1:14" x14ac:dyDescent="0.35">
      <c r="A361">
        <v>10123</v>
      </c>
      <c r="B361">
        <v>2018</v>
      </c>
      <c r="C361">
        <v>9</v>
      </c>
      <c r="D361" s="15">
        <v>43367</v>
      </c>
      <c r="E361" s="107">
        <v>119006.12840092667</v>
      </c>
      <c r="K361" s="15"/>
      <c r="L361" s="102"/>
      <c r="N361" s="103"/>
    </row>
    <row r="362" spans="1:14" x14ac:dyDescent="0.35">
      <c r="A362">
        <v>10123</v>
      </c>
      <c r="B362">
        <v>2018</v>
      </c>
      <c r="C362">
        <v>9</v>
      </c>
      <c r="D362" s="15">
        <v>43368</v>
      </c>
      <c r="E362" s="107">
        <v>119006.12840092667</v>
      </c>
      <c r="K362" s="15"/>
      <c r="L362" s="102"/>
      <c r="N362" s="103"/>
    </row>
    <row r="363" spans="1:14" x14ac:dyDescent="0.35">
      <c r="A363">
        <v>10123</v>
      </c>
      <c r="B363">
        <v>2018</v>
      </c>
      <c r="C363">
        <v>9</v>
      </c>
      <c r="D363" s="15">
        <v>43369</v>
      </c>
      <c r="E363" s="107">
        <v>119006.12840092667</v>
      </c>
      <c r="K363" s="15"/>
      <c r="L363" s="102"/>
      <c r="N363" s="103"/>
    </row>
    <row r="364" spans="1:14" x14ac:dyDescent="0.35">
      <c r="A364">
        <v>10123</v>
      </c>
      <c r="B364">
        <v>2018</v>
      </c>
      <c r="C364">
        <v>9</v>
      </c>
      <c r="D364" s="15">
        <v>43370</v>
      </c>
      <c r="E364" s="107">
        <v>119006.12840092667</v>
      </c>
      <c r="K364" s="15"/>
      <c r="L364" s="102"/>
      <c r="N364" s="103"/>
    </row>
    <row r="365" spans="1:14" x14ac:dyDescent="0.35">
      <c r="A365">
        <v>10123</v>
      </c>
      <c r="B365">
        <v>2018</v>
      </c>
      <c r="C365">
        <v>9</v>
      </c>
      <c r="D365" s="15">
        <v>43371</v>
      </c>
      <c r="E365" s="107">
        <v>119006.12840092667</v>
      </c>
      <c r="K365" s="15"/>
      <c r="L365" s="102"/>
      <c r="N365" s="103"/>
    </row>
    <row r="366" spans="1:14" x14ac:dyDescent="0.35">
      <c r="A366">
        <v>10123</v>
      </c>
      <c r="B366">
        <v>2018</v>
      </c>
      <c r="C366">
        <v>9</v>
      </c>
      <c r="D366" s="15">
        <v>43372</v>
      </c>
      <c r="E366" s="107">
        <v>119006.12840092667</v>
      </c>
      <c r="K366" s="15"/>
      <c r="L366" s="102"/>
      <c r="N366" s="103"/>
    </row>
    <row r="367" spans="1:14" x14ac:dyDescent="0.35">
      <c r="A367">
        <v>10123</v>
      </c>
      <c r="B367">
        <v>2018</v>
      </c>
      <c r="C367">
        <v>9</v>
      </c>
      <c r="D367" s="15">
        <v>43373</v>
      </c>
      <c r="E367" s="107">
        <v>119006.12840092667</v>
      </c>
      <c r="K367" s="15"/>
      <c r="L367" s="102"/>
      <c r="N367" s="103"/>
    </row>
    <row r="368" spans="1:14" x14ac:dyDescent="0.35">
      <c r="A368">
        <v>10123</v>
      </c>
      <c r="B368">
        <v>2018</v>
      </c>
      <c r="C368">
        <v>10</v>
      </c>
      <c r="D368" s="15">
        <v>43374</v>
      </c>
      <c r="E368" s="107">
        <v>121237.28636143958</v>
      </c>
      <c r="K368" s="15"/>
      <c r="L368" s="102"/>
      <c r="N368" s="103"/>
    </row>
    <row r="369" spans="1:14" x14ac:dyDescent="0.35">
      <c r="A369">
        <v>10123</v>
      </c>
      <c r="B369">
        <v>2018</v>
      </c>
      <c r="C369">
        <v>10</v>
      </c>
      <c r="D369" s="15">
        <v>43375</v>
      </c>
      <c r="E369" s="107">
        <v>121237.28636143958</v>
      </c>
      <c r="K369" s="15"/>
      <c r="L369" s="102"/>
      <c r="N369" s="103"/>
    </row>
    <row r="370" spans="1:14" x14ac:dyDescent="0.35">
      <c r="A370">
        <v>10123</v>
      </c>
      <c r="B370">
        <v>2018</v>
      </c>
      <c r="C370">
        <v>10</v>
      </c>
      <c r="D370" s="15">
        <v>43376</v>
      </c>
      <c r="E370" s="107">
        <v>121237.28636143958</v>
      </c>
      <c r="K370" s="15"/>
      <c r="L370" s="102"/>
      <c r="N370" s="103"/>
    </row>
    <row r="371" spans="1:14" x14ac:dyDescent="0.35">
      <c r="A371">
        <v>10123</v>
      </c>
      <c r="B371">
        <v>2018</v>
      </c>
      <c r="C371">
        <v>10</v>
      </c>
      <c r="D371" s="15">
        <v>43377</v>
      </c>
      <c r="E371" s="107">
        <v>121237.28636143958</v>
      </c>
      <c r="K371" s="15"/>
      <c r="L371" s="102"/>
      <c r="N371" s="103"/>
    </row>
    <row r="372" spans="1:14" x14ac:dyDescent="0.35">
      <c r="A372">
        <v>10123</v>
      </c>
      <c r="B372">
        <v>2018</v>
      </c>
      <c r="C372">
        <v>10</v>
      </c>
      <c r="D372" s="15">
        <v>43378</v>
      </c>
      <c r="E372" s="107">
        <v>121237.28636143958</v>
      </c>
      <c r="K372" s="15"/>
      <c r="L372" s="102"/>
      <c r="N372" s="103"/>
    </row>
    <row r="373" spans="1:14" x14ac:dyDescent="0.35">
      <c r="A373">
        <v>10123</v>
      </c>
      <c r="B373">
        <v>2018</v>
      </c>
      <c r="C373">
        <v>10</v>
      </c>
      <c r="D373" s="15">
        <v>43379</v>
      </c>
      <c r="E373" s="107">
        <v>121237.28636143958</v>
      </c>
      <c r="K373" s="15"/>
      <c r="L373" s="102"/>
      <c r="N373" s="103"/>
    </row>
    <row r="374" spans="1:14" x14ac:dyDescent="0.35">
      <c r="A374">
        <v>10123</v>
      </c>
      <c r="B374">
        <v>2018</v>
      </c>
      <c r="C374">
        <v>10</v>
      </c>
      <c r="D374" s="15">
        <v>43380</v>
      </c>
      <c r="E374" s="107">
        <v>121237.28636143958</v>
      </c>
      <c r="K374" s="15"/>
      <c r="L374" s="102"/>
      <c r="N374" s="103"/>
    </row>
    <row r="375" spans="1:14" x14ac:dyDescent="0.35">
      <c r="A375">
        <v>10123</v>
      </c>
      <c r="B375">
        <v>2018</v>
      </c>
      <c r="C375">
        <v>10</v>
      </c>
      <c r="D375" s="15">
        <v>43381</v>
      </c>
      <c r="E375" s="107">
        <v>121237.28636143958</v>
      </c>
      <c r="K375" s="15"/>
      <c r="L375" s="102"/>
      <c r="N375" s="103"/>
    </row>
    <row r="376" spans="1:14" x14ac:dyDescent="0.35">
      <c r="A376">
        <v>10123</v>
      </c>
      <c r="B376">
        <v>2018</v>
      </c>
      <c r="C376">
        <v>10</v>
      </c>
      <c r="D376" s="15">
        <v>43382</v>
      </c>
      <c r="E376" s="107">
        <v>121237.28636143958</v>
      </c>
      <c r="K376" s="15"/>
      <c r="L376" s="102"/>
      <c r="N376" s="103"/>
    </row>
    <row r="377" spans="1:14" x14ac:dyDescent="0.35">
      <c r="A377">
        <v>10123</v>
      </c>
      <c r="B377">
        <v>2018</v>
      </c>
      <c r="C377">
        <v>10</v>
      </c>
      <c r="D377" s="15">
        <v>43383</v>
      </c>
      <c r="E377" s="107">
        <v>121237.28636143958</v>
      </c>
      <c r="K377" s="15"/>
      <c r="L377" s="102"/>
      <c r="N377" s="103"/>
    </row>
    <row r="378" spans="1:14" x14ac:dyDescent="0.35">
      <c r="A378">
        <v>10123</v>
      </c>
      <c r="B378">
        <v>2018</v>
      </c>
      <c r="C378">
        <v>10</v>
      </c>
      <c r="D378" s="15">
        <v>43384</v>
      </c>
      <c r="E378" s="107">
        <v>121237.28636143958</v>
      </c>
      <c r="K378" s="15"/>
      <c r="L378" s="102"/>
      <c r="N378" s="103"/>
    </row>
    <row r="379" spans="1:14" x14ac:dyDescent="0.35">
      <c r="A379">
        <v>10123</v>
      </c>
      <c r="B379">
        <v>2018</v>
      </c>
      <c r="C379">
        <v>10</v>
      </c>
      <c r="D379" s="15">
        <v>43385</v>
      </c>
      <c r="E379" s="107">
        <v>121237.28636143958</v>
      </c>
      <c r="K379" s="15"/>
      <c r="L379" s="102"/>
      <c r="N379" s="103"/>
    </row>
    <row r="380" spans="1:14" x14ac:dyDescent="0.35">
      <c r="A380">
        <v>10123</v>
      </c>
      <c r="B380">
        <v>2018</v>
      </c>
      <c r="C380">
        <v>10</v>
      </c>
      <c r="D380" s="15">
        <v>43386</v>
      </c>
      <c r="E380" s="107">
        <v>121237.28636143958</v>
      </c>
      <c r="K380" s="15"/>
      <c r="L380" s="102"/>
      <c r="N380" s="103"/>
    </row>
    <row r="381" spans="1:14" x14ac:dyDescent="0.35">
      <c r="A381">
        <v>10123</v>
      </c>
      <c r="B381">
        <v>2018</v>
      </c>
      <c r="C381">
        <v>10</v>
      </c>
      <c r="D381" s="15">
        <v>43387</v>
      </c>
      <c r="E381" s="107">
        <v>121237.28636143958</v>
      </c>
      <c r="K381" s="15"/>
      <c r="L381" s="102"/>
      <c r="N381" s="103"/>
    </row>
    <row r="382" spans="1:14" x14ac:dyDescent="0.35">
      <c r="A382">
        <v>10123</v>
      </c>
      <c r="B382">
        <v>2018</v>
      </c>
      <c r="C382">
        <v>10</v>
      </c>
      <c r="D382" s="15">
        <v>43388</v>
      </c>
      <c r="E382" s="107">
        <v>121237.28636143958</v>
      </c>
      <c r="K382" s="15"/>
      <c r="L382" s="102"/>
      <c r="N382" s="103"/>
    </row>
    <row r="383" spans="1:14" x14ac:dyDescent="0.35">
      <c r="A383">
        <v>10123</v>
      </c>
      <c r="B383">
        <v>2018</v>
      </c>
      <c r="C383">
        <v>10</v>
      </c>
      <c r="D383" s="15">
        <v>43389</v>
      </c>
      <c r="E383" s="107">
        <v>121237.28636143958</v>
      </c>
      <c r="K383" s="15"/>
      <c r="L383" s="102"/>
      <c r="N383" s="103"/>
    </row>
    <row r="384" spans="1:14" x14ac:dyDescent="0.35">
      <c r="A384">
        <v>10123</v>
      </c>
      <c r="B384">
        <v>2018</v>
      </c>
      <c r="C384">
        <v>10</v>
      </c>
      <c r="D384" s="15">
        <v>43390</v>
      </c>
      <c r="E384" s="107">
        <v>121237.28636143958</v>
      </c>
      <c r="K384" s="15"/>
      <c r="L384" s="102"/>
      <c r="N384" s="103"/>
    </row>
    <row r="385" spans="1:14" x14ac:dyDescent="0.35">
      <c r="A385">
        <v>10123</v>
      </c>
      <c r="B385">
        <v>2018</v>
      </c>
      <c r="C385">
        <v>10</v>
      </c>
      <c r="D385" s="15">
        <v>43391</v>
      </c>
      <c r="E385" s="107">
        <v>121237.28636143958</v>
      </c>
      <c r="K385" s="15"/>
      <c r="L385" s="102"/>
      <c r="N385" s="103"/>
    </row>
    <row r="386" spans="1:14" x14ac:dyDescent="0.35">
      <c r="A386">
        <v>10123</v>
      </c>
      <c r="B386">
        <v>2018</v>
      </c>
      <c r="C386">
        <v>10</v>
      </c>
      <c r="D386" s="15">
        <v>43392</v>
      </c>
      <c r="E386" s="107">
        <v>121237.28636143958</v>
      </c>
      <c r="K386" s="15"/>
      <c r="L386" s="102"/>
      <c r="N386" s="103"/>
    </row>
    <row r="387" spans="1:14" x14ac:dyDescent="0.35">
      <c r="A387">
        <v>10123</v>
      </c>
      <c r="B387">
        <v>2018</v>
      </c>
      <c r="C387">
        <v>10</v>
      </c>
      <c r="D387" s="15">
        <v>43393</v>
      </c>
      <c r="E387" s="107">
        <v>121237.28636143958</v>
      </c>
      <c r="K387" s="15"/>
      <c r="L387" s="102"/>
      <c r="N387" s="103"/>
    </row>
    <row r="388" spans="1:14" x14ac:dyDescent="0.35">
      <c r="A388">
        <v>10123</v>
      </c>
      <c r="B388">
        <v>2018</v>
      </c>
      <c r="C388">
        <v>10</v>
      </c>
      <c r="D388" s="15">
        <v>43394</v>
      </c>
      <c r="E388" s="107">
        <v>121237.28636143958</v>
      </c>
      <c r="K388" s="15"/>
      <c r="L388" s="102"/>
      <c r="N388" s="103"/>
    </row>
    <row r="389" spans="1:14" x14ac:dyDescent="0.35">
      <c r="A389">
        <v>10123</v>
      </c>
      <c r="B389">
        <v>2018</v>
      </c>
      <c r="C389">
        <v>10</v>
      </c>
      <c r="D389" s="15">
        <v>43395</v>
      </c>
      <c r="E389" s="107">
        <v>121237.28636143958</v>
      </c>
      <c r="K389" s="15"/>
      <c r="L389" s="102"/>
      <c r="N389" s="103"/>
    </row>
    <row r="390" spans="1:14" x14ac:dyDescent="0.35">
      <c r="A390">
        <v>10123</v>
      </c>
      <c r="B390">
        <v>2018</v>
      </c>
      <c r="C390">
        <v>10</v>
      </c>
      <c r="D390" s="15">
        <v>43396</v>
      </c>
      <c r="E390" s="107">
        <v>121237.28636143958</v>
      </c>
      <c r="K390" s="15"/>
      <c r="L390" s="102"/>
      <c r="N390" s="103"/>
    </row>
    <row r="391" spans="1:14" x14ac:dyDescent="0.35">
      <c r="A391">
        <v>10123</v>
      </c>
      <c r="B391">
        <v>2018</v>
      </c>
      <c r="C391">
        <v>10</v>
      </c>
      <c r="D391" s="15">
        <v>43397</v>
      </c>
      <c r="E391" s="107">
        <v>121237.28636143958</v>
      </c>
      <c r="K391" s="15"/>
      <c r="L391" s="102"/>
      <c r="N391" s="103"/>
    </row>
    <row r="392" spans="1:14" x14ac:dyDescent="0.35">
      <c r="A392">
        <v>10123</v>
      </c>
      <c r="B392">
        <v>2018</v>
      </c>
      <c r="C392">
        <v>10</v>
      </c>
      <c r="D392" s="15">
        <v>43398</v>
      </c>
      <c r="E392" s="107">
        <v>121237.28636143958</v>
      </c>
      <c r="K392" s="15"/>
      <c r="L392" s="102"/>
      <c r="N392" s="103"/>
    </row>
    <row r="393" spans="1:14" x14ac:dyDescent="0.35">
      <c r="A393">
        <v>10123</v>
      </c>
      <c r="B393">
        <v>2018</v>
      </c>
      <c r="C393">
        <v>10</v>
      </c>
      <c r="D393" s="15">
        <v>43399</v>
      </c>
      <c r="E393" s="107">
        <v>121237.28636143958</v>
      </c>
      <c r="K393" s="15"/>
      <c r="L393" s="102"/>
      <c r="N393" s="103"/>
    </row>
    <row r="394" spans="1:14" x14ac:dyDescent="0.35">
      <c r="A394">
        <v>10123</v>
      </c>
      <c r="B394">
        <v>2018</v>
      </c>
      <c r="C394">
        <v>10</v>
      </c>
      <c r="D394" s="15">
        <v>43400</v>
      </c>
      <c r="E394" s="107">
        <v>121237.28636143958</v>
      </c>
      <c r="K394" s="15"/>
      <c r="L394" s="102"/>
      <c r="N394" s="103"/>
    </row>
    <row r="395" spans="1:14" x14ac:dyDescent="0.35">
      <c r="A395">
        <v>10123</v>
      </c>
      <c r="B395">
        <v>2018</v>
      </c>
      <c r="C395">
        <v>10</v>
      </c>
      <c r="D395" s="15">
        <v>43401</v>
      </c>
      <c r="E395" s="107">
        <v>121237.28636143958</v>
      </c>
      <c r="K395" s="15"/>
      <c r="L395" s="102"/>
      <c r="N395" s="103"/>
    </row>
    <row r="396" spans="1:14" x14ac:dyDescent="0.35">
      <c r="A396">
        <v>10123</v>
      </c>
      <c r="B396">
        <v>2018</v>
      </c>
      <c r="C396">
        <v>10</v>
      </c>
      <c r="D396" s="15">
        <v>43402</v>
      </c>
      <c r="E396" s="107">
        <v>121237.28636143958</v>
      </c>
      <c r="K396" s="15"/>
      <c r="L396" s="102"/>
      <c r="N396" s="103"/>
    </row>
    <row r="397" spans="1:14" x14ac:dyDescent="0.35">
      <c r="A397">
        <v>10123</v>
      </c>
      <c r="B397">
        <v>2018</v>
      </c>
      <c r="C397">
        <v>10</v>
      </c>
      <c r="D397" s="15">
        <v>43403</v>
      </c>
      <c r="E397" s="107">
        <v>121237.28636143958</v>
      </c>
      <c r="K397" s="15"/>
      <c r="L397" s="102"/>
      <c r="N397" s="103"/>
    </row>
    <row r="398" spans="1:14" x14ac:dyDescent="0.35">
      <c r="A398">
        <v>10123</v>
      </c>
      <c r="B398">
        <v>2018</v>
      </c>
      <c r="C398">
        <v>10</v>
      </c>
      <c r="D398" s="15">
        <v>43404</v>
      </c>
      <c r="E398" s="107">
        <v>121237.28636143958</v>
      </c>
      <c r="K398" s="15"/>
      <c r="N398" s="103"/>
    </row>
    <row r="399" spans="1:14" x14ac:dyDescent="0.35">
      <c r="A399">
        <v>10123</v>
      </c>
      <c r="B399">
        <v>2018</v>
      </c>
      <c r="C399">
        <v>11</v>
      </c>
      <c r="D399" s="15">
        <v>43405</v>
      </c>
      <c r="E399" s="107">
        <v>160701.05402492042</v>
      </c>
      <c r="K399" s="15"/>
      <c r="N399" s="103"/>
    </row>
    <row r="400" spans="1:14" x14ac:dyDescent="0.35">
      <c r="A400">
        <v>10123</v>
      </c>
      <c r="B400">
        <v>2018</v>
      </c>
      <c r="C400">
        <v>11</v>
      </c>
      <c r="D400" s="15">
        <v>43406</v>
      </c>
      <c r="E400" s="107">
        <v>160701.05402492042</v>
      </c>
      <c r="K400" s="15"/>
      <c r="N400" s="103"/>
    </row>
    <row r="401" spans="1:14" x14ac:dyDescent="0.35">
      <c r="A401">
        <v>10123</v>
      </c>
      <c r="B401">
        <v>2018</v>
      </c>
      <c r="C401">
        <v>11</v>
      </c>
      <c r="D401" s="15">
        <v>43407</v>
      </c>
      <c r="E401" s="107">
        <v>160701.05402492042</v>
      </c>
      <c r="K401" s="15"/>
      <c r="N401" s="103"/>
    </row>
    <row r="402" spans="1:14" x14ac:dyDescent="0.35">
      <c r="A402">
        <v>10123</v>
      </c>
      <c r="B402">
        <v>2018</v>
      </c>
      <c r="C402">
        <v>11</v>
      </c>
      <c r="D402" s="15">
        <v>43408</v>
      </c>
      <c r="E402" s="107">
        <v>153883.2735702316</v>
      </c>
      <c r="K402" s="15"/>
      <c r="N402" s="103"/>
    </row>
    <row r="403" spans="1:14" x14ac:dyDescent="0.35">
      <c r="A403">
        <v>10123</v>
      </c>
      <c r="B403">
        <v>2018</v>
      </c>
      <c r="C403">
        <v>11</v>
      </c>
      <c r="D403" s="15">
        <v>43409</v>
      </c>
      <c r="E403" s="107">
        <v>160701.05402492042</v>
      </c>
      <c r="K403" s="15"/>
      <c r="N403" s="103"/>
    </row>
    <row r="404" spans="1:14" x14ac:dyDescent="0.35">
      <c r="A404">
        <v>10123</v>
      </c>
      <c r="B404">
        <v>2018</v>
      </c>
      <c r="C404">
        <v>11</v>
      </c>
      <c r="D404" s="15">
        <v>43410</v>
      </c>
      <c r="E404" s="107">
        <v>160701.05402492042</v>
      </c>
      <c r="K404" s="15"/>
      <c r="N404" s="103"/>
    </row>
    <row r="405" spans="1:14" x14ac:dyDescent="0.35">
      <c r="A405">
        <v>10123</v>
      </c>
      <c r="B405">
        <v>2018</v>
      </c>
      <c r="C405">
        <v>11</v>
      </c>
      <c r="D405" s="15">
        <v>43411</v>
      </c>
      <c r="E405" s="107">
        <v>160701.05402492042</v>
      </c>
      <c r="K405" s="15"/>
      <c r="N405" s="103"/>
    </row>
    <row r="406" spans="1:14" x14ac:dyDescent="0.35">
      <c r="A406">
        <v>10123</v>
      </c>
      <c r="B406">
        <v>2018</v>
      </c>
      <c r="C406">
        <v>11</v>
      </c>
      <c r="D406" s="15">
        <v>43412</v>
      </c>
      <c r="E406" s="107">
        <v>160701.05402492042</v>
      </c>
      <c r="K406" s="15"/>
      <c r="N406" s="103"/>
    </row>
    <row r="407" spans="1:14" x14ac:dyDescent="0.35">
      <c r="A407">
        <v>10123</v>
      </c>
      <c r="B407">
        <v>2018</v>
      </c>
      <c r="C407">
        <v>11</v>
      </c>
      <c r="D407" s="15">
        <v>43413</v>
      </c>
      <c r="E407" s="107">
        <v>160701.05402492042</v>
      </c>
      <c r="K407" s="15"/>
      <c r="N407" s="103"/>
    </row>
    <row r="408" spans="1:14" x14ac:dyDescent="0.35">
      <c r="A408">
        <v>10123</v>
      </c>
      <c r="B408">
        <v>2018</v>
      </c>
      <c r="C408">
        <v>11</v>
      </c>
      <c r="D408" s="15">
        <v>43414</v>
      </c>
      <c r="E408" s="107">
        <v>160701.05402492042</v>
      </c>
      <c r="K408" s="15"/>
      <c r="N408" s="103"/>
    </row>
    <row r="409" spans="1:14" x14ac:dyDescent="0.35">
      <c r="A409">
        <v>10123</v>
      </c>
      <c r="B409">
        <v>2018</v>
      </c>
      <c r="C409">
        <v>11</v>
      </c>
      <c r="D409" s="15">
        <v>43415</v>
      </c>
      <c r="E409" s="107">
        <v>160701.05402492042</v>
      </c>
      <c r="K409" s="15"/>
      <c r="N409" s="103"/>
    </row>
    <row r="410" spans="1:14" x14ac:dyDescent="0.35">
      <c r="A410">
        <v>10123</v>
      </c>
      <c r="B410">
        <v>2018</v>
      </c>
      <c r="C410">
        <v>11</v>
      </c>
      <c r="D410" s="15">
        <v>43416</v>
      </c>
      <c r="E410" s="107">
        <v>160701.05402492042</v>
      </c>
      <c r="K410" s="15"/>
      <c r="N410" s="103"/>
    </row>
    <row r="411" spans="1:14" x14ac:dyDescent="0.35">
      <c r="A411">
        <v>10123</v>
      </c>
      <c r="B411">
        <v>2018</v>
      </c>
      <c r="C411">
        <v>11</v>
      </c>
      <c r="D411" s="15">
        <v>43417</v>
      </c>
      <c r="E411" s="107">
        <v>160701.05402492042</v>
      </c>
      <c r="K411" s="15"/>
      <c r="N411" s="103"/>
    </row>
    <row r="412" spans="1:14" x14ac:dyDescent="0.35">
      <c r="A412">
        <v>10123</v>
      </c>
      <c r="B412">
        <v>2018</v>
      </c>
      <c r="C412">
        <v>11</v>
      </c>
      <c r="D412" s="15">
        <v>43418</v>
      </c>
      <c r="E412" s="107">
        <v>160701.05402492042</v>
      </c>
      <c r="K412" s="15"/>
      <c r="N412" s="103"/>
    </row>
    <row r="413" spans="1:14" x14ac:dyDescent="0.35">
      <c r="A413">
        <v>10123</v>
      </c>
      <c r="B413">
        <v>2018</v>
      </c>
      <c r="C413">
        <v>11</v>
      </c>
      <c r="D413" s="15">
        <v>43419</v>
      </c>
      <c r="E413" s="107">
        <v>160701.05402492042</v>
      </c>
      <c r="K413" s="15"/>
      <c r="N413" s="103"/>
    </row>
    <row r="414" spans="1:14" x14ac:dyDescent="0.35">
      <c r="A414">
        <v>10123</v>
      </c>
      <c r="B414">
        <v>2018</v>
      </c>
      <c r="C414">
        <v>11</v>
      </c>
      <c r="D414" s="15">
        <v>43420</v>
      </c>
      <c r="E414" s="107">
        <v>160701.05402492042</v>
      </c>
      <c r="K414" s="15"/>
      <c r="N414" s="103"/>
    </row>
    <row r="415" spans="1:14" x14ac:dyDescent="0.35">
      <c r="A415">
        <v>10123</v>
      </c>
      <c r="B415">
        <v>2018</v>
      </c>
      <c r="C415">
        <v>11</v>
      </c>
      <c r="D415" s="15">
        <v>43421</v>
      </c>
      <c r="E415" s="107">
        <v>160701.05402492042</v>
      </c>
      <c r="K415" s="15"/>
      <c r="N415" s="103"/>
    </row>
    <row r="416" spans="1:14" x14ac:dyDescent="0.35">
      <c r="A416">
        <v>10123</v>
      </c>
      <c r="B416">
        <v>2018</v>
      </c>
      <c r="C416">
        <v>11</v>
      </c>
      <c r="D416" s="15">
        <v>43422</v>
      </c>
      <c r="E416" s="107">
        <v>160701.05402492042</v>
      </c>
      <c r="K416" s="15"/>
      <c r="N416" s="103"/>
    </row>
    <row r="417" spans="1:14" x14ac:dyDescent="0.35">
      <c r="A417">
        <v>10123</v>
      </c>
      <c r="B417">
        <v>2018</v>
      </c>
      <c r="C417">
        <v>11</v>
      </c>
      <c r="D417" s="15">
        <v>43423</v>
      </c>
      <c r="E417" s="107">
        <v>160701.05402492042</v>
      </c>
      <c r="K417" s="15"/>
      <c r="N417" s="103"/>
    </row>
    <row r="418" spans="1:14" x14ac:dyDescent="0.35">
      <c r="A418">
        <v>10123</v>
      </c>
      <c r="B418">
        <v>2018</v>
      </c>
      <c r="C418">
        <v>11</v>
      </c>
      <c r="D418" s="15">
        <v>43424</v>
      </c>
      <c r="E418" s="107">
        <v>160701.05402492042</v>
      </c>
      <c r="K418" s="15"/>
      <c r="N418" s="103"/>
    </row>
    <row r="419" spans="1:14" x14ac:dyDescent="0.35">
      <c r="A419">
        <v>10123</v>
      </c>
      <c r="B419">
        <v>2018</v>
      </c>
      <c r="C419">
        <v>11</v>
      </c>
      <c r="D419" s="15">
        <v>43425</v>
      </c>
      <c r="E419" s="107">
        <v>160701.05402492042</v>
      </c>
      <c r="K419" s="15"/>
      <c r="N419" s="103"/>
    </row>
    <row r="420" spans="1:14" x14ac:dyDescent="0.35">
      <c r="A420">
        <v>10123</v>
      </c>
      <c r="B420">
        <v>2018</v>
      </c>
      <c r="C420">
        <v>11</v>
      </c>
      <c r="D420" s="15">
        <v>43426</v>
      </c>
      <c r="E420" s="107">
        <v>160701.05402492042</v>
      </c>
      <c r="K420" s="15"/>
      <c r="N420" s="103"/>
    </row>
    <row r="421" spans="1:14" x14ac:dyDescent="0.35">
      <c r="A421">
        <v>10123</v>
      </c>
      <c r="B421">
        <v>2018</v>
      </c>
      <c r="C421">
        <v>11</v>
      </c>
      <c r="D421" s="15">
        <v>43427</v>
      </c>
      <c r="E421" s="107">
        <v>160701.05402492042</v>
      </c>
      <c r="K421" s="15"/>
      <c r="N421" s="103"/>
    </row>
    <row r="422" spans="1:14" x14ac:dyDescent="0.35">
      <c r="A422">
        <v>10123</v>
      </c>
      <c r="B422">
        <v>2018</v>
      </c>
      <c r="C422">
        <v>11</v>
      </c>
      <c r="D422" s="15">
        <v>43428</v>
      </c>
      <c r="E422" s="107">
        <v>160701.05402492042</v>
      </c>
      <c r="K422" s="15"/>
      <c r="N422" s="103"/>
    </row>
    <row r="423" spans="1:14" x14ac:dyDescent="0.35">
      <c r="A423">
        <v>10123</v>
      </c>
      <c r="B423">
        <v>2018</v>
      </c>
      <c r="C423">
        <v>11</v>
      </c>
      <c r="D423" s="15">
        <v>43429</v>
      </c>
      <c r="E423" s="107">
        <v>160701.05402492042</v>
      </c>
      <c r="K423" s="15"/>
      <c r="N423" s="103"/>
    </row>
    <row r="424" spans="1:14" x14ac:dyDescent="0.35">
      <c r="A424">
        <v>10123</v>
      </c>
      <c r="B424">
        <v>2018</v>
      </c>
      <c r="C424">
        <v>11</v>
      </c>
      <c r="D424" s="15">
        <v>43430</v>
      </c>
      <c r="E424" s="107">
        <v>160701.05402492042</v>
      </c>
      <c r="K424" s="15"/>
      <c r="N424" s="103"/>
    </row>
    <row r="425" spans="1:14" x14ac:dyDescent="0.35">
      <c r="A425">
        <v>10123</v>
      </c>
      <c r="B425">
        <v>2018</v>
      </c>
      <c r="C425">
        <v>11</v>
      </c>
      <c r="D425" s="15">
        <v>43431</v>
      </c>
      <c r="E425" s="107">
        <v>160701.05402492042</v>
      </c>
      <c r="K425" s="15"/>
      <c r="N425" s="103"/>
    </row>
    <row r="426" spans="1:14" x14ac:dyDescent="0.35">
      <c r="A426">
        <v>10123</v>
      </c>
      <c r="B426">
        <v>2018</v>
      </c>
      <c r="C426">
        <v>11</v>
      </c>
      <c r="D426" s="15">
        <v>43432</v>
      </c>
      <c r="E426" s="107">
        <v>160701.05402492042</v>
      </c>
      <c r="K426" s="15"/>
      <c r="N426" s="103"/>
    </row>
    <row r="427" spans="1:14" x14ac:dyDescent="0.35">
      <c r="A427">
        <v>10123</v>
      </c>
      <c r="B427">
        <v>2018</v>
      </c>
      <c r="C427">
        <v>11</v>
      </c>
      <c r="D427" s="15">
        <v>43433</v>
      </c>
      <c r="E427" s="107">
        <v>160701.05402492042</v>
      </c>
      <c r="K427" s="15"/>
      <c r="N427" s="103"/>
    </row>
    <row r="428" spans="1:14" x14ac:dyDescent="0.35">
      <c r="A428">
        <v>10123</v>
      </c>
      <c r="B428">
        <v>2018</v>
      </c>
      <c r="C428">
        <v>11</v>
      </c>
      <c r="D428" s="15">
        <v>43434</v>
      </c>
      <c r="E428" s="107">
        <v>160701.05402492042</v>
      </c>
      <c r="K428" s="15"/>
      <c r="L428" s="102"/>
      <c r="N428" s="103"/>
    </row>
    <row r="429" spans="1:14" x14ac:dyDescent="0.35">
      <c r="A429">
        <v>10123</v>
      </c>
      <c r="B429">
        <v>2018</v>
      </c>
      <c r="C429">
        <v>12</v>
      </c>
      <c r="D429" s="15">
        <v>43435</v>
      </c>
      <c r="E429" s="107">
        <v>158912.60074014627</v>
      </c>
      <c r="K429" s="15"/>
      <c r="L429" s="102"/>
      <c r="N429" s="103"/>
    </row>
    <row r="430" spans="1:14" x14ac:dyDescent="0.35">
      <c r="A430">
        <v>10123</v>
      </c>
      <c r="B430">
        <v>2018</v>
      </c>
      <c r="C430">
        <v>12</v>
      </c>
      <c r="D430" s="15">
        <v>43436</v>
      </c>
      <c r="E430" s="107">
        <v>158912.60074014627</v>
      </c>
      <c r="K430" s="15"/>
      <c r="L430" s="102"/>
      <c r="N430" s="103"/>
    </row>
    <row r="431" spans="1:14" x14ac:dyDescent="0.35">
      <c r="A431">
        <v>10123</v>
      </c>
      <c r="B431">
        <v>2018</v>
      </c>
      <c r="C431">
        <v>12</v>
      </c>
      <c r="D431" s="15">
        <v>43437</v>
      </c>
      <c r="E431" s="107">
        <v>158912.60074014627</v>
      </c>
      <c r="K431" s="15"/>
      <c r="L431" s="102"/>
      <c r="N431" s="103"/>
    </row>
    <row r="432" spans="1:14" x14ac:dyDescent="0.35">
      <c r="A432">
        <v>10123</v>
      </c>
      <c r="B432">
        <v>2018</v>
      </c>
      <c r="C432">
        <v>12</v>
      </c>
      <c r="D432" s="15">
        <v>43438</v>
      </c>
      <c r="E432" s="107">
        <v>158912.60074014627</v>
      </c>
      <c r="K432" s="15"/>
      <c r="L432" s="102"/>
      <c r="N432" s="103"/>
    </row>
    <row r="433" spans="1:14" x14ac:dyDescent="0.35">
      <c r="A433">
        <v>10123</v>
      </c>
      <c r="B433">
        <v>2018</v>
      </c>
      <c r="C433">
        <v>12</v>
      </c>
      <c r="D433" s="15">
        <v>43439</v>
      </c>
      <c r="E433" s="107">
        <v>158912.60074014627</v>
      </c>
      <c r="K433" s="15"/>
      <c r="L433" s="102"/>
      <c r="N433" s="103"/>
    </row>
    <row r="434" spans="1:14" x14ac:dyDescent="0.35">
      <c r="A434">
        <v>10123</v>
      </c>
      <c r="B434">
        <v>2018</v>
      </c>
      <c r="C434">
        <v>12</v>
      </c>
      <c r="D434" s="15">
        <v>43440</v>
      </c>
      <c r="E434" s="107">
        <v>158912.60074014627</v>
      </c>
      <c r="K434" s="15"/>
      <c r="L434" s="102"/>
      <c r="N434" s="103"/>
    </row>
    <row r="435" spans="1:14" x14ac:dyDescent="0.35">
      <c r="A435">
        <v>10123</v>
      </c>
      <c r="B435">
        <v>2018</v>
      </c>
      <c r="C435">
        <v>12</v>
      </c>
      <c r="D435" s="15">
        <v>43441</v>
      </c>
      <c r="E435" s="107">
        <v>158912.60074014627</v>
      </c>
      <c r="K435" s="15"/>
      <c r="L435" s="102"/>
      <c r="N435" s="103"/>
    </row>
    <row r="436" spans="1:14" x14ac:dyDescent="0.35">
      <c r="A436">
        <v>10123</v>
      </c>
      <c r="B436">
        <v>2018</v>
      </c>
      <c r="C436">
        <v>12</v>
      </c>
      <c r="D436" s="15">
        <v>43442</v>
      </c>
      <c r="E436" s="107">
        <v>158912.60074014627</v>
      </c>
      <c r="K436" s="15"/>
      <c r="L436" s="102"/>
      <c r="N436" s="103"/>
    </row>
    <row r="437" spans="1:14" x14ac:dyDescent="0.35">
      <c r="A437">
        <v>10123</v>
      </c>
      <c r="B437">
        <v>2018</v>
      </c>
      <c r="C437">
        <v>12</v>
      </c>
      <c r="D437" s="15">
        <v>43443</v>
      </c>
      <c r="E437" s="107">
        <v>158912.60074014627</v>
      </c>
      <c r="K437" s="15"/>
      <c r="L437" s="102"/>
      <c r="N437" s="103"/>
    </row>
    <row r="438" spans="1:14" x14ac:dyDescent="0.35">
      <c r="A438">
        <v>10123</v>
      </c>
      <c r="B438">
        <v>2018</v>
      </c>
      <c r="C438">
        <v>12</v>
      </c>
      <c r="D438" s="15">
        <v>43444</v>
      </c>
      <c r="E438" s="107">
        <v>158912.60074014627</v>
      </c>
      <c r="K438" s="15"/>
      <c r="L438" s="102"/>
      <c r="N438" s="103"/>
    </row>
    <row r="439" spans="1:14" x14ac:dyDescent="0.35">
      <c r="A439">
        <v>10123</v>
      </c>
      <c r="B439">
        <v>2018</v>
      </c>
      <c r="C439">
        <v>12</v>
      </c>
      <c r="D439" s="15">
        <v>43445</v>
      </c>
      <c r="E439" s="107">
        <v>158912.60074014627</v>
      </c>
      <c r="K439" s="15"/>
      <c r="L439" s="102"/>
      <c r="N439" s="103"/>
    </row>
    <row r="440" spans="1:14" x14ac:dyDescent="0.35">
      <c r="A440">
        <v>10123</v>
      </c>
      <c r="B440">
        <v>2018</v>
      </c>
      <c r="C440">
        <v>12</v>
      </c>
      <c r="D440" s="15">
        <v>43446</v>
      </c>
      <c r="E440" s="107">
        <v>158912.60074014627</v>
      </c>
      <c r="K440" s="15"/>
      <c r="L440" s="102"/>
      <c r="N440" s="103"/>
    </row>
    <row r="441" spans="1:14" x14ac:dyDescent="0.35">
      <c r="A441">
        <v>10123</v>
      </c>
      <c r="B441">
        <v>2018</v>
      </c>
      <c r="C441">
        <v>12</v>
      </c>
      <c r="D441" s="15">
        <v>43447</v>
      </c>
      <c r="E441" s="107">
        <v>158912.60074014627</v>
      </c>
      <c r="K441" s="15"/>
      <c r="L441" s="102"/>
      <c r="N441" s="103"/>
    </row>
    <row r="442" spans="1:14" x14ac:dyDescent="0.35">
      <c r="A442">
        <v>10123</v>
      </c>
      <c r="B442">
        <v>2018</v>
      </c>
      <c r="C442">
        <v>12</v>
      </c>
      <c r="D442" s="15">
        <v>43448</v>
      </c>
      <c r="E442" s="107">
        <v>158912.60074014627</v>
      </c>
      <c r="K442" s="15"/>
      <c r="L442" s="102"/>
      <c r="N442" s="103"/>
    </row>
    <row r="443" spans="1:14" x14ac:dyDescent="0.35">
      <c r="A443">
        <v>10123</v>
      </c>
      <c r="B443">
        <v>2018</v>
      </c>
      <c r="C443">
        <v>12</v>
      </c>
      <c r="D443" s="15">
        <v>43449</v>
      </c>
      <c r="E443" s="107">
        <v>158912.60074014627</v>
      </c>
      <c r="K443" s="15"/>
      <c r="L443" s="102"/>
      <c r="N443" s="103"/>
    </row>
    <row r="444" spans="1:14" x14ac:dyDescent="0.35">
      <c r="A444">
        <v>10123</v>
      </c>
      <c r="B444">
        <v>2018</v>
      </c>
      <c r="C444">
        <v>12</v>
      </c>
      <c r="D444" s="15">
        <v>43450</v>
      </c>
      <c r="E444" s="107">
        <v>158912.60074014627</v>
      </c>
      <c r="K444" s="15"/>
      <c r="L444" s="102"/>
      <c r="N444" s="103"/>
    </row>
    <row r="445" spans="1:14" x14ac:dyDescent="0.35">
      <c r="A445">
        <v>10123</v>
      </c>
      <c r="B445">
        <v>2018</v>
      </c>
      <c r="C445">
        <v>12</v>
      </c>
      <c r="D445" s="15">
        <v>43451</v>
      </c>
      <c r="E445" s="107">
        <v>158912.60074014627</v>
      </c>
      <c r="K445" s="15"/>
      <c r="L445" s="102"/>
      <c r="N445" s="103"/>
    </row>
    <row r="446" spans="1:14" x14ac:dyDescent="0.35">
      <c r="A446">
        <v>10123</v>
      </c>
      <c r="B446">
        <v>2018</v>
      </c>
      <c r="C446">
        <v>12</v>
      </c>
      <c r="D446" s="15">
        <v>43452</v>
      </c>
      <c r="E446" s="107">
        <v>158912.60074014627</v>
      </c>
      <c r="K446" s="15"/>
      <c r="L446" s="102"/>
      <c r="N446" s="103"/>
    </row>
    <row r="447" spans="1:14" x14ac:dyDescent="0.35">
      <c r="A447">
        <v>10123</v>
      </c>
      <c r="B447">
        <v>2018</v>
      </c>
      <c r="C447">
        <v>12</v>
      </c>
      <c r="D447" s="15">
        <v>43453</v>
      </c>
      <c r="E447" s="107">
        <v>158912.60074014627</v>
      </c>
      <c r="K447" s="15"/>
      <c r="L447" s="102"/>
      <c r="N447" s="103"/>
    </row>
    <row r="448" spans="1:14" x14ac:dyDescent="0.35">
      <c r="A448">
        <v>10123</v>
      </c>
      <c r="B448">
        <v>2018</v>
      </c>
      <c r="C448">
        <v>12</v>
      </c>
      <c r="D448" s="15">
        <v>43454</v>
      </c>
      <c r="E448" s="107">
        <v>158912.60074014627</v>
      </c>
      <c r="K448" s="15"/>
      <c r="L448" s="102"/>
      <c r="N448" s="103"/>
    </row>
    <row r="449" spans="1:14" x14ac:dyDescent="0.35">
      <c r="A449">
        <v>10123</v>
      </c>
      <c r="B449">
        <v>2018</v>
      </c>
      <c r="C449">
        <v>12</v>
      </c>
      <c r="D449" s="15">
        <v>43455</v>
      </c>
      <c r="E449" s="107">
        <v>158912.60074014627</v>
      </c>
      <c r="K449" s="15"/>
      <c r="L449" s="102"/>
      <c r="N449" s="103"/>
    </row>
    <row r="450" spans="1:14" x14ac:dyDescent="0.35">
      <c r="A450">
        <v>10123</v>
      </c>
      <c r="B450">
        <v>2018</v>
      </c>
      <c r="C450">
        <v>12</v>
      </c>
      <c r="D450" s="15">
        <v>43456</v>
      </c>
      <c r="E450" s="107">
        <v>158912.60074014627</v>
      </c>
      <c r="K450" s="15"/>
      <c r="L450" s="102"/>
      <c r="N450" s="103"/>
    </row>
    <row r="451" spans="1:14" x14ac:dyDescent="0.35">
      <c r="A451">
        <v>10123</v>
      </c>
      <c r="B451">
        <v>2018</v>
      </c>
      <c r="C451">
        <v>12</v>
      </c>
      <c r="D451" s="15">
        <v>43457</v>
      </c>
      <c r="E451" s="107">
        <v>158912.60074014627</v>
      </c>
      <c r="K451" s="15"/>
      <c r="L451" s="102"/>
      <c r="N451" s="103"/>
    </row>
    <row r="452" spans="1:14" x14ac:dyDescent="0.35">
      <c r="A452">
        <v>10123</v>
      </c>
      <c r="B452">
        <v>2018</v>
      </c>
      <c r="C452">
        <v>12</v>
      </c>
      <c r="D452" s="15">
        <v>43458</v>
      </c>
      <c r="E452" s="107">
        <v>158912.60074014627</v>
      </c>
      <c r="K452" s="15"/>
      <c r="L452" s="102"/>
      <c r="N452" s="103"/>
    </row>
    <row r="453" spans="1:14" x14ac:dyDescent="0.35">
      <c r="A453">
        <v>10123</v>
      </c>
      <c r="B453">
        <v>2018</v>
      </c>
      <c r="C453">
        <v>12</v>
      </c>
      <c r="D453" s="15">
        <v>43459</v>
      </c>
      <c r="E453" s="107">
        <v>158912.60074014627</v>
      </c>
      <c r="K453" s="15"/>
      <c r="L453" s="102"/>
      <c r="N453" s="103"/>
    </row>
    <row r="454" spans="1:14" x14ac:dyDescent="0.35">
      <c r="A454">
        <v>10123</v>
      </c>
      <c r="B454">
        <v>2018</v>
      </c>
      <c r="C454">
        <v>12</v>
      </c>
      <c r="D454" s="15">
        <v>43460</v>
      </c>
      <c r="E454" s="107">
        <v>158912.60074014627</v>
      </c>
      <c r="K454" s="15"/>
      <c r="L454" s="102"/>
      <c r="N454" s="103"/>
    </row>
    <row r="455" spans="1:14" x14ac:dyDescent="0.35">
      <c r="A455">
        <v>10123</v>
      </c>
      <c r="B455">
        <v>2018</v>
      </c>
      <c r="C455">
        <v>12</v>
      </c>
      <c r="D455" s="15">
        <v>43461</v>
      </c>
      <c r="E455" s="107">
        <v>158912.60074014627</v>
      </c>
      <c r="K455" s="15"/>
      <c r="L455" s="102"/>
      <c r="N455" s="103"/>
    </row>
    <row r="456" spans="1:14" x14ac:dyDescent="0.35">
      <c r="A456">
        <v>10123</v>
      </c>
      <c r="B456">
        <v>2018</v>
      </c>
      <c r="C456">
        <v>12</v>
      </c>
      <c r="D456" s="15">
        <v>43462</v>
      </c>
      <c r="E456" s="107">
        <v>158912.60074014627</v>
      </c>
      <c r="K456" s="15"/>
      <c r="L456" s="102"/>
      <c r="N456" s="103"/>
    </row>
    <row r="457" spans="1:14" x14ac:dyDescent="0.35">
      <c r="A457">
        <v>10123</v>
      </c>
      <c r="B457">
        <v>2018</v>
      </c>
      <c r="C457">
        <v>12</v>
      </c>
      <c r="D457" s="15">
        <v>43463</v>
      </c>
      <c r="E457" s="107">
        <v>158912.60074014627</v>
      </c>
      <c r="K457" s="15"/>
      <c r="L457" s="102"/>
      <c r="N457" s="103"/>
    </row>
    <row r="458" spans="1:14" x14ac:dyDescent="0.35">
      <c r="A458">
        <v>10123</v>
      </c>
      <c r="B458">
        <v>2018</v>
      </c>
      <c r="C458">
        <v>12</v>
      </c>
      <c r="D458" s="15">
        <v>43464</v>
      </c>
      <c r="E458" s="107">
        <v>158912.60074014627</v>
      </c>
      <c r="K458" s="15"/>
      <c r="L458" s="102"/>
      <c r="N458" s="103"/>
    </row>
    <row r="459" spans="1:14" x14ac:dyDescent="0.35">
      <c r="A459">
        <v>10123</v>
      </c>
      <c r="B459">
        <v>2018</v>
      </c>
      <c r="C459">
        <v>12</v>
      </c>
      <c r="D459" s="15">
        <v>43465</v>
      </c>
      <c r="E459" s="107">
        <v>158912.60074014627</v>
      </c>
      <c r="K459" s="15"/>
      <c r="L459" s="102"/>
      <c r="N459" s="103"/>
    </row>
    <row r="460" spans="1:14" x14ac:dyDescent="0.35">
      <c r="A460">
        <v>10123</v>
      </c>
      <c r="B460">
        <v>2019</v>
      </c>
      <c r="C460">
        <v>1</v>
      </c>
      <c r="D460" s="15">
        <v>43466</v>
      </c>
      <c r="E460" s="107">
        <v>168541.89423522208</v>
      </c>
      <c r="K460" s="15"/>
      <c r="L460" s="102"/>
      <c r="N460" s="103"/>
    </row>
    <row r="461" spans="1:14" x14ac:dyDescent="0.35">
      <c r="A461">
        <v>10123</v>
      </c>
      <c r="B461">
        <v>2019</v>
      </c>
      <c r="C461">
        <v>1</v>
      </c>
      <c r="D461" s="15">
        <v>43467</v>
      </c>
      <c r="E461" s="107">
        <v>168541.89423522208</v>
      </c>
      <c r="K461" s="15"/>
      <c r="L461" s="102"/>
      <c r="N461" s="103"/>
    </row>
    <row r="462" spans="1:14" x14ac:dyDescent="0.35">
      <c r="A462">
        <v>10123</v>
      </c>
      <c r="B462">
        <v>2019</v>
      </c>
      <c r="C462">
        <v>1</v>
      </c>
      <c r="D462" s="15">
        <v>43468</v>
      </c>
      <c r="E462" s="107">
        <v>168541.89423522208</v>
      </c>
      <c r="K462" s="15"/>
      <c r="L462" s="102"/>
      <c r="N462" s="103"/>
    </row>
    <row r="463" spans="1:14" x14ac:dyDescent="0.35">
      <c r="A463">
        <v>10123</v>
      </c>
      <c r="B463">
        <v>2019</v>
      </c>
      <c r="C463">
        <v>1</v>
      </c>
      <c r="D463" s="15">
        <v>43469</v>
      </c>
      <c r="E463" s="107">
        <v>168541.89423522208</v>
      </c>
      <c r="K463" s="15"/>
      <c r="L463" s="102"/>
      <c r="N463" s="103"/>
    </row>
    <row r="464" spans="1:14" x14ac:dyDescent="0.35">
      <c r="A464">
        <v>10123</v>
      </c>
      <c r="B464">
        <v>2019</v>
      </c>
      <c r="C464">
        <v>1</v>
      </c>
      <c r="D464" s="15">
        <v>43470</v>
      </c>
      <c r="E464" s="107">
        <v>168541.89423522208</v>
      </c>
      <c r="K464" s="15"/>
      <c r="L464" s="102"/>
      <c r="N464" s="103"/>
    </row>
    <row r="465" spans="1:14" x14ac:dyDescent="0.35">
      <c r="A465">
        <v>10123</v>
      </c>
      <c r="B465">
        <v>2019</v>
      </c>
      <c r="C465">
        <v>1</v>
      </c>
      <c r="D465" s="15">
        <v>43471</v>
      </c>
      <c r="E465" s="107">
        <v>168541.89423522208</v>
      </c>
      <c r="K465" s="15"/>
      <c r="L465" s="102"/>
      <c r="N465" s="103"/>
    </row>
    <row r="466" spans="1:14" x14ac:dyDescent="0.35">
      <c r="A466">
        <v>10123</v>
      </c>
      <c r="B466">
        <v>2019</v>
      </c>
      <c r="C466">
        <v>1</v>
      </c>
      <c r="D466" s="15">
        <v>43472</v>
      </c>
      <c r="E466" s="107">
        <v>168541.89423522208</v>
      </c>
      <c r="K466" s="15"/>
      <c r="L466" s="102"/>
      <c r="N466" s="103"/>
    </row>
    <row r="467" spans="1:14" x14ac:dyDescent="0.35">
      <c r="A467">
        <v>10123</v>
      </c>
      <c r="B467">
        <v>2019</v>
      </c>
      <c r="C467">
        <v>1</v>
      </c>
      <c r="D467" s="15">
        <v>43473</v>
      </c>
      <c r="E467" s="107">
        <v>168541.89423522208</v>
      </c>
      <c r="K467" s="15"/>
      <c r="L467" s="102"/>
      <c r="N467" s="103"/>
    </row>
    <row r="468" spans="1:14" x14ac:dyDescent="0.35">
      <c r="A468">
        <v>10123</v>
      </c>
      <c r="B468">
        <v>2019</v>
      </c>
      <c r="C468">
        <v>1</v>
      </c>
      <c r="D468" s="15">
        <v>43474</v>
      </c>
      <c r="E468" s="107">
        <v>168541.89423522208</v>
      </c>
      <c r="K468" s="15"/>
      <c r="L468" s="102"/>
      <c r="N468" s="103"/>
    </row>
    <row r="469" spans="1:14" x14ac:dyDescent="0.35">
      <c r="A469">
        <v>10123</v>
      </c>
      <c r="B469">
        <v>2019</v>
      </c>
      <c r="C469">
        <v>1</v>
      </c>
      <c r="D469" s="15">
        <v>43475</v>
      </c>
      <c r="E469" s="107">
        <v>168541.89423522208</v>
      </c>
      <c r="K469" s="15"/>
      <c r="L469" s="102"/>
      <c r="N469" s="103"/>
    </row>
    <row r="470" spans="1:14" x14ac:dyDescent="0.35">
      <c r="A470">
        <v>10123</v>
      </c>
      <c r="B470">
        <v>2019</v>
      </c>
      <c r="C470">
        <v>1</v>
      </c>
      <c r="D470" s="15">
        <v>43476</v>
      </c>
      <c r="E470" s="107">
        <v>168541.89423522208</v>
      </c>
      <c r="K470" s="15"/>
      <c r="L470" s="102"/>
      <c r="N470" s="103"/>
    </row>
    <row r="471" spans="1:14" x14ac:dyDescent="0.35">
      <c r="A471">
        <v>10123</v>
      </c>
      <c r="B471">
        <v>2019</v>
      </c>
      <c r="C471">
        <v>1</v>
      </c>
      <c r="D471" s="15">
        <v>43477</v>
      </c>
      <c r="E471" s="107">
        <v>168541.89423522208</v>
      </c>
      <c r="K471" s="15"/>
      <c r="L471" s="102"/>
      <c r="N471" s="103"/>
    </row>
    <row r="472" spans="1:14" x14ac:dyDescent="0.35">
      <c r="A472">
        <v>10123</v>
      </c>
      <c r="B472">
        <v>2019</v>
      </c>
      <c r="C472">
        <v>1</v>
      </c>
      <c r="D472" s="15">
        <v>43478</v>
      </c>
      <c r="E472" s="107">
        <v>168541.89423522208</v>
      </c>
      <c r="K472" s="15"/>
      <c r="L472" s="102"/>
      <c r="N472" s="103"/>
    </row>
    <row r="473" spans="1:14" x14ac:dyDescent="0.35">
      <c r="A473">
        <v>10123</v>
      </c>
      <c r="B473">
        <v>2019</v>
      </c>
      <c r="C473">
        <v>1</v>
      </c>
      <c r="D473" s="15">
        <v>43479</v>
      </c>
      <c r="E473" s="107">
        <v>168541.89423522208</v>
      </c>
      <c r="K473" s="15"/>
      <c r="L473" s="102"/>
      <c r="N473" s="103"/>
    </row>
    <row r="474" spans="1:14" x14ac:dyDescent="0.35">
      <c r="A474">
        <v>10123</v>
      </c>
      <c r="B474">
        <v>2019</v>
      </c>
      <c r="C474">
        <v>1</v>
      </c>
      <c r="D474" s="15">
        <v>43480</v>
      </c>
      <c r="E474" s="107">
        <v>168541.89423522208</v>
      </c>
      <c r="K474" s="15"/>
      <c r="L474" s="102"/>
      <c r="N474" s="103"/>
    </row>
    <row r="475" spans="1:14" x14ac:dyDescent="0.35">
      <c r="A475">
        <v>10123</v>
      </c>
      <c r="B475">
        <v>2019</v>
      </c>
      <c r="C475">
        <v>1</v>
      </c>
      <c r="D475" s="15">
        <v>43481</v>
      </c>
      <c r="E475" s="107">
        <v>168541.89423522208</v>
      </c>
      <c r="K475" s="15"/>
      <c r="L475" s="102"/>
      <c r="N475" s="103"/>
    </row>
    <row r="476" spans="1:14" x14ac:dyDescent="0.35">
      <c r="A476">
        <v>10123</v>
      </c>
      <c r="B476">
        <v>2019</v>
      </c>
      <c r="C476">
        <v>1</v>
      </c>
      <c r="D476" s="15">
        <v>43482</v>
      </c>
      <c r="E476" s="107">
        <v>168541.89423522208</v>
      </c>
      <c r="K476" s="15"/>
      <c r="L476" s="102"/>
      <c r="N476" s="103"/>
    </row>
    <row r="477" spans="1:14" x14ac:dyDescent="0.35">
      <c r="A477">
        <v>10123</v>
      </c>
      <c r="B477">
        <v>2019</v>
      </c>
      <c r="C477">
        <v>1</v>
      </c>
      <c r="D477" s="15">
        <v>43483</v>
      </c>
      <c r="E477" s="107">
        <v>168541.89423522208</v>
      </c>
      <c r="K477" s="15"/>
      <c r="L477" s="102"/>
      <c r="N477" s="103"/>
    </row>
    <row r="478" spans="1:14" x14ac:dyDescent="0.35">
      <c r="A478">
        <v>10123</v>
      </c>
      <c r="B478">
        <v>2019</v>
      </c>
      <c r="C478">
        <v>1</v>
      </c>
      <c r="D478" s="15">
        <v>43484</v>
      </c>
      <c r="E478" s="107">
        <v>168541.89423522208</v>
      </c>
      <c r="K478" s="15"/>
      <c r="L478" s="102"/>
      <c r="N478" s="103"/>
    </row>
    <row r="479" spans="1:14" x14ac:dyDescent="0.35">
      <c r="A479">
        <v>10123</v>
      </c>
      <c r="B479">
        <v>2019</v>
      </c>
      <c r="C479">
        <v>1</v>
      </c>
      <c r="D479" s="15">
        <v>43485</v>
      </c>
      <c r="E479" s="107">
        <v>168541.89423522208</v>
      </c>
      <c r="K479" s="15"/>
      <c r="L479" s="102"/>
      <c r="N479" s="103"/>
    </row>
    <row r="480" spans="1:14" x14ac:dyDescent="0.35">
      <c r="A480">
        <v>10123</v>
      </c>
      <c r="B480">
        <v>2019</v>
      </c>
      <c r="C480">
        <v>1</v>
      </c>
      <c r="D480" s="15">
        <v>43486</v>
      </c>
      <c r="E480" s="107">
        <v>168541.89423522208</v>
      </c>
      <c r="K480" s="15"/>
      <c r="L480" s="102"/>
      <c r="N480" s="103"/>
    </row>
    <row r="481" spans="1:14" x14ac:dyDescent="0.35">
      <c r="A481">
        <v>10123</v>
      </c>
      <c r="B481">
        <v>2019</v>
      </c>
      <c r="C481">
        <v>1</v>
      </c>
      <c r="D481" s="15">
        <v>43487</v>
      </c>
      <c r="E481" s="107">
        <v>168541.89423522208</v>
      </c>
      <c r="K481" s="15"/>
      <c r="L481" s="102"/>
      <c r="N481" s="103"/>
    </row>
    <row r="482" spans="1:14" x14ac:dyDescent="0.35">
      <c r="A482">
        <v>10123</v>
      </c>
      <c r="B482">
        <v>2019</v>
      </c>
      <c r="C482">
        <v>1</v>
      </c>
      <c r="D482" s="15">
        <v>43488</v>
      </c>
      <c r="E482" s="107">
        <v>168541.89423522208</v>
      </c>
      <c r="K482" s="15"/>
      <c r="L482" s="102"/>
      <c r="N482" s="103"/>
    </row>
    <row r="483" spans="1:14" x14ac:dyDescent="0.35">
      <c r="A483">
        <v>10123</v>
      </c>
      <c r="B483">
        <v>2019</v>
      </c>
      <c r="C483">
        <v>1</v>
      </c>
      <c r="D483" s="15">
        <v>43489</v>
      </c>
      <c r="E483" s="107">
        <v>168541.89423522208</v>
      </c>
      <c r="K483" s="15"/>
      <c r="L483" s="102"/>
      <c r="N483" s="103"/>
    </row>
    <row r="484" spans="1:14" x14ac:dyDescent="0.35">
      <c r="A484">
        <v>10123</v>
      </c>
      <c r="B484">
        <v>2019</v>
      </c>
      <c r="C484">
        <v>1</v>
      </c>
      <c r="D484" s="15">
        <v>43490</v>
      </c>
      <c r="E484" s="107">
        <v>168541.89423522208</v>
      </c>
      <c r="K484" s="15"/>
      <c r="L484" s="102"/>
      <c r="N484" s="103"/>
    </row>
    <row r="485" spans="1:14" x14ac:dyDescent="0.35">
      <c r="A485">
        <v>10123</v>
      </c>
      <c r="B485">
        <v>2019</v>
      </c>
      <c r="C485">
        <v>1</v>
      </c>
      <c r="D485" s="15">
        <v>43491</v>
      </c>
      <c r="E485" s="107">
        <v>168541.89423522208</v>
      </c>
      <c r="K485" s="15"/>
      <c r="L485" s="102"/>
      <c r="N485" s="103"/>
    </row>
    <row r="486" spans="1:14" x14ac:dyDescent="0.35">
      <c r="A486">
        <v>10123</v>
      </c>
      <c r="B486">
        <v>2019</v>
      </c>
      <c r="C486">
        <v>1</v>
      </c>
      <c r="D486" s="15">
        <v>43492</v>
      </c>
      <c r="E486" s="107">
        <v>168541.89423522208</v>
      </c>
      <c r="K486" s="15"/>
      <c r="L486" s="102"/>
      <c r="N486" s="103"/>
    </row>
    <row r="487" spans="1:14" x14ac:dyDescent="0.35">
      <c r="A487">
        <v>10123</v>
      </c>
      <c r="B487">
        <v>2019</v>
      </c>
      <c r="C487">
        <v>1</v>
      </c>
      <c r="D487" s="15">
        <v>43493</v>
      </c>
      <c r="E487" s="107">
        <v>168541.89423522208</v>
      </c>
      <c r="K487" s="15"/>
      <c r="L487" s="102"/>
      <c r="N487" s="103"/>
    </row>
    <row r="488" spans="1:14" x14ac:dyDescent="0.35">
      <c r="A488">
        <v>10123</v>
      </c>
      <c r="B488">
        <v>2019</v>
      </c>
      <c r="C488">
        <v>1</v>
      </c>
      <c r="D488" s="15">
        <v>43494</v>
      </c>
      <c r="E488" s="107">
        <v>168541.89423522208</v>
      </c>
      <c r="K488" s="15"/>
      <c r="L488" s="102"/>
      <c r="N488" s="103"/>
    </row>
    <row r="489" spans="1:14" x14ac:dyDescent="0.35">
      <c r="A489">
        <v>10123</v>
      </c>
      <c r="B489">
        <v>2019</v>
      </c>
      <c r="C489">
        <v>1</v>
      </c>
      <c r="D489" s="15">
        <v>43495</v>
      </c>
      <c r="E489" s="107">
        <v>168541.89423522208</v>
      </c>
      <c r="K489" s="15"/>
      <c r="L489" s="102"/>
      <c r="N489" s="103"/>
    </row>
    <row r="490" spans="1:14" x14ac:dyDescent="0.35">
      <c r="A490">
        <v>10123</v>
      </c>
      <c r="B490">
        <v>2019</v>
      </c>
      <c r="C490">
        <v>1</v>
      </c>
      <c r="D490" s="15">
        <v>43496</v>
      </c>
      <c r="E490" s="107">
        <v>168541.89423522208</v>
      </c>
      <c r="K490" s="15"/>
      <c r="L490" s="102"/>
      <c r="N490" s="103"/>
    </row>
    <row r="491" spans="1:14" x14ac:dyDescent="0.35">
      <c r="A491">
        <v>10123</v>
      </c>
      <c r="B491">
        <v>2019</v>
      </c>
      <c r="C491">
        <v>2</v>
      </c>
      <c r="D491" s="15">
        <v>43497</v>
      </c>
      <c r="E491" s="107">
        <v>163649.44786201415</v>
      </c>
      <c r="K491" s="15"/>
      <c r="L491" s="102"/>
      <c r="N491" s="103"/>
    </row>
    <row r="492" spans="1:14" x14ac:dyDescent="0.35">
      <c r="A492">
        <v>10123</v>
      </c>
      <c r="B492">
        <v>2019</v>
      </c>
      <c r="C492">
        <v>2</v>
      </c>
      <c r="D492" s="15">
        <v>43498</v>
      </c>
      <c r="E492" s="107">
        <v>163649.44786201415</v>
      </c>
      <c r="K492" s="15"/>
      <c r="L492" s="102"/>
      <c r="N492" s="103"/>
    </row>
    <row r="493" spans="1:14" x14ac:dyDescent="0.35">
      <c r="A493">
        <v>10123</v>
      </c>
      <c r="B493">
        <v>2019</v>
      </c>
      <c r="C493">
        <v>2</v>
      </c>
      <c r="D493" s="15">
        <v>43499</v>
      </c>
      <c r="E493" s="107">
        <v>163649.44786201415</v>
      </c>
      <c r="K493" s="15"/>
      <c r="L493" s="102"/>
      <c r="N493" s="103"/>
    </row>
    <row r="494" spans="1:14" x14ac:dyDescent="0.35">
      <c r="A494">
        <v>10123</v>
      </c>
      <c r="B494">
        <v>2019</v>
      </c>
      <c r="C494">
        <v>2</v>
      </c>
      <c r="D494" s="15">
        <v>43500</v>
      </c>
      <c r="E494" s="107">
        <v>163649.44786201415</v>
      </c>
      <c r="K494" s="15"/>
      <c r="L494" s="102"/>
      <c r="N494" s="103"/>
    </row>
    <row r="495" spans="1:14" x14ac:dyDescent="0.35">
      <c r="A495">
        <v>10123</v>
      </c>
      <c r="B495">
        <v>2019</v>
      </c>
      <c r="C495">
        <v>2</v>
      </c>
      <c r="D495" s="15">
        <v>43501</v>
      </c>
      <c r="E495" s="107">
        <v>163649.44786201415</v>
      </c>
      <c r="K495" s="15"/>
      <c r="L495" s="102"/>
      <c r="N495" s="103"/>
    </row>
    <row r="496" spans="1:14" x14ac:dyDescent="0.35">
      <c r="A496">
        <v>10123</v>
      </c>
      <c r="B496">
        <v>2019</v>
      </c>
      <c r="C496">
        <v>2</v>
      </c>
      <c r="D496" s="15">
        <v>43502</v>
      </c>
      <c r="E496" s="107">
        <v>163649.44786201415</v>
      </c>
      <c r="K496" s="15"/>
      <c r="L496" s="102"/>
      <c r="N496" s="103"/>
    </row>
    <row r="497" spans="1:14" x14ac:dyDescent="0.35">
      <c r="A497">
        <v>10123</v>
      </c>
      <c r="B497">
        <v>2019</v>
      </c>
      <c r="C497">
        <v>2</v>
      </c>
      <c r="D497" s="15">
        <v>43503</v>
      </c>
      <c r="E497" s="107">
        <v>163649.44786201415</v>
      </c>
      <c r="K497" s="15"/>
      <c r="L497" s="102"/>
      <c r="N497" s="103"/>
    </row>
    <row r="498" spans="1:14" x14ac:dyDescent="0.35">
      <c r="A498">
        <v>10123</v>
      </c>
      <c r="B498">
        <v>2019</v>
      </c>
      <c r="C498">
        <v>2</v>
      </c>
      <c r="D498" s="15">
        <v>43504</v>
      </c>
      <c r="E498" s="107">
        <v>163649.44786201415</v>
      </c>
      <c r="K498" s="15"/>
      <c r="L498" s="102"/>
      <c r="N498" s="103"/>
    </row>
    <row r="499" spans="1:14" x14ac:dyDescent="0.35">
      <c r="A499">
        <v>10123</v>
      </c>
      <c r="B499">
        <v>2019</v>
      </c>
      <c r="C499">
        <v>2</v>
      </c>
      <c r="D499" s="15">
        <v>43505</v>
      </c>
      <c r="E499" s="107">
        <v>163649.44786201415</v>
      </c>
      <c r="K499" s="15"/>
      <c r="L499" s="102"/>
      <c r="N499" s="103"/>
    </row>
    <row r="500" spans="1:14" x14ac:dyDescent="0.35">
      <c r="A500">
        <v>10123</v>
      </c>
      <c r="B500">
        <v>2019</v>
      </c>
      <c r="C500">
        <v>2</v>
      </c>
      <c r="D500" s="15">
        <v>43506</v>
      </c>
      <c r="E500" s="107">
        <v>163649.44786201415</v>
      </c>
      <c r="K500" s="15"/>
      <c r="L500" s="102"/>
      <c r="N500" s="103"/>
    </row>
    <row r="501" spans="1:14" x14ac:dyDescent="0.35">
      <c r="A501">
        <v>10123</v>
      </c>
      <c r="B501">
        <v>2019</v>
      </c>
      <c r="C501">
        <v>2</v>
      </c>
      <c r="D501" s="15">
        <v>43507</v>
      </c>
      <c r="E501" s="107">
        <v>163649.44786201415</v>
      </c>
      <c r="K501" s="15"/>
      <c r="L501" s="102"/>
      <c r="N501" s="103"/>
    </row>
    <row r="502" spans="1:14" x14ac:dyDescent="0.35">
      <c r="A502">
        <v>10123</v>
      </c>
      <c r="B502">
        <v>2019</v>
      </c>
      <c r="C502">
        <v>2</v>
      </c>
      <c r="D502" s="15">
        <v>43508</v>
      </c>
      <c r="E502" s="107">
        <v>163649.44786201415</v>
      </c>
      <c r="K502" s="15"/>
      <c r="L502" s="102"/>
      <c r="N502" s="103"/>
    </row>
    <row r="503" spans="1:14" x14ac:dyDescent="0.35">
      <c r="A503">
        <v>10123</v>
      </c>
      <c r="B503">
        <v>2019</v>
      </c>
      <c r="C503">
        <v>2</v>
      </c>
      <c r="D503" s="15">
        <v>43509</v>
      </c>
      <c r="E503" s="107">
        <v>163649.44786201415</v>
      </c>
      <c r="K503" s="15"/>
      <c r="L503" s="102"/>
      <c r="N503" s="103"/>
    </row>
    <row r="504" spans="1:14" x14ac:dyDescent="0.35">
      <c r="A504">
        <v>10123</v>
      </c>
      <c r="B504">
        <v>2019</v>
      </c>
      <c r="C504">
        <v>2</v>
      </c>
      <c r="D504" s="15">
        <v>43510</v>
      </c>
      <c r="E504" s="107">
        <v>163649.44786201415</v>
      </c>
      <c r="K504" s="15"/>
      <c r="L504" s="102"/>
      <c r="N504" s="103"/>
    </row>
    <row r="505" spans="1:14" x14ac:dyDescent="0.35">
      <c r="A505">
        <v>10123</v>
      </c>
      <c r="B505">
        <v>2019</v>
      </c>
      <c r="C505">
        <v>2</v>
      </c>
      <c r="D505" s="15">
        <v>43511</v>
      </c>
      <c r="E505" s="107">
        <v>163649.44786201415</v>
      </c>
      <c r="K505" s="15"/>
      <c r="L505" s="102"/>
      <c r="N505" s="103"/>
    </row>
    <row r="506" spans="1:14" x14ac:dyDescent="0.35">
      <c r="A506">
        <v>10123</v>
      </c>
      <c r="B506">
        <v>2019</v>
      </c>
      <c r="C506">
        <v>2</v>
      </c>
      <c r="D506" s="15">
        <v>43512</v>
      </c>
      <c r="E506" s="107">
        <v>163649.44786201415</v>
      </c>
      <c r="K506" s="15"/>
      <c r="L506" s="102"/>
      <c r="N506" s="103"/>
    </row>
    <row r="507" spans="1:14" x14ac:dyDescent="0.35">
      <c r="A507">
        <v>10123</v>
      </c>
      <c r="B507">
        <v>2019</v>
      </c>
      <c r="C507">
        <v>2</v>
      </c>
      <c r="D507" s="15">
        <v>43513</v>
      </c>
      <c r="E507" s="107">
        <v>163649.44786201415</v>
      </c>
      <c r="K507" s="15"/>
      <c r="L507" s="102"/>
      <c r="N507" s="103"/>
    </row>
    <row r="508" spans="1:14" x14ac:dyDescent="0.35">
      <c r="A508">
        <v>10123</v>
      </c>
      <c r="B508">
        <v>2019</v>
      </c>
      <c r="C508">
        <v>2</v>
      </c>
      <c r="D508" s="15">
        <v>43514</v>
      </c>
      <c r="E508" s="107">
        <v>163649.44786201415</v>
      </c>
      <c r="K508" s="15"/>
      <c r="L508" s="102"/>
      <c r="N508" s="103"/>
    </row>
    <row r="509" spans="1:14" x14ac:dyDescent="0.35">
      <c r="A509">
        <v>10123</v>
      </c>
      <c r="B509">
        <v>2019</v>
      </c>
      <c r="C509">
        <v>2</v>
      </c>
      <c r="D509" s="15">
        <v>43515</v>
      </c>
      <c r="E509" s="107">
        <v>163649.44786201415</v>
      </c>
      <c r="K509" s="15"/>
      <c r="L509" s="102"/>
      <c r="N509" s="103"/>
    </row>
    <row r="510" spans="1:14" x14ac:dyDescent="0.35">
      <c r="A510">
        <v>10123</v>
      </c>
      <c r="B510">
        <v>2019</v>
      </c>
      <c r="C510">
        <v>2</v>
      </c>
      <c r="D510" s="15">
        <v>43516</v>
      </c>
      <c r="E510" s="107">
        <v>163649.44786201415</v>
      </c>
      <c r="K510" s="15"/>
      <c r="L510" s="102"/>
      <c r="N510" s="103"/>
    </row>
    <row r="511" spans="1:14" x14ac:dyDescent="0.35">
      <c r="A511">
        <v>10123</v>
      </c>
      <c r="B511">
        <v>2019</v>
      </c>
      <c r="C511">
        <v>2</v>
      </c>
      <c r="D511" s="15">
        <v>43517</v>
      </c>
      <c r="E511" s="107">
        <v>163649.44786201415</v>
      </c>
      <c r="K511" s="15"/>
      <c r="L511" s="102"/>
      <c r="N511" s="103"/>
    </row>
    <row r="512" spans="1:14" x14ac:dyDescent="0.35">
      <c r="A512">
        <v>10123</v>
      </c>
      <c r="B512">
        <v>2019</v>
      </c>
      <c r="C512">
        <v>2</v>
      </c>
      <c r="D512" s="15">
        <v>43518</v>
      </c>
      <c r="E512" s="107">
        <v>163649.44786201415</v>
      </c>
      <c r="K512" s="15"/>
      <c r="L512" s="102"/>
      <c r="N512" s="103"/>
    </row>
    <row r="513" spans="1:14" x14ac:dyDescent="0.35">
      <c r="A513">
        <v>10123</v>
      </c>
      <c r="B513">
        <v>2019</v>
      </c>
      <c r="C513">
        <v>2</v>
      </c>
      <c r="D513" s="15">
        <v>43519</v>
      </c>
      <c r="E513" s="107">
        <v>163649.44786201415</v>
      </c>
      <c r="K513" s="15"/>
      <c r="L513" s="102"/>
      <c r="N513" s="103"/>
    </row>
    <row r="514" spans="1:14" x14ac:dyDescent="0.35">
      <c r="A514">
        <v>10123</v>
      </c>
      <c r="B514">
        <v>2019</v>
      </c>
      <c r="C514">
        <v>2</v>
      </c>
      <c r="D514" s="15">
        <v>43520</v>
      </c>
      <c r="E514" s="107">
        <v>163649.44786201415</v>
      </c>
      <c r="K514" s="15"/>
      <c r="L514" s="102"/>
      <c r="N514" s="103"/>
    </row>
    <row r="515" spans="1:14" x14ac:dyDescent="0.35">
      <c r="A515">
        <v>10123</v>
      </c>
      <c r="B515">
        <v>2019</v>
      </c>
      <c r="C515">
        <v>2</v>
      </c>
      <c r="D515" s="15">
        <v>43521</v>
      </c>
      <c r="E515" s="107">
        <v>163649.44786201415</v>
      </c>
      <c r="K515" s="15"/>
      <c r="L515" s="102"/>
      <c r="N515" s="103"/>
    </row>
    <row r="516" spans="1:14" x14ac:dyDescent="0.35">
      <c r="A516">
        <v>10123</v>
      </c>
      <c r="B516">
        <v>2019</v>
      </c>
      <c r="C516">
        <v>2</v>
      </c>
      <c r="D516" s="15">
        <v>43522</v>
      </c>
      <c r="E516" s="107">
        <v>163649.44786201415</v>
      </c>
      <c r="K516" s="15"/>
      <c r="L516" s="102"/>
      <c r="N516" s="103"/>
    </row>
    <row r="517" spans="1:14" x14ac:dyDescent="0.35">
      <c r="A517">
        <v>10123</v>
      </c>
      <c r="B517">
        <v>2019</v>
      </c>
      <c r="C517">
        <v>2</v>
      </c>
      <c r="D517" s="15">
        <v>43523</v>
      </c>
      <c r="E517" s="107">
        <v>163649.44786201415</v>
      </c>
      <c r="K517" s="15"/>
      <c r="L517" s="102"/>
      <c r="N517" s="103"/>
    </row>
    <row r="518" spans="1:14" x14ac:dyDescent="0.35">
      <c r="A518">
        <v>10123</v>
      </c>
      <c r="B518">
        <v>2019</v>
      </c>
      <c r="C518">
        <v>2</v>
      </c>
      <c r="D518" s="15">
        <v>43524</v>
      </c>
      <c r="E518" s="107">
        <v>163649.44786201415</v>
      </c>
      <c r="K518" s="15"/>
      <c r="L518" s="102"/>
      <c r="N518" s="103"/>
    </row>
    <row r="519" spans="1:14" x14ac:dyDescent="0.35">
      <c r="A519">
        <v>10123</v>
      </c>
      <c r="B519">
        <v>2019</v>
      </c>
      <c r="C519">
        <v>3</v>
      </c>
      <c r="D519" s="15">
        <v>43525</v>
      </c>
      <c r="E519" s="107">
        <v>168296.18272180206</v>
      </c>
      <c r="K519" s="15"/>
      <c r="L519" s="102"/>
      <c r="N519" s="103"/>
    </row>
    <row r="520" spans="1:14" x14ac:dyDescent="0.35">
      <c r="A520">
        <v>10123</v>
      </c>
      <c r="B520">
        <v>2019</v>
      </c>
      <c r="C520">
        <v>3</v>
      </c>
      <c r="D520" s="15">
        <v>43526</v>
      </c>
      <c r="E520" s="107">
        <v>168296.18272180206</v>
      </c>
      <c r="K520" s="15"/>
      <c r="L520" s="102"/>
      <c r="N520" s="103"/>
    </row>
    <row r="521" spans="1:14" x14ac:dyDescent="0.35">
      <c r="A521">
        <v>10123</v>
      </c>
      <c r="B521">
        <v>2019</v>
      </c>
      <c r="C521">
        <v>3</v>
      </c>
      <c r="D521" s="15">
        <v>43527</v>
      </c>
      <c r="E521" s="107">
        <v>168296.18272180206</v>
      </c>
      <c r="K521" s="15"/>
      <c r="L521" s="102"/>
      <c r="N521" s="103"/>
    </row>
    <row r="522" spans="1:14" x14ac:dyDescent="0.35">
      <c r="A522">
        <v>10123</v>
      </c>
      <c r="B522">
        <v>2019</v>
      </c>
      <c r="C522">
        <v>3</v>
      </c>
      <c r="D522" s="15">
        <v>43528</v>
      </c>
      <c r="E522" s="107">
        <v>168296.18272180206</v>
      </c>
      <c r="K522" s="15"/>
      <c r="L522" s="102"/>
      <c r="N522" s="103"/>
    </row>
    <row r="523" spans="1:14" x14ac:dyDescent="0.35">
      <c r="A523">
        <v>10123</v>
      </c>
      <c r="B523">
        <v>2019</v>
      </c>
      <c r="C523">
        <v>3</v>
      </c>
      <c r="D523" s="15">
        <v>43529</v>
      </c>
      <c r="E523" s="107">
        <v>168296.18272180206</v>
      </c>
      <c r="K523" s="15"/>
      <c r="L523" s="102"/>
      <c r="N523" s="103"/>
    </row>
    <row r="524" spans="1:14" x14ac:dyDescent="0.35">
      <c r="A524">
        <v>10123</v>
      </c>
      <c r="B524">
        <v>2019</v>
      </c>
      <c r="C524">
        <v>3</v>
      </c>
      <c r="D524" s="15">
        <v>43530</v>
      </c>
      <c r="E524" s="107">
        <v>168296.18272180206</v>
      </c>
      <c r="K524" s="15"/>
      <c r="L524" s="102"/>
      <c r="N524" s="103"/>
    </row>
    <row r="525" spans="1:14" x14ac:dyDescent="0.35">
      <c r="A525">
        <v>10123</v>
      </c>
      <c r="B525">
        <v>2019</v>
      </c>
      <c r="C525">
        <v>3</v>
      </c>
      <c r="D525" s="15">
        <v>43531</v>
      </c>
      <c r="E525" s="107">
        <v>168296.18272180206</v>
      </c>
      <c r="K525" s="15"/>
      <c r="L525" s="102"/>
      <c r="N525" s="103"/>
    </row>
    <row r="526" spans="1:14" x14ac:dyDescent="0.35">
      <c r="A526">
        <v>10123</v>
      </c>
      <c r="B526">
        <v>2019</v>
      </c>
      <c r="C526">
        <v>3</v>
      </c>
      <c r="D526" s="15">
        <v>43532</v>
      </c>
      <c r="E526" s="107">
        <v>168296.18272180206</v>
      </c>
      <c r="K526" s="15"/>
      <c r="L526" s="102"/>
      <c r="N526" s="103"/>
    </row>
    <row r="527" spans="1:14" x14ac:dyDescent="0.35">
      <c r="A527">
        <v>10123</v>
      </c>
      <c r="B527">
        <v>2019</v>
      </c>
      <c r="C527">
        <v>3</v>
      </c>
      <c r="D527" s="15">
        <v>43533</v>
      </c>
      <c r="E527" s="107">
        <v>168296.18272180206</v>
      </c>
      <c r="K527" s="15"/>
      <c r="L527" s="102"/>
      <c r="N527" s="103"/>
    </row>
    <row r="528" spans="1:14" x14ac:dyDescent="0.35">
      <c r="A528">
        <v>10123</v>
      </c>
      <c r="B528">
        <v>2019</v>
      </c>
      <c r="C528">
        <v>3</v>
      </c>
      <c r="D528" s="15">
        <v>43534</v>
      </c>
      <c r="E528" s="107">
        <v>176037.03663763261</v>
      </c>
      <c r="K528" s="15"/>
      <c r="L528" s="102"/>
      <c r="N528" s="103"/>
    </row>
    <row r="529" spans="1:14" x14ac:dyDescent="0.35">
      <c r="A529">
        <v>10123</v>
      </c>
      <c r="B529">
        <v>2019</v>
      </c>
      <c r="C529">
        <v>3</v>
      </c>
      <c r="D529" s="15">
        <v>43535</v>
      </c>
      <c r="E529" s="107">
        <v>168296.18272180206</v>
      </c>
      <c r="K529" s="15"/>
      <c r="L529" s="102"/>
      <c r="N529" s="103"/>
    </row>
    <row r="530" spans="1:14" x14ac:dyDescent="0.35">
      <c r="A530">
        <v>10123</v>
      </c>
      <c r="B530">
        <v>2019</v>
      </c>
      <c r="C530">
        <v>3</v>
      </c>
      <c r="D530" s="15">
        <v>43536</v>
      </c>
      <c r="E530" s="107">
        <v>168296.18272180206</v>
      </c>
      <c r="K530" s="15"/>
      <c r="L530" s="102"/>
      <c r="N530" s="103"/>
    </row>
    <row r="531" spans="1:14" x14ac:dyDescent="0.35">
      <c r="A531">
        <v>10123</v>
      </c>
      <c r="B531">
        <v>2019</v>
      </c>
      <c r="C531">
        <v>3</v>
      </c>
      <c r="D531" s="15">
        <v>43537</v>
      </c>
      <c r="E531" s="107">
        <v>168296.18272180206</v>
      </c>
      <c r="K531" s="15"/>
      <c r="L531" s="102"/>
      <c r="N531" s="103"/>
    </row>
    <row r="532" spans="1:14" x14ac:dyDescent="0.35">
      <c r="A532">
        <v>10123</v>
      </c>
      <c r="B532">
        <v>2019</v>
      </c>
      <c r="C532">
        <v>3</v>
      </c>
      <c r="D532" s="15">
        <v>43538</v>
      </c>
      <c r="E532" s="107">
        <v>168296.18272180206</v>
      </c>
      <c r="K532" s="15"/>
      <c r="L532" s="102"/>
      <c r="N532" s="103"/>
    </row>
    <row r="533" spans="1:14" x14ac:dyDescent="0.35">
      <c r="A533">
        <v>10123</v>
      </c>
      <c r="B533">
        <v>2019</v>
      </c>
      <c r="C533">
        <v>3</v>
      </c>
      <c r="D533" s="15">
        <v>43539</v>
      </c>
      <c r="E533" s="107">
        <v>168296.18272180206</v>
      </c>
      <c r="K533" s="15"/>
      <c r="L533" s="102"/>
      <c r="N533" s="103"/>
    </row>
    <row r="534" spans="1:14" x14ac:dyDescent="0.35">
      <c r="A534">
        <v>10123</v>
      </c>
      <c r="B534">
        <v>2019</v>
      </c>
      <c r="C534">
        <v>3</v>
      </c>
      <c r="D534" s="15">
        <v>43540</v>
      </c>
      <c r="E534" s="107">
        <v>168296.18272180206</v>
      </c>
      <c r="K534" s="15"/>
      <c r="L534" s="102"/>
      <c r="N534" s="103"/>
    </row>
    <row r="535" spans="1:14" x14ac:dyDescent="0.35">
      <c r="A535">
        <v>10123</v>
      </c>
      <c r="B535">
        <v>2019</v>
      </c>
      <c r="C535">
        <v>3</v>
      </c>
      <c r="D535" s="15">
        <v>43541</v>
      </c>
      <c r="E535" s="107">
        <v>168296.18272180206</v>
      </c>
      <c r="K535" s="15"/>
      <c r="L535" s="102"/>
      <c r="N535" s="103"/>
    </row>
    <row r="536" spans="1:14" x14ac:dyDescent="0.35">
      <c r="A536">
        <v>10123</v>
      </c>
      <c r="B536">
        <v>2019</v>
      </c>
      <c r="C536">
        <v>3</v>
      </c>
      <c r="D536" s="15">
        <v>43542</v>
      </c>
      <c r="E536" s="107">
        <v>168296.18272180206</v>
      </c>
      <c r="K536" s="15"/>
      <c r="L536" s="102"/>
      <c r="N536" s="103"/>
    </row>
    <row r="537" spans="1:14" x14ac:dyDescent="0.35">
      <c r="A537">
        <v>10123</v>
      </c>
      <c r="B537">
        <v>2019</v>
      </c>
      <c r="C537">
        <v>3</v>
      </c>
      <c r="D537" s="15">
        <v>43543</v>
      </c>
      <c r="E537" s="107">
        <v>168296.18272180206</v>
      </c>
      <c r="K537" s="15"/>
      <c r="L537" s="102"/>
      <c r="N537" s="103"/>
    </row>
    <row r="538" spans="1:14" x14ac:dyDescent="0.35">
      <c r="A538">
        <v>10123</v>
      </c>
      <c r="B538">
        <v>2019</v>
      </c>
      <c r="C538">
        <v>3</v>
      </c>
      <c r="D538" s="15">
        <v>43544</v>
      </c>
      <c r="E538" s="107">
        <v>168296.18272180206</v>
      </c>
      <c r="K538" s="15"/>
      <c r="L538" s="102"/>
      <c r="N538" s="103"/>
    </row>
    <row r="539" spans="1:14" x14ac:dyDescent="0.35">
      <c r="A539">
        <v>10123</v>
      </c>
      <c r="B539">
        <v>2019</v>
      </c>
      <c r="C539">
        <v>3</v>
      </c>
      <c r="D539" s="15">
        <v>43545</v>
      </c>
      <c r="E539" s="107">
        <v>168296.18272180206</v>
      </c>
      <c r="K539" s="15"/>
      <c r="L539" s="102"/>
      <c r="N539" s="103"/>
    </row>
    <row r="540" spans="1:14" x14ac:dyDescent="0.35">
      <c r="A540">
        <v>10123</v>
      </c>
      <c r="B540">
        <v>2019</v>
      </c>
      <c r="C540">
        <v>3</v>
      </c>
      <c r="D540" s="15">
        <v>43546</v>
      </c>
      <c r="E540" s="107">
        <v>168296.18272180206</v>
      </c>
      <c r="K540" s="15"/>
      <c r="L540" s="102"/>
      <c r="N540" s="103"/>
    </row>
    <row r="541" spans="1:14" x14ac:dyDescent="0.35">
      <c r="A541">
        <v>10123</v>
      </c>
      <c r="B541">
        <v>2019</v>
      </c>
      <c r="C541">
        <v>3</v>
      </c>
      <c r="D541" s="15">
        <v>43547</v>
      </c>
      <c r="E541" s="107">
        <v>168296.18272180206</v>
      </c>
      <c r="K541" s="15"/>
      <c r="L541" s="102"/>
      <c r="N541" s="103"/>
    </row>
    <row r="542" spans="1:14" x14ac:dyDescent="0.35">
      <c r="A542">
        <v>10123</v>
      </c>
      <c r="B542">
        <v>2019</v>
      </c>
      <c r="C542">
        <v>3</v>
      </c>
      <c r="D542" s="15">
        <v>43548</v>
      </c>
      <c r="E542" s="107">
        <v>168296.18272180206</v>
      </c>
      <c r="K542" s="15"/>
      <c r="L542" s="102"/>
      <c r="N542" s="103"/>
    </row>
    <row r="543" spans="1:14" x14ac:dyDescent="0.35">
      <c r="A543">
        <v>10123</v>
      </c>
      <c r="B543">
        <v>2019</v>
      </c>
      <c r="C543">
        <v>3</v>
      </c>
      <c r="D543" s="15">
        <v>43549</v>
      </c>
      <c r="E543" s="107">
        <v>168296.18272180206</v>
      </c>
      <c r="K543" s="15"/>
      <c r="L543" s="102"/>
      <c r="N543" s="103"/>
    </row>
    <row r="544" spans="1:14" x14ac:dyDescent="0.35">
      <c r="A544">
        <v>10123</v>
      </c>
      <c r="B544">
        <v>2019</v>
      </c>
      <c r="C544">
        <v>3</v>
      </c>
      <c r="D544" s="15">
        <v>43550</v>
      </c>
      <c r="E544" s="107">
        <v>168296.18272180206</v>
      </c>
      <c r="K544" s="15"/>
      <c r="L544" s="102"/>
      <c r="N544" s="103"/>
    </row>
    <row r="545" spans="1:14" x14ac:dyDescent="0.35">
      <c r="A545">
        <v>10123</v>
      </c>
      <c r="B545">
        <v>2019</v>
      </c>
      <c r="C545">
        <v>3</v>
      </c>
      <c r="D545" s="15">
        <v>43551</v>
      </c>
      <c r="E545" s="107">
        <v>168296.18272180206</v>
      </c>
      <c r="K545" s="15"/>
      <c r="L545" s="102"/>
      <c r="N545" s="103"/>
    </row>
    <row r="546" spans="1:14" x14ac:dyDescent="0.35">
      <c r="A546">
        <v>10123</v>
      </c>
      <c r="B546">
        <v>2019</v>
      </c>
      <c r="C546">
        <v>3</v>
      </c>
      <c r="D546" s="15">
        <v>43552</v>
      </c>
      <c r="E546" s="107">
        <v>168296.18272180206</v>
      </c>
      <c r="K546" s="15"/>
      <c r="L546" s="102"/>
      <c r="N546" s="103"/>
    </row>
    <row r="547" spans="1:14" x14ac:dyDescent="0.35">
      <c r="A547">
        <v>10123</v>
      </c>
      <c r="B547">
        <v>2019</v>
      </c>
      <c r="C547">
        <v>3</v>
      </c>
      <c r="D547" s="15">
        <v>43553</v>
      </c>
      <c r="E547" s="107">
        <v>168296.18272180206</v>
      </c>
      <c r="K547" s="15"/>
      <c r="L547" s="102"/>
      <c r="N547" s="103"/>
    </row>
    <row r="548" spans="1:14" x14ac:dyDescent="0.35">
      <c r="A548">
        <v>10123</v>
      </c>
      <c r="B548">
        <v>2019</v>
      </c>
      <c r="C548">
        <v>3</v>
      </c>
      <c r="D548" s="15">
        <v>43554</v>
      </c>
      <c r="E548" s="107">
        <v>168296.18272180206</v>
      </c>
      <c r="K548" s="15"/>
      <c r="L548" s="102"/>
      <c r="N548" s="103"/>
    </row>
    <row r="549" spans="1:14" x14ac:dyDescent="0.35">
      <c r="A549">
        <v>10123</v>
      </c>
      <c r="B549">
        <v>2019</v>
      </c>
      <c r="C549">
        <v>3</v>
      </c>
      <c r="D549" s="15">
        <v>43555</v>
      </c>
      <c r="E549" s="107">
        <v>168296.18272180206</v>
      </c>
      <c r="K549" s="15"/>
      <c r="N549" s="103"/>
    </row>
    <row r="550" spans="1:14" x14ac:dyDescent="0.35">
      <c r="A550">
        <v>10123</v>
      </c>
      <c r="B550">
        <v>2019</v>
      </c>
      <c r="C550">
        <v>4</v>
      </c>
      <c r="D550" s="15">
        <v>43556</v>
      </c>
      <c r="E550" s="107">
        <v>159742.21084705667</v>
      </c>
      <c r="K550" s="15"/>
      <c r="N550" s="103"/>
    </row>
    <row r="551" spans="1:14" x14ac:dyDescent="0.35">
      <c r="A551">
        <v>10123</v>
      </c>
      <c r="B551">
        <v>2019</v>
      </c>
      <c r="C551">
        <v>4</v>
      </c>
      <c r="D551" s="15">
        <v>43557</v>
      </c>
      <c r="E551" s="107">
        <v>159742.21084705667</v>
      </c>
      <c r="K551" s="15"/>
      <c r="N551" s="103"/>
    </row>
    <row r="552" spans="1:14" x14ac:dyDescent="0.35">
      <c r="A552">
        <v>10123</v>
      </c>
      <c r="B552">
        <v>2019</v>
      </c>
      <c r="C552">
        <v>4</v>
      </c>
      <c r="D552" s="15">
        <v>43558</v>
      </c>
      <c r="E552" s="107">
        <v>159742.21084705667</v>
      </c>
      <c r="K552" s="15"/>
      <c r="N552" s="103"/>
    </row>
    <row r="553" spans="1:14" x14ac:dyDescent="0.35">
      <c r="A553">
        <v>10123</v>
      </c>
      <c r="B553">
        <v>2019</v>
      </c>
      <c r="C553">
        <v>4</v>
      </c>
      <c r="D553" s="15">
        <v>43559</v>
      </c>
      <c r="E553" s="107">
        <v>159742.21084705667</v>
      </c>
      <c r="K553" s="15"/>
      <c r="N553" s="103"/>
    </row>
    <row r="554" spans="1:14" x14ac:dyDescent="0.35">
      <c r="A554">
        <v>10123</v>
      </c>
      <c r="B554">
        <v>2019</v>
      </c>
      <c r="C554">
        <v>4</v>
      </c>
      <c r="D554" s="15">
        <v>43560</v>
      </c>
      <c r="E554" s="107">
        <v>159742.21084705667</v>
      </c>
      <c r="K554" s="15"/>
      <c r="N554" s="103"/>
    </row>
    <row r="555" spans="1:14" x14ac:dyDescent="0.35">
      <c r="A555">
        <v>10123</v>
      </c>
      <c r="B555">
        <v>2019</v>
      </c>
      <c r="C555">
        <v>4</v>
      </c>
      <c r="D555" s="15">
        <v>43561</v>
      </c>
      <c r="E555" s="107">
        <v>159742.21084705667</v>
      </c>
      <c r="K555" s="15"/>
      <c r="N555" s="103"/>
    </row>
    <row r="556" spans="1:14" x14ac:dyDescent="0.35">
      <c r="A556">
        <v>10123</v>
      </c>
      <c r="B556">
        <v>2019</v>
      </c>
      <c r="C556">
        <v>4</v>
      </c>
      <c r="D556" s="15">
        <v>43562</v>
      </c>
      <c r="E556" s="107">
        <v>159742.21084705667</v>
      </c>
      <c r="K556" s="15"/>
      <c r="N556" s="103"/>
    </row>
    <row r="557" spans="1:14" x14ac:dyDescent="0.35">
      <c r="A557">
        <v>10123</v>
      </c>
      <c r="B557">
        <v>2019</v>
      </c>
      <c r="C557">
        <v>4</v>
      </c>
      <c r="D557" s="15">
        <v>43563</v>
      </c>
      <c r="E557" s="107">
        <v>159742.21084705667</v>
      </c>
      <c r="K557" s="15"/>
      <c r="N557" s="103"/>
    </row>
    <row r="558" spans="1:14" x14ac:dyDescent="0.35">
      <c r="A558">
        <v>10123</v>
      </c>
      <c r="B558">
        <v>2019</v>
      </c>
      <c r="C558">
        <v>4</v>
      </c>
      <c r="D558" s="15">
        <v>43564</v>
      </c>
      <c r="E558" s="107">
        <v>159742.21084705667</v>
      </c>
      <c r="K558" s="15"/>
      <c r="N558" s="103"/>
    </row>
    <row r="559" spans="1:14" x14ac:dyDescent="0.35">
      <c r="A559">
        <v>10123</v>
      </c>
      <c r="B559">
        <v>2019</v>
      </c>
      <c r="C559">
        <v>4</v>
      </c>
      <c r="D559" s="15">
        <v>43565</v>
      </c>
      <c r="E559" s="107">
        <v>159742.21084705667</v>
      </c>
      <c r="K559" s="15"/>
      <c r="N559" s="103"/>
    </row>
    <row r="560" spans="1:14" x14ac:dyDescent="0.35">
      <c r="A560">
        <v>10123</v>
      </c>
      <c r="B560">
        <v>2019</v>
      </c>
      <c r="C560">
        <v>4</v>
      </c>
      <c r="D560" s="15">
        <v>43566</v>
      </c>
      <c r="E560" s="107">
        <v>159742.21084705667</v>
      </c>
      <c r="K560" s="15"/>
      <c r="N560" s="103"/>
    </row>
    <row r="561" spans="1:14" x14ac:dyDescent="0.35">
      <c r="A561">
        <v>10123</v>
      </c>
      <c r="B561">
        <v>2019</v>
      </c>
      <c r="C561">
        <v>4</v>
      </c>
      <c r="D561" s="15">
        <v>43567</v>
      </c>
      <c r="E561" s="107">
        <v>159742.21084705667</v>
      </c>
      <c r="K561" s="15"/>
      <c r="N561" s="103"/>
    </row>
    <row r="562" spans="1:14" x14ac:dyDescent="0.35">
      <c r="A562">
        <v>10123</v>
      </c>
      <c r="B562">
        <v>2019</v>
      </c>
      <c r="C562">
        <v>4</v>
      </c>
      <c r="D562" s="15">
        <v>43568</v>
      </c>
      <c r="E562" s="107">
        <v>159742.21084705667</v>
      </c>
      <c r="K562" s="15"/>
      <c r="N562" s="103"/>
    </row>
    <row r="563" spans="1:14" x14ac:dyDescent="0.35">
      <c r="A563">
        <v>10123</v>
      </c>
      <c r="B563">
        <v>2019</v>
      </c>
      <c r="C563">
        <v>4</v>
      </c>
      <c r="D563" s="15">
        <v>43569</v>
      </c>
      <c r="E563" s="107">
        <v>159742.21084705667</v>
      </c>
      <c r="K563" s="15"/>
      <c r="N563" s="103"/>
    </row>
    <row r="564" spans="1:14" x14ac:dyDescent="0.35">
      <c r="A564">
        <v>10123</v>
      </c>
      <c r="B564">
        <v>2019</v>
      </c>
      <c r="C564">
        <v>4</v>
      </c>
      <c r="D564" s="15">
        <v>43570</v>
      </c>
      <c r="E564" s="107">
        <v>159742.21084705667</v>
      </c>
      <c r="K564" s="15"/>
      <c r="N564" s="103"/>
    </row>
    <row r="565" spans="1:14" x14ac:dyDescent="0.35">
      <c r="A565">
        <v>10123</v>
      </c>
      <c r="B565">
        <v>2019</v>
      </c>
      <c r="C565">
        <v>4</v>
      </c>
      <c r="D565" s="15">
        <v>43571</v>
      </c>
      <c r="E565" s="107">
        <v>159742.21084705667</v>
      </c>
      <c r="K565" s="15"/>
      <c r="N565" s="103"/>
    </row>
    <row r="566" spans="1:14" x14ac:dyDescent="0.35">
      <c r="A566">
        <v>10123</v>
      </c>
      <c r="B566">
        <v>2019</v>
      </c>
      <c r="C566">
        <v>4</v>
      </c>
      <c r="D566" s="15">
        <v>43572</v>
      </c>
      <c r="E566" s="107">
        <v>159742.21084705667</v>
      </c>
      <c r="K566" s="15"/>
      <c r="N566" s="103"/>
    </row>
    <row r="567" spans="1:14" x14ac:dyDescent="0.35">
      <c r="A567">
        <v>10123</v>
      </c>
      <c r="B567">
        <v>2019</v>
      </c>
      <c r="C567">
        <v>4</v>
      </c>
      <c r="D567" s="15">
        <v>43573</v>
      </c>
      <c r="E567" s="107">
        <v>159742.21084705667</v>
      </c>
      <c r="K567" s="15"/>
      <c r="N567" s="103"/>
    </row>
    <row r="568" spans="1:14" x14ac:dyDescent="0.35">
      <c r="A568">
        <v>10123</v>
      </c>
      <c r="B568">
        <v>2019</v>
      </c>
      <c r="C568">
        <v>4</v>
      </c>
      <c r="D568" s="15">
        <v>43574</v>
      </c>
      <c r="E568" s="107">
        <v>159742.21084705667</v>
      </c>
      <c r="K568" s="15"/>
      <c r="N568" s="103"/>
    </row>
    <row r="569" spans="1:14" x14ac:dyDescent="0.35">
      <c r="A569">
        <v>10123</v>
      </c>
      <c r="B569">
        <v>2019</v>
      </c>
      <c r="C569">
        <v>4</v>
      </c>
      <c r="D569" s="15">
        <v>43575</v>
      </c>
      <c r="E569" s="107">
        <v>159742.21084705667</v>
      </c>
      <c r="K569" s="15"/>
      <c r="N569" s="103"/>
    </row>
    <row r="570" spans="1:14" x14ac:dyDescent="0.35">
      <c r="A570">
        <v>10123</v>
      </c>
      <c r="B570">
        <v>2019</v>
      </c>
      <c r="C570">
        <v>4</v>
      </c>
      <c r="D570" s="15">
        <v>43576</v>
      </c>
      <c r="E570" s="107">
        <v>159742.21084705667</v>
      </c>
      <c r="K570" s="15"/>
      <c r="N570" s="103"/>
    </row>
    <row r="571" spans="1:14" x14ac:dyDescent="0.35">
      <c r="A571">
        <v>10123</v>
      </c>
      <c r="B571">
        <v>2019</v>
      </c>
      <c r="C571">
        <v>4</v>
      </c>
      <c r="D571" s="15">
        <v>43577</v>
      </c>
      <c r="E571" s="107">
        <v>159742.21084705667</v>
      </c>
      <c r="K571" s="15"/>
      <c r="N571" s="103"/>
    </row>
    <row r="572" spans="1:14" x14ac:dyDescent="0.35">
      <c r="A572">
        <v>10123</v>
      </c>
      <c r="B572">
        <v>2019</v>
      </c>
      <c r="C572">
        <v>4</v>
      </c>
      <c r="D572" s="15">
        <v>43578</v>
      </c>
      <c r="E572" s="107">
        <v>159742.21084705667</v>
      </c>
      <c r="K572" s="15"/>
      <c r="N572" s="103"/>
    </row>
    <row r="573" spans="1:14" x14ac:dyDescent="0.35">
      <c r="A573">
        <v>10123</v>
      </c>
      <c r="B573">
        <v>2019</v>
      </c>
      <c r="C573">
        <v>4</v>
      </c>
      <c r="D573" s="15">
        <v>43579</v>
      </c>
      <c r="E573" s="107">
        <v>159742.21084705667</v>
      </c>
      <c r="K573" s="15"/>
      <c r="N573" s="103"/>
    </row>
    <row r="574" spans="1:14" x14ac:dyDescent="0.35">
      <c r="A574">
        <v>10123</v>
      </c>
      <c r="B574">
        <v>2019</v>
      </c>
      <c r="C574">
        <v>4</v>
      </c>
      <c r="D574" s="15">
        <v>43580</v>
      </c>
      <c r="E574" s="107">
        <v>159742.21084705667</v>
      </c>
      <c r="K574" s="15"/>
      <c r="N574" s="103"/>
    </row>
    <row r="575" spans="1:14" x14ac:dyDescent="0.35">
      <c r="A575">
        <v>10123</v>
      </c>
      <c r="B575">
        <v>2019</v>
      </c>
      <c r="C575">
        <v>4</v>
      </c>
      <c r="D575" s="15">
        <v>43581</v>
      </c>
      <c r="E575" s="107">
        <v>159742.21084705667</v>
      </c>
      <c r="K575" s="15"/>
      <c r="N575" s="103"/>
    </row>
    <row r="576" spans="1:14" x14ac:dyDescent="0.35">
      <c r="A576">
        <v>10123</v>
      </c>
      <c r="B576">
        <v>2019</v>
      </c>
      <c r="C576">
        <v>4</v>
      </c>
      <c r="D576" s="15">
        <v>43582</v>
      </c>
      <c r="E576" s="107">
        <v>159742.21084705667</v>
      </c>
      <c r="K576" s="15"/>
      <c r="N576" s="103"/>
    </row>
    <row r="577" spans="1:14" x14ac:dyDescent="0.35">
      <c r="A577">
        <v>10123</v>
      </c>
      <c r="B577">
        <v>2019</v>
      </c>
      <c r="C577">
        <v>4</v>
      </c>
      <c r="D577" s="15">
        <v>43583</v>
      </c>
      <c r="E577" s="107">
        <v>159742.21084705667</v>
      </c>
      <c r="K577" s="15"/>
      <c r="N577" s="103"/>
    </row>
    <row r="578" spans="1:14" x14ac:dyDescent="0.35">
      <c r="A578">
        <v>10123</v>
      </c>
      <c r="B578">
        <v>2019</v>
      </c>
      <c r="C578">
        <v>4</v>
      </c>
      <c r="D578" s="15">
        <v>43584</v>
      </c>
      <c r="E578" s="107">
        <v>159742.21084705667</v>
      </c>
      <c r="K578" s="15"/>
      <c r="N578" s="103"/>
    </row>
    <row r="579" spans="1:14" x14ac:dyDescent="0.35">
      <c r="A579">
        <v>10123</v>
      </c>
      <c r="B579">
        <v>2019</v>
      </c>
      <c r="C579">
        <v>4</v>
      </c>
      <c r="D579" s="15">
        <v>43585</v>
      </c>
      <c r="E579" s="107">
        <v>159742.21084705667</v>
      </c>
      <c r="K579" s="15"/>
      <c r="L579" s="102"/>
      <c r="N579" s="103"/>
    </row>
    <row r="580" spans="1:14" x14ac:dyDescent="0.35">
      <c r="A580">
        <v>10123</v>
      </c>
      <c r="B580">
        <v>2019</v>
      </c>
      <c r="C580">
        <v>5</v>
      </c>
      <c r="D580" s="15">
        <v>43586</v>
      </c>
      <c r="E580" s="107">
        <v>165694.29263201042</v>
      </c>
      <c r="K580" s="15"/>
      <c r="L580" s="102"/>
      <c r="N580" s="103"/>
    </row>
    <row r="581" spans="1:14" x14ac:dyDescent="0.35">
      <c r="A581">
        <v>10123</v>
      </c>
      <c r="B581">
        <v>2019</v>
      </c>
      <c r="C581">
        <v>5</v>
      </c>
      <c r="D581" s="15">
        <v>43587</v>
      </c>
      <c r="E581" s="107">
        <v>165694.29263201042</v>
      </c>
      <c r="K581" s="15"/>
      <c r="L581" s="102"/>
      <c r="N581" s="103"/>
    </row>
    <row r="582" spans="1:14" x14ac:dyDescent="0.35">
      <c r="A582">
        <v>10123</v>
      </c>
      <c r="B582">
        <v>2019</v>
      </c>
      <c r="C582">
        <v>5</v>
      </c>
      <c r="D582" s="15">
        <v>43588</v>
      </c>
      <c r="E582" s="107">
        <v>165694.29263201042</v>
      </c>
      <c r="K582" s="15"/>
      <c r="L582" s="102"/>
      <c r="N582" s="103"/>
    </row>
    <row r="583" spans="1:14" x14ac:dyDescent="0.35">
      <c r="A583">
        <v>10123</v>
      </c>
      <c r="B583">
        <v>2019</v>
      </c>
      <c r="C583">
        <v>5</v>
      </c>
      <c r="D583" s="15">
        <v>43589</v>
      </c>
      <c r="E583" s="107">
        <v>165694.29263201042</v>
      </c>
      <c r="K583" s="15"/>
      <c r="L583" s="102"/>
      <c r="N583" s="103"/>
    </row>
    <row r="584" spans="1:14" x14ac:dyDescent="0.35">
      <c r="A584">
        <v>10123</v>
      </c>
      <c r="B584">
        <v>2019</v>
      </c>
      <c r="C584">
        <v>5</v>
      </c>
      <c r="D584" s="15">
        <v>43590</v>
      </c>
      <c r="E584" s="107">
        <v>165694.29263201042</v>
      </c>
      <c r="K584" s="15"/>
      <c r="L584" s="102"/>
      <c r="N584" s="103"/>
    </row>
    <row r="585" spans="1:14" x14ac:dyDescent="0.35">
      <c r="A585">
        <v>10123</v>
      </c>
      <c r="B585">
        <v>2019</v>
      </c>
      <c r="C585">
        <v>5</v>
      </c>
      <c r="D585" s="15">
        <v>43591</v>
      </c>
      <c r="E585" s="107">
        <v>165694.29263201042</v>
      </c>
      <c r="K585" s="15"/>
      <c r="L585" s="102"/>
      <c r="N585" s="103"/>
    </row>
    <row r="586" spans="1:14" x14ac:dyDescent="0.35">
      <c r="A586">
        <v>10123</v>
      </c>
      <c r="B586">
        <v>2019</v>
      </c>
      <c r="C586">
        <v>5</v>
      </c>
      <c r="D586" s="15">
        <v>43592</v>
      </c>
      <c r="E586" s="107">
        <v>165694.29263201042</v>
      </c>
      <c r="K586" s="15"/>
      <c r="L586" s="102"/>
      <c r="N586" s="103"/>
    </row>
    <row r="587" spans="1:14" x14ac:dyDescent="0.35">
      <c r="A587">
        <v>10123</v>
      </c>
      <c r="B587">
        <v>2019</v>
      </c>
      <c r="C587">
        <v>5</v>
      </c>
      <c r="D587" s="15">
        <v>43593</v>
      </c>
      <c r="E587" s="107">
        <v>165694.29263201042</v>
      </c>
      <c r="K587" s="15"/>
      <c r="L587" s="102"/>
      <c r="N587" s="103"/>
    </row>
    <row r="588" spans="1:14" x14ac:dyDescent="0.35">
      <c r="A588">
        <v>10123</v>
      </c>
      <c r="B588">
        <v>2019</v>
      </c>
      <c r="C588">
        <v>5</v>
      </c>
      <c r="D588" s="15">
        <v>43594</v>
      </c>
      <c r="E588" s="107">
        <v>165694.29263201042</v>
      </c>
      <c r="K588" s="15"/>
      <c r="L588" s="102"/>
      <c r="N588" s="103"/>
    </row>
    <row r="589" spans="1:14" x14ac:dyDescent="0.35">
      <c r="A589">
        <v>10123</v>
      </c>
      <c r="B589">
        <v>2019</v>
      </c>
      <c r="C589">
        <v>5</v>
      </c>
      <c r="D589" s="15">
        <v>43595</v>
      </c>
      <c r="E589" s="107">
        <v>165694.29263201042</v>
      </c>
      <c r="K589" s="15"/>
      <c r="L589" s="102"/>
      <c r="N589" s="103"/>
    </row>
    <row r="590" spans="1:14" x14ac:dyDescent="0.35">
      <c r="A590">
        <v>10123</v>
      </c>
      <c r="B590">
        <v>2019</v>
      </c>
      <c r="C590">
        <v>5</v>
      </c>
      <c r="D590" s="15">
        <v>43596</v>
      </c>
      <c r="E590" s="107">
        <v>165694.29263201042</v>
      </c>
      <c r="K590" s="15"/>
      <c r="L590" s="102"/>
      <c r="N590" s="103"/>
    </row>
    <row r="591" spans="1:14" x14ac:dyDescent="0.35">
      <c r="A591">
        <v>10123</v>
      </c>
      <c r="B591">
        <v>2019</v>
      </c>
      <c r="C591">
        <v>5</v>
      </c>
      <c r="D591" s="15">
        <v>43597</v>
      </c>
      <c r="E591" s="107">
        <v>165694.29263201042</v>
      </c>
      <c r="K591" s="15"/>
      <c r="L591" s="102"/>
      <c r="N591" s="103"/>
    </row>
    <row r="592" spans="1:14" x14ac:dyDescent="0.35">
      <c r="A592">
        <v>10123</v>
      </c>
      <c r="B592">
        <v>2019</v>
      </c>
      <c r="C592">
        <v>5</v>
      </c>
      <c r="D592" s="15">
        <v>43598</v>
      </c>
      <c r="E592" s="107">
        <v>165694.29263201042</v>
      </c>
      <c r="K592" s="15"/>
      <c r="L592" s="102"/>
      <c r="N592" s="103"/>
    </row>
    <row r="593" spans="1:14" x14ac:dyDescent="0.35">
      <c r="A593">
        <v>10123</v>
      </c>
      <c r="B593">
        <v>2019</v>
      </c>
      <c r="C593">
        <v>5</v>
      </c>
      <c r="D593" s="15">
        <v>43599</v>
      </c>
      <c r="E593" s="107">
        <v>165694.29263201042</v>
      </c>
      <c r="K593" s="15"/>
      <c r="L593" s="102"/>
      <c r="N593" s="103"/>
    </row>
    <row r="594" spans="1:14" x14ac:dyDescent="0.35">
      <c r="A594">
        <v>10123</v>
      </c>
      <c r="B594">
        <v>2019</v>
      </c>
      <c r="C594">
        <v>5</v>
      </c>
      <c r="D594" s="15">
        <v>43600</v>
      </c>
      <c r="E594" s="107">
        <v>165694.29263201042</v>
      </c>
      <c r="K594" s="15"/>
      <c r="L594" s="102"/>
      <c r="N594" s="103"/>
    </row>
    <row r="595" spans="1:14" x14ac:dyDescent="0.35">
      <c r="A595">
        <v>10123</v>
      </c>
      <c r="B595">
        <v>2019</v>
      </c>
      <c r="C595">
        <v>5</v>
      </c>
      <c r="D595" s="15">
        <v>43601</v>
      </c>
      <c r="E595" s="107">
        <v>165694.29263201042</v>
      </c>
      <c r="K595" s="15"/>
      <c r="L595" s="102"/>
      <c r="N595" s="103"/>
    </row>
    <row r="596" spans="1:14" x14ac:dyDescent="0.35">
      <c r="A596">
        <v>10123</v>
      </c>
      <c r="B596">
        <v>2019</v>
      </c>
      <c r="C596">
        <v>5</v>
      </c>
      <c r="D596" s="15">
        <v>43602</v>
      </c>
      <c r="E596" s="107">
        <v>165694.29263201042</v>
      </c>
      <c r="K596" s="15"/>
      <c r="L596" s="102"/>
      <c r="N596" s="103"/>
    </row>
    <row r="597" spans="1:14" x14ac:dyDescent="0.35">
      <c r="A597">
        <v>10123</v>
      </c>
      <c r="B597">
        <v>2019</v>
      </c>
      <c r="C597">
        <v>5</v>
      </c>
      <c r="D597" s="15">
        <v>43603</v>
      </c>
      <c r="E597" s="107">
        <v>165694.29263201042</v>
      </c>
      <c r="K597" s="15"/>
      <c r="L597" s="102"/>
      <c r="N597" s="103"/>
    </row>
    <row r="598" spans="1:14" x14ac:dyDescent="0.35">
      <c r="A598">
        <v>10123</v>
      </c>
      <c r="B598">
        <v>2019</v>
      </c>
      <c r="C598">
        <v>5</v>
      </c>
      <c r="D598" s="15">
        <v>43604</v>
      </c>
      <c r="E598" s="107">
        <v>165694.29263201042</v>
      </c>
      <c r="K598" s="15"/>
      <c r="L598" s="102"/>
      <c r="N598" s="103"/>
    </row>
    <row r="599" spans="1:14" x14ac:dyDescent="0.35">
      <c r="A599">
        <v>10123</v>
      </c>
      <c r="B599">
        <v>2019</v>
      </c>
      <c r="C599">
        <v>5</v>
      </c>
      <c r="D599" s="15">
        <v>43605</v>
      </c>
      <c r="E599" s="107">
        <v>165694.29263201042</v>
      </c>
      <c r="K599" s="15"/>
      <c r="L599" s="102"/>
      <c r="N599" s="103"/>
    </row>
    <row r="600" spans="1:14" x14ac:dyDescent="0.35">
      <c r="A600">
        <v>10123</v>
      </c>
      <c r="B600">
        <v>2019</v>
      </c>
      <c r="C600">
        <v>5</v>
      </c>
      <c r="D600" s="15">
        <v>43606</v>
      </c>
      <c r="E600" s="107">
        <v>165694.29263201042</v>
      </c>
      <c r="K600" s="15"/>
      <c r="L600" s="102"/>
      <c r="N600" s="103"/>
    </row>
    <row r="601" spans="1:14" x14ac:dyDescent="0.35">
      <c r="A601">
        <v>10123</v>
      </c>
      <c r="B601">
        <v>2019</v>
      </c>
      <c r="C601">
        <v>5</v>
      </c>
      <c r="D601" s="15">
        <v>43607</v>
      </c>
      <c r="E601" s="107">
        <v>165694.29263201042</v>
      </c>
      <c r="K601" s="15"/>
      <c r="L601" s="102"/>
      <c r="N601" s="103"/>
    </row>
    <row r="602" spans="1:14" x14ac:dyDescent="0.35">
      <c r="A602">
        <v>10123</v>
      </c>
      <c r="B602">
        <v>2019</v>
      </c>
      <c r="C602">
        <v>5</v>
      </c>
      <c r="D602" s="15">
        <v>43608</v>
      </c>
      <c r="E602" s="107">
        <v>165694.29263201042</v>
      </c>
      <c r="K602" s="15"/>
      <c r="L602" s="102"/>
      <c r="N602" s="103"/>
    </row>
    <row r="603" spans="1:14" x14ac:dyDescent="0.35">
      <c r="A603">
        <v>10123</v>
      </c>
      <c r="B603">
        <v>2019</v>
      </c>
      <c r="C603">
        <v>5</v>
      </c>
      <c r="D603" s="15">
        <v>43609</v>
      </c>
      <c r="E603" s="107">
        <v>165694.29263201042</v>
      </c>
      <c r="K603" s="15"/>
      <c r="L603" s="102"/>
      <c r="N603" s="103"/>
    </row>
    <row r="604" spans="1:14" x14ac:dyDescent="0.35">
      <c r="A604">
        <v>10123</v>
      </c>
      <c r="B604">
        <v>2019</v>
      </c>
      <c r="C604">
        <v>5</v>
      </c>
      <c r="D604" s="15">
        <v>43610</v>
      </c>
      <c r="E604" s="107">
        <v>165694.29263201042</v>
      </c>
      <c r="K604" s="15"/>
      <c r="L604" s="102"/>
      <c r="N604" s="103"/>
    </row>
    <row r="605" spans="1:14" x14ac:dyDescent="0.35">
      <c r="A605">
        <v>10123</v>
      </c>
      <c r="B605">
        <v>2019</v>
      </c>
      <c r="C605">
        <v>5</v>
      </c>
      <c r="D605" s="15">
        <v>43611</v>
      </c>
      <c r="E605" s="107">
        <v>165694.29263201042</v>
      </c>
      <c r="K605" s="15"/>
      <c r="L605" s="102"/>
      <c r="N605" s="103"/>
    </row>
    <row r="606" spans="1:14" x14ac:dyDescent="0.35">
      <c r="A606">
        <v>10123</v>
      </c>
      <c r="B606">
        <v>2019</v>
      </c>
      <c r="C606">
        <v>5</v>
      </c>
      <c r="D606" s="15">
        <v>43612</v>
      </c>
      <c r="E606" s="107">
        <v>165694.29263201042</v>
      </c>
      <c r="K606" s="15"/>
      <c r="L606" s="102"/>
      <c r="N606" s="103"/>
    </row>
    <row r="607" spans="1:14" x14ac:dyDescent="0.35">
      <c r="A607">
        <v>10123</v>
      </c>
      <c r="B607">
        <v>2019</v>
      </c>
      <c r="C607">
        <v>5</v>
      </c>
      <c r="D607" s="15">
        <v>43613</v>
      </c>
      <c r="E607" s="107">
        <v>165694.29263201042</v>
      </c>
      <c r="K607" s="15"/>
      <c r="L607" s="102"/>
      <c r="N607" s="103"/>
    </row>
    <row r="608" spans="1:14" x14ac:dyDescent="0.35">
      <c r="A608">
        <v>10123</v>
      </c>
      <c r="B608">
        <v>2019</v>
      </c>
      <c r="C608">
        <v>5</v>
      </c>
      <c r="D608" s="15">
        <v>43614</v>
      </c>
      <c r="E608" s="107">
        <v>165694.29263201042</v>
      </c>
      <c r="K608" s="15"/>
      <c r="L608" s="102"/>
      <c r="N608" s="103"/>
    </row>
    <row r="609" spans="1:14" x14ac:dyDescent="0.35">
      <c r="A609">
        <v>10123</v>
      </c>
      <c r="B609">
        <v>2019</v>
      </c>
      <c r="C609">
        <v>5</v>
      </c>
      <c r="D609" s="15">
        <v>43615</v>
      </c>
      <c r="E609" s="107">
        <v>165694.29263201042</v>
      </c>
      <c r="K609" s="15"/>
      <c r="L609" s="102"/>
      <c r="N609" s="103"/>
    </row>
    <row r="610" spans="1:14" x14ac:dyDescent="0.35">
      <c r="A610">
        <v>10123</v>
      </c>
      <c r="B610">
        <v>2019</v>
      </c>
      <c r="C610">
        <v>5</v>
      </c>
      <c r="D610" s="15">
        <v>43616</v>
      </c>
      <c r="E610" s="107">
        <v>165694.29263201042</v>
      </c>
      <c r="K610" s="15"/>
      <c r="L610" s="102"/>
      <c r="N610" s="103"/>
    </row>
    <row r="611" spans="1:14" x14ac:dyDescent="0.35">
      <c r="A611">
        <v>10123</v>
      </c>
      <c r="B611">
        <v>2019</v>
      </c>
      <c r="C611">
        <v>6</v>
      </c>
      <c r="D611" s="15">
        <v>43617</v>
      </c>
      <c r="E611" s="107">
        <v>160423.38377831251</v>
      </c>
      <c r="K611" s="15"/>
      <c r="L611" s="102"/>
      <c r="N611" s="103"/>
    </row>
    <row r="612" spans="1:14" x14ac:dyDescent="0.35">
      <c r="A612">
        <v>10123</v>
      </c>
      <c r="B612">
        <v>2019</v>
      </c>
      <c r="C612">
        <v>6</v>
      </c>
      <c r="D612" s="15">
        <v>43618</v>
      </c>
      <c r="E612" s="107">
        <v>160423.38377831251</v>
      </c>
      <c r="K612" s="15"/>
      <c r="L612" s="102"/>
      <c r="N612" s="103"/>
    </row>
    <row r="613" spans="1:14" x14ac:dyDescent="0.35">
      <c r="A613">
        <v>10123</v>
      </c>
      <c r="B613">
        <v>2019</v>
      </c>
      <c r="C613">
        <v>6</v>
      </c>
      <c r="D613" s="15">
        <v>43619</v>
      </c>
      <c r="E613" s="107">
        <v>160423.38377831251</v>
      </c>
      <c r="K613" s="15"/>
      <c r="L613" s="102"/>
      <c r="N613" s="103"/>
    </row>
    <row r="614" spans="1:14" x14ac:dyDescent="0.35">
      <c r="A614">
        <v>10123</v>
      </c>
      <c r="B614">
        <v>2019</v>
      </c>
      <c r="C614">
        <v>6</v>
      </c>
      <c r="D614" s="15">
        <v>43620</v>
      </c>
      <c r="E614" s="107">
        <v>160423.38377831251</v>
      </c>
      <c r="K614" s="15"/>
      <c r="L614" s="102"/>
      <c r="N614" s="103"/>
    </row>
    <row r="615" spans="1:14" x14ac:dyDescent="0.35">
      <c r="A615">
        <v>10123</v>
      </c>
      <c r="B615">
        <v>2019</v>
      </c>
      <c r="C615">
        <v>6</v>
      </c>
      <c r="D615" s="15">
        <v>43621</v>
      </c>
      <c r="E615" s="107">
        <v>160423.38377831251</v>
      </c>
      <c r="K615" s="15"/>
      <c r="L615" s="102"/>
      <c r="N615" s="103"/>
    </row>
    <row r="616" spans="1:14" x14ac:dyDescent="0.35">
      <c r="A616">
        <v>10123</v>
      </c>
      <c r="B616">
        <v>2019</v>
      </c>
      <c r="C616">
        <v>6</v>
      </c>
      <c r="D616" s="15">
        <v>43622</v>
      </c>
      <c r="E616" s="107">
        <v>160423.38377831251</v>
      </c>
      <c r="K616" s="15"/>
      <c r="L616" s="102"/>
      <c r="N616" s="103"/>
    </row>
    <row r="617" spans="1:14" x14ac:dyDescent="0.35">
      <c r="A617">
        <v>10123</v>
      </c>
      <c r="B617">
        <v>2019</v>
      </c>
      <c r="C617">
        <v>6</v>
      </c>
      <c r="D617" s="15">
        <v>43623</v>
      </c>
      <c r="E617" s="107">
        <v>160423.38377831251</v>
      </c>
      <c r="K617" s="15"/>
      <c r="L617" s="102"/>
      <c r="N617" s="103"/>
    </row>
    <row r="618" spans="1:14" x14ac:dyDescent="0.35">
      <c r="A618">
        <v>10123</v>
      </c>
      <c r="B618">
        <v>2019</v>
      </c>
      <c r="C618">
        <v>6</v>
      </c>
      <c r="D618" s="15">
        <v>43624</v>
      </c>
      <c r="E618" s="107">
        <v>160423.38377831251</v>
      </c>
      <c r="K618" s="15"/>
      <c r="L618" s="102"/>
      <c r="N618" s="103"/>
    </row>
    <row r="619" spans="1:14" x14ac:dyDescent="0.35">
      <c r="A619">
        <v>10123</v>
      </c>
      <c r="B619">
        <v>2019</v>
      </c>
      <c r="C619">
        <v>6</v>
      </c>
      <c r="D619" s="15">
        <v>43625</v>
      </c>
      <c r="E619" s="107">
        <v>160423.38377831251</v>
      </c>
      <c r="K619" s="15"/>
      <c r="L619" s="102"/>
      <c r="N619" s="103"/>
    </row>
    <row r="620" spans="1:14" x14ac:dyDescent="0.35">
      <c r="A620">
        <v>10123</v>
      </c>
      <c r="B620">
        <v>2019</v>
      </c>
      <c r="C620">
        <v>6</v>
      </c>
      <c r="D620" s="15">
        <v>43626</v>
      </c>
      <c r="E620" s="107">
        <v>160423.38377831251</v>
      </c>
      <c r="K620" s="15"/>
      <c r="L620" s="102"/>
      <c r="N620" s="103"/>
    </row>
    <row r="621" spans="1:14" x14ac:dyDescent="0.35">
      <c r="A621">
        <v>10123</v>
      </c>
      <c r="B621">
        <v>2019</v>
      </c>
      <c r="C621">
        <v>6</v>
      </c>
      <c r="D621" s="15">
        <v>43627</v>
      </c>
      <c r="E621" s="107">
        <v>160423.38377831251</v>
      </c>
      <c r="K621" s="15"/>
      <c r="L621" s="102"/>
      <c r="N621" s="103"/>
    </row>
    <row r="622" spans="1:14" x14ac:dyDescent="0.35">
      <c r="A622">
        <v>10123</v>
      </c>
      <c r="B622">
        <v>2019</v>
      </c>
      <c r="C622">
        <v>6</v>
      </c>
      <c r="D622" s="15">
        <v>43628</v>
      </c>
      <c r="E622" s="107">
        <v>160423.38377831251</v>
      </c>
      <c r="K622" s="15"/>
      <c r="L622" s="102"/>
      <c r="N622" s="103"/>
    </row>
    <row r="623" spans="1:14" x14ac:dyDescent="0.35">
      <c r="A623">
        <v>10123</v>
      </c>
      <c r="B623">
        <v>2019</v>
      </c>
      <c r="C623">
        <v>6</v>
      </c>
      <c r="D623" s="15">
        <v>43629</v>
      </c>
      <c r="E623" s="107">
        <v>160423.38377831251</v>
      </c>
      <c r="K623" s="15"/>
      <c r="L623" s="102"/>
      <c r="N623" s="103"/>
    </row>
    <row r="624" spans="1:14" x14ac:dyDescent="0.35">
      <c r="A624">
        <v>10123</v>
      </c>
      <c r="B624">
        <v>2019</v>
      </c>
      <c r="C624">
        <v>6</v>
      </c>
      <c r="D624" s="15">
        <v>43630</v>
      </c>
      <c r="E624" s="107">
        <v>160423.38377831251</v>
      </c>
      <c r="K624" s="15"/>
      <c r="L624" s="102"/>
      <c r="N624" s="103"/>
    </row>
    <row r="625" spans="1:14" x14ac:dyDescent="0.35">
      <c r="A625">
        <v>10123</v>
      </c>
      <c r="B625">
        <v>2019</v>
      </c>
      <c r="C625">
        <v>6</v>
      </c>
      <c r="D625" s="15">
        <v>43631</v>
      </c>
      <c r="E625" s="107">
        <v>160423.38377831251</v>
      </c>
      <c r="K625" s="15"/>
      <c r="L625" s="102"/>
      <c r="N625" s="103"/>
    </row>
    <row r="626" spans="1:14" x14ac:dyDescent="0.35">
      <c r="A626">
        <v>10123</v>
      </c>
      <c r="B626">
        <v>2019</v>
      </c>
      <c r="C626">
        <v>6</v>
      </c>
      <c r="D626" s="15">
        <v>43632</v>
      </c>
      <c r="E626" s="107">
        <v>160423.38377831251</v>
      </c>
      <c r="K626" s="15"/>
      <c r="L626" s="102"/>
      <c r="N626" s="103"/>
    </row>
    <row r="627" spans="1:14" x14ac:dyDescent="0.35">
      <c r="A627">
        <v>10123</v>
      </c>
      <c r="B627">
        <v>2019</v>
      </c>
      <c r="C627">
        <v>6</v>
      </c>
      <c r="D627" s="15">
        <v>43633</v>
      </c>
      <c r="E627" s="107">
        <v>160423.38377831251</v>
      </c>
      <c r="K627" s="15"/>
      <c r="L627" s="102"/>
      <c r="N627" s="103"/>
    </row>
    <row r="628" spans="1:14" x14ac:dyDescent="0.35">
      <c r="A628">
        <v>10123</v>
      </c>
      <c r="B628">
        <v>2019</v>
      </c>
      <c r="C628">
        <v>6</v>
      </c>
      <c r="D628" s="15">
        <v>43634</v>
      </c>
      <c r="E628" s="107">
        <v>160423.38377831251</v>
      </c>
      <c r="K628" s="15"/>
      <c r="L628" s="102"/>
      <c r="N628" s="103"/>
    </row>
    <row r="629" spans="1:14" x14ac:dyDescent="0.35">
      <c r="A629">
        <v>10123</v>
      </c>
      <c r="B629">
        <v>2019</v>
      </c>
      <c r="C629">
        <v>6</v>
      </c>
      <c r="D629" s="15">
        <v>43635</v>
      </c>
      <c r="E629" s="107">
        <v>160423.38377831251</v>
      </c>
      <c r="K629" s="15"/>
      <c r="L629" s="102"/>
      <c r="N629" s="103"/>
    </row>
    <row r="630" spans="1:14" x14ac:dyDescent="0.35">
      <c r="A630">
        <v>10123</v>
      </c>
      <c r="B630">
        <v>2019</v>
      </c>
      <c r="C630">
        <v>6</v>
      </c>
      <c r="D630" s="15">
        <v>43636</v>
      </c>
      <c r="E630" s="107">
        <v>160423.38377831251</v>
      </c>
      <c r="K630" s="15"/>
      <c r="L630" s="102"/>
      <c r="N630" s="103"/>
    </row>
    <row r="631" spans="1:14" x14ac:dyDescent="0.35">
      <c r="A631">
        <v>10123</v>
      </c>
      <c r="B631">
        <v>2019</v>
      </c>
      <c r="C631">
        <v>6</v>
      </c>
      <c r="D631" s="15">
        <v>43637</v>
      </c>
      <c r="E631" s="107">
        <v>160423.38377831251</v>
      </c>
      <c r="K631" s="15"/>
      <c r="L631" s="102"/>
      <c r="N631" s="103"/>
    </row>
    <row r="632" spans="1:14" x14ac:dyDescent="0.35">
      <c r="A632">
        <v>10123</v>
      </c>
      <c r="B632">
        <v>2019</v>
      </c>
      <c r="C632">
        <v>6</v>
      </c>
      <c r="D632" s="15">
        <v>43638</v>
      </c>
      <c r="E632" s="107">
        <v>160423.38377831251</v>
      </c>
      <c r="K632" s="15"/>
      <c r="L632" s="102"/>
      <c r="N632" s="103"/>
    </row>
    <row r="633" spans="1:14" x14ac:dyDescent="0.35">
      <c r="A633">
        <v>10123</v>
      </c>
      <c r="B633">
        <v>2019</v>
      </c>
      <c r="C633">
        <v>6</v>
      </c>
      <c r="D633" s="15">
        <v>43639</v>
      </c>
      <c r="E633" s="107">
        <v>160423.38377831251</v>
      </c>
      <c r="K633" s="15"/>
      <c r="L633" s="102"/>
      <c r="N633" s="103"/>
    </row>
    <row r="634" spans="1:14" x14ac:dyDescent="0.35">
      <c r="A634">
        <v>10123</v>
      </c>
      <c r="B634">
        <v>2019</v>
      </c>
      <c r="C634">
        <v>6</v>
      </c>
      <c r="D634" s="15">
        <v>43640</v>
      </c>
      <c r="E634" s="107">
        <v>160423.38377831251</v>
      </c>
      <c r="K634" s="15"/>
      <c r="L634" s="102"/>
      <c r="N634" s="103"/>
    </row>
    <row r="635" spans="1:14" x14ac:dyDescent="0.35">
      <c r="A635">
        <v>10123</v>
      </c>
      <c r="B635">
        <v>2019</v>
      </c>
      <c r="C635">
        <v>6</v>
      </c>
      <c r="D635" s="15">
        <v>43641</v>
      </c>
      <c r="E635" s="107">
        <v>160423.38377831251</v>
      </c>
      <c r="K635" s="15"/>
      <c r="L635" s="102"/>
      <c r="N635" s="103"/>
    </row>
    <row r="636" spans="1:14" x14ac:dyDescent="0.35">
      <c r="A636">
        <v>10123</v>
      </c>
      <c r="B636">
        <v>2019</v>
      </c>
      <c r="C636">
        <v>6</v>
      </c>
      <c r="D636" s="15">
        <v>43642</v>
      </c>
      <c r="E636" s="107">
        <v>160423.38377831251</v>
      </c>
      <c r="K636" s="15"/>
      <c r="L636" s="102"/>
      <c r="N636" s="103"/>
    </row>
    <row r="637" spans="1:14" x14ac:dyDescent="0.35">
      <c r="A637">
        <v>10123</v>
      </c>
      <c r="B637">
        <v>2019</v>
      </c>
      <c r="C637">
        <v>6</v>
      </c>
      <c r="D637" s="15">
        <v>43643</v>
      </c>
      <c r="E637" s="107">
        <v>160423.38377831251</v>
      </c>
      <c r="K637" s="15"/>
      <c r="L637" s="102"/>
      <c r="N637" s="103"/>
    </row>
    <row r="638" spans="1:14" x14ac:dyDescent="0.35">
      <c r="A638">
        <v>10123</v>
      </c>
      <c r="B638">
        <v>2019</v>
      </c>
      <c r="C638">
        <v>6</v>
      </c>
      <c r="D638" s="15">
        <v>43644</v>
      </c>
      <c r="E638" s="107">
        <v>160423.38377831251</v>
      </c>
      <c r="K638" s="15"/>
      <c r="L638" s="102"/>
      <c r="N638" s="103"/>
    </row>
    <row r="639" spans="1:14" x14ac:dyDescent="0.35">
      <c r="A639">
        <v>10123</v>
      </c>
      <c r="B639">
        <v>2019</v>
      </c>
      <c r="C639">
        <v>6</v>
      </c>
      <c r="D639" s="15">
        <v>43645</v>
      </c>
      <c r="E639" s="107">
        <v>160423.38377831251</v>
      </c>
      <c r="K639" s="15"/>
      <c r="L639" s="102"/>
      <c r="N639" s="103"/>
    </row>
    <row r="640" spans="1:14" x14ac:dyDescent="0.35">
      <c r="A640">
        <v>10123</v>
      </c>
      <c r="B640">
        <v>2019</v>
      </c>
      <c r="C640">
        <v>6</v>
      </c>
      <c r="D640" s="15">
        <v>43646</v>
      </c>
      <c r="E640" s="107">
        <v>160423.38377831251</v>
      </c>
      <c r="K640" s="15"/>
      <c r="L640" s="102"/>
      <c r="N640" s="103"/>
    </row>
    <row r="641" spans="1:14" x14ac:dyDescent="0.35">
      <c r="A641">
        <v>10123</v>
      </c>
      <c r="B641">
        <v>2019</v>
      </c>
      <c r="C641">
        <v>7</v>
      </c>
      <c r="D641" s="15">
        <v>43647</v>
      </c>
      <c r="E641" s="107">
        <v>158301.02803053334</v>
      </c>
      <c r="K641" s="15"/>
      <c r="L641" s="102"/>
      <c r="N641" s="103"/>
    </row>
    <row r="642" spans="1:14" x14ac:dyDescent="0.35">
      <c r="A642">
        <v>10123</v>
      </c>
      <c r="B642">
        <v>2019</v>
      </c>
      <c r="C642">
        <v>7</v>
      </c>
      <c r="D642" s="15">
        <v>43648</v>
      </c>
      <c r="E642" s="107">
        <v>158301.02803053334</v>
      </c>
      <c r="K642" s="15"/>
      <c r="L642" s="102"/>
      <c r="N642" s="103"/>
    </row>
    <row r="643" spans="1:14" x14ac:dyDescent="0.35">
      <c r="A643">
        <v>10123</v>
      </c>
      <c r="B643">
        <v>2019</v>
      </c>
      <c r="C643">
        <v>7</v>
      </c>
      <c r="D643" s="15">
        <v>43649</v>
      </c>
      <c r="E643" s="107">
        <v>158301.02803053334</v>
      </c>
      <c r="K643" s="15"/>
      <c r="L643" s="102"/>
      <c r="N643" s="103"/>
    </row>
    <row r="644" spans="1:14" x14ac:dyDescent="0.35">
      <c r="A644">
        <v>10123</v>
      </c>
      <c r="B644">
        <v>2019</v>
      </c>
      <c r="C644">
        <v>7</v>
      </c>
      <c r="D644" s="15">
        <v>43650</v>
      </c>
      <c r="E644" s="107">
        <v>158301.02803053334</v>
      </c>
      <c r="K644" s="15"/>
      <c r="L644" s="102"/>
      <c r="N644" s="103"/>
    </row>
    <row r="645" spans="1:14" x14ac:dyDescent="0.35">
      <c r="A645">
        <v>10123</v>
      </c>
      <c r="B645">
        <v>2019</v>
      </c>
      <c r="C645">
        <v>7</v>
      </c>
      <c r="D645" s="15">
        <v>43651</v>
      </c>
      <c r="E645" s="107">
        <v>158301.02803053334</v>
      </c>
      <c r="K645" s="15"/>
      <c r="L645" s="102"/>
      <c r="N645" s="103"/>
    </row>
    <row r="646" spans="1:14" x14ac:dyDescent="0.35">
      <c r="A646">
        <v>10123</v>
      </c>
      <c r="B646">
        <v>2019</v>
      </c>
      <c r="C646">
        <v>7</v>
      </c>
      <c r="D646" s="15">
        <v>43652</v>
      </c>
      <c r="E646" s="107">
        <v>158301.02803053334</v>
      </c>
      <c r="K646" s="15"/>
      <c r="L646" s="102"/>
      <c r="N646" s="103"/>
    </row>
    <row r="647" spans="1:14" x14ac:dyDescent="0.35">
      <c r="A647">
        <v>10123</v>
      </c>
      <c r="B647">
        <v>2019</v>
      </c>
      <c r="C647">
        <v>7</v>
      </c>
      <c r="D647" s="15">
        <v>43653</v>
      </c>
      <c r="E647" s="107">
        <v>158301.02803053334</v>
      </c>
      <c r="K647" s="15"/>
      <c r="L647" s="102"/>
      <c r="N647" s="103"/>
    </row>
    <row r="648" spans="1:14" x14ac:dyDescent="0.35">
      <c r="A648">
        <v>10123</v>
      </c>
      <c r="B648">
        <v>2019</v>
      </c>
      <c r="C648">
        <v>7</v>
      </c>
      <c r="D648" s="15">
        <v>43654</v>
      </c>
      <c r="E648" s="107">
        <v>158301.02803053334</v>
      </c>
      <c r="K648" s="15"/>
      <c r="L648" s="102"/>
      <c r="N648" s="103"/>
    </row>
    <row r="649" spans="1:14" x14ac:dyDescent="0.35">
      <c r="A649">
        <v>10123</v>
      </c>
      <c r="B649">
        <v>2019</v>
      </c>
      <c r="C649">
        <v>7</v>
      </c>
      <c r="D649" s="15">
        <v>43655</v>
      </c>
      <c r="E649" s="107">
        <v>158301.02803053334</v>
      </c>
      <c r="K649" s="15"/>
      <c r="L649" s="102"/>
      <c r="N649" s="103"/>
    </row>
    <row r="650" spans="1:14" x14ac:dyDescent="0.35">
      <c r="A650">
        <v>10123</v>
      </c>
      <c r="B650">
        <v>2019</v>
      </c>
      <c r="C650">
        <v>7</v>
      </c>
      <c r="D650" s="15">
        <v>43656</v>
      </c>
      <c r="E650" s="107">
        <v>158301.02803053334</v>
      </c>
      <c r="K650" s="15"/>
      <c r="L650" s="102"/>
      <c r="N650" s="103"/>
    </row>
    <row r="651" spans="1:14" x14ac:dyDescent="0.35">
      <c r="A651">
        <v>10123</v>
      </c>
      <c r="B651">
        <v>2019</v>
      </c>
      <c r="C651">
        <v>7</v>
      </c>
      <c r="D651" s="15">
        <v>43657</v>
      </c>
      <c r="E651" s="107">
        <v>158301.02803053334</v>
      </c>
      <c r="K651" s="15"/>
      <c r="L651" s="102"/>
      <c r="N651" s="103"/>
    </row>
    <row r="652" spans="1:14" x14ac:dyDescent="0.35">
      <c r="A652">
        <v>10123</v>
      </c>
      <c r="B652">
        <v>2019</v>
      </c>
      <c r="C652">
        <v>7</v>
      </c>
      <c r="D652" s="15">
        <v>43658</v>
      </c>
      <c r="E652" s="107">
        <v>158301.02803053334</v>
      </c>
      <c r="K652" s="15"/>
      <c r="L652" s="102"/>
      <c r="N652" s="103"/>
    </row>
    <row r="653" spans="1:14" x14ac:dyDescent="0.35">
      <c r="A653">
        <v>10123</v>
      </c>
      <c r="B653">
        <v>2019</v>
      </c>
      <c r="C653">
        <v>7</v>
      </c>
      <c r="D653" s="15">
        <v>43659</v>
      </c>
      <c r="E653" s="107">
        <v>158301.02803053334</v>
      </c>
      <c r="K653" s="15"/>
      <c r="L653" s="102"/>
      <c r="N653" s="103"/>
    </row>
    <row r="654" spans="1:14" x14ac:dyDescent="0.35">
      <c r="A654">
        <v>10123</v>
      </c>
      <c r="B654">
        <v>2019</v>
      </c>
      <c r="C654">
        <v>7</v>
      </c>
      <c r="D654" s="15">
        <v>43660</v>
      </c>
      <c r="E654" s="107">
        <v>158301.02803053334</v>
      </c>
      <c r="K654" s="15"/>
      <c r="L654" s="102"/>
      <c r="N654" s="103"/>
    </row>
    <row r="655" spans="1:14" x14ac:dyDescent="0.35">
      <c r="A655">
        <v>10123</v>
      </c>
      <c r="B655">
        <v>2019</v>
      </c>
      <c r="C655">
        <v>7</v>
      </c>
      <c r="D655" s="15">
        <v>43661</v>
      </c>
      <c r="E655" s="107">
        <v>158301.02803053334</v>
      </c>
      <c r="K655" s="15"/>
      <c r="L655" s="102"/>
      <c r="N655" s="103"/>
    </row>
    <row r="656" spans="1:14" x14ac:dyDescent="0.35">
      <c r="A656">
        <v>10123</v>
      </c>
      <c r="B656">
        <v>2019</v>
      </c>
      <c r="C656">
        <v>7</v>
      </c>
      <c r="D656" s="15">
        <v>43662</v>
      </c>
      <c r="E656" s="107">
        <v>158301.02803053334</v>
      </c>
      <c r="K656" s="15"/>
      <c r="L656" s="102"/>
      <c r="N656" s="103"/>
    </row>
    <row r="657" spans="1:14" x14ac:dyDescent="0.35">
      <c r="A657">
        <v>10123</v>
      </c>
      <c r="B657">
        <v>2019</v>
      </c>
      <c r="C657">
        <v>7</v>
      </c>
      <c r="D657" s="15">
        <v>43663</v>
      </c>
      <c r="E657" s="107">
        <v>158301.02803053334</v>
      </c>
      <c r="K657" s="15"/>
      <c r="L657" s="102"/>
      <c r="N657" s="103"/>
    </row>
    <row r="658" spans="1:14" x14ac:dyDescent="0.35">
      <c r="A658">
        <v>10123</v>
      </c>
      <c r="B658">
        <v>2019</v>
      </c>
      <c r="C658">
        <v>7</v>
      </c>
      <c r="D658" s="15">
        <v>43664</v>
      </c>
      <c r="E658" s="107">
        <v>158301.02803053334</v>
      </c>
      <c r="K658" s="15"/>
      <c r="L658" s="102"/>
      <c r="N658" s="103"/>
    </row>
    <row r="659" spans="1:14" x14ac:dyDescent="0.35">
      <c r="A659">
        <v>10123</v>
      </c>
      <c r="B659">
        <v>2019</v>
      </c>
      <c r="C659">
        <v>7</v>
      </c>
      <c r="D659" s="15">
        <v>43665</v>
      </c>
      <c r="E659" s="107">
        <v>158301.02803053334</v>
      </c>
      <c r="K659" s="15"/>
      <c r="L659" s="102"/>
      <c r="N659" s="103"/>
    </row>
    <row r="660" spans="1:14" x14ac:dyDescent="0.35">
      <c r="A660">
        <v>10123</v>
      </c>
      <c r="B660">
        <v>2019</v>
      </c>
      <c r="C660">
        <v>7</v>
      </c>
      <c r="D660" s="15">
        <v>43666</v>
      </c>
      <c r="E660" s="107">
        <v>158301.02803053334</v>
      </c>
      <c r="K660" s="15"/>
      <c r="L660" s="102"/>
      <c r="N660" s="103"/>
    </row>
    <row r="661" spans="1:14" x14ac:dyDescent="0.35">
      <c r="A661">
        <v>10123</v>
      </c>
      <c r="B661">
        <v>2019</v>
      </c>
      <c r="C661">
        <v>7</v>
      </c>
      <c r="D661" s="15">
        <v>43667</v>
      </c>
      <c r="E661" s="107">
        <v>158301.02803053334</v>
      </c>
      <c r="K661" s="15"/>
      <c r="L661" s="102"/>
      <c r="N661" s="103"/>
    </row>
    <row r="662" spans="1:14" x14ac:dyDescent="0.35">
      <c r="A662">
        <v>10123</v>
      </c>
      <c r="B662">
        <v>2019</v>
      </c>
      <c r="C662">
        <v>7</v>
      </c>
      <c r="D662" s="15">
        <v>43668</v>
      </c>
      <c r="E662" s="107">
        <v>158301.02803053334</v>
      </c>
      <c r="K662" s="15"/>
      <c r="L662" s="102"/>
      <c r="N662" s="103"/>
    </row>
    <row r="663" spans="1:14" x14ac:dyDescent="0.35">
      <c r="A663">
        <v>10123</v>
      </c>
      <c r="B663">
        <v>2019</v>
      </c>
      <c r="C663">
        <v>7</v>
      </c>
      <c r="D663" s="15">
        <v>43669</v>
      </c>
      <c r="E663" s="107">
        <v>158301.02803053334</v>
      </c>
      <c r="K663" s="15"/>
      <c r="L663" s="102"/>
      <c r="N663" s="103"/>
    </row>
    <row r="664" spans="1:14" x14ac:dyDescent="0.35">
      <c r="A664">
        <v>10123</v>
      </c>
      <c r="B664">
        <v>2019</v>
      </c>
      <c r="C664">
        <v>7</v>
      </c>
      <c r="D664" s="15">
        <v>43670</v>
      </c>
      <c r="E664" s="107">
        <v>158301.02803053334</v>
      </c>
      <c r="K664" s="15"/>
      <c r="L664" s="102"/>
      <c r="N664" s="103"/>
    </row>
    <row r="665" spans="1:14" x14ac:dyDescent="0.35">
      <c r="A665">
        <v>10123</v>
      </c>
      <c r="B665">
        <v>2019</v>
      </c>
      <c r="C665">
        <v>7</v>
      </c>
      <c r="D665" s="15">
        <v>43671</v>
      </c>
      <c r="E665" s="107">
        <v>158301.02803053334</v>
      </c>
      <c r="K665" s="15"/>
      <c r="L665" s="102"/>
      <c r="N665" s="103"/>
    </row>
    <row r="666" spans="1:14" x14ac:dyDescent="0.35">
      <c r="A666">
        <v>10123</v>
      </c>
      <c r="B666">
        <v>2019</v>
      </c>
      <c r="C666">
        <v>7</v>
      </c>
      <c r="D666" s="15">
        <v>43672</v>
      </c>
      <c r="E666" s="107">
        <v>158301.02803053334</v>
      </c>
      <c r="K666" s="15"/>
      <c r="L666" s="102"/>
      <c r="N666" s="103"/>
    </row>
    <row r="667" spans="1:14" x14ac:dyDescent="0.35">
      <c r="A667">
        <v>10123</v>
      </c>
      <c r="B667">
        <v>2019</v>
      </c>
      <c r="C667">
        <v>7</v>
      </c>
      <c r="D667" s="15">
        <v>43673</v>
      </c>
      <c r="E667" s="107">
        <v>158301.02803053334</v>
      </c>
      <c r="K667" s="15"/>
      <c r="L667" s="102"/>
      <c r="N667" s="103"/>
    </row>
    <row r="668" spans="1:14" x14ac:dyDescent="0.35">
      <c r="A668">
        <v>10123</v>
      </c>
      <c r="B668">
        <v>2019</v>
      </c>
      <c r="C668">
        <v>7</v>
      </c>
      <c r="D668" s="15">
        <v>43674</v>
      </c>
      <c r="E668" s="107">
        <v>158301.02803053334</v>
      </c>
      <c r="K668" s="15"/>
      <c r="L668" s="102"/>
      <c r="N668" s="103"/>
    </row>
    <row r="669" spans="1:14" x14ac:dyDescent="0.35">
      <c r="A669">
        <v>10123</v>
      </c>
      <c r="B669">
        <v>2019</v>
      </c>
      <c r="C669">
        <v>7</v>
      </c>
      <c r="D669" s="15">
        <v>43675</v>
      </c>
      <c r="E669" s="107">
        <v>158301.02803053334</v>
      </c>
      <c r="K669" s="15"/>
      <c r="L669" s="102"/>
      <c r="N669" s="103"/>
    </row>
    <row r="670" spans="1:14" x14ac:dyDescent="0.35">
      <c r="A670">
        <v>10123</v>
      </c>
      <c r="B670">
        <v>2019</v>
      </c>
      <c r="C670">
        <v>7</v>
      </c>
      <c r="D670" s="15">
        <v>43676</v>
      </c>
      <c r="E670" s="107">
        <v>158301.02803053334</v>
      </c>
      <c r="K670" s="15"/>
      <c r="L670" s="102"/>
      <c r="N670" s="103"/>
    </row>
    <row r="671" spans="1:14" x14ac:dyDescent="0.35">
      <c r="A671">
        <v>10123</v>
      </c>
      <c r="B671">
        <v>2019</v>
      </c>
      <c r="C671">
        <v>7</v>
      </c>
      <c r="D671" s="15">
        <v>43677</v>
      </c>
      <c r="E671" s="107">
        <v>158301.02803053334</v>
      </c>
      <c r="K671" s="15"/>
      <c r="L671" s="102"/>
      <c r="N671" s="103"/>
    </row>
    <row r="672" spans="1:14" x14ac:dyDescent="0.35">
      <c r="A672">
        <v>10123</v>
      </c>
      <c r="B672">
        <v>2019</v>
      </c>
      <c r="C672">
        <v>8</v>
      </c>
      <c r="D672" s="15">
        <v>43678</v>
      </c>
      <c r="E672" s="107">
        <v>160343.84324507709</v>
      </c>
      <c r="K672" s="15"/>
      <c r="L672" s="102"/>
      <c r="N672" s="103"/>
    </row>
    <row r="673" spans="1:14" x14ac:dyDescent="0.35">
      <c r="A673">
        <v>10123</v>
      </c>
      <c r="B673">
        <v>2019</v>
      </c>
      <c r="C673">
        <v>8</v>
      </c>
      <c r="D673" s="15">
        <v>43679</v>
      </c>
      <c r="E673" s="107">
        <v>160343.84324507709</v>
      </c>
      <c r="K673" s="15"/>
      <c r="L673" s="102"/>
      <c r="N673" s="103"/>
    </row>
    <row r="674" spans="1:14" x14ac:dyDescent="0.35">
      <c r="A674">
        <v>10123</v>
      </c>
      <c r="B674">
        <v>2019</v>
      </c>
      <c r="C674">
        <v>8</v>
      </c>
      <c r="D674" s="15">
        <v>43680</v>
      </c>
      <c r="E674" s="107">
        <v>160343.84324507709</v>
      </c>
      <c r="K674" s="15"/>
      <c r="L674" s="102"/>
      <c r="N674" s="103"/>
    </row>
    <row r="675" spans="1:14" x14ac:dyDescent="0.35">
      <c r="A675">
        <v>10123</v>
      </c>
      <c r="B675">
        <v>2019</v>
      </c>
      <c r="C675">
        <v>8</v>
      </c>
      <c r="D675" s="15">
        <v>43681</v>
      </c>
      <c r="E675" s="107">
        <v>160343.84324507709</v>
      </c>
      <c r="K675" s="15"/>
      <c r="L675" s="102"/>
      <c r="N675" s="103"/>
    </row>
    <row r="676" spans="1:14" x14ac:dyDescent="0.35">
      <c r="A676">
        <v>10123</v>
      </c>
      <c r="B676">
        <v>2019</v>
      </c>
      <c r="C676">
        <v>8</v>
      </c>
      <c r="D676" s="15">
        <v>43682</v>
      </c>
      <c r="E676" s="107">
        <v>160343.84324507709</v>
      </c>
      <c r="K676" s="15"/>
      <c r="L676" s="102"/>
      <c r="N676" s="103"/>
    </row>
    <row r="677" spans="1:14" x14ac:dyDescent="0.35">
      <c r="A677">
        <v>10123</v>
      </c>
      <c r="B677">
        <v>2019</v>
      </c>
      <c r="C677">
        <v>8</v>
      </c>
      <c r="D677" s="15">
        <v>43683</v>
      </c>
      <c r="E677" s="107">
        <v>160343.84324507709</v>
      </c>
      <c r="K677" s="15"/>
      <c r="L677" s="102"/>
      <c r="N677" s="103"/>
    </row>
    <row r="678" spans="1:14" x14ac:dyDescent="0.35">
      <c r="A678">
        <v>10123</v>
      </c>
      <c r="B678">
        <v>2019</v>
      </c>
      <c r="C678">
        <v>8</v>
      </c>
      <c r="D678" s="15">
        <v>43684</v>
      </c>
      <c r="E678" s="107">
        <v>160343.84324507709</v>
      </c>
      <c r="K678" s="15"/>
      <c r="L678" s="102"/>
      <c r="N678" s="103"/>
    </row>
    <row r="679" spans="1:14" x14ac:dyDescent="0.35">
      <c r="A679">
        <v>10123</v>
      </c>
      <c r="B679">
        <v>2019</v>
      </c>
      <c r="C679">
        <v>8</v>
      </c>
      <c r="D679" s="15">
        <v>43685</v>
      </c>
      <c r="E679" s="107">
        <v>160343.84324507709</v>
      </c>
      <c r="K679" s="15"/>
      <c r="L679" s="102"/>
      <c r="N679" s="103"/>
    </row>
    <row r="680" spans="1:14" x14ac:dyDescent="0.35">
      <c r="A680">
        <v>10123</v>
      </c>
      <c r="B680">
        <v>2019</v>
      </c>
      <c r="C680">
        <v>8</v>
      </c>
      <c r="D680" s="15">
        <v>43686</v>
      </c>
      <c r="E680" s="107">
        <v>160343.84324507709</v>
      </c>
      <c r="K680" s="15"/>
      <c r="L680" s="102"/>
      <c r="N680" s="103"/>
    </row>
    <row r="681" spans="1:14" x14ac:dyDescent="0.35">
      <c r="A681">
        <v>10123</v>
      </c>
      <c r="B681">
        <v>2019</v>
      </c>
      <c r="C681">
        <v>8</v>
      </c>
      <c r="D681" s="15">
        <v>43687</v>
      </c>
      <c r="E681" s="107">
        <v>160343.84324507709</v>
      </c>
      <c r="K681" s="15"/>
      <c r="L681" s="102"/>
      <c r="N681" s="103"/>
    </row>
    <row r="682" spans="1:14" x14ac:dyDescent="0.35">
      <c r="A682">
        <v>10123</v>
      </c>
      <c r="B682">
        <v>2019</v>
      </c>
      <c r="C682">
        <v>8</v>
      </c>
      <c r="D682" s="15">
        <v>43688</v>
      </c>
      <c r="E682" s="107">
        <v>160343.84324507709</v>
      </c>
      <c r="K682" s="15"/>
      <c r="L682" s="102"/>
      <c r="N682" s="103"/>
    </row>
    <row r="683" spans="1:14" x14ac:dyDescent="0.35">
      <c r="A683">
        <v>10123</v>
      </c>
      <c r="B683">
        <v>2019</v>
      </c>
      <c r="C683">
        <v>8</v>
      </c>
      <c r="D683" s="15">
        <v>43689</v>
      </c>
      <c r="E683" s="107">
        <v>160343.84324507709</v>
      </c>
      <c r="K683" s="15"/>
      <c r="L683" s="102"/>
      <c r="N683" s="103"/>
    </row>
    <row r="684" spans="1:14" x14ac:dyDescent="0.35">
      <c r="A684">
        <v>10123</v>
      </c>
      <c r="B684">
        <v>2019</v>
      </c>
      <c r="C684">
        <v>8</v>
      </c>
      <c r="D684" s="15">
        <v>43690</v>
      </c>
      <c r="E684" s="107">
        <v>160343.84324507709</v>
      </c>
      <c r="K684" s="15"/>
      <c r="L684" s="102"/>
      <c r="N684" s="103"/>
    </row>
    <row r="685" spans="1:14" x14ac:dyDescent="0.35">
      <c r="A685">
        <v>10123</v>
      </c>
      <c r="B685">
        <v>2019</v>
      </c>
      <c r="C685">
        <v>8</v>
      </c>
      <c r="D685" s="15">
        <v>43691</v>
      </c>
      <c r="E685" s="107">
        <v>160343.84324507709</v>
      </c>
      <c r="K685" s="15"/>
      <c r="L685" s="102"/>
      <c r="N685" s="103"/>
    </row>
    <row r="686" spans="1:14" x14ac:dyDescent="0.35">
      <c r="A686">
        <v>10123</v>
      </c>
      <c r="B686">
        <v>2019</v>
      </c>
      <c r="C686">
        <v>8</v>
      </c>
      <c r="D686" s="15">
        <v>43692</v>
      </c>
      <c r="E686" s="107">
        <v>160343.84324507709</v>
      </c>
      <c r="K686" s="15"/>
      <c r="L686" s="102"/>
      <c r="N686" s="103"/>
    </row>
    <row r="687" spans="1:14" x14ac:dyDescent="0.35">
      <c r="A687">
        <v>10123</v>
      </c>
      <c r="B687">
        <v>2019</v>
      </c>
      <c r="C687">
        <v>8</v>
      </c>
      <c r="D687" s="15">
        <v>43693</v>
      </c>
      <c r="E687" s="107">
        <v>160343.84324507709</v>
      </c>
      <c r="K687" s="15"/>
      <c r="L687" s="102"/>
      <c r="N687" s="103"/>
    </row>
    <row r="688" spans="1:14" x14ac:dyDescent="0.35">
      <c r="A688">
        <v>10123</v>
      </c>
      <c r="B688">
        <v>2019</v>
      </c>
      <c r="C688">
        <v>8</v>
      </c>
      <c r="D688" s="15">
        <v>43694</v>
      </c>
      <c r="E688" s="107">
        <v>160343.84324507709</v>
      </c>
      <c r="K688" s="15"/>
      <c r="L688" s="102"/>
      <c r="N688" s="103"/>
    </row>
    <row r="689" spans="1:14" x14ac:dyDescent="0.35">
      <c r="A689">
        <v>10123</v>
      </c>
      <c r="B689">
        <v>2019</v>
      </c>
      <c r="C689">
        <v>8</v>
      </c>
      <c r="D689" s="15">
        <v>43695</v>
      </c>
      <c r="E689" s="107">
        <v>160343.84324507709</v>
      </c>
      <c r="K689" s="15"/>
      <c r="L689" s="102"/>
      <c r="N689" s="103"/>
    </row>
    <row r="690" spans="1:14" x14ac:dyDescent="0.35">
      <c r="A690">
        <v>10123</v>
      </c>
      <c r="B690">
        <v>2019</v>
      </c>
      <c r="C690">
        <v>8</v>
      </c>
      <c r="D690" s="15">
        <v>43696</v>
      </c>
      <c r="E690" s="107">
        <v>160343.84324507709</v>
      </c>
      <c r="K690" s="15"/>
      <c r="L690" s="102"/>
      <c r="N690" s="103"/>
    </row>
    <row r="691" spans="1:14" x14ac:dyDescent="0.35">
      <c r="A691">
        <v>10123</v>
      </c>
      <c r="B691">
        <v>2019</v>
      </c>
      <c r="C691">
        <v>8</v>
      </c>
      <c r="D691" s="15">
        <v>43697</v>
      </c>
      <c r="E691" s="107">
        <v>160343.84324507709</v>
      </c>
      <c r="K691" s="15"/>
      <c r="L691" s="102"/>
      <c r="N691" s="103"/>
    </row>
    <row r="692" spans="1:14" x14ac:dyDescent="0.35">
      <c r="A692">
        <v>10123</v>
      </c>
      <c r="B692">
        <v>2019</v>
      </c>
      <c r="C692">
        <v>8</v>
      </c>
      <c r="D692" s="15">
        <v>43698</v>
      </c>
      <c r="E692" s="107">
        <v>160343.84324507709</v>
      </c>
      <c r="K692" s="15"/>
      <c r="L692" s="102"/>
      <c r="N692" s="103"/>
    </row>
    <row r="693" spans="1:14" x14ac:dyDescent="0.35">
      <c r="A693">
        <v>10123</v>
      </c>
      <c r="B693">
        <v>2019</v>
      </c>
      <c r="C693">
        <v>8</v>
      </c>
      <c r="D693" s="15">
        <v>43699</v>
      </c>
      <c r="E693" s="107">
        <v>160343.84324507709</v>
      </c>
      <c r="K693" s="15"/>
      <c r="L693" s="102"/>
      <c r="N693" s="103"/>
    </row>
    <row r="694" spans="1:14" x14ac:dyDescent="0.35">
      <c r="A694">
        <v>10123</v>
      </c>
      <c r="B694">
        <v>2019</v>
      </c>
      <c r="C694">
        <v>8</v>
      </c>
      <c r="D694" s="15">
        <v>43700</v>
      </c>
      <c r="E694" s="107">
        <v>160343.84324507709</v>
      </c>
      <c r="K694" s="15"/>
      <c r="L694" s="102"/>
      <c r="N694" s="103"/>
    </row>
    <row r="695" spans="1:14" x14ac:dyDescent="0.35">
      <c r="A695">
        <v>10123</v>
      </c>
      <c r="B695">
        <v>2019</v>
      </c>
      <c r="C695">
        <v>8</v>
      </c>
      <c r="D695" s="15">
        <v>43701</v>
      </c>
      <c r="E695" s="107">
        <v>160343.84324507709</v>
      </c>
      <c r="K695" s="15"/>
      <c r="L695" s="102"/>
      <c r="N695" s="103"/>
    </row>
    <row r="696" spans="1:14" x14ac:dyDescent="0.35">
      <c r="A696">
        <v>10123</v>
      </c>
      <c r="B696">
        <v>2019</v>
      </c>
      <c r="C696">
        <v>8</v>
      </c>
      <c r="D696" s="15">
        <v>43702</v>
      </c>
      <c r="E696" s="107">
        <v>160343.84324507709</v>
      </c>
      <c r="K696" s="15"/>
      <c r="L696" s="102"/>
      <c r="N696" s="103"/>
    </row>
    <row r="697" spans="1:14" x14ac:dyDescent="0.35">
      <c r="A697">
        <v>10123</v>
      </c>
      <c r="B697">
        <v>2019</v>
      </c>
      <c r="C697">
        <v>8</v>
      </c>
      <c r="D697" s="15">
        <v>43703</v>
      </c>
      <c r="E697" s="107">
        <v>160343.84324507709</v>
      </c>
      <c r="K697" s="15"/>
      <c r="L697" s="102"/>
      <c r="N697" s="103"/>
    </row>
    <row r="698" spans="1:14" x14ac:dyDescent="0.35">
      <c r="A698">
        <v>10123</v>
      </c>
      <c r="B698">
        <v>2019</v>
      </c>
      <c r="C698">
        <v>8</v>
      </c>
      <c r="D698" s="15">
        <v>43704</v>
      </c>
      <c r="E698" s="107">
        <v>160343.84324507709</v>
      </c>
      <c r="K698" s="15"/>
      <c r="L698" s="102"/>
      <c r="N698" s="103"/>
    </row>
    <row r="699" spans="1:14" x14ac:dyDescent="0.35">
      <c r="A699">
        <v>10123</v>
      </c>
      <c r="B699">
        <v>2019</v>
      </c>
      <c r="C699">
        <v>8</v>
      </c>
      <c r="D699" s="15">
        <v>43705</v>
      </c>
      <c r="E699" s="107">
        <v>160343.84324507709</v>
      </c>
      <c r="K699" s="15"/>
      <c r="L699" s="102"/>
      <c r="N699" s="103"/>
    </row>
    <row r="700" spans="1:14" x14ac:dyDescent="0.35">
      <c r="A700">
        <v>10123</v>
      </c>
      <c r="B700">
        <v>2019</v>
      </c>
      <c r="C700">
        <v>8</v>
      </c>
      <c r="D700" s="15">
        <v>43706</v>
      </c>
      <c r="E700" s="107">
        <v>160343.84324507709</v>
      </c>
      <c r="K700" s="15"/>
      <c r="L700" s="102"/>
      <c r="N700" s="103"/>
    </row>
    <row r="701" spans="1:14" x14ac:dyDescent="0.35">
      <c r="A701">
        <v>10123</v>
      </c>
      <c r="B701">
        <v>2019</v>
      </c>
      <c r="C701">
        <v>8</v>
      </c>
      <c r="D701" s="15">
        <v>43707</v>
      </c>
      <c r="E701" s="107">
        <v>160343.84324507709</v>
      </c>
      <c r="K701" s="15"/>
      <c r="L701" s="102"/>
      <c r="N701" s="103"/>
    </row>
    <row r="702" spans="1:14" x14ac:dyDescent="0.35">
      <c r="A702">
        <v>10123</v>
      </c>
      <c r="B702">
        <v>2019</v>
      </c>
      <c r="C702">
        <v>8</v>
      </c>
      <c r="D702" s="15">
        <v>43708</v>
      </c>
      <c r="E702" s="107">
        <v>160343.84324507709</v>
      </c>
      <c r="K702" s="15"/>
      <c r="L702" s="102"/>
      <c r="N702" s="103"/>
    </row>
    <row r="703" spans="1:14" x14ac:dyDescent="0.35">
      <c r="A703">
        <v>10123</v>
      </c>
      <c r="B703">
        <v>2019</v>
      </c>
      <c r="C703">
        <v>9</v>
      </c>
      <c r="D703" s="15">
        <v>43709</v>
      </c>
      <c r="E703" s="107">
        <v>158965.68489053083</v>
      </c>
      <c r="K703" s="15"/>
      <c r="L703" s="102"/>
      <c r="N703" s="103"/>
    </row>
    <row r="704" spans="1:14" x14ac:dyDescent="0.35">
      <c r="A704">
        <v>10123</v>
      </c>
      <c r="B704">
        <v>2019</v>
      </c>
      <c r="C704">
        <v>9</v>
      </c>
      <c r="D704" s="15">
        <v>43710</v>
      </c>
      <c r="E704" s="107">
        <v>158965.68489053083</v>
      </c>
      <c r="K704" s="15"/>
      <c r="L704" s="102"/>
      <c r="N704" s="103"/>
    </row>
    <row r="705" spans="1:14" x14ac:dyDescent="0.35">
      <c r="A705">
        <v>10123</v>
      </c>
      <c r="B705">
        <v>2019</v>
      </c>
      <c r="C705">
        <v>9</v>
      </c>
      <c r="D705" s="15">
        <v>43711</v>
      </c>
      <c r="E705" s="107">
        <v>158965.68489053083</v>
      </c>
      <c r="K705" s="15"/>
      <c r="L705" s="102"/>
      <c r="N705" s="103"/>
    </row>
    <row r="706" spans="1:14" x14ac:dyDescent="0.35">
      <c r="A706">
        <v>10123</v>
      </c>
      <c r="B706">
        <v>2019</v>
      </c>
      <c r="C706">
        <v>9</v>
      </c>
      <c r="D706" s="15">
        <v>43712</v>
      </c>
      <c r="E706" s="107">
        <v>158965.68489053083</v>
      </c>
      <c r="K706" s="15"/>
      <c r="L706" s="102"/>
      <c r="N706" s="103"/>
    </row>
    <row r="707" spans="1:14" x14ac:dyDescent="0.35">
      <c r="A707">
        <v>10123</v>
      </c>
      <c r="B707">
        <v>2019</v>
      </c>
      <c r="C707">
        <v>9</v>
      </c>
      <c r="D707" s="15">
        <v>43713</v>
      </c>
      <c r="E707" s="107">
        <v>158965.68489053083</v>
      </c>
      <c r="K707" s="15"/>
      <c r="L707" s="102"/>
      <c r="N707" s="103"/>
    </row>
    <row r="708" spans="1:14" x14ac:dyDescent="0.35">
      <c r="A708">
        <v>10123</v>
      </c>
      <c r="B708">
        <v>2019</v>
      </c>
      <c r="C708">
        <v>9</v>
      </c>
      <c r="D708" s="15">
        <v>43714</v>
      </c>
      <c r="E708" s="107">
        <v>158965.68489053083</v>
      </c>
      <c r="K708" s="15"/>
      <c r="L708" s="102"/>
      <c r="N708" s="103"/>
    </row>
    <row r="709" spans="1:14" x14ac:dyDescent="0.35">
      <c r="A709">
        <v>10123</v>
      </c>
      <c r="B709">
        <v>2019</v>
      </c>
      <c r="C709">
        <v>9</v>
      </c>
      <c r="D709" s="15">
        <v>43715</v>
      </c>
      <c r="E709" s="107">
        <v>158965.68489053083</v>
      </c>
      <c r="K709" s="15"/>
      <c r="L709" s="102"/>
      <c r="N709" s="103"/>
    </row>
    <row r="710" spans="1:14" x14ac:dyDescent="0.35">
      <c r="A710">
        <v>10123</v>
      </c>
      <c r="B710">
        <v>2019</v>
      </c>
      <c r="C710">
        <v>9</v>
      </c>
      <c r="D710" s="15">
        <v>43716</v>
      </c>
      <c r="E710" s="107">
        <v>158965.68489053083</v>
      </c>
      <c r="K710" s="15"/>
      <c r="L710" s="102"/>
      <c r="N710" s="103"/>
    </row>
    <row r="711" spans="1:14" x14ac:dyDescent="0.35">
      <c r="A711">
        <v>10123</v>
      </c>
      <c r="B711">
        <v>2019</v>
      </c>
      <c r="C711">
        <v>9</v>
      </c>
      <c r="D711" s="15">
        <v>43717</v>
      </c>
      <c r="E711" s="107">
        <v>158965.68489053083</v>
      </c>
      <c r="K711" s="15"/>
      <c r="L711" s="102"/>
      <c r="N711" s="103"/>
    </row>
    <row r="712" spans="1:14" x14ac:dyDescent="0.35">
      <c r="A712">
        <v>10123</v>
      </c>
      <c r="B712">
        <v>2019</v>
      </c>
      <c r="C712">
        <v>9</v>
      </c>
      <c r="D712" s="15">
        <v>43718</v>
      </c>
      <c r="E712" s="107">
        <v>158965.68489053083</v>
      </c>
      <c r="K712" s="15"/>
      <c r="L712" s="102"/>
      <c r="N712" s="103"/>
    </row>
    <row r="713" spans="1:14" x14ac:dyDescent="0.35">
      <c r="A713">
        <v>10123</v>
      </c>
      <c r="B713">
        <v>2019</v>
      </c>
      <c r="C713">
        <v>9</v>
      </c>
      <c r="D713" s="15">
        <v>43719</v>
      </c>
      <c r="E713" s="107">
        <v>158965.68489053083</v>
      </c>
      <c r="K713" s="15"/>
      <c r="L713" s="102"/>
      <c r="N713" s="103"/>
    </row>
    <row r="714" spans="1:14" x14ac:dyDescent="0.35">
      <c r="A714">
        <v>10123</v>
      </c>
      <c r="B714">
        <v>2019</v>
      </c>
      <c r="C714">
        <v>9</v>
      </c>
      <c r="D714" s="15">
        <v>43720</v>
      </c>
      <c r="E714" s="107">
        <v>158965.68489053083</v>
      </c>
      <c r="K714" s="15"/>
      <c r="L714" s="102"/>
      <c r="N714" s="103"/>
    </row>
    <row r="715" spans="1:14" x14ac:dyDescent="0.35">
      <c r="A715">
        <v>10123</v>
      </c>
      <c r="B715">
        <v>2019</v>
      </c>
      <c r="C715">
        <v>9</v>
      </c>
      <c r="D715" s="15">
        <v>43721</v>
      </c>
      <c r="E715" s="107">
        <v>158965.68489053083</v>
      </c>
      <c r="K715" s="15"/>
      <c r="L715" s="102"/>
      <c r="N715" s="103"/>
    </row>
    <row r="716" spans="1:14" x14ac:dyDescent="0.35">
      <c r="A716">
        <v>10123</v>
      </c>
      <c r="B716">
        <v>2019</v>
      </c>
      <c r="C716">
        <v>9</v>
      </c>
      <c r="D716" s="15">
        <v>43722</v>
      </c>
      <c r="E716" s="107">
        <v>158965.68489053083</v>
      </c>
      <c r="K716" s="15"/>
      <c r="L716" s="102"/>
      <c r="N716" s="103"/>
    </row>
    <row r="717" spans="1:14" x14ac:dyDescent="0.35">
      <c r="A717">
        <v>10123</v>
      </c>
      <c r="B717">
        <v>2019</v>
      </c>
      <c r="C717">
        <v>9</v>
      </c>
      <c r="D717" s="15">
        <v>43723</v>
      </c>
      <c r="E717" s="107">
        <v>158965.68489053083</v>
      </c>
      <c r="K717" s="15"/>
      <c r="L717" s="102"/>
      <c r="N717" s="103"/>
    </row>
    <row r="718" spans="1:14" x14ac:dyDescent="0.35">
      <c r="A718">
        <v>10123</v>
      </c>
      <c r="B718">
        <v>2019</v>
      </c>
      <c r="C718">
        <v>9</v>
      </c>
      <c r="D718" s="15">
        <v>43724</v>
      </c>
      <c r="E718" s="107">
        <v>158965.68489053083</v>
      </c>
      <c r="K718" s="15"/>
      <c r="L718" s="102"/>
      <c r="N718" s="103"/>
    </row>
    <row r="719" spans="1:14" x14ac:dyDescent="0.35">
      <c r="A719">
        <v>10123</v>
      </c>
      <c r="B719">
        <v>2019</v>
      </c>
      <c r="C719">
        <v>9</v>
      </c>
      <c r="D719" s="15">
        <v>43725</v>
      </c>
      <c r="E719" s="107">
        <v>158965.68489053083</v>
      </c>
      <c r="K719" s="15"/>
      <c r="L719" s="102"/>
      <c r="N719" s="103"/>
    </row>
    <row r="720" spans="1:14" x14ac:dyDescent="0.35">
      <c r="A720">
        <v>10123</v>
      </c>
      <c r="B720">
        <v>2019</v>
      </c>
      <c r="C720">
        <v>9</v>
      </c>
      <c r="D720" s="15">
        <v>43726</v>
      </c>
      <c r="E720" s="107">
        <v>158965.68489053083</v>
      </c>
      <c r="K720" s="15"/>
      <c r="L720" s="102"/>
      <c r="N720" s="103"/>
    </row>
    <row r="721" spans="1:14" x14ac:dyDescent="0.35">
      <c r="A721">
        <v>10123</v>
      </c>
      <c r="B721">
        <v>2019</v>
      </c>
      <c r="C721">
        <v>9</v>
      </c>
      <c r="D721" s="15">
        <v>43727</v>
      </c>
      <c r="E721" s="107">
        <v>158965.68489053083</v>
      </c>
      <c r="K721" s="15"/>
      <c r="L721" s="102"/>
      <c r="N721" s="103"/>
    </row>
    <row r="722" spans="1:14" x14ac:dyDescent="0.35">
      <c r="A722">
        <v>10123</v>
      </c>
      <c r="B722">
        <v>2019</v>
      </c>
      <c r="C722">
        <v>9</v>
      </c>
      <c r="D722" s="15">
        <v>43728</v>
      </c>
      <c r="E722" s="107">
        <v>158965.68489053083</v>
      </c>
      <c r="K722" s="15"/>
      <c r="L722" s="102"/>
      <c r="N722" s="103"/>
    </row>
    <row r="723" spans="1:14" x14ac:dyDescent="0.35">
      <c r="A723">
        <v>10123</v>
      </c>
      <c r="B723">
        <v>2019</v>
      </c>
      <c r="C723">
        <v>9</v>
      </c>
      <c r="D723" s="15">
        <v>43729</v>
      </c>
      <c r="E723" s="107">
        <v>158965.68489053083</v>
      </c>
      <c r="K723" s="15"/>
      <c r="L723" s="102"/>
      <c r="N723" s="103"/>
    </row>
    <row r="724" spans="1:14" x14ac:dyDescent="0.35">
      <c r="A724">
        <v>10123</v>
      </c>
      <c r="B724">
        <v>2019</v>
      </c>
      <c r="C724">
        <v>9</v>
      </c>
      <c r="D724" s="15">
        <v>43730</v>
      </c>
      <c r="E724" s="107">
        <v>158965.68489053083</v>
      </c>
      <c r="K724" s="15"/>
      <c r="L724" s="102"/>
      <c r="N724" s="103"/>
    </row>
    <row r="725" spans="1:14" x14ac:dyDescent="0.35">
      <c r="A725">
        <v>10123</v>
      </c>
      <c r="B725">
        <v>2019</v>
      </c>
      <c r="C725">
        <v>9</v>
      </c>
      <c r="D725" s="15">
        <v>43731</v>
      </c>
      <c r="E725" s="107">
        <v>158965.68489053083</v>
      </c>
      <c r="K725" s="15"/>
      <c r="L725" s="102"/>
      <c r="N725" s="103"/>
    </row>
    <row r="726" spans="1:14" x14ac:dyDescent="0.35">
      <c r="A726">
        <v>10123</v>
      </c>
      <c r="B726">
        <v>2019</v>
      </c>
      <c r="C726">
        <v>9</v>
      </c>
      <c r="D726" s="15">
        <v>43732</v>
      </c>
      <c r="E726" s="107">
        <v>158965.68489053083</v>
      </c>
      <c r="K726" s="15"/>
      <c r="L726" s="102"/>
      <c r="N726" s="103"/>
    </row>
    <row r="727" spans="1:14" x14ac:dyDescent="0.35">
      <c r="A727">
        <v>10123</v>
      </c>
      <c r="B727">
        <v>2019</v>
      </c>
      <c r="C727">
        <v>9</v>
      </c>
      <c r="D727" s="15">
        <v>43733</v>
      </c>
      <c r="E727" s="107">
        <v>158965.68489053083</v>
      </c>
      <c r="K727" s="15"/>
      <c r="L727" s="102"/>
      <c r="N727" s="103"/>
    </row>
    <row r="728" spans="1:14" x14ac:dyDescent="0.35">
      <c r="A728">
        <v>10123</v>
      </c>
      <c r="B728">
        <v>2019</v>
      </c>
      <c r="C728">
        <v>9</v>
      </c>
      <c r="D728" s="15">
        <v>43734</v>
      </c>
      <c r="E728" s="107">
        <v>158965.68489053083</v>
      </c>
      <c r="K728" s="15"/>
      <c r="L728" s="102"/>
      <c r="N728" s="103"/>
    </row>
    <row r="729" spans="1:14" x14ac:dyDescent="0.35">
      <c r="A729">
        <v>10123</v>
      </c>
      <c r="B729">
        <v>2019</v>
      </c>
      <c r="C729">
        <v>9</v>
      </c>
      <c r="D729" s="15">
        <v>43735</v>
      </c>
      <c r="E729" s="107">
        <v>158965.68489053083</v>
      </c>
      <c r="K729" s="15"/>
      <c r="L729" s="102"/>
      <c r="N729" s="103"/>
    </row>
    <row r="730" spans="1:14" x14ac:dyDescent="0.35">
      <c r="A730">
        <v>10123</v>
      </c>
      <c r="B730">
        <v>2019</v>
      </c>
      <c r="C730">
        <v>9</v>
      </c>
      <c r="D730" s="15">
        <v>43736</v>
      </c>
      <c r="E730" s="107">
        <v>158965.68489053083</v>
      </c>
      <c r="K730" s="15"/>
      <c r="L730" s="102"/>
      <c r="N730" s="103"/>
    </row>
    <row r="731" spans="1:14" x14ac:dyDescent="0.35">
      <c r="A731">
        <v>10123</v>
      </c>
      <c r="B731">
        <v>2019</v>
      </c>
      <c r="C731">
        <v>9</v>
      </c>
      <c r="D731" s="15">
        <v>43737</v>
      </c>
      <c r="E731" s="107">
        <v>158965.68489053083</v>
      </c>
      <c r="K731" s="15"/>
      <c r="L731" s="102"/>
      <c r="N731" s="103"/>
    </row>
    <row r="732" spans="1:14" x14ac:dyDescent="0.35">
      <c r="A732">
        <v>10123</v>
      </c>
      <c r="B732">
        <v>2019</v>
      </c>
      <c r="C732">
        <v>9</v>
      </c>
      <c r="D732" s="15">
        <v>43738</v>
      </c>
      <c r="E732" s="107">
        <v>158965.68489053083</v>
      </c>
      <c r="K732" s="15"/>
      <c r="L732" s="102"/>
      <c r="N732" s="103"/>
    </row>
    <row r="733" spans="1:14" x14ac:dyDescent="0.35">
      <c r="A733">
        <v>10123</v>
      </c>
      <c r="B733">
        <v>2019</v>
      </c>
      <c r="C733">
        <v>10</v>
      </c>
      <c r="D733" s="15">
        <v>43739</v>
      </c>
      <c r="E733" s="107">
        <v>168071.30797769208</v>
      </c>
      <c r="K733" s="15"/>
      <c r="L733" s="102"/>
      <c r="N733" s="103"/>
    </row>
    <row r="734" spans="1:14" x14ac:dyDescent="0.35">
      <c r="A734">
        <v>10123</v>
      </c>
      <c r="B734">
        <v>2019</v>
      </c>
      <c r="C734">
        <v>10</v>
      </c>
      <c r="D734" s="15">
        <v>43740</v>
      </c>
      <c r="E734" s="107">
        <v>168071.30797769208</v>
      </c>
      <c r="K734" s="15"/>
      <c r="L734" s="102"/>
      <c r="N734" s="103"/>
    </row>
    <row r="735" spans="1:14" x14ac:dyDescent="0.35">
      <c r="A735">
        <v>10123</v>
      </c>
      <c r="B735">
        <v>2019</v>
      </c>
      <c r="C735">
        <v>10</v>
      </c>
      <c r="D735" s="15">
        <v>43741</v>
      </c>
      <c r="E735" s="107">
        <v>168071.30797769208</v>
      </c>
      <c r="K735" s="15"/>
      <c r="L735" s="102"/>
      <c r="N735" s="103"/>
    </row>
    <row r="736" spans="1:14" x14ac:dyDescent="0.35">
      <c r="A736">
        <v>10123</v>
      </c>
      <c r="B736">
        <v>2019</v>
      </c>
      <c r="C736">
        <v>10</v>
      </c>
      <c r="D736" s="15">
        <v>43742</v>
      </c>
      <c r="E736" s="107">
        <v>168071.30797769208</v>
      </c>
      <c r="K736" s="15"/>
      <c r="L736" s="102"/>
      <c r="N736" s="103"/>
    </row>
    <row r="737" spans="1:14" x14ac:dyDescent="0.35">
      <c r="A737">
        <v>10123</v>
      </c>
      <c r="B737">
        <v>2019</v>
      </c>
      <c r="C737">
        <v>10</v>
      </c>
      <c r="D737" s="15">
        <v>43743</v>
      </c>
      <c r="E737" s="107">
        <v>168071.30797769208</v>
      </c>
      <c r="K737" s="15"/>
      <c r="L737" s="102"/>
      <c r="N737" s="103"/>
    </row>
    <row r="738" spans="1:14" x14ac:dyDescent="0.35">
      <c r="A738">
        <v>10123</v>
      </c>
      <c r="B738">
        <v>2019</v>
      </c>
      <c r="C738">
        <v>10</v>
      </c>
      <c r="D738" s="15">
        <v>43744</v>
      </c>
      <c r="E738" s="107">
        <v>168071.30797769208</v>
      </c>
      <c r="K738" s="15"/>
      <c r="L738" s="102"/>
      <c r="N738" s="103"/>
    </row>
    <row r="739" spans="1:14" x14ac:dyDescent="0.35">
      <c r="A739">
        <v>10123</v>
      </c>
      <c r="B739">
        <v>2019</v>
      </c>
      <c r="C739">
        <v>10</v>
      </c>
      <c r="D739" s="15">
        <v>43745</v>
      </c>
      <c r="E739" s="107">
        <v>168071.30797769208</v>
      </c>
      <c r="K739" s="15"/>
      <c r="L739" s="102"/>
      <c r="N739" s="103"/>
    </row>
    <row r="740" spans="1:14" x14ac:dyDescent="0.35">
      <c r="A740">
        <v>10123</v>
      </c>
      <c r="B740">
        <v>2019</v>
      </c>
      <c r="C740">
        <v>10</v>
      </c>
      <c r="D740" s="15">
        <v>43746</v>
      </c>
      <c r="E740" s="107">
        <v>168071.30797769208</v>
      </c>
      <c r="K740" s="15"/>
      <c r="L740" s="102"/>
      <c r="N740" s="103"/>
    </row>
    <row r="741" spans="1:14" x14ac:dyDescent="0.35">
      <c r="A741">
        <v>10123</v>
      </c>
      <c r="B741">
        <v>2019</v>
      </c>
      <c r="C741">
        <v>10</v>
      </c>
      <c r="D741" s="15">
        <v>43747</v>
      </c>
      <c r="E741" s="107">
        <v>168071.30797769208</v>
      </c>
      <c r="K741" s="15"/>
      <c r="L741" s="102"/>
      <c r="N741" s="103"/>
    </row>
    <row r="742" spans="1:14" x14ac:dyDescent="0.35">
      <c r="A742">
        <v>10123</v>
      </c>
      <c r="B742">
        <v>2019</v>
      </c>
      <c r="C742">
        <v>10</v>
      </c>
      <c r="D742" s="15">
        <v>43748</v>
      </c>
      <c r="E742" s="107">
        <v>168071.30797769208</v>
      </c>
      <c r="K742" s="15"/>
      <c r="L742" s="102"/>
      <c r="N742" s="103"/>
    </row>
    <row r="743" spans="1:14" x14ac:dyDescent="0.35">
      <c r="A743">
        <v>10123</v>
      </c>
      <c r="B743">
        <v>2019</v>
      </c>
      <c r="C743">
        <v>10</v>
      </c>
      <c r="D743" s="15">
        <v>43749</v>
      </c>
      <c r="E743" s="107">
        <v>168071.30797769208</v>
      </c>
      <c r="K743" s="15"/>
      <c r="L743" s="102"/>
      <c r="N743" s="103"/>
    </row>
    <row r="744" spans="1:14" x14ac:dyDescent="0.35">
      <c r="A744">
        <v>10123</v>
      </c>
      <c r="B744">
        <v>2019</v>
      </c>
      <c r="C744">
        <v>10</v>
      </c>
      <c r="D744" s="15">
        <v>43750</v>
      </c>
      <c r="E744" s="107">
        <v>168071.30797769208</v>
      </c>
      <c r="K744" s="15"/>
      <c r="L744" s="102"/>
      <c r="N744" s="103"/>
    </row>
    <row r="745" spans="1:14" x14ac:dyDescent="0.35">
      <c r="A745">
        <v>10123</v>
      </c>
      <c r="B745">
        <v>2019</v>
      </c>
      <c r="C745">
        <v>10</v>
      </c>
      <c r="D745" s="15">
        <v>43751</v>
      </c>
      <c r="E745" s="107">
        <v>168071.30797769208</v>
      </c>
      <c r="K745" s="15"/>
      <c r="L745" s="102"/>
      <c r="N745" s="103"/>
    </row>
    <row r="746" spans="1:14" x14ac:dyDescent="0.35">
      <c r="A746">
        <v>10123</v>
      </c>
      <c r="B746">
        <v>2019</v>
      </c>
      <c r="C746">
        <v>10</v>
      </c>
      <c r="D746" s="15">
        <v>43752</v>
      </c>
      <c r="E746" s="107">
        <v>168071.30797769208</v>
      </c>
      <c r="K746" s="15"/>
      <c r="L746" s="102"/>
      <c r="N746" s="103"/>
    </row>
    <row r="747" spans="1:14" x14ac:dyDescent="0.35">
      <c r="A747">
        <v>10123</v>
      </c>
      <c r="B747">
        <v>2019</v>
      </c>
      <c r="C747">
        <v>10</v>
      </c>
      <c r="D747" s="15">
        <v>43753</v>
      </c>
      <c r="E747" s="107">
        <v>168071.30797769208</v>
      </c>
      <c r="K747" s="15"/>
      <c r="L747" s="102"/>
      <c r="N747" s="103"/>
    </row>
    <row r="748" spans="1:14" x14ac:dyDescent="0.35">
      <c r="A748">
        <v>10123</v>
      </c>
      <c r="B748">
        <v>2019</v>
      </c>
      <c r="C748">
        <v>10</v>
      </c>
      <c r="D748" s="15">
        <v>43754</v>
      </c>
      <c r="E748" s="107">
        <v>168071.30797769208</v>
      </c>
      <c r="K748" s="15"/>
      <c r="L748" s="102"/>
      <c r="N748" s="103"/>
    </row>
    <row r="749" spans="1:14" x14ac:dyDescent="0.35">
      <c r="A749">
        <v>10123</v>
      </c>
      <c r="B749">
        <v>2019</v>
      </c>
      <c r="C749">
        <v>10</v>
      </c>
      <c r="D749" s="15">
        <v>43755</v>
      </c>
      <c r="E749" s="107">
        <v>168071.30797769208</v>
      </c>
      <c r="K749" s="15"/>
      <c r="L749" s="102"/>
      <c r="N749" s="103"/>
    </row>
    <row r="750" spans="1:14" x14ac:dyDescent="0.35">
      <c r="A750">
        <v>10123</v>
      </c>
      <c r="B750">
        <v>2019</v>
      </c>
      <c r="C750">
        <v>10</v>
      </c>
      <c r="D750" s="15">
        <v>43756</v>
      </c>
      <c r="E750" s="107">
        <v>168071.30797769208</v>
      </c>
      <c r="K750" s="15"/>
      <c r="L750" s="102"/>
      <c r="N750" s="103"/>
    </row>
    <row r="751" spans="1:14" x14ac:dyDescent="0.35">
      <c r="A751">
        <v>10123</v>
      </c>
      <c r="B751">
        <v>2019</v>
      </c>
      <c r="C751">
        <v>10</v>
      </c>
      <c r="D751" s="15">
        <v>43757</v>
      </c>
      <c r="E751" s="107">
        <v>168071.30797769208</v>
      </c>
      <c r="K751" s="15"/>
      <c r="L751" s="102"/>
      <c r="N751" s="103"/>
    </row>
    <row r="752" spans="1:14" x14ac:dyDescent="0.35">
      <c r="A752">
        <v>10123</v>
      </c>
      <c r="B752">
        <v>2019</v>
      </c>
      <c r="C752">
        <v>10</v>
      </c>
      <c r="D752" s="15">
        <v>43758</v>
      </c>
      <c r="E752" s="107">
        <v>168071.30797769208</v>
      </c>
      <c r="K752" s="15"/>
      <c r="L752" s="102"/>
      <c r="N752" s="103"/>
    </row>
    <row r="753" spans="1:14" x14ac:dyDescent="0.35">
      <c r="A753">
        <v>10123</v>
      </c>
      <c r="B753">
        <v>2019</v>
      </c>
      <c r="C753">
        <v>10</v>
      </c>
      <c r="D753" s="15">
        <v>43759</v>
      </c>
      <c r="E753" s="107">
        <v>168071.30797769208</v>
      </c>
      <c r="K753" s="15"/>
      <c r="L753" s="102"/>
      <c r="N753" s="103"/>
    </row>
    <row r="754" spans="1:14" x14ac:dyDescent="0.35">
      <c r="A754">
        <v>10123</v>
      </c>
      <c r="B754">
        <v>2019</v>
      </c>
      <c r="C754">
        <v>10</v>
      </c>
      <c r="D754" s="15">
        <v>43760</v>
      </c>
      <c r="E754" s="107">
        <v>168071.30797769208</v>
      </c>
      <c r="K754" s="15"/>
      <c r="L754" s="102"/>
      <c r="N754" s="103"/>
    </row>
    <row r="755" spans="1:14" x14ac:dyDescent="0.35">
      <c r="A755">
        <v>10123</v>
      </c>
      <c r="B755">
        <v>2019</v>
      </c>
      <c r="C755">
        <v>10</v>
      </c>
      <c r="D755" s="15">
        <v>43761</v>
      </c>
      <c r="E755" s="107">
        <v>168071.30797769208</v>
      </c>
      <c r="K755" s="15"/>
      <c r="L755" s="102"/>
      <c r="N755" s="103"/>
    </row>
    <row r="756" spans="1:14" x14ac:dyDescent="0.35">
      <c r="A756">
        <v>10123</v>
      </c>
      <c r="B756">
        <v>2019</v>
      </c>
      <c r="C756">
        <v>10</v>
      </c>
      <c r="D756" s="15">
        <v>43762</v>
      </c>
      <c r="E756" s="107">
        <v>168071.30797769208</v>
      </c>
      <c r="K756" s="15"/>
      <c r="L756" s="102"/>
      <c r="N756" s="103"/>
    </row>
    <row r="757" spans="1:14" x14ac:dyDescent="0.35">
      <c r="A757">
        <v>10123</v>
      </c>
      <c r="B757">
        <v>2019</v>
      </c>
      <c r="C757">
        <v>10</v>
      </c>
      <c r="D757" s="15">
        <v>43763</v>
      </c>
      <c r="E757" s="107">
        <v>168071.30797769208</v>
      </c>
      <c r="K757" s="15"/>
      <c r="L757" s="102"/>
      <c r="N757" s="103"/>
    </row>
    <row r="758" spans="1:14" x14ac:dyDescent="0.35">
      <c r="A758">
        <v>10123</v>
      </c>
      <c r="B758">
        <v>2019</v>
      </c>
      <c r="C758">
        <v>10</v>
      </c>
      <c r="D758" s="15">
        <v>43764</v>
      </c>
      <c r="E758" s="107">
        <v>168071.30797769208</v>
      </c>
      <c r="K758" s="15"/>
      <c r="L758" s="102"/>
      <c r="N758" s="103"/>
    </row>
    <row r="759" spans="1:14" x14ac:dyDescent="0.35">
      <c r="A759">
        <v>10123</v>
      </c>
      <c r="B759">
        <v>2019</v>
      </c>
      <c r="C759">
        <v>10</v>
      </c>
      <c r="D759" s="15">
        <v>43765</v>
      </c>
      <c r="E759" s="107">
        <v>168071.30797769208</v>
      </c>
      <c r="K759" s="15"/>
      <c r="L759" s="102"/>
      <c r="N759" s="103"/>
    </row>
    <row r="760" spans="1:14" x14ac:dyDescent="0.35">
      <c r="A760">
        <v>10123</v>
      </c>
      <c r="B760">
        <v>2019</v>
      </c>
      <c r="C760">
        <v>10</v>
      </c>
      <c r="D760" s="15">
        <v>43766</v>
      </c>
      <c r="E760" s="107">
        <v>168071.30797769208</v>
      </c>
      <c r="K760" s="15"/>
      <c r="L760" s="102"/>
      <c r="N760" s="103"/>
    </row>
    <row r="761" spans="1:14" x14ac:dyDescent="0.35">
      <c r="A761">
        <v>10123</v>
      </c>
      <c r="B761">
        <v>2019</v>
      </c>
      <c r="C761">
        <v>10</v>
      </c>
      <c r="D761" s="15">
        <v>43767</v>
      </c>
      <c r="E761" s="107">
        <v>168071.30797769208</v>
      </c>
      <c r="K761" s="15"/>
      <c r="L761" s="102"/>
      <c r="N761" s="103"/>
    </row>
    <row r="762" spans="1:14" x14ac:dyDescent="0.35">
      <c r="A762">
        <v>10123</v>
      </c>
      <c r="B762">
        <v>2019</v>
      </c>
      <c r="C762">
        <v>10</v>
      </c>
      <c r="D762" s="15">
        <v>43768</v>
      </c>
      <c r="E762" s="107">
        <v>168071.30797769208</v>
      </c>
      <c r="K762" s="15"/>
      <c r="L762" s="102"/>
      <c r="N762" s="103"/>
    </row>
    <row r="763" spans="1:14" x14ac:dyDescent="0.35">
      <c r="A763">
        <v>10123</v>
      </c>
      <c r="B763">
        <v>2019</v>
      </c>
      <c r="C763">
        <v>10</v>
      </c>
      <c r="D763" s="15">
        <v>43769</v>
      </c>
      <c r="E763" s="107">
        <v>168071.30797769208</v>
      </c>
      <c r="K763" s="15"/>
      <c r="L763" s="102"/>
      <c r="N763" s="103"/>
    </row>
    <row r="764" spans="1:14" x14ac:dyDescent="0.35">
      <c r="A764">
        <v>10123</v>
      </c>
      <c r="B764">
        <v>2019</v>
      </c>
      <c r="C764">
        <v>11</v>
      </c>
      <c r="D764" s="15">
        <v>43770</v>
      </c>
      <c r="E764" s="107">
        <v>170847.34294553418</v>
      </c>
      <c r="K764" s="15"/>
      <c r="L764" s="102"/>
      <c r="N764" s="103"/>
    </row>
    <row r="765" spans="1:14" x14ac:dyDescent="0.35">
      <c r="A765">
        <v>10123</v>
      </c>
      <c r="B765">
        <v>2019</v>
      </c>
      <c r="C765">
        <v>11</v>
      </c>
      <c r="D765" s="15">
        <v>43771</v>
      </c>
      <c r="E765" s="107">
        <v>170847.34294553418</v>
      </c>
      <c r="K765" s="15"/>
      <c r="L765" s="102"/>
      <c r="N765" s="103"/>
    </row>
    <row r="766" spans="1:14" x14ac:dyDescent="0.35">
      <c r="A766">
        <v>10123</v>
      </c>
      <c r="B766">
        <v>2019</v>
      </c>
      <c r="C766">
        <v>11</v>
      </c>
      <c r="D766" s="15">
        <v>43772</v>
      </c>
      <c r="E766" s="107">
        <v>163623.7109340204</v>
      </c>
      <c r="K766" s="15"/>
      <c r="L766" s="102"/>
      <c r="N766" s="103"/>
    </row>
    <row r="767" spans="1:14" x14ac:dyDescent="0.35">
      <c r="A767">
        <v>10123</v>
      </c>
      <c r="B767">
        <v>2019</v>
      </c>
      <c r="C767">
        <v>11</v>
      </c>
      <c r="D767" s="15">
        <v>43773</v>
      </c>
      <c r="E767" s="107">
        <v>170847.34294553418</v>
      </c>
      <c r="K767" s="15"/>
      <c r="L767" s="102"/>
      <c r="N767" s="103"/>
    </row>
    <row r="768" spans="1:14" x14ac:dyDescent="0.35">
      <c r="A768">
        <v>10123</v>
      </c>
      <c r="B768">
        <v>2019</v>
      </c>
      <c r="C768">
        <v>11</v>
      </c>
      <c r="D768" s="15">
        <v>43774</v>
      </c>
      <c r="E768" s="107">
        <v>170847.34294553418</v>
      </c>
      <c r="K768" s="15"/>
      <c r="L768" s="102"/>
      <c r="N768" s="103"/>
    </row>
    <row r="769" spans="1:14" x14ac:dyDescent="0.35">
      <c r="A769">
        <v>10123</v>
      </c>
      <c r="B769">
        <v>2019</v>
      </c>
      <c r="C769">
        <v>11</v>
      </c>
      <c r="D769" s="15">
        <v>43775</v>
      </c>
      <c r="E769" s="107">
        <v>170847.34294553418</v>
      </c>
      <c r="K769" s="15"/>
      <c r="L769" s="102"/>
      <c r="N769" s="103"/>
    </row>
    <row r="770" spans="1:14" x14ac:dyDescent="0.35">
      <c r="A770">
        <v>10123</v>
      </c>
      <c r="B770">
        <v>2019</v>
      </c>
      <c r="C770">
        <v>11</v>
      </c>
      <c r="D770" s="15">
        <v>43776</v>
      </c>
      <c r="E770" s="107">
        <v>170847.34294553418</v>
      </c>
      <c r="K770" s="15"/>
      <c r="L770" s="102"/>
      <c r="N770" s="103"/>
    </row>
    <row r="771" spans="1:14" x14ac:dyDescent="0.35">
      <c r="A771">
        <v>10123</v>
      </c>
      <c r="B771">
        <v>2019</v>
      </c>
      <c r="C771">
        <v>11</v>
      </c>
      <c r="D771" s="15">
        <v>43777</v>
      </c>
      <c r="E771" s="107">
        <v>170847.34294553418</v>
      </c>
      <c r="K771" s="15"/>
      <c r="L771" s="102"/>
      <c r="N771" s="103"/>
    </row>
    <row r="772" spans="1:14" x14ac:dyDescent="0.35">
      <c r="A772">
        <v>10123</v>
      </c>
      <c r="B772">
        <v>2019</v>
      </c>
      <c r="C772">
        <v>11</v>
      </c>
      <c r="D772" s="15">
        <v>43778</v>
      </c>
      <c r="E772" s="107">
        <v>170847.34294553418</v>
      </c>
      <c r="K772" s="15"/>
      <c r="L772" s="102"/>
      <c r="N772" s="103"/>
    </row>
    <row r="773" spans="1:14" x14ac:dyDescent="0.35">
      <c r="A773">
        <v>10123</v>
      </c>
      <c r="B773">
        <v>2019</v>
      </c>
      <c r="C773">
        <v>11</v>
      </c>
      <c r="D773" s="15">
        <v>43779</v>
      </c>
      <c r="E773" s="107">
        <v>170847.34294553418</v>
      </c>
      <c r="K773" s="15"/>
      <c r="L773" s="102"/>
      <c r="N773" s="103"/>
    </row>
    <row r="774" spans="1:14" x14ac:dyDescent="0.35">
      <c r="A774">
        <v>10123</v>
      </c>
      <c r="B774">
        <v>2019</v>
      </c>
      <c r="C774">
        <v>11</v>
      </c>
      <c r="D774" s="15">
        <v>43780</v>
      </c>
      <c r="E774" s="107">
        <v>170847.34294553418</v>
      </c>
      <c r="K774" s="15"/>
      <c r="L774" s="102"/>
      <c r="N774" s="103"/>
    </row>
    <row r="775" spans="1:14" x14ac:dyDescent="0.35">
      <c r="A775">
        <v>10123</v>
      </c>
      <c r="B775">
        <v>2019</v>
      </c>
      <c r="C775">
        <v>11</v>
      </c>
      <c r="D775" s="15">
        <v>43781</v>
      </c>
      <c r="E775" s="107">
        <v>170847.34294553418</v>
      </c>
      <c r="K775" s="15"/>
      <c r="L775" s="102"/>
      <c r="N775" s="103"/>
    </row>
    <row r="776" spans="1:14" x14ac:dyDescent="0.35">
      <c r="A776">
        <v>10123</v>
      </c>
      <c r="B776">
        <v>2019</v>
      </c>
      <c r="C776">
        <v>11</v>
      </c>
      <c r="D776" s="15">
        <v>43782</v>
      </c>
      <c r="E776" s="107">
        <v>170847.34294553418</v>
      </c>
      <c r="K776" s="15"/>
      <c r="L776" s="102"/>
      <c r="N776" s="103"/>
    </row>
    <row r="777" spans="1:14" x14ac:dyDescent="0.35">
      <c r="A777">
        <v>10123</v>
      </c>
      <c r="B777">
        <v>2019</v>
      </c>
      <c r="C777">
        <v>11</v>
      </c>
      <c r="D777" s="15">
        <v>43783</v>
      </c>
      <c r="E777" s="107">
        <v>170847.34294553418</v>
      </c>
      <c r="K777" s="15"/>
      <c r="L777" s="102"/>
      <c r="N777" s="103"/>
    </row>
    <row r="778" spans="1:14" x14ac:dyDescent="0.35">
      <c r="A778">
        <v>10123</v>
      </c>
      <c r="B778">
        <v>2019</v>
      </c>
      <c r="C778">
        <v>11</v>
      </c>
      <c r="D778" s="15">
        <v>43784</v>
      </c>
      <c r="E778" s="107">
        <v>170847.34294553418</v>
      </c>
      <c r="K778" s="15"/>
      <c r="L778" s="102"/>
      <c r="N778" s="103"/>
    </row>
    <row r="779" spans="1:14" x14ac:dyDescent="0.35">
      <c r="A779">
        <v>10123</v>
      </c>
      <c r="B779">
        <v>2019</v>
      </c>
      <c r="C779">
        <v>11</v>
      </c>
      <c r="D779" s="15">
        <v>43785</v>
      </c>
      <c r="E779" s="107">
        <v>170847.34294553418</v>
      </c>
      <c r="K779" s="15"/>
      <c r="L779" s="102"/>
      <c r="N779" s="103"/>
    </row>
    <row r="780" spans="1:14" x14ac:dyDescent="0.35">
      <c r="A780">
        <v>10123</v>
      </c>
      <c r="B780">
        <v>2019</v>
      </c>
      <c r="C780">
        <v>11</v>
      </c>
      <c r="D780" s="15">
        <v>43786</v>
      </c>
      <c r="E780" s="107">
        <v>170847.34294553418</v>
      </c>
      <c r="K780" s="15"/>
      <c r="L780" s="102"/>
      <c r="N780" s="103"/>
    </row>
    <row r="781" spans="1:14" x14ac:dyDescent="0.35">
      <c r="A781">
        <v>10123</v>
      </c>
      <c r="B781">
        <v>2019</v>
      </c>
      <c r="C781">
        <v>11</v>
      </c>
      <c r="D781" s="15">
        <v>43787</v>
      </c>
      <c r="E781" s="107">
        <v>170847.34294553418</v>
      </c>
      <c r="K781" s="15"/>
      <c r="L781" s="102"/>
      <c r="N781" s="103"/>
    </row>
    <row r="782" spans="1:14" x14ac:dyDescent="0.35">
      <c r="A782">
        <v>10123</v>
      </c>
      <c r="B782">
        <v>2019</v>
      </c>
      <c r="C782">
        <v>11</v>
      </c>
      <c r="D782" s="15">
        <v>43788</v>
      </c>
      <c r="E782" s="107">
        <v>170847.34294553418</v>
      </c>
      <c r="K782" s="15"/>
      <c r="L782" s="102"/>
      <c r="N782" s="103"/>
    </row>
    <row r="783" spans="1:14" x14ac:dyDescent="0.35">
      <c r="A783">
        <v>10123</v>
      </c>
      <c r="B783">
        <v>2019</v>
      </c>
      <c r="C783">
        <v>11</v>
      </c>
      <c r="D783" s="15">
        <v>43789</v>
      </c>
      <c r="E783" s="107">
        <v>170847.34294553418</v>
      </c>
      <c r="K783" s="15"/>
      <c r="L783" s="102"/>
      <c r="N783" s="103"/>
    </row>
    <row r="784" spans="1:14" x14ac:dyDescent="0.35">
      <c r="A784">
        <v>10123</v>
      </c>
      <c r="B784">
        <v>2019</v>
      </c>
      <c r="C784">
        <v>11</v>
      </c>
      <c r="D784" s="15">
        <v>43790</v>
      </c>
      <c r="E784" s="107">
        <v>170847.34294553418</v>
      </c>
      <c r="K784" s="15"/>
      <c r="L784" s="102"/>
      <c r="N784" s="103"/>
    </row>
    <row r="785" spans="1:14" x14ac:dyDescent="0.35">
      <c r="A785">
        <v>10123</v>
      </c>
      <c r="B785">
        <v>2019</v>
      </c>
      <c r="C785">
        <v>11</v>
      </c>
      <c r="D785" s="15">
        <v>43791</v>
      </c>
      <c r="E785" s="107">
        <v>170847.34294553418</v>
      </c>
      <c r="K785" s="15"/>
      <c r="L785" s="102"/>
      <c r="N785" s="103"/>
    </row>
    <row r="786" spans="1:14" x14ac:dyDescent="0.35">
      <c r="A786">
        <v>10123</v>
      </c>
      <c r="B786">
        <v>2019</v>
      </c>
      <c r="C786">
        <v>11</v>
      </c>
      <c r="D786" s="15">
        <v>43792</v>
      </c>
      <c r="E786" s="107">
        <v>170847.34294553418</v>
      </c>
      <c r="K786" s="15"/>
      <c r="L786" s="102"/>
      <c r="N786" s="103"/>
    </row>
    <row r="787" spans="1:14" x14ac:dyDescent="0.35">
      <c r="A787">
        <v>10123</v>
      </c>
      <c r="B787">
        <v>2019</v>
      </c>
      <c r="C787">
        <v>11</v>
      </c>
      <c r="D787" s="15">
        <v>43793</v>
      </c>
      <c r="E787" s="107">
        <v>170847.34294553418</v>
      </c>
      <c r="K787" s="15"/>
      <c r="L787" s="102"/>
      <c r="N787" s="103"/>
    </row>
    <row r="788" spans="1:14" x14ac:dyDescent="0.35">
      <c r="A788">
        <v>10123</v>
      </c>
      <c r="B788">
        <v>2019</v>
      </c>
      <c r="C788">
        <v>11</v>
      </c>
      <c r="D788" s="15">
        <v>43794</v>
      </c>
      <c r="E788" s="107">
        <v>170847.34294553418</v>
      </c>
      <c r="K788" s="15"/>
      <c r="L788" s="102"/>
      <c r="N788" s="103"/>
    </row>
    <row r="789" spans="1:14" x14ac:dyDescent="0.35">
      <c r="A789">
        <v>10123</v>
      </c>
      <c r="B789">
        <v>2019</v>
      </c>
      <c r="C789">
        <v>11</v>
      </c>
      <c r="D789" s="15">
        <v>43795</v>
      </c>
      <c r="E789" s="107">
        <v>170847.34294553418</v>
      </c>
      <c r="K789" s="15"/>
      <c r="L789" s="102"/>
      <c r="N789" s="103"/>
    </row>
    <row r="790" spans="1:14" x14ac:dyDescent="0.35">
      <c r="A790">
        <v>10123</v>
      </c>
      <c r="B790">
        <v>2019</v>
      </c>
      <c r="C790">
        <v>11</v>
      </c>
      <c r="D790" s="15">
        <v>43796</v>
      </c>
      <c r="E790" s="107">
        <v>170847.34294553418</v>
      </c>
      <c r="K790" s="15"/>
      <c r="L790" s="102"/>
      <c r="N790" s="103"/>
    </row>
    <row r="791" spans="1:14" x14ac:dyDescent="0.35">
      <c r="A791">
        <v>10123</v>
      </c>
      <c r="B791">
        <v>2019</v>
      </c>
      <c r="C791">
        <v>11</v>
      </c>
      <c r="D791" s="15">
        <v>43797</v>
      </c>
      <c r="E791" s="107">
        <v>170847.34294553418</v>
      </c>
      <c r="K791" s="15"/>
      <c r="L791" s="102"/>
      <c r="N791" s="103"/>
    </row>
    <row r="792" spans="1:14" x14ac:dyDescent="0.35">
      <c r="A792">
        <v>10123</v>
      </c>
      <c r="B792">
        <v>2019</v>
      </c>
      <c r="C792">
        <v>11</v>
      </c>
      <c r="D792" s="15">
        <v>43798</v>
      </c>
      <c r="E792" s="107">
        <v>170847.34294553418</v>
      </c>
      <c r="K792" s="15"/>
      <c r="L792" s="102"/>
      <c r="N792" s="103"/>
    </row>
    <row r="793" spans="1:14" x14ac:dyDescent="0.35">
      <c r="A793">
        <v>10123</v>
      </c>
      <c r="B793">
        <v>2019</v>
      </c>
      <c r="C793">
        <v>11</v>
      </c>
      <c r="D793" s="15">
        <v>43799</v>
      </c>
      <c r="E793" s="107">
        <v>170847.34294553418</v>
      </c>
      <c r="K793" s="15"/>
      <c r="L793" s="102"/>
      <c r="N793" s="103"/>
    </row>
    <row r="794" spans="1:14" x14ac:dyDescent="0.35">
      <c r="A794">
        <v>10123</v>
      </c>
      <c r="B794">
        <v>2019</v>
      </c>
      <c r="C794">
        <v>12</v>
      </c>
      <c r="D794" s="15">
        <v>43800</v>
      </c>
      <c r="E794" s="107">
        <v>158174.92498509958</v>
      </c>
      <c r="K794" s="15"/>
      <c r="L794" s="102"/>
      <c r="N794" s="103"/>
    </row>
    <row r="795" spans="1:14" x14ac:dyDescent="0.35">
      <c r="A795">
        <v>10123</v>
      </c>
      <c r="B795">
        <v>2019</v>
      </c>
      <c r="C795">
        <v>12</v>
      </c>
      <c r="D795" s="15">
        <v>43801</v>
      </c>
      <c r="E795" s="107">
        <v>158174.92498509958</v>
      </c>
      <c r="K795" s="15"/>
      <c r="L795" s="102"/>
      <c r="N795" s="103"/>
    </row>
    <row r="796" spans="1:14" x14ac:dyDescent="0.35">
      <c r="A796">
        <v>10123</v>
      </c>
      <c r="B796">
        <v>2019</v>
      </c>
      <c r="C796">
        <v>12</v>
      </c>
      <c r="D796" s="15">
        <v>43802</v>
      </c>
      <c r="E796" s="107">
        <v>158174.92498509958</v>
      </c>
      <c r="K796" s="15"/>
      <c r="L796" s="102"/>
      <c r="N796" s="103"/>
    </row>
    <row r="797" spans="1:14" x14ac:dyDescent="0.35">
      <c r="A797">
        <v>10123</v>
      </c>
      <c r="B797">
        <v>2019</v>
      </c>
      <c r="C797">
        <v>12</v>
      </c>
      <c r="D797" s="15">
        <v>43803</v>
      </c>
      <c r="E797" s="107">
        <v>158174.92498509958</v>
      </c>
      <c r="K797" s="15"/>
      <c r="L797" s="102"/>
      <c r="N797" s="103"/>
    </row>
    <row r="798" spans="1:14" x14ac:dyDescent="0.35">
      <c r="A798">
        <v>10123</v>
      </c>
      <c r="B798">
        <v>2019</v>
      </c>
      <c r="C798">
        <v>12</v>
      </c>
      <c r="D798" s="15">
        <v>43804</v>
      </c>
      <c r="E798" s="107">
        <v>158174.92498509958</v>
      </c>
      <c r="K798" s="15"/>
      <c r="L798" s="102"/>
      <c r="N798" s="103"/>
    </row>
    <row r="799" spans="1:14" x14ac:dyDescent="0.35">
      <c r="A799">
        <v>10123</v>
      </c>
      <c r="B799">
        <v>2019</v>
      </c>
      <c r="C799">
        <v>12</v>
      </c>
      <c r="D799" s="15">
        <v>43805</v>
      </c>
      <c r="E799" s="107">
        <v>158174.92498509958</v>
      </c>
      <c r="K799" s="15"/>
      <c r="L799" s="102"/>
      <c r="N799" s="103"/>
    </row>
    <row r="800" spans="1:14" x14ac:dyDescent="0.35">
      <c r="A800">
        <v>10123</v>
      </c>
      <c r="B800">
        <v>2019</v>
      </c>
      <c r="C800">
        <v>12</v>
      </c>
      <c r="D800" s="15">
        <v>43806</v>
      </c>
      <c r="E800" s="107">
        <v>158174.92498509958</v>
      </c>
      <c r="K800" s="15"/>
      <c r="L800" s="102"/>
      <c r="N800" s="103"/>
    </row>
    <row r="801" spans="1:14" x14ac:dyDescent="0.35">
      <c r="A801">
        <v>10123</v>
      </c>
      <c r="B801">
        <v>2019</v>
      </c>
      <c r="C801">
        <v>12</v>
      </c>
      <c r="D801" s="15">
        <v>43807</v>
      </c>
      <c r="E801" s="107">
        <v>158174.92498509958</v>
      </c>
      <c r="K801" s="15"/>
      <c r="L801" s="102"/>
      <c r="N801" s="103"/>
    </row>
    <row r="802" spans="1:14" x14ac:dyDescent="0.35">
      <c r="A802">
        <v>10123</v>
      </c>
      <c r="B802">
        <v>2019</v>
      </c>
      <c r="C802">
        <v>12</v>
      </c>
      <c r="D802" s="15">
        <v>43808</v>
      </c>
      <c r="E802" s="107">
        <v>158174.92498509958</v>
      </c>
      <c r="K802" s="15"/>
      <c r="L802" s="102"/>
      <c r="N802" s="103"/>
    </row>
    <row r="803" spans="1:14" x14ac:dyDescent="0.35">
      <c r="A803">
        <v>10123</v>
      </c>
      <c r="B803">
        <v>2019</v>
      </c>
      <c r="C803">
        <v>12</v>
      </c>
      <c r="D803" s="15">
        <v>43809</v>
      </c>
      <c r="E803" s="107">
        <v>158174.92498509958</v>
      </c>
      <c r="K803" s="15"/>
      <c r="L803" s="102"/>
      <c r="N803" s="103"/>
    </row>
    <row r="804" spans="1:14" x14ac:dyDescent="0.35">
      <c r="A804">
        <v>10123</v>
      </c>
      <c r="B804">
        <v>2019</v>
      </c>
      <c r="C804">
        <v>12</v>
      </c>
      <c r="D804" s="15">
        <v>43810</v>
      </c>
      <c r="E804" s="107">
        <v>158174.92498509958</v>
      </c>
      <c r="K804" s="15"/>
      <c r="L804" s="102"/>
      <c r="N804" s="103"/>
    </row>
    <row r="805" spans="1:14" x14ac:dyDescent="0.35">
      <c r="A805">
        <v>10123</v>
      </c>
      <c r="B805">
        <v>2019</v>
      </c>
      <c r="C805">
        <v>12</v>
      </c>
      <c r="D805" s="15">
        <v>43811</v>
      </c>
      <c r="E805" s="107">
        <v>158174.92498509958</v>
      </c>
      <c r="K805" s="15"/>
      <c r="L805" s="102"/>
      <c r="N805" s="103"/>
    </row>
    <row r="806" spans="1:14" x14ac:dyDescent="0.35">
      <c r="A806">
        <v>10123</v>
      </c>
      <c r="B806">
        <v>2019</v>
      </c>
      <c r="C806">
        <v>12</v>
      </c>
      <c r="D806" s="15">
        <v>43812</v>
      </c>
      <c r="E806" s="107">
        <v>158174.92498509958</v>
      </c>
      <c r="K806" s="15"/>
      <c r="L806" s="102"/>
      <c r="N806" s="103"/>
    </row>
    <row r="807" spans="1:14" x14ac:dyDescent="0.35">
      <c r="A807">
        <v>10123</v>
      </c>
      <c r="B807">
        <v>2019</v>
      </c>
      <c r="C807">
        <v>12</v>
      </c>
      <c r="D807" s="15">
        <v>43813</v>
      </c>
      <c r="E807" s="107">
        <v>158174.92498509958</v>
      </c>
      <c r="K807" s="15"/>
      <c r="L807" s="102"/>
      <c r="N807" s="103"/>
    </row>
    <row r="808" spans="1:14" x14ac:dyDescent="0.35">
      <c r="A808">
        <v>10123</v>
      </c>
      <c r="B808">
        <v>2019</v>
      </c>
      <c r="C808">
        <v>12</v>
      </c>
      <c r="D808" s="15">
        <v>43814</v>
      </c>
      <c r="E808" s="107">
        <v>158174.92498509958</v>
      </c>
      <c r="K808" s="15"/>
      <c r="L808" s="102"/>
      <c r="N808" s="103"/>
    </row>
    <row r="809" spans="1:14" x14ac:dyDescent="0.35">
      <c r="A809">
        <v>10123</v>
      </c>
      <c r="B809">
        <v>2019</v>
      </c>
      <c r="C809">
        <v>12</v>
      </c>
      <c r="D809" s="15">
        <v>43815</v>
      </c>
      <c r="E809" s="107">
        <v>158174.92498509958</v>
      </c>
      <c r="K809" s="15"/>
      <c r="L809" s="102"/>
      <c r="N809" s="103"/>
    </row>
    <row r="810" spans="1:14" x14ac:dyDescent="0.35">
      <c r="A810">
        <v>10123</v>
      </c>
      <c r="B810">
        <v>2019</v>
      </c>
      <c r="C810">
        <v>12</v>
      </c>
      <c r="D810" s="15">
        <v>43816</v>
      </c>
      <c r="E810" s="107">
        <v>158174.92498509958</v>
      </c>
      <c r="K810" s="15"/>
      <c r="L810" s="102"/>
      <c r="N810" s="103"/>
    </row>
    <row r="811" spans="1:14" x14ac:dyDescent="0.35">
      <c r="A811">
        <v>10123</v>
      </c>
      <c r="B811">
        <v>2019</v>
      </c>
      <c r="C811">
        <v>12</v>
      </c>
      <c r="D811" s="15">
        <v>43817</v>
      </c>
      <c r="E811" s="107">
        <v>158174.92498509958</v>
      </c>
      <c r="K811" s="15"/>
      <c r="L811" s="102"/>
      <c r="N811" s="103"/>
    </row>
    <row r="812" spans="1:14" x14ac:dyDescent="0.35">
      <c r="A812">
        <v>10123</v>
      </c>
      <c r="B812">
        <v>2019</v>
      </c>
      <c r="C812">
        <v>12</v>
      </c>
      <c r="D812" s="15">
        <v>43818</v>
      </c>
      <c r="E812" s="107">
        <v>158174.92498509958</v>
      </c>
      <c r="K812" s="15"/>
      <c r="L812" s="102"/>
      <c r="N812" s="103"/>
    </row>
    <row r="813" spans="1:14" x14ac:dyDescent="0.35">
      <c r="A813">
        <v>10123</v>
      </c>
      <c r="B813">
        <v>2019</v>
      </c>
      <c r="C813">
        <v>12</v>
      </c>
      <c r="D813" s="15">
        <v>43819</v>
      </c>
      <c r="E813" s="107">
        <v>158174.92498509958</v>
      </c>
      <c r="K813" s="15"/>
      <c r="L813" s="102"/>
      <c r="N813" s="103"/>
    </row>
    <row r="814" spans="1:14" x14ac:dyDescent="0.35">
      <c r="A814">
        <v>10123</v>
      </c>
      <c r="B814">
        <v>2019</v>
      </c>
      <c r="C814">
        <v>12</v>
      </c>
      <c r="D814" s="15">
        <v>43820</v>
      </c>
      <c r="E814" s="107">
        <v>158174.92498509958</v>
      </c>
      <c r="K814" s="15"/>
      <c r="L814" s="102"/>
      <c r="N814" s="103"/>
    </row>
    <row r="815" spans="1:14" x14ac:dyDescent="0.35">
      <c r="A815">
        <v>10123</v>
      </c>
      <c r="B815">
        <v>2019</v>
      </c>
      <c r="C815">
        <v>12</v>
      </c>
      <c r="D815" s="15">
        <v>43821</v>
      </c>
      <c r="E815" s="107">
        <v>158174.92498509958</v>
      </c>
      <c r="K815" s="15"/>
      <c r="L815" s="102"/>
      <c r="N815" s="103"/>
    </row>
    <row r="816" spans="1:14" x14ac:dyDescent="0.35">
      <c r="A816">
        <v>10123</v>
      </c>
      <c r="B816">
        <v>2019</v>
      </c>
      <c r="C816">
        <v>12</v>
      </c>
      <c r="D816" s="15">
        <v>43822</v>
      </c>
      <c r="E816" s="107">
        <v>158174.92498509958</v>
      </c>
      <c r="K816" s="15"/>
      <c r="L816" s="102"/>
      <c r="N816" s="103"/>
    </row>
    <row r="817" spans="1:14" x14ac:dyDescent="0.35">
      <c r="A817">
        <v>10123</v>
      </c>
      <c r="B817">
        <v>2019</v>
      </c>
      <c r="C817">
        <v>12</v>
      </c>
      <c r="D817" s="15">
        <v>43823</v>
      </c>
      <c r="E817" s="107">
        <v>158174.92498509958</v>
      </c>
      <c r="K817" s="15"/>
      <c r="L817" s="102"/>
      <c r="N817" s="103"/>
    </row>
    <row r="818" spans="1:14" x14ac:dyDescent="0.35">
      <c r="A818">
        <v>10123</v>
      </c>
      <c r="B818">
        <v>2019</v>
      </c>
      <c r="C818">
        <v>12</v>
      </c>
      <c r="D818" s="15">
        <v>43824</v>
      </c>
      <c r="E818" s="107">
        <v>158174.92498509958</v>
      </c>
      <c r="K818" s="15"/>
      <c r="L818" s="102"/>
      <c r="N818" s="103"/>
    </row>
    <row r="819" spans="1:14" x14ac:dyDescent="0.35">
      <c r="A819">
        <v>10123</v>
      </c>
      <c r="B819">
        <v>2019</v>
      </c>
      <c r="C819">
        <v>12</v>
      </c>
      <c r="D819" s="15">
        <v>43825</v>
      </c>
      <c r="E819" s="107">
        <v>158174.92498509958</v>
      </c>
      <c r="K819" s="15"/>
      <c r="L819" s="102"/>
      <c r="N819" s="103"/>
    </row>
    <row r="820" spans="1:14" x14ac:dyDescent="0.35">
      <c r="A820">
        <v>10123</v>
      </c>
      <c r="B820">
        <v>2019</v>
      </c>
      <c r="C820">
        <v>12</v>
      </c>
      <c r="D820" s="15">
        <v>43826</v>
      </c>
      <c r="E820" s="107">
        <v>158174.92498509958</v>
      </c>
      <c r="K820" s="15"/>
      <c r="L820" s="102"/>
      <c r="N820" s="103"/>
    </row>
    <row r="821" spans="1:14" x14ac:dyDescent="0.35">
      <c r="A821">
        <v>10123</v>
      </c>
      <c r="B821">
        <v>2019</v>
      </c>
      <c r="C821">
        <v>12</v>
      </c>
      <c r="D821" s="15">
        <v>43827</v>
      </c>
      <c r="E821" s="107">
        <v>158174.92498509958</v>
      </c>
      <c r="K821" s="15"/>
      <c r="L821" s="102"/>
      <c r="N821" s="103"/>
    </row>
    <row r="822" spans="1:14" x14ac:dyDescent="0.35">
      <c r="A822">
        <v>10123</v>
      </c>
      <c r="B822">
        <v>2019</v>
      </c>
      <c r="C822">
        <v>12</v>
      </c>
      <c r="D822" s="15">
        <v>43828</v>
      </c>
      <c r="E822" s="107">
        <v>158174.92498509958</v>
      </c>
      <c r="K822" s="15"/>
      <c r="L822" s="102"/>
      <c r="N822" s="103"/>
    </row>
    <row r="823" spans="1:14" x14ac:dyDescent="0.35">
      <c r="A823">
        <v>10123</v>
      </c>
      <c r="B823">
        <v>2019</v>
      </c>
      <c r="C823">
        <v>12</v>
      </c>
      <c r="D823" s="15">
        <v>43829</v>
      </c>
      <c r="E823" s="107">
        <v>158174.92498509958</v>
      </c>
      <c r="K823" s="15"/>
      <c r="L823" s="102"/>
      <c r="N823" s="103"/>
    </row>
    <row r="824" spans="1:14" x14ac:dyDescent="0.35">
      <c r="A824">
        <v>10123</v>
      </c>
      <c r="B824">
        <v>2019</v>
      </c>
      <c r="C824">
        <v>12</v>
      </c>
      <c r="D824" s="15">
        <v>43830</v>
      </c>
      <c r="E824" s="107">
        <v>158174.92498509958</v>
      </c>
      <c r="K824" s="15"/>
      <c r="L824" s="102"/>
      <c r="N824" s="103"/>
    </row>
    <row r="825" spans="1:14" x14ac:dyDescent="0.35">
      <c r="A825">
        <v>10123</v>
      </c>
      <c r="B825">
        <v>2020</v>
      </c>
      <c r="C825">
        <v>1</v>
      </c>
      <c r="D825" s="15">
        <v>43831</v>
      </c>
      <c r="E825" s="107">
        <v>174549.10776650501</v>
      </c>
      <c r="K825" s="15"/>
      <c r="L825" s="102"/>
      <c r="N825" s="103"/>
    </row>
    <row r="826" spans="1:14" x14ac:dyDescent="0.35">
      <c r="A826">
        <v>10123</v>
      </c>
      <c r="B826">
        <v>2020</v>
      </c>
      <c r="C826">
        <v>1</v>
      </c>
      <c r="D826" s="15">
        <v>43832</v>
      </c>
      <c r="E826" s="107">
        <v>174549.10776650501</v>
      </c>
      <c r="K826" s="15"/>
      <c r="L826" s="102"/>
      <c r="N826" s="103"/>
    </row>
    <row r="827" spans="1:14" x14ac:dyDescent="0.35">
      <c r="A827">
        <v>10123</v>
      </c>
      <c r="B827">
        <v>2020</v>
      </c>
      <c r="C827">
        <v>1</v>
      </c>
      <c r="D827" s="15">
        <v>43833</v>
      </c>
      <c r="E827" s="107">
        <v>174549.10776650501</v>
      </c>
      <c r="K827" s="15"/>
      <c r="L827" s="102"/>
      <c r="N827" s="103"/>
    </row>
    <row r="828" spans="1:14" x14ac:dyDescent="0.35">
      <c r="A828">
        <v>10123</v>
      </c>
      <c r="B828">
        <v>2020</v>
      </c>
      <c r="C828">
        <v>1</v>
      </c>
      <c r="D828" s="15">
        <v>43834</v>
      </c>
      <c r="E828" s="107">
        <v>174549.10776650501</v>
      </c>
      <c r="K828" s="15"/>
      <c r="L828" s="102"/>
      <c r="N828" s="103"/>
    </row>
    <row r="829" spans="1:14" x14ac:dyDescent="0.35">
      <c r="A829">
        <v>10123</v>
      </c>
      <c r="B829">
        <v>2020</v>
      </c>
      <c r="C829">
        <v>1</v>
      </c>
      <c r="D829" s="15">
        <v>43835</v>
      </c>
      <c r="E829" s="107">
        <v>174549.10776650501</v>
      </c>
      <c r="K829" s="15"/>
      <c r="L829" s="102"/>
      <c r="N829" s="103"/>
    </row>
    <row r="830" spans="1:14" x14ac:dyDescent="0.35">
      <c r="A830">
        <v>10123</v>
      </c>
      <c r="B830">
        <v>2020</v>
      </c>
      <c r="C830">
        <v>1</v>
      </c>
      <c r="D830" s="15">
        <v>43836</v>
      </c>
      <c r="E830" s="107">
        <v>174549.10776650501</v>
      </c>
      <c r="K830" s="15"/>
      <c r="L830" s="102"/>
      <c r="N830" s="103"/>
    </row>
    <row r="831" spans="1:14" x14ac:dyDescent="0.35">
      <c r="A831">
        <v>10123</v>
      </c>
      <c r="B831">
        <v>2020</v>
      </c>
      <c r="C831">
        <v>1</v>
      </c>
      <c r="D831" s="15">
        <v>43837</v>
      </c>
      <c r="E831" s="107">
        <v>174549.10776650501</v>
      </c>
      <c r="K831" s="15"/>
      <c r="L831" s="102"/>
      <c r="N831" s="103"/>
    </row>
    <row r="832" spans="1:14" x14ac:dyDescent="0.35">
      <c r="A832">
        <v>10123</v>
      </c>
      <c r="B832">
        <v>2020</v>
      </c>
      <c r="C832">
        <v>1</v>
      </c>
      <c r="D832" s="15">
        <v>43838</v>
      </c>
      <c r="E832" s="107">
        <v>174549.10776650501</v>
      </c>
      <c r="K832" s="15"/>
      <c r="L832" s="102"/>
      <c r="N832" s="103"/>
    </row>
    <row r="833" spans="1:14" x14ac:dyDescent="0.35">
      <c r="A833">
        <v>10123</v>
      </c>
      <c r="B833">
        <v>2020</v>
      </c>
      <c r="C833">
        <v>1</v>
      </c>
      <c r="D833" s="15">
        <v>43839</v>
      </c>
      <c r="E833" s="107">
        <v>174549.10776650501</v>
      </c>
      <c r="K833" s="15"/>
      <c r="L833" s="102"/>
      <c r="N833" s="103"/>
    </row>
    <row r="834" spans="1:14" x14ac:dyDescent="0.35">
      <c r="A834">
        <v>10123</v>
      </c>
      <c r="B834">
        <v>2020</v>
      </c>
      <c r="C834">
        <v>1</v>
      </c>
      <c r="D834" s="15">
        <v>43840</v>
      </c>
      <c r="E834" s="107">
        <v>174549.10776650501</v>
      </c>
      <c r="K834" s="15"/>
      <c r="L834" s="102"/>
      <c r="N834" s="103"/>
    </row>
    <row r="835" spans="1:14" x14ac:dyDescent="0.35">
      <c r="A835">
        <v>10123</v>
      </c>
      <c r="B835">
        <v>2020</v>
      </c>
      <c r="C835">
        <v>1</v>
      </c>
      <c r="D835" s="15">
        <v>43841</v>
      </c>
      <c r="E835" s="107">
        <v>174549.10776650501</v>
      </c>
      <c r="K835" s="15"/>
      <c r="L835" s="102"/>
      <c r="N835" s="103"/>
    </row>
    <row r="836" spans="1:14" x14ac:dyDescent="0.35">
      <c r="A836">
        <v>10123</v>
      </c>
      <c r="B836">
        <v>2020</v>
      </c>
      <c r="C836">
        <v>1</v>
      </c>
      <c r="D836" s="15">
        <v>43842</v>
      </c>
      <c r="E836" s="107">
        <v>174549.10776650501</v>
      </c>
      <c r="K836" s="15"/>
      <c r="L836" s="102"/>
      <c r="N836" s="103"/>
    </row>
    <row r="837" spans="1:14" x14ac:dyDescent="0.35">
      <c r="A837">
        <v>10123</v>
      </c>
      <c r="B837">
        <v>2020</v>
      </c>
      <c r="C837">
        <v>1</v>
      </c>
      <c r="D837" s="15">
        <v>43843</v>
      </c>
      <c r="E837" s="107">
        <v>174549.10776650501</v>
      </c>
      <c r="K837" s="15"/>
      <c r="L837" s="102"/>
      <c r="N837" s="103"/>
    </row>
    <row r="838" spans="1:14" x14ac:dyDescent="0.35">
      <c r="A838">
        <v>10123</v>
      </c>
      <c r="B838">
        <v>2020</v>
      </c>
      <c r="C838">
        <v>1</v>
      </c>
      <c r="D838" s="15">
        <v>43844</v>
      </c>
      <c r="E838" s="107">
        <v>174549.10776650501</v>
      </c>
      <c r="K838" s="15"/>
      <c r="L838" s="102"/>
      <c r="N838" s="103"/>
    </row>
    <row r="839" spans="1:14" x14ac:dyDescent="0.35">
      <c r="A839">
        <v>10123</v>
      </c>
      <c r="B839">
        <v>2020</v>
      </c>
      <c r="C839">
        <v>1</v>
      </c>
      <c r="D839" s="15">
        <v>43845</v>
      </c>
      <c r="E839" s="107">
        <v>174549.10776650501</v>
      </c>
      <c r="K839" s="15"/>
      <c r="L839" s="102"/>
      <c r="N839" s="103"/>
    </row>
    <row r="840" spans="1:14" x14ac:dyDescent="0.35">
      <c r="A840">
        <v>10123</v>
      </c>
      <c r="B840">
        <v>2020</v>
      </c>
      <c r="C840">
        <v>1</v>
      </c>
      <c r="D840" s="15">
        <v>43846</v>
      </c>
      <c r="E840" s="107">
        <v>174549.10776650501</v>
      </c>
      <c r="K840" s="15"/>
      <c r="L840" s="102"/>
      <c r="N840" s="103"/>
    </row>
    <row r="841" spans="1:14" x14ac:dyDescent="0.35">
      <c r="A841">
        <v>10123</v>
      </c>
      <c r="B841">
        <v>2020</v>
      </c>
      <c r="C841">
        <v>1</v>
      </c>
      <c r="D841" s="15">
        <v>43847</v>
      </c>
      <c r="E841" s="107">
        <v>174549.10776650501</v>
      </c>
      <c r="K841" s="15"/>
      <c r="L841" s="102"/>
      <c r="N841" s="103"/>
    </row>
    <row r="842" spans="1:14" x14ac:dyDescent="0.35">
      <c r="A842">
        <v>10123</v>
      </c>
      <c r="B842">
        <v>2020</v>
      </c>
      <c r="C842">
        <v>1</v>
      </c>
      <c r="D842" s="15">
        <v>43848</v>
      </c>
      <c r="E842" s="107">
        <v>174549.10776650501</v>
      </c>
      <c r="K842" s="15"/>
      <c r="L842" s="102"/>
      <c r="N842" s="103"/>
    </row>
    <row r="843" spans="1:14" x14ac:dyDescent="0.35">
      <c r="A843">
        <v>10123</v>
      </c>
      <c r="B843">
        <v>2020</v>
      </c>
      <c r="C843">
        <v>1</v>
      </c>
      <c r="D843" s="15">
        <v>43849</v>
      </c>
      <c r="E843" s="107">
        <v>174549.10776650501</v>
      </c>
      <c r="K843" s="15"/>
      <c r="L843" s="102"/>
      <c r="N843" s="103"/>
    </row>
    <row r="844" spans="1:14" x14ac:dyDescent="0.35">
      <c r="A844">
        <v>10123</v>
      </c>
      <c r="B844">
        <v>2020</v>
      </c>
      <c r="C844">
        <v>1</v>
      </c>
      <c r="D844" s="15">
        <v>43850</v>
      </c>
      <c r="E844" s="107">
        <v>174549.10776650501</v>
      </c>
      <c r="K844" s="15"/>
      <c r="L844" s="102"/>
      <c r="N844" s="103"/>
    </row>
    <row r="845" spans="1:14" x14ac:dyDescent="0.35">
      <c r="A845">
        <v>10123</v>
      </c>
      <c r="B845">
        <v>2020</v>
      </c>
      <c r="C845">
        <v>1</v>
      </c>
      <c r="D845" s="15">
        <v>43851</v>
      </c>
      <c r="E845" s="107">
        <v>174549.10776650501</v>
      </c>
      <c r="K845" s="15"/>
      <c r="L845" s="102"/>
      <c r="N845" s="103"/>
    </row>
    <row r="846" spans="1:14" x14ac:dyDescent="0.35">
      <c r="A846">
        <v>10123</v>
      </c>
      <c r="B846">
        <v>2020</v>
      </c>
      <c r="C846">
        <v>1</v>
      </c>
      <c r="D846" s="15">
        <v>43852</v>
      </c>
      <c r="E846" s="107">
        <v>174549.10776650501</v>
      </c>
      <c r="K846" s="15"/>
      <c r="L846" s="102"/>
      <c r="N846" s="103"/>
    </row>
    <row r="847" spans="1:14" x14ac:dyDescent="0.35">
      <c r="A847">
        <v>10123</v>
      </c>
      <c r="B847">
        <v>2020</v>
      </c>
      <c r="C847">
        <v>1</v>
      </c>
      <c r="D847" s="15">
        <v>43853</v>
      </c>
      <c r="E847" s="107">
        <v>174549.10776650501</v>
      </c>
      <c r="K847" s="15"/>
      <c r="L847" s="102"/>
      <c r="N847" s="103"/>
    </row>
    <row r="848" spans="1:14" x14ac:dyDescent="0.35">
      <c r="A848">
        <v>10123</v>
      </c>
      <c r="B848">
        <v>2020</v>
      </c>
      <c r="C848">
        <v>1</v>
      </c>
      <c r="D848" s="15">
        <v>43854</v>
      </c>
      <c r="E848" s="107">
        <v>174549.10776650501</v>
      </c>
      <c r="K848" s="15"/>
      <c r="L848" s="102"/>
      <c r="N848" s="103"/>
    </row>
    <row r="849" spans="1:14" x14ac:dyDescent="0.35">
      <c r="A849">
        <v>10123</v>
      </c>
      <c r="B849">
        <v>2020</v>
      </c>
      <c r="C849">
        <v>1</v>
      </c>
      <c r="D849" s="15">
        <v>43855</v>
      </c>
      <c r="E849" s="107">
        <v>174549.10776650501</v>
      </c>
      <c r="K849" s="15"/>
      <c r="L849" s="102"/>
      <c r="N849" s="103"/>
    </row>
    <row r="850" spans="1:14" x14ac:dyDescent="0.35">
      <c r="A850">
        <v>10123</v>
      </c>
      <c r="B850">
        <v>2020</v>
      </c>
      <c r="C850">
        <v>1</v>
      </c>
      <c r="D850" s="15">
        <v>43856</v>
      </c>
      <c r="E850" s="107">
        <v>174549.10776650501</v>
      </c>
      <c r="K850" s="15"/>
      <c r="L850" s="102"/>
      <c r="N850" s="103"/>
    </row>
    <row r="851" spans="1:14" x14ac:dyDescent="0.35">
      <c r="A851">
        <v>10123</v>
      </c>
      <c r="B851">
        <v>2020</v>
      </c>
      <c r="C851">
        <v>1</v>
      </c>
      <c r="D851" s="15">
        <v>43857</v>
      </c>
      <c r="E851" s="107">
        <v>174549.10776650501</v>
      </c>
      <c r="K851" s="15"/>
      <c r="L851" s="102"/>
      <c r="N851" s="103"/>
    </row>
    <row r="852" spans="1:14" x14ac:dyDescent="0.35">
      <c r="A852">
        <v>10123</v>
      </c>
      <c r="B852">
        <v>2020</v>
      </c>
      <c r="C852">
        <v>1</v>
      </c>
      <c r="D852" s="15">
        <v>43858</v>
      </c>
      <c r="E852" s="107">
        <v>174549.10776650501</v>
      </c>
      <c r="K852" s="15"/>
      <c r="L852" s="102"/>
      <c r="N852" s="103"/>
    </row>
    <row r="853" spans="1:14" x14ac:dyDescent="0.35">
      <c r="A853">
        <v>10123</v>
      </c>
      <c r="B853">
        <v>2020</v>
      </c>
      <c r="C853">
        <v>1</v>
      </c>
      <c r="D853" s="15">
        <v>43859</v>
      </c>
      <c r="E853" s="107">
        <v>174549.10776650501</v>
      </c>
      <c r="K853" s="15"/>
      <c r="L853" s="102"/>
      <c r="N853" s="103"/>
    </row>
    <row r="854" spans="1:14" x14ac:dyDescent="0.35">
      <c r="A854">
        <v>10123</v>
      </c>
      <c r="B854">
        <v>2020</v>
      </c>
      <c r="C854">
        <v>1</v>
      </c>
      <c r="D854" s="15">
        <v>43860</v>
      </c>
      <c r="E854" s="107">
        <v>174549.10776650501</v>
      </c>
      <c r="K854" s="15"/>
      <c r="L854" s="102"/>
      <c r="N854" s="103"/>
    </row>
    <row r="855" spans="1:14" x14ac:dyDescent="0.35">
      <c r="A855">
        <v>10123</v>
      </c>
      <c r="B855">
        <v>2020</v>
      </c>
      <c r="C855">
        <v>1</v>
      </c>
      <c r="D855" s="15">
        <v>43861</v>
      </c>
      <c r="E855" s="107">
        <v>174549.10776650501</v>
      </c>
      <c r="K855" s="15"/>
      <c r="L855" s="102"/>
      <c r="N855" s="103"/>
    </row>
    <row r="856" spans="1:14" x14ac:dyDescent="0.35">
      <c r="A856">
        <v>10123</v>
      </c>
      <c r="B856">
        <v>2020</v>
      </c>
      <c r="C856">
        <v>2</v>
      </c>
      <c r="D856" s="15">
        <v>43862</v>
      </c>
      <c r="E856" s="107">
        <v>171279.08802183083</v>
      </c>
      <c r="K856" s="15"/>
      <c r="L856" s="102"/>
      <c r="N856" s="103"/>
    </row>
    <row r="857" spans="1:14" x14ac:dyDescent="0.35">
      <c r="A857">
        <v>10123</v>
      </c>
      <c r="B857">
        <v>2020</v>
      </c>
      <c r="C857">
        <v>2</v>
      </c>
      <c r="D857" s="15">
        <v>43863</v>
      </c>
      <c r="E857" s="107">
        <v>171279.08802183083</v>
      </c>
      <c r="K857" s="15"/>
      <c r="L857" s="102"/>
      <c r="N857" s="103"/>
    </row>
    <row r="858" spans="1:14" x14ac:dyDescent="0.35">
      <c r="A858">
        <v>10123</v>
      </c>
      <c r="B858">
        <v>2020</v>
      </c>
      <c r="C858">
        <v>2</v>
      </c>
      <c r="D858" s="15">
        <v>43864</v>
      </c>
      <c r="E858" s="107">
        <v>171279.08802183083</v>
      </c>
      <c r="K858" s="15"/>
      <c r="L858" s="102"/>
      <c r="N858" s="103"/>
    </row>
    <row r="859" spans="1:14" x14ac:dyDescent="0.35">
      <c r="A859">
        <v>10123</v>
      </c>
      <c r="B859">
        <v>2020</v>
      </c>
      <c r="C859">
        <v>2</v>
      </c>
      <c r="D859" s="15">
        <v>43865</v>
      </c>
      <c r="E859" s="107">
        <v>171279.08802183083</v>
      </c>
      <c r="K859" s="15"/>
      <c r="L859" s="102"/>
      <c r="N859" s="103"/>
    </row>
    <row r="860" spans="1:14" x14ac:dyDescent="0.35">
      <c r="A860">
        <v>10123</v>
      </c>
      <c r="B860">
        <v>2020</v>
      </c>
      <c r="C860">
        <v>2</v>
      </c>
      <c r="D860" s="15">
        <v>43866</v>
      </c>
      <c r="E860" s="107">
        <v>171279.08802183083</v>
      </c>
      <c r="K860" s="15"/>
      <c r="L860" s="102"/>
      <c r="N860" s="103"/>
    </row>
    <row r="861" spans="1:14" x14ac:dyDescent="0.35">
      <c r="A861">
        <v>10123</v>
      </c>
      <c r="B861">
        <v>2020</v>
      </c>
      <c r="C861">
        <v>2</v>
      </c>
      <c r="D861" s="15">
        <v>43867</v>
      </c>
      <c r="E861" s="107">
        <v>171279.08802183083</v>
      </c>
      <c r="K861" s="15"/>
      <c r="L861" s="102"/>
      <c r="N861" s="103"/>
    </row>
    <row r="862" spans="1:14" x14ac:dyDescent="0.35">
      <c r="A862">
        <v>10123</v>
      </c>
      <c r="B862">
        <v>2020</v>
      </c>
      <c r="C862">
        <v>2</v>
      </c>
      <c r="D862" s="15">
        <v>43868</v>
      </c>
      <c r="E862" s="107">
        <v>171279.08802183083</v>
      </c>
      <c r="K862" s="15"/>
      <c r="L862" s="102"/>
      <c r="N862" s="103"/>
    </row>
    <row r="863" spans="1:14" x14ac:dyDescent="0.35">
      <c r="A863">
        <v>10123</v>
      </c>
      <c r="B863">
        <v>2020</v>
      </c>
      <c r="C863">
        <v>2</v>
      </c>
      <c r="D863" s="15">
        <v>43869</v>
      </c>
      <c r="E863" s="107">
        <v>171279.08802183083</v>
      </c>
      <c r="K863" s="15"/>
      <c r="L863" s="102"/>
      <c r="N863" s="103"/>
    </row>
    <row r="864" spans="1:14" x14ac:dyDescent="0.35">
      <c r="A864">
        <v>10123</v>
      </c>
      <c r="B864">
        <v>2020</v>
      </c>
      <c r="C864">
        <v>2</v>
      </c>
      <c r="D864" s="15">
        <v>43870</v>
      </c>
      <c r="E864" s="107">
        <v>171279.08802183083</v>
      </c>
      <c r="K864" s="15"/>
      <c r="L864" s="102"/>
      <c r="N864" s="103"/>
    </row>
    <row r="865" spans="1:14" x14ac:dyDescent="0.35">
      <c r="A865">
        <v>10123</v>
      </c>
      <c r="B865">
        <v>2020</v>
      </c>
      <c r="C865">
        <v>2</v>
      </c>
      <c r="D865" s="15">
        <v>43871</v>
      </c>
      <c r="E865" s="107">
        <v>171279.08802183083</v>
      </c>
      <c r="K865" s="15"/>
      <c r="L865" s="102"/>
      <c r="N865" s="103"/>
    </row>
    <row r="866" spans="1:14" x14ac:dyDescent="0.35">
      <c r="A866">
        <v>10123</v>
      </c>
      <c r="B866">
        <v>2020</v>
      </c>
      <c r="C866">
        <v>2</v>
      </c>
      <c r="D866" s="15">
        <v>43872</v>
      </c>
      <c r="E866" s="107">
        <v>171279.08802183083</v>
      </c>
      <c r="K866" s="15"/>
      <c r="L866" s="102"/>
      <c r="N866" s="103"/>
    </row>
    <row r="867" spans="1:14" x14ac:dyDescent="0.35">
      <c r="A867">
        <v>10123</v>
      </c>
      <c r="B867">
        <v>2020</v>
      </c>
      <c r="C867">
        <v>2</v>
      </c>
      <c r="D867" s="15">
        <v>43873</v>
      </c>
      <c r="E867" s="107">
        <v>171279.08802183083</v>
      </c>
      <c r="K867" s="15"/>
      <c r="L867" s="102"/>
      <c r="N867" s="103"/>
    </row>
    <row r="868" spans="1:14" x14ac:dyDescent="0.35">
      <c r="A868">
        <v>10123</v>
      </c>
      <c r="B868">
        <v>2020</v>
      </c>
      <c r="C868">
        <v>2</v>
      </c>
      <c r="D868" s="15">
        <v>43874</v>
      </c>
      <c r="E868" s="107">
        <v>171279.08802183083</v>
      </c>
      <c r="K868" s="15"/>
      <c r="L868" s="102"/>
      <c r="N868" s="103"/>
    </row>
    <row r="869" spans="1:14" x14ac:dyDescent="0.35">
      <c r="A869">
        <v>10123</v>
      </c>
      <c r="B869">
        <v>2020</v>
      </c>
      <c r="C869">
        <v>2</v>
      </c>
      <c r="D869" s="15">
        <v>43875</v>
      </c>
      <c r="E869" s="107">
        <v>171279.08802183083</v>
      </c>
      <c r="K869" s="15"/>
      <c r="L869" s="102"/>
      <c r="N869" s="103"/>
    </row>
    <row r="870" spans="1:14" x14ac:dyDescent="0.35">
      <c r="A870">
        <v>10123</v>
      </c>
      <c r="B870">
        <v>2020</v>
      </c>
      <c r="C870">
        <v>2</v>
      </c>
      <c r="D870" s="15">
        <v>43876</v>
      </c>
      <c r="E870" s="107">
        <v>171279.08802183083</v>
      </c>
      <c r="K870" s="15"/>
      <c r="L870" s="102"/>
      <c r="N870" s="103"/>
    </row>
    <row r="871" spans="1:14" x14ac:dyDescent="0.35">
      <c r="A871">
        <v>10123</v>
      </c>
      <c r="B871">
        <v>2020</v>
      </c>
      <c r="C871">
        <v>2</v>
      </c>
      <c r="D871" s="15">
        <v>43877</v>
      </c>
      <c r="E871" s="107">
        <v>171279.08802183083</v>
      </c>
      <c r="K871" s="15"/>
      <c r="L871" s="102"/>
      <c r="N871" s="103"/>
    </row>
    <row r="872" spans="1:14" x14ac:dyDescent="0.35">
      <c r="A872">
        <v>10123</v>
      </c>
      <c r="B872">
        <v>2020</v>
      </c>
      <c r="C872">
        <v>2</v>
      </c>
      <c r="D872" s="15">
        <v>43878</v>
      </c>
      <c r="E872" s="107">
        <v>171279.08802183083</v>
      </c>
      <c r="K872" s="15"/>
      <c r="L872" s="102"/>
      <c r="N872" s="103"/>
    </row>
    <row r="873" spans="1:14" x14ac:dyDescent="0.35">
      <c r="A873">
        <v>10123</v>
      </c>
      <c r="B873">
        <v>2020</v>
      </c>
      <c r="C873">
        <v>2</v>
      </c>
      <c r="D873" s="15">
        <v>43879</v>
      </c>
      <c r="E873" s="107">
        <v>171279.08802183083</v>
      </c>
      <c r="K873" s="15"/>
      <c r="L873" s="102"/>
      <c r="N873" s="103"/>
    </row>
    <row r="874" spans="1:14" x14ac:dyDescent="0.35">
      <c r="A874">
        <v>10123</v>
      </c>
      <c r="B874">
        <v>2020</v>
      </c>
      <c r="C874">
        <v>2</v>
      </c>
      <c r="D874" s="15">
        <v>43880</v>
      </c>
      <c r="E874" s="107">
        <v>171279.08802183083</v>
      </c>
      <c r="K874" s="15"/>
      <c r="L874" s="102"/>
      <c r="N874" s="103"/>
    </row>
    <row r="875" spans="1:14" x14ac:dyDescent="0.35">
      <c r="A875">
        <v>10123</v>
      </c>
      <c r="B875">
        <v>2020</v>
      </c>
      <c r="C875">
        <v>2</v>
      </c>
      <c r="D875" s="15">
        <v>43881</v>
      </c>
      <c r="E875" s="107">
        <v>171279.08802183083</v>
      </c>
      <c r="K875" s="15"/>
      <c r="L875" s="102"/>
      <c r="N875" s="103"/>
    </row>
    <row r="876" spans="1:14" x14ac:dyDescent="0.35">
      <c r="A876">
        <v>10123</v>
      </c>
      <c r="B876">
        <v>2020</v>
      </c>
      <c r="C876">
        <v>2</v>
      </c>
      <c r="D876" s="15">
        <v>43882</v>
      </c>
      <c r="E876" s="107">
        <v>171279.08802183083</v>
      </c>
      <c r="K876" s="15"/>
      <c r="L876" s="102"/>
      <c r="N876" s="103"/>
    </row>
    <row r="877" spans="1:14" x14ac:dyDescent="0.35">
      <c r="A877">
        <v>10123</v>
      </c>
      <c r="B877">
        <v>2020</v>
      </c>
      <c r="C877">
        <v>2</v>
      </c>
      <c r="D877" s="15">
        <v>43883</v>
      </c>
      <c r="E877" s="107">
        <v>171279.08802183083</v>
      </c>
      <c r="K877" s="15"/>
      <c r="L877" s="102"/>
      <c r="N877" s="103"/>
    </row>
    <row r="878" spans="1:14" x14ac:dyDescent="0.35">
      <c r="A878">
        <v>10123</v>
      </c>
      <c r="B878">
        <v>2020</v>
      </c>
      <c r="C878">
        <v>2</v>
      </c>
      <c r="D878" s="15">
        <v>43884</v>
      </c>
      <c r="E878" s="107">
        <v>171279.08802183083</v>
      </c>
      <c r="K878" s="15"/>
      <c r="L878" s="102"/>
      <c r="N878" s="103"/>
    </row>
    <row r="879" spans="1:14" x14ac:dyDescent="0.35">
      <c r="A879">
        <v>10123</v>
      </c>
      <c r="B879">
        <v>2020</v>
      </c>
      <c r="C879">
        <v>2</v>
      </c>
      <c r="D879" s="15">
        <v>43885</v>
      </c>
      <c r="E879" s="107">
        <v>171279.08802183083</v>
      </c>
      <c r="K879" s="15"/>
      <c r="L879" s="102"/>
      <c r="N879" s="103"/>
    </row>
    <row r="880" spans="1:14" x14ac:dyDescent="0.35">
      <c r="A880">
        <v>10123</v>
      </c>
      <c r="B880">
        <v>2020</v>
      </c>
      <c r="C880">
        <v>2</v>
      </c>
      <c r="D880" s="15">
        <v>43886</v>
      </c>
      <c r="E880" s="107">
        <v>171279.08802183083</v>
      </c>
      <c r="K880" s="15"/>
      <c r="L880" s="102"/>
      <c r="N880" s="103"/>
    </row>
    <row r="881" spans="1:14" x14ac:dyDescent="0.35">
      <c r="A881">
        <v>10123</v>
      </c>
      <c r="B881">
        <v>2020</v>
      </c>
      <c r="C881">
        <v>2</v>
      </c>
      <c r="D881" s="15">
        <v>43887</v>
      </c>
      <c r="E881" s="107">
        <v>171279.08802183083</v>
      </c>
      <c r="K881" s="15"/>
      <c r="L881" s="102"/>
      <c r="N881" s="103"/>
    </row>
    <row r="882" spans="1:14" x14ac:dyDescent="0.35">
      <c r="A882">
        <v>10123</v>
      </c>
      <c r="B882">
        <v>2020</v>
      </c>
      <c r="C882">
        <v>2</v>
      </c>
      <c r="D882" s="15">
        <v>43888</v>
      </c>
      <c r="E882" s="107">
        <v>171279.08802183083</v>
      </c>
      <c r="K882" s="15"/>
      <c r="L882" s="102"/>
      <c r="N882" s="103"/>
    </row>
    <row r="883" spans="1:14" x14ac:dyDescent="0.35">
      <c r="A883">
        <v>10123</v>
      </c>
      <c r="B883">
        <v>2020</v>
      </c>
      <c r="C883">
        <v>2</v>
      </c>
      <c r="D883" s="15">
        <v>43889</v>
      </c>
      <c r="E883" s="107">
        <v>171279.08802183083</v>
      </c>
      <c r="K883" s="15"/>
      <c r="L883" s="102"/>
      <c r="N883" s="103"/>
    </row>
    <row r="884" spans="1:14" x14ac:dyDescent="0.35">
      <c r="A884">
        <v>10123</v>
      </c>
      <c r="B884">
        <v>2020</v>
      </c>
      <c r="C884">
        <v>2</v>
      </c>
      <c r="D884" s="15">
        <v>43890</v>
      </c>
      <c r="E884" s="107">
        <v>171279.08802183083</v>
      </c>
      <c r="K884" s="15"/>
      <c r="L884" s="102"/>
      <c r="N884" s="103"/>
    </row>
    <row r="885" spans="1:14" x14ac:dyDescent="0.35">
      <c r="A885">
        <v>10123</v>
      </c>
      <c r="B885">
        <v>2020</v>
      </c>
      <c r="C885">
        <v>3</v>
      </c>
      <c r="D885" s="15">
        <v>43891</v>
      </c>
      <c r="E885" s="107">
        <v>172217.01324816668</v>
      </c>
      <c r="K885" s="15"/>
      <c r="L885" s="102"/>
      <c r="N885" s="103"/>
    </row>
    <row r="886" spans="1:14" x14ac:dyDescent="0.35">
      <c r="A886">
        <v>10123</v>
      </c>
      <c r="B886">
        <v>2020</v>
      </c>
      <c r="C886">
        <v>3</v>
      </c>
      <c r="D886" s="15">
        <v>43892</v>
      </c>
      <c r="E886" s="107">
        <v>172217.01324816668</v>
      </c>
      <c r="K886" s="15"/>
      <c r="L886" s="102"/>
      <c r="N886" s="103"/>
    </row>
    <row r="887" spans="1:14" x14ac:dyDescent="0.35">
      <c r="A887">
        <v>10123</v>
      </c>
      <c r="B887">
        <v>2020</v>
      </c>
      <c r="C887">
        <v>3</v>
      </c>
      <c r="D887" s="15">
        <v>43893</v>
      </c>
      <c r="E887" s="107">
        <v>172217.01324816668</v>
      </c>
      <c r="K887" s="15"/>
      <c r="L887" s="102"/>
      <c r="N887" s="103"/>
    </row>
    <row r="888" spans="1:14" x14ac:dyDescent="0.35">
      <c r="A888">
        <v>10123</v>
      </c>
      <c r="B888">
        <v>2020</v>
      </c>
      <c r="C888">
        <v>3</v>
      </c>
      <c r="D888" s="15">
        <v>43894</v>
      </c>
      <c r="E888" s="107">
        <v>172217.01324816668</v>
      </c>
      <c r="K888" s="15"/>
      <c r="L888" s="102"/>
      <c r="N888" s="103"/>
    </row>
    <row r="889" spans="1:14" x14ac:dyDescent="0.35">
      <c r="A889">
        <v>10123</v>
      </c>
      <c r="B889">
        <v>2020</v>
      </c>
      <c r="C889">
        <v>3</v>
      </c>
      <c r="D889" s="15">
        <v>43895</v>
      </c>
      <c r="E889" s="107">
        <v>172217.01324816668</v>
      </c>
      <c r="K889" s="15"/>
      <c r="L889" s="102"/>
      <c r="N889" s="103"/>
    </row>
    <row r="890" spans="1:14" x14ac:dyDescent="0.35">
      <c r="A890">
        <v>10123</v>
      </c>
      <c r="B890">
        <v>2020</v>
      </c>
      <c r="C890">
        <v>3</v>
      </c>
      <c r="D890" s="15">
        <v>43896</v>
      </c>
      <c r="E890" s="107">
        <v>172217.01324816668</v>
      </c>
      <c r="K890" s="15"/>
      <c r="L890" s="102"/>
      <c r="N890" s="103"/>
    </row>
    <row r="891" spans="1:14" x14ac:dyDescent="0.35">
      <c r="A891">
        <v>10123</v>
      </c>
      <c r="B891">
        <v>2020</v>
      </c>
      <c r="C891">
        <v>3</v>
      </c>
      <c r="D891" s="15">
        <v>43897</v>
      </c>
      <c r="E891" s="107">
        <v>172217.01324816668</v>
      </c>
      <c r="K891" s="15"/>
      <c r="L891" s="102"/>
      <c r="N891" s="103"/>
    </row>
    <row r="892" spans="1:14" x14ac:dyDescent="0.35">
      <c r="A892">
        <v>10123</v>
      </c>
      <c r="B892">
        <v>2020</v>
      </c>
      <c r="C892">
        <v>3</v>
      </c>
      <c r="D892" s="15">
        <v>43898</v>
      </c>
      <c r="E892" s="107">
        <v>180128.33805644783</v>
      </c>
      <c r="K892" s="15"/>
      <c r="L892" s="102"/>
      <c r="N892" s="103"/>
    </row>
    <row r="893" spans="1:14" x14ac:dyDescent="0.35">
      <c r="A893">
        <v>10123</v>
      </c>
      <c r="B893">
        <v>2020</v>
      </c>
      <c r="C893">
        <v>3</v>
      </c>
      <c r="D893" s="15">
        <v>43899</v>
      </c>
      <c r="E893" s="107">
        <v>172217.01324816668</v>
      </c>
      <c r="K893" s="15"/>
      <c r="L893" s="102"/>
      <c r="N893" s="103"/>
    </row>
    <row r="894" spans="1:14" x14ac:dyDescent="0.35">
      <c r="A894">
        <v>10123</v>
      </c>
      <c r="B894">
        <v>2020</v>
      </c>
      <c r="C894">
        <v>3</v>
      </c>
      <c r="D894" s="15">
        <v>43900</v>
      </c>
      <c r="E894" s="107">
        <v>172217.01324816668</v>
      </c>
      <c r="K894" s="15"/>
      <c r="L894" s="102"/>
      <c r="N894" s="103"/>
    </row>
    <row r="895" spans="1:14" x14ac:dyDescent="0.35">
      <c r="A895">
        <v>10123</v>
      </c>
      <c r="B895">
        <v>2020</v>
      </c>
      <c r="C895">
        <v>3</v>
      </c>
      <c r="D895" s="15">
        <v>43901</v>
      </c>
      <c r="E895" s="107">
        <v>172217.01324816668</v>
      </c>
      <c r="K895" s="15"/>
      <c r="L895" s="102"/>
      <c r="N895" s="103"/>
    </row>
    <row r="896" spans="1:14" x14ac:dyDescent="0.35">
      <c r="A896">
        <v>10123</v>
      </c>
      <c r="B896">
        <v>2020</v>
      </c>
      <c r="C896">
        <v>3</v>
      </c>
      <c r="D896" s="15">
        <v>43902</v>
      </c>
      <c r="E896" s="107">
        <v>172217.01324816668</v>
      </c>
      <c r="K896" s="15"/>
      <c r="L896" s="102"/>
      <c r="N896" s="103"/>
    </row>
    <row r="897" spans="1:14" x14ac:dyDescent="0.35">
      <c r="A897">
        <v>10123</v>
      </c>
      <c r="B897">
        <v>2020</v>
      </c>
      <c r="C897">
        <v>3</v>
      </c>
      <c r="D897" s="15">
        <v>43903</v>
      </c>
      <c r="E897" s="107">
        <v>172217.01324816668</v>
      </c>
      <c r="K897" s="15"/>
      <c r="L897" s="102"/>
      <c r="N897" s="103"/>
    </row>
    <row r="898" spans="1:14" x14ac:dyDescent="0.35">
      <c r="A898">
        <v>10123</v>
      </c>
      <c r="B898">
        <v>2020</v>
      </c>
      <c r="C898">
        <v>3</v>
      </c>
      <c r="D898" s="15">
        <v>43904</v>
      </c>
      <c r="E898" s="107">
        <v>172217.01324816668</v>
      </c>
      <c r="K898" s="15"/>
      <c r="L898" s="102"/>
      <c r="N898" s="103"/>
    </row>
    <row r="899" spans="1:14" x14ac:dyDescent="0.35">
      <c r="A899">
        <v>10123</v>
      </c>
      <c r="B899">
        <v>2020</v>
      </c>
      <c r="C899">
        <v>3</v>
      </c>
      <c r="D899" s="15">
        <v>43905</v>
      </c>
      <c r="E899" s="107">
        <v>172217.01324816668</v>
      </c>
      <c r="K899" s="15"/>
      <c r="L899" s="102"/>
      <c r="N899" s="103"/>
    </row>
    <row r="900" spans="1:14" x14ac:dyDescent="0.35">
      <c r="A900">
        <v>10123</v>
      </c>
      <c r="B900">
        <v>2020</v>
      </c>
      <c r="C900">
        <v>3</v>
      </c>
      <c r="D900" s="15">
        <v>43906</v>
      </c>
      <c r="E900" s="107">
        <v>172217.01324816668</v>
      </c>
      <c r="K900" s="15"/>
      <c r="L900" s="102"/>
      <c r="N900" s="103"/>
    </row>
    <row r="901" spans="1:14" x14ac:dyDescent="0.35">
      <c r="A901">
        <v>10123</v>
      </c>
      <c r="B901">
        <v>2020</v>
      </c>
      <c r="C901">
        <v>3</v>
      </c>
      <c r="D901" s="15">
        <v>43907</v>
      </c>
      <c r="E901" s="107">
        <v>172217.01324816668</v>
      </c>
      <c r="K901" s="15"/>
      <c r="L901" s="102"/>
      <c r="N901" s="103"/>
    </row>
    <row r="902" spans="1:14" x14ac:dyDescent="0.35">
      <c r="A902">
        <v>10123</v>
      </c>
      <c r="B902">
        <v>2020</v>
      </c>
      <c r="C902">
        <v>3</v>
      </c>
      <c r="D902" s="15">
        <v>43908</v>
      </c>
      <c r="E902" s="107">
        <v>172217.01324816668</v>
      </c>
      <c r="K902" s="15"/>
      <c r="L902" s="102"/>
      <c r="N902" s="103"/>
    </row>
    <row r="903" spans="1:14" x14ac:dyDescent="0.35">
      <c r="A903">
        <v>10123</v>
      </c>
      <c r="B903">
        <v>2020</v>
      </c>
      <c r="C903">
        <v>3</v>
      </c>
      <c r="D903" s="15">
        <v>43909</v>
      </c>
      <c r="E903" s="107">
        <v>172217.01324816668</v>
      </c>
      <c r="K903" s="15"/>
      <c r="L903" s="102"/>
      <c r="N903" s="103"/>
    </row>
    <row r="904" spans="1:14" x14ac:dyDescent="0.35">
      <c r="A904">
        <v>10123</v>
      </c>
      <c r="B904">
        <v>2020</v>
      </c>
      <c r="C904">
        <v>3</v>
      </c>
      <c r="D904" s="15">
        <v>43910</v>
      </c>
      <c r="E904" s="107">
        <v>172217.01324816668</v>
      </c>
      <c r="K904" s="15"/>
      <c r="L904" s="102"/>
      <c r="N904" s="103"/>
    </row>
    <row r="905" spans="1:14" x14ac:dyDescent="0.35">
      <c r="A905">
        <v>10123</v>
      </c>
      <c r="B905">
        <v>2020</v>
      </c>
      <c r="C905">
        <v>3</v>
      </c>
      <c r="D905" s="15">
        <v>43911</v>
      </c>
      <c r="E905" s="107">
        <v>172217.01324816668</v>
      </c>
      <c r="K905" s="15"/>
      <c r="L905" s="102"/>
      <c r="N905" s="103"/>
    </row>
    <row r="906" spans="1:14" x14ac:dyDescent="0.35">
      <c r="A906">
        <v>10123</v>
      </c>
      <c r="B906">
        <v>2020</v>
      </c>
      <c r="C906">
        <v>3</v>
      </c>
      <c r="D906" s="15">
        <v>43912</v>
      </c>
      <c r="E906" s="107">
        <v>172217.01324816668</v>
      </c>
      <c r="K906" s="15"/>
      <c r="L906" s="102"/>
      <c r="N906" s="103"/>
    </row>
    <row r="907" spans="1:14" x14ac:dyDescent="0.35">
      <c r="A907">
        <v>10123</v>
      </c>
      <c r="B907">
        <v>2020</v>
      </c>
      <c r="C907">
        <v>3</v>
      </c>
      <c r="D907" s="15">
        <v>43913</v>
      </c>
      <c r="E907" s="107">
        <v>172217.01324816668</v>
      </c>
      <c r="K907" s="15"/>
      <c r="L907" s="102"/>
      <c r="N907" s="103"/>
    </row>
    <row r="908" spans="1:14" x14ac:dyDescent="0.35">
      <c r="A908">
        <v>10123</v>
      </c>
      <c r="B908">
        <v>2020</v>
      </c>
      <c r="C908">
        <v>3</v>
      </c>
      <c r="D908" s="15">
        <v>43914</v>
      </c>
      <c r="E908" s="107">
        <v>172217.01324816668</v>
      </c>
      <c r="K908" s="15"/>
      <c r="L908" s="102"/>
      <c r="N908" s="103"/>
    </row>
    <row r="909" spans="1:14" x14ac:dyDescent="0.35">
      <c r="A909">
        <v>10123</v>
      </c>
      <c r="B909">
        <v>2020</v>
      </c>
      <c r="C909">
        <v>3</v>
      </c>
      <c r="D909" s="15">
        <v>43915</v>
      </c>
      <c r="E909" s="107">
        <v>172217.01324816668</v>
      </c>
      <c r="K909" s="15"/>
      <c r="L909" s="102"/>
      <c r="N909" s="103"/>
    </row>
    <row r="910" spans="1:14" x14ac:dyDescent="0.35">
      <c r="A910">
        <v>10123</v>
      </c>
      <c r="B910">
        <v>2020</v>
      </c>
      <c r="C910">
        <v>3</v>
      </c>
      <c r="D910" s="15">
        <v>43916</v>
      </c>
      <c r="E910" s="107">
        <v>172217.01324816668</v>
      </c>
      <c r="K910" s="15"/>
      <c r="L910" s="102"/>
      <c r="N910" s="103"/>
    </row>
    <row r="911" spans="1:14" x14ac:dyDescent="0.35">
      <c r="A911">
        <v>10123</v>
      </c>
      <c r="B911">
        <v>2020</v>
      </c>
      <c r="C911">
        <v>3</v>
      </c>
      <c r="D911" s="15">
        <v>43917</v>
      </c>
      <c r="E911" s="107">
        <v>172217.01324816668</v>
      </c>
      <c r="K911" s="15"/>
      <c r="L911" s="102"/>
      <c r="N911" s="103"/>
    </row>
    <row r="912" spans="1:14" x14ac:dyDescent="0.35">
      <c r="A912">
        <v>10123</v>
      </c>
      <c r="B912">
        <v>2020</v>
      </c>
      <c r="C912">
        <v>3</v>
      </c>
      <c r="D912" s="15">
        <v>43918</v>
      </c>
      <c r="E912" s="107">
        <v>172217.01324816668</v>
      </c>
      <c r="K912" s="15"/>
      <c r="L912" s="102"/>
      <c r="N912" s="103"/>
    </row>
    <row r="913" spans="1:14" x14ac:dyDescent="0.35">
      <c r="A913">
        <v>10123</v>
      </c>
      <c r="B913">
        <v>2020</v>
      </c>
      <c r="C913">
        <v>3</v>
      </c>
      <c r="D913" s="15">
        <v>43919</v>
      </c>
      <c r="E913" s="107">
        <v>172217.01324816668</v>
      </c>
      <c r="K913" s="15"/>
      <c r="L913" s="102"/>
      <c r="N913" s="103"/>
    </row>
    <row r="914" spans="1:14" x14ac:dyDescent="0.35">
      <c r="A914">
        <v>10123</v>
      </c>
      <c r="B914">
        <v>2020</v>
      </c>
      <c r="C914">
        <v>3</v>
      </c>
      <c r="D914" s="15">
        <v>43920</v>
      </c>
      <c r="E914" s="107">
        <v>172217.01324816668</v>
      </c>
      <c r="K914" s="15"/>
      <c r="L914" s="102"/>
      <c r="N914" s="103"/>
    </row>
    <row r="915" spans="1:14" x14ac:dyDescent="0.35">
      <c r="A915">
        <v>10123</v>
      </c>
      <c r="B915">
        <v>2020</v>
      </c>
      <c r="C915">
        <v>3</v>
      </c>
      <c r="D915" s="15">
        <v>43921</v>
      </c>
      <c r="E915" s="107">
        <v>172217.01324816668</v>
      </c>
      <c r="K915" s="15"/>
      <c r="L915" s="102"/>
      <c r="N915" s="103"/>
    </row>
    <row r="916" spans="1:14" x14ac:dyDescent="0.35">
      <c r="A916">
        <v>10123</v>
      </c>
      <c r="B916">
        <v>2020</v>
      </c>
      <c r="C916">
        <v>4</v>
      </c>
      <c r="D916" s="15">
        <v>43922</v>
      </c>
      <c r="E916" s="107">
        <v>174582.88858947708</v>
      </c>
      <c r="K916" s="15"/>
      <c r="L916" s="102"/>
      <c r="N916" s="103"/>
    </row>
    <row r="917" spans="1:14" x14ac:dyDescent="0.35">
      <c r="A917">
        <v>10123</v>
      </c>
      <c r="B917">
        <v>2020</v>
      </c>
      <c r="C917">
        <v>4</v>
      </c>
      <c r="D917" s="15">
        <v>43923</v>
      </c>
      <c r="E917" s="107">
        <v>174582.88858947708</v>
      </c>
      <c r="K917" s="15"/>
      <c r="L917" s="102"/>
      <c r="N917" s="103"/>
    </row>
    <row r="918" spans="1:14" x14ac:dyDescent="0.35">
      <c r="A918">
        <v>10123</v>
      </c>
      <c r="B918">
        <v>2020</v>
      </c>
      <c r="C918">
        <v>4</v>
      </c>
      <c r="D918" s="15">
        <v>43924</v>
      </c>
      <c r="E918" s="107">
        <v>174582.88858947708</v>
      </c>
      <c r="K918" s="15"/>
      <c r="L918" s="102"/>
      <c r="N918" s="103"/>
    </row>
    <row r="919" spans="1:14" x14ac:dyDescent="0.35">
      <c r="A919">
        <v>10123</v>
      </c>
      <c r="B919">
        <v>2020</v>
      </c>
      <c r="C919">
        <v>4</v>
      </c>
      <c r="D919" s="15">
        <v>43925</v>
      </c>
      <c r="E919" s="107">
        <v>174582.88858947708</v>
      </c>
      <c r="K919" s="15"/>
      <c r="L919" s="102"/>
      <c r="N919" s="103"/>
    </row>
    <row r="920" spans="1:14" x14ac:dyDescent="0.35">
      <c r="A920">
        <v>10123</v>
      </c>
      <c r="B920">
        <v>2020</v>
      </c>
      <c r="C920">
        <v>4</v>
      </c>
      <c r="D920" s="15">
        <v>43926</v>
      </c>
      <c r="E920" s="107">
        <v>174582.88858947708</v>
      </c>
      <c r="K920" s="15"/>
      <c r="L920" s="102"/>
      <c r="N920" s="103"/>
    </row>
    <row r="921" spans="1:14" x14ac:dyDescent="0.35">
      <c r="A921">
        <v>10123</v>
      </c>
      <c r="B921">
        <v>2020</v>
      </c>
      <c r="C921">
        <v>4</v>
      </c>
      <c r="D921" s="15">
        <v>43927</v>
      </c>
      <c r="E921" s="107">
        <v>174582.88858947708</v>
      </c>
      <c r="K921" s="15"/>
      <c r="L921" s="102"/>
      <c r="N921" s="103"/>
    </row>
    <row r="922" spans="1:14" x14ac:dyDescent="0.35">
      <c r="A922">
        <v>10123</v>
      </c>
      <c r="B922">
        <v>2020</v>
      </c>
      <c r="C922">
        <v>4</v>
      </c>
      <c r="D922" s="15">
        <v>43928</v>
      </c>
      <c r="E922" s="107">
        <v>174582.88858947708</v>
      </c>
      <c r="K922" s="15"/>
      <c r="L922" s="102"/>
      <c r="N922" s="103"/>
    </row>
    <row r="923" spans="1:14" x14ac:dyDescent="0.35">
      <c r="A923">
        <v>10123</v>
      </c>
      <c r="B923">
        <v>2020</v>
      </c>
      <c r="C923">
        <v>4</v>
      </c>
      <c r="D923" s="15">
        <v>43929</v>
      </c>
      <c r="E923" s="107">
        <v>174582.88858947708</v>
      </c>
      <c r="K923" s="15"/>
      <c r="L923" s="102"/>
      <c r="N923" s="103"/>
    </row>
    <row r="924" spans="1:14" x14ac:dyDescent="0.35">
      <c r="A924">
        <v>10123</v>
      </c>
      <c r="B924">
        <v>2020</v>
      </c>
      <c r="C924">
        <v>4</v>
      </c>
      <c r="D924" s="15">
        <v>43930</v>
      </c>
      <c r="E924" s="107">
        <v>174582.88858947708</v>
      </c>
      <c r="K924" s="15"/>
      <c r="L924" s="102"/>
      <c r="N924" s="103"/>
    </row>
    <row r="925" spans="1:14" x14ac:dyDescent="0.35">
      <c r="A925">
        <v>10123</v>
      </c>
      <c r="B925">
        <v>2020</v>
      </c>
      <c r="C925">
        <v>4</v>
      </c>
      <c r="D925" s="15">
        <v>43931</v>
      </c>
      <c r="E925" s="107">
        <v>174582.88858947708</v>
      </c>
      <c r="K925" s="15"/>
      <c r="L925" s="102"/>
      <c r="N925" s="103"/>
    </row>
    <row r="926" spans="1:14" x14ac:dyDescent="0.35">
      <c r="A926">
        <v>10123</v>
      </c>
      <c r="B926">
        <v>2020</v>
      </c>
      <c r="C926">
        <v>4</v>
      </c>
      <c r="D926" s="15">
        <v>43932</v>
      </c>
      <c r="E926" s="107">
        <v>174582.88858947708</v>
      </c>
      <c r="K926" s="15"/>
      <c r="L926" s="102"/>
      <c r="N926" s="103"/>
    </row>
    <row r="927" spans="1:14" x14ac:dyDescent="0.35">
      <c r="A927">
        <v>10123</v>
      </c>
      <c r="B927">
        <v>2020</v>
      </c>
      <c r="C927">
        <v>4</v>
      </c>
      <c r="D927" s="15">
        <v>43933</v>
      </c>
      <c r="E927" s="107">
        <v>174582.88858947708</v>
      </c>
      <c r="K927" s="15"/>
      <c r="L927" s="102"/>
      <c r="N927" s="103"/>
    </row>
    <row r="928" spans="1:14" x14ac:dyDescent="0.35">
      <c r="A928">
        <v>10123</v>
      </c>
      <c r="B928">
        <v>2020</v>
      </c>
      <c r="C928">
        <v>4</v>
      </c>
      <c r="D928" s="15">
        <v>43934</v>
      </c>
      <c r="E928" s="107">
        <v>174582.88858947708</v>
      </c>
      <c r="K928" s="15"/>
      <c r="L928" s="102"/>
      <c r="N928" s="103"/>
    </row>
    <row r="929" spans="1:14" x14ac:dyDescent="0.35">
      <c r="A929">
        <v>10123</v>
      </c>
      <c r="B929">
        <v>2020</v>
      </c>
      <c r="C929">
        <v>4</v>
      </c>
      <c r="D929" s="15">
        <v>43935</v>
      </c>
      <c r="E929" s="107">
        <v>174582.88858947708</v>
      </c>
      <c r="K929" s="15"/>
      <c r="L929" s="102"/>
      <c r="N929" s="103"/>
    </row>
    <row r="930" spans="1:14" x14ac:dyDescent="0.35">
      <c r="A930">
        <v>10123</v>
      </c>
      <c r="B930">
        <v>2020</v>
      </c>
      <c r="C930">
        <v>4</v>
      </c>
      <c r="D930" s="15">
        <v>43936</v>
      </c>
      <c r="E930" s="107">
        <v>174582.88858947708</v>
      </c>
      <c r="K930" s="15"/>
      <c r="L930" s="102"/>
      <c r="N930" s="103"/>
    </row>
    <row r="931" spans="1:14" x14ac:dyDescent="0.35">
      <c r="A931">
        <v>10123</v>
      </c>
      <c r="B931">
        <v>2020</v>
      </c>
      <c r="C931">
        <v>4</v>
      </c>
      <c r="D931" s="15">
        <v>43937</v>
      </c>
      <c r="E931" s="107">
        <v>174582.88858947708</v>
      </c>
      <c r="K931" s="15"/>
      <c r="L931" s="102"/>
      <c r="N931" s="103"/>
    </row>
    <row r="932" spans="1:14" x14ac:dyDescent="0.35">
      <c r="A932">
        <v>10123</v>
      </c>
      <c r="B932">
        <v>2020</v>
      </c>
      <c r="C932">
        <v>4</v>
      </c>
      <c r="D932" s="15">
        <v>43938</v>
      </c>
      <c r="E932" s="107">
        <v>174582.88858947708</v>
      </c>
      <c r="K932" s="15"/>
      <c r="L932" s="102"/>
      <c r="N932" s="103"/>
    </row>
    <row r="933" spans="1:14" x14ac:dyDescent="0.35">
      <c r="A933">
        <v>10123</v>
      </c>
      <c r="B933">
        <v>2020</v>
      </c>
      <c r="C933">
        <v>4</v>
      </c>
      <c r="D933" s="15">
        <v>43939</v>
      </c>
      <c r="E933" s="107">
        <v>174582.88858947708</v>
      </c>
      <c r="K933" s="15"/>
      <c r="L933" s="102"/>
      <c r="N933" s="103"/>
    </row>
    <row r="934" spans="1:14" x14ac:dyDescent="0.35">
      <c r="A934">
        <v>10123</v>
      </c>
      <c r="B934">
        <v>2020</v>
      </c>
      <c r="C934">
        <v>4</v>
      </c>
      <c r="D934" s="15">
        <v>43940</v>
      </c>
      <c r="E934" s="107">
        <v>174582.88858947708</v>
      </c>
      <c r="K934" s="15"/>
      <c r="L934" s="102"/>
      <c r="N934" s="103"/>
    </row>
    <row r="935" spans="1:14" x14ac:dyDescent="0.35">
      <c r="A935">
        <v>10123</v>
      </c>
      <c r="B935">
        <v>2020</v>
      </c>
      <c r="C935">
        <v>4</v>
      </c>
      <c r="D935" s="15">
        <v>43941</v>
      </c>
      <c r="E935" s="107">
        <v>174582.88858947708</v>
      </c>
      <c r="K935" s="15"/>
      <c r="L935" s="102"/>
      <c r="N935" s="103"/>
    </row>
    <row r="936" spans="1:14" x14ac:dyDescent="0.35">
      <c r="A936">
        <v>10123</v>
      </c>
      <c r="B936">
        <v>2020</v>
      </c>
      <c r="C936">
        <v>4</v>
      </c>
      <c r="D936" s="15">
        <v>43942</v>
      </c>
      <c r="E936" s="107">
        <v>174582.88858947708</v>
      </c>
      <c r="K936" s="15"/>
      <c r="L936" s="102"/>
      <c r="N936" s="103"/>
    </row>
    <row r="937" spans="1:14" x14ac:dyDescent="0.35">
      <c r="A937">
        <v>10123</v>
      </c>
      <c r="B937">
        <v>2020</v>
      </c>
      <c r="C937">
        <v>4</v>
      </c>
      <c r="D937" s="15">
        <v>43943</v>
      </c>
      <c r="E937" s="107">
        <v>174582.88858947708</v>
      </c>
      <c r="K937" s="15"/>
      <c r="L937" s="102"/>
      <c r="N937" s="103"/>
    </row>
    <row r="938" spans="1:14" x14ac:dyDescent="0.35">
      <c r="A938">
        <v>10123</v>
      </c>
      <c r="B938">
        <v>2020</v>
      </c>
      <c r="C938">
        <v>4</v>
      </c>
      <c r="D938" s="15">
        <v>43944</v>
      </c>
      <c r="E938" s="107">
        <v>174582.88858947708</v>
      </c>
      <c r="K938" s="15"/>
      <c r="L938" s="102"/>
      <c r="N938" s="103"/>
    </row>
    <row r="939" spans="1:14" x14ac:dyDescent="0.35">
      <c r="A939">
        <v>10123</v>
      </c>
      <c r="B939">
        <v>2020</v>
      </c>
      <c r="C939">
        <v>4</v>
      </c>
      <c r="D939" s="15">
        <v>43945</v>
      </c>
      <c r="E939" s="107">
        <v>174582.88858947708</v>
      </c>
      <c r="K939" s="15"/>
      <c r="L939" s="102"/>
      <c r="N939" s="103"/>
    </row>
    <row r="940" spans="1:14" x14ac:dyDescent="0.35">
      <c r="A940">
        <v>10123</v>
      </c>
      <c r="B940">
        <v>2020</v>
      </c>
      <c r="C940">
        <v>4</v>
      </c>
      <c r="D940" s="15">
        <v>43946</v>
      </c>
      <c r="E940" s="107">
        <v>174582.88858947708</v>
      </c>
      <c r="K940" s="15"/>
      <c r="L940" s="102"/>
      <c r="N940" s="103"/>
    </row>
    <row r="941" spans="1:14" x14ac:dyDescent="0.35">
      <c r="A941">
        <v>10123</v>
      </c>
      <c r="B941">
        <v>2020</v>
      </c>
      <c r="C941">
        <v>4</v>
      </c>
      <c r="D941" s="15">
        <v>43947</v>
      </c>
      <c r="E941" s="107">
        <v>174582.88858947708</v>
      </c>
      <c r="K941" s="15"/>
      <c r="L941" s="102"/>
      <c r="N941" s="103"/>
    </row>
    <row r="942" spans="1:14" x14ac:dyDescent="0.35">
      <c r="A942">
        <v>10123</v>
      </c>
      <c r="B942">
        <v>2020</v>
      </c>
      <c r="C942">
        <v>4</v>
      </c>
      <c r="D942" s="15">
        <v>43948</v>
      </c>
      <c r="E942" s="107">
        <v>174582.88858947708</v>
      </c>
      <c r="K942" s="15"/>
      <c r="L942" s="102"/>
      <c r="N942" s="103"/>
    </row>
    <row r="943" spans="1:14" x14ac:dyDescent="0.35">
      <c r="A943">
        <v>10123</v>
      </c>
      <c r="B943">
        <v>2020</v>
      </c>
      <c r="C943">
        <v>4</v>
      </c>
      <c r="D943" s="15">
        <v>43949</v>
      </c>
      <c r="E943" s="107">
        <v>174582.88858947708</v>
      </c>
      <c r="K943" s="15"/>
      <c r="L943" s="102"/>
      <c r="N943" s="103"/>
    </row>
    <row r="944" spans="1:14" x14ac:dyDescent="0.35">
      <c r="A944">
        <v>10123</v>
      </c>
      <c r="B944">
        <v>2020</v>
      </c>
      <c r="C944">
        <v>4</v>
      </c>
      <c r="D944" s="15">
        <v>43950</v>
      </c>
      <c r="E944" s="107">
        <v>174582.88858947708</v>
      </c>
      <c r="K944" s="15"/>
      <c r="L944" s="102"/>
      <c r="N944" s="103"/>
    </row>
    <row r="945" spans="1:14" x14ac:dyDescent="0.35">
      <c r="A945">
        <v>10123</v>
      </c>
      <c r="B945">
        <v>2020</v>
      </c>
      <c r="C945">
        <v>4</v>
      </c>
      <c r="D945" s="15">
        <v>43951</v>
      </c>
      <c r="E945" s="107">
        <v>174582.88858947708</v>
      </c>
      <c r="K945" s="15"/>
      <c r="N945" s="103"/>
    </row>
    <row r="946" spans="1:14" x14ac:dyDescent="0.35">
      <c r="A946">
        <v>10123</v>
      </c>
      <c r="B946">
        <v>2020</v>
      </c>
      <c r="C946">
        <v>5</v>
      </c>
      <c r="D946" s="15">
        <v>43952</v>
      </c>
      <c r="E946" s="107">
        <v>173223.67275248541</v>
      </c>
      <c r="K946" s="15"/>
      <c r="N946" s="103"/>
    </row>
    <row r="947" spans="1:14" x14ac:dyDescent="0.35">
      <c r="A947">
        <v>10123</v>
      </c>
      <c r="B947">
        <v>2020</v>
      </c>
      <c r="C947">
        <v>5</v>
      </c>
      <c r="D947" s="15">
        <v>43953</v>
      </c>
      <c r="E947" s="107">
        <v>173223.67275248541</v>
      </c>
      <c r="K947" s="15"/>
      <c r="N947" s="103"/>
    </row>
    <row r="948" spans="1:14" x14ac:dyDescent="0.35">
      <c r="A948">
        <v>10123</v>
      </c>
      <c r="B948">
        <v>2020</v>
      </c>
      <c r="C948">
        <v>5</v>
      </c>
      <c r="D948" s="15">
        <v>43954</v>
      </c>
      <c r="E948" s="107">
        <v>173223.67275248541</v>
      </c>
      <c r="K948" s="15"/>
      <c r="N948" s="103"/>
    </row>
    <row r="949" spans="1:14" x14ac:dyDescent="0.35">
      <c r="A949">
        <v>10123</v>
      </c>
      <c r="B949">
        <v>2020</v>
      </c>
      <c r="C949">
        <v>5</v>
      </c>
      <c r="D949" s="15">
        <v>43955</v>
      </c>
      <c r="E949" s="107">
        <v>173223.67275248541</v>
      </c>
      <c r="K949" s="15"/>
      <c r="N949" s="103"/>
    </row>
    <row r="950" spans="1:14" x14ac:dyDescent="0.35">
      <c r="A950">
        <v>10123</v>
      </c>
      <c r="B950">
        <v>2020</v>
      </c>
      <c r="C950">
        <v>5</v>
      </c>
      <c r="D950" s="15">
        <v>43956</v>
      </c>
      <c r="E950" s="107">
        <v>173223.67275248541</v>
      </c>
      <c r="K950" s="15"/>
      <c r="N950" s="103"/>
    </row>
    <row r="951" spans="1:14" x14ac:dyDescent="0.35">
      <c r="A951">
        <v>10123</v>
      </c>
      <c r="B951">
        <v>2020</v>
      </c>
      <c r="C951">
        <v>5</v>
      </c>
      <c r="D951" s="15">
        <v>43957</v>
      </c>
      <c r="E951" s="107">
        <v>173223.67275248541</v>
      </c>
      <c r="K951" s="15"/>
      <c r="N951" s="103"/>
    </row>
    <row r="952" spans="1:14" x14ac:dyDescent="0.35">
      <c r="A952">
        <v>10123</v>
      </c>
      <c r="B952">
        <v>2020</v>
      </c>
      <c r="C952">
        <v>5</v>
      </c>
      <c r="D952" s="15">
        <v>43958</v>
      </c>
      <c r="E952" s="107">
        <v>173223.67275248541</v>
      </c>
      <c r="K952" s="15"/>
      <c r="N952" s="103"/>
    </row>
    <row r="953" spans="1:14" x14ac:dyDescent="0.35">
      <c r="A953">
        <v>10123</v>
      </c>
      <c r="B953">
        <v>2020</v>
      </c>
      <c r="C953">
        <v>5</v>
      </c>
      <c r="D953" s="15">
        <v>43959</v>
      </c>
      <c r="E953" s="107">
        <v>173223.67275248541</v>
      </c>
      <c r="K953" s="15"/>
      <c r="N953" s="103"/>
    </row>
    <row r="954" spans="1:14" x14ac:dyDescent="0.35">
      <c r="A954">
        <v>10123</v>
      </c>
      <c r="B954">
        <v>2020</v>
      </c>
      <c r="C954">
        <v>5</v>
      </c>
      <c r="D954" s="15">
        <v>43960</v>
      </c>
      <c r="E954" s="107">
        <v>173223.67275248541</v>
      </c>
      <c r="K954" s="15"/>
      <c r="N954" s="103"/>
    </row>
    <row r="955" spans="1:14" x14ac:dyDescent="0.35">
      <c r="A955">
        <v>10123</v>
      </c>
      <c r="B955">
        <v>2020</v>
      </c>
      <c r="C955">
        <v>5</v>
      </c>
      <c r="D955" s="15">
        <v>43961</v>
      </c>
      <c r="E955" s="107">
        <v>173223.67275248541</v>
      </c>
      <c r="K955" s="15"/>
      <c r="N955" s="103"/>
    </row>
    <row r="956" spans="1:14" x14ac:dyDescent="0.35">
      <c r="A956">
        <v>10123</v>
      </c>
      <c r="B956">
        <v>2020</v>
      </c>
      <c r="C956">
        <v>5</v>
      </c>
      <c r="D956" s="15">
        <v>43962</v>
      </c>
      <c r="E956" s="107">
        <v>173223.67275248541</v>
      </c>
      <c r="K956" s="15"/>
      <c r="N956" s="103"/>
    </row>
    <row r="957" spans="1:14" x14ac:dyDescent="0.35">
      <c r="A957">
        <v>10123</v>
      </c>
      <c r="B957">
        <v>2020</v>
      </c>
      <c r="C957">
        <v>5</v>
      </c>
      <c r="D957" s="15">
        <v>43963</v>
      </c>
      <c r="E957" s="107">
        <v>173223.67275248541</v>
      </c>
      <c r="K957" s="15"/>
      <c r="N957" s="103"/>
    </row>
    <row r="958" spans="1:14" x14ac:dyDescent="0.35">
      <c r="A958">
        <v>10123</v>
      </c>
      <c r="B958">
        <v>2020</v>
      </c>
      <c r="C958">
        <v>5</v>
      </c>
      <c r="D958" s="15">
        <v>43964</v>
      </c>
      <c r="E958" s="107">
        <v>173223.67275248541</v>
      </c>
      <c r="K958" s="15"/>
      <c r="N958" s="103"/>
    </row>
    <row r="959" spans="1:14" x14ac:dyDescent="0.35">
      <c r="A959">
        <v>10123</v>
      </c>
      <c r="B959">
        <v>2020</v>
      </c>
      <c r="C959">
        <v>5</v>
      </c>
      <c r="D959" s="15">
        <v>43965</v>
      </c>
      <c r="E959" s="107">
        <v>173223.67275248541</v>
      </c>
      <c r="K959" s="15"/>
      <c r="N959" s="103"/>
    </row>
    <row r="960" spans="1:14" x14ac:dyDescent="0.35">
      <c r="A960">
        <v>10123</v>
      </c>
      <c r="B960">
        <v>2020</v>
      </c>
      <c r="C960">
        <v>5</v>
      </c>
      <c r="D960" s="15">
        <v>43966</v>
      </c>
      <c r="E960" s="107">
        <v>173223.67275248541</v>
      </c>
      <c r="K960" s="15"/>
      <c r="N960" s="103"/>
    </row>
    <row r="961" spans="1:14" x14ac:dyDescent="0.35">
      <c r="A961">
        <v>10123</v>
      </c>
      <c r="B961">
        <v>2020</v>
      </c>
      <c r="C961">
        <v>5</v>
      </c>
      <c r="D961" s="15">
        <v>43967</v>
      </c>
      <c r="E961" s="107">
        <v>173223.67275248541</v>
      </c>
      <c r="K961" s="15"/>
      <c r="N961" s="103"/>
    </row>
    <row r="962" spans="1:14" x14ac:dyDescent="0.35">
      <c r="A962">
        <v>10123</v>
      </c>
      <c r="B962">
        <v>2020</v>
      </c>
      <c r="C962">
        <v>5</v>
      </c>
      <c r="D962" s="15">
        <v>43968</v>
      </c>
      <c r="E962" s="107">
        <v>173223.67275248541</v>
      </c>
      <c r="K962" s="15"/>
      <c r="N962" s="103"/>
    </row>
    <row r="963" spans="1:14" x14ac:dyDescent="0.35">
      <c r="A963">
        <v>10123</v>
      </c>
      <c r="B963">
        <v>2020</v>
      </c>
      <c r="C963">
        <v>5</v>
      </c>
      <c r="D963" s="15">
        <v>43969</v>
      </c>
      <c r="E963" s="107">
        <v>173223.67275248541</v>
      </c>
      <c r="K963" s="15"/>
      <c r="N963" s="103"/>
    </row>
    <row r="964" spans="1:14" x14ac:dyDescent="0.35">
      <c r="A964">
        <v>10123</v>
      </c>
      <c r="B964">
        <v>2020</v>
      </c>
      <c r="C964">
        <v>5</v>
      </c>
      <c r="D964" s="15">
        <v>43970</v>
      </c>
      <c r="E964" s="107">
        <v>173223.67275248541</v>
      </c>
      <c r="K964" s="15"/>
      <c r="N964" s="103"/>
    </row>
    <row r="965" spans="1:14" x14ac:dyDescent="0.35">
      <c r="A965">
        <v>10123</v>
      </c>
      <c r="B965">
        <v>2020</v>
      </c>
      <c r="C965">
        <v>5</v>
      </c>
      <c r="D965" s="15">
        <v>43971</v>
      </c>
      <c r="E965" s="107">
        <v>173223.67275248541</v>
      </c>
      <c r="K965" s="15"/>
      <c r="N965" s="103"/>
    </row>
    <row r="966" spans="1:14" x14ac:dyDescent="0.35">
      <c r="A966">
        <v>10123</v>
      </c>
      <c r="B966">
        <v>2020</v>
      </c>
      <c r="C966">
        <v>5</v>
      </c>
      <c r="D966" s="15">
        <v>43972</v>
      </c>
      <c r="E966" s="107">
        <v>173223.67275248541</v>
      </c>
      <c r="K966" s="15"/>
      <c r="N966" s="103"/>
    </row>
    <row r="967" spans="1:14" x14ac:dyDescent="0.35">
      <c r="A967">
        <v>10123</v>
      </c>
      <c r="B967">
        <v>2020</v>
      </c>
      <c r="C967">
        <v>5</v>
      </c>
      <c r="D967" s="15">
        <v>43973</v>
      </c>
      <c r="E967" s="107">
        <v>173223.67275248541</v>
      </c>
      <c r="K967" s="15"/>
      <c r="N967" s="103"/>
    </row>
    <row r="968" spans="1:14" x14ac:dyDescent="0.35">
      <c r="A968">
        <v>10123</v>
      </c>
      <c r="B968">
        <v>2020</v>
      </c>
      <c r="C968">
        <v>5</v>
      </c>
      <c r="D968" s="15">
        <v>43974</v>
      </c>
      <c r="E968" s="107">
        <v>173223.67275248541</v>
      </c>
      <c r="K968" s="15"/>
      <c r="N968" s="103"/>
    </row>
    <row r="969" spans="1:14" x14ac:dyDescent="0.35">
      <c r="A969">
        <v>10123</v>
      </c>
      <c r="B969">
        <v>2020</v>
      </c>
      <c r="C969">
        <v>5</v>
      </c>
      <c r="D969" s="15">
        <v>43975</v>
      </c>
      <c r="E969" s="107">
        <v>173223.67275248541</v>
      </c>
      <c r="K969" s="15"/>
      <c r="N969" s="103"/>
    </row>
    <row r="970" spans="1:14" x14ac:dyDescent="0.35">
      <c r="A970">
        <v>10123</v>
      </c>
      <c r="B970">
        <v>2020</v>
      </c>
      <c r="C970">
        <v>5</v>
      </c>
      <c r="D970" s="15">
        <v>43976</v>
      </c>
      <c r="E970" s="107">
        <v>173223.67275248541</v>
      </c>
      <c r="K970" s="15"/>
      <c r="N970" s="103"/>
    </row>
    <row r="971" spans="1:14" x14ac:dyDescent="0.35">
      <c r="A971">
        <v>10123</v>
      </c>
      <c r="B971">
        <v>2020</v>
      </c>
      <c r="C971">
        <v>5</v>
      </c>
      <c r="D971" s="15">
        <v>43977</v>
      </c>
      <c r="E971" s="107">
        <v>173223.67275248541</v>
      </c>
      <c r="K971" s="15"/>
      <c r="N971" s="103"/>
    </row>
    <row r="972" spans="1:14" x14ac:dyDescent="0.35">
      <c r="A972">
        <v>10123</v>
      </c>
      <c r="B972">
        <v>2020</v>
      </c>
      <c r="C972">
        <v>5</v>
      </c>
      <c r="D972" s="15">
        <v>43978</v>
      </c>
      <c r="E972" s="107">
        <v>173223.67275248541</v>
      </c>
      <c r="K972" s="15"/>
      <c r="N972" s="103"/>
    </row>
    <row r="973" spans="1:14" x14ac:dyDescent="0.35">
      <c r="A973">
        <v>10123</v>
      </c>
      <c r="B973">
        <v>2020</v>
      </c>
      <c r="C973">
        <v>5</v>
      </c>
      <c r="D973" s="15">
        <v>43979</v>
      </c>
      <c r="E973" s="107">
        <v>173223.67275248541</v>
      </c>
      <c r="K973" s="15"/>
      <c r="N973" s="103"/>
    </row>
    <row r="974" spans="1:14" x14ac:dyDescent="0.35">
      <c r="A974">
        <v>10123</v>
      </c>
      <c r="B974">
        <v>2020</v>
      </c>
      <c r="C974">
        <v>5</v>
      </c>
      <c r="D974" s="15">
        <v>43980</v>
      </c>
      <c r="E974" s="107">
        <v>173223.67275248541</v>
      </c>
      <c r="K974" s="15"/>
      <c r="N974" s="103"/>
    </row>
    <row r="975" spans="1:14" x14ac:dyDescent="0.35">
      <c r="A975">
        <v>10123</v>
      </c>
      <c r="B975">
        <v>2020</v>
      </c>
      <c r="C975">
        <v>5</v>
      </c>
      <c r="D975" s="15">
        <v>43981</v>
      </c>
      <c r="E975" s="107">
        <v>173223.67275248541</v>
      </c>
      <c r="K975" s="15"/>
      <c r="N975" s="103"/>
    </row>
    <row r="976" spans="1:14" x14ac:dyDescent="0.35">
      <c r="A976">
        <v>10123</v>
      </c>
      <c r="B976">
        <v>2020</v>
      </c>
      <c r="C976">
        <v>5</v>
      </c>
      <c r="D976" s="15">
        <v>43982</v>
      </c>
      <c r="E976" s="107">
        <v>173223.67275248541</v>
      </c>
      <c r="K976" s="15"/>
      <c r="L976" s="102"/>
      <c r="N976" s="103"/>
    </row>
    <row r="977" spans="1:14" x14ac:dyDescent="0.35">
      <c r="A977">
        <v>10123</v>
      </c>
      <c r="B977">
        <v>2020</v>
      </c>
      <c r="C977">
        <v>6</v>
      </c>
      <c r="D977" s="15">
        <v>43983</v>
      </c>
      <c r="E977" s="107">
        <v>176046.73928534079</v>
      </c>
      <c r="K977" s="15"/>
      <c r="L977" s="102"/>
      <c r="N977" s="103"/>
    </row>
    <row r="978" spans="1:14" x14ac:dyDescent="0.35">
      <c r="A978">
        <v>10123</v>
      </c>
      <c r="B978">
        <v>2020</v>
      </c>
      <c r="C978">
        <v>6</v>
      </c>
      <c r="D978" s="15">
        <v>43984</v>
      </c>
      <c r="E978" s="107">
        <v>176046.73928534079</v>
      </c>
      <c r="K978" s="15"/>
      <c r="L978" s="102"/>
      <c r="N978" s="103"/>
    </row>
    <row r="979" spans="1:14" x14ac:dyDescent="0.35">
      <c r="A979">
        <v>10123</v>
      </c>
      <c r="B979">
        <v>2020</v>
      </c>
      <c r="C979">
        <v>6</v>
      </c>
      <c r="D979" s="15">
        <v>43985</v>
      </c>
      <c r="E979" s="107">
        <v>176046.73928534079</v>
      </c>
      <c r="K979" s="15"/>
      <c r="L979" s="102"/>
      <c r="N979" s="103"/>
    </row>
    <row r="980" spans="1:14" x14ac:dyDescent="0.35">
      <c r="A980">
        <v>10123</v>
      </c>
      <c r="B980">
        <v>2020</v>
      </c>
      <c r="C980">
        <v>6</v>
      </c>
      <c r="D980" s="15">
        <v>43986</v>
      </c>
      <c r="E980" s="107">
        <v>176046.73928534079</v>
      </c>
      <c r="K980" s="15"/>
      <c r="L980" s="102"/>
      <c r="N980" s="103"/>
    </row>
    <row r="981" spans="1:14" x14ac:dyDescent="0.35">
      <c r="A981">
        <v>10123</v>
      </c>
      <c r="B981">
        <v>2020</v>
      </c>
      <c r="C981">
        <v>6</v>
      </c>
      <c r="D981" s="15">
        <v>43987</v>
      </c>
      <c r="E981" s="107">
        <v>176046.73928534079</v>
      </c>
      <c r="K981" s="15"/>
      <c r="L981" s="102"/>
      <c r="N981" s="103"/>
    </row>
    <row r="982" spans="1:14" x14ac:dyDescent="0.35">
      <c r="A982">
        <v>10123</v>
      </c>
      <c r="B982">
        <v>2020</v>
      </c>
      <c r="C982">
        <v>6</v>
      </c>
      <c r="D982" s="15">
        <v>43988</v>
      </c>
      <c r="E982" s="107">
        <v>176046.73928534079</v>
      </c>
      <c r="K982" s="15"/>
      <c r="L982" s="102"/>
      <c r="N982" s="103"/>
    </row>
    <row r="983" spans="1:14" x14ac:dyDescent="0.35">
      <c r="A983">
        <v>10123</v>
      </c>
      <c r="B983">
        <v>2020</v>
      </c>
      <c r="C983">
        <v>6</v>
      </c>
      <c r="D983" s="15">
        <v>43989</v>
      </c>
      <c r="E983" s="107">
        <v>176046.73928534079</v>
      </c>
      <c r="K983" s="15"/>
      <c r="L983" s="102"/>
      <c r="N983" s="103"/>
    </row>
    <row r="984" spans="1:14" x14ac:dyDescent="0.35">
      <c r="A984">
        <v>10123</v>
      </c>
      <c r="B984">
        <v>2020</v>
      </c>
      <c r="C984">
        <v>6</v>
      </c>
      <c r="D984" s="15">
        <v>43990</v>
      </c>
      <c r="E984" s="107">
        <v>176046.73928534079</v>
      </c>
      <c r="K984" s="15"/>
      <c r="L984" s="102"/>
      <c r="N984" s="103"/>
    </row>
    <row r="985" spans="1:14" x14ac:dyDescent="0.35">
      <c r="A985">
        <v>10123</v>
      </c>
      <c r="B985">
        <v>2020</v>
      </c>
      <c r="C985">
        <v>6</v>
      </c>
      <c r="D985" s="15">
        <v>43991</v>
      </c>
      <c r="E985" s="107">
        <v>176046.73928534079</v>
      </c>
      <c r="K985" s="15"/>
      <c r="L985" s="102"/>
      <c r="N985" s="103"/>
    </row>
    <row r="986" spans="1:14" x14ac:dyDescent="0.35">
      <c r="A986">
        <v>10123</v>
      </c>
      <c r="B986">
        <v>2020</v>
      </c>
      <c r="C986">
        <v>6</v>
      </c>
      <c r="D986" s="15">
        <v>43992</v>
      </c>
      <c r="E986" s="107">
        <v>176046.73928534079</v>
      </c>
      <c r="K986" s="15"/>
      <c r="L986" s="102"/>
      <c r="N986" s="103"/>
    </row>
    <row r="987" spans="1:14" x14ac:dyDescent="0.35">
      <c r="A987">
        <v>10123</v>
      </c>
      <c r="B987">
        <v>2020</v>
      </c>
      <c r="C987">
        <v>6</v>
      </c>
      <c r="D987" s="15">
        <v>43993</v>
      </c>
      <c r="E987" s="107">
        <v>176046.73928534079</v>
      </c>
      <c r="K987" s="15"/>
      <c r="L987" s="102"/>
      <c r="N987" s="103"/>
    </row>
    <row r="988" spans="1:14" x14ac:dyDescent="0.35">
      <c r="A988">
        <v>10123</v>
      </c>
      <c r="B988">
        <v>2020</v>
      </c>
      <c r="C988">
        <v>6</v>
      </c>
      <c r="D988" s="15">
        <v>43994</v>
      </c>
      <c r="E988" s="107">
        <v>176046.73928534079</v>
      </c>
      <c r="K988" s="15"/>
      <c r="L988" s="102"/>
      <c r="N988" s="103"/>
    </row>
    <row r="989" spans="1:14" x14ac:dyDescent="0.35">
      <c r="A989">
        <v>10123</v>
      </c>
      <c r="B989">
        <v>2020</v>
      </c>
      <c r="C989">
        <v>6</v>
      </c>
      <c r="D989" s="15">
        <v>43995</v>
      </c>
      <c r="E989" s="107">
        <v>176046.73928534079</v>
      </c>
      <c r="K989" s="15"/>
      <c r="L989" s="102"/>
      <c r="N989" s="103"/>
    </row>
    <row r="990" spans="1:14" x14ac:dyDescent="0.35">
      <c r="A990">
        <v>10123</v>
      </c>
      <c r="B990">
        <v>2020</v>
      </c>
      <c r="C990">
        <v>6</v>
      </c>
      <c r="D990" s="15">
        <v>43996</v>
      </c>
      <c r="E990" s="107">
        <v>176046.73928534079</v>
      </c>
      <c r="K990" s="15"/>
      <c r="L990" s="102"/>
      <c r="N990" s="103"/>
    </row>
    <row r="991" spans="1:14" x14ac:dyDescent="0.35">
      <c r="A991">
        <v>10123</v>
      </c>
      <c r="B991">
        <v>2020</v>
      </c>
      <c r="C991">
        <v>6</v>
      </c>
      <c r="D991" s="15">
        <v>43997</v>
      </c>
      <c r="E991" s="107">
        <v>176046.73928534079</v>
      </c>
      <c r="K991" s="15"/>
      <c r="L991" s="102"/>
      <c r="N991" s="103"/>
    </row>
    <row r="992" spans="1:14" x14ac:dyDescent="0.35">
      <c r="A992">
        <v>10123</v>
      </c>
      <c r="B992">
        <v>2020</v>
      </c>
      <c r="C992">
        <v>6</v>
      </c>
      <c r="D992" s="15">
        <v>43998</v>
      </c>
      <c r="E992" s="107">
        <v>176046.73928534079</v>
      </c>
      <c r="K992" s="15"/>
      <c r="L992" s="102"/>
      <c r="N992" s="103"/>
    </row>
    <row r="993" spans="1:14" x14ac:dyDescent="0.35">
      <c r="A993">
        <v>10123</v>
      </c>
      <c r="B993">
        <v>2020</v>
      </c>
      <c r="C993">
        <v>6</v>
      </c>
      <c r="D993" s="15">
        <v>43999</v>
      </c>
      <c r="E993" s="107">
        <v>176046.73928534079</v>
      </c>
      <c r="K993" s="15"/>
      <c r="L993" s="102"/>
      <c r="N993" s="103"/>
    </row>
    <row r="994" spans="1:14" x14ac:dyDescent="0.35">
      <c r="A994">
        <v>10123</v>
      </c>
      <c r="B994">
        <v>2020</v>
      </c>
      <c r="C994">
        <v>6</v>
      </c>
      <c r="D994" s="15">
        <v>44000</v>
      </c>
      <c r="E994" s="107">
        <v>176046.73928534079</v>
      </c>
      <c r="K994" s="15"/>
      <c r="L994" s="102"/>
      <c r="N994" s="103"/>
    </row>
    <row r="995" spans="1:14" x14ac:dyDescent="0.35">
      <c r="A995">
        <v>10123</v>
      </c>
      <c r="B995">
        <v>2020</v>
      </c>
      <c r="C995">
        <v>6</v>
      </c>
      <c r="D995" s="15">
        <v>44001</v>
      </c>
      <c r="E995" s="107">
        <v>176046.73928534079</v>
      </c>
      <c r="K995" s="15"/>
      <c r="L995" s="102"/>
      <c r="N995" s="103"/>
    </row>
    <row r="996" spans="1:14" x14ac:dyDescent="0.35">
      <c r="A996">
        <v>10123</v>
      </c>
      <c r="B996">
        <v>2020</v>
      </c>
      <c r="C996">
        <v>6</v>
      </c>
      <c r="D996" s="15">
        <v>44002</v>
      </c>
      <c r="E996" s="107">
        <v>176046.73928534079</v>
      </c>
      <c r="K996" s="15"/>
      <c r="L996" s="102"/>
      <c r="N996" s="103"/>
    </row>
    <row r="997" spans="1:14" x14ac:dyDescent="0.35">
      <c r="A997">
        <v>10123</v>
      </c>
      <c r="B997">
        <v>2020</v>
      </c>
      <c r="C997">
        <v>6</v>
      </c>
      <c r="D997" s="15">
        <v>44003</v>
      </c>
      <c r="E997" s="107">
        <v>176046.73928534079</v>
      </c>
      <c r="K997" s="15"/>
      <c r="L997" s="102"/>
      <c r="N997" s="103"/>
    </row>
    <row r="998" spans="1:14" x14ac:dyDescent="0.35">
      <c r="A998">
        <v>10123</v>
      </c>
      <c r="B998">
        <v>2020</v>
      </c>
      <c r="C998">
        <v>6</v>
      </c>
      <c r="D998" s="15">
        <v>44004</v>
      </c>
      <c r="E998" s="107">
        <v>176046.73928534079</v>
      </c>
      <c r="K998" s="15"/>
      <c r="L998" s="102"/>
      <c r="N998" s="103"/>
    </row>
    <row r="999" spans="1:14" x14ac:dyDescent="0.35">
      <c r="A999">
        <v>10123</v>
      </c>
      <c r="B999">
        <v>2020</v>
      </c>
      <c r="C999">
        <v>6</v>
      </c>
      <c r="D999" s="15">
        <v>44005</v>
      </c>
      <c r="E999" s="107">
        <v>176046.73928534079</v>
      </c>
      <c r="K999" s="15"/>
      <c r="L999" s="102"/>
      <c r="N999" s="103"/>
    </row>
    <row r="1000" spans="1:14" x14ac:dyDescent="0.35">
      <c r="A1000">
        <v>10123</v>
      </c>
      <c r="B1000">
        <v>2020</v>
      </c>
      <c r="C1000">
        <v>6</v>
      </c>
      <c r="D1000" s="15">
        <v>44006</v>
      </c>
      <c r="E1000" s="107">
        <v>176046.73928534079</v>
      </c>
      <c r="K1000" s="15"/>
      <c r="L1000" s="102"/>
      <c r="N1000" s="103"/>
    </row>
    <row r="1001" spans="1:14" x14ac:dyDescent="0.35">
      <c r="A1001">
        <v>10123</v>
      </c>
      <c r="B1001">
        <v>2020</v>
      </c>
      <c r="C1001">
        <v>6</v>
      </c>
      <c r="D1001" s="15">
        <v>44007</v>
      </c>
      <c r="E1001" s="107">
        <v>176046.73928534079</v>
      </c>
      <c r="K1001" s="15"/>
      <c r="L1001" s="102"/>
      <c r="N1001" s="103"/>
    </row>
    <row r="1002" spans="1:14" x14ac:dyDescent="0.35">
      <c r="A1002">
        <v>10123</v>
      </c>
      <c r="B1002">
        <v>2020</v>
      </c>
      <c r="C1002">
        <v>6</v>
      </c>
      <c r="D1002" s="15">
        <v>44008</v>
      </c>
      <c r="E1002" s="107">
        <v>176046.73928534079</v>
      </c>
      <c r="K1002" s="15"/>
      <c r="L1002" s="102"/>
      <c r="N1002" s="103"/>
    </row>
    <row r="1003" spans="1:14" x14ac:dyDescent="0.35">
      <c r="A1003">
        <v>10123</v>
      </c>
      <c r="B1003">
        <v>2020</v>
      </c>
      <c r="C1003">
        <v>6</v>
      </c>
      <c r="D1003" s="15">
        <v>44009</v>
      </c>
      <c r="E1003" s="107">
        <v>176046.73928534079</v>
      </c>
      <c r="K1003" s="15"/>
      <c r="L1003" s="102"/>
      <c r="N1003" s="103"/>
    </row>
    <row r="1004" spans="1:14" x14ac:dyDescent="0.35">
      <c r="A1004">
        <v>10123</v>
      </c>
      <c r="B1004">
        <v>2020</v>
      </c>
      <c r="C1004">
        <v>6</v>
      </c>
      <c r="D1004" s="15">
        <v>44010</v>
      </c>
      <c r="E1004" s="107">
        <v>176046.73928534079</v>
      </c>
      <c r="K1004" s="15"/>
      <c r="L1004" s="102"/>
      <c r="N1004" s="103"/>
    </row>
    <row r="1005" spans="1:14" x14ac:dyDescent="0.35">
      <c r="A1005">
        <v>10123</v>
      </c>
      <c r="B1005">
        <v>2020</v>
      </c>
      <c r="C1005">
        <v>6</v>
      </c>
      <c r="D1005" s="15">
        <v>44011</v>
      </c>
      <c r="E1005" s="107">
        <v>176046.73928534079</v>
      </c>
      <c r="K1005" s="15"/>
      <c r="L1005" s="102"/>
      <c r="N1005" s="103"/>
    </row>
    <row r="1006" spans="1:14" x14ac:dyDescent="0.35">
      <c r="A1006">
        <v>10123</v>
      </c>
      <c r="B1006">
        <v>2020</v>
      </c>
      <c r="C1006">
        <v>6</v>
      </c>
      <c r="D1006" s="15">
        <v>44012</v>
      </c>
      <c r="E1006" s="107">
        <v>176046.73928534079</v>
      </c>
      <c r="K1006" s="15"/>
      <c r="L1006" s="102"/>
      <c r="N1006" s="103"/>
    </row>
    <row r="1007" spans="1:14" x14ac:dyDescent="0.35">
      <c r="A1007">
        <v>10123</v>
      </c>
      <c r="B1007">
        <v>2020</v>
      </c>
      <c r="C1007">
        <v>7</v>
      </c>
      <c r="D1007" s="15">
        <v>44013</v>
      </c>
      <c r="E1007" s="107">
        <v>160732.16485494209</v>
      </c>
      <c r="K1007" s="15"/>
      <c r="L1007" s="102"/>
      <c r="N1007" s="103"/>
    </row>
    <row r="1008" spans="1:14" x14ac:dyDescent="0.35">
      <c r="A1008">
        <v>10123</v>
      </c>
      <c r="B1008">
        <v>2020</v>
      </c>
      <c r="C1008">
        <v>7</v>
      </c>
      <c r="D1008" s="15">
        <v>44014</v>
      </c>
      <c r="E1008" s="107">
        <v>160732.16485494209</v>
      </c>
      <c r="K1008" s="15"/>
      <c r="L1008" s="102"/>
      <c r="N1008" s="103"/>
    </row>
    <row r="1009" spans="1:14" x14ac:dyDescent="0.35">
      <c r="A1009">
        <v>10123</v>
      </c>
      <c r="B1009">
        <v>2020</v>
      </c>
      <c r="C1009">
        <v>7</v>
      </c>
      <c r="D1009" s="15">
        <v>44015</v>
      </c>
      <c r="E1009" s="107">
        <v>160732.16485494209</v>
      </c>
      <c r="K1009" s="15"/>
      <c r="L1009" s="102"/>
      <c r="N1009" s="103"/>
    </row>
    <row r="1010" spans="1:14" x14ac:dyDescent="0.35">
      <c r="A1010">
        <v>10123</v>
      </c>
      <c r="B1010">
        <v>2020</v>
      </c>
      <c r="C1010">
        <v>7</v>
      </c>
      <c r="D1010" s="15">
        <v>44016</v>
      </c>
      <c r="E1010" s="107">
        <v>160732.16485494209</v>
      </c>
      <c r="K1010" s="15"/>
      <c r="L1010" s="102"/>
      <c r="N1010" s="103"/>
    </row>
    <row r="1011" spans="1:14" x14ac:dyDescent="0.35">
      <c r="A1011">
        <v>10123</v>
      </c>
      <c r="B1011">
        <v>2020</v>
      </c>
      <c r="C1011">
        <v>7</v>
      </c>
      <c r="D1011" s="15">
        <v>44017</v>
      </c>
      <c r="E1011" s="107">
        <v>160732.16485494209</v>
      </c>
      <c r="K1011" s="15"/>
      <c r="L1011" s="102"/>
      <c r="N1011" s="103"/>
    </row>
    <row r="1012" spans="1:14" x14ac:dyDescent="0.35">
      <c r="A1012">
        <v>10123</v>
      </c>
      <c r="B1012">
        <v>2020</v>
      </c>
      <c r="C1012">
        <v>7</v>
      </c>
      <c r="D1012" s="15">
        <v>44018</v>
      </c>
      <c r="E1012" s="107">
        <v>160732.16485494209</v>
      </c>
      <c r="K1012" s="15"/>
      <c r="L1012" s="102"/>
      <c r="N1012" s="103"/>
    </row>
    <row r="1013" spans="1:14" x14ac:dyDescent="0.35">
      <c r="A1013">
        <v>10123</v>
      </c>
      <c r="B1013">
        <v>2020</v>
      </c>
      <c r="C1013">
        <v>7</v>
      </c>
      <c r="D1013" s="15">
        <v>44019</v>
      </c>
      <c r="E1013" s="107">
        <v>160732.16485494209</v>
      </c>
      <c r="K1013" s="15"/>
      <c r="L1013" s="102"/>
      <c r="N1013" s="103"/>
    </row>
    <row r="1014" spans="1:14" x14ac:dyDescent="0.35">
      <c r="A1014">
        <v>10123</v>
      </c>
      <c r="B1014">
        <v>2020</v>
      </c>
      <c r="C1014">
        <v>7</v>
      </c>
      <c r="D1014" s="15">
        <v>44020</v>
      </c>
      <c r="E1014" s="107">
        <v>160732.16485494209</v>
      </c>
      <c r="K1014" s="15"/>
      <c r="L1014" s="102"/>
      <c r="N1014" s="103"/>
    </row>
    <row r="1015" spans="1:14" x14ac:dyDescent="0.35">
      <c r="A1015">
        <v>10123</v>
      </c>
      <c r="B1015">
        <v>2020</v>
      </c>
      <c r="C1015">
        <v>7</v>
      </c>
      <c r="D1015" s="15">
        <v>44021</v>
      </c>
      <c r="E1015" s="107">
        <v>160732.16485494209</v>
      </c>
      <c r="K1015" s="15"/>
      <c r="L1015" s="102"/>
      <c r="N1015" s="103"/>
    </row>
    <row r="1016" spans="1:14" x14ac:dyDescent="0.35">
      <c r="A1016">
        <v>10123</v>
      </c>
      <c r="B1016">
        <v>2020</v>
      </c>
      <c r="C1016">
        <v>7</v>
      </c>
      <c r="D1016" s="15">
        <v>44022</v>
      </c>
      <c r="E1016" s="107">
        <v>160732.16485494209</v>
      </c>
      <c r="K1016" s="15"/>
      <c r="L1016" s="102"/>
      <c r="N1016" s="103"/>
    </row>
    <row r="1017" spans="1:14" x14ac:dyDescent="0.35">
      <c r="A1017">
        <v>10123</v>
      </c>
      <c r="B1017">
        <v>2020</v>
      </c>
      <c r="C1017">
        <v>7</v>
      </c>
      <c r="D1017" s="15">
        <v>44023</v>
      </c>
      <c r="E1017" s="107">
        <v>160732.16485494209</v>
      </c>
      <c r="K1017" s="15"/>
      <c r="L1017" s="102"/>
      <c r="N1017" s="103"/>
    </row>
    <row r="1018" spans="1:14" x14ac:dyDescent="0.35">
      <c r="A1018">
        <v>10123</v>
      </c>
      <c r="B1018">
        <v>2020</v>
      </c>
      <c r="C1018">
        <v>7</v>
      </c>
      <c r="D1018" s="15">
        <v>44024</v>
      </c>
      <c r="E1018" s="107">
        <v>160732.16485494209</v>
      </c>
      <c r="K1018" s="15"/>
      <c r="L1018" s="102"/>
      <c r="N1018" s="103"/>
    </row>
    <row r="1019" spans="1:14" x14ac:dyDescent="0.35">
      <c r="A1019">
        <v>10123</v>
      </c>
      <c r="B1019">
        <v>2020</v>
      </c>
      <c r="C1019">
        <v>7</v>
      </c>
      <c r="D1019" s="15">
        <v>44025</v>
      </c>
      <c r="E1019" s="107">
        <v>160732.16485494209</v>
      </c>
      <c r="K1019" s="15"/>
      <c r="L1019" s="102"/>
      <c r="N1019" s="103"/>
    </row>
    <row r="1020" spans="1:14" x14ac:dyDescent="0.35">
      <c r="A1020">
        <v>10123</v>
      </c>
      <c r="B1020">
        <v>2020</v>
      </c>
      <c r="C1020">
        <v>7</v>
      </c>
      <c r="D1020" s="15">
        <v>44026</v>
      </c>
      <c r="E1020" s="107">
        <v>160732.16485494209</v>
      </c>
      <c r="K1020" s="15"/>
      <c r="L1020" s="102"/>
      <c r="N1020" s="103"/>
    </row>
    <row r="1021" spans="1:14" x14ac:dyDescent="0.35">
      <c r="A1021">
        <v>10123</v>
      </c>
      <c r="B1021">
        <v>2020</v>
      </c>
      <c r="C1021">
        <v>7</v>
      </c>
      <c r="D1021" s="15">
        <v>44027</v>
      </c>
      <c r="E1021" s="107">
        <v>160732.16485494209</v>
      </c>
      <c r="K1021" s="15"/>
      <c r="L1021" s="102"/>
      <c r="N1021" s="103"/>
    </row>
    <row r="1022" spans="1:14" x14ac:dyDescent="0.35">
      <c r="A1022">
        <v>10123</v>
      </c>
      <c r="B1022">
        <v>2020</v>
      </c>
      <c r="C1022">
        <v>7</v>
      </c>
      <c r="D1022" s="15">
        <v>44028</v>
      </c>
      <c r="E1022" s="107">
        <v>160732.16485494209</v>
      </c>
      <c r="K1022" s="15"/>
      <c r="L1022" s="102"/>
      <c r="N1022" s="103"/>
    </row>
    <row r="1023" spans="1:14" x14ac:dyDescent="0.35">
      <c r="A1023">
        <v>10123</v>
      </c>
      <c r="B1023">
        <v>2020</v>
      </c>
      <c r="C1023">
        <v>7</v>
      </c>
      <c r="D1023" s="15">
        <v>44029</v>
      </c>
      <c r="E1023" s="107">
        <v>160732.16485494209</v>
      </c>
      <c r="K1023" s="15"/>
      <c r="L1023" s="102"/>
      <c r="N1023" s="103"/>
    </row>
    <row r="1024" spans="1:14" x14ac:dyDescent="0.35">
      <c r="A1024">
        <v>10123</v>
      </c>
      <c r="B1024">
        <v>2020</v>
      </c>
      <c r="C1024">
        <v>7</v>
      </c>
      <c r="D1024" s="15">
        <v>44030</v>
      </c>
      <c r="E1024" s="107">
        <v>160732.16485494209</v>
      </c>
      <c r="K1024" s="15"/>
      <c r="L1024" s="102"/>
      <c r="N1024" s="103"/>
    </row>
    <row r="1025" spans="1:14" x14ac:dyDescent="0.35">
      <c r="A1025">
        <v>10123</v>
      </c>
      <c r="B1025">
        <v>2020</v>
      </c>
      <c r="C1025">
        <v>7</v>
      </c>
      <c r="D1025" s="15">
        <v>44031</v>
      </c>
      <c r="E1025" s="107">
        <v>160732.16485494209</v>
      </c>
      <c r="K1025" s="15"/>
      <c r="L1025" s="102"/>
      <c r="N1025" s="103"/>
    </row>
    <row r="1026" spans="1:14" x14ac:dyDescent="0.35">
      <c r="A1026">
        <v>10123</v>
      </c>
      <c r="B1026">
        <v>2020</v>
      </c>
      <c r="C1026">
        <v>7</v>
      </c>
      <c r="D1026" s="15">
        <v>44032</v>
      </c>
      <c r="E1026" s="107">
        <v>160732.16485494209</v>
      </c>
      <c r="K1026" s="15"/>
      <c r="L1026" s="102"/>
      <c r="N1026" s="103"/>
    </row>
    <row r="1027" spans="1:14" x14ac:dyDescent="0.35">
      <c r="A1027">
        <v>10123</v>
      </c>
      <c r="B1027">
        <v>2020</v>
      </c>
      <c r="C1027">
        <v>7</v>
      </c>
      <c r="D1027" s="15">
        <v>44033</v>
      </c>
      <c r="E1027" s="107">
        <v>160732.16485494209</v>
      </c>
      <c r="K1027" s="15"/>
      <c r="L1027" s="102"/>
      <c r="N1027" s="103"/>
    </row>
    <row r="1028" spans="1:14" x14ac:dyDescent="0.35">
      <c r="A1028">
        <v>10123</v>
      </c>
      <c r="B1028">
        <v>2020</v>
      </c>
      <c r="C1028">
        <v>7</v>
      </c>
      <c r="D1028" s="15">
        <v>44034</v>
      </c>
      <c r="E1028" s="107">
        <v>160732.16485494209</v>
      </c>
      <c r="K1028" s="15"/>
      <c r="L1028" s="102"/>
      <c r="N1028" s="103"/>
    </row>
    <row r="1029" spans="1:14" x14ac:dyDescent="0.35">
      <c r="A1029">
        <v>10123</v>
      </c>
      <c r="B1029">
        <v>2020</v>
      </c>
      <c r="C1029">
        <v>7</v>
      </c>
      <c r="D1029" s="15">
        <v>44035</v>
      </c>
      <c r="E1029" s="107">
        <v>160732.16485494209</v>
      </c>
      <c r="K1029" s="15"/>
      <c r="L1029" s="102"/>
      <c r="N1029" s="103"/>
    </row>
    <row r="1030" spans="1:14" x14ac:dyDescent="0.35">
      <c r="A1030">
        <v>10123</v>
      </c>
      <c r="B1030">
        <v>2020</v>
      </c>
      <c r="C1030">
        <v>7</v>
      </c>
      <c r="D1030" s="15">
        <v>44036</v>
      </c>
      <c r="E1030" s="107">
        <v>160732.16485494209</v>
      </c>
      <c r="K1030" s="15"/>
      <c r="L1030" s="102"/>
      <c r="N1030" s="103"/>
    </row>
    <row r="1031" spans="1:14" x14ac:dyDescent="0.35">
      <c r="A1031">
        <v>10123</v>
      </c>
      <c r="B1031">
        <v>2020</v>
      </c>
      <c r="C1031">
        <v>7</v>
      </c>
      <c r="D1031" s="15">
        <v>44037</v>
      </c>
      <c r="E1031" s="107">
        <v>160732.16485494209</v>
      </c>
      <c r="K1031" s="15"/>
      <c r="L1031" s="102"/>
      <c r="N1031" s="103"/>
    </row>
    <row r="1032" spans="1:14" x14ac:dyDescent="0.35">
      <c r="A1032">
        <v>10123</v>
      </c>
      <c r="B1032">
        <v>2020</v>
      </c>
      <c r="C1032">
        <v>7</v>
      </c>
      <c r="D1032" s="15">
        <v>44038</v>
      </c>
      <c r="E1032" s="107">
        <v>160732.16485494209</v>
      </c>
      <c r="K1032" s="15"/>
      <c r="L1032" s="102"/>
      <c r="N1032" s="103"/>
    </row>
    <row r="1033" spans="1:14" x14ac:dyDescent="0.35">
      <c r="A1033">
        <v>10123</v>
      </c>
      <c r="B1033">
        <v>2020</v>
      </c>
      <c r="C1033">
        <v>7</v>
      </c>
      <c r="D1033" s="15">
        <v>44039</v>
      </c>
      <c r="E1033" s="107">
        <v>160732.16485494209</v>
      </c>
      <c r="K1033" s="15"/>
      <c r="L1033" s="102"/>
      <c r="N1033" s="103"/>
    </row>
    <row r="1034" spans="1:14" x14ac:dyDescent="0.35">
      <c r="A1034">
        <v>10123</v>
      </c>
      <c r="B1034">
        <v>2020</v>
      </c>
      <c r="C1034">
        <v>7</v>
      </c>
      <c r="D1034" s="15">
        <v>44040</v>
      </c>
      <c r="E1034" s="107">
        <v>160732.16485494209</v>
      </c>
      <c r="K1034" s="15"/>
      <c r="L1034" s="102"/>
      <c r="N1034" s="103"/>
    </row>
    <row r="1035" spans="1:14" x14ac:dyDescent="0.35">
      <c r="A1035">
        <v>10123</v>
      </c>
      <c r="B1035">
        <v>2020</v>
      </c>
      <c r="C1035">
        <v>7</v>
      </c>
      <c r="D1035" s="15">
        <v>44041</v>
      </c>
      <c r="E1035" s="107">
        <v>160732.16485494209</v>
      </c>
      <c r="K1035" s="15"/>
      <c r="L1035" s="102"/>
      <c r="N1035" s="103"/>
    </row>
    <row r="1036" spans="1:14" x14ac:dyDescent="0.35">
      <c r="A1036">
        <v>10123</v>
      </c>
      <c r="B1036">
        <v>2020</v>
      </c>
      <c r="C1036">
        <v>7</v>
      </c>
      <c r="D1036" s="15">
        <v>44042</v>
      </c>
      <c r="E1036" s="107">
        <v>160732.16485494209</v>
      </c>
      <c r="K1036" s="15"/>
      <c r="L1036" s="102"/>
      <c r="N1036" s="103"/>
    </row>
    <row r="1037" spans="1:14" x14ac:dyDescent="0.35">
      <c r="A1037">
        <v>10123</v>
      </c>
      <c r="B1037">
        <v>2020</v>
      </c>
      <c r="C1037">
        <v>7</v>
      </c>
      <c r="D1037" s="15">
        <v>44043</v>
      </c>
      <c r="E1037" s="107">
        <v>160732.16485494209</v>
      </c>
      <c r="K1037" s="15"/>
      <c r="L1037" s="102"/>
      <c r="N1037" s="103"/>
    </row>
    <row r="1038" spans="1:14" x14ac:dyDescent="0.35">
      <c r="A1038">
        <v>10123</v>
      </c>
      <c r="B1038">
        <v>2020</v>
      </c>
      <c r="C1038">
        <v>8</v>
      </c>
      <c r="D1038" s="15">
        <v>44044</v>
      </c>
      <c r="E1038" s="107">
        <v>166870.08175735042</v>
      </c>
      <c r="K1038" s="15"/>
      <c r="L1038" s="102"/>
      <c r="N1038" s="103"/>
    </row>
    <row r="1039" spans="1:14" x14ac:dyDescent="0.35">
      <c r="A1039">
        <v>10123</v>
      </c>
      <c r="B1039">
        <v>2020</v>
      </c>
      <c r="C1039">
        <v>8</v>
      </c>
      <c r="D1039" s="15">
        <v>44045</v>
      </c>
      <c r="E1039" s="107">
        <v>166870.08175735042</v>
      </c>
      <c r="K1039" s="15"/>
      <c r="L1039" s="102"/>
      <c r="N1039" s="103"/>
    </row>
    <row r="1040" spans="1:14" x14ac:dyDescent="0.35">
      <c r="A1040">
        <v>10123</v>
      </c>
      <c r="B1040">
        <v>2020</v>
      </c>
      <c r="C1040">
        <v>8</v>
      </c>
      <c r="D1040" s="15">
        <v>44046</v>
      </c>
      <c r="E1040" s="107">
        <v>166870.08175735042</v>
      </c>
      <c r="K1040" s="15"/>
      <c r="L1040" s="102"/>
      <c r="N1040" s="103"/>
    </row>
    <row r="1041" spans="1:14" x14ac:dyDescent="0.35">
      <c r="A1041">
        <v>10123</v>
      </c>
      <c r="B1041">
        <v>2020</v>
      </c>
      <c r="C1041">
        <v>8</v>
      </c>
      <c r="D1041" s="15">
        <v>44047</v>
      </c>
      <c r="E1041" s="107">
        <v>166870.08175735042</v>
      </c>
      <c r="K1041" s="15"/>
      <c r="L1041" s="102"/>
      <c r="N1041" s="103"/>
    </row>
    <row r="1042" spans="1:14" x14ac:dyDescent="0.35">
      <c r="A1042">
        <v>10123</v>
      </c>
      <c r="B1042">
        <v>2020</v>
      </c>
      <c r="C1042">
        <v>8</v>
      </c>
      <c r="D1042" s="15">
        <v>44048</v>
      </c>
      <c r="E1042" s="107">
        <v>166870.08175735042</v>
      </c>
      <c r="K1042" s="15"/>
      <c r="L1042" s="102"/>
      <c r="N1042" s="103"/>
    </row>
    <row r="1043" spans="1:14" x14ac:dyDescent="0.35">
      <c r="A1043">
        <v>10123</v>
      </c>
      <c r="B1043">
        <v>2020</v>
      </c>
      <c r="C1043">
        <v>8</v>
      </c>
      <c r="D1043" s="15">
        <v>44049</v>
      </c>
      <c r="E1043" s="107">
        <v>166870.08175735042</v>
      </c>
      <c r="K1043" s="15"/>
      <c r="L1043" s="102"/>
      <c r="N1043" s="103"/>
    </row>
    <row r="1044" spans="1:14" x14ac:dyDescent="0.35">
      <c r="A1044">
        <v>10123</v>
      </c>
      <c r="B1044">
        <v>2020</v>
      </c>
      <c r="C1044">
        <v>8</v>
      </c>
      <c r="D1044" s="15">
        <v>44050</v>
      </c>
      <c r="E1044" s="107">
        <v>166870.08175735042</v>
      </c>
      <c r="K1044" s="15"/>
      <c r="L1044" s="102"/>
      <c r="N1044" s="103"/>
    </row>
    <row r="1045" spans="1:14" x14ac:dyDescent="0.35">
      <c r="A1045">
        <v>10123</v>
      </c>
      <c r="B1045">
        <v>2020</v>
      </c>
      <c r="C1045">
        <v>8</v>
      </c>
      <c r="D1045" s="15">
        <v>44051</v>
      </c>
      <c r="E1045" s="107">
        <v>166870.08175735042</v>
      </c>
      <c r="K1045" s="15"/>
      <c r="L1045" s="102"/>
      <c r="N1045" s="103"/>
    </row>
    <row r="1046" spans="1:14" x14ac:dyDescent="0.35">
      <c r="A1046">
        <v>10123</v>
      </c>
      <c r="B1046">
        <v>2020</v>
      </c>
      <c r="C1046">
        <v>8</v>
      </c>
      <c r="D1046" s="15">
        <v>44052</v>
      </c>
      <c r="E1046" s="107">
        <v>166870.08175735042</v>
      </c>
      <c r="K1046" s="15"/>
      <c r="L1046" s="102"/>
      <c r="N1046" s="103"/>
    </row>
    <row r="1047" spans="1:14" x14ac:dyDescent="0.35">
      <c r="A1047">
        <v>10123</v>
      </c>
      <c r="B1047">
        <v>2020</v>
      </c>
      <c r="C1047">
        <v>8</v>
      </c>
      <c r="D1047" s="15">
        <v>44053</v>
      </c>
      <c r="E1047" s="107">
        <v>166870.08175735042</v>
      </c>
      <c r="K1047" s="15"/>
      <c r="L1047" s="102"/>
      <c r="N1047" s="103"/>
    </row>
    <row r="1048" spans="1:14" x14ac:dyDescent="0.35">
      <c r="A1048">
        <v>10123</v>
      </c>
      <c r="B1048">
        <v>2020</v>
      </c>
      <c r="C1048">
        <v>8</v>
      </c>
      <c r="D1048" s="15">
        <v>44054</v>
      </c>
      <c r="E1048" s="107">
        <v>166870.08175735042</v>
      </c>
      <c r="K1048" s="15"/>
      <c r="L1048" s="102"/>
      <c r="N1048" s="103"/>
    </row>
    <row r="1049" spans="1:14" x14ac:dyDescent="0.35">
      <c r="A1049">
        <v>10123</v>
      </c>
      <c r="B1049">
        <v>2020</v>
      </c>
      <c r="C1049">
        <v>8</v>
      </c>
      <c r="D1049" s="15">
        <v>44055</v>
      </c>
      <c r="E1049" s="107">
        <v>166870.08175735042</v>
      </c>
      <c r="K1049" s="15"/>
      <c r="L1049" s="102"/>
      <c r="N1049" s="103"/>
    </row>
    <row r="1050" spans="1:14" x14ac:dyDescent="0.35">
      <c r="A1050">
        <v>10123</v>
      </c>
      <c r="B1050">
        <v>2020</v>
      </c>
      <c r="C1050">
        <v>8</v>
      </c>
      <c r="D1050" s="15">
        <v>44056</v>
      </c>
      <c r="E1050" s="107">
        <v>166870.08175735042</v>
      </c>
      <c r="K1050" s="15"/>
      <c r="L1050" s="102"/>
      <c r="N1050" s="103"/>
    </row>
    <row r="1051" spans="1:14" x14ac:dyDescent="0.35">
      <c r="A1051">
        <v>10123</v>
      </c>
      <c r="B1051">
        <v>2020</v>
      </c>
      <c r="C1051">
        <v>8</v>
      </c>
      <c r="D1051" s="15">
        <v>44057</v>
      </c>
      <c r="E1051" s="107">
        <v>166870.08175735042</v>
      </c>
      <c r="K1051" s="15"/>
      <c r="L1051" s="102"/>
      <c r="N1051" s="103"/>
    </row>
    <row r="1052" spans="1:14" x14ac:dyDescent="0.35">
      <c r="A1052">
        <v>10123</v>
      </c>
      <c r="B1052">
        <v>2020</v>
      </c>
      <c r="C1052">
        <v>8</v>
      </c>
      <c r="D1052" s="15">
        <v>44058</v>
      </c>
      <c r="E1052" s="107">
        <v>166870.08175735042</v>
      </c>
      <c r="K1052" s="15"/>
      <c r="L1052" s="102"/>
      <c r="N1052" s="103"/>
    </row>
    <row r="1053" spans="1:14" x14ac:dyDescent="0.35">
      <c r="A1053">
        <v>10123</v>
      </c>
      <c r="B1053">
        <v>2020</v>
      </c>
      <c r="C1053">
        <v>8</v>
      </c>
      <c r="D1053" s="15">
        <v>44059</v>
      </c>
      <c r="E1053" s="107">
        <v>166870.08175735042</v>
      </c>
      <c r="K1053" s="15"/>
      <c r="L1053" s="102"/>
      <c r="N1053" s="103"/>
    </row>
    <row r="1054" spans="1:14" x14ac:dyDescent="0.35">
      <c r="A1054">
        <v>10123</v>
      </c>
      <c r="B1054">
        <v>2020</v>
      </c>
      <c r="C1054">
        <v>8</v>
      </c>
      <c r="D1054" s="15">
        <v>44060</v>
      </c>
      <c r="E1054" s="107">
        <v>166870.08175735042</v>
      </c>
      <c r="K1054" s="15"/>
      <c r="L1054" s="102"/>
      <c r="N1054" s="103"/>
    </row>
    <row r="1055" spans="1:14" x14ac:dyDescent="0.35">
      <c r="A1055">
        <v>10123</v>
      </c>
      <c r="B1055">
        <v>2020</v>
      </c>
      <c r="C1055">
        <v>8</v>
      </c>
      <c r="D1055" s="15">
        <v>44061</v>
      </c>
      <c r="E1055" s="107">
        <v>166870.08175735042</v>
      </c>
      <c r="K1055" s="15"/>
      <c r="L1055" s="102"/>
      <c r="N1055" s="103"/>
    </row>
    <row r="1056" spans="1:14" x14ac:dyDescent="0.35">
      <c r="A1056">
        <v>10123</v>
      </c>
      <c r="B1056">
        <v>2020</v>
      </c>
      <c r="C1056">
        <v>8</v>
      </c>
      <c r="D1056" s="15">
        <v>44062</v>
      </c>
      <c r="E1056" s="107">
        <v>166870.08175735042</v>
      </c>
      <c r="K1056" s="15"/>
      <c r="L1056" s="102"/>
      <c r="N1056" s="103"/>
    </row>
    <row r="1057" spans="1:14" x14ac:dyDescent="0.35">
      <c r="A1057">
        <v>10123</v>
      </c>
      <c r="B1057">
        <v>2020</v>
      </c>
      <c r="C1057">
        <v>8</v>
      </c>
      <c r="D1057" s="15">
        <v>44063</v>
      </c>
      <c r="E1057" s="107">
        <v>166870.08175735042</v>
      </c>
      <c r="K1057" s="15"/>
      <c r="L1057" s="102"/>
      <c r="N1057" s="103"/>
    </row>
    <row r="1058" spans="1:14" x14ac:dyDescent="0.35">
      <c r="A1058">
        <v>10123</v>
      </c>
      <c r="B1058">
        <v>2020</v>
      </c>
      <c r="C1058">
        <v>8</v>
      </c>
      <c r="D1058" s="15">
        <v>44064</v>
      </c>
      <c r="E1058" s="107">
        <v>166870.08175735042</v>
      </c>
      <c r="K1058" s="15"/>
      <c r="L1058" s="102"/>
      <c r="N1058" s="103"/>
    </row>
    <row r="1059" spans="1:14" x14ac:dyDescent="0.35">
      <c r="A1059">
        <v>10123</v>
      </c>
      <c r="B1059">
        <v>2020</v>
      </c>
      <c r="C1059">
        <v>8</v>
      </c>
      <c r="D1059" s="15">
        <v>44065</v>
      </c>
      <c r="E1059" s="107">
        <v>166870.08175735042</v>
      </c>
      <c r="K1059" s="15"/>
      <c r="L1059" s="102"/>
      <c r="N1059" s="103"/>
    </row>
    <row r="1060" spans="1:14" x14ac:dyDescent="0.35">
      <c r="A1060">
        <v>10123</v>
      </c>
      <c r="B1060">
        <v>2020</v>
      </c>
      <c r="C1060">
        <v>8</v>
      </c>
      <c r="D1060" s="15">
        <v>44066</v>
      </c>
      <c r="E1060" s="107">
        <v>166870.08175735042</v>
      </c>
      <c r="K1060" s="15"/>
      <c r="L1060" s="102"/>
      <c r="N1060" s="103"/>
    </row>
    <row r="1061" spans="1:14" x14ac:dyDescent="0.35">
      <c r="A1061">
        <v>10123</v>
      </c>
      <c r="B1061">
        <v>2020</v>
      </c>
      <c r="C1061">
        <v>8</v>
      </c>
      <c r="D1061" s="15">
        <v>44067</v>
      </c>
      <c r="E1061" s="107">
        <v>166870.08175735042</v>
      </c>
      <c r="K1061" s="15"/>
      <c r="L1061" s="102"/>
      <c r="N1061" s="103"/>
    </row>
    <row r="1062" spans="1:14" x14ac:dyDescent="0.35">
      <c r="A1062">
        <v>10123</v>
      </c>
      <c r="B1062">
        <v>2020</v>
      </c>
      <c r="C1062">
        <v>8</v>
      </c>
      <c r="D1062" s="15">
        <v>44068</v>
      </c>
      <c r="E1062" s="107">
        <v>166870.08175735042</v>
      </c>
      <c r="K1062" s="15"/>
      <c r="L1062" s="102"/>
      <c r="N1062" s="103"/>
    </row>
    <row r="1063" spans="1:14" x14ac:dyDescent="0.35">
      <c r="A1063">
        <v>10123</v>
      </c>
      <c r="B1063">
        <v>2020</v>
      </c>
      <c r="C1063">
        <v>8</v>
      </c>
      <c r="D1063" s="15">
        <v>44069</v>
      </c>
      <c r="E1063" s="107">
        <v>166870.08175735042</v>
      </c>
      <c r="K1063" s="15"/>
      <c r="L1063" s="102"/>
      <c r="N1063" s="103"/>
    </row>
    <row r="1064" spans="1:14" x14ac:dyDescent="0.35">
      <c r="A1064">
        <v>10123</v>
      </c>
      <c r="B1064">
        <v>2020</v>
      </c>
      <c r="C1064">
        <v>8</v>
      </c>
      <c r="D1064" s="15">
        <v>44070</v>
      </c>
      <c r="E1064" s="107">
        <v>166870.08175735042</v>
      </c>
      <c r="K1064" s="15"/>
      <c r="L1064" s="102"/>
      <c r="N1064" s="103"/>
    </row>
    <row r="1065" spans="1:14" x14ac:dyDescent="0.35">
      <c r="A1065">
        <v>10123</v>
      </c>
      <c r="B1065">
        <v>2020</v>
      </c>
      <c r="C1065">
        <v>8</v>
      </c>
      <c r="D1065" s="15">
        <v>44071</v>
      </c>
      <c r="E1065" s="107">
        <v>166870.08175735042</v>
      </c>
      <c r="K1065" s="15"/>
      <c r="L1065" s="102"/>
      <c r="N1065" s="103"/>
    </row>
    <row r="1066" spans="1:14" x14ac:dyDescent="0.35">
      <c r="A1066">
        <v>10123</v>
      </c>
      <c r="B1066">
        <v>2020</v>
      </c>
      <c r="C1066">
        <v>8</v>
      </c>
      <c r="D1066" s="15">
        <v>44072</v>
      </c>
      <c r="E1066" s="107">
        <v>166870.08175735042</v>
      </c>
      <c r="K1066" s="15"/>
      <c r="L1066" s="102"/>
      <c r="N1066" s="103"/>
    </row>
    <row r="1067" spans="1:14" x14ac:dyDescent="0.35">
      <c r="A1067">
        <v>10123</v>
      </c>
      <c r="B1067">
        <v>2020</v>
      </c>
      <c r="C1067">
        <v>8</v>
      </c>
      <c r="D1067" s="15">
        <v>44073</v>
      </c>
      <c r="E1067" s="107">
        <v>166870.08175735042</v>
      </c>
      <c r="K1067" s="15"/>
      <c r="L1067" s="102"/>
      <c r="N1067" s="103"/>
    </row>
    <row r="1068" spans="1:14" x14ac:dyDescent="0.35">
      <c r="A1068">
        <v>10123</v>
      </c>
      <c r="B1068">
        <v>2020</v>
      </c>
      <c r="C1068">
        <v>8</v>
      </c>
      <c r="D1068" s="15">
        <v>44074</v>
      </c>
      <c r="E1068" s="107">
        <v>166870.08175735042</v>
      </c>
      <c r="K1068" s="15"/>
      <c r="N1068" s="103"/>
    </row>
    <row r="1069" spans="1:14" x14ac:dyDescent="0.35">
      <c r="A1069">
        <v>10123</v>
      </c>
      <c r="B1069">
        <v>2020</v>
      </c>
      <c r="C1069">
        <v>9</v>
      </c>
      <c r="D1069" s="15">
        <v>44075</v>
      </c>
      <c r="E1069" s="107">
        <v>158226.34941013667</v>
      </c>
      <c r="K1069" s="15"/>
      <c r="N1069" s="103"/>
    </row>
    <row r="1070" spans="1:14" x14ac:dyDescent="0.35">
      <c r="A1070">
        <v>10123</v>
      </c>
      <c r="B1070">
        <v>2020</v>
      </c>
      <c r="C1070">
        <v>9</v>
      </c>
      <c r="D1070" s="15">
        <v>44076</v>
      </c>
      <c r="E1070" s="107">
        <v>158226.34941013667</v>
      </c>
      <c r="K1070" s="15"/>
      <c r="N1070" s="103"/>
    </row>
    <row r="1071" spans="1:14" x14ac:dyDescent="0.35">
      <c r="A1071">
        <v>10123</v>
      </c>
      <c r="B1071">
        <v>2020</v>
      </c>
      <c r="C1071">
        <v>9</v>
      </c>
      <c r="D1071" s="15">
        <v>44077</v>
      </c>
      <c r="E1071" s="107">
        <v>158226.34941013667</v>
      </c>
      <c r="K1071" s="15"/>
      <c r="N1071" s="103"/>
    </row>
    <row r="1072" spans="1:14" x14ac:dyDescent="0.35">
      <c r="A1072">
        <v>10123</v>
      </c>
      <c r="B1072">
        <v>2020</v>
      </c>
      <c r="C1072">
        <v>9</v>
      </c>
      <c r="D1072" s="15">
        <v>44078</v>
      </c>
      <c r="E1072" s="107">
        <v>158226.34941013667</v>
      </c>
      <c r="K1072" s="15"/>
      <c r="N1072" s="103"/>
    </row>
    <row r="1073" spans="1:14" x14ac:dyDescent="0.35">
      <c r="A1073">
        <v>10123</v>
      </c>
      <c r="B1073">
        <v>2020</v>
      </c>
      <c r="C1073">
        <v>9</v>
      </c>
      <c r="D1073" s="15">
        <v>44079</v>
      </c>
      <c r="E1073" s="107">
        <v>158226.34941013667</v>
      </c>
      <c r="K1073" s="15"/>
      <c r="N1073" s="103"/>
    </row>
    <row r="1074" spans="1:14" x14ac:dyDescent="0.35">
      <c r="A1074">
        <v>10123</v>
      </c>
      <c r="B1074">
        <v>2020</v>
      </c>
      <c r="C1074">
        <v>9</v>
      </c>
      <c r="D1074" s="15">
        <v>44080</v>
      </c>
      <c r="E1074" s="107">
        <v>158226.34941013667</v>
      </c>
      <c r="K1074" s="15"/>
      <c r="N1074" s="103"/>
    </row>
    <row r="1075" spans="1:14" x14ac:dyDescent="0.35">
      <c r="A1075">
        <v>10123</v>
      </c>
      <c r="B1075">
        <v>2020</v>
      </c>
      <c r="C1075">
        <v>9</v>
      </c>
      <c r="D1075" s="15">
        <v>44081</v>
      </c>
      <c r="E1075" s="107">
        <v>158226.34941013667</v>
      </c>
      <c r="K1075" s="15"/>
      <c r="N1075" s="103"/>
    </row>
    <row r="1076" spans="1:14" x14ac:dyDescent="0.35">
      <c r="A1076">
        <v>10123</v>
      </c>
      <c r="B1076">
        <v>2020</v>
      </c>
      <c r="C1076">
        <v>9</v>
      </c>
      <c r="D1076" s="15">
        <v>44082</v>
      </c>
      <c r="E1076" s="107">
        <v>158226.34941013667</v>
      </c>
      <c r="K1076" s="15"/>
      <c r="N1076" s="103"/>
    </row>
    <row r="1077" spans="1:14" x14ac:dyDescent="0.35">
      <c r="A1077">
        <v>10123</v>
      </c>
      <c r="B1077">
        <v>2020</v>
      </c>
      <c r="C1077">
        <v>9</v>
      </c>
      <c r="D1077" s="15">
        <v>44083</v>
      </c>
      <c r="E1077" s="107">
        <v>158226.34941013667</v>
      </c>
      <c r="K1077" s="15"/>
      <c r="N1077" s="103"/>
    </row>
    <row r="1078" spans="1:14" x14ac:dyDescent="0.35">
      <c r="A1078">
        <v>10123</v>
      </c>
      <c r="B1078">
        <v>2020</v>
      </c>
      <c r="C1078">
        <v>9</v>
      </c>
      <c r="D1078" s="15">
        <v>44084</v>
      </c>
      <c r="E1078" s="107">
        <v>158226.34941013667</v>
      </c>
      <c r="K1078" s="15"/>
      <c r="N1078" s="103"/>
    </row>
    <row r="1079" spans="1:14" x14ac:dyDescent="0.35">
      <c r="A1079">
        <v>10123</v>
      </c>
      <c r="B1079">
        <v>2020</v>
      </c>
      <c r="C1079">
        <v>9</v>
      </c>
      <c r="D1079" s="15">
        <v>44085</v>
      </c>
      <c r="E1079" s="107">
        <v>158226.34941013667</v>
      </c>
      <c r="K1079" s="15"/>
      <c r="N1079" s="103"/>
    </row>
    <row r="1080" spans="1:14" x14ac:dyDescent="0.35">
      <c r="A1080">
        <v>10123</v>
      </c>
      <c r="B1080">
        <v>2020</v>
      </c>
      <c r="C1080">
        <v>9</v>
      </c>
      <c r="D1080" s="15">
        <v>44086</v>
      </c>
      <c r="E1080" s="107">
        <v>158226.34941013667</v>
      </c>
      <c r="K1080" s="15"/>
      <c r="N1080" s="103"/>
    </row>
    <row r="1081" spans="1:14" x14ac:dyDescent="0.35">
      <c r="A1081">
        <v>10123</v>
      </c>
      <c r="B1081">
        <v>2020</v>
      </c>
      <c r="C1081">
        <v>9</v>
      </c>
      <c r="D1081" s="15">
        <v>44087</v>
      </c>
      <c r="E1081" s="107">
        <v>158226.34941013667</v>
      </c>
      <c r="K1081" s="15"/>
      <c r="N1081" s="103"/>
    </row>
    <row r="1082" spans="1:14" x14ac:dyDescent="0.35">
      <c r="A1082">
        <v>10123</v>
      </c>
      <c r="B1082">
        <v>2020</v>
      </c>
      <c r="C1082">
        <v>9</v>
      </c>
      <c r="D1082" s="15">
        <v>44088</v>
      </c>
      <c r="E1082" s="107">
        <v>158226.34941013667</v>
      </c>
      <c r="K1082" s="15"/>
      <c r="N1082" s="103"/>
    </row>
    <row r="1083" spans="1:14" x14ac:dyDescent="0.35">
      <c r="A1083">
        <v>10123</v>
      </c>
      <c r="B1083">
        <v>2020</v>
      </c>
      <c r="C1083">
        <v>9</v>
      </c>
      <c r="D1083" s="15">
        <v>44089</v>
      </c>
      <c r="E1083" s="107">
        <v>158226.34941013667</v>
      </c>
      <c r="K1083" s="15"/>
      <c r="N1083" s="103"/>
    </row>
    <row r="1084" spans="1:14" x14ac:dyDescent="0.35">
      <c r="A1084">
        <v>10123</v>
      </c>
      <c r="B1084">
        <v>2020</v>
      </c>
      <c r="C1084">
        <v>9</v>
      </c>
      <c r="D1084" s="15">
        <v>44090</v>
      </c>
      <c r="E1084" s="107">
        <v>158226.34941013667</v>
      </c>
      <c r="K1084" s="15"/>
      <c r="N1084" s="103"/>
    </row>
    <row r="1085" spans="1:14" x14ac:dyDescent="0.35">
      <c r="A1085">
        <v>10123</v>
      </c>
      <c r="B1085">
        <v>2020</v>
      </c>
      <c r="C1085">
        <v>9</v>
      </c>
      <c r="D1085" s="15">
        <v>44091</v>
      </c>
      <c r="E1085" s="107">
        <v>158226.34941013667</v>
      </c>
      <c r="K1085" s="15"/>
      <c r="N1085" s="103"/>
    </row>
    <row r="1086" spans="1:14" x14ac:dyDescent="0.35">
      <c r="A1086">
        <v>10123</v>
      </c>
      <c r="B1086">
        <v>2020</v>
      </c>
      <c r="C1086">
        <v>9</v>
      </c>
      <c r="D1086" s="15">
        <v>44092</v>
      </c>
      <c r="E1086" s="107">
        <v>158226.34941013667</v>
      </c>
      <c r="K1086" s="15"/>
      <c r="N1086" s="103"/>
    </row>
    <row r="1087" spans="1:14" x14ac:dyDescent="0.35">
      <c r="A1087">
        <v>10123</v>
      </c>
      <c r="B1087">
        <v>2020</v>
      </c>
      <c r="C1087">
        <v>9</v>
      </c>
      <c r="D1087" s="15">
        <v>44093</v>
      </c>
      <c r="E1087" s="107">
        <v>158226.34941013667</v>
      </c>
      <c r="K1087" s="15"/>
      <c r="N1087" s="103"/>
    </row>
    <row r="1088" spans="1:14" x14ac:dyDescent="0.35">
      <c r="A1088">
        <v>10123</v>
      </c>
      <c r="B1088">
        <v>2020</v>
      </c>
      <c r="C1088">
        <v>9</v>
      </c>
      <c r="D1088" s="15">
        <v>44094</v>
      </c>
      <c r="E1088" s="107">
        <v>158226.34941013667</v>
      </c>
      <c r="K1088" s="15"/>
      <c r="N1088" s="103"/>
    </row>
    <row r="1089" spans="1:14" x14ac:dyDescent="0.35">
      <c r="A1089">
        <v>10123</v>
      </c>
      <c r="B1089">
        <v>2020</v>
      </c>
      <c r="C1089">
        <v>9</v>
      </c>
      <c r="D1089" s="15">
        <v>44095</v>
      </c>
      <c r="E1089" s="107">
        <v>158226.34941013667</v>
      </c>
      <c r="K1089" s="15"/>
      <c r="N1089" s="103"/>
    </row>
    <row r="1090" spans="1:14" x14ac:dyDescent="0.35">
      <c r="A1090">
        <v>10123</v>
      </c>
      <c r="B1090">
        <v>2020</v>
      </c>
      <c r="C1090">
        <v>9</v>
      </c>
      <c r="D1090" s="15">
        <v>44096</v>
      </c>
      <c r="E1090" s="107">
        <v>158226.34941013667</v>
      </c>
      <c r="K1090" s="15"/>
      <c r="N1090" s="103"/>
    </row>
    <row r="1091" spans="1:14" x14ac:dyDescent="0.35">
      <c r="A1091">
        <v>10123</v>
      </c>
      <c r="B1091">
        <v>2020</v>
      </c>
      <c r="C1091">
        <v>9</v>
      </c>
      <c r="D1091" s="15">
        <v>44097</v>
      </c>
      <c r="E1091" s="107">
        <v>158226.34941013667</v>
      </c>
      <c r="K1091" s="15"/>
      <c r="N1091" s="103"/>
    </row>
    <row r="1092" spans="1:14" x14ac:dyDescent="0.35">
      <c r="A1092">
        <v>10123</v>
      </c>
      <c r="B1092">
        <v>2020</v>
      </c>
      <c r="C1092">
        <v>9</v>
      </c>
      <c r="D1092" s="15">
        <v>44098</v>
      </c>
      <c r="E1092" s="107">
        <v>158226.34941013667</v>
      </c>
      <c r="K1092" s="15"/>
      <c r="N1092" s="103"/>
    </row>
    <row r="1093" spans="1:14" x14ac:dyDescent="0.35">
      <c r="A1093">
        <v>10123</v>
      </c>
      <c r="B1093">
        <v>2020</v>
      </c>
      <c r="C1093">
        <v>9</v>
      </c>
      <c r="D1093" s="15">
        <v>44099</v>
      </c>
      <c r="E1093" s="107">
        <v>158226.34941013667</v>
      </c>
      <c r="K1093" s="15"/>
      <c r="N1093" s="103"/>
    </row>
    <row r="1094" spans="1:14" x14ac:dyDescent="0.35">
      <c r="A1094">
        <v>10123</v>
      </c>
      <c r="B1094">
        <v>2020</v>
      </c>
      <c r="C1094">
        <v>9</v>
      </c>
      <c r="D1094" s="15">
        <v>44100</v>
      </c>
      <c r="E1094" s="107">
        <v>158226.34941013667</v>
      </c>
      <c r="K1094" s="15"/>
      <c r="N1094" s="103"/>
    </row>
    <row r="1095" spans="1:14" x14ac:dyDescent="0.35">
      <c r="A1095">
        <v>10123</v>
      </c>
      <c r="B1095">
        <v>2020</v>
      </c>
      <c r="C1095">
        <v>9</v>
      </c>
      <c r="D1095" s="15">
        <v>44101</v>
      </c>
      <c r="E1095" s="107">
        <v>158226.34941013667</v>
      </c>
      <c r="K1095" s="15"/>
      <c r="N1095" s="103"/>
    </row>
    <row r="1096" spans="1:14" x14ac:dyDescent="0.35">
      <c r="A1096">
        <v>10123</v>
      </c>
      <c r="B1096">
        <v>2020</v>
      </c>
      <c r="C1096">
        <v>9</v>
      </c>
      <c r="D1096" s="15">
        <v>44102</v>
      </c>
      <c r="E1096" s="107">
        <v>158226.34941013667</v>
      </c>
      <c r="K1096" s="15"/>
      <c r="N1096" s="103"/>
    </row>
    <row r="1097" spans="1:14" x14ac:dyDescent="0.35">
      <c r="A1097">
        <v>10123</v>
      </c>
      <c r="B1097">
        <v>2020</v>
      </c>
      <c r="C1097">
        <v>9</v>
      </c>
      <c r="D1097" s="15">
        <v>44103</v>
      </c>
      <c r="E1097" s="107">
        <v>158226.34941013667</v>
      </c>
      <c r="K1097" s="15"/>
      <c r="N1097" s="103"/>
    </row>
    <row r="1098" spans="1:14" x14ac:dyDescent="0.35">
      <c r="A1098">
        <v>10123</v>
      </c>
      <c r="B1098">
        <v>2020</v>
      </c>
      <c r="C1098">
        <v>9</v>
      </c>
      <c r="D1098" s="15">
        <v>44104</v>
      </c>
      <c r="E1098" s="107">
        <v>158226.34941013667</v>
      </c>
      <c r="K1098" s="15"/>
      <c r="L1098" s="102"/>
      <c r="N1098" s="103"/>
    </row>
    <row r="1099" spans="1:14" x14ac:dyDescent="0.35">
      <c r="A1099">
        <v>10123</v>
      </c>
      <c r="B1099">
        <v>2020</v>
      </c>
      <c r="C1099">
        <v>10</v>
      </c>
      <c r="D1099" s="15">
        <v>44105</v>
      </c>
      <c r="E1099" s="107">
        <v>181866.87290515832</v>
      </c>
      <c r="K1099" s="15"/>
      <c r="L1099" s="102"/>
      <c r="N1099" s="103"/>
    </row>
    <row r="1100" spans="1:14" x14ac:dyDescent="0.35">
      <c r="A1100">
        <v>10123</v>
      </c>
      <c r="B1100">
        <v>2020</v>
      </c>
      <c r="C1100">
        <v>10</v>
      </c>
      <c r="D1100" s="15">
        <v>44106</v>
      </c>
      <c r="E1100" s="107">
        <v>181866.87290515832</v>
      </c>
      <c r="K1100" s="15"/>
      <c r="L1100" s="102"/>
      <c r="N1100" s="103"/>
    </row>
    <row r="1101" spans="1:14" x14ac:dyDescent="0.35">
      <c r="A1101">
        <v>10123</v>
      </c>
      <c r="B1101">
        <v>2020</v>
      </c>
      <c r="C1101">
        <v>10</v>
      </c>
      <c r="D1101" s="15">
        <v>44107</v>
      </c>
      <c r="E1101" s="107">
        <v>181866.87290515832</v>
      </c>
      <c r="K1101" s="15"/>
      <c r="L1101" s="102"/>
      <c r="N1101" s="103"/>
    </row>
    <row r="1102" spans="1:14" x14ac:dyDescent="0.35">
      <c r="A1102">
        <v>10123</v>
      </c>
      <c r="B1102">
        <v>2020</v>
      </c>
      <c r="C1102">
        <v>10</v>
      </c>
      <c r="D1102" s="15">
        <v>44108</v>
      </c>
      <c r="E1102" s="107">
        <v>181866.87290515832</v>
      </c>
      <c r="K1102" s="15"/>
      <c r="L1102" s="102"/>
      <c r="N1102" s="103"/>
    </row>
    <row r="1103" spans="1:14" x14ac:dyDescent="0.35">
      <c r="A1103">
        <v>10123</v>
      </c>
      <c r="B1103">
        <v>2020</v>
      </c>
      <c r="C1103">
        <v>10</v>
      </c>
      <c r="D1103" s="15">
        <v>44109</v>
      </c>
      <c r="E1103" s="107">
        <v>181866.87290515832</v>
      </c>
      <c r="K1103" s="15"/>
      <c r="L1103" s="102"/>
      <c r="N1103" s="103"/>
    </row>
    <row r="1104" spans="1:14" x14ac:dyDescent="0.35">
      <c r="A1104">
        <v>10123</v>
      </c>
      <c r="B1104">
        <v>2020</v>
      </c>
      <c r="C1104">
        <v>10</v>
      </c>
      <c r="D1104" s="15">
        <v>44110</v>
      </c>
      <c r="E1104" s="107">
        <v>181866.87290515832</v>
      </c>
      <c r="K1104" s="15"/>
      <c r="L1104" s="102"/>
      <c r="N1104" s="103"/>
    </row>
    <row r="1105" spans="1:14" x14ac:dyDescent="0.35">
      <c r="A1105">
        <v>10123</v>
      </c>
      <c r="B1105">
        <v>2020</v>
      </c>
      <c r="C1105">
        <v>10</v>
      </c>
      <c r="D1105" s="15">
        <v>44111</v>
      </c>
      <c r="E1105" s="107">
        <v>181866.87290515832</v>
      </c>
      <c r="K1105" s="15"/>
      <c r="L1105" s="102"/>
      <c r="N1105" s="103"/>
    </row>
    <row r="1106" spans="1:14" x14ac:dyDescent="0.35">
      <c r="A1106">
        <v>10123</v>
      </c>
      <c r="B1106">
        <v>2020</v>
      </c>
      <c r="C1106">
        <v>10</v>
      </c>
      <c r="D1106" s="15">
        <v>44112</v>
      </c>
      <c r="E1106" s="107">
        <v>181866.87290515832</v>
      </c>
      <c r="K1106" s="15"/>
      <c r="L1106" s="102"/>
      <c r="N1106" s="103"/>
    </row>
    <row r="1107" spans="1:14" x14ac:dyDescent="0.35">
      <c r="A1107">
        <v>10123</v>
      </c>
      <c r="B1107">
        <v>2020</v>
      </c>
      <c r="C1107">
        <v>10</v>
      </c>
      <c r="D1107" s="15">
        <v>44113</v>
      </c>
      <c r="E1107" s="107">
        <v>181866.87290515832</v>
      </c>
      <c r="K1107" s="15"/>
      <c r="L1107" s="102"/>
      <c r="N1107" s="103"/>
    </row>
    <row r="1108" spans="1:14" x14ac:dyDescent="0.35">
      <c r="A1108">
        <v>10123</v>
      </c>
      <c r="B1108">
        <v>2020</v>
      </c>
      <c r="C1108">
        <v>10</v>
      </c>
      <c r="D1108" s="15">
        <v>44114</v>
      </c>
      <c r="E1108" s="107">
        <v>181866.87290515832</v>
      </c>
      <c r="K1108" s="15"/>
      <c r="L1108" s="102"/>
      <c r="N1108" s="103"/>
    </row>
    <row r="1109" spans="1:14" x14ac:dyDescent="0.35">
      <c r="A1109">
        <v>10123</v>
      </c>
      <c r="B1109">
        <v>2020</v>
      </c>
      <c r="C1109">
        <v>10</v>
      </c>
      <c r="D1109" s="15">
        <v>44115</v>
      </c>
      <c r="E1109" s="107">
        <v>181866.87290515832</v>
      </c>
      <c r="K1109" s="15"/>
      <c r="L1109" s="102"/>
      <c r="N1109" s="103"/>
    </row>
    <row r="1110" spans="1:14" x14ac:dyDescent="0.35">
      <c r="A1110">
        <v>10123</v>
      </c>
      <c r="B1110">
        <v>2020</v>
      </c>
      <c r="C1110">
        <v>10</v>
      </c>
      <c r="D1110" s="15">
        <v>44116</v>
      </c>
      <c r="E1110" s="107">
        <v>181866.87290515832</v>
      </c>
      <c r="K1110" s="15"/>
      <c r="L1110" s="102"/>
      <c r="N1110" s="103"/>
    </row>
    <row r="1111" spans="1:14" x14ac:dyDescent="0.35">
      <c r="A1111">
        <v>10123</v>
      </c>
      <c r="B1111">
        <v>2020</v>
      </c>
      <c r="C1111">
        <v>10</v>
      </c>
      <c r="D1111" s="15">
        <v>44117</v>
      </c>
      <c r="E1111" s="107">
        <v>181866.87290515832</v>
      </c>
      <c r="K1111" s="15"/>
      <c r="L1111" s="102"/>
      <c r="N1111" s="103"/>
    </row>
    <row r="1112" spans="1:14" x14ac:dyDescent="0.35">
      <c r="A1112">
        <v>10123</v>
      </c>
      <c r="B1112">
        <v>2020</v>
      </c>
      <c r="C1112">
        <v>10</v>
      </c>
      <c r="D1112" s="15">
        <v>44118</v>
      </c>
      <c r="E1112" s="107">
        <v>181866.87290515832</v>
      </c>
      <c r="K1112" s="15"/>
      <c r="L1112" s="102"/>
      <c r="N1112" s="103"/>
    </row>
    <row r="1113" spans="1:14" x14ac:dyDescent="0.35">
      <c r="A1113">
        <v>10123</v>
      </c>
      <c r="B1113">
        <v>2020</v>
      </c>
      <c r="C1113">
        <v>10</v>
      </c>
      <c r="D1113" s="15">
        <v>44119</v>
      </c>
      <c r="E1113" s="107">
        <v>181866.87290515832</v>
      </c>
      <c r="K1113" s="15"/>
      <c r="L1113" s="102"/>
      <c r="N1113" s="103"/>
    </row>
    <row r="1114" spans="1:14" x14ac:dyDescent="0.35">
      <c r="A1114">
        <v>10123</v>
      </c>
      <c r="B1114">
        <v>2020</v>
      </c>
      <c r="C1114">
        <v>10</v>
      </c>
      <c r="D1114" s="15">
        <v>44120</v>
      </c>
      <c r="E1114" s="107">
        <v>181866.87290515832</v>
      </c>
      <c r="K1114" s="15"/>
      <c r="L1114" s="102"/>
      <c r="N1114" s="103"/>
    </row>
    <row r="1115" spans="1:14" x14ac:dyDescent="0.35">
      <c r="A1115">
        <v>10123</v>
      </c>
      <c r="B1115">
        <v>2020</v>
      </c>
      <c r="C1115">
        <v>10</v>
      </c>
      <c r="D1115" s="15">
        <v>44121</v>
      </c>
      <c r="E1115" s="107">
        <v>181866.87290515832</v>
      </c>
      <c r="K1115" s="15"/>
      <c r="L1115" s="102"/>
      <c r="N1115" s="103"/>
    </row>
    <row r="1116" spans="1:14" x14ac:dyDescent="0.35">
      <c r="A1116">
        <v>10123</v>
      </c>
      <c r="B1116">
        <v>2020</v>
      </c>
      <c r="C1116">
        <v>10</v>
      </c>
      <c r="D1116" s="15">
        <v>44122</v>
      </c>
      <c r="E1116" s="107">
        <v>181866.87290515832</v>
      </c>
      <c r="K1116" s="15"/>
      <c r="L1116" s="102"/>
      <c r="N1116" s="103"/>
    </row>
    <row r="1117" spans="1:14" x14ac:dyDescent="0.35">
      <c r="A1117">
        <v>10123</v>
      </c>
      <c r="B1117">
        <v>2020</v>
      </c>
      <c r="C1117">
        <v>10</v>
      </c>
      <c r="D1117" s="15">
        <v>44123</v>
      </c>
      <c r="E1117" s="107">
        <v>181866.87290515832</v>
      </c>
      <c r="K1117" s="15"/>
      <c r="L1117" s="102"/>
      <c r="N1117" s="103"/>
    </row>
    <row r="1118" spans="1:14" x14ac:dyDescent="0.35">
      <c r="A1118">
        <v>10123</v>
      </c>
      <c r="B1118">
        <v>2020</v>
      </c>
      <c r="C1118">
        <v>10</v>
      </c>
      <c r="D1118" s="15">
        <v>44124</v>
      </c>
      <c r="E1118" s="107">
        <v>181866.87290515832</v>
      </c>
      <c r="K1118" s="15"/>
      <c r="L1118" s="102"/>
      <c r="N1118" s="103"/>
    </row>
    <row r="1119" spans="1:14" x14ac:dyDescent="0.35">
      <c r="A1119">
        <v>10123</v>
      </c>
      <c r="B1119">
        <v>2020</v>
      </c>
      <c r="C1119">
        <v>10</v>
      </c>
      <c r="D1119" s="15">
        <v>44125</v>
      </c>
      <c r="E1119" s="107">
        <v>181866.87290515832</v>
      </c>
      <c r="K1119" s="15"/>
      <c r="L1119" s="102"/>
      <c r="N1119" s="103"/>
    </row>
    <row r="1120" spans="1:14" x14ac:dyDescent="0.35">
      <c r="A1120">
        <v>10123</v>
      </c>
      <c r="B1120">
        <v>2020</v>
      </c>
      <c r="C1120">
        <v>10</v>
      </c>
      <c r="D1120" s="15">
        <v>44126</v>
      </c>
      <c r="E1120" s="107">
        <v>181866.87290515832</v>
      </c>
      <c r="K1120" s="15"/>
      <c r="L1120" s="102"/>
      <c r="N1120" s="103"/>
    </row>
    <row r="1121" spans="1:14" x14ac:dyDescent="0.35">
      <c r="A1121">
        <v>10123</v>
      </c>
      <c r="B1121">
        <v>2020</v>
      </c>
      <c r="C1121">
        <v>10</v>
      </c>
      <c r="D1121" s="15">
        <v>44127</v>
      </c>
      <c r="E1121" s="107">
        <v>181866.87290515832</v>
      </c>
      <c r="K1121" s="15"/>
      <c r="L1121" s="102"/>
      <c r="N1121" s="103"/>
    </row>
    <row r="1122" spans="1:14" x14ac:dyDescent="0.35">
      <c r="A1122">
        <v>10123</v>
      </c>
      <c r="B1122">
        <v>2020</v>
      </c>
      <c r="C1122">
        <v>10</v>
      </c>
      <c r="D1122" s="15">
        <v>44128</v>
      </c>
      <c r="E1122" s="107">
        <v>181866.87290515832</v>
      </c>
      <c r="K1122" s="15"/>
      <c r="L1122" s="102"/>
      <c r="N1122" s="103"/>
    </row>
    <row r="1123" spans="1:14" x14ac:dyDescent="0.35">
      <c r="A1123">
        <v>10123</v>
      </c>
      <c r="B1123">
        <v>2020</v>
      </c>
      <c r="C1123">
        <v>10</v>
      </c>
      <c r="D1123" s="15">
        <v>44129</v>
      </c>
      <c r="E1123" s="107">
        <v>181866.87290515832</v>
      </c>
      <c r="K1123" s="15"/>
      <c r="L1123" s="102"/>
      <c r="N1123" s="103"/>
    </row>
    <row r="1124" spans="1:14" x14ac:dyDescent="0.35">
      <c r="A1124">
        <v>10123</v>
      </c>
      <c r="B1124">
        <v>2020</v>
      </c>
      <c r="C1124">
        <v>10</v>
      </c>
      <c r="D1124" s="15">
        <v>44130</v>
      </c>
      <c r="E1124" s="107">
        <v>181866.87290515832</v>
      </c>
      <c r="K1124" s="15"/>
      <c r="L1124" s="102"/>
      <c r="N1124" s="103"/>
    </row>
    <row r="1125" spans="1:14" x14ac:dyDescent="0.35">
      <c r="A1125">
        <v>10123</v>
      </c>
      <c r="B1125">
        <v>2020</v>
      </c>
      <c r="C1125">
        <v>10</v>
      </c>
      <c r="D1125" s="15">
        <v>44131</v>
      </c>
      <c r="E1125" s="107">
        <v>181866.87290515832</v>
      </c>
      <c r="K1125" s="15"/>
      <c r="L1125" s="102"/>
      <c r="N1125" s="103"/>
    </row>
    <row r="1126" spans="1:14" x14ac:dyDescent="0.35">
      <c r="A1126">
        <v>10123</v>
      </c>
      <c r="B1126">
        <v>2020</v>
      </c>
      <c r="C1126">
        <v>10</v>
      </c>
      <c r="D1126" s="15">
        <v>44132</v>
      </c>
      <c r="E1126" s="107">
        <v>181866.87290515832</v>
      </c>
      <c r="K1126" s="15"/>
      <c r="L1126" s="102"/>
      <c r="N1126" s="103"/>
    </row>
    <row r="1127" spans="1:14" x14ac:dyDescent="0.35">
      <c r="A1127">
        <v>10123</v>
      </c>
      <c r="B1127">
        <v>2020</v>
      </c>
      <c r="C1127">
        <v>10</v>
      </c>
      <c r="D1127" s="15">
        <v>44133</v>
      </c>
      <c r="E1127" s="107">
        <v>181866.87290515832</v>
      </c>
      <c r="K1127" s="15"/>
      <c r="L1127" s="102"/>
      <c r="N1127" s="103"/>
    </row>
    <row r="1128" spans="1:14" x14ac:dyDescent="0.35">
      <c r="A1128">
        <v>10123</v>
      </c>
      <c r="B1128">
        <v>2020</v>
      </c>
      <c r="C1128">
        <v>10</v>
      </c>
      <c r="D1128" s="15">
        <v>44134</v>
      </c>
      <c r="E1128" s="107">
        <v>181866.87290515832</v>
      </c>
      <c r="K1128" s="15"/>
      <c r="L1128" s="102"/>
      <c r="N1128" s="103"/>
    </row>
    <row r="1129" spans="1:14" x14ac:dyDescent="0.35">
      <c r="A1129">
        <v>10123</v>
      </c>
      <c r="B1129">
        <v>2020</v>
      </c>
      <c r="C1129">
        <v>10</v>
      </c>
      <c r="D1129" s="15">
        <v>44135</v>
      </c>
      <c r="E1129" s="107">
        <v>181866.87290515832</v>
      </c>
      <c r="K1129" s="15"/>
      <c r="L1129" s="102"/>
      <c r="N1129" s="103"/>
    </row>
    <row r="1130" spans="1:14" x14ac:dyDescent="0.35">
      <c r="A1130">
        <v>10123</v>
      </c>
      <c r="B1130">
        <v>2020</v>
      </c>
      <c r="C1130">
        <v>11</v>
      </c>
      <c r="D1130" s="15">
        <v>44136</v>
      </c>
      <c r="E1130" s="107">
        <v>185970.29347129681</v>
      </c>
      <c r="K1130" s="15"/>
      <c r="L1130" s="102"/>
      <c r="N1130" s="103"/>
    </row>
    <row r="1131" spans="1:14" x14ac:dyDescent="0.35">
      <c r="A1131">
        <v>10123</v>
      </c>
      <c r="B1131">
        <v>2020</v>
      </c>
      <c r="C1131">
        <v>11</v>
      </c>
      <c r="D1131" s="15">
        <v>44137</v>
      </c>
      <c r="E1131" s="107">
        <v>194125.03308853004</v>
      </c>
      <c r="K1131" s="15"/>
      <c r="L1131" s="102"/>
      <c r="N1131" s="103"/>
    </row>
    <row r="1132" spans="1:14" x14ac:dyDescent="0.35">
      <c r="A1132">
        <v>10123</v>
      </c>
      <c r="B1132">
        <v>2020</v>
      </c>
      <c r="C1132">
        <v>11</v>
      </c>
      <c r="D1132" s="15">
        <v>44138</v>
      </c>
      <c r="E1132" s="107">
        <v>194125.03308853004</v>
      </c>
      <c r="K1132" s="15"/>
      <c r="L1132" s="102"/>
      <c r="N1132" s="103"/>
    </row>
    <row r="1133" spans="1:14" x14ac:dyDescent="0.35">
      <c r="A1133">
        <v>10123</v>
      </c>
      <c r="B1133">
        <v>2020</v>
      </c>
      <c r="C1133">
        <v>11</v>
      </c>
      <c r="D1133" s="15">
        <v>44139</v>
      </c>
      <c r="E1133" s="107">
        <v>194125.03308853004</v>
      </c>
      <c r="K1133" s="15"/>
      <c r="L1133" s="102"/>
      <c r="N1133" s="103"/>
    </row>
    <row r="1134" spans="1:14" x14ac:dyDescent="0.35">
      <c r="A1134">
        <v>10123</v>
      </c>
      <c r="B1134">
        <v>2020</v>
      </c>
      <c r="C1134">
        <v>11</v>
      </c>
      <c r="D1134" s="15">
        <v>44140</v>
      </c>
      <c r="E1134" s="107">
        <v>194125.03308853004</v>
      </c>
      <c r="K1134" s="15"/>
      <c r="L1134" s="102"/>
      <c r="N1134" s="103"/>
    </row>
    <row r="1135" spans="1:14" x14ac:dyDescent="0.35">
      <c r="A1135">
        <v>10123</v>
      </c>
      <c r="B1135">
        <v>2020</v>
      </c>
      <c r="C1135">
        <v>11</v>
      </c>
      <c r="D1135" s="15">
        <v>44141</v>
      </c>
      <c r="E1135" s="107">
        <v>194125.03308853004</v>
      </c>
      <c r="K1135" s="15"/>
      <c r="L1135" s="102"/>
      <c r="N1135" s="103"/>
    </row>
    <row r="1136" spans="1:14" x14ac:dyDescent="0.35">
      <c r="A1136">
        <v>10123</v>
      </c>
      <c r="B1136">
        <v>2020</v>
      </c>
      <c r="C1136">
        <v>11</v>
      </c>
      <c r="D1136" s="15">
        <v>44142</v>
      </c>
      <c r="E1136" s="107">
        <v>194125.03308853004</v>
      </c>
      <c r="K1136" s="15"/>
      <c r="L1136" s="102"/>
      <c r="N1136" s="103"/>
    </row>
    <row r="1137" spans="1:14" x14ac:dyDescent="0.35">
      <c r="A1137">
        <v>10123</v>
      </c>
      <c r="B1137">
        <v>2020</v>
      </c>
      <c r="C1137">
        <v>11</v>
      </c>
      <c r="D1137" s="15">
        <v>44143</v>
      </c>
      <c r="E1137" s="107">
        <v>194125.03308853004</v>
      </c>
      <c r="K1137" s="15"/>
      <c r="L1137" s="102"/>
      <c r="N1137" s="103"/>
    </row>
    <row r="1138" spans="1:14" x14ac:dyDescent="0.35">
      <c r="A1138">
        <v>10123</v>
      </c>
      <c r="B1138">
        <v>2020</v>
      </c>
      <c r="C1138">
        <v>11</v>
      </c>
      <c r="D1138" s="15">
        <v>44144</v>
      </c>
      <c r="E1138" s="107">
        <v>194125.03308853004</v>
      </c>
      <c r="K1138" s="15"/>
      <c r="L1138" s="102"/>
      <c r="N1138" s="103"/>
    </row>
    <row r="1139" spans="1:14" x14ac:dyDescent="0.35">
      <c r="A1139">
        <v>10123</v>
      </c>
      <c r="B1139">
        <v>2020</v>
      </c>
      <c r="C1139">
        <v>11</v>
      </c>
      <c r="D1139" s="15">
        <v>44145</v>
      </c>
      <c r="E1139" s="107">
        <v>194125.03308853004</v>
      </c>
      <c r="K1139" s="15"/>
      <c r="L1139" s="102"/>
      <c r="N1139" s="103"/>
    </row>
    <row r="1140" spans="1:14" x14ac:dyDescent="0.35">
      <c r="A1140">
        <v>10123</v>
      </c>
      <c r="B1140">
        <v>2020</v>
      </c>
      <c r="C1140">
        <v>11</v>
      </c>
      <c r="D1140" s="15">
        <v>44146</v>
      </c>
      <c r="E1140" s="107">
        <v>194125.03308853004</v>
      </c>
      <c r="K1140" s="15"/>
      <c r="L1140" s="102"/>
      <c r="N1140" s="103"/>
    </row>
    <row r="1141" spans="1:14" x14ac:dyDescent="0.35">
      <c r="A1141">
        <v>10123</v>
      </c>
      <c r="B1141">
        <v>2020</v>
      </c>
      <c r="C1141">
        <v>11</v>
      </c>
      <c r="D1141" s="15">
        <v>44147</v>
      </c>
      <c r="E1141" s="107">
        <v>194125.03308853004</v>
      </c>
      <c r="K1141" s="15"/>
      <c r="L1141" s="102"/>
      <c r="N1141" s="103"/>
    </row>
    <row r="1142" spans="1:14" x14ac:dyDescent="0.35">
      <c r="A1142">
        <v>10123</v>
      </c>
      <c r="B1142">
        <v>2020</v>
      </c>
      <c r="C1142">
        <v>11</v>
      </c>
      <c r="D1142" s="15">
        <v>44148</v>
      </c>
      <c r="E1142" s="107">
        <v>194125.03308853004</v>
      </c>
      <c r="K1142" s="15"/>
      <c r="L1142" s="102"/>
      <c r="N1142" s="103"/>
    </row>
    <row r="1143" spans="1:14" x14ac:dyDescent="0.35">
      <c r="A1143">
        <v>10123</v>
      </c>
      <c r="B1143">
        <v>2020</v>
      </c>
      <c r="C1143">
        <v>11</v>
      </c>
      <c r="D1143" s="15">
        <v>44149</v>
      </c>
      <c r="E1143" s="107">
        <v>194125.03308853004</v>
      </c>
      <c r="K1143" s="15"/>
      <c r="L1143" s="102"/>
      <c r="N1143" s="103"/>
    </row>
    <row r="1144" spans="1:14" x14ac:dyDescent="0.35">
      <c r="A1144">
        <v>10123</v>
      </c>
      <c r="B1144">
        <v>2020</v>
      </c>
      <c r="C1144">
        <v>11</v>
      </c>
      <c r="D1144" s="15">
        <v>44150</v>
      </c>
      <c r="E1144" s="107">
        <v>194125.03308853004</v>
      </c>
      <c r="K1144" s="15"/>
      <c r="L1144" s="102"/>
      <c r="N1144" s="103"/>
    </row>
    <row r="1145" spans="1:14" x14ac:dyDescent="0.35">
      <c r="A1145">
        <v>10123</v>
      </c>
      <c r="B1145">
        <v>2020</v>
      </c>
      <c r="C1145">
        <v>11</v>
      </c>
      <c r="D1145" s="15">
        <v>44151</v>
      </c>
      <c r="E1145" s="107">
        <v>194125.03308853004</v>
      </c>
      <c r="K1145" s="15"/>
      <c r="L1145" s="102"/>
      <c r="N1145" s="103"/>
    </row>
    <row r="1146" spans="1:14" x14ac:dyDescent="0.35">
      <c r="A1146">
        <v>10123</v>
      </c>
      <c r="B1146">
        <v>2020</v>
      </c>
      <c r="C1146">
        <v>11</v>
      </c>
      <c r="D1146" s="15">
        <v>44152</v>
      </c>
      <c r="E1146" s="107">
        <v>194125.03308853004</v>
      </c>
      <c r="K1146" s="15"/>
      <c r="L1146" s="102"/>
      <c r="N1146" s="103"/>
    </row>
    <row r="1147" spans="1:14" x14ac:dyDescent="0.35">
      <c r="A1147">
        <v>10123</v>
      </c>
      <c r="B1147">
        <v>2020</v>
      </c>
      <c r="C1147">
        <v>11</v>
      </c>
      <c r="D1147" s="15">
        <v>44153</v>
      </c>
      <c r="E1147" s="107">
        <v>194125.03308853004</v>
      </c>
      <c r="K1147" s="15"/>
      <c r="L1147" s="102"/>
      <c r="N1147" s="103"/>
    </row>
    <row r="1148" spans="1:14" x14ac:dyDescent="0.35">
      <c r="A1148">
        <v>10123</v>
      </c>
      <c r="B1148">
        <v>2020</v>
      </c>
      <c r="C1148">
        <v>11</v>
      </c>
      <c r="D1148" s="15">
        <v>44154</v>
      </c>
      <c r="E1148" s="107">
        <v>194125.03308853004</v>
      </c>
      <c r="K1148" s="15"/>
      <c r="L1148" s="102"/>
      <c r="N1148" s="103"/>
    </row>
    <row r="1149" spans="1:14" x14ac:dyDescent="0.35">
      <c r="A1149">
        <v>10123</v>
      </c>
      <c r="B1149">
        <v>2020</v>
      </c>
      <c r="C1149">
        <v>11</v>
      </c>
      <c r="D1149" s="15">
        <v>44155</v>
      </c>
      <c r="E1149" s="107">
        <v>194125.03308853004</v>
      </c>
      <c r="K1149" s="15"/>
      <c r="L1149" s="102"/>
      <c r="N1149" s="103"/>
    </row>
    <row r="1150" spans="1:14" x14ac:dyDescent="0.35">
      <c r="A1150">
        <v>10123</v>
      </c>
      <c r="B1150">
        <v>2020</v>
      </c>
      <c r="C1150">
        <v>11</v>
      </c>
      <c r="D1150" s="15">
        <v>44156</v>
      </c>
      <c r="E1150" s="107">
        <v>194125.03308853004</v>
      </c>
      <c r="K1150" s="15"/>
      <c r="L1150" s="102"/>
      <c r="N1150" s="103"/>
    </row>
    <row r="1151" spans="1:14" x14ac:dyDescent="0.35">
      <c r="A1151">
        <v>10123</v>
      </c>
      <c r="B1151">
        <v>2020</v>
      </c>
      <c r="C1151">
        <v>11</v>
      </c>
      <c r="D1151" s="15">
        <v>44157</v>
      </c>
      <c r="E1151" s="107">
        <v>194125.03308853004</v>
      </c>
      <c r="K1151" s="15"/>
      <c r="L1151" s="102"/>
      <c r="N1151" s="103"/>
    </row>
    <row r="1152" spans="1:14" x14ac:dyDescent="0.35">
      <c r="A1152">
        <v>10123</v>
      </c>
      <c r="B1152">
        <v>2020</v>
      </c>
      <c r="C1152">
        <v>11</v>
      </c>
      <c r="D1152" s="15">
        <v>44158</v>
      </c>
      <c r="E1152" s="107">
        <v>194125.03308853004</v>
      </c>
      <c r="K1152" s="15"/>
      <c r="L1152" s="102"/>
      <c r="N1152" s="103"/>
    </row>
    <row r="1153" spans="1:14" x14ac:dyDescent="0.35">
      <c r="A1153">
        <v>10123</v>
      </c>
      <c r="B1153">
        <v>2020</v>
      </c>
      <c r="C1153">
        <v>11</v>
      </c>
      <c r="D1153" s="15">
        <v>44159</v>
      </c>
      <c r="E1153" s="107">
        <v>194125.03308853004</v>
      </c>
      <c r="K1153" s="15"/>
      <c r="L1153" s="102"/>
      <c r="N1153" s="103"/>
    </row>
    <row r="1154" spans="1:14" x14ac:dyDescent="0.35">
      <c r="A1154">
        <v>10123</v>
      </c>
      <c r="B1154">
        <v>2020</v>
      </c>
      <c r="C1154">
        <v>11</v>
      </c>
      <c r="D1154" s="15">
        <v>44160</v>
      </c>
      <c r="E1154" s="107">
        <v>194125.03308853004</v>
      </c>
      <c r="K1154" s="15"/>
      <c r="L1154" s="102"/>
      <c r="N1154" s="103"/>
    </row>
    <row r="1155" spans="1:14" x14ac:dyDescent="0.35">
      <c r="A1155">
        <v>10123</v>
      </c>
      <c r="B1155">
        <v>2020</v>
      </c>
      <c r="C1155">
        <v>11</v>
      </c>
      <c r="D1155" s="15">
        <v>44161</v>
      </c>
      <c r="E1155" s="107">
        <v>194125.03308853004</v>
      </c>
      <c r="K1155" s="15"/>
      <c r="L1155" s="102"/>
      <c r="N1155" s="103"/>
    </row>
    <row r="1156" spans="1:14" x14ac:dyDescent="0.35">
      <c r="A1156">
        <v>10123</v>
      </c>
      <c r="B1156">
        <v>2020</v>
      </c>
      <c r="C1156">
        <v>11</v>
      </c>
      <c r="D1156" s="15">
        <v>44162</v>
      </c>
      <c r="E1156" s="107">
        <v>194125.03308853004</v>
      </c>
      <c r="K1156" s="15"/>
      <c r="L1156" s="102"/>
      <c r="N1156" s="103"/>
    </row>
    <row r="1157" spans="1:14" x14ac:dyDescent="0.35">
      <c r="A1157">
        <v>10123</v>
      </c>
      <c r="B1157">
        <v>2020</v>
      </c>
      <c r="C1157">
        <v>11</v>
      </c>
      <c r="D1157" s="15">
        <v>44163</v>
      </c>
      <c r="E1157" s="107">
        <v>194125.03308853004</v>
      </c>
      <c r="K1157" s="15"/>
      <c r="L1157" s="102"/>
      <c r="N1157" s="103"/>
    </row>
    <row r="1158" spans="1:14" x14ac:dyDescent="0.35">
      <c r="A1158">
        <v>10123</v>
      </c>
      <c r="B1158">
        <v>2020</v>
      </c>
      <c r="C1158">
        <v>11</v>
      </c>
      <c r="D1158" s="15">
        <v>44164</v>
      </c>
      <c r="E1158" s="107">
        <v>194125.03308853004</v>
      </c>
      <c r="K1158" s="15"/>
      <c r="L1158" s="102"/>
      <c r="N1158" s="103"/>
    </row>
    <row r="1159" spans="1:14" x14ac:dyDescent="0.35">
      <c r="A1159">
        <v>10123</v>
      </c>
      <c r="B1159">
        <v>2020</v>
      </c>
      <c r="C1159">
        <v>11</v>
      </c>
      <c r="D1159" s="15">
        <v>44165</v>
      </c>
      <c r="E1159" s="107">
        <v>193449.56423640333</v>
      </c>
      <c r="K1159" s="15"/>
      <c r="L1159" s="102"/>
      <c r="N1159" s="103"/>
    </row>
    <row r="1160" spans="1:14" x14ac:dyDescent="0.35">
      <c r="A1160">
        <v>10123</v>
      </c>
      <c r="B1160">
        <v>2020</v>
      </c>
      <c r="C1160">
        <v>12</v>
      </c>
      <c r="D1160" s="15">
        <v>44166</v>
      </c>
      <c r="E1160" s="107">
        <v>195023.37173654709</v>
      </c>
      <c r="K1160" s="15"/>
      <c r="L1160" s="102"/>
      <c r="N1160" s="103"/>
    </row>
    <row r="1161" spans="1:14" x14ac:dyDescent="0.35">
      <c r="A1161">
        <v>10123</v>
      </c>
      <c r="B1161">
        <v>2020</v>
      </c>
      <c r="C1161">
        <v>12</v>
      </c>
      <c r="D1161" s="15">
        <v>44167</v>
      </c>
      <c r="E1161" s="107">
        <v>195023.37173654709</v>
      </c>
      <c r="K1161" s="15"/>
      <c r="L1161" s="102"/>
      <c r="N1161" s="103"/>
    </row>
    <row r="1162" spans="1:14" x14ac:dyDescent="0.35">
      <c r="A1162">
        <v>10123</v>
      </c>
      <c r="B1162">
        <v>2020</v>
      </c>
      <c r="C1162">
        <v>12</v>
      </c>
      <c r="D1162" s="15">
        <v>44168</v>
      </c>
      <c r="E1162" s="107">
        <v>195023.37173654709</v>
      </c>
      <c r="K1162" s="15"/>
      <c r="L1162" s="102"/>
      <c r="N1162" s="103"/>
    </row>
    <row r="1163" spans="1:14" x14ac:dyDescent="0.35">
      <c r="A1163">
        <v>10123</v>
      </c>
      <c r="B1163">
        <v>2020</v>
      </c>
      <c r="C1163">
        <v>12</v>
      </c>
      <c r="D1163" s="15">
        <v>44169</v>
      </c>
      <c r="E1163" s="107">
        <v>195023.37173654709</v>
      </c>
      <c r="K1163" s="15"/>
      <c r="L1163" s="102"/>
      <c r="N1163" s="103"/>
    </row>
    <row r="1164" spans="1:14" x14ac:dyDescent="0.35">
      <c r="A1164">
        <v>10123</v>
      </c>
      <c r="B1164">
        <v>2020</v>
      </c>
      <c r="C1164">
        <v>12</v>
      </c>
      <c r="D1164" s="15">
        <v>44170</v>
      </c>
      <c r="E1164" s="107">
        <v>195023.37173654709</v>
      </c>
      <c r="K1164" s="15"/>
      <c r="L1164" s="102"/>
      <c r="N1164" s="103"/>
    </row>
    <row r="1165" spans="1:14" x14ac:dyDescent="0.35">
      <c r="A1165">
        <v>10123</v>
      </c>
      <c r="B1165">
        <v>2020</v>
      </c>
      <c r="C1165">
        <v>12</v>
      </c>
      <c r="D1165" s="15">
        <v>44171</v>
      </c>
      <c r="E1165" s="107">
        <v>195023.37173654709</v>
      </c>
      <c r="K1165" s="15"/>
      <c r="L1165" s="102"/>
      <c r="N1165" s="103"/>
    </row>
    <row r="1166" spans="1:14" x14ac:dyDescent="0.35">
      <c r="A1166">
        <v>10123</v>
      </c>
      <c r="B1166">
        <v>2020</v>
      </c>
      <c r="C1166">
        <v>12</v>
      </c>
      <c r="D1166" s="15">
        <v>44172</v>
      </c>
      <c r="E1166" s="107">
        <v>195023.37173654709</v>
      </c>
      <c r="K1166" s="15"/>
      <c r="L1166" s="102"/>
      <c r="N1166" s="103"/>
    </row>
    <row r="1167" spans="1:14" x14ac:dyDescent="0.35">
      <c r="A1167">
        <v>10123</v>
      </c>
      <c r="B1167">
        <v>2020</v>
      </c>
      <c r="C1167">
        <v>12</v>
      </c>
      <c r="D1167" s="15">
        <v>44173</v>
      </c>
      <c r="E1167" s="107">
        <v>195023.37173654709</v>
      </c>
      <c r="K1167" s="15"/>
      <c r="L1167" s="102"/>
      <c r="N1167" s="103"/>
    </row>
    <row r="1168" spans="1:14" x14ac:dyDescent="0.35">
      <c r="A1168">
        <v>10123</v>
      </c>
      <c r="B1168">
        <v>2020</v>
      </c>
      <c r="C1168">
        <v>12</v>
      </c>
      <c r="D1168" s="15">
        <v>44174</v>
      </c>
      <c r="E1168" s="107">
        <v>195023.37173654709</v>
      </c>
      <c r="K1168" s="15"/>
      <c r="L1168" s="102"/>
      <c r="N1168" s="103"/>
    </row>
    <row r="1169" spans="1:14" x14ac:dyDescent="0.35">
      <c r="A1169">
        <v>10123</v>
      </c>
      <c r="B1169">
        <v>2020</v>
      </c>
      <c r="C1169">
        <v>12</v>
      </c>
      <c r="D1169" s="15">
        <v>44175</v>
      </c>
      <c r="E1169" s="107">
        <v>195023.37173654709</v>
      </c>
      <c r="K1169" s="15"/>
      <c r="L1169" s="102"/>
      <c r="N1169" s="103"/>
    </row>
    <row r="1170" spans="1:14" x14ac:dyDescent="0.35">
      <c r="A1170">
        <v>10123</v>
      </c>
      <c r="B1170">
        <v>2020</v>
      </c>
      <c r="C1170">
        <v>12</v>
      </c>
      <c r="D1170" s="15">
        <v>44176</v>
      </c>
      <c r="E1170" s="107">
        <v>195023.37173654709</v>
      </c>
      <c r="K1170" s="15"/>
      <c r="L1170" s="102"/>
      <c r="N1170" s="103"/>
    </row>
    <row r="1171" spans="1:14" x14ac:dyDescent="0.35">
      <c r="A1171">
        <v>10123</v>
      </c>
      <c r="B1171">
        <v>2020</v>
      </c>
      <c r="C1171">
        <v>12</v>
      </c>
      <c r="D1171" s="15">
        <v>44177</v>
      </c>
      <c r="E1171" s="107">
        <v>195023.37173654709</v>
      </c>
      <c r="K1171" s="15"/>
      <c r="L1171" s="102"/>
      <c r="N1171" s="103"/>
    </row>
    <row r="1172" spans="1:14" x14ac:dyDescent="0.35">
      <c r="A1172">
        <v>10123</v>
      </c>
      <c r="B1172">
        <v>2020</v>
      </c>
      <c r="C1172">
        <v>12</v>
      </c>
      <c r="D1172" s="15">
        <v>44178</v>
      </c>
      <c r="E1172" s="107">
        <v>195023.37173654709</v>
      </c>
      <c r="K1172" s="15"/>
      <c r="L1172" s="102"/>
      <c r="N1172" s="103"/>
    </row>
    <row r="1173" spans="1:14" x14ac:dyDescent="0.35">
      <c r="A1173">
        <v>10123</v>
      </c>
      <c r="B1173">
        <v>2020</v>
      </c>
      <c r="C1173">
        <v>12</v>
      </c>
      <c r="D1173" s="15">
        <v>44179</v>
      </c>
      <c r="E1173" s="107">
        <v>195023.37173654709</v>
      </c>
      <c r="K1173" s="15"/>
      <c r="L1173" s="102"/>
      <c r="N1173" s="103"/>
    </row>
    <row r="1174" spans="1:14" x14ac:dyDescent="0.35">
      <c r="A1174">
        <v>10123</v>
      </c>
      <c r="B1174">
        <v>2020</v>
      </c>
      <c r="C1174">
        <v>12</v>
      </c>
      <c r="D1174" s="15">
        <v>44180</v>
      </c>
      <c r="E1174" s="107">
        <v>195023.37173654709</v>
      </c>
      <c r="K1174" s="15"/>
      <c r="L1174" s="102"/>
      <c r="N1174" s="103"/>
    </row>
    <row r="1175" spans="1:14" x14ac:dyDescent="0.35">
      <c r="A1175">
        <v>10123</v>
      </c>
      <c r="B1175">
        <v>2020</v>
      </c>
      <c r="C1175">
        <v>12</v>
      </c>
      <c r="D1175" s="15">
        <v>44181</v>
      </c>
      <c r="E1175" s="107">
        <v>195023.37173654709</v>
      </c>
      <c r="K1175" s="15"/>
      <c r="L1175" s="102"/>
      <c r="N1175" s="103"/>
    </row>
    <row r="1176" spans="1:14" x14ac:dyDescent="0.35">
      <c r="A1176">
        <v>10123</v>
      </c>
      <c r="B1176">
        <v>2020</v>
      </c>
      <c r="C1176">
        <v>12</v>
      </c>
      <c r="D1176" s="15">
        <v>44182</v>
      </c>
      <c r="E1176" s="107">
        <v>195023.37173654709</v>
      </c>
      <c r="K1176" s="15"/>
      <c r="L1176" s="102"/>
      <c r="N1176" s="103"/>
    </row>
    <row r="1177" spans="1:14" x14ac:dyDescent="0.35">
      <c r="A1177">
        <v>10123</v>
      </c>
      <c r="B1177">
        <v>2020</v>
      </c>
      <c r="C1177">
        <v>12</v>
      </c>
      <c r="D1177" s="15">
        <v>44183</v>
      </c>
      <c r="E1177" s="107">
        <v>195023.37173654709</v>
      </c>
      <c r="K1177" s="15"/>
      <c r="L1177" s="102"/>
      <c r="N1177" s="103"/>
    </row>
    <row r="1178" spans="1:14" x14ac:dyDescent="0.35">
      <c r="A1178">
        <v>10123</v>
      </c>
      <c r="B1178">
        <v>2020</v>
      </c>
      <c r="C1178">
        <v>12</v>
      </c>
      <c r="D1178" s="15">
        <v>44184</v>
      </c>
      <c r="E1178" s="107">
        <v>195023.37173654709</v>
      </c>
      <c r="K1178" s="15"/>
      <c r="L1178" s="102"/>
      <c r="N1178" s="103"/>
    </row>
    <row r="1179" spans="1:14" x14ac:dyDescent="0.35">
      <c r="A1179">
        <v>10123</v>
      </c>
      <c r="B1179">
        <v>2020</v>
      </c>
      <c r="C1179">
        <v>12</v>
      </c>
      <c r="D1179" s="15">
        <v>44185</v>
      </c>
      <c r="E1179" s="107">
        <v>195023.37173654709</v>
      </c>
      <c r="K1179" s="15"/>
      <c r="L1179" s="102"/>
      <c r="N1179" s="103"/>
    </row>
    <row r="1180" spans="1:14" x14ac:dyDescent="0.35">
      <c r="A1180">
        <v>10123</v>
      </c>
      <c r="B1180">
        <v>2020</v>
      </c>
      <c r="C1180">
        <v>12</v>
      </c>
      <c r="D1180" s="15">
        <v>44186</v>
      </c>
      <c r="E1180" s="107">
        <v>195023.37173654709</v>
      </c>
      <c r="K1180" s="15"/>
      <c r="L1180" s="102"/>
      <c r="N1180" s="103"/>
    </row>
    <row r="1181" spans="1:14" x14ac:dyDescent="0.35">
      <c r="A1181">
        <v>10123</v>
      </c>
      <c r="B1181">
        <v>2020</v>
      </c>
      <c r="C1181">
        <v>12</v>
      </c>
      <c r="D1181" s="15">
        <v>44187</v>
      </c>
      <c r="E1181" s="107">
        <v>195023.37173654709</v>
      </c>
      <c r="K1181" s="15"/>
      <c r="L1181" s="102"/>
      <c r="N1181" s="103"/>
    </row>
    <row r="1182" spans="1:14" x14ac:dyDescent="0.35">
      <c r="A1182">
        <v>10123</v>
      </c>
      <c r="B1182">
        <v>2020</v>
      </c>
      <c r="C1182">
        <v>12</v>
      </c>
      <c r="D1182" s="15">
        <v>44188</v>
      </c>
      <c r="E1182" s="107">
        <v>195023.37173654709</v>
      </c>
      <c r="K1182" s="15"/>
      <c r="L1182" s="102"/>
      <c r="N1182" s="103"/>
    </row>
    <row r="1183" spans="1:14" x14ac:dyDescent="0.35">
      <c r="A1183">
        <v>10123</v>
      </c>
      <c r="B1183">
        <v>2020</v>
      </c>
      <c r="C1183">
        <v>12</v>
      </c>
      <c r="D1183" s="15">
        <v>44189</v>
      </c>
      <c r="E1183" s="107">
        <v>195023.37173654709</v>
      </c>
      <c r="K1183" s="15"/>
      <c r="L1183" s="102"/>
      <c r="N1183" s="103"/>
    </row>
    <row r="1184" spans="1:14" x14ac:dyDescent="0.35">
      <c r="A1184">
        <v>10123</v>
      </c>
      <c r="B1184">
        <v>2020</v>
      </c>
      <c r="C1184">
        <v>12</v>
      </c>
      <c r="D1184" s="15">
        <v>44190</v>
      </c>
      <c r="E1184" s="107">
        <v>195023.37173654709</v>
      </c>
      <c r="K1184" s="15"/>
      <c r="L1184" s="102"/>
      <c r="N1184" s="103"/>
    </row>
    <row r="1185" spans="1:14" x14ac:dyDescent="0.35">
      <c r="A1185">
        <v>10123</v>
      </c>
      <c r="B1185">
        <v>2020</v>
      </c>
      <c r="C1185">
        <v>12</v>
      </c>
      <c r="D1185" s="15">
        <v>44191</v>
      </c>
      <c r="E1185" s="107">
        <v>195023.37173654709</v>
      </c>
      <c r="K1185" s="15"/>
      <c r="L1185" s="102"/>
      <c r="N1185" s="103"/>
    </row>
    <row r="1186" spans="1:14" x14ac:dyDescent="0.35">
      <c r="A1186">
        <v>10123</v>
      </c>
      <c r="B1186">
        <v>2020</v>
      </c>
      <c r="C1186">
        <v>12</v>
      </c>
      <c r="D1186" s="15">
        <v>44192</v>
      </c>
      <c r="E1186" s="107">
        <v>195023.37173654709</v>
      </c>
      <c r="K1186" s="15"/>
      <c r="L1186" s="102"/>
      <c r="N1186" s="103"/>
    </row>
    <row r="1187" spans="1:14" x14ac:dyDescent="0.35">
      <c r="A1187">
        <v>10123</v>
      </c>
      <c r="B1187">
        <v>2020</v>
      </c>
      <c r="C1187">
        <v>12</v>
      </c>
      <c r="D1187" s="15">
        <v>44193</v>
      </c>
      <c r="E1187" s="107">
        <v>195023.37173654709</v>
      </c>
      <c r="K1187" s="15"/>
      <c r="L1187" s="102"/>
      <c r="N1187" s="103"/>
    </row>
    <row r="1188" spans="1:14" x14ac:dyDescent="0.35">
      <c r="A1188">
        <v>10123</v>
      </c>
      <c r="B1188">
        <v>2020</v>
      </c>
      <c r="C1188">
        <v>12</v>
      </c>
      <c r="D1188" s="15">
        <v>44194</v>
      </c>
      <c r="E1188" s="107">
        <v>195023.37173654709</v>
      </c>
      <c r="K1188" s="15"/>
      <c r="L1188" s="102"/>
      <c r="N1188" s="103"/>
    </row>
    <row r="1189" spans="1:14" x14ac:dyDescent="0.35">
      <c r="A1189">
        <v>10123</v>
      </c>
      <c r="B1189">
        <v>2020</v>
      </c>
      <c r="C1189">
        <v>12</v>
      </c>
      <c r="D1189" s="15">
        <v>44195</v>
      </c>
      <c r="E1189" s="107">
        <v>195023.37173654709</v>
      </c>
      <c r="K1189" s="15"/>
      <c r="L1189" s="102"/>
      <c r="N1189" s="103"/>
    </row>
    <row r="1190" spans="1:14" x14ac:dyDescent="0.35">
      <c r="A1190">
        <v>10123</v>
      </c>
      <c r="B1190">
        <v>2020</v>
      </c>
      <c r="C1190">
        <v>12</v>
      </c>
      <c r="D1190" s="15">
        <v>44196</v>
      </c>
      <c r="E1190" s="107">
        <v>190909.42283566916</v>
      </c>
      <c r="K1190" s="15"/>
      <c r="N1190" s="103"/>
    </row>
    <row r="1191" spans="1:14" x14ac:dyDescent="0.35">
      <c r="A1191">
        <v>10123</v>
      </c>
      <c r="B1191">
        <v>2021</v>
      </c>
      <c r="C1191">
        <v>1</v>
      </c>
      <c r="D1191" s="15">
        <v>44197</v>
      </c>
      <c r="E1191" s="107">
        <v>189488.84372671042</v>
      </c>
      <c r="K1191" s="15"/>
      <c r="N1191" s="103"/>
    </row>
    <row r="1192" spans="1:14" x14ac:dyDescent="0.35">
      <c r="A1192">
        <v>10123</v>
      </c>
      <c r="B1192">
        <v>2021</v>
      </c>
      <c r="C1192">
        <v>1</v>
      </c>
      <c r="D1192" s="15">
        <v>44198</v>
      </c>
      <c r="E1192" s="107">
        <v>184855.51719266959</v>
      </c>
      <c r="K1192" s="15"/>
      <c r="N1192" s="103"/>
    </row>
    <row r="1193" spans="1:14" x14ac:dyDescent="0.35">
      <c r="A1193">
        <v>10123</v>
      </c>
      <c r="B1193">
        <v>2021</v>
      </c>
      <c r="C1193">
        <v>1</v>
      </c>
      <c r="D1193" s="15">
        <v>44199</v>
      </c>
      <c r="E1193" s="107">
        <v>184832.8388318033</v>
      </c>
      <c r="K1193" s="15"/>
      <c r="N1193" s="103"/>
    </row>
    <row r="1194" spans="1:14" x14ac:dyDescent="0.35">
      <c r="A1194">
        <v>10123</v>
      </c>
      <c r="B1194">
        <v>2021</v>
      </c>
      <c r="C1194">
        <v>1</v>
      </c>
      <c r="D1194" s="15">
        <v>44200</v>
      </c>
      <c r="E1194" s="107">
        <v>185120.4934629279</v>
      </c>
      <c r="K1194" s="15"/>
      <c r="N1194" s="103"/>
    </row>
    <row r="1195" spans="1:14" x14ac:dyDescent="0.35">
      <c r="A1195">
        <v>10123</v>
      </c>
      <c r="B1195">
        <v>2021</v>
      </c>
      <c r="C1195">
        <v>1</v>
      </c>
      <c r="D1195" s="15">
        <v>44201</v>
      </c>
      <c r="E1195" s="107">
        <v>186607.90502449041</v>
      </c>
      <c r="K1195" s="15"/>
      <c r="N1195" s="103"/>
    </row>
    <row r="1196" spans="1:14" x14ac:dyDescent="0.35">
      <c r="A1196">
        <v>10123</v>
      </c>
      <c r="B1196">
        <v>2021</v>
      </c>
      <c r="C1196">
        <v>1</v>
      </c>
      <c r="D1196" s="15">
        <v>44202</v>
      </c>
      <c r="E1196" s="107">
        <v>183228.8997215525</v>
      </c>
      <c r="K1196" s="15"/>
      <c r="N1196" s="103"/>
    </row>
    <row r="1197" spans="1:14" x14ac:dyDescent="0.35">
      <c r="A1197">
        <v>10123</v>
      </c>
      <c r="B1197">
        <v>2021</v>
      </c>
      <c r="C1197">
        <v>1</v>
      </c>
      <c r="D1197" s="15">
        <v>44203</v>
      </c>
      <c r="E1197" s="107">
        <v>183012.20451888707</v>
      </c>
      <c r="K1197" s="15"/>
      <c r="N1197" s="103"/>
    </row>
    <row r="1198" spans="1:14" x14ac:dyDescent="0.35">
      <c r="A1198">
        <v>10123</v>
      </c>
      <c r="B1198">
        <v>2021</v>
      </c>
      <c r="C1198">
        <v>1</v>
      </c>
      <c r="D1198" s="15">
        <v>44204</v>
      </c>
      <c r="E1198" s="107">
        <v>186668.57639281542</v>
      </c>
      <c r="K1198" s="15"/>
      <c r="N1198" s="103"/>
    </row>
    <row r="1199" spans="1:14" x14ac:dyDescent="0.35">
      <c r="A1199">
        <v>10123</v>
      </c>
      <c r="B1199">
        <v>2021</v>
      </c>
      <c r="C1199">
        <v>1</v>
      </c>
      <c r="D1199" s="15">
        <v>44205</v>
      </c>
      <c r="E1199" s="107">
        <v>185773.86749197208</v>
      </c>
      <c r="K1199" s="15"/>
      <c r="N1199" s="103"/>
    </row>
    <row r="1200" spans="1:14" x14ac:dyDescent="0.35">
      <c r="A1200">
        <v>10123</v>
      </c>
      <c r="B1200">
        <v>2021</v>
      </c>
      <c r="C1200">
        <v>1</v>
      </c>
      <c r="D1200" s="15">
        <v>44206</v>
      </c>
      <c r="E1200" s="107">
        <v>185752.31658975044</v>
      </c>
      <c r="K1200" s="15"/>
      <c r="N1200" s="103"/>
    </row>
    <row r="1201" spans="1:14" x14ac:dyDescent="0.35">
      <c r="A1201">
        <v>10123</v>
      </c>
      <c r="B1201">
        <v>2021</v>
      </c>
      <c r="C1201">
        <v>1</v>
      </c>
      <c r="D1201" s="15">
        <v>44207</v>
      </c>
      <c r="E1201" s="107">
        <v>186281.61144605791</v>
      </c>
      <c r="K1201" s="15"/>
      <c r="L1201" s="102"/>
      <c r="N1201" s="103"/>
    </row>
    <row r="1202" spans="1:14" x14ac:dyDescent="0.35">
      <c r="A1202">
        <v>10123</v>
      </c>
      <c r="B1202">
        <v>2021</v>
      </c>
      <c r="C1202">
        <v>1</v>
      </c>
      <c r="D1202" s="15">
        <v>44208</v>
      </c>
      <c r="E1202" s="107">
        <v>185066.95092165915</v>
      </c>
      <c r="K1202" s="15"/>
      <c r="N1202" s="103"/>
    </row>
    <row r="1203" spans="1:14" x14ac:dyDescent="0.35">
      <c r="A1203">
        <v>10123</v>
      </c>
      <c r="B1203">
        <v>2021</v>
      </c>
      <c r="C1203">
        <v>1</v>
      </c>
      <c r="D1203" s="15">
        <v>44209</v>
      </c>
      <c r="E1203" s="107">
        <v>182254.35265542168</v>
      </c>
      <c r="K1203" s="15"/>
      <c r="L1203" s="102"/>
      <c r="N1203" s="103"/>
    </row>
    <row r="1204" spans="1:14" x14ac:dyDescent="0.35">
      <c r="A1204">
        <v>10123</v>
      </c>
      <c r="B1204">
        <v>2021</v>
      </c>
      <c r="C1204">
        <v>1</v>
      </c>
      <c r="D1204" s="15">
        <v>44210</v>
      </c>
      <c r="E1204" s="107">
        <v>179842.23709531873</v>
      </c>
      <c r="K1204" s="15"/>
      <c r="N1204" s="103"/>
    </row>
    <row r="1205" spans="1:14" x14ac:dyDescent="0.35">
      <c r="A1205">
        <v>10123</v>
      </c>
      <c r="B1205">
        <v>2021</v>
      </c>
      <c r="C1205">
        <v>1</v>
      </c>
      <c r="D1205" s="15">
        <v>44211</v>
      </c>
      <c r="E1205" s="107">
        <v>185880.08349180457</v>
      </c>
      <c r="K1205" s="15"/>
      <c r="N1205" s="103"/>
    </row>
    <row r="1206" spans="1:14" x14ac:dyDescent="0.35">
      <c r="A1206">
        <v>10123</v>
      </c>
      <c r="B1206">
        <v>2021</v>
      </c>
      <c r="C1206">
        <v>1</v>
      </c>
      <c r="D1206" s="15">
        <v>44212</v>
      </c>
      <c r="E1206" s="107">
        <v>196184.32735524044</v>
      </c>
      <c r="K1206" s="15"/>
      <c r="N1206" s="103"/>
    </row>
    <row r="1207" spans="1:14" x14ac:dyDescent="0.35">
      <c r="A1207">
        <v>10123</v>
      </c>
      <c r="B1207">
        <v>2021</v>
      </c>
      <c r="C1207">
        <v>1</v>
      </c>
      <c r="D1207" s="15">
        <v>44213</v>
      </c>
      <c r="E1207" s="107">
        <v>195642.53649895292</v>
      </c>
      <c r="K1207" s="15"/>
      <c r="N1207" s="103"/>
    </row>
    <row r="1208" spans="1:14" x14ac:dyDescent="0.35">
      <c r="A1208">
        <v>10123</v>
      </c>
      <c r="B1208">
        <v>2021</v>
      </c>
      <c r="C1208">
        <v>1</v>
      </c>
      <c r="D1208" s="15">
        <v>44214</v>
      </c>
      <c r="E1208" s="107">
        <v>193916.47952423335</v>
      </c>
      <c r="K1208" s="15"/>
      <c r="N1208" s="103"/>
    </row>
    <row r="1209" spans="1:14" x14ac:dyDescent="0.35">
      <c r="A1209">
        <v>10123</v>
      </c>
      <c r="B1209">
        <v>2021</v>
      </c>
      <c r="C1209">
        <v>1</v>
      </c>
      <c r="D1209" s="15">
        <v>44215</v>
      </c>
      <c r="E1209" s="107">
        <v>196342.6530843142</v>
      </c>
      <c r="K1209" s="15"/>
      <c r="N1209" s="103"/>
    </row>
    <row r="1210" spans="1:14" x14ac:dyDescent="0.35">
      <c r="A1210">
        <v>10123</v>
      </c>
      <c r="B1210">
        <v>2021</v>
      </c>
      <c r="C1210">
        <v>1</v>
      </c>
      <c r="D1210" s="15">
        <v>44216</v>
      </c>
      <c r="E1210" s="107">
        <v>198383.64684049124</v>
      </c>
      <c r="K1210" s="15"/>
      <c r="N1210" s="103"/>
    </row>
    <row r="1211" spans="1:14" x14ac:dyDescent="0.35">
      <c r="A1211">
        <v>10123</v>
      </c>
      <c r="B1211">
        <v>2021</v>
      </c>
      <c r="C1211">
        <v>1</v>
      </c>
      <c r="D1211" s="15">
        <v>44217</v>
      </c>
      <c r="E1211" s="107">
        <v>196770.80550469086</v>
      </c>
      <c r="K1211" s="15"/>
      <c r="N1211" s="103"/>
    </row>
    <row r="1212" spans="1:14" x14ac:dyDescent="0.35">
      <c r="A1212">
        <v>10123</v>
      </c>
      <c r="B1212">
        <v>2021</v>
      </c>
      <c r="C1212">
        <v>1</v>
      </c>
      <c r="D1212" s="15">
        <v>44218</v>
      </c>
      <c r="E1212" s="107">
        <v>199564.87116945419</v>
      </c>
      <c r="K1212" s="15"/>
      <c r="N1212" s="103"/>
    </row>
    <row r="1213" spans="1:14" x14ac:dyDescent="0.35">
      <c r="A1213">
        <v>10123</v>
      </c>
      <c r="B1213">
        <v>2021</v>
      </c>
      <c r="C1213">
        <v>1</v>
      </c>
      <c r="D1213" s="15">
        <v>44219</v>
      </c>
      <c r="E1213" s="107">
        <v>198845.66999765663</v>
      </c>
      <c r="K1213" s="15"/>
      <c r="N1213" s="103"/>
    </row>
    <row r="1214" spans="1:14" x14ac:dyDescent="0.35">
      <c r="A1214">
        <v>10123</v>
      </c>
      <c r="B1214">
        <v>2021</v>
      </c>
      <c r="C1214">
        <v>1</v>
      </c>
      <c r="D1214" s="15">
        <v>44220</v>
      </c>
      <c r="E1214" s="107">
        <v>198775.95547145081</v>
      </c>
      <c r="K1214" s="15"/>
      <c r="N1214" s="103"/>
    </row>
    <row r="1215" spans="1:14" x14ac:dyDescent="0.35">
      <c r="A1215">
        <v>10123</v>
      </c>
      <c r="B1215">
        <v>2021</v>
      </c>
      <c r="C1215">
        <v>1</v>
      </c>
      <c r="D1215" s="15">
        <v>44221</v>
      </c>
      <c r="E1215" s="107">
        <v>196978.41057203253</v>
      </c>
      <c r="K1215" s="15"/>
      <c r="L1215" s="102"/>
      <c r="N1215" s="103"/>
    </row>
    <row r="1216" spans="1:14" x14ac:dyDescent="0.35">
      <c r="A1216">
        <v>10123</v>
      </c>
      <c r="B1216">
        <v>2021</v>
      </c>
      <c r="C1216">
        <v>1</v>
      </c>
      <c r="D1216" s="15">
        <v>44222</v>
      </c>
      <c r="E1216" s="107">
        <v>198881.61948632167</v>
      </c>
      <c r="K1216" s="15"/>
      <c r="N1216" s="103"/>
    </row>
    <row r="1217" spans="1:14" x14ac:dyDescent="0.35">
      <c r="A1217">
        <v>10123</v>
      </c>
      <c r="B1217">
        <v>2021</v>
      </c>
      <c r="C1217">
        <v>1</v>
      </c>
      <c r="D1217" s="15">
        <v>44223</v>
      </c>
      <c r="E1217" s="107">
        <v>199220.24464368206</v>
      </c>
      <c r="K1217" s="15"/>
      <c r="N1217" s="103"/>
    </row>
    <row r="1218" spans="1:14" x14ac:dyDescent="0.35">
      <c r="A1218">
        <v>10123</v>
      </c>
      <c r="B1218">
        <v>2021</v>
      </c>
      <c r="C1218">
        <v>1</v>
      </c>
      <c r="D1218" s="15">
        <v>44224</v>
      </c>
      <c r="E1218" s="107">
        <v>198635.32849422915</v>
      </c>
      <c r="K1218" s="15"/>
      <c r="N1218" s="103"/>
    </row>
    <row r="1219" spans="1:14" x14ac:dyDescent="0.35">
      <c r="A1219">
        <v>10123</v>
      </c>
      <c r="B1219">
        <v>2021</v>
      </c>
      <c r="C1219">
        <v>1</v>
      </c>
      <c r="D1219" s="15">
        <v>44225</v>
      </c>
      <c r="E1219" s="107">
        <v>199370.30234269332</v>
      </c>
      <c r="K1219" s="15"/>
      <c r="N1219" s="103"/>
    </row>
    <row r="1220" spans="1:14" x14ac:dyDescent="0.35">
      <c r="A1220">
        <v>10123</v>
      </c>
      <c r="B1220">
        <v>2021</v>
      </c>
      <c r="C1220">
        <v>1</v>
      </c>
      <c r="D1220" s="15">
        <v>44226</v>
      </c>
      <c r="E1220" s="107">
        <v>197706.27908216164</v>
      </c>
      <c r="K1220" s="15"/>
      <c r="L1220" s="102"/>
      <c r="N1220" s="103"/>
    </row>
    <row r="1221" spans="1:14" x14ac:dyDescent="0.35">
      <c r="A1221">
        <v>10123</v>
      </c>
      <c r="B1221">
        <v>2021</v>
      </c>
      <c r="C1221">
        <v>1</v>
      </c>
      <c r="D1221" s="15">
        <v>44227</v>
      </c>
      <c r="E1221" s="107">
        <v>199459.230643305</v>
      </c>
      <c r="K1221" s="15"/>
      <c r="N1221" s="103"/>
    </row>
    <row r="1222" spans="1:14" x14ac:dyDescent="0.35">
      <c r="A1222">
        <v>10123</v>
      </c>
      <c r="B1222">
        <v>2021</v>
      </c>
      <c r="C1222">
        <v>2</v>
      </c>
      <c r="D1222" s="15">
        <v>44228</v>
      </c>
      <c r="E1222" s="107">
        <v>197297.57532340832</v>
      </c>
      <c r="K1222" s="15"/>
      <c r="N1222" s="103"/>
    </row>
    <row r="1223" spans="1:14" x14ac:dyDescent="0.35">
      <c r="A1223">
        <v>10123</v>
      </c>
      <c r="B1223">
        <v>2021</v>
      </c>
      <c r="C1223">
        <v>2</v>
      </c>
      <c r="D1223" s="15">
        <v>44229</v>
      </c>
      <c r="E1223" s="107">
        <v>198729.84711062166</v>
      </c>
      <c r="K1223" s="15"/>
      <c r="N1223" s="103"/>
    </row>
    <row r="1224" spans="1:14" x14ac:dyDescent="0.35">
      <c r="A1224">
        <v>10123</v>
      </c>
      <c r="B1224">
        <v>2021</v>
      </c>
      <c r="C1224">
        <v>2</v>
      </c>
      <c r="D1224" s="15">
        <v>44230</v>
      </c>
      <c r="E1224" s="107">
        <v>198714.06268959376</v>
      </c>
      <c r="K1224" s="15"/>
      <c r="N1224" s="103"/>
    </row>
    <row r="1225" spans="1:14" x14ac:dyDescent="0.35">
      <c r="A1225">
        <v>10123</v>
      </c>
      <c r="B1225">
        <v>2021</v>
      </c>
      <c r="C1225">
        <v>2</v>
      </c>
      <c r="D1225" s="15">
        <v>44231</v>
      </c>
      <c r="E1225" s="107">
        <v>198416.22569758247</v>
      </c>
      <c r="K1225" s="15"/>
      <c r="N1225" s="103"/>
    </row>
    <row r="1226" spans="1:14" x14ac:dyDescent="0.35">
      <c r="A1226">
        <v>10123</v>
      </c>
      <c r="B1226">
        <v>2021</v>
      </c>
      <c r="C1226">
        <v>2</v>
      </c>
      <c r="D1226" s="15">
        <v>44232</v>
      </c>
      <c r="E1226" s="107">
        <v>199924.80059745748</v>
      </c>
      <c r="K1226" s="15"/>
      <c r="N1226" s="103"/>
    </row>
    <row r="1227" spans="1:14" x14ac:dyDescent="0.35">
      <c r="A1227">
        <v>10123</v>
      </c>
      <c r="B1227">
        <v>2021</v>
      </c>
      <c r="C1227">
        <v>2</v>
      </c>
      <c r="D1227" s="15">
        <v>44233</v>
      </c>
      <c r="E1227" s="107">
        <v>198336.78684056501</v>
      </c>
      <c r="K1227" s="15"/>
      <c r="N1227" s="103"/>
    </row>
    <row r="1228" spans="1:14" x14ac:dyDescent="0.35">
      <c r="A1228">
        <v>10123</v>
      </c>
      <c r="B1228">
        <v>2021</v>
      </c>
      <c r="C1228">
        <v>2</v>
      </c>
      <c r="D1228" s="15">
        <v>44234</v>
      </c>
      <c r="E1228" s="107">
        <v>199203.52067378376</v>
      </c>
      <c r="K1228" s="15"/>
      <c r="L1228" s="102"/>
      <c r="N1228" s="103"/>
    </row>
    <row r="1229" spans="1:14" x14ac:dyDescent="0.35">
      <c r="A1229">
        <v>10123</v>
      </c>
      <c r="B1229">
        <v>2021</v>
      </c>
      <c r="C1229">
        <v>2</v>
      </c>
      <c r="D1229" s="15">
        <v>44235</v>
      </c>
      <c r="E1229" s="107">
        <v>201367.11381322585</v>
      </c>
      <c r="K1229" s="15"/>
      <c r="N1229" s="103"/>
    </row>
    <row r="1230" spans="1:14" x14ac:dyDescent="0.35">
      <c r="A1230">
        <v>10123</v>
      </c>
      <c r="B1230">
        <v>2021</v>
      </c>
      <c r="C1230">
        <v>2</v>
      </c>
      <c r="D1230" s="15">
        <v>44236</v>
      </c>
      <c r="E1230" s="107">
        <v>201882.29194775122</v>
      </c>
      <c r="K1230" s="15"/>
      <c r="N1230" s="103"/>
    </row>
    <row r="1231" spans="1:14" x14ac:dyDescent="0.35">
      <c r="A1231">
        <v>10123</v>
      </c>
      <c r="B1231">
        <v>2021</v>
      </c>
      <c r="C1231">
        <v>2</v>
      </c>
      <c r="D1231" s="15">
        <v>44237</v>
      </c>
      <c r="E1231" s="107">
        <v>202756.29554035666</v>
      </c>
      <c r="K1231" s="15"/>
      <c r="N1231" s="103"/>
    </row>
    <row r="1232" spans="1:14" x14ac:dyDescent="0.35">
      <c r="A1232">
        <v>10123</v>
      </c>
      <c r="B1232">
        <v>2021</v>
      </c>
      <c r="C1232">
        <v>2</v>
      </c>
      <c r="D1232" s="15">
        <v>44238</v>
      </c>
      <c r="E1232" s="107">
        <v>203032.21755495877</v>
      </c>
      <c r="K1232" s="15"/>
      <c r="N1232" s="103"/>
    </row>
    <row r="1233" spans="1:14" x14ac:dyDescent="0.35">
      <c r="A1233">
        <v>10123</v>
      </c>
      <c r="B1233">
        <v>2021</v>
      </c>
      <c r="C1233">
        <v>2</v>
      </c>
      <c r="D1233" s="15">
        <v>44239</v>
      </c>
      <c r="E1233" s="107">
        <v>204494.27304137335</v>
      </c>
      <c r="K1233" s="15"/>
      <c r="L1233" s="102"/>
      <c r="N1233" s="103"/>
    </row>
    <row r="1234" spans="1:14" x14ac:dyDescent="0.35">
      <c r="A1234">
        <v>10123</v>
      </c>
      <c r="B1234">
        <v>2021</v>
      </c>
      <c r="C1234">
        <v>2</v>
      </c>
      <c r="D1234" s="15">
        <v>44240</v>
      </c>
      <c r="E1234" s="107">
        <v>203051.37260756039</v>
      </c>
      <c r="K1234" s="15"/>
      <c r="N1234" s="103"/>
    </row>
    <row r="1235" spans="1:14" x14ac:dyDescent="0.35">
      <c r="A1235">
        <v>10123</v>
      </c>
      <c r="B1235">
        <v>2021</v>
      </c>
      <c r="C1235">
        <v>2</v>
      </c>
      <c r="D1235" s="15">
        <v>44241</v>
      </c>
      <c r="E1235" s="107">
        <v>202238.5453907979</v>
      </c>
      <c r="K1235" s="15"/>
      <c r="N1235" s="103"/>
    </row>
    <row r="1236" spans="1:14" x14ac:dyDescent="0.35">
      <c r="A1236">
        <v>10123</v>
      </c>
      <c r="B1236">
        <v>2021</v>
      </c>
      <c r="C1236">
        <v>2</v>
      </c>
      <c r="D1236" s="15">
        <v>44242</v>
      </c>
      <c r="E1236" s="107">
        <v>202775.00430724458</v>
      </c>
      <c r="K1236" s="15"/>
      <c r="L1236" s="102"/>
      <c r="N1236" s="103"/>
    </row>
    <row r="1237" spans="1:14" x14ac:dyDescent="0.35">
      <c r="A1237">
        <v>10123</v>
      </c>
      <c r="B1237">
        <v>2021</v>
      </c>
      <c r="C1237">
        <v>2</v>
      </c>
      <c r="D1237" s="15">
        <v>44243</v>
      </c>
      <c r="E1237" s="107">
        <v>202213.788278055</v>
      </c>
      <c r="K1237" s="15"/>
      <c r="N1237" s="103"/>
    </row>
    <row r="1238" spans="1:14" x14ac:dyDescent="0.35">
      <c r="A1238">
        <v>10123</v>
      </c>
      <c r="B1238">
        <v>2021</v>
      </c>
      <c r="C1238">
        <v>2</v>
      </c>
      <c r="D1238" s="15">
        <v>44244</v>
      </c>
      <c r="E1238" s="107">
        <v>202036.71854901125</v>
      </c>
      <c r="K1238" s="15"/>
      <c r="L1238" s="102"/>
      <c r="N1238" s="103"/>
    </row>
    <row r="1239" spans="1:14" x14ac:dyDescent="0.35">
      <c r="A1239">
        <v>10123</v>
      </c>
      <c r="B1239">
        <v>2021</v>
      </c>
      <c r="C1239">
        <v>2</v>
      </c>
      <c r="D1239" s="15">
        <v>44245</v>
      </c>
      <c r="E1239" s="107">
        <v>202711.32638253292</v>
      </c>
      <c r="K1239" s="15"/>
      <c r="N1239" s="103"/>
    </row>
    <row r="1240" spans="1:14" x14ac:dyDescent="0.35">
      <c r="A1240">
        <v>10123</v>
      </c>
      <c r="B1240">
        <v>2021</v>
      </c>
      <c r="C1240">
        <v>2</v>
      </c>
      <c r="D1240" s="15">
        <v>44246</v>
      </c>
      <c r="E1240" s="107">
        <v>202487.33793175872</v>
      </c>
      <c r="K1240" s="15"/>
      <c r="N1240" s="103"/>
    </row>
    <row r="1241" spans="1:14" x14ac:dyDescent="0.35">
      <c r="A1241">
        <v>10123</v>
      </c>
      <c r="B1241">
        <v>2021</v>
      </c>
      <c r="C1241">
        <v>2</v>
      </c>
      <c r="D1241" s="15">
        <v>44247</v>
      </c>
      <c r="E1241" s="107">
        <v>203198.8230584554</v>
      </c>
      <c r="K1241" s="15"/>
      <c r="N1241" s="103"/>
    </row>
    <row r="1242" spans="1:14" x14ac:dyDescent="0.35">
      <c r="A1242">
        <v>10123</v>
      </c>
      <c r="B1242">
        <v>2021</v>
      </c>
      <c r="C1242">
        <v>2</v>
      </c>
      <c r="D1242" s="15">
        <v>44248</v>
      </c>
      <c r="E1242" s="107">
        <v>203716.81983959253</v>
      </c>
      <c r="K1242" s="15"/>
      <c r="L1242" s="102"/>
      <c r="N1242" s="103"/>
    </row>
    <row r="1243" spans="1:14" x14ac:dyDescent="0.35">
      <c r="A1243">
        <v>10123</v>
      </c>
      <c r="B1243">
        <v>2021</v>
      </c>
      <c r="C1243">
        <v>2</v>
      </c>
      <c r="D1243" s="15">
        <v>44249</v>
      </c>
      <c r="E1243" s="107">
        <v>202935.19738969835</v>
      </c>
      <c r="K1243" s="15"/>
      <c r="N1243" s="103"/>
    </row>
    <row r="1244" spans="1:14" x14ac:dyDescent="0.35">
      <c r="A1244">
        <v>10123</v>
      </c>
      <c r="B1244">
        <v>2021</v>
      </c>
      <c r="C1244">
        <v>2</v>
      </c>
      <c r="D1244" s="15">
        <v>44250</v>
      </c>
      <c r="E1244" s="107">
        <v>202907.39848748667</v>
      </c>
      <c r="K1244" s="15"/>
      <c r="N1244" s="103"/>
    </row>
    <row r="1245" spans="1:14" x14ac:dyDescent="0.35">
      <c r="A1245">
        <v>10123</v>
      </c>
      <c r="B1245">
        <v>2021</v>
      </c>
      <c r="C1245">
        <v>2</v>
      </c>
      <c r="D1245" s="15">
        <v>44251</v>
      </c>
      <c r="E1245" s="107">
        <v>202378.98445824542</v>
      </c>
      <c r="K1245" s="15"/>
      <c r="L1245" s="102"/>
      <c r="N1245" s="103"/>
    </row>
    <row r="1246" spans="1:14" x14ac:dyDescent="0.35">
      <c r="A1246">
        <v>10123</v>
      </c>
      <c r="B1246">
        <v>2021</v>
      </c>
      <c r="C1246">
        <v>2</v>
      </c>
      <c r="D1246" s="15">
        <v>44252</v>
      </c>
      <c r="E1246" s="107">
        <v>202347.21596205502</v>
      </c>
      <c r="K1246" s="15"/>
      <c r="L1246" s="102"/>
      <c r="N1246" s="103"/>
    </row>
    <row r="1247" spans="1:14" x14ac:dyDescent="0.35">
      <c r="A1247">
        <v>10123</v>
      </c>
      <c r="B1247">
        <v>2021</v>
      </c>
      <c r="C1247">
        <v>2</v>
      </c>
      <c r="D1247" s="15">
        <v>44253</v>
      </c>
      <c r="E1247" s="107">
        <v>204663.21567268542</v>
      </c>
      <c r="K1247" s="15"/>
      <c r="N1247" s="103"/>
    </row>
    <row r="1248" spans="1:14" x14ac:dyDescent="0.35">
      <c r="A1248">
        <v>10123</v>
      </c>
      <c r="B1248">
        <v>2021</v>
      </c>
      <c r="C1248">
        <v>2</v>
      </c>
      <c r="D1248" s="15">
        <v>44254</v>
      </c>
      <c r="E1248" s="107">
        <v>202717.71531485379</v>
      </c>
      <c r="K1248" s="15"/>
      <c r="N1248" s="103"/>
    </row>
    <row r="1249" spans="1:14" x14ac:dyDescent="0.35">
      <c r="A1249">
        <v>10123</v>
      </c>
      <c r="B1249">
        <v>2021</v>
      </c>
      <c r="C1249">
        <v>2</v>
      </c>
      <c r="D1249" s="15">
        <v>44255</v>
      </c>
      <c r="E1249" s="107">
        <v>200740.28203977915</v>
      </c>
      <c r="K1249" s="15"/>
      <c r="L1249" s="102"/>
      <c r="N1249" s="103"/>
    </row>
    <row r="1250" spans="1:14" x14ac:dyDescent="0.35">
      <c r="A1250">
        <v>10123</v>
      </c>
      <c r="B1250">
        <v>2021</v>
      </c>
      <c r="C1250">
        <v>3</v>
      </c>
      <c r="D1250" s="15">
        <v>44256</v>
      </c>
      <c r="E1250" s="107">
        <v>168828.53987961874</v>
      </c>
      <c r="K1250" s="15"/>
      <c r="L1250" s="102"/>
      <c r="N1250" s="103"/>
    </row>
    <row r="1251" spans="1:14" x14ac:dyDescent="0.35">
      <c r="A1251">
        <v>10123</v>
      </c>
      <c r="B1251">
        <v>2021</v>
      </c>
      <c r="C1251">
        <v>3</v>
      </c>
      <c r="D1251" s="15">
        <v>44257</v>
      </c>
      <c r="E1251" s="107">
        <v>169053.51485670751</v>
      </c>
      <c r="K1251" s="15"/>
      <c r="N1251" s="103"/>
    </row>
    <row r="1252" spans="1:14" x14ac:dyDescent="0.35">
      <c r="A1252">
        <v>10123</v>
      </c>
      <c r="B1252">
        <v>2021</v>
      </c>
      <c r="C1252">
        <v>3</v>
      </c>
      <c r="D1252" s="15">
        <v>44258</v>
      </c>
      <c r="E1252" s="107">
        <v>203599.34686985333</v>
      </c>
      <c r="K1252" s="15"/>
      <c r="N1252" s="103"/>
    </row>
    <row r="1253" spans="1:14" x14ac:dyDescent="0.35">
      <c r="A1253">
        <v>10123</v>
      </c>
      <c r="B1253">
        <v>2021</v>
      </c>
      <c r="C1253">
        <v>3</v>
      </c>
      <c r="D1253" s="15">
        <v>44259</v>
      </c>
      <c r="E1253" s="107">
        <v>203152.63248709959</v>
      </c>
      <c r="K1253" s="15"/>
      <c r="N1253" s="103"/>
    </row>
    <row r="1254" spans="1:14" x14ac:dyDescent="0.35">
      <c r="A1254">
        <v>10123</v>
      </c>
      <c r="B1254">
        <v>2021</v>
      </c>
      <c r="C1254">
        <v>3</v>
      </c>
      <c r="D1254" s="15">
        <v>44260</v>
      </c>
      <c r="E1254" s="107">
        <v>204589.10288332877</v>
      </c>
      <c r="K1254" s="15"/>
      <c r="N1254" s="103"/>
    </row>
    <row r="1255" spans="1:14" x14ac:dyDescent="0.35">
      <c r="A1255">
        <v>10123</v>
      </c>
      <c r="B1255">
        <v>2021</v>
      </c>
      <c r="C1255">
        <v>3</v>
      </c>
      <c r="D1255" s="15">
        <v>44261</v>
      </c>
      <c r="E1255" s="107">
        <v>204607.31838705958</v>
      </c>
      <c r="K1255" s="15"/>
      <c r="N1255" s="103"/>
    </row>
    <row r="1256" spans="1:14" x14ac:dyDescent="0.35">
      <c r="A1256">
        <v>10123</v>
      </c>
      <c r="B1256">
        <v>2021</v>
      </c>
      <c r="C1256">
        <v>3</v>
      </c>
      <c r="D1256" s="15">
        <v>44262</v>
      </c>
      <c r="E1256" s="107">
        <v>203427.84396786834</v>
      </c>
      <c r="K1256" s="15"/>
      <c r="L1256" s="102"/>
      <c r="N1256" s="103"/>
    </row>
    <row r="1257" spans="1:14" x14ac:dyDescent="0.35">
      <c r="A1257">
        <v>10123</v>
      </c>
      <c r="B1257">
        <v>2021</v>
      </c>
      <c r="C1257">
        <v>3</v>
      </c>
      <c r="D1257" s="15">
        <v>44263</v>
      </c>
      <c r="E1257" s="107">
        <v>202721.77886371958</v>
      </c>
      <c r="K1257" s="15"/>
      <c r="L1257" s="102"/>
      <c r="N1257" s="103"/>
    </row>
    <row r="1258" spans="1:14" x14ac:dyDescent="0.35">
      <c r="A1258">
        <v>10123</v>
      </c>
      <c r="B1258">
        <v>2021</v>
      </c>
      <c r="C1258">
        <v>3</v>
      </c>
      <c r="D1258" s="15">
        <v>44264</v>
      </c>
      <c r="E1258" s="107">
        <v>201421.70160261376</v>
      </c>
      <c r="K1258" s="15"/>
      <c r="N1258" s="103"/>
    </row>
    <row r="1259" spans="1:14" x14ac:dyDescent="0.35">
      <c r="A1259">
        <v>10123</v>
      </c>
      <c r="B1259">
        <v>2021</v>
      </c>
      <c r="C1259">
        <v>3</v>
      </c>
      <c r="D1259" s="15">
        <v>44265</v>
      </c>
      <c r="E1259" s="107">
        <v>203678.9149148404</v>
      </c>
      <c r="K1259" s="15"/>
      <c r="L1259" s="102"/>
      <c r="N1259" s="103"/>
    </row>
    <row r="1260" spans="1:14" x14ac:dyDescent="0.35">
      <c r="A1260">
        <v>10123</v>
      </c>
      <c r="B1260">
        <v>2021</v>
      </c>
      <c r="C1260">
        <v>3</v>
      </c>
      <c r="D1260" s="15">
        <v>44266</v>
      </c>
      <c r="E1260" s="107">
        <v>204982.28059699375</v>
      </c>
      <c r="K1260" s="15"/>
      <c r="N1260" s="103"/>
    </row>
    <row r="1261" spans="1:14" x14ac:dyDescent="0.35">
      <c r="A1261">
        <v>10123</v>
      </c>
      <c r="B1261">
        <v>2021</v>
      </c>
      <c r="C1261">
        <v>3</v>
      </c>
      <c r="D1261" s="15">
        <v>44267</v>
      </c>
      <c r="E1261" s="107">
        <v>204262.93262068587</v>
      </c>
      <c r="K1261" s="15"/>
      <c r="L1261" s="102"/>
      <c r="N1261" s="103"/>
    </row>
    <row r="1262" spans="1:14" x14ac:dyDescent="0.35">
      <c r="A1262">
        <v>10123</v>
      </c>
      <c r="B1262">
        <v>2021</v>
      </c>
      <c r="C1262">
        <v>3</v>
      </c>
      <c r="D1262" s="15">
        <v>44268</v>
      </c>
      <c r="E1262" s="107">
        <v>204195.279229815</v>
      </c>
      <c r="K1262" s="15"/>
      <c r="N1262" s="103"/>
    </row>
    <row r="1263" spans="1:14" x14ac:dyDescent="0.35">
      <c r="A1263">
        <v>10123</v>
      </c>
      <c r="B1263">
        <v>2021</v>
      </c>
      <c r="C1263">
        <v>3</v>
      </c>
      <c r="D1263" s="15">
        <v>44269</v>
      </c>
      <c r="E1263" s="107">
        <v>213611.7313656561</v>
      </c>
      <c r="K1263" s="15"/>
      <c r="N1263" s="103"/>
    </row>
    <row r="1264" spans="1:14" x14ac:dyDescent="0.35">
      <c r="A1264">
        <v>10123</v>
      </c>
      <c r="B1264">
        <v>2021</v>
      </c>
      <c r="C1264">
        <v>3</v>
      </c>
      <c r="D1264" s="15">
        <v>44270</v>
      </c>
      <c r="E1264" s="107">
        <v>204277.68941013629</v>
      </c>
      <c r="K1264" s="15"/>
      <c r="L1264" s="102"/>
      <c r="N1264" s="103"/>
    </row>
    <row r="1265" spans="1:14" x14ac:dyDescent="0.35">
      <c r="A1265">
        <v>10123</v>
      </c>
      <c r="B1265">
        <v>2021</v>
      </c>
      <c r="C1265">
        <v>3</v>
      </c>
      <c r="D1265" s="15">
        <v>44271</v>
      </c>
      <c r="E1265" s="107">
        <v>204880.51570993665</v>
      </c>
      <c r="K1265" s="15"/>
      <c r="N1265" s="103"/>
    </row>
    <row r="1266" spans="1:14" x14ac:dyDescent="0.35">
      <c r="A1266">
        <v>10123</v>
      </c>
      <c r="B1266">
        <v>2021</v>
      </c>
      <c r="C1266">
        <v>3</v>
      </c>
      <c r="D1266" s="15">
        <v>44272</v>
      </c>
      <c r="E1266" s="107">
        <v>203721.61741101378</v>
      </c>
      <c r="K1266" s="15"/>
      <c r="N1266" s="103"/>
    </row>
    <row r="1267" spans="1:14" x14ac:dyDescent="0.35">
      <c r="A1267">
        <v>10123</v>
      </c>
      <c r="B1267">
        <v>2021</v>
      </c>
      <c r="C1267">
        <v>3</v>
      </c>
      <c r="D1267" s="15">
        <v>44273</v>
      </c>
      <c r="E1267" s="107">
        <v>202551.62069105581</v>
      </c>
      <c r="K1267" s="15"/>
      <c r="L1267" s="102"/>
      <c r="N1267" s="103"/>
    </row>
    <row r="1268" spans="1:14" x14ac:dyDescent="0.35">
      <c r="A1268">
        <v>10123</v>
      </c>
      <c r="B1268">
        <v>2021</v>
      </c>
      <c r="C1268">
        <v>3</v>
      </c>
      <c r="D1268" s="15">
        <v>44274</v>
      </c>
      <c r="E1268" s="107">
        <v>202452.86236038455</v>
      </c>
      <c r="K1268" s="15"/>
      <c r="N1268" s="103"/>
    </row>
    <row r="1269" spans="1:14" x14ac:dyDescent="0.35">
      <c r="A1269">
        <v>10123</v>
      </c>
      <c r="B1269">
        <v>2021</v>
      </c>
      <c r="C1269">
        <v>3</v>
      </c>
      <c r="D1269" s="15">
        <v>44275</v>
      </c>
      <c r="E1269" s="107">
        <v>203470.85181742455</v>
      </c>
      <c r="K1269" s="15"/>
      <c r="L1269" s="102"/>
      <c r="N1269" s="103"/>
    </row>
    <row r="1270" spans="1:14" x14ac:dyDescent="0.35">
      <c r="A1270">
        <v>10123</v>
      </c>
      <c r="B1270">
        <v>2021</v>
      </c>
      <c r="C1270">
        <v>3</v>
      </c>
      <c r="D1270" s="15">
        <v>44276</v>
      </c>
      <c r="E1270" s="107">
        <v>203297.77517108127</v>
      </c>
      <c r="K1270" s="15"/>
      <c r="N1270" s="103"/>
    </row>
    <row r="1271" spans="1:14" x14ac:dyDescent="0.35">
      <c r="A1271">
        <v>10123</v>
      </c>
      <c r="B1271">
        <v>2021</v>
      </c>
      <c r="C1271">
        <v>3</v>
      </c>
      <c r="D1271" s="15">
        <v>44277</v>
      </c>
      <c r="E1271" s="107">
        <v>203143.41903598621</v>
      </c>
      <c r="K1271" s="15"/>
      <c r="N1271" s="103"/>
    </row>
    <row r="1272" spans="1:14" x14ac:dyDescent="0.35">
      <c r="A1272">
        <v>10123</v>
      </c>
      <c r="B1272">
        <v>2021</v>
      </c>
      <c r="C1272">
        <v>3</v>
      </c>
      <c r="D1272" s="15">
        <v>44278</v>
      </c>
      <c r="E1272" s="107">
        <v>203522.25101283207</v>
      </c>
      <c r="K1272" s="15"/>
      <c r="L1272" s="102"/>
      <c r="N1272" s="103"/>
    </row>
    <row r="1273" spans="1:14" x14ac:dyDescent="0.35">
      <c r="A1273">
        <v>10123</v>
      </c>
      <c r="B1273">
        <v>2021</v>
      </c>
      <c r="C1273">
        <v>3</v>
      </c>
      <c r="D1273" s="15">
        <v>44279</v>
      </c>
      <c r="E1273" s="107">
        <v>203632.00206529043</v>
      </c>
      <c r="K1273" s="15"/>
      <c r="N1273" s="103"/>
    </row>
    <row r="1274" spans="1:14" x14ac:dyDescent="0.35">
      <c r="A1274">
        <v>10123</v>
      </c>
      <c r="B1274">
        <v>2021</v>
      </c>
      <c r="C1274">
        <v>3</v>
      </c>
      <c r="D1274" s="15">
        <v>44280</v>
      </c>
      <c r="E1274" s="107">
        <v>205287.26990478334</v>
      </c>
      <c r="K1274" s="15"/>
      <c r="N1274" s="103"/>
    </row>
    <row r="1275" spans="1:14" x14ac:dyDescent="0.35">
      <c r="A1275">
        <v>10123</v>
      </c>
      <c r="B1275">
        <v>2021</v>
      </c>
      <c r="C1275">
        <v>3</v>
      </c>
      <c r="D1275" s="15">
        <v>44281</v>
      </c>
      <c r="E1275" s="107">
        <v>196258.9157912129</v>
      </c>
      <c r="K1275" s="15"/>
      <c r="L1275" s="102"/>
      <c r="N1275" s="103"/>
    </row>
    <row r="1276" spans="1:14" x14ac:dyDescent="0.35">
      <c r="A1276">
        <v>10123</v>
      </c>
      <c r="B1276">
        <v>2021</v>
      </c>
      <c r="C1276">
        <v>3</v>
      </c>
      <c r="D1276" s="15">
        <v>44282</v>
      </c>
      <c r="E1276" s="107">
        <v>190275.69241719751</v>
      </c>
      <c r="K1276" s="15"/>
      <c r="N1276" s="103"/>
    </row>
    <row r="1277" spans="1:14" x14ac:dyDescent="0.35">
      <c r="A1277">
        <v>10123</v>
      </c>
      <c r="B1277">
        <v>2021</v>
      </c>
      <c r="C1277">
        <v>3</v>
      </c>
      <c r="D1277" s="15">
        <v>44283</v>
      </c>
      <c r="E1277" s="107">
        <v>202918.47341980002</v>
      </c>
      <c r="K1277" s="15"/>
      <c r="N1277" s="103"/>
    </row>
    <row r="1278" spans="1:14" x14ac:dyDescent="0.35">
      <c r="A1278">
        <v>10123</v>
      </c>
      <c r="B1278">
        <v>2021</v>
      </c>
      <c r="C1278">
        <v>3</v>
      </c>
      <c r="D1278" s="15">
        <v>44284</v>
      </c>
      <c r="E1278" s="107">
        <v>202460.59014984625</v>
      </c>
      <c r="K1278" s="15"/>
      <c r="N1278" s="103"/>
    </row>
    <row r="1279" spans="1:14" x14ac:dyDescent="0.35">
      <c r="A1279">
        <v>10123</v>
      </c>
      <c r="B1279">
        <v>2021</v>
      </c>
      <c r="C1279">
        <v>3</v>
      </c>
      <c r="D1279" s="15">
        <v>44285</v>
      </c>
      <c r="E1279" s="107">
        <v>204148.630628385</v>
      </c>
      <c r="K1279" s="15"/>
      <c r="L1279" s="102"/>
      <c r="N1279" s="103"/>
    </row>
    <row r="1280" spans="1:14" x14ac:dyDescent="0.35">
      <c r="A1280">
        <v>10123</v>
      </c>
      <c r="B1280">
        <v>2021</v>
      </c>
      <c r="C1280">
        <v>3</v>
      </c>
      <c r="D1280" s="15">
        <v>44286</v>
      </c>
      <c r="E1280" s="107">
        <v>187670.42322582079</v>
      </c>
      <c r="K1280" s="15"/>
      <c r="N1280" s="103"/>
    </row>
    <row r="1281" spans="1:14" x14ac:dyDescent="0.35">
      <c r="A1281">
        <v>10123</v>
      </c>
      <c r="B1281">
        <v>2021</v>
      </c>
      <c r="C1281">
        <v>4</v>
      </c>
      <c r="D1281" s="15">
        <v>44287</v>
      </c>
      <c r="E1281" s="107">
        <v>144350.77850471792</v>
      </c>
      <c r="K1281" s="15"/>
      <c r="N1281" s="103"/>
    </row>
    <row r="1282" spans="1:14" x14ac:dyDescent="0.35">
      <c r="A1282">
        <v>10123</v>
      </c>
      <c r="B1282">
        <v>2021</v>
      </c>
      <c r="C1282">
        <v>4</v>
      </c>
      <c r="D1282" s="15">
        <v>44288</v>
      </c>
      <c r="E1282" s="107">
        <v>157998.92377641043</v>
      </c>
      <c r="K1282" s="15"/>
      <c r="L1282" s="102"/>
      <c r="N1282" s="103"/>
    </row>
    <row r="1283" spans="1:14" x14ac:dyDescent="0.35">
      <c r="A1283">
        <v>10123</v>
      </c>
      <c r="B1283">
        <v>2021</v>
      </c>
      <c r="C1283">
        <v>4</v>
      </c>
      <c r="D1283" s="15">
        <v>44289</v>
      </c>
      <c r="E1283" s="107">
        <v>154319.38615063875</v>
      </c>
      <c r="K1283" s="15"/>
      <c r="N1283" s="103"/>
    </row>
    <row r="1284" spans="1:14" x14ac:dyDescent="0.35">
      <c r="A1284">
        <v>10123</v>
      </c>
      <c r="B1284">
        <v>2021</v>
      </c>
      <c r="C1284">
        <v>4</v>
      </c>
      <c r="D1284" s="15">
        <v>44290</v>
      </c>
      <c r="E1284" s="107">
        <v>154071.08100065499</v>
      </c>
      <c r="K1284" s="15"/>
      <c r="N1284" s="103"/>
    </row>
    <row r="1285" spans="1:14" x14ac:dyDescent="0.35">
      <c r="A1285">
        <v>10123</v>
      </c>
      <c r="B1285">
        <v>2021</v>
      </c>
      <c r="C1285">
        <v>4</v>
      </c>
      <c r="D1285" s="15">
        <v>44291</v>
      </c>
      <c r="E1285" s="107">
        <v>163731.3521959346</v>
      </c>
      <c r="K1285" s="15"/>
      <c r="N1285" s="103"/>
    </row>
    <row r="1286" spans="1:14" x14ac:dyDescent="0.35">
      <c r="A1286">
        <v>10123</v>
      </c>
      <c r="B1286">
        <v>2021</v>
      </c>
      <c r="C1286">
        <v>4</v>
      </c>
      <c r="D1286" s="15">
        <v>44292</v>
      </c>
      <c r="E1286" s="107">
        <v>174682.36975759789</v>
      </c>
      <c r="K1286" s="15"/>
      <c r="N1286" s="103"/>
    </row>
    <row r="1287" spans="1:14" x14ac:dyDescent="0.35">
      <c r="A1287">
        <v>10123</v>
      </c>
      <c r="B1287">
        <v>2021</v>
      </c>
      <c r="C1287">
        <v>4</v>
      </c>
      <c r="D1287" s="15">
        <v>44293</v>
      </c>
      <c r="E1287" s="107">
        <v>175270.88555366165</v>
      </c>
      <c r="K1287" s="15"/>
      <c r="N1287" s="103"/>
    </row>
    <row r="1288" spans="1:14" x14ac:dyDescent="0.35">
      <c r="A1288">
        <v>10123</v>
      </c>
      <c r="B1288">
        <v>2021</v>
      </c>
      <c r="C1288">
        <v>4</v>
      </c>
      <c r="D1288" s="15">
        <v>44294</v>
      </c>
      <c r="E1288" s="107">
        <v>175171.87471923127</v>
      </c>
      <c r="K1288" s="15"/>
      <c r="N1288" s="103"/>
    </row>
    <row r="1289" spans="1:14" x14ac:dyDescent="0.35">
      <c r="A1289">
        <v>10123</v>
      </c>
      <c r="B1289">
        <v>2021</v>
      </c>
      <c r="C1289">
        <v>4</v>
      </c>
      <c r="D1289" s="15">
        <v>44295</v>
      </c>
      <c r="E1289" s="107">
        <v>181956.16333258417</v>
      </c>
      <c r="K1289" s="15"/>
      <c r="N1289" s="103"/>
    </row>
    <row r="1290" spans="1:14" x14ac:dyDescent="0.35">
      <c r="A1290">
        <v>10123</v>
      </c>
      <c r="B1290">
        <v>2021</v>
      </c>
      <c r="C1290">
        <v>4</v>
      </c>
      <c r="D1290" s="15">
        <v>44296</v>
      </c>
      <c r="E1290" s="107">
        <v>183092.89415033875</v>
      </c>
      <c r="K1290" s="15"/>
      <c r="N1290" s="103"/>
    </row>
    <row r="1291" spans="1:14" x14ac:dyDescent="0.35">
      <c r="A1291">
        <v>10123</v>
      </c>
      <c r="B1291">
        <v>2021</v>
      </c>
      <c r="C1291">
        <v>4</v>
      </c>
      <c r="D1291" s="15">
        <v>44297</v>
      </c>
      <c r="E1291" s="107">
        <v>183236.14599221791</v>
      </c>
      <c r="K1291" s="15"/>
      <c r="N1291" s="103"/>
    </row>
    <row r="1292" spans="1:14" x14ac:dyDescent="0.35">
      <c r="A1292">
        <v>10123</v>
      </c>
      <c r="B1292">
        <v>2021</v>
      </c>
      <c r="C1292">
        <v>4</v>
      </c>
      <c r="D1292" s="15">
        <v>44298</v>
      </c>
      <c r="E1292" s="107">
        <v>197255.74190994041</v>
      </c>
      <c r="K1292" s="15"/>
      <c r="N1292" s="103"/>
    </row>
    <row r="1293" spans="1:14" x14ac:dyDescent="0.35">
      <c r="A1293">
        <v>10123</v>
      </c>
      <c r="B1293">
        <v>2021</v>
      </c>
      <c r="C1293">
        <v>4</v>
      </c>
      <c r="D1293" s="15">
        <v>44299</v>
      </c>
      <c r="E1293" s="107">
        <v>205869.00333243667</v>
      </c>
      <c r="K1293" s="15"/>
      <c r="N1293" s="103"/>
    </row>
    <row r="1294" spans="1:14" x14ac:dyDescent="0.35">
      <c r="A1294">
        <v>10123</v>
      </c>
      <c r="B1294">
        <v>2021</v>
      </c>
      <c r="C1294">
        <v>4</v>
      </c>
      <c r="D1294" s="15">
        <v>44300</v>
      </c>
      <c r="E1294" s="107">
        <v>202043.78865426334</v>
      </c>
      <c r="K1294" s="15"/>
      <c r="N1294" s="103"/>
    </row>
    <row r="1295" spans="1:14" x14ac:dyDescent="0.35">
      <c r="A1295">
        <v>10123</v>
      </c>
      <c r="B1295">
        <v>2021</v>
      </c>
      <c r="C1295">
        <v>4</v>
      </c>
      <c r="D1295" s="15">
        <v>44301</v>
      </c>
      <c r="E1295" s="107">
        <v>199977.17457481835</v>
      </c>
      <c r="K1295" s="15"/>
      <c r="N1295" s="103"/>
    </row>
    <row r="1296" spans="1:14" x14ac:dyDescent="0.35">
      <c r="A1296">
        <v>10123</v>
      </c>
      <c r="B1296">
        <v>2021</v>
      </c>
      <c r="C1296">
        <v>4</v>
      </c>
      <c r="D1296" s="15">
        <v>44302</v>
      </c>
      <c r="E1296" s="107">
        <v>201063.95075355415</v>
      </c>
      <c r="K1296" s="15"/>
      <c r="N1296" s="103"/>
    </row>
    <row r="1297" spans="1:14" x14ac:dyDescent="0.35">
      <c r="A1297">
        <v>10123</v>
      </c>
      <c r="B1297">
        <v>2021</v>
      </c>
      <c r="C1297">
        <v>4</v>
      </c>
      <c r="D1297" s="15">
        <v>44303</v>
      </c>
      <c r="E1297" s="107">
        <v>198966.6251703983</v>
      </c>
      <c r="K1297" s="15"/>
      <c r="N1297" s="103"/>
    </row>
    <row r="1298" spans="1:14" x14ac:dyDescent="0.35">
      <c r="A1298">
        <v>10123</v>
      </c>
      <c r="B1298">
        <v>2021</v>
      </c>
      <c r="C1298">
        <v>4</v>
      </c>
      <c r="D1298" s="15">
        <v>44304</v>
      </c>
      <c r="E1298" s="107">
        <v>199553.37344014875</v>
      </c>
      <c r="K1298" s="15"/>
      <c r="N1298" s="103"/>
    </row>
    <row r="1299" spans="1:14" x14ac:dyDescent="0.35">
      <c r="A1299">
        <v>10123</v>
      </c>
      <c r="B1299">
        <v>2021</v>
      </c>
      <c r="C1299">
        <v>4</v>
      </c>
      <c r="D1299" s="15">
        <v>44305</v>
      </c>
      <c r="E1299" s="107">
        <v>198249.56147228167</v>
      </c>
      <c r="K1299" s="15"/>
      <c r="N1299" s="103"/>
    </row>
    <row r="1300" spans="1:14" x14ac:dyDescent="0.35">
      <c r="A1300">
        <v>10123</v>
      </c>
      <c r="B1300">
        <v>2021</v>
      </c>
      <c r="C1300">
        <v>4</v>
      </c>
      <c r="D1300" s="15">
        <v>44306</v>
      </c>
      <c r="E1300" s="107">
        <v>198791.62244887001</v>
      </c>
      <c r="K1300" s="15"/>
      <c r="L1300" s="102"/>
      <c r="N1300" s="103"/>
    </row>
    <row r="1301" spans="1:14" x14ac:dyDescent="0.35">
      <c r="A1301">
        <v>10123</v>
      </c>
      <c r="B1301">
        <v>2021</v>
      </c>
      <c r="C1301">
        <v>4</v>
      </c>
      <c r="D1301" s="15">
        <v>44307</v>
      </c>
      <c r="E1301" s="107">
        <v>198588.99699054289</v>
      </c>
      <c r="K1301" s="15"/>
      <c r="N1301" s="103"/>
    </row>
    <row r="1302" spans="1:14" x14ac:dyDescent="0.35">
      <c r="A1302">
        <v>10123</v>
      </c>
      <c r="B1302">
        <v>2021</v>
      </c>
      <c r="C1302">
        <v>4</v>
      </c>
      <c r="D1302" s="15">
        <v>44308</v>
      </c>
      <c r="E1302" s="107">
        <v>198970.31877189627</v>
      </c>
      <c r="K1302" s="15"/>
      <c r="L1302" s="102"/>
      <c r="N1302" s="103"/>
    </row>
    <row r="1303" spans="1:14" x14ac:dyDescent="0.35">
      <c r="A1303">
        <v>10123</v>
      </c>
      <c r="B1303">
        <v>2021</v>
      </c>
      <c r="C1303">
        <v>4</v>
      </c>
      <c r="D1303" s="15">
        <v>44309</v>
      </c>
      <c r="E1303" s="107">
        <v>199169.40330541626</v>
      </c>
      <c r="K1303" s="15"/>
      <c r="L1303" s="102"/>
      <c r="N1303" s="103"/>
    </row>
    <row r="1304" spans="1:14" x14ac:dyDescent="0.35">
      <c r="A1304">
        <v>10123</v>
      </c>
      <c r="B1304">
        <v>2021</v>
      </c>
      <c r="C1304">
        <v>4</v>
      </c>
      <c r="D1304" s="15">
        <v>44310</v>
      </c>
      <c r="E1304" s="107">
        <v>198899.49440358664</v>
      </c>
      <c r="K1304" s="15"/>
      <c r="N1304" s="103"/>
    </row>
    <row r="1305" spans="1:14" x14ac:dyDescent="0.35">
      <c r="A1305">
        <v>10123</v>
      </c>
      <c r="B1305">
        <v>2021</v>
      </c>
      <c r="C1305">
        <v>4</v>
      </c>
      <c r="D1305" s="15">
        <v>44311</v>
      </c>
      <c r="E1305" s="107">
        <v>197709.97268365961</v>
      </c>
      <c r="K1305" s="15"/>
      <c r="N1305" s="103"/>
    </row>
    <row r="1306" spans="1:14" x14ac:dyDescent="0.35">
      <c r="A1306">
        <v>10123</v>
      </c>
      <c r="B1306">
        <v>2021</v>
      </c>
      <c r="C1306">
        <v>4</v>
      </c>
      <c r="D1306" s="15">
        <v>44312</v>
      </c>
      <c r="E1306" s="107">
        <v>198168.35508895127</v>
      </c>
      <c r="K1306" s="15"/>
      <c r="N1306" s="103"/>
    </row>
    <row r="1307" spans="1:14" x14ac:dyDescent="0.35">
      <c r="A1307">
        <v>10123</v>
      </c>
      <c r="B1307">
        <v>2021</v>
      </c>
      <c r="C1307">
        <v>4</v>
      </c>
      <c r="D1307" s="15">
        <v>44313</v>
      </c>
      <c r="E1307" s="107">
        <v>198628.66356942791</v>
      </c>
      <c r="K1307" s="15"/>
      <c r="N1307" s="103"/>
    </row>
    <row r="1308" spans="1:14" x14ac:dyDescent="0.35">
      <c r="A1308">
        <v>10123</v>
      </c>
      <c r="B1308">
        <v>2021</v>
      </c>
      <c r="C1308">
        <v>4</v>
      </c>
      <c r="D1308" s="15">
        <v>44314</v>
      </c>
      <c r="E1308" s="107">
        <v>197806.6874955371</v>
      </c>
      <c r="K1308" s="15"/>
      <c r="N1308" s="103"/>
    </row>
    <row r="1309" spans="1:14" x14ac:dyDescent="0.35">
      <c r="A1309">
        <v>10123</v>
      </c>
      <c r="B1309">
        <v>2021</v>
      </c>
      <c r="C1309">
        <v>4</v>
      </c>
      <c r="D1309" s="15">
        <v>44315</v>
      </c>
      <c r="E1309" s="107">
        <v>199714.00106395539</v>
      </c>
      <c r="K1309" s="15"/>
      <c r="N1309" s="103"/>
    </row>
    <row r="1310" spans="1:14" x14ac:dyDescent="0.35">
      <c r="A1310">
        <v>10123</v>
      </c>
      <c r="B1310">
        <v>2021</v>
      </c>
      <c r="C1310">
        <v>4</v>
      </c>
      <c r="D1310" s="15">
        <v>44316</v>
      </c>
      <c r="E1310" s="107">
        <v>202087.4109782204</v>
      </c>
      <c r="K1310" s="15"/>
      <c r="N1310" s="103"/>
    </row>
    <row r="1311" spans="1:14" x14ac:dyDescent="0.35">
      <c r="A1311">
        <v>10123</v>
      </c>
      <c r="B1311">
        <v>2021</v>
      </c>
      <c r="C1311">
        <v>5</v>
      </c>
      <c r="D1311" s="15">
        <v>44317</v>
      </c>
      <c r="E1311" s="107">
        <v>204304.97152984457</v>
      </c>
      <c r="K1311" s="15"/>
      <c r="L1311" s="102"/>
      <c r="N1311" s="103"/>
    </row>
    <row r="1312" spans="1:14" x14ac:dyDescent="0.35">
      <c r="A1312">
        <v>10123</v>
      </c>
      <c r="B1312">
        <v>2021</v>
      </c>
      <c r="C1312">
        <v>5</v>
      </c>
      <c r="D1312" s="15">
        <v>44318</v>
      </c>
      <c r="E1312" s="107">
        <v>202601.6801834871</v>
      </c>
      <c r="K1312" s="15"/>
      <c r="L1312" s="102"/>
      <c r="N1312" s="103"/>
    </row>
    <row r="1313" spans="1:14" x14ac:dyDescent="0.35">
      <c r="A1313">
        <v>10123</v>
      </c>
      <c r="B1313">
        <v>2021</v>
      </c>
      <c r="C1313">
        <v>5</v>
      </c>
      <c r="D1313" s="15">
        <v>44319</v>
      </c>
      <c r="E1313" s="107">
        <v>203384.46915442043</v>
      </c>
      <c r="K1313" s="15"/>
      <c r="N1313" s="103"/>
    </row>
    <row r="1314" spans="1:14" x14ac:dyDescent="0.35">
      <c r="A1314">
        <v>10123</v>
      </c>
      <c r="B1314">
        <v>2021</v>
      </c>
      <c r="C1314">
        <v>5</v>
      </c>
      <c r="D1314" s="15">
        <v>44320</v>
      </c>
      <c r="E1314" s="107">
        <v>204924.27150464166</v>
      </c>
      <c r="K1314" s="15"/>
      <c r="N1314" s="103"/>
    </row>
    <row r="1315" spans="1:14" x14ac:dyDescent="0.35">
      <c r="A1315">
        <v>10123</v>
      </c>
      <c r="B1315">
        <v>2021</v>
      </c>
      <c r="C1315">
        <v>5</v>
      </c>
      <c r="D1315" s="15">
        <v>44321</v>
      </c>
      <c r="E1315" s="107">
        <v>204329.36492899331</v>
      </c>
      <c r="K1315" s="15"/>
      <c r="L1315" s="102"/>
      <c r="N1315" s="103"/>
    </row>
    <row r="1316" spans="1:14" x14ac:dyDescent="0.35">
      <c r="A1316">
        <v>10123</v>
      </c>
      <c r="B1316">
        <v>2021</v>
      </c>
      <c r="C1316">
        <v>5</v>
      </c>
      <c r="D1316" s="15">
        <v>44322</v>
      </c>
      <c r="E1316" s="107">
        <v>203798.67352868209</v>
      </c>
      <c r="K1316" s="15"/>
      <c r="L1316" s="102"/>
      <c r="N1316" s="103"/>
    </row>
    <row r="1317" spans="1:14" x14ac:dyDescent="0.35">
      <c r="A1317">
        <v>10123</v>
      </c>
      <c r="B1317">
        <v>2021</v>
      </c>
      <c r="C1317">
        <v>5</v>
      </c>
      <c r="D1317" s="15">
        <v>44323</v>
      </c>
      <c r="E1317" s="107">
        <v>204359.93290738584</v>
      </c>
      <c r="K1317" s="15"/>
      <c r="N1317" s="103"/>
    </row>
    <row r="1318" spans="1:14" x14ac:dyDescent="0.35">
      <c r="A1318">
        <v>10123</v>
      </c>
      <c r="B1318">
        <v>2021</v>
      </c>
      <c r="C1318">
        <v>5</v>
      </c>
      <c r="D1318" s="15">
        <v>44324</v>
      </c>
      <c r="E1318" s="107">
        <v>203774.85996213791</v>
      </c>
      <c r="K1318" s="15"/>
      <c r="N1318" s="103"/>
    </row>
    <row r="1319" spans="1:14" x14ac:dyDescent="0.35">
      <c r="A1319">
        <v>10123</v>
      </c>
      <c r="B1319">
        <v>2021</v>
      </c>
      <c r="C1319">
        <v>5</v>
      </c>
      <c r="D1319" s="15">
        <v>44325</v>
      </c>
      <c r="E1319" s="107">
        <v>192212.37863218624</v>
      </c>
      <c r="K1319" s="15"/>
      <c r="N1319" s="103"/>
    </row>
    <row r="1320" spans="1:14" x14ac:dyDescent="0.35">
      <c r="A1320">
        <v>10123</v>
      </c>
      <c r="B1320">
        <v>2021</v>
      </c>
      <c r="C1320">
        <v>5</v>
      </c>
      <c r="D1320" s="15">
        <v>44326</v>
      </c>
      <c r="E1320" s="107">
        <v>171114.5092594696</v>
      </c>
      <c r="K1320" s="15"/>
      <c r="N1320" s="103"/>
    </row>
    <row r="1321" spans="1:14" x14ac:dyDescent="0.35">
      <c r="A1321">
        <v>10123</v>
      </c>
      <c r="B1321">
        <v>2021</v>
      </c>
      <c r="C1321">
        <v>5</v>
      </c>
      <c r="D1321" s="15">
        <v>44327</v>
      </c>
      <c r="E1321" s="107">
        <v>165437.00334361833</v>
      </c>
      <c r="K1321" s="15"/>
      <c r="N1321" s="103"/>
    </row>
    <row r="1322" spans="1:14" x14ac:dyDescent="0.35">
      <c r="A1322">
        <v>10123</v>
      </c>
      <c r="B1322">
        <v>2021</v>
      </c>
      <c r="C1322">
        <v>5</v>
      </c>
      <c r="D1322" s="15">
        <v>44328</v>
      </c>
      <c r="E1322" s="107">
        <v>165978.52407960582</v>
      </c>
      <c r="K1322" s="15"/>
      <c r="N1322" s="103"/>
    </row>
    <row r="1323" spans="1:14" x14ac:dyDescent="0.35">
      <c r="A1323">
        <v>10123</v>
      </c>
      <c r="B1323">
        <v>2021</v>
      </c>
      <c r="C1323">
        <v>5</v>
      </c>
      <c r="D1323" s="15">
        <v>44329</v>
      </c>
      <c r="E1323" s="107">
        <v>166841.78158200291</v>
      </c>
      <c r="K1323" s="15"/>
      <c r="N1323" s="103"/>
    </row>
    <row r="1324" spans="1:14" x14ac:dyDescent="0.35">
      <c r="A1324">
        <v>10123</v>
      </c>
      <c r="B1324">
        <v>2021</v>
      </c>
      <c r="C1324">
        <v>5</v>
      </c>
      <c r="D1324" s="15">
        <v>44330</v>
      </c>
      <c r="E1324" s="107">
        <v>179779.21098263629</v>
      </c>
      <c r="K1324" s="15"/>
      <c r="N1324" s="103"/>
    </row>
    <row r="1325" spans="1:14" x14ac:dyDescent="0.35">
      <c r="A1325">
        <v>10123</v>
      </c>
      <c r="B1325">
        <v>2021</v>
      </c>
      <c r="C1325">
        <v>5</v>
      </c>
      <c r="D1325" s="15">
        <v>44331</v>
      </c>
      <c r="E1325" s="107">
        <v>198042.64167778709</v>
      </c>
      <c r="K1325" s="15"/>
      <c r="L1325" s="102"/>
      <c r="N1325" s="103"/>
    </row>
    <row r="1326" spans="1:14" x14ac:dyDescent="0.35">
      <c r="A1326">
        <v>10123</v>
      </c>
      <c r="B1326">
        <v>2021</v>
      </c>
      <c r="C1326">
        <v>5</v>
      </c>
      <c r="D1326" s="15">
        <v>44332</v>
      </c>
      <c r="E1326" s="107">
        <v>199827.57420871666</v>
      </c>
      <c r="K1326" s="15"/>
      <c r="N1326" s="103"/>
    </row>
    <row r="1327" spans="1:14" x14ac:dyDescent="0.35">
      <c r="A1327">
        <v>10123</v>
      </c>
      <c r="B1327">
        <v>2021</v>
      </c>
      <c r="C1327">
        <v>5</v>
      </c>
      <c r="D1327" s="15">
        <v>44333</v>
      </c>
      <c r="E1327" s="107">
        <v>197503.32889637831</v>
      </c>
      <c r="K1327" s="15"/>
      <c r="L1327" s="102"/>
      <c r="N1327" s="103"/>
    </row>
    <row r="1328" spans="1:14" x14ac:dyDescent="0.35">
      <c r="A1328">
        <v>10123</v>
      </c>
      <c r="B1328">
        <v>2021</v>
      </c>
      <c r="C1328">
        <v>5</v>
      </c>
      <c r="D1328" s="15">
        <v>44334</v>
      </c>
      <c r="E1328" s="107">
        <v>198406.8474180442</v>
      </c>
      <c r="K1328" s="15"/>
      <c r="N1328" s="103"/>
    </row>
    <row r="1329" spans="1:14" x14ac:dyDescent="0.35">
      <c r="A1329">
        <v>10123</v>
      </c>
      <c r="B1329">
        <v>2021</v>
      </c>
      <c r="C1329">
        <v>5</v>
      </c>
      <c r="D1329" s="15">
        <v>44335</v>
      </c>
      <c r="E1329" s="107">
        <v>201283.57376662709</v>
      </c>
      <c r="K1329" s="15"/>
      <c r="N1329" s="103"/>
    </row>
    <row r="1330" spans="1:14" x14ac:dyDescent="0.35">
      <c r="A1330">
        <v>10123</v>
      </c>
      <c r="B1330">
        <v>2021</v>
      </c>
      <c r="C1330">
        <v>5</v>
      </c>
      <c r="D1330" s="15">
        <v>44336</v>
      </c>
      <c r="E1330" s="107">
        <v>199499.61200356414</v>
      </c>
      <c r="K1330" s="15"/>
      <c r="N1330" s="103"/>
    </row>
    <row r="1331" spans="1:14" x14ac:dyDescent="0.35">
      <c r="A1331">
        <v>10123</v>
      </c>
      <c r="B1331">
        <v>2021</v>
      </c>
      <c r="C1331">
        <v>5</v>
      </c>
      <c r="D1331" s="15">
        <v>44337</v>
      </c>
      <c r="E1331" s="107">
        <v>193756.25058938292</v>
      </c>
      <c r="K1331" s="15"/>
      <c r="L1331" s="102"/>
      <c r="N1331" s="103"/>
    </row>
    <row r="1332" spans="1:14" x14ac:dyDescent="0.35">
      <c r="A1332">
        <v>10123</v>
      </c>
      <c r="B1332">
        <v>2021</v>
      </c>
      <c r="C1332">
        <v>5</v>
      </c>
      <c r="D1332" s="15">
        <v>44338</v>
      </c>
      <c r="E1332" s="107">
        <v>190657.31422438708</v>
      </c>
      <c r="K1332" s="15"/>
      <c r="L1332" s="102"/>
      <c r="N1332" s="103"/>
    </row>
    <row r="1333" spans="1:14" x14ac:dyDescent="0.35">
      <c r="A1333">
        <v>10123</v>
      </c>
      <c r="B1333">
        <v>2021</v>
      </c>
      <c r="C1333">
        <v>5</v>
      </c>
      <c r="D1333" s="15">
        <v>44339</v>
      </c>
      <c r="E1333" s="107">
        <v>190767.18059105208</v>
      </c>
      <c r="K1333" s="15"/>
      <c r="N1333" s="103"/>
    </row>
    <row r="1334" spans="1:14" x14ac:dyDescent="0.35">
      <c r="A1334">
        <v>10123</v>
      </c>
      <c r="B1334">
        <v>2021</v>
      </c>
      <c r="C1334">
        <v>5</v>
      </c>
      <c r="D1334" s="15">
        <v>44340</v>
      </c>
      <c r="E1334" s="107">
        <v>192689.56576413041</v>
      </c>
      <c r="K1334" s="15"/>
      <c r="N1334" s="103"/>
    </row>
    <row r="1335" spans="1:14" x14ac:dyDescent="0.35">
      <c r="A1335">
        <v>10123</v>
      </c>
      <c r="B1335">
        <v>2021</v>
      </c>
      <c r="C1335">
        <v>5</v>
      </c>
      <c r="D1335" s="15">
        <v>44341</v>
      </c>
      <c r="E1335" s="107">
        <v>193029.24025625378</v>
      </c>
      <c r="K1335" s="15"/>
      <c r="N1335" s="103"/>
    </row>
    <row r="1336" spans="1:14" x14ac:dyDescent="0.35">
      <c r="A1336">
        <v>10123</v>
      </c>
      <c r="B1336">
        <v>2021</v>
      </c>
      <c r="C1336">
        <v>5</v>
      </c>
      <c r="D1336" s="15">
        <v>44342</v>
      </c>
      <c r="E1336" s="107">
        <v>177302.72890882919</v>
      </c>
      <c r="K1336" s="15"/>
      <c r="L1336" s="102"/>
      <c r="N1336" s="103"/>
    </row>
    <row r="1337" spans="1:14" x14ac:dyDescent="0.35">
      <c r="A1337">
        <v>10123</v>
      </c>
      <c r="B1337">
        <v>2021</v>
      </c>
      <c r="C1337">
        <v>5</v>
      </c>
      <c r="D1337" s="15">
        <v>44343</v>
      </c>
      <c r="E1337" s="107">
        <v>190762.38745778042</v>
      </c>
      <c r="K1337" s="15"/>
      <c r="N1337" s="103"/>
    </row>
    <row r="1338" spans="1:14" x14ac:dyDescent="0.35">
      <c r="A1338">
        <v>10123</v>
      </c>
      <c r="B1338">
        <v>2021</v>
      </c>
      <c r="C1338">
        <v>5</v>
      </c>
      <c r="D1338" s="15">
        <v>44344</v>
      </c>
      <c r="E1338" s="107">
        <v>192002.7111590975</v>
      </c>
      <c r="K1338" s="15"/>
      <c r="L1338" s="102"/>
      <c r="N1338" s="103"/>
    </row>
    <row r="1339" spans="1:14" x14ac:dyDescent="0.35">
      <c r="A1339">
        <v>10123</v>
      </c>
      <c r="B1339">
        <v>2021</v>
      </c>
      <c r="C1339">
        <v>5</v>
      </c>
      <c r="D1339" s="15">
        <v>44345</v>
      </c>
      <c r="E1339" s="107">
        <v>191860.79525896834</v>
      </c>
      <c r="K1339" s="15"/>
      <c r="N1339" s="103"/>
    </row>
    <row r="1340" spans="1:14" x14ac:dyDescent="0.35">
      <c r="A1340">
        <v>10123</v>
      </c>
      <c r="B1340">
        <v>2021</v>
      </c>
      <c r="C1340">
        <v>5</v>
      </c>
      <c r="D1340" s="15">
        <v>44346</v>
      </c>
      <c r="E1340" s="107">
        <v>192347.79506305917</v>
      </c>
      <c r="K1340" s="15"/>
      <c r="N1340" s="103"/>
    </row>
    <row r="1341" spans="1:14" x14ac:dyDescent="0.35">
      <c r="A1341">
        <v>10123</v>
      </c>
      <c r="B1341">
        <v>2021</v>
      </c>
      <c r="C1341">
        <v>5</v>
      </c>
      <c r="D1341" s="15">
        <v>44347</v>
      </c>
      <c r="E1341" s="107">
        <v>194178.51650583919</v>
      </c>
      <c r="K1341" s="15"/>
      <c r="N1341" s="103"/>
    </row>
    <row r="1342" spans="1:14" x14ac:dyDescent="0.35">
      <c r="A1342">
        <v>10123</v>
      </c>
      <c r="B1342">
        <v>2021</v>
      </c>
      <c r="C1342">
        <v>6</v>
      </c>
      <c r="D1342" s="15">
        <v>44348</v>
      </c>
      <c r="E1342" s="107">
        <v>195482.63115334045</v>
      </c>
      <c r="K1342" s="15"/>
      <c r="N1342" s="103"/>
    </row>
    <row r="1343" spans="1:14" x14ac:dyDescent="0.35">
      <c r="A1343">
        <v>10123</v>
      </c>
      <c r="B1343">
        <v>2021</v>
      </c>
      <c r="C1343">
        <v>6</v>
      </c>
      <c r="D1343" s="15">
        <v>44349</v>
      </c>
      <c r="E1343" s="107">
        <v>196813.97190311921</v>
      </c>
      <c r="K1343" s="15"/>
      <c r="N1343" s="103"/>
    </row>
    <row r="1344" spans="1:14" x14ac:dyDescent="0.35">
      <c r="A1344">
        <v>10123</v>
      </c>
      <c r="B1344">
        <v>2021</v>
      </c>
      <c r="C1344">
        <v>6</v>
      </c>
      <c r="D1344" s="15">
        <v>44350</v>
      </c>
      <c r="E1344" s="107">
        <v>197509.96034562957</v>
      </c>
      <c r="K1344" s="15"/>
      <c r="N1344" s="103"/>
    </row>
    <row r="1345" spans="1:14" x14ac:dyDescent="0.35">
      <c r="A1345">
        <v>10123</v>
      </c>
      <c r="B1345">
        <v>2021</v>
      </c>
      <c r="C1345">
        <v>6</v>
      </c>
      <c r="D1345" s="15">
        <v>44351</v>
      </c>
      <c r="E1345" s="107">
        <v>195281.52658974833</v>
      </c>
      <c r="K1345" s="15"/>
      <c r="N1345" s="103"/>
    </row>
    <row r="1346" spans="1:14" x14ac:dyDescent="0.35">
      <c r="A1346">
        <v>10123</v>
      </c>
      <c r="B1346">
        <v>2021</v>
      </c>
      <c r="C1346">
        <v>6</v>
      </c>
      <c r="D1346" s="15">
        <v>44352</v>
      </c>
      <c r="E1346" s="107">
        <v>194233.52609623582</v>
      </c>
      <c r="K1346" s="15"/>
      <c r="N1346" s="103"/>
    </row>
    <row r="1347" spans="1:14" x14ac:dyDescent="0.35">
      <c r="A1347">
        <v>10123</v>
      </c>
      <c r="B1347">
        <v>2021</v>
      </c>
      <c r="C1347">
        <v>6</v>
      </c>
      <c r="D1347" s="15">
        <v>44353</v>
      </c>
      <c r="E1347" s="107">
        <v>193032.15683282583</v>
      </c>
      <c r="K1347" s="15"/>
      <c r="N1347" s="103"/>
    </row>
    <row r="1348" spans="1:14" x14ac:dyDescent="0.35">
      <c r="A1348">
        <v>10123</v>
      </c>
      <c r="B1348">
        <v>2021</v>
      </c>
      <c r="C1348">
        <v>6</v>
      </c>
      <c r="D1348" s="15">
        <v>44354</v>
      </c>
      <c r="E1348" s="107">
        <v>194153.68373653374</v>
      </c>
      <c r="K1348" s="15"/>
      <c r="L1348" s="102"/>
      <c r="N1348" s="103"/>
    </row>
    <row r="1349" spans="1:14" x14ac:dyDescent="0.35">
      <c r="A1349">
        <v>10123</v>
      </c>
      <c r="B1349">
        <v>2021</v>
      </c>
      <c r="C1349">
        <v>6</v>
      </c>
      <c r="D1349" s="15">
        <v>44355</v>
      </c>
      <c r="E1349" s="107">
        <v>196595.51252967209</v>
      </c>
      <c r="K1349" s="15"/>
      <c r="N1349" s="103"/>
    </row>
    <row r="1350" spans="1:14" x14ac:dyDescent="0.35">
      <c r="A1350">
        <v>10123</v>
      </c>
      <c r="B1350">
        <v>2021</v>
      </c>
      <c r="C1350">
        <v>6</v>
      </c>
      <c r="D1350" s="15">
        <v>44356</v>
      </c>
      <c r="E1350" s="107">
        <v>197172.07759965374</v>
      </c>
      <c r="K1350" s="15"/>
      <c r="N1350" s="103"/>
    </row>
    <row r="1351" spans="1:14" x14ac:dyDescent="0.35">
      <c r="A1351">
        <v>10123</v>
      </c>
      <c r="B1351">
        <v>2021</v>
      </c>
      <c r="C1351">
        <v>6</v>
      </c>
      <c r="D1351" s="15">
        <v>44357</v>
      </c>
      <c r="E1351" s="107">
        <v>197662.55902100625</v>
      </c>
      <c r="K1351" s="15"/>
      <c r="L1351" s="102"/>
      <c r="N1351" s="103"/>
    </row>
    <row r="1352" spans="1:14" x14ac:dyDescent="0.35">
      <c r="A1352">
        <v>10123</v>
      </c>
      <c r="B1352">
        <v>2021</v>
      </c>
      <c r="C1352">
        <v>6</v>
      </c>
      <c r="D1352" s="15">
        <v>44358</v>
      </c>
      <c r="E1352" s="107">
        <v>199727.31916919749</v>
      </c>
      <c r="K1352" s="15"/>
      <c r="N1352" s="103"/>
    </row>
    <row r="1353" spans="1:14" x14ac:dyDescent="0.35">
      <c r="A1353">
        <v>10123</v>
      </c>
      <c r="B1353">
        <v>2021</v>
      </c>
      <c r="C1353">
        <v>6</v>
      </c>
      <c r="D1353" s="15">
        <v>44359</v>
      </c>
      <c r="E1353" s="107">
        <v>199018.69463325918</v>
      </c>
      <c r="K1353" s="15"/>
      <c r="N1353" s="103"/>
    </row>
    <row r="1354" spans="1:14" x14ac:dyDescent="0.35">
      <c r="A1354">
        <v>10123</v>
      </c>
      <c r="B1354">
        <v>2021</v>
      </c>
      <c r="C1354">
        <v>6</v>
      </c>
      <c r="D1354" s="15">
        <v>44360</v>
      </c>
      <c r="E1354" s="107">
        <v>198973.13154632787</v>
      </c>
      <c r="K1354" s="15"/>
      <c r="N1354" s="103"/>
    </row>
    <row r="1355" spans="1:14" x14ac:dyDescent="0.35">
      <c r="A1355">
        <v>10123</v>
      </c>
      <c r="B1355">
        <v>2021</v>
      </c>
      <c r="C1355">
        <v>6</v>
      </c>
      <c r="D1355" s="15">
        <v>44361</v>
      </c>
      <c r="E1355" s="107">
        <v>204367.21667315249</v>
      </c>
      <c r="K1355" s="15"/>
      <c r="N1355" s="103"/>
    </row>
    <row r="1356" spans="1:14" x14ac:dyDescent="0.35">
      <c r="A1356">
        <v>10123</v>
      </c>
      <c r="B1356">
        <v>2021</v>
      </c>
      <c r="C1356">
        <v>6</v>
      </c>
      <c r="D1356" s="15">
        <v>44362</v>
      </c>
      <c r="E1356" s="107">
        <v>208030.52359218293</v>
      </c>
      <c r="K1356" s="15"/>
      <c r="N1356" s="103"/>
    </row>
    <row r="1357" spans="1:14" x14ac:dyDescent="0.35">
      <c r="A1357">
        <v>10123</v>
      </c>
      <c r="B1357">
        <v>2021</v>
      </c>
      <c r="C1357">
        <v>6</v>
      </c>
      <c r="D1357" s="15">
        <v>44363</v>
      </c>
      <c r="E1357" s="107">
        <v>208072.72695301878</v>
      </c>
      <c r="K1357" s="15"/>
      <c r="N1357" s="103"/>
    </row>
    <row r="1358" spans="1:14" x14ac:dyDescent="0.35">
      <c r="A1358">
        <v>10123</v>
      </c>
      <c r="B1358">
        <v>2021</v>
      </c>
      <c r="C1358">
        <v>6</v>
      </c>
      <c r="D1358" s="15">
        <v>44364</v>
      </c>
      <c r="E1358" s="107">
        <v>206994.08542196042</v>
      </c>
      <c r="K1358" s="15"/>
      <c r="L1358" s="102"/>
      <c r="N1358" s="103"/>
    </row>
    <row r="1359" spans="1:14" x14ac:dyDescent="0.35">
      <c r="A1359">
        <v>10123</v>
      </c>
      <c r="B1359">
        <v>2021</v>
      </c>
      <c r="C1359">
        <v>6</v>
      </c>
      <c r="D1359" s="15">
        <v>44365</v>
      </c>
      <c r="E1359" s="107">
        <v>200819.80310732292</v>
      </c>
      <c r="K1359" s="15"/>
      <c r="N1359" s="103"/>
    </row>
    <row r="1360" spans="1:14" x14ac:dyDescent="0.35">
      <c r="A1360">
        <v>10123</v>
      </c>
      <c r="B1360">
        <v>2021</v>
      </c>
      <c r="C1360">
        <v>6</v>
      </c>
      <c r="D1360" s="15">
        <v>44366</v>
      </c>
      <c r="E1360" s="107">
        <v>208491.50150122959</v>
      </c>
      <c r="K1360" s="15"/>
      <c r="N1360" s="103"/>
    </row>
    <row r="1361" spans="1:14" x14ac:dyDescent="0.35">
      <c r="A1361">
        <v>10123</v>
      </c>
      <c r="B1361">
        <v>2021</v>
      </c>
      <c r="C1361">
        <v>6</v>
      </c>
      <c r="D1361" s="15">
        <v>44367</v>
      </c>
      <c r="E1361" s="107">
        <v>207323.1783526979</v>
      </c>
      <c r="K1361" s="15"/>
      <c r="L1361" s="102"/>
      <c r="N1361" s="103"/>
    </row>
    <row r="1362" spans="1:14" x14ac:dyDescent="0.35">
      <c r="A1362">
        <v>10123</v>
      </c>
      <c r="B1362">
        <v>2021</v>
      </c>
      <c r="C1362">
        <v>6</v>
      </c>
      <c r="D1362" s="15">
        <v>44368</v>
      </c>
      <c r="E1362" s="107">
        <v>207988.98378773709</v>
      </c>
      <c r="K1362" s="15"/>
      <c r="L1362" s="102"/>
      <c r="N1362" s="103"/>
    </row>
    <row r="1363" spans="1:14" x14ac:dyDescent="0.35">
      <c r="A1363">
        <v>10123</v>
      </c>
      <c r="B1363">
        <v>2021</v>
      </c>
      <c r="C1363">
        <v>6</v>
      </c>
      <c r="D1363" s="15">
        <v>44369</v>
      </c>
      <c r="E1363" s="107">
        <v>208439.79108025876</v>
      </c>
      <c r="K1363" s="15"/>
      <c r="N1363" s="103"/>
    </row>
    <row r="1364" spans="1:14" x14ac:dyDescent="0.35">
      <c r="A1364">
        <v>10123</v>
      </c>
      <c r="B1364">
        <v>2021</v>
      </c>
      <c r="C1364">
        <v>6</v>
      </c>
      <c r="D1364" s="15">
        <v>44370</v>
      </c>
      <c r="E1364" s="107">
        <v>209436.45865011416</v>
      </c>
      <c r="K1364" s="15"/>
      <c r="L1364" s="102"/>
      <c r="N1364" s="103"/>
    </row>
    <row r="1365" spans="1:14" x14ac:dyDescent="0.35">
      <c r="A1365">
        <v>10123</v>
      </c>
      <c r="B1365">
        <v>2021</v>
      </c>
      <c r="C1365">
        <v>6</v>
      </c>
      <c r="D1365" s="15">
        <v>44371</v>
      </c>
      <c r="E1365" s="107">
        <v>209002.41643275417</v>
      </c>
      <c r="K1365" s="15"/>
      <c r="L1365" s="102"/>
      <c r="N1365" s="103"/>
    </row>
    <row r="1366" spans="1:14" x14ac:dyDescent="0.35">
      <c r="A1366">
        <v>10123</v>
      </c>
      <c r="B1366">
        <v>2021</v>
      </c>
      <c r="C1366">
        <v>6</v>
      </c>
      <c r="D1366" s="15">
        <v>44372</v>
      </c>
      <c r="E1366" s="107">
        <v>209487.89895078502</v>
      </c>
      <c r="K1366" s="15"/>
      <c r="N1366" s="103"/>
    </row>
    <row r="1367" spans="1:14" x14ac:dyDescent="0.35">
      <c r="A1367">
        <v>10123</v>
      </c>
      <c r="B1367">
        <v>2021</v>
      </c>
      <c r="C1367">
        <v>6</v>
      </c>
      <c r="D1367" s="15">
        <v>44373</v>
      </c>
      <c r="E1367" s="107">
        <v>210211.95054362706</v>
      </c>
      <c r="K1367" s="15"/>
      <c r="N1367" s="103"/>
    </row>
    <row r="1368" spans="1:14" x14ac:dyDescent="0.35">
      <c r="A1368">
        <v>10123</v>
      </c>
      <c r="B1368">
        <v>2021</v>
      </c>
      <c r="C1368">
        <v>6</v>
      </c>
      <c r="D1368" s="15">
        <v>44374</v>
      </c>
      <c r="E1368" s="107">
        <v>209985.85314119127</v>
      </c>
      <c r="K1368" s="15"/>
      <c r="L1368" s="102"/>
      <c r="N1368" s="103"/>
    </row>
    <row r="1369" spans="1:14" x14ac:dyDescent="0.35">
      <c r="A1369">
        <v>10123</v>
      </c>
      <c r="B1369">
        <v>2021</v>
      </c>
      <c r="C1369">
        <v>6</v>
      </c>
      <c r="D1369" s="15">
        <v>44375</v>
      </c>
      <c r="E1369" s="107">
        <v>210672.09628081706</v>
      </c>
      <c r="K1369" s="15"/>
      <c r="L1369" s="102"/>
      <c r="N1369" s="103"/>
    </row>
    <row r="1370" spans="1:14" x14ac:dyDescent="0.35">
      <c r="A1370">
        <v>10123</v>
      </c>
      <c r="B1370">
        <v>2021</v>
      </c>
      <c r="C1370">
        <v>6</v>
      </c>
      <c r="D1370" s="15">
        <v>44376</v>
      </c>
      <c r="E1370" s="107">
        <v>209018.12032102168</v>
      </c>
      <c r="K1370" s="15"/>
      <c r="N1370" s="103"/>
    </row>
    <row r="1371" spans="1:14" x14ac:dyDescent="0.35">
      <c r="A1371">
        <v>10123</v>
      </c>
      <c r="B1371">
        <v>2021</v>
      </c>
      <c r="C1371">
        <v>6</v>
      </c>
      <c r="D1371" s="15">
        <v>44377</v>
      </c>
      <c r="E1371" s="107">
        <v>208383.07168937087</v>
      </c>
      <c r="K1371" s="15"/>
      <c r="N1371" s="103"/>
    </row>
    <row r="1372" spans="1:14" x14ac:dyDescent="0.35">
      <c r="A1372">
        <v>10123</v>
      </c>
      <c r="B1372">
        <v>2021</v>
      </c>
      <c r="C1372">
        <v>7</v>
      </c>
      <c r="D1372" s="15">
        <v>44378</v>
      </c>
      <c r="E1372" s="107">
        <v>208834.44858339542</v>
      </c>
      <c r="K1372" s="15"/>
      <c r="N1372" s="103"/>
    </row>
    <row r="1373" spans="1:14" x14ac:dyDescent="0.35">
      <c r="A1373">
        <v>10123</v>
      </c>
      <c r="B1373">
        <v>2021</v>
      </c>
      <c r="C1373">
        <v>7</v>
      </c>
      <c r="D1373" s="15">
        <v>44379</v>
      </c>
      <c r="E1373" s="107">
        <v>210862.1477230521</v>
      </c>
      <c r="K1373" s="15"/>
      <c r="N1373" s="103"/>
    </row>
    <row r="1374" spans="1:14" x14ac:dyDescent="0.35">
      <c r="A1374">
        <v>10123</v>
      </c>
      <c r="B1374">
        <v>2021</v>
      </c>
      <c r="C1374">
        <v>7</v>
      </c>
      <c r="D1374" s="15">
        <v>44380</v>
      </c>
      <c r="E1374" s="107">
        <v>209698.51057451291</v>
      </c>
      <c r="K1374" s="15"/>
      <c r="N1374" s="103"/>
    </row>
    <row r="1375" spans="1:14" x14ac:dyDescent="0.35">
      <c r="A1375">
        <v>10123</v>
      </c>
      <c r="B1375">
        <v>2021</v>
      </c>
      <c r="C1375">
        <v>7</v>
      </c>
      <c r="D1375" s="15">
        <v>44381</v>
      </c>
      <c r="E1375" s="107">
        <v>208647.5664408333</v>
      </c>
      <c r="K1375" s="15"/>
      <c r="N1375" s="103"/>
    </row>
    <row r="1376" spans="1:14" x14ac:dyDescent="0.35">
      <c r="A1376">
        <v>10123</v>
      </c>
      <c r="B1376">
        <v>2021</v>
      </c>
      <c r="C1376">
        <v>7</v>
      </c>
      <c r="D1376" s="15">
        <v>44382</v>
      </c>
      <c r="E1376" s="107">
        <v>209790.33386008209</v>
      </c>
      <c r="K1376" s="15"/>
      <c r="N1376" s="103"/>
    </row>
    <row r="1377" spans="1:14" x14ac:dyDescent="0.35">
      <c r="A1377">
        <v>10123</v>
      </c>
      <c r="B1377">
        <v>2021</v>
      </c>
      <c r="C1377">
        <v>7</v>
      </c>
      <c r="D1377" s="15">
        <v>44383</v>
      </c>
      <c r="E1377" s="107">
        <v>206227.07127923999</v>
      </c>
      <c r="K1377" s="15"/>
      <c r="L1377" s="102"/>
      <c r="N1377" s="103"/>
    </row>
    <row r="1378" spans="1:14" x14ac:dyDescent="0.35">
      <c r="A1378">
        <v>10123</v>
      </c>
      <c r="B1378">
        <v>2021</v>
      </c>
      <c r="C1378">
        <v>7</v>
      </c>
      <c r="D1378" s="15">
        <v>44384</v>
      </c>
      <c r="E1378" s="107">
        <v>209584.96944902083</v>
      </c>
      <c r="K1378" s="15"/>
      <c r="N1378" s="103"/>
    </row>
    <row r="1379" spans="1:14" x14ac:dyDescent="0.35">
      <c r="A1379">
        <v>10123</v>
      </c>
      <c r="B1379">
        <v>2021</v>
      </c>
      <c r="C1379">
        <v>7</v>
      </c>
      <c r="D1379" s="15">
        <v>44385</v>
      </c>
      <c r="E1379" s="107">
        <v>208284.90644892419</v>
      </c>
      <c r="K1379" s="15"/>
      <c r="N1379" s="103"/>
    </row>
    <row r="1380" spans="1:14" x14ac:dyDescent="0.35">
      <c r="A1380">
        <v>10123</v>
      </c>
      <c r="B1380">
        <v>2021</v>
      </c>
      <c r="C1380">
        <v>7</v>
      </c>
      <c r="D1380" s="15">
        <v>44386</v>
      </c>
      <c r="E1380" s="107">
        <v>206882.08700215875</v>
      </c>
      <c r="K1380" s="15"/>
      <c r="N1380" s="103"/>
    </row>
    <row r="1381" spans="1:14" x14ac:dyDescent="0.35">
      <c r="A1381">
        <v>10123</v>
      </c>
      <c r="B1381">
        <v>2021</v>
      </c>
      <c r="C1381">
        <v>7</v>
      </c>
      <c r="D1381" s="15">
        <v>44387</v>
      </c>
      <c r="E1381" s="107">
        <v>209308.20184043501</v>
      </c>
      <c r="K1381" s="15"/>
      <c r="N1381" s="103"/>
    </row>
    <row r="1382" spans="1:14" x14ac:dyDescent="0.35">
      <c r="A1382">
        <v>10123</v>
      </c>
      <c r="B1382">
        <v>2021</v>
      </c>
      <c r="C1382">
        <v>7</v>
      </c>
      <c r="D1382" s="15">
        <v>44388</v>
      </c>
      <c r="E1382" s="107">
        <v>207385.10720652042</v>
      </c>
      <c r="K1382" s="15"/>
      <c r="L1382" s="102"/>
      <c r="N1382" s="103"/>
    </row>
    <row r="1383" spans="1:14" x14ac:dyDescent="0.35">
      <c r="A1383">
        <v>10123</v>
      </c>
      <c r="B1383">
        <v>2021</v>
      </c>
      <c r="C1383">
        <v>7</v>
      </c>
      <c r="D1383" s="15">
        <v>44389</v>
      </c>
      <c r="E1383" s="107">
        <v>207163.31495123167</v>
      </c>
      <c r="K1383" s="15"/>
      <c r="N1383" s="103"/>
    </row>
    <row r="1384" spans="1:14" x14ac:dyDescent="0.35">
      <c r="A1384">
        <v>10123</v>
      </c>
      <c r="B1384">
        <v>2021</v>
      </c>
      <c r="C1384">
        <v>7</v>
      </c>
      <c r="D1384" s="15">
        <v>44390</v>
      </c>
      <c r="E1384" s="107">
        <v>209306.68010681748</v>
      </c>
      <c r="K1384" s="15"/>
      <c r="N1384" s="103"/>
    </row>
    <row r="1385" spans="1:14" x14ac:dyDescent="0.35">
      <c r="A1385">
        <v>10123</v>
      </c>
      <c r="B1385">
        <v>2021</v>
      </c>
      <c r="C1385">
        <v>7</v>
      </c>
      <c r="D1385" s="15">
        <v>44391</v>
      </c>
      <c r="E1385" s="107">
        <v>208495.01222625127</v>
      </c>
      <c r="K1385" s="15"/>
      <c r="L1385" s="102"/>
      <c r="N1385" s="103"/>
    </row>
    <row r="1386" spans="1:14" x14ac:dyDescent="0.35">
      <c r="A1386">
        <v>10123</v>
      </c>
      <c r="B1386">
        <v>2021</v>
      </c>
      <c r="C1386">
        <v>7</v>
      </c>
      <c r="D1386" s="15">
        <v>44392</v>
      </c>
      <c r="E1386" s="107">
        <v>207981.40112502081</v>
      </c>
      <c r="K1386" s="15"/>
      <c r="N1386" s="103"/>
    </row>
    <row r="1387" spans="1:14" x14ac:dyDescent="0.35">
      <c r="A1387">
        <v>10123</v>
      </c>
      <c r="B1387">
        <v>2021</v>
      </c>
      <c r="C1387">
        <v>7</v>
      </c>
      <c r="D1387" s="15">
        <v>44393</v>
      </c>
      <c r="E1387" s="107">
        <v>208003.65165559793</v>
      </c>
      <c r="K1387" s="15"/>
      <c r="N1387" s="103"/>
    </row>
    <row r="1388" spans="1:14" x14ac:dyDescent="0.35">
      <c r="A1388">
        <v>10123</v>
      </c>
      <c r="B1388">
        <v>2021</v>
      </c>
      <c r="C1388">
        <v>7</v>
      </c>
      <c r="D1388" s="15">
        <v>44394</v>
      </c>
      <c r="E1388" s="107">
        <v>207082.52633159541</v>
      </c>
      <c r="K1388" s="15"/>
      <c r="N1388" s="103"/>
    </row>
    <row r="1389" spans="1:14" x14ac:dyDescent="0.35">
      <c r="A1389">
        <v>10123</v>
      </c>
      <c r="B1389">
        <v>2021</v>
      </c>
      <c r="C1389">
        <v>7</v>
      </c>
      <c r="D1389" s="15">
        <v>44395</v>
      </c>
      <c r="E1389" s="107">
        <v>206794.76180680795</v>
      </c>
      <c r="K1389" s="15"/>
      <c r="N1389" s="103"/>
    </row>
    <row r="1390" spans="1:14" x14ac:dyDescent="0.35">
      <c r="A1390">
        <v>10123</v>
      </c>
      <c r="B1390">
        <v>2021</v>
      </c>
      <c r="C1390">
        <v>7</v>
      </c>
      <c r="D1390" s="15">
        <v>44396</v>
      </c>
      <c r="E1390" s="107">
        <v>201840.08439250125</v>
      </c>
      <c r="K1390" s="15"/>
      <c r="N1390" s="103"/>
    </row>
    <row r="1391" spans="1:14" x14ac:dyDescent="0.35">
      <c r="A1391">
        <v>10123</v>
      </c>
      <c r="B1391">
        <v>2021</v>
      </c>
      <c r="C1391">
        <v>7</v>
      </c>
      <c r="D1391" s="15">
        <v>44397</v>
      </c>
      <c r="E1391" s="107">
        <v>199803.80683610166</v>
      </c>
      <c r="K1391" s="15"/>
      <c r="N1391" s="103"/>
    </row>
    <row r="1392" spans="1:14" x14ac:dyDescent="0.35">
      <c r="A1392">
        <v>10123</v>
      </c>
      <c r="B1392">
        <v>2021</v>
      </c>
      <c r="C1392">
        <v>7</v>
      </c>
      <c r="D1392" s="15">
        <v>44398</v>
      </c>
      <c r="E1392" s="107">
        <v>196219.86746904042</v>
      </c>
      <c r="K1392" s="15"/>
      <c r="N1392" s="103"/>
    </row>
    <row r="1393" spans="1:14" x14ac:dyDescent="0.35">
      <c r="A1393">
        <v>10123</v>
      </c>
      <c r="B1393">
        <v>2021</v>
      </c>
      <c r="C1393">
        <v>7</v>
      </c>
      <c r="D1393" s="15">
        <v>44399</v>
      </c>
      <c r="E1393" s="107">
        <v>196436.18651660459</v>
      </c>
      <c r="K1393" s="15"/>
      <c r="N1393" s="103"/>
    </row>
    <row r="1394" spans="1:14" x14ac:dyDescent="0.35">
      <c r="A1394">
        <v>10123</v>
      </c>
      <c r="B1394">
        <v>2021</v>
      </c>
      <c r="C1394">
        <v>7</v>
      </c>
      <c r="D1394" s="15">
        <v>44400</v>
      </c>
      <c r="E1394" s="107">
        <v>198583.99171171084</v>
      </c>
      <c r="K1394" s="15"/>
      <c r="N1394" s="103"/>
    </row>
    <row r="1395" spans="1:14" x14ac:dyDescent="0.35">
      <c r="A1395">
        <v>10123</v>
      </c>
      <c r="B1395">
        <v>2021</v>
      </c>
      <c r="C1395">
        <v>7</v>
      </c>
      <c r="D1395" s="15">
        <v>44401</v>
      </c>
      <c r="E1395" s="107">
        <v>198590.1588433875</v>
      </c>
      <c r="K1395" s="15"/>
      <c r="N1395" s="103"/>
    </row>
    <row r="1396" spans="1:14" x14ac:dyDescent="0.35">
      <c r="A1396">
        <v>10123</v>
      </c>
      <c r="B1396">
        <v>2021</v>
      </c>
      <c r="C1396">
        <v>7</v>
      </c>
      <c r="D1396" s="15">
        <v>44402</v>
      </c>
      <c r="E1396" s="107">
        <v>198502.23804116333</v>
      </c>
      <c r="K1396" s="15"/>
      <c r="L1396" s="102"/>
      <c r="N1396" s="103"/>
    </row>
    <row r="1397" spans="1:14" x14ac:dyDescent="0.35">
      <c r="A1397">
        <v>10123</v>
      </c>
      <c r="B1397">
        <v>2021</v>
      </c>
      <c r="C1397">
        <v>7</v>
      </c>
      <c r="D1397" s="15">
        <v>44403</v>
      </c>
      <c r="E1397" s="107">
        <v>201186.13488977376</v>
      </c>
      <c r="K1397" s="15"/>
      <c r="N1397" s="103"/>
    </row>
    <row r="1398" spans="1:14" x14ac:dyDescent="0.35">
      <c r="A1398">
        <v>10123</v>
      </c>
      <c r="B1398">
        <v>2021</v>
      </c>
      <c r="C1398">
        <v>7</v>
      </c>
      <c r="D1398" s="15">
        <v>44404</v>
      </c>
      <c r="E1398" s="107">
        <v>200872.8867796346</v>
      </c>
      <c r="K1398" s="15"/>
      <c r="N1398" s="103"/>
    </row>
    <row r="1399" spans="1:14" x14ac:dyDescent="0.35">
      <c r="A1399">
        <v>10123</v>
      </c>
      <c r="B1399">
        <v>2021</v>
      </c>
      <c r="C1399">
        <v>7</v>
      </c>
      <c r="D1399" s="15">
        <v>44405</v>
      </c>
      <c r="E1399" s="107">
        <v>182203.77556527584</v>
      </c>
      <c r="K1399" s="15"/>
      <c r="N1399" s="103"/>
    </row>
    <row r="1400" spans="1:14" x14ac:dyDescent="0.35">
      <c r="A1400">
        <v>10123</v>
      </c>
      <c r="B1400">
        <v>2021</v>
      </c>
      <c r="C1400">
        <v>7</v>
      </c>
      <c r="D1400" s="15">
        <v>44406</v>
      </c>
      <c r="E1400" s="107">
        <v>200297.72432189542</v>
      </c>
      <c r="K1400" s="15"/>
      <c r="N1400" s="103"/>
    </row>
    <row r="1401" spans="1:14" x14ac:dyDescent="0.35">
      <c r="A1401">
        <v>10123</v>
      </c>
      <c r="B1401">
        <v>2021</v>
      </c>
      <c r="C1401">
        <v>7</v>
      </c>
      <c r="D1401" s="15">
        <v>44407</v>
      </c>
      <c r="E1401" s="107">
        <v>202060.83559408624</v>
      </c>
      <c r="K1401" s="15"/>
      <c r="L1401" s="102"/>
      <c r="N1401" s="103"/>
    </row>
    <row r="1402" spans="1:14" x14ac:dyDescent="0.35">
      <c r="A1402">
        <v>10123</v>
      </c>
      <c r="B1402">
        <v>2021</v>
      </c>
      <c r="C1402">
        <v>7</v>
      </c>
      <c r="D1402" s="15">
        <v>44408</v>
      </c>
      <c r="E1402" s="107">
        <v>201601.07574303917</v>
      </c>
      <c r="K1402" s="15"/>
      <c r="L1402" s="102"/>
      <c r="N1402" s="103"/>
    </row>
    <row r="1403" spans="1:14" x14ac:dyDescent="0.35">
      <c r="A1403">
        <v>10123</v>
      </c>
      <c r="B1403">
        <v>2021</v>
      </c>
      <c r="C1403">
        <v>8</v>
      </c>
      <c r="D1403" s="15">
        <v>44409</v>
      </c>
      <c r="E1403" s="107">
        <v>200290.42268495751</v>
      </c>
      <c r="K1403" s="15"/>
      <c r="N1403" s="103"/>
    </row>
    <row r="1404" spans="1:14" x14ac:dyDescent="0.35">
      <c r="A1404">
        <v>10123</v>
      </c>
      <c r="B1404">
        <v>2021</v>
      </c>
      <c r="C1404">
        <v>8</v>
      </c>
      <c r="D1404" s="15">
        <v>44410</v>
      </c>
      <c r="E1404" s="107">
        <v>202345.09107161791</v>
      </c>
      <c r="K1404" s="15"/>
      <c r="L1404" s="102"/>
      <c r="N1404" s="103"/>
    </row>
    <row r="1405" spans="1:14" x14ac:dyDescent="0.35">
      <c r="A1405">
        <v>10123</v>
      </c>
      <c r="B1405">
        <v>2021</v>
      </c>
      <c r="C1405">
        <v>8</v>
      </c>
      <c r="D1405" s="15">
        <v>44411</v>
      </c>
      <c r="E1405" s="107">
        <v>200842.18953693335</v>
      </c>
      <c r="K1405" s="15"/>
      <c r="N1405" s="103"/>
    </row>
    <row r="1406" spans="1:14" x14ac:dyDescent="0.35">
      <c r="A1406">
        <v>10123</v>
      </c>
      <c r="B1406">
        <v>2021</v>
      </c>
      <c r="C1406">
        <v>8</v>
      </c>
      <c r="D1406" s="15">
        <v>44412</v>
      </c>
      <c r="E1406" s="107">
        <v>202392.83273749333</v>
      </c>
      <c r="K1406" s="15"/>
      <c r="N1406" s="103"/>
    </row>
    <row r="1407" spans="1:14" x14ac:dyDescent="0.35">
      <c r="A1407">
        <v>10123</v>
      </c>
      <c r="B1407">
        <v>2021</v>
      </c>
      <c r="C1407">
        <v>8</v>
      </c>
      <c r="D1407" s="15">
        <v>44413</v>
      </c>
      <c r="E1407" s="107">
        <v>202722.98014406124</v>
      </c>
      <c r="K1407" s="15"/>
      <c r="N1407" s="103"/>
    </row>
    <row r="1408" spans="1:14" x14ac:dyDescent="0.35">
      <c r="A1408">
        <v>10123</v>
      </c>
      <c r="B1408">
        <v>2021</v>
      </c>
      <c r="C1408">
        <v>8</v>
      </c>
      <c r="D1408" s="15">
        <v>44414</v>
      </c>
      <c r="E1408" s="107">
        <v>203930.67961798792</v>
      </c>
      <c r="K1408" s="15"/>
      <c r="N1408" s="103"/>
    </row>
    <row r="1409" spans="1:14" x14ac:dyDescent="0.35">
      <c r="A1409">
        <v>10123</v>
      </c>
      <c r="B1409">
        <v>2021</v>
      </c>
      <c r="C1409">
        <v>8</v>
      </c>
      <c r="D1409" s="15">
        <v>44415</v>
      </c>
      <c r="E1409" s="107">
        <v>201372.9742493071</v>
      </c>
      <c r="K1409" s="15"/>
      <c r="N1409" s="103"/>
    </row>
    <row r="1410" spans="1:14" x14ac:dyDescent="0.35">
      <c r="A1410">
        <v>10123</v>
      </c>
      <c r="B1410">
        <v>2021</v>
      </c>
      <c r="C1410">
        <v>8</v>
      </c>
      <c r="D1410" s="15">
        <v>44416</v>
      </c>
      <c r="E1410" s="107">
        <v>199157.57002294331</v>
      </c>
      <c r="K1410" s="15"/>
      <c r="N1410" s="103"/>
    </row>
    <row r="1411" spans="1:14" x14ac:dyDescent="0.35">
      <c r="A1411">
        <v>10123</v>
      </c>
      <c r="B1411">
        <v>2021</v>
      </c>
      <c r="C1411">
        <v>8</v>
      </c>
      <c r="D1411" s="15">
        <v>44417</v>
      </c>
      <c r="E1411" s="107">
        <v>184824.8493108704</v>
      </c>
      <c r="K1411" s="15"/>
      <c r="N1411" s="103"/>
    </row>
    <row r="1412" spans="1:14" x14ac:dyDescent="0.35">
      <c r="A1412">
        <v>10123</v>
      </c>
      <c r="B1412">
        <v>2021</v>
      </c>
      <c r="C1412">
        <v>8</v>
      </c>
      <c r="D1412" s="15">
        <v>44418</v>
      </c>
      <c r="E1412" s="107">
        <v>183511.02695311583</v>
      </c>
      <c r="K1412" s="15"/>
      <c r="N1412" s="103"/>
    </row>
    <row r="1413" spans="1:14" x14ac:dyDescent="0.35">
      <c r="A1413">
        <v>10123</v>
      </c>
      <c r="B1413">
        <v>2021</v>
      </c>
      <c r="C1413">
        <v>8</v>
      </c>
      <c r="D1413" s="15">
        <v>44419</v>
      </c>
      <c r="E1413" s="107">
        <v>185640.43225802583</v>
      </c>
      <c r="K1413" s="15"/>
      <c r="N1413" s="103"/>
    </row>
    <row r="1414" spans="1:14" x14ac:dyDescent="0.35">
      <c r="A1414">
        <v>10123</v>
      </c>
      <c r="B1414">
        <v>2021</v>
      </c>
      <c r="C1414">
        <v>8</v>
      </c>
      <c r="D1414" s="15">
        <v>44420</v>
      </c>
      <c r="E1414" s="107">
        <v>196774.39424582376</v>
      </c>
      <c r="K1414" s="15"/>
      <c r="N1414" s="103"/>
    </row>
    <row r="1415" spans="1:14" x14ac:dyDescent="0.35">
      <c r="A1415">
        <v>10123</v>
      </c>
      <c r="B1415">
        <v>2021</v>
      </c>
      <c r="C1415">
        <v>8</v>
      </c>
      <c r="D1415" s="15">
        <v>44421</v>
      </c>
      <c r="E1415" s="107">
        <v>215151.51632100833</v>
      </c>
      <c r="K1415" s="15"/>
      <c r="N1415" s="103"/>
    </row>
    <row r="1416" spans="1:14" x14ac:dyDescent="0.35">
      <c r="A1416">
        <v>10123</v>
      </c>
      <c r="B1416">
        <v>2021</v>
      </c>
      <c r="C1416">
        <v>8</v>
      </c>
      <c r="D1416" s="15">
        <v>44422</v>
      </c>
      <c r="E1416" s="107">
        <v>213574.6639013704</v>
      </c>
      <c r="K1416" s="15"/>
      <c r="N1416" s="103"/>
    </row>
    <row r="1417" spans="1:14" x14ac:dyDescent="0.35">
      <c r="A1417">
        <v>10123</v>
      </c>
      <c r="B1417">
        <v>2021</v>
      </c>
      <c r="C1417">
        <v>8</v>
      </c>
      <c r="D1417" s="15">
        <v>44423</v>
      </c>
      <c r="E1417" s="107">
        <v>212720.87990379208</v>
      </c>
      <c r="K1417" s="15"/>
      <c r="N1417" s="103"/>
    </row>
    <row r="1418" spans="1:14" x14ac:dyDescent="0.35">
      <c r="A1418">
        <v>10123</v>
      </c>
      <c r="B1418">
        <v>2021</v>
      </c>
      <c r="C1418">
        <v>8</v>
      </c>
      <c r="D1418" s="15">
        <v>44424</v>
      </c>
      <c r="E1418" s="107">
        <v>211822.96143689542</v>
      </c>
      <c r="K1418" s="15"/>
      <c r="N1418" s="103"/>
    </row>
    <row r="1419" spans="1:14" x14ac:dyDescent="0.35">
      <c r="A1419">
        <v>10123</v>
      </c>
      <c r="B1419">
        <v>2021</v>
      </c>
      <c r="C1419">
        <v>8</v>
      </c>
      <c r="D1419" s="15">
        <v>44425</v>
      </c>
      <c r="E1419" s="107">
        <v>209729.10882902957</v>
      </c>
      <c r="K1419" s="15"/>
      <c r="N1419" s="103"/>
    </row>
    <row r="1420" spans="1:14" x14ac:dyDescent="0.35">
      <c r="A1420">
        <v>10123</v>
      </c>
      <c r="B1420">
        <v>2021</v>
      </c>
      <c r="C1420">
        <v>8</v>
      </c>
      <c r="D1420" s="15">
        <v>44426</v>
      </c>
      <c r="E1420" s="107">
        <v>209833.32493197999</v>
      </c>
      <c r="K1420" s="15"/>
      <c r="N1420" s="103"/>
    </row>
    <row r="1421" spans="1:14" x14ac:dyDescent="0.35">
      <c r="A1421">
        <v>10123</v>
      </c>
      <c r="B1421">
        <v>2021</v>
      </c>
      <c r="C1421">
        <v>8</v>
      </c>
      <c r="D1421" s="15">
        <v>44427</v>
      </c>
      <c r="E1421" s="107">
        <v>210851.20952865502</v>
      </c>
      <c r="K1421" s="15"/>
      <c r="N1421" s="103"/>
    </row>
    <row r="1422" spans="1:14" x14ac:dyDescent="0.35">
      <c r="A1422">
        <v>10123</v>
      </c>
      <c r="B1422">
        <v>2021</v>
      </c>
      <c r="C1422">
        <v>8</v>
      </c>
      <c r="D1422" s="15">
        <v>44428</v>
      </c>
      <c r="E1422" s="107">
        <v>212852.87897017878</v>
      </c>
      <c r="K1422" s="15"/>
      <c r="N1422" s="103"/>
    </row>
    <row r="1423" spans="1:14" x14ac:dyDescent="0.35">
      <c r="A1423">
        <v>10123</v>
      </c>
      <c r="B1423">
        <v>2021</v>
      </c>
      <c r="C1423">
        <v>8</v>
      </c>
      <c r="D1423" s="15">
        <v>44429</v>
      </c>
      <c r="E1423" s="107">
        <v>209377.84086717793</v>
      </c>
      <c r="K1423" s="15"/>
      <c r="N1423" s="103"/>
    </row>
    <row r="1424" spans="1:14" x14ac:dyDescent="0.35">
      <c r="A1424">
        <v>10123</v>
      </c>
      <c r="B1424">
        <v>2021</v>
      </c>
      <c r="C1424">
        <v>8</v>
      </c>
      <c r="D1424" s="15">
        <v>44430</v>
      </c>
      <c r="E1424" s="107">
        <v>207968.28770721125</v>
      </c>
      <c r="K1424" s="15"/>
      <c r="L1424" s="102"/>
      <c r="N1424" s="103"/>
    </row>
    <row r="1425" spans="1:14" x14ac:dyDescent="0.35">
      <c r="A1425">
        <v>10123</v>
      </c>
      <c r="B1425">
        <v>2021</v>
      </c>
      <c r="C1425">
        <v>8</v>
      </c>
      <c r="D1425" s="15">
        <v>44431</v>
      </c>
      <c r="E1425" s="107">
        <v>207637.23011267456</v>
      </c>
      <c r="K1425" s="15"/>
      <c r="N1425" s="103"/>
    </row>
    <row r="1426" spans="1:14" x14ac:dyDescent="0.35">
      <c r="A1426">
        <v>10123</v>
      </c>
      <c r="B1426">
        <v>2021</v>
      </c>
      <c r="C1426">
        <v>8</v>
      </c>
      <c r="D1426" s="15">
        <v>44432</v>
      </c>
      <c r="E1426" s="107">
        <v>207668.8073435596</v>
      </c>
      <c r="K1426" s="15"/>
      <c r="L1426" s="102"/>
      <c r="N1426" s="103"/>
    </row>
    <row r="1427" spans="1:14" x14ac:dyDescent="0.35">
      <c r="A1427">
        <v>10123</v>
      </c>
      <c r="B1427">
        <v>2021</v>
      </c>
      <c r="C1427">
        <v>8</v>
      </c>
      <c r="D1427" s="15">
        <v>44433</v>
      </c>
      <c r="E1427" s="107">
        <v>209978.82162455376</v>
      </c>
      <c r="K1427" s="15"/>
      <c r="N1427" s="103"/>
    </row>
    <row r="1428" spans="1:14" x14ac:dyDescent="0.35">
      <c r="A1428">
        <v>10123</v>
      </c>
      <c r="B1428">
        <v>2021</v>
      </c>
      <c r="C1428">
        <v>8</v>
      </c>
      <c r="D1428" s="15">
        <v>44434</v>
      </c>
      <c r="E1428" s="107">
        <v>214569.72333266793</v>
      </c>
      <c r="K1428" s="15"/>
      <c r="N1428" s="103"/>
    </row>
    <row r="1429" spans="1:14" x14ac:dyDescent="0.35">
      <c r="A1429">
        <v>10123</v>
      </c>
      <c r="B1429">
        <v>2021</v>
      </c>
      <c r="C1429">
        <v>8</v>
      </c>
      <c r="D1429" s="15">
        <v>44435</v>
      </c>
      <c r="E1429" s="107">
        <v>213257.12826062541</v>
      </c>
      <c r="K1429" s="15"/>
      <c r="N1429" s="103"/>
    </row>
    <row r="1430" spans="1:14" x14ac:dyDescent="0.35">
      <c r="A1430">
        <v>10123</v>
      </c>
      <c r="B1430">
        <v>2021</v>
      </c>
      <c r="C1430">
        <v>8</v>
      </c>
      <c r="D1430" s="15">
        <v>44436</v>
      </c>
      <c r="E1430" s="107">
        <v>210802.11558351209</v>
      </c>
      <c r="K1430" s="15"/>
      <c r="N1430" s="103"/>
    </row>
    <row r="1431" spans="1:14" x14ac:dyDescent="0.35">
      <c r="A1431">
        <v>10123</v>
      </c>
      <c r="B1431">
        <v>2021</v>
      </c>
      <c r="C1431">
        <v>8</v>
      </c>
      <c r="D1431" s="15">
        <v>44437</v>
      </c>
      <c r="E1431" s="107">
        <v>210854.79659202168</v>
      </c>
      <c r="K1431" s="15"/>
      <c r="N1431" s="103"/>
    </row>
    <row r="1432" spans="1:14" x14ac:dyDescent="0.35">
      <c r="A1432">
        <v>10123</v>
      </c>
      <c r="B1432">
        <v>2021</v>
      </c>
      <c r="C1432">
        <v>8</v>
      </c>
      <c r="D1432" s="15">
        <v>44438</v>
      </c>
      <c r="E1432" s="107">
        <v>211888.91357320372</v>
      </c>
      <c r="K1432" s="15"/>
      <c r="N1432" s="103"/>
    </row>
    <row r="1433" spans="1:14" x14ac:dyDescent="0.35">
      <c r="A1433">
        <v>10123</v>
      </c>
      <c r="B1433">
        <v>2021</v>
      </c>
      <c r="C1433">
        <v>8</v>
      </c>
      <c r="D1433" s="15">
        <v>44439</v>
      </c>
      <c r="E1433" s="107">
        <v>211219.75763978084</v>
      </c>
      <c r="K1433" s="15"/>
      <c r="N1433" s="103"/>
    </row>
    <row r="1434" spans="1:14" x14ac:dyDescent="0.35">
      <c r="A1434">
        <v>10123</v>
      </c>
      <c r="B1434">
        <v>2021</v>
      </c>
      <c r="C1434">
        <v>9</v>
      </c>
      <c r="D1434" s="15">
        <v>44440</v>
      </c>
      <c r="E1434" s="107">
        <v>213450.35319694792</v>
      </c>
      <c r="K1434" s="15"/>
      <c r="N1434" s="103"/>
    </row>
    <row r="1435" spans="1:14" x14ac:dyDescent="0.35">
      <c r="A1435">
        <v>10123</v>
      </c>
      <c r="B1435">
        <v>2021</v>
      </c>
      <c r="C1435">
        <v>9</v>
      </c>
      <c r="D1435" s="15">
        <v>44441</v>
      </c>
      <c r="E1435" s="107">
        <v>213877.46456362083</v>
      </c>
      <c r="K1435" s="15"/>
      <c r="N1435" s="103"/>
    </row>
    <row r="1436" spans="1:14" x14ac:dyDescent="0.35">
      <c r="A1436">
        <v>10123</v>
      </c>
      <c r="B1436">
        <v>2021</v>
      </c>
      <c r="C1436">
        <v>9</v>
      </c>
      <c r="D1436" s="15">
        <v>44442</v>
      </c>
      <c r="E1436" s="107">
        <v>214101.92698324498</v>
      </c>
      <c r="K1436" s="15"/>
      <c r="N1436" s="103"/>
    </row>
    <row r="1437" spans="1:14" x14ac:dyDescent="0.35">
      <c r="A1437">
        <v>10123</v>
      </c>
      <c r="B1437">
        <v>2021</v>
      </c>
      <c r="C1437">
        <v>9</v>
      </c>
      <c r="D1437" s="15">
        <v>44443</v>
      </c>
      <c r="E1437" s="107">
        <v>210828.73585522085</v>
      </c>
      <c r="K1437" s="15"/>
      <c r="N1437" s="103"/>
    </row>
    <row r="1438" spans="1:14" x14ac:dyDescent="0.35">
      <c r="A1438">
        <v>10123</v>
      </c>
      <c r="B1438">
        <v>2021</v>
      </c>
      <c r="C1438">
        <v>9</v>
      </c>
      <c r="D1438" s="15">
        <v>44444</v>
      </c>
      <c r="E1438" s="107">
        <v>210883.10050175167</v>
      </c>
      <c r="K1438" s="15"/>
      <c r="N1438" s="103"/>
    </row>
    <row r="1439" spans="1:14" x14ac:dyDescent="0.35">
      <c r="A1439">
        <v>10123</v>
      </c>
      <c r="B1439">
        <v>2021</v>
      </c>
      <c r="C1439">
        <v>9</v>
      </c>
      <c r="D1439" s="15">
        <v>44445</v>
      </c>
      <c r="E1439" s="107">
        <v>210823.39300990166</v>
      </c>
      <c r="K1439" s="15"/>
      <c r="N1439" s="103"/>
    </row>
    <row r="1440" spans="1:14" x14ac:dyDescent="0.35">
      <c r="A1440">
        <v>10123</v>
      </c>
      <c r="B1440">
        <v>2021</v>
      </c>
      <c r="C1440">
        <v>9</v>
      </c>
      <c r="D1440" s="15">
        <v>44446</v>
      </c>
      <c r="E1440" s="107">
        <v>212149.978132405</v>
      </c>
      <c r="K1440" s="15"/>
      <c r="N1440" s="103"/>
    </row>
    <row r="1441" spans="1:14" x14ac:dyDescent="0.35">
      <c r="A1441">
        <v>10123</v>
      </c>
      <c r="B1441">
        <v>2021</v>
      </c>
      <c r="C1441">
        <v>9</v>
      </c>
      <c r="D1441" s="15">
        <v>44447</v>
      </c>
      <c r="E1441" s="107">
        <v>213798.4627646046</v>
      </c>
      <c r="K1441" s="15"/>
      <c r="N1441" s="103"/>
    </row>
    <row r="1442" spans="1:14" x14ac:dyDescent="0.35">
      <c r="A1442">
        <v>10123</v>
      </c>
      <c r="B1442">
        <v>2021</v>
      </c>
      <c r="C1442">
        <v>9</v>
      </c>
      <c r="D1442" s="15">
        <v>44448</v>
      </c>
      <c r="E1442" s="107">
        <v>213754.61854877707</v>
      </c>
      <c r="K1442" s="15"/>
      <c r="N1442" s="103"/>
    </row>
    <row r="1443" spans="1:14" x14ac:dyDescent="0.35">
      <c r="A1443">
        <v>10123</v>
      </c>
      <c r="B1443">
        <v>2021</v>
      </c>
      <c r="C1443">
        <v>9</v>
      </c>
      <c r="D1443" s="15">
        <v>44449</v>
      </c>
      <c r="E1443" s="107">
        <v>212912.77604956875</v>
      </c>
      <c r="K1443" s="15"/>
      <c r="N1443" s="103"/>
    </row>
    <row r="1444" spans="1:14" x14ac:dyDescent="0.35">
      <c r="A1444">
        <v>10123</v>
      </c>
      <c r="B1444">
        <v>2021</v>
      </c>
      <c r="C1444">
        <v>9</v>
      </c>
      <c r="D1444" s="15">
        <v>44450</v>
      </c>
      <c r="E1444" s="107">
        <v>211719.26879688748</v>
      </c>
      <c r="K1444" s="15"/>
      <c r="N1444" s="103"/>
    </row>
    <row r="1445" spans="1:14" x14ac:dyDescent="0.35">
      <c r="A1445">
        <v>10123</v>
      </c>
      <c r="B1445">
        <v>2021</v>
      </c>
      <c r="C1445">
        <v>9</v>
      </c>
      <c r="D1445" s="15">
        <v>44451</v>
      </c>
      <c r="E1445" s="107">
        <v>211970.17616169</v>
      </c>
      <c r="K1445" s="15"/>
      <c r="N1445" s="103"/>
    </row>
    <row r="1446" spans="1:14" x14ac:dyDescent="0.35">
      <c r="A1446">
        <v>10123</v>
      </c>
      <c r="B1446">
        <v>2021</v>
      </c>
      <c r="C1446">
        <v>9</v>
      </c>
      <c r="D1446" s="15">
        <v>44452</v>
      </c>
      <c r="E1446" s="107">
        <v>211809.09470222375</v>
      </c>
      <c r="K1446" s="15"/>
      <c r="L1446" s="102"/>
      <c r="N1446" s="103"/>
    </row>
    <row r="1447" spans="1:14" x14ac:dyDescent="0.35">
      <c r="A1447">
        <v>10123</v>
      </c>
      <c r="B1447">
        <v>2021</v>
      </c>
      <c r="C1447">
        <v>9</v>
      </c>
      <c r="D1447" s="15">
        <v>44453</v>
      </c>
      <c r="E1447" s="107">
        <v>211365.94976629582</v>
      </c>
      <c r="K1447" s="15"/>
      <c r="N1447" s="103"/>
    </row>
    <row r="1448" spans="1:14" x14ac:dyDescent="0.35">
      <c r="A1448">
        <v>10123</v>
      </c>
      <c r="B1448">
        <v>2021</v>
      </c>
      <c r="C1448">
        <v>9</v>
      </c>
      <c r="D1448" s="15">
        <v>44454</v>
      </c>
      <c r="E1448" s="107">
        <v>212386.89209121501</v>
      </c>
      <c r="K1448" s="15"/>
      <c r="N1448" s="103"/>
    </row>
    <row r="1449" spans="1:14" x14ac:dyDescent="0.35">
      <c r="A1449">
        <v>10123</v>
      </c>
      <c r="B1449">
        <v>2021</v>
      </c>
      <c r="C1449">
        <v>9</v>
      </c>
      <c r="D1449" s="15">
        <v>44455</v>
      </c>
      <c r="E1449" s="107">
        <v>210011.36440967958</v>
      </c>
      <c r="K1449" s="15"/>
      <c r="N1449" s="103"/>
    </row>
    <row r="1450" spans="1:14" x14ac:dyDescent="0.35">
      <c r="A1450">
        <v>10123</v>
      </c>
      <c r="B1450">
        <v>2021</v>
      </c>
      <c r="C1450">
        <v>9</v>
      </c>
      <c r="D1450" s="15">
        <v>44456</v>
      </c>
      <c r="E1450" s="107">
        <v>211632.62561335042</v>
      </c>
      <c r="K1450" s="15"/>
      <c r="L1450" s="102"/>
      <c r="N1450" s="103"/>
    </row>
    <row r="1451" spans="1:14" x14ac:dyDescent="0.35">
      <c r="A1451">
        <v>10123</v>
      </c>
      <c r="B1451">
        <v>2021</v>
      </c>
      <c r="C1451">
        <v>9</v>
      </c>
      <c r="D1451" s="15">
        <v>44457</v>
      </c>
      <c r="E1451" s="107">
        <v>210802.10467803417</v>
      </c>
      <c r="K1451" s="15"/>
      <c r="N1451" s="103"/>
    </row>
    <row r="1452" spans="1:14" x14ac:dyDescent="0.35">
      <c r="A1452">
        <v>10123</v>
      </c>
      <c r="B1452">
        <v>2021</v>
      </c>
      <c r="C1452">
        <v>9</v>
      </c>
      <c r="D1452" s="15">
        <v>44458</v>
      </c>
      <c r="E1452" s="107">
        <v>209875.75395232125</v>
      </c>
      <c r="K1452" s="15"/>
      <c r="N1452" s="103"/>
    </row>
    <row r="1453" spans="1:14" x14ac:dyDescent="0.35">
      <c r="A1453">
        <v>10123</v>
      </c>
      <c r="B1453">
        <v>2021</v>
      </c>
      <c r="C1453">
        <v>9</v>
      </c>
      <c r="D1453" s="15">
        <v>44459</v>
      </c>
      <c r="E1453" s="107">
        <v>209818.3500329704</v>
      </c>
      <c r="K1453" s="15"/>
      <c r="N1453" s="103"/>
    </row>
    <row r="1454" spans="1:14" x14ac:dyDescent="0.35">
      <c r="A1454">
        <v>10123</v>
      </c>
      <c r="B1454">
        <v>2021</v>
      </c>
      <c r="C1454">
        <v>9</v>
      </c>
      <c r="D1454" s="15">
        <v>44460</v>
      </c>
      <c r="E1454" s="107">
        <v>208304.82488498293</v>
      </c>
      <c r="K1454" s="15"/>
      <c r="L1454" s="102"/>
      <c r="N1454" s="103"/>
    </row>
    <row r="1455" spans="1:14" x14ac:dyDescent="0.35">
      <c r="A1455">
        <v>10123</v>
      </c>
      <c r="B1455">
        <v>2021</v>
      </c>
      <c r="C1455">
        <v>9</v>
      </c>
      <c r="D1455" s="15">
        <v>44461</v>
      </c>
      <c r="E1455" s="107">
        <v>212220.49379179999</v>
      </c>
      <c r="K1455" s="15"/>
      <c r="L1455" s="102"/>
      <c r="N1455" s="103"/>
    </row>
    <row r="1456" spans="1:14" x14ac:dyDescent="0.35">
      <c r="A1456">
        <v>10123</v>
      </c>
      <c r="B1456">
        <v>2021</v>
      </c>
      <c r="C1456">
        <v>9</v>
      </c>
      <c r="D1456" s="15">
        <v>44462</v>
      </c>
      <c r="E1456" s="107">
        <v>211798.67829300251</v>
      </c>
      <c r="K1456" s="15"/>
      <c r="N1456" s="103"/>
    </row>
    <row r="1457" spans="1:14" x14ac:dyDescent="0.35">
      <c r="A1457">
        <v>10123</v>
      </c>
      <c r="B1457">
        <v>2021</v>
      </c>
      <c r="C1457">
        <v>9</v>
      </c>
      <c r="D1457" s="15">
        <v>44463</v>
      </c>
      <c r="E1457" s="107">
        <v>212818.90337302498</v>
      </c>
      <c r="K1457" s="15"/>
      <c r="N1457" s="103"/>
    </row>
    <row r="1458" spans="1:14" x14ac:dyDescent="0.35">
      <c r="A1458">
        <v>10123</v>
      </c>
      <c r="B1458">
        <v>2021</v>
      </c>
      <c r="C1458">
        <v>9</v>
      </c>
      <c r="D1458" s="15">
        <v>44464</v>
      </c>
      <c r="E1458" s="107">
        <v>212388.78041666831</v>
      </c>
      <c r="K1458" s="15"/>
      <c r="N1458" s="103"/>
    </row>
    <row r="1459" spans="1:14" x14ac:dyDescent="0.35">
      <c r="A1459">
        <v>10123</v>
      </c>
      <c r="B1459">
        <v>2021</v>
      </c>
      <c r="C1459">
        <v>9</v>
      </c>
      <c r="D1459" s="15">
        <v>44465</v>
      </c>
      <c r="E1459" s="107">
        <v>210848.51168118333</v>
      </c>
      <c r="K1459" s="15"/>
      <c r="N1459" s="103"/>
    </row>
    <row r="1460" spans="1:14" x14ac:dyDescent="0.35">
      <c r="A1460">
        <v>10123</v>
      </c>
      <c r="B1460">
        <v>2021</v>
      </c>
      <c r="C1460">
        <v>9</v>
      </c>
      <c r="D1460" s="15">
        <v>44466</v>
      </c>
      <c r="E1460" s="107">
        <v>210887.60614191624</v>
      </c>
      <c r="K1460" s="15"/>
      <c r="L1460" s="102"/>
      <c r="N1460" s="103"/>
    </row>
    <row r="1461" spans="1:14" x14ac:dyDescent="0.35">
      <c r="A1461">
        <v>10123</v>
      </c>
      <c r="B1461">
        <v>2021</v>
      </c>
      <c r="C1461">
        <v>9</v>
      </c>
      <c r="D1461" s="15">
        <v>44467</v>
      </c>
      <c r="E1461" s="107">
        <v>191256.00428675665</v>
      </c>
      <c r="K1461" s="15"/>
      <c r="N1461" s="103"/>
    </row>
    <row r="1462" spans="1:14" x14ac:dyDescent="0.35">
      <c r="A1462">
        <v>10123</v>
      </c>
      <c r="B1462">
        <v>2021</v>
      </c>
      <c r="C1462">
        <v>9</v>
      </c>
      <c r="D1462" s="15">
        <v>44468</v>
      </c>
      <c r="E1462" s="107">
        <v>214377.73239312123</v>
      </c>
      <c r="K1462" s="15"/>
      <c r="L1462" s="102"/>
      <c r="N1462" s="103"/>
    </row>
    <row r="1463" spans="1:14" x14ac:dyDescent="0.35">
      <c r="A1463">
        <v>10123</v>
      </c>
      <c r="B1463">
        <v>2021</v>
      </c>
      <c r="C1463">
        <v>9</v>
      </c>
      <c r="D1463" s="15">
        <v>44469</v>
      </c>
      <c r="E1463" s="107">
        <v>214135.65175440538</v>
      </c>
      <c r="K1463" s="15"/>
      <c r="N1463" s="103"/>
    </row>
    <row r="1464" spans="1:14" x14ac:dyDescent="0.35">
      <c r="A1464">
        <v>10123</v>
      </c>
      <c r="B1464">
        <v>2021</v>
      </c>
      <c r="C1464">
        <v>10</v>
      </c>
      <c r="D1464" s="15">
        <v>44470</v>
      </c>
      <c r="E1464" s="107">
        <v>199365.75979168</v>
      </c>
      <c r="K1464" s="15"/>
      <c r="N1464" s="103"/>
    </row>
    <row r="1465" spans="1:14" x14ac:dyDescent="0.35">
      <c r="A1465">
        <v>10123</v>
      </c>
      <c r="B1465">
        <v>2021</v>
      </c>
      <c r="C1465">
        <v>10</v>
      </c>
      <c r="D1465" s="15">
        <v>44471</v>
      </c>
      <c r="E1465" s="107">
        <v>189682.30103360125</v>
      </c>
      <c r="K1465" s="15"/>
      <c r="N1465" s="103"/>
    </row>
    <row r="1466" spans="1:14" x14ac:dyDescent="0.35">
      <c r="A1466">
        <v>10123</v>
      </c>
      <c r="B1466">
        <v>2021</v>
      </c>
      <c r="C1466">
        <v>10</v>
      </c>
      <c r="D1466" s="15">
        <v>44472</v>
      </c>
      <c r="E1466" s="107">
        <v>187863.48541885664</v>
      </c>
      <c r="K1466" s="15"/>
      <c r="N1466" s="103"/>
    </row>
    <row r="1467" spans="1:14" x14ac:dyDescent="0.35">
      <c r="A1467">
        <v>10123</v>
      </c>
      <c r="B1467">
        <v>2021</v>
      </c>
      <c r="C1467">
        <v>10</v>
      </c>
      <c r="D1467" s="15">
        <v>44473</v>
      </c>
      <c r="E1467" s="107">
        <v>174720.64462971789</v>
      </c>
      <c r="K1467" s="15"/>
      <c r="N1467" s="103"/>
    </row>
    <row r="1468" spans="1:14" x14ac:dyDescent="0.35">
      <c r="A1468">
        <v>10123</v>
      </c>
      <c r="B1468">
        <v>2021</v>
      </c>
      <c r="C1468">
        <v>10</v>
      </c>
      <c r="D1468" s="15">
        <v>44474</v>
      </c>
      <c r="E1468" s="107">
        <v>173467.9315371729</v>
      </c>
      <c r="K1468" s="15"/>
      <c r="N1468" s="103"/>
    </row>
    <row r="1469" spans="1:14" x14ac:dyDescent="0.35">
      <c r="A1469">
        <v>10123</v>
      </c>
      <c r="B1469">
        <v>2021</v>
      </c>
      <c r="C1469">
        <v>10</v>
      </c>
      <c r="D1469" s="15">
        <v>44475</v>
      </c>
      <c r="E1469" s="107">
        <v>173580.65894623249</v>
      </c>
      <c r="K1469" s="15"/>
      <c r="N1469" s="103"/>
    </row>
    <row r="1470" spans="1:14" x14ac:dyDescent="0.35">
      <c r="A1470">
        <v>10123</v>
      </c>
      <c r="B1470">
        <v>2021</v>
      </c>
      <c r="C1470">
        <v>10</v>
      </c>
      <c r="D1470" s="15">
        <v>44476</v>
      </c>
      <c r="E1470" s="107">
        <v>183333.20055167793</v>
      </c>
      <c r="K1470" s="15"/>
      <c r="N1470" s="103"/>
    </row>
    <row r="1471" spans="1:14" x14ac:dyDescent="0.35">
      <c r="A1471">
        <v>10123</v>
      </c>
      <c r="B1471">
        <v>2021</v>
      </c>
      <c r="C1471">
        <v>10</v>
      </c>
      <c r="D1471" s="15">
        <v>44477</v>
      </c>
      <c r="E1471" s="107">
        <v>205707.42105986667</v>
      </c>
      <c r="K1471" s="15"/>
      <c r="N1471" s="103"/>
    </row>
    <row r="1472" spans="1:14" x14ac:dyDescent="0.35">
      <c r="A1472">
        <v>10123</v>
      </c>
      <c r="B1472">
        <v>2021</v>
      </c>
      <c r="C1472">
        <v>10</v>
      </c>
      <c r="D1472" s="15">
        <v>44478</v>
      </c>
      <c r="E1472" s="107">
        <v>210494.13062481463</v>
      </c>
      <c r="K1472" s="15"/>
      <c r="N1472" s="103"/>
    </row>
    <row r="1473" spans="1:14" x14ac:dyDescent="0.35">
      <c r="A1473">
        <v>10123</v>
      </c>
      <c r="B1473">
        <v>2021</v>
      </c>
      <c r="C1473">
        <v>10</v>
      </c>
      <c r="D1473" s="15">
        <v>44479</v>
      </c>
      <c r="E1473" s="107">
        <v>209932.85084052329</v>
      </c>
      <c r="K1473" s="15"/>
      <c r="N1473" s="103"/>
    </row>
    <row r="1474" spans="1:14" x14ac:dyDescent="0.35">
      <c r="A1474">
        <v>10123</v>
      </c>
      <c r="B1474">
        <v>2021</v>
      </c>
      <c r="C1474">
        <v>10</v>
      </c>
      <c r="D1474" s="15">
        <v>44480</v>
      </c>
      <c r="E1474" s="107">
        <v>209795.99128649625</v>
      </c>
      <c r="K1474" s="15"/>
      <c r="N1474" s="103"/>
    </row>
    <row r="1475" spans="1:14" x14ac:dyDescent="0.35">
      <c r="A1475">
        <v>10123</v>
      </c>
      <c r="B1475">
        <v>2021</v>
      </c>
      <c r="C1475">
        <v>10</v>
      </c>
      <c r="D1475" s="15">
        <v>44481</v>
      </c>
      <c r="E1475" s="107">
        <v>210847.47817742542</v>
      </c>
      <c r="K1475" s="15"/>
      <c r="N1475" s="103"/>
    </row>
    <row r="1476" spans="1:14" x14ac:dyDescent="0.35">
      <c r="A1476">
        <v>10123</v>
      </c>
      <c r="B1476">
        <v>2021</v>
      </c>
      <c r="C1476">
        <v>10</v>
      </c>
      <c r="D1476" s="15">
        <v>44482</v>
      </c>
      <c r="E1476" s="107">
        <v>209305.96537856956</v>
      </c>
      <c r="K1476" s="15"/>
      <c r="L1476" s="102"/>
      <c r="N1476" s="103"/>
    </row>
    <row r="1477" spans="1:14" x14ac:dyDescent="0.35">
      <c r="A1477">
        <v>10123</v>
      </c>
      <c r="B1477">
        <v>2021</v>
      </c>
      <c r="C1477">
        <v>10</v>
      </c>
      <c r="D1477" s="15">
        <v>44483</v>
      </c>
      <c r="E1477" s="107">
        <v>207496.56706348748</v>
      </c>
      <c r="K1477" s="15"/>
      <c r="L1477" s="102"/>
      <c r="N1477" s="103"/>
    </row>
    <row r="1478" spans="1:14" x14ac:dyDescent="0.35">
      <c r="A1478">
        <v>10123</v>
      </c>
      <c r="B1478">
        <v>2021</v>
      </c>
      <c r="C1478">
        <v>10</v>
      </c>
      <c r="D1478" s="15">
        <v>44484</v>
      </c>
      <c r="E1478" s="107">
        <v>211173.30785360292</v>
      </c>
      <c r="K1478" s="15"/>
      <c r="N1478" s="103"/>
    </row>
    <row r="1479" spans="1:14" x14ac:dyDescent="0.35">
      <c r="A1479">
        <v>10123</v>
      </c>
      <c r="B1479">
        <v>2021</v>
      </c>
      <c r="C1479">
        <v>10</v>
      </c>
      <c r="D1479" s="15">
        <v>44485</v>
      </c>
      <c r="E1479" s="107">
        <v>210406.26938327751</v>
      </c>
      <c r="K1479" s="15"/>
      <c r="L1479" s="102"/>
      <c r="N1479" s="103"/>
    </row>
    <row r="1480" spans="1:14" x14ac:dyDescent="0.35">
      <c r="A1480">
        <v>10123</v>
      </c>
      <c r="B1480">
        <v>2021</v>
      </c>
      <c r="C1480">
        <v>10</v>
      </c>
      <c r="D1480" s="15">
        <v>44486</v>
      </c>
      <c r="E1480" s="107">
        <v>209774.82291488626</v>
      </c>
      <c r="K1480" s="15"/>
      <c r="N1480" s="103"/>
    </row>
    <row r="1481" spans="1:14" x14ac:dyDescent="0.35">
      <c r="A1481">
        <v>10123</v>
      </c>
      <c r="B1481">
        <v>2021</v>
      </c>
      <c r="C1481">
        <v>10</v>
      </c>
      <c r="D1481" s="15">
        <v>44487</v>
      </c>
      <c r="E1481" s="107">
        <v>211418.65090799544</v>
      </c>
      <c r="K1481" s="15"/>
      <c r="N1481" s="103"/>
    </row>
    <row r="1482" spans="1:14" x14ac:dyDescent="0.35">
      <c r="A1482">
        <v>10123</v>
      </c>
      <c r="B1482">
        <v>2021</v>
      </c>
      <c r="C1482">
        <v>10</v>
      </c>
      <c r="D1482" s="15">
        <v>44488</v>
      </c>
      <c r="E1482" s="107">
        <v>207727.43938750541</v>
      </c>
      <c r="K1482" s="15"/>
      <c r="N1482" s="103"/>
    </row>
    <row r="1483" spans="1:14" x14ac:dyDescent="0.35">
      <c r="A1483">
        <v>10123</v>
      </c>
      <c r="B1483">
        <v>2021</v>
      </c>
      <c r="C1483">
        <v>10</v>
      </c>
      <c r="D1483" s="15">
        <v>44489</v>
      </c>
      <c r="E1483" s="107">
        <v>210300.74294520586</v>
      </c>
      <c r="K1483" s="15"/>
      <c r="N1483" s="103"/>
    </row>
    <row r="1484" spans="1:14" x14ac:dyDescent="0.35">
      <c r="A1484">
        <v>10123</v>
      </c>
      <c r="B1484">
        <v>2021</v>
      </c>
      <c r="C1484">
        <v>10</v>
      </c>
      <c r="D1484" s="15">
        <v>44490</v>
      </c>
      <c r="E1484" s="107">
        <v>210028.40463843875</v>
      </c>
      <c r="K1484" s="15"/>
      <c r="N1484" s="103"/>
    </row>
    <row r="1485" spans="1:14" x14ac:dyDescent="0.35">
      <c r="A1485">
        <v>10123</v>
      </c>
      <c r="B1485">
        <v>2021</v>
      </c>
      <c r="C1485">
        <v>10</v>
      </c>
      <c r="D1485" s="15">
        <v>44491</v>
      </c>
      <c r="E1485" s="107">
        <v>211820.789569015</v>
      </c>
      <c r="K1485" s="15"/>
      <c r="N1485" s="103"/>
    </row>
    <row r="1486" spans="1:14" x14ac:dyDescent="0.35">
      <c r="A1486">
        <v>10123</v>
      </c>
      <c r="B1486">
        <v>2021</v>
      </c>
      <c r="C1486">
        <v>10</v>
      </c>
      <c r="D1486" s="15">
        <v>44492</v>
      </c>
      <c r="E1486" s="107">
        <v>210399.72945203123</v>
      </c>
      <c r="K1486" s="15"/>
      <c r="N1486" s="103"/>
    </row>
    <row r="1487" spans="1:14" x14ac:dyDescent="0.35">
      <c r="A1487">
        <v>10123</v>
      </c>
      <c r="B1487">
        <v>2021</v>
      </c>
      <c r="C1487">
        <v>10</v>
      </c>
      <c r="D1487" s="15">
        <v>44493</v>
      </c>
      <c r="E1487" s="107">
        <v>210901.1666843225</v>
      </c>
      <c r="K1487" s="15"/>
      <c r="N1487" s="103"/>
    </row>
    <row r="1488" spans="1:14" x14ac:dyDescent="0.35">
      <c r="A1488">
        <v>10123</v>
      </c>
      <c r="B1488">
        <v>2021</v>
      </c>
      <c r="C1488">
        <v>10</v>
      </c>
      <c r="D1488" s="15">
        <v>44494</v>
      </c>
      <c r="E1488" s="107">
        <v>210011.10351709125</v>
      </c>
      <c r="K1488" s="15"/>
      <c r="N1488" s="103"/>
    </row>
    <row r="1489" spans="1:14" x14ac:dyDescent="0.35">
      <c r="A1489">
        <v>10123</v>
      </c>
      <c r="B1489">
        <v>2021</v>
      </c>
      <c r="C1489">
        <v>10</v>
      </c>
      <c r="D1489" s="15">
        <v>44495</v>
      </c>
      <c r="E1489" s="107">
        <v>211346.4960713746</v>
      </c>
      <c r="K1489" s="15"/>
      <c r="L1489" s="102"/>
      <c r="N1489" s="103"/>
    </row>
    <row r="1490" spans="1:14" x14ac:dyDescent="0.35">
      <c r="A1490">
        <v>10123</v>
      </c>
      <c r="B1490">
        <v>2021</v>
      </c>
      <c r="C1490">
        <v>10</v>
      </c>
      <c r="D1490" s="15">
        <v>44496</v>
      </c>
      <c r="E1490" s="107">
        <v>212286.18000222251</v>
      </c>
      <c r="K1490" s="15"/>
      <c r="N1490" s="103"/>
    </row>
    <row r="1491" spans="1:14" x14ac:dyDescent="0.35">
      <c r="A1491">
        <v>10123</v>
      </c>
      <c r="B1491">
        <v>2021</v>
      </c>
      <c r="C1491">
        <v>10</v>
      </c>
      <c r="D1491" s="15">
        <v>44497</v>
      </c>
      <c r="E1491" s="107">
        <v>212164.77434935293</v>
      </c>
      <c r="K1491" s="15"/>
      <c r="L1491" s="102"/>
      <c r="N1491" s="103"/>
    </row>
    <row r="1492" spans="1:14" x14ac:dyDescent="0.35">
      <c r="A1492">
        <v>10123</v>
      </c>
      <c r="B1492">
        <v>2021</v>
      </c>
      <c r="C1492">
        <v>10</v>
      </c>
      <c r="D1492" s="15">
        <v>44498</v>
      </c>
      <c r="E1492" s="107">
        <v>212914.68534709502</v>
      </c>
      <c r="K1492" s="15"/>
      <c r="L1492" s="102"/>
      <c r="N1492" s="103"/>
    </row>
    <row r="1493" spans="1:14" x14ac:dyDescent="0.35">
      <c r="A1493">
        <v>10123</v>
      </c>
      <c r="B1493">
        <v>2021</v>
      </c>
      <c r="C1493">
        <v>10</v>
      </c>
      <c r="D1493" s="15">
        <v>44499</v>
      </c>
      <c r="E1493" s="107">
        <v>210461.17594817502</v>
      </c>
      <c r="K1493" s="15"/>
      <c r="N1493" s="103"/>
    </row>
    <row r="1494" spans="1:14" x14ac:dyDescent="0.35">
      <c r="A1494">
        <v>10123</v>
      </c>
      <c r="B1494">
        <v>2021</v>
      </c>
      <c r="C1494">
        <v>10</v>
      </c>
      <c r="D1494" s="15">
        <v>44500</v>
      </c>
      <c r="E1494" s="107">
        <v>208963.16006761751</v>
      </c>
      <c r="K1494" s="15"/>
      <c r="N1494" s="103"/>
    </row>
    <row r="1495" spans="1:14" x14ac:dyDescent="0.35">
      <c r="A1495">
        <v>10123</v>
      </c>
      <c r="B1495">
        <v>2021</v>
      </c>
      <c r="C1495">
        <v>11</v>
      </c>
      <c r="D1495" s="15">
        <v>44501</v>
      </c>
      <c r="E1495" s="107">
        <v>210530.92822411211</v>
      </c>
      <c r="K1495" s="15"/>
      <c r="L1495" s="102"/>
      <c r="N1495" s="103"/>
    </row>
    <row r="1496" spans="1:14" x14ac:dyDescent="0.35">
      <c r="A1496">
        <v>10123</v>
      </c>
      <c r="B1496">
        <v>2021</v>
      </c>
      <c r="C1496">
        <v>11</v>
      </c>
      <c r="D1496" s="15">
        <v>44502</v>
      </c>
      <c r="E1496" s="107">
        <v>210773.73281878792</v>
      </c>
      <c r="K1496" s="15"/>
      <c r="N1496" s="103"/>
    </row>
    <row r="1497" spans="1:14" x14ac:dyDescent="0.35">
      <c r="A1497">
        <v>10123</v>
      </c>
      <c r="B1497">
        <v>2021</v>
      </c>
      <c r="C1497">
        <v>11</v>
      </c>
      <c r="D1497" s="15">
        <v>44503</v>
      </c>
      <c r="E1497" s="107">
        <v>211566.82615373374</v>
      </c>
      <c r="K1497" s="15"/>
      <c r="L1497" s="102"/>
      <c r="N1497" s="103"/>
    </row>
    <row r="1498" spans="1:14" x14ac:dyDescent="0.35">
      <c r="A1498">
        <v>10123</v>
      </c>
      <c r="B1498">
        <v>2021</v>
      </c>
      <c r="C1498">
        <v>11</v>
      </c>
      <c r="D1498" s="15">
        <v>44504</v>
      </c>
      <c r="E1498" s="107">
        <v>210883.33455008626</v>
      </c>
      <c r="K1498" s="15"/>
      <c r="N1498" s="103"/>
    </row>
    <row r="1499" spans="1:14" x14ac:dyDescent="0.35">
      <c r="A1499">
        <v>10123</v>
      </c>
      <c r="B1499">
        <v>2021</v>
      </c>
      <c r="C1499">
        <v>11</v>
      </c>
      <c r="D1499" s="15">
        <v>44505</v>
      </c>
      <c r="E1499" s="107">
        <v>211507.45169840331</v>
      </c>
      <c r="K1499" s="15"/>
      <c r="N1499" s="103"/>
    </row>
    <row r="1500" spans="1:14" x14ac:dyDescent="0.35">
      <c r="A1500">
        <v>10123</v>
      </c>
      <c r="B1500">
        <v>2021</v>
      </c>
      <c r="C1500">
        <v>11</v>
      </c>
      <c r="D1500" s="15">
        <v>44506</v>
      </c>
      <c r="E1500" s="107">
        <v>211071.89529737204</v>
      </c>
      <c r="K1500" s="15"/>
      <c r="L1500" s="102"/>
      <c r="N1500" s="103"/>
    </row>
    <row r="1501" spans="1:14" x14ac:dyDescent="0.35">
      <c r="A1501">
        <v>10123</v>
      </c>
      <c r="B1501">
        <v>2021</v>
      </c>
      <c r="C1501">
        <v>11</v>
      </c>
      <c r="D1501" s="15">
        <v>44507</v>
      </c>
      <c r="E1501" s="107">
        <v>200633.01663096884</v>
      </c>
      <c r="K1501" s="15"/>
      <c r="N1501" s="103"/>
    </row>
    <row r="1502" spans="1:14" x14ac:dyDescent="0.35">
      <c r="A1502">
        <v>10123</v>
      </c>
      <c r="B1502">
        <v>2021</v>
      </c>
      <c r="C1502">
        <v>11</v>
      </c>
      <c r="D1502" s="15">
        <v>44508</v>
      </c>
      <c r="E1502" s="107">
        <v>205632.53817598915</v>
      </c>
      <c r="K1502" s="15"/>
      <c r="N1502" s="103"/>
    </row>
    <row r="1503" spans="1:14" x14ac:dyDescent="0.35">
      <c r="A1503">
        <v>10123</v>
      </c>
      <c r="B1503">
        <v>2021</v>
      </c>
      <c r="C1503">
        <v>11</v>
      </c>
      <c r="D1503" s="15">
        <v>44509</v>
      </c>
      <c r="E1503" s="107">
        <v>211923.19284597458</v>
      </c>
      <c r="K1503" s="15"/>
      <c r="N1503" s="103"/>
    </row>
    <row r="1504" spans="1:14" x14ac:dyDescent="0.35">
      <c r="A1504">
        <v>10123</v>
      </c>
      <c r="B1504">
        <v>2021</v>
      </c>
      <c r="C1504">
        <v>11</v>
      </c>
      <c r="D1504" s="15">
        <v>44510</v>
      </c>
      <c r="E1504" s="107">
        <v>212138.27823231625</v>
      </c>
      <c r="K1504" s="15"/>
      <c r="N1504" s="103"/>
    </row>
    <row r="1505" spans="1:14" x14ac:dyDescent="0.35">
      <c r="A1505">
        <v>10123</v>
      </c>
      <c r="B1505">
        <v>2021</v>
      </c>
      <c r="C1505">
        <v>11</v>
      </c>
      <c r="D1505" s="15">
        <v>44511</v>
      </c>
      <c r="E1505" s="107">
        <v>204974.05367219503</v>
      </c>
      <c r="K1505" s="15"/>
      <c r="N1505" s="103"/>
    </row>
    <row r="1506" spans="1:14" x14ac:dyDescent="0.35">
      <c r="A1506">
        <v>10123</v>
      </c>
      <c r="B1506">
        <v>2021</v>
      </c>
      <c r="C1506">
        <v>11</v>
      </c>
      <c r="D1506" s="15">
        <v>44512</v>
      </c>
      <c r="E1506" s="107">
        <v>196276.09024123961</v>
      </c>
      <c r="K1506" s="15"/>
      <c r="N1506" s="103"/>
    </row>
    <row r="1507" spans="1:14" x14ac:dyDescent="0.35">
      <c r="A1507">
        <v>10123</v>
      </c>
      <c r="B1507">
        <v>2021</v>
      </c>
      <c r="C1507">
        <v>11</v>
      </c>
      <c r="D1507" s="15">
        <v>44513</v>
      </c>
      <c r="E1507" s="107">
        <v>193478.25463663289</v>
      </c>
      <c r="K1507" s="15"/>
      <c r="N1507" s="103"/>
    </row>
    <row r="1508" spans="1:14" x14ac:dyDescent="0.35">
      <c r="A1508">
        <v>10123</v>
      </c>
      <c r="B1508">
        <v>2021</v>
      </c>
      <c r="C1508">
        <v>11</v>
      </c>
      <c r="D1508" s="15">
        <v>44514</v>
      </c>
      <c r="E1508" s="107">
        <v>193861.14429016376</v>
      </c>
      <c r="K1508" s="15"/>
      <c r="N1508" s="103"/>
    </row>
    <row r="1509" spans="1:14" x14ac:dyDescent="0.35">
      <c r="A1509">
        <v>10123</v>
      </c>
      <c r="B1509">
        <v>2021</v>
      </c>
      <c r="C1509">
        <v>11</v>
      </c>
      <c r="D1509" s="15">
        <v>44515</v>
      </c>
      <c r="E1509" s="107">
        <v>192925.57843557166</v>
      </c>
      <c r="K1509" s="15"/>
      <c r="N1509" s="103"/>
    </row>
    <row r="1510" spans="1:14" x14ac:dyDescent="0.35">
      <c r="A1510">
        <v>10123</v>
      </c>
      <c r="B1510">
        <v>2021</v>
      </c>
      <c r="C1510">
        <v>11</v>
      </c>
      <c r="D1510" s="15">
        <v>44516</v>
      </c>
      <c r="E1510" s="107">
        <v>192988.51646554749</v>
      </c>
      <c r="K1510" s="15"/>
      <c r="N1510" s="103"/>
    </row>
    <row r="1511" spans="1:14" x14ac:dyDescent="0.35">
      <c r="A1511">
        <v>10123</v>
      </c>
      <c r="B1511">
        <v>2021</v>
      </c>
      <c r="C1511">
        <v>11</v>
      </c>
      <c r="D1511" s="15">
        <v>44517</v>
      </c>
      <c r="E1511" s="107">
        <v>193181.87394537125</v>
      </c>
      <c r="K1511" s="15"/>
      <c r="N1511" s="103"/>
    </row>
    <row r="1512" spans="1:14" x14ac:dyDescent="0.35">
      <c r="A1512">
        <v>10123</v>
      </c>
      <c r="B1512">
        <v>2021</v>
      </c>
      <c r="C1512">
        <v>11</v>
      </c>
      <c r="D1512" s="15">
        <v>44518</v>
      </c>
      <c r="E1512" s="107">
        <v>194700.03476037586</v>
      </c>
      <c r="K1512" s="15"/>
      <c r="N1512" s="103"/>
    </row>
    <row r="1513" spans="1:14" x14ac:dyDescent="0.35">
      <c r="A1513">
        <v>10123</v>
      </c>
      <c r="B1513">
        <v>2021</v>
      </c>
      <c r="C1513">
        <v>11</v>
      </c>
      <c r="D1513" s="15">
        <v>44519</v>
      </c>
      <c r="E1513" s="107">
        <v>196610.12419237752</v>
      </c>
      <c r="K1513" s="15"/>
      <c r="N1513" s="103"/>
    </row>
    <row r="1514" spans="1:14" x14ac:dyDescent="0.35">
      <c r="A1514">
        <v>10123</v>
      </c>
      <c r="B1514">
        <v>2021</v>
      </c>
      <c r="C1514">
        <v>11</v>
      </c>
      <c r="D1514" s="15">
        <v>44520</v>
      </c>
      <c r="E1514" s="107">
        <v>196046.26903752083</v>
      </c>
      <c r="K1514" s="15"/>
      <c r="N1514" s="103"/>
    </row>
    <row r="1515" spans="1:14" x14ac:dyDescent="0.35">
      <c r="A1515">
        <v>10123</v>
      </c>
      <c r="B1515">
        <v>2021</v>
      </c>
      <c r="C1515">
        <v>11</v>
      </c>
      <c r="D1515" s="15">
        <v>44521</v>
      </c>
      <c r="E1515" s="107">
        <v>195490.29686546582</v>
      </c>
      <c r="K1515" s="15"/>
      <c r="L1515" s="102"/>
      <c r="N1515" s="103"/>
    </row>
    <row r="1516" spans="1:14" x14ac:dyDescent="0.35">
      <c r="A1516">
        <v>10123</v>
      </c>
      <c r="B1516">
        <v>2021</v>
      </c>
      <c r="C1516">
        <v>11</v>
      </c>
      <c r="D1516" s="15">
        <v>44522</v>
      </c>
      <c r="E1516" s="107">
        <v>195589.66170848833</v>
      </c>
      <c r="K1516" s="15"/>
      <c r="L1516" s="102"/>
      <c r="N1516" s="103"/>
    </row>
    <row r="1517" spans="1:14" x14ac:dyDescent="0.35">
      <c r="A1517">
        <v>10123</v>
      </c>
      <c r="B1517">
        <v>2021</v>
      </c>
      <c r="C1517">
        <v>11</v>
      </c>
      <c r="D1517" s="15">
        <v>44523</v>
      </c>
      <c r="E1517" s="107">
        <v>196136.14024253457</v>
      </c>
      <c r="K1517" s="15"/>
      <c r="L1517" s="102"/>
      <c r="N1517" s="103"/>
    </row>
    <row r="1518" spans="1:14" x14ac:dyDescent="0.35">
      <c r="A1518">
        <v>10123</v>
      </c>
      <c r="B1518">
        <v>2021</v>
      </c>
      <c r="C1518">
        <v>11</v>
      </c>
      <c r="D1518" s="15">
        <v>44524</v>
      </c>
      <c r="E1518" s="107">
        <v>196140.68866572832</v>
      </c>
      <c r="K1518" s="15"/>
      <c r="N1518" s="103"/>
    </row>
    <row r="1519" spans="1:14" x14ac:dyDescent="0.35">
      <c r="A1519">
        <v>10123</v>
      </c>
      <c r="B1519">
        <v>2021</v>
      </c>
      <c r="C1519">
        <v>11</v>
      </c>
      <c r="D1519" s="15">
        <v>44525</v>
      </c>
      <c r="E1519" s="107">
        <v>195231.66171120165</v>
      </c>
      <c r="K1519" s="15"/>
      <c r="N1519" s="103"/>
    </row>
    <row r="1520" spans="1:14" x14ac:dyDescent="0.35">
      <c r="A1520">
        <v>10123</v>
      </c>
      <c r="B1520">
        <v>2021</v>
      </c>
      <c r="C1520">
        <v>11</v>
      </c>
      <c r="D1520" s="15">
        <v>44526</v>
      </c>
      <c r="E1520" s="107">
        <v>196088.95895045003</v>
      </c>
      <c r="K1520" s="15"/>
      <c r="N1520" s="103"/>
    </row>
    <row r="1521" spans="1:14" x14ac:dyDescent="0.35">
      <c r="A1521">
        <v>10123</v>
      </c>
      <c r="B1521">
        <v>2021</v>
      </c>
      <c r="C1521">
        <v>11</v>
      </c>
      <c r="D1521" s="15">
        <v>44527</v>
      </c>
      <c r="E1521" s="107">
        <v>193762.43713135083</v>
      </c>
      <c r="K1521" s="15"/>
      <c r="N1521" s="103"/>
    </row>
    <row r="1522" spans="1:14" x14ac:dyDescent="0.35">
      <c r="A1522">
        <v>10123</v>
      </c>
      <c r="B1522">
        <v>2021</v>
      </c>
      <c r="C1522">
        <v>11</v>
      </c>
      <c r="D1522" s="15">
        <v>44528</v>
      </c>
      <c r="E1522" s="107">
        <v>194212.81575470002</v>
      </c>
      <c r="K1522" s="15"/>
      <c r="N1522" s="103"/>
    </row>
    <row r="1523" spans="1:14" x14ac:dyDescent="0.35">
      <c r="A1523">
        <v>10123</v>
      </c>
      <c r="B1523">
        <v>2021</v>
      </c>
      <c r="C1523">
        <v>11</v>
      </c>
      <c r="D1523" s="15">
        <v>44529</v>
      </c>
      <c r="E1523" s="107">
        <v>193842.64188847458</v>
      </c>
      <c r="K1523" s="15"/>
      <c r="N1523" s="103"/>
    </row>
    <row r="1524" spans="1:14" x14ac:dyDescent="0.35">
      <c r="A1524">
        <v>10123</v>
      </c>
      <c r="B1524">
        <v>2021</v>
      </c>
      <c r="C1524">
        <v>11</v>
      </c>
      <c r="D1524" s="15">
        <v>44530</v>
      </c>
      <c r="E1524" s="107">
        <v>194737.5949042479</v>
      </c>
      <c r="K1524" s="15"/>
      <c r="N1524" s="103"/>
    </row>
    <row r="1525" spans="1:14" x14ac:dyDescent="0.35">
      <c r="A1525">
        <v>10123</v>
      </c>
      <c r="B1525">
        <v>2021</v>
      </c>
      <c r="C1525">
        <v>12</v>
      </c>
      <c r="D1525" s="15">
        <v>44531</v>
      </c>
      <c r="E1525" s="107">
        <v>194979.33160096625</v>
      </c>
      <c r="K1525" s="15"/>
      <c r="N1525" s="103"/>
    </row>
    <row r="1526" spans="1:14" x14ac:dyDescent="0.35">
      <c r="A1526">
        <v>10123</v>
      </c>
      <c r="B1526">
        <v>2021</v>
      </c>
      <c r="C1526">
        <v>12</v>
      </c>
      <c r="D1526" s="15">
        <v>44532</v>
      </c>
      <c r="E1526" s="107">
        <v>193606.18092644165</v>
      </c>
      <c r="K1526" s="15"/>
      <c r="N1526" s="103"/>
    </row>
    <row r="1527" spans="1:14" x14ac:dyDescent="0.35">
      <c r="A1527">
        <v>10123</v>
      </c>
      <c r="B1527">
        <v>2021</v>
      </c>
      <c r="C1527">
        <v>12</v>
      </c>
      <c r="D1527" s="15">
        <v>44533</v>
      </c>
      <c r="E1527" s="107">
        <v>194477.12511303707</v>
      </c>
      <c r="K1527" s="15"/>
      <c r="N1527" s="103"/>
    </row>
    <row r="1528" spans="1:14" x14ac:dyDescent="0.35">
      <c r="A1528">
        <v>10123</v>
      </c>
      <c r="B1528">
        <v>2021</v>
      </c>
      <c r="C1528">
        <v>12</v>
      </c>
      <c r="D1528" s="15">
        <v>44534</v>
      </c>
      <c r="E1528" s="107">
        <v>193013.31048913917</v>
      </c>
      <c r="K1528" s="15"/>
      <c r="N1528" s="103"/>
    </row>
    <row r="1529" spans="1:14" x14ac:dyDescent="0.35">
      <c r="A1529">
        <v>10123</v>
      </c>
      <c r="B1529">
        <v>2021</v>
      </c>
      <c r="C1529">
        <v>12</v>
      </c>
      <c r="D1529" s="15">
        <v>44535</v>
      </c>
      <c r="E1529" s="107">
        <v>193388.92786663419</v>
      </c>
      <c r="K1529" s="15"/>
      <c r="N1529" s="103"/>
    </row>
    <row r="1530" spans="1:14" x14ac:dyDescent="0.35">
      <c r="A1530">
        <v>10123</v>
      </c>
      <c r="B1530">
        <v>2021</v>
      </c>
      <c r="C1530">
        <v>12</v>
      </c>
      <c r="D1530" s="15">
        <v>44536</v>
      </c>
      <c r="E1530" s="107">
        <v>196183.10258617706</v>
      </c>
      <c r="K1530" s="15"/>
      <c r="N1530" s="103"/>
    </row>
    <row r="1531" spans="1:14" x14ac:dyDescent="0.35">
      <c r="A1531">
        <v>10123</v>
      </c>
      <c r="B1531">
        <v>2021</v>
      </c>
      <c r="C1531">
        <v>12</v>
      </c>
      <c r="D1531" s="15">
        <v>44537</v>
      </c>
      <c r="E1531" s="107">
        <v>194584.35364455415</v>
      </c>
      <c r="K1531" s="15"/>
      <c r="N1531" s="103"/>
    </row>
    <row r="1532" spans="1:14" x14ac:dyDescent="0.35">
      <c r="A1532">
        <v>10123</v>
      </c>
      <c r="B1532">
        <v>2021</v>
      </c>
      <c r="C1532">
        <v>12</v>
      </c>
      <c r="D1532" s="15">
        <v>44538</v>
      </c>
      <c r="E1532" s="107">
        <v>195819.80252659999</v>
      </c>
      <c r="K1532" s="15"/>
      <c r="N1532" s="103"/>
    </row>
    <row r="1533" spans="1:14" x14ac:dyDescent="0.35">
      <c r="A1533">
        <v>10123</v>
      </c>
      <c r="B1533">
        <v>2021</v>
      </c>
      <c r="C1533">
        <v>12</v>
      </c>
      <c r="D1533" s="15">
        <v>44539</v>
      </c>
      <c r="E1533" s="107">
        <v>195407.3145669933</v>
      </c>
      <c r="K1533" s="15"/>
      <c r="N1533" s="103"/>
    </row>
    <row r="1534" spans="1:14" x14ac:dyDescent="0.35">
      <c r="A1534">
        <v>10123</v>
      </c>
      <c r="B1534">
        <v>2021</v>
      </c>
      <c r="C1534">
        <v>12</v>
      </c>
      <c r="D1534" s="15">
        <v>44540</v>
      </c>
      <c r="E1534" s="107">
        <v>197708.20431846377</v>
      </c>
      <c r="K1534" s="15"/>
      <c r="L1534" s="102"/>
      <c r="N1534" s="103"/>
    </row>
    <row r="1535" spans="1:14" x14ac:dyDescent="0.35">
      <c r="A1535">
        <v>10123</v>
      </c>
      <c r="B1535">
        <v>2021</v>
      </c>
      <c r="C1535">
        <v>12</v>
      </c>
      <c r="D1535" s="15">
        <v>44541</v>
      </c>
      <c r="E1535" s="107">
        <v>194336.62229048749</v>
      </c>
      <c r="K1535" s="15"/>
      <c r="L1535" s="102"/>
      <c r="N1535" s="103"/>
    </row>
    <row r="1536" spans="1:14" x14ac:dyDescent="0.35">
      <c r="A1536">
        <v>10123</v>
      </c>
      <c r="B1536">
        <v>2021</v>
      </c>
      <c r="C1536">
        <v>12</v>
      </c>
      <c r="D1536" s="15">
        <v>44542</v>
      </c>
      <c r="E1536" s="107">
        <v>193620.39411975999</v>
      </c>
      <c r="K1536" s="15"/>
      <c r="N1536" s="103"/>
    </row>
    <row r="1537" spans="1:14" x14ac:dyDescent="0.35">
      <c r="A1537">
        <v>10123</v>
      </c>
      <c r="B1537">
        <v>2021</v>
      </c>
      <c r="C1537">
        <v>12</v>
      </c>
      <c r="D1537" s="15">
        <v>44543</v>
      </c>
      <c r="E1537" s="107">
        <v>196068.18149828084</v>
      </c>
      <c r="K1537" s="15"/>
      <c r="N1537" s="103"/>
    </row>
    <row r="1538" spans="1:14" x14ac:dyDescent="0.35">
      <c r="A1538">
        <v>10123</v>
      </c>
      <c r="B1538">
        <v>2021</v>
      </c>
      <c r="C1538">
        <v>12</v>
      </c>
      <c r="D1538" s="15">
        <v>44544</v>
      </c>
      <c r="E1538" s="107">
        <v>195865.69697228502</v>
      </c>
      <c r="K1538" s="15"/>
      <c r="L1538" s="102"/>
      <c r="N1538" s="103"/>
    </row>
    <row r="1539" spans="1:14" x14ac:dyDescent="0.35">
      <c r="A1539">
        <v>10123</v>
      </c>
      <c r="B1539">
        <v>2021</v>
      </c>
      <c r="C1539">
        <v>12</v>
      </c>
      <c r="D1539" s="15">
        <v>44545</v>
      </c>
      <c r="E1539" s="107">
        <v>196787.87341658666</v>
      </c>
      <c r="K1539" s="15"/>
      <c r="N1539" s="103"/>
    </row>
    <row r="1540" spans="1:14" x14ac:dyDescent="0.35">
      <c r="A1540">
        <v>10123</v>
      </c>
      <c r="B1540">
        <v>2021</v>
      </c>
      <c r="C1540">
        <v>12</v>
      </c>
      <c r="D1540" s="15">
        <v>44546</v>
      </c>
      <c r="E1540" s="107">
        <v>194640.02778732334</v>
      </c>
      <c r="K1540" s="15"/>
      <c r="N1540" s="103"/>
    </row>
    <row r="1541" spans="1:14" x14ac:dyDescent="0.35">
      <c r="A1541">
        <v>10123</v>
      </c>
      <c r="B1541">
        <v>2021</v>
      </c>
      <c r="C1541">
        <v>12</v>
      </c>
      <c r="D1541" s="15">
        <v>44547</v>
      </c>
      <c r="E1541" s="107">
        <v>198904.42200186042</v>
      </c>
      <c r="K1541" s="15"/>
      <c r="N1541" s="103"/>
    </row>
    <row r="1542" spans="1:14" x14ac:dyDescent="0.35">
      <c r="A1542">
        <v>10123</v>
      </c>
      <c r="B1542">
        <v>2021</v>
      </c>
      <c r="C1542">
        <v>12</v>
      </c>
      <c r="D1542" s="15">
        <v>44548</v>
      </c>
      <c r="E1542" s="107">
        <v>194602.46764345167</v>
      </c>
      <c r="K1542" s="15"/>
      <c r="N1542" s="103"/>
    </row>
    <row r="1543" spans="1:14" x14ac:dyDescent="0.35">
      <c r="A1543">
        <v>10123</v>
      </c>
      <c r="B1543">
        <v>2021</v>
      </c>
      <c r="C1543">
        <v>12</v>
      </c>
      <c r="D1543" s="15">
        <v>44549</v>
      </c>
      <c r="E1543" s="107">
        <v>194519.39558450624</v>
      </c>
      <c r="K1543" s="15"/>
      <c r="L1543" s="102"/>
      <c r="N1543" s="103"/>
    </row>
    <row r="1544" spans="1:14" x14ac:dyDescent="0.35">
      <c r="A1544">
        <v>10123</v>
      </c>
      <c r="B1544">
        <v>2021</v>
      </c>
      <c r="C1544">
        <v>12</v>
      </c>
      <c r="D1544" s="15">
        <v>44550</v>
      </c>
      <c r="E1544" s="107">
        <v>195113.50756853129</v>
      </c>
      <c r="K1544" s="15"/>
      <c r="N1544" s="103"/>
    </row>
    <row r="1545" spans="1:14" x14ac:dyDescent="0.35">
      <c r="A1545">
        <v>10123</v>
      </c>
      <c r="B1545">
        <v>2021</v>
      </c>
      <c r="C1545">
        <v>12</v>
      </c>
      <c r="D1545" s="15">
        <v>44551</v>
      </c>
      <c r="E1545" s="107">
        <v>195787.84779840126</v>
      </c>
      <c r="K1545" s="15"/>
      <c r="N1545" s="103"/>
    </row>
    <row r="1546" spans="1:14" x14ac:dyDescent="0.35">
      <c r="A1546">
        <v>10123</v>
      </c>
      <c r="B1546">
        <v>2021</v>
      </c>
      <c r="C1546">
        <v>12</v>
      </c>
      <c r="D1546" s="15">
        <v>44552</v>
      </c>
      <c r="E1546" s="107">
        <v>197360.39247035541</v>
      </c>
      <c r="K1546" s="15"/>
      <c r="N1546" s="103"/>
    </row>
    <row r="1547" spans="1:14" x14ac:dyDescent="0.35">
      <c r="A1547">
        <v>10123</v>
      </c>
      <c r="B1547">
        <v>2021</v>
      </c>
      <c r="C1547">
        <v>12</v>
      </c>
      <c r="D1547" s="15">
        <v>44553</v>
      </c>
      <c r="E1547" s="107">
        <v>197618.84986532875</v>
      </c>
      <c r="K1547" s="15"/>
      <c r="N1547" s="103"/>
    </row>
    <row r="1548" spans="1:14" x14ac:dyDescent="0.35">
      <c r="A1548">
        <v>10123</v>
      </c>
      <c r="B1548">
        <v>2021</v>
      </c>
      <c r="C1548">
        <v>12</v>
      </c>
      <c r="D1548" s="15">
        <v>44554</v>
      </c>
      <c r="E1548" s="107">
        <v>196271.74147218082</v>
      </c>
      <c r="K1548" s="15"/>
      <c r="N1548" s="103"/>
    </row>
    <row r="1549" spans="1:14" x14ac:dyDescent="0.35">
      <c r="A1549">
        <v>10123</v>
      </c>
      <c r="B1549">
        <v>2021</v>
      </c>
      <c r="C1549">
        <v>12</v>
      </c>
      <c r="D1549" s="15">
        <v>44555</v>
      </c>
      <c r="E1549" s="107">
        <v>194609.4865768454</v>
      </c>
      <c r="K1549" s="15"/>
      <c r="L1549" s="102"/>
      <c r="N1549" s="103"/>
    </row>
    <row r="1550" spans="1:14" x14ac:dyDescent="0.35">
      <c r="A1550">
        <v>10123</v>
      </c>
      <c r="B1550">
        <v>2021</v>
      </c>
      <c r="C1550">
        <v>12</v>
      </c>
      <c r="D1550" s="15">
        <v>44556</v>
      </c>
      <c r="E1550" s="107">
        <v>195196.13334176247</v>
      </c>
      <c r="K1550" s="15"/>
      <c r="N1550" s="103"/>
    </row>
    <row r="1551" spans="1:14" x14ac:dyDescent="0.35">
      <c r="A1551">
        <v>10123</v>
      </c>
      <c r="B1551">
        <v>2021</v>
      </c>
      <c r="C1551">
        <v>12</v>
      </c>
      <c r="D1551" s="15">
        <v>44557</v>
      </c>
      <c r="E1551" s="107">
        <v>198514.36577154169</v>
      </c>
      <c r="K1551" s="15"/>
      <c r="N1551" s="103"/>
    </row>
    <row r="1552" spans="1:14" x14ac:dyDescent="0.35">
      <c r="A1552">
        <v>10123</v>
      </c>
      <c r="B1552">
        <v>2021</v>
      </c>
      <c r="C1552">
        <v>12</v>
      </c>
      <c r="D1552" s="15">
        <v>44558</v>
      </c>
      <c r="E1552" s="107">
        <v>197351.31416328042</v>
      </c>
      <c r="K1552" s="15"/>
      <c r="N1552" s="103"/>
    </row>
    <row r="1553" spans="1:14" x14ac:dyDescent="0.35">
      <c r="A1553">
        <v>10123</v>
      </c>
      <c r="B1553">
        <v>2021</v>
      </c>
      <c r="C1553">
        <v>12</v>
      </c>
      <c r="D1553" s="15">
        <v>44559</v>
      </c>
      <c r="E1553" s="107">
        <v>196833.18316087581</v>
      </c>
      <c r="K1553" s="15"/>
      <c r="N1553" s="103"/>
    </row>
    <row r="1554" spans="1:14" x14ac:dyDescent="0.35">
      <c r="A1554">
        <v>10123</v>
      </c>
      <c r="B1554">
        <v>2021</v>
      </c>
      <c r="C1554">
        <v>12</v>
      </c>
      <c r="D1554" s="15">
        <v>44560</v>
      </c>
      <c r="E1554" s="107">
        <v>195268.43833842626</v>
      </c>
      <c r="K1554" s="15"/>
      <c r="N1554" s="103"/>
    </row>
    <row r="1555" spans="1:14" x14ac:dyDescent="0.35">
      <c r="A1555">
        <v>10123</v>
      </c>
      <c r="B1555">
        <v>2021</v>
      </c>
      <c r="C1555">
        <v>12</v>
      </c>
      <c r="D1555" s="15">
        <v>44561</v>
      </c>
      <c r="E1555" s="107">
        <v>196483.69614746413</v>
      </c>
      <c r="K1555" s="15"/>
      <c r="N1555" s="103"/>
    </row>
    <row r="1556" spans="1:14" x14ac:dyDescent="0.35">
      <c r="A1556">
        <v>10123</v>
      </c>
      <c r="B1556">
        <v>2022</v>
      </c>
      <c r="C1556">
        <v>1</v>
      </c>
      <c r="D1556" s="15">
        <v>44562</v>
      </c>
      <c r="E1556" s="107">
        <v>197873.63370810624</v>
      </c>
      <c r="K1556" s="15"/>
      <c r="N1556" s="103"/>
    </row>
    <row r="1557" spans="1:14" x14ac:dyDescent="0.35">
      <c r="A1557">
        <v>10123</v>
      </c>
      <c r="B1557">
        <v>2022</v>
      </c>
      <c r="C1557">
        <v>1</v>
      </c>
      <c r="D1557" s="15">
        <v>44563</v>
      </c>
      <c r="E1557" s="107">
        <v>199418.12705797752</v>
      </c>
      <c r="K1557" s="15"/>
      <c r="N1557" s="103"/>
    </row>
    <row r="1558" spans="1:14" x14ac:dyDescent="0.35">
      <c r="A1558">
        <v>10123</v>
      </c>
      <c r="B1558">
        <v>2022</v>
      </c>
      <c r="C1558">
        <v>1</v>
      </c>
      <c r="D1558" s="15">
        <v>44564</v>
      </c>
      <c r="E1558" s="107">
        <v>199668.05376864667</v>
      </c>
      <c r="K1558" s="15"/>
      <c r="N1558" s="103"/>
    </row>
    <row r="1559" spans="1:14" x14ac:dyDescent="0.35">
      <c r="A1559">
        <v>10123</v>
      </c>
      <c r="B1559">
        <v>2022</v>
      </c>
      <c r="C1559">
        <v>1</v>
      </c>
      <c r="D1559" s="15">
        <v>44565</v>
      </c>
      <c r="E1559" s="107">
        <v>201597.74202231414</v>
      </c>
      <c r="K1559" s="15"/>
      <c r="N1559" s="103"/>
    </row>
    <row r="1560" spans="1:14" x14ac:dyDescent="0.35">
      <c r="A1560">
        <v>10123</v>
      </c>
      <c r="B1560">
        <v>2022</v>
      </c>
      <c r="C1560">
        <v>1</v>
      </c>
      <c r="D1560" s="15">
        <v>44566</v>
      </c>
      <c r="E1560" s="107">
        <v>200212.0324315904</v>
      </c>
      <c r="K1560" s="15"/>
      <c r="N1560" s="103"/>
    </row>
    <row r="1561" spans="1:14" x14ac:dyDescent="0.35">
      <c r="A1561">
        <v>10123</v>
      </c>
      <c r="B1561">
        <v>2022</v>
      </c>
      <c r="C1561">
        <v>1</v>
      </c>
      <c r="D1561" s="15">
        <v>44567</v>
      </c>
      <c r="E1561" s="107">
        <v>201287.44594117123</v>
      </c>
      <c r="K1561" s="15"/>
      <c r="N1561" s="103"/>
    </row>
    <row r="1562" spans="1:14" x14ac:dyDescent="0.35">
      <c r="A1562">
        <v>10123</v>
      </c>
      <c r="B1562">
        <v>2022</v>
      </c>
      <c r="C1562">
        <v>1</v>
      </c>
      <c r="D1562" s="15">
        <v>44568</v>
      </c>
      <c r="E1562" s="107">
        <v>202280.0633842879</v>
      </c>
      <c r="K1562" s="15"/>
      <c r="N1562" s="103"/>
    </row>
    <row r="1563" spans="1:14" x14ac:dyDescent="0.35">
      <c r="A1563">
        <v>10123</v>
      </c>
      <c r="B1563">
        <v>2022</v>
      </c>
      <c r="C1563">
        <v>1</v>
      </c>
      <c r="D1563" s="15">
        <v>44569</v>
      </c>
      <c r="E1563" s="107">
        <v>200698.60298076874</v>
      </c>
      <c r="K1563" s="15"/>
      <c r="N1563" s="103"/>
    </row>
    <row r="1564" spans="1:14" x14ac:dyDescent="0.35">
      <c r="A1564">
        <v>10123</v>
      </c>
      <c r="B1564">
        <v>2022</v>
      </c>
      <c r="C1564">
        <v>1</v>
      </c>
      <c r="D1564" s="15">
        <v>44570</v>
      </c>
      <c r="E1564" s="107">
        <v>200474.52309175624</v>
      </c>
      <c r="K1564" s="15"/>
      <c r="N1564" s="103"/>
    </row>
    <row r="1565" spans="1:14" x14ac:dyDescent="0.35">
      <c r="A1565">
        <v>10123</v>
      </c>
      <c r="B1565">
        <v>2022</v>
      </c>
      <c r="C1565">
        <v>1</v>
      </c>
      <c r="D1565" s="15">
        <v>44571</v>
      </c>
      <c r="E1565" s="107">
        <v>202898.93835323583</v>
      </c>
      <c r="K1565" s="15"/>
      <c r="N1565" s="103"/>
    </row>
    <row r="1566" spans="1:14" x14ac:dyDescent="0.35">
      <c r="A1566">
        <v>10123</v>
      </c>
      <c r="B1566">
        <v>2022</v>
      </c>
      <c r="C1566">
        <v>1</v>
      </c>
      <c r="D1566" s="15">
        <v>44572</v>
      </c>
      <c r="E1566" s="107">
        <v>201801.87075883418</v>
      </c>
      <c r="K1566" s="15"/>
      <c r="L1566" s="102"/>
      <c r="N1566" s="103"/>
    </row>
    <row r="1567" spans="1:14" x14ac:dyDescent="0.35">
      <c r="A1567">
        <v>10123</v>
      </c>
      <c r="B1567">
        <v>2022</v>
      </c>
      <c r="C1567">
        <v>1</v>
      </c>
      <c r="D1567" s="15">
        <v>44573</v>
      </c>
      <c r="E1567" s="107">
        <v>200137.8030375079</v>
      </c>
      <c r="K1567" s="15"/>
      <c r="N1567" s="103"/>
    </row>
    <row r="1568" spans="1:14" x14ac:dyDescent="0.35">
      <c r="A1568">
        <v>10123</v>
      </c>
      <c r="B1568">
        <v>2022</v>
      </c>
      <c r="C1568">
        <v>1</v>
      </c>
      <c r="D1568" s="15">
        <v>44574</v>
      </c>
      <c r="E1568" s="107">
        <v>200281.44076553042</v>
      </c>
      <c r="K1568" s="15"/>
      <c r="N1568" s="103"/>
    </row>
    <row r="1569" spans="1:14" x14ac:dyDescent="0.35">
      <c r="A1569">
        <v>10123</v>
      </c>
      <c r="B1569">
        <v>2022</v>
      </c>
      <c r="C1569">
        <v>1</v>
      </c>
      <c r="D1569" s="15">
        <v>44575</v>
      </c>
      <c r="E1569" s="107">
        <v>202127.07043393832</v>
      </c>
      <c r="K1569" s="15"/>
      <c r="N1569" s="103"/>
    </row>
    <row r="1570" spans="1:14" x14ac:dyDescent="0.35">
      <c r="A1570">
        <v>10123</v>
      </c>
      <c r="B1570">
        <v>2022</v>
      </c>
      <c r="C1570">
        <v>1</v>
      </c>
      <c r="D1570" s="15">
        <v>44576</v>
      </c>
      <c r="E1570" s="107">
        <v>199638.34473002539</v>
      </c>
      <c r="K1570" s="15"/>
      <c r="N1570" s="103"/>
    </row>
    <row r="1571" spans="1:14" x14ac:dyDescent="0.35">
      <c r="A1571">
        <v>10123</v>
      </c>
      <c r="B1571">
        <v>2022</v>
      </c>
      <c r="C1571">
        <v>1</v>
      </c>
      <c r="D1571" s="15">
        <v>44577</v>
      </c>
      <c r="E1571" s="107">
        <v>199277.12342232501</v>
      </c>
      <c r="K1571" s="15"/>
      <c r="N1571" s="103"/>
    </row>
    <row r="1572" spans="1:14" x14ac:dyDescent="0.35">
      <c r="A1572">
        <v>10123</v>
      </c>
      <c r="B1572">
        <v>2022</v>
      </c>
      <c r="C1572">
        <v>1</v>
      </c>
      <c r="D1572" s="15">
        <v>44578</v>
      </c>
      <c r="E1572" s="107">
        <v>199795.68644943333</v>
      </c>
      <c r="K1572" s="15"/>
      <c r="N1572" s="103"/>
    </row>
    <row r="1573" spans="1:14" x14ac:dyDescent="0.35">
      <c r="A1573">
        <v>10123</v>
      </c>
      <c r="B1573">
        <v>2022</v>
      </c>
      <c r="C1573">
        <v>1</v>
      </c>
      <c r="D1573" s="15">
        <v>44579</v>
      </c>
      <c r="E1573" s="107">
        <v>201323.46589600167</v>
      </c>
      <c r="K1573" s="15"/>
      <c r="N1573" s="103"/>
    </row>
    <row r="1574" spans="1:14" x14ac:dyDescent="0.35">
      <c r="A1574">
        <v>10123</v>
      </c>
      <c r="B1574">
        <v>2022</v>
      </c>
      <c r="C1574">
        <v>1</v>
      </c>
      <c r="D1574" s="15">
        <v>44580</v>
      </c>
      <c r="E1574" s="107">
        <v>201238.11543104498</v>
      </c>
      <c r="K1574" s="15"/>
      <c r="L1574" s="102"/>
      <c r="N1574" s="103"/>
    </row>
    <row r="1575" spans="1:14" x14ac:dyDescent="0.35">
      <c r="A1575">
        <v>10123</v>
      </c>
      <c r="B1575">
        <v>2022</v>
      </c>
      <c r="C1575">
        <v>1</v>
      </c>
      <c r="D1575" s="15">
        <v>44581</v>
      </c>
      <c r="E1575" s="107">
        <v>201862.62517656875</v>
      </c>
      <c r="K1575" s="15"/>
      <c r="N1575" s="103"/>
    </row>
    <row r="1576" spans="1:14" x14ac:dyDescent="0.35">
      <c r="A1576">
        <v>10123</v>
      </c>
      <c r="B1576">
        <v>2022</v>
      </c>
      <c r="C1576">
        <v>1</v>
      </c>
      <c r="D1576" s="15">
        <v>44582</v>
      </c>
      <c r="E1576" s="107">
        <v>203315.18283055958</v>
      </c>
      <c r="K1576" s="15"/>
      <c r="N1576" s="103"/>
    </row>
    <row r="1577" spans="1:14" x14ac:dyDescent="0.35">
      <c r="A1577">
        <v>10123</v>
      </c>
      <c r="B1577">
        <v>2022</v>
      </c>
      <c r="C1577">
        <v>1</v>
      </c>
      <c r="D1577" s="15">
        <v>44583</v>
      </c>
      <c r="E1577" s="107">
        <v>201531.17834035706</v>
      </c>
      <c r="K1577" s="15"/>
      <c r="L1577" s="102"/>
      <c r="N1577" s="103"/>
    </row>
    <row r="1578" spans="1:14" x14ac:dyDescent="0.35">
      <c r="A1578">
        <v>10123</v>
      </c>
      <c r="B1578">
        <v>2022</v>
      </c>
      <c r="C1578">
        <v>1</v>
      </c>
      <c r="D1578" s="15">
        <v>44584</v>
      </c>
      <c r="E1578" s="107">
        <v>200076.93117616462</v>
      </c>
      <c r="K1578" s="15"/>
      <c r="L1578" s="102"/>
      <c r="N1578" s="103"/>
    </row>
    <row r="1579" spans="1:14" x14ac:dyDescent="0.35">
      <c r="A1579">
        <v>10123</v>
      </c>
      <c r="B1579">
        <v>2022</v>
      </c>
      <c r="C1579">
        <v>1</v>
      </c>
      <c r="D1579" s="15">
        <v>44585</v>
      </c>
      <c r="E1579" s="107">
        <v>202342.15749804582</v>
      </c>
      <c r="K1579" s="15"/>
      <c r="L1579" s="102"/>
      <c r="N1579" s="103"/>
    </row>
    <row r="1580" spans="1:14" x14ac:dyDescent="0.35">
      <c r="A1580">
        <v>10123</v>
      </c>
      <c r="B1580">
        <v>2022</v>
      </c>
      <c r="C1580">
        <v>1</v>
      </c>
      <c r="D1580" s="15">
        <v>44586</v>
      </c>
      <c r="E1580" s="107">
        <v>201758.2689801704</v>
      </c>
      <c r="K1580" s="15"/>
      <c r="N1580" s="103"/>
    </row>
    <row r="1581" spans="1:14" x14ac:dyDescent="0.35">
      <c r="A1581">
        <v>10123</v>
      </c>
      <c r="B1581">
        <v>2022</v>
      </c>
      <c r="C1581">
        <v>1</v>
      </c>
      <c r="D1581" s="15">
        <v>44587</v>
      </c>
      <c r="E1581" s="107">
        <v>201350.00395718418</v>
      </c>
      <c r="K1581" s="15"/>
      <c r="L1581" s="102"/>
      <c r="N1581" s="103"/>
    </row>
    <row r="1582" spans="1:14" x14ac:dyDescent="0.35">
      <c r="A1582">
        <v>10123</v>
      </c>
      <c r="B1582">
        <v>2022</v>
      </c>
      <c r="C1582">
        <v>1</v>
      </c>
      <c r="D1582" s="15">
        <v>44588</v>
      </c>
      <c r="E1582" s="107">
        <v>201707.63987928376</v>
      </c>
      <c r="K1582" s="15"/>
      <c r="N1582" s="103"/>
    </row>
    <row r="1583" spans="1:14" x14ac:dyDescent="0.35">
      <c r="A1583">
        <v>10123</v>
      </c>
      <c r="B1583">
        <v>2022</v>
      </c>
      <c r="C1583">
        <v>1</v>
      </c>
      <c r="D1583" s="15">
        <v>44589</v>
      </c>
      <c r="E1583" s="107">
        <v>202224.52681831748</v>
      </c>
      <c r="K1583" s="15"/>
      <c r="L1583" s="102"/>
      <c r="N1583" s="103"/>
    </row>
    <row r="1584" spans="1:14" x14ac:dyDescent="0.35">
      <c r="A1584">
        <v>10123</v>
      </c>
      <c r="B1584">
        <v>2022</v>
      </c>
      <c r="C1584">
        <v>1</v>
      </c>
      <c r="D1584" s="15">
        <v>44590</v>
      </c>
      <c r="E1584" s="107">
        <v>199901.72796161834</v>
      </c>
      <c r="K1584" s="15"/>
      <c r="N1584" s="103"/>
    </row>
    <row r="1585" spans="1:14" x14ac:dyDescent="0.35">
      <c r="A1585">
        <v>10123</v>
      </c>
      <c r="B1585">
        <v>2022</v>
      </c>
      <c r="C1585">
        <v>1</v>
      </c>
      <c r="D1585" s="15">
        <v>44591</v>
      </c>
      <c r="E1585" s="107">
        <v>197501.17724145416</v>
      </c>
      <c r="K1585" s="15"/>
      <c r="N1585" s="103"/>
    </row>
    <row r="1586" spans="1:14" x14ac:dyDescent="0.35">
      <c r="A1586">
        <v>10123</v>
      </c>
      <c r="B1586">
        <v>2022</v>
      </c>
      <c r="C1586">
        <v>1</v>
      </c>
      <c r="D1586" s="15">
        <v>44592</v>
      </c>
      <c r="E1586" s="107">
        <v>199215.43616678333</v>
      </c>
      <c r="K1586" s="15"/>
      <c r="N1586" s="103"/>
    </row>
    <row r="1587" spans="1:14" x14ac:dyDescent="0.35">
      <c r="A1587">
        <v>10123</v>
      </c>
      <c r="B1587">
        <v>2022</v>
      </c>
      <c r="C1587">
        <v>2</v>
      </c>
      <c r="D1587" s="15">
        <v>44593</v>
      </c>
      <c r="E1587" s="107">
        <v>200126.53935653751</v>
      </c>
      <c r="K1587" s="15"/>
      <c r="N1587" s="103"/>
    </row>
    <row r="1588" spans="1:14" x14ac:dyDescent="0.35">
      <c r="A1588">
        <v>10123</v>
      </c>
      <c r="B1588">
        <v>2022</v>
      </c>
      <c r="C1588">
        <v>2</v>
      </c>
      <c r="D1588" s="15">
        <v>44594</v>
      </c>
      <c r="E1588" s="107">
        <v>202340.44533800581</v>
      </c>
      <c r="K1588" s="15"/>
      <c r="N1588" s="103"/>
    </row>
    <row r="1589" spans="1:14" x14ac:dyDescent="0.35">
      <c r="A1589">
        <v>10123</v>
      </c>
      <c r="B1589">
        <v>2022</v>
      </c>
      <c r="C1589">
        <v>2</v>
      </c>
      <c r="D1589" s="15">
        <v>44595</v>
      </c>
      <c r="E1589" s="107">
        <v>200509.90968998169</v>
      </c>
      <c r="K1589" s="15"/>
      <c r="L1589" s="102"/>
      <c r="N1589" s="103"/>
    </row>
    <row r="1590" spans="1:14" x14ac:dyDescent="0.35">
      <c r="A1590">
        <v>10123</v>
      </c>
      <c r="B1590">
        <v>2022</v>
      </c>
      <c r="C1590">
        <v>2</v>
      </c>
      <c r="D1590" s="15">
        <v>44596</v>
      </c>
      <c r="E1590" s="107">
        <v>203348.81217878792</v>
      </c>
      <c r="K1590" s="15"/>
      <c r="N1590" s="103"/>
    </row>
    <row r="1591" spans="1:14" x14ac:dyDescent="0.35">
      <c r="A1591">
        <v>10123</v>
      </c>
      <c r="B1591">
        <v>2022</v>
      </c>
      <c r="C1591">
        <v>2</v>
      </c>
      <c r="D1591" s="15">
        <v>44597</v>
      </c>
      <c r="E1591" s="107">
        <v>199118.81526784875</v>
      </c>
      <c r="K1591" s="15"/>
      <c r="N1591" s="103"/>
    </row>
    <row r="1592" spans="1:14" x14ac:dyDescent="0.35">
      <c r="A1592">
        <v>10123</v>
      </c>
      <c r="B1592">
        <v>2022</v>
      </c>
      <c r="C1592">
        <v>2</v>
      </c>
      <c r="D1592" s="15">
        <v>44598</v>
      </c>
      <c r="E1592" s="107">
        <v>199531.73487466204</v>
      </c>
      <c r="K1592" s="15"/>
      <c r="N1592" s="103"/>
    </row>
    <row r="1593" spans="1:14" x14ac:dyDescent="0.35">
      <c r="A1593">
        <v>10123</v>
      </c>
      <c r="B1593">
        <v>2022</v>
      </c>
      <c r="C1593">
        <v>2</v>
      </c>
      <c r="D1593" s="15">
        <v>44599</v>
      </c>
      <c r="E1593" s="107">
        <v>199779.55183673045</v>
      </c>
      <c r="K1593" s="15"/>
      <c r="N1593" s="103"/>
    </row>
    <row r="1594" spans="1:14" x14ac:dyDescent="0.35">
      <c r="A1594">
        <v>10123</v>
      </c>
      <c r="B1594">
        <v>2022</v>
      </c>
      <c r="C1594">
        <v>2</v>
      </c>
      <c r="D1594" s="15">
        <v>44600</v>
      </c>
      <c r="E1594" s="107">
        <v>200484.40223841081</v>
      </c>
      <c r="K1594" s="15"/>
      <c r="N1594" s="103"/>
    </row>
    <row r="1595" spans="1:14" x14ac:dyDescent="0.35">
      <c r="A1595">
        <v>10123</v>
      </c>
      <c r="B1595">
        <v>2022</v>
      </c>
      <c r="C1595">
        <v>2</v>
      </c>
      <c r="D1595" s="15">
        <v>44601</v>
      </c>
      <c r="E1595" s="107">
        <v>201012.51112398997</v>
      </c>
      <c r="K1595" s="15"/>
      <c r="N1595" s="103"/>
    </row>
    <row r="1596" spans="1:14" x14ac:dyDescent="0.35">
      <c r="A1596">
        <v>10123</v>
      </c>
      <c r="B1596">
        <v>2022</v>
      </c>
      <c r="C1596">
        <v>2</v>
      </c>
      <c r="D1596" s="15">
        <v>44602</v>
      </c>
      <c r="E1596" s="107">
        <v>201185.40925604792</v>
      </c>
      <c r="K1596" s="15"/>
      <c r="N1596" s="103"/>
    </row>
    <row r="1597" spans="1:14" x14ac:dyDescent="0.35">
      <c r="A1597">
        <v>10123</v>
      </c>
      <c r="B1597">
        <v>2022</v>
      </c>
      <c r="C1597">
        <v>2</v>
      </c>
      <c r="D1597" s="15">
        <v>44603</v>
      </c>
      <c r="E1597" s="107">
        <v>202308.03425749834</v>
      </c>
      <c r="K1597" s="15"/>
      <c r="N1597" s="103"/>
    </row>
    <row r="1598" spans="1:14" x14ac:dyDescent="0.35">
      <c r="A1598">
        <v>10123</v>
      </c>
      <c r="B1598">
        <v>2022</v>
      </c>
      <c r="C1598">
        <v>2</v>
      </c>
      <c r="D1598" s="15">
        <v>44604</v>
      </c>
      <c r="E1598" s="107">
        <v>200203.44478713581</v>
      </c>
      <c r="K1598" s="15"/>
      <c r="L1598" s="102"/>
      <c r="N1598" s="103"/>
    </row>
    <row r="1599" spans="1:14" x14ac:dyDescent="0.35">
      <c r="A1599">
        <v>10123</v>
      </c>
      <c r="B1599">
        <v>2022</v>
      </c>
      <c r="C1599">
        <v>2</v>
      </c>
      <c r="D1599" s="15">
        <v>44605</v>
      </c>
      <c r="E1599" s="107">
        <v>201785.76420676499</v>
      </c>
      <c r="K1599" s="15"/>
      <c r="N1599" s="103"/>
    </row>
    <row r="1600" spans="1:14" x14ac:dyDescent="0.35">
      <c r="A1600">
        <v>10123</v>
      </c>
      <c r="B1600">
        <v>2022</v>
      </c>
      <c r="C1600">
        <v>2</v>
      </c>
      <c r="D1600" s="15">
        <v>44606</v>
      </c>
      <c r="E1600" s="107">
        <v>201177.52459548003</v>
      </c>
      <c r="K1600" s="15"/>
      <c r="N1600" s="103"/>
    </row>
    <row r="1601" spans="1:14" x14ac:dyDescent="0.35">
      <c r="A1601">
        <v>10123</v>
      </c>
      <c r="B1601">
        <v>2022</v>
      </c>
      <c r="C1601">
        <v>2</v>
      </c>
      <c r="D1601" s="15">
        <v>44607</v>
      </c>
      <c r="E1601" s="107">
        <v>204589.6632571196</v>
      </c>
      <c r="K1601" s="15"/>
      <c r="N1601" s="103"/>
    </row>
    <row r="1602" spans="1:14" x14ac:dyDescent="0.35">
      <c r="A1602">
        <v>10123</v>
      </c>
      <c r="B1602">
        <v>2022</v>
      </c>
      <c r="C1602">
        <v>2</v>
      </c>
      <c r="D1602" s="15">
        <v>44608</v>
      </c>
      <c r="E1602" s="107">
        <v>200836.5681824846</v>
      </c>
      <c r="K1602" s="15"/>
      <c r="N1602" s="103"/>
    </row>
    <row r="1603" spans="1:14" x14ac:dyDescent="0.35">
      <c r="A1603">
        <v>10123</v>
      </c>
      <c r="B1603">
        <v>2022</v>
      </c>
      <c r="C1603">
        <v>2</v>
      </c>
      <c r="D1603" s="15">
        <v>44609</v>
      </c>
      <c r="E1603" s="107">
        <v>202806.93638560458</v>
      </c>
      <c r="K1603" s="15"/>
      <c r="L1603" s="102"/>
      <c r="N1603" s="103"/>
    </row>
    <row r="1604" spans="1:14" x14ac:dyDescent="0.35">
      <c r="A1604">
        <v>10123</v>
      </c>
      <c r="B1604">
        <v>2022</v>
      </c>
      <c r="C1604">
        <v>2</v>
      </c>
      <c r="D1604" s="15">
        <v>44610</v>
      </c>
      <c r="E1604" s="107">
        <v>201285.06938585834</v>
      </c>
      <c r="K1604" s="15"/>
      <c r="N1604" s="103"/>
    </row>
    <row r="1605" spans="1:14" x14ac:dyDescent="0.35">
      <c r="A1605">
        <v>10123</v>
      </c>
      <c r="B1605">
        <v>2022</v>
      </c>
      <c r="C1605">
        <v>2</v>
      </c>
      <c r="D1605" s="15">
        <v>44611</v>
      </c>
      <c r="E1605" s="107">
        <v>200447.9833528079</v>
      </c>
      <c r="K1605" s="15"/>
      <c r="N1605" s="103"/>
    </row>
    <row r="1606" spans="1:14" x14ac:dyDescent="0.35">
      <c r="A1606">
        <v>10123</v>
      </c>
      <c r="B1606">
        <v>2022</v>
      </c>
      <c r="C1606">
        <v>2</v>
      </c>
      <c r="D1606" s="15">
        <v>44612</v>
      </c>
      <c r="E1606" s="107">
        <v>199789.39986082874</v>
      </c>
      <c r="K1606" s="15"/>
      <c r="N1606" s="103"/>
    </row>
    <row r="1607" spans="1:14" x14ac:dyDescent="0.35">
      <c r="A1607">
        <v>10123</v>
      </c>
      <c r="B1607">
        <v>2022</v>
      </c>
      <c r="C1607">
        <v>2</v>
      </c>
      <c r="D1607" s="15">
        <v>44613</v>
      </c>
      <c r="E1607" s="107">
        <v>202881.46106647499</v>
      </c>
      <c r="K1607" s="15"/>
      <c r="L1607" s="102"/>
      <c r="N1607" s="103"/>
    </row>
    <row r="1608" spans="1:14" x14ac:dyDescent="0.35">
      <c r="A1608">
        <v>10123</v>
      </c>
      <c r="B1608">
        <v>2022</v>
      </c>
      <c r="C1608">
        <v>2</v>
      </c>
      <c r="D1608" s="15">
        <v>44614</v>
      </c>
      <c r="E1608" s="107">
        <v>203560.64836185877</v>
      </c>
      <c r="K1608" s="15"/>
      <c r="N1608" s="103"/>
    </row>
    <row r="1609" spans="1:14" x14ac:dyDescent="0.35">
      <c r="A1609">
        <v>10123</v>
      </c>
      <c r="B1609">
        <v>2022</v>
      </c>
      <c r="C1609">
        <v>2</v>
      </c>
      <c r="D1609" s="15">
        <v>44615</v>
      </c>
      <c r="E1609" s="107">
        <v>203927.02628287001</v>
      </c>
      <c r="K1609" s="15"/>
      <c r="N1609" s="103"/>
    </row>
    <row r="1610" spans="1:14" x14ac:dyDescent="0.35">
      <c r="A1610">
        <v>10123</v>
      </c>
      <c r="B1610">
        <v>2022</v>
      </c>
      <c r="C1610">
        <v>2</v>
      </c>
      <c r="D1610" s="15">
        <v>44616</v>
      </c>
      <c r="E1610" s="107">
        <v>205378.34826231957</v>
      </c>
      <c r="K1610" s="15"/>
      <c r="N1610" s="103"/>
    </row>
    <row r="1611" spans="1:14" x14ac:dyDescent="0.35">
      <c r="A1611">
        <v>10123</v>
      </c>
      <c r="B1611">
        <v>2022</v>
      </c>
      <c r="C1611">
        <v>2</v>
      </c>
      <c r="D1611" s="15">
        <v>44617</v>
      </c>
      <c r="E1611" s="107">
        <v>205992.71842998583</v>
      </c>
      <c r="K1611" s="15"/>
      <c r="N1611" s="103"/>
    </row>
    <row r="1612" spans="1:14" x14ac:dyDescent="0.35">
      <c r="A1612">
        <v>10123</v>
      </c>
      <c r="B1612">
        <v>2022</v>
      </c>
      <c r="C1612">
        <v>2</v>
      </c>
      <c r="D1612" s="15">
        <v>44618</v>
      </c>
      <c r="E1612" s="107">
        <v>202710.80711400544</v>
      </c>
      <c r="K1612" s="15"/>
      <c r="N1612" s="103"/>
    </row>
    <row r="1613" spans="1:14" x14ac:dyDescent="0.35">
      <c r="A1613">
        <v>10123</v>
      </c>
      <c r="B1613">
        <v>2022</v>
      </c>
      <c r="C1613">
        <v>2</v>
      </c>
      <c r="D1613" s="15">
        <v>44619</v>
      </c>
      <c r="E1613" s="107">
        <v>199607.78254747417</v>
      </c>
      <c r="K1613" s="15"/>
      <c r="L1613" s="102"/>
      <c r="N1613" s="103"/>
    </row>
    <row r="1614" spans="1:14" x14ac:dyDescent="0.35">
      <c r="A1614">
        <v>10123</v>
      </c>
      <c r="B1614">
        <v>2022</v>
      </c>
      <c r="C1614">
        <v>2</v>
      </c>
      <c r="D1614" s="15">
        <v>44620</v>
      </c>
      <c r="E1614" s="107">
        <v>203573.30207182793</v>
      </c>
      <c r="K1614" s="15"/>
      <c r="N1614" s="103"/>
    </row>
    <row r="1615" spans="1:14" x14ac:dyDescent="0.35">
      <c r="A1615">
        <v>10123</v>
      </c>
      <c r="B1615">
        <v>2022</v>
      </c>
      <c r="C1615">
        <v>3</v>
      </c>
      <c r="D1615" s="15">
        <v>44621</v>
      </c>
      <c r="E1615" s="107">
        <v>201750.79033893626</v>
      </c>
      <c r="K1615" s="15"/>
      <c r="L1615" s="102"/>
      <c r="N1615" s="103"/>
    </row>
    <row r="1616" spans="1:14" x14ac:dyDescent="0.35">
      <c r="A1616">
        <v>10123</v>
      </c>
      <c r="B1616">
        <v>2022</v>
      </c>
      <c r="C1616">
        <v>3</v>
      </c>
      <c r="D1616" s="15">
        <v>44622</v>
      </c>
      <c r="E1616" s="107">
        <v>207495.44212149165</v>
      </c>
      <c r="K1616" s="15"/>
      <c r="N1616" s="103"/>
    </row>
    <row r="1617" spans="1:14" x14ac:dyDescent="0.35">
      <c r="A1617">
        <v>10123</v>
      </c>
      <c r="B1617">
        <v>2022</v>
      </c>
      <c r="C1617">
        <v>3</v>
      </c>
      <c r="D1617" s="15">
        <v>44623</v>
      </c>
      <c r="E1617" s="107">
        <v>217124.96406332872</v>
      </c>
      <c r="K1617" s="15"/>
      <c r="L1617" s="102"/>
      <c r="N1617" s="103"/>
    </row>
    <row r="1618" spans="1:14" x14ac:dyDescent="0.35">
      <c r="A1618">
        <v>10123</v>
      </c>
      <c r="B1618">
        <v>2022</v>
      </c>
      <c r="C1618">
        <v>3</v>
      </c>
      <c r="D1618" s="15">
        <v>44624</v>
      </c>
      <c r="E1618" s="107">
        <v>216889.86544715831</v>
      </c>
      <c r="K1618" s="15"/>
      <c r="N1618" s="103"/>
    </row>
    <row r="1619" spans="1:14" x14ac:dyDescent="0.35">
      <c r="A1619">
        <v>10123</v>
      </c>
      <c r="B1619">
        <v>2022</v>
      </c>
      <c r="C1619">
        <v>3</v>
      </c>
      <c r="D1619" s="15">
        <v>44625</v>
      </c>
      <c r="E1619" s="107">
        <v>213712.7071191975</v>
      </c>
      <c r="K1619" s="15"/>
      <c r="N1619" s="103"/>
    </row>
    <row r="1620" spans="1:14" x14ac:dyDescent="0.35">
      <c r="A1620">
        <v>10123</v>
      </c>
      <c r="B1620">
        <v>2022</v>
      </c>
      <c r="C1620">
        <v>3</v>
      </c>
      <c r="D1620" s="15">
        <v>44626</v>
      </c>
      <c r="E1620" s="107">
        <v>216308.98851896668</v>
      </c>
      <c r="K1620" s="15"/>
      <c r="N1620" s="103"/>
    </row>
    <row r="1621" spans="1:14" x14ac:dyDescent="0.35">
      <c r="A1621">
        <v>10123</v>
      </c>
      <c r="B1621">
        <v>2022</v>
      </c>
      <c r="C1621">
        <v>3</v>
      </c>
      <c r="D1621" s="15">
        <v>44627</v>
      </c>
      <c r="E1621" s="107">
        <v>217459.01898653957</v>
      </c>
      <c r="K1621" s="15"/>
      <c r="N1621" s="103"/>
    </row>
    <row r="1622" spans="1:14" x14ac:dyDescent="0.35">
      <c r="A1622">
        <v>10123</v>
      </c>
      <c r="B1622">
        <v>2022</v>
      </c>
      <c r="C1622">
        <v>3</v>
      </c>
      <c r="D1622" s="15">
        <v>44628</v>
      </c>
      <c r="E1622" s="107">
        <v>215282.42987289626</v>
      </c>
      <c r="K1622" s="15"/>
      <c r="N1622" s="103"/>
    </row>
    <row r="1623" spans="1:14" x14ac:dyDescent="0.35">
      <c r="A1623">
        <v>10123</v>
      </c>
      <c r="B1623">
        <v>2022</v>
      </c>
      <c r="C1623">
        <v>3</v>
      </c>
      <c r="D1623" s="15">
        <v>44629</v>
      </c>
      <c r="E1623" s="107">
        <v>216375.84580994627</v>
      </c>
      <c r="K1623" s="15"/>
      <c r="N1623" s="103"/>
    </row>
    <row r="1624" spans="1:14" x14ac:dyDescent="0.35">
      <c r="A1624">
        <v>10123</v>
      </c>
      <c r="B1624">
        <v>2022</v>
      </c>
      <c r="C1624">
        <v>3</v>
      </c>
      <c r="D1624" s="15">
        <v>44630</v>
      </c>
      <c r="E1624" s="107">
        <v>218183.45478775914</v>
      </c>
      <c r="K1624" s="15"/>
      <c r="L1624" s="102"/>
      <c r="N1624" s="103"/>
    </row>
    <row r="1625" spans="1:14" x14ac:dyDescent="0.35">
      <c r="A1625">
        <v>10123</v>
      </c>
      <c r="B1625">
        <v>2022</v>
      </c>
      <c r="C1625">
        <v>3</v>
      </c>
      <c r="D1625" s="15">
        <v>44631</v>
      </c>
      <c r="E1625" s="107">
        <v>218671.40613822418</v>
      </c>
      <c r="K1625" s="15"/>
      <c r="L1625" s="102"/>
      <c r="N1625" s="103"/>
    </row>
    <row r="1626" spans="1:14" x14ac:dyDescent="0.35">
      <c r="A1626">
        <v>10123</v>
      </c>
      <c r="B1626">
        <v>2022</v>
      </c>
      <c r="C1626">
        <v>3</v>
      </c>
      <c r="D1626" s="15">
        <v>44632</v>
      </c>
      <c r="E1626" s="107">
        <v>216325.19070368877</v>
      </c>
      <c r="K1626" s="15"/>
      <c r="L1626" s="102"/>
      <c r="N1626" s="103"/>
    </row>
    <row r="1627" spans="1:14" x14ac:dyDescent="0.35">
      <c r="A1627">
        <v>10123</v>
      </c>
      <c r="B1627">
        <v>2022</v>
      </c>
      <c r="C1627">
        <v>3</v>
      </c>
      <c r="D1627" s="15">
        <v>44633</v>
      </c>
      <c r="E1627" s="107">
        <v>225846.9204576326</v>
      </c>
      <c r="K1627" s="15"/>
      <c r="L1627" s="102"/>
      <c r="N1627" s="103"/>
    </row>
    <row r="1628" spans="1:14" x14ac:dyDescent="0.35">
      <c r="A1628">
        <v>10123</v>
      </c>
      <c r="B1628">
        <v>2022</v>
      </c>
      <c r="C1628">
        <v>3</v>
      </c>
      <c r="D1628" s="15">
        <v>44634</v>
      </c>
      <c r="E1628" s="107">
        <v>216851.81287901208</v>
      </c>
      <c r="K1628" s="15"/>
      <c r="L1628" s="102"/>
      <c r="N1628" s="103"/>
    </row>
    <row r="1629" spans="1:14" x14ac:dyDescent="0.35">
      <c r="A1629">
        <v>10123</v>
      </c>
      <c r="B1629">
        <v>2022</v>
      </c>
      <c r="C1629">
        <v>3</v>
      </c>
      <c r="D1629" s="15">
        <v>44635</v>
      </c>
      <c r="E1629" s="107">
        <v>218515.28583234831</v>
      </c>
      <c r="K1629" s="15"/>
      <c r="N1629" s="103"/>
    </row>
    <row r="1630" spans="1:14" x14ac:dyDescent="0.35">
      <c r="A1630">
        <v>10123</v>
      </c>
      <c r="B1630">
        <v>2022</v>
      </c>
      <c r="C1630">
        <v>3</v>
      </c>
      <c r="D1630" s="15">
        <v>44636</v>
      </c>
      <c r="E1630" s="107">
        <v>208679.95738815042</v>
      </c>
      <c r="K1630" s="15"/>
      <c r="N1630" s="103"/>
    </row>
    <row r="1631" spans="1:14" x14ac:dyDescent="0.35">
      <c r="A1631">
        <v>10123</v>
      </c>
      <c r="B1631">
        <v>2022</v>
      </c>
      <c r="C1631">
        <v>3</v>
      </c>
      <c r="D1631" s="15">
        <v>44637</v>
      </c>
      <c r="E1631" s="107">
        <v>202841.23830821415</v>
      </c>
      <c r="K1631" s="15"/>
      <c r="N1631" s="103"/>
    </row>
    <row r="1632" spans="1:14" x14ac:dyDescent="0.35">
      <c r="A1632">
        <v>10123</v>
      </c>
      <c r="B1632">
        <v>2022</v>
      </c>
      <c r="C1632">
        <v>3</v>
      </c>
      <c r="D1632" s="15">
        <v>44638</v>
      </c>
      <c r="E1632" s="107">
        <v>206183.03076480876</v>
      </c>
      <c r="K1632" s="15"/>
      <c r="N1632" s="103"/>
    </row>
    <row r="1633" spans="1:14" x14ac:dyDescent="0.35">
      <c r="A1633">
        <v>10123</v>
      </c>
      <c r="B1633">
        <v>2022</v>
      </c>
      <c r="C1633">
        <v>3</v>
      </c>
      <c r="D1633" s="15">
        <v>44639</v>
      </c>
      <c r="E1633" s="107">
        <v>203812.49946994669</v>
      </c>
      <c r="K1633" s="15"/>
      <c r="N1633" s="103"/>
    </row>
    <row r="1634" spans="1:14" x14ac:dyDescent="0.35">
      <c r="A1634">
        <v>10123</v>
      </c>
      <c r="B1634">
        <v>2022</v>
      </c>
      <c r="C1634">
        <v>3</v>
      </c>
      <c r="D1634" s="15">
        <v>44640</v>
      </c>
      <c r="E1634" s="107">
        <v>202526.12452246001</v>
      </c>
      <c r="K1634" s="15"/>
      <c r="N1634" s="103"/>
    </row>
    <row r="1635" spans="1:14" x14ac:dyDescent="0.35">
      <c r="A1635">
        <v>10123</v>
      </c>
      <c r="B1635">
        <v>2022</v>
      </c>
      <c r="C1635">
        <v>3</v>
      </c>
      <c r="D1635" s="15">
        <v>44641</v>
      </c>
      <c r="E1635" s="107">
        <v>203543.96801387207</v>
      </c>
      <c r="K1635" s="15"/>
      <c r="N1635" s="103"/>
    </row>
    <row r="1636" spans="1:14" x14ac:dyDescent="0.35">
      <c r="A1636">
        <v>10123</v>
      </c>
      <c r="B1636">
        <v>2022</v>
      </c>
      <c r="C1636">
        <v>3</v>
      </c>
      <c r="D1636" s="15">
        <v>44642</v>
      </c>
      <c r="E1636" s="107">
        <v>204049.42265646832</v>
      </c>
      <c r="K1636" s="15"/>
      <c r="N1636" s="103"/>
    </row>
    <row r="1637" spans="1:14" x14ac:dyDescent="0.35">
      <c r="A1637">
        <v>10123</v>
      </c>
      <c r="B1637">
        <v>2022</v>
      </c>
      <c r="C1637">
        <v>3</v>
      </c>
      <c r="D1637" s="15">
        <v>44643</v>
      </c>
      <c r="E1637" s="107">
        <v>201676.56597815128</v>
      </c>
      <c r="K1637" s="15"/>
      <c r="N1637" s="103"/>
    </row>
    <row r="1638" spans="1:14" x14ac:dyDescent="0.35">
      <c r="A1638">
        <v>10123</v>
      </c>
      <c r="B1638">
        <v>2022</v>
      </c>
      <c r="C1638">
        <v>3</v>
      </c>
      <c r="D1638" s="15">
        <v>44644</v>
      </c>
      <c r="E1638" s="107">
        <v>201603.18133916915</v>
      </c>
      <c r="K1638" s="15"/>
      <c r="N1638" s="103"/>
    </row>
    <row r="1639" spans="1:14" x14ac:dyDescent="0.35">
      <c r="A1639">
        <v>10123</v>
      </c>
      <c r="B1639">
        <v>2022</v>
      </c>
      <c r="C1639">
        <v>3</v>
      </c>
      <c r="D1639" s="15">
        <v>44645</v>
      </c>
      <c r="E1639" s="107">
        <v>202750.66747484461</v>
      </c>
      <c r="K1639" s="15"/>
      <c r="N1639" s="103"/>
    </row>
    <row r="1640" spans="1:14" x14ac:dyDescent="0.35">
      <c r="A1640">
        <v>10123</v>
      </c>
      <c r="B1640">
        <v>2022</v>
      </c>
      <c r="C1640">
        <v>3</v>
      </c>
      <c r="D1640" s="15">
        <v>44646</v>
      </c>
      <c r="E1640" s="107">
        <v>201072.04765150044</v>
      </c>
      <c r="K1640" s="15"/>
      <c r="N1640" s="103"/>
    </row>
    <row r="1641" spans="1:14" x14ac:dyDescent="0.35">
      <c r="A1641">
        <v>10123</v>
      </c>
      <c r="B1641">
        <v>2022</v>
      </c>
      <c r="C1641">
        <v>3</v>
      </c>
      <c r="D1641" s="15">
        <v>44647</v>
      </c>
      <c r="E1641" s="107">
        <v>200817.81914921664</v>
      </c>
      <c r="K1641" s="15"/>
      <c r="N1641" s="103"/>
    </row>
    <row r="1642" spans="1:14" x14ac:dyDescent="0.35">
      <c r="A1642">
        <v>10123</v>
      </c>
      <c r="B1642">
        <v>2022</v>
      </c>
      <c r="C1642">
        <v>3</v>
      </c>
      <c r="D1642" s="15">
        <v>44648</v>
      </c>
      <c r="E1642" s="107">
        <v>202459.73784479918</v>
      </c>
      <c r="K1642" s="15"/>
      <c r="N1642" s="103"/>
    </row>
    <row r="1643" spans="1:14" x14ac:dyDescent="0.35">
      <c r="A1643">
        <v>10123</v>
      </c>
      <c r="B1643">
        <v>2022</v>
      </c>
      <c r="C1643">
        <v>3</v>
      </c>
      <c r="D1643" s="15">
        <v>44649</v>
      </c>
      <c r="E1643" s="107">
        <v>202187.85421257501</v>
      </c>
      <c r="K1643" s="15"/>
      <c r="N1643" s="103"/>
    </row>
    <row r="1644" spans="1:14" x14ac:dyDescent="0.35">
      <c r="A1644">
        <v>10123</v>
      </c>
      <c r="B1644">
        <v>2022</v>
      </c>
      <c r="C1644">
        <v>3</v>
      </c>
      <c r="D1644" s="15">
        <v>44650</v>
      </c>
      <c r="E1644" s="107">
        <v>202413.87611554834</v>
      </c>
      <c r="K1644" s="15"/>
      <c r="N1644" s="103"/>
    </row>
    <row r="1645" spans="1:14" x14ac:dyDescent="0.35">
      <c r="A1645">
        <v>10123</v>
      </c>
      <c r="B1645">
        <v>2022</v>
      </c>
      <c r="C1645">
        <v>3</v>
      </c>
      <c r="D1645" s="15">
        <v>44651</v>
      </c>
      <c r="E1645" s="107">
        <v>200851.47764862623</v>
      </c>
      <c r="K1645" s="15"/>
      <c r="N1645" s="103"/>
    </row>
    <row r="1646" spans="1:14" x14ac:dyDescent="0.35">
      <c r="A1646">
        <v>10123</v>
      </c>
      <c r="B1646">
        <v>2022</v>
      </c>
      <c r="C1646">
        <v>4</v>
      </c>
      <c r="D1646" s="15">
        <v>44652</v>
      </c>
      <c r="E1646" s="107">
        <v>202205.21992790754</v>
      </c>
      <c r="K1646" s="15"/>
      <c r="N1646" s="103"/>
    </row>
    <row r="1647" spans="1:14" x14ac:dyDescent="0.35">
      <c r="A1647">
        <v>10123</v>
      </c>
      <c r="B1647">
        <v>2022</v>
      </c>
      <c r="C1647">
        <v>4</v>
      </c>
      <c r="D1647" s="15">
        <v>44653</v>
      </c>
      <c r="E1647" s="107">
        <v>200643.11926442248</v>
      </c>
      <c r="K1647" s="15"/>
      <c r="N1647" s="103"/>
    </row>
    <row r="1648" spans="1:14" x14ac:dyDescent="0.35">
      <c r="A1648">
        <v>10123</v>
      </c>
      <c r="B1648">
        <v>2022</v>
      </c>
      <c r="C1648">
        <v>4</v>
      </c>
      <c r="D1648" s="15">
        <v>44654</v>
      </c>
      <c r="E1648" s="107">
        <v>200098.33779052374</v>
      </c>
      <c r="K1648" s="15"/>
      <c r="N1648" s="103"/>
    </row>
    <row r="1649" spans="1:14" x14ac:dyDescent="0.35">
      <c r="A1649">
        <v>10123</v>
      </c>
      <c r="B1649">
        <v>2022</v>
      </c>
      <c r="C1649">
        <v>4</v>
      </c>
      <c r="D1649" s="15">
        <v>44655</v>
      </c>
      <c r="E1649" s="107">
        <v>194580.67430406585</v>
      </c>
      <c r="K1649" s="15"/>
      <c r="N1649" s="103"/>
    </row>
    <row r="1650" spans="1:14" x14ac:dyDescent="0.35">
      <c r="A1650">
        <v>10123</v>
      </c>
      <c r="B1650">
        <v>2022</v>
      </c>
      <c r="C1650">
        <v>4</v>
      </c>
      <c r="D1650" s="15">
        <v>44656</v>
      </c>
      <c r="E1650" s="107">
        <v>201743.33770307247</v>
      </c>
      <c r="K1650" s="15"/>
      <c r="N1650" s="103"/>
    </row>
    <row r="1651" spans="1:14" x14ac:dyDescent="0.35">
      <c r="A1651">
        <v>10123</v>
      </c>
      <c r="B1651">
        <v>2022</v>
      </c>
      <c r="C1651">
        <v>4</v>
      </c>
      <c r="D1651" s="15">
        <v>44657</v>
      </c>
      <c r="E1651" s="107">
        <v>202048.64075307417</v>
      </c>
      <c r="K1651" s="15"/>
      <c r="L1651" s="102"/>
      <c r="N1651" s="103"/>
    </row>
    <row r="1652" spans="1:14" x14ac:dyDescent="0.35">
      <c r="A1652">
        <v>10123</v>
      </c>
      <c r="B1652">
        <v>2022</v>
      </c>
      <c r="C1652">
        <v>4</v>
      </c>
      <c r="D1652" s="15">
        <v>44658</v>
      </c>
      <c r="E1652" s="107">
        <v>201906.7378349308</v>
      </c>
      <c r="K1652" s="15"/>
      <c r="N1652" s="103"/>
    </row>
    <row r="1653" spans="1:14" x14ac:dyDescent="0.35">
      <c r="A1653">
        <v>10123</v>
      </c>
      <c r="B1653">
        <v>2022</v>
      </c>
      <c r="C1653">
        <v>4</v>
      </c>
      <c r="D1653" s="15">
        <v>44659</v>
      </c>
      <c r="E1653" s="107">
        <v>202853.84168520835</v>
      </c>
      <c r="K1653" s="15"/>
      <c r="N1653" s="103"/>
    </row>
    <row r="1654" spans="1:14" x14ac:dyDescent="0.35">
      <c r="A1654">
        <v>10123</v>
      </c>
      <c r="B1654">
        <v>2022</v>
      </c>
      <c r="C1654">
        <v>4</v>
      </c>
      <c r="D1654" s="15">
        <v>44660</v>
      </c>
      <c r="E1654" s="107">
        <v>200419.41687272376</v>
      </c>
      <c r="K1654" s="15"/>
      <c r="N1654" s="103"/>
    </row>
    <row r="1655" spans="1:14" x14ac:dyDescent="0.35">
      <c r="A1655">
        <v>10123</v>
      </c>
      <c r="B1655">
        <v>2022</v>
      </c>
      <c r="C1655">
        <v>4</v>
      </c>
      <c r="D1655" s="15">
        <v>44661</v>
      </c>
      <c r="E1655" s="107">
        <v>201315.0670002042</v>
      </c>
      <c r="K1655" s="15"/>
      <c r="N1655" s="103"/>
    </row>
    <row r="1656" spans="1:14" x14ac:dyDescent="0.35">
      <c r="A1656">
        <v>10123</v>
      </c>
      <c r="B1656">
        <v>2022</v>
      </c>
      <c r="C1656">
        <v>4</v>
      </c>
      <c r="D1656" s="15">
        <v>44662</v>
      </c>
      <c r="E1656" s="107">
        <v>203252.2573838275</v>
      </c>
      <c r="K1656" s="15"/>
      <c r="N1656" s="103"/>
    </row>
    <row r="1657" spans="1:14" x14ac:dyDescent="0.35">
      <c r="A1657">
        <v>10123</v>
      </c>
      <c r="B1657">
        <v>2022</v>
      </c>
      <c r="C1657">
        <v>4</v>
      </c>
      <c r="D1657" s="15">
        <v>44663</v>
      </c>
      <c r="E1657" s="107">
        <v>204823.22168424833</v>
      </c>
      <c r="K1657" s="15"/>
      <c r="N1657" s="103"/>
    </row>
    <row r="1658" spans="1:14" x14ac:dyDescent="0.35">
      <c r="A1658">
        <v>10123</v>
      </c>
      <c r="B1658">
        <v>2022</v>
      </c>
      <c r="C1658">
        <v>4</v>
      </c>
      <c r="D1658" s="15">
        <v>44664</v>
      </c>
      <c r="E1658" s="107">
        <v>204454.92691576414</v>
      </c>
      <c r="K1658" s="15"/>
      <c r="N1658" s="103"/>
    </row>
    <row r="1659" spans="1:14" x14ac:dyDescent="0.35">
      <c r="A1659">
        <v>10123</v>
      </c>
      <c r="B1659">
        <v>2022</v>
      </c>
      <c r="C1659">
        <v>4</v>
      </c>
      <c r="D1659" s="15">
        <v>44665</v>
      </c>
      <c r="E1659" s="107">
        <v>204319.70737784624</v>
      </c>
      <c r="K1659" s="15"/>
      <c r="N1659" s="103"/>
    </row>
    <row r="1660" spans="1:14" x14ac:dyDescent="0.35">
      <c r="A1660">
        <v>10123</v>
      </c>
      <c r="B1660">
        <v>2022</v>
      </c>
      <c r="C1660">
        <v>4</v>
      </c>
      <c r="D1660" s="15">
        <v>44666</v>
      </c>
      <c r="E1660" s="107">
        <v>206190.2099248404</v>
      </c>
      <c r="K1660" s="15"/>
      <c r="L1660" s="102"/>
      <c r="N1660" s="103"/>
    </row>
    <row r="1661" spans="1:14" x14ac:dyDescent="0.35">
      <c r="A1661">
        <v>10123</v>
      </c>
      <c r="B1661">
        <v>2022</v>
      </c>
      <c r="C1661">
        <v>4</v>
      </c>
      <c r="D1661" s="15">
        <v>44667</v>
      </c>
      <c r="E1661" s="107">
        <v>204109.17964241083</v>
      </c>
      <c r="K1661" s="15"/>
      <c r="N1661" s="103"/>
    </row>
    <row r="1662" spans="1:14" x14ac:dyDescent="0.35">
      <c r="A1662">
        <v>10123</v>
      </c>
      <c r="B1662">
        <v>2022</v>
      </c>
      <c r="C1662">
        <v>4</v>
      </c>
      <c r="D1662" s="15">
        <v>44668</v>
      </c>
      <c r="E1662" s="107">
        <v>202592.72343750004</v>
      </c>
      <c r="K1662" s="15"/>
      <c r="N1662" s="103"/>
    </row>
    <row r="1663" spans="1:14" x14ac:dyDescent="0.35">
      <c r="A1663">
        <v>10123</v>
      </c>
      <c r="B1663">
        <v>2022</v>
      </c>
      <c r="C1663">
        <v>4</v>
      </c>
      <c r="D1663" s="15">
        <v>44669</v>
      </c>
      <c r="E1663" s="107">
        <v>202806.18558539086</v>
      </c>
      <c r="K1663" s="15"/>
      <c r="L1663" s="102"/>
      <c r="N1663" s="103"/>
    </row>
    <row r="1664" spans="1:14" x14ac:dyDescent="0.35">
      <c r="A1664">
        <v>10123</v>
      </c>
      <c r="B1664">
        <v>2022</v>
      </c>
      <c r="C1664">
        <v>4</v>
      </c>
      <c r="D1664" s="15">
        <v>44670</v>
      </c>
      <c r="E1664" s="107">
        <v>203615.66230376958</v>
      </c>
      <c r="K1664" s="15"/>
      <c r="L1664" s="102"/>
      <c r="N1664" s="103"/>
    </row>
    <row r="1665" spans="1:14" x14ac:dyDescent="0.35">
      <c r="A1665">
        <v>10123</v>
      </c>
      <c r="B1665">
        <v>2022</v>
      </c>
      <c r="C1665">
        <v>4</v>
      </c>
      <c r="D1665" s="15">
        <v>44671</v>
      </c>
      <c r="E1665" s="107">
        <v>202932.42572053001</v>
      </c>
      <c r="K1665" s="15"/>
      <c r="N1665" s="103"/>
    </row>
    <row r="1666" spans="1:14" x14ac:dyDescent="0.35">
      <c r="A1666">
        <v>10123</v>
      </c>
      <c r="B1666">
        <v>2022</v>
      </c>
      <c r="C1666">
        <v>4</v>
      </c>
      <c r="D1666" s="15">
        <v>44672</v>
      </c>
      <c r="E1666" s="107">
        <v>201811.74441080584</v>
      </c>
      <c r="K1666" s="15"/>
      <c r="N1666" s="103"/>
    </row>
    <row r="1667" spans="1:14" x14ac:dyDescent="0.35">
      <c r="A1667">
        <v>10123</v>
      </c>
      <c r="B1667">
        <v>2022</v>
      </c>
      <c r="C1667">
        <v>4</v>
      </c>
      <c r="D1667" s="15">
        <v>44673</v>
      </c>
      <c r="E1667" s="107">
        <v>204429.62117359124</v>
      </c>
      <c r="K1667" s="15"/>
      <c r="N1667" s="103"/>
    </row>
    <row r="1668" spans="1:14" x14ac:dyDescent="0.35">
      <c r="A1668">
        <v>10123</v>
      </c>
      <c r="B1668">
        <v>2022</v>
      </c>
      <c r="C1668">
        <v>4</v>
      </c>
      <c r="D1668" s="15">
        <v>44674</v>
      </c>
      <c r="E1668" s="107">
        <v>201794.94997474211</v>
      </c>
      <c r="K1668" s="15"/>
      <c r="N1668" s="103"/>
    </row>
    <row r="1669" spans="1:14" x14ac:dyDescent="0.35">
      <c r="A1669">
        <v>10123</v>
      </c>
      <c r="B1669">
        <v>2022</v>
      </c>
      <c r="C1669">
        <v>4</v>
      </c>
      <c r="D1669" s="15">
        <v>44675</v>
      </c>
      <c r="E1669" s="107">
        <v>196401.71799184708</v>
      </c>
      <c r="K1669" s="15"/>
      <c r="N1669" s="103"/>
    </row>
    <row r="1670" spans="1:14" x14ac:dyDescent="0.35">
      <c r="A1670">
        <v>10123</v>
      </c>
      <c r="B1670">
        <v>2022</v>
      </c>
      <c r="C1670">
        <v>4</v>
      </c>
      <c r="D1670" s="15">
        <v>44676</v>
      </c>
      <c r="E1670" s="107">
        <v>183537.28147187165</v>
      </c>
      <c r="K1670" s="15"/>
      <c r="N1670" s="103"/>
    </row>
    <row r="1671" spans="1:14" x14ac:dyDescent="0.35">
      <c r="A1671">
        <v>10123</v>
      </c>
      <c r="B1671">
        <v>2022</v>
      </c>
      <c r="C1671">
        <v>4</v>
      </c>
      <c r="D1671" s="15">
        <v>44677</v>
      </c>
      <c r="E1671" s="107">
        <v>181566.3117896975</v>
      </c>
      <c r="K1671" s="15"/>
      <c r="L1671" s="102"/>
      <c r="N1671" s="103"/>
    </row>
    <row r="1672" spans="1:14" x14ac:dyDescent="0.35">
      <c r="A1672">
        <v>10123</v>
      </c>
      <c r="B1672">
        <v>2022</v>
      </c>
      <c r="C1672">
        <v>4</v>
      </c>
      <c r="D1672" s="15">
        <v>44678</v>
      </c>
      <c r="E1672" s="107">
        <v>180800.10716899499</v>
      </c>
      <c r="K1672" s="15"/>
      <c r="L1672" s="102"/>
      <c r="N1672" s="103"/>
    </row>
    <row r="1673" spans="1:14" x14ac:dyDescent="0.35">
      <c r="A1673">
        <v>10123</v>
      </c>
      <c r="B1673">
        <v>2022</v>
      </c>
      <c r="C1673">
        <v>4</v>
      </c>
      <c r="D1673" s="15">
        <v>44679</v>
      </c>
      <c r="E1673" s="107">
        <v>182205.48772531623</v>
      </c>
      <c r="K1673" s="15"/>
      <c r="N1673" s="103"/>
    </row>
    <row r="1674" spans="1:14" x14ac:dyDescent="0.35">
      <c r="A1674">
        <v>10123</v>
      </c>
      <c r="B1674">
        <v>2022</v>
      </c>
      <c r="C1674">
        <v>4</v>
      </c>
      <c r="D1674" s="15">
        <v>44680</v>
      </c>
      <c r="E1674" s="107">
        <v>191292.92855737498</v>
      </c>
      <c r="K1674" s="15"/>
      <c r="N1674" s="103"/>
    </row>
    <row r="1675" spans="1:14" x14ac:dyDescent="0.35">
      <c r="A1675">
        <v>10123</v>
      </c>
      <c r="B1675">
        <v>2022</v>
      </c>
      <c r="C1675">
        <v>4</v>
      </c>
      <c r="D1675" s="15">
        <v>44681</v>
      </c>
      <c r="E1675" s="107">
        <v>203217.11993382918</v>
      </c>
      <c r="K1675" s="15"/>
      <c r="L1675" s="102"/>
      <c r="N1675" s="103"/>
    </row>
    <row r="1676" spans="1:14" x14ac:dyDescent="0.35">
      <c r="A1676">
        <v>10123</v>
      </c>
      <c r="B1676">
        <v>2022</v>
      </c>
      <c r="C1676">
        <v>5</v>
      </c>
      <c r="D1676" s="15">
        <v>44682</v>
      </c>
      <c r="E1676" s="107">
        <v>211713.76824157918</v>
      </c>
      <c r="K1676" s="15"/>
      <c r="N1676" s="103"/>
    </row>
    <row r="1677" spans="1:14" x14ac:dyDescent="0.35">
      <c r="A1677">
        <v>10123</v>
      </c>
      <c r="B1677">
        <v>2022</v>
      </c>
      <c r="C1677">
        <v>5</v>
      </c>
      <c r="D1677" s="15">
        <v>44683</v>
      </c>
      <c r="E1677" s="107">
        <v>216948.60822365002</v>
      </c>
      <c r="K1677" s="15"/>
      <c r="N1677" s="103"/>
    </row>
    <row r="1678" spans="1:14" x14ac:dyDescent="0.35">
      <c r="A1678">
        <v>10123</v>
      </c>
      <c r="B1678">
        <v>2022</v>
      </c>
      <c r="C1678">
        <v>5</v>
      </c>
      <c r="D1678" s="15">
        <v>44684</v>
      </c>
      <c r="E1678" s="107">
        <v>219336.79632621791</v>
      </c>
      <c r="K1678" s="15"/>
      <c r="N1678" s="103"/>
    </row>
    <row r="1679" spans="1:14" x14ac:dyDescent="0.35">
      <c r="A1679">
        <v>10123</v>
      </c>
      <c r="B1679">
        <v>2022</v>
      </c>
      <c r="C1679">
        <v>5</v>
      </c>
      <c r="D1679" s="15">
        <v>44685</v>
      </c>
      <c r="E1679" s="107">
        <v>219311.93183646127</v>
      </c>
      <c r="K1679" s="15"/>
      <c r="N1679" s="103"/>
    </row>
    <row r="1680" spans="1:14" x14ac:dyDescent="0.35">
      <c r="A1680">
        <v>10123</v>
      </c>
      <c r="B1680">
        <v>2022</v>
      </c>
      <c r="C1680">
        <v>5</v>
      </c>
      <c r="D1680" s="15">
        <v>44686</v>
      </c>
      <c r="E1680" s="107">
        <v>219625.05327527958</v>
      </c>
      <c r="K1680" s="15"/>
      <c r="N1680" s="103"/>
    </row>
    <row r="1681" spans="1:14" x14ac:dyDescent="0.35">
      <c r="A1681">
        <v>10123</v>
      </c>
      <c r="B1681">
        <v>2022</v>
      </c>
      <c r="C1681">
        <v>5</v>
      </c>
      <c r="D1681" s="15">
        <v>44687</v>
      </c>
      <c r="E1681" s="107">
        <v>219864.39160572915</v>
      </c>
      <c r="K1681" s="15"/>
      <c r="N1681" s="103"/>
    </row>
    <row r="1682" spans="1:14" x14ac:dyDescent="0.35">
      <c r="A1682">
        <v>10123</v>
      </c>
      <c r="B1682">
        <v>2022</v>
      </c>
      <c r="C1682">
        <v>5</v>
      </c>
      <c r="D1682" s="15">
        <v>44688</v>
      </c>
      <c r="E1682" s="107">
        <v>217668.09881005459</v>
      </c>
      <c r="K1682" s="15"/>
      <c r="L1682" s="102"/>
      <c r="N1682" s="103"/>
    </row>
    <row r="1683" spans="1:14" x14ac:dyDescent="0.35">
      <c r="A1683">
        <v>10123</v>
      </c>
      <c r="B1683">
        <v>2022</v>
      </c>
      <c r="C1683">
        <v>5</v>
      </c>
      <c r="D1683" s="15">
        <v>44689</v>
      </c>
      <c r="E1683" s="107">
        <v>217605.61126020705</v>
      </c>
      <c r="K1683" s="15"/>
      <c r="N1683" s="103"/>
    </row>
    <row r="1684" spans="1:14" x14ac:dyDescent="0.35">
      <c r="A1684">
        <v>10123</v>
      </c>
      <c r="B1684">
        <v>2022</v>
      </c>
      <c r="C1684">
        <v>5</v>
      </c>
      <c r="D1684" s="15">
        <v>44690</v>
      </c>
      <c r="E1684" s="107">
        <v>219995.26908565126</v>
      </c>
      <c r="K1684" s="15"/>
      <c r="L1684" s="102"/>
      <c r="N1684" s="103"/>
    </row>
    <row r="1685" spans="1:14" x14ac:dyDescent="0.35">
      <c r="A1685">
        <v>10123</v>
      </c>
      <c r="B1685">
        <v>2022</v>
      </c>
      <c r="C1685">
        <v>5</v>
      </c>
      <c r="D1685" s="15">
        <v>44691</v>
      </c>
      <c r="E1685" s="107">
        <v>217926.79016947458</v>
      </c>
      <c r="K1685" s="15"/>
      <c r="N1685" s="103"/>
    </row>
    <row r="1686" spans="1:14" x14ac:dyDescent="0.35">
      <c r="A1686">
        <v>10123</v>
      </c>
      <c r="B1686">
        <v>2022</v>
      </c>
      <c r="C1686">
        <v>5</v>
      </c>
      <c r="D1686" s="15">
        <v>44692</v>
      </c>
      <c r="E1686" s="107">
        <v>218177.14471043288</v>
      </c>
      <c r="K1686" s="15"/>
      <c r="N1686" s="103"/>
    </row>
    <row r="1687" spans="1:14" x14ac:dyDescent="0.35">
      <c r="A1687">
        <v>10123</v>
      </c>
      <c r="B1687">
        <v>2022</v>
      </c>
      <c r="C1687">
        <v>5</v>
      </c>
      <c r="D1687" s="15">
        <v>44693</v>
      </c>
      <c r="E1687" s="107">
        <v>218924.75297455917</v>
      </c>
      <c r="K1687" s="15"/>
      <c r="N1687" s="103"/>
    </row>
    <row r="1688" spans="1:14" x14ac:dyDescent="0.35">
      <c r="A1688">
        <v>10123</v>
      </c>
      <c r="B1688">
        <v>2022</v>
      </c>
      <c r="C1688">
        <v>5</v>
      </c>
      <c r="D1688" s="15">
        <v>44694</v>
      </c>
      <c r="E1688" s="107">
        <v>219036.31349747625</v>
      </c>
      <c r="K1688" s="15"/>
      <c r="N1688" s="103"/>
    </row>
    <row r="1689" spans="1:14" x14ac:dyDescent="0.35">
      <c r="A1689">
        <v>10123</v>
      </c>
      <c r="B1689">
        <v>2022</v>
      </c>
      <c r="C1689">
        <v>5</v>
      </c>
      <c r="D1689" s="15">
        <v>44695</v>
      </c>
      <c r="E1689" s="107">
        <v>218571.91965717834</v>
      </c>
      <c r="K1689" s="15"/>
      <c r="N1689" s="103"/>
    </row>
    <row r="1690" spans="1:14" x14ac:dyDescent="0.35">
      <c r="A1690">
        <v>10123</v>
      </c>
      <c r="B1690">
        <v>2022</v>
      </c>
      <c r="C1690">
        <v>5</v>
      </c>
      <c r="D1690" s="15">
        <v>44696</v>
      </c>
      <c r="E1690" s="107">
        <v>218066.42307043585</v>
      </c>
      <c r="K1690" s="15"/>
      <c r="N1690" s="103"/>
    </row>
    <row r="1691" spans="1:14" x14ac:dyDescent="0.35">
      <c r="A1691">
        <v>10123</v>
      </c>
      <c r="B1691">
        <v>2022</v>
      </c>
      <c r="C1691">
        <v>5</v>
      </c>
      <c r="D1691" s="15">
        <v>44697</v>
      </c>
      <c r="E1691" s="107">
        <v>219119.03322559499</v>
      </c>
      <c r="K1691" s="15"/>
      <c r="N1691" s="103"/>
    </row>
    <row r="1692" spans="1:14" x14ac:dyDescent="0.35">
      <c r="A1692">
        <v>10123</v>
      </c>
      <c r="B1692">
        <v>2022</v>
      </c>
      <c r="C1692">
        <v>5</v>
      </c>
      <c r="D1692" s="15">
        <v>44698</v>
      </c>
      <c r="E1692" s="107">
        <v>219242.72902883709</v>
      </c>
      <c r="K1692" s="15"/>
      <c r="L1692" s="102"/>
      <c r="N1692" s="103"/>
    </row>
    <row r="1693" spans="1:14" x14ac:dyDescent="0.35">
      <c r="A1693">
        <v>10123</v>
      </c>
      <c r="B1693">
        <v>2022</v>
      </c>
      <c r="C1693">
        <v>5</v>
      </c>
      <c r="D1693" s="15">
        <v>44699</v>
      </c>
      <c r="E1693" s="107">
        <v>214482.62966900293</v>
      </c>
      <c r="K1693" s="15"/>
      <c r="L1693" s="102"/>
      <c r="N1693" s="103"/>
    </row>
    <row r="1694" spans="1:14" x14ac:dyDescent="0.35">
      <c r="A1694">
        <v>10123</v>
      </c>
      <c r="B1694">
        <v>2022</v>
      </c>
      <c r="C1694">
        <v>5</v>
      </c>
      <c r="D1694" s="15">
        <v>44700</v>
      </c>
      <c r="E1694" s="107">
        <v>218801.93883726627</v>
      </c>
      <c r="K1694" s="15"/>
      <c r="N1694" s="103"/>
    </row>
    <row r="1695" spans="1:14" x14ac:dyDescent="0.35">
      <c r="A1695">
        <v>10123</v>
      </c>
      <c r="B1695">
        <v>2022</v>
      </c>
      <c r="C1695">
        <v>5</v>
      </c>
      <c r="D1695" s="15">
        <v>44701</v>
      </c>
      <c r="E1695" s="107">
        <v>220360.97086702916</v>
      </c>
      <c r="K1695" s="15"/>
      <c r="N1695" s="103"/>
    </row>
    <row r="1696" spans="1:14" x14ac:dyDescent="0.35">
      <c r="A1696">
        <v>10123</v>
      </c>
      <c r="B1696">
        <v>2022</v>
      </c>
      <c r="C1696">
        <v>5</v>
      </c>
      <c r="D1696" s="15">
        <v>44702</v>
      </c>
      <c r="E1696" s="107">
        <v>217906.33149281502</v>
      </c>
      <c r="K1696" s="15"/>
      <c r="L1696" s="102"/>
      <c r="N1696" s="103"/>
    </row>
    <row r="1697" spans="1:14" x14ac:dyDescent="0.35">
      <c r="A1697">
        <v>10123</v>
      </c>
      <c r="B1697">
        <v>2022</v>
      </c>
      <c r="C1697">
        <v>5</v>
      </c>
      <c r="D1697" s="15">
        <v>44703</v>
      </c>
      <c r="E1697" s="107">
        <v>216812.79391774209</v>
      </c>
      <c r="K1697" s="15"/>
      <c r="L1697" s="102"/>
      <c r="N1697" s="103"/>
    </row>
    <row r="1698" spans="1:14" x14ac:dyDescent="0.35">
      <c r="A1698">
        <v>10123</v>
      </c>
      <c r="B1698">
        <v>2022</v>
      </c>
      <c r="C1698">
        <v>5</v>
      </c>
      <c r="D1698" s="15">
        <v>44704</v>
      </c>
      <c r="E1698" s="107">
        <v>218406.0238486325</v>
      </c>
      <c r="K1698" s="15"/>
      <c r="N1698" s="103"/>
    </row>
    <row r="1699" spans="1:14" x14ac:dyDescent="0.35">
      <c r="A1699">
        <v>10123</v>
      </c>
      <c r="B1699">
        <v>2022</v>
      </c>
      <c r="C1699">
        <v>5</v>
      </c>
      <c r="D1699" s="15">
        <v>44705</v>
      </c>
      <c r="E1699" s="107">
        <v>218899.2500949</v>
      </c>
      <c r="K1699" s="15"/>
      <c r="N1699" s="103"/>
    </row>
    <row r="1700" spans="1:14" x14ac:dyDescent="0.35">
      <c r="A1700">
        <v>10123</v>
      </c>
      <c r="B1700">
        <v>2022</v>
      </c>
      <c r="C1700">
        <v>5</v>
      </c>
      <c r="D1700" s="15">
        <v>44706</v>
      </c>
      <c r="E1700" s="107">
        <v>218361.65784762835</v>
      </c>
      <c r="K1700" s="15"/>
      <c r="N1700" s="103"/>
    </row>
    <row r="1701" spans="1:14" x14ac:dyDescent="0.35">
      <c r="A1701">
        <v>10123</v>
      </c>
      <c r="B1701">
        <v>2022</v>
      </c>
      <c r="C1701">
        <v>5</v>
      </c>
      <c r="D1701" s="15">
        <v>44707</v>
      </c>
      <c r="E1701" s="107">
        <v>216184.44796062415</v>
      </c>
      <c r="K1701" s="15"/>
      <c r="N1701" s="103"/>
    </row>
    <row r="1702" spans="1:14" x14ac:dyDescent="0.35">
      <c r="A1702">
        <v>10123</v>
      </c>
      <c r="B1702">
        <v>2022</v>
      </c>
      <c r="C1702">
        <v>5</v>
      </c>
      <c r="D1702" s="15">
        <v>44708</v>
      </c>
      <c r="E1702" s="107">
        <v>216646.42581811207</v>
      </c>
      <c r="K1702" s="15"/>
      <c r="L1702" s="102"/>
      <c r="N1702" s="103"/>
    </row>
    <row r="1703" spans="1:14" x14ac:dyDescent="0.35">
      <c r="A1703">
        <v>10123</v>
      </c>
      <c r="B1703">
        <v>2022</v>
      </c>
      <c r="C1703">
        <v>5</v>
      </c>
      <c r="D1703" s="15">
        <v>44709</v>
      </c>
      <c r="E1703" s="107">
        <v>216653.51102325667</v>
      </c>
      <c r="K1703" s="15"/>
      <c r="N1703" s="103"/>
    </row>
    <row r="1704" spans="1:14" x14ac:dyDescent="0.35">
      <c r="A1704">
        <v>10123</v>
      </c>
      <c r="B1704">
        <v>2022</v>
      </c>
      <c r="C1704">
        <v>5</v>
      </c>
      <c r="D1704" s="15">
        <v>44710</v>
      </c>
      <c r="E1704" s="107">
        <v>216754.64003706045</v>
      </c>
      <c r="K1704" s="15"/>
      <c r="L1704" s="102"/>
      <c r="N1704" s="103"/>
    </row>
    <row r="1705" spans="1:14" x14ac:dyDescent="0.35">
      <c r="A1705">
        <v>10123</v>
      </c>
      <c r="B1705">
        <v>2022</v>
      </c>
      <c r="C1705">
        <v>5</v>
      </c>
      <c r="D1705" s="15">
        <v>44711</v>
      </c>
      <c r="E1705" s="107">
        <v>218614.80670759373</v>
      </c>
      <c r="K1705" s="15"/>
      <c r="L1705" s="102"/>
      <c r="N1705" s="103"/>
    </row>
    <row r="1706" spans="1:14" x14ac:dyDescent="0.35">
      <c r="A1706">
        <v>10123</v>
      </c>
      <c r="B1706">
        <v>2022</v>
      </c>
      <c r="C1706">
        <v>5</v>
      </c>
      <c r="D1706" s="15">
        <v>44712</v>
      </c>
      <c r="E1706" s="107">
        <v>219005.78319247626</v>
      </c>
      <c r="K1706" s="15"/>
      <c r="N1706" s="103"/>
    </row>
    <row r="1707" spans="1:14" x14ac:dyDescent="0.35">
      <c r="A1707">
        <v>10123</v>
      </c>
      <c r="B1707">
        <v>2022</v>
      </c>
      <c r="C1707">
        <v>6</v>
      </c>
      <c r="D1707" s="15">
        <v>44713</v>
      </c>
      <c r="E1707" s="107">
        <v>219583.2265728754</v>
      </c>
      <c r="K1707" s="15"/>
      <c r="N1707" s="103"/>
    </row>
    <row r="1708" spans="1:14" x14ac:dyDescent="0.35">
      <c r="A1708">
        <v>10123</v>
      </c>
      <c r="B1708">
        <v>2022</v>
      </c>
      <c r="C1708">
        <v>6</v>
      </c>
      <c r="D1708" s="15">
        <v>44714</v>
      </c>
      <c r="E1708" s="107">
        <v>220586.69748321417</v>
      </c>
      <c r="K1708" s="15"/>
      <c r="N1708" s="103"/>
    </row>
    <row r="1709" spans="1:14" x14ac:dyDescent="0.35">
      <c r="A1709">
        <v>10123</v>
      </c>
      <c r="B1709">
        <v>2022</v>
      </c>
      <c r="C1709">
        <v>6</v>
      </c>
      <c r="D1709" s="15">
        <v>44715</v>
      </c>
      <c r="E1709" s="107">
        <v>221592.00974156291</v>
      </c>
      <c r="K1709" s="15"/>
      <c r="N1709" s="103"/>
    </row>
    <row r="1710" spans="1:14" x14ac:dyDescent="0.35">
      <c r="A1710">
        <v>10123</v>
      </c>
      <c r="B1710">
        <v>2022</v>
      </c>
      <c r="C1710">
        <v>6</v>
      </c>
      <c r="D1710" s="15">
        <v>44716</v>
      </c>
      <c r="E1710" s="107">
        <v>218688.96815215997</v>
      </c>
      <c r="K1710" s="15"/>
      <c r="L1710" s="102"/>
      <c r="N1710" s="103"/>
    </row>
    <row r="1711" spans="1:14" x14ac:dyDescent="0.35">
      <c r="A1711">
        <v>10123</v>
      </c>
      <c r="B1711">
        <v>2022</v>
      </c>
      <c r="C1711">
        <v>6</v>
      </c>
      <c r="D1711" s="15">
        <v>44717</v>
      </c>
      <c r="E1711" s="107">
        <v>218825.77569544583</v>
      </c>
      <c r="K1711" s="15"/>
      <c r="N1711" s="103"/>
    </row>
    <row r="1712" spans="1:14" x14ac:dyDescent="0.35">
      <c r="A1712">
        <v>10123</v>
      </c>
      <c r="B1712">
        <v>2022</v>
      </c>
      <c r="C1712">
        <v>6</v>
      </c>
      <c r="D1712" s="15">
        <v>44718</v>
      </c>
      <c r="E1712" s="107">
        <v>218690.02850017126</v>
      </c>
      <c r="K1712" s="15"/>
      <c r="L1712" s="102"/>
      <c r="N1712" s="103"/>
    </row>
    <row r="1713" spans="1:14" x14ac:dyDescent="0.35">
      <c r="A1713">
        <v>10123</v>
      </c>
      <c r="B1713">
        <v>2022</v>
      </c>
      <c r="C1713">
        <v>6</v>
      </c>
      <c r="D1713" s="15">
        <v>44719</v>
      </c>
      <c r="E1713" s="107">
        <v>219973.04539932753</v>
      </c>
      <c r="K1713" s="15"/>
      <c r="L1713" s="102"/>
      <c r="N1713" s="103"/>
    </row>
    <row r="1714" spans="1:14" x14ac:dyDescent="0.35">
      <c r="A1714">
        <v>10123</v>
      </c>
      <c r="B1714">
        <v>2022</v>
      </c>
      <c r="C1714">
        <v>6</v>
      </c>
      <c r="D1714" s="15">
        <v>44720</v>
      </c>
      <c r="E1714" s="107">
        <v>221118.05263597376</v>
      </c>
      <c r="K1714" s="15"/>
      <c r="N1714" s="103"/>
    </row>
    <row r="1715" spans="1:14" x14ac:dyDescent="0.35">
      <c r="A1715">
        <v>10123</v>
      </c>
      <c r="B1715">
        <v>2022</v>
      </c>
      <c r="C1715">
        <v>6</v>
      </c>
      <c r="D1715" s="15">
        <v>44721</v>
      </c>
      <c r="E1715" s="107">
        <v>221517.77531418295</v>
      </c>
      <c r="K1715" s="15"/>
      <c r="L1715" s="102"/>
      <c r="N1715" s="103"/>
    </row>
    <row r="1716" spans="1:14" x14ac:dyDescent="0.35">
      <c r="A1716">
        <v>10123</v>
      </c>
      <c r="B1716">
        <v>2022</v>
      </c>
      <c r="C1716">
        <v>6</v>
      </c>
      <c r="D1716" s="15">
        <v>44722</v>
      </c>
      <c r="E1716" s="107">
        <v>223661.80738169039</v>
      </c>
      <c r="K1716" s="15"/>
      <c r="N1716" s="103"/>
    </row>
    <row r="1717" spans="1:14" x14ac:dyDescent="0.35">
      <c r="A1717">
        <v>10123</v>
      </c>
      <c r="B1717">
        <v>2022</v>
      </c>
      <c r="C1717">
        <v>6</v>
      </c>
      <c r="D1717" s="15">
        <v>44723</v>
      </c>
      <c r="E1717" s="107">
        <v>221013.87931605251</v>
      </c>
      <c r="K1717" s="15"/>
      <c r="N1717" s="103"/>
    </row>
    <row r="1718" spans="1:14" x14ac:dyDescent="0.35">
      <c r="A1718">
        <v>10123</v>
      </c>
      <c r="B1718">
        <v>2022</v>
      </c>
      <c r="C1718">
        <v>6</v>
      </c>
      <c r="D1718" s="15">
        <v>44724</v>
      </c>
      <c r="E1718" s="107">
        <v>217601.96715280123</v>
      </c>
      <c r="K1718" s="15"/>
      <c r="N1718" s="103"/>
    </row>
    <row r="1719" spans="1:14" x14ac:dyDescent="0.35">
      <c r="A1719">
        <v>10123</v>
      </c>
      <c r="B1719">
        <v>2022</v>
      </c>
      <c r="C1719">
        <v>6</v>
      </c>
      <c r="D1719" s="15">
        <v>44725</v>
      </c>
      <c r="E1719" s="107">
        <v>196874.30771827625</v>
      </c>
      <c r="K1719" s="15"/>
      <c r="N1719" s="103"/>
    </row>
    <row r="1720" spans="1:14" x14ac:dyDescent="0.35">
      <c r="A1720">
        <v>10123</v>
      </c>
      <c r="B1720">
        <v>2022</v>
      </c>
      <c r="C1720">
        <v>6</v>
      </c>
      <c r="D1720" s="15">
        <v>44726</v>
      </c>
      <c r="E1720" s="107">
        <v>193855.32831487793</v>
      </c>
      <c r="K1720" s="15"/>
      <c r="N1720" s="103"/>
    </row>
    <row r="1721" spans="1:14" x14ac:dyDescent="0.35">
      <c r="A1721">
        <v>10123</v>
      </c>
      <c r="B1721">
        <v>2022</v>
      </c>
      <c r="C1721">
        <v>6</v>
      </c>
      <c r="D1721" s="15">
        <v>44727</v>
      </c>
      <c r="E1721" s="107">
        <v>194501.67586058169</v>
      </c>
      <c r="K1721" s="15"/>
      <c r="N1721" s="103"/>
    </row>
    <row r="1722" spans="1:14" x14ac:dyDescent="0.35">
      <c r="A1722">
        <v>10123</v>
      </c>
      <c r="B1722">
        <v>2022</v>
      </c>
      <c r="C1722">
        <v>6</v>
      </c>
      <c r="D1722" s="15">
        <v>44728</v>
      </c>
      <c r="E1722" s="107">
        <v>194617.64135771335</v>
      </c>
      <c r="K1722" s="15"/>
      <c r="L1722" s="102"/>
      <c r="N1722" s="103"/>
    </row>
    <row r="1723" spans="1:14" x14ac:dyDescent="0.35">
      <c r="A1723">
        <v>10123</v>
      </c>
      <c r="B1723">
        <v>2022</v>
      </c>
      <c r="C1723">
        <v>6</v>
      </c>
      <c r="D1723" s="15">
        <v>44729</v>
      </c>
      <c r="E1723" s="107">
        <v>194116.72255506669</v>
      </c>
      <c r="K1723" s="15"/>
      <c r="N1723" s="103"/>
    </row>
    <row r="1724" spans="1:14" x14ac:dyDescent="0.35">
      <c r="A1724">
        <v>10123</v>
      </c>
      <c r="B1724">
        <v>2022</v>
      </c>
      <c r="C1724">
        <v>6</v>
      </c>
      <c r="D1724" s="15">
        <v>44730</v>
      </c>
      <c r="E1724" s="107">
        <v>191833.24549637208</v>
      </c>
      <c r="K1724" s="15"/>
      <c r="L1724" s="102"/>
      <c r="N1724" s="103"/>
    </row>
    <row r="1725" spans="1:14" x14ac:dyDescent="0.35">
      <c r="A1725">
        <v>10123</v>
      </c>
      <c r="B1725">
        <v>2022</v>
      </c>
      <c r="C1725">
        <v>6</v>
      </c>
      <c r="D1725" s="15">
        <v>44731</v>
      </c>
      <c r="E1725" s="107">
        <v>191116.02408826665</v>
      </c>
      <c r="K1725" s="15"/>
      <c r="N1725" s="103"/>
    </row>
    <row r="1726" spans="1:14" x14ac:dyDescent="0.35">
      <c r="A1726">
        <v>10123</v>
      </c>
      <c r="B1726">
        <v>2022</v>
      </c>
      <c r="C1726">
        <v>6</v>
      </c>
      <c r="D1726" s="15">
        <v>44732</v>
      </c>
      <c r="E1726" s="107">
        <v>204553.4100928375</v>
      </c>
      <c r="K1726" s="15"/>
      <c r="N1726" s="103"/>
    </row>
    <row r="1727" spans="1:14" x14ac:dyDescent="0.35">
      <c r="A1727">
        <v>10123</v>
      </c>
      <c r="B1727">
        <v>2022</v>
      </c>
      <c r="C1727">
        <v>6</v>
      </c>
      <c r="D1727" s="15">
        <v>44733</v>
      </c>
      <c r="E1727" s="107">
        <v>197656.58030243372</v>
      </c>
      <c r="K1727" s="15"/>
      <c r="N1727" s="103"/>
    </row>
    <row r="1728" spans="1:14" x14ac:dyDescent="0.35">
      <c r="A1728">
        <v>10123</v>
      </c>
      <c r="B1728">
        <v>2022</v>
      </c>
      <c r="C1728">
        <v>6</v>
      </c>
      <c r="D1728" s="15">
        <v>44734</v>
      </c>
      <c r="E1728" s="107">
        <v>198175.72886982045</v>
      </c>
      <c r="K1728" s="15"/>
      <c r="L1728" s="102"/>
      <c r="N1728" s="103"/>
    </row>
    <row r="1729" spans="1:14" x14ac:dyDescent="0.35">
      <c r="A1729">
        <v>10123</v>
      </c>
      <c r="B1729">
        <v>2022</v>
      </c>
      <c r="C1729">
        <v>6</v>
      </c>
      <c r="D1729" s="15">
        <v>44735</v>
      </c>
      <c r="E1729" s="107">
        <v>194481.7660230725</v>
      </c>
      <c r="K1729" s="15"/>
      <c r="N1729" s="103"/>
    </row>
    <row r="1730" spans="1:14" x14ac:dyDescent="0.35">
      <c r="A1730">
        <v>10123</v>
      </c>
      <c r="B1730">
        <v>2022</v>
      </c>
      <c r="C1730">
        <v>6</v>
      </c>
      <c r="D1730" s="15">
        <v>44736</v>
      </c>
      <c r="E1730" s="107">
        <v>193415.52464962125</v>
      </c>
      <c r="K1730" s="15"/>
      <c r="N1730" s="103"/>
    </row>
    <row r="1731" spans="1:14" x14ac:dyDescent="0.35">
      <c r="A1731">
        <v>10123</v>
      </c>
      <c r="B1731">
        <v>2022</v>
      </c>
      <c r="C1731">
        <v>6</v>
      </c>
      <c r="D1731" s="15">
        <v>44737</v>
      </c>
      <c r="E1731" s="107">
        <v>192495.12160381294</v>
      </c>
      <c r="K1731" s="15"/>
      <c r="L1731" s="102"/>
      <c r="N1731" s="103"/>
    </row>
    <row r="1732" spans="1:14" x14ac:dyDescent="0.35">
      <c r="A1732">
        <v>10123</v>
      </c>
      <c r="B1732">
        <v>2022</v>
      </c>
      <c r="C1732">
        <v>6</v>
      </c>
      <c r="D1732" s="15">
        <v>44738</v>
      </c>
      <c r="E1732" s="107">
        <v>193093.2015040504</v>
      </c>
      <c r="K1732" s="15"/>
      <c r="N1732" s="103"/>
    </row>
    <row r="1733" spans="1:14" x14ac:dyDescent="0.35">
      <c r="A1733">
        <v>10123</v>
      </c>
      <c r="B1733">
        <v>2022</v>
      </c>
      <c r="C1733">
        <v>6</v>
      </c>
      <c r="D1733" s="15">
        <v>44739</v>
      </c>
      <c r="E1733" s="107">
        <v>194608.07977018788</v>
      </c>
      <c r="K1733" s="15"/>
      <c r="N1733" s="103"/>
    </row>
    <row r="1734" spans="1:14" x14ac:dyDescent="0.35">
      <c r="A1734">
        <v>10123</v>
      </c>
      <c r="B1734">
        <v>2022</v>
      </c>
      <c r="C1734">
        <v>6</v>
      </c>
      <c r="D1734" s="15">
        <v>44740</v>
      </c>
      <c r="E1734" s="107">
        <v>194036.26697194998</v>
      </c>
      <c r="K1734" s="15"/>
      <c r="N1734" s="103"/>
    </row>
    <row r="1735" spans="1:14" x14ac:dyDescent="0.35">
      <c r="A1735">
        <v>10123</v>
      </c>
      <c r="B1735">
        <v>2022</v>
      </c>
      <c r="C1735">
        <v>6</v>
      </c>
      <c r="D1735" s="15">
        <v>44741</v>
      </c>
      <c r="E1735" s="107">
        <v>195145.90606579461</v>
      </c>
      <c r="K1735" s="15"/>
      <c r="N1735" s="103"/>
    </row>
    <row r="1736" spans="1:14" x14ac:dyDescent="0.35">
      <c r="A1736">
        <v>10123</v>
      </c>
      <c r="B1736">
        <v>2022</v>
      </c>
      <c r="C1736">
        <v>6</v>
      </c>
      <c r="D1736" s="15">
        <v>44742</v>
      </c>
      <c r="E1736" s="107">
        <v>191828.15012151457</v>
      </c>
      <c r="K1736" s="15"/>
      <c r="N1736" s="103"/>
    </row>
    <row r="1737" spans="1:14" x14ac:dyDescent="0.35">
      <c r="A1737">
        <v>10123</v>
      </c>
      <c r="B1737">
        <v>2022</v>
      </c>
      <c r="C1737">
        <v>7</v>
      </c>
      <c r="D1737" s="15">
        <v>44743</v>
      </c>
      <c r="E1737" s="107">
        <v>194257.16078363126</v>
      </c>
      <c r="K1737" s="15"/>
      <c r="L1737" s="102"/>
      <c r="N1737" s="103"/>
    </row>
    <row r="1738" spans="1:14" x14ac:dyDescent="0.35">
      <c r="A1738">
        <v>10123</v>
      </c>
      <c r="B1738">
        <v>2022</v>
      </c>
      <c r="C1738">
        <v>7</v>
      </c>
      <c r="D1738" s="15">
        <v>44744</v>
      </c>
      <c r="E1738" s="107">
        <v>194095.92329194167</v>
      </c>
      <c r="K1738" s="15"/>
      <c r="N1738" s="103"/>
    </row>
    <row r="1739" spans="1:14" x14ac:dyDescent="0.35">
      <c r="A1739">
        <v>10123</v>
      </c>
      <c r="B1739">
        <v>2022</v>
      </c>
      <c r="C1739">
        <v>7</v>
      </c>
      <c r="D1739" s="15">
        <v>44745</v>
      </c>
      <c r="E1739" s="107">
        <v>193640.69089201582</v>
      </c>
      <c r="K1739" s="15"/>
      <c r="N1739" s="103"/>
    </row>
    <row r="1740" spans="1:14" x14ac:dyDescent="0.35">
      <c r="A1740">
        <v>10123</v>
      </c>
      <c r="B1740">
        <v>2022</v>
      </c>
      <c r="C1740">
        <v>7</v>
      </c>
      <c r="D1740" s="15">
        <v>44746</v>
      </c>
      <c r="E1740" s="107">
        <v>193598.24257736708</v>
      </c>
      <c r="K1740" s="15"/>
      <c r="N1740" s="103"/>
    </row>
    <row r="1741" spans="1:14" x14ac:dyDescent="0.35">
      <c r="A1741">
        <v>10123</v>
      </c>
      <c r="B1741">
        <v>2022</v>
      </c>
      <c r="C1741">
        <v>7</v>
      </c>
      <c r="D1741" s="15">
        <v>44747</v>
      </c>
      <c r="E1741" s="107">
        <v>193541.2530661792</v>
      </c>
      <c r="K1741" s="15"/>
      <c r="L1741" s="102"/>
      <c r="N1741" s="103"/>
    </row>
    <row r="1742" spans="1:14" x14ac:dyDescent="0.35">
      <c r="A1742">
        <v>10123</v>
      </c>
      <c r="B1742">
        <v>2022</v>
      </c>
      <c r="C1742">
        <v>7</v>
      </c>
      <c r="D1742" s="15">
        <v>44748</v>
      </c>
      <c r="E1742" s="107">
        <v>194228.73188034623</v>
      </c>
      <c r="K1742" s="15"/>
      <c r="N1742" s="103"/>
    </row>
    <row r="1743" spans="1:14" x14ac:dyDescent="0.35">
      <c r="A1743">
        <v>10123</v>
      </c>
      <c r="B1743">
        <v>2022</v>
      </c>
      <c r="C1743">
        <v>7</v>
      </c>
      <c r="D1743" s="15">
        <v>44749</v>
      </c>
      <c r="E1743" s="107">
        <v>194295.32324544</v>
      </c>
      <c r="K1743" s="15"/>
      <c r="N1743" s="103"/>
    </row>
    <row r="1744" spans="1:14" x14ac:dyDescent="0.35">
      <c r="A1744">
        <v>10123</v>
      </c>
      <c r="B1744">
        <v>2022</v>
      </c>
      <c r="C1744">
        <v>7</v>
      </c>
      <c r="D1744" s="15">
        <v>44750</v>
      </c>
      <c r="E1744" s="107">
        <v>196464.82379840707</v>
      </c>
      <c r="K1744" s="15"/>
      <c r="N1744" s="103"/>
    </row>
    <row r="1745" spans="1:14" x14ac:dyDescent="0.35">
      <c r="A1745">
        <v>10123</v>
      </c>
      <c r="B1745">
        <v>2022</v>
      </c>
      <c r="C1745">
        <v>7</v>
      </c>
      <c r="D1745" s="15">
        <v>44751</v>
      </c>
      <c r="E1745" s="107">
        <v>193504.19625205916</v>
      </c>
      <c r="K1745" s="15"/>
      <c r="N1745" s="103"/>
    </row>
    <row r="1746" spans="1:14" x14ac:dyDescent="0.35">
      <c r="A1746">
        <v>10123</v>
      </c>
      <c r="B1746">
        <v>2022</v>
      </c>
      <c r="C1746">
        <v>7</v>
      </c>
      <c r="D1746" s="15">
        <v>44752</v>
      </c>
      <c r="E1746" s="107">
        <v>193328.88901603082</v>
      </c>
      <c r="K1746" s="15"/>
      <c r="L1746" s="102"/>
      <c r="N1746" s="103"/>
    </row>
    <row r="1747" spans="1:14" x14ac:dyDescent="0.35">
      <c r="A1747">
        <v>10123</v>
      </c>
      <c r="B1747">
        <v>2022</v>
      </c>
      <c r="C1747">
        <v>7</v>
      </c>
      <c r="D1747" s="15">
        <v>44753</v>
      </c>
      <c r="E1747" s="107">
        <v>195554.56284710459</v>
      </c>
      <c r="K1747" s="15"/>
      <c r="N1747" s="103"/>
    </row>
    <row r="1748" spans="1:14" x14ac:dyDescent="0.35">
      <c r="A1748">
        <v>10123</v>
      </c>
      <c r="B1748">
        <v>2022</v>
      </c>
      <c r="C1748">
        <v>7</v>
      </c>
      <c r="D1748" s="15">
        <v>44754</v>
      </c>
      <c r="E1748" s="107">
        <v>190120.06705224459</v>
      </c>
      <c r="K1748" s="15"/>
      <c r="N1748" s="103"/>
    </row>
    <row r="1749" spans="1:14" x14ac:dyDescent="0.35">
      <c r="A1749">
        <v>10123</v>
      </c>
      <c r="B1749">
        <v>2022</v>
      </c>
      <c r="C1749">
        <v>7</v>
      </c>
      <c r="D1749" s="15">
        <v>44755</v>
      </c>
      <c r="E1749" s="107">
        <v>206561.67902629499</v>
      </c>
      <c r="K1749" s="15"/>
      <c r="N1749" s="103"/>
    </row>
    <row r="1750" spans="1:14" x14ac:dyDescent="0.35">
      <c r="A1750">
        <v>10123</v>
      </c>
      <c r="B1750">
        <v>2022</v>
      </c>
      <c r="C1750">
        <v>7</v>
      </c>
      <c r="D1750" s="15">
        <v>44756</v>
      </c>
      <c r="E1750" s="107">
        <v>194913.85595015666</v>
      </c>
      <c r="K1750" s="15"/>
      <c r="N1750" s="103"/>
    </row>
    <row r="1751" spans="1:14" x14ac:dyDescent="0.35">
      <c r="A1751">
        <v>10123</v>
      </c>
      <c r="B1751">
        <v>2022</v>
      </c>
      <c r="C1751">
        <v>7</v>
      </c>
      <c r="D1751" s="15">
        <v>44757</v>
      </c>
      <c r="E1751" s="107">
        <v>194919.63585347708</v>
      </c>
      <c r="K1751" s="15"/>
      <c r="N1751" s="103"/>
    </row>
    <row r="1752" spans="1:14" x14ac:dyDescent="0.35">
      <c r="A1752">
        <v>10123</v>
      </c>
      <c r="B1752">
        <v>2022</v>
      </c>
      <c r="C1752">
        <v>7</v>
      </c>
      <c r="D1752" s="15">
        <v>44758</v>
      </c>
      <c r="E1752" s="107">
        <v>194618.71764449999</v>
      </c>
      <c r="K1752" s="15"/>
      <c r="N1752" s="103"/>
    </row>
    <row r="1753" spans="1:14" x14ac:dyDescent="0.35">
      <c r="A1753">
        <v>10123</v>
      </c>
      <c r="B1753">
        <v>2022</v>
      </c>
      <c r="C1753">
        <v>7</v>
      </c>
      <c r="D1753" s="15">
        <v>44759</v>
      </c>
      <c r="E1753" s="107">
        <v>192048.14297293962</v>
      </c>
      <c r="K1753" s="15"/>
      <c r="N1753" s="103"/>
    </row>
    <row r="1754" spans="1:14" x14ac:dyDescent="0.35">
      <c r="A1754">
        <v>10123</v>
      </c>
      <c r="B1754">
        <v>2022</v>
      </c>
      <c r="C1754">
        <v>7</v>
      </c>
      <c r="D1754" s="15">
        <v>44760</v>
      </c>
      <c r="E1754" s="107">
        <v>204999.00456689249</v>
      </c>
      <c r="K1754" s="15"/>
      <c r="N1754" s="103"/>
    </row>
    <row r="1755" spans="1:14" x14ac:dyDescent="0.35">
      <c r="A1755">
        <v>10123</v>
      </c>
      <c r="B1755">
        <v>2022</v>
      </c>
      <c r="C1755">
        <v>7</v>
      </c>
      <c r="D1755" s="15">
        <v>44761</v>
      </c>
      <c r="E1755" s="107">
        <v>222135.30639269293</v>
      </c>
      <c r="K1755" s="15"/>
      <c r="N1755" s="103"/>
    </row>
    <row r="1756" spans="1:14" x14ac:dyDescent="0.35">
      <c r="A1756">
        <v>10123</v>
      </c>
      <c r="B1756">
        <v>2022</v>
      </c>
      <c r="C1756">
        <v>7</v>
      </c>
      <c r="D1756" s="15">
        <v>44762</v>
      </c>
      <c r="E1756" s="107">
        <v>228689.04313530293</v>
      </c>
      <c r="K1756" s="15"/>
      <c r="N1756" s="103"/>
    </row>
    <row r="1757" spans="1:14" x14ac:dyDescent="0.35">
      <c r="A1757">
        <v>10123</v>
      </c>
      <c r="B1757">
        <v>2022</v>
      </c>
      <c r="C1757">
        <v>7</v>
      </c>
      <c r="D1757" s="15">
        <v>44763</v>
      </c>
      <c r="E1757" s="107">
        <v>228210.16136753</v>
      </c>
      <c r="K1757" s="15"/>
      <c r="L1757" s="102"/>
      <c r="N1757" s="103"/>
    </row>
    <row r="1758" spans="1:14" x14ac:dyDescent="0.35">
      <c r="A1758">
        <v>10123</v>
      </c>
      <c r="B1758">
        <v>2022</v>
      </c>
      <c r="C1758">
        <v>7</v>
      </c>
      <c r="D1758" s="15">
        <v>44764</v>
      </c>
      <c r="E1758" s="107">
        <v>229882.61061977793</v>
      </c>
      <c r="K1758" s="15"/>
      <c r="N1758" s="103"/>
    </row>
    <row r="1759" spans="1:14" x14ac:dyDescent="0.35">
      <c r="A1759">
        <v>10123</v>
      </c>
      <c r="B1759">
        <v>2022</v>
      </c>
      <c r="C1759">
        <v>7</v>
      </c>
      <c r="D1759" s="15">
        <v>44765</v>
      </c>
      <c r="E1759" s="107">
        <v>226969.47051583626</v>
      </c>
      <c r="K1759" s="15"/>
      <c r="L1759" s="102"/>
      <c r="N1759" s="103"/>
    </row>
    <row r="1760" spans="1:14" x14ac:dyDescent="0.35">
      <c r="A1760">
        <v>10123</v>
      </c>
      <c r="B1760">
        <v>2022</v>
      </c>
      <c r="C1760">
        <v>7</v>
      </c>
      <c r="D1760" s="15">
        <v>44766</v>
      </c>
      <c r="E1760" s="107">
        <v>228959.38179685248</v>
      </c>
      <c r="K1760" s="15"/>
      <c r="N1760" s="103"/>
    </row>
    <row r="1761" spans="1:14" x14ac:dyDescent="0.35">
      <c r="A1761">
        <v>10123</v>
      </c>
      <c r="B1761">
        <v>2022</v>
      </c>
      <c r="C1761">
        <v>7</v>
      </c>
      <c r="D1761" s="15">
        <v>44767</v>
      </c>
      <c r="E1761" s="107">
        <v>230196.10469038915</v>
      </c>
      <c r="K1761" s="15"/>
      <c r="N1761" s="103"/>
    </row>
    <row r="1762" spans="1:14" x14ac:dyDescent="0.35">
      <c r="A1762">
        <v>10123</v>
      </c>
      <c r="B1762">
        <v>2022</v>
      </c>
      <c r="C1762">
        <v>7</v>
      </c>
      <c r="D1762" s="15">
        <v>44768</v>
      </c>
      <c r="E1762" s="107">
        <v>230601.34805709668</v>
      </c>
      <c r="K1762" s="15"/>
      <c r="N1762" s="103"/>
    </row>
    <row r="1763" spans="1:14" x14ac:dyDescent="0.35">
      <c r="A1763">
        <v>10123</v>
      </c>
      <c r="B1763">
        <v>2022</v>
      </c>
      <c r="C1763">
        <v>7</v>
      </c>
      <c r="D1763" s="15">
        <v>44769</v>
      </c>
      <c r="E1763" s="107">
        <v>230681.32883248082</v>
      </c>
      <c r="K1763" s="15"/>
      <c r="N1763" s="103"/>
    </row>
    <row r="1764" spans="1:14" x14ac:dyDescent="0.35">
      <c r="A1764">
        <v>10123</v>
      </c>
      <c r="B1764">
        <v>2022</v>
      </c>
      <c r="C1764">
        <v>7</v>
      </c>
      <c r="D1764" s="15">
        <v>44770</v>
      </c>
      <c r="E1764" s="107">
        <v>231886.53934078247</v>
      </c>
      <c r="K1764" s="15"/>
      <c r="N1764" s="103"/>
    </row>
    <row r="1765" spans="1:14" x14ac:dyDescent="0.35">
      <c r="A1765">
        <v>10123</v>
      </c>
      <c r="B1765">
        <v>2022</v>
      </c>
      <c r="C1765">
        <v>7</v>
      </c>
      <c r="D1765" s="15">
        <v>44771</v>
      </c>
      <c r="E1765" s="107">
        <v>233507.24436507749</v>
      </c>
      <c r="K1765" s="15"/>
      <c r="N1765" s="103"/>
    </row>
    <row r="1766" spans="1:14" x14ac:dyDescent="0.35">
      <c r="A1766">
        <v>10123</v>
      </c>
      <c r="B1766">
        <v>2022</v>
      </c>
      <c r="C1766">
        <v>7</v>
      </c>
      <c r="D1766" s="15">
        <v>44772</v>
      </c>
      <c r="E1766" s="107">
        <v>230551.86151474749</v>
      </c>
      <c r="K1766" s="15"/>
      <c r="N1766" s="103"/>
    </row>
    <row r="1767" spans="1:14" x14ac:dyDescent="0.35">
      <c r="A1767">
        <v>10123</v>
      </c>
      <c r="B1767">
        <v>2022</v>
      </c>
      <c r="C1767">
        <v>7</v>
      </c>
      <c r="D1767" s="15">
        <v>44773</v>
      </c>
      <c r="E1767" s="107">
        <v>227072.6684246425</v>
      </c>
      <c r="K1767" s="15"/>
      <c r="N1767" s="103"/>
    </row>
    <row r="1768" spans="1:14" x14ac:dyDescent="0.35">
      <c r="A1768">
        <v>10123</v>
      </c>
      <c r="B1768">
        <v>2022</v>
      </c>
      <c r="C1768">
        <v>8</v>
      </c>
      <c r="D1768" s="15">
        <v>44774</v>
      </c>
      <c r="E1768" s="107">
        <v>217560.91557821541</v>
      </c>
      <c r="K1768" s="15"/>
      <c r="L1768" s="102"/>
      <c r="N1768" s="103"/>
    </row>
    <row r="1769" spans="1:14" x14ac:dyDescent="0.35">
      <c r="A1769">
        <v>10123</v>
      </c>
      <c r="B1769">
        <v>2022</v>
      </c>
      <c r="C1769">
        <v>8</v>
      </c>
      <c r="D1769" s="15">
        <v>44775</v>
      </c>
      <c r="E1769" s="107">
        <v>216158.27900792623</v>
      </c>
      <c r="K1769" s="15"/>
      <c r="L1769" s="102"/>
      <c r="N1769" s="103"/>
    </row>
    <row r="1770" spans="1:14" x14ac:dyDescent="0.35">
      <c r="A1770">
        <v>10123</v>
      </c>
      <c r="B1770">
        <v>2022</v>
      </c>
      <c r="C1770">
        <v>8</v>
      </c>
      <c r="D1770" s="15">
        <v>44776</v>
      </c>
      <c r="E1770" s="107">
        <v>215599.22394113961</v>
      </c>
      <c r="K1770" s="15"/>
      <c r="N1770" s="103"/>
    </row>
    <row r="1771" spans="1:14" x14ac:dyDescent="0.35">
      <c r="A1771">
        <v>10123</v>
      </c>
      <c r="B1771">
        <v>2022</v>
      </c>
      <c r="C1771">
        <v>8</v>
      </c>
      <c r="D1771" s="15">
        <v>44777</v>
      </c>
      <c r="E1771" s="107">
        <v>214984.52493136874</v>
      </c>
      <c r="K1771" s="15"/>
      <c r="N1771" s="103"/>
    </row>
    <row r="1772" spans="1:14" x14ac:dyDescent="0.35">
      <c r="A1772">
        <v>10123</v>
      </c>
      <c r="B1772">
        <v>2022</v>
      </c>
      <c r="C1772">
        <v>8</v>
      </c>
      <c r="D1772" s="15">
        <v>44778</v>
      </c>
      <c r="E1772" s="107">
        <v>214881.26431606419</v>
      </c>
      <c r="K1772" s="15"/>
      <c r="L1772" s="102"/>
      <c r="N1772" s="103"/>
    </row>
    <row r="1773" spans="1:14" x14ac:dyDescent="0.35">
      <c r="A1773">
        <v>10123</v>
      </c>
      <c r="B1773">
        <v>2022</v>
      </c>
      <c r="C1773">
        <v>8</v>
      </c>
      <c r="D1773" s="15">
        <v>44779</v>
      </c>
      <c r="E1773" s="107">
        <v>209525.9397745704</v>
      </c>
      <c r="K1773" s="15"/>
      <c r="N1773" s="103"/>
    </row>
    <row r="1774" spans="1:14" x14ac:dyDescent="0.35">
      <c r="A1774">
        <v>10123</v>
      </c>
      <c r="B1774">
        <v>2022</v>
      </c>
      <c r="C1774">
        <v>8</v>
      </c>
      <c r="D1774" s="15">
        <v>44780</v>
      </c>
      <c r="E1774" s="107">
        <v>206968.19917280707</v>
      </c>
      <c r="K1774" s="15"/>
      <c r="N1774" s="103"/>
    </row>
    <row r="1775" spans="1:14" x14ac:dyDescent="0.35">
      <c r="A1775">
        <v>10123</v>
      </c>
      <c r="B1775">
        <v>2022</v>
      </c>
      <c r="C1775">
        <v>8</v>
      </c>
      <c r="D1775" s="15">
        <v>44781</v>
      </c>
      <c r="E1775" s="107">
        <v>211603.8905178</v>
      </c>
      <c r="K1775" s="15"/>
      <c r="N1775" s="103"/>
    </row>
    <row r="1776" spans="1:14" x14ac:dyDescent="0.35">
      <c r="A1776">
        <v>10123</v>
      </c>
      <c r="B1776">
        <v>2022</v>
      </c>
      <c r="C1776">
        <v>8</v>
      </c>
      <c r="D1776" s="15">
        <v>44782</v>
      </c>
      <c r="E1776" s="107">
        <v>219315.81250885039</v>
      </c>
      <c r="K1776" s="15"/>
      <c r="N1776" s="103"/>
    </row>
    <row r="1777" spans="1:14" x14ac:dyDescent="0.35">
      <c r="A1777">
        <v>10123</v>
      </c>
      <c r="B1777">
        <v>2022</v>
      </c>
      <c r="C1777">
        <v>8</v>
      </c>
      <c r="D1777" s="15">
        <v>44783</v>
      </c>
      <c r="E1777" s="107">
        <v>219261.58963353335</v>
      </c>
      <c r="K1777" s="15"/>
      <c r="N1777" s="103"/>
    </row>
    <row r="1778" spans="1:14" x14ac:dyDescent="0.35">
      <c r="A1778">
        <v>10123</v>
      </c>
      <c r="B1778">
        <v>2022</v>
      </c>
      <c r="C1778">
        <v>8</v>
      </c>
      <c r="D1778" s="15">
        <v>44784</v>
      </c>
      <c r="E1778" s="107">
        <v>216342.47085296331</v>
      </c>
      <c r="K1778" s="15"/>
      <c r="N1778" s="103"/>
    </row>
    <row r="1779" spans="1:14" x14ac:dyDescent="0.35">
      <c r="A1779">
        <v>10123</v>
      </c>
      <c r="B1779">
        <v>2022</v>
      </c>
      <c r="C1779">
        <v>8</v>
      </c>
      <c r="D1779" s="15">
        <v>44785</v>
      </c>
      <c r="E1779" s="107">
        <v>220656.8650061971</v>
      </c>
      <c r="K1779" s="15"/>
      <c r="L1779" s="102"/>
      <c r="N1779" s="103"/>
    </row>
    <row r="1780" spans="1:14" x14ac:dyDescent="0.35">
      <c r="A1780">
        <v>10123</v>
      </c>
      <c r="B1780">
        <v>2022</v>
      </c>
      <c r="C1780">
        <v>8</v>
      </c>
      <c r="D1780" s="15">
        <v>44786</v>
      </c>
      <c r="E1780" s="107">
        <v>215912.25394171957</v>
      </c>
      <c r="K1780" s="15"/>
      <c r="N1780" s="103"/>
    </row>
    <row r="1781" spans="1:14" x14ac:dyDescent="0.35">
      <c r="A1781">
        <v>10123</v>
      </c>
      <c r="B1781">
        <v>2022</v>
      </c>
      <c r="C1781">
        <v>8</v>
      </c>
      <c r="D1781" s="15">
        <v>44787</v>
      </c>
      <c r="E1781" s="107">
        <v>215614.56375421956</v>
      </c>
      <c r="K1781" s="15"/>
      <c r="N1781" s="103"/>
    </row>
    <row r="1782" spans="1:14" x14ac:dyDescent="0.35">
      <c r="A1782">
        <v>10123</v>
      </c>
      <c r="B1782">
        <v>2022</v>
      </c>
      <c r="C1782">
        <v>8</v>
      </c>
      <c r="D1782" s="15">
        <v>44788</v>
      </c>
      <c r="E1782" s="107">
        <v>218994.01282622208</v>
      </c>
      <c r="K1782" s="15"/>
      <c r="L1782" s="102"/>
      <c r="N1782" s="103"/>
    </row>
    <row r="1783" spans="1:14" x14ac:dyDescent="0.35">
      <c r="A1783">
        <v>10123</v>
      </c>
      <c r="B1783">
        <v>2022</v>
      </c>
      <c r="C1783">
        <v>8</v>
      </c>
      <c r="D1783" s="15">
        <v>44789</v>
      </c>
      <c r="E1783" s="107">
        <v>216971.65485411833</v>
      </c>
      <c r="K1783" s="15"/>
      <c r="L1783" s="102"/>
      <c r="N1783" s="103"/>
    </row>
    <row r="1784" spans="1:14" x14ac:dyDescent="0.35">
      <c r="A1784">
        <v>10123</v>
      </c>
      <c r="B1784">
        <v>2022</v>
      </c>
      <c r="C1784">
        <v>8</v>
      </c>
      <c r="D1784" s="15">
        <v>44790</v>
      </c>
      <c r="E1784" s="107">
        <v>220258.42749662171</v>
      </c>
      <c r="K1784" s="15"/>
      <c r="N1784" s="103"/>
    </row>
    <row r="1785" spans="1:14" x14ac:dyDescent="0.35">
      <c r="A1785">
        <v>10123</v>
      </c>
      <c r="B1785">
        <v>2022</v>
      </c>
      <c r="C1785">
        <v>8</v>
      </c>
      <c r="D1785" s="15">
        <v>44791</v>
      </c>
      <c r="E1785" s="107">
        <v>220744.94687394207</v>
      </c>
      <c r="K1785" s="15"/>
      <c r="N1785" s="103"/>
    </row>
    <row r="1786" spans="1:14" x14ac:dyDescent="0.35">
      <c r="A1786">
        <v>10123</v>
      </c>
      <c r="B1786">
        <v>2022</v>
      </c>
      <c r="C1786">
        <v>8</v>
      </c>
      <c r="D1786" s="15">
        <v>44792</v>
      </c>
      <c r="E1786" s="107">
        <v>221896.4764252929</v>
      </c>
      <c r="K1786" s="15"/>
      <c r="L1786" s="102"/>
      <c r="N1786" s="103"/>
    </row>
    <row r="1787" spans="1:14" x14ac:dyDescent="0.35">
      <c r="A1787">
        <v>10123</v>
      </c>
      <c r="B1787">
        <v>2022</v>
      </c>
      <c r="C1787">
        <v>8</v>
      </c>
      <c r="D1787" s="15">
        <v>44793</v>
      </c>
      <c r="E1787" s="107">
        <v>220693.79850452751</v>
      </c>
      <c r="K1787" s="15"/>
      <c r="N1787" s="103"/>
    </row>
    <row r="1788" spans="1:14" x14ac:dyDescent="0.35">
      <c r="A1788">
        <v>10123</v>
      </c>
      <c r="B1788">
        <v>2022</v>
      </c>
      <c r="C1788">
        <v>8</v>
      </c>
      <c r="D1788" s="15">
        <v>44794</v>
      </c>
      <c r="E1788" s="107">
        <v>218796.77047959459</v>
      </c>
      <c r="K1788" s="15"/>
      <c r="N1788" s="103"/>
    </row>
    <row r="1789" spans="1:14" x14ac:dyDescent="0.35">
      <c r="A1789">
        <v>10123</v>
      </c>
      <c r="B1789">
        <v>2022</v>
      </c>
      <c r="C1789">
        <v>8</v>
      </c>
      <c r="D1789" s="15">
        <v>44795</v>
      </c>
      <c r="E1789" s="107">
        <v>219498.30897150541</v>
      </c>
      <c r="K1789" s="15"/>
      <c r="N1789" s="103"/>
    </row>
    <row r="1790" spans="1:14" x14ac:dyDescent="0.35">
      <c r="A1790">
        <v>10123</v>
      </c>
      <c r="B1790">
        <v>2022</v>
      </c>
      <c r="C1790">
        <v>8</v>
      </c>
      <c r="D1790" s="15">
        <v>44796</v>
      </c>
      <c r="E1790" s="107">
        <v>218240.13223450084</v>
      </c>
      <c r="K1790" s="15"/>
      <c r="N1790" s="103"/>
    </row>
    <row r="1791" spans="1:14" x14ac:dyDescent="0.35">
      <c r="A1791">
        <v>10123</v>
      </c>
      <c r="B1791">
        <v>2022</v>
      </c>
      <c r="C1791">
        <v>8</v>
      </c>
      <c r="D1791" s="15">
        <v>44797</v>
      </c>
      <c r="E1791" s="107">
        <v>220390.77302165458</v>
      </c>
      <c r="K1791" s="15"/>
      <c r="N1791" s="103"/>
    </row>
    <row r="1792" spans="1:14" x14ac:dyDescent="0.35">
      <c r="A1792">
        <v>10123</v>
      </c>
      <c r="B1792">
        <v>2022</v>
      </c>
      <c r="C1792">
        <v>8</v>
      </c>
      <c r="D1792" s="15">
        <v>44798</v>
      </c>
      <c r="E1792" s="107">
        <v>221353.39788372294</v>
      </c>
      <c r="K1792" s="15"/>
      <c r="L1792" s="102"/>
      <c r="N1792" s="103"/>
    </row>
    <row r="1793" spans="1:14" x14ac:dyDescent="0.35">
      <c r="A1793">
        <v>10123</v>
      </c>
      <c r="B1793">
        <v>2022</v>
      </c>
      <c r="C1793">
        <v>8</v>
      </c>
      <c r="D1793" s="15">
        <v>44799</v>
      </c>
      <c r="E1793" s="107">
        <v>210244.48242327501</v>
      </c>
      <c r="K1793" s="15"/>
      <c r="L1793" s="102"/>
      <c r="N1793" s="103"/>
    </row>
    <row r="1794" spans="1:14" x14ac:dyDescent="0.35">
      <c r="A1794">
        <v>10123</v>
      </c>
      <c r="B1794">
        <v>2022</v>
      </c>
      <c r="C1794">
        <v>8</v>
      </c>
      <c r="D1794" s="15">
        <v>44800</v>
      </c>
      <c r="E1794" s="107">
        <v>214865.20222478997</v>
      </c>
      <c r="K1794" s="15"/>
      <c r="N1794" s="103"/>
    </row>
    <row r="1795" spans="1:14" x14ac:dyDescent="0.35">
      <c r="A1795">
        <v>10123</v>
      </c>
      <c r="B1795">
        <v>2022</v>
      </c>
      <c r="C1795">
        <v>8</v>
      </c>
      <c r="D1795" s="15">
        <v>44801</v>
      </c>
      <c r="E1795" s="107">
        <v>215499.61833871875</v>
      </c>
      <c r="K1795" s="15"/>
      <c r="N1795" s="103"/>
    </row>
    <row r="1796" spans="1:14" x14ac:dyDescent="0.35">
      <c r="A1796">
        <v>10123</v>
      </c>
      <c r="B1796">
        <v>2022</v>
      </c>
      <c r="C1796">
        <v>8</v>
      </c>
      <c r="D1796" s="15">
        <v>44802</v>
      </c>
      <c r="E1796" s="107">
        <v>217679.23078640667</v>
      </c>
      <c r="K1796" s="15"/>
      <c r="N1796" s="103"/>
    </row>
    <row r="1797" spans="1:14" x14ac:dyDescent="0.35">
      <c r="A1797">
        <v>10123</v>
      </c>
      <c r="B1797">
        <v>2022</v>
      </c>
      <c r="C1797">
        <v>8</v>
      </c>
      <c r="D1797" s="15">
        <v>44803</v>
      </c>
      <c r="E1797" s="107">
        <v>216934.20040949457</v>
      </c>
      <c r="K1797" s="15"/>
      <c r="N1797" s="103"/>
    </row>
    <row r="1798" spans="1:14" x14ac:dyDescent="0.35">
      <c r="A1798">
        <v>10123</v>
      </c>
      <c r="B1798">
        <v>2022</v>
      </c>
      <c r="C1798">
        <v>8</v>
      </c>
      <c r="D1798" s="15">
        <v>44804</v>
      </c>
      <c r="E1798" s="107">
        <v>217491.58609927</v>
      </c>
      <c r="K1798" s="15"/>
      <c r="N1798" s="103"/>
    </row>
    <row r="1799" spans="1:14" x14ac:dyDescent="0.35">
      <c r="A1799">
        <v>10123</v>
      </c>
      <c r="B1799">
        <v>2022</v>
      </c>
      <c r="C1799">
        <v>9</v>
      </c>
      <c r="D1799" s="15">
        <v>44805</v>
      </c>
      <c r="E1799" s="107">
        <v>217996.42332403711</v>
      </c>
      <c r="K1799" s="15"/>
      <c r="N1799" s="103"/>
    </row>
    <row r="1800" spans="1:14" x14ac:dyDescent="0.35">
      <c r="A1800">
        <v>10123</v>
      </c>
      <c r="B1800">
        <v>2022</v>
      </c>
      <c r="C1800">
        <v>9</v>
      </c>
      <c r="D1800" s="15">
        <v>44806</v>
      </c>
      <c r="E1800" s="107">
        <v>217911.19449710377</v>
      </c>
      <c r="K1800" s="15"/>
      <c r="L1800" s="102"/>
      <c r="N1800" s="103"/>
    </row>
    <row r="1801" spans="1:14" x14ac:dyDescent="0.35">
      <c r="A1801">
        <v>10123</v>
      </c>
      <c r="B1801">
        <v>2022</v>
      </c>
      <c r="C1801">
        <v>9</v>
      </c>
      <c r="D1801" s="15">
        <v>44807</v>
      </c>
      <c r="E1801" s="107">
        <v>215052.9878442575</v>
      </c>
      <c r="K1801" s="15"/>
      <c r="N1801" s="103"/>
    </row>
    <row r="1802" spans="1:14" x14ac:dyDescent="0.35">
      <c r="A1802">
        <v>10123</v>
      </c>
      <c r="B1802">
        <v>2022</v>
      </c>
      <c r="C1802">
        <v>9</v>
      </c>
      <c r="D1802" s="15">
        <v>44808</v>
      </c>
      <c r="E1802" s="107">
        <v>214097.47922600165</v>
      </c>
      <c r="K1802" s="15"/>
      <c r="N1802" s="103"/>
    </row>
    <row r="1803" spans="1:14" x14ac:dyDescent="0.35">
      <c r="A1803">
        <v>10123</v>
      </c>
      <c r="B1803">
        <v>2022</v>
      </c>
      <c r="C1803">
        <v>9</v>
      </c>
      <c r="D1803" s="15">
        <v>44809</v>
      </c>
      <c r="E1803" s="107">
        <v>196007.90356604542</v>
      </c>
      <c r="K1803" s="15"/>
      <c r="N1803" s="103"/>
    </row>
    <row r="1804" spans="1:14" x14ac:dyDescent="0.35">
      <c r="A1804">
        <v>10123</v>
      </c>
      <c r="B1804">
        <v>2022</v>
      </c>
      <c r="C1804">
        <v>9</v>
      </c>
      <c r="D1804" s="15">
        <v>44810</v>
      </c>
      <c r="E1804" s="107">
        <v>187934.43561960373</v>
      </c>
      <c r="K1804" s="15"/>
      <c r="N1804" s="103"/>
    </row>
    <row r="1805" spans="1:14" x14ac:dyDescent="0.35">
      <c r="A1805">
        <v>10123</v>
      </c>
      <c r="B1805">
        <v>2022</v>
      </c>
      <c r="C1805">
        <v>9</v>
      </c>
      <c r="D1805" s="15">
        <v>44811</v>
      </c>
      <c r="E1805" s="107">
        <v>187881.75461109413</v>
      </c>
      <c r="K1805" s="15"/>
      <c r="N1805" s="103"/>
    </row>
    <row r="1806" spans="1:14" x14ac:dyDescent="0.35">
      <c r="A1806">
        <v>10123</v>
      </c>
      <c r="B1806">
        <v>2022</v>
      </c>
      <c r="C1806">
        <v>9</v>
      </c>
      <c r="D1806" s="15">
        <v>44812</v>
      </c>
      <c r="E1806" s="107">
        <v>187663.13752765834</v>
      </c>
      <c r="K1806" s="15"/>
      <c r="L1806" s="102"/>
      <c r="N1806" s="103"/>
    </row>
    <row r="1807" spans="1:14" x14ac:dyDescent="0.35">
      <c r="A1807">
        <v>10123</v>
      </c>
      <c r="B1807">
        <v>2022</v>
      </c>
      <c r="C1807">
        <v>9</v>
      </c>
      <c r="D1807" s="15">
        <v>44813</v>
      </c>
      <c r="E1807" s="107">
        <v>187276.29086339253</v>
      </c>
      <c r="K1807" s="15"/>
      <c r="L1807" s="102"/>
      <c r="N1807" s="103"/>
    </row>
    <row r="1808" spans="1:14" x14ac:dyDescent="0.35">
      <c r="A1808">
        <v>10123</v>
      </c>
      <c r="B1808">
        <v>2022</v>
      </c>
      <c r="C1808">
        <v>9</v>
      </c>
      <c r="D1808" s="15">
        <v>44814</v>
      </c>
      <c r="E1808" s="107">
        <v>185984.78950238042</v>
      </c>
      <c r="K1808" s="15"/>
      <c r="N1808" s="103"/>
    </row>
    <row r="1809" spans="1:14" x14ac:dyDescent="0.35">
      <c r="A1809">
        <v>10123</v>
      </c>
      <c r="B1809">
        <v>2022</v>
      </c>
      <c r="C1809">
        <v>9</v>
      </c>
      <c r="D1809" s="15">
        <v>44815</v>
      </c>
      <c r="E1809" s="107">
        <v>186240.93988543458</v>
      </c>
      <c r="K1809" s="15"/>
      <c r="L1809" s="102"/>
      <c r="N1809" s="103"/>
    </row>
    <row r="1810" spans="1:14" x14ac:dyDescent="0.35">
      <c r="A1810">
        <v>10123</v>
      </c>
      <c r="B1810">
        <v>2022</v>
      </c>
      <c r="C1810">
        <v>9</v>
      </c>
      <c r="D1810" s="15">
        <v>44816</v>
      </c>
      <c r="E1810" s="107">
        <v>206974.133430585</v>
      </c>
      <c r="K1810" s="15"/>
      <c r="N1810" s="103"/>
    </row>
    <row r="1811" spans="1:14" x14ac:dyDescent="0.35">
      <c r="A1811">
        <v>10123</v>
      </c>
      <c r="B1811">
        <v>2022</v>
      </c>
      <c r="C1811">
        <v>9</v>
      </c>
      <c r="D1811" s="15">
        <v>44817</v>
      </c>
      <c r="E1811" s="107">
        <v>216738.06538832164</v>
      </c>
      <c r="K1811" s="15"/>
      <c r="N1811" s="103"/>
    </row>
    <row r="1812" spans="1:14" x14ac:dyDescent="0.35">
      <c r="A1812">
        <v>10123</v>
      </c>
      <c r="B1812">
        <v>2022</v>
      </c>
      <c r="C1812">
        <v>9</v>
      </c>
      <c r="D1812" s="15">
        <v>44818</v>
      </c>
      <c r="E1812" s="107">
        <v>216794.60441938168</v>
      </c>
      <c r="K1812" s="15"/>
      <c r="L1812" s="102"/>
      <c r="N1812" s="103"/>
    </row>
    <row r="1813" spans="1:14" x14ac:dyDescent="0.35">
      <c r="A1813">
        <v>10123</v>
      </c>
      <c r="B1813">
        <v>2022</v>
      </c>
      <c r="C1813">
        <v>9</v>
      </c>
      <c r="D1813" s="15">
        <v>44819</v>
      </c>
      <c r="E1813" s="107">
        <v>216647.27812315876</v>
      </c>
      <c r="K1813" s="15"/>
      <c r="N1813" s="103"/>
    </row>
    <row r="1814" spans="1:14" x14ac:dyDescent="0.35">
      <c r="A1814">
        <v>10123</v>
      </c>
      <c r="B1814">
        <v>2022</v>
      </c>
      <c r="C1814">
        <v>9</v>
      </c>
      <c r="D1814" s="15">
        <v>44820</v>
      </c>
      <c r="E1814" s="107">
        <v>208623.77404344836</v>
      </c>
      <c r="K1814" s="15"/>
      <c r="L1814" s="102"/>
      <c r="N1814" s="103"/>
    </row>
    <row r="1815" spans="1:14" x14ac:dyDescent="0.35">
      <c r="A1815">
        <v>10123</v>
      </c>
      <c r="B1815">
        <v>2022</v>
      </c>
      <c r="C1815">
        <v>9</v>
      </c>
      <c r="D1815" s="15">
        <v>44821</v>
      </c>
      <c r="E1815" s="107">
        <v>206577.31160951417</v>
      </c>
      <c r="K1815" s="15"/>
      <c r="N1815" s="103"/>
    </row>
    <row r="1816" spans="1:14" x14ac:dyDescent="0.35">
      <c r="A1816">
        <v>10123</v>
      </c>
      <c r="B1816">
        <v>2022</v>
      </c>
      <c r="C1816">
        <v>9</v>
      </c>
      <c r="D1816" s="15">
        <v>44822</v>
      </c>
      <c r="E1816" s="107">
        <v>214426.90603214121</v>
      </c>
      <c r="K1816" s="15"/>
      <c r="L1816" s="102"/>
      <c r="N1816" s="103"/>
    </row>
    <row r="1817" spans="1:14" x14ac:dyDescent="0.35">
      <c r="A1817">
        <v>10123</v>
      </c>
      <c r="B1817">
        <v>2022</v>
      </c>
      <c r="C1817">
        <v>9</v>
      </c>
      <c r="D1817" s="15">
        <v>44823</v>
      </c>
      <c r="E1817" s="107">
        <v>215450.7013978725</v>
      </c>
      <c r="K1817" s="15"/>
      <c r="N1817" s="103"/>
    </row>
    <row r="1818" spans="1:14" x14ac:dyDescent="0.35">
      <c r="A1818">
        <v>10123</v>
      </c>
      <c r="B1818">
        <v>2022</v>
      </c>
      <c r="C1818">
        <v>9</v>
      </c>
      <c r="D1818" s="15">
        <v>44824</v>
      </c>
      <c r="E1818" s="107">
        <v>215953.44141533875</v>
      </c>
      <c r="K1818" s="15"/>
      <c r="L1818" s="102"/>
      <c r="N1818" s="103"/>
    </row>
    <row r="1819" spans="1:14" x14ac:dyDescent="0.35">
      <c r="A1819">
        <v>10123</v>
      </c>
      <c r="B1819">
        <v>2022</v>
      </c>
      <c r="C1819">
        <v>9</v>
      </c>
      <c r="D1819" s="15">
        <v>44825</v>
      </c>
      <c r="E1819" s="107">
        <v>216706.48564078833</v>
      </c>
      <c r="K1819" s="15"/>
      <c r="N1819" s="103"/>
    </row>
    <row r="1820" spans="1:14" x14ac:dyDescent="0.35">
      <c r="A1820">
        <v>10123</v>
      </c>
      <c r="B1820">
        <v>2022</v>
      </c>
      <c r="C1820">
        <v>9</v>
      </c>
      <c r="D1820" s="15">
        <v>44826</v>
      </c>
      <c r="E1820" s="107">
        <v>215707.15545654375</v>
      </c>
      <c r="K1820" s="15"/>
      <c r="L1820" s="102"/>
      <c r="N1820" s="103"/>
    </row>
    <row r="1821" spans="1:14" x14ac:dyDescent="0.35">
      <c r="A1821">
        <v>10123</v>
      </c>
      <c r="B1821">
        <v>2022</v>
      </c>
      <c r="C1821">
        <v>9</v>
      </c>
      <c r="D1821" s="15">
        <v>44827</v>
      </c>
      <c r="E1821" s="107">
        <v>216524.65944558664</v>
      </c>
      <c r="K1821" s="15"/>
      <c r="N1821" s="103"/>
    </row>
    <row r="1822" spans="1:14" x14ac:dyDescent="0.35">
      <c r="A1822">
        <v>10123</v>
      </c>
      <c r="B1822">
        <v>2022</v>
      </c>
      <c r="C1822">
        <v>9</v>
      </c>
      <c r="D1822" s="15">
        <v>44828</v>
      </c>
      <c r="E1822" s="107">
        <v>213577.89192284751</v>
      </c>
      <c r="K1822" s="15"/>
      <c r="N1822" s="103"/>
    </row>
    <row r="1823" spans="1:14" x14ac:dyDescent="0.35">
      <c r="A1823">
        <v>10123</v>
      </c>
      <c r="B1823">
        <v>2022</v>
      </c>
      <c r="C1823">
        <v>9</v>
      </c>
      <c r="D1823" s="15">
        <v>44829</v>
      </c>
      <c r="E1823" s="107">
        <v>214462.17518675793</v>
      </c>
      <c r="K1823" s="15"/>
      <c r="N1823" s="103"/>
    </row>
    <row r="1824" spans="1:14" x14ac:dyDescent="0.35">
      <c r="A1824">
        <v>10123</v>
      </c>
      <c r="B1824">
        <v>2022</v>
      </c>
      <c r="C1824">
        <v>9</v>
      </c>
      <c r="D1824" s="15">
        <v>44830</v>
      </c>
      <c r="E1824" s="107">
        <v>216589.24755826671</v>
      </c>
      <c r="K1824" s="15"/>
      <c r="L1824" s="102"/>
      <c r="N1824" s="103"/>
    </row>
    <row r="1825" spans="1:14" x14ac:dyDescent="0.35">
      <c r="A1825">
        <v>10123</v>
      </c>
      <c r="B1825">
        <v>2022</v>
      </c>
      <c r="C1825">
        <v>9</v>
      </c>
      <c r="D1825" s="15">
        <v>44831</v>
      </c>
      <c r="E1825" s="107">
        <v>217944.94275698625</v>
      </c>
      <c r="K1825" s="15"/>
      <c r="N1825" s="103"/>
    </row>
    <row r="1826" spans="1:14" x14ac:dyDescent="0.35">
      <c r="A1826">
        <v>10123</v>
      </c>
      <c r="B1826">
        <v>2022</v>
      </c>
      <c r="C1826">
        <v>9</v>
      </c>
      <c r="D1826" s="15">
        <v>44832</v>
      </c>
      <c r="E1826" s="107">
        <v>217283.96425427005</v>
      </c>
      <c r="K1826" s="15"/>
      <c r="N1826" s="103"/>
    </row>
    <row r="1827" spans="1:14" x14ac:dyDescent="0.35">
      <c r="A1827">
        <v>10123</v>
      </c>
      <c r="B1827">
        <v>2022</v>
      </c>
      <c r="C1827">
        <v>9</v>
      </c>
      <c r="D1827" s="15">
        <v>44833</v>
      </c>
      <c r="E1827" s="107">
        <v>210150.80940086665</v>
      </c>
      <c r="K1827" s="15"/>
      <c r="N1827" s="103"/>
    </row>
    <row r="1828" spans="1:14" x14ac:dyDescent="0.35">
      <c r="A1828">
        <v>10123</v>
      </c>
      <c r="B1828">
        <v>2022</v>
      </c>
      <c r="C1828">
        <v>9</v>
      </c>
      <c r="D1828" s="15">
        <v>44834</v>
      </c>
      <c r="E1828" s="107">
        <v>218240.25722805623</v>
      </c>
      <c r="K1828" s="15"/>
      <c r="N1828" s="103"/>
    </row>
    <row r="1829" spans="1:14" x14ac:dyDescent="0.35">
      <c r="D1829" s="15"/>
      <c r="E1829" s="36"/>
      <c r="K1829" s="15"/>
      <c r="L1829" s="102"/>
      <c r="N1829" s="103"/>
    </row>
    <row r="1830" spans="1:14" x14ac:dyDescent="0.35">
      <c r="D1830" s="15"/>
      <c r="E1830" s="36"/>
      <c r="K1830" s="15"/>
      <c r="N1830" s="103"/>
    </row>
    <row r="1831" spans="1:14" x14ac:dyDescent="0.35">
      <c r="D1831" s="15"/>
      <c r="E1831" s="36"/>
      <c r="K1831" s="15"/>
      <c r="N1831" s="103"/>
    </row>
    <row r="1832" spans="1:14" x14ac:dyDescent="0.35">
      <c r="D1832" s="15"/>
      <c r="E1832" s="36"/>
      <c r="K1832" s="15"/>
      <c r="N1832" s="103"/>
    </row>
    <row r="1833" spans="1:14" x14ac:dyDescent="0.35">
      <c r="D1833" s="15"/>
      <c r="E1833" s="36"/>
      <c r="K1833" s="15"/>
      <c r="N1833" s="103"/>
    </row>
    <row r="1834" spans="1:14" x14ac:dyDescent="0.35">
      <c r="D1834" s="15"/>
      <c r="E1834" s="36"/>
      <c r="K1834" s="15"/>
      <c r="L1834" s="102"/>
      <c r="N1834" s="103"/>
    </row>
    <row r="1835" spans="1:14" x14ac:dyDescent="0.35">
      <c r="D1835" s="15"/>
      <c r="E1835" s="36"/>
      <c r="K1835" s="15"/>
      <c r="N1835" s="103"/>
    </row>
    <row r="1836" spans="1:14" x14ac:dyDescent="0.35">
      <c r="D1836" s="15"/>
      <c r="E1836" s="36"/>
      <c r="K1836" s="15"/>
      <c r="L1836" s="102"/>
      <c r="N1836" s="103"/>
    </row>
    <row r="1837" spans="1:14" x14ac:dyDescent="0.35">
      <c r="D1837" s="15"/>
      <c r="E1837" s="36"/>
      <c r="K1837" s="15"/>
      <c r="N1837" s="103"/>
    </row>
    <row r="1838" spans="1:14" x14ac:dyDescent="0.35">
      <c r="D1838" s="15"/>
      <c r="E1838" s="36"/>
      <c r="K1838" s="15"/>
      <c r="N1838" s="103"/>
    </row>
    <row r="1839" spans="1:14" x14ac:dyDescent="0.35">
      <c r="D1839" s="15"/>
      <c r="E1839" s="36"/>
      <c r="K1839" s="15"/>
      <c r="N1839" s="103"/>
    </row>
    <row r="1840" spans="1:14" x14ac:dyDescent="0.35">
      <c r="D1840" s="15"/>
      <c r="E1840" s="36"/>
      <c r="K1840" s="15"/>
      <c r="N1840" s="103"/>
    </row>
    <row r="1841" spans="4:14" x14ac:dyDescent="0.35">
      <c r="D1841" s="15"/>
      <c r="E1841" s="36"/>
      <c r="K1841" s="15"/>
      <c r="N1841" s="103"/>
    </row>
    <row r="1842" spans="4:14" x14ac:dyDescent="0.35">
      <c r="D1842" s="15"/>
      <c r="E1842" s="36"/>
      <c r="K1842" s="15"/>
      <c r="N1842" s="103"/>
    </row>
    <row r="1843" spans="4:14" x14ac:dyDescent="0.35">
      <c r="D1843" s="15"/>
      <c r="E1843" s="36"/>
      <c r="K1843" s="15"/>
      <c r="N1843" s="103"/>
    </row>
    <row r="1844" spans="4:14" x14ac:dyDescent="0.35">
      <c r="D1844" s="15"/>
      <c r="E1844" s="36"/>
      <c r="K1844" s="15"/>
      <c r="N1844" s="103"/>
    </row>
    <row r="1845" spans="4:14" x14ac:dyDescent="0.35">
      <c r="D1845" s="15"/>
      <c r="E1845" s="36"/>
      <c r="K1845" s="15"/>
      <c r="L1845" s="102"/>
      <c r="N1845" s="103"/>
    </row>
    <row r="1846" spans="4:14" x14ac:dyDescent="0.35">
      <c r="D1846" s="15"/>
      <c r="E1846" s="36"/>
      <c r="K1846" s="15"/>
      <c r="L1846" s="102"/>
      <c r="N1846" s="103"/>
    </row>
    <row r="1847" spans="4:14" x14ac:dyDescent="0.35">
      <c r="D1847" s="15"/>
      <c r="E1847" s="36"/>
      <c r="K1847" s="15"/>
      <c r="N1847" s="103"/>
    </row>
    <row r="1848" spans="4:14" x14ac:dyDescent="0.35">
      <c r="D1848" s="15"/>
      <c r="E1848" s="36"/>
      <c r="K1848" s="15"/>
      <c r="N1848" s="103"/>
    </row>
    <row r="1849" spans="4:14" x14ac:dyDescent="0.35">
      <c r="D1849" s="15"/>
      <c r="E1849" s="36"/>
      <c r="K1849" s="15"/>
      <c r="N1849" s="103"/>
    </row>
    <row r="1850" spans="4:14" x14ac:dyDescent="0.35">
      <c r="D1850" s="15"/>
      <c r="E1850" s="36"/>
      <c r="K1850" s="15"/>
      <c r="N1850" s="103"/>
    </row>
    <row r="1851" spans="4:14" x14ac:dyDescent="0.35">
      <c r="D1851" s="15"/>
      <c r="E1851" s="36"/>
      <c r="K1851" s="15"/>
      <c r="L1851" s="102"/>
      <c r="N1851" s="103"/>
    </row>
    <row r="1852" spans="4:14" x14ac:dyDescent="0.35">
      <c r="D1852" s="15"/>
      <c r="E1852" s="36"/>
      <c r="K1852" s="15"/>
      <c r="L1852" s="102"/>
      <c r="N1852" s="103"/>
    </row>
    <row r="1853" spans="4:14" x14ac:dyDescent="0.35">
      <c r="D1853" s="15"/>
      <c r="K1853" s="15"/>
      <c r="N1853" s="103"/>
    </row>
    <row r="1854" spans="4:14" x14ac:dyDescent="0.35">
      <c r="D1854" s="15"/>
      <c r="K1854" s="15"/>
      <c r="N1854" s="103"/>
    </row>
    <row r="1855" spans="4:14" x14ac:dyDescent="0.35">
      <c r="D1855" s="15"/>
      <c r="K1855" s="15"/>
      <c r="N1855" s="103"/>
    </row>
    <row r="1856" spans="4:14" x14ac:dyDescent="0.35">
      <c r="D1856" s="15"/>
      <c r="K1856" s="15"/>
      <c r="N1856" s="103"/>
    </row>
    <row r="1857" spans="4:14" x14ac:dyDescent="0.35">
      <c r="D1857" s="15"/>
      <c r="K1857" s="15"/>
      <c r="L1857" s="102"/>
      <c r="N1857" s="103"/>
    </row>
    <row r="1858" spans="4:14" x14ac:dyDescent="0.35">
      <c r="D1858" s="15"/>
      <c r="K1858" s="15"/>
      <c r="L1858" s="102"/>
      <c r="N1858" s="103"/>
    </row>
    <row r="1859" spans="4:14" x14ac:dyDescent="0.35">
      <c r="D1859" s="15"/>
      <c r="K1859" s="15"/>
      <c r="N1859" s="103"/>
    </row>
    <row r="1860" spans="4:14" x14ac:dyDescent="0.35">
      <c r="D1860" s="15"/>
      <c r="K1860" s="15"/>
      <c r="N1860" s="103"/>
    </row>
    <row r="1861" spans="4:14" x14ac:dyDescent="0.35">
      <c r="D1861" s="15"/>
      <c r="K1861" s="15"/>
      <c r="L1861" s="102"/>
      <c r="N1861" s="103"/>
    </row>
    <row r="1862" spans="4:14" x14ac:dyDescent="0.35">
      <c r="D1862" s="15"/>
      <c r="K1862" s="15"/>
      <c r="N1862" s="103"/>
    </row>
    <row r="1863" spans="4:14" x14ac:dyDescent="0.35">
      <c r="D1863" s="15"/>
      <c r="K1863" s="15"/>
      <c r="L1863" s="102"/>
      <c r="N1863" s="103"/>
    </row>
    <row r="1864" spans="4:14" x14ac:dyDescent="0.35">
      <c r="D1864" s="15"/>
      <c r="K1864" s="15"/>
      <c r="L1864" s="102"/>
      <c r="N1864" s="103"/>
    </row>
    <row r="1865" spans="4:14" x14ac:dyDescent="0.35">
      <c r="D1865" s="15"/>
      <c r="K1865" s="15"/>
      <c r="L1865" s="102"/>
      <c r="N1865" s="103"/>
    </row>
    <row r="1866" spans="4:14" x14ac:dyDescent="0.35">
      <c r="D1866" s="15"/>
      <c r="K1866" s="15"/>
      <c r="L1866" s="102"/>
      <c r="N1866" s="103"/>
    </row>
    <row r="1867" spans="4:14" x14ac:dyDescent="0.35">
      <c r="D1867" s="15"/>
      <c r="K1867" s="15"/>
      <c r="N1867" s="103"/>
    </row>
    <row r="1868" spans="4:14" x14ac:dyDescent="0.35">
      <c r="D1868" s="15"/>
      <c r="K1868" s="15"/>
      <c r="N1868" s="103"/>
    </row>
    <row r="1869" spans="4:14" x14ac:dyDescent="0.35">
      <c r="D1869" s="15"/>
      <c r="K1869" s="15"/>
      <c r="L1869" s="102"/>
      <c r="N1869" s="103"/>
    </row>
    <row r="1870" spans="4:14" x14ac:dyDescent="0.35">
      <c r="D1870" s="15"/>
      <c r="K1870" s="15"/>
      <c r="N1870" s="103"/>
    </row>
    <row r="1871" spans="4:14" x14ac:dyDescent="0.35">
      <c r="D1871" s="15"/>
      <c r="K1871" s="15"/>
      <c r="N1871" s="103"/>
    </row>
    <row r="1872" spans="4:14" x14ac:dyDescent="0.35">
      <c r="D1872" s="15"/>
      <c r="K1872" s="15"/>
      <c r="L1872" s="102"/>
      <c r="N1872" s="103"/>
    </row>
    <row r="1873" spans="4:14" x14ac:dyDescent="0.35">
      <c r="D1873" s="15"/>
      <c r="K1873" s="15"/>
      <c r="N1873" s="103"/>
    </row>
    <row r="1874" spans="4:14" x14ac:dyDescent="0.35">
      <c r="D1874" s="15"/>
      <c r="K1874" s="15"/>
      <c r="N1874" s="103"/>
    </row>
    <row r="1875" spans="4:14" x14ac:dyDescent="0.35">
      <c r="D1875" s="15"/>
      <c r="K1875" s="15"/>
      <c r="N1875" s="103"/>
    </row>
    <row r="1876" spans="4:14" x14ac:dyDescent="0.35">
      <c r="D1876" s="15"/>
      <c r="K1876" s="15"/>
      <c r="L1876" s="102"/>
      <c r="N1876" s="103"/>
    </row>
    <row r="1877" spans="4:14" x14ac:dyDescent="0.35">
      <c r="D1877" s="15"/>
      <c r="K1877" s="15"/>
      <c r="L1877" s="102"/>
      <c r="N1877" s="103"/>
    </row>
    <row r="1878" spans="4:14" x14ac:dyDescent="0.35">
      <c r="D1878" s="15"/>
      <c r="K1878" s="15"/>
      <c r="N1878" s="103"/>
    </row>
    <row r="1879" spans="4:14" x14ac:dyDescent="0.35">
      <c r="D1879" s="15"/>
      <c r="K1879" s="15"/>
      <c r="L1879" s="102"/>
      <c r="N1879" s="103"/>
    </row>
    <row r="1880" spans="4:14" x14ac:dyDescent="0.35">
      <c r="D1880" s="15"/>
      <c r="K1880" s="15"/>
      <c r="N1880" s="103"/>
    </row>
    <row r="1881" spans="4:14" x14ac:dyDescent="0.35">
      <c r="D1881" s="15"/>
      <c r="K1881" s="15"/>
      <c r="L1881" s="102"/>
      <c r="N1881" s="103"/>
    </row>
    <row r="1882" spans="4:14" x14ac:dyDescent="0.35">
      <c r="D1882" s="15"/>
      <c r="K1882" s="15"/>
      <c r="N1882" s="103"/>
    </row>
    <row r="1883" spans="4:14" x14ac:dyDescent="0.35">
      <c r="D1883" s="15"/>
      <c r="K1883" s="15"/>
      <c r="N1883" s="103"/>
    </row>
    <row r="1884" spans="4:14" x14ac:dyDescent="0.35">
      <c r="D1884" s="15"/>
      <c r="K1884" s="15"/>
      <c r="N1884" s="103"/>
    </row>
    <row r="1885" spans="4:14" x14ac:dyDescent="0.35">
      <c r="D1885" s="15"/>
      <c r="K1885" s="15"/>
      <c r="N1885" s="103"/>
    </row>
    <row r="1886" spans="4:14" x14ac:dyDescent="0.35">
      <c r="D1886" s="15"/>
      <c r="K1886" s="15"/>
      <c r="L1886" s="102"/>
      <c r="N1886" s="103"/>
    </row>
    <row r="1887" spans="4:14" x14ac:dyDescent="0.35">
      <c r="D1887" s="15"/>
      <c r="K1887" s="15"/>
      <c r="N1887" s="103"/>
    </row>
    <row r="1888" spans="4:14" x14ac:dyDescent="0.35">
      <c r="D1888" s="15"/>
      <c r="K1888" s="15"/>
      <c r="L1888" s="102"/>
      <c r="N1888" s="103"/>
    </row>
    <row r="1889" spans="4:14" x14ac:dyDescent="0.35">
      <c r="D1889" s="15"/>
      <c r="K1889" s="15"/>
      <c r="L1889" s="102"/>
      <c r="N1889" s="103"/>
    </row>
    <row r="1890" spans="4:14" x14ac:dyDescent="0.35">
      <c r="D1890" s="15"/>
      <c r="K1890" s="15"/>
      <c r="L1890" s="102"/>
      <c r="N1890" s="103"/>
    </row>
    <row r="1891" spans="4:14" x14ac:dyDescent="0.35">
      <c r="D1891" s="15"/>
      <c r="K1891" s="15"/>
      <c r="N1891" s="103"/>
    </row>
    <row r="1892" spans="4:14" x14ac:dyDescent="0.35">
      <c r="D1892" s="15"/>
      <c r="K1892" s="15"/>
      <c r="N1892" s="103"/>
    </row>
    <row r="1893" spans="4:14" x14ac:dyDescent="0.35">
      <c r="D1893" s="15"/>
      <c r="K1893" s="15"/>
      <c r="N1893" s="103"/>
    </row>
    <row r="1894" spans="4:14" x14ac:dyDescent="0.35">
      <c r="D1894" s="15"/>
      <c r="K1894" s="15"/>
      <c r="N1894" s="103"/>
    </row>
    <row r="1895" spans="4:14" x14ac:dyDescent="0.35">
      <c r="D1895" s="15"/>
      <c r="K1895" s="15"/>
      <c r="N1895" s="103"/>
    </row>
    <row r="1896" spans="4:14" x14ac:dyDescent="0.35">
      <c r="D1896" s="15"/>
      <c r="K1896" s="15"/>
      <c r="N1896" s="103"/>
    </row>
    <row r="1897" spans="4:14" x14ac:dyDescent="0.35">
      <c r="D1897" s="15"/>
      <c r="K1897" s="15"/>
      <c r="N1897" s="103"/>
    </row>
    <row r="1898" spans="4:14" x14ac:dyDescent="0.35">
      <c r="D1898" s="15"/>
      <c r="K1898" s="15"/>
      <c r="N1898" s="103"/>
    </row>
    <row r="1899" spans="4:14" x14ac:dyDescent="0.35">
      <c r="D1899" s="15"/>
      <c r="K1899" s="15"/>
      <c r="L1899" s="102"/>
      <c r="N1899" s="103"/>
    </row>
    <row r="1900" spans="4:14" x14ac:dyDescent="0.35">
      <c r="D1900" s="15"/>
      <c r="K1900" s="15"/>
      <c r="N1900" s="103"/>
    </row>
    <row r="1901" spans="4:14" x14ac:dyDescent="0.35">
      <c r="D1901" s="15"/>
      <c r="K1901" s="15"/>
      <c r="N1901" s="103"/>
    </row>
    <row r="1902" spans="4:14" x14ac:dyDescent="0.35">
      <c r="D1902" s="15"/>
      <c r="K1902" s="15"/>
      <c r="L1902" s="102"/>
      <c r="N1902" s="103"/>
    </row>
    <row r="1903" spans="4:14" x14ac:dyDescent="0.35">
      <c r="D1903" s="15"/>
      <c r="K1903" s="15"/>
      <c r="L1903" s="102"/>
      <c r="N1903" s="103"/>
    </row>
    <row r="1904" spans="4:14" x14ac:dyDescent="0.35">
      <c r="D1904" s="15"/>
      <c r="K1904" s="15"/>
      <c r="N1904" s="103"/>
    </row>
    <row r="1905" spans="4:14" x14ac:dyDescent="0.35">
      <c r="D1905" s="15"/>
      <c r="K1905" s="15"/>
      <c r="N1905" s="103"/>
    </row>
    <row r="1906" spans="4:14" x14ac:dyDescent="0.35">
      <c r="D1906" s="15"/>
      <c r="K1906" s="15"/>
      <c r="N1906" s="103"/>
    </row>
    <row r="1907" spans="4:14" x14ac:dyDescent="0.35">
      <c r="D1907" s="15"/>
      <c r="K1907" s="15"/>
      <c r="N1907" s="103"/>
    </row>
    <row r="1908" spans="4:14" x14ac:dyDescent="0.35">
      <c r="D1908" s="15"/>
      <c r="K1908" s="15"/>
      <c r="L1908" s="102"/>
      <c r="N1908" s="103"/>
    </row>
    <row r="1909" spans="4:14" x14ac:dyDescent="0.35">
      <c r="D1909" s="15"/>
      <c r="K1909" s="15"/>
      <c r="N1909" s="103"/>
    </row>
    <row r="1910" spans="4:14" x14ac:dyDescent="0.35">
      <c r="D1910" s="15"/>
      <c r="K1910" s="15"/>
      <c r="L1910" s="102"/>
      <c r="N1910" s="103"/>
    </row>
    <row r="1911" spans="4:14" x14ac:dyDescent="0.35">
      <c r="D1911" s="15"/>
      <c r="K1911" s="15"/>
      <c r="N1911" s="103"/>
    </row>
    <row r="1912" spans="4:14" x14ac:dyDescent="0.35">
      <c r="D1912" s="15"/>
      <c r="K1912" s="15"/>
      <c r="L1912" s="102"/>
      <c r="N1912" s="103"/>
    </row>
    <row r="1913" spans="4:14" x14ac:dyDescent="0.35">
      <c r="D1913" s="15"/>
      <c r="K1913" s="15"/>
      <c r="L1913" s="102"/>
      <c r="N1913" s="103"/>
    </row>
    <row r="1914" spans="4:14" x14ac:dyDescent="0.35">
      <c r="D1914" s="15"/>
      <c r="K1914" s="15"/>
      <c r="L1914" s="102"/>
      <c r="N1914" s="103"/>
    </row>
    <row r="1915" spans="4:14" x14ac:dyDescent="0.35">
      <c r="D1915" s="15"/>
      <c r="K1915" s="15"/>
      <c r="N1915" s="103"/>
    </row>
    <row r="1916" spans="4:14" x14ac:dyDescent="0.35">
      <c r="D1916" s="15"/>
      <c r="K1916" s="15"/>
      <c r="N1916" s="103"/>
    </row>
    <row r="1917" spans="4:14" x14ac:dyDescent="0.35">
      <c r="D1917" s="15"/>
      <c r="K1917" s="15"/>
      <c r="L1917" s="102"/>
      <c r="N1917" s="103"/>
    </row>
    <row r="1918" spans="4:14" x14ac:dyDescent="0.35">
      <c r="D1918" s="15"/>
      <c r="K1918" s="15"/>
      <c r="L1918" s="102"/>
      <c r="N1918" s="103"/>
    </row>
    <row r="1919" spans="4:14" x14ac:dyDescent="0.35">
      <c r="D1919" s="15"/>
      <c r="K1919" s="15"/>
      <c r="N1919" s="103"/>
    </row>
    <row r="1920" spans="4:14" x14ac:dyDescent="0.35">
      <c r="D1920" s="15"/>
      <c r="K1920" s="15"/>
      <c r="N1920" s="103"/>
    </row>
    <row r="1921" spans="4:14" x14ac:dyDescent="0.35">
      <c r="D1921" s="15"/>
      <c r="K1921" s="15"/>
      <c r="N1921" s="103"/>
    </row>
    <row r="1922" spans="4:14" x14ac:dyDescent="0.35">
      <c r="D1922" s="15"/>
      <c r="K1922" s="15"/>
      <c r="N1922" s="103"/>
    </row>
    <row r="1923" spans="4:14" x14ac:dyDescent="0.35">
      <c r="D1923" s="15"/>
      <c r="K1923" s="15"/>
      <c r="N1923" s="103"/>
    </row>
    <row r="1924" spans="4:14" x14ac:dyDescent="0.35">
      <c r="D1924" s="15"/>
      <c r="K1924" s="15"/>
      <c r="N1924" s="103"/>
    </row>
    <row r="1925" spans="4:14" x14ac:dyDescent="0.35">
      <c r="D1925" s="15"/>
      <c r="K1925" s="15"/>
      <c r="N1925" s="103"/>
    </row>
    <row r="1926" spans="4:14" x14ac:dyDescent="0.35">
      <c r="D1926" s="15"/>
      <c r="K1926" s="15"/>
      <c r="N1926" s="103"/>
    </row>
    <row r="1927" spans="4:14" x14ac:dyDescent="0.35">
      <c r="D1927" s="15"/>
      <c r="K1927" s="15"/>
      <c r="N1927" s="103"/>
    </row>
    <row r="1928" spans="4:14" x14ac:dyDescent="0.35">
      <c r="D1928" s="15"/>
      <c r="K1928" s="15"/>
      <c r="N1928" s="103"/>
    </row>
    <row r="1929" spans="4:14" x14ac:dyDescent="0.35">
      <c r="D1929" s="15"/>
      <c r="K1929" s="15"/>
      <c r="N1929" s="103"/>
    </row>
    <row r="1930" spans="4:14" x14ac:dyDescent="0.35">
      <c r="D1930" s="15"/>
      <c r="K1930" s="15"/>
      <c r="L1930" s="102"/>
      <c r="N1930" s="103"/>
    </row>
    <row r="1931" spans="4:14" x14ac:dyDescent="0.35">
      <c r="D1931" s="15"/>
      <c r="K1931" s="15"/>
      <c r="N1931" s="103"/>
    </row>
    <row r="1932" spans="4:14" x14ac:dyDescent="0.35">
      <c r="D1932" s="15"/>
      <c r="K1932" s="15"/>
      <c r="L1932" s="102"/>
      <c r="N1932" s="103"/>
    </row>
    <row r="1933" spans="4:14" x14ac:dyDescent="0.35">
      <c r="D1933" s="15"/>
      <c r="K1933" s="15"/>
      <c r="N1933" s="103"/>
    </row>
    <row r="1934" spans="4:14" x14ac:dyDescent="0.35">
      <c r="D1934" s="15"/>
      <c r="K1934" s="15"/>
      <c r="N1934" s="103"/>
    </row>
    <row r="1935" spans="4:14" x14ac:dyDescent="0.35">
      <c r="D1935" s="15"/>
      <c r="K1935" s="15"/>
      <c r="N1935" s="103"/>
    </row>
    <row r="1936" spans="4:14" x14ac:dyDescent="0.35">
      <c r="D1936" s="15"/>
      <c r="K1936" s="15"/>
      <c r="N1936" s="103"/>
    </row>
    <row r="1937" spans="4:14" x14ac:dyDescent="0.35">
      <c r="D1937" s="15"/>
      <c r="K1937" s="15"/>
      <c r="L1937" s="102"/>
      <c r="N1937" s="103"/>
    </row>
    <row r="1938" spans="4:14" x14ac:dyDescent="0.35">
      <c r="D1938" s="15"/>
      <c r="K1938" s="15"/>
      <c r="N1938" s="103"/>
    </row>
    <row r="1939" spans="4:14" x14ac:dyDescent="0.35">
      <c r="D1939" s="15"/>
      <c r="K1939" s="15"/>
      <c r="N1939" s="103"/>
    </row>
    <row r="1940" spans="4:14" x14ac:dyDescent="0.35">
      <c r="D1940" s="15"/>
      <c r="K1940" s="15"/>
      <c r="L1940" s="102"/>
      <c r="N1940" s="103"/>
    </row>
    <row r="1941" spans="4:14" x14ac:dyDescent="0.35">
      <c r="D1941" s="15"/>
      <c r="K1941" s="15"/>
      <c r="N1941" s="103"/>
    </row>
    <row r="1942" spans="4:14" x14ac:dyDescent="0.35">
      <c r="D1942" s="15"/>
      <c r="K1942" s="15"/>
      <c r="N1942" s="103"/>
    </row>
    <row r="1943" spans="4:14" x14ac:dyDescent="0.35">
      <c r="D1943" s="15"/>
      <c r="K1943" s="15"/>
      <c r="N1943" s="103"/>
    </row>
    <row r="1944" spans="4:14" x14ac:dyDescent="0.35">
      <c r="D1944" s="15"/>
      <c r="K1944" s="15"/>
      <c r="L1944" s="102"/>
      <c r="N1944" s="103"/>
    </row>
    <row r="1945" spans="4:14" x14ac:dyDescent="0.35">
      <c r="D1945" s="15"/>
      <c r="K1945" s="15"/>
      <c r="L1945" s="102"/>
      <c r="N1945" s="103"/>
    </row>
    <row r="1946" spans="4:14" x14ac:dyDescent="0.35">
      <c r="D1946" s="15"/>
      <c r="K1946" s="15"/>
      <c r="L1946" s="102"/>
      <c r="N1946" s="103"/>
    </row>
    <row r="1947" spans="4:14" x14ac:dyDescent="0.35">
      <c r="D1947" s="15"/>
      <c r="K1947" s="15"/>
      <c r="N1947" s="103"/>
    </row>
    <row r="1948" spans="4:14" x14ac:dyDescent="0.35">
      <c r="D1948" s="15"/>
      <c r="K1948" s="15"/>
      <c r="N1948" s="103"/>
    </row>
    <row r="1949" spans="4:14" x14ac:dyDescent="0.35">
      <c r="D1949" s="15"/>
      <c r="K1949" s="15"/>
      <c r="N1949" s="103"/>
    </row>
    <row r="1950" spans="4:14" x14ac:dyDescent="0.35">
      <c r="D1950" s="15"/>
      <c r="K1950" s="15"/>
      <c r="N1950" s="103"/>
    </row>
    <row r="1951" spans="4:14" x14ac:dyDescent="0.35">
      <c r="D1951" s="15"/>
      <c r="K1951" s="15"/>
      <c r="L1951" s="102"/>
      <c r="N1951" s="103"/>
    </row>
    <row r="1952" spans="4:14" x14ac:dyDescent="0.35">
      <c r="D1952" s="15"/>
      <c r="K1952" s="15"/>
      <c r="N1952" s="103"/>
    </row>
    <row r="1953" spans="4:14" x14ac:dyDescent="0.35">
      <c r="D1953" s="15"/>
      <c r="K1953" s="15"/>
      <c r="N1953" s="103"/>
    </row>
    <row r="1954" spans="4:14" x14ac:dyDescent="0.35">
      <c r="D1954" s="15"/>
      <c r="K1954" s="15"/>
      <c r="N1954" s="103"/>
    </row>
    <row r="1955" spans="4:14" x14ac:dyDescent="0.35">
      <c r="D1955" s="15"/>
      <c r="K1955" s="15"/>
      <c r="L1955" s="102"/>
      <c r="N1955" s="103"/>
    </row>
    <row r="1956" spans="4:14" x14ac:dyDescent="0.35">
      <c r="D1956" s="15"/>
      <c r="K1956" s="15"/>
      <c r="N1956" s="103"/>
    </row>
    <row r="1957" spans="4:14" x14ac:dyDescent="0.35">
      <c r="D1957" s="15"/>
      <c r="K1957" s="15"/>
      <c r="L1957" s="102"/>
      <c r="N1957" s="103"/>
    </row>
    <row r="1958" spans="4:14" x14ac:dyDescent="0.35">
      <c r="D1958" s="15"/>
      <c r="K1958" s="15"/>
      <c r="N1958" s="103"/>
    </row>
    <row r="1959" spans="4:14" x14ac:dyDescent="0.35">
      <c r="D1959" s="15"/>
      <c r="K1959" s="15"/>
      <c r="N1959" s="103"/>
    </row>
    <row r="1960" spans="4:14" x14ac:dyDescent="0.35">
      <c r="D1960" s="15"/>
      <c r="K1960" s="15"/>
      <c r="L1960" s="102"/>
      <c r="N1960" s="103"/>
    </row>
    <row r="1961" spans="4:14" x14ac:dyDescent="0.35">
      <c r="D1961" s="15"/>
      <c r="K1961" s="15"/>
      <c r="L1961" s="102"/>
      <c r="N1961" s="103"/>
    </row>
    <row r="1962" spans="4:14" x14ac:dyDescent="0.35">
      <c r="D1962" s="15"/>
      <c r="K1962" s="15"/>
      <c r="N1962" s="103"/>
    </row>
    <row r="1963" spans="4:14" x14ac:dyDescent="0.35">
      <c r="D1963" s="15"/>
      <c r="K1963" s="15"/>
      <c r="L1963" s="102"/>
      <c r="N1963" s="103"/>
    </row>
    <row r="1964" spans="4:14" x14ac:dyDescent="0.35">
      <c r="D1964" s="15"/>
      <c r="K1964" s="15"/>
      <c r="N1964" s="103"/>
    </row>
    <row r="1965" spans="4:14" x14ac:dyDescent="0.35">
      <c r="D1965" s="15"/>
      <c r="K1965" s="15"/>
      <c r="N1965" s="103"/>
    </row>
    <row r="1966" spans="4:14" x14ac:dyDescent="0.35">
      <c r="D1966" s="15"/>
      <c r="K1966" s="15"/>
      <c r="L1966" s="102"/>
      <c r="N1966" s="103"/>
    </row>
    <row r="1967" spans="4:14" x14ac:dyDescent="0.35">
      <c r="D1967" s="15"/>
      <c r="K1967" s="15"/>
      <c r="N1967" s="103"/>
    </row>
    <row r="1968" spans="4:14" x14ac:dyDescent="0.35">
      <c r="D1968" s="15"/>
      <c r="K1968" s="15"/>
      <c r="N1968" s="103"/>
    </row>
    <row r="1969" spans="4:14" x14ac:dyDescent="0.35">
      <c r="D1969" s="15"/>
      <c r="K1969" s="15"/>
      <c r="L1969" s="102"/>
      <c r="N1969" s="103"/>
    </row>
    <row r="1970" spans="4:14" x14ac:dyDescent="0.35">
      <c r="D1970" s="15"/>
      <c r="K1970" s="15"/>
      <c r="N1970" s="103"/>
    </row>
    <row r="1971" spans="4:14" x14ac:dyDescent="0.35">
      <c r="D1971" s="15"/>
      <c r="K1971" s="15"/>
      <c r="N1971" s="103"/>
    </row>
    <row r="1972" spans="4:14" x14ac:dyDescent="0.35">
      <c r="D1972" s="15"/>
      <c r="K1972" s="15"/>
      <c r="N1972" s="103"/>
    </row>
    <row r="1973" spans="4:14" x14ac:dyDescent="0.35">
      <c r="D1973" s="15"/>
      <c r="K1973" s="15"/>
      <c r="L1973" s="102"/>
      <c r="N1973" s="103"/>
    </row>
    <row r="1974" spans="4:14" x14ac:dyDescent="0.35">
      <c r="D1974" s="15"/>
      <c r="K1974" s="15"/>
      <c r="N1974" s="103"/>
    </row>
    <row r="1975" spans="4:14" x14ac:dyDescent="0.35">
      <c r="D1975" s="15"/>
      <c r="K1975" s="15"/>
      <c r="N1975" s="103"/>
    </row>
    <row r="1976" spans="4:14" x14ac:dyDescent="0.35">
      <c r="D1976" s="15"/>
      <c r="K1976" s="15"/>
      <c r="N1976" s="103"/>
    </row>
    <row r="1977" spans="4:14" x14ac:dyDescent="0.35">
      <c r="D1977" s="15"/>
      <c r="K1977" s="15"/>
      <c r="N1977" s="103"/>
    </row>
    <row r="1978" spans="4:14" x14ac:dyDescent="0.35">
      <c r="D1978" s="15"/>
      <c r="K1978" s="15"/>
      <c r="L1978" s="102"/>
      <c r="N1978" s="103"/>
    </row>
    <row r="1979" spans="4:14" x14ac:dyDescent="0.35">
      <c r="D1979" s="15"/>
      <c r="K1979" s="15"/>
      <c r="N1979" s="103"/>
    </row>
    <row r="1980" spans="4:14" x14ac:dyDescent="0.35">
      <c r="D1980" s="15"/>
      <c r="K1980" s="15"/>
      <c r="N1980" s="103"/>
    </row>
    <row r="1981" spans="4:14" x14ac:dyDescent="0.35">
      <c r="D1981" s="15"/>
      <c r="K1981" s="15"/>
      <c r="N1981" s="103"/>
    </row>
    <row r="1982" spans="4:14" x14ac:dyDescent="0.35">
      <c r="D1982" s="15"/>
      <c r="K1982" s="15"/>
      <c r="N1982" s="103"/>
    </row>
    <row r="1983" spans="4:14" x14ac:dyDescent="0.35">
      <c r="D1983" s="15"/>
      <c r="K1983" s="15"/>
      <c r="N1983" s="103"/>
    </row>
    <row r="1984" spans="4:14" x14ac:dyDescent="0.35">
      <c r="D1984" s="15"/>
      <c r="K1984" s="15"/>
      <c r="N1984" s="103"/>
    </row>
    <row r="1985" spans="4:14" x14ac:dyDescent="0.35">
      <c r="D1985" s="15"/>
      <c r="K1985" s="15"/>
      <c r="N1985" s="103"/>
    </row>
    <row r="1986" spans="4:14" x14ac:dyDescent="0.35">
      <c r="D1986" s="15"/>
      <c r="K1986" s="15"/>
      <c r="N1986" s="103"/>
    </row>
    <row r="1987" spans="4:14" x14ac:dyDescent="0.35">
      <c r="D1987" s="15"/>
      <c r="K1987" s="15"/>
      <c r="L1987" s="102"/>
      <c r="N1987" s="103"/>
    </row>
    <row r="1988" spans="4:14" x14ac:dyDescent="0.35">
      <c r="D1988" s="15"/>
      <c r="K1988" s="15"/>
      <c r="N1988" s="103"/>
    </row>
    <row r="1989" spans="4:14" x14ac:dyDescent="0.35">
      <c r="D1989" s="15"/>
      <c r="K1989" s="15"/>
      <c r="N1989" s="103"/>
    </row>
    <row r="1990" spans="4:14" x14ac:dyDescent="0.35">
      <c r="D1990" s="15"/>
      <c r="K1990" s="15"/>
      <c r="N1990" s="103"/>
    </row>
    <row r="1991" spans="4:14" x14ac:dyDescent="0.35">
      <c r="D1991" s="15"/>
      <c r="K1991" s="15"/>
      <c r="N1991" s="103"/>
    </row>
    <row r="1992" spans="4:14" x14ac:dyDescent="0.35">
      <c r="D1992" s="15"/>
      <c r="K1992" s="15"/>
      <c r="N1992" s="103"/>
    </row>
    <row r="1993" spans="4:14" x14ac:dyDescent="0.35">
      <c r="D1993" s="15"/>
      <c r="K1993" s="15"/>
      <c r="N1993" s="103"/>
    </row>
    <row r="1994" spans="4:14" x14ac:dyDescent="0.35">
      <c r="D1994" s="15"/>
      <c r="K1994" s="15"/>
      <c r="N1994" s="103"/>
    </row>
    <row r="1995" spans="4:14" x14ac:dyDescent="0.35">
      <c r="D1995" s="15"/>
      <c r="K1995" s="15"/>
      <c r="N1995" s="103"/>
    </row>
    <row r="1996" spans="4:14" x14ac:dyDescent="0.35">
      <c r="D1996" s="15"/>
      <c r="K1996" s="15"/>
      <c r="N1996" s="103"/>
    </row>
    <row r="1997" spans="4:14" x14ac:dyDescent="0.35">
      <c r="D1997" s="15"/>
      <c r="K1997" s="15"/>
      <c r="N1997" s="103"/>
    </row>
    <row r="1998" spans="4:14" x14ac:dyDescent="0.35">
      <c r="D1998" s="15"/>
      <c r="K1998" s="15"/>
      <c r="N1998" s="103"/>
    </row>
    <row r="1999" spans="4:14" x14ac:dyDescent="0.35">
      <c r="D1999" s="15"/>
      <c r="K1999" s="15"/>
      <c r="N1999" s="103"/>
    </row>
    <row r="2000" spans="4:14" x14ac:dyDescent="0.35">
      <c r="D2000" s="15"/>
      <c r="K2000" s="15"/>
      <c r="L2000" s="102"/>
      <c r="N2000" s="103"/>
    </row>
    <row r="2001" spans="4:14" x14ac:dyDescent="0.35">
      <c r="D2001" s="15"/>
      <c r="K2001" s="15"/>
      <c r="N2001" s="103"/>
    </row>
    <row r="2002" spans="4:14" x14ac:dyDescent="0.35">
      <c r="D2002" s="15"/>
      <c r="K2002" s="15"/>
      <c r="N2002" s="103"/>
    </row>
    <row r="2003" spans="4:14" x14ac:dyDescent="0.35">
      <c r="D2003" s="15"/>
      <c r="K2003" s="15"/>
      <c r="L2003" s="102"/>
      <c r="N2003" s="103"/>
    </row>
    <row r="2004" spans="4:14" x14ac:dyDescent="0.35">
      <c r="D2004" s="15"/>
      <c r="K2004" s="15"/>
      <c r="N2004" s="103"/>
    </row>
    <row r="2005" spans="4:14" x14ac:dyDescent="0.35">
      <c r="D2005" s="15"/>
      <c r="K2005" s="15"/>
      <c r="L2005" s="102"/>
      <c r="N2005" s="103"/>
    </row>
    <row r="2006" spans="4:14" x14ac:dyDescent="0.35">
      <c r="D2006" s="15"/>
      <c r="K2006" s="15"/>
      <c r="N2006" s="103"/>
    </row>
    <row r="2007" spans="4:14" x14ac:dyDescent="0.35">
      <c r="D2007" s="15"/>
      <c r="K2007" s="15"/>
      <c r="N2007" s="103"/>
    </row>
    <row r="2008" spans="4:14" x14ac:dyDescent="0.35">
      <c r="D2008" s="15"/>
      <c r="K2008" s="15"/>
      <c r="N2008" s="103"/>
    </row>
    <row r="2009" spans="4:14" x14ac:dyDescent="0.35">
      <c r="D2009" s="15"/>
      <c r="K2009" s="15"/>
      <c r="N2009" s="103"/>
    </row>
    <row r="2010" spans="4:14" x14ac:dyDescent="0.35">
      <c r="D2010" s="15"/>
      <c r="K2010" s="15"/>
      <c r="N2010" s="103"/>
    </row>
    <row r="2011" spans="4:14" x14ac:dyDescent="0.35">
      <c r="D2011" s="15"/>
      <c r="K2011" s="15"/>
      <c r="N2011" s="103"/>
    </row>
    <row r="2012" spans="4:14" x14ac:dyDescent="0.35">
      <c r="D2012" s="15"/>
      <c r="K2012" s="15"/>
      <c r="L2012" s="102"/>
      <c r="N2012" s="103"/>
    </row>
    <row r="2013" spans="4:14" x14ac:dyDescent="0.35">
      <c r="D2013" s="15"/>
      <c r="K2013" s="15"/>
      <c r="N2013" s="103"/>
    </row>
    <row r="2014" spans="4:14" x14ac:dyDescent="0.35">
      <c r="D2014" s="15"/>
      <c r="K2014" s="15"/>
      <c r="L2014" s="102"/>
      <c r="N2014" s="103"/>
    </row>
    <row r="2015" spans="4:14" x14ac:dyDescent="0.35">
      <c r="D2015" s="15"/>
      <c r="K2015" s="15"/>
      <c r="L2015" s="102"/>
      <c r="N2015" s="103"/>
    </row>
    <row r="2016" spans="4:14" x14ac:dyDescent="0.35">
      <c r="D2016" s="15"/>
      <c r="K2016" s="15"/>
      <c r="N2016" s="103"/>
    </row>
    <row r="2017" spans="4:14" x14ac:dyDescent="0.35">
      <c r="D2017" s="15"/>
      <c r="K2017" s="15"/>
      <c r="N2017" s="103"/>
    </row>
    <row r="2018" spans="4:14" x14ac:dyDescent="0.35">
      <c r="D2018" s="15"/>
      <c r="K2018" s="15"/>
      <c r="N2018" s="103"/>
    </row>
    <row r="2019" spans="4:14" x14ac:dyDescent="0.35">
      <c r="D2019" s="15"/>
      <c r="K2019" s="15"/>
      <c r="N2019" s="103"/>
    </row>
    <row r="2020" spans="4:14" x14ac:dyDescent="0.35">
      <c r="D2020" s="15"/>
      <c r="K2020" s="15"/>
      <c r="N2020" s="103"/>
    </row>
    <row r="2021" spans="4:14" x14ac:dyDescent="0.35">
      <c r="D2021" s="15"/>
      <c r="K2021" s="15"/>
      <c r="N2021" s="103"/>
    </row>
    <row r="2022" spans="4:14" x14ac:dyDescent="0.35">
      <c r="D2022" s="15"/>
      <c r="K2022" s="15"/>
      <c r="N2022" s="103"/>
    </row>
    <row r="2023" spans="4:14" x14ac:dyDescent="0.35">
      <c r="D2023" s="15"/>
      <c r="K2023" s="15"/>
      <c r="L2023" s="102"/>
      <c r="N2023" s="103"/>
    </row>
    <row r="2024" spans="4:14" x14ac:dyDescent="0.35">
      <c r="D2024" s="15"/>
      <c r="K2024" s="15"/>
      <c r="L2024" s="102"/>
      <c r="N2024" s="103"/>
    </row>
    <row r="2025" spans="4:14" x14ac:dyDescent="0.35">
      <c r="D2025" s="15"/>
      <c r="K2025" s="15"/>
      <c r="N2025" s="103"/>
    </row>
    <row r="2026" spans="4:14" x14ac:dyDescent="0.35">
      <c r="D2026" s="15"/>
      <c r="K2026" s="15"/>
      <c r="N2026" s="103"/>
    </row>
    <row r="2027" spans="4:14" x14ac:dyDescent="0.35">
      <c r="D2027" s="15"/>
      <c r="K2027" s="15"/>
      <c r="L2027" s="102"/>
      <c r="N2027" s="103"/>
    </row>
    <row r="2028" spans="4:14" x14ac:dyDescent="0.35">
      <c r="D2028" s="15"/>
      <c r="K2028" s="15"/>
      <c r="L2028" s="102"/>
      <c r="N2028" s="103"/>
    </row>
    <row r="2029" spans="4:14" x14ac:dyDescent="0.35">
      <c r="D2029" s="15"/>
      <c r="K2029" s="15"/>
      <c r="N2029" s="103"/>
    </row>
    <row r="2030" spans="4:14" x14ac:dyDescent="0.35">
      <c r="D2030" s="15"/>
      <c r="K2030" s="15"/>
      <c r="N2030" s="103"/>
    </row>
    <row r="2031" spans="4:14" x14ac:dyDescent="0.35">
      <c r="D2031" s="15"/>
      <c r="K2031" s="15"/>
      <c r="N2031" s="103"/>
    </row>
    <row r="2032" spans="4:14" x14ac:dyDescent="0.35">
      <c r="D2032" s="15"/>
      <c r="K2032" s="15"/>
      <c r="L2032" s="102"/>
      <c r="N2032" s="103"/>
    </row>
    <row r="2033" spans="4:14" x14ac:dyDescent="0.35">
      <c r="D2033" s="15"/>
      <c r="K2033" s="15"/>
      <c r="N2033" s="103"/>
    </row>
    <row r="2034" spans="4:14" x14ac:dyDescent="0.35">
      <c r="D2034" s="15"/>
      <c r="K2034" s="15"/>
      <c r="L2034" s="102"/>
      <c r="N2034" s="103"/>
    </row>
    <row r="2035" spans="4:14" x14ac:dyDescent="0.35">
      <c r="D2035" s="15"/>
      <c r="K2035" s="15"/>
      <c r="N2035" s="103"/>
    </row>
    <row r="2036" spans="4:14" x14ac:dyDescent="0.35">
      <c r="D2036" s="15"/>
      <c r="K2036" s="15"/>
      <c r="N2036" s="103"/>
    </row>
    <row r="2037" spans="4:14" x14ac:dyDescent="0.35">
      <c r="D2037" s="15"/>
      <c r="K2037" s="15"/>
      <c r="L2037" s="102"/>
      <c r="N2037" s="103"/>
    </row>
    <row r="2038" spans="4:14" x14ac:dyDescent="0.35">
      <c r="D2038" s="15"/>
      <c r="K2038" s="15"/>
      <c r="L2038" s="102"/>
      <c r="N2038" s="103"/>
    </row>
    <row r="2039" spans="4:14" x14ac:dyDescent="0.35">
      <c r="D2039" s="15"/>
      <c r="K2039" s="15"/>
      <c r="L2039" s="102"/>
      <c r="N2039" s="103"/>
    </row>
    <row r="2040" spans="4:14" x14ac:dyDescent="0.35">
      <c r="D2040" s="15"/>
      <c r="K2040" s="15"/>
      <c r="L2040" s="102"/>
      <c r="N2040" s="103"/>
    </row>
    <row r="2041" spans="4:14" x14ac:dyDescent="0.35">
      <c r="D2041" s="15"/>
      <c r="K2041" s="15"/>
      <c r="N2041" s="103"/>
    </row>
    <row r="2042" spans="4:14" x14ac:dyDescent="0.35">
      <c r="D2042" s="15"/>
      <c r="K2042" s="15"/>
      <c r="L2042" s="102"/>
      <c r="N2042" s="103"/>
    </row>
    <row r="2043" spans="4:14" x14ac:dyDescent="0.35">
      <c r="D2043" s="15"/>
      <c r="K2043" s="15"/>
      <c r="N2043" s="103"/>
    </row>
    <row r="2044" spans="4:14" x14ac:dyDescent="0.35">
      <c r="D2044" s="15"/>
      <c r="K2044" s="15"/>
      <c r="N2044" s="103"/>
    </row>
    <row r="2045" spans="4:14" x14ac:dyDescent="0.35">
      <c r="D2045" s="15"/>
      <c r="K2045" s="15"/>
      <c r="L2045" s="102"/>
      <c r="N2045" s="103"/>
    </row>
    <row r="2046" spans="4:14" x14ac:dyDescent="0.35">
      <c r="D2046" s="15"/>
      <c r="K2046" s="15"/>
      <c r="N2046" s="103"/>
    </row>
    <row r="2047" spans="4:14" x14ac:dyDescent="0.35">
      <c r="D2047" s="15"/>
      <c r="K2047" s="15"/>
      <c r="N2047" s="103"/>
    </row>
    <row r="2048" spans="4:14" x14ac:dyDescent="0.35">
      <c r="D2048" s="15"/>
      <c r="K2048" s="15"/>
      <c r="L2048" s="102"/>
      <c r="N2048" s="103"/>
    </row>
    <row r="2049" spans="4:14" x14ac:dyDescent="0.35">
      <c r="D2049" s="15"/>
      <c r="K2049" s="15"/>
      <c r="L2049" s="102"/>
      <c r="N2049" s="103"/>
    </row>
    <row r="2050" spans="4:14" x14ac:dyDescent="0.35">
      <c r="D2050" s="15"/>
      <c r="K2050" s="15"/>
      <c r="N2050" s="103"/>
    </row>
    <row r="2051" spans="4:14" x14ac:dyDescent="0.35">
      <c r="D2051" s="15"/>
      <c r="K2051" s="15"/>
      <c r="L2051" s="102"/>
      <c r="N2051" s="103"/>
    </row>
    <row r="2052" spans="4:14" x14ac:dyDescent="0.35">
      <c r="D2052" s="15"/>
      <c r="K2052" s="15"/>
      <c r="N2052" s="103"/>
    </row>
    <row r="2053" spans="4:14" x14ac:dyDescent="0.35">
      <c r="D2053" s="15"/>
      <c r="K2053" s="15"/>
      <c r="N2053" s="103"/>
    </row>
    <row r="2054" spans="4:14" x14ac:dyDescent="0.35">
      <c r="D2054" s="15"/>
      <c r="K2054" s="15"/>
      <c r="L2054" s="102"/>
      <c r="N2054" s="103"/>
    </row>
    <row r="2055" spans="4:14" x14ac:dyDescent="0.35">
      <c r="D2055" s="15"/>
      <c r="K2055" s="15"/>
      <c r="N2055" s="103"/>
    </row>
    <row r="2056" spans="4:14" x14ac:dyDescent="0.35">
      <c r="D2056" s="15"/>
      <c r="K2056" s="15"/>
      <c r="L2056" s="102"/>
      <c r="N2056" s="103"/>
    </row>
    <row r="2057" spans="4:14" x14ac:dyDescent="0.35">
      <c r="D2057" s="15"/>
      <c r="K2057" s="15"/>
      <c r="N2057" s="103"/>
    </row>
    <row r="2058" spans="4:14" x14ac:dyDescent="0.35">
      <c r="D2058" s="15"/>
      <c r="K2058" s="15"/>
      <c r="L2058" s="102"/>
      <c r="N2058" s="103"/>
    </row>
    <row r="2059" spans="4:14" x14ac:dyDescent="0.35">
      <c r="D2059" s="15"/>
      <c r="K2059" s="15"/>
      <c r="N2059" s="103"/>
    </row>
    <row r="2060" spans="4:14" x14ac:dyDescent="0.35">
      <c r="D2060" s="15"/>
      <c r="K2060" s="15"/>
      <c r="N2060" s="103"/>
    </row>
    <row r="2061" spans="4:14" x14ac:dyDescent="0.35">
      <c r="D2061" s="15"/>
      <c r="K2061" s="15"/>
      <c r="N2061" s="103"/>
    </row>
    <row r="2062" spans="4:14" x14ac:dyDescent="0.35">
      <c r="D2062" s="15"/>
      <c r="K2062" s="15"/>
      <c r="N2062" s="103"/>
    </row>
    <row r="2063" spans="4:14" x14ac:dyDescent="0.35">
      <c r="D2063" s="15"/>
      <c r="K2063" s="15"/>
      <c r="N2063" s="103"/>
    </row>
    <row r="2064" spans="4:14" x14ac:dyDescent="0.35">
      <c r="D2064" s="15"/>
      <c r="K2064" s="15"/>
      <c r="N2064" s="103"/>
    </row>
    <row r="2065" spans="4:14" x14ac:dyDescent="0.35">
      <c r="D2065" s="15"/>
      <c r="K2065" s="15"/>
      <c r="N2065" s="103"/>
    </row>
    <row r="2066" spans="4:14" x14ac:dyDescent="0.35">
      <c r="D2066" s="15"/>
      <c r="K2066" s="15"/>
      <c r="L2066" s="102"/>
      <c r="N2066" s="103"/>
    </row>
    <row r="2067" spans="4:14" x14ac:dyDescent="0.35">
      <c r="D2067" s="15"/>
      <c r="K2067" s="15"/>
      <c r="N2067" s="103"/>
    </row>
    <row r="2068" spans="4:14" x14ac:dyDescent="0.35">
      <c r="D2068" s="15"/>
      <c r="K2068" s="15"/>
      <c r="L2068" s="102"/>
      <c r="N2068" s="103"/>
    </row>
    <row r="2069" spans="4:14" x14ac:dyDescent="0.35">
      <c r="D2069" s="15"/>
      <c r="K2069" s="15"/>
      <c r="N2069" s="103"/>
    </row>
    <row r="2070" spans="4:14" x14ac:dyDescent="0.35">
      <c r="D2070" s="15"/>
      <c r="K2070" s="15"/>
      <c r="L2070" s="102"/>
      <c r="N2070" s="103"/>
    </row>
    <row r="2071" spans="4:14" x14ac:dyDescent="0.35">
      <c r="D2071" s="15"/>
      <c r="K2071" s="15"/>
      <c r="L2071" s="102"/>
      <c r="N2071" s="103"/>
    </row>
    <row r="2072" spans="4:14" x14ac:dyDescent="0.35">
      <c r="D2072" s="15"/>
      <c r="K2072" s="15"/>
      <c r="N2072" s="103"/>
    </row>
    <row r="2073" spans="4:14" x14ac:dyDescent="0.35">
      <c r="D2073" s="15"/>
      <c r="K2073" s="15"/>
      <c r="N2073" s="103"/>
    </row>
    <row r="2074" spans="4:14" x14ac:dyDescent="0.35">
      <c r="D2074" s="15"/>
      <c r="K2074" s="15"/>
      <c r="N2074" s="103"/>
    </row>
    <row r="2075" spans="4:14" x14ac:dyDescent="0.35">
      <c r="D2075" s="15"/>
      <c r="K2075" s="15"/>
      <c r="N2075" s="103"/>
    </row>
    <row r="2076" spans="4:14" x14ac:dyDescent="0.35">
      <c r="D2076" s="15"/>
      <c r="K2076" s="15"/>
      <c r="N2076" s="103"/>
    </row>
    <row r="2077" spans="4:14" x14ac:dyDescent="0.35">
      <c r="D2077" s="15"/>
      <c r="K2077" s="15"/>
      <c r="L2077" s="102"/>
      <c r="N2077" s="103"/>
    </row>
    <row r="2078" spans="4:14" x14ac:dyDescent="0.35">
      <c r="D2078" s="15"/>
      <c r="K2078" s="15"/>
      <c r="L2078" s="102"/>
      <c r="N2078" s="103"/>
    </row>
    <row r="2079" spans="4:14" x14ac:dyDescent="0.35">
      <c r="D2079" s="15"/>
      <c r="K2079" s="15"/>
      <c r="N2079" s="103"/>
    </row>
    <row r="2080" spans="4:14" x14ac:dyDescent="0.35">
      <c r="D2080" s="15"/>
      <c r="K2080" s="15"/>
      <c r="L2080" s="102"/>
      <c r="N2080" s="103"/>
    </row>
    <row r="2081" spans="4:14" x14ac:dyDescent="0.35">
      <c r="D2081" s="15"/>
      <c r="K2081" s="15"/>
      <c r="L2081" s="102"/>
      <c r="N2081" s="103"/>
    </row>
    <row r="2082" spans="4:14" x14ac:dyDescent="0.35">
      <c r="D2082" s="15"/>
      <c r="K2082" s="15"/>
      <c r="L2082" s="102"/>
      <c r="N2082" s="103"/>
    </row>
    <row r="2083" spans="4:14" x14ac:dyDescent="0.35">
      <c r="D2083" s="15"/>
      <c r="K2083" s="15"/>
      <c r="N2083" s="103"/>
    </row>
    <row r="2084" spans="4:14" x14ac:dyDescent="0.35">
      <c r="D2084" s="15"/>
      <c r="K2084" s="15"/>
      <c r="N2084" s="103"/>
    </row>
    <row r="2085" spans="4:14" x14ac:dyDescent="0.35">
      <c r="D2085" s="15"/>
      <c r="K2085" s="15"/>
      <c r="N2085" s="103"/>
    </row>
    <row r="2086" spans="4:14" x14ac:dyDescent="0.35">
      <c r="D2086" s="15"/>
      <c r="K2086" s="15"/>
      <c r="N2086" s="103"/>
    </row>
    <row r="2087" spans="4:14" x14ac:dyDescent="0.35">
      <c r="D2087" s="15"/>
      <c r="K2087" s="15"/>
      <c r="N2087" s="103"/>
    </row>
    <row r="2088" spans="4:14" x14ac:dyDescent="0.35">
      <c r="D2088" s="15"/>
      <c r="K2088" s="15"/>
      <c r="N2088" s="103"/>
    </row>
    <row r="2089" spans="4:14" x14ac:dyDescent="0.35">
      <c r="D2089" s="15"/>
      <c r="K2089" s="15"/>
      <c r="L2089" s="102"/>
      <c r="N2089" s="103"/>
    </row>
    <row r="2090" spans="4:14" x14ac:dyDescent="0.35">
      <c r="D2090" s="15"/>
      <c r="K2090" s="15"/>
      <c r="N2090" s="103"/>
    </row>
    <row r="2091" spans="4:14" x14ac:dyDescent="0.35">
      <c r="D2091" s="15"/>
      <c r="K2091" s="15"/>
      <c r="N2091" s="103"/>
    </row>
    <row r="2092" spans="4:14" x14ac:dyDescent="0.35">
      <c r="D2092" s="15"/>
      <c r="K2092" s="15"/>
      <c r="N2092" s="103"/>
    </row>
    <row r="2093" spans="4:14" x14ac:dyDescent="0.35">
      <c r="D2093" s="15"/>
      <c r="K2093" s="15"/>
      <c r="N2093" s="103"/>
    </row>
    <row r="2094" spans="4:14" x14ac:dyDescent="0.35">
      <c r="D2094" s="15"/>
      <c r="K2094" s="15"/>
      <c r="N2094" s="103"/>
    </row>
    <row r="2095" spans="4:14" x14ac:dyDescent="0.35">
      <c r="D2095" s="15"/>
      <c r="K2095" s="15"/>
      <c r="L2095" s="102"/>
      <c r="N2095" s="103"/>
    </row>
    <row r="2096" spans="4:14" x14ac:dyDescent="0.35">
      <c r="D2096" s="15"/>
      <c r="K2096" s="15"/>
      <c r="N2096" s="103"/>
    </row>
    <row r="2097" spans="4:14" x14ac:dyDescent="0.35">
      <c r="D2097" s="15"/>
      <c r="K2097" s="15"/>
      <c r="N2097" s="103"/>
    </row>
    <row r="2098" spans="4:14" x14ac:dyDescent="0.35">
      <c r="D2098" s="15"/>
      <c r="K2098" s="15"/>
      <c r="N2098" s="103"/>
    </row>
    <row r="2099" spans="4:14" x14ac:dyDescent="0.35">
      <c r="D2099" s="15"/>
      <c r="K2099" s="15"/>
      <c r="N2099" s="103"/>
    </row>
    <row r="2100" spans="4:14" x14ac:dyDescent="0.35">
      <c r="D2100" s="15"/>
      <c r="K2100" s="15"/>
      <c r="N2100" s="103"/>
    </row>
    <row r="2101" spans="4:14" x14ac:dyDescent="0.35">
      <c r="D2101" s="15"/>
      <c r="K2101" s="15"/>
      <c r="L2101" s="102"/>
      <c r="N2101" s="103"/>
    </row>
    <row r="2102" spans="4:14" x14ac:dyDescent="0.35">
      <c r="D2102" s="15"/>
      <c r="K2102" s="15"/>
      <c r="L2102" s="102"/>
      <c r="N2102" s="103"/>
    </row>
    <row r="2103" spans="4:14" x14ac:dyDescent="0.35">
      <c r="D2103" s="15"/>
      <c r="K2103" s="15"/>
      <c r="L2103" s="102"/>
      <c r="N2103" s="103"/>
    </row>
    <row r="2104" spans="4:14" x14ac:dyDescent="0.35">
      <c r="D2104" s="15"/>
      <c r="K2104" s="15"/>
      <c r="N2104" s="103"/>
    </row>
    <row r="2105" spans="4:14" x14ac:dyDescent="0.35">
      <c r="D2105" s="15"/>
      <c r="K2105" s="15"/>
      <c r="N2105" s="103"/>
    </row>
    <row r="2106" spans="4:14" x14ac:dyDescent="0.35">
      <c r="D2106" s="15"/>
      <c r="K2106" s="15"/>
      <c r="N2106" s="103"/>
    </row>
    <row r="2107" spans="4:14" x14ac:dyDescent="0.35">
      <c r="D2107" s="15"/>
      <c r="K2107" s="15"/>
      <c r="L2107" s="102"/>
      <c r="N2107" s="103"/>
    </row>
    <row r="2108" spans="4:14" x14ac:dyDescent="0.35">
      <c r="D2108" s="15"/>
      <c r="K2108" s="15"/>
      <c r="N2108" s="103"/>
    </row>
    <row r="2109" spans="4:14" x14ac:dyDescent="0.35">
      <c r="D2109" s="15"/>
      <c r="K2109" s="15"/>
      <c r="N2109" s="103"/>
    </row>
    <row r="2110" spans="4:14" x14ac:dyDescent="0.35">
      <c r="D2110" s="15"/>
      <c r="K2110" s="15"/>
      <c r="N2110" s="103"/>
    </row>
    <row r="2111" spans="4:14" x14ac:dyDescent="0.35">
      <c r="D2111" s="15"/>
      <c r="K2111" s="15"/>
      <c r="L2111" s="102"/>
      <c r="N2111" s="103"/>
    </row>
    <row r="2112" spans="4:14" x14ac:dyDescent="0.35">
      <c r="D2112" s="15"/>
      <c r="K2112" s="15"/>
      <c r="N2112" s="103"/>
    </row>
    <row r="2113" spans="4:14" x14ac:dyDescent="0.35">
      <c r="D2113" s="15"/>
      <c r="K2113" s="15"/>
      <c r="N2113" s="103"/>
    </row>
    <row r="2114" spans="4:14" x14ac:dyDescent="0.35">
      <c r="D2114" s="15"/>
      <c r="K2114" s="15"/>
      <c r="L2114" s="102"/>
      <c r="N2114" s="103"/>
    </row>
    <row r="2115" spans="4:14" x14ac:dyDescent="0.35">
      <c r="D2115" s="15"/>
      <c r="K2115" s="15"/>
      <c r="L2115" s="102"/>
      <c r="N2115" s="103"/>
    </row>
    <row r="2116" spans="4:14" x14ac:dyDescent="0.35">
      <c r="D2116" s="15"/>
      <c r="K2116" s="15"/>
      <c r="L2116" s="102"/>
      <c r="N2116" s="103"/>
    </row>
    <row r="2117" spans="4:14" x14ac:dyDescent="0.35">
      <c r="D2117" s="15"/>
      <c r="K2117" s="15"/>
      <c r="N2117" s="103"/>
    </row>
    <row r="2118" spans="4:14" x14ac:dyDescent="0.35">
      <c r="D2118" s="15"/>
      <c r="K2118" s="15"/>
      <c r="L2118" s="102"/>
      <c r="N2118" s="103"/>
    </row>
    <row r="2119" spans="4:14" x14ac:dyDescent="0.35">
      <c r="D2119" s="15"/>
      <c r="K2119" s="15"/>
      <c r="N2119" s="103"/>
    </row>
    <row r="2120" spans="4:14" x14ac:dyDescent="0.35">
      <c r="D2120" s="15"/>
      <c r="K2120" s="15"/>
      <c r="N2120" s="103"/>
    </row>
    <row r="2121" spans="4:14" x14ac:dyDescent="0.35">
      <c r="D2121" s="15"/>
      <c r="K2121" s="15"/>
      <c r="L2121" s="102"/>
      <c r="N2121" s="103"/>
    </row>
    <row r="2122" spans="4:14" x14ac:dyDescent="0.35">
      <c r="D2122" s="15"/>
      <c r="K2122" s="15"/>
      <c r="N2122" s="103"/>
    </row>
    <row r="2123" spans="4:14" x14ac:dyDescent="0.35">
      <c r="D2123" s="15"/>
      <c r="K2123" s="15"/>
      <c r="L2123" s="102"/>
      <c r="N2123" s="103"/>
    </row>
    <row r="2124" spans="4:14" x14ac:dyDescent="0.35">
      <c r="D2124" s="15"/>
      <c r="K2124" s="15"/>
      <c r="L2124" s="102"/>
      <c r="N2124" s="103"/>
    </row>
    <row r="2125" spans="4:14" x14ac:dyDescent="0.35">
      <c r="D2125" s="15"/>
      <c r="K2125" s="15"/>
      <c r="L2125" s="102"/>
      <c r="N2125" s="103"/>
    </row>
    <row r="2126" spans="4:14" x14ac:dyDescent="0.35">
      <c r="D2126" s="15"/>
      <c r="K2126" s="15"/>
      <c r="N2126" s="103"/>
    </row>
    <row r="2127" spans="4:14" x14ac:dyDescent="0.35">
      <c r="D2127" s="15"/>
      <c r="K2127" s="15"/>
      <c r="N2127" s="103"/>
    </row>
    <row r="2128" spans="4:14" x14ac:dyDescent="0.35">
      <c r="D2128" s="15"/>
      <c r="K2128" s="15"/>
      <c r="N2128" s="103"/>
    </row>
    <row r="2129" spans="4:14" x14ac:dyDescent="0.35">
      <c r="D2129" s="15"/>
      <c r="K2129" s="15"/>
      <c r="N2129" s="103"/>
    </row>
    <row r="2130" spans="4:14" x14ac:dyDescent="0.35">
      <c r="D2130" s="15"/>
      <c r="K2130" s="15"/>
      <c r="N2130" s="103"/>
    </row>
    <row r="2131" spans="4:14" x14ac:dyDescent="0.35">
      <c r="D2131" s="15"/>
      <c r="K2131" s="15"/>
      <c r="L2131" s="102"/>
      <c r="N2131" s="103"/>
    </row>
    <row r="2132" spans="4:14" x14ac:dyDescent="0.35">
      <c r="D2132" s="15"/>
      <c r="K2132" s="15"/>
      <c r="L2132" s="102"/>
      <c r="N2132" s="103"/>
    </row>
    <row r="2133" spans="4:14" x14ac:dyDescent="0.35">
      <c r="D2133" s="15"/>
      <c r="K2133" s="15"/>
      <c r="L2133" s="102"/>
      <c r="N2133" s="103"/>
    </row>
    <row r="2134" spans="4:14" x14ac:dyDescent="0.35">
      <c r="D2134" s="15"/>
      <c r="K2134" s="15"/>
      <c r="N2134" s="103"/>
    </row>
    <row r="2135" spans="4:14" x14ac:dyDescent="0.35">
      <c r="D2135" s="15"/>
      <c r="K2135" s="15"/>
      <c r="N2135" s="103"/>
    </row>
    <row r="2136" spans="4:14" x14ac:dyDescent="0.35">
      <c r="D2136" s="15"/>
      <c r="K2136" s="15"/>
      <c r="N2136" s="103"/>
    </row>
    <row r="2137" spans="4:14" x14ac:dyDescent="0.35">
      <c r="D2137" s="15"/>
      <c r="K2137" s="15"/>
      <c r="N2137" s="103"/>
    </row>
    <row r="2138" spans="4:14" x14ac:dyDescent="0.35">
      <c r="D2138" s="15"/>
      <c r="K2138" s="15"/>
      <c r="N2138" s="103"/>
    </row>
    <row r="2139" spans="4:14" x14ac:dyDescent="0.35">
      <c r="D2139" s="15"/>
      <c r="K2139" s="15"/>
      <c r="N2139" s="103"/>
    </row>
    <row r="2140" spans="4:14" x14ac:dyDescent="0.35">
      <c r="D2140" s="15"/>
      <c r="K2140" s="15"/>
      <c r="N2140" s="103"/>
    </row>
    <row r="2141" spans="4:14" x14ac:dyDescent="0.35">
      <c r="D2141" s="15"/>
      <c r="K2141" s="15"/>
      <c r="L2141" s="102"/>
      <c r="N2141" s="103"/>
    </row>
    <row r="2142" spans="4:14" x14ac:dyDescent="0.35">
      <c r="D2142" s="15"/>
      <c r="K2142" s="15"/>
      <c r="N2142" s="103"/>
    </row>
    <row r="2143" spans="4:14" x14ac:dyDescent="0.35">
      <c r="D2143" s="15"/>
      <c r="K2143" s="15"/>
      <c r="N2143" s="103"/>
    </row>
    <row r="2144" spans="4:14" x14ac:dyDescent="0.35">
      <c r="D2144" s="15"/>
      <c r="K2144" s="15"/>
      <c r="N2144" s="103"/>
    </row>
    <row r="2145" spans="4:14" x14ac:dyDescent="0.35">
      <c r="D2145" s="15"/>
      <c r="K2145" s="15"/>
      <c r="N2145" s="103"/>
    </row>
    <row r="2146" spans="4:14" x14ac:dyDescent="0.35">
      <c r="D2146" s="15"/>
      <c r="K2146" s="15"/>
      <c r="N2146" s="103"/>
    </row>
    <row r="2147" spans="4:14" x14ac:dyDescent="0.35">
      <c r="D2147" s="15"/>
      <c r="K2147" s="15"/>
      <c r="L2147" s="102"/>
      <c r="N2147" s="103"/>
    </row>
    <row r="2148" spans="4:14" x14ac:dyDescent="0.35">
      <c r="D2148" s="15"/>
      <c r="K2148" s="15"/>
      <c r="L2148" s="102"/>
      <c r="N2148" s="103"/>
    </row>
    <row r="2149" spans="4:14" x14ac:dyDescent="0.35">
      <c r="D2149" s="15"/>
      <c r="K2149" s="15"/>
      <c r="N2149" s="103"/>
    </row>
    <row r="2150" spans="4:14" x14ac:dyDescent="0.35">
      <c r="D2150" s="15"/>
      <c r="K2150" s="15"/>
      <c r="N2150" s="103"/>
    </row>
    <row r="2151" spans="4:14" x14ac:dyDescent="0.35">
      <c r="D2151" s="15"/>
      <c r="K2151" s="15"/>
      <c r="L2151" s="102"/>
      <c r="N2151" s="103"/>
    </row>
    <row r="2152" spans="4:14" x14ac:dyDescent="0.35">
      <c r="D2152" s="15"/>
      <c r="K2152" s="15"/>
      <c r="N2152" s="103"/>
    </row>
    <row r="2153" spans="4:14" x14ac:dyDescent="0.35">
      <c r="D2153" s="15"/>
      <c r="K2153" s="15"/>
      <c r="N2153" s="103"/>
    </row>
    <row r="2154" spans="4:14" x14ac:dyDescent="0.35">
      <c r="D2154" s="15"/>
      <c r="K2154" s="15"/>
      <c r="N2154" s="103"/>
    </row>
    <row r="2155" spans="4:14" x14ac:dyDescent="0.35">
      <c r="D2155" s="15"/>
      <c r="K2155" s="15"/>
      <c r="N2155" s="103"/>
    </row>
    <row r="2156" spans="4:14" x14ac:dyDescent="0.35">
      <c r="D2156" s="15"/>
      <c r="K2156" s="15"/>
      <c r="N2156" s="103"/>
    </row>
    <row r="2157" spans="4:14" x14ac:dyDescent="0.35">
      <c r="D2157" s="15"/>
      <c r="K2157" s="15"/>
      <c r="N2157" s="103"/>
    </row>
    <row r="2158" spans="4:14" x14ac:dyDescent="0.35">
      <c r="D2158" s="15"/>
      <c r="K2158" s="15"/>
      <c r="N2158" s="103"/>
    </row>
    <row r="2159" spans="4:14" x14ac:dyDescent="0.35">
      <c r="D2159" s="15"/>
      <c r="K2159" s="15"/>
      <c r="L2159" s="102"/>
      <c r="N2159" s="103"/>
    </row>
    <row r="2160" spans="4:14" x14ac:dyDescent="0.35">
      <c r="D2160" s="15"/>
      <c r="K2160" s="15"/>
      <c r="N2160" s="103"/>
    </row>
    <row r="2161" spans="4:14" x14ac:dyDescent="0.35">
      <c r="D2161" s="15"/>
      <c r="K2161" s="15"/>
      <c r="L2161" s="102"/>
      <c r="N2161" s="103"/>
    </row>
    <row r="2162" spans="4:14" x14ac:dyDescent="0.35">
      <c r="D2162" s="15"/>
      <c r="K2162" s="15"/>
      <c r="N2162" s="103"/>
    </row>
    <row r="2163" spans="4:14" x14ac:dyDescent="0.35">
      <c r="D2163" s="15"/>
      <c r="K2163" s="15"/>
      <c r="N2163" s="103"/>
    </row>
    <row r="2164" spans="4:14" x14ac:dyDescent="0.35">
      <c r="D2164" s="15"/>
      <c r="K2164" s="15"/>
      <c r="N2164" s="103"/>
    </row>
    <row r="2165" spans="4:14" x14ac:dyDescent="0.35">
      <c r="D2165" s="15"/>
      <c r="K2165" s="15"/>
      <c r="N2165" s="103"/>
    </row>
    <row r="2166" spans="4:14" x14ac:dyDescent="0.35">
      <c r="D2166" s="15"/>
      <c r="K2166" s="15"/>
      <c r="N2166" s="103"/>
    </row>
    <row r="2167" spans="4:14" x14ac:dyDescent="0.35">
      <c r="D2167" s="15"/>
      <c r="K2167" s="15"/>
      <c r="N2167" s="103"/>
    </row>
    <row r="2168" spans="4:14" x14ac:dyDescent="0.35">
      <c r="D2168" s="15"/>
      <c r="K2168" s="15"/>
      <c r="L2168" s="102"/>
      <c r="N2168" s="103"/>
    </row>
    <row r="2169" spans="4:14" x14ac:dyDescent="0.35">
      <c r="D2169" s="15"/>
      <c r="K2169" s="15"/>
      <c r="N2169" s="103"/>
    </row>
    <row r="2170" spans="4:14" x14ac:dyDescent="0.35">
      <c r="D2170" s="15"/>
      <c r="K2170" s="15"/>
      <c r="N2170" s="103"/>
    </row>
    <row r="2171" spans="4:14" x14ac:dyDescent="0.35">
      <c r="D2171" s="15"/>
      <c r="K2171" s="15"/>
      <c r="N2171" s="103"/>
    </row>
    <row r="2172" spans="4:14" x14ac:dyDescent="0.35">
      <c r="D2172" s="15"/>
      <c r="K2172" s="15"/>
      <c r="L2172" s="102"/>
      <c r="N2172" s="103"/>
    </row>
    <row r="2173" spans="4:14" x14ac:dyDescent="0.35">
      <c r="D2173" s="15"/>
      <c r="K2173" s="15"/>
      <c r="L2173" s="102"/>
      <c r="N2173" s="103"/>
    </row>
    <row r="2174" spans="4:14" x14ac:dyDescent="0.35">
      <c r="D2174" s="15"/>
      <c r="K2174" s="15"/>
      <c r="N2174" s="103"/>
    </row>
    <row r="2175" spans="4:14" x14ac:dyDescent="0.35">
      <c r="D2175" s="15"/>
      <c r="K2175" s="15"/>
      <c r="N2175" s="103"/>
    </row>
    <row r="2176" spans="4:14" x14ac:dyDescent="0.35">
      <c r="D2176" s="15"/>
      <c r="K2176" s="15"/>
      <c r="N2176" s="103"/>
    </row>
    <row r="2177" spans="4:14" x14ac:dyDescent="0.35">
      <c r="D2177" s="15"/>
      <c r="K2177" s="15"/>
      <c r="N2177" s="103"/>
    </row>
    <row r="2178" spans="4:14" x14ac:dyDescent="0.35">
      <c r="D2178" s="15"/>
      <c r="K2178" s="15"/>
      <c r="L2178" s="102"/>
      <c r="N2178" s="103"/>
    </row>
    <row r="2179" spans="4:14" x14ac:dyDescent="0.35">
      <c r="D2179" s="15"/>
      <c r="K2179" s="15"/>
      <c r="N2179" s="103"/>
    </row>
    <row r="2180" spans="4:14" x14ac:dyDescent="0.35">
      <c r="D2180" s="15"/>
      <c r="K2180" s="15"/>
      <c r="N2180" s="103"/>
    </row>
    <row r="2181" spans="4:14" x14ac:dyDescent="0.35">
      <c r="D2181" s="15"/>
      <c r="K2181" s="15"/>
      <c r="N2181" s="103"/>
    </row>
    <row r="2182" spans="4:14" x14ac:dyDescent="0.35">
      <c r="D2182" s="15"/>
      <c r="K2182" s="15"/>
      <c r="N2182" s="103"/>
    </row>
    <row r="2183" spans="4:14" x14ac:dyDescent="0.35">
      <c r="D2183" s="15"/>
      <c r="K2183" s="15"/>
      <c r="L2183" s="102"/>
      <c r="N2183" s="103"/>
    </row>
    <row r="2184" spans="4:14" x14ac:dyDescent="0.35">
      <c r="D2184" s="15"/>
      <c r="K2184" s="15"/>
      <c r="N2184" s="103"/>
    </row>
    <row r="2185" spans="4:14" x14ac:dyDescent="0.35">
      <c r="D2185" s="15"/>
      <c r="K2185" s="15"/>
      <c r="L2185" s="102"/>
      <c r="N2185" s="103"/>
    </row>
    <row r="2186" spans="4:14" x14ac:dyDescent="0.35">
      <c r="D2186" s="15"/>
      <c r="K2186" s="15"/>
      <c r="N2186" s="103"/>
    </row>
    <row r="2187" spans="4:14" x14ac:dyDescent="0.35">
      <c r="D2187" s="15"/>
      <c r="K2187" s="15"/>
      <c r="N2187" s="103"/>
    </row>
    <row r="2188" spans="4:14" x14ac:dyDescent="0.35">
      <c r="D2188" s="15"/>
      <c r="K2188" s="15"/>
      <c r="L2188" s="102"/>
      <c r="N2188" s="103"/>
    </row>
    <row r="2189" spans="4:14" x14ac:dyDescent="0.35">
      <c r="D2189" s="15"/>
      <c r="K2189" s="15"/>
      <c r="N2189" s="103"/>
    </row>
    <row r="2190" spans="4:14" x14ac:dyDescent="0.35">
      <c r="D2190" s="15"/>
      <c r="K2190" s="15"/>
      <c r="N2190" s="103"/>
    </row>
    <row r="2191" spans="4:14" x14ac:dyDescent="0.35">
      <c r="D2191" s="15"/>
      <c r="K2191" s="15"/>
      <c r="N2191" s="103"/>
    </row>
    <row r="2192" spans="4:14" x14ac:dyDescent="0.35">
      <c r="D2192" s="15"/>
      <c r="K2192" s="15"/>
      <c r="N2192" s="103"/>
    </row>
    <row r="2193" spans="4:4" x14ac:dyDescent="0.35">
      <c r="D2193" s="15"/>
    </row>
    <row r="2194" spans="4:4" x14ac:dyDescent="0.35">
      <c r="D2194" s="15"/>
    </row>
    <row r="2195" spans="4:4" x14ac:dyDescent="0.35">
      <c r="D2195" s="15"/>
    </row>
    <row r="2196" spans="4:4" x14ac:dyDescent="0.35">
      <c r="D2196" s="15"/>
    </row>
    <row r="2197" spans="4:4" x14ac:dyDescent="0.35">
      <c r="D2197" s="15"/>
    </row>
    <row r="2198" spans="4:4" x14ac:dyDescent="0.35">
      <c r="D2198" s="15"/>
    </row>
    <row r="2199" spans="4:4" x14ac:dyDescent="0.35">
      <c r="D2199" s="15"/>
    </row>
    <row r="2200" spans="4:4" x14ac:dyDescent="0.35">
      <c r="D2200" s="15"/>
    </row>
    <row r="2201" spans="4:4" x14ac:dyDescent="0.35">
      <c r="D2201" s="15"/>
    </row>
    <row r="2202" spans="4:4" x14ac:dyDescent="0.35">
      <c r="D2202" s="15"/>
    </row>
    <row r="2203" spans="4:4" x14ac:dyDescent="0.35">
      <c r="D2203" s="15"/>
    </row>
    <row r="2204" spans="4:4" x14ac:dyDescent="0.35">
      <c r="D2204" s="15"/>
    </row>
    <row r="2205" spans="4:4" x14ac:dyDescent="0.35">
      <c r="D2205" s="15"/>
    </row>
    <row r="2206" spans="4:4" x14ac:dyDescent="0.35">
      <c r="D2206" s="15"/>
    </row>
    <row r="2207" spans="4:4" x14ac:dyDescent="0.35">
      <c r="D2207" s="15"/>
    </row>
    <row r="2208" spans="4:4" x14ac:dyDescent="0.35">
      <c r="D2208" s="15"/>
    </row>
    <row r="2209" spans="4:4" x14ac:dyDescent="0.35">
      <c r="D2209" s="15"/>
    </row>
    <row r="2210" spans="4:4" x14ac:dyDescent="0.35">
      <c r="D2210" s="15"/>
    </row>
    <row r="2211" spans="4:4" x14ac:dyDescent="0.35">
      <c r="D2211" s="15"/>
    </row>
    <row r="2212" spans="4:4" x14ac:dyDescent="0.35">
      <c r="D2212" s="15"/>
    </row>
    <row r="2213" spans="4:4" x14ac:dyDescent="0.35">
      <c r="D2213" s="15"/>
    </row>
    <row r="2214" spans="4:4" x14ac:dyDescent="0.35">
      <c r="D2214" s="15"/>
    </row>
    <row r="2215" spans="4:4" x14ac:dyDescent="0.35">
      <c r="D2215" s="15"/>
    </row>
    <row r="2216" spans="4:4" x14ac:dyDescent="0.35">
      <c r="D2216" s="15"/>
    </row>
    <row r="2217" spans="4:4" x14ac:dyDescent="0.35">
      <c r="D2217" s="15"/>
    </row>
    <row r="2218" spans="4:4" x14ac:dyDescent="0.35">
      <c r="D2218" s="15"/>
    </row>
    <row r="2219" spans="4:4" x14ac:dyDescent="0.35">
      <c r="D2219" s="15"/>
    </row>
    <row r="2220" spans="4:4" x14ac:dyDescent="0.35">
      <c r="D2220" s="15"/>
    </row>
    <row r="2221" spans="4:4" x14ac:dyDescent="0.35">
      <c r="D2221" s="15"/>
    </row>
    <row r="2222" spans="4:4" x14ac:dyDescent="0.35">
      <c r="D2222" s="15"/>
    </row>
    <row r="2223" spans="4:4" x14ac:dyDescent="0.35">
      <c r="D2223" s="15"/>
    </row>
    <row r="2224" spans="4:4" x14ac:dyDescent="0.35">
      <c r="D2224" s="15"/>
    </row>
    <row r="2225" spans="4:4" x14ac:dyDescent="0.35">
      <c r="D2225" s="15"/>
    </row>
    <row r="2226" spans="4:4" x14ac:dyDescent="0.35">
      <c r="D2226" s="15"/>
    </row>
    <row r="2227" spans="4:4" x14ac:dyDescent="0.35">
      <c r="D2227" s="15"/>
    </row>
    <row r="2228" spans="4:4" x14ac:dyDescent="0.35">
      <c r="D2228" s="15"/>
    </row>
    <row r="2229" spans="4:4" x14ac:dyDescent="0.35">
      <c r="D2229" s="15"/>
    </row>
    <row r="2230" spans="4:4" x14ac:dyDescent="0.35">
      <c r="D2230" s="15"/>
    </row>
    <row r="2231" spans="4:4" x14ac:dyDescent="0.35">
      <c r="D2231" s="15"/>
    </row>
    <row r="2232" spans="4:4" x14ac:dyDescent="0.35">
      <c r="D2232" s="15"/>
    </row>
    <row r="2233" spans="4:4" x14ac:dyDescent="0.35">
      <c r="D2233" s="15"/>
    </row>
    <row r="2234" spans="4:4" x14ac:dyDescent="0.35">
      <c r="D2234" s="15"/>
    </row>
    <row r="2235" spans="4:4" x14ac:dyDescent="0.35">
      <c r="D2235" s="15"/>
    </row>
    <row r="2236" spans="4:4" x14ac:dyDescent="0.35">
      <c r="D2236" s="15"/>
    </row>
    <row r="2237" spans="4:4" x14ac:dyDescent="0.35">
      <c r="D2237" s="15"/>
    </row>
    <row r="2238" spans="4:4" x14ac:dyDescent="0.35">
      <c r="D2238" s="15"/>
    </row>
    <row r="2239" spans="4:4" x14ac:dyDescent="0.35">
      <c r="D2239" s="15"/>
    </row>
    <row r="2240" spans="4:4" x14ac:dyDescent="0.35">
      <c r="D2240" s="15"/>
    </row>
    <row r="2241" spans="4:4" x14ac:dyDescent="0.35">
      <c r="D2241" s="15"/>
    </row>
    <row r="2242" spans="4:4" x14ac:dyDescent="0.35">
      <c r="D2242" s="15"/>
    </row>
    <row r="2243" spans="4:4" x14ac:dyDescent="0.35">
      <c r="D2243" s="15"/>
    </row>
    <row r="2244" spans="4:4" x14ac:dyDescent="0.35">
      <c r="D2244" s="15"/>
    </row>
    <row r="2245" spans="4:4" x14ac:dyDescent="0.35">
      <c r="D2245" s="15"/>
    </row>
    <row r="2246" spans="4:4" x14ac:dyDescent="0.35">
      <c r="D2246" s="15"/>
    </row>
    <row r="2247" spans="4:4" x14ac:dyDescent="0.35">
      <c r="D2247" s="15"/>
    </row>
    <row r="2248" spans="4:4" x14ac:dyDescent="0.35">
      <c r="D2248" s="15"/>
    </row>
    <row r="2249" spans="4:4" x14ac:dyDescent="0.35">
      <c r="D2249" s="15"/>
    </row>
    <row r="2250" spans="4:4" x14ac:dyDescent="0.35">
      <c r="D2250" s="15"/>
    </row>
    <row r="2251" spans="4:4" x14ac:dyDescent="0.35">
      <c r="D2251" s="15"/>
    </row>
    <row r="2252" spans="4:4" x14ac:dyDescent="0.35">
      <c r="D2252" s="15"/>
    </row>
    <row r="2253" spans="4:4" x14ac:dyDescent="0.35">
      <c r="D2253" s="15"/>
    </row>
    <row r="2254" spans="4:4" x14ac:dyDescent="0.35">
      <c r="D2254" s="15"/>
    </row>
    <row r="2255" spans="4:4" x14ac:dyDescent="0.35">
      <c r="D2255" s="15"/>
    </row>
    <row r="2256" spans="4:4" x14ac:dyDescent="0.35">
      <c r="D2256" s="15"/>
    </row>
    <row r="2257" spans="4:4" x14ac:dyDescent="0.35">
      <c r="D2257" s="15"/>
    </row>
    <row r="2258" spans="4:4" x14ac:dyDescent="0.35">
      <c r="D2258" s="15"/>
    </row>
    <row r="2259" spans="4:4" x14ac:dyDescent="0.35">
      <c r="D2259" s="15"/>
    </row>
    <row r="2260" spans="4:4" x14ac:dyDescent="0.35">
      <c r="D2260" s="15"/>
    </row>
    <row r="2261" spans="4:4" x14ac:dyDescent="0.35">
      <c r="D2261" s="15"/>
    </row>
    <row r="2262" spans="4:4" x14ac:dyDescent="0.35">
      <c r="D2262" s="15"/>
    </row>
    <row r="2263" spans="4:4" x14ac:dyDescent="0.35">
      <c r="D2263" s="15"/>
    </row>
    <row r="2264" spans="4:4" x14ac:dyDescent="0.35">
      <c r="D2264" s="15"/>
    </row>
    <row r="2265" spans="4:4" x14ac:dyDescent="0.35">
      <c r="D2265" s="15"/>
    </row>
    <row r="2266" spans="4:4" x14ac:dyDescent="0.35">
      <c r="D2266" s="15"/>
    </row>
    <row r="2267" spans="4:4" x14ac:dyDescent="0.35">
      <c r="D2267" s="15"/>
    </row>
    <row r="2268" spans="4:4" x14ac:dyDescent="0.35">
      <c r="D2268" s="15"/>
    </row>
    <row r="2269" spans="4:4" x14ac:dyDescent="0.35">
      <c r="D2269" s="15"/>
    </row>
    <row r="2270" spans="4:4" x14ac:dyDescent="0.35">
      <c r="D2270" s="15"/>
    </row>
    <row r="2271" spans="4:4" x14ac:dyDescent="0.35">
      <c r="D2271" s="15"/>
    </row>
    <row r="2272" spans="4:4" x14ac:dyDescent="0.35">
      <c r="D2272" s="15"/>
    </row>
    <row r="2273" spans="4:4" x14ac:dyDescent="0.35">
      <c r="D2273" s="15"/>
    </row>
    <row r="2274" spans="4:4" x14ac:dyDescent="0.35">
      <c r="D2274" s="15"/>
    </row>
    <row r="2275" spans="4:4" x14ac:dyDescent="0.35">
      <c r="D2275" s="15"/>
    </row>
    <row r="2276" spans="4:4" x14ac:dyDescent="0.35">
      <c r="D2276" s="15"/>
    </row>
    <row r="2277" spans="4:4" x14ac:dyDescent="0.35">
      <c r="D2277" s="15"/>
    </row>
    <row r="2278" spans="4:4" x14ac:dyDescent="0.35">
      <c r="D2278" s="15"/>
    </row>
    <row r="2279" spans="4:4" x14ac:dyDescent="0.35">
      <c r="D2279" s="15"/>
    </row>
    <row r="2280" spans="4:4" x14ac:dyDescent="0.35">
      <c r="D2280" s="15"/>
    </row>
    <row r="2281" spans="4:4" x14ac:dyDescent="0.35">
      <c r="D2281" s="15"/>
    </row>
    <row r="2282" spans="4:4" x14ac:dyDescent="0.35">
      <c r="D2282" s="15"/>
    </row>
    <row r="2283" spans="4:4" x14ac:dyDescent="0.35">
      <c r="D2283" s="15"/>
    </row>
    <row r="2284" spans="4:4" x14ac:dyDescent="0.35">
      <c r="D2284" s="15"/>
    </row>
    <row r="2285" spans="4:4" x14ac:dyDescent="0.35">
      <c r="D2285" s="15"/>
    </row>
    <row r="2286" spans="4:4" x14ac:dyDescent="0.35">
      <c r="D2286" s="15"/>
    </row>
    <row r="2287" spans="4:4" x14ac:dyDescent="0.35">
      <c r="D2287" s="15"/>
    </row>
    <row r="2288" spans="4:4" x14ac:dyDescent="0.35">
      <c r="D2288" s="15"/>
    </row>
    <row r="2289" spans="4:4" x14ac:dyDescent="0.35">
      <c r="D2289" s="15"/>
    </row>
    <row r="2290" spans="4:4" x14ac:dyDescent="0.35">
      <c r="D2290" s="15"/>
    </row>
    <row r="2291" spans="4:4" x14ac:dyDescent="0.35">
      <c r="D2291" s="15"/>
    </row>
    <row r="2292" spans="4:4" x14ac:dyDescent="0.35">
      <c r="D2292" s="15"/>
    </row>
    <row r="2293" spans="4:4" x14ac:dyDescent="0.35">
      <c r="D2293" s="15"/>
    </row>
    <row r="2294" spans="4:4" x14ac:dyDescent="0.35">
      <c r="D2294" s="15"/>
    </row>
    <row r="2295" spans="4:4" x14ac:dyDescent="0.35">
      <c r="D2295" s="15"/>
    </row>
    <row r="2296" spans="4:4" x14ac:dyDescent="0.35">
      <c r="D2296" s="15"/>
    </row>
    <row r="2297" spans="4:4" x14ac:dyDescent="0.35">
      <c r="D2297" s="15"/>
    </row>
    <row r="2298" spans="4:4" x14ac:dyDescent="0.35">
      <c r="D2298" s="15"/>
    </row>
    <row r="2299" spans="4:4" x14ac:dyDescent="0.35">
      <c r="D2299" s="15"/>
    </row>
    <row r="2300" spans="4:4" x14ac:dyDescent="0.35">
      <c r="D2300" s="15"/>
    </row>
    <row r="2301" spans="4:4" x14ac:dyDescent="0.35">
      <c r="D2301" s="15"/>
    </row>
    <row r="2302" spans="4:4" x14ac:dyDescent="0.35">
      <c r="D2302" s="15"/>
    </row>
    <row r="2303" spans="4:4" x14ac:dyDescent="0.35">
      <c r="D2303" s="15"/>
    </row>
    <row r="2304" spans="4:4" x14ac:dyDescent="0.35">
      <c r="D2304" s="15"/>
    </row>
    <row r="2305" spans="4:4" x14ac:dyDescent="0.35">
      <c r="D2305" s="15"/>
    </row>
    <row r="2306" spans="4:4" x14ac:dyDescent="0.35">
      <c r="D2306" s="15"/>
    </row>
    <row r="2307" spans="4:4" x14ac:dyDescent="0.35">
      <c r="D2307" s="15"/>
    </row>
    <row r="2308" spans="4:4" x14ac:dyDescent="0.35">
      <c r="D2308" s="15"/>
    </row>
    <row r="2309" spans="4:4" x14ac:dyDescent="0.35">
      <c r="D2309" s="15"/>
    </row>
    <row r="2310" spans="4:4" x14ac:dyDescent="0.35">
      <c r="D2310" s="15"/>
    </row>
    <row r="2311" spans="4:4" x14ac:dyDescent="0.35">
      <c r="D2311" s="15"/>
    </row>
    <row r="2312" spans="4:4" x14ac:dyDescent="0.35">
      <c r="D2312" s="15"/>
    </row>
    <row r="2313" spans="4:4" x14ac:dyDescent="0.35">
      <c r="D2313" s="15"/>
    </row>
    <row r="2314" spans="4:4" x14ac:dyDescent="0.35">
      <c r="D2314" s="15"/>
    </row>
    <row r="2315" spans="4:4" x14ac:dyDescent="0.35">
      <c r="D2315" s="15"/>
    </row>
    <row r="2316" spans="4:4" x14ac:dyDescent="0.35">
      <c r="D2316" s="15"/>
    </row>
    <row r="2317" spans="4:4" x14ac:dyDescent="0.35">
      <c r="D2317" s="15"/>
    </row>
    <row r="2318" spans="4:4" x14ac:dyDescent="0.35">
      <c r="D2318" s="15"/>
    </row>
    <row r="2319" spans="4:4" x14ac:dyDescent="0.35">
      <c r="D2319" s="15"/>
    </row>
    <row r="2320" spans="4:4" x14ac:dyDescent="0.35">
      <c r="D2320" s="15"/>
    </row>
    <row r="2321" spans="4:4" x14ac:dyDescent="0.35">
      <c r="D2321" s="15"/>
    </row>
    <row r="2322" spans="4:4" x14ac:dyDescent="0.35">
      <c r="D2322" s="15"/>
    </row>
    <row r="2323" spans="4:4" x14ac:dyDescent="0.35">
      <c r="D2323" s="15"/>
    </row>
    <row r="2324" spans="4:4" x14ac:dyDescent="0.35">
      <c r="D2324" s="15"/>
    </row>
    <row r="2325" spans="4:4" x14ac:dyDescent="0.35">
      <c r="D2325" s="15"/>
    </row>
    <row r="2326" spans="4:4" x14ac:dyDescent="0.35">
      <c r="D2326" s="15"/>
    </row>
    <row r="2327" spans="4:4" x14ac:dyDescent="0.35">
      <c r="D2327" s="15"/>
    </row>
    <row r="2328" spans="4:4" x14ac:dyDescent="0.35">
      <c r="D2328" s="15"/>
    </row>
    <row r="2329" spans="4:4" x14ac:dyDescent="0.35">
      <c r="D2329" s="15"/>
    </row>
    <row r="2330" spans="4:4" x14ac:dyDescent="0.35">
      <c r="D2330" s="15"/>
    </row>
    <row r="2331" spans="4:4" x14ac:dyDescent="0.35">
      <c r="D2331" s="15"/>
    </row>
    <row r="2332" spans="4:4" x14ac:dyDescent="0.35">
      <c r="D2332" s="15"/>
    </row>
    <row r="2333" spans="4:4" x14ac:dyDescent="0.35">
      <c r="D2333" s="15"/>
    </row>
    <row r="2334" spans="4:4" x14ac:dyDescent="0.35">
      <c r="D2334" s="15"/>
    </row>
    <row r="2335" spans="4:4" x14ac:dyDescent="0.35">
      <c r="D2335" s="15"/>
    </row>
    <row r="2336" spans="4:4" x14ac:dyDescent="0.35">
      <c r="D2336" s="15"/>
    </row>
    <row r="2337" spans="4:4" x14ac:dyDescent="0.35">
      <c r="D2337" s="15"/>
    </row>
    <row r="2338" spans="4:4" x14ac:dyDescent="0.35">
      <c r="D2338" s="15"/>
    </row>
    <row r="2339" spans="4:4" x14ac:dyDescent="0.35">
      <c r="D2339" s="15"/>
    </row>
    <row r="2340" spans="4:4" x14ac:dyDescent="0.35">
      <c r="D2340" s="15"/>
    </row>
    <row r="2341" spans="4:4" x14ac:dyDescent="0.35">
      <c r="D2341" s="15"/>
    </row>
    <row r="2342" spans="4:4" x14ac:dyDescent="0.35">
      <c r="D2342" s="15"/>
    </row>
    <row r="2343" spans="4:4" x14ac:dyDescent="0.35">
      <c r="D2343" s="15"/>
    </row>
    <row r="2344" spans="4:4" x14ac:dyDescent="0.35">
      <c r="D2344" s="15"/>
    </row>
    <row r="2345" spans="4:4" x14ac:dyDescent="0.35">
      <c r="D2345" s="15"/>
    </row>
    <row r="2346" spans="4:4" x14ac:dyDescent="0.35">
      <c r="D2346" s="15"/>
    </row>
    <row r="2347" spans="4:4" x14ac:dyDescent="0.35">
      <c r="D2347" s="15"/>
    </row>
    <row r="2348" spans="4:4" x14ac:dyDescent="0.35">
      <c r="D2348" s="15"/>
    </row>
    <row r="2349" spans="4:4" x14ac:dyDescent="0.35">
      <c r="D2349" s="15"/>
    </row>
    <row r="2350" spans="4:4" x14ac:dyDescent="0.35">
      <c r="D2350" s="15"/>
    </row>
    <row r="2351" spans="4:4" x14ac:dyDescent="0.35">
      <c r="D2351" s="15"/>
    </row>
    <row r="2352" spans="4:4" x14ac:dyDescent="0.35">
      <c r="D2352" s="15"/>
    </row>
    <row r="2353" spans="4:4" x14ac:dyDescent="0.35">
      <c r="D2353" s="15"/>
    </row>
    <row r="2354" spans="4:4" x14ac:dyDescent="0.35">
      <c r="D2354" s="15"/>
    </row>
    <row r="2355" spans="4:4" x14ac:dyDescent="0.35">
      <c r="D2355" s="15"/>
    </row>
    <row r="2356" spans="4:4" x14ac:dyDescent="0.35">
      <c r="D2356" s="15"/>
    </row>
    <row r="2357" spans="4:4" x14ac:dyDescent="0.35">
      <c r="D2357" s="15"/>
    </row>
    <row r="2358" spans="4:4" x14ac:dyDescent="0.35">
      <c r="D2358" s="15"/>
    </row>
    <row r="2359" spans="4:4" x14ac:dyDescent="0.35">
      <c r="D2359" s="15"/>
    </row>
    <row r="2360" spans="4:4" x14ac:dyDescent="0.35">
      <c r="D2360" s="15"/>
    </row>
    <row r="2361" spans="4:4" x14ac:dyDescent="0.35">
      <c r="D2361" s="15"/>
    </row>
    <row r="2362" spans="4:4" x14ac:dyDescent="0.35">
      <c r="D2362" s="15"/>
    </row>
    <row r="2363" spans="4:4" x14ac:dyDescent="0.35">
      <c r="D2363" s="15"/>
    </row>
    <row r="2364" spans="4:4" x14ac:dyDescent="0.35">
      <c r="D2364" s="15"/>
    </row>
    <row r="2365" spans="4:4" x14ac:dyDescent="0.35">
      <c r="D2365" s="15"/>
    </row>
    <row r="2366" spans="4:4" x14ac:dyDescent="0.35">
      <c r="D2366" s="15"/>
    </row>
    <row r="2367" spans="4:4" x14ac:dyDescent="0.35">
      <c r="D2367" s="15"/>
    </row>
    <row r="2368" spans="4:4" x14ac:dyDescent="0.35">
      <c r="D2368" s="15"/>
    </row>
    <row r="2369" spans="4:4" x14ac:dyDescent="0.35">
      <c r="D2369" s="15"/>
    </row>
    <row r="2370" spans="4:4" x14ac:dyDescent="0.35">
      <c r="D2370" s="15"/>
    </row>
    <row r="2371" spans="4:4" x14ac:dyDescent="0.35">
      <c r="D2371" s="15"/>
    </row>
    <row r="2372" spans="4:4" x14ac:dyDescent="0.35">
      <c r="D2372" s="15"/>
    </row>
    <row r="2373" spans="4:4" x14ac:dyDescent="0.35">
      <c r="D2373" s="15"/>
    </row>
    <row r="2374" spans="4:4" x14ac:dyDescent="0.35">
      <c r="D2374" s="15"/>
    </row>
    <row r="2375" spans="4:4" x14ac:dyDescent="0.35">
      <c r="D2375" s="15"/>
    </row>
    <row r="2376" spans="4:4" x14ac:dyDescent="0.35">
      <c r="D2376" s="15"/>
    </row>
    <row r="2377" spans="4:4" x14ac:dyDescent="0.35">
      <c r="D2377" s="15"/>
    </row>
    <row r="2378" spans="4:4" x14ac:dyDescent="0.35">
      <c r="D2378" s="15"/>
    </row>
    <row r="2379" spans="4:4" x14ac:dyDescent="0.35">
      <c r="D2379" s="15"/>
    </row>
    <row r="2380" spans="4:4" x14ac:dyDescent="0.35">
      <c r="D2380" s="15"/>
    </row>
    <row r="2381" spans="4:4" x14ac:dyDescent="0.35">
      <c r="D2381" s="15"/>
    </row>
    <row r="2382" spans="4:4" x14ac:dyDescent="0.35">
      <c r="D2382" s="15"/>
    </row>
    <row r="2383" spans="4:4" x14ac:dyDescent="0.35">
      <c r="D2383" s="15"/>
    </row>
    <row r="2384" spans="4:4" x14ac:dyDescent="0.35">
      <c r="D2384" s="15"/>
    </row>
    <row r="2385" spans="4:4" x14ac:dyDescent="0.35">
      <c r="D2385" s="15"/>
    </row>
    <row r="2386" spans="4:4" x14ac:dyDescent="0.35">
      <c r="D2386" s="15"/>
    </row>
    <row r="2387" spans="4:4" x14ac:dyDescent="0.35">
      <c r="D2387" s="15"/>
    </row>
    <row r="2388" spans="4:4" x14ac:dyDescent="0.35">
      <c r="D2388" s="15"/>
    </row>
    <row r="2389" spans="4:4" x14ac:dyDescent="0.35">
      <c r="D2389" s="15"/>
    </row>
    <row r="2390" spans="4:4" x14ac:dyDescent="0.35">
      <c r="D2390" s="15"/>
    </row>
    <row r="2391" spans="4:4" x14ac:dyDescent="0.35">
      <c r="D2391" s="15"/>
    </row>
    <row r="2392" spans="4:4" x14ac:dyDescent="0.35">
      <c r="D2392" s="15"/>
    </row>
    <row r="2393" spans="4:4" x14ac:dyDescent="0.35">
      <c r="D2393" s="15"/>
    </row>
    <row r="2394" spans="4:4" x14ac:dyDescent="0.35">
      <c r="D2394" s="15"/>
    </row>
    <row r="2395" spans="4:4" x14ac:dyDescent="0.35">
      <c r="D2395" s="15"/>
    </row>
    <row r="2396" spans="4:4" x14ac:dyDescent="0.35">
      <c r="D2396" s="15"/>
    </row>
    <row r="2397" spans="4:4" x14ac:dyDescent="0.35">
      <c r="D2397" s="15"/>
    </row>
    <row r="2398" spans="4:4" x14ac:dyDescent="0.35">
      <c r="D2398" s="15"/>
    </row>
    <row r="2399" spans="4:4" x14ac:dyDescent="0.35">
      <c r="D2399" s="15"/>
    </row>
    <row r="2400" spans="4:4" x14ac:dyDescent="0.35">
      <c r="D2400" s="15"/>
    </row>
    <row r="2401" spans="4:4" x14ac:dyDescent="0.35">
      <c r="D2401" s="15"/>
    </row>
    <row r="2402" spans="4:4" x14ac:dyDescent="0.35">
      <c r="D2402" s="15"/>
    </row>
    <row r="2403" spans="4:4" x14ac:dyDescent="0.35">
      <c r="D2403" s="15"/>
    </row>
    <row r="2404" spans="4:4" x14ac:dyDescent="0.35">
      <c r="D2404" s="15"/>
    </row>
    <row r="2405" spans="4:4" x14ac:dyDescent="0.35">
      <c r="D2405" s="15"/>
    </row>
    <row r="2406" spans="4:4" x14ac:dyDescent="0.35">
      <c r="D2406" s="15"/>
    </row>
    <row r="2407" spans="4:4" x14ac:dyDescent="0.35">
      <c r="D2407" s="15"/>
    </row>
    <row r="2408" spans="4:4" x14ac:dyDescent="0.35">
      <c r="D2408" s="15"/>
    </row>
    <row r="2409" spans="4:4" x14ac:dyDescent="0.35">
      <c r="D2409" s="15"/>
    </row>
    <row r="2410" spans="4:4" x14ac:dyDescent="0.35">
      <c r="D2410" s="15"/>
    </row>
    <row r="2411" spans="4:4" x14ac:dyDescent="0.35">
      <c r="D2411" s="15"/>
    </row>
    <row r="2412" spans="4:4" x14ac:dyDescent="0.35">
      <c r="D2412" s="15"/>
    </row>
    <row r="2413" spans="4:4" x14ac:dyDescent="0.35">
      <c r="D2413" s="15"/>
    </row>
    <row r="2414" spans="4:4" x14ac:dyDescent="0.35">
      <c r="D2414" s="15"/>
    </row>
    <row r="2415" spans="4:4" x14ac:dyDescent="0.35">
      <c r="D2415" s="15"/>
    </row>
    <row r="2416" spans="4:4" x14ac:dyDescent="0.35">
      <c r="D2416" s="15"/>
    </row>
    <row r="2417" spans="4:4" x14ac:dyDescent="0.35">
      <c r="D2417" s="15"/>
    </row>
    <row r="2418" spans="4:4" x14ac:dyDescent="0.35">
      <c r="D2418" s="15"/>
    </row>
    <row r="2419" spans="4:4" x14ac:dyDescent="0.35">
      <c r="D2419" s="15"/>
    </row>
    <row r="2420" spans="4:4" x14ac:dyDescent="0.35">
      <c r="D2420" s="15"/>
    </row>
    <row r="2421" spans="4:4" x14ac:dyDescent="0.35">
      <c r="D2421" s="15"/>
    </row>
    <row r="2422" spans="4:4" x14ac:dyDescent="0.35">
      <c r="D2422" s="15"/>
    </row>
    <row r="2423" spans="4:4" x14ac:dyDescent="0.35">
      <c r="D2423" s="15"/>
    </row>
    <row r="2424" spans="4:4" x14ac:dyDescent="0.35">
      <c r="D2424" s="15"/>
    </row>
    <row r="2425" spans="4:4" x14ac:dyDescent="0.35">
      <c r="D2425" s="15"/>
    </row>
    <row r="2426" spans="4:4" x14ac:dyDescent="0.35">
      <c r="D2426" s="15"/>
    </row>
    <row r="2427" spans="4:4" x14ac:dyDescent="0.35">
      <c r="D2427" s="15"/>
    </row>
    <row r="2428" spans="4:4" x14ac:dyDescent="0.35">
      <c r="D2428" s="15"/>
    </row>
    <row r="2429" spans="4:4" x14ac:dyDescent="0.35">
      <c r="D2429" s="15"/>
    </row>
    <row r="2430" spans="4:4" x14ac:dyDescent="0.35">
      <c r="D2430" s="15"/>
    </row>
    <row r="2431" spans="4:4" x14ac:dyDescent="0.35">
      <c r="D2431" s="15"/>
    </row>
    <row r="2432" spans="4:4" x14ac:dyDescent="0.35">
      <c r="D2432" s="15"/>
    </row>
    <row r="2433" spans="4:4" x14ac:dyDescent="0.35">
      <c r="D2433" s="15"/>
    </row>
    <row r="2434" spans="4:4" x14ac:dyDescent="0.35">
      <c r="D2434" s="15"/>
    </row>
    <row r="2435" spans="4:4" x14ac:dyDescent="0.35">
      <c r="D2435" s="15"/>
    </row>
    <row r="2436" spans="4:4" x14ac:dyDescent="0.35">
      <c r="D2436" s="15"/>
    </row>
    <row r="2437" spans="4:4" x14ac:dyDescent="0.35">
      <c r="D2437" s="15"/>
    </row>
    <row r="2438" spans="4:4" x14ac:dyDescent="0.35">
      <c r="D2438" s="15"/>
    </row>
    <row r="2439" spans="4:4" x14ac:dyDescent="0.35">
      <c r="D2439" s="15"/>
    </row>
    <row r="2440" spans="4:4" x14ac:dyDescent="0.35">
      <c r="D2440" s="15"/>
    </row>
    <row r="2441" spans="4:4" x14ac:dyDescent="0.35">
      <c r="D2441" s="15"/>
    </row>
    <row r="2442" spans="4:4" x14ac:dyDescent="0.35">
      <c r="D2442" s="15"/>
    </row>
    <row r="2443" spans="4:4" x14ac:dyDescent="0.35">
      <c r="D2443" s="15"/>
    </row>
    <row r="2444" spans="4:4" x14ac:dyDescent="0.35">
      <c r="D2444" s="15"/>
    </row>
    <row r="2445" spans="4:4" x14ac:dyDescent="0.35">
      <c r="D2445" s="15"/>
    </row>
    <row r="2446" spans="4:4" x14ac:dyDescent="0.35">
      <c r="D2446" s="15"/>
    </row>
    <row r="2447" spans="4:4" x14ac:dyDescent="0.35">
      <c r="D2447" s="15"/>
    </row>
    <row r="2448" spans="4:4" x14ac:dyDescent="0.35">
      <c r="D2448" s="15"/>
    </row>
    <row r="2449" spans="4:4" x14ac:dyDescent="0.35">
      <c r="D2449" s="15"/>
    </row>
    <row r="2450" spans="4:4" x14ac:dyDescent="0.35">
      <c r="D2450" s="15"/>
    </row>
    <row r="2451" spans="4:4" x14ac:dyDescent="0.35">
      <c r="D2451" s="15"/>
    </row>
    <row r="2452" spans="4:4" x14ac:dyDescent="0.35">
      <c r="D2452" s="15"/>
    </row>
    <row r="2453" spans="4:4" x14ac:dyDescent="0.35">
      <c r="D2453" s="15"/>
    </row>
    <row r="2454" spans="4:4" x14ac:dyDescent="0.35">
      <c r="D2454" s="15"/>
    </row>
    <row r="2455" spans="4:4" x14ac:dyDescent="0.35">
      <c r="D2455" s="15"/>
    </row>
    <row r="2456" spans="4:4" x14ac:dyDescent="0.35">
      <c r="D2456" s="15"/>
    </row>
    <row r="2457" spans="4:4" x14ac:dyDescent="0.35">
      <c r="D2457" s="15"/>
    </row>
    <row r="2458" spans="4:4" x14ac:dyDescent="0.35">
      <c r="D2458" s="15"/>
    </row>
    <row r="2459" spans="4:4" x14ac:dyDescent="0.35">
      <c r="D2459" s="15"/>
    </row>
    <row r="2460" spans="4:4" x14ac:dyDescent="0.35">
      <c r="D2460" s="15"/>
    </row>
    <row r="2461" spans="4:4" x14ac:dyDescent="0.35">
      <c r="D2461" s="15"/>
    </row>
    <row r="2462" spans="4:4" x14ac:dyDescent="0.35">
      <c r="D2462" s="15"/>
    </row>
    <row r="2463" spans="4:4" x14ac:dyDescent="0.35">
      <c r="D2463" s="15"/>
    </row>
    <row r="2464" spans="4:4" x14ac:dyDescent="0.35">
      <c r="D2464" s="15"/>
    </row>
    <row r="2465" spans="4:4" x14ac:dyDescent="0.35">
      <c r="D2465" s="15"/>
    </row>
    <row r="2466" spans="4:4" x14ac:dyDescent="0.35">
      <c r="D2466" s="15"/>
    </row>
    <row r="2467" spans="4:4" x14ac:dyDescent="0.35">
      <c r="D2467" s="15"/>
    </row>
    <row r="2468" spans="4:4" x14ac:dyDescent="0.35">
      <c r="D2468" s="15"/>
    </row>
    <row r="2469" spans="4:4" x14ac:dyDescent="0.35">
      <c r="D2469" s="15"/>
    </row>
    <row r="2470" spans="4:4" x14ac:dyDescent="0.35">
      <c r="D2470" s="15"/>
    </row>
    <row r="2471" spans="4:4" x14ac:dyDescent="0.35">
      <c r="D2471" s="15"/>
    </row>
    <row r="2472" spans="4:4" x14ac:dyDescent="0.35">
      <c r="D2472" s="15"/>
    </row>
    <row r="2473" spans="4:4" x14ac:dyDescent="0.35">
      <c r="D2473" s="15"/>
    </row>
    <row r="2474" spans="4:4" x14ac:dyDescent="0.35">
      <c r="D2474" s="15"/>
    </row>
    <row r="2475" spans="4:4" x14ac:dyDescent="0.35">
      <c r="D2475" s="15"/>
    </row>
    <row r="2476" spans="4:4" x14ac:dyDescent="0.35">
      <c r="D2476" s="15"/>
    </row>
    <row r="2477" spans="4:4" x14ac:dyDescent="0.35">
      <c r="D2477" s="15"/>
    </row>
    <row r="2478" spans="4:4" x14ac:dyDescent="0.35">
      <c r="D2478" s="15"/>
    </row>
    <row r="2479" spans="4:4" x14ac:dyDescent="0.35">
      <c r="D2479" s="15"/>
    </row>
    <row r="2480" spans="4:4" x14ac:dyDescent="0.35">
      <c r="D2480" s="15"/>
    </row>
    <row r="2481" spans="4:4" x14ac:dyDescent="0.35">
      <c r="D2481" s="15"/>
    </row>
    <row r="2482" spans="4:4" x14ac:dyDescent="0.35">
      <c r="D2482" s="15"/>
    </row>
    <row r="2483" spans="4:4" x14ac:dyDescent="0.35">
      <c r="D2483" s="15"/>
    </row>
    <row r="2484" spans="4:4" x14ac:dyDescent="0.35">
      <c r="D2484" s="15"/>
    </row>
    <row r="2485" spans="4:4" x14ac:dyDescent="0.35">
      <c r="D2485" s="15"/>
    </row>
    <row r="2486" spans="4:4" x14ac:dyDescent="0.35">
      <c r="D2486" s="15"/>
    </row>
    <row r="2487" spans="4:4" x14ac:dyDescent="0.35">
      <c r="D2487" s="15"/>
    </row>
    <row r="2488" spans="4:4" x14ac:dyDescent="0.35">
      <c r="D2488" s="15"/>
    </row>
    <row r="2489" spans="4:4" x14ac:dyDescent="0.35">
      <c r="D2489" s="15"/>
    </row>
    <row r="2490" spans="4:4" x14ac:dyDescent="0.35">
      <c r="D2490" s="15"/>
    </row>
    <row r="2491" spans="4:4" x14ac:dyDescent="0.35">
      <c r="D2491" s="15"/>
    </row>
    <row r="2492" spans="4:4" x14ac:dyDescent="0.35">
      <c r="D2492" s="15"/>
    </row>
    <row r="2493" spans="4:4" x14ac:dyDescent="0.35">
      <c r="D2493" s="15"/>
    </row>
    <row r="2494" spans="4:4" x14ac:dyDescent="0.35">
      <c r="D2494" s="15"/>
    </row>
    <row r="2495" spans="4:4" x14ac:dyDescent="0.35">
      <c r="D2495" s="15"/>
    </row>
    <row r="2496" spans="4:4" x14ac:dyDescent="0.35">
      <c r="D2496" s="15"/>
    </row>
    <row r="2497" spans="4:4" x14ac:dyDescent="0.35">
      <c r="D2497" s="15"/>
    </row>
    <row r="2498" spans="4:4" x14ac:dyDescent="0.35">
      <c r="D2498" s="15"/>
    </row>
    <row r="2499" spans="4:4" x14ac:dyDescent="0.35">
      <c r="D2499" s="15"/>
    </row>
    <row r="2500" spans="4:4" x14ac:dyDescent="0.35">
      <c r="D2500" s="15"/>
    </row>
    <row r="2501" spans="4:4" x14ac:dyDescent="0.35">
      <c r="D2501" s="15"/>
    </row>
    <row r="2502" spans="4:4" x14ac:dyDescent="0.35">
      <c r="D2502" s="15"/>
    </row>
    <row r="2503" spans="4:4" x14ac:dyDescent="0.35">
      <c r="D2503" s="15"/>
    </row>
    <row r="2504" spans="4:4" x14ac:dyDescent="0.35">
      <c r="D2504" s="15"/>
    </row>
    <row r="2505" spans="4:4" x14ac:dyDescent="0.35">
      <c r="D2505" s="15"/>
    </row>
    <row r="2506" spans="4:4" x14ac:dyDescent="0.35">
      <c r="D2506" s="15"/>
    </row>
    <row r="2507" spans="4:4" x14ac:dyDescent="0.35">
      <c r="D2507" s="15"/>
    </row>
    <row r="2508" spans="4:4" x14ac:dyDescent="0.35">
      <c r="D2508" s="15"/>
    </row>
    <row r="2509" spans="4:4" x14ac:dyDescent="0.35">
      <c r="D2509" s="15"/>
    </row>
    <row r="2510" spans="4:4" x14ac:dyDescent="0.35">
      <c r="D2510" s="15"/>
    </row>
    <row r="2511" spans="4:4" x14ac:dyDescent="0.35">
      <c r="D2511" s="15"/>
    </row>
    <row r="2512" spans="4:4" x14ac:dyDescent="0.35">
      <c r="D2512" s="15"/>
    </row>
    <row r="2513" spans="4:4" x14ac:dyDescent="0.35">
      <c r="D2513" s="15"/>
    </row>
    <row r="2514" spans="4:4" x14ac:dyDescent="0.35">
      <c r="D2514" s="15"/>
    </row>
    <row r="2515" spans="4:4" x14ac:dyDescent="0.35">
      <c r="D2515" s="15"/>
    </row>
    <row r="2516" spans="4:4" x14ac:dyDescent="0.35">
      <c r="D2516" s="15"/>
    </row>
    <row r="2517" spans="4:4" x14ac:dyDescent="0.35">
      <c r="D2517" s="15"/>
    </row>
    <row r="2518" spans="4:4" x14ac:dyDescent="0.35">
      <c r="D2518" s="15"/>
    </row>
    <row r="2519" spans="4:4" x14ac:dyDescent="0.35">
      <c r="D2519" s="15"/>
    </row>
    <row r="2520" spans="4:4" x14ac:dyDescent="0.35">
      <c r="D2520" s="15"/>
    </row>
    <row r="2521" spans="4:4" x14ac:dyDescent="0.35">
      <c r="D2521" s="15"/>
    </row>
    <row r="2522" spans="4:4" x14ac:dyDescent="0.35">
      <c r="D2522" s="15"/>
    </row>
    <row r="2523" spans="4:4" x14ac:dyDescent="0.35">
      <c r="D2523" s="15"/>
    </row>
    <row r="2524" spans="4:4" x14ac:dyDescent="0.35">
      <c r="D2524" s="15"/>
    </row>
    <row r="2525" spans="4:4" x14ac:dyDescent="0.35">
      <c r="D2525" s="15"/>
    </row>
    <row r="2526" spans="4:4" x14ac:dyDescent="0.35">
      <c r="D2526" s="15"/>
    </row>
    <row r="2527" spans="4:4" x14ac:dyDescent="0.35">
      <c r="D2527" s="15"/>
    </row>
    <row r="2528" spans="4:4" x14ac:dyDescent="0.35">
      <c r="D2528" s="15"/>
    </row>
    <row r="2529" spans="4:4" x14ac:dyDescent="0.35">
      <c r="D2529" s="15"/>
    </row>
    <row r="2530" spans="4:4" x14ac:dyDescent="0.35">
      <c r="D2530" s="15"/>
    </row>
    <row r="2531" spans="4:4" x14ac:dyDescent="0.35">
      <c r="D2531" s="15"/>
    </row>
    <row r="2532" spans="4:4" x14ac:dyDescent="0.35">
      <c r="D2532" s="15"/>
    </row>
    <row r="2533" spans="4:4" x14ac:dyDescent="0.35">
      <c r="D2533" s="15"/>
    </row>
    <row r="2534" spans="4:4" x14ac:dyDescent="0.35">
      <c r="D2534" s="15"/>
    </row>
    <row r="2535" spans="4:4" x14ac:dyDescent="0.35">
      <c r="D2535" s="15"/>
    </row>
    <row r="2536" spans="4:4" x14ac:dyDescent="0.35">
      <c r="D2536" s="15"/>
    </row>
    <row r="2537" spans="4:4" x14ac:dyDescent="0.35">
      <c r="D2537" s="15"/>
    </row>
    <row r="2538" spans="4:4" x14ac:dyDescent="0.35">
      <c r="D2538" s="15"/>
    </row>
    <row r="2539" spans="4:4" x14ac:dyDescent="0.35">
      <c r="D2539" s="15"/>
    </row>
    <row r="2540" spans="4:4" x14ac:dyDescent="0.35">
      <c r="D2540" s="15"/>
    </row>
    <row r="2541" spans="4:4" x14ac:dyDescent="0.35">
      <c r="D2541" s="15"/>
    </row>
    <row r="2542" spans="4:4" x14ac:dyDescent="0.35">
      <c r="D2542" s="15"/>
    </row>
    <row r="2543" spans="4:4" x14ac:dyDescent="0.35">
      <c r="D2543" s="15"/>
    </row>
    <row r="2544" spans="4:4" x14ac:dyDescent="0.35">
      <c r="D2544" s="15"/>
    </row>
    <row r="2545" spans="4:4" x14ac:dyDescent="0.35">
      <c r="D2545" s="15"/>
    </row>
    <row r="2546" spans="4:4" x14ac:dyDescent="0.35">
      <c r="D2546" s="15"/>
    </row>
    <row r="2547" spans="4:4" x14ac:dyDescent="0.35">
      <c r="D2547" s="15"/>
    </row>
    <row r="2548" spans="4:4" x14ac:dyDescent="0.35">
      <c r="D2548" s="15"/>
    </row>
    <row r="2549" spans="4:4" x14ac:dyDescent="0.35">
      <c r="D2549" s="15"/>
    </row>
    <row r="2550" spans="4:4" x14ac:dyDescent="0.35">
      <c r="D2550" s="15"/>
    </row>
    <row r="2551" spans="4:4" x14ac:dyDescent="0.35">
      <c r="D2551" s="15"/>
    </row>
    <row r="2552" spans="4:4" x14ac:dyDescent="0.35">
      <c r="D2552" s="15"/>
    </row>
    <row r="2553" spans="4:4" x14ac:dyDescent="0.35">
      <c r="D2553" s="15"/>
    </row>
    <row r="2554" spans="4:4" x14ac:dyDescent="0.35">
      <c r="D2554" s="15"/>
    </row>
    <row r="2555" spans="4:4" x14ac:dyDescent="0.35">
      <c r="D2555" s="15"/>
    </row>
    <row r="2556" spans="4:4" x14ac:dyDescent="0.35">
      <c r="D2556" s="15"/>
    </row>
    <row r="2557" spans="4:4" x14ac:dyDescent="0.35">
      <c r="D2557" s="15"/>
    </row>
    <row r="2558" spans="4:4" x14ac:dyDescent="0.35">
      <c r="D2558" s="15"/>
    </row>
    <row r="2559" spans="4:4" x14ac:dyDescent="0.35">
      <c r="D2559" s="15"/>
    </row>
    <row r="2560" spans="4:4" x14ac:dyDescent="0.35">
      <c r="D2560" s="15"/>
    </row>
    <row r="2561" spans="4:4" x14ac:dyDescent="0.35">
      <c r="D2561" s="15"/>
    </row>
    <row r="2562" spans="4:4" x14ac:dyDescent="0.35">
      <c r="D2562" s="15"/>
    </row>
    <row r="2563" spans="4:4" x14ac:dyDescent="0.35">
      <c r="D2563" s="15"/>
    </row>
    <row r="2564" spans="4:4" x14ac:dyDescent="0.35">
      <c r="D2564" s="15"/>
    </row>
    <row r="2565" spans="4:4" x14ac:dyDescent="0.35">
      <c r="D2565" s="15"/>
    </row>
    <row r="2566" spans="4:4" x14ac:dyDescent="0.35">
      <c r="D2566" s="15"/>
    </row>
    <row r="2567" spans="4:4" x14ac:dyDescent="0.35">
      <c r="D2567" s="15"/>
    </row>
    <row r="2568" spans="4:4" x14ac:dyDescent="0.35">
      <c r="D2568" s="15"/>
    </row>
    <row r="2569" spans="4:4" x14ac:dyDescent="0.35">
      <c r="D2569" s="15"/>
    </row>
    <row r="2570" spans="4:4" x14ac:dyDescent="0.35">
      <c r="D2570" s="15"/>
    </row>
    <row r="2571" spans="4:4" x14ac:dyDescent="0.35">
      <c r="D2571" s="15"/>
    </row>
    <row r="2572" spans="4:4" x14ac:dyDescent="0.35">
      <c r="D2572" s="15"/>
    </row>
    <row r="2573" spans="4:4" x14ac:dyDescent="0.35">
      <c r="D2573" s="15"/>
    </row>
    <row r="2574" spans="4:4" x14ac:dyDescent="0.35">
      <c r="D2574" s="15"/>
    </row>
    <row r="2575" spans="4:4" x14ac:dyDescent="0.35">
      <c r="D2575" s="15"/>
    </row>
    <row r="2576" spans="4:4" x14ac:dyDescent="0.35">
      <c r="D2576" s="15"/>
    </row>
    <row r="2577" spans="4:4" x14ac:dyDescent="0.35">
      <c r="D2577" s="15"/>
    </row>
    <row r="2578" spans="4:4" x14ac:dyDescent="0.35">
      <c r="D2578" s="15"/>
    </row>
    <row r="2579" spans="4:4" x14ac:dyDescent="0.35">
      <c r="D2579" s="15"/>
    </row>
    <row r="2580" spans="4:4" x14ac:dyDescent="0.35">
      <c r="D2580" s="15"/>
    </row>
    <row r="2581" spans="4:4" x14ac:dyDescent="0.35">
      <c r="D2581" s="15"/>
    </row>
    <row r="2582" spans="4:4" x14ac:dyDescent="0.35">
      <c r="D2582" s="15"/>
    </row>
    <row r="2583" spans="4:4" x14ac:dyDescent="0.35">
      <c r="D2583" s="15"/>
    </row>
    <row r="2584" spans="4:4" x14ac:dyDescent="0.35">
      <c r="D2584" s="15"/>
    </row>
    <row r="2585" spans="4:4" x14ac:dyDescent="0.35">
      <c r="D2585" s="15"/>
    </row>
    <row r="2586" spans="4:4" x14ac:dyDescent="0.35">
      <c r="D2586" s="15"/>
    </row>
    <row r="2587" spans="4:4" x14ac:dyDescent="0.35">
      <c r="D2587" s="15"/>
    </row>
    <row r="2588" spans="4:4" x14ac:dyDescent="0.35">
      <c r="D2588" s="15"/>
    </row>
    <row r="2589" spans="4:4" x14ac:dyDescent="0.35">
      <c r="D2589" s="15"/>
    </row>
    <row r="2590" spans="4:4" x14ac:dyDescent="0.35">
      <c r="D2590" s="15"/>
    </row>
    <row r="2591" spans="4:4" x14ac:dyDescent="0.35">
      <c r="D2591" s="15"/>
    </row>
    <row r="2592" spans="4:4" x14ac:dyDescent="0.35">
      <c r="D2592" s="15"/>
    </row>
    <row r="2593" spans="4:4" x14ac:dyDescent="0.35">
      <c r="D2593" s="15"/>
    </row>
    <row r="2594" spans="4:4" x14ac:dyDescent="0.35">
      <c r="D2594" s="15"/>
    </row>
    <row r="2595" spans="4:4" x14ac:dyDescent="0.35">
      <c r="D2595" s="15"/>
    </row>
    <row r="2596" spans="4:4" x14ac:dyDescent="0.35">
      <c r="D2596" s="15"/>
    </row>
    <row r="2597" spans="4:4" x14ac:dyDescent="0.35">
      <c r="D2597" s="15"/>
    </row>
    <row r="2598" spans="4:4" x14ac:dyDescent="0.35">
      <c r="D2598" s="15"/>
    </row>
    <row r="2599" spans="4:4" x14ac:dyDescent="0.35">
      <c r="D2599" s="15"/>
    </row>
    <row r="2600" spans="4:4" x14ac:dyDescent="0.35">
      <c r="D2600" s="15"/>
    </row>
    <row r="2601" spans="4:4" x14ac:dyDescent="0.35">
      <c r="D2601" s="15"/>
    </row>
    <row r="2602" spans="4:4" x14ac:dyDescent="0.35">
      <c r="D2602" s="15"/>
    </row>
    <row r="2603" spans="4:4" x14ac:dyDescent="0.35">
      <c r="D2603" s="15"/>
    </row>
    <row r="2604" spans="4:4" x14ac:dyDescent="0.35">
      <c r="D2604" s="15"/>
    </row>
    <row r="2605" spans="4:4" x14ac:dyDescent="0.35">
      <c r="D2605" s="15"/>
    </row>
    <row r="2606" spans="4:4" x14ac:dyDescent="0.35">
      <c r="D2606" s="15"/>
    </row>
    <row r="2607" spans="4:4" x14ac:dyDescent="0.35">
      <c r="D2607" s="15"/>
    </row>
    <row r="2608" spans="4:4" x14ac:dyDescent="0.35">
      <c r="D2608" s="15"/>
    </row>
    <row r="2609" spans="4:4" x14ac:dyDescent="0.35">
      <c r="D2609" s="15"/>
    </row>
    <row r="2610" spans="4:4" x14ac:dyDescent="0.35">
      <c r="D2610" s="15"/>
    </row>
    <row r="2611" spans="4:4" x14ac:dyDescent="0.35">
      <c r="D2611" s="15"/>
    </row>
    <row r="2612" spans="4:4" x14ac:dyDescent="0.35">
      <c r="D2612" s="15"/>
    </row>
    <row r="2613" spans="4:4" x14ac:dyDescent="0.35">
      <c r="D2613" s="15"/>
    </row>
    <row r="2614" spans="4:4" x14ac:dyDescent="0.35">
      <c r="D2614" s="15"/>
    </row>
    <row r="2615" spans="4:4" x14ac:dyDescent="0.35">
      <c r="D2615" s="15"/>
    </row>
    <row r="2616" spans="4:4" x14ac:dyDescent="0.35">
      <c r="D2616" s="15"/>
    </row>
    <row r="2617" spans="4:4" x14ac:dyDescent="0.35">
      <c r="D2617" s="15"/>
    </row>
    <row r="2618" spans="4:4" x14ac:dyDescent="0.35">
      <c r="D2618" s="15"/>
    </row>
    <row r="2619" spans="4:4" x14ac:dyDescent="0.35">
      <c r="D2619" s="15"/>
    </row>
    <row r="2620" spans="4:4" x14ac:dyDescent="0.35">
      <c r="D2620" s="15"/>
    </row>
    <row r="2621" spans="4:4" x14ac:dyDescent="0.35">
      <c r="D2621" s="15"/>
    </row>
    <row r="2622" spans="4:4" x14ac:dyDescent="0.35">
      <c r="D2622" s="15"/>
    </row>
    <row r="2623" spans="4:4" x14ac:dyDescent="0.35">
      <c r="D2623" s="15"/>
    </row>
    <row r="2624" spans="4:4" x14ac:dyDescent="0.35">
      <c r="D2624" s="15"/>
    </row>
    <row r="2625" spans="4:4" x14ac:dyDescent="0.35">
      <c r="D2625" s="15"/>
    </row>
    <row r="2626" spans="4:4" x14ac:dyDescent="0.35">
      <c r="D2626" s="15"/>
    </row>
    <row r="2627" spans="4:4" x14ac:dyDescent="0.35">
      <c r="D2627" s="15"/>
    </row>
    <row r="2628" spans="4:4" x14ac:dyDescent="0.35">
      <c r="D2628" s="15"/>
    </row>
    <row r="2629" spans="4:4" x14ac:dyDescent="0.35">
      <c r="D2629" s="15"/>
    </row>
    <row r="2630" spans="4:4" x14ac:dyDescent="0.35">
      <c r="D2630" s="15"/>
    </row>
    <row r="2631" spans="4:4" x14ac:dyDescent="0.35">
      <c r="D2631" s="15"/>
    </row>
    <row r="2632" spans="4:4" x14ac:dyDescent="0.35">
      <c r="D2632" s="15"/>
    </row>
    <row r="2633" spans="4:4" x14ac:dyDescent="0.35">
      <c r="D2633" s="15"/>
    </row>
    <row r="2634" spans="4:4" x14ac:dyDescent="0.35">
      <c r="D2634" s="15"/>
    </row>
    <row r="2635" spans="4:4" x14ac:dyDescent="0.35">
      <c r="D2635" s="15"/>
    </row>
    <row r="2636" spans="4:4" x14ac:dyDescent="0.35">
      <c r="D2636" s="15"/>
    </row>
    <row r="2637" spans="4:4" x14ac:dyDescent="0.35">
      <c r="D2637" s="15"/>
    </row>
    <row r="2638" spans="4:4" x14ac:dyDescent="0.35">
      <c r="D2638" s="15"/>
    </row>
    <row r="2639" spans="4:4" x14ac:dyDescent="0.35">
      <c r="D2639" s="15"/>
    </row>
    <row r="2640" spans="4:4" x14ac:dyDescent="0.35">
      <c r="D2640" s="15"/>
    </row>
    <row r="2641" spans="4:4" x14ac:dyDescent="0.35">
      <c r="D2641" s="15"/>
    </row>
    <row r="2642" spans="4:4" x14ac:dyDescent="0.35">
      <c r="D2642" s="15"/>
    </row>
    <row r="2643" spans="4:4" x14ac:dyDescent="0.35">
      <c r="D2643" s="15"/>
    </row>
    <row r="2644" spans="4:4" x14ac:dyDescent="0.35">
      <c r="D2644" s="15"/>
    </row>
    <row r="2645" spans="4:4" x14ac:dyDescent="0.35">
      <c r="D2645" s="15"/>
    </row>
    <row r="2646" spans="4:4" x14ac:dyDescent="0.35">
      <c r="D2646" s="15"/>
    </row>
    <row r="2647" spans="4:4" x14ac:dyDescent="0.35">
      <c r="D2647" s="15"/>
    </row>
    <row r="2648" spans="4:4" x14ac:dyDescent="0.35">
      <c r="D2648" s="15"/>
    </row>
    <row r="2649" spans="4:4" x14ac:dyDescent="0.35">
      <c r="D2649" s="15"/>
    </row>
    <row r="2650" spans="4:4" x14ac:dyDescent="0.35">
      <c r="D2650" s="15"/>
    </row>
    <row r="2651" spans="4:4" x14ac:dyDescent="0.35">
      <c r="D2651" s="15"/>
    </row>
    <row r="2652" spans="4:4" x14ac:dyDescent="0.35">
      <c r="D2652" s="15"/>
    </row>
    <row r="2653" spans="4:4" x14ac:dyDescent="0.35">
      <c r="D2653" s="15"/>
    </row>
    <row r="2654" spans="4:4" x14ac:dyDescent="0.35">
      <c r="D2654" s="15"/>
    </row>
    <row r="2655" spans="4:4" x14ac:dyDescent="0.35">
      <c r="D2655" s="15"/>
    </row>
    <row r="2656" spans="4:4" x14ac:dyDescent="0.35">
      <c r="D2656" s="15"/>
    </row>
    <row r="2657" spans="4:4" x14ac:dyDescent="0.35">
      <c r="D2657" s="15"/>
    </row>
    <row r="2658" spans="4:4" x14ac:dyDescent="0.35">
      <c r="D2658" s="15"/>
    </row>
    <row r="2659" spans="4:4" x14ac:dyDescent="0.35">
      <c r="D2659" s="15"/>
    </row>
    <row r="2660" spans="4:4" x14ac:dyDescent="0.35">
      <c r="D2660" s="15"/>
    </row>
    <row r="2661" spans="4:4" x14ac:dyDescent="0.35">
      <c r="D2661" s="15"/>
    </row>
    <row r="2662" spans="4:4" x14ac:dyDescent="0.35">
      <c r="D2662" s="15"/>
    </row>
    <row r="2663" spans="4:4" x14ac:dyDescent="0.35">
      <c r="D2663" s="15"/>
    </row>
    <row r="2664" spans="4:4" x14ac:dyDescent="0.35">
      <c r="D2664" s="15"/>
    </row>
    <row r="2665" spans="4:4" x14ac:dyDescent="0.35">
      <c r="D2665" s="15"/>
    </row>
    <row r="2666" spans="4:4" x14ac:dyDescent="0.35">
      <c r="D2666" s="15"/>
    </row>
    <row r="2667" spans="4:4" x14ac:dyDescent="0.35">
      <c r="D2667" s="15"/>
    </row>
    <row r="2668" spans="4:4" x14ac:dyDescent="0.35">
      <c r="D2668" s="15"/>
    </row>
    <row r="2669" spans="4:4" x14ac:dyDescent="0.35">
      <c r="D2669" s="15"/>
    </row>
    <row r="2670" spans="4:4" x14ac:dyDescent="0.35">
      <c r="D2670" s="15"/>
    </row>
    <row r="2671" spans="4:4" x14ac:dyDescent="0.35">
      <c r="D2671" s="15"/>
    </row>
    <row r="2672" spans="4:4" x14ac:dyDescent="0.35">
      <c r="D2672" s="15"/>
    </row>
    <row r="2673" spans="4:4" x14ac:dyDescent="0.35">
      <c r="D2673" s="15"/>
    </row>
    <row r="2674" spans="4:4" x14ac:dyDescent="0.35">
      <c r="D2674" s="15"/>
    </row>
    <row r="2675" spans="4:4" x14ac:dyDescent="0.35">
      <c r="D2675" s="15"/>
    </row>
    <row r="2676" spans="4:4" x14ac:dyDescent="0.35">
      <c r="D2676" s="15"/>
    </row>
    <row r="2677" spans="4:4" x14ac:dyDescent="0.35">
      <c r="D2677" s="15"/>
    </row>
    <row r="2678" spans="4:4" x14ac:dyDescent="0.35">
      <c r="D2678" s="15"/>
    </row>
    <row r="2679" spans="4:4" x14ac:dyDescent="0.35">
      <c r="D2679" s="15"/>
    </row>
    <row r="2680" spans="4:4" x14ac:dyDescent="0.35">
      <c r="D2680" s="15"/>
    </row>
    <row r="2681" spans="4:4" x14ac:dyDescent="0.35">
      <c r="D2681" s="15"/>
    </row>
    <row r="2682" spans="4:4" x14ac:dyDescent="0.35">
      <c r="D2682" s="15"/>
    </row>
    <row r="2683" spans="4:4" x14ac:dyDescent="0.35">
      <c r="D2683" s="15"/>
    </row>
    <row r="2684" spans="4:4" x14ac:dyDescent="0.35">
      <c r="D2684" s="15"/>
    </row>
    <row r="2685" spans="4:4" x14ac:dyDescent="0.35">
      <c r="D2685" s="15"/>
    </row>
    <row r="2686" spans="4:4" x14ac:dyDescent="0.35">
      <c r="D2686" s="15"/>
    </row>
    <row r="2687" spans="4:4" x14ac:dyDescent="0.35">
      <c r="D2687" s="15"/>
    </row>
    <row r="2688" spans="4:4" x14ac:dyDescent="0.35">
      <c r="D2688" s="15"/>
    </row>
    <row r="2689" spans="4:4" x14ac:dyDescent="0.35">
      <c r="D2689" s="15"/>
    </row>
    <row r="2690" spans="4:4" x14ac:dyDescent="0.35">
      <c r="D2690" s="15"/>
    </row>
    <row r="2691" spans="4:4" x14ac:dyDescent="0.35">
      <c r="D2691" s="15"/>
    </row>
    <row r="2692" spans="4:4" x14ac:dyDescent="0.35">
      <c r="D2692" s="15"/>
    </row>
    <row r="2693" spans="4:4" x14ac:dyDescent="0.35">
      <c r="D2693" s="15"/>
    </row>
    <row r="2694" spans="4:4" x14ac:dyDescent="0.35">
      <c r="D2694" s="15"/>
    </row>
    <row r="2695" spans="4:4" x14ac:dyDescent="0.35">
      <c r="D2695" s="15"/>
    </row>
    <row r="2696" spans="4:4" x14ac:dyDescent="0.35">
      <c r="D2696" s="15"/>
    </row>
    <row r="2697" spans="4:4" x14ac:dyDescent="0.35">
      <c r="D2697" s="15"/>
    </row>
    <row r="2698" spans="4:4" x14ac:dyDescent="0.35">
      <c r="D2698" s="15"/>
    </row>
    <row r="2699" spans="4:4" x14ac:dyDescent="0.35">
      <c r="D2699" s="15"/>
    </row>
    <row r="2700" spans="4:4" x14ac:dyDescent="0.35">
      <c r="D2700" s="15"/>
    </row>
    <row r="2701" spans="4:4" x14ac:dyDescent="0.35">
      <c r="D2701" s="15"/>
    </row>
    <row r="2702" spans="4:4" x14ac:dyDescent="0.35">
      <c r="D2702" s="15"/>
    </row>
    <row r="2703" spans="4:4" x14ac:dyDescent="0.35">
      <c r="D2703" s="15"/>
    </row>
    <row r="2704" spans="4:4" x14ac:dyDescent="0.35">
      <c r="D2704" s="15"/>
    </row>
    <row r="2705" spans="4:4" x14ac:dyDescent="0.35">
      <c r="D2705" s="15"/>
    </row>
    <row r="2706" spans="4:4" x14ac:dyDescent="0.35">
      <c r="D2706" s="15"/>
    </row>
    <row r="2707" spans="4:4" x14ac:dyDescent="0.35">
      <c r="D2707" s="15"/>
    </row>
    <row r="2708" spans="4:4" x14ac:dyDescent="0.35">
      <c r="D2708" s="15"/>
    </row>
    <row r="2709" spans="4:4" x14ac:dyDescent="0.35">
      <c r="D2709" s="15"/>
    </row>
    <row r="2710" spans="4:4" x14ac:dyDescent="0.35">
      <c r="D2710" s="15"/>
    </row>
    <row r="2711" spans="4:4" x14ac:dyDescent="0.35">
      <c r="D2711" s="15"/>
    </row>
    <row r="2712" spans="4:4" x14ac:dyDescent="0.35">
      <c r="D2712" s="15"/>
    </row>
    <row r="2713" spans="4:4" x14ac:dyDescent="0.35">
      <c r="D2713" s="15"/>
    </row>
    <row r="2714" spans="4:4" x14ac:dyDescent="0.35">
      <c r="D2714" s="15"/>
    </row>
    <row r="2715" spans="4:4" x14ac:dyDescent="0.35">
      <c r="D2715" s="15"/>
    </row>
    <row r="2716" spans="4:4" x14ac:dyDescent="0.35">
      <c r="D2716" s="15"/>
    </row>
    <row r="2717" spans="4:4" x14ac:dyDescent="0.35">
      <c r="D2717" s="15"/>
    </row>
    <row r="2718" spans="4:4" x14ac:dyDescent="0.35">
      <c r="D2718" s="15"/>
    </row>
    <row r="2719" spans="4:4" x14ac:dyDescent="0.35">
      <c r="D2719" s="15"/>
    </row>
    <row r="2720" spans="4:4" x14ac:dyDescent="0.35">
      <c r="D2720" s="15"/>
    </row>
    <row r="2721" spans="4:4" x14ac:dyDescent="0.35">
      <c r="D2721" s="15"/>
    </row>
    <row r="2722" spans="4:4" x14ac:dyDescent="0.35">
      <c r="D2722" s="15"/>
    </row>
    <row r="2723" spans="4:4" x14ac:dyDescent="0.35">
      <c r="D2723" s="15"/>
    </row>
    <row r="2724" spans="4:4" x14ac:dyDescent="0.35">
      <c r="D2724" s="15"/>
    </row>
    <row r="2725" spans="4:4" x14ac:dyDescent="0.35">
      <c r="D2725" s="15"/>
    </row>
    <row r="2726" spans="4:4" x14ac:dyDescent="0.35">
      <c r="D2726" s="15"/>
    </row>
    <row r="2727" spans="4:4" x14ac:dyDescent="0.35">
      <c r="D2727" s="15"/>
    </row>
    <row r="2728" spans="4:4" x14ac:dyDescent="0.35">
      <c r="D2728" s="15"/>
    </row>
    <row r="2729" spans="4:4" x14ac:dyDescent="0.35">
      <c r="D2729" s="15"/>
    </row>
    <row r="2730" spans="4:4" x14ac:dyDescent="0.35">
      <c r="D2730" s="15"/>
    </row>
    <row r="2731" spans="4:4" x14ac:dyDescent="0.35">
      <c r="D2731" s="15"/>
    </row>
    <row r="2732" spans="4:4" x14ac:dyDescent="0.35">
      <c r="D2732" s="15"/>
    </row>
    <row r="2733" spans="4:4" x14ac:dyDescent="0.35">
      <c r="D2733" s="15"/>
    </row>
    <row r="2734" spans="4:4" x14ac:dyDescent="0.35">
      <c r="D2734" s="15"/>
    </row>
    <row r="2735" spans="4:4" x14ac:dyDescent="0.35">
      <c r="D2735" s="15"/>
    </row>
    <row r="2736" spans="4:4" x14ac:dyDescent="0.35">
      <c r="D2736" s="15"/>
    </row>
    <row r="2737" spans="4:4" x14ac:dyDescent="0.35">
      <c r="D2737" s="15"/>
    </row>
    <row r="2738" spans="4:4" x14ac:dyDescent="0.35">
      <c r="D2738" s="15"/>
    </row>
    <row r="2739" spans="4:4" x14ac:dyDescent="0.35">
      <c r="D2739" s="15"/>
    </row>
    <row r="2740" spans="4:4" x14ac:dyDescent="0.35">
      <c r="D2740" s="15"/>
    </row>
    <row r="2741" spans="4:4" x14ac:dyDescent="0.35">
      <c r="D2741" s="15"/>
    </row>
    <row r="2742" spans="4:4" x14ac:dyDescent="0.35">
      <c r="D2742" s="15"/>
    </row>
    <row r="2743" spans="4:4" x14ac:dyDescent="0.35">
      <c r="D2743" s="15"/>
    </row>
    <row r="2744" spans="4:4" x14ac:dyDescent="0.35">
      <c r="D2744" s="15"/>
    </row>
    <row r="2745" spans="4:4" x14ac:dyDescent="0.35">
      <c r="D2745" s="15"/>
    </row>
    <row r="2746" spans="4:4" x14ac:dyDescent="0.35">
      <c r="D2746" s="15"/>
    </row>
    <row r="2747" spans="4:4" x14ac:dyDescent="0.35">
      <c r="D2747" s="15"/>
    </row>
    <row r="2748" spans="4:4" x14ac:dyDescent="0.35">
      <c r="D2748" s="15"/>
    </row>
    <row r="2749" spans="4:4" x14ac:dyDescent="0.35">
      <c r="D2749" s="15"/>
    </row>
    <row r="2750" spans="4:4" x14ac:dyDescent="0.35">
      <c r="D2750" s="15"/>
    </row>
    <row r="2751" spans="4:4" x14ac:dyDescent="0.35">
      <c r="D2751" s="15"/>
    </row>
    <row r="2752" spans="4:4" x14ac:dyDescent="0.35">
      <c r="D2752" s="15"/>
    </row>
    <row r="2753" spans="4:4" x14ac:dyDescent="0.35">
      <c r="D2753" s="15"/>
    </row>
    <row r="2754" spans="4:4" x14ac:dyDescent="0.35">
      <c r="D2754" s="15"/>
    </row>
    <row r="2755" spans="4:4" x14ac:dyDescent="0.35">
      <c r="D2755" s="15"/>
    </row>
    <row r="2756" spans="4:4" x14ac:dyDescent="0.35">
      <c r="D2756" s="15"/>
    </row>
    <row r="2757" spans="4:4" x14ac:dyDescent="0.35">
      <c r="D2757" s="15"/>
    </row>
    <row r="2758" spans="4:4" x14ac:dyDescent="0.35">
      <c r="D2758" s="15"/>
    </row>
    <row r="2759" spans="4:4" x14ac:dyDescent="0.35">
      <c r="D2759" s="15"/>
    </row>
    <row r="2760" spans="4:4" x14ac:dyDescent="0.35">
      <c r="D2760" s="15"/>
    </row>
    <row r="2761" spans="4:4" x14ac:dyDescent="0.35">
      <c r="D2761" s="15"/>
    </row>
    <row r="2762" spans="4:4" x14ac:dyDescent="0.35">
      <c r="D2762" s="15"/>
    </row>
    <row r="2763" spans="4:4" x14ac:dyDescent="0.35">
      <c r="D2763" s="15"/>
    </row>
    <row r="2764" spans="4:4" x14ac:dyDescent="0.35">
      <c r="D2764" s="15"/>
    </row>
    <row r="2765" spans="4:4" x14ac:dyDescent="0.35">
      <c r="D2765" s="15"/>
    </row>
    <row r="2766" spans="4:4" x14ac:dyDescent="0.35">
      <c r="D2766" s="15"/>
    </row>
    <row r="2767" spans="4:4" x14ac:dyDescent="0.35">
      <c r="D2767" s="15"/>
    </row>
    <row r="2768" spans="4:4" x14ac:dyDescent="0.35">
      <c r="D2768" s="15"/>
    </row>
    <row r="2769" spans="4:4" x14ac:dyDescent="0.35">
      <c r="D2769" s="15"/>
    </row>
    <row r="2770" spans="4:4" x14ac:dyDescent="0.35">
      <c r="D2770" s="15"/>
    </row>
    <row r="2771" spans="4:4" x14ac:dyDescent="0.35">
      <c r="D2771" s="15"/>
    </row>
    <row r="2772" spans="4:4" x14ac:dyDescent="0.35">
      <c r="D2772" s="15"/>
    </row>
    <row r="2773" spans="4:4" x14ac:dyDescent="0.35">
      <c r="D2773" s="15"/>
    </row>
    <row r="2774" spans="4:4" x14ac:dyDescent="0.35">
      <c r="D2774" s="15"/>
    </row>
    <row r="2775" spans="4:4" x14ac:dyDescent="0.35">
      <c r="D2775" s="15"/>
    </row>
    <row r="2776" spans="4:4" x14ac:dyDescent="0.35">
      <c r="D2776" s="15"/>
    </row>
    <row r="2777" spans="4:4" x14ac:dyDescent="0.35">
      <c r="D2777" s="15"/>
    </row>
    <row r="2778" spans="4:4" x14ac:dyDescent="0.35">
      <c r="D2778" s="15"/>
    </row>
    <row r="2779" spans="4:4" x14ac:dyDescent="0.35">
      <c r="D2779" s="15"/>
    </row>
    <row r="2780" spans="4:4" x14ac:dyDescent="0.35">
      <c r="D2780" s="15"/>
    </row>
    <row r="2781" spans="4:4" x14ac:dyDescent="0.35">
      <c r="D2781" s="15"/>
    </row>
    <row r="2782" spans="4:4" x14ac:dyDescent="0.35">
      <c r="D2782" s="15"/>
    </row>
    <row r="2783" spans="4:4" x14ac:dyDescent="0.35">
      <c r="D2783" s="15"/>
    </row>
    <row r="2784" spans="4:4" x14ac:dyDescent="0.35">
      <c r="D2784" s="15"/>
    </row>
    <row r="2785" spans="4:4" x14ac:dyDescent="0.35">
      <c r="D2785" s="15"/>
    </row>
    <row r="2786" spans="4:4" x14ac:dyDescent="0.35">
      <c r="D2786" s="15"/>
    </row>
    <row r="2787" spans="4:4" x14ac:dyDescent="0.35">
      <c r="D2787" s="15"/>
    </row>
    <row r="2788" spans="4:4" x14ac:dyDescent="0.35">
      <c r="D2788" s="15"/>
    </row>
    <row r="2789" spans="4:4" x14ac:dyDescent="0.35">
      <c r="D2789" s="15"/>
    </row>
    <row r="2790" spans="4:4" x14ac:dyDescent="0.35">
      <c r="D2790" s="15"/>
    </row>
    <row r="2791" spans="4:4" x14ac:dyDescent="0.35">
      <c r="D2791" s="15"/>
    </row>
    <row r="2792" spans="4:4" x14ac:dyDescent="0.35">
      <c r="D2792" s="15"/>
    </row>
    <row r="2793" spans="4:4" x14ac:dyDescent="0.35">
      <c r="D2793" s="15"/>
    </row>
    <row r="2794" spans="4:4" x14ac:dyDescent="0.35">
      <c r="D2794" s="15"/>
    </row>
    <row r="2795" spans="4:4" x14ac:dyDescent="0.35">
      <c r="D2795" s="15"/>
    </row>
    <row r="2796" spans="4:4" x14ac:dyDescent="0.35">
      <c r="D2796" s="15"/>
    </row>
    <row r="2797" spans="4:4" x14ac:dyDescent="0.35">
      <c r="D2797" s="15"/>
    </row>
    <row r="2798" spans="4:4" x14ac:dyDescent="0.35">
      <c r="D2798" s="15"/>
    </row>
    <row r="2799" spans="4:4" x14ac:dyDescent="0.35">
      <c r="D2799" s="15"/>
    </row>
    <row r="2800" spans="4:4" x14ac:dyDescent="0.35">
      <c r="D2800" s="15"/>
    </row>
    <row r="2801" spans="4:4" x14ac:dyDescent="0.35">
      <c r="D2801" s="15"/>
    </row>
    <row r="2802" spans="4:4" x14ac:dyDescent="0.35">
      <c r="D2802" s="15"/>
    </row>
    <row r="2803" spans="4:4" x14ac:dyDescent="0.35">
      <c r="D2803" s="15"/>
    </row>
    <row r="2804" spans="4:4" x14ac:dyDescent="0.35">
      <c r="D2804" s="15"/>
    </row>
    <row r="2805" spans="4:4" x14ac:dyDescent="0.35">
      <c r="D2805" s="15"/>
    </row>
    <row r="2806" spans="4:4" x14ac:dyDescent="0.35">
      <c r="D2806" s="15"/>
    </row>
    <row r="2807" spans="4:4" x14ac:dyDescent="0.35">
      <c r="D2807" s="15"/>
    </row>
    <row r="2808" spans="4:4" x14ac:dyDescent="0.35">
      <c r="D2808" s="15"/>
    </row>
    <row r="2809" spans="4:4" x14ac:dyDescent="0.35">
      <c r="D2809" s="15"/>
    </row>
    <row r="2810" spans="4:4" x14ac:dyDescent="0.35">
      <c r="D2810" s="15"/>
    </row>
    <row r="2811" spans="4:4" x14ac:dyDescent="0.35">
      <c r="D2811" s="15"/>
    </row>
    <row r="2812" spans="4:4" x14ac:dyDescent="0.35">
      <c r="D2812" s="15"/>
    </row>
    <row r="2813" spans="4:4" x14ac:dyDescent="0.35">
      <c r="D2813" s="15"/>
    </row>
    <row r="2814" spans="4:4" x14ac:dyDescent="0.35">
      <c r="D2814" s="15"/>
    </row>
    <row r="2815" spans="4:4" x14ac:dyDescent="0.35">
      <c r="D2815" s="15"/>
    </row>
    <row r="2816" spans="4:4" x14ac:dyDescent="0.35">
      <c r="D2816" s="15"/>
    </row>
    <row r="2817" spans="4:4" x14ac:dyDescent="0.35">
      <c r="D2817" s="15"/>
    </row>
    <row r="2818" spans="4:4" x14ac:dyDescent="0.35">
      <c r="D2818" s="15"/>
    </row>
    <row r="2819" spans="4:4" x14ac:dyDescent="0.35">
      <c r="D2819" s="15"/>
    </row>
    <row r="2820" spans="4:4" x14ac:dyDescent="0.35">
      <c r="D2820" s="15"/>
    </row>
    <row r="2821" spans="4:4" x14ac:dyDescent="0.35">
      <c r="D2821" s="15"/>
    </row>
    <row r="2822" spans="4:4" x14ac:dyDescent="0.35">
      <c r="D2822" s="15"/>
    </row>
    <row r="2823" spans="4:4" x14ac:dyDescent="0.35">
      <c r="D2823" s="15"/>
    </row>
    <row r="2824" spans="4:4" x14ac:dyDescent="0.35">
      <c r="D2824" s="15"/>
    </row>
    <row r="2825" spans="4:4" x14ac:dyDescent="0.35">
      <c r="D2825" s="15"/>
    </row>
    <row r="2826" spans="4:4" x14ac:dyDescent="0.35">
      <c r="D2826" s="15"/>
    </row>
    <row r="2827" spans="4:4" x14ac:dyDescent="0.35">
      <c r="D2827" s="15"/>
    </row>
    <row r="2828" spans="4:4" x14ac:dyDescent="0.35">
      <c r="D2828" s="15"/>
    </row>
    <row r="2829" spans="4:4" x14ac:dyDescent="0.35">
      <c r="D2829" s="15"/>
    </row>
    <row r="2830" spans="4:4" x14ac:dyDescent="0.35">
      <c r="D2830" s="15"/>
    </row>
    <row r="2831" spans="4:4" x14ac:dyDescent="0.35">
      <c r="D2831" s="15"/>
    </row>
    <row r="2832" spans="4:4" x14ac:dyDescent="0.35">
      <c r="D2832" s="15"/>
    </row>
    <row r="2833" spans="4:4" x14ac:dyDescent="0.35">
      <c r="D2833" s="15"/>
    </row>
    <row r="2834" spans="4:4" x14ac:dyDescent="0.35">
      <c r="D2834" s="15"/>
    </row>
    <row r="2835" spans="4:4" x14ac:dyDescent="0.35">
      <c r="D2835" s="15"/>
    </row>
    <row r="2836" spans="4:4" x14ac:dyDescent="0.35">
      <c r="D2836" s="15"/>
    </row>
    <row r="2837" spans="4:4" x14ac:dyDescent="0.35">
      <c r="D2837" s="15"/>
    </row>
    <row r="2838" spans="4:4" x14ac:dyDescent="0.35">
      <c r="D2838" s="15"/>
    </row>
    <row r="2839" spans="4:4" x14ac:dyDescent="0.35">
      <c r="D2839" s="15"/>
    </row>
    <row r="2840" spans="4:4" x14ac:dyDescent="0.35">
      <c r="D2840" s="15"/>
    </row>
    <row r="2841" spans="4:4" x14ac:dyDescent="0.35">
      <c r="D2841" s="15"/>
    </row>
    <row r="2842" spans="4:4" x14ac:dyDescent="0.35">
      <c r="D2842" s="15"/>
    </row>
    <row r="2843" spans="4:4" x14ac:dyDescent="0.35">
      <c r="D2843" s="15"/>
    </row>
    <row r="2844" spans="4:4" x14ac:dyDescent="0.35">
      <c r="D2844" s="15"/>
    </row>
    <row r="2845" spans="4:4" x14ac:dyDescent="0.35">
      <c r="D2845" s="15"/>
    </row>
    <row r="2846" spans="4:4" x14ac:dyDescent="0.35">
      <c r="D2846" s="15"/>
    </row>
    <row r="2847" spans="4:4" x14ac:dyDescent="0.35">
      <c r="D2847" s="15"/>
    </row>
    <row r="2848" spans="4:4" x14ac:dyDescent="0.35">
      <c r="D2848" s="15"/>
    </row>
    <row r="2849" spans="4:4" x14ac:dyDescent="0.35">
      <c r="D2849" s="15"/>
    </row>
    <row r="2850" spans="4:4" x14ac:dyDescent="0.35">
      <c r="D2850" s="15"/>
    </row>
    <row r="2851" spans="4:4" x14ac:dyDescent="0.35">
      <c r="D2851" s="15"/>
    </row>
    <row r="2852" spans="4:4" x14ac:dyDescent="0.35">
      <c r="D2852" s="15"/>
    </row>
    <row r="2853" spans="4:4" x14ac:dyDescent="0.35">
      <c r="D2853" s="15"/>
    </row>
    <row r="2854" spans="4:4" x14ac:dyDescent="0.35">
      <c r="D2854" s="15"/>
    </row>
    <row r="2855" spans="4:4" x14ac:dyDescent="0.35">
      <c r="D2855" s="15"/>
    </row>
    <row r="2856" spans="4:4" x14ac:dyDescent="0.35">
      <c r="D2856" s="15"/>
    </row>
    <row r="2857" spans="4:4" x14ac:dyDescent="0.35">
      <c r="D2857" s="15"/>
    </row>
    <row r="2858" spans="4:4" x14ac:dyDescent="0.35">
      <c r="D2858" s="15"/>
    </row>
    <row r="2859" spans="4:4" x14ac:dyDescent="0.35">
      <c r="D2859" s="15"/>
    </row>
    <row r="2860" spans="4:4" x14ac:dyDescent="0.35">
      <c r="D2860" s="15"/>
    </row>
    <row r="2861" spans="4:4" x14ac:dyDescent="0.35">
      <c r="D2861" s="15"/>
    </row>
    <row r="2862" spans="4:4" x14ac:dyDescent="0.35">
      <c r="D2862" s="15"/>
    </row>
    <row r="2863" spans="4:4" x14ac:dyDescent="0.35">
      <c r="D2863" s="15"/>
    </row>
    <row r="2864" spans="4:4" x14ac:dyDescent="0.35">
      <c r="D2864" s="15"/>
    </row>
    <row r="2865" spans="4:4" x14ac:dyDescent="0.35">
      <c r="D2865" s="15"/>
    </row>
    <row r="2866" spans="4:4" x14ac:dyDescent="0.35">
      <c r="D2866" s="15"/>
    </row>
    <row r="2867" spans="4:4" x14ac:dyDescent="0.35">
      <c r="D2867" s="15"/>
    </row>
    <row r="2868" spans="4:4" x14ac:dyDescent="0.35">
      <c r="D2868" s="15"/>
    </row>
    <row r="2869" spans="4:4" x14ac:dyDescent="0.35">
      <c r="D2869" s="15"/>
    </row>
    <row r="2870" spans="4:4" x14ac:dyDescent="0.35">
      <c r="D2870" s="15"/>
    </row>
    <row r="2871" spans="4:4" x14ac:dyDescent="0.35">
      <c r="D2871" s="15"/>
    </row>
    <row r="2872" spans="4:4" x14ac:dyDescent="0.35">
      <c r="D2872" s="15"/>
    </row>
    <row r="2873" spans="4:4" x14ac:dyDescent="0.35">
      <c r="D2873" s="15"/>
    </row>
    <row r="2874" spans="4:4" x14ac:dyDescent="0.35">
      <c r="D2874" s="15"/>
    </row>
    <row r="2875" spans="4:4" x14ac:dyDescent="0.35">
      <c r="D2875" s="15"/>
    </row>
    <row r="2876" spans="4:4" x14ac:dyDescent="0.35">
      <c r="D2876" s="15"/>
    </row>
    <row r="2877" spans="4:4" x14ac:dyDescent="0.35">
      <c r="D2877" s="15"/>
    </row>
    <row r="2878" spans="4:4" x14ac:dyDescent="0.35">
      <c r="D2878" s="15"/>
    </row>
    <row r="2879" spans="4:4" x14ac:dyDescent="0.35">
      <c r="D2879" s="15"/>
    </row>
    <row r="2880" spans="4:4" x14ac:dyDescent="0.35">
      <c r="D2880" s="15"/>
    </row>
    <row r="2881" spans="4:4" x14ac:dyDescent="0.35">
      <c r="D2881" s="15"/>
    </row>
    <row r="2882" spans="4:4" x14ac:dyDescent="0.35">
      <c r="D2882" s="15"/>
    </row>
    <row r="2883" spans="4:4" x14ac:dyDescent="0.35">
      <c r="D2883" s="15"/>
    </row>
    <row r="2884" spans="4:4" x14ac:dyDescent="0.35">
      <c r="D2884" s="15"/>
    </row>
    <row r="2885" spans="4:4" x14ac:dyDescent="0.35">
      <c r="D2885" s="15"/>
    </row>
    <row r="2886" spans="4:4" x14ac:dyDescent="0.35">
      <c r="D2886" s="15"/>
    </row>
    <row r="2887" spans="4:4" x14ac:dyDescent="0.35">
      <c r="D2887" s="15"/>
    </row>
    <row r="2888" spans="4:4" x14ac:dyDescent="0.35">
      <c r="D2888" s="15"/>
    </row>
    <row r="2889" spans="4:4" x14ac:dyDescent="0.35">
      <c r="D2889" s="15"/>
    </row>
    <row r="2890" spans="4:4" x14ac:dyDescent="0.35">
      <c r="D2890" s="15"/>
    </row>
    <row r="2891" spans="4:4" x14ac:dyDescent="0.35">
      <c r="D2891" s="15"/>
    </row>
    <row r="2892" spans="4:4" x14ac:dyDescent="0.35">
      <c r="D2892" s="15"/>
    </row>
    <row r="2893" spans="4:4" x14ac:dyDescent="0.35">
      <c r="D2893" s="15"/>
    </row>
    <row r="2894" spans="4:4" x14ac:dyDescent="0.35">
      <c r="D2894" s="15"/>
    </row>
    <row r="2895" spans="4:4" x14ac:dyDescent="0.35">
      <c r="D2895" s="15"/>
    </row>
    <row r="2896" spans="4:4" x14ac:dyDescent="0.35">
      <c r="D2896" s="15"/>
    </row>
    <row r="2897" spans="4:4" x14ac:dyDescent="0.35">
      <c r="D2897" s="15"/>
    </row>
    <row r="2898" spans="4:4" x14ac:dyDescent="0.35">
      <c r="D2898" s="15"/>
    </row>
    <row r="2899" spans="4:4" x14ac:dyDescent="0.35">
      <c r="D2899" s="15"/>
    </row>
    <row r="2900" spans="4:4" x14ac:dyDescent="0.35">
      <c r="D2900" s="15"/>
    </row>
    <row r="2901" spans="4:4" x14ac:dyDescent="0.35">
      <c r="D2901" s="15"/>
    </row>
    <row r="2902" spans="4:4" x14ac:dyDescent="0.35">
      <c r="D2902" s="15"/>
    </row>
    <row r="2903" spans="4:4" x14ac:dyDescent="0.35">
      <c r="D2903" s="15"/>
    </row>
    <row r="2904" spans="4:4" x14ac:dyDescent="0.35">
      <c r="D2904" s="15"/>
    </row>
    <row r="2905" spans="4:4" x14ac:dyDescent="0.35">
      <c r="D2905" s="15"/>
    </row>
    <row r="2906" spans="4:4" x14ac:dyDescent="0.35">
      <c r="D2906" s="15"/>
    </row>
    <row r="2907" spans="4:4" x14ac:dyDescent="0.35">
      <c r="D2907" s="15"/>
    </row>
    <row r="2908" spans="4:4" x14ac:dyDescent="0.35">
      <c r="D2908" s="15"/>
    </row>
    <row r="2909" spans="4:4" x14ac:dyDescent="0.35">
      <c r="D2909" s="15"/>
    </row>
    <row r="2910" spans="4:4" x14ac:dyDescent="0.35">
      <c r="D2910" s="15"/>
    </row>
    <row r="2911" spans="4:4" x14ac:dyDescent="0.35">
      <c r="D2911" s="15"/>
    </row>
    <row r="2912" spans="4:4" x14ac:dyDescent="0.35">
      <c r="D2912" s="15"/>
    </row>
    <row r="2913" spans="4:4" x14ac:dyDescent="0.35">
      <c r="D2913" s="15"/>
    </row>
    <row r="2914" spans="4:4" x14ac:dyDescent="0.35">
      <c r="D2914" s="15"/>
    </row>
    <row r="2915" spans="4:4" x14ac:dyDescent="0.35">
      <c r="D2915" s="15"/>
    </row>
    <row r="2916" spans="4:4" x14ac:dyDescent="0.35">
      <c r="D2916" s="15"/>
    </row>
    <row r="2917" spans="4:4" x14ac:dyDescent="0.35">
      <c r="D2917" s="15"/>
    </row>
    <row r="2918" spans="4:4" x14ac:dyDescent="0.35">
      <c r="D2918" s="15"/>
    </row>
    <row r="2919" spans="4:4" x14ac:dyDescent="0.35">
      <c r="D2919" s="15"/>
    </row>
    <row r="2920" spans="4:4" x14ac:dyDescent="0.35">
      <c r="D2920" s="15"/>
    </row>
    <row r="2921" spans="4:4" x14ac:dyDescent="0.35">
      <c r="D2921" s="15"/>
    </row>
    <row r="2922" spans="4:4" x14ac:dyDescent="0.35">
      <c r="D2922" s="15"/>
    </row>
    <row r="2923" spans="4:4" x14ac:dyDescent="0.35">
      <c r="D2923" s="15"/>
    </row>
    <row r="2924" spans="4:4" x14ac:dyDescent="0.35">
      <c r="D2924" s="15"/>
    </row>
    <row r="2925" spans="4:4" x14ac:dyDescent="0.35">
      <c r="D2925" s="15"/>
    </row>
    <row r="2926" spans="4:4" x14ac:dyDescent="0.35">
      <c r="D2926" s="15"/>
    </row>
    <row r="2927" spans="4:4" x14ac:dyDescent="0.35">
      <c r="D2927" s="15"/>
    </row>
    <row r="2928" spans="4:4" x14ac:dyDescent="0.35">
      <c r="D2928" s="15"/>
    </row>
    <row r="2929" spans="4:4" x14ac:dyDescent="0.35">
      <c r="D2929" s="15"/>
    </row>
    <row r="2930" spans="4:4" x14ac:dyDescent="0.35">
      <c r="D2930" s="15"/>
    </row>
    <row r="2931" spans="4:4" x14ac:dyDescent="0.35">
      <c r="D2931" s="15"/>
    </row>
    <row r="2932" spans="4:4" x14ac:dyDescent="0.35">
      <c r="D2932" s="15"/>
    </row>
    <row r="2933" spans="4:4" x14ac:dyDescent="0.35">
      <c r="D2933" s="15"/>
    </row>
    <row r="2934" spans="4:4" x14ac:dyDescent="0.35">
      <c r="D2934" s="15"/>
    </row>
    <row r="2935" spans="4:4" x14ac:dyDescent="0.35">
      <c r="D2935" s="15"/>
    </row>
    <row r="2936" spans="4:4" x14ac:dyDescent="0.35">
      <c r="D2936" s="15"/>
    </row>
    <row r="2937" spans="4:4" x14ac:dyDescent="0.35">
      <c r="D2937" s="15"/>
    </row>
    <row r="2938" spans="4:4" x14ac:dyDescent="0.35">
      <c r="D2938" s="15"/>
    </row>
    <row r="2939" spans="4:4" x14ac:dyDescent="0.35">
      <c r="D2939" s="15"/>
    </row>
    <row r="2940" spans="4:4" x14ac:dyDescent="0.35">
      <c r="D2940" s="15"/>
    </row>
    <row r="2941" spans="4:4" x14ac:dyDescent="0.35">
      <c r="D2941" s="15"/>
    </row>
    <row r="2942" spans="4:4" x14ac:dyDescent="0.35">
      <c r="D2942" s="15"/>
    </row>
    <row r="2943" spans="4:4" x14ac:dyDescent="0.35">
      <c r="D2943" s="15"/>
    </row>
    <row r="2944" spans="4:4" x14ac:dyDescent="0.35">
      <c r="D2944" s="15"/>
    </row>
    <row r="2945" spans="4:4" x14ac:dyDescent="0.35">
      <c r="D2945" s="15"/>
    </row>
    <row r="2946" spans="4:4" x14ac:dyDescent="0.35">
      <c r="D2946" s="15"/>
    </row>
    <row r="2947" spans="4:4" x14ac:dyDescent="0.35">
      <c r="D2947" s="15"/>
    </row>
    <row r="2948" spans="4:4" x14ac:dyDescent="0.35">
      <c r="D2948" s="15"/>
    </row>
    <row r="2949" spans="4:4" x14ac:dyDescent="0.35">
      <c r="D2949" s="15"/>
    </row>
    <row r="2950" spans="4:4" x14ac:dyDescent="0.35">
      <c r="D2950" s="15"/>
    </row>
    <row r="2951" spans="4:4" x14ac:dyDescent="0.35">
      <c r="D2951" s="15"/>
    </row>
    <row r="2952" spans="4:4" x14ac:dyDescent="0.35">
      <c r="D2952" s="15"/>
    </row>
    <row r="2953" spans="4:4" x14ac:dyDescent="0.35">
      <c r="D2953" s="15"/>
    </row>
    <row r="2954" spans="4:4" x14ac:dyDescent="0.35">
      <c r="D2954" s="15"/>
    </row>
    <row r="2955" spans="4:4" x14ac:dyDescent="0.35">
      <c r="D2955" s="15"/>
    </row>
    <row r="2956" spans="4:4" x14ac:dyDescent="0.35">
      <c r="D2956" s="15"/>
    </row>
    <row r="2957" spans="4:4" x14ac:dyDescent="0.35">
      <c r="D2957" s="15"/>
    </row>
    <row r="2958" spans="4:4" x14ac:dyDescent="0.35">
      <c r="D2958" s="15"/>
    </row>
    <row r="2959" spans="4:4" x14ac:dyDescent="0.35">
      <c r="D2959" s="15"/>
    </row>
    <row r="2960" spans="4:4" x14ac:dyDescent="0.35">
      <c r="D2960" s="15"/>
    </row>
    <row r="2961" spans="4:4" x14ac:dyDescent="0.35">
      <c r="D2961" s="15"/>
    </row>
    <row r="2962" spans="4:4" x14ac:dyDescent="0.35">
      <c r="D2962" s="15"/>
    </row>
    <row r="2963" spans="4:4" x14ac:dyDescent="0.35">
      <c r="D2963" s="15"/>
    </row>
    <row r="2964" spans="4:4" x14ac:dyDescent="0.35">
      <c r="D2964" s="15"/>
    </row>
    <row r="2965" spans="4:4" x14ac:dyDescent="0.35">
      <c r="D2965" s="15"/>
    </row>
    <row r="2966" spans="4:4" x14ac:dyDescent="0.35">
      <c r="D2966" s="15"/>
    </row>
    <row r="2967" spans="4:4" x14ac:dyDescent="0.35">
      <c r="D2967" s="15"/>
    </row>
    <row r="2968" spans="4:4" x14ac:dyDescent="0.35">
      <c r="D2968" s="15"/>
    </row>
    <row r="2969" spans="4:4" x14ac:dyDescent="0.35">
      <c r="D2969" s="15"/>
    </row>
    <row r="2970" spans="4:4" x14ac:dyDescent="0.35">
      <c r="D2970" s="15"/>
    </row>
    <row r="2971" spans="4:4" x14ac:dyDescent="0.35">
      <c r="D2971" s="15"/>
    </row>
    <row r="2972" spans="4:4" x14ac:dyDescent="0.35">
      <c r="D2972" s="15"/>
    </row>
    <row r="2973" spans="4:4" x14ac:dyDescent="0.35">
      <c r="D2973" s="15"/>
    </row>
    <row r="2974" spans="4:4" x14ac:dyDescent="0.35">
      <c r="D2974" s="15"/>
    </row>
    <row r="2975" spans="4:4" x14ac:dyDescent="0.35">
      <c r="D2975" s="15"/>
    </row>
    <row r="2976" spans="4:4" x14ac:dyDescent="0.35">
      <c r="D2976" s="15"/>
    </row>
    <row r="2977" spans="4:4" x14ac:dyDescent="0.35">
      <c r="D2977" s="15"/>
    </row>
    <row r="2978" spans="4:4" x14ac:dyDescent="0.35">
      <c r="D2978" s="15"/>
    </row>
    <row r="2979" spans="4:4" x14ac:dyDescent="0.35">
      <c r="D2979" s="15"/>
    </row>
    <row r="2980" spans="4:4" x14ac:dyDescent="0.35">
      <c r="D2980" s="15"/>
    </row>
    <row r="2981" spans="4:4" x14ac:dyDescent="0.35">
      <c r="D2981" s="15"/>
    </row>
    <row r="2982" spans="4:4" x14ac:dyDescent="0.35">
      <c r="D2982" s="15"/>
    </row>
    <row r="2983" spans="4:4" x14ac:dyDescent="0.35">
      <c r="D2983" s="15"/>
    </row>
    <row r="2984" spans="4:4" x14ac:dyDescent="0.35">
      <c r="D2984" s="15"/>
    </row>
    <row r="2985" spans="4:4" x14ac:dyDescent="0.35">
      <c r="D2985" s="15"/>
    </row>
    <row r="2986" spans="4:4" x14ac:dyDescent="0.35">
      <c r="D2986" s="15"/>
    </row>
    <row r="2987" spans="4:4" x14ac:dyDescent="0.35">
      <c r="D2987" s="15"/>
    </row>
    <row r="2988" spans="4:4" x14ac:dyDescent="0.35">
      <c r="D2988" s="15"/>
    </row>
    <row r="2989" spans="4:4" x14ac:dyDescent="0.35">
      <c r="D2989" s="15"/>
    </row>
    <row r="2990" spans="4:4" x14ac:dyDescent="0.35">
      <c r="D2990" s="15"/>
    </row>
    <row r="2991" spans="4:4" x14ac:dyDescent="0.35">
      <c r="D2991" s="15"/>
    </row>
    <row r="2992" spans="4:4" x14ac:dyDescent="0.35">
      <c r="D2992" s="15"/>
    </row>
    <row r="2993" spans="4:4" x14ac:dyDescent="0.35">
      <c r="D2993" s="15"/>
    </row>
    <row r="2994" spans="4:4" x14ac:dyDescent="0.35">
      <c r="D2994" s="15"/>
    </row>
    <row r="2995" spans="4:4" x14ac:dyDescent="0.35">
      <c r="D2995" s="15"/>
    </row>
    <row r="2996" spans="4:4" x14ac:dyDescent="0.35">
      <c r="D2996" s="15"/>
    </row>
    <row r="2997" spans="4:4" x14ac:dyDescent="0.35">
      <c r="D2997" s="15"/>
    </row>
    <row r="2998" spans="4:4" x14ac:dyDescent="0.35">
      <c r="D2998" s="15"/>
    </row>
    <row r="2999" spans="4:4" x14ac:dyDescent="0.35">
      <c r="D2999" s="15"/>
    </row>
    <row r="3000" spans="4:4" x14ac:dyDescent="0.35">
      <c r="D3000" s="15"/>
    </row>
    <row r="3001" spans="4:4" x14ac:dyDescent="0.35">
      <c r="D3001" s="15"/>
    </row>
    <row r="3002" spans="4:4" x14ac:dyDescent="0.35">
      <c r="D3002" s="15"/>
    </row>
    <row r="3003" spans="4:4" x14ac:dyDescent="0.35">
      <c r="D3003" s="15"/>
    </row>
    <row r="3004" spans="4:4" x14ac:dyDescent="0.35">
      <c r="D3004" s="15"/>
    </row>
    <row r="3005" spans="4:4" x14ac:dyDescent="0.35">
      <c r="D3005" s="15"/>
    </row>
    <row r="3006" spans="4:4" x14ac:dyDescent="0.35">
      <c r="D3006" s="15"/>
    </row>
    <row r="3007" spans="4:4" x14ac:dyDescent="0.35">
      <c r="D3007" s="15"/>
    </row>
    <row r="3008" spans="4:4" x14ac:dyDescent="0.35">
      <c r="D3008" s="15"/>
    </row>
    <row r="3009" spans="4:4" x14ac:dyDescent="0.35">
      <c r="D3009" s="15"/>
    </row>
    <row r="3010" spans="4:4" x14ac:dyDescent="0.35">
      <c r="D3010" s="15"/>
    </row>
    <row r="3011" spans="4:4" x14ac:dyDescent="0.35">
      <c r="D3011" s="15"/>
    </row>
    <row r="3012" spans="4:4" x14ac:dyDescent="0.35">
      <c r="D3012" s="15"/>
    </row>
    <row r="3013" spans="4:4" x14ac:dyDescent="0.35">
      <c r="D3013" s="15"/>
    </row>
    <row r="3014" spans="4:4" x14ac:dyDescent="0.35">
      <c r="D3014" s="15"/>
    </row>
    <row r="3015" spans="4:4" x14ac:dyDescent="0.35">
      <c r="D3015" s="15"/>
    </row>
    <row r="3016" spans="4:4" x14ac:dyDescent="0.35">
      <c r="D3016" s="15"/>
    </row>
    <row r="3017" spans="4:4" x14ac:dyDescent="0.35">
      <c r="D3017" s="15"/>
    </row>
    <row r="3018" spans="4:4" x14ac:dyDescent="0.35">
      <c r="D3018" s="15"/>
    </row>
    <row r="3019" spans="4:4" x14ac:dyDescent="0.35">
      <c r="D3019" s="15"/>
    </row>
    <row r="3020" spans="4:4" x14ac:dyDescent="0.35">
      <c r="D3020" s="15"/>
    </row>
    <row r="3021" spans="4:4" x14ac:dyDescent="0.35">
      <c r="D3021" s="15"/>
    </row>
    <row r="3022" spans="4:4" x14ac:dyDescent="0.35">
      <c r="D3022" s="15"/>
    </row>
    <row r="3023" spans="4:4" x14ac:dyDescent="0.35">
      <c r="D3023" s="15"/>
    </row>
    <row r="3024" spans="4:4" x14ac:dyDescent="0.35">
      <c r="D3024" s="15"/>
    </row>
    <row r="3025" spans="4:4" x14ac:dyDescent="0.35">
      <c r="D3025" s="15"/>
    </row>
    <row r="3026" spans="4:4" x14ac:dyDescent="0.35">
      <c r="D3026" s="15"/>
    </row>
    <row r="3027" spans="4:4" x14ac:dyDescent="0.35">
      <c r="D3027" s="15"/>
    </row>
    <row r="3028" spans="4:4" x14ac:dyDescent="0.35">
      <c r="D3028" s="15"/>
    </row>
    <row r="3029" spans="4:4" x14ac:dyDescent="0.35">
      <c r="D3029" s="15"/>
    </row>
    <row r="3030" spans="4:4" x14ac:dyDescent="0.35">
      <c r="D3030" s="15"/>
    </row>
    <row r="3031" spans="4:4" x14ac:dyDescent="0.35">
      <c r="D3031" s="15"/>
    </row>
    <row r="3032" spans="4:4" x14ac:dyDescent="0.35">
      <c r="D3032" s="15"/>
    </row>
    <row r="3033" spans="4:4" x14ac:dyDescent="0.35">
      <c r="D3033" s="15"/>
    </row>
    <row r="3034" spans="4:4" x14ac:dyDescent="0.35">
      <c r="D3034" s="15"/>
    </row>
    <row r="3035" spans="4:4" x14ac:dyDescent="0.35">
      <c r="D3035" s="15"/>
    </row>
    <row r="3036" spans="4:4" x14ac:dyDescent="0.35">
      <c r="D3036" s="15"/>
    </row>
    <row r="3037" spans="4:4" x14ac:dyDescent="0.35">
      <c r="D3037" s="15"/>
    </row>
    <row r="3038" spans="4:4" x14ac:dyDescent="0.35">
      <c r="D3038" s="15"/>
    </row>
    <row r="3039" spans="4:4" x14ac:dyDescent="0.35">
      <c r="D3039" s="15"/>
    </row>
    <row r="3040" spans="4:4" x14ac:dyDescent="0.35">
      <c r="D3040" s="15"/>
    </row>
    <row r="3041" spans="4:4" x14ac:dyDescent="0.35">
      <c r="D3041" s="15"/>
    </row>
    <row r="3042" spans="4:4" x14ac:dyDescent="0.35">
      <c r="D3042" s="15"/>
    </row>
    <row r="3043" spans="4:4" x14ac:dyDescent="0.35">
      <c r="D3043" s="15"/>
    </row>
    <row r="3044" spans="4:4" x14ac:dyDescent="0.35">
      <c r="D3044" s="15"/>
    </row>
    <row r="3045" spans="4:4" x14ac:dyDescent="0.35">
      <c r="D3045" s="15"/>
    </row>
    <row r="3046" spans="4:4" x14ac:dyDescent="0.35">
      <c r="D3046" s="15"/>
    </row>
    <row r="3047" spans="4:4" x14ac:dyDescent="0.35">
      <c r="D3047" s="15"/>
    </row>
    <row r="3048" spans="4:4" x14ac:dyDescent="0.35">
      <c r="D3048" s="15"/>
    </row>
    <row r="3049" spans="4:4" x14ac:dyDescent="0.35">
      <c r="D3049" s="15"/>
    </row>
    <row r="3050" spans="4:4" x14ac:dyDescent="0.35">
      <c r="D3050" s="15"/>
    </row>
    <row r="3051" spans="4:4" x14ac:dyDescent="0.35">
      <c r="D3051" s="15"/>
    </row>
    <row r="3052" spans="4:4" x14ac:dyDescent="0.35">
      <c r="D3052" s="15"/>
    </row>
    <row r="3053" spans="4:4" x14ac:dyDescent="0.35">
      <c r="D3053" s="15"/>
    </row>
    <row r="3054" spans="4:4" x14ac:dyDescent="0.35">
      <c r="D3054" s="15"/>
    </row>
    <row r="3055" spans="4:4" x14ac:dyDescent="0.35">
      <c r="D3055" s="15"/>
    </row>
    <row r="3056" spans="4:4" x14ac:dyDescent="0.35">
      <c r="D3056" s="15"/>
    </row>
    <row r="3057" spans="4:4" x14ac:dyDescent="0.35">
      <c r="D3057" s="15"/>
    </row>
    <row r="3058" spans="4:4" x14ac:dyDescent="0.35">
      <c r="D3058" s="15"/>
    </row>
    <row r="3059" spans="4:4" x14ac:dyDescent="0.35">
      <c r="D3059" s="15"/>
    </row>
    <row r="3060" spans="4:4" x14ac:dyDescent="0.35">
      <c r="D3060" s="15"/>
    </row>
    <row r="3061" spans="4:4" x14ac:dyDescent="0.35">
      <c r="D3061" s="15"/>
    </row>
    <row r="3062" spans="4:4" x14ac:dyDescent="0.35">
      <c r="D3062" s="15"/>
    </row>
    <row r="3063" spans="4:4" x14ac:dyDescent="0.35">
      <c r="D3063" s="15"/>
    </row>
    <row r="3064" spans="4:4" x14ac:dyDescent="0.35">
      <c r="D3064" s="15"/>
    </row>
    <row r="3065" spans="4:4" x14ac:dyDescent="0.35">
      <c r="D3065" s="15"/>
    </row>
    <row r="3066" spans="4:4" x14ac:dyDescent="0.35">
      <c r="D3066" s="15"/>
    </row>
    <row r="3067" spans="4:4" x14ac:dyDescent="0.35">
      <c r="D3067" s="15"/>
    </row>
    <row r="3068" spans="4:4" x14ac:dyDescent="0.35">
      <c r="D3068" s="15"/>
    </row>
    <row r="3069" spans="4:4" x14ac:dyDescent="0.35">
      <c r="D3069" s="15"/>
    </row>
    <row r="3070" spans="4:4" x14ac:dyDescent="0.35">
      <c r="D3070" s="15"/>
    </row>
    <row r="3071" spans="4:4" x14ac:dyDescent="0.35">
      <c r="D3071" s="15"/>
    </row>
    <row r="3072" spans="4:4" x14ac:dyDescent="0.35">
      <c r="D3072" s="15"/>
    </row>
    <row r="3073" spans="4:4" x14ac:dyDescent="0.35">
      <c r="D3073" s="15"/>
    </row>
    <row r="3074" spans="4:4" x14ac:dyDescent="0.35">
      <c r="D3074" s="15"/>
    </row>
    <row r="3075" spans="4:4" x14ac:dyDescent="0.35">
      <c r="D3075" s="15"/>
    </row>
    <row r="3076" spans="4:4" x14ac:dyDescent="0.35">
      <c r="D3076" s="15"/>
    </row>
    <row r="3077" spans="4:4" x14ac:dyDescent="0.35">
      <c r="D3077" s="15"/>
    </row>
    <row r="3078" spans="4:4" x14ac:dyDescent="0.35">
      <c r="D3078" s="15"/>
    </row>
    <row r="3079" spans="4:4" x14ac:dyDescent="0.35">
      <c r="D3079" s="15"/>
    </row>
    <row r="3080" spans="4:4" x14ac:dyDescent="0.35">
      <c r="D3080" s="15"/>
    </row>
    <row r="3081" spans="4:4" x14ac:dyDescent="0.35">
      <c r="D3081" s="15"/>
    </row>
    <row r="3082" spans="4:4" x14ac:dyDescent="0.35">
      <c r="D3082" s="15"/>
    </row>
    <row r="3083" spans="4:4" x14ac:dyDescent="0.35">
      <c r="D3083" s="15"/>
    </row>
    <row r="3084" spans="4:4" x14ac:dyDescent="0.35">
      <c r="D3084" s="15"/>
    </row>
    <row r="3085" spans="4:4" x14ac:dyDescent="0.35">
      <c r="D3085" s="15"/>
    </row>
    <row r="3086" spans="4:4" x14ac:dyDescent="0.35">
      <c r="D3086" s="15"/>
    </row>
    <row r="3087" spans="4:4" x14ac:dyDescent="0.35">
      <c r="D3087" s="15"/>
    </row>
    <row r="3088" spans="4:4" x14ac:dyDescent="0.35">
      <c r="D3088" s="15"/>
    </row>
    <row r="3089" spans="4:4" x14ac:dyDescent="0.35">
      <c r="D3089" s="15"/>
    </row>
    <row r="3090" spans="4:4" x14ac:dyDescent="0.35">
      <c r="D3090" s="15"/>
    </row>
    <row r="3091" spans="4:4" x14ac:dyDescent="0.35">
      <c r="D3091" s="15"/>
    </row>
    <row r="3092" spans="4:4" x14ac:dyDescent="0.35">
      <c r="D3092" s="15"/>
    </row>
    <row r="3093" spans="4:4" x14ac:dyDescent="0.35">
      <c r="D3093" s="15"/>
    </row>
    <row r="3094" spans="4:4" x14ac:dyDescent="0.35">
      <c r="D3094" s="15"/>
    </row>
    <row r="3095" spans="4:4" x14ac:dyDescent="0.35">
      <c r="D3095" s="15"/>
    </row>
    <row r="3096" spans="4:4" x14ac:dyDescent="0.35">
      <c r="D3096" s="15"/>
    </row>
    <row r="3097" spans="4:4" x14ac:dyDescent="0.35">
      <c r="D3097" s="15"/>
    </row>
    <row r="3098" spans="4:4" x14ac:dyDescent="0.35">
      <c r="D3098" s="15"/>
    </row>
    <row r="3099" spans="4:4" x14ac:dyDescent="0.35">
      <c r="D3099" s="15"/>
    </row>
    <row r="3100" spans="4:4" x14ac:dyDescent="0.35">
      <c r="D3100" s="15"/>
    </row>
    <row r="3101" spans="4:4" x14ac:dyDescent="0.35">
      <c r="D3101" s="15"/>
    </row>
    <row r="3102" spans="4:4" x14ac:dyDescent="0.35">
      <c r="D3102" s="15"/>
    </row>
    <row r="3103" spans="4:4" x14ac:dyDescent="0.35">
      <c r="D3103" s="15"/>
    </row>
    <row r="3104" spans="4:4" x14ac:dyDescent="0.35">
      <c r="D3104" s="15"/>
    </row>
    <row r="3105" spans="4:4" x14ac:dyDescent="0.35">
      <c r="D3105" s="15"/>
    </row>
    <row r="3106" spans="4:4" x14ac:dyDescent="0.35">
      <c r="D3106" s="15"/>
    </row>
    <row r="3107" spans="4:4" x14ac:dyDescent="0.35">
      <c r="D3107" s="15"/>
    </row>
    <row r="3108" spans="4:4" x14ac:dyDescent="0.35">
      <c r="D3108" s="15"/>
    </row>
    <row r="3109" spans="4:4" x14ac:dyDescent="0.35">
      <c r="D3109" s="15"/>
    </row>
    <row r="3110" spans="4:4" x14ac:dyDescent="0.35">
      <c r="D3110" s="15"/>
    </row>
    <row r="3111" spans="4:4" x14ac:dyDescent="0.35">
      <c r="D3111" s="15"/>
    </row>
    <row r="3112" spans="4:4" x14ac:dyDescent="0.35">
      <c r="D3112" s="15"/>
    </row>
    <row r="3113" spans="4:4" x14ac:dyDescent="0.35">
      <c r="D3113" s="15"/>
    </row>
    <row r="3114" spans="4:4" x14ac:dyDescent="0.35">
      <c r="D3114" s="15"/>
    </row>
    <row r="3115" spans="4:4" x14ac:dyDescent="0.35">
      <c r="D3115" s="15"/>
    </row>
    <row r="3116" spans="4:4" x14ac:dyDescent="0.35">
      <c r="D3116" s="15"/>
    </row>
    <row r="3117" spans="4:4" x14ac:dyDescent="0.35">
      <c r="D3117" s="15"/>
    </row>
    <row r="3118" spans="4:4" x14ac:dyDescent="0.35">
      <c r="D3118" s="15"/>
    </row>
    <row r="3119" spans="4:4" x14ac:dyDescent="0.35">
      <c r="D3119" s="15"/>
    </row>
    <row r="3120" spans="4:4" x14ac:dyDescent="0.35">
      <c r="D3120" s="15"/>
    </row>
    <row r="3121" spans="4:4" x14ac:dyDescent="0.35">
      <c r="D3121" s="15"/>
    </row>
    <row r="3122" spans="4:4" x14ac:dyDescent="0.35">
      <c r="D3122" s="15"/>
    </row>
    <row r="3123" spans="4:4" x14ac:dyDescent="0.35">
      <c r="D3123" s="15"/>
    </row>
    <row r="3124" spans="4:4" x14ac:dyDescent="0.35">
      <c r="D3124" s="15"/>
    </row>
    <row r="3125" spans="4:4" x14ac:dyDescent="0.35">
      <c r="D3125" s="15"/>
    </row>
    <row r="3126" spans="4:4" x14ac:dyDescent="0.35">
      <c r="D3126" s="15"/>
    </row>
    <row r="3127" spans="4:4" x14ac:dyDescent="0.35">
      <c r="D3127" s="15"/>
    </row>
    <row r="3128" spans="4:4" x14ac:dyDescent="0.35">
      <c r="D3128" s="15"/>
    </row>
    <row r="3129" spans="4:4" x14ac:dyDescent="0.35">
      <c r="D3129" s="15"/>
    </row>
    <row r="3130" spans="4:4" x14ac:dyDescent="0.35">
      <c r="D3130" s="15"/>
    </row>
    <row r="3131" spans="4:4" x14ac:dyDescent="0.35">
      <c r="D3131" s="15"/>
    </row>
    <row r="3132" spans="4:4" x14ac:dyDescent="0.35">
      <c r="D3132" s="15"/>
    </row>
    <row r="3133" spans="4:4" x14ac:dyDescent="0.35">
      <c r="D3133" s="15"/>
    </row>
    <row r="3134" spans="4:4" x14ac:dyDescent="0.35">
      <c r="D3134" s="15"/>
    </row>
    <row r="3135" spans="4:4" x14ac:dyDescent="0.35">
      <c r="D3135" s="15"/>
    </row>
    <row r="3136" spans="4:4" x14ac:dyDescent="0.35">
      <c r="D3136" s="15"/>
    </row>
    <row r="3137" spans="4:4" x14ac:dyDescent="0.35">
      <c r="D3137" s="15"/>
    </row>
    <row r="3138" spans="4:4" x14ac:dyDescent="0.35">
      <c r="D3138" s="15"/>
    </row>
    <row r="3139" spans="4:4" x14ac:dyDescent="0.35">
      <c r="D3139" s="15"/>
    </row>
    <row r="3140" spans="4:4" x14ac:dyDescent="0.35">
      <c r="D3140" s="15"/>
    </row>
    <row r="3141" spans="4:4" x14ac:dyDescent="0.35">
      <c r="D3141" s="15"/>
    </row>
    <row r="3142" spans="4:4" x14ac:dyDescent="0.35">
      <c r="D3142" s="15"/>
    </row>
    <row r="3143" spans="4:4" x14ac:dyDescent="0.35">
      <c r="D3143" s="15"/>
    </row>
    <row r="3144" spans="4:4" x14ac:dyDescent="0.35">
      <c r="D3144" s="15"/>
    </row>
    <row r="3145" spans="4:4" x14ac:dyDescent="0.35">
      <c r="D3145" s="15"/>
    </row>
    <row r="3146" spans="4:4" x14ac:dyDescent="0.35">
      <c r="D3146" s="15"/>
    </row>
    <row r="3147" spans="4:4" x14ac:dyDescent="0.35">
      <c r="D3147" s="15"/>
    </row>
    <row r="3148" spans="4:4" x14ac:dyDescent="0.35">
      <c r="D3148" s="15"/>
    </row>
    <row r="3149" spans="4:4" x14ac:dyDescent="0.35">
      <c r="D3149" s="15"/>
    </row>
    <row r="3150" spans="4:4" x14ac:dyDescent="0.35">
      <c r="D3150" s="15"/>
    </row>
    <row r="3151" spans="4:4" x14ac:dyDescent="0.35">
      <c r="D3151" s="15"/>
    </row>
    <row r="3152" spans="4:4" x14ac:dyDescent="0.35">
      <c r="D3152" s="15"/>
    </row>
    <row r="3153" spans="4:4" x14ac:dyDescent="0.35">
      <c r="D3153" s="15"/>
    </row>
    <row r="3154" spans="4:4" x14ac:dyDescent="0.35">
      <c r="D3154" s="15"/>
    </row>
    <row r="3155" spans="4:4" x14ac:dyDescent="0.35">
      <c r="D3155" s="15"/>
    </row>
    <row r="3156" spans="4:4" x14ac:dyDescent="0.35">
      <c r="D3156" s="15"/>
    </row>
    <row r="3157" spans="4:4" x14ac:dyDescent="0.35">
      <c r="D3157" s="15"/>
    </row>
    <row r="3158" spans="4:4" x14ac:dyDescent="0.35">
      <c r="D3158" s="15"/>
    </row>
    <row r="3159" spans="4:4" x14ac:dyDescent="0.35">
      <c r="D3159" s="15"/>
    </row>
    <row r="3160" spans="4:4" x14ac:dyDescent="0.35">
      <c r="D3160" s="15"/>
    </row>
    <row r="3161" spans="4:4" x14ac:dyDescent="0.35">
      <c r="D3161" s="15"/>
    </row>
    <row r="3162" spans="4:4" x14ac:dyDescent="0.35">
      <c r="D3162" s="15"/>
    </row>
    <row r="3163" spans="4:4" x14ac:dyDescent="0.35">
      <c r="D3163" s="15"/>
    </row>
    <row r="3164" spans="4:4" x14ac:dyDescent="0.35">
      <c r="D3164" s="15"/>
    </row>
    <row r="3165" spans="4:4" x14ac:dyDescent="0.35">
      <c r="D3165" s="15"/>
    </row>
    <row r="3166" spans="4:4" x14ac:dyDescent="0.35">
      <c r="D3166" s="15"/>
    </row>
    <row r="3167" spans="4:4" x14ac:dyDescent="0.35">
      <c r="D3167" s="15"/>
    </row>
    <row r="3168" spans="4:4" x14ac:dyDescent="0.35">
      <c r="D3168" s="15"/>
    </row>
    <row r="3169" spans="4:4" x14ac:dyDescent="0.35">
      <c r="D3169" s="15"/>
    </row>
    <row r="3170" spans="4:4" x14ac:dyDescent="0.35">
      <c r="D3170" s="15"/>
    </row>
    <row r="3171" spans="4:4" x14ac:dyDescent="0.35">
      <c r="D3171" s="15"/>
    </row>
    <row r="3172" spans="4:4" x14ac:dyDescent="0.35">
      <c r="D3172" s="15"/>
    </row>
    <row r="3173" spans="4:4" x14ac:dyDescent="0.35">
      <c r="D3173" s="15"/>
    </row>
    <row r="3174" spans="4:4" x14ac:dyDescent="0.35">
      <c r="D3174" s="15"/>
    </row>
    <row r="3175" spans="4:4" x14ac:dyDescent="0.35">
      <c r="D3175" s="15"/>
    </row>
    <row r="3176" spans="4:4" x14ac:dyDescent="0.35">
      <c r="D3176" s="15"/>
    </row>
    <row r="3177" spans="4:4" x14ac:dyDescent="0.35">
      <c r="D3177" s="15"/>
    </row>
    <row r="3178" spans="4:4" x14ac:dyDescent="0.35">
      <c r="D3178" s="15"/>
    </row>
    <row r="3179" spans="4:4" x14ac:dyDescent="0.35">
      <c r="D3179" s="15"/>
    </row>
    <row r="3180" spans="4:4" x14ac:dyDescent="0.35">
      <c r="D3180" s="15"/>
    </row>
    <row r="3181" spans="4:4" x14ac:dyDescent="0.35">
      <c r="D3181" s="15"/>
    </row>
    <row r="3182" spans="4:4" x14ac:dyDescent="0.35">
      <c r="D3182" s="15"/>
    </row>
    <row r="3183" spans="4:4" x14ac:dyDescent="0.35">
      <c r="D3183" s="15"/>
    </row>
    <row r="3184" spans="4:4" x14ac:dyDescent="0.35">
      <c r="D3184" s="15"/>
    </row>
    <row r="3185" spans="4:4" x14ac:dyDescent="0.35">
      <c r="D3185" s="15"/>
    </row>
    <row r="3186" spans="4:4" x14ac:dyDescent="0.35">
      <c r="D3186" s="15"/>
    </row>
    <row r="3187" spans="4:4" x14ac:dyDescent="0.35">
      <c r="D3187" s="15"/>
    </row>
    <row r="3188" spans="4:4" x14ac:dyDescent="0.35">
      <c r="D3188" s="15"/>
    </row>
    <row r="3189" spans="4:4" x14ac:dyDescent="0.35">
      <c r="D3189" s="15"/>
    </row>
    <row r="3190" spans="4:4" x14ac:dyDescent="0.35">
      <c r="D3190" s="15"/>
    </row>
    <row r="3191" spans="4:4" x14ac:dyDescent="0.35">
      <c r="D3191" s="15"/>
    </row>
    <row r="3192" spans="4:4" x14ac:dyDescent="0.35">
      <c r="D3192" s="15"/>
    </row>
    <row r="3193" spans="4:4" x14ac:dyDescent="0.35">
      <c r="D3193" s="15"/>
    </row>
    <row r="3194" spans="4:4" x14ac:dyDescent="0.35">
      <c r="D3194" s="15"/>
    </row>
    <row r="3195" spans="4:4" x14ac:dyDescent="0.35">
      <c r="D3195" s="15"/>
    </row>
    <row r="3196" spans="4:4" x14ac:dyDescent="0.35">
      <c r="D3196" s="15"/>
    </row>
    <row r="3197" spans="4:4" x14ac:dyDescent="0.35">
      <c r="D3197" s="15"/>
    </row>
    <row r="3198" spans="4:4" x14ac:dyDescent="0.35">
      <c r="D3198" s="15"/>
    </row>
    <row r="3199" spans="4:4" x14ac:dyDescent="0.35">
      <c r="D3199" s="15"/>
    </row>
    <row r="3200" spans="4:4" x14ac:dyDescent="0.35">
      <c r="D3200" s="15"/>
    </row>
    <row r="3201" spans="4:4" x14ac:dyDescent="0.35">
      <c r="D3201" s="15"/>
    </row>
    <row r="3202" spans="4:4" x14ac:dyDescent="0.35">
      <c r="D3202" s="15"/>
    </row>
    <row r="3203" spans="4:4" x14ac:dyDescent="0.35">
      <c r="D3203" s="15"/>
    </row>
    <row r="3204" spans="4:4" x14ac:dyDescent="0.35">
      <c r="D3204" s="15"/>
    </row>
    <row r="3205" spans="4:4" x14ac:dyDescent="0.35">
      <c r="D3205" s="15"/>
    </row>
    <row r="3206" spans="4:4" x14ac:dyDescent="0.35">
      <c r="D3206" s="15"/>
    </row>
    <row r="3207" spans="4:4" x14ac:dyDescent="0.35">
      <c r="D3207" s="15"/>
    </row>
    <row r="3208" spans="4:4" x14ac:dyDescent="0.35">
      <c r="D3208" s="15"/>
    </row>
    <row r="3209" spans="4:4" x14ac:dyDescent="0.35">
      <c r="D3209" s="15"/>
    </row>
    <row r="3210" spans="4:4" x14ac:dyDescent="0.35">
      <c r="D3210" s="15"/>
    </row>
    <row r="3211" spans="4:4" x14ac:dyDescent="0.35">
      <c r="D3211" s="15"/>
    </row>
    <row r="3212" spans="4:4" x14ac:dyDescent="0.35">
      <c r="D3212" s="15"/>
    </row>
    <row r="3213" spans="4:4" x14ac:dyDescent="0.35">
      <c r="D3213" s="15"/>
    </row>
    <row r="3214" spans="4:4" x14ac:dyDescent="0.35">
      <c r="D3214" s="15"/>
    </row>
    <row r="3215" spans="4:4" x14ac:dyDescent="0.35">
      <c r="D3215" s="15"/>
    </row>
    <row r="3216" spans="4:4" x14ac:dyDescent="0.35">
      <c r="D3216" s="15"/>
    </row>
    <row r="3217" spans="4:4" x14ac:dyDescent="0.35">
      <c r="D3217" s="15"/>
    </row>
    <row r="3218" spans="4:4" x14ac:dyDescent="0.35">
      <c r="D3218" s="15"/>
    </row>
    <row r="3219" spans="4:4" x14ac:dyDescent="0.35">
      <c r="D3219" s="15"/>
    </row>
    <row r="3220" spans="4:4" x14ac:dyDescent="0.35">
      <c r="D3220" s="15"/>
    </row>
    <row r="3221" spans="4:4" x14ac:dyDescent="0.35">
      <c r="D3221" s="15"/>
    </row>
    <row r="3222" spans="4:4" x14ac:dyDescent="0.35">
      <c r="D3222" s="15"/>
    </row>
    <row r="3223" spans="4:4" x14ac:dyDescent="0.35">
      <c r="D3223" s="15"/>
    </row>
    <row r="3224" spans="4:4" x14ac:dyDescent="0.35">
      <c r="D3224" s="15"/>
    </row>
    <row r="3225" spans="4:4" x14ac:dyDescent="0.35">
      <c r="D3225" s="15"/>
    </row>
    <row r="3226" spans="4:4" x14ac:dyDescent="0.35">
      <c r="D3226" s="15"/>
    </row>
    <row r="3227" spans="4:4" x14ac:dyDescent="0.35">
      <c r="D3227" s="15"/>
    </row>
    <row r="3228" spans="4:4" x14ac:dyDescent="0.35">
      <c r="D3228" s="15"/>
    </row>
    <row r="3229" spans="4:4" x14ac:dyDescent="0.35">
      <c r="D3229" s="15"/>
    </row>
    <row r="3230" spans="4:4" x14ac:dyDescent="0.35">
      <c r="D3230" s="15"/>
    </row>
    <row r="3231" spans="4:4" x14ac:dyDescent="0.35">
      <c r="D3231" s="15"/>
    </row>
    <row r="3232" spans="4:4" x14ac:dyDescent="0.35">
      <c r="D3232" s="15"/>
    </row>
    <row r="3233" spans="4:4" x14ac:dyDescent="0.35">
      <c r="D3233" s="15"/>
    </row>
    <row r="3234" spans="4:4" x14ac:dyDescent="0.35">
      <c r="D3234" s="15"/>
    </row>
    <row r="3235" spans="4:4" x14ac:dyDescent="0.35">
      <c r="D3235" s="15"/>
    </row>
    <row r="3236" spans="4:4" x14ac:dyDescent="0.35">
      <c r="D3236" s="15"/>
    </row>
    <row r="3237" spans="4:4" x14ac:dyDescent="0.35">
      <c r="D3237" s="15"/>
    </row>
    <row r="3238" spans="4:4" x14ac:dyDescent="0.35">
      <c r="D3238" s="15"/>
    </row>
    <row r="3239" spans="4:4" x14ac:dyDescent="0.35">
      <c r="D3239" s="15"/>
    </row>
    <row r="3240" spans="4:4" x14ac:dyDescent="0.35">
      <c r="D3240" s="15"/>
    </row>
    <row r="3241" spans="4:4" x14ac:dyDescent="0.35">
      <c r="D3241" s="15"/>
    </row>
    <row r="3242" spans="4:4" x14ac:dyDescent="0.35">
      <c r="D3242" s="15"/>
    </row>
    <row r="3243" spans="4:4" x14ac:dyDescent="0.35">
      <c r="D3243" s="15"/>
    </row>
    <row r="3244" spans="4:4" x14ac:dyDescent="0.35">
      <c r="D3244" s="15"/>
    </row>
    <row r="3245" spans="4:4" x14ac:dyDescent="0.35">
      <c r="D3245" s="15"/>
    </row>
    <row r="3246" spans="4:4" x14ac:dyDescent="0.35">
      <c r="D3246" s="15"/>
    </row>
    <row r="3247" spans="4:4" x14ac:dyDescent="0.35">
      <c r="D3247" s="15"/>
    </row>
    <row r="3248" spans="4:4" x14ac:dyDescent="0.35">
      <c r="D3248" s="15"/>
    </row>
    <row r="3249" spans="4:4" x14ac:dyDescent="0.35">
      <c r="D3249" s="15"/>
    </row>
    <row r="3250" spans="4:4" x14ac:dyDescent="0.35">
      <c r="D3250" s="15"/>
    </row>
    <row r="3251" spans="4:4" x14ac:dyDescent="0.35">
      <c r="D3251" s="15"/>
    </row>
    <row r="3252" spans="4:4" x14ac:dyDescent="0.35">
      <c r="D3252" s="15"/>
    </row>
    <row r="3253" spans="4:4" x14ac:dyDescent="0.35">
      <c r="D3253" s="15"/>
    </row>
    <row r="3254" spans="4:4" x14ac:dyDescent="0.35">
      <c r="D3254" s="15"/>
    </row>
    <row r="3255" spans="4:4" x14ac:dyDescent="0.35">
      <c r="D3255" s="15"/>
    </row>
    <row r="3256" spans="4:4" x14ac:dyDescent="0.35">
      <c r="D3256" s="15"/>
    </row>
    <row r="3257" spans="4:4" x14ac:dyDescent="0.35">
      <c r="D3257" s="15"/>
    </row>
    <row r="3258" spans="4:4" x14ac:dyDescent="0.35">
      <c r="D3258" s="15"/>
    </row>
    <row r="3259" spans="4:4" x14ac:dyDescent="0.35">
      <c r="D3259" s="15"/>
    </row>
    <row r="3260" spans="4:4" x14ac:dyDescent="0.35">
      <c r="D3260" s="15"/>
    </row>
    <row r="3261" spans="4:4" x14ac:dyDescent="0.35">
      <c r="D3261" s="15"/>
    </row>
    <row r="3262" spans="4:4" x14ac:dyDescent="0.35">
      <c r="D3262" s="15"/>
    </row>
    <row r="3263" spans="4:4" x14ac:dyDescent="0.35">
      <c r="D3263" s="15"/>
    </row>
    <row r="3264" spans="4:4" x14ac:dyDescent="0.35">
      <c r="D3264" s="15"/>
    </row>
    <row r="3265" spans="4:4" x14ac:dyDescent="0.35">
      <c r="D3265" s="15"/>
    </row>
    <row r="3266" spans="4:4" x14ac:dyDescent="0.35">
      <c r="D3266" s="15"/>
    </row>
    <row r="3267" spans="4:4" x14ac:dyDescent="0.35">
      <c r="D3267" s="15"/>
    </row>
    <row r="3268" spans="4:4" x14ac:dyDescent="0.35">
      <c r="D3268" s="15"/>
    </row>
    <row r="3269" spans="4:4" x14ac:dyDescent="0.35">
      <c r="D3269" s="15"/>
    </row>
    <row r="3270" spans="4:4" x14ac:dyDescent="0.35">
      <c r="D3270" s="15"/>
    </row>
    <row r="3271" spans="4:4" x14ac:dyDescent="0.35">
      <c r="D3271" s="15"/>
    </row>
    <row r="3272" spans="4:4" x14ac:dyDescent="0.35">
      <c r="D3272" s="15"/>
    </row>
    <row r="3273" spans="4:4" x14ac:dyDescent="0.35">
      <c r="D3273" s="15"/>
    </row>
    <row r="3274" spans="4:4" x14ac:dyDescent="0.35">
      <c r="D3274" s="15"/>
    </row>
    <row r="3275" spans="4:4" x14ac:dyDescent="0.35">
      <c r="D3275" s="15"/>
    </row>
    <row r="3276" spans="4:4" x14ac:dyDescent="0.35">
      <c r="D3276" s="15"/>
    </row>
    <row r="3277" spans="4:4" x14ac:dyDescent="0.35">
      <c r="D3277" s="15"/>
    </row>
    <row r="3278" spans="4:4" x14ac:dyDescent="0.35">
      <c r="D3278" s="15"/>
    </row>
    <row r="3279" spans="4:4" x14ac:dyDescent="0.35">
      <c r="D3279" s="15"/>
    </row>
    <row r="3280" spans="4:4" x14ac:dyDescent="0.35">
      <c r="D3280" s="15"/>
    </row>
    <row r="3281" spans="4:4" x14ac:dyDescent="0.35">
      <c r="D3281" s="15"/>
    </row>
    <row r="3282" spans="4:4" x14ac:dyDescent="0.35">
      <c r="D3282" s="15"/>
    </row>
    <row r="3283" spans="4:4" x14ac:dyDescent="0.35">
      <c r="D3283" s="15"/>
    </row>
    <row r="3284" spans="4:4" x14ac:dyDescent="0.35">
      <c r="D3284" s="15"/>
    </row>
    <row r="3285" spans="4:4" x14ac:dyDescent="0.35">
      <c r="D3285" s="15"/>
    </row>
    <row r="3286" spans="4:4" x14ac:dyDescent="0.35">
      <c r="D3286" s="15"/>
    </row>
    <row r="3287" spans="4:4" x14ac:dyDescent="0.35">
      <c r="D3287" s="15"/>
    </row>
    <row r="3288" spans="4:4" x14ac:dyDescent="0.35">
      <c r="D3288" s="15"/>
    </row>
    <row r="3289" spans="4:4" x14ac:dyDescent="0.35">
      <c r="D3289" s="15"/>
    </row>
    <row r="3290" spans="4:4" x14ac:dyDescent="0.35">
      <c r="D3290" s="15"/>
    </row>
    <row r="3291" spans="4:4" x14ac:dyDescent="0.35">
      <c r="D3291" s="15"/>
    </row>
    <row r="3292" spans="4:4" x14ac:dyDescent="0.35">
      <c r="D3292" s="15"/>
    </row>
    <row r="3293" spans="4:4" x14ac:dyDescent="0.35">
      <c r="D3293" s="15"/>
    </row>
    <row r="3294" spans="4:4" x14ac:dyDescent="0.35">
      <c r="D3294" s="15"/>
    </row>
    <row r="3295" spans="4:4" x14ac:dyDescent="0.35">
      <c r="D3295" s="15"/>
    </row>
    <row r="3296" spans="4:4" x14ac:dyDescent="0.35">
      <c r="D3296" s="15"/>
    </row>
    <row r="3297" spans="4:4" x14ac:dyDescent="0.35">
      <c r="D3297" s="15"/>
    </row>
    <row r="3298" spans="4:4" x14ac:dyDescent="0.35">
      <c r="D3298" s="15"/>
    </row>
    <row r="3299" spans="4:4" x14ac:dyDescent="0.35">
      <c r="D3299" s="15"/>
    </row>
    <row r="3300" spans="4:4" x14ac:dyDescent="0.35">
      <c r="D3300" s="15"/>
    </row>
    <row r="3301" spans="4:4" x14ac:dyDescent="0.35">
      <c r="D3301" s="15"/>
    </row>
    <row r="3302" spans="4:4" x14ac:dyDescent="0.35">
      <c r="D3302" s="15"/>
    </row>
    <row r="3303" spans="4:4" x14ac:dyDescent="0.35">
      <c r="D3303" s="15"/>
    </row>
    <row r="3304" spans="4:4" x14ac:dyDescent="0.35">
      <c r="D3304" s="15"/>
    </row>
    <row r="3305" spans="4:4" x14ac:dyDescent="0.35">
      <c r="D3305" s="15"/>
    </row>
    <row r="3306" spans="4:4" x14ac:dyDescent="0.35">
      <c r="D3306" s="15"/>
    </row>
    <row r="3307" spans="4:4" x14ac:dyDescent="0.35">
      <c r="D3307" s="15"/>
    </row>
    <row r="3308" spans="4:4" x14ac:dyDescent="0.35">
      <c r="D3308" s="15"/>
    </row>
    <row r="3309" spans="4:4" x14ac:dyDescent="0.35">
      <c r="D3309" s="15"/>
    </row>
    <row r="3310" spans="4:4" x14ac:dyDescent="0.35">
      <c r="D3310" s="15"/>
    </row>
    <row r="3311" spans="4:4" x14ac:dyDescent="0.35">
      <c r="D3311" s="15"/>
    </row>
    <row r="3312" spans="4:4" x14ac:dyDescent="0.35">
      <c r="D3312" s="15"/>
    </row>
    <row r="3313" spans="4:4" x14ac:dyDescent="0.35">
      <c r="D3313" s="15"/>
    </row>
    <row r="3314" spans="4:4" x14ac:dyDescent="0.35">
      <c r="D3314" s="15"/>
    </row>
    <row r="3315" spans="4:4" x14ac:dyDescent="0.35">
      <c r="D3315" s="15"/>
    </row>
    <row r="3316" spans="4:4" x14ac:dyDescent="0.35">
      <c r="D3316" s="15"/>
    </row>
    <row r="3317" spans="4:4" x14ac:dyDescent="0.35">
      <c r="D3317" s="15"/>
    </row>
    <row r="3318" spans="4:4" x14ac:dyDescent="0.35">
      <c r="D3318" s="15"/>
    </row>
    <row r="3319" spans="4:4" x14ac:dyDescent="0.35">
      <c r="D3319" s="15"/>
    </row>
    <row r="3320" spans="4:4" x14ac:dyDescent="0.35">
      <c r="D3320" s="15"/>
    </row>
    <row r="3321" spans="4:4" x14ac:dyDescent="0.35">
      <c r="D3321" s="15"/>
    </row>
    <row r="3322" spans="4:4" x14ac:dyDescent="0.35">
      <c r="D3322" s="15"/>
    </row>
    <row r="3323" spans="4:4" x14ac:dyDescent="0.35">
      <c r="D3323" s="15"/>
    </row>
    <row r="3324" spans="4:4" x14ac:dyDescent="0.35">
      <c r="D3324" s="15"/>
    </row>
    <row r="3325" spans="4:4" x14ac:dyDescent="0.35">
      <c r="D3325" s="15"/>
    </row>
    <row r="3326" spans="4:4" x14ac:dyDescent="0.35">
      <c r="D3326" s="15"/>
    </row>
    <row r="3327" spans="4:4" x14ac:dyDescent="0.35">
      <c r="D3327" s="15"/>
    </row>
    <row r="3328" spans="4:4" x14ac:dyDescent="0.35">
      <c r="D3328" s="15"/>
    </row>
    <row r="3329" spans="4:4" x14ac:dyDescent="0.35">
      <c r="D3329" s="15"/>
    </row>
    <row r="3330" spans="4:4" x14ac:dyDescent="0.35">
      <c r="D3330" s="15"/>
    </row>
    <row r="3331" spans="4:4" x14ac:dyDescent="0.35">
      <c r="D3331" s="15"/>
    </row>
    <row r="3332" spans="4:4" x14ac:dyDescent="0.35">
      <c r="D3332" s="15"/>
    </row>
    <row r="3333" spans="4:4" x14ac:dyDescent="0.35">
      <c r="D3333" s="15"/>
    </row>
    <row r="3334" spans="4:4" x14ac:dyDescent="0.35">
      <c r="D3334" s="15"/>
    </row>
    <row r="3335" spans="4:4" x14ac:dyDescent="0.35">
      <c r="D3335" s="15"/>
    </row>
    <row r="3336" spans="4:4" x14ac:dyDescent="0.35">
      <c r="D3336" s="15"/>
    </row>
    <row r="3337" spans="4:4" x14ac:dyDescent="0.35">
      <c r="D3337" s="15"/>
    </row>
    <row r="3338" spans="4:4" x14ac:dyDescent="0.35">
      <c r="D3338" s="15"/>
    </row>
    <row r="3339" spans="4:4" x14ac:dyDescent="0.35">
      <c r="D3339" s="15"/>
    </row>
    <row r="3340" spans="4:4" x14ac:dyDescent="0.35">
      <c r="D3340" s="15"/>
    </row>
    <row r="3341" spans="4:4" x14ac:dyDescent="0.35">
      <c r="D3341" s="15"/>
    </row>
    <row r="3342" spans="4:4" x14ac:dyDescent="0.35">
      <c r="D3342" s="15"/>
    </row>
    <row r="3343" spans="4:4" x14ac:dyDescent="0.35">
      <c r="D3343" s="15"/>
    </row>
    <row r="3344" spans="4:4" x14ac:dyDescent="0.35">
      <c r="D3344" s="15"/>
    </row>
    <row r="3345" spans="4:4" x14ac:dyDescent="0.35">
      <c r="D3345" s="15"/>
    </row>
    <row r="3346" spans="4:4" x14ac:dyDescent="0.35">
      <c r="D3346" s="15"/>
    </row>
    <row r="3347" spans="4:4" x14ac:dyDescent="0.35">
      <c r="D3347" s="15"/>
    </row>
    <row r="3348" spans="4:4" x14ac:dyDescent="0.35">
      <c r="D3348" s="15"/>
    </row>
    <row r="3349" spans="4:4" x14ac:dyDescent="0.35">
      <c r="D3349" s="15"/>
    </row>
    <row r="3350" spans="4:4" x14ac:dyDescent="0.35">
      <c r="D3350" s="15"/>
    </row>
    <row r="3351" spans="4:4" x14ac:dyDescent="0.35">
      <c r="D3351" s="15"/>
    </row>
    <row r="3352" spans="4:4" x14ac:dyDescent="0.35">
      <c r="D3352" s="15"/>
    </row>
    <row r="3353" spans="4:4" x14ac:dyDescent="0.35">
      <c r="D3353" s="15"/>
    </row>
    <row r="3354" spans="4:4" x14ac:dyDescent="0.35">
      <c r="D3354" s="15"/>
    </row>
    <row r="3355" spans="4:4" x14ac:dyDescent="0.35">
      <c r="D3355" s="15"/>
    </row>
    <row r="3356" spans="4:4" x14ac:dyDescent="0.35">
      <c r="D3356" s="15"/>
    </row>
    <row r="3357" spans="4:4" x14ac:dyDescent="0.35">
      <c r="D3357" s="15"/>
    </row>
    <row r="3358" spans="4:4" x14ac:dyDescent="0.35">
      <c r="D3358" s="15"/>
    </row>
    <row r="3359" spans="4:4" x14ac:dyDescent="0.35">
      <c r="D3359" s="15"/>
    </row>
    <row r="3360" spans="4:4" x14ac:dyDescent="0.35">
      <c r="D3360" s="15"/>
    </row>
    <row r="3361" spans="4:4" x14ac:dyDescent="0.35">
      <c r="D3361" s="15"/>
    </row>
    <row r="3362" spans="4:4" x14ac:dyDescent="0.35">
      <c r="D3362" s="15"/>
    </row>
    <row r="3363" spans="4:4" x14ac:dyDescent="0.35">
      <c r="D3363" s="15"/>
    </row>
    <row r="3364" spans="4:4" x14ac:dyDescent="0.35">
      <c r="D3364" s="15"/>
    </row>
    <row r="3365" spans="4:4" x14ac:dyDescent="0.35">
      <c r="D3365" s="15"/>
    </row>
    <row r="3366" spans="4:4" x14ac:dyDescent="0.35">
      <c r="D3366" s="15"/>
    </row>
    <row r="3367" spans="4:4" x14ac:dyDescent="0.35">
      <c r="D3367" s="15"/>
    </row>
    <row r="3368" spans="4:4" x14ac:dyDescent="0.35">
      <c r="D3368" s="15"/>
    </row>
    <row r="3369" spans="4:4" x14ac:dyDescent="0.35">
      <c r="D3369" s="15"/>
    </row>
    <row r="3370" spans="4:4" x14ac:dyDescent="0.35">
      <c r="D3370" s="15"/>
    </row>
    <row r="3371" spans="4:4" x14ac:dyDescent="0.35">
      <c r="D3371" s="15"/>
    </row>
    <row r="3372" spans="4:4" x14ac:dyDescent="0.35">
      <c r="D3372" s="15"/>
    </row>
    <row r="3373" spans="4:4" x14ac:dyDescent="0.35">
      <c r="D3373" s="15"/>
    </row>
    <row r="3374" spans="4:4" x14ac:dyDescent="0.35">
      <c r="D3374" s="15"/>
    </row>
    <row r="3375" spans="4:4" x14ac:dyDescent="0.35">
      <c r="D3375" s="15"/>
    </row>
    <row r="3376" spans="4:4" x14ac:dyDescent="0.35">
      <c r="D3376" s="15"/>
    </row>
    <row r="3377" spans="4:4" x14ac:dyDescent="0.35">
      <c r="D3377" s="15"/>
    </row>
    <row r="3378" spans="4:4" x14ac:dyDescent="0.35">
      <c r="D3378" s="15"/>
    </row>
    <row r="3379" spans="4:4" x14ac:dyDescent="0.35">
      <c r="D3379" s="15"/>
    </row>
    <row r="3380" spans="4:4" x14ac:dyDescent="0.35">
      <c r="D3380" s="15"/>
    </row>
    <row r="3381" spans="4:4" x14ac:dyDescent="0.35">
      <c r="D3381" s="15"/>
    </row>
    <row r="3382" spans="4:4" x14ac:dyDescent="0.35">
      <c r="D3382" s="15"/>
    </row>
    <row r="3383" spans="4:4" x14ac:dyDescent="0.35">
      <c r="D3383" s="15"/>
    </row>
    <row r="3384" spans="4:4" x14ac:dyDescent="0.35">
      <c r="D3384" s="15"/>
    </row>
    <row r="3385" spans="4:4" x14ac:dyDescent="0.35">
      <c r="D3385" s="15"/>
    </row>
    <row r="3386" spans="4:4" x14ac:dyDescent="0.35">
      <c r="D3386" s="15"/>
    </row>
    <row r="3387" spans="4:4" x14ac:dyDescent="0.35">
      <c r="D3387" s="15"/>
    </row>
    <row r="3388" spans="4:4" x14ac:dyDescent="0.35">
      <c r="D3388" s="15"/>
    </row>
    <row r="3389" spans="4:4" x14ac:dyDescent="0.35">
      <c r="D3389" s="15"/>
    </row>
    <row r="3390" spans="4:4" x14ac:dyDescent="0.35">
      <c r="D3390" s="15"/>
    </row>
    <row r="3391" spans="4:4" x14ac:dyDescent="0.35">
      <c r="D3391" s="15"/>
    </row>
    <row r="3392" spans="4:4" x14ac:dyDescent="0.35">
      <c r="D3392" s="15"/>
    </row>
    <row r="3393" spans="4:4" x14ac:dyDescent="0.35">
      <c r="D3393" s="15"/>
    </row>
    <row r="3394" spans="4:4" x14ac:dyDescent="0.35">
      <c r="D3394" s="15"/>
    </row>
    <row r="3395" spans="4:4" x14ac:dyDescent="0.35">
      <c r="D3395" s="15"/>
    </row>
    <row r="3396" spans="4:4" x14ac:dyDescent="0.35">
      <c r="D3396" s="15"/>
    </row>
    <row r="3397" spans="4:4" x14ac:dyDescent="0.35">
      <c r="D3397" s="15"/>
    </row>
    <row r="3398" spans="4:4" x14ac:dyDescent="0.35">
      <c r="D3398" s="15"/>
    </row>
    <row r="3399" spans="4:4" x14ac:dyDescent="0.35">
      <c r="D3399" s="15"/>
    </row>
    <row r="3400" spans="4:4" x14ac:dyDescent="0.35">
      <c r="D3400" s="15"/>
    </row>
    <row r="3401" spans="4:4" x14ac:dyDescent="0.35">
      <c r="D3401" s="15"/>
    </row>
    <row r="3402" spans="4:4" x14ac:dyDescent="0.35">
      <c r="D3402" s="15"/>
    </row>
    <row r="3403" spans="4:4" x14ac:dyDescent="0.35">
      <c r="D3403" s="15"/>
    </row>
    <row r="3404" spans="4:4" x14ac:dyDescent="0.35">
      <c r="D3404" s="15"/>
    </row>
    <row r="3405" spans="4:4" x14ac:dyDescent="0.35">
      <c r="D3405" s="15"/>
    </row>
    <row r="3406" spans="4:4" x14ac:dyDescent="0.35">
      <c r="D3406" s="15"/>
    </row>
    <row r="3407" spans="4:4" x14ac:dyDescent="0.35">
      <c r="D3407" s="15"/>
    </row>
    <row r="3408" spans="4:4" x14ac:dyDescent="0.35">
      <c r="D3408" s="15"/>
    </row>
    <row r="3409" spans="4:4" x14ac:dyDescent="0.35">
      <c r="D3409" s="15"/>
    </row>
    <row r="3410" spans="4:4" x14ac:dyDescent="0.35">
      <c r="D3410" s="15"/>
    </row>
    <row r="3411" spans="4:4" x14ac:dyDescent="0.35">
      <c r="D3411" s="15"/>
    </row>
    <row r="3412" spans="4:4" x14ac:dyDescent="0.35">
      <c r="D3412" s="15"/>
    </row>
    <row r="3413" spans="4:4" x14ac:dyDescent="0.35">
      <c r="D3413" s="15"/>
    </row>
    <row r="3414" spans="4:4" x14ac:dyDescent="0.35">
      <c r="D3414" s="15"/>
    </row>
    <row r="3415" spans="4:4" x14ac:dyDescent="0.35">
      <c r="D3415" s="15"/>
    </row>
    <row r="3416" spans="4:4" x14ac:dyDescent="0.35">
      <c r="D3416" s="15"/>
    </row>
    <row r="3417" spans="4:4" x14ac:dyDescent="0.35">
      <c r="D3417" s="15"/>
    </row>
    <row r="3418" spans="4:4" x14ac:dyDescent="0.35">
      <c r="D3418" s="15"/>
    </row>
    <row r="3419" spans="4:4" x14ac:dyDescent="0.35">
      <c r="D3419" s="15"/>
    </row>
    <row r="3420" spans="4:4" x14ac:dyDescent="0.35">
      <c r="D3420" s="15"/>
    </row>
    <row r="3421" spans="4:4" x14ac:dyDescent="0.35">
      <c r="D3421" s="15"/>
    </row>
    <row r="3422" spans="4:4" x14ac:dyDescent="0.35">
      <c r="D3422" s="15"/>
    </row>
    <row r="3423" spans="4:4" x14ac:dyDescent="0.35">
      <c r="D3423" s="15"/>
    </row>
    <row r="3424" spans="4:4" x14ac:dyDescent="0.35">
      <c r="D3424" s="15"/>
    </row>
    <row r="3425" spans="4:4" x14ac:dyDescent="0.35">
      <c r="D3425" s="15"/>
    </row>
    <row r="3426" spans="4:4" x14ac:dyDescent="0.35">
      <c r="D3426" s="15"/>
    </row>
    <row r="3427" spans="4:4" x14ac:dyDescent="0.35">
      <c r="D3427" s="15"/>
    </row>
    <row r="3428" spans="4:4" x14ac:dyDescent="0.35">
      <c r="D3428" s="15"/>
    </row>
    <row r="3429" spans="4:4" x14ac:dyDescent="0.35">
      <c r="D3429" s="15"/>
    </row>
    <row r="3430" spans="4:4" x14ac:dyDescent="0.35">
      <c r="D3430" s="15"/>
    </row>
    <row r="3431" spans="4:4" x14ac:dyDescent="0.35">
      <c r="D3431" s="15"/>
    </row>
    <row r="3432" spans="4:4" x14ac:dyDescent="0.35">
      <c r="D3432" s="15"/>
    </row>
    <row r="3433" spans="4:4" x14ac:dyDescent="0.35">
      <c r="D3433" s="15"/>
    </row>
    <row r="3434" spans="4:4" x14ac:dyDescent="0.35">
      <c r="D3434" s="15"/>
    </row>
    <row r="3435" spans="4:4" x14ac:dyDescent="0.35">
      <c r="D3435" s="15"/>
    </row>
    <row r="3436" spans="4:4" x14ac:dyDescent="0.35">
      <c r="D3436" s="15"/>
    </row>
    <row r="3437" spans="4:4" x14ac:dyDescent="0.35">
      <c r="D3437" s="15"/>
    </row>
    <row r="3438" spans="4:4" x14ac:dyDescent="0.35">
      <c r="D3438" s="15"/>
    </row>
    <row r="3439" spans="4:4" x14ac:dyDescent="0.35">
      <c r="D3439" s="15"/>
    </row>
    <row r="3440" spans="4:4" x14ac:dyDescent="0.35">
      <c r="D3440" s="15"/>
    </row>
    <row r="3441" spans="4:4" x14ac:dyDescent="0.35">
      <c r="D3441" s="15"/>
    </row>
    <row r="3442" spans="4:4" x14ac:dyDescent="0.35">
      <c r="D3442" s="15"/>
    </row>
    <row r="3443" spans="4:4" x14ac:dyDescent="0.35">
      <c r="D3443" s="15"/>
    </row>
    <row r="3444" spans="4:4" x14ac:dyDescent="0.35">
      <c r="D3444" s="15"/>
    </row>
    <row r="3445" spans="4:4" x14ac:dyDescent="0.35">
      <c r="D3445" s="15"/>
    </row>
    <row r="3446" spans="4:4" x14ac:dyDescent="0.35">
      <c r="D3446" s="15"/>
    </row>
    <row r="3447" spans="4:4" x14ac:dyDescent="0.35">
      <c r="D3447" s="15"/>
    </row>
    <row r="3448" spans="4:4" x14ac:dyDescent="0.35">
      <c r="D3448" s="15"/>
    </row>
    <row r="3449" spans="4:4" x14ac:dyDescent="0.35">
      <c r="D3449" s="15"/>
    </row>
    <row r="3450" spans="4:4" x14ac:dyDescent="0.35">
      <c r="D3450" s="15"/>
    </row>
    <row r="3451" spans="4:4" x14ac:dyDescent="0.35">
      <c r="D3451" s="15"/>
    </row>
    <row r="3452" spans="4:4" x14ac:dyDescent="0.35">
      <c r="D3452" s="15"/>
    </row>
    <row r="3453" spans="4:4" x14ac:dyDescent="0.35">
      <c r="D3453" s="15"/>
    </row>
    <row r="3454" spans="4:4" x14ac:dyDescent="0.35">
      <c r="D3454" s="15"/>
    </row>
    <row r="3455" spans="4:4" x14ac:dyDescent="0.35">
      <c r="D3455" s="15"/>
    </row>
    <row r="3456" spans="4:4" x14ac:dyDescent="0.35">
      <c r="D3456" s="15"/>
    </row>
    <row r="3457" spans="4:4" x14ac:dyDescent="0.35">
      <c r="D3457" s="15"/>
    </row>
    <row r="3458" spans="4:4" x14ac:dyDescent="0.35">
      <c r="D3458" s="15"/>
    </row>
    <row r="3459" spans="4:4" x14ac:dyDescent="0.35">
      <c r="D3459" s="15"/>
    </row>
    <row r="3460" spans="4:4" x14ac:dyDescent="0.35">
      <c r="D3460" s="15"/>
    </row>
    <row r="3461" spans="4:4" x14ac:dyDescent="0.35">
      <c r="D3461" s="15"/>
    </row>
    <row r="3462" spans="4:4" x14ac:dyDescent="0.35">
      <c r="D3462" s="15"/>
    </row>
    <row r="3463" spans="4:4" x14ac:dyDescent="0.35">
      <c r="D3463" s="15"/>
    </row>
    <row r="3464" spans="4:4" x14ac:dyDescent="0.35">
      <c r="D3464" s="15"/>
    </row>
    <row r="3465" spans="4:4" x14ac:dyDescent="0.35">
      <c r="D3465" s="15"/>
    </row>
    <row r="3466" spans="4:4" x14ac:dyDescent="0.35">
      <c r="D3466" s="15"/>
    </row>
    <row r="3467" spans="4:4" x14ac:dyDescent="0.35">
      <c r="D3467" s="15"/>
    </row>
    <row r="3468" spans="4:4" x14ac:dyDescent="0.35">
      <c r="D3468" s="15"/>
    </row>
    <row r="3469" spans="4:4" x14ac:dyDescent="0.35">
      <c r="D3469" s="15"/>
    </row>
    <row r="3470" spans="4:4" x14ac:dyDescent="0.35">
      <c r="D3470" s="15"/>
    </row>
    <row r="3471" spans="4:4" x14ac:dyDescent="0.35">
      <c r="D3471" s="15"/>
    </row>
    <row r="3472" spans="4:4" x14ac:dyDescent="0.35">
      <c r="D3472" s="15"/>
    </row>
    <row r="3473" spans="4:4" x14ac:dyDescent="0.35">
      <c r="D3473" s="15"/>
    </row>
    <row r="3474" spans="4:4" x14ac:dyDescent="0.35">
      <c r="D3474" s="15"/>
    </row>
    <row r="3475" spans="4:4" x14ac:dyDescent="0.35">
      <c r="D3475" s="15"/>
    </row>
    <row r="3476" spans="4:4" x14ac:dyDescent="0.35">
      <c r="D3476" s="15"/>
    </row>
    <row r="3477" spans="4:4" x14ac:dyDescent="0.35">
      <c r="D3477" s="15"/>
    </row>
    <row r="3478" spans="4:4" x14ac:dyDescent="0.35">
      <c r="D3478" s="15"/>
    </row>
    <row r="3479" spans="4:4" x14ac:dyDescent="0.35">
      <c r="D3479" s="15"/>
    </row>
    <row r="3480" spans="4:4" x14ac:dyDescent="0.35">
      <c r="D3480" s="15"/>
    </row>
    <row r="3481" spans="4:4" x14ac:dyDescent="0.35">
      <c r="D3481" s="15"/>
    </row>
    <row r="3482" spans="4:4" x14ac:dyDescent="0.35">
      <c r="D3482" s="15"/>
    </row>
    <row r="3483" spans="4:4" x14ac:dyDescent="0.35">
      <c r="D3483" s="15"/>
    </row>
    <row r="3484" spans="4:4" x14ac:dyDescent="0.35">
      <c r="D3484" s="15"/>
    </row>
    <row r="3485" spans="4:4" x14ac:dyDescent="0.35">
      <c r="D3485" s="15"/>
    </row>
    <row r="3486" spans="4:4" x14ac:dyDescent="0.35">
      <c r="D3486" s="15"/>
    </row>
    <row r="3487" spans="4:4" x14ac:dyDescent="0.35">
      <c r="D3487" s="15"/>
    </row>
    <row r="3488" spans="4:4" x14ac:dyDescent="0.35">
      <c r="D3488" s="15"/>
    </row>
    <row r="3489" spans="4:4" x14ac:dyDescent="0.35">
      <c r="D3489" s="15"/>
    </row>
    <row r="3490" spans="4:4" x14ac:dyDescent="0.35">
      <c r="D3490" s="15"/>
    </row>
    <row r="3491" spans="4:4" x14ac:dyDescent="0.35">
      <c r="D3491" s="15"/>
    </row>
    <row r="3492" spans="4:4" x14ac:dyDescent="0.35">
      <c r="D3492" s="15"/>
    </row>
    <row r="3493" spans="4:4" x14ac:dyDescent="0.35">
      <c r="D3493" s="15"/>
    </row>
    <row r="3494" spans="4:4" x14ac:dyDescent="0.35">
      <c r="D3494" s="15"/>
    </row>
    <row r="3495" spans="4:4" x14ac:dyDescent="0.35">
      <c r="D3495" s="15"/>
    </row>
    <row r="3496" spans="4:4" x14ac:dyDescent="0.35">
      <c r="D3496" s="15"/>
    </row>
    <row r="3497" spans="4:4" x14ac:dyDescent="0.35">
      <c r="D3497" s="15"/>
    </row>
    <row r="3498" spans="4:4" x14ac:dyDescent="0.35">
      <c r="D3498" s="15"/>
    </row>
    <row r="3499" spans="4:4" x14ac:dyDescent="0.35">
      <c r="D3499" s="15"/>
    </row>
    <row r="3500" spans="4:4" x14ac:dyDescent="0.35">
      <c r="D3500" s="15"/>
    </row>
    <row r="3501" spans="4:4" x14ac:dyDescent="0.35">
      <c r="D3501" s="15"/>
    </row>
    <row r="3502" spans="4:4" x14ac:dyDescent="0.35">
      <c r="D3502" s="15"/>
    </row>
    <row r="3503" spans="4:4" x14ac:dyDescent="0.35">
      <c r="D3503" s="15"/>
    </row>
    <row r="3504" spans="4:4" x14ac:dyDescent="0.35">
      <c r="D3504" s="15"/>
    </row>
    <row r="3505" spans="4:4" x14ac:dyDescent="0.35">
      <c r="D3505" s="15"/>
    </row>
    <row r="3506" spans="4:4" x14ac:dyDescent="0.35">
      <c r="D3506" s="15"/>
    </row>
    <row r="3507" spans="4:4" x14ac:dyDescent="0.35">
      <c r="D3507" s="15"/>
    </row>
    <row r="3508" spans="4:4" x14ac:dyDescent="0.35">
      <c r="D3508" s="15"/>
    </row>
    <row r="3509" spans="4:4" x14ac:dyDescent="0.35">
      <c r="D3509" s="15"/>
    </row>
    <row r="3510" spans="4:4" x14ac:dyDescent="0.35">
      <c r="D3510" s="15"/>
    </row>
    <row r="3511" spans="4:4" x14ac:dyDescent="0.35">
      <c r="D3511" s="15"/>
    </row>
    <row r="3512" spans="4:4" x14ac:dyDescent="0.35">
      <c r="D3512" s="15"/>
    </row>
    <row r="3513" spans="4:4" x14ac:dyDescent="0.35">
      <c r="D3513" s="15"/>
    </row>
    <row r="3514" spans="4:4" x14ac:dyDescent="0.35">
      <c r="D3514" s="15"/>
    </row>
    <row r="3515" spans="4:4" x14ac:dyDescent="0.35">
      <c r="D3515" s="15"/>
    </row>
    <row r="3516" spans="4:4" x14ac:dyDescent="0.35">
      <c r="D3516" s="15"/>
    </row>
    <row r="3517" spans="4:4" x14ac:dyDescent="0.35">
      <c r="D3517" s="15"/>
    </row>
    <row r="3518" spans="4:4" x14ac:dyDescent="0.35">
      <c r="D3518" s="15"/>
    </row>
    <row r="3519" spans="4:4" x14ac:dyDescent="0.35">
      <c r="D3519" s="15"/>
    </row>
    <row r="3520" spans="4:4" x14ac:dyDescent="0.35">
      <c r="D3520" s="15"/>
    </row>
    <row r="3521" spans="4:4" x14ac:dyDescent="0.35">
      <c r="D3521" s="15"/>
    </row>
    <row r="3522" spans="4:4" x14ac:dyDescent="0.35">
      <c r="D3522" s="15"/>
    </row>
    <row r="3523" spans="4:4" x14ac:dyDescent="0.35">
      <c r="D3523" s="15"/>
    </row>
    <row r="3524" spans="4:4" x14ac:dyDescent="0.35">
      <c r="D3524" s="15"/>
    </row>
    <row r="3525" spans="4:4" x14ac:dyDescent="0.35">
      <c r="D3525" s="15"/>
    </row>
    <row r="3526" spans="4:4" x14ac:dyDescent="0.35">
      <c r="D3526" s="15"/>
    </row>
    <row r="3527" spans="4:4" x14ac:dyDescent="0.35">
      <c r="D3527" s="15"/>
    </row>
    <row r="3528" spans="4:4" x14ac:dyDescent="0.35">
      <c r="D3528" s="15"/>
    </row>
    <row r="3529" spans="4:4" x14ac:dyDescent="0.35">
      <c r="D3529" s="15"/>
    </row>
    <row r="3530" spans="4:4" x14ac:dyDescent="0.35">
      <c r="D3530" s="15"/>
    </row>
    <row r="3531" spans="4:4" x14ac:dyDescent="0.35">
      <c r="D3531" s="15"/>
    </row>
    <row r="3532" spans="4:4" x14ac:dyDescent="0.35">
      <c r="D3532" s="15"/>
    </row>
    <row r="3533" spans="4:4" x14ac:dyDescent="0.35">
      <c r="D3533" s="15"/>
    </row>
    <row r="3534" spans="4:4" x14ac:dyDescent="0.35">
      <c r="D3534" s="15"/>
    </row>
    <row r="3535" spans="4:4" x14ac:dyDescent="0.35">
      <c r="D3535" s="15"/>
    </row>
    <row r="3536" spans="4:4" x14ac:dyDescent="0.35">
      <c r="D3536" s="15"/>
    </row>
    <row r="3537" spans="4:4" x14ac:dyDescent="0.35">
      <c r="D3537" s="15"/>
    </row>
    <row r="3538" spans="4:4" x14ac:dyDescent="0.35">
      <c r="D3538" s="15"/>
    </row>
    <row r="3539" spans="4:4" x14ac:dyDescent="0.35">
      <c r="D3539" s="15"/>
    </row>
    <row r="3540" spans="4:4" x14ac:dyDescent="0.35">
      <c r="D3540" s="15"/>
    </row>
    <row r="3541" spans="4:4" x14ac:dyDescent="0.35">
      <c r="D3541" s="15"/>
    </row>
    <row r="3542" spans="4:4" x14ac:dyDescent="0.35">
      <c r="D3542" s="15"/>
    </row>
    <row r="3543" spans="4:4" x14ac:dyDescent="0.35">
      <c r="D3543" s="15"/>
    </row>
    <row r="3544" spans="4:4" x14ac:dyDescent="0.35">
      <c r="D3544" s="15"/>
    </row>
    <row r="3545" spans="4:4" x14ac:dyDescent="0.35">
      <c r="D3545" s="15"/>
    </row>
    <row r="3546" spans="4:4" x14ac:dyDescent="0.35">
      <c r="D3546" s="15"/>
    </row>
    <row r="3547" spans="4:4" x14ac:dyDescent="0.35">
      <c r="D3547" s="15"/>
    </row>
    <row r="3548" spans="4:4" x14ac:dyDescent="0.35">
      <c r="D3548" s="15"/>
    </row>
    <row r="3549" spans="4:4" x14ac:dyDescent="0.35">
      <c r="D3549" s="15"/>
    </row>
    <row r="3550" spans="4:4" x14ac:dyDescent="0.35">
      <c r="D3550" s="15"/>
    </row>
    <row r="3551" spans="4:4" x14ac:dyDescent="0.35">
      <c r="D3551" s="15"/>
    </row>
    <row r="3552" spans="4:4" x14ac:dyDescent="0.35">
      <c r="D3552" s="15"/>
    </row>
    <row r="3553" spans="4:4" x14ac:dyDescent="0.35">
      <c r="D3553" s="15"/>
    </row>
    <row r="3554" spans="4:4" x14ac:dyDescent="0.35">
      <c r="D3554" s="15"/>
    </row>
    <row r="3555" spans="4:4" x14ac:dyDescent="0.35">
      <c r="D3555" s="15"/>
    </row>
    <row r="3556" spans="4:4" x14ac:dyDescent="0.35">
      <c r="D3556" s="15"/>
    </row>
    <row r="3557" spans="4:4" x14ac:dyDescent="0.35">
      <c r="D3557" s="15"/>
    </row>
    <row r="3558" spans="4:4" x14ac:dyDescent="0.35">
      <c r="D3558" s="15"/>
    </row>
    <row r="3559" spans="4:4" x14ac:dyDescent="0.35">
      <c r="D3559" s="15"/>
    </row>
    <row r="3560" spans="4:4" x14ac:dyDescent="0.35">
      <c r="D3560" s="15"/>
    </row>
    <row r="3561" spans="4:4" x14ac:dyDescent="0.35">
      <c r="D3561" s="15"/>
    </row>
    <row r="3562" spans="4:4" x14ac:dyDescent="0.35">
      <c r="D3562" s="15"/>
    </row>
    <row r="3563" spans="4:4" x14ac:dyDescent="0.35">
      <c r="D3563" s="15"/>
    </row>
    <row r="3564" spans="4:4" x14ac:dyDescent="0.35">
      <c r="D3564" s="15"/>
    </row>
    <row r="3565" spans="4:4" x14ac:dyDescent="0.35">
      <c r="D3565" s="15"/>
    </row>
    <row r="3566" spans="4:4" x14ac:dyDescent="0.35">
      <c r="D3566" s="15"/>
    </row>
    <row r="3567" spans="4:4" x14ac:dyDescent="0.35">
      <c r="D3567" s="15"/>
    </row>
    <row r="3568" spans="4:4" x14ac:dyDescent="0.35">
      <c r="D3568" s="15"/>
    </row>
    <row r="3569" spans="4:4" x14ac:dyDescent="0.35">
      <c r="D3569" s="15"/>
    </row>
    <row r="3570" spans="4:4" x14ac:dyDescent="0.35">
      <c r="D3570" s="15"/>
    </row>
    <row r="3571" spans="4:4" x14ac:dyDescent="0.35">
      <c r="D3571" s="15"/>
    </row>
    <row r="3572" spans="4:4" x14ac:dyDescent="0.35">
      <c r="D3572" s="15"/>
    </row>
    <row r="3573" spans="4:4" x14ac:dyDescent="0.35">
      <c r="D3573" s="15"/>
    </row>
    <row r="3574" spans="4:4" x14ac:dyDescent="0.35">
      <c r="D3574" s="15"/>
    </row>
    <row r="3575" spans="4:4" x14ac:dyDescent="0.35">
      <c r="D3575" s="15"/>
    </row>
    <row r="3576" spans="4:4" x14ac:dyDescent="0.35">
      <c r="D3576" s="15"/>
    </row>
    <row r="3577" spans="4:4" x14ac:dyDescent="0.35">
      <c r="D3577" s="15"/>
    </row>
    <row r="3578" spans="4:4" x14ac:dyDescent="0.35">
      <c r="D3578" s="15"/>
    </row>
    <row r="3579" spans="4:4" x14ac:dyDescent="0.35">
      <c r="D3579" s="15"/>
    </row>
    <row r="3580" spans="4:4" x14ac:dyDescent="0.35">
      <c r="D3580" s="15"/>
    </row>
    <row r="3581" spans="4:4" x14ac:dyDescent="0.35">
      <c r="D3581" s="15"/>
    </row>
    <row r="3582" spans="4:4" x14ac:dyDescent="0.35">
      <c r="D3582" s="15"/>
    </row>
    <row r="3583" spans="4:4" x14ac:dyDescent="0.35">
      <c r="D3583" s="15"/>
    </row>
    <row r="3584" spans="4:4" x14ac:dyDescent="0.35">
      <c r="D3584" s="15"/>
    </row>
    <row r="3585" spans="4:4" x14ac:dyDescent="0.35">
      <c r="D3585" s="15"/>
    </row>
    <row r="3586" spans="4:4" x14ac:dyDescent="0.35">
      <c r="D3586" s="15"/>
    </row>
    <row r="3587" spans="4:4" x14ac:dyDescent="0.35">
      <c r="D3587" s="15"/>
    </row>
    <row r="3588" spans="4:4" x14ac:dyDescent="0.35">
      <c r="D3588" s="15"/>
    </row>
    <row r="3589" spans="4:4" x14ac:dyDescent="0.35">
      <c r="D3589" s="15"/>
    </row>
    <row r="3590" spans="4:4" x14ac:dyDescent="0.35">
      <c r="D3590" s="15"/>
    </row>
    <row r="3591" spans="4:4" x14ac:dyDescent="0.35">
      <c r="D3591" s="15"/>
    </row>
    <row r="3592" spans="4:4" x14ac:dyDescent="0.35">
      <c r="D3592" s="15"/>
    </row>
    <row r="3593" spans="4:4" x14ac:dyDescent="0.35">
      <c r="D3593" s="15"/>
    </row>
    <row r="3594" spans="4:4" x14ac:dyDescent="0.35">
      <c r="D3594" s="15"/>
    </row>
    <row r="3595" spans="4:4" x14ac:dyDescent="0.35">
      <c r="D3595" s="15"/>
    </row>
    <row r="3596" spans="4:4" x14ac:dyDescent="0.35">
      <c r="D3596" s="15"/>
    </row>
    <row r="3597" spans="4:4" x14ac:dyDescent="0.35">
      <c r="D3597" s="15"/>
    </row>
    <row r="3598" spans="4:4" x14ac:dyDescent="0.35">
      <c r="D3598" s="15"/>
    </row>
    <row r="3599" spans="4:4" x14ac:dyDescent="0.35">
      <c r="D3599" s="15"/>
    </row>
    <row r="3600" spans="4:4" x14ac:dyDescent="0.35">
      <c r="D3600" s="15"/>
    </row>
    <row r="3601" spans="4:4" x14ac:dyDescent="0.35">
      <c r="D3601" s="15"/>
    </row>
    <row r="3602" spans="4:4" x14ac:dyDescent="0.35">
      <c r="D3602" s="15"/>
    </row>
    <row r="3603" spans="4:4" x14ac:dyDescent="0.35">
      <c r="D3603" s="15"/>
    </row>
    <row r="3604" spans="4:4" x14ac:dyDescent="0.35">
      <c r="D3604" s="15"/>
    </row>
    <row r="3605" spans="4:4" x14ac:dyDescent="0.35">
      <c r="D3605" s="15"/>
    </row>
    <row r="3606" spans="4:4" x14ac:dyDescent="0.35">
      <c r="D3606" s="15"/>
    </row>
    <row r="3607" spans="4:4" x14ac:dyDescent="0.35">
      <c r="D3607" s="15"/>
    </row>
    <row r="3608" spans="4:4" x14ac:dyDescent="0.35">
      <c r="D3608" s="15"/>
    </row>
    <row r="3609" spans="4:4" x14ac:dyDescent="0.35">
      <c r="D3609" s="15"/>
    </row>
    <row r="3610" spans="4:4" x14ac:dyDescent="0.35">
      <c r="D3610" s="15"/>
    </row>
    <row r="3611" spans="4:4" x14ac:dyDescent="0.35">
      <c r="D3611" s="15"/>
    </row>
    <row r="3612" spans="4:4" x14ac:dyDescent="0.35">
      <c r="D3612" s="15"/>
    </row>
    <row r="3613" spans="4:4" x14ac:dyDescent="0.35">
      <c r="D3613" s="15"/>
    </row>
    <row r="3614" spans="4:4" x14ac:dyDescent="0.35">
      <c r="D3614" s="15"/>
    </row>
    <row r="3615" spans="4:4" x14ac:dyDescent="0.35">
      <c r="D3615" s="15"/>
    </row>
    <row r="3616" spans="4:4" x14ac:dyDescent="0.35">
      <c r="D3616" s="15"/>
    </row>
    <row r="3617" spans="4:4" x14ac:dyDescent="0.35">
      <c r="D3617" s="15"/>
    </row>
    <row r="3618" spans="4:4" x14ac:dyDescent="0.35">
      <c r="D3618" s="15"/>
    </row>
    <row r="3619" spans="4:4" x14ac:dyDescent="0.35">
      <c r="D3619" s="15"/>
    </row>
    <row r="3620" spans="4:4" x14ac:dyDescent="0.35">
      <c r="D3620" s="15"/>
    </row>
    <row r="3621" spans="4:4" x14ac:dyDescent="0.35">
      <c r="D3621" s="15"/>
    </row>
    <row r="3622" spans="4:4" x14ac:dyDescent="0.35">
      <c r="D3622" s="15"/>
    </row>
    <row r="3623" spans="4:4" x14ac:dyDescent="0.35">
      <c r="D3623" s="15"/>
    </row>
    <row r="3624" spans="4:4" x14ac:dyDescent="0.35">
      <c r="D3624" s="15"/>
    </row>
    <row r="3625" spans="4:4" x14ac:dyDescent="0.35">
      <c r="D3625" s="15"/>
    </row>
    <row r="3626" spans="4:4" x14ac:dyDescent="0.35">
      <c r="D3626" s="15"/>
    </row>
    <row r="3627" spans="4:4" x14ac:dyDescent="0.35">
      <c r="D3627" s="15"/>
    </row>
    <row r="3628" spans="4:4" x14ac:dyDescent="0.35">
      <c r="D3628" s="15"/>
    </row>
    <row r="3629" spans="4:4" x14ac:dyDescent="0.35">
      <c r="D3629" s="15"/>
    </row>
    <row r="3630" spans="4:4" x14ac:dyDescent="0.35">
      <c r="D3630" s="15"/>
    </row>
    <row r="3631" spans="4:4" x14ac:dyDescent="0.35">
      <c r="D3631" s="15"/>
    </row>
    <row r="3632" spans="4:4" x14ac:dyDescent="0.35">
      <c r="D3632" s="15"/>
    </row>
    <row r="3633" spans="4:4" x14ac:dyDescent="0.35">
      <c r="D3633" s="15"/>
    </row>
    <row r="3634" spans="4:4" x14ac:dyDescent="0.35">
      <c r="D3634" s="15"/>
    </row>
    <row r="3635" spans="4:4" x14ac:dyDescent="0.35">
      <c r="D3635" s="15"/>
    </row>
    <row r="3636" spans="4:4" x14ac:dyDescent="0.35">
      <c r="D3636" s="15"/>
    </row>
    <row r="3637" spans="4:4" x14ac:dyDescent="0.35">
      <c r="D3637" s="15"/>
    </row>
    <row r="3638" spans="4:4" x14ac:dyDescent="0.35">
      <c r="D3638" s="15"/>
    </row>
    <row r="3639" spans="4:4" x14ac:dyDescent="0.35">
      <c r="D3639" s="15"/>
    </row>
    <row r="3640" spans="4:4" x14ac:dyDescent="0.35">
      <c r="D3640" s="15"/>
    </row>
    <row r="3641" spans="4:4" x14ac:dyDescent="0.35">
      <c r="D3641" s="15"/>
    </row>
    <row r="3642" spans="4:4" x14ac:dyDescent="0.35">
      <c r="D3642" s="15"/>
    </row>
    <row r="3643" spans="4:4" x14ac:dyDescent="0.35">
      <c r="D3643" s="15"/>
    </row>
    <row r="3644" spans="4:4" x14ac:dyDescent="0.35">
      <c r="D3644" s="15"/>
    </row>
    <row r="3645" spans="4:4" x14ac:dyDescent="0.35">
      <c r="D3645" s="15"/>
    </row>
    <row r="3646" spans="4:4" x14ac:dyDescent="0.35">
      <c r="D3646" s="15"/>
    </row>
    <row r="3647" spans="4:4" x14ac:dyDescent="0.35">
      <c r="D3647" s="15"/>
    </row>
    <row r="3648" spans="4:4" x14ac:dyDescent="0.35">
      <c r="D3648" s="15"/>
    </row>
    <row r="3649" spans="4:4" x14ac:dyDescent="0.35">
      <c r="D3649" s="15"/>
    </row>
    <row r="3650" spans="4:4" x14ac:dyDescent="0.35">
      <c r="D3650" s="15"/>
    </row>
    <row r="3651" spans="4:4" x14ac:dyDescent="0.35">
      <c r="D3651" s="15"/>
    </row>
    <row r="3652" spans="4:4" x14ac:dyDescent="0.35">
      <c r="D3652" s="15"/>
    </row>
    <row r="3653" spans="4:4" x14ac:dyDescent="0.35">
      <c r="D3653" s="15"/>
    </row>
    <row r="3654" spans="4:4" x14ac:dyDescent="0.35">
      <c r="D3654" s="15"/>
    </row>
    <row r="3655" spans="4:4" x14ac:dyDescent="0.35">
      <c r="D3655" s="15"/>
    </row>
    <row r="3656" spans="4:4" x14ac:dyDescent="0.35">
      <c r="D3656" s="15"/>
    </row>
    <row r="3657" spans="4:4" x14ac:dyDescent="0.35">
      <c r="D3657" s="15"/>
    </row>
    <row r="3658" spans="4:4" x14ac:dyDescent="0.35">
      <c r="D3658" s="15"/>
    </row>
    <row r="3659" spans="4:4" x14ac:dyDescent="0.35">
      <c r="D3659" s="15"/>
    </row>
    <row r="3660" spans="4:4" x14ac:dyDescent="0.35">
      <c r="D3660" s="15"/>
    </row>
    <row r="3661" spans="4:4" x14ac:dyDescent="0.35">
      <c r="D3661" s="15"/>
    </row>
    <row r="3662" spans="4:4" x14ac:dyDescent="0.35">
      <c r="D3662" s="15"/>
    </row>
    <row r="3663" spans="4:4" x14ac:dyDescent="0.35">
      <c r="D3663" s="15"/>
    </row>
    <row r="3664" spans="4:4" x14ac:dyDescent="0.35">
      <c r="D3664" s="15"/>
    </row>
    <row r="3665" spans="4:4" x14ac:dyDescent="0.35">
      <c r="D3665" s="15"/>
    </row>
    <row r="3666" spans="4:4" x14ac:dyDescent="0.35">
      <c r="D3666" s="15"/>
    </row>
    <row r="3667" spans="4:4" x14ac:dyDescent="0.35">
      <c r="D3667" s="15"/>
    </row>
    <row r="3668" spans="4:4" x14ac:dyDescent="0.35">
      <c r="D3668" s="15"/>
    </row>
    <row r="3669" spans="4:4" x14ac:dyDescent="0.35">
      <c r="D3669" s="15"/>
    </row>
    <row r="3670" spans="4:4" x14ac:dyDescent="0.35">
      <c r="D3670" s="15"/>
    </row>
    <row r="3671" spans="4:4" x14ac:dyDescent="0.35">
      <c r="D3671" s="15"/>
    </row>
    <row r="3672" spans="4:4" x14ac:dyDescent="0.35">
      <c r="D3672" s="15"/>
    </row>
    <row r="3673" spans="4:4" x14ac:dyDescent="0.35">
      <c r="D3673" s="15"/>
    </row>
    <row r="3674" spans="4:4" x14ac:dyDescent="0.35">
      <c r="D3674" s="15"/>
    </row>
    <row r="3675" spans="4:4" x14ac:dyDescent="0.35">
      <c r="D3675" s="15"/>
    </row>
    <row r="3676" spans="4:4" x14ac:dyDescent="0.35">
      <c r="D3676" s="15"/>
    </row>
    <row r="3677" spans="4:4" x14ac:dyDescent="0.35">
      <c r="D3677" s="15"/>
    </row>
    <row r="3678" spans="4:4" x14ac:dyDescent="0.35">
      <c r="D3678" s="15"/>
    </row>
    <row r="3679" spans="4:4" x14ac:dyDescent="0.35">
      <c r="D3679" s="15"/>
    </row>
    <row r="3680" spans="4:4" x14ac:dyDescent="0.35">
      <c r="D3680" s="15"/>
    </row>
    <row r="3681" spans="4:4" x14ac:dyDescent="0.35">
      <c r="D3681" s="15"/>
    </row>
    <row r="3682" spans="4:4" x14ac:dyDescent="0.35">
      <c r="D3682" s="15"/>
    </row>
    <row r="3683" spans="4:4" x14ac:dyDescent="0.35">
      <c r="D3683" s="15"/>
    </row>
    <row r="3684" spans="4:4" x14ac:dyDescent="0.35">
      <c r="D3684" s="15"/>
    </row>
    <row r="3685" spans="4:4" x14ac:dyDescent="0.35">
      <c r="D3685" s="15"/>
    </row>
    <row r="3686" spans="4:4" x14ac:dyDescent="0.35">
      <c r="D3686" s="15"/>
    </row>
    <row r="3687" spans="4:4" x14ac:dyDescent="0.35">
      <c r="D3687" s="15"/>
    </row>
    <row r="3688" spans="4:4" x14ac:dyDescent="0.35">
      <c r="D3688" s="15"/>
    </row>
    <row r="3689" spans="4:4" x14ac:dyDescent="0.35">
      <c r="D3689" s="15"/>
    </row>
    <row r="3690" spans="4:4" x14ac:dyDescent="0.35">
      <c r="D3690" s="15"/>
    </row>
    <row r="3691" spans="4:4" x14ac:dyDescent="0.35">
      <c r="D3691" s="15"/>
    </row>
    <row r="3692" spans="4:4" x14ac:dyDescent="0.35">
      <c r="D3692" s="15"/>
    </row>
    <row r="3693" spans="4:4" x14ac:dyDescent="0.35">
      <c r="D3693" s="15"/>
    </row>
    <row r="3694" spans="4:4" x14ac:dyDescent="0.35">
      <c r="D3694" s="15"/>
    </row>
    <row r="3695" spans="4:4" x14ac:dyDescent="0.35">
      <c r="D3695" s="15"/>
    </row>
    <row r="3696" spans="4:4" x14ac:dyDescent="0.35">
      <c r="D3696" s="15"/>
    </row>
    <row r="3697" spans="4:4" x14ac:dyDescent="0.35">
      <c r="D3697" s="15"/>
    </row>
    <row r="3698" spans="4:4" x14ac:dyDescent="0.35">
      <c r="D3698" s="15"/>
    </row>
    <row r="3699" spans="4:4" x14ac:dyDescent="0.35">
      <c r="D3699" s="15"/>
    </row>
    <row r="3700" spans="4:4" x14ac:dyDescent="0.35">
      <c r="D3700" s="15"/>
    </row>
    <row r="3701" spans="4:4" x14ac:dyDescent="0.35">
      <c r="D3701" s="15"/>
    </row>
    <row r="3702" spans="4:4" x14ac:dyDescent="0.35">
      <c r="D3702" s="15"/>
    </row>
    <row r="3703" spans="4:4" x14ac:dyDescent="0.35">
      <c r="D3703" s="15"/>
    </row>
    <row r="3704" spans="4:4" x14ac:dyDescent="0.35">
      <c r="D3704" s="15"/>
    </row>
    <row r="3705" spans="4:4" x14ac:dyDescent="0.35">
      <c r="D3705" s="15"/>
    </row>
    <row r="3706" spans="4:4" x14ac:dyDescent="0.35">
      <c r="D3706" s="15"/>
    </row>
    <row r="3707" spans="4:4" x14ac:dyDescent="0.35">
      <c r="D3707" s="15"/>
    </row>
    <row r="3708" spans="4:4" x14ac:dyDescent="0.35">
      <c r="D3708" s="15"/>
    </row>
    <row r="3709" spans="4:4" x14ac:dyDescent="0.35">
      <c r="D3709" s="15"/>
    </row>
    <row r="3710" spans="4:4" x14ac:dyDescent="0.35">
      <c r="D3710" s="15"/>
    </row>
    <row r="3711" spans="4:4" x14ac:dyDescent="0.35">
      <c r="D3711" s="15"/>
    </row>
    <row r="3712" spans="4:4" x14ac:dyDescent="0.35">
      <c r="D3712" s="15"/>
    </row>
    <row r="3713" spans="4:4" x14ac:dyDescent="0.35">
      <c r="D3713" s="15"/>
    </row>
    <row r="3714" spans="4:4" x14ac:dyDescent="0.35">
      <c r="D3714" s="15"/>
    </row>
    <row r="3715" spans="4:4" x14ac:dyDescent="0.35">
      <c r="D3715" s="15"/>
    </row>
    <row r="3716" spans="4:4" x14ac:dyDescent="0.35">
      <c r="D3716" s="15"/>
    </row>
    <row r="3717" spans="4:4" x14ac:dyDescent="0.35">
      <c r="D3717" s="15"/>
    </row>
    <row r="3718" spans="4:4" x14ac:dyDescent="0.35">
      <c r="D3718" s="15"/>
    </row>
    <row r="3719" spans="4:4" x14ac:dyDescent="0.35">
      <c r="D3719" s="15"/>
    </row>
    <row r="3720" spans="4:4" x14ac:dyDescent="0.35">
      <c r="D3720" s="15"/>
    </row>
    <row r="3721" spans="4:4" x14ac:dyDescent="0.35">
      <c r="D3721" s="15"/>
    </row>
    <row r="3722" spans="4:4" x14ac:dyDescent="0.35">
      <c r="D3722" s="15"/>
    </row>
    <row r="3723" spans="4:4" x14ac:dyDescent="0.35">
      <c r="D3723" s="15"/>
    </row>
    <row r="3724" spans="4:4" x14ac:dyDescent="0.35">
      <c r="D3724" s="15"/>
    </row>
    <row r="3725" spans="4:4" x14ac:dyDescent="0.35">
      <c r="D3725" s="15"/>
    </row>
    <row r="3726" spans="4:4" x14ac:dyDescent="0.35">
      <c r="D3726" s="15"/>
    </row>
    <row r="3727" spans="4:4" x14ac:dyDescent="0.35">
      <c r="D3727" s="15"/>
    </row>
    <row r="3728" spans="4:4" x14ac:dyDescent="0.35">
      <c r="D3728" s="15"/>
    </row>
    <row r="3729" spans="4:4" x14ac:dyDescent="0.35">
      <c r="D3729" s="15"/>
    </row>
    <row r="3730" spans="4:4" x14ac:dyDescent="0.35">
      <c r="D3730" s="15"/>
    </row>
    <row r="3731" spans="4:4" x14ac:dyDescent="0.35">
      <c r="D3731" s="15"/>
    </row>
    <row r="3732" spans="4:4" x14ac:dyDescent="0.35">
      <c r="D3732" s="15"/>
    </row>
    <row r="3733" spans="4:4" x14ac:dyDescent="0.35">
      <c r="D3733" s="15"/>
    </row>
    <row r="3734" spans="4:4" x14ac:dyDescent="0.35">
      <c r="D3734" s="15"/>
    </row>
    <row r="3735" spans="4:4" x14ac:dyDescent="0.35">
      <c r="D3735" s="15"/>
    </row>
    <row r="3736" spans="4:4" x14ac:dyDescent="0.35">
      <c r="D3736" s="15"/>
    </row>
    <row r="3737" spans="4:4" x14ac:dyDescent="0.35">
      <c r="D3737" s="15"/>
    </row>
    <row r="3738" spans="4:4" x14ac:dyDescent="0.35">
      <c r="D3738" s="15"/>
    </row>
    <row r="3739" spans="4:4" x14ac:dyDescent="0.35">
      <c r="D3739" s="15"/>
    </row>
    <row r="3740" spans="4:4" x14ac:dyDescent="0.35">
      <c r="D3740" s="15"/>
    </row>
    <row r="3741" spans="4:4" x14ac:dyDescent="0.35">
      <c r="D3741" s="15"/>
    </row>
    <row r="3742" spans="4:4" x14ac:dyDescent="0.35">
      <c r="D3742" s="15"/>
    </row>
    <row r="3743" spans="4:4" x14ac:dyDescent="0.35">
      <c r="D3743" s="15"/>
    </row>
    <row r="3744" spans="4:4" x14ac:dyDescent="0.35">
      <c r="D3744" s="15"/>
    </row>
    <row r="3745" spans="4:4" x14ac:dyDescent="0.35">
      <c r="D3745" s="15"/>
    </row>
    <row r="3746" spans="4:4" x14ac:dyDescent="0.35">
      <c r="D3746" s="15"/>
    </row>
    <row r="3747" spans="4:4" x14ac:dyDescent="0.35">
      <c r="D3747" s="15"/>
    </row>
    <row r="3748" spans="4:4" x14ac:dyDescent="0.35">
      <c r="D3748" s="15"/>
    </row>
    <row r="3749" spans="4:4" x14ac:dyDescent="0.35">
      <c r="D3749" s="15"/>
    </row>
    <row r="3750" spans="4:4" x14ac:dyDescent="0.35">
      <c r="D3750" s="15"/>
    </row>
    <row r="3751" spans="4:4" x14ac:dyDescent="0.35">
      <c r="D3751" s="15"/>
    </row>
    <row r="3752" spans="4:4" x14ac:dyDescent="0.35">
      <c r="D3752" s="15"/>
    </row>
    <row r="3753" spans="4:4" x14ac:dyDescent="0.35">
      <c r="D3753" s="15"/>
    </row>
    <row r="3754" spans="4:4" x14ac:dyDescent="0.35">
      <c r="D3754" s="15"/>
    </row>
    <row r="3755" spans="4:4" x14ac:dyDescent="0.35">
      <c r="D3755" s="15"/>
    </row>
    <row r="3756" spans="4:4" x14ac:dyDescent="0.35">
      <c r="D3756" s="15"/>
    </row>
    <row r="3757" spans="4:4" x14ac:dyDescent="0.35">
      <c r="D3757" s="15"/>
    </row>
    <row r="3758" spans="4:4" x14ac:dyDescent="0.35">
      <c r="D3758" s="15"/>
    </row>
    <row r="3759" spans="4:4" x14ac:dyDescent="0.35">
      <c r="D3759" s="15"/>
    </row>
    <row r="3760" spans="4:4" x14ac:dyDescent="0.35">
      <c r="D3760" s="15"/>
    </row>
    <row r="3761" spans="4:4" x14ac:dyDescent="0.35">
      <c r="D3761" s="15"/>
    </row>
    <row r="3762" spans="4:4" x14ac:dyDescent="0.35">
      <c r="D3762" s="15"/>
    </row>
    <row r="3763" spans="4:4" x14ac:dyDescent="0.35">
      <c r="D3763" s="15"/>
    </row>
    <row r="3764" spans="4:4" x14ac:dyDescent="0.35">
      <c r="D3764" s="15"/>
    </row>
    <row r="3765" spans="4:4" x14ac:dyDescent="0.35">
      <c r="D3765" s="15"/>
    </row>
    <row r="3766" spans="4:4" x14ac:dyDescent="0.35">
      <c r="D3766" s="15"/>
    </row>
    <row r="3767" spans="4:4" x14ac:dyDescent="0.35">
      <c r="D3767" s="15"/>
    </row>
    <row r="3768" spans="4:4" x14ac:dyDescent="0.35">
      <c r="D3768" s="15"/>
    </row>
    <row r="3769" spans="4:4" x14ac:dyDescent="0.35">
      <c r="D3769" s="15"/>
    </row>
    <row r="3770" spans="4:4" x14ac:dyDescent="0.35">
      <c r="D3770" s="15"/>
    </row>
    <row r="3771" spans="4:4" x14ac:dyDescent="0.35">
      <c r="D3771" s="15"/>
    </row>
    <row r="3772" spans="4:4" x14ac:dyDescent="0.35">
      <c r="D3772" s="15"/>
    </row>
    <row r="3773" spans="4:4" x14ac:dyDescent="0.35">
      <c r="D3773" s="15"/>
    </row>
    <row r="3774" spans="4:4" x14ac:dyDescent="0.35">
      <c r="D3774" s="15"/>
    </row>
    <row r="3775" spans="4:4" x14ac:dyDescent="0.35">
      <c r="D3775" s="15"/>
    </row>
    <row r="3776" spans="4:4" x14ac:dyDescent="0.35">
      <c r="D3776" s="15"/>
    </row>
    <row r="3777" spans="4:4" x14ac:dyDescent="0.35">
      <c r="D3777" s="15"/>
    </row>
    <row r="3778" spans="4:4" x14ac:dyDescent="0.35">
      <c r="D3778" s="15"/>
    </row>
    <row r="3779" spans="4:4" x14ac:dyDescent="0.35">
      <c r="D3779" s="15"/>
    </row>
    <row r="3780" spans="4:4" x14ac:dyDescent="0.35">
      <c r="D3780" s="15"/>
    </row>
    <row r="3781" spans="4:4" x14ac:dyDescent="0.35">
      <c r="D3781" s="15"/>
    </row>
    <row r="3782" spans="4:4" x14ac:dyDescent="0.35">
      <c r="D3782" s="15"/>
    </row>
    <row r="3783" spans="4:4" x14ac:dyDescent="0.35">
      <c r="D3783" s="15"/>
    </row>
    <row r="3784" spans="4:4" x14ac:dyDescent="0.35">
      <c r="D3784" s="15"/>
    </row>
    <row r="3785" spans="4:4" x14ac:dyDescent="0.35">
      <c r="D3785" s="15"/>
    </row>
    <row r="3786" spans="4:4" x14ac:dyDescent="0.35">
      <c r="D3786" s="15"/>
    </row>
    <row r="3787" spans="4:4" x14ac:dyDescent="0.35">
      <c r="D3787" s="15"/>
    </row>
    <row r="3788" spans="4:4" x14ac:dyDescent="0.35">
      <c r="D3788" s="15"/>
    </row>
    <row r="3789" spans="4:4" x14ac:dyDescent="0.35">
      <c r="D3789" s="15"/>
    </row>
    <row r="3790" spans="4:4" x14ac:dyDescent="0.35">
      <c r="D3790" s="15"/>
    </row>
    <row r="3791" spans="4:4" x14ac:dyDescent="0.35">
      <c r="D3791" s="15"/>
    </row>
    <row r="3792" spans="4:4" x14ac:dyDescent="0.35">
      <c r="D3792" s="15"/>
    </row>
    <row r="3793" spans="4:4" x14ac:dyDescent="0.35">
      <c r="D3793" s="15"/>
    </row>
    <row r="3794" spans="4:4" x14ac:dyDescent="0.35">
      <c r="D3794" s="15"/>
    </row>
    <row r="3795" spans="4:4" x14ac:dyDescent="0.35">
      <c r="D3795" s="15"/>
    </row>
    <row r="3796" spans="4:4" x14ac:dyDescent="0.35">
      <c r="D3796" s="15"/>
    </row>
    <row r="3797" spans="4:4" x14ac:dyDescent="0.35">
      <c r="D3797" s="15"/>
    </row>
    <row r="3798" spans="4:4" x14ac:dyDescent="0.35">
      <c r="D3798" s="15"/>
    </row>
    <row r="3799" spans="4:4" x14ac:dyDescent="0.35">
      <c r="D3799" s="15"/>
    </row>
    <row r="3800" spans="4:4" x14ac:dyDescent="0.35">
      <c r="D3800" s="15"/>
    </row>
    <row r="3801" spans="4:4" x14ac:dyDescent="0.35">
      <c r="D3801" s="15"/>
    </row>
    <row r="3802" spans="4:4" x14ac:dyDescent="0.35">
      <c r="D3802" s="15"/>
    </row>
    <row r="3803" spans="4:4" x14ac:dyDescent="0.35">
      <c r="D3803" s="15"/>
    </row>
    <row r="3804" spans="4:4" x14ac:dyDescent="0.35">
      <c r="D3804" s="15"/>
    </row>
    <row r="3805" spans="4:4" x14ac:dyDescent="0.35">
      <c r="D3805" s="15"/>
    </row>
    <row r="3806" spans="4:4" x14ac:dyDescent="0.35">
      <c r="D3806" s="15"/>
    </row>
    <row r="3807" spans="4:4" x14ac:dyDescent="0.35">
      <c r="D3807" s="15"/>
    </row>
    <row r="3808" spans="4:4" x14ac:dyDescent="0.35">
      <c r="D3808" s="15"/>
    </row>
    <row r="3809" spans="4:4" x14ac:dyDescent="0.35">
      <c r="D3809" s="15"/>
    </row>
    <row r="3810" spans="4:4" x14ac:dyDescent="0.35">
      <c r="D3810" s="15"/>
    </row>
    <row r="3811" spans="4:4" x14ac:dyDescent="0.35">
      <c r="D3811" s="15"/>
    </row>
    <row r="3812" spans="4:4" x14ac:dyDescent="0.35">
      <c r="D3812" s="15"/>
    </row>
    <row r="3813" spans="4:4" x14ac:dyDescent="0.35">
      <c r="D3813" s="15"/>
    </row>
    <row r="3814" spans="4:4" x14ac:dyDescent="0.35">
      <c r="D3814" s="15"/>
    </row>
    <row r="3815" spans="4:4" x14ac:dyDescent="0.35">
      <c r="D3815" s="15"/>
    </row>
    <row r="3816" spans="4:4" x14ac:dyDescent="0.35">
      <c r="D3816" s="15"/>
    </row>
    <row r="3817" spans="4:4" x14ac:dyDescent="0.35">
      <c r="D3817" s="15"/>
    </row>
    <row r="3818" spans="4:4" x14ac:dyDescent="0.35">
      <c r="D3818" s="15"/>
    </row>
    <row r="3819" spans="4:4" x14ac:dyDescent="0.35">
      <c r="D3819" s="15"/>
    </row>
    <row r="3820" spans="4:4" x14ac:dyDescent="0.35">
      <c r="D3820" s="15"/>
    </row>
    <row r="3821" spans="4:4" x14ac:dyDescent="0.35">
      <c r="D3821" s="15"/>
    </row>
    <row r="3822" spans="4:4" x14ac:dyDescent="0.35">
      <c r="D3822" s="15"/>
    </row>
    <row r="3823" spans="4:4" x14ac:dyDescent="0.35">
      <c r="D3823" s="15"/>
    </row>
    <row r="3824" spans="4:4" x14ac:dyDescent="0.35">
      <c r="D3824" s="15"/>
    </row>
    <row r="3825" spans="4:4" x14ac:dyDescent="0.35">
      <c r="D3825" s="15"/>
    </row>
    <row r="3826" spans="4:4" x14ac:dyDescent="0.35">
      <c r="D3826" s="15"/>
    </row>
    <row r="3827" spans="4:4" x14ac:dyDescent="0.35">
      <c r="D3827" s="15"/>
    </row>
    <row r="3828" spans="4:4" x14ac:dyDescent="0.35">
      <c r="D3828" s="15"/>
    </row>
    <row r="3829" spans="4:4" x14ac:dyDescent="0.35">
      <c r="D3829" s="15"/>
    </row>
    <row r="3830" spans="4:4" x14ac:dyDescent="0.35">
      <c r="D3830" s="15"/>
    </row>
    <row r="3831" spans="4:4" x14ac:dyDescent="0.35">
      <c r="D3831" s="15"/>
    </row>
    <row r="3832" spans="4:4" x14ac:dyDescent="0.35">
      <c r="D3832" s="15"/>
    </row>
    <row r="3833" spans="4:4" x14ac:dyDescent="0.35">
      <c r="D3833" s="15"/>
    </row>
    <row r="3834" spans="4:4" x14ac:dyDescent="0.35">
      <c r="D3834" s="15"/>
    </row>
    <row r="3835" spans="4:4" x14ac:dyDescent="0.35">
      <c r="D3835" s="15"/>
    </row>
    <row r="3836" spans="4:4" x14ac:dyDescent="0.35">
      <c r="D3836" s="15"/>
    </row>
    <row r="3837" spans="4:4" x14ac:dyDescent="0.35">
      <c r="D3837" s="15"/>
    </row>
    <row r="3838" spans="4:4" x14ac:dyDescent="0.35">
      <c r="D3838" s="15"/>
    </row>
    <row r="3839" spans="4:4" x14ac:dyDescent="0.35">
      <c r="D3839" s="15"/>
    </row>
    <row r="3840" spans="4:4" x14ac:dyDescent="0.35">
      <c r="D3840" s="15"/>
    </row>
    <row r="3841" spans="4:4" x14ac:dyDescent="0.35">
      <c r="D3841" s="15"/>
    </row>
    <row r="3842" spans="4:4" x14ac:dyDescent="0.35">
      <c r="D3842" s="15"/>
    </row>
    <row r="3843" spans="4:4" x14ac:dyDescent="0.35">
      <c r="D3843" s="15"/>
    </row>
    <row r="3844" spans="4:4" x14ac:dyDescent="0.35">
      <c r="D3844" s="15"/>
    </row>
    <row r="3845" spans="4:4" x14ac:dyDescent="0.35">
      <c r="D3845" s="15"/>
    </row>
    <row r="3846" spans="4:4" x14ac:dyDescent="0.35">
      <c r="D3846" s="15"/>
    </row>
    <row r="3847" spans="4:4" x14ac:dyDescent="0.35">
      <c r="D3847" s="15"/>
    </row>
    <row r="3848" spans="4:4" x14ac:dyDescent="0.35">
      <c r="D3848" s="15"/>
    </row>
    <row r="3849" spans="4:4" x14ac:dyDescent="0.35">
      <c r="D3849" s="15"/>
    </row>
    <row r="3850" spans="4:4" x14ac:dyDescent="0.35">
      <c r="D3850" s="15"/>
    </row>
    <row r="3851" spans="4:4" x14ac:dyDescent="0.35">
      <c r="D3851" s="15"/>
    </row>
    <row r="3852" spans="4:4" x14ac:dyDescent="0.35">
      <c r="D3852" s="15"/>
    </row>
    <row r="3853" spans="4:4" x14ac:dyDescent="0.35">
      <c r="D3853" s="15"/>
    </row>
    <row r="3854" spans="4:4" x14ac:dyDescent="0.35">
      <c r="D3854" s="15"/>
    </row>
    <row r="3855" spans="4:4" x14ac:dyDescent="0.35">
      <c r="D3855" s="15"/>
    </row>
    <row r="3856" spans="4:4" x14ac:dyDescent="0.35">
      <c r="D3856" s="15"/>
    </row>
    <row r="3857" spans="4:4" x14ac:dyDescent="0.35">
      <c r="D3857" s="15"/>
    </row>
    <row r="3858" spans="4:4" x14ac:dyDescent="0.35">
      <c r="D3858" s="15"/>
    </row>
    <row r="3859" spans="4:4" x14ac:dyDescent="0.35">
      <c r="D3859" s="15"/>
    </row>
    <row r="3860" spans="4:4" x14ac:dyDescent="0.35">
      <c r="D3860" s="15"/>
    </row>
    <row r="3861" spans="4:4" x14ac:dyDescent="0.35">
      <c r="D3861" s="15"/>
    </row>
    <row r="3862" spans="4:4" x14ac:dyDescent="0.35">
      <c r="D3862" s="15"/>
    </row>
    <row r="3863" spans="4:4" x14ac:dyDescent="0.35">
      <c r="D3863" s="15"/>
    </row>
    <row r="3864" spans="4:4" x14ac:dyDescent="0.35">
      <c r="D3864" s="15"/>
    </row>
    <row r="3865" spans="4:4" x14ac:dyDescent="0.35">
      <c r="D3865" s="15"/>
    </row>
    <row r="3866" spans="4:4" x14ac:dyDescent="0.35">
      <c r="D3866" s="15"/>
    </row>
    <row r="3867" spans="4:4" x14ac:dyDescent="0.35">
      <c r="D3867" s="15"/>
    </row>
    <row r="3868" spans="4:4" x14ac:dyDescent="0.35">
      <c r="D3868" s="15"/>
    </row>
    <row r="3869" spans="4:4" x14ac:dyDescent="0.35">
      <c r="D3869" s="15"/>
    </row>
    <row r="3870" spans="4:4" x14ac:dyDescent="0.35">
      <c r="D3870" s="15"/>
    </row>
    <row r="3871" spans="4:4" x14ac:dyDescent="0.35">
      <c r="D3871" s="15"/>
    </row>
    <row r="3872" spans="4:4" x14ac:dyDescent="0.35">
      <c r="D3872" s="15"/>
    </row>
    <row r="3873" spans="4:4" x14ac:dyDescent="0.35">
      <c r="D3873" s="15"/>
    </row>
    <row r="3874" spans="4:4" x14ac:dyDescent="0.35">
      <c r="D3874" s="15"/>
    </row>
    <row r="3875" spans="4:4" x14ac:dyDescent="0.35">
      <c r="D3875" s="15"/>
    </row>
    <row r="3876" spans="4:4" x14ac:dyDescent="0.35">
      <c r="D3876" s="15"/>
    </row>
    <row r="3877" spans="4:4" x14ac:dyDescent="0.35">
      <c r="D3877" s="15"/>
    </row>
    <row r="3878" spans="4:4" x14ac:dyDescent="0.35">
      <c r="D3878" s="15"/>
    </row>
    <row r="3879" spans="4:4" x14ac:dyDescent="0.35">
      <c r="D3879" s="15"/>
    </row>
    <row r="3880" spans="4:4" x14ac:dyDescent="0.35">
      <c r="D3880" s="15"/>
    </row>
    <row r="3881" spans="4:4" x14ac:dyDescent="0.35">
      <c r="D3881" s="15"/>
    </row>
    <row r="3882" spans="4:4" x14ac:dyDescent="0.35">
      <c r="D3882" s="15"/>
    </row>
    <row r="3883" spans="4:4" x14ac:dyDescent="0.35">
      <c r="D3883" s="15"/>
    </row>
    <row r="3884" spans="4:4" x14ac:dyDescent="0.35">
      <c r="D3884" s="15"/>
    </row>
    <row r="3885" spans="4:4" x14ac:dyDescent="0.35">
      <c r="D3885" s="15"/>
    </row>
    <row r="3886" spans="4:4" x14ac:dyDescent="0.35">
      <c r="D3886" s="15"/>
    </row>
    <row r="3887" spans="4:4" x14ac:dyDescent="0.35">
      <c r="D3887" s="15"/>
    </row>
    <row r="3888" spans="4:4" x14ac:dyDescent="0.35">
      <c r="D3888" s="15"/>
    </row>
    <row r="3889" spans="4:4" x14ac:dyDescent="0.35">
      <c r="D3889" s="15"/>
    </row>
    <row r="3890" spans="4:4" x14ac:dyDescent="0.35">
      <c r="D3890" s="15"/>
    </row>
    <row r="3891" spans="4:4" x14ac:dyDescent="0.35">
      <c r="D3891" s="15"/>
    </row>
    <row r="3892" spans="4:4" x14ac:dyDescent="0.35">
      <c r="D3892" s="15"/>
    </row>
    <row r="3893" spans="4:4" x14ac:dyDescent="0.35">
      <c r="D3893" s="15"/>
    </row>
    <row r="3894" spans="4:4" x14ac:dyDescent="0.35">
      <c r="D3894" s="15"/>
    </row>
    <row r="3895" spans="4:4" x14ac:dyDescent="0.35">
      <c r="D3895" s="15"/>
    </row>
    <row r="3896" spans="4:4" x14ac:dyDescent="0.35">
      <c r="D3896" s="15"/>
    </row>
    <row r="3897" spans="4:4" x14ac:dyDescent="0.35">
      <c r="D3897" s="15"/>
    </row>
    <row r="3898" spans="4:4" x14ac:dyDescent="0.35">
      <c r="D3898" s="15"/>
    </row>
    <row r="3899" spans="4:4" x14ac:dyDescent="0.35">
      <c r="D3899" s="15"/>
    </row>
    <row r="3900" spans="4:4" x14ac:dyDescent="0.35">
      <c r="D3900" s="15"/>
    </row>
    <row r="3901" spans="4:4" x14ac:dyDescent="0.35">
      <c r="D3901" s="15"/>
    </row>
    <row r="3902" spans="4:4" x14ac:dyDescent="0.35">
      <c r="D3902" s="15"/>
    </row>
    <row r="3903" spans="4:4" x14ac:dyDescent="0.35">
      <c r="D3903" s="15"/>
    </row>
    <row r="3904" spans="4:4" x14ac:dyDescent="0.35">
      <c r="D3904" s="15"/>
    </row>
    <row r="3905" spans="4:4" x14ac:dyDescent="0.35">
      <c r="D3905" s="15"/>
    </row>
    <row r="3906" spans="4:4" x14ac:dyDescent="0.35">
      <c r="D3906" s="15"/>
    </row>
    <row r="3907" spans="4:4" x14ac:dyDescent="0.35">
      <c r="D3907" s="15"/>
    </row>
    <row r="3908" spans="4:4" x14ac:dyDescent="0.35">
      <c r="D3908" s="15"/>
    </row>
    <row r="3909" spans="4:4" x14ac:dyDescent="0.35">
      <c r="D3909" s="15"/>
    </row>
    <row r="3910" spans="4:4" x14ac:dyDescent="0.35">
      <c r="D3910" s="15"/>
    </row>
    <row r="3911" spans="4:4" x14ac:dyDescent="0.35">
      <c r="D3911" s="15"/>
    </row>
    <row r="3912" spans="4:4" x14ac:dyDescent="0.35">
      <c r="D3912" s="15"/>
    </row>
    <row r="3913" spans="4:4" x14ac:dyDescent="0.35">
      <c r="D3913" s="15"/>
    </row>
    <row r="3914" spans="4:4" x14ac:dyDescent="0.35">
      <c r="D3914" s="15"/>
    </row>
    <row r="3915" spans="4:4" x14ac:dyDescent="0.35">
      <c r="D3915" s="15"/>
    </row>
    <row r="3916" spans="4:4" x14ac:dyDescent="0.35">
      <c r="D3916" s="15"/>
    </row>
    <row r="3917" spans="4:4" x14ac:dyDescent="0.35">
      <c r="D3917" s="15"/>
    </row>
    <row r="3918" spans="4:4" x14ac:dyDescent="0.35">
      <c r="D3918" s="15"/>
    </row>
    <row r="3919" spans="4:4" x14ac:dyDescent="0.35">
      <c r="D3919" s="15"/>
    </row>
    <row r="3920" spans="4:4" x14ac:dyDescent="0.35">
      <c r="D3920" s="15"/>
    </row>
    <row r="3921" spans="4:4" x14ac:dyDescent="0.35">
      <c r="D3921" s="15"/>
    </row>
    <row r="3922" spans="4:4" x14ac:dyDescent="0.35">
      <c r="D3922" s="15"/>
    </row>
    <row r="3923" spans="4:4" x14ac:dyDescent="0.35">
      <c r="D3923" s="15"/>
    </row>
    <row r="3924" spans="4:4" x14ac:dyDescent="0.35">
      <c r="D3924" s="15"/>
    </row>
    <row r="3925" spans="4:4" x14ac:dyDescent="0.35">
      <c r="D3925" s="15"/>
    </row>
    <row r="3926" spans="4:4" x14ac:dyDescent="0.35">
      <c r="D3926" s="15"/>
    </row>
    <row r="3927" spans="4:4" x14ac:dyDescent="0.35">
      <c r="D3927" s="15"/>
    </row>
    <row r="3928" spans="4:4" x14ac:dyDescent="0.35">
      <c r="D3928" s="15"/>
    </row>
    <row r="3929" spans="4:4" x14ac:dyDescent="0.35">
      <c r="D3929" s="15"/>
    </row>
    <row r="3930" spans="4:4" x14ac:dyDescent="0.35">
      <c r="D3930" s="15"/>
    </row>
    <row r="3931" spans="4:4" x14ac:dyDescent="0.35">
      <c r="D3931" s="15"/>
    </row>
    <row r="3932" spans="4:4" x14ac:dyDescent="0.35">
      <c r="D3932" s="15"/>
    </row>
    <row r="3933" spans="4:4" x14ac:dyDescent="0.35">
      <c r="D3933" s="15"/>
    </row>
    <row r="3934" spans="4:4" x14ac:dyDescent="0.35">
      <c r="D3934" s="15"/>
    </row>
    <row r="3935" spans="4:4" x14ac:dyDescent="0.35">
      <c r="D3935" s="15"/>
    </row>
    <row r="3936" spans="4:4" x14ac:dyDescent="0.35">
      <c r="D3936" s="15"/>
    </row>
    <row r="3937" spans="4:4" x14ac:dyDescent="0.35">
      <c r="D3937" s="15"/>
    </row>
    <row r="3938" spans="4:4" x14ac:dyDescent="0.35">
      <c r="D3938" s="15"/>
    </row>
    <row r="3939" spans="4:4" x14ac:dyDescent="0.35">
      <c r="D3939" s="15"/>
    </row>
    <row r="3940" spans="4:4" x14ac:dyDescent="0.35">
      <c r="D3940" s="15"/>
    </row>
    <row r="3941" spans="4:4" x14ac:dyDescent="0.35">
      <c r="D3941" s="15"/>
    </row>
    <row r="3942" spans="4:4" x14ac:dyDescent="0.35">
      <c r="D3942" s="15"/>
    </row>
    <row r="3943" spans="4:4" x14ac:dyDescent="0.35">
      <c r="D3943" s="15"/>
    </row>
    <row r="3944" spans="4:4" x14ac:dyDescent="0.35">
      <c r="D3944" s="15"/>
    </row>
    <row r="3945" spans="4:4" x14ac:dyDescent="0.35">
      <c r="D3945" s="15"/>
    </row>
    <row r="3946" spans="4:4" x14ac:dyDescent="0.35">
      <c r="D3946" s="15"/>
    </row>
    <row r="3947" spans="4:4" x14ac:dyDescent="0.35">
      <c r="D3947" s="15"/>
    </row>
    <row r="3948" spans="4:4" x14ac:dyDescent="0.35">
      <c r="D3948" s="15"/>
    </row>
    <row r="3949" spans="4:4" x14ac:dyDescent="0.35">
      <c r="D3949" s="15"/>
    </row>
    <row r="3950" spans="4:4" x14ac:dyDescent="0.35">
      <c r="D3950" s="15"/>
    </row>
    <row r="3951" spans="4:4" x14ac:dyDescent="0.35">
      <c r="D3951" s="15"/>
    </row>
    <row r="3952" spans="4:4" x14ac:dyDescent="0.35">
      <c r="D3952" s="15"/>
    </row>
    <row r="3953" spans="4:4" x14ac:dyDescent="0.35">
      <c r="D3953" s="15"/>
    </row>
    <row r="3954" spans="4:4" x14ac:dyDescent="0.35">
      <c r="D3954" s="15"/>
    </row>
    <row r="3955" spans="4:4" x14ac:dyDescent="0.35">
      <c r="D3955" s="15"/>
    </row>
    <row r="3956" spans="4:4" x14ac:dyDescent="0.35">
      <c r="D3956" s="15"/>
    </row>
    <row r="3957" spans="4:4" x14ac:dyDescent="0.35">
      <c r="D3957" s="15"/>
    </row>
    <row r="3958" spans="4:4" x14ac:dyDescent="0.35">
      <c r="D3958" s="15"/>
    </row>
    <row r="3959" spans="4:4" x14ac:dyDescent="0.35">
      <c r="D3959" s="15"/>
    </row>
    <row r="3960" spans="4:4" x14ac:dyDescent="0.35">
      <c r="D3960" s="15"/>
    </row>
    <row r="3961" spans="4:4" x14ac:dyDescent="0.35">
      <c r="D3961" s="15"/>
    </row>
    <row r="3962" spans="4:4" x14ac:dyDescent="0.35">
      <c r="D3962" s="15"/>
    </row>
    <row r="3963" spans="4:4" x14ac:dyDescent="0.35">
      <c r="D3963" s="15"/>
    </row>
    <row r="3964" spans="4:4" x14ac:dyDescent="0.35">
      <c r="D3964" s="15"/>
    </row>
    <row r="3965" spans="4:4" x14ac:dyDescent="0.35">
      <c r="D3965" s="15"/>
    </row>
    <row r="3966" spans="4:4" x14ac:dyDescent="0.35">
      <c r="D3966" s="15"/>
    </row>
    <row r="3967" spans="4:4" x14ac:dyDescent="0.35">
      <c r="D3967" s="15"/>
    </row>
    <row r="3968" spans="4:4" x14ac:dyDescent="0.35">
      <c r="D3968" s="15"/>
    </row>
    <row r="3969" spans="4:4" x14ac:dyDescent="0.35">
      <c r="D3969" s="15"/>
    </row>
    <row r="3970" spans="4:4" x14ac:dyDescent="0.35">
      <c r="D3970" s="15"/>
    </row>
    <row r="3971" spans="4:4" x14ac:dyDescent="0.35">
      <c r="D3971" s="15"/>
    </row>
    <row r="3972" spans="4:4" x14ac:dyDescent="0.35">
      <c r="D3972" s="15"/>
    </row>
    <row r="3973" spans="4:4" x14ac:dyDescent="0.35">
      <c r="D3973" s="15"/>
    </row>
    <row r="3974" spans="4:4" x14ac:dyDescent="0.35">
      <c r="D3974" s="15"/>
    </row>
    <row r="3975" spans="4:4" x14ac:dyDescent="0.35">
      <c r="D3975" s="15"/>
    </row>
    <row r="3976" spans="4:4" x14ac:dyDescent="0.35">
      <c r="D3976" s="15"/>
    </row>
    <row r="3977" spans="4:4" x14ac:dyDescent="0.35">
      <c r="D3977" s="15"/>
    </row>
    <row r="3978" spans="4:4" x14ac:dyDescent="0.35">
      <c r="D3978" s="15"/>
    </row>
    <row r="3979" spans="4:4" x14ac:dyDescent="0.35">
      <c r="D3979" s="15"/>
    </row>
    <row r="3980" spans="4:4" x14ac:dyDescent="0.35">
      <c r="D3980" s="15"/>
    </row>
    <row r="3981" spans="4:4" x14ac:dyDescent="0.35">
      <c r="D3981" s="15"/>
    </row>
    <row r="3982" spans="4:4" x14ac:dyDescent="0.35">
      <c r="D3982" s="15"/>
    </row>
    <row r="3983" spans="4:4" x14ac:dyDescent="0.35">
      <c r="D3983" s="15"/>
    </row>
    <row r="3984" spans="4:4" x14ac:dyDescent="0.35">
      <c r="D3984" s="15"/>
    </row>
    <row r="3985" spans="4:4" x14ac:dyDescent="0.35">
      <c r="D3985" s="15"/>
    </row>
    <row r="3986" spans="4:4" x14ac:dyDescent="0.35">
      <c r="D3986" s="15"/>
    </row>
    <row r="3987" spans="4:4" x14ac:dyDescent="0.35">
      <c r="D3987" s="15"/>
    </row>
    <row r="3988" spans="4:4" x14ac:dyDescent="0.35">
      <c r="D3988" s="15"/>
    </row>
    <row r="3989" spans="4:4" x14ac:dyDescent="0.35">
      <c r="D3989" s="15"/>
    </row>
    <row r="3990" spans="4:4" x14ac:dyDescent="0.35">
      <c r="D3990" s="15"/>
    </row>
    <row r="3991" spans="4:4" x14ac:dyDescent="0.35">
      <c r="D3991" s="15"/>
    </row>
    <row r="3992" spans="4:4" x14ac:dyDescent="0.35">
      <c r="D3992" s="15"/>
    </row>
    <row r="3993" spans="4:4" x14ac:dyDescent="0.35">
      <c r="D3993" s="15"/>
    </row>
    <row r="3994" spans="4:4" x14ac:dyDescent="0.35">
      <c r="D3994" s="15"/>
    </row>
    <row r="3995" spans="4:4" x14ac:dyDescent="0.35">
      <c r="D3995" s="15"/>
    </row>
    <row r="3996" spans="4:4" x14ac:dyDescent="0.35">
      <c r="D3996" s="15"/>
    </row>
    <row r="3997" spans="4:4" x14ac:dyDescent="0.35">
      <c r="D3997" s="15"/>
    </row>
    <row r="3998" spans="4:4" x14ac:dyDescent="0.35">
      <c r="D3998" s="15"/>
    </row>
    <row r="3999" spans="4:4" x14ac:dyDescent="0.35">
      <c r="D3999" s="15"/>
    </row>
    <row r="4000" spans="4:4" x14ac:dyDescent="0.35">
      <c r="D4000" s="15"/>
    </row>
    <row r="4001" spans="4:4" x14ac:dyDescent="0.35">
      <c r="D4001" s="15"/>
    </row>
    <row r="4002" spans="4:4" x14ac:dyDescent="0.35">
      <c r="D4002" s="15"/>
    </row>
    <row r="4003" spans="4:4" x14ac:dyDescent="0.35">
      <c r="D4003" s="15"/>
    </row>
    <row r="4004" spans="4:4" x14ac:dyDescent="0.35">
      <c r="D4004" s="15"/>
    </row>
    <row r="4005" spans="4:4" x14ac:dyDescent="0.35">
      <c r="D4005" s="15"/>
    </row>
    <row r="4006" spans="4:4" x14ac:dyDescent="0.35">
      <c r="D4006" s="15"/>
    </row>
    <row r="4007" spans="4:4" x14ac:dyDescent="0.35">
      <c r="D4007" s="15"/>
    </row>
    <row r="4008" spans="4:4" x14ac:dyDescent="0.35">
      <c r="D4008" s="15"/>
    </row>
    <row r="4009" spans="4:4" x14ac:dyDescent="0.35">
      <c r="D4009" s="15"/>
    </row>
    <row r="4010" spans="4:4" x14ac:dyDescent="0.35">
      <c r="D4010" s="15"/>
    </row>
    <row r="4011" spans="4:4" x14ac:dyDescent="0.35">
      <c r="D4011" s="15"/>
    </row>
    <row r="4012" spans="4:4" x14ac:dyDescent="0.35">
      <c r="D4012" s="15"/>
    </row>
    <row r="4013" spans="4:4" x14ac:dyDescent="0.35">
      <c r="D4013" s="15"/>
    </row>
    <row r="4014" spans="4:4" x14ac:dyDescent="0.35">
      <c r="D4014" s="15"/>
    </row>
    <row r="4015" spans="4:4" x14ac:dyDescent="0.35">
      <c r="D4015" s="15"/>
    </row>
    <row r="4016" spans="4:4" x14ac:dyDescent="0.35">
      <c r="D4016" s="15"/>
    </row>
    <row r="4017" spans="4:4" x14ac:dyDescent="0.35">
      <c r="D4017" s="15"/>
    </row>
    <row r="4018" spans="4:4" x14ac:dyDescent="0.35">
      <c r="D4018" s="15"/>
    </row>
    <row r="4019" spans="4:4" x14ac:dyDescent="0.35">
      <c r="D4019" s="15"/>
    </row>
    <row r="4020" spans="4:4" x14ac:dyDescent="0.35">
      <c r="D4020" s="15"/>
    </row>
    <row r="4021" spans="4:4" x14ac:dyDescent="0.35">
      <c r="D4021" s="15"/>
    </row>
    <row r="4022" spans="4:4" x14ac:dyDescent="0.35">
      <c r="D4022" s="15"/>
    </row>
    <row r="4023" spans="4:4" x14ac:dyDescent="0.35">
      <c r="D4023" s="15"/>
    </row>
    <row r="4024" spans="4:4" x14ac:dyDescent="0.35">
      <c r="D4024" s="15"/>
    </row>
    <row r="4025" spans="4:4" x14ac:dyDescent="0.35">
      <c r="D4025" s="15"/>
    </row>
    <row r="4026" spans="4:4" x14ac:dyDescent="0.35">
      <c r="D4026" s="15"/>
    </row>
    <row r="4027" spans="4:4" x14ac:dyDescent="0.35">
      <c r="D4027" s="15"/>
    </row>
    <row r="4028" spans="4:4" x14ac:dyDescent="0.35">
      <c r="D4028" s="15"/>
    </row>
    <row r="4029" spans="4:4" x14ac:dyDescent="0.35">
      <c r="D4029" s="15"/>
    </row>
    <row r="4030" spans="4:4" x14ac:dyDescent="0.35">
      <c r="D4030" s="15"/>
    </row>
    <row r="4031" spans="4:4" x14ac:dyDescent="0.35">
      <c r="D4031" s="15"/>
    </row>
    <row r="4032" spans="4:4" x14ac:dyDescent="0.35">
      <c r="D4032" s="15"/>
    </row>
    <row r="4033" spans="4:4" x14ac:dyDescent="0.35">
      <c r="D4033" s="15"/>
    </row>
    <row r="4034" spans="4:4" x14ac:dyDescent="0.35">
      <c r="D4034" s="15"/>
    </row>
    <row r="4035" spans="4:4" x14ac:dyDescent="0.35">
      <c r="D4035" s="15"/>
    </row>
    <row r="4036" spans="4:4" x14ac:dyDescent="0.35">
      <c r="D4036" s="15"/>
    </row>
    <row r="4037" spans="4:4" x14ac:dyDescent="0.35">
      <c r="D4037" s="15"/>
    </row>
    <row r="4038" spans="4:4" x14ac:dyDescent="0.35">
      <c r="D4038" s="15"/>
    </row>
    <row r="4039" spans="4:4" x14ac:dyDescent="0.35">
      <c r="D4039" s="15"/>
    </row>
    <row r="4040" spans="4:4" x14ac:dyDescent="0.35">
      <c r="D4040" s="15"/>
    </row>
    <row r="4041" spans="4:4" x14ac:dyDescent="0.35">
      <c r="D4041" s="15"/>
    </row>
    <row r="4042" spans="4:4" x14ac:dyDescent="0.35">
      <c r="D4042" s="15"/>
    </row>
    <row r="4043" spans="4:4" x14ac:dyDescent="0.35">
      <c r="D4043" s="15"/>
    </row>
    <row r="4044" spans="4:4" x14ac:dyDescent="0.35">
      <c r="D4044" s="15"/>
    </row>
    <row r="4045" spans="4:4" x14ac:dyDescent="0.35">
      <c r="D4045" s="15"/>
    </row>
    <row r="4046" spans="4:4" x14ac:dyDescent="0.35">
      <c r="D4046" s="15"/>
    </row>
    <row r="4047" spans="4:4" x14ac:dyDescent="0.35">
      <c r="D4047" s="15"/>
    </row>
    <row r="4048" spans="4:4" x14ac:dyDescent="0.35">
      <c r="D4048" s="15"/>
    </row>
    <row r="4049" spans="4:4" x14ac:dyDescent="0.35">
      <c r="D4049" s="15"/>
    </row>
    <row r="4050" spans="4:4" x14ac:dyDescent="0.35">
      <c r="D4050" s="15"/>
    </row>
    <row r="4051" spans="4:4" x14ac:dyDescent="0.35">
      <c r="D4051" s="15"/>
    </row>
    <row r="4052" spans="4:4" x14ac:dyDescent="0.35">
      <c r="D4052" s="15"/>
    </row>
    <row r="4053" spans="4:4" x14ac:dyDescent="0.35">
      <c r="D4053" s="15"/>
    </row>
    <row r="4054" spans="4:4" x14ac:dyDescent="0.35">
      <c r="D4054" s="15"/>
    </row>
    <row r="4055" spans="4:4" x14ac:dyDescent="0.35">
      <c r="D4055" s="15"/>
    </row>
    <row r="4056" spans="4:4" x14ac:dyDescent="0.35">
      <c r="D4056" s="15"/>
    </row>
    <row r="4057" spans="4:4" x14ac:dyDescent="0.35">
      <c r="D4057" s="15"/>
    </row>
    <row r="4058" spans="4:4" x14ac:dyDescent="0.35">
      <c r="D4058" s="15"/>
    </row>
    <row r="4059" spans="4:4" x14ac:dyDescent="0.35">
      <c r="D4059" s="15"/>
    </row>
    <row r="4060" spans="4:4" x14ac:dyDescent="0.35">
      <c r="D4060" s="15"/>
    </row>
    <row r="4061" spans="4:4" x14ac:dyDescent="0.35">
      <c r="D4061" s="15"/>
    </row>
    <row r="4062" spans="4:4" x14ac:dyDescent="0.35">
      <c r="D4062" s="15"/>
    </row>
    <row r="4063" spans="4:4" x14ac:dyDescent="0.35">
      <c r="D4063" s="15"/>
    </row>
    <row r="4064" spans="4:4" x14ac:dyDescent="0.35">
      <c r="D4064" s="15"/>
    </row>
    <row r="4065" spans="4:4" x14ac:dyDescent="0.35">
      <c r="D4065" s="15"/>
    </row>
    <row r="4066" spans="4:4" x14ac:dyDescent="0.35">
      <c r="D4066" s="15"/>
    </row>
    <row r="4067" spans="4:4" x14ac:dyDescent="0.35">
      <c r="D4067" s="15"/>
    </row>
    <row r="4068" spans="4:4" x14ac:dyDescent="0.35">
      <c r="D4068" s="15"/>
    </row>
    <row r="4069" spans="4:4" x14ac:dyDescent="0.35">
      <c r="D4069" s="15"/>
    </row>
    <row r="4070" spans="4:4" x14ac:dyDescent="0.35">
      <c r="D4070" s="15"/>
    </row>
    <row r="4071" spans="4:4" x14ac:dyDescent="0.35">
      <c r="D4071" s="15"/>
    </row>
    <row r="4072" spans="4:4" x14ac:dyDescent="0.35">
      <c r="D4072" s="15"/>
    </row>
    <row r="4073" spans="4:4" x14ac:dyDescent="0.35">
      <c r="D4073" s="15"/>
    </row>
    <row r="4074" spans="4:4" x14ac:dyDescent="0.35">
      <c r="D4074" s="15"/>
    </row>
    <row r="4075" spans="4:4" x14ac:dyDescent="0.35">
      <c r="D4075" s="15"/>
    </row>
    <row r="4076" spans="4:4" x14ac:dyDescent="0.35">
      <c r="D4076" s="15"/>
    </row>
    <row r="4077" spans="4:4" x14ac:dyDescent="0.35">
      <c r="D4077" s="15"/>
    </row>
    <row r="4078" spans="4:4" x14ac:dyDescent="0.35">
      <c r="D4078" s="15"/>
    </row>
    <row r="4079" spans="4:4" x14ac:dyDescent="0.35">
      <c r="D4079" s="15"/>
    </row>
    <row r="4080" spans="4:4" x14ac:dyDescent="0.35">
      <c r="D4080" s="15"/>
    </row>
    <row r="4081" spans="4:4" x14ac:dyDescent="0.35">
      <c r="D4081" s="15"/>
    </row>
    <row r="4082" spans="4:4" x14ac:dyDescent="0.35">
      <c r="D4082" s="15"/>
    </row>
    <row r="4083" spans="4:4" x14ac:dyDescent="0.35">
      <c r="D4083" s="15"/>
    </row>
    <row r="4084" spans="4:4" x14ac:dyDescent="0.35">
      <c r="D4084" s="15"/>
    </row>
    <row r="4085" spans="4:4" x14ac:dyDescent="0.35">
      <c r="D4085" s="15"/>
    </row>
    <row r="4086" spans="4:4" x14ac:dyDescent="0.35">
      <c r="D4086" s="15"/>
    </row>
    <row r="4087" spans="4:4" x14ac:dyDescent="0.35">
      <c r="D4087" s="15"/>
    </row>
    <row r="4088" spans="4:4" x14ac:dyDescent="0.35">
      <c r="D4088" s="15"/>
    </row>
    <row r="4089" spans="4:4" x14ac:dyDescent="0.35">
      <c r="D4089" s="15"/>
    </row>
    <row r="4090" spans="4:4" x14ac:dyDescent="0.35">
      <c r="D4090" s="15"/>
    </row>
    <row r="4091" spans="4:4" x14ac:dyDescent="0.35">
      <c r="D4091" s="15"/>
    </row>
    <row r="4092" spans="4:4" x14ac:dyDescent="0.35">
      <c r="D4092" s="15"/>
    </row>
    <row r="4093" spans="4:4" x14ac:dyDescent="0.35">
      <c r="D4093" s="15"/>
    </row>
    <row r="4094" spans="4:4" x14ac:dyDescent="0.35">
      <c r="D4094" s="15"/>
    </row>
    <row r="4095" spans="4:4" x14ac:dyDescent="0.35">
      <c r="D4095" s="15"/>
    </row>
    <row r="4096" spans="4:4" x14ac:dyDescent="0.35">
      <c r="D4096" s="15"/>
    </row>
    <row r="4097" spans="4:4" x14ac:dyDescent="0.35">
      <c r="D4097" s="15"/>
    </row>
    <row r="4098" spans="4:4" x14ac:dyDescent="0.35">
      <c r="D4098" s="15"/>
    </row>
    <row r="4099" spans="4:4" x14ac:dyDescent="0.35">
      <c r="D4099" s="15"/>
    </row>
    <row r="4100" spans="4:4" x14ac:dyDescent="0.35">
      <c r="D4100" s="15"/>
    </row>
    <row r="4101" spans="4:4" x14ac:dyDescent="0.35">
      <c r="D4101" s="15"/>
    </row>
    <row r="4102" spans="4:4" x14ac:dyDescent="0.35">
      <c r="D4102" s="15"/>
    </row>
    <row r="4103" spans="4:4" x14ac:dyDescent="0.35">
      <c r="D4103" s="15"/>
    </row>
    <row r="4104" spans="4:4" x14ac:dyDescent="0.35">
      <c r="D4104" s="15"/>
    </row>
    <row r="4105" spans="4:4" x14ac:dyDescent="0.35">
      <c r="D4105" s="15"/>
    </row>
    <row r="4106" spans="4:4" x14ac:dyDescent="0.35">
      <c r="D4106" s="15"/>
    </row>
    <row r="4107" spans="4:4" x14ac:dyDescent="0.35">
      <c r="D4107" s="15"/>
    </row>
    <row r="4108" spans="4:4" x14ac:dyDescent="0.35">
      <c r="D4108" s="15"/>
    </row>
    <row r="4109" spans="4:4" x14ac:dyDescent="0.35">
      <c r="D4109" s="15"/>
    </row>
    <row r="4110" spans="4:4" x14ac:dyDescent="0.35">
      <c r="D4110" s="15"/>
    </row>
    <row r="4111" spans="4:4" x14ac:dyDescent="0.35">
      <c r="D4111" s="15"/>
    </row>
    <row r="4112" spans="4:4" x14ac:dyDescent="0.35">
      <c r="D4112" s="15"/>
    </row>
    <row r="4113" spans="4:4" x14ac:dyDescent="0.35">
      <c r="D4113" s="15"/>
    </row>
    <row r="4114" spans="4:4" x14ac:dyDescent="0.35">
      <c r="D4114" s="15"/>
    </row>
    <row r="4115" spans="4:4" x14ac:dyDescent="0.35">
      <c r="D4115" s="15"/>
    </row>
    <row r="4116" spans="4:4" x14ac:dyDescent="0.35">
      <c r="D4116" s="15"/>
    </row>
    <row r="4117" spans="4:4" x14ac:dyDescent="0.35">
      <c r="D4117" s="15"/>
    </row>
    <row r="4118" spans="4:4" x14ac:dyDescent="0.35">
      <c r="D4118" s="15"/>
    </row>
    <row r="4119" spans="4:4" x14ac:dyDescent="0.35">
      <c r="D4119" s="15"/>
    </row>
    <row r="4120" spans="4:4" x14ac:dyDescent="0.35">
      <c r="D4120" s="15"/>
    </row>
    <row r="4121" spans="4:4" x14ac:dyDescent="0.35">
      <c r="D4121" s="15"/>
    </row>
    <row r="4122" spans="4:4" x14ac:dyDescent="0.35">
      <c r="D4122" s="15"/>
    </row>
    <row r="4123" spans="4:4" x14ac:dyDescent="0.35">
      <c r="D4123" s="15"/>
    </row>
    <row r="4124" spans="4:4" x14ac:dyDescent="0.35">
      <c r="D4124" s="15"/>
    </row>
    <row r="4125" spans="4:4" x14ac:dyDescent="0.35">
      <c r="D4125" s="15"/>
    </row>
    <row r="4126" spans="4:4" x14ac:dyDescent="0.35">
      <c r="D4126" s="15"/>
    </row>
    <row r="4127" spans="4:4" x14ac:dyDescent="0.35">
      <c r="D4127" s="15"/>
    </row>
    <row r="4128" spans="4:4" x14ac:dyDescent="0.35">
      <c r="D4128" s="15"/>
    </row>
    <row r="4129" spans="4:4" x14ac:dyDescent="0.35">
      <c r="D4129" s="15"/>
    </row>
    <row r="4130" spans="4:4" x14ac:dyDescent="0.35">
      <c r="D4130" s="15"/>
    </row>
    <row r="4131" spans="4:4" x14ac:dyDescent="0.35">
      <c r="D4131" s="15"/>
    </row>
    <row r="4132" spans="4:4" x14ac:dyDescent="0.35">
      <c r="D4132" s="15"/>
    </row>
    <row r="4133" spans="4:4" x14ac:dyDescent="0.35">
      <c r="D4133" s="15"/>
    </row>
    <row r="4134" spans="4:4" x14ac:dyDescent="0.35">
      <c r="D4134" s="15"/>
    </row>
    <row r="4135" spans="4:4" x14ac:dyDescent="0.35">
      <c r="D4135" s="15"/>
    </row>
    <row r="4136" spans="4:4" x14ac:dyDescent="0.35">
      <c r="D4136" s="15"/>
    </row>
    <row r="4137" spans="4:4" x14ac:dyDescent="0.35">
      <c r="D4137" s="15"/>
    </row>
    <row r="4138" spans="4:4" x14ac:dyDescent="0.35">
      <c r="D4138" s="15"/>
    </row>
    <row r="4139" spans="4:4" x14ac:dyDescent="0.35">
      <c r="D4139" s="15"/>
    </row>
    <row r="4140" spans="4:4" x14ac:dyDescent="0.35">
      <c r="D4140" s="15"/>
    </row>
    <row r="4141" spans="4:4" x14ac:dyDescent="0.35">
      <c r="D4141" s="15"/>
    </row>
    <row r="4142" spans="4:4" x14ac:dyDescent="0.35">
      <c r="D4142" s="15"/>
    </row>
    <row r="4143" spans="4:4" x14ac:dyDescent="0.35">
      <c r="D4143" s="15"/>
    </row>
    <row r="4144" spans="4:4" x14ac:dyDescent="0.35">
      <c r="D4144" s="15"/>
    </row>
    <row r="4145" spans="4:4" x14ac:dyDescent="0.35">
      <c r="D4145" s="15"/>
    </row>
    <row r="4146" spans="4:4" x14ac:dyDescent="0.35">
      <c r="D4146" s="15"/>
    </row>
    <row r="4147" spans="4:4" x14ac:dyDescent="0.35">
      <c r="D4147" s="15"/>
    </row>
    <row r="4148" spans="4:4" x14ac:dyDescent="0.35">
      <c r="D4148" s="15"/>
    </row>
    <row r="4149" spans="4:4" x14ac:dyDescent="0.35">
      <c r="D4149" s="15"/>
    </row>
    <row r="4150" spans="4:4" x14ac:dyDescent="0.35">
      <c r="D4150" s="15"/>
    </row>
    <row r="4151" spans="4:4" x14ac:dyDescent="0.35">
      <c r="D4151" s="15"/>
    </row>
    <row r="4152" spans="4:4" x14ac:dyDescent="0.35">
      <c r="D4152" s="15"/>
    </row>
    <row r="4153" spans="4:4" x14ac:dyDescent="0.35">
      <c r="D4153" s="15"/>
    </row>
    <row r="4154" spans="4:4" x14ac:dyDescent="0.35">
      <c r="D4154" s="15"/>
    </row>
    <row r="4155" spans="4:4" x14ac:dyDescent="0.35">
      <c r="D4155" s="15"/>
    </row>
    <row r="4156" spans="4:4" x14ac:dyDescent="0.35">
      <c r="D4156" s="15"/>
    </row>
    <row r="4157" spans="4:4" x14ac:dyDescent="0.35">
      <c r="D4157" s="15"/>
    </row>
    <row r="4158" spans="4:4" x14ac:dyDescent="0.35">
      <c r="D4158" s="15"/>
    </row>
    <row r="4159" spans="4:4" x14ac:dyDescent="0.35">
      <c r="D4159" s="15"/>
    </row>
    <row r="4160" spans="4:4" x14ac:dyDescent="0.35">
      <c r="D4160" s="15"/>
    </row>
    <row r="4161" spans="4:4" x14ac:dyDescent="0.35">
      <c r="D4161" s="15"/>
    </row>
    <row r="4162" spans="4:4" x14ac:dyDescent="0.35">
      <c r="D4162" s="15"/>
    </row>
    <row r="4163" spans="4:4" x14ac:dyDescent="0.35">
      <c r="D4163" s="15"/>
    </row>
    <row r="4164" spans="4:4" x14ac:dyDescent="0.35">
      <c r="D4164" s="15"/>
    </row>
    <row r="4165" spans="4:4" x14ac:dyDescent="0.35">
      <c r="D4165" s="15"/>
    </row>
    <row r="4166" spans="4:4" x14ac:dyDescent="0.35">
      <c r="D4166" s="15"/>
    </row>
    <row r="4167" spans="4:4" x14ac:dyDescent="0.35">
      <c r="D4167" s="15"/>
    </row>
    <row r="4168" spans="4:4" x14ac:dyDescent="0.35">
      <c r="D4168" s="15"/>
    </row>
    <row r="4169" spans="4:4" x14ac:dyDescent="0.35">
      <c r="D4169" s="15"/>
    </row>
    <row r="4170" spans="4:4" x14ac:dyDescent="0.35">
      <c r="D4170" s="15"/>
    </row>
    <row r="4171" spans="4:4" x14ac:dyDescent="0.35">
      <c r="D4171" s="15"/>
    </row>
    <row r="4172" spans="4:4" x14ac:dyDescent="0.35">
      <c r="D4172" s="15"/>
    </row>
    <row r="4173" spans="4:4" x14ac:dyDescent="0.35">
      <c r="D4173" s="15"/>
    </row>
    <row r="4174" spans="4:4" x14ac:dyDescent="0.35">
      <c r="D4174" s="15"/>
    </row>
    <row r="4175" spans="4:4" x14ac:dyDescent="0.35">
      <c r="D4175" s="15"/>
    </row>
    <row r="4176" spans="4:4" x14ac:dyDescent="0.35">
      <c r="D4176" s="15"/>
    </row>
    <row r="4177" spans="4:4" x14ac:dyDescent="0.35">
      <c r="D4177" s="15"/>
    </row>
    <row r="4178" spans="4:4" x14ac:dyDescent="0.35">
      <c r="D4178" s="15"/>
    </row>
    <row r="4179" spans="4:4" x14ac:dyDescent="0.35">
      <c r="D4179" s="15"/>
    </row>
    <row r="4180" spans="4:4" x14ac:dyDescent="0.35">
      <c r="D4180" s="15"/>
    </row>
    <row r="4181" spans="4:4" x14ac:dyDescent="0.35">
      <c r="D4181" s="15"/>
    </row>
    <row r="4182" spans="4:4" x14ac:dyDescent="0.35">
      <c r="D4182" s="15"/>
    </row>
    <row r="4183" spans="4:4" x14ac:dyDescent="0.35">
      <c r="D4183" s="15"/>
    </row>
    <row r="4184" spans="4:4" x14ac:dyDescent="0.35">
      <c r="D4184" s="15"/>
    </row>
    <row r="4185" spans="4:4" x14ac:dyDescent="0.35">
      <c r="D4185" s="15"/>
    </row>
    <row r="4186" spans="4:4" x14ac:dyDescent="0.35">
      <c r="D4186" s="15"/>
    </row>
    <row r="4187" spans="4:4" x14ac:dyDescent="0.35">
      <c r="D4187" s="15"/>
    </row>
    <row r="4188" spans="4:4" x14ac:dyDescent="0.35">
      <c r="D4188" s="15"/>
    </row>
    <row r="4189" spans="4:4" x14ac:dyDescent="0.35">
      <c r="D4189" s="15"/>
    </row>
    <row r="4190" spans="4:4" x14ac:dyDescent="0.35">
      <c r="D4190" s="15"/>
    </row>
    <row r="4191" spans="4:4" x14ac:dyDescent="0.35">
      <c r="D4191" s="15"/>
    </row>
    <row r="4192" spans="4:4" x14ac:dyDescent="0.35">
      <c r="D4192" s="15"/>
    </row>
    <row r="4193" spans="4:4" x14ac:dyDescent="0.35">
      <c r="D4193" s="15"/>
    </row>
    <row r="4194" spans="4:4" x14ac:dyDescent="0.35">
      <c r="D4194" s="15"/>
    </row>
    <row r="4195" spans="4:4" x14ac:dyDescent="0.35">
      <c r="D4195" s="15"/>
    </row>
    <row r="4196" spans="4:4" x14ac:dyDescent="0.35">
      <c r="D4196" s="15"/>
    </row>
    <row r="4197" spans="4:4" x14ac:dyDescent="0.35">
      <c r="D4197" s="15"/>
    </row>
    <row r="4198" spans="4:4" x14ac:dyDescent="0.35">
      <c r="D4198" s="15"/>
    </row>
    <row r="4199" spans="4:4" x14ac:dyDescent="0.35">
      <c r="D4199" s="15"/>
    </row>
    <row r="4200" spans="4:4" x14ac:dyDescent="0.35">
      <c r="D4200" s="15"/>
    </row>
    <row r="4201" spans="4:4" x14ac:dyDescent="0.35">
      <c r="D4201" s="15"/>
    </row>
    <row r="4202" spans="4:4" x14ac:dyDescent="0.35">
      <c r="D4202" s="15"/>
    </row>
    <row r="4203" spans="4:4" x14ac:dyDescent="0.35">
      <c r="D4203" s="15"/>
    </row>
    <row r="4204" spans="4:4" x14ac:dyDescent="0.35">
      <c r="D4204" s="15"/>
    </row>
    <row r="4205" spans="4:4" x14ac:dyDescent="0.35">
      <c r="D4205" s="15"/>
    </row>
    <row r="4206" spans="4:4" x14ac:dyDescent="0.35">
      <c r="D4206" s="15"/>
    </row>
    <row r="4207" spans="4:4" x14ac:dyDescent="0.35">
      <c r="D4207" s="15"/>
    </row>
    <row r="4208" spans="4:4" x14ac:dyDescent="0.35">
      <c r="D4208" s="15"/>
    </row>
    <row r="4209" spans="4:4" x14ac:dyDescent="0.35">
      <c r="D4209" s="15"/>
    </row>
    <row r="4210" spans="4:4" x14ac:dyDescent="0.35">
      <c r="D4210" s="15"/>
    </row>
    <row r="4211" spans="4:4" x14ac:dyDescent="0.35">
      <c r="D4211" s="15"/>
    </row>
    <row r="4212" spans="4:4" x14ac:dyDescent="0.35">
      <c r="D4212" s="15"/>
    </row>
    <row r="4213" spans="4:4" x14ac:dyDescent="0.35">
      <c r="D4213" s="15"/>
    </row>
    <row r="4214" spans="4:4" x14ac:dyDescent="0.35">
      <c r="D4214" s="15"/>
    </row>
    <row r="4215" spans="4:4" x14ac:dyDescent="0.35">
      <c r="D4215" s="15"/>
    </row>
    <row r="4216" spans="4:4" x14ac:dyDescent="0.35">
      <c r="D4216" s="15"/>
    </row>
    <row r="4217" spans="4:4" x14ac:dyDescent="0.35">
      <c r="D4217" s="15"/>
    </row>
    <row r="4218" spans="4:4" x14ac:dyDescent="0.35">
      <c r="D4218" s="15"/>
    </row>
    <row r="4219" spans="4:4" x14ac:dyDescent="0.35">
      <c r="D4219" s="15"/>
    </row>
    <row r="4220" spans="4:4" x14ac:dyDescent="0.35">
      <c r="D4220" s="15"/>
    </row>
    <row r="4221" spans="4:4" x14ac:dyDescent="0.35">
      <c r="D4221" s="15"/>
    </row>
    <row r="4222" spans="4:4" x14ac:dyDescent="0.35">
      <c r="D4222" s="15"/>
    </row>
    <row r="4223" spans="4:4" x14ac:dyDescent="0.35">
      <c r="D4223" s="15"/>
    </row>
    <row r="4224" spans="4:4" x14ac:dyDescent="0.35">
      <c r="D4224" s="15"/>
    </row>
    <row r="4225" spans="4:4" x14ac:dyDescent="0.35">
      <c r="D4225" s="15"/>
    </row>
    <row r="4226" spans="4:4" x14ac:dyDescent="0.35">
      <c r="D4226" s="15"/>
    </row>
    <row r="4227" spans="4:4" x14ac:dyDescent="0.35">
      <c r="D4227" s="15"/>
    </row>
    <row r="4228" spans="4:4" x14ac:dyDescent="0.35">
      <c r="D4228" s="15"/>
    </row>
    <row r="4229" spans="4:4" x14ac:dyDescent="0.35">
      <c r="D4229" s="15"/>
    </row>
    <row r="4230" spans="4:4" x14ac:dyDescent="0.35">
      <c r="D4230" s="15"/>
    </row>
    <row r="4231" spans="4:4" x14ac:dyDescent="0.35">
      <c r="D4231" s="15"/>
    </row>
    <row r="4232" spans="4:4" x14ac:dyDescent="0.35">
      <c r="D4232" s="15"/>
    </row>
    <row r="4233" spans="4:4" x14ac:dyDescent="0.35">
      <c r="D4233" s="15"/>
    </row>
    <row r="4234" spans="4:4" x14ac:dyDescent="0.35">
      <c r="D4234" s="15"/>
    </row>
    <row r="4235" spans="4:4" x14ac:dyDescent="0.35">
      <c r="D4235" s="15"/>
    </row>
    <row r="4236" spans="4:4" x14ac:dyDescent="0.35">
      <c r="D4236" s="15"/>
    </row>
    <row r="4237" spans="4:4" x14ac:dyDescent="0.35">
      <c r="D4237" s="15"/>
    </row>
    <row r="4238" spans="4:4" x14ac:dyDescent="0.35">
      <c r="D4238" s="15"/>
    </row>
    <row r="4239" spans="4:4" x14ac:dyDescent="0.35">
      <c r="D4239" s="15"/>
    </row>
    <row r="4240" spans="4:4" x14ac:dyDescent="0.35">
      <c r="D4240" s="15"/>
    </row>
    <row r="4241" spans="4:4" x14ac:dyDescent="0.35">
      <c r="D4241" s="15"/>
    </row>
    <row r="4242" spans="4:4" x14ac:dyDescent="0.35">
      <c r="D4242" s="15"/>
    </row>
    <row r="4243" spans="4:4" x14ac:dyDescent="0.35">
      <c r="D4243" s="15"/>
    </row>
    <row r="4244" spans="4:4" x14ac:dyDescent="0.35">
      <c r="D4244" s="15"/>
    </row>
    <row r="4245" spans="4:4" x14ac:dyDescent="0.35">
      <c r="D4245" s="15"/>
    </row>
    <row r="4246" spans="4:4" x14ac:dyDescent="0.35">
      <c r="D4246" s="15"/>
    </row>
    <row r="4247" spans="4:4" x14ac:dyDescent="0.35">
      <c r="D4247" s="15"/>
    </row>
    <row r="4248" spans="4:4" x14ac:dyDescent="0.35">
      <c r="D4248" s="15"/>
    </row>
    <row r="4249" spans="4:4" x14ac:dyDescent="0.35">
      <c r="D4249" s="15"/>
    </row>
    <row r="4250" spans="4:4" x14ac:dyDescent="0.35">
      <c r="D4250" s="15"/>
    </row>
    <row r="4251" spans="4:4" x14ac:dyDescent="0.35">
      <c r="D4251" s="15"/>
    </row>
    <row r="4252" spans="4:4" x14ac:dyDescent="0.35">
      <c r="D4252" s="15"/>
    </row>
    <row r="4253" spans="4:4" x14ac:dyDescent="0.35">
      <c r="D4253" s="15"/>
    </row>
    <row r="4254" spans="4:4" x14ac:dyDescent="0.35">
      <c r="D4254" s="15"/>
    </row>
    <row r="4255" spans="4:4" x14ac:dyDescent="0.35">
      <c r="D4255" s="15"/>
    </row>
    <row r="4256" spans="4:4" x14ac:dyDescent="0.35">
      <c r="D4256" s="15"/>
    </row>
    <row r="4257" spans="4:4" x14ac:dyDescent="0.35">
      <c r="D4257" s="15"/>
    </row>
    <row r="4258" spans="4:4" x14ac:dyDescent="0.35">
      <c r="D4258" s="15"/>
    </row>
    <row r="4259" spans="4:4" x14ac:dyDescent="0.35">
      <c r="D4259" s="15"/>
    </row>
    <row r="4260" spans="4:4" x14ac:dyDescent="0.35">
      <c r="D4260" s="15"/>
    </row>
    <row r="4261" spans="4:4" x14ac:dyDescent="0.35">
      <c r="D4261" s="15"/>
    </row>
    <row r="4262" spans="4:4" x14ac:dyDescent="0.35">
      <c r="D4262" s="15"/>
    </row>
    <row r="4263" spans="4:4" x14ac:dyDescent="0.35">
      <c r="D4263" s="15"/>
    </row>
    <row r="4264" spans="4:4" x14ac:dyDescent="0.35">
      <c r="D4264" s="15"/>
    </row>
    <row r="4265" spans="4:4" x14ac:dyDescent="0.35">
      <c r="D4265" s="15"/>
    </row>
    <row r="4266" spans="4:4" x14ac:dyDescent="0.35">
      <c r="D4266" s="15"/>
    </row>
    <row r="4267" spans="4:4" x14ac:dyDescent="0.35">
      <c r="D4267" s="15"/>
    </row>
    <row r="4268" spans="4:4" x14ac:dyDescent="0.35">
      <c r="D4268" s="15"/>
    </row>
    <row r="4269" spans="4:4" x14ac:dyDescent="0.35">
      <c r="D4269" s="15"/>
    </row>
    <row r="4270" spans="4:4" x14ac:dyDescent="0.35">
      <c r="D4270" s="15"/>
    </row>
    <row r="4271" spans="4:4" x14ac:dyDescent="0.35">
      <c r="D4271" s="15"/>
    </row>
    <row r="4272" spans="4:4" x14ac:dyDescent="0.35">
      <c r="D4272" s="15"/>
    </row>
    <row r="4273" spans="4:4" x14ac:dyDescent="0.35">
      <c r="D4273" s="15"/>
    </row>
    <row r="4274" spans="4:4" x14ac:dyDescent="0.35">
      <c r="D4274" s="15"/>
    </row>
    <row r="4275" spans="4:4" x14ac:dyDescent="0.35">
      <c r="D4275" s="15"/>
    </row>
    <row r="4276" spans="4:4" x14ac:dyDescent="0.35">
      <c r="D4276" s="15"/>
    </row>
    <row r="4277" spans="4:4" x14ac:dyDescent="0.35">
      <c r="D4277" s="15"/>
    </row>
    <row r="4278" spans="4:4" x14ac:dyDescent="0.35">
      <c r="D4278" s="15"/>
    </row>
    <row r="4279" spans="4:4" x14ac:dyDescent="0.35">
      <c r="D4279" s="15"/>
    </row>
    <row r="4280" spans="4:4" x14ac:dyDescent="0.35">
      <c r="D4280" s="15"/>
    </row>
    <row r="4281" spans="4:4" x14ac:dyDescent="0.35">
      <c r="D4281" s="15"/>
    </row>
    <row r="4282" spans="4:4" x14ac:dyDescent="0.35">
      <c r="D4282" s="15"/>
    </row>
    <row r="4283" spans="4:4" x14ac:dyDescent="0.35">
      <c r="D4283" s="15"/>
    </row>
    <row r="4284" spans="4:4" x14ac:dyDescent="0.35">
      <c r="D4284" s="15"/>
    </row>
    <row r="4285" spans="4:4" x14ac:dyDescent="0.35">
      <c r="D4285" s="15"/>
    </row>
    <row r="4286" spans="4:4" x14ac:dyDescent="0.35">
      <c r="D4286" s="15"/>
    </row>
    <row r="4287" spans="4:4" x14ac:dyDescent="0.35">
      <c r="D4287" s="15"/>
    </row>
    <row r="4288" spans="4:4" x14ac:dyDescent="0.35">
      <c r="D4288" s="15"/>
    </row>
    <row r="4289" spans="4:4" x14ac:dyDescent="0.35">
      <c r="D4289" s="15"/>
    </row>
    <row r="4290" spans="4:4" x14ac:dyDescent="0.35">
      <c r="D4290" s="15"/>
    </row>
    <row r="4291" spans="4:4" x14ac:dyDescent="0.35">
      <c r="D4291" s="15"/>
    </row>
    <row r="4292" spans="4:4" x14ac:dyDescent="0.35">
      <c r="D4292" s="15"/>
    </row>
    <row r="4293" spans="4:4" x14ac:dyDescent="0.35">
      <c r="D4293" s="15"/>
    </row>
    <row r="4294" spans="4:4" x14ac:dyDescent="0.35">
      <c r="D4294" s="15"/>
    </row>
    <row r="4295" spans="4:4" x14ac:dyDescent="0.35">
      <c r="D4295" s="15"/>
    </row>
    <row r="4296" spans="4:4" x14ac:dyDescent="0.35">
      <c r="D4296" s="15"/>
    </row>
    <row r="4297" spans="4:4" x14ac:dyDescent="0.35">
      <c r="D4297" s="15"/>
    </row>
    <row r="4298" spans="4:4" x14ac:dyDescent="0.35">
      <c r="D4298" s="15"/>
    </row>
    <row r="4299" spans="4:4" x14ac:dyDescent="0.35">
      <c r="D4299" s="15"/>
    </row>
    <row r="4300" spans="4:4" x14ac:dyDescent="0.35">
      <c r="D4300" s="15"/>
    </row>
    <row r="4301" spans="4:4" x14ac:dyDescent="0.35">
      <c r="D4301" s="15"/>
    </row>
    <row r="4302" spans="4:4" x14ac:dyDescent="0.35">
      <c r="D4302" s="15"/>
    </row>
    <row r="4303" spans="4:4" x14ac:dyDescent="0.35">
      <c r="D4303" s="15"/>
    </row>
    <row r="4304" spans="4:4" x14ac:dyDescent="0.35">
      <c r="D4304" s="15"/>
    </row>
    <row r="4305" spans="4:4" x14ac:dyDescent="0.35">
      <c r="D4305" s="15"/>
    </row>
    <row r="4306" spans="4:4" x14ac:dyDescent="0.35">
      <c r="D4306" s="15"/>
    </row>
    <row r="4307" spans="4:4" x14ac:dyDescent="0.35">
      <c r="D4307" s="15"/>
    </row>
    <row r="4308" spans="4:4" x14ac:dyDescent="0.35">
      <c r="D4308" s="15"/>
    </row>
    <row r="4309" spans="4:4" x14ac:dyDescent="0.35">
      <c r="D4309" s="15"/>
    </row>
    <row r="4310" spans="4:4" x14ac:dyDescent="0.35">
      <c r="D4310" s="15"/>
    </row>
    <row r="4311" spans="4:4" x14ac:dyDescent="0.35">
      <c r="D4311" s="15"/>
    </row>
    <row r="4312" spans="4:4" x14ac:dyDescent="0.35">
      <c r="D4312" s="15"/>
    </row>
    <row r="4313" spans="4:4" x14ac:dyDescent="0.35">
      <c r="D4313" s="15"/>
    </row>
    <row r="4314" spans="4:4" x14ac:dyDescent="0.35">
      <c r="D4314" s="15"/>
    </row>
    <row r="4315" spans="4:4" x14ac:dyDescent="0.35">
      <c r="D4315" s="15"/>
    </row>
    <row r="4316" spans="4:4" x14ac:dyDescent="0.35">
      <c r="D4316" s="15"/>
    </row>
    <row r="4317" spans="4:4" x14ac:dyDescent="0.35">
      <c r="D4317" s="15"/>
    </row>
    <row r="4318" spans="4:4" x14ac:dyDescent="0.35">
      <c r="D4318" s="15"/>
    </row>
    <row r="4319" spans="4:4" x14ac:dyDescent="0.35">
      <c r="D4319" s="15"/>
    </row>
    <row r="4320" spans="4:4" x14ac:dyDescent="0.35">
      <c r="D4320" s="15"/>
    </row>
    <row r="4321" spans="4:4" x14ac:dyDescent="0.35">
      <c r="D4321" s="15"/>
    </row>
    <row r="4322" spans="4:4" x14ac:dyDescent="0.35">
      <c r="D4322" s="15"/>
    </row>
    <row r="4323" spans="4:4" x14ac:dyDescent="0.35">
      <c r="D4323" s="15"/>
    </row>
    <row r="4324" spans="4:4" x14ac:dyDescent="0.35">
      <c r="D4324" s="15"/>
    </row>
    <row r="4325" spans="4:4" x14ac:dyDescent="0.35">
      <c r="D4325" s="15"/>
    </row>
    <row r="4326" spans="4:4" x14ac:dyDescent="0.35">
      <c r="D4326" s="15"/>
    </row>
    <row r="4327" spans="4:4" x14ac:dyDescent="0.35">
      <c r="D4327" s="15"/>
    </row>
    <row r="4328" spans="4:4" x14ac:dyDescent="0.35">
      <c r="D4328" s="15"/>
    </row>
    <row r="4329" spans="4:4" x14ac:dyDescent="0.35">
      <c r="D4329" s="15"/>
    </row>
    <row r="4330" spans="4:4" x14ac:dyDescent="0.35">
      <c r="D4330" s="15"/>
    </row>
    <row r="4331" spans="4:4" x14ac:dyDescent="0.35">
      <c r="D4331" s="15"/>
    </row>
    <row r="4332" spans="4:4" x14ac:dyDescent="0.35">
      <c r="D4332" s="15"/>
    </row>
    <row r="4333" spans="4:4" x14ac:dyDescent="0.35">
      <c r="D4333" s="15"/>
    </row>
    <row r="4334" spans="4:4" x14ac:dyDescent="0.35">
      <c r="D4334" s="15"/>
    </row>
    <row r="4335" spans="4:4" x14ac:dyDescent="0.35">
      <c r="D4335" s="15"/>
    </row>
    <row r="4336" spans="4:4" x14ac:dyDescent="0.35">
      <c r="D4336" s="15"/>
    </row>
    <row r="4337" spans="4:4" x14ac:dyDescent="0.35">
      <c r="D4337" s="15"/>
    </row>
    <row r="4338" spans="4:4" x14ac:dyDescent="0.35">
      <c r="D4338" s="15"/>
    </row>
    <row r="4339" spans="4:4" x14ac:dyDescent="0.35">
      <c r="D4339" s="15"/>
    </row>
    <row r="4340" spans="4:4" x14ac:dyDescent="0.35">
      <c r="D4340" s="15"/>
    </row>
    <row r="4341" spans="4:4" x14ac:dyDescent="0.35">
      <c r="D4341" s="15"/>
    </row>
    <row r="4342" spans="4:4" x14ac:dyDescent="0.35">
      <c r="D4342" s="15"/>
    </row>
    <row r="4343" spans="4:4" x14ac:dyDescent="0.35">
      <c r="D4343" s="15"/>
    </row>
    <row r="4344" spans="4:4" x14ac:dyDescent="0.35">
      <c r="D4344" s="15"/>
    </row>
    <row r="4345" spans="4:4" x14ac:dyDescent="0.35">
      <c r="D4345" s="15"/>
    </row>
    <row r="4346" spans="4:4" x14ac:dyDescent="0.35">
      <c r="D4346" s="15"/>
    </row>
    <row r="4347" spans="4:4" x14ac:dyDescent="0.35">
      <c r="D4347" s="15"/>
    </row>
    <row r="4348" spans="4:4" x14ac:dyDescent="0.35">
      <c r="D4348" s="15"/>
    </row>
    <row r="4349" spans="4:4" x14ac:dyDescent="0.35">
      <c r="D4349" s="15"/>
    </row>
    <row r="4350" spans="4:4" x14ac:dyDescent="0.35">
      <c r="D4350" s="15"/>
    </row>
    <row r="4351" spans="4:4" x14ac:dyDescent="0.35">
      <c r="D4351" s="15"/>
    </row>
    <row r="4352" spans="4:4" x14ac:dyDescent="0.35">
      <c r="D4352" s="15"/>
    </row>
    <row r="4353" spans="4:4" x14ac:dyDescent="0.35">
      <c r="D4353" s="15"/>
    </row>
    <row r="4354" spans="4:4" x14ac:dyDescent="0.35">
      <c r="D4354" s="15"/>
    </row>
    <row r="4355" spans="4:4" x14ac:dyDescent="0.35">
      <c r="D4355" s="15"/>
    </row>
    <row r="4356" spans="4:4" x14ac:dyDescent="0.35">
      <c r="D4356" s="15"/>
    </row>
    <row r="4357" spans="4:4" x14ac:dyDescent="0.35">
      <c r="D4357" s="15"/>
    </row>
    <row r="4358" spans="4:4" x14ac:dyDescent="0.35">
      <c r="D4358" s="15"/>
    </row>
    <row r="4359" spans="4:4" x14ac:dyDescent="0.35">
      <c r="D4359" s="15"/>
    </row>
    <row r="4360" spans="4:4" x14ac:dyDescent="0.35">
      <c r="D4360" s="15"/>
    </row>
    <row r="4361" spans="4:4" x14ac:dyDescent="0.35">
      <c r="D4361" s="15"/>
    </row>
    <row r="4362" spans="4:4" x14ac:dyDescent="0.35">
      <c r="D4362" s="15"/>
    </row>
    <row r="4363" spans="4:4" x14ac:dyDescent="0.35">
      <c r="D4363" s="15"/>
    </row>
    <row r="4364" spans="4:4" x14ac:dyDescent="0.35">
      <c r="D4364" s="15"/>
    </row>
    <row r="4365" spans="4:4" x14ac:dyDescent="0.35">
      <c r="D4365" s="15"/>
    </row>
    <row r="4366" spans="4:4" x14ac:dyDescent="0.35">
      <c r="D4366" s="15"/>
    </row>
    <row r="4367" spans="4:4" x14ac:dyDescent="0.35">
      <c r="D4367" s="15"/>
    </row>
    <row r="4368" spans="4:4" x14ac:dyDescent="0.35">
      <c r="D4368" s="15"/>
    </row>
    <row r="4369" spans="4:4" x14ac:dyDescent="0.35">
      <c r="D4369" s="15"/>
    </row>
    <row r="4370" spans="4:4" x14ac:dyDescent="0.35">
      <c r="D4370" s="15"/>
    </row>
    <row r="4371" spans="4:4" x14ac:dyDescent="0.35">
      <c r="D4371" s="15"/>
    </row>
    <row r="4372" spans="4:4" x14ac:dyDescent="0.35">
      <c r="D4372" s="15"/>
    </row>
    <row r="4373" spans="4:4" x14ac:dyDescent="0.35">
      <c r="D4373" s="15"/>
    </row>
    <row r="4374" spans="4:4" x14ac:dyDescent="0.35">
      <c r="D4374" s="15"/>
    </row>
    <row r="4375" spans="4:4" x14ac:dyDescent="0.35">
      <c r="D4375" s="15"/>
    </row>
    <row r="4376" spans="4:4" x14ac:dyDescent="0.35">
      <c r="D4376" s="15"/>
    </row>
    <row r="4377" spans="4:4" x14ac:dyDescent="0.35">
      <c r="D4377" s="15"/>
    </row>
    <row r="4378" spans="4:4" x14ac:dyDescent="0.35">
      <c r="D4378" s="15"/>
    </row>
    <row r="4379" spans="4:4" x14ac:dyDescent="0.35">
      <c r="D4379" s="15"/>
    </row>
    <row r="4380" spans="4:4" x14ac:dyDescent="0.35">
      <c r="D4380" s="15"/>
    </row>
    <row r="4381" spans="4:4" x14ac:dyDescent="0.35">
      <c r="D4381" s="15"/>
    </row>
    <row r="4382" spans="4:4" x14ac:dyDescent="0.35">
      <c r="D4382" s="15"/>
    </row>
    <row r="4383" spans="4:4" x14ac:dyDescent="0.35">
      <c r="D4383" s="15"/>
    </row>
    <row r="4384" spans="4:4" x14ac:dyDescent="0.35">
      <c r="D4384" s="15"/>
    </row>
    <row r="4385" spans="4:4" x14ac:dyDescent="0.35">
      <c r="D4385" s="15"/>
    </row>
    <row r="4386" spans="4:4" x14ac:dyDescent="0.35">
      <c r="D4386" s="15"/>
    </row>
    <row r="4387" spans="4:4" x14ac:dyDescent="0.35">
      <c r="D4387" s="15"/>
    </row>
    <row r="4388" spans="4:4" x14ac:dyDescent="0.35">
      <c r="D4388" s="15"/>
    </row>
    <row r="4389" spans="4:4" x14ac:dyDescent="0.35">
      <c r="D4389" s="15"/>
    </row>
    <row r="4390" spans="4:4" x14ac:dyDescent="0.35">
      <c r="D4390" s="15"/>
    </row>
    <row r="4391" spans="4:4" x14ac:dyDescent="0.35">
      <c r="D4391" s="15"/>
    </row>
    <row r="4392" spans="4:4" x14ac:dyDescent="0.35">
      <c r="D4392" s="15"/>
    </row>
    <row r="4393" spans="4:4" x14ac:dyDescent="0.35">
      <c r="D4393" s="15"/>
    </row>
    <row r="4394" spans="4:4" x14ac:dyDescent="0.35">
      <c r="D4394" s="15"/>
    </row>
    <row r="4395" spans="4:4" x14ac:dyDescent="0.35">
      <c r="D4395" s="15"/>
    </row>
    <row r="4396" spans="4:4" x14ac:dyDescent="0.35">
      <c r="D4396" s="15"/>
    </row>
    <row r="4397" spans="4:4" x14ac:dyDescent="0.35">
      <c r="D4397" s="15"/>
    </row>
    <row r="4398" spans="4:4" x14ac:dyDescent="0.35">
      <c r="D4398" s="15"/>
    </row>
    <row r="4399" spans="4:4" x14ac:dyDescent="0.35">
      <c r="D4399" s="15"/>
    </row>
    <row r="4400" spans="4:4" x14ac:dyDescent="0.35">
      <c r="D4400" s="15"/>
    </row>
    <row r="4401" spans="4:4" x14ac:dyDescent="0.35">
      <c r="D4401" s="15"/>
    </row>
    <row r="4402" spans="4:4" x14ac:dyDescent="0.35">
      <c r="D4402" s="15"/>
    </row>
    <row r="4403" spans="4:4" x14ac:dyDescent="0.35">
      <c r="D4403" s="15"/>
    </row>
    <row r="4404" spans="4:4" x14ac:dyDescent="0.35">
      <c r="D4404" s="15"/>
    </row>
    <row r="4405" spans="4:4" x14ac:dyDescent="0.35">
      <c r="D4405" s="15"/>
    </row>
    <row r="4406" spans="4:4" x14ac:dyDescent="0.35">
      <c r="D4406" s="15"/>
    </row>
    <row r="4407" spans="4:4" x14ac:dyDescent="0.35">
      <c r="D4407" s="15"/>
    </row>
    <row r="4408" spans="4:4" x14ac:dyDescent="0.35">
      <c r="D4408" s="15"/>
    </row>
    <row r="4409" spans="4:4" x14ac:dyDescent="0.35">
      <c r="D4409" s="15"/>
    </row>
    <row r="4410" spans="4:4" x14ac:dyDescent="0.35">
      <c r="D4410" s="15"/>
    </row>
    <row r="4411" spans="4:4" x14ac:dyDescent="0.35">
      <c r="D4411" s="15"/>
    </row>
    <row r="4412" spans="4:4" x14ac:dyDescent="0.35">
      <c r="D4412" s="15"/>
    </row>
    <row r="4413" spans="4:4" x14ac:dyDescent="0.35">
      <c r="D4413" s="15"/>
    </row>
    <row r="4414" spans="4:4" x14ac:dyDescent="0.35">
      <c r="D4414" s="15"/>
    </row>
    <row r="4415" spans="4:4" x14ac:dyDescent="0.35">
      <c r="D4415" s="15"/>
    </row>
    <row r="4416" spans="4:4" x14ac:dyDescent="0.35">
      <c r="D4416" s="15"/>
    </row>
    <row r="4417" spans="4:4" x14ac:dyDescent="0.35">
      <c r="D4417" s="15"/>
    </row>
    <row r="4418" spans="4:4" x14ac:dyDescent="0.35">
      <c r="D4418" s="15"/>
    </row>
    <row r="4419" spans="4:4" x14ac:dyDescent="0.35">
      <c r="D4419" s="15"/>
    </row>
    <row r="4420" spans="4:4" x14ac:dyDescent="0.35">
      <c r="D4420" s="15"/>
    </row>
    <row r="4421" spans="4:4" x14ac:dyDescent="0.35">
      <c r="D4421" s="15"/>
    </row>
    <row r="4422" spans="4:4" x14ac:dyDescent="0.35">
      <c r="D4422" s="15"/>
    </row>
    <row r="4423" spans="4:4" x14ac:dyDescent="0.35">
      <c r="D4423" s="15"/>
    </row>
    <row r="4424" spans="4:4" x14ac:dyDescent="0.35">
      <c r="D4424" s="15"/>
    </row>
    <row r="4425" spans="4:4" x14ac:dyDescent="0.35">
      <c r="D4425" s="15"/>
    </row>
    <row r="4426" spans="4:4" x14ac:dyDescent="0.35">
      <c r="D4426" s="15"/>
    </row>
    <row r="4427" spans="4:4" x14ac:dyDescent="0.35">
      <c r="D4427" s="15"/>
    </row>
    <row r="4428" spans="4:4" x14ac:dyDescent="0.35">
      <c r="D4428" s="15"/>
    </row>
    <row r="4429" spans="4:4" x14ac:dyDescent="0.35">
      <c r="D4429" s="15"/>
    </row>
    <row r="4430" spans="4:4" x14ac:dyDescent="0.35">
      <c r="D4430" s="15"/>
    </row>
    <row r="4431" spans="4:4" x14ac:dyDescent="0.35">
      <c r="D4431" s="15"/>
    </row>
    <row r="4432" spans="4:4" x14ac:dyDescent="0.35">
      <c r="D4432" s="15"/>
    </row>
    <row r="4433" spans="4:4" x14ac:dyDescent="0.35">
      <c r="D4433" s="15"/>
    </row>
    <row r="4434" spans="4:4" x14ac:dyDescent="0.35">
      <c r="D4434" s="15"/>
    </row>
    <row r="4435" spans="4:4" x14ac:dyDescent="0.35">
      <c r="D4435" s="15"/>
    </row>
    <row r="4436" spans="4:4" x14ac:dyDescent="0.35">
      <c r="D4436" s="15"/>
    </row>
    <row r="4437" spans="4:4" x14ac:dyDescent="0.35">
      <c r="D4437" s="15"/>
    </row>
    <row r="4438" spans="4:4" x14ac:dyDescent="0.35">
      <c r="D4438" s="15"/>
    </row>
    <row r="4439" spans="4:4" x14ac:dyDescent="0.35">
      <c r="D4439" s="15"/>
    </row>
    <row r="4440" spans="4:4" x14ac:dyDescent="0.35">
      <c r="D4440" s="15"/>
    </row>
    <row r="4441" spans="4:4" x14ac:dyDescent="0.35">
      <c r="D4441" s="15"/>
    </row>
    <row r="4442" spans="4:4" x14ac:dyDescent="0.35">
      <c r="D4442" s="15"/>
    </row>
    <row r="4443" spans="4:4" x14ac:dyDescent="0.35">
      <c r="D4443" s="15"/>
    </row>
    <row r="4444" spans="4:4" x14ac:dyDescent="0.35">
      <c r="D4444" s="15"/>
    </row>
    <row r="4445" spans="4:4" x14ac:dyDescent="0.35">
      <c r="D4445" s="15"/>
    </row>
    <row r="4446" spans="4:4" x14ac:dyDescent="0.35">
      <c r="D4446" s="15"/>
    </row>
    <row r="4447" spans="4:4" x14ac:dyDescent="0.35">
      <c r="D4447" s="15"/>
    </row>
    <row r="4448" spans="4:4" x14ac:dyDescent="0.35">
      <c r="D4448" s="15"/>
    </row>
    <row r="4449" spans="4:4" x14ac:dyDescent="0.35">
      <c r="D4449" s="15"/>
    </row>
    <row r="4450" spans="4:4" x14ac:dyDescent="0.35">
      <c r="D4450" s="15"/>
    </row>
    <row r="4451" spans="4:4" x14ac:dyDescent="0.35">
      <c r="D4451" s="15"/>
    </row>
    <row r="4452" spans="4:4" x14ac:dyDescent="0.35">
      <c r="D4452" s="15"/>
    </row>
    <row r="4453" spans="4:4" x14ac:dyDescent="0.35">
      <c r="D4453" s="15"/>
    </row>
    <row r="4454" spans="4:4" x14ac:dyDescent="0.35">
      <c r="D4454" s="15"/>
    </row>
    <row r="4455" spans="4:4" x14ac:dyDescent="0.35">
      <c r="D4455" s="15"/>
    </row>
    <row r="4456" spans="4:4" x14ac:dyDescent="0.35">
      <c r="D4456" s="15"/>
    </row>
    <row r="4457" spans="4:4" x14ac:dyDescent="0.35">
      <c r="D4457" s="15"/>
    </row>
    <row r="4458" spans="4:4" x14ac:dyDescent="0.35">
      <c r="D4458" s="15"/>
    </row>
    <row r="4459" spans="4:4" x14ac:dyDescent="0.35">
      <c r="D4459" s="15"/>
    </row>
    <row r="4460" spans="4:4" x14ac:dyDescent="0.35">
      <c r="D4460" s="15"/>
    </row>
    <row r="4461" spans="4:4" x14ac:dyDescent="0.35">
      <c r="D4461" s="15"/>
    </row>
    <row r="4462" spans="4:4" x14ac:dyDescent="0.35">
      <c r="D4462" s="15"/>
    </row>
    <row r="4463" spans="4:4" x14ac:dyDescent="0.35">
      <c r="D4463" s="15"/>
    </row>
    <row r="4464" spans="4:4" x14ac:dyDescent="0.35">
      <c r="D4464" s="15"/>
    </row>
    <row r="4465" spans="4:4" x14ac:dyDescent="0.35">
      <c r="D4465" s="15"/>
    </row>
    <row r="4466" spans="4:4" x14ac:dyDescent="0.35">
      <c r="D4466" s="15"/>
    </row>
    <row r="4467" spans="4:4" x14ac:dyDescent="0.35">
      <c r="D4467" s="15"/>
    </row>
    <row r="4468" spans="4:4" x14ac:dyDescent="0.35">
      <c r="D4468" s="15"/>
    </row>
    <row r="4469" spans="4:4" x14ac:dyDescent="0.35">
      <c r="D4469" s="15"/>
    </row>
    <row r="4470" spans="4:4" x14ac:dyDescent="0.35">
      <c r="D4470" s="15"/>
    </row>
    <row r="4471" spans="4:4" x14ac:dyDescent="0.35">
      <c r="D4471" s="15"/>
    </row>
    <row r="4472" spans="4:4" x14ac:dyDescent="0.35">
      <c r="D4472" s="15"/>
    </row>
    <row r="4473" spans="4:4" x14ac:dyDescent="0.35">
      <c r="D4473" s="15"/>
    </row>
    <row r="4474" spans="4:4" x14ac:dyDescent="0.35">
      <c r="D4474" s="15"/>
    </row>
    <row r="4475" spans="4:4" x14ac:dyDescent="0.35">
      <c r="D4475" s="15"/>
    </row>
    <row r="4476" spans="4:4" x14ac:dyDescent="0.35">
      <c r="D4476" s="15"/>
    </row>
    <row r="4477" spans="4:4" x14ac:dyDescent="0.35">
      <c r="D4477" s="15"/>
    </row>
    <row r="4478" spans="4:4" x14ac:dyDescent="0.35">
      <c r="D4478" s="15"/>
    </row>
    <row r="4479" spans="4:4" x14ac:dyDescent="0.35">
      <c r="D4479" s="15"/>
    </row>
    <row r="4480" spans="4:4" x14ac:dyDescent="0.35">
      <c r="D4480" s="15"/>
    </row>
    <row r="4481" spans="4:4" x14ac:dyDescent="0.35">
      <c r="D4481" s="15"/>
    </row>
    <row r="4482" spans="4:4" x14ac:dyDescent="0.35">
      <c r="D4482" s="15"/>
    </row>
    <row r="4483" spans="4:4" x14ac:dyDescent="0.35">
      <c r="D4483" s="15"/>
    </row>
    <row r="4484" spans="4:4" x14ac:dyDescent="0.35">
      <c r="D4484" s="15"/>
    </row>
    <row r="4485" spans="4:4" x14ac:dyDescent="0.35">
      <c r="D4485" s="15"/>
    </row>
    <row r="4486" spans="4:4" x14ac:dyDescent="0.35">
      <c r="D4486" s="15"/>
    </row>
    <row r="4487" spans="4:4" x14ac:dyDescent="0.35">
      <c r="D4487" s="15"/>
    </row>
    <row r="4488" spans="4:4" x14ac:dyDescent="0.35">
      <c r="D4488" s="15"/>
    </row>
    <row r="4489" spans="4:4" x14ac:dyDescent="0.35">
      <c r="D4489" s="15"/>
    </row>
    <row r="4490" spans="4:4" x14ac:dyDescent="0.35">
      <c r="D4490" s="15"/>
    </row>
    <row r="4491" spans="4:4" x14ac:dyDescent="0.35">
      <c r="D4491" s="15"/>
    </row>
    <row r="4492" spans="4:4" x14ac:dyDescent="0.35">
      <c r="D4492" s="15"/>
    </row>
    <row r="4493" spans="4:4" x14ac:dyDescent="0.35">
      <c r="D4493" s="15"/>
    </row>
    <row r="4494" spans="4:4" x14ac:dyDescent="0.35">
      <c r="D4494" s="15"/>
    </row>
    <row r="4495" spans="4:4" x14ac:dyDescent="0.35">
      <c r="D4495" s="15"/>
    </row>
    <row r="4496" spans="4:4" x14ac:dyDescent="0.35">
      <c r="D4496" s="15"/>
    </row>
    <row r="4497" spans="4:4" x14ac:dyDescent="0.35">
      <c r="D4497" s="15"/>
    </row>
    <row r="4498" spans="4:4" x14ac:dyDescent="0.35">
      <c r="D4498" s="15"/>
    </row>
    <row r="4499" spans="4:4" x14ac:dyDescent="0.35">
      <c r="D4499" s="15"/>
    </row>
    <row r="4500" spans="4:4" x14ac:dyDescent="0.35">
      <c r="D4500" s="15"/>
    </row>
    <row r="4501" spans="4:4" x14ac:dyDescent="0.35">
      <c r="D4501" s="15"/>
    </row>
    <row r="4502" spans="4:4" x14ac:dyDescent="0.35">
      <c r="D4502" s="15"/>
    </row>
    <row r="4503" spans="4:4" x14ac:dyDescent="0.35">
      <c r="D4503" s="15"/>
    </row>
    <row r="4504" spans="4:4" x14ac:dyDescent="0.35">
      <c r="D4504" s="15"/>
    </row>
    <row r="4505" spans="4:4" x14ac:dyDescent="0.35">
      <c r="D4505" s="15"/>
    </row>
    <row r="4506" spans="4:4" x14ac:dyDescent="0.35">
      <c r="D4506" s="15"/>
    </row>
    <row r="4507" spans="4:4" x14ac:dyDescent="0.35">
      <c r="D4507" s="15"/>
    </row>
    <row r="4508" spans="4:4" x14ac:dyDescent="0.35">
      <c r="D4508" s="15"/>
    </row>
    <row r="4509" spans="4:4" x14ac:dyDescent="0.35">
      <c r="D4509" s="15"/>
    </row>
    <row r="4510" spans="4:4" x14ac:dyDescent="0.35">
      <c r="D4510" s="15"/>
    </row>
    <row r="4511" spans="4:4" x14ac:dyDescent="0.35">
      <c r="D4511" s="15"/>
    </row>
    <row r="4512" spans="4:4" x14ac:dyDescent="0.35">
      <c r="D4512" s="15"/>
    </row>
    <row r="4513" spans="4:4" x14ac:dyDescent="0.35">
      <c r="D4513" s="15"/>
    </row>
    <row r="4514" spans="4:4" x14ac:dyDescent="0.35">
      <c r="D4514" s="15"/>
    </row>
    <row r="4515" spans="4:4" x14ac:dyDescent="0.35">
      <c r="D4515" s="15"/>
    </row>
    <row r="4516" spans="4:4" x14ac:dyDescent="0.35">
      <c r="D4516" s="15"/>
    </row>
    <row r="4517" spans="4:4" x14ac:dyDescent="0.35">
      <c r="D4517" s="15"/>
    </row>
    <row r="4518" spans="4:4" x14ac:dyDescent="0.35">
      <c r="D4518" s="15"/>
    </row>
    <row r="4519" spans="4:4" x14ac:dyDescent="0.35">
      <c r="D4519" s="15"/>
    </row>
    <row r="4520" spans="4:4" x14ac:dyDescent="0.35">
      <c r="D4520" s="15"/>
    </row>
    <row r="4521" spans="4:4" x14ac:dyDescent="0.35">
      <c r="D4521" s="15"/>
    </row>
    <row r="4522" spans="4:4" x14ac:dyDescent="0.35">
      <c r="D4522" s="15"/>
    </row>
    <row r="4523" spans="4:4" x14ac:dyDescent="0.35">
      <c r="D4523" s="15"/>
    </row>
    <row r="4524" spans="4:4" x14ac:dyDescent="0.35">
      <c r="D4524" s="15"/>
    </row>
    <row r="4525" spans="4:4" x14ac:dyDescent="0.35">
      <c r="D4525" s="15"/>
    </row>
    <row r="4526" spans="4:4" x14ac:dyDescent="0.35">
      <c r="D4526" s="15"/>
    </row>
    <row r="4527" spans="4:4" x14ac:dyDescent="0.35">
      <c r="D4527" s="15"/>
    </row>
    <row r="4528" spans="4:4" x14ac:dyDescent="0.35">
      <c r="D4528" s="15"/>
    </row>
    <row r="4529" spans="4:4" x14ac:dyDescent="0.35">
      <c r="D4529" s="15"/>
    </row>
    <row r="4530" spans="4:4" x14ac:dyDescent="0.35">
      <c r="D4530" s="15"/>
    </row>
    <row r="4531" spans="4:4" x14ac:dyDescent="0.35">
      <c r="D4531" s="15"/>
    </row>
    <row r="4532" spans="4:4" x14ac:dyDescent="0.35">
      <c r="D4532" s="15"/>
    </row>
    <row r="4533" spans="4:4" x14ac:dyDescent="0.35">
      <c r="D4533" s="15"/>
    </row>
    <row r="4534" spans="4:4" x14ac:dyDescent="0.35">
      <c r="D4534" s="15"/>
    </row>
    <row r="4535" spans="4:4" x14ac:dyDescent="0.35">
      <c r="D4535" s="15"/>
    </row>
    <row r="4536" spans="4:4" x14ac:dyDescent="0.35">
      <c r="D4536" s="15"/>
    </row>
    <row r="4537" spans="4:4" x14ac:dyDescent="0.35">
      <c r="D4537" s="15"/>
    </row>
    <row r="4538" spans="4:4" x14ac:dyDescent="0.35">
      <c r="D4538" s="15"/>
    </row>
    <row r="4539" spans="4:4" x14ac:dyDescent="0.35">
      <c r="D4539" s="15"/>
    </row>
    <row r="4540" spans="4:4" x14ac:dyDescent="0.35">
      <c r="D4540" s="15"/>
    </row>
    <row r="4541" spans="4:4" x14ac:dyDescent="0.35">
      <c r="D4541" s="15"/>
    </row>
    <row r="4542" spans="4:4" x14ac:dyDescent="0.35">
      <c r="D4542" s="15"/>
    </row>
    <row r="4543" spans="4:4" x14ac:dyDescent="0.35">
      <c r="D4543" s="15"/>
    </row>
    <row r="4544" spans="4:4" x14ac:dyDescent="0.35">
      <c r="D4544" s="15"/>
    </row>
    <row r="4545" spans="4:4" x14ac:dyDescent="0.35">
      <c r="D4545" s="15"/>
    </row>
    <row r="4546" spans="4:4" x14ac:dyDescent="0.35">
      <c r="D4546" s="15"/>
    </row>
    <row r="4547" spans="4:4" x14ac:dyDescent="0.35">
      <c r="D4547" s="15"/>
    </row>
    <row r="4548" spans="4:4" x14ac:dyDescent="0.35">
      <c r="D4548" s="15"/>
    </row>
    <row r="4549" spans="4:4" x14ac:dyDescent="0.35">
      <c r="D4549" s="15"/>
    </row>
    <row r="4550" spans="4:4" x14ac:dyDescent="0.35">
      <c r="D4550" s="15"/>
    </row>
    <row r="4551" spans="4:4" x14ac:dyDescent="0.35">
      <c r="D4551" s="15"/>
    </row>
    <row r="4552" spans="4:4" x14ac:dyDescent="0.35">
      <c r="D4552" s="15"/>
    </row>
    <row r="4553" spans="4:4" x14ac:dyDescent="0.35">
      <c r="D4553" s="15"/>
    </row>
    <row r="4554" spans="4:4" x14ac:dyDescent="0.35">
      <c r="D4554" s="15"/>
    </row>
    <row r="4555" spans="4:4" x14ac:dyDescent="0.35">
      <c r="D4555" s="15"/>
    </row>
    <row r="4556" spans="4:4" x14ac:dyDescent="0.35">
      <c r="D4556" s="15"/>
    </row>
    <row r="4557" spans="4:4" x14ac:dyDescent="0.35">
      <c r="D4557" s="15"/>
    </row>
    <row r="4558" spans="4:4" x14ac:dyDescent="0.35">
      <c r="D4558" s="15"/>
    </row>
    <row r="4559" spans="4:4" x14ac:dyDescent="0.35">
      <c r="D4559" s="15"/>
    </row>
    <row r="4560" spans="4:4" x14ac:dyDescent="0.35">
      <c r="D4560" s="15"/>
    </row>
    <row r="4561" spans="4:4" x14ac:dyDescent="0.35">
      <c r="D4561" s="15"/>
    </row>
    <row r="4562" spans="4:4" x14ac:dyDescent="0.35">
      <c r="D4562" s="15"/>
    </row>
    <row r="4563" spans="4:4" x14ac:dyDescent="0.35">
      <c r="D4563" s="15"/>
    </row>
    <row r="4564" spans="4:4" x14ac:dyDescent="0.35">
      <c r="D4564" s="15"/>
    </row>
    <row r="4565" spans="4:4" x14ac:dyDescent="0.35">
      <c r="D4565" s="15"/>
    </row>
    <row r="4566" spans="4:4" x14ac:dyDescent="0.35">
      <c r="D4566" s="15"/>
    </row>
    <row r="4567" spans="4:4" x14ac:dyDescent="0.35">
      <c r="D4567" s="15"/>
    </row>
    <row r="4568" spans="4:4" x14ac:dyDescent="0.35">
      <c r="D4568" s="15"/>
    </row>
    <row r="4569" spans="4:4" x14ac:dyDescent="0.35">
      <c r="D4569" s="15"/>
    </row>
    <row r="4570" spans="4:4" x14ac:dyDescent="0.35">
      <c r="D4570" s="15"/>
    </row>
    <row r="4571" spans="4:4" x14ac:dyDescent="0.35">
      <c r="D4571" s="15"/>
    </row>
    <row r="4572" spans="4:4" x14ac:dyDescent="0.35">
      <c r="D4572" s="15"/>
    </row>
    <row r="4573" spans="4:4" x14ac:dyDescent="0.35">
      <c r="D4573" s="15"/>
    </row>
    <row r="4574" spans="4:4" x14ac:dyDescent="0.35">
      <c r="D4574" s="15"/>
    </row>
    <row r="4575" spans="4:4" x14ac:dyDescent="0.35">
      <c r="D4575" s="15"/>
    </row>
    <row r="4576" spans="4:4" x14ac:dyDescent="0.35">
      <c r="D4576" s="15"/>
    </row>
    <row r="4577" spans="4:4" x14ac:dyDescent="0.35">
      <c r="D4577" s="15"/>
    </row>
    <row r="4578" spans="4:4" x14ac:dyDescent="0.35">
      <c r="D4578" s="15"/>
    </row>
    <row r="4579" spans="4:4" x14ac:dyDescent="0.35">
      <c r="D4579" s="15"/>
    </row>
    <row r="4580" spans="4:4" x14ac:dyDescent="0.35">
      <c r="D4580" s="15"/>
    </row>
    <row r="4581" spans="4:4" x14ac:dyDescent="0.35">
      <c r="D4581" s="15"/>
    </row>
    <row r="4582" spans="4:4" x14ac:dyDescent="0.35">
      <c r="D4582" s="15"/>
    </row>
    <row r="4583" spans="4:4" x14ac:dyDescent="0.35">
      <c r="D4583" s="15"/>
    </row>
    <row r="4584" spans="4:4" x14ac:dyDescent="0.35">
      <c r="D4584" s="15"/>
    </row>
    <row r="4585" spans="4:4" x14ac:dyDescent="0.35">
      <c r="D4585" s="15"/>
    </row>
    <row r="4586" spans="4:4" x14ac:dyDescent="0.35">
      <c r="D4586" s="15"/>
    </row>
    <row r="4587" spans="4:4" x14ac:dyDescent="0.35">
      <c r="D4587" s="15"/>
    </row>
    <row r="4588" spans="4:4" x14ac:dyDescent="0.35">
      <c r="D4588" s="15"/>
    </row>
    <row r="4589" spans="4:4" x14ac:dyDescent="0.35">
      <c r="D4589" s="15"/>
    </row>
    <row r="4590" spans="4:4" x14ac:dyDescent="0.35">
      <c r="D4590" s="15"/>
    </row>
    <row r="4591" spans="4:4" x14ac:dyDescent="0.35">
      <c r="D4591" s="15"/>
    </row>
    <row r="4592" spans="4:4" x14ac:dyDescent="0.35">
      <c r="D4592" s="15"/>
    </row>
    <row r="4593" spans="4:4" x14ac:dyDescent="0.35">
      <c r="D4593" s="15"/>
    </row>
    <row r="4594" spans="4:4" x14ac:dyDescent="0.35">
      <c r="D4594" s="15"/>
    </row>
    <row r="4595" spans="4:4" x14ac:dyDescent="0.35">
      <c r="D4595" s="15"/>
    </row>
    <row r="4596" spans="4:4" x14ac:dyDescent="0.35">
      <c r="D4596" s="15"/>
    </row>
    <row r="4597" spans="4:4" x14ac:dyDescent="0.35">
      <c r="D4597" s="15"/>
    </row>
    <row r="4598" spans="4:4" x14ac:dyDescent="0.35">
      <c r="D4598" s="15"/>
    </row>
    <row r="4599" spans="4:4" x14ac:dyDescent="0.35">
      <c r="D4599" s="15"/>
    </row>
    <row r="4600" spans="4:4" x14ac:dyDescent="0.35">
      <c r="D4600" s="15"/>
    </row>
    <row r="4601" spans="4:4" x14ac:dyDescent="0.35">
      <c r="D4601" s="15"/>
    </row>
    <row r="4602" spans="4:4" x14ac:dyDescent="0.35">
      <c r="D4602" s="15"/>
    </row>
    <row r="4603" spans="4:4" x14ac:dyDescent="0.35">
      <c r="D4603" s="15"/>
    </row>
    <row r="4604" spans="4:4" x14ac:dyDescent="0.35">
      <c r="D4604" s="15"/>
    </row>
    <row r="4605" spans="4:4" x14ac:dyDescent="0.35">
      <c r="D4605" s="15"/>
    </row>
    <row r="4606" spans="4:4" x14ac:dyDescent="0.35">
      <c r="D4606" s="15"/>
    </row>
    <row r="4607" spans="4:4" x14ac:dyDescent="0.35">
      <c r="D4607" s="15"/>
    </row>
    <row r="4608" spans="4:4" x14ac:dyDescent="0.35">
      <c r="D4608" s="15"/>
    </row>
    <row r="4609" spans="4:4" x14ac:dyDescent="0.35">
      <c r="D4609" s="15"/>
    </row>
    <row r="4610" spans="4:4" x14ac:dyDescent="0.35">
      <c r="D4610" s="15"/>
    </row>
    <row r="4611" spans="4:4" x14ac:dyDescent="0.35">
      <c r="D4611" s="15"/>
    </row>
    <row r="4612" spans="4:4" x14ac:dyDescent="0.35">
      <c r="D4612" s="15"/>
    </row>
    <row r="4613" spans="4:4" x14ac:dyDescent="0.35">
      <c r="D4613" s="15"/>
    </row>
    <row r="4614" spans="4:4" x14ac:dyDescent="0.35">
      <c r="D4614" s="15"/>
    </row>
    <row r="4615" spans="4:4" x14ac:dyDescent="0.35">
      <c r="D4615" s="15"/>
    </row>
    <row r="4616" spans="4:4" x14ac:dyDescent="0.35">
      <c r="D4616" s="15"/>
    </row>
    <row r="4617" spans="4:4" x14ac:dyDescent="0.35">
      <c r="D4617" s="15"/>
    </row>
    <row r="4618" spans="4:4" x14ac:dyDescent="0.35">
      <c r="D4618" s="15"/>
    </row>
    <row r="4619" spans="4:4" x14ac:dyDescent="0.35">
      <c r="D4619" s="15"/>
    </row>
    <row r="4620" spans="4:4" x14ac:dyDescent="0.35">
      <c r="D4620" s="15"/>
    </row>
    <row r="4621" spans="4:4" x14ac:dyDescent="0.35">
      <c r="D4621" s="15"/>
    </row>
    <row r="4622" spans="4:4" x14ac:dyDescent="0.35">
      <c r="D4622" s="15"/>
    </row>
    <row r="4623" spans="4:4" x14ac:dyDescent="0.35">
      <c r="D4623" s="15"/>
    </row>
    <row r="4624" spans="4:4" x14ac:dyDescent="0.35">
      <c r="D4624" s="15"/>
    </row>
    <row r="4625" spans="4:4" x14ac:dyDescent="0.35">
      <c r="D4625" s="15"/>
    </row>
    <row r="4626" spans="4:4" x14ac:dyDescent="0.35">
      <c r="D4626" s="15"/>
    </row>
    <row r="4627" spans="4:4" x14ac:dyDescent="0.35">
      <c r="D4627" s="15"/>
    </row>
    <row r="4628" spans="4:4" x14ac:dyDescent="0.35">
      <c r="D4628" s="15"/>
    </row>
    <row r="4629" spans="4:4" x14ac:dyDescent="0.35">
      <c r="D4629" s="15"/>
    </row>
    <row r="4630" spans="4:4" x14ac:dyDescent="0.35">
      <c r="D4630" s="15"/>
    </row>
    <row r="4631" spans="4:4" x14ac:dyDescent="0.35">
      <c r="D4631" s="15"/>
    </row>
    <row r="4632" spans="4:4" x14ac:dyDescent="0.35">
      <c r="D4632" s="15"/>
    </row>
    <row r="4633" spans="4:4" x14ac:dyDescent="0.35">
      <c r="D4633" s="15"/>
    </row>
    <row r="4634" spans="4:4" x14ac:dyDescent="0.35">
      <c r="D4634" s="15"/>
    </row>
    <row r="4635" spans="4:4" x14ac:dyDescent="0.35">
      <c r="D4635" s="15"/>
    </row>
    <row r="4636" spans="4:4" x14ac:dyDescent="0.35">
      <c r="D4636" s="15"/>
    </row>
    <row r="4637" spans="4:4" x14ac:dyDescent="0.35">
      <c r="D4637" s="15"/>
    </row>
    <row r="4638" spans="4:4" x14ac:dyDescent="0.35">
      <c r="D4638" s="15"/>
    </row>
    <row r="4639" spans="4:4" x14ac:dyDescent="0.35">
      <c r="D4639" s="15"/>
    </row>
    <row r="4640" spans="4:4" x14ac:dyDescent="0.35">
      <c r="D4640" s="15"/>
    </row>
    <row r="4641" spans="4:4" x14ac:dyDescent="0.35">
      <c r="D4641" s="15"/>
    </row>
    <row r="4642" spans="4:4" x14ac:dyDescent="0.35">
      <c r="D4642" s="15"/>
    </row>
    <row r="4643" spans="4:4" x14ac:dyDescent="0.35">
      <c r="D4643" s="15"/>
    </row>
    <row r="4644" spans="4:4" x14ac:dyDescent="0.35">
      <c r="D4644" s="15"/>
    </row>
    <row r="4645" spans="4:4" x14ac:dyDescent="0.35">
      <c r="D4645" s="15"/>
    </row>
    <row r="4646" spans="4:4" x14ac:dyDescent="0.35">
      <c r="D4646" s="15"/>
    </row>
    <row r="4647" spans="4:4" x14ac:dyDescent="0.35">
      <c r="D4647" s="15"/>
    </row>
    <row r="4648" spans="4:4" x14ac:dyDescent="0.35">
      <c r="D4648" s="15"/>
    </row>
    <row r="4649" spans="4:4" x14ac:dyDescent="0.35">
      <c r="D4649" s="15"/>
    </row>
    <row r="4650" spans="4:4" x14ac:dyDescent="0.35">
      <c r="D4650" s="15"/>
    </row>
    <row r="4651" spans="4:4" x14ac:dyDescent="0.35">
      <c r="D4651" s="15"/>
    </row>
    <row r="4652" spans="4:4" x14ac:dyDescent="0.35">
      <c r="D4652" s="15"/>
    </row>
    <row r="4653" spans="4:4" x14ac:dyDescent="0.35">
      <c r="D4653" s="15"/>
    </row>
    <row r="4654" spans="4:4" x14ac:dyDescent="0.35">
      <c r="D4654" s="15"/>
    </row>
    <row r="4655" spans="4:4" x14ac:dyDescent="0.35">
      <c r="D4655" s="15"/>
    </row>
    <row r="4656" spans="4:4" x14ac:dyDescent="0.35">
      <c r="D4656" s="15"/>
    </row>
    <row r="4657" spans="4:4" x14ac:dyDescent="0.35">
      <c r="D4657" s="15"/>
    </row>
    <row r="4658" spans="4:4" x14ac:dyDescent="0.35">
      <c r="D4658" s="15"/>
    </row>
    <row r="4659" spans="4:4" x14ac:dyDescent="0.35">
      <c r="D4659" s="15"/>
    </row>
    <row r="4660" spans="4:4" x14ac:dyDescent="0.35">
      <c r="D4660" s="15"/>
    </row>
    <row r="4661" spans="4:4" x14ac:dyDescent="0.35">
      <c r="D4661" s="15"/>
    </row>
    <row r="4662" spans="4:4" x14ac:dyDescent="0.35">
      <c r="D4662" s="15"/>
    </row>
    <row r="4663" spans="4:4" x14ac:dyDescent="0.35">
      <c r="D4663" s="15"/>
    </row>
    <row r="4664" spans="4:4" x14ac:dyDescent="0.35">
      <c r="D4664" s="15"/>
    </row>
    <row r="4665" spans="4:4" x14ac:dyDescent="0.35">
      <c r="D4665" s="15"/>
    </row>
    <row r="4666" spans="4:4" x14ac:dyDescent="0.35">
      <c r="D4666" s="15"/>
    </row>
    <row r="4667" spans="4:4" x14ac:dyDescent="0.35">
      <c r="D4667" s="15"/>
    </row>
    <row r="4668" spans="4:4" x14ac:dyDescent="0.35">
      <c r="D4668" s="15"/>
    </row>
    <row r="4669" spans="4:4" x14ac:dyDescent="0.35">
      <c r="D4669" s="15"/>
    </row>
    <row r="4670" spans="4:4" x14ac:dyDescent="0.35">
      <c r="D4670" s="15"/>
    </row>
    <row r="4671" spans="4:4" x14ac:dyDescent="0.35">
      <c r="D4671" s="15"/>
    </row>
    <row r="4672" spans="4:4" x14ac:dyDescent="0.35">
      <c r="D4672" s="15"/>
    </row>
    <row r="4673" spans="4:4" x14ac:dyDescent="0.35">
      <c r="D4673" s="15"/>
    </row>
    <row r="4674" spans="4:4" x14ac:dyDescent="0.35">
      <c r="D4674" s="15"/>
    </row>
    <row r="4675" spans="4:4" x14ac:dyDescent="0.35">
      <c r="D4675" s="15"/>
    </row>
    <row r="4676" spans="4:4" x14ac:dyDescent="0.35">
      <c r="D4676" s="15"/>
    </row>
    <row r="4677" spans="4:4" x14ac:dyDescent="0.35">
      <c r="D4677" s="15"/>
    </row>
    <row r="4678" spans="4:4" x14ac:dyDescent="0.35">
      <c r="D4678" s="15"/>
    </row>
    <row r="4679" spans="4:4" x14ac:dyDescent="0.35">
      <c r="D4679" s="15"/>
    </row>
    <row r="4680" spans="4:4" x14ac:dyDescent="0.35">
      <c r="D4680" s="15"/>
    </row>
    <row r="4681" spans="4:4" x14ac:dyDescent="0.35">
      <c r="D4681" s="15"/>
    </row>
    <row r="4682" spans="4:4" x14ac:dyDescent="0.35">
      <c r="D4682" s="15"/>
    </row>
    <row r="4683" spans="4:4" x14ac:dyDescent="0.35">
      <c r="D4683" s="15"/>
    </row>
    <row r="4684" spans="4:4" x14ac:dyDescent="0.35">
      <c r="D4684" s="15"/>
    </row>
    <row r="4685" spans="4:4" x14ac:dyDescent="0.35">
      <c r="D4685" s="15"/>
    </row>
    <row r="4686" spans="4:4" x14ac:dyDescent="0.35">
      <c r="D4686" s="15"/>
    </row>
    <row r="4687" spans="4:4" x14ac:dyDescent="0.35">
      <c r="D4687" s="15"/>
    </row>
    <row r="4688" spans="4:4" x14ac:dyDescent="0.35">
      <c r="D4688" s="15"/>
    </row>
    <row r="4689" spans="4:4" x14ac:dyDescent="0.35">
      <c r="D4689" s="15"/>
    </row>
    <row r="4690" spans="4:4" x14ac:dyDescent="0.35">
      <c r="D4690" s="15"/>
    </row>
    <row r="4691" spans="4:4" x14ac:dyDescent="0.35">
      <c r="D4691" s="15"/>
    </row>
    <row r="4692" spans="4:4" x14ac:dyDescent="0.35">
      <c r="D4692" s="15"/>
    </row>
    <row r="4693" spans="4:4" x14ac:dyDescent="0.35">
      <c r="D4693" s="15"/>
    </row>
    <row r="4694" spans="4:4" x14ac:dyDescent="0.35">
      <c r="D4694" s="15"/>
    </row>
    <row r="4695" spans="4:4" x14ac:dyDescent="0.35">
      <c r="D4695" s="15"/>
    </row>
    <row r="4696" spans="4:4" x14ac:dyDescent="0.35">
      <c r="D4696" s="15"/>
    </row>
    <row r="4697" spans="4:4" x14ac:dyDescent="0.35">
      <c r="D4697" s="15"/>
    </row>
    <row r="4698" spans="4:4" x14ac:dyDescent="0.35">
      <c r="D4698" s="15"/>
    </row>
    <row r="4699" spans="4:4" x14ac:dyDescent="0.35">
      <c r="D4699" s="15"/>
    </row>
    <row r="4700" spans="4:4" x14ac:dyDescent="0.35">
      <c r="D4700" s="15"/>
    </row>
    <row r="4701" spans="4:4" x14ac:dyDescent="0.35">
      <c r="D4701" s="15"/>
    </row>
    <row r="4702" spans="4:4" x14ac:dyDescent="0.35">
      <c r="D4702" s="15"/>
    </row>
    <row r="4703" spans="4:4" x14ac:dyDescent="0.35">
      <c r="D4703" s="15"/>
    </row>
    <row r="4704" spans="4:4" x14ac:dyDescent="0.35">
      <c r="D4704" s="15"/>
    </row>
    <row r="4705" spans="4:4" x14ac:dyDescent="0.35">
      <c r="D4705" s="15"/>
    </row>
    <row r="4706" spans="4:4" x14ac:dyDescent="0.35">
      <c r="D4706" s="15"/>
    </row>
    <row r="4707" spans="4:4" x14ac:dyDescent="0.35">
      <c r="D4707" s="15"/>
    </row>
    <row r="4708" spans="4:4" x14ac:dyDescent="0.35">
      <c r="D4708" s="15"/>
    </row>
    <row r="4709" spans="4:4" x14ac:dyDescent="0.35">
      <c r="D4709" s="15"/>
    </row>
    <row r="4710" spans="4:4" x14ac:dyDescent="0.35">
      <c r="D4710" s="15"/>
    </row>
    <row r="4711" spans="4:4" x14ac:dyDescent="0.35">
      <c r="D4711" s="15"/>
    </row>
    <row r="4712" spans="4:4" x14ac:dyDescent="0.35">
      <c r="D4712" s="15"/>
    </row>
    <row r="4713" spans="4:4" x14ac:dyDescent="0.35">
      <c r="D4713" s="15"/>
    </row>
    <row r="4714" spans="4:4" x14ac:dyDescent="0.35">
      <c r="D4714" s="15"/>
    </row>
    <row r="4715" spans="4:4" x14ac:dyDescent="0.35">
      <c r="D4715" s="15"/>
    </row>
    <row r="4716" spans="4:4" x14ac:dyDescent="0.35">
      <c r="D4716" s="15"/>
    </row>
    <row r="4717" spans="4:4" x14ac:dyDescent="0.35">
      <c r="D4717" s="15"/>
    </row>
    <row r="4718" spans="4:4" x14ac:dyDescent="0.35">
      <c r="D4718" s="15"/>
    </row>
    <row r="4719" spans="4:4" x14ac:dyDescent="0.35">
      <c r="D4719" s="15"/>
    </row>
    <row r="4720" spans="4:4" x14ac:dyDescent="0.35">
      <c r="D4720" s="15"/>
    </row>
    <row r="4721" spans="4:4" x14ac:dyDescent="0.35">
      <c r="D4721" s="15"/>
    </row>
    <row r="4722" spans="4:4" x14ac:dyDescent="0.35">
      <c r="D4722" s="15"/>
    </row>
    <row r="4723" spans="4:4" x14ac:dyDescent="0.35">
      <c r="D4723" s="15"/>
    </row>
    <row r="4724" spans="4:4" x14ac:dyDescent="0.35">
      <c r="D4724" s="15"/>
    </row>
    <row r="4725" spans="4:4" x14ac:dyDescent="0.35">
      <c r="D4725" s="15"/>
    </row>
    <row r="4726" spans="4:4" x14ac:dyDescent="0.35">
      <c r="D4726" s="15"/>
    </row>
    <row r="4727" spans="4:4" x14ac:dyDescent="0.35">
      <c r="D4727" s="15"/>
    </row>
    <row r="4728" spans="4:4" x14ac:dyDescent="0.35">
      <c r="D4728" s="15"/>
    </row>
    <row r="4729" spans="4:4" x14ac:dyDescent="0.35">
      <c r="D4729" s="15"/>
    </row>
    <row r="4730" spans="4:4" x14ac:dyDescent="0.35">
      <c r="D4730" s="15"/>
    </row>
    <row r="4731" spans="4:4" x14ac:dyDescent="0.35">
      <c r="D4731" s="15"/>
    </row>
    <row r="4732" spans="4:4" x14ac:dyDescent="0.35">
      <c r="D4732" s="15"/>
    </row>
    <row r="4733" spans="4:4" x14ac:dyDescent="0.35">
      <c r="D4733" s="15"/>
    </row>
    <row r="4734" spans="4:4" x14ac:dyDescent="0.35">
      <c r="D4734" s="15"/>
    </row>
    <row r="4735" spans="4:4" x14ac:dyDescent="0.35">
      <c r="D4735" s="15"/>
    </row>
    <row r="4736" spans="4:4" x14ac:dyDescent="0.35">
      <c r="D4736" s="15"/>
    </row>
    <row r="4737" spans="4:4" x14ac:dyDescent="0.35">
      <c r="D4737" s="15"/>
    </row>
    <row r="4738" spans="4:4" x14ac:dyDescent="0.35">
      <c r="D4738" s="15"/>
    </row>
    <row r="4739" spans="4:4" x14ac:dyDescent="0.35">
      <c r="D4739" s="15"/>
    </row>
    <row r="4740" spans="4:4" x14ac:dyDescent="0.35">
      <c r="D4740" s="15"/>
    </row>
    <row r="4741" spans="4:4" x14ac:dyDescent="0.35">
      <c r="D4741" s="15"/>
    </row>
    <row r="4742" spans="4:4" x14ac:dyDescent="0.35">
      <c r="D4742" s="15"/>
    </row>
    <row r="4743" spans="4:4" x14ac:dyDescent="0.35">
      <c r="D4743" s="15"/>
    </row>
    <row r="4744" spans="4:4" x14ac:dyDescent="0.35">
      <c r="D4744" s="15"/>
    </row>
    <row r="4745" spans="4:4" x14ac:dyDescent="0.35">
      <c r="D4745" s="15"/>
    </row>
    <row r="4746" spans="4:4" x14ac:dyDescent="0.35">
      <c r="D4746" s="15"/>
    </row>
    <row r="4747" spans="4:4" x14ac:dyDescent="0.35">
      <c r="D4747" s="15"/>
    </row>
    <row r="4748" spans="4:4" x14ac:dyDescent="0.35">
      <c r="D4748" s="15"/>
    </row>
    <row r="4749" spans="4:4" x14ac:dyDescent="0.35">
      <c r="D4749" s="15"/>
    </row>
    <row r="4750" spans="4:4" x14ac:dyDescent="0.35">
      <c r="D4750" s="15"/>
    </row>
    <row r="4751" spans="4:4" x14ac:dyDescent="0.35">
      <c r="D4751" s="15"/>
    </row>
    <row r="4752" spans="4:4" x14ac:dyDescent="0.35">
      <c r="D4752" s="15"/>
    </row>
    <row r="4753" spans="4:4" x14ac:dyDescent="0.35">
      <c r="D4753" s="15"/>
    </row>
    <row r="4754" spans="4:4" x14ac:dyDescent="0.35">
      <c r="D4754" s="15"/>
    </row>
    <row r="4755" spans="4:4" x14ac:dyDescent="0.35">
      <c r="D4755" s="15"/>
    </row>
    <row r="4756" spans="4:4" x14ac:dyDescent="0.35">
      <c r="D4756" s="15"/>
    </row>
    <row r="4757" spans="4:4" x14ac:dyDescent="0.35">
      <c r="D4757" s="15"/>
    </row>
    <row r="4758" spans="4:4" x14ac:dyDescent="0.35">
      <c r="D4758" s="15"/>
    </row>
    <row r="4759" spans="4:4" x14ac:dyDescent="0.35">
      <c r="D4759" s="15"/>
    </row>
    <row r="4760" spans="4:4" x14ac:dyDescent="0.35">
      <c r="D4760" s="15"/>
    </row>
    <row r="4761" spans="4:4" x14ac:dyDescent="0.35">
      <c r="D4761" s="15"/>
    </row>
    <row r="4762" spans="4:4" x14ac:dyDescent="0.35">
      <c r="D4762" s="15"/>
    </row>
    <row r="4763" spans="4:4" x14ac:dyDescent="0.35">
      <c r="D4763" s="15"/>
    </row>
    <row r="4764" spans="4:4" x14ac:dyDescent="0.35">
      <c r="D4764" s="15"/>
    </row>
    <row r="4765" spans="4:4" x14ac:dyDescent="0.35">
      <c r="D4765" s="15"/>
    </row>
    <row r="4766" spans="4:4" x14ac:dyDescent="0.35">
      <c r="D4766" s="15"/>
    </row>
    <row r="4767" spans="4:4" x14ac:dyDescent="0.35">
      <c r="D4767" s="15"/>
    </row>
    <row r="4768" spans="4:4" x14ac:dyDescent="0.35">
      <c r="D4768" s="15"/>
    </row>
    <row r="4769" spans="4:4" x14ac:dyDescent="0.35">
      <c r="D4769" s="15"/>
    </row>
    <row r="4770" spans="4:4" x14ac:dyDescent="0.35">
      <c r="D4770" s="15"/>
    </row>
    <row r="4771" spans="4:4" x14ac:dyDescent="0.35">
      <c r="D4771" s="15"/>
    </row>
    <row r="4772" spans="4:4" x14ac:dyDescent="0.35">
      <c r="D4772" s="15"/>
    </row>
    <row r="4773" spans="4:4" x14ac:dyDescent="0.35">
      <c r="D4773" s="15"/>
    </row>
    <row r="4774" spans="4:4" x14ac:dyDescent="0.35">
      <c r="D4774" s="15"/>
    </row>
    <row r="4775" spans="4:4" x14ac:dyDescent="0.35">
      <c r="D4775" s="15"/>
    </row>
    <row r="4776" spans="4:4" x14ac:dyDescent="0.35">
      <c r="D4776" s="15"/>
    </row>
    <row r="4777" spans="4:4" x14ac:dyDescent="0.35">
      <c r="D4777" s="15"/>
    </row>
    <row r="4778" spans="4:4" x14ac:dyDescent="0.35">
      <c r="D4778" s="15"/>
    </row>
    <row r="4779" spans="4:4" x14ac:dyDescent="0.35">
      <c r="D4779" s="15"/>
    </row>
    <row r="4780" spans="4:4" x14ac:dyDescent="0.35">
      <c r="D4780" s="15"/>
    </row>
    <row r="4781" spans="4:4" x14ac:dyDescent="0.35">
      <c r="D4781" s="15"/>
    </row>
    <row r="4782" spans="4:4" x14ac:dyDescent="0.35">
      <c r="D4782" s="15"/>
    </row>
    <row r="4783" spans="4:4" x14ac:dyDescent="0.35">
      <c r="D4783" s="15"/>
    </row>
    <row r="4784" spans="4:4" x14ac:dyDescent="0.35">
      <c r="D4784" s="15"/>
    </row>
    <row r="4785" spans="4:4" x14ac:dyDescent="0.35">
      <c r="D4785" s="15"/>
    </row>
    <row r="4786" spans="4:4" x14ac:dyDescent="0.35">
      <c r="D4786" s="15"/>
    </row>
    <row r="4787" spans="4:4" x14ac:dyDescent="0.35">
      <c r="D4787" s="15"/>
    </row>
    <row r="4788" spans="4:4" x14ac:dyDescent="0.35">
      <c r="D4788" s="15"/>
    </row>
    <row r="4789" spans="4:4" x14ac:dyDescent="0.35">
      <c r="D4789" s="15"/>
    </row>
    <row r="4790" spans="4:4" x14ac:dyDescent="0.35">
      <c r="D4790" s="15"/>
    </row>
    <row r="4791" spans="4:4" x14ac:dyDescent="0.35">
      <c r="D4791" s="15"/>
    </row>
    <row r="4792" spans="4:4" x14ac:dyDescent="0.35">
      <c r="D4792" s="15"/>
    </row>
    <row r="4793" spans="4:4" x14ac:dyDescent="0.35">
      <c r="D4793" s="15"/>
    </row>
    <row r="4794" spans="4:4" x14ac:dyDescent="0.35">
      <c r="D4794" s="15"/>
    </row>
    <row r="4795" spans="4:4" x14ac:dyDescent="0.35">
      <c r="D4795" s="15"/>
    </row>
    <row r="4796" spans="4:4" x14ac:dyDescent="0.35">
      <c r="D4796" s="15"/>
    </row>
    <row r="4797" spans="4:4" x14ac:dyDescent="0.35">
      <c r="D4797" s="15"/>
    </row>
    <row r="4798" spans="4:4" x14ac:dyDescent="0.35">
      <c r="D4798" s="15"/>
    </row>
    <row r="4799" spans="4:4" x14ac:dyDescent="0.35">
      <c r="D4799" s="15"/>
    </row>
    <row r="4800" spans="4:4" x14ac:dyDescent="0.35">
      <c r="D4800" s="15"/>
    </row>
    <row r="4801" spans="4:4" x14ac:dyDescent="0.35">
      <c r="D4801" s="15"/>
    </row>
    <row r="4802" spans="4:4" x14ac:dyDescent="0.35">
      <c r="D4802" s="15"/>
    </row>
    <row r="4803" spans="4:4" x14ac:dyDescent="0.35">
      <c r="D4803" s="15"/>
    </row>
    <row r="4804" spans="4:4" x14ac:dyDescent="0.35">
      <c r="D4804" s="15"/>
    </row>
    <row r="4805" spans="4:4" x14ac:dyDescent="0.35">
      <c r="D4805" s="15"/>
    </row>
    <row r="4806" spans="4:4" x14ac:dyDescent="0.35">
      <c r="D4806" s="15"/>
    </row>
    <row r="4807" spans="4:4" x14ac:dyDescent="0.35">
      <c r="D4807" s="15"/>
    </row>
    <row r="4808" spans="4:4" x14ac:dyDescent="0.35">
      <c r="D4808" s="15"/>
    </row>
    <row r="4809" spans="4:4" x14ac:dyDescent="0.35">
      <c r="D4809" s="15"/>
    </row>
    <row r="4810" spans="4:4" x14ac:dyDescent="0.35">
      <c r="D4810" s="15"/>
    </row>
    <row r="4811" spans="4:4" x14ac:dyDescent="0.35">
      <c r="D4811" s="15"/>
    </row>
    <row r="4812" spans="4:4" x14ac:dyDescent="0.35">
      <c r="D4812" s="15"/>
    </row>
    <row r="4813" spans="4:4" x14ac:dyDescent="0.35">
      <c r="D4813" s="15"/>
    </row>
    <row r="4814" spans="4:4" x14ac:dyDescent="0.35">
      <c r="D4814" s="15"/>
    </row>
    <row r="4815" spans="4:4" x14ac:dyDescent="0.35">
      <c r="D4815" s="15"/>
    </row>
    <row r="4816" spans="4:4" x14ac:dyDescent="0.35">
      <c r="D4816" s="15"/>
    </row>
    <row r="4817" spans="4:4" x14ac:dyDescent="0.35">
      <c r="D4817" s="15"/>
    </row>
    <row r="4818" spans="4:4" x14ac:dyDescent="0.35">
      <c r="D4818" s="15"/>
    </row>
    <row r="4819" spans="4:4" x14ac:dyDescent="0.35">
      <c r="D4819" s="15"/>
    </row>
    <row r="4820" spans="4:4" x14ac:dyDescent="0.35">
      <c r="D4820" s="15"/>
    </row>
    <row r="4821" spans="4:4" x14ac:dyDescent="0.35">
      <c r="D4821" s="15"/>
    </row>
    <row r="4822" spans="4:4" x14ac:dyDescent="0.35">
      <c r="D4822" s="15"/>
    </row>
    <row r="4823" spans="4:4" x14ac:dyDescent="0.35">
      <c r="D4823" s="15"/>
    </row>
    <row r="4824" spans="4:4" x14ac:dyDescent="0.35">
      <c r="D4824" s="15"/>
    </row>
    <row r="4825" spans="4:4" x14ac:dyDescent="0.35">
      <c r="D4825" s="15"/>
    </row>
    <row r="4826" spans="4:4" x14ac:dyDescent="0.35">
      <c r="D4826" s="15"/>
    </row>
    <row r="4827" spans="4:4" x14ac:dyDescent="0.35">
      <c r="D4827" s="15"/>
    </row>
    <row r="4828" spans="4:4" x14ac:dyDescent="0.35">
      <c r="D4828" s="15"/>
    </row>
    <row r="4829" spans="4:4" x14ac:dyDescent="0.35">
      <c r="D4829" s="15"/>
    </row>
    <row r="4830" spans="4:4" x14ac:dyDescent="0.35">
      <c r="D4830" s="15"/>
    </row>
    <row r="4831" spans="4:4" x14ac:dyDescent="0.35">
      <c r="D4831" s="15"/>
    </row>
    <row r="4832" spans="4:4" x14ac:dyDescent="0.35">
      <c r="D4832" s="15"/>
    </row>
    <row r="4833" spans="4:4" x14ac:dyDescent="0.35">
      <c r="D4833" s="15"/>
    </row>
    <row r="4834" spans="4:4" x14ac:dyDescent="0.35">
      <c r="D4834" s="15"/>
    </row>
    <row r="4835" spans="4:4" x14ac:dyDescent="0.35">
      <c r="D4835" s="15"/>
    </row>
    <row r="4836" spans="4:4" x14ac:dyDescent="0.35">
      <c r="D4836" s="15"/>
    </row>
    <row r="4837" spans="4:4" x14ac:dyDescent="0.35">
      <c r="D4837" s="15"/>
    </row>
    <row r="4838" spans="4:4" x14ac:dyDescent="0.35">
      <c r="D4838" s="15"/>
    </row>
    <row r="4839" spans="4:4" x14ac:dyDescent="0.35">
      <c r="D4839" s="15"/>
    </row>
    <row r="4840" spans="4:4" x14ac:dyDescent="0.35">
      <c r="D4840" s="15"/>
    </row>
    <row r="4841" spans="4:4" x14ac:dyDescent="0.35">
      <c r="D4841" s="15"/>
    </row>
    <row r="4842" spans="4:4" x14ac:dyDescent="0.35">
      <c r="D4842" s="15"/>
    </row>
    <row r="4843" spans="4:4" x14ac:dyDescent="0.35">
      <c r="D4843" s="15"/>
    </row>
    <row r="4844" spans="4:4" x14ac:dyDescent="0.35">
      <c r="D4844" s="15"/>
    </row>
    <row r="4845" spans="4:4" x14ac:dyDescent="0.35">
      <c r="D4845" s="15"/>
    </row>
    <row r="4846" spans="4:4" x14ac:dyDescent="0.35">
      <c r="D4846" s="15"/>
    </row>
    <row r="4847" spans="4:4" x14ac:dyDescent="0.35">
      <c r="D4847" s="15"/>
    </row>
    <row r="4848" spans="4:4" x14ac:dyDescent="0.35">
      <c r="D4848" s="15"/>
    </row>
    <row r="4849" spans="4:4" x14ac:dyDescent="0.35">
      <c r="D4849" s="15"/>
    </row>
    <row r="4850" spans="4:4" x14ac:dyDescent="0.35">
      <c r="D4850" s="15"/>
    </row>
    <row r="4851" spans="4:4" x14ac:dyDescent="0.35">
      <c r="D4851" s="15"/>
    </row>
    <row r="4852" spans="4:4" x14ac:dyDescent="0.35">
      <c r="D4852" s="15"/>
    </row>
    <row r="4853" spans="4:4" x14ac:dyDescent="0.35">
      <c r="D4853" s="15"/>
    </row>
    <row r="4854" spans="4:4" x14ac:dyDescent="0.35">
      <c r="D4854" s="15"/>
    </row>
    <row r="4855" spans="4:4" x14ac:dyDescent="0.35">
      <c r="D4855" s="15"/>
    </row>
    <row r="4856" spans="4:4" x14ac:dyDescent="0.35">
      <c r="D4856" s="15"/>
    </row>
    <row r="4857" spans="4:4" x14ac:dyDescent="0.35">
      <c r="D4857" s="15"/>
    </row>
    <row r="4858" spans="4:4" x14ac:dyDescent="0.35">
      <c r="D4858" s="15"/>
    </row>
    <row r="4859" spans="4:4" x14ac:dyDescent="0.35">
      <c r="D4859" s="15"/>
    </row>
    <row r="4860" spans="4:4" x14ac:dyDescent="0.35">
      <c r="D4860" s="15"/>
    </row>
    <row r="4861" spans="4:4" x14ac:dyDescent="0.35">
      <c r="D4861" s="15"/>
    </row>
    <row r="4862" spans="4:4" x14ac:dyDescent="0.35">
      <c r="D4862" s="15"/>
    </row>
    <row r="4863" spans="4:4" x14ac:dyDescent="0.35">
      <c r="D4863" s="15"/>
    </row>
    <row r="4864" spans="4:4" x14ac:dyDescent="0.35">
      <c r="D4864" s="15"/>
    </row>
    <row r="4865" spans="4:4" x14ac:dyDescent="0.35">
      <c r="D4865" s="15"/>
    </row>
    <row r="4866" spans="4:4" x14ac:dyDescent="0.35">
      <c r="D4866" s="15"/>
    </row>
    <row r="4867" spans="4:4" x14ac:dyDescent="0.35">
      <c r="D4867" s="15"/>
    </row>
    <row r="4868" spans="4:4" x14ac:dyDescent="0.35">
      <c r="D4868" s="15"/>
    </row>
    <row r="4869" spans="4:4" x14ac:dyDescent="0.35">
      <c r="D4869" s="15"/>
    </row>
    <row r="4870" spans="4:4" x14ac:dyDescent="0.35">
      <c r="D4870" s="15"/>
    </row>
    <row r="4871" spans="4:4" x14ac:dyDescent="0.35">
      <c r="D4871" s="15"/>
    </row>
    <row r="4872" spans="4:4" x14ac:dyDescent="0.35">
      <c r="D4872" s="15"/>
    </row>
    <row r="4873" spans="4:4" x14ac:dyDescent="0.35">
      <c r="D4873" s="15"/>
    </row>
    <row r="4874" spans="4:4" x14ac:dyDescent="0.35">
      <c r="D4874" s="15"/>
    </row>
    <row r="4875" spans="4:4" x14ac:dyDescent="0.35">
      <c r="D4875" s="15"/>
    </row>
    <row r="4876" spans="4:4" x14ac:dyDescent="0.35">
      <c r="D4876" s="15"/>
    </row>
    <row r="4877" spans="4:4" x14ac:dyDescent="0.35">
      <c r="D4877" s="15"/>
    </row>
    <row r="4878" spans="4:4" x14ac:dyDescent="0.35">
      <c r="D4878" s="15"/>
    </row>
    <row r="4879" spans="4:4" x14ac:dyDescent="0.35">
      <c r="D4879" s="15"/>
    </row>
    <row r="4880" spans="4:4" x14ac:dyDescent="0.35">
      <c r="D4880" s="15"/>
    </row>
    <row r="4881" spans="4:4" x14ac:dyDescent="0.35">
      <c r="D4881" s="15"/>
    </row>
    <row r="4882" spans="4:4" x14ac:dyDescent="0.35">
      <c r="D4882" s="15"/>
    </row>
    <row r="4883" spans="4:4" x14ac:dyDescent="0.35">
      <c r="D4883" s="15"/>
    </row>
    <row r="4884" spans="4:4" x14ac:dyDescent="0.35">
      <c r="D4884" s="15"/>
    </row>
    <row r="4885" spans="4:4" x14ac:dyDescent="0.35">
      <c r="D4885" s="15"/>
    </row>
    <row r="4886" spans="4:4" x14ac:dyDescent="0.35">
      <c r="D4886" s="15"/>
    </row>
    <row r="4887" spans="4:4" x14ac:dyDescent="0.35">
      <c r="D4887" s="15"/>
    </row>
    <row r="4888" spans="4:4" x14ac:dyDescent="0.35">
      <c r="D4888" s="15"/>
    </row>
    <row r="4889" spans="4:4" x14ac:dyDescent="0.35">
      <c r="D4889" s="15"/>
    </row>
    <row r="4890" spans="4:4" x14ac:dyDescent="0.35">
      <c r="D4890" s="15"/>
    </row>
    <row r="4891" spans="4:4" x14ac:dyDescent="0.35">
      <c r="D4891" s="15"/>
    </row>
    <row r="4892" spans="4:4" x14ac:dyDescent="0.35">
      <c r="D4892" s="15"/>
    </row>
    <row r="4893" spans="4:4" x14ac:dyDescent="0.35">
      <c r="D4893" s="15"/>
    </row>
    <row r="4894" spans="4:4" x14ac:dyDescent="0.35">
      <c r="D4894" s="15"/>
    </row>
    <row r="4895" spans="4:4" x14ac:dyDescent="0.35">
      <c r="D4895" s="15"/>
    </row>
    <row r="4896" spans="4:4" x14ac:dyDescent="0.35">
      <c r="D4896" s="15"/>
    </row>
    <row r="4897" spans="4:4" x14ac:dyDescent="0.35">
      <c r="D4897" s="15"/>
    </row>
    <row r="4898" spans="4:4" x14ac:dyDescent="0.35">
      <c r="D4898" s="15"/>
    </row>
    <row r="4899" spans="4:4" x14ac:dyDescent="0.35">
      <c r="D4899" s="15"/>
    </row>
    <row r="4900" spans="4:4" x14ac:dyDescent="0.35">
      <c r="D4900" s="15"/>
    </row>
    <row r="4901" spans="4:4" x14ac:dyDescent="0.35">
      <c r="D4901" s="15"/>
    </row>
    <row r="4902" spans="4:4" x14ac:dyDescent="0.35">
      <c r="D4902" s="15"/>
    </row>
    <row r="4903" spans="4:4" x14ac:dyDescent="0.35">
      <c r="D4903" s="15"/>
    </row>
    <row r="4904" spans="4:4" x14ac:dyDescent="0.35">
      <c r="D4904" s="15"/>
    </row>
    <row r="4905" spans="4:4" x14ac:dyDescent="0.35">
      <c r="D4905" s="15"/>
    </row>
    <row r="4906" spans="4:4" x14ac:dyDescent="0.35">
      <c r="D4906" s="15"/>
    </row>
    <row r="4907" spans="4:4" x14ac:dyDescent="0.35">
      <c r="D4907" s="15"/>
    </row>
    <row r="4908" spans="4:4" x14ac:dyDescent="0.35">
      <c r="D4908" s="15"/>
    </row>
    <row r="4909" spans="4:4" x14ac:dyDescent="0.35">
      <c r="D4909" s="15"/>
    </row>
    <row r="4910" spans="4:4" x14ac:dyDescent="0.35">
      <c r="D4910" s="15"/>
    </row>
    <row r="4911" spans="4:4" x14ac:dyDescent="0.35">
      <c r="D4911" s="15"/>
    </row>
    <row r="4912" spans="4:4" x14ac:dyDescent="0.35">
      <c r="D4912" s="15"/>
    </row>
    <row r="4913" spans="4:4" x14ac:dyDescent="0.35">
      <c r="D4913" s="15"/>
    </row>
    <row r="4914" spans="4:4" x14ac:dyDescent="0.35">
      <c r="D4914" s="15"/>
    </row>
    <row r="4915" spans="4:4" x14ac:dyDescent="0.35">
      <c r="D4915" s="15"/>
    </row>
    <row r="4916" spans="4:4" x14ac:dyDescent="0.35">
      <c r="D4916" s="15"/>
    </row>
    <row r="4917" spans="4:4" x14ac:dyDescent="0.35">
      <c r="D4917" s="15"/>
    </row>
    <row r="4918" spans="4:4" x14ac:dyDescent="0.35">
      <c r="D4918" s="15"/>
    </row>
    <row r="4919" spans="4:4" x14ac:dyDescent="0.35">
      <c r="D4919" s="15"/>
    </row>
    <row r="4920" spans="4:4" x14ac:dyDescent="0.35">
      <c r="D4920" s="15"/>
    </row>
    <row r="4921" spans="4:4" x14ac:dyDescent="0.35">
      <c r="D4921" s="15"/>
    </row>
    <row r="4922" spans="4:4" x14ac:dyDescent="0.35">
      <c r="D4922" s="15"/>
    </row>
    <row r="4923" spans="4:4" x14ac:dyDescent="0.35">
      <c r="D4923" s="15"/>
    </row>
    <row r="4924" spans="4:4" x14ac:dyDescent="0.35">
      <c r="D4924" s="15"/>
    </row>
    <row r="4925" spans="4:4" x14ac:dyDescent="0.35">
      <c r="D4925" s="15"/>
    </row>
    <row r="4926" spans="4:4" x14ac:dyDescent="0.35">
      <c r="D4926" s="15"/>
    </row>
    <row r="4927" spans="4:4" x14ac:dyDescent="0.35">
      <c r="D4927" s="15"/>
    </row>
    <row r="4928" spans="4:4" x14ac:dyDescent="0.35">
      <c r="D4928" s="15"/>
    </row>
    <row r="4929" spans="4:4" x14ac:dyDescent="0.35">
      <c r="D4929" s="15"/>
    </row>
    <row r="4930" spans="4:4" x14ac:dyDescent="0.35">
      <c r="D4930" s="15"/>
    </row>
    <row r="4931" spans="4:4" x14ac:dyDescent="0.35">
      <c r="D4931" s="15"/>
    </row>
    <row r="4932" spans="4:4" x14ac:dyDescent="0.35">
      <c r="D4932" s="15"/>
    </row>
    <row r="4933" spans="4:4" x14ac:dyDescent="0.35">
      <c r="D4933" s="15"/>
    </row>
    <row r="4934" spans="4:4" x14ac:dyDescent="0.35">
      <c r="D4934" s="15"/>
    </row>
    <row r="4935" spans="4:4" x14ac:dyDescent="0.35">
      <c r="D4935" s="15"/>
    </row>
    <row r="4936" spans="4:4" x14ac:dyDescent="0.35">
      <c r="D4936" s="15"/>
    </row>
    <row r="4937" spans="4:4" x14ac:dyDescent="0.35">
      <c r="D4937" s="15"/>
    </row>
    <row r="4938" spans="4:4" x14ac:dyDescent="0.35">
      <c r="D4938" s="15"/>
    </row>
    <row r="4939" spans="4:4" x14ac:dyDescent="0.35">
      <c r="D4939" s="15"/>
    </row>
    <row r="4940" spans="4:4" x14ac:dyDescent="0.35">
      <c r="D4940" s="15"/>
    </row>
    <row r="4941" spans="4:4" x14ac:dyDescent="0.35">
      <c r="D4941" s="15"/>
    </row>
    <row r="4942" spans="4:4" x14ac:dyDescent="0.35">
      <c r="D4942" s="15"/>
    </row>
    <row r="4943" spans="4:4" x14ac:dyDescent="0.35">
      <c r="D4943" s="15"/>
    </row>
    <row r="4944" spans="4:4" x14ac:dyDescent="0.35">
      <c r="D4944" s="15"/>
    </row>
    <row r="4945" spans="4:4" x14ac:dyDescent="0.35">
      <c r="D4945" s="15"/>
    </row>
    <row r="4946" spans="4:4" x14ac:dyDescent="0.35">
      <c r="D4946" s="15"/>
    </row>
    <row r="4947" spans="4:4" x14ac:dyDescent="0.35">
      <c r="D4947" s="15"/>
    </row>
    <row r="4948" spans="4:4" x14ac:dyDescent="0.35">
      <c r="D4948" s="15"/>
    </row>
    <row r="4949" spans="4:4" x14ac:dyDescent="0.35">
      <c r="D4949" s="15"/>
    </row>
    <row r="4950" spans="4:4" x14ac:dyDescent="0.35">
      <c r="D4950" s="15"/>
    </row>
    <row r="4951" spans="4:4" x14ac:dyDescent="0.35">
      <c r="D4951" s="15"/>
    </row>
    <row r="4952" spans="4:4" x14ac:dyDescent="0.35">
      <c r="D4952" s="15"/>
    </row>
    <row r="4953" spans="4:4" x14ac:dyDescent="0.35">
      <c r="D4953" s="15"/>
    </row>
    <row r="4954" spans="4:4" x14ac:dyDescent="0.35">
      <c r="D4954" s="15"/>
    </row>
    <row r="4955" spans="4:4" x14ac:dyDescent="0.35">
      <c r="D4955" s="15"/>
    </row>
    <row r="4956" spans="4:4" x14ac:dyDescent="0.35">
      <c r="D4956" s="15"/>
    </row>
    <row r="4957" spans="4:4" x14ac:dyDescent="0.35">
      <c r="D4957" s="15"/>
    </row>
    <row r="4958" spans="4:4" x14ac:dyDescent="0.35">
      <c r="D4958" s="15"/>
    </row>
    <row r="4959" spans="4:4" x14ac:dyDescent="0.35">
      <c r="D4959" s="15"/>
    </row>
    <row r="4960" spans="4:4" x14ac:dyDescent="0.35">
      <c r="D4960" s="15"/>
    </row>
    <row r="4961" spans="4:4" x14ac:dyDescent="0.35">
      <c r="D4961" s="15"/>
    </row>
    <row r="4962" spans="4:4" x14ac:dyDescent="0.35">
      <c r="D4962" s="15"/>
    </row>
    <row r="4963" spans="4:4" x14ac:dyDescent="0.35">
      <c r="D4963" s="15"/>
    </row>
    <row r="4964" spans="4:4" x14ac:dyDescent="0.35">
      <c r="D4964" s="15"/>
    </row>
    <row r="4965" spans="4:4" x14ac:dyDescent="0.35">
      <c r="D4965" s="15"/>
    </row>
    <row r="4966" spans="4:4" x14ac:dyDescent="0.35">
      <c r="D4966" s="15"/>
    </row>
    <row r="4967" spans="4:4" x14ac:dyDescent="0.35">
      <c r="D4967" s="15"/>
    </row>
    <row r="4968" spans="4:4" x14ac:dyDescent="0.35">
      <c r="D4968" s="15"/>
    </row>
    <row r="4969" spans="4:4" x14ac:dyDescent="0.35">
      <c r="D4969" s="15"/>
    </row>
    <row r="4970" spans="4:4" x14ac:dyDescent="0.35">
      <c r="D4970" s="15"/>
    </row>
    <row r="4971" spans="4:4" x14ac:dyDescent="0.35">
      <c r="D4971" s="15"/>
    </row>
    <row r="4972" spans="4:4" x14ac:dyDescent="0.35">
      <c r="D4972" s="15"/>
    </row>
    <row r="4973" spans="4:4" x14ac:dyDescent="0.35">
      <c r="D4973" s="15"/>
    </row>
    <row r="4974" spans="4:4" x14ac:dyDescent="0.35">
      <c r="D4974" s="15"/>
    </row>
    <row r="4975" spans="4:4" x14ac:dyDescent="0.35">
      <c r="D4975" s="15"/>
    </row>
    <row r="4976" spans="4:4" x14ac:dyDescent="0.35">
      <c r="D4976" s="15"/>
    </row>
    <row r="4977" spans="4:4" x14ac:dyDescent="0.35">
      <c r="D4977" s="15"/>
    </row>
    <row r="4978" spans="4:4" x14ac:dyDescent="0.35">
      <c r="D4978" s="15"/>
    </row>
    <row r="4979" spans="4:4" x14ac:dyDescent="0.35">
      <c r="D4979" s="15"/>
    </row>
    <row r="4980" spans="4:4" x14ac:dyDescent="0.35">
      <c r="D4980" s="15"/>
    </row>
    <row r="4981" spans="4:4" x14ac:dyDescent="0.35">
      <c r="D4981" s="15"/>
    </row>
    <row r="4982" spans="4:4" x14ac:dyDescent="0.35">
      <c r="D4982" s="15"/>
    </row>
    <row r="4983" spans="4:4" x14ac:dyDescent="0.35">
      <c r="D4983" s="15"/>
    </row>
    <row r="4984" spans="4:4" x14ac:dyDescent="0.35">
      <c r="D4984" s="15"/>
    </row>
    <row r="4985" spans="4:4" x14ac:dyDescent="0.35">
      <c r="D4985" s="15"/>
    </row>
    <row r="4986" spans="4:4" x14ac:dyDescent="0.35">
      <c r="D4986" s="15"/>
    </row>
    <row r="4987" spans="4:4" x14ac:dyDescent="0.35">
      <c r="D4987" s="15"/>
    </row>
    <row r="4988" spans="4:4" x14ac:dyDescent="0.35">
      <c r="D4988" s="15"/>
    </row>
    <row r="4989" spans="4:4" x14ac:dyDescent="0.35">
      <c r="D4989" s="15"/>
    </row>
    <row r="4990" spans="4:4" x14ac:dyDescent="0.35">
      <c r="D4990" s="15"/>
    </row>
    <row r="4991" spans="4:4" x14ac:dyDescent="0.35">
      <c r="D4991" s="15"/>
    </row>
    <row r="4992" spans="4:4" x14ac:dyDescent="0.35">
      <c r="D4992" s="15"/>
    </row>
    <row r="4993" spans="4:4" x14ac:dyDescent="0.35">
      <c r="D4993" s="15"/>
    </row>
    <row r="4994" spans="4:4" x14ac:dyDescent="0.35">
      <c r="D4994" s="15"/>
    </row>
    <row r="4995" spans="4:4" x14ac:dyDescent="0.35">
      <c r="D4995" s="15"/>
    </row>
    <row r="4996" spans="4:4" x14ac:dyDescent="0.35">
      <c r="D4996" s="15"/>
    </row>
    <row r="4997" spans="4:4" x14ac:dyDescent="0.35">
      <c r="D4997" s="15"/>
    </row>
    <row r="4998" spans="4:4" x14ac:dyDescent="0.35">
      <c r="D4998" s="15"/>
    </row>
    <row r="4999" spans="4:4" x14ac:dyDescent="0.35">
      <c r="D4999" s="15"/>
    </row>
    <row r="5000" spans="4:4" x14ac:dyDescent="0.35">
      <c r="D5000" s="15"/>
    </row>
    <row r="5001" spans="4:4" x14ac:dyDescent="0.35">
      <c r="D5001" s="15"/>
    </row>
    <row r="5002" spans="4:4" x14ac:dyDescent="0.35">
      <c r="D5002" s="15"/>
    </row>
    <row r="5003" spans="4:4" x14ac:dyDescent="0.35">
      <c r="D5003" s="15"/>
    </row>
    <row r="5004" spans="4:4" x14ac:dyDescent="0.35">
      <c r="D5004" s="15"/>
    </row>
    <row r="5005" spans="4:4" x14ac:dyDescent="0.35">
      <c r="D5005" s="15"/>
    </row>
    <row r="5006" spans="4:4" x14ac:dyDescent="0.35">
      <c r="D5006" s="15"/>
    </row>
    <row r="5007" spans="4:4" x14ac:dyDescent="0.35">
      <c r="D5007" s="15"/>
    </row>
    <row r="5008" spans="4:4" x14ac:dyDescent="0.35">
      <c r="D5008" s="15"/>
    </row>
    <row r="5009" spans="4:4" x14ac:dyDescent="0.35">
      <c r="D5009" s="15"/>
    </row>
    <row r="5010" spans="4:4" x14ac:dyDescent="0.35">
      <c r="D5010" s="15"/>
    </row>
    <row r="5011" spans="4:4" x14ac:dyDescent="0.35">
      <c r="D5011" s="15"/>
    </row>
    <row r="5012" spans="4:4" x14ac:dyDescent="0.35">
      <c r="D5012" s="15"/>
    </row>
    <row r="5013" spans="4:4" x14ac:dyDescent="0.35">
      <c r="D5013" s="15"/>
    </row>
    <row r="5014" spans="4:4" x14ac:dyDescent="0.35">
      <c r="D5014" s="15"/>
    </row>
    <row r="5015" spans="4:4" x14ac:dyDescent="0.35">
      <c r="D5015" s="15"/>
    </row>
    <row r="5016" spans="4:4" x14ac:dyDescent="0.35">
      <c r="D5016" s="15"/>
    </row>
    <row r="5017" spans="4:4" x14ac:dyDescent="0.35">
      <c r="D5017" s="15"/>
    </row>
    <row r="5018" spans="4:4" x14ac:dyDescent="0.35">
      <c r="D5018" s="15"/>
    </row>
    <row r="5019" spans="4:4" x14ac:dyDescent="0.35">
      <c r="D5019" s="15"/>
    </row>
    <row r="5020" spans="4:4" x14ac:dyDescent="0.35">
      <c r="D5020" s="15"/>
    </row>
    <row r="5021" spans="4:4" x14ac:dyDescent="0.35">
      <c r="D5021" s="15"/>
    </row>
    <row r="5022" spans="4:4" x14ac:dyDescent="0.35">
      <c r="D5022" s="15"/>
    </row>
    <row r="5023" spans="4:4" x14ac:dyDescent="0.35">
      <c r="D5023" s="15"/>
    </row>
    <row r="5024" spans="4:4" x14ac:dyDescent="0.35">
      <c r="D5024" s="15"/>
    </row>
    <row r="5025" spans="4:4" x14ac:dyDescent="0.35">
      <c r="D5025" s="15"/>
    </row>
    <row r="5026" spans="4:4" x14ac:dyDescent="0.35">
      <c r="D5026" s="15"/>
    </row>
    <row r="5027" spans="4:4" x14ac:dyDescent="0.35">
      <c r="D5027" s="15"/>
    </row>
    <row r="5028" spans="4:4" x14ac:dyDescent="0.35">
      <c r="D5028" s="15"/>
    </row>
    <row r="5029" spans="4:4" x14ac:dyDescent="0.35">
      <c r="D5029" s="15"/>
    </row>
    <row r="5030" spans="4:4" x14ac:dyDescent="0.35">
      <c r="D5030" s="15"/>
    </row>
    <row r="5031" spans="4:4" x14ac:dyDescent="0.35">
      <c r="D5031" s="15"/>
    </row>
    <row r="5032" spans="4:4" x14ac:dyDescent="0.35">
      <c r="D5032" s="15"/>
    </row>
    <row r="5033" spans="4:4" x14ac:dyDescent="0.35">
      <c r="D5033" s="15"/>
    </row>
    <row r="5034" spans="4:4" x14ac:dyDescent="0.35">
      <c r="D5034" s="15"/>
    </row>
    <row r="5035" spans="4:4" x14ac:dyDescent="0.35">
      <c r="D5035" s="15"/>
    </row>
    <row r="5036" spans="4:4" x14ac:dyDescent="0.35">
      <c r="D5036" s="15"/>
    </row>
    <row r="5037" spans="4:4" x14ac:dyDescent="0.35">
      <c r="D5037" s="15"/>
    </row>
    <row r="5038" spans="4:4" x14ac:dyDescent="0.35">
      <c r="D5038" s="15"/>
    </row>
    <row r="5039" spans="4:4" x14ac:dyDescent="0.35">
      <c r="D5039" s="15"/>
    </row>
    <row r="5040" spans="4:4" x14ac:dyDescent="0.35">
      <c r="D5040" s="15"/>
    </row>
    <row r="5041" spans="4:4" x14ac:dyDescent="0.35">
      <c r="D5041" s="15"/>
    </row>
    <row r="5042" spans="4:4" x14ac:dyDescent="0.35">
      <c r="D5042" s="15"/>
    </row>
    <row r="5043" spans="4:4" x14ac:dyDescent="0.35">
      <c r="D5043" s="15"/>
    </row>
    <row r="5044" spans="4:4" x14ac:dyDescent="0.35">
      <c r="D5044" s="15"/>
    </row>
    <row r="5045" spans="4:4" x14ac:dyDescent="0.35">
      <c r="D5045" s="15"/>
    </row>
    <row r="5046" spans="4:4" x14ac:dyDescent="0.35">
      <c r="D5046" s="15"/>
    </row>
    <row r="5047" spans="4:4" x14ac:dyDescent="0.35">
      <c r="D5047" s="15"/>
    </row>
    <row r="5048" spans="4:4" x14ac:dyDescent="0.35">
      <c r="D5048" s="15"/>
    </row>
    <row r="5049" spans="4:4" x14ac:dyDescent="0.35">
      <c r="D5049" s="15"/>
    </row>
    <row r="5050" spans="4:4" x14ac:dyDescent="0.35">
      <c r="D5050" s="15"/>
    </row>
    <row r="5051" spans="4:4" x14ac:dyDescent="0.35">
      <c r="D5051" s="15"/>
    </row>
    <row r="5052" spans="4:4" x14ac:dyDescent="0.35">
      <c r="D5052" s="15"/>
    </row>
    <row r="5053" spans="4:4" x14ac:dyDescent="0.35">
      <c r="D5053" s="15"/>
    </row>
    <row r="5054" spans="4:4" x14ac:dyDescent="0.35">
      <c r="D5054" s="15"/>
    </row>
    <row r="5055" spans="4:4" x14ac:dyDescent="0.35">
      <c r="D5055" s="15"/>
    </row>
    <row r="5056" spans="4:4" x14ac:dyDescent="0.35">
      <c r="D5056" s="15"/>
    </row>
    <row r="5057" spans="4:4" x14ac:dyDescent="0.35">
      <c r="D5057" s="15"/>
    </row>
    <row r="5058" spans="4:4" x14ac:dyDescent="0.35">
      <c r="D5058" s="15"/>
    </row>
    <row r="5059" spans="4:4" x14ac:dyDescent="0.35">
      <c r="D5059" s="15"/>
    </row>
    <row r="5060" spans="4:4" x14ac:dyDescent="0.35">
      <c r="D5060" s="15"/>
    </row>
    <row r="5061" spans="4:4" x14ac:dyDescent="0.35">
      <c r="D5061" s="15"/>
    </row>
    <row r="5062" spans="4:4" x14ac:dyDescent="0.35">
      <c r="D5062" s="15"/>
    </row>
    <row r="5063" spans="4:4" x14ac:dyDescent="0.35">
      <c r="D5063" s="15"/>
    </row>
    <row r="5064" spans="4:4" x14ac:dyDescent="0.35">
      <c r="D5064" s="15"/>
    </row>
    <row r="5065" spans="4:4" x14ac:dyDescent="0.35">
      <c r="D5065" s="15"/>
    </row>
    <row r="5066" spans="4:4" x14ac:dyDescent="0.35">
      <c r="D5066" s="15"/>
    </row>
    <row r="5067" spans="4:4" x14ac:dyDescent="0.35">
      <c r="D5067" s="15"/>
    </row>
    <row r="5068" spans="4:4" x14ac:dyDescent="0.35">
      <c r="D5068" s="15"/>
    </row>
    <row r="5069" spans="4:4" x14ac:dyDescent="0.35">
      <c r="D5069" s="15"/>
    </row>
    <row r="5070" spans="4:4" x14ac:dyDescent="0.35">
      <c r="D5070" s="15"/>
    </row>
    <row r="5071" spans="4:4" x14ac:dyDescent="0.35">
      <c r="D5071" s="15"/>
    </row>
    <row r="5072" spans="4:4" x14ac:dyDescent="0.35">
      <c r="D5072" s="15"/>
    </row>
    <row r="5073" spans="4:4" x14ac:dyDescent="0.35">
      <c r="D5073" s="15"/>
    </row>
    <row r="5074" spans="4:4" x14ac:dyDescent="0.35">
      <c r="D5074" s="15"/>
    </row>
    <row r="5075" spans="4:4" x14ac:dyDescent="0.35">
      <c r="D5075" s="15"/>
    </row>
    <row r="5076" spans="4:4" x14ac:dyDescent="0.35">
      <c r="D5076" s="15"/>
    </row>
    <row r="5077" spans="4:4" x14ac:dyDescent="0.35">
      <c r="D5077" s="15"/>
    </row>
    <row r="5078" spans="4:4" x14ac:dyDescent="0.35">
      <c r="D5078" s="15"/>
    </row>
    <row r="5079" spans="4:4" x14ac:dyDescent="0.35">
      <c r="D5079" s="15"/>
    </row>
    <row r="5080" spans="4:4" x14ac:dyDescent="0.35">
      <c r="D5080" s="15"/>
    </row>
    <row r="5081" spans="4:4" x14ac:dyDescent="0.35">
      <c r="D5081" s="15"/>
    </row>
    <row r="5082" spans="4:4" x14ac:dyDescent="0.35">
      <c r="D5082" s="15"/>
    </row>
    <row r="5083" spans="4:4" x14ac:dyDescent="0.35">
      <c r="D5083" s="15"/>
    </row>
    <row r="5084" spans="4:4" x14ac:dyDescent="0.35">
      <c r="D5084" s="15"/>
    </row>
    <row r="5085" spans="4:4" x14ac:dyDescent="0.35">
      <c r="D5085" s="15"/>
    </row>
    <row r="5086" spans="4:4" x14ac:dyDescent="0.35">
      <c r="D5086" s="15"/>
    </row>
    <row r="5087" spans="4:4" x14ac:dyDescent="0.35">
      <c r="D5087" s="15"/>
    </row>
    <row r="5088" spans="4:4" x14ac:dyDescent="0.35">
      <c r="D5088" s="15"/>
    </row>
    <row r="5089" spans="4:4" x14ac:dyDescent="0.35">
      <c r="D5089" s="15"/>
    </row>
    <row r="5090" spans="4:4" x14ac:dyDescent="0.35">
      <c r="D5090" s="15"/>
    </row>
    <row r="5091" spans="4:4" x14ac:dyDescent="0.35">
      <c r="D5091" s="15"/>
    </row>
    <row r="5092" spans="4:4" x14ac:dyDescent="0.35">
      <c r="D5092" s="15"/>
    </row>
    <row r="5093" spans="4:4" x14ac:dyDescent="0.35">
      <c r="D5093" s="15"/>
    </row>
    <row r="5094" spans="4:4" x14ac:dyDescent="0.35">
      <c r="D5094" s="15"/>
    </row>
    <row r="5095" spans="4:4" x14ac:dyDescent="0.35">
      <c r="D5095" s="15"/>
    </row>
    <row r="5096" spans="4:4" x14ac:dyDescent="0.35">
      <c r="D5096" s="15"/>
    </row>
    <row r="5097" spans="4:4" x14ac:dyDescent="0.35">
      <c r="D5097" s="15"/>
    </row>
    <row r="5098" spans="4:4" x14ac:dyDescent="0.35">
      <c r="D5098" s="15"/>
    </row>
    <row r="5099" spans="4:4" x14ac:dyDescent="0.35">
      <c r="D5099" s="15"/>
    </row>
    <row r="5100" spans="4:4" x14ac:dyDescent="0.35">
      <c r="D5100" s="15"/>
    </row>
    <row r="5101" spans="4:4" x14ac:dyDescent="0.35">
      <c r="D5101" s="15"/>
    </row>
    <row r="5102" spans="4:4" x14ac:dyDescent="0.35">
      <c r="D5102" s="15"/>
    </row>
    <row r="5103" spans="4:4" x14ac:dyDescent="0.35">
      <c r="D5103" s="15"/>
    </row>
    <row r="5104" spans="4:4" x14ac:dyDescent="0.35">
      <c r="D5104" s="15"/>
    </row>
    <row r="5105" spans="4:4" x14ac:dyDescent="0.35">
      <c r="D5105" s="15"/>
    </row>
    <row r="5106" spans="4:4" x14ac:dyDescent="0.35">
      <c r="D5106" s="15"/>
    </row>
    <row r="5107" spans="4:4" x14ac:dyDescent="0.35">
      <c r="D5107" s="15"/>
    </row>
    <row r="5108" spans="4:4" x14ac:dyDescent="0.35">
      <c r="D5108" s="15"/>
    </row>
    <row r="5109" spans="4:4" x14ac:dyDescent="0.35">
      <c r="D5109" s="15"/>
    </row>
    <row r="5110" spans="4:4" x14ac:dyDescent="0.35">
      <c r="D5110" s="15"/>
    </row>
    <row r="5111" spans="4:4" x14ac:dyDescent="0.35">
      <c r="D5111" s="15"/>
    </row>
    <row r="5112" spans="4:4" x14ac:dyDescent="0.35">
      <c r="D5112" s="15"/>
    </row>
    <row r="5113" spans="4:4" x14ac:dyDescent="0.35">
      <c r="D5113" s="15"/>
    </row>
    <row r="5114" spans="4:4" x14ac:dyDescent="0.35">
      <c r="D5114" s="15"/>
    </row>
    <row r="5115" spans="4:4" x14ac:dyDescent="0.35">
      <c r="D5115" s="15"/>
    </row>
    <row r="5116" spans="4:4" x14ac:dyDescent="0.35">
      <c r="D5116" s="15"/>
    </row>
    <row r="5117" spans="4:4" x14ac:dyDescent="0.35">
      <c r="D5117" s="15"/>
    </row>
    <row r="5118" spans="4:4" x14ac:dyDescent="0.35">
      <c r="D5118" s="15"/>
    </row>
    <row r="5119" spans="4:4" x14ac:dyDescent="0.35">
      <c r="D5119" s="15"/>
    </row>
    <row r="5120" spans="4:4" x14ac:dyDescent="0.35">
      <c r="D5120" s="15"/>
    </row>
    <row r="5121" spans="4:4" x14ac:dyDescent="0.35">
      <c r="D5121" s="15"/>
    </row>
    <row r="5122" spans="4:4" x14ac:dyDescent="0.35">
      <c r="D5122" s="15"/>
    </row>
    <row r="5123" spans="4:4" x14ac:dyDescent="0.35">
      <c r="D5123" s="15"/>
    </row>
    <row r="5124" spans="4:4" x14ac:dyDescent="0.35">
      <c r="D5124" s="15"/>
    </row>
    <row r="5125" spans="4:4" x14ac:dyDescent="0.35">
      <c r="D5125" s="15"/>
    </row>
    <row r="5126" spans="4:4" x14ac:dyDescent="0.35">
      <c r="D5126" s="15"/>
    </row>
    <row r="5127" spans="4:4" x14ac:dyDescent="0.35">
      <c r="D5127" s="15"/>
    </row>
    <row r="5128" spans="4:4" x14ac:dyDescent="0.35">
      <c r="D5128" s="15"/>
    </row>
    <row r="5129" spans="4:4" x14ac:dyDescent="0.35">
      <c r="D5129" s="15"/>
    </row>
    <row r="5130" spans="4:4" x14ac:dyDescent="0.35">
      <c r="D5130" s="15"/>
    </row>
    <row r="5131" spans="4:4" x14ac:dyDescent="0.35">
      <c r="D5131" s="15"/>
    </row>
    <row r="5132" spans="4:4" x14ac:dyDescent="0.35">
      <c r="D5132" s="15"/>
    </row>
    <row r="5133" spans="4:4" x14ac:dyDescent="0.35">
      <c r="D5133" s="15"/>
    </row>
    <row r="5134" spans="4:4" x14ac:dyDescent="0.35">
      <c r="D5134" s="15"/>
    </row>
    <row r="5135" spans="4:4" x14ac:dyDescent="0.35">
      <c r="D5135" s="15"/>
    </row>
    <row r="5136" spans="4:4" x14ac:dyDescent="0.35">
      <c r="D5136" s="15"/>
    </row>
    <row r="5137" spans="4:4" x14ac:dyDescent="0.35">
      <c r="D5137" s="15"/>
    </row>
    <row r="5138" spans="4:4" x14ac:dyDescent="0.35">
      <c r="D5138" s="15"/>
    </row>
    <row r="5139" spans="4:4" x14ac:dyDescent="0.35">
      <c r="D5139" s="15"/>
    </row>
    <row r="5140" spans="4:4" x14ac:dyDescent="0.35">
      <c r="D5140" s="15"/>
    </row>
    <row r="5141" spans="4:4" x14ac:dyDescent="0.35">
      <c r="D5141" s="15"/>
    </row>
    <row r="5142" spans="4:4" x14ac:dyDescent="0.35">
      <c r="D5142" s="15"/>
    </row>
    <row r="5143" spans="4:4" x14ac:dyDescent="0.35">
      <c r="D5143" s="15"/>
    </row>
    <row r="5144" spans="4:4" x14ac:dyDescent="0.35">
      <c r="D5144" s="15"/>
    </row>
    <row r="5145" spans="4:4" x14ac:dyDescent="0.35">
      <c r="D5145" s="15"/>
    </row>
    <row r="5146" spans="4:4" x14ac:dyDescent="0.35">
      <c r="D5146" s="15"/>
    </row>
    <row r="5147" spans="4:4" x14ac:dyDescent="0.35">
      <c r="D5147" s="15"/>
    </row>
    <row r="5148" spans="4:4" x14ac:dyDescent="0.35">
      <c r="D5148" s="15"/>
    </row>
    <row r="5149" spans="4:4" x14ac:dyDescent="0.35">
      <c r="D5149" s="15"/>
    </row>
    <row r="5150" spans="4:4" x14ac:dyDescent="0.35">
      <c r="D5150" s="15"/>
    </row>
    <row r="5151" spans="4:4" x14ac:dyDescent="0.35">
      <c r="D5151" s="15"/>
    </row>
    <row r="5152" spans="4:4" x14ac:dyDescent="0.35">
      <c r="D5152" s="15"/>
    </row>
    <row r="5153" spans="4:4" x14ac:dyDescent="0.35">
      <c r="D5153" s="15"/>
    </row>
    <row r="5154" spans="4:4" x14ac:dyDescent="0.35">
      <c r="D5154" s="15"/>
    </row>
    <row r="5155" spans="4:4" x14ac:dyDescent="0.35">
      <c r="D5155" s="15"/>
    </row>
    <row r="5156" spans="4:4" x14ac:dyDescent="0.35">
      <c r="D5156" s="15"/>
    </row>
    <row r="5157" spans="4:4" x14ac:dyDescent="0.35">
      <c r="D5157" s="15"/>
    </row>
    <row r="5158" spans="4:4" x14ac:dyDescent="0.35">
      <c r="D5158" s="15"/>
    </row>
    <row r="5159" spans="4:4" x14ac:dyDescent="0.35">
      <c r="D5159" s="15"/>
    </row>
    <row r="5160" spans="4:4" x14ac:dyDescent="0.35">
      <c r="D5160" s="15"/>
    </row>
    <row r="5161" spans="4:4" x14ac:dyDescent="0.35">
      <c r="D5161" s="15"/>
    </row>
    <row r="5162" spans="4:4" x14ac:dyDescent="0.35">
      <c r="D5162" s="15"/>
    </row>
    <row r="5163" spans="4:4" x14ac:dyDescent="0.35">
      <c r="D5163" s="15"/>
    </row>
    <row r="5164" spans="4:4" x14ac:dyDescent="0.35">
      <c r="D5164" s="15"/>
    </row>
    <row r="5165" spans="4:4" x14ac:dyDescent="0.35">
      <c r="D5165" s="15"/>
    </row>
    <row r="5166" spans="4:4" x14ac:dyDescent="0.35">
      <c r="D5166" s="15"/>
    </row>
    <row r="5167" spans="4:4" x14ac:dyDescent="0.35">
      <c r="D5167" s="15"/>
    </row>
    <row r="5168" spans="4:4" x14ac:dyDescent="0.35">
      <c r="D5168" s="15"/>
    </row>
    <row r="5169" spans="4:4" x14ac:dyDescent="0.35">
      <c r="D5169" s="15"/>
    </row>
    <row r="5170" spans="4:4" x14ac:dyDescent="0.35">
      <c r="D5170" s="15"/>
    </row>
    <row r="5171" spans="4:4" x14ac:dyDescent="0.35">
      <c r="D5171" s="15"/>
    </row>
    <row r="5172" spans="4:4" x14ac:dyDescent="0.35">
      <c r="D5172" s="15"/>
    </row>
    <row r="5173" spans="4:4" x14ac:dyDescent="0.35">
      <c r="D5173" s="15"/>
    </row>
    <row r="5174" spans="4:4" x14ac:dyDescent="0.35">
      <c r="D5174" s="15"/>
    </row>
    <row r="5175" spans="4:4" x14ac:dyDescent="0.35">
      <c r="D5175" s="15"/>
    </row>
    <row r="5176" spans="4:4" x14ac:dyDescent="0.35">
      <c r="D5176" s="15"/>
    </row>
    <row r="5177" spans="4:4" x14ac:dyDescent="0.35">
      <c r="D5177" s="15"/>
    </row>
    <row r="5178" spans="4:4" x14ac:dyDescent="0.35">
      <c r="D5178" s="15"/>
    </row>
    <row r="5179" spans="4:4" x14ac:dyDescent="0.35">
      <c r="D5179" s="15"/>
    </row>
    <row r="5180" spans="4:4" x14ac:dyDescent="0.35">
      <c r="D5180" s="15"/>
    </row>
    <row r="5181" spans="4:4" x14ac:dyDescent="0.35">
      <c r="D5181" s="15"/>
    </row>
    <row r="5182" spans="4:4" x14ac:dyDescent="0.35">
      <c r="D5182" s="15"/>
    </row>
    <row r="5183" spans="4:4" x14ac:dyDescent="0.35">
      <c r="D5183" s="15"/>
    </row>
    <row r="5184" spans="4:4" x14ac:dyDescent="0.35">
      <c r="D5184" s="15"/>
    </row>
    <row r="5185" spans="4:4" x14ac:dyDescent="0.35">
      <c r="D5185" s="15"/>
    </row>
    <row r="5186" spans="4:4" x14ac:dyDescent="0.35">
      <c r="D5186" s="15"/>
    </row>
    <row r="5187" spans="4:4" x14ac:dyDescent="0.35">
      <c r="D5187" s="15"/>
    </row>
    <row r="5188" spans="4:4" x14ac:dyDescent="0.35">
      <c r="D5188" s="15"/>
    </row>
    <row r="5189" spans="4:4" x14ac:dyDescent="0.35">
      <c r="D5189" s="15"/>
    </row>
    <row r="5190" spans="4:4" x14ac:dyDescent="0.35">
      <c r="D5190" s="15"/>
    </row>
    <row r="5191" spans="4:4" x14ac:dyDescent="0.35">
      <c r="D5191" s="15"/>
    </row>
    <row r="5192" spans="4:4" x14ac:dyDescent="0.35">
      <c r="D5192" s="15"/>
    </row>
    <row r="5193" spans="4:4" x14ac:dyDescent="0.35">
      <c r="D5193" s="15"/>
    </row>
    <row r="5194" spans="4:4" x14ac:dyDescent="0.35">
      <c r="D5194" s="15"/>
    </row>
    <row r="5195" spans="4:4" x14ac:dyDescent="0.35">
      <c r="D5195" s="15"/>
    </row>
    <row r="5196" spans="4:4" x14ac:dyDescent="0.35">
      <c r="D5196" s="15"/>
    </row>
    <row r="5197" spans="4:4" x14ac:dyDescent="0.35">
      <c r="D5197" s="15"/>
    </row>
    <row r="5198" spans="4:4" x14ac:dyDescent="0.35">
      <c r="D5198" s="15"/>
    </row>
    <row r="5199" spans="4:4" x14ac:dyDescent="0.35">
      <c r="D5199" s="15"/>
    </row>
    <row r="5200" spans="4:4" x14ac:dyDescent="0.35">
      <c r="D5200" s="15"/>
    </row>
    <row r="5201" spans="4:4" x14ac:dyDescent="0.35">
      <c r="D5201" s="15"/>
    </row>
    <row r="5202" spans="4:4" x14ac:dyDescent="0.35">
      <c r="D5202" s="15"/>
    </row>
    <row r="5203" spans="4:4" x14ac:dyDescent="0.35">
      <c r="D5203" s="15"/>
    </row>
    <row r="5204" spans="4:4" x14ac:dyDescent="0.35">
      <c r="D5204" s="15"/>
    </row>
    <row r="5205" spans="4:4" x14ac:dyDescent="0.35">
      <c r="D5205" s="15"/>
    </row>
    <row r="5206" spans="4:4" x14ac:dyDescent="0.35">
      <c r="D5206" s="15"/>
    </row>
    <row r="5207" spans="4:4" x14ac:dyDescent="0.35">
      <c r="D5207" s="15"/>
    </row>
    <row r="5208" spans="4:4" x14ac:dyDescent="0.35">
      <c r="D5208" s="15"/>
    </row>
    <row r="5209" spans="4:4" x14ac:dyDescent="0.35">
      <c r="D5209" s="15"/>
    </row>
    <row r="5210" spans="4:4" x14ac:dyDescent="0.35">
      <c r="D5210" s="15"/>
    </row>
    <row r="5211" spans="4:4" x14ac:dyDescent="0.35">
      <c r="D5211" s="15"/>
    </row>
    <row r="5212" spans="4:4" x14ac:dyDescent="0.35">
      <c r="D5212" s="15"/>
    </row>
    <row r="5213" spans="4:4" x14ac:dyDescent="0.35">
      <c r="D5213" s="15"/>
    </row>
    <row r="5214" spans="4:4" x14ac:dyDescent="0.35">
      <c r="D5214" s="15"/>
    </row>
    <row r="5215" spans="4:4" x14ac:dyDescent="0.35">
      <c r="D5215" s="15"/>
    </row>
    <row r="5216" spans="4:4" x14ac:dyDescent="0.35">
      <c r="D5216" s="15"/>
    </row>
    <row r="5217" spans="4:4" x14ac:dyDescent="0.35">
      <c r="D5217" s="15"/>
    </row>
    <row r="5218" spans="4:4" x14ac:dyDescent="0.35">
      <c r="D5218" s="15"/>
    </row>
    <row r="5219" spans="4:4" x14ac:dyDescent="0.35">
      <c r="D5219" s="15"/>
    </row>
    <row r="5220" spans="4:4" x14ac:dyDescent="0.35">
      <c r="D5220" s="15"/>
    </row>
    <row r="5221" spans="4:4" x14ac:dyDescent="0.35">
      <c r="D5221" s="15"/>
    </row>
    <row r="5222" spans="4:4" x14ac:dyDescent="0.35">
      <c r="D5222" s="15"/>
    </row>
    <row r="5223" spans="4:4" x14ac:dyDescent="0.35">
      <c r="D5223" s="15"/>
    </row>
    <row r="5224" spans="4:4" x14ac:dyDescent="0.35">
      <c r="D5224" s="15"/>
    </row>
    <row r="5225" spans="4:4" x14ac:dyDescent="0.35">
      <c r="D5225" s="15"/>
    </row>
    <row r="5226" spans="4:4" x14ac:dyDescent="0.35">
      <c r="D5226" s="15"/>
    </row>
    <row r="5227" spans="4:4" x14ac:dyDescent="0.35">
      <c r="D5227" s="15"/>
    </row>
    <row r="5228" spans="4:4" x14ac:dyDescent="0.35">
      <c r="D5228" s="15"/>
    </row>
    <row r="5229" spans="4:4" x14ac:dyDescent="0.35">
      <c r="D5229" s="15"/>
    </row>
    <row r="5230" spans="4:4" x14ac:dyDescent="0.35">
      <c r="D5230" s="15"/>
    </row>
    <row r="5231" spans="4:4" x14ac:dyDescent="0.35">
      <c r="D5231" s="15"/>
    </row>
    <row r="5232" spans="4:4" x14ac:dyDescent="0.35">
      <c r="D5232" s="15"/>
    </row>
    <row r="5233" spans="4:4" x14ac:dyDescent="0.35">
      <c r="D5233" s="15"/>
    </row>
    <row r="5234" spans="4:4" x14ac:dyDescent="0.35">
      <c r="D5234" s="15"/>
    </row>
    <row r="5235" spans="4:4" x14ac:dyDescent="0.35">
      <c r="D5235" s="15"/>
    </row>
    <row r="5236" spans="4:4" x14ac:dyDescent="0.35">
      <c r="D5236" s="15"/>
    </row>
    <row r="5237" spans="4:4" x14ac:dyDescent="0.35">
      <c r="D5237" s="15"/>
    </row>
    <row r="5238" spans="4:4" x14ac:dyDescent="0.35">
      <c r="D5238" s="15"/>
    </row>
    <row r="5239" spans="4:4" x14ac:dyDescent="0.35">
      <c r="D5239" s="15"/>
    </row>
    <row r="5240" spans="4:4" x14ac:dyDescent="0.35">
      <c r="D5240" s="15"/>
    </row>
    <row r="5241" spans="4:4" x14ac:dyDescent="0.35">
      <c r="D5241" s="15"/>
    </row>
    <row r="5242" spans="4:4" x14ac:dyDescent="0.35">
      <c r="D5242" s="15"/>
    </row>
    <row r="5243" spans="4:4" x14ac:dyDescent="0.35">
      <c r="D5243" s="15"/>
    </row>
    <row r="5244" spans="4:4" x14ac:dyDescent="0.35">
      <c r="D5244" s="15"/>
    </row>
    <row r="5245" spans="4:4" x14ac:dyDescent="0.35">
      <c r="D5245" s="15"/>
    </row>
    <row r="5246" spans="4:4" x14ac:dyDescent="0.35">
      <c r="D5246" s="15"/>
    </row>
    <row r="5247" spans="4:4" x14ac:dyDescent="0.35">
      <c r="D5247" s="15"/>
    </row>
    <row r="5248" spans="4:4" x14ac:dyDescent="0.35">
      <c r="D5248" s="15"/>
    </row>
    <row r="5249" spans="4:4" x14ac:dyDescent="0.35">
      <c r="D5249" s="15"/>
    </row>
    <row r="5250" spans="4:4" x14ac:dyDescent="0.35">
      <c r="D5250" s="15"/>
    </row>
    <row r="5251" spans="4:4" x14ac:dyDescent="0.35">
      <c r="D5251" s="15"/>
    </row>
    <row r="5252" spans="4:4" x14ac:dyDescent="0.35">
      <c r="D5252" s="15"/>
    </row>
    <row r="5253" spans="4:4" x14ac:dyDescent="0.35">
      <c r="D5253" s="15"/>
    </row>
    <row r="5254" spans="4:4" x14ac:dyDescent="0.35">
      <c r="D5254" s="15"/>
    </row>
    <row r="5255" spans="4:4" x14ac:dyDescent="0.35">
      <c r="D5255" s="15"/>
    </row>
    <row r="5256" spans="4:4" x14ac:dyDescent="0.35">
      <c r="D5256" s="15"/>
    </row>
    <row r="5257" spans="4:4" x14ac:dyDescent="0.35">
      <c r="D5257" s="15"/>
    </row>
    <row r="5258" spans="4:4" x14ac:dyDescent="0.35">
      <c r="D5258" s="15"/>
    </row>
    <row r="5259" spans="4:4" x14ac:dyDescent="0.35">
      <c r="D5259" s="15"/>
    </row>
    <row r="5260" spans="4:4" x14ac:dyDescent="0.35">
      <c r="D5260" s="15"/>
    </row>
    <row r="5261" spans="4:4" x14ac:dyDescent="0.35">
      <c r="D5261" s="15"/>
    </row>
    <row r="5262" spans="4:4" x14ac:dyDescent="0.35">
      <c r="D5262" s="15"/>
    </row>
    <row r="5263" spans="4:4" x14ac:dyDescent="0.35">
      <c r="D5263" s="15"/>
    </row>
    <row r="5264" spans="4:4" x14ac:dyDescent="0.35">
      <c r="D5264" s="15"/>
    </row>
    <row r="5265" spans="4:4" x14ac:dyDescent="0.35">
      <c r="D5265" s="15"/>
    </row>
    <row r="5266" spans="4:4" x14ac:dyDescent="0.35">
      <c r="D5266" s="15"/>
    </row>
    <row r="5267" spans="4:4" x14ac:dyDescent="0.35">
      <c r="D5267" s="15"/>
    </row>
    <row r="5268" spans="4:4" x14ac:dyDescent="0.35">
      <c r="D5268" s="15"/>
    </row>
    <row r="5269" spans="4:4" x14ac:dyDescent="0.35">
      <c r="D5269" s="15"/>
    </row>
    <row r="5270" spans="4:4" x14ac:dyDescent="0.35">
      <c r="D5270" s="15"/>
    </row>
    <row r="5271" spans="4:4" x14ac:dyDescent="0.35">
      <c r="D5271" s="15"/>
    </row>
    <row r="5272" spans="4:4" x14ac:dyDescent="0.35">
      <c r="D5272" s="15"/>
    </row>
    <row r="5273" spans="4:4" x14ac:dyDescent="0.35">
      <c r="D5273" s="15"/>
    </row>
    <row r="5274" spans="4:4" x14ac:dyDescent="0.35">
      <c r="D5274" s="15"/>
    </row>
    <row r="5275" spans="4:4" x14ac:dyDescent="0.35">
      <c r="D5275" s="15"/>
    </row>
    <row r="5276" spans="4:4" x14ac:dyDescent="0.35">
      <c r="D5276" s="15"/>
    </row>
    <row r="5277" spans="4:4" x14ac:dyDescent="0.35">
      <c r="D5277" s="15"/>
    </row>
    <row r="5278" spans="4:4" x14ac:dyDescent="0.35">
      <c r="D5278" s="15"/>
    </row>
    <row r="5279" spans="4:4" x14ac:dyDescent="0.35">
      <c r="D5279" s="15"/>
    </row>
    <row r="5280" spans="4:4" x14ac:dyDescent="0.35">
      <c r="D5280" s="15"/>
    </row>
    <row r="5281" spans="4:4" x14ac:dyDescent="0.35">
      <c r="D5281" s="15"/>
    </row>
    <row r="5282" spans="4:4" x14ac:dyDescent="0.35">
      <c r="D5282" s="15"/>
    </row>
    <row r="5283" spans="4:4" x14ac:dyDescent="0.35">
      <c r="D5283" s="15"/>
    </row>
    <row r="5284" spans="4:4" x14ac:dyDescent="0.35">
      <c r="D5284" s="15"/>
    </row>
    <row r="5285" spans="4:4" x14ac:dyDescent="0.35">
      <c r="D5285" s="15"/>
    </row>
    <row r="5286" spans="4:4" x14ac:dyDescent="0.35">
      <c r="D5286" s="15"/>
    </row>
    <row r="5287" spans="4:4" x14ac:dyDescent="0.35">
      <c r="D5287" s="15"/>
    </row>
    <row r="5288" spans="4:4" x14ac:dyDescent="0.35">
      <c r="D5288" s="15"/>
    </row>
    <row r="5289" spans="4:4" x14ac:dyDescent="0.35">
      <c r="D5289" s="15"/>
    </row>
    <row r="5290" spans="4:4" x14ac:dyDescent="0.35">
      <c r="D5290" s="15"/>
    </row>
    <row r="5291" spans="4:4" x14ac:dyDescent="0.35">
      <c r="D5291" s="15"/>
    </row>
    <row r="5292" spans="4:4" x14ac:dyDescent="0.35">
      <c r="D5292" s="15"/>
    </row>
    <row r="5293" spans="4:4" x14ac:dyDescent="0.35">
      <c r="D5293" s="15"/>
    </row>
    <row r="5294" spans="4:4" x14ac:dyDescent="0.35">
      <c r="D5294" s="15"/>
    </row>
    <row r="5295" spans="4:4" x14ac:dyDescent="0.35">
      <c r="D5295" s="15"/>
    </row>
    <row r="5296" spans="4:4" x14ac:dyDescent="0.35">
      <c r="D5296" s="15"/>
    </row>
    <row r="5297" spans="4:4" x14ac:dyDescent="0.35">
      <c r="D5297" s="15"/>
    </row>
    <row r="5298" spans="4:4" x14ac:dyDescent="0.35">
      <c r="D5298" s="15"/>
    </row>
    <row r="5299" spans="4:4" x14ac:dyDescent="0.35">
      <c r="D5299" s="15"/>
    </row>
    <row r="5300" spans="4:4" x14ac:dyDescent="0.35">
      <c r="D5300" s="15"/>
    </row>
    <row r="5301" spans="4:4" x14ac:dyDescent="0.35">
      <c r="D5301" s="15"/>
    </row>
    <row r="5302" spans="4:4" x14ac:dyDescent="0.35">
      <c r="D5302" s="15"/>
    </row>
    <row r="5303" spans="4:4" x14ac:dyDescent="0.35">
      <c r="D5303" s="15"/>
    </row>
    <row r="5304" spans="4:4" x14ac:dyDescent="0.35">
      <c r="D5304" s="15"/>
    </row>
    <row r="5305" spans="4:4" x14ac:dyDescent="0.35">
      <c r="D5305" s="15"/>
    </row>
    <row r="5306" spans="4:4" x14ac:dyDescent="0.35">
      <c r="D5306" s="15"/>
    </row>
    <row r="5307" spans="4:4" x14ac:dyDescent="0.35">
      <c r="D5307" s="15"/>
    </row>
    <row r="5308" spans="4:4" x14ac:dyDescent="0.35">
      <c r="D5308" s="15"/>
    </row>
    <row r="5309" spans="4:4" x14ac:dyDescent="0.35">
      <c r="D5309" s="15"/>
    </row>
    <row r="5310" spans="4:4" x14ac:dyDescent="0.35">
      <c r="D5310" s="15"/>
    </row>
    <row r="5311" spans="4:4" x14ac:dyDescent="0.35">
      <c r="D5311" s="15"/>
    </row>
    <row r="5312" spans="4:4" x14ac:dyDescent="0.35">
      <c r="D5312" s="15"/>
    </row>
    <row r="5313" spans="4:4" x14ac:dyDescent="0.35">
      <c r="D5313" s="15"/>
    </row>
    <row r="5314" spans="4:4" x14ac:dyDescent="0.35">
      <c r="D5314" s="15"/>
    </row>
    <row r="5315" spans="4:4" x14ac:dyDescent="0.35">
      <c r="D5315" s="15"/>
    </row>
    <row r="5316" spans="4:4" x14ac:dyDescent="0.35">
      <c r="D5316" s="15"/>
    </row>
    <row r="5317" spans="4:4" x14ac:dyDescent="0.35">
      <c r="D5317" s="15"/>
    </row>
    <row r="5318" spans="4:4" x14ac:dyDescent="0.35">
      <c r="D5318" s="15"/>
    </row>
    <row r="5319" spans="4:4" x14ac:dyDescent="0.35">
      <c r="D5319" s="15"/>
    </row>
    <row r="5320" spans="4:4" x14ac:dyDescent="0.35">
      <c r="D5320" s="15"/>
    </row>
    <row r="5321" spans="4:4" x14ac:dyDescent="0.35">
      <c r="D5321" s="15"/>
    </row>
    <row r="5322" spans="4:4" x14ac:dyDescent="0.35">
      <c r="D5322" s="15"/>
    </row>
    <row r="5323" spans="4:4" x14ac:dyDescent="0.35">
      <c r="D5323" s="15"/>
    </row>
    <row r="5324" spans="4:4" x14ac:dyDescent="0.35">
      <c r="D5324" s="15"/>
    </row>
    <row r="5325" spans="4:4" x14ac:dyDescent="0.35">
      <c r="D5325" s="15"/>
    </row>
    <row r="5326" spans="4:4" x14ac:dyDescent="0.35">
      <c r="D5326" s="15"/>
    </row>
    <row r="5327" spans="4:4" x14ac:dyDescent="0.35">
      <c r="D5327" s="15"/>
    </row>
    <row r="5328" spans="4:4" x14ac:dyDescent="0.35">
      <c r="D5328" s="15"/>
    </row>
    <row r="5329" spans="4:4" x14ac:dyDescent="0.35">
      <c r="D5329" s="15"/>
    </row>
    <row r="5330" spans="4:4" x14ac:dyDescent="0.35">
      <c r="D5330" s="15"/>
    </row>
    <row r="5331" spans="4:4" x14ac:dyDescent="0.35">
      <c r="D5331" s="15"/>
    </row>
    <row r="5332" spans="4:4" x14ac:dyDescent="0.35">
      <c r="D5332" s="15"/>
    </row>
    <row r="5333" spans="4:4" x14ac:dyDescent="0.35">
      <c r="D5333" s="15"/>
    </row>
    <row r="5334" spans="4:4" x14ac:dyDescent="0.35">
      <c r="D5334" s="15"/>
    </row>
    <row r="5335" spans="4:4" x14ac:dyDescent="0.35">
      <c r="D5335" s="15"/>
    </row>
    <row r="5336" spans="4:4" x14ac:dyDescent="0.35">
      <c r="D5336" s="15"/>
    </row>
    <row r="5337" spans="4:4" x14ac:dyDescent="0.35">
      <c r="D5337" s="15"/>
    </row>
    <row r="5338" spans="4:4" x14ac:dyDescent="0.35">
      <c r="D5338" s="15"/>
    </row>
    <row r="5339" spans="4:4" x14ac:dyDescent="0.35">
      <c r="D5339" s="15"/>
    </row>
    <row r="5340" spans="4:4" x14ac:dyDescent="0.35">
      <c r="D5340" s="15"/>
    </row>
    <row r="5341" spans="4:4" x14ac:dyDescent="0.35">
      <c r="D5341" s="15"/>
    </row>
    <row r="5342" spans="4:4" x14ac:dyDescent="0.35">
      <c r="D5342" s="15"/>
    </row>
    <row r="5343" spans="4:4" x14ac:dyDescent="0.35">
      <c r="D5343" s="15"/>
    </row>
    <row r="5344" spans="4:4" x14ac:dyDescent="0.35">
      <c r="D5344" s="15"/>
    </row>
    <row r="5345" spans="4:4" x14ac:dyDescent="0.35">
      <c r="D5345" s="15"/>
    </row>
    <row r="5346" spans="4:4" x14ac:dyDescent="0.35">
      <c r="D5346" s="15"/>
    </row>
    <row r="5347" spans="4:4" x14ac:dyDescent="0.35">
      <c r="D5347" s="15"/>
    </row>
    <row r="5348" spans="4:4" x14ac:dyDescent="0.35">
      <c r="D5348" s="15"/>
    </row>
    <row r="5349" spans="4:4" x14ac:dyDescent="0.35">
      <c r="D5349" s="15"/>
    </row>
    <row r="5350" spans="4:4" x14ac:dyDescent="0.35">
      <c r="D5350" s="15"/>
    </row>
    <row r="5351" spans="4:4" x14ac:dyDescent="0.35">
      <c r="D5351" s="15"/>
    </row>
    <row r="5352" spans="4:4" x14ac:dyDescent="0.35">
      <c r="D5352" s="15"/>
    </row>
    <row r="5353" spans="4:4" x14ac:dyDescent="0.35">
      <c r="D5353" s="15"/>
    </row>
    <row r="5354" spans="4:4" x14ac:dyDescent="0.35">
      <c r="D5354" s="15"/>
    </row>
    <row r="5355" spans="4:4" x14ac:dyDescent="0.35">
      <c r="D5355" s="15"/>
    </row>
    <row r="5356" spans="4:4" x14ac:dyDescent="0.35">
      <c r="D5356" s="15"/>
    </row>
    <row r="5357" spans="4:4" x14ac:dyDescent="0.35">
      <c r="D5357" s="15"/>
    </row>
    <row r="5358" spans="4:4" x14ac:dyDescent="0.35">
      <c r="D5358" s="15"/>
    </row>
    <row r="5359" spans="4:4" x14ac:dyDescent="0.35">
      <c r="D5359" s="15"/>
    </row>
    <row r="5360" spans="4:4" x14ac:dyDescent="0.35">
      <c r="D5360" s="15"/>
    </row>
    <row r="5361" spans="4:4" x14ac:dyDescent="0.35">
      <c r="D5361" s="15"/>
    </row>
    <row r="5362" spans="4:4" x14ac:dyDescent="0.35">
      <c r="D5362" s="15"/>
    </row>
    <row r="5363" spans="4:4" x14ac:dyDescent="0.35">
      <c r="D5363" s="15"/>
    </row>
    <row r="5364" spans="4:4" x14ac:dyDescent="0.35">
      <c r="D5364" s="15"/>
    </row>
    <row r="5365" spans="4:4" x14ac:dyDescent="0.35">
      <c r="D5365" s="15"/>
    </row>
    <row r="5366" spans="4:4" x14ac:dyDescent="0.35">
      <c r="D5366" s="15"/>
    </row>
    <row r="5367" spans="4:4" x14ac:dyDescent="0.35">
      <c r="D5367" s="15"/>
    </row>
    <row r="5368" spans="4:4" x14ac:dyDescent="0.35">
      <c r="D5368" s="15"/>
    </row>
    <row r="5369" spans="4:4" x14ac:dyDescent="0.35">
      <c r="D5369" s="15"/>
    </row>
    <row r="5370" spans="4:4" x14ac:dyDescent="0.35">
      <c r="D5370" s="15"/>
    </row>
    <row r="5371" spans="4:4" x14ac:dyDescent="0.35">
      <c r="D5371" s="15"/>
    </row>
    <row r="5372" spans="4:4" x14ac:dyDescent="0.35">
      <c r="D5372" s="15"/>
    </row>
    <row r="5373" spans="4:4" x14ac:dyDescent="0.35">
      <c r="D5373" s="15"/>
    </row>
    <row r="5374" spans="4:4" x14ac:dyDescent="0.35">
      <c r="D5374" s="15"/>
    </row>
    <row r="5375" spans="4:4" x14ac:dyDescent="0.35">
      <c r="D5375" s="15"/>
    </row>
    <row r="5376" spans="4:4" x14ac:dyDescent="0.35">
      <c r="D5376" s="15"/>
    </row>
    <row r="5377" spans="4:4" x14ac:dyDescent="0.35">
      <c r="D5377" s="15"/>
    </row>
    <row r="5378" spans="4:4" x14ac:dyDescent="0.35">
      <c r="D5378" s="15"/>
    </row>
    <row r="5379" spans="4:4" x14ac:dyDescent="0.35">
      <c r="D5379" s="15"/>
    </row>
    <row r="5380" spans="4:4" x14ac:dyDescent="0.35">
      <c r="D5380" s="15"/>
    </row>
    <row r="5381" spans="4:4" x14ac:dyDescent="0.35">
      <c r="D5381" s="15"/>
    </row>
    <row r="5382" spans="4:4" x14ac:dyDescent="0.35">
      <c r="D5382" s="15"/>
    </row>
    <row r="5383" spans="4:4" x14ac:dyDescent="0.35">
      <c r="D5383" s="15"/>
    </row>
    <row r="5384" spans="4:4" x14ac:dyDescent="0.35">
      <c r="D5384" s="15"/>
    </row>
    <row r="5385" spans="4:4" x14ac:dyDescent="0.35">
      <c r="D5385" s="15"/>
    </row>
    <row r="5386" spans="4:4" x14ac:dyDescent="0.35">
      <c r="D5386" s="15"/>
    </row>
    <row r="5387" spans="4:4" x14ac:dyDescent="0.35">
      <c r="D5387" s="15"/>
    </row>
    <row r="5388" spans="4:4" x14ac:dyDescent="0.35">
      <c r="D5388" s="15"/>
    </row>
    <row r="5389" spans="4:4" x14ac:dyDescent="0.35">
      <c r="D5389" s="15"/>
    </row>
    <row r="5390" spans="4:4" x14ac:dyDescent="0.35">
      <c r="D5390" s="15"/>
    </row>
    <row r="5391" spans="4:4" x14ac:dyDescent="0.35">
      <c r="D5391" s="15"/>
    </row>
    <row r="5392" spans="4:4" x14ac:dyDescent="0.35">
      <c r="D5392" s="15"/>
    </row>
    <row r="5393" spans="4:4" x14ac:dyDescent="0.35">
      <c r="D5393" s="15"/>
    </row>
    <row r="5394" spans="4:4" x14ac:dyDescent="0.35">
      <c r="D5394" s="15"/>
    </row>
    <row r="5395" spans="4:4" x14ac:dyDescent="0.35">
      <c r="D5395" s="15"/>
    </row>
    <row r="5396" spans="4:4" x14ac:dyDescent="0.35">
      <c r="D5396" s="15"/>
    </row>
    <row r="5397" spans="4:4" x14ac:dyDescent="0.35">
      <c r="D5397" s="15"/>
    </row>
    <row r="5398" spans="4:4" x14ac:dyDescent="0.35">
      <c r="D5398" s="15"/>
    </row>
    <row r="5399" spans="4:4" x14ac:dyDescent="0.35">
      <c r="D5399" s="15"/>
    </row>
    <row r="5400" spans="4:4" x14ac:dyDescent="0.35">
      <c r="D5400" s="15"/>
    </row>
    <row r="5401" spans="4:4" x14ac:dyDescent="0.35">
      <c r="D5401" s="15"/>
    </row>
    <row r="5402" spans="4:4" x14ac:dyDescent="0.35">
      <c r="D5402" s="15"/>
    </row>
    <row r="5403" spans="4:4" x14ac:dyDescent="0.35">
      <c r="D5403" s="15"/>
    </row>
    <row r="5404" spans="4:4" x14ac:dyDescent="0.35">
      <c r="D5404" s="15"/>
    </row>
    <row r="5405" spans="4:4" x14ac:dyDescent="0.35">
      <c r="D5405" s="15"/>
    </row>
    <row r="5406" spans="4:4" x14ac:dyDescent="0.35">
      <c r="D5406" s="15"/>
    </row>
    <row r="5407" spans="4:4" x14ac:dyDescent="0.35">
      <c r="D5407" s="15"/>
    </row>
    <row r="5408" spans="4:4" x14ac:dyDescent="0.35">
      <c r="D5408" s="15"/>
    </row>
    <row r="5409" spans="4:4" x14ac:dyDescent="0.35">
      <c r="D5409" s="15"/>
    </row>
    <row r="5410" spans="4:4" x14ac:dyDescent="0.35">
      <c r="D5410" s="15"/>
    </row>
    <row r="5411" spans="4:4" x14ac:dyDescent="0.35">
      <c r="D5411" s="15"/>
    </row>
    <row r="5412" spans="4:4" x14ac:dyDescent="0.35">
      <c r="D5412" s="15"/>
    </row>
    <row r="5413" spans="4:4" x14ac:dyDescent="0.35">
      <c r="D5413" s="15"/>
    </row>
    <row r="5414" spans="4:4" x14ac:dyDescent="0.35">
      <c r="D5414" s="15"/>
    </row>
    <row r="5415" spans="4:4" x14ac:dyDescent="0.35">
      <c r="D5415" s="15"/>
    </row>
    <row r="5416" spans="4:4" x14ac:dyDescent="0.35">
      <c r="D5416" s="15"/>
    </row>
    <row r="5417" spans="4:4" x14ac:dyDescent="0.35">
      <c r="D5417" s="15"/>
    </row>
    <row r="5418" spans="4:4" x14ac:dyDescent="0.35">
      <c r="D5418" s="15"/>
    </row>
    <row r="5419" spans="4:4" x14ac:dyDescent="0.35">
      <c r="D5419" s="15"/>
    </row>
    <row r="5420" spans="4:4" x14ac:dyDescent="0.35">
      <c r="D5420" s="15"/>
    </row>
    <row r="5421" spans="4:4" x14ac:dyDescent="0.35">
      <c r="D5421" s="15"/>
    </row>
    <row r="5422" spans="4:4" x14ac:dyDescent="0.35">
      <c r="D5422" s="15"/>
    </row>
    <row r="5423" spans="4:4" x14ac:dyDescent="0.35">
      <c r="D5423" s="15"/>
    </row>
    <row r="5424" spans="4:4" x14ac:dyDescent="0.35">
      <c r="D5424" s="15"/>
    </row>
    <row r="5425" spans="4:4" x14ac:dyDescent="0.35">
      <c r="D5425" s="15"/>
    </row>
    <row r="5426" spans="4:4" x14ac:dyDescent="0.35">
      <c r="D5426" s="15"/>
    </row>
    <row r="5427" spans="4:4" x14ac:dyDescent="0.35">
      <c r="D5427" s="15"/>
    </row>
    <row r="5428" spans="4:4" x14ac:dyDescent="0.35">
      <c r="D5428" s="15"/>
    </row>
    <row r="5429" spans="4:4" x14ac:dyDescent="0.35">
      <c r="D5429" s="15"/>
    </row>
    <row r="5430" spans="4:4" x14ac:dyDescent="0.35">
      <c r="D5430" s="15"/>
    </row>
    <row r="5431" spans="4:4" x14ac:dyDescent="0.35">
      <c r="D5431" s="15"/>
    </row>
    <row r="5432" spans="4:4" x14ac:dyDescent="0.35">
      <c r="D5432" s="15"/>
    </row>
    <row r="5433" spans="4:4" x14ac:dyDescent="0.35">
      <c r="D5433" s="15"/>
    </row>
    <row r="5434" spans="4:4" x14ac:dyDescent="0.35">
      <c r="D5434" s="15"/>
    </row>
    <row r="5435" spans="4:4" x14ac:dyDescent="0.35">
      <c r="D5435" s="15"/>
    </row>
    <row r="5436" spans="4:4" x14ac:dyDescent="0.35">
      <c r="D5436" s="15"/>
    </row>
    <row r="5437" spans="4:4" x14ac:dyDescent="0.35">
      <c r="D5437" s="15"/>
    </row>
    <row r="5438" spans="4:4" x14ac:dyDescent="0.35">
      <c r="D5438" s="15"/>
    </row>
    <row r="5439" spans="4:4" x14ac:dyDescent="0.35">
      <c r="D5439" s="15"/>
    </row>
    <row r="5440" spans="4:4" x14ac:dyDescent="0.35">
      <c r="D5440" s="15"/>
    </row>
    <row r="5441" spans="4:4" x14ac:dyDescent="0.35">
      <c r="D5441" s="15"/>
    </row>
    <row r="5442" spans="4:4" x14ac:dyDescent="0.35">
      <c r="D5442" s="15"/>
    </row>
    <row r="5443" spans="4:4" x14ac:dyDescent="0.35">
      <c r="D5443" s="15"/>
    </row>
    <row r="5444" spans="4:4" x14ac:dyDescent="0.35">
      <c r="D5444" s="15"/>
    </row>
    <row r="5445" spans="4:4" x14ac:dyDescent="0.35">
      <c r="D5445" s="15"/>
    </row>
    <row r="5446" spans="4:4" x14ac:dyDescent="0.35">
      <c r="D5446" s="15"/>
    </row>
    <row r="5447" spans="4:4" x14ac:dyDescent="0.35">
      <c r="D5447" s="15"/>
    </row>
    <row r="5448" spans="4:4" x14ac:dyDescent="0.35">
      <c r="D5448" s="15"/>
    </row>
    <row r="5449" spans="4:4" x14ac:dyDescent="0.35">
      <c r="D5449" s="15"/>
    </row>
    <row r="5450" spans="4:4" x14ac:dyDescent="0.35">
      <c r="D5450" s="15"/>
    </row>
    <row r="5451" spans="4:4" x14ac:dyDescent="0.35">
      <c r="D5451" s="15"/>
    </row>
    <row r="5452" spans="4:4" x14ac:dyDescent="0.35">
      <c r="D5452" s="15"/>
    </row>
    <row r="5453" spans="4:4" x14ac:dyDescent="0.35">
      <c r="D5453" s="15"/>
    </row>
    <row r="5454" spans="4:4" x14ac:dyDescent="0.35">
      <c r="D5454" s="15"/>
    </row>
    <row r="5455" spans="4:4" x14ac:dyDescent="0.35">
      <c r="D5455" s="15"/>
    </row>
    <row r="5456" spans="4:4" x14ac:dyDescent="0.35">
      <c r="D5456" s="15"/>
    </row>
    <row r="5457" spans="4:4" x14ac:dyDescent="0.35">
      <c r="D5457" s="15"/>
    </row>
    <row r="5458" spans="4:4" x14ac:dyDescent="0.35">
      <c r="D5458" s="15"/>
    </row>
    <row r="5459" spans="4:4" x14ac:dyDescent="0.35">
      <c r="D5459" s="15"/>
    </row>
    <row r="5460" spans="4:4" x14ac:dyDescent="0.35">
      <c r="D5460" s="15"/>
    </row>
    <row r="5461" spans="4:4" x14ac:dyDescent="0.35">
      <c r="D5461" s="15"/>
    </row>
    <row r="5462" spans="4:4" x14ac:dyDescent="0.35">
      <c r="D5462" s="15"/>
    </row>
    <row r="5463" spans="4:4" x14ac:dyDescent="0.35">
      <c r="D5463" s="15"/>
    </row>
    <row r="5464" spans="4:4" x14ac:dyDescent="0.35">
      <c r="D5464" s="15"/>
    </row>
    <row r="5465" spans="4:4" x14ac:dyDescent="0.35">
      <c r="D5465" s="15"/>
    </row>
    <row r="5466" spans="4:4" x14ac:dyDescent="0.35">
      <c r="D5466" s="15"/>
    </row>
    <row r="5467" spans="4:4" x14ac:dyDescent="0.35">
      <c r="D5467" s="15"/>
    </row>
    <row r="5468" spans="4:4" x14ac:dyDescent="0.35">
      <c r="D5468" s="15"/>
    </row>
    <row r="5469" spans="4:4" x14ac:dyDescent="0.35">
      <c r="D5469" s="15"/>
    </row>
    <row r="5470" spans="4:4" x14ac:dyDescent="0.35">
      <c r="D5470" s="15"/>
    </row>
    <row r="5471" spans="4:4" x14ac:dyDescent="0.35">
      <c r="D5471" s="15"/>
    </row>
    <row r="5472" spans="4:4" x14ac:dyDescent="0.35">
      <c r="D5472" s="15"/>
    </row>
    <row r="5473" spans="4:4" x14ac:dyDescent="0.35">
      <c r="D5473" s="15"/>
    </row>
    <row r="5474" spans="4:4" x14ac:dyDescent="0.35">
      <c r="D5474" s="15"/>
    </row>
    <row r="5475" spans="4:4" x14ac:dyDescent="0.35">
      <c r="D5475" s="15"/>
    </row>
    <row r="5476" spans="4:4" x14ac:dyDescent="0.35">
      <c r="D5476" s="15"/>
    </row>
    <row r="5477" spans="4:4" x14ac:dyDescent="0.35">
      <c r="D5477" s="15"/>
    </row>
    <row r="5478" spans="4:4" x14ac:dyDescent="0.35">
      <c r="D5478" s="15"/>
    </row>
    <row r="5479" spans="4:4" x14ac:dyDescent="0.35">
      <c r="D5479" s="15"/>
    </row>
    <row r="5480" spans="4:4" x14ac:dyDescent="0.35">
      <c r="D5480" s="15"/>
    </row>
    <row r="5481" spans="4:4" x14ac:dyDescent="0.35">
      <c r="D5481" s="15"/>
    </row>
    <row r="5482" spans="4:4" x14ac:dyDescent="0.35">
      <c r="D5482" s="15"/>
    </row>
    <row r="5483" spans="4:4" x14ac:dyDescent="0.35">
      <c r="D5483" s="15"/>
    </row>
    <row r="5484" spans="4:4" x14ac:dyDescent="0.35">
      <c r="D5484" s="15"/>
    </row>
    <row r="5485" spans="4:4" x14ac:dyDescent="0.35">
      <c r="D5485" s="15"/>
    </row>
    <row r="5486" spans="4:4" x14ac:dyDescent="0.35">
      <c r="D5486" s="15"/>
    </row>
    <row r="5487" spans="4:4" x14ac:dyDescent="0.35">
      <c r="D5487" s="15"/>
    </row>
    <row r="5488" spans="4:4" x14ac:dyDescent="0.35">
      <c r="D5488" s="15"/>
    </row>
    <row r="5489" spans="4:4" x14ac:dyDescent="0.35">
      <c r="D5489" s="15"/>
    </row>
    <row r="5490" spans="4:4" x14ac:dyDescent="0.35">
      <c r="D5490" s="15"/>
    </row>
    <row r="5491" spans="4:4" x14ac:dyDescent="0.35">
      <c r="D5491" s="15"/>
    </row>
    <row r="5492" spans="4:4" x14ac:dyDescent="0.35">
      <c r="D5492" s="15"/>
    </row>
    <row r="5493" spans="4:4" x14ac:dyDescent="0.35">
      <c r="D5493" s="15"/>
    </row>
    <row r="5494" spans="4:4" x14ac:dyDescent="0.35">
      <c r="D5494" s="15"/>
    </row>
    <row r="5495" spans="4:4" x14ac:dyDescent="0.35">
      <c r="D5495" s="15"/>
    </row>
    <row r="5496" spans="4:4" x14ac:dyDescent="0.35">
      <c r="D5496" s="15"/>
    </row>
    <row r="5497" spans="4:4" x14ac:dyDescent="0.35">
      <c r="D5497" s="15"/>
    </row>
    <row r="5498" spans="4:4" x14ac:dyDescent="0.35">
      <c r="D5498" s="15"/>
    </row>
    <row r="5499" spans="4:4" x14ac:dyDescent="0.35">
      <c r="D5499" s="15"/>
    </row>
    <row r="5500" spans="4:4" x14ac:dyDescent="0.35">
      <c r="D5500" s="15"/>
    </row>
    <row r="5501" spans="4:4" x14ac:dyDescent="0.35">
      <c r="D5501" s="15"/>
    </row>
    <row r="5502" spans="4:4" x14ac:dyDescent="0.35">
      <c r="D5502" s="15"/>
    </row>
    <row r="5503" spans="4:4" x14ac:dyDescent="0.35">
      <c r="D5503" s="15"/>
    </row>
    <row r="5504" spans="4:4" x14ac:dyDescent="0.35">
      <c r="D5504" s="15"/>
    </row>
    <row r="5505" spans="4:4" x14ac:dyDescent="0.35">
      <c r="D5505" s="15"/>
    </row>
    <row r="5506" spans="4:4" x14ac:dyDescent="0.35">
      <c r="D5506" s="15"/>
    </row>
    <row r="5507" spans="4:4" x14ac:dyDescent="0.35">
      <c r="D5507" s="15"/>
    </row>
    <row r="5508" spans="4:4" x14ac:dyDescent="0.35">
      <c r="D5508" s="15"/>
    </row>
    <row r="5509" spans="4:4" x14ac:dyDescent="0.35">
      <c r="D5509" s="15"/>
    </row>
    <row r="5510" spans="4:4" x14ac:dyDescent="0.35">
      <c r="D5510" s="15"/>
    </row>
    <row r="5511" spans="4:4" x14ac:dyDescent="0.35">
      <c r="D5511" s="15"/>
    </row>
    <row r="5512" spans="4:4" x14ac:dyDescent="0.35">
      <c r="D5512" s="15"/>
    </row>
    <row r="5513" spans="4:4" x14ac:dyDescent="0.35">
      <c r="D5513" s="15"/>
    </row>
    <row r="5514" spans="4:4" x14ac:dyDescent="0.35">
      <c r="D5514" s="15"/>
    </row>
    <row r="5515" spans="4:4" x14ac:dyDescent="0.35">
      <c r="D5515" s="15"/>
    </row>
    <row r="5516" spans="4:4" x14ac:dyDescent="0.35">
      <c r="D5516" s="15"/>
    </row>
    <row r="5517" spans="4:4" x14ac:dyDescent="0.35">
      <c r="D5517" s="15"/>
    </row>
    <row r="5518" spans="4:4" x14ac:dyDescent="0.35">
      <c r="D5518" s="15"/>
    </row>
    <row r="5519" spans="4:4" x14ac:dyDescent="0.35">
      <c r="D5519" s="15"/>
    </row>
    <row r="5520" spans="4:4" x14ac:dyDescent="0.35">
      <c r="D5520" s="15"/>
    </row>
    <row r="5521" spans="4:4" x14ac:dyDescent="0.35">
      <c r="D5521" s="15"/>
    </row>
    <row r="5522" spans="4:4" x14ac:dyDescent="0.35">
      <c r="D5522" s="15"/>
    </row>
    <row r="5523" spans="4:4" x14ac:dyDescent="0.35">
      <c r="D5523" s="15"/>
    </row>
    <row r="5524" spans="4:4" x14ac:dyDescent="0.35">
      <c r="D5524" s="15"/>
    </row>
    <row r="5525" spans="4:4" x14ac:dyDescent="0.35">
      <c r="D5525" s="15"/>
    </row>
    <row r="5526" spans="4:4" x14ac:dyDescent="0.35">
      <c r="D5526" s="15"/>
    </row>
    <row r="5527" spans="4:4" x14ac:dyDescent="0.35">
      <c r="D5527" s="15"/>
    </row>
    <row r="5528" spans="4:4" x14ac:dyDescent="0.35">
      <c r="D5528" s="15"/>
    </row>
    <row r="5529" spans="4:4" x14ac:dyDescent="0.35">
      <c r="D5529" s="15"/>
    </row>
    <row r="5530" spans="4:4" x14ac:dyDescent="0.35">
      <c r="D5530" s="15"/>
    </row>
    <row r="5531" spans="4:4" x14ac:dyDescent="0.35">
      <c r="D5531" s="15"/>
    </row>
    <row r="5532" spans="4:4" x14ac:dyDescent="0.35">
      <c r="D5532" s="15"/>
    </row>
    <row r="5533" spans="4:4" x14ac:dyDescent="0.35">
      <c r="D5533" s="15"/>
    </row>
    <row r="5534" spans="4:4" x14ac:dyDescent="0.35">
      <c r="D5534" s="15"/>
    </row>
    <row r="5535" spans="4:4" x14ac:dyDescent="0.35">
      <c r="D5535" s="15"/>
    </row>
    <row r="5536" spans="4:4" x14ac:dyDescent="0.35">
      <c r="D5536" s="15"/>
    </row>
    <row r="5537" spans="4:4" x14ac:dyDescent="0.35">
      <c r="D5537" s="15"/>
    </row>
    <row r="5538" spans="4:4" x14ac:dyDescent="0.35">
      <c r="D5538" s="15"/>
    </row>
    <row r="5539" spans="4:4" x14ac:dyDescent="0.35">
      <c r="D5539" s="15"/>
    </row>
    <row r="5540" spans="4:4" x14ac:dyDescent="0.35">
      <c r="D5540" s="15"/>
    </row>
    <row r="5541" spans="4:4" x14ac:dyDescent="0.35">
      <c r="D5541" s="15"/>
    </row>
    <row r="5542" spans="4:4" x14ac:dyDescent="0.35">
      <c r="D5542" s="15"/>
    </row>
    <row r="5543" spans="4:4" x14ac:dyDescent="0.35">
      <c r="D5543" s="15"/>
    </row>
    <row r="5544" spans="4:4" x14ac:dyDescent="0.35">
      <c r="D5544" s="15"/>
    </row>
    <row r="5545" spans="4:4" x14ac:dyDescent="0.35">
      <c r="D5545" s="15"/>
    </row>
    <row r="5546" spans="4:4" x14ac:dyDescent="0.35">
      <c r="D5546" s="15"/>
    </row>
    <row r="5547" spans="4:4" x14ac:dyDescent="0.35">
      <c r="D5547" s="15"/>
    </row>
    <row r="5548" spans="4:4" x14ac:dyDescent="0.35">
      <c r="D5548" s="15"/>
    </row>
    <row r="5549" spans="4:4" x14ac:dyDescent="0.35">
      <c r="D5549" s="15"/>
    </row>
    <row r="5550" spans="4:4" x14ac:dyDescent="0.35">
      <c r="D5550" s="15"/>
    </row>
    <row r="5551" spans="4:4" x14ac:dyDescent="0.35">
      <c r="D5551" s="15"/>
    </row>
    <row r="5552" spans="4:4" x14ac:dyDescent="0.35">
      <c r="D5552" s="15"/>
    </row>
    <row r="5553" spans="4:4" x14ac:dyDescent="0.35">
      <c r="D5553" s="15"/>
    </row>
    <row r="5554" spans="4:4" x14ac:dyDescent="0.35">
      <c r="D5554" s="15"/>
    </row>
    <row r="5555" spans="4:4" x14ac:dyDescent="0.35">
      <c r="D5555" s="15"/>
    </row>
    <row r="5556" spans="4:4" x14ac:dyDescent="0.35">
      <c r="D5556" s="15"/>
    </row>
    <row r="5557" spans="4:4" x14ac:dyDescent="0.35">
      <c r="D5557" s="15"/>
    </row>
    <row r="5558" spans="4:4" x14ac:dyDescent="0.35">
      <c r="D5558" s="15"/>
    </row>
    <row r="5559" spans="4:4" x14ac:dyDescent="0.35">
      <c r="D5559" s="15"/>
    </row>
    <row r="5560" spans="4:4" x14ac:dyDescent="0.35">
      <c r="D5560" s="15"/>
    </row>
    <row r="5561" spans="4:4" x14ac:dyDescent="0.35">
      <c r="D5561" s="15"/>
    </row>
    <row r="5562" spans="4:4" x14ac:dyDescent="0.35">
      <c r="D5562" s="15"/>
    </row>
    <row r="5563" spans="4:4" x14ac:dyDescent="0.35">
      <c r="D5563" s="15"/>
    </row>
    <row r="5564" spans="4:4" x14ac:dyDescent="0.35">
      <c r="D5564" s="15"/>
    </row>
    <row r="5565" spans="4:4" x14ac:dyDescent="0.35">
      <c r="D5565" s="15"/>
    </row>
    <row r="5566" spans="4:4" x14ac:dyDescent="0.35">
      <c r="D5566" s="15"/>
    </row>
    <row r="5567" spans="4:4" x14ac:dyDescent="0.35">
      <c r="D5567" s="15"/>
    </row>
    <row r="5568" spans="4:4" x14ac:dyDescent="0.35">
      <c r="D5568" s="15"/>
    </row>
    <row r="5569" spans="4:4" x14ac:dyDescent="0.35">
      <c r="D5569" s="15"/>
    </row>
    <row r="5570" spans="4:4" x14ac:dyDescent="0.35">
      <c r="D5570" s="15"/>
    </row>
    <row r="5571" spans="4:4" x14ac:dyDescent="0.35">
      <c r="D5571" s="15"/>
    </row>
    <row r="5572" spans="4:4" x14ac:dyDescent="0.35">
      <c r="D5572" s="15"/>
    </row>
    <row r="5573" spans="4:4" x14ac:dyDescent="0.35">
      <c r="D5573" s="15"/>
    </row>
    <row r="5574" spans="4:4" x14ac:dyDescent="0.35">
      <c r="D5574" s="15"/>
    </row>
    <row r="5575" spans="4:4" x14ac:dyDescent="0.35">
      <c r="D5575" s="15"/>
    </row>
    <row r="5576" spans="4:4" x14ac:dyDescent="0.35">
      <c r="D5576" s="15"/>
    </row>
    <row r="5577" spans="4:4" x14ac:dyDescent="0.35">
      <c r="D5577" s="15"/>
    </row>
    <row r="5578" spans="4:4" x14ac:dyDescent="0.35">
      <c r="D5578" s="15"/>
    </row>
    <row r="5579" spans="4:4" x14ac:dyDescent="0.35">
      <c r="D5579" s="15"/>
    </row>
    <row r="5580" spans="4:4" x14ac:dyDescent="0.35">
      <c r="D5580" s="15"/>
    </row>
    <row r="5581" spans="4:4" x14ac:dyDescent="0.35">
      <c r="D5581" s="15"/>
    </row>
    <row r="5582" spans="4:4" x14ac:dyDescent="0.35">
      <c r="D5582" s="15"/>
    </row>
    <row r="5583" spans="4:4" x14ac:dyDescent="0.35">
      <c r="D5583" s="15"/>
    </row>
    <row r="5584" spans="4:4" x14ac:dyDescent="0.35">
      <c r="D5584" s="15"/>
    </row>
    <row r="5585" spans="4:4" x14ac:dyDescent="0.35">
      <c r="D5585" s="15"/>
    </row>
    <row r="5586" spans="4:4" x14ac:dyDescent="0.35">
      <c r="D5586" s="15"/>
    </row>
    <row r="5587" spans="4:4" x14ac:dyDescent="0.35">
      <c r="D5587" s="15"/>
    </row>
    <row r="5588" spans="4:4" x14ac:dyDescent="0.35">
      <c r="D5588" s="15"/>
    </row>
    <row r="5589" spans="4:4" x14ac:dyDescent="0.35">
      <c r="D5589" s="15"/>
    </row>
    <row r="5590" spans="4:4" x14ac:dyDescent="0.35">
      <c r="D5590" s="15"/>
    </row>
    <row r="5591" spans="4:4" x14ac:dyDescent="0.35">
      <c r="D5591" s="15"/>
    </row>
    <row r="5592" spans="4:4" x14ac:dyDescent="0.35">
      <c r="D5592" s="15"/>
    </row>
    <row r="5593" spans="4:4" x14ac:dyDescent="0.35">
      <c r="D5593" s="15"/>
    </row>
    <row r="5594" spans="4:4" x14ac:dyDescent="0.35">
      <c r="D5594" s="15"/>
    </row>
    <row r="5595" spans="4:4" x14ac:dyDescent="0.35">
      <c r="D5595" s="15"/>
    </row>
    <row r="5596" spans="4:4" x14ac:dyDescent="0.35">
      <c r="D5596" s="15"/>
    </row>
    <row r="5597" spans="4:4" x14ac:dyDescent="0.35">
      <c r="D5597" s="15"/>
    </row>
    <row r="5598" spans="4:4" x14ac:dyDescent="0.35">
      <c r="D5598" s="15"/>
    </row>
    <row r="5599" spans="4:4" x14ac:dyDescent="0.35">
      <c r="D5599" s="15"/>
    </row>
    <row r="5600" spans="4:4" x14ac:dyDescent="0.35">
      <c r="D5600" s="15"/>
    </row>
    <row r="5601" spans="4:4" x14ac:dyDescent="0.35">
      <c r="D5601" s="15"/>
    </row>
    <row r="5602" spans="4:4" x14ac:dyDescent="0.35">
      <c r="D5602" s="15"/>
    </row>
    <row r="5603" spans="4:4" x14ac:dyDescent="0.35">
      <c r="D5603" s="15"/>
    </row>
    <row r="5604" spans="4:4" x14ac:dyDescent="0.35">
      <c r="D5604" s="15"/>
    </row>
    <row r="5605" spans="4:4" x14ac:dyDescent="0.35">
      <c r="D5605" s="15"/>
    </row>
    <row r="5606" spans="4:4" x14ac:dyDescent="0.35">
      <c r="D5606" s="15"/>
    </row>
    <row r="5607" spans="4:4" x14ac:dyDescent="0.35">
      <c r="D5607" s="15"/>
    </row>
    <row r="5608" spans="4:4" x14ac:dyDescent="0.35">
      <c r="D5608" s="15"/>
    </row>
    <row r="5609" spans="4:4" x14ac:dyDescent="0.35">
      <c r="D5609" s="15"/>
    </row>
    <row r="5610" spans="4:4" x14ac:dyDescent="0.35">
      <c r="D5610" s="15"/>
    </row>
    <row r="5611" spans="4:4" x14ac:dyDescent="0.35">
      <c r="D5611" s="15"/>
    </row>
    <row r="5612" spans="4:4" x14ac:dyDescent="0.35">
      <c r="D5612" s="15"/>
    </row>
    <row r="5613" spans="4:4" x14ac:dyDescent="0.35">
      <c r="D5613" s="15"/>
    </row>
    <row r="5614" spans="4:4" x14ac:dyDescent="0.35">
      <c r="D5614" s="15"/>
    </row>
    <row r="5615" spans="4:4" x14ac:dyDescent="0.35">
      <c r="D5615" s="15"/>
    </row>
    <row r="5616" spans="4:4" x14ac:dyDescent="0.35">
      <c r="D5616" s="15"/>
    </row>
    <row r="5617" spans="4:4" x14ac:dyDescent="0.35">
      <c r="D5617" s="15"/>
    </row>
    <row r="5618" spans="4:4" x14ac:dyDescent="0.35">
      <c r="D5618" s="15"/>
    </row>
    <row r="5619" spans="4:4" x14ac:dyDescent="0.35">
      <c r="D5619" s="15"/>
    </row>
    <row r="5620" spans="4:4" x14ac:dyDescent="0.35">
      <c r="D5620" s="15"/>
    </row>
    <row r="5621" spans="4:4" x14ac:dyDescent="0.35">
      <c r="D5621" s="15"/>
    </row>
    <row r="5622" spans="4:4" x14ac:dyDescent="0.35">
      <c r="D5622" s="15"/>
    </row>
    <row r="5623" spans="4:4" x14ac:dyDescent="0.35">
      <c r="D5623" s="15"/>
    </row>
    <row r="5624" spans="4:4" x14ac:dyDescent="0.35">
      <c r="D5624" s="15"/>
    </row>
    <row r="5625" spans="4:4" x14ac:dyDescent="0.35">
      <c r="D5625" s="15"/>
    </row>
    <row r="5626" spans="4:4" x14ac:dyDescent="0.35">
      <c r="D5626" s="15"/>
    </row>
    <row r="5627" spans="4:4" x14ac:dyDescent="0.35">
      <c r="D5627" s="15"/>
    </row>
    <row r="5628" spans="4:4" x14ac:dyDescent="0.35">
      <c r="D5628" s="15"/>
    </row>
    <row r="5629" spans="4:4" x14ac:dyDescent="0.35">
      <c r="D5629" s="15"/>
    </row>
    <row r="5630" spans="4:4" x14ac:dyDescent="0.35">
      <c r="D5630" s="15"/>
    </row>
    <row r="5631" spans="4:4" x14ac:dyDescent="0.35">
      <c r="D5631" s="15"/>
    </row>
    <row r="5632" spans="4:4" x14ac:dyDescent="0.35">
      <c r="D5632" s="15"/>
    </row>
    <row r="5633" spans="4:4" x14ac:dyDescent="0.35">
      <c r="D5633" s="15"/>
    </row>
    <row r="5634" spans="4:4" x14ac:dyDescent="0.35">
      <c r="D5634" s="15"/>
    </row>
    <row r="5635" spans="4:4" x14ac:dyDescent="0.35">
      <c r="D5635" s="15"/>
    </row>
    <row r="5636" spans="4:4" x14ac:dyDescent="0.35">
      <c r="D5636" s="15"/>
    </row>
    <row r="5637" spans="4:4" x14ac:dyDescent="0.35">
      <c r="D5637" s="15"/>
    </row>
    <row r="5638" spans="4:4" x14ac:dyDescent="0.35">
      <c r="D5638" s="15"/>
    </row>
    <row r="5639" spans="4:4" x14ac:dyDescent="0.35">
      <c r="D5639" s="15"/>
    </row>
    <row r="5640" spans="4:4" x14ac:dyDescent="0.35">
      <c r="D5640" s="15"/>
    </row>
    <row r="5641" spans="4:4" x14ac:dyDescent="0.35">
      <c r="D5641" s="15"/>
    </row>
    <row r="5642" spans="4:4" x14ac:dyDescent="0.35">
      <c r="D5642" s="15"/>
    </row>
    <row r="5643" spans="4:4" x14ac:dyDescent="0.35">
      <c r="D5643" s="15"/>
    </row>
    <row r="5644" spans="4:4" x14ac:dyDescent="0.35">
      <c r="D5644" s="15"/>
    </row>
    <row r="5645" spans="4:4" x14ac:dyDescent="0.35">
      <c r="D5645" s="15"/>
    </row>
    <row r="5646" spans="4:4" x14ac:dyDescent="0.35">
      <c r="D5646" s="15"/>
    </row>
    <row r="5647" spans="4:4" x14ac:dyDescent="0.35">
      <c r="D5647" s="15"/>
    </row>
    <row r="5648" spans="4:4" x14ac:dyDescent="0.35">
      <c r="D5648" s="15"/>
    </row>
    <row r="5649" spans="4:4" x14ac:dyDescent="0.35">
      <c r="D5649" s="15"/>
    </row>
    <row r="5650" spans="4:4" x14ac:dyDescent="0.35">
      <c r="D5650" s="15"/>
    </row>
    <row r="5651" spans="4:4" x14ac:dyDescent="0.35">
      <c r="D5651" s="15"/>
    </row>
    <row r="5652" spans="4:4" x14ac:dyDescent="0.35">
      <c r="D5652" s="15"/>
    </row>
    <row r="5653" spans="4:4" x14ac:dyDescent="0.35">
      <c r="D5653" s="15"/>
    </row>
    <row r="5654" spans="4:4" x14ac:dyDescent="0.35">
      <c r="D5654" s="15"/>
    </row>
    <row r="5655" spans="4:4" x14ac:dyDescent="0.35">
      <c r="D5655" s="15"/>
    </row>
    <row r="5656" spans="4:4" x14ac:dyDescent="0.35">
      <c r="D5656" s="15"/>
    </row>
    <row r="5657" spans="4:4" x14ac:dyDescent="0.35">
      <c r="D5657" s="15"/>
    </row>
    <row r="5658" spans="4:4" x14ac:dyDescent="0.35">
      <c r="D5658" s="15"/>
    </row>
    <row r="5659" spans="4:4" x14ac:dyDescent="0.35">
      <c r="D5659" s="15"/>
    </row>
    <row r="5660" spans="4:4" x14ac:dyDescent="0.35">
      <c r="D5660" s="15"/>
    </row>
    <row r="5661" spans="4:4" x14ac:dyDescent="0.35">
      <c r="D5661" s="15"/>
    </row>
    <row r="5662" spans="4:4" x14ac:dyDescent="0.35">
      <c r="D5662" s="15"/>
    </row>
    <row r="5663" spans="4:4" x14ac:dyDescent="0.35">
      <c r="D5663" s="15"/>
    </row>
    <row r="5664" spans="4:4" x14ac:dyDescent="0.35">
      <c r="D5664" s="15"/>
    </row>
    <row r="5665" spans="4:4" x14ac:dyDescent="0.35">
      <c r="D5665" s="15"/>
    </row>
    <row r="5666" spans="4:4" x14ac:dyDescent="0.35">
      <c r="D5666" s="15"/>
    </row>
    <row r="5667" spans="4:4" x14ac:dyDescent="0.35">
      <c r="D5667" s="15"/>
    </row>
    <row r="5668" spans="4:4" x14ac:dyDescent="0.35">
      <c r="D5668" s="15"/>
    </row>
    <row r="5669" spans="4:4" x14ac:dyDescent="0.35">
      <c r="D5669" s="15"/>
    </row>
    <row r="5670" spans="4:4" x14ac:dyDescent="0.35">
      <c r="D5670" s="15"/>
    </row>
    <row r="5671" spans="4:4" x14ac:dyDescent="0.35">
      <c r="D5671" s="15"/>
    </row>
    <row r="5672" spans="4:4" x14ac:dyDescent="0.35">
      <c r="D5672" s="15"/>
    </row>
    <row r="5673" spans="4:4" x14ac:dyDescent="0.35">
      <c r="D5673" s="15"/>
    </row>
    <row r="5674" spans="4:4" x14ac:dyDescent="0.35">
      <c r="D5674" s="15"/>
    </row>
    <row r="5675" spans="4:4" x14ac:dyDescent="0.35">
      <c r="D5675" s="15"/>
    </row>
    <row r="5676" spans="4:4" x14ac:dyDescent="0.35">
      <c r="D5676" s="15"/>
    </row>
    <row r="5677" spans="4:4" x14ac:dyDescent="0.35">
      <c r="D5677" s="15"/>
    </row>
    <row r="5678" spans="4:4" x14ac:dyDescent="0.35">
      <c r="D5678" s="15"/>
    </row>
    <row r="5679" spans="4:4" x14ac:dyDescent="0.35">
      <c r="D5679" s="15"/>
    </row>
    <row r="5680" spans="4:4" x14ac:dyDescent="0.35">
      <c r="D5680" s="15"/>
    </row>
    <row r="5681" spans="4:4" x14ac:dyDescent="0.35">
      <c r="D5681" s="15"/>
    </row>
    <row r="5682" spans="4:4" x14ac:dyDescent="0.35">
      <c r="D5682" s="15"/>
    </row>
    <row r="5683" spans="4:4" x14ac:dyDescent="0.35">
      <c r="D5683" s="15"/>
    </row>
    <row r="5684" spans="4:4" x14ac:dyDescent="0.35">
      <c r="D5684" s="15"/>
    </row>
    <row r="5685" spans="4:4" x14ac:dyDescent="0.35">
      <c r="D5685" s="15"/>
    </row>
    <row r="5686" spans="4:4" x14ac:dyDescent="0.35">
      <c r="D5686" s="15"/>
    </row>
    <row r="5687" spans="4:4" x14ac:dyDescent="0.35">
      <c r="D5687" s="15"/>
    </row>
    <row r="5688" spans="4:4" x14ac:dyDescent="0.35">
      <c r="D5688" s="15"/>
    </row>
    <row r="5689" spans="4:4" x14ac:dyDescent="0.35">
      <c r="D5689" s="15"/>
    </row>
    <row r="5690" spans="4:4" x14ac:dyDescent="0.35">
      <c r="D5690" s="15"/>
    </row>
    <row r="5691" spans="4:4" x14ac:dyDescent="0.35">
      <c r="D5691" s="15"/>
    </row>
    <row r="5692" spans="4:4" x14ac:dyDescent="0.35">
      <c r="D5692" s="15"/>
    </row>
    <row r="5693" spans="4:4" x14ac:dyDescent="0.35">
      <c r="D5693" s="15"/>
    </row>
    <row r="5694" spans="4:4" x14ac:dyDescent="0.35">
      <c r="D5694" s="15"/>
    </row>
    <row r="5695" spans="4:4" x14ac:dyDescent="0.35">
      <c r="D5695" s="15"/>
    </row>
    <row r="5696" spans="4:4" x14ac:dyDescent="0.35">
      <c r="D5696" s="15"/>
    </row>
    <row r="5697" spans="4:4" x14ac:dyDescent="0.35">
      <c r="D5697" s="15"/>
    </row>
    <row r="5698" spans="4:4" x14ac:dyDescent="0.35">
      <c r="D5698" s="15"/>
    </row>
    <row r="5699" spans="4:4" x14ac:dyDescent="0.35">
      <c r="D5699" s="15"/>
    </row>
    <row r="5700" spans="4:4" x14ac:dyDescent="0.35">
      <c r="D5700" s="15"/>
    </row>
    <row r="5701" spans="4:4" x14ac:dyDescent="0.35">
      <c r="D5701" s="15"/>
    </row>
    <row r="5702" spans="4:4" x14ac:dyDescent="0.35">
      <c r="D5702" s="15"/>
    </row>
    <row r="5703" spans="4:4" x14ac:dyDescent="0.35">
      <c r="D5703" s="15"/>
    </row>
    <row r="5704" spans="4:4" x14ac:dyDescent="0.35">
      <c r="D5704" s="15"/>
    </row>
    <row r="5705" spans="4:4" x14ac:dyDescent="0.35">
      <c r="D5705" s="15"/>
    </row>
    <row r="5706" spans="4:4" x14ac:dyDescent="0.35">
      <c r="D5706" s="15"/>
    </row>
    <row r="5707" spans="4:4" x14ac:dyDescent="0.35">
      <c r="D5707" s="15"/>
    </row>
    <row r="5708" spans="4:4" x14ac:dyDescent="0.35">
      <c r="D5708" s="15"/>
    </row>
    <row r="5709" spans="4:4" x14ac:dyDescent="0.35">
      <c r="D5709" s="15"/>
    </row>
    <row r="5710" spans="4:4" x14ac:dyDescent="0.35">
      <c r="D5710" s="15"/>
    </row>
    <row r="5711" spans="4:4" x14ac:dyDescent="0.35">
      <c r="D5711" s="15"/>
    </row>
    <row r="5712" spans="4:4" x14ac:dyDescent="0.35">
      <c r="D5712" s="15"/>
    </row>
    <row r="5713" spans="4:4" x14ac:dyDescent="0.35">
      <c r="D5713" s="15"/>
    </row>
    <row r="5714" spans="4:4" x14ac:dyDescent="0.35">
      <c r="D5714" s="15"/>
    </row>
    <row r="5715" spans="4:4" x14ac:dyDescent="0.35">
      <c r="D5715" s="15"/>
    </row>
    <row r="5716" spans="4:4" x14ac:dyDescent="0.35">
      <c r="D5716" s="15"/>
    </row>
    <row r="5717" spans="4:4" x14ac:dyDescent="0.35">
      <c r="D5717" s="15"/>
    </row>
    <row r="5718" spans="4:4" x14ac:dyDescent="0.35">
      <c r="D5718" s="15"/>
    </row>
    <row r="5719" spans="4:4" x14ac:dyDescent="0.35">
      <c r="D5719" s="15"/>
    </row>
    <row r="5720" spans="4:4" x14ac:dyDescent="0.35">
      <c r="D5720" s="15"/>
    </row>
    <row r="5721" spans="4:4" x14ac:dyDescent="0.35">
      <c r="D5721" s="15"/>
    </row>
    <row r="5722" spans="4:4" x14ac:dyDescent="0.35">
      <c r="D5722" s="15"/>
    </row>
    <row r="5723" spans="4:4" x14ac:dyDescent="0.35">
      <c r="D5723" s="15"/>
    </row>
    <row r="5724" spans="4:4" x14ac:dyDescent="0.35">
      <c r="D5724" s="15"/>
    </row>
    <row r="5725" spans="4:4" x14ac:dyDescent="0.35">
      <c r="D5725" s="15"/>
    </row>
    <row r="5726" spans="4:4" x14ac:dyDescent="0.35">
      <c r="D5726" s="15"/>
    </row>
    <row r="5727" spans="4:4" x14ac:dyDescent="0.35">
      <c r="D5727" s="15"/>
    </row>
    <row r="5728" spans="4:4" x14ac:dyDescent="0.35">
      <c r="D5728" s="15"/>
    </row>
    <row r="5729" spans="4:4" x14ac:dyDescent="0.35">
      <c r="D5729" s="15"/>
    </row>
    <row r="5730" spans="4:4" x14ac:dyDescent="0.35">
      <c r="D5730" s="15"/>
    </row>
    <row r="5731" spans="4:4" x14ac:dyDescent="0.35">
      <c r="D5731" s="15"/>
    </row>
    <row r="5732" spans="4:4" x14ac:dyDescent="0.35">
      <c r="D5732" s="15"/>
    </row>
    <row r="5733" spans="4:4" x14ac:dyDescent="0.35">
      <c r="D5733" s="15"/>
    </row>
    <row r="5734" spans="4:4" x14ac:dyDescent="0.35">
      <c r="D5734" s="15"/>
    </row>
    <row r="5735" spans="4:4" x14ac:dyDescent="0.35">
      <c r="D5735" s="15"/>
    </row>
    <row r="5736" spans="4:4" x14ac:dyDescent="0.35">
      <c r="D5736" s="15"/>
    </row>
    <row r="5737" spans="4:4" x14ac:dyDescent="0.35">
      <c r="D5737" s="15"/>
    </row>
    <row r="5738" spans="4:4" x14ac:dyDescent="0.35">
      <c r="D5738" s="15"/>
    </row>
    <row r="5739" spans="4:4" x14ac:dyDescent="0.35">
      <c r="D5739" s="15"/>
    </row>
    <row r="5740" spans="4:4" x14ac:dyDescent="0.35">
      <c r="D5740" s="15"/>
    </row>
    <row r="5741" spans="4:4" x14ac:dyDescent="0.35">
      <c r="D5741" s="15"/>
    </row>
    <row r="5742" spans="4:4" x14ac:dyDescent="0.35">
      <c r="D5742" s="15"/>
    </row>
    <row r="5743" spans="4:4" x14ac:dyDescent="0.35">
      <c r="D5743" s="15"/>
    </row>
    <row r="5744" spans="4:4" x14ac:dyDescent="0.35">
      <c r="D5744" s="15"/>
    </row>
    <row r="5745" spans="4:4" x14ac:dyDescent="0.35">
      <c r="D5745" s="15"/>
    </row>
    <row r="5746" spans="4:4" x14ac:dyDescent="0.35">
      <c r="D5746" s="15"/>
    </row>
    <row r="5747" spans="4:4" x14ac:dyDescent="0.35">
      <c r="D5747" s="15"/>
    </row>
    <row r="5748" spans="4:4" x14ac:dyDescent="0.35">
      <c r="D5748" s="15"/>
    </row>
    <row r="5749" spans="4:4" x14ac:dyDescent="0.35">
      <c r="D5749" s="15"/>
    </row>
    <row r="5750" spans="4:4" x14ac:dyDescent="0.35">
      <c r="D5750" s="15"/>
    </row>
    <row r="5751" spans="4:4" x14ac:dyDescent="0.35">
      <c r="D5751" s="15"/>
    </row>
    <row r="5752" spans="4:4" x14ac:dyDescent="0.35">
      <c r="D5752" s="15"/>
    </row>
    <row r="5753" spans="4:4" x14ac:dyDescent="0.35">
      <c r="D5753" s="15"/>
    </row>
    <row r="5754" spans="4:4" x14ac:dyDescent="0.35">
      <c r="D5754" s="15"/>
    </row>
    <row r="5755" spans="4:4" x14ac:dyDescent="0.35">
      <c r="D5755" s="15"/>
    </row>
    <row r="5756" spans="4:4" x14ac:dyDescent="0.35">
      <c r="D5756" s="15"/>
    </row>
    <row r="5757" spans="4:4" x14ac:dyDescent="0.35">
      <c r="D5757" s="15"/>
    </row>
    <row r="5758" spans="4:4" x14ac:dyDescent="0.35">
      <c r="D5758" s="15"/>
    </row>
    <row r="5759" spans="4:4" x14ac:dyDescent="0.35">
      <c r="D5759" s="15"/>
    </row>
    <row r="5760" spans="4:4" x14ac:dyDescent="0.35">
      <c r="D5760" s="15"/>
    </row>
    <row r="5761" spans="4:4" x14ac:dyDescent="0.35">
      <c r="D5761" s="15"/>
    </row>
    <row r="5762" spans="4:4" x14ac:dyDescent="0.35">
      <c r="D5762" s="15"/>
    </row>
    <row r="5763" spans="4:4" x14ac:dyDescent="0.35">
      <c r="D5763" s="15"/>
    </row>
    <row r="5764" spans="4:4" x14ac:dyDescent="0.35">
      <c r="D5764" s="15"/>
    </row>
    <row r="5765" spans="4:4" x14ac:dyDescent="0.35">
      <c r="D5765" s="15"/>
    </row>
    <row r="5766" spans="4:4" x14ac:dyDescent="0.35">
      <c r="D5766" s="15"/>
    </row>
    <row r="5767" spans="4:4" x14ac:dyDescent="0.35">
      <c r="D5767" s="15"/>
    </row>
    <row r="5768" spans="4:4" x14ac:dyDescent="0.35">
      <c r="D5768" s="15"/>
    </row>
    <row r="5769" spans="4:4" x14ac:dyDescent="0.35">
      <c r="D5769" s="15"/>
    </row>
    <row r="5770" spans="4:4" x14ac:dyDescent="0.35">
      <c r="D5770" s="15"/>
    </row>
    <row r="5771" spans="4:4" x14ac:dyDescent="0.35">
      <c r="D5771" s="15"/>
    </row>
    <row r="5772" spans="4:4" x14ac:dyDescent="0.35">
      <c r="D5772" s="15"/>
    </row>
    <row r="5773" spans="4:4" x14ac:dyDescent="0.35">
      <c r="D5773" s="15"/>
    </row>
    <row r="5774" spans="4:4" x14ac:dyDescent="0.35">
      <c r="D5774" s="15"/>
    </row>
    <row r="5775" spans="4:4" x14ac:dyDescent="0.35">
      <c r="D5775" s="15"/>
    </row>
    <row r="5776" spans="4:4" x14ac:dyDescent="0.35">
      <c r="D5776" s="15"/>
    </row>
    <row r="5777" spans="4:4" x14ac:dyDescent="0.35">
      <c r="D5777" s="15"/>
    </row>
    <row r="5778" spans="4:4" x14ac:dyDescent="0.35">
      <c r="D5778" s="15"/>
    </row>
    <row r="5779" spans="4:4" x14ac:dyDescent="0.35">
      <c r="D5779" s="15"/>
    </row>
    <row r="5780" spans="4:4" x14ac:dyDescent="0.35">
      <c r="D5780" s="15"/>
    </row>
    <row r="5781" spans="4:4" x14ac:dyDescent="0.35">
      <c r="D5781" s="15"/>
    </row>
    <row r="5782" spans="4:4" x14ac:dyDescent="0.35">
      <c r="D5782" s="15"/>
    </row>
    <row r="5783" spans="4:4" x14ac:dyDescent="0.35">
      <c r="D5783" s="15"/>
    </row>
    <row r="5784" spans="4:4" x14ac:dyDescent="0.35">
      <c r="D5784" s="15"/>
    </row>
    <row r="5785" spans="4:4" x14ac:dyDescent="0.35">
      <c r="D5785" s="15"/>
    </row>
    <row r="5786" spans="4:4" x14ac:dyDescent="0.35">
      <c r="D5786" s="15"/>
    </row>
    <row r="5787" spans="4:4" x14ac:dyDescent="0.35">
      <c r="D5787" s="15"/>
    </row>
    <row r="5788" spans="4:4" x14ac:dyDescent="0.35">
      <c r="D5788" s="15"/>
    </row>
    <row r="5789" spans="4:4" x14ac:dyDescent="0.35">
      <c r="D5789" s="15"/>
    </row>
    <row r="5790" spans="4:4" x14ac:dyDescent="0.35">
      <c r="D5790" s="15"/>
    </row>
    <row r="5791" spans="4:4" x14ac:dyDescent="0.35">
      <c r="D5791" s="15"/>
    </row>
    <row r="5792" spans="4:4" x14ac:dyDescent="0.35">
      <c r="D5792" s="15"/>
    </row>
    <row r="5793" spans="4:4" x14ac:dyDescent="0.35">
      <c r="D5793" s="15"/>
    </row>
    <row r="5794" spans="4:4" x14ac:dyDescent="0.35">
      <c r="D5794" s="15"/>
    </row>
    <row r="5795" spans="4:4" x14ac:dyDescent="0.35">
      <c r="D5795" s="15"/>
    </row>
    <row r="5796" spans="4:4" x14ac:dyDescent="0.35">
      <c r="D5796" s="15"/>
    </row>
    <row r="5797" spans="4:4" x14ac:dyDescent="0.35">
      <c r="D5797" s="15"/>
    </row>
    <row r="5798" spans="4:4" x14ac:dyDescent="0.35">
      <c r="D5798" s="15"/>
    </row>
    <row r="5799" spans="4:4" x14ac:dyDescent="0.35">
      <c r="D5799" s="15"/>
    </row>
    <row r="5800" spans="4:4" x14ac:dyDescent="0.35">
      <c r="D5800" s="15"/>
    </row>
    <row r="5801" spans="4:4" x14ac:dyDescent="0.35">
      <c r="D5801" s="15"/>
    </row>
    <row r="5802" spans="4:4" x14ac:dyDescent="0.35">
      <c r="D5802" s="15"/>
    </row>
    <row r="5803" spans="4:4" x14ac:dyDescent="0.35">
      <c r="D5803" s="15"/>
    </row>
    <row r="5804" spans="4:4" x14ac:dyDescent="0.35">
      <c r="D5804" s="15"/>
    </row>
    <row r="5805" spans="4:4" x14ac:dyDescent="0.35">
      <c r="D5805" s="15"/>
    </row>
    <row r="5806" spans="4:4" x14ac:dyDescent="0.35">
      <c r="D5806" s="15"/>
    </row>
    <row r="5807" spans="4:4" x14ac:dyDescent="0.35">
      <c r="D5807" s="15"/>
    </row>
    <row r="5808" spans="4:4" x14ac:dyDescent="0.35">
      <c r="D5808" s="15"/>
    </row>
    <row r="5809" spans="4:4" x14ac:dyDescent="0.35">
      <c r="D5809" s="15"/>
    </row>
    <row r="5810" spans="4:4" x14ac:dyDescent="0.35">
      <c r="D5810" s="15"/>
    </row>
    <row r="5811" spans="4:4" x14ac:dyDescent="0.35">
      <c r="D5811" s="15"/>
    </row>
    <row r="5812" spans="4:4" x14ac:dyDescent="0.35">
      <c r="D5812" s="15"/>
    </row>
    <row r="5813" spans="4:4" x14ac:dyDescent="0.35">
      <c r="D5813" s="15"/>
    </row>
    <row r="5814" spans="4:4" x14ac:dyDescent="0.35">
      <c r="D5814" s="15"/>
    </row>
    <row r="5815" spans="4:4" x14ac:dyDescent="0.35">
      <c r="D5815" s="15"/>
    </row>
    <row r="5816" spans="4:4" x14ac:dyDescent="0.35">
      <c r="D5816" s="15"/>
    </row>
    <row r="5817" spans="4:4" x14ac:dyDescent="0.35">
      <c r="D5817" s="15"/>
    </row>
    <row r="5818" spans="4:4" x14ac:dyDescent="0.35">
      <c r="D5818" s="15"/>
    </row>
    <row r="5819" spans="4:4" x14ac:dyDescent="0.35">
      <c r="D5819" s="15"/>
    </row>
    <row r="5820" spans="4:4" x14ac:dyDescent="0.35">
      <c r="D5820" s="15"/>
    </row>
    <row r="5821" spans="4:4" x14ac:dyDescent="0.35">
      <c r="D5821" s="15"/>
    </row>
    <row r="5822" spans="4:4" x14ac:dyDescent="0.35">
      <c r="D5822" s="15"/>
    </row>
    <row r="5823" spans="4:4" x14ac:dyDescent="0.35">
      <c r="D5823" s="15"/>
    </row>
    <row r="5824" spans="4:4" x14ac:dyDescent="0.35">
      <c r="D5824" s="15"/>
    </row>
    <row r="5825" spans="4:4" x14ac:dyDescent="0.35">
      <c r="D5825" s="15"/>
    </row>
    <row r="5826" spans="4:4" x14ac:dyDescent="0.35">
      <c r="D5826" s="15"/>
    </row>
    <row r="5827" spans="4:4" x14ac:dyDescent="0.35">
      <c r="D5827" s="15"/>
    </row>
    <row r="5828" spans="4:4" x14ac:dyDescent="0.35">
      <c r="D5828" s="15"/>
    </row>
    <row r="5829" spans="4:4" x14ac:dyDescent="0.35">
      <c r="D5829" s="15"/>
    </row>
    <row r="5830" spans="4:4" x14ac:dyDescent="0.35">
      <c r="D5830" s="15"/>
    </row>
    <row r="5831" spans="4:4" x14ac:dyDescent="0.35">
      <c r="D5831" s="15"/>
    </row>
    <row r="5832" spans="4:4" x14ac:dyDescent="0.35">
      <c r="D5832" s="15"/>
    </row>
    <row r="5833" spans="4:4" x14ac:dyDescent="0.35">
      <c r="D5833" s="15"/>
    </row>
    <row r="5834" spans="4:4" x14ac:dyDescent="0.35">
      <c r="D5834" s="15"/>
    </row>
    <row r="5835" spans="4:4" x14ac:dyDescent="0.35">
      <c r="D5835" s="15"/>
    </row>
    <row r="5836" spans="4:4" x14ac:dyDescent="0.35">
      <c r="D5836" s="15"/>
    </row>
    <row r="5837" spans="4:4" x14ac:dyDescent="0.35">
      <c r="D5837" s="15"/>
    </row>
    <row r="5838" spans="4:4" x14ac:dyDescent="0.35">
      <c r="D5838" s="15"/>
    </row>
    <row r="5839" spans="4:4" x14ac:dyDescent="0.35">
      <c r="D5839" s="15"/>
    </row>
    <row r="5840" spans="4:4" x14ac:dyDescent="0.35">
      <c r="D5840" s="15"/>
    </row>
    <row r="5841" spans="4:4" x14ac:dyDescent="0.35">
      <c r="D5841" s="15"/>
    </row>
    <row r="5842" spans="4:4" x14ac:dyDescent="0.35">
      <c r="D5842" s="15"/>
    </row>
    <row r="5843" spans="4:4" x14ac:dyDescent="0.35">
      <c r="D5843" s="15"/>
    </row>
    <row r="5844" spans="4:4" x14ac:dyDescent="0.35">
      <c r="D5844" s="15"/>
    </row>
    <row r="5845" spans="4:4" x14ac:dyDescent="0.35">
      <c r="D5845" s="15"/>
    </row>
    <row r="5846" spans="4:4" x14ac:dyDescent="0.35">
      <c r="D5846" s="15"/>
    </row>
    <row r="5847" spans="4:4" x14ac:dyDescent="0.35">
      <c r="D5847" s="15"/>
    </row>
    <row r="5848" spans="4:4" x14ac:dyDescent="0.35">
      <c r="D5848" s="15"/>
    </row>
    <row r="5849" spans="4:4" x14ac:dyDescent="0.35">
      <c r="D5849" s="15"/>
    </row>
    <row r="5850" spans="4:4" x14ac:dyDescent="0.35">
      <c r="D5850" s="15"/>
    </row>
    <row r="5851" spans="4:4" x14ac:dyDescent="0.35">
      <c r="D5851" s="15"/>
    </row>
    <row r="5852" spans="4:4" x14ac:dyDescent="0.35">
      <c r="D5852" s="15"/>
    </row>
    <row r="5853" spans="4:4" x14ac:dyDescent="0.35">
      <c r="D5853" s="15"/>
    </row>
    <row r="5854" spans="4:4" x14ac:dyDescent="0.35">
      <c r="D5854" s="15"/>
    </row>
    <row r="5855" spans="4:4" x14ac:dyDescent="0.35">
      <c r="D5855" s="15"/>
    </row>
    <row r="5856" spans="4:4" x14ac:dyDescent="0.35">
      <c r="D5856" s="15"/>
    </row>
    <row r="5857" spans="4:4" x14ac:dyDescent="0.35">
      <c r="D5857" s="15"/>
    </row>
    <row r="5858" spans="4:4" x14ac:dyDescent="0.35">
      <c r="D5858" s="15"/>
    </row>
    <row r="5859" spans="4:4" x14ac:dyDescent="0.35">
      <c r="D5859" s="15"/>
    </row>
    <row r="5860" spans="4:4" x14ac:dyDescent="0.35">
      <c r="D5860" s="15"/>
    </row>
    <row r="5861" spans="4:4" x14ac:dyDescent="0.35">
      <c r="D5861" s="15"/>
    </row>
    <row r="5862" spans="4:4" x14ac:dyDescent="0.35">
      <c r="D5862" s="15"/>
    </row>
    <row r="5863" spans="4:4" x14ac:dyDescent="0.35">
      <c r="D5863" s="15"/>
    </row>
    <row r="5864" spans="4:4" x14ac:dyDescent="0.35">
      <c r="D5864" s="15"/>
    </row>
    <row r="5865" spans="4:4" x14ac:dyDescent="0.35">
      <c r="D5865" s="15"/>
    </row>
    <row r="5866" spans="4:4" x14ac:dyDescent="0.35">
      <c r="D5866" s="15"/>
    </row>
    <row r="5867" spans="4:4" x14ac:dyDescent="0.35">
      <c r="D5867" s="15"/>
    </row>
    <row r="5868" spans="4:4" x14ac:dyDescent="0.35">
      <c r="D5868" s="15"/>
    </row>
    <row r="5869" spans="4:4" x14ac:dyDescent="0.35">
      <c r="D5869" s="15"/>
    </row>
    <row r="5870" spans="4:4" x14ac:dyDescent="0.35">
      <c r="D5870" s="15"/>
    </row>
    <row r="5871" spans="4:4" x14ac:dyDescent="0.35">
      <c r="D5871" s="15"/>
    </row>
    <row r="5872" spans="4:4" x14ac:dyDescent="0.35">
      <c r="D5872" s="15"/>
    </row>
    <row r="5873" spans="4:4" x14ac:dyDescent="0.35">
      <c r="D5873" s="15"/>
    </row>
    <row r="5874" spans="4:4" x14ac:dyDescent="0.35">
      <c r="D5874" s="15"/>
    </row>
    <row r="5875" spans="4:4" x14ac:dyDescent="0.35">
      <c r="D5875" s="15"/>
    </row>
    <row r="5876" spans="4:4" x14ac:dyDescent="0.35">
      <c r="D5876" s="15"/>
    </row>
    <row r="5877" spans="4:4" x14ac:dyDescent="0.35">
      <c r="D5877" s="15"/>
    </row>
    <row r="5878" spans="4:4" x14ac:dyDescent="0.35">
      <c r="D5878" s="15"/>
    </row>
    <row r="5879" spans="4:4" x14ac:dyDescent="0.35">
      <c r="D5879" s="15"/>
    </row>
    <row r="5880" spans="4:4" x14ac:dyDescent="0.35">
      <c r="D5880" s="15"/>
    </row>
    <row r="5881" spans="4:4" x14ac:dyDescent="0.35">
      <c r="D5881" s="15"/>
    </row>
    <row r="5882" spans="4:4" x14ac:dyDescent="0.35">
      <c r="D5882" s="15"/>
    </row>
    <row r="5883" spans="4:4" x14ac:dyDescent="0.35">
      <c r="D5883" s="15"/>
    </row>
    <row r="5884" spans="4:4" x14ac:dyDescent="0.35">
      <c r="D5884" s="15"/>
    </row>
    <row r="5885" spans="4:4" x14ac:dyDescent="0.35">
      <c r="D5885" s="15"/>
    </row>
    <row r="5886" spans="4:4" x14ac:dyDescent="0.35">
      <c r="D5886" s="15"/>
    </row>
    <row r="5887" spans="4:4" x14ac:dyDescent="0.35">
      <c r="D5887" s="15"/>
    </row>
    <row r="5888" spans="4:4" x14ac:dyDescent="0.35">
      <c r="D5888" s="15"/>
    </row>
    <row r="5889" spans="4:4" x14ac:dyDescent="0.35">
      <c r="D5889" s="15"/>
    </row>
    <row r="5890" spans="4:4" x14ac:dyDescent="0.35">
      <c r="D5890" s="15"/>
    </row>
    <row r="5891" spans="4:4" x14ac:dyDescent="0.35">
      <c r="D5891" s="15"/>
    </row>
    <row r="5892" spans="4:4" x14ac:dyDescent="0.35">
      <c r="D5892" s="15"/>
    </row>
    <row r="5893" spans="4:4" x14ac:dyDescent="0.35">
      <c r="D5893" s="15"/>
    </row>
    <row r="5894" spans="4:4" x14ac:dyDescent="0.35">
      <c r="D5894" s="15"/>
    </row>
    <row r="5895" spans="4:4" x14ac:dyDescent="0.35">
      <c r="D5895" s="15"/>
    </row>
    <row r="5896" spans="4:4" x14ac:dyDescent="0.35">
      <c r="D5896" s="15"/>
    </row>
    <row r="5897" spans="4:4" x14ac:dyDescent="0.35">
      <c r="D5897" s="15"/>
    </row>
    <row r="5898" spans="4:4" x14ac:dyDescent="0.35">
      <c r="D5898" s="15"/>
    </row>
    <row r="5899" spans="4:4" x14ac:dyDescent="0.35">
      <c r="D5899" s="15"/>
    </row>
    <row r="5900" spans="4:4" x14ac:dyDescent="0.35">
      <c r="D5900" s="15"/>
    </row>
    <row r="5901" spans="4:4" x14ac:dyDescent="0.35">
      <c r="D5901" s="15"/>
    </row>
    <row r="5902" spans="4:4" x14ac:dyDescent="0.35">
      <c r="D5902" s="15"/>
    </row>
    <row r="5903" spans="4:4" x14ac:dyDescent="0.35">
      <c r="D5903" s="15"/>
    </row>
    <row r="5904" spans="4:4" x14ac:dyDescent="0.35">
      <c r="D5904" s="15"/>
    </row>
    <row r="5905" spans="4:4" x14ac:dyDescent="0.35">
      <c r="D5905" s="15"/>
    </row>
    <row r="5906" spans="4:4" x14ac:dyDescent="0.35">
      <c r="D5906" s="15"/>
    </row>
    <row r="5907" spans="4:4" x14ac:dyDescent="0.35">
      <c r="D5907" s="15"/>
    </row>
    <row r="5908" spans="4:4" x14ac:dyDescent="0.35">
      <c r="D5908" s="15"/>
    </row>
    <row r="5909" spans="4:4" x14ac:dyDescent="0.35">
      <c r="D5909" s="15"/>
    </row>
    <row r="5910" spans="4:4" x14ac:dyDescent="0.35">
      <c r="D5910" s="15"/>
    </row>
    <row r="5911" spans="4:4" x14ac:dyDescent="0.35">
      <c r="D5911" s="15"/>
    </row>
    <row r="5912" spans="4:4" x14ac:dyDescent="0.35">
      <c r="D5912" s="15"/>
    </row>
    <row r="5913" spans="4:4" x14ac:dyDescent="0.35">
      <c r="D5913" s="15"/>
    </row>
    <row r="5914" spans="4:4" x14ac:dyDescent="0.35">
      <c r="D5914" s="15"/>
    </row>
    <row r="5915" spans="4:4" x14ac:dyDescent="0.35">
      <c r="D5915" s="15"/>
    </row>
    <row r="5916" spans="4:4" x14ac:dyDescent="0.35">
      <c r="D5916" s="15"/>
    </row>
    <row r="5917" spans="4:4" x14ac:dyDescent="0.35">
      <c r="D5917" s="15"/>
    </row>
    <row r="5918" spans="4:4" x14ac:dyDescent="0.35">
      <c r="D5918" s="15"/>
    </row>
    <row r="5919" spans="4:4" x14ac:dyDescent="0.35">
      <c r="D5919" s="15"/>
    </row>
    <row r="5920" spans="4:4" x14ac:dyDescent="0.35">
      <c r="D5920" s="15"/>
    </row>
    <row r="5921" spans="4:4" x14ac:dyDescent="0.35">
      <c r="D5921" s="15"/>
    </row>
    <row r="5922" spans="4:4" x14ac:dyDescent="0.35">
      <c r="D5922" s="15"/>
    </row>
    <row r="5923" spans="4:4" x14ac:dyDescent="0.35">
      <c r="D5923" s="15"/>
    </row>
    <row r="5924" spans="4:4" x14ac:dyDescent="0.35">
      <c r="D5924" s="15"/>
    </row>
    <row r="5925" spans="4:4" x14ac:dyDescent="0.35">
      <c r="D5925" s="15"/>
    </row>
    <row r="5926" spans="4:4" x14ac:dyDescent="0.35">
      <c r="D5926" s="15"/>
    </row>
    <row r="5927" spans="4:4" x14ac:dyDescent="0.35">
      <c r="D5927" s="15"/>
    </row>
    <row r="5928" spans="4:4" x14ac:dyDescent="0.35">
      <c r="D5928" s="15"/>
    </row>
    <row r="5929" spans="4:4" x14ac:dyDescent="0.35">
      <c r="D5929" s="15"/>
    </row>
    <row r="5930" spans="4:4" x14ac:dyDescent="0.35">
      <c r="D5930" s="15"/>
    </row>
    <row r="5931" spans="4:4" x14ac:dyDescent="0.35">
      <c r="D5931" s="15"/>
    </row>
    <row r="5932" spans="4:4" x14ac:dyDescent="0.35">
      <c r="D5932" s="15"/>
    </row>
    <row r="5933" spans="4:4" x14ac:dyDescent="0.35">
      <c r="D5933" s="15"/>
    </row>
    <row r="5934" spans="4:4" x14ac:dyDescent="0.35">
      <c r="D5934" s="15"/>
    </row>
    <row r="5935" spans="4:4" x14ac:dyDescent="0.35">
      <c r="D5935" s="15"/>
    </row>
    <row r="5936" spans="4:4" x14ac:dyDescent="0.35">
      <c r="D5936" s="15"/>
    </row>
    <row r="5937" spans="4:4" x14ac:dyDescent="0.35">
      <c r="D5937" s="15"/>
    </row>
    <row r="5938" spans="4:4" x14ac:dyDescent="0.35">
      <c r="D5938" s="15"/>
    </row>
    <row r="5939" spans="4:4" x14ac:dyDescent="0.35">
      <c r="D5939" s="15"/>
    </row>
    <row r="5940" spans="4:4" x14ac:dyDescent="0.35">
      <c r="D5940" s="15"/>
    </row>
    <row r="5941" spans="4:4" x14ac:dyDescent="0.35">
      <c r="D5941" s="15"/>
    </row>
    <row r="5942" spans="4:4" x14ac:dyDescent="0.35">
      <c r="D5942" s="15"/>
    </row>
    <row r="5943" spans="4:4" x14ac:dyDescent="0.35">
      <c r="D5943" s="15"/>
    </row>
    <row r="5944" spans="4:4" x14ac:dyDescent="0.35">
      <c r="D5944" s="15"/>
    </row>
    <row r="5945" spans="4:4" x14ac:dyDescent="0.35">
      <c r="D5945" s="15"/>
    </row>
    <row r="5946" spans="4:4" x14ac:dyDescent="0.35">
      <c r="D5946" s="15"/>
    </row>
    <row r="5947" spans="4:4" x14ac:dyDescent="0.35">
      <c r="D5947" s="15"/>
    </row>
    <row r="5948" spans="4:4" x14ac:dyDescent="0.35">
      <c r="D5948" s="15"/>
    </row>
    <row r="5949" spans="4:4" x14ac:dyDescent="0.35">
      <c r="D5949" s="15"/>
    </row>
    <row r="5950" spans="4:4" x14ac:dyDescent="0.35">
      <c r="D5950" s="15"/>
    </row>
    <row r="5951" spans="4:4" x14ac:dyDescent="0.35">
      <c r="D5951" s="15"/>
    </row>
    <row r="5952" spans="4:4" x14ac:dyDescent="0.35">
      <c r="D5952" s="15"/>
    </row>
    <row r="5953" spans="4:4" x14ac:dyDescent="0.35">
      <c r="D5953" s="15"/>
    </row>
    <row r="5954" spans="4:4" x14ac:dyDescent="0.35">
      <c r="D5954" s="15"/>
    </row>
    <row r="5955" spans="4:4" x14ac:dyDescent="0.35">
      <c r="D5955" s="15"/>
    </row>
    <row r="5956" spans="4:4" x14ac:dyDescent="0.35">
      <c r="D5956" s="15"/>
    </row>
    <row r="5957" spans="4:4" x14ac:dyDescent="0.35">
      <c r="D5957" s="15"/>
    </row>
    <row r="5958" spans="4:4" x14ac:dyDescent="0.35">
      <c r="D5958" s="15"/>
    </row>
    <row r="5959" spans="4:4" x14ac:dyDescent="0.35">
      <c r="D5959" s="15"/>
    </row>
    <row r="5960" spans="4:4" x14ac:dyDescent="0.35">
      <c r="D5960" s="15"/>
    </row>
    <row r="5961" spans="4:4" x14ac:dyDescent="0.35">
      <c r="D5961" s="15"/>
    </row>
    <row r="5962" spans="4:4" x14ac:dyDescent="0.35">
      <c r="D5962" s="15"/>
    </row>
    <row r="5963" spans="4:4" x14ac:dyDescent="0.35">
      <c r="D5963" s="15"/>
    </row>
    <row r="5964" spans="4:4" x14ac:dyDescent="0.35">
      <c r="D5964" s="15"/>
    </row>
    <row r="5965" spans="4:4" x14ac:dyDescent="0.35">
      <c r="D5965" s="15"/>
    </row>
    <row r="5966" spans="4:4" x14ac:dyDescent="0.35">
      <c r="D5966" s="15"/>
    </row>
    <row r="5967" spans="4:4" x14ac:dyDescent="0.35">
      <c r="D5967" s="15"/>
    </row>
    <row r="5968" spans="4:4" x14ac:dyDescent="0.35">
      <c r="D5968" s="15"/>
    </row>
    <row r="5969" spans="4:4" x14ac:dyDescent="0.35">
      <c r="D5969" s="15"/>
    </row>
    <row r="5970" spans="4:4" x14ac:dyDescent="0.35">
      <c r="D5970" s="15"/>
    </row>
    <row r="5971" spans="4:4" x14ac:dyDescent="0.35">
      <c r="D5971" s="15"/>
    </row>
    <row r="5972" spans="4:4" x14ac:dyDescent="0.35">
      <c r="D5972" s="15"/>
    </row>
    <row r="5973" spans="4:4" x14ac:dyDescent="0.35">
      <c r="D5973" s="15"/>
    </row>
    <row r="5974" spans="4:4" x14ac:dyDescent="0.35">
      <c r="D5974" s="15"/>
    </row>
    <row r="5975" spans="4:4" x14ac:dyDescent="0.35">
      <c r="D5975" s="15"/>
    </row>
    <row r="5976" spans="4:4" x14ac:dyDescent="0.35">
      <c r="D5976" s="15"/>
    </row>
    <row r="5977" spans="4:4" x14ac:dyDescent="0.35">
      <c r="D5977" s="15"/>
    </row>
    <row r="5978" spans="4:4" x14ac:dyDescent="0.35">
      <c r="D5978" s="15"/>
    </row>
    <row r="5979" spans="4:4" x14ac:dyDescent="0.35">
      <c r="D5979" s="15"/>
    </row>
    <row r="5980" spans="4:4" x14ac:dyDescent="0.35">
      <c r="D5980" s="15"/>
    </row>
    <row r="5981" spans="4:4" x14ac:dyDescent="0.35">
      <c r="D5981" s="15"/>
    </row>
    <row r="5982" spans="4:4" x14ac:dyDescent="0.35">
      <c r="D5982" s="15"/>
    </row>
    <row r="5983" spans="4:4" x14ac:dyDescent="0.35">
      <c r="D5983" s="15"/>
    </row>
    <row r="5984" spans="4:4" x14ac:dyDescent="0.35">
      <c r="D5984" s="15"/>
    </row>
    <row r="5985" spans="4:4" x14ac:dyDescent="0.35">
      <c r="D5985" s="15"/>
    </row>
    <row r="5986" spans="4:4" x14ac:dyDescent="0.35">
      <c r="D5986" s="15"/>
    </row>
    <row r="5987" spans="4:4" x14ac:dyDescent="0.35">
      <c r="D5987" s="15"/>
    </row>
    <row r="5988" spans="4:4" x14ac:dyDescent="0.35">
      <c r="D5988" s="15"/>
    </row>
    <row r="5989" spans="4:4" x14ac:dyDescent="0.35">
      <c r="D5989" s="15"/>
    </row>
    <row r="5990" spans="4:4" x14ac:dyDescent="0.35">
      <c r="D5990" s="15"/>
    </row>
    <row r="5991" spans="4:4" x14ac:dyDescent="0.35">
      <c r="D5991" s="15"/>
    </row>
    <row r="5992" spans="4:4" x14ac:dyDescent="0.35">
      <c r="D5992" s="15"/>
    </row>
    <row r="5993" spans="4:4" x14ac:dyDescent="0.35">
      <c r="D5993" s="15"/>
    </row>
    <row r="5994" spans="4:4" x14ac:dyDescent="0.35">
      <c r="D5994" s="15"/>
    </row>
    <row r="5995" spans="4:4" x14ac:dyDescent="0.35">
      <c r="D5995" s="15"/>
    </row>
    <row r="5996" spans="4:4" x14ac:dyDescent="0.35">
      <c r="D5996" s="15"/>
    </row>
    <row r="5997" spans="4:4" x14ac:dyDescent="0.35">
      <c r="D5997" s="15"/>
    </row>
    <row r="5998" spans="4:4" x14ac:dyDescent="0.35">
      <c r="D5998" s="15"/>
    </row>
    <row r="5999" spans="4:4" x14ac:dyDescent="0.35">
      <c r="D5999" s="15"/>
    </row>
    <row r="6000" spans="4:4" x14ac:dyDescent="0.35">
      <c r="D6000" s="15"/>
    </row>
    <row r="6001" spans="4:4" x14ac:dyDescent="0.35">
      <c r="D6001" s="15"/>
    </row>
    <row r="6002" spans="4:4" x14ac:dyDescent="0.35">
      <c r="D6002" s="15"/>
    </row>
    <row r="6003" spans="4:4" x14ac:dyDescent="0.35">
      <c r="D6003" s="15"/>
    </row>
    <row r="6004" spans="4:4" x14ac:dyDescent="0.35">
      <c r="D6004" s="15"/>
    </row>
    <row r="6005" spans="4:4" x14ac:dyDescent="0.35">
      <c r="D6005" s="15"/>
    </row>
    <row r="6006" spans="4:4" x14ac:dyDescent="0.35">
      <c r="D6006" s="15"/>
    </row>
    <row r="6007" spans="4:4" x14ac:dyDescent="0.35">
      <c r="D6007" s="15"/>
    </row>
    <row r="6008" spans="4:4" x14ac:dyDescent="0.35">
      <c r="D6008" s="15"/>
    </row>
    <row r="6009" spans="4:4" x14ac:dyDescent="0.35">
      <c r="D6009" s="15"/>
    </row>
    <row r="6010" spans="4:4" x14ac:dyDescent="0.35">
      <c r="D6010" s="15"/>
    </row>
    <row r="6011" spans="4:4" x14ac:dyDescent="0.35">
      <c r="D6011" s="15"/>
    </row>
    <row r="6012" spans="4:4" x14ac:dyDescent="0.35">
      <c r="D6012" s="15"/>
    </row>
    <row r="6013" spans="4:4" x14ac:dyDescent="0.35">
      <c r="D6013" s="15"/>
    </row>
    <row r="6014" spans="4:4" x14ac:dyDescent="0.35">
      <c r="D6014" s="15"/>
    </row>
    <row r="6015" spans="4:4" x14ac:dyDescent="0.35">
      <c r="D6015" s="15"/>
    </row>
    <row r="6016" spans="4:4" x14ac:dyDescent="0.35">
      <c r="D6016" s="15"/>
    </row>
    <row r="6017" spans="4:4" x14ac:dyDescent="0.35">
      <c r="D6017" s="15"/>
    </row>
    <row r="6018" spans="4:4" x14ac:dyDescent="0.35">
      <c r="D6018" s="15"/>
    </row>
    <row r="6019" spans="4:4" x14ac:dyDescent="0.35">
      <c r="D6019" s="15"/>
    </row>
    <row r="6020" spans="4:4" x14ac:dyDescent="0.35">
      <c r="D6020" s="15"/>
    </row>
    <row r="6021" spans="4:4" x14ac:dyDescent="0.35">
      <c r="D6021" s="15"/>
    </row>
    <row r="6022" spans="4:4" x14ac:dyDescent="0.35">
      <c r="D6022" s="15"/>
    </row>
    <row r="6023" spans="4:4" x14ac:dyDescent="0.35">
      <c r="D6023" s="15"/>
    </row>
    <row r="6024" spans="4:4" x14ac:dyDescent="0.35">
      <c r="D6024" s="15"/>
    </row>
    <row r="6025" spans="4:4" x14ac:dyDescent="0.35">
      <c r="D6025" s="15"/>
    </row>
    <row r="6026" spans="4:4" x14ac:dyDescent="0.35">
      <c r="D6026" s="15"/>
    </row>
    <row r="6027" spans="4:4" x14ac:dyDescent="0.35">
      <c r="D6027" s="15"/>
    </row>
    <row r="6028" spans="4:4" x14ac:dyDescent="0.35">
      <c r="D6028" s="15"/>
    </row>
    <row r="6029" spans="4:4" x14ac:dyDescent="0.35">
      <c r="D6029" s="15"/>
    </row>
    <row r="6030" spans="4:4" x14ac:dyDescent="0.35">
      <c r="D6030" s="15"/>
    </row>
    <row r="6031" spans="4:4" x14ac:dyDescent="0.35">
      <c r="D6031" s="15"/>
    </row>
    <row r="6032" spans="4:4" x14ac:dyDescent="0.35">
      <c r="D6032" s="15"/>
    </row>
    <row r="6033" spans="4:4" x14ac:dyDescent="0.35">
      <c r="D6033" s="15"/>
    </row>
    <row r="6034" spans="4:4" x14ac:dyDescent="0.35">
      <c r="D6034" s="15"/>
    </row>
    <row r="6035" spans="4:4" x14ac:dyDescent="0.35">
      <c r="D6035" s="15"/>
    </row>
    <row r="6036" spans="4:4" x14ac:dyDescent="0.35">
      <c r="D6036" s="15"/>
    </row>
    <row r="6037" spans="4:4" x14ac:dyDescent="0.35">
      <c r="D6037" s="15"/>
    </row>
    <row r="6038" spans="4:4" x14ac:dyDescent="0.35">
      <c r="D6038" s="15"/>
    </row>
    <row r="6039" spans="4:4" x14ac:dyDescent="0.35">
      <c r="D6039" s="15"/>
    </row>
    <row r="6040" spans="4:4" x14ac:dyDescent="0.35">
      <c r="D6040" s="15"/>
    </row>
    <row r="6041" spans="4:4" x14ac:dyDescent="0.35">
      <c r="D6041" s="15"/>
    </row>
    <row r="6042" spans="4:4" x14ac:dyDescent="0.35">
      <c r="D6042" s="15"/>
    </row>
    <row r="6043" spans="4:4" x14ac:dyDescent="0.35">
      <c r="D6043" s="15"/>
    </row>
    <row r="6044" spans="4:4" x14ac:dyDescent="0.35">
      <c r="D6044" s="15"/>
    </row>
    <row r="6045" spans="4:4" x14ac:dyDescent="0.35">
      <c r="D6045" s="15"/>
    </row>
    <row r="6046" spans="4:4" x14ac:dyDescent="0.35">
      <c r="D6046" s="15"/>
    </row>
    <row r="6047" spans="4:4" x14ac:dyDescent="0.35">
      <c r="D6047" s="15"/>
    </row>
    <row r="6048" spans="4:4" x14ac:dyDescent="0.35">
      <c r="D6048" s="15"/>
    </row>
    <row r="6049" spans="4:4" x14ac:dyDescent="0.35">
      <c r="D6049" s="15"/>
    </row>
    <row r="6050" spans="4:4" x14ac:dyDescent="0.35">
      <c r="D6050" s="15"/>
    </row>
    <row r="6051" spans="4:4" x14ac:dyDescent="0.35">
      <c r="D6051" s="15"/>
    </row>
    <row r="6052" spans="4:4" x14ac:dyDescent="0.35">
      <c r="D6052" s="15"/>
    </row>
    <row r="6053" spans="4:4" x14ac:dyDescent="0.35">
      <c r="D6053" s="15"/>
    </row>
    <row r="6054" spans="4:4" x14ac:dyDescent="0.35">
      <c r="D6054" s="15"/>
    </row>
    <row r="6055" spans="4:4" x14ac:dyDescent="0.35">
      <c r="D6055" s="15"/>
    </row>
    <row r="6056" spans="4:4" x14ac:dyDescent="0.35">
      <c r="D6056" s="15"/>
    </row>
    <row r="6057" spans="4:4" x14ac:dyDescent="0.35">
      <c r="D6057" s="15"/>
    </row>
    <row r="6058" spans="4:4" x14ac:dyDescent="0.35">
      <c r="D6058" s="15"/>
    </row>
    <row r="6059" spans="4:4" x14ac:dyDescent="0.35">
      <c r="D6059" s="15"/>
    </row>
    <row r="6060" spans="4:4" x14ac:dyDescent="0.35">
      <c r="D6060" s="15"/>
    </row>
    <row r="6061" spans="4:4" x14ac:dyDescent="0.35">
      <c r="D6061" s="15"/>
    </row>
    <row r="6062" spans="4:4" x14ac:dyDescent="0.35">
      <c r="D6062" s="15"/>
    </row>
    <row r="6063" spans="4:4" x14ac:dyDescent="0.35">
      <c r="D6063" s="15"/>
    </row>
    <row r="6064" spans="4:4" x14ac:dyDescent="0.35">
      <c r="D6064" s="15"/>
    </row>
    <row r="6065" spans="4:4" x14ac:dyDescent="0.35">
      <c r="D6065" s="15"/>
    </row>
    <row r="6066" spans="4:4" x14ac:dyDescent="0.35">
      <c r="D6066" s="15"/>
    </row>
    <row r="6067" spans="4:4" x14ac:dyDescent="0.35">
      <c r="D6067" s="15"/>
    </row>
    <row r="6068" spans="4:4" x14ac:dyDescent="0.35">
      <c r="D6068" s="15"/>
    </row>
    <row r="6069" spans="4:4" x14ac:dyDescent="0.35">
      <c r="D6069" s="15"/>
    </row>
    <row r="6070" spans="4:4" x14ac:dyDescent="0.35">
      <c r="D6070" s="15"/>
    </row>
    <row r="6071" spans="4:4" x14ac:dyDescent="0.35">
      <c r="D6071" s="15"/>
    </row>
    <row r="6072" spans="4:4" x14ac:dyDescent="0.35">
      <c r="D6072" s="15"/>
    </row>
    <row r="6073" spans="4:4" x14ac:dyDescent="0.35">
      <c r="D6073" s="15"/>
    </row>
    <row r="6074" spans="4:4" x14ac:dyDescent="0.35">
      <c r="D6074" s="15"/>
    </row>
    <row r="6075" spans="4:4" x14ac:dyDescent="0.35">
      <c r="D6075" s="15"/>
    </row>
    <row r="6076" spans="4:4" x14ac:dyDescent="0.35">
      <c r="D6076" s="15"/>
    </row>
    <row r="6077" spans="4:4" x14ac:dyDescent="0.35">
      <c r="D6077" s="15"/>
    </row>
    <row r="6078" spans="4:4" x14ac:dyDescent="0.35">
      <c r="D6078" s="15"/>
    </row>
    <row r="6079" spans="4:4" x14ac:dyDescent="0.35">
      <c r="D6079" s="15"/>
    </row>
    <row r="6080" spans="4:4" x14ac:dyDescent="0.35">
      <c r="D6080" s="15"/>
    </row>
    <row r="6081" spans="4:4" x14ac:dyDescent="0.35">
      <c r="D6081" s="15"/>
    </row>
    <row r="6082" spans="4:4" x14ac:dyDescent="0.35">
      <c r="D6082" s="15"/>
    </row>
    <row r="6083" spans="4:4" x14ac:dyDescent="0.35">
      <c r="D6083" s="15"/>
    </row>
    <row r="6084" spans="4:4" x14ac:dyDescent="0.35">
      <c r="D6084" s="15"/>
    </row>
    <row r="6085" spans="4:4" x14ac:dyDescent="0.35">
      <c r="D6085" s="15"/>
    </row>
    <row r="6086" spans="4:4" x14ac:dyDescent="0.35">
      <c r="D6086" s="15"/>
    </row>
    <row r="6087" spans="4:4" x14ac:dyDescent="0.35">
      <c r="D6087" s="15"/>
    </row>
    <row r="6088" spans="4:4" x14ac:dyDescent="0.35">
      <c r="D6088" s="15"/>
    </row>
    <row r="6089" spans="4:4" x14ac:dyDescent="0.35">
      <c r="D6089" s="15"/>
    </row>
    <row r="6090" spans="4:4" x14ac:dyDescent="0.35">
      <c r="D6090" s="15"/>
    </row>
    <row r="6091" spans="4:4" x14ac:dyDescent="0.35">
      <c r="D6091" s="15"/>
    </row>
    <row r="6092" spans="4:4" x14ac:dyDescent="0.35">
      <c r="D6092" s="15"/>
    </row>
    <row r="6093" spans="4:4" x14ac:dyDescent="0.35">
      <c r="D6093" s="15"/>
    </row>
    <row r="6094" spans="4:4" x14ac:dyDescent="0.35">
      <c r="D6094" s="15"/>
    </row>
    <row r="6095" spans="4:4" x14ac:dyDescent="0.35">
      <c r="D6095" s="15"/>
    </row>
    <row r="6096" spans="4:4" x14ac:dyDescent="0.35">
      <c r="D6096" s="15"/>
    </row>
    <row r="6097" spans="4:4" x14ac:dyDescent="0.35">
      <c r="D6097" s="15"/>
    </row>
    <row r="6098" spans="4:4" x14ac:dyDescent="0.35">
      <c r="D6098" s="15"/>
    </row>
    <row r="6099" spans="4:4" x14ac:dyDescent="0.35">
      <c r="D6099" s="15"/>
    </row>
    <row r="6100" spans="4:4" x14ac:dyDescent="0.35">
      <c r="D6100" s="15"/>
    </row>
    <row r="6101" spans="4:4" x14ac:dyDescent="0.35">
      <c r="D6101" s="15"/>
    </row>
    <row r="6102" spans="4:4" x14ac:dyDescent="0.35">
      <c r="D6102" s="15"/>
    </row>
    <row r="6103" spans="4:4" x14ac:dyDescent="0.35">
      <c r="D6103" s="15"/>
    </row>
    <row r="6104" spans="4:4" x14ac:dyDescent="0.35">
      <c r="D6104" s="15"/>
    </row>
    <row r="6105" spans="4:4" x14ac:dyDescent="0.35">
      <c r="D6105" s="15"/>
    </row>
    <row r="6106" spans="4:4" x14ac:dyDescent="0.35">
      <c r="D6106" s="15"/>
    </row>
    <row r="6107" spans="4:4" x14ac:dyDescent="0.35">
      <c r="D6107" s="15"/>
    </row>
    <row r="6108" spans="4:4" x14ac:dyDescent="0.35">
      <c r="D6108" s="15"/>
    </row>
    <row r="6109" spans="4:4" x14ac:dyDescent="0.35">
      <c r="D6109" s="15"/>
    </row>
    <row r="6110" spans="4:4" x14ac:dyDescent="0.35">
      <c r="D6110" s="15"/>
    </row>
    <row r="6111" spans="4:4" x14ac:dyDescent="0.35">
      <c r="D6111" s="15"/>
    </row>
    <row r="6112" spans="4:4" x14ac:dyDescent="0.35">
      <c r="D6112" s="15"/>
    </row>
    <row r="6113" spans="4:4" x14ac:dyDescent="0.35">
      <c r="D6113" s="15"/>
    </row>
    <row r="6114" spans="4:4" x14ac:dyDescent="0.35">
      <c r="D6114" s="15"/>
    </row>
    <row r="6115" spans="4:4" x14ac:dyDescent="0.35">
      <c r="D6115" s="15"/>
    </row>
    <row r="6116" spans="4:4" x14ac:dyDescent="0.35">
      <c r="D6116" s="15"/>
    </row>
    <row r="6117" spans="4:4" x14ac:dyDescent="0.35">
      <c r="D6117" s="15"/>
    </row>
    <row r="6118" spans="4:4" x14ac:dyDescent="0.35">
      <c r="D6118" s="15"/>
    </row>
    <row r="6119" spans="4:4" x14ac:dyDescent="0.35">
      <c r="D6119" s="15"/>
    </row>
    <row r="6120" spans="4:4" x14ac:dyDescent="0.35">
      <c r="D6120" s="15"/>
    </row>
    <row r="6121" spans="4:4" x14ac:dyDescent="0.35">
      <c r="D6121" s="15"/>
    </row>
    <row r="6122" spans="4:4" x14ac:dyDescent="0.35">
      <c r="D6122" s="15"/>
    </row>
    <row r="6123" spans="4:4" x14ac:dyDescent="0.35">
      <c r="D6123" s="15"/>
    </row>
    <row r="6124" spans="4:4" x14ac:dyDescent="0.35">
      <c r="D6124" s="15"/>
    </row>
    <row r="6125" spans="4:4" x14ac:dyDescent="0.35">
      <c r="D6125" s="15"/>
    </row>
    <row r="6126" spans="4:4" x14ac:dyDescent="0.35">
      <c r="D6126" s="15"/>
    </row>
    <row r="6127" spans="4:4" x14ac:dyDescent="0.35">
      <c r="D6127" s="15"/>
    </row>
    <row r="6128" spans="4:4" x14ac:dyDescent="0.35">
      <c r="D6128" s="15"/>
    </row>
    <row r="6129" spans="4:4" x14ac:dyDescent="0.35">
      <c r="D6129" s="15"/>
    </row>
    <row r="6130" spans="4:4" x14ac:dyDescent="0.35">
      <c r="D6130" s="15"/>
    </row>
    <row r="6131" spans="4:4" x14ac:dyDescent="0.35">
      <c r="D6131" s="15"/>
    </row>
    <row r="6132" spans="4:4" x14ac:dyDescent="0.35">
      <c r="D6132" s="15"/>
    </row>
    <row r="6133" spans="4:4" x14ac:dyDescent="0.35">
      <c r="D6133" s="15"/>
    </row>
    <row r="6134" spans="4:4" x14ac:dyDescent="0.35">
      <c r="D6134" s="15"/>
    </row>
    <row r="6135" spans="4:4" x14ac:dyDescent="0.35">
      <c r="D6135" s="15"/>
    </row>
    <row r="6136" spans="4:4" x14ac:dyDescent="0.35">
      <c r="D6136" s="15"/>
    </row>
    <row r="6137" spans="4:4" x14ac:dyDescent="0.35">
      <c r="D6137" s="15"/>
    </row>
    <row r="6138" spans="4:4" x14ac:dyDescent="0.35">
      <c r="D6138" s="15"/>
    </row>
    <row r="6139" spans="4:4" x14ac:dyDescent="0.35">
      <c r="D6139" s="15"/>
    </row>
    <row r="6140" spans="4:4" x14ac:dyDescent="0.35">
      <c r="D6140" s="15"/>
    </row>
    <row r="6141" spans="4:4" x14ac:dyDescent="0.35">
      <c r="D6141" s="15"/>
    </row>
    <row r="6142" spans="4:4" x14ac:dyDescent="0.35">
      <c r="D6142" s="15"/>
    </row>
    <row r="6143" spans="4:4" x14ac:dyDescent="0.35">
      <c r="D6143" s="15"/>
    </row>
    <row r="6144" spans="4:4" x14ac:dyDescent="0.35">
      <c r="D6144" s="15"/>
    </row>
    <row r="6145" spans="4:4" x14ac:dyDescent="0.35">
      <c r="D6145" s="15"/>
    </row>
    <row r="6146" spans="4:4" x14ac:dyDescent="0.35">
      <c r="D6146" s="15"/>
    </row>
    <row r="6147" spans="4:4" x14ac:dyDescent="0.35">
      <c r="D6147" s="15"/>
    </row>
    <row r="6148" spans="4:4" x14ac:dyDescent="0.35">
      <c r="D6148" s="15"/>
    </row>
    <row r="6149" spans="4:4" x14ac:dyDescent="0.35">
      <c r="D6149" s="15"/>
    </row>
    <row r="6150" spans="4:4" x14ac:dyDescent="0.35">
      <c r="D6150" s="15"/>
    </row>
    <row r="6151" spans="4:4" x14ac:dyDescent="0.35">
      <c r="D6151" s="15"/>
    </row>
    <row r="6152" spans="4:4" x14ac:dyDescent="0.35">
      <c r="D6152" s="15"/>
    </row>
    <row r="6153" spans="4:4" x14ac:dyDescent="0.35">
      <c r="D6153" s="15"/>
    </row>
    <row r="6154" spans="4:4" x14ac:dyDescent="0.35">
      <c r="D6154" s="15"/>
    </row>
    <row r="6155" spans="4:4" x14ac:dyDescent="0.35">
      <c r="D6155" s="15"/>
    </row>
    <row r="6156" spans="4:4" x14ac:dyDescent="0.35">
      <c r="D6156" s="15"/>
    </row>
    <row r="6157" spans="4:4" x14ac:dyDescent="0.35">
      <c r="D6157" s="15"/>
    </row>
    <row r="6158" spans="4:4" x14ac:dyDescent="0.35">
      <c r="D6158" s="15"/>
    </row>
    <row r="6159" spans="4:4" x14ac:dyDescent="0.35">
      <c r="D6159" s="15"/>
    </row>
    <row r="6160" spans="4:4" x14ac:dyDescent="0.35">
      <c r="D6160" s="15"/>
    </row>
    <row r="6161" spans="4:4" x14ac:dyDescent="0.35">
      <c r="D6161" s="15"/>
    </row>
    <row r="6162" spans="4:4" x14ac:dyDescent="0.35">
      <c r="D6162" s="15"/>
    </row>
    <row r="6163" spans="4:4" x14ac:dyDescent="0.35">
      <c r="D6163" s="15"/>
    </row>
    <row r="6164" spans="4:4" x14ac:dyDescent="0.35">
      <c r="D6164" s="15"/>
    </row>
    <row r="6165" spans="4:4" x14ac:dyDescent="0.35">
      <c r="D6165" s="15"/>
    </row>
    <row r="6166" spans="4:4" x14ac:dyDescent="0.35">
      <c r="D6166" s="15"/>
    </row>
    <row r="6167" spans="4:4" x14ac:dyDescent="0.35">
      <c r="D6167" s="15"/>
    </row>
    <row r="6168" spans="4:4" x14ac:dyDescent="0.35">
      <c r="D6168" s="15"/>
    </row>
    <row r="6169" spans="4:4" x14ac:dyDescent="0.35">
      <c r="D6169" s="15"/>
    </row>
    <row r="6170" spans="4:4" x14ac:dyDescent="0.35">
      <c r="D6170" s="15"/>
    </row>
    <row r="6171" spans="4:4" x14ac:dyDescent="0.35">
      <c r="D6171" s="15"/>
    </row>
    <row r="6172" spans="4:4" x14ac:dyDescent="0.35">
      <c r="D6172" s="15"/>
    </row>
    <row r="6173" spans="4:4" x14ac:dyDescent="0.35">
      <c r="D6173" s="15"/>
    </row>
    <row r="6174" spans="4:4" x14ac:dyDescent="0.35">
      <c r="D6174" s="15"/>
    </row>
    <row r="6175" spans="4:4" x14ac:dyDescent="0.35">
      <c r="D6175" s="15"/>
    </row>
    <row r="6176" spans="4:4" x14ac:dyDescent="0.35">
      <c r="D6176" s="15"/>
    </row>
    <row r="6177" spans="4:4" x14ac:dyDescent="0.35">
      <c r="D6177" s="15"/>
    </row>
    <row r="6178" spans="4:4" x14ac:dyDescent="0.35">
      <c r="D6178" s="15"/>
    </row>
    <row r="6179" spans="4:4" x14ac:dyDescent="0.35">
      <c r="D6179" s="15"/>
    </row>
    <row r="6180" spans="4:4" x14ac:dyDescent="0.35">
      <c r="D6180" s="15"/>
    </row>
    <row r="6181" spans="4:4" x14ac:dyDescent="0.35">
      <c r="D6181" s="15"/>
    </row>
    <row r="6182" spans="4:4" x14ac:dyDescent="0.35">
      <c r="D6182" s="15"/>
    </row>
    <row r="6183" spans="4:4" x14ac:dyDescent="0.35">
      <c r="D6183" s="15"/>
    </row>
    <row r="6184" spans="4:4" x14ac:dyDescent="0.35">
      <c r="D6184" s="15"/>
    </row>
    <row r="6185" spans="4:4" x14ac:dyDescent="0.35">
      <c r="D6185" s="15"/>
    </row>
    <row r="6186" spans="4:4" x14ac:dyDescent="0.35">
      <c r="D6186" s="15"/>
    </row>
    <row r="6187" spans="4:4" x14ac:dyDescent="0.35">
      <c r="D6187" s="15"/>
    </row>
    <row r="6188" spans="4:4" x14ac:dyDescent="0.35">
      <c r="D6188" s="15"/>
    </row>
    <row r="6189" spans="4:4" x14ac:dyDescent="0.35">
      <c r="D6189" s="15"/>
    </row>
    <row r="6190" spans="4:4" x14ac:dyDescent="0.35">
      <c r="D6190" s="15"/>
    </row>
    <row r="6191" spans="4:4" x14ac:dyDescent="0.35">
      <c r="D6191" s="15"/>
    </row>
    <row r="6192" spans="4:4" x14ac:dyDescent="0.35">
      <c r="D6192" s="15"/>
    </row>
    <row r="6193" spans="4:4" x14ac:dyDescent="0.35">
      <c r="D6193" s="15"/>
    </row>
    <row r="6194" spans="4:4" x14ac:dyDescent="0.35">
      <c r="D6194" s="15"/>
    </row>
    <row r="6195" spans="4:4" x14ac:dyDescent="0.35">
      <c r="D6195" s="15"/>
    </row>
    <row r="6196" spans="4:4" x14ac:dyDescent="0.35">
      <c r="D6196" s="15"/>
    </row>
    <row r="6197" spans="4:4" x14ac:dyDescent="0.35">
      <c r="D6197" s="15"/>
    </row>
    <row r="6198" spans="4:4" x14ac:dyDescent="0.35">
      <c r="D6198" s="15"/>
    </row>
    <row r="6199" spans="4:4" x14ac:dyDescent="0.35">
      <c r="D6199" s="15"/>
    </row>
    <row r="6200" spans="4:4" x14ac:dyDescent="0.35">
      <c r="D6200" s="15"/>
    </row>
    <row r="6201" spans="4:4" x14ac:dyDescent="0.35">
      <c r="D6201" s="15"/>
    </row>
    <row r="6202" spans="4:4" x14ac:dyDescent="0.35">
      <c r="D6202" s="15"/>
    </row>
    <row r="6203" spans="4:4" x14ac:dyDescent="0.35">
      <c r="D6203" s="15"/>
    </row>
    <row r="6204" spans="4:4" x14ac:dyDescent="0.35">
      <c r="D6204" s="15"/>
    </row>
    <row r="6205" spans="4:4" x14ac:dyDescent="0.35">
      <c r="D6205" s="15"/>
    </row>
    <row r="6206" spans="4:4" x14ac:dyDescent="0.35">
      <c r="D6206" s="15"/>
    </row>
    <row r="6207" spans="4:4" x14ac:dyDescent="0.35">
      <c r="D6207" s="15"/>
    </row>
    <row r="6208" spans="4:4" x14ac:dyDescent="0.35">
      <c r="D6208" s="15"/>
    </row>
    <row r="6209" spans="4:4" x14ac:dyDescent="0.35">
      <c r="D6209" s="15"/>
    </row>
    <row r="6210" spans="4:4" x14ac:dyDescent="0.35">
      <c r="D6210" s="15"/>
    </row>
    <row r="6211" spans="4:4" x14ac:dyDescent="0.35">
      <c r="D6211" s="15"/>
    </row>
    <row r="6212" spans="4:4" x14ac:dyDescent="0.35">
      <c r="D6212" s="15"/>
    </row>
    <row r="6213" spans="4:4" x14ac:dyDescent="0.35">
      <c r="D6213" s="15"/>
    </row>
    <row r="6214" spans="4:4" x14ac:dyDescent="0.35">
      <c r="D6214" s="15"/>
    </row>
    <row r="6215" spans="4:4" x14ac:dyDescent="0.35">
      <c r="D6215" s="15"/>
    </row>
    <row r="6216" spans="4:4" x14ac:dyDescent="0.35">
      <c r="D6216" s="15"/>
    </row>
    <row r="6217" spans="4:4" x14ac:dyDescent="0.35">
      <c r="D6217" s="15"/>
    </row>
    <row r="6218" spans="4:4" x14ac:dyDescent="0.35">
      <c r="D6218" s="15"/>
    </row>
    <row r="6219" spans="4:4" x14ac:dyDescent="0.35">
      <c r="D6219" s="15"/>
    </row>
    <row r="6220" spans="4:4" x14ac:dyDescent="0.35">
      <c r="D6220" s="15"/>
    </row>
    <row r="6221" spans="4:4" x14ac:dyDescent="0.35">
      <c r="D6221" s="15"/>
    </row>
    <row r="6222" spans="4:4" x14ac:dyDescent="0.35">
      <c r="D6222" s="15"/>
    </row>
    <row r="6223" spans="4:4" x14ac:dyDescent="0.35">
      <c r="D6223" s="15"/>
    </row>
    <row r="6224" spans="4:4" x14ac:dyDescent="0.35">
      <c r="D6224" s="15"/>
    </row>
    <row r="6225" spans="4:4" x14ac:dyDescent="0.35">
      <c r="D6225" s="15"/>
    </row>
    <row r="6226" spans="4:4" x14ac:dyDescent="0.35">
      <c r="D6226" s="15"/>
    </row>
    <row r="6227" spans="4:4" x14ac:dyDescent="0.35">
      <c r="D6227" s="15"/>
    </row>
    <row r="6228" spans="4:4" x14ac:dyDescent="0.35">
      <c r="D6228" s="15"/>
    </row>
    <row r="6229" spans="4:4" x14ac:dyDescent="0.35">
      <c r="D6229" s="15"/>
    </row>
    <row r="6230" spans="4:4" x14ac:dyDescent="0.35">
      <c r="D6230" s="15"/>
    </row>
    <row r="6231" spans="4:4" x14ac:dyDescent="0.35">
      <c r="D6231" s="15"/>
    </row>
    <row r="6232" spans="4:4" x14ac:dyDescent="0.35">
      <c r="D6232" s="15"/>
    </row>
    <row r="6233" spans="4:4" x14ac:dyDescent="0.35">
      <c r="D6233" s="15"/>
    </row>
    <row r="6234" spans="4:4" x14ac:dyDescent="0.35">
      <c r="D6234" s="15"/>
    </row>
    <row r="6235" spans="4:4" x14ac:dyDescent="0.35">
      <c r="D6235" s="15"/>
    </row>
    <row r="6236" spans="4:4" x14ac:dyDescent="0.35">
      <c r="D6236" s="15"/>
    </row>
    <row r="6237" spans="4:4" x14ac:dyDescent="0.35">
      <c r="D6237" s="15"/>
    </row>
    <row r="6238" spans="4:4" x14ac:dyDescent="0.35">
      <c r="D6238" s="15"/>
    </row>
    <row r="6239" spans="4:4" x14ac:dyDescent="0.35">
      <c r="D6239" s="15"/>
    </row>
    <row r="6240" spans="4:4" x14ac:dyDescent="0.35">
      <c r="D6240" s="15"/>
    </row>
    <row r="6241" spans="4:4" x14ac:dyDescent="0.35">
      <c r="D6241" s="15"/>
    </row>
    <row r="6242" spans="4:4" x14ac:dyDescent="0.35">
      <c r="D6242" s="15"/>
    </row>
    <row r="6243" spans="4:4" x14ac:dyDescent="0.35">
      <c r="D6243" s="15"/>
    </row>
    <row r="6244" spans="4:4" x14ac:dyDescent="0.35">
      <c r="D6244" s="15"/>
    </row>
    <row r="6245" spans="4:4" x14ac:dyDescent="0.35">
      <c r="D6245" s="15"/>
    </row>
    <row r="6246" spans="4:4" x14ac:dyDescent="0.35">
      <c r="D6246" s="15"/>
    </row>
    <row r="6247" spans="4:4" x14ac:dyDescent="0.35">
      <c r="D6247" s="15"/>
    </row>
    <row r="6248" spans="4:4" x14ac:dyDescent="0.35">
      <c r="D6248" s="15"/>
    </row>
    <row r="6249" spans="4:4" x14ac:dyDescent="0.35">
      <c r="D6249" s="15"/>
    </row>
    <row r="6250" spans="4:4" x14ac:dyDescent="0.35">
      <c r="D6250" s="15"/>
    </row>
    <row r="6251" spans="4:4" x14ac:dyDescent="0.35">
      <c r="D6251" s="15"/>
    </row>
    <row r="6252" spans="4:4" x14ac:dyDescent="0.35">
      <c r="D6252" s="15"/>
    </row>
    <row r="6253" spans="4:4" x14ac:dyDescent="0.35">
      <c r="D6253" s="15"/>
    </row>
    <row r="6254" spans="4:4" x14ac:dyDescent="0.35">
      <c r="D6254" s="15"/>
    </row>
    <row r="6255" spans="4:4" x14ac:dyDescent="0.35">
      <c r="D6255" s="15"/>
    </row>
    <row r="6256" spans="4:4" x14ac:dyDescent="0.35">
      <c r="D6256" s="15"/>
    </row>
    <row r="6257" spans="4:4" x14ac:dyDescent="0.35">
      <c r="D6257" s="15"/>
    </row>
    <row r="6258" spans="4:4" x14ac:dyDescent="0.35">
      <c r="D6258" s="15"/>
    </row>
    <row r="6259" spans="4:4" x14ac:dyDescent="0.35">
      <c r="D6259" s="15"/>
    </row>
    <row r="6260" spans="4:4" x14ac:dyDescent="0.35">
      <c r="D6260" s="15"/>
    </row>
    <row r="6261" spans="4:4" x14ac:dyDescent="0.35">
      <c r="D6261" s="15"/>
    </row>
    <row r="6262" spans="4:4" x14ac:dyDescent="0.35">
      <c r="D6262" s="15"/>
    </row>
    <row r="6263" spans="4:4" x14ac:dyDescent="0.35">
      <c r="D6263" s="15"/>
    </row>
    <row r="6264" spans="4:4" x14ac:dyDescent="0.35">
      <c r="D6264" s="15"/>
    </row>
    <row r="6265" spans="4:4" x14ac:dyDescent="0.35">
      <c r="D6265" s="15"/>
    </row>
    <row r="6266" spans="4:4" x14ac:dyDescent="0.35">
      <c r="D6266" s="15"/>
    </row>
    <row r="6267" spans="4:4" x14ac:dyDescent="0.35">
      <c r="D6267" s="15"/>
    </row>
    <row r="6268" spans="4:4" x14ac:dyDescent="0.35">
      <c r="D6268" s="15"/>
    </row>
    <row r="6269" spans="4:4" x14ac:dyDescent="0.35">
      <c r="D6269" s="15"/>
    </row>
    <row r="6270" spans="4:4" x14ac:dyDescent="0.35">
      <c r="D6270" s="15"/>
    </row>
    <row r="6271" spans="4:4" x14ac:dyDescent="0.35">
      <c r="D6271" s="15"/>
    </row>
    <row r="6272" spans="4:4" x14ac:dyDescent="0.35">
      <c r="D6272" s="15"/>
    </row>
    <row r="6273" spans="4:4" x14ac:dyDescent="0.35">
      <c r="D6273" s="15"/>
    </row>
    <row r="6274" spans="4:4" x14ac:dyDescent="0.35">
      <c r="D6274" s="15"/>
    </row>
    <row r="6275" spans="4:4" x14ac:dyDescent="0.35">
      <c r="D6275" s="15"/>
    </row>
    <row r="6276" spans="4:4" x14ac:dyDescent="0.35">
      <c r="D6276" s="15"/>
    </row>
    <row r="6277" spans="4:4" x14ac:dyDescent="0.35">
      <c r="D6277" s="15"/>
    </row>
    <row r="6278" spans="4:4" x14ac:dyDescent="0.35">
      <c r="D6278" s="15"/>
    </row>
    <row r="6279" spans="4:4" x14ac:dyDescent="0.35">
      <c r="D6279" s="15"/>
    </row>
    <row r="6280" spans="4:4" x14ac:dyDescent="0.35">
      <c r="D6280" s="15"/>
    </row>
    <row r="6281" spans="4:4" x14ac:dyDescent="0.35">
      <c r="D6281" s="15"/>
    </row>
    <row r="6282" spans="4:4" x14ac:dyDescent="0.35">
      <c r="D6282" s="15"/>
    </row>
    <row r="6283" spans="4:4" x14ac:dyDescent="0.35">
      <c r="D6283" s="15"/>
    </row>
    <row r="6284" spans="4:4" x14ac:dyDescent="0.35">
      <c r="D6284" s="15"/>
    </row>
    <row r="6285" spans="4:4" x14ac:dyDescent="0.35">
      <c r="D6285" s="15"/>
    </row>
    <row r="6286" spans="4:4" x14ac:dyDescent="0.35">
      <c r="D6286" s="15"/>
    </row>
    <row r="6287" spans="4:4" x14ac:dyDescent="0.35">
      <c r="D6287" s="15"/>
    </row>
    <row r="6288" spans="4:4" x14ac:dyDescent="0.35">
      <c r="D6288" s="15"/>
    </row>
    <row r="6289" spans="4:4" x14ac:dyDescent="0.35">
      <c r="D6289" s="15"/>
    </row>
    <row r="6290" spans="4:4" x14ac:dyDescent="0.35">
      <c r="D6290" s="15"/>
    </row>
    <row r="6291" spans="4:4" x14ac:dyDescent="0.35">
      <c r="D6291" s="15"/>
    </row>
    <row r="6292" spans="4:4" x14ac:dyDescent="0.35">
      <c r="D6292" s="15"/>
    </row>
    <row r="6293" spans="4:4" x14ac:dyDescent="0.35">
      <c r="D6293" s="15"/>
    </row>
    <row r="6294" spans="4:4" x14ac:dyDescent="0.35">
      <c r="D6294" s="15"/>
    </row>
    <row r="6295" spans="4:4" x14ac:dyDescent="0.35">
      <c r="D6295" s="15"/>
    </row>
    <row r="6296" spans="4:4" x14ac:dyDescent="0.35">
      <c r="D6296" s="15"/>
    </row>
    <row r="6297" spans="4:4" x14ac:dyDescent="0.35">
      <c r="D6297" s="15"/>
    </row>
    <row r="6298" spans="4:4" x14ac:dyDescent="0.35">
      <c r="D6298" s="15"/>
    </row>
    <row r="6299" spans="4:4" x14ac:dyDescent="0.35">
      <c r="D6299" s="15"/>
    </row>
    <row r="6300" spans="4:4" x14ac:dyDescent="0.35">
      <c r="D6300" s="15"/>
    </row>
    <row r="6301" spans="4:4" x14ac:dyDescent="0.35">
      <c r="D6301" s="15"/>
    </row>
    <row r="6302" spans="4:4" x14ac:dyDescent="0.35">
      <c r="D6302" s="15"/>
    </row>
    <row r="6303" spans="4:4" x14ac:dyDescent="0.35">
      <c r="D6303" s="15"/>
    </row>
    <row r="6304" spans="4:4" x14ac:dyDescent="0.35">
      <c r="D6304" s="15"/>
    </row>
    <row r="6305" spans="4:4" x14ac:dyDescent="0.35">
      <c r="D6305" s="15"/>
    </row>
    <row r="6306" spans="4:4" x14ac:dyDescent="0.35">
      <c r="D6306" s="15"/>
    </row>
    <row r="6307" spans="4:4" x14ac:dyDescent="0.35">
      <c r="D6307" s="15"/>
    </row>
    <row r="6308" spans="4:4" x14ac:dyDescent="0.35">
      <c r="D6308" s="15"/>
    </row>
    <row r="6309" spans="4:4" x14ac:dyDescent="0.35">
      <c r="D6309" s="15"/>
    </row>
    <row r="6310" spans="4:4" x14ac:dyDescent="0.35">
      <c r="D6310" s="15"/>
    </row>
    <row r="6311" spans="4:4" x14ac:dyDescent="0.35">
      <c r="D6311" s="15"/>
    </row>
    <row r="6312" spans="4:4" x14ac:dyDescent="0.35">
      <c r="D6312" s="15"/>
    </row>
    <row r="6313" spans="4:4" x14ac:dyDescent="0.35">
      <c r="D6313" s="15"/>
    </row>
    <row r="6314" spans="4:4" x14ac:dyDescent="0.35">
      <c r="D6314" s="15"/>
    </row>
    <row r="6315" spans="4:4" x14ac:dyDescent="0.35">
      <c r="D6315" s="15"/>
    </row>
    <row r="6316" spans="4:4" x14ac:dyDescent="0.35">
      <c r="D6316" s="15"/>
    </row>
    <row r="6317" spans="4:4" x14ac:dyDescent="0.35">
      <c r="D6317" s="15"/>
    </row>
    <row r="6318" spans="4:4" x14ac:dyDescent="0.35">
      <c r="D6318" s="15"/>
    </row>
    <row r="6319" spans="4:4" x14ac:dyDescent="0.35">
      <c r="D6319" s="15"/>
    </row>
    <row r="6320" spans="4:4" x14ac:dyDescent="0.35">
      <c r="D6320" s="15"/>
    </row>
    <row r="6321" spans="4:4" x14ac:dyDescent="0.35">
      <c r="D6321" s="15"/>
    </row>
    <row r="6322" spans="4:4" x14ac:dyDescent="0.35">
      <c r="D6322" s="15"/>
    </row>
    <row r="6323" spans="4:4" x14ac:dyDescent="0.35">
      <c r="D6323" s="15"/>
    </row>
    <row r="6324" spans="4:4" x14ac:dyDescent="0.35">
      <c r="D6324" s="15"/>
    </row>
    <row r="6325" spans="4:4" x14ac:dyDescent="0.35">
      <c r="D6325" s="15"/>
    </row>
    <row r="6326" spans="4:4" x14ac:dyDescent="0.35">
      <c r="D6326" s="15"/>
    </row>
    <row r="6327" spans="4:4" x14ac:dyDescent="0.35">
      <c r="D6327" s="15"/>
    </row>
    <row r="6328" spans="4:4" x14ac:dyDescent="0.35">
      <c r="D6328" s="15"/>
    </row>
    <row r="6329" spans="4:4" x14ac:dyDescent="0.35">
      <c r="D6329" s="15"/>
    </row>
    <row r="6330" spans="4:4" x14ac:dyDescent="0.35">
      <c r="D6330" s="15"/>
    </row>
    <row r="6331" spans="4:4" x14ac:dyDescent="0.35">
      <c r="D6331" s="15"/>
    </row>
    <row r="6332" spans="4:4" x14ac:dyDescent="0.35">
      <c r="D6332" s="15"/>
    </row>
    <row r="6333" spans="4:4" x14ac:dyDescent="0.35">
      <c r="D6333" s="15"/>
    </row>
    <row r="6334" spans="4:4" x14ac:dyDescent="0.35">
      <c r="D6334" s="15"/>
    </row>
    <row r="6335" spans="4:4" x14ac:dyDescent="0.35">
      <c r="D6335" s="15"/>
    </row>
    <row r="6336" spans="4:4" x14ac:dyDescent="0.35">
      <c r="D6336" s="15"/>
    </row>
    <row r="6337" spans="4:4" x14ac:dyDescent="0.35">
      <c r="D6337" s="15"/>
    </row>
    <row r="6338" spans="4:4" x14ac:dyDescent="0.35">
      <c r="D6338" s="15"/>
    </row>
    <row r="6339" spans="4:4" x14ac:dyDescent="0.35">
      <c r="D6339" s="15"/>
    </row>
    <row r="6340" spans="4:4" x14ac:dyDescent="0.35">
      <c r="D6340" s="15"/>
    </row>
    <row r="6341" spans="4:4" x14ac:dyDescent="0.35">
      <c r="D6341" s="15"/>
    </row>
    <row r="6342" spans="4:4" x14ac:dyDescent="0.35">
      <c r="D6342" s="15"/>
    </row>
    <row r="6343" spans="4:4" x14ac:dyDescent="0.35">
      <c r="D6343" s="15"/>
    </row>
    <row r="6344" spans="4:4" x14ac:dyDescent="0.35">
      <c r="D6344" s="15"/>
    </row>
    <row r="6345" spans="4:4" x14ac:dyDescent="0.35">
      <c r="D6345" s="15"/>
    </row>
    <row r="6346" spans="4:4" x14ac:dyDescent="0.35">
      <c r="D6346" s="15"/>
    </row>
    <row r="6347" spans="4:4" x14ac:dyDescent="0.35">
      <c r="D6347" s="15"/>
    </row>
    <row r="6348" spans="4:4" x14ac:dyDescent="0.35">
      <c r="D6348" s="15"/>
    </row>
    <row r="6349" spans="4:4" x14ac:dyDescent="0.35">
      <c r="D6349" s="15"/>
    </row>
    <row r="6350" spans="4:4" x14ac:dyDescent="0.35">
      <c r="D6350" s="15"/>
    </row>
    <row r="6351" spans="4:4" x14ac:dyDescent="0.35">
      <c r="D6351" s="15"/>
    </row>
    <row r="6352" spans="4:4" x14ac:dyDescent="0.35">
      <c r="D6352" s="15"/>
    </row>
    <row r="6353" spans="4:4" x14ac:dyDescent="0.35">
      <c r="D6353" s="15"/>
    </row>
    <row r="6354" spans="4:4" x14ac:dyDescent="0.35">
      <c r="D6354" s="15"/>
    </row>
    <row r="6355" spans="4:4" x14ac:dyDescent="0.35">
      <c r="D6355" s="15"/>
    </row>
    <row r="6356" spans="4:4" x14ac:dyDescent="0.35">
      <c r="D6356" s="15"/>
    </row>
    <row r="6357" spans="4:4" x14ac:dyDescent="0.35">
      <c r="D6357" s="15"/>
    </row>
    <row r="6358" spans="4:4" x14ac:dyDescent="0.35">
      <c r="D6358" s="15"/>
    </row>
    <row r="6359" spans="4:4" x14ac:dyDescent="0.35">
      <c r="D6359" s="15"/>
    </row>
    <row r="6360" spans="4:4" x14ac:dyDescent="0.35">
      <c r="D6360" s="15"/>
    </row>
    <row r="6361" spans="4:4" x14ac:dyDescent="0.35">
      <c r="D6361" s="15"/>
    </row>
    <row r="6362" spans="4:4" x14ac:dyDescent="0.35">
      <c r="D6362" s="15"/>
    </row>
    <row r="6363" spans="4:4" x14ac:dyDescent="0.35">
      <c r="D6363" s="15"/>
    </row>
    <row r="6364" spans="4:4" x14ac:dyDescent="0.35">
      <c r="D6364" s="15"/>
    </row>
    <row r="6365" spans="4:4" x14ac:dyDescent="0.35">
      <c r="D6365" s="15"/>
    </row>
    <row r="6366" spans="4:4" x14ac:dyDescent="0.35">
      <c r="D6366" s="15"/>
    </row>
    <row r="6367" spans="4:4" x14ac:dyDescent="0.35">
      <c r="D6367" s="15"/>
    </row>
    <row r="6368" spans="4:4" x14ac:dyDescent="0.35">
      <c r="D6368" s="15"/>
    </row>
    <row r="6369" spans="4:4" x14ac:dyDescent="0.35">
      <c r="D6369" s="15"/>
    </row>
    <row r="6370" spans="4:4" x14ac:dyDescent="0.35">
      <c r="D6370" s="15"/>
    </row>
    <row r="6371" spans="4:4" x14ac:dyDescent="0.35">
      <c r="D6371" s="15"/>
    </row>
    <row r="6372" spans="4:4" x14ac:dyDescent="0.35">
      <c r="D6372" s="15"/>
    </row>
    <row r="6373" spans="4:4" x14ac:dyDescent="0.35">
      <c r="D6373" s="15"/>
    </row>
    <row r="6374" spans="4:4" x14ac:dyDescent="0.35">
      <c r="D6374" s="15"/>
    </row>
    <row r="6375" spans="4:4" x14ac:dyDescent="0.35">
      <c r="D6375" s="15"/>
    </row>
    <row r="6376" spans="4:4" x14ac:dyDescent="0.35">
      <c r="D6376" s="15"/>
    </row>
    <row r="6377" spans="4:4" x14ac:dyDescent="0.35">
      <c r="D6377" s="15"/>
    </row>
    <row r="6378" spans="4:4" x14ac:dyDescent="0.35">
      <c r="D6378" s="15"/>
    </row>
    <row r="6379" spans="4:4" x14ac:dyDescent="0.35">
      <c r="D6379" s="15"/>
    </row>
    <row r="6380" spans="4:4" x14ac:dyDescent="0.35">
      <c r="D6380" s="15"/>
    </row>
    <row r="6381" spans="4:4" x14ac:dyDescent="0.35">
      <c r="D6381" s="15"/>
    </row>
    <row r="6382" spans="4:4" x14ac:dyDescent="0.35">
      <c r="D6382" s="15"/>
    </row>
    <row r="6383" spans="4:4" x14ac:dyDescent="0.35">
      <c r="D6383" s="15"/>
    </row>
    <row r="6384" spans="4:4" x14ac:dyDescent="0.35">
      <c r="D6384" s="15"/>
    </row>
    <row r="6385" spans="4:4" x14ac:dyDescent="0.35">
      <c r="D6385" s="15"/>
    </row>
    <row r="6386" spans="4:4" x14ac:dyDescent="0.35">
      <c r="D6386" s="15"/>
    </row>
    <row r="6387" spans="4:4" x14ac:dyDescent="0.35">
      <c r="D6387" s="15"/>
    </row>
    <row r="6388" spans="4:4" x14ac:dyDescent="0.35">
      <c r="D6388" s="15"/>
    </row>
    <row r="6389" spans="4:4" x14ac:dyDescent="0.35">
      <c r="D6389" s="15"/>
    </row>
    <row r="6390" spans="4:4" x14ac:dyDescent="0.35">
      <c r="D6390" s="15"/>
    </row>
    <row r="6391" spans="4:4" x14ac:dyDescent="0.35">
      <c r="D6391" s="15"/>
    </row>
    <row r="6392" spans="4:4" x14ac:dyDescent="0.35">
      <c r="D6392" s="15"/>
    </row>
    <row r="6393" spans="4:4" x14ac:dyDescent="0.35">
      <c r="D6393" s="15"/>
    </row>
    <row r="6394" spans="4:4" x14ac:dyDescent="0.35">
      <c r="D6394" s="15"/>
    </row>
    <row r="6395" spans="4:4" x14ac:dyDescent="0.35">
      <c r="D6395" s="15"/>
    </row>
    <row r="6396" spans="4:4" x14ac:dyDescent="0.35">
      <c r="D6396" s="15"/>
    </row>
    <row r="6397" spans="4:4" x14ac:dyDescent="0.35">
      <c r="D6397" s="15"/>
    </row>
    <row r="6398" spans="4:4" x14ac:dyDescent="0.35">
      <c r="D6398" s="15"/>
    </row>
    <row r="6399" spans="4:4" x14ac:dyDescent="0.35">
      <c r="D6399" s="15"/>
    </row>
    <row r="6400" spans="4:4" x14ac:dyDescent="0.35">
      <c r="D6400" s="15"/>
    </row>
    <row r="6401" spans="4:4" x14ac:dyDescent="0.35">
      <c r="D6401" s="15"/>
    </row>
    <row r="6402" spans="4:4" x14ac:dyDescent="0.35">
      <c r="D6402" s="15"/>
    </row>
    <row r="6403" spans="4:4" x14ac:dyDescent="0.35">
      <c r="D6403" s="15"/>
    </row>
    <row r="6404" spans="4:4" x14ac:dyDescent="0.35">
      <c r="D6404" s="15"/>
    </row>
    <row r="6405" spans="4:4" x14ac:dyDescent="0.35">
      <c r="D6405" s="15"/>
    </row>
    <row r="6406" spans="4:4" x14ac:dyDescent="0.35">
      <c r="D6406" s="15"/>
    </row>
    <row r="6407" spans="4:4" x14ac:dyDescent="0.35">
      <c r="D6407" s="15"/>
    </row>
    <row r="6408" spans="4:4" x14ac:dyDescent="0.35">
      <c r="D6408" s="15"/>
    </row>
    <row r="6409" spans="4:4" x14ac:dyDescent="0.35">
      <c r="D6409" s="15"/>
    </row>
    <row r="6410" spans="4:4" x14ac:dyDescent="0.35">
      <c r="D6410" s="15"/>
    </row>
    <row r="6411" spans="4:4" x14ac:dyDescent="0.35">
      <c r="D6411" s="15"/>
    </row>
    <row r="6412" spans="4:4" x14ac:dyDescent="0.35">
      <c r="D6412" s="15"/>
    </row>
    <row r="6413" spans="4:4" x14ac:dyDescent="0.35">
      <c r="D6413" s="15"/>
    </row>
    <row r="6414" spans="4:4" x14ac:dyDescent="0.35">
      <c r="D6414" s="15"/>
    </row>
    <row r="6415" spans="4:4" x14ac:dyDescent="0.35">
      <c r="D6415" s="15"/>
    </row>
    <row r="6416" spans="4:4" x14ac:dyDescent="0.35">
      <c r="D6416" s="15"/>
    </row>
    <row r="6417" spans="4:4" x14ac:dyDescent="0.35">
      <c r="D6417" s="15"/>
    </row>
    <row r="6418" spans="4:4" x14ac:dyDescent="0.35">
      <c r="D6418" s="15"/>
    </row>
    <row r="6419" spans="4:4" x14ac:dyDescent="0.35">
      <c r="D6419" s="15"/>
    </row>
    <row r="6420" spans="4:4" x14ac:dyDescent="0.35">
      <c r="D6420" s="15"/>
    </row>
    <row r="6421" spans="4:4" x14ac:dyDescent="0.35">
      <c r="D6421" s="15"/>
    </row>
    <row r="6422" spans="4:4" x14ac:dyDescent="0.35">
      <c r="D6422" s="15"/>
    </row>
    <row r="6423" spans="4:4" x14ac:dyDescent="0.35">
      <c r="D6423" s="15"/>
    </row>
    <row r="6424" spans="4:4" x14ac:dyDescent="0.35">
      <c r="D6424" s="15"/>
    </row>
    <row r="6425" spans="4:4" x14ac:dyDescent="0.35">
      <c r="D6425" s="15"/>
    </row>
    <row r="6426" spans="4:4" x14ac:dyDescent="0.35">
      <c r="D6426" s="15"/>
    </row>
    <row r="6427" spans="4:4" x14ac:dyDescent="0.35">
      <c r="D6427" s="15"/>
    </row>
    <row r="6428" spans="4:4" x14ac:dyDescent="0.35">
      <c r="D6428" s="15"/>
    </row>
    <row r="6429" spans="4:4" x14ac:dyDescent="0.35">
      <c r="D6429" s="15"/>
    </row>
    <row r="6430" spans="4:4" x14ac:dyDescent="0.35">
      <c r="D6430" s="15"/>
    </row>
    <row r="6431" spans="4:4" x14ac:dyDescent="0.35">
      <c r="D6431" s="15"/>
    </row>
    <row r="6432" spans="4:4" x14ac:dyDescent="0.35">
      <c r="D6432" s="15"/>
    </row>
    <row r="6433" spans="4:4" x14ac:dyDescent="0.35">
      <c r="D6433" s="15"/>
    </row>
    <row r="6434" spans="4:4" x14ac:dyDescent="0.35">
      <c r="D6434" s="15"/>
    </row>
    <row r="6435" spans="4:4" x14ac:dyDescent="0.35">
      <c r="D6435" s="15"/>
    </row>
    <row r="6436" spans="4:4" x14ac:dyDescent="0.35">
      <c r="D6436" s="15"/>
    </row>
    <row r="6437" spans="4:4" x14ac:dyDescent="0.35">
      <c r="D6437" s="15"/>
    </row>
    <row r="6438" spans="4:4" x14ac:dyDescent="0.35">
      <c r="D6438" s="15"/>
    </row>
    <row r="6439" spans="4:4" x14ac:dyDescent="0.35">
      <c r="D6439" s="15"/>
    </row>
    <row r="6440" spans="4:4" x14ac:dyDescent="0.35">
      <c r="D6440" s="15"/>
    </row>
    <row r="6441" spans="4:4" x14ac:dyDescent="0.35">
      <c r="D6441" s="15"/>
    </row>
    <row r="6442" spans="4:4" x14ac:dyDescent="0.35">
      <c r="D6442" s="15"/>
    </row>
    <row r="6443" spans="4:4" x14ac:dyDescent="0.35">
      <c r="D6443" s="15"/>
    </row>
    <row r="6444" spans="4:4" x14ac:dyDescent="0.35">
      <c r="D6444" s="15"/>
    </row>
    <row r="6445" spans="4:4" x14ac:dyDescent="0.35">
      <c r="D6445" s="15"/>
    </row>
    <row r="6446" spans="4:4" x14ac:dyDescent="0.35">
      <c r="D6446" s="15"/>
    </row>
    <row r="6447" spans="4:4" x14ac:dyDescent="0.35">
      <c r="D6447" s="15"/>
    </row>
    <row r="6448" spans="4:4" x14ac:dyDescent="0.35">
      <c r="D6448" s="15"/>
    </row>
    <row r="6449" spans="4:4" x14ac:dyDescent="0.35">
      <c r="D6449" s="15"/>
    </row>
    <row r="6450" spans="4:4" x14ac:dyDescent="0.35">
      <c r="D6450" s="15"/>
    </row>
    <row r="6451" spans="4:4" x14ac:dyDescent="0.35">
      <c r="D6451" s="15"/>
    </row>
    <row r="6452" spans="4:4" x14ac:dyDescent="0.35">
      <c r="D6452" s="15"/>
    </row>
    <row r="6453" spans="4:4" x14ac:dyDescent="0.35">
      <c r="D6453" s="15"/>
    </row>
    <row r="6454" spans="4:4" x14ac:dyDescent="0.35">
      <c r="D6454" s="15"/>
    </row>
    <row r="6455" spans="4:4" x14ac:dyDescent="0.35">
      <c r="D6455" s="15"/>
    </row>
    <row r="6456" spans="4:4" x14ac:dyDescent="0.35">
      <c r="D6456" s="15"/>
    </row>
    <row r="6457" spans="4:4" x14ac:dyDescent="0.35">
      <c r="D6457" s="15"/>
    </row>
    <row r="6458" spans="4:4" x14ac:dyDescent="0.35">
      <c r="D6458" s="15"/>
    </row>
    <row r="6459" spans="4:4" x14ac:dyDescent="0.35">
      <c r="D6459" s="15"/>
    </row>
    <row r="6460" spans="4:4" x14ac:dyDescent="0.35">
      <c r="D6460" s="15"/>
    </row>
    <row r="6461" spans="4:4" x14ac:dyDescent="0.35">
      <c r="D6461" s="15"/>
    </row>
    <row r="6462" spans="4:4" x14ac:dyDescent="0.35">
      <c r="D6462" s="15"/>
    </row>
    <row r="6463" spans="4:4" x14ac:dyDescent="0.35">
      <c r="D6463" s="15"/>
    </row>
    <row r="6464" spans="4:4" x14ac:dyDescent="0.35">
      <c r="D6464" s="15"/>
    </row>
    <row r="6465" spans="4:4" x14ac:dyDescent="0.35">
      <c r="D6465" s="15"/>
    </row>
    <row r="6466" spans="4:4" x14ac:dyDescent="0.35">
      <c r="D6466" s="15"/>
    </row>
    <row r="6467" spans="4:4" x14ac:dyDescent="0.35">
      <c r="D6467" s="15"/>
    </row>
    <row r="6468" spans="4:4" x14ac:dyDescent="0.35">
      <c r="D6468" s="15"/>
    </row>
    <row r="6469" spans="4:4" x14ac:dyDescent="0.35">
      <c r="D6469" s="15"/>
    </row>
    <row r="6470" spans="4:4" x14ac:dyDescent="0.35">
      <c r="D6470" s="15"/>
    </row>
    <row r="6471" spans="4:4" x14ac:dyDescent="0.35">
      <c r="D6471" s="15"/>
    </row>
    <row r="6472" spans="4:4" x14ac:dyDescent="0.35">
      <c r="D6472" s="15"/>
    </row>
    <row r="6473" spans="4:4" x14ac:dyDescent="0.35">
      <c r="D6473" s="15"/>
    </row>
    <row r="6474" spans="4:4" x14ac:dyDescent="0.35">
      <c r="D6474" s="15"/>
    </row>
    <row r="6475" spans="4:4" x14ac:dyDescent="0.35">
      <c r="D6475" s="15"/>
    </row>
    <row r="6476" spans="4:4" x14ac:dyDescent="0.35">
      <c r="D6476" s="15"/>
    </row>
    <row r="6477" spans="4:4" x14ac:dyDescent="0.35">
      <c r="D6477" s="15"/>
    </row>
    <row r="6478" spans="4:4" x14ac:dyDescent="0.35">
      <c r="D6478" s="15"/>
    </row>
    <row r="6479" spans="4:4" x14ac:dyDescent="0.35">
      <c r="D6479" s="15"/>
    </row>
    <row r="6480" spans="4:4" x14ac:dyDescent="0.35">
      <c r="D6480" s="15"/>
    </row>
    <row r="6481" spans="4:4" x14ac:dyDescent="0.35">
      <c r="D6481" s="15"/>
    </row>
    <row r="6482" spans="4:4" x14ac:dyDescent="0.35">
      <c r="D6482" s="15"/>
    </row>
    <row r="6483" spans="4:4" x14ac:dyDescent="0.35">
      <c r="D6483" s="15"/>
    </row>
    <row r="6484" spans="4:4" x14ac:dyDescent="0.35">
      <c r="D6484" s="15"/>
    </row>
    <row r="6485" spans="4:4" x14ac:dyDescent="0.35">
      <c r="D6485" s="15"/>
    </row>
    <row r="6486" spans="4:4" x14ac:dyDescent="0.35">
      <c r="D6486" s="15"/>
    </row>
    <row r="6487" spans="4:4" x14ac:dyDescent="0.35">
      <c r="D6487" s="15"/>
    </row>
    <row r="6488" spans="4:4" x14ac:dyDescent="0.35">
      <c r="D6488" s="15"/>
    </row>
    <row r="6489" spans="4:4" x14ac:dyDescent="0.35">
      <c r="D6489" s="15"/>
    </row>
    <row r="6490" spans="4:4" x14ac:dyDescent="0.35">
      <c r="D6490" s="15"/>
    </row>
    <row r="6491" spans="4:4" x14ac:dyDescent="0.35">
      <c r="D6491" s="15"/>
    </row>
    <row r="6492" spans="4:4" x14ac:dyDescent="0.35">
      <c r="D6492" s="15"/>
    </row>
    <row r="6493" spans="4:4" x14ac:dyDescent="0.35">
      <c r="D6493" s="15"/>
    </row>
    <row r="6494" spans="4:4" x14ac:dyDescent="0.35">
      <c r="D6494" s="15"/>
    </row>
    <row r="6495" spans="4:4" x14ac:dyDescent="0.35">
      <c r="D6495" s="15"/>
    </row>
    <row r="6496" spans="4:4" x14ac:dyDescent="0.35">
      <c r="D6496" s="15"/>
    </row>
    <row r="6497" spans="4:4" x14ac:dyDescent="0.35">
      <c r="D6497" s="15"/>
    </row>
    <row r="6498" spans="4:4" x14ac:dyDescent="0.35">
      <c r="D6498" s="15"/>
    </row>
    <row r="6499" spans="4:4" x14ac:dyDescent="0.35">
      <c r="D6499" s="15"/>
    </row>
    <row r="6500" spans="4:4" x14ac:dyDescent="0.35">
      <c r="D6500" s="15"/>
    </row>
    <row r="6501" spans="4:4" x14ac:dyDescent="0.35">
      <c r="D6501" s="15"/>
    </row>
    <row r="6502" spans="4:4" x14ac:dyDescent="0.35">
      <c r="D6502" s="15"/>
    </row>
    <row r="6503" spans="4:4" x14ac:dyDescent="0.35">
      <c r="D6503" s="15"/>
    </row>
    <row r="6504" spans="4:4" x14ac:dyDescent="0.35">
      <c r="D6504" s="15"/>
    </row>
    <row r="6505" spans="4:4" x14ac:dyDescent="0.35">
      <c r="D6505" s="15"/>
    </row>
    <row r="6506" spans="4:4" x14ac:dyDescent="0.35">
      <c r="D6506" s="15"/>
    </row>
    <row r="6507" spans="4:4" x14ac:dyDescent="0.35">
      <c r="D6507" s="15"/>
    </row>
    <row r="6508" spans="4:4" x14ac:dyDescent="0.35">
      <c r="D6508" s="15"/>
    </row>
    <row r="6509" spans="4:4" x14ac:dyDescent="0.35">
      <c r="D6509" s="15"/>
    </row>
    <row r="6510" spans="4:4" x14ac:dyDescent="0.35">
      <c r="D6510" s="15"/>
    </row>
    <row r="6511" spans="4:4" x14ac:dyDescent="0.35">
      <c r="D6511" s="15"/>
    </row>
    <row r="6512" spans="4:4" x14ac:dyDescent="0.35">
      <c r="D6512" s="15"/>
    </row>
    <row r="6513" spans="4:4" x14ac:dyDescent="0.35">
      <c r="D6513" s="15"/>
    </row>
    <row r="6514" spans="4:4" x14ac:dyDescent="0.35">
      <c r="D6514" s="15"/>
    </row>
    <row r="6515" spans="4:4" x14ac:dyDescent="0.35">
      <c r="D6515" s="15"/>
    </row>
    <row r="6516" spans="4:4" x14ac:dyDescent="0.35">
      <c r="D6516" s="15"/>
    </row>
    <row r="6517" spans="4:4" x14ac:dyDescent="0.35">
      <c r="D6517" s="15"/>
    </row>
    <row r="6518" spans="4:4" x14ac:dyDescent="0.35">
      <c r="D6518" s="15"/>
    </row>
    <row r="6519" spans="4:4" x14ac:dyDescent="0.35">
      <c r="D6519" s="15"/>
    </row>
    <row r="6520" spans="4:4" x14ac:dyDescent="0.35">
      <c r="D6520" s="15"/>
    </row>
    <row r="6521" spans="4:4" x14ac:dyDescent="0.35">
      <c r="D6521" s="15"/>
    </row>
    <row r="6522" spans="4:4" x14ac:dyDescent="0.35">
      <c r="D6522" s="15"/>
    </row>
    <row r="6523" spans="4:4" x14ac:dyDescent="0.35">
      <c r="D6523" s="15"/>
    </row>
    <row r="6524" spans="4:4" x14ac:dyDescent="0.35">
      <c r="D6524" s="15"/>
    </row>
    <row r="6525" spans="4:4" x14ac:dyDescent="0.35">
      <c r="D6525" s="15"/>
    </row>
    <row r="6526" spans="4:4" x14ac:dyDescent="0.35">
      <c r="D6526" s="15"/>
    </row>
    <row r="6527" spans="4:4" x14ac:dyDescent="0.35">
      <c r="D6527" s="15"/>
    </row>
    <row r="6528" spans="4:4" x14ac:dyDescent="0.35">
      <c r="D6528" s="15"/>
    </row>
    <row r="6529" spans="4:4" x14ac:dyDescent="0.35">
      <c r="D6529" s="15"/>
    </row>
    <row r="6530" spans="4:4" x14ac:dyDescent="0.35">
      <c r="D6530" s="15"/>
    </row>
    <row r="6531" spans="4:4" x14ac:dyDescent="0.35">
      <c r="D6531" s="15"/>
    </row>
    <row r="6532" spans="4:4" x14ac:dyDescent="0.35">
      <c r="D6532" s="15"/>
    </row>
    <row r="6533" spans="4:4" x14ac:dyDescent="0.35">
      <c r="D6533" s="15"/>
    </row>
    <row r="6534" spans="4:4" x14ac:dyDescent="0.35">
      <c r="D6534" s="15"/>
    </row>
    <row r="6535" spans="4:4" x14ac:dyDescent="0.35">
      <c r="D6535" s="15"/>
    </row>
    <row r="6536" spans="4:4" x14ac:dyDescent="0.35">
      <c r="D6536" s="15"/>
    </row>
    <row r="6537" spans="4:4" x14ac:dyDescent="0.35">
      <c r="D6537" s="15"/>
    </row>
    <row r="6538" spans="4:4" x14ac:dyDescent="0.35">
      <c r="D6538" s="15"/>
    </row>
    <row r="6539" spans="4:4" x14ac:dyDescent="0.35">
      <c r="D6539" s="15"/>
    </row>
    <row r="6540" spans="4:4" x14ac:dyDescent="0.35">
      <c r="D6540" s="15"/>
    </row>
    <row r="6541" spans="4:4" x14ac:dyDescent="0.35">
      <c r="D6541" s="15"/>
    </row>
    <row r="6542" spans="4:4" x14ac:dyDescent="0.35">
      <c r="D6542" s="15"/>
    </row>
    <row r="6543" spans="4:4" x14ac:dyDescent="0.35">
      <c r="D6543" s="15"/>
    </row>
    <row r="6544" spans="4:4" x14ac:dyDescent="0.35">
      <c r="D6544" s="15"/>
    </row>
    <row r="6545" spans="4:4" x14ac:dyDescent="0.35">
      <c r="D6545" s="15"/>
    </row>
    <row r="6546" spans="4:4" x14ac:dyDescent="0.35">
      <c r="D6546" s="15"/>
    </row>
    <row r="6547" spans="4:4" x14ac:dyDescent="0.35">
      <c r="D6547" s="15"/>
    </row>
    <row r="6548" spans="4:4" x14ac:dyDescent="0.35">
      <c r="D6548" s="15"/>
    </row>
    <row r="6549" spans="4:4" x14ac:dyDescent="0.35">
      <c r="D6549" s="15"/>
    </row>
    <row r="6550" spans="4:4" x14ac:dyDescent="0.35">
      <c r="D6550" s="15"/>
    </row>
    <row r="6551" spans="4:4" x14ac:dyDescent="0.35">
      <c r="D6551" s="15"/>
    </row>
    <row r="6552" spans="4:4" x14ac:dyDescent="0.35">
      <c r="D6552" s="15"/>
    </row>
    <row r="6553" spans="4:4" x14ac:dyDescent="0.35">
      <c r="D6553" s="15"/>
    </row>
    <row r="6554" spans="4:4" x14ac:dyDescent="0.35">
      <c r="D6554" s="15"/>
    </row>
    <row r="6555" spans="4:4" x14ac:dyDescent="0.35">
      <c r="D6555" s="15"/>
    </row>
    <row r="6556" spans="4:4" x14ac:dyDescent="0.35">
      <c r="D6556" s="15"/>
    </row>
    <row r="6557" spans="4:4" x14ac:dyDescent="0.35">
      <c r="D6557" s="15"/>
    </row>
    <row r="6558" spans="4:4" x14ac:dyDescent="0.35">
      <c r="D6558" s="15"/>
    </row>
    <row r="6559" spans="4:4" x14ac:dyDescent="0.35">
      <c r="D6559" s="15"/>
    </row>
    <row r="6560" spans="4:4" x14ac:dyDescent="0.35">
      <c r="D6560" s="15"/>
    </row>
    <row r="6561" spans="4:4" x14ac:dyDescent="0.35">
      <c r="D6561" s="15"/>
    </row>
    <row r="6562" spans="4:4" x14ac:dyDescent="0.35">
      <c r="D6562" s="15"/>
    </row>
    <row r="6563" spans="4:4" x14ac:dyDescent="0.35">
      <c r="D6563" s="15"/>
    </row>
    <row r="6564" spans="4:4" x14ac:dyDescent="0.35">
      <c r="D6564" s="15"/>
    </row>
    <row r="6565" spans="4:4" x14ac:dyDescent="0.35">
      <c r="D6565" s="15"/>
    </row>
    <row r="6566" spans="4:4" x14ac:dyDescent="0.35">
      <c r="D6566" s="15"/>
    </row>
    <row r="6567" spans="4:4" x14ac:dyDescent="0.35">
      <c r="D6567" s="15"/>
    </row>
    <row r="6568" spans="4:4" x14ac:dyDescent="0.35">
      <c r="D6568" s="15"/>
    </row>
    <row r="6569" spans="4:4" x14ac:dyDescent="0.35">
      <c r="D6569" s="15"/>
    </row>
    <row r="6570" spans="4:4" x14ac:dyDescent="0.35">
      <c r="D6570" s="15"/>
    </row>
    <row r="6571" spans="4:4" x14ac:dyDescent="0.35">
      <c r="D6571" s="15"/>
    </row>
    <row r="6572" spans="4:4" x14ac:dyDescent="0.35">
      <c r="D6572" s="15"/>
    </row>
    <row r="6573" spans="4:4" x14ac:dyDescent="0.35">
      <c r="D6573" s="15"/>
    </row>
    <row r="6574" spans="4:4" x14ac:dyDescent="0.35">
      <c r="D6574" s="15"/>
    </row>
    <row r="6575" spans="4:4" x14ac:dyDescent="0.35">
      <c r="D6575" s="15"/>
    </row>
    <row r="6576" spans="4:4" x14ac:dyDescent="0.35">
      <c r="D6576" s="15"/>
    </row>
    <row r="6577" spans="4:4" x14ac:dyDescent="0.35">
      <c r="D6577" s="15"/>
    </row>
    <row r="6578" spans="4:4" x14ac:dyDescent="0.35">
      <c r="D6578" s="15"/>
    </row>
    <row r="6579" spans="4:4" x14ac:dyDescent="0.35">
      <c r="D6579" s="15"/>
    </row>
    <row r="6580" spans="4:4" x14ac:dyDescent="0.35">
      <c r="D6580" s="15"/>
    </row>
    <row r="6581" spans="4:4" x14ac:dyDescent="0.35">
      <c r="D6581" s="15"/>
    </row>
    <row r="6582" spans="4:4" x14ac:dyDescent="0.35">
      <c r="D6582" s="15"/>
    </row>
    <row r="6583" spans="4:4" x14ac:dyDescent="0.35">
      <c r="D6583" s="15"/>
    </row>
    <row r="6584" spans="4:4" x14ac:dyDescent="0.35">
      <c r="D6584" s="15"/>
    </row>
    <row r="6585" spans="4:4" x14ac:dyDescent="0.35">
      <c r="D6585" s="15"/>
    </row>
    <row r="6586" spans="4:4" x14ac:dyDescent="0.35">
      <c r="D6586" s="15"/>
    </row>
    <row r="6587" spans="4:4" x14ac:dyDescent="0.35">
      <c r="D6587" s="15"/>
    </row>
    <row r="6588" spans="4:4" x14ac:dyDescent="0.35">
      <c r="D6588" s="15"/>
    </row>
    <row r="6589" spans="4:4" x14ac:dyDescent="0.35">
      <c r="D6589" s="15"/>
    </row>
    <row r="6590" spans="4:4" x14ac:dyDescent="0.35">
      <c r="D6590" s="15"/>
    </row>
    <row r="6591" spans="4:4" x14ac:dyDescent="0.35">
      <c r="D6591" s="15"/>
    </row>
    <row r="6592" spans="4:4" x14ac:dyDescent="0.35">
      <c r="D6592" s="15"/>
    </row>
    <row r="6593" spans="4:4" x14ac:dyDescent="0.35">
      <c r="D6593" s="15"/>
    </row>
    <row r="6594" spans="4:4" x14ac:dyDescent="0.35">
      <c r="D6594" s="15"/>
    </row>
    <row r="6595" spans="4:4" x14ac:dyDescent="0.35">
      <c r="D6595" s="15"/>
    </row>
    <row r="6596" spans="4:4" x14ac:dyDescent="0.35">
      <c r="D6596" s="15"/>
    </row>
    <row r="6597" spans="4:4" x14ac:dyDescent="0.35">
      <c r="D6597" s="15"/>
    </row>
    <row r="6598" spans="4:4" x14ac:dyDescent="0.35">
      <c r="D6598" s="15"/>
    </row>
    <row r="6599" spans="4:4" x14ac:dyDescent="0.35">
      <c r="D6599" s="15"/>
    </row>
    <row r="6600" spans="4:4" x14ac:dyDescent="0.35">
      <c r="D6600" s="15"/>
    </row>
    <row r="6601" spans="4:4" x14ac:dyDescent="0.35">
      <c r="D6601" s="15"/>
    </row>
    <row r="6602" spans="4:4" x14ac:dyDescent="0.35">
      <c r="D6602" s="15"/>
    </row>
    <row r="6603" spans="4:4" x14ac:dyDescent="0.35">
      <c r="D6603" s="15"/>
    </row>
    <row r="6604" spans="4:4" x14ac:dyDescent="0.35">
      <c r="D6604" s="15"/>
    </row>
    <row r="6605" spans="4:4" x14ac:dyDescent="0.35">
      <c r="D6605" s="15"/>
    </row>
    <row r="6606" spans="4:4" x14ac:dyDescent="0.35">
      <c r="D6606" s="15"/>
    </row>
    <row r="6607" spans="4:4" x14ac:dyDescent="0.35">
      <c r="D6607" s="15"/>
    </row>
    <row r="6608" spans="4:4" x14ac:dyDescent="0.35">
      <c r="D6608" s="15"/>
    </row>
    <row r="6609" spans="4:4" x14ac:dyDescent="0.35">
      <c r="D6609" s="15"/>
    </row>
    <row r="6610" spans="4:4" x14ac:dyDescent="0.35">
      <c r="D6610" s="15"/>
    </row>
    <row r="6611" spans="4:4" x14ac:dyDescent="0.35">
      <c r="D6611" s="15"/>
    </row>
    <row r="6612" spans="4:4" x14ac:dyDescent="0.35">
      <c r="D6612" s="15"/>
    </row>
    <row r="6613" spans="4:4" x14ac:dyDescent="0.35">
      <c r="D6613" s="15"/>
    </row>
    <row r="6614" spans="4:4" x14ac:dyDescent="0.35">
      <c r="D6614" s="15"/>
    </row>
    <row r="6615" spans="4:4" x14ac:dyDescent="0.35">
      <c r="D6615" s="15"/>
    </row>
    <row r="6616" spans="4:4" x14ac:dyDescent="0.35">
      <c r="D6616" s="15"/>
    </row>
    <row r="6617" spans="4:4" x14ac:dyDescent="0.35">
      <c r="D6617" s="15"/>
    </row>
    <row r="6618" spans="4:4" x14ac:dyDescent="0.35">
      <c r="D6618" s="15"/>
    </row>
    <row r="6619" spans="4:4" x14ac:dyDescent="0.35">
      <c r="D6619" s="15"/>
    </row>
    <row r="6620" spans="4:4" x14ac:dyDescent="0.35">
      <c r="D6620" s="15"/>
    </row>
    <row r="6621" spans="4:4" x14ac:dyDescent="0.35">
      <c r="D6621" s="15"/>
    </row>
    <row r="6622" spans="4:4" x14ac:dyDescent="0.35">
      <c r="D6622" s="15"/>
    </row>
    <row r="6623" spans="4:4" x14ac:dyDescent="0.35">
      <c r="D6623" s="15"/>
    </row>
    <row r="6624" spans="4:4" x14ac:dyDescent="0.35">
      <c r="D6624" s="15"/>
    </row>
    <row r="6625" spans="4:4" x14ac:dyDescent="0.35">
      <c r="D6625" s="15"/>
    </row>
    <row r="6626" spans="4:4" x14ac:dyDescent="0.35">
      <c r="D6626" s="15"/>
    </row>
    <row r="6627" spans="4:4" x14ac:dyDescent="0.35">
      <c r="D6627" s="15"/>
    </row>
    <row r="6628" spans="4:4" x14ac:dyDescent="0.35">
      <c r="D6628" s="15"/>
    </row>
    <row r="6629" spans="4:4" x14ac:dyDescent="0.35">
      <c r="D6629" s="15"/>
    </row>
    <row r="6630" spans="4:4" x14ac:dyDescent="0.35">
      <c r="D6630" s="15"/>
    </row>
    <row r="6631" spans="4:4" x14ac:dyDescent="0.35">
      <c r="D6631" s="15"/>
    </row>
    <row r="6632" spans="4:4" x14ac:dyDescent="0.35">
      <c r="D6632" s="15"/>
    </row>
    <row r="6633" spans="4:4" x14ac:dyDescent="0.35">
      <c r="D6633" s="15"/>
    </row>
    <row r="6634" spans="4:4" x14ac:dyDescent="0.35">
      <c r="D6634" s="15"/>
    </row>
    <row r="6635" spans="4:4" x14ac:dyDescent="0.35">
      <c r="D6635" s="15"/>
    </row>
    <row r="6636" spans="4:4" x14ac:dyDescent="0.35">
      <c r="D6636" s="15"/>
    </row>
    <row r="6637" spans="4:4" x14ac:dyDescent="0.35">
      <c r="D6637" s="15"/>
    </row>
    <row r="6638" spans="4:4" x14ac:dyDescent="0.35">
      <c r="D6638" s="15"/>
    </row>
    <row r="6639" spans="4:4" x14ac:dyDescent="0.35">
      <c r="D6639" s="15"/>
    </row>
    <row r="6640" spans="4:4" x14ac:dyDescent="0.35">
      <c r="D6640" s="15"/>
    </row>
    <row r="6641" spans="4:4" x14ac:dyDescent="0.35">
      <c r="D6641" s="15"/>
    </row>
    <row r="6642" spans="4:4" x14ac:dyDescent="0.35">
      <c r="D6642" s="15"/>
    </row>
    <row r="6643" spans="4:4" x14ac:dyDescent="0.35">
      <c r="D6643" s="15"/>
    </row>
    <row r="6644" spans="4:4" x14ac:dyDescent="0.35">
      <c r="D6644" s="15"/>
    </row>
    <row r="6645" spans="4:4" x14ac:dyDescent="0.35">
      <c r="D6645" s="15"/>
    </row>
    <row r="6646" spans="4:4" x14ac:dyDescent="0.35">
      <c r="D6646" s="15"/>
    </row>
    <row r="6647" spans="4:4" x14ac:dyDescent="0.35">
      <c r="D6647" s="15"/>
    </row>
    <row r="6648" spans="4:4" x14ac:dyDescent="0.35">
      <c r="D6648" s="15"/>
    </row>
    <row r="6649" spans="4:4" x14ac:dyDescent="0.35">
      <c r="D6649" s="15"/>
    </row>
    <row r="6650" spans="4:4" x14ac:dyDescent="0.35">
      <c r="D6650" s="15"/>
    </row>
    <row r="6651" spans="4:4" x14ac:dyDescent="0.35">
      <c r="D6651" s="15"/>
    </row>
    <row r="6652" spans="4:4" x14ac:dyDescent="0.35">
      <c r="D6652" s="15"/>
    </row>
    <row r="6653" spans="4:4" x14ac:dyDescent="0.35">
      <c r="D6653" s="15"/>
    </row>
    <row r="6654" spans="4:4" x14ac:dyDescent="0.35">
      <c r="D6654" s="15"/>
    </row>
    <row r="6655" spans="4:4" x14ac:dyDescent="0.35">
      <c r="D6655" s="15"/>
    </row>
    <row r="6656" spans="4:4" x14ac:dyDescent="0.35">
      <c r="D6656" s="15"/>
    </row>
    <row r="6657" spans="4:4" x14ac:dyDescent="0.35">
      <c r="D6657" s="15"/>
    </row>
    <row r="6658" spans="4:4" x14ac:dyDescent="0.35">
      <c r="D6658" s="15"/>
    </row>
    <row r="6659" spans="4:4" x14ac:dyDescent="0.35">
      <c r="D6659" s="15"/>
    </row>
    <row r="6660" spans="4:4" x14ac:dyDescent="0.35">
      <c r="D6660" s="15"/>
    </row>
    <row r="6661" spans="4:4" x14ac:dyDescent="0.35">
      <c r="D6661" s="15"/>
    </row>
    <row r="6662" spans="4:4" x14ac:dyDescent="0.35">
      <c r="D6662" s="15"/>
    </row>
    <row r="6663" spans="4:4" x14ac:dyDescent="0.35">
      <c r="D6663" s="15"/>
    </row>
    <row r="6664" spans="4:4" x14ac:dyDescent="0.35">
      <c r="D6664" s="15"/>
    </row>
    <row r="6665" spans="4:4" x14ac:dyDescent="0.35">
      <c r="D6665" s="15"/>
    </row>
    <row r="6666" spans="4:4" x14ac:dyDescent="0.35">
      <c r="D6666" s="15"/>
    </row>
    <row r="6667" spans="4:4" x14ac:dyDescent="0.35">
      <c r="D6667" s="15"/>
    </row>
    <row r="6668" spans="4:4" x14ac:dyDescent="0.35">
      <c r="D6668" s="15"/>
    </row>
    <row r="6669" spans="4:4" x14ac:dyDescent="0.35">
      <c r="D6669" s="15"/>
    </row>
    <row r="6670" spans="4:4" x14ac:dyDescent="0.35">
      <c r="D6670" s="15"/>
    </row>
    <row r="6671" spans="4:4" x14ac:dyDescent="0.35">
      <c r="D6671" s="15"/>
    </row>
    <row r="6672" spans="4:4" x14ac:dyDescent="0.35">
      <c r="D6672" s="15"/>
    </row>
    <row r="6673" spans="4:4" x14ac:dyDescent="0.35">
      <c r="D6673" s="15"/>
    </row>
    <row r="6674" spans="4:4" x14ac:dyDescent="0.35">
      <c r="D6674" s="15"/>
    </row>
    <row r="6675" spans="4:4" x14ac:dyDescent="0.35">
      <c r="D6675" s="15"/>
    </row>
    <row r="6676" spans="4:4" x14ac:dyDescent="0.35">
      <c r="D6676" s="15"/>
    </row>
    <row r="6677" spans="4:4" x14ac:dyDescent="0.35">
      <c r="D6677" s="15"/>
    </row>
    <row r="6678" spans="4:4" x14ac:dyDescent="0.35">
      <c r="D6678" s="15"/>
    </row>
    <row r="6679" spans="4:4" x14ac:dyDescent="0.35">
      <c r="D6679" s="15"/>
    </row>
    <row r="6680" spans="4:4" x14ac:dyDescent="0.35">
      <c r="D6680" s="15"/>
    </row>
    <row r="6681" spans="4:4" x14ac:dyDescent="0.35">
      <c r="D6681" s="15"/>
    </row>
    <row r="6682" spans="4:4" x14ac:dyDescent="0.35">
      <c r="D6682" s="15"/>
    </row>
    <row r="6683" spans="4:4" x14ac:dyDescent="0.35">
      <c r="D6683" s="15"/>
    </row>
    <row r="6684" spans="4:4" x14ac:dyDescent="0.35">
      <c r="D6684" s="15"/>
    </row>
    <row r="6685" spans="4:4" x14ac:dyDescent="0.35">
      <c r="D6685" s="15"/>
    </row>
    <row r="6686" spans="4:4" x14ac:dyDescent="0.35">
      <c r="D6686" s="15"/>
    </row>
    <row r="6687" spans="4:4" x14ac:dyDescent="0.35">
      <c r="D6687" s="15"/>
    </row>
    <row r="6688" spans="4:4" x14ac:dyDescent="0.35">
      <c r="D6688" s="15"/>
    </row>
    <row r="6689" spans="4:4" x14ac:dyDescent="0.35">
      <c r="D6689" s="15"/>
    </row>
    <row r="6690" spans="4:4" x14ac:dyDescent="0.35">
      <c r="D6690" s="15"/>
    </row>
    <row r="6691" spans="4:4" x14ac:dyDescent="0.35">
      <c r="D6691" s="15"/>
    </row>
    <row r="6692" spans="4:4" x14ac:dyDescent="0.35">
      <c r="D6692" s="15"/>
    </row>
    <row r="6693" spans="4:4" x14ac:dyDescent="0.35">
      <c r="D6693" s="15"/>
    </row>
    <row r="6694" spans="4:4" x14ac:dyDescent="0.35">
      <c r="D6694" s="15"/>
    </row>
    <row r="6695" spans="4:4" x14ac:dyDescent="0.35">
      <c r="D6695" s="15"/>
    </row>
    <row r="6696" spans="4:4" x14ac:dyDescent="0.35">
      <c r="D6696" s="15"/>
    </row>
    <row r="6697" spans="4:4" x14ac:dyDescent="0.35">
      <c r="D6697" s="15"/>
    </row>
    <row r="6698" spans="4:4" x14ac:dyDescent="0.35">
      <c r="D6698" s="15"/>
    </row>
    <row r="6699" spans="4:4" x14ac:dyDescent="0.35">
      <c r="D6699" s="15"/>
    </row>
    <row r="6700" spans="4:4" x14ac:dyDescent="0.35">
      <c r="D6700" s="15"/>
    </row>
    <row r="6701" spans="4:4" x14ac:dyDescent="0.35">
      <c r="D6701" s="15"/>
    </row>
    <row r="6702" spans="4:4" x14ac:dyDescent="0.35">
      <c r="D6702" s="15"/>
    </row>
    <row r="6703" spans="4:4" x14ac:dyDescent="0.35">
      <c r="D6703" s="15"/>
    </row>
    <row r="6704" spans="4:4" x14ac:dyDescent="0.35">
      <c r="D6704" s="15"/>
    </row>
    <row r="6705" spans="4:4" x14ac:dyDescent="0.35">
      <c r="D6705" s="15"/>
    </row>
    <row r="6706" spans="4:4" x14ac:dyDescent="0.35">
      <c r="D6706" s="15"/>
    </row>
    <row r="6707" spans="4:4" x14ac:dyDescent="0.35">
      <c r="D6707" s="15"/>
    </row>
    <row r="6708" spans="4:4" x14ac:dyDescent="0.35">
      <c r="D6708" s="15"/>
    </row>
    <row r="6709" spans="4:4" x14ac:dyDescent="0.35">
      <c r="D6709" s="15"/>
    </row>
    <row r="6710" spans="4:4" x14ac:dyDescent="0.35">
      <c r="D6710" s="15"/>
    </row>
    <row r="6711" spans="4:4" x14ac:dyDescent="0.35">
      <c r="D6711" s="15"/>
    </row>
    <row r="6712" spans="4:4" x14ac:dyDescent="0.35">
      <c r="D6712" s="15"/>
    </row>
    <row r="6713" spans="4:4" x14ac:dyDescent="0.35">
      <c r="D6713" s="15"/>
    </row>
    <row r="6714" spans="4:4" x14ac:dyDescent="0.35">
      <c r="D6714" s="15"/>
    </row>
    <row r="6715" spans="4:4" x14ac:dyDescent="0.35">
      <c r="D6715" s="15"/>
    </row>
    <row r="6716" spans="4:4" x14ac:dyDescent="0.35">
      <c r="D6716" s="15"/>
    </row>
    <row r="6717" spans="4:4" x14ac:dyDescent="0.35">
      <c r="D6717" s="15"/>
    </row>
    <row r="6718" spans="4:4" x14ac:dyDescent="0.35">
      <c r="D6718" s="15"/>
    </row>
    <row r="6719" spans="4:4" x14ac:dyDescent="0.35">
      <c r="D6719" s="15"/>
    </row>
    <row r="6720" spans="4:4" x14ac:dyDescent="0.35">
      <c r="D6720" s="15"/>
    </row>
    <row r="6721" spans="4:4" x14ac:dyDescent="0.35">
      <c r="D6721" s="15"/>
    </row>
    <row r="6722" spans="4:4" x14ac:dyDescent="0.35">
      <c r="D6722" s="15"/>
    </row>
    <row r="6723" spans="4:4" x14ac:dyDescent="0.35">
      <c r="D6723" s="15"/>
    </row>
    <row r="6724" spans="4:4" x14ac:dyDescent="0.35">
      <c r="D6724" s="15"/>
    </row>
    <row r="6725" spans="4:4" x14ac:dyDescent="0.35">
      <c r="D6725" s="15"/>
    </row>
    <row r="6726" spans="4:4" x14ac:dyDescent="0.35">
      <c r="D6726" s="15"/>
    </row>
    <row r="6727" spans="4:4" x14ac:dyDescent="0.35">
      <c r="D6727" s="15"/>
    </row>
    <row r="6728" spans="4:4" x14ac:dyDescent="0.35">
      <c r="D6728" s="15"/>
    </row>
    <row r="6729" spans="4:4" x14ac:dyDescent="0.35">
      <c r="D6729" s="15"/>
    </row>
    <row r="6730" spans="4:4" x14ac:dyDescent="0.35">
      <c r="D6730" s="15"/>
    </row>
    <row r="6731" spans="4:4" x14ac:dyDescent="0.35">
      <c r="D6731" s="15"/>
    </row>
    <row r="6732" spans="4:4" x14ac:dyDescent="0.35">
      <c r="D6732" s="15"/>
    </row>
    <row r="6733" spans="4:4" x14ac:dyDescent="0.35">
      <c r="D6733" s="15"/>
    </row>
    <row r="6734" spans="4:4" x14ac:dyDescent="0.35">
      <c r="D6734" s="15"/>
    </row>
    <row r="6735" spans="4:4" x14ac:dyDescent="0.35">
      <c r="D6735" s="15"/>
    </row>
    <row r="6736" spans="4:4" x14ac:dyDescent="0.35">
      <c r="D6736" s="15"/>
    </row>
    <row r="6737" spans="4:4" x14ac:dyDescent="0.35">
      <c r="D6737" s="15"/>
    </row>
    <row r="6738" spans="4:4" x14ac:dyDescent="0.35">
      <c r="D6738" s="15"/>
    </row>
    <row r="6739" spans="4:4" x14ac:dyDescent="0.35">
      <c r="D6739" s="15"/>
    </row>
    <row r="6740" spans="4:4" x14ac:dyDescent="0.35">
      <c r="D6740" s="15"/>
    </row>
    <row r="6741" spans="4:4" x14ac:dyDescent="0.35">
      <c r="D6741" s="15"/>
    </row>
    <row r="6742" spans="4:4" x14ac:dyDescent="0.35">
      <c r="D6742" s="15"/>
    </row>
    <row r="6743" spans="4:4" x14ac:dyDescent="0.35">
      <c r="D6743" s="15"/>
    </row>
    <row r="6744" spans="4:4" x14ac:dyDescent="0.35">
      <c r="D6744" s="15"/>
    </row>
    <row r="6745" spans="4:4" x14ac:dyDescent="0.35">
      <c r="D6745" s="15"/>
    </row>
    <row r="6746" spans="4:4" x14ac:dyDescent="0.35">
      <c r="D6746" s="15"/>
    </row>
    <row r="6747" spans="4:4" x14ac:dyDescent="0.35">
      <c r="D6747" s="15"/>
    </row>
    <row r="6748" spans="4:4" x14ac:dyDescent="0.35">
      <c r="D6748" s="15"/>
    </row>
    <row r="6749" spans="4:4" x14ac:dyDescent="0.35">
      <c r="D6749" s="15"/>
    </row>
    <row r="6750" spans="4:4" x14ac:dyDescent="0.35">
      <c r="D6750" s="15"/>
    </row>
    <row r="6751" spans="4:4" x14ac:dyDescent="0.35">
      <c r="D6751" s="15"/>
    </row>
    <row r="6752" spans="4:4" x14ac:dyDescent="0.35">
      <c r="D6752" s="15"/>
    </row>
    <row r="6753" spans="4:4" x14ac:dyDescent="0.35">
      <c r="D6753" s="15"/>
    </row>
    <row r="6754" spans="4:4" x14ac:dyDescent="0.35">
      <c r="D6754" s="15"/>
    </row>
    <row r="6755" spans="4:4" x14ac:dyDescent="0.35">
      <c r="D6755" s="15"/>
    </row>
    <row r="6756" spans="4:4" x14ac:dyDescent="0.35">
      <c r="D6756" s="15"/>
    </row>
    <row r="6757" spans="4:4" x14ac:dyDescent="0.35">
      <c r="D6757" s="15"/>
    </row>
    <row r="6758" spans="4:4" x14ac:dyDescent="0.35">
      <c r="D6758" s="15"/>
    </row>
    <row r="6759" spans="4:4" x14ac:dyDescent="0.35">
      <c r="D6759" s="15"/>
    </row>
    <row r="6760" spans="4:4" x14ac:dyDescent="0.35">
      <c r="D6760" s="15"/>
    </row>
    <row r="6761" spans="4:4" x14ac:dyDescent="0.35">
      <c r="D6761" s="15"/>
    </row>
    <row r="6762" spans="4:4" x14ac:dyDescent="0.35">
      <c r="D6762" s="15"/>
    </row>
    <row r="6763" spans="4:4" x14ac:dyDescent="0.35">
      <c r="D6763" s="15"/>
    </row>
    <row r="6764" spans="4:4" x14ac:dyDescent="0.35">
      <c r="D6764" s="15"/>
    </row>
    <row r="6765" spans="4:4" x14ac:dyDescent="0.35">
      <c r="D6765" s="15"/>
    </row>
    <row r="6766" spans="4:4" x14ac:dyDescent="0.35">
      <c r="D6766" s="15"/>
    </row>
    <row r="6767" spans="4:4" x14ac:dyDescent="0.35">
      <c r="D6767" s="15"/>
    </row>
    <row r="6768" spans="4:4" x14ac:dyDescent="0.35">
      <c r="D6768" s="15"/>
    </row>
    <row r="6769" spans="4:4" x14ac:dyDescent="0.35">
      <c r="D6769" s="15"/>
    </row>
    <row r="6770" spans="4:4" x14ac:dyDescent="0.35">
      <c r="D6770" s="15"/>
    </row>
    <row r="6771" spans="4:4" x14ac:dyDescent="0.35">
      <c r="D6771" s="15"/>
    </row>
    <row r="6772" spans="4:4" x14ac:dyDescent="0.35">
      <c r="D6772" s="15"/>
    </row>
    <row r="6773" spans="4:4" x14ac:dyDescent="0.35">
      <c r="D6773" s="15"/>
    </row>
    <row r="6774" spans="4:4" x14ac:dyDescent="0.35">
      <c r="D6774" s="15"/>
    </row>
    <row r="6775" spans="4:4" x14ac:dyDescent="0.35">
      <c r="D6775" s="15"/>
    </row>
    <row r="6776" spans="4:4" x14ac:dyDescent="0.35">
      <c r="D6776" s="15"/>
    </row>
    <row r="6777" spans="4:4" x14ac:dyDescent="0.35">
      <c r="D6777" s="15"/>
    </row>
    <row r="6778" spans="4:4" x14ac:dyDescent="0.35">
      <c r="D6778" s="15"/>
    </row>
    <row r="6779" spans="4:4" x14ac:dyDescent="0.35">
      <c r="D6779" s="15"/>
    </row>
    <row r="6780" spans="4:4" x14ac:dyDescent="0.35">
      <c r="D6780" s="15"/>
    </row>
    <row r="6781" spans="4:4" x14ac:dyDescent="0.35">
      <c r="D6781" s="15"/>
    </row>
    <row r="6782" spans="4:4" x14ac:dyDescent="0.35">
      <c r="D6782" s="15"/>
    </row>
    <row r="6783" spans="4:4" x14ac:dyDescent="0.35">
      <c r="D6783" s="15"/>
    </row>
    <row r="6784" spans="4:4" x14ac:dyDescent="0.35">
      <c r="D6784" s="15"/>
    </row>
    <row r="6785" spans="4:4" x14ac:dyDescent="0.35">
      <c r="D6785" s="15"/>
    </row>
    <row r="6786" spans="4:4" x14ac:dyDescent="0.35">
      <c r="D6786" s="15"/>
    </row>
    <row r="6787" spans="4:4" x14ac:dyDescent="0.35">
      <c r="D6787" s="15"/>
    </row>
    <row r="6788" spans="4:4" x14ac:dyDescent="0.35">
      <c r="D6788" s="15"/>
    </row>
    <row r="6789" spans="4:4" x14ac:dyDescent="0.35">
      <c r="D6789" s="15"/>
    </row>
    <row r="6790" spans="4:4" x14ac:dyDescent="0.35">
      <c r="D6790" s="15"/>
    </row>
    <row r="6791" spans="4:4" x14ac:dyDescent="0.35">
      <c r="D6791" s="15"/>
    </row>
    <row r="6792" spans="4:4" x14ac:dyDescent="0.35">
      <c r="D6792" s="15"/>
    </row>
    <row r="6793" spans="4:4" x14ac:dyDescent="0.35">
      <c r="D6793" s="15"/>
    </row>
    <row r="6794" spans="4:4" x14ac:dyDescent="0.35">
      <c r="D6794" s="15"/>
    </row>
    <row r="6795" spans="4:4" x14ac:dyDescent="0.35">
      <c r="D6795" s="15"/>
    </row>
    <row r="6796" spans="4:4" x14ac:dyDescent="0.35">
      <c r="D6796" s="15"/>
    </row>
    <row r="6797" spans="4:4" x14ac:dyDescent="0.35">
      <c r="D6797" s="15"/>
    </row>
    <row r="6798" spans="4:4" x14ac:dyDescent="0.35">
      <c r="D6798" s="15"/>
    </row>
    <row r="6799" spans="4:4" x14ac:dyDescent="0.35">
      <c r="D6799" s="15"/>
    </row>
    <row r="6800" spans="4:4" x14ac:dyDescent="0.35">
      <c r="D6800" s="15"/>
    </row>
    <row r="6801" spans="4:4" x14ac:dyDescent="0.35">
      <c r="D6801" s="15"/>
    </row>
    <row r="6802" spans="4:4" x14ac:dyDescent="0.35">
      <c r="D6802" s="15"/>
    </row>
    <row r="6803" spans="4:4" x14ac:dyDescent="0.35">
      <c r="D6803" s="15"/>
    </row>
    <row r="6804" spans="4:4" x14ac:dyDescent="0.35">
      <c r="D6804" s="15"/>
    </row>
    <row r="6805" spans="4:4" x14ac:dyDescent="0.35">
      <c r="D6805" s="15"/>
    </row>
    <row r="6806" spans="4:4" x14ac:dyDescent="0.35">
      <c r="D6806" s="15"/>
    </row>
    <row r="6807" spans="4:4" x14ac:dyDescent="0.35">
      <c r="D6807" s="15"/>
    </row>
    <row r="6808" spans="4:4" x14ac:dyDescent="0.35">
      <c r="D6808" s="15"/>
    </row>
    <row r="6809" spans="4:4" x14ac:dyDescent="0.35">
      <c r="D6809" s="15"/>
    </row>
    <row r="6810" spans="4:4" x14ac:dyDescent="0.35">
      <c r="D6810" s="15"/>
    </row>
    <row r="6811" spans="4:4" x14ac:dyDescent="0.35">
      <c r="D6811" s="15"/>
    </row>
    <row r="6812" spans="4:4" x14ac:dyDescent="0.35">
      <c r="D6812" s="15"/>
    </row>
    <row r="6813" spans="4:4" x14ac:dyDescent="0.35">
      <c r="D6813" s="15"/>
    </row>
    <row r="6814" spans="4:4" x14ac:dyDescent="0.35">
      <c r="D6814" s="15"/>
    </row>
    <row r="6815" spans="4:4" x14ac:dyDescent="0.35">
      <c r="D6815" s="15"/>
    </row>
    <row r="6816" spans="4:4" x14ac:dyDescent="0.35">
      <c r="D6816" s="15"/>
    </row>
    <row r="6817" spans="4:4" x14ac:dyDescent="0.35">
      <c r="D6817" s="15"/>
    </row>
    <row r="6818" spans="4:4" x14ac:dyDescent="0.35">
      <c r="D6818" s="15"/>
    </row>
    <row r="6819" spans="4:4" x14ac:dyDescent="0.35">
      <c r="D6819" s="15"/>
    </row>
    <row r="6820" spans="4:4" x14ac:dyDescent="0.35">
      <c r="D6820" s="15"/>
    </row>
    <row r="6821" spans="4:4" x14ac:dyDescent="0.35">
      <c r="D6821" s="15"/>
    </row>
    <row r="6822" spans="4:4" x14ac:dyDescent="0.35">
      <c r="D6822" s="15"/>
    </row>
    <row r="6823" spans="4:4" x14ac:dyDescent="0.35">
      <c r="D6823" s="15"/>
    </row>
    <row r="6824" spans="4:4" x14ac:dyDescent="0.35">
      <c r="D6824" s="15"/>
    </row>
    <row r="6825" spans="4:4" x14ac:dyDescent="0.35">
      <c r="D6825" s="15"/>
    </row>
    <row r="6826" spans="4:4" x14ac:dyDescent="0.35">
      <c r="D6826" s="15"/>
    </row>
    <row r="6827" spans="4:4" x14ac:dyDescent="0.35">
      <c r="D6827" s="15"/>
    </row>
    <row r="6828" spans="4:4" x14ac:dyDescent="0.35">
      <c r="D6828" s="15"/>
    </row>
    <row r="6829" spans="4:4" x14ac:dyDescent="0.35">
      <c r="D6829" s="15"/>
    </row>
    <row r="6830" spans="4:4" x14ac:dyDescent="0.35">
      <c r="D6830" s="15"/>
    </row>
    <row r="6831" spans="4:4" x14ac:dyDescent="0.35">
      <c r="D6831" s="15"/>
    </row>
    <row r="6832" spans="4:4" x14ac:dyDescent="0.35">
      <c r="D6832" s="15"/>
    </row>
    <row r="6833" spans="4:4" x14ac:dyDescent="0.35">
      <c r="D6833" s="15"/>
    </row>
    <row r="6834" spans="4:4" x14ac:dyDescent="0.35">
      <c r="D6834" s="15"/>
    </row>
    <row r="6835" spans="4:4" x14ac:dyDescent="0.35">
      <c r="D6835" s="15"/>
    </row>
    <row r="6836" spans="4:4" x14ac:dyDescent="0.35">
      <c r="D6836" s="15"/>
    </row>
    <row r="6837" spans="4:4" x14ac:dyDescent="0.35">
      <c r="D6837" s="15"/>
    </row>
    <row r="6838" spans="4:4" x14ac:dyDescent="0.35">
      <c r="D6838" s="15"/>
    </row>
    <row r="6839" spans="4:4" x14ac:dyDescent="0.35">
      <c r="D6839" s="15"/>
    </row>
    <row r="6840" spans="4:4" x14ac:dyDescent="0.35">
      <c r="D6840" s="15"/>
    </row>
    <row r="6841" spans="4:4" x14ac:dyDescent="0.35">
      <c r="D6841" s="15"/>
    </row>
    <row r="6842" spans="4:4" x14ac:dyDescent="0.35">
      <c r="D6842" s="15"/>
    </row>
    <row r="6843" spans="4:4" x14ac:dyDescent="0.35">
      <c r="D6843" s="15"/>
    </row>
    <row r="6844" spans="4:4" x14ac:dyDescent="0.35">
      <c r="D6844" s="15"/>
    </row>
    <row r="6845" spans="4:4" x14ac:dyDescent="0.35">
      <c r="D6845" s="15"/>
    </row>
    <row r="6846" spans="4:4" x14ac:dyDescent="0.35">
      <c r="D6846" s="15"/>
    </row>
    <row r="6847" spans="4:4" x14ac:dyDescent="0.35">
      <c r="D6847" s="15"/>
    </row>
    <row r="6848" spans="4:4" x14ac:dyDescent="0.35">
      <c r="D6848" s="15"/>
    </row>
    <row r="6849" spans="4:4" x14ac:dyDescent="0.35">
      <c r="D6849" s="15"/>
    </row>
    <row r="6850" spans="4:4" x14ac:dyDescent="0.35">
      <c r="D6850" s="15"/>
    </row>
    <row r="6851" spans="4:4" x14ac:dyDescent="0.35">
      <c r="D6851" s="15"/>
    </row>
    <row r="6852" spans="4:4" x14ac:dyDescent="0.35">
      <c r="D6852" s="15"/>
    </row>
    <row r="6853" spans="4:4" x14ac:dyDescent="0.35">
      <c r="D6853" s="15"/>
    </row>
    <row r="6854" spans="4:4" x14ac:dyDescent="0.35">
      <c r="D6854" s="15"/>
    </row>
    <row r="6855" spans="4:4" x14ac:dyDescent="0.35">
      <c r="D6855" s="15"/>
    </row>
    <row r="6856" spans="4:4" x14ac:dyDescent="0.35">
      <c r="D6856" s="15"/>
    </row>
    <row r="6857" spans="4:4" x14ac:dyDescent="0.35">
      <c r="D6857" s="15"/>
    </row>
    <row r="6858" spans="4:4" x14ac:dyDescent="0.35">
      <c r="D6858" s="15"/>
    </row>
    <row r="6859" spans="4:4" x14ac:dyDescent="0.35">
      <c r="D6859" s="15"/>
    </row>
    <row r="6860" spans="4:4" x14ac:dyDescent="0.35">
      <c r="D6860" s="15"/>
    </row>
    <row r="6861" spans="4:4" x14ac:dyDescent="0.35">
      <c r="D6861" s="15"/>
    </row>
    <row r="6862" spans="4:4" x14ac:dyDescent="0.35">
      <c r="D6862" s="15"/>
    </row>
    <row r="6863" spans="4:4" x14ac:dyDescent="0.35">
      <c r="D6863" s="15"/>
    </row>
    <row r="6864" spans="4:4" x14ac:dyDescent="0.35">
      <c r="D6864" s="15"/>
    </row>
    <row r="6865" spans="4:4" x14ac:dyDescent="0.35">
      <c r="D6865" s="15"/>
    </row>
    <row r="6866" spans="4:4" x14ac:dyDescent="0.35">
      <c r="D6866" s="15"/>
    </row>
    <row r="6867" spans="4:4" x14ac:dyDescent="0.35">
      <c r="D6867" s="15"/>
    </row>
    <row r="6868" spans="4:4" x14ac:dyDescent="0.35">
      <c r="D6868" s="15"/>
    </row>
    <row r="6869" spans="4:4" x14ac:dyDescent="0.35">
      <c r="D6869" s="15"/>
    </row>
    <row r="6870" spans="4:4" x14ac:dyDescent="0.35">
      <c r="D6870" s="15"/>
    </row>
    <row r="6871" spans="4:4" x14ac:dyDescent="0.35">
      <c r="D6871" s="15"/>
    </row>
    <row r="6872" spans="4:4" x14ac:dyDescent="0.35">
      <c r="D6872" s="15"/>
    </row>
    <row r="6873" spans="4:4" x14ac:dyDescent="0.35">
      <c r="D6873" s="15"/>
    </row>
    <row r="6874" spans="4:4" x14ac:dyDescent="0.35">
      <c r="D6874" s="15"/>
    </row>
    <row r="6875" spans="4:4" x14ac:dyDescent="0.35">
      <c r="D6875" s="15"/>
    </row>
    <row r="6876" spans="4:4" x14ac:dyDescent="0.35">
      <c r="D6876" s="15"/>
    </row>
    <row r="6877" spans="4:4" x14ac:dyDescent="0.35">
      <c r="D6877" s="15"/>
    </row>
    <row r="6878" spans="4:4" x14ac:dyDescent="0.35">
      <c r="D6878" s="15"/>
    </row>
    <row r="6879" spans="4:4" x14ac:dyDescent="0.35">
      <c r="D6879" s="15"/>
    </row>
    <row r="6880" spans="4:4" x14ac:dyDescent="0.35">
      <c r="D6880" s="15"/>
    </row>
    <row r="6881" spans="4:4" x14ac:dyDescent="0.35">
      <c r="D6881" s="15"/>
    </row>
    <row r="6882" spans="4:4" x14ac:dyDescent="0.35">
      <c r="D6882" s="15"/>
    </row>
    <row r="6883" spans="4:4" x14ac:dyDescent="0.35">
      <c r="D6883" s="15"/>
    </row>
    <row r="6884" spans="4:4" x14ac:dyDescent="0.35">
      <c r="D6884" s="15"/>
    </row>
    <row r="6885" spans="4:4" x14ac:dyDescent="0.35">
      <c r="D6885" s="15"/>
    </row>
    <row r="6886" spans="4:4" x14ac:dyDescent="0.35">
      <c r="D6886" s="15"/>
    </row>
    <row r="6887" spans="4:4" x14ac:dyDescent="0.35">
      <c r="D6887" s="15"/>
    </row>
    <row r="6888" spans="4:4" x14ac:dyDescent="0.35">
      <c r="D6888" s="15"/>
    </row>
    <row r="6889" spans="4:4" x14ac:dyDescent="0.35">
      <c r="D6889" s="15"/>
    </row>
    <row r="6890" spans="4:4" x14ac:dyDescent="0.35">
      <c r="D6890" s="15"/>
    </row>
    <row r="6891" spans="4:4" x14ac:dyDescent="0.35">
      <c r="D6891" s="15"/>
    </row>
    <row r="6892" spans="4:4" x14ac:dyDescent="0.35">
      <c r="D6892" s="15"/>
    </row>
    <row r="6893" spans="4:4" x14ac:dyDescent="0.35">
      <c r="D6893" s="15"/>
    </row>
    <row r="6894" spans="4:4" x14ac:dyDescent="0.35">
      <c r="D6894" s="15"/>
    </row>
    <row r="6895" spans="4:4" x14ac:dyDescent="0.35">
      <c r="D6895" s="15"/>
    </row>
    <row r="6896" spans="4:4" x14ac:dyDescent="0.35">
      <c r="D6896" s="15"/>
    </row>
    <row r="6897" spans="4:4" x14ac:dyDescent="0.35">
      <c r="D6897" s="15"/>
    </row>
    <row r="6898" spans="4:4" x14ac:dyDescent="0.35">
      <c r="D6898" s="15"/>
    </row>
    <row r="6899" spans="4:4" x14ac:dyDescent="0.35">
      <c r="D6899" s="15"/>
    </row>
    <row r="6900" spans="4:4" x14ac:dyDescent="0.35">
      <c r="D6900" s="15"/>
    </row>
    <row r="6901" spans="4:4" x14ac:dyDescent="0.35">
      <c r="D6901" s="15"/>
    </row>
    <row r="6902" spans="4:4" x14ac:dyDescent="0.35">
      <c r="D6902" s="15"/>
    </row>
    <row r="6903" spans="4:4" x14ac:dyDescent="0.35">
      <c r="D6903" s="15"/>
    </row>
    <row r="6904" spans="4:4" x14ac:dyDescent="0.35">
      <c r="D6904" s="15"/>
    </row>
    <row r="6905" spans="4:4" x14ac:dyDescent="0.35">
      <c r="D6905" s="15"/>
    </row>
    <row r="6906" spans="4:4" x14ac:dyDescent="0.35">
      <c r="D6906" s="15"/>
    </row>
    <row r="6907" spans="4:4" x14ac:dyDescent="0.35">
      <c r="D6907" s="15"/>
    </row>
    <row r="6908" spans="4:4" x14ac:dyDescent="0.35">
      <c r="D6908" s="15"/>
    </row>
    <row r="6909" spans="4:4" x14ac:dyDescent="0.35">
      <c r="D6909" s="15"/>
    </row>
    <row r="6910" spans="4:4" x14ac:dyDescent="0.35">
      <c r="D6910" s="15"/>
    </row>
    <row r="6911" spans="4:4" x14ac:dyDescent="0.35">
      <c r="D6911" s="15"/>
    </row>
    <row r="6912" spans="4:4" x14ac:dyDescent="0.35">
      <c r="D6912" s="15"/>
    </row>
    <row r="6913" spans="4:4" x14ac:dyDescent="0.35">
      <c r="D6913" s="15"/>
    </row>
    <row r="6914" spans="4:4" x14ac:dyDescent="0.35">
      <c r="D6914" s="15"/>
    </row>
    <row r="6915" spans="4:4" x14ac:dyDescent="0.35">
      <c r="D6915" s="15"/>
    </row>
    <row r="6916" spans="4:4" x14ac:dyDescent="0.35">
      <c r="D6916" s="15"/>
    </row>
    <row r="6917" spans="4:4" x14ac:dyDescent="0.35">
      <c r="D6917" s="15"/>
    </row>
    <row r="6918" spans="4:4" x14ac:dyDescent="0.35">
      <c r="D6918" s="15"/>
    </row>
    <row r="6919" spans="4:4" x14ac:dyDescent="0.35">
      <c r="D6919" s="15"/>
    </row>
    <row r="6920" spans="4:4" x14ac:dyDescent="0.35">
      <c r="D6920" s="15"/>
    </row>
    <row r="6921" spans="4:4" x14ac:dyDescent="0.35">
      <c r="D6921" s="15"/>
    </row>
    <row r="6922" spans="4:4" x14ac:dyDescent="0.35">
      <c r="D6922" s="15"/>
    </row>
    <row r="6923" spans="4:4" x14ac:dyDescent="0.35">
      <c r="D6923" s="15"/>
    </row>
    <row r="6924" spans="4:4" x14ac:dyDescent="0.35">
      <c r="D6924" s="15"/>
    </row>
    <row r="6925" spans="4:4" x14ac:dyDescent="0.35">
      <c r="D6925" s="15"/>
    </row>
    <row r="6926" spans="4:4" x14ac:dyDescent="0.35">
      <c r="D6926" s="15"/>
    </row>
    <row r="6927" spans="4:4" x14ac:dyDescent="0.35">
      <c r="D6927" s="15"/>
    </row>
    <row r="6928" spans="4:4" x14ac:dyDescent="0.35">
      <c r="D6928" s="15"/>
    </row>
    <row r="6929" spans="4:4" x14ac:dyDescent="0.35">
      <c r="D6929" s="15"/>
    </row>
    <row r="6930" spans="4:4" x14ac:dyDescent="0.35">
      <c r="D6930" s="15"/>
    </row>
    <row r="6931" spans="4:4" x14ac:dyDescent="0.35">
      <c r="D6931" s="15"/>
    </row>
    <row r="6932" spans="4:4" x14ac:dyDescent="0.35">
      <c r="D6932" s="15"/>
    </row>
    <row r="6933" spans="4:4" x14ac:dyDescent="0.35">
      <c r="D6933" s="15"/>
    </row>
    <row r="6934" spans="4:4" x14ac:dyDescent="0.35">
      <c r="D6934" s="15"/>
    </row>
    <row r="6935" spans="4:4" x14ac:dyDescent="0.35">
      <c r="D6935" s="15"/>
    </row>
    <row r="6936" spans="4:4" x14ac:dyDescent="0.35">
      <c r="D6936" s="15"/>
    </row>
    <row r="6937" spans="4:4" x14ac:dyDescent="0.35">
      <c r="D6937" s="15"/>
    </row>
    <row r="6938" spans="4:4" x14ac:dyDescent="0.35">
      <c r="D6938" s="15"/>
    </row>
    <row r="6939" spans="4:4" x14ac:dyDescent="0.35">
      <c r="D6939" s="15"/>
    </row>
    <row r="6940" spans="4:4" x14ac:dyDescent="0.35">
      <c r="D6940" s="15"/>
    </row>
    <row r="6941" spans="4:4" x14ac:dyDescent="0.35">
      <c r="D6941" s="15"/>
    </row>
    <row r="6942" spans="4:4" x14ac:dyDescent="0.35">
      <c r="D6942" s="15"/>
    </row>
    <row r="6943" spans="4:4" x14ac:dyDescent="0.35">
      <c r="D6943" s="15"/>
    </row>
    <row r="6944" spans="4:4" x14ac:dyDescent="0.35">
      <c r="D6944" s="15"/>
    </row>
    <row r="6945" spans="4:4" x14ac:dyDescent="0.35">
      <c r="D6945" s="15"/>
    </row>
    <row r="6946" spans="4:4" x14ac:dyDescent="0.35">
      <c r="D6946" s="15"/>
    </row>
    <row r="6947" spans="4:4" x14ac:dyDescent="0.35">
      <c r="D6947" s="15"/>
    </row>
    <row r="6948" spans="4:4" x14ac:dyDescent="0.35">
      <c r="D6948" s="15"/>
    </row>
    <row r="6949" spans="4:4" x14ac:dyDescent="0.35">
      <c r="D6949" s="15"/>
    </row>
    <row r="6950" spans="4:4" x14ac:dyDescent="0.35">
      <c r="D6950" s="15"/>
    </row>
    <row r="6951" spans="4:4" x14ac:dyDescent="0.35">
      <c r="D6951" s="15"/>
    </row>
    <row r="6952" spans="4:4" x14ac:dyDescent="0.35">
      <c r="D6952" s="15"/>
    </row>
    <row r="6953" spans="4:4" x14ac:dyDescent="0.35">
      <c r="D6953" s="15"/>
    </row>
    <row r="6954" spans="4:4" x14ac:dyDescent="0.35">
      <c r="D6954" s="15"/>
    </row>
    <row r="6955" spans="4:4" x14ac:dyDescent="0.35">
      <c r="D6955" s="15"/>
    </row>
    <row r="6956" spans="4:4" x14ac:dyDescent="0.35">
      <c r="D6956" s="15"/>
    </row>
    <row r="6957" spans="4:4" x14ac:dyDescent="0.35">
      <c r="D6957" s="15"/>
    </row>
    <row r="6958" spans="4:4" x14ac:dyDescent="0.35">
      <c r="D6958" s="15"/>
    </row>
    <row r="6959" spans="4:4" x14ac:dyDescent="0.35">
      <c r="D6959" s="15"/>
    </row>
    <row r="6960" spans="4:4" x14ac:dyDescent="0.35">
      <c r="D6960" s="15"/>
    </row>
    <row r="6961" spans="4:4" x14ac:dyDescent="0.35">
      <c r="D6961" s="15"/>
    </row>
    <row r="6962" spans="4:4" x14ac:dyDescent="0.35">
      <c r="D6962" s="15"/>
    </row>
    <row r="6963" spans="4:4" x14ac:dyDescent="0.35">
      <c r="D6963" s="15"/>
    </row>
    <row r="6964" spans="4:4" x14ac:dyDescent="0.35">
      <c r="D6964" s="15"/>
    </row>
    <row r="6965" spans="4:4" x14ac:dyDescent="0.35">
      <c r="D6965" s="15"/>
    </row>
    <row r="6966" spans="4:4" x14ac:dyDescent="0.35">
      <c r="D6966" s="15"/>
    </row>
    <row r="6967" spans="4:4" x14ac:dyDescent="0.35">
      <c r="D6967" s="15"/>
    </row>
    <row r="6968" spans="4:4" x14ac:dyDescent="0.35">
      <c r="D6968" s="15"/>
    </row>
    <row r="6969" spans="4:4" x14ac:dyDescent="0.35">
      <c r="D6969" s="15"/>
    </row>
    <row r="6970" spans="4:4" x14ac:dyDescent="0.35">
      <c r="D6970" s="15"/>
    </row>
    <row r="6971" spans="4:4" x14ac:dyDescent="0.35">
      <c r="D6971" s="15"/>
    </row>
    <row r="6972" spans="4:4" x14ac:dyDescent="0.35">
      <c r="D6972" s="15"/>
    </row>
    <row r="6973" spans="4:4" x14ac:dyDescent="0.35">
      <c r="D6973" s="15"/>
    </row>
    <row r="6974" spans="4:4" x14ac:dyDescent="0.35">
      <c r="D6974" s="15"/>
    </row>
    <row r="6975" spans="4:4" x14ac:dyDescent="0.35">
      <c r="D6975" s="15"/>
    </row>
    <row r="6976" spans="4:4" x14ac:dyDescent="0.35">
      <c r="D6976" s="15"/>
    </row>
    <row r="6977" spans="4:4" x14ac:dyDescent="0.35">
      <c r="D6977" s="15"/>
    </row>
    <row r="6978" spans="4:4" x14ac:dyDescent="0.35">
      <c r="D6978" s="15"/>
    </row>
    <row r="6979" spans="4:4" x14ac:dyDescent="0.35">
      <c r="D6979" s="15"/>
    </row>
    <row r="6980" spans="4:4" x14ac:dyDescent="0.35">
      <c r="D6980" s="15"/>
    </row>
    <row r="6981" spans="4:4" x14ac:dyDescent="0.35">
      <c r="D6981" s="15"/>
    </row>
    <row r="6982" spans="4:4" x14ac:dyDescent="0.35">
      <c r="D6982" s="15"/>
    </row>
    <row r="6983" spans="4:4" x14ac:dyDescent="0.35">
      <c r="D6983" s="15"/>
    </row>
    <row r="6984" spans="4:4" x14ac:dyDescent="0.35">
      <c r="D6984" s="15"/>
    </row>
    <row r="6985" spans="4:4" x14ac:dyDescent="0.35">
      <c r="D6985" s="15"/>
    </row>
    <row r="6986" spans="4:4" x14ac:dyDescent="0.35">
      <c r="D6986" s="15"/>
    </row>
    <row r="6987" spans="4:4" x14ac:dyDescent="0.35">
      <c r="D6987" s="15"/>
    </row>
    <row r="6988" spans="4:4" x14ac:dyDescent="0.35">
      <c r="D6988" s="15"/>
    </row>
    <row r="6989" spans="4:4" x14ac:dyDescent="0.35">
      <c r="D6989" s="15"/>
    </row>
    <row r="6990" spans="4:4" x14ac:dyDescent="0.35">
      <c r="D6990" s="15"/>
    </row>
    <row r="6991" spans="4:4" x14ac:dyDescent="0.35">
      <c r="D6991" s="15"/>
    </row>
    <row r="6992" spans="4:4" x14ac:dyDescent="0.35">
      <c r="D6992" s="15"/>
    </row>
    <row r="6993" spans="4:4" x14ac:dyDescent="0.35">
      <c r="D6993" s="15"/>
    </row>
    <row r="6994" spans="4:4" x14ac:dyDescent="0.35">
      <c r="D6994" s="15"/>
    </row>
    <row r="6995" spans="4:4" x14ac:dyDescent="0.35">
      <c r="D6995" s="15"/>
    </row>
    <row r="6996" spans="4:4" x14ac:dyDescent="0.35">
      <c r="D6996" s="15"/>
    </row>
    <row r="6997" spans="4:4" x14ac:dyDescent="0.35">
      <c r="D6997" s="15"/>
    </row>
    <row r="6998" spans="4:4" x14ac:dyDescent="0.35">
      <c r="D6998" s="15"/>
    </row>
    <row r="6999" spans="4:4" x14ac:dyDescent="0.35">
      <c r="D6999" s="15"/>
    </row>
    <row r="7000" spans="4:4" x14ac:dyDescent="0.35">
      <c r="D7000" s="15"/>
    </row>
    <row r="7001" spans="4:4" x14ac:dyDescent="0.35">
      <c r="D7001" s="15"/>
    </row>
    <row r="7002" spans="4:4" x14ac:dyDescent="0.35">
      <c r="D7002" s="15"/>
    </row>
    <row r="7003" spans="4:4" x14ac:dyDescent="0.35">
      <c r="D7003" s="15"/>
    </row>
    <row r="7004" spans="4:4" x14ac:dyDescent="0.35">
      <c r="D7004" s="15"/>
    </row>
    <row r="7005" spans="4:4" x14ac:dyDescent="0.35">
      <c r="D7005" s="15"/>
    </row>
    <row r="7006" spans="4:4" x14ac:dyDescent="0.35">
      <c r="D7006" s="15"/>
    </row>
    <row r="7007" spans="4:4" x14ac:dyDescent="0.35">
      <c r="D7007" s="15"/>
    </row>
    <row r="7008" spans="4:4" x14ac:dyDescent="0.35">
      <c r="D7008" s="15"/>
    </row>
    <row r="7009" spans="4:4" x14ac:dyDescent="0.35">
      <c r="D7009" s="15"/>
    </row>
    <row r="7010" spans="4:4" x14ac:dyDescent="0.35">
      <c r="D7010" s="15"/>
    </row>
    <row r="7011" spans="4:4" x14ac:dyDescent="0.35">
      <c r="D7011" s="15"/>
    </row>
    <row r="7012" spans="4:4" x14ac:dyDescent="0.35">
      <c r="D7012" s="15"/>
    </row>
    <row r="7013" spans="4:4" x14ac:dyDescent="0.35">
      <c r="D7013" s="15"/>
    </row>
    <row r="7014" spans="4:4" x14ac:dyDescent="0.35">
      <c r="D7014" s="15"/>
    </row>
    <row r="7015" spans="4:4" x14ac:dyDescent="0.35">
      <c r="D7015" s="15"/>
    </row>
    <row r="7016" spans="4:4" x14ac:dyDescent="0.35">
      <c r="D7016" s="15"/>
    </row>
    <row r="7017" spans="4:4" x14ac:dyDescent="0.35">
      <c r="D7017" s="15"/>
    </row>
    <row r="7018" spans="4:4" x14ac:dyDescent="0.35">
      <c r="D7018" s="15"/>
    </row>
    <row r="7019" spans="4:4" x14ac:dyDescent="0.35">
      <c r="D7019" s="15"/>
    </row>
    <row r="7020" spans="4:4" x14ac:dyDescent="0.35">
      <c r="D7020" s="15"/>
    </row>
    <row r="7021" spans="4:4" x14ac:dyDescent="0.35">
      <c r="D7021" s="15"/>
    </row>
    <row r="7022" spans="4:4" x14ac:dyDescent="0.35">
      <c r="D7022" s="15"/>
    </row>
    <row r="7023" spans="4:4" x14ac:dyDescent="0.35">
      <c r="D7023" s="15"/>
    </row>
    <row r="7024" spans="4:4" x14ac:dyDescent="0.35">
      <c r="D7024" s="15"/>
    </row>
    <row r="7025" spans="4:4" x14ac:dyDescent="0.35">
      <c r="D7025" s="15"/>
    </row>
    <row r="7026" spans="4:4" x14ac:dyDescent="0.35">
      <c r="D7026" s="15"/>
    </row>
    <row r="7027" spans="4:4" x14ac:dyDescent="0.35">
      <c r="D7027" s="15"/>
    </row>
    <row r="7028" spans="4:4" x14ac:dyDescent="0.35">
      <c r="D7028" s="15"/>
    </row>
    <row r="7029" spans="4:4" x14ac:dyDescent="0.35">
      <c r="D7029" s="15"/>
    </row>
    <row r="7030" spans="4:4" x14ac:dyDescent="0.35">
      <c r="D7030" s="15"/>
    </row>
    <row r="7031" spans="4:4" x14ac:dyDescent="0.35">
      <c r="D7031" s="15"/>
    </row>
    <row r="7032" spans="4:4" x14ac:dyDescent="0.35">
      <c r="D7032" s="15"/>
    </row>
    <row r="7033" spans="4:4" x14ac:dyDescent="0.35">
      <c r="D7033" s="15"/>
    </row>
    <row r="7034" spans="4:4" x14ac:dyDescent="0.35">
      <c r="D7034" s="15"/>
    </row>
    <row r="7035" spans="4:4" x14ac:dyDescent="0.35">
      <c r="D7035" s="15"/>
    </row>
    <row r="7036" spans="4:4" x14ac:dyDescent="0.35">
      <c r="D7036" s="15"/>
    </row>
    <row r="7037" spans="4:4" x14ac:dyDescent="0.35">
      <c r="D7037" s="15"/>
    </row>
    <row r="7038" spans="4:4" x14ac:dyDescent="0.35">
      <c r="D7038" s="15"/>
    </row>
    <row r="7039" spans="4:4" x14ac:dyDescent="0.35">
      <c r="D7039" s="15"/>
    </row>
    <row r="7040" spans="4:4" x14ac:dyDescent="0.35">
      <c r="D7040" s="15"/>
    </row>
    <row r="7041" spans="4:4" x14ac:dyDescent="0.35">
      <c r="D7041" s="15"/>
    </row>
    <row r="7042" spans="4:4" x14ac:dyDescent="0.35">
      <c r="D7042" s="15"/>
    </row>
    <row r="7043" spans="4:4" x14ac:dyDescent="0.35">
      <c r="D7043" s="15"/>
    </row>
    <row r="7044" spans="4:4" x14ac:dyDescent="0.35">
      <c r="D7044" s="15"/>
    </row>
    <row r="7045" spans="4:4" x14ac:dyDescent="0.35">
      <c r="D7045" s="15"/>
    </row>
    <row r="7046" spans="4:4" x14ac:dyDescent="0.35">
      <c r="D7046" s="15"/>
    </row>
    <row r="7047" spans="4:4" x14ac:dyDescent="0.35">
      <c r="D7047" s="15"/>
    </row>
    <row r="7048" spans="4:4" x14ac:dyDescent="0.35">
      <c r="D7048" s="15"/>
    </row>
    <row r="7049" spans="4:4" x14ac:dyDescent="0.35">
      <c r="D7049" s="15"/>
    </row>
    <row r="7050" spans="4:4" x14ac:dyDescent="0.35">
      <c r="D7050" s="15"/>
    </row>
    <row r="7051" spans="4:4" x14ac:dyDescent="0.35">
      <c r="D7051" s="15"/>
    </row>
    <row r="7052" spans="4:4" x14ac:dyDescent="0.35">
      <c r="D7052" s="15"/>
    </row>
    <row r="7053" spans="4:4" x14ac:dyDescent="0.35">
      <c r="D7053" s="15"/>
    </row>
    <row r="7054" spans="4:4" x14ac:dyDescent="0.35">
      <c r="D7054" s="15"/>
    </row>
    <row r="7055" spans="4:4" x14ac:dyDescent="0.35">
      <c r="D7055" s="15"/>
    </row>
    <row r="7056" spans="4:4" x14ac:dyDescent="0.35">
      <c r="D7056" s="15"/>
    </row>
    <row r="7057" spans="4:4" x14ac:dyDescent="0.35">
      <c r="D7057" s="15"/>
    </row>
    <row r="7058" spans="4:4" x14ac:dyDescent="0.35">
      <c r="D7058" s="15"/>
    </row>
    <row r="7059" spans="4:4" x14ac:dyDescent="0.35">
      <c r="D7059" s="15"/>
    </row>
    <row r="7060" spans="4:4" x14ac:dyDescent="0.35">
      <c r="D7060" s="15"/>
    </row>
    <row r="7061" spans="4:4" x14ac:dyDescent="0.35">
      <c r="D7061" s="15"/>
    </row>
    <row r="7062" spans="4:4" x14ac:dyDescent="0.35">
      <c r="D7062" s="15"/>
    </row>
    <row r="7063" spans="4:4" x14ac:dyDescent="0.35">
      <c r="D7063" s="15"/>
    </row>
    <row r="7064" spans="4:4" x14ac:dyDescent="0.35">
      <c r="D7064" s="15"/>
    </row>
    <row r="7065" spans="4:4" x14ac:dyDescent="0.35">
      <c r="D7065" s="15"/>
    </row>
    <row r="7066" spans="4:4" x14ac:dyDescent="0.35">
      <c r="D7066" s="15"/>
    </row>
    <row r="7067" spans="4:4" x14ac:dyDescent="0.35">
      <c r="D7067" s="15"/>
    </row>
    <row r="7068" spans="4:4" x14ac:dyDescent="0.35">
      <c r="D7068" s="15"/>
    </row>
    <row r="7069" spans="4:4" x14ac:dyDescent="0.35">
      <c r="D7069" s="15"/>
    </row>
    <row r="7070" spans="4:4" x14ac:dyDescent="0.35">
      <c r="D7070" s="15"/>
    </row>
    <row r="7071" spans="4:4" x14ac:dyDescent="0.35">
      <c r="D7071" s="15"/>
    </row>
    <row r="7072" spans="4:4" x14ac:dyDescent="0.35">
      <c r="D7072" s="15"/>
    </row>
    <row r="7073" spans="4:4" x14ac:dyDescent="0.35">
      <c r="D7073" s="15"/>
    </row>
    <row r="7074" spans="4:4" x14ac:dyDescent="0.35">
      <c r="D7074" s="15"/>
    </row>
    <row r="7075" spans="4:4" x14ac:dyDescent="0.35">
      <c r="D7075" s="15"/>
    </row>
    <row r="7076" spans="4:4" x14ac:dyDescent="0.35">
      <c r="D7076" s="15"/>
    </row>
    <row r="7077" spans="4:4" x14ac:dyDescent="0.35">
      <c r="D7077" s="15"/>
    </row>
    <row r="7078" spans="4:4" x14ac:dyDescent="0.35">
      <c r="D7078" s="15"/>
    </row>
    <row r="7079" spans="4:4" x14ac:dyDescent="0.35">
      <c r="D7079" s="15"/>
    </row>
    <row r="7080" spans="4:4" x14ac:dyDescent="0.35">
      <c r="D7080" s="15"/>
    </row>
    <row r="7081" spans="4:4" x14ac:dyDescent="0.35">
      <c r="D7081" s="15"/>
    </row>
    <row r="7082" spans="4:4" x14ac:dyDescent="0.35">
      <c r="D7082" s="15"/>
    </row>
    <row r="7083" spans="4:4" x14ac:dyDescent="0.35">
      <c r="D7083" s="15"/>
    </row>
    <row r="7084" spans="4:4" x14ac:dyDescent="0.35">
      <c r="D7084" s="15"/>
    </row>
    <row r="7085" spans="4:4" x14ac:dyDescent="0.35">
      <c r="D7085" s="15"/>
    </row>
    <row r="7086" spans="4:4" x14ac:dyDescent="0.35">
      <c r="D7086" s="15"/>
    </row>
    <row r="7087" spans="4:4" x14ac:dyDescent="0.35">
      <c r="D7087" s="15"/>
    </row>
    <row r="7088" spans="4:4" x14ac:dyDescent="0.35">
      <c r="D7088" s="15"/>
    </row>
    <row r="7089" spans="4:4" x14ac:dyDescent="0.35">
      <c r="D7089" s="15"/>
    </row>
    <row r="7090" spans="4:4" x14ac:dyDescent="0.35">
      <c r="D7090" s="15"/>
    </row>
    <row r="7091" spans="4:4" x14ac:dyDescent="0.35">
      <c r="D7091" s="15"/>
    </row>
    <row r="7092" spans="4:4" x14ac:dyDescent="0.35">
      <c r="D7092" s="15"/>
    </row>
    <row r="7093" spans="4:4" x14ac:dyDescent="0.35">
      <c r="D7093" s="15"/>
    </row>
    <row r="7094" spans="4:4" x14ac:dyDescent="0.35">
      <c r="D7094" s="15"/>
    </row>
    <row r="7095" spans="4:4" x14ac:dyDescent="0.35">
      <c r="D7095" s="15"/>
    </row>
    <row r="7096" spans="4:4" x14ac:dyDescent="0.35">
      <c r="D7096" s="15"/>
    </row>
    <row r="7097" spans="4:4" x14ac:dyDescent="0.35">
      <c r="D7097" s="15"/>
    </row>
    <row r="7098" spans="4:4" x14ac:dyDescent="0.35">
      <c r="D7098" s="15"/>
    </row>
    <row r="7099" spans="4:4" x14ac:dyDescent="0.35">
      <c r="D7099" s="15"/>
    </row>
    <row r="7100" spans="4:4" x14ac:dyDescent="0.35">
      <c r="D7100" s="15"/>
    </row>
    <row r="7101" spans="4:4" x14ac:dyDescent="0.35">
      <c r="D7101" s="15"/>
    </row>
    <row r="7102" spans="4:4" x14ac:dyDescent="0.35">
      <c r="D7102" s="15"/>
    </row>
    <row r="7103" spans="4:4" x14ac:dyDescent="0.35">
      <c r="D7103" s="15"/>
    </row>
    <row r="7104" spans="4:4" x14ac:dyDescent="0.35">
      <c r="D7104" s="15"/>
    </row>
    <row r="7105" spans="4:4" x14ac:dyDescent="0.35">
      <c r="D7105" s="15"/>
    </row>
    <row r="7106" spans="4:4" x14ac:dyDescent="0.35">
      <c r="D7106" s="15"/>
    </row>
    <row r="7107" spans="4:4" x14ac:dyDescent="0.35">
      <c r="D7107" s="15"/>
    </row>
    <row r="7108" spans="4:4" x14ac:dyDescent="0.35">
      <c r="D7108" s="15"/>
    </row>
    <row r="7109" spans="4:4" x14ac:dyDescent="0.35">
      <c r="D7109" s="15"/>
    </row>
    <row r="7110" spans="4:4" x14ac:dyDescent="0.35">
      <c r="D7110" s="15"/>
    </row>
    <row r="7111" spans="4:4" x14ac:dyDescent="0.35">
      <c r="D7111" s="15"/>
    </row>
    <row r="7112" spans="4:4" x14ac:dyDescent="0.35">
      <c r="D7112" s="15"/>
    </row>
    <row r="7113" spans="4:4" x14ac:dyDescent="0.35">
      <c r="D7113" s="15"/>
    </row>
    <row r="7114" spans="4:4" x14ac:dyDescent="0.35">
      <c r="D7114" s="15"/>
    </row>
    <row r="7115" spans="4:4" x14ac:dyDescent="0.35">
      <c r="D7115" s="15"/>
    </row>
    <row r="7116" spans="4:4" x14ac:dyDescent="0.35">
      <c r="D7116" s="15"/>
    </row>
    <row r="7117" spans="4:4" x14ac:dyDescent="0.35">
      <c r="D7117" s="15"/>
    </row>
    <row r="7118" spans="4:4" x14ac:dyDescent="0.35">
      <c r="D7118" s="15"/>
    </row>
    <row r="7119" spans="4:4" x14ac:dyDescent="0.35">
      <c r="D7119" s="15"/>
    </row>
    <row r="7120" spans="4:4" x14ac:dyDescent="0.35">
      <c r="D7120" s="15"/>
    </row>
    <row r="7121" spans="4:4" x14ac:dyDescent="0.35">
      <c r="D7121" s="15"/>
    </row>
    <row r="7122" spans="4:4" x14ac:dyDescent="0.35">
      <c r="D7122" s="15"/>
    </row>
    <row r="7123" spans="4:4" x14ac:dyDescent="0.35">
      <c r="D7123" s="15"/>
    </row>
    <row r="7124" spans="4:4" x14ac:dyDescent="0.35">
      <c r="D7124" s="15"/>
    </row>
    <row r="7125" spans="4:4" x14ac:dyDescent="0.35">
      <c r="D7125" s="15"/>
    </row>
    <row r="7126" spans="4:4" x14ac:dyDescent="0.35">
      <c r="D7126" s="15"/>
    </row>
    <row r="7127" spans="4:4" x14ac:dyDescent="0.35">
      <c r="D7127" s="15"/>
    </row>
    <row r="7128" spans="4:4" x14ac:dyDescent="0.35">
      <c r="D7128" s="15"/>
    </row>
    <row r="7129" spans="4:4" x14ac:dyDescent="0.35">
      <c r="D7129" s="15"/>
    </row>
    <row r="7130" spans="4:4" x14ac:dyDescent="0.35">
      <c r="D7130" s="15"/>
    </row>
    <row r="7131" spans="4:4" x14ac:dyDescent="0.35">
      <c r="D7131" s="15"/>
    </row>
    <row r="7132" spans="4:4" x14ac:dyDescent="0.35">
      <c r="D7132" s="15"/>
    </row>
    <row r="7133" spans="4:4" x14ac:dyDescent="0.35">
      <c r="D7133" s="15"/>
    </row>
    <row r="7134" spans="4:4" x14ac:dyDescent="0.35">
      <c r="D7134" s="15"/>
    </row>
    <row r="7135" spans="4:4" x14ac:dyDescent="0.35">
      <c r="D7135" s="15"/>
    </row>
    <row r="7136" spans="4:4" x14ac:dyDescent="0.35">
      <c r="D7136" s="15"/>
    </row>
    <row r="7137" spans="4:4" x14ac:dyDescent="0.35">
      <c r="D7137" s="15"/>
    </row>
    <row r="7138" spans="4:4" x14ac:dyDescent="0.35">
      <c r="D7138" s="15"/>
    </row>
    <row r="7139" spans="4:4" x14ac:dyDescent="0.35">
      <c r="D7139" s="15"/>
    </row>
    <row r="7140" spans="4:4" x14ac:dyDescent="0.35">
      <c r="D7140" s="15"/>
    </row>
    <row r="7141" spans="4:4" x14ac:dyDescent="0.35">
      <c r="D7141" s="15"/>
    </row>
    <row r="7142" spans="4:4" x14ac:dyDescent="0.35">
      <c r="D7142" s="15"/>
    </row>
    <row r="7143" spans="4:4" x14ac:dyDescent="0.35">
      <c r="D7143" s="15"/>
    </row>
    <row r="7144" spans="4:4" x14ac:dyDescent="0.35">
      <c r="D7144" s="15"/>
    </row>
    <row r="7145" spans="4:4" x14ac:dyDescent="0.35">
      <c r="D7145" s="15"/>
    </row>
    <row r="7146" spans="4:4" x14ac:dyDescent="0.35">
      <c r="D7146" s="15"/>
    </row>
    <row r="7147" spans="4:4" x14ac:dyDescent="0.35">
      <c r="D7147" s="15"/>
    </row>
    <row r="7148" spans="4:4" x14ac:dyDescent="0.35">
      <c r="D7148" s="15"/>
    </row>
    <row r="7149" spans="4:4" x14ac:dyDescent="0.35">
      <c r="D7149" s="15"/>
    </row>
    <row r="7150" spans="4:4" x14ac:dyDescent="0.35">
      <c r="D7150" s="15"/>
    </row>
    <row r="7151" spans="4:4" x14ac:dyDescent="0.35">
      <c r="D7151" s="15"/>
    </row>
    <row r="7152" spans="4:4" x14ac:dyDescent="0.35">
      <c r="D7152" s="15"/>
    </row>
    <row r="7153" spans="4:4" x14ac:dyDescent="0.35">
      <c r="D7153" s="15"/>
    </row>
    <row r="7154" spans="4:4" x14ac:dyDescent="0.35">
      <c r="D7154" s="15"/>
    </row>
    <row r="7155" spans="4:4" x14ac:dyDescent="0.35">
      <c r="D7155" s="15"/>
    </row>
    <row r="7156" spans="4:4" x14ac:dyDescent="0.35">
      <c r="D7156" s="15"/>
    </row>
    <row r="7157" spans="4:4" x14ac:dyDescent="0.35">
      <c r="D7157" s="15"/>
    </row>
    <row r="7158" spans="4:4" x14ac:dyDescent="0.35">
      <c r="D7158" s="15"/>
    </row>
    <row r="7159" spans="4:4" x14ac:dyDescent="0.35">
      <c r="D7159" s="15"/>
    </row>
    <row r="7160" spans="4:4" x14ac:dyDescent="0.35">
      <c r="D7160" s="15"/>
    </row>
    <row r="7161" spans="4:4" x14ac:dyDescent="0.35">
      <c r="D7161" s="15"/>
    </row>
    <row r="7162" spans="4:4" x14ac:dyDescent="0.35">
      <c r="D7162" s="15"/>
    </row>
    <row r="7163" spans="4:4" x14ac:dyDescent="0.35">
      <c r="D7163" s="15"/>
    </row>
    <row r="7164" spans="4:4" x14ac:dyDescent="0.35">
      <c r="D7164" s="15"/>
    </row>
    <row r="7165" spans="4:4" x14ac:dyDescent="0.35">
      <c r="D7165" s="15"/>
    </row>
    <row r="7166" spans="4:4" x14ac:dyDescent="0.35">
      <c r="D7166" s="15"/>
    </row>
    <row r="7167" spans="4:4" x14ac:dyDescent="0.35">
      <c r="D7167" s="15"/>
    </row>
    <row r="7168" spans="4:4" x14ac:dyDescent="0.35">
      <c r="D7168" s="15"/>
    </row>
    <row r="7169" spans="4:4" x14ac:dyDescent="0.35">
      <c r="D7169" s="15"/>
    </row>
    <row r="7170" spans="4:4" x14ac:dyDescent="0.35">
      <c r="D7170" s="15"/>
    </row>
    <row r="7171" spans="4:4" x14ac:dyDescent="0.35">
      <c r="D7171" s="15"/>
    </row>
    <row r="7172" spans="4:4" x14ac:dyDescent="0.35">
      <c r="D7172" s="15"/>
    </row>
    <row r="7173" spans="4:4" x14ac:dyDescent="0.35">
      <c r="D7173" s="15"/>
    </row>
    <row r="7174" spans="4:4" x14ac:dyDescent="0.35">
      <c r="D7174" s="15"/>
    </row>
    <row r="7175" spans="4:4" x14ac:dyDescent="0.35">
      <c r="D7175" s="15"/>
    </row>
    <row r="7176" spans="4:4" x14ac:dyDescent="0.35">
      <c r="D7176" s="15"/>
    </row>
    <row r="7177" spans="4:4" x14ac:dyDescent="0.35">
      <c r="D7177" s="15"/>
    </row>
    <row r="7178" spans="4:4" x14ac:dyDescent="0.35">
      <c r="D7178" s="15"/>
    </row>
    <row r="7179" spans="4:4" x14ac:dyDescent="0.35">
      <c r="D7179" s="15"/>
    </row>
    <row r="7180" spans="4:4" x14ac:dyDescent="0.35">
      <c r="D7180" s="15"/>
    </row>
    <row r="7181" spans="4:4" x14ac:dyDescent="0.35">
      <c r="D7181" s="15"/>
    </row>
    <row r="7182" spans="4:4" x14ac:dyDescent="0.35">
      <c r="D7182" s="15"/>
    </row>
    <row r="7183" spans="4:4" x14ac:dyDescent="0.35">
      <c r="D7183" s="15"/>
    </row>
    <row r="7184" spans="4:4" x14ac:dyDescent="0.35">
      <c r="D7184" s="15"/>
    </row>
    <row r="7185" spans="4:4" x14ac:dyDescent="0.35">
      <c r="D7185" s="15"/>
    </row>
    <row r="7186" spans="4:4" x14ac:dyDescent="0.35">
      <c r="D7186" s="15"/>
    </row>
    <row r="7187" spans="4:4" x14ac:dyDescent="0.35">
      <c r="D7187" s="15"/>
    </row>
    <row r="7188" spans="4:4" x14ac:dyDescent="0.35">
      <c r="D7188" s="15"/>
    </row>
    <row r="7189" spans="4:4" x14ac:dyDescent="0.35">
      <c r="D7189" s="15"/>
    </row>
    <row r="7190" spans="4:4" x14ac:dyDescent="0.35">
      <c r="D7190" s="15"/>
    </row>
    <row r="7191" spans="4:4" x14ac:dyDescent="0.35">
      <c r="D7191" s="15"/>
    </row>
    <row r="7192" spans="4:4" x14ac:dyDescent="0.35">
      <c r="D7192" s="15"/>
    </row>
    <row r="7193" spans="4:4" x14ac:dyDescent="0.35">
      <c r="D7193" s="15"/>
    </row>
    <row r="7194" spans="4:4" x14ac:dyDescent="0.35">
      <c r="D7194" s="15"/>
    </row>
    <row r="7195" spans="4:4" x14ac:dyDescent="0.35">
      <c r="D7195" s="15"/>
    </row>
    <row r="7196" spans="4:4" x14ac:dyDescent="0.35">
      <c r="D7196" s="15"/>
    </row>
    <row r="7197" spans="4:4" x14ac:dyDescent="0.35">
      <c r="D7197" s="15"/>
    </row>
    <row r="7198" spans="4:4" x14ac:dyDescent="0.35">
      <c r="D7198" s="15"/>
    </row>
    <row r="7199" spans="4:4" x14ac:dyDescent="0.35">
      <c r="D7199" s="15"/>
    </row>
    <row r="7200" spans="4:4" x14ac:dyDescent="0.35">
      <c r="D7200" s="15"/>
    </row>
    <row r="7201" spans="4:4" x14ac:dyDescent="0.35">
      <c r="D7201" s="15"/>
    </row>
    <row r="7202" spans="4:4" x14ac:dyDescent="0.35">
      <c r="D7202" s="15"/>
    </row>
    <row r="7203" spans="4:4" x14ac:dyDescent="0.35">
      <c r="D7203" s="15"/>
    </row>
    <row r="7204" spans="4:4" x14ac:dyDescent="0.35">
      <c r="D7204" s="15"/>
    </row>
    <row r="7205" spans="4:4" x14ac:dyDescent="0.35">
      <c r="D7205" s="15"/>
    </row>
    <row r="7206" spans="4:4" x14ac:dyDescent="0.35">
      <c r="D7206" s="15"/>
    </row>
    <row r="7207" spans="4:4" x14ac:dyDescent="0.35">
      <c r="D7207" s="15"/>
    </row>
    <row r="7208" spans="4:4" x14ac:dyDescent="0.35">
      <c r="D7208" s="15"/>
    </row>
    <row r="7209" spans="4:4" x14ac:dyDescent="0.35">
      <c r="D7209" s="15"/>
    </row>
    <row r="7210" spans="4:4" x14ac:dyDescent="0.35">
      <c r="D7210" s="15"/>
    </row>
    <row r="7211" spans="4:4" x14ac:dyDescent="0.35">
      <c r="D7211" s="15"/>
    </row>
    <row r="7212" spans="4:4" x14ac:dyDescent="0.35">
      <c r="D7212" s="15"/>
    </row>
    <row r="7213" spans="4:4" x14ac:dyDescent="0.35">
      <c r="D7213" s="15"/>
    </row>
    <row r="7214" spans="4:4" x14ac:dyDescent="0.35">
      <c r="D7214" s="15"/>
    </row>
    <row r="7215" spans="4:4" x14ac:dyDescent="0.35">
      <c r="D7215" s="15"/>
    </row>
    <row r="7216" spans="4:4" x14ac:dyDescent="0.35">
      <c r="D7216" s="15"/>
    </row>
    <row r="7217" spans="4:4" x14ac:dyDescent="0.35">
      <c r="D7217" s="15"/>
    </row>
    <row r="7218" spans="4:4" x14ac:dyDescent="0.35">
      <c r="D7218" s="15"/>
    </row>
    <row r="7219" spans="4:4" x14ac:dyDescent="0.35">
      <c r="D7219" s="15"/>
    </row>
    <row r="7220" spans="4:4" x14ac:dyDescent="0.35">
      <c r="D7220" s="15"/>
    </row>
    <row r="7221" spans="4:4" x14ac:dyDescent="0.35">
      <c r="D7221" s="15"/>
    </row>
    <row r="7222" spans="4:4" x14ac:dyDescent="0.35">
      <c r="D7222" s="15"/>
    </row>
    <row r="7223" spans="4:4" x14ac:dyDescent="0.35">
      <c r="D7223" s="15"/>
    </row>
    <row r="7224" spans="4:4" x14ac:dyDescent="0.35">
      <c r="D7224" s="15"/>
    </row>
    <row r="7225" spans="4:4" x14ac:dyDescent="0.35">
      <c r="D7225" s="15"/>
    </row>
    <row r="7226" spans="4:4" x14ac:dyDescent="0.35">
      <c r="D7226" s="15"/>
    </row>
    <row r="7227" spans="4:4" x14ac:dyDescent="0.35">
      <c r="D7227" s="15"/>
    </row>
    <row r="7228" spans="4:4" x14ac:dyDescent="0.35">
      <c r="D7228" s="15"/>
    </row>
    <row r="7229" spans="4:4" x14ac:dyDescent="0.35">
      <c r="D7229" s="15"/>
    </row>
    <row r="7230" spans="4:4" x14ac:dyDescent="0.35">
      <c r="D7230" s="15"/>
    </row>
    <row r="7231" spans="4:4" x14ac:dyDescent="0.35">
      <c r="D7231" s="15"/>
    </row>
    <row r="7232" spans="4:4" x14ac:dyDescent="0.35">
      <c r="D7232" s="15"/>
    </row>
    <row r="7233" spans="4:4" x14ac:dyDescent="0.35">
      <c r="D7233" s="15"/>
    </row>
    <row r="7234" spans="4:4" x14ac:dyDescent="0.35">
      <c r="D7234" s="15"/>
    </row>
    <row r="7235" spans="4:4" x14ac:dyDescent="0.35">
      <c r="D7235" s="15"/>
    </row>
    <row r="7236" spans="4:4" x14ac:dyDescent="0.35">
      <c r="D7236" s="15"/>
    </row>
    <row r="7237" spans="4:4" x14ac:dyDescent="0.35">
      <c r="D7237" s="15"/>
    </row>
    <row r="7238" spans="4:4" x14ac:dyDescent="0.35">
      <c r="D7238" s="15"/>
    </row>
    <row r="7239" spans="4:4" x14ac:dyDescent="0.35">
      <c r="D7239" s="15"/>
    </row>
    <row r="7240" spans="4:4" x14ac:dyDescent="0.35">
      <c r="D7240" s="15"/>
    </row>
    <row r="7241" spans="4:4" x14ac:dyDescent="0.35">
      <c r="D7241" s="15"/>
    </row>
    <row r="7242" spans="4:4" x14ac:dyDescent="0.35">
      <c r="D7242" s="15"/>
    </row>
    <row r="7243" spans="4:4" x14ac:dyDescent="0.35">
      <c r="D7243" s="15"/>
    </row>
    <row r="7244" spans="4:4" x14ac:dyDescent="0.35">
      <c r="D7244" s="15"/>
    </row>
    <row r="7245" spans="4:4" x14ac:dyDescent="0.35">
      <c r="D7245" s="15"/>
    </row>
    <row r="7246" spans="4:4" x14ac:dyDescent="0.35">
      <c r="D7246" s="15"/>
    </row>
    <row r="7247" spans="4:4" x14ac:dyDescent="0.35">
      <c r="D7247" s="15"/>
    </row>
    <row r="7248" spans="4:4" x14ac:dyDescent="0.35">
      <c r="D7248" s="15"/>
    </row>
    <row r="7249" spans="4:4" x14ac:dyDescent="0.35">
      <c r="D7249" s="15"/>
    </row>
    <row r="7250" spans="4:4" x14ac:dyDescent="0.35">
      <c r="D7250" s="15"/>
    </row>
    <row r="7251" spans="4:4" x14ac:dyDescent="0.35">
      <c r="D7251" s="15"/>
    </row>
    <row r="7252" spans="4:4" x14ac:dyDescent="0.35">
      <c r="D7252" s="15"/>
    </row>
    <row r="7253" spans="4:4" x14ac:dyDescent="0.35">
      <c r="D7253" s="15"/>
    </row>
    <row r="7254" spans="4:4" x14ac:dyDescent="0.35">
      <c r="D7254" s="15"/>
    </row>
    <row r="7255" spans="4:4" x14ac:dyDescent="0.35">
      <c r="D7255" s="15"/>
    </row>
    <row r="7256" spans="4:4" x14ac:dyDescent="0.35">
      <c r="D7256" s="15"/>
    </row>
    <row r="7257" spans="4:4" x14ac:dyDescent="0.35">
      <c r="D7257" s="15"/>
    </row>
    <row r="7258" spans="4:4" x14ac:dyDescent="0.35">
      <c r="D7258" s="15"/>
    </row>
    <row r="7259" spans="4:4" x14ac:dyDescent="0.35">
      <c r="D7259" s="15"/>
    </row>
    <row r="7260" spans="4:4" x14ac:dyDescent="0.35">
      <c r="D7260" s="15"/>
    </row>
    <row r="7261" spans="4:4" x14ac:dyDescent="0.35">
      <c r="D7261" s="15"/>
    </row>
    <row r="7262" spans="4:4" x14ac:dyDescent="0.35">
      <c r="D7262" s="15"/>
    </row>
    <row r="7263" spans="4:4" x14ac:dyDescent="0.35">
      <c r="D7263" s="15"/>
    </row>
    <row r="7264" spans="4:4" x14ac:dyDescent="0.35">
      <c r="D7264" s="15"/>
    </row>
    <row r="7265" spans="4:4" x14ac:dyDescent="0.35">
      <c r="D7265" s="15"/>
    </row>
    <row r="7266" spans="4:4" x14ac:dyDescent="0.35">
      <c r="D7266" s="15"/>
    </row>
    <row r="7267" spans="4:4" x14ac:dyDescent="0.35">
      <c r="D7267" s="15"/>
    </row>
    <row r="7268" spans="4:4" x14ac:dyDescent="0.35">
      <c r="D7268" s="15"/>
    </row>
    <row r="7269" spans="4:4" x14ac:dyDescent="0.35">
      <c r="D7269" s="15"/>
    </row>
    <row r="7270" spans="4:4" x14ac:dyDescent="0.35">
      <c r="D7270" s="15"/>
    </row>
    <row r="7271" spans="4:4" x14ac:dyDescent="0.35">
      <c r="D7271" s="15"/>
    </row>
    <row r="7272" spans="4:4" x14ac:dyDescent="0.35">
      <c r="D7272" s="15"/>
    </row>
    <row r="7273" spans="4:4" x14ac:dyDescent="0.35">
      <c r="D7273" s="15"/>
    </row>
    <row r="7274" spans="4:4" x14ac:dyDescent="0.35">
      <c r="D7274" s="15"/>
    </row>
    <row r="7275" spans="4:4" x14ac:dyDescent="0.35">
      <c r="D7275" s="15"/>
    </row>
    <row r="7276" spans="4:4" x14ac:dyDescent="0.35">
      <c r="D7276" s="15"/>
    </row>
    <row r="7277" spans="4:4" x14ac:dyDescent="0.35">
      <c r="D7277" s="15"/>
    </row>
    <row r="7278" spans="4:4" x14ac:dyDescent="0.35">
      <c r="D7278" s="15"/>
    </row>
    <row r="7279" spans="4:4" x14ac:dyDescent="0.35">
      <c r="D7279" s="15"/>
    </row>
    <row r="7280" spans="4:4" x14ac:dyDescent="0.35">
      <c r="D7280" s="15"/>
    </row>
    <row r="7281" spans="4:4" x14ac:dyDescent="0.35">
      <c r="D7281" s="15"/>
    </row>
    <row r="7282" spans="4:4" x14ac:dyDescent="0.35">
      <c r="D7282" s="15"/>
    </row>
    <row r="7283" spans="4:4" x14ac:dyDescent="0.35">
      <c r="D7283" s="15"/>
    </row>
    <row r="7284" spans="4:4" x14ac:dyDescent="0.35">
      <c r="D7284" s="15"/>
    </row>
    <row r="7285" spans="4:4" x14ac:dyDescent="0.35">
      <c r="D7285" s="15"/>
    </row>
    <row r="7286" spans="4:4" x14ac:dyDescent="0.35">
      <c r="D7286" s="15"/>
    </row>
    <row r="7287" spans="4:4" x14ac:dyDescent="0.35">
      <c r="D7287" s="15"/>
    </row>
    <row r="7288" spans="4:4" x14ac:dyDescent="0.35">
      <c r="D7288" s="15"/>
    </row>
    <row r="7289" spans="4:4" x14ac:dyDescent="0.35">
      <c r="D7289" s="15"/>
    </row>
    <row r="7290" spans="4:4" x14ac:dyDescent="0.35">
      <c r="D7290" s="15"/>
    </row>
    <row r="7291" spans="4:4" x14ac:dyDescent="0.35">
      <c r="D7291" s="15"/>
    </row>
    <row r="7292" spans="4:4" x14ac:dyDescent="0.35">
      <c r="D7292" s="15"/>
    </row>
    <row r="7293" spans="4:4" x14ac:dyDescent="0.35">
      <c r="D7293" s="15"/>
    </row>
    <row r="7294" spans="4:4" x14ac:dyDescent="0.35">
      <c r="D7294" s="15"/>
    </row>
    <row r="7295" spans="4:4" x14ac:dyDescent="0.35">
      <c r="D7295" s="15"/>
    </row>
    <row r="7296" spans="4:4" x14ac:dyDescent="0.35">
      <c r="D7296" s="15"/>
    </row>
    <row r="7297" spans="4:4" x14ac:dyDescent="0.35">
      <c r="D7297" s="15"/>
    </row>
    <row r="7298" spans="4:4" x14ac:dyDescent="0.35">
      <c r="D7298" s="15"/>
    </row>
    <row r="7299" spans="4:4" x14ac:dyDescent="0.35">
      <c r="D7299" s="15"/>
    </row>
    <row r="7300" spans="4:4" x14ac:dyDescent="0.35">
      <c r="D7300" s="15"/>
    </row>
    <row r="7301" spans="4:4" x14ac:dyDescent="0.35">
      <c r="D7301" s="15"/>
    </row>
    <row r="7302" spans="4:4" x14ac:dyDescent="0.35">
      <c r="D7302" s="15"/>
    </row>
    <row r="7303" spans="4:4" x14ac:dyDescent="0.35">
      <c r="D7303" s="15"/>
    </row>
    <row r="7304" spans="4:4" x14ac:dyDescent="0.35">
      <c r="D7304" s="15"/>
    </row>
    <row r="7305" spans="4:4" x14ac:dyDescent="0.35">
      <c r="D7305" s="15"/>
    </row>
    <row r="7306" spans="4:4" x14ac:dyDescent="0.35">
      <c r="D7306" s="15"/>
    </row>
    <row r="7307" spans="4:4" x14ac:dyDescent="0.35">
      <c r="D7307" s="15"/>
    </row>
    <row r="7308" spans="4:4" x14ac:dyDescent="0.35">
      <c r="D7308" s="15"/>
    </row>
    <row r="7309" spans="4:4" x14ac:dyDescent="0.35">
      <c r="D7309" s="15"/>
    </row>
    <row r="7310" spans="4:4" x14ac:dyDescent="0.35">
      <c r="D7310" s="15"/>
    </row>
    <row r="7311" spans="4:4" x14ac:dyDescent="0.35">
      <c r="D7311" s="15"/>
    </row>
    <row r="7312" spans="4:4" x14ac:dyDescent="0.35">
      <c r="D7312" s="15"/>
    </row>
    <row r="7313" spans="4:4" x14ac:dyDescent="0.35">
      <c r="D7313" s="15"/>
    </row>
    <row r="7314" spans="4:4" x14ac:dyDescent="0.35">
      <c r="D7314" s="15"/>
    </row>
    <row r="7315" spans="4:4" x14ac:dyDescent="0.35">
      <c r="D7315" s="15"/>
    </row>
    <row r="7316" spans="4:4" x14ac:dyDescent="0.35">
      <c r="D7316" s="15"/>
    </row>
    <row r="7317" spans="4:4" x14ac:dyDescent="0.35">
      <c r="D7317" s="15"/>
    </row>
    <row r="7318" spans="4:4" x14ac:dyDescent="0.35">
      <c r="D7318" s="15"/>
    </row>
    <row r="7319" spans="4:4" x14ac:dyDescent="0.35">
      <c r="D7319" s="15"/>
    </row>
    <row r="7320" spans="4:4" x14ac:dyDescent="0.35">
      <c r="D7320" s="15"/>
    </row>
    <row r="7321" spans="4:4" x14ac:dyDescent="0.35">
      <c r="D7321" s="15"/>
    </row>
    <row r="7322" spans="4:4" x14ac:dyDescent="0.35">
      <c r="D7322" s="15"/>
    </row>
    <row r="7323" spans="4:4" x14ac:dyDescent="0.35">
      <c r="D7323" s="15"/>
    </row>
    <row r="7324" spans="4:4" x14ac:dyDescent="0.35">
      <c r="D7324" s="15"/>
    </row>
    <row r="7325" spans="4:4" x14ac:dyDescent="0.35">
      <c r="D7325" s="15"/>
    </row>
    <row r="7326" spans="4:4" x14ac:dyDescent="0.35">
      <c r="D7326" s="15"/>
    </row>
    <row r="7327" spans="4:4" x14ac:dyDescent="0.35">
      <c r="D7327" s="15"/>
    </row>
    <row r="7328" spans="4:4" x14ac:dyDescent="0.35">
      <c r="D7328" s="15"/>
    </row>
    <row r="7329" spans="4:4" x14ac:dyDescent="0.35">
      <c r="D7329" s="15"/>
    </row>
    <row r="7330" spans="4:4" x14ac:dyDescent="0.35">
      <c r="D7330" s="15"/>
    </row>
    <row r="7331" spans="4:4" x14ac:dyDescent="0.35">
      <c r="D7331" s="15"/>
    </row>
    <row r="7332" spans="4:4" x14ac:dyDescent="0.35">
      <c r="D7332" s="15"/>
    </row>
    <row r="7333" spans="4:4" x14ac:dyDescent="0.35">
      <c r="D7333" s="15"/>
    </row>
    <row r="7334" spans="4:4" x14ac:dyDescent="0.35">
      <c r="D7334" s="15"/>
    </row>
    <row r="7335" spans="4:4" x14ac:dyDescent="0.35">
      <c r="D7335" s="15"/>
    </row>
    <row r="7336" spans="4:4" x14ac:dyDescent="0.35">
      <c r="D7336" s="15"/>
    </row>
    <row r="7337" spans="4:4" x14ac:dyDescent="0.35">
      <c r="D7337" s="15"/>
    </row>
    <row r="7338" spans="4:4" x14ac:dyDescent="0.35">
      <c r="D7338" s="15"/>
    </row>
    <row r="7339" spans="4:4" x14ac:dyDescent="0.35">
      <c r="D7339" s="15"/>
    </row>
    <row r="7340" spans="4:4" x14ac:dyDescent="0.35">
      <c r="D7340" s="15"/>
    </row>
    <row r="7341" spans="4:4" x14ac:dyDescent="0.35">
      <c r="D7341" s="15"/>
    </row>
    <row r="7342" spans="4:4" x14ac:dyDescent="0.35">
      <c r="D7342" s="15"/>
    </row>
    <row r="7343" spans="4:4" x14ac:dyDescent="0.35">
      <c r="D7343" s="15"/>
    </row>
    <row r="7344" spans="4:4" x14ac:dyDescent="0.35">
      <c r="D7344" s="15"/>
    </row>
    <row r="7345" spans="4:4" x14ac:dyDescent="0.35">
      <c r="D7345" s="15"/>
    </row>
    <row r="7346" spans="4:4" x14ac:dyDescent="0.35">
      <c r="D7346" s="15"/>
    </row>
    <row r="7347" spans="4:4" x14ac:dyDescent="0.35">
      <c r="D7347" s="15"/>
    </row>
    <row r="7348" spans="4:4" x14ac:dyDescent="0.35">
      <c r="D7348" s="15"/>
    </row>
    <row r="7349" spans="4:4" x14ac:dyDescent="0.35">
      <c r="D7349" s="15"/>
    </row>
    <row r="7350" spans="4:4" x14ac:dyDescent="0.35">
      <c r="D7350" s="15"/>
    </row>
    <row r="7351" spans="4:4" x14ac:dyDescent="0.35">
      <c r="D7351" s="15"/>
    </row>
    <row r="7352" spans="4:4" x14ac:dyDescent="0.35">
      <c r="D7352" s="15"/>
    </row>
    <row r="7353" spans="4:4" x14ac:dyDescent="0.35">
      <c r="D7353" s="15"/>
    </row>
    <row r="7354" spans="4:4" x14ac:dyDescent="0.35">
      <c r="D7354" s="15"/>
    </row>
    <row r="7355" spans="4:4" x14ac:dyDescent="0.35">
      <c r="D7355" s="15"/>
    </row>
    <row r="7356" spans="4:4" x14ac:dyDescent="0.35">
      <c r="D7356" s="15"/>
    </row>
    <row r="7357" spans="4:4" x14ac:dyDescent="0.35">
      <c r="D7357" s="15"/>
    </row>
    <row r="7358" spans="4:4" x14ac:dyDescent="0.35">
      <c r="D7358" s="15"/>
    </row>
    <row r="7359" spans="4:4" x14ac:dyDescent="0.35">
      <c r="D7359" s="15"/>
    </row>
    <row r="7360" spans="4:4" x14ac:dyDescent="0.35">
      <c r="D7360" s="15"/>
    </row>
    <row r="7361" spans="4:4" x14ac:dyDescent="0.35">
      <c r="D7361" s="15"/>
    </row>
    <row r="7362" spans="4:4" x14ac:dyDescent="0.35">
      <c r="D7362" s="15"/>
    </row>
    <row r="7363" spans="4:4" x14ac:dyDescent="0.35">
      <c r="D7363" s="15"/>
    </row>
    <row r="7364" spans="4:4" x14ac:dyDescent="0.35">
      <c r="D7364" s="15"/>
    </row>
    <row r="7365" spans="4:4" x14ac:dyDescent="0.35">
      <c r="D7365" s="15"/>
    </row>
    <row r="7366" spans="4:4" x14ac:dyDescent="0.35">
      <c r="D7366" s="15"/>
    </row>
    <row r="7367" spans="4:4" x14ac:dyDescent="0.35">
      <c r="D7367" s="15"/>
    </row>
    <row r="7368" spans="4:4" x14ac:dyDescent="0.35">
      <c r="D7368" s="15"/>
    </row>
    <row r="7369" spans="4:4" x14ac:dyDescent="0.35">
      <c r="D7369" s="15"/>
    </row>
    <row r="7370" spans="4:4" x14ac:dyDescent="0.35">
      <c r="D7370" s="15"/>
    </row>
    <row r="7371" spans="4:4" x14ac:dyDescent="0.35">
      <c r="D7371" s="15"/>
    </row>
    <row r="7372" spans="4:4" x14ac:dyDescent="0.35">
      <c r="D7372" s="15"/>
    </row>
    <row r="7373" spans="4:4" x14ac:dyDescent="0.35">
      <c r="D7373" s="15"/>
    </row>
    <row r="7374" spans="4:4" x14ac:dyDescent="0.35">
      <c r="D7374" s="15"/>
    </row>
    <row r="7375" spans="4:4" x14ac:dyDescent="0.35">
      <c r="D7375" s="15"/>
    </row>
    <row r="7376" spans="4:4" x14ac:dyDescent="0.35">
      <c r="D7376" s="15"/>
    </row>
    <row r="7377" spans="4:4" x14ac:dyDescent="0.35">
      <c r="D7377" s="15"/>
    </row>
    <row r="7378" spans="4:4" x14ac:dyDescent="0.35">
      <c r="D7378" s="15"/>
    </row>
    <row r="7379" spans="4:4" x14ac:dyDescent="0.35">
      <c r="D7379" s="15"/>
    </row>
    <row r="7380" spans="4:4" x14ac:dyDescent="0.35">
      <c r="D7380" s="15"/>
    </row>
    <row r="7381" spans="4:4" x14ac:dyDescent="0.35">
      <c r="D7381" s="15"/>
    </row>
    <row r="7382" spans="4:4" x14ac:dyDescent="0.35">
      <c r="D7382" s="15"/>
    </row>
    <row r="7383" spans="4:4" x14ac:dyDescent="0.35">
      <c r="D7383" s="15"/>
    </row>
    <row r="7384" spans="4:4" x14ac:dyDescent="0.35">
      <c r="D7384" s="15"/>
    </row>
    <row r="7385" spans="4:4" x14ac:dyDescent="0.35">
      <c r="D7385" s="15"/>
    </row>
    <row r="7386" spans="4:4" x14ac:dyDescent="0.35">
      <c r="D7386" s="15"/>
    </row>
    <row r="7387" spans="4:4" x14ac:dyDescent="0.35">
      <c r="D7387" s="15"/>
    </row>
    <row r="7388" spans="4:4" x14ac:dyDescent="0.35">
      <c r="D7388" s="15"/>
    </row>
    <row r="7389" spans="4:4" x14ac:dyDescent="0.35">
      <c r="D7389" s="15"/>
    </row>
    <row r="7390" spans="4:4" x14ac:dyDescent="0.35">
      <c r="D7390" s="15"/>
    </row>
    <row r="7391" spans="4:4" x14ac:dyDescent="0.35">
      <c r="D7391" s="15"/>
    </row>
    <row r="7392" spans="4:4" x14ac:dyDescent="0.35">
      <c r="D7392" s="15"/>
    </row>
    <row r="7393" spans="4:4" x14ac:dyDescent="0.35">
      <c r="D7393" s="15"/>
    </row>
    <row r="7394" spans="4:4" x14ac:dyDescent="0.35">
      <c r="D7394" s="15"/>
    </row>
    <row r="7395" spans="4:4" x14ac:dyDescent="0.35">
      <c r="D7395" s="15"/>
    </row>
    <row r="7396" spans="4:4" x14ac:dyDescent="0.35">
      <c r="D7396" s="15"/>
    </row>
    <row r="7397" spans="4:4" x14ac:dyDescent="0.35">
      <c r="D7397" s="15"/>
    </row>
    <row r="7398" spans="4:4" x14ac:dyDescent="0.35">
      <c r="D7398" s="15"/>
    </row>
    <row r="7399" spans="4:4" x14ac:dyDescent="0.35">
      <c r="D7399" s="15"/>
    </row>
    <row r="7400" spans="4:4" x14ac:dyDescent="0.35">
      <c r="D7400" s="15"/>
    </row>
    <row r="7401" spans="4:4" x14ac:dyDescent="0.35">
      <c r="D7401" s="15"/>
    </row>
    <row r="7402" spans="4:4" x14ac:dyDescent="0.35">
      <c r="D7402" s="15"/>
    </row>
    <row r="7403" spans="4:4" x14ac:dyDescent="0.35">
      <c r="D7403" s="15"/>
    </row>
    <row r="7404" spans="4:4" x14ac:dyDescent="0.35">
      <c r="D7404" s="15"/>
    </row>
    <row r="7405" spans="4:4" x14ac:dyDescent="0.35">
      <c r="D7405" s="15"/>
    </row>
    <row r="7406" spans="4:4" x14ac:dyDescent="0.35">
      <c r="D7406" s="15"/>
    </row>
    <row r="7407" spans="4:4" x14ac:dyDescent="0.35">
      <c r="D7407" s="15"/>
    </row>
    <row r="7408" spans="4:4" x14ac:dyDescent="0.35">
      <c r="D7408" s="15"/>
    </row>
    <row r="7409" spans="4:4" x14ac:dyDescent="0.35">
      <c r="D7409" s="15"/>
    </row>
    <row r="7410" spans="4:4" x14ac:dyDescent="0.35">
      <c r="D7410" s="15"/>
    </row>
    <row r="7411" spans="4:4" x14ac:dyDescent="0.35">
      <c r="D7411" s="15"/>
    </row>
    <row r="7412" spans="4:4" x14ac:dyDescent="0.35">
      <c r="D7412" s="15"/>
    </row>
    <row r="7413" spans="4:4" x14ac:dyDescent="0.35">
      <c r="D7413" s="15"/>
    </row>
    <row r="7414" spans="4:4" x14ac:dyDescent="0.35">
      <c r="D7414" s="15"/>
    </row>
    <row r="7415" spans="4:4" x14ac:dyDescent="0.35">
      <c r="D7415" s="15"/>
    </row>
    <row r="7416" spans="4:4" x14ac:dyDescent="0.35">
      <c r="D7416" s="15"/>
    </row>
    <row r="7417" spans="4:4" x14ac:dyDescent="0.35">
      <c r="D7417" s="15"/>
    </row>
    <row r="7418" spans="4:4" x14ac:dyDescent="0.35">
      <c r="D7418" s="15"/>
    </row>
    <row r="7419" spans="4:4" x14ac:dyDescent="0.35">
      <c r="D7419" s="15"/>
    </row>
    <row r="7420" spans="4:4" x14ac:dyDescent="0.35">
      <c r="D7420" s="15"/>
    </row>
    <row r="7421" spans="4:4" x14ac:dyDescent="0.35">
      <c r="D7421" s="15"/>
    </row>
    <row r="7422" spans="4:4" x14ac:dyDescent="0.35">
      <c r="D7422" s="15"/>
    </row>
    <row r="7423" spans="4:4" x14ac:dyDescent="0.35">
      <c r="D7423" s="15"/>
    </row>
    <row r="7424" spans="4:4" x14ac:dyDescent="0.35">
      <c r="D7424" s="15"/>
    </row>
    <row r="7425" spans="4:4" x14ac:dyDescent="0.35">
      <c r="D7425" s="15"/>
    </row>
    <row r="7426" spans="4:4" x14ac:dyDescent="0.35">
      <c r="D7426" s="15"/>
    </row>
    <row r="7427" spans="4:4" x14ac:dyDescent="0.35">
      <c r="D7427" s="15"/>
    </row>
    <row r="7428" spans="4:4" x14ac:dyDescent="0.35">
      <c r="D7428" s="15"/>
    </row>
    <row r="7429" spans="4:4" x14ac:dyDescent="0.35">
      <c r="D7429" s="15"/>
    </row>
    <row r="7430" spans="4:4" x14ac:dyDescent="0.35">
      <c r="D7430" s="15"/>
    </row>
    <row r="7431" spans="4:4" x14ac:dyDescent="0.35">
      <c r="D7431" s="15"/>
    </row>
    <row r="7432" spans="4:4" x14ac:dyDescent="0.35">
      <c r="D7432" s="15"/>
    </row>
    <row r="7433" spans="4:4" x14ac:dyDescent="0.35">
      <c r="D7433" s="15"/>
    </row>
    <row r="7434" spans="4:4" x14ac:dyDescent="0.35">
      <c r="D7434" s="15"/>
    </row>
    <row r="7435" spans="4:4" x14ac:dyDescent="0.35">
      <c r="D7435" s="15"/>
    </row>
    <row r="7436" spans="4:4" x14ac:dyDescent="0.35">
      <c r="D7436" s="15"/>
    </row>
    <row r="7437" spans="4:4" x14ac:dyDescent="0.35">
      <c r="D7437" s="15"/>
    </row>
    <row r="7438" spans="4:4" x14ac:dyDescent="0.35">
      <c r="D7438" s="15"/>
    </row>
    <row r="7439" spans="4:4" x14ac:dyDescent="0.35">
      <c r="D7439" s="15"/>
    </row>
    <row r="7440" spans="4:4" x14ac:dyDescent="0.35">
      <c r="D7440" s="15"/>
    </row>
    <row r="7441" spans="4:4" x14ac:dyDescent="0.35">
      <c r="D7441" s="15"/>
    </row>
    <row r="7442" spans="4:4" x14ac:dyDescent="0.35">
      <c r="D7442" s="15"/>
    </row>
    <row r="7443" spans="4:4" x14ac:dyDescent="0.35">
      <c r="D7443" s="15"/>
    </row>
    <row r="7444" spans="4:4" x14ac:dyDescent="0.35">
      <c r="D7444" s="15"/>
    </row>
    <row r="7445" spans="4:4" x14ac:dyDescent="0.35">
      <c r="D7445" s="15"/>
    </row>
    <row r="7446" spans="4:4" x14ac:dyDescent="0.35">
      <c r="D7446" s="15"/>
    </row>
    <row r="7447" spans="4:4" x14ac:dyDescent="0.35">
      <c r="D7447" s="15"/>
    </row>
    <row r="7448" spans="4:4" x14ac:dyDescent="0.35">
      <c r="D7448" s="15"/>
    </row>
    <row r="7449" spans="4:4" x14ac:dyDescent="0.35">
      <c r="D7449" s="15"/>
    </row>
    <row r="7450" spans="4:4" x14ac:dyDescent="0.35">
      <c r="D7450" s="15"/>
    </row>
    <row r="7451" spans="4:4" x14ac:dyDescent="0.35">
      <c r="D7451" s="15"/>
    </row>
    <row r="7452" spans="4:4" x14ac:dyDescent="0.35">
      <c r="D7452" s="15"/>
    </row>
    <row r="7453" spans="4:4" x14ac:dyDescent="0.35">
      <c r="D7453" s="15"/>
    </row>
    <row r="7454" spans="4:4" x14ac:dyDescent="0.35">
      <c r="D7454" s="15"/>
    </row>
    <row r="7455" spans="4:4" x14ac:dyDescent="0.35">
      <c r="D7455" s="15"/>
    </row>
    <row r="7456" spans="4:4" x14ac:dyDescent="0.35">
      <c r="D7456" s="15"/>
    </row>
    <row r="7457" spans="4:4" x14ac:dyDescent="0.35">
      <c r="D7457" s="15"/>
    </row>
    <row r="7458" spans="4:4" x14ac:dyDescent="0.35">
      <c r="D7458" s="15"/>
    </row>
    <row r="7459" spans="4:4" x14ac:dyDescent="0.35">
      <c r="D7459" s="15"/>
    </row>
    <row r="7460" spans="4:4" x14ac:dyDescent="0.35">
      <c r="D7460" s="15"/>
    </row>
    <row r="7461" spans="4:4" x14ac:dyDescent="0.35">
      <c r="D7461" s="15"/>
    </row>
    <row r="7462" spans="4:4" x14ac:dyDescent="0.35">
      <c r="D7462" s="15"/>
    </row>
    <row r="7463" spans="4:4" x14ac:dyDescent="0.35">
      <c r="D7463" s="15"/>
    </row>
    <row r="7464" spans="4:4" x14ac:dyDescent="0.35">
      <c r="D7464" s="15"/>
    </row>
    <row r="7465" spans="4:4" x14ac:dyDescent="0.35">
      <c r="D7465" s="15"/>
    </row>
    <row r="7466" spans="4:4" x14ac:dyDescent="0.35">
      <c r="D7466" s="15"/>
    </row>
    <row r="7467" spans="4:4" x14ac:dyDescent="0.35">
      <c r="D7467" s="15"/>
    </row>
    <row r="7468" spans="4:4" x14ac:dyDescent="0.35">
      <c r="D7468" s="15"/>
    </row>
    <row r="7469" spans="4:4" x14ac:dyDescent="0.35">
      <c r="D7469" s="15"/>
    </row>
    <row r="7470" spans="4:4" x14ac:dyDescent="0.35">
      <c r="D7470" s="15"/>
    </row>
    <row r="7471" spans="4:4" x14ac:dyDescent="0.35">
      <c r="D7471" s="15"/>
    </row>
    <row r="7472" spans="4:4" x14ac:dyDescent="0.35">
      <c r="D7472" s="15"/>
    </row>
    <row r="7473" spans="4:4" x14ac:dyDescent="0.35">
      <c r="D7473" s="15"/>
    </row>
    <row r="7474" spans="4:4" x14ac:dyDescent="0.35">
      <c r="D7474" s="15"/>
    </row>
    <row r="7475" spans="4:4" x14ac:dyDescent="0.35">
      <c r="D7475" s="15"/>
    </row>
    <row r="7476" spans="4:4" x14ac:dyDescent="0.35">
      <c r="D7476" s="15"/>
    </row>
    <row r="7477" spans="4:4" x14ac:dyDescent="0.35">
      <c r="D7477" s="15"/>
    </row>
    <row r="7478" spans="4:4" x14ac:dyDescent="0.35">
      <c r="D7478" s="15"/>
    </row>
    <row r="7479" spans="4:4" x14ac:dyDescent="0.35">
      <c r="D7479" s="15"/>
    </row>
    <row r="7480" spans="4:4" x14ac:dyDescent="0.35">
      <c r="D7480" s="15"/>
    </row>
    <row r="7481" spans="4:4" x14ac:dyDescent="0.35">
      <c r="D7481" s="15"/>
    </row>
    <row r="7482" spans="4:4" x14ac:dyDescent="0.35">
      <c r="D7482" s="15"/>
    </row>
    <row r="7483" spans="4:4" x14ac:dyDescent="0.35">
      <c r="D7483" s="15"/>
    </row>
    <row r="7484" spans="4:4" x14ac:dyDescent="0.35">
      <c r="D7484" s="15"/>
    </row>
    <row r="7485" spans="4:4" x14ac:dyDescent="0.35">
      <c r="D7485" s="15"/>
    </row>
    <row r="7486" spans="4:4" x14ac:dyDescent="0.35">
      <c r="D7486" s="15"/>
    </row>
    <row r="7487" spans="4:4" x14ac:dyDescent="0.35">
      <c r="D7487" s="15"/>
    </row>
    <row r="7488" spans="4:4" x14ac:dyDescent="0.35">
      <c r="D7488" s="15"/>
    </row>
    <row r="7489" spans="4:4" x14ac:dyDescent="0.35">
      <c r="D7489" s="15"/>
    </row>
    <row r="7490" spans="4:4" x14ac:dyDescent="0.35">
      <c r="D7490" s="15"/>
    </row>
    <row r="7491" spans="4:4" x14ac:dyDescent="0.35">
      <c r="D7491" s="15"/>
    </row>
    <row r="7492" spans="4:4" x14ac:dyDescent="0.35">
      <c r="D7492" s="15"/>
    </row>
    <row r="7493" spans="4:4" x14ac:dyDescent="0.35">
      <c r="D7493" s="15"/>
    </row>
    <row r="7494" spans="4:4" x14ac:dyDescent="0.35">
      <c r="D7494" s="15"/>
    </row>
    <row r="7495" spans="4:4" x14ac:dyDescent="0.35">
      <c r="D7495" s="15"/>
    </row>
    <row r="7496" spans="4:4" x14ac:dyDescent="0.35">
      <c r="D7496" s="15"/>
    </row>
    <row r="7497" spans="4:4" x14ac:dyDescent="0.35">
      <c r="D7497" s="15"/>
    </row>
    <row r="7498" spans="4:4" x14ac:dyDescent="0.35">
      <c r="D7498" s="15"/>
    </row>
    <row r="7499" spans="4:4" x14ac:dyDescent="0.35">
      <c r="D7499" s="15"/>
    </row>
    <row r="7500" spans="4:4" x14ac:dyDescent="0.35">
      <c r="D7500" s="15"/>
    </row>
    <row r="7501" spans="4:4" x14ac:dyDescent="0.35">
      <c r="D7501" s="15"/>
    </row>
    <row r="7502" spans="4:4" x14ac:dyDescent="0.35">
      <c r="D7502" s="15"/>
    </row>
    <row r="7503" spans="4:4" x14ac:dyDescent="0.35">
      <c r="D7503" s="15"/>
    </row>
    <row r="7504" spans="4:4" x14ac:dyDescent="0.35">
      <c r="D7504" s="15"/>
    </row>
    <row r="7505" spans="4:4" x14ac:dyDescent="0.35">
      <c r="D7505" s="15"/>
    </row>
    <row r="7506" spans="4:4" x14ac:dyDescent="0.35">
      <c r="D7506" s="15"/>
    </row>
    <row r="7507" spans="4:4" x14ac:dyDescent="0.35">
      <c r="D7507" s="15"/>
    </row>
    <row r="7508" spans="4:4" x14ac:dyDescent="0.35">
      <c r="D7508" s="15"/>
    </row>
    <row r="7509" spans="4:4" x14ac:dyDescent="0.35">
      <c r="D7509" s="15"/>
    </row>
    <row r="7510" spans="4:4" x14ac:dyDescent="0.35">
      <c r="D7510" s="15"/>
    </row>
    <row r="7511" spans="4:4" x14ac:dyDescent="0.35">
      <c r="D7511" s="15"/>
    </row>
    <row r="7512" spans="4:4" x14ac:dyDescent="0.35">
      <c r="D7512" s="15"/>
    </row>
    <row r="7513" spans="4:4" x14ac:dyDescent="0.35">
      <c r="D7513" s="15"/>
    </row>
    <row r="7514" spans="4:4" x14ac:dyDescent="0.35">
      <c r="D7514" s="15"/>
    </row>
    <row r="7515" spans="4:4" x14ac:dyDescent="0.35">
      <c r="D7515" s="15"/>
    </row>
    <row r="7516" spans="4:4" x14ac:dyDescent="0.35">
      <c r="D7516" s="15"/>
    </row>
    <row r="7517" spans="4:4" x14ac:dyDescent="0.35">
      <c r="D7517" s="15"/>
    </row>
    <row r="7518" spans="4:4" x14ac:dyDescent="0.35">
      <c r="D7518" s="15"/>
    </row>
    <row r="7519" spans="4:4" x14ac:dyDescent="0.35">
      <c r="D7519" s="15"/>
    </row>
    <row r="7520" spans="4:4" x14ac:dyDescent="0.35">
      <c r="D7520" s="15"/>
    </row>
    <row r="7521" spans="4:4" x14ac:dyDescent="0.35">
      <c r="D7521" s="15"/>
    </row>
    <row r="7522" spans="4:4" x14ac:dyDescent="0.35">
      <c r="D7522" s="15"/>
    </row>
    <row r="7523" spans="4:4" x14ac:dyDescent="0.35">
      <c r="D7523" s="15"/>
    </row>
    <row r="7524" spans="4:4" x14ac:dyDescent="0.35">
      <c r="D7524" s="15"/>
    </row>
    <row r="7525" spans="4:4" x14ac:dyDescent="0.35">
      <c r="D7525" s="15"/>
    </row>
    <row r="7526" spans="4:4" x14ac:dyDescent="0.35">
      <c r="D7526" s="15"/>
    </row>
    <row r="7527" spans="4:4" x14ac:dyDescent="0.35">
      <c r="D7527" s="15"/>
    </row>
    <row r="7528" spans="4:4" x14ac:dyDescent="0.35">
      <c r="D7528" s="15"/>
    </row>
    <row r="7529" spans="4:4" x14ac:dyDescent="0.35">
      <c r="D7529" s="15"/>
    </row>
    <row r="7530" spans="4:4" x14ac:dyDescent="0.35">
      <c r="D7530" s="15"/>
    </row>
    <row r="7531" spans="4:4" x14ac:dyDescent="0.35">
      <c r="D7531" s="15"/>
    </row>
    <row r="7532" spans="4:4" x14ac:dyDescent="0.35">
      <c r="D7532" s="15"/>
    </row>
    <row r="7533" spans="4:4" x14ac:dyDescent="0.35">
      <c r="D7533" s="15"/>
    </row>
    <row r="7534" spans="4:4" x14ac:dyDescent="0.35">
      <c r="D7534" s="15"/>
    </row>
    <row r="7535" spans="4:4" x14ac:dyDescent="0.35">
      <c r="D7535" s="15"/>
    </row>
    <row r="7536" spans="4:4" x14ac:dyDescent="0.35">
      <c r="D7536" s="15"/>
    </row>
    <row r="7537" spans="4:4" x14ac:dyDescent="0.35">
      <c r="D7537" s="15"/>
    </row>
    <row r="7538" spans="4:4" x14ac:dyDescent="0.35">
      <c r="D7538" s="15"/>
    </row>
    <row r="7539" spans="4:4" x14ac:dyDescent="0.35">
      <c r="D7539" s="15"/>
    </row>
    <row r="7540" spans="4:4" x14ac:dyDescent="0.35">
      <c r="D7540" s="15"/>
    </row>
    <row r="7541" spans="4:4" x14ac:dyDescent="0.35">
      <c r="D7541" s="15"/>
    </row>
    <row r="7542" spans="4:4" x14ac:dyDescent="0.35">
      <c r="D7542" s="15"/>
    </row>
    <row r="7543" spans="4:4" x14ac:dyDescent="0.35">
      <c r="D7543" s="15"/>
    </row>
    <row r="7544" spans="4:4" x14ac:dyDescent="0.35">
      <c r="D7544" s="15"/>
    </row>
    <row r="7545" spans="4:4" x14ac:dyDescent="0.35">
      <c r="D7545" s="15"/>
    </row>
    <row r="7546" spans="4:4" x14ac:dyDescent="0.35">
      <c r="D7546" s="15"/>
    </row>
    <row r="7547" spans="4:4" x14ac:dyDescent="0.35">
      <c r="D7547" s="15"/>
    </row>
    <row r="7548" spans="4:4" x14ac:dyDescent="0.35">
      <c r="D7548" s="15"/>
    </row>
    <row r="7549" spans="4:4" x14ac:dyDescent="0.35">
      <c r="D7549" s="15"/>
    </row>
    <row r="7550" spans="4:4" x14ac:dyDescent="0.35">
      <c r="D7550" s="15"/>
    </row>
    <row r="7551" spans="4:4" x14ac:dyDescent="0.35">
      <c r="D7551" s="15"/>
    </row>
    <row r="7552" spans="4:4" x14ac:dyDescent="0.35">
      <c r="D7552" s="15"/>
    </row>
    <row r="7553" spans="4:4" x14ac:dyDescent="0.35">
      <c r="D7553" s="15"/>
    </row>
    <row r="7554" spans="4:4" x14ac:dyDescent="0.35">
      <c r="D7554" s="15"/>
    </row>
    <row r="7555" spans="4:4" x14ac:dyDescent="0.35">
      <c r="D7555" s="15"/>
    </row>
    <row r="7556" spans="4:4" x14ac:dyDescent="0.35">
      <c r="D7556" s="15"/>
    </row>
    <row r="7557" spans="4:4" x14ac:dyDescent="0.35">
      <c r="D7557" s="15"/>
    </row>
    <row r="7558" spans="4:4" x14ac:dyDescent="0.35">
      <c r="D7558" s="15"/>
    </row>
    <row r="7559" spans="4:4" x14ac:dyDescent="0.35">
      <c r="D7559" s="15"/>
    </row>
    <row r="7560" spans="4:4" x14ac:dyDescent="0.35">
      <c r="D7560" s="15"/>
    </row>
    <row r="7561" spans="4:4" x14ac:dyDescent="0.35">
      <c r="D7561" s="15"/>
    </row>
    <row r="7562" spans="4:4" x14ac:dyDescent="0.35">
      <c r="D7562" s="15"/>
    </row>
    <row r="7563" spans="4:4" x14ac:dyDescent="0.35">
      <c r="D7563" s="15"/>
    </row>
    <row r="7564" spans="4:4" x14ac:dyDescent="0.35">
      <c r="D7564" s="15"/>
    </row>
    <row r="7565" spans="4:4" x14ac:dyDescent="0.35">
      <c r="D7565" s="15"/>
    </row>
    <row r="7566" spans="4:4" x14ac:dyDescent="0.35">
      <c r="D7566" s="15"/>
    </row>
    <row r="7567" spans="4:4" x14ac:dyDescent="0.35">
      <c r="D7567" s="15"/>
    </row>
    <row r="7568" spans="4:4" x14ac:dyDescent="0.35">
      <c r="D7568" s="15"/>
    </row>
    <row r="7569" spans="4:4" x14ac:dyDescent="0.35">
      <c r="D7569" s="15"/>
    </row>
    <row r="7570" spans="4:4" x14ac:dyDescent="0.35">
      <c r="D7570" s="15"/>
    </row>
    <row r="7571" spans="4:4" x14ac:dyDescent="0.35">
      <c r="D7571" s="15"/>
    </row>
    <row r="7572" spans="4:4" x14ac:dyDescent="0.35">
      <c r="D7572" s="15"/>
    </row>
    <row r="7573" spans="4:4" x14ac:dyDescent="0.35">
      <c r="D7573" s="15"/>
    </row>
    <row r="7574" spans="4:4" x14ac:dyDescent="0.35">
      <c r="D7574" s="15"/>
    </row>
    <row r="7575" spans="4:4" x14ac:dyDescent="0.35">
      <c r="D7575" s="15"/>
    </row>
    <row r="7576" spans="4:4" x14ac:dyDescent="0.35">
      <c r="D7576" s="15"/>
    </row>
    <row r="7577" spans="4:4" x14ac:dyDescent="0.35">
      <c r="D7577" s="15"/>
    </row>
    <row r="7578" spans="4:4" x14ac:dyDescent="0.35">
      <c r="D7578" s="15"/>
    </row>
    <row r="7579" spans="4:4" x14ac:dyDescent="0.35">
      <c r="D7579" s="15"/>
    </row>
    <row r="7580" spans="4:4" x14ac:dyDescent="0.35">
      <c r="D7580" s="15"/>
    </row>
    <row r="7581" spans="4:4" x14ac:dyDescent="0.35">
      <c r="D7581" s="15"/>
    </row>
    <row r="7582" spans="4:4" x14ac:dyDescent="0.35">
      <c r="D7582" s="15"/>
    </row>
    <row r="7583" spans="4:4" x14ac:dyDescent="0.35">
      <c r="D7583" s="15"/>
    </row>
    <row r="7584" spans="4:4" x14ac:dyDescent="0.35">
      <c r="D7584" s="15"/>
    </row>
    <row r="7585" spans="4:4" x14ac:dyDescent="0.35">
      <c r="D7585" s="15"/>
    </row>
    <row r="7586" spans="4:4" x14ac:dyDescent="0.35">
      <c r="D7586" s="15"/>
    </row>
    <row r="7587" spans="4:4" x14ac:dyDescent="0.35">
      <c r="D7587" s="15"/>
    </row>
    <row r="7588" spans="4:4" x14ac:dyDescent="0.35">
      <c r="D7588" s="15"/>
    </row>
    <row r="7589" spans="4:4" x14ac:dyDescent="0.35">
      <c r="D7589" s="15"/>
    </row>
    <row r="7590" spans="4:4" x14ac:dyDescent="0.35">
      <c r="D7590" s="15"/>
    </row>
    <row r="7591" spans="4:4" x14ac:dyDescent="0.35">
      <c r="D7591" s="15"/>
    </row>
    <row r="7592" spans="4:4" x14ac:dyDescent="0.35">
      <c r="D7592" s="15"/>
    </row>
    <row r="7593" spans="4:4" x14ac:dyDescent="0.35">
      <c r="D7593" s="15"/>
    </row>
    <row r="7594" spans="4:4" x14ac:dyDescent="0.35">
      <c r="D7594" s="15"/>
    </row>
    <row r="7595" spans="4:4" x14ac:dyDescent="0.35">
      <c r="D7595" s="15"/>
    </row>
    <row r="7596" spans="4:4" x14ac:dyDescent="0.35">
      <c r="D7596" s="15"/>
    </row>
    <row r="7597" spans="4:4" x14ac:dyDescent="0.35">
      <c r="D7597" s="15"/>
    </row>
    <row r="7598" spans="4:4" x14ac:dyDescent="0.35">
      <c r="D7598" s="15"/>
    </row>
    <row r="7599" spans="4:4" x14ac:dyDescent="0.35">
      <c r="D7599" s="15"/>
    </row>
    <row r="7600" spans="4:4" x14ac:dyDescent="0.35">
      <c r="D7600" s="15"/>
    </row>
    <row r="7601" spans="4:4" x14ac:dyDescent="0.35">
      <c r="D7601" s="15"/>
    </row>
    <row r="7602" spans="4:4" x14ac:dyDescent="0.35">
      <c r="D7602" s="15"/>
    </row>
    <row r="7603" spans="4:4" x14ac:dyDescent="0.35">
      <c r="D7603" s="15"/>
    </row>
    <row r="7604" spans="4:4" x14ac:dyDescent="0.35">
      <c r="D7604" s="15"/>
    </row>
    <row r="7605" spans="4:4" x14ac:dyDescent="0.35">
      <c r="D7605" s="15"/>
    </row>
    <row r="7606" spans="4:4" x14ac:dyDescent="0.35">
      <c r="D7606" s="15"/>
    </row>
    <row r="7607" spans="4:4" x14ac:dyDescent="0.35">
      <c r="D7607" s="15"/>
    </row>
    <row r="7608" spans="4:4" x14ac:dyDescent="0.35">
      <c r="D7608" s="15"/>
    </row>
    <row r="7609" spans="4:4" x14ac:dyDescent="0.35">
      <c r="D7609" s="15"/>
    </row>
    <row r="7610" spans="4:4" x14ac:dyDescent="0.35">
      <c r="D7610" s="15"/>
    </row>
    <row r="7611" spans="4:4" x14ac:dyDescent="0.35">
      <c r="D7611" s="15"/>
    </row>
    <row r="7612" spans="4:4" x14ac:dyDescent="0.35">
      <c r="D7612" s="15"/>
    </row>
    <row r="7613" spans="4:4" x14ac:dyDescent="0.35">
      <c r="D7613" s="15"/>
    </row>
    <row r="7614" spans="4:4" x14ac:dyDescent="0.35">
      <c r="D7614" s="15"/>
    </row>
    <row r="7615" spans="4:4" x14ac:dyDescent="0.35">
      <c r="D7615" s="15"/>
    </row>
    <row r="7616" spans="4:4" x14ac:dyDescent="0.35">
      <c r="D7616" s="15"/>
    </row>
    <row r="7617" spans="4:4" x14ac:dyDescent="0.35">
      <c r="D7617" s="15"/>
    </row>
    <row r="7618" spans="4:4" x14ac:dyDescent="0.35">
      <c r="D7618" s="15"/>
    </row>
    <row r="7619" spans="4:4" x14ac:dyDescent="0.35">
      <c r="D7619" s="15"/>
    </row>
    <row r="7620" spans="4:4" x14ac:dyDescent="0.35">
      <c r="D7620" s="15"/>
    </row>
    <row r="7621" spans="4:4" x14ac:dyDescent="0.35">
      <c r="D7621" s="15"/>
    </row>
    <row r="7622" spans="4:4" x14ac:dyDescent="0.35">
      <c r="D7622" s="15"/>
    </row>
    <row r="7623" spans="4:4" x14ac:dyDescent="0.35">
      <c r="D7623" s="15"/>
    </row>
    <row r="7624" spans="4:4" x14ac:dyDescent="0.35">
      <c r="D7624" s="15"/>
    </row>
    <row r="7625" spans="4:4" x14ac:dyDescent="0.35">
      <c r="D7625" s="15"/>
    </row>
    <row r="7626" spans="4:4" x14ac:dyDescent="0.35">
      <c r="D7626" s="15"/>
    </row>
    <row r="7627" spans="4:4" x14ac:dyDescent="0.35">
      <c r="D7627" s="15"/>
    </row>
    <row r="7628" spans="4:4" x14ac:dyDescent="0.35">
      <c r="D7628" s="15"/>
    </row>
    <row r="7629" spans="4:4" x14ac:dyDescent="0.35">
      <c r="D7629" s="15"/>
    </row>
    <row r="7630" spans="4:4" x14ac:dyDescent="0.35">
      <c r="D7630" s="15"/>
    </row>
    <row r="7631" spans="4:4" x14ac:dyDescent="0.35">
      <c r="D7631" s="15"/>
    </row>
    <row r="7632" spans="4:4" x14ac:dyDescent="0.35">
      <c r="D7632" s="15"/>
    </row>
    <row r="7633" spans="4:4" x14ac:dyDescent="0.35">
      <c r="D7633" s="15"/>
    </row>
    <row r="7634" spans="4:4" x14ac:dyDescent="0.35">
      <c r="D7634" s="15"/>
    </row>
    <row r="7635" spans="4:4" x14ac:dyDescent="0.35">
      <c r="D7635" s="15"/>
    </row>
    <row r="7636" spans="4:4" x14ac:dyDescent="0.35">
      <c r="D7636" s="15"/>
    </row>
    <row r="7637" spans="4:4" x14ac:dyDescent="0.35">
      <c r="D7637" s="15"/>
    </row>
    <row r="7638" spans="4:4" x14ac:dyDescent="0.35">
      <c r="D7638" s="15"/>
    </row>
    <row r="7639" spans="4:4" x14ac:dyDescent="0.35">
      <c r="D7639" s="15"/>
    </row>
    <row r="7640" spans="4:4" x14ac:dyDescent="0.35">
      <c r="D7640" s="15"/>
    </row>
    <row r="7641" spans="4:4" x14ac:dyDescent="0.35">
      <c r="D7641" s="15"/>
    </row>
    <row r="7642" spans="4:4" x14ac:dyDescent="0.35">
      <c r="D7642" s="15"/>
    </row>
    <row r="7643" spans="4:4" x14ac:dyDescent="0.35">
      <c r="D7643" s="15"/>
    </row>
    <row r="7644" spans="4:4" x14ac:dyDescent="0.35">
      <c r="D7644" s="15"/>
    </row>
    <row r="7645" spans="4:4" x14ac:dyDescent="0.35">
      <c r="D7645" s="15"/>
    </row>
    <row r="7646" spans="4:4" x14ac:dyDescent="0.35">
      <c r="D7646" s="15"/>
    </row>
    <row r="7647" spans="4:4" x14ac:dyDescent="0.35">
      <c r="D7647" s="15"/>
    </row>
    <row r="7648" spans="4:4" x14ac:dyDescent="0.35">
      <c r="D7648" s="15"/>
    </row>
    <row r="7649" spans="4:4" x14ac:dyDescent="0.35">
      <c r="D7649" s="15"/>
    </row>
    <row r="7650" spans="4:4" x14ac:dyDescent="0.35">
      <c r="D7650" s="15"/>
    </row>
    <row r="7651" spans="4:4" x14ac:dyDescent="0.35">
      <c r="D7651" s="15"/>
    </row>
    <row r="7652" spans="4:4" x14ac:dyDescent="0.35">
      <c r="D7652" s="15"/>
    </row>
    <row r="7653" spans="4:4" x14ac:dyDescent="0.35">
      <c r="D7653" s="15"/>
    </row>
    <row r="7654" spans="4:4" x14ac:dyDescent="0.35">
      <c r="D7654" s="15"/>
    </row>
    <row r="7655" spans="4:4" x14ac:dyDescent="0.35">
      <c r="D7655" s="15"/>
    </row>
    <row r="7656" spans="4:4" x14ac:dyDescent="0.35">
      <c r="D7656" s="15"/>
    </row>
    <row r="7657" spans="4:4" x14ac:dyDescent="0.35">
      <c r="D7657" s="15"/>
    </row>
    <row r="7658" spans="4:4" x14ac:dyDescent="0.35">
      <c r="D7658" s="15"/>
    </row>
    <row r="7659" spans="4:4" x14ac:dyDescent="0.35">
      <c r="D7659" s="15"/>
    </row>
    <row r="7660" spans="4:4" x14ac:dyDescent="0.35">
      <c r="D7660" s="15"/>
    </row>
    <row r="7661" spans="4:4" x14ac:dyDescent="0.35">
      <c r="D7661" s="15"/>
    </row>
    <row r="7662" spans="4:4" x14ac:dyDescent="0.35">
      <c r="D7662" s="15"/>
    </row>
    <row r="7663" spans="4:4" x14ac:dyDescent="0.35">
      <c r="D7663" s="15"/>
    </row>
    <row r="7664" spans="4:4" x14ac:dyDescent="0.35">
      <c r="D7664" s="15"/>
    </row>
    <row r="7665" spans="4:4" x14ac:dyDescent="0.35">
      <c r="D7665" s="15"/>
    </row>
    <row r="7666" spans="4:4" x14ac:dyDescent="0.35">
      <c r="D7666" s="15"/>
    </row>
    <row r="7667" spans="4:4" x14ac:dyDescent="0.35">
      <c r="D7667" s="15"/>
    </row>
    <row r="7668" spans="4:4" x14ac:dyDescent="0.35">
      <c r="D7668" s="15"/>
    </row>
    <row r="7669" spans="4:4" x14ac:dyDescent="0.35">
      <c r="D7669" s="15"/>
    </row>
    <row r="7670" spans="4:4" x14ac:dyDescent="0.35">
      <c r="D7670" s="15"/>
    </row>
    <row r="7671" spans="4:4" x14ac:dyDescent="0.35">
      <c r="D7671" s="15"/>
    </row>
    <row r="7672" spans="4:4" x14ac:dyDescent="0.35">
      <c r="D7672" s="15"/>
    </row>
    <row r="7673" spans="4:4" x14ac:dyDescent="0.35">
      <c r="D7673" s="15"/>
    </row>
    <row r="7674" spans="4:4" x14ac:dyDescent="0.35">
      <c r="D7674" s="15"/>
    </row>
    <row r="7675" spans="4:4" x14ac:dyDescent="0.35">
      <c r="D7675" s="15"/>
    </row>
    <row r="7676" spans="4:4" x14ac:dyDescent="0.35">
      <c r="D7676" s="15"/>
    </row>
    <row r="7677" spans="4:4" x14ac:dyDescent="0.35">
      <c r="D7677" s="15"/>
    </row>
    <row r="7678" spans="4:4" x14ac:dyDescent="0.35">
      <c r="D7678" s="15"/>
    </row>
    <row r="7679" spans="4:4" x14ac:dyDescent="0.35">
      <c r="D7679" s="15"/>
    </row>
    <row r="7680" spans="4:4" x14ac:dyDescent="0.35">
      <c r="D7680" s="15"/>
    </row>
    <row r="7681" spans="4:4" x14ac:dyDescent="0.35">
      <c r="D7681" s="15"/>
    </row>
    <row r="7682" spans="4:4" x14ac:dyDescent="0.35">
      <c r="D7682" s="15"/>
    </row>
    <row r="7683" spans="4:4" x14ac:dyDescent="0.35">
      <c r="D7683" s="15"/>
    </row>
    <row r="7684" spans="4:4" x14ac:dyDescent="0.35">
      <c r="D7684" s="15"/>
    </row>
    <row r="7685" spans="4:4" x14ac:dyDescent="0.35">
      <c r="D7685" s="15"/>
    </row>
    <row r="7686" spans="4:4" x14ac:dyDescent="0.35">
      <c r="D7686" s="15"/>
    </row>
    <row r="7687" spans="4:4" x14ac:dyDescent="0.35">
      <c r="D7687" s="15"/>
    </row>
    <row r="7688" spans="4:4" x14ac:dyDescent="0.35">
      <c r="D7688" s="15"/>
    </row>
    <row r="7689" spans="4:4" x14ac:dyDescent="0.35">
      <c r="D7689" s="15"/>
    </row>
    <row r="7690" spans="4:4" x14ac:dyDescent="0.35">
      <c r="D7690" s="15"/>
    </row>
    <row r="7691" spans="4:4" x14ac:dyDescent="0.35">
      <c r="D7691" s="15"/>
    </row>
    <row r="7692" spans="4:4" x14ac:dyDescent="0.35">
      <c r="D7692" s="15"/>
    </row>
    <row r="7693" spans="4:4" x14ac:dyDescent="0.35">
      <c r="D7693" s="15"/>
    </row>
    <row r="7694" spans="4:4" x14ac:dyDescent="0.35">
      <c r="D7694" s="15"/>
    </row>
    <row r="7695" spans="4:4" x14ac:dyDescent="0.35">
      <c r="D7695" s="15"/>
    </row>
    <row r="7696" spans="4:4" x14ac:dyDescent="0.35">
      <c r="D7696" s="15"/>
    </row>
    <row r="7697" spans="4:4" x14ac:dyDescent="0.35">
      <c r="D7697" s="15"/>
    </row>
    <row r="7698" spans="4:4" x14ac:dyDescent="0.35">
      <c r="D7698" s="15"/>
    </row>
    <row r="7699" spans="4:4" x14ac:dyDescent="0.35">
      <c r="D7699" s="15"/>
    </row>
    <row r="7700" spans="4:4" x14ac:dyDescent="0.35">
      <c r="D7700" s="15"/>
    </row>
    <row r="7701" spans="4:4" x14ac:dyDescent="0.35">
      <c r="D7701" s="15"/>
    </row>
    <row r="7702" spans="4:4" x14ac:dyDescent="0.35">
      <c r="D7702" s="15"/>
    </row>
    <row r="7703" spans="4:4" x14ac:dyDescent="0.35">
      <c r="D7703" s="15"/>
    </row>
    <row r="7704" spans="4:4" x14ac:dyDescent="0.35">
      <c r="D7704" s="15"/>
    </row>
    <row r="7705" spans="4:4" x14ac:dyDescent="0.35">
      <c r="D7705" s="15"/>
    </row>
    <row r="7706" spans="4:4" x14ac:dyDescent="0.35">
      <c r="D7706" s="15"/>
    </row>
    <row r="7707" spans="4:4" x14ac:dyDescent="0.35">
      <c r="D7707" s="15"/>
    </row>
    <row r="7708" spans="4:4" x14ac:dyDescent="0.35">
      <c r="D7708" s="15"/>
    </row>
    <row r="7709" spans="4:4" x14ac:dyDescent="0.35">
      <c r="D7709" s="15"/>
    </row>
    <row r="7710" spans="4:4" x14ac:dyDescent="0.35">
      <c r="D7710" s="15"/>
    </row>
    <row r="7711" spans="4:4" x14ac:dyDescent="0.35">
      <c r="D7711" s="15"/>
    </row>
    <row r="7712" spans="4:4" x14ac:dyDescent="0.35">
      <c r="D7712" s="15"/>
    </row>
    <row r="7713" spans="4:4" x14ac:dyDescent="0.35">
      <c r="D7713" s="15"/>
    </row>
    <row r="7714" spans="4:4" x14ac:dyDescent="0.35">
      <c r="D7714" s="15"/>
    </row>
    <row r="7715" spans="4:4" x14ac:dyDescent="0.35">
      <c r="D7715" s="15"/>
    </row>
    <row r="7716" spans="4:4" x14ac:dyDescent="0.35">
      <c r="D7716" s="15"/>
    </row>
    <row r="7717" spans="4:4" x14ac:dyDescent="0.35">
      <c r="D7717" s="15"/>
    </row>
    <row r="7718" spans="4:4" x14ac:dyDescent="0.35">
      <c r="D7718" s="15"/>
    </row>
    <row r="7719" spans="4:4" x14ac:dyDescent="0.35">
      <c r="D7719" s="15"/>
    </row>
    <row r="7720" spans="4:4" x14ac:dyDescent="0.35">
      <c r="D7720" s="15"/>
    </row>
    <row r="7721" spans="4:4" x14ac:dyDescent="0.35">
      <c r="D7721" s="15"/>
    </row>
    <row r="7722" spans="4:4" x14ac:dyDescent="0.35">
      <c r="D7722" s="15"/>
    </row>
    <row r="7723" spans="4:4" x14ac:dyDescent="0.35">
      <c r="D7723" s="15"/>
    </row>
    <row r="7724" spans="4:4" x14ac:dyDescent="0.35">
      <c r="D7724" s="15"/>
    </row>
    <row r="7725" spans="4:4" x14ac:dyDescent="0.35">
      <c r="D7725" s="15"/>
    </row>
    <row r="7726" spans="4:4" x14ac:dyDescent="0.35">
      <c r="D7726" s="15"/>
    </row>
    <row r="7727" spans="4:4" x14ac:dyDescent="0.35">
      <c r="D7727" s="15"/>
    </row>
    <row r="7728" spans="4:4" x14ac:dyDescent="0.35">
      <c r="D7728" s="15"/>
    </row>
    <row r="7729" spans="4:4" x14ac:dyDescent="0.35">
      <c r="D7729" s="15"/>
    </row>
    <row r="7730" spans="4:4" x14ac:dyDescent="0.35">
      <c r="D7730" s="15"/>
    </row>
    <row r="7731" spans="4:4" x14ac:dyDescent="0.35">
      <c r="D7731" s="15"/>
    </row>
    <row r="7732" spans="4:4" x14ac:dyDescent="0.35">
      <c r="D7732" s="15"/>
    </row>
    <row r="7733" spans="4:4" x14ac:dyDescent="0.35">
      <c r="D7733" s="15"/>
    </row>
    <row r="7734" spans="4:4" x14ac:dyDescent="0.35">
      <c r="D7734" s="15"/>
    </row>
    <row r="7735" spans="4:4" x14ac:dyDescent="0.35">
      <c r="D7735" s="15"/>
    </row>
    <row r="7736" spans="4:4" x14ac:dyDescent="0.35">
      <c r="D7736" s="15"/>
    </row>
    <row r="7737" spans="4:4" x14ac:dyDescent="0.35">
      <c r="D7737" s="15"/>
    </row>
    <row r="7738" spans="4:4" x14ac:dyDescent="0.35">
      <c r="D7738" s="15"/>
    </row>
    <row r="7739" spans="4:4" x14ac:dyDescent="0.35">
      <c r="D7739" s="15"/>
    </row>
    <row r="7740" spans="4:4" x14ac:dyDescent="0.35">
      <c r="D7740" s="15"/>
    </row>
    <row r="7741" spans="4:4" x14ac:dyDescent="0.35">
      <c r="D7741" s="15"/>
    </row>
    <row r="7742" spans="4:4" x14ac:dyDescent="0.35">
      <c r="D7742" s="15"/>
    </row>
    <row r="7743" spans="4:4" x14ac:dyDescent="0.35">
      <c r="D7743" s="15"/>
    </row>
    <row r="7744" spans="4:4" x14ac:dyDescent="0.35">
      <c r="D7744" s="15"/>
    </row>
    <row r="7745" spans="4:4" x14ac:dyDescent="0.35">
      <c r="D7745" s="15"/>
    </row>
    <row r="7746" spans="4:4" x14ac:dyDescent="0.35">
      <c r="D7746" s="15"/>
    </row>
    <row r="7747" spans="4:4" x14ac:dyDescent="0.35">
      <c r="D7747" s="15"/>
    </row>
    <row r="7748" spans="4:4" x14ac:dyDescent="0.35">
      <c r="D7748" s="15"/>
    </row>
    <row r="7749" spans="4:4" x14ac:dyDescent="0.35">
      <c r="D7749" s="15"/>
    </row>
    <row r="7750" spans="4:4" x14ac:dyDescent="0.35">
      <c r="D7750" s="15"/>
    </row>
    <row r="7751" spans="4:4" x14ac:dyDescent="0.35">
      <c r="D7751" s="15"/>
    </row>
    <row r="7752" spans="4:4" x14ac:dyDescent="0.35">
      <c r="D7752" s="15"/>
    </row>
    <row r="7753" spans="4:4" x14ac:dyDescent="0.35">
      <c r="D7753" s="15"/>
    </row>
    <row r="7754" spans="4:4" x14ac:dyDescent="0.35">
      <c r="D7754" s="15"/>
    </row>
    <row r="7755" spans="4:4" x14ac:dyDescent="0.35">
      <c r="D7755" s="15"/>
    </row>
    <row r="7756" spans="4:4" x14ac:dyDescent="0.35">
      <c r="D7756" s="15"/>
    </row>
    <row r="7757" spans="4:4" x14ac:dyDescent="0.35">
      <c r="D7757" s="15"/>
    </row>
    <row r="7758" spans="4:4" x14ac:dyDescent="0.35">
      <c r="D7758" s="15"/>
    </row>
    <row r="7759" spans="4:4" x14ac:dyDescent="0.35">
      <c r="D7759" s="15"/>
    </row>
    <row r="7760" spans="4:4" x14ac:dyDescent="0.35">
      <c r="D7760" s="15"/>
    </row>
    <row r="7761" spans="4:4" x14ac:dyDescent="0.35">
      <c r="D7761" s="15"/>
    </row>
    <row r="7762" spans="4:4" x14ac:dyDescent="0.35">
      <c r="D7762" s="15"/>
    </row>
    <row r="7763" spans="4:4" x14ac:dyDescent="0.35">
      <c r="D7763" s="15"/>
    </row>
    <row r="7764" spans="4:4" x14ac:dyDescent="0.35">
      <c r="D7764" s="15"/>
    </row>
    <row r="7765" spans="4:4" x14ac:dyDescent="0.35">
      <c r="D7765" s="15"/>
    </row>
    <row r="7766" spans="4:4" x14ac:dyDescent="0.35">
      <c r="D7766" s="15"/>
    </row>
    <row r="7767" spans="4:4" x14ac:dyDescent="0.35">
      <c r="D7767" s="15"/>
    </row>
    <row r="7768" spans="4:4" x14ac:dyDescent="0.35">
      <c r="D7768" s="15"/>
    </row>
    <row r="7769" spans="4:4" x14ac:dyDescent="0.35">
      <c r="D7769" s="15"/>
    </row>
    <row r="7770" spans="4:4" x14ac:dyDescent="0.35">
      <c r="D7770" s="15"/>
    </row>
    <row r="7771" spans="4:4" x14ac:dyDescent="0.35">
      <c r="D7771" s="15"/>
    </row>
    <row r="7772" spans="4:4" x14ac:dyDescent="0.35">
      <c r="D7772" s="15"/>
    </row>
    <row r="7773" spans="4:4" x14ac:dyDescent="0.35">
      <c r="D7773" s="15"/>
    </row>
    <row r="7774" spans="4:4" x14ac:dyDescent="0.35">
      <c r="D7774" s="15"/>
    </row>
    <row r="7775" spans="4:4" x14ac:dyDescent="0.35">
      <c r="D7775" s="15"/>
    </row>
    <row r="7776" spans="4:4" x14ac:dyDescent="0.35">
      <c r="D7776" s="15"/>
    </row>
    <row r="7777" spans="4:4" x14ac:dyDescent="0.35">
      <c r="D7777" s="15"/>
    </row>
    <row r="7778" spans="4:4" x14ac:dyDescent="0.35">
      <c r="D7778" s="15"/>
    </row>
    <row r="7779" spans="4:4" x14ac:dyDescent="0.35">
      <c r="D7779" s="15"/>
    </row>
    <row r="7780" spans="4:4" x14ac:dyDescent="0.35">
      <c r="D7780" s="15"/>
    </row>
    <row r="7781" spans="4:4" x14ac:dyDescent="0.35">
      <c r="D7781" s="15"/>
    </row>
    <row r="7782" spans="4:4" x14ac:dyDescent="0.35">
      <c r="D7782" s="15"/>
    </row>
    <row r="7783" spans="4:4" x14ac:dyDescent="0.35">
      <c r="D7783" s="15"/>
    </row>
    <row r="7784" spans="4:4" x14ac:dyDescent="0.35">
      <c r="D7784" s="15"/>
    </row>
    <row r="7785" spans="4:4" x14ac:dyDescent="0.35">
      <c r="D7785" s="15"/>
    </row>
    <row r="7786" spans="4:4" x14ac:dyDescent="0.35">
      <c r="D7786" s="15"/>
    </row>
    <row r="7787" spans="4:4" x14ac:dyDescent="0.35">
      <c r="D7787" s="15"/>
    </row>
    <row r="7788" spans="4:4" x14ac:dyDescent="0.35">
      <c r="D7788" s="15"/>
    </row>
    <row r="7789" spans="4:4" x14ac:dyDescent="0.35">
      <c r="D7789" s="15"/>
    </row>
    <row r="7790" spans="4:4" x14ac:dyDescent="0.35">
      <c r="D7790" s="15"/>
    </row>
    <row r="7791" spans="4:4" x14ac:dyDescent="0.35">
      <c r="D7791" s="15"/>
    </row>
    <row r="7792" spans="4:4" x14ac:dyDescent="0.35">
      <c r="D7792" s="15"/>
    </row>
    <row r="7793" spans="4:4" x14ac:dyDescent="0.35">
      <c r="D7793" s="15"/>
    </row>
    <row r="7794" spans="4:4" x14ac:dyDescent="0.35">
      <c r="D7794" s="15"/>
    </row>
    <row r="7795" spans="4:4" x14ac:dyDescent="0.35">
      <c r="D7795" s="15"/>
    </row>
    <row r="7796" spans="4:4" x14ac:dyDescent="0.35">
      <c r="D7796" s="15"/>
    </row>
    <row r="7797" spans="4:4" x14ac:dyDescent="0.35">
      <c r="D7797" s="15"/>
    </row>
    <row r="7798" spans="4:4" x14ac:dyDescent="0.35">
      <c r="D7798" s="15"/>
    </row>
    <row r="7799" spans="4:4" x14ac:dyDescent="0.35">
      <c r="D7799" s="15"/>
    </row>
    <row r="7800" spans="4:4" x14ac:dyDescent="0.35">
      <c r="D7800" s="15"/>
    </row>
    <row r="7801" spans="4:4" x14ac:dyDescent="0.35">
      <c r="D7801" s="15"/>
    </row>
    <row r="7802" spans="4:4" x14ac:dyDescent="0.35">
      <c r="D7802" s="15"/>
    </row>
    <row r="7803" spans="4:4" x14ac:dyDescent="0.35">
      <c r="D7803" s="15"/>
    </row>
    <row r="7804" spans="4:4" x14ac:dyDescent="0.35">
      <c r="D7804" s="15"/>
    </row>
    <row r="7805" spans="4:4" x14ac:dyDescent="0.35">
      <c r="D7805" s="15"/>
    </row>
    <row r="7806" spans="4:4" x14ac:dyDescent="0.35">
      <c r="D7806" s="15"/>
    </row>
    <row r="7807" spans="4:4" x14ac:dyDescent="0.35">
      <c r="D7807" s="15"/>
    </row>
    <row r="7808" spans="4:4" x14ac:dyDescent="0.35">
      <c r="D7808" s="15"/>
    </row>
    <row r="7809" spans="4:4" x14ac:dyDescent="0.35">
      <c r="D7809" s="15"/>
    </row>
    <row r="7810" spans="4:4" x14ac:dyDescent="0.35">
      <c r="D7810" s="15"/>
    </row>
    <row r="7811" spans="4:4" x14ac:dyDescent="0.35">
      <c r="D7811" s="15"/>
    </row>
    <row r="7812" spans="4:4" x14ac:dyDescent="0.35">
      <c r="D7812" s="15"/>
    </row>
    <row r="7813" spans="4:4" x14ac:dyDescent="0.35">
      <c r="D7813" s="15"/>
    </row>
    <row r="7814" spans="4:4" x14ac:dyDescent="0.35">
      <c r="D7814" s="15"/>
    </row>
    <row r="7815" spans="4:4" x14ac:dyDescent="0.35">
      <c r="D7815" s="15"/>
    </row>
    <row r="7816" spans="4:4" x14ac:dyDescent="0.35">
      <c r="D7816" s="15"/>
    </row>
    <row r="7817" spans="4:4" x14ac:dyDescent="0.35">
      <c r="D7817" s="15"/>
    </row>
    <row r="7818" spans="4:4" x14ac:dyDescent="0.35">
      <c r="D7818" s="15"/>
    </row>
    <row r="7819" spans="4:4" x14ac:dyDescent="0.35">
      <c r="D7819" s="15"/>
    </row>
    <row r="7820" spans="4:4" x14ac:dyDescent="0.35">
      <c r="D7820" s="15"/>
    </row>
    <row r="7821" spans="4:4" x14ac:dyDescent="0.35">
      <c r="D7821" s="15"/>
    </row>
    <row r="7822" spans="4:4" x14ac:dyDescent="0.35">
      <c r="D7822" s="15"/>
    </row>
    <row r="7823" spans="4:4" x14ac:dyDescent="0.35">
      <c r="D7823" s="15"/>
    </row>
    <row r="7824" spans="4:4" x14ac:dyDescent="0.35">
      <c r="D7824" s="15"/>
    </row>
    <row r="7825" spans="4:4" x14ac:dyDescent="0.35">
      <c r="D7825" s="15"/>
    </row>
    <row r="7826" spans="4:4" x14ac:dyDescent="0.35">
      <c r="D7826" s="15"/>
    </row>
    <row r="7827" spans="4:4" x14ac:dyDescent="0.35">
      <c r="D7827" s="15"/>
    </row>
    <row r="7828" spans="4:4" x14ac:dyDescent="0.35">
      <c r="D7828" s="15"/>
    </row>
    <row r="7829" spans="4:4" x14ac:dyDescent="0.35">
      <c r="D7829" s="15"/>
    </row>
    <row r="7830" spans="4:4" x14ac:dyDescent="0.35">
      <c r="D7830" s="15"/>
    </row>
    <row r="7831" spans="4:4" x14ac:dyDescent="0.35">
      <c r="D7831" s="15"/>
    </row>
    <row r="7832" spans="4:4" x14ac:dyDescent="0.35">
      <c r="D7832" s="15"/>
    </row>
    <row r="7833" spans="4:4" x14ac:dyDescent="0.35">
      <c r="D7833" s="15"/>
    </row>
    <row r="7834" spans="4:4" x14ac:dyDescent="0.35">
      <c r="D7834" s="15"/>
    </row>
    <row r="7835" spans="4:4" x14ac:dyDescent="0.35">
      <c r="D7835" s="15"/>
    </row>
    <row r="7836" spans="4:4" x14ac:dyDescent="0.35">
      <c r="D7836" s="15"/>
    </row>
    <row r="7837" spans="4:4" x14ac:dyDescent="0.35">
      <c r="D7837" s="15"/>
    </row>
    <row r="7838" spans="4:4" x14ac:dyDescent="0.35">
      <c r="D7838" s="15"/>
    </row>
    <row r="7839" spans="4:4" x14ac:dyDescent="0.35">
      <c r="D7839" s="15"/>
    </row>
    <row r="7840" spans="4:4" x14ac:dyDescent="0.35">
      <c r="D7840" s="15"/>
    </row>
    <row r="7841" spans="4:4" x14ac:dyDescent="0.35">
      <c r="D7841" s="15"/>
    </row>
    <row r="7842" spans="4:4" x14ac:dyDescent="0.35">
      <c r="D7842" s="15"/>
    </row>
    <row r="7843" spans="4:4" x14ac:dyDescent="0.35">
      <c r="D7843" s="15"/>
    </row>
    <row r="7844" spans="4:4" x14ac:dyDescent="0.35">
      <c r="D7844" s="15"/>
    </row>
    <row r="7845" spans="4:4" x14ac:dyDescent="0.35">
      <c r="D7845" s="15"/>
    </row>
    <row r="7846" spans="4:4" x14ac:dyDescent="0.35">
      <c r="D7846" s="15"/>
    </row>
    <row r="7847" spans="4:4" x14ac:dyDescent="0.35">
      <c r="D7847" s="15"/>
    </row>
    <row r="7848" spans="4:4" x14ac:dyDescent="0.35">
      <c r="D7848" s="15"/>
    </row>
    <row r="7849" spans="4:4" x14ac:dyDescent="0.35">
      <c r="D7849" s="15"/>
    </row>
    <row r="7850" spans="4:4" x14ac:dyDescent="0.35">
      <c r="D7850" s="15"/>
    </row>
    <row r="7851" spans="4:4" x14ac:dyDescent="0.35">
      <c r="D7851" s="15"/>
    </row>
    <row r="7852" spans="4:4" x14ac:dyDescent="0.35">
      <c r="D7852" s="15"/>
    </row>
    <row r="7853" spans="4:4" x14ac:dyDescent="0.35">
      <c r="D7853" s="15"/>
    </row>
    <row r="7854" spans="4:4" x14ac:dyDescent="0.35">
      <c r="D7854" s="15"/>
    </row>
    <row r="7855" spans="4:4" x14ac:dyDescent="0.35">
      <c r="D7855" s="15"/>
    </row>
    <row r="7856" spans="4:4" x14ac:dyDescent="0.35">
      <c r="D7856" s="15"/>
    </row>
    <row r="7857" spans="4:4" x14ac:dyDescent="0.35">
      <c r="D7857" s="15"/>
    </row>
    <row r="7858" spans="4:4" x14ac:dyDescent="0.35">
      <c r="D7858" s="15"/>
    </row>
    <row r="7859" spans="4:4" x14ac:dyDescent="0.35">
      <c r="D7859" s="15"/>
    </row>
    <row r="7860" spans="4:4" x14ac:dyDescent="0.35">
      <c r="D7860" s="15"/>
    </row>
    <row r="7861" spans="4:4" x14ac:dyDescent="0.35">
      <c r="D7861" s="15"/>
    </row>
    <row r="7862" spans="4:4" x14ac:dyDescent="0.35">
      <c r="D7862" s="15"/>
    </row>
    <row r="7863" spans="4:4" x14ac:dyDescent="0.35">
      <c r="D7863" s="15"/>
    </row>
    <row r="7864" spans="4:4" x14ac:dyDescent="0.35">
      <c r="D7864" s="15"/>
    </row>
    <row r="7865" spans="4:4" x14ac:dyDescent="0.35">
      <c r="D7865" s="15"/>
    </row>
    <row r="7866" spans="4:4" x14ac:dyDescent="0.35">
      <c r="D7866" s="15"/>
    </row>
    <row r="7867" spans="4:4" x14ac:dyDescent="0.35">
      <c r="D7867" s="15"/>
    </row>
    <row r="7868" spans="4:4" x14ac:dyDescent="0.35">
      <c r="D7868" s="15"/>
    </row>
    <row r="7869" spans="4:4" x14ac:dyDescent="0.35">
      <c r="D7869" s="15"/>
    </row>
    <row r="7870" spans="4:4" x14ac:dyDescent="0.35">
      <c r="D7870" s="15"/>
    </row>
    <row r="7871" spans="4:4" x14ac:dyDescent="0.35">
      <c r="D7871" s="15"/>
    </row>
    <row r="7872" spans="4:4" x14ac:dyDescent="0.35">
      <c r="D7872" s="15"/>
    </row>
    <row r="7873" spans="4:4" x14ac:dyDescent="0.35">
      <c r="D7873" s="15"/>
    </row>
    <row r="7874" spans="4:4" x14ac:dyDescent="0.35">
      <c r="D7874" s="15"/>
    </row>
    <row r="7875" spans="4:4" x14ac:dyDescent="0.35">
      <c r="D7875" s="15"/>
    </row>
    <row r="7876" spans="4:4" x14ac:dyDescent="0.35">
      <c r="D7876" s="15"/>
    </row>
    <row r="7877" spans="4:4" x14ac:dyDescent="0.35">
      <c r="D7877" s="15"/>
    </row>
    <row r="7878" spans="4:4" x14ac:dyDescent="0.35">
      <c r="D7878" s="15"/>
    </row>
    <row r="7879" spans="4:4" x14ac:dyDescent="0.35">
      <c r="D7879" s="15"/>
    </row>
    <row r="7880" spans="4:4" x14ac:dyDescent="0.35">
      <c r="D7880" s="15"/>
    </row>
    <row r="7881" spans="4:4" x14ac:dyDescent="0.35">
      <c r="D7881" s="15"/>
    </row>
    <row r="7882" spans="4:4" x14ac:dyDescent="0.35">
      <c r="D7882" s="15"/>
    </row>
    <row r="7883" spans="4:4" x14ac:dyDescent="0.35">
      <c r="D7883" s="15"/>
    </row>
    <row r="7884" spans="4:4" x14ac:dyDescent="0.35">
      <c r="D7884" s="15"/>
    </row>
    <row r="7885" spans="4:4" x14ac:dyDescent="0.35">
      <c r="D7885" s="15"/>
    </row>
    <row r="7886" spans="4:4" x14ac:dyDescent="0.35">
      <c r="D7886" s="15"/>
    </row>
    <row r="7887" spans="4:4" x14ac:dyDescent="0.35">
      <c r="D7887" s="15"/>
    </row>
    <row r="7888" spans="4:4" x14ac:dyDescent="0.35">
      <c r="D7888" s="15"/>
    </row>
    <row r="7889" spans="4:4" x14ac:dyDescent="0.35">
      <c r="D7889" s="15"/>
    </row>
    <row r="7890" spans="4:4" x14ac:dyDescent="0.35">
      <c r="D7890" s="15"/>
    </row>
    <row r="7891" spans="4:4" x14ac:dyDescent="0.35">
      <c r="D7891" s="15"/>
    </row>
    <row r="7892" spans="4:4" x14ac:dyDescent="0.35">
      <c r="D7892" s="15"/>
    </row>
    <row r="7893" spans="4:4" x14ac:dyDescent="0.35">
      <c r="D7893" s="15"/>
    </row>
    <row r="7894" spans="4:4" x14ac:dyDescent="0.35">
      <c r="D7894" s="15"/>
    </row>
    <row r="7895" spans="4:4" x14ac:dyDescent="0.35">
      <c r="D7895" s="15"/>
    </row>
    <row r="7896" spans="4:4" x14ac:dyDescent="0.35">
      <c r="D7896" s="15"/>
    </row>
    <row r="7897" spans="4:4" x14ac:dyDescent="0.35">
      <c r="D7897" s="15"/>
    </row>
    <row r="7898" spans="4:4" x14ac:dyDescent="0.35">
      <c r="D7898" s="15"/>
    </row>
    <row r="7899" spans="4:4" x14ac:dyDescent="0.35">
      <c r="D7899" s="15"/>
    </row>
    <row r="7900" spans="4:4" x14ac:dyDescent="0.35">
      <c r="D7900" s="15"/>
    </row>
    <row r="7901" spans="4:4" x14ac:dyDescent="0.35">
      <c r="D7901" s="15"/>
    </row>
    <row r="7902" spans="4:4" x14ac:dyDescent="0.35">
      <c r="D7902" s="15"/>
    </row>
    <row r="7903" spans="4:4" x14ac:dyDescent="0.35">
      <c r="D7903" s="15"/>
    </row>
    <row r="7904" spans="4:4" x14ac:dyDescent="0.35">
      <c r="D7904" s="15"/>
    </row>
    <row r="7905" spans="4:4" x14ac:dyDescent="0.35">
      <c r="D7905" s="15"/>
    </row>
    <row r="7906" spans="4:4" x14ac:dyDescent="0.35">
      <c r="D7906" s="15"/>
    </row>
    <row r="7907" spans="4:4" x14ac:dyDescent="0.35">
      <c r="D7907" s="15"/>
    </row>
    <row r="7908" spans="4:4" x14ac:dyDescent="0.35">
      <c r="D7908" s="15"/>
    </row>
    <row r="7909" spans="4:4" x14ac:dyDescent="0.35">
      <c r="D7909" s="15"/>
    </row>
    <row r="7910" spans="4:4" x14ac:dyDescent="0.35">
      <c r="D7910" s="15"/>
    </row>
    <row r="7911" spans="4:4" x14ac:dyDescent="0.35">
      <c r="D7911" s="15"/>
    </row>
    <row r="7912" spans="4:4" x14ac:dyDescent="0.35">
      <c r="D7912" s="15"/>
    </row>
    <row r="7913" spans="4:4" x14ac:dyDescent="0.35">
      <c r="D7913" s="15"/>
    </row>
    <row r="7914" spans="4:4" x14ac:dyDescent="0.35">
      <c r="D7914" s="15"/>
    </row>
    <row r="7915" spans="4:4" x14ac:dyDescent="0.35">
      <c r="D7915" s="15"/>
    </row>
    <row r="7916" spans="4:4" x14ac:dyDescent="0.35">
      <c r="D7916" s="15"/>
    </row>
    <row r="7917" spans="4:4" x14ac:dyDescent="0.35">
      <c r="D7917" s="15"/>
    </row>
    <row r="7918" spans="4:4" x14ac:dyDescent="0.35">
      <c r="D7918" s="15"/>
    </row>
    <row r="7919" spans="4:4" x14ac:dyDescent="0.35">
      <c r="D7919" s="15"/>
    </row>
    <row r="7920" spans="4:4" x14ac:dyDescent="0.35">
      <c r="D7920" s="15"/>
    </row>
    <row r="7921" spans="4:4" x14ac:dyDescent="0.35">
      <c r="D7921" s="15"/>
    </row>
    <row r="7922" spans="4:4" x14ac:dyDescent="0.35">
      <c r="D7922" s="15"/>
    </row>
    <row r="7923" spans="4:4" x14ac:dyDescent="0.35">
      <c r="D7923" s="15"/>
    </row>
    <row r="7924" spans="4:4" x14ac:dyDescent="0.35">
      <c r="D7924" s="15"/>
    </row>
    <row r="7925" spans="4:4" x14ac:dyDescent="0.35">
      <c r="D7925" s="15"/>
    </row>
    <row r="7926" spans="4:4" x14ac:dyDescent="0.35">
      <c r="D7926" s="15"/>
    </row>
    <row r="7927" spans="4:4" x14ac:dyDescent="0.35">
      <c r="D7927" s="15"/>
    </row>
    <row r="7928" spans="4:4" x14ac:dyDescent="0.35">
      <c r="D7928" s="15"/>
    </row>
    <row r="7929" spans="4:4" x14ac:dyDescent="0.35">
      <c r="D7929" s="15"/>
    </row>
    <row r="7930" spans="4:4" x14ac:dyDescent="0.35">
      <c r="D7930" s="15"/>
    </row>
    <row r="7931" spans="4:4" x14ac:dyDescent="0.35">
      <c r="D7931" s="15"/>
    </row>
    <row r="7932" spans="4:4" x14ac:dyDescent="0.35">
      <c r="D7932" s="15"/>
    </row>
    <row r="7933" spans="4:4" x14ac:dyDescent="0.35">
      <c r="D7933" s="15"/>
    </row>
    <row r="7934" spans="4:4" x14ac:dyDescent="0.35">
      <c r="D7934" s="15"/>
    </row>
    <row r="7935" spans="4:4" x14ac:dyDescent="0.35">
      <c r="D7935" s="15"/>
    </row>
    <row r="7936" spans="4:4" x14ac:dyDescent="0.35">
      <c r="D7936" s="15"/>
    </row>
    <row r="7937" spans="4:4" x14ac:dyDescent="0.35">
      <c r="D7937" s="15"/>
    </row>
    <row r="7938" spans="4:4" x14ac:dyDescent="0.35">
      <c r="D7938" s="15"/>
    </row>
    <row r="7939" spans="4:4" x14ac:dyDescent="0.35">
      <c r="D7939" s="15"/>
    </row>
    <row r="7940" spans="4:4" x14ac:dyDescent="0.35">
      <c r="D7940" s="15"/>
    </row>
    <row r="7941" spans="4:4" x14ac:dyDescent="0.35">
      <c r="D7941" s="15"/>
    </row>
    <row r="7942" spans="4:4" x14ac:dyDescent="0.35">
      <c r="D7942" s="15"/>
    </row>
    <row r="7943" spans="4:4" x14ac:dyDescent="0.35">
      <c r="D7943" s="15"/>
    </row>
    <row r="7944" spans="4:4" x14ac:dyDescent="0.35">
      <c r="D7944" s="15"/>
    </row>
    <row r="7945" spans="4:4" x14ac:dyDescent="0.35">
      <c r="D7945" s="15"/>
    </row>
    <row r="7946" spans="4:4" x14ac:dyDescent="0.35">
      <c r="D7946" s="15"/>
    </row>
    <row r="7947" spans="4:4" x14ac:dyDescent="0.35">
      <c r="D7947" s="15"/>
    </row>
    <row r="7948" spans="4:4" x14ac:dyDescent="0.35">
      <c r="D7948" s="15"/>
    </row>
    <row r="7949" spans="4:4" x14ac:dyDescent="0.35">
      <c r="D7949" s="15"/>
    </row>
    <row r="7950" spans="4:4" x14ac:dyDescent="0.35">
      <c r="D7950" s="15"/>
    </row>
    <row r="7951" spans="4:4" x14ac:dyDescent="0.35">
      <c r="D7951" s="15"/>
    </row>
    <row r="7952" spans="4:4" x14ac:dyDescent="0.35">
      <c r="D7952" s="15"/>
    </row>
    <row r="7953" spans="4:4" x14ac:dyDescent="0.35">
      <c r="D7953" s="15"/>
    </row>
    <row r="7954" spans="4:4" x14ac:dyDescent="0.35">
      <c r="D7954" s="15"/>
    </row>
    <row r="7955" spans="4:4" x14ac:dyDescent="0.35">
      <c r="D7955" s="15"/>
    </row>
    <row r="7956" spans="4:4" x14ac:dyDescent="0.35">
      <c r="D7956" s="15"/>
    </row>
    <row r="7957" spans="4:4" x14ac:dyDescent="0.35">
      <c r="D7957" s="15"/>
    </row>
    <row r="7958" spans="4:4" x14ac:dyDescent="0.35">
      <c r="D7958" s="15"/>
    </row>
    <row r="7959" spans="4:4" x14ac:dyDescent="0.35">
      <c r="D7959" s="15"/>
    </row>
    <row r="7960" spans="4:4" x14ac:dyDescent="0.35">
      <c r="D7960" s="15"/>
    </row>
    <row r="7961" spans="4:4" x14ac:dyDescent="0.35">
      <c r="D7961" s="15"/>
    </row>
    <row r="7962" spans="4:4" x14ac:dyDescent="0.35">
      <c r="D7962" s="15"/>
    </row>
    <row r="7963" spans="4:4" x14ac:dyDescent="0.35">
      <c r="D7963" s="15"/>
    </row>
    <row r="7964" spans="4:4" x14ac:dyDescent="0.35">
      <c r="D7964" s="15"/>
    </row>
    <row r="7965" spans="4:4" x14ac:dyDescent="0.35">
      <c r="D7965" s="15"/>
    </row>
    <row r="7966" spans="4:4" x14ac:dyDescent="0.35">
      <c r="D7966" s="15"/>
    </row>
    <row r="7967" spans="4:4" x14ac:dyDescent="0.35">
      <c r="D7967" s="15"/>
    </row>
    <row r="7968" spans="4:4" x14ac:dyDescent="0.35">
      <c r="D7968" s="15"/>
    </row>
    <row r="7969" spans="4:4" x14ac:dyDescent="0.35">
      <c r="D7969" s="15"/>
    </row>
    <row r="7970" spans="4:4" x14ac:dyDescent="0.35">
      <c r="D7970" s="15"/>
    </row>
    <row r="7971" spans="4:4" x14ac:dyDescent="0.35">
      <c r="D7971" s="15"/>
    </row>
    <row r="7972" spans="4:4" x14ac:dyDescent="0.35">
      <c r="D7972" s="15"/>
    </row>
    <row r="7973" spans="4:4" x14ac:dyDescent="0.35">
      <c r="D7973" s="15"/>
    </row>
    <row r="7974" spans="4:4" x14ac:dyDescent="0.35">
      <c r="D7974" s="15"/>
    </row>
    <row r="7975" spans="4:4" x14ac:dyDescent="0.35">
      <c r="D7975" s="15"/>
    </row>
    <row r="7976" spans="4:4" x14ac:dyDescent="0.35">
      <c r="D7976" s="15"/>
    </row>
    <row r="7977" spans="4:4" x14ac:dyDescent="0.35">
      <c r="D7977" s="15"/>
    </row>
    <row r="7978" spans="4:4" x14ac:dyDescent="0.35">
      <c r="D7978" s="15"/>
    </row>
    <row r="7979" spans="4:4" x14ac:dyDescent="0.35">
      <c r="D7979" s="15"/>
    </row>
    <row r="7980" spans="4:4" x14ac:dyDescent="0.35">
      <c r="D7980" s="15"/>
    </row>
    <row r="7981" spans="4:4" x14ac:dyDescent="0.35">
      <c r="D7981" s="15"/>
    </row>
    <row r="7982" spans="4:4" x14ac:dyDescent="0.35">
      <c r="D7982" s="15"/>
    </row>
    <row r="7983" spans="4:4" x14ac:dyDescent="0.35">
      <c r="D7983" s="15"/>
    </row>
    <row r="7984" spans="4:4" x14ac:dyDescent="0.35">
      <c r="D7984" s="15"/>
    </row>
    <row r="7985" spans="4:4" x14ac:dyDescent="0.35">
      <c r="D7985" s="15"/>
    </row>
    <row r="7986" spans="4:4" x14ac:dyDescent="0.35">
      <c r="D7986" s="15"/>
    </row>
    <row r="7987" spans="4:4" x14ac:dyDescent="0.35">
      <c r="D7987" s="15"/>
    </row>
    <row r="7988" spans="4:4" x14ac:dyDescent="0.35">
      <c r="D7988" s="15"/>
    </row>
    <row r="7989" spans="4:4" x14ac:dyDescent="0.35">
      <c r="D7989" s="15"/>
    </row>
    <row r="7990" spans="4:4" x14ac:dyDescent="0.35">
      <c r="D7990" s="15"/>
    </row>
    <row r="7991" spans="4:4" x14ac:dyDescent="0.35">
      <c r="D7991" s="15"/>
    </row>
    <row r="7992" spans="4:4" x14ac:dyDescent="0.35">
      <c r="D7992" s="15"/>
    </row>
    <row r="7993" spans="4:4" x14ac:dyDescent="0.35">
      <c r="D7993" s="15"/>
    </row>
    <row r="7994" spans="4:4" x14ac:dyDescent="0.35">
      <c r="D7994" s="15"/>
    </row>
    <row r="7995" spans="4:4" x14ac:dyDescent="0.35">
      <c r="D7995" s="15"/>
    </row>
    <row r="7996" spans="4:4" x14ac:dyDescent="0.35">
      <c r="D7996" s="15"/>
    </row>
    <row r="7997" spans="4:4" x14ac:dyDescent="0.35">
      <c r="D7997" s="15"/>
    </row>
    <row r="7998" spans="4:4" x14ac:dyDescent="0.35">
      <c r="D7998" s="15"/>
    </row>
    <row r="7999" spans="4:4" x14ac:dyDescent="0.35">
      <c r="D7999" s="15"/>
    </row>
    <row r="8000" spans="4:4" x14ac:dyDescent="0.35">
      <c r="D8000" s="15"/>
    </row>
    <row r="8001" spans="4:4" x14ac:dyDescent="0.35">
      <c r="D8001" s="15"/>
    </row>
    <row r="8002" spans="4:4" x14ac:dyDescent="0.35">
      <c r="D8002" s="15"/>
    </row>
    <row r="8003" spans="4:4" x14ac:dyDescent="0.35">
      <c r="D8003" s="15"/>
    </row>
    <row r="8004" spans="4:4" x14ac:dyDescent="0.35">
      <c r="D8004" s="15"/>
    </row>
    <row r="8005" spans="4:4" x14ac:dyDescent="0.35">
      <c r="D8005" s="15"/>
    </row>
    <row r="8006" spans="4:4" x14ac:dyDescent="0.35">
      <c r="D8006" s="15"/>
    </row>
    <row r="8007" spans="4:4" x14ac:dyDescent="0.35">
      <c r="D8007" s="15"/>
    </row>
    <row r="8008" spans="4:4" x14ac:dyDescent="0.35">
      <c r="D8008" s="15"/>
    </row>
    <row r="8009" spans="4:4" x14ac:dyDescent="0.35">
      <c r="D8009" s="15"/>
    </row>
    <row r="8010" spans="4:4" x14ac:dyDescent="0.35">
      <c r="D8010" s="15"/>
    </row>
    <row r="8011" spans="4:4" x14ac:dyDescent="0.35">
      <c r="D8011" s="15"/>
    </row>
    <row r="8012" spans="4:4" x14ac:dyDescent="0.35">
      <c r="D8012" s="15"/>
    </row>
    <row r="8013" spans="4:4" x14ac:dyDescent="0.35">
      <c r="D8013" s="15"/>
    </row>
    <row r="8014" spans="4:4" x14ac:dyDescent="0.35">
      <c r="D8014" s="15"/>
    </row>
    <row r="8015" spans="4:4" x14ac:dyDescent="0.35">
      <c r="D8015" s="15"/>
    </row>
    <row r="8016" spans="4:4" x14ac:dyDescent="0.35">
      <c r="D8016" s="15"/>
    </row>
    <row r="8017" spans="4:4" x14ac:dyDescent="0.35">
      <c r="D8017" s="15"/>
    </row>
    <row r="8018" spans="4:4" x14ac:dyDescent="0.35">
      <c r="D8018" s="15"/>
    </row>
    <row r="8019" spans="4:4" x14ac:dyDescent="0.35">
      <c r="D8019" s="15"/>
    </row>
    <row r="8020" spans="4:4" x14ac:dyDescent="0.35">
      <c r="D8020" s="15"/>
    </row>
    <row r="8021" spans="4:4" x14ac:dyDescent="0.35">
      <c r="D8021" s="15"/>
    </row>
    <row r="8022" spans="4:4" x14ac:dyDescent="0.35">
      <c r="D8022" s="15"/>
    </row>
    <row r="8023" spans="4:4" x14ac:dyDescent="0.35">
      <c r="D8023" s="15"/>
    </row>
    <row r="8024" spans="4:4" x14ac:dyDescent="0.35">
      <c r="D8024" s="15"/>
    </row>
    <row r="8025" spans="4:4" x14ac:dyDescent="0.35">
      <c r="D8025" s="15"/>
    </row>
    <row r="8026" spans="4:4" x14ac:dyDescent="0.35">
      <c r="D8026" s="15"/>
    </row>
    <row r="8027" spans="4:4" x14ac:dyDescent="0.35">
      <c r="D8027" s="15"/>
    </row>
    <row r="8028" spans="4:4" x14ac:dyDescent="0.35">
      <c r="D8028" s="15"/>
    </row>
    <row r="8029" spans="4:4" x14ac:dyDescent="0.35">
      <c r="D8029" s="15"/>
    </row>
    <row r="8030" spans="4:4" x14ac:dyDescent="0.35">
      <c r="D8030" s="15"/>
    </row>
    <row r="8031" spans="4:4" x14ac:dyDescent="0.35">
      <c r="D8031" s="15"/>
    </row>
    <row r="8032" spans="4:4" x14ac:dyDescent="0.35">
      <c r="D8032" s="15"/>
    </row>
    <row r="8033" spans="4:4" x14ac:dyDescent="0.35">
      <c r="D8033" s="15"/>
    </row>
    <row r="8034" spans="4:4" x14ac:dyDescent="0.35">
      <c r="D8034" s="15"/>
    </row>
    <row r="8035" spans="4:4" x14ac:dyDescent="0.35">
      <c r="D8035" s="15"/>
    </row>
    <row r="8036" spans="4:4" x14ac:dyDescent="0.35">
      <c r="D8036" s="15"/>
    </row>
    <row r="8037" spans="4:4" x14ac:dyDescent="0.35">
      <c r="D8037" s="15"/>
    </row>
    <row r="8038" spans="4:4" x14ac:dyDescent="0.35">
      <c r="D8038" s="15"/>
    </row>
    <row r="8039" spans="4:4" x14ac:dyDescent="0.35">
      <c r="D8039" s="15"/>
    </row>
    <row r="8040" spans="4:4" x14ac:dyDescent="0.35">
      <c r="D8040" s="15"/>
    </row>
    <row r="8041" spans="4:4" x14ac:dyDescent="0.35">
      <c r="D8041" s="15"/>
    </row>
    <row r="8042" spans="4:4" x14ac:dyDescent="0.35">
      <c r="D8042" s="15"/>
    </row>
    <row r="8043" spans="4:4" x14ac:dyDescent="0.35">
      <c r="D8043" s="15"/>
    </row>
    <row r="8044" spans="4:4" x14ac:dyDescent="0.35">
      <c r="D8044" s="15"/>
    </row>
    <row r="8045" spans="4:4" x14ac:dyDescent="0.35">
      <c r="D8045" s="15"/>
    </row>
    <row r="8046" spans="4:4" x14ac:dyDescent="0.35">
      <c r="D8046" s="15"/>
    </row>
    <row r="8047" spans="4:4" x14ac:dyDescent="0.35">
      <c r="D8047" s="15"/>
    </row>
    <row r="8048" spans="4:4" x14ac:dyDescent="0.35">
      <c r="D8048" s="15"/>
    </row>
    <row r="8049" spans="4:4" x14ac:dyDescent="0.35">
      <c r="D8049" s="15"/>
    </row>
    <row r="8050" spans="4:4" x14ac:dyDescent="0.35">
      <c r="D8050" s="15"/>
    </row>
    <row r="8051" spans="4:4" x14ac:dyDescent="0.35">
      <c r="D8051" s="15"/>
    </row>
    <row r="8052" spans="4:4" x14ac:dyDescent="0.35">
      <c r="D8052" s="15"/>
    </row>
    <row r="8053" spans="4:4" x14ac:dyDescent="0.35">
      <c r="D8053" s="15"/>
    </row>
    <row r="8054" spans="4:4" x14ac:dyDescent="0.35">
      <c r="D8054" s="15"/>
    </row>
    <row r="8055" spans="4:4" x14ac:dyDescent="0.35">
      <c r="D8055" s="15"/>
    </row>
    <row r="8056" spans="4:4" x14ac:dyDescent="0.35">
      <c r="D8056" s="15"/>
    </row>
    <row r="8057" spans="4:4" x14ac:dyDescent="0.35">
      <c r="D8057" s="15"/>
    </row>
    <row r="8058" spans="4:4" x14ac:dyDescent="0.35">
      <c r="D8058" s="15"/>
    </row>
    <row r="8059" spans="4:4" x14ac:dyDescent="0.35">
      <c r="D8059" s="15"/>
    </row>
    <row r="8060" spans="4:4" x14ac:dyDescent="0.35">
      <c r="D8060" s="15"/>
    </row>
    <row r="8061" spans="4:4" x14ac:dyDescent="0.35">
      <c r="D8061" s="15"/>
    </row>
    <row r="8062" spans="4:4" x14ac:dyDescent="0.35">
      <c r="D8062" s="15"/>
    </row>
    <row r="8063" spans="4:4" x14ac:dyDescent="0.35">
      <c r="D8063" s="15"/>
    </row>
    <row r="8064" spans="4:4" x14ac:dyDescent="0.35">
      <c r="D8064" s="15"/>
    </row>
    <row r="8065" spans="4:4" x14ac:dyDescent="0.35">
      <c r="D8065" s="15"/>
    </row>
    <row r="8066" spans="4:4" x14ac:dyDescent="0.35">
      <c r="D8066" s="15"/>
    </row>
    <row r="8067" spans="4:4" x14ac:dyDescent="0.35">
      <c r="D8067" s="15"/>
    </row>
    <row r="8068" spans="4:4" x14ac:dyDescent="0.35">
      <c r="D8068" s="15"/>
    </row>
    <row r="8069" spans="4:4" x14ac:dyDescent="0.35">
      <c r="D8069" s="15"/>
    </row>
    <row r="8070" spans="4:4" x14ac:dyDescent="0.35">
      <c r="D8070" s="15"/>
    </row>
    <row r="8071" spans="4:4" x14ac:dyDescent="0.35">
      <c r="D8071" s="15"/>
    </row>
    <row r="8072" spans="4:4" x14ac:dyDescent="0.35">
      <c r="D8072" s="15"/>
    </row>
    <row r="8073" spans="4:4" x14ac:dyDescent="0.35">
      <c r="D8073" s="15"/>
    </row>
    <row r="8074" spans="4:4" x14ac:dyDescent="0.35">
      <c r="D8074" s="15"/>
    </row>
    <row r="8075" spans="4:4" x14ac:dyDescent="0.35">
      <c r="D8075" s="15"/>
    </row>
    <row r="8076" spans="4:4" x14ac:dyDescent="0.35">
      <c r="D8076" s="15"/>
    </row>
    <row r="8077" spans="4:4" x14ac:dyDescent="0.35">
      <c r="D8077" s="15"/>
    </row>
    <row r="8078" spans="4:4" x14ac:dyDescent="0.35">
      <c r="D8078" s="15"/>
    </row>
    <row r="8079" spans="4:4" x14ac:dyDescent="0.35">
      <c r="D8079" s="15"/>
    </row>
    <row r="8080" spans="4:4" x14ac:dyDescent="0.35">
      <c r="D8080" s="15"/>
    </row>
    <row r="8081" spans="4:4" x14ac:dyDescent="0.35">
      <c r="D8081" s="15"/>
    </row>
    <row r="8082" spans="4:4" x14ac:dyDescent="0.35">
      <c r="D8082" s="15"/>
    </row>
    <row r="8083" spans="4:4" x14ac:dyDescent="0.35">
      <c r="D8083" s="15"/>
    </row>
    <row r="8084" spans="4:4" x14ac:dyDescent="0.35">
      <c r="D8084" s="15"/>
    </row>
    <row r="8085" spans="4:4" x14ac:dyDescent="0.35">
      <c r="D8085" s="15"/>
    </row>
    <row r="8086" spans="4:4" x14ac:dyDescent="0.35">
      <c r="D8086" s="15"/>
    </row>
    <row r="8087" spans="4:4" x14ac:dyDescent="0.35">
      <c r="D8087" s="15"/>
    </row>
    <row r="8088" spans="4:4" x14ac:dyDescent="0.35">
      <c r="D8088" s="15"/>
    </row>
    <row r="8089" spans="4:4" x14ac:dyDescent="0.35">
      <c r="D8089" s="15"/>
    </row>
    <row r="8090" spans="4:4" x14ac:dyDescent="0.35">
      <c r="D8090" s="15"/>
    </row>
    <row r="8091" spans="4:4" x14ac:dyDescent="0.35">
      <c r="D8091" s="15"/>
    </row>
    <row r="8092" spans="4:4" x14ac:dyDescent="0.35">
      <c r="D8092" s="15"/>
    </row>
    <row r="8093" spans="4:4" x14ac:dyDescent="0.35">
      <c r="D8093" s="15"/>
    </row>
    <row r="8094" spans="4:4" x14ac:dyDescent="0.35">
      <c r="D8094" s="15"/>
    </row>
    <row r="8095" spans="4:4" x14ac:dyDescent="0.35">
      <c r="D8095" s="15"/>
    </row>
    <row r="8096" spans="4:4" x14ac:dyDescent="0.35">
      <c r="D8096" s="15"/>
    </row>
    <row r="8097" spans="4:4" x14ac:dyDescent="0.35">
      <c r="D8097" s="15"/>
    </row>
    <row r="8098" spans="4:4" x14ac:dyDescent="0.35">
      <c r="D8098" s="15"/>
    </row>
    <row r="8099" spans="4:4" x14ac:dyDescent="0.35">
      <c r="D8099" s="15"/>
    </row>
    <row r="8100" spans="4:4" x14ac:dyDescent="0.35">
      <c r="D8100" s="15"/>
    </row>
    <row r="8101" spans="4:4" x14ac:dyDescent="0.35">
      <c r="D8101" s="15"/>
    </row>
    <row r="8102" spans="4:4" x14ac:dyDescent="0.35">
      <c r="D8102" s="15"/>
    </row>
    <row r="8103" spans="4:4" x14ac:dyDescent="0.35">
      <c r="D8103" s="15"/>
    </row>
    <row r="8104" spans="4:4" x14ac:dyDescent="0.35">
      <c r="D8104" s="15"/>
    </row>
    <row r="8105" spans="4:4" x14ac:dyDescent="0.35">
      <c r="D8105" s="15"/>
    </row>
    <row r="8106" spans="4:4" x14ac:dyDescent="0.35">
      <c r="D8106" s="15"/>
    </row>
    <row r="8107" spans="4:4" x14ac:dyDescent="0.35">
      <c r="D8107" s="15"/>
    </row>
    <row r="8108" spans="4:4" x14ac:dyDescent="0.35">
      <c r="D8108" s="15"/>
    </row>
    <row r="8109" spans="4:4" x14ac:dyDescent="0.35">
      <c r="D8109" s="15"/>
    </row>
    <row r="8110" spans="4:4" x14ac:dyDescent="0.35">
      <c r="D8110" s="15"/>
    </row>
    <row r="8111" spans="4:4" x14ac:dyDescent="0.35">
      <c r="D8111" s="15"/>
    </row>
    <row r="8112" spans="4:4" x14ac:dyDescent="0.35">
      <c r="D8112" s="15"/>
    </row>
    <row r="8113" spans="4:4" x14ac:dyDescent="0.35">
      <c r="D8113" s="15"/>
    </row>
    <row r="8114" spans="4:4" x14ac:dyDescent="0.35">
      <c r="D8114" s="15"/>
    </row>
    <row r="8115" spans="4:4" x14ac:dyDescent="0.35">
      <c r="D8115" s="15"/>
    </row>
    <row r="8116" spans="4:4" x14ac:dyDescent="0.35">
      <c r="D8116" s="15"/>
    </row>
    <row r="8117" spans="4:4" x14ac:dyDescent="0.35">
      <c r="D8117" s="15"/>
    </row>
    <row r="8118" spans="4:4" x14ac:dyDescent="0.35">
      <c r="D8118" s="15"/>
    </row>
    <row r="8119" spans="4:4" x14ac:dyDescent="0.35">
      <c r="D8119" s="15"/>
    </row>
    <row r="8120" spans="4:4" x14ac:dyDescent="0.35">
      <c r="D8120" s="15"/>
    </row>
    <row r="8121" spans="4:4" x14ac:dyDescent="0.35">
      <c r="D8121" s="15"/>
    </row>
    <row r="8122" spans="4:4" x14ac:dyDescent="0.35">
      <c r="D8122" s="15"/>
    </row>
    <row r="8123" spans="4:4" x14ac:dyDescent="0.35">
      <c r="D8123" s="15"/>
    </row>
    <row r="8124" spans="4:4" x14ac:dyDescent="0.35">
      <c r="D8124" s="15"/>
    </row>
    <row r="8125" spans="4:4" x14ac:dyDescent="0.35">
      <c r="D8125" s="15"/>
    </row>
    <row r="8126" spans="4:4" x14ac:dyDescent="0.35">
      <c r="D8126" s="15"/>
    </row>
    <row r="8127" spans="4:4" x14ac:dyDescent="0.35">
      <c r="D8127" s="15"/>
    </row>
    <row r="8128" spans="4:4" x14ac:dyDescent="0.35">
      <c r="D8128" s="15"/>
    </row>
    <row r="8129" spans="4:4" x14ac:dyDescent="0.35">
      <c r="D8129" s="15"/>
    </row>
    <row r="8130" spans="4:4" x14ac:dyDescent="0.35">
      <c r="D8130" s="15"/>
    </row>
    <row r="8131" spans="4:4" x14ac:dyDescent="0.35">
      <c r="D8131" s="15"/>
    </row>
    <row r="8132" spans="4:4" x14ac:dyDescent="0.35">
      <c r="D8132" s="15"/>
    </row>
    <row r="8133" spans="4:4" x14ac:dyDescent="0.35">
      <c r="D8133" s="15"/>
    </row>
    <row r="8134" spans="4:4" x14ac:dyDescent="0.35">
      <c r="D8134" s="15"/>
    </row>
    <row r="8135" spans="4:4" x14ac:dyDescent="0.35">
      <c r="D8135" s="15"/>
    </row>
    <row r="8136" spans="4:4" x14ac:dyDescent="0.35">
      <c r="D8136" s="15"/>
    </row>
    <row r="8137" spans="4:4" x14ac:dyDescent="0.35">
      <c r="D8137" s="15"/>
    </row>
    <row r="8138" spans="4:4" x14ac:dyDescent="0.35">
      <c r="D8138" s="15"/>
    </row>
    <row r="8139" spans="4:4" x14ac:dyDescent="0.35">
      <c r="D8139" s="15"/>
    </row>
    <row r="8140" spans="4:4" x14ac:dyDescent="0.35">
      <c r="D8140" s="15"/>
    </row>
    <row r="8141" spans="4:4" x14ac:dyDescent="0.35">
      <c r="D8141" s="15"/>
    </row>
    <row r="8142" spans="4:4" x14ac:dyDescent="0.35">
      <c r="D8142" s="15"/>
    </row>
    <row r="8143" spans="4:4" x14ac:dyDescent="0.35">
      <c r="D8143" s="15"/>
    </row>
    <row r="8144" spans="4:4" x14ac:dyDescent="0.35">
      <c r="D8144" s="15"/>
    </row>
    <row r="8145" spans="4:4" x14ac:dyDescent="0.35">
      <c r="D8145" s="15"/>
    </row>
    <row r="8146" spans="4:4" x14ac:dyDescent="0.35">
      <c r="D8146" s="15"/>
    </row>
    <row r="8147" spans="4:4" x14ac:dyDescent="0.35">
      <c r="D8147" s="15"/>
    </row>
    <row r="8148" spans="4:4" x14ac:dyDescent="0.35">
      <c r="D8148" s="15"/>
    </row>
    <row r="8149" spans="4:4" x14ac:dyDescent="0.35">
      <c r="D8149" s="15"/>
    </row>
    <row r="8150" spans="4:4" x14ac:dyDescent="0.35">
      <c r="D8150" s="15"/>
    </row>
    <row r="8151" spans="4:4" x14ac:dyDescent="0.35">
      <c r="D8151" s="15"/>
    </row>
    <row r="8152" spans="4:4" x14ac:dyDescent="0.35">
      <c r="D8152" s="15"/>
    </row>
    <row r="8153" spans="4:4" x14ac:dyDescent="0.35">
      <c r="D8153" s="15"/>
    </row>
    <row r="8154" spans="4:4" x14ac:dyDescent="0.35">
      <c r="D8154" s="15"/>
    </row>
    <row r="8155" spans="4:4" x14ac:dyDescent="0.35">
      <c r="D8155" s="15"/>
    </row>
    <row r="8156" spans="4:4" x14ac:dyDescent="0.35">
      <c r="D8156" s="15"/>
    </row>
    <row r="8157" spans="4:4" x14ac:dyDescent="0.35">
      <c r="D8157" s="15"/>
    </row>
    <row r="8158" spans="4:4" x14ac:dyDescent="0.35">
      <c r="D8158" s="15"/>
    </row>
    <row r="8159" spans="4:4" x14ac:dyDescent="0.35">
      <c r="D8159" s="15"/>
    </row>
    <row r="8160" spans="4:4" x14ac:dyDescent="0.35">
      <c r="D8160" s="15"/>
    </row>
    <row r="8161" spans="4:4" x14ac:dyDescent="0.35">
      <c r="D8161" s="15"/>
    </row>
    <row r="8162" spans="4:4" x14ac:dyDescent="0.35">
      <c r="D8162" s="15"/>
    </row>
    <row r="8163" spans="4:4" x14ac:dyDescent="0.35">
      <c r="D8163" s="15"/>
    </row>
    <row r="8164" spans="4:4" x14ac:dyDescent="0.35">
      <c r="D8164" s="15"/>
    </row>
    <row r="8165" spans="4:4" x14ac:dyDescent="0.35">
      <c r="D8165" s="15"/>
    </row>
    <row r="8166" spans="4:4" x14ac:dyDescent="0.35">
      <c r="D8166" s="15"/>
    </row>
    <row r="8167" spans="4:4" x14ac:dyDescent="0.35">
      <c r="D8167" s="15"/>
    </row>
    <row r="8168" spans="4:4" x14ac:dyDescent="0.35">
      <c r="D8168" s="15"/>
    </row>
    <row r="8169" spans="4:4" x14ac:dyDescent="0.35">
      <c r="D8169" s="15"/>
    </row>
    <row r="8170" spans="4:4" x14ac:dyDescent="0.35">
      <c r="D8170" s="15"/>
    </row>
    <row r="8171" spans="4:4" x14ac:dyDescent="0.35">
      <c r="D8171" s="15"/>
    </row>
    <row r="8172" spans="4:4" x14ac:dyDescent="0.35">
      <c r="D8172" s="15"/>
    </row>
    <row r="8173" spans="4:4" x14ac:dyDescent="0.35">
      <c r="D8173" s="15"/>
    </row>
    <row r="8174" spans="4:4" x14ac:dyDescent="0.35">
      <c r="D8174" s="15"/>
    </row>
    <row r="8175" spans="4:4" x14ac:dyDescent="0.35">
      <c r="D8175" s="15"/>
    </row>
    <row r="8176" spans="4:4" x14ac:dyDescent="0.35">
      <c r="D8176" s="15"/>
    </row>
    <row r="8177" spans="4:4" x14ac:dyDescent="0.35">
      <c r="D8177" s="15"/>
    </row>
    <row r="8178" spans="4:4" x14ac:dyDescent="0.35">
      <c r="D8178" s="15"/>
    </row>
    <row r="8179" spans="4:4" x14ac:dyDescent="0.35">
      <c r="D8179" s="15"/>
    </row>
    <row r="8180" spans="4:4" x14ac:dyDescent="0.35">
      <c r="D8180" s="15"/>
    </row>
    <row r="8181" spans="4:4" x14ac:dyDescent="0.35">
      <c r="D8181" s="15"/>
    </row>
    <row r="8182" spans="4:4" x14ac:dyDescent="0.35">
      <c r="D8182" s="15"/>
    </row>
    <row r="8183" spans="4:4" x14ac:dyDescent="0.35">
      <c r="D8183" s="15"/>
    </row>
    <row r="8184" spans="4:4" x14ac:dyDescent="0.35">
      <c r="D8184" s="15"/>
    </row>
    <row r="8185" spans="4:4" x14ac:dyDescent="0.35">
      <c r="D8185" s="15"/>
    </row>
    <row r="8186" spans="4:4" x14ac:dyDescent="0.35">
      <c r="D8186" s="15"/>
    </row>
    <row r="8187" spans="4:4" x14ac:dyDescent="0.35">
      <c r="D8187" s="15"/>
    </row>
    <row r="8188" spans="4:4" x14ac:dyDescent="0.35">
      <c r="D8188" s="15"/>
    </row>
    <row r="8189" spans="4:4" x14ac:dyDescent="0.35">
      <c r="D8189" s="15"/>
    </row>
    <row r="8190" spans="4:4" x14ac:dyDescent="0.35">
      <c r="D8190" s="15"/>
    </row>
    <row r="8191" spans="4:4" x14ac:dyDescent="0.35">
      <c r="D8191" s="15"/>
    </row>
    <row r="8192" spans="4:4" x14ac:dyDescent="0.35">
      <c r="D8192" s="15"/>
    </row>
    <row r="8193" spans="4:4" x14ac:dyDescent="0.35">
      <c r="D8193" s="15"/>
    </row>
    <row r="8194" spans="4:4" x14ac:dyDescent="0.35">
      <c r="D8194" s="15"/>
    </row>
    <row r="8195" spans="4:4" x14ac:dyDescent="0.35">
      <c r="D8195" s="15"/>
    </row>
    <row r="8196" spans="4:4" x14ac:dyDescent="0.35">
      <c r="D8196" s="15"/>
    </row>
    <row r="8197" spans="4:4" x14ac:dyDescent="0.35">
      <c r="D8197" s="15"/>
    </row>
    <row r="8198" spans="4:4" x14ac:dyDescent="0.35">
      <c r="D8198" s="15"/>
    </row>
    <row r="8199" spans="4:4" x14ac:dyDescent="0.35">
      <c r="D8199" s="15"/>
    </row>
    <row r="8200" spans="4:4" x14ac:dyDescent="0.35">
      <c r="D8200" s="15"/>
    </row>
    <row r="8201" spans="4:4" x14ac:dyDescent="0.35">
      <c r="D8201" s="15"/>
    </row>
    <row r="8202" spans="4:4" x14ac:dyDescent="0.35">
      <c r="D8202" s="15"/>
    </row>
    <row r="8203" spans="4:4" x14ac:dyDescent="0.35">
      <c r="D8203" s="15"/>
    </row>
    <row r="8204" spans="4:4" x14ac:dyDescent="0.35">
      <c r="D8204" s="15"/>
    </row>
    <row r="8205" spans="4:4" x14ac:dyDescent="0.35">
      <c r="D8205" s="15"/>
    </row>
    <row r="8206" spans="4:4" x14ac:dyDescent="0.35">
      <c r="D8206" s="15"/>
    </row>
    <row r="8207" spans="4:4" x14ac:dyDescent="0.35">
      <c r="D8207" s="15"/>
    </row>
    <row r="8208" spans="4:4" x14ac:dyDescent="0.35">
      <c r="D8208" s="15"/>
    </row>
    <row r="8209" spans="4:4" x14ac:dyDescent="0.35">
      <c r="D8209" s="15"/>
    </row>
    <row r="8210" spans="4:4" x14ac:dyDescent="0.35">
      <c r="D8210" s="15"/>
    </row>
    <row r="8211" spans="4:4" x14ac:dyDescent="0.35">
      <c r="D8211" s="15"/>
    </row>
    <row r="8212" spans="4:4" x14ac:dyDescent="0.35">
      <c r="D8212" s="15"/>
    </row>
    <row r="8213" spans="4:4" x14ac:dyDescent="0.35">
      <c r="D8213" s="15"/>
    </row>
    <row r="8214" spans="4:4" x14ac:dyDescent="0.35">
      <c r="D8214" s="15"/>
    </row>
    <row r="8215" spans="4:4" x14ac:dyDescent="0.35">
      <c r="D8215" s="15"/>
    </row>
    <row r="8216" spans="4:4" x14ac:dyDescent="0.35">
      <c r="D8216" s="15"/>
    </row>
    <row r="8217" spans="4:4" x14ac:dyDescent="0.35">
      <c r="D8217" s="15"/>
    </row>
    <row r="8218" spans="4:4" x14ac:dyDescent="0.35">
      <c r="D8218" s="15"/>
    </row>
    <row r="8219" spans="4:4" x14ac:dyDescent="0.35">
      <c r="D8219" s="15"/>
    </row>
    <row r="8220" spans="4:4" x14ac:dyDescent="0.35">
      <c r="D8220" s="15"/>
    </row>
    <row r="8221" spans="4:4" x14ac:dyDescent="0.35">
      <c r="D8221" s="15"/>
    </row>
    <row r="8222" spans="4:4" x14ac:dyDescent="0.35">
      <c r="D8222" s="15"/>
    </row>
    <row r="8223" spans="4:4" x14ac:dyDescent="0.35">
      <c r="D8223" s="15"/>
    </row>
    <row r="8224" spans="4:4" x14ac:dyDescent="0.35">
      <c r="D8224" s="15"/>
    </row>
    <row r="8225" spans="4:4" x14ac:dyDescent="0.35">
      <c r="D8225" s="15"/>
    </row>
    <row r="8226" spans="4:4" x14ac:dyDescent="0.35">
      <c r="D8226" s="15"/>
    </row>
    <row r="8227" spans="4:4" x14ac:dyDescent="0.35">
      <c r="D8227" s="15"/>
    </row>
    <row r="8228" spans="4:4" x14ac:dyDescent="0.35">
      <c r="D8228" s="15"/>
    </row>
    <row r="8229" spans="4:4" x14ac:dyDescent="0.35">
      <c r="D8229" s="15"/>
    </row>
    <row r="8230" spans="4:4" x14ac:dyDescent="0.35">
      <c r="D8230" s="15"/>
    </row>
    <row r="8231" spans="4:4" x14ac:dyDescent="0.35">
      <c r="D8231" s="15"/>
    </row>
    <row r="8232" spans="4:4" x14ac:dyDescent="0.35">
      <c r="D8232" s="15"/>
    </row>
    <row r="8233" spans="4:4" x14ac:dyDescent="0.35">
      <c r="D8233" s="15"/>
    </row>
    <row r="8234" spans="4:4" x14ac:dyDescent="0.35">
      <c r="D8234" s="15"/>
    </row>
    <row r="8235" spans="4:4" x14ac:dyDescent="0.35">
      <c r="D8235" s="15"/>
    </row>
    <row r="8236" spans="4:4" x14ac:dyDescent="0.35">
      <c r="D8236" s="15"/>
    </row>
    <row r="8237" spans="4:4" x14ac:dyDescent="0.35">
      <c r="D8237" s="15"/>
    </row>
    <row r="8238" spans="4:4" x14ac:dyDescent="0.35">
      <c r="D8238" s="15"/>
    </row>
    <row r="8239" spans="4:4" x14ac:dyDescent="0.35">
      <c r="D8239" s="15"/>
    </row>
    <row r="8240" spans="4:4" x14ac:dyDescent="0.35">
      <c r="D8240" s="15"/>
    </row>
    <row r="8241" spans="4:4" x14ac:dyDescent="0.35">
      <c r="D8241" s="15"/>
    </row>
    <row r="8242" spans="4:4" x14ac:dyDescent="0.35">
      <c r="D8242" s="15"/>
    </row>
    <row r="8243" spans="4:4" x14ac:dyDescent="0.35">
      <c r="D8243" s="15"/>
    </row>
    <row r="8244" spans="4:4" x14ac:dyDescent="0.35">
      <c r="D8244" s="15"/>
    </row>
    <row r="8245" spans="4:4" x14ac:dyDescent="0.35">
      <c r="D8245" s="15"/>
    </row>
    <row r="8246" spans="4:4" x14ac:dyDescent="0.35">
      <c r="D8246" s="15"/>
    </row>
    <row r="8247" spans="4:4" x14ac:dyDescent="0.35">
      <c r="D8247" s="15"/>
    </row>
    <row r="8248" spans="4:4" x14ac:dyDescent="0.35">
      <c r="D8248" s="15"/>
    </row>
    <row r="8249" spans="4:4" x14ac:dyDescent="0.35">
      <c r="D8249" s="15"/>
    </row>
    <row r="8250" spans="4:4" x14ac:dyDescent="0.35">
      <c r="D8250" s="15"/>
    </row>
    <row r="8251" spans="4:4" x14ac:dyDescent="0.35">
      <c r="D8251" s="15"/>
    </row>
    <row r="8252" spans="4:4" x14ac:dyDescent="0.35">
      <c r="D8252" s="15"/>
    </row>
    <row r="8253" spans="4:4" x14ac:dyDescent="0.35">
      <c r="D8253" s="15"/>
    </row>
    <row r="8254" spans="4:4" x14ac:dyDescent="0.35">
      <c r="D8254" s="15"/>
    </row>
    <row r="8255" spans="4:4" x14ac:dyDescent="0.35">
      <c r="D8255" s="15"/>
    </row>
    <row r="8256" spans="4:4" x14ac:dyDescent="0.35">
      <c r="D8256" s="15"/>
    </row>
    <row r="8257" spans="4:4" x14ac:dyDescent="0.35">
      <c r="D8257" s="15"/>
    </row>
    <row r="8258" spans="4:4" x14ac:dyDescent="0.35">
      <c r="D8258" s="15"/>
    </row>
    <row r="8259" spans="4:4" x14ac:dyDescent="0.35">
      <c r="D8259" s="15"/>
    </row>
    <row r="8260" spans="4:4" x14ac:dyDescent="0.35">
      <c r="D8260" s="15"/>
    </row>
    <row r="8261" spans="4:4" x14ac:dyDescent="0.35">
      <c r="D8261" s="15"/>
    </row>
    <row r="8262" spans="4:4" x14ac:dyDescent="0.35">
      <c r="D8262" s="15"/>
    </row>
    <row r="8263" spans="4:4" x14ac:dyDescent="0.35">
      <c r="D8263" s="15"/>
    </row>
    <row r="8264" spans="4:4" x14ac:dyDescent="0.35">
      <c r="D8264" s="15"/>
    </row>
    <row r="8265" spans="4:4" x14ac:dyDescent="0.35">
      <c r="D8265" s="15"/>
    </row>
    <row r="8266" spans="4:4" x14ac:dyDescent="0.35">
      <c r="D8266" s="15"/>
    </row>
    <row r="8267" spans="4:4" x14ac:dyDescent="0.35">
      <c r="D8267" s="15"/>
    </row>
    <row r="8268" spans="4:4" x14ac:dyDescent="0.35">
      <c r="D8268" s="15"/>
    </row>
    <row r="8269" spans="4:4" x14ac:dyDescent="0.35">
      <c r="D8269" s="15"/>
    </row>
    <row r="8270" spans="4:4" x14ac:dyDescent="0.35">
      <c r="D8270" s="15"/>
    </row>
    <row r="8271" spans="4:4" x14ac:dyDescent="0.35">
      <c r="D8271" s="15"/>
    </row>
    <row r="8272" spans="4:4" x14ac:dyDescent="0.35">
      <c r="D8272" s="15"/>
    </row>
    <row r="8273" spans="4:4" x14ac:dyDescent="0.35">
      <c r="D8273" s="15"/>
    </row>
    <row r="8274" spans="4:4" x14ac:dyDescent="0.35">
      <c r="D8274" s="15"/>
    </row>
    <row r="8275" spans="4:4" x14ac:dyDescent="0.35">
      <c r="D8275" s="15"/>
    </row>
    <row r="8276" spans="4:4" x14ac:dyDescent="0.35">
      <c r="D8276" s="15"/>
    </row>
    <row r="8277" spans="4:4" x14ac:dyDescent="0.35">
      <c r="D8277" s="15"/>
    </row>
    <row r="8278" spans="4:4" x14ac:dyDescent="0.35">
      <c r="D8278" s="15"/>
    </row>
    <row r="8279" spans="4:4" x14ac:dyDescent="0.35">
      <c r="D8279" s="15"/>
    </row>
    <row r="8280" spans="4:4" x14ac:dyDescent="0.35">
      <c r="D8280" s="15"/>
    </row>
    <row r="8281" spans="4:4" x14ac:dyDescent="0.35">
      <c r="D8281" s="15"/>
    </row>
    <row r="8282" spans="4:4" x14ac:dyDescent="0.35">
      <c r="D8282" s="15"/>
    </row>
    <row r="8283" spans="4:4" x14ac:dyDescent="0.35">
      <c r="D8283" s="15"/>
    </row>
    <row r="8284" spans="4:4" x14ac:dyDescent="0.35">
      <c r="D8284" s="15"/>
    </row>
    <row r="8285" spans="4:4" x14ac:dyDescent="0.35">
      <c r="D8285" s="15"/>
    </row>
    <row r="8286" spans="4:4" x14ac:dyDescent="0.35">
      <c r="D8286" s="15"/>
    </row>
    <row r="8287" spans="4:4" x14ac:dyDescent="0.35">
      <c r="D8287" s="15"/>
    </row>
    <row r="8288" spans="4:4" x14ac:dyDescent="0.35">
      <c r="D8288" s="15"/>
    </row>
    <row r="8289" spans="4:4" x14ac:dyDescent="0.35">
      <c r="D8289" s="15"/>
    </row>
    <row r="8290" spans="4:4" x14ac:dyDescent="0.35">
      <c r="D8290" s="15"/>
    </row>
    <row r="8291" spans="4:4" x14ac:dyDescent="0.35">
      <c r="D8291" s="15"/>
    </row>
    <row r="8292" spans="4:4" x14ac:dyDescent="0.35">
      <c r="D8292" s="15"/>
    </row>
    <row r="8293" spans="4:4" x14ac:dyDescent="0.35">
      <c r="D8293" s="15"/>
    </row>
    <row r="8294" spans="4:4" x14ac:dyDescent="0.35">
      <c r="D8294" s="15"/>
    </row>
    <row r="8295" spans="4:4" x14ac:dyDescent="0.35">
      <c r="D8295" s="15"/>
    </row>
    <row r="8296" spans="4:4" x14ac:dyDescent="0.35">
      <c r="D8296" s="15"/>
    </row>
    <row r="8297" spans="4:4" x14ac:dyDescent="0.35">
      <c r="D8297" s="15"/>
    </row>
    <row r="8298" spans="4:4" x14ac:dyDescent="0.35">
      <c r="D8298" s="15"/>
    </row>
    <row r="8299" spans="4:4" x14ac:dyDescent="0.35">
      <c r="D8299" s="15"/>
    </row>
    <row r="8300" spans="4:4" x14ac:dyDescent="0.35">
      <c r="D8300" s="15"/>
    </row>
    <row r="8301" spans="4:4" x14ac:dyDescent="0.35">
      <c r="D8301" s="15"/>
    </row>
    <row r="8302" spans="4:4" x14ac:dyDescent="0.35">
      <c r="D8302" s="15"/>
    </row>
    <row r="8303" spans="4:4" x14ac:dyDescent="0.35">
      <c r="D8303" s="15"/>
    </row>
    <row r="8304" spans="4:4" x14ac:dyDescent="0.35">
      <c r="D8304" s="15"/>
    </row>
    <row r="8305" spans="4:4" x14ac:dyDescent="0.35">
      <c r="D8305" s="15"/>
    </row>
    <row r="8306" spans="4:4" x14ac:dyDescent="0.35">
      <c r="D8306" s="15"/>
    </row>
    <row r="8307" spans="4:4" x14ac:dyDescent="0.35">
      <c r="D8307" s="15"/>
    </row>
    <row r="8308" spans="4:4" x14ac:dyDescent="0.35">
      <c r="D8308" s="15"/>
    </row>
    <row r="8309" spans="4:4" x14ac:dyDescent="0.35">
      <c r="D8309" s="15"/>
    </row>
    <row r="8310" spans="4:4" x14ac:dyDescent="0.35">
      <c r="D8310" s="15"/>
    </row>
    <row r="8311" spans="4:4" x14ac:dyDescent="0.35">
      <c r="D8311" s="15"/>
    </row>
    <row r="8312" spans="4:4" x14ac:dyDescent="0.35">
      <c r="D8312" s="15"/>
    </row>
    <row r="8313" spans="4:4" x14ac:dyDescent="0.35">
      <c r="D8313" s="15"/>
    </row>
    <row r="8314" spans="4:4" x14ac:dyDescent="0.35">
      <c r="D8314" s="15"/>
    </row>
    <row r="8315" spans="4:4" x14ac:dyDescent="0.35">
      <c r="D8315" s="15"/>
    </row>
    <row r="8316" spans="4:4" x14ac:dyDescent="0.35">
      <c r="D8316" s="15"/>
    </row>
    <row r="8317" spans="4:4" x14ac:dyDescent="0.35">
      <c r="D8317" s="15"/>
    </row>
    <row r="8318" spans="4:4" x14ac:dyDescent="0.35">
      <c r="D8318" s="15"/>
    </row>
    <row r="8319" spans="4:4" x14ac:dyDescent="0.35">
      <c r="D8319" s="15"/>
    </row>
    <row r="8320" spans="4:4" x14ac:dyDescent="0.35">
      <c r="D8320" s="15"/>
    </row>
    <row r="8321" spans="4:4" x14ac:dyDescent="0.35">
      <c r="D8321" s="15"/>
    </row>
    <row r="8322" spans="4:4" x14ac:dyDescent="0.35">
      <c r="D8322" s="15"/>
    </row>
    <row r="8323" spans="4:4" x14ac:dyDescent="0.35">
      <c r="D8323" s="15"/>
    </row>
    <row r="8324" spans="4:4" x14ac:dyDescent="0.35">
      <c r="D8324" s="15"/>
    </row>
    <row r="8325" spans="4:4" x14ac:dyDescent="0.35">
      <c r="D8325" s="15"/>
    </row>
    <row r="8326" spans="4:4" x14ac:dyDescent="0.35">
      <c r="D8326" s="15"/>
    </row>
    <row r="8327" spans="4:4" x14ac:dyDescent="0.35">
      <c r="D8327" s="15"/>
    </row>
    <row r="8328" spans="4:4" x14ac:dyDescent="0.35">
      <c r="D8328" s="15"/>
    </row>
    <row r="8329" spans="4:4" x14ac:dyDescent="0.35">
      <c r="D8329" s="15"/>
    </row>
    <row r="8330" spans="4:4" x14ac:dyDescent="0.35">
      <c r="D8330" s="15"/>
    </row>
    <row r="8331" spans="4:4" x14ac:dyDescent="0.35">
      <c r="D8331" s="15"/>
    </row>
    <row r="8332" spans="4:4" x14ac:dyDescent="0.35">
      <c r="D8332" s="15"/>
    </row>
    <row r="8333" spans="4:4" x14ac:dyDescent="0.35">
      <c r="D8333" s="15"/>
    </row>
    <row r="8334" spans="4:4" x14ac:dyDescent="0.35">
      <c r="D8334" s="15"/>
    </row>
    <row r="8335" spans="4:4" x14ac:dyDescent="0.35">
      <c r="D8335" s="15"/>
    </row>
    <row r="8336" spans="4:4" x14ac:dyDescent="0.35">
      <c r="D8336" s="15"/>
    </row>
    <row r="8337" spans="4:4" x14ac:dyDescent="0.35">
      <c r="D8337" s="15"/>
    </row>
    <row r="8338" spans="4:4" x14ac:dyDescent="0.35">
      <c r="D8338" s="15"/>
    </row>
    <row r="8339" spans="4:4" x14ac:dyDescent="0.35">
      <c r="D8339" s="15"/>
    </row>
    <row r="8340" spans="4:4" x14ac:dyDescent="0.35">
      <c r="D8340" s="15"/>
    </row>
    <row r="8341" spans="4:4" x14ac:dyDescent="0.35">
      <c r="D8341" s="15"/>
    </row>
    <row r="8342" spans="4:4" x14ac:dyDescent="0.35">
      <c r="D8342" s="15"/>
    </row>
    <row r="8343" spans="4:4" x14ac:dyDescent="0.35">
      <c r="D8343" s="15"/>
    </row>
    <row r="8344" spans="4:4" x14ac:dyDescent="0.35">
      <c r="D8344" s="15"/>
    </row>
    <row r="8345" spans="4:4" x14ac:dyDescent="0.35">
      <c r="D8345" s="15"/>
    </row>
    <row r="8346" spans="4:4" x14ac:dyDescent="0.35">
      <c r="D8346" s="15"/>
    </row>
    <row r="8347" spans="4:4" x14ac:dyDescent="0.35">
      <c r="D8347" s="15"/>
    </row>
    <row r="8348" spans="4:4" x14ac:dyDescent="0.35">
      <c r="D8348" s="15"/>
    </row>
    <row r="8349" spans="4:4" x14ac:dyDescent="0.35">
      <c r="D8349" s="15"/>
    </row>
    <row r="8350" spans="4:4" x14ac:dyDescent="0.35">
      <c r="D8350" s="15"/>
    </row>
    <row r="8351" spans="4:4" x14ac:dyDescent="0.35">
      <c r="D8351" s="15"/>
    </row>
    <row r="8352" spans="4:4" x14ac:dyDescent="0.35">
      <c r="D8352" s="15"/>
    </row>
    <row r="8353" spans="4:4" x14ac:dyDescent="0.35">
      <c r="D8353" s="15"/>
    </row>
    <row r="8354" spans="4:4" x14ac:dyDescent="0.35">
      <c r="D8354" s="15"/>
    </row>
    <row r="8355" spans="4:4" x14ac:dyDescent="0.35">
      <c r="D8355" s="15"/>
    </row>
    <row r="8356" spans="4:4" x14ac:dyDescent="0.35">
      <c r="D8356" s="15"/>
    </row>
    <row r="8357" spans="4:4" x14ac:dyDescent="0.35">
      <c r="D8357" s="15"/>
    </row>
    <row r="8358" spans="4:4" x14ac:dyDescent="0.35">
      <c r="D8358" s="15"/>
    </row>
    <row r="8359" spans="4:4" x14ac:dyDescent="0.35">
      <c r="D8359" s="15"/>
    </row>
    <row r="8360" spans="4:4" x14ac:dyDescent="0.35">
      <c r="D8360" s="15"/>
    </row>
    <row r="8361" spans="4:4" x14ac:dyDescent="0.35">
      <c r="D8361" s="15"/>
    </row>
    <row r="8362" spans="4:4" x14ac:dyDescent="0.35">
      <c r="D8362" s="15"/>
    </row>
    <row r="8363" spans="4:4" x14ac:dyDescent="0.35">
      <c r="D8363" s="15"/>
    </row>
    <row r="8364" spans="4:4" x14ac:dyDescent="0.35">
      <c r="D8364" s="15"/>
    </row>
    <row r="8365" spans="4:4" x14ac:dyDescent="0.35">
      <c r="D8365" s="15"/>
    </row>
    <row r="8366" spans="4:4" x14ac:dyDescent="0.35">
      <c r="D8366" s="15"/>
    </row>
    <row r="8367" spans="4:4" x14ac:dyDescent="0.35">
      <c r="D8367" s="15"/>
    </row>
    <row r="8368" spans="4:4" x14ac:dyDescent="0.35">
      <c r="D8368" s="15"/>
    </row>
    <row r="8369" spans="4:4" x14ac:dyDescent="0.35">
      <c r="D8369" s="15"/>
    </row>
    <row r="8370" spans="4:4" x14ac:dyDescent="0.35">
      <c r="D8370" s="15"/>
    </row>
    <row r="8371" spans="4:4" x14ac:dyDescent="0.35">
      <c r="D8371" s="15"/>
    </row>
    <row r="8372" spans="4:4" x14ac:dyDescent="0.35">
      <c r="D8372" s="15"/>
    </row>
    <row r="8373" spans="4:4" x14ac:dyDescent="0.35">
      <c r="D8373" s="15"/>
    </row>
    <row r="8374" spans="4:4" x14ac:dyDescent="0.35">
      <c r="D8374" s="15"/>
    </row>
    <row r="8375" spans="4:4" x14ac:dyDescent="0.35">
      <c r="D8375" s="15"/>
    </row>
    <row r="8376" spans="4:4" x14ac:dyDescent="0.35">
      <c r="D8376" s="15"/>
    </row>
    <row r="8377" spans="4:4" x14ac:dyDescent="0.35">
      <c r="D8377" s="15"/>
    </row>
    <row r="8378" spans="4:4" x14ac:dyDescent="0.35">
      <c r="D8378" s="15"/>
    </row>
    <row r="8379" spans="4:4" x14ac:dyDescent="0.35">
      <c r="D8379" s="15"/>
    </row>
    <row r="8380" spans="4:4" x14ac:dyDescent="0.35">
      <c r="D8380" s="15"/>
    </row>
    <row r="8381" spans="4:4" x14ac:dyDescent="0.35">
      <c r="D8381" s="15"/>
    </row>
    <row r="8382" spans="4:4" x14ac:dyDescent="0.35">
      <c r="D8382" s="15"/>
    </row>
    <row r="8383" spans="4:4" x14ac:dyDescent="0.35">
      <c r="D8383" s="15"/>
    </row>
    <row r="8384" spans="4:4" x14ac:dyDescent="0.35">
      <c r="D8384" s="15"/>
    </row>
    <row r="8385" spans="4:4" x14ac:dyDescent="0.35">
      <c r="D8385" s="15"/>
    </row>
    <row r="8386" spans="4:4" x14ac:dyDescent="0.35">
      <c r="D8386" s="15"/>
    </row>
    <row r="8387" spans="4:4" x14ac:dyDescent="0.35">
      <c r="D8387" s="15"/>
    </row>
    <row r="8388" spans="4:4" x14ac:dyDescent="0.35">
      <c r="D8388" s="15"/>
    </row>
    <row r="8389" spans="4:4" x14ac:dyDescent="0.35">
      <c r="D8389" s="15"/>
    </row>
    <row r="8390" spans="4:4" x14ac:dyDescent="0.35">
      <c r="D8390" s="15"/>
    </row>
    <row r="8391" spans="4:4" x14ac:dyDescent="0.35">
      <c r="D8391" s="15"/>
    </row>
    <row r="8392" spans="4:4" x14ac:dyDescent="0.35">
      <c r="D8392" s="15"/>
    </row>
    <row r="8393" spans="4:4" x14ac:dyDescent="0.35">
      <c r="D8393" s="15"/>
    </row>
    <row r="8394" spans="4:4" x14ac:dyDescent="0.35">
      <c r="D8394" s="15"/>
    </row>
    <row r="8395" spans="4:4" x14ac:dyDescent="0.35">
      <c r="D8395" s="15"/>
    </row>
    <row r="8396" spans="4:4" x14ac:dyDescent="0.35">
      <c r="D8396" s="15"/>
    </row>
    <row r="8397" spans="4:4" x14ac:dyDescent="0.35">
      <c r="D8397" s="15"/>
    </row>
    <row r="8398" spans="4:4" x14ac:dyDescent="0.35">
      <c r="D8398" s="15"/>
    </row>
    <row r="8399" spans="4:4" x14ac:dyDescent="0.35">
      <c r="D8399" s="15"/>
    </row>
    <row r="8400" spans="4:4" x14ac:dyDescent="0.35">
      <c r="D8400" s="15"/>
    </row>
    <row r="8401" spans="4:4" x14ac:dyDescent="0.35">
      <c r="D8401" s="15"/>
    </row>
    <row r="8402" spans="4:4" x14ac:dyDescent="0.35">
      <c r="D8402" s="15"/>
    </row>
    <row r="8403" spans="4:4" x14ac:dyDescent="0.35">
      <c r="D8403" s="15"/>
    </row>
    <row r="8404" spans="4:4" x14ac:dyDescent="0.35">
      <c r="D8404" s="15"/>
    </row>
    <row r="8405" spans="4:4" x14ac:dyDescent="0.35">
      <c r="D8405" s="15"/>
    </row>
    <row r="8406" spans="4:4" x14ac:dyDescent="0.35">
      <c r="D8406" s="15"/>
    </row>
    <row r="8407" spans="4:4" x14ac:dyDescent="0.35">
      <c r="D8407" s="15"/>
    </row>
    <row r="8408" spans="4:4" x14ac:dyDescent="0.35">
      <c r="D8408" s="15"/>
    </row>
    <row r="8409" spans="4:4" x14ac:dyDescent="0.35">
      <c r="D8409" s="15"/>
    </row>
    <row r="8410" spans="4:4" x14ac:dyDescent="0.35">
      <c r="D8410" s="15"/>
    </row>
    <row r="8411" spans="4:4" x14ac:dyDescent="0.35">
      <c r="D8411" s="15"/>
    </row>
    <row r="8412" spans="4:4" x14ac:dyDescent="0.35">
      <c r="D8412" s="15"/>
    </row>
    <row r="8413" spans="4:4" x14ac:dyDescent="0.35">
      <c r="D8413" s="15"/>
    </row>
    <row r="8414" spans="4:4" x14ac:dyDescent="0.35">
      <c r="D8414" s="15"/>
    </row>
    <row r="8415" spans="4:4" x14ac:dyDescent="0.35">
      <c r="D8415" s="15"/>
    </row>
    <row r="8416" spans="4:4" x14ac:dyDescent="0.35">
      <c r="D8416" s="15"/>
    </row>
    <row r="8417" spans="4:4" x14ac:dyDescent="0.35">
      <c r="D8417" s="15"/>
    </row>
    <row r="8418" spans="4:4" x14ac:dyDescent="0.35">
      <c r="D8418" s="15"/>
    </row>
    <row r="8419" spans="4:4" x14ac:dyDescent="0.35">
      <c r="D8419" s="15"/>
    </row>
    <row r="8420" spans="4:4" x14ac:dyDescent="0.35">
      <c r="D8420" s="15"/>
    </row>
    <row r="8421" spans="4:4" x14ac:dyDescent="0.35">
      <c r="D8421" s="15"/>
    </row>
    <row r="8422" spans="4:4" x14ac:dyDescent="0.35">
      <c r="D8422" s="15"/>
    </row>
    <row r="8423" spans="4:4" x14ac:dyDescent="0.35">
      <c r="D8423" s="15"/>
    </row>
    <row r="8424" spans="4:4" x14ac:dyDescent="0.35">
      <c r="D8424" s="15"/>
    </row>
    <row r="8425" spans="4:4" x14ac:dyDescent="0.35">
      <c r="D8425" s="15"/>
    </row>
    <row r="8426" spans="4:4" x14ac:dyDescent="0.35">
      <c r="D8426" s="15"/>
    </row>
    <row r="8427" spans="4:4" x14ac:dyDescent="0.35">
      <c r="D8427" s="15"/>
    </row>
    <row r="8428" spans="4:4" x14ac:dyDescent="0.35">
      <c r="D8428" s="15"/>
    </row>
    <row r="8429" spans="4:4" x14ac:dyDescent="0.35">
      <c r="D8429" s="15"/>
    </row>
    <row r="8430" spans="4:4" x14ac:dyDescent="0.35">
      <c r="D8430" s="15"/>
    </row>
    <row r="8431" spans="4:4" x14ac:dyDescent="0.35">
      <c r="D8431" s="15"/>
    </row>
    <row r="8432" spans="4:4" x14ac:dyDescent="0.35">
      <c r="D8432" s="15"/>
    </row>
    <row r="8433" spans="4:4" x14ac:dyDescent="0.35">
      <c r="D8433" s="15"/>
    </row>
    <row r="8434" spans="4:4" x14ac:dyDescent="0.35">
      <c r="D8434" s="15"/>
    </row>
    <row r="8435" spans="4:4" x14ac:dyDescent="0.35">
      <c r="D8435" s="15"/>
    </row>
    <row r="8436" spans="4:4" x14ac:dyDescent="0.35">
      <c r="D8436" s="15"/>
    </row>
    <row r="8437" spans="4:4" x14ac:dyDescent="0.35">
      <c r="D8437" s="15"/>
    </row>
    <row r="8438" spans="4:4" x14ac:dyDescent="0.35">
      <c r="D8438" s="15"/>
    </row>
    <row r="8439" spans="4:4" x14ac:dyDescent="0.35">
      <c r="D8439" s="15"/>
    </row>
    <row r="8440" spans="4:4" x14ac:dyDescent="0.35">
      <c r="D8440" s="15"/>
    </row>
    <row r="8441" spans="4:4" x14ac:dyDescent="0.35">
      <c r="D8441" s="15"/>
    </row>
    <row r="8442" spans="4:4" x14ac:dyDescent="0.35">
      <c r="D8442" s="15"/>
    </row>
    <row r="8443" spans="4:4" x14ac:dyDescent="0.35">
      <c r="D8443" s="15"/>
    </row>
    <row r="8444" spans="4:4" x14ac:dyDescent="0.35">
      <c r="D8444" s="15"/>
    </row>
    <row r="8445" spans="4:4" x14ac:dyDescent="0.35">
      <c r="D8445" s="15"/>
    </row>
    <row r="8446" spans="4:4" x14ac:dyDescent="0.35">
      <c r="D8446" s="15"/>
    </row>
    <row r="8447" spans="4:4" x14ac:dyDescent="0.35">
      <c r="D8447" s="15"/>
    </row>
    <row r="8448" spans="4:4" x14ac:dyDescent="0.35">
      <c r="D8448" s="15"/>
    </row>
    <row r="8449" spans="4:4" x14ac:dyDescent="0.35">
      <c r="D8449" s="15"/>
    </row>
    <row r="8450" spans="4:4" x14ac:dyDescent="0.35">
      <c r="D8450" s="15"/>
    </row>
    <row r="8451" spans="4:4" x14ac:dyDescent="0.35">
      <c r="D8451" s="15"/>
    </row>
    <row r="8452" spans="4:4" x14ac:dyDescent="0.35">
      <c r="D8452" s="15"/>
    </row>
    <row r="8453" spans="4:4" x14ac:dyDescent="0.35">
      <c r="D8453" s="15"/>
    </row>
    <row r="8454" spans="4:4" x14ac:dyDescent="0.35">
      <c r="D8454" s="15"/>
    </row>
    <row r="8455" spans="4:4" x14ac:dyDescent="0.35">
      <c r="D8455" s="15"/>
    </row>
    <row r="8456" spans="4:4" x14ac:dyDescent="0.35">
      <c r="D8456" s="15"/>
    </row>
    <row r="8457" spans="4:4" x14ac:dyDescent="0.35">
      <c r="D8457" s="15"/>
    </row>
    <row r="8458" spans="4:4" x14ac:dyDescent="0.35">
      <c r="D8458" s="15"/>
    </row>
    <row r="8459" spans="4:4" x14ac:dyDescent="0.35">
      <c r="D8459" s="15"/>
    </row>
    <row r="8460" spans="4:4" x14ac:dyDescent="0.35">
      <c r="D8460" s="15"/>
    </row>
    <row r="8461" spans="4:4" x14ac:dyDescent="0.35">
      <c r="D8461" s="15"/>
    </row>
    <row r="8462" spans="4:4" x14ac:dyDescent="0.35">
      <c r="D8462" s="15"/>
    </row>
    <row r="8463" spans="4:4" x14ac:dyDescent="0.35">
      <c r="D8463" s="15"/>
    </row>
    <row r="8464" spans="4:4" x14ac:dyDescent="0.35">
      <c r="D8464" s="15"/>
    </row>
    <row r="8465" spans="4:4" x14ac:dyDescent="0.35">
      <c r="D8465" s="15"/>
    </row>
    <row r="8466" spans="4:4" x14ac:dyDescent="0.35">
      <c r="D8466" s="15"/>
    </row>
    <row r="8467" spans="4:4" x14ac:dyDescent="0.35">
      <c r="D8467" s="15"/>
    </row>
    <row r="8468" spans="4:4" x14ac:dyDescent="0.35">
      <c r="D8468" s="15"/>
    </row>
    <row r="8469" spans="4:4" x14ac:dyDescent="0.35">
      <c r="D8469" s="15"/>
    </row>
    <row r="8470" spans="4:4" x14ac:dyDescent="0.35">
      <c r="D8470" s="15"/>
    </row>
    <row r="8471" spans="4:4" x14ac:dyDescent="0.35">
      <c r="D8471" s="15"/>
    </row>
    <row r="8472" spans="4:4" x14ac:dyDescent="0.35">
      <c r="D8472" s="15"/>
    </row>
    <row r="8473" spans="4:4" x14ac:dyDescent="0.35">
      <c r="D8473" s="15"/>
    </row>
    <row r="8474" spans="4:4" x14ac:dyDescent="0.35">
      <c r="D8474" s="15"/>
    </row>
    <row r="8475" spans="4:4" x14ac:dyDescent="0.35">
      <c r="D8475" s="15"/>
    </row>
    <row r="8476" spans="4:4" x14ac:dyDescent="0.35">
      <c r="D8476" s="15"/>
    </row>
    <row r="8477" spans="4:4" x14ac:dyDescent="0.35">
      <c r="D8477" s="15"/>
    </row>
    <row r="8478" spans="4:4" x14ac:dyDescent="0.35">
      <c r="D8478" s="15"/>
    </row>
    <row r="8479" spans="4:4" x14ac:dyDescent="0.35">
      <c r="D8479" s="15"/>
    </row>
    <row r="8480" spans="4:4" x14ac:dyDescent="0.35">
      <c r="D8480" s="15"/>
    </row>
    <row r="8481" spans="4:4" x14ac:dyDescent="0.35">
      <c r="D8481" s="15"/>
    </row>
    <row r="8482" spans="4:4" x14ac:dyDescent="0.35">
      <c r="D8482" s="15"/>
    </row>
    <row r="8483" spans="4:4" x14ac:dyDescent="0.35">
      <c r="D8483" s="15"/>
    </row>
    <row r="8484" spans="4:4" x14ac:dyDescent="0.35">
      <c r="D8484" s="15"/>
    </row>
    <row r="8485" spans="4:4" x14ac:dyDescent="0.35">
      <c r="D8485" s="15"/>
    </row>
    <row r="8486" spans="4:4" x14ac:dyDescent="0.35">
      <c r="D8486" s="15"/>
    </row>
    <row r="8487" spans="4:4" x14ac:dyDescent="0.35">
      <c r="D8487" s="15"/>
    </row>
    <row r="8488" spans="4:4" x14ac:dyDescent="0.35">
      <c r="D8488" s="15"/>
    </row>
    <row r="8489" spans="4:4" x14ac:dyDescent="0.35">
      <c r="D8489" s="15"/>
    </row>
    <row r="8490" spans="4:4" x14ac:dyDescent="0.35">
      <c r="D8490" s="15"/>
    </row>
    <row r="8491" spans="4:4" x14ac:dyDescent="0.35">
      <c r="D8491" s="15"/>
    </row>
    <row r="8492" spans="4:4" x14ac:dyDescent="0.35">
      <c r="D8492" s="15"/>
    </row>
    <row r="8493" spans="4:4" x14ac:dyDescent="0.35">
      <c r="D8493" s="15"/>
    </row>
    <row r="8494" spans="4:4" x14ac:dyDescent="0.35">
      <c r="D8494" s="15"/>
    </row>
    <row r="8495" spans="4:4" x14ac:dyDescent="0.35">
      <c r="D8495" s="15"/>
    </row>
    <row r="8496" spans="4:4" x14ac:dyDescent="0.35">
      <c r="D8496" s="15"/>
    </row>
    <row r="8497" spans="4:4" x14ac:dyDescent="0.35">
      <c r="D8497" s="15"/>
    </row>
    <row r="8498" spans="4:4" x14ac:dyDescent="0.35">
      <c r="D8498" s="15"/>
    </row>
    <row r="8499" spans="4:4" x14ac:dyDescent="0.35">
      <c r="D8499" s="15"/>
    </row>
    <row r="8500" spans="4:4" x14ac:dyDescent="0.35">
      <c r="D8500" s="15"/>
    </row>
    <row r="8501" spans="4:4" x14ac:dyDescent="0.35">
      <c r="D8501" s="15"/>
    </row>
    <row r="8502" spans="4:4" x14ac:dyDescent="0.35">
      <c r="D8502" s="15"/>
    </row>
    <row r="8503" spans="4:4" x14ac:dyDescent="0.35">
      <c r="D8503" s="15"/>
    </row>
    <row r="8504" spans="4:4" x14ac:dyDescent="0.35">
      <c r="D8504" s="15"/>
    </row>
    <row r="8505" spans="4:4" x14ac:dyDescent="0.35">
      <c r="D8505" s="15"/>
    </row>
    <row r="8506" spans="4:4" x14ac:dyDescent="0.35">
      <c r="D8506" s="15"/>
    </row>
    <row r="8507" spans="4:4" x14ac:dyDescent="0.35">
      <c r="D8507" s="15"/>
    </row>
    <row r="8508" spans="4:4" x14ac:dyDescent="0.35">
      <c r="D8508" s="15"/>
    </row>
    <row r="8509" spans="4:4" x14ac:dyDescent="0.35">
      <c r="D8509" s="15"/>
    </row>
    <row r="8510" spans="4:4" x14ac:dyDescent="0.35">
      <c r="D8510" s="15"/>
    </row>
    <row r="8511" spans="4:4" x14ac:dyDescent="0.35">
      <c r="D8511" s="15"/>
    </row>
    <row r="8512" spans="4:4" x14ac:dyDescent="0.35">
      <c r="D8512" s="15"/>
    </row>
    <row r="8513" spans="4:4" x14ac:dyDescent="0.35">
      <c r="D8513" s="15"/>
    </row>
    <row r="8514" spans="4:4" x14ac:dyDescent="0.35">
      <c r="D8514" s="15"/>
    </row>
    <row r="8515" spans="4:4" x14ac:dyDescent="0.35">
      <c r="D8515" s="15"/>
    </row>
    <row r="8516" spans="4:4" x14ac:dyDescent="0.35">
      <c r="D8516" s="15"/>
    </row>
    <row r="8517" spans="4:4" x14ac:dyDescent="0.35">
      <c r="D8517" s="15"/>
    </row>
    <row r="8518" spans="4:4" x14ac:dyDescent="0.35">
      <c r="D8518" s="15"/>
    </row>
    <row r="8519" spans="4:4" x14ac:dyDescent="0.35">
      <c r="D8519" s="15"/>
    </row>
    <row r="8520" spans="4:4" x14ac:dyDescent="0.35">
      <c r="D8520" s="15"/>
    </row>
    <row r="8521" spans="4:4" x14ac:dyDescent="0.35">
      <c r="D8521" s="15"/>
    </row>
    <row r="8522" spans="4:4" x14ac:dyDescent="0.35">
      <c r="D8522" s="15"/>
    </row>
    <row r="8523" spans="4:4" x14ac:dyDescent="0.35">
      <c r="D8523" s="15"/>
    </row>
    <row r="8524" spans="4:4" x14ac:dyDescent="0.35">
      <c r="D8524" s="15"/>
    </row>
    <row r="8525" spans="4:4" x14ac:dyDescent="0.35">
      <c r="D8525" s="15"/>
    </row>
    <row r="8526" spans="4:4" x14ac:dyDescent="0.35">
      <c r="D8526" s="15"/>
    </row>
    <row r="8527" spans="4:4" x14ac:dyDescent="0.35">
      <c r="D8527" s="15"/>
    </row>
    <row r="8528" spans="4:4" x14ac:dyDescent="0.35">
      <c r="D8528" s="15"/>
    </row>
    <row r="8529" spans="4:4" x14ac:dyDescent="0.35">
      <c r="D8529" s="15"/>
    </row>
    <row r="8530" spans="4:4" x14ac:dyDescent="0.35">
      <c r="D8530" s="15"/>
    </row>
    <row r="8531" spans="4:4" x14ac:dyDescent="0.35">
      <c r="D8531" s="15"/>
    </row>
    <row r="8532" spans="4:4" x14ac:dyDescent="0.35">
      <c r="D8532" s="15"/>
    </row>
    <row r="8533" spans="4:4" x14ac:dyDescent="0.35">
      <c r="D8533" s="15"/>
    </row>
    <row r="8534" spans="4:4" x14ac:dyDescent="0.35">
      <c r="D8534" s="15"/>
    </row>
    <row r="8535" spans="4:4" x14ac:dyDescent="0.35">
      <c r="D8535" s="15"/>
    </row>
    <row r="8536" spans="4:4" x14ac:dyDescent="0.35">
      <c r="D8536" s="15"/>
    </row>
    <row r="8537" spans="4:4" x14ac:dyDescent="0.35">
      <c r="D8537" s="15"/>
    </row>
    <row r="8538" spans="4:4" x14ac:dyDescent="0.35">
      <c r="D8538" s="15"/>
    </row>
    <row r="8539" spans="4:4" x14ac:dyDescent="0.35">
      <c r="D8539" s="15"/>
    </row>
    <row r="8540" spans="4:4" x14ac:dyDescent="0.35">
      <c r="D8540" s="15"/>
    </row>
    <row r="8541" spans="4:4" x14ac:dyDescent="0.35">
      <c r="D8541" s="15"/>
    </row>
    <row r="8542" spans="4:4" x14ac:dyDescent="0.35">
      <c r="D8542" s="15"/>
    </row>
    <row r="8543" spans="4:4" x14ac:dyDescent="0.35">
      <c r="D8543" s="15"/>
    </row>
    <row r="8544" spans="4:4" x14ac:dyDescent="0.35">
      <c r="D8544" s="15"/>
    </row>
    <row r="8545" spans="4:4" x14ac:dyDescent="0.35">
      <c r="D8545" s="15"/>
    </row>
    <row r="8546" spans="4:4" x14ac:dyDescent="0.35">
      <c r="D8546" s="15"/>
    </row>
    <row r="8547" spans="4:4" x14ac:dyDescent="0.35">
      <c r="D8547" s="15"/>
    </row>
    <row r="8548" spans="4:4" x14ac:dyDescent="0.35">
      <c r="D8548" s="15"/>
    </row>
    <row r="8549" spans="4:4" x14ac:dyDescent="0.35">
      <c r="D8549" s="15"/>
    </row>
    <row r="8550" spans="4:4" x14ac:dyDescent="0.35">
      <c r="D8550" s="15"/>
    </row>
    <row r="8551" spans="4:4" x14ac:dyDescent="0.35">
      <c r="D8551" s="15"/>
    </row>
    <row r="8552" spans="4:4" x14ac:dyDescent="0.35">
      <c r="D8552" s="15"/>
    </row>
    <row r="8553" spans="4:4" x14ac:dyDescent="0.35">
      <c r="D8553" s="15"/>
    </row>
    <row r="8554" spans="4:4" x14ac:dyDescent="0.35">
      <c r="D8554" s="15"/>
    </row>
    <row r="8555" spans="4:4" x14ac:dyDescent="0.35">
      <c r="D8555" s="15"/>
    </row>
    <row r="8556" spans="4:4" x14ac:dyDescent="0.35">
      <c r="D8556" s="15"/>
    </row>
    <row r="8557" spans="4:4" x14ac:dyDescent="0.35">
      <c r="D8557" s="15"/>
    </row>
    <row r="8558" spans="4:4" x14ac:dyDescent="0.35">
      <c r="D8558" s="15"/>
    </row>
    <row r="8559" spans="4:4" x14ac:dyDescent="0.35">
      <c r="D8559" s="15"/>
    </row>
    <row r="8560" spans="4:4" x14ac:dyDescent="0.35">
      <c r="D8560" s="15"/>
    </row>
    <row r="8561" spans="4:4" x14ac:dyDescent="0.35">
      <c r="D8561" s="15"/>
    </row>
    <row r="8562" spans="4:4" x14ac:dyDescent="0.35">
      <c r="D8562" s="15"/>
    </row>
    <row r="8563" spans="4:4" x14ac:dyDescent="0.35">
      <c r="D8563" s="15"/>
    </row>
    <row r="8564" spans="4:4" x14ac:dyDescent="0.35">
      <c r="D8564" s="15"/>
    </row>
    <row r="8565" spans="4:4" x14ac:dyDescent="0.35">
      <c r="D8565" s="15"/>
    </row>
    <row r="8566" spans="4:4" x14ac:dyDescent="0.35">
      <c r="D8566" s="15"/>
    </row>
    <row r="8567" spans="4:4" x14ac:dyDescent="0.35">
      <c r="D8567" s="15"/>
    </row>
    <row r="8568" spans="4:4" x14ac:dyDescent="0.35">
      <c r="D8568" s="15"/>
    </row>
    <row r="8569" spans="4:4" x14ac:dyDescent="0.35">
      <c r="D8569" s="15"/>
    </row>
    <row r="8570" spans="4:4" x14ac:dyDescent="0.35">
      <c r="D8570" s="15"/>
    </row>
    <row r="8571" spans="4:4" x14ac:dyDescent="0.35">
      <c r="D8571" s="15"/>
    </row>
    <row r="8572" spans="4:4" x14ac:dyDescent="0.35">
      <c r="D8572" s="15"/>
    </row>
    <row r="8573" spans="4:4" x14ac:dyDescent="0.35">
      <c r="D8573" s="15"/>
    </row>
    <row r="8574" spans="4:4" x14ac:dyDescent="0.35">
      <c r="D8574" s="15"/>
    </row>
    <row r="8575" spans="4:4" x14ac:dyDescent="0.35">
      <c r="D8575" s="15"/>
    </row>
    <row r="8576" spans="4:4" x14ac:dyDescent="0.35">
      <c r="D8576" s="15"/>
    </row>
    <row r="8577" spans="4:4" x14ac:dyDescent="0.35">
      <c r="D8577" s="15"/>
    </row>
    <row r="8578" spans="4:4" x14ac:dyDescent="0.35">
      <c r="D8578" s="15"/>
    </row>
    <row r="8579" spans="4:4" x14ac:dyDescent="0.35">
      <c r="D8579" s="15"/>
    </row>
    <row r="8580" spans="4:4" x14ac:dyDescent="0.35">
      <c r="D8580" s="15"/>
    </row>
    <row r="8581" spans="4:4" x14ac:dyDescent="0.35">
      <c r="D8581" s="15"/>
    </row>
    <row r="8582" spans="4:4" x14ac:dyDescent="0.35">
      <c r="D8582" s="15"/>
    </row>
    <row r="8583" spans="4:4" x14ac:dyDescent="0.35">
      <c r="D8583" s="15"/>
    </row>
    <row r="8584" spans="4:4" x14ac:dyDescent="0.35">
      <c r="D8584" s="15"/>
    </row>
    <row r="8585" spans="4:4" x14ac:dyDescent="0.35">
      <c r="D8585" s="15"/>
    </row>
    <row r="8586" spans="4:4" x14ac:dyDescent="0.35">
      <c r="D8586" s="15"/>
    </row>
    <row r="8587" spans="4:4" x14ac:dyDescent="0.35">
      <c r="D8587" s="15"/>
    </row>
    <row r="8588" spans="4:4" x14ac:dyDescent="0.35">
      <c r="D8588" s="15"/>
    </row>
    <row r="8589" spans="4:4" x14ac:dyDescent="0.35">
      <c r="D8589" s="15"/>
    </row>
    <row r="8590" spans="4:4" x14ac:dyDescent="0.35">
      <c r="D8590" s="15"/>
    </row>
    <row r="8591" spans="4:4" x14ac:dyDescent="0.35">
      <c r="D8591" s="15"/>
    </row>
    <row r="8592" spans="4:4" x14ac:dyDescent="0.35">
      <c r="D8592" s="15"/>
    </row>
    <row r="8593" spans="4:4" x14ac:dyDescent="0.35">
      <c r="D8593" s="15"/>
    </row>
    <row r="8594" spans="4:4" x14ac:dyDescent="0.35">
      <c r="D8594" s="15"/>
    </row>
    <row r="8595" spans="4:4" x14ac:dyDescent="0.35">
      <c r="D8595" s="15"/>
    </row>
    <row r="8596" spans="4:4" x14ac:dyDescent="0.35">
      <c r="D8596" s="15"/>
    </row>
    <row r="8597" spans="4:4" x14ac:dyDescent="0.35">
      <c r="D8597" s="15"/>
    </row>
    <row r="8598" spans="4:4" x14ac:dyDescent="0.35">
      <c r="D8598" s="15"/>
    </row>
    <row r="8599" spans="4:4" x14ac:dyDescent="0.35">
      <c r="D8599" s="15"/>
    </row>
    <row r="8600" spans="4:4" x14ac:dyDescent="0.35">
      <c r="D8600" s="15"/>
    </row>
    <row r="8601" spans="4:4" x14ac:dyDescent="0.35">
      <c r="D8601" s="15"/>
    </row>
    <row r="8602" spans="4:4" x14ac:dyDescent="0.35">
      <c r="D8602" s="15"/>
    </row>
    <row r="8603" spans="4:4" x14ac:dyDescent="0.35">
      <c r="D8603" s="15"/>
    </row>
    <row r="8604" spans="4:4" x14ac:dyDescent="0.35">
      <c r="D8604" s="15"/>
    </row>
    <row r="8605" spans="4:4" x14ac:dyDescent="0.35">
      <c r="D8605" s="15"/>
    </row>
    <row r="8606" spans="4:4" x14ac:dyDescent="0.35">
      <c r="D8606" s="15"/>
    </row>
    <row r="8607" spans="4:4" x14ac:dyDescent="0.35">
      <c r="D8607" s="15"/>
    </row>
    <row r="8608" spans="4:4" x14ac:dyDescent="0.35">
      <c r="D8608" s="15"/>
    </row>
    <row r="8609" spans="4:4" x14ac:dyDescent="0.35">
      <c r="D8609" s="15"/>
    </row>
    <row r="8610" spans="4:4" x14ac:dyDescent="0.35">
      <c r="D8610" s="15"/>
    </row>
    <row r="8611" spans="4:4" x14ac:dyDescent="0.35">
      <c r="D8611" s="15"/>
    </row>
    <row r="8612" spans="4:4" x14ac:dyDescent="0.35">
      <c r="D8612" s="15"/>
    </row>
    <row r="8613" spans="4:4" x14ac:dyDescent="0.35">
      <c r="D8613" s="15"/>
    </row>
    <row r="8614" spans="4:4" x14ac:dyDescent="0.35">
      <c r="D8614" s="15"/>
    </row>
    <row r="8615" spans="4:4" x14ac:dyDescent="0.35">
      <c r="D8615" s="15"/>
    </row>
    <row r="8616" spans="4:4" x14ac:dyDescent="0.35">
      <c r="D8616" s="15"/>
    </row>
    <row r="8617" spans="4:4" x14ac:dyDescent="0.35">
      <c r="D8617" s="15"/>
    </row>
    <row r="8618" spans="4:4" x14ac:dyDescent="0.35">
      <c r="D8618" s="15"/>
    </row>
    <row r="8619" spans="4:4" x14ac:dyDescent="0.35">
      <c r="D8619" s="15"/>
    </row>
    <row r="8620" spans="4:4" x14ac:dyDescent="0.35">
      <c r="D8620" s="15"/>
    </row>
    <row r="8621" spans="4:4" x14ac:dyDescent="0.35">
      <c r="D8621" s="15"/>
    </row>
    <row r="8622" spans="4:4" x14ac:dyDescent="0.35">
      <c r="D8622" s="15"/>
    </row>
    <row r="8623" spans="4:4" x14ac:dyDescent="0.35">
      <c r="D8623" s="15"/>
    </row>
    <row r="8624" spans="4:4" x14ac:dyDescent="0.35">
      <c r="D8624" s="15"/>
    </row>
    <row r="8625" spans="4:4" x14ac:dyDescent="0.35">
      <c r="D8625" s="15"/>
    </row>
    <row r="8626" spans="4:4" x14ac:dyDescent="0.35">
      <c r="D8626" s="15"/>
    </row>
    <row r="8627" spans="4:4" x14ac:dyDescent="0.35">
      <c r="D8627" s="15"/>
    </row>
    <row r="8628" spans="4:4" x14ac:dyDescent="0.35">
      <c r="D8628" s="15"/>
    </row>
    <row r="8629" spans="4:4" x14ac:dyDescent="0.35">
      <c r="D8629" s="15"/>
    </row>
    <row r="8630" spans="4:4" x14ac:dyDescent="0.35">
      <c r="D8630" s="15"/>
    </row>
    <row r="8631" spans="4:4" x14ac:dyDescent="0.35">
      <c r="D8631" s="15"/>
    </row>
    <row r="8632" spans="4:4" x14ac:dyDescent="0.35">
      <c r="D8632" s="15"/>
    </row>
    <row r="8633" spans="4:4" x14ac:dyDescent="0.35">
      <c r="D8633" s="15"/>
    </row>
    <row r="8634" spans="4:4" x14ac:dyDescent="0.35">
      <c r="D8634" s="15"/>
    </row>
    <row r="8635" spans="4:4" x14ac:dyDescent="0.35">
      <c r="D8635" s="15"/>
    </row>
    <row r="8636" spans="4:4" x14ac:dyDescent="0.35">
      <c r="D8636" s="15"/>
    </row>
    <row r="8637" spans="4:4" x14ac:dyDescent="0.35">
      <c r="D8637" s="15"/>
    </row>
    <row r="8638" spans="4:4" x14ac:dyDescent="0.35">
      <c r="D8638" s="15"/>
    </row>
    <row r="8639" spans="4:4" x14ac:dyDescent="0.35">
      <c r="D8639" s="15"/>
    </row>
    <row r="8640" spans="4:4" x14ac:dyDescent="0.35">
      <c r="D8640" s="15"/>
    </row>
    <row r="8641" spans="4:4" x14ac:dyDescent="0.35">
      <c r="D8641" s="15"/>
    </row>
    <row r="8642" spans="4:4" x14ac:dyDescent="0.35">
      <c r="D8642" s="15"/>
    </row>
    <row r="8643" spans="4:4" x14ac:dyDescent="0.35">
      <c r="D8643" s="15"/>
    </row>
    <row r="8644" spans="4:4" x14ac:dyDescent="0.35">
      <c r="D8644" s="15"/>
    </row>
    <row r="8645" spans="4:4" x14ac:dyDescent="0.35">
      <c r="D8645" s="15"/>
    </row>
    <row r="8646" spans="4:4" x14ac:dyDescent="0.35">
      <c r="D8646" s="15"/>
    </row>
    <row r="8647" spans="4:4" x14ac:dyDescent="0.35">
      <c r="D8647" s="15"/>
    </row>
    <row r="8648" spans="4:4" x14ac:dyDescent="0.35">
      <c r="D8648" s="15"/>
    </row>
    <row r="8649" spans="4:4" x14ac:dyDescent="0.35">
      <c r="D8649" s="15"/>
    </row>
    <row r="8650" spans="4:4" x14ac:dyDescent="0.35">
      <c r="D8650" s="15"/>
    </row>
    <row r="8651" spans="4:4" x14ac:dyDescent="0.35">
      <c r="D8651" s="15"/>
    </row>
    <row r="8652" spans="4:4" x14ac:dyDescent="0.35">
      <c r="D8652" s="15"/>
    </row>
    <row r="8653" spans="4:4" x14ac:dyDescent="0.35">
      <c r="D8653" s="15"/>
    </row>
    <row r="8654" spans="4:4" x14ac:dyDescent="0.35">
      <c r="D8654" s="15"/>
    </row>
    <row r="8655" spans="4:4" x14ac:dyDescent="0.35">
      <c r="D8655" s="15"/>
    </row>
    <row r="8656" spans="4:4" x14ac:dyDescent="0.35">
      <c r="D8656" s="15"/>
    </row>
    <row r="8657" spans="4:4" x14ac:dyDescent="0.35">
      <c r="D8657" s="15"/>
    </row>
    <row r="8658" spans="4:4" x14ac:dyDescent="0.35">
      <c r="D8658" s="15"/>
    </row>
    <row r="8659" spans="4:4" x14ac:dyDescent="0.35">
      <c r="D8659" s="15"/>
    </row>
    <row r="8660" spans="4:4" x14ac:dyDescent="0.35">
      <c r="D8660" s="15"/>
    </row>
    <row r="8661" spans="4:4" x14ac:dyDescent="0.35">
      <c r="D8661" s="15"/>
    </row>
    <row r="8662" spans="4:4" x14ac:dyDescent="0.35">
      <c r="D8662" s="15"/>
    </row>
    <row r="8663" spans="4:4" x14ac:dyDescent="0.35">
      <c r="D8663" s="15"/>
    </row>
    <row r="8664" spans="4:4" x14ac:dyDescent="0.35">
      <c r="D8664" s="15"/>
    </row>
    <row r="8665" spans="4:4" x14ac:dyDescent="0.35">
      <c r="D8665" s="15"/>
    </row>
    <row r="8666" spans="4:4" x14ac:dyDescent="0.35">
      <c r="D8666" s="15"/>
    </row>
    <row r="8667" spans="4:4" x14ac:dyDescent="0.35">
      <c r="D8667" s="15"/>
    </row>
    <row r="8668" spans="4:4" x14ac:dyDescent="0.35">
      <c r="D8668" s="15"/>
    </row>
    <row r="8669" spans="4:4" x14ac:dyDescent="0.35">
      <c r="D8669" s="15"/>
    </row>
    <row r="8670" spans="4:4" x14ac:dyDescent="0.35">
      <c r="D8670" s="15"/>
    </row>
    <row r="8671" spans="4:4" x14ac:dyDescent="0.35">
      <c r="D8671" s="15"/>
    </row>
    <row r="8672" spans="4:4" x14ac:dyDescent="0.35">
      <c r="D8672" s="15"/>
    </row>
    <row r="8673" spans="4:4" x14ac:dyDescent="0.35">
      <c r="D8673" s="15"/>
    </row>
    <row r="8674" spans="4:4" x14ac:dyDescent="0.35">
      <c r="D8674" s="15"/>
    </row>
    <row r="8675" spans="4:4" x14ac:dyDescent="0.35">
      <c r="D8675" s="15"/>
    </row>
    <row r="8676" spans="4:4" x14ac:dyDescent="0.35">
      <c r="D8676" s="15"/>
    </row>
    <row r="8677" spans="4:4" x14ac:dyDescent="0.35">
      <c r="D8677" s="15"/>
    </row>
    <row r="8678" spans="4:4" x14ac:dyDescent="0.35">
      <c r="D8678" s="15"/>
    </row>
    <row r="8679" spans="4:4" x14ac:dyDescent="0.35">
      <c r="D8679" s="15"/>
    </row>
    <row r="8680" spans="4:4" x14ac:dyDescent="0.35">
      <c r="D8680" s="15"/>
    </row>
    <row r="8681" spans="4:4" x14ac:dyDescent="0.35">
      <c r="D8681" s="15"/>
    </row>
    <row r="8682" spans="4:4" x14ac:dyDescent="0.35">
      <c r="D8682" s="15"/>
    </row>
    <row r="8683" spans="4:4" x14ac:dyDescent="0.35">
      <c r="D8683" s="15"/>
    </row>
    <row r="8684" spans="4:4" x14ac:dyDescent="0.35">
      <c r="D8684" s="15"/>
    </row>
    <row r="8685" spans="4:4" x14ac:dyDescent="0.35">
      <c r="D8685" s="15"/>
    </row>
    <row r="8686" spans="4:4" x14ac:dyDescent="0.35">
      <c r="D8686" s="15"/>
    </row>
    <row r="8687" spans="4:4" x14ac:dyDescent="0.35">
      <c r="D8687" s="15"/>
    </row>
    <row r="8688" spans="4:4" x14ac:dyDescent="0.35">
      <c r="D8688" s="15"/>
    </row>
    <row r="8689" spans="4:4" x14ac:dyDescent="0.35">
      <c r="D8689" s="15"/>
    </row>
    <row r="8690" spans="4:4" x14ac:dyDescent="0.35">
      <c r="D8690" s="15"/>
    </row>
    <row r="8691" spans="4:4" x14ac:dyDescent="0.35">
      <c r="D8691" s="15"/>
    </row>
    <row r="8692" spans="4:4" x14ac:dyDescent="0.35">
      <c r="D8692" s="15"/>
    </row>
    <row r="8693" spans="4:4" x14ac:dyDescent="0.35">
      <c r="D8693" s="15"/>
    </row>
    <row r="8694" spans="4:4" x14ac:dyDescent="0.35">
      <c r="D8694" s="15"/>
    </row>
    <row r="8695" spans="4:4" x14ac:dyDescent="0.35">
      <c r="D8695" s="15"/>
    </row>
    <row r="8696" spans="4:4" x14ac:dyDescent="0.35">
      <c r="D8696" s="15"/>
    </row>
    <row r="8697" spans="4:4" x14ac:dyDescent="0.35">
      <c r="D8697" s="15"/>
    </row>
    <row r="8698" spans="4:4" x14ac:dyDescent="0.35">
      <c r="D8698" s="15"/>
    </row>
    <row r="8699" spans="4:4" x14ac:dyDescent="0.35">
      <c r="D8699" s="15"/>
    </row>
    <row r="8700" spans="4:4" x14ac:dyDescent="0.35">
      <c r="D8700" s="15"/>
    </row>
    <row r="8701" spans="4:4" x14ac:dyDescent="0.35">
      <c r="D8701" s="15"/>
    </row>
    <row r="8702" spans="4:4" x14ac:dyDescent="0.35">
      <c r="D8702" s="15"/>
    </row>
    <row r="8703" spans="4:4" x14ac:dyDescent="0.35">
      <c r="D8703" s="15"/>
    </row>
    <row r="8704" spans="4:4" x14ac:dyDescent="0.35">
      <c r="D8704" s="15"/>
    </row>
    <row r="8705" spans="4:4" x14ac:dyDescent="0.35">
      <c r="D8705" s="15"/>
    </row>
    <row r="8706" spans="4:4" x14ac:dyDescent="0.35">
      <c r="D8706" s="15"/>
    </row>
    <row r="8707" spans="4:4" x14ac:dyDescent="0.35">
      <c r="D8707" s="15"/>
    </row>
    <row r="8708" spans="4:4" x14ac:dyDescent="0.35">
      <c r="D8708" s="15"/>
    </row>
    <row r="8709" spans="4:4" x14ac:dyDescent="0.35">
      <c r="D8709" s="15"/>
    </row>
    <row r="8710" spans="4:4" x14ac:dyDescent="0.35">
      <c r="D8710" s="15"/>
    </row>
    <row r="8711" spans="4:4" x14ac:dyDescent="0.35">
      <c r="D8711" s="15"/>
    </row>
    <row r="8712" spans="4:4" x14ac:dyDescent="0.35">
      <c r="D8712" s="15"/>
    </row>
    <row r="8713" spans="4:4" x14ac:dyDescent="0.35">
      <c r="D8713" s="15"/>
    </row>
    <row r="8714" spans="4:4" x14ac:dyDescent="0.35">
      <c r="D8714" s="15"/>
    </row>
    <row r="8715" spans="4:4" x14ac:dyDescent="0.35">
      <c r="D8715" s="15"/>
    </row>
    <row r="8716" spans="4:4" x14ac:dyDescent="0.35">
      <c r="D8716" s="15"/>
    </row>
    <row r="8717" spans="4:4" x14ac:dyDescent="0.35">
      <c r="D8717" s="15"/>
    </row>
    <row r="8718" spans="4:4" x14ac:dyDescent="0.35">
      <c r="D8718" s="15"/>
    </row>
    <row r="8719" spans="4:4" x14ac:dyDescent="0.35">
      <c r="D8719" s="15"/>
    </row>
    <row r="8720" spans="4:4" x14ac:dyDescent="0.35">
      <c r="D8720" s="15"/>
    </row>
    <row r="8721" spans="4:4" x14ac:dyDescent="0.35">
      <c r="D8721" s="15"/>
    </row>
    <row r="8722" spans="4:4" x14ac:dyDescent="0.35">
      <c r="D8722" s="15"/>
    </row>
    <row r="8723" spans="4:4" x14ac:dyDescent="0.35">
      <c r="D8723" s="15"/>
    </row>
    <row r="8724" spans="4:4" x14ac:dyDescent="0.35">
      <c r="D8724" s="15"/>
    </row>
    <row r="8725" spans="4:4" x14ac:dyDescent="0.35">
      <c r="D8725" s="15"/>
    </row>
    <row r="8726" spans="4:4" x14ac:dyDescent="0.35">
      <c r="D8726" s="15"/>
    </row>
    <row r="8727" spans="4:4" x14ac:dyDescent="0.35">
      <c r="D8727" s="15"/>
    </row>
    <row r="8728" spans="4:4" x14ac:dyDescent="0.35">
      <c r="D8728" s="15"/>
    </row>
    <row r="8729" spans="4:4" x14ac:dyDescent="0.35">
      <c r="D8729" s="15"/>
    </row>
    <row r="8730" spans="4:4" x14ac:dyDescent="0.35">
      <c r="D8730" s="15"/>
    </row>
    <row r="8731" spans="4:4" x14ac:dyDescent="0.35">
      <c r="D8731" s="15"/>
    </row>
    <row r="8732" spans="4:4" x14ac:dyDescent="0.35">
      <c r="D8732" s="15"/>
    </row>
    <row r="8733" spans="4:4" x14ac:dyDescent="0.35">
      <c r="D8733" s="15"/>
    </row>
    <row r="8734" spans="4:4" x14ac:dyDescent="0.35">
      <c r="D8734" s="15"/>
    </row>
    <row r="8735" spans="4:4" x14ac:dyDescent="0.35">
      <c r="D8735" s="15"/>
    </row>
    <row r="8736" spans="4:4" x14ac:dyDescent="0.35">
      <c r="D8736" s="15"/>
    </row>
    <row r="8737" spans="4:4" x14ac:dyDescent="0.35">
      <c r="D8737" s="15"/>
    </row>
    <row r="8738" spans="4:4" x14ac:dyDescent="0.35">
      <c r="D8738" s="15"/>
    </row>
    <row r="8739" spans="4:4" x14ac:dyDescent="0.35">
      <c r="D8739" s="15"/>
    </row>
    <row r="8740" spans="4:4" x14ac:dyDescent="0.35">
      <c r="D8740" s="15"/>
    </row>
    <row r="8741" spans="4:4" x14ac:dyDescent="0.35">
      <c r="D8741" s="15"/>
    </row>
    <row r="8742" spans="4:4" x14ac:dyDescent="0.35">
      <c r="D8742" s="15"/>
    </row>
    <row r="8743" spans="4:4" x14ac:dyDescent="0.35">
      <c r="D8743" s="15"/>
    </row>
    <row r="8744" spans="4:4" x14ac:dyDescent="0.35">
      <c r="D8744" s="15"/>
    </row>
    <row r="8745" spans="4:4" x14ac:dyDescent="0.35">
      <c r="D8745" s="15"/>
    </row>
    <row r="8746" spans="4:4" x14ac:dyDescent="0.35">
      <c r="D8746" s="15"/>
    </row>
    <row r="8747" spans="4:4" x14ac:dyDescent="0.35">
      <c r="D8747" s="15"/>
    </row>
    <row r="8748" spans="4:4" x14ac:dyDescent="0.35">
      <c r="D8748" s="15"/>
    </row>
    <row r="8749" spans="4:4" x14ac:dyDescent="0.35">
      <c r="D8749" s="15"/>
    </row>
    <row r="8750" spans="4:4" x14ac:dyDescent="0.35">
      <c r="D8750" s="15"/>
    </row>
    <row r="8751" spans="4:4" x14ac:dyDescent="0.35">
      <c r="D8751" s="15"/>
    </row>
    <row r="8752" spans="4:4" x14ac:dyDescent="0.35">
      <c r="D8752" s="15"/>
    </row>
    <row r="8753" spans="4:4" x14ac:dyDescent="0.35">
      <c r="D8753" s="15"/>
    </row>
    <row r="8754" spans="4:4" x14ac:dyDescent="0.35">
      <c r="D8754" s="15"/>
    </row>
    <row r="8755" spans="4:4" x14ac:dyDescent="0.35">
      <c r="D8755" s="15"/>
    </row>
    <row r="8756" spans="4:4" x14ac:dyDescent="0.35">
      <c r="D8756" s="15"/>
    </row>
    <row r="8757" spans="4:4" x14ac:dyDescent="0.35">
      <c r="D8757" s="15"/>
    </row>
    <row r="8758" spans="4:4" x14ac:dyDescent="0.35">
      <c r="D8758" s="15"/>
    </row>
    <row r="8759" spans="4:4" x14ac:dyDescent="0.35">
      <c r="D8759" s="15"/>
    </row>
    <row r="8760" spans="4:4" x14ac:dyDescent="0.35">
      <c r="D8760" s="15"/>
    </row>
    <row r="8761" spans="4:4" x14ac:dyDescent="0.35">
      <c r="D8761" s="15"/>
    </row>
    <row r="8762" spans="4:4" x14ac:dyDescent="0.35">
      <c r="D8762" s="15"/>
    </row>
    <row r="8763" spans="4:4" x14ac:dyDescent="0.35">
      <c r="D8763" s="15"/>
    </row>
    <row r="8764" spans="4:4" x14ac:dyDescent="0.35">
      <c r="D8764" s="15"/>
    </row>
    <row r="8765" spans="4:4" x14ac:dyDescent="0.35">
      <c r="D8765" s="15"/>
    </row>
    <row r="8766" spans="4:4" x14ac:dyDescent="0.35">
      <c r="D8766" s="15"/>
    </row>
    <row r="8767" spans="4:4" x14ac:dyDescent="0.35">
      <c r="D8767" s="15"/>
    </row>
    <row r="8768" spans="4:4" x14ac:dyDescent="0.35">
      <c r="D8768" s="15"/>
    </row>
    <row r="8769" spans="4:4" x14ac:dyDescent="0.35">
      <c r="D8769" s="15"/>
    </row>
    <row r="8770" spans="4:4" x14ac:dyDescent="0.35">
      <c r="D8770" s="15"/>
    </row>
    <row r="8771" spans="4:4" x14ac:dyDescent="0.35">
      <c r="D8771" s="15"/>
    </row>
    <row r="8772" spans="4:4" x14ac:dyDescent="0.35">
      <c r="D8772" s="15"/>
    </row>
    <row r="8773" spans="4:4" x14ac:dyDescent="0.35">
      <c r="D8773" s="15"/>
    </row>
    <row r="8774" spans="4:4" x14ac:dyDescent="0.35">
      <c r="D8774" s="15"/>
    </row>
    <row r="8775" spans="4:4" x14ac:dyDescent="0.35">
      <c r="D8775" s="15"/>
    </row>
    <row r="8776" spans="4:4" x14ac:dyDescent="0.35">
      <c r="D8776" s="15"/>
    </row>
    <row r="8777" spans="4:4" x14ac:dyDescent="0.35">
      <c r="D8777" s="15"/>
    </row>
    <row r="8778" spans="4:4" x14ac:dyDescent="0.35">
      <c r="D8778" s="15"/>
    </row>
    <row r="8779" spans="4:4" x14ac:dyDescent="0.35">
      <c r="D8779" s="15"/>
    </row>
    <row r="8780" spans="4:4" x14ac:dyDescent="0.35">
      <c r="D8780" s="15"/>
    </row>
    <row r="8781" spans="4:4" x14ac:dyDescent="0.35">
      <c r="D8781" s="15"/>
    </row>
    <row r="8782" spans="4:4" x14ac:dyDescent="0.35">
      <c r="D8782" s="15"/>
    </row>
    <row r="8783" spans="4:4" x14ac:dyDescent="0.35">
      <c r="D8783" s="15"/>
    </row>
    <row r="8784" spans="4:4" x14ac:dyDescent="0.35">
      <c r="D8784" s="15"/>
    </row>
    <row r="8785" spans="4:4" x14ac:dyDescent="0.35">
      <c r="D8785" s="15"/>
    </row>
    <row r="8786" spans="4:4" x14ac:dyDescent="0.35">
      <c r="D8786" s="15"/>
    </row>
    <row r="8787" spans="4:4" x14ac:dyDescent="0.35">
      <c r="D8787" s="15"/>
    </row>
    <row r="8788" spans="4:4" x14ac:dyDescent="0.35">
      <c r="D8788" s="15"/>
    </row>
    <row r="8789" spans="4:4" x14ac:dyDescent="0.35">
      <c r="D8789" s="15"/>
    </row>
    <row r="8790" spans="4:4" x14ac:dyDescent="0.35">
      <c r="D8790" s="15"/>
    </row>
    <row r="8791" spans="4:4" x14ac:dyDescent="0.35">
      <c r="D8791" s="15"/>
    </row>
    <row r="8792" spans="4:4" x14ac:dyDescent="0.35">
      <c r="D8792" s="15"/>
    </row>
    <row r="8793" spans="4:4" x14ac:dyDescent="0.35">
      <c r="D8793" s="15"/>
    </row>
    <row r="8794" spans="4:4" x14ac:dyDescent="0.35">
      <c r="D8794" s="15"/>
    </row>
    <row r="8795" spans="4:4" x14ac:dyDescent="0.35">
      <c r="D8795" s="15"/>
    </row>
    <row r="8796" spans="4:4" x14ac:dyDescent="0.35">
      <c r="D8796" s="15"/>
    </row>
    <row r="8797" spans="4:4" x14ac:dyDescent="0.35">
      <c r="D8797" s="15"/>
    </row>
    <row r="8798" spans="4:4" x14ac:dyDescent="0.35">
      <c r="D8798" s="15"/>
    </row>
    <row r="8799" spans="4:4" x14ac:dyDescent="0.35">
      <c r="D8799" s="15"/>
    </row>
    <row r="8800" spans="4:4" x14ac:dyDescent="0.35">
      <c r="D8800" s="15"/>
    </row>
    <row r="8801" spans="4:4" x14ac:dyDescent="0.35">
      <c r="D8801" s="15"/>
    </row>
    <row r="8802" spans="4:4" x14ac:dyDescent="0.35">
      <c r="D8802" s="15"/>
    </row>
    <row r="8803" spans="4:4" x14ac:dyDescent="0.35">
      <c r="D8803" s="15"/>
    </row>
    <row r="8804" spans="4:4" x14ac:dyDescent="0.35">
      <c r="D8804" s="15"/>
    </row>
    <row r="8805" spans="4:4" x14ac:dyDescent="0.35">
      <c r="D8805" s="15"/>
    </row>
    <row r="8806" spans="4:4" x14ac:dyDescent="0.35">
      <c r="D8806" s="15"/>
    </row>
    <row r="8807" spans="4:4" x14ac:dyDescent="0.35">
      <c r="D8807" s="15"/>
    </row>
    <row r="8808" spans="4:4" x14ac:dyDescent="0.35">
      <c r="D8808" s="15"/>
    </row>
    <row r="8809" spans="4:4" x14ac:dyDescent="0.35">
      <c r="D8809" s="15"/>
    </row>
    <row r="8810" spans="4:4" x14ac:dyDescent="0.35">
      <c r="D8810" s="15"/>
    </row>
    <row r="8811" spans="4:4" x14ac:dyDescent="0.35">
      <c r="D8811" s="15"/>
    </row>
    <row r="8812" spans="4:4" x14ac:dyDescent="0.35">
      <c r="D8812" s="15"/>
    </row>
    <row r="8813" spans="4:4" x14ac:dyDescent="0.35">
      <c r="D8813" s="15"/>
    </row>
    <row r="8814" spans="4:4" x14ac:dyDescent="0.35">
      <c r="D8814" s="15"/>
    </row>
    <row r="8815" spans="4:4" x14ac:dyDescent="0.35">
      <c r="D8815" s="15"/>
    </row>
    <row r="8816" spans="4:4" x14ac:dyDescent="0.35">
      <c r="D8816" s="15"/>
    </row>
    <row r="8817" spans="4:4" x14ac:dyDescent="0.35">
      <c r="D8817" s="15"/>
    </row>
    <row r="8818" spans="4:4" x14ac:dyDescent="0.35">
      <c r="D8818" s="15"/>
    </row>
    <row r="8819" spans="4:4" x14ac:dyDescent="0.35">
      <c r="D8819" s="15"/>
    </row>
    <row r="8820" spans="4:4" x14ac:dyDescent="0.35">
      <c r="D8820" s="15"/>
    </row>
    <row r="8821" spans="4:4" x14ac:dyDescent="0.35">
      <c r="D8821" s="15"/>
    </row>
    <row r="8822" spans="4:4" x14ac:dyDescent="0.35">
      <c r="D8822" s="15"/>
    </row>
    <row r="8823" spans="4:4" x14ac:dyDescent="0.35">
      <c r="D8823" s="15"/>
    </row>
    <row r="8824" spans="4:4" x14ac:dyDescent="0.35">
      <c r="D8824" s="15"/>
    </row>
    <row r="8825" spans="4:4" x14ac:dyDescent="0.35">
      <c r="D8825" s="15"/>
    </row>
    <row r="8826" spans="4:4" x14ac:dyDescent="0.35">
      <c r="D8826" s="15"/>
    </row>
    <row r="8827" spans="4:4" x14ac:dyDescent="0.35">
      <c r="D8827" s="15"/>
    </row>
    <row r="8828" spans="4:4" x14ac:dyDescent="0.35">
      <c r="D8828" s="15"/>
    </row>
    <row r="8829" spans="4:4" x14ac:dyDescent="0.35">
      <c r="D8829" s="15"/>
    </row>
    <row r="8830" spans="4:4" x14ac:dyDescent="0.35">
      <c r="D8830" s="15"/>
    </row>
    <row r="8831" spans="4:4" x14ac:dyDescent="0.35">
      <c r="D8831" s="15"/>
    </row>
    <row r="8832" spans="4:4" x14ac:dyDescent="0.35">
      <c r="D8832" s="15"/>
    </row>
    <row r="8833" spans="4:4" x14ac:dyDescent="0.35">
      <c r="D8833" s="15"/>
    </row>
    <row r="8834" spans="4:4" x14ac:dyDescent="0.35">
      <c r="D8834" s="15"/>
    </row>
    <row r="8835" spans="4:4" x14ac:dyDescent="0.35">
      <c r="D8835" s="15"/>
    </row>
    <row r="8836" spans="4:4" x14ac:dyDescent="0.35">
      <c r="D8836" s="15"/>
    </row>
    <row r="8837" spans="4:4" x14ac:dyDescent="0.35">
      <c r="D8837" s="15"/>
    </row>
    <row r="8838" spans="4:4" x14ac:dyDescent="0.35">
      <c r="D8838" s="15"/>
    </row>
    <row r="8839" spans="4:4" x14ac:dyDescent="0.35">
      <c r="D8839" s="15"/>
    </row>
    <row r="8840" spans="4:4" x14ac:dyDescent="0.35">
      <c r="D8840" s="15"/>
    </row>
    <row r="8841" spans="4:4" x14ac:dyDescent="0.35">
      <c r="D8841" s="15"/>
    </row>
    <row r="8842" spans="4:4" x14ac:dyDescent="0.35">
      <c r="D8842" s="15"/>
    </row>
    <row r="8843" spans="4:4" x14ac:dyDescent="0.35">
      <c r="D8843" s="15"/>
    </row>
    <row r="8844" spans="4:4" x14ac:dyDescent="0.35">
      <c r="D8844" s="15"/>
    </row>
    <row r="8845" spans="4:4" x14ac:dyDescent="0.35">
      <c r="D8845" s="15"/>
    </row>
    <row r="8846" spans="4:4" x14ac:dyDescent="0.35">
      <c r="D8846" s="15"/>
    </row>
    <row r="8847" spans="4:4" x14ac:dyDescent="0.35">
      <c r="D8847" s="15"/>
    </row>
    <row r="8848" spans="4:4" x14ac:dyDescent="0.35">
      <c r="D8848" s="15"/>
    </row>
    <row r="8849" spans="4:4" x14ac:dyDescent="0.35">
      <c r="D8849" s="15"/>
    </row>
    <row r="8850" spans="4:4" x14ac:dyDescent="0.35">
      <c r="D8850" s="15"/>
    </row>
    <row r="8851" spans="4:4" x14ac:dyDescent="0.35">
      <c r="D8851" s="15"/>
    </row>
    <row r="8852" spans="4:4" x14ac:dyDescent="0.35">
      <c r="D8852" s="15"/>
    </row>
    <row r="8853" spans="4:4" x14ac:dyDescent="0.35">
      <c r="D8853" s="15"/>
    </row>
    <row r="8854" spans="4:4" x14ac:dyDescent="0.35">
      <c r="D8854" s="15"/>
    </row>
    <row r="8855" spans="4:4" x14ac:dyDescent="0.35">
      <c r="D8855" s="15"/>
    </row>
    <row r="8856" spans="4:4" x14ac:dyDescent="0.35">
      <c r="D8856" s="15"/>
    </row>
    <row r="8857" spans="4:4" x14ac:dyDescent="0.35">
      <c r="D8857" s="15"/>
    </row>
    <row r="8858" spans="4:4" x14ac:dyDescent="0.35">
      <c r="D8858" s="15"/>
    </row>
    <row r="8859" spans="4:4" x14ac:dyDescent="0.35">
      <c r="D8859" s="15"/>
    </row>
    <row r="8860" spans="4:4" x14ac:dyDescent="0.35">
      <c r="D8860" s="15"/>
    </row>
    <row r="8861" spans="4:4" x14ac:dyDescent="0.35">
      <c r="D8861" s="15"/>
    </row>
    <row r="8862" spans="4:4" x14ac:dyDescent="0.35">
      <c r="D8862" s="15"/>
    </row>
    <row r="8863" spans="4:4" x14ac:dyDescent="0.35">
      <c r="D8863" s="15"/>
    </row>
    <row r="8864" spans="4:4" x14ac:dyDescent="0.35">
      <c r="D8864" s="15"/>
    </row>
    <row r="8865" spans="4:4" x14ac:dyDescent="0.35">
      <c r="D8865" s="15"/>
    </row>
    <row r="8866" spans="4:4" x14ac:dyDescent="0.35">
      <c r="D8866" s="15"/>
    </row>
    <row r="8867" spans="4:4" x14ac:dyDescent="0.35">
      <c r="D8867" s="15"/>
    </row>
    <row r="8868" spans="4:4" x14ac:dyDescent="0.35">
      <c r="D8868" s="15"/>
    </row>
    <row r="8869" spans="4:4" x14ac:dyDescent="0.35">
      <c r="D8869" s="15"/>
    </row>
    <row r="8870" spans="4:4" x14ac:dyDescent="0.35">
      <c r="D8870" s="15"/>
    </row>
    <row r="8871" spans="4:4" x14ac:dyDescent="0.35">
      <c r="D8871" s="15"/>
    </row>
    <row r="8872" spans="4:4" x14ac:dyDescent="0.35">
      <c r="D8872" s="15"/>
    </row>
    <row r="8873" spans="4:4" x14ac:dyDescent="0.35">
      <c r="D8873" s="15"/>
    </row>
    <row r="8874" spans="4:4" x14ac:dyDescent="0.35">
      <c r="D8874" s="15"/>
    </row>
    <row r="8875" spans="4:4" x14ac:dyDescent="0.35">
      <c r="D8875" s="15"/>
    </row>
    <row r="8876" spans="4:4" x14ac:dyDescent="0.35">
      <c r="D8876" s="15"/>
    </row>
    <row r="8877" spans="4:4" x14ac:dyDescent="0.35">
      <c r="D8877" s="15"/>
    </row>
    <row r="8878" spans="4:4" x14ac:dyDescent="0.35">
      <c r="D8878" s="15"/>
    </row>
    <row r="8879" spans="4:4" x14ac:dyDescent="0.35">
      <c r="D8879" s="15"/>
    </row>
    <row r="8880" spans="4:4" x14ac:dyDescent="0.35">
      <c r="D8880" s="15"/>
    </row>
    <row r="8881" spans="4:4" x14ac:dyDescent="0.35">
      <c r="D8881" s="15"/>
    </row>
    <row r="8882" spans="4:4" x14ac:dyDescent="0.35">
      <c r="D8882" s="15"/>
    </row>
    <row r="8883" spans="4:4" x14ac:dyDescent="0.35">
      <c r="D8883" s="15"/>
    </row>
    <row r="8884" spans="4:4" x14ac:dyDescent="0.35">
      <c r="D8884" s="15"/>
    </row>
    <row r="8885" spans="4:4" x14ac:dyDescent="0.35">
      <c r="D8885" s="15"/>
    </row>
    <row r="8886" spans="4:4" x14ac:dyDescent="0.35">
      <c r="D8886" s="15"/>
    </row>
    <row r="8887" spans="4:4" x14ac:dyDescent="0.35">
      <c r="D8887" s="15"/>
    </row>
    <row r="8888" spans="4:4" x14ac:dyDescent="0.35">
      <c r="D8888" s="15"/>
    </row>
    <row r="8889" spans="4:4" x14ac:dyDescent="0.35">
      <c r="D8889" s="15"/>
    </row>
    <row r="8890" spans="4:4" x14ac:dyDescent="0.35">
      <c r="D8890" s="15"/>
    </row>
    <row r="8891" spans="4:4" x14ac:dyDescent="0.35">
      <c r="D8891" s="15"/>
    </row>
    <row r="8892" spans="4:4" x14ac:dyDescent="0.35">
      <c r="D8892" s="15"/>
    </row>
    <row r="8893" spans="4:4" x14ac:dyDescent="0.35">
      <c r="D8893" s="15"/>
    </row>
    <row r="8894" spans="4:4" x14ac:dyDescent="0.35">
      <c r="D8894" s="15"/>
    </row>
    <row r="8895" spans="4:4" x14ac:dyDescent="0.35">
      <c r="D8895" s="15"/>
    </row>
    <row r="8896" spans="4:4" x14ac:dyDescent="0.35">
      <c r="D8896" s="15"/>
    </row>
    <row r="8897" spans="4:4" x14ac:dyDescent="0.35">
      <c r="D8897" s="15"/>
    </row>
    <row r="8898" spans="4:4" x14ac:dyDescent="0.35">
      <c r="D8898" s="15"/>
    </row>
    <row r="8899" spans="4:4" x14ac:dyDescent="0.35">
      <c r="D8899" s="15"/>
    </row>
    <row r="8900" spans="4:4" x14ac:dyDescent="0.35">
      <c r="D8900" s="15"/>
    </row>
    <row r="8901" spans="4:4" x14ac:dyDescent="0.35">
      <c r="D8901" s="15"/>
    </row>
    <row r="8902" spans="4:4" x14ac:dyDescent="0.35">
      <c r="D8902" s="15"/>
    </row>
    <row r="8903" spans="4:4" x14ac:dyDescent="0.35">
      <c r="D8903" s="15"/>
    </row>
    <row r="8904" spans="4:4" x14ac:dyDescent="0.35">
      <c r="D8904" s="15"/>
    </row>
    <row r="8905" spans="4:4" x14ac:dyDescent="0.35">
      <c r="D8905" s="15"/>
    </row>
    <row r="8906" spans="4:4" x14ac:dyDescent="0.35">
      <c r="D8906" s="15"/>
    </row>
    <row r="8907" spans="4:4" x14ac:dyDescent="0.35">
      <c r="D8907" s="15"/>
    </row>
    <row r="8908" spans="4:4" x14ac:dyDescent="0.35">
      <c r="D8908" s="15"/>
    </row>
    <row r="8909" spans="4:4" x14ac:dyDescent="0.35">
      <c r="D8909" s="15"/>
    </row>
    <row r="8910" spans="4:4" x14ac:dyDescent="0.35">
      <c r="D8910" s="15"/>
    </row>
    <row r="8911" spans="4:4" x14ac:dyDescent="0.35">
      <c r="D8911" s="15"/>
    </row>
    <row r="8912" spans="4:4" x14ac:dyDescent="0.35">
      <c r="D8912" s="15"/>
    </row>
    <row r="8913" spans="4:4" x14ac:dyDescent="0.35">
      <c r="D8913" s="15"/>
    </row>
    <row r="8914" spans="4:4" x14ac:dyDescent="0.35">
      <c r="D8914" s="15"/>
    </row>
    <row r="8915" spans="4:4" x14ac:dyDescent="0.35">
      <c r="D8915" s="15"/>
    </row>
    <row r="8916" spans="4:4" x14ac:dyDescent="0.35">
      <c r="D8916" s="15"/>
    </row>
    <row r="8917" spans="4:4" x14ac:dyDescent="0.35">
      <c r="D8917" s="15"/>
    </row>
    <row r="8918" spans="4:4" x14ac:dyDescent="0.35">
      <c r="D8918" s="15"/>
    </row>
    <row r="8919" spans="4:4" x14ac:dyDescent="0.35">
      <c r="D8919" s="15"/>
    </row>
    <row r="8920" spans="4:4" x14ac:dyDescent="0.35">
      <c r="D8920" s="15"/>
    </row>
    <row r="8921" spans="4:4" x14ac:dyDescent="0.35">
      <c r="D8921" s="15"/>
    </row>
    <row r="8922" spans="4:4" x14ac:dyDescent="0.35">
      <c r="D8922" s="15"/>
    </row>
    <row r="8923" spans="4:4" x14ac:dyDescent="0.35">
      <c r="D8923" s="15"/>
    </row>
    <row r="8924" spans="4:4" x14ac:dyDescent="0.35">
      <c r="D8924" s="15"/>
    </row>
    <row r="8925" spans="4:4" x14ac:dyDescent="0.35">
      <c r="D8925" s="15"/>
    </row>
    <row r="8926" spans="4:4" x14ac:dyDescent="0.35">
      <c r="D8926" s="15"/>
    </row>
    <row r="8927" spans="4:4" x14ac:dyDescent="0.35">
      <c r="D8927" s="15"/>
    </row>
    <row r="8928" spans="4:4" x14ac:dyDescent="0.35">
      <c r="D8928" s="15"/>
    </row>
    <row r="8929" spans="4:4" x14ac:dyDescent="0.35">
      <c r="D8929" s="15"/>
    </row>
    <row r="8930" spans="4:4" x14ac:dyDescent="0.35">
      <c r="D8930" s="15"/>
    </row>
    <row r="8931" spans="4:4" x14ac:dyDescent="0.35">
      <c r="D8931" s="15"/>
    </row>
    <row r="8932" spans="4:4" x14ac:dyDescent="0.35">
      <c r="D8932" s="15"/>
    </row>
    <row r="8933" spans="4:4" x14ac:dyDescent="0.35">
      <c r="D8933" s="15"/>
    </row>
    <row r="8934" spans="4:4" x14ac:dyDescent="0.35">
      <c r="D8934" s="15"/>
    </row>
    <row r="8935" spans="4:4" x14ac:dyDescent="0.35">
      <c r="D8935" s="15"/>
    </row>
    <row r="8936" spans="4:4" x14ac:dyDescent="0.35">
      <c r="D8936" s="15"/>
    </row>
    <row r="8937" spans="4:4" x14ac:dyDescent="0.35">
      <c r="D8937" s="15"/>
    </row>
    <row r="8938" spans="4:4" x14ac:dyDescent="0.35">
      <c r="D8938" s="15"/>
    </row>
    <row r="8939" spans="4:4" x14ac:dyDescent="0.35">
      <c r="D8939" s="15"/>
    </row>
    <row r="8940" spans="4:4" x14ac:dyDescent="0.35">
      <c r="D8940" s="15"/>
    </row>
    <row r="8941" spans="4:4" x14ac:dyDescent="0.35">
      <c r="D8941" s="15"/>
    </row>
    <row r="8942" spans="4:4" x14ac:dyDescent="0.35">
      <c r="D8942" s="15"/>
    </row>
    <row r="8943" spans="4:4" x14ac:dyDescent="0.35">
      <c r="D8943" s="15"/>
    </row>
    <row r="8944" spans="4:4" x14ac:dyDescent="0.35">
      <c r="D8944" s="15"/>
    </row>
    <row r="8945" spans="4:4" x14ac:dyDescent="0.35">
      <c r="D8945" s="15"/>
    </row>
    <row r="8946" spans="4:4" x14ac:dyDescent="0.35">
      <c r="D8946" s="15"/>
    </row>
    <row r="8947" spans="4:4" x14ac:dyDescent="0.35">
      <c r="D8947" s="15"/>
    </row>
    <row r="8948" spans="4:4" x14ac:dyDescent="0.35">
      <c r="D8948" s="15"/>
    </row>
    <row r="8949" spans="4:4" x14ac:dyDescent="0.35">
      <c r="D8949" s="15"/>
    </row>
    <row r="8950" spans="4:4" x14ac:dyDescent="0.35">
      <c r="D8950" s="15"/>
    </row>
    <row r="8951" spans="4:4" x14ac:dyDescent="0.35">
      <c r="D8951" s="15"/>
    </row>
    <row r="8952" spans="4:4" x14ac:dyDescent="0.35">
      <c r="D8952" s="15"/>
    </row>
    <row r="8953" spans="4:4" x14ac:dyDescent="0.35">
      <c r="D8953" s="15"/>
    </row>
    <row r="8954" spans="4:4" x14ac:dyDescent="0.35">
      <c r="D8954" s="15"/>
    </row>
    <row r="8955" spans="4:4" x14ac:dyDescent="0.35">
      <c r="D8955" s="15"/>
    </row>
    <row r="8956" spans="4:4" x14ac:dyDescent="0.35">
      <c r="D8956" s="15"/>
    </row>
    <row r="8957" spans="4:4" x14ac:dyDescent="0.35">
      <c r="D8957" s="15"/>
    </row>
    <row r="8958" spans="4:4" x14ac:dyDescent="0.35">
      <c r="D8958" s="15"/>
    </row>
    <row r="8959" spans="4:4" x14ac:dyDescent="0.35">
      <c r="D8959" s="15"/>
    </row>
    <row r="8960" spans="4:4" x14ac:dyDescent="0.35">
      <c r="D8960" s="15"/>
    </row>
    <row r="8961" spans="4:4" x14ac:dyDescent="0.35">
      <c r="D8961" s="15"/>
    </row>
    <row r="8962" spans="4:4" x14ac:dyDescent="0.35">
      <c r="D8962" s="15"/>
    </row>
    <row r="8963" spans="4:4" x14ac:dyDescent="0.35">
      <c r="D8963" s="15"/>
    </row>
    <row r="8964" spans="4:4" x14ac:dyDescent="0.35">
      <c r="D8964" s="15"/>
    </row>
    <row r="8965" spans="4:4" x14ac:dyDescent="0.35">
      <c r="D8965" s="15"/>
    </row>
    <row r="8966" spans="4:4" x14ac:dyDescent="0.35">
      <c r="D8966" s="15"/>
    </row>
    <row r="8967" spans="4:4" x14ac:dyDescent="0.35">
      <c r="D8967" s="15"/>
    </row>
    <row r="8968" spans="4:4" x14ac:dyDescent="0.35">
      <c r="D8968" s="15"/>
    </row>
    <row r="8969" spans="4:4" x14ac:dyDescent="0.35">
      <c r="D8969" s="15"/>
    </row>
    <row r="8970" spans="4:4" x14ac:dyDescent="0.35">
      <c r="D8970" s="15"/>
    </row>
    <row r="8971" spans="4:4" x14ac:dyDescent="0.35">
      <c r="D8971" s="15"/>
    </row>
    <row r="8972" spans="4:4" x14ac:dyDescent="0.35">
      <c r="D8972" s="15"/>
    </row>
    <row r="8973" spans="4:4" x14ac:dyDescent="0.35">
      <c r="D8973" s="15"/>
    </row>
    <row r="8974" spans="4:4" x14ac:dyDescent="0.35">
      <c r="D8974" s="15"/>
    </row>
    <row r="8975" spans="4:4" x14ac:dyDescent="0.35">
      <c r="D8975" s="15"/>
    </row>
    <row r="8976" spans="4:4" x14ac:dyDescent="0.35">
      <c r="D8976" s="15"/>
    </row>
    <row r="8977" spans="4:4" x14ac:dyDescent="0.35">
      <c r="D8977" s="15"/>
    </row>
    <row r="8978" spans="4:4" x14ac:dyDescent="0.35">
      <c r="D8978" s="15"/>
    </row>
    <row r="8979" spans="4:4" x14ac:dyDescent="0.35">
      <c r="D8979" s="15"/>
    </row>
    <row r="8980" spans="4:4" x14ac:dyDescent="0.35">
      <c r="D8980" s="15"/>
    </row>
    <row r="8981" spans="4:4" x14ac:dyDescent="0.35">
      <c r="D8981" s="15"/>
    </row>
    <row r="8982" spans="4:4" x14ac:dyDescent="0.35">
      <c r="D8982" s="15"/>
    </row>
    <row r="8983" spans="4:4" x14ac:dyDescent="0.35">
      <c r="D8983" s="15"/>
    </row>
    <row r="8984" spans="4:4" x14ac:dyDescent="0.35">
      <c r="D8984" s="15"/>
    </row>
    <row r="8985" spans="4:4" x14ac:dyDescent="0.35">
      <c r="D8985" s="15"/>
    </row>
    <row r="8986" spans="4:4" x14ac:dyDescent="0.35">
      <c r="D8986" s="15"/>
    </row>
    <row r="8987" spans="4:4" x14ac:dyDescent="0.35">
      <c r="D8987" s="15"/>
    </row>
    <row r="8988" spans="4:4" x14ac:dyDescent="0.35">
      <c r="D8988" s="15"/>
    </row>
    <row r="8989" spans="4:4" x14ac:dyDescent="0.35">
      <c r="D8989" s="15"/>
    </row>
    <row r="8990" spans="4:4" x14ac:dyDescent="0.35">
      <c r="D8990" s="15"/>
    </row>
    <row r="8991" spans="4:4" x14ac:dyDescent="0.35">
      <c r="D8991" s="15"/>
    </row>
    <row r="8992" spans="4:4" x14ac:dyDescent="0.35">
      <c r="D8992" s="15"/>
    </row>
    <row r="8993" spans="4:4" x14ac:dyDescent="0.35">
      <c r="D8993" s="15"/>
    </row>
    <row r="8994" spans="4:4" x14ac:dyDescent="0.35">
      <c r="D8994" s="15"/>
    </row>
    <row r="8995" spans="4:4" x14ac:dyDescent="0.35">
      <c r="D8995" s="15"/>
    </row>
    <row r="8996" spans="4:4" x14ac:dyDescent="0.35">
      <c r="D8996" s="15"/>
    </row>
    <row r="8997" spans="4:4" x14ac:dyDescent="0.35">
      <c r="D8997" s="15"/>
    </row>
    <row r="8998" spans="4:4" x14ac:dyDescent="0.35">
      <c r="D8998" s="15"/>
    </row>
    <row r="8999" spans="4:4" x14ac:dyDescent="0.35">
      <c r="D8999" s="15"/>
    </row>
    <row r="9000" spans="4:4" x14ac:dyDescent="0.35">
      <c r="D9000" s="15"/>
    </row>
    <row r="9001" spans="4:4" x14ac:dyDescent="0.35">
      <c r="D9001" s="15"/>
    </row>
    <row r="9002" spans="4:4" x14ac:dyDescent="0.35">
      <c r="D9002" s="15"/>
    </row>
    <row r="9003" spans="4:4" x14ac:dyDescent="0.35">
      <c r="D9003" s="15"/>
    </row>
    <row r="9004" spans="4:4" x14ac:dyDescent="0.35">
      <c r="D9004" s="15"/>
    </row>
    <row r="9005" spans="4:4" x14ac:dyDescent="0.35">
      <c r="D9005" s="15"/>
    </row>
    <row r="9006" spans="4:4" x14ac:dyDescent="0.35">
      <c r="D9006" s="15"/>
    </row>
    <row r="9007" spans="4:4" x14ac:dyDescent="0.35">
      <c r="D9007" s="15"/>
    </row>
    <row r="9008" spans="4:4" x14ac:dyDescent="0.35">
      <c r="D9008" s="15"/>
    </row>
    <row r="9009" spans="4:4" x14ac:dyDescent="0.35">
      <c r="D9009" s="15"/>
    </row>
    <row r="9010" spans="4:4" x14ac:dyDescent="0.35">
      <c r="D9010" s="15"/>
    </row>
    <row r="9011" spans="4:4" x14ac:dyDescent="0.35">
      <c r="D9011" s="15"/>
    </row>
    <row r="9012" spans="4:4" x14ac:dyDescent="0.35">
      <c r="D9012" s="15"/>
    </row>
    <row r="9013" spans="4:4" x14ac:dyDescent="0.35">
      <c r="D9013" s="15"/>
    </row>
    <row r="9014" spans="4:4" x14ac:dyDescent="0.35">
      <c r="D9014" s="15"/>
    </row>
    <row r="9015" spans="4:4" x14ac:dyDescent="0.35">
      <c r="D9015" s="15"/>
    </row>
    <row r="9016" spans="4:4" x14ac:dyDescent="0.35">
      <c r="D9016" s="15"/>
    </row>
    <row r="9017" spans="4:4" x14ac:dyDescent="0.35">
      <c r="D9017" s="15"/>
    </row>
    <row r="9018" spans="4:4" x14ac:dyDescent="0.35">
      <c r="D9018" s="15"/>
    </row>
    <row r="9019" spans="4:4" x14ac:dyDescent="0.35">
      <c r="D9019" s="15"/>
    </row>
    <row r="9020" spans="4:4" x14ac:dyDescent="0.35">
      <c r="D9020" s="15"/>
    </row>
    <row r="9021" spans="4:4" x14ac:dyDescent="0.35">
      <c r="D9021" s="15"/>
    </row>
    <row r="9022" spans="4:4" x14ac:dyDescent="0.35">
      <c r="D9022" s="15"/>
    </row>
    <row r="9023" spans="4:4" x14ac:dyDescent="0.35">
      <c r="D9023" s="15"/>
    </row>
    <row r="9024" spans="4:4" x14ac:dyDescent="0.35">
      <c r="D9024" s="15"/>
    </row>
    <row r="9025" spans="4:4" x14ac:dyDescent="0.35">
      <c r="D9025" s="15"/>
    </row>
    <row r="9026" spans="4:4" x14ac:dyDescent="0.35">
      <c r="D9026" s="15"/>
    </row>
    <row r="9027" spans="4:4" x14ac:dyDescent="0.35">
      <c r="D9027" s="15"/>
    </row>
    <row r="9028" spans="4:4" x14ac:dyDescent="0.35">
      <c r="D9028" s="15"/>
    </row>
    <row r="9029" spans="4:4" x14ac:dyDescent="0.35">
      <c r="D9029" s="15"/>
    </row>
    <row r="9030" spans="4:4" x14ac:dyDescent="0.35">
      <c r="D9030" s="15"/>
    </row>
    <row r="9031" spans="4:4" x14ac:dyDescent="0.35">
      <c r="D9031" s="15"/>
    </row>
    <row r="9032" spans="4:4" x14ac:dyDescent="0.35">
      <c r="D9032" s="15"/>
    </row>
    <row r="9033" spans="4:4" x14ac:dyDescent="0.35">
      <c r="D9033" s="15"/>
    </row>
    <row r="9034" spans="4:4" x14ac:dyDescent="0.35">
      <c r="D9034" s="15"/>
    </row>
    <row r="9035" spans="4:4" x14ac:dyDescent="0.35">
      <c r="D9035" s="15"/>
    </row>
    <row r="9036" spans="4:4" x14ac:dyDescent="0.35">
      <c r="D9036" s="15"/>
    </row>
    <row r="9037" spans="4:4" x14ac:dyDescent="0.35">
      <c r="D9037" s="15"/>
    </row>
    <row r="9038" spans="4:4" x14ac:dyDescent="0.35">
      <c r="D9038" s="15"/>
    </row>
    <row r="9039" spans="4:4" x14ac:dyDescent="0.35">
      <c r="D9039" s="15"/>
    </row>
    <row r="9040" spans="4:4" x14ac:dyDescent="0.35">
      <c r="D9040" s="15"/>
    </row>
    <row r="9041" spans="4:4" x14ac:dyDescent="0.35">
      <c r="D9041" s="15"/>
    </row>
    <row r="9042" spans="4:4" x14ac:dyDescent="0.35">
      <c r="D9042" s="15"/>
    </row>
    <row r="9043" spans="4:4" x14ac:dyDescent="0.35">
      <c r="D9043" s="15"/>
    </row>
    <row r="9044" spans="4:4" x14ac:dyDescent="0.35">
      <c r="D9044" s="15"/>
    </row>
    <row r="9045" spans="4:4" x14ac:dyDescent="0.35">
      <c r="D9045" s="15"/>
    </row>
    <row r="9046" spans="4:4" x14ac:dyDescent="0.35">
      <c r="D9046" s="15"/>
    </row>
    <row r="9047" spans="4:4" x14ac:dyDescent="0.35">
      <c r="D9047" s="15"/>
    </row>
    <row r="9048" spans="4:4" x14ac:dyDescent="0.35">
      <c r="D9048" s="15"/>
    </row>
    <row r="9049" spans="4:4" x14ac:dyDescent="0.35">
      <c r="D9049" s="15"/>
    </row>
    <row r="9050" spans="4:4" x14ac:dyDescent="0.35">
      <c r="D9050" s="15"/>
    </row>
    <row r="9051" spans="4:4" x14ac:dyDescent="0.35">
      <c r="D9051" s="15"/>
    </row>
    <row r="9052" spans="4:4" x14ac:dyDescent="0.35">
      <c r="D9052" s="15"/>
    </row>
    <row r="9053" spans="4:4" x14ac:dyDescent="0.35">
      <c r="D9053" s="15"/>
    </row>
    <row r="9054" spans="4:4" x14ac:dyDescent="0.35">
      <c r="D9054" s="15"/>
    </row>
    <row r="9055" spans="4:4" x14ac:dyDescent="0.35">
      <c r="D9055" s="15"/>
    </row>
    <row r="9056" spans="4:4" x14ac:dyDescent="0.35">
      <c r="D9056" s="15"/>
    </row>
    <row r="9057" spans="4:4" x14ac:dyDescent="0.35">
      <c r="D9057" s="15"/>
    </row>
    <row r="9058" spans="4:4" x14ac:dyDescent="0.35">
      <c r="D9058" s="15"/>
    </row>
    <row r="9059" spans="4:4" x14ac:dyDescent="0.35">
      <c r="D9059" s="15"/>
    </row>
    <row r="9060" spans="4:4" x14ac:dyDescent="0.35">
      <c r="D9060" s="15"/>
    </row>
    <row r="9061" spans="4:4" x14ac:dyDescent="0.35">
      <c r="D9061" s="15"/>
    </row>
    <row r="9062" spans="4:4" x14ac:dyDescent="0.35">
      <c r="D9062" s="15"/>
    </row>
    <row r="9063" spans="4:4" x14ac:dyDescent="0.35">
      <c r="D9063" s="15"/>
    </row>
    <row r="9064" spans="4:4" x14ac:dyDescent="0.35">
      <c r="D9064" s="15"/>
    </row>
    <row r="9065" spans="4:4" x14ac:dyDescent="0.35">
      <c r="D9065" s="15"/>
    </row>
    <row r="9066" spans="4:4" x14ac:dyDescent="0.35">
      <c r="D9066" s="15"/>
    </row>
    <row r="9067" spans="4:4" x14ac:dyDescent="0.35">
      <c r="D9067" s="15"/>
    </row>
    <row r="9068" spans="4:4" x14ac:dyDescent="0.35">
      <c r="D9068" s="15"/>
    </row>
    <row r="9069" spans="4:4" x14ac:dyDescent="0.35">
      <c r="D9069" s="15"/>
    </row>
    <row r="9070" spans="4:4" x14ac:dyDescent="0.35">
      <c r="D9070" s="15"/>
    </row>
    <row r="9071" spans="4:4" x14ac:dyDescent="0.35">
      <c r="D9071" s="15"/>
    </row>
    <row r="9072" spans="4:4" x14ac:dyDescent="0.35">
      <c r="D9072" s="15"/>
    </row>
    <row r="9073" spans="4:4" x14ac:dyDescent="0.35">
      <c r="D9073" s="15"/>
    </row>
    <row r="9074" spans="4:4" x14ac:dyDescent="0.35">
      <c r="D9074" s="15"/>
    </row>
    <row r="9075" spans="4:4" x14ac:dyDescent="0.35">
      <c r="D9075" s="15"/>
    </row>
    <row r="9076" spans="4:4" x14ac:dyDescent="0.35">
      <c r="D9076" s="15"/>
    </row>
    <row r="9077" spans="4:4" x14ac:dyDescent="0.35">
      <c r="D9077" s="15"/>
    </row>
    <row r="9078" spans="4:4" x14ac:dyDescent="0.35">
      <c r="D9078" s="15"/>
    </row>
    <row r="9079" spans="4:4" x14ac:dyDescent="0.35">
      <c r="D9079" s="15"/>
    </row>
    <row r="9080" spans="4:4" x14ac:dyDescent="0.35">
      <c r="D9080" s="15"/>
    </row>
    <row r="9081" spans="4:4" x14ac:dyDescent="0.35">
      <c r="D9081" s="15"/>
    </row>
    <row r="9082" spans="4:4" x14ac:dyDescent="0.35">
      <c r="D9082" s="15"/>
    </row>
    <row r="9083" spans="4:4" x14ac:dyDescent="0.35">
      <c r="D9083" s="15"/>
    </row>
    <row r="9084" spans="4:4" x14ac:dyDescent="0.35">
      <c r="D9084" s="15"/>
    </row>
    <row r="9085" spans="4:4" x14ac:dyDescent="0.35">
      <c r="D9085" s="15"/>
    </row>
    <row r="9086" spans="4:4" x14ac:dyDescent="0.35">
      <c r="D9086" s="15"/>
    </row>
    <row r="9087" spans="4:4" x14ac:dyDescent="0.35">
      <c r="D9087" s="15"/>
    </row>
    <row r="9088" spans="4:4" x14ac:dyDescent="0.35">
      <c r="D9088" s="15"/>
    </row>
    <row r="9089" spans="4:4" x14ac:dyDescent="0.35">
      <c r="D9089" s="15"/>
    </row>
    <row r="9090" spans="4:4" x14ac:dyDescent="0.35">
      <c r="D9090" s="15"/>
    </row>
    <row r="9091" spans="4:4" x14ac:dyDescent="0.35">
      <c r="D9091" s="15"/>
    </row>
    <row r="9092" spans="4:4" x14ac:dyDescent="0.35">
      <c r="D9092" s="15"/>
    </row>
    <row r="9093" spans="4:4" x14ac:dyDescent="0.35">
      <c r="D9093" s="15"/>
    </row>
    <row r="9094" spans="4:4" x14ac:dyDescent="0.35">
      <c r="D9094" s="15"/>
    </row>
    <row r="9095" spans="4:4" x14ac:dyDescent="0.35">
      <c r="D9095" s="15"/>
    </row>
    <row r="9096" spans="4:4" x14ac:dyDescent="0.35">
      <c r="D9096" s="15"/>
    </row>
    <row r="9097" spans="4:4" x14ac:dyDescent="0.35">
      <c r="D9097" s="15"/>
    </row>
    <row r="9098" spans="4:4" x14ac:dyDescent="0.35">
      <c r="D9098" s="15"/>
    </row>
    <row r="9099" spans="4:4" x14ac:dyDescent="0.35">
      <c r="D9099" s="15"/>
    </row>
    <row r="9100" spans="4:4" x14ac:dyDescent="0.35">
      <c r="D9100" s="15"/>
    </row>
    <row r="9101" spans="4:4" x14ac:dyDescent="0.35">
      <c r="D9101" s="15"/>
    </row>
    <row r="9102" spans="4:4" x14ac:dyDescent="0.35">
      <c r="D9102" s="15"/>
    </row>
    <row r="9103" spans="4:4" x14ac:dyDescent="0.35">
      <c r="D9103" s="15"/>
    </row>
    <row r="9104" spans="4:4" x14ac:dyDescent="0.35">
      <c r="D9104" s="15"/>
    </row>
    <row r="9105" spans="4:4" x14ac:dyDescent="0.35">
      <c r="D9105" s="15"/>
    </row>
    <row r="9106" spans="4:4" x14ac:dyDescent="0.35">
      <c r="D9106" s="15"/>
    </row>
    <row r="9107" spans="4:4" x14ac:dyDescent="0.35">
      <c r="D9107" s="15"/>
    </row>
    <row r="9108" spans="4:4" x14ac:dyDescent="0.35">
      <c r="D9108" s="15"/>
    </row>
    <row r="9109" spans="4:4" x14ac:dyDescent="0.35">
      <c r="D9109" s="15"/>
    </row>
    <row r="9110" spans="4:4" x14ac:dyDescent="0.35">
      <c r="D9110" s="15"/>
    </row>
    <row r="9111" spans="4:4" x14ac:dyDescent="0.35">
      <c r="D9111" s="15"/>
    </row>
    <row r="9112" spans="4:4" x14ac:dyDescent="0.35">
      <c r="D9112" s="15"/>
    </row>
    <row r="9113" spans="4:4" x14ac:dyDescent="0.35">
      <c r="D9113" s="15"/>
    </row>
    <row r="9114" spans="4:4" x14ac:dyDescent="0.35">
      <c r="D9114" s="15"/>
    </row>
    <row r="9115" spans="4:4" x14ac:dyDescent="0.35">
      <c r="D9115" s="15"/>
    </row>
    <row r="9116" spans="4:4" x14ac:dyDescent="0.35">
      <c r="D9116" s="15"/>
    </row>
    <row r="9117" spans="4:4" x14ac:dyDescent="0.35">
      <c r="D9117" s="15"/>
    </row>
    <row r="9118" spans="4:4" x14ac:dyDescent="0.35">
      <c r="D9118" s="15"/>
    </row>
    <row r="9119" spans="4:4" x14ac:dyDescent="0.35">
      <c r="D9119" s="15"/>
    </row>
    <row r="9120" spans="4:4" x14ac:dyDescent="0.35">
      <c r="D9120" s="15"/>
    </row>
    <row r="9121" spans="4:4" x14ac:dyDescent="0.35">
      <c r="D9121" s="15"/>
    </row>
    <row r="9122" spans="4:4" x14ac:dyDescent="0.35">
      <c r="D9122" s="15"/>
    </row>
    <row r="9123" spans="4:4" x14ac:dyDescent="0.35">
      <c r="D9123" s="15"/>
    </row>
    <row r="9124" spans="4:4" x14ac:dyDescent="0.35">
      <c r="D9124" s="15"/>
    </row>
    <row r="9125" spans="4:4" x14ac:dyDescent="0.35">
      <c r="D9125" s="15"/>
    </row>
    <row r="9126" spans="4:4" x14ac:dyDescent="0.35">
      <c r="D9126" s="15"/>
    </row>
    <row r="9127" spans="4:4" x14ac:dyDescent="0.35">
      <c r="D9127" s="15"/>
    </row>
    <row r="9128" spans="4:4" x14ac:dyDescent="0.35">
      <c r="D9128" s="15"/>
    </row>
    <row r="9129" spans="4:4" x14ac:dyDescent="0.35">
      <c r="D9129" s="15"/>
    </row>
    <row r="9130" spans="4:4" x14ac:dyDescent="0.35">
      <c r="D9130" s="15"/>
    </row>
    <row r="9131" spans="4:4" x14ac:dyDescent="0.35">
      <c r="D9131" s="15"/>
    </row>
    <row r="9132" spans="4:4" x14ac:dyDescent="0.35">
      <c r="D9132" s="15"/>
    </row>
    <row r="9133" spans="4:4" x14ac:dyDescent="0.35">
      <c r="D9133" s="15"/>
    </row>
    <row r="9134" spans="4:4" x14ac:dyDescent="0.35">
      <c r="D9134" s="15"/>
    </row>
    <row r="9135" spans="4:4" x14ac:dyDescent="0.35">
      <c r="D9135" s="15"/>
    </row>
    <row r="9136" spans="4:4" x14ac:dyDescent="0.35">
      <c r="D9136" s="15"/>
    </row>
    <row r="9137" spans="4:4" x14ac:dyDescent="0.35">
      <c r="D9137" s="15"/>
    </row>
    <row r="9138" spans="4:4" x14ac:dyDescent="0.35">
      <c r="D9138" s="15"/>
    </row>
    <row r="9139" spans="4:4" x14ac:dyDescent="0.35">
      <c r="D9139" s="15"/>
    </row>
    <row r="9140" spans="4:4" x14ac:dyDescent="0.35">
      <c r="D9140" s="15"/>
    </row>
    <row r="9141" spans="4:4" x14ac:dyDescent="0.35">
      <c r="D9141" s="15"/>
    </row>
    <row r="9142" spans="4:4" x14ac:dyDescent="0.35">
      <c r="D9142" s="15"/>
    </row>
    <row r="9143" spans="4:4" x14ac:dyDescent="0.35">
      <c r="D9143" s="15"/>
    </row>
    <row r="9144" spans="4:4" x14ac:dyDescent="0.35">
      <c r="D9144" s="15"/>
    </row>
    <row r="9145" spans="4:4" x14ac:dyDescent="0.35">
      <c r="D9145" s="15"/>
    </row>
    <row r="9146" spans="4:4" x14ac:dyDescent="0.35">
      <c r="D9146" s="15"/>
    </row>
    <row r="9147" spans="4:4" x14ac:dyDescent="0.35">
      <c r="D9147" s="15"/>
    </row>
    <row r="9148" spans="4:4" x14ac:dyDescent="0.35">
      <c r="D9148" s="15"/>
    </row>
    <row r="9149" spans="4:4" x14ac:dyDescent="0.35">
      <c r="D9149" s="15"/>
    </row>
    <row r="9150" spans="4:4" x14ac:dyDescent="0.35">
      <c r="D9150" s="15"/>
    </row>
    <row r="9151" spans="4:4" x14ac:dyDescent="0.35">
      <c r="D9151" s="15"/>
    </row>
    <row r="9152" spans="4:4" x14ac:dyDescent="0.35">
      <c r="D9152" s="15"/>
    </row>
    <row r="9153" spans="4:4" x14ac:dyDescent="0.35">
      <c r="D9153" s="15"/>
    </row>
    <row r="9154" spans="4:4" x14ac:dyDescent="0.35">
      <c r="D9154" s="15"/>
    </row>
    <row r="9155" spans="4:4" x14ac:dyDescent="0.35">
      <c r="D9155" s="15"/>
    </row>
    <row r="9156" spans="4:4" x14ac:dyDescent="0.35">
      <c r="D9156" s="15"/>
    </row>
    <row r="9157" spans="4:4" x14ac:dyDescent="0.35">
      <c r="D9157" s="15"/>
    </row>
    <row r="9158" spans="4:4" x14ac:dyDescent="0.35">
      <c r="D9158" s="15"/>
    </row>
    <row r="9159" spans="4:4" x14ac:dyDescent="0.35">
      <c r="D9159" s="15"/>
    </row>
    <row r="9160" spans="4:4" x14ac:dyDescent="0.35">
      <c r="D9160" s="15"/>
    </row>
    <row r="9161" spans="4:4" x14ac:dyDescent="0.35">
      <c r="D9161" s="15"/>
    </row>
    <row r="9162" spans="4:4" x14ac:dyDescent="0.35">
      <c r="D9162" s="15"/>
    </row>
    <row r="9163" spans="4:4" x14ac:dyDescent="0.35">
      <c r="D9163" s="15"/>
    </row>
    <row r="9164" spans="4:4" x14ac:dyDescent="0.35">
      <c r="D9164" s="15"/>
    </row>
    <row r="9165" spans="4:4" x14ac:dyDescent="0.35">
      <c r="D9165" s="15"/>
    </row>
    <row r="9166" spans="4:4" x14ac:dyDescent="0.35">
      <c r="D9166" s="15"/>
    </row>
    <row r="9167" spans="4:4" x14ac:dyDescent="0.35">
      <c r="D9167" s="15"/>
    </row>
    <row r="9168" spans="4:4" x14ac:dyDescent="0.35">
      <c r="D9168" s="15"/>
    </row>
    <row r="9169" spans="4:4" x14ac:dyDescent="0.35">
      <c r="D9169" s="15"/>
    </row>
    <row r="9170" spans="4:4" x14ac:dyDescent="0.35">
      <c r="D9170" s="15"/>
    </row>
    <row r="9171" spans="4:4" x14ac:dyDescent="0.35">
      <c r="D9171" s="15"/>
    </row>
    <row r="9172" spans="4:4" x14ac:dyDescent="0.35">
      <c r="D9172" s="15"/>
    </row>
    <row r="9173" spans="4:4" x14ac:dyDescent="0.35">
      <c r="D9173" s="15"/>
    </row>
    <row r="9174" spans="4:4" x14ac:dyDescent="0.35">
      <c r="D9174" s="15"/>
    </row>
    <row r="9175" spans="4:4" x14ac:dyDescent="0.35">
      <c r="D9175" s="15"/>
    </row>
    <row r="9176" spans="4:4" x14ac:dyDescent="0.35">
      <c r="D9176" s="15"/>
    </row>
    <row r="9177" spans="4:4" x14ac:dyDescent="0.35">
      <c r="D9177" s="15"/>
    </row>
    <row r="9178" spans="4:4" x14ac:dyDescent="0.35">
      <c r="D9178" s="15"/>
    </row>
    <row r="9179" spans="4:4" x14ac:dyDescent="0.35">
      <c r="D9179" s="15"/>
    </row>
    <row r="9180" spans="4:4" x14ac:dyDescent="0.35">
      <c r="D9180" s="15"/>
    </row>
    <row r="9181" spans="4:4" x14ac:dyDescent="0.35">
      <c r="D9181" s="15"/>
    </row>
    <row r="9182" spans="4:4" x14ac:dyDescent="0.35">
      <c r="D9182" s="15"/>
    </row>
    <row r="9183" spans="4:4" x14ac:dyDescent="0.35">
      <c r="D9183" s="15"/>
    </row>
    <row r="9184" spans="4:4" x14ac:dyDescent="0.35">
      <c r="D9184" s="15"/>
    </row>
    <row r="9185" spans="4:4" x14ac:dyDescent="0.35">
      <c r="D9185" s="15"/>
    </row>
    <row r="9186" spans="4:4" x14ac:dyDescent="0.35">
      <c r="D9186" s="15"/>
    </row>
    <row r="9187" spans="4:4" x14ac:dyDescent="0.35">
      <c r="D9187" s="15"/>
    </row>
    <row r="9188" spans="4:4" x14ac:dyDescent="0.35">
      <c r="D9188" s="15"/>
    </row>
    <row r="9189" spans="4:4" x14ac:dyDescent="0.35">
      <c r="D9189" s="15"/>
    </row>
    <row r="9190" spans="4:4" x14ac:dyDescent="0.35">
      <c r="D9190" s="15"/>
    </row>
    <row r="9191" spans="4:4" x14ac:dyDescent="0.35">
      <c r="D9191" s="15"/>
    </row>
    <row r="9192" spans="4:4" x14ac:dyDescent="0.35">
      <c r="D9192" s="15"/>
    </row>
    <row r="9193" spans="4:4" x14ac:dyDescent="0.35">
      <c r="D9193" s="15"/>
    </row>
    <row r="9194" spans="4:4" x14ac:dyDescent="0.35">
      <c r="D9194" s="15"/>
    </row>
    <row r="9195" spans="4:4" x14ac:dyDescent="0.35">
      <c r="D9195" s="15"/>
    </row>
    <row r="9196" spans="4:4" x14ac:dyDescent="0.35">
      <c r="D9196" s="15"/>
    </row>
    <row r="9197" spans="4:4" x14ac:dyDescent="0.35">
      <c r="D9197" s="15"/>
    </row>
    <row r="9198" spans="4:4" x14ac:dyDescent="0.35">
      <c r="D9198" s="15"/>
    </row>
    <row r="9199" spans="4:4" x14ac:dyDescent="0.35">
      <c r="D9199" s="15"/>
    </row>
    <row r="9200" spans="4:4" x14ac:dyDescent="0.35">
      <c r="D9200" s="15"/>
    </row>
    <row r="9201" spans="4:4" x14ac:dyDescent="0.35">
      <c r="D9201" s="15"/>
    </row>
    <row r="9202" spans="4:4" x14ac:dyDescent="0.35">
      <c r="D9202" s="15"/>
    </row>
    <row r="9203" spans="4:4" x14ac:dyDescent="0.35">
      <c r="D9203" s="15"/>
    </row>
    <row r="9204" spans="4:4" x14ac:dyDescent="0.35">
      <c r="D9204" s="15"/>
    </row>
    <row r="9205" spans="4:4" x14ac:dyDescent="0.35">
      <c r="D9205" s="15"/>
    </row>
    <row r="9206" spans="4:4" x14ac:dyDescent="0.35">
      <c r="D9206" s="15"/>
    </row>
    <row r="9207" spans="4:4" x14ac:dyDescent="0.35">
      <c r="D9207" s="15"/>
    </row>
    <row r="9208" spans="4:4" x14ac:dyDescent="0.35">
      <c r="D9208" s="15"/>
    </row>
    <row r="9209" spans="4:4" x14ac:dyDescent="0.35">
      <c r="D9209" s="15"/>
    </row>
    <row r="9210" spans="4:4" x14ac:dyDescent="0.35">
      <c r="D9210" s="15"/>
    </row>
    <row r="9211" spans="4:4" x14ac:dyDescent="0.35">
      <c r="D9211" s="15"/>
    </row>
    <row r="9212" spans="4:4" x14ac:dyDescent="0.35">
      <c r="D9212" s="15"/>
    </row>
    <row r="9213" spans="4:4" x14ac:dyDescent="0.35">
      <c r="D9213" s="15"/>
    </row>
    <row r="9214" spans="4:4" x14ac:dyDescent="0.35">
      <c r="D9214" s="15"/>
    </row>
    <row r="9215" spans="4:4" x14ac:dyDescent="0.35">
      <c r="D9215" s="15"/>
    </row>
    <row r="9216" spans="4:4" x14ac:dyDescent="0.35">
      <c r="D9216" s="15"/>
    </row>
    <row r="9217" spans="4:4" x14ac:dyDescent="0.35">
      <c r="D9217" s="15"/>
    </row>
    <row r="9218" spans="4:4" x14ac:dyDescent="0.35">
      <c r="D9218" s="15"/>
    </row>
    <row r="9219" spans="4:4" x14ac:dyDescent="0.35">
      <c r="D9219" s="15"/>
    </row>
    <row r="9220" spans="4:4" x14ac:dyDescent="0.35">
      <c r="D9220" s="15"/>
    </row>
    <row r="9221" spans="4:4" x14ac:dyDescent="0.35">
      <c r="D9221" s="15"/>
    </row>
    <row r="9222" spans="4:4" x14ac:dyDescent="0.35">
      <c r="D9222" s="15"/>
    </row>
    <row r="9223" spans="4:4" x14ac:dyDescent="0.35">
      <c r="D9223" s="15"/>
    </row>
    <row r="9224" spans="4:4" x14ac:dyDescent="0.35">
      <c r="D9224" s="15"/>
    </row>
    <row r="9225" spans="4:4" x14ac:dyDescent="0.35">
      <c r="D9225" s="15"/>
    </row>
    <row r="9226" spans="4:4" x14ac:dyDescent="0.35">
      <c r="D9226" s="15"/>
    </row>
    <row r="9227" spans="4:4" x14ac:dyDescent="0.35">
      <c r="D9227" s="15"/>
    </row>
    <row r="9228" spans="4:4" x14ac:dyDescent="0.35">
      <c r="D9228" s="15"/>
    </row>
    <row r="9229" spans="4:4" x14ac:dyDescent="0.35">
      <c r="D9229" s="15"/>
    </row>
    <row r="9230" spans="4:4" x14ac:dyDescent="0.35">
      <c r="D9230" s="15"/>
    </row>
    <row r="9231" spans="4:4" x14ac:dyDescent="0.35">
      <c r="D9231" s="15"/>
    </row>
    <row r="9232" spans="4:4" x14ac:dyDescent="0.35">
      <c r="D9232" s="15"/>
    </row>
    <row r="9233" spans="4:4" x14ac:dyDescent="0.35">
      <c r="D9233" s="15"/>
    </row>
    <row r="9234" spans="4:4" x14ac:dyDescent="0.35">
      <c r="D9234" s="15"/>
    </row>
    <row r="9235" spans="4:4" x14ac:dyDescent="0.35">
      <c r="D9235" s="15"/>
    </row>
    <row r="9236" spans="4:4" x14ac:dyDescent="0.35">
      <c r="D9236" s="15"/>
    </row>
    <row r="9237" spans="4:4" x14ac:dyDescent="0.35">
      <c r="D9237" s="15"/>
    </row>
    <row r="9238" spans="4:4" x14ac:dyDescent="0.35">
      <c r="D9238" s="15"/>
    </row>
    <row r="9239" spans="4:4" x14ac:dyDescent="0.35">
      <c r="D9239" s="15"/>
    </row>
    <row r="9240" spans="4:4" x14ac:dyDescent="0.35">
      <c r="D9240" s="15"/>
    </row>
    <row r="9241" spans="4:4" x14ac:dyDescent="0.35">
      <c r="D9241" s="15"/>
    </row>
    <row r="9242" spans="4:4" x14ac:dyDescent="0.35">
      <c r="D9242" s="15"/>
    </row>
    <row r="9243" spans="4:4" x14ac:dyDescent="0.35">
      <c r="D9243" s="15"/>
    </row>
    <row r="9244" spans="4:4" x14ac:dyDescent="0.35">
      <c r="D9244" s="15"/>
    </row>
    <row r="9245" spans="4:4" x14ac:dyDescent="0.35">
      <c r="D9245" s="15"/>
    </row>
    <row r="9246" spans="4:4" x14ac:dyDescent="0.35">
      <c r="D9246" s="15"/>
    </row>
    <row r="9247" spans="4:4" x14ac:dyDescent="0.35">
      <c r="D9247" s="15"/>
    </row>
    <row r="9248" spans="4:4" x14ac:dyDescent="0.35">
      <c r="D9248" s="15"/>
    </row>
    <row r="9249" spans="4:4" x14ac:dyDescent="0.35">
      <c r="D9249" s="15"/>
    </row>
    <row r="9250" spans="4:4" x14ac:dyDescent="0.35">
      <c r="D9250" s="15"/>
    </row>
    <row r="9251" spans="4:4" x14ac:dyDescent="0.35">
      <c r="D9251" s="15"/>
    </row>
    <row r="9252" spans="4:4" x14ac:dyDescent="0.35">
      <c r="D9252" s="15"/>
    </row>
    <row r="9253" spans="4:4" x14ac:dyDescent="0.35">
      <c r="D9253" s="15"/>
    </row>
    <row r="9254" spans="4:4" x14ac:dyDescent="0.35">
      <c r="D9254" s="15"/>
    </row>
    <row r="9255" spans="4:4" x14ac:dyDescent="0.35">
      <c r="D9255" s="15"/>
    </row>
    <row r="9256" spans="4:4" x14ac:dyDescent="0.35">
      <c r="D9256" s="15"/>
    </row>
    <row r="9257" spans="4:4" x14ac:dyDescent="0.35">
      <c r="D9257" s="15"/>
    </row>
    <row r="9258" spans="4:4" x14ac:dyDescent="0.35">
      <c r="D9258" s="15"/>
    </row>
    <row r="9259" spans="4:4" x14ac:dyDescent="0.35">
      <c r="D9259" s="15"/>
    </row>
    <row r="9260" spans="4:4" x14ac:dyDescent="0.35">
      <c r="D9260" s="15"/>
    </row>
    <row r="9261" spans="4:4" x14ac:dyDescent="0.35">
      <c r="D9261" s="15"/>
    </row>
    <row r="9262" spans="4:4" x14ac:dyDescent="0.35">
      <c r="D9262" s="15"/>
    </row>
    <row r="9263" spans="4:4" x14ac:dyDescent="0.35">
      <c r="D9263" s="15"/>
    </row>
    <row r="9264" spans="4:4" x14ac:dyDescent="0.35">
      <c r="D9264" s="15"/>
    </row>
    <row r="9265" spans="4:4" x14ac:dyDescent="0.35">
      <c r="D9265" s="15"/>
    </row>
    <row r="9266" spans="4:4" x14ac:dyDescent="0.35">
      <c r="D9266" s="15"/>
    </row>
    <row r="9267" spans="4:4" x14ac:dyDescent="0.35">
      <c r="D9267" s="15"/>
    </row>
    <row r="9268" spans="4:4" x14ac:dyDescent="0.35">
      <c r="D9268" s="15"/>
    </row>
    <row r="9269" spans="4:4" x14ac:dyDescent="0.35">
      <c r="D9269" s="15"/>
    </row>
    <row r="9270" spans="4:4" x14ac:dyDescent="0.35">
      <c r="D9270" s="15"/>
    </row>
    <row r="9271" spans="4:4" x14ac:dyDescent="0.35">
      <c r="D9271" s="15"/>
    </row>
    <row r="9272" spans="4:4" x14ac:dyDescent="0.35">
      <c r="D9272" s="15"/>
    </row>
    <row r="9273" spans="4:4" x14ac:dyDescent="0.35">
      <c r="D9273" s="15"/>
    </row>
    <row r="9274" spans="4:4" x14ac:dyDescent="0.35">
      <c r="D9274" s="15"/>
    </row>
    <row r="9275" spans="4:4" x14ac:dyDescent="0.35">
      <c r="D9275" s="15"/>
    </row>
    <row r="9276" spans="4:4" x14ac:dyDescent="0.35">
      <c r="D9276" s="15"/>
    </row>
    <row r="9277" spans="4:4" x14ac:dyDescent="0.35">
      <c r="D9277" s="15"/>
    </row>
    <row r="9278" spans="4:4" x14ac:dyDescent="0.35">
      <c r="D9278" s="15"/>
    </row>
    <row r="9279" spans="4:4" x14ac:dyDescent="0.35">
      <c r="D9279" s="15"/>
    </row>
    <row r="9280" spans="4:4" x14ac:dyDescent="0.35">
      <c r="D9280" s="15"/>
    </row>
    <row r="9281" spans="4:4" x14ac:dyDescent="0.35">
      <c r="D9281" s="15"/>
    </row>
    <row r="9282" spans="4:4" x14ac:dyDescent="0.35">
      <c r="D9282" s="15"/>
    </row>
    <row r="9283" spans="4:4" x14ac:dyDescent="0.35">
      <c r="D9283" s="15"/>
    </row>
    <row r="9284" spans="4:4" x14ac:dyDescent="0.35">
      <c r="D9284" s="15"/>
    </row>
    <row r="9285" spans="4:4" x14ac:dyDescent="0.35">
      <c r="D9285" s="15"/>
    </row>
    <row r="9286" spans="4:4" x14ac:dyDescent="0.35">
      <c r="D9286" s="15"/>
    </row>
    <row r="9287" spans="4:4" x14ac:dyDescent="0.35">
      <c r="D9287" s="15"/>
    </row>
    <row r="9288" spans="4:4" x14ac:dyDescent="0.35">
      <c r="D9288" s="15"/>
    </row>
    <row r="9289" spans="4:4" x14ac:dyDescent="0.35">
      <c r="D9289" s="15"/>
    </row>
    <row r="9290" spans="4:4" x14ac:dyDescent="0.35">
      <c r="D9290" s="15"/>
    </row>
    <row r="9291" spans="4:4" x14ac:dyDescent="0.35">
      <c r="D9291" s="15"/>
    </row>
    <row r="9292" spans="4:4" x14ac:dyDescent="0.35">
      <c r="D9292" s="15"/>
    </row>
    <row r="9293" spans="4:4" x14ac:dyDescent="0.35">
      <c r="D9293" s="15"/>
    </row>
    <row r="9294" spans="4:4" x14ac:dyDescent="0.35">
      <c r="D9294" s="15"/>
    </row>
    <row r="9295" spans="4:4" x14ac:dyDescent="0.35">
      <c r="D9295" s="15"/>
    </row>
    <row r="9296" spans="4:4" x14ac:dyDescent="0.35">
      <c r="D9296" s="15"/>
    </row>
    <row r="9297" spans="4:4" x14ac:dyDescent="0.35">
      <c r="D9297" s="15"/>
    </row>
    <row r="9298" spans="4:4" x14ac:dyDescent="0.35">
      <c r="D9298" s="15"/>
    </row>
    <row r="9299" spans="4:4" x14ac:dyDescent="0.35">
      <c r="D9299" s="15"/>
    </row>
    <row r="9300" spans="4:4" x14ac:dyDescent="0.35">
      <c r="D9300" s="15"/>
    </row>
    <row r="9301" spans="4:4" x14ac:dyDescent="0.35">
      <c r="D9301" s="15"/>
    </row>
    <row r="9302" spans="4:4" x14ac:dyDescent="0.35">
      <c r="D9302" s="15"/>
    </row>
    <row r="9303" spans="4:4" x14ac:dyDescent="0.35">
      <c r="D9303" s="15"/>
    </row>
    <row r="9304" spans="4:4" x14ac:dyDescent="0.35">
      <c r="D9304" s="15"/>
    </row>
    <row r="9305" spans="4:4" x14ac:dyDescent="0.35">
      <c r="D9305" s="15"/>
    </row>
    <row r="9306" spans="4:4" x14ac:dyDescent="0.35">
      <c r="D9306" s="15"/>
    </row>
    <row r="9307" spans="4:4" x14ac:dyDescent="0.35">
      <c r="D9307" s="15"/>
    </row>
    <row r="9308" spans="4:4" x14ac:dyDescent="0.35">
      <c r="D9308" s="15"/>
    </row>
    <row r="9309" spans="4:4" x14ac:dyDescent="0.35">
      <c r="D9309" s="15"/>
    </row>
    <row r="9310" spans="4:4" x14ac:dyDescent="0.35">
      <c r="D9310" s="15"/>
    </row>
    <row r="9311" spans="4:4" x14ac:dyDescent="0.35">
      <c r="D9311" s="15"/>
    </row>
    <row r="9312" spans="4:4" x14ac:dyDescent="0.35">
      <c r="D9312" s="15"/>
    </row>
    <row r="9313" spans="4:4" x14ac:dyDescent="0.35">
      <c r="D9313" s="15"/>
    </row>
    <row r="9314" spans="4:4" x14ac:dyDescent="0.35">
      <c r="D9314" s="15"/>
    </row>
    <row r="9315" spans="4:4" x14ac:dyDescent="0.35">
      <c r="D9315" s="15"/>
    </row>
    <row r="9316" spans="4:4" x14ac:dyDescent="0.35">
      <c r="D9316" s="15"/>
    </row>
    <row r="9317" spans="4:4" x14ac:dyDescent="0.35">
      <c r="D9317" s="15"/>
    </row>
    <row r="9318" spans="4:4" x14ac:dyDescent="0.35">
      <c r="D9318" s="15"/>
    </row>
    <row r="9319" spans="4:4" x14ac:dyDescent="0.35">
      <c r="D9319" s="15"/>
    </row>
    <row r="9320" spans="4:4" x14ac:dyDescent="0.35">
      <c r="D9320" s="15"/>
    </row>
    <row r="9321" spans="4:4" x14ac:dyDescent="0.35">
      <c r="D9321" s="15"/>
    </row>
    <row r="9322" spans="4:4" x14ac:dyDescent="0.35">
      <c r="D9322" s="15"/>
    </row>
    <row r="9323" spans="4:4" x14ac:dyDescent="0.35">
      <c r="D9323" s="15"/>
    </row>
    <row r="9324" spans="4:4" x14ac:dyDescent="0.35">
      <c r="D9324" s="15"/>
    </row>
    <row r="9325" spans="4:4" x14ac:dyDescent="0.35">
      <c r="D9325" s="15"/>
    </row>
    <row r="9326" spans="4:4" x14ac:dyDescent="0.35">
      <c r="D9326" s="15"/>
    </row>
    <row r="9327" spans="4:4" x14ac:dyDescent="0.35">
      <c r="D9327" s="15"/>
    </row>
    <row r="9328" spans="4:4" x14ac:dyDescent="0.35">
      <c r="D9328" s="15"/>
    </row>
    <row r="9329" spans="4:4" x14ac:dyDescent="0.35">
      <c r="D9329" s="15"/>
    </row>
    <row r="9330" spans="4:4" x14ac:dyDescent="0.35">
      <c r="D9330" s="15"/>
    </row>
    <row r="9331" spans="4:4" x14ac:dyDescent="0.35">
      <c r="D9331" s="15"/>
    </row>
    <row r="9332" spans="4:4" x14ac:dyDescent="0.35">
      <c r="D9332" s="15"/>
    </row>
    <row r="9333" spans="4:4" x14ac:dyDescent="0.35">
      <c r="D9333" s="15"/>
    </row>
    <row r="9334" spans="4:4" x14ac:dyDescent="0.35">
      <c r="D9334" s="15"/>
    </row>
    <row r="9335" spans="4:4" x14ac:dyDescent="0.35">
      <c r="D9335" s="15"/>
    </row>
    <row r="9336" spans="4:4" x14ac:dyDescent="0.35">
      <c r="D9336" s="15"/>
    </row>
    <row r="9337" spans="4:4" x14ac:dyDescent="0.35">
      <c r="D9337" s="15"/>
    </row>
    <row r="9338" spans="4:4" x14ac:dyDescent="0.35">
      <c r="D9338" s="15"/>
    </row>
    <row r="9339" spans="4:4" x14ac:dyDescent="0.35">
      <c r="D9339" s="15"/>
    </row>
    <row r="9340" spans="4:4" x14ac:dyDescent="0.35">
      <c r="D9340" s="15"/>
    </row>
    <row r="9341" spans="4:4" x14ac:dyDescent="0.35">
      <c r="D9341" s="15"/>
    </row>
    <row r="9342" spans="4:4" x14ac:dyDescent="0.35">
      <c r="D9342" s="15"/>
    </row>
    <row r="9343" spans="4:4" x14ac:dyDescent="0.35">
      <c r="D9343" s="15"/>
    </row>
    <row r="9344" spans="4:4" x14ac:dyDescent="0.35">
      <c r="D9344" s="15"/>
    </row>
    <row r="9345" spans="4:4" x14ac:dyDescent="0.35">
      <c r="D9345" s="15"/>
    </row>
    <row r="9346" spans="4:4" x14ac:dyDescent="0.35">
      <c r="D9346" s="15"/>
    </row>
    <row r="9347" spans="4:4" x14ac:dyDescent="0.35">
      <c r="D9347" s="15"/>
    </row>
    <row r="9348" spans="4:4" x14ac:dyDescent="0.35">
      <c r="D9348" s="15"/>
    </row>
    <row r="9349" spans="4:4" x14ac:dyDescent="0.35">
      <c r="D9349" s="15"/>
    </row>
    <row r="9350" spans="4:4" x14ac:dyDescent="0.35">
      <c r="D9350" s="15"/>
    </row>
    <row r="9351" spans="4:4" x14ac:dyDescent="0.35">
      <c r="D9351" s="15"/>
    </row>
    <row r="9352" spans="4:4" x14ac:dyDescent="0.35">
      <c r="D9352" s="15"/>
    </row>
    <row r="9353" spans="4:4" x14ac:dyDescent="0.35">
      <c r="D9353" s="15"/>
    </row>
    <row r="9354" spans="4:4" x14ac:dyDescent="0.35">
      <c r="D9354" s="15"/>
    </row>
    <row r="9355" spans="4:4" x14ac:dyDescent="0.35">
      <c r="D9355" s="15"/>
    </row>
    <row r="9356" spans="4:4" x14ac:dyDescent="0.35">
      <c r="D9356" s="15"/>
    </row>
    <row r="9357" spans="4:4" x14ac:dyDescent="0.35">
      <c r="D9357" s="15"/>
    </row>
    <row r="9358" spans="4:4" x14ac:dyDescent="0.35">
      <c r="D9358" s="15"/>
    </row>
    <row r="9359" spans="4:4" x14ac:dyDescent="0.35">
      <c r="D9359" s="15"/>
    </row>
    <row r="9360" spans="4:4" x14ac:dyDescent="0.35">
      <c r="D9360" s="15"/>
    </row>
    <row r="9361" spans="4:4" x14ac:dyDescent="0.35">
      <c r="D9361" s="15"/>
    </row>
    <row r="9362" spans="4:4" x14ac:dyDescent="0.35">
      <c r="D9362" s="15"/>
    </row>
    <row r="9363" spans="4:4" x14ac:dyDescent="0.35">
      <c r="D9363" s="15"/>
    </row>
    <row r="9364" spans="4:4" x14ac:dyDescent="0.35">
      <c r="D9364" s="15"/>
    </row>
    <row r="9365" spans="4:4" x14ac:dyDescent="0.35">
      <c r="D9365" s="15"/>
    </row>
    <row r="9366" spans="4:4" x14ac:dyDescent="0.35">
      <c r="D9366" s="15"/>
    </row>
    <row r="9367" spans="4:4" x14ac:dyDescent="0.35">
      <c r="D9367" s="15"/>
    </row>
    <row r="9368" spans="4:4" x14ac:dyDescent="0.35">
      <c r="D9368" s="15"/>
    </row>
    <row r="9369" spans="4:4" x14ac:dyDescent="0.35">
      <c r="D9369" s="15"/>
    </row>
    <row r="9370" spans="4:4" x14ac:dyDescent="0.35">
      <c r="D9370" s="15"/>
    </row>
    <row r="9371" spans="4:4" x14ac:dyDescent="0.35">
      <c r="D9371" s="15"/>
    </row>
    <row r="9372" spans="4:4" x14ac:dyDescent="0.35">
      <c r="D9372" s="15"/>
    </row>
    <row r="9373" spans="4:4" x14ac:dyDescent="0.35">
      <c r="D9373" s="15"/>
    </row>
    <row r="9374" spans="4:4" x14ac:dyDescent="0.35">
      <c r="D9374" s="15"/>
    </row>
    <row r="9375" spans="4:4" x14ac:dyDescent="0.35">
      <c r="D9375" s="15"/>
    </row>
    <row r="9376" spans="4:4" x14ac:dyDescent="0.35">
      <c r="D9376" s="15"/>
    </row>
    <row r="9377" spans="4:4" x14ac:dyDescent="0.35">
      <c r="D9377" s="15"/>
    </row>
    <row r="9378" spans="4:4" x14ac:dyDescent="0.35">
      <c r="D9378" s="15"/>
    </row>
    <row r="9379" spans="4:4" x14ac:dyDescent="0.35">
      <c r="D9379" s="15"/>
    </row>
    <row r="9380" spans="4:4" x14ac:dyDescent="0.35">
      <c r="D9380" s="15"/>
    </row>
    <row r="9381" spans="4:4" x14ac:dyDescent="0.35">
      <c r="D9381" s="15"/>
    </row>
    <row r="9382" spans="4:4" x14ac:dyDescent="0.35">
      <c r="D9382" s="15"/>
    </row>
    <row r="9383" spans="4:4" x14ac:dyDescent="0.35">
      <c r="D9383" s="15"/>
    </row>
    <row r="9384" spans="4:4" x14ac:dyDescent="0.35">
      <c r="D9384" s="15"/>
    </row>
    <row r="9385" spans="4:4" x14ac:dyDescent="0.35">
      <c r="D9385" s="15"/>
    </row>
    <row r="9386" spans="4:4" x14ac:dyDescent="0.35">
      <c r="D9386" s="15"/>
    </row>
    <row r="9387" spans="4:4" x14ac:dyDescent="0.35">
      <c r="D9387" s="15"/>
    </row>
    <row r="9388" spans="4:4" x14ac:dyDescent="0.35">
      <c r="D9388" s="15"/>
    </row>
    <row r="9389" spans="4:4" x14ac:dyDescent="0.35">
      <c r="D9389" s="15"/>
    </row>
    <row r="9390" spans="4:4" x14ac:dyDescent="0.35">
      <c r="D9390" s="15"/>
    </row>
    <row r="9391" spans="4:4" x14ac:dyDescent="0.35">
      <c r="D9391" s="15"/>
    </row>
    <row r="9392" spans="4:4" x14ac:dyDescent="0.35">
      <c r="D9392" s="15"/>
    </row>
    <row r="9393" spans="4:4" x14ac:dyDescent="0.35">
      <c r="D9393" s="15"/>
    </row>
    <row r="9394" spans="4:4" x14ac:dyDescent="0.35">
      <c r="D9394" s="15"/>
    </row>
    <row r="9395" spans="4:4" x14ac:dyDescent="0.35">
      <c r="D9395" s="15"/>
    </row>
    <row r="9396" spans="4:4" x14ac:dyDescent="0.35">
      <c r="D9396" s="15"/>
    </row>
    <row r="9397" spans="4:4" x14ac:dyDescent="0.35">
      <c r="D9397" s="15"/>
    </row>
    <row r="9398" spans="4:4" x14ac:dyDescent="0.35">
      <c r="D9398" s="15"/>
    </row>
    <row r="9399" spans="4:4" x14ac:dyDescent="0.35">
      <c r="D9399" s="15"/>
    </row>
    <row r="9400" spans="4:4" x14ac:dyDescent="0.35">
      <c r="D9400" s="15"/>
    </row>
    <row r="9401" spans="4:4" x14ac:dyDescent="0.35">
      <c r="D9401" s="15"/>
    </row>
    <row r="9402" spans="4:4" x14ac:dyDescent="0.35">
      <c r="D9402" s="15"/>
    </row>
    <row r="9403" spans="4:4" x14ac:dyDescent="0.35">
      <c r="D9403" s="15"/>
    </row>
    <row r="9404" spans="4:4" x14ac:dyDescent="0.35">
      <c r="D9404" s="15"/>
    </row>
    <row r="9405" spans="4:4" x14ac:dyDescent="0.35">
      <c r="D9405" s="15"/>
    </row>
    <row r="9406" spans="4:4" x14ac:dyDescent="0.35">
      <c r="D9406" s="15"/>
    </row>
    <row r="9407" spans="4:4" x14ac:dyDescent="0.35">
      <c r="D9407" s="15"/>
    </row>
    <row r="9408" spans="4:4" x14ac:dyDescent="0.35">
      <c r="D9408" s="15"/>
    </row>
    <row r="9409" spans="4:4" x14ac:dyDescent="0.35">
      <c r="D9409" s="15"/>
    </row>
    <row r="9410" spans="4:4" x14ac:dyDescent="0.35">
      <c r="D9410" s="15"/>
    </row>
    <row r="9411" spans="4:4" x14ac:dyDescent="0.35">
      <c r="D9411" s="15"/>
    </row>
    <row r="9412" spans="4:4" x14ac:dyDescent="0.35">
      <c r="D9412" s="15"/>
    </row>
    <row r="9413" spans="4:4" x14ac:dyDescent="0.35">
      <c r="D9413" s="15"/>
    </row>
    <row r="9414" spans="4:4" x14ac:dyDescent="0.35">
      <c r="D9414" s="15"/>
    </row>
    <row r="9415" spans="4:4" x14ac:dyDescent="0.35">
      <c r="D9415" s="15"/>
    </row>
    <row r="9416" spans="4:4" x14ac:dyDescent="0.35">
      <c r="D9416" s="15"/>
    </row>
    <row r="9417" spans="4:4" x14ac:dyDescent="0.35">
      <c r="D9417" s="15"/>
    </row>
    <row r="9418" spans="4:4" x14ac:dyDescent="0.35">
      <c r="D9418" s="15"/>
    </row>
    <row r="9419" spans="4:4" x14ac:dyDescent="0.35">
      <c r="D9419" s="15"/>
    </row>
    <row r="9420" spans="4:4" x14ac:dyDescent="0.35">
      <c r="D9420" s="15"/>
    </row>
    <row r="9421" spans="4:4" x14ac:dyDescent="0.35">
      <c r="D9421" s="15"/>
    </row>
    <row r="9422" spans="4:4" x14ac:dyDescent="0.35">
      <c r="D9422" s="15"/>
    </row>
    <row r="9423" spans="4:4" x14ac:dyDescent="0.35">
      <c r="D9423" s="15"/>
    </row>
    <row r="9424" spans="4:4" x14ac:dyDescent="0.35">
      <c r="D9424" s="15"/>
    </row>
    <row r="9425" spans="4:4" x14ac:dyDescent="0.35">
      <c r="D9425" s="15"/>
    </row>
    <row r="9426" spans="4:4" x14ac:dyDescent="0.35">
      <c r="D9426" s="15"/>
    </row>
    <row r="9427" spans="4:4" x14ac:dyDescent="0.35">
      <c r="D9427" s="15"/>
    </row>
    <row r="9428" spans="4:4" x14ac:dyDescent="0.35">
      <c r="D9428" s="15"/>
    </row>
    <row r="9429" spans="4:4" x14ac:dyDescent="0.35">
      <c r="D9429" s="15"/>
    </row>
    <row r="9430" spans="4:4" x14ac:dyDescent="0.35">
      <c r="D9430" s="15"/>
    </row>
    <row r="9431" spans="4:4" x14ac:dyDescent="0.35">
      <c r="D9431" s="15"/>
    </row>
    <row r="9432" spans="4:4" x14ac:dyDescent="0.35">
      <c r="D9432" s="15"/>
    </row>
    <row r="9433" spans="4:4" x14ac:dyDescent="0.35">
      <c r="D9433" s="15"/>
    </row>
    <row r="9434" spans="4:4" x14ac:dyDescent="0.35">
      <c r="D9434" s="15"/>
    </row>
    <row r="9435" spans="4:4" x14ac:dyDescent="0.35">
      <c r="D9435" s="15"/>
    </row>
    <row r="9436" spans="4:4" x14ac:dyDescent="0.35">
      <c r="D9436" s="15"/>
    </row>
    <row r="9437" spans="4:4" x14ac:dyDescent="0.35">
      <c r="D9437" s="15"/>
    </row>
    <row r="9438" spans="4:4" x14ac:dyDescent="0.35">
      <c r="D9438" s="15"/>
    </row>
    <row r="9439" spans="4:4" x14ac:dyDescent="0.35">
      <c r="D9439" s="15"/>
    </row>
    <row r="9440" spans="4:4" x14ac:dyDescent="0.35">
      <c r="D9440" s="15"/>
    </row>
    <row r="9441" spans="4:4" x14ac:dyDescent="0.35">
      <c r="D9441" s="15"/>
    </row>
    <row r="9442" spans="4:4" x14ac:dyDescent="0.35">
      <c r="D9442" s="15"/>
    </row>
    <row r="9443" spans="4:4" x14ac:dyDescent="0.35">
      <c r="D9443" s="15"/>
    </row>
    <row r="9444" spans="4:4" x14ac:dyDescent="0.35">
      <c r="D9444" s="15"/>
    </row>
    <row r="9445" spans="4:4" x14ac:dyDescent="0.35">
      <c r="D9445" s="15"/>
    </row>
    <row r="9446" spans="4:4" x14ac:dyDescent="0.35">
      <c r="D9446" s="15"/>
    </row>
    <row r="9447" spans="4:4" x14ac:dyDescent="0.35">
      <c r="D9447" s="15"/>
    </row>
    <row r="9448" spans="4:4" x14ac:dyDescent="0.35">
      <c r="D9448" s="15"/>
    </row>
    <row r="9449" spans="4:4" x14ac:dyDescent="0.35">
      <c r="D9449" s="15"/>
    </row>
    <row r="9450" spans="4:4" x14ac:dyDescent="0.35">
      <c r="D9450" s="15"/>
    </row>
    <row r="9451" spans="4:4" x14ac:dyDescent="0.35">
      <c r="D9451" s="15"/>
    </row>
    <row r="9452" spans="4:4" x14ac:dyDescent="0.35">
      <c r="D9452" s="15"/>
    </row>
    <row r="9453" spans="4:4" x14ac:dyDescent="0.35">
      <c r="D9453" s="15"/>
    </row>
    <row r="9454" spans="4:4" x14ac:dyDescent="0.35">
      <c r="D9454" s="15"/>
    </row>
    <row r="9455" spans="4:4" x14ac:dyDescent="0.35">
      <c r="D9455" s="15"/>
    </row>
    <row r="9456" spans="4:4" x14ac:dyDescent="0.35">
      <c r="D9456" s="15"/>
    </row>
    <row r="9457" spans="4:4" x14ac:dyDescent="0.35">
      <c r="D9457" s="15"/>
    </row>
    <row r="9458" spans="4:4" x14ac:dyDescent="0.35">
      <c r="D9458" s="15"/>
    </row>
    <row r="9459" spans="4:4" x14ac:dyDescent="0.35">
      <c r="D9459" s="15"/>
    </row>
    <row r="9460" spans="4:4" x14ac:dyDescent="0.35">
      <c r="D9460" s="15"/>
    </row>
    <row r="9461" spans="4:4" x14ac:dyDescent="0.35">
      <c r="D9461" s="15"/>
    </row>
    <row r="9462" spans="4:4" x14ac:dyDescent="0.35">
      <c r="D9462" s="15"/>
    </row>
    <row r="9463" spans="4:4" x14ac:dyDescent="0.35">
      <c r="D9463" s="15"/>
    </row>
    <row r="9464" spans="4:4" x14ac:dyDescent="0.35">
      <c r="D9464" s="15"/>
    </row>
    <row r="9465" spans="4:4" x14ac:dyDescent="0.35">
      <c r="D9465" s="15"/>
    </row>
    <row r="9466" spans="4:4" x14ac:dyDescent="0.35">
      <c r="D9466" s="15"/>
    </row>
    <row r="9467" spans="4:4" x14ac:dyDescent="0.35">
      <c r="D9467" s="15"/>
    </row>
    <row r="9468" spans="4:4" x14ac:dyDescent="0.35">
      <c r="D9468" s="15"/>
    </row>
    <row r="9469" spans="4:4" x14ac:dyDescent="0.35">
      <c r="D9469" s="15"/>
    </row>
    <row r="9470" spans="4:4" x14ac:dyDescent="0.35">
      <c r="D9470" s="15"/>
    </row>
    <row r="9471" spans="4:4" x14ac:dyDescent="0.35">
      <c r="D9471" s="15"/>
    </row>
    <row r="9472" spans="4:4" x14ac:dyDescent="0.35">
      <c r="D9472" s="15"/>
    </row>
    <row r="9473" spans="4:4" x14ac:dyDescent="0.35">
      <c r="D9473" s="15"/>
    </row>
    <row r="9474" spans="4:4" x14ac:dyDescent="0.35">
      <c r="D9474" s="15"/>
    </row>
    <row r="9475" spans="4:4" x14ac:dyDescent="0.35">
      <c r="D9475" s="15"/>
    </row>
    <row r="9476" spans="4:4" x14ac:dyDescent="0.35">
      <c r="D9476" s="15"/>
    </row>
    <row r="9477" spans="4:4" x14ac:dyDescent="0.35">
      <c r="D9477" s="15"/>
    </row>
    <row r="9478" spans="4:4" x14ac:dyDescent="0.35">
      <c r="D9478" s="15"/>
    </row>
    <row r="9479" spans="4:4" x14ac:dyDescent="0.35">
      <c r="D9479" s="15"/>
    </row>
    <row r="9480" spans="4:4" x14ac:dyDescent="0.35">
      <c r="D9480" s="15"/>
    </row>
    <row r="9481" spans="4:4" x14ac:dyDescent="0.35">
      <c r="D9481" s="15"/>
    </row>
    <row r="9482" spans="4:4" x14ac:dyDescent="0.35">
      <c r="D9482" s="15"/>
    </row>
    <row r="9483" spans="4:4" x14ac:dyDescent="0.35">
      <c r="D9483" s="15"/>
    </row>
    <row r="9484" spans="4:4" x14ac:dyDescent="0.35">
      <c r="D9484" s="15"/>
    </row>
    <row r="9485" spans="4:4" x14ac:dyDescent="0.35">
      <c r="D9485" s="15"/>
    </row>
    <row r="9486" spans="4:4" x14ac:dyDescent="0.35">
      <c r="D9486" s="15"/>
    </row>
    <row r="9487" spans="4:4" x14ac:dyDescent="0.35">
      <c r="D9487" s="15"/>
    </row>
    <row r="9488" spans="4:4" x14ac:dyDescent="0.35">
      <c r="D9488" s="15"/>
    </row>
    <row r="9489" spans="4:4" x14ac:dyDescent="0.35">
      <c r="D9489" s="15"/>
    </row>
    <row r="9490" spans="4:4" x14ac:dyDescent="0.35">
      <c r="D9490" s="15"/>
    </row>
    <row r="9491" spans="4:4" x14ac:dyDescent="0.35">
      <c r="D9491" s="15"/>
    </row>
    <row r="9492" spans="4:4" x14ac:dyDescent="0.35">
      <c r="D9492" s="15"/>
    </row>
    <row r="9493" spans="4:4" x14ac:dyDescent="0.35">
      <c r="D9493" s="15"/>
    </row>
    <row r="9494" spans="4:4" x14ac:dyDescent="0.35">
      <c r="D9494" s="15"/>
    </row>
    <row r="9495" spans="4:4" x14ac:dyDescent="0.35">
      <c r="D9495" s="15"/>
    </row>
    <row r="9496" spans="4:4" x14ac:dyDescent="0.35">
      <c r="D9496" s="15"/>
    </row>
    <row r="9497" spans="4:4" x14ac:dyDescent="0.35">
      <c r="D9497" s="15"/>
    </row>
    <row r="9498" spans="4:4" x14ac:dyDescent="0.35">
      <c r="D9498" s="15"/>
    </row>
    <row r="9499" spans="4:4" x14ac:dyDescent="0.35">
      <c r="D9499" s="15"/>
    </row>
    <row r="9500" spans="4:4" x14ac:dyDescent="0.35">
      <c r="D9500" s="15"/>
    </row>
    <row r="9501" spans="4:4" x14ac:dyDescent="0.35">
      <c r="D9501" s="15"/>
    </row>
    <row r="9502" spans="4:4" x14ac:dyDescent="0.35">
      <c r="D9502" s="15"/>
    </row>
    <row r="9503" spans="4:4" x14ac:dyDescent="0.35">
      <c r="D9503" s="15"/>
    </row>
    <row r="9504" spans="4:4" x14ac:dyDescent="0.35">
      <c r="D9504" s="15"/>
    </row>
    <row r="9505" spans="4:4" x14ac:dyDescent="0.35">
      <c r="D9505" s="15"/>
    </row>
    <row r="9506" spans="4:4" x14ac:dyDescent="0.35">
      <c r="D9506" s="15"/>
    </row>
    <row r="9507" spans="4:4" x14ac:dyDescent="0.35">
      <c r="D9507" s="15"/>
    </row>
    <row r="9508" spans="4:4" x14ac:dyDescent="0.35">
      <c r="D9508" s="15"/>
    </row>
    <row r="9509" spans="4:4" x14ac:dyDescent="0.35">
      <c r="D9509" s="15"/>
    </row>
    <row r="9510" spans="4:4" x14ac:dyDescent="0.35">
      <c r="D9510" s="15"/>
    </row>
    <row r="9511" spans="4:4" x14ac:dyDescent="0.35">
      <c r="D9511" s="15"/>
    </row>
    <row r="9512" spans="4:4" x14ac:dyDescent="0.35">
      <c r="D9512" s="15"/>
    </row>
    <row r="9513" spans="4:4" x14ac:dyDescent="0.35">
      <c r="D9513" s="15"/>
    </row>
    <row r="9514" spans="4:4" x14ac:dyDescent="0.35">
      <c r="D9514" s="15"/>
    </row>
    <row r="9515" spans="4:4" x14ac:dyDescent="0.35">
      <c r="D9515" s="15"/>
    </row>
    <row r="9516" spans="4:4" x14ac:dyDescent="0.35">
      <c r="D9516" s="15"/>
    </row>
    <row r="9517" spans="4:4" x14ac:dyDescent="0.35">
      <c r="D9517" s="15"/>
    </row>
    <row r="9518" spans="4:4" x14ac:dyDescent="0.35">
      <c r="D9518" s="15"/>
    </row>
    <row r="9519" spans="4:4" x14ac:dyDescent="0.35">
      <c r="D9519" s="15"/>
    </row>
    <row r="9520" spans="4:4" x14ac:dyDescent="0.35">
      <c r="D9520" s="15"/>
    </row>
    <row r="9521" spans="4:4" x14ac:dyDescent="0.35">
      <c r="D9521" s="15"/>
    </row>
    <row r="9522" spans="4:4" x14ac:dyDescent="0.35">
      <c r="D9522" s="15"/>
    </row>
    <row r="9523" spans="4:4" x14ac:dyDescent="0.35">
      <c r="D9523" s="15"/>
    </row>
    <row r="9524" spans="4:4" x14ac:dyDescent="0.35">
      <c r="D9524" s="15"/>
    </row>
    <row r="9525" spans="4:4" x14ac:dyDescent="0.35">
      <c r="D9525" s="15"/>
    </row>
    <row r="9526" spans="4:4" x14ac:dyDescent="0.35">
      <c r="D9526" s="15"/>
    </row>
    <row r="9527" spans="4:4" x14ac:dyDescent="0.35">
      <c r="D9527" s="15"/>
    </row>
    <row r="9528" spans="4:4" x14ac:dyDescent="0.35">
      <c r="D9528" s="15"/>
    </row>
    <row r="9529" spans="4:4" x14ac:dyDescent="0.35">
      <c r="D9529" s="15"/>
    </row>
    <row r="9530" spans="4:4" x14ac:dyDescent="0.35">
      <c r="D9530" s="15"/>
    </row>
    <row r="9531" spans="4:4" x14ac:dyDescent="0.35">
      <c r="D9531" s="15"/>
    </row>
    <row r="9532" spans="4:4" x14ac:dyDescent="0.35">
      <c r="D9532" s="15"/>
    </row>
    <row r="9533" spans="4:4" x14ac:dyDescent="0.35">
      <c r="D9533" s="15"/>
    </row>
    <row r="9534" spans="4:4" x14ac:dyDescent="0.35">
      <c r="D9534" s="15"/>
    </row>
    <row r="9535" spans="4:4" x14ac:dyDescent="0.35">
      <c r="D9535" s="15"/>
    </row>
    <row r="9536" spans="4:4" x14ac:dyDescent="0.35">
      <c r="D9536" s="15"/>
    </row>
    <row r="9537" spans="4:4" x14ac:dyDescent="0.35">
      <c r="D9537" s="15"/>
    </row>
    <row r="9538" spans="4:4" x14ac:dyDescent="0.35">
      <c r="D9538" s="15"/>
    </row>
    <row r="9539" spans="4:4" x14ac:dyDescent="0.35">
      <c r="D9539" s="15"/>
    </row>
    <row r="9540" spans="4:4" x14ac:dyDescent="0.35">
      <c r="D9540" s="15"/>
    </row>
    <row r="9541" spans="4:4" x14ac:dyDescent="0.35">
      <c r="D9541" s="15"/>
    </row>
    <row r="9542" spans="4:4" x14ac:dyDescent="0.35">
      <c r="D9542" s="15"/>
    </row>
    <row r="9543" spans="4:4" x14ac:dyDescent="0.35">
      <c r="D9543" s="15"/>
    </row>
    <row r="9544" spans="4:4" x14ac:dyDescent="0.35">
      <c r="D9544" s="15"/>
    </row>
    <row r="9545" spans="4:4" x14ac:dyDescent="0.35">
      <c r="D9545" s="15"/>
    </row>
    <row r="9546" spans="4:4" x14ac:dyDescent="0.35">
      <c r="D9546" s="15"/>
    </row>
    <row r="9547" spans="4:4" x14ac:dyDescent="0.35">
      <c r="D9547" s="15"/>
    </row>
    <row r="9548" spans="4:4" x14ac:dyDescent="0.35">
      <c r="D9548" s="15"/>
    </row>
    <row r="9549" spans="4:4" x14ac:dyDescent="0.35">
      <c r="D9549" s="15"/>
    </row>
    <row r="9550" spans="4:4" x14ac:dyDescent="0.35">
      <c r="D9550" s="15"/>
    </row>
    <row r="9551" spans="4:4" x14ac:dyDescent="0.35">
      <c r="D9551" s="15"/>
    </row>
    <row r="9552" spans="4:4" x14ac:dyDescent="0.35">
      <c r="D9552" s="15"/>
    </row>
    <row r="9553" spans="4:4" x14ac:dyDescent="0.35">
      <c r="D9553" s="15"/>
    </row>
    <row r="9554" spans="4:4" x14ac:dyDescent="0.35">
      <c r="D9554" s="15"/>
    </row>
    <row r="9555" spans="4:4" x14ac:dyDescent="0.35">
      <c r="D9555" s="15"/>
    </row>
    <row r="9556" spans="4:4" x14ac:dyDescent="0.35">
      <c r="D9556" s="15"/>
    </row>
    <row r="9557" spans="4:4" x14ac:dyDescent="0.35">
      <c r="D9557" s="15"/>
    </row>
    <row r="9558" spans="4:4" x14ac:dyDescent="0.35">
      <c r="D9558" s="15"/>
    </row>
    <row r="9559" spans="4:4" x14ac:dyDescent="0.35">
      <c r="D9559" s="15"/>
    </row>
    <row r="9560" spans="4:4" x14ac:dyDescent="0.35">
      <c r="D9560" s="15"/>
    </row>
    <row r="9561" spans="4:4" x14ac:dyDescent="0.35">
      <c r="D9561" s="15"/>
    </row>
    <row r="9562" spans="4:4" x14ac:dyDescent="0.35">
      <c r="D9562" s="15"/>
    </row>
    <row r="9563" spans="4:4" x14ac:dyDescent="0.35">
      <c r="D9563" s="15"/>
    </row>
    <row r="9564" spans="4:4" x14ac:dyDescent="0.35">
      <c r="D9564" s="15"/>
    </row>
    <row r="9565" spans="4:4" x14ac:dyDescent="0.35">
      <c r="D9565" s="15"/>
    </row>
    <row r="9566" spans="4:4" x14ac:dyDescent="0.35">
      <c r="D9566" s="15"/>
    </row>
    <row r="9567" spans="4:4" x14ac:dyDescent="0.35">
      <c r="D9567" s="15"/>
    </row>
    <row r="9568" spans="4:4" x14ac:dyDescent="0.35">
      <c r="D9568" s="15"/>
    </row>
    <row r="9569" spans="4:4" x14ac:dyDescent="0.35">
      <c r="D9569" s="15"/>
    </row>
    <row r="9570" spans="4:4" x14ac:dyDescent="0.35">
      <c r="D9570" s="15"/>
    </row>
    <row r="9571" spans="4:4" x14ac:dyDescent="0.35">
      <c r="D9571" s="15"/>
    </row>
    <row r="9572" spans="4:4" x14ac:dyDescent="0.35">
      <c r="D9572" s="15"/>
    </row>
    <row r="9573" spans="4:4" x14ac:dyDescent="0.35">
      <c r="D9573" s="15"/>
    </row>
    <row r="9574" spans="4:4" x14ac:dyDescent="0.35">
      <c r="D9574" s="15"/>
    </row>
    <row r="9575" spans="4:4" x14ac:dyDescent="0.35">
      <c r="D9575" s="15"/>
    </row>
    <row r="9576" spans="4:4" x14ac:dyDescent="0.35">
      <c r="D9576" s="15"/>
    </row>
    <row r="9577" spans="4:4" x14ac:dyDescent="0.35">
      <c r="D9577" s="15"/>
    </row>
    <row r="9578" spans="4:4" x14ac:dyDescent="0.35">
      <c r="D9578" s="15"/>
    </row>
    <row r="9579" spans="4:4" x14ac:dyDescent="0.35">
      <c r="D9579" s="15"/>
    </row>
    <row r="9580" spans="4:4" x14ac:dyDescent="0.35">
      <c r="D9580" s="15"/>
    </row>
    <row r="9581" spans="4:4" x14ac:dyDescent="0.35">
      <c r="D9581" s="15"/>
    </row>
    <row r="9582" spans="4:4" x14ac:dyDescent="0.35">
      <c r="D9582" s="15"/>
    </row>
    <row r="9583" spans="4:4" x14ac:dyDescent="0.35">
      <c r="D9583" s="15"/>
    </row>
    <row r="9584" spans="4:4" x14ac:dyDescent="0.35">
      <c r="D9584" s="15"/>
    </row>
    <row r="9585" spans="4:4" x14ac:dyDescent="0.35">
      <c r="D9585" s="15"/>
    </row>
    <row r="9586" spans="4:4" x14ac:dyDescent="0.35">
      <c r="D9586" s="15"/>
    </row>
    <row r="9587" spans="4:4" x14ac:dyDescent="0.35">
      <c r="D9587" s="15"/>
    </row>
    <row r="9588" spans="4:4" x14ac:dyDescent="0.35">
      <c r="D9588" s="15"/>
    </row>
    <row r="9589" spans="4:4" x14ac:dyDescent="0.35">
      <c r="D9589" s="15"/>
    </row>
    <row r="9590" spans="4:4" x14ac:dyDescent="0.35">
      <c r="D9590" s="15"/>
    </row>
    <row r="9591" spans="4:4" x14ac:dyDescent="0.35">
      <c r="D9591" s="15"/>
    </row>
    <row r="9592" spans="4:4" x14ac:dyDescent="0.35">
      <c r="D9592" s="15"/>
    </row>
    <row r="9593" spans="4:4" x14ac:dyDescent="0.35">
      <c r="D9593" s="15"/>
    </row>
    <row r="9594" spans="4:4" x14ac:dyDescent="0.35">
      <c r="D9594" s="15"/>
    </row>
    <row r="9595" spans="4:4" x14ac:dyDescent="0.35">
      <c r="D9595" s="15"/>
    </row>
    <row r="9596" spans="4:4" x14ac:dyDescent="0.35">
      <c r="D9596" s="15"/>
    </row>
    <row r="9597" spans="4:4" x14ac:dyDescent="0.35">
      <c r="D9597" s="15"/>
    </row>
    <row r="9598" spans="4:4" x14ac:dyDescent="0.35">
      <c r="D9598" s="15"/>
    </row>
    <row r="9599" spans="4:4" x14ac:dyDescent="0.35">
      <c r="D9599" s="15"/>
    </row>
    <row r="9600" spans="4:4" x14ac:dyDescent="0.35">
      <c r="D9600" s="15"/>
    </row>
    <row r="9601" spans="4:4" x14ac:dyDescent="0.35">
      <c r="D9601" s="15"/>
    </row>
    <row r="9602" spans="4:4" x14ac:dyDescent="0.35">
      <c r="D9602" s="15"/>
    </row>
    <row r="9603" spans="4:4" x14ac:dyDescent="0.35">
      <c r="D9603" s="15"/>
    </row>
    <row r="9604" spans="4:4" x14ac:dyDescent="0.35">
      <c r="D9604" s="15"/>
    </row>
    <row r="9605" spans="4:4" x14ac:dyDescent="0.35">
      <c r="D9605" s="15"/>
    </row>
    <row r="9606" spans="4:4" x14ac:dyDescent="0.35">
      <c r="D9606" s="15"/>
    </row>
    <row r="9607" spans="4:4" x14ac:dyDescent="0.35">
      <c r="D9607" s="15"/>
    </row>
    <row r="9608" spans="4:4" x14ac:dyDescent="0.35">
      <c r="D9608" s="15"/>
    </row>
    <row r="9609" spans="4:4" x14ac:dyDescent="0.35">
      <c r="D9609" s="15"/>
    </row>
    <row r="9610" spans="4:4" x14ac:dyDescent="0.35">
      <c r="D9610" s="15"/>
    </row>
    <row r="9611" spans="4:4" x14ac:dyDescent="0.35">
      <c r="D9611" s="15"/>
    </row>
    <row r="9612" spans="4:4" x14ac:dyDescent="0.35">
      <c r="D9612" s="15"/>
    </row>
    <row r="9613" spans="4:4" x14ac:dyDescent="0.35">
      <c r="D9613" s="15"/>
    </row>
    <row r="9614" spans="4:4" x14ac:dyDescent="0.35">
      <c r="D9614" s="15"/>
    </row>
    <row r="9615" spans="4:4" x14ac:dyDescent="0.35">
      <c r="D9615" s="15"/>
    </row>
    <row r="9616" spans="4:4" x14ac:dyDescent="0.35">
      <c r="D9616" s="15"/>
    </row>
    <row r="9617" spans="4:4" x14ac:dyDescent="0.35">
      <c r="D9617" s="15"/>
    </row>
    <row r="9618" spans="4:4" x14ac:dyDescent="0.35">
      <c r="D9618" s="15"/>
    </row>
    <row r="9619" spans="4:4" x14ac:dyDescent="0.35">
      <c r="D9619" s="15"/>
    </row>
    <row r="9620" spans="4:4" x14ac:dyDescent="0.35">
      <c r="D9620" s="15"/>
    </row>
    <row r="9621" spans="4:4" x14ac:dyDescent="0.35">
      <c r="D9621" s="15"/>
    </row>
    <row r="9622" spans="4:4" x14ac:dyDescent="0.35">
      <c r="D9622" s="15"/>
    </row>
    <row r="9623" spans="4:4" x14ac:dyDescent="0.35">
      <c r="D9623" s="15"/>
    </row>
    <row r="9624" spans="4:4" x14ac:dyDescent="0.35">
      <c r="D9624" s="15"/>
    </row>
    <row r="9625" spans="4:4" x14ac:dyDescent="0.35">
      <c r="D9625" s="15"/>
    </row>
    <row r="9626" spans="4:4" x14ac:dyDescent="0.35">
      <c r="D9626" s="15"/>
    </row>
    <row r="9627" spans="4:4" x14ac:dyDescent="0.35">
      <c r="D9627" s="15"/>
    </row>
    <row r="9628" spans="4:4" x14ac:dyDescent="0.35">
      <c r="D9628" s="15"/>
    </row>
    <row r="9629" spans="4:4" x14ac:dyDescent="0.35">
      <c r="D9629" s="15"/>
    </row>
    <row r="9630" spans="4:4" x14ac:dyDescent="0.35">
      <c r="D9630" s="15"/>
    </row>
    <row r="9631" spans="4:4" x14ac:dyDescent="0.35">
      <c r="D9631" s="15"/>
    </row>
    <row r="9632" spans="4:4" x14ac:dyDescent="0.35">
      <c r="D9632" s="15"/>
    </row>
    <row r="9633" spans="4:4" x14ac:dyDescent="0.35">
      <c r="D9633" s="15"/>
    </row>
    <row r="9634" spans="4:4" x14ac:dyDescent="0.35">
      <c r="D9634" s="15"/>
    </row>
    <row r="9635" spans="4:4" x14ac:dyDescent="0.35">
      <c r="D9635" s="15"/>
    </row>
    <row r="9636" spans="4:4" x14ac:dyDescent="0.35">
      <c r="D9636" s="15"/>
    </row>
    <row r="9637" spans="4:4" x14ac:dyDescent="0.35">
      <c r="D9637" s="15"/>
    </row>
    <row r="9638" spans="4:4" x14ac:dyDescent="0.35">
      <c r="D9638" s="15"/>
    </row>
    <row r="9639" spans="4:4" x14ac:dyDescent="0.35">
      <c r="D9639" s="15"/>
    </row>
    <row r="9640" spans="4:4" x14ac:dyDescent="0.35">
      <c r="D9640" s="15"/>
    </row>
    <row r="9641" spans="4:4" x14ac:dyDescent="0.35">
      <c r="D9641" s="15"/>
    </row>
    <row r="9642" spans="4:4" x14ac:dyDescent="0.35">
      <c r="D9642" s="15"/>
    </row>
    <row r="9643" spans="4:4" x14ac:dyDescent="0.35">
      <c r="D9643" s="15"/>
    </row>
    <row r="9644" spans="4:4" x14ac:dyDescent="0.35">
      <c r="D9644" s="15"/>
    </row>
    <row r="9645" spans="4:4" x14ac:dyDescent="0.35">
      <c r="D9645" s="15"/>
    </row>
    <row r="9646" spans="4:4" x14ac:dyDescent="0.35">
      <c r="D9646" s="15"/>
    </row>
    <row r="9647" spans="4:4" x14ac:dyDescent="0.35">
      <c r="D9647" s="15"/>
    </row>
    <row r="9648" spans="4:4" x14ac:dyDescent="0.35">
      <c r="D9648" s="15"/>
    </row>
    <row r="9649" spans="4:4" x14ac:dyDescent="0.35">
      <c r="D9649" s="15"/>
    </row>
    <row r="9650" spans="4:4" x14ac:dyDescent="0.35">
      <c r="D9650" s="15"/>
    </row>
    <row r="9651" spans="4:4" x14ac:dyDescent="0.35">
      <c r="D9651" s="15"/>
    </row>
    <row r="9652" spans="4:4" x14ac:dyDescent="0.35">
      <c r="D9652" s="15"/>
    </row>
    <row r="9653" spans="4:4" x14ac:dyDescent="0.35">
      <c r="D9653" s="15"/>
    </row>
    <row r="9654" spans="4:4" x14ac:dyDescent="0.35">
      <c r="D9654" s="15"/>
    </row>
    <row r="9655" spans="4:4" x14ac:dyDescent="0.35">
      <c r="D9655" s="15"/>
    </row>
    <row r="9656" spans="4:4" x14ac:dyDescent="0.35">
      <c r="D9656" s="15"/>
    </row>
    <row r="9657" spans="4:4" x14ac:dyDescent="0.35">
      <c r="D9657" s="15"/>
    </row>
    <row r="9658" spans="4:4" x14ac:dyDescent="0.35">
      <c r="D9658" s="15"/>
    </row>
    <row r="9659" spans="4:4" x14ac:dyDescent="0.35">
      <c r="D9659" s="15"/>
    </row>
    <row r="9660" spans="4:4" x14ac:dyDescent="0.35">
      <c r="D9660" s="15"/>
    </row>
    <row r="9661" spans="4:4" x14ac:dyDescent="0.35">
      <c r="D9661" s="15"/>
    </row>
    <row r="9662" spans="4:4" x14ac:dyDescent="0.35">
      <c r="D9662" s="15"/>
    </row>
    <row r="9663" spans="4:4" x14ac:dyDescent="0.35">
      <c r="D9663" s="15"/>
    </row>
    <row r="9664" spans="4:4" x14ac:dyDescent="0.35">
      <c r="D9664" s="15"/>
    </row>
    <row r="9665" spans="4:4" x14ac:dyDescent="0.35">
      <c r="D9665" s="15"/>
    </row>
    <row r="9666" spans="4:4" x14ac:dyDescent="0.35">
      <c r="D9666" s="15"/>
    </row>
    <row r="9667" spans="4:4" x14ac:dyDescent="0.35">
      <c r="D9667" s="15"/>
    </row>
    <row r="9668" spans="4:4" x14ac:dyDescent="0.35">
      <c r="D9668" s="15"/>
    </row>
    <row r="9669" spans="4:4" x14ac:dyDescent="0.35">
      <c r="D9669" s="15"/>
    </row>
    <row r="9670" spans="4:4" x14ac:dyDescent="0.35">
      <c r="D9670" s="15"/>
    </row>
    <row r="9671" spans="4:4" x14ac:dyDescent="0.35">
      <c r="D9671" s="15"/>
    </row>
    <row r="9672" spans="4:4" x14ac:dyDescent="0.35">
      <c r="D9672" s="15"/>
    </row>
    <row r="9673" spans="4:4" x14ac:dyDescent="0.35">
      <c r="D9673" s="15"/>
    </row>
    <row r="9674" spans="4:4" x14ac:dyDescent="0.35">
      <c r="D9674" s="15"/>
    </row>
    <row r="9675" spans="4:4" x14ac:dyDescent="0.35">
      <c r="D9675" s="15"/>
    </row>
    <row r="9676" spans="4:4" x14ac:dyDescent="0.35">
      <c r="D9676" s="15"/>
    </row>
    <row r="9677" spans="4:4" x14ac:dyDescent="0.35">
      <c r="D9677" s="15"/>
    </row>
    <row r="9678" spans="4:4" x14ac:dyDescent="0.35">
      <c r="D9678" s="15"/>
    </row>
    <row r="9679" spans="4:4" x14ac:dyDescent="0.35">
      <c r="D9679" s="15"/>
    </row>
    <row r="9680" spans="4:4" x14ac:dyDescent="0.35">
      <c r="D9680" s="15"/>
    </row>
    <row r="9681" spans="4:4" x14ac:dyDescent="0.35">
      <c r="D9681" s="15"/>
    </row>
    <row r="9682" spans="4:4" x14ac:dyDescent="0.35">
      <c r="D9682" s="15"/>
    </row>
    <row r="9683" spans="4:4" x14ac:dyDescent="0.35">
      <c r="D9683" s="15"/>
    </row>
    <row r="9684" spans="4:4" x14ac:dyDescent="0.35">
      <c r="D9684" s="15"/>
    </row>
    <row r="9685" spans="4:4" x14ac:dyDescent="0.35">
      <c r="D9685" s="15"/>
    </row>
    <row r="9686" spans="4:4" x14ac:dyDescent="0.35">
      <c r="D9686" s="15"/>
    </row>
    <row r="9687" spans="4:4" x14ac:dyDescent="0.35">
      <c r="D9687" s="15"/>
    </row>
    <row r="9688" spans="4:4" x14ac:dyDescent="0.35">
      <c r="D9688" s="15"/>
    </row>
    <row r="9689" spans="4:4" x14ac:dyDescent="0.35">
      <c r="D9689" s="15"/>
    </row>
    <row r="9690" spans="4:4" x14ac:dyDescent="0.35">
      <c r="D9690" s="15"/>
    </row>
    <row r="9691" spans="4:4" x14ac:dyDescent="0.35">
      <c r="D9691" s="15"/>
    </row>
    <row r="9692" spans="4:4" x14ac:dyDescent="0.35">
      <c r="D9692" s="15"/>
    </row>
    <row r="9693" spans="4:4" x14ac:dyDescent="0.35">
      <c r="D9693" s="15"/>
    </row>
    <row r="9694" spans="4:4" x14ac:dyDescent="0.35">
      <c r="D9694" s="15"/>
    </row>
    <row r="9695" spans="4:4" x14ac:dyDescent="0.35">
      <c r="D9695" s="15"/>
    </row>
    <row r="9696" spans="4:4" x14ac:dyDescent="0.35">
      <c r="D9696" s="15"/>
    </row>
    <row r="9697" spans="4:4" x14ac:dyDescent="0.35">
      <c r="D9697" s="15"/>
    </row>
    <row r="9698" spans="4:4" x14ac:dyDescent="0.35">
      <c r="D9698" s="15"/>
    </row>
    <row r="9699" spans="4:4" x14ac:dyDescent="0.35">
      <c r="D9699" s="15"/>
    </row>
    <row r="9700" spans="4:4" x14ac:dyDescent="0.35">
      <c r="D9700" s="15"/>
    </row>
    <row r="9701" spans="4:4" x14ac:dyDescent="0.35">
      <c r="D9701" s="15"/>
    </row>
    <row r="9702" spans="4:4" x14ac:dyDescent="0.35">
      <c r="D9702" s="15"/>
    </row>
    <row r="9703" spans="4:4" x14ac:dyDescent="0.35">
      <c r="D9703" s="15"/>
    </row>
    <row r="9704" spans="4:4" x14ac:dyDescent="0.35">
      <c r="D9704" s="15"/>
    </row>
    <row r="9705" spans="4:4" x14ac:dyDescent="0.35">
      <c r="D9705" s="15"/>
    </row>
    <row r="9706" spans="4:4" x14ac:dyDescent="0.35">
      <c r="D9706" s="15"/>
    </row>
    <row r="9707" spans="4:4" x14ac:dyDescent="0.35">
      <c r="D9707" s="15"/>
    </row>
    <row r="9708" spans="4:4" x14ac:dyDescent="0.35">
      <c r="D9708" s="15"/>
    </row>
    <row r="9709" spans="4:4" x14ac:dyDescent="0.35">
      <c r="D9709" s="15"/>
    </row>
    <row r="9710" spans="4:4" x14ac:dyDescent="0.35">
      <c r="D9710" s="15"/>
    </row>
    <row r="9711" spans="4:4" x14ac:dyDescent="0.35">
      <c r="D9711" s="15"/>
    </row>
    <row r="9712" spans="4:4" x14ac:dyDescent="0.35">
      <c r="D9712" s="15"/>
    </row>
    <row r="9713" spans="4:4" x14ac:dyDescent="0.35">
      <c r="D9713" s="15"/>
    </row>
    <row r="9714" spans="4:4" x14ac:dyDescent="0.35">
      <c r="D9714" s="15"/>
    </row>
    <row r="9715" spans="4:4" x14ac:dyDescent="0.35">
      <c r="D9715" s="15"/>
    </row>
    <row r="9716" spans="4:4" x14ac:dyDescent="0.35">
      <c r="D9716" s="15"/>
    </row>
    <row r="9717" spans="4:4" x14ac:dyDescent="0.35">
      <c r="D9717" s="15"/>
    </row>
    <row r="9718" spans="4:4" x14ac:dyDescent="0.35">
      <c r="D9718" s="15"/>
    </row>
    <row r="9719" spans="4:4" x14ac:dyDescent="0.35">
      <c r="D9719" s="15"/>
    </row>
    <row r="9720" spans="4:4" x14ac:dyDescent="0.35">
      <c r="D9720" s="15"/>
    </row>
    <row r="9721" spans="4:4" x14ac:dyDescent="0.35">
      <c r="D9721" s="15"/>
    </row>
    <row r="9722" spans="4:4" x14ac:dyDescent="0.35">
      <c r="D9722" s="15"/>
    </row>
    <row r="9723" spans="4:4" x14ac:dyDescent="0.35">
      <c r="D9723" s="15"/>
    </row>
    <row r="9724" spans="4:4" x14ac:dyDescent="0.35">
      <c r="D9724" s="15"/>
    </row>
    <row r="9725" spans="4:4" x14ac:dyDescent="0.35">
      <c r="D9725" s="15"/>
    </row>
    <row r="9726" spans="4:4" x14ac:dyDescent="0.35">
      <c r="D9726" s="15"/>
    </row>
    <row r="9727" spans="4:4" x14ac:dyDescent="0.35">
      <c r="D9727" s="15"/>
    </row>
    <row r="9728" spans="4:4" x14ac:dyDescent="0.35">
      <c r="D9728" s="15"/>
    </row>
    <row r="9729" spans="4:4" x14ac:dyDescent="0.35">
      <c r="D9729" s="15"/>
    </row>
    <row r="9730" spans="4:4" x14ac:dyDescent="0.35">
      <c r="D9730" s="15"/>
    </row>
    <row r="9731" spans="4:4" x14ac:dyDescent="0.35">
      <c r="D9731" s="15"/>
    </row>
    <row r="9732" spans="4:4" x14ac:dyDescent="0.35">
      <c r="D9732" s="15"/>
    </row>
    <row r="9733" spans="4:4" x14ac:dyDescent="0.35">
      <c r="D9733" s="15"/>
    </row>
    <row r="9734" spans="4:4" x14ac:dyDescent="0.35">
      <c r="D9734" s="15"/>
    </row>
    <row r="9735" spans="4:4" x14ac:dyDescent="0.35">
      <c r="D9735" s="15"/>
    </row>
    <row r="9736" spans="4:4" x14ac:dyDescent="0.35">
      <c r="D9736" s="15"/>
    </row>
    <row r="9737" spans="4:4" x14ac:dyDescent="0.35">
      <c r="D9737" s="15"/>
    </row>
    <row r="9738" spans="4:4" x14ac:dyDescent="0.35">
      <c r="D9738" s="15"/>
    </row>
    <row r="9739" spans="4:4" x14ac:dyDescent="0.35">
      <c r="D9739" s="15"/>
    </row>
    <row r="9740" spans="4:4" x14ac:dyDescent="0.35">
      <c r="D9740" s="15"/>
    </row>
    <row r="9741" spans="4:4" x14ac:dyDescent="0.35">
      <c r="D9741" s="15"/>
    </row>
    <row r="9742" spans="4:4" x14ac:dyDescent="0.35">
      <c r="D9742" s="15"/>
    </row>
    <row r="9743" spans="4:4" x14ac:dyDescent="0.35">
      <c r="D9743" s="15"/>
    </row>
    <row r="9744" spans="4:4" x14ac:dyDescent="0.35">
      <c r="D9744" s="15"/>
    </row>
    <row r="9745" spans="4:4" x14ac:dyDescent="0.35">
      <c r="D9745" s="15"/>
    </row>
    <row r="9746" spans="4:4" x14ac:dyDescent="0.35">
      <c r="D9746" s="15"/>
    </row>
    <row r="9747" spans="4:4" x14ac:dyDescent="0.35">
      <c r="D9747" s="15"/>
    </row>
    <row r="9748" spans="4:4" x14ac:dyDescent="0.35">
      <c r="D9748" s="15"/>
    </row>
    <row r="9749" spans="4:4" x14ac:dyDescent="0.35">
      <c r="D9749" s="15"/>
    </row>
    <row r="9750" spans="4:4" x14ac:dyDescent="0.35">
      <c r="D9750" s="15"/>
    </row>
    <row r="9751" spans="4:4" x14ac:dyDescent="0.35">
      <c r="D9751" s="15"/>
    </row>
    <row r="9752" spans="4:4" x14ac:dyDescent="0.35">
      <c r="D9752" s="15"/>
    </row>
    <row r="9753" spans="4:4" x14ac:dyDescent="0.35">
      <c r="D9753" s="15"/>
    </row>
    <row r="9754" spans="4:4" x14ac:dyDescent="0.35">
      <c r="D9754" s="15"/>
    </row>
    <row r="9755" spans="4:4" x14ac:dyDescent="0.35">
      <c r="D9755" s="15"/>
    </row>
    <row r="9756" spans="4:4" x14ac:dyDescent="0.35">
      <c r="D9756" s="15"/>
    </row>
    <row r="9757" spans="4:4" x14ac:dyDescent="0.35">
      <c r="D9757" s="15"/>
    </row>
    <row r="9758" spans="4:4" x14ac:dyDescent="0.35">
      <c r="D9758" s="15"/>
    </row>
    <row r="9759" spans="4:4" x14ac:dyDescent="0.35">
      <c r="D9759" s="15"/>
    </row>
    <row r="9760" spans="4:4" x14ac:dyDescent="0.35">
      <c r="D9760" s="15"/>
    </row>
    <row r="9761" spans="4:4" x14ac:dyDescent="0.35">
      <c r="D9761" s="15"/>
    </row>
    <row r="9762" spans="4:4" x14ac:dyDescent="0.35">
      <c r="D9762" s="15"/>
    </row>
    <row r="9763" spans="4:4" x14ac:dyDescent="0.35">
      <c r="D9763" s="15"/>
    </row>
    <row r="9764" spans="4:4" x14ac:dyDescent="0.35">
      <c r="D9764" s="15"/>
    </row>
    <row r="9765" spans="4:4" x14ac:dyDescent="0.35">
      <c r="D9765" s="15"/>
    </row>
    <row r="9766" spans="4:4" x14ac:dyDescent="0.35">
      <c r="D9766" s="15"/>
    </row>
    <row r="9767" spans="4:4" x14ac:dyDescent="0.35">
      <c r="D9767" s="15"/>
    </row>
    <row r="9768" spans="4:4" x14ac:dyDescent="0.35">
      <c r="D9768" s="15"/>
    </row>
    <row r="9769" spans="4:4" x14ac:dyDescent="0.35">
      <c r="D9769" s="15"/>
    </row>
    <row r="9770" spans="4:4" x14ac:dyDescent="0.35">
      <c r="D9770" s="15"/>
    </row>
    <row r="9771" spans="4:4" x14ac:dyDescent="0.35">
      <c r="D9771" s="15"/>
    </row>
    <row r="9772" spans="4:4" x14ac:dyDescent="0.35">
      <c r="D9772" s="15"/>
    </row>
    <row r="9773" spans="4:4" x14ac:dyDescent="0.35">
      <c r="D9773" s="15"/>
    </row>
    <row r="9774" spans="4:4" x14ac:dyDescent="0.35">
      <c r="D9774" s="15"/>
    </row>
    <row r="9775" spans="4:4" x14ac:dyDescent="0.35">
      <c r="D9775" s="15"/>
    </row>
    <row r="9776" spans="4:4" x14ac:dyDescent="0.35">
      <c r="D9776" s="15"/>
    </row>
    <row r="9777" spans="4:4" x14ac:dyDescent="0.35">
      <c r="D9777" s="15"/>
    </row>
    <row r="9778" spans="4:4" x14ac:dyDescent="0.35">
      <c r="D9778" s="15"/>
    </row>
    <row r="9779" spans="4:4" x14ac:dyDescent="0.35">
      <c r="D9779" s="15"/>
    </row>
    <row r="9780" spans="4:4" x14ac:dyDescent="0.35">
      <c r="D9780" s="15"/>
    </row>
    <row r="9781" spans="4:4" x14ac:dyDescent="0.35">
      <c r="D9781" s="15"/>
    </row>
    <row r="9782" spans="4:4" x14ac:dyDescent="0.35">
      <c r="D9782" s="15"/>
    </row>
    <row r="9783" spans="4:4" x14ac:dyDescent="0.35">
      <c r="D9783" s="15"/>
    </row>
    <row r="9784" spans="4:4" x14ac:dyDescent="0.35">
      <c r="D9784" s="15"/>
    </row>
    <row r="9785" spans="4:4" x14ac:dyDescent="0.35">
      <c r="D9785" s="15"/>
    </row>
    <row r="9786" spans="4:4" x14ac:dyDescent="0.35">
      <c r="D9786" s="15"/>
    </row>
    <row r="9787" spans="4:4" x14ac:dyDescent="0.35">
      <c r="D9787" s="15"/>
    </row>
    <row r="9788" spans="4:4" x14ac:dyDescent="0.35">
      <c r="D9788" s="15"/>
    </row>
    <row r="9789" spans="4:4" x14ac:dyDescent="0.35">
      <c r="D9789" s="15"/>
    </row>
    <row r="9790" spans="4:4" x14ac:dyDescent="0.35">
      <c r="D9790" s="15"/>
    </row>
    <row r="9791" spans="4:4" x14ac:dyDescent="0.35">
      <c r="D9791" s="15"/>
    </row>
    <row r="9792" spans="4:4" x14ac:dyDescent="0.35">
      <c r="D9792" s="15"/>
    </row>
    <row r="9793" spans="4:4" x14ac:dyDescent="0.35">
      <c r="D9793" s="15"/>
    </row>
    <row r="9794" spans="4:4" x14ac:dyDescent="0.35">
      <c r="D9794" s="15"/>
    </row>
    <row r="9795" spans="4:4" x14ac:dyDescent="0.35">
      <c r="D9795" s="15"/>
    </row>
    <row r="9796" spans="4:4" x14ac:dyDescent="0.35">
      <c r="D9796" s="15"/>
    </row>
    <row r="9797" spans="4:4" x14ac:dyDescent="0.35">
      <c r="D9797" s="15"/>
    </row>
    <row r="9798" spans="4:4" x14ac:dyDescent="0.35">
      <c r="D9798" s="15"/>
    </row>
    <row r="9799" spans="4:4" x14ac:dyDescent="0.35">
      <c r="D9799" s="15"/>
    </row>
    <row r="9800" spans="4:4" x14ac:dyDescent="0.35">
      <c r="D9800" s="15"/>
    </row>
    <row r="9801" spans="4:4" x14ac:dyDescent="0.35">
      <c r="D9801" s="15"/>
    </row>
    <row r="9802" spans="4:4" x14ac:dyDescent="0.35">
      <c r="D9802" s="15"/>
    </row>
    <row r="9803" spans="4:4" x14ac:dyDescent="0.35">
      <c r="D9803" s="15"/>
    </row>
    <row r="9804" spans="4:4" x14ac:dyDescent="0.35">
      <c r="D9804" s="15"/>
    </row>
    <row r="9805" spans="4:4" x14ac:dyDescent="0.35">
      <c r="D9805" s="15"/>
    </row>
    <row r="9806" spans="4:4" x14ac:dyDescent="0.35">
      <c r="D9806" s="15"/>
    </row>
    <row r="9807" spans="4:4" x14ac:dyDescent="0.35">
      <c r="D9807" s="15"/>
    </row>
    <row r="9808" spans="4:4" x14ac:dyDescent="0.35">
      <c r="D9808" s="15"/>
    </row>
    <row r="9809" spans="4:4" x14ac:dyDescent="0.35">
      <c r="D9809" s="15"/>
    </row>
    <row r="9810" spans="4:4" x14ac:dyDescent="0.35">
      <c r="D9810" s="15"/>
    </row>
    <row r="9811" spans="4:4" x14ac:dyDescent="0.35">
      <c r="D9811" s="15"/>
    </row>
    <row r="9812" spans="4:4" x14ac:dyDescent="0.35">
      <c r="D9812" s="15"/>
    </row>
    <row r="9813" spans="4:4" x14ac:dyDescent="0.35">
      <c r="D9813" s="15"/>
    </row>
    <row r="9814" spans="4:4" x14ac:dyDescent="0.35">
      <c r="D9814" s="15"/>
    </row>
    <row r="9815" spans="4:4" x14ac:dyDescent="0.35">
      <c r="D9815" s="15"/>
    </row>
    <row r="9816" spans="4:4" x14ac:dyDescent="0.35">
      <c r="D9816" s="15"/>
    </row>
    <row r="9817" spans="4:4" x14ac:dyDescent="0.35">
      <c r="D9817" s="15"/>
    </row>
    <row r="9818" spans="4:4" x14ac:dyDescent="0.35">
      <c r="D9818" s="15"/>
    </row>
    <row r="9819" spans="4:4" x14ac:dyDescent="0.35">
      <c r="D9819" s="15"/>
    </row>
    <row r="9820" spans="4:4" x14ac:dyDescent="0.35">
      <c r="D9820" s="15"/>
    </row>
    <row r="9821" spans="4:4" x14ac:dyDescent="0.35">
      <c r="D9821" s="15"/>
    </row>
    <row r="9822" spans="4:4" x14ac:dyDescent="0.35">
      <c r="D9822" s="15"/>
    </row>
    <row r="9823" spans="4:4" x14ac:dyDescent="0.35">
      <c r="D9823" s="15"/>
    </row>
    <row r="9824" spans="4:4" x14ac:dyDescent="0.35">
      <c r="D9824" s="15"/>
    </row>
    <row r="9825" spans="4:4" x14ac:dyDescent="0.35">
      <c r="D9825" s="15"/>
    </row>
    <row r="9826" spans="4:4" x14ac:dyDescent="0.35">
      <c r="D9826" s="15"/>
    </row>
    <row r="9827" spans="4:4" x14ac:dyDescent="0.35">
      <c r="D9827" s="15"/>
    </row>
    <row r="9828" spans="4:4" x14ac:dyDescent="0.35">
      <c r="D9828" s="15"/>
    </row>
    <row r="9829" spans="4:4" x14ac:dyDescent="0.35">
      <c r="D9829" s="15"/>
    </row>
    <row r="9830" spans="4:4" x14ac:dyDescent="0.35">
      <c r="D9830" s="15"/>
    </row>
    <row r="9831" spans="4:4" x14ac:dyDescent="0.35">
      <c r="D9831" s="15"/>
    </row>
    <row r="9832" spans="4:4" x14ac:dyDescent="0.35">
      <c r="D9832" s="15"/>
    </row>
    <row r="9833" spans="4:4" x14ac:dyDescent="0.35">
      <c r="D9833" s="15"/>
    </row>
    <row r="9834" spans="4:4" x14ac:dyDescent="0.35">
      <c r="D9834" s="15"/>
    </row>
    <row r="9835" spans="4:4" x14ac:dyDescent="0.35">
      <c r="D9835" s="15"/>
    </row>
    <row r="9836" spans="4:4" x14ac:dyDescent="0.35">
      <c r="D9836" s="15"/>
    </row>
    <row r="9837" spans="4:4" x14ac:dyDescent="0.35">
      <c r="D9837" s="15"/>
    </row>
    <row r="9838" spans="4:4" x14ac:dyDescent="0.35">
      <c r="D9838" s="15"/>
    </row>
    <row r="9839" spans="4:4" x14ac:dyDescent="0.35">
      <c r="D9839" s="15"/>
    </row>
    <row r="9840" spans="4:4" x14ac:dyDescent="0.35">
      <c r="D9840" s="15"/>
    </row>
    <row r="9841" spans="4:4" x14ac:dyDescent="0.35">
      <c r="D9841" s="15"/>
    </row>
    <row r="9842" spans="4:4" x14ac:dyDescent="0.35">
      <c r="D9842" s="15"/>
    </row>
    <row r="9843" spans="4:4" x14ac:dyDescent="0.35">
      <c r="D9843" s="15"/>
    </row>
    <row r="9844" spans="4:4" x14ac:dyDescent="0.35">
      <c r="D9844" s="15"/>
    </row>
    <row r="9845" spans="4:4" x14ac:dyDescent="0.35">
      <c r="D9845" s="15"/>
    </row>
    <row r="9846" spans="4:4" x14ac:dyDescent="0.35">
      <c r="D9846" s="15"/>
    </row>
    <row r="9847" spans="4:4" x14ac:dyDescent="0.35">
      <c r="D9847" s="15"/>
    </row>
    <row r="9848" spans="4:4" x14ac:dyDescent="0.35">
      <c r="D9848" s="15"/>
    </row>
    <row r="9849" spans="4:4" x14ac:dyDescent="0.35">
      <c r="D9849" s="15"/>
    </row>
    <row r="9850" spans="4:4" x14ac:dyDescent="0.35">
      <c r="D9850" s="15"/>
    </row>
    <row r="9851" spans="4:4" x14ac:dyDescent="0.35">
      <c r="D9851" s="15"/>
    </row>
    <row r="9852" spans="4:4" x14ac:dyDescent="0.35">
      <c r="D9852" s="15"/>
    </row>
    <row r="9853" spans="4:4" x14ac:dyDescent="0.35">
      <c r="D9853" s="15"/>
    </row>
    <row r="9854" spans="4:4" x14ac:dyDescent="0.35">
      <c r="D9854" s="15"/>
    </row>
    <row r="9855" spans="4:4" x14ac:dyDescent="0.35">
      <c r="D9855" s="15"/>
    </row>
    <row r="9856" spans="4:4" x14ac:dyDescent="0.35">
      <c r="D9856" s="15"/>
    </row>
    <row r="9857" spans="4:4" x14ac:dyDescent="0.35">
      <c r="D9857" s="15"/>
    </row>
    <row r="9858" spans="4:4" x14ac:dyDescent="0.35">
      <c r="D9858" s="15"/>
    </row>
    <row r="9859" spans="4:4" x14ac:dyDescent="0.35">
      <c r="D9859" s="15"/>
    </row>
    <row r="9860" spans="4:4" x14ac:dyDescent="0.35">
      <c r="D9860" s="15"/>
    </row>
    <row r="9861" spans="4:4" x14ac:dyDescent="0.35">
      <c r="D9861" s="15"/>
    </row>
    <row r="9862" spans="4:4" x14ac:dyDescent="0.35">
      <c r="D9862" s="15"/>
    </row>
    <row r="9863" spans="4:4" x14ac:dyDescent="0.35">
      <c r="D9863" s="15"/>
    </row>
    <row r="9864" spans="4:4" x14ac:dyDescent="0.35">
      <c r="D9864" s="15"/>
    </row>
    <row r="9865" spans="4:4" x14ac:dyDescent="0.35">
      <c r="D9865" s="15"/>
    </row>
    <row r="9866" spans="4:4" x14ac:dyDescent="0.35">
      <c r="D9866" s="15"/>
    </row>
    <row r="9867" spans="4:4" x14ac:dyDescent="0.35">
      <c r="D9867" s="15"/>
    </row>
    <row r="9868" spans="4:4" x14ac:dyDescent="0.35">
      <c r="D9868" s="15"/>
    </row>
    <row r="9869" spans="4:4" x14ac:dyDescent="0.35">
      <c r="D9869" s="15"/>
    </row>
    <row r="9870" spans="4:4" x14ac:dyDescent="0.35">
      <c r="D9870" s="15"/>
    </row>
    <row r="9871" spans="4:4" x14ac:dyDescent="0.35">
      <c r="D9871" s="15"/>
    </row>
    <row r="9872" spans="4:4" x14ac:dyDescent="0.35">
      <c r="D9872" s="15"/>
    </row>
    <row r="9873" spans="4:4" x14ac:dyDescent="0.35">
      <c r="D9873" s="15"/>
    </row>
    <row r="9874" spans="4:4" x14ac:dyDescent="0.35">
      <c r="D9874" s="15"/>
    </row>
    <row r="9875" spans="4:4" x14ac:dyDescent="0.35">
      <c r="D9875" s="15"/>
    </row>
    <row r="9876" spans="4:4" x14ac:dyDescent="0.35">
      <c r="D9876" s="15"/>
    </row>
    <row r="9877" spans="4:4" x14ac:dyDescent="0.35">
      <c r="D9877" s="15"/>
    </row>
    <row r="9878" spans="4:4" x14ac:dyDescent="0.35">
      <c r="D9878" s="15"/>
    </row>
    <row r="9879" spans="4:4" x14ac:dyDescent="0.35">
      <c r="D9879" s="15"/>
    </row>
    <row r="9880" spans="4:4" x14ac:dyDescent="0.35">
      <c r="D9880" s="15"/>
    </row>
    <row r="9881" spans="4:4" x14ac:dyDescent="0.35">
      <c r="D9881" s="15"/>
    </row>
    <row r="9882" spans="4:4" x14ac:dyDescent="0.35">
      <c r="D9882" s="15"/>
    </row>
    <row r="9883" spans="4:4" x14ac:dyDescent="0.35">
      <c r="D9883" s="15"/>
    </row>
    <row r="9884" spans="4:4" x14ac:dyDescent="0.35">
      <c r="D9884" s="15"/>
    </row>
    <row r="9885" spans="4:4" x14ac:dyDescent="0.35">
      <c r="D9885" s="15"/>
    </row>
    <row r="9886" spans="4:4" x14ac:dyDescent="0.35">
      <c r="D9886" s="15"/>
    </row>
    <row r="9887" spans="4:4" x14ac:dyDescent="0.35">
      <c r="D9887" s="15"/>
    </row>
    <row r="9888" spans="4:4" x14ac:dyDescent="0.35">
      <c r="D9888" s="15"/>
    </row>
    <row r="9889" spans="4:4" x14ac:dyDescent="0.35">
      <c r="D9889" s="15"/>
    </row>
    <row r="9890" spans="4:4" x14ac:dyDescent="0.35">
      <c r="D9890" s="15"/>
    </row>
    <row r="9891" spans="4:4" x14ac:dyDescent="0.35">
      <c r="D9891" s="15"/>
    </row>
    <row r="9892" spans="4:4" x14ac:dyDescent="0.35">
      <c r="D9892" s="15"/>
    </row>
    <row r="9893" spans="4:4" x14ac:dyDescent="0.35">
      <c r="D9893" s="15"/>
    </row>
    <row r="9894" spans="4:4" x14ac:dyDescent="0.35">
      <c r="D9894" s="15"/>
    </row>
    <row r="9895" spans="4:4" x14ac:dyDescent="0.35">
      <c r="D9895" s="15"/>
    </row>
    <row r="9896" spans="4:4" x14ac:dyDescent="0.35">
      <c r="D9896" s="15"/>
    </row>
    <row r="9897" spans="4:4" x14ac:dyDescent="0.35">
      <c r="D9897" s="15"/>
    </row>
    <row r="9898" spans="4:4" x14ac:dyDescent="0.35">
      <c r="D9898" s="15"/>
    </row>
    <row r="9899" spans="4:4" x14ac:dyDescent="0.35">
      <c r="D9899" s="15"/>
    </row>
    <row r="9900" spans="4:4" x14ac:dyDescent="0.35">
      <c r="D9900" s="15"/>
    </row>
    <row r="9901" spans="4:4" x14ac:dyDescent="0.35">
      <c r="D9901" s="15"/>
    </row>
    <row r="9902" spans="4:4" x14ac:dyDescent="0.35">
      <c r="D9902" s="15"/>
    </row>
    <row r="9903" spans="4:4" x14ac:dyDescent="0.35">
      <c r="D9903" s="15"/>
    </row>
    <row r="9904" spans="4:4" x14ac:dyDescent="0.35">
      <c r="D9904" s="15"/>
    </row>
    <row r="9905" spans="4:4" x14ac:dyDescent="0.35">
      <c r="D9905" s="15"/>
    </row>
    <row r="9906" spans="4:4" x14ac:dyDescent="0.35">
      <c r="D9906" s="15"/>
    </row>
    <row r="9907" spans="4:4" x14ac:dyDescent="0.35">
      <c r="D9907" s="15"/>
    </row>
    <row r="9908" spans="4:4" x14ac:dyDescent="0.35">
      <c r="D9908" s="15"/>
    </row>
    <row r="9909" spans="4:4" x14ac:dyDescent="0.35">
      <c r="D9909" s="15"/>
    </row>
    <row r="9910" spans="4:4" x14ac:dyDescent="0.35">
      <c r="D9910" s="15"/>
    </row>
    <row r="9911" spans="4:4" x14ac:dyDescent="0.35">
      <c r="D9911" s="15"/>
    </row>
    <row r="9912" spans="4:4" x14ac:dyDescent="0.35">
      <c r="D9912" s="15"/>
    </row>
    <row r="9913" spans="4:4" x14ac:dyDescent="0.35">
      <c r="D9913" s="15"/>
    </row>
    <row r="9914" spans="4:4" x14ac:dyDescent="0.35">
      <c r="D9914" s="15"/>
    </row>
    <row r="9915" spans="4:4" x14ac:dyDescent="0.35">
      <c r="D9915" s="15"/>
    </row>
    <row r="9916" spans="4:4" x14ac:dyDescent="0.35">
      <c r="D9916" s="15"/>
    </row>
    <row r="9917" spans="4:4" x14ac:dyDescent="0.35">
      <c r="D9917" s="15"/>
    </row>
    <row r="9918" spans="4:4" x14ac:dyDescent="0.35">
      <c r="D9918" s="15"/>
    </row>
    <row r="9919" spans="4:4" x14ac:dyDescent="0.35">
      <c r="D9919" s="15"/>
    </row>
    <row r="9920" spans="4:4" x14ac:dyDescent="0.35">
      <c r="D9920" s="15"/>
    </row>
    <row r="9921" spans="4:4" x14ac:dyDescent="0.35">
      <c r="D9921" s="15"/>
    </row>
    <row r="9922" spans="4:4" x14ac:dyDescent="0.35">
      <c r="D9922" s="15"/>
    </row>
    <row r="9923" spans="4:4" x14ac:dyDescent="0.35">
      <c r="D9923" s="15"/>
    </row>
    <row r="9924" spans="4:4" x14ac:dyDescent="0.35">
      <c r="D9924" s="15"/>
    </row>
    <row r="9925" spans="4:4" x14ac:dyDescent="0.35">
      <c r="D9925" s="15"/>
    </row>
    <row r="9926" spans="4:4" x14ac:dyDescent="0.35">
      <c r="D9926" s="15"/>
    </row>
    <row r="9927" spans="4:4" x14ac:dyDescent="0.35">
      <c r="D9927" s="15"/>
    </row>
    <row r="9928" spans="4:4" x14ac:dyDescent="0.35">
      <c r="D9928" s="15"/>
    </row>
    <row r="9929" spans="4:4" x14ac:dyDescent="0.35">
      <c r="D9929" s="15"/>
    </row>
    <row r="9930" spans="4:4" x14ac:dyDescent="0.35">
      <c r="D9930" s="15"/>
    </row>
    <row r="9931" spans="4:4" x14ac:dyDescent="0.35">
      <c r="D9931" s="15"/>
    </row>
    <row r="9932" spans="4:4" x14ac:dyDescent="0.35">
      <c r="D9932" s="15"/>
    </row>
    <row r="9933" spans="4:4" x14ac:dyDescent="0.35">
      <c r="D9933" s="15"/>
    </row>
    <row r="9934" spans="4:4" x14ac:dyDescent="0.35">
      <c r="D9934" s="15"/>
    </row>
    <row r="9935" spans="4:4" x14ac:dyDescent="0.35">
      <c r="D9935" s="15"/>
    </row>
    <row r="9936" spans="4:4" x14ac:dyDescent="0.35">
      <c r="D9936" s="15"/>
    </row>
    <row r="9937" spans="4:4" x14ac:dyDescent="0.35">
      <c r="D9937" s="15"/>
    </row>
    <row r="9938" spans="4:4" x14ac:dyDescent="0.35">
      <c r="D9938" s="15"/>
    </row>
    <row r="9939" spans="4:4" x14ac:dyDescent="0.35">
      <c r="D9939" s="15"/>
    </row>
    <row r="9940" spans="4:4" x14ac:dyDescent="0.35">
      <c r="D9940" s="15"/>
    </row>
    <row r="9941" spans="4:4" x14ac:dyDescent="0.35">
      <c r="D9941" s="15"/>
    </row>
    <row r="9942" spans="4:4" x14ac:dyDescent="0.35">
      <c r="D9942" s="15"/>
    </row>
    <row r="9943" spans="4:4" x14ac:dyDescent="0.35">
      <c r="D9943" s="15"/>
    </row>
    <row r="9944" spans="4:4" x14ac:dyDescent="0.35">
      <c r="D9944" s="15"/>
    </row>
    <row r="9945" spans="4:4" x14ac:dyDescent="0.35">
      <c r="D9945" s="15"/>
    </row>
    <row r="9946" spans="4:4" x14ac:dyDescent="0.35">
      <c r="D9946" s="15"/>
    </row>
    <row r="9947" spans="4:4" x14ac:dyDescent="0.35">
      <c r="D9947" s="15"/>
    </row>
    <row r="9948" spans="4:4" x14ac:dyDescent="0.35">
      <c r="D9948" s="15"/>
    </row>
    <row r="9949" spans="4:4" x14ac:dyDescent="0.35">
      <c r="D9949" s="15"/>
    </row>
    <row r="9950" spans="4:4" x14ac:dyDescent="0.35">
      <c r="D9950" s="15"/>
    </row>
    <row r="9951" spans="4:4" x14ac:dyDescent="0.35">
      <c r="D9951" s="15"/>
    </row>
    <row r="9952" spans="4:4" x14ac:dyDescent="0.35">
      <c r="D9952" s="15"/>
    </row>
    <row r="9953" spans="4:4" x14ac:dyDescent="0.35">
      <c r="D9953" s="15"/>
    </row>
    <row r="9954" spans="4:4" x14ac:dyDescent="0.35">
      <c r="D9954" s="15"/>
    </row>
    <row r="9955" spans="4:4" x14ac:dyDescent="0.35">
      <c r="D9955" s="15"/>
    </row>
    <row r="9956" spans="4:4" x14ac:dyDescent="0.35">
      <c r="D9956" s="15"/>
    </row>
    <row r="9957" spans="4:4" x14ac:dyDescent="0.35">
      <c r="D9957" s="15"/>
    </row>
    <row r="9958" spans="4:4" x14ac:dyDescent="0.35">
      <c r="D9958" s="15"/>
    </row>
    <row r="9959" spans="4:4" x14ac:dyDescent="0.35">
      <c r="D9959" s="15"/>
    </row>
    <row r="9960" spans="4:4" x14ac:dyDescent="0.35">
      <c r="D9960" s="15"/>
    </row>
    <row r="9961" spans="4:4" x14ac:dyDescent="0.35">
      <c r="D9961" s="15"/>
    </row>
    <row r="9962" spans="4:4" x14ac:dyDescent="0.35">
      <c r="D9962" s="15"/>
    </row>
    <row r="9963" spans="4:4" x14ac:dyDescent="0.35">
      <c r="D9963" s="15"/>
    </row>
    <row r="9964" spans="4:4" x14ac:dyDescent="0.35">
      <c r="D9964" s="15"/>
    </row>
    <row r="9965" spans="4:4" x14ac:dyDescent="0.35">
      <c r="D9965" s="15"/>
    </row>
    <row r="9966" spans="4:4" x14ac:dyDescent="0.35">
      <c r="D9966" s="15"/>
    </row>
    <row r="9967" spans="4:4" x14ac:dyDescent="0.35">
      <c r="D9967" s="15"/>
    </row>
    <row r="9968" spans="4:4" x14ac:dyDescent="0.35">
      <c r="D9968" s="15"/>
    </row>
    <row r="9969" spans="4:4" x14ac:dyDescent="0.35">
      <c r="D9969" s="15"/>
    </row>
    <row r="9970" spans="4:4" x14ac:dyDescent="0.35">
      <c r="D9970" s="15"/>
    </row>
    <row r="9971" spans="4:4" x14ac:dyDescent="0.35">
      <c r="D9971" s="15"/>
    </row>
    <row r="9972" spans="4:4" x14ac:dyDescent="0.35">
      <c r="D9972" s="15"/>
    </row>
    <row r="9973" spans="4:4" x14ac:dyDescent="0.35">
      <c r="D9973" s="15"/>
    </row>
    <row r="9974" spans="4:4" x14ac:dyDescent="0.35">
      <c r="D9974" s="15"/>
    </row>
    <row r="9975" spans="4:4" x14ac:dyDescent="0.35">
      <c r="D9975" s="15"/>
    </row>
    <row r="9976" spans="4:4" x14ac:dyDescent="0.35">
      <c r="D9976" s="15"/>
    </row>
    <row r="9977" spans="4:4" x14ac:dyDescent="0.35">
      <c r="D9977" s="15"/>
    </row>
    <row r="9978" spans="4:4" x14ac:dyDescent="0.35">
      <c r="D9978" s="15"/>
    </row>
    <row r="9979" spans="4:4" x14ac:dyDescent="0.35">
      <c r="D9979" s="15"/>
    </row>
    <row r="9980" spans="4:4" x14ac:dyDescent="0.35">
      <c r="D9980" s="15"/>
    </row>
    <row r="9981" spans="4:4" x14ac:dyDescent="0.35">
      <c r="D9981" s="15"/>
    </row>
    <row r="9982" spans="4:4" x14ac:dyDescent="0.35">
      <c r="D9982" s="15"/>
    </row>
    <row r="9983" spans="4:4" x14ac:dyDescent="0.35">
      <c r="D9983" s="15"/>
    </row>
    <row r="9984" spans="4:4" x14ac:dyDescent="0.35">
      <c r="D9984" s="15"/>
    </row>
    <row r="9985" spans="4:4" x14ac:dyDescent="0.35">
      <c r="D9985" s="15"/>
    </row>
    <row r="9986" spans="4:4" x14ac:dyDescent="0.35">
      <c r="D9986" s="15"/>
    </row>
    <row r="9987" spans="4:4" x14ac:dyDescent="0.35">
      <c r="D9987" s="15"/>
    </row>
    <row r="9988" spans="4:4" x14ac:dyDescent="0.35">
      <c r="D9988" s="15"/>
    </row>
    <row r="9989" spans="4:4" x14ac:dyDescent="0.35">
      <c r="D9989" s="15"/>
    </row>
    <row r="9990" spans="4:4" x14ac:dyDescent="0.35">
      <c r="D9990" s="15"/>
    </row>
    <row r="9991" spans="4:4" x14ac:dyDescent="0.35">
      <c r="D9991" s="15"/>
    </row>
    <row r="9992" spans="4:4" x14ac:dyDescent="0.35">
      <c r="D9992" s="15"/>
    </row>
    <row r="9993" spans="4:4" x14ac:dyDescent="0.35">
      <c r="D9993" s="15"/>
    </row>
    <row r="9994" spans="4:4" x14ac:dyDescent="0.35">
      <c r="D9994" s="15"/>
    </row>
    <row r="9995" spans="4:4" x14ac:dyDescent="0.35">
      <c r="D9995" s="15"/>
    </row>
    <row r="9996" spans="4:4" x14ac:dyDescent="0.35">
      <c r="D9996" s="15"/>
    </row>
    <row r="9997" spans="4:4" x14ac:dyDescent="0.35">
      <c r="D9997" s="15"/>
    </row>
    <row r="9998" spans="4:4" x14ac:dyDescent="0.35">
      <c r="D9998" s="15"/>
    </row>
    <row r="9999" spans="4:4" x14ac:dyDescent="0.35">
      <c r="D9999" s="15"/>
    </row>
    <row r="10000" spans="4:4" x14ac:dyDescent="0.35">
      <c r="D10000" s="15"/>
    </row>
    <row r="10001" spans="4:4" x14ac:dyDescent="0.35">
      <c r="D10001" s="15"/>
    </row>
    <row r="10002" spans="4:4" x14ac:dyDescent="0.35">
      <c r="D10002" s="15"/>
    </row>
    <row r="10003" spans="4:4" x14ac:dyDescent="0.35">
      <c r="D10003" s="15"/>
    </row>
    <row r="10004" spans="4:4" x14ac:dyDescent="0.35">
      <c r="D10004" s="15"/>
    </row>
    <row r="10005" spans="4:4" x14ac:dyDescent="0.35">
      <c r="D10005" s="15"/>
    </row>
    <row r="10006" spans="4:4" x14ac:dyDescent="0.35">
      <c r="D10006" s="15"/>
    </row>
    <row r="10007" spans="4:4" x14ac:dyDescent="0.35">
      <c r="D10007" s="15"/>
    </row>
    <row r="10008" spans="4:4" x14ac:dyDescent="0.35">
      <c r="D10008" s="15"/>
    </row>
    <row r="10009" spans="4:4" x14ac:dyDescent="0.35">
      <c r="D10009" s="15"/>
    </row>
    <row r="10010" spans="4:4" x14ac:dyDescent="0.35">
      <c r="D10010" s="15"/>
    </row>
    <row r="10011" spans="4:4" x14ac:dyDescent="0.35">
      <c r="D10011" s="15"/>
    </row>
    <row r="10012" spans="4:4" x14ac:dyDescent="0.35">
      <c r="D10012" s="15"/>
    </row>
    <row r="10013" spans="4:4" x14ac:dyDescent="0.35">
      <c r="D10013" s="15"/>
    </row>
    <row r="10014" spans="4:4" x14ac:dyDescent="0.35">
      <c r="D10014" s="15"/>
    </row>
    <row r="10015" spans="4:4" x14ac:dyDescent="0.35">
      <c r="D10015" s="15"/>
    </row>
    <row r="10016" spans="4:4" x14ac:dyDescent="0.35">
      <c r="D10016" s="15"/>
    </row>
    <row r="10017" spans="4:4" x14ac:dyDescent="0.35">
      <c r="D10017" s="15"/>
    </row>
    <row r="10018" spans="4:4" x14ac:dyDescent="0.35">
      <c r="D10018" s="15"/>
    </row>
    <row r="10019" spans="4:4" x14ac:dyDescent="0.35">
      <c r="D10019" s="15"/>
    </row>
    <row r="10020" spans="4:4" x14ac:dyDescent="0.35">
      <c r="D10020" s="15"/>
    </row>
    <row r="10021" spans="4:4" x14ac:dyDescent="0.35">
      <c r="D10021" s="15"/>
    </row>
    <row r="10022" spans="4:4" x14ac:dyDescent="0.35">
      <c r="D10022" s="15"/>
    </row>
    <row r="10023" spans="4:4" x14ac:dyDescent="0.35">
      <c r="D10023" s="15"/>
    </row>
    <row r="10024" spans="4:4" x14ac:dyDescent="0.35">
      <c r="D10024" s="15"/>
    </row>
    <row r="10025" spans="4:4" x14ac:dyDescent="0.35">
      <c r="D10025" s="15"/>
    </row>
    <row r="10026" spans="4:4" x14ac:dyDescent="0.35">
      <c r="D10026" s="15"/>
    </row>
    <row r="10027" spans="4:4" x14ac:dyDescent="0.35">
      <c r="D10027" s="15"/>
    </row>
    <row r="10028" spans="4:4" x14ac:dyDescent="0.35">
      <c r="D10028" s="15"/>
    </row>
    <row r="10029" spans="4:4" x14ac:dyDescent="0.35">
      <c r="D10029" s="15"/>
    </row>
    <row r="10030" spans="4:4" x14ac:dyDescent="0.35">
      <c r="D10030" s="15"/>
    </row>
    <row r="10031" spans="4:4" x14ac:dyDescent="0.35">
      <c r="D10031" s="15"/>
    </row>
    <row r="10032" spans="4:4" x14ac:dyDescent="0.35">
      <c r="D10032" s="15"/>
    </row>
    <row r="10033" spans="4:4" x14ac:dyDescent="0.35">
      <c r="D10033" s="15"/>
    </row>
    <row r="10034" spans="4:4" x14ac:dyDescent="0.35">
      <c r="D10034" s="15"/>
    </row>
    <row r="10035" spans="4:4" x14ac:dyDescent="0.35">
      <c r="D10035" s="15"/>
    </row>
    <row r="10036" spans="4:4" x14ac:dyDescent="0.35">
      <c r="D10036" s="15"/>
    </row>
    <row r="10037" spans="4:4" x14ac:dyDescent="0.35">
      <c r="D10037" s="15"/>
    </row>
    <row r="10038" spans="4:4" x14ac:dyDescent="0.35">
      <c r="D10038" s="15"/>
    </row>
    <row r="10039" spans="4:4" x14ac:dyDescent="0.35">
      <c r="D10039" s="15"/>
    </row>
    <row r="10040" spans="4:4" x14ac:dyDescent="0.35">
      <c r="D10040" s="15"/>
    </row>
    <row r="10041" spans="4:4" x14ac:dyDescent="0.35">
      <c r="D10041" s="15"/>
    </row>
    <row r="10042" spans="4:4" x14ac:dyDescent="0.35">
      <c r="D10042" s="15"/>
    </row>
    <row r="10043" spans="4:4" x14ac:dyDescent="0.35">
      <c r="D10043" s="15"/>
    </row>
    <row r="10044" spans="4:4" x14ac:dyDescent="0.35">
      <c r="D10044" s="15"/>
    </row>
    <row r="10045" spans="4:4" x14ac:dyDescent="0.35">
      <c r="D10045" s="15"/>
    </row>
    <row r="10046" spans="4:4" x14ac:dyDescent="0.35">
      <c r="D10046" s="15"/>
    </row>
    <row r="10047" spans="4:4" x14ac:dyDescent="0.35">
      <c r="D10047" s="15"/>
    </row>
    <row r="10048" spans="4:4" x14ac:dyDescent="0.35">
      <c r="D10048" s="15"/>
    </row>
    <row r="10049" spans="4:4" x14ac:dyDescent="0.35">
      <c r="D10049" s="15"/>
    </row>
    <row r="10050" spans="4:4" x14ac:dyDescent="0.35">
      <c r="D10050" s="15"/>
    </row>
    <row r="10051" spans="4:4" x14ac:dyDescent="0.35">
      <c r="D10051" s="15"/>
    </row>
    <row r="10052" spans="4:4" x14ac:dyDescent="0.35">
      <c r="D10052" s="15"/>
    </row>
    <row r="10053" spans="4:4" x14ac:dyDescent="0.35">
      <c r="D10053" s="15"/>
    </row>
    <row r="10054" spans="4:4" x14ac:dyDescent="0.35">
      <c r="D10054" s="15"/>
    </row>
    <row r="10055" spans="4:4" x14ac:dyDescent="0.35">
      <c r="D10055" s="15"/>
    </row>
    <row r="10056" spans="4:4" x14ac:dyDescent="0.35">
      <c r="D10056" s="15"/>
    </row>
    <row r="10057" spans="4:4" x14ac:dyDescent="0.35">
      <c r="D10057" s="15"/>
    </row>
    <row r="10058" spans="4:4" x14ac:dyDescent="0.35">
      <c r="D10058" s="15"/>
    </row>
    <row r="10059" spans="4:4" x14ac:dyDescent="0.35">
      <c r="D10059" s="15"/>
    </row>
    <row r="10060" spans="4:4" x14ac:dyDescent="0.35">
      <c r="D10060" s="15"/>
    </row>
    <row r="10061" spans="4:4" x14ac:dyDescent="0.35">
      <c r="D10061" s="15"/>
    </row>
    <row r="10062" spans="4:4" x14ac:dyDescent="0.35">
      <c r="D10062" s="15"/>
    </row>
    <row r="10063" spans="4:4" x14ac:dyDescent="0.35">
      <c r="D10063" s="15"/>
    </row>
    <row r="10064" spans="4:4" x14ac:dyDescent="0.35">
      <c r="D10064" s="15"/>
    </row>
    <row r="10065" spans="4:4" x14ac:dyDescent="0.35">
      <c r="D10065" s="15"/>
    </row>
    <row r="10066" spans="4:4" x14ac:dyDescent="0.35">
      <c r="D10066" s="15"/>
    </row>
    <row r="10067" spans="4:4" x14ac:dyDescent="0.35">
      <c r="D10067" s="15"/>
    </row>
    <row r="10068" spans="4:4" x14ac:dyDescent="0.35">
      <c r="D10068" s="15"/>
    </row>
    <row r="10069" spans="4:4" x14ac:dyDescent="0.35">
      <c r="D10069" s="15"/>
    </row>
    <row r="10070" spans="4:4" x14ac:dyDescent="0.35">
      <c r="D10070" s="15"/>
    </row>
    <row r="10071" spans="4:4" x14ac:dyDescent="0.35">
      <c r="D10071" s="15"/>
    </row>
    <row r="10072" spans="4:4" x14ac:dyDescent="0.35">
      <c r="D10072" s="15"/>
    </row>
    <row r="10073" spans="4:4" x14ac:dyDescent="0.35">
      <c r="D10073" s="15"/>
    </row>
    <row r="10074" spans="4:4" x14ac:dyDescent="0.35">
      <c r="D10074" s="15"/>
    </row>
    <row r="10075" spans="4:4" x14ac:dyDescent="0.35">
      <c r="D10075" s="15"/>
    </row>
    <row r="10076" spans="4:4" x14ac:dyDescent="0.35">
      <c r="D10076" s="15"/>
    </row>
    <row r="10077" spans="4:4" x14ac:dyDescent="0.35">
      <c r="D10077" s="15"/>
    </row>
    <row r="10078" spans="4:4" x14ac:dyDescent="0.35">
      <c r="D10078" s="15"/>
    </row>
    <row r="10079" spans="4:4" x14ac:dyDescent="0.35">
      <c r="D10079" s="15"/>
    </row>
    <row r="10080" spans="4:4" x14ac:dyDescent="0.35">
      <c r="D10080" s="15"/>
    </row>
    <row r="10081" spans="4:4" x14ac:dyDescent="0.35">
      <c r="D10081" s="15"/>
    </row>
    <row r="10082" spans="4:4" x14ac:dyDescent="0.35">
      <c r="D10082" s="15"/>
    </row>
    <row r="10083" spans="4:4" x14ac:dyDescent="0.35">
      <c r="D10083" s="15"/>
    </row>
    <row r="10084" spans="4:4" x14ac:dyDescent="0.35">
      <c r="D10084" s="15"/>
    </row>
    <row r="10085" spans="4:4" x14ac:dyDescent="0.35">
      <c r="D10085" s="15"/>
    </row>
    <row r="10086" spans="4:4" x14ac:dyDescent="0.35">
      <c r="D10086" s="15"/>
    </row>
    <row r="10087" spans="4:4" x14ac:dyDescent="0.35">
      <c r="D10087" s="15"/>
    </row>
    <row r="10088" spans="4:4" x14ac:dyDescent="0.35">
      <c r="D10088" s="15"/>
    </row>
    <row r="10089" spans="4:4" x14ac:dyDescent="0.35">
      <c r="D10089" s="15"/>
    </row>
    <row r="10090" spans="4:4" x14ac:dyDescent="0.35">
      <c r="D10090" s="15"/>
    </row>
    <row r="10091" spans="4:4" x14ac:dyDescent="0.35">
      <c r="D10091" s="15"/>
    </row>
    <row r="10092" spans="4:4" x14ac:dyDescent="0.35">
      <c r="D10092" s="15"/>
    </row>
    <row r="10093" spans="4:4" x14ac:dyDescent="0.35">
      <c r="D10093" s="15"/>
    </row>
    <row r="10094" spans="4:4" x14ac:dyDescent="0.35">
      <c r="D10094" s="15"/>
    </row>
    <row r="10095" spans="4:4" x14ac:dyDescent="0.35">
      <c r="D10095" s="15"/>
    </row>
    <row r="10096" spans="4:4" x14ac:dyDescent="0.35">
      <c r="D10096" s="15"/>
    </row>
    <row r="10097" spans="4:4" x14ac:dyDescent="0.35">
      <c r="D10097" s="15"/>
    </row>
    <row r="10098" spans="4:4" x14ac:dyDescent="0.35">
      <c r="D10098" s="15"/>
    </row>
    <row r="10099" spans="4:4" x14ac:dyDescent="0.35">
      <c r="D10099" s="15"/>
    </row>
    <row r="10100" spans="4:4" x14ac:dyDescent="0.35">
      <c r="D10100" s="15"/>
    </row>
    <row r="10101" spans="4:4" x14ac:dyDescent="0.35">
      <c r="D10101" s="15"/>
    </row>
    <row r="10102" spans="4:4" x14ac:dyDescent="0.35">
      <c r="D10102" s="15"/>
    </row>
    <row r="10103" spans="4:4" x14ac:dyDescent="0.35">
      <c r="D10103" s="15"/>
    </row>
    <row r="10104" spans="4:4" x14ac:dyDescent="0.35">
      <c r="D10104" s="15"/>
    </row>
    <row r="10105" spans="4:4" x14ac:dyDescent="0.35">
      <c r="D10105" s="15"/>
    </row>
    <row r="10106" spans="4:4" x14ac:dyDescent="0.35">
      <c r="D10106" s="15"/>
    </row>
    <row r="10107" spans="4:4" x14ac:dyDescent="0.35">
      <c r="D10107" s="15"/>
    </row>
    <row r="10108" spans="4:4" x14ac:dyDescent="0.35">
      <c r="D10108" s="15"/>
    </row>
    <row r="10109" spans="4:4" x14ac:dyDescent="0.35">
      <c r="D10109" s="15"/>
    </row>
    <row r="10110" spans="4:4" x14ac:dyDescent="0.35">
      <c r="D10110" s="15"/>
    </row>
    <row r="10111" spans="4:4" x14ac:dyDescent="0.35">
      <c r="D10111" s="15"/>
    </row>
    <row r="10112" spans="4:4" x14ac:dyDescent="0.35">
      <c r="D10112" s="15"/>
    </row>
    <row r="10113" spans="4:4" x14ac:dyDescent="0.35">
      <c r="D10113" s="15"/>
    </row>
    <row r="10114" spans="4:4" x14ac:dyDescent="0.35">
      <c r="D10114" s="15"/>
    </row>
    <row r="10115" spans="4:4" x14ac:dyDescent="0.35">
      <c r="D10115" s="15"/>
    </row>
    <row r="10116" spans="4:4" x14ac:dyDescent="0.35">
      <c r="D10116" s="15"/>
    </row>
    <row r="10117" spans="4:4" x14ac:dyDescent="0.35">
      <c r="D10117" s="15"/>
    </row>
    <row r="10118" spans="4:4" x14ac:dyDescent="0.35">
      <c r="D10118" s="15"/>
    </row>
    <row r="10119" spans="4:4" x14ac:dyDescent="0.35">
      <c r="D10119" s="15"/>
    </row>
    <row r="10120" spans="4:4" x14ac:dyDescent="0.35">
      <c r="D10120" s="15"/>
    </row>
    <row r="10121" spans="4:4" x14ac:dyDescent="0.35">
      <c r="D10121" s="15"/>
    </row>
    <row r="10122" spans="4:4" x14ac:dyDescent="0.35">
      <c r="D10122" s="15"/>
    </row>
    <row r="10123" spans="4:4" x14ac:dyDescent="0.35">
      <c r="D10123" s="15"/>
    </row>
    <row r="10124" spans="4:4" x14ac:dyDescent="0.35">
      <c r="D10124" s="15"/>
    </row>
    <row r="10125" spans="4:4" x14ac:dyDescent="0.35">
      <c r="D10125" s="15"/>
    </row>
    <row r="10126" spans="4:4" x14ac:dyDescent="0.35">
      <c r="D10126" s="15"/>
    </row>
    <row r="10127" spans="4:4" x14ac:dyDescent="0.35">
      <c r="D10127" s="15"/>
    </row>
    <row r="10128" spans="4:4" x14ac:dyDescent="0.35">
      <c r="D10128" s="15"/>
    </row>
    <row r="10129" spans="4:4" x14ac:dyDescent="0.35">
      <c r="D10129" s="15"/>
    </row>
    <row r="10130" spans="4:4" x14ac:dyDescent="0.35">
      <c r="D10130" s="15"/>
    </row>
    <row r="10131" spans="4:4" x14ac:dyDescent="0.35">
      <c r="D10131" s="15"/>
    </row>
    <row r="10132" spans="4:4" x14ac:dyDescent="0.35">
      <c r="D10132" s="15"/>
    </row>
    <row r="10133" spans="4:4" x14ac:dyDescent="0.35">
      <c r="D10133" s="15"/>
    </row>
    <row r="10134" spans="4:4" x14ac:dyDescent="0.35">
      <c r="D10134" s="15"/>
    </row>
    <row r="10135" spans="4:4" x14ac:dyDescent="0.35">
      <c r="D10135" s="15"/>
    </row>
    <row r="10136" spans="4:4" x14ac:dyDescent="0.35">
      <c r="D10136" s="15"/>
    </row>
    <row r="10137" spans="4:4" x14ac:dyDescent="0.35">
      <c r="D10137" s="15"/>
    </row>
    <row r="10138" spans="4:4" x14ac:dyDescent="0.35">
      <c r="D10138" s="15"/>
    </row>
    <row r="10139" spans="4:4" x14ac:dyDescent="0.35">
      <c r="D10139" s="15"/>
    </row>
    <row r="10140" spans="4:4" x14ac:dyDescent="0.35">
      <c r="D10140" s="15"/>
    </row>
    <row r="10141" spans="4:4" x14ac:dyDescent="0.35">
      <c r="D10141" s="15"/>
    </row>
    <row r="10142" spans="4:4" x14ac:dyDescent="0.35">
      <c r="D10142" s="15"/>
    </row>
    <row r="10143" spans="4:4" x14ac:dyDescent="0.35">
      <c r="D10143" s="15"/>
    </row>
    <row r="10144" spans="4:4" x14ac:dyDescent="0.35">
      <c r="D10144" s="15"/>
    </row>
    <row r="10145" spans="4:4" x14ac:dyDescent="0.35">
      <c r="D10145" s="15"/>
    </row>
    <row r="10146" spans="4:4" x14ac:dyDescent="0.35">
      <c r="D10146" s="15"/>
    </row>
    <row r="10147" spans="4:4" x14ac:dyDescent="0.35">
      <c r="D10147" s="15"/>
    </row>
    <row r="10148" spans="4:4" x14ac:dyDescent="0.35">
      <c r="D10148" s="15"/>
    </row>
    <row r="10149" spans="4:4" x14ac:dyDescent="0.35">
      <c r="D10149" s="15"/>
    </row>
    <row r="10150" spans="4:4" x14ac:dyDescent="0.35">
      <c r="D10150" s="15"/>
    </row>
    <row r="10151" spans="4:4" x14ac:dyDescent="0.35">
      <c r="D10151" s="15"/>
    </row>
    <row r="10152" spans="4:4" x14ac:dyDescent="0.35">
      <c r="D10152" s="15"/>
    </row>
    <row r="10153" spans="4:4" x14ac:dyDescent="0.35">
      <c r="D10153" s="15"/>
    </row>
    <row r="10154" spans="4:4" x14ac:dyDescent="0.35">
      <c r="D10154" s="15"/>
    </row>
    <row r="10155" spans="4:4" x14ac:dyDescent="0.35">
      <c r="D10155" s="15"/>
    </row>
    <row r="10156" spans="4:4" x14ac:dyDescent="0.35">
      <c r="D10156" s="15"/>
    </row>
    <row r="10157" spans="4:4" x14ac:dyDescent="0.35">
      <c r="D10157" s="15"/>
    </row>
    <row r="10158" spans="4:4" x14ac:dyDescent="0.35">
      <c r="D10158" s="15"/>
    </row>
    <row r="10159" spans="4:4" x14ac:dyDescent="0.35">
      <c r="D10159" s="15"/>
    </row>
    <row r="10160" spans="4:4" x14ac:dyDescent="0.35">
      <c r="D10160" s="15"/>
    </row>
    <row r="10161" spans="4:4" x14ac:dyDescent="0.35">
      <c r="D10161" s="15"/>
    </row>
    <row r="10162" spans="4:4" x14ac:dyDescent="0.35">
      <c r="D10162" s="15"/>
    </row>
    <row r="10163" spans="4:4" x14ac:dyDescent="0.35">
      <c r="D10163" s="15"/>
    </row>
    <row r="10164" spans="4:4" x14ac:dyDescent="0.35">
      <c r="D10164" s="15"/>
    </row>
    <row r="10165" spans="4:4" x14ac:dyDescent="0.35">
      <c r="D10165" s="15"/>
    </row>
    <row r="10166" spans="4:4" x14ac:dyDescent="0.35">
      <c r="D10166" s="15"/>
    </row>
    <row r="10167" spans="4:4" x14ac:dyDescent="0.35">
      <c r="D10167" s="15"/>
    </row>
    <row r="10168" spans="4:4" x14ac:dyDescent="0.35">
      <c r="D10168" s="15"/>
    </row>
    <row r="10169" spans="4:4" x14ac:dyDescent="0.35">
      <c r="D10169" s="15"/>
    </row>
    <row r="10170" spans="4:4" x14ac:dyDescent="0.35">
      <c r="D10170" s="15"/>
    </row>
    <row r="10171" spans="4:4" x14ac:dyDescent="0.35">
      <c r="D10171" s="15"/>
    </row>
    <row r="10172" spans="4:4" x14ac:dyDescent="0.35">
      <c r="D10172" s="15"/>
    </row>
    <row r="10173" spans="4:4" x14ac:dyDescent="0.35">
      <c r="D10173" s="15"/>
    </row>
    <row r="10174" spans="4:4" x14ac:dyDescent="0.35">
      <c r="D10174" s="15"/>
    </row>
    <row r="10175" spans="4:4" x14ac:dyDescent="0.35">
      <c r="D10175" s="15"/>
    </row>
    <row r="10176" spans="4:4" x14ac:dyDescent="0.35">
      <c r="D10176" s="15"/>
    </row>
    <row r="10177" spans="4:4" x14ac:dyDescent="0.35">
      <c r="D10177" s="15"/>
    </row>
    <row r="10178" spans="4:4" x14ac:dyDescent="0.35">
      <c r="D10178" s="15"/>
    </row>
    <row r="10179" spans="4:4" x14ac:dyDescent="0.35">
      <c r="D10179" s="15"/>
    </row>
    <row r="10180" spans="4:4" x14ac:dyDescent="0.35">
      <c r="D10180" s="15"/>
    </row>
    <row r="10181" spans="4:4" x14ac:dyDescent="0.35">
      <c r="D10181" s="15"/>
    </row>
    <row r="10182" spans="4:4" x14ac:dyDescent="0.35">
      <c r="D10182" s="15"/>
    </row>
    <row r="10183" spans="4:4" x14ac:dyDescent="0.35">
      <c r="D10183" s="15"/>
    </row>
    <row r="10184" spans="4:4" x14ac:dyDescent="0.35">
      <c r="D10184" s="15"/>
    </row>
    <row r="10185" spans="4:4" x14ac:dyDescent="0.35">
      <c r="D10185" s="15"/>
    </row>
    <row r="10186" spans="4:4" x14ac:dyDescent="0.35">
      <c r="D10186" s="15"/>
    </row>
    <row r="10187" spans="4:4" x14ac:dyDescent="0.35">
      <c r="D10187" s="15"/>
    </row>
    <row r="10188" spans="4:4" x14ac:dyDescent="0.35">
      <c r="D10188" s="15"/>
    </row>
    <row r="10189" spans="4:4" x14ac:dyDescent="0.35">
      <c r="D10189" s="15"/>
    </row>
    <row r="10190" spans="4:4" x14ac:dyDescent="0.35">
      <c r="D10190" s="15"/>
    </row>
    <row r="10191" spans="4:4" x14ac:dyDescent="0.35">
      <c r="D10191" s="15"/>
    </row>
    <row r="10192" spans="4:4" x14ac:dyDescent="0.35">
      <c r="D10192" s="15"/>
    </row>
    <row r="10193" spans="4:4" x14ac:dyDescent="0.35">
      <c r="D10193" s="15"/>
    </row>
    <row r="10194" spans="4:4" x14ac:dyDescent="0.35">
      <c r="D10194" s="15"/>
    </row>
    <row r="10195" spans="4:4" x14ac:dyDescent="0.35">
      <c r="D10195" s="15"/>
    </row>
    <row r="10196" spans="4:4" x14ac:dyDescent="0.35">
      <c r="D10196" s="15"/>
    </row>
    <row r="10197" spans="4:4" x14ac:dyDescent="0.35">
      <c r="D10197" s="15"/>
    </row>
    <row r="10198" spans="4:4" x14ac:dyDescent="0.35">
      <c r="D10198" s="15"/>
    </row>
    <row r="10199" spans="4:4" x14ac:dyDescent="0.35">
      <c r="D10199" s="15"/>
    </row>
    <row r="10200" spans="4:4" x14ac:dyDescent="0.35">
      <c r="D10200" s="15"/>
    </row>
    <row r="10201" spans="4:4" x14ac:dyDescent="0.35">
      <c r="D10201" s="15"/>
    </row>
    <row r="10202" spans="4:4" x14ac:dyDescent="0.35">
      <c r="D10202" s="15"/>
    </row>
    <row r="10203" spans="4:4" x14ac:dyDescent="0.35">
      <c r="D10203" s="15"/>
    </row>
    <row r="10204" spans="4:4" x14ac:dyDescent="0.35">
      <c r="D10204" s="15"/>
    </row>
    <row r="10205" spans="4:4" x14ac:dyDescent="0.35">
      <c r="D10205" s="15"/>
    </row>
    <row r="10206" spans="4:4" x14ac:dyDescent="0.35">
      <c r="D10206" s="15"/>
    </row>
    <row r="10207" spans="4:4" x14ac:dyDescent="0.35">
      <c r="D10207" s="15"/>
    </row>
    <row r="10208" spans="4:4" x14ac:dyDescent="0.35">
      <c r="D10208" s="15"/>
    </row>
    <row r="10209" spans="4:4" x14ac:dyDescent="0.35">
      <c r="D10209" s="15"/>
    </row>
    <row r="10210" spans="4:4" x14ac:dyDescent="0.35">
      <c r="D10210" s="15"/>
    </row>
    <row r="10211" spans="4:4" x14ac:dyDescent="0.35">
      <c r="D10211" s="15"/>
    </row>
    <row r="10212" spans="4:4" x14ac:dyDescent="0.35">
      <c r="D10212" s="15"/>
    </row>
    <row r="10213" spans="4:4" x14ac:dyDescent="0.35">
      <c r="D10213" s="15"/>
    </row>
    <row r="10214" spans="4:4" x14ac:dyDescent="0.35">
      <c r="D10214" s="15"/>
    </row>
    <row r="10215" spans="4:4" x14ac:dyDescent="0.35">
      <c r="D10215" s="15"/>
    </row>
    <row r="10216" spans="4:4" x14ac:dyDescent="0.35">
      <c r="D10216" s="15"/>
    </row>
    <row r="10217" spans="4:4" x14ac:dyDescent="0.35">
      <c r="D10217" s="15"/>
    </row>
    <row r="10218" spans="4:4" x14ac:dyDescent="0.35">
      <c r="D10218" s="15"/>
    </row>
    <row r="10219" spans="4:4" x14ac:dyDescent="0.35">
      <c r="D10219" s="15"/>
    </row>
    <row r="10220" spans="4:4" x14ac:dyDescent="0.35">
      <c r="D10220" s="15"/>
    </row>
    <row r="10221" spans="4:4" x14ac:dyDescent="0.35">
      <c r="D10221" s="15"/>
    </row>
    <row r="10222" spans="4:4" x14ac:dyDescent="0.35">
      <c r="D10222" s="15"/>
    </row>
    <row r="10223" spans="4:4" x14ac:dyDescent="0.35">
      <c r="D10223" s="15"/>
    </row>
    <row r="10224" spans="4:4" x14ac:dyDescent="0.35">
      <c r="D10224" s="15"/>
    </row>
    <row r="10225" spans="4:4" x14ac:dyDescent="0.35">
      <c r="D10225" s="15"/>
    </row>
    <row r="10226" spans="4:4" x14ac:dyDescent="0.35">
      <c r="D10226" s="15"/>
    </row>
    <row r="10227" spans="4:4" x14ac:dyDescent="0.35">
      <c r="D10227" s="15"/>
    </row>
    <row r="10228" spans="4:4" x14ac:dyDescent="0.35">
      <c r="D10228" s="15"/>
    </row>
    <row r="10229" spans="4:4" x14ac:dyDescent="0.35">
      <c r="D10229" s="15"/>
    </row>
    <row r="10230" spans="4:4" x14ac:dyDescent="0.35">
      <c r="D10230" s="15"/>
    </row>
    <row r="10231" spans="4:4" x14ac:dyDescent="0.35">
      <c r="D10231" s="15"/>
    </row>
    <row r="10232" spans="4:4" x14ac:dyDescent="0.35">
      <c r="D10232" s="15"/>
    </row>
    <row r="10233" spans="4:4" x14ac:dyDescent="0.35">
      <c r="D10233" s="15"/>
    </row>
    <row r="10234" spans="4:4" x14ac:dyDescent="0.35">
      <c r="D10234" s="15"/>
    </row>
    <row r="10235" spans="4:4" x14ac:dyDescent="0.35">
      <c r="D10235" s="15"/>
    </row>
    <row r="10236" spans="4:4" x14ac:dyDescent="0.35">
      <c r="D10236" s="15"/>
    </row>
    <row r="10237" spans="4:4" x14ac:dyDescent="0.35">
      <c r="D10237" s="15"/>
    </row>
    <row r="10238" spans="4:4" x14ac:dyDescent="0.35">
      <c r="D10238" s="15"/>
    </row>
    <row r="10239" spans="4:4" x14ac:dyDescent="0.35">
      <c r="D10239" s="15"/>
    </row>
    <row r="10240" spans="4:4" x14ac:dyDescent="0.35">
      <c r="D10240" s="15"/>
    </row>
    <row r="10241" spans="4:4" x14ac:dyDescent="0.35">
      <c r="D10241" s="15"/>
    </row>
    <row r="10242" spans="4:4" x14ac:dyDescent="0.35">
      <c r="D10242" s="15"/>
    </row>
    <row r="10243" spans="4:4" x14ac:dyDescent="0.35">
      <c r="D10243" s="15"/>
    </row>
    <row r="10244" spans="4:4" x14ac:dyDescent="0.35">
      <c r="D10244" s="15"/>
    </row>
    <row r="10245" spans="4:4" x14ac:dyDescent="0.35">
      <c r="D10245" s="15"/>
    </row>
    <row r="10246" spans="4:4" x14ac:dyDescent="0.35">
      <c r="D10246" s="15"/>
    </row>
    <row r="10247" spans="4:4" x14ac:dyDescent="0.35">
      <c r="D10247" s="15"/>
    </row>
    <row r="10248" spans="4:4" x14ac:dyDescent="0.35">
      <c r="D10248" s="15"/>
    </row>
    <row r="10249" spans="4:4" x14ac:dyDescent="0.35">
      <c r="D10249" s="15"/>
    </row>
    <row r="10250" spans="4:4" x14ac:dyDescent="0.35">
      <c r="D10250" s="15"/>
    </row>
    <row r="10251" spans="4:4" x14ac:dyDescent="0.35">
      <c r="D10251" s="15"/>
    </row>
    <row r="10252" spans="4:4" x14ac:dyDescent="0.35">
      <c r="D10252" s="15"/>
    </row>
    <row r="10253" spans="4:4" x14ac:dyDescent="0.35">
      <c r="D10253" s="15"/>
    </row>
    <row r="10254" spans="4:4" x14ac:dyDescent="0.35">
      <c r="D10254" s="15"/>
    </row>
    <row r="10255" spans="4:4" x14ac:dyDescent="0.35">
      <c r="D10255" s="15"/>
    </row>
    <row r="10256" spans="4:4" x14ac:dyDescent="0.35">
      <c r="D10256" s="15"/>
    </row>
    <row r="10257" spans="4:4" x14ac:dyDescent="0.35">
      <c r="D10257" s="15"/>
    </row>
    <row r="10258" spans="4:4" x14ac:dyDescent="0.35">
      <c r="D10258" s="15"/>
    </row>
    <row r="10259" spans="4:4" x14ac:dyDescent="0.35">
      <c r="D10259" s="15"/>
    </row>
    <row r="10260" spans="4:4" x14ac:dyDescent="0.35">
      <c r="D10260" s="15"/>
    </row>
    <row r="10261" spans="4:4" x14ac:dyDescent="0.35">
      <c r="D10261" s="15"/>
    </row>
    <row r="10262" spans="4:4" x14ac:dyDescent="0.35">
      <c r="D10262" s="15"/>
    </row>
    <row r="10263" spans="4:4" x14ac:dyDescent="0.35">
      <c r="D10263" s="15"/>
    </row>
    <row r="10264" spans="4:4" x14ac:dyDescent="0.35">
      <c r="D10264" s="15"/>
    </row>
    <row r="10265" spans="4:4" x14ac:dyDescent="0.35">
      <c r="D10265" s="15"/>
    </row>
    <row r="10266" spans="4:4" x14ac:dyDescent="0.35">
      <c r="D10266" s="15"/>
    </row>
    <row r="10267" spans="4:4" x14ac:dyDescent="0.35">
      <c r="D10267" s="15"/>
    </row>
    <row r="10268" spans="4:4" x14ac:dyDescent="0.35">
      <c r="D10268" s="15"/>
    </row>
    <row r="10269" spans="4:4" x14ac:dyDescent="0.35">
      <c r="D10269" s="15"/>
    </row>
    <row r="10270" spans="4:4" x14ac:dyDescent="0.35">
      <c r="D10270" s="15"/>
    </row>
    <row r="10271" spans="4:4" x14ac:dyDescent="0.35">
      <c r="D10271" s="15"/>
    </row>
    <row r="10272" spans="4:4" x14ac:dyDescent="0.35">
      <c r="D10272" s="15"/>
    </row>
    <row r="10273" spans="4:4" x14ac:dyDescent="0.35">
      <c r="D10273" s="15"/>
    </row>
    <row r="10274" spans="4:4" x14ac:dyDescent="0.35">
      <c r="D10274" s="15"/>
    </row>
    <row r="10275" spans="4:4" x14ac:dyDescent="0.35">
      <c r="D10275" s="15"/>
    </row>
    <row r="10276" spans="4:4" x14ac:dyDescent="0.35">
      <c r="D10276" s="15"/>
    </row>
    <row r="10277" spans="4:4" x14ac:dyDescent="0.35">
      <c r="D10277" s="15"/>
    </row>
    <row r="10278" spans="4:4" x14ac:dyDescent="0.35">
      <c r="D10278" s="15"/>
    </row>
    <row r="10279" spans="4:4" x14ac:dyDescent="0.35">
      <c r="D10279" s="15"/>
    </row>
    <row r="10280" spans="4:4" x14ac:dyDescent="0.35">
      <c r="D10280" s="15"/>
    </row>
    <row r="10281" spans="4:4" x14ac:dyDescent="0.35">
      <c r="D10281" s="15"/>
    </row>
    <row r="10282" spans="4:4" x14ac:dyDescent="0.35">
      <c r="D10282" s="15"/>
    </row>
    <row r="10283" spans="4:4" x14ac:dyDescent="0.35">
      <c r="D10283" s="15"/>
    </row>
    <row r="10284" spans="4:4" x14ac:dyDescent="0.35">
      <c r="D10284" s="15"/>
    </row>
    <row r="10285" spans="4:4" x14ac:dyDescent="0.35">
      <c r="D10285" s="15"/>
    </row>
    <row r="10286" spans="4:4" x14ac:dyDescent="0.35">
      <c r="D10286" s="15"/>
    </row>
    <row r="10287" spans="4:4" x14ac:dyDescent="0.35">
      <c r="D10287" s="15"/>
    </row>
    <row r="10288" spans="4:4" x14ac:dyDescent="0.35">
      <c r="D10288" s="15"/>
    </row>
    <row r="10289" spans="4:4" x14ac:dyDescent="0.35">
      <c r="D10289" s="15"/>
    </row>
    <row r="10290" spans="4:4" x14ac:dyDescent="0.35">
      <c r="D10290" s="15"/>
    </row>
    <row r="10291" spans="4:4" x14ac:dyDescent="0.35">
      <c r="D10291" s="15"/>
    </row>
    <row r="10292" spans="4:4" x14ac:dyDescent="0.35">
      <c r="D10292" s="15"/>
    </row>
    <row r="10293" spans="4:4" x14ac:dyDescent="0.35">
      <c r="D10293" s="15"/>
    </row>
    <row r="10294" spans="4:4" x14ac:dyDescent="0.35">
      <c r="D10294" s="15"/>
    </row>
    <row r="10295" spans="4:4" x14ac:dyDescent="0.35">
      <c r="D10295" s="15"/>
    </row>
    <row r="10296" spans="4:4" x14ac:dyDescent="0.35">
      <c r="D10296" s="15"/>
    </row>
    <row r="10297" spans="4:4" x14ac:dyDescent="0.35">
      <c r="D10297" s="15"/>
    </row>
    <row r="10298" spans="4:4" x14ac:dyDescent="0.35">
      <c r="D10298" s="15"/>
    </row>
    <row r="10299" spans="4:4" x14ac:dyDescent="0.35">
      <c r="D10299" s="15"/>
    </row>
    <row r="10300" spans="4:4" x14ac:dyDescent="0.35">
      <c r="D10300" s="15"/>
    </row>
    <row r="10301" spans="4:4" x14ac:dyDescent="0.35">
      <c r="D10301" s="15"/>
    </row>
    <row r="10302" spans="4:4" x14ac:dyDescent="0.35">
      <c r="D10302" s="15"/>
    </row>
    <row r="10303" spans="4:4" x14ac:dyDescent="0.35">
      <c r="D10303" s="15"/>
    </row>
    <row r="10304" spans="4:4" x14ac:dyDescent="0.35">
      <c r="D10304" s="15"/>
    </row>
    <row r="10305" spans="4:4" x14ac:dyDescent="0.35">
      <c r="D10305" s="15"/>
    </row>
    <row r="10306" spans="4:4" x14ac:dyDescent="0.35">
      <c r="D10306" s="15"/>
    </row>
    <row r="10307" spans="4:4" x14ac:dyDescent="0.35">
      <c r="D10307" s="15"/>
    </row>
    <row r="10308" spans="4:4" x14ac:dyDescent="0.35">
      <c r="D10308" s="15"/>
    </row>
    <row r="10309" spans="4:4" x14ac:dyDescent="0.35">
      <c r="D10309" s="15"/>
    </row>
    <row r="10310" spans="4:4" x14ac:dyDescent="0.35">
      <c r="D10310" s="15"/>
    </row>
    <row r="10311" spans="4:4" x14ac:dyDescent="0.35">
      <c r="D10311" s="15"/>
    </row>
    <row r="10312" spans="4:4" x14ac:dyDescent="0.35">
      <c r="D10312" s="15"/>
    </row>
    <row r="10313" spans="4:4" x14ac:dyDescent="0.35">
      <c r="D10313" s="15"/>
    </row>
    <row r="10314" spans="4:4" x14ac:dyDescent="0.35">
      <c r="D10314" s="15"/>
    </row>
    <row r="10315" spans="4:4" x14ac:dyDescent="0.35">
      <c r="D10315" s="15"/>
    </row>
    <row r="10316" spans="4:4" x14ac:dyDescent="0.35">
      <c r="D10316" s="15"/>
    </row>
    <row r="10317" spans="4:4" x14ac:dyDescent="0.35">
      <c r="D10317" s="15"/>
    </row>
    <row r="10318" spans="4:4" x14ac:dyDescent="0.35">
      <c r="D10318" s="15"/>
    </row>
    <row r="10319" spans="4:4" x14ac:dyDescent="0.35">
      <c r="D10319" s="15"/>
    </row>
    <row r="10320" spans="4:4" x14ac:dyDescent="0.35">
      <c r="D10320" s="15"/>
    </row>
    <row r="10321" spans="4:4" x14ac:dyDescent="0.35">
      <c r="D10321" s="15"/>
    </row>
    <row r="10322" spans="4:4" x14ac:dyDescent="0.35">
      <c r="D10322" s="15"/>
    </row>
    <row r="10323" spans="4:4" x14ac:dyDescent="0.35">
      <c r="D10323" s="15"/>
    </row>
    <row r="10324" spans="4:4" x14ac:dyDescent="0.35">
      <c r="D10324" s="15"/>
    </row>
    <row r="10325" spans="4:4" x14ac:dyDescent="0.35">
      <c r="D10325" s="15"/>
    </row>
    <row r="10326" spans="4:4" x14ac:dyDescent="0.35">
      <c r="D10326" s="15"/>
    </row>
    <row r="10327" spans="4:4" x14ac:dyDescent="0.35">
      <c r="D10327" s="15"/>
    </row>
    <row r="10328" spans="4:4" x14ac:dyDescent="0.35">
      <c r="D10328" s="15"/>
    </row>
    <row r="10329" spans="4:4" x14ac:dyDescent="0.35">
      <c r="D10329" s="15"/>
    </row>
    <row r="10330" spans="4:4" x14ac:dyDescent="0.35">
      <c r="D10330" s="15"/>
    </row>
    <row r="10331" spans="4:4" x14ac:dyDescent="0.35">
      <c r="D10331" s="15"/>
    </row>
    <row r="10332" spans="4:4" x14ac:dyDescent="0.35">
      <c r="D10332" s="15"/>
    </row>
    <row r="10333" spans="4:4" x14ac:dyDescent="0.35">
      <c r="D10333" s="15"/>
    </row>
    <row r="10334" spans="4:4" x14ac:dyDescent="0.35">
      <c r="D10334" s="15"/>
    </row>
    <row r="10335" spans="4:4" x14ac:dyDescent="0.35">
      <c r="D10335" s="15"/>
    </row>
    <row r="10336" spans="4:4" x14ac:dyDescent="0.35">
      <c r="D10336" s="15"/>
    </row>
    <row r="10337" spans="4:4" x14ac:dyDescent="0.35">
      <c r="D10337" s="15"/>
    </row>
    <row r="10338" spans="4:4" x14ac:dyDescent="0.35">
      <c r="D10338" s="15"/>
    </row>
    <row r="10339" spans="4:4" x14ac:dyDescent="0.35">
      <c r="D10339" s="15"/>
    </row>
    <row r="10340" spans="4:4" x14ac:dyDescent="0.35">
      <c r="D10340" s="15"/>
    </row>
    <row r="10341" spans="4:4" x14ac:dyDescent="0.35">
      <c r="D10341" s="15"/>
    </row>
    <row r="10342" spans="4:4" x14ac:dyDescent="0.35">
      <c r="D10342" s="15"/>
    </row>
    <row r="10343" spans="4:4" x14ac:dyDescent="0.35">
      <c r="D10343" s="15"/>
    </row>
    <row r="10344" spans="4:4" x14ac:dyDescent="0.35">
      <c r="D10344" s="15"/>
    </row>
    <row r="10345" spans="4:4" x14ac:dyDescent="0.35">
      <c r="D10345" s="15"/>
    </row>
    <row r="10346" spans="4:4" x14ac:dyDescent="0.35">
      <c r="D10346" s="15"/>
    </row>
    <row r="10347" spans="4:4" x14ac:dyDescent="0.35">
      <c r="D10347" s="15"/>
    </row>
    <row r="10348" spans="4:4" x14ac:dyDescent="0.35">
      <c r="D10348" s="15"/>
    </row>
    <row r="10349" spans="4:4" x14ac:dyDescent="0.35">
      <c r="D10349" s="15"/>
    </row>
    <row r="10350" spans="4:4" x14ac:dyDescent="0.35">
      <c r="D10350" s="15"/>
    </row>
    <row r="10351" spans="4:4" x14ac:dyDescent="0.35">
      <c r="D10351" s="15"/>
    </row>
    <row r="10352" spans="4:4" x14ac:dyDescent="0.35">
      <c r="D10352" s="15"/>
    </row>
    <row r="10353" spans="4:4" x14ac:dyDescent="0.35">
      <c r="D10353" s="15"/>
    </row>
    <row r="10354" spans="4:4" x14ac:dyDescent="0.35">
      <c r="D10354" s="15"/>
    </row>
    <row r="10355" spans="4:4" x14ac:dyDescent="0.35">
      <c r="D10355" s="15"/>
    </row>
    <row r="10356" spans="4:4" x14ac:dyDescent="0.35">
      <c r="D10356" s="15"/>
    </row>
    <row r="10357" spans="4:4" x14ac:dyDescent="0.35">
      <c r="D10357" s="15"/>
    </row>
    <row r="10358" spans="4:4" x14ac:dyDescent="0.35">
      <c r="D10358" s="15"/>
    </row>
    <row r="10359" spans="4:4" x14ac:dyDescent="0.35">
      <c r="D10359" s="15"/>
    </row>
    <row r="10360" spans="4:4" x14ac:dyDescent="0.35">
      <c r="D10360" s="15"/>
    </row>
    <row r="10361" spans="4:4" x14ac:dyDescent="0.35">
      <c r="D10361" s="15"/>
    </row>
    <row r="10362" spans="4:4" x14ac:dyDescent="0.35">
      <c r="D10362" s="15"/>
    </row>
    <row r="10363" spans="4:4" x14ac:dyDescent="0.35">
      <c r="D10363" s="15"/>
    </row>
    <row r="10364" spans="4:4" x14ac:dyDescent="0.35">
      <c r="D10364" s="15"/>
    </row>
    <row r="10365" spans="4:4" x14ac:dyDescent="0.35">
      <c r="D10365" s="15"/>
    </row>
    <row r="10366" spans="4:4" x14ac:dyDescent="0.35">
      <c r="D10366" s="15"/>
    </row>
    <row r="10367" spans="4:4" x14ac:dyDescent="0.35">
      <c r="D10367" s="15"/>
    </row>
    <row r="10368" spans="4:4" x14ac:dyDescent="0.35">
      <c r="D10368" s="15"/>
    </row>
    <row r="10369" spans="4:4" x14ac:dyDescent="0.35">
      <c r="D10369" s="15"/>
    </row>
    <row r="10370" spans="4:4" x14ac:dyDescent="0.35">
      <c r="D10370" s="15"/>
    </row>
    <row r="10371" spans="4:4" x14ac:dyDescent="0.35">
      <c r="D10371" s="15"/>
    </row>
    <row r="10372" spans="4:4" x14ac:dyDescent="0.35">
      <c r="D10372" s="15"/>
    </row>
    <row r="10373" spans="4:4" x14ac:dyDescent="0.35">
      <c r="D10373" s="15"/>
    </row>
    <row r="10374" spans="4:4" x14ac:dyDescent="0.35">
      <c r="D10374" s="15"/>
    </row>
    <row r="10375" spans="4:4" x14ac:dyDescent="0.35">
      <c r="D10375" s="15"/>
    </row>
    <row r="10376" spans="4:4" x14ac:dyDescent="0.35">
      <c r="D10376" s="15"/>
    </row>
    <row r="10377" spans="4:4" x14ac:dyDescent="0.35">
      <c r="D10377" s="15"/>
    </row>
    <row r="10378" spans="4:4" x14ac:dyDescent="0.35">
      <c r="D10378" s="15"/>
    </row>
    <row r="10379" spans="4:4" x14ac:dyDescent="0.35">
      <c r="D10379" s="15"/>
    </row>
    <row r="10380" spans="4:4" x14ac:dyDescent="0.35">
      <c r="D10380" s="15"/>
    </row>
    <row r="10381" spans="4:4" x14ac:dyDescent="0.35">
      <c r="D10381" s="15"/>
    </row>
    <row r="10382" spans="4:4" x14ac:dyDescent="0.35">
      <c r="D10382" s="15"/>
    </row>
    <row r="10383" spans="4:4" x14ac:dyDescent="0.35">
      <c r="D10383" s="15"/>
    </row>
    <row r="10384" spans="4:4" x14ac:dyDescent="0.35">
      <c r="D10384" s="15"/>
    </row>
    <row r="10385" spans="4:4" x14ac:dyDescent="0.35">
      <c r="D10385" s="15"/>
    </row>
    <row r="10386" spans="4:4" x14ac:dyDescent="0.35">
      <c r="D10386" s="15"/>
    </row>
    <row r="10387" spans="4:4" x14ac:dyDescent="0.35">
      <c r="D10387" s="15"/>
    </row>
    <row r="10388" spans="4:4" x14ac:dyDescent="0.35">
      <c r="D10388" s="15"/>
    </row>
    <row r="10389" spans="4:4" x14ac:dyDescent="0.35">
      <c r="D10389" s="15"/>
    </row>
    <row r="10390" spans="4:4" x14ac:dyDescent="0.35">
      <c r="D10390" s="15"/>
    </row>
    <row r="10391" spans="4:4" x14ac:dyDescent="0.35">
      <c r="D10391" s="15"/>
    </row>
    <row r="10392" spans="4:4" x14ac:dyDescent="0.35">
      <c r="D10392" s="15"/>
    </row>
    <row r="10393" spans="4:4" x14ac:dyDescent="0.35">
      <c r="D10393" s="15"/>
    </row>
    <row r="10394" spans="4:4" x14ac:dyDescent="0.35">
      <c r="D10394" s="15"/>
    </row>
    <row r="10395" spans="4:4" x14ac:dyDescent="0.35">
      <c r="D10395" s="15"/>
    </row>
    <row r="10396" spans="4:4" x14ac:dyDescent="0.35">
      <c r="D10396" s="15"/>
    </row>
    <row r="10397" spans="4:4" x14ac:dyDescent="0.35">
      <c r="D10397" s="15"/>
    </row>
    <row r="10398" spans="4:4" x14ac:dyDescent="0.35">
      <c r="D10398" s="15"/>
    </row>
    <row r="10399" spans="4:4" x14ac:dyDescent="0.35">
      <c r="D10399" s="15"/>
    </row>
    <row r="10400" spans="4:4" x14ac:dyDescent="0.35">
      <c r="D10400" s="15"/>
    </row>
    <row r="10401" spans="4:4" x14ac:dyDescent="0.35">
      <c r="D10401" s="15"/>
    </row>
    <row r="10402" spans="4:4" x14ac:dyDescent="0.35">
      <c r="D10402" s="15"/>
    </row>
    <row r="10403" spans="4:4" x14ac:dyDescent="0.35">
      <c r="D10403" s="15"/>
    </row>
    <row r="10404" spans="4:4" x14ac:dyDescent="0.35">
      <c r="D10404" s="15"/>
    </row>
    <row r="10405" spans="4:4" x14ac:dyDescent="0.35">
      <c r="D10405" s="15"/>
    </row>
    <row r="10406" spans="4:4" x14ac:dyDescent="0.35">
      <c r="D10406" s="15"/>
    </row>
    <row r="10407" spans="4:4" x14ac:dyDescent="0.35">
      <c r="D10407" s="15"/>
    </row>
    <row r="10408" spans="4:4" x14ac:dyDescent="0.35">
      <c r="D10408" s="15"/>
    </row>
    <row r="10409" spans="4:4" x14ac:dyDescent="0.35">
      <c r="D10409" s="15"/>
    </row>
    <row r="10410" spans="4:4" x14ac:dyDescent="0.35">
      <c r="D10410" s="15"/>
    </row>
    <row r="10411" spans="4:4" x14ac:dyDescent="0.35">
      <c r="D10411" s="15"/>
    </row>
    <row r="10412" spans="4:4" x14ac:dyDescent="0.35">
      <c r="D10412" s="15"/>
    </row>
    <row r="10413" spans="4:4" x14ac:dyDescent="0.35">
      <c r="D10413" s="15"/>
    </row>
    <row r="10414" spans="4:4" x14ac:dyDescent="0.35">
      <c r="D10414" s="15"/>
    </row>
    <row r="10415" spans="4:4" x14ac:dyDescent="0.35">
      <c r="D10415" s="15"/>
    </row>
    <row r="10416" spans="4:4" x14ac:dyDescent="0.35">
      <c r="D10416" s="15"/>
    </row>
    <row r="10417" spans="4:4" x14ac:dyDescent="0.35">
      <c r="D10417" s="15"/>
    </row>
    <row r="10418" spans="4:4" x14ac:dyDescent="0.35">
      <c r="D10418" s="15"/>
    </row>
    <row r="10419" spans="4:4" x14ac:dyDescent="0.35">
      <c r="D10419" s="15"/>
    </row>
    <row r="10420" spans="4:4" x14ac:dyDescent="0.35">
      <c r="D10420" s="15"/>
    </row>
    <row r="10421" spans="4:4" x14ac:dyDescent="0.35">
      <c r="D10421" s="15"/>
    </row>
    <row r="10422" spans="4:4" x14ac:dyDescent="0.35">
      <c r="D10422" s="15"/>
    </row>
    <row r="10423" spans="4:4" x14ac:dyDescent="0.35">
      <c r="D10423" s="15"/>
    </row>
    <row r="10424" spans="4:4" x14ac:dyDescent="0.35">
      <c r="D10424" s="15"/>
    </row>
    <row r="10425" spans="4:4" x14ac:dyDescent="0.35">
      <c r="D10425" s="15"/>
    </row>
    <row r="10426" spans="4:4" x14ac:dyDescent="0.35">
      <c r="D10426" s="15"/>
    </row>
    <row r="10427" spans="4:4" x14ac:dyDescent="0.35">
      <c r="D10427" s="15"/>
    </row>
    <row r="10428" spans="4:4" x14ac:dyDescent="0.35">
      <c r="D10428" s="15"/>
    </row>
    <row r="10429" spans="4:4" x14ac:dyDescent="0.35">
      <c r="D10429" s="15"/>
    </row>
    <row r="10430" spans="4:4" x14ac:dyDescent="0.35">
      <c r="D10430" s="15"/>
    </row>
    <row r="10431" spans="4:4" x14ac:dyDescent="0.35">
      <c r="D10431" s="15"/>
    </row>
    <row r="10432" spans="4:4" x14ac:dyDescent="0.35">
      <c r="D10432" s="15"/>
    </row>
    <row r="10433" spans="4:4" x14ac:dyDescent="0.35">
      <c r="D10433" s="15"/>
    </row>
    <row r="10434" spans="4:4" x14ac:dyDescent="0.35">
      <c r="D10434" s="15"/>
    </row>
    <row r="10435" spans="4:4" x14ac:dyDescent="0.35">
      <c r="D10435" s="15"/>
    </row>
    <row r="10436" spans="4:4" x14ac:dyDescent="0.35">
      <c r="D10436" s="15"/>
    </row>
    <row r="10437" spans="4:4" x14ac:dyDescent="0.35">
      <c r="D10437" s="15"/>
    </row>
    <row r="10438" spans="4:4" x14ac:dyDescent="0.35">
      <c r="D10438" s="15"/>
    </row>
    <row r="10439" spans="4:4" x14ac:dyDescent="0.35">
      <c r="D10439" s="15"/>
    </row>
    <row r="10440" spans="4:4" x14ac:dyDescent="0.35">
      <c r="D10440" s="15"/>
    </row>
    <row r="10441" spans="4:4" x14ac:dyDescent="0.35">
      <c r="D10441" s="15"/>
    </row>
    <row r="10442" spans="4:4" x14ac:dyDescent="0.35">
      <c r="D10442" s="15"/>
    </row>
    <row r="10443" spans="4:4" x14ac:dyDescent="0.35">
      <c r="D10443" s="15"/>
    </row>
    <row r="10444" spans="4:4" x14ac:dyDescent="0.35">
      <c r="D10444" s="15"/>
    </row>
    <row r="10445" spans="4:4" x14ac:dyDescent="0.35">
      <c r="D10445" s="15"/>
    </row>
    <row r="10446" spans="4:4" x14ac:dyDescent="0.35">
      <c r="D10446" s="15"/>
    </row>
    <row r="10447" spans="4:4" x14ac:dyDescent="0.35">
      <c r="D10447" s="15"/>
    </row>
    <row r="10448" spans="4:4" x14ac:dyDescent="0.35">
      <c r="D10448" s="15"/>
    </row>
    <row r="10449" spans="4:4" x14ac:dyDescent="0.35">
      <c r="D10449" s="15"/>
    </row>
    <row r="10450" spans="4:4" x14ac:dyDescent="0.35">
      <c r="D10450" s="15"/>
    </row>
    <row r="10451" spans="4:4" x14ac:dyDescent="0.35">
      <c r="D10451" s="15"/>
    </row>
    <row r="10452" spans="4:4" x14ac:dyDescent="0.35">
      <c r="D10452" s="15"/>
    </row>
    <row r="10453" spans="4:4" x14ac:dyDescent="0.35">
      <c r="D10453" s="15"/>
    </row>
    <row r="10454" spans="4:4" x14ac:dyDescent="0.35">
      <c r="D10454" s="15"/>
    </row>
    <row r="10455" spans="4:4" x14ac:dyDescent="0.35">
      <c r="D10455" s="15"/>
    </row>
    <row r="10456" spans="4:4" x14ac:dyDescent="0.35">
      <c r="D10456" s="15"/>
    </row>
    <row r="10457" spans="4:4" x14ac:dyDescent="0.35">
      <c r="D10457" s="15"/>
    </row>
    <row r="10458" spans="4:4" x14ac:dyDescent="0.35">
      <c r="D10458" s="15"/>
    </row>
    <row r="10459" spans="4:4" x14ac:dyDescent="0.35">
      <c r="D10459" s="15"/>
    </row>
    <row r="10460" spans="4:4" x14ac:dyDescent="0.35">
      <c r="D10460" s="15"/>
    </row>
    <row r="10461" spans="4:4" x14ac:dyDescent="0.35">
      <c r="D10461" s="15"/>
    </row>
    <row r="10462" spans="4:4" x14ac:dyDescent="0.35">
      <c r="D10462" s="15"/>
    </row>
    <row r="10463" spans="4:4" x14ac:dyDescent="0.35">
      <c r="D10463" s="15"/>
    </row>
    <row r="10464" spans="4:4" x14ac:dyDescent="0.35">
      <c r="D10464" s="15"/>
    </row>
    <row r="10465" spans="4:4" x14ac:dyDescent="0.35">
      <c r="D10465" s="15"/>
    </row>
    <row r="10466" spans="4:4" x14ac:dyDescent="0.35">
      <c r="D10466" s="15"/>
    </row>
    <row r="10467" spans="4:4" x14ac:dyDescent="0.35">
      <c r="D10467" s="15"/>
    </row>
    <row r="10468" spans="4:4" x14ac:dyDescent="0.35">
      <c r="D10468" s="15"/>
    </row>
    <row r="10469" spans="4:4" x14ac:dyDescent="0.35">
      <c r="D10469" s="15"/>
    </row>
    <row r="10470" spans="4:4" x14ac:dyDescent="0.35">
      <c r="D10470" s="15"/>
    </row>
    <row r="10471" spans="4:4" x14ac:dyDescent="0.35">
      <c r="D10471" s="15"/>
    </row>
    <row r="10472" spans="4:4" x14ac:dyDescent="0.35">
      <c r="D10472" s="15"/>
    </row>
    <row r="10473" spans="4:4" x14ac:dyDescent="0.35">
      <c r="D10473" s="15"/>
    </row>
    <row r="10474" spans="4:4" x14ac:dyDescent="0.35">
      <c r="D10474" s="15"/>
    </row>
    <row r="10475" spans="4:4" x14ac:dyDescent="0.35">
      <c r="D10475" s="15"/>
    </row>
    <row r="10476" spans="4:4" x14ac:dyDescent="0.35">
      <c r="D10476" s="15"/>
    </row>
    <row r="10477" spans="4:4" x14ac:dyDescent="0.35">
      <c r="D10477" s="15"/>
    </row>
    <row r="10478" spans="4:4" x14ac:dyDescent="0.35">
      <c r="D10478" s="15"/>
    </row>
    <row r="10479" spans="4:4" x14ac:dyDescent="0.35">
      <c r="D10479" s="15"/>
    </row>
    <row r="10480" spans="4:4" x14ac:dyDescent="0.35">
      <c r="D10480" s="15"/>
    </row>
    <row r="10481" spans="4:4" x14ac:dyDescent="0.35">
      <c r="D10481" s="15"/>
    </row>
    <row r="10482" spans="4:4" x14ac:dyDescent="0.35">
      <c r="D10482" s="15"/>
    </row>
    <row r="10483" spans="4:4" x14ac:dyDescent="0.35">
      <c r="D10483" s="15"/>
    </row>
    <row r="10484" spans="4:4" x14ac:dyDescent="0.35">
      <c r="D10484" s="15"/>
    </row>
    <row r="10485" spans="4:4" x14ac:dyDescent="0.35">
      <c r="D10485" s="15"/>
    </row>
    <row r="10486" spans="4:4" x14ac:dyDescent="0.35">
      <c r="D10486" s="15"/>
    </row>
    <row r="10487" spans="4:4" x14ac:dyDescent="0.35">
      <c r="D10487" s="15"/>
    </row>
    <row r="10488" spans="4:4" x14ac:dyDescent="0.35">
      <c r="D10488" s="15"/>
    </row>
    <row r="10489" spans="4:4" x14ac:dyDescent="0.35">
      <c r="D10489" s="15"/>
    </row>
    <row r="10490" spans="4:4" x14ac:dyDescent="0.35">
      <c r="D10490" s="15"/>
    </row>
    <row r="10491" spans="4:4" x14ac:dyDescent="0.35">
      <c r="D10491" s="15"/>
    </row>
    <row r="10492" spans="4:4" x14ac:dyDescent="0.35">
      <c r="D10492" s="15"/>
    </row>
    <row r="10493" spans="4:4" x14ac:dyDescent="0.35">
      <c r="D10493" s="15"/>
    </row>
    <row r="10494" spans="4:4" x14ac:dyDescent="0.35">
      <c r="D10494" s="15"/>
    </row>
    <row r="10495" spans="4:4" x14ac:dyDescent="0.35">
      <c r="D10495" s="15"/>
    </row>
    <row r="10496" spans="4:4" x14ac:dyDescent="0.35">
      <c r="D10496" s="15"/>
    </row>
    <row r="10497" spans="4:4" x14ac:dyDescent="0.35">
      <c r="D10497" s="15"/>
    </row>
    <row r="10498" spans="4:4" x14ac:dyDescent="0.35">
      <c r="D10498" s="15"/>
    </row>
    <row r="10499" spans="4:4" x14ac:dyDescent="0.35">
      <c r="D10499" s="15"/>
    </row>
    <row r="10500" spans="4:4" x14ac:dyDescent="0.35">
      <c r="D10500" s="15"/>
    </row>
    <row r="10501" spans="4:4" x14ac:dyDescent="0.35">
      <c r="D10501" s="15"/>
    </row>
    <row r="10502" spans="4:4" x14ac:dyDescent="0.35">
      <c r="D10502" s="15"/>
    </row>
    <row r="10503" spans="4:4" x14ac:dyDescent="0.35">
      <c r="D10503" s="15"/>
    </row>
    <row r="10504" spans="4:4" x14ac:dyDescent="0.35">
      <c r="D10504" s="15"/>
    </row>
    <row r="10505" spans="4:4" x14ac:dyDescent="0.35">
      <c r="D10505" s="15"/>
    </row>
    <row r="10506" spans="4:4" x14ac:dyDescent="0.35">
      <c r="D10506" s="15"/>
    </row>
    <row r="10507" spans="4:4" x14ac:dyDescent="0.35">
      <c r="D10507" s="15"/>
    </row>
    <row r="10508" spans="4:4" x14ac:dyDescent="0.35">
      <c r="D10508" s="15"/>
    </row>
    <row r="10509" spans="4:4" x14ac:dyDescent="0.35">
      <c r="D10509" s="15"/>
    </row>
    <row r="10510" spans="4:4" x14ac:dyDescent="0.35">
      <c r="D10510" s="15"/>
    </row>
    <row r="10511" spans="4:4" x14ac:dyDescent="0.35">
      <c r="D10511" s="15"/>
    </row>
    <row r="10512" spans="4:4" x14ac:dyDescent="0.35">
      <c r="D10512" s="15"/>
    </row>
    <row r="10513" spans="4:4" x14ac:dyDescent="0.35">
      <c r="D10513" s="15"/>
    </row>
    <row r="10514" spans="4:4" x14ac:dyDescent="0.35">
      <c r="D10514" s="15"/>
    </row>
    <row r="10515" spans="4:4" x14ac:dyDescent="0.35">
      <c r="D10515" s="15"/>
    </row>
    <row r="10516" spans="4:4" x14ac:dyDescent="0.35">
      <c r="D10516" s="15"/>
    </row>
    <row r="10517" spans="4:4" x14ac:dyDescent="0.35">
      <c r="D10517" s="15"/>
    </row>
    <row r="10518" spans="4:4" x14ac:dyDescent="0.35">
      <c r="D10518" s="15"/>
    </row>
    <row r="10519" spans="4:4" x14ac:dyDescent="0.35">
      <c r="D10519" s="15"/>
    </row>
    <row r="10520" spans="4:4" x14ac:dyDescent="0.35">
      <c r="D10520" s="15"/>
    </row>
    <row r="10521" spans="4:4" x14ac:dyDescent="0.35">
      <c r="D10521" s="15"/>
    </row>
    <row r="10522" spans="4:4" x14ac:dyDescent="0.35">
      <c r="D10522" s="15"/>
    </row>
    <row r="10523" spans="4:4" x14ac:dyDescent="0.35">
      <c r="D10523" s="15"/>
    </row>
    <row r="10524" spans="4:4" x14ac:dyDescent="0.35">
      <c r="D10524" s="15"/>
    </row>
    <row r="10525" spans="4:4" x14ac:dyDescent="0.35">
      <c r="D10525" s="15"/>
    </row>
    <row r="10526" spans="4:4" x14ac:dyDescent="0.35">
      <c r="D10526" s="15"/>
    </row>
    <row r="10527" spans="4:4" x14ac:dyDescent="0.35">
      <c r="D10527" s="15"/>
    </row>
    <row r="10528" spans="4:4" x14ac:dyDescent="0.35">
      <c r="D10528" s="15"/>
    </row>
    <row r="10529" spans="4:4" x14ac:dyDescent="0.35">
      <c r="D10529" s="15"/>
    </row>
    <row r="10530" spans="4:4" x14ac:dyDescent="0.35">
      <c r="D10530" s="15"/>
    </row>
    <row r="10531" spans="4:4" x14ac:dyDescent="0.35">
      <c r="D10531" s="15"/>
    </row>
    <row r="10532" spans="4:4" x14ac:dyDescent="0.35">
      <c r="D10532" s="15"/>
    </row>
    <row r="10533" spans="4:4" x14ac:dyDescent="0.35">
      <c r="D10533" s="15"/>
    </row>
    <row r="10534" spans="4:4" x14ac:dyDescent="0.35">
      <c r="D10534" s="15"/>
    </row>
    <row r="10535" spans="4:4" x14ac:dyDescent="0.35">
      <c r="D10535" s="15"/>
    </row>
    <row r="10536" spans="4:4" x14ac:dyDescent="0.35">
      <c r="D10536" s="15"/>
    </row>
    <row r="10537" spans="4:4" x14ac:dyDescent="0.35">
      <c r="D10537" s="15"/>
    </row>
    <row r="10538" spans="4:4" x14ac:dyDescent="0.35">
      <c r="D10538" s="15"/>
    </row>
    <row r="10539" spans="4:4" x14ac:dyDescent="0.35">
      <c r="D10539" s="15"/>
    </row>
    <row r="10540" spans="4:4" x14ac:dyDescent="0.35">
      <c r="D10540" s="15"/>
    </row>
    <row r="10541" spans="4:4" x14ac:dyDescent="0.35">
      <c r="D10541" s="15"/>
    </row>
    <row r="10542" spans="4:4" x14ac:dyDescent="0.35">
      <c r="D10542" s="15"/>
    </row>
    <row r="10543" spans="4:4" x14ac:dyDescent="0.35">
      <c r="D10543" s="15"/>
    </row>
    <row r="10544" spans="4:4" x14ac:dyDescent="0.35">
      <c r="D10544" s="15"/>
    </row>
    <row r="10545" spans="4:4" x14ac:dyDescent="0.35">
      <c r="D10545" s="15"/>
    </row>
    <row r="10546" spans="4:4" x14ac:dyDescent="0.35">
      <c r="D10546" s="15"/>
    </row>
    <row r="10547" spans="4:4" x14ac:dyDescent="0.35">
      <c r="D10547" s="15"/>
    </row>
    <row r="10548" spans="4:4" x14ac:dyDescent="0.35">
      <c r="D10548" s="15"/>
    </row>
    <row r="10549" spans="4:4" x14ac:dyDescent="0.35">
      <c r="D10549" s="15"/>
    </row>
    <row r="10550" spans="4:4" x14ac:dyDescent="0.35">
      <c r="D10550" s="15"/>
    </row>
    <row r="10551" spans="4:4" x14ac:dyDescent="0.35">
      <c r="D10551" s="15"/>
    </row>
    <row r="10552" spans="4:4" x14ac:dyDescent="0.35">
      <c r="D10552" s="15"/>
    </row>
    <row r="10553" spans="4:4" x14ac:dyDescent="0.35">
      <c r="D10553" s="15"/>
    </row>
    <row r="10554" spans="4:4" x14ac:dyDescent="0.35">
      <c r="D10554" s="15"/>
    </row>
    <row r="10555" spans="4:4" x14ac:dyDescent="0.35">
      <c r="D10555" s="15"/>
    </row>
    <row r="10556" spans="4:4" x14ac:dyDescent="0.35">
      <c r="D10556" s="15"/>
    </row>
    <row r="10557" spans="4:4" x14ac:dyDescent="0.35">
      <c r="D10557" s="15"/>
    </row>
    <row r="10558" spans="4:4" x14ac:dyDescent="0.35">
      <c r="D10558" s="15"/>
    </row>
    <row r="10559" spans="4:4" x14ac:dyDescent="0.35">
      <c r="D10559" s="15"/>
    </row>
    <row r="10560" spans="4:4" x14ac:dyDescent="0.35">
      <c r="D10560" s="15"/>
    </row>
    <row r="10561" spans="4:4" x14ac:dyDescent="0.35">
      <c r="D10561" s="15"/>
    </row>
    <row r="10562" spans="4:4" x14ac:dyDescent="0.35">
      <c r="D10562" s="15"/>
    </row>
    <row r="10563" spans="4:4" x14ac:dyDescent="0.35">
      <c r="D10563" s="15"/>
    </row>
    <row r="10564" spans="4:4" x14ac:dyDescent="0.35">
      <c r="D10564" s="15"/>
    </row>
    <row r="10565" spans="4:4" x14ac:dyDescent="0.35">
      <c r="D10565" s="15"/>
    </row>
    <row r="10566" spans="4:4" x14ac:dyDescent="0.35">
      <c r="D10566" s="15"/>
    </row>
    <row r="10567" spans="4:4" x14ac:dyDescent="0.35">
      <c r="D10567" s="15"/>
    </row>
    <row r="10568" spans="4:4" x14ac:dyDescent="0.35">
      <c r="D10568" s="15"/>
    </row>
    <row r="10569" spans="4:4" x14ac:dyDescent="0.35">
      <c r="D10569" s="15"/>
    </row>
    <row r="10570" spans="4:4" x14ac:dyDescent="0.35">
      <c r="D10570" s="15"/>
    </row>
    <row r="10571" spans="4:4" x14ac:dyDescent="0.35">
      <c r="D10571" s="15"/>
    </row>
    <row r="10572" spans="4:4" x14ac:dyDescent="0.35">
      <c r="D10572" s="15"/>
    </row>
    <row r="10573" spans="4:4" x14ac:dyDescent="0.35">
      <c r="D10573" s="15"/>
    </row>
    <row r="10574" spans="4:4" x14ac:dyDescent="0.35">
      <c r="D10574" s="15"/>
    </row>
    <row r="10575" spans="4:4" x14ac:dyDescent="0.35">
      <c r="D10575" s="15"/>
    </row>
    <row r="10576" spans="4:4" x14ac:dyDescent="0.35">
      <c r="D10576" s="15"/>
    </row>
    <row r="10577" spans="4:4" x14ac:dyDescent="0.35">
      <c r="D10577" s="15"/>
    </row>
    <row r="10578" spans="4:4" x14ac:dyDescent="0.35">
      <c r="D10578" s="15"/>
    </row>
    <row r="10579" spans="4:4" x14ac:dyDescent="0.35">
      <c r="D10579" s="15"/>
    </row>
    <row r="10580" spans="4:4" x14ac:dyDescent="0.35">
      <c r="D10580" s="15"/>
    </row>
    <row r="10581" spans="4:4" x14ac:dyDescent="0.35">
      <c r="D10581" s="15"/>
    </row>
    <row r="10582" spans="4:4" x14ac:dyDescent="0.35">
      <c r="D10582" s="15"/>
    </row>
    <row r="10583" spans="4:4" x14ac:dyDescent="0.35">
      <c r="D10583" s="15"/>
    </row>
    <row r="10584" spans="4:4" x14ac:dyDescent="0.35">
      <c r="D10584" s="15"/>
    </row>
    <row r="10585" spans="4:4" x14ac:dyDescent="0.35">
      <c r="D10585" s="15"/>
    </row>
    <row r="10586" spans="4:4" x14ac:dyDescent="0.35">
      <c r="D10586" s="15"/>
    </row>
    <row r="10587" spans="4:4" x14ac:dyDescent="0.35">
      <c r="D10587" s="15"/>
    </row>
    <row r="10588" spans="4:4" x14ac:dyDescent="0.35">
      <c r="D10588" s="15"/>
    </row>
    <row r="10589" spans="4:4" x14ac:dyDescent="0.35">
      <c r="D10589" s="15"/>
    </row>
    <row r="10590" spans="4:4" x14ac:dyDescent="0.35">
      <c r="D10590" s="15"/>
    </row>
    <row r="10591" spans="4:4" x14ac:dyDescent="0.35">
      <c r="D10591" s="15"/>
    </row>
    <row r="10592" spans="4:4" x14ac:dyDescent="0.35">
      <c r="D10592" s="15"/>
    </row>
    <row r="10593" spans="4:4" x14ac:dyDescent="0.35">
      <c r="D10593" s="15"/>
    </row>
    <row r="10594" spans="4:4" x14ac:dyDescent="0.35">
      <c r="D10594" s="15"/>
    </row>
    <row r="10595" spans="4:4" x14ac:dyDescent="0.35">
      <c r="D10595" s="15"/>
    </row>
    <row r="10596" spans="4:4" x14ac:dyDescent="0.35">
      <c r="D10596" s="15"/>
    </row>
    <row r="10597" spans="4:4" x14ac:dyDescent="0.35">
      <c r="D10597" s="15"/>
    </row>
    <row r="10598" spans="4:4" x14ac:dyDescent="0.35">
      <c r="D10598" s="15"/>
    </row>
    <row r="10599" spans="4:4" x14ac:dyDescent="0.35">
      <c r="D10599" s="15"/>
    </row>
    <row r="10600" spans="4:4" x14ac:dyDescent="0.35">
      <c r="D10600" s="15"/>
    </row>
    <row r="10601" spans="4:4" x14ac:dyDescent="0.35">
      <c r="D10601" s="15"/>
    </row>
    <row r="10602" spans="4:4" x14ac:dyDescent="0.35">
      <c r="D10602" s="15"/>
    </row>
    <row r="10603" spans="4:4" x14ac:dyDescent="0.35">
      <c r="D10603" s="15"/>
    </row>
    <row r="10604" spans="4:4" x14ac:dyDescent="0.35">
      <c r="D10604" s="15"/>
    </row>
    <row r="10605" spans="4:4" x14ac:dyDescent="0.35">
      <c r="D10605" s="15"/>
    </row>
    <row r="10606" spans="4:4" x14ac:dyDescent="0.35">
      <c r="D10606" s="15"/>
    </row>
    <row r="10607" spans="4:4" x14ac:dyDescent="0.35">
      <c r="D10607" s="15"/>
    </row>
    <row r="10608" spans="4:4" x14ac:dyDescent="0.35">
      <c r="D10608" s="15"/>
    </row>
    <row r="10609" spans="4:4" x14ac:dyDescent="0.35">
      <c r="D10609" s="15"/>
    </row>
    <row r="10610" spans="4:4" x14ac:dyDescent="0.35">
      <c r="D10610" s="15"/>
    </row>
    <row r="10611" spans="4:4" x14ac:dyDescent="0.35">
      <c r="D10611" s="15"/>
    </row>
    <row r="10612" spans="4:4" x14ac:dyDescent="0.35">
      <c r="D10612" s="15"/>
    </row>
    <row r="10613" spans="4:4" x14ac:dyDescent="0.35">
      <c r="D10613" s="15"/>
    </row>
    <row r="10614" spans="4:4" x14ac:dyDescent="0.35">
      <c r="D10614" s="15"/>
    </row>
    <row r="10615" spans="4:4" x14ac:dyDescent="0.35">
      <c r="D10615" s="15"/>
    </row>
    <row r="10616" spans="4:4" x14ac:dyDescent="0.35">
      <c r="D10616" s="15"/>
    </row>
    <row r="10617" spans="4:4" x14ac:dyDescent="0.35">
      <c r="D10617" s="15"/>
    </row>
    <row r="10618" spans="4:4" x14ac:dyDescent="0.35">
      <c r="D10618" s="15"/>
    </row>
    <row r="10619" spans="4:4" x14ac:dyDescent="0.35">
      <c r="D10619" s="15"/>
    </row>
    <row r="10620" spans="4:4" x14ac:dyDescent="0.35">
      <c r="D10620" s="15"/>
    </row>
    <row r="10621" spans="4:4" x14ac:dyDescent="0.35">
      <c r="D10621" s="15"/>
    </row>
    <row r="10622" spans="4:4" x14ac:dyDescent="0.35">
      <c r="D10622" s="15"/>
    </row>
    <row r="10623" spans="4:4" x14ac:dyDescent="0.35">
      <c r="D10623" s="15"/>
    </row>
    <row r="10624" spans="4:4" x14ac:dyDescent="0.35">
      <c r="D10624" s="15"/>
    </row>
    <row r="10625" spans="4:4" x14ac:dyDescent="0.35">
      <c r="D10625" s="15"/>
    </row>
    <row r="10626" spans="4:4" x14ac:dyDescent="0.35">
      <c r="D10626" s="15"/>
    </row>
    <row r="10627" spans="4:4" x14ac:dyDescent="0.35">
      <c r="D10627" s="15"/>
    </row>
    <row r="10628" spans="4:4" x14ac:dyDescent="0.35">
      <c r="D10628" s="15"/>
    </row>
    <row r="10629" spans="4:4" x14ac:dyDescent="0.35">
      <c r="D10629" s="15"/>
    </row>
    <row r="10630" spans="4:4" x14ac:dyDescent="0.35">
      <c r="D10630" s="15"/>
    </row>
    <row r="10631" spans="4:4" x14ac:dyDescent="0.35">
      <c r="D10631" s="15"/>
    </row>
    <row r="10632" spans="4:4" x14ac:dyDescent="0.35">
      <c r="D10632" s="15"/>
    </row>
    <row r="10633" spans="4:4" x14ac:dyDescent="0.35">
      <c r="D10633" s="15"/>
    </row>
    <row r="10634" spans="4:4" x14ac:dyDescent="0.35">
      <c r="D10634" s="15"/>
    </row>
    <row r="10635" spans="4:4" x14ac:dyDescent="0.35">
      <c r="D10635" s="15"/>
    </row>
    <row r="10636" spans="4:4" x14ac:dyDescent="0.35">
      <c r="D10636" s="15"/>
    </row>
    <row r="10637" spans="4:4" x14ac:dyDescent="0.35">
      <c r="D10637" s="15"/>
    </row>
    <row r="10638" spans="4:4" x14ac:dyDescent="0.35">
      <c r="D10638" s="15"/>
    </row>
    <row r="10639" spans="4:4" x14ac:dyDescent="0.35">
      <c r="D10639" s="15"/>
    </row>
    <row r="10640" spans="4:4" x14ac:dyDescent="0.35">
      <c r="D10640" s="15"/>
    </row>
    <row r="10641" spans="4:4" x14ac:dyDescent="0.35">
      <c r="D10641" s="15"/>
    </row>
    <row r="10642" spans="4:4" x14ac:dyDescent="0.35">
      <c r="D10642" s="15"/>
    </row>
    <row r="10643" spans="4:4" x14ac:dyDescent="0.35">
      <c r="D10643" s="15"/>
    </row>
    <row r="10644" spans="4:4" x14ac:dyDescent="0.35">
      <c r="D10644" s="15"/>
    </row>
    <row r="10645" spans="4:4" x14ac:dyDescent="0.35">
      <c r="D10645" s="15"/>
    </row>
    <row r="10646" spans="4:4" x14ac:dyDescent="0.35">
      <c r="D10646" s="15"/>
    </row>
    <row r="10647" spans="4:4" x14ac:dyDescent="0.35">
      <c r="D10647" s="15"/>
    </row>
    <row r="10648" spans="4:4" x14ac:dyDescent="0.35">
      <c r="D10648" s="15"/>
    </row>
    <row r="10649" spans="4:4" x14ac:dyDescent="0.35">
      <c r="D10649" s="15"/>
    </row>
    <row r="10650" spans="4:4" x14ac:dyDescent="0.35">
      <c r="D10650" s="15"/>
    </row>
    <row r="10651" spans="4:4" x14ac:dyDescent="0.35">
      <c r="D10651" s="15"/>
    </row>
    <row r="10652" spans="4:4" x14ac:dyDescent="0.35">
      <c r="D10652" s="15"/>
    </row>
    <row r="10653" spans="4:4" x14ac:dyDescent="0.35">
      <c r="D10653" s="15"/>
    </row>
    <row r="10654" spans="4:4" x14ac:dyDescent="0.35">
      <c r="D10654" s="15"/>
    </row>
    <row r="10655" spans="4:4" x14ac:dyDescent="0.35">
      <c r="D10655" s="15"/>
    </row>
    <row r="10656" spans="4:4" x14ac:dyDescent="0.35">
      <c r="D10656" s="15"/>
    </row>
    <row r="10657" spans="4:4" x14ac:dyDescent="0.35">
      <c r="D10657" s="15"/>
    </row>
    <row r="10658" spans="4:4" x14ac:dyDescent="0.35">
      <c r="D10658" s="15"/>
    </row>
    <row r="10659" spans="4:4" x14ac:dyDescent="0.35">
      <c r="D10659" s="15"/>
    </row>
    <row r="10660" spans="4:4" x14ac:dyDescent="0.35">
      <c r="D10660" s="15"/>
    </row>
    <row r="10661" spans="4:4" x14ac:dyDescent="0.35">
      <c r="D10661" s="15"/>
    </row>
    <row r="10662" spans="4:4" x14ac:dyDescent="0.35">
      <c r="D10662" s="15"/>
    </row>
    <row r="10663" spans="4:4" x14ac:dyDescent="0.35">
      <c r="D10663" s="15"/>
    </row>
    <row r="10664" spans="4:4" x14ac:dyDescent="0.35">
      <c r="D10664" s="15"/>
    </row>
    <row r="10665" spans="4:4" x14ac:dyDescent="0.35">
      <c r="D10665" s="15"/>
    </row>
    <row r="10666" spans="4:4" x14ac:dyDescent="0.35">
      <c r="D10666" s="15"/>
    </row>
    <row r="10667" spans="4:4" x14ac:dyDescent="0.35">
      <c r="D10667" s="15"/>
    </row>
    <row r="10668" spans="4:4" x14ac:dyDescent="0.35">
      <c r="D10668" s="15"/>
    </row>
    <row r="10669" spans="4:4" x14ac:dyDescent="0.35">
      <c r="D10669" s="15"/>
    </row>
    <row r="10670" spans="4:4" x14ac:dyDescent="0.35">
      <c r="D10670" s="15"/>
    </row>
    <row r="10671" spans="4:4" x14ac:dyDescent="0.35">
      <c r="D10671" s="15"/>
    </row>
    <row r="10672" spans="4:4" x14ac:dyDescent="0.35">
      <c r="D10672" s="15"/>
    </row>
    <row r="10673" spans="4:4" x14ac:dyDescent="0.35">
      <c r="D10673" s="15"/>
    </row>
    <row r="10674" spans="4:4" x14ac:dyDescent="0.35">
      <c r="D10674" s="15"/>
    </row>
    <row r="10675" spans="4:4" x14ac:dyDescent="0.35">
      <c r="D10675" s="15"/>
    </row>
    <row r="10676" spans="4:4" x14ac:dyDescent="0.35">
      <c r="D10676" s="15"/>
    </row>
    <row r="10677" spans="4:4" x14ac:dyDescent="0.35">
      <c r="D10677" s="15"/>
    </row>
    <row r="10678" spans="4:4" x14ac:dyDescent="0.35">
      <c r="D10678" s="15"/>
    </row>
    <row r="10679" spans="4:4" x14ac:dyDescent="0.35">
      <c r="D10679" s="15"/>
    </row>
    <row r="10680" spans="4:4" x14ac:dyDescent="0.35">
      <c r="D10680" s="15"/>
    </row>
    <row r="10681" spans="4:4" x14ac:dyDescent="0.35">
      <c r="D10681" s="15"/>
    </row>
    <row r="10682" spans="4:4" x14ac:dyDescent="0.35">
      <c r="D10682" s="15"/>
    </row>
    <row r="10683" spans="4:4" x14ac:dyDescent="0.35">
      <c r="D10683" s="15"/>
    </row>
    <row r="10684" spans="4:4" x14ac:dyDescent="0.35">
      <c r="D10684" s="15"/>
    </row>
    <row r="10685" spans="4:4" x14ac:dyDescent="0.35">
      <c r="D10685" s="15"/>
    </row>
    <row r="10686" spans="4:4" x14ac:dyDescent="0.35">
      <c r="D10686" s="15"/>
    </row>
    <row r="10687" spans="4:4" x14ac:dyDescent="0.35">
      <c r="D10687" s="15"/>
    </row>
    <row r="10688" spans="4:4" x14ac:dyDescent="0.35">
      <c r="D10688" s="15"/>
    </row>
    <row r="10689" spans="4:4" x14ac:dyDescent="0.35">
      <c r="D10689" s="15"/>
    </row>
    <row r="10690" spans="4:4" x14ac:dyDescent="0.35">
      <c r="D10690" s="15"/>
    </row>
    <row r="10691" spans="4:4" x14ac:dyDescent="0.35">
      <c r="D10691" s="15"/>
    </row>
    <row r="10692" spans="4:4" x14ac:dyDescent="0.35">
      <c r="D10692" s="15"/>
    </row>
    <row r="10693" spans="4:4" x14ac:dyDescent="0.35">
      <c r="D10693" s="15"/>
    </row>
    <row r="10694" spans="4:4" x14ac:dyDescent="0.35">
      <c r="D10694" s="15"/>
    </row>
    <row r="10695" spans="4:4" x14ac:dyDescent="0.35">
      <c r="D10695" s="15"/>
    </row>
    <row r="10696" spans="4:4" x14ac:dyDescent="0.35">
      <c r="D10696" s="15"/>
    </row>
    <row r="10697" spans="4:4" x14ac:dyDescent="0.35">
      <c r="D10697" s="15"/>
    </row>
    <row r="10698" spans="4:4" x14ac:dyDescent="0.35">
      <c r="D10698" s="15"/>
    </row>
    <row r="10699" spans="4:4" x14ac:dyDescent="0.35">
      <c r="D10699" s="15"/>
    </row>
    <row r="10700" spans="4:4" x14ac:dyDescent="0.35">
      <c r="D10700" s="15"/>
    </row>
    <row r="10701" spans="4:4" x14ac:dyDescent="0.35">
      <c r="D10701" s="15"/>
    </row>
    <row r="10702" spans="4:4" x14ac:dyDescent="0.35">
      <c r="D10702" s="15"/>
    </row>
    <row r="10703" spans="4:4" x14ac:dyDescent="0.35">
      <c r="D10703" s="15"/>
    </row>
    <row r="10704" spans="4:4" x14ac:dyDescent="0.35">
      <c r="D10704" s="15"/>
    </row>
    <row r="10705" spans="4:4" x14ac:dyDescent="0.35">
      <c r="D10705" s="15"/>
    </row>
    <row r="10706" spans="4:4" x14ac:dyDescent="0.35">
      <c r="D10706" s="15"/>
    </row>
    <row r="10707" spans="4:4" x14ac:dyDescent="0.35">
      <c r="D10707" s="15"/>
    </row>
    <row r="10708" spans="4:4" x14ac:dyDescent="0.35">
      <c r="D10708" s="15"/>
    </row>
    <row r="10709" spans="4:4" x14ac:dyDescent="0.35">
      <c r="D10709" s="15"/>
    </row>
    <row r="10710" spans="4:4" x14ac:dyDescent="0.35">
      <c r="D10710" s="15"/>
    </row>
    <row r="10711" spans="4:4" x14ac:dyDescent="0.35">
      <c r="D10711" s="15"/>
    </row>
    <row r="10712" spans="4:4" x14ac:dyDescent="0.35">
      <c r="D10712" s="15"/>
    </row>
    <row r="10713" spans="4:4" x14ac:dyDescent="0.35">
      <c r="D10713" s="15"/>
    </row>
    <row r="10714" spans="4:4" x14ac:dyDescent="0.35">
      <c r="D10714" s="15"/>
    </row>
    <row r="10715" spans="4:4" x14ac:dyDescent="0.35">
      <c r="D10715" s="15"/>
    </row>
    <row r="10716" spans="4:4" x14ac:dyDescent="0.35">
      <c r="D10716" s="15"/>
    </row>
    <row r="10717" spans="4:4" x14ac:dyDescent="0.35">
      <c r="D10717" s="15"/>
    </row>
    <row r="10718" spans="4:4" x14ac:dyDescent="0.35">
      <c r="D10718" s="15"/>
    </row>
    <row r="10719" spans="4:4" x14ac:dyDescent="0.35">
      <c r="D10719" s="15"/>
    </row>
    <row r="10720" spans="4:4" x14ac:dyDescent="0.35">
      <c r="D10720" s="15"/>
    </row>
    <row r="10721" spans="4:4" x14ac:dyDescent="0.35">
      <c r="D10721" s="15"/>
    </row>
    <row r="10722" spans="4:4" x14ac:dyDescent="0.35">
      <c r="D10722" s="15"/>
    </row>
    <row r="10723" spans="4:4" x14ac:dyDescent="0.35">
      <c r="D10723" s="15"/>
    </row>
    <row r="10724" spans="4:4" x14ac:dyDescent="0.35">
      <c r="D10724" s="15"/>
    </row>
    <row r="10725" spans="4:4" x14ac:dyDescent="0.35">
      <c r="D10725" s="15"/>
    </row>
    <row r="10726" spans="4:4" x14ac:dyDescent="0.35">
      <c r="D10726" s="15"/>
    </row>
    <row r="10727" spans="4:4" x14ac:dyDescent="0.35">
      <c r="D10727" s="15"/>
    </row>
    <row r="10728" spans="4:4" x14ac:dyDescent="0.35">
      <c r="D10728" s="15"/>
    </row>
    <row r="10729" spans="4:4" x14ac:dyDescent="0.35">
      <c r="D10729" s="15"/>
    </row>
    <row r="10730" spans="4:4" x14ac:dyDescent="0.35">
      <c r="D10730" s="15"/>
    </row>
    <row r="10731" spans="4:4" x14ac:dyDescent="0.35">
      <c r="D10731" s="15"/>
    </row>
    <row r="10732" spans="4:4" x14ac:dyDescent="0.35">
      <c r="D10732" s="15"/>
    </row>
    <row r="10733" spans="4:4" x14ac:dyDescent="0.35">
      <c r="D10733" s="15"/>
    </row>
    <row r="10734" spans="4:4" x14ac:dyDescent="0.35">
      <c r="D10734" s="15"/>
    </row>
    <row r="10735" spans="4:4" x14ac:dyDescent="0.35">
      <c r="D10735" s="15"/>
    </row>
    <row r="10736" spans="4:4" x14ac:dyDescent="0.35">
      <c r="D10736" s="15"/>
    </row>
    <row r="10737" spans="4:4" x14ac:dyDescent="0.35">
      <c r="D10737" s="15"/>
    </row>
    <row r="10738" spans="4:4" x14ac:dyDescent="0.35">
      <c r="D10738" s="15"/>
    </row>
    <row r="10739" spans="4:4" x14ac:dyDescent="0.35">
      <c r="D10739" s="15"/>
    </row>
    <row r="10740" spans="4:4" x14ac:dyDescent="0.35">
      <c r="D10740" s="15"/>
    </row>
    <row r="10741" spans="4:4" x14ac:dyDescent="0.35">
      <c r="D10741" s="15"/>
    </row>
    <row r="10742" spans="4:4" x14ac:dyDescent="0.35">
      <c r="D10742" s="15"/>
    </row>
    <row r="10743" spans="4:4" x14ac:dyDescent="0.35">
      <c r="D10743" s="15"/>
    </row>
    <row r="10744" spans="4:4" x14ac:dyDescent="0.35">
      <c r="D10744" s="15"/>
    </row>
    <row r="10745" spans="4:4" x14ac:dyDescent="0.35">
      <c r="D10745" s="15"/>
    </row>
    <row r="10746" spans="4:4" x14ac:dyDescent="0.35">
      <c r="D10746" s="15"/>
    </row>
    <row r="10747" spans="4:4" x14ac:dyDescent="0.35">
      <c r="D10747" s="15"/>
    </row>
    <row r="10748" spans="4:4" x14ac:dyDescent="0.35">
      <c r="D10748" s="15"/>
    </row>
    <row r="10749" spans="4:4" x14ac:dyDescent="0.35">
      <c r="D10749" s="15"/>
    </row>
    <row r="10750" spans="4:4" x14ac:dyDescent="0.35">
      <c r="D10750" s="15"/>
    </row>
    <row r="10751" spans="4:4" x14ac:dyDescent="0.35">
      <c r="D10751" s="15"/>
    </row>
    <row r="10752" spans="4:4" x14ac:dyDescent="0.35">
      <c r="D10752" s="15"/>
    </row>
    <row r="10753" spans="4:4" x14ac:dyDescent="0.35">
      <c r="D10753" s="15"/>
    </row>
    <row r="10754" spans="4:4" x14ac:dyDescent="0.35">
      <c r="D10754" s="15"/>
    </row>
    <row r="10755" spans="4:4" x14ac:dyDescent="0.35">
      <c r="D10755" s="15"/>
    </row>
    <row r="10756" spans="4:4" x14ac:dyDescent="0.35">
      <c r="D10756" s="15"/>
    </row>
    <row r="10757" spans="4:4" x14ac:dyDescent="0.35">
      <c r="D10757" s="15"/>
    </row>
    <row r="10758" spans="4:4" x14ac:dyDescent="0.35">
      <c r="D10758" s="15"/>
    </row>
    <row r="10759" spans="4:4" x14ac:dyDescent="0.35">
      <c r="D10759" s="15"/>
    </row>
    <row r="10760" spans="4:4" x14ac:dyDescent="0.35">
      <c r="D10760" s="15"/>
    </row>
    <row r="10761" spans="4:4" x14ac:dyDescent="0.35">
      <c r="D10761" s="15"/>
    </row>
    <row r="10762" spans="4:4" x14ac:dyDescent="0.35">
      <c r="D10762" s="15"/>
    </row>
    <row r="10763" spans="4:4" x14ac:dyDescent="0.35">
      <c r="D10763" s="15"/>
    </row>
    <row r="10764" spans="4:4" x14ac:dyDescent="0.35">
      <c r="D10764" s="15"/>
    </row>
    <row r="10765" spans="4:4" x14ac:dyDescent="0.35">
      <c r="D10765" s="15"/>
    </row>
    <row r="10766" spans="4:4" x14ac:dyDescent="0.35">
      <c r="D10766" s="15"/>
    </row>
    <row r="10767" spans="4:4" x14ac:dyDescent="0.35">
      <c r="D10767" s="15"/>
    </row>
    <row r="10768" spans="4:4" x14ac:dyDescent="0.35">
      <c r="D10768" s="15"/>
    </row>
    <row r="10769" spans="4:4" x14ac:dyDescent="0.35">
      <c r="D10769" s="15"/>
    </row>
    <row r="10770" spans="4:4" x14ac:dyDescent="0.35">
      <c r="D10770" s="15"/>
    </row>
    <row r="10771" spans="4:4" x14ac:dyDescent="0.35">
      <c r="D10771" s="15"/>
    </row>
    <row r="10772" spans="4:4" x14ac:dyDescent="0.35">
      <c r="D10772" s="15"/>
    </row>
    <row r="10773" spans="4:4" x14ac:dyDescent="0.35">
      <c r="D10773" s="15"/>
    </row>
    <row r="10774" spans="4:4" x14ac:dyDescent="0.35">
      <c r="D10774" s="15"/>
    </row>
    <row r="10775" spans="4:4" x14ac:dyDescent="0.35">
      <c r="D10775" s="15"/>
    </row>
    <row r="10776" spans="4:4" x14ac:dyDescent="0.35">
      <c r="D10776" s="15"/>
    </row>
    <row r="10777" spans="4:4" x14ac:dyDescent="0.35">
      <c r="D10777" s="15"/>
    </row>
    <row r="10778" spans="4:4" x14ac:dyDescent="0.35">
      <c r="D10778" s="15"/>
    </row>
    <row r="10779" spans="4:4" x14ac:dyDescent="0.35">
      <c r="D10779" s="15"/>
    </row>
    <row r="10780" spans="4:4" x14ac:dyDescent="0.35">
      <c r="D10780" s="15"/>
    </row>
    <row r="10781" spans="4:4" x14ac:dyDescent="0.35">
      <c r="D10781" s="15"/>
    </row>
    <row r="10782" spans="4:4" x14ac:dyDescent="0.35">
      <c r="D10782" s="15"/>
    </row>
    <row r="10783" spans="4:4" x14ac:dyDescent="0.35">
      <c r="D10783" s="15"/>
    </row>
    <row r="10784" spans="4:4" x14ac:dyDescent="0.35">
      <c r="D10784" s="15"/>
    </row>
    <row r="10785" spans="4:4" x14ac:dyDescent="0.35">
      <c r="D10785" s="15"/>
    </row>
    <row r="10786" spans="4:4" x14ac:dyDescent="0.35">
      <c r="D10786" s="15"/>
    </row>
    <row r="10787" spans="4:4" x14ac:dyDescent="0.35">
      <c r="D10787" s="15"/>
    </row>
    <row r="10788" spans="4:4" x14ac:dyDescent="0.35">
      <c r="D10788" s="15"/>
    </row>
    <row r="10789" spans="4:4" x14ac:dyDescent="0.35">
      <c r="D10789" s="15"/>
    </row>
    <row r="10790" spans="4:4" x14ac:dyDescent="0.35">
      <c r="D10790" s="15"/>
    </row>
    <row r="10791" spans="4:4" x14ac:dyDescent="0.35">
      <c r="D10791" s="15"/>
    </row>
    <row r="10792" spans="4:4" x14ac:dyDescent="0.35">
      <c r="D10792" s="15"/>
    </row>
    <row r="10793" spans="4:4" x14ac:dyDescent="0.35">
      <c r="D10793" s="15"/>
    </row>
    <row r="10794" spans="4:4" x14ac:dyDescent="0.35">
      <c r="D10794" s="15"/>
    </row>
    <row r="10795" spans="4:4" x14ac:dyDescent="0.35">
      <c r="D10795" s="15"/>
    </row>
    <row r="10796" spans="4:4" x14ac:dyDescent="0.35">
      <c r="D10796" s="15"/>
    </row>
    <row r="10797" spans="4:4" x14ac:dyDescent="0.35">
      <c r="D10797" s="15"/>
    </row>
    <row r="10798" spans="4:4" x14ac:dyDescent="0.35">
      <c r="D10798" s="15"/>
    </row>
    <row r="10799" spans="4:4" x14ac:dyDescent="0.35">
      <c r="D10799" s="15"/>
    </row>
    <row r="10800" spans="4:4" x14ac:dyDescent="0.35">
      <c r="D10800" s="15"/>
    </row>
    <row r="10801" spans="4:4" x14ac:dyDescent="0.35">
      <c r="D10801" s="15"/>
    </row>
    <row r="10802" spans="4:4" x14ac:dyDescent="0.35">
      <c r="D10802" s="15"/>
    </row>
    <row r="10803" spans="4:4" x14ac:dyDescent="0.35">
      <c r="D10803" s="15"/>
    </row>
    <row r="10804" spans="4:4" x14ac:dyDescent="0.35">
      <c r="D10804" s="15"/>
    </row>
    <row r="10805" spans="4:4" x14ac:dyDescent="0.35">
      <c r="D10805" s="15"/>
    </row>
    <row r="10806" spans="4:4" x14ac:dyDescent="0.35">
      <c r="D10806" s="15"/>
    </row>
    <row r="10807" spans="4:4" x14ac:dyDescent="0.35">
      <c r="D10807" s="15"/>
    </row>
    <row r="10808" spans="4:4" x14ac:dyDescent="0.35">
      <c r="D10808" s="15"/>
    </row>
    <row r="10809" spans="4:4" x14ac:dyDescent="0.35">
      <c r="D10809" s="15"/>
    </row>
    <row r="10810" spans="4:4" x14ac:dyDescent="0.35">
      <c r="D10810" s="15"/>
    </row>
    <row r="10811" spans="4:4" x14ac:dyDescent="0.35">
      <c r="D10811" s="15"/>
    </row>
    <row r="10812" spans="4:4" x14ac:dyDescent="0.35">
      <c r="D10812" s="15"/>
    </row>
    <row r="10813" spans="4:4" x14ac:dyDescent="0.35">
      <c r="D10813" s="15"/>
    </row>
    <row r="10814" spans="4:4" x14ac:dyDescent="0.35">
      <c r="D10814" s="15"/>
    </row>
    <row r="10815" spans="4:4" x14ac:dyDescent="0.35">
      <c r="D10815" s="15"/>
    </row>
    <row r="10816" spans="4:4" x14ac:dyDescent="0.35">
      <c r="D10816" s="15"/>
    </row>
    <row r="10817" spans="4:4" x14ac:dyDescent="0.35">
      <c r="D10817" s="15"/>
    </row>
    <row r="10818" spans="4:4" x14ac:dyDescent="0.35">
      <c r="D10818" s="15"/>
    </row>
    <row r="10819" spans="4:4" x14ac:dyDescent="0.35">
      <c r="D10819" s="15"/>
    </row>
    <row r="10820" spans="4:4" x14ac:dyDescent="0.35">
      <c r="D10820" s="15"/>
    </row>
    <row r="10821" spans="4:4" x14ac:dyDescent="0.35">
      <c r="D10821" s="15"/>
    </row>
    <row r="10822" spans="4:4" x14ac:dyDescent="0.35">
      <c r="D10822" s="15"/>
    </row>
    <row r="10823" spans="4:4" x14ac:dyDescent="0.35">
      <c r="D10823" s="15"/>
    </row>
    <row r="10824" spans="4:4" x14ac:dyDescent="0.35">
      <c r="D10824" s="15"/>
    </row>
    <row r="10825" spans="4:4" x14ac:dyDescent="0.35">
      <c r="D10825" s="15"/>
    </row>
    <row r="10826" spans="4:4" x14ac:dyDescent="0.35">
      <c r="D10826" s="15"/>
    </row>
    <row r="10827" spans="4:4" x14ac:dyDescent="0.35">
      <c r="D10827" s="15"/>
    </row>
    <row r="10828" spans="4:4" x14ac:dyDescent="0.35">
      <c r="D10828" s="15"/>
    </row>
    <row r="10829" spans="4:4" x14ac:dyDescent="0.35">
      <c r="D10829" s="15"/>
    </row>
    <row r="10830" spans="4:4" x14ac:dyDescent="0.35">
      <c r="D10830" s="15"/>
    </row>
    <row r="10831" spans="4:4" x14ac:dyDescent="0.35">
      <c r="D10831" s="15"/>
    </row>
    <row r="10832" spans="4:4" x14ac:dyDescent="0.35">
      <c r="D10832" s="15"/>
    </row>
    <row r="10833" spans="4:4" x14ac:dyDescent="0.35">
      <c r="D10833" s="15"/>
    </row>
    <row r="10834" spans="4:4" x14ac:dyDescent="0.35">
      <c r="D10834" s="15"/>
    </row>
    <row r="10835" spans="4:4" x14ac:dyDescent="0.35">
      <c r="D10835" s="15"/>
    </row>
    <row r="10836" spans="4:4" x14ac:dyDescent="0.35">
      <c r="D10836" s="15"/>
    </row>
    <row r="10837" spans="4:4" x14ac:dyDescent="0.35">
      <c r="D10837" s="15"/>
    </row>
    <row r="10838" spans="4:4" x14ac:dyDescent="0.35">
      <c r="D10838" s="15"/>
    </row>
    <row r="10839" spans="4:4" x14ac:dyDescent="0.35">
      <c r="D10839" s="15"/>
    </row>
    <row r="10840" spans="4:4" x14ac:dyDescent="0.35">
      <c r="D10840" s="15"/>
    </row>
    <row r="10841" spans="4:4" x14ac:dyDescent="0.35">
      <c r="D10841" s="15"/>
    </row>
    <row r="10842" spans="4:4" x14ac:dyDescent="0.35">
      <c r="D10842" s="15"/>
    </row>
    <row r="10843" spans="4:4" x14ac:dyDescent="0.35">
      <c r="D10843" s="15"/>
    </row>
    <row r="10844" spans="4:4" x14ac:dyDescent="0.35">
      <c r="D10844" s="15"/>
    </row>
    <row r="10845" spans="4:4" x14ac:dyDescent="0.35">
      <c r="D10845" s="15"/>
    </row>
    <row r="10846" spans="4:4" x14ac:dyDescent="0.35">
      <c r="D10846" s="15"/>
    </row>
    <row r="10847" spans="4:4" x14ac:dyDescent="0.35">
      <c r="D10847" s="15"/>
    </row>
    <row r="10848" spans="4:4" x14ac:dyDescent="0.35">
      <c r="D10848" s="15"/>
    </row>
    <row r="10849" spans="4:4" x14ac:dyDescent="0.35">
      <c r="D10849" s="15"/>
    </row>
    <row r="10850" spans="4:4" x14ac:dyDescent="0.35">
      <c r="D10850" s="15"/>
    </row>
    <row r="10851" spans="4:4" x14ac:dyDescent="0.35">
      <c r="D10851" s="15"/>
    </row>
    <row r="10852" spans="4:4" x14ac:dyDescent="0.35">
      <c r="D10852" s="15"/>
    </row>
    <row r="10853" spans="4:4" x14ac:dyDescent="0.35">
      <c r="D10853" s="15"/>
    </row>
    <row r="10854" spans="4:4" x14ac:dyDescent="0.35">
      <c r="D10854" s="15"/>
    </row>
    <row r="10855" spans="4:4" x14ac:dyDescent="0.35">
      <c r="D10855" s="15"/>
    </row>
    <row r="10856" spans="4:4" x14ac:dyDescent="0.35">
      <c r="D10856" s="15"/>
    </row>
    <row r="10857" spans="4:4" x14ac:dyDescent="0.35">
      <c r="D10857" s="15"/>
    </row>
    <row r="10858" spans="4:4" x14ac:dyDescent="0.35">
      <c r="D10858" s="15"/>
    </row>
    <row r="10859" spans="4:4" x14ac:dyDescent="0.35">
      <c r="D10859" s="15"/>
    </row>
    <row r="10860" spans="4:4" x14ac:dyDescent="0.35">
      <c r="D10860" s="15"/>
    </row>
    <row r="10861" spans="4:4" x14ac:dyDescent="0.35">
      <c r="D10861" s="15"/>
    </row>
    <row r="10862" spans="4:4" x14ac:dyDescent="0.35">
      <c r="D10862" s="15"/>
    </row>
    <row r="10863" spans="4:4" x14ac:dyDescent="0.35">
      <c r="D10863" s="15"/>
    </row>
    <row r="10864" spans="4:4" x14ac:dyDescent="0.35">
      <c r="D10864" s="15"/>
    </row>
    <row r="10865" spans="4:4" x14ac:dyDescent="0.35">
      <c r="D10865" s="15"/>
    </row>
    <row r="10866" spans="4:4" x14ac:dyDescent="0.35">
      <c r="D10866" s="15"/>
    </row>
    <row r="10867" spans="4:4" x14ac:dyDescent="0.35">
      <c r="D10867" s="15"/>
    </row>
    <row r="10868" spans="4:4" x14ac:dyDescent="0.35">
      <c r="D10868" s="15"/>
    </row>
    <row r="10869" spans="4:4" x14ac:dyDescent="0.35">
      <c r="D10869" s="15"/>
    </row>
    <row r="10870" spans="4:4" x14ac:dyDescent="0.35">
      <c r="D10870" s="15"/>
    </row>
    <row r="10871" spans="4:4" x14ac:dyDescent="0.35">
      <c r="D10871" s="15"/>
    </row>
    <row r="10872" spans="4:4" x14ac:dyDescent="0.35">
      <c r="D10872" s="15"/>
    </row>
    <row r="10873" spans="4:4" x14ac:dyDescent="0.35">
      <c r="D10873" s="15"/>
    </row>
    <row r="10874" spans="4:4" x14ac:dyDescent="0.35">
      <c r="D10874" s="15"/>
    </row>
    <row r="10875" spans="4:4" x14ac:dyDescent="0.35">
      <c r="D10875" s="15"/>
    </row>
    <row r="10876" spans="4:4" x14ac:dyDescent="0.35">
      <c r="D10876" s="15"/>
    </row>
    <row r="10877" spans="4:4" x14ac:dyDescent="0.35">
      <c r="D10877" s="15"/>
    </row>
    <row r="10878" spans="4:4" x14ac:dyDescent="0.35">
      <c r="D10878" s="15"/>
    </row>
    <row r="10879" spans="4:4" x14ac:dyDescent="0.35">
      <c r="D10879" s="15"/>
    </row>
    <row r="10880" spans="4:4" x14ac:dyDescent="0.35">
      <c r="D10880" s="15"/>
    </row>
    <row r="10881" spans="4:4" x14ac:dyDescent="0.35">
      <c r="D10881" s="15"/>
    </row>
    <row r="10882" spans="4:4" x14ac:dyDescent="0.35">
      <c r="D10882" s="15"/>
    </row>
    <row r="10883" spans="4:4" x14ac:dyDescent="0.35">
      <c r="D10883" s="15"/>
    </row>
    <row r="10884" spans="4:4" x14ac:dyDescent="0.35">
      <c r="D10884" s="15"/>
    </row>
    <row r="10885" spans="4:4" x14ac:dyDescent="0.35">
      <c r="D10885" s="15"/>
    </row>
    <row r="10886" spans="4:4" x14ac:dyDescent="0.35">
      <c r="D10886" s="15"/>
    </row>
    <row r="10887" spans="4:4" x14ac:dyDescent="0.35">
      <c r="D10887" s="15"/>
    </row>
    <row r="10888" spans="4:4" x14ac:dyDescent="0.35">
      <c r="D10888" s="15"/>
    </row>
    <row r="10889" spans="4:4" x14ac:dyDescent="0.35">
      <c r="D10889" s="15"/>
    </row>
    <row r="10890" spans="4:4" x14ac:dyDescent="0.35">
      <c r="D10890" s="15"/>
    </row>
    <row r="10891" spans="4:4" x14ac:dyDescent="0.35">
      <c r="D10891" s="15"/>
    </row>
    <row r="10892" spans="4:4" x14ac:dyDescent="0.35">
      <c r="D10892" s="15"/>
    </row>
    <row r="10893" spans="4:4" x14ac:dyDescent="0.35">
      <c r="D10893" s="15"/>
    </row>
    <row r="10894" spans="4:4" x14ac:dyDescent="0.35">
      <c r="D10894" s="15"/>
    </row>
    <row r="10895" spans="4:4" x14ac:dyDescent="0.35">
      <c r="D10895" s="15"/>
    </row>
    <row r="10896" spans="4:4" x14ac:dyDescent="0.35">
      <c r="D10896" s="15"/>
    </row>
    <row r="10897" spans="4:4" x14ac:dyDescent="0.35">
      <c r="D10897" s="15"/>
    </row>
    <row r="10898" spans="4:4" x14ac:dyDescent="0.35">
      <c r="D10898" s="15"/>
    </row>
    <row r="10899" spans="4:4" x14ac:dyDescent="0.35">
      <c r="D10899" s="15"/>
    </row>
    <row r="10900" spans="4:4" x14ac:dyDescent="0.35">
      <c r="D10900" s="15"/>
    </row>
    <row r="10901" spans="4:4" x14ac:dyDescent="0.35">
      <c r="D10901" s="15"/>
    </row>
    <row r="10902" spans="4:4" x14ac:dyDescent="0.35">
      <c r="D10902" s="15"/>
    </row>
    <row r="10903" spans="4:4" x14ac:dyDescent="0.35">
      <c r="D10903" s="15"/>
    </row>
    <row r="10904" spans="4:4" x14ac:dyDescent="0.35">
      <c r="D10904" s="15"/>
    </row>
    <row r="10905" spans="4:4" x14ac:dyDescent="0.35">
      <c r="D10905" s="15"/>
    </row>
    <row r="10906" spans="4:4" x14ac:dyDescent="0.35">
      <c r="D10906" s="15"/>
    </row>
    <row r="10907" spans="4:4" x14ac:dyDescent="0.35">
      <c r="D10907" s="15"/>
    </row>
    <row r="10908" spans="4:4" x14ac:dyDescent="0.35">
      <c r="D10908" s="15"/>
    </row>
    <row r="10909" spans="4:4" x14ac:dyDescent="0.35">
      <c r="D10909" s="15"/>
    </row>
    <row r="10910" spans="4:4" x14ac:dyDescent="0.35">
      <c r="D10910" s="15"/>
    </row>
    <row r="10911" spans="4:4" x14ac:dyDescent="0.35">
      <c r="D10911" s="15"/>
    </row>
    <row r="10912" spans="4:4" x14ac:dyDescent="0.35">
      <c r="D10912" s="15"/>
    </row>
    <row r="10913" spans="4:4" x14ac:dyDescent="0.35">
      <c r="D10913" s="15"/>
    </row>
    <row r="10914" spans="4:4" x14ac:dyDescent="0.35">
      <c r="D10914" s="15"/>
    </row>
    <row r="10915" spans="4:4" x14ac:dyDescent="0.35">
      <c r="D10915" s="15"/>
    </row>
    <row r="10916" spans="4:4" x14ac:dyDescent="0.35">
      <c r="D10916" s="15"/>
    </row>
    <row r="10917" spans="4:4" x14ac:dyDescent="0.35">
      <c r="D10917" s="15"/>
    </row>
    <row r="10918" spans="4:4" x14ac:dyDescent="0.35">
      <c r="D10918" s="15"/>
    </row>
    <row r="10919" spans="4:4" x14ac:dyDescent="0.35">
      <c r="D10919" s="15"/>
    </row>
    <row r="10920" spans="4:4" x14ac:dyDescent="0.35">
      <c r="D10920" s="15"/>
    </row>
    <row r="10921" spans="4:4" x14ac:dyDescent="0.35">
      <c r="D10921" s="15"/>
    </row>
    <row r="10922" spans="4:4" x14ac:dyDescent="0.35">
      <c r="D10922" s="15"/>
    </row>
    <row r="10923" spans="4:4" x14ac:dyDescent="0.35">
      <c r="D10923" s="15"/>
    </row>
    <row r="10924" spans="4:4" x14ac:dyDescent="0.35">
      <c r="D10924" s="15"/>
    </row>
    <row r="10925" spans="4:4" x14ac:dyDescent="0.35">
      <c r="D10925" s="15"/>
    </row>
    <row r="10926" spans="4:4" x14ac:dyDescent="0.35">
      <c r="D10926" s="15"/>
    </row>
    <row r="10927" spans="4:4" x14ac:dyDescent="0.35">
      <c r="D10927" s="15"/>
    </row>
    <row r="10928" spans="4:4" x14ac:dyDescent="0.35">
      <c r="D10928" s="15"/>
    </row>
    <row r="10929" spans="4:4" x14ac:dyDescent="0.35">
      <c r="D10929" s="15"/>
    </row>
    <row r="10930" spans="4:4" x14ac:dyDescent="0.35">
      <c r="D10930" s="15"/>
    </row>
    <row r="10931" spans="4:4" x14ac:dyDescent="0.35">
      <c r="D10931" s="15"/>
    </row>
    <row r="10932" spans="4:4" x14ac:dyDescent="0.35">
      <c r="D10932" s="15"/>
    </row>
    <row r="10933" spans="4:4" x14ac:dyDescent="0.35">
      <c r="D10933" s="15"/>
    </row>
    <row r="10934" spans="4:4" x14ac:dyDescent="0.35">
      <c r="D10934" s="15"/>
    </row>
    <row r="10935" spans="4:4" x14ac:dyDescent="0.35">
      <c r="D10935" s="15"/>
    </row>
    <row r="10936" spans="4:4" x14ac:dyDescent="0.35">
      <c r="D10936" s="15"/>
    </row>
    <row r="10937" spans="4:4" x14ac:dyDescent="0.35">
      <c r="D10937" s="15"/>
    </row>
    <row r="10938" spans="4:4" x14ac:dyDescent="0.35">
      <c r="D10938" s="15"/>
    </row>
    <row r="10939" spans="4:4" x14ac:dyDescent="0.35">
      <c r="D10939" s="15"/>
    </row>
    <row r="10940" spans="4:4" x14ac:dyDescent="0.35">
      <c r="D10940" s="15"/>
    </row>
    <row r="10941" spans="4:4" x14ac:dyDescent="0.35">
      <c r="D10941" s="15"/>
    </row>
    <row r="10942" spans="4:4" x14ac:dyDescent="0.35">
      <c r="D10942" s="15"/>
    </row>
    <row r="10943" spans="4:4" x14ac:dyDescent="0.35">
      <c r="D10943" s="15"/>
    </row>
    <row r="10944" spans="4:4" x14ac:dyDescent="0.35">
      <c r="D10944" s="15"/>
    </row>
    <row r="10945" spans="4:4" x14ac:dyDescent="0.35">
      <c r="D10945" s="15"/>
    </row>
    <row r="10946" spans="4:4" x14ac:dyDescent="0.35">
      <c r="D10946" s="15"/>
    </row>
    <row r="10947" spans="4:4" x14ac:dyDescent="0.35">
      <c r="D10947" s="15"/>
    </row>
    <row r="10948" spans="4:4" x14ac:dyDescent="0.35">
      <c r="D10948" s="15"/>
    </row>
    <row r="10949" spans="4:4" x14ac:dyDescent="0.35">
      <c r="D10949" s="15"/>
    </row>
    <row r="10950" spans="4:4" x14ac:dyDescent="0.35">
      <c r="D10950" s="15"/>
    </row>
    <row r="10951" spans="4:4" x14ac:dyDescent="0.35">
      <c r="D10951" s="15"/>
    </row>
    <row r="10952" spans="4:4" x14ac:dyDescent="0.35">
      <c r="D10952" s="15"/>
    </row>
    <row r="10953" spans="4:4" x14ac:dyDescent="0.35">
      <c r="D10953" s="15"/>
    </row>
    <row r="10954" spans="4:4" x14ac:dyDescent="0.35">
      <c r="D10954" s="15"/>
    </row>
    <row r="10955" spans="4:4" x14ac:dyDescent="0.35">
      <c r="D10955" s="15"/>
    </row>
    <row r="10956" spans="4:4" x14ac:dyDescent="0.35">
      <c r="D10956" s="15"/>
    </row>
    <row r="10957" spans="4:4" x14ac:dyDescent="0.35">
      <c r="D10957" s="15"/>
    </row>
    <row r="10958" spans="4:4" x14ac:dyDescent="0.35">
      <c r="D10958" s="15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88F16-9D63-4E5D-B8F6-9A7A3ADF408F}">
  <dimension ref="A1:O25"/>
  <sheetViews>
    <sheetView workbookViewId="0"/>
  </sheetViews>
  <sheetFormatPr defaultColWidth="8.86328125" defaultRowHeight="14.25" x14ac:dyDescent="0.45"/>
  <cols>
    <col min="1" max="16384" width="8.86328125" style="117"/>
  </cols>
  <sheetData>
    <row r="1" spans="1:15" x14ac:dyDescent="0.45">
      <c r="A1" s="117" t="s">
        <v>98</v>
      </c>
      <c r="B1" s="117" t="s">
        <v>278</v>
      </c>
      <c r="C1" s="117" t="s">
        <v>279</v>
      </c>
      <c r="D1" s="117" t="s">
        <v>280</v>
      </c>
      <c r="E1" s="117" t="s">
        <v>281</v>
      </c>
      <c r="F1" s="117" t="s">
        <v>282</v>
      </c>
      <c r="G1" s="117" t="s">
        <v>283</v>
      </c>
      <c r="H1" s="117" t="s">
        <v>284</v>
      </c>
      <c r="I1" s="117" t="s">
        <v>285</v>
      </c>
      <c r="J1" s="117" t="s">
        <v>286</v>
      </c>
      <c r="K1" s="117" t="s">
        <v>287</v>
      </c>
      <c r="L1" s="117" t="s">
        <v>288</v>
      </c>
      <c r="M1" s="117" t="s">
        <v>289</v>
      </c>
      <c r="N1" s="117" t="s">
        <v>290</v>
      </c>
      <c r="O1" s="117" t="s">
        <v>291</v>
      </c>
    </row>
    <row r="2" spans="1:15" x14ac:dyDescent="0.45">
      <c r="A2" s="117">
        <v>10190</v>
      </c>
      <c r="B2" s="117" t="s">
        <v>139</v>
      </c>
      <c r="C2" s="117" t="s">
        <v>292</v>
      </c>
      <c r="D2" s="117">
        <v>220091.25407825431</v>
      </c>
      <c r="E2" s="117">
        <v>3599.2182772746874</v>
      </c>
      <c r="F2" s="117">
        <v>61.149737838324846</v>
      </c>
      <c r="G2" s="117">
        <v>0</v>
      </c>
      <c r="H2" s="117">
        <v>52</v>
      </c>
      <c r="I2" s="117" t="s">
        <v>293</v>
      </c>
      <c r="J2" s="117">
        <v>62</v>
      </c>
      <c r="K2" s="117" t="s">
        <v>293</v>
      </c>
      <c r="L2" s="117">
        <v>25823.116949038576</v>
      </c>
      <c r="M2" s="117">
        <v>0.84384547782740948</v>
      </c>
      <c r="N2" s="117">
        <v>0.84185017004409302</v>
      </c>
      <c r="O2" s="117">
        <v>1800</v>
      </c>
    </row>
    <row r="3" spans="1:15" x14ac:dyDescent="0.45">
      <c r="A3" s="117">
        <v>10190</v>
      </c>
      <c r="B3" s="117" t="s">
        <v>139</v>
      </c>
      <c r="C3" s="117" t="s">
        <v>294</v>
      </c>
      <c r="D3" s="117">
        <v>4368.4514501999929</v>
      </c>
      <c r="E3" s="117">
        <v>124.29196831952622</v>
      </c>
      <c r="F3" s="117">
        <v>35.146691369225913</v>
      </c>
      <c r="G3" s="117">
        <v>1.7147559410879532E-206</v>
      </c>
      <c r="I3" s="117" t="s">
        <v>293</v>
      </c>
      <c r="K3" s="117" t="s">
        <v>293</v>
      </c>
    </row>
    <row r="4" spans="1:15" x14ac:dyDescent="0.45">
      <c r="A4" s="117">
        <v>10190</v>
      </c>
      <c r="B4" s="117" t="s">
        <v>139</v>
      </c>
      <c r="C4" s="117" t="s">
        <v>295</v>
      </c>
      <c r="D4" s="117">
        <v>3198.2584281123686</v>
      </c>
      <c r="E4" s="117">
        <v>166.49759457043746</v>
      </c>
      <c r="F4" s="117">
        <v>19.209036841426155</v>
      </c>
      <c r="G4" s="117">
        <v>5.9112813426548322E-75</v>
      </c>
      <c r="I4" s="117" t="s">
        <v>293</v>
      </c>
      <c r="K4" s="117" t="s">
        <v>293</v>
      </c>
    </row>
    <row r="5" spans="1:15" x14ac:dyDescent="0.45">
      <c r="A5" s="117">
        <v>10190</v>
      </c>
      <c r="B5" s="117" t="s">
        <v>139</v>
      </c>
      <c r="C5" s="117" t="s">
        <v>296</v>
      </c>
      <c r="D5" s="117">
        <v>-9831.7931873107282</v>
      </c>
      <c r="E5" s="117">
        <v>2815.5522608494944</v>
      </c>
      <c r="F5" s="117">
        <v>-3.4919590461959062</v>
      </c>
      <c r="G5" s="117">
        <v>4.9106610100456188E-4</v>
      </c>
      <c r="I5" s="117" t="s">
        <v>293</v>
      </c>
      <c r="K5" s="117" t="s">
        <v>293</v>
      </c>
    </row>
    <row r="6" spans="1:15" x14ac:dyDescent="0.45">
      <c r="A6" s="117">
        <v>10190</v>
      </c>
      <c r="B6" s="117" t="s">
        <v>139</v>
      </c>
      <c r="C6" s="117" t="s">
        <v>297</v>
      </c>
      <c r="D6" s="117">
        <v>-8009.2472678489257</v>
      </c>
      <c r="E6" s="117">
        <v>3400.0179541198013</v>
      </c>
      <c r="F6" s="117">
        <v>-2.3556485218391634</v>
      </c>
      <c r="G6" s="117">
        <v>1.8597146627481801E-2</v>
      </c>
      <c r="I6" s="117" t="s">
        <v>293</v>
      </c>
      <c r="K6" s="117" t="s">
        <v>293</v>
      </c>
    </row>
    <row r="7" spans="1:15" x14ac:dyDescent="0.45">
      <c r="A7" s="117">
        <v>10190</v>
      </c>
      <c r="B7" s="117" t="s">
        <v>139</v>
      </c>
      <c r="C7" s="117" t="s">
        <v>298</v>
      </c>
      <c r="D7" s="117">
        <v>-39109.386732625746</v>
      </c>
      <c r="E7" s="117">
        <v>3708.3549462904189</v>
      </c>
      <c r="F7" s="117">
        <v>-10.546290012434776</v>
      </c>
      <c r="G7" s="117">
        <v>2.8363424808566818E-25</v>
      </c>
      <c r="I7" s="117" t="s">
        <v>293</v>
      </c>
      <c r="K7" s="117" t="s">
        <v>293</v>
      </c>
    </row>
    <row r="8" spans="1:15" x14ac:dyDescent="0.45">
      <c r="A8" s="117">
        <v>10190</v>
      </c>
      <c r="B8" s="117" t="s">
        <v>139</v>
      </c>
      <c r="C8" s="117" t="s">
        <v>299</v>
      </c>
      <c r="D8" s="117">
        <v>-53273.918059770374</v>
      </c>
      <c r="E8" s="117">
        <v>3872.2855463954579</v>
      </c>
      <c r="F8" s="117">
        <v>-13.757745244113195</v>
      </c>
      <c r="G8" s="117">
        <v>5.0417886376555944E-41</v>
      </c>
      <c r="I8" s="117" t="s">
        <v>293</v>
      </c>
      <c r="K8" s="117" t="s">
        <v>293</v>
      </c>
    </row>
    <row r="9" spans="1:15" x14ac:dyDescent="0.45">
      <c r="A9" s="117">
        <v>10190</v>
      </c>
      <c r="B9" s="117" t="s">
        <v>139</v>
      </c>
      <c r="C9" s="117" t="s">
        <v>300</v>
      </c>
      <c r="D9" s="117">
        <v>-66081.095930587195</v>
      </c>
      <c r="E9" s="117">
        <v>4466.9454623653828</v>
      </c>
      <c r="F9" s="117">
        <v>-14.793351852474879</v>
      </c>
      <c r="G9" s="117">
        <v>8.0850133383501251E-47</v>
      </c>
      <c r="I9" s="117" t="s">
        <v>293</v>
      </c>
      <c r="K9" s="117" t="s">
        <v>293</v>
      </c>
    </row>
    <row r="10" spans="1:15" x14ac:dyDescent="0.45">
      <c r="A10" s="117">
        <v>10190</v>
      </c>
      <c r="B10" s="117" t="s">
        <v>139</v>
      </c>
      <c r="C10" s="117" t="s">
        <v>301</v>
      </c>
      <c r="D10" s="117">
        <v>-71490.884179895307</v>
      </c>
      <c r="E10" s="117">
        <v>4299.455078728136</v>
      </c>
      <c r="F10" s="117">
        <v>-16.627894203058805</v>
      </c>
      <c r="G10" s="117">
        <v>7.2360363384222415E-58</v>
      </c>
      <c r="I10" s="117" t="s">
        <v>293</v>
      </c>
      <c r="K10" s="117" t="s">
        <v>293</v>
      </c>
    </row>
    <row r="11" spans="1:15" x14ac:dyDescent="0.45">
      <c r="A11" s="117">
        <v>10190</v>
      </c>
      <c r="B11" s="117" t="s">
        <v>139</v>
      </c>
      <c r="C11" s="117" t="s">
        <v>302</v>
      </c>
      <c r="D11" s="117">
        <v>-56556.388971074681</v>
      </c>
      <c r="E11" s="117">
        <v>3740.6592929008575</v>
      </c>
      <c r="F11" s="117">
        <v>-15.119363872141255</v>
      </c>
      <c r="G11" s="117">
        <v>1.0371404426404277E-48</v>
      </c>
      <c r="I11" s="117" t="s">
        <v>293</v>
      </c>
      <c r="K11" s="117" t="s">
        <v>293</v>
      </c>
    </row>
    <row r="12" spans="1:15" x14ac:dyDescent="0.45">
      <c r="A12" s="117">
        <v>10190</v>
      </c>
      <c r="B12" s="117" t="s">
        <v>139</v>
      </c>
      <c r="C12" s="117" t="s">
        <v>303</v>
      </c>
      <c r="D12" s="117">
        <v>-29672.857633457224</v>
      </c>
      <c r="E12" s="117">
        <v>3221.503072481762</v>
      </c>
      <c r="F12" s="117">
        <v>-9.2108736095657449</v>
      </c>
      <c r="G12" s="117">
        <v>8.7253476330096597E-20</v>
      </c>
      <c r="I12" s="117" t="s">
        <v>293</v>
      </c>
      <c r="K12" s="117" t="s">
        <v>293</v>
      </c>
    </row>
    <row r="13" spans="1:15" x14ac:dyDescent="0.45">
      <c r="A13" s="117">
        <v>10190</v>
      </c>
      <c r="B13" s="117" t="s">
        <v>139</v>
      </c>
      <c r="C13" s="117" t="s">
        <v>304</v>
      </c>
      <c r="D13" s="117">
        <v>-15715.722259246751</v>
      </c>
      <c r="E13" s="117">
        <v>2634.2829179053342</v>
      </c>
      <c r="F13" s="117">
        <v>-5.9658445007657726</v>
      </c>
      <c r="G13" s="117">
        <v>2.9234034415254101E-9</v>
      </c>
      <c r="I13" s="117" t="s">
        <v>293</v>
      </c>
      <c r="K13" s="117" t="s">
        <v>293</v>
      </c>
    </row>
    <row r="14" spans="1:15" x14ac:dyDescent="0.45">
      <c r="A14" s="117">
        <v>10190</v>
      </c>
      <c r="B14" s="117" t="s">
        <v>139</v>
      </c>
      <c r="C14" s="117" t="s">
        <v>305</v>
      </c>
      <c r="D14" s="117">
        <v>-22506.56869556204</v>
      </c>
      <c r="E14" s="117">
        <v>1927.0032778114153</v>
      </c>
      <c r="F14" s="117">
        <v>-11.67956949254584</v>
      </c>
      <c r="G14" s="117">
        <v>1.9696453640695104E-30</v>
      </c>
      <c r="I14" s="117" t="s">
        <v>293</v>
      </c>
      <c r="K14" s="117" t="s">
        <v>293</v>
      </c>
    </row>
    <row r="15" spans="1:15" x14ac:dyDescent="0.45">
      <c r="A15" s="117">
        <v>10190</v>
      </c>
      <c r="B15" s="117" t="s">
        <v>139</v>
      </c>
      <c r="C15" s="117" t="s">
        <v>306</v>
      </c>
      <c r="D15" s="117">
        <v>-29163.059732566009</v>
      </c>
      <c r="E15" s="117">
        <v>1928.6561232839624</v>
      </c>
      <c r="F15" s="117">
        <v>-15.120922480939457</v>
      </c>
      <c r="G15" s="117">
        <v>1.0155864571256646E-48</v>
      </c>
      <c r="I15" s="117" t="s">
        <v>293</v>
      </c>
      <c r="K15" s="117" t="s">
        <v>293</v>
      </c>
    </row>
    <row r="16" spans="1:15" x14ac:dyDescent="0.45">
      <c r="A16" s="117">
        <v>10190</v>
      </c>
      <c r="B16" s="117" t="s">
        <v>139</v>
      </c>
      <c r="C16" s="117" t="s">
        <v>307</v>
      </c>
      <c r="D16" s="117">
        <v>-28563.019368374633</v>
      </c>
      <c r="E16" s="117">
        <v>1941.445464188118</v>
      </c>
      <c r="F16" s="117">
        <v>-14.712243993069999</v>
      </c>
      <c r="G16" s="117">
        <v>2.3626285865999835E-46</v>
      </c>
      <c r="I16" s="117" t="s">
        <v>293</v>
      </c>
      <c r="K16" s="117" t="s">
        <v>293</v>
      </c>
    </row>
    <row r="17" spans="1:11" x14ac:dyDescent="0.45">
      <c r="A17" s="117">
        <v>10190</v>
      </c>
      <c r="B17" s="117" t="s">
        <v>139</v>
      </c>
      <c r="C17" s="117" t="s">
        <v>308</v>
      </c>
      <c r="D17" s="117">
        <v>-6459.0610618225801</v>
      </c>
      <c r="E17" s="117">
        <v>1928.4012370684104</v>
      </c>
      <c r="F17" s="117">
        <v>-3.3494383521770388</v>
      </c>
      <c r="G17" s="117">
        <v>8.2647410530656046E-4</v>
      </c>
      <c r="I17" s="117" t="s">
        <v>293</v>
      </c>
      <c r="K17" s="117" t="s">
        <v>293</v>
      </c>
    </row>
    <row r="18" spans="1:11" x14ac:dyDescent="0.45">
      <c r="A18" s="117">
        <v>10190</v>
      </c>
      <c r="B18" s="117" t="s">
        <v>139</v>
      </c>
      <c r="C18" s="117" t="s">
        <v>309</v>
      </c>
      <c r="D18" s="117">
        <v>-6652.7762477247716</v>
      </c>
      <c r="E18" s="117">
        <v>2278.2020712730023</v>
      </c>
      <c r="F18" s="117">
        <v>-2.9201870771750142</v>
      </c>
      <c r="G18" s="117">
        <v>3.5417293184641131E-3</v>
      </c>
      <c r="I18" s="117" t="s">
        <v>293</v>
      </c>
      <c r="K18" s="117" t="s">
        <v>293</v>
      </c>
    </row>
    <row r="19" spans="1:11" x14ac:dyDescent="0.45">
      <c r="A19" s="117">
        <v>10190</v>
      </c>
      <c r="B19" s="117" t="s">
        <v>139</v>
      </c>
      <c r="C19" s="117" t="s">
        <v>310</v>
      </c>
      <c r="D19" s="117">
        <v>10997.724235150621</v>
      </c>
      <c r="E19" s="117">
        <v>2290.0647033152823</v>
      </c>
      <c r="F19" s="117">
        <v>4.8023639765415487</v>
      </c>
      <c r="G19" s="117">
        <v>1.6978003652706698E-6</v>
      </c>
      <c r="I19" s="117" t="s">
        <v>293</v>
      </c>
      <c r="K19" s="117" t="s">
        <v>293</v>
      </c>
    </row>
    <row r="20" spans="1:11" x14ac:dyDescent="0.45">
      <c r="A20" s="117">
        <v>10190</v>
      </c>
      <c r="B20" s="117" t="s">
        <v>139</v>
      </c>
      <c r="C20" s="117" t="s">
        <v>311</v>
      </c>
      <c r="D20" s="117">
        <v>15720.032667137049</v>
      </c>
      <c r="E20" s="117">
        <v>2281.0173369200402</v>
      </c>
      <c r="F20" s="117">
        <v>6.8916761011396499</v>
      </c>
      <c r="G20" s="117">
        <v>7.5994219805989609E-12</v>
      </c>
      <c r="I20" s="117" t="s">
        <v>293</v>
      </c>
      <c r="K20" s="117" t="s">
        <v>293</v>
      </c>
    </row>
    <row r="21" spans="1:11" x14ac:dyDescent="0.45">
      <c r="A21" s="117">
        <v>10190</v>
      </c>
      <c r="B21" s="117" t="s">
        <v>139</v>
      </c>
      <c r="C21" s="117" t="s">
        <v>312</v>
      </c>
      <c r="D21" s="117">
        <v>16581.426178125661</v>
      </c>
      <c r="E21" s="117">
        <v>2280.5949465920194</v>
      </c>
      <c r="F21" s="117">
        <v>7.2706581249353039</v>
      </c>
      <c r="G21" s="117">
        <v>5.310417610355532E-13</v>
      </c>
      <c r="I21" s="117" t="s">
        <v>293</v>
      </c>
      <c r="K21" s="117" t="s">
        <v>293</v>
      </c>
    </row>
    <row r="22" spans="1:11" x14ac:dyDescent="0.45">
      <c r="A22" s="117">
        <v>10190</v>
      </c>
      <c r="B22" s="117" t="s">
        <v>139</v>
      </c>
      <c r="C22" s="117" t="s">
        <v>313</v>
      </c>
      <c r="D22" s="117">
        <v>16474.399068362225</v>
      </c>
      <c r="E22" s="117">
        <v>2278.9674766090525</v>
      </c>
      <c r="F22" s="117">
        <v>7.228887308595997</v>
      </c>
      <c r="G22" s="117">
        <v>7.1656964398962625E-13</v>
      </c>
      <c r="I22" s="117" t="s">
        <v>293</v>
      </c>
      <c r="K22" s="117" t="s">
        <v>293</v>
      </c>
    </row>
    <row r="23" spans="1:11" x14ac:dyDescent="0.45">
      <c r="A23" s="117">
        <v>10190</v>
      </c>
      <c r="B23" s="117" t="s">
        <v>139</v>
      </c>
      <c r="C23" s="117" t="s">
        <v>314</v>
      </c>
      <c r="D23" s="117">
        <v>15422.002145126004</v>
      </c>
      <c r="E23" s="117">
        <v>2277.8423739678328</v>
      </c>
      <c r="F23" s="117">
        <v>6.7704430830575939</v>
      </c>
      <c r="G23" s="117">
        <v>1.7320728924082632E-11</v>
      </c>
      <c r="I23" s="117" t="s">
        <v>293</v>
      </c>
      <c r="K23" s="117" t="s">
        <v>293</v>
      </c>
    </row>
    <row r="24" spans="1:11" x14ac:dyDescent="0.45">
      <c r="A24" s="117">
        <v>10190</v>
      </c>
      <c r="B24" s="117" t="s">
        <v>139</v>
      </c>
      <c r="C24" s="117" t="s">
        <v>315</v>
      </c>
      <c r="D24" s="117">
        <v>-41229.833747468052</v>
      </c>
      <c r="E24" s="117">
        <v>11933.096683501868</v>
      </c>
      <c r="F24" s="117">
        <v>-3.4550825188964116</v>
      </c>
      <c r="G24" s="117">
        <v>5.6288407677954652E-4</v>
      </c>
      <c r="I24" s="117" t="s">
        <v>293</v>
      </c>
      <c r="K24" s="117" t="s">
        <v>293</v>
      </c>
    </row>
    <row r="25" spans="1:11" x14ac:dyDescent="0.45">
      <c r="A25" s="117">
        <v>10190</v>
      </c>
      <c r="B25" s="117" t="s">
        <v>139</v>
      </c>
      <c r="C25" s="117" t="s">
        <v>316</v>
      </c>
      <c r="D25" s="117">
        <v>-50270.781161227889</v>
      </c>
      <c r="E25" s="117">
        <v>11710.960517916945</v>
      </c>
      <c r="F25" s="117">
        <v>-4.2926266452966972</v>
      </c>
      <c r="G25" s="117">
        <v>1.8596584128068323E-5</v>
      </c>
      <c r="I25" s="117" t="s">
        <v>293</v>
      </c>
      <c r="K25" s="117" t="s">
        <v>293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47C79-527E-4B20-B1E2-7F37216DEDA3}">
  <dimension ref="A1:AS1837"/>
  <sheetViews>
    <sheetView workbookViewId="0"/>
  </sheetViews>
  <sheetFormatPr defaultColWidth="8.86328125" defaultRowHeight="14.25" x14ac:dyDescent="0.45"/>
  <cols>
    <col min="1" max="16384" width="8.86328125" style="117"/>
  </cols>
  <sheetData>
    <row r="1" spans="1:45" x14ac:dyDescent="0.45">
      <c r="B1" s="117" t="s">
        <v>72</v>
      </c>
      <c r="C1" s="117" t="s">
        <v>317</v>
      </c>
      <c r="D1" s="117" t="s">
        <v>318</v>
      </c>
      <c r="E1" s="117" t="s">
        <v>319</v>
      </c>
      <c r="F1" s="117" t="s">
        <v>320</v>
      </c>
      <c r="G1" s="117" t="s">
        <v>321</v>
      </c>
      <c r="H1" s="117" t="s">
        <v>322</v>
      </c>
      <c r="I1" s="117" t="s">
        <v>323</v>
      </c>
      <c r="J1" s="117" t="s">
        <v>324</v>
      </c>
      <c r="K1" s="117" t="s">
        <v>325</v>
      </c>
      <c r="L1" s="117" t="s">
        <v>326</v>
      </c>
      <c r="M1" s="117" t="s">
        <v>327</v>
      </c>
      <c r="N1" s="117" t="s">
        <v>309</v>
      </c>
      <c r="O1" s="117" t="s">
        <v>310</v>
      </c>
      <c r="P1" s="117" t="s">
        <v>311</v>
      </c>
      <c r="Q1" s="117" t="s">
        <v>312</v>
      </c>
      <c r="R1" s="117" t="s">
        <v>313</v>
      </c>
      <c r="S1" s="117" t="s">
        <v>314</v>
      </c>
      <c r="T1" s="117" t="s">
        <v>328</v>
      </c>
      <c r="U1" s="117" t="s">
        <v>329</v>
      </c>
      <c r="V1" s="117" t="s">
        <v>330</v>
      </c>
      <c r="W1" s="117" t="s">
        <v>296</v>
      </c>
      <c r="X1" s="117" t="s">
        <v>297</v>
      </c>
      <c r="Y1" s="117" t="s">
        <v>298</v>
      </c>
      <c r="Z1" s="117" t="s">
        <v>299</v>
      </c>
      <c r="AA1" s="117" t="s">
        <v>300</v>
      </c>
      <c r="AB1" s="117" t="s">
        <v>301</v>
      </c>
      <c r="AC1" s="117" t="s">
        <v>302</v>
      </c>
      <c r="AD1" s="117" t="s">
        <v>303</v>
      </c>
      <c r="AE1" s="117" t="s">
        <v>304</v>
      </c>
      <c r="AF1" s="117" t="s">
        <v>331</v>
      </c>
      <c r="AG1" s="117" t="s">
        <v>332</v>
      </c>
      <c r="AH1" s="117" t="s">
        <v>305</v>
      </c>
      <c r="AI1" s="117" t="s">
        <v>306</v>
      </c>
      <c r="AJ1" s="117" t="s">
        <v>307</v>
      </c>
      <c r="AK1" s="117" t="s">
        <v>308</v>
      </c>
      <c r="AL1" s="117" t="s">
        <v>316</v>
      </c>
      <c r="AM1" s="117" t="s">
        <v>333</v>
      </c>
      <c r="AN1" s="117" t="s">
        <v>334</v>
      </c>
      <c r="AO1" s="117" t="s">
        <v>315</v>
      </c>
      <c r="AP1" s="117" t="s">
        <v>335</v>
      </c>
      <c r="AQ1" s="117" t="s">
        <v>336</v>
      </c>
      <c r="AR1" s="117" t="s">
        <v>337</v>
      </c>
      <c r="AS1" s="117" t="s">
        <v>338</v>
      </c>
    </row>
    <row r="2" spans="1:45" x14ac:dyDescent="0.45">
      <c r="A2" s="117" t="s">
        <v>339</v>
      </c>
      <c r="B2" s="118">
        <v>43009</v>
      </c>
      <c r="C2" s="117">
        <v>2018</v>
      </c>
      <c r="D2" s="117">
        <v>10</v>
      </c>
      <c r="E2" s="117">
        <v>1</v>
      </c>
      <c r="F2" s="117" t="s">
        <v>340</v>
      </c>
      <c r="G2" s="117" t="s">
        <v>336</v>
      </c>
      <c r="H2" s="117">
        <v>0</v>
      </c>
      <c r="I2" s="117">
        <v>52.666670000000003</v>
      </c>
      <c r="J2" s="117">
        <v>211564.25279626789</v>
      </c>
      <c r="K2" s="117">
        <v>135099.25279626789</v>
      </c>
      <c r="L2" s="117">
        <v>76465</v>
      </c>
      <c r="M2" s="117">
        <v>0</v>
      </c>
      <c r="N2" s="117">
        <v>1</v>
      </c>
      <c r="O2" s="117">
        <v>0</v>
      </c>
      <c r="P2" s="117">
        <v>0</v>
      </c>
      <c r="Q2" s="117">
        <v>0</v>
      </c>
      <c r="R2" s="117">
        <v>0</v>
      </c>
      <c r="S2" s="117">
        <v>0</v>
      </c>
      <c r="T2" s="117">
        <v>0</v>
      </c>
      <c r="U2" s="117">
        <v>0</v>
      </c>
      <c r="V2" s="117">
        <v>0</v>
      </c>
      <c r="W2" s="117">
        <v>0</v>
      </c>
      <c r="X2" s="117">
        <v>0</v>
      </c>
      <c r="Y2" s="117">
        <v>0</v>
      </c>
      <c r="Z2" s="117">
        <v>0</v>
      </c>
      <c r="AA2" s="117">
        <v>0</v>
      </c>
      <c r="AB2" s="117">
        <v>0</v>
      </c>
      <c r="AC2" s="117">
        <v>0</v>
      </c>
      <c r="AD2" s="117">
        <v>1</v>
      </c>
      <c r="AE2" s="117">
        <v>0</v>
      </c>
      <c r="AF2" s="117">
        <v>0</v>
      </c>
      <c r="AG2" s="117">
        <v>1</v>
      </c>
      <c r="AH2" s="117">
        <v>0</v>
      </c>
      <c r="AI2" s="117">
        <v>0</v>
      </c>
      <c r="AJ2" s="117">
        <v>0</v>
      </c>
      <c r="AK2" s="117">
        <v>0</v>
      </c>
      <c r="AL2" s="117">
        <v>0</v>
      </c>
      <c r="AM2" s="117">
        <v>0</v>
      </c>
      <c r="AN2" s="117">
        <v>0</v>
      </c>
      <c r="AO2" s="117">
        <v>0</v>
      </c>
      <c r="AP2" s="117">
        <v>0</v>
      </c>
      <c r="AQ2" s="117">
        <v>1</v>
      </c>
      <c r="AR2" s="117">
        <v>0</v>
      </c>
      <c r="AS2" s="117">
        <v>135099.25279626789</v>
      </c>
    </row>
    <row r="3" spans="1:45" x14ac:dyDescent="0.45">
      <c r="A3" s="117" t="s">
        <v>341</v>
      </c>
      <c r="B3" s="118">
        <v>43010</v>
      </c>
      <c r="C3" s="117">
        <v>2018</v>
      </c>
      <c r="D3" s="117">
        <v>10</v>
      </c>
      <c r="E3" s="117">
        <v>2</v>
      </c>
      <c r="F3" s="117" t="s">
        <v>342</v>
      </c>
      <c r="G3" s="117" t="s">
        <v>336</v>
      </c>
      <c r="H3" s="117">
        <v>0</v>
      </c>
      <c r="I3" s="117">
        <v>54.956519999999998</v>
      </c>
      <c r="J3" s="117">
        <v>238369.79446293457</v>
      </c>
      <c r="K3" s="117">
        <v>163862.29446293457</v>
      </c>
      <c r="L3" s="117">
        <v>74507.5</v>
      </c>
      <c r="M3" s="117">
        <v>0</v>
      </c>
      <c r="N3" s="117">
        <v>0</v>
      </c>
      <c r="O3" s="117">
        <v>1</v>
      </c>
      <c r="P3" s="117">
        <v>0</v>
      </c>
      <c r="Q3" s="117">
        <v>0</v>
      </c>
      <c r="R3" s="117">
        <v>0</v>
      </c>
      <c r="S3" s="117">
        <v>0</v>
      </c>
      <c r="T3" s="117">
        <v>0</v>
      </c>
      <c r="U3" s="117">
        <v>0</v>
      </c>
      <c r="V3" s="117">
        <v>0</v>
      </c>
      <c r="W3" s="117">
        <v>0</v>
      </c>
      <c r="X3" s="117">
        <v>0</v>
      </c>
      <c r="Y3" s="117">
        <v>0</v>
      </c>
      <c r="Z3" s="117">
        <v>0</v>
      </c>
      <c r="AA3" s="117">
        <v>0</v>
      </c>
      <c r="AB3" s="117">
        <v>0</v>
      </c>
      <c r="AC3" s="117">
        <v>0</v>
      </c>
      <c r="AD3" s="117">
        <v>1</v>
      </c>
      <c r="AE3" s="117">
        <v>0</v>
      </c>
      <c r="AF3" s="117">
        <v>0</v>
      </c>
      <c r="AG3" s="117">
        <v>1</v>
      </c>
      <c r="AH3" s="117">
        <v>0</v>
      </c>
      <c r="AI3" s="117">
        <v>0</v>
      </c>
      <c r="AJ3" s="117">
        <v>0</v>
      </c>
      <c r="AK3" s="117">
        <v>0</v>
      </c>
      <c r="AL3" s="117">
        <v>0</v>
      </c>
      <c r="AM3" s="117">
        <v>0</v>
      </c>
      <c r="AN3" s="117">
        <v>0</v>
      </c>
      <c r="AO3" s="117">
        <v>0</v>
      </c>
      <c r="AP3" s="117">
        <v>0</v>
      </c>
      <c r="AQ3" s="117">
        <v>1</v>
      </c>
      <c r="AR3" s="117">
        <v>0</v>
      </c>
      <c r="AS3" s="117">
        <v>163862.29446293457</v>
      </c>
    </row>
    <row r="4" spans="1:45" x14ac:dyDescent="0.45">
      <c r="A4" s="117" t="s">
        <v>343</v>
      </c>
      <c r="B4" s="118">
        <v>43011</v>
      </c>
      <c r="C4" s="117">
        <v>2018</v>
      </c>
      <c r="D4" s="117">
        <v>10</v>
      </c>
      <c r="E4" s="117">
        <v>3</v>
      </c>
      <c r="F4" s="117" t="s">
        <v>342</v>
      </c>
      <c r="G4" s="117" t="s">
        <v>336</v>
      </c>
      <c r="H4" s="117">
        <v>0</v>
      </c>
      <c r="I4" s="117">
        <v>53.25</v>
      </c>
      <c r="J4" s="117">
        <v>250207.16946293454</v>
      </c>
      <c r="K4" s="117">
        <v>177546.75279626789</v>
      </c>
      <c r="L4" s="117">
        <v>72660.416666666672</v>
      </c>
      <c r="M4" s="117">
        <v>0</v>
      </c>
      <c r="N4" s="117">
        <v>0</v>
      </c>
      <c r="O4" s="117">
        <v>0</v>
      </c>
      <c r="P4" s="117">
        <v>1</v>
      </c>
      <c r="Q4" s="117">
        <v>0</v>
      </c>
      <c r="R4" s="117">
        <v>0</v>
      </c>
      <c r="S4" s="117">
        <v>0</v>
      </c>
      <c r="T4" s="117">
        <v>0</v>
      </c>
      <c r="U4" s="117">
        <v>0</v>
      </c>
      <c r="V4" s="117">
        <v>0</v>
      </c>
      <c r="W4" s="117">
        <v>0</v>
      </c>
      <c r="X4" s="117">
        <v>0</v>
      </c>
      <c r="Y4" s="117">
        <v>0</v>
      </c>
      <c r="Z4" s="117">
        <v>0</v>
      </c>
      <c r="AA4" s="117">
        <v>0</v>
      </c>
      <c r="AB4" s="117">
        <v>0</v>
      </c>
      <c r="AC4" s="117">
        <v>0</v>
      </c>
      <c r="AD4" s="117">
        <v>1</v>
      </c>
      <c r="AE4" s="117">
        <v>0</v>
      </c>
      <c r="AF4" s="117">
        <v>0</v>
      </c>
      <c r="AG4" s="117">
        <v>1</v>
      </c>
      <c r="AH4" s="117">
        <v>0</v>
      </c>
      <c r="AI4" s="117">
        <v>0</v>
      </c>
      <c r="AJ4" s="117">
        <v>0</v>
      </c>
      <c r="AK4" s="117">
        <v>0</v>
      </c>
      <c r="AL4" s="117">
        <v>0</v>
      </c>
      <c r="AM4" s="117">
        <v>0</v>
      </c>
      <c r="AN4" s="117">
        <v>0</v>
      </c>
      <c r="AO4" s="117">
        <v>0</v>
      </c>
      <c r="AP4" s="117">
        <v>0</v>
      </c>
      <c r="AQ4" s="117">
        <v>1</v>
      </c>
      <c r="AR4" s="117">
        <v>0</v>
      </c>
      <c r="AS4" s="117">
        <v>177546.75279626789</v>
      </c>
    </row>
    <row r="5" spans="1:45" x14ac:dyDescent="0.45">
      <c r="A5" s="117" t="s">
        <v>344</v>
      </c>
      <c r="B5" s="118">
        <v>43012</v>
      </c>
      <c r="C5" s="117">
        <v>2018</v>
      </c>
      <c r="D5" s="117">
        <v>10</v>
      </c>
      <c r="E5" s="117">
        <v>4</v>
      </c>
      <c r="F5" s="117" t="s">
        <v>342</v>
      </c>
      <c r="G5" s="117" t="s">
        <v>336</v>
      </c>
      <c r="H5" s="117">
        <v>0</v>
      </c>
      <c r="I5" s="117">
        <v>53.708329999999997</v>
      </c>
      <c r="J5" s="117">
        <v>263759.75279626792</v>
      </c>
      <c r="K5" s="117">
        <v>192979.33612960126</v>
      </c>
      <c r="L5" s="117">
        <v>70780.416666666672</v>
      </c>
      <c r="M5" s="117">
        <v>0</v>
      </c>
      <c r="N5" s="117">
        <v>0</v>
      </c>
      <c r="O5" s="117">
        <v>0</v>
      </c>
      <c r="P5" s="117">
        <v>0</v>
      </c>
      <c r="Q5" s="117">
        <v>1</v>
      </c>
      <c r="R5" s="117">
        <v>0</v>
      </c>
      <c r="S5" s="117">
        <v>0</v>
      </c>
      <c r="T5" s="117">
        <v>0</v>
      </c>
      <c r="U5" s="117">
        <v>0</v>
      </c>
      <c r="V5" s="117">
        <v>0</v>
      </c>
      <c r="W5" s="117">
        <v>0</v>
      </c>
      <c r="X5" s="117">
        <v>0</v>
      </c>
      <c r="Y5" s="117">
        <v>0</v>
      </c>
      <c r="Z5" s="117">
        <v>0</v>
      </c>
      <c r="AA5" s="117">
        <v>0</v>
      </c>
      <c r="AB5" s="117">
        <v>0</v>
      </c>
      <c r="AC5" s="117">
        <v>0</v>
      </c>
      <c r="AD5" s="117">
        <v>1</v>
      </c>
      <c r="AE5" s="117">
        <v>0</v>
      </c>
      <c r="AF5" s="117">
        <v>0</v>
      </c>
      <c r="AG5" s="117">
        <v>1</v>
      </c>
      <c r="AH5" s="117">
        <v>0</v>
      </c>
      <c r="AI5" s="117">
        <v>0</v>
      </c>
      <c r="AJ5" s="117">
        <v>0</v>
      </c>
      <c r="AK5" s="117">
        <v>0</v>
      </c>
      <c r="AL5" s="117">
        <v>0</v>
      </c>
      <c r="AM5" s="117">
        <v>0</v>
      </c>
      <c r="AN5" s="117">
        <v>0</v>
      </c>
      <c r="AO5" s="117">
        <v>0</v>
      </c>
      <c r="AP5" s="117">
        <v>0</v>
      </c>
      <c r="AQ5" s="117">
        <v>1</v>
      </c>
      <c r="AR5" s="117">
        <v>0</v>
      </c>
      <c r="AS5" s="117">
        <v>192979.33612960126</v>
      </c>
    </row>
    <row r="6" spans="1:45" x14ac:dyDescent="0.45">
      <c r="A6" s="117" t="s">
        <v>345</v>
      </c>
      <c r="B6" s="118">
        <v>43013</v>
      </c>
      <c r="C6" s="117">
        <v>2018</v>
      </c>
      <c r="D6" s="117">
        <v>10</v>
      </c>
      <c r="E6" s="117">
        <v>5</v>
      </c>
      <c r="F6" s="117" t="s">
        <v>342</v>
      </c>
      <c r="G6" s="117" t="s">
        <v>336</v>
      </c>
      <c r="H6" s="117">
        <v>0</v>
      </c>
      <c r="I6" s="117">
        <v>51.958329999999997</v>
      </c>
      <c r="J6" s="117">
        <v>267906.37779626792</v>
      </c>
      <c r="K6" s="117">
        <v>198955.96112960126</v>
      </c>
      <c r="L6" s="117">
        <v>68950.416666666672</v>
      </c>
      <c r="M6" s="117">
        <v>0</v>
      </c>
      <c r="N6" s="117">
        <v>0</v>
      </c>
      <c r="O6" s="117">
        <v>0</v>
      </c>
      <c r="P6" s="117">
        <v>0</v>
      </c>
      <c r="Q6" s="117">
        <v>0</v>
      </c>
      <c r="R6" s="117">
        <v>1</v>
      </c>
      <c r="S6" s="117">
        <v>0</v>
      </c>
      <c r="T6" s="117">
        <v>0</v>
      </c>
      <c r="U6" s="117">
        <v>0</v>
      </c>
      <c r="V6" s="117">
        <v>0</v>
      </c>
      <c r="W6" s="117">
        <v>0</v>
      </c>
      <c r="X6" s="117">
        <v>0</v>
      </c>
      <c r="Y6" s="117">
        <v>0</v>
      </c>
      <c r="Z6" s="117">
        <v>0</v>
      </c>
      <c r="AA6" s="117">
        <v>0</v>
      </c>
      <c r="AB6" s="117">
        <v>0</v>
      </c>
      <c r="AC6" s="117">
        <v>0</v>
      </c>
      <c r="AD6" s="117">
        <v>1</v>
      </c>
      <c r="AE6" s="117">
        <v>0</v>
      </c>
      <c r="AF6" s="117">
        <v>0</v>
      </c>
      <c r="AG6" s="117">
        <v>1</v>
      </c>
      <c r="AH6" s="117">
        <v>0</v>
      </c>
      <c r="AI6" s="117">
        <v>0</v>
      </c>
      <c r="AJ6" s="117">
        <v>0</v>
      </c>
      <c r="AK6" s="117">
        <v>0</v>
      </c>
      <c r="AL6" s="117">
        <v>0</v>
      </c>
      <c r="AM6" s="117">
        <v>0</v>
      </c>
      <c r="AN6" s="117">
        <v>0</v>
      </c>
      <c r="AO6" s="117">
        <v>0</v>
      </c>
      <c r="AP6" s="117">
        <v>0</v>
      </c>
      <c r="AQ6" s="117">
        <v>1</v>
      </c>
      <c r="AR6" s="117">
        <v>0</v>
      </c>
      <c r="AS6" s="117">
        <v>198955.96112960126</v>
      </c>
    </row>
    <row r="7" spans="1:45" x14ac:dyDescent="0.45">
      <c r="A7" s="117" t="s">
        <v>346</v>
      </c>
      <c r="B7" s="118">
        <v>43014</v>
      </c>
      <c r="C7" s="117">
        <v>2018</v>
      </c>
      <c r="D7" s="117">
        <v>10</v>
      </c>
      <c r="E7" s="117">
        <v>6</v>
      </c>
      <c r="F7" s="117" t="s">
        <v>342</v>
      </c>
      <c r="G7" s="117" t="s">
        <v>336</v>
      </c>
      <c r="H7" s="117">
        <v>0</v>
      </c>
      <c r="I7" s="117">
        <v>49.041670000000003</v>
      </c>
      <c r="J7" s="117">
        <v>261437.91946293454</v>
      </c>
      <c r="K7" s="117">
        <v>194368.75279626789</v>
      </c>
      <c r="L7" s="117">
        <v>67069.166666666672</v>
      </c>
      <c r="M7" s="117">
        <v>0</v>
      </c>
      <c r="N7" s="117">
        <v>0</v>
      </c>
      <c r="O7" s="117">
        <v>0</v>
      </c>
      <c r="P7" s="117">
        <v>0</v>
      </c>
      <c r="Q7" s="117">
        <v>0</v>
      </c>
      <c r="R7" s="117">
        <v>0</v>
      </c>
      <c r="S7" s="117">
        <v>1</v>
      </c>
      <c r="T7" s="117">
        <v>0</v>
      </c>
      <c r="U7" s="117">
        <v>0</v>
      </c>
      <c r="V7" s="117">
        <v>0</v>
      </c>
      <c r="W7" s="117">
        <v>0</v>
      </c>
      <c r="X7" s="117">
        <v>0</v>
      </c>
      <c r="Y7" s="117">
        <v>0</v>
      </c>
      <c r="Z7" s="117">
        <v>0</v>
      </c>
      <c r="AA7" s="117">
        <v>0</v>
      </c>
      <c r="AB7" s="117">
        <v>0</v>
      </c>
      <c r="AC7" s="117">
        <v>0</v>
      </c>
      <c r="AD7" s="117">
        <v>1</v>
      </c>
      <c r="AE7" s="117">
        <v>0</v>
      </c>
      <c r="AF7" s="117">
        <v>0</v>
      </c>
      <c r="AG7" s="117">
        <v>1</v>
      </c>
      <c r="AH7" s="117">
        <v>0</v>
      </c>
      <c r="AI7" s="117">
        <v>0</v>
      </c>
      <c r="AJ7" s="117">
        <v>0</v>
      </c>
      <c r="AK7" s="117">
        <v>0</v>
      </c>
      <c r="AL7" s="117">
        <v>0</v>
      </c>
      <c r="AM7" s="117">
        <v>0</v>
      </c>
      <c r="AN7" s="117">
        <v>0</v>
      </c>
      <c r="AO7" s="117">
        <v>0</v>
      </c>
      <c r="AP7" s="117">
        <v>0</v>
      </c>
      <c r="AQ7" s="117">
        <v>1</v>
      </c>
      <c r="AR7" s="117">
        <v>0</v>
      </c>
      <c r="AS7" s="117">
        <v>194368.75279626789</v>
      </c>
    </row>
    <row r="8" spans="1:45" x14ac:dyDescent="0.45">
      <c r="A8" s="117" t="s">
        <v>347</v>
      </c>
      <c r="B8" s="118">
        <v>43015</v>
      </c>
      <c r="C8" s="117">
        <v>2018</v>
      </c>
      <c r="D8" s="117">
        <v>10</v>
      </c>
      <c r="E8" s="117">
        <v>7</v>
      </c>
      <c r="F8" s="117" t="s">
        <v>340</v>
      </c>
      <c r="G8" s="117" t="s">
        <v>336</v>
      </c>
      <c r="H8" s="117">
        <v>0</v>
      </c>
      <c r="I8" s="117">
        <v>52.416670000000003</v>
      </c>
      <c r="J8" s="117">
        <v>234864.50279626789</v>
      </c>
      <c r="K8" s="117">
        <v>169682.00279626789</v>
      </c>
      <c r="L8" s="117">
        <v>65182.5</v>
      </c>
      <c r="M8" s="117">
        <v>0</v>
      </c>
      <c r="N8" s="117">
        <v>0</v>
      </c>
      <c r="O8" s="117">
        <v>0</v>
      </c>
      <c r="P8" s="117">
        <v>0</v>
      </c>
      <c r="Q8" s="117">
        <v>0</v>
      </c>
      <c r="R8" s="117">
        <v>0</v>
      </c>
      <c r="S8" s="117">
        <v>0</v>
      </c>
      <c r="T8" s="117">
        <v>1</v>
      </c>
      <c r="U8" s="117">
        <v>0</v>
      </c>
      <c r="V8" s="117">
        <v>0</v>
      </c>
      <c r="W8" s="117">
        <v>0</v>
      </c>
      <c r="X8" s="117">
        <v>0</v>
      </c>
      <c r="Y8" s="117">
        <v>0</v>
      </c>
      <c r="Z8" s="117">
        <v>0</v>
      </c>
      <c r="AA8" s="117">
        <v>0</v>
      </c>
      <c r="AB8" s="117">
        <v>0</v>
      </c>
      <c r="AC8" s="117">
        <v>0</v>
      </c>
      <c r="AD8" s="117">
        <v>1</v>
      </c>
      <c r="AE8" s="117">
        <v>0</v>
      </c>
      <c r="AF8" s="117">
        <v>0</v>
      </c>
      <c r="AG8" s="117">
        <v>1</v>
      </c>
      <c r="AH8" s="117">
        <v>0</v>
      </c>
      <c r="AI8" s="117">
        <v>0</v>
      </c>
      <c r="AJ8" s="117">
        <v>0</v>
      </c>
      <c r="AK8" s="117">
        <v>0</v>
      </c>
      <c r="AL8" s="117">
        <v>0</v>
      </c>
      <c r="AM8" s="117">
        <v>0</v>
      </c>
      <c r="AN8" s="117">
        <v>0</v>
      </c>
      <c r="AO8" s="117">
        <v>0</v>
      </c>
      <c r="AP8" s="117">
        <v>0</v>
      </c>
      <c r="AQ8" s="117">
        <v>1</v>
      </c>
      <c r="AR8" s="117">
        <v>0</v>
      </c>
      <c r="AS8" s="117">
        <v>169682.00279626789</v>
      </c>
    </row>
    <row r="9" spans="1:45" x14ac:dyDescent="0.45">
      <c r="A9" s="117" t="s">
        <v>348</v>
      </c>
      <c r="B9" s="118">
        <v>43016</v>
      </c>
      <c r="C9" s="117">
        <v>2018</v>
      </c>
      <c r="D9" s="117">
        <v>10</v>
      </c>
      <c r="E9" s="117">
        <v>1</v>
      </c>
      <c r="F9" s="117" t="s">
        <v>340</v>
      </c>
      <c r="G9" s="117" t="s">
        <v>336</v>
      </c>
      <c r="H9" s="117">
        <v>0</v>
      </c>
      <c r="I9" s="117">
        <v>49.166670000000003</v>
      </c>
      <c r="J9" s="117">
        <v>229064.37779626792</v>
      </c>
      <c r="K9" s="117">
        <v>165792.29446293457</v>
      </c>
      <c r="L9" s="117">
        <v>63272.083333333336</v>
      </c>
      <c r="M9" s="117">
        <v>0</v>
      </c>
      <c r="N9" s="117">
        <v>1</v>
      </c>
      <c r="O9" s="117">
        <v>0</v>
      </c>
      <c r="P9" s="117">
        <v>0</v>
      </c>
      <c r="Q9" s="117">
        <v>0</v>
      </c>
      <c r="R9" s="117">
        <v>0</v>
      </c>
      <c r="S9" s="117">
        <v>0</v>
      </c>
      <c r="T9" s="117">
        <v>0</v>
      </c>
      <c r="U9" s="117">
        <v>0</v>
      </c>
      <c r="V9" s="117">
        <v>0</v>
      </c>
      <c r="W9" s="117">
        <v>0</v>
      </c>
      <c r="X9" s="117">
        <v>0</v>
      </c>
      <c r="Y9" s="117">
        <v>0</v>
      </c>
      <c r="Z9" s="117">
        <v>0</v>
      </c>
      <c r="AA9" s="117">
        <v>0</v>
      </c>
      <c r="AB9" s="117">
        <v>0</v>
      </c>
      <c r="AC9" s="117">
        <v>0</v>
      </c>
      <c r="AD9" s="117">
        <v>1</v>
      </c>
      <c r="AE9" s="117">
        <v>0</v>
      </c>
      <c r="AF9" s="117">
        <v>0</v>
      </c>
      <c r="AG9" s="117">
        <v>1</v>
      </c>
      <c r="AH9" s="117">
        <v>0</v>
      </c>
      <c r="AI9" s="117">
        <v>0</v>
      </c>
      <c r="AJ9" s="117">
        <v>0</v>
      </c>
      <c r="AK9" s="117">
        <v>0</v>
      </c>
      <c r="AL9" s="117">
        <v>0</v>
      </c>
      <c r="AM9" s="117">
        <v>0</v>
      </c>
      <c r="AN9" s="117">
        <v>0</v>
      </c>
      <c r="AO9" s="117">
        <v>0</v>
      </c>
      <c r="AP9" s="117">
        <v>0</v>
      </c>
      <c r="AQ9" s="117">
        <v>1</v>
      </c>
      <c r="AR9" s="117">
        <v>0</v>
      </c>
      <c r="AS9" s="117">
        <v>165792.29446293457</v>
      </c>
    </row>
    <row r="10" spans="1:45" x14ac:dyDescent="0.45">
      <c r="A10" s="117" t="s">
        <v>349</v>
      </c>
      <c r="B10" s="118">
        <v>43017</v>
      </c>
      <c r="C10" s="117">
        <v>2018</v>
      </c>
      <c r="D10" s="117">
        <v>10</v>
      </c>
      <c r="E10" s="117">
        <v>2</v>
      </c>
      <c r="F10" s="117" t="s">
        <v>342</v>
      </c>
      <c r="G10" s="117" t="s">
        <v>336</v>
      </c>
      <c r="H10" s="117">
        <v>0</v>
      </c>
      <c r="I10" s="117">
        <v>45.708329999999997</v>
      </c>
      <c r="J10" s="117">
        <v>258009.5444629346</v>
      </c>
      <c r="K10" s="117">
        <v>196687.46112960126</v>
      </c>
      <c r="L10" s="117">
        <v>61322.083333333336</v>
      </c>
      <c r="M10" s="117">
        <v>0</v>
      </c>
      <c r="N10" s="117">
        <v>0</v>
      </c>
      <c r="O10" s="117">
        <v>1</v>
      </c>
      <c r="P10" s="117">
        <v>0</v>
      </c>
      <c r="Q10" s="117">
        <v>0</v>
      </c>
      <c r="R10" s="117">
        <v>0</v>
      </c>
      <c r="S10" s="117">
        <v>0</v>
      </c>
      <c r="T10" s="117">
        <v>0</v>
      </c>
      <c r="U10" s="117">
        <v>0</v>
      </c>
      <c r="V10" s="117">
        <v>0</v>
      </c>
      <c r="W10" s="117">
        <v>0</v>
      </c>
      <c r="X10" s="117">
        <v>0</v>
      </c>
      <c r="Y10" s="117">
        <v>0</v>
      </c>
      <c r="Z10" s="117">
        <v>0</v>
      </c>
      <c r="AA10" s="117">
        <v>0</v>
      </c>
      <c r="AB10" s="117">
        <v>0</v>
      </c>
      <c r="AC10" s="117">
        <v>0</v>
      </c>
      <c r="AD10" s="117">
        <v>1</v>
      </c>
      <c r="AE10" s="117">
        <v>0</v>
      </c>
      <c r="AF10" s="117">
        <v>0</v>
      </c>
      <c r="AG10" s="117">
        <v>1</v>
      </c>
      <c r="AH10" s="117">
        <v>0</v>
      </c>
      <c r="AI10" s="117">
        <v>0</v>
      </c>
      <c r="AJ10" s="117">
        <v>0</v>
      </c>
      <c r="AK10" s="117">
        <v>0</v>
      </c>
      <c r="AL10" s="117">
        <v>0</v>
      </c>
      <c r="AM10" s="117">
        <v>0</v>
      </c>
      <c r="AN10" s="117">
        <v>0</v>
      </c>
      <c r="AO10" s="117">
        <v>0</v>
      </c>
      <c r="AP10" s="117">
        <v>0</v>
      </c>
      <c r="AQ10" s="117">
        <v>1</v>
      </c>
      <c r="AR10" s="117">
        <v>0</v>
      </c>
      <c r="AS10" s="117">
        <v>196687.46112960126</v>
      </c>
    </row>
    <row r="11" spans="1:45" x14ac:dyDescent="0.45">
      <c r="A11" s="117" t="s">
        <v>350</v>
      </c>
      <c r="B11" s="118">
        <v>43018</v>
      </c>
      <c r="C11" s="117">
        <v>2018</v>
      </c>
      <c r="D11" s="117">
        <v>10</v>
      </c>
      <c r="E11" s="117">
        <v>3</v>
      </c>
      <c r="F11" s="117" t="s">
        <v>342</v>
      </c>
      <c r="G11" s="117" t="s">
        <v>336</v>
      </c>
      <c r="H11" s="117">
        <v>0</v>
      </c>
      <c r="I11" s="117">
        <v>47.75</v>
      </c>
      <c r="J11" s="117">
        <v>271935.7944629346</v>
      </c>
      <c r="K11" s="117">
        <v>212559.96112960126</v>
      </c>
      <c r="L11" s="117">
        <v>59375.833333333336</v>
      </c>
      <c r="M11" s="117">
        <v>0</v>
      </c>
      <c r="N11" s="117">
        <v>0</v>
      </c>
      <c r="O11" s="117">
        <v>0</v>
      </c>
      <c r="P11" s="117">
        <v>1</v>
      </c>
      <c r="Q11" s="117">
        <v>0</v>
      </c>
      <c r="R11" s="117">
        <v>0</v>
      </c>
      <c r="S11" s="117">
        <v>0</v>
      </c>
      <c r="T11" s="117">
        <v>0</v>
      </c>
      <c r="U11" s="117">
        <v>0</v>
      </c>
      <c r="V11" s="117">
        <v>0</v>
      </c>
      <c r="W11" s="117">
        <v>0</v>
      </c>
      <c r="X11" s="117">
        <v>0</v>
      </c>
      <c r="Y11" s="117">
        <v>0</v>
      </c>
      <c r="Z11" s="117">
        <v>0</v>
      </c>
      <c r="AA11" s="117">
        <v>0</v>
      </c>
      <c r="AB11" s="117">
        <v>0</v>
      </c>
      <c r="AC11" s="117">
        <v>0</v>
      </c>
      <c r="AD11" s="117">
        <v>1</v>
      </c>
      <c r="AE11" s="117">
        <v>0</v>
      </c>
      <c r="AF11" s="117">
        <v>0</v>
      </c>
      <c r="AG11" s="117">
        <v>1</v>
      </c>
      <c r="AH11" s="117">
        <v>0</v>
      </c>
      <c r="AI11" s="117">
        <v>0</v>
      </c>
      <c r="AJ11" s="117">
        <v>0</v>
      </c>
      <c r="AK11" s="117">
        <v>0</v>
      </c>
      <c r="AL11" s="117">
        <v>0</v>
      </c>
      <c r="AM11" s="117">
        <v>0</v>
      </c>
      <c r="AN11" s="117">
        <v>0</v>
      </c>
      <c r="AO11" s="117">
        <v>0</v>
      </c>
      <c r="AP11" s="117">
        <v>0</v>
      </c>
      <c r="AQ11" s="117">
        <v>1</v>
      </c>
      <c r="AR11" s="117">
        <v>0</v>
      </c>
      <c r="AS11" s="117">
        <v>212559.96112960126</v>
      </c>
    </row>
    <row r="12" spans="1:45" x14ac:dyDescent="0.45">
      <c r="A12" s="117" t="s">
        <v>351</v>
      </c>
      <c r="B12" s="118">
        <v>43019</v>
      </c>
      <c r="C12" s="117">
        <v>2018</v>
      </c>
      <c r="D12" s="117">
        <v>10</v>
      </c>
      <c r="E12" s="117">
        <v>4</v>
      </c>
      <c r="F12" s="117" t="s">
        <v>342</v>
      </c>
      <c r="G12" s="117" t="s">
        <v>336</v>
      </c>
      <c r="H12" s="117">
        <v>0</v>
      </c>
      <c r="I12" s="117">
        <v>43.478259999999999</v>
      </c>
      <c r="J12" s="117">
        <v>279909.5444629346</v>
      </c>
      <c r="K12" s="117">
        <v>222556.21112960126</v>
      </c>
      <c r="L12" s="117">
        <v>57353.333333333336</v>
      </c>
      <c r="M12" s="117">
        <v>0</v>
      </c>
      <c r="N12" s="117">
        <v>0</v>
      </c>
      <c r="O12" s="117">
        <v>0</v>
      </c>
      <c r="P12" s="117">
        <v>0</v>
      </c>
      <c r="Q12" s="117">
        <v>1</v>
      </c>
      <c r="R12" s="117">
        <v>0</v>
      </c>
      <c r="S12" s="117">
        <v>0</v>
      </c>
      <c r="T12" s="117">
        <v>0</v>
      </c>
      <c r="U12" s="117">
        <v>0</v>
      </c>
      <c r="V12" s="117">
        <v>0</v>
      </c>
      <c r="W12" s="117">
        <v>0</v>
      </c>
      <c r="X12" s="117">
        <v>0</v>
      </c>
      <c r="Y12" s="117">
        <v>0</v>
      </c>
      <c r="Z12" s="117">
        <v>0</v>
      </c>
      <c r="AA12" s="117">
        <v>0</v>
      </c>
      <c r="AB12" s="117">
        <v>0</v>
      </c>
      <c r="AC12" s="117">
        <v>0</v>
      </c>
      <c r="AD12" s="117">
        <v>1</v>
      </c>
      <c r="AE12" s="117">
        <v>0</v>
      </c>
      <c r="AF12" s="117">
        <v>0</v>
      </c>
      <c r="AG12" s="117">
        <v>1</v>
      </c>
      <c r="AH12" s="117">
        <v>0</v>
      </c>
      <c r="AI12" s="117">
        <v>0</v>
      </c>
      <c r="AJ12" s="117">
        <v>0</v>
      </c>
      <c r="AK12" s="117">
        <v>0</v>
      </c>
      <c r="AL12" s="117">
        <v>0</v>
      </c>
      <c r="AM12" s="117">
        <v>0</v>
      </c>
      <c r="AN12" s="117">
        <v>0</v>
      </c>
      <c r="AO12" s="117">
        <v>0</v>
      </c>
      <c r="AP12" s="117">
        <v>0</v>
      </c>
      <c r="AQ12" s="117">
        <v>1</v>
      </c>
      <c r="AR12" s="117">
        <v>0</v>
      </c>
      <c r="AS12" s="117">
        <v>222556.21112960126</v>
      </c>
    </row>
    <row r="13" spans="1:45" x14ac:dyDescent="0.45">
      <c r="A13" s="117" t="s">
        <v>352</v>
      </c>
      <c r="B13" s="118">
        <v>43020</v>
      </c>
      <c r="C13" s="117">
        <v>2018</v>
      </c>
      <c r="D13" s="117">
        <v>10</v>
      </c>
      <c r="E13" s="117">
        <v>5</v>
      </c>
      <c r="F13" s="117" t="s">
        <v>342</v>
      </c>
      <c r="G13" s="117" t="s">
        <v>336</v>
      </c>
      <c r="H13" s="117">
        <v>0</v>
      </c>
      <c r="I13" s="117">
        <v>39</v>
      </c>
      <c r="J13" s="117">
        <v>297610.7944629346</v>
      </c>
      <c r="K13" s="117">
        <v>242342.46112960126</v>
      </c>
      <c r="L13" s="117">
        <v>55268.333333333336</v>
      </c>
      <c r="M13" s="117">
        <v>0</v>
      </c>
      <c r="N13" s="117">
        <v>0</v>
      </c>
      <c r="O13" s="117">
        <v>0</v>
      </c>
      <c r="P13" s="117">
        <v>0</v>
      </c>
      <c r="Q13" s="117">
        <v>0</v>
      </c>
      <c r="R13" s="117">
        <v>1</v>
      </c>
      <c r="S13" s="117">
        <v>0</v>
      </c>
      <c r="T13" s="117">
        <v>0</v>
      </c>
      <c r="U13" s="117">
        <v>0</v>
      </c>
      <c r="V13" s="117">
        <v>0</v>
      </c>
      <c r="W13" s="117">
        <v>0</v>
      </c>
      <c r="X13" s="117">
        <v>0</v>
      </c>
      <c r="Y13" s="117">
        <v>0</v>
      </c>
      <c r="Z13" s="117">
        <v>0</v>
      </c>
      <c r="AA13" s="117">
        <v>0</v>
      </c>
      <c r="AB13" s="117">
        <v>0</v>
      </c>
      <c r="AC13" s="117">
        <v>0</v>
      </c>
      <c r="AD13" s="117">
        <v>1</v>
      </c>
      <c r="AE13" s="117">
        <v>0</v>
      </c>
      <c r="AF13" s="117">
        <v>0</v>
      </c>
      <c r="AG13" s="117">
        <v>1</v>
      </c>
      <c r="AH13" s="117">
        <v>0</v>
      </c>
      <c r="AI13" s="117">
        <v>0</v>
      </c>
      <c r="AJ13" s="117">
        <v>0</v>
      </c>
      <c r="AK13" s="117">
        <v>0</v>
      </c>
      <c r="AL13" s="117">
        <v>0</v>
      </c>
      <c r="AM13" s="117">
        <v>0</v>
      </c>
      <c r="AN13" s="117">
        <v>0</v>
      </c>
      <c r="AO13" s="117">
        <v>0</v>
      </c>
      <c r="AP13" s="117">
        <v>0</v>
      </c>
      <c r="AQ13" s="117">
        <v>1</v>
      </c>
      <c r="AR13" s="117">
        <v>0</v>
      </c>
      <c r="AS13" s="117">
        <v>242342.46112960126</v>
      </c>
    </row>
    <row r="14" spans="1:45" x14ac:dyDescent="0.45">
      <c r="A14" s="117" t="s">
        <v>353</v>
      </c>
      <c r="B14" s="118">
        <v>43021</v>
      </c>
      <c r="C14" s="117">
        <v>2018</v>
      </c>
      <c r="D14" s="117">
        <v>10</v>
      </c>
      <c r="E14" s="117">
        <v>6</v>
      </c>
      <c r="F14" s="117" t="s">
        <v>342</v>
      </c>
      <c r="G14" s="117" t="s">
        <v>336</v>
      </c>
      <c r="H14" s="117">
        <v>0</v>
      </c>
      <c r="I14" s="117">
        <v>43.5</v>
      </c>
      <c r="J14" s="117">
        <v>262332.6694629346</v>
      </c>
      <c r="K14" s="117">
        <v>209009.33612960126</v>
      </c>
      <c r="L14" s="117">
        <v>53323.333333333336</v>
      </c>
      <c r="M14" s="117">
        <v>0</v>
      </c>
      <c r="N14" s="117">
        <v>0</v>
      </c>
      <c r="O14" s="117">
        <v>0</v>
      </c>
      <c r="P14" s="117">
        <v>0</v>
      </c>
      <c r="Q14" s="117">
        <v>0</v>
      </c>
      <c r="R14" s="117">
        <v>0</v>
      </c>
      <c r="S14" s="117">
        <v>1</v>
      </c>
      <c r="T14" s="117">
        <v>0</v>
      </c>
      <c r="U14" s="117">
        <v>0</v>
      </c>
      <c r="V14" s="117">
        <v>0</v>
      </c>
      <c r="W14" s="117">
        <v>0</v>
      </c>
      <c r="X14" s="117">
        <v>0</v>
      </c>
      <c r="Y14" s="117">
        <v>0</v>
      </c>
      <c r="Z14" s="117">
        <v>0</v>
      </c>
      <c r="AA14" s="117">
        <v>0</v>
      </c>
      <c r="AB14" s="117">
        <v>0</v>
      </c>
      <c r="AC14" s="117">
        <v>0</v>
      </c>
      <c r="AD14" s="117">
        <v>1</v>
      </c>
      <c r="AE14" s="117">
        <v>0</v>
      </c>
      <c r="AF14" s="117">
        <v>0</v>
      </c>
      <c r="AG14" s="117">
        <v>1</v>
      </c>
      <c r="AH14" s="117">
        <v>0</v>
      </c>
      <c r="AI14" s="117">
        <v>0</v>
      </c>
      <c r="AJ14" s="117">
        <v>0</v>
      </c>
      <c r="AK14" s="117">
        <v>0</v>
      </c>
      <c r="AL14" s="117">
        <v>0</v>
      </c>
      <c r="AM14" s="117">
        <v>0</v>
      </c>
      <c r="AN14" s="117">
        <v>0</v>
      </c>
      <c r="AO14" s="117">
        <v>0</v>
      </c>
      <c r="AP14" s="117">
        <v>0</v>
      </c>
      <c r="AQ14" s="117">
        <v>1</v>
      </c>
      <c r="AR14" s="117">
        <v>0</v>
      </c>
      <c r="AS14" s="117">
        <v>209009.33612960126</v>
      </c>
    </row>
    <row r="15" spans="1:45" x14ac:dyDescent="0.45">
      <c r="A15" s="117" t="s">
        <v>354</v>
      </c>
      <c r="B15" s="118">
        <v>43022</v>
      </c>
      <c r="C15" s="117">
        <v>2018</v>
      </c>
      <c r="D15" s="117">
        <v>10</v>
      </c>
      <c r="E15" s="117">
        <v>7</v>
      </c>
      <c r="F15" s="117" t="s">
        <v>340</v>
      </c>
      <c r="G15" s="117" t="s">
        <v>336</v>
      </c>
      <c r="H15" s="117">
        <v>0</v>
      </c>
      <c r="I15" s="117">
        <v>38.541670000000003</v>
      </c>
      <c r="J15" s="117">
        <v>238782.29446293454</v>
      </c>
      <c r="K15" s="117">
        <v>187355.62779626789</v>
      </c>
      <c r="L15" s="117">
        <v>51426.666666666664</v>
      </c>
      <c r="M15" s="117">
        <v>0</v>
      </c>
      <c r="N15" s="117">
        <v>0</v>
      </c>
      <c r="O15" s="117">
        <v>0</v>
      </c>
      <c r="P15" s="117">
        <v>0</v>
      </c>
      <c r="Q15" s="117">
        <v>0</v>
      </c>
      <c r="R15" s="117">
        <v>0</v>
      </c>
      <c r="S15" s="117">
        <v>0</v>
      </c>
      <c r="T15" s="117">
        <v>1</v>
      </c>
      <c r="U15" s="117">
        <v>0</v>
      </c>
      <c r="V15" s="117">
        <v>0</v>
      </c>
      <c r="W15" s="117">
        <v>0</v>
      </c>
      <c r="X15" s="117">
        <v>0</v>
      </c>
      <c r="Y15" s="117">
        <v>0</v>
      </c>
      <c r="Z15" s="117">
        <v>0</v>
      </c>
      <c r="AA15" s="117">
        <v>0</v>
      </c>
      <c r="AB15" s="117">
        <v>0</v>
      </c>
      <c r="AC15" s="117">
        <v>0</v>
      </c>
      <c r="AD15" s="117">
        <v>1</v>
      </c>
      <c r="AE15" s="117">
        <v>0</v>
      </c>
      <c r="AF15" s="117">
        <v>0</v>
      </c>
      <c r="AG15" s="117">
        <v>1</v>
      </c>
      <c r="AH15" s="117">
        <v>0</v>
      </c>
      <c r="AI15" s="117">
        <v>0</v>
      </c>
      <c r="AJ15" s="117">
        <v>0</v>
      </c>
      <c r="AK15" s="117">
        <v>0</v>
      </c>
      <c r="AL15" s="117">
        <v>0</v>
      </c>
      <c r="AM15" s="117">
        <v>0</v>
      </c>
      <c r="AN15" s="117">
        <v>0</v>
      </c>
      <c r="AO15" s="117">
        <v>0</v>
      </c>
      <c r="AP15" s="117">
        <v>0</v>
      </c>
      <c r="AQ15" s="117">
        <v>1</v>
      </c>
      <c r="AR15" s="117">
        <v>0</v>
      </c>
      <c r="AS15" s="117">
        <v>187355.62779626789</v>
      </c>
    </row>
    <row r="16" spans="1:45" x14ac:dyDescent="0.45">
      <c r="A16" s="117" t="s">
        <v>355</v>
      </c>
      <c r="B16" s="118">
        <v>43023</v>
      </c>
      <c r="C16" s="117">
        <v>2018</v>
      </c>
      <c r="D16" s="117">
        <v>10</v>
      </c>
      <c r="E16" s="117">
        <v>1</v>
      </c>
      <c r="F16" s="117" t="s">
        <v>340</v>
      </c>
      <c r="G16" s="117" t="s">
        <v>336</v>
      </c>
      <c r="H16" s="117">
        <v>0</v>
      </c>
      <c r="I16" s="117">
        <v>43</v>
      </c>
      <c r="J16" s="117">
        <v>233065.75279626789</v>
      </c>
      <c r="K16" s="117">
        <v>182795.75279626789</v>
      </c>
      <c r="L16" s="117">
        <v>50270</v>
      </c>
      <c r="M16" s="117">
        <v>0</v>
      </c>
      <c r="N16" s="117">
        <v>1</v>
      </c>
      <c r="O16" s="117">
        <v>0</v>
      </c>
      <c r="P16" s="117">
        <v>0</v>
      </c>
      <c r="Q16" s="117">
        <v>0</v>
      </c>
      <c r="R16" s="117">
        <v>0</v>
      </c>
      <c r="S16" s="117">
        <v>0</v>
      </c>
      <c r="T16" s="117">
        <v>0</v>
      </c>
      <c r="U16" s="117">
        <v>0</v>
      </c>
      <c r="V16" s="117">
        <v>0</v>
      </c>
      <c r="W16" s="117">
        <v>0</v>
      </c>
      <c r="X16" s="117">
        <v>0</v>
      </c>
      <c r="Y16" s="117">
        <v>0</v>
      </c>
      <c r="Z16" s="117">
        <v>0</v>
      </c>
      <c r="AA16" s="117">
        <v>0</v>
      </c>
      <c r="AB16" s="117">
        <v>0</v>
      </c>
      <c r="AC16" s="117">
        <v>0</v>
      </c>
      <c r="AD16" s="117">
        <v>1</v>
      </c>
      <c r="AE16" s="117">
        <v>0</v>
      </c>
      <c r="AF16" s="117">
        <v>0</v>
      </c>
      <c r="AG16" s="117">
        <v>1</v>
      </c>
      <c r="AH16" s="117">
        <v>0</v>
      </c>
      <c r="AI16" s="117">
        <v>0</v>
      </c>
      <c r="AJ16" s="117">
        <v>0</v>
      </c>
      <c r="AK16" s="117">
        <v>0</v>
      </c>
      <c r="AL16" s="117">
        <v>0</v>
      </c>
      <c r="AM16" s="117">
        <v>0</v>
      </c>
      <c r="AN16" s="117">
        <v>0</v>
      </c>
      <c r="AO16" s="117">
        <v>0</v>
      </c>
      <c r="AP16" s="117">
        <v>0</v>
      </c>
      <c r="AQ16" s="117">
        <v>1</v>
      </c>
      <c r="AR16" s="117">
        <v>0</v>
      </c>
      <c r="AS16" s="117">
        <v>182795.75279626789</v>
      </c>
    </row>
    <row r="17" spans="1:45" x14ac:dyDescent="0.45">
      <c r="A17" s="117" t="s">
        <v>356</v>
      </c>
      <c r="B17" s="118">
        <v>43024</v>
      </c>
      <c r="C17" s="117">
        <v>2018</v>
      </c>
      <c r="D17" s="117">
        <v>10</v>
      </c>
      <c r="E17" s="117">
        <v>2</v>
      </c>
      <c r="F17" s="117" t="s">
        <v>342</v>
      </c>
      <c r="G17" s="117" t="s">
        <v>336</v>
      </c>
      <c r="H17" s="117">
        <v>0</v>
      </c>
      <c r="I17" s="117">
        <v>50.916670000000003</v>
      </c>
      <c r="J17" s="117">
        <v>257245.75279626797</v>
      </c>
      <c r="K17" s="117">
        <v>208096.16946293463</v>
      </c>
      <c r="L17" s="117">
        <v>49149.583333333336</v>
      </c>
      <c r="M17" s="117">
        <v>0</v>
      </c>
      <c r="N17" s="117">
        <v>0</v>
      </c>
      <c r="O17" s="117">
        <v>1</v>
      </c>
      <c r="P17" s="117">
        <v>0</v>
      </c>
      <c r="Q17" s="117">
        <v>0</v>
      </c>
      <c r="R17" s="117">
        <v>0</v>
      </c>
      <c r="S17" s="117">
        <v>0</v>
      </c>
      <c r="T17" s="117">
        <v>0</v>
      </c>
      <c r="U17" s="117">
        <v>0</v>
      </c>
      <c r="V17" s="117">
        <v>0</v>
      </c>
      <c r="W17" s="117">
        <v>0</v>
      </c>
      <c r="X17" s="117">
        <v>0</v>
      </c>
      <c r="Y17" s="117">
        <v>0</v>
      </c>
      <c r="Z17" s="117">
        <v>0</v>
      </c>
      <c r="AA17" s="117">
        <v>0</v>
      </c>
      <c r="AB17" s="117">
        <v>0</v>
      </c>
      <c r="AC17" s="117">
        <v>0</v>
      </c>
      <c r="AD17" s="117">
        <v>1</v>
      </c>
      <c r="AE17" s="117">
        <v>0</v>
      </c>
      <c r="AF17" s="117">
        <v>0</v>
      </c>
      <c r="AG17" s="117">
        <v>1</v>
      </c>
      <c r="AH17" s="117">
        <v>0</v>
      </c>
      <c r="AI17" s="117">
        <v>0</v>
      </c>
      <c r="AJ17" s="117">
        <v>0</v>
      </c>
      <c r="AK17" s="117">
        <v>0</v>
      </c>
      <c r="AL17" s="117">
        <v>0</v>
      </c>
      <c r="AM17" s="117">
        <v>0</v>
      </c>
      <c r="AN17" s="117">
        <v>0</v>
      </c>
      <c r="AO17" s="117">
        <v>0</v>
      </c>
      <c r="AP17" s="117">
        <v>0</v>
      </c>
      <c r="AQ17" s="117">
        <v>1</v>
      </c>
      <c r="AR17" s="117">
        <v>0</v>
      </c>
      <c r="AS17" s="117">
        <v>208096.16946293463</v>
      </c>
    </row>
    <row r="18" spans="1:45" x14ac:dyDescent="0.45">
      <c r="A18" s="117" t="s">
        <v>357</v>
      </c>
      <c r="B18" s="118">
        <v>43025</v>
      </c>
      <c r="C18" s="117">
        <v>2018</v>
      </c>
      <c r="D18" s="117">
        <v>10</v>
      </c>
      <c r="E18" s="117">
        <v>3</v>
      </c>
      <c r="F18" s="117" t="s">
        <v>342</v>
      </c>
      <c r="G18" s="117" t="s">
        <v>336</v>
      </c>
      <c r="H18" s="117">
        <v>0</v>
      </c>
      <c r="I18" s="117">
        <v>53.416670000000003</v>
      </c>
      <c r="J18" s="117">
        <v>268060.62779626792</v>
      </c>
      <c r="K18" s="117">
        <v>219982.71112960126</v>
      </c>
      <c r="L18" s="117">
        <v>48077.916666666664</v>
      </c>
      <c r="M18" s="117">
        <v>0</v>
      </c>
      <c r="N18" s="117">
        <v>0</v>
      </c>
      <c r="O18" s="117">
        <v>0</v>
      </c>
      <c r="P18" s="117">
        <v>1</v>
      </c>
      <c r="Q18" s="117">
        <v>0</v>
      </c>
      <c r="R18" s="117">
        <v>0</v>
      </c>
      <c r="S18" s="117">
        <v>0</v>
      </c>
      <c r="T18" s="117">
        <v>0</v>
      </c>
      <c r="U18" s="117">
        <v>0</v>
      </c>
      <c r="V18" s="117">
        <v>0</v>
      </c>
      <c r="W18" s="117">
        <v>0</v>
      </c>
      <c r="X18" s="117">
        <v>0</v>
      </c>
      <c r="Y18" s="117">
        <v>0</v>
      </c>
      <c r="Z18" s="117">
        <v>0</v>
      </c>
      <c r="AA18" s="117">
        <v>0</v>
      </c>
      <c r="AB18" s="117">
        <v>0</v>
      </c>
      <c r="AC18" s="117">
        <v>0</v>
      </c>
      <c r="AD18" s="117">
        <v>1</v>
      </c>
      <c r="AE18" s="117">
        <v>0</v>
      </c>
      <c r="AF18" s="117">
        <v>0</v>
      </c>
      <c r="AG18" s="117">
        <v>1</v>
      </c>
      <c r="AH18" s="117">
        <v>0</v>
      </c>
      <c r="AI18" s="117">
        <v>0</v>
      </c>
      <c r="AJ18" s="117">
        <v>0</v>
      </c>
      <c r="AK18" s="117">
        <v>0</v>
      </c>
      <c r="AL18" s="117">
        <v>0</v>
      </c>
      <c r="AM18" s="117">
        <v>0</v>
      </c>
      <c r="AN18" s="117">
        <v>0</v>
      </c>
      <c r="AO18" s="117">
        <v>0</v>
      </c>
      <c r="AP18" s="117">
        <v>0</v>
      </c>
      <c r="AQ18" s="117">
        <v>1</v>
      </c>
      <c r="AR18" s="117">
        <v>0</v>
      </c>
      <c r="AS18" s="117">
        <v>219982.71112960126</v>
      </c>
    </row>
    <row r="19" spans="1:45" x14ac:dyDescent="0.45">
      <c r="A19" s="117" t="s">
        <v>358</v>
      </c>
      <c r="B19" s="118">
        <v>43026</v>
      </c>
      <c r="C19" s="117">
        <v>2018</v>
      </c>
      <c r="D19" s="117">
        <v>10</v>
      </c>
      <c r="E19" s="117">
        <v>4</v>
      </c>
      <c r="F19" s="117" t="s">
        <v>342</v>
      </c>
      <c r="G19" s="117" t="s">
        <v>336</v>
      </c>
      <c r="H19" s="117">
        <v>0</v>
      </c>
      <c r="I19" s="117">
        <v>48.333329999999997</v>
      </c>
      <c r="J19" s="117">
        <v>269647.21112960117</v>
      </c>
      <c r="K19" s="117">
        <v>222700.54446293451</v>
      </c>
      <c r="L19" s="117">
        <v>46946.666666666664</v>
      </c>
      <c r="M19" s="117">
        <v>0</v>
      </c>
      <c r="N19" s="117">
        <v>0</v>
      </c>
      <c r="O19" s="117">
        <v>0</v>
      </c>
      <c r="P19" s="117">
        <v>0</v>
      </c>
      <c r="Q19" s="117">
        <v>1</v>
      </c>
      <c r="R19" s="117">
        <v>0</v>
      </c>
      <c r="S19" s="117">
        <v>0</v>
      </c>
      <c r="T19" s="117">
        <v>0</v>
      </c>
      <c r="U19" s="117">
        <v>0</v>
      </c>
      <c r="V19" s="117">
        <v>0</v>
      </c>
      <c r="W19" s="117">
        <v>0</v>
      </c>
      <c r="X19" s="117">
        <v>0</v>
      </c>
      <c r="Y19" s="117">
        <v>0</v>
      </c>
      <c r="Z19" s="117">
        <v>0</v>
      </c>
      <c r="AA19" s="117">
        <v>0</v>
      </c>
      <c r="AB19" s="117">
        <v>0</v>
      </c>
      <c r="AC19" s="117">
        <v>0</v>
      </c>
      <c r="AD19" s="117">
        <v>1</v>
      </c>
      <c r="AE19" s="117">
        <v>0</v>
      </c>
      <c r="AF19" s="117">
        <v>0</v>
      </c>
      <c r="AG19" s="117">
        <v>1</v>
      </c>
      <c r="AH19" s="117">
        <v>0</v>
      </c>
      <c r="AI19" s="117">
        <v>0</v>
      </c>
      <c r="AJ19" s="117">
        <v>0</v>
      </c>
      <c r="AK19" s="117">
        <v>0</v>
      </c>
      <c r="AL19" s="117">
        <v>0</v>
      </c>
      <c r="AM19" s="117">
        <v>0</v>
      </c>
      <c r="AN19" s="117">
        <v>0</v>
      </c>
      <c r="AO19" s="117">
        <v>0</v>
      </c>
      <c r="AP19" s="117">
        <v>0</v>
      </c>
      <c r="AQ19" s="117">
        <v>1</v>
      </c>
      <c r="AR19" s="117">
        <v>0</v>
      </c>
      <c r="AS19" s="117">
        <v>222700.54446293451</v>
      </c>
    </row>
    <row r="20" spans="1:45" x14ac:dyDescent="0.45">
      <c r="A20" s="117" t="s">
        <v>359</v>
      </c>
      <c r="B20" s="118">
        <v>43027</v>
      </c>
      <c r="C20" s="117">
        <v>2018</v>
      </c>
      <c r="D20" s="117">
        <v>10</v>
      </c>
      <c r="E20" s="117">
        <v>5</v>
      </c>
      <c r="F20" s="117" t="s">
        <v>342</v>
      </c>
      <c r="G20" s="117" t="s">
        <v>336</v>
      </c>
      <c r="H20" s="117">
        <v>0</v>
      </c>
      <c r="I20" s="117">
        <v>51.318179999999998</v>
      </c>
      <c r="J20" s="117">
        <v>250474.66946293454</v>
      </c>
      <c r="K20" s="117">
        <v>204556.75279626789</v>
      </c>
      <c r="L20" s="117">
        <v>45917.916666666664</v>
      </c>
      <c r="M20" s="117">
        <v>0</v>
      </c>
      <c r="N20" s="117">
        <v>0</v>
      </c>
      <c r="O20" s="117">
        <v>0</v>
      </c>
      <c r="P20" s="117">
        <v>0</v>
      </c>
      <c r="Q20" s="117">
        <v>0</v>
      </c>
      <c r="R20" s="117">
        <v>1</v>
      </c>
      <c r="S20" s="117">
        <v>0</v>
      </c>
      <c r="T20" s="117">
        <v>0</v>
      </c>
      <c r="U20" s="117">
        <v>0</v>
      </c>
      <c r="V20" s="117">
        <v>0</v>
      </c>
      <c r="W20" s="117">
        <v>0</v>
      </c>
      <c r="X20" s="117">
        <v>0</v>
      </c>
      <c r="Y20" s="117">
        <v>0</v>
      </c>
      <c r="Z20" s="117">
        <v>0</v>
      </c>
      <c r="AA20" s="117">
        <v>0</v>
      </c>
      <c r="AB20" s="117">
        <v>0</v>
      </c>
      <c r="AC20" s="117">
        <v>0</v>
      </c>
      <c r="AD20" s="117">
        <v>1</v>
      </c>
      <c r="AE20" s="117">
        <v>0</v>
      </c>
      <c r="AF20" s="117">
        <v>0</v>
      </c>
      <c r="AG20" s="117">
        <v>1</v>
      </c>
      <c r="AH20" s="117">
        <v>0</v>
      </c>
      <c r="AI20" s="117">
        <v>0</v>
      </c>
      <c r="AJ20" s="117">
        <v>0</v>
      </c>
      <c r="AK20" s="117">
        <v>0</v>
      </c>
      <c r="AL20" s="117">
        <v>0</v>
      </c>
      <c r="AM20" s="117">
        <v>0</v>
      </c>
      <c r="AN20" s="117">
        <v>0</v>
      </c>
      <c r="AO20" s="117">
        <v>0</v>
      </c>
      <c r="AP20" s="117">
        <v>0</v>
      </c>
      <c r="AQ20" s="117">
        <v>1</v>
      </c>
      <c r="AR20" s="117">
        <v>0</v>
      </c>
      <c r="AS20" s="117">
        <v>204556.75279626789</v>
      </c>
    </row>
    <row r="21" spans="1:45" x14ac:dyDescent="0.45">
      <c r="A21" s="117" t="s">
        <v>360</v>
      </c>
      <c r="B21" s="118">
        <v>43028</v>
      </c>
      <c r="C21" s="117">
        <v>2018</v>
      </c>
      <c r="D21" s="117">
        <v>10</v>
      </c>
      <c r="E21" s="117">
        <v>6</v>
      </c>
      <c r="F21" s="117" t="s">
        <v>342</v>
      </c>
      <c r="G21" s="117" t="s">
        <v>336</v>
      </c>
      <c r="H21" s="117">
        <v>0</v>
      </c>
      <c r="I21" s="117">
        <v>49.791670000000003</v>
      </c>
      <c r="J21" s="117">
        <v>252083.16946293457</v>
      </c>
      <c r="K21" s="117">
        <v>207296.91946293457</v>
      </c>
      <c r="L21" s="117">
        <v>44786.25</v>
      </c>
      <c r="M21" s="117">
        <v>0</v>
      </c>
      <c r="N21" s="117">
        <v>0</v>
      </c>
      <c r="O21" s="117">
        <v>0</v>
      </c>
      <c r="P21" s="117">
        <v>0</v>
      </c>
      <c r="Q21" s="117">
        <v>0</v>
      </c>
      <c r="R21" s="117">
        <v>0</v>
      </c>
      <c r="S21" s="117">
        <v>1</v>
      </c>
      <c r="T21" s="117">
        <v>0</v>
      </c>
      <c r="U21" s="117">
        <v>0</v>
      </c>
      <c r="V21" s="117">
        <v>0</v>
      </c>
      <c r="W21" s="117">
        <v>0</v>
      </c>
      <c r="X21" s="117">
        <v>0</v>
      </c>
      <c r="Y21" s="117">
        <v>0</v>
      </c>
      <c r="Z21" s="117">
        <v>0</v>
      </c>
      <c r="AA21" s="117">
        <v>0</v>
      </c>
      <c r="AB21" s="117">
        <v>0</v>
      </c>
      <c r="AC21" s="117">
        <v>0</v>
      </c>
      <c r="AD21" s="117">
        <v>1</v>
      </c>
      <c r="AE21" s="117">
        <v>0</v>
      </c>
      <c r="AF21" s="117">
        <v>0</v>
      </c>
      <c r="AG21" s="117">
        <v>1</v>
      </c>
      <c r="AH21" s="117">
        <v>0</v>
      </c>
      <c r="AI21" s="117">
        <v>0</v>
      </c>
      <c r="AJ21" s="117">
        <v>0</v>
      </c>
      <c r="AK21" s="117">
        <v>0</v>
      </c>
      <c r="AL21" s="117">
        <v>0</v>
      </c>
      <c r="AM21" s="117">
        <v>0</v>
      </c>
      <c r="AN21" s="117">
        <v>0</v>
      </c>
      <c r="AO21" s="117">
        <v>0</v>
      </c>
      <c r="AP21" s="117">
        <v>0</v>
      </c>
      <c r="AQ21" s="117">
        <v>1</v>
      </c>
      <c r="AR21" s="117">
        <v>0</v>
      </c>
      <c r="AS21" s="117">
        <v>207296.91946293457</v>
      </c>
    </row>
    <row r="22" spans="1:45" x14ac:dyDescent="0.45">
      <c r="A22" s="117" t="s">
        <v>361</v>
      </c>
      <c r="B22" s="118">
        <v>43029</v>
      </c>
      <c r="C22" s="117">
        <v>2018</v>
      </c>
      <c r="D22" s="117">
        <v>10</v>
      </c>
      <c r="E22" s="117">
        <v>7</v>
      </c>
      <c r="F22" s="117" t="s">
        <v>340</v>
      </c>
      <c r="G22" s="117" t="s">
        <v>336</v>
      </c>
      <c r="H22" s="117">
        <v>0</v>
      </c>
      <c r="I22" s="117">
        <v>39.833329999999997</v>
      </c>
      <c r="J22" s="117">
        <v>255927.37779626797</v>
      </c>
      <c r="K22" s="117">
        <v>212496.54446293463</v>
      </c>
      <c r="L22" s="117">
        <v>43430.833333333328</v>
      </c>
      <c r="M22" s="117">
        <v>0</v>
      </c>
      <c r="N22" s="117">
        <v>0</v>
      </c>
      <c r="O22" s="117">
        <v>0</v>
      </c>
      <c r="P22" s="117">
        <v>0</v>
      </c>
      <c r="Q22" s="117">
        <v>0</v>
      </c>
      <c r="R22" s="117">
        <v>0</v>
      </c>
      <c r="S22" s="117">
        <v>0</v>
      </c>
      <c r="T22" s="117">
        <v>1</v>
      </c>
      <c r="U22" s="117">
        <v>0</v>
      </c>
      <c r="V22" s="117">
        <v>0</v>
      </c>
      <c r="W22" s="117">
        <v>0</v>
      </c>
      <c r="X22" s="117">
        <v>0</v>
      </c>
      <c r="Y22" s="117">
        <v>0</v>
      </c>
      <c r="Z22" s="117">
        <v>0</v>
      </c>
      <c r="AA22" s="117">
        <v>0</v>
      </c>
      <c r="AB22" s="117">
        <v>0</v>
      </c>
      <c r="AC22" s="117">
        <v>0</v>
      </c>
      <c r="AD22" s="117">
        <v>1</v>
      </c>
      <c r="AE22" s="117">
        <v>0</v>
      </c>
      <c r="AF22" s="117">
        <v>0</v>
      </c>
      <c r="AG22" s="117">
        <v>1</v>
      </c>
      <c r="AH22" s="117">
        <v>0</v>
      </c>
      <c r="AI22" s="117">
        <v>0</v>
      </c>
      <c r="AJ22" s="117">
        <v>0</v>
      </c>
      <c r="AK22" s="117">
        <v>0</v>
      </c>
      <c r="AL22" s="117">
        <v>0</v>
      </c>
      <c r="AM22" s="117">
        <v>0</v>
      </c>
      <c r="AN22" s="117">
        <v>0</v>
      </c>
      <c r="AO22" s="117">
        <v>0</v>
      </c>
      <c r="AP22" s="117">
        <v>0</v>
      </c>
      <c r="AQ22" s="117">
        <v>1</v>
      </c>
      <c r="AR22" s="117">
        <v>0</v>
      </c>
      <c r="AS22" s="117">
        <v>212496.54446293463</v>
      </c>
    </row>
    <row r="23" spans="1:45" x14ac:dyDescent="0.45">
      <c r="A23" s="117" t="s">
        <v>362</v>
      </c>
      <c r="B23" s="118">
        <v>43030</v>
      </c>
      <c r="C23" s="117">
        <v>2018</v>
      </c>
      <c r="D23" s="117">
        <v>10</v>
      </c>
      <c r="E23" s="117">
        <v>1</v>
      </c>
      <c r="F23" s="117" t="s">
        <v>340</v>
      </c>
      <c r="G23" s="117" t="s">
        <v>336</v>
      </c>
      <c r="H23" s="117">
        <v>0</v>
      </c>
      <c r="I23" s="117">
        <v>48.708329999999997</v>
      </c>
      <c r="J23" s="117">
        <v>204978.96112960126</v>
      </c>
      <c r="K23" s="117">
        <v>164180.21112960126</v>
      </c>
      <c r="L23" s="117">
        <v>40798.75</v>
      </c>
      <c r="M23" s="117">
        <v>0</v>
      </c>
      <c r="N23" s="117">
        <v>1</v>
      </c>
      <c r="O23" s="117">
        <v>0</v>
      </c>
      <c r="P23" s="117">
        <v>0</v>
      </c>
      <c r="Q23" s="117">
        <v>0</v>
      </c>
      <c r="R23" s="117">
        <v>0</v>
      </c>
      <c r="S23" s="117">
        <v>0</v>
      </c>
      <c r="T23" s="117">
        <v>0</v>
      </c>
      <c r="U23" s="117">
        <v>0</v>
      </c>
      <c r="V23" s="117">
        <v>0</v>
      </c>
      <c r="W23" s="117">
        <v>0</v>
      </c>
      <c r="X23" s="117">
        <v>0</v>
      </c>
      <c r="Y23" s="117">
        <v>0</v>
      </c>
      <c r="Z23" s="117">
        <v>0</v>
      </c>
      <c r="AA23" s="117">
        <v>0</v>
      </c>
      <c r="AB23" s="117">
        <v>0</v>
      </c>
      <c r="AC23" s="117">
        <v>0</v>
      </c>
      <c r="AD23" s="117">
        <v>1</v>
      </c>
      <c r="AE23" s="117">
        <v>0</v>
      </c>
      <c r="AF23" s="117">
        <v>0</v>
      </c>
      <c r="AG23" s="117">
        <v>1</v>
      </c>
      <c r="AH23" s="117">
        <v>0</v>
      </c>
      <c r="AI23" s="117">
        <v>0</v>
      </c>
      <c r="AJ23" s="117">
        <v>0</v>
      </c>
      <c r="AK23" s="117">
        <v>0</v>
      </c>
      <c r="AL23" s="117">
        <v>0</v>
      </c>
      <c r="AM23" s="117">
        <v>0</v>
      </c>
      <c r="AN23" s="117">
        <v>0</v>
      </c>
      <c r="AO23" s="117">
        <v>0</v>
      </c>
      <c r="AP23" s="117">
        <v>0</v>
      </c>
      <c r="AQ23" s="117">
        <v>1</v>
      </c>
      <c r="AR23" s="117">
        <v>0</v>
      </c>
      <c r="AS23" s="117">
        <v>164180.21112960126</v>
      </c>
    </row>
    <row r="24" spans="1:45" x14ac:dyDescent="0.45">
      <c r="A24" s="117" t="s">
        <v>363</v>
      </c>
      <c r="B24" s="118">
        <v>43031</v>
      </c>
      <c r="C24" s="117">
        <v>2018</v>
      </c>
      <c r="D24" s="117">
        <v>10</v>
      </c>
      <c r="E24" s="117">
        <v>2</v>
      </c>
      <c r="F24" s="117" t="s">
        <v>342</v>
      </c>
      <c r="G24" s="117" t="s">
        <v>336</v>
      </c>
      <c r="H24" s="117">
        <v>0</v>
      </c>
      <c r="I24" s="117">
        <v>46.875</v>
      </c>
      <c r="J24" s="117">
        <v>193303.7944629346</v>
      </c>
      <c r="K24" s="117">
        <v>154997.96112960126</v>
      </c>
      <c r="L24" s="117">
        <v>38305.833333333336</v>
      </c>
      <c r="M24" s="117">
        <v>0</v>
      </c>
      <c r="N24" s="117">
        <v>0</v>
      </c>
      <c r="O24" s="117">
        <v>1</v>
      </c>
      <c r="P24" s="117">
        <v>0</v>
      </c>
      <c r="Q24" s="117">
        <v>0</v>
      </c>
      <c r="R24" s="117">
        <v>0</v>
      </c>
      <c r="S24" s="117">
        <v>0</v>
      </c>
      <c r="T24" s="117">
        <v>0</v>
      </c>
      <c r="U24" s="117">
        <v>0</v>
      </c>
      <c r="V24" s="117">
        <v>0</v>
      </c>
      <c r="W24" s="117">
        <v>0</v>
      </c>
      <c r="X24" s="117">
        <v>0</v>
      </c>
      <c r="Y24" s="117">
        <v>0</v>
      </c>
      <c r="Z24" s="117">
        <v>0</v>
      </c>
      <c r="AA24" s="117">
        <v>0</v>
      </c>
      <c r="AB24" s="117">
        <v>0</v>
      </c>
      <c r="AC24" s="117">
        <v>0</v>
      </c>
      <c r="AD24" s="117">
        <v>1</v>
      </c>
      <c r="AE24" s="117">
        <v>0</v>
      </c>
      <c r="AF24" s="117">
        <v>0</v>
      </c>
      <c r="AG24" s="117">
        <v>1</v>
      </c>
      <c r="AH24" s="117">
        <v>0</v>
      </c>
      <c r="AI24" s="117">
        <v>0</v>
      </c>
      <c r="AJ24" s="117">
        <v>0</v>
      </c>
      <c r="AK24" s="117">
        <v>0</v>
      </c>
      <c r="AL24" s="117">
        <v>0</v>
      </c>
      <c r="AM24" s="117">
        <v>0</v>
      </c>
      <c r="AN24" s="117">
        <v>0</v>
      </c>
      <c r="AO24" s="117">
        <v>0</v>
      </c>
      <c r="AP24" s="117">
        <v>0</v>
      </c>
      <c r="AQ24" s="117">
        <v>1</v>
      </c>
      <c r="AR24" s="117">
        <v>0</v>
      </c>
      <c r="AS24" s="117">
        <v>154997.96112960126</v>
      </c>
    </row>
    <row r="25" spans="1:45" x14ac:dyDescent="0.45">
      <c r="A25" s="117" t="s">
        <v>364</v>
      </c>
      <c r="B25" s="118">
        <v>43032</v>
      </c>
      <c r="C25" s="117">
        <v>2018</v>
      </c>
      <c r="D25" s="117">
        <v>10</v>
      </c>
      <c r="E25" s="117">
        <v>3</v>
      </c>
      <c r="F25" s="117" t="s">
        <v>342</v>
      </c>
      <c r="G25" s="117" t="s">
        <v>336</v>
      </c>
      <c r="H25" s="117">
        <v>0</v>
      </c>
      <c r="I25" s="117">
        <v>44</v>
      </c>
      <c r="J25" s="117">
        <v>179848.58612960123</v>
      </c>
      <c r="K25" s="117">
        <v>143941.91946293457</v>
      </c>
      <c r="L25" s="117">
        <v>35906.666666666664</v>
      </c>
      <c r="M25" s="117">
        <v>0</v>
      </c>
      <c r="N25" s="117">
        <v>0</v>
      </c>
      <c r="O25" s="117">
        <v>0</v>
      </c>
      <c r="P25" s="117">
        <v>1</v>
      </c>
      <c r="Q25" s="117">
        <v>0</v>
      </c>
      <c r="R25" s="117">
        <v>0</v>
      </c>
      <c r="S25" s="117">
        <v>0</v>
      </c>
      <c r="T25" s="117">
        <v>0</v>
      </c>
      <c r="U25" s="117">
        <v>0</v>
      </c>
      <c r="V25" s="117">
        <v>0</v>
      </c>
      <c r="W25" s="117">
        <v>0</v>
      </c>
      <c r="X25" s="117">
        <v>0</v>
      </c>
      <c r="Y25" s="117">
        <v>0</v>
      </c>
      <c r="Z25" s="117">
        <v>0</v>
      </c>
      <c r="AA25" s="117">
        <v>0</v>
      </c>
      <c r="AB25" s="117">
        <v>0</v>
      </c>
      <c r="AC25" s="117">
        <v>0</v>
      </c>
      <c r="AD25" s="117">
        <v>1</v>
      </c>
      <c r="AE25" s="117">
        <v>0</v>
      </c>
      <c r="AF25" s="117">
        <v>0</v>
      </c>
      <c r="AG25" s="117">
        <v>1</v>
      </c>
      <c r="AH25" s="117">
        <v>0</v>
      </c>
      <c r="AI25" s="117">
        <v>0</v>
      </c>
      <c r="AJ25" s="117">
        <v>0</v>
      </c>
      <c r="AK25" s="117">
        <v>0</v>
      </c>
      <c r="AL25" s="117">
        <v>0</v>
      </c>
      <c r="AM25" s="117">
        <v>0</v>
      </c>
      <c r="AN25" s="117">
        <v>0</v>
      </c>
      <c r="AO25" s="117">
        <v>0</v>
      </c>
      <c r="AP25" s="117">
        <v>0</v>
      </c>
      <c r="AQ25" s="117">
        <v>1</v>
      </c>
      <c r="AR25" s="117">
        <v>0</v>
      </c>
      <c r="AS25" s="117">
        <v>143941.91946293457</v>
      </c>
    </row>
    <row r="26" spans="1:45" x14ac:dyDescent="0.45">
      <c r="A26" s="117" t="s">
        <v>365</v>
      </c>
      <c r="B26" s="118">
        <v>43033</v>
      </c>
      <c r="C26" s="117">
        <v>2018</v>
      </c>
      <c r="D26" s="117">
        <v>10</v>
      </c>
      <c r="E26" s="117">
        <v>4</v>
      </c>
      <c r="F26" s="117" t="s">
        <v>342</v>
      </c>
      <c r="G26" s="117" t="s">
        <v>336</v>
      </c>
      <c r="H26" s="117">
        <v>0</v>
      </c>
      <c r="I26" s="117">
        <v>45</v>
      </c>
      <c r="J26" s="117">
        <v>184978.08612960126</v>
      </c>
      <c r="K26" s="117">
        <v>151484.33612960126</v>
      </c>
      <c r="L26" s="117">
        <v>33493.75</v>
      </c>
      <c r="M26" s="117">
        <v>0</v>
      </c>
      <c r="N26" s="117">
        <v>0</v>
      </c>
      <c r="O26" s="117">
        <v>0</v>
      </c>
      <c r="P26" s="117">
        <v>0</v>
      </c>
      <c r="Q26" s="117">
        <v>1</v>
      </c>
      <c r="R26" s="117">
        <v>0</v>
      </c>
      <c r="S26" s="117">
        <v>0</v>
      </c>
      <c r="T26" s="117">
        <v>0</v>
      </c>
      <c r="U26" s="117">
        <v>0</v>
      </c>
      <c r="V26" s="117">
        <v>0</v>
      </c>
      <c r="W26" s="117">
        <v>0</v>
      </c>
      <c r="X26" s="117">
        <v>0</v>
      </c>
      <c r="Y26" s="117">
        <v>0</v>
      </c>
      <c r="Z26" s="117">
        <v>0</v>
      </c>
      <c r="AA26" s="117">
        <v>0</v>
      </c>
      <c r="AB26" s="117">
        <v>0</v>
      </c>
      <c r="AC26" s="117">
        <v>0</v>
      </c>
      <c r="AD26" s="117">
        <v>1</v>
      </c>
      <c r="AE26" s="117">
        <v>0</v>
      </c>
      <c r="AF26" s="117">
        <v>0</v>
      </c>
      <c r="AG26" s="117">
        <v>1</v>
      </c>
      <c r="AH26" s="117">
        <v>0</v>
      </c>
      <c r="AI26" s="117">
        <v>0</v>
      </c>
      <c r="AJ26" s="117">
        <v>0</v>
      </c>
      <c r="AK26" s="117">
        <v>0</v>
      </c>
      <c r="AL26" s="117">
        <v>0</v>
      </c>
      <c r="AM26" s="117">
        <v>0</v>
      </c>
      <c r="AN26" s="117">
        <v>0</v>
      </c>
      <c r="AO26" s="117">
        <v>0</v>
      </c>
      <c r="AP26" s="117">
        <v>0</v>
      </c>
      <c r="AQ26" s="117">
        <v>1</v>
      </c>
      <c r="AR26" s="117">
        <v>0</v>
      </c>
      <c r="AS26" s="117">
        <v>151484.33612960126</v>
      </c>
    </row>
    <row r="27" spans="1:45" x14ac:dyDescent="0.45">
      <c r="A27" s="117" t="s">
        <v>366</v>
      </c>
      <c r="B27" s="118">
        <v>43034</v>
      </c>
      <c r="C27" s="117">
        <v>2018</v>
      </c>
      <c r="D27" s="117">
        <v>10</v>
      </c>
      <c r="E27" s="117">
        <v>5</v>
      </c>
      <c r="F27" s="117" t="s">
        <v>342</v>
      </c>
      <c r="G27" s="117" t="s">
        <v>336</v>
      </c>
      <c r="H27" s="117">
        <v>0</v>
      </c>
      <c r="I27" s="117">
        <v>48.583329999999997</v>
      </c>
      <c r="J27" s="117">
        <v>176576.41946293454</v>
      </c>
      <c r="K27" s="117">
        <v>145427.25279626789</v>
      </c>
      <c r="L27" s="117">
        <v>31149.166666666668</v>
      </c>
      <c r="M27" s="117">
        <v>0</v>
      </c>
      <c r="N27" s="117">
        <v>0</v>
      </c>
      <c r="O27" s="117">
        <v>0</v>
      </c>
      <c r="P27" s="117">
        <v>0</v>
      </c>
      <c r="Q27" s="117">
        <v>0</v>
      </c>
      <c r="R27" s="117">
        <v>1</v>
      </c>
      <c r="S27" s="117">
        <v>0</v>
      </c>
      <c r="T27" s="117">
        <v>0</v>
      </c>
      <c r="U27" s="117">
        <v>0</v>
      </c>
      <c r="V27" s="117">
        <v>0</v>
      </c>
      <c r="W27" s="117">
        <v>0</v>
      </c>
      <c r="X27" s="117">
        <v>0</v>
      </c>
      <c r="Y27" s="117">
        <v>0</v>
      </c>
      <c r="Z27" s="117">
        <v>0</v>
      </c>
      <c r="AA27" s="117">
        <v>0</v>
      </c>
      <c r="AB27" s="117">
        <v>0</v>
      </c>
      <c r="AC27" s="117">
        <v>0</v>
      </c>
      <c r="AD27" s="117">
        <v>1</v>
      </c>
      <c r="AE27" s="117">
        <v>0</v>
      </c>
      <c r="AF27" s="117">
        <v>0</v>
      </c>
      <c r="AG27" s="117">
        <v>1</v>
      </c>
      <c r="AH27" s="117">
        <v>0</v>
      </c>
      <c r="AI27" s="117">
        <v>0</v>
      </c>
      <c r="AJ27" s="117">
        <v>0</v>
      </c>
      <c r="AK27" s="117">
        <v>0</v>
      </c>
      <c r="AL27" s="117">
        <v>0</v>
      </c>
      <c r="AM27" s="117">
        <v>0</v>
      </c>
      <c r="AN27" s="117">
        <v>0</v>
      </c>
      <c r="AO27" s="117">
        <v>0</v>
      </c>
      <c r="AP27" s="117">
        <v>0</v>
      </c>
      <c r="AQ27" s="117">
        <v>1</v>
      </c>
      <c r="AR27" s="117">
        <v>0</v>
      </c>
      <c r="AS27" s="117">
        <v>145427.25279626789</v>
      </c>
    </row>
    <row r="28" spans="1:45" x14ac:dyDescent="0.45">
      <c r="A28" s="117" t="s">
        <v>367</v>
      </c>
      <c r="B28" s="118">
        <v>43035</v>
      </c>
      <c r="C28" s="117">
        <v>2018</v>
      </c>
      <c r="D28" s="117">
        <v>10</v>
      </c>
      <c r="E28" s="117">
        <v>6</v>
      </c>
      <c r="F28" s="117" t="s">
        <v>342</v>
      </c>
      <c r="G28" s="117" t="s">
        <v>336</v>
      </c>
      <c r="H28" s="117">
        <v>0</v>
      </c>
      <c r="I28" s="117">
        <v>48.625</v>
      </c>
      <c r="J28" s="117">
        <v>188042.54446293454</v>
      </c>
      <c r="K28" s="117">
        <v>159243.37779626789</v>
      </c>
      <c r="L28" s="117">
        <v>28799.166666666668</v>
      </c>
      <c r="M28" s="117">
        <v>0</v>
      </c>
      <c r="N28" s="117">
        <v>0</v>
      </c>
      <c r="O28" s="117">
        <v>0</v>
      </c>
      <c r="P28" s="117">
        <v>0</v>
      </c>
      <c r="Q28" s="117">
        <v>0</v>
      </c>
      <c r="R28" s="117">
        <v>0</v>
      </c>
      <c r="S28" s="117">
        <v>1</v>
      </c>
      <c r="T28" s="117">
        <v>0</v>
      </c>
      <c r="U28" s="117">
        <v>0</v>
      </c>
      <c r="V28" s="117">
        <v>0</v>
      </c>
      <c r="W28" s="117">
        <v>0</v>
      </c>
      <c r="X28" s="117">
        <v>0</v>
      </c>
      <c r="Y28" s="117">
        <v>0</v>
      </c>
      <c r="Z28" s="117">
        <v>0</v>
      </c>
      <c r="AA28" s="117">
        <v>0</v>
      </c>
      <c r="AB28" s="117">
        <v>0</v>
      </c>
      <c r="AC28" s="117">
        <v>0</v>
      </c>
      <c r="AD28" s="117">
        <v>1</v>
      </c>
      <c r="AE28" s="117">
        <v>0</v>
      </c>
      <c r="AF28" s="117">
        <v>0</v>
      </c>
      <c r="AG28" s="117">
        <v>1</v>
      </c>
      <c r="AH28" s="117">
        <v>0</v>
      </c>
      <c r="AI28" s="117">
        <v>0</v>
      </c>
      <c r="AJ28" s="117">
        <v>0</v>
      </c>
      <c r="AK28" s="117">
        <v>0</v>
      </c>
      <c r="AL28" s="117">
        <v>0</v>
      </c>
      <c r="AM28" s="117">
        <v>0</v>
      </c>
      <c r="AN28" s="117">
        <v>0</v>
      </c>
      <c r="AO28" s="117">
        <v>0</v>
      </c>
      <c r="AP28" s="117">
        <v>0</v>
      </c>
      <c r="AQ28" s="117">
        <v>1</v>
      </c>
      <c r="AR28" s="117">
        <v>0</v>
      </c>
      <c r="AS28" s="117">
        <v>159243.37779626789</v>
      </c>
    </row>
    <row r="29" spans="1:45" x14ac:dyDescent="0.45">
      <c r="A29" s="117" t="s">
        <v>368</v>
      </c>
      <c r="B29" s="118">
        <v>43036</v>
      </c>
      <c r="C29" s="117">
        <v>2018</v>
      </c>
      <c r="D29" s="117">
        <v>10</v>
      </c>
      <c r="E29" s="117">
        <v>7</v>
      </c>
      <c r="F29" s="117" t="s">
        <v>340</v>
      </c>
      <c r="G29" s="117" t="s">
        <v>336</v>
      </c>
      <c r="H29" s="117">
        <v>0</v>
      </c>
      <c r="I29" s="117">
        <v>44.333329999999997</v>
      </c>
      <c r="J29" s="117">
        <v>202124.83612960129</v>
      </c>
      <c r="K29" s="117">
        <v>175640.25279626795</v>
      </c>
      <c r="L29" s="117">
        <v>26484.583333333332</v>
      </c>
      <c r="M29" s="117">
        <v>0</v>
      </c>
      <c r="N29" s="117">
        <v>0</v>
      </c>
      <c r="O29" s="117">
        <v>0</v>
      </c>
      <c r="P29" s="117">
        <v>0</v>
      </c>
      <c r="Q29" s="117">
        <v>0</v>
      </c>
      <c r="R29" s="117">
        <v>0</v>
      </c>
      <c r="S29" s="117">
        <v>0</v>
      </c>
      <c r="T29" s="117">
        <v>1</v>
      </c>
      <c r="U29" s="117">
        <v>0</v>
      </c>
      <c r="V29" s="117">
        <v>0</v>
      </c>
      <c r="W29" s="117">
        <v>0</v>
      </c>
      <c r="X29" s="117">
        <v>0</v>
      </c>
      <c r="Y29" s="117">
        <v>0</v>
      </c>
      <c r="Z29" s="117">
        <v>0</v>
      </c>
      <c r="AA29" s="117">
        <v>0</v>
      </c>
      <c r="AB29" s="117">
        <v>0</v>
      </c>
      <c r="AC29" s="117">
        <v>0</v>
      </c>
      <c r="AD29" s="117">
        <v>1</v>
      </c>
      <c r="AE29" s="117">
        <v>0</v>
      </c>
      <c r="AF29" s="117">
        <v>0</v>
      </c>
      <c r="AG29" s="117">
        <v>1</v>
      </c>
      <c r="AH29" s="117">
        <v>0</v>
      </c>
      <c r="AI29" s="117">
        <v>0</v>
      </c>
      <c r="AJ29" s="117">
        <v>0</v>
      </c>
      <c r="AK29" s="117">
        <v>0</v>
      </c>
      <c r="AL29" s="117">
        <v>0</v>
      </c>
      <c r="AM29" s="117">
        <v>0</v>
      </c>
      <c r="AN29" s="117">
        <v>0</v>
      </c>
      <c r="AO29" s="117">
        <v>0</v>
      </c>
      <c r="AP29" s="117">
        <v>0</v>
      </c>
      <c r="AQ29" s="117">
        <v>1</v>
      </c>
      <c r="AR29" s="117">
        <v>0</v>
      </c>
      <c r="AS29" s="117">
        <v>175640.25279626795</v>
      </c>
    </row>
    <row r="30" spans="1:45" x14ac:dyDescent="0.45">
      <c r="A30" s="117" t="s">
        <v>369</v>
      </c>
      <c r="B30" s="118">
        <v>43037</v>
      </c>
      <c r="C30" s="117">
        <v>2018</v>
      </c>
      <c r="D30" s="117">
        <v>10</v>
      </c>
      <c r="E30" s="117">
        <v>1</v>
      </c>
      <c r="F30" s="117" t="s">
        <v>340</v>
      </c>
      <c r="G30" s="117" t="s">
        <v>336</v>
      </c>
      <c r="H30" s="117">
        <v>0</v>
      </c>
      <c r="I30" s="117">
        <v>50.458329999999997</v>
      </c>
      <c r="J30" s="117">
        <v>207947.79446293454</v>
      </c>
      <c r="K30" s="117">
        <v>183713.62779626789</v>
      </c>
      <c r="L30" s="117">
        <v>24234.166666666668</v>
      </c>
      <c r="M30" s="117">
        <v>0</v>
      </c>
      <c r="N30" s="117">
        <v>1</v>
      </c>
      <c r="O30" s="117">
        <v>0</v>
      </c>
      <c r="P30" s="117">
        <v>0</v>
      </c>
      <c r="Q30" s="117">
        <v>0</v>
      </c>
      <c r="R30" s="117">
        <v>0</v>
      </c>
      <c r="S30" s="117">
        <v>0</v>
      </c>
      <c r="T30" s="117">
        <v>0</v>
      </c>
      <c r="U30" s="117">
        <v>0</v>
      </c>
      <c r="V30" s="117">
        <v>0</v>
      </c>
      <c r="W30" s="117">
        <v>0</v>
      </c>
      <c r="X30" s="117">
        <v>0</v>
      </c>
      <c r="Y30" s="117">
        <v>0</v>
      </c>
      <c r="Z30" s="117">
        <v>0</v>
      </c>
      <c r="AA30" s="117">
        <v>0</v>
      </c>
      <c r="AB30" s="117">
        <v>0</v>
      </c>
      <c r="AC30" s="117">
        <v>0</v>
      </c>
      <c r="AD30" s="117">
        <v>1</v>
      </c>
      <c r="AE30" s="117">
        <v>0</v>
      </c>
      <c r="AF30" s="117">
        <v>0</v>
      </c>
      <c r="AG30" s="117">
        <v>1</v>
      </c>
      <c r="AH30" s="117">
        <v>0</v>
      </c>
      <c r="AI30" s="117">
        <v>0</v>
      </c>
      <c r="AJ30" s="117">
        <v>0</v>
      </c>
      <c r="AK30" s="117">
        <v>0</v>
      </c>
      <c r="AL30" s="117">
        <v>0</v>
      </c>
      <c r="AM30" s="117">
        <v>0</v>
      </c>
      <c r="AN30" s="117">
        <v>0</v>
      </c>
      <c r="AO30" s="117">
        <v>0</v>
      </c>
      <c r="AP30" s="117">
        <v>0</v>
      </c>
      <c r="AQ30" s="117">
        <v>1</v>
      </c>
      <c r="AR30" s="117">
        <v>0</v>
      </c>
      <c r="AS30" s="117">
        <v>183713.62779626789</v>
      </c>
    </row>
    <row r="31" spans="1:45" x14ac:dyDescent="0.45">
      <c r="A31" s="117" t="s">
        <v>370</v>
      </c>
      <c r="B31" s="118">
        <v>43038</v>
      </c>
      <c r="C31" s="117">
        <v>2018</v>
      </c>
      <c r="D31" s="117">
        <v>10</v>
      </c>
      <c r="E31" s="117">
        <v>2</v>
      </c>
      <c r="F31" s="117" t="s">
        <v>342</v>
      </c>
      <c r="G31" s="117" t="s">
        <v>336</v>
      </c>
      <c r="H31" s="117">
        <v>0</v>
      </c>
      <c r="I31" s="117">
        <v>45.375</v>
      </c>
      <c r="J31" s="117">
        <v>231304.71112960126</v>
      </c>
      <c r="K31" s="117">
        <v>209292.21112960126</v>
      </c>
      <c r="L31" s="117">
        <v>22012.5</v>
      </c>
      <c r="M31" s="117">
        <v>0</v>
      </c>
      <c r="N31" s="117">
        <v>0</v>
      </c>
      <c r="O31" s="117">
        <v>1</v>
      </c>
      <c r="P31" s="117">
        <v>0</v>
      </c>
      <c r="Q31" s="117">
        <v>0</v>
      </c>
      <c r="R31" s="117">
        <v>0</v>
      </c>
      <c r="S31" s="117">
        <v>0</v>
      </c>
      <c r="T31" s="117">
        <v>0</v>
      </c>
      <c r="U31" s="117">
        <v>0</v>
      </c>
      <c r="V31" s="117">
        <v>0</v>
      </c>
      <c r="W31" s="117">
        <v>0</v>
      </c>
      <c r="X31" s="117">
        <v>0</v>
      </c>
      <c r="Y31" s="117">
        <v>0</v>
      </c>
      <c r="Z31" s="117">
        <v>0</v>
      </c>
      <c r="AA31" s="117">
        <v>0</v>
      </c>
      <c r="AB31" s="117">
        <v>0</v>
      </c>
      <c r="AC31" s="117">
        <v>0</v>
      </c>
      <c r="AD31" s="117">
        <v>1</v>
      </c>
      <c r="AE31" s="117">
        <v>0</v>
      </c>
      <c r="AF31" s="117">
        <v>0</v>
      </c>
      <c r="AG31" s="117">
        <v>1</v>
      </c>
      <c r="AH31" s="117">
        <v>0</v>
      </c>
      <c r="AI31" s="117">
        <v>0</v>
      </c>
      <c r="AJ31" s="117">
        <v>0</v>
      </c>
      <c r="AK31" s="117">
        <v>0</v>
      </c>
      <c r="AL31" s="117">
        <v>0</v>
      </c>
      <c r="AM31" s="117">
        <v>0</v>
      </c>
      <c r="AN31" s="117">
        <v>0</v>
      </c>
      <c r="AO31" s="117">
        <v>0</v>
      </c>
      <c r="AP31" s="117">
        <v>0</v>
      </c>
      <c r="AQ31" s="117">
        <v>1</v>
      </c>
      <c r="AR31" s="117">
        <v>0</v>
      </c>
      <c r="AS31" s="117">
        <v>209292.21112960126</v>
      </c>
    </row>
    <row r="32" spans="1:45" x14ac:dyDescent="0.45">
      <c r="A32" s="117" t="s">
        <v>371</v>
      </c>
      <c r="B32" s="118">
        <v>43039</v>
      </c>
      <c r="C32" s="117">
        <v>2018</v>
      </c>
      <c r="D32" s="117">
        <v>10</v>
      </c>
      <c r="E32" s="117">
        <v>3</v>
      </c>
      <c r="F32" s="117" t="s">
        <v>342</v>
      </c>
      <c r="G32" s="117" t="s">
        <v>336</v>
      </c>
      <c r="H32" s="117">
        <v>0</v>
      </c>
      <c r="I32" s="117">
        <v>38.916670000000003</v>
      </c>
      <c r="J32" s="117">
        <v>251227.50491816542</v>
      </c>
      <c r="K32" s="117">
        <v>231364.58825149876</v>
      </c>
      <c r="L32" s="117">
        <v>19862.916666666668</v>
      </c>
      <c r="M32" s="117">
        <v>0</v>
      </c>
      <c r="N32" s="117">
        <v>0</v>
      </c>
      <c r="O32" s="117">
        <v>0</v>
      </c>
      <c r="P32" s="117">
        <v>1</v>
      </c>
      <c r="Q32" s="117">
        <v>0</v>
      </c>
      <c r="R32" s="117">
        <v>0</v>
      </c>
      <c r="S32" s="117">
        <v>0</v>
      </c>
      <c r="T32" s="117">
        <v>0</v>
      </c>
      <c r="U32" s="117">
        <v>0</v>
      </c>
      <c r="V32" s="117">
        <v>0</v>
      </c>
      <c r="W32" s="117">
        <v>0</v>
      </c>
      <c r="X32" s="117">
        <v>0</v>
      </c>
      <c r="Y32" s="117">
        <v>0</v>
      </c>
      <c r="Z32" s="117">
        <v>0</v>
      </c>
      <c r="AA32" s="117">
        <v>0</v>
      </c>
      <c r="AB32" s="117">
        <v>0</v>
      </c>
      <c r="AC32" s="117">
        <v>0</v>
      </c>
      <c r="AD32" s="117">
        <v>1</v>
      </c>
      <c r="AE32" s="117">
        <v>0</v>
      </c>
      <c r="AF32" s="117">
        <v>0</v>
      </c>
      <c r="AG32" s="117">
        <v>1</v>
      </c>
      <c r="AH32" s="117">
        <v>0</v>
      </c>
      <c r="AI32" s="117">
        <v>0</v>
      </c>
      <c r="AJ32" s="117">
        <v>0</v>
      </c>
      <c r="AK32" s="117">
        <v>0</v>
      </c>
      <c r="AL32" s="117">
        <v>0</v>
      </c>
      <c r="AM32" s="117">
        <v>0</v>
      </c>
      <c r="AN32" s="117">
        <v>0</v>
      </c>
      <c r="AO32" s="117">
        <v>0</v>
      </c>
      <c r="AP32" s="117">
        <v>0</v>
      </c>
      <c r="AQ32" s="117">
        <v>1</v>
      </c>
      <c r="AR32" s="117">
        <v>0</v>
      </c>
      <c r="AS32" s="117">
        <v>231364.58825149876</v>
      </c>
    </row>
    <row r="33" spans="1:45" x14ac:dyDescent="0.45">
      <c r="A33" s="117" t="s">
        <v>372</v>
      </c>
      <c r="B33" s="118">
        <v>43040</v>
      </c>
      <c r="C33" s="117">
        <v>2018</v>
      </c>
      <c r="D33" s="117">
        <v>11</v>
      </c>
      <c r="E33" s="117">
        <v>4</v>
      </c>
      <c r="F33" s="117" t="s">
        <v>342</v>
      </c>
      <c r="G33" s="117" t="s">
        <v>336</v>
      </c>
      <c r="H33" s="117">
        <v>0</v>
      </c>
      <c r="I33" s="117">
        <v>44.291670000000003</v>
      </c>
      <c r="J33" s="117">
        <v>238116.71325149876</v>
      </c>
      <c r="K33" s="117">
        <v>219766.71325149876</v>
      </c>
      <c r="L33" s="117">
        <v>18350</v>
      </c>
      <c r="M33" s="117">
        <v>0</v>
      </c>
      <c r="N33" s="117">
        <v>0</v>
      </c>
      <c r="O33" s="117">
        <v>0</v>
      </c>
      <c r="P33" s="117">
        <v>0</v>
      </c>
      <c r="Q33" s="117">
        <v>1</v>
      </c>
      <c r="R33" s="117">
        <v>0</v>
      </c>
      <c r="S33" s="117">
        <v>0</v>
      </c>
      <c r="T33" s="117">
        <v>0</v>
      </c>
      <c r="U33" s="117">
        <v>0</v>
      </c>
      <c r="V33" s="117">
        <v>0</v>
      </c>
      <c r="W33" s="117">
        <v>0</v>
      </c>
      <c r="X33" s="117">
        <v>0</v>
      </c>
      <c r="Y33" s="117">
        <v>0</v>
      </c>
      <c r="Z33" s="117">
        <v>0</v>
      </c>
      <c r="AA33" s="117">
        <v>0</v>
      </c>
      <c r="AB33" s="117">
        <v>0</v>
      </c>
      <c r="AC33" s="117">
        <v>0</v>
      </c>
      <c r="AD33" s="117">
        <v>0</v>
      </c>
      <c r="AE33" s="117">
        <v>1</v>
      </c>
      <c r="AF33" s="117">
        <v>0</v>
      </c>
      <c r="AG33" s="117">
        <v>1</v>
      </c>
      <c r="AH33" s="117">
        <v>0</v>
      </c>
      <c r="AI33" s="117">
        <v>0</v>
      </c>
      <c r="AJ33" s="117">
        <v>0</v>
      </c>
      <c r="AK33" s="117">
        <v>0</v>
      </c>
      <c r="AL33" s="117">
        <v>0</v>
      </c>
      <c r="AM33" s="117">
        <v>0</v>
      </c>
      <c r="AN33" s="117">
        <v>0</v>
      </c>
      <c r="AO33" s="117">
        <v>0</v>
      </c>
      <c r="AP33" s="117">
        <v>0</v>
      </c>
      <c r="AQ33" s="117">
        <v>1</v>
      </c>
      <c r="AR33" s="117">
        <v>0</v>
      </c>
      <c r="AS33" s="117">
        <v>219766.71325149876</v>
      </c>
    </row>
    <row r="34" spans="1:45" x14ac:dyDescent="0.45">
      <c r="A34" s="117" t="s">
        <v>373</v>
      </c>
      <c r="B34" s="118">
        <v>43041</v>
      </c>
      <c r="C34" s="117">
        <v>2018</v>
      </c>
      <c r="D34" s="117">
        <v>11</v>
      </c>
      <c r="E34" s="117">
        <v>5</v>
      </c>
      <c r="F34" s="117" t="s">
        <v>342</v>
      </c>
      <c r="G34" s="117" t="s">
        <v>336</v>
      </c>
      <c r="H34" s="117">
        <v>0</v>
      </c>
      <c r="I34" s="117">
        <v>40.083329999999997</v>
      </c>
      <c r="J34" s="117">
        <v>240586.62991816548</v>
      </c>
      <c r="K34" s="117">
        <v>224330.79658483213</v>
      </c>
      <c r="L34" s="117">
        <v>16255.833333333334</v>
      </c>
      <c r="M34" s="117">
        <v>0</v>
      </c>
      <c r="N34" s="117">
        <v>0</v>
      </c>
      <c r="O34" s="117">
        <v>0</v>
      </c>
      <c r="P34" s="117">
        <v>0</v>
      </c>
      <c r="Q34" s="117">
        <v>0</v>
      </c>
      <c r="R34" s="117">
        <v>1</v>
      </c>
      <c r="S34" s="117">
        <v>0</v>
      </c>
      <c r="T34" s="117">
        <v>0</v>
      </c>
      <c r="U34" s="117">
        <v>0</v>
      </c>
      <c r="V34" s="117">
        <v>0</v>
      </c>
      <c r="W34" s="117">
        <v>0</v>
      </c>
      <c r="X34" s="117">
        <v>0</v>
      </c>
      <c r="Y34" s="117">
        <v>0</v>
      </c>
      <c r="Z34" s="117">
        <v>0</v>
      </c>
      <c r="AA34" s="117">
        <v>0</v>
      </c>
      <c r="AB34" s="117">
        <v>0</v>
      </c>
      <c r="AC34" s="117">
        <v>0</v>
      </c>
      <c r="AD34" s="117">
        <v>0</v>
      </c>
      <c r="AE34" s="117">
        <v>1</v>
      </c>
      <c r="AF34" s="117">
        <v>0</v>
      </c>
      <c r="AG34" s="117">
        <v>1</v>
      </c>
      <c r="AH34" s="117">
        <v>0</v>
      </c>
      <c r="AI34" s="117">
        <v>0</v>
      </c>
      <c r="AJ34" s="117">
        <v>0</v>
      </c>
      <c r="AK34" s="117">
        <v>0</v>
      </c>
      <c r="AL34" s="117">
        <v>0</v>
      </c>
      <c r="AM34" s="117">
        <v>0</v>
      </c>
      <c r="AN34" s="117">
        <v>0</v>
      </c>
      <c r="AO34" s="117">
        <v>0</v>
      </c>
      <c r="AP34" s="117">
        <v>0</v>
      </c>
      <c r="AQ34" s="117">
        <v>1</v>
      </c>
      <c r="AR34" s="117">
        <v>0</v>
      </c>
      <c r="AS34" s="117">
        <v>224330.79658483213</v>
      </c>
    </row>
    <row r="35" spans="1:45" x14ac:dyDescent="0.45">
      <c r="A35" s="117" t="s">
        <v>374</v>
      </c>
      <c r="B35" s="118">
        <v>43042</v>
      </c>
      <c r="C35" s="117">
        <v>2018</v>
      </c>
      <c r="D35" s="117">
        <v>11</v>
      </c>
      <c r="E35" s="117">
        <v>6</v>
      </c>
      <c r="F35" s="117" t="s">
        <v>342</v>
      </c>
      <c r="G35" s="117" t="s">
        <v>336</v>
      </c>
      <c r="H35" s="117">
        <v>0</v>
      </c>
      <c r="I35" s="117">
        <v>30.20833</v>
      </c>
      <c r="J35" s="117">
        <v>257627.2965848321</v>
      </c>
      <c r="K35" s="117">
        <v>243375.21325149876</v>
      </c>
      <c r="L35" s="117">
        <v>14252.083333333334</v>
      </c>
      <c r="M35" s="117">
        <v>0</v>
      </c>
      <c r="N35" s="117">
        <v>0</v>
      </c>
      <c r="O35" s="117">
        <v>0</v>
      </c>
      <c r="P35" s="117">
        <v>0</v>
      </c>
      <c r="Q35" s="117">
        <v>0</v>
      </c>
      <c r="R35" s="117">
        <v>0</v>
      </c>
      <c r="S35" s="117">
        <v>1</v>
      </c>
      <c r="T35" s="117">
        <v>0</v>
      </c>
      <c r="U35" s="117">
        <v>0</v>
      </c>
      <c r="V35" s="117">
        <v>0</v>
      </c>
      <c r="W35" s="117">
        <v>0</v>
      </c>
      <c r="X35" s="117">
        <v>0</v>
      </c>
      <c r="Y35" s="117">
        <v>0</v>
      </c>
      <c r="Z35" s="117">
        <v>0</v>
      </c>
      <c r="AA35" s="117">
        <v>0</v>
      </c>
      <c r="AB35" s="117">
        <v>0</v>
      </c>
      <c r="AC35" s="117">
        <v>0</v>
      </c>
      <c r="AD35" s="117">
        <v>0</v>
      </c>
      <c r="AE35" s="117">
        <v>1</v>
      </c>
      <c r="AF35" s="117">
        <v>0</v>
      </c>
      <c r="AG35" s="117">
        <v>1</v>
      </c>
      <c r="AH35" s="117">
        <v>0</v>
      </c>
      <c r="AI35" s="117">
        <v>0</v>
      </c>
      <c r="AJ35" s="117">
        <v>0</v>
      </c>
      <c r="AK35" s="117">
        <v>0</v>
      </c>
      <c r="AL35" s="117">
        <v>0</v>
      </c>
      <c r="AM35" s="117">
        <v>0</v>
      </c>
      <c r="AN35" s="117">
        <v>0</v>
      </c>
      <c r="AO35" s="117">
        <v>0</v>
      </c>
      <c r="AP35" s="117">
        <v>0</v>
      </c>
      <c r="AQ35" s="117">
        <v>1</v>
      </c>
      <c r="AR35" s="117">
        <v>0</v>
      </c>
      <c r="AS35" s="117">
        <v>243375.21325149876</v>
      </c>
    </row>
    <row r="36" spans="1:45" x14ac:dyDescent="0.45">
      <c r="A36" s="117" t="s">
        <v>375</v>
      </c>
      <c r="B36" s="118">
        <v>43043</v>
      </c>
      <c r="C36" s="117">
        <v>2018</v>
      </c>
      <c r="D36" s="117">
        <v>11</v>
      </c>
      <c r="E36" s="117">
        <v>7</v>
      </c>
      <c r="F36" s="117" t="s">
        <v>340</v>
      </c>
      <c r="G36" s="117" t="s">
        <v>336</v>
      </c>
      <c r="H36" s="117">
        <v>0</v>
      </c>
      <c r="I36" s="117">
        <v>26.375</v>
      </c>
      <c r="J36" s="117">
        <v>257829.12991816536</v>
      </c>
      <c r="K36" s="117">
        <v>245587.04658483202</v>
      </c>
      <c r="L36" s="117">
        <v>12242.083333333334</v>
      </c>
      <c r="M36" s="117">
        <v>0</v>
      </c>
      <c r="N36" s="117">
        <v>0</v>
      </c>
      <c r="O36" s="117">
        <v>0</v>
      </c>
      <c r="P36" s="117">
        <v>0</v>
      </c>
      <c r="Q36" s="117">
        <v>0</v>
      </c>
      <c r="R36" s="117">
        <v>0</v>
      </c>
      <c r="S36" s="117">
        <v>0</v>
      </c>
      <c r="T36" s="117">
        <v>1</v>
      </c>
      <c r="U36" s="117">
        <v>0</v>
      </c>
      <c r="V36" s="117">
        <v>0</v>
      </c>
      <c r="W36" s="117">
        <v>0</v>
      </c>
      <c r="X36" s="117">
        <v>0</v>
      </c>
      <c r="Y36" s="117">
        <v>0</v>
      </c>
      <c r="Z36" s="117">
        <v>0</v>
      </c>
      <c r="AA36" s="117">
        <v>0</v>
      </c>
      <c r="AB36" s="117">
        <v>0</v>
      </c>
      <c r="AC36" s="117">
        <v>0</v>
      </c>
      <c r="AD36" s="117">
        <v>0</v>
      </c>
      <c r="AE36" s="117">
        <v>1</v>
      </c>
      <c r="AF36" s="117">
        <v>0</v>
      </c>
      <c r="AG36" s="117">
        <v>1</v>
      </c>
      <c r="AH36" s="117">
        <v>0</v>
      </c>
      <c r="AI36" s="117">
        <v>0</v>
      </c>
      <c r="AJ36" s="117">
        <v>0</v>
      </c>
      <c r="AK36" s="117">
        <v>0</v>
      </c>
      <c r="AL36" s="117">
        <v>0</v>
      </c>
      <c r="AM36" s="117">
        <v>0</v>
      </c>
      <c r="AN36" s="117">
        <v>0</v>
      </c>
      <c r="AO36" s="117">
        <v>0</v>
      </c>
      <c r="AP36" s="117">
        <v>0</v>
      </c>
      <c r="AQ36" s="117">
        <v>1</v>
      </c>
      <c r="AR36" s="117">
        <v>0</v>
      </c>
      <c r="AS36" s="117">
        <v>245587.04658483202</v>
      </c>
    </row>
    <row r="37" spans="1:45" x14ac:dyDescent="0.45">
      <c r="A37" s="117" t="s">
        <v>376</v>
      </c>
      <c r="B37" s="118">
        <v>43044</v>
      </c>
      <c r="C37" s="117">
        <v>2018</v>
      </c>
      <c r="D37" s="117">
        <v>11</v>
      </c>
      <c r="E37" s="117">
        <v>1</v>
      </c>
      <c r="F37" s="117" t="s">
        <v>340</v>
      </c>
      <c r="G37" s="117" t="s">
        <v>336</v>
      </c>
      <c r="H37" s="117">
        <v>0</v>
      </c>
      <c r="I37" s="117">
        <v>26.75</v>
      </c>
      <c r="J37" s="117">
        <v>299378.28472143848</v>
      </c>
      <c r="K37" s="117">
        <v>289523.88472143846</v>
      </c>
      <c r="L37" s="117">
        <v>9854.4</v>
      </c>
      <c r="M37" s="117">
        <v>0</v>
      </c>
      <c r="N37" s="117">
        <v>1</v>
      </c>
      <c r="O37" s="117">
        <v>0</v>
      </c>
      <c r="P37" s="117">
        <v>0</v>
      </c>
      <c r="Q37" s="117">
        <v>0</v>
      </c>
      <c r="R37" s="117">
        <v>0</v>
      </c>
      <c r="S37" s="117">
        <v>0</v>
      </c>
      <c r="T37" s="117">
        <v>0</v>
      </c>
      <c r="U37" s="117">
        <v>0</v>
      </c>
      <c r="V37" s="117">
        <v>0</v>
      </c>
      <c r="W37" s="117">
        <v>0</v>
      </c>
      <c r="X37" s="117">
        <v>0</v>
      </c>
      <c r="Y37" s="117">
        <v>0</v>
      </c>
      <c r="Z37" s="117">
        <v>0</v>
      </c>
      <c r="AA37" s="117">
        <v>0</v>
      </c>
      <c r="AB37" s="117">
        <v>0</v>
      </c>
      <c r="AC37" s="117">
        <v>0</v>
      </c>
      <c r="AD37" s="117">
        <v>0</v>
      </c>
      <c r="AE37" s="117">
        <v>1</v>
      </c>
      <c r="AF37" s="117">
        <v>0</v>
      </c>
      <c r="AG37" s="117">
        <v>1</v>
      </c>
      <c r="AH37" s="117">
        <v>0</v>
      </c>
      <c r="AI37" s="117">
        <v>0</v>
      </c>
      <c r="AJ37" s="117">
        <v>0</v>
      </c>
      <c r="AK37" s="117">
        <v>0</v>
      </c>
      <c r="AL37" s="117">
        <v>0</v>
      </c>
      <c r="AM37" s="117">
        <v>0</v>
      </c>
      <c r="AN37" s="117">
        <v>0</v>
      </c>
      <c r="AO37" s="117">
        <v>0</v>
      </c>
      <c r="AP37" s="117">
        <v>0</v>
      </c>
      <c r="AQ37" s="117">
        <v>1</v>
      </c>
      <c r="AR37" s="117">
        <v>0</v>
      </c>
      <c r="AS37" s="117">
        <v>289523.88472143846</v>
      </c>
    </row>
    <row r="38" spans="1:45" x14ac:dyDescent="0.45">
      <c r="A38" s="117" t="s">
        <v>377</v>
      </c>
      <c r="B38" s="118">
        <v>43045</v>
      </c>
      <c r="C38" s="117">
        <v>2018</v>
      </c>
      <c r="D38" s="117">
        <v>11</v>
      </c>
      <c r="E38" s="117">
        <v>2</v>
      </c>
      <c r="F38" s="117" t="s">
        <v>342</v>
      </c>
      <c r="G38" s="117" t="s">
        <v>336</v>
      </c>
      <c r="H38" s="117">
        <v>0</v>
      </c>
      <c r="I38" s="117">
        <v>28.29167</v>
      </c>
      <c r="J38" s="117">
        <v>301206.17158483207</v>
      </c>
      <c r="K38" s="117">
        <v>292787.00491816539</v>
      </c>
      <c r="L38" s="117">
        <v>8419.1666666666661</v>
      </c>
      <c r="M38" s="117">
        <v>0</v>
      </c>
      <c r="N38" s="117">
        <v>0</v>
      </c>
      <c r="O38" s="117">
        <v>1</v>
      </c>
      <c r="P38" s="117">
        <v>0</v>
      </c>
      <c r="Q38" s="117">
        <v>0</v>
      </c>
      <c r="R38" s="117">
        <v>0</v>
      </c>
      <c r="S38" s="117">
        <v>0</v>
      </c>
      <c r="T38" s="117">
        <v>0</v>
      </c>
      <c r="U38" s="117">
        <v>0</v>
      </c>
      <c r="V38" s="117">
        <v>0</v>
      </c>
      <c r="W38" s="117">
        <v>0</v>
      </c>
      <c r="X38" s="117">
        <v>0</v>
      </c>
      <c r="Y38" s="117">
        <v>0</v>
      </c>
      <c r="Z38" s="117">
        <v>0</v>
      </c>
      <c r="AA38" s="117">
        <v>0</v>
      </c>
      <c r="AB38" s="117">
        <v>0</v>
      </c>
      <c r="AC38" s="117">
        <v>0</v>
      </c>
      <c r="AD38" s="117">
        <v>0</v>
      </c>
      <c r="AE38" s="117">
        <v>1</v>
      </c>
      <c r="AF38" s="117">
        <v>0</v>
      </c>
      <c r="AG38" s="117">
        <v>1</v>
      </c>
      <c r="AH38" s="117">
        <v>0</v>
      </c>
      <c r="AI38" s="117">
        <v>0</v>
      </c>
      <c r="AJ38" s="117">
        <v>0</v>
      </c>
      <c r="AK38" s="117">
        <v>0</v>
      </c>
      <c r="AL38" s="117">
        <v>0</v>
      </c>
      <c r="AM38" s="117">
        <v>0</v>
      </c>
      <c r="AN38" s="117">
        <v>0</v>
      </c>
      <c r="AO38" s="117">
        <v>0</v>
      </c>
      <c r="AP38" s="117">
        <v>0</v>
      </c>
      <c r="AQ38" s="117">
        <v>1</v>
      </c>
      <c r="AR38" s="117">
        <v>0</v>
      </c>
      <c r="AS38" s="117">
        <v>292787.00491816539</v>
      </c>
    </row>
    <row r="39" spans="1:45" x14ac:dyDescent="0.45">
      <c r="A39" s="117" t="s">
        <v>378</v>
      </c>
      <c r="B39" s="118">
        <v>43046</v>
      </c>
      <c r="C39" s="117">
        <v>2018</v>
      </c>
      <c r="D39" s="117">
        <v>11</v>
      </c>
      <c r="E39" s="117">
        <v>3</v>
      </c>
      <c r="F39" s="117" t="s">
        <v>342</v>
      </c>
      <c r="G39" s="117" t="s">
        <v>336</v>
      </c>
      <c r="H39" s="117">
        <v>0</v>
      </c>
      <c r="I39" s="117">
        <v>29.29167</v>
      </c>
      <c r="J39" s="117">
        <v>317944.58825149882</v>
      </c>
      <c r="K39" s="117">
        <v>311264.17158483213</v>
      </c>
      <c r="L39" s="117">
        <v>6680.416666666667</v>
      </c>
      <c r="M39" s="117">
        <v>0</v>
      </c>
      <c r="N39" s="117">
        <v>0</v>
      </c>
      <c r="O39" s="117">
        <v>0</v>
      </c>
      <c r="P39" s="117">
        <v>1</v>
      </c>
      <c r="Q39" s="117">
        <v>0</v>
      </c>
      <c r="R39" s="117">
        <v>0</v>
      </c>
      <c r="S39" s="117">
        <v>0</v>
      </c>
      <c r="T39" s="117">
        <v>0</v>
      </c>
      <c r="U39" s="117">
        <v>0</v>
      </c>
      <c r="V39" s="117">
        <v>0</v>
      </c>
      <c r="W39" s="117">
        <v>0</v>
      </c>
      <c r="X39" s="117">
        <v>0</v>
      </c>
      <c r="Y39" s="117">
        <v>0</v>
      </c>
      <c r="Z39" s="117">
        <v>0</v>
      </c>
      <c r="AA39" s="117">
        <v>0</v>
      </c>
      <c r="AB39" s="117">
        <v>0</v>
      </c>
      <c r="AC39" s="117">
        <v>0</v>
      </c>
      <c r="AD39" s="117">
        <v>0</v>
      </c>
      <c r="AE39" s="117">
        <v>1</v>
      </c>
      <c r="AF39" s="117">
        <v>0</v>
      </c>
      <c r="AG39" s="117">
        <v>1</v>
      </c>
      <c r="AH39" s="117">
        <v>0</v>
      </c>
      <c r="AI39" s="117">
        <v>0</v>
      </c>
      <c r="AJ39" s="117">
        <v>0</v>
      </c>
      <c r="AK39" s="117">
        <v>0</v>
      </c>
      <c r="AL39" s="117">
        <v>0</v>
      </c>
      <c r="AM39" s="117">
        <v>0</v>
      </c>
      <c r="AN39" s="117">
        <v>0</v>
      </c>
      <c r="AO39" s="117">
        <v>0</v>
      </c>
      <c r="AP39" s="117">
        <v>0</v>
      </c>
      <c r="AQ39" s="117">
        <v>1</v>
      </c>
      <c r="AR39" s="117">
        <v>0</v>
      </c>
      <c r="AS39" s="117">
        <v>311264.17158483213</v>
      </c>
    </row>
    <row r="40" spans="1:45" x14ac:dyDescent="0.45">
      <c r="A40" s="117" t="s">
        <v>379</v>
      </c>
      <c r="B40" s="118">
        <v>43047</v>
      </c>
      <c r="C40" s="117">
        <v>2018</v>
      </c>
      <c r="D40" s="117">
        <v>11</v>
      </c>
      <c r="E40" s="117">
        <v>4</v>
      </c>
      <c r="F40" s="117" t="s">
        <v>342</v>
      </c>
      <c r="G40" s="117" t="s">
        <v>336</v>
      </c>
      <c r="H40" s="117">
        <v>0</v>
      </c>
      <c r="I40" s="117">
        <v>34</v>
      </c>
      <c r="J40" s="117">
        <v>297683.50491816545</v>
      </c>
      <c r="K40" s="117">
        <v>292734.33825149876</v>
      </c>
      <c r="L40" s="117">
        <v>4949.166666666667</v>
      </c>
      <c r="M40" s="117">
        <v>0</v>
      </c>
      <c r="N40" s="117">
        <v>0</v>
      </c>
      <c r="O40" s="117">
        <v>0</v>
      </c>
      <c r="P40" s="117">
        <v>0</v>
      </c>
      <c r="Q40" s="117">
        <v>1</v>
      </c>
      <c r="R40" s="117">
        <v>0</v>
      </c>
      <c r="S40" s="117">
        <v>0</v>
      </c>
      <c r="T40" s="117">
        <v>0</v>
      </c>
      <c r="U40" s="117">
        <v>0</v>
      </c>
      <c r="V40" s="117">
        <v>0</v>
      </c>
      <c r="W40" s="117">
        <v>0</v>
      </c>
      <c r="X40" s="117">
        <v>0</v>
      </c>
      <c r="Y40" s="117">
        <v>0</v>
      </c>
      <c r="Z40" s="117">
        <v>0</v>
      </c>
      <c r="AA40" s="117">
        <v>0</v>
      </c>
      <c r="AB40" s="117">
        <v>0</v>
      </c>
      <c r="AC40" s="117">
        <v>0</v>
      </c>
      <c r="AD40" s="117">
        <v>0</v>
      </c>
      <c r="AE40" s="117">
        <v>1</v>
      </c>
      <c r="AF40" s="117">
        <v>0</v>
      </c>
      <c r="AG40" s="117">
        <v>1</v>
      </c>
      <c r="AH40" s="117">
        <v>0</v>
      </c>
      <c r="AI40" s="117">
        <v>0</v>
      </c>
      <c r="AJ40" s="117">
        <v>0</v>
      </c>
      <c r="AK40" s="117">
        <v>0</v>
      </c>
      <c r="AL40" s="117">
        <v>0</v>
      </c>
      <c r="AM40" s="117">
        <v>0</v>
      </c>
      <c r="AN40" s="117">
        <v>0</v>
      </c>
      <c r="AO40" s="117">
        <v>0</v>
      </c>
      <c r="AP40" s="117">
        <v>0</v>
      </c>
      <c r="AQ40" s="117">
        <v>1</v>
      </c>
      <c r="AR40" s="117">
        <v>0</v>
      </c>
      <c r="AS40" s="117">
        <v>292734.33825149876</v>
      </c>
    </row>
    <row r="41" spans="1:45" x14ac:dyDescent="0.45">
      <c r="A41" s="117" t="s">
        <v>380</v>
      </c>
      <c r="B41" s="118">
        <v>43048</v>
      </c>
      <c r="C41" s="117">
        <v>2018</v>
      </c>
      <c r="D41" s="117">
        <v>11</v>
      </c>
      <c r="E41" s="117">
        <v>5</v>
      </c>
      <c r="F41" s="117" t="s">
        <v>342</v>
      </c>
      <c r="G41" s="117" t="s">
        <v>336</v>
      </c>
      <c r="H41" s="117">
        <v>0</v>
      </c>
      <c r="I41" s="117">
        <v>34</v>
      </c>
      <c r="J41" s="117">
        <v>282930.96325149876</v>
      </c>
      <c r="K41" s="117">
        <v>279715.96325149876</v>
      </c>
      <c r="L41" s="117">
        <v>3215</v>
      </c>
      <c r="M41" s="117">
        <v>0</v>
      </c>
      <c r="N41" s="117">
        <v>0</v>
      </c>
      <c r="O41" s="117">
        <v>0</v>
      </c>
      <c r="P41" s="117">
        <v>0</v>
      </c>
      <c r="Q41" s="117">
        <v>0</v>
      </c>
      <c r="R41" s="117">
        <v>1</v>
      </c>
      <c r="S41" s="117">
        <v>0</v>
      </c>
      <c r="T41" s="117">
        <v>0</v>
      </c>
      <c r="U41" s="117">
        <v>0</v>
      </c>
      <c r="V41" s="117">
        <v>0</v>
      </c>
      <c r="W41" s="117">
        <v>0</v>
      </c>
      <c r="X41" s="117">
        <v>0</v>
      </c>
      <c r="Y41" s="117">
        <v>0</v>
      </c>
      <c r="Z41" s="117">
        <v>0</v>
      </c>
      <c r="AA41" s="117">
        <v>0</v>
      </c>
      <c r="AB41" s="117">
        <v>0</v>
      </c>
      <c r="AC41" s="117">
        <v>0</v>
      </c>
      <c r="AD41" s="117">
        <v>0</v>
      </c>
      <c r="AE41" s="117">
        <v>1</v>
      </c>
      <c r="AF41" s="117">
        <v>0</v>
      </c>
      <c r="AG41" s="117">
        <v>1</v>
      </c>
      <c r="AH41" s="117">
        <v>0</v>
      </c>
      <c r="AI41" s="117">
        <v>0</v>
      </c>
      <c r="AJ41" s="117">
        <v>0</v>
      </c>
      <c r="AK41" s="117">
        <v>0</v>
      </c>
      <c r="AL41" s="117">
        <v>0</v>
      </c>
      <c r="AM41" s="117">
        <v>0</v>
      </c>
      <c r="AN41" s="117">
        <v>0</v>
      </c>
      <c r="AO41" s="117">
        <v>0</v>
      </c>
      <c r="AP41" s="117">
        <v>0</v>
      </c>
      <c r="AQ41" s="117">
        <v>1</v>
      </c>
      <c r="AR41" s="117">
        <v>0</v>
      </c>
      <c r="AS41" s="117">
        <v>279715.96325149876</v>
      </c>
    </row>
    <row r="42" spans="1:45" x14ac:dyDescent="0.45">
      <c r="A42" s="117" t="s">
        <v>381</v>
      </c>
      <c r="B42" s="118">
        <v>43049</v>
      </c>
      <c r="C42" s="117">
        <v>2018</v>
      </c>
      <c r="D42" s="117">
        <v>11</v>
      </c>
      <c r="E42" s="117">
        <v>6</v>
      </c>
      <c r="F42" s="117" t="s">
        <v>342</v>
      </c>
      <c r="G42" s="117" t="s">
        <v>336</v>
      </c>
      <c r="H42" s="117">
        <v>0</v>
      </c>
      <c r="I42" s="117">
        <v>36.263159999999999</v>
      </c>
      <c r="J42" s="117">
        <v>277959.83825149882</v>
      </c>
      <c r="K42" s="117">
        <v>276465.67158483213</v>
      </c>
      <c r="L42" s="117">
        <v>1494.1666666666667</v>
      </c>
      <c r="M42" s="117">
        <v>0</v>
      </c>
      <c r="N42" s="117">
        <v>0</v>
      </c>
      <c r="O42" s="117">
        <v>0</v>
      </c>
      <c r="P42" s="117">
        <v>0</v>
      </c>
      <c r="Q42" s="117">
        <v>0</v>
      </c>
      <c r="R42" s="117">
        <v>0</v>
      </c>
      <c r="S42" s="117">
        <v>1</v>
      </c>
      <c r="T42" s="117">
        <v>0</v>
      </c>
      <c r="U42" s="117">
        <v>0</v>
      </c>
      <c r="V42" s="117">
        <v>0</v>
      </c>
      <c r="W42" s="117">
        <v>0</v>
      </c>
      <c r="X42" s="117">
        <v>0</v>
      </c>
      <c r="Y42" s="117">
        <v>0</v>
      </c>
      <c r="Z42" s="117">
        <v>0</v>
      </c>
      <c r="AA42" s="117">
        <v>0</v>
      </c>
      <c r="AB42" s="117">
        <v>0</v>
      </c>
      <c r="AC42" s="117">
        <v>0</v>
      </c>
      <c r="AD42" s="117">
        <v>0</v>
      </c>
      <c r="AE42" s="117">
        <v>1</v>
      </c>
      <c r="AF42" s="117">
        <v>0</v>
      </c>
      <c r="AG42" s="117">
        <v>1</v>
      </c>
      <c r="AH42" s="117">
        <v>0</v>
      </c>
      <c r="AI42" s="117">
        <v>0</v>
      </c>
      <c r="AJ42" s="117">
        <v>0</v>
      </c>
      <c r="AK42" s="117">
        <v>0</v>
      </c>
      <c r="AL42" s="117">
        <v>0</v>
      </c>
      <c r="AM42" s="117">
        <v>0</v>
      </c>
      <c r="AN42" s="117">
        <v>0</v>
      </c>
      <c r="AO42" s="117">
        <v>0</v>
      </c>
      <c r="AP42" s="117">
        <v>0</v>
      </c>
      <c r="AQ42" s="117">
        <v>1</v>
      </c>
      <c r="AR42" s="117">
        <v>0</v>
      </c>
      <c r="AS42" s="117">
        <v>276465.67158483213</v>
      </c>
    </row>
    <row r="43" spans="1:45" x14ac:dyDescent="0.45">
      <c r="A43" s="117" t="s">
        <v>382</v>
      </c>
      <c r="B43" s="118">
        <v>43050</v>
      </c>
      <c r="C43" s="117">
        <v>2018</v>
      </c>
      <c r="D43" s="117">
        <v>11</v>
      </c>
      <c r="E43" s="117">
        <v>7</v>
      </c>
      <c r="F43" s="117" t="s">
        <v>340</v>
      </c>
      <c r="G43" s="117" t="s">
        <v>336</v>
      </c>
      <c r="H43" s="117">
        <v>0</v>
      </c>
      <c r="I43" s="117">
        <v>36.933329999999998</v>
      </c>
      <c r="J43" s="117">
        <v>245715.67158483205</v>
      </c>
      <c r="K43" s="117">
        <v>245765.25491816539</v>
      </c>
      <c r="L43" s="117">
        <v>-49.583333333333336</v>
      </c>
      <c r="M43" s="117">
        <v>0</v>
      </c>
      <c r="N43" s="117">
        <v>0</v>
      </c>
      <c r="O43" s="117">
        <v>0</v>
      </c>
      <c r="P43" s="117">
        <v>0</v>
      </c>
      <c r="Q43" s="117">
        <v>0</v>
      </c>
      <c r="R43" s="117">
        <v>0</v>
      </c>
      <c r="S43" s="117">
        <v>0</v>
      </c>
      <c r="T43" s="117">
        <v>1</v>
      </c>
      <c r="U43" s="117">
        <v>0</v>
      </c>
      <c r="V43" s="117">
        <v>0</v>
      </c>
      <c r="W43" s="117">
        <v>0</v>
      </c>
      <c r="X43" s="117">
        <v>0</v>
      </c>
      <c r="Y43" s="117">
        <v>0</v>
      </c>
      <c r="Z43" s="117">
        <v>0</v>
      </c>
      <c r="AA43" s="117">
        <v>0</v>
      </c>
      <c r="AB43" s="117">
        <v>0</v>
      </c>
      <c r="AC43" s="117">
        <v>0</v>
      </c>
      <c r="AD43" s="117">
        <v>0</v>
      </c>
      <c r="AE43" s="117">
        <v>1</v>
      </c>
      <c r="AF43" s="117">
        <v>0</v>
      </c>
      <c r="AG43" s="117">
        <v>1</v>
      </c>
      <c r="AH43" s="117">
        <v>0</v>
      </c>
      <c r="AI43" s="117">
        <v>0</v>
      </c>
      <c r="AJ43" s="117">
        <v>0</v>
      </c>
      <c r="AK43" s="117">
        <v>0</v>
      </c>
      <c r="AL43" s="117">
        <v>0</v>
      </c>
      <c r="AM43" s="117">
        <v>0</v>
      </c>
      <c r="AN43" s="117">
        <v>0</v>
      </c>
      <c r="AO43" s="117">
        <v>0</v>
      </c>
      <c r="AP43" s="117">
        <v>0</v>
      </c>
      <c r="AQ43" s="117">
        <v>1</v>
      </c>
      <c r="AR43" s="117">
        <v>0</v>
      </c>
      <c r="AS43" s="117">
        <v>245765.25491816539</v>
      </c>
    </row>
    <row r="44" spans="1:45" x14ac:dyDescent="0.45">
      <c r="A44" s="117" t="s">
        <v>383</v>
      </c>
      <c r="B44" s="118">
        <v>43051</v>
      </c>
      <c r="C44" s="117">
        <v>2018</v>
      </c>
      <c r="D44" s="117">
        <v>11</v>
      </c>
      <c r="E44" s="117">
        <v>1</v>
      </c>
      <c r="F44" s="117" t="s">
        <v>340</v>
      </c>
      <c r="G44" s="117" t="s">
        <v>336</v>
      </c>
      <c r="H44" s="117">
        <v>0</v>
      </c>
      <c r="I44" s="117">
        <v>39.666670000000003</v>
      </c>
      <c r="J44" s="117">
        <v>234414.50491816548</v>
      </c>
      <c r="K44" s="117">
        <v>234459.92158483213</v>
      </c>
      <c r="L44" s="117">
        <v>-45.416666666666664</v>
      </c>
      <c r="M44" s="117">
        <v>0</v>
      </c>
      <c r="N44" s="117">
        <v>1</v>
      </c>
      <c r="O44" s="117">
        <v>0</v>
      </c>
      <c r="P44" s="117">
        <v>0</v>
      </c>
      <c r="Q44" s="117">
        <v>0</v>
      </c>
      <c r="R44" s="117">
        <v>0</v>
      </c>
      <c r="S44" s="117">
        <v>0</v>
      </c>
      <c r="T44" s="117">
        <v>0</v>
      </c>
      <c r="U44" s="117">
        <v>0</v>
      </c>
      <c r="V44" s="117">
        <v>0</v>
      </c>
      <c r="W44" s="117">
        <v>0</v>
      </c>
      <c r="X44" s="117">
        <v>0</v>
      </c>
      <c r="Y44" s="117">
        <v>0</v>
      </c>
      <c r="Z44" s="117">
        <v>0</v>
      </c>
      <c r="AA44" s="117">
        <v>0</v>
      </c>
      <c r="AB44" s="117">
        <v>0</v>
      </c>
      <c r="AC44" s="117">
        <v>0</v>
      </c>
      <c r="AD44" s="117">
        <v>0</v>
      </c>
      <c r="AE44" s="117">
        <v>1</v>
      </c>
      <c r="AF44" s="117">
        <v>0</v>
      </c>
      <c r="AG44" s="117">
        <v>1</v>
      </c>
      <c r="AH44" s="117">
        <v>0</v>
      </c>
      <c r="AI44" s="117">
        <v>0</v>
      </c>
      <c r="AJ44" s="117">
        <v>0</v>
      </c>
      <c r="AK44" s="117">
        <v>0</v>
      </c>
      <c r="AL44" s="117">
        <v>0</v>
      </c>
      <c r="AM44" s="117">
        <v>0</v>
      </c>
      <c r="AN44" s="117">
        <v>0</v>
      </c>
      <c r="AO44" s="117">
        <v>0</v>
      </c>
      <c r="AP44" s="117">
        <v>0</v>
      </c>
      <c r="AQ44" s="117">
        <v>1</v>
      </c>
      <c r="AR44" s="117">
        <v>0</v>
      </c>
      <c r="AS44" s="117">
        <v>234459.92158483213</v>
      </c>
    </row>
    <row r="45" spans="1:45" x14ac:dyDescent="0.45">
      <c r="A45" s="117" t="s">
        <v>384</v>
      </c>
      <c r="B45" s="118">
        <v>43052</v>
      </c>
      <c r="C45" s="117">
        <v>2018</v>
      </c>
      <c r="D45" s="117">
        <v>11</v>
      </c>
      <c r="E45" s="117">
        <v>2</v>
      </c>
      <c r="F45" s="117" t="s">
        <v>342</v>
      </c>
      <c r="G45" s="117" t="s">
        <v>336</v>
      </c>
      <c r="H45" s="117">
        <v>0</v>
      </c>
      <c r="I45" s="117">
        <v>42.6</v>
      </c>
      <c r="J45" s="117">
        <v>250239.33825149876</v>
      </c>
      <c r="K45" s="117">
        <v>250285.58825149876</v>
      </c>
      <c r="L45" s="117">
        <v>-46.25</v>
      </c>
      <c r="M45" s="117">
        <v>0</v>
      </c>
      <c r="N45" s="117">
        <v>0</v>
      </c>
      <c r="O45" s="117">
        <v>1</v>
      </c>
      <c r="P45" s="117">
        <v>0</v>
      </c>
      <c r="Q45" s="117">
        <v>0</v>
      </c>
      <c r="R45" s="117">
        <v>0</v>
      </c>
      <c r="S45" s="117">
        <v>0</v>
      </c>
      <c r="T45" s="117">
        <v>0</v>
      </c>
      <c r="U45" s="117">
        <v>0</v>
      </c>
      <c r="V45" s="117">
        <v>0</v>
      </c>
      <c r="W45" s="117">
        <v>0</v>
      </c>
      <c r="X45" s="117">
        <v>0</v>
      </c>
      <c r="Y45" s="117">
        <v>0</v>
      </c>
      <c r="Z45" s="117">
        <v>0</v>
      </c>
      <c r="AA45" s="117">
        <v>0</v>
      </c>
      <c r="AB45" s="117">
        <v>0</v>
      </c>
      <c r="AC45" s="117">
        <v>0</v>
      </c>
      <c r="AD45" s="117">
        <v>0</v>
      </c>
      <c r="AE45" s="117">
        <v>1</v>
      </c>
      <c r="AF45" s="117">
        <v>0</v>
      </c>
      <c r="AG45" s="117">
        <v>1</v>
      </c>
      <c r="AH45" s="117">
        <v>0</v>
      </c>
      <c r="AI45" s="117">
        <v>0</v>
      </c>
      <c r="AJ45" s="117">
        <v>0</v>
      </c>
      <c r="AK45" s="117">
        <v>0</v>
      </c>
      <c r="AL45" s="117">
        <v>0</v>
      </c>
      <c r="AM45" s="117">
        <v>0</v>
      </c>
      <c r="AN45" s="117">
        <v>0</v>
      </c>
      <c r="AO45" s="117">
        <v>0</v>
      </c>
      <c r="AP45" s="117">
        <v>0</v>
      </c>
      <c r="AQ45" s="117">
        <v>1</v>
      </c>
      <c r="AR45" s="117">
        <v>0</v>
      </c>
      <c r="AS45" s="117">
        <v>250285.58825149876</v>
      </c>
    </row>
    <row r="46" spans="1:45" x14ac:dyDescent="0.45">
      <c r="A46" s="117" t="s">
        <v>385</v>
      </c>
      <c r="B46" s="118">
        <v>43053</v>
      </c>
      <c r="C46" s="117">
        <v>2018</v>
      </c>
      <c r="D46" s="117">
        <v>11</v>
      </c>
      <c r="E46" s="117">
        <v>3</v>
      </c>
      <c r="F46" s="117" t="s">
        <v>342</v>
      </c>
      <c r="G46" s="117" t="s">
        <v>336</v>
      </c>
      <c r="H46" s="117">
        <v>0</v>
      </c>
      <c r="I46" s="117">
        <v>48.166670000000003</v>
      </c>
      <c r="J46" s="117">
        <v>234524.00491816548</v>
      </c>
      <c r="K46" s="117">
        <v>234569.42158483213</v>
      </c>
      <c r="L46" s="117">
        <v>-45.416666666666664</v>
      </c>
      <c r="M46" s="117">
        <v>0</v>
      </c>
      <c r="N46" s="117">
        <v>0</v>
      </c>
      <c r="O46" s="117">
        <v>0</v>
      </c>
      <c r="P46" s="117">
        <v>1</v>
      </c>
      <c r="Q46" s="117">
        <v>0</v>
      </c>
      <c r="R46" s="117">
        <v>0</v>
      </c>
      <c r="S46" s="117">
        <v>0</v>
      </c>
      <c r="T46" s="117">
        <v>0</v>
      </c>
      <c r="U46" s="117">
        <v>0</v>
      </c>
      <c r="V46" s="117">
        <v>0</v>
      </c>
      <c r="W46" s="117">
        <v>0</v>
      </c>
      <c r="X46" s="117">
        <v>0</v>
      </c>
      <c r="Y46" s="117">
        <v>0</v>
      </c>
      <c r="Z46" s="117">
        <v>0</v>
      </c>
      <c r="AA46" s="117">
        <v>0</v>
      </c>
      <c r="AB46" s="117">
        <v>0</v>
      </c>
      <c r="AC46" s="117">
        <v>0</v>
      </c>
      <c r="AD46" s="117">
        <v>0</v>
      </c>
      <c r="AE46" s="117">
        <v>1</v>
      </c>
      <c r="AF46" s="117">
        <v>0</v>
      </c>
      <c r="AG46" s="117">
        <v>1</v>
      </c>
      <c r="AH46" s="117">
        <v>0</v>
      </c>
      <c r="AI46" s="117">
        <v>0</v>
      </c>
      <c r="AJ46" s="117">
        <v>0</v>
      </c>
      <c r="AK46" s="117">
        <v>0</v>
      </c>
      <c r="AL46" s="117">
        <v>0</v>
      </c>
      <c r="AM46" s="117">
        <v>0</v>
      </c>
      <c r="AN46" s="117">
        <v>0</v>
      </c>
      <c r="AO46" s="117">
        <v>0</v>
      </c>
      <c r="AP46" s="117">
        <v>0</v>
      </c>
      <c r="AQ46" s="117">
        <v>1</v>
      </c>
      <c r="AR46" s="117">
        <v>0</v>
      </c>
      <c r="AS46" s="117">
        <v>234569.42158483213</v>
      </c>
    </row>
    <row r="47" spans="1:45" x14ac:dyDescent="0.45">
      <c r="A47" s="117" t="s">
        <v>386</v>
      </c>
      <c r="B47" s="118">
        <v>43054</v>
      </c>
      <c r="C47" s="117">
        <v>2018</v>
      </c>
      <c r="D47" s="117">
        <v>11</v>
      </c>
      <c r="E47" s="117">
        <v>4</v>
      </c>
      <c r="F47" s="117" t="s">
        <v>342</v>
      </c>
      <c r="G47" s="117" t="s">
        <v>336</v>
      </c>
      <c r="H47" s="117">
        <v>0</v>
      </c>
      <c r="I47" s="117">
        <v>42.041670000000003</v>
      </c>
      <c r="J47" s="117">
        <v>241346.42158483213</v>
      </c>
      <c r="K47" s="117">
        <v>241393.92158483213</v>
      </c>
      <c r="L47" s="117">
        <v>-47.5</v>
      </c>
      <c r="M47" s="117">
        <v>0</v>
      </c>
      <c r="N47" s="117">
        <v>0</v>
      </c>
      <c r="O47" s="117">
        <v>0</v>
      </c>
      <c r="P47" s="117">
        <v>0</v>
      </c>
      <c r="Q47" s="117">
        <v>1</v>
      </c>
      <c r="R47" s="117">
        <v>0</v>
      </c>
      <c r="S47" s="117">
        <v>0</v>
      </c>
      <c r="T47" s="117">
        <v>0</v>
      </c>
      <c r="U47" s="117">
        <v>0</v>
      </c>
      <c r="V47" s="117">
        <v>0</v>
      </c>
      <c r="W47" s="117">
        <v>0</v>
      </c>
      <c r="X47" s="117">
        <v>0</v>
      </c>
      <c r="Y47" s="117">
        <v>0</v>
      </c>
      <c r="Z47" s="117">
        <v>0</v>
      </c>
      <c r="AA47" s="117">
        <v>0</v>
      </c>
      <c r="AB47" s="117">
        <v>0</v>
      </c>
      <c r="AC47" s="117">
        <v>0</v>
      </c>
      <c r="AD47" s="117">
        <v>0</v>
      </c>
      <c r="AE47" s="117">
        <v>1</v>
      </c>
      <c r="AF47" s="117">
        <v>0</v>
      </c>
      <c r="AG47" s="117">
        <v>1</v>
      </c>
      <c r="AH47" s="117">
        <v>0</v>
      </c>
      <c r="AI47" s="117">
        <v>0</v>
      </c>
      <c r="AJ47" s="117">
        <v>0</v>
      </c>
      <c r="AK47" s="117">
        <v>0</v>
      </c>
      <c r="AL47" s="117">
        <v>0</v>
      </c>
      <c r="AM47" s="117">
        <v>0</v>
      </c>
      <c r="AN47" s="117">
        <v>0</v>
      </c>
      <c r="AO47" s="117">
        <v>0</v>
      </c>
      <c r="AP47" s="117">
        <v>0</v>
      </c>
      <c r="AQ47" s="117">
        <v>1</v>
      </c>
      <c r="AR47" s="117">
        <v>0</v>
      </c>
      <c r="AS47" s="117">
        <v>241393.92158483213</v>
      </c>
    </row>
    <row r="48" spans="1:45" x14ac:dyDescent="0.45">
      <c r="A48" s="117" t="s">
        <v>387</v>
      </c>
      <c r="B48" s="118">
        <v>43055</v>
      </c>
      <c r="C48" s="117">
        <v>2018</v>
      </c>
      <c r="D48" s="117">
        <v>11</v>
      </c>
      <c r="E48" s="117">
        <v>5</v>
      </c>
      <c r="F48" s="117" t="s">
        <v>342</v>
      </c>
      <c r="G48" s="117" t="s">
        <v>336</v>
      </c>
      <c r="H48" s="117">
        <v>0</v>
      </c>
      <c r="I48" s="117">
        <v>40.75</v>
      </c>
      <c r="J48" s="117">
        <v>230603.87991816548</v>
      </c>
      <c r="K48" s="117">
        <v>230651.79658483213</v>
      </c>
      <c r="L48" s="117">
        <v>-47.916666666666664</v>
      </c>
      <c r="M48" s="117">
        <v>0</v>
      </c>
      <c r="N48" s="117">
        <v>0</v>
      </c>
      <c r="O48" s="117">
        <v>0</v>
      </c>
      <c r="P48" s="117">
        <v>0</v>
      </c>
      <c r="Q48" s="117">
        <v>0</v>
      </c>
      <c r="R48" s="117">
        <v>1</v>
      </c>
      <c r="S48" s="117">
        <v>0</v>
      </c>
      <c r="T48" s="117">
        <v>0</v>
      </c>
      <c r="U48" s="117">
        <v>0</v>
      </c>
      <c r="V48" s="117">
        <v>0</v>
      </c>
      <c r="W48" s="117">
        <v>0</v>
      </c>
      <c r="X48" s="117">
        <v>0</v>
      </c>
      <c r="Y48" s="117">
        <v>0</v>
      </c>
      <c r="Z48" s="117">
        <v>0</v>
      </c>
      <c r="AA48" s="117">
        <v>0</v>
      </c>
      <c r="AB48" s="117">
        <v>0</v>
      </c>
      <c r="AC48" s="117">
        <v>0</v>
      </c>
      <c r="AD48" s="117">
        <v>0</v>
      </c>
      <c r="AE48" s="117">
        <v>1</v>
      </c>
      <c r="AF48" s="117">
        <v>0</v>
      </c>
      <c r="AG48" s="117">
        <v>1</v>
      </c>
      <c r="AH48" s="117">
        <v>0</v>
      </c>
      <c r="AI48" s="117">
        <v>0</v>
      </c>
      <c r="AJ48" s="117">
        <v>0</v>
      </c>
      <c r="AK48" s="117">
        <v>0</v>
      </c>
      <c r="AL48" s="117">
        <v>0</v>
      </c>
      <c r="AM48" s="117">
        <v>0</v>
      </c>
      <c r="AN48" s="117">
        <v>0</v>
      </c>
      <c r="AO48" s="117">
        <v>0</v>
      </c>
      <c r="AP48" s="117">
        <v>0</v>
      </c>
      <c r="AQ48" s="117">
        <v>1</v>
      </c>
      <c r="AR48" s="117">
        <v>0</v>
      </c>
      <c r="AS48" s="117">
        <v>230651.79658483213</v>
      </c>
    </row>
    <row r="49" spans="1:45" x14ac:dyDescent="0.45">
      <c r="A49" s="117" t="s">
        <v>388</v>
      </c>
      <c r="B49" s="118">
        <v>43056</v>
      </c>
      <c r="C49" s="117">
        <v>2018</v>
      </c>
      <c r="D49" s="117">
        <v>11</v>
      </c>
      <c r="E49" s="117">
        <v>6</v>
      </c>
      <c r="F49" s="117" t="s">
        <v>342</v>
      </c>
      <c r="G49" s="117" t="s">
        <v>336</v>
      </c>
      <c r="H49" s="117">
        <v>0</v>
      </c>
      <c r="I49" s="117">
        <v>35.666670000000003</v>
      </c>
      <c r="J49" s="117">
        <v>239794.21325149876</v>
      </c>
      <c r="K49" s="117">
        <v>239844.21325149876</v>
      </c>
      <c r="L49" s="117">
        <v>-50</v>
      </c>
      <c r="M49" s="117">
        <v>0</v>
      </c>
      <c r="N49" s="117">
        <v>0</v>
      </c>
      <c r="O49" s="117">
        <v>0</v>
      </c>
      <c r="P49" s="117">
        <v>0</v>
      </c>
      <c r="Q49" s="117">
        <v>0</v>
      </c>
      <c r="R49" s="117">
        <v>0</v>
      </c>
      <c r="S49" s="117">
        <v>1</v>
      </c>
      <c r="T49" s="117">
        <v>0</v>
      </c>
      <c r="U49" s="117">
        <v>0</v>
      </c>
      <c r="V49" s="117">
        <v>0</v>
      </c>
      <c r="W49" s="117">
        <v>0</v>
      </c>
      <c r="X49" s="117">
        <v>0</v>
      </c>
      <c r="Y49" s="117">
        <v>0</v>
      </c>
      <c r="Z49" s="117">
        <v>0</v>
      </c>
      <c r="AA49" s="117">
        <v>0</v>
      </c>
      <c r="AB49" s="117">
        <v>0</v>
      </c>
      <c r="AC49" s="117">
        <v>0</v>
      </c>
      <c r="AD49" s="117">
        <v>0</v>
      </c>
      <c r="AE49" s="117">
        <v>1</v>
      </c>
      <c r="AF49" s="117">
        <v>0</v>
      </c>
      <c r="AG49" s="117">
        <v>1</v>
      </c>
      <c r="AH49" s="117">
        <v>0</v>
      </c>
      <c r="AI49" s="117">
        <v>0</v>
      </c>
      <c r="AJ49" s="117">
        <v>0</v>
      </c>
      <c r="AK49" s="117">
        <v>0</v>
      </c>
      <c r="AL49" s="117">
        <v>0</v>
      </c>
      <c r="AM49" s="117">
        <v>0</v>
      </c>
      <c r="AN49" s="117">
        <v>0</v>
      </c>
      <c r="AO49" s="117">
        <v>0</v>
      </c>
      <c r="AP49" s="117">
        <v>0</v>
      </c>
      <c r="AQ49" s="117">
        <v>1</v>
      </c>
      <c r="AR49" s="117">
        <v>0</v>
      </c>
      <c r="AS49" s="117">
        <v>239844.21325149876</v>
      </c>
    </row>
    <row r="50" spans="1:45" x14ac:dyDescent="0.45">
      <c r="A50" s="117" t="s">
        <v>389</v>
      </c>
      <c r="B50" s="118">
        <v>43057</v>
      </c>
      <c r="C50" s="117">
        <v>2018</v>
      </c>
      <c r="D50" s="117">
        <v>11</v>
      </c>
      <c r="E50" s="117">
        <v>7</v>
      </c>
      <c r="F50" s="117" t="s">
        <v>340</v>
      </c>
      <c r="G50" s="117" t="s">
        <v>336</v>
      </c>
      <c r="H50" s="117">
        <v>0</v>
      </c>
      <c r="I50" s="117">
        <v>37.416670000000003</v>
      </c>
      <c r="J50" s="117">
        <v>229531.12991816542</v>
      </c>
      <c r="K50" s="117">
        <v>229579.46325149876</v>
      </c>
      <c r="L50" s="117">
        <v>-48.333333333333336</v>
      </c>
      <c r="M50" s="117">
        <v>0</v>
      </c>
      <c r="N50" s="117">
        <v>0</v>
      </c>
      <c r="O50" s="117">
        <v>0</v>
      </c>
      <c r="P50" s="117">
        <v>0</v>
      </c>
      <c r="Q50" s="117">
        <v>0</v>
      </c>
      <c r="R50" s="117">
        <v>0</v>
      </c>
      <c r="S50" s="117">
        <v>0</v>
      </c>
      <c r="T50" s="117">
        <v>1</v>
      </c>
      <c r="U50" s="117">
        <v>0</v>
      </c>
      <c r="V50" s="117">
        <v>0</v>
      </c>
      <c r="W50" s="117">
        <v>0</v>
      </c>
      <c r="X50" s="117">
        <v>0</v>
      </c>
      <c r="Y50" s="117">
        <v>0</v>
      </c>
      <c r="Z50" s="117">
        <v>0</v>
      </c>
      <c r="AA50" s="117">
        <v>0</v>
      </c>
      <c r="AB50" s="117">
        <v>0</v>
      </c>
      <c r="AC50" s="117">
        <v>0</v>
      </c>
      <c r="AD50" s="117">
        <v>0</v>
      </c>
      <c r="AE50" s="117">
        <v>1</v>
      </c>
      <c r="AF50" s="117">
        <v>0</v>
      </c>
      <c r="AG50" s="117">
        <v>1</v>
      </c>
      <c r="AH50" s="117">
        <v>0</v>
      </c>
      <c r="AI50" s="117">
        <v>0</v>
      </c>
      <c r="AJ50" s="117">
        <v>0</v>
      </c>
      <c r="AK50" s="117">
        <v>0</v>
      </c>
      <c r="AL50" s="117">
        <v>0</v>
      </c>
      <c r="AM50" s="117">
        <v>0</v>
      </c>
      <c r="AN50" s="117">
        <v>0</v>
      </c>
      <c r="AO50" s="117">
        <v>0</v>
      </c>
      <c r="AP50" s="117">
        <v>0</v>
      </c>
      <c r="AQ50" s="117">
        <v>1</v>
      </c>
      <c r="AR50" s="117">
        <v>0</v>
      </c>
      <c r="AS50" s="117">
        <v>229579.46325149876</v>
      </c>
    </row>
    <row r="51" spans="1:45" x14ac:dyDescent="0.45">
      <c r="A51" s="117" t="s">
        <v>390</v>
      </c>
      <c r="B51" s="118">
        <v>43058</v>
      </c>
      <c r="C51" s="117">
        <v>2018</v>
      </c>
      <c r="D51" s="117">
        <v>11</v>
      </c>
      <c r="E51" s="117">
        <v>1</v>
      </c>
      <c r="F51" s="117" t="s">
        <v>340</v>
      </c>
      <c r="G51" s="117" t="s">
        <v>336</v>
      </c>
      <c r="H51" s="117">
        <v>0</v>
      </c>
      <c r="I51" s="117">
        <v>37.791670000000003</v>
      </c>
      <c r="J51" s="117">
        <v>256348.50491816539</v>
      </c>
      <c r="K51" s="117">
        <v>256401.00491816539</v>
      </c>
      <c r="L51" s="117">
        <v>-52.5</v>
      </c>
      <c r="M51" s="117">
        <v>0</v>
      </c>
      <c r="N51" s="117">
        <v>1</v>
      </c>
      <c r="O51" s="117">
        <v>0</v>
      </c>
      <c r="P51" s="117">
        <v>0</v>
      </c>
      <c r="Q51" s="117">
        <v>0</v>
      </c>
      <c r="R51" s="117">
        <v>0</v>
      </c>
      <c r="S51" s="117">
        <v>0</v>
      </c>
      <c r="T51" s="117">
        <v>0</v>
      </c>
      <c r="U51" s="117">
        <v>0</v>
      </c>
      <c r="V51" s="117">
        <v>0</v>
      </c>
      <c r="W51" s="117">
        <v>0</v>
      </c>
      <c r="X51" s="117">
        <v>0</v>
      </c>
      <c r="Y51" s="117">
        <v>0</v>
      </c>
      <c r="Z51" s="117">
        <v>0</v>
      </c>
      <c r="AA51" s="117">
        <v>0</v>
      </c>
      <c r="AB51" s="117">
        <v>0</v>
      </c>
      <c r="AC51" s="117">
        <v>0</v>
      </c>
      <c r="AD51" s="117">
        <v>0</v>
      </c>
      <c r="AE51" s="117">
        <v>1</v>
      </c>
      <c r="AF51" s="117">
        <v>0</v>
      </c>
      <c r="AG51" s="117">
        <v>1</v>
      </c>
      <c r="AH51" s="117">
        <v>0</v>
      </c>
      <c r="AI51" s="117">
        <v>0</v>
      </c>
      <c r="AJ51" s="117">
        <v>0</v>
      </c>
      <c r="AK51" s="117">
        <v>0</v>
      </c>
      <c r="AL51" s="117">
        <v>0</v>
      </c>
      <c r="AM51" s="117">
        <v>0</v>
      </c>
      <c r="AN51" s="117">
        <v>0</v>
      </c>
      <c r="AO51" s="117">
        <v>0</v>
      </c>
      <c r="AP51" s="117">
        <v>0</v>
      </c>
      <c r="AQ51" s="117">
        <v>1</v>
      </c>
      <c r="AR51" s="117">
        <v>0</v>
      </c>
      <c r="AS51" s="117">
        <v>256401.00491816539</v>
      </c>
    </row>
    <row r="52" spans="1:45" x14ac:dyDescent="0.45">
      <c r="A52" s="117" t="s">
        <v>391</v>
      </c>
      <c r="B52" s="118">
        <v>43059</v>
      </c>
      <c r="C52" s="117">
        <v>2018</v>
      </c>
      <c r="D52" s="117">
        <v>11</v>
      </c>
      <c r="E52" s="117">
        <v>2</v>
      </c>
      <c r="F52" s="117" t="s">
        <v>342</v>
      </c>
      <c r="G52" s="117" t="s">
        <v>336</v>
      </c>
      <c r="H52" s="117">
        <v>0</v>
      </c>
      <c r="I52" s="117">
        <v>38.541670000000003</v>
      </c>
      <c r="J52" s="117">
        <v>242794.25491816542</v>
      </c>
      <c r="K52" s="117">
        <v>242843.83825149876</v>
      </c>
      <c r="L52" s="117">
        <v>-49.583333333333336</v>
      </c>
      <c r="M52" s="117">
        <v>0</v>
      </c>
      <c r="N52" s="117">
        <v>0</v>
      </c>
      <c r="O52" s="117">
        <v>1</v>
      </c>
      <c r="P52" s="117">
        <v>0</v>
      </c>
      <c r="Q52" s="117">
        <v>0</v>
      </c>
      <c r="R52" s="117">
        <v>0</v>
      </c>
      <c r="S52" s="117">
        <v>0</v>
      </c>
      <c r="T52" s="117">
        <v>0</v>
      </c>
      <c r="U52" s="117">
        <v>0</v>
      </c>
      <c r="V52" s="117">
        <v>0</v>
      </c>
      <c r="W52" s="117">
        <v>0</v>
      </c>
      <c r="X52" s="117">
        <v>0</v>
      </c>
      <c r="Y52" s="117">
        <v>0</v>
      </c>
      <c r="Z52" s="117">
        <v>0</v>
      </c>
      <c r="AA52" s="117">
        <v>0</v>
      </c>
      <c r="AB52" s="117">
        <v>0</v>
      </c>
      <c r="AC52" s="117">
        <v>0</v>
      </c>
      <c r="AD52" s="117">
        <v>0</v>
      </c>
      <c r="AE52" s="117">
        <v>1</v>
      </c>
      <c r="AF52" s="117">
        <v>0</v>
      </c>
      <c r="AG52" s="117">
        <v>1</v>
      </c>
      <c r="AH52" s="117">
        <v>0</v>
      </c>
      <c r="AI52" s="117">
        <v>0</v>
      </c>
      <c r="AJ52" s="117">
        <v>0</v>
      </c>
      <c r="AK52" s="117">
        <v>0</v>
      </c>
      <c r="AL52" s="117">
        <v>0</v>
      </c>
      <c r="AM52" s="117">
        <v>0</v>
      </c>
      <c r="AN52" s="117">
        <v>0</v>
      </c>
      <c r="AO52" s="117">
        <v>0</v>
      </c>
      <c r="AP52" s="117">
        <v>0</v>
      </c>
      <c r="AQ52" s="117">
        <v>1</v>
      </c>
      <c r="AR52" s="117">
        <v>0</v>
      </c>
      <c r="AS52" s="117">
        <v>242843.83825149876</v>
      </c>
    </row>
    <row r="53" spans="1:45" x14ac:dyDescent="0.45">
      <c r="A53" s="117" t="s">
        <v>392</v>
      </c>
      <c r="B53" s="118">
        <v>43060</v>
      </c>
      <c r="C53" s="117">
        <v>2018</v>
      </c>
      <c r="D53" s="117">
        <v>11</v>
      </c>
      <c r="E53" s="117">
        <v>3</v>
      </c>
      <c r="F53" s="117" t="s">
        <v>342</v>
      </c>
      <c r="G53" s="117" t="s">
        <v>336</v>
      </c>
      <c r="H53" s="117">
        <v>0</v>
      </c>
      <c r="I53" s="117">
        <v>38.333329999999997</v>
      </c>
      <c r="J53" s="117">
        <v>267074.0882514987</v>
      </c>
      <c r="K53" s="117">
        <v>267123.25491816539</v>
      </c>
      <c r="L53" s="117">
        <v>-49.166666666666664</v>
      </c>
      <c r="M53" s="117">
        <v>0</v>
      </c>
      <c r="N53" s="117">
        <v>0</v>
      </c>
      <c r="O53" s="117">
        <v>0</v>
      </c>
      <c r="P53" s="117">
        <v>1</v>
      </c>
      <c r="Q53" s="117">
        <v>0</v>
      </c>
      <c r="R53" s="117">
        <v>0</v>
      </c>
      <c r="S53" s="117">
        <v>0</v>
      </c>
      <c r="T53" s="117">
        <v>0</v>
      </c>
      <c r="U53" s="117">
        <v>0</v>
      </c>
      <c r="V53" s="117">
        <v>0</v>
      </c>
      <c r="W53" s="117">
        <v>0</v>
      </c>
      <c r="X53" s="117">
        <v>0</v>
      </c>
      <c r="Y53" s="117">
        <v>0</v>
      </c>
      <c r="Z53" s="117">
        <v>0</v>
      </c>
      <c r="AA53" s="117">
        <v>0</v>
      </c>
      <c r="AB53" s="117">
        <v>0</v>
      </c>
      <c r="AC53" s="117">
        <v>0</v>
      </c>
      <c r="AD53" s="117">
        <v>0</v>
      </c>
      <c r="AE53" s="117">
        <v>1</v>
      </c>
      <c r="AF53" s="117">
        <v>0</v>
      </c>
      <c r="AG53" s="117">
        <v>1</v>
      </c>
      <c r="AH53" s="117">
        <v>0</v>
      </c>
      <c r="AI53" s="117">
        <v>0</v>
      </c>
      <c r="AJ53" s="117">
        <v>0</v>
      </c>
      <c r="AK53" s="117">
        <v>0</v>
      </c>
      <c r="AL53" s="117">
        <v>0</v>
      </c>
      <c r="AM53" s="117">
        <v>0</v>
      </c>
      <c r="AN53" s="117">
        <v>0</v>
      </c>
      <c r="AO53" s="117">
        <v>0</v>
      </c>
      <c r="AP53" s="117">
        <v>0</v>
      </c>
      <c r="AQ53" s="117">
        <v>1</v>
      </c>
      <c r="AR53" s="117">
        <v>0</v>
      </c>
      <c r="AS53" s="117">
        <v>267123.25491816539</v>
      </c>
    </row>
    <row r="54" spans="1:45" x14ac:dyDescent="0.45">
      <c r="A54" s="117" t="s">
        <v>393</v>
      </c>
      <c r="B54" s="118">
        <v>43061</v>
      </c>
      <c r="C54" s="117">
        <v>2018</v>
      </c>
      <c r="D54" s="117">
        <v>11</v>
      </c>
      <c r="E54" s="117">
        <v>4</v>
      </c>
      <c r="F54" s="117" t="s">
        <v>342</v>
      </c>
      <c r="G54" s="117" t="s">
        <v>336</v>
      </c>
      <c r="H54" s="117">
        <v>0</v>
      </c>
      <c r="I54" s="117">
        <v>41.125</v>
      </c>
      <c r="J54" s="117">
        <v>231901.54658483213</v>
      </c>
      <c r="K54" s="117">
        <v>231945.29658483213</v>
      </c>
      <c r="L54" s="117">
        <v>-43.75</v>
      </c>
      <c r="M54" s="117">
        <v>0</v>
      </c>
      <c r="N54" s="117">
        <v>0</v>
      </c>
      <c r="O54" s="117">
        <v>0</v>
      </c>
      <c r="P54" s="117">
        <v>0</v>
      </c>
      <c r="Q54" s="117">
        <v>1</v>
      </c>
      <c r="R54" s="117">
        <v>0</v>
      </c>
      <c r="S54" s="117">
        <v>0</v>
      </c>
      <c r="T54" s="117">
        <v>0</v>
      </c>
      <c r="U54" s="117">
        <v>0</v>
      </c>
      <c r="V54" s="117">
        <v>0</v>
      </c>
      <c r="W54" s="117">
        <v>0</v>
      </c>
      <c r="X54" s="117">
        <v>0</v>
      </c>
      <c r="Y54" s="117">
        <v>0</v>
      </c>
      <c r="Z54" s="117">
        <v>0</v>
      </c>
      <c r="AA54" s="117">
        <v>0</v>
      </c>
      <c r="AB54" s="117">
        <v>0</v>
      </c>
      <c r="AC54" s="117">
        <v>0</v>
      </c>
      <c r="AD54" s="117">
        <v>0</v>
      </c>
      <c r="AE54" s="117">
        <v>1</v>
      </c>
      <c r="AF54" s="117">
        <v>0</v>
      </c>
      <c r="AG54" s="117">
        <v>1</v>
      </c>
      <c r="AH54" s="117">
        <v>0</v>
      </c>
      <c r="AI54" s="117">
        <v>0</v>
      </c>
      <c r="AJ54" s="117">
        <v>0</v>
      </c>
      <c r="AK54" s="117">
        <v>0</v>
      </c>
      <c r="AL54" s="117">
        <v>0</v>
      </c>
      <c r="AM54" s="117">
        <v>0</v>
      </c>
      <c r="AN54" s="117">
        <v>0</v>
      </c>
      <c r="AO54" s="117">
        <v>0</v>
      </c>
      <c r="AP54" s="117">
        <v>0</v>
      </c>
      <c r="AQ54" s="117">
        <v>1</v>
      </c>
      <c r="AR54" s="117">
        <v>0</v>
      </c>
      <c r="AS54" s="117">
        <v>231945.29658483213</v>
      </c>
    </row>
    <row r="55" spans="1:45" x14ac:dyDescent="0.45">
      <c r="A55" s="117" t="s">
        <v>394</v>
      </c>
      <c r="B55" s="118">
        <v>43062</v>
      </c>
      <c r="C55" s="117">
        <v>2018</v>
      </c>
      <c r="D55" s="117">
        <v>11</v>
      </c>
      <c r="E55" s="117">
        <v>5</v>
      </c>
      <c r="F55" s="117" t="s">
        <v>340</v>
      </c>
      <c r="G55" s="117" t="s">
        <v>337</v>
      </c>
      <c r="H55" s="117">
        <v>0</v>
      </c>
      <c r="I55" s="117">
        <v>45.791670000000003</v>
      </c>
      <c r="J55" s="117">
        <v>190904.12991816548</v>
      </c>
      <c r="K55" s="117">
        <v>190943.29658483213</v>
      </c>
      <c r="L55" s="117">
        <v>-39.166666666666664</v>
      </c>
      <c r="M55" s="117">
        <v>0</v>
      </c>
      <c r="N55" s="117">
        <v>0</v>
      </c>
      <c r="O55" s="117">
        <v>0</v>
      </c>
      <c r="P55" s="117">
        <v>0</v>
      </c>
      <c r="Q55" s="117">
        <v>0</v>
      </c>
      <c r="R55" s="117">
        <v>1</v>
      </c>
      <c r="S55" s="117">
        <v>0</v>
      </c>
      <c r="T55" s="117">
        <v>0</v>
      </c>
      <c r="U55" s="117">
        <v>0</v>
      </c>
      <c r="V55" s="117">
        <v>0</v>
      </c>
      <c r="W55" s="117">
        <v>0</v>
      </c>
      <c r="X55" s="117">
        <v>0</v>
      </c>
      <c r="Y55" s="117">
        <v>0</v>
      </c>
      <c r="Z55" s="117">
        <v>0</v>
      </c>
      <c r="AA55" s="117">
        <v>0</v>
      </c>
      <c r="AB55" s="117">
        <v>0</v>
      </c>
      <c r="AC55" s="117">
        <v>0</v>
      </c>
      <c r="AD55" s="117">
        <v>0</v>
      </c>
      <c r="AE55" s="117">
        <v>1</v>
      </c>
      <c r="AF55" s="117">
        <v>0</v>
      </c>
      <c r="AG55" s="117">
        <v>1</v>
      </c>
      <c r="AH55" s="117">
        <v>0</v>
      </c>
      <c r="AI55" s="117">
        <v>0</v>
      </c>
      <c r="AJ55" s="117">
        <v>0</v>
      </c>
      <c r="AK55" s="117">
        <v>0</v>
      </c>
      <c r="AL55" s="117">
        <v>0</v>
      </c>
      <c r="AM55" s="117">
        <v>0</v>
      </c>
      <c r="AN55" s="117">
        <v>0</v>
      </c>
      <c r="AO55" s="117">
        <v>0</v>
      </c>
      <c r="AP55" s="117">
        <v>0</v>
      </c>
      <c r="AQ55" s="117">
        <v>0</v>
      </c>
      <c r="AR55" s="117">
        <v>1</v>
      </c>
      <c r="AS55" s="117">
        <v>190943.29658483213</v>
      </c>
    </row>
    <row r="56" spans="1:45" x14ac:dyDescent="0.45">
      <c r="A56" s="117" t="s">
        <v>395</v>
      </c>
      <c r="B56" s="118">
        <v>43063</v>
      </c>
      <c r="C56" s="117">
        <v>2018</v>
      </c>
      <c r="D56" s="117">
        <v>11</v>
      </c>
      <c r="E56" s="117">
        <v>6</v>
      </c>
      <c r="F56" s="117" t="s">
        <v>342</v>
      </c>
      <c r="G56" s="117" t="s">
        <v>336</v>
      </c>
      <c r="H56" s="117">
        <v>0</v>
      </c>
      <c r="I56" s="117">
        <v>42.375</v>
      </c>
      <c r="J56" s="117">
        <v>200689.00491816539</v>
      </c>
      <c r="K56" s="117">
        <v>200734.00491816539</v>
      </c>
      <c r="L56" s="117">
        <v>-45</v>
      </c>
      <c r="M56" s="117">
        <v>0</v>
      </c>
      <c r="N56" s="117">
        <v>0</v>
      </c>
      <c r="O56" s="117">
        <v>0</v>
      </c>
      <c r="P56" s="117">
        <v>0</v>
      </c>
      <c r="Q56" s="117">
        <v>0</v>
      </c>
      <c r="R56" s="117">
        <v>0</v>
      </c>
      <c r="S56" s="117">
        <v>1</v>
      </c>
      <c r="T56" s="117">
        <v>0</v>
      </c>
      <c r="U56" s="117">
        <v>0</v>
      </c>
      <c r="V56" s="117">
        <v>0</v>
      </c>
      <c r="W56" s="117">
        <v>0</v>
      </c>
      <c r="X56" s="117">
        <v>0</v>
      </c>
      <c r="Y56" s="117">
        <v>0</v>
      </c>
      <c r="Z56" s="117">
        <v>0</v>
      </c>
      <c r="AA56" s="117">
        <v>0</v>
      </c>
      <c r="AB56" s="117">
        <v>0</v>
      </c>
      <c r="AC56" s="117">
        <v>0</v>
      </c>
      <c r="AD56" s="117">
        <v>0</v>
      </c>
      <c r="AE56" s="117">
        <v>1</v>
      </c>
      <c r="AF56" s="117">
        <v>0</v>
      </c>
      <c r="AG56" s="117">
        <v>1</v>
      </c>
      <c r="AH56" s="117">
        <v>0</v>
      </c>
      <c r="AI56" s="117">
        <v>0</v>
      </c>
      <c r="AJ56" s="117">
        <v>0</v>
      </c>
      <c r="AK56" s="117">
        <v>0</v>
      </c>
      <c r="AL56" s="117">
        <v>0</v>
      </c>
      <c r="AM56" s="117">
        <v>0</v>
      </c>
      <c r="AN56" s="117">
        <v>0</v>
      </c>
      <c r="AO56" s="117">
        <v>0</v>
      </c>
      <c r="AP56" s="117">
        <v>0</v>
      </c>
      <c r="AQ56" s="117">
        <v>1</v>
      </c>
      <c r="AR56" s="117">
        <v>0</v>
      </c>
      <c r="AS56" s="117">
        <v>200734.00491816539</v>
      </c>
    </row>
    <row r="57" spans="1:45" x14ac:dyDescent="0.45">
      <c r="A57" s="117" t="s">
        <v>396</v>
      </c>
      <c r="B57" s="118">
        <v>43064</v>
      </c>
      <c r="C57" s="117">
        <v>2018</v>
      </c>
      <c r="D57" s="117">
        <v>11</v>
      </c>
      <c r="E57" s="117">
        <v>7</v>
      </c>
      <c r="F57" s="117" t="s">
        <v>340</v>
      </c>
      <c r="G57" s="117" t="s">
        <v>336</v>
      </c>
      <c r="H57" s="117">
        <v>0</v>
      </c>
      <c r="I57" s="117">
        <v>39.791670000000003</v>
      </c>
      <c r="J57" s="117">
        <v>241050.33825149867</v>
      </c>
      <c r="K57" s="117">
        <v>241097.42158483202</v>
      </c>
      <c r="L57" s="117">
        <v>-47.083333333333336</v>
      </c>
      <c r="M57" s="117">
        <v>0</v>
      </c>
      <c r="N57" s="117">
        <v>0</v>
      </c>
      <c r="O57" s="117">
        <v>0</v>
      </c>
      <c r="P57" s="117">
        <v>0</v>
      </c>
      <c r="Q57" s="117">
        <v>0</v>
      </c>
      <c r="R57" s="117">
        <v>0</v>
      </c>
      <c r="S57" s="117">
        <v>0</v>
      </c>
      <c r="T57" s="117">
        <v>1</v>
      </c>
      <c r="U57" s="117">
        <v>0</v>
      </c>
      <c r="V57" s="117">
        <v>0</v>
      </c>
      <c r="W57" s="117">
        <v>0</v>
      </c>
      <c r="X57" s="117">
        <v>0</v>
      </c>
      <c r="Y57" s="117">
        <v>0</v>
      </c>
      <c r="Z57" s="117">
        <v>0</v>
      </c>
      <c r="AA57" s="117">
        <v>0</v>
      </c>
      <c r="AB57" s="117">
        <v>0</v>
      </c>
      <c r="AC57" s="117">
        <v>0</v>
      </c>
      <c r="AD57" s="117">
        <v>0</v>
      </c>
      <c r="AE57" s="117">
        <v>1</v>
      </c>
      <c r="AF57" s="117">
        <v>0</v>
      </c>
      <c r="AG57" s="117">
        <v>1</v>
      </c>
      <c r="AH57" s="117">
        <v>0</v>
      </c>
      <c r="AI57" s="117">
        <v>0</v>
      </c>
      <c r="AJ57" s="117">
        <v>0</v>
      </c>
      <c r="AK57" s="117">
        <v>0</v>
      </c>
      <c r="AL57" s="117">
        <v>0</v>
      </c>
      <c r="AM57" s="117">
        <v>0</v>
      </c>
      <c r="AN57" s="117">
        <v>0</v>
      </c>
      <c r="AO57" s="117">
        <v>0</v>
      </c>
      <c r="AP57" s="117">
        <v>0</v>
      </c>
      <c r="AQ57" s="117">
        <v>1</v>
      </c>
      <c r="AR57" s="117">
        <v>0</v>
      </c>
      <c r="AS57" s="117">
        <v>241097.42158483202</v>
      </c>
    </row>
    <row r="58" spans="1:45" x14ac:dyDescent="0.45">
      <c r="A58" s="117" t="s">
        <v>397</v>
      </c>
      <c r="B58" s="118">
        <v>43065</v>
      </c>
      <c r="C58" s="117">
        <v>2018</v>
      </c>
      <c r="D58" s="117">
        <v>11</v>
      </c>
      <c r="E58" s="117">
        <v>1</v>
      </c>
      <c r="F58" s="117" t="s">
        <v>340</v>
      </c>
      <c r="G58" s="117" t="s">
        <v>336</v>
      </c>
      <c r="H58" s="117">
        <v>0</v>
      </c>
      <c r="I58" s="117">
        <v>39.958329999999997</v>
      </c>
      <c r="J58" s="117">
        <v>231605.75491816539</v>
      </c>
      <c r="K58" s="117">
        <v>231652.00491816539</v>
      </c>
      <c r="L58" s="117">
        <v>-46.25</v>
      </c>
      <c r="M58" s="117">
        <v>0</v>
      </c>
      <c r="N58" s="117">
        <v>1</v>
      </c>
      <c r="O58" s="117">
        <v>0</v>
      </c>
      <c r="P58" s="117">
        <v>0</v>
      </c>
      <c r="Q58" s="117">
        <v>0</v>
      </c>
      <c r="R58" s="117">
        <v>0</v>
      </c>
      <c r="S58" s="117">
        <v>0</v>
      </c>
      <c r="T58" s="117">
        <v>0</v>
      </c>
      <c r="U58" s="117">
        <v>0</v>
      </c>
      <c r="V58" s="117">
        <v>0</v>
      </c>
      <c r="W58" s="117">
        <v>0</v>
      </c>
      <c r="X58" s="117">
        <v>0</v>
      </c>
      <c r="Y58" s="117">
        <v>0</v>
      </c>
      <c r="Z58" s="117">
        <v>0</v>
      </c>
      <c r="AA58" s="117">
        <v>0</v>
      </c>
      <c r="AB58" s="117">
        <v>0</v>
      </c>
      <c r="AC58" s="117">
        <v>0</v>
      </c>
      <c r="AD58" s="117">
        <v>0</v>
      </c>
      <c r="AE58" s="117">
        <v>1</v>
      </c>
      <c r="AF58" s="117">
        <v>0</v>
      </c>
      <c r="AG58" s="117">
        <v>1</v>
      </c>
      <c r="AH58" s="117">
        <v>0</v>
      </c>
      <c r="AI58" s="117">
        <v>0</v>
      </c>
      <c r="AJ58" s="117">
        <v>0</v>
      </c>
      <c r="AK58" s="117">
        <v>0</v>
      </c>
      <c r="AL58" s="117">
        <v>0</v>
      </c>
      <c r="AM58" s="117">
        <v>0</v>
      </c>
      <c r="AN58" s="117">
        <v>0</v>
      </c>
      <c r="AO58" s="117">
        <v>0</v>
      </c>
      <c r="AP58" s="117">
        <v>0</v>
      </c>
      <c r="AQ58" s="117">
        <v>1</v>
      </c>
      <c r="AR58" s="117">
        <v>0</v>
      </c>
      <c r="AS58" s="117">
        <v>231652.00491816539</v>
      </c>
    </row>
    <row r="59" spans="1:45" x14ac:dyDescent="0.45">
      <c r="A59" s="117" t="s">
        <v>398</v>
      </c>
      <c r="B59" s="118">
        <v>43066</v>
      </c>
      <c r="C59" s="117">
        <v>2018</v>
      </c>
      <c r="D59" s="117">
        <v>11</v>
      </c>
      <c r="E59" s="117">
        <v>2</v>
      </c>
      <c r="F59" s="117" t="s">
        <v>342</v>
      </c>
      <c r="G59" s="117" t="s">
        <v>336</v>
      </c>
      <c r="H59" s="117">
        <v>0</v>
      </c>
      <c r="I59" s="117">
        <v>36.458329999999997</v>
      </c>
      <c r="J59" s="117">
        <v>259253.33825149876</v>
      </c>
      <c r="K59" s="117">
        <v>259303.33825149876</v>
      </c>
      <c r="L59" s="117">
        <v>-50</v>
      </c>
      <c r="M59" s="117">
        <v>0</v>
      </c>
      <c r="N59" s="117">
        <v>0</v>
      </c>
      <c r="O59" s="117">
        <v>1</v>
      </c>
      <c r="P59" s="117">
        <v>0</v>
      </c>
      <c r="Q59" s="117">
        <v>0</v>
      </c>
      <c r="R59" s="117">
        <v>0</v>
      </c>
      <c r="S59" s="117">
        <v>0</v>
      </c>
      <c r="T59" s="117">
        <v>0</v>
      </c>
      <c r="U59" s="117">
        <v>0</v>
      </c>
      <c r="V59" s="117">
        <v>0</v>
      </c>
      <c r="W59" s="117">
        <v>0</v>
      </c>
      <c r="X59" s="117">
        <v>0</v>
      </c>
      <c r="Y59" s="117">
        <v>0</v>
      </c>
      <c r="Z59" s="117">
        <v>0</v>
      </c>
      <c r="AA59" s="117">
        <v>0</v>
      </c>
      <c r="AB59" s="117">
        <v>0</v>
      </c>
      <c r="AC59" s="117">
        <v>0</v>
      </c>
      <c r="AD59" s="117">
        <v>0</v>
      </c>
      <c r="AE59" s="117">
        <v>1</v>
      </c>
      <c r="AF59" s="117">
        <v>0</v>
      </c>
      <c r="AG59" s="117">
        <v>1</v>
      </c>
      <c r="AH59" s="117">
        <v>0</v>
      </c>
      <c r="AI59" s="117">
        <v>0</v>
      </c>
      <c r="AJ59" s="117">
        <v>0</v>
      </c>
      <c r="AK59" s="117">
        <v>0</v>
      </c>
      <c r="AL59" s="117">
        <v>0</v>
      </c>
      <c r="AM59" s="117">
        <v>0</v>
      </c>
      <c r="AN59" s="117">
        <v>0</v>
      </c>
      <c r="AO59" s="117">
        <v>0</v>
      </c>
      <c r="AP59" s="117">
        <v>0</v>
      </c>
      <c r="AQ59" s="117">
        <v>1</v>
      </c>
      <c r="AR59" s="117">
        <v>0</v>
      </c>
      <c r="AS59" s="117">
        <v>259303.33825149876</v>
      </c>
    </row>
    <row r="60" spans="1:45" x14ac:dyDescent="0.45">
      <c r="A60" s="117" t="s">
        <v>399</v>
      </c>
      <c r="B60" s="118">
        <v>43067</v>
      </c>
      <c r="C60" s="117">
        <v>2018</v>
      </c>
      <c r="D60" s="117">
        <v>11</v>
      </c>
      <c r="E60" s="117">
        <v>3</v>
      </c>
      <c r="F60" s="117" t="s">
        <v>342</v>
      </c>
      <c r="G60" s="117" t="s">
        <v>336</v>
      </c>
      <c r="H60" s="117">
        <v>0</v>
      </c>
      <c r="I60" s="117">
        <v>35.916670000000003</v>
      </c>
      <c r="J60" s="117">
        <v>279983.46325149876</v>
      </c>
      <c r="K60" s="117">
        <v>280037.21325149876</v>
      </c>
      <c r="L60" s="117">
        <v>-53.75</v>
      </c>
      <c r="M60" s="117">
        <v>0</v>
      </c>
      <c r="N60" s="117">
        <v>0</v>
      </c>
      <c r="O60" s="117">
        <v>0</v>
      </c>
      <c r="P60" s="117">
        <v>1</v>
      </c>
      <c r="Q60" s="117">
        <v>0</v>
      </c>
      <c r="R60" s="117">
        <v>0</v>
      </c>
      <c r="S60" s="117">
        <v>0</v>
      </c>
      <c r="T60" s="117">
        <v>0</v>
      </c>
      <c r="U60" s="117">
        <v>0</v>
      </c>
      <c r="V60" s="117">
        <v>0</v>
      </c>
      <c r="W60" s="117">
        <v>0</v>
      </c>
      <c r="X60" s="117">
        <v>0</v>
      </c>
      <c r="Y60" s="117">
        <v>0</v>
      </c>
      <c r="Z60" s="117">
        <v>0</v>
      </c>
      <c r="AA60" s="117">
        <v>0</v>
      </c>
      <c r="AB60" s="117">
        <v>0</v>
      </c>
      <c r="AC60" s="117">
        <v>0</v>
      </c>
      <c r="AD60" s="117">
        <v>0</v>
      </c>
      <c r="AE60" s="117">
        <v>1</v>
      </c>
      <c r="AF60" s="117">
        <v>0</v>
      </c>
      <c r="AG60" s="117">
        <v>1</v>
      </c>
      <c r="AH60" s="117">
        <v>0</v>
      </c>
      <c r="AI60" s="117">
        <v>0</v>
      </c>
      <c r="AJ60" s="117">
        <v>0</v>
      </c>
      <c r="AK60" s="117">
        <v>0</v>
      </c>
      <c r="AL60" s="117">
        <v>0</v>
      </c>
      <c r="AM60" s="117">
        <v>0</v>
      </c>
      <c r="AN60" s="117">
        <v>0</v>
      </c>
      <c r="AO60" s="117">
        <v>0</v>
      </c>
      <c r="AP60" s="117">
        <v>0</v>
      </c>
      <c r="AQ60" s="117">
        <v>1</v>
      </c>
      <c r="AR60" s="117">
        <v>0</v>
      </c>
      <c r="AS60" s="117">
        <v>280037.21325149876</v>
      </c>
    </row>
    <row r="61" spans="1:45" x14ac:dyDescent="0.45">
      <c r="A61" s="117" t="s">
        <v>400</v>
      </c>
      <c r="B61" s="118">
        <v>43068</v>
      </c>
      <c r="C61" s="117">
        <v>2018</v>
      </c>
      <c r="D61" s="117">
        <v>11</v>
      </c>
      <c r="E61" s="117">
        <v>4</v>
      </c>
      <c r="F61" s="117" t="s">
        <v>342</v>
      </c>
      <c r="G61" s="117" t="s">
        <v>336</v>
      </c>
      <c r="H61" s="117">
        <v>0</v>
      </c>
      <c r="I61" s="117">
        <v>33.375</v>
      </c>
      <c r="J61" s="117">
        <v>282971.21325149882</v>
      </c>
      <c r="K61" s="117">
        <v>283028.29658483213</v>
      </c>
      <c r="L61" s="117">
        <v>-57.083333333333336</v>
      </c>
      <c r="M61" s="117">
        <v>0</v>
      </c>
      <c r="N61" s="117">
        <v>0</v>
      </c>
      <c r="O61" s="117">
        <v>0</v>
      </c>
      <c r="P61" s="117">
        <v>0</v>
      </c>
      <c r="Q61" s="117">
        <v>1</v>
      </c>
      <c r="R61" s="117">
        <v>0</v>
      </c>
      <c r="S61" s="117">
        <v>0</v>
      </c>
      <c r="T61" s="117">
        <v>0</v>
      </c>
      <c r="U61" s="117">
        <v>0</v>
      </c>
      <c r="V61" s="117">
        <v>0</v>
      </c>
      <c r="W61" s="117">
        <v>0</v>
      </c>
      <c r="X61" s="117">
        <v>0</v>
      </c>
      <c r="Y61" s="117">
        <v>0</v>
      </c>
      <c r="Z61" s="117">
        <v>0</v>
      </c>
      <c r="AA61" s="117">
        <v>0</v>
      </c>
      <c r="AB61" s="117">
        <v>0</v>
      </c>
      <c r="AC61" s="117">
        <v>0</v>
      </c>
      <c r="AD61" s="117">
        <v>0</v>
      </c>
      <c r="AE61" s="117">
        <v>1</v>
      </c>
      <c r="AF61" s="117">
        <v>0</v>
      </c>
      <c r="AG61" s="117">
        <v>1</v>
      </c>
      <c r="AH61" s="117">
        <v>0</v>
      </c>
      <c r="AI61" s="117">
        <v>0</v>
      </c>
      <c r="AJ61" s="117">
        <v>0</v>
      </c>
      <c r="AK61" s="117">
        <v>0</v>
      </c>
      <c r="AL61" s="117">
        <v>0</v>
      </c>
      <c r="AM61" s="117">
        <v>0</v>
      </c>
      <c r="AN61" s="117">
        <v>0</v>
      </c>
      <c r="AO61" s="117">
        <v>0</v>
      </c>
      <c r="AP61" s="117">
        <v>0</v>
      </c>
      <c r="AQ61" s="117">
        <v>1</v>
      </c>
      <c r="AR61" s="117">
        <v>0</v>
      </c>
      <c r="AS61" s="117">
        <v>283028.29658483213</v>
      </c>
    </row>
    <row r="62" spans="1:45" x14ac:dyDescent="0.45">
      <c r="A62" s="117" t="s">
        <v>401</v>
      </c>
      <c r="B62" s="118">
        <v>43069</v>
      </c>
      <c r="C62" s="117">
        <v>2018</v>
      </c>
      <c r="D62" s="117">
        <v>11</v>
      </c>
      <c r="E62" s="117">
        <v>5</v>
      </c>
      <c r="F62" s="117" t="s">
        <v>342</v>
      </c>
      <c r="G62" s="117" t="s">
        <v>336</v>
      </c>
      <c r="H62" s="117">
        <v>0</v>
      </c>
      <c r="I62" s="117">
        <v>35.833329999999997</v>
      </c>
      <c r="J62" s="117">
        <v>299303.8377125159</v>
      </c>
      <c r="K62" s="117">
        <v>299358.42104584922</v>
      </c>
      <c r="L62" s="117">
        <v>-54.583333333333336</v>
      </c>
      <c r="M62" s="117">
        <v>0</v>
      </c>
      <c r="N62" s="117">
        <v>0</v>
      </c>
      <c r="O62" s="117">
        <v>0</v>
      </c>
      <c r="P62" s="117">
        <v>0</v>
      </c>
      <c r="Q62" s="117">
        <v>0</v>
      </c>
      <c r="R62" s="117">
        <v>1</v>
      </c>
      <c r="S62" s="117">
        <v>0</v>
      </c>
      <c r="T62" s="117">
        <v>0</v>
      </c>
      <c r="U62" s="117">
        <v>0</v>
      </c>
      <c r="V62" s="117">
        <v>0</v>
      </c>
      <c r="W62" s="117">
        <v>0</v>
      </c>
      <c r="X62" s="117">
        <v>0</v>
      </c>
      <c r="Y62" s="117">
        <v>0</v>
      </c>
      <c r="Z62" s="117">
        <v>0</v>
      </c>
      <c r="AA62" s="117">
        <v>0</v>
      </c>
      <c r="AB62" s="117">
        <v>0</v>
      </c>
      <c r="AC62" s="117">
        <v>0</v>
      </c>
      <c r="AD62" s="117">
        <v>0</v>
      </c>
      <c r="AE62" s="117">
        <v>1</v>
      </c>
      <c r="AF62" s="117">
        <v>0</v>
      </c>
      <c r="AG62" s="117">
        <v>1</v>
      </c>
      <c r="AH62" s="117">
        <v>0</v>
      </c>
      <c r="AI62" s="117">
        <v>0</v>
      </c>
      <c r="AJ62" s="117">
        <v>0</v>
      </c>
      <c r="AK62" s="117">
        <v>0</v>
      </c>
      <c r="AL62" s="117">
        <v>0</v>
      </c>
      <c r="AM62" s="117">
        <v>0</v>
      </c>
      <c r="AN62" s="117">
        <v>0</v>
      </c>
      <c r="AO62" s="117">
        <v>0</v>
      </c>
      <c r="AP62" s="117">
        <v>0</v>
      </c>
      <c r="AQ62" s="117">
        <v>1</v>
      </c>
      <c r="AR62" s="117">
        <v>0</v>
      </c>
      <c r="AS62" s="117">
        <v>299358.42104584922</v>
      </c>
    </row>
    <row r="63" spans="1:45" x14ac:dyDescent="0.45">
      <c r="A63" s="117" t="s">
        <v>402</v>
      </c>
      <c r="B63" s="118">
        <v>43070</v>
      </c>
      <c r="C63" s="117">
        <v>2018</v>
      </c>
      <c r="D63" s="117">
        <v>12</v>
      </c>
      <c r="E63" s="117">
        <v>6</v>
      </c>
      <c r="F63" s="117" t="s">
        <v>342</v>
      </c>
      <c r="G63" s="117" t="s">
        <v>336</v>
      </c>
      <c r="H63" s="117">
        <v>0</v>
      </c>
      <c r="I63" s="117">
        <v>35.541670000000003</v>
      </c>
      <c r="J63" s="117">
        <v>291782.9627125159</v>
      </c>
      <c r="K63" s="117">
        <v>291783.79604584922</v>
      </c>
      <c r="L63" s="117">
        <v>-0.83333333333333337</v>
      </c>
      <c r="M63" s="117">
        <v>0</v>
      </c>
      <c r="N63" s="117">
        <v>0</v>
      </c>
      <c r="O63" s="117">
        <v>0</v>
      </c>
      <c r="P63" s="117">
        <v>0</v>
      </c>
      <c r="Q63" s="117">
        <v>0</v>
      </c>
      <c r="R63" s="117">
        <v>0</v>
      </c>
      <c r="S63" s="117">
        <v>1</v>
      </c>
      <c r="T63" s="117">
        <v>0</v>
      </c>
      <c r="U63" s="117">
        <v>0</v>
      </c>
      <c r="V63" s="117">
        <v>0</v>
      </c>
      <c r="W63" s="117">
        <v>0</v>
      </c>
      <c r="X63" s="117">
        <v>0</v>
      </c>
      <c r="Y63" s="117">
        <v>0</v>
      </c>
      <c r="Z63" s="117">
        <v>0</v>
      </c>
      <c r="AA63" s="117">
        <v>0</v>
      </c>
      <c r="AB63" s="117">
        <v>0</v>
      </c>
      <c r="AC63" s="117">
        <v>0</v>
      </c>
      <c r="AD63" s="117">
        <v>0</v>
      </c>
      <c r="AE63" s="117">
        <v>0</v>
      </c>
      <c r="AF63" s="117">
        <v>1</v>
      </c>
      <c r="AG63" s="117">
        <v>1</v>
      </c>
      <c r="AH63" s="117">
        <v>0</v>
      </c>
      <c r="AI63" s="117">
        <v>0</v>
      </c>
      <c r="AJ63" s="117">
        <v>0</v>
      </c>
      <c r="AK63" s="117">
        <v>0</v>
      </c>
      <c r="AL63" s="117">
        <v>0</v>
      </c>
      <c r="AM63" s="117">
        <v>0</v>
      </c>
      <c r="AN63" s="117">
        <v>0</v>
      </c>
      <c r="AO63" s="117">
        <v>0</v>
      </c>
      <c r="AP63" s="117">
        <v>0</v>
      </c>
      <c r="AQ63" s="117">
        <v>1</v>
      </c>
      <c r="AR63" s="117">
        <v>0</v>
      </c>
      <c r="AS63" s="117">
        <v>291783.79604584922</v>
      </c>
    </row>
    <row r="64" spans="1:45" x14ac:dyDescent="0.45">
      <c r="A64" s="117" t="s">
        <v>403</v>
      </c>
      <c r="B64" s="118">
        <v>43071</v>
      </c>
      <c r="C64" s="117">
        <v>2018</v>
      </c>
      <c r="D64" s="117">
        <v>12</v>
      </c>
      <c r="E64" s="117">
        <v>7</v>
      </c>
      <c r="F64" s="117" t="s">
        <v>340</v>
      </c>
      <c r="G64" s="117" t="s">
        <v>336</v>
      </c>
      <c r="H64" s="117">
        <v>0</v>
      </c>
      <c r="I64" s="117">
        <v>34</v>
      </c>
      <c r="J64" s="117">
        <v>273671.17104584927</v>
      </c>
      <c r="K64" s="117">
        <v>273672.00437918259</v>
      </c>
      <c r="L64" s="117">
        <v>-0.83333333333333337</v>
      </c>
      <c r="M64" s="117">
        <v>0</v>
      </c>
      <c r="N64" s="117">
        <v>0</v>
      </c>
      <c r="O64" s="117">
        <v>0</v>
      </c>
      <c r="P64" s="117">
        <v>0</v>
      </c>
      <c r="Q64" s="117">
        <v>0</v>
      </c>
      <c r="R64" s="117">
        <v>0</v>
      </c>
      <c r="S64" s="117">
        <v>0</v>
      </c>
      <c r="T64" s="117">
        <v>1</v>
      </c>
      <c r="U64" s="117">
        <v>0</v>
      </c>
      <c r="V64" s="117">
        <v>0</v>
      </c>
      <c r="W64" s="117">
        <v>0</v>
      </c>
      <c r="X64" s="117">
        <v>0</v>
      </c>
      <c r="Y64" s="117">
        <v>0</v>
      </c>
      <c r="Z64" s="117">
        <v>0</v>
      </c>
      <c r="AA64" s="117">
        <v>0</v>
      </c>
      <c r="AB64" s="117">
        <v>0</v>
      </c>
      <c r="AC64" s="117">
        <v>0</v>
      </c>
      <c r="AD64" s="117">
        <v>0</v>
      </c>
      <c r="AE64" s="117">
        <v>0</v>
      </c>
      <c r="AF64" s="117">
        <v>1</v>
      </c>
      <c r="AG64" s="117">
        <v>1</v>
      </c>
      <c r="AH64" s="117">
        <v>0</v>
      </c>
      <c r="AI64" s="117">
        <v>0</v>
      </c>
      <c r="AJ64" s="117">
        <v>0</v>
      </c>
      <c r="AK64" s="117">
        <v>0</v>
      </c>
      <c r="AL64" s="117">
        <v>0</v>
      </c>
      <c r="AM64" s="117">
        <v>0</v>
      </c>
      <c r="AN64" s="117">
        <v>0</v>
      </c>
      <c r="AO64" s="117">
        <v>0</v>
      </c>
      <c r="AP64" s="117">
        <v>0</v>
      </c>
      <c r="AQ64" s="117">
        <v>1</v>
      </c>
      <c r="AR64" s="117">
        <v>0</v>
      </c>
      <c r="AS64" s="117">
        <v>273672.00437918259</v>
      </c>
    </row>
    <row r="65" spans="1:45" x14ac:dyDescent="0.45">
      <c r="A65" s="117" t="s">
        <v>404</v>
      </c>
      <c r="B65" s="118">
        <v>43072</v>
      </c>
      <c r="C65" s="117">
        <v>2018</v>
      </c>
      <c r="D65" s="117">
        <v>12</v>
      </c>
      <c r="E65" s="117">
        <v>1</v>
      </c>
      <c r="F65" s="117" t="s">
        <v>340</v>
      </c>
      <c r="G65" s="117" t="s">
        <v>336</v>
      </c>
      <c r="H65" s="117">
        <v>0</v>
      </c>
      <c r="I65" s="117">
        <v>32.583329999999997</v>
      </c>
      <c r="J65" s="117">
        <v>262949.37937918253</v>
      </c>
      <c r="K65" s="117">
        <v>262950.21271251584</v>
      </c>
      <c r="L65" s="117">
        <v>-0.83333333333333337</v>
      </c>
      <c r="M65" s="117">
        <v>0</v>
      </c>
      <c r="N65" s="117">
        <v>1</v>
      </c>
      <c r="O65" s="117">
        <v>0</v>
      </c>
      <c r="P65" s="117">
        <v>0</v>
      </c>
      <c r="Q65" s="117">
        <v>0</v>
      </c>
      <c r="R65" s="117">
        <v>0</v>
      </c>
      <c r="S65" s="117">
        <v>0</v>
      </c>
      <c r="T65" s="117">
        <v>0</v>
      </c>
      <c r="U65" s="117">
        <v>0</v>
      </c>
      <c r="V65" s="117">
        <v>0</v>
      </c>
      <c r="W65" s="117">
        <v>0</v>
      </c>
      <c r="X65" s="117">
        <v>0</v>
      </c>
      <c r="Y65" s="117">
        <v>0</v>
      </c>
      <c r="Z65" s="117">
        <v>0</v>
      </c>
      <c r="AA65" s="117">
        <v>0</v>
      </c>
      <c r="AB65" s="117">
        <v>0</v>
      </c>
      <c r="AC65" s="117">
        <v>0</v>
      </c>
      <c r="AD65" s="117">
        <v>0</v>
      </c>
      <c r="AE65" s="117">
        <v>0</v>
      </c>
      <c r="AF65" s="117">
        <v>1</v>
      </c>
      <c r="AG65" s="117">
        <v>1</v>
      </c>
      <c r="AH65" s="117">
        <v>0</v>
      </c>
      <c r="AI65" s="117">
        <v>0</v>
      </c>
      <c r="AJ65" s="117">
        <v>0</v>
      </c>
      <c r="AK65" s="117">
        <v>0</v>
      </c>
      <c r="AL65" s="117">
        <v>0</v>
      </c>
      <c r="AM65" s="117">
        <v>0</v>
      </c>
      <c r="AN65" s="117">
        <v>0</v>
      </c>
      <c r="AO65" s="117">
        <v>0</v>
      </c>
      <c r="AP65" s="117">
        <v>0</v>
      </c>
      <c r="AQ65" s="117">
        <v>1</v>
      </c>
      <c r="AR65" s="117">
        <v>0</v>
      </c>
      <c r="AS65" s="117">
        <v>262950.21271251584</v>
      </c>
    </row>
    <row r="66" spans="1:45" x14ac:dyDescent="0.45">
      <c r="A66" s="117" t="s">
        <v>405</v>
      </c>
      <c r="B66" s="118">
        <v>43073</v>
      </c>
      <c r="C66" s="117">
        <v>2018</v>
      </c>
      <c r="D66" s="117">
        <v>12</v>
      </c>
      <c r="E66" s="117">
        <v>2</v>
      </c>
      <c r="F66" s="117" t="s">
        <v>342</v>
      </c>
      <c r="G66" s="117" t="s">
        <v>336</v>
      </c>
      <c r="H66" s="117">
        <v>0</v>
      </c>
      <c r="I66" s="117">
        <v>23.54167</v>
      </c>
      <c r="J66" s="117">
        <v>312138.04604584927</v>
      </c>
      <c r="K66" s="117">
        <v>312138.87937918259</v>
      </c>
      <c r="L66" s="117">
        <v>-0.83333333333333337</v>
      </c>
      <c r="M66" s="117">
        <v>0</v>
      </c>
      <c r="N66" s="117">
        <v>0</v>
      </c>
      <c r="O66" s="117">
        <v>1</v>
      </c>
      <c r="P66" s="117">
        <v>0</v>
      </c>
      <c r="Q66" s="117">
        <v>0</v>
      </c>
      <c r="R66" s="117">
        <v>0</v>
      </c>
      <c r="S66" s="117">
        <v>0</v>
      </c>
      <c r="T66" s="117">
        <v>0</v>
      </c>
      <c r="U66" s="117">
        <v>0</v>
      </c>
      <c r="V66" s="117">
        <v>0</v>
      </c>
      <c r="W66" s="117">
        <v>0</v>
      </c>
      <c r="X66" s="117">
        <v>0</v>
      </c>
      <c r="Y66" s="117">
        <v>0</v>
      </c>
      <c r="Z66" s="117">
        <v>0</v>
      </c>
      <c r="AA66" s="117">
        <v>0</v>
      </c>
      <c r="AB66" s="117">
        <v>0</v>
      </c>
      <c r="AC66" s="117">
        <v>0</v>
      </c>
      <c r="AD66" s="117">
        <v>0</v>
      </c>
      <c r="AE66" s="117">
        <v>0</v>
      </c>
      <c r="AF66" s="117">
        <v>1</v>
      </c>
      <c r="AG66" s="117">
        <v>1</v>
      </c>
      <c r="AH66" s="117">
        <v>0</v>
      </c>
      <c r="AI66" s="117">
        <v>0</v>
      </c>
      <c r="AJ66" s="117">
        <v>0</v>
      </c>
      <c r="AK66" s="117">
        <v>0</v>
      </c>
      <c r="AL66" s="117">
        <v>0</v>
      </c>
      <c r="AM66" s="117">
        <v>0</v>
      </c>
      <c r="AN66" s="117">
        <v>0</v>
      </c>
      <c r="AO66" s="117">
        <v>0</v>
      </c>
      <c r="AP66" s="117">
        <v>0</v>
      </c>
      <c r="AQ66" s="117">
        <v>1</v>
      </c>
      <c r="AR66" s="117">
        <v>0</v>
      </c>
      <c r="AS66" s="117">
        <v>312138.87937918259</v>
      </c>
    </row>
    <row r="67" spans="1:45" x14ac:dyDescent="0.45">
      <c r="A67" s="117" t="s">
        <v>406</v>
      </c>
      <c r="B67" s="118">
        <v>43074</v>
      </c>
      <c r="C67" s="117">
        <v>2018</v>
      </c>
      <c r="D67" s="117">
        <v>12</v>
      </c>
      <c r="E67" s="117">
        <v>3</v>
      </c>
      <c r="F67" s="117" t="s">
        <v>342</v>
      </c>
      <c r="G67" s="117" t="s">
        <v>336</v>
      </c>
      <c r="H67" s="117">
        <v>0</v>
      </c>
      <c r="I67" s="117">
        <v>23.45833</v>
      </c>
      <c r="J67" s="117">
        <v>310355.62937918253</v>
      </c>
      <c r="K67" s="117">
        <v>310356.46271251584</v>
      </c>
      <c r="L67" s="117">
        <v>-0.83333333333333337</v>
      </c>
      <c r="M67" s="117">
        <v>0</v>
      </c>
      <c r="N67" s="117">
        <v>0</v>
      </c>
      <c r="O67" s="117">
        <v>0</v>
      </c>
      <c r="P67" s="117">
        <v>1</v>
      </c>
      <c r="Q67" s="117">
        <v>0</v>
      </c>
      <c r="R67" s="117">
        <v>0</v>
      </c>
      <c r="S67" s="117">
        <v>0</v>
      </c>
      <c r="T67" s="117">
        <v>0</v>
      </c>
      <c r="U67" s="117">
        <v>0</v>
      </c>
      <c r="V67" s="117">
        <v>0</v>
      </c>
      <c r="W67" s="117">
        <v>0</v>
      </c>
      <c r="X67" s="117">
        <v>0</v>
      </c>
      <c r="Y67" s="117">
        <v>0</v>
      </c>
      <c r="Z67" s="117">
        <v>0</v>
      </c>
      <c r="AA67" s="117">
        <v>0</v>
      </c>
      <c r="AB67" s="117">
        <v>0</v>
      </c>
      <c r="AC67" s="117">
        <v>0</v>
      </c>
      <c r="AD67" s="117">
        <v>0</v>
      </c>
      <c r="AE67" s="117">
        <v>0</v>
      </c>
      <c r="AF67" s="117">
        <v>1</v>
      </c>
      <c r="AG67" s="117">
        <v>1</v>
      </c>
      <c r="AH67" s="117">
        <v>0</v>
      </c>
      <c r="AI67" s="117">
        <v>0</v>
      </c>
      <c r="AJ67" s="117">
        <v>0</v>
      </c>
      <c r="AK67" s="117">
        <v>0</v>
      </c>
      <c r="AL67" s="117">
        <v>0</v>
      </c>
      <c r="AM67" s="117">
        <v>0</v>
      </c>
      <c r="AN67" s="117">
        <v>0</v>
      </c>
      <c r="AO67" s="117">
        <v>0</v>
      </c>
      <c r="AP67" s="117">
        <v>0</v>
      </c>
      <c r="AQ67" s="117">
        <v>1</v>
      </c>
      <c r="AR67" s="117">
        <v>0</v>
      </c>
      <c r="AS67" s="117">
        <v>310356.46271251584</v>
      </c>
    </row>
    <row r="68" spans="1:45" x14ac:dyDescent="0.45">
      <c r="A68" s="117" t="s">
        <v>407</v>
      </c>
      <c r="B68" s="118">
        <v>43075</v>
      </c>
      <c r="C68" s="117">
        <v>2018</v>
      </c>
      <c r="D68" s="117">
        <v>12</v>
      </c>
      <c r="E68" s="117">
        <v>4</v>
      </c>
      <c r="F68" s="117" t="s">
        <v>342</v>
      </c>
      <c r="G68" s="117" t="s">
        <v>336</v>
      </c>
      <c r="H68" s="117">
        <v>0</v>
      </c>
      <c r="I68" s="117">
        <v>24.625</v>
      </c>
      <c r="J68" s="117">
        <v>319588.42104584927</v>
      </c>
      <c r="K68" s="117">
        <v>319589.25437918259</v>
      </c>
      <c r="L68" s="117">
        <v>-0.83333333333333337</v>
      </c>
      <c r="M68" s="117">
        <v>0</v>
      </c>
      <c r="N68" s="117">
        <v>0</v>
      </c>
      <c r="O68" s="117">
        <v>0</v>
      </c>
      <c r="P68" s="117">
        <v>0</v>
      </c>
      <c r="Q68" s="117">
        <v>1</v>
      </c>
      <c r="R68" s="117">
        <v>0</v>
      </c>
      <c r="S68" s="117">
        <v>0</v>
      </c>
      <c r="T68" s="117">
        <v>0</v>
      </c>
      <c r="U68" s="117">
        <v>0</v>
      </c>
      <c r="V68" s="117">
        <v>0</v>
      </c>
      <c r="W68" s="117">
        <v>0</v>
      </c>
      <c r="X68" s="117">
        <v>0</v>
      </c>
      <c r="Y68" s="117">
        <v>0</v>
      </c>
      <c r="Z68" s="117">
        <v>0</v>
      </c>
      <c r="AA68" s="117">
        <v>0</v>
      </c>
      <c r="AB68" s="117">
        <v>0</v>
      </c>
      <c r="AC68" s="117">
        <v>0</v>
      </c>
      <c r="AD68" s="117">
        <v>0</v>
      </c>
      <c r="AE68" s="117">
        <v>0</v>
      </c>
      <c r="AF68" s="117">
        <v>1</v>
      </c>
      <c r="AG68" s="117">
        <v>1</v>
      </c>
      <c r="AH68" s="117">
        <v>0</v>
      </c>
      <c r="AI68" s="117">
        <v>0</v>
      </c>
      <c r="AJ68" s="117">
        <v>0</v>
      </c>
      <c r="AK68" s="117">
        <v>0</v>
      </c>
      <c r="AL68" s="117">
        <v>0</v>
      </c>
      <c r="AM68" s="117">
        <v>0</v>
      </c>
      <c r="AN68" s="117">
        <v>0</v>
      </c>
      <c r="AO68" s="117">
        <v>0</v>
      </c>
      <c r="AP68" s="117">
        <v>0</v>
      </c>
      <c r="AQ68" s="117">
        <v>1</v>
      </c>
      <c r="AR68" s="117">
        <v>0</v>
      </c>
      <c r="AS68" s="117">
        <v>319589.25437918259</v>
      </c>
    </row>
    <row r="69" spans="1:45" x14ac:dyDescent="0.45">
      <c r="A69" s="117" t="s">
        <v>408</v>
      </c>
      <c r="B69" s="118">
        <v>43076</v>
      </c>
      <c r="C69" s="117">
        <v>2018</v>
      </c>
      <c r="D69" s="117">
        <v>12</v>
      </c>
      <c r="E69" s="117">
        <v>5</v>
      </c>
      <c r="F69" s="117" t="s">
        <v>342</v>
      </c>
      <c r="G69" s="117" t="s">
        <v>336</v>
      </c>
      <c r="H69" s="117">
        <v>0</v>
      </c>
      <c r="I69" s="117">
        <v>28.83333</v>
      </c>
      <c r="J69" s="117">
        <v>327198.12937918253</v>
      </c>
      <c r="K69" s="117">
        <v>327198.96271251584</v>
      </c>
      <c r="L69" s="117">
        <v>-0.83333333333333337</v>
      </c>
      <c r="M69" s="117">
        <v>0</v>
      </c>
      <c r="N69" s="117">
        <v>0</v>
      </c>
      <c r="O69" s="117">
        <v>0</v>
      </c>
      <c r="P69" s="117">
        <v>0</v>
      </c>
      <c r="Q69" s="117">
        <v>0</v>
      </c>
      <c r="R69" s="117">
        <v>1</v>
      </c>
      <c r="S69" s="117">
        <v>0</v>
      </c>
      <c r="T69" s="117">
        <v>0</v>
      </c>
      <c r="U69" s="117">
        <v>0</v>
      </c>
      <c r="V69" s="117">
        <v>0</v>
      </c>
      <c r="W69" s="117">
        <v>0</v>
      </c>
      <c r="X69" s="117">
        <v>0</v>
      </c>
      <c r="Y69" s="117">
        <v>0</v>
      </c>
      <c r="Z69" s="117">
        <v>0</v>
      </c>
      <c r="AA69" s="117">
        <v>0</v>
      </c>
      <c r="AB69" s="117">
        <v>0</v>
      </c>
      <c r="AC69" s="117">
        <v>0</v>
      </c>
      <c r="AD69" s="117">
        <v>0</v>
      </c>
      <c r="AE69" s="117">
        <v>0</v>
      </c>
      <c r="AF69" s="117">
        <v>1</v>
      </c>
      <c r="AG69" s="117">
        <v>1</v>
      </c>
      <c r="AH69" s="117">
        <v>0</v>
      </c>
      <c r="AI69" s="117">
        <v>0</v>
      </c>
      <c r="AJ69" s="117">
        <v>0</v>
      </c>
      <c r="AK69" s="117">
        <v>0</v>
      </c>
      <c r="AL69" s="117">
        <v>0</v>
      </c>
      <c r="AM69" s="117">
        <v>0</v>
      </c>
      <c r="AN69" s="117">
        <v>0</v>
      </c>
      <c r="AO69" s="117">
        <v>0</v>
      </c>
      <c r="AP69" s="117">
        <v>0</v>
      </c>
      <c r="AQ69" s="117">
        <v>1</v>
      </c>
      <c r="AR69" s="117">
        <v>0</v>
      </c>
      <c r="AS69" s="117">
        <v>327198.96271251584</v>
      </c>
    </row>
    <row r="70" spans="1:45" x14ac:dyDescent="0.45">
      <c r="A70" s="117" t="s">
        <v>409</v>
      </c>
      <c r="B70" s="118">
        <v>43077</v>
      </c>
      <c r="C70" s="117">
        <v>2018</v>
      </c>
      <c r="D70" s="117">
        <v>12</v>
      </c>
      <c r="E70" s="117">
        <v>6</v>
      </c>
      <c r="F70" s="117" t="s">
        <v>342</v>
      </c>
      <c r="G70" s="117" t="s">
        <v>336</v>
      </c>
      <c r="H70" s="117">
        <v>0</v>
      </c>
      <c r="I70" s="117">
        <v>29.95833</v>
      </c>
      <c r="J70" s="117">
        <v>323871.50437918253</v>
      </c>
      <c r="K70" s="117">
        <v>323872.33771251584</v>
      </c>
      <c r="L70" s="117">
        <v>-0.83333333333333337</v>
      </c>
      <c r="M70" s="117">
        <v>0</v>
      </c>
      <c r="N70" s="117">
        <v>0</v>
      </c>
      <c r="O70" s="117">
        <v>0</v>
      </c>
      <c r="P70" s="117">
        <v>0</v>
      </c>
      <c r="Q70" s="117">
        <v>0</v>
      </c>
      <c r="R70" s="117">
        <v>0</v>
      </c>
      <c r="S70" s="117">
        <v>1</v>
      </c>
      <c r="T70" s="117">
        <v>0</v>
      </c>
      <c r="U70" s="117">
        <v>0</v>
      </c>
      <c r="V70" s="117">
        <v>0</v>
      </c>
      <c r="W70" s="117">
        <v>0</v>
      </c>
      <c r="X70" s="117">
        <v>0</v>
      </c>
      <c r="Y70" s="117">
        <v>0</v>
      </c>
      <c r="Z70" s="117">
        <v>0</v>
      </c>
      <c r="AA70" s="117">
        <v>0</v>
      </c>
      <c r="AB70" s="117">
        <v>0</v>
      </c>
      <c r="AC70" s="117">
        <v>0</v>
      </c>
      <c r="AD70" s="117">
        <v>0</v>
      </c>
      <c r="AE70" s="117">
        <v>0</v>
      </c>
      <c r="AF70" s="117">
        <v>1</v>
      </c>
      <c r="AG70" s="117">
        <v>1</v>
      </c>
      <c r="AH70" s="117">
        <v>0</v>
      </c>
      <c r="AI70" s="117">
        <v>0</v>
      </c>
      <c r="AJ70" s="117">
        <v>0</v>
      </c>
      <c r="AK70" s="117">
        <v>0</v>
      </c>
      <c r="AL70" s="117">
        <v>0</v>
      </c>
      <c r="AM70" s="117">
        <v>0</v>
      </c>
      <c r="AN70" s="117">
        <v>0</v>
      </c>
      <c r="AO70" s="117">
        <v>0</v>
      </c>
      <c r="AP70" s="117">
        <v>0</v>
      </c>
      <c r="AQ70" s="117">
        <v>1</v>
      </c>
      <c r="AR70" s="117">
        <v>0</v>
      </c>
      <c r="AS70" s="117">
        <v>323872.33771251584</v>
      </c>
    </row>
    <row r="71" spans="1:45" x14ac:dyDescent="0.45">
      <c r="A71" s="117" t="s">
        <v>410</v>
      </c>
      <c r="B71" s="118">
        <v>43078</v>
      </c>
      <c r="C71" s="117">
        <v>2018</v>
      </c>
      <c r="D71" s="117">
        <v>12</v>
      </c>
      <c r="E71" s="117">
        <v>7</v>
      </c>
      <c r="F71" s="117" t="s">
        <v>340</v>
      </c>
      <c r="G71" s="117" t="s">
        <v>336</v>
      </c>
      <c r="H71" s="117">
        <v>0</v>
      </c>
      <c r="I71" s="117">
        <v>28.91667</v>
      </c>
      <c r="J71" s="117">
        <v>307020.7127125159</v>
      </c>
      <c r="K71" s="117">
        <v>307021.54604584922</v>
      </c>
      <c r="L71" s="117">
        <v>-0.83333333333333337</v>
      </c>
      <c r="M71" s="117">
        <v>0</v>
      </c>
      <c r="N71" s="117">
        <v>0</v>
      </c>
      <c r="O71" s="117">
        <v>0</v>
      </c>
      <c r="P71" s="117">
        <v>0</v>
      </c>
      <c r="Q71" s="117">
        <v>0</v>
      </c>
      <c r="R71" s="117">
        <v>0</v>
      </c>
      <c r="S71" s="117">
        <v>0</v>
      </c>
      <c r="T71" s="117">
        <v>1</v>
      </c>
      <c r="U71" s="117">
        <v>0</v>
      </c>
      <c r="V71" s="117">
        <v>0</v>
      </c>
      <c r="W71" s="117">
        <v>0</v>
      </c>
      <c r="X71" s="117">
        <v>0</v>
      </c>
      <c r="Y71" s="117">
        <v>0</v>
      </c>
      <c r="Z71" s="117">
        <v>0</v>
      </c>
      <c r="AA71" s="117">
        <v>0</v>
      </c>
      <c r="AB71" s="117">
        <v>0</v>
      </c>
      <c r="AC71" s="117">
        <v>0</v>
      </c>
      <c r="AD71" s="117">
        <v>0</v>
      </c>
      <c r="AE71" s="117">
        <v>0</v>
      </c>
      <c r="AF71" s="117">
        <v>1</v>
      </c>
      <c r="AG71" s="117">
        <v>1</v>
      </c>
      <c r="AH71" s="117">
        <v>0</v>
      </c>
      <c r="AI71" s="117">
        <v>0</v>
      </c>
      <c r="AJ71" s="117">
        <v>0</v>
      </c>
      <c r="AK71" s="117">
        <v>0</v>
      </c>
      <c r="AL71" s="117">
        <v>0</v>
      </c>
      <c r="AM71" s="117">
        <v>0</v>
      </c>
      <c r="AN71" s="117">
        <v>0</v>
      </c>
      <c r="AO71" s="117">
        <v>0</v>
      </c>
      <c r="AP71" s="117">
        <v>0</v>
      </c>
      <c r="AQ71" s="117">
        <v>1</v>
      </c>
      <c r="AR71" s="117">
        <v>0</v>
      </c>
      <c r="AS71" s="117">
        <v>307021.54604584922</v>
      </c>
    </row>
    <row r="72" spans="1:45" x14ac:dyDescent="0.45">
      <c r="A72" s="117" t="s">
        <v>411</v>
      </c>
      <c r="B72" s="118">
        <v>43079</v>
      </c>
      <c r="C72" s="117">
        <v>2018</v>
      </c>
      <c r="D72" s="117">
        <v>12</v>
      </c>
      <c r="E72" s="117">
        <v>1</v>
      </c>
      <c r="F72" s="117" t="s">
        <v>340</v>
      </c>
      <c r="G72" s="117" t="s">
        <v>336</v>
      </c>
      <c r="H72" s="117">
        <v>0</v>
      </c>
      <c r="I72" s="117">
        <v>29.83333</v>
      </c>
      <c r="J72" s="117">
        <v>301135.50437918253</v>
      </c>
      <c r="K72" s="117">
        <v>301136.33771251584</v>
      </c>
      <c r="L72" s="117">
        <v>-0.83333333333333337</v>
      </c>
      <c r="M72" s="117">
        <v>0</v>
      </c>
      <c r="N72" s="117">
        <v>1</v>
      </c>
      <c r="O72" s="117">
        <v>0</v>
      </c>
      <c r="P72" s="117">
        <v>0</v>
      </c>
      <c r="Q72" s="117">
        <v>0</v>
      </c>
      <c r="R72" s="117">
        <v>0</v>
      </c>
      <c r="S72" s="117">
        <v>0</v>
      </c>
      <c r="T72" s="117">
        <v>0</v>
      </c>
      <c r="U72" s="117">
        <v>0</v>
      </c>
      <c r="V72" s="117">
        <v>0</v>
      </c>
      <c r="W72" s="117">
        <v>0</v>
      </c>
      <c r="X72" s="117">
        <v>0</v>
      </c>
      <c r="Y72" s="117">
        <v>0</v>
      </c>
      <c r="Z72" s="117">
        <v>0</v>
      </c>
      <c r="AA72" s="117">
        <v>0</v>
      </c>
      <c r="AB72" s="117">
        <v>0</v>
      </c>
      <c r="AC72" s="117">
        <v>0</v>
      </c>
      <c r="AD72" s="117">
        <v>0</v>
      </c>
      <c r="AE72" s="117">
        <v>0</v>
      </c>
      <c r="AF72" s="117">
        <v>1</v>
      </c>
      <c r="AG72" s="117">
        <v>1</v>
      </c>
      <c r="AH72" s="117">
        <v>0</v>
      </c>
      <c r="AI72" s="117">
        <v>0</v>
      </c>
      <c r="AJ72" s="117">
        <v>0</v>
      </c>
      <c r="AK72" s="117">
        <v>0</v>
      </c>
      <c r="AL72" s="117">
        <v>0</v>
      </c>
      <c r="AM72" s="117">
        <v>0</v>
      </c>
      <c r="AN72" s="117">
        <v>0</v>
      </c>
      <c r="AO72" s="117">
        <v>0</v>
      </c>
      <c r="AP72" s="117">
        <v>0</v>
      </c>
      <c r="AQ72" s="117">
        <v>1</v>
      </c>
      <c r="AR72" s="117">
        <v>0</v>
      </c>
      <c r="AS72" s="117">
        <v>301136.33771251584</v>
      </c>
    </row>
    <row r="73" spans="1:45" x14ac:dyDescent="0.45">
      <c r="A73" s="117" t="s">
        <v>412</v>
      </c>
      <c r="B73" s="118">
        <v>43080</v>
      </c>
      <c r="C73" s="117">
        <v>2018</v>
      </c>
      <c r="D73" s="117">
        <v>12</v>
      </c>
      <c r="E73" s="117">
        <v>2</v>
      </c>
      <c r="F73" s="117" t="s">
        <v>342</v>
      </c>
      <c r="G73" s="117" t="s">
        <v>336</v>
      </c>
      <c r="H73" s="117">
        <v>0</v>
      </c>
      <c r="I73" s="117">
        <v>29.16667</v>
      </c>
      <c r="J73" s="117">
        <v>320338.3377125159</v>
      </c>
      <c r="K73" s="117">
        <v>320339.17104584922</v>
      </c>
      <c r="L73" s="117">
        <v>-0.83333333333333337</v>
      </c>
      <c r="M73" s="117">
        <v>0</v>
      </c>
      <c r="N73" s="117">
        <v>0</v>
      </c>
      <c r="O73" s="117">
        <v>1</v>
      </c>
      <c r="P73" s="117">
        <v>0</v>
      </c>
      <c r="Q73" s="117">
        <v>0</v>
      </c>
      <c r="R73" s="117">
        <v>0</v>
      </c>
      <c r="S73" s="117">
        <v>0</v>
      </c>
      <c r="T73" s="117">
        <v>0</v>
      </c>
      <c r="U73" s="117">
        <v>0</v>
      </c>
      <c r="V73" s="117">
        <v>0</v>
      </c>
      <c r="W73" s="117">
        <v>0</v>
      </c>
      <c r="X73" s="117">
        <v>0</v>
      </c>
      <c r="Y73" s="117">
        <v>0</v>
      </c>
      <c r="Z73" s="117">
        <v>0</v>
      </c>
      <c r="AA73" s="117">
        <v>0</v>
      </c>
      <c r="AB73" s="117">
        <v>0</v>
      </c>
      <c r="AC73" s="117">
        <v>0</v>
      </c>
      <c r="AD73" s="117">
        <v>0</v>
      </c>
      <c r="AE73" s="117">
        <v>0</v>
      </c>
      <c r="AF73" s="117">
        <v>1</v>
      </c>
      <c r="AG73" s="117">
        <v>1</v>
      </c>
      <c r="AH73" s="117">
        <v>0</v>
      </c>
      <c r="AI73" s="117">
        <v>0</v>
      </c>
      <c r="AJ73" s="117">
        <v>0</v>
      </c>
      <c r="AK73" s="117">
        <v>0</v>
      </c>
      <c r="AL73" s="117">
        <v>0</v>
      </c>
      <c r="AM73" s="117">
        <v>0</v>
      </c>
      <c r="AN73" s="117">
        <v>0</v>
      </c>
      <c r="AO73" s="117">
        <v>0</v>
      </c>
      <c r="AP73" s="117">
        <v>0</v>
      </c>
      <c r="AQ73" s="117">
        <v>1</v>
      </c>
      <c r="AR73" s="117">
        <v>0</v>
      </c>
      <c r="AS73" s="117">
        <v>320339.17104584922</v>
      </c>
    </row>
    <row r="74" spans="1:45" x14ac:dyDescent="0.45">
      <c r="A74" s="117" t="s">
        <v>413</v>
      </c>
      <c r="B74" s="118">
        <v>43081</v>
      </c>
      <c r="C74" s="117">
        <v>2018</v>
      </c>
      <c r="D74" s="117">
        <v>12</v>
      </c>
      <c r="E74" s="117">
        <v>3</v>
      </c>
      <c r="F74" s="117" t="s">
        <v>342</v>
      </c>
      <c r="G74" s="117" t="s">
        <v>336</v>
      </c>
      <c r="H74" s="117">
        <v>0</v>
      </c>
      <c r="I74" s="117">
        <v>29.29167</v>
      </c>
      <c r="J74" s="117">
        <v>329142.5877125159</v>
      </c>
      <c r="K74" s="117">
        <v>329143.42104584922</v>
      </c>
      <c r="L74" s="117">
        <v>-0.83333333333333337</v>
      </c>
      <c r="M74" s="117">
        <v>0</v>
      </c>
      <c r="N74" s="117">
        <v>0</v>
      </c>
      <c r="O74" s="117">
        <v>0</v>
      </c>
      <c r="P74" s="117">
        <v>1</v>
      </c>
      <c r="Q74" s="117">
        <v>0</v>
      </c>
      <c r="R74" s="117">
        <v>0</v>
      </c>
      <c r="S74" s="117">
        <v>0</v>
      </c>
      <c r="T74" s="117">
        <v>0</v>
      </c>
      <c r="U74" s="117">
        <v>0</v>
      </c>
      <c r="V74" s="117">
        <v>0</v>
      </c>
      <c r="W74" s="117">
        <v>0</v>
      </c>
      <c r="X74" s="117">
        <v>0</v>
      </c>
      <c r="Y74" s="117">
        <v>0</v>
      </c>
      <c r="Z74" s="117">
        <v>0</v>
      </c>
      <c r="AA74" s="117">
        <v>0</v>
      </c>
      <c r="AB74" s="117">
        <v>0</v>
      </c>
      <c r="AC74" s="117">
        <v>0</v>
      </c>
      <c r="AD74" s="117">
        <v>0</v>
      </c>
      <c r="AE74" s="117">
        <v>0</v>
      </c>
      <c r="AF74" s="117">
        <v>1</v>
      </c>
      <c r="AG74" s="117">
        <v>1</v>
      </c>
      <c r="AH74" s="117">
        <v>0</v>
      </c>
      <c r="AI74" s="117">
        <v>0</v>
      </c>
      <c r="AJ74" s="117">
        <v>0</v>
      </c>
      <c r="AK74" s="117">
        <v>0</v>
      </c>
      <c r="AL74" s="117">
        <v>0</v>
      </c>
      <c r="AM74" s="117">
        <v>0</v>
      </c>
      <c r="AN74" s="117">
        <v>0</v>
      </c>
      <c r="AO74" s="117">
        <v>0</v>
      </c>
      <c r="AP74" s="117">
        <v>0</v>
      </c>
      <c r="AQ74" s="117">
        <v>1</v>
      </c>
      <c r="AR74" s="117">
        <v>0</v>
      </c>
      <c r="AS74" s="117">
        <v>329143.42104584922</v>
      </c>
    </row>
    <row r="75" spans="1:45" x14ac:dyDescent="0.45">
      <c r="A75" s="117" t="s">
        <v>414</v>
      </c>
      <c r="B75" s="118">
        <v>43082</v>
      </c>
      <c r="C75" s="117">
        <v>2018</v>
      </c>
      <c r="D75" s="117">
        <v>12</v>
      </c>
      <c r="E75" s="117">
        <v>4</v>
      </c>
      <c r="F75" s="117" t="s">
        <v>342</v>
      </c>
      <c r="G75" s="117" t="s">
        <v>336</v>
      </c>
      <c r="H75" s="117">
        <v>0</v>
      </c>
      <c r="I75" s="117">
        <v>31.08333</v>
      </c>
      <c r="J75" s="117">
        <v>319467.92104584927</v>
      </c>
      <c r="K75" s="117">
        <v>319468.75437918259</v>
      </c>
      <c r="L75" s="117">
        <v>-0.83333333333333337</v>
      </c>
      <c r="M75" s="117">
        <v>0</v>
      </c>
      <c r="N75" s="117">
        <v>0</v>
      </c>
      <c r="O75" s="117">
        <v>0</v>
      </c>
      <c r="P75" s="117">
        <v>0</v>
      </c>
      <c r="Q75" s="117">
        <v>1</v>
      </c>
      <c r="R75" s="117">
        <v>0</v>
      </c>
      <c r="S75" s="117">
        <v>0</v>
      </c>
      <c r="T75" s="117">
        <v>0</v>
      </c>
      <c r="U75" s="117">
        <v>0</v>
      </c>
      <c r="V75" s="117">
        <v>0</v>
      </c>
      <c r="W75" s="117">
        <v>0</v>
      </c>
      <c r="X75" s="117">
        <v>0</v>
      </c>
      <c r="Y75" s="117">
        <v>0</v>
      </c>
      <c r="Z75" s="117">
        <v>0</v>
      </c>
      <c r="AA75" s="117">
        <v>0</v>
      </c>
      <c r="AB75" s="117">
        <v>0</v>
      </c>
      <c r="AC75" s="117">
        <v>0</v>
      </c>
      <c r="AD75" s="117">
        <v>0</v>
      </c>
      <c r="AE75" s="117">
        <v>0</v>
      </c>
      <c r="AF75" s="117">
        <v>1</v>
      </c>
      <c r="AG75" s="117">
        <v>1</v>
      </c>
      <c r="AH75" s="117">
        <v>0</v>
      </c>
      <c r="AI75" s="117">
        <v>0</v>
      </c>
      <c r="AJ75" s="117">
        <v>0</v>
      </c>
      <c r="AK75" s="117">
        <v>0</v>
      </c>
      <c r="AL75" s="117">
        <v>0</v>
      </c>
      <c r="AM75" s="117">
        <v>0</v>
      </c>
      <c r="AN75" s="117">
        <v>0</v>
      </c>
      <c r="AO75" s="117">
        <v>0</v>
      </c>
      <c r="AP75" s="117">
        <v>0</v>
      </c>
      <c r="AQ75" s="117">
        <v>1</v>
      </c>
      <c r="AR75" s="117">
        <v>0</v>
      </c>
      <c r="AS75" s="117">
        <v>319468.75437918259</v>
      </c>
    </row>
    <row r="76" spans="1:45" x14ac:dyDescent="0.45">
      <c r="A76" s="117" t="s">
        <v>415</v>
      </c>
      <c r="B76" s="118">
        <v>43083</v>
      </c>
      <c r="C76" s="117">
        <v>2018</v>
      </c>
      <c r="D76" s="117">
        <v>12</v>
      </c>
      <c r="E76" s="117">
        <v>5</v>
      </c>
      <c r="F76" s="117" t="s">
        <v>342</v>
      </c>
      <c r="G76" s="117" t="s">
        <v>336</v>
      </c>
      <c r="H76" s="117">
        <v>0</v>
      </c>
      <c r="I76" s="117">
        <v>32.166670000000003</v>
      </c>
      <c r="J76" s="117">
        <v>318813.3377125159</v>
      </c>
      <c r="K76" s="117">
        <v>318814.17104584922</v>
      </c>
      <c r="L76" s="117">
        <v>-0.83333333333333337</v>
      </c>
      <c r="M76" s="117">
        <v>0</v>
      </c>
      <c r="N76" s="117">
        <v>0</v>
      </c>
      <c r="O76" s="117">
        <v>0</v>
      </c>
      <c r="P76" s="117">
        <v>0</v>
      </c>
      <c r="Q76" s="117">
        <v>0</v>
      </c>
      <c r="R76" s="117">
        <v>1</v>
      </c>
      <c r="S76" s="117">
        <v>0</v>
      </c>
      <c r="T76" s="117">
        <v>0</v>
      </c>
      <c r="U76" s="117">
        <v>0</v>
      </c>
      <c r="V76" s="117">
        <v>0</v>
      </c>
      <c r="W76" s="117">
        <v>0</v>
      </c>
      <c r="X76" s="117">
        <v>0</v>
      </c>
      <c r="Y76" s="117">
        <v>0</v>
      </c>
      <c r="Z76" s="117">
        <v>0</v>
      </c>
      <c r="AA76" s="117">
        <v>0</v>
      </c>
      <c r="AB76" s="117">
        <v>0</v>
      </c>
      <c r="AC76" s="117">
        <v>0</v>
      </c>
      <c r="AD76" s="117">
        <v>0</v>
      </c>
      <c r="AE76" s="117">
        <v>0</v>
      </c>
      <c r="AF76" s="117">
        <v>1</v>
      </c>
      <c r="AG76" s="117">
        <v>1</v>
      </c>
      <c r="AH76" s="117">
        <v>0</v>
      </c>
      <c r="AI76" s="117">
        <v>0</v>
      </c>
      <c r="AJ76" s="117">
        <v>0</v>
      </c>
      <c r="AK76" s="117">
        <v>0</v>
      </c>
      <c r="AL76" s="117">
        <v>0</v>
      </c>
      <c r="AM76" s="117">
        <v>0</v>
      </c>
      <c r="AN76" s="117">
        <v>0</v>
      </c>
      <c r="AO76" s="117">
        <v>0</v>
      </c>
      <c r="AP76" s="117">
        <v>0</v>
      </c>
      <c r="AQ76" s="117">
        <v>1</v>
      </c>
      <c r="AR76" s="117">
        <v>0</v>
      </c>
      <c r="AS76" s="117">
        <v>318814.17104584922</v>
      </c>
    </row>
    <row r="77" spans="1:45" x14ac:dyDescent="0.45">
      <c r="A77" s="117" t="s">
        <v>416</v>
      </c>
      <c r="B77" s="118">
        <v>43084</v>
      </c>
      <c r="C77" s="117">
        <v>2018</v>
      </c>
      <c r="D77" s="117">
        <v>12</v>
      </c>
      <c r="E77" s="117">
        <v>6</v>
      </c>
      <c r="F77" s="117" t="s">
        <v>342</v>
      </c>
      <c r="G77" s="117" t="s">
        <v>336</v>
      </c>
      <c r="H77" s="117">
        <v>0</v>
      </c>
      <c r="I77" s="117">
        <v>32.25</v>
      </c>
      <c r="J77" s="117">
        <v>322867.75437918253</v>
      </c>
      <c r="K77" s="117">
        <v>322868.58771251584</v>
      </c>
      <c r="L77" s="117">
        <v>-0.83333333333333337</v>
      </c>
      <c r="M77" s="117">
        <v>0</v>
      </c>
      <c r="N77" s="117">
        <v>0</v>
      </c>
      <c r="O77" s="117">
        <v>0</v>
      </c>
      <c r="P77" s="117">
        <v>0</v>
      </c>
      <c r="Q77" s="117">
        <v>0</v>
      </c>
      <c r="R77" s="117">
        <v>0</v>
      </c>
      <c r="S77" s="117">
        <v>1</v>
      </c>
      <c r="T77" s="117">
        <v>0</v>
      </c>
      <c r="U77" s="117">
        <v>0</v>
      </c>
      <c r="V77" s="117">
        <v>0</v>
      </c>
      <c r="W77" s="117">
        <v>0</v>
      </c>
      <c r="X77" s="117">
        <v>0</v>
      </c>
      <c r="Y77" s="117">
        <v>0</v>
      </c>
      <c r="Z77" s="117">
        <v>0</v>
      </c>
      <c r="AA77" s="117">
        <v>0</v>
      </c>
      <c r="AB77" s="117">
        <v>0</v>
      </c>
      <c r="AC77" s="117">
        <v>0</v>
      </c>
      <c r="AD77" s="117">
        <v>0</v>
      </c>
      <c r="AE77" s="117">
        <v>0</v>
      </c>
      <c r="AF77" s="117">
        <v>1</v>
      </c>
      <c r="AG77" s="117">
        <v>1</v>
      </c>
      <c r="AH77" s="117">
        <v>0</v>
      </c>
      <c r="AI77" s="117">
        <v>0</v>
      </c>
      <c r="AJ77" s="117">
        <v>0</v>
      </c>
      <c r="AK77" s="117">
        <v>0</v>
      </c>
      <c r="AL77" s="117">
        <v>0</v>
      </c>
      <c r="AM77" s="117">
        <v>0</v>
      </c>
      <c r="AN77" s="117">
        <v>0</v>
      </c>
      <c r="AO77" s="117">
        <v>0</v>
      </c>
      <c r="AP77" s="117">
        <v>0</v>
      </c>
      <c r="AQ77" s="117">
        <v>1</v>
      </c>
      <c r="AR77" s="117">
        <v>0</v>
      </c>
      <c r="AS77" s="117">
        <v>322868.58771251584</v>
      </c>
    </row>
    <row r="78" spans="1:45" x14ac:dyDescent="0.45">
      <c r="A78" s="117" t="s">
        <v>417</v>
      </c>
      <c r="B78" s="118">
        <v>43085</v>
      </c>
      <c r="C78" s="117">
        <v>2018</v>
      </c>
      <c r="D78" s="117">
        <v>12</v>
      </c>
      <c r="E78" s="117">
        <v>7</v>
      </c>
      <c r="F78" s="117" t="s">
        <v>340</v>
      </c>
      <c r="G78" s="117" t="s">
        <v>336</v>
      </c>
      <c r="H78" s="117">
        <v>0</v>
      </c>
      <c r="I78" s="117">
        <v>28.66667</v>
      </c>
      <c r="J78" s="117">
        <v>309831.92104584927</v>
      </c>
      <c r="K78" s="117">
        <v>309832.75437918259</v>
      </c>
      <c r="L78" s="117">
        <v>-0.83333333333333337</v>
      </c>
      <c r="M78" s="117">
        <v>0</v>
      </c>
      <c r="N78" s="117">
        <v>0</v>
      </c>
      <c r="O78" s="117">
        <v>0</v>
      </c>
      <c r="P78" s="117">
        <v>0</v>
      </c>
      <c r="Q78" s="117">
        <v>0</v>
      </c>
      <c r="R78" s="117">
        <v>0</v>
      </c>
      <c r="S78" s="117">
        <v>0</v>
      </c>
      <c r="T78" s="117">
        <v>1</v>
      </c>
      <c r="U78" s="117">
        <v>0</v>
      </c>
      <c r="V78" s="117">
        <v>0</v>
      </c>
      <c r="W78" s="117">
        <v>0</v>
      </c>
      <c r="X78" s="117">
        <v>0</v>
      </c>
      <c r="Y78" s="117">
        <v>0</v>
      </c>
      <c r="Z78" s="117">
        <v>0</v>
      </c>
      <c r="AA78" s="117">
        <v>0</v>
      </c>
      <c r="AB78" s="117">
        <v>0</v>
      </c>
      <c r="AC78" s="117">
        <v>0</v>
      </c>
      <c r="AD78" s="117">
        <v>0</v>
      </c>
      <c r="AE78" s="117">
        <v>0</v>
      </c>
      <c r="AF78" s="117">
        <v>1</v>
      </c>
      <c r="AG78" s="117">
        <v>1</v>
      </c>
      <c r="AH78" s="117">
        <v>0</v>
      </c>
      <c r="AI78" s="117">
        <v>0</v>
      </c>
      <c r="AJ78" s="117">
        <v>0</v>
      </c>
      <c r="AK78" s="117">
        <v>0</v>
      </c>
      <c r="AL78" s="117">
        <v>0</v>
      </c>
      <c r="AM78" s="117">
        <v>0</v>
      </c>
      <c r="AN78" s="117">
        <v>0</v>
      </c>
      <c r="AO78" s="117">
        <v>0</v>
      </c>
      <c r="AP78" s="117">
        <v>0</v>
      </c>
      <c r="AQ78" s="117">
        <v>1</v>
      </c>
      <c r="AR78" s="117">
        <v>0</v>
      </c>
      <c r="AS78" s="117">
        <v>309832.75437918259</v>
      </c>
    </row>
    <row r="79" spans="1:45" x14ac:dyDescent="0.45">
      <c r="A79" s="117" t="s">
        <v>418</v>
      </c>
      <c r="B79" s="118">
        <v>43086</v>
      </c>
      <c r="C79" s="117">
        <v>2018</v>
      </c>
      <c r="D79" s="117">
        <v>12</v>
      </c>
      <c r="E79" s="117">
        <v>1</v>
      </c>
      <c r="F79" s="117" t="s">
        <v>340</v>
      </c>
      <c r="G79" s="117" t="s">
        <v>336</v>
      </c>
      <c r="H79" s="117">
        <v>0</v>
      </c>
      <c r="I79" s="117">
        <v>31.08333</v>
      </c>
      <c r="J79" s="117">
        <v>307652.50437918253</v>
      </c>
      <c r="K79" s="117">
        <v>307653.33771251584</v>
      </c>
      <c r="L79" s="117">
        <v>-0.83333333333333337</v>
      </c>
      <c r="M79" s="117">
        <v>0</v>
      </c>
      <c r="N79" s="117">
        <v>1</v>
      </c>
      <c r="O79" s="117">
        <v>0</v>
      </c>
      <c r="P79" s="117">
        <v>0</v>
      </c>
      <c r="Q79" s="117">
        <v>0</v>
      </c>
      <c r="R79" s="117">
        <v>0</v>
      </c>
      <c r="S79" s="117">
        <v>0</v>
      </c>
      <c r="T79" s="117">
        <v>0</v>
      </c>
      <c r="U79" s="117">
        <v>0</v>
      </c>
      <c r="V79" s="117">
        <v>0</v>
      </c>
      <c r="W79" s="117">
        <v>0</v>
      </c>
      <c r="X79" s="117">
        <v>0</v>
      </c>
      <c r="Y79" s="117">
        <v>0</v>
      </c>
      <c r="Z79" s="117">
        <v>0</v>
      </c>
      <c r="AA79" s="117">
        <v>0</v>
      </c>
      <c r="AB79" s="117">
        <v>0</v>
      </c>
      <c r="AC79" s="117">
        <v>0</v>
      </c>
      <c r="AD79" s="117">
        <v>0</v>
      </c>
      <c r="AE79" s="117">
        <v>0</v>
      </c>
      <c r="AF79" s="117">
        <v>1</v>
      </c>
      <c r="AG79" s="117">
        <v>1</v>
      </c>
      <c r="AH79" s="117">
        <v>0</v>
      </c>
      <c r="AI79" s="117">
        <v>0</v>
      </c>
      <c r="AJ79" s="117">
        <v>0</v>
      </c>
      <c r="AK79" s="117">
        <v>0</v>
      </c>
      <c r="AL79" s="117">
        <v>0</v>
      </c>
      <c r="AM79" s="117">
        <v>0</v>
      </c>
      <c r="AN79" s="117">
        <v>0</v>
      </c>
      <c r="AO79" s="117">
        <v>0</v>
      </c>
      <c r="AP79" s="117">
        <v>0</v>
      </c>
      <c r="AQ79" s="117">
        <v>1</v>
      </c>
      <c r="AR79" s="117">
        <v>0</v>
      </c>
      <c r="AS79" s="117">
        <v>307653.33771251584</v>
      </c>
    </row>
    <row r="80" spans="1:45" x14ac:dyDescent="0.45">
      <c r="A80" s="117" t="s">
        <v>419</v>
      </c>
      <c r="B80" s="118">
        <v>43087</v>
      </c>
      <c r="C80" s="117">
        <v>2018</v>
      </c>
      <c r="D80" s="117">
        <v>12</v>
      </c>
      <c r="E80" s="117">
        <v>2</v>
      </c>
      <c r="F80" s="117" t="s">
        <v>342</v>
      </c>
      <c r="G80" s="117" t="s">
        <v>336</v>
      </c>
      <c r="H80" s="117">
        <v>0</v>
      </c>
      <c r="I80" s="117">
        <v>34.333329999999997</v>
      </c>
      <c r="J80" s="117">
        <v>291628.17104584927</v>
      </c>
      <c r="K80" s="117">
        <v>291629.00437918259</v>
      </c>
      <c r="L80" s="117">
        <v>-0.83333333333333337</v>
      </c>
      <c r="M80" s="117">
        <v>0</v>
      </c>
      <c r="N80" s="117">
        <v>0</v>
      </c>
      <c r="O80" s="117">
        <v>1</v>
      </c>
      <c r="P80" s="117">
        <v>0</v>
      </c>
      <c r="Q80" s="117">
        <v>0</v>
      </c>
      <c r="R80" s="117">
        <v>0</v>
      </c>
      <c r="S80" s="117">
        <v>0</v>
      </c>
      <c r="T80" s="117">
        <v>0</v>
      </c>
      <c r="U80" s="117">
        <v>0</v>
      </c>
      <c r="V80" s="117">
        <v>0</v>
      </c>
      <c r="W80" s="117">
        <v>0</v>
      </c>
      <c r="X80" s="117">
        <v>0</v>
      </c>
      <c r="Y80" s="117">
        <v>0</v>
      </c>
      <c r="Z80" s="117">
        <v>0</v>
      </c>
      <c r="AA80" s="117">
        <v>0</v>
      </c>
      <c r="AB80" s="117">
        <v>0</v>
      </c>
      <c r="AC80" s="117">
        <v>0</v>
      </c>
      <c r="AD80" s="117">
        <v>0</v>
      </c>
      <c r="AE80" s="117">
        <v>0</v>
      </c>
      <c r="AF80" s="117">
        <v>1</v>
      </c>
      <c r="AG80" s="117">
        <v>1</v>
      </c>
      <c r="AH80" s="117">
        <v>0</v>
      </c>
      <c r="AI80" s="117">
        <v>0</v>
      </c>
      <c r="AJ80" s="117">
        <v>0</v>
      </c>
      <c r="AK80" s="117">
        <v>0</v>
      </c>
      <c r="AL80" s="117">
        <v>0</v>
      </c>
      <c r="AM80" s="117">
        <v>0</v>
      </c>
      <c r="AN80" s="117">
        <v>0</v>
      </c>
      <c r="AO80" s="117">
        <v>0</v>
      </c>
      <c r="AP80" s="117">
        <v>0</v>
      </c>
      <c r="AQ80" s="117">
        <v>1</v>
      </c>
      <c r="AR80" s="117">
        <v>0</v>
      </c>
      <c r="AS80" s="117">
        <v>291629.00437918259</v>
      </c>
    </row>
    <row r="81" spans="1:45" x14ac:dyDescent="0.45">
      <c r="A81" s="117" t="s">
        <v>420</v>
      </c>
      <c r="B81" s="118">
        <v>43088</v>
      </c>
      <c r="C81" s="117">
        <v>2018</v>
      </c>
      <c r="D81" s="117">
        <v>12</v>
      </c>
      <c r="E81" s="117">
        <v>3</v>
      </c>
      <c r="F81" s="117" t="s">
        <v>342</v>
      </c>
      <c r="G81" s="117" t="s">
        <v>336</v>
      </c>
      <c r="H81" s="117">
        <v>0</v>
      </c>
      <c r="I81" s="117">
        <v>33</v>
      </c>
      <c r="J81" s="117">
        <v>290605.2127125159</v>
      </c>
      <c r="K81" s="117">
        <v>290606.04604584922</v>
      </c>
      <c r="L81" s="117">
        <v>-0.83333333333333337</v>
      </c>
      <c r="M81" s="117">
        <v>0</v>
      </c>
      <c r="N81" s="117">
        <v>0</v>
      </c>
      <c r="O81" s="117">
        <v>0</v>
      </c>
      <c r="P81" s="117">
        <v>1</v>
      </c>
      <c r="Q81" s="117">
        <v>0</v>
      </c>
      <c r="R81" s="117">
        <v>0</v>
      </c>
      <c r="S81" s="117">
        <v>0</v>
      </c>
      <c r="T81" s="117">
        <v>0</v>
      </c>
      <c r="U81" s="117">
        <v>0</v>
      </c>
      <c r="V81" s="117">
        <v>0</v>
      </c>
      <c r="W81" s="117">
        <v>0</v>
      </c>
      <c r="X81" s="117">
        <v>0</v>
      </c>
      <c r="Y81" s="117">
        <v>0</v>
      </c>
      <c r="Z81" s="117">
        <v>0</v>
      </c>
      <c r="AA81" s="117">
        <v>0</v>
      </c>
      <c r="AB81" s="117">
        <v>0</v>
      </c>
      <c r="AC81" s="117">
        <v>0</v>
      </c>
      <c r="AD81" s="117">
        <v>0</v>
      </c>
      <c r="AE81" s="117">
        <v>0</v>
      </c>
      <c r="AF81" s="117">
        <v>1</v>
      </c>
      <c r="AG81" s="117">
        <v>1</v>
      </c>
      <c r="AH81" s="117">
        <v>0</v>
      </c>
      <c r="AI81" s="117">
        <v>0</v>
      </c>
      <c r="AJ81" s="117">
        <v>0</v>
      </c>
      <c r="AK81" s="117">
        <v>0</v>
      </c>
      <c r="AL81" s="117">
        <v>0</v>
      </c>
      <c r="AM81" s="117">
        <v>0</v>
      </c>
      <c r="AN81" s="117">
        <v>0</v>
      </c>
      <c r="AO81" s="117">
        <v>0</v>
      </c>
      <c r="AP81" s="117">
        <v>0</v>
      </c>
      <c r="AQ81" s="117">
        <v>1</v>
      </c>
      <c r="AR81" s="117">
        <v>0</v>
      </c>
      <c r="AS81" s="117">
        <v>290606.04604584922</v>
      </c>
    </row>
    <row r="82" spans="1:45" x14ac:dyDescent="0.45">
      <c r="A82" s="117" t="s">
        <v>421</v>
      </c>
      <c r="B82" s="118">
        <v>43089</v>
      </c>
      <c r="C82" s="117">
        <v>2018</v>
      </c>
      <c r="D82" s="117">
        <v>12</v>
      </c>
      <c r="E82" s="117">
        <v>4</v>
      </c>
      <c r="F82" s="117" t="s">
        <v>342</v>
      </c>
      <c r="G82" s="117" t="s">
        <v>336</v>
      </c>
      <c r="H82" s="117">
        <v>0</v>
      </c>
      <c r="I82" s="117">
        <v>28.58333</v>
      </c>
      <c r="J82" s="117">
        <v>321894.04604584927</v>
      </c>
      <c r="K82" s="117">
        <v>321894.87937918259</v>
      </c>
      <c r="L82" s="117">
        <v>-0.83333333333333337</v>
      </c>
      <c r="M82" s="117">
        <v>0</v>
      </c>
      <c r="N82" s="117">
        <v>0</v>
      </c>
      <c r="O82" s="117">
        <v>0</v>
      </c>
      <c r="P82" s="117">
        <v>0</v>
      </c>
      <c r="Q82" s="117">
        <v>1</v>
      </c>
      <c r="R82" s="117">
        <v>0</v>
      </c>
      <c r="S82" s="117">
        <v>0</v>
      </c>
      <c r="T82" s="117">
        <v>0</v>
      </c>
      <c r="U82" s="117">
        <v>0</v>
      </c>
      <c r="V82" s="117">
        <v>0</v>
      </c>
      <c r="W82" s="117">
        <v>0</v>
      </c>
      <c r="X82" s="117">
        <v>0</v>
      </c>
      <c r="Y82" s="117">
        <v>0</v>
      </c>
      <c r="Z82" s="117">
        <v>0</v>
      </c>
      <c r="AA82" s="117">
        <v>0</v>
      </c>
      <c r="AB82" s="117">
        <v>0</v>
      </c>
      <c r="AC82" s="117">
        <v>0</v>
      </c>
      <c r="AD82" s="117">
        <v>0</v>
      </c>
      <c r="AE82" s="117">
        <v>0</v>
      </c>
      <c r="AF82" s="117">
        <v>1</v>
      </c>
      <c r="AG82" s="117">
        <v>1</v>
      </c>
      <c r="AH82" s="117">
        <v>0</v>
      </c>
      <c r="AI82" s="117">
        <v>0</v>
      </c>
      <c r="AJ82" s="117">
        <v>0</v>
      </c>
      <c r="AK82" s="117">
        <v>0</v>
      </c>
      <c r="AL82" s="117">
        <v>0</v>
      </c>
      <c r="AM82" s="117">
        <v>0</v>
      </c>
      <c r="AN82" s="117">
        <v>0</v>
      </c>
      <c r="AO82" s="117">
        <v>0</v>
      </c>
      <c r="AP82" s="117">
        <v>0</v>
      </c>
      <c r="AQ82" s="117">
        <v>1</v>
      </c>
      <c r="AR82" s="117">
        <v>0</v>
      </c>
      <c r="AS82" s="117">
        <v>321894.87937918259</v>
      </c>
    </row>
    <row r="83" spans="1:45" x14ac:dyDescent="0.45">
      <c r="A83" s="117" t="s">
        <v>422</v>
      </c>
      <c r="B83" s="118">
        <v>43090</v>
      </c>
      <c r="C83" s="117">
        <v>2018</v>
      </c>
      <c r="D83" s="117">
        <v>12</v>
      </c>
      <c r="E83" s="117">
        <v>5</v>
      </c>
      <c r="F83" s="117" t="s">
        <v>342</v>
      </c>
      <c r="G83" s="117" t="s">
        <v>336</v>
      </c>
      <c r="H83" s="117">
        <v>0</v>
      </c>
      <c r="I83" s="117">
        <v>20.875</v>
      </c>
      <c r="J83" s="117">
        <v>349146.17104584922</v>
      </c>
      <c r="K83" s="117">
        <v>349147.42104584922</v>
      </c>
      <c r="L83" s="117">
        <v>-1.25</v>
      </c>
      <c r="M83" s="117">
        <v>0</v>
      </c>
      <c r="N83" s="117">
        <v>0</v>
      </c>
      <c r="O83" s="117">
        <v>0</v>
      </c>
      <c r="P83" s="117">
        <v>0</v>
      </c>
      <c r="Q83" s="117">
        <v>0</v>
      </c>
      <c r="R83" s="117">
        <v>1</v>
      </c>
      <c r="S83" s="117">
        <v>0</v>
      </c>
      <c r="T83" s="117">
        <v>0</v>
      </c>
      <c r="U83" s="117">
        <v>0</v>
      </c>
      <c r="V83" s="117">
        <v>0</v>
      </c>
      <c r="W83" s="117">
        <v>0</v>
      </c>
      <c r="X83" s="117">
        <v>0</v>
      </c>
      <c r="Y83" s="117">
        <v>0</v>
      </c>
      <c r="Z83" s="117">
        <v>0</v>
      </c>
      <c r="AA83" s="117">
        <v>0</v>
      </c>
      <c r="AB83" s="117">
        <v>0</v>
      </c>
      <c r="AC83" s="117">
        <v>0</v>
      </c>
      <c r="AD83" s="117">
        <v>0</v>
      </c>
      <c r="AE83" s="117">
        <v>0</v>
      </c>
      <c r="AF83" s="117">
        <v>1</v>
      </c>
      <c r="AG83" s="117">
        <v>1</v>
      </c>
      <c r="AH83" s="117">
        <v>0</v>
      </c>
      <c r="AI83" s="117">
        <v>0</v>
      </c>
      <c r="AJ83" s="117">
        <v>0</v>
      </c>
      <c r="AK83" s="117">
        <v>0</v>
      </c>
      <c r="AL83" s="117">
        <v>0</v>
      </c>
      <c r="AM83" s="117">
        <v>0</v>
      </c>
      <c r="AN83" s="117">
        <v>0</v>
      </c>
      <c r="AO83" s="117">
        <v>0</v>
      </c>
      <c r="AP83" s="117">
        <v>0</v>
      </c>
      <c r="AQ83" s="117">
        <v>1</v>
      </c>
      <c r="AR83" s="117">
        <v>0</v>
      </c>
      <c r="AS83" s="117">
        <v>349147.42104584922</v>
      </c>
    </row>
    <row r="84" spans="1:45" x14ac:dyDescent="0.45">
      <c r="A84" s="117" t="s">
        <v>423</v>
      </c>
      <c r="B84" s="118">
        <v>43091</v>
      </c>
      <c r="C84" s="117">
        <v>2018</v>
      </c>
      <c r="D84" s="117">
        <v>12</v>
      </c>
      <c r="E84" s="117">
        <v>6</v>
      </c>
      <c r="F84" s="117" t="s">
        <v>342</v>
      </c>
      <c r="G84" s="117" t="s">
        <v>336</v>
      </c>
      <c r="H84" s="117">
        <v>0</v>
      </c>
      <c r="I84" s="117">
        <v>23.41667</v>
      </c>
      <c r="J84" s="117">
        <v>326583.37937918247</v>
      </c>
      <c r="K84" s="117">
        <v>326583.37937918247</v>
      </c>
      <c r="L84" s="117">
        <v>0</v>
      </c>
      <c r="M84" s="117">
        <v>0</v>
      </c>
      <c r="N84" s="117">
        <v>0</v>
      </c>
      <c r="O84" s="117">
        <v>0</v>
      </c>
      <c r="P84" s="117">
        <v>0</v>
      </c>
      <c r="Q84" s="117">
        <v>0</v>
      </c>
      <c r="R84" s="117">
        <v>0</v>
      </c>
      <c r="S84" s="117">
        <v>1</v>
      </c>
      <c r="T84" s="117">
        <v>0</v>
      </c>
      <c r="U84" s="117">
        <v>0</v>
      </c>
      <c r="V84" s="117">
        <v>0</v>
      </c>
      <c r="W84" s="117">
        <v>0</v>
      </c>
      <c r="X84" s="117">
        <v>0</v>
      </c>
      <c r="Y84" s="117">
        <v>0</v>
      </c>
      <c r="Z84" s="117">
        <v>0</v>
      </c>
      <c r="AA84" s="117">
        <v>0</v>
      </c>
      <c r="AB84" s="117">
        <v>0</v>
      </c>
      <c r="AC84" s="117">
        <v>0</v>
      </c>
      <c r="AD84" s="117">
        <v>0</v>
      </c>
      <c r="AE84" s="117">
        <v>0</v>
      </c>
      <c r="AF84" s="117">
        <v>1</v>
      </c>
      <c r="AG84" s="117">
        <v>1</v>
      </c>
      <c r="AH84" s="117">
        <v>0</v>
      </c>
      <c r="AI84" s="117">
        <v>0</v>
      </c>
      <c r="AJ84" s="117">
        <v>0</v>
      </c>
      <c r="AK84" s="117">
        <v>0</v>
      </c>
      <c r="AL84" s="117">
        <v>0</v>
      </c>
      <c r="AM84" s="117">
        <v>0</v>
      </c>
      <c r="AN84" s="117">
        <v>0</v>
      </c>
      <c r="AO84" s="117">
        <v>0</v>
      </c>
      <c r="AP84" s="117">
        <v>0</v>
      </c>
      <c r="AQ84" s="117">
        <v>1</v>
      </c>
      <c r="AR84" s="117">
        <v>0</v>
      </c>
      <c r="AS84" s="117">
        <v>326583.37937918247</v>
      </c>
    </row>
    <row r="85" spans="1:45" x14ac:dyDescent="0.45">
      <c r="A85" s="117" t="s">
        <v>424</v>
      </c>
      <c r="B85" s="118">
        <v>43092</v>
      </c>
      <c r="C85" s="117">
        <v>2018</v>
      </c>
      <c r="D85" s="117">
        <v>12</v>
      </c>
      <c r="E85" s="117">
        <v>7</v>
      </c>
      <c r="F85" s="117" t="s">
        <v>340</v>
      </c>
      <c r="G85" s="117" t="s">
        <v>336</v>
      </c>
      <c r="H85" s="117">
        <v>0</v>
      </c>
      <c r="I85" s="117">
        <v>17.58333</v>
      </c>
      <c r="J85" s="117">
        <v>331691.96271251584</v>
      </c>
      <c r="K85" s="117">
        <v>331691.96271251584</v>
      </c>
      <c r="L85" s="117">
        <v>0</v>
      </c>
      <c r="M85" s="117">
        <v>0</v>
      </c>
      <c r="N85" s="117">
        <v>0</v>
      </c>
      <c r="O85" s="117">
        <v>0</v>
      </c>
      <c r="P85" s="117">
        <v>0</v>
      </c>
      <c r="Q85" s="117">
        <v>0</v>
      </c>
      <c r="R85" s="117">
        <v>0</v>
      </c>
      <c r="S85" s="117">
        <v>0</v>
      </c>
      <c r="T85" s="117">
        <v>1</v>
      </c>
      <c r="U85" s="117">
        <v>0</v>
      </c>
      <c r="V85" s="117">
        <v>0</v>
      </c>
      <c r="W85" s="117">
        <v>0</v>
      </c>
      <c r="X85" s="117">
        <v>0</v>
      </c>
      <c r="Y85" s="117">
        <v>0</v>
      </c>
      <c r="Z85" s="117">
        <v>0</v>
      </c>
      <c r="AA85" s="117">
        <v>0</v>
      </c>
      <c r="AB85" s="117">
        <v>0</v>
      </c>
      <c r="AC85" s="117">
        <v>0</v>
      </c>
      <c r="AD85" s="117">
        <v>0</v>
      </c>
      <c r="AE85" s="117">
        <v>0</v>
      </c>
      <c r="AF85" s="117">
        <v>1</v>
      </c>
      <c r="AG85" s="117">
        <v>1</v>
      </c>
      <c r="AH85" s="117">
        <v>0</v>
      </c>
      <c r="AI85" s="117">
        <v>0</v>
      </c>
      <c r="AJ85" s="117">
        <v>0</v>
      </c>
      <c r="AK85" s="117">
        <v>0</v>
      </c>
      <c r="AL85" s="117">
        <v>0</v>
      </c>
      <c r="AM85" s="117">
        <v>0</v>
      </c>
      <c r="AN85" s="117">
        <v>0</v>
      </c>
      <c r="AO85" s="117">
        <v>0</v>
      </c>
      <c r="AP85" s="117">
        <v>0</v>
      </c>
      <c r="AQ85" s="117">
        <v>1</v>
      </c>
      <c r="AR85" s="117">
        <v>0</v>
      </c>
      <c r="AS85" s="117">
        <v>331691.96271251584</v>
      </c>
    </row>
    <row r="86" spans="1:45" x14ac:dyDescent="0.45">
      <c r="A86" s="117" t="s">
        <v>425</v>
      </c>
      <c r="B86" s="118">
        <v>43093</v>
      </c>
      <c r="C86" s="117">
        <v>2018</v>
      </c>
      <c r="D86" s="117">
        <v>12</v>
      </c>
      <c r="E86" s="117">
        <v>1</v>
      </c>
      <c r="F86" s="117" t="s">
        <v>340</v>
      </c>
      <c r="G86" s="117" t="s">
        <v>336</v>
      </c>
      <c r="H86" s="117">
        <v>0</v>
      </c>
      <c r="I86" s="117">
        <v>13.16667</v>
      </c>
      <c r="J86" s="117">
        <v>358581.21271251584</v>
      </c>
      <c r="K86" s="117">
        <v>358581.21271251584</v>
      </c>
      <c r="L86" s="117">
        <v>0</v>
      </c>
      <c r="M86" s="117">
        <v>0</v>
      </c>
      <c r="N86" s="117">
        <v>1</v>
      </c>
      <c r="O86" s="117">
        <v>0</v>
      </c>
      <c r="P86" s="117">
        <v>0</v>
      </c>
      <c r="Q86" s="117">
        <v>0</v>
      </c>
      <c r="R86" s="117">
        <v>0</v>
      </c>
      <c r="S86" s="117">
        <v>0</v>
      </c>
      <c r="T86" s="117">
        <v>0</v>
      </c>
      <c r="U86" s="117">
        <v>0</v>
      </c>
      <c r="V86" s="117">
        <v>0</v>
      </c>
      <c r="W86" s="117">
        <v>0</v>
      </c>
      <c r="X86" s="117">
        <v>0</v>
      </c>
      <c r="Y86" s="117">
        <v>0</v>
      </c>
      <c r="Z86" s="117">
        <v>0</v>
      </c>
      <c r="AA86" s="117">
        <v>0</v>
      </c>
      <c r="AB86" s="117">
        <v>0</v>
      </c>
      <c r="AC86" s="117">
        <v>0</v>
      </c>
      <c r="AD86" s="117">
        <v>0</v>
      </c>
      <c r="AE86" s="117">
        <v>0</v>
      </c>
      <c r="AF86" s="117">
        <v>1</v>
      </c>
      <c r="AG86" s="117">
        <v>1</v>
      </c>
      <c r="AH86" s="117">
        <v>0</v>
      </c>
      <c r="AI86" s="117">
        <v>0</v>
      </c>
      <c r="AJ86" s="117">
        <v>0</v>
      </c>
      <c r="AK86" s="117">
        <v>0</v>
      </c>
      <c r="AL86" s="117">
        <v>0</v>
      </c>
      <c r="AM86" s="117">
        <v>0</v>
      </c>
      <c r="AN86" s="117">
        <v>0</v>
      </c>
      <c r="AO86" s="117">
        <v>0</v>
      </c>
      <c r="AP86" s="117">
        <v>0</v>
      </c>
      <c r="AQ86" s="117">
        <v>1</v>
      </c>
      <c r="AR86" s="117">
        <v>0</v>
      </c>
      <c r="AS86" s="117">
        <v>358581.21271251584</v>
      </c>
    </row>
    <row r="87" spans="1:45" x14ac:dyDescent="0.45">
      <c r="A87" s="117" t="s">
        <v>426</v>
      </c>
      <c r="B87" s="118">
        <v>43094</v>
      </c>
      <c r="C87" s="117">
        <v>2018</v>
      </c>
      <c r="D87" s="117">
        <v>12</v>
      </c>
      <c r="E87" s="117">
        <v>2</v>
      </c>
      <c r="F87" s="117" t="s">
        <v>340</v>
      </c>
      <c r="G87" s="117" t="s">
        <v>316</v>
      </c>
      <c r="H87" s="117">
        <v>0</v>
      </c>
      <c r="I87" s="117">
        <v>16.875</v>
      </c>
      <c r="J87" s="117">
        <v>318400.33771251584</v>
      </c>
      <c r="K87" s="117">
        <v>318400.33771251584</v>
      </c>
      <c r="L87" s="117">
        <v>0</v>
      </c>
      <c r="M87" s="117">
        <v>0</v>
      </c>
      <c r="N87" s="117">
        <v>0</v>
      </c>
      <c r="O87" s="117">
        <v>1</v>
      </c>
      <c r="P87" s="117">
        <v>0</v>
      </c>
      <c r="Q87" s="117">
        <v>0</v>
      </c>
      <c r="R87" s="117">
        <v>0</v>
      </c>
      <c r="S87" s="117">
        <v>0</v>
      </c>
      <c r="T87" s="117">
        <v>0</v>
      </c>
      <c r="U87" s="117">
        <v>0</v>
      </c>
      <c r="V87" s="117">
        <v>0</v>
      </c>
      <c r="W87" s="117">
        <v>0</v>
      </c>
      <c r="X87" s="117">
        <v>0</v>
      </c>
      <c r="Y87" s="117">
        <v>0</v>
      </c>
      <c r="Z87" s="117">
        <v>0</v>
      </c>
      <c r="AA87" s="117">
        <v>0</v>
      </c>
      <c r="AB87" s="117">
        <v>0</v>
      </c>
      <c r="AC87" s="117">
        <v>0</v>
      </c>
      <c r="AD87" s="117">
        <v>0</v>
      </c>
      <c r="AE87" s="117">
        <v>0</v>
      </c>
      <c r="AF87" s="117">
        <v>1</v>
      </c>
      <c r="AG87" s="117">
        <v>1</v>
      </c>
      <c r="AH87" s="117">
        <v>0</v>
      </c>
      <c r="AI87" s="117">
        <v>0</v>
      </c>
      <c r="AJ87" s="117">
        <v>0</v>
      </c>
      <c r="AK87" s="117">
        <v>0</v>
      </c>
      <c r="AL87" s="117">
        <v>1</v>
      </c>
      <c r="AM87" s="117">
        <v>0</v>
      </c>
      <c r="AN87" s="117">
        <v>0</v>
      </c>
      <c r="AO87" s="117">
        <v>0</v>
      </c>
      <c r="AP87" s="117">
        <v>0</v>
      </c>
      <c r="AQ87" s="117">
        <v>0</v>
      </c>
      <c r="AR87" s="117">
        <v>0</v>
      </c>
      <c r="AS87" s="117">
        <v>318400.33771251584</v>
      </c>
    </row>
    <row r="88" spans="1:45" x14ac:dyDescent="0.45">
      <c r="A88" s="117" t="s">
        <v>427</v>
      </c>
      <c r="B88" s="118">
        <v>43095</v>
      </c>
      <c r="C88" s="117">
        <v>2018</v>
      </c>
      <c r="D88" s="117">
        <v>12</v>
      </c>
      <c r="E88" s="117">
        <v>3</v>
      </c>
      <c r="F88" s="117" t="s">
        <v>342</v>
      </c>
      <c r="G88" s="117" t="s">
        <v>336</v>
      </c>
      <c r="H88" s="117">
        <v>0</v>
      </c>
      <c r="I88" s="117">
        <v>11.33333</v>
      </c>
      <c r="J88" s="117">
        <v>330500.62937918247</v>
      </c>
      <c r="K88" s="117">
        <v>330500.62937918247</v>
      </c>
      <c r="L88" s="117">
        <v>0</v>
      </c>
      <c r="M88" s="117">
        <v>0</v>
      </c>
      <c r="N88" s="117">
        <v>0</v>
      </c>
      <c r="O88" s="117">
        <v>0</v>
      </c>
      <c r="P88" s="117">
        <v>1</v>
      </c>
      <c r="Q88" s="117">
        <v>0</v>
      </c>
      <c r="R88" s="117">
        <v>0</v>
      </c>
      <c r="S88" s="117">
        <v>0</v>
      </c>
      <c r="T88" s="117">
        <v>0</v>
      </c>
      <c r="U88" s="117">
        <v>0</v>
      </c>
      <c r="V88" s="117">
        <v>0</v>
      </c>
      <c r="W88" s="117">
        <v>0</v>
      </c>
      <c r="X88" s="117">
        <v>0</v>
      </c>
      <c r="Y88" s="117">
        <v>0</v>
      </c>
      <c r="Z88" s="117">
        <v>0</v>
      </c>
      <c r="AA88" s="117">
        <v>0</v>
      </c>
      <c r="AB88" s="117">
        <v>0</v>
      </c>
      <c r="AC88" s="117">
        <v>0</v>
      </c>
      <c r="AD88" s="117">
        <v>0</v>
      </c>
      <c r="AE88" s="117">
        <v>0</v>
      </c>
      <c r="AF88" s="117">
        <v>1</v>
      </c>
      <c r="AG88" s="117">
        <v>1</v>
      </c>
      <c r="AH88" s="117">
        <v>0</v>
      </c>
      <c r="AI88" s="117">
        <v>0</v>
      </c>
      <c r="AJ88" s="117">
        <v>0</v>
      </c>
      <c r="AK88" s="117">
        <v>0</v>
      </c>
      <c r="AL88" s="117">
        <v>0</v>
      </c>
      <c r="AM88" s="117">
        <v>0</v>
      </c>
      <c r="AN88" s="117">
        <v>0</v>
      </c>
      <c r="AO88" s="117">
        <v>0</v>
      </c>
      <c r="AP88" s="117">
        <v>0</v>
      </c>
      <c r="AQ88" s="117">
        <v>1</v>
      </c>
      <c r="AR88" s="117">
        <v>0</v>
      </c>
      <c r="AS88" s="117">
        <v>330500.62937918247</v>
      </c>
    </row>
    <row r="89" spans="1:45" x14ac:dyDescent="0.45">
      <c r="A89" s="117" t="s">
        <v>428</v>
      </c>
      <c r="B89" s="118">
        <v>43096</v>
      </c>
      <c r="C89" s="117">
        <v>2018</v>
      </c>
      <c r="D89" s="117">
        <v>12</v>
      </c>
      <c r="E89" s="117">
        <v>4</v>
      </c>
      <c r="F89" s="117" t="s">
        <v>342</v>
      </c>
      <c r="G89" s="117" t="s">
        <v>336</v>
      </c>
      <c r="H89" s="117">
        <v>0</v>
      </c>
      <c r="I89" s="117">
        <v>17.25</v>
      </c>
      <c r="J89" s="117">
        <v>337535.75437918247</v>
      </c>
      <c r="K89" s="117">
        <v>337535.75437918247</v>
      </c>
      <c r="L89" s="117">
        <v>0</v>
      </c>
      <c r="M89" s="117">
        <v>0</v>
      </c>
      <c r="N89" s="117">
        <v>0</v>
      </c>
      <c r="O89" s="117">
        <v>0</v>
      </c>
      <c r="P89" s="117">
        <v>0</v>
      </c>
      <c r="Q89" s="117">
        <v>1</v>
      </c>
      <c r="R89" s="117">
        <v>0</v>
      </c>
      <c r="S89" s="117">
        <v>0</v>
      </c>
      <c r="T89" s="117">
        <v>0</v>
      </c>
      <c r="U89" s="117">
        <v>0</v>
      </c>
      <c r="V89" s="117">
        <v>0</v>
      </c>
      <c r="W89" s="117">
        <v>0</v>
      </c>
      <c r="X89" s="117">
        <v>0</v>
      </c>
      <c r="Y89" s="117">
        <v>0</v>
      </c>
      <c r="Z89" s="117">
        <v>0</v>
      </c>
      <c r="AA89" s="117">
        <v>0</v>
      </c>
      <c r="AB89" s="117">
        <v>0</v>
      </c>
      <c r="AC89" s="117">
        <v>0</v>
      </c>
      <c r="AD89" s="117">
        <v>0</v>
      </c>
      <c r="AE89" s="117">
        <v>0</v>
      </c>
      <c r="AF89" s="117">
        <v>1</v>
      </c>
      <c r="AG89" s="117">
        <v>1</v>
      </c>
      <c r="AH89" s="117">
        <v>0</v>
      </c>
      <c r="AI89" s="117">
        <v>0</v>
      </c>
      <c r="AJ89" s="117">
        <v>0</v>
      </c>
      <c r="AK89" s="117">
        <v>0</v>
      </c>
      <c r="AL89" s="117">
        <v>0</v>
      </c>
      <c r="AM89" s="117">
        <v>0</v>
      </c>
      <c r="AN89" s="117">
        <v>0</v>
      </c>
      <c r="AO89" s="117">
        <v>0</v>
      </c>
      <c r="AP89" s="117">
        <v>0</v>
      </c>
      <c r="AQ89" s="117">
        <v>1</v>
      </c>
      <c r="AR89" s="117">
        <v>0</v>
      </c>
      <c r="AS89" s="117">
        <v>337535.75437918247</v>
      </c>
    </row>
    <row r="90" spans="1:45" x14ac:dyDescent="0.45">
      <c r="A90" s="117" t="s">
        <v>429</v>
      </c>
      <c r="B90" s="118">
        <v>43097</v>
      </c>
      <c r="C90" s="117">
        <v>2018</v>
      </c>
      <c r="D90" s="117">
        <v>12</v>
      </c>
      <c r="E90" s="117">
        <v>5</v>
      </c>
      <c r="F90" s="117" t="s">
        <v>342</v>
      </c>
      <c r="G90" s="117" t="s">
        <v>336</v>
      </c>
      <c r="H90" s="117">
        <v>0</v>
      </c>
      <c r="I90" s="117">
        <v>20.16667</v>
      </c>
      <c r="J90" s="117">
        <v>332847.58771251584</v>
      </c>
      <c r="K90" s="117">
        <v>332847.58771251584</v>
      </c>
      <c r="L90" s="117">
        <v>0</v>
      </c>
      <c r="M90" s="117">
        <v>0</v>
      </c>
      <c r="N90" s="117">
        <v>0</v>
      </c>
      <c r="O90" s="117">
        <v>0</v>
      </c>
      <c r="P90" s="117">
        <v>0</v>
      </c>
      <c r="Q90" s="117">
        <v>0</v>
      </c>
      <c r="R90" s="117">
        <v>1</v>
      </c>
      <c r="S90" s="117">
        <v>0</v>
      </c>
      <c r="T90" s="117">
        <v>0</v>
      </c>
      <c r="U90" s="117">
        <v>0</v>
      </c>
      <c r="V90" s="117">
        <v>0</v>
      </c>
      <c r="W90" s="117">
        <v>0</v>
      </c>
      <c r="X90" s="117">
        <v>0</v>
      </c>
      <c r="Y90" s="117">
        <v>0</v>
      </c>
      <c r="Z90" s="117">
        <v>0</v>
      </c>
      <c r="AA90" s="117">
        <v>0</v>
      </c>
      <c r="AB90" s="117">
        <v>0</v>
      </c>
      <c r="AC90" s="117">
        <v>0</v>
      </c>
      <c r="AD90" s="117">
        <v>0</v>
      </c>
      <c r="AE90" s="117">
        <v>0</v>
      </c>
      <c r="AF90" s="117">
        <v>1</v>
      </c>
      <c r="AG90" s="117">
        <v>1</v>
      </c>
      <c r="AH90" s="117">
        <v>0</v>
      </c>
      <c r="AI90" s="117">
        <v>0</v>
      </c>
      <c r="AJ90" s="117">
        <v>0</v>
      </c>
      <c r="AK90" s="117">
        <v>0</v>
      </c>
      <c r="AL90" s="117">
        <v>0</v>
      </c>
      <c r="AM90" s="117">
        <v>0</v>
      </c>
      <c r="AN90" s="117">
        <v>0</v>
      </c>
      <c r="AO90" s="117">
        <v>0</v>
      </c>
      <c r="AP90" s="117">
        <v>0</v>
      </c>
      <c r="AQ90" s="117">
        <v>1</v>
      </c>
      <c r="AR90" s="117">
        <v>0</v>
      </c>
      <c r="AS90" s="117">
        <v>332847.58771251584</v>
      </c>
    </row>
    <row r="91" spans="1:45" x14ac:dyDescent="0.45">
      <c r="A91" s="117" t="s">
        <v>430</v>
      </c>
      <c r="B91" s="118">
        <v>43098</v>
      </c>
      <c r="C91" s="117">
        <v>2018</v>
      </c>
      <c r="D91" s="117">
        <v>12</v>
      </c>
      <c r="E91" s="117">
        <v>6</v>
      </c>
      <c r="F91" s="117" t="s">
        <v>342</v>
      </c>
      <c r="G91" s="117" t="s">
        <v>336</v>
      </c>
      <c r="H91" s="117">
        <v>0</v>
      </c>
      <c r="I91" s="117">
        <v>25.125</v>
      </c>
      <c r="J91" s="117">
        <v>309301.42104584922</v>
      </c>
      <c r="K91" s="117">
        <v>309301.42104584922</v>
      </c>
      <c r="L91" s="117">
        <v>0</v>
      </c>
      <c r="M91" s="117">
        <v>0</v>
      </c>
      <c r="N91" s="117">
        <v>0</v>
      </c>
      <c r="O91" s="117">
        <v>0</v>
      </c>
      <c r="P91" s="117">
        <v>0</v>
      </c>
      <c r="Q91" s="117">
        <v>0</v>
      </c>
      <c r="R91" s="117">
        <v>0</v>
      </c>
      <c r="S91" s="117">
        <v>1</v>
      </c>
      <c r="T91" s="117">
        <v>0</v>
      </c>
      <c r="U91" s="117">
        <v>0</v>
      </c>
      <c r="V91" s="117">
        <v>0</v>
      </c>
      <c r="W91" s="117">
        <v>0</v>
      </c>
      <c r="X91" s="117">
        <v>0</v>
      </c>
      <c r="Y91" s="117">
        <v>0</v>
      </c>
      <c r="Z91" s="117">
        <v>0</v>
      </c>
      <c r="AA91" s="117">
        <v>0</v>
      </c>
      <c r="AB91" s="117">
        <v>0</v>
      </c>
      <c r="AC91" s="117">
        <v>0</v>
      </c>
      <c r="AD91" s="117">
        <v>0</v>
      </c>
      <c r="AE91" s="117">
        <v>0</v>
      </c>
      <c r="AF91" s="117">
        <v>1</v>
      </c>
      <c r="AG91" s="117">
        <v>1</v>
      </c>
      <c r="AH91" s="117">
        <v>0</v>
      </c>
      <c r="AI91" s="117">
        <v>0</v>
      </c>
      <c r="AJ91" s="117">
        <v>0</v>
      </c>
      <c r="AK91" s="117">
        <v>0</v>
      </c>
      <c r="AL91" s="117">
        <v>0</v>
      </c>
      <c r="AM91" s="117">
        <v>0</v>
      </c>
      <c r="AN91" s="117">
        <v>0</v>
      </c>
      <c r="AO91" s="117">
        <v>0</v>
      </c>
      <c r="AP91" s="117">
        <v>0</v>
      </c>
      <c r="AQ91" s="117">
        <v>1</v>
      </c>
      <c r="AR91" s="117">
        <v>0</v>
      </c>
      <c r="AS91" s="117">
        <v>309301.42104584922</v>
      </c>
    </row>
    <row r="92" spans="1:45" x14ac:dyDescent="0.45">
      <c r="A92" s="117" t="s">
        <v>431</v>
      </c>
      <c r="B92" s="118">
        <v>43099</v>
      </c>
      <c r="C92" s="117">
        <v>2018</v>
      </c>
      <c r="D92" s="117">
        <v>12</v>
      </c>
      <c r="E92" s="117">
        <v>7</v>
      </c>
      <c r="F92" s="117" t="s">
        <v>340</v>
      </c>
      <c r="G92" s="117" t="s">
        <v>336</v>
      </c>
      <c r="H92" s="117">
        <v>0</v>
      </c>
      <c r="I92" s="117">
        <v>24.66667</v>
      </c>
      <c r="J92" s="117">
        <v>274899.96271251584</v>
      </c>
      <c r="K92" s="117">
        <v>274899.96271251584</v>
      </c>
      <c r="L92" s="117">
        <v>0</v>
      </c>
      <c r="M92" s="117">
        <v>0</v>
      </c>
      <c r="N92" s="117">
        <v>0</v>
      </c>
      <c r="O92" s="117">
        <v>0</v>
      </c>
      <c r="P92" s="117">
        <v>0</v>
      </c>
      <c r="Q92" s="117">
        <v>0</v>
      </c>
      <c r="R92" s="117">
        <v>0</v>
      </c>
      <c r="S92" s="117">
        <v>0</v>
      </c>
      <c r="T92" s="117">
        <v>1</v>
      </c>
      <c r="U92" s="117">
        <v>0</v>
      </c>
      <c r="V92" s="117">
        <v>0</v>
      </c>
      <c r="W92" s="117">
        <v>0</v>
      </c>
      <c r="X92" s="117">
        <v>0</v>
      </c>
      <c r="Y92" s="117">
        <v>0</v>
      </c>
      <c r="Z92" s="117">
        <v>0</v>
      </c>
      <c r="AA92" s="117">
        <v>0</v>
      </c>
      <c r="AB92" s="117">
        <v>0</v>
      </c>
      <c r="AC92" s="117">
        <v>0</v>
      </c>
      <c r="AD92" s="117">
        <v>0</v>
      </c>
      <c r="AE92" s="117">
        <v>0</v>
      </c>
      <c r="AF92" s="117">
        <v>1</v>
      </c>
      <c r="AG92" s="117">
        <v>1</v>
      </c>
      <c r="AH92" s="117">
        <v>0</v>
      </c>
      <c r="AI92" s="117">
        <v>0</v>
      </c>
      <c r="AJ92" s="117">
        <v>0</v>
      </c>
      <c r="AK92" s="117">
        <v>0</v>
      </c>
      <c r="AL92" s="117">
        <v>0</v>
      </c>
      <c r="AM92" s="117">
        <v>0</v>
      </c>
      <c r="AN92" s="117">
        <v>0</v>
      </c>
      <c r="AO92" s="117">
        <v>0</v>
      </c>
      <c r="AP92" s="117">
        <v>0</v>
      </c>
      <c r="AQ92" s="117">
        <v>1</v>
      </c>
      <c r="AR92" s="117">
        <v>0</v>
      </c>
      <c r="AS92" s="117">
        <v>274899.96271251584</v>
      </c>
    </row>
    <row r="93" spans="1:45" x14ac:dyDescent="0.45">
      <c r="A93" s="117" t="s">
        <v>432</v>
      </c>
      <c r="B93" s="118">
        <v>43100</v>
      </c>
      <c r="C93" s="117">
        <v>2018</v>
      </c>
      <c r="D93" s="117">
        <v>12</v>
      </c>
      <c r="E93" s="117">
        <v>1</v>
      </c>
      <c r="F93" s="117" t="s">
        <v>340</v>
      </c>
      <c r="G93" s="117" t="s">
        <v>336</v>
      </c>
      <c r="H93" s="117">
        <v>0</v>
      </c>
      <c r="I93" s="117">
        <v>19.79167</v>
      </c>
      <c r="J93" s="117">
        <v>294071.49074458255</v>
      </c>
      <c r="K93" s="117">
        <v>294071.49074458255</v>
      </c>
      <c r="L93" s="117">
        <v>0</v>
      </c>
      <c r="M93" s="117">
        <v>0</v>
      </c>
      <c r="N93" s="117">
        <v>1</v>
      </c>
      <c r="O93" s="117">
        <v>0</v>
      </c>
      <c r="P93" s="117">
        <v>0</v>
      </c>
      <c r="Q93" s="117">
        <v>0</v>
      </c>
      <c r="R93" s="117">
        <v>0</v>
      </c>
      <c r="S93" s="117">
        <v>0</v>
      </c>
      <c r="T93" s="117">
        <v>0</v>
      </c>
      <c r="U93" s="117">
        <v>0</v>
      </c>
      <c r="V93" s="117">
        <v>0</v>
      </c>
      <c r="W93" s="117">
        <v>0</v>
      </c>
      <c r="X93" s="117">
        <v>0</v>
      </c>
      <c r="Y93" s="117">
        <v>0</v>
      </c>
      <c r="Z93" s="117">
        <v>0</v>
      </c>
      <c r="AA93" s="117">
        <v>0</v>
      </c>
      <c r="AB93" s="117">
        <v>0</v>
      </c>
      <c r="AC93" s="117">
        <v>0</v>
      </c>
      <c r="AD93" s="117">
        <v>0</v>
      </c>
      <c r="AE93" s="117">
        <v>0</v>
      </c>
      <c r="AF93" s="117">
        <v>1</v>
      </c>
      <c r="AG93" s="117">
        <v>1</v>
      </c>
      <c r="AH93" s="117">
        <v>0</v>
      </c>
      <c r="AI93" s="117">
        <v>0</v>
      </c>
      <c r="AJ93" s="117">
        <v>0</v>
      </c>
      <c r="AK93" s="117">
        <v>0</v>
      </c>
      <c r="AL93" s="117">
        <v>0</v>
      </c>
      <c r="AM93" s="117">
        <v>0</v>
      </c>
      <c r="AN93" s="117">
        <v>0</v>
      </c>
      <c r="AO93" s="117">
        <v>0</v>
      </c>
      <c r="AP93" s="117">
        <v>0</v>
      </c>
      <c r="AQ93" s="117">
        <v>1</v>
      </c>
      <c r="AR93" s="117">
        <v>0</v>
      </c>
      <c r="AS93" s="117">
        <v>294071.49074458255</v>
      </c>
    </row>
    <row r="94" spans="1:45" x14ac:dyDescent="0.45">
      <c r="A94" s="117" t="s">
        <v>433</v>
      </c>
      <c r="B94" s="118">
        <v>43101</v>
      </c>
      <c r="C94" s="117">
        <v>2018</v>
      </c>
      <c r="D94" s="117">
        <v>1</v>
      </c>
      <c r="E94" s="117">
        <v>2</v>
      </c>
      <c r="F94" s="117" t="s">
        <v>340</v>
      </c>
      <c r="G94" s="117" t="s">
        <v>335</v>
      </c>
      <c r="H94" s="117">
        <v>0</v>
      </c>
      <c r="I94" s="117">
        <v>21.176469999999998</v>
      </c>
      <c r="J94" s="117">
        <v>302030.40741124918</v>
      </c>
      <c r="K94" s="117">
        <v>302030.40741124918</v>
      </c>
      <c r="L94" s="117">
        <v>0</v>
      </c>
      <c r="M94" s="117">
        <v>0</v>
      </c>
      <c r="N94" s="117">
        <v>0</v>
      </c>
      <c r="O94" s="117">
        <v>1</v>
      </c>
      <c r="P94" s="117">
        <v>0</v>
      </c>
      <c r="Q94" s="117">
        <v>0</v>
      </c>
      <c r="R94" s="117">
        <v>0</v>
      </c>
      <c r="S94" s="117">
        <v>0</v>
      </c>
      <c r="T94" s="117">
        <v>0</v>
      </c>
      <c r="U94" s="117">
        <v>1</v>
      </c>
      <c r="V94" s="117">
        <v>0</v>
      </c>
      <c r="W94" s="117">
        <v>0</v>
      </c>
      <c r="X94" s="117">
        <v>0</v>
      </c>
      <c r="Y94" s="117">
        <v>0</v>
      </c>
      <c r="Z94" s="117">
        <v>0</v>
      </c>
      <c r="AA94" s="117">
        <v>0</v>
      </c>
      <c r="AB94" s="117">
        <v>0</v>
      </c>
      <c r="AC94" s="117">
        <v>0</v>
      </c>
      <c r="AD94" s="117">
        <v>0</v>
      </c>
      <c r="AE94" s="117">
        <v>0</v>
      </c>
      <c r="AF94" s="117">
        <v>0</v>
      </c>
      <c r="AG94" s="117">
        <v>1</v>
      </c>
      <c r="AH94" s="117">
        <v>0</v>
      </c>
      <c r="AI94" s="117">
        <v>0</v>
      </c>
      <c r="AJ94" s="117">
        <v>0</v>
      </c>
      <c r="AK94" s="117">
        <v>0</v>
      </c>
      <c r="AL94" s="117">
        <v>0</v>
      </c>
      <c r="AM94" s="117">
        <v>0</v>
      </c>
      <c r="AN94" s="117">
        <v>0</v>
      </c>
      <c r="AO94" s="117">
        <v>0</v>
      </c>
      <c r="AP94" s="117">
        <v>1</v>
      </c>
      <c r="AQ94" s="117">
        <v>0</v>
      </c>
      <c r="AR94" s="117">
        <v>0</v>
      </c>
      <c r="AS94" s="117">
        <v>302030.40741124918</v>
      </c>
    </row>
    <row r="95" spans="1:45" x14ac:dyDescent="0.45">
      <c r="A95" s="117" t="s">
        <v>434</v>
      </c>
      <c r="B95" s="118">
        <v>43102</v>
      </c>
      <c r="C95" s="117">
        <v>2018</v>
      </c>
      <c r="D95" s="117">
        <v>1</v>
      </c>
      <c r="E95" s="117">
        <v>3</v>
      </c>
      <c r="F95" s="117" t="s">
        <v>342</v>
      </c>
      <c r="G95" s="117" t="s">
        <v>336</v>
      </c>
      <c r="H95" s="117">
        <v>0</v>
      </c>
      <c r="I95" s="117">
        <v>16.625</v>
      </c>
      <c r="J95" s="117">
        <v>325331.44907791592</v>
      </c>
      <c r="K95" s="117">
        <v>325331.44907791592</v>
      </c>
      <c r="L95" s="117">
        <v>0</v>
      </c>
      <c r="M95" s="117">
        <v>0</v>
      </c>
      <c r="N95" s="117">
        <v>0</v>
      </c>
      <c r="O95" s="117">
        <v>0</v>
      </c>
      <c r="P95" s="117">
        <v>1</v>
      </c>
      <c r="Q95" s="117">
        <v>0</v>
      </c>
      <c r="R95" s="117">
        <v>0</v>
      </c>
      <c r="S95" s="117">
        <v>0</v>
      </c>
      <c r="T95" s="117">
        <v>0</v>
      </c>
      <c r="U95" s="117">
        <v>1</v>
      </c>
      <c r="V95" s="117">
        <v>0</v>
      </c>
      <c r="W95" s="117">
        <v>0</v>
      </c>
      <c r="X95" s="117">
        <v>0</v>
      </c>
      <c r="Y95" s="117">
        <v>0</v>
      </c>
      <c r="Z95" s="117">
        <v>0</v>
      </c>
      <c r="AA95" s="117">
        <v>0</v>
      </c>
      <c r="AB95" s="117">
        <v>0</v>
      </c>
      <c r="AC95" s="117">
        <v>0</v>
      </c>
      <c r="AD95" s="117">
        <v>0</v>
      </c>
      <c r="AE95" s="117">
        <v>0</v>
      </c>
      <c r="AF95" s="117">
        <v>0</v>
      </c>
      <c r="AG95" s="117">
        <v>1</v>
      </c>
      <c r="AH95" s="117">
        <v>0</v>
      </c>
      <c r="AI95" s="117">
        <v>0</v>
      </c>
      <c r="AJ95" s="117">
        <v>0</v>
      </c>
      <c r="AK95" s="117">
        <v>0</v>
      </c>
      <c r="AL95" s="117">
        <v>0</v>
      </c>
      <c r="AM95" s="117">
        <v>0</v>
      </c>
      <c r="AN95" s="117">
        <v>0</v>
      </c>
      <c r="AO95" s="117">
        <v>0</v>
      </c>
      <c r="AP95" s="117">
        <v>0</v>
      </c>
      <c r="AQ95" s="117">
        <v>1</v>
      </c>
      <c r="AR95" s="117">
        <v>0</v>
      </c>
      <c r="AS95" s="117">
        <v>325331.44907791592</v>
      </c>
    </row>
    <row r="96" spans="1:45" x14ac:dyDescent="0.45">
      <c r="A96" s="117" t="s">
        <v>435</v>
      </c>
      <c r="B96" s="118">
        <v>43103</v>
      </c>
      <c r="C96" s="117">
        <v>2018</v>
      </c>
      <c r="D96" s="117">
        <v>1</v>
      </c>
      <c r="E96" s="117">
        <v>4</v>
      </c>
      <c r="F96" s="117" t="s">
        <v>342</v>
      </c>
      <c r="G96" s="117" t="s">
        <v>336</v>
      </c>
      <c r="H96" s="117">
        <v>0</v>
      </c>
      <c r="I96" s="117">
        <v>16.75</v>
      </c>
      <c r="J96" s="117">
        <v>321827.28241124918</v>
      </c>
      <c r="K96" s="117">
        <v>321827.28241124918</v>
      </c>
      <c r="L96" s="117">
        <v>0</v>
      </c>
      <c r="M96" s="117">
        <v>0</v>
      </c>
      <c r="N96" s="117">
        <v>0</v>
      </c>
      <c r="O96" s="117">
        <v>0</v>
      </c>
      <c r="P96" s="117">
        <v>0</v>
      </c>
      <c r="Q96" s="117">
        <v>1</v>
      </c>
      <c r="R96" s="117">
        <v>0</v>
      </c>
      <c r="S96" s="117">
        <v>0</v>
      </c>
      <c r="T96" s="117">
        <v>0</v>
      </c>
      <c r="U96" s="117">
        <v>1</v>
      </c>
      <c r="V96" s="117">
        <v>0</v>
      </c>
      <c r="W96" s="117">
        <v>0</v>
      </c>
      <c r="X96" s="117">
        <v>0</v>
      </c>
      <c r="Y96" s="117">
        <v>0</v>
      </c>
      <c r="Z96" s="117">
        <v>0</v>
      </c>
      <c r="AA96" s="117">
        <v>0</v>
      </c>
      <c r="AB96" s="117">
        <v>0</v>
      </c>
      <c r="AC96" s="117">
        <v>0</v>
      </c>
      <c r="AD96" s="117">
        <v>0</v>
      </c>
      <c r="AE96" s="117">
        <v>0</v>
      </c>
      <c r="AF96" s="117">
        <v>0</v>
      </c>
      <c r="AG96" s="117">
        <v>1</v>
      </c>
      <c r="AH96" s="117">
        <v>0</v>
      </c>
      <c r="AI96" s="117">
        <v>0</v>
      </c>
      <c r="AJ96" s="117">
        <v>0</v>
      </c>
      <c r="AK96" s="117">
        <v>0</v>
      </c>
      <c r="AL96" s="117">
        <v>0</v>
      </c>
      <c r="AM96" s="117">
        <v>0</v>
      </c>
      <c r="AN96" s="117">
        <v>0</v>
      </c>
      <c r="AO96" s="117">
        <v>0</v>
      </c>
      <c r="AP96" s="117">
        <v>0</v>
      </c>
      <c r="AQ96" s="117">
        <v>1</v>
      </c>
      <c r="AR96" s="117">
        <v>0</v>
      </c>
      <c r="AS96" s="117">
        <v>321827.28241124918</v>
      </c>
    </row>
    <row r="97" spans="1:45" x14ac:dyDescent="0.45">
      <c r="A97" s="117" t="s">
        <v>436</v>
      </c>
      <c r="B97" s="118">
        <v>43104</v>
      </c>
      <c r="C97" s="117">
        <v>2018</v>
      </c>
      <c r="D97" s="117">
        <v>1</v>
      </c>
      <c r="E97" s="117">
        <v>5</v>
      </c>
      <c r="F97" s="117" t="s">
        <v>342</v>
      </c>
      <c r="G97" s="117" t="s">
        <v>336</v>
      </c>
      <c r="H97" s="117">
        <v>0</v>
      </c>
      <c r="I97" s="117">
        <v>19.04167</v>
      </c>
      <c r="J97" s="117">
        <v>324230.99074458255</v>
      </c>
      <c r="K97" s="117">
        <v>324230.99074458255</v>
      </c>
      <c r="L97" s="117">
        <v>0</v>
      </c>
      <c r="M97" s="117">
        <v>0</v>
      </c>
      <c r="N97" s="117">
        <v>0</v>
      </c>
      <c r="O97" s="117">
        <v>0</v>
      </c>
      <c r="P97" s="117">
        <v>0</v>
      </c>
      <c r="Q97" s="117">
        <v>0</v>
      </c>
      <c r="R97" s="117">
        <v>1</v>
      </c>
      <c r="S97" s="117">
        <v>0</v>
      </c>
      <c r="T97" s="117">
        <v>0</v>
      </c>
      <c r="U97" s="117">
        <v>1</v>
      </c>
      <c r="V97" s="117">
        <v>0</v>
      </c>
      <c r="W97" s="117">
        <v>0</v>
      </c>
      <c r="X97" s="117">
        <v>0</v>
      </c>
      <c r="Y97" s="117">
        <v>0</v>
      </c>
      <c r="Z97" s="117">
        <v>0</v>
      </c>
      <c r="AA97" s="117">
        <v>0</v>
      </c>
      <c r="AB97" s="117">
        <v>0</v>
      </c>
      <c r="AC97" s="117">
        <v>0</v>
      </c>
      <c r="AD97" s="117">
        <v>0</v>
      </c>
      <c r="AE97" s="117">
        <v>0</v>
      </c>
      <c r="AF97" s="117">
        <v>0</v>
      </c>
      <c r="AG97" s="117">
        <v>1</v>
      </c>
      <c r="AH97" s="117">
        <v>0</v>
      </c>
      <c r="AI97" s="117">
        <v>0</v>
      </c>
      <c r="AJ97" s="117">
        <v>0</v>
      </c>
      <c r="AK97" s="117">
        <v>0</v>
      </c>
      <c r="AL97" s="117">
        <v>0</v>
      </c>
      <c r="AM97" s="117">
        <v>0</v>
      </c>
      <c r="AN97" s="117">
        <v>0</v>
      </c>
      <c r="AO97" s="117">
        <v>0</v>
      </c>
      <c r="AP97" s="117">
        <v>0</v>
      </c>
      <c r="AQ97" s="117">
        <v>1</v>
      </c>
      <c r="AR97" s="117">
        <v>0</v>
      </c>
      <c r="AS97" s="117">
        <v>324230.99074458255</v>
      </c>
    </row>
    <row r="98" spans="1:45" x14ac:dyDescent="0.45">
      <c r="A98" s="117" t="s">
        <v>437</v>
      </c>
      <c r="B98" s="118">
        <v>43105</v>
      </c>
      <c r="C98" s="117">
        <v>2018</v>
      </c>
      <c r="D98" s="117">
        <v>1</v>
      </c>
      <c r="E98" s="117">
        <v>6</v>
      </c>
      <c r="F98" s="117" t="s">
        <v>342</v>
      </c>
      <c r="G98" s="117" t="s">
        <v>336</v>
      </c>
      <c r="H98" s="117">
        <v>0</v>
      </c>
      <c r="I98" s="117">
        <v>28.41667</v>
      </c>
      <c r="J98" s="117">
        <v>302826.57407791592</v>
      </c>
      <c r="K98" s="117">
        <v>302826.57407791592</v>
      </c>
      <c r="L98" s="117">
        <v>0</v>
      </c>
      <c r="M98" s="117">
        <v>0</v>
      </c>
      <c r="N98" s="117">
        <v>0</v>
      </c>
      <c r="O98" s="117">
        <v>0</v>
      </c>
      <c r="P98" s="117">
        <v>0</v>
      </c>
      <c r="Q98" s="117">
        <v>0</v>
      </c>
      <c r="R98" s="117">
        <v>0</v>
      </c>
      <c r="S98" s="117">
        <v>1</v>
      </c>
      <c r="T98" s="117">
        <v>0</v>
      </c>
      <c r="U98" s="117">
        <v>1</v>
      </c>
      <c r="V98" s="117">
        <v>0</v>
      </c>
      <c r="W98" s="117">
        <v>0</v>
      </c>
      <c r="X98" s="117">
        <v>0</v>
      </c>
      <c r="Y98" s="117">
        <v>0</v>
      </c>
      <c r="Z98" s="117">
        <v>0</v>
      </c>
      <c r="AA98" s="117">
        <v>0</v>
      </c>
      <c r="AB98" s="117">
        <v>0</v>
      </c>
      <c r="AC98" s="117">
        <v>0</v>
      </c>
      <c r="AD98" s="117">
        <v>0</v>
      </c>
      <c r="AE98" s="117">
        <v>0</v>
      </c>
      <c r="AF98" s="117">
        <v>0</v>
      </c>
      <c r="AG98" s="117">
        <v>1</v>
      </c>
      <c r="AH98" s="117">
        <v>0</v>
      </c>
      <c r="AI98" s="117">
        <v>0</v>
      </c>
      <c r="AJ98" s="117">
        <v>0</v>
      </c>
      <c r="AK98" s="117">
        <v>0</v>
      </c>
      <c r="AL98" s="117">
        <v>0</v>
      </c>
      <c r="AM98" s="117">
        <v>0</v>
      </c>
      <c r="AN98" s="117">
        <v>0</v>
      </c>
      <c r="AO98" s="117">
        <v>0</v>
      </c>
      <c r="AP98" s="117">
        <v>0</v>
      </c>
      <c r="AQ98" s="117">
        <v>1</v>
      </c>
      <c r="AR98" s="117">
        <v>0</v>
      </c>
      <c r="AS98" s="117">
        <v>302826.57407791592</v>
      </c>
    </row>
    <row r="99" spans="1:45" x14ac:dyDescent="0.45">
      <c r="A99" s="117" t="s">
        <v>438</v>
      </c>
      <c r="B99" s="118">
        <v>43106</v>
      </c>
      <c r="C99" s="117">
        <v>2018</v>
      </c>
      <c r="D99" s="117">
        <v>1</v>
      </c>
      <c r="E99" s="117">
        <v>7</v>
      </c>
      <c r="F99" s="117" t="s">
        <v>340</v>
      </c>
      <c r="G99" s="117" t="s">
        <v>336</v>
      </c>
      <c r="H99" s="117">
        <v>0</v>
      </c>
      <c r="I99" s="117">
        <v>33.875</v>
      </c>
      <c r="J99" s="117">
        <v>281102.44907791592</v>
      </c>
      <c r="K99" s="117">
        <v>281102.44907791592</v>
      </c>
      <c r="L99" s="117">
        <v>0</v>
      </c>
      <c r="M99" s="117">
        <v>0</v>
      </c>
      <c r="N99" s="117">
        <v>0</v>
      </c>
      <c r="O99" s="117">
        <v>0</v>
      </c>
      <c r="P99" s="117">
        <v>0</v>
      </c>
      <c r="Q99" s="117">
        <v>0</v>
      </c>
      <c r="R99" s="117">
        <v>0</v>
      </c>
      <c r="S99" s="117">
        <v>0</v>
      </c>
      <c r="T99" s="117">
        <v>1</v>
      </c>
      <c r="U99" s="117">
        <v>1</v>
      </c>
      <c r="V99" s="117">
        <v>0</v>
      </c>
      <c r="W99" s="117">
        <v>0</v>
      </c>
      <c r="X99" s="117">
        <v>0</v>
      </c>
      <c r="Y99" s="117">
        <v>0</v>
      </c>
      <c r="Z99" s="117">
        <v>0</v>
      </c>
      <c r="AA99" s="117">
        <v>0</v>
      </c>
      <c r="AB99" s="117">
        <v>0</v>
      </c>
      <c r="AC99" s="117">
        <v>0</v>
      </c>
      <c r="AD99" s="117">
        <v>0</v>
      </c>
      <c r="AE99" s="117">
        <v>0</v>
      </c>
      <c r="AF99" s="117">
        <v>0</v>
      </c>
      <c r="AG99" s="117">
        <v>1</v>
      </c>
      <c r="AH99" s="117">
        <v>0</v>
      </c>
      <c r="AI99" s="117">
        <v>0</v>
      </c>
      <c r="AJ99" s="117">
        <v>0</v>
      </c>
      <c r="AK99" s="117">
        <v>0</v>
      </c>
      <c r="AL99" s="117">
        <v>0</v>
      </c>
      <c r="AM99" s="117">
        <v>0</v>
      </c>
      <c r="AN99" s="117">
        <v>0</v>
      </c>
      <c r="AO99" s="117">
        <v>0</v>
      </c>
      <c r="AP99" s="117">
        <v>0</v>
      </c>
      <c r="AQ99" s="117">
        <v>1</v>
      </c>
      <c r="AR99" s="117">
        <v>0</v>
      </c>
      <c r="AS99" s="117">
        <v>281102.44907791592</v>
      </c>
    </row>
    <row r="100" spans="1:45" x14ac:dyDescent="0.45">
      <c r="A100" s="117" t="s">
        <v>439</v>
      </c>
      <c r="B100" s="118">
        <v>43107</v>
      </c>
      <c r="C100" s="117">
        <v>2018</v>
      </c>
      <c r="D100" s="117">
        <v>1</v>
      </c>
      <c r="E100" s="117">
        <v>1</v>
      </c>
      <c r="F100" s="117" t="s">
        <v>340</v>
      </c>
      <c r="G100" s="117" t="s">
        <v>336</v>
      </c>
      <c r="H100" s="117">
        <v>0</v>
      </c>
      <c r="I100" s="117">
        <v>33.291670000000003</v>
      </c>
      <c r="J100" s="117">
        <v>279856.82407791592</v>
      </c>
      <c r="K100" s="117">
        <v>279856.82407791592</v>
      </c>
      <c r="L100" s="117">
        <v>0</v>
      </c>
      <c r="M100" s="117">
        <v>0</v>
      </c>
      <c r="N100" s="117">
        <v>1</v>
      </c>
      <c r="O100" s="117">
        <v>0</v>
      </c>
      <c r="P100" s="117">
        <v>0</v>
      </c>
      <c r="Q100" s="117">
        <v>0</v>
      </c>
      <c r="R100" s="117">
        <v>0</v>
      </c>
      <c r="S100" s="117">
        <v>0</v>
      </c>
      <c r="T100" s="117">
        <v>0</v>
      </c>
      <c r="U100" s="117">
        <v>1</v>
      </c>
      <c r="V100" s="117">
        <v>0</v>
      </c>
      <c r="W100" s="117">
        <v>0</v>
      </c>
      <c r="X100" s="117">
        <v>0</v>
      </c>
      <c r="Y100" s="117">
        <v>0</v>
      </c>
      <c r="Z100" s="117">
        <v>0</v>
      </c>
      <c r="AA100" s="117">
        <v>0</v>
      </c>
      <c r="AB100" s="117">
        <v>0</v>
      </c>
      <c r="AC100" s="117">
        <v>0</v>
      </c>
      <c r="AD100" s="117">
        <v>0</v>
      </c>
      <c r="AE100" s="117">
        <v>0</v>
      </c>
      <c r="AF100" s="117">
        <v>0</v>
      </c>
      <c r="AG100" s="117">
        <v>1</v>
      </c>
      <c r="AH100" s="117">
        <v>0</v>
      </c>
      <c r="AI100" s="117">
        <v>0</v>
      </c>
      <c r="AJ100" s="117">
        <v>0</v>
      </c>
      <c r="AK100" s="117">
        <v>0</v>
      </c>
      <c r="AL100" s="117">
        <v>0</v>
      </c>
      <c r="AM100" s="117">
        <v>0</v>
      </c>
      <c r="AN100" s="117">
        <v>0</v>
      </c>
      <c r="AO100" s="117">
        <v>0</v>
      </c>
      <c r="AP100" s="117">
        <v>0</v>
      </c>
      <c r="AQ100" s="117">
        <v>1</v>
      </c>
      <c r="AR100" s="117">
        <v>0</v>
      </c>
      <c r="AS100" s="117">
        <v>279856.82407791592</v>
      </c>
    </row>
    <row r="101" spans="1:45" x14ac:dyDescent="0.45">
      <c r="A101" s="117" t="s">
        <v>440</v>
      </c>
      <c r="B101" s="118">
        <v>43108</v>
      </c>
      <c r="C101" s="117">
        <v>2018</v>
      </c>
      <c r="D101" s="117">
        <v>1</v>
      </c>
      <c r="E101" s="117">
        <v>2</v>
      </c>
      <c r="F101" s="117" t="s">
        <v>342</v>
      </c>
      <c r="G101" s="117" t="s">
        <v>336</v>
      </c>
      <c r="H101" s="117">
        <v>0</v>
      </c>
      <c r="I101" s="117">
        <v>33.208329999999997</v>
      </c>
      <c r="J101" s="117">
        <v>291787.65741124918</v>
      </c>
      <c r="K101" s="117">
        <v>291787.65741124918</v>
      </c>
      <c r="L101" s="117">
        <v>0</v>
      </c>
      <c r="M101" s="117">
        <v>0</v>
      </c>
      <c r="N101" s="117">
        <v>0</v>
      </c>
      <c r="O101" s="117">
        <v>1</v>
      </c>
      <c r="P101" s="117">
        <v>0</v>
      </c>
      <c r="Q101" s="117">
        <v>0</v>
      </c>
      <c r="R101" s="117">
        <v>0</v>
      </c>
      <c r="S101" s="117">
        <v>0</v>
      </c>
      <c r="T101" s="117">
        <v>0</v>
      </c>
      <c r="U101" s="117">
        <v>1</v>
      </c>
      <c r="V101" s="117">
        <v>0</v>
      </c>
      <c r="W101" s="117">
        <v>0</v>
      </c>
      <c r="X101" s="117">
        <v>0</v>
      </c>
      <c r="Y101" s="117">
        <v>0</v>
      </c>
      <c r="Z101" s="117">
        <v>0</v>
      </c>
      <c r="AA101" s="117">
        <v>0</v>
      </c>
      <c r="AB101" s="117">
        <v>0</v>
      </c>
      <c r="AC101" s="117">
        <v>0</v>
      </c>
      <c r="AD101" s="117">
        <v>0</v>
      </c>
      <c r="AE101" s="117">
        <v>0</v>
      </c>
      <c r="AF101" s="117">
        <v>0</v>
      </c>
      <c r="AG101" s="117">
        <v>1</v>
      </c>
      <c r="AH101" s="117">
        <v>0</v>
      </c>
      <c r="AI101" s="117">
        <v>0</v>
      </c>
      <c r="AJ101" s="117">
        <v>0</v>
      </c>
      <c r="AK101" s="117">
        <v>0</v>
      </c>
      <c r="AL101" s="117">
        <v>0</v>
      </c>
      <c r="AM101" s="117">
        <v>0</v>
      </c>
      <c r="AN101" s="117">
        <v>0</v>
      </c>
      <c r="AO101" s="117">
        <v>0</v>
      </c>
      <c r="AP101" s="117">
        <v>0</v>
      </c>
      <c r="AQ101" s="117">
        <v>1</v>
      </c>
      <c r="AR101" s="117">
        <v>0</v>
      </c>
      <c r="AS101" s="117">
        <v>291787.65741124918</v>
      </c>
    </row>
    <row r="102" spans="1:45" x14ac:dyDescent="0.45">
      <c r="A102" s="117" t="s">
        <v>441</v>
      </c>
      <c r="B102" s="118">
        <v>43109</v>
      </c>
      <c r="C102" s="117">
        <v>2018</v>
      </c>
      <c r="D102" s="117">
        <v>1</v>
      </c>
      <c r="E102" s="117">
        <v>3</v>
      </c>
      <c r="F102" s="117" t="s">
        <v>342</v>
      </c>
      <c r="G102" s="117" t="s">
        <v>336</v>
      </c>
      <c r="H102" s="117">
        <v>0</v>
      </c>
      <c r="I102" s="117">
        <v>33.791670000000003</v>
      </c>
      <c r="J102" s="117">
        <v>291310.82407791592</v>
      </c>
      <c r="K102" s="117">
        <v>291310.82407791592</v>
      </c>
      <c r="L102" s="117">
        <v>0</v>
      </c>
      <c r="M102" s="117">
        <v>0</v>
      </c>
      <c r="N102" s="117">
        <v>0</v>
      </c>
      <c r="O102" s="117">
        <v>0</v>
      </c>
      <c r="P102" s="117">
        <v>1</v>
      </c>
      <c r="Q102" s="117">
        <v>0</v>
      </c>
      <c r="R102" s="117">
        <v>0</v>
      </c>
      <c r="S102" s="117">
        <v>0</v>
      </c>
      <c r="T102" s="117">
        <v>0</v>
      </c>
      <c r="U102" s="117">
        <v>1</v>
      </c>
      <c r="V102" s="117">
        <v>0</v>
      </c>
      <c r="W102" s="117">
        <v>0</v>
      </c>
      <c r="X102" s="117">
        <v>0</v>
      </c>
      <c r="Y102" s="117">
        <v>0</v>
      </c>
      <c r="Z102" s="117">
        <v>0</v>
      </c>
      <c r="AA102" s="117">
        <v>0</v>
      </c>
      <c r="AB102" s="117">
        <v>0</v>
      </c>
      <c r="AC102" s="117">
        <v>0</v>
      </c>
      <c r="AD102" s="117">
        <v>0</v>
      </c>
      <c r="AE102" s="117">
        <v>0</v>
      </c>
      <c r="AF102" s="117">
        <v>0</v>
      </c>
      <c r="AG102" s="117">
        <v>1</v>
      </c>
      <c r="AH102" s="117">
        <v>0</v>
      </c>
      <c r="AI102" s="117">
        <v>0</v>
      </c>
      <c r="AJ102" s="117">
        <v>0</v>
      </c>
      <c r="AK102" s="117">
        <v>0</v>
      </c>
      <c r="AL102" s="117">
        <v>0</v>
      </c>
      <c r="AM102" s="117">
        <v>0</v>
      </c>
      <c r="AN102" s="117">
        <v>0</v>
      </c>
      <c r="AO102" s="117">
        <v>0</v>
      </c>
      <c r="AP102" s="117">
        <v>0</v>
      </c>
      <c r="AQ102" s="117">
        <v>1</v>
      </c>
      <c r="AR102" s="117">
        <v>0</v>
      </c>
      <c r="AS102" s="117">
        <v>291310.82407791592</v>
      </c>
    </row>
    <row r="103" spans="1:45" x14ac:dyDescent="0.45">
      <c r="A103" s="117" t="s">
        <v>442</v>
      </c>
      <c r="B103" s="118">
        <v>43110</v>
      </c>
      <c r="C103" s="117">
        <v>2018</v>
      </c>
      <c r="D103" s="117">
        <v>1</v>
      </c>
      <c r="E103" s="117">
        <v>4</v>
      </c>
      <c r="F103" s="117" t="s">
        <v>342</v>
      </c>
      <c r="G103" s="117" t="s">
        <v>336</v>
      </c>
      <c r="H103" s="117">
        <v>0</v>
      </c>
      <c r="I103" s="117">
        <v>33.208329999999997</v>
      </c>
      <c r="J103" s="117">
        <v>286491.19907791592</v>
      </c>
      <c r="K103" s="117">
        <v>286491.19907791592</v>
      </c>
      <c r="L103" s="117">
        <v>0</v>
      </c>
      <c r="M103" s="117">
        <v>0</v>
      </c>
      <c r="N103" s="117">
        <v>0</v>
      </c>
      <c r="O103" s="117">
        <v>0</v>
      </c>
      <c r="P103" s="117">
        <v>0</v>
      </c>
      <c r="Q103" s="117">
        <v>1</v>
      </c>
      <c r="R103" s="117">
        <v>0</v>
      </c>
      <c r="S103" s="117">
        <v>0</v>
      </c>
      <c r="T103" s="117">
        <v>0</v>
      </c>
      <c r="U103" s="117">
        <v>1</v>
      </c>
      <c r="V103" s="117">
        <v>0</v>
      </c>
      <c r="W103" s="117">
        <v>0</v>
      </c>
      <c r="X103" s="117">
        <v>0</v>
      </c>
      <c r="Y103" s="117">
        <v>0</v>
      </c>
      <c r="Z103" s="117">
        <v>0</v>
      </c>
      <c r="AA103" s="117">
        <v>0</v>
      </c>
      <c r="AB103" s="117">
        <v>0</v>
      </c>
      <c r="AC103" s="117">
        <v>0</v>
      </c>
      <c r="AD103" s="117">
        <v>0</v>
      </c>
      <c r="AE103" s="117">
        <v>0</v>
      </c>
      <c r="AF103" s="117">
        <v>0</v>
      </c>
      <c r="AG103" s="117">
        <v>1</v>
      </c>
      <c r="AH103" s="117">
        <v>0</v>
      </c>
      <c r="AI103" s="117">
        <v>0</v>
      </c>
      <c r="AJ103" s="117">
        <v>0</v>
      </c>
      <c r="AK103" s="117">
        <v>0</v>
      </c>
      <c r="AL103" s="117">
        <v>0</v>
      </c>
      <c r="AM103" s="117">
        <v>0</v>
      </c>
      <c r="AN103" s="117">
        <v>0</v>
      </c>
      <c r="AO103" s="117">
        <v>0</v>
      </c>
      <c r="AP103" s="117">
        <v>0</v>
      </c>
      <c r="AQ103" s="117">
        <v>1</v>
      </c>
      <c r="AR103" s="117">
        <v>0</v>
      </c>
      <c r="AS103" s="117">
        <v>286491.19907791592</v>
      </c>
    </row>
    <row r="104" spans="1:45" x14ac:dyDescent="0.45">
      <c r="A104" s="117" t="s">
        <v>443</v>
      </c>
      <c r="B104" s="118">
        <v>43111</v>
      </c>
      <c r="C104" s="117">
        <v>2018</v>
      </c>
      <c r="D104" s="117">
        <v>1</v>
      </c>
      <c r="E104" s="117">
        <v>5</v>
      </c>
      <c r="F104" s="117" t="s">
        <v>342</v>
      </c>
      <c r="G104" s="117" t="s">
        <v>336</v>
      </c>
      <c r="H104" s="117">
        <v>0</v>
      </c>
      <c r="I104" s="117">
        <v>29.16667</v>
      </c>
      <c r="J104" s="117">
        <v>306371.40741124918</v>
      </c>
      <c r="K104" s="117">
        <v>306371.40741124918</v>
      </c>
      <c r="L104" s="117">
        <v>0</v>
      </c>
      <c r="M104" s="117">
        <v>0</v>
      </c>
      <c r="N104" s="117">
        <v>0</v>
      </c>
      <c r="O104" s="117">
        <v>0</v>
      </c>
      <c r="P104" s="117">
        <v>0</v>
      </c>
      <c r="Q104" s="117">
        <v>0</v>
      </c>
      <c r="R104" s="117">
        <v>1</v>
      </c>
      <c r="S104" s="117">
        <v>0</v>
      </c>
      <c r="T104" s="117">
        <v>0</v>
      </c>
      <c r="U104" s="117">
        <v>1</v>
      </c>
      <c r="V104" s="117">
        <v>0</v>
      </c>
      <c r="W104" s="117">
        <v>0</v>
      </c>
      <c r="X104" s="117">
        <v>0</v>
      </c>
      <c r="Y104" s="117">
        <v>0</v>
      </c>
      <c r="Z104" s="117">
        <v>0</v>
      </c>
      <c r="AA104" s="117">
        <v>0</v>
      </c>
      <c r="AB104" s="117">
        <v>0</v>
      </c>
      <c r="AC104" s="117">
        <v>0</v>
      </c>
      <c r="AD104" s="117">
        <v>0</v>
      </c>
      <c r="AE104" s="117">
        <v>0</v>
      </c>
      <c r="AF104" s="117">
        <v>0</v>
      </c>
      <c r="AG104" s="117">
        <v>1</v>
      </c>
      <c r="AH104" s="117">
        <v>0</v>
      </c>
      <c r="AI104" s="117">
        <v>0</v>
      </c>
      <c r="AJ104" s="117">
        <v>0</v>
      </c>
      <c r="AK104" s="117">
        <v>0</v>
      </c>
      <c r="AL104" s="117">
        <v>0</v>
      </c>
      <c r="AM104" s="117">
        <v>0</v>
      </c>
      <c r="AN104" s="117">
        <v>0</v>
      </c>
      <c r="AO104" s="117">
        <v>0</v>
      </c>
      <c r="AP104" s="117">
        <v>0</v>
      </c>
      <c r="AQ104" s="117">
        <v>1</v>
      </c>
      <c r="AR104" s="117">
        <v>0</v>
      </c>
      <c r="AS104" s="117">
        <v>306371.40741124918</v>
      </c>
    </row>
    <row r="105" spans="1:45" x14ac:dyDescent="0.45">
      <c r="A105" s="117" t="s">
        <v>444</v>
      </c>
      <c r="B105" s="118">
        <v>43112</v>
      </c>
      <c r="C105" s="117">
        <v>2018</v>
      </c>
      <c r="D105" s="117">
        <v>1</v>
      </c>
      <c r="E105" s="117">
        <v>6</v>
      </c>
      <c r="F105" s="117" t="s">
        <v>342</v>
      </c>
      <c r="G105" s="117" t="s">
        <v>336</v>
      </c>
      <c r="H105" s="117">
        <v>0</v>
      </c>
      <c r="I105" s="117">
        <v>28.54167</v>
      </c>
      <c r="J105" s="117">
        <v>310757.49074458255</v>
      </c>
      <c r="K105" s="117">
        <v>310757.49074458255</v>
      </c>
      <c r="L105" s="117">
        <v>0</v>
      </c>
      <c r="M105" s="117">
        <v>0</v>
      </c>
      <c r="N105" s="117">
        <v>0</v>
      </c>
      <c r="O105" s="117">
        <v>0</v>
      </c>
      <c r="P105" s="117">
        <v>0</v>
      </c>
      <c r="Q105" s="117">
        <v>0</v>
      </c>
      <c r="R105" s="117">
        <v>0</v>
      </c>
      <c r="S105" s="117">
        <v>1</v>
      </c>
      <c r="T105" s="117">
        <v>0</v>
      </c>
      <c r="U105" s="117">
        <v>1</v>
      </c>
      <c r="V105" s="117">
        <v>0</v>
      </c>
      <c r="W105" s="117">
        <v>0</v>
      </c>
      <c r="X105" s="117">
        <v>0</v>
      </c>
      <c r="Y105" s="117">
        <v>0</v>
      </c>
      <c r="Z105" s="117">
        <v>0</v>
      </c>
      <c r="AA105" s="117">
        <v>0</v>
      </c>
      <c r="AB105" s="117">
        <v>0</v>
      </c>
      <c r="AC105" s="117">
        <v>0</v>
      </c>
      <c r="AD105" s="117">
        <v>0</v>
      </c>
      <c r="AE105" s="117">
        <v>0</v>
      </c>
      <c r="AF105" s="117">
        <v>0</v>
      </c>
      <c r="AG105" s="117">
        <v>1</v>
      </c>
      <c r="AH105" s="117">
        <v>0</v>
      </c>
      <c r="AI105" s="117">
        <v>0</v>
      </c>
      <c r="AJ105" s="117">
        <v>0</v>
      </c>
      <c r="AK105" s="117">
        <v>0</v>
      </c>
      <c r="AL105" s="117">
        <v>0</v>
      </c>
      <c r="AM105" s="117">
        <v>0</v>
      </c>
      <c r="AN105" s="117">
        <v>0</v>
      </c>
      <c r="AO105" s="117">
        <v>0</v>
      </c>
      <c r="AP105" s="117">
        <v>0</v>
      </c>
      <c r="AQ105" s="117">
        <v>1</v>
      </c>
      <c r="AR105" s="117">
        <v>0</v>
      </c>
      <c r="AS105" s="117">
        <v>310757.49074458255</v>
      </c>
    </row>
    <row r="106" spans="1:45" x14ac:dyDescent="0.45">
      <c r="A106" s="117" t="s">
        <v>445</v>
      </c>
      <c r="B106" s="118">
        <v>43113</v>
      </c>
      <c r="C106" s="117">
        <v>2018</v>
      </c>
      <c r="D106" s="117">
        <v>1</v>
      </c>
      <c r="E106" s="117">
        <v>7</v>
      </c>
      <c r="F106" s="117" t="s">
        <v>340</v>
      </c>
      <c r="G106" s="117" t="s">
        <v>336</v>
      </c>
      <c r="H106" s="117">
        <v>0</v>
      </c>
      <c r="I106" s="117">
        <v>31</v>
      </c>
      <c r="J106" s="117">
        <v>288705.28241124918</v>
      </c>
      <c r="K106" s="117">
        <v>288705.28241124918</v>
      </c>
      <c r="L106" s="117">
        <v>0</v>
      </c>
      <c r="M106" s="117">
        <v>0</v>
      </c>
      <c r="N106" s="117">
        <v>0</v>
      </c>
      <c r="O106" s="117">
        <v>0</v>
      </c>
      <c r="P106" s="117">
        <v>0</v>
      </c>
      <c r="Q106" s="117">
        <v>0</v>
      </c>
      <c r="R106" s="117">
        <v>0</v>
      </c>
      <c r="S106" s="117">
        <v>0</v>
      </c>
      <c r="T106" s="117">
        <v>1</v>
      </c>
      <c r="U106" s="117">
        <v>1</v>
      </c>
      <c r="V106" s="117">
        <v>0</v>
      </c>
      <c r="W106" s="117">
        <v>0</v>
      </c>
      <c r="X106" s="117">
        <v>0</v>
      </c>
      <c r="Y106" s="117">
        <v>0</v>
      </c>
      <c r="Z106" s="117">
        <v>0</v>
      </c>
      <c r="AA106" s="117">
        <v>0</v>
      </c>
      <c r="AB106" s="117">
        <v>0</v>
      </c>
      <c r="AC106" s="117">
        <v>0</v>
      </c>
      <c r="AD106" s="117">
        <v>0</v>
      </c>
      <c r="AE106" s="117">
        <v>0</v>
      </c>
      <c r="AF106" s="117">
        <v>0</v>
      </c>
      <c r="AG106" s="117">
        <v>1</v>
      </c>
      <c r="AH106" s="117">
        <v>0</v>
      </c>
      <c r="AI106" s="117">
        <v>0</v>
      </c>
      <c r="AJ106" s="117">
        <v>0</v>
      </c>
      <c r="AK106" s="117">
        <v>0</v>
      </c>
      <c r="AL106" s="117">
        <v>0</v>
      </c>
      <c r="AM106" s="117">
        <v>0</v>
      </c>
      <c r="AN106" s="117">
        <v>0</v>
      </c>
      <c r="AO106" s="117">
        <v>0</v>
      </c>
      <c r="AP106" s="117">
        <v>0</v>
      </c>
      <c r="AQ106" s="117">
        <v>1</v>
      </c>
      <c r="AR106" s="117">
        <v>0</v>
      </c>
      <c r="AS106" s="117">
        <v>288705.28241124918</v>
      </c>
    </row>
    <row r="107" spans="1:45" x14ac:dyDescent="0.45">
      <c r="A107" s="117" t="s">
        <v>446</v>
      </c>
      <c r="B107" s="118">
        <v>43114</v>
      </c>
      <c r="C107" s="117">
        <v>2018</v>
      </c>
      <c r="D107" s="117">
        <v>1</v>
      </c>
      <c r="E107" s="117">
        <v>1</v>
      </c>
      <c r="F107" s="117" t="s">
        <v>340</v>
      </c>
      <c r="G107" s="117" t="s">
        <v>336</v>
      </c>
      <c r="H107" s="117">
        <v>0</v>
      </c>
      <c r="I107" s="117">
        <v>32.541670000000003</v>
      </c>
      <c r="J107" s="117">
        <v>278364.74074458255</v>
      </c>
      <c r="K107" s="117">
        <v>278364.74074458255</v>
      </c>
      <c r="L107" s="117">
        <v>0</v>
      </c>
      <c r="M107" s="117">
        <v>0</v>
      </c>
      <c r="N107" s="117">
        <v>1</v>
      </c>
      <c r="O107" s="117">
        <v>0</v>
      </c>
      <c r="P107" s="117">
        <v>0</v>
      </c>
      <c r="Q107" s="117">
        <v>0</v>
      </c>
      <c r="R107" s="117">
        <v>0</v>
      </c>
      <c r="S107" s="117">
        <v>0</v>
      </c>
      <c r="T107" s="117">
        <v>0</v>
      </c>
      <c r="U107" s="117">
        <v>1</v>
      </c>
      <c r="V107" s="117">
        <v>0</v>
      </c>
      <c r="W107" s="117">
        <v>0</v>
      </c>
      <c r="X107" s="117">
        <v>0</v>
      </c>
      <c r="Y107" s="117">
        <v>0</v>
      </c>
      <c r="Z107" s="117">
        <v>0</v>
      </c>
      <c r="AA107" s="117">
        <v>0</v>
      </c>
      <c r="AB107" s="117">
        <v>0</v>
      </c>
      <c r="AC107" s="117">
        <v>0</v>
      </c>
      <c r="AD107" s="117">
        <v>0</v>
      </c>
      <c r="AE107" s="117">
        <v>0</v>
      </c>
      <c r="AF107" s="117">
        <v>0</v>
      </c>
      <c r="AG107" s="117">
        <v>1</v>
      </c>
      <c r="AH107" s="117">
        <v>0</v>
      </c>
      <c r="AI107" s="117">
        <v>0</v>
      </c>
      <c r="AJ107" s="117">
        <v>0</v>
      </c>
      <c r="AK107" s="117">
        <v>0</v>
      </c>
      <c r="AL107" s="117">
        <v>0</v>
      </c>
      <c r="AM107" s="117">
        <v>0</v>
      </c>
      <c r="AN107" s="117">
        <v>0</v>
      </c>
      <c r="AO107" s="117">
        <v>0</v>
      </c>
      <c r="AP107" s="117">
        <v>0</v>
      </c>
      <c r="AQ107" s="117">
        <v>1</v>
      </c>
      <c r="AR107" s="117">
        <v>0</v>
      </c>
      <c r="AS107" s="117">
        <v>278364.74074458255</v>
      </c>
    </row>
    <row r="108" spans="1:45" x14ac:dyDescent="0.45">
      <c r="A108" s="117" t="s">
        <v>447</v>
      </c>
      <c r="B108" s="118">
        <v>43115</v>
      </c>
      <c r="C108" s="117">
        <v>2018</v>
      </c>
      <c r="D108" s="117">
        <v>1</v>
      </c>
      <c r="E108" s="117">
        <v>2</v>
      </c>
      <c r="F108" s="117" t="s">
        <v>342</v>
      </c>
      <c r="G108" s="117" t="s">
        <v>336</v>
      </c>
      <c r="H108" s="117">
        <v>0</v>
      </c>
      <c r="I108" s="117">
        <v>34.5</v>
      </c>
      <c r="J108" s="117">
        <v>292074.15741124918</v>
      </c>
      <c r="K108" s="117">
        <v>292074.15741124918</v>
      </c>
      <c r="L108" s="117">
        <v>0</v>
      </c>
      <c r="M108" s="117">
        <v>0</v>
      </c>
      <c r="N108" s="117">
        <v>0</v>
      </c>
      <c r="O108" s="117">
        <v>1</v>
      </c>
      <c r="P108" s="117">
        <v>0</v>
      </c>
      <c r="Q108" s="117">
        <v>0</v>
      </c>
      <c r="R108" s="117">
        <v>0</v>
      </c>
      <c r="S108" s="117">
        <v>0</v>
      </c>
      <c r="T108" s="117">
        <v>0</v>
      </c>
      <c r="U108" s="117">
        <v>1</v>
      </c>
      <c r="V108" s="117">
        <v>0</v>
      </c>
      <c r="W108" s="117">
        <v>0</v>
      </c>
      <c r="X108" s="117">
        <v>0</v>
      </c>
      <c r="Y108" s="117">
        <v>0</v>
      </c>
      <c r="Z108" s="117">
        <v>0</v>
      </c>
      <c r="AA108" s="117">
        <v>0</v>
      </c>
      <c r="AB108" s="117">
        <v>0</v>
      </c>
      <c r="AC108" s="117">
        <v>0</v>
      </c>
      <c r="AD108" s="117">
        <v>0</v>
      </c>
      <c r="AE108" s="117">
        <v>0</v>
      </c>
      <c r="AF108" s="117">
        <v>0</v>
      </c>
      <c r="AG108" s="117">
        <v>1</v>
      </c>
      <c r="AH108" s="117">
        <v>0</v>
      </c>
      <c r="AI108" s="117">
        <v>0</v>
      </c>
      <c r="AJ108" s="117">
        <v>0</v>
      </c>
      <c r="AK108" s="117">
        <v>0</v>
      </c>
      <c r="AL108" s="117">
        <v>0</v>
      </c>
      <c r="AM108" s="117">
        <v>0</v>
      </c>
      <c r="AN108" s="117">
        <v>0</v>
      </c>
      <c r="AO108" s="117">
        <v>0</v>
      </c>
      <c r="AP108" s="117">
        <v>0</v>
      </c>
      <c r="AQ108" s="117">
        <v>1</v>
      </c>
      <c r="AR108" s="117">
        <v>0</v>
      </c>
      <c r="AS108" s="117">
        <v>292074.15741124918</v>
      </c>
    </row>
    <row r="109" spans="1:45" x14ac:dyDescent="0.45">
      <c r="A109" s="117" t="s">
        <v>448</v>
      </c>
      <c r="B109" s="118">
        <v>43116</v>
      </c>
      <c r="C109" s="117">
        <v>2018</v>
      </c>
      <c r="D109" s="117">
        <v>1</v>
      </c>
      <c r="E109" s="117">
        <v>3</v>
      </c>
      <c r="F109" s="117" t="s">
        <v>342</v>
      </c>
      <c r="G109" s="117" t="s">
        <v>336</v>
      </c>
      <c r="H109" s="117">
        <v>0</v>
      </c>
      <c r="I109" s="117">
        <v>33.727269999999997</v>
      </c>
      <c r="J109" s="117">
        <v>301588.28241124918</v>
      </c>
      <c r="K109" s="117">
        <v>301588.28241124918</v>
      </c>
      <c r="L109" s="117">
        <v>0</v>
      </c>
      <c r="M109" s="117">
        <v>0</v>
      </c>
      <c r="N109" s="117">
        <v>0</v>
      </c>
      <c r="O109" s="117">
        <v>0</v>
      </c>
      <c r="P109" s="117">
        <v>1</v>
      </c>
      <c r="Q109" s="117">
        <v>0</v>
      </c>
      <c r="R109" s="117">
        <v>0</v>
      </c>
      <c r="S109" s="117">
        <v>0</v>
      </c>
      <c r="T109" s="117">
        <v>0</v>
      </c>
      <c r="U109" s="117">
        <v>1</v>
      </c>
      <c r="V109" s="117">
        <v>0</v>
      </c>
      <c r="W109" s="117">
        <v>0</v>
      </c>
      <c r="X109" s="117">
        <v>0</v>
      </c>
      <c r="Y109" s="117">
        <v>0</v>
      </c>
      <c r="Z109" s="117">
        <v>0</v>
      </c>
      <c r="AA109" s="117">
        <v>0</v>
      </c>
      <c r="AB109" s="117">
        <v>0</v>
      </c>
      <c r="AC109" s="117">
        <v>0</v>
      </c>
      <c r="AD109" s="117">
        <v>0</v>
      </c>
      <c r="AE109" s="117">
        <v>0</v>
      </c>
      <c r="AF109" s="117">
        <v>0</v>
      </c>
      <c r="AG109" s="117">
        <v>1</v>
      </c>
      <c r="AH109" s="117">
        <v>0</v>
      </c>
      <c r="AI109" s="117">
        <v>0</v>
      </c>
      <c r="AJ109" s="117">
        <v>0</v>
      </c>
      <c r="AK109" s="117">
        <v>0</v>
      </c>
      <c r="AL109" s="117">
        <v>0</v>
      </c>
      <c r="AM109" s="117">
        <v>0</v>
      </c>
      <c r="AN109" s="117">
        <v>0</v>
      </c>
      <c r="AO109" s="117">
        <v>0</v>
      </c>
      <c r="AP109" s="117">
        <v>0</v>
      </c>
      <c r="AQ109" s="117">
        <v>1</v>
      </c>
      <c r="AR109" s="117">
        <v>0</v>
      </c>
      <c r="AS109" s="117">
        <v>301588.28241124918</v>
      </c>
    </row>
    <row r="110" spans="1:45" x14ac:dyDescent="0.45">
      <c r="A110" s="117" t="s">
        <v>449</v>
      </c>
      <c r="B110" s="118">
        <v>43117</v>
      </c>
      <c r="C110" s="117">
        <v>2018</v>
      </c>
      <c r="D110" s="117">
        <v>1</v>
      </c>
      <c r="E110" s="117">
        <v>4</v>
      </c>
      <c r="F110" s="117" t="s">
        <v>342</v>
      </c>
      <c r="G110" s="117" t="s">
        <v>336</v>
      </c>
      <c r="H110" s="117">
        <v>0</v>
      </c>
      <c r="I110" s="117">
        <v>34.375</v>
      </c>
      <c r="J110" s="117">
        <v>293591.24074458255</v>
      </c>
      <c r="K110" s="117">
        <v>293591.24074458255</v>
      </c>
      <c r="L110" s="117">
        <v>0</v>
      </c>
      <c r="M110" s="117">
        <v>0</v>
      </c>
      <c r="N110" s="117">
        <v>0</v>
      </c>
      <c r="O110" s="117">
        <v>0</v>
      </c>
      <c r="P110" s="117">
        <v>0</v>
      </c>
      <c r="Q110" s="117">
        <v>1</v>
      </c>
      <c r="R110" s="117">
        <v>0</v>
      </c>
      <c r="S110" s="117">
        <v>0</v>
      </c>
      <c r="T110" s="117">
        <v>0</v>
      </c>
      <c r="U110" s="117">
        <v>1</v>
      </c>
      <c r="V110" s="117">
        <v>0</v>
      </c>
      <c r="W110" s="117">
        <v>0</v>
      </c>
      <c r="X110" s="117">
        <v>0</v>
      </c>
      <c r="Y110" s="117">
        <v>0</v>
      </c>
      <c r="Z110" s="117">
        <v>0</v>
      </c>
      <c r="AA110" s="117">
        <v>0</v>
      </c>
      <c r="AB110" s="117">
        <v>0</v>
      </c>
      <c r="AC110" s="117">
        <v>0</v>
      </c>
      <c r="AD110" s="117">
        <v>0</v>
      </c>
      <c r="AE110" s="117">
        <v>0</v>
      </c>
      <c r="AF110" s="117">
        <v>0</v>
      </c>
      <c r="AG110" s="117">
        <v>1</v>
      </c>
      <c r="AH110" s="117">
        <v>0</v>
      </c>
      <c r="AI110" s="117">
        <v>0</v>
      </c>
      <c r="AJ110" s="117">
        <v>0</v>
      </c>
      <c r="AK110" s="117">
        <v>0</v>
      </c>
      <c r="AL110" s="117">
        <v>0</v>
      </c>
      <c r="AM110" s="117">
        <v>0</v>
      </c>
      <c r="AN110" s="117">
        <v>0</v>
      </c>
      <c r="AO110" s="117">
        <v>0</v>
      </c>
      <c r="AP110" s="117">
        <v>0</v>
      </c>
      <c r="AQ110" s="117">
        <v>1</v>
      </c>
      <c r="AR110" s="117">
        <v>0</v>
      </c>
      <c r="AS110" s="117">
        <v>293591.24074458255</v>
      </c>
    </row>
    <row r="111" spans="1:45" x14ac:dyDescent="0.45">
      <c r="A111" s="117" t="s">
        <v>450</v>
      </c>
      <c r="B111" s="118">
        <v>43118</v>
      </c>
      <c r="C111" s="117">
        <v>2018</v>
      </c>
      <c r="D111" s="117">
        <v>1</v>
      </c>
      <c r="E111" s="117">
        <v>5</v>
      </c>
      <c r="F111" s="117" t="s">
        <v>342</v>
      </c>
      <c r="G111" s="117" t="s">
        <v>336</v>
      </c>
      <c r="H111" s="117">
        <v>0</v>
      </c>
      <c r="I111" s="117">
        <v>37.166670000000003</v>
      </c>
      <c r="J111" s="117">
        <v>280380.03241124918</v>
      </c>
      <c r="K111" s="117">
        <v>280380.03241124918</v>
      </c>
      <c r="L111" s="117">
        <v>0</v>
      </c>
      <c r="M111" s="117">
        <v>0</v>
      </c>
      <c r="N111" s="117">
        <v>0</v>
      </c>
      <c r="O111" s="117">
        <v>0</v>
      </c>
      <c r="P111" s="117">
        <v>0</v>
      </c>
      <c r="Q111" s="117">
        <v>0</v>
      </c>
      <c r="R111" s="117">
        <v>1</v>
      </c>
      <c r="S111" s="117">
        <v>0</v>
      </c>
      <c r="T111" s="117">
        <v>0</v>
      </c>
      <c r="U111" s="117">
        <v>1</v>
      </c>
      <c r="V111" s="117">
        <v>0</v>
      </c>
      <c r="W111" s="117">
        <v>0</v>
      </c>
      <c r="X111" s="117">
        <v>0</v>
      </c>
      <c r="Y111" s="117">
        <v>0</v>
      </c>
      <c r="Z111" s="117">
        <v>0</v>
      </c>
      <c r="AA111" s="117">
        <v>0</v>
      </c>
      <c r="AB111" s="117">
        <v>0</v>
      </c>
      <c r="AC111" s="117">
        <v>0</v>
      </c>
      <c r="AD111" s="117">
        <v>0</v>
      </c>
      <c r="AE111" s="117">
        <v>0</v>
      </c>
      <c r="AF111" s="117">
        <v>0</v>
      </c>
      <c r="AG111" s="117">
        <v>1</v>
      </c>
      <c r="AH111" s="117">
        <v>0</v>
      </c>
      <c r="AI111" s="117">
        <v>0</v>
      </c>
      <c r="AJ111" s="117">
        <v>0</v>
      </c>
      <c r="AK111" s="117">
        <v>0</v>
      </c>
      <c r="AL111" s="117">
        <v>0</v>
      </c>
      <c r="AM111" s="117">
        <v>0</v>
      </c>
      <c r="AN111" s="117">
        <v>0</v>
      </c>
      <c r="AO111" s="117">
        <v>0</v>
      </c>
      <c r="AP111" s="117">
        <v>0</v>
      </c>
      <c r="AQ111" s="117">
        <v>1</v>
      </c>
      <c r="AR111" s="117">
        <v>0</v>
      </c>
      <c r="AS111" s="117">
        <v>280380.03241124918</v>
      </c>
    </row>
    <row r="112" spans="1:45" x14ac:dyDescent="0.45">
      <c r="A112" s="117" t="s">
        <v>451</v>
      </c>
      <c r="B112" s="118">
        <v>43119</v>
      </c>
      <c r="C112" s="117">
        <v>2018</v>
      </c>
      <c r="D112" s="117">
        <v>1</v>
      </c>
      <c r="E112" s="117">
        <v>6</v>
      </c>
      <c r="F112" s="117" t="s">
        <v>342</v>
      </c>
      <c r="G112" s="117" t="s">
        <v>336</v>
      </c>
      <c r="H112" s="117">
        <v>0</v>
      </c>
      <c r="I112" s="117">
        <v>34.791670000000003</v>
      </c>
      <c r="J112" s="117">
        <v>286631.86574458255</v>
      </c>
      <c r="K112" s="117">
        <v>286631.86574458255</v>
      </c>
      <c r="L112" s="117">
        <v>0</v>
      </c>
      <c r="M112" s="117">
        <v>0</v>
      </c>
      <c r="N112" s="117">
        <v>0</v>
      </c>
      <c r="O112" s="117">
        <v>0</v>
      </c>
      <c r="P112" s="117">
        <v>0</v>
      </c>
      <c r="Q112" s="117">
        <v>0</v>
      </c>
      <c r="R112" s="117">
        <v>0</v>
      </c>
      <c r="S112" s="117">
        <v>1</v>
      </c>
      <c r="T112" s="117">
        <v>0</v>
      </c>
      <c r="U112" s="117">
        <v>1</v>
      </c>
      <c r="V112" s="117">
        <v>0</v>
      </c>
      <c r="W112" s="117">
        <v>0</v>
      </c>
      <c r="X112" s="117">
        <v>0</v>
      </c>
      <c r="Y112" s="117">
        <v>0</v>
      </c>
      <c r="Z112" s="117">
        <v>0</v>
      </c>
      <c r="AA112" s="117">
        <v>0</v>
      </c>
      <c r="AB112" s="117">
        <v>0</v>
      </c>
      <c r="AC112" s="117">
        <v>0</v>
      </c>
      <c r="AD112" s="117">
        <v>0</v>
      </c>
      <c r="AE112" s="117">
        <v>0</v>
      </c>
      <c r="AF112" s="117">
        <v>0</v>
      </c>
      <c r="AG112" s="117">
        <v>1</v>
      </c>
      <c r="AH112" s="117">
        <v>0</v>
      </c>
      <c r="AI112" s="117">
        <v>0</v>
      </c>
      <c r="AJ112" s="117">
        <v>0</v>
      </c>
      <c r="AK112" s="117">
        <v>0</v>
      </c>
      <c r="AL112" s="117">
        <v>0</v>
      </c>
      <c r="AM112" s="117">
        <v>0</v>
      </c>
      <c r="AN112" s="117">
        <v>0</v>
      </c>
      <c r="AO112" s="117">
        <v>0</v>
      </c>
      <c r="AP112" s="117">
        <v>0</v>
      </c>
      <c r="AQ112" s="117">
        <v>1</v>
      </c>
      <c r="AR112" s="117">
        <v>0</v>
      </c>
      <c r="AS112" s="117">
        <v>286631.86574458255</v>
      </c>
    </row>
    <row r="113" spans="1:45" x14ac:dyDescent="0.45">
      <c r="A113" s="117" t="s">
        <v>452</v>
      </c>
      <c r="B113" s="118">
        <v>43120</v>
      </c>
      <c r="C113" s="117">
        <v>2018</v>
      </c>
      <c r="D113" s="117">
        <v>1</v>
      </c>
      <c r="E113" s="117">
        <v>7</v>
      </c>
      <c r="F113" s="117" t="s">
        <v>340</v>
      </c>
      <c r="G113" s="117" t="s">
        <v>336</v>
      </c>
      <c r="H113" s="117">
        <v>0</v>
      </c>
      <c r="I113" s="117">
        <v>32.541670000000003</v>
      </c>
      <c r="J113" s="117">
        <v>274008.53241124918</v>
      </c>
      <c r="K113" s="117">
        <v>274008.53241124918</v>
      </c>
      <c r="L113" s="117">
        <v>0</v>
      </c>
      <c r="M113" s="117">
        <v>0</v>
      </c>
      <c r="N113" s="117">
        <v>0</v>
      </c>
      <c r="O113" s="117">
        <v>0</v>
      </c>
      <c r="P113" s="117">
        <v>0</v>
      </c>
      <c r="Q113" s="117">
        <v>0</v>
      </c>
      <c r="R113" s="117">
        <v>0</v>
      </c>
      <c r="S113" s="117">
        <v>0</v>
      </c>
      <c r="T113" s="117">
        <v>1</v>
      </c>
      <c r="U113" s="117">
        <v>1</v>
      </c>
      <c r="V113" s="117">
        <v>0</v>
      </c>
      <c r="W113" s="117">
        <v>0</v>
      </c>
      <c r="X113" s="117">
        <v>0</v>
      </c>
      <c r="Y113" s="117">
        <v>0</v>
      </c>
      <c r="Z113" s="117">
        <v>0</v>
      </c>
      <c r="AA113" s="117">
        <v>0</v>
      </c>
      <c r="AB113" s="117">
        <v>0</v>
      </c>
      <c r="AC113" s="117">
        <v>0</v>
      </c>
      <c r="AD113" s="117">
        <v>0</v>
      </c>
      <c r="AE113" s="117">
        <v>0</v>
      </c>
      <c r="AF113" s="117">
        <v>0</v>
      </c>
      <c r="AG113" s="117">
        <v>1</v>
      </c>
      <c r="AH113" s="117">
        <v>0</v>
      </c>
      <c r="AI113" s="117">
        <v>0</v>
      </c>
      <c r="AJ113" s="117">
        <v>0</v>
      </c>
      <c r="AK113" s="117">
        <v>0</v>
      </c>
      <c r="AL113" s="117">
        <v>0</v>
      </c>
      <c r="AM113" s="117">
        <v>0</v>
      </c>
      <c r="AN113" s="117">
        <v>0</v>
      </c>
      <c r="AO113" s="117">
        <v>0</v>
      </c>
      <c r="AP113" s="117">
        <v>0</v>
      </c>
      <c r="AQ113" s="117">
        <v>1</v>
      </c>
      <c r="AR113" s="117">
        <v>0</v>
      </c>
      <c r="AS113" s="117">
        <v>274008.53241124918</v>
      </c>
    </row>
    <row r="114" spans="1:45" x14ac:dyDescent="0.45">
      <c r="A114" s="117" t="s">
        <v>453</v>
      </c>
      <c r="B114" s="118">
        <v>43121</v>
      </c>
      <c r="C114" s="117">
        <v>2018</v>
      </c>
      <c r="D114" s="117">
        <v>1</v>
      </c>
      <c r="E114" s="117">
        <v>1</v>
      </c>
      <c r="F114" s="117" t="s">
        <v>340</v>
      </c>
      <c r="G114" s="117" t="s">
        <v>336</v>
      </c>
      <c r="H114" s="117">
        <v>0</v>
      </c>
      <c r="I114" s="117">
        <v>34.875</v>
      </c>
      <c r="J114" s="117">
        <v>290275.03241124918</v>
      </c>
      <c r="K114" s="117">
        <v>290275.03241124918</v>
      </c>
      <c r="L114" s="117">
        <v>0</v>
      </c>
      <c r="M114" s="117">
        <v>0</v>
      </c>
      <c r="N114" s="117">
        <v>1</v>
      </c>
      <c r="O114" s="117">
        <v>0</v>
      </c>
      <c r="P114" s="117">
        <v>0</v>
      </c>
      <c r="Q114" s="117">
        <v>0</v>
      </c>
      <c r="R114" s="117">
        <v>0</v>
      </c>
      <c r="S114" s="117">
        <v>0</v>
      </c>
      <c r="T114" s="117">
        <v>0</v>
      </c>
      <c r="U114" s="117">
        <v>1</v>
      </c>
      <c r="V114" s="117">
        <v>0</v>
      </c>
      <c r="W114" s="117">
        <v>0</v>
      </c>
      <c r="X114" s="117">
        <v>0</v>
      </c>
      <c r="Y114" s="117">
        <v>0</v>
      </c>
      <c r="Z114" s="117">
        <v>0</v>
      </c>
      <c r="AA114" s="117">
        <v>0</v>
      </c>
      <c r="AB114" s="117">
        <v>0</v>
      </c>
      <c r="AC114" s="117">
        <v>0</v>
      </c>
      <c r="AD114" s="117">
        <v>0</v>
      </c>
      <c r="AE114" s="117">
        <v>0</v>
      </c>
      <c r="AF114" s="117">
        <v>0</v>
      </c>
      <c r="AG114" s="117">
        <v>1</v>
      </c>
      <c r="AH114" s="117">
        <v>0</v>
      </c>
      <c r="AI114" s="117">
        <v>0</v>
      </c>
      <c r="AJ114" s="117">
        <v>0</v>
      </c>
      <c r="AK114" s="117">
        <v>0</v>
      </c>
      <c r="AL114" s="117">
        <v>0</v>
      </c>
      <c r="AM114" s="117">
        <v>0</v>
      </c>
      <c r="AN114" s="117">
        <v>0</v>
      </c>
      <c r="AO114" s="117">
        <v>0</v>
      </c>
      <c r="AP114" s="117">
        <v>0</v>
      </c>
      <c r="AQ114" s="117">
        <v>1</v>
      </c>
      <c r="AR114" s="117">
        <v>0</v>
      </c>
      <c r="AS114" s="117">
        <v>290275.03241124918</v>
      </c>
    </row>
    <row r="115" spans="1:45" x14ac:dyDescent="0.45">
      <c r="A115" s="117" t="s">
        <v>454</v>
      </c>
      <c r="B115" s="118">
        <v>43122</v>
      </c>
      <c r="C115" s="117">
        <v>2018</v>
      </c>
      <c r="D115" s="117">
        <v>1</v>
      </c>
      <c r="E115" s="117">
        <v>2</v>
      </c>
      <c r="F115" s="117" t="s">
        <v>342</v>
      </c>
      <c r="G115" s="117" t="s">
        <v>336</v>
      </c>
      <c r="H115" s="117">
        <v>0</v>
      </c>
      <c r="I115" s="117">
        <v>31.25</v>
      </c>
      <c r="J115" s="117">
        <v>303760.11574458255</v>
      </c>
      <c r="K115" s="117">
        <v>303760.11574458255</v>
      </c>
      <c r="L115" s="117">
        <v>0</v>
      </c>
      <c r="M115" s="117">
        <v>0</v>
      </c>
      <c r="N115" s="117">
        <v>0</v>
      </c>
      <c r="O115" s="117">
        <v>1</v>
      </c>
      <c r="P115" s="117">
        <v>0</v>
      </c>
      <c r="Q115" s="117">
        <v>0</v>
      </c>
      <c r="R115" s="117">
        <v>0</v>
      </c>
      <c r="S115" s="117">
        <v>0</v>
      </c>
      <c r="T115" s="117">
        <v>0</v>
      </c>
      <c r="U115" s="117">
        <v>1</v>
      </c>
      <c r="V115" s="117">
        <v>0</v>
      </c>
      <c r="W115" s="117">
        <v>0</v>
      </c>
      <c r="X115" s="117">
        <v>0</v>
      </c>
      <c r="Y115" s="117">
        <v>0</v>
      </c>
      <c r="Z115" s="117">
        <v>0</v>
      </c>
      <c r="AA115" s="117">
        <v>0</v>
      </c>
      <c r="AB115" s="117">
        <v>0</v>
      </c>
      <c r="AC115" s="117">
        <v>0</v>
      </c>
      <c r="AD115" s="117">
        <v>0</v>
      </c>
      <c r="AE115" s="117">
        <v>0</v>
      </c>
      <c r="AF115" s="117">
        <v>0</v>
      </c>
      <c r="AG115" s="117">
        <v>1</v>
      </c>
      <c r="AH115" s="117">
        <v>0</v>
      </c>
      <c r="AI115" s="117">
        <v>0</v>
      </c>
      <c r="AJ115" s="117">
        <v>0</v>
      </c>
      <c r="AK115" s="117">
        <v>0</v>
      </c>
      <c r="AL115" s="117">
        <v>0</v>
      </c>
      <c r="AM115" s="117">
        <v>0</v>
      </c>
      <c r="AN115" s="117">
        <v>0</v>
      </c>
      <c r="AO115" s="117">
        <v>0</v>
      </c>
      <c r="AP115" s="117">
        <v>0</v>
      </c>
      <c r="AQ115" s="117">
        <v>1</v>
      </c>
      <c r="AR115" s="117">
        <v>0</v>
      </c>
      <c r="AS115" s="117">
        <v>303760.11574458255</v>
      </c>
    </row>
    <row r="116" spans="1:45" x14ac:dyDescent="0.45">
      <c r="A116" s="117" t="s">
        <v>455</v>
      </c>
      <c r="B116" s="118">
        <v>43123</v>
      </c>
      <c r="C116" s="117">
        <v>2018</v>
      </c>
      <c r="D116" s="117">
        <v>1</v>
      </c>
      <c r="E116" s="117">
        <v>3</v>
      </c>
      <c r="F116" s="117" t="s">
        <v>342</v>
      </c>
      <c r="G116" s="117" t="s">
        <v>336</v>
      </c>
      <c r="H116" s="117">
        <v>0</v>
      </c>
      <c r="I116" s="117">
        <v>30.16667</v>
      </c>
      <c r="J116" s="117">
        <v>316125.69907791592</v>
      </c>
      <c r="K116" s="117">
        <v>316125.69907791592</v>
      </c>
      <c r="L116" s="117">
        <v>0</v>
      </c>
      <c r="M116" s="117">
        <v>0</v>
      </c>
      <c r="N116" s="117">
        <v>0</v>
      </c>
      <c r="O116" s="117">
        <v>0</v>
      </c>
      <c r="P116" s="117">
        <v>1</v>
      </c>
      <c r="Q116" s="117">
        <v>0</v>
      </c>
      <c r="R116" s="117">
        <v>0</v>
      </c>
      <c r="S116" s="117">
        <v>0</v>
      </c>
      <c r="T116" s="117">
        <v>0</v>
      </c>
      <c r="U116" s="117">
        <v>1</v>
      </c>
      <c r="V116" s="117">
        <v>0</v>
      </c>
      <c r="W116" s="117">
        <v>0</v>
      </c>
      <c r="X116" s="117">
        <v>0</v>
      </c>
      <c r="Y116" s="117">
        <v>0</v>
      </c>
      <c r="Z116" s="117">
        <v>0</v>
      </c>
      <c r="AA116" s="117">
        <v>0</v>
      </c>
      <c r="AB116" s="117">
        <v>0</v>
      </c>
      <c r="AC116" s="117">
        <v>0</v>
      </c>
      <c r="AD116" s="117">
        <v>0</v>
      </c>
      <c r="AE116" s="117">
        <v>0</v>
      </c>
      <c r="AF116" s="117">
        <v>0</v>
      </c>
      <c r="AG116" s="117">
        <v>1</v>
      </c>
      <c r="AH116" s="117">
        <v>0</v>
      </c>
      <c r="AI116" s="117">
        <v>0</v>
      </c>
      <c r="AJ116" s="117">
        <v>0</v>
      </c>
      <c r="AK116" s="117">
        <v>0</v>
      </c>
      <c r="AL116" s="117">
        <v>0</v>
      </c>
      <c r="AM116" s="117">
        <v>0</v>
      </c>
      <c r="AN116" s="117">
        <v>0</v>
      </c>
      <c r="AO116" s="117">
        <v>0</v>
      </c>
      <c r="AP116" s="117">
        <v>0</v>
      </c>
      <c r="AQ116" s="117">
        <v>1</v>
      </c>
      <c r="AR116" s="117">
        <v>0</v>
      </c>
      <c r="AS116" s="117">
        <v>316125.69907791592</v>
      </c>
    </row>
    <row r="117" spans="1:45" x14ac:dyDescent="0.45">
      <c r="A117" s="117" t="s">
        <v>456</v>
      </c>
      <c r="B117" s="118">
        <v>43124</v>
      </c>
      <c r="C117" s="117">
        <v>2018</v>
      </c>
      <c r="D117" s="117">
        <v>1</v>
      </c>
      <c r="E117" s="117">
        <v>4</v>
      </c>
      <c r="F117" s="117" t="s">
        <v>342</v>
      </c>
      <c r="G117" s="117" t="s">
        <v>336</v>
      </c>
      <c r="H117" s="117">
        <v>0</v>
      </c>
      <c r="I117" s="117">
        <v>33</v>
      </c>
      <c r="J117" s="117">
        <v>293199.07407791592</v>
      </c>
      <c r="K117" s="117">
        <v>293199.07407791592</v>
      </c>
      <c r="L117" s="117">
        <v>0</v>
      </c>
      <c r="M117" s="117">
        <v>0</v>
      </c>
      <c r="N117" s="117">
        <v>0</v>
      </c>
      <c r="O117" s="117">
        <v>0</v>
      </c>
      <c r="P117" s="117">
        <v>0</v>
      </c>
      <c r="Q117" s="117">
        <v>1</v>
      </c>
      <c r="R117" s="117">
        <v>0</v>
      </c>
      <c r="S117" s="117">
        <v>0</v>
      </c>
      <c r="T117" s="117">
        <v>0</v>
      </c>
      <c r="U117" s="117">
        <v>1</v>
      </c>
      <c r="V117" s="117">
        <v>0</v>
      </c>
      <c r="W117" s="117">
        <v>0</v>
      </c>
      <c r="X117" s="117">
        <v>0</v>
      </c>
      <c r="Y117" s="117">
        <v>0</v>
      </c>
      <c r="Z117" s="117">
        <v>0</v>
      </c>
      <c r="AA117" s="117">
        <v>0</v>
      </c>
      <c r="AB117" s="117">
        <v>0</v>
      </c>
      <c r="AC117" s="117">
        <v>0</v>
      </c>
      <c r="AD117" s="117">
        <v>0</v>
      </c>
      <c r="AE117" s="117">
        <v>0</v>
      </c>
      <c r="AF117" s="117">
        <v>0</v>
      </c>
      <c r="AG117" s="117">
        <v>1</v>
      </c>
      <c r="AH117" s="117">
        <v>0</v>
      </c>
      <c r="AI117" s="117">
        <v>0</v>
      </c>
      <c r="AJ117" s="117">
        <v>0</v>
      </c>
      <c r="AK117" s="117">
        <v>0</v>
      </c>
      <c r="AL117" s="117">
        <v>0</v>
      </c>
      <c r="AM117" s="117">
        <v>0</v>
      </c>
      <c r="AN117" s="117">
        <v>0</v>
      </c>
      <c r="AO117" s="117">
        <v>0</v>
      </c>
      <c r="AP117" s="117">
        <v>0</v>
      </c>
      <c r="AQ117" s="117">
        <v>1</v>
      </c>
      <c r="AR117" s="117">
        <v>0</v>
      </c>
      <c r="AS117" s="117">
        <v>293199.07407791592</v>
      </c>
    </row>
    <row r="118" spans="1:45" x14ac:dyDescent="0.45">
      <c r="A118" s="117" t="s">
        <v>457</v>
      </c>
      <c r="B118" s="118">
        <v>43125</v>
      </c>
      <c r="C118" s="117">
        <v>2018</v>
      </c>
      <c r="D118" s="117">
        <v>1</v>
      </c>
      <c r="E118" s="117">
        <v>5</v>
      </c>
      <c r="F118" s="117" t="s">
        <v>342</v>
      </c>
      <c r="G118" s="117" t="s">
        <v>336</v>
      </c>
      <c r="H118" s="117">
        <v>0</v>
      </c>
      <c r="I118" s="117">
        <v>31.625</v>
      </c>
      <c r="J118" s="117">
        <v>291606.07407791592</v>
      </c>
      <c r="K118" s="117">
        <v>291606.07407791592</v>
      </c>
      <c r="L118" s="117">
        <v>0</v>
      </c>
      <c r="M118" s="117">
        <v>0</v>
      </c>
      <c r="N118" s="117">
        <v>0</v>
      </c>
      <c r="O118" s="117">
        <v>0</v>
      </c>
      <c r="P118" s="117">
        <v>0</v>
      </c>
      <c r="Q118" s="117">
        <v>0</v>
      </c>
      <c r="R118" s="117">
        <v>1</v>
      </c>
      <c r="S118" s="117">
        <v>0</v>
      </c>
      <c r="T118" s="117">
        <v>0</v>
      </c>
      <c r="U118" s="117">
        <v>1</v>
      </c>
      <c r="V118" s="117">
        <v>0</v>
      </c>
      <c r="W118" s="117">
        <v>0</v>
      </c>
      <c r="X118" s="117">
        <v>0</v>
      </c>
      <c r="Y118" s="117">
        <v>0</v>
      </c>
      <c r="Z118" s="117">
        <v>0</v>
      </c>
      <c r="AA118" s="117">
        <v>0</v>
      </c>
      <c r="AB118" s="117">
        <v>0</v>
      </c>
      <c r="AC118" s="117">
        <v>0</v>
      </c>
      <c r="AD118" s="117">
        <v>0</v>
      </c>
      <c r="AE118" s="117">
        <v>0</v>
      </c>
      <c r="AF118" s="117">
        <v>0</v>
      </c>
      <c r="AG118" s="117">
        <v>1</v>
      </c>
      <c r="AH118" s="117">
        <v>0</v>
      </c>
      <c r="AI118" s="117">
        <v>0</v>
      </c>
      <c r="AJ118" s="117">
        <v>0</v>
      </c>
      <c r="AK118" s="117">
        <v>0</v>
      </c>
      <c r="AL118" s="117">
        <v>0</v>
      </c>
      <c r="AM118" s="117">
        <v>0</v>
      </c>
      <c r="AN118" s="117">
        <v>0</v>
      </c>
      <c r="AO118" s="117">
        <v>0</v>
      </c>
      <c r="AP118" s="117">
        <v>0</v>
      </c>
      <c r="AQ118" s="117">
        <v>1</v>
      </c>
      <c r="AR118" s="117">
        <v>0</v>
      </c>
      <c r="AS118" s="117">
        <v>291606.07407791592</v>
      </c>
    </row>
    <row r="119" spans="1:45" x14ac:dyDescent="0.45">
      <c r="A119" s="117" t="s">
        <v>458</v>
      </c>
      <c r="B119" s="118">
        <v>43126</v>
      </c>
      <c r="C119" s="117">
        <v>2018</v>
      </c>
      <c r="D119" s="117">
        <v>1</v>
      </c>
      <c r="E119" s="117">
        <v>6</v>
      </c>
      <c r="F119" s="117" t="s">
        <v>342</v>
      </c>
      <c r="G119" s="117" t="s">
        <v>336</v>
      </c>
      <c r="H119" s="117">
        <v>0</v>
      </c>
      <c r="I119" s="117">
        <v>27.08333</v>
      </c>
      <c r="J119" s="117">
        <v>294227.36574458255</v>
      </c>
      <c r="K119" s="117">
        <v>294227.36574458255</v>
      </c>
      <c r="L119" s="117">
        <v>0</v>
      </c>
      <c r="M119" s="117">
        <v>0</v>
      </c>
      <c r="N119" s="117">
        <v>0</v>
      </c>
      <c r="O119" s="117">
        <v>0</v>
      </c>
      <c r="P119" s="117">
        <v>0</v>
      </c>
      <c r="Q119" s="117">
        <v>0</v>
      </c>
      <c r="R119" s="117">
        <v>0</v>
      </c>
      <c r="S119" s="117">
        <v>1</v>
      </c>
      <c r="T119" s="117">
        <v>0</v>
      </c>
      <c r="U119" s="117">
        <v>1</v>
      </c>
      <c r="V119" s="117">
        <v>0</v>
      </c>
      <c r="W119" s="117">
        <v>0</v>
      </c>
      <c r="X119" s="117">
        <v>0</v>
      </c>
      <c r="Y119" s="117">
        <v>0</v>
      </c>
      <c r="Z119" s="117">
        <v>0</v>
      </c>
      <c r="AA119" s="117">
        <v>0</v>
      </c>
      <c r="AB119" s="117">
        <v>0</v>
      </c>
      <c r="AC119" s="117">
        <v>0</v>
      </c>
      <c r="AD119" s="117">
        <v>0</v>
      </c>
      <c r="AE119" s="117">
        <v>0</v>
      </c>
      <c r="AF119" s="117">
        <v>0</v>
      </c>
      <c r="AG119" s="117">
        <v>1</v>
      </c>
      <c r="AH119" s="117">
        <v>0</v>
      </c>
      <c r="AI119" s="117">
        <v>0</v>
      </c>
      <c r="AJ119" s="117">
        <v>0</v>
      </c>
      <c r="AK119" s="117">
        <v>0</v>
      </c>
      <c r="AL119" s="117">
        <v>0</v>
      </c>
      <c r="AM119" s="117">
        <v>0</v>
      </c>
      <c r="AN119" s="117">
        <v>0</v>
      </c>
      <c r="AO119" s="117">
        <v>0</v>
      </c>
      <c r="AP119" s="117">
        <v>0</v>
      </c>
      <c r="AQ119" s="117">
        <v>1</v>
      </c>
      <c r="AR119" s="117">
        <v>0</v>
      </c>
      <c r="AS119" s="117">
        <v>294227.36574458255</v>
      </c>
    </row>
    <row r="120" spans="1:45" x14ac:dyDescent="0.45">
      <c r="A120" s="117" t="s">
        <v>459</v>
      </c>
      <c r="B120" s="118">
        <v>43127</v>
      </c>
      <c r="C120" s="117">
        <v>2018</v>
      </c>
      <c r="D120" s="117">
        <v>1</v>
      </c>
      <c r="E120" s="117">
        <v>7</v>
      </c>
      <c r="F120" s="117" t="s">
        <v>340</v>
      </c>
      <c r="G120" s="117" t="s">
        <v>336</v>
      </c>
      <c r="H120" s="117">
        <v>0</v>
      </c>
      <c r="I120" s="117">
        <v>29.625</v>
      </c>
      <c r="J120" s="117">
        <v>255861.15741124918</v>
      </c>
      <c r="K120" s="117">
        <v>255861.15741124918</v>
      </c>
      <c r="L120" s="117">
        <v>0</v>
      </c>
      <c r="M120" s="117">
        <v>0</v>
      </c>
      <c r="N120" s="117">
        <v>0</v>
      </c>
      <c r="O120" s="117">
        <v>0</v>
      </c>
      <c r="P120" s="117">
        <v>0</v>
      </c>
      <c r="Q120" s="117">
        <v>0</v>
      </c>
      <c r="R120" s="117">
        <v>0</v>
      </c>
      <c r="S120" s="117">
        <v>0</v>
      </c>
      <c r="T120" s="117">
        <v>1</v>
      </c>
      <c r="U120" s="117">
        <v>1</v>
      </c>
      <c r="V120" s="117">
        <v>0</v>
      </c>
      <c r="W120" s="117">
        <v>0</v>
      </c>
      <c r="X120" s="117">
        <v>0</v>
      </c>
      <c r="Y120" s="117">
        <v>0</v>
      </c>
      <c r="Z120" s="117">
        <v>0</v>
      </c>
      <c r="AA120" s="117">
        <v>0</v>
      </c>
      <c r="AB120" s="117">
        <v>0</v>
      </c>
      <c r="AC120" s="117">
        <v>0</v>
      </c>
      <c r="AD120" s="117">
        <v>0</v>
      </c>
      <c r="AE120" s="117">
        <v>0</v>
      </c>
      <c r="AF120" s="117">
        <v>0</v>
      </c>
      <c r="AG120" s="117">
        <v>1</v>
      </c>
      <c r="AH120" s="117">
        <v>0</v>
      </c>
      <c r="AI120" s="117">
        <v>0</v>
      </c>
      <c r="AJ120" s="117">
        <v>0</v>
      </c>
      <c r="AK120" s="117">
        <v>0</v>
      </c>
      <c r="AL120" s="117">
        <v>0</v>
      </c>
      <c r="AM120" s="117">
        <v>0</v>
      </c>
      <c r="AN120" s="117">
        <v>0</v>
      </c>
      <c r="AO120" s="117">
        <v>0</v>
      </c>
      <c r="AP120" s="117">
        <v>0</v>
      </c>
      <c r="AQ120" s="117">
        <v>1</v>
      </c>
      <c r="AR120" s="117">
        <v>0</v>
      </c>
      <c r="AS120" s="117">
        <v>255861.15741124918</v>
      </c>
    </row>
    <row r="121" spans="1:45" x14ac:dyDescent="0.45">
      <c r="A121" s="117" t="s">
        <v>460</v>
      </c>
      <c r="B121" s="118">
        <v>43128</v>
      </c>
      <c r="C121" s="117">
        <v>2018</v>
      </c>
      <c r="D121" s="117">
        <v>1</v>
      </c>
      <c r="E121" s="117">
        <v>1</v>
      </c>
      <c r="F121" s="117" t="s">
        <v>340</v>
      </c>
      <c r="G121" s="117" t="s">
        <v>336</v>
      </c>
      <c r="H121" s="117">
        <v>0</v>
      </c>
      <c r="I121" s="117">
        <v>31.75</v>
      </c>
      <c r="J121" s="117">
        <v>253697.36574458255</v>
      </c>
      <c r="K121" s="117">
        <v>253697.36574458255</v>
      </c>
      <c r="L121" s="117">
        <v>0</v>
      </c>
      <c r="M121" s="117">
        <v>0</v>
      </c>
      <c r="N121" s="117">
        <v>1</v>
      </c>
      <c r="O121" s="117">
        <v>0</v>
      </c>
      <c r="P121" s="117">
        <v>0</v>
      </c>
      <c r="Q121" s="117">
        <v>0</v>
      </c>
      <c r="R121" s="117">
        <v>0</v>
      </c>
      <c r="S121" s="117">
        <v>0</v>
      </c>
      <c r="T121" s="117">
        <v>0</v>
      </c>
      <c r="U121" s="117">
        <v>1</v>
      </c>
      <c r="V121" s="117">
        <v>0</v>
      </c>
      <c r="W121" s="117">
        <v>0</v>
      </c>
      <c r="X121" s="117">
        <v>0</v>
      </c>
      <c r="Y121" s="117">
        <v>0</v>
      </c>
      <c r="Z121" s="117">
        <v>0</v>
      </c>
      <c r="AA121" s="117">
        <v>0</v>
      </c>
      <c r="AB121" s="117">
        <v>0</v>
      </c>
      <c r="AC121" s="117">
        <v>0</v>
      </c>
      <c r="AD121" s="117">
        <v>0</v>
      </c>
      <c r="AE121" s="117">
        <v>0</v>
      </c>
      <c r="AF121" s="117">
        <v>0</v>
      </c>
      <c r="AG121" s="117">
        <v>1</v>
      </c>
      <c r="AH121" s="117">
        <v>0</v>
      </c>
      <c r="AI121" s="117">
        <v>0</v>
      </c>
      <c r="AJ121" s="117">
        <v>0</v>
      </c>
      <c r="AK121" s="117">
        <v>0</v>
      </c>
      <c r="AL121" s="117">
        <v>0</v>
      </c>
      <c r="AM121" s="117">
        <v>0</v>
      </c>
      <c r="AN121" s="117">
        <v>0</v>
      </c>
      <c r="AO121" s="117">
        <v>0</v>
      </c>
      <c r="AP121" s="117">
        <v>0</v>
      </c>
      <c r="AQ121" s="117">
        <v>1</v>
      </c>
      <c r="AR121" s="117">
        <v>0</v>
      </c>
      <c r="AS121" s="117">
        <v>253697.36574458255</v>
      </c>
    </row>
    <row r="122" spans="1:45" x14ac:dyDescent="0.45">
      <c r="A122" s="117" t="s">
        <v>461</v>
      </c>
      <c r="B122" s="118">
        <v>43129</v>
      </c>
      <c r="C122" s="117">
        <v>2018</v>
      </c>
      <c r="D122" s="117">
        <v>1</v>
      </c>
      <c r="E122" s="117">
        <v>2</v>
      </c>
      <c r="F122" s="117" t="s">
        <v>342</v>
      </c>
      <c r="G122" s="117" t="s">
        <v>336</v>
      </c>
      <c r="H122" s="117">
        <v>0</v>
      </c>
      <c r="I122" s="117">
        <v>34.916670000000003</v>
      </c>
      <c r="J122" s="117">
        <v>272958.53241124918</v>
      </c>
      <c r="K122" s="117">
        <v>272958.53241124918</v>
      </c>
      <c r="L122" s="117">
        <v>0</v>
      </c>
      <c r="M122" s="117">
        <v>0</v>
      </c>
      <c r="N122" s="117">
        <v>0</v>
      </c>
      <c r="O122" s="117">
        <v>1</v>
      </c>
      <c r="P122" s="117">
        <v>0</v>
      </c>
      <c r="Q122" s="117">
        <v>0</v>
      </c>
      <c r="R122" s="117">
        <v>0</v>
      </c>
      <c r="S122" s="117">
        <v>0</v>
      </c>
      <c r="T122" s="117">
        <v>0</v>
      </c>
      <c r="U122" s="117">
        <v>1</v>
      </c>
      <c r="V122" s="117">
        <v>0</v>
      </c>
      <c r="W122" s="117">
        <v>0</v>
      </c>
      <c r="X122" s="117">
        <v>0</v>
      </c>
      <c r="Y122" s="117">
        <v>0</v>
      </c>
      <c r="Z122" s="117">
        <v>0</v>
      </c>
      <c r="AA122" s="117">
        <v>0</v>
      </c>
      <c r="AB122" s="117">
        <v>0</v>
      </c>
      <c r="AC122" s="117">
        <v>0</v>
      </c>
      <c r="AD122" s="117">
        <v>0</v>
      </c>
      <c r="AE122" s="117">
        <v>0</v>
      </c>
      <c r="AF122" s="117">
        <v>0</v>
      </c>
      <c r="AG122" s="117">
        <v>1</v>
      </c>
      <c r="AH122" s="117">
        <v>0</v>
      </c>
      <c r="AI122" s="117">
        <v>0</v>
      </c>
      <c r="AJ122" s="117">
        <v>0</v>
      </c>
      <c r="AK122" s="117">
        <v>0</v>
      </c>
      <c r="AL122" s="117">
        <v>0</v>
      </c>
      <c r="AM122" s="117">
        <v>0</v>
      </c>
      <c r="AN122" s="117">
        <v>0</v>
      </c>
      <c r="AO122" s="117">
        <v>0</v>
      </c>
      <c r="AP122" s="117">
        <v>0</v>
      </c>
      <c r="AQ122" s="117">
        <v>1</v>
      </c>
      <c r="AR122" s="117">
        <v>0</v>
      </c>
      <c r="AS122" s="117">
        <v>272958.53241124918</v>
      </c>
    </row>
    <row r="123" spans="1:45" x14ac:dyDescent="0.45">
      <c r="A123" s="117" t="s">
        <v>462</v>
      </c>
      <c r="B123" s="118">
        <v>43130</v>
      </c>
      <c r="C123" s="117">
        <v>2018</v>
      </c>
      <c r="D123" s="117">
        <v>1</v>
      </c>
      <c r="E123" s="117">
        <v>3</v>
      </c>
      <c r="F123" s="117" t="s">
        <v>342</v>
      </c>
      <c r="G123" s="117" t="s">
        <v>336</v>
      </c>
      <c r="H123" s="117">
        <v>0</v>
      </c>
      <c r="I123" s="117">
        <v>33.666670000000003</v>
      </c>
      <c r="J123" s="117">
        <v>267833.94907791592</v>
      </c>
      <c r="K123" s="117">
        <v>267833.94907791592</v>
      </c>
      <c r="L123" s="117">
        <v>0</v>
      </c>
      <c r="M123" s="117">
        <v>0</v>
      </c>
      <c r="N123" s="117">
        <v>0</v>
      </c>
      <c r="O123" s="117">
        <v>0</v>
      </c>
      <c r="P123" s="117">
        <v>1</v>
      </c>
      <c r="Q123" s="117">
        <v>0</v>
      </c>
      <c r="R123" s="117">
        <v>0</v>
      </c>
      <c r="S123" s="117">
        <v>0</v>
      </c>
      <c r="T123" s="117">
        <v>0</v>
      </c>
      <c r="U123" s="117">
        <v>1</v>
      </c>
      <c r="V123" s="117">
        <v>0</v>
      </c>
      <c r="W123" s="117">
        <v>0</v>
      </c>
      <c r="X123" s="117">
        <v>0</v>
      </c>
      <c r="Y123" s="117">
        <v>0</v>
      </c>
      <c r="Z123" s="117">
        <v>0</v>
      </c>
      <c r="AA123" s="117">
        <v>0</v>
      </c>
      <c r="AB123" s="117">
        <v>0</v>
      </c>
      <c r="AC123" s="117">
        <v>0</v>
      </c>
      <c r="AD123" s="117">
        <v>0</v>
      </c>
      <c r="AE123" s="117">
        <v>0</v>
      </c>
      <c r="AF123" s="117">
        <v>0</v>
      </c>
      <c r="AG123" s="117">
        <v>1</v>
      </c>
      <c r="AH123" s="117">
        <v>0</v>
      </c>
      <c r="AI123" s="117">
        <v>0</v>
      </c>
      <c r="AJ123" s="117">
        <v>0</v>
      </c>
      <c r="AK123" s="117">
        <v>0</v>
      </c>
      <c r="AL123" s="117">
        <v>0</v>
      </c>
      <c r="AM123" s="117">
        <v>0</v>
      </c>
      <c r="AN123" s="117">
        <v>0</v>
      </c>
      <c r="AO123" s="117">
        <v>0</v>
      </c>
      <c r="AP123" s="117">
        <v>0</v>
      </c>
      <c r="AQ123" s="117">
        <v>1</v>
      </c>
      <c r="AR123" s="117">
        <v>0</v>
      </c>
      <c r="AS123" s="117">
        <v>267833.94907791592</v>
      </c>
    </row>
    <row r="124" spans="1:45" x14ac:dyDescent="0.45">
      <c r="A124" s="117" t="s">
        <v>463</v>
      </c>
      <c r="B124" s="118">
        <v>43131</v>
      </c>
      <c r="C124" s="117">
        <v>2018</v>
      </c>
      <c r="D124" s="117">
        <v>1</v>
      </c>
      <c r="E124" s="117">
        <v>4</v>
      </c>
      <c r="F124" s="117" t="s">
        <v>342</v>
      </c>
      <c r="G124" s="117" t="s">
        <v>336</v>
      </c>
      <c r="H124" s="117">
        <v>0</v>
      </c>
      <c r="I124" s="117">
        <v>26</v>
      </c>
      <c r="J124" s="117">
        <v>330854.4202596792</v>
      </c>
      <c r="K124" s="117">
        <v>330854.4202596792</v>
      </c>
      <c r="L124" s="117">
        <v>0</v>
      </c>
      <c r="M124" s="117">
        <v>0</v>
      </c>
      <c r="N124" s="117">
        <v>0</v>
      </c>
      <c r="O124" s="117">
        <v>0</v>
      </c>
      <c r="P124" s="117">
        <v>0</v>
      </c>
      <c r="Q124" s="117">
        <v>1</v>
      </c>
      <c r="R124" s="117">
        <v>0</v>
      </c>
      <c r="S124" s="117">
        <v>0</v>
      </c>
      <c r="T124" s="117">
        <v>0</v>
      </c>
      <c r="U124" s="117">
        <v>1</v>
      </c>
      <c r="V124" s="117">
        <v>0</v>
      </c>
      <c r="W124" s="117">
        <v>0</v>
      </c>
      <c r="X124" s="117">
        <v>0</v>
      </c>
      <c r="Y124" s="117">
        <v>0</v>
      </c>
      <c r="Z124" s="117">
        <v>0</v>
      </c>
      <c r="AA124" s="117">
        <v>0</v>
      </c>
      <c r="AB124" s="117">
        <v>0</v>
      </c>
      <c r="AC124" s="117">
        <v>0</v>
      </c>
      <c r="AD124" s="117">
        <v>0</v>
      </c>
      <c r="AE124" s="117">
        <v>0</v>
      </c>
      <c r="AF124" s="117">
        <v>0</v>
      </c>
      <c r="AG124" s="117">
        <v>1</v>
      </c>
      <c r="AH124" s="117">
        <v>0</v>
      </c>
      <c r="AI124" s="117">
        <v>0</v>
      </c>
      <c r="AJ124" s="117">
        <v>0</v>
      </c>
      <c r="AK124" s="117">
        <v>0</v>
      </c>
      <c r="AL124" s="117">
        <v>0</v>
      </c>
      <c r="AM124" s="117">
        <v>0</v>
      </c>
      <c r="AN124" s="117">
        <v>0</v>
      </c>
      <c r="AO124" s="117">
        <v>0</v>
      </c>
      <c r="AP124" s="117">
        <v>0</v>
      </c>
      <c r="AQ124" s="117">
        <v>1</v>
      </c>
      <c r="AR124" s="117">
        <v>0</v>
      </c>
      <c r="AS124" s="117">
        <v>330854.4202596792</v>
      </c>
    </row>
    <row r="125" spans="1:45" x14ac:dyDescent="0.45">
      <c r="A125" s="117" t="s">
        <v>464</v>
      </c>
      <c r="B125" s="118">
        <v>43132</v>
      </c>
      <c r="C125" s="117">
        <v>2018</v>
      </c>
      <c r="D125" s="117">
        <v>2</v>
      </c>
      <c r="E125" s="117">
        <v>5</v>
      </c>
      <c r="F125" s="117" t="s">
        <v>342</v>
      </c>
      <c r="G125" s="117" t="s">
        <v>336</v>
      </c>
      <c r="H125" s="117">
        <v>0</v>
      </c>
      <c r="I125" s="117">
        <v>27.79167</v>
      </c>
      <c r="J125" s="117">
        <v>333024.12859301246</v>
      </c>
      <c r="K125" s="117">
        <v>333024.12859301246</v>
      </c>
      <c r="L125" s="117">
        <v>0</v>
      </c>
      <c r="M125" s="117">
        <v>0</v>
      </c>
      <c r="N125" s="117">
        <v>0</v>
      </c>
      <c r="O125" s="117">
        <v>0</v>
      </c>
      <c r="P125" s="117">
        <v>0</v>
      </c>
      <c r="Q125" s="117">
        <v>0</v>
      </c>
      <c r="R125" s="117">
        <v>1</v>
      </c>
      <c r="S125" s="117">
        <v>0</v>
      </c>
      <c r="T125" s="117">
        <v>0</v>
      </c>
      <c r="U125" s="117">
        <v>0</v>
      </c>
      <c r="V125" s="117">
        <v>1</v>
      </c>
      <c r="W125" s="117">
        <v>0</v>
      </c>
      <c r="X125" s="117">
        <v>0</v>
      </c>
      <c r="Y125" s="117">
        <v>0</v>
      </c>
      <c r="Z125" s="117">
        <v>0</v>
      </c>
      <c r="AA125" s="117">
        <v>0</v>
      </c>
      <c r="AB125" s="117">
        <v>0</v>
      </c>
      <c r="AC125" s="117">
        <v>0</v>
      </c>
      <c r="AD125" s="117">
        <v>0</v>
      </c>
      <c r="AE125" s="117">
        <v>0</v>
      </c>
      <c r="AF125" s="117">
        <v>0</v>
      </c>
      <c r="AG125" s="117">
        <v>1</v>
      </c>
      <c r="AH125" s="117">
        <v>0</v>
      </c>
      <c r="AI125" s="117">
        <v>0</v>
      </c>
      <c r="AJ125" s="117">
        <v>0</v>
      </c>
      <c r="AK125" s="117">
        <v>0</v>
      </c>
      <c r="AL125" s="117">
        <v>0</v>
      </c>
      <c r="AM125" s="117">
        <v>0</v>
      </c>
      <c r="AN125" s="117">
        <v>0</v>
      </c>
      <c r="AO125" s="117">
        <v>0</v>
      </c>
      <c r="AP125" s="117">
        <v>0</v>
      </c>
      <c r="AQ125" s="117">
        <v>1</v>
      </c>
      <c r="AR125" s="117">
        <v>0</v>
      </c>
      <c r="AS125" s="117">
        <v>333024.12859301246</v>
      </c>
    </row>
    <row r="126" spans="1:45" x14ac:dyDescent="0.45">
      <c r="A126" s="117" t="s">
        <v>465</v>
      </c>
      <c r="B126" s="118">
        <v>43133</v>
      </c>
      <c r="C126" s="117">
        <v>2018</v>
      </c>
      <c r="D126" s="117">
        <v>2</v>
      </c>
      <c r="E126" s="117">
        <v>6</v>
      </c>
      <c r="F126" s="117" t="s">
        <v>342</v>
      </c>
      <c r="G126" s="117" t="s">
        <v>336</v>
      </c>
      <c r="H126" s="117">
        <v>0</v>
      </c>
      <c r="I126" s="117">
        <v>33.875</v>
      </c>
      <c r="J126" s="117">
        <v>318650.46192634583</v>
      </c>
      <c r="K126" s="117">
        <v>318650.46192634583</v>
      </c>
      <c r="L126" s="117">
        <v>0</v>
      </c>
      <c r="M126" s="117">
        <v>0</v>
      </c>
      <c r="N126" s="117">
        <v>0</v>
      </c>
      <c r="O126" s="117">
        <v>0</v>
      </c>
      <c r="P126" s="117">
        <v>0</v>
      </c>
      <c r="Q126" s="117">
        <v>0</v>
      </c>
      <c r="R126" s="117">
        <v>0</v>
      </c>
      <c r="S126" s="117">
        <v>1</v>
      </c>
      <c r="T126" s="117">
        <v>0</v>
      </c>
      <c r="U126" s="117">
        <v>0</v>
      </c>
      <c r="V126" s="117">
        <v>1</v>
      </c>
      <c r="W126" s="117">
        <v>0</v>
      </c>
      <c r="X126" s="117">
        <v>0</v>
      </c>
      <c r="Y126" s="117">
        <v>0</v>
      </c>
      <c r="Z126" s="117">
        <v>0</v>
      </c>
      <c r="AA126" s="117">
        <v>0</v>
      </c>
      <c r="AB126" s="117">
        <v>0</v>
      </c>
      <c r="AC126" s="117">
        <v>0</v>
      </c>
      <c r="AD126" s="117">
        <v>0</v>
      </c>
      <c r="AE126" s="117">
        <v>0</v>
      </c>
      <c r="AF126" s="117">
        <v>0</v>
      </c>
      <c r="AG126" s="117">
        <v>1</v>
      </c>
      <c r="AH126" s="117">
        <v>0</v>
      </c>
      <c r="AI126" s="117">
        <v>0</v>
      </c>
      <c r="AJ126" s="117">
        <v>0</v>
      </c>
      <c r="AK126" s="117">
        <v>0</v>
      </c>
      <c r="AL126" s="117">
        <v>0</v>
      </c>
      <c r="AM126" s="117">
        <v>0</v>
      </c>
      <c r="AN126" s="117">
        <v>0</v>
      </c>
      <c r="AO126" s="117">
        <v>0</v>
      </c>
      <c r="AP126" s="117">
        <v>0</v>
      </c>
      <c r="AQ126" s="117">
        <v>1</v>
      </c>
      <c r="AR126" s="117">
        <v>0</v>
      </c>
      <c r="AS126" s="117">
        <v>318650.46192634583</v>
      </c>
    </row>
    <row r="127" spans="1:45" x14ac:dyDescent="0.45">
      <c r="A127" s="117" t="s">
        <v>466</v>
      </c>
      <c r="B127" s="118">
        <v>43134</v>
      </c>
      <c r="C127" s="117">
        <v>2018</v>
      </c>
      <c r="D127" s="117">
        <v>2</v>
      </c>
      <c r="E127" s="117">
        <v>7</v>
      </c>
      <c r="F127" s="117" t="s">
        <v>340</v>
      </c>
      <c r="G127" s="117" t="s">
        <v>336</v>
      </c>
      <c r="H127" s="117">
        <v>0</v>
      </c>
      <c r="I127" s="117">
        <v>34.208329999999997</v>
      </c>
      <c r="J127" s="117">
        <v>274224.7952596792</v>
      </c>
      <c r="K127" s="117">
        <v>274224.7952596792</v>
      </c>
      <c r="L127" s="117">
        <v>0</v>
      </c>
      <c r="M127" s="117">
        <v>0</v>
      </c>
      <c r="N127" s="117">
        <v>0</v>
      </c>
      <c r="O127" s="117">
        <v>0</v>
      </c>
      <c r="P127" s="117">
        <v>0</v>
      </c>
      <c r="Q127" s="117">
        <v>0</v>
      </c>
      <c r="R127" s="117">
        <v>0</v>
      </c>
      <c r="S127" s="117">
        <v>0</v>
      </c>
      <c r="T127" s="117">
        <v>1</v>
      </c>
      <c r="U127" s="117">
        <v>0</v>
      </c>
      <c r="V127" s="117">
        <v>1</v>
      </c>
      <c r="W127" s="117">
        <v>0</v>
      </c>
      <c r="X127" s="117">
        <v>0</v>
      </c>
      <c r="Y127" s="117">
        <v>0</v>
      </c>
      <c r="Z127" s="117">
        <v>0</v>
      </c>
      <c r="AA127" s="117">
        <v>0</v>
      </c>
      <c r="AB127" s="117">
        <v>0</v>
      </c>
      <c r="AC127" s="117">
        <v>0</v>
      </c>
      <c r="AD127" s="117">
        <v>0</v>
      </c>
      <c r="AE127" s="117">
        <v>0</v>
      </c>
      <c r="AF127" s="117">
        <v>0</v>
      </c>
      <c r="AG127" s="117">
        <v>1</v>
      </c>
      <c r="AH127" s="117">
        <v>0</v>
      </c>
      <c r="AI127" s="117">
        <v>0</v>
      </c>
      <c r="AJ127" s="117">
        <v>0</v>
      </c>
      <c r="AK127" s="117">
        <v>0</v>
      </c>
      <c r="AL127" s="117">
        <v>0</v>
      </c>
      <c r="AM127" s="117">
        <v>0</v>
      </c>
      <c r="AN127" s="117">
        <v>0</v>
      </c>
      <c r="AO127" s="117">
        <v>0</v>
      </c>
      <c r="AP127" s="117">
        <v>0</v>
      </c>
      <c r="AQ127" s="117">
        <v>1</v>
      </c>
      <c r="AR127" s="117">
        <v>0</v>
      </c>
      <c r="AS127" s="117">
        <v>274224.7952596792</v>
      </c>
    </row>
    <row r="128" spans="1:45" x14ac:dyDescent="0.45">
      <c r="A128" s="117" t="s">
        <v>467</v>
      </c>
      <c r="B128" s="118">
        <v>43135</v>
      </c>
      <c r="C128" s="117">
        <v>2018</v>
      </c>
      <c r="D128" s="117">
        <v>2</v>
      </c>
      <c r="E128" s="117">
        <v>1</v>
      </c>
      <c r="F128" s="117" t="s">
        <v>340</v>
      </c>
      <c r="G128" s="117" t="s">
        <v>336</v>
      </c>
      <c r="H128" s="117">
        <v>0</v>
      </c>
      <c r="I128" s="117">
        <v>37.125</v>
      </c>
      <c r="J128" s="117">
        <v>263177.33692634583</v>
      </c>
      <c r="K128" s="117">
        <v>263177.33692634583</v>
      </c>
      <c r="L128" s="117">
        <v>0</v>
      </c>
      <c r="M128" s="117">
        <v>0</v>
      </c>
      <c r="N128" s="117">
        <v>1</v>
      </c>
      <c r="O128" s="117">
        <v>0</v>
      </c>
      <c r="P128" s="117">
        <v>0</v>
      </c>
      <c r="Q128" s="117">
        <v>0</v>
      </c>
      <c r="R128" s="117">
        <v>0</v>
      </c>
      <c r="S128" s="117">
        <v>0</v>
      </c>
      <c r="T128" s="117">
        <v>0</v>
      </c>
      <c r="U128" s="117">
        <v>0</v>
      </c>
      <c r="V128" s="117">
        <v>1</v>
      </c>
      <c r="W128" s="117">
        <v>0</v>
      </c>
      <c r="X128" s="117">
        <v>0</v>
      </c>
      <c r="Y128" s="117">
        <v>0</v>
      </c>
      <c r="Z128" s="117">
        <v>0</v>
      </c>
      <c r="AA128" s="117">
        <v>0</v>
      </c>
      <c r="AB128" s="117">
        <v>0</v>
      </c>
      <c r="AC128" s="117">
        <v>0</v>
      </c>
      <c r="AD128" s="117">
        <v>0</v>
      </c>
      <c r="AE128" s="117">
        <v>0</v>
      </c>
      <c r="AF128" s="117">
        <v>0</v>
      </c>
      <c r="AG128" s="117">
        <v>1</v>
      </c>
      <c r="AH128" s="117">
        <v>0</v>
      </c>
      <c r="AI128" s="117">
        <v>0</v>
      </c>
      <c r="AJ128" s="117">
        <v>0</v>
      </c>
      <c r="AK128" s="117">
        <v>0</v>
      </c>
      <c r="AL128" s="117">
        <v>0</v>
      </c>
      <c r="AM128" s="117">
        <v>0</v>
      </c>
      <c r="AN128" s="117">
        <v>0</v>
      </c>
      <c r="AO128" s="117">
        <v>0</v>
      </c>
      <c r="AP128" s="117">
        <v>0</v>
      </c>
      <c r="AQ128" s="117">
        <v>1</v>
      </c>
      <c r="AR128" s="117">
        <v>0</v>
      </c>
      <c r="AS128" s="117">
        <v>263177.33692634583</v>
      </c>
    </row>
    <row r="129" spans="1:45" x14ac:dyDescent="0.45">
      <c r="A129" s="117" t="s">
        <v>468</v>
      </c>
      <c r="B129" s="118">
        <v>43136</v>
      </c>
      <c r="C129" s="117">
        <v>2018</v>
      </c>
      <c r="D129" s="117">
        <v>2</v>
      </c>
      <c r="E129" s="117">
        <v>2</v>
      </c>
      <c r="F129" s="117" t="s">
        <v>342</v>
      </c>
      <c r="G129" s="117" t="s">
        <v>336</v>
      </c>
      <c r="H129" s="117">
        <v>0</v>
      </c>
      <c r="I129" s="117">
        <v>36.541670000000003</v>
      </c>
      <c r="J129" s="117">
        <v>282354.87859301246</v>
      </c>
      <c r="K129" s="117">
        <v>282354.87859301246</v>
      </c>
      <c r="L129" s="117">
        <v>0</v>
      </c>
      <c r="M129" s="117">
        <v>0</v>
      </c>
      <c r="N129" s="117">
        <v>0</v>
      </c>
      <c r="O129" s="117">
        <v>1</v>
      </c>
      <c r="P129" s="117">
        <v>0</v>
      </c>
      <c r="Q129" s="117">
        <v>0</v>
      </c>
      <c r="R129" s="117">
        <v>0</v>
      </c>
      <c r="S129" s="117">
        <v>0</v>
      </c>
      <c r="T129" s="117">
        <v>0</v>
      </c>
      <c r="U129" s="117">
        <v>0</v>
      </c>
      <c r="V129" s="117">
        <v>1</v>
      </c>
      <c r="W129" s="117">
        <v>0</v>
      </c>
      <c r="X129" s="117">
        <v>0</v>
      </c>
      <c r="Y129" s="117">
        <v>0</v>
      </c>
      <c r="Z129" s="117">
        <v>0</v>
      </c>
      <c r="AA129" s="117">
        <v>0</v>
      </c>
      <c r="AB129" s="117">
        <v>0</v>
      </c>
      <c r="AC129" s="117">
        <v>0</v>
      </c>
      <c r="AD129" s="117">
        <v>0</v>
      </c>
      <c r="AE129" s="117">
        <v>0</v>
      </c>
      <c r="AF129" s="117">
        <v>0</v>
      </c>
      <c r="AG129" s="117">
        <v>1</v>
      </c>
      <c r="AH129" s="117">
        <v>0</v>
      </c>
      <c r="AI129" s="117">
        <v>0</v>
      </c>
      <c r="AJ129" s="117">
        <v>0</v>
      </c>
      <c r="AK129" s="117">
        <v>0</v>
      </c>
      <c r="AL129" s="117">
        <v>0</v>
      </c>
      <c r="AM129" s="117">
        <v>0</v>
      </c>
      <c r="AN129" s="117">
        <v>0</v>
      </c>
      <c r="AO129" s="117">
        <v>0</v>
      </c>
      <c r="AP129" s="117">
        <v>0</v>
      </c>
      <c r="AQ129" s="117">
        <v>1</v>
      </c>
      <c r="AR129" s="117">
        <v>0</v>
      </c>
      <c r="AS129" s="117">
        <v>282354.87859301246</v>
      </c>
    </row>
    <row r="130" spans="1:45" x14ac:dyDescent="0.45">
      <c r="A130" s="117" t="s">
        <v>469</v>
      </c>
      <c r="B130" s="118">
        <v>43137</v>
      </c>
      <c r="C130" s="117">
        <v>2018</v>
      </c>
      <c r="D130" s="117">
        <v>2</v>
      </c>
      <c r="E130" s="117">
        <v>3</v>
      </c>
      <c r="F130" s="117" t="s">
        <v>342</v>
      </c>
      <c r="G130" s="117" t="s">
        <v>336</v>
      </c>
      <c r="H130" s="117">
        <v>0</v>
      </c>
      <c r="I130" s="117">
        <v>35.291670000000003</v>
      </c>
      <c r="J130" s="117">
        <v>301154.1702596792</v>
      </c>
      <c r="K130" s="117">
        <v>301154.1702596792</v>
      </c>
      <c r="L130" s="117">
        <v>0</v>
      </c>
      <c r="M130" s="117">
        <v>0</v>
      </c>
      <c r="N130" s="117">
        <v>0</v>
      </c>
      <c r="O130" s="117">
        <v>0</v>
      </c>
      <c r="P130" s="117">
        <v>1</v>
      </c>
      <c r="Q130" s="117">
        <v>0</v>
      </c>
      <c r="R130" s="117">
        <v>0</v>
      </c>
      <c r="S130" s="117">
        <v>0</v>
      </c>
      <c r="T130" s="117">
        <v>0</v>
      </c>
      <c r="U130" s="117">
        <v>0</v>
      </c>
      <c r="V130" s="117">
        <v>1</v>
      </c>
      <c r="W130" s="117">
        <v>0</v>
      </c>
      <c r="X130" s="117">
        <v>0</v>
      </c>
      <c r="Y130" s="117">
        <v>0</v>
      </c>
      <c r="Z130" s="117">
        <v>0</v>
      </c>
      <c r="AA130" s="117">
        <v>0</v>
      </c>
      <c r="AB130" s="117">
        <v>0</v>
      </c>
      <c r="AC130" s="117">
        <v>0</v>
      </c>
      <c r="AD130" s="117">
        <v>0</v>
      </c>
      <c r="AE130" s="117">
        <v>0</v>
      </c>
      <c r="AF130" s="117">
        <v>0</v>
      </c>
      <c r="AG130" s="117">
        <v>1</v>
      </c>
      <c r="AH130" s="117">
        <v>0</v>
      </c>
      <c r="AI130" s="117">
        <v>0</v>
      </c>
      <c r="AJ130" s="117">
        <v>0</v>
      </c>
      <c r="AK130" s="117">
        <v>0</v>
      </c>
      <c r="AL130" s="117">
        <v>0</v>
      </c>
      <c r="AM130" s="117">
        <v>0</v>
      </c>
      <c r="AN130" s="117">
        <v>0</v>
      </c>
      <c r="AO130" s="117">
        <v>0</v>
      </c>
      <c r="AP130" s="117">
        <v>0</v>
      </c>
      <c r="AQ130" s="117">
        <v>1</v>
      </c>
      <c r="AR130" s="117">
        <v>0</v>
      </c>
      <c r="AS130" s="117">
        <v>301154.1702596792</v>
      </c>
    </row>
    <row r="131" spans="1:45" x14ac:dyDescent="0.45">
      <c r="A131" s="117" t="s">
        <v>470</v>
      </c>
      <c r="B131" s="118">
        <v>43138</v>
      </c>
      <c r="C131" s="117">
        <v>2018</v>
      </c>
      <c r="D131" s="117">
        <v>2</v>
      </c>
      <c r="E131" s="117">
        <v>4</v>
      </c>
      <c r="F131" s="117" t="s">
        <v>342</v>
      </c>
      <c r="G131" s="117" t="s">
        <v>336</v>
      </c>
      <c r="H131" s="117">
        <v>0</v>
      </c>
      <c r="I131" s="117">
        <v>35.416670000000003</v>
      </c>
      <c r="J131" s="117">
        <v>287575.75359301246</v>
      </c>
      <c r="K131" s="117">
        <v>287575.75359301246</v>
      </c>
      <c r="L131" s="117">
        <v>0</v>
      </c>
      <c r="M131" s="117">
        <v>0</v>
      </c>
      <c r="N131" s="117">
        <v>0</v>
      </c>
      <c r="O131" s="117">
        <v>0</v>
      </c>
      <c r="P131" s="117">
        <v>0</v>
      </c>
      <c r="Q131" s="117">
        <v>1</v>
      </c>
      <c r="R131" s="117">
        <v>0</v>
      </c>
      <c r="S131" s="117">
        <v>0</v>
      </c>
      <c r="T131" s="117">
        <v>0</v>
      </c>
      <c r="U131" s="117">
        <v>0</v>
      </c>
      <c r="V131" s="117">
        <v>1</v>
      </c>
      <c r="W131" s="117">
        <v>0</v>
      </c>
      <c r="X131" s="117">
        <v>0</v>
      </c>
      <c r="Y131" s="117">
        <v>0</v>
      </c>
      <c r="Z131" s="117">
        <v>0</v>
      </c>
      <c r="AA131" s="117">
        <v>0</v>
      </c>
      <c r="AB131" s="117">
        <v>0</v>
      </c>
      <c r="AC131" s="117">
        <v>0</v>
      </c>
      <c r="AD131" s="117">
        <v>0</v>
      </c>
      <c r="AE131" s="117">
        <v>0</v>
      </c>
      <c r="AF131" s="117">
        <v>0</v>
      </c>
      <c r="AG131" s="117">
        <v>1</v>
      </c>
      <c r="AH131" s="117">
        <v>0</v>
      </c>
      <c r="AI131" s="117">
        <v>0</v>
      </c>
      <c r="AJ131" s="117">
        <v>0</v>
      </c>
      <c r="AK131" s="117">
        <v>0</v>
      </c>
      <c r="AL131" s="117">
        <v>0</v>
      </c>
      <c r="AM131" s="117">
        <v>0</v>
      </c>
      <c r="AN131" s="117">
        <v>0</v>
      </c>
      <c r="AO131" s="117">
        <v>0</v>
      </c>
      <c r="AP131" s="117">
        <v>0</v>
      </c>
      <c r="AQ131" s="117">
        <v>1</v>
      </c>
      <c r="AR131" s="117">
        <v>0</v>
      </c>
      <c r="AS131" s="117">
        <v>287575.75359301246</v>
      </c>
    </row>
    <row r="132" spans="1:45" x14ac:dyDescent="0.45">
      <c r="A132" s="117" t="s">
        <v>471</v>
      </c>
      <c r="B132" s="118">
        <v>43139</v>
      </c>
      <c r="C132" s="117">
        <v>2018</v>
      </c>
      <c r="D132" s="117">
        <v>2</v>
      </c>
      <c r="E132" s="117">
        <v>5</v>
      </c>
      <c r="F132" s="117" t="s">
        <v>342</v>
      </c>
      <c r="G132" s="117" t="s">
        <v>336</v>
      </c>
      <c r="H132" s="117">
        <v>0</v>
      </c>
      <c r="I132" s="117">
        <v>41.75</v>
      </c>
      <c r="J132" s="117">
        <v>263823.92025967914</v>
      </c>
      <c r="K132" s="117">
        <v>263823.92025967914</v>
      </c>
      <c r="L132" s="117">
        <v>0</v>
      </c>
      <c r="M132" s="117">
        <v>0</v>
      </c>
      <c r="N132" s="117">
        <v>0</v>
      </c>
      <c r="O132" s="117">
        <v>0</v>
      </c>
      <c r="P132" s="117">
        <v>0</v>
      </c>
      <c r="Q132" s="117">
        <v>0</v>
      </c>
      <c r="R132" s="117">
        <v>1</v>
      </c>
      <c r="S132" s="117">
        <v>0</v>
      </c>
      <c r="T132" s="117">
        <v>0</v>
      </c>
      <c r="U132" s="117">
        <v>0</v>
      </c>
      <c r="V132" s="117">
        <v>1</v>
      </c>
      <c r="W132" s="117">
        <v>0</v>
      </c>
      <c r="X132" s="117">
        <v>0</v>
      </c>
      <c r="Y132" s="117">
        <v>0</v>
      </c>
      <c r="Z132" s="117">
        <v>0</v>
      </c>
      <c r="AA132" s="117">
        <v>0</v>
      </c>
      <c r="AB132" s="117">
        <v>0</v>
      </c>
      <c r="AC132" s="117">
        <v>0</v>
      </c>
      <c r="AD132" s="117">
        <v>0</v>
      </c>
      <c r="AE132" s="117">
        <v>0</v>
      </c>
      <c r="AF132" s="117">
        <v>0</v>
      </c>
      <c r="AG132" s="117">
        <v>1</v>
      </c>
      <c r="AH132" s="117">
        <v>0</v>
      </c>
      <c r="AI132" s="117">
        <v>0</v>
      </c>
      <c r="AJ132" s="117">
        <v>0</v>
      </c>
      <c r="AK132" s="117">
        <v>0</v>
      </c>
      <c r="AL132" s="117">
        <v>0</v>
      </c>
      <c r="AM132" s="117">
        <v>0</v>
      </c>
      <c r="AN132" s="117">
        <v>0</v>
      </c>
      <c r="AO132" s="117">
        <v>0</v>
      </c>
      <c r="AP132" s="117">
        <v>0</v>
      </c>
      <c r="AQ132" s="117">
        <v>1</v>
      </c>
      <c r="AR132" s="117">
        <v>0</v>
      </c>
      <c r="AS132" s="117">
        <v>263823.92025967914</v>
      </c>
    </row>
    <row r="133" spans="1:45" x14ac:dyDescent="0.45">
      <c r="A133" s="117" t="s">
        <v>472</v>
      </c>
      <c r="B133" s="118">
        <v>43140</v>
      </c>
      <c r="C133" s="117">
        <v>2018</v>
      </c>
      <c r="D133" s="117">
        <v>2</v>
      </c>
      <c r="E133" s="117">
        <v>6</v>
      </c>
      <c r="F133" s="117" t="s">
        <v>342</v>
      </c>
      <c r="G133" s="117" t="s">
        <v>336</v>
      </c>
      <c r="H133" s="117">
        <v>0</v>
      </c>
      <c r="I133" s="117">
        <v>31.875</v>
      </c>
      <c r="J133" s="117">
        <v>309734.9202596792</v>
      </c>
      <c r="K133" s="117">
        <v>309734.9202596792</v>
      </c>
      <c r="L133" s="117">
        <v>0</v>
      </c>
      <c r="M133" s="117">
        <v>0</v>
      </c>
      <c r="N133" s="117">
        <v>0</v>
      </c>
      <c r="O133" s="117">
        <v>0</v>
      </c>
      <c r="P133" s="117">
        <v>0</v>
      </c>
      <c r="Q133" s="117">
        <v>0</v>
      </c>
      <c r="R133" s="117">
        <v>0</v>
      </c>
      <c r="S133" s="117">
        <v>1</v>
      </c>
      <c r="T133" s="117">
        <v>0</v>
      </c>
      <c r="U133" s="117">
        <v>0</v>
      </c>
      <c r="V133" s="117">
        <v>1</v>
      </c>
      <c r="W133" s="117">
        <v>0</v>
      </c>
      <c r="X133" s="117">
        <v>0</v>
      </c>
      <c r="Y133" s="117">
        <v>0</v>
      </c>
      <c r="Z133" s="117">
        <v>0</v>
      </c>
      <c r="AA133" s="117">
        <v>0</v>
      </c>
      <c r="AB133" s="117">
        <v>0</v>
      </c>
      <c r="AC133" s="117">
        <v>0</v>
      </c>
      <c r="AD133" s="117">
        <v>0</v>
      </c>
      <c r="AE133" s="117">
        <v>0</v>
      </c>
      <c r="AF133" s="117">
        <v>0</v>
      </c>
      <c r="AG133" s="117">
        <v>1</v>
      </c>
      <c r="AH133" s="117">
        <v>0</v>
      </c>
      <c r="AI133" s="117">
        <v>0</v>
      </c>
      <c r="AJ133" s="117">
        <v>0</v>
      </c>
      <c r="AK133" s="117">
        <v>0</v>
      </c>
      <c r="AL133" s="117">
        <v>0</v>
      </c>
      <c r="AM133" s="117">
        <v>0</v>
      </c>
      <c r="AN133" s="117">
        <v>0</v>
      </c>
      <c r="AO133" s="117">
        <v>0</v>
      </c>
      <c r="AP133" s="117">
        <v>0</v>
      </c>
      <c r="AQ133" s="117">
        <v>1</v>
      </c>
      <c r="AR133" s="117">
        <v>0</v>
      </c>
      <c r="AS133" s="117">
        <v>309734.9202596792</v>
      </c>
    </row>
    <row r="134" spans="1:45" x14ac:dyDescent="0.45">
      <c r="A134" s="117" t="s">
        <v>473</v>
      </c>
      <c r="B134" s="118">
        <v>43141</v>
      </c>
      <c r="C134" s="117">
        <v>2018</v>
      </c>
      <c r="D134" s="117">
        <v>2</v>
      </c>
      <c r="E134" s="117">
        <v>7</v>
      </c>
      <c r="F134" s="117" t="s">
        <v>340</v>
      </c>
      <c r="G134" s="117" t="s">
        <v>336</v>
      </c>
      <c r="H134" s="117">
        <v>0</v>
      </c>
      <c r="I134" s="117">
        <v>26.33333</v>
      </c>
      <c r="J134" s="117">
        <v>319400.08692634583</v>
      </c>
      <c r="K134" s="117">
        <v>319400.08692634583</v>
      </c>
      <c r="L134" s="117">
        <v>0</v>
      </c>
      <c r="M134" s="117">
        <v>0</v>
      </c>
      <c r="N134" s="117">
        <v>0</v>
      </c>
      <c r="O134" s="117">
        <v>0</v>
      </c>
      <c r="P134" s="117">
        <v>0</v>
      </c>
      <c r="Q134" s="117">
        <v>0</v>
      </c>
      <c r="R134" s="117">
        <v>0</v>
      </c>
      <c r="S134" s="117">
        <v>0</v>
      </c>
      <c r="T134" s="117">
        <v>1</v>
      </c>
      <c r="U134" s="117">
        <v>0</v>
      </c>
      <c r="V134" s="117">
        <v>1</v>
      </c>
      <c r="W134" s="117">
        <v>0</v>
      </c>
      <c r="X134" s="117">
        <v>0</v>
      </c>
      <c r="Y134" s="117">
        <v>0</v>
      </c>
      <c r="Z134" s="117">
        <v>0</v>
      </c>
      <c r="AA134" s="117">
        <v>0</v>
      </c>
      <c r="AB134" s="117">
        <v>0</v>
      </c>
      <c r="AC134" s="117">
        <v>0</v>
      </c>
      <c r="AD134" s="117">
        <v>0</v>
      </c>
      <c r="AE134" s="117">
        <v>0</v>
      </c>
      <c r="AF134" s="117">
        <v>0</v>
      </c>
      <c r="AG134" s="117">
        <v>1</v>
      </c>
      <c r="AH134" s="117">
        <v>0</v>
      </c>
      <c r="AI134" s="117">
        <v>0</v>
      </c>
      <c r="AJ134" s="117">
        <v>0</v>
      </c>
      <c r="AK134" s="117">
        <v>0</v>
      </c>
      <c r="AL134" s="117">
        <v>0</v>
      </c>
      <c r="AM134" s="117">
        <v>0</v>
      </c>
      <c r="AN134" s="117">
        <v>0</v>
      </c>
      <c r="AO134" s="117">
        <v>0</v>
      </c>
      <c r="AP134" s="117">
        <v>0</v>
      </c>
      <c r="AQ134" s="117">
        <v>1</v>
      </c>
      <c r="AR134" s="117">
        <v>0</v>
      </c>
      <c r="AS134" s="117">
        <v>319400.08692634583</v>
      </c>
    </row>
    <row r="135" spans="1:45" x14ac:dyDescent="0.45">
      <c r="A135" s="117" t="s">
        <v>474</v>
      </c>
      <c r="B135" s="118">
        <v>43142</v>
      </c>
      <c r="C135" s="117">
        <v>2018</v>
      </c>
      <c r="D135" s="117">
        <v>2</v>
      </c>
      <c r="E135" s="117">
        <v>1</v>
      </c>
      <c r="F135" s="117" t="s">
        <v>340</v>
      </c>
      <c r="G135" s="117" t="s">
        <v>336</v>
      </c>
      <c r="H135" s="117">
        <v>0</v>
      </c>
      <c r="I135" s="117">
        <v>27.70833</v>
      </c>
      <c r="J135" s="117">
        <v>329676.4202596792</v>
      </c>
      <c r="K135" s="117">
        <v>329676.4202596792</v>
      </c>
      <c r="L135" s="117">
        <v>0</v>
      </c>
      <c r="M135" s="117">
        <v>0</v>
      </c>
      <c r="N135" s="117">
        <v>1</v>
      </c>
      <c r="O135" s="117">
        <v>0</v>
      </c>
      <c r="P135" s="117">
        <v>0</v>
      </c>
      <c r="Q135" s="117">
        <v>0</v>
      </c>
      <c r="R135" s="117">
        <v>0</v>
      </c>
      <c r="S135" s="117">
        <v>0</v>
      </c>
      <c r="T135" s="117">
        <v>0</v>
      </c>
      <c r="U135" s="117">
        <v>0</v>
      </c>
      <c r="V135" s="117">
        <v>1</v>
      </c>
      <c r="W135" s="117">
        <v>0</v>
      </c>
      <c r="X135" s="117">
        <v>0</v>
      </c>
      <c r="Y135" s="117">
        <v>0</v>
      </c>
      <c r="Z135" s="117">
        <v>0</v>
      </c>
      <c r="AA135" s="117">
        <v>0</v>
      </c>
      <c r="AB135" s="117">
        <v>0</v>
      </c>
      <c r="AC135" s="117">
        <v>0</v>
      </c>
      <c r="AD135" s="117">
        <v>0</v>
      </c>
      <c r="AE135" s="117">
        <v>0</v>
      </c>
      <c r="AF135" s="117">
        <v>0</v>
      </c>
      <c r="AG135" s="117">
        <v>1</v>
      </c>
      <c r="AH135" s="117">
        <v>0</v>
      </c>
      <c r="AI135" s="117">
        <v>0</v>
      </c>
      <c r="AJ135" s="117">
        <v>0</v>
      </c>
      <c r="AK135" s="117">
        <v>0</v>
      </c>
      <c r="AL135" s="117">
        <v>0</v>
      </c>
      <c r="AM135" s="117">
        <v>0</v>
      </c>
      <c r="AN135" s="117">
        <v>0</v>
      </c>
      <c r="AO135" s="117">
        <v>0</v>
      </c>
      <c r="AP135" s="117">
        <v>0</v>
      </c>
      <c r="AQ135" s="117">
        <v>1</v>
      </c>
      <c r="AR135" s="117">
        <v>0</v>
      </c>
      <c r="AS135" s="117">
        <v>329676.4202596792</v>
      </c>
    </row>
    <row r="136" spans="1:45" x14ac:dyDescent="0.45">
      <c r="A136" s="117" t="s">
        <v>475</v>
      </c>
      <c r="B136" s="118">
        <v>43143</v>
      </c>
      <c r="C136" s="117">
        <v>2018</v>
      </c>
      <c r="D136" s="117">
        <v>2</v>
      </c>
      <c r="E136" s="117">
        <v>2</v>
      </c>
      <c r="F136" s="117" t="s">
        <v>342</v>
      </c>
      <c r="G136" s="117" t="s">
        <v>336</v>
      </c>
      <c r="H136" s="117">
        <v>0</v>
      </c>
      <c r="I136" s="117">
        <v>25.95833</v>
      </c>
      <c r="J136" s="117">
        <v>355577.58692634583</v>
      </c>
      <c r="K136" s="117">
        <v>355577.58692634583</v>
      </c>
      <c r="L136" s="117">
        <v>0</v>
      </c>
      <c r="M136" s="117">
        <v>0</v>
      </c>
      <c r="N136" s="117">
        <v>0</v>
      </c>
      <c r="O136" s="117">
        <v>1</v>
      </c>
      <c r="P136" s="117">
        <v>0</v>
      </c>
      <c r="Q136" s="117">
        <v>0</v>
      </c>
      <c r="R136" s="117">
        <v>0</v>
      </c>
      <c r="S136" s="117">
        <v>0</v>
      </c>
      <c r="T136" s="117">
        <v>0</v>
      </c>
      <c r="U136" s="117">
        <v>0</v>
      </c>
      <c r="V136" s="117">
        <v>1</v>
      </c>
      <c r="W136" s="117">
        <v>0</v>
      </c>
      <c r="X136" s="117">
        <v>0</v>
      </c>
      <c r="Y136" s="117">
        <v>0</v>
      </c>
      <c r="Z136" s="117">
        <v>0</v>
      </c>
      <c r="AA136" s="117">
        <v>0</v>
      </c>
      <c r="AB136" s="117">
        <v>0</v>
      </c>
      <c r="AC136" s="117">
        <v>0</v>
      </c>
      <c r="AD136" s="117">
        <v>0</v>
      </c>
      <c r="AE136" s="117">
        <v>0</v>
      </c>
      <c r="AF136" s="117">
        <v>0</v>
      </c>
      <c r="AG136" s="117">
        <v>1</v>
      </c>
      <c r="AH136" s="117">
        <v>0</v>
      </c>
      <c r="AI136" s="117">
        <v>0</v>
      </c>
      <c r="AJ136" s="117">
        <v>0</v>
      </c>
      <c r="AK136" s="117">
        <v>0</v>
      </c>
      <c r="AL136" s="117">
        <v>0</v>
      </c>
      <c r="AM136" s="117">
        <v>0</v>
      </c>
      <c r="AN136" s="117">
        <v>0</v>
      </c>
      <c r="AO136" s="117">
        <v>0</v>
      </c>
      <c r="AP136" s="117">
        <v>0</v>
      </c>
      <c r="AQ136" s="117">
        <v>1</v>
      </c>
      <c r="AR136" s="117">
        <v>0</v>
      </c>
      <c r="AS136" s="117">
        <v>355577.58692634583</v>
      </c>
    </row>
    <row r="137" spans="1:45" x14ac:dyDescent="0.45">
      <c r="A137" s="117" t="s">
        <v>476</v>
      </c>
      <c r="B137" s="118">
        <v>43144</v>
      </c>
      <c r="C137" s="117">
        <v>2018</v>
      </c>
      <c r="D137" s="117">
        <v>2</v>
      </c>
      <c r="E137" s="117">
        <v>3</v>
      </c>
      <c r="F137" s="117" t="s">
        <v>342</v>
      </c>
      <c r="G137" s="117" t="s">
        <v>336</v>
      </c>
      <c r="H137" s="117">
        <v>0</v>
      </c>
      <c r="I137" s="117">
        <v>28.08333</v>
      </c>
      <c r="J137" s="117">
        <v>355314.7952596792</v>
      </c>
      <c r="K137" s="117">
        <v>355314.7952596792</v>
      </c>
      <c r="L137" s="117">
        <v>0</v>
      </c>
      <c r="M137" s="117">
        <v>0</v>
      </c>
      <c r="N137" s="117">
        <v>0</v>
      </c>
      <c r="O137" s="117">
        <v>0</v>
      </c>
      <c r="P137" s="117">
        <v>1</v>
      </c>
      <c r="Q137" s="117">
        <v>0</v>
      </c>
      <c r="R137" s="117">
        <v>0</v>
      </c>
      <c r="S137" s="117">
        <v>0</v>
      </c>
      <c r="T137" s="117">
        <v>0</v>
      </c>
      <c r="U137" s="117">
        <v>0</v>
      </c>
      <c r="V137" s="117">
        <v>1</v>
      </c>
      <c r="W137" s="117">
        <v>0</v>
      </c>
      <c r="X137" s="117">
        <v>0</v>
      </c>
      <c r="Y137" s="117">
        <v>0</v>
      </c>
      <c r="Z137" s="117">
        <v>0</v>
      </c>
      <c r="AA137" s="117">
        <v>0</v>
      </c>
      <c r="AB137" s="117">
        <v>0</v>
      </c>
      <c r="AC137" s="117">
        <v>0</v>
      </c>
      <c r="AD137" s="117">
        <v>0</v>
      </c>
      <c r="AE137" s="117">
        <v>0</v>
      </c>
      <c r="AF137" s="117">
        <v>0</v>
      </c>
      <c r="AG137" s="117">
        <v>1</v>
      </c>
      <c r="AH137" s="117">
        <v>0</v>
      </c>
      <c r="AI137" s="117">
        <v>0</v>
      </c>
      <c r="AJ137" s="117">
        <v>0</v>
      </c>
      <c r="AK137" s="117">
        <v>0</v>
      </c>
      <c r="AL137" s="117">
        <v>0</v>
      </c>
      <c r="AM137" s="117">
        <v>0</v>
      </c>
      <c r="AN137" s="117">
        <v>0</v>
      </c>
      <c r="AO137" s="117">
        <v>0</v>
      </c>
      <c r="AP137" s="117">
        <v>0</v>
      </c>
      <c r="AQ137" s="117">
        <v>1</v>
      </c>
      <c r="AR137" s="117">
        <v>0</v>
      </c>
      <c r="AS137" s="117">
        <v>355314.7952596792</v>
      </c>
    </row>
    <row r="138" spans="1:45" x14ac:dyDescent="0.45">
      <c r="A138" s="117" t="s">
        <v>477</v>
      </c>
      <c r="B138" s="118">
        <v>43145</v>
      </c>
      <c r="C138" s="117">
        <v>2018</v>
      </c>
      <c r="D138" s="117">
        <v>2</v>
      </c>
      <c r="E138" s="117">
        <v>4</v>
      </c>
      <c r="F138" s="117" t="s">
        <v>342</v>
      </c>
      <c r="G138" s="117" t="s">
        <v>336</v>
      </c>
      <c r="H138" s="117">
        <v>0</v>
      </c>
      <c r="I138" s="117">
        <v>34.083329999999997</v>
      </c>
      <c r="J138" s="117">
        <v>327865.37859301246</v>
      </c>
      <c r="K138" s="117">
        <v>327865.37859301246</v>
      </c>
      <c r="L138" s="117">
        <v>0</v>
      </c>
      <c r="M138" s="117">
        <v>0</v>
      </c>
      <c r="N138" s="117">
        <v>0</v>
      </c>
      <c r="O138" s="117">
        <v>0</v>
      </c>
      <c r="P138" s="117">
        <v>0</v>
      </c>
      <c r="Q138" s="117">
        <v>1</v>
      </c>
      <c r="R138" s="117">
        <v>0</v>
      </c>
      <c r="S138" s="117">
        <v>0</v>
      </c>
      <c r="T138" s="117">
        <v>0</v>
      </c>
      <c r="U138" s="117">
        <v>0</v>
      </c>
      <c r="V138" s="117">
        <v>1</v>
      </c>
      <c r="W138" s="117">
        <v>0</v>
      </c>
      <c r="X138" s="117">
        <v>0</v>
      </c>
      <c r="Y138" s="117">
        <v>0</v>
      </c>
      <c r="Z138" s="117">
        <v>0</v>
      </c>
      <c r="AA138" s="117">
        <v>0</v>
      </c>
      <c r="AB138" s="117">
        <v>0</v>
      </c>
      <c r="AC138" s="117">
        <v>0</v>
      </c>
      <c r="AD138" s="117">
        <v>0</v>
      </c>
      <c r="AE138" s="117">
        <v>0</v>
      </c>
      <c r="AF138" s="117">
        <v>0</v>
      </c>
      <c r="AG138" s="117">
        <v>1</v>
      </c>
      <c r="AH138" s="117">
        <v>0</v>
      </c>
      <c r="AI138" s="117">
        <v>0</v>
      </c>
      <c r="AJ138" s="117">
        <v>0</v>
      </c>
      <c r="AK138" s="117">
        <v>0</v>
      </c>
      <c r="AL138" s="117">
        <v>0</v>
      </c>
      <c r="AM138" s="117">
        <v>0</v>
      </c>
      <c r="AN138" s="117">
        <v>0</v>
      </c>
      <c r="AO138" s="117">
        <v>0</v>
      </c>
      <c r="AP138" s="117">
        <v>0</v>
      </c>
      <c r="AQ138" s="117">
        <v>1</v>
      </c>
      <c r="AR138" s="117">
        <v>0</v>
      </c>
      <c r="AS138" s="117">
        <v>327865.37859301246</v>
      </c>
    </row>
    <row r="139" spans="1:45" x14ac:dyDescent="0.45">
      <c r="A139" s="117" t="s">
        <v>478</v>
      </c>
      <c r="B139" s="118">
        <v>43146</v>
      </c>
      <c r="C139" s="117">
        <v>2018</v>
      </c>
      <c r="D139" s="117">
        <v>2</v>
      </c>
      <c r="E139" s="117">
        <v>5</v>
      </c>
      <c r="F139" s="117" t="s">
        <v>342</v>
      </c>
      <c r="G139" s="117" t="s">
        <v>336</v>
      </c>
      <c r="H139" s="117">
        <v>0</v>
      </c>
      <c r="I139" s="117">
        <v>32.666670000000003</v>
      </c>
      <c r="J139" s="117">
        <v>324374.08692634583</v>
      </c>
      <c r="K139" s="117">
        <v>324374.08692634583</v>
      </c>
      <c r="L139" s="117">
        <v>0</v>
      </c>
      <c r="M139" s="117">
        <v>0</v>
      </c>
      <c r="N139" s="117">
        <v>0</v>
      </c>
      <c r="O139" s="117">
        <v>0</v>
      </c>
      <c r="P139" s="117">
        <v>0</v>
      </c>
      <c r="Q139" s="117">
        <v>0</v>
      </c>
      <c r="R139" s="117">
        <v>1</v>
      </c>
      <c r="S139" s="117">
        <v>0</v>
      </c>
      <c r="T139" s="117">
        <v>0</v>
      </c>
      <c r="U139" s="117">
        <v>0</v>
      </c>
      <c r="V139" s="117">
        <v>1</v>
      </c>
      <c r="W139" s="117">
        <v>0</v>
      </c>
      <c r="X139" s="117">
        <v>0</v>
      </c>
      <c r="Y139" s="117">
        <v>0</v>
      </c>
      <c r="Z139" s="117">
        <v>0</v>
      </c>
      <c r="AA139" s="117">
        <v>0</v>
      </c>
      <c r="AB139" s="117">
        <v>0</v>
      </c>
      <c r="AC139" s="117">
        <v>0</v>
      </c>
      <c r="AD139" s="117">
        <v>0</v>
      </c>
      <c r="AE139" s="117">
        <v>0</v>
      </c>
      <c r="AF139" s="117">
        <v>0</v>
      </c>
      <c r="AG139" s="117">
        <v>1</v>
      </c>
      <c r="AH139" s="117">
        <v>0</v>
      </c>
      <c r="AI139" s="117">
        <v>0</v>
      </c>
      <c r="AJ139" s="117">
        <v>0</v>
      </c>
      <c r="AK139" s="117">
        <v>0</v>
      </c>
      <c r="AL139" s="117">
        <v>0</v>
      </c>
      <c r="AM139" s="117">
        <v>0</v>
      </c>
      <c r="AN139" s="117">
        <v>0</v>
      </c>
      <c r="AO139" s="117">
        <v>0</v>
      </c>
      <c r="AP139" s="117">
        <v>0</v>
      </c>
      <c r="AQ139" s="117">
        <v>1</v>
      </c>
      <c r="AR139" s="117">
        <v>0</v>
      </c>
      <c r="AS139" s="117">
        <v>324374.08692634583</v>
      </c>
    </row>
    <row r="140" spans="1:45" x14ac:dyDescent="0.45">
      <c r="A140" s="117" t="s">
        <v>479</v>
      </c>
      <c r="B140" s="118">
        <v>43147</v>
      </c>
      <c r="C140" s="117">
        <v>2018</v>
      </c>
      <c r="D140" s="117">
        <v>2</v>
      </c>
      <c r="E140" s="117">
        <v>6</v>
      </c>
      <c r="F140" s="117" t="s">
        <v>342</v>
      </c>
      <c r="G140" s="117" t="s">
        <v>336</v>
      </c>
      <c r="H140" s="117">
        <v>0</v>
      </c>
      <c r="I140" s="117">
        <v>34.958329999999997</v>
      </c>
      <c r="J140" s="117">
        <v>299490.58692634583</v>
      </c>
      <c r="K140" s="117">
        <v>299490.58692634583</v>
      </c>
      <c r="L140" s="117">
        <v>0</v>
      </c>
      <c r="M140" s="117">
        <v>0</v>
      </c>
      <c r="N140" s="117">
        <v>0</v>
      </c>
      <c r="O140" s="117">
        <v>0</v>
      </c>
      <c r="P140" s="117">
        <v>0</v>
      </c>
      <c r="Q140" s="117">
        <v>0</v>
      </c>
      <c r="R140" s="117">
        <v>0</v>
      </c>
      <c r="S140" s="117">
        <v>1</v>
      </c>
      <c r="T140" s="117">
        <v>0</v>
      </c>
      <c r="U140" s="117">
        <v>0</v>
      </c>
      <c r="V140" s="117">
        <v>1</v>
      </c>
      <c r="W140" s="117">
        <v>0</v>
      </c>
      <c r="X140" s="117">
        <v>0</v>
      </c>
      <c r="Y140" s="117">
        <v>0</v>
      </c>
      <c r="Z140" s="117">
        <v>0</v>
      </c>
      <c r="AA140" s="117">
        <v>0</v>
      </c>
      <c r="AB140" s="117">
        <v>0</v>
      </c>
      <c r="AC140" s="117">
        <v>0</v>
      </c>
      <c r="AD140" s="117">
        <v>0</v>
      </c>
      <c r="AE140" s="117">
        <v>0</v>
      </c>
      <c r="AF140" s="117">
        <v>0</v>
      </c>
      <c r="AG140" s="117">
        <v>1</v>
      </c>
      <c r="AH140" s="117">
        <v>0</v>
      </c>
      <c r="AI140" s="117">
        <v>0</v>
      </c>
      <c r="AJ140" s="117">
        <v>0</v>
      </c>
      <c r="AK140" s="117">
        <v>0</v>
      </c>
      <c r="AL140" s="117">
        <v>0</v>
      </c>
      <c r="AM140" s="117">
        <v>0</v>
      </c>
      <c r="AN140" s="117">
        <v>0</v>
      </c>
      <c r="AO140" s="117">
        <v>0</v>
      </c>
      <c r="AP140" s="117">
        <v>0</v>
      </c>
      <c r="AQ140" s="117">
        <v>1</v>
      </c>
      <c r="AR140" s="117">
        <v>0</v>
      </c>
      <c r="AS140" s="117">
        <v>299490.58692634583</v>
      </c>
    </row>
    <row r="141" spans="1:45" x14ac:dyDescent="0.45">
      <c r="A141" s="117" t="s">
        <v>480</v>
      </c>
      <c r="B141" s="118">
        <v>43148</v>
      </c>
      <c r="C141" s="117">
        <v>2018</v>
      </c>
      <c r="D141" s="117">
        <v>2</v>
      </c>
      <c r="E141" s="117">
        <v>7</v>
      </c>
      <c r="F141" s="117" t="s">
        <v>340</v>
      </c>
      <c r="G141" s="117" t="s">
        <v>336</v>
      </c>
      <c r="H141" s="117">
        <v>0</v>
      </c>
      <c r="I141" s="117">
        <v>31.91667</v>
      </c>
      <c r="J141" s="117">
        <v>291708.62859301246</v>
      </c>
      <c r="K141" s="117">
        <v>291708.62859301246</v>
      </c>
      <c r="L141" s="117">
        <v>0</v>
      </c>
      <c r="M141" s="117">
        <v>0</v>
      </c>
      <c r="N141" s="117">
        <v>0</v>
      </c>
      <c r="O141" s="117">
        <v>0</v>
      </c>
      <c r="P141" s="117">
        <v>0</v>
      </c>
      <c r="Q141" s="117">
        <v>0</v>
      </c>
      <c r="R141" s="117">
        <v>0</v>
      </c>
      <c r="S141" s="117">
        <v>0</v>
      </c>
      <c r="T141" s="117">
        <v>1</v>
      </c>
      <c r="U141" s="117">
        <v>0</v>
      </c>
      <c r="V141" s="117">
        <v>1</v>
      </c>
      <c r="W141" s="117">
        <v>0</v>
      </c>
      <c r="X141" s="117">
        <v>0</v>
      </c>
      <c r="Y141" s="117">
        <v>0</v>
      </c>
      <c r="Z141" s="117">
        <v>0</v>
      </c>
      <c r="AA141" s="117">
        <v>0</v>
      </c>
      <c r="AB141" s="117">
        <v>0</v>
      </c>
      <c r="AC141" s="117">
        <v>0</v>
      </c>
      <c r="AD141" s="117">
        <v>0</v>
      </c>
      <c r="AE141" s="117">
        <v>0</v>
      </c>
      <c r="AF141" s="117">
        <v>0</v>
      </c>
      <c r="AG141" s="117">
        <v>1</v>
      </c>
      <c r="AH141" s="117">
        <v>0</v>
      </c>
      <c r="AI141" s="117">
        <v>0</v>
      </c>
      <c r="AJ141" s="117">
        <v>0</v>
      </c>
      <c r="AK141" s="117">
        <v>0</v>
      </c>
      <c r="AL141" s="117">
        <v>0</v>
      </c>
      <c r="AM141" s="117">
        <v>0</v>
      </c>
      <c r="AN141" s="117">
        <v>0</v>
      </c>
      <c r="AO141" s="117">
        <v>0</v>
      </c>
      <c r="AP141" s="117">
        <v>0</v>
      </c>
      <c r="AQ141" s="117">
        <v>1</v>
      </c>
      <c r="AR141" s="117">
        <v>0</v>
      </c>
      <c r="AS141" s="117">
        <v>291708.62859301246</v>
      </c>
    </row>
    <row r="142" spans="1:45" x14ac:dyDescent="0.45">
      <c r="A142" s="117" t="s">
        <v>481</v>
      </c>
      <c r="B142" s="118">
        <v>43149</v>
      </c>
      <c r="C142" s="117">
        <v>2018</v>
      </c>
      <c r="D142" s="117">
        <v>2</v>
      </c>
      <c r="E142" s="117">
        <v>1</v>
      </c>
      <c r="F142" s="117" t="s">
        <v>340</v>
      </c>
      <c r="G142" s="117" t="s">
        <v>336</v>
      </c>
      <c r="H142" s="117">
        <v>0</v>
      </c>
      <c r="I142" s="117">
        <v>25.95833</v>
      </c>
      <c r="J142" s="117">
        <v>339405.25359301246</v>
      </c>
      <c r="K142" s="117">
        <v>339405.25359301246</v>
      </c>
      <c r="L142" s="117">
        <v>0</v>
      </c>
      <c r="M142" s="117">
        <v>0</v>
      </c>
      <c r="N142" s="117">
        <v>1</v>
      </c>
      <c r="O142" s="117">
        <v>0</v>
      </c>
      <c r="P142" s="117">
        <v>0</v>
      </c>
      <c r="Q142" s="117">
        <v>0</v>
      </c>
      <c r="R142" s="117">
        <v>0</v>
      </c>
      <c r="S142" s="117">
        <v>0</v>
      </c>
      <c r="T142" s="117">
        <v>0</v>
      </c>
      <c r="U142" s="117">
        <v>0</v>
      </c>
      <c r="V142" s="117">
        <v>1</v>
      </c>
      <c r="W142" s="117">
        <v>0</v>
      </c>
      <c r="X142" s="117">
        <v>0</v>
      </c>
      <c r="Y142" s="117">
        <v>0</v>
      </c>
      <c r="Z142" s="117">
        <v>0</v>
      </c>
      <c r="AA142" s="117">
        <v>0</v>
      </c>
      <c r="AB142" s="117">
        <v>0</v>
      </c>
      <c r="AC142" s="117">
        <v>0</v>
      </c>
      <c r="AD142" s="117">
        <v>0</v>
      </c>
      <c r="AE142" s="117">
        <v>0</v>
      </c>
      <c r="AF142" s="117">
        <v>0</v>
      </c>
      <c r="AG142" s="117">
        <v>1</v>
      </c>
      <c r="AH142" s="117">
        <v>0</v>
      </c>
      <c r="AI142" s="117">
        <v>0</v>
      </c>
      <c r="AJ142" s="117">
        <v>0</v>
      </c>
      <c r="AK142" s="117">
        <v>0</v>
      </c>
      <c r="AL142" s="117">
        <v>0</v>
      </c>
      <c r="AM142" s="117">
        <v>0</v>
      </c>
      <c r="AN142" s="117">
        <v>0</v>
      </c>
      <c r="AO142" s="117">
        <v>0</v>
      </c>
      <c r="AP142" s="117">
        <v>0</v>
      </c>
      <c r="AQ142" s="117">
        <v>1</v>
      </c>
      <c r="AR142" s="117">
        <v>0</v>
      </c>
      <c r="AS142" s="117">
        <v>339405.25359301246</v>
      </c>
    </row>
    <row r="143" spans="1:45" x14ac:dyDescent="0.45">
      <c r="A143" s="117" t="s">
        <v>482</v>
      </c>
      <c r="B143" s="118">
        <v>43150</v>
      </c>
      <c r="C143" s="117">
        <v>2018</v>
      </c>
      <c r="D143" s="117">
        <v>2</v>
      </c>
      <c r="E143" s="117">
        <v>2</v>
      </c>
      <c r="F143" s="117" t="s">
        <v>342</v>
      </c>
      <c r="G143" s="117" t="s">
        <v>336</v>
      </c>
      <c r="H143" s="117">
        <v>0</v>
      </c>
      <c r="I143" s="117">
        <v>19.79167</v>
      </c>
      <c r="J143" s="117">
        <v>375568.2952596792</v>
      </c>
      <c r="K143" s="117">
        <v>375568.2952596792</v>
      </c>
      <c r="L143" s="117">
        <v>0</v>
      </c>
      <c r="M143" s="117">
        <v>0</v>
      </c>
      <c r="N143" s="117">
        <v>0</v>
      </c>
      <c r="O143" s="117">
        <v>1</v>
      </c>
      <c r="P143" s="117">
        <v>0</v>
      </c>
      <c r="Q143" s="117">
        <v>0</v>
      </c>
      <c r="R143" s="117">
        <v>0</v>
      </c>
      <c r="S143" s="117">
        <v>0</v>
      </c>
      <c r="T143" s="117">
        <v>0</v>
      </c>
      <c r="U143" s="117">
        <v>0</v>
      </c>
      <c r="V143" s="117">
        <v>1</v>
      </c>
      <c r="W143" s="117">
        <v>0</v>
      </c>
      <c r="X143" s="117">
        <v>0</v>
      </c>
      <c r="Y143" s="117">
        <v>0</v>
      </c>
      <c r="Z143" s="117">
        <v>0</v>
      </c>
      <c r="AA143" s="117">
        <v>0</v>
      </c>
      <c r="AB143" s="117">
        <v>0</v>
      </c>
      <c r="AC143" s="117">
        <v>0</v>
      </c>
      <c r="AD143" s="117">
        <v>0</v>
      </c>
      <c r="AE143" s="117">
        <v>0</v>
      </c>
      <c r="AF143" s="117">
        <v>0</v>
      </c>
      <c r="AG143" s="117">
        <v>1</v>
      </c>
      <c r="AH143" s="117">
        <v>0</v>
      </c>
      <c r="AI143" s="117">
        <v>0</v>
      </c>
      <c r="AJ143" s="117">
        <v>0</v>
      </c>
      <c r="AK143" s="117">
        <v>0</v>
      </c>
      <c r="AL143" s="117">
        <v>0</v>
      </c>
      <c r="AM143" s="117">
        <v>0</v>
      </c>
      <c r="AN143" s="117">
        <v>0</v>
      </c>
      <c r="AO143" s="117">
        <v>0</v>
      </c>
      <c r="AP143" s="117">
        <v>0</v>
      </c>
      <c r="AQ143" s="117">
        <v>1</v>
      </c>
      <c r="AR143" s="117">
        <v>0</v>
      </c>
      <c r="AS143" s="117">
        <v>375568.2952596792</v>
      </c>
    </row>
    <row r="144" spans="1:45" x14ac:dyDescent="0.45">
      <c r="A144" s="117" t="s">
        <v>483</v>
      </c>
      <c r="B144" s="118">
        <v>43151</v>
      </c>
      <c r="C144" s="117">
        <v>2018</v>
      </c>
      <c r="D144" s="117">
        <v>2</v>
      </c>
      <c r="E144" s="117">
        <v>3</v>
      </c>
      <c r="F144" s="117" t="s">
        <v>342</v>
      </c>
      <c r="G144" s="117" t="s">
        <v>336</v>
      </c>
      <c r="H144" s="117">
        <v>0</v>
      </c>
      <c r="I144" s="117">
        <v>14.16667</v>
      </c>
      <c r="J144" s="117">
        <v>389276.25359301246</v>
      </c>
      <c r="K144" s="117">
        <v>389276.25359301246</v>
      </c>
      <c r="L144" s="117">
        <v>0</v>
      </c>
      <c r="M144" s="117">
        <v>0</v>
      </c>
      <c r="N144" s="117">
        <v>0</v>
      </c>
      <c r="O144" s="117">
        <v>0</v>
      </c>
      <c r="P144" s="117">
        <v>1</v>
      </c>
      <c r="Q144" s="117">
        <v>0</v>
      </c>
      <c r="R144" s="117">
        <v>0</v>
      </c>
      <c r="S144" s="117">
        <v>0</v>
      </c>
      <c r="T144" s="117">
        <v>0</v>
      </c>
      <c r="U144" s="117">
        <v>0</v>
      </c>
      <c r="V144" s="117">
        <v>1</v>
      </c>
      <c r="W144" s="117">
        <v>0</v>
      </c>
      <c r="X144" s="117">
        <v>0</v>
      </c>
      <c r="Y144" s="117">
        <v>0</v>
      </c>
      <c r="Z144" s="117">
        <v>0</v>
      </c>
      <c r="AA144" s="117">
        <v>0</v>
      </c>
      <c r="AB144" s="117">
        <v>0</v>
      </c>
      <c r="AC144" s="117">
        <v>0</v>
      </c>
      <c r="AD144" s="117">
        <v>0</v>
      </c>
      <c r="AE144" s="117">
        <v>0</v>
      </c>
      <c r="AF144" s="117">
        <v>0</v>
      </c>
      <c r="AG144" s="117">
        <v>1</v>
      </c>
      <c r="AH144" s="117">
        <v>0</v>
      </c>
      <c r="AI144" s="117">
        <v>0</v>
      </c>
      <c r="AJ144" s="117">
        <v>0</v>
      </c>
      <c r="AK144" s="117">
        <v>0</v>
      </c>
      <c r="AL144" s="117">
        <v>0</v>
      </c>
      <c r="AM144" s="117">
        <v>0</v>
      </c>
      <c r="AN144" s="117">
        <v>0</v>
      </c>
      <c r="AO144" s="117">
        <v>0</v>
      </c>
      <c r="AP144" s="117">
        <v>0</v>
      </c>
      <c r="AQ144" s="117">
        <v>1</v>
      </c>
      <c r="AR144" s="117">
        <v>0</v>
      </c>
      <c r="AS144" s="117">
        <v>389276.25359301246</v>
      </c>
    </row>
    <row r="145" spans="1:45" x14ac:dyDescent="0.45">
      <c r="A145" s="117" t="s">
        <v>484</v>
      </c>
      <c r="B145" s="118">
        <v>43152</v>
      </c>
      <c r="C145" s="117">
        <v>2018</v>
      </c>
      <c r="D145" s="117">
        <v>2</v>
      </c>
      <c r="E145" s="117">
        <v>4</v>
      </c>
      <c r="F145" s="117" t="s">
        <v>342</v>
      </c>
      <c r="G145" s="117" t="s">
        <v>336</v>
      </c>
      <c r="H145" s="117">
        <v>0</v>
      </c>
      <c r="I145" s="117">
        <v>15.08333</v>
      </c>
      <c r="J145" s="117">
        <v>405600.12859301246</v>
      </c>
      <c r="K145" s="117">
        <v>405600.12859301246</v>
      </c>
      <c r="L145" s="117">
        <v>0</v>
      </c>
      <c r="M145" s="117">
        <v>0</v>
      </c>
      <c r="N145" s="117">
        <v>0</v>
      </c>
      <c r="O145" s="117">
        <v>0</v>
      </c>
      <c r="P145" s="117">
        <v>0</v>
      </c>
      <c r="Q145" s="117">
        <v>1</v>
      </c>
      <c r="R145" s="117">
        <v>0</v>
      </c>
      <c r="S145" s="117">
        <v>0</v>
      </c>
      <c r="T145" s="117">
        <v>0</v>
      </c>
      <c r="U145" s="117">
        <v>0</v>
      </c>
      <c r="V145" s="117">
        <v>1</v>
      </c>
      <c r="W145" s="117">
        <v>0</v>
      </c>
      <c r="X145" s="117">
        <v>0</v>
      </c>
      <c r="Y145" s="117">
        <v>0</v>
      </c>
      <c r="Z145" s="117">
        <v>0</v>
      </c>
      <c r="AA145" s="117">
        <v>0</v>
      </c>
      <c r="AB145" s="117">
        <v>0</v>
      </c>
      <c r="AC145" s="117">
        <v>0</v>
      </c>
      <c r="AD145" s="117">
        <v>0</v>
      </c>
      <c r="AE145" s="117">
        <v>0</v>
      </c>
      <c r="AF145" s="117">
        <v>0</v>
      </c>
      <c r="AG145" s="117">
        <v>1</v>
      </c>
      <c r="AH145" s="117">
        <v>0</v>
      </c>
      <c r="AI145" s="117">
        <v>0</v>
      </c>
      <c r="AJ145" s="117">
        <v>0</v>
      </c>
      <c r="AK145" s="117">
        <v>0</v>
      </c>
      <c r="AL145" s="117">
        <v>0</v>
      </c>
      <c r="AM145" s="117">
        <v>0</v>
      </c>
      <c r="AN145" s="117">
        <v>0</v>
      </c>
      <c r="AO145" s="117">
        <v>0</v>
      </c>
      <c r="AP145" s="117">
        <v>0</v>
      </c>
      <c r="AQ145" s="117">
        <v>1</v>
      </c>
      <c r="AR145" s="117">
        <v>0</v>
      </c>
      <c r="AS145" s="117">
        <v>405600.12859301246</v>
      </c>
    </row>
    <row r="146" spans="1:45" x14ac:dyDescent="0.45">
      <c r="A146" s="117" t="s">
        <v>485</v>
      </c>
      <c r="B146" s="118">
        <v>43153</v>
      </c>
      <c r="C146" s="117">
        <v>2018</v>
      </c>
      <c r="D146" s="117">
        <v>2</v>
      </c>
      <c r="E146" s="117">
        <v>5</v>
      </c>
      <c r="F146" s="117" t="s">
        <v>342</v>
      </c>
      <c r="G146" s="117" t="s">
        <v>336</v>
      </c>
      <c r="H146" s="117">
        <v>0</v>
      </c>
      <c r="I146" s="117">
        <v>20.95833</v>
      </c>
      <c r="J146" s="117">
        <v>393851.21192634583</v>
      </c>
      <c r="K146" s="117">
        <v>393851.21192634583</v>
      </c>
      <c r="L146" s="117">
        <v>0</v>
      </c>
      <c r="M146" s="117">
        <v>0</v>
      </c>
      <c r="N146" s="117">
        <v>0</v>
      </c>
      <c r="O146" s="117">
        <v>0</v>
      </c>
      <c r="P146" s="117">
        <v>0</v>
      </c>
      <c r="Q146" s="117">
        <v>0</v>
      </c>
      <c r="R146" s="117">
        <v>1</v>
      </c>
      <c r="S146" s="117">
        <v>0</v>
      </c>
      <c r="T146" s="117">
        <v>0</v>
      </c>
      <c r="U146" s="117">
        <v>0</v>
      </c>
      <c r="V146" s="117">
        <v>1</v>
      </c>
      <c r="W146" s="117">
        <v>0</v>
      </c>
      <c r="X146" s="117">
        <v>0</v>
      </c>
      <c r="Y146" s="117">
        <v>0</v>
      </c>
      <c r="Z146" s="117">
        <v>0</v>
      </c>
      <c r="AA146" s="117">
        <v>0</v>
      </c>
      <c r="AB146" s="117">
        <v>0</v>
      </c>
      <c r="AC146" s="117">
        <v>0</v>
      </c>
      <c r="AD146" s="117">
        <v>0</v>
      </c>
      <c r="AE146" s="117">
        <v>0</v>
      </c>
      <c r="AF146" s="117">
        <v>0</v>
      </c>
      <c r="AG146" s="117">
        <v>1</v>
      </c>
      <c r="AH146" s="117">
        <v>0</v>
      </c>
      <c r="AI146" s="117">
        <v>0</v>
      </c>
      <c r="AJ146" s="117">
        <v>0</v>
      </c>
      <c r="AK146" s="117">
        <v>0</v>
      </c>
      <c r="AL146" s="117">
        <v>0</v>
      </c>
      <c r="AM146" s="117">
        <v>0</v>
      </c>
      <c r="AN146" s="117">
        <v>0</v>
      </c>
      <c r="AO146" s="117">
        <v>0</v>
      </c>
      <c r="AP146" s="117">
        <v>0</v>
      </c>
      <c r="AQ146" s="117">
        <v>1</v>
      </c>
      <c r="AR146" s="117">
        <v>0</v>
      </c>
      <c r="AS146" s="117">
        <v>393851.21192634583</v>
      </c>
    </row>
    <row r="147" spans="1:45" x14ac:dyDescent="0.45">
      <c r="A147" s="117" t="s">
        <v>486</v>
      </c>
      <c r="B147" s="118">
        <v>43154</v>
      </c>
      <c r="C147" s="117">
        <v>2018</v>
      </c>
      <c r="D147" s="117">
        <v>2</v>
      </c>
      <c r="E147" s="117">
        <v>6</v>
      </c>
      <c r="F147" s="117" t="s">
        <v>342</v>
      </c>
      <c r="G147" s="117" t="s">
        <v>336</v>
      </c>
      <c r="H147" s="117">
        <v>0</v>
      </c>
      <c r="I147" s="117">
        <v>18.5</v>
      </c>
      <c r="J147" s="117">
        <v>391209.4202596792</v>
      </c>
      <c r="K147" s="117">
        <v>391209.4202596792</v>
      </c>
      <c r="L147" s="117">
        <v>0</v>
      </c>
      <c r="M147" s="117">
        <v>0</v>
      </c>
      <c r="N147" s="117">
        <v>0</v>
      </c>
      <c r="O147" s="117">
        <v>0</v>
      </c>
      <c r="P147" s="117">
        <v>0</v>
      </c>
      <c r="Q147" s="117">
        <v>0</v>
      </c>
      <c r="R147" s="117">
        <v>0</v>
      </c>
      <c r="S147" s="117">
        <v>1</v>
      </c>
      <c r="T147" s="117">
        <v>0</v>
      </c>
      <c r="U147" s="117">
        <v>0</v>
      </c>
      <c r="V147" s="117">
        <v>1</v>
      </c>
      <c r="W147" s="117">
        <v>0</v>
      </c>
      <c r="X147" s="117">
        <v>0</v>
      </c>
      <c r="Y147" s="117">
        <v>0</v>
      </c>
      <c r="Z147" s="117">
        <v>0</v>
      </c>
      <c r="AA147" s="117">
        <v>0</v>
      </c>
      <c r="AB147" s="117">
        <v>0</v>
      </c>
      <c r="AC147" s="117">
        <v>0</v>
      </c>
      <c r="AD147" s="117">
        <v>0</v>
      </c>
      <c r="AE147" s="117">
        <v>0</v>
      </c>
      <c r="AF147" s="117">
        <v>0</v>
      </c>
      <c r="AG147" s="117">
        <v>1</v>
      </c>
      <c r="AH147" s="117">
        <v>0</v>
      </c>
      <c r="AI147" s="117">
        <v>0</v>
      </c>
      <c r="AJ147" s="117">
        <v>0</v>
      </c>
      <c r="AK147" s="117">
        <v>0</v>
      </c>
      <c r="AL147" s="117">
        <v>0</v>
      </c>
      <c r="AM147" s="117">
        <v>0</v>
      </c>
      <c r="AN147" s="117">
        <v>0</v>
      </c>
      <c r="AO147" s="117">
        <v>0</v>
      </c>
      <c r="AP147" s="117">
        <v>0</v>
      </c>
      <c r="AQ147" s="117">
        <v>1</v>
      </c>
      <c r="AR147" s="117">
        <v>0</v>
      </c>
      <c r="AS147" s="117">
        <v>391209.4202596792</v>
      </c>
    </row>
    <row r="148" spans="1:45" x14ac:dyDescent="0.45">
      <c r="A148" s="117" t="s">
        <v>487</v>
      </c>
      <c r="B148" s="118">
        <v>43155</v>
      </c>
      <c r="C148" s="117">
        <v>2018</v>
      </c>
      <c r="D148" s="117">
        <v>2</v>
      </c>
      <c r="E148" s="117">
        <v>7</v>
      </c>
      <c r="F148" s="117" t="s">
        <v>340</v>
      </c>
      <c r="G148" s="117" t="s">
        <v>336</v>
      </c>
      <c r="H148" s="117">
        <v>0</v>
      </c>
      <c r="I148" s="117">
        <v>29.41667</v>
      </c>
      <c r="J148" s="117">
        <v>320540.5452596792</v>
      </c>
      <c r="K148" s="117">
        <v>320540.5452596792</v>
      </c>
      <c r="L148" s="117">
        <v>0</v>
      </c>
      <c r="M148" s="117">
        <v>0</v>
      </c>
      <c r="N148" s="117">
        <v>0</v>
      </c>
      <c r="O148" s="117">
        <v>0</v>
      </c>
      <c r="P148" s="117">
        <v>0</v>
      </c>
      <c r="Q148" s="117">
        <v>0</v>
      </c>
      <c r="R148" s="117">
        <v>0</v>
      </c>
      <c r="S148" s="117">
        <v>0</v>
      </c>
      <c r="T148" s="117">
        <v>1</v>
      </c>
      <c r="U148" s="117">
        <v>0</v>
      </c>
      <c r="V148" s="117">
        <v>1</v>
      </c>
      <c r="W148" s="117">
        <v>0</v>
      </c>
      <c r="X148" s="117">
        <v>0</v>
      </c>
      <c r="Y148" s="117">
        <v>0</v>
      </c>
      <c r="Z148" s="117">
        <v>0</v>
      </c>
      <c r="AA148" s="117">
        <v>0</v>
      </c>
      <c r="AB148" s="117">
        <v>0</v>
      </c>
      <c r="AC148" s="117">
        <v>0</v>
      </c>
      <c r="AD148" s="117">
        <v>0</v>
      </c>
      <c r="AE148" s="117">
        <v>0</v>
      </c>
      <c r="AF148" s="117">
        <v>0</v>
      </c>
      <c r="AG148" s="117">
        <v>1</v>
      </c>
      <c r="AH148" s="117">
        <v>0</v>
      </c>
      <c r="AI148" s="117">
        <v>0</v>
      </c>
      <c r="AJ148" s="117">
        <v>0</v>
      </c>
      <c r="AK148" s="117">
        <v>0</v>
      </c>
      <c r="AL148" s="117">
        <v>0</v>
      </c>
      <c r="AM148" s="117">
        <v>0</v>
      </c>
      <c r="AN148" s="117">
        <v>0</v>
      </c>
      <c r="AO148" s="117">
        <v>0</v>
      </c>
      <c r="AP148" s="117">
        <v>0</v>
      </c>
      <c r="AQ148" s="117">
        <v>1</v>
      </c>
      <c r="AR148" s="117">
        <v>0</v>
      </c>
      <c r="AS148" s="117">
        <v>320540.5452596792</v>
      </c>
    </row>
    <row r="149" spans="1:45" x14ac:dyDescent="0.45">
      <c r="A149" s="117" t="s">
        <v>488</v>
      </c>
      <c r="B149" s="118">
        <v>43156</v>
      </c>
      <c r="C149" s="117">
        <v>2018</v>
      </c>
      <c r="D149" s="117">
        <v>2</v>
      </c>
      <c r="E149" s="117">
        <v>1</v>
      </c>
      <c r="F149" s="117" t="s">
        <v>340</v>
      </c>
      <c r="G149" s="117" t="s">
        <v>336</v>
      </c>
      <c r="H149" s="117">
        <v>0</v>
      </c>
      <c r="I149" s="117">
        <v>36.041670000000003</v>
      </c>
      <c r="J149" s="117">
        <v>305010.08692634583</v>
      </c>
      <c r="K149" s="117">
        <v>305010.08692634583</v>
      </c>
      <c r="L149" s="117">
        <v>0</v>
      </c>
      <c r="M149" s="117">
        <v>0</v>
      </c>
      <c r="N149" s="117">
        <v>1</v>
      </c>
      <c r="O149" s="117">
        <v>0</v>
      </c>
      <c r="P149" s="117">
        <v>0</v>
      </c>
      <c r="Q149" s="117">
        <v>0</v>
      </c>
      <c r="R149" s="117">
        <v>0</v>
      </c>
      <c r="S149" s="117">
        <v>0</v>
      </c>
      <c r="T149" s="117">
        <v>0</v>
      </c>
      <c r="U149" s="117">
        <v>0</v>
      </c>
      <c r="V149" s="117">
        <v>1</v>
      </c>
      <c r="W149" s="117">
        <v>0</v>
      </c>
      <c r="X149" s="117">
        <v>0</v>
      </c>
      <c r="Y149" s="117">
        <v>0</v>
      </c>
      <c r="Z149" s="117">
        <v>0</v>
      </c>
      <c r="AA149" s="117">
        <v>0</v>
      </c>
      <c r="AB149" s="117">
        <v>0</v>
      </c>
      <c r="AC149" s="117">
        <v>0</v>
      </c>
      <c r="AD149" s="117">
        <v>0</v>
      </c>
      <c r="AE149" s="117">
        <v>0</v>
      </c>
      <c r="AF149" s="117">
        <v>0</v>
      </c>
      <c r="AG149" s="117">
        <v>1</v>
      </c>
      <c r="AH149" s="117">
        <v>0</v>
      </c>
      <c r="AI149" s="117">
        <v>0</v>
      </c>
      <c r="AJ149" s="117">
        <v>0</v>
      </c>
      <c r="AK149" s="117">
        <v>0</v>
      </c>
      <c r="AL149" s="117">
        <v>0</v>
      </c>
      <c r="AM149" s="117">
        <v>0</v>
      </c>
      <c r="AN149" s="117">
        <v>0</v>
      </c>
      <c r="AO149" s="117">
        <v>0</v>
      </c>
      <c r="AP149" s="117">
        <v>0</v>
      </c>
      <c r="AQ149" s="117">
        <v>1</v>
      </c>
      <c r="AR149" s="117">
        <v>0</v>
      </c>
      <c r="AS149" s="117">
        <v>305010.08692634583</v>
      </c>
    </row>
    <row r="150" spans="1:45" x14ac:dyDescent="0.45">
      <c r="A150" s="117" t="s">
        <v>489</v>
      </c>
      <c r="B150" s="118">
        <v>43157</v>
      </c>
      <c r="C150" s="117">
        <v>2018</v>
      </c>
      <c r="D150" s="117">
        <v>2</v>
      </c>
      <c r="E150" s="117">
        <v>2</v>
      </c>
      <c r="F150" s="117" t="s">
        <v>342</v>
      </c>
      <c r="G150" s="117" t="s">
        <v>336</v>
      </c>
      <c r="H150" s="117">
        <v>0</v>
      </c>
      <c r="I150" s="117">
        <v>31.54167</v>
      </c>
      <c r="J150" s="117">
        <v>324630.2952596792</v>
      </c>
      <c r="K150" s="117">
        <v>324630.2952596792</v>
      </c>
      <c r="L150" s="117">
        <v>0</v>
      </c>
      <c r="M150" s="117">
        <v>0</v>
      </c>
      <c r="N150" s="117">
        <v>0</v>
      </c>
      <c r="O150" s="117">
        <v>1</v>
      </c>
      <c r="P150" s="117">
        <v>0</v>
      </c>
      <c r="Q150" s="117">
        <v>0</v>
      </c>
      <c r="R150" s="117">
        <v>0</v>
      </c>
      <c r="S150" s="117">
        <v>0</v>
      </c>
      <c r="T150" s="117">
        <v>0</v>
      </c>
      <c r="U150" s="117">
        <v>0</v>
      </c>
      <c r="V150" s="117">
        <v>1</v>
      </c>
      <c r="W150" s="117">
        <v>0</v>
      </c>
      <c r="X150" s="117">
        <v>0</v>
      </c>
      <c r="Y150" s="117">
        <v>0</v>
      </c>
      <c r="Z150" s="117">
        <v>0</v>
      </c>
      <c r="AA150" s="117">
        <v>0</v>
      </c>
      <c r="AB150" s="117">
        <v>0</v>
      </c>
      <c r="AC150" s="117">
        <v>0</v>
      </c>
      <c r="AD150" s="117">
        <v>0</v>
      </c>
      <c r="AE150" s="117">
        <v>0</v>
      </c>
      <c r="AF150" s="117">
        <v>0</v>
      </c>
      <c r="AG150" s="117">
        <v>1</v>
      </c>
      <c r="AH150" s="117">
        <v>0</v>
      </c>
      <c r="AI150" s="117">
        <v>0</v>
      </c>
      <c r="AJ150" s="117">
        <v>0</v>
      </c>
      <c r="AK150" s="117">
        <v>0</v>
      </c>
      <c r="AL150" s="117">
        <v>0</v>
      </c>
      <c r="AM150" s="117">
        <v>0</v>
      </c>
      <c r="AN150" s="117">
        <v>0</v>
      </c>
      <c r="AO150" s="117">
        <v>0</v>
      </c>
      <c r="AP150" s="117">
        <v>0</v>
      </c>
      <c r="AQ150" s="117">
        <v>1</v>
      </c>
      <c r="AR150" s="117">
        <v>0</v>
      </c>
      <c r="AS150" s="117">
        <v>324630.2952596792</v>
      </c>
    </row>
    <row r="151" spans="1:45" x14ac:dyDescent="0.45">
      <c r="A151" s="117" t="s">
        <v>490</v>
      </c>
      <c r="B151" s="118">
        <v>43158</v>
      </c>
      <c r="C151" s="117">
        <v>2018</v>
      </c>
      <c r="D151" s="117">
        <v>2</v>
      </c>
      <c r="E151" s="117">
        <v>3</v>
      </c>
      <c r="F151" s="117" t="s">
        <v>342</v>
      </c>
      <c r="G151" s="117" t="s">
        <v>336</v>
      </c>
      <c r="H151" s="117">
        <v>0</v>
      </c>
      <c r="I151" s="117">
        <v>34.083329999999997</v>
      </c>
      <c r="J151" s="117">
        <v>338035.71192634583</v>
      </c>
      <c r="K151" s="117">
        <v>338035.71192634583</v>
      </c>
      <c r="L151" s="117">
        <v>0</v>
      </c>
      <c r="M151" s="117">
        <v>0</v>
      </c>
      <c r="N151" s="117">
        <v>0</v>
      </c>
      <c r="O151" s="117">
        <v>0</v>
      </c>
      <c r="P151" s="117">
        <v>1</v>
      </c>
      <c r="Q151" s="117">
        <v>0</v>
      </c>
      <c r="R151" s="117">
        <v>0</v>
      </c>
      <c r="S151" s="117">
        <v>0</v>
      </c>
      <c r="T151" s="117">
        <v>0</v>
      </c>
      <c r="U151" s="117">
        <v>0</v>
      </c>
      <c r="V151" s="117">
        <v>1</v>
      </c>
      <c r="W151" s="117">
        <v>0</v>
      </c>
      <c r="X151" s="117">
        <v>0</v>
      </c>
      <c r="Y151" s="117">
        <v>0</v>
      </c>
      <c r="Z151" s="117">
        <v>0</v>
      </c>
      <c r="AA151" s="117">
        <v>0</v>
      </c>
      <c r="AB151" s="117">
        <v>0</v>
      </c>
      <c r="AC151" s="117">
        <v>0</v>
      </c>
      <c r="AD151" s="117">
        <v>0</v>
      </c>
      <c r="AE151" s="117">
        <v>0</v>
      </c>
      <c r="AF151" s="117">
        <v>0</v>
      </c>
      <c r="AG151" s="117">
        <v>1</v>
      </c>
      <c r="AH151" s="117">
        <v>0</v>
      </c>
      <c r="AI151" s="117">
        <v>0</v>
      </c>
      <c r="AJ151" s="117">
        <v>0</v>
      </c>
      <c r="AK151" s="117">
        <v>0</v>
      </c>
      <c r="AL151" s="117">
        <v>0</v>
      </c>
      <c r="AM151" s="117">
        <v>0</v>
      </c>
      <c r="AN151" s="117">
        <v>0</v>
      </c>
      <c r="AO151" s="117">
        <v>0</v>
      </c>
      <c r="AP151" s="117">
        <v>0</v>
      </c>
      <c r="AQ151" s="117">
        <v>1</v>
      </c>
      <c r="AR151" s="117">
        <v>0</v>
      </c>
      <c r="AS151" s="117">
        <v>338035.71192634583</v>
      </c>
    </row>
    <row r="152" spans="1:45" x14ac:dyDescent="0.45">
      <c r="A152" s="117" t="s">
        <v>491</v>
      </c>
      <c r="B152" s="118">
        <v>43159</v>
      </c>
      <c r="C152" s="117">
        <v>2018</v>
      </c>
      <c r="D152" s="117">
        <v>2</v>
      </c>
      <c r="E152" s="117">
        <v>4</v>
      </c>
      <c r="F152" s="117" t="s">
        <v>342</v>
      </c>
      <c r="G152" s="117" t="s">
        <v>336</v>
      </c>
      <c r="H152" s="117">
        <v>0</v>
      </c>
      <c r="I152" s="117">
        <v>33.833329999999997</v>
      </c>
      <c r="J152" s="117">
        <v>320437.19558288122</v>
      </c>
      <c r="K152" s="117">
        <v>320437.19558288122</v>
      </c>
      <c r="L152" s="117">
        <v>0</v>
      </c>
      <c r="M152" s="117">
        <v>0</v>
      </c>
      <c r="N152" s="117">
        <v>0</v>
      </c>
      <c r="O152" s="117">
        <v>0</v>
      </c>
      <c r="P152" s="117">
        <v>0</v>
      </c>
      <c r="Q152" s="117">
        <v>1</v>
      </c>
      <c r="R152" s="117">
        <v>0</v>
      </c>
      <c r="S152" s="117">
        <v>0</v>
      </c>
      <c r="T152" s="117">
        <v>0</v>
      </c>
      <c r="U152" s="117">
        <v>0</v>
      </c>
      <c r="V152" s="117">
        <v>1</v>
      </c>
      <c r="W152" s="117">
        <v>0</v>
      </c>
      <c r="X152" s="117">
        <v>0</v>
      </c>
      <c r="Y152" s="117">
        <v>0</v>
      </c>
      <c r="Z152" s="117">
        <v>0</v>
      </c>
      <c r="AA152" s="117">
        <v>0</v>
      </c>
      <c r="AB152" s="117">
        <v>0</v>
      </c>
      <c r="AC152" s="117">
        <v>0</v>
      </c>
      <c r="AD152" s="117">
        <v>0</v>
      </c>
      <c r="AE152" s="117">
        <v>0</v>
      </c>
      <c r="AF152" s="117">
        <v>0</v>
      </c>
      <c r="AG152" s="117">
        <v>1</v>
      </c>
      <c r="AH152" s="117">
        <v>0</v>
      </c>
      <c r="AI152" s="117">
        <v>0</v>
      </c>
      <c r="AJ152" s="117">
        <v>0</v>
      </c>
      <c r="AK152" s="117">
        <v>0</v>
      </c>
      <c r="AL152" s="117">
        <v>0</v>
      </c>
      <c r="AM152" s="117">
        <v>0</v>
      </c>
      <c r="AN152" s="117">
        <v>0</v>
      </c>
      <c r="AO152" s="117">
        <v>0</v>
      </c>
      <c r="AP152" s="117">
        <v>0</v>
      </c>
      <c r="AQ152" s="117">
        <v>1</v>
      </c>
      <c r="AR152" s="117">
        <v>0</v>
      </c>
      <c r="AS152" s="117">
        <v>320437.19558288122</v>
      </c>
    </row>
    <row r="153" spans="1:45" x14ac:dyDescent="0.45">
      <c r="A153" s="117" t="s">
        <v>492</v>
      </c>
      <c r="B153" s="118">
        <v>43160</v>
      </c>
      <c r="C153" s="117">
        <v>2018</v>
      </c>
      <c r="D153" s="117">
        <v>3</v>
      </c>
      <c r="E153" s="117">
        <v>5</v>
      </c>
      <c r="F153" s="117" t="s">
        <v>342</v>
      </c>
      <c r="G153" s="117" t="s">
        <v>336</v>
      </c>
      <c r="H153" s="117">
        <v>0</v>
      </c>
      <c r="I153" s="117">
        <v>34.217390000000002</v>
      </c>
      <c r="J153" s="117">
        <v>314543.40391621459</v>
      </c>
      <c r="K153" s="117">
        <v>314543.40391621459</v>
      </c>
      <c r="L153" s="117">
        <v>0</v>
      </c>
      <c r="M153" s="117">
        <v>0</v>
      </c>
      <c r="N153" s="117">
        <v>0</v>
      </c>
      <c r="O153" s="117">
        <v>0</v>
      </c>
      <c r="P153" s="117">
        <v>0</v>
      </c>
      <c r="Q153" s="117">
        <v>0</v>
      </c>
      <c r="R153" s="117">
        <v>1</v>
      </c>
      <c r="S153" s="117">
        <v>0</v>
      </c>
      <c r="T153" s="117">
        <v>0</v>
      </c>
      <c r="U153" s="117">
        <v>0</v>
      </c>
      <c r="V153" s="117">
        <v>0</v>
      </c>
      <c r="W153" s="117">
        <v>1</v>
      </c>
      <c r="X153" s="117">
        <v>0</v>
      </c>
      <c r="Y153" s="117">
        <v>0</v>
      </c>
      <c r="Z153" s="117">
        <v>0</v>
      </c>
      <c r="AA153" s="117">
        <v>0</v>
      </c>
      <c r="AB153" s="117">
        <v>0</v>
      </c>
      <c r="AC153" s="117">
        <v>0</v>
      </c>
      <c r="AD153" s="117">
        <v>0</v>
      </c>
      <c r="AE153" s="117">
        <v>0</v>
      </c>
      <c r="AF153" s="117">
        <v>0</v>
      </c>
      <c r="AG153" s="117">
        <v>1</v>
      </c>
      <c r="AH153" s="117">
        <v>0</v>
      </c>
      <c r="AI153" s="117">
        <v>0</v>
      </c>
      <c r="AJ153" s="117">
        <v>0</v>
      </c>
      <c r="AK153" s="117">
        <v>0</v>
      </c>
      <c r="AL153" s="117">
        <v>0</v>
      </c>
      <c r="AM153" s="117">
        <v>0</v>
      </c>
      <c r="AN153" s="117">
        <v>0</v>
      </c>
      <c r="AO153" s="117">
        <v>0</v>
      </c>
      <c r="AP153" s="117">
        <v>0</v>
      </c>
      <c r="AQ153" s="117">
        <v>1</v>
      </c>
      <c r="AR153" s="117">
        <v>0</v>
      </c>
      <c r="AS153" s="117">
        <v>314543.40391621459</v>
      </c>
    </row>
    <row r="154" spans="1:45" x14ac:dyDescent="0.45">
      <c r="A154" s="117" t="s">
        <v>493</v>
      </c>
      <c r="B154" s="118">
        <v>43161</v>
      </c>
      <c r="C154" s="117">
        <v>2018</v>
      </c>
      <c r="D154" s="117">
        <v>3</v>
      </c>
      <c r="E154" s="117">
        <v>6</v>
      </c>
      <c r="F154" s="117" t="s">
        <v>342</v>
      </c>
      <c r="G154" s="117" t="s">
        <v>336</v>
      </c>
      <c r="H154" s="117">
        <v>0</v>
      </c>
      <c r="I154" s="117">
        <v>34.695650000000001</v>
      </c>
      <c r="J154" s="117">
        <v>310621.57058288122</v>
      </c>
      <c r="K154" s="117">
        <v>310621.57058288122</v>
      </c>
      <c r="L154" s="117">
        <v>0</v>
      </c>
      <c r="M154" s="117">
        <v>0</v>
      </c>
      <c r="N154" s="117">
        <v>0</v>
      </c>
      <c r="O154" s="117">
        <v>0</v>
      </c>
      <c r="P154" s="117">
        <v>0</v>
      </c>
      <c r="Q154" s="117">
        <v>0</v>
      </c>
      <c r="R154" s="117">
        <v>0</v>
      </c>
      <c r="S154" s="117">
        <v>1</v>
      </c>
      <c r="T154" s="117">
        <v>0</v>
      </c>
      <c r="U154" s="117">
        <v>0</v>
      </c>
      <c r="V154" s="117">
        <v>0</v>
      </c>
      <c r="W154" s="117">
        <v>1</v>
      </c>
      <c r="X154" s="117">
        <v>0</v>
      </c>
      <c r="Y154" s="117">
        <v>0</v>
      </c>
      <c r="Z154" s="117">
        <v>0</v>
      </c>
      <c r="AA154" s="117">
        <v>0</v>
      </c>
      <c r="AB154" s="117">
        <v>0</v>
      </c>
      <c r="AC154" s="117">
        <v>0</v>
      </c>
      <c r="AD154" s="117">
        <v>0</v>
      </c>
      <c r="AE154" s="117">
        <v>0</v>
      </c>
      <c r="AF154" s="117">
        <v>0</v>
      </c>
      <c r="AG154" s="117">
        <v>1</v>
      </c>
      <c r="AH154" s="117">
        <v>0</v>
      </c>
      <c r="AI154" s="117">
        <v>0</v>
      </c>
      <c r="AJ154" s="117">
        <v>0</v>
      </c>
      <c r="AK154" s="117">
        <v>0</v>
      </c>
      <c r="AL154" s="117">
        <v>0</v>
      </c>
      <c r="AM154" s="117">
        <v>0</v>
      </c>
      <c r="AN154" s="117">
        <v>0</v>
      </c>
      <c r="AO154" s="117">
        <v>0</v>
      </c>
      <c r="AP154" s="117">
        <v>0</v>
      </c>
      <c r="AQ154" s="117">
        <v>1</v>
      </c>
      <c r="AR154" s="117">
        <v>0</v>
      </c>
      <c r="AS154" s="117">
        <v>310621.57058288122</v>
      </c>
    </row>
    <row r="155" spans="1:45" x14ac:dyDescent="0.45">
      <c r="A155" s="117" t="s">
        <v>494</v>
      </c>
      <c r="B155" s="118">
        <v>43162</v>
      </c>
      <c r="C155" s="117">
        <v>2018</v>
      </c>
      <c r="D155" s="117">
        <v>3</v>
      </c>
      <c r="E155" s="117">
        <v>7</v>
      </c>
      <c r="F155" s="117" t="s">
        <v>340</v>
      </c>
      <c r="G155" s="117" t="s">
        <v>336</v>
      </c>
      <c r="H155" s="117">
        <v>0</v>
      </c>
      <c r="I155" s="117">
        <v>33.833329999999997</v>
      </c>
      <c r="J155" s="117">
        <v>292270.94558288122</v>
      </c>
      <c r="K155" s="117">
        <v>292270.94558288122</v>
      </c>
      <c r="L155" s="117">
        <v>0</v>
      </c>
      <c r="M155" s="117">
        <v>0</v>
      </c>
      <c r="N155" s="117">
        <v>0</v>
      </c>
      <c r="O155" s="117">
        <v>0</v>
      </c>
      <c r="P155" s="117">
        <v>0</v>
      </c>
      <c r="Q155" s="117">
        <v>0</v>
      </c>
      <c r="R155" s="117">
        <v>0</v>
      </c>
      <c r="S155" s="117">
        <v>0</v>
      </c>
      <c r="T155" s="117">
        <v>1</v>
      </c>
      <c r="U155" s="117">
        <v>0</v>
      </c>
      <c r="V155" s="117">
        <v>0</v>
      </c>
      <c r="W155" s="117">
        <v>1</v>
      </c>
      <c r="X155" s="117">
        <v>0</v>
      </c>
      <c r="Y155" s="117">
        <v>0</v>
      </c>
      <c r="Z155" s="117">
        <v>0</v>
      </c>
      <c r="AA155" s="117">
        <v>0</v>
      </c>
      <c r="AB155" s="117">
        <v>0</v>
      </c>
      <c r="AC155" s="117">
        <v>0</v>
      </c>
      <c r="AD155" s="117">
        <v>0</v>
      </c>
      <c r="AE155" s="117">
        <v>0</v>
      </c>
      <c r="AF155" s="117">
        <v>0</v>
      </c>
      <c r="AG155" s="117">
        <v>1</v>
      </c>
      <c r="AH155" s="117">
        <v>0</v>
      </c>
      <c r="AI155" s="117">
        <v>0</v>
      </c>
      <c r="AJ155" s="117">
        <v>0</v>
      </c>
      <c r="AK155" s="117">
        <v>0</v>
      </c>
      <c r="AL155" s="117">
        <v>0</v>
      </c>
      <c r="AM155" s="117">
        <v>0</v>
      </c>
      <c r="AN155" s="117">
        <v>0</v>
      </c>
      <c r="AO155" s="117">
        <v>0</v>
      </c>
      <c r="AP155" s="117">
        <v>0</v>
      </c>
      <c r="AQ155" s="117">
        <v>1</v>
      </c>
      <c r="AR155" s="117">
        <v>0</v>
      </c>
      <c r="AS155" s="117">
        <v>292270.94558288122</v>
      </c>
    </row>
    <row r="156" spans="1:45" x14ac:dyDescent="0.45">
      <c r="A156" s="117" t="s">
        <v>495</v>
      </c>
      <c r="B156" s="118">
        <v>43163</v>
      </c>
      <c r="C156" s="117">
        <v>2018</v>
      </c>
      <c r="D156" s="117">
        <v>3</v>
      </c>
      <c r="E156" s="117">
        <v>1</v>
      </c>
      <c r="F156" s="117" t="s">
        <v>340</v>
      </c>
      <c r="G156" s="117" t="s">
        <v>336</v>
      </c>
      <c r="H156" s="117">
        <v>0</v>
      </c>
      <c r="I156" s="117">
        <v>30.83333</v>
      </c>
      <c r="J156" s="117">
        <v>304006.77891621459</v>
      </c>
      <c r="K156" s="117">
        <v>304006.77891621459</v>
      </c>
      <c r="L156" s="117">
        <v>0</v>
      </c>
      <c r="M156" s="117">
        <v>0</v>
      </c>
      <c r="N156" s="117">
        <v>1</v>
      </c>
      <c r="O156" s="117">
        <v>0</v>
      </c>
      <c r="P156" s="117">
        <v>0</v>
      </c>
      <c r="Q156" s="117">
        <v>0</v>
      </c>
      <c r="R156" s="117">
        <v>0</v>
      </c>
      <c r="S156" s="117">
        <v>0</v>
      </c>
      <c r="T156" s="117">
        <v>0</v>
      </c>
      <c r="U156" s="117">
        <v>0</v>
      </c>
      <c r="V156" s="117">
        <v>0</v>
      </c>
      <c r="W156" s="117">
        <v>1</v>
      </c>
      <c r="X156" s="117">
        <v>0</v>
      </c>
      <c r="Y156" s="117">
        <v>0</v>
      </c>
      <c r="Z156" s="117">
        <v>0</v>
      </c>
      <c r="AA156" s="117">
        <v>0</v>
      </c>
      <c r="AB156" s="117">
        <v>0</v>
      </c>
      <c r="AC156" s="117">
        <v>0</v>
      </c>
      <c r="AD156" s="117">
        <v>0</v>
      </c>
      <c r="AE156" s="117">
        <v>0</v>
      </c>
      <c r="AF156" s="117">
        <v>0</v>
      </c>
      <c r="AG156" s="117">
        <v>1</v>
      </c>
      <c r="AH156" s="117">
        <v>0</v>
      </c>
      <c r="AI156" s="117">
        <v>0</v>
      </c>
      <c r="AJ156" s="117">
        <v>0</v>
      </c>
      <c r="AK156" s="117">
        <v>0</v>
      </c>
      <c r="AL156" s="117">
        <v>0</v>
      </c>
      <c r="AM156" s="117">
        <v>0</v>
      </c>
      <c r="AN156" s="117">
        <v>0</v>
      </c>
      <c r="AO156" s="117">
        <v>0</v>
      </c>
      <c r="AP156" s="117">
        <v>0</v>
      </c>
      <c r="AQ156" s="117">
        <v>1</v>
      </c>
      <c r="AR156" s="117">
        <v>0</v>
      </c>
      <c r="AS156" s="117">
        <v>304006.77891621459</v>
      </c>
    </row>
    <row r="157" spans="1:45" x14ac:dyDescent="0.45">
      <c r="A157" s="117" t="s">
        <v>496</v>
      </c>
      <c r="B157" s="118">
        <v>43164</v>
      </c>
      <c r="C157" s="117">
        <v>2018</v>
      </c>
      <c r="D157" s="117">
        <v>3</v>
      </c>
      <c r="E157" s="117">
        <v>2</v>
      </c>
      <c r="F157" s="117" t="s">
        <v>342</v>
      </c>
      <c r="G157" s="117" t="s">
        <v>336</v>
      </c>
      <c r="H157" s="117">
        <v>0</v>
      </c>
      <c r="I157" s="117">
        <v>31.83333</v>
      </c>
      <c r="J157" s="117">
        <v>314149.82058288122</v>
      </c>
      <c r="K157" s="117">
        <v>314149.82058288122</v>
      </c>
      <c r="L157" s="117">
        <v>0</v>
      </c>
      <c r="M157" s="117">
        <v>0</v>
      </c>
      <c r="N157" s="117">
        <v>0</v>
      </c>
      <c r="O157" s="117">
        <v>1</v>
      </c>
      <c r="P157" s="117">
        <v>0</v>
      </c>
      <c r="Q157" s="117">
        <v>0</v>
      </c>
      <c r="R157" s="117">
        <v>0</v>
      </c>
      <c r="S157" s="117">
        <v>0</v>
      </c>
      <c r="T157" s="117">
        <v>0</v>
      </c>
      <c r="U157" s="117">
        <v>0</v>
      </c>
      <c r="V157" s="117">
        <v>0</v>
      </c>
      <c r="W157" s="117">
        <v>1</v>
      </c>
      <c r="X157" s="117">
        <v>0</v>
      </c>
      <c r="Y157" s="117">
        <v>0</v>
      </c>
      <c r="Z157" s="117">
        <v>0</v>
      </c>
      <c r="AA157" s="117">
        <v>0</v>
      </c>
      <c r="AB157" s="117">
        <v>0</v>
      </c>
      <c r="AC157" s="117">
        <v>0</v>
      </c>
      <c r="AD157" s="117">
        <v>0</v>
      </c>
      <c r="AE157" s="117">
        <v>0</v>
      </c>
      <c r="AF157" s="117">
        <v>0</v>
      </c>
      <c r="AG157" s="117">
        <v>1</v>
      </c>
      <c r="AH157" s="117">
        <v>0</v>
      </c>
      <c r="AI157" s="117">
        <v>0</v>
      </c>
      <c r="AJ157" s="117">
        <v>0</v>
      </c>
      <c r="AK157" s="117">
        <v>0</v>
      </c>
      <c r="AL157" s="117">
        <v>0</v>
      </c>
      <c r="AM157" s="117">
        <v>0</v>
      </c>
      <c r="AN157" s="117">
        <v>0</v>
      </c>
      <c r="AO157" s="117">
        <v>0</v>
      </c>
      <c r="AP157" s="117">
        <v>0</v>
      </c>
      <c r="AQ157" s="117">
        <v>1</v>
      </c>
      <c r="AR157" s="117">
        <v>0</v>
      </c>
      <c r="AS157" s="117">
        <v>314149.82058288122</v>
      </c>
    </row>
    <row r="158" spans="1:45" x14ac:dyDescent="0.45">
      <c r="A158" s="117" t="s">
        <v>497</v>
      </c>
      <c r="B158" s="118">
        <v>43165</v>
      </c>
      <c r="C158" s="117">
        <v>2018</v>
      </c>
      <c r="D158" s="117">
        <v>3</v>
      </c>
      <c r="E158" s="117">
        <v>3</v>
      </c>
      <c r="F158" s="117" t="s">
        <v>342</v>
      </c>
      <c r="G158" s="117" t="s">
        <v>336</v>
      </c>
      <c r="H158" s="117">
        <v>0</v>
      </c>
      <c r="I158" s="117">
        <v>32.041670000000003</v>
      </c>
      <c r="J158" s="117">
        <v>313053.73724954785</v>
      </c>
      <c r="K158" s="117">
        <v>313053.73724954785</v>
      </c>
      <c r="L158" s="117">
        <v>0</v>
      </c>
      <c r="M158" s="117">
        <v>0</v>
      </c>
      <c r="N158" s="117">
        <v>0</v>
      </c>
      <c r="O158" s="117">
        <v>0</v>
      </c>
      <c r="P158" s="117">
        <v>1</v>
      </c>
      <c r="Q158" s="117">
        <v>0</v>
      </c>
      <c r="R158" s="117">
        <v>0</v>
      </c>
      <c r="S158" s="117">
        <v>0</v>
      </c>
      <c r="T158" s="117">
        <v>0</v>
      </c>
      <c r="U158" s="117">
        <v>0</v>
      </c>
      <c r="V158" s="117">
        <v>0</v>
      </c>
      <c r="W158" s="117">
        <v>1</v>
      </c>
      <c r="X158" s="117">
        <v>0</v>
      </c>
      <c r="Y158" s="117">
        <v>0</v>
      </c>
      <c r="Z158" s="117">
        <v>0</v>
      </c>
      <c r="AA158" s="117">
        <v>0</v>
      </c>
      <c r="AB158" s="117">
        <v>0</v>
      </c>
      <c r="AC158" s="117">
        <v>0</v>
      </c>
      <c r="AD158" s="117">
        <v>0</v>
      </c>
      <c r="AE158" s="117">
        <v>0</v>
      </c>
      <c r="AF158" s="117">
        <v>0</v>
      </c>
      <c r="AG158" s="117">
        <v>1</v>
      </c>
      <c r="AH158" s="117">
        <v>0</v>
      </c>
      <c r="AI158" s="117">
        <v>0</v>
      </c>
      <c r="AJ158" s="117">
        <v>0</v>
      </c>
      <c r="AK158" s="117">
        <v>0</v>
      </c>
      <c r="AL158" s="117">
        <v>0</v>
      </c>
      <c r="AM158" s="117">
        <v>0</v>
      </c>
      <c r="AN158" s="117">
        <v>0</v>
      </c>
      <c r="AO158" s="117">
        <v>0</v>
      </c>
      <c r="AP158" s="117">
        <v>0</v>
      </c>
      <c r="AQ158" s="117">
        <v>1</v>
      </c>
      <c r="AR158" s="117">
        <v>0</v>
      </c>
      <c r="AS158" s="117">
        <v>313053.73724954785</v>
      </c>
    </row>
    <row r="159" spans="1:45" x14ac:dyDescent="0.45">
      <c r="A159" s="117" t="s">
        <v>498</v>
      </c>
      <c r="B159" s="118">
        <v>43166</v>
      </c>
      <c r="C159" s="117">
        <v>2018</v>
      </c>
      <c r="D159" s="117">
        <v>3</v>
      </c>
      <c r="E159" s="117">
        <v>4</v>
      </c>
      <c r="F159" s="117" t="s">
        <v>342</v>
      </c>
      <c r="G159" s="117" t="s">
        <v>336</v>
      </c>
      <c r="H159" s="117">
        <v>0</v>
      </c>
      <c r="I159" s="117">
        <v>31.54167</v>
      </c>
      <c r="J159" s="117">
        <v>320961.15391621459</v>
      </c>
      <c r="K159" s="117">
        <v>320961.15391621459</v>
      </c>
      <c r="L159" s="117">
        <v>0</v>
      </c>
      <c r="M159" s="117">
        <v>0</v>
      </c>
      <c r="N159" s="117">
        <v>0</v>
      </c>
      <c r="O159" s="117">
        <v>0</v>
      </c>
      <c r="P159" s="117">
        <v>0</v>
      </c>
      <c r="Q159" s="117">
        <v>1</v>
      </c>
      <c r="R159" s="117">
        <v>0</v>
      </c>
      <c r="S159" s="117">
        <v>0</v>
      </c>
      <c r="T159" s="117">
        <v>0</v>
      </c>
      <c r="U159" s="117">
        <v>0</v>
      </c>
      <c r="V159" s="117">
        <v>0</v>
      </c>
      <c r="W159" s="117">
        <v>1</v>
      </c>
      <c r="X159" s="117">
        <v>0</v>
      </c>
      <c r="Y159" s="117">
        <v>0</v>
      </c>
      <c r="Z159" s="117">
        <v>0</v>
      </c>
      <c r="AA159" s="117">
        <v>0</v>
      </c>
      <c r="AB159" s="117">
        <v>0</v>
      </c>
      <c r="AC159" s="117">
        <v>0</v>
      </c>
      <c r="AD159" s="117">
        <v>0</v>
      </c>
      <c r="AE159" s="117">
        <v>0</v>
      </c>
      <c r="AF159" s="117">
        <v>0</v>
      </c>
      <c r="AG159" s="117">
        <v>1</v>
      </c>
      <c r="AH159" s="117">
        <v>0</v>
      </c>
      <c r="AI159" s="117">
        <v>0</v>
      </c>
      <c r="AJ159" s="117">
        <v>0</v>
      </c>
      <c r="AK159" s="117">
        <v>0</v>
      </c>
      <c r="AL159" s="117">
        <v>0</v>
      </c>
      <c r="AM159" s="117">
        <v>0</v>
      </c>
      <c r="AN159" s="117">
        <v>0</v>
      </c>
      <c r="AO159" s="117">
        <v>0</v>
      </c>
      <c r="AP159" s="117">
        <v>0</v>
      </c>
      <c r="AQ159" s="117">
        <v>1</v>
      </c>
      <c r="AR159" s="117">
        <v>0</v>
      </c>
      <c r="AS159" s="117">
        <v>320961.15391621459</v>
      </c>
    </row>
    <row r="160" spans="1:45" x14ac:dyDescent="0.45">
      <c r="A160" s="117" t="s">
        <v>499</v>
      </c>
      <c r="B160" s="118">
        <v>43167</v>
      </c>
      <c r="C160" s="117">
        <v>2018</v>
      </c>
      <c r="D160" s="117">
        <v>3</v>
      </c>
      <c r="E160" s="117">
        <v>5</v>
      </c>
      <c r="F160" s="117" t="s">
        <v>342</v>
      </c>
      <c r="G160" s="117" t="s">
        <v>336</v>
      </c>
      <c r="H160" s="117">
        <v>0</v>
      </c>
      <c r="I160" s="117">
        <v>33.875</v>
      </c>
      <c r="J160" s="117">
        <v>305009.82058288122</v>
      </c>
      <c r="K160" s="117">
        <v>305009.82058288122</v>
      </c>
      <c r="L160" s="117">
        <v>0</v>
      </c>
      <c r="M160" s="117">
        <v>0</v>
      </c>
      <c r="N160" s="117">
        <v>0</v>
      </c>
      <c r="O160" s="117">
        <v>0</v>
      </c>
      <c r="P160" s="117">
        <v>0</v>
      </c>
      <c r="Q160" s="117">
        <v>0</v>
      </c>
      <c r="R160" s="117">
        <v>1</v>
      </c>
      <c r="S160" s="117">
        <v>0</v>
      </c>
      <c r="T160" s="117">
        <v>0</v>
      </c>
      <c r="U160" s="117">
        <v>0</v>
      </c>
      <c r="V160" s="117">
        <v>0</v>
      </c>
      <c r="W160" s="117">
        <v>1</v>
      </c>
      <c r="X160" s="117">
        <v>0</v>
      </c>
      <c r="Y160" s="117">
        <v>0</v>
      </c>
      <c r="Z160" s="117">
        <v>0</v>
      </c>
      <c r="AA160" s="117">
        <v>0</v>
      </c>
      <c r="AB160" s="117">
        <v>0</v>
      </c>
      <c r="AC160" s="117">
        <v>0</v>
      </c>
      <c r="AD160" s="117">
        <v>0</v>
      </c>
      <c r="AE160" s="117">
        <v>0</v>
      </c>
      <c r="AF160" s="117">
        <v>0</v>
      </c>
      <c r="AG160" s="117">
        <v>1</v>
      </c>
      <c r="AH160" s="117">
        <v>0</v>
      </c>
      <c r="AI160" s="117">
        <v>0</v>
      </c>
      <c r="AJ160" s="117">
        <v>0</v>
      </c>
      <c r="AK160" s="117">
        <v>0</v>
      </c>
      <c r="AL160" s="117">
        <v>0</v>
      </c>
      <c r="AM160" s="117">
        <v>0</v>
      </c>
      <c r="AN160" s="117">
        <v>0</v>
      </c>
      <c r="AO160" s="117">
        <v>0</v>
      </c>
      <c r="AP160" s="117">
        <v>0</v>
      </c>
      <c r="AQ160" s="117">
        <v>1</v>
      </c>
      <c r="AR160" s="117">
        <v>0</v>
      </c>
      <c r="AS160" s="117">
        <v>305009.82058288122</v>
      </c>
    </row>
    <row r="161" spans="1:45" x14ac:dyDescent="0.45">
      <c r="A161" s="117" t="s">
        <v>500</v>
      </c>
      <c r="B161" s="118">
        <v>43168</v>
      </c>
      <c r="C161" s="117">
        <v>2018</v>
      </c>
      <c r="D161" s="117">
        <v>3</v>
      </c>
      <c r="E161" s="117">
        <v>6</v>
      </c>
      <c r="F161" s="117" t="s">
        <v>342</v>
      </c>
      <c r="G161" s="117" t="s">
        <v>336</v>
      </c>
      <c r="H161" s="117">
        <v>0</v>
      </c>
      <c r="I161" s="117">
        <v>38.875</v>
      </c>
      <c r="J161" s="117">
        <v>286964.61224954785</v>
      </c>
      <c r="K161" s="117">
        <v>286964.61224954785</v>
      </c>
      <c r="L161" s="117">
        <v>0</v>
      </c>
      <c r="M161" s="117">
        <v>0</v>
      </c>
      <c r="N161" s="117">
        <v>0</v>
      </c>
      <c r="O161" s="117">
        <v>0</v>
      </c>
      <c r="P161" s="117">
        <v>0</v>
      </c>
      <c r="Q161" s="117">
        <v>0</v>
      </c>
      <c r="R161" s="117">
        <v>0</v>
      </c>
      <c r="S161" s="117">
        <v>1</v>
      </c>
      <c r="T161" s="117">
        <v>0</v>
      </c>
      <c r="U161" s="117">
        <v>0</v>
      </c>
      <c r="V161" s="117">
        <v>0</v>
      </c>
      <c r="W161" s="117">
        <v>1</v>
      </c>
      <c r="X161" s="117">
        <v>0</v>
      </c>
      <c r="Y161" s="117">
        <v>0</v>
      </c>
      <c r="Z161" s="117">
        <v>0</v>
      </c>
      <c r="AA161" s="117">
        <v>0</v>
      </c>
      <c r="AB161" s="117">
        <v>0</v>
      </c>
      <c r="AC161" s="117">
        <v>0</v>
      </c>
      <c r="AD161" s="117">
        <v>0</v>
      </c>
      <c r="AE161" s="117">
        <v>0</v>
      </c>
      <c r="AF161" s="117">
        <v>0</v>
      </c>
      <c r="AG161" s="117">
        <v>1</v>
      </c>
      <c r="AH161" s="117">
        <v>0</v>
      </c>
      <c r="AI161" s="117">
        <v>0</v>
      </c>
      <c r="AJ161" s="117">
        <v>0</v>
      </c>
      <c r="AK161" s="117">
        <v>0</v>
      </c>
      <c r="AL161" s="117">
        <v>0</v>
      </c>
      <c r="AM161" s="117">
        <v>0</v>
      </c>
      <c r="AN161" s="117">
        <v>0</v>
      </c>
      <c r="AO161" s="117">
        <v>0</v>
      </c>
      <c r="AP161" s="117">
        <v>0</v>
      </c>
      <c r="AQ161" s="117">
        <v>1</v>
      </c>
      <c r="AR161" s="117">
        <v>0</v>
      </c>
      <c r="AS161" s="117">
        <v>286964.61224954785</v>
      </c>
    </row>
    <row r="162" spans="1:45" x14ac:dyDescent="0.45">
      <c r="A162" s="117" t="s">
        <v>501</v>
      </c>
      <c r="B162" s="118">
        <v>43169</v>
      </c>
      <c r="C162" s="117">
        <v>2018</v>
      </c>
      <c r="D162" s="117">
        <v>3</v>
      </c>
      <c r="E162" s="117">
        <v>7</v>
      </c>
      <c r="F162" s="117" t="s">
        <v>340</v>
      </c>
      <c r="G162" s="117" t="s">
        <v>336</v>
      </c>
      <c r="H162" s="117">
        <v>0</v>
      </c>
      <c r="I162" s="117">
        <v>35.458329999999997</v>
      </c>
      <c r="J162" s="117">
        <v>282109.69558288122</v>
      </c>
      <c r="K162" s="117">
        <v>282109.69558288122</v>
      </c>
      <c r="L162" s="117">
        <v>0</v>
      </c>
      <c r="M162" s="117">
        <v>0</v>
      </c>
      <c r="N162" s="117">
        <v>0</v>
      </c>
      <c r="O162" s="117">
        <v>0</v>
      </c>
      <c r="P162" s="117">
        <v>0</v>
      </c>
      <c r="Q162" s="117">
        <v>0</v>
      </c>
      <c r="R162" s="117">
        <v>0</v>
      </c>
      <c r="S162" s="117">
        <v>0</v>
      </c>
      <c r="T162" s="117">
        <v>1</v>
      </c>
      <c r="U162" s="117">
        <v>0</v>
      </c>
      <c r="V162" s="117">
        <v>0</v>
      </c>
      <c r="W162" s="117">
        <v>1</v>
      </c>
      <c r="X162" s="117">
        <v>0</v>
      </c>
      <c r="Y162" s="117">
        <v>0</v>
      </c>
      <c r="Z162" s="117">
        <v>0</v>
      </c>
      <c r="AA162" s="117">
        <v>0</v>
      </c>
      <c r="AB162" s="117">
        <v>0</v>
      </c>
      <c r="AC162" s="117">
        <v>0</v>
      </c>
      <c r="AD162" s="117">
        <v>0</v>
      </c>
      <c r="AE162" s="117">
        <v>0</v>
      </c>
      <c r="AF162" s="117">
        <v>0</v>
      </c>
      <c r="AG162" s="117">
        <v>1</v>
      </c>
      <c r="AH162" s="117">
        <v>0</v>
      </c>
      <c r="AI162" s="117">
        <v>0</v>
      </c>
      <c r="AJ162" s="117">
        <v>0</v>
      </c>
      <c r="AK162" s="117">
        <v>0</v>
      </c>
      <c r="AL162" s="117">
        <v>0</v>
      </c>
      <c r="AM162" s="117">
        <v>0</v>
      </c>
      <c r="AN162" s="117">
        <v>0</v>
      </c>
      <c r="AO162" s="117">
        <v>0</v>
      </c>
      <c r="AP162" s="117">
        <v>0</v>
      </c>
      <c r="AQ162" s="117">
        <v>1</v>
      </c>
      <c r="AR162" s="117">
        <v>0</v>
      </c>
      <c r="AS162" s="117">
        <v>282109.69558288122</v>
      </c>
    </row>
    <row r="163" spans="1:45" x14ac:dyDescent="0.45">
      <c r="A163" s="117" t="s">
        <v>502</v>
      </c>
      <c r="B163" s="118">
        <v>43170</v>
      </c>
      <c r="C163" s="117">
        <v>2018</v>
      </c>
      <c r="D163" s="117">
        <v>3</v>
      </c>
      <c r="E163" s="117">
        <v>1</v>
      </c>
      <c r="F163" s="117" t="s">
        <v>340</v>
      </c>
      <c r="G163" s="117" t="s">
        <v>336</v>
      </c>
      <c r="H163" s="117">
        <v>0</v>
      </c>
      <c r="I163" s="117">
        <v>37.565219999999997</v>
      </c>
      <c r="J163" s="117">
        <v>229696.0736517022</v>
      </c>
      <c r="K163" s="117">
        <v>229696.0736517022</v>
      </c>
      <c r="L163" s="117">
        <v>0</v>
      </c>
      <c r="M163" s="117">
        <v>0</v>
      </c>
      <c r="N163" s="117">
        <v>1</v>
      </c>
      <c r="O163" s="117">
        <v>0</v>
      </c>
      <c r="P163" s="117">
        <v>0</v>
      </c>
      <c r="Q163" s="117">
        <v>0</v>
      </c>
      <c r="R163" s="117">
        <v>0</v>
      </c>
      <c r="S163" s="117">
        <v>0</v>
      </c>
      <c r="T163" s="117">
        <v>0</v>
      </c>
      <c r="U163" s="117">
        <v>0</v>
      </c>
      <c r="V163" s="117">
        <v>0</v>
      </c>
      <c r="W163" s="117">
        <v>1</v>
      </c>
      <c r="X163" s="117">
        <v>0</v>
      </c>
      <c r="Y163" s="117">
        <v>0</v>
      </c>
      <c r="Z163" s="117">
        <v>0</v>
      </c>
      <c r="AA163" s="117">
        <v>0</v>
      </c>
      <c r="AB163" s="117">
        <v>0</v>
      </c>
      <c r="AC163" s="117">
        <v>0</v>
      </c>
      <c r="AD163" s="117">
        <v>0</v>
      </c>
      <c r="AE163" s="117">
        <v>0</v>
      </c>
      <c r="AF163" s="117">
        <v>0</v>
      </c>
      <c r="AG163" s="117">
        <v>1</v>
      </c>
      <c r="AH163" s="117">
        <v>0</v>
      </c>
      <c r="AI163" s="117">
        <v>0</v>
      </c>
      <c r="AJ163" s="117">
        <v>0</v>
      </c>
      <c r="AK163" s="117">
        <v>0</v>
      </c>
      <c r="AL163" s="117">
        <v>0</v>
      </c>
      <c r="AM163" s="117">
        <v>0</v>
      </c>
      <c r="AN163" s="117">
        <v>0</v>
      </c>
      <c r="AO163" s="117">
        <v>0</v>
      </c>
      <c r="AP163" s="117">
        <v>0</v>
      </c>
      <c r="AQ163" s="117">
        <v>1</v>
      </c>
      <c r="AR163" s="117">
        <v>0</v>
      </c>
      <c r="AS163" s="117">
        <v>229696.0736517022</v>
      </c>
    </row>
    <row r="164" spans="1:45" x14ac:dyDescent="0.45">
      <c r="A164" s="117" t="s">
        <v>503</v>
      </c>
      <c r="B164" s="118">
        <v>43171</v>
      </c>
      <c r="C164" s="117">
        <v>2018</v>
      </c>
      <c r="D164" s="117">
        <v>3</v>
      </c>
      <c r="E164" s="117">
        <v>2</v>
      </c>
      <c r="F164" s="117" t="s">
        <v>342</v>
      </c>
      <c r="G164" s="117" t="s">
        <v>336</v>
      </c>
      <c r="H164" s="117">
        <v>0</v>
      </c>
      <c r="I164" s="117">
        <v>40.875</v>
      </c>
      <c r="J164" s="117">
        <v>241806.90391621456</v>
      </c>
      <c r="K164" s="117">
        <v>241806.90391621456</v>
      </c>
      <c r="L164" s="117">
        <v>0</v>
      </c>
      <c r="M164" s="117">
        <v>0</v>
      </c>
      <c r="N164" s="117">
        <v>0</v>
      </c>
      <c r="O164" s="117">
        <v>1</v>
      </c>
      <c r="P164" s="117">
        <v>0</v>
      </c>
      <c r="Q164" s="117">
        <v>0</v>
      </c>
      <c r="R164" s="117">
        <v>0</v>
      </c>
      <c r="S164" s="117">
        <v>0</v>
      </c>
      <c r="T164" s="117">
        <v>0</v>
      </c>
      <c r="U164" s="117">
        <v>0</v>
      </c>
      <c r="V164" s="117">
        <v>0</v>
      </c>
      <c r="W164" s="117">
        <v>1</v>
      </c>
      <c r="X164" s="117">
        <v>0</v>
      </c>
      <c r="Y164" s="117">
        <v>0</v>
      </c>
      <c r="Z164" s="117">
        <v>0</v>
      </c>
      <c r="AA164" s="117">
        <v>0</v>
      </c>
      <c r="AB164" s="117">
        <v>0</v>
      </c>
      <c r="AC164" s="117">
        <v>0</v>
      </c>
      <c r="AD164" s="117">
        <v>0</v>
      </c>
      <c r="AE164" s="117">
        <v>0</v>
      </c>
      <c r="AF164" s="117">
        <v>0</v>
      </c>
      <c r="AG164" s="117">
        <v>1</v>
      </c>
      <c r="AH164" s="117">
        <v>0</v>
      </c>
      <c r="AI164" s="117">
        <v>0</v>
      </c>
      <c r="AJ164" s="117">
        <v>0</v>
      </c>
      <c r="AK164" s="117">
        <v>0</v>
      </c>
      <c r="AL164" s="117">
        <v>0</v>
      </c>
      <c r="AM164" s="117">
        <v>0</v>
      </c>
      <c r="AN164" s="117">
        <v>0</v>
      </c>
      <c r="AO164" s="117">
        <v>0</v>
      </c>
      <c r="AP164" s="117">
        <v>0</v>
      </c>
      <c r="AQ164" s="117">
        <v>1</v>
      </c>
      <c r="AR164" s="117">
        <v>0</v>
      </c>
      <c r="AS164" s="117">
        <v>241806.90391621456</v>
      </c>
    </row>
    <row r="165" spans="1:45" x14ac:dyDescent="0.45">
      <c r="A165" s="117" t="s">
        <v>504</v>
      </c>
      <c r="B165" s="118">
        <v>43172</v>
      </c>
      <c r="C165" s="117">
        <v>2018</v>
      </c>
      <c r="D165" s="117">
        <v>3</v>
      </c>
      <c r="E165" s="117">
        <v>3</v>
      </c>
      <c r="F165" s="117" t="s">
        <v>342</v>
      </c>
      <c r="G165" s="117" t="s">
        <v>336</v>
      </c>
      <c r="H165" s="117">
        <v>0</v>
      </c>
      <c r="I165" s="117">
        <v>45</v>
      </c>
      <c r="J165" s="117">
        <v>239987.48724954794</v>
      </c>
      <c r="K165" s="117">
        <v>239987.48724954794</v>
      </c>
      <c r="L165" s="117">
        <v>0</v>
      </c>
      <c r="M165" s="117">
        <v>0</v>
      </c>
      <c r="N165" s="117">
        <v>0</v>
      </c>
      <c r="O165" s="117">
        <v>0</v>
      </c>
      <c r="P165" s="117">
        <v>1</v>
      </c>
      <c r="Q165" s="117">
        <v>0</v>
      </c>
      <c r="R165" s="117">
        <v>0</v>
      </c>
      <c r="S165" s="117">
        <v>0</v>
      </c>
      <c r="T165" s="117">
        <v>0</v>
      </c>
      <c r="U165" s="117">
        <v>0</v>
      </c>
      <c r="V165" s="117">
        <v>0</v>
      </c>
      <c r="W165" s="117">
        <v>1</v>
      </c>
      <c r="X165" s="117">
        <v>0</v>
      </c>
      <c r="Y165" s="117">
        <v>0</v>
      </c>
      <c r="Z165" s="117">
        <v>0</v>
      </c>
      <c r="AA165" s="117">
        <v>0</v>
      </c>
      <c r="AB165" s="117">
        <v>0</v>
      </c>
      <c r="AC165" s="117">
        <v>0</v>
      </c>
      <c r="AD165" s="117">
        <v>0</v>
      </c>
      <c r="AE165" s="117">
        <v>0</v>
      </c>
      <c r="AF165" s="117">
        <v>0</v>
      </c>
      <c r="AG165" s="117">
        <v>1</v>
      </c>
      <c r="AH165" s="117">
        <v>0</v>
      </c>
      <c r="AI165" s="117">
        <v>0</v>
      </c>
      <c r="AJ165" s="117">
        <v>0</v>
      </c>
      <c r="AK165" s="117">
        <v>0</v>
      </c>
      <c r="AL165" s="117">
        <v>0</v>
      </c>
      <c r="AM165" s="117">
        <v>0</v>
      </c>
      <c r="AN165" s="117">
        <v>0</v>
      </c>
      <c r="AO165" s="117">
        <v>0</v>
      </c>
      <c r="AP165" s="117">
        <v>0</v>
      </c>
      <c r="AQ165" s="117">
        <v>1</v>
      </c>
      <c r="AR165" s="117">
        <v>0</v>
      </c>
      <c r="AS165" s="117">
        <v>239987.48724954794</v>
      </c>
    </row>
    <row r="166" spans="1:45" x14ac:dyDescent="0.45">
      <c r="A166" s="117" t="s">
        <v>505</v>
      </c>
      <c r="B166" s="118">
        <v>43173</v>
      </c>
      <c r="C166" s="117">
        <v>2018</v>
      </c>
      <c r="D166" s="117">
        <v>3</v>
      </c>
      <c r="E166" s="117">
        <v>4</v>
      </c>
      <c r="F166" s="117" t="s">
        <v>342</v>
      </c>
      <c r="G166" s="117" t="s">
        <v>336</v>
      </c>
      <c r="H166" s="117">
        <v>0</v>
      </c>
      <c r="I166" s="117">
        <v>42.583329999999997</v>
      </c>
      <c r="J166" s="117">
        <v>258504.27891621456</v>
      </c>
      <c r="K166" s="117">
        <v>258504.27891621456</v>
      </c>
      <c r="L166" s="117">
        <v>0</v>
      </c>
      <c r="M166" s="117">
        <v>0</v>
      </c>
      <c r="N166" s="117">
        <v>0</v>
      </c>
      <c r="O166" s="117">
        <v>0</v>
      </c>
      <c r="P166" s="117">
        <v>0</v>
      </c>
      <c r="Q166" s="117">
        <v>1</v>
      </c>
      <c r="R166" s="117">
        <v>0</v>
      </c>
      <c r="S166" s="117">
        <v>0</v>
      </c>
      <c r="T166" s="117">
        <v>0</v>
      </c>
      <c r="U166" s="117">
        <v>0</v>
      </c>
      <c r="V166" s="117">
        <v>0</v>
      </c>
      <c r="W166" s="117">
        <v>1</v>
      </c>
      <c r="X166" s="117">
        <v>0</v>
      </c>
      <c r="Y166" s="117">
        <v>0</v>
      </c>
      <c r="Z166" s="117">
        <v>0</v>
      </c>
      <c r="AA166" s="117">
        <v>0</v>
      </c>
      <c r="AB166" s="117">
        <v>0</v>
      </c>
      <c r="AC166" s="117">
        <v>0</v>
      </c>
      <c r="AD166" s="117">
        <v>0</v>
      </c>
      <c r="AE166" s="117">
        <v>0</v>
      </c>
      <c r="AF166" s="117">
        <v>0</v>
      </c>
      <c r="AG166" s="117">
        <v>1</v>
      </c>
      <c r="AH166" s="117">
        <v>0</v>
      </c>
      <c r="AI166" s="117">
        <v>0</v>
      </c>
      <c r="AJ166" s="117">
        <v>0</v>
      </c>
      <c r="AK166" s="117">
        <v>0</v>
      </c>
      <c r="AL166" s="117">
        <v>0</v>
      </c>
      <c r="AM166" s="117">
        <v>0</v>
      </c>
      <c r="AN166" s="117">
        <v>0</v>
      </c>
      <c r="AO166" s="117">
        <v>0</v>
      </c>
      <c r="AP166" s="117">
        <v>0</v>
      </c>
      <c r="AQ166" s="117">
        <v>1</v>
      </c>
      <c r="AR166" s="117">
        <v>0</v>
      </c>
      <c r="AS166" s="117">
        <v>258504.27891621456</v>
      </c>
    </row>
    <row r="167" spans="1:45" x14ac:dyDescent="0.45">
      <c r="A167" s="117" t="s">
        <v>506</v>
      </c>
      <c r="B167" s="118">
        <v>43174</v>
      </c>
      <c r="C167" s="117">
        <v>2018</v>
      </c>
      <c r="D167" s="117">
        <v>3</v>
      </c>
      <c r="E167" s="117">
        <v>5</v>
      </c>
      <c r="F167" s="117" t="s">
        <v>342</v>
      </c>
      <c r="G167" s="117" t="s">
        <v>336</v>
      </c>
      <c r="H167" s="117">
        <v>0</v>
      </c>
      <c r="I167" s="117">
        <v>43.166670000000003</v>
      </c>
      <c r="J167" s="117">
        <v>269995.07058288122</v>
      </c>
      <c r="K167" s="117">
        <v>269995.07058288122</v>
      </c>
      <c r="L167" s="117">
        <v>0</v>
      </c>
      <c r="M167" s="117">
        <v>0</v>
      </c>
      <c r="N167" s="117">
        <v>0</v>
      </c>
      <c r="O167" s="117">
        <v>0</v>
      </c>
      <c r="P167" s="117">
        <v>0</v>
      </c>
      <c r="Q167" s="117">
        <v>0</v>
      </c>
      <c r="R167" s="117">
        <v>1</v>
      </c>
      <c r="S167" s="117">
        <v>0</v>
      </c>
      <c r="T167" s="117">
        <v>0</v>
      </c>
      <c r="U167" s="117">
        <v>0</v>
      </c>
      <c r="V167" s="117">
        <v>0</v>
      </c>
      <c r="W167" s="117">
        <v>1</v>
      </c>
      <c r="X167" s="117">
        <v>0</v>
      </c>
      <c r="Y167" s="117">
        <v>0</v>
      </c>
      <c r="Z167" s="117">
        <v>0</v>
      </c>
      <c r="AA167" s="117">
        <v>0</v>
      </c>
      <c r="AB167" s="117">
        <v>0</v>
      </c>
      <c r="AC167" s="117">
        <v>0</v>
      </c>
      <c r="AD167" s="117">
        <v>0</v>
      </c>
      <c r="AE167" s="117">
        <v>0</v>
      </c>
      <c r="AF167" s="117">
        <v>0</v>
      </c>
      <c r="AG167" s="117">
        <v>1</v>
      </c>
      <c r="AH167" s="117">
        <v>0</v>
      </c>
      <c r="AI167" s="117">
        <v>0</v>
      </c>
      <c r="AJ167" s="117">
        <v>0</v>
      </c>
      <c r="AK167" s="117">
        <v>0</v>
      </c>
      <c r="AL167" s="117">
        <v>0</v>
      </c>
      <c r="AM167" s="117">
        <v>0</v>
      </c>
      <c r="AN167" s="117">
        <v>0</v>
      </c>
      <c r="AO167" s="117">
        <v>0</v>
      </c>
      <c r="AP167" s="117">
        <v>0</v>
      </c>
      <c r="AQ167" s="117">
        <v>1</v>
      </c>
      <c r="AR167" s="117">
        <v>0</v>
      </c>
      <c r="AS167" s="117">
        <v>269995.07058288122</v>
      </c>
    </row>
    <row r="168" spans="1:45" x14ac:dyDescent="0.45">
      <c r="A168" s="117" t="s">
        <v>507</v>
      </c>
      <c r="B168" s="118">
        <v>43175</v>
      </c>
      <c r="C168" s="117">
        <v>2018</v>
      </c>
      <c r="D168" s="117">
        <v>3</v>
      </c>
      <c r="E168" s="117">
        <v>6</v>
      </c>
      <c r="F168" s="117" t="s">
        <v>342</v>
      </c>
      <c r="G168" s="117" t="s">
        <v>336</v>
      </c>
      <c r="H168" s="117">
        <v>0</v>
      </c>
      <c r="I168" s="117">
        <v>43.5</v>
      </c>
      <c r="J168" s="117">
        <v>285212.15391621459</v>
      </c>
      <c r="K168" s="117">
        <v>285212.15391621459</v>
      </c>
      <c r="L168" s="117">
        <v>0</v>
      </c>
      <c r="M168" s="117">
        <v>0</v>
      </c>
      <c r="N168" s="117">
        <v>0</v>
      </c>
      <c r="O168" s="117">
        <v>0</v>
      </c>
      <c r="P168" s="117">
        <v>0</v>
      </c>
      <c r="Q168" s="117">
        <v>0</v>
      </c>
      <c r="R168" s="117">
        <v>0</v>
      </c>
      <c r="S168" s="117">
        <v>1</v>
      </c>
      <c r="T168" s="117">
        <v>0</v>
      </c>
      <c r="U168" s="117">
        <v>0</v>
      </c>
      <c r="V168" s="117">
        <v>0</v>
      </c>
      <c r="W168" s="117">
        <v>1</v>
      </c>
      <c r="X168" s="117">
        <v>0</v>
      </c>
      <c r="Y168" s="117">
        <v>0</v>
      </c>
      <c r="Z168" s="117">
        <v>0</v>
      </c>
      <c r="AA168" s="117">
        <v>0</v>
      </c>
      <c r="AB168" s="117">
        <v>0</v>
      </c>
      <c r="AC168" s="117">
        <v>0</v>
      </c>
      <c r="AD168" s="117">
        <v>0</v>
      </c>
      <c r="AE168" s="117">
        <v>0</v>
      </c>
      <c r="AF168" s="117">
        <v>0</v>
      </c>
      <c r="AG168" s="117">
        <v>1</v>
      </c>
      <c r="AH168" s="117">
        <v>0</v>
      </c>
      <c r="AI168" s="117">
        <v>0</v>
      </c>
      <c r="AJ168" s="117">
        <v>0</v>
      </c>
      <c r="AK168" s="117">
        <v>0</v>
      </c>
      <c r="AL168" s="117">
        <v>0</v>
      </c>
      <c r="AM168" s="117">
        <v>0</v>
      </c>
      <c r="AN168" s="117">
        <v>0</v>
      </c>
      <c r="AO168" s="117">
        <v>0</v>
      </c>
      <c r="AP168" s="117">
        <v>0</v>
      </c>
      <c r="AQ168" s="117">
        <v>1</v>
      </c>
      <c r="AR168" s="117">
        <v>0</v>
      </c>
      <c r="AS168" s="117">
        <v>285212.15391621459</v>
      </c>
    </row>
    <row r="169" spans="1:45" x14ac:dyDescent="0.45">
      <c r="A169" s="117" t="s">
        <v>508</v>
      </c>
      <c r="B169" s="118">
        <v>43176</v>
      </c>
      <c r="C169" s="117">
        <v>2018</v>
      </c>
      <c r="D169" s="117">
        <v>3</v>
      </c>
      <c r="E169" s="117">
        <v>7</v>
      </c>
      <c r="F169" s="117" t="s">
        <v>340</v>
      </c>
      <c r="G169" s="117" t="s">
        <v>336</v>
      </c>
      <c r="H169" s="117">
        <v>0</v>
      </c>
      <c r="I169" s="117">
        <v>45.791670000000003</v>
      </c>
      <c r="J169" s="117">
        <v>258349.65391621456</v>
      </c>
      <c r="K169" s="117">
        <v>258349.65391621456</v>
      </c>
      <c r="L169" s="117">
        <v>0</v>
      </c>
      <c r="M169" s="117">
        <v>0</v>
      </c>
      <c r="N169" s="117">
        <v>0</v>
      </c>
      <c r="O169" s="117">
        <v>0</v>
      </c>
      <c r="P169" s="117">
        <v>0</v>
      </c>
      <c r="Q169" s="117">
        <v>0</v>
      </c>
      <c r="R169" s="117">
        <v>0</v>
      </c>
      <c r="S169" s="117">
        <v>0</v>
      </c>
      <c r="T169" s="117">
        <v>1</v>
      </c>
      <c r="U169" s="117">
        <v>0</v>
      </c>
      <c r="V169" s="117">
        <v>0</v>
      </c>
      <c r="W169" s="117">
        <v>1</v>
      </c>
      <c r="X169" s="117">
        <v>0</v>
      </c>
      <c r="Y169" s="117">
        <v>0</v>
      </c>
      <c r="Z169" s="117">
        <v>0</v>
      </c>
      <c r="AA169" s="117">
        <v>0</v>
      </c>
      <c r="AB169" s="117">
        <v>0</v>
      </c>
      <c r="AC169" s="117">
        <v>0</v>
      </c>
      <c r="AD169" s="117">
        <v>0</v>
      </c>
      <c r="AE169" s="117">
        <v>0</v>
      </c>
      <c r="AF169" s="117">
        <v>0</v>
      </c>
      <c r="AG169" s="117">
        <v>1</v>
      </c>
      <c r="AH169" s="117">
        <v>0</v>
      </c>
      <c r="AI169" s="117">
        <v>0</v>
      </c>
      <c r="AJ169" s="117">
        <v>0</v>
      </c>
      <c r="AK169" s="117">
        <v>0</v>
      </c>
      <c r="AL169" s="117">
        <v>0</v>
      </c>
      <c r="AM169" s="117">
        <v>0</v>
      </c>
      <c r="AN169" s="117">
        <v>0</v>
      </c>
      <c r="AO169" s="117">
        <v>0</v>
      </c>
      <c r="AP169" s="117">
        <v>0</v>
      </c>
      <c r="AQ169" s="117">
        <v>1</v>
      </c>
      <c r="AR169" s="117">
        <v>0</v>
      </c>
      <c r="AS169" s="117">
        <v>258349.65391621456</v>
      </c>
    </row>
    <row r="170" spans="1:45" x14ac:dyDescent="0.45">
      <c r="A170" s="117" t="s">
        <v>509</v>
      </c>
      <c r="B170" s="118">
        <v>43177</v>
      </c>
      <c r="C170" s="117">
        <v>2018</v>
      </c>
      <c r="D170" s="117">
        <v>3</v>
      </c>
      <c r="E170" s="117">
        <v>1</v>
      </c>
      <c r="F170" s="117" t="s">
        <v>340</v>
      </c>
      <c r="G170" s="117" t="s">
        <v>336</v>
      </c>
      <c r="H170" s="117">
        <v>0</v>
      </c>
      <c r="I170" s="117">
        <v>46.375</v>
      </c>
      <c r="J170" s="117">
        <v>243075.61224954794</v>
      </c>
      <c r="K170" s="117">
        <v>243075.61224954794</v>
      </c>
      <c r="L170" s="117">
        <v>0</v>
      </c>
      <c r="M170" s="117">
        <v>0</v>
      </c>
      <c r="N170" s="117">
        <v>1</v>
      </c>
      <c r="O170" s="117">
        <v>0</v>
      </c>
      <c r="P170" s="117">
        <v>0</v>
      </c>
      <c r="Q170" s="117">
        <v>0</v>
      </c>
      <c r="R170" s="117">
        <v>0</v>
      </c>
      <c r="S170" s="117">
        <v>0</v>
      </c>
      <c r="T170" s="117">
        <v>0</v>
      </c>
      <c r="U170" s="117">
        <v>0</v>
      </c>
      <c r="V170" s="117">
        <v>0</v>
      </c>
      <c r="W170" s="117">
        <v>1</v>
      </c>
      <c r="X170" s="117">
        <v>0</v>
      </c>
      <c r="Y170" s="117">
        <v>0</v>
      </c>
      <c r="Z170" s="117">
        <v>0</v>
      </c>
      <c r="AA170" s="117">
        <v>0</v>
      </c>
      <c r="AB170" s="117">
        <v>0</v>
      </c>
      <c r="AC170" s="117">
        <v>0</v>
      </c>
      <c r="AD170" s="117">
        <v>0</v>
      </c>
      <c r="AE170" s="117">
        <v>0</v>
      </c>
      <c r="AF170" s="117">
        <v>0</v>
      </c>
      <c r="AG170" s="117">
        <v>1</v>
      </c>
      <c r="AH170" s="117">
        <v>0</v>
      </c>
      <c r="AI170" s="117">
        <v>0</v>
      </c>
      <c r="AJ170" s="117">
        <v>0</v>
      </c>
      <c r="AK170" s="117">
        <v>0</v>
      </c>
      <c r="AL170" s="117">
        <v>0</v>
      </c>
      <c r="AM170" s="117">
        <v>0</v>
      </c>
      <c r="AN170" s="117">
        <v>0</v>
      </c>
      <c r="AO170" s="117">
        <v>0</v>
      </c>
      <c r="AP170" s="117">
        <v>0</v>
      </c>
      <c r="AQ170" s="117">
        <v>1</v>
      </c>
      <c r="AR170" s="117">
        <v>0</v>
      </c>
      <c r="AS170" s="117">
        <v>243075.61224954794</v>
      </c>
    </row>
    <row r="171" spans="1:45" x14ac:dyDescent="0.45">
      <c r="A171" s="117" t="s">
        <v>510</v>
      </c>
      <c r="B171" s="118">
        <v>43178</v>
      </c>
      <c r="C171" s="117">
        <v>2018</v>
      </c>
      <c r="D171" s="117">
        <v>3</v>
      </c>
      <c r="E171" s="117">
        <v>2</v>
      </c>
      <c r="F171" s="117" t="s">
        <v>342</v>
      </c>
      <c r="G171" s="117" t="s">
        <v>336</v>
      </c>
      <c r="H171" s="117">
        <v>0</v>
      </c>
      <c r="I171" s="117">
        <v>44.041670000000003</v>
      </c>
      <c r="J171" s="117">
        <v>271422.94558288122</v>
      </c>
      <c r="K171" s="117">
        <v>271422.94558288122</v>
      </c>
      <c r="L171" s="117">
        <v>0</v>
      </c>
      <c r="M171" s="117">
        <v>0</v>
      </c>
      <c r="N171" s="117">
        <v>0</v>
      </c>
      <c r="O171" s="117">
        <v>1</v>
      </c>
      <c r="P171" s="117">
        <v>0</v>
      </c>
      <c r="Q171" s="117">
        <v>0</v>
      </c>
      <c r="R171" s="117">
        <v>0</v>
      </c>
      <c r="S171" s="117">
        <v>0</v>
      </c>
      <c r="T171" s="117">
        <v>0</v>
      </c>
      <c r="U171" s="117">
        <v>0</v>
      </c>
      <c r="V171" s="117">
        <v>0</v>
      </c>
      <c r="W171" s="117">
        <v>1</v>
      </c>
      <c r="X171" s="117">
        <v>0</v>
      </c>
      <c r="Y171" s="117">
        <v>0</v>
      </c>
      <c r="Z171" s="117">
        <v>0</v>
      </c>
      <c r="AA171" s="117">
        <v>0</v>
      </c>
      <c r="AB171" s="117">
        <v>0</v>
      </c>
      <c r="AC171" s="117">
        <v>0</v>
      </c>
      <c r="AD171" s="117">
        <v>0</v>
      </c>
      <c r="AE171" s="117">
        <v>0</v>
      </c>
      <c r="AF171" s="117">
        <v>0</v>
      </c>
      <c r="AG171" s="117">
        <v>1</v>
      </c>
      <c r="AH171" s="117">
        <v>0</v>
      </c>
      <c r="AI171" s="117">
        <v>0</v>
      </c>
      <c r="AJ171" s="117">
        <v>0</v>
      </c>
      <c r="AK171" s="117">
        <v>0</v>
      </c>
      <c r="AL171" s="117">
        <v>0</v>
      </c>
      <c r="AM171" s="117">
        <v>0</v>
      </c>
      <c r="AN171" s="117">
        <v>0</v>
      </c>
      <c r="AO171" s="117">
        <v>0</v>
      </c>
      <c r="AP171" s="117">
        <v>0</v>
      </c>
      <c r="AQ171" s="117">
        <v>1</v>
      </c>
      <c r="AR171" s="117">
        <v>0</v>
      </c>
      <c r="AS171" s="117">
        <v>271422.94558288122</v>
      </c>
    </row>
    <row r="172" spans="1:45" x14ac:dyDescent="0.45">
      <c r="A172" s="117" t="s">
        <v>511</v>
      </c>
      <c r="B172" s="118">
        <v>43179</v>
      </c>
      <c r="C172" s="117">
        <v>2018</v>
      </c>
      <c r="D172" s="117">
        <v>3</v>
      </c>
      <c r="E172" s="117">
        <v>3</v>
      </c>
      <c r="F172" s="117" t="s">
        <v>342</v>
      </c>
      <c r="G172" s="117" t="s">
        <v>336</v>
      </c>
      <c r="H172" s="117">
        <v>0</v>
      </c>
      <c r="I172" s="117">
        <v>42.083329999999997</v>
      </c>
      <c r="J172" s="117">
        <v>276497.82058288122</v>
      </c>
      <c r="K172" s="117">
        <v>276497.82058288122</v>
      </c>
      <c r="L172" s="117">
        <v>0</v>
      </c>
      <c r="M172" s="117">
        <v>0</v>
      </c>
      <c r="N172" s="117">
        <v>0</v>
      </c>
      <c r="O172" s="117">
        <v>0</v>
      </c>
      <c r="P172" s="117">
        <v>1</v>
      </c>
      <c r="Q172" s="117">
        <v>0</v>
      </c>
      <c r="R172" s="117">
        <v>0</v>
      </c>
      <c r="S172" s="117">
        <v>0</v>
      </c>
      <c r="T172" s="117">
        <v>0</v>
      </c>
      <c r="U172" s="117">
        <v>0</v>
      </c>
      <c r="V172" s="117">
        <v>0</v>
      </c>
      <c r="W172" s="117">
        <v>1</v>
      </c>
      <c r="X172" s="117">
        <v>0</v>
      </c>
      <c r="Y172" s="117">
        <v>0</v>
      </c>
      <c r="Z172" s="117">
        <v>0</v>
      </c>
      <c r="AA172" s="117">
        <v>0</v>
      </c>
      <c r="AB172" s="117">
        <v>0</v>
      </c>
      <c r="AC172" s="117">
        <v>0</v>
      </c>
      <c r="AD172" s="117">
        <v>0</v>
      </c>
      <c r="AE172" s="117">
        <v>0</v>
      </c>
      <c r="AF172" s="117">
        <v>0</v>
      </c>
      <c r="AG172" s="117">
        <v>1</v>
      </c>
      <c r="AH172" s="117">
        <v>0</v>
      </c>
      <c r="AI172" s="117">
        <v>0</v>
      </c>
      <c r="AJ172" s="117">
        <v>0</v>
      </c>
      <c r="AK172" s="117">
        <v>0</v>
      </c>
      <c r="AL172" s="117">
        <v>0</v>
      </c>
      <c r="AM172" s="117">
        <v>0</v>
      </c>
      <c r="AN172" s="117">
        <v>0</v>
      </c>
      <c r="AO172" s="117">
        <v>0</v>
      </c>
      <c r="AP172" s="117">
        <v>0</v>
      </c>
      <c r="AQ172" s="117">
        <v>1</v>
      </c>
      <c r="AR172" s="117">
        <v>0</v>
      </c>
      <c r="AS172" s="117">
        <v>276497.82058288122</v>
      </c>
    </row>
    <row r="173" spans="1:45" x14ac:dyDescent="0.45">
      <c r="A173" s="117" t="s">
        <v>512</v>
      </c>
      <c r="B173" s="118">
        <v>43180</v>
      </c>
      <c r="C173" s="117">
        <v>2018</v>
      </c>
      <c r="D173" s="117">
        <v>3</v>
      </c>
      <c r="E173" s="117">
        <v>4</v>
      </c>
      <c r="F173" s="117" t="s">
        <v>342</v>
      </c>
      <c r="G173" s="117" t="s">
        <v>336</v>
      </c>
      <c r="H173" s="117">
        <v>0</v>
      </c>
      <c r="I173" s="117">
        <v>41.666670000000003</v>
      </c>
      <c r="J173" s="117">
        <v>286946.73724954785</v>
      </c>
      <c r="K173" s="117">
        <v>286946.73724954785</v>
      </c>
      <c r="L173" s="117">
        <v>0</v>
      </c>
      <c r="M173" s="117">
        <v>0</v>
      </c>
      <c r="N173" s="117">
        <v>0</v>
      </c>
      <c r="O173" s="117">
        <v>0</v>
      </c>
      <c r="P173" s="117">
        <v>0</v>
      </c>
      <c r="Q173" s="117">
        <v>1</v>
      </c>
      <c r="R173" s="117">
        <v>0</v>
      </c>
      <c r="S173" s="117">
        <v>0</v>
      </c>
      <c r="T173" s="117">
        <v>0</v>
      </c>
      <c r="U173" s="117">
        <v>0</v>
      </c>
      <c r="V173" s="117">
        <v>0</v>
      </c>
      <c r="W173" s="117">
        <v>1</v>
      </c>
      <c r="X173" s="117">
        <v>0</v>
      </c>
      <c r="Y173" s="117">
        <v>0</v>
      </c>
      <c r="Z173" s="117">
        <v>0</v>
      </c>
      <c r="AA173" s="117">
        <v>0</v>
      </c>
      <c r="AB173" s="117">
        <v>0</v>
      </c>
      <c r="AC173" s="117">
        <v>0</v>
      </c>
      <c r="AD173" s="117">
        <v>0</v>
      </c>
      <c r="AE173" s="117">
        <v>0</v>
      </c>
      <c r="AF173" s="117">
        <v>0</v>
      </c>
      <c r="AG173" s="117">
        <v>1</v>
      </c>
      <c r="AH173" s="117">
        <v>0</v>
      </c>
      <c r="AI173" s="117">
        <v>0</v>
      </c>
      <c r="AJ173" s="117">
        <v>0</v>
      </c>
      <c r="AK173" s="117">
        <v>0</v>
      </c>
      <c r="AL173" s="117">
        <v>0</v>
      </c>
      <c r="AM173" s="117">
        <v>0</v>
      </c>
      <c r="AN173" s="117">
        <v>0</v>
      </c>
      <c r="AO173" s="117">
        <v>0</v>
      </c>
      <c r="AP173" s="117">
        <v>0</v>
      </c>
      <c r="AQ173" s="117">
        <v>1</v>
      </c>
      <c r="AR173" s="117">
        <v>0</v>
      </c>
      <c r="AS173" s="117">
        <v>286946.73724954785</v>
      </c>
    </row>
    <row r="174" spans="1:45" x14ac:dyDescent="0.45">
      <c r="A174" s="117" t="s">
        <v>513</v>
      </c>
      <c r="B174" s="118">
        <v>43181</v>
      </c>
      <c r="C174" s="117">
        <v>2018</v>
      </c>
      <c r="D174" s="117">
        <v>3</v>
      </c>
      <c r="E174" s="117">
        <v>5</v>
      </c>
      <c r="F174" s="117" t="s">
        <v>342</v>
      </c>
      <c r="G174" s="117" t="s">
        <v>336</v>
      </c>
      <c r="H174" s="117">
        <v>0</v>
      </c>
      <c r="I174" s="117">
        <v>44.541670000000003</v>
      </c>
      <c r="J174" s="117">
        <v>280793.40391621465</v>
      </c>
      <c r="K174" s="117">
        <v>280300.48724954796</v>
      </c>
      <c r="L174" s="117">
        <v>492.91666666666669</v>
      </c>
      <c r="M174" s="117">
        <v>0</v>
      </c>
      <c r="N174" s="117">
        <v>0</v>
      </c>
      <c r="O174" s="117">
        <v>0</v>
      </c>
      <c r="P174" s="117">
        <v>0</v>
      </c>
      <c r="Q174" s="117">
        <v>0</v>
      </c>
      <c r="R174" s="117">
        <v>1</v>
      </c>
      <c r="S174" s="117">
        <v>0</v>
      </c>
      <c r="T174" s="117">
        <v>0</v>
      </c>
      <c r="U174" s="117">
        <v>0</v>
      </c>
      <c r="V174" s="117">
        <v>0</v>
      </c>
      <c r="W174" s="117">
        <v>1</v>
      </c>
      <c r="X174" s="117">
        <v>0</v>
      </c>
      <c r="Y174" s="117">
        <v>0</v>
      </c>
      <c r="Z174" s="117">
        <v>0</v>
      </c>
      <c r="AA174" s="117">
        <v>0</v>
      </c>
      <c r="AB174" s="117">
        <v>0</v>
      </c>
      <c r="AC174" s="117">
        <v>0</v>
      </c>
      <c r="AD174" s="117">
        <v>0</v>
      </c>
      <c r="AE174" s="117">
        <v>0</v>
      </c>
      <c r="AF174" s="117">
        <v>0</v>
      </c>
      <c r="AG174" s="117">
        <v>1</v>
      </c>
      <c r="AH174" s="117">
        <v>0</v>
      </c>
      <c r="AI174" s="117">
        <v>0</v>
      </c>
      <c r="AJ174" s="117">
        <v>0</v>
      </c>
      <c r="AK174" s="117">
        <v>0</v>
      </c>
      <c r="AL174" s="117">
        <v>0</v>
      </c>
      <c r="AM174" s="117">
        <v>0</v>
      </c>
      <c r="AN174" s="117">
        <v>0</v>
      </c>
      <c r="AO174" s="117">
        <v>0</v>
      </c>
      <c r="AP174" s="117">
        <v>0</v>
      </c>
      <c r="AQ174" s="117">
        <v>1</v>
      </c>
      <c r="AR174" s="117">
        <v>0</v>
      </c>
      <c r="AS174" s="117">
        <v>280300.48724954796</v>
      </c>
    </row>
    <row r="175" spans="1:45" x14ac:dyDescent="0.45">
      <c r="A175" s="117" t="s">
        <v>514</v>
      </c>
      <c r="B175" s="118">
        <v>43182</v>
      </c>
      <c r="C175" s="117">
        <v>2018</v>
      </c>
      <c r="D175" s="117">
        <v>3</v>
      </c>
      <c r="E175" s="117">
        <v>6</v>
      </c>
      <c r="F175" s="117" t="s">
        <v>342</v>
      </c>
      <c r="G175" s="117" t="s">
        <v>336</v>
      </c>
      <c r="H175" s="117">
        <v>0</v>
      </c>
      <c r="I175" s="117">
        <v>37.458329999999997</v>
      </c>
      <c r="J175" s="117">
        <v>316747.77891621459</v>
      </c>
      <c r="K175" s="117">
        <v>315489.02891621459</v>
      </c>
      <c r="L175" s="117">
        <v>1258.75</v>
      </c>
      <c r="M175" s="117">
        <v>0</v>
      </c>
      <c r="N175" s="117">
        <v>0</v>
      </c>
      <c r="O175" s="117">
        <v>0</v>
      </c>
      <c r="P175" s="117">
        <v>0</v>
      </c>
      <c r="Q175" s="117">
        <v>0</v>
      </c>
      <c r="R175" s="117">
        <v>0</v>
      </c>
      <c r="S175" s="117">
        <v>1</v>
      </c>
      <c r="T175" s="117">
        <v>0</v>
      </c>
      <c r="U175" s="117">
        <v>0</v>
      </c>
      <c r="V175" s="117">
        <v>0</v>
      </c>
      <c r="W175" s="117">
        <v>1</v>
      </c>
      <c r="X175" s="117">
        <v>0</v>
      </c>
      <c r="Y175" s="117">
        <v>0</v>
      </c>
      <c r="Z175" s="117">
        <v>0</v>
      </c>
      <c r="AA175" s="117">
        <v>0</v>
      </c>
      <c r="AB175" s="117">
        <v>0</v>
      </c>
      <c r="AC175" s="117">
        <v>0</v>
      </c>
      <c r="AD175" s="117">
        <v>0</v>
      </c>
      <c r="AE175" s="117">
        <v>0</v>
      </c>
      <c r="AF175" s="117">
        <v>0</v>
      </c>
      <c r="AG175" s="117">
        <v>1</v>
      </c>
      <c r="AH175" s="117">
        <v>0</v>
      </c>
      <c r="AI175" s="117">
        <v>0</v>
      </c>
      <c r="AJ175" s="117">
        <v>0</v>
      </c>
      <c r="AK175" s="117">
        <v>0</v>
      </c>
      <c r="AL175" s="117">
        <v>0</v>
      </c>
      <c r="AM175" s="117">
        <v>0</v>
      </c>
      <c r="AN175" s="117">
        <v>0</v>
      </c>
      <c r="AO175" s="117">
        <v>0</v>
      </c>
      <c r="AP175" s="117">
        <v>0</v>
      </c>
      <c r="AQ175" s="117">
        <v>1</v>
      </c>
      <c r="AR175" s="117">
        <v>0</v>
      </c>
      <c r="AS175" s="117">
        <v>315489.02891621459</v>
      </c>
    </row>
    <row r="176" spans="1:45" x14ac:dyDescent="0.45">
      <c r="A176" s="117" t="s">
        <v>515</v>
      </c>
      <c r="B176" s="118">
        <v>43183</v>
      </c>
      <c r="C176" s="117">
        <v>2018</v>
      </c>
      <c r="D176" s="117">
        <v>3</v>
      </c>
      <c r="E176" s="117">
        <v>7</v>
      </c>
      <c r="F176" s="117" t="s">
        <v>340</v>
      </c>
      <c r="G176" s="117" t="s">
        <v>336</v>
      </c>
      <c r="H176" s="117">
        <v>0</v>
      </c>
      <c r="I176" s="117">
        <v>36.916670000000003</v>
      </c>
      <c r="J176" s="117">
        <v>283076.40391621459</v>
      </c>
      <c r="K176" s="117">
        <v>280947.65391621459</v>
      </c>
      <c r="L176" s="117">
        <v>2128.75</v>
      </c>
      <c r="M176" s="117">
        <v>0</v>
      </c>
      <c r="N176" s="117">
        <v>0</v>
      </c>
      <c r="O176" s="117">
        <v>0</v>
      </c>
      <c r="P176" s="117">
        <v>0</v>
      </c>
      <c r="Q176" s="117">
        <v>0</v>
      </c>
      <c r="R176" s="117">
        <v>0</v>
      </c>
      <c r="S176" s="117">
        <v>0</v>
      </c>
      <c r="T176" s="117">
        <v>1</v>
      </c>
      <c r="U176" s="117">
        <v>0</v>
      </c>
      <c r="V176" s="117">
        <v>0</v>
      </c>
      <c r="W176" s="117">
        <v>1</v>
      </c>
      <c r="X176" s="117">
        <v>0</v>
      </c>
      <c r="Y176" s="117">
        <v>0</v>
      </c>
      <c r="Z176" s="117">
        <v>0</v>
      </c>
      <c r="AA176" s="117">
        <v>0</v>
      </c>
      <c r="AB176" s="117">
        <v>0</v>
      </c>
      <c r="AC176" s="117">
        <v>0</v>
      </c>
      <c r="AD176" s="117">
        <v>0</v>
      </c>
      <c r="AE176" s="117">
        <v>0</v>
      </c>
      <c r="AF176" s="117">
        <v>0</v>
      </c>
      <c r="AG176" s="117">
        <v>1</v>
      </c>
      <c r="AH176" s="117">
        <v>0</v>
      </c>
      <c r="AI176" s="117">
        <v>0</v>
      </c>
      <c r="AJ176" s="117">
        <v>0</v>
      </c>
      <c r="AK176" s="117">
        <v>0</v>
      </c>
      <c r="AL176" s="117">
        <v>0</v>
      </c>
      <c r="AM176" s="117">
        <v>0</v>
      </c>
      <c r="AN176" s="117">
        <v>0</v>
      </c>
      <c r="AO176" s="117">
        <v>0</v>
      </c>
      <c r="AP176" s="117">
        <v>0</v>
      </c>
      <c r="AQ176" s="117">
        <v>1</v>
      </c>
      <c r="AR176" s="117">
        <v>0</v>
      </c>
      <c r="AS176" s="117">
        <v>280947.65391621459</v>
      </c>
    </row>
    <row r="177" spans="1:45" x14ac:dyDescent="0.45">
      <c r="A177" s="117" t="s">
        <v>516</v>
      </c>
      <c r="B177" s="118">
        <v>43184</v>
      </c>
      <c r="C177" s="117">
        <v>2018</v>
      </c>
      <c r="D177" s="117">
        <v>3</v>
      </c>
      <c r="E177" s="117">
        <v>1</v>
      </c>
      <c r="F177" s="117" t="s">
        <v>340</v>
      </c>
      <c r="G177" s="117" t="s">
        <v>336</v>
      </c>
      <c r="H177" s="117">
        <v>0</v>
      </c>
      <c r="I177" s="117">
        <v>37.916670000000003</v>
      </c>
      <c r="J177" s="117">
        <v>268237.57058288128</v>
      </c>
      <c r="K177" s="117">
        <v>265217.98724954796</v>
      </c>
      <c r="L177" s="117">
        <v>3019.5833333333335</v>
      </c>
      <c r="M177" s="117">
        <v>0</v>
      </c>
      <c r="N177" s="117">
        <v>1</v>
      </c>
      <c r="O177" s="117">
        <v>0</v>
      </c>
      <c r="P177" s="117">
        <v>0</v>
      </c>
      <c r="Q177" s="117">
        <v>0</v>
      </c>
      <c r="R177" s="117">
        <v>0</v>
      </c>
      <c r="S177" s="117">
        <v>0</v>
      </c>
      <c r="T177" s="117">
        <v>0</v>
      </c>
      <c r="U177" s="117">
        <v>0</v>
      </c>
      <c r="V177" s="117">
        <v>0</v>
      </c>
      <c r="W177" s="117">
        <v>1</v>
      </c>
      <c r="X177" s="117">
        <v>0</v>
      </c>
      <c r="Y177" s="117">
        <v>0</v>
      </c>
      <c r="Z177" s="117">
        <v>0</v>
      </c>
      <c r="AA177" s="117">
        <v>0</v>
      </c>
      <c r="AB177" s="117">
        <v>0</v>
      </c>
      <c r="AC177" s="117">
        <v>0</v>
      </c>
      <c r="AD177" s="117">
        <v>0</v>
      </c>
      <c r="AE177" s="117">
        <v>0</v>
      </c>
      <c r="AF177" s="117">
        <v>0</v>
      </c>
      <c r="AG177" s="117">
        <v>1</v>
      </c>
      <c r="AH177" s="117">
        <v>0</v>
      </c>
      <c r="AI177" s="117">
        <v>0</v>
      </c>
      <c r="AJ177" s="117">
        <v>0</v>
      </c>
      <c r="AK177" s="117">
        <v>0</v>
      </c>
      <c r="AL177" s="117">
        <v>0</v>
      </c>
      <c r="AM177" s="117">
        <v>0</v>
      </c>
      <c r="AN177" s="117">
        <v>0</v>
      </c>
      <c r="AO177" s="117">
        <v>0</v>
      </c>
      <c r="AP177" s="117">
        <v>0</v>
      </c>
      <c r="AQ177" s="117">
        <v>1</v>
      </c>
      <c r="AR177" s="117">
        <v>0</v>
      </c>
      <c r="AS177" s="117">
        <v>265217.98724954796</v>
      </c>
    </row>
    <row r="178" spans="1:45" x14ac:dyDescent="0.45">
      <c r="A178" s="117" t="s">
        <v>517</v>
      </c>
      <c r="B178" s="118">
        <v>43185</v>
      </c>
      <c r="C178" s="117">
        <v>2018</v>
      </c>
      <c r="D178" s="117">
        <v>3</v>
      </c>
      <c r="E178" s="117">
        <v>2</v>
      </c>
      <c r="F178" s="117" t="s">
        <v>342</v>
      </c>
      <c r="G178" s="117" t="s">
        <v>336</v>
      </c>
      <c r="H178" s="117">
        <v>0</v>
      </c>
      <c r="I178" s="117">
        <v>41.86956</v>
      </c>
      <c r="J178" s="117">
        <v>313592.73724954791</v>
      </c>
      <c r="K178" s="117">
        <v>309762.32058288122</v>
      </c>
      <c r="L178" s="117">
        <v>3830.4166666666665</v>
      </c>
      <c r="M178" s="117">
        <v>0</v>
      </c>
      <c r="N178" s="117">
        <v>0</v>
      </c>
      <c r="O178" s="117">
        <v>1</v>
      </c>
      <c r="P178" s="117">
        <v>0</v>
      </c>
      <c r="Q178" s="117">
        <v>0</v>
      </c>
      <c r="R178" s="117">
        <v>0</v>
      </c>
      <c r="S178" s="117">
        <v>0</v>
      </c>
      <c r="T178" s="117">
        <v>0</v>
      </c>
      <c r="U178" s="117">
        <v>0</v>
      </c>
      <c r="V178" s="117">
        <v>0</v>
      </c>
      <c r="W178" s="117">
        <v>1</v>
      </c>
      <c r="X178" s="117">
        <v>0</v>
      </c>
      <c r="Y178" s="117">
        <v>0</v>
      </c>
      <c r="Z178" s="117">
        <v>0</v>
      </c>
      <c r="AA178" s="117">
        <v>0</v>
      </c>
      <c r="AB178" s="117">
        <v>0</v>
      </c>
      <c r="AC178" s="117">
        <v>0</v>
      </c>
      <c r="AD178" s="117">
        <v>0</v>
      </c>
      <c r="AE178" s="117">
        <v>0</v>
      </c>
      <c r="AF178" s="117">
        <v>0</v>
      </c>
      <c r="AG178" s="117">
        <v>1</v>
      </c>
      <c r="AH178" s="117">
        <v>0</v>
      </c>
      <c r="AI178" s="117">
        <v>0</v>
      </c>
      <c r="AJ178" s="117">
        <v>0</v>
      </c>
      <c r="AK178" s="117">
        <v>0</v>
      </c>
      <c r="AL178" s="117">
        <v>0</v>
      </c>
      <c r="AM178" s="117">
        <v>0</v>
      </c>
      <c r="AN178" s="117">
        <v>0</v>
      </c>
      <c r="AO178" s="117">
        <v>0</v>
      </c>
      <c r="AP178" s="117">
        <v>0</v>
      </c>
      <c r="AQ178" s="117">
        <v>1</v>
      </c>
      <c r="AR178" s="117">
        <v>0</v>
      </c>
      <c r="AS178" s="117">
        <v>309762.32058288122</v>
      </c>
    </row>
    <row r="179" spans="1:45" x14ac:dyDescent="0.45">
      <c r="A179" s="117" t="s">
        <v>518</v>
      </c>
      <c r="B179" s="118">
        <v>43186</v>
      </c>
      <c r="C179" s="117">
        <v>2018</v>
      </c>
      <c r="D179" s="117">
        <v>3</v>
      </c>
      <c r="E179" s="117">
        <v>3</v>
      </c>
      <c r="F179" s="117" t="s">
        <v>342</v>
      </c>
      <c r="G179" s="117" t="s">
        <v>336</v>
      </c>
      <c r="H179" s="117">
        <v>0</v>
      </c>
      <c r="I179" s="117">
        <v>51.291670000000003</v>
      </c>
      <c r="J179" s="117">
        <v>280892.52891621453</v>
      </c>
      <c r="K179" s="117">
        <v>276115.44558288122</v>
      </c>
      <c r="L179" s="117">
        <v>4777.083333333333</v>
      </c>
      <c r="M179" s="117">
        <v>0</v>
      </c>
      <c r="N179" s="117">
        <v>0</v>
      </c>
      <c r="O179" s="117">
        <v>0</v>
      </c>
      <c r="P179" s="117">
        <v>1</v>
      </c>
      <c r="Q179" s="117">
        <v>0</v>
      </c>
      <c r="R179" s="117">
        <v>0</v>
      </c>
      <c r="S179" s="117">
        <v>0</v>
      </c>
      <c r="T179" s="117">
        <v>0</v>
      </c>
      <c r="U179" s="117">
        <v>0</v>
      </c>
      <c r="V179" s="117">
        <v>0</v>
      </c>
      <c r="W179" s="117">
        <v>1</v>
      </c>
      <c r="X179" s="117">
        <v>0</v>
      </c>
      <c r="Y179" s="117">
        <v>0</v>
      </c>
      <c r="Z179" s="117">
        <v>0</v>
      </c>
      <c r="AA179" s="117">
        <v>0</v>
      </c>
      <c r="AB179" s="117">
        <v>0</v>
      </c>
      <c r="AC179" s="117">
        <v>0</v>
      </c>
      <c r="AD179" s="117">
        <v>0</v>
      </c>
      <c r="AE179" s="117">
        <v>0</v>
      </c>
      <c r="AF179" s="117">
        <v>0</v>
      </c>
      <c r="AG179" s="117">
        <v>1</v>
      </c>
      <c r="AH179" s="117">
        <v>0</v>
      </c>
      <c r="AI179" s="117">
        <v>0</v>
      </c>
      <c r="AJ179" s="117">
        <v>0</v>
      </c>
      <c r="AK179" s="117">
        <v>0</v>
      </c>
      <c r="AL179" s="117">
        <v>0</v>
      </c>
      <c r="AM179" s="117">
        <v>0</v>
      </c>
      <c r="AN179" s="117">
        <v>0</v>
      </c>
      <c r="AO179" s="117">
        <v>0</v>
      </c>
      <c r="AP179" s="117">
        <v>0</v>
      </c>
      <c r="AQ179" s="117">
        <v>1</v>
      </c>
      <c r="AR179" s="117">
        <v>0</v>
      </c>
      <c r="AS179" s="117">
        <v>276115.44558288122</v>
      </c>
    </row>
    <row r="180" spans="1:45" x14ac:dyDescent="0.45">
      <c r="A180" s="117" t="s">
        <v>519</v>
      </c>
      <c r="B180" s="118">
        <v>43187</v>
      </c>
      <c r="C180" s="117">
        <v>2018</v>
      </c>
      <c r="D180" s="117">
        <v>3</v>
      </c>
      <c r="E180" s="117">
        <v>4</v>
      </c>
      <c r="F180" s="117" t="s">
        <v>342</v>
      </c>
      <c r="G180" s="117" t="s">
        <v>336</v>
      </c>
      <c r="H180" s="117">
        <v>0</v>
      </c>
      <c r="I180" s="117">
        <v>47.041670000000003</v>
      </c>
      <c r="J180" s="117">
        <v>274437.15391621459</v>
      </c>
      <c r="K180" s="117">
        <v>268772.15391621459</v>
      </c>
      <c r="L180" s="117">
        <v>5665</v>
      </c>
      <c r="M180" s="117">
        <v>0</v>
      </c>
      <c r="N180" s="117">
        <v>0</v>
      </c>
      <c r="O180" s="117">
        <v>0</v>
      </c>
      <c r="P180" s="117">
        <v>0</v>
      </c>
      <c r="Q180" s="117">
        <v>1</v>
      </c>
      <c r="R180" s="117">
        <v>0</v>
      </c>
      <c r="S180" s="117">
        <v>0</v>
      </c>
      <c r="T180" s="117">
        <v>0</v>
      </c>
      <c r="U180" s="117">
        <v>0</v>
      </c>
      <c r="V180" s="117">
        <v>0</v>
      </c>
      <c r="W180" s="117">
        <v>1</v>
      </c>
      <c r="X180" s="117">
        <v>0</v>
      </c>
      <c r="Y180" s="117">
        <v>0</v>
      </c>
      <c r="Z180" s="117">
        <v>0</v>
      </c>
      <c r="AA180" s="117">
        <v>0</v>
      </c>
      <c r="AB180" s="117">
        <v>0</v>
      </c>
      <c r="AC180" s="117">
        <v>0</v>
      </c>
      <c r="AD180" s="117">
        <v>0</v>
      </c>
      <c r="AE180" s="117">
        <v>0</v>
      </c>
      <c r="AF180" s="117">
        <v>0</v>
      </c>
      <c r="AG180" s="117">
        <v>1</v>
      </c>
      <c r="AH180" s="117">
        <v>0</v>
      </c>
      <c r="AI180" s="117">
        <v>0</v>
      </c>
      <c r="AJ180" s="117">
        <v>0</v>
      </c>
      <c r="AK180" s="117">
        <v>0</v>
      </c>
      <c r="AL180" s="117">
        <v>0</v>
      </c>
      <c r="AM180" s="117">
        <v>0</v>
      </c>
      <c r="AN180" s="117">
        <v>0</v>
      </c>
      <c r="AO180" s="117">
        <v>0</v>
      </c>
      <c r="AP180" s="117">
        <v>0</v>
      </c>
      <c r="AQ180" s="117">
        <v>1</v>
      </c>
      <c r="AR180" s="117">
        <v>0</v>
      </c>
      <c r="AS180" s="117">
        <v>268772.15391621459</v>
      </c>
    </row>
    <row r="181" spans="1:45" x14ac:dyDescent="0.45">
      <c r="A181" s="117" t="s">
        <v>520</v>
      </c>
      <c r="B181" s="118">
        <v>43188</v>
      </c>
      <c r="C181" s="117">
        <v>2018</v>
      </c>
      <c r="D181" s="117">
        <v>3</v>
      </c>
      <c r="E181" s="117">
        <v>5</v>
      </c>
      <c r="F181" s="117" t="s">
        <v>342</v>
      </c>
      <c r="G181" s="117" t="s">
        <v>336</v>
      </c>
      <c r="H181" s="117">
        <v>0</v>
      </c>
      <c r="I181" s="117">
        <v>46.583329999999997</v>
      </c>
      <c r="J181" s="117">
        <v>275530.36224954791</v>
      </c>
      <c r="K181" s="117">
        <v>269018.27891621459</v>
      </c>
      <c r="L181" s="117">
        <v>6512.083333333333</v>
      </c>
      <c r="M181" s="117">
        <v>0</v>
      </c>
      <c r="N181" s="117">
        <v>0</v>
      </c>
      <c r="O181" s="117">
        <v>0</v>
      </c>
      <c r="P181" s="117">
        <v>0</v>
      </c>
      <c r="Q181" s="117">
        <v>0</v>
      </c>
      <c r="R181" s="117">
        <v>1</v>
      </c>
      <c r="S181" s="117">
        <v>0</v>
      </c>
      <c r="T181" s="117">
        <v>0</v>
      </c>
      <c r="U181" s="117">
        <v>0</v>
      </c>
      <c r="V181" s="117">
        <v>0</v>
      </c>
      <c r="W181" s="117">
        <v>1</v>
      </c>
      <c r="X181" s="117">
        <v>0</v>
      </c>
      <c r="Y181" s="117">
        <v>0</v>
      </c>
      <c r="Z181" s="117">
        <v>0</v>
      </c>
      <c r="AA181" s="117">
        <v>0</v>
      </c>
      <c r="AB181" s="117">
        <v>0</v>
      </c>
      <c r="AC181" s="117">
        <v>0</v>
      </c>
      <c r="AD181" s="117">
        <v>0</v>
      </c>
      <c r="AE181" s="117">
        <v>0</v>
      </c>
      <c r="AF181" s="117">
        <v>0</v>
      </c>
      <c r="AG181" s="117">
        <v>1</v>
      </c>
      <c r="AH181" s="117">
        <v>0</v>
      </c>
      <c r="AI181" s="117">
        <v>0</v>
      </c>
      <c r="AJ181" s="117">
        <v>0</v>
      </c>
      <c r="AK181" s="117">
        <v>0</v>
      </c>
      <c r="AL181" s="117">
        <v>0</v>
      </c>
      <c r="AM181" s="117">
        <v>0</v>
      </c>
      <c r="AN181" s="117">
        <v>0</v>
      </c>
      <c r="AO181" s="117">
        <v>0</v>
      </c>
      <c r="AP181" s="117">
        <v>0</v>
      </c>
      <c r="AQ181" s="117">
        <v>1</v>
      </c>
      <c r="AR181" s="117">
        <v>0</v>
      </c>
      <c r="AS181" s="117">
        <v>269018.27891621459</v>
      </c>
    </row>
    <row r="182" spans="1:45" x14ac:dyDescent="0.45">
      <c r="A182" s="117" t="s">
        <v>521</v>
      </c>
      <c r="B182" s="118">
        <v>43189</v>
      </c>
      <c r="C182" s="117">
        <v>2018</v>
      </c>
      <c r="D182" s="117">
        <v>3</v>
      </c>
      <c r="E182" s="117">
        <v>6</v>
      </c>
      <c r="F182" s="117" t="s">
        <v>342</v>
      </c>
      <c r="G182" s="117" t="s">
        <v>336</v>
      </c>
      <c r="H182" s="117">
        <v>0</v>
      </c>
      <c r="I182" s="117">
        <v>52.541670000000003</v>
      </c>
      <c r="J182" s="117">
        <v>266351.82058288122</v>
      </c>
      <c r="K182" s="117">
        <v>258931.40391621456</v>
      </c>
      <c r="L182" s="117">
        <v>7420.416666666667</v>
      </c>
      <c r="M182" s="117">
        <v>0</v>
      </c>
      <c r="N182" s="117">
        <v>0</v>
      </c>
      <c r="O182" s="117">
        <v>0</v>
      </c>
      <c r="P182" s="117">
        <v>0</v>
      </c>
      <c r="Q182" s="117">
        <v>0</v>
      </c>
      <c r="R182" s="117">
        <v>0</v>
      </c>
      <c r="S182" s="117">
        <v>1</v>
      </c>
      <c r="T182" s="117">
        <v>0</v>
      </c>
      <c r="U182" s="117">
        <v>0</v>
      </c>
      <c r="V182" s="117">
        <v>0</v>
      </c>
      <c r="W182" s="117">
        <v>1</v>
      </c>
      <c r="X182" s="117">
        <v>0</v>
      </c>
      <c r="Y182" s="117">
        <v>0</v>
      </c>
      <c r="Z182" s="117">
        <v>0</v>
      </c>
      <c r="AA182" s="117">
        <v>0</v>
      </c>
      <c r="AB182" s="117">
        <v>0</v>
      </c>
      <c r="AC182" s="117">
        <v>0</v>
      </c>
      <c r="AD182" s="117">
        <v>0</v>
      </c>
      <c r="AE182" s="117">
        <v>0</v>
      </c>
      <c r="AF182" s="117">
        <v>0</v>
      </c>
      <c r="AG182" s="117">
        <v>1</v>
      </c>
      <c r="AH182" s="117">
        <v>0</v>
      </c>
      <c r="AI182" s="117">
        <v>0</v>
      </c>
      <c r="AJ182" s="117">
        <v>0</v>
      </c>
      <c r="AK182" s="117">
        <v>0</v>
      </c>
      <c r="AL182" s="117">
        <v>0</v>
      </c>
      <c r="AM182" s="117">
        <v>0</v>
      </c>
      <c r="AN182" s="117">
        <v>0</v>
      </c>
      <c r="AO182" s="117">
        <v>0</v>
      </c>
      <c r="AP182" s="117">
        <v>0</v>
      </c>
      <c r="AQ182" s="117">
        <v>1</v>
      </c>
      <c r="AR182" s="117">
        <v>0</v>
      </c>
      <c r="AS182" s="117">
        <v>258931.40391621456</v>
      </c>
    </row>
    <row r="183" spans="1:45" x14ac:dyDescent="0.45">
      <c r="A183" s="117" t="s">
        <v>522</v>
      </c>
      <c r="B183" s="118">
        <v>43190</v>
      </c>
      <c r="C183" s="117">
        <v>2018</v>
      </c>
      <c r="D183" s="117">
        <v>3</v>
      </c>
      <c r="E183" s="117">
        <v>7</v>
      </c>
      <c r="F183" s="117" t="s">
        <v>340</v>
      </c>
      <c r="G183" s="117" t="s">
        <v>336</v>
      </c>
      <c r="H183" s="117">
        <v>0</v>
      </c>
      <c r="I183" s="117">
        <v>44.125</v>
      </c>
      <c r="J183" s="117">
        <v>267655.13792814419</v>
      </c>
      <c r="K183" s="117">
        <v>259402.63792814416</v>
      </c>
      <c r="L183" s="117">
        <v>8252.5</v>
      </c>
      <c r="M183" s="117">
        <v>0</v>
      </c>
      <c r="N183" s="117">
        <v>0</v>
      </c>
      <c r="O183" s="117">
        <v>0</v>
      </c>
      <c r="P183" s="117">
        <v>0</v>
      </c>
      <c r="Q183" s="117">
        <v>0</v>
      </c>
      <c r="R183" s="117">
        <v>0</v>
      </c>
      <c r="S183" s="117">
        <v>0</v>
      </c>
      <c r="T183" s="117">
        <v>1</v>
      </c>
      <c r="U183" s="117">
        <v>0</v>
      </c>
      <c r="V183" s="117">
        <v>0</v>
      </c>
      <c r="W183" s="117">
        <v>1</v>
      </c>
      <c r="X183" s="117">
        <v>0</v>
      </c>
      <c r="Y183" s="117">
        <v>0</v>
      </c>
      <c r="Z183" s="117">
        <v>0</v>
      </c>
      <c r="AA183" s="117">
        <v>0</v>
      </c>
      <c r="AB183" s="117">
        <v>0</v>
      </c>
      <c r="AC183" s="117">
        <v>0</v>
      </c>
      <c r="AD183" s="117">
        <v>0</v>
      </c>
      <c r="AE183" s="117">
        <v>0</v>
      </c>
      <c r="AF183" s="117">
        <v>0</v>
      </c>
      <c r="AG183" s="117">
        <v>1</v>
      </c>
      <c r="AH183" s="117">
        <v>0</v>
      </c>
      <c r="AI183" s="117">
        <v>0</v>
      </c>
      <c r="AJ183" s="117">
        <v>0</v>
      </c>
      <c r="AK183" s="117">
        <v>0</v>
      </c>
      <c r="AL183" s="117">
        <v>0</v>
      </c>
      <c r="AM183" s="117">
        <v>0</v>
      </c>
      <c r="AN183" s="117">
        <v>0</v>
      </c>
      <c r="AO183" s="117">
        <v>0</v>
      </c>
      <c r="AP183" s="117">
        <v>0</v>
      </c>
      <c r="AQ183" s="117">
        <v>1</v>
      </c>
      <c r="AR183" s="117">
        <v>0</v>
      </c>
      <c r="AS183" s="117">
        <v>259402.63792814416</v>
      </c>
    </row>
    <row r="184" spans="1:45" x14ac:dyDescent="0.45">
      <c r="A184" s="117" t="s">
        <v>523</v>
      </c>
      <c r="B184" s="118">
        <v>43191</v>
      </c>
      <c r="C184" s="117">
        <v>2018</v>
      </c>
      <c r="D184" s="117">
        <v>4</v>
      </c>
      <c r="E184" s="117">
        <v>1</v>
      </c>
      <c r="F184" s="117" t="s">
        <v>340</v>
      </c>
      <c r="G184" s="117" t="s">
        <v>336</v>
      </c>
      <c r="H184" s="117">
        <v>0</v>
      </c>
      <c r="I184" s="117">
        <v>43.083329999999997</v>
      </c>
      <c r="J184" s="117">
        <v>272580.88792814419</v>
      </c>
      <c r="K184" s="117">
        <v>263568.38792814419</v>
      </c>
      <c r="L184" s="117">
        <v>9012.5</v>
      </c>
      <c r="M184" s="117">
        <v>0</v>
      </c>
      <c r="N184" s="117">
        <v>1</v>
      </c>
      <c r="O184" s="117">
        <v>0</v>
      </c>
      <c r="P184" s="117">
        <v>0</v>
      </c>
      <c r="Q184" s="117">
        <v>0</v>
      </c>
      <c r="R184" s="117">
        <v>0</v>
      </c>
      <c r="S184" s="117">
        <v>0</v>
      </c>
      <c r="T184" s="117">
        <v>0</v>
      </c>
      <c r="U184" s="117">
        <v>0</v>
      </c>
      <c r="V184" s="117">
        <v>0</v>
      </c>
      <c r="W184" s="117">
        <v>0</v>
      </c>
      <c r="X184" s="117">
        <v>1</v>
      </c>
      <c r="Y184" s="117">
        <v>0</v>
      </c>
      <c r="Z184" s="117">
        <v>0</v>
      </c>
      <c r="AA184" s="117">
        <v>0</v>
      </c>
      <c r="AB184" s="117">
        <v>0</v>
      </c>
      <c r="AC184" s="117">
        <v>0</v>
      </c>
      <c r="AD184" s="117">
        <v>0</v>
      </c>
      <c r="AE184" s="117">
        <v>0</v>
      </c>
      <c r="AF184" s="117">
        <v>0</v>
      </c>
      <c r="AG184" s="117">
        <v>1</v>
      </c>
      <c r="AH184" s="117">
        <v>0</v>
      </c>
      <c r="AI184" s="117">
        <v>0</v>
      </c>
      <c r="AJ184" s="117">
        <v>0</v>
      </c>
      <c r="AK184" s="117">
        <v>0</v>
      </c>
      <c r="AL184" s="117">
        <v>0</v>
      </c>
      <c r="AM184" s="117">
        <v>0</v>
      </c>
      <c r="AN184" s="117">
        <v>0</v>
      </c>
      <c r="AO184" s="117">
        <v>0</v>
      </c>
      <c r="AP184" s="117">
        <v>0</v>
      </c>
      <c r="AQ184" s="117">
        <v>1</v>
      </c>
      <c r="AR184" s="117">
        <v>0</v>
      </c>
      <c r="AS184" s="117">
        <v>263568.38792814419</v>
      </c>
    </row>
    <row r="185" spans="1:45" x14ac:dyDescent="0.45">
      <c r="A185" s="117" t="s">
        <v>524</v>
      </c>
      <c r="B185" s="118">
        <v>43192</v>
      </c>
      <c r="C185" s="117">
        <v>2018</v>
      </c>
      <c r="D185" s="117">
        <v>4</v>
      </c>
      <c r="E185" s="117">
        <v>2</v>
      </c>
      <c r="F185" s="117" t="s">
        <v>342</v>
      </c>
      <c r="G185" s="117" t="s">
        <v>336</v>
      </c>
      <c r="H185" s="117">
        <v>0</v>
      </c>
      <c r="I185" s="117">
        <v>41.375</v>
      </c>
      <c r="J185" s="117">
        <v>308305.01292814419</v>
      </c>
      <c r="K185" s="117">
        <v>298478.76292814419</v>
      </c>
      <c r="L185" s="117">
        <v>9826.25</v>
      </c>
      <c r="M185" s="117">
        <v>0</v>
      </c>
      <c r="N185" s="117">
        <v>0</v>
      </c>
      <c r="O185" s="117">
        <v>1</v>
      </c>
      <c r="P185" s="117">
        <v>0</v>
      </c>
      <c r="Q185" s="117">
        <v>0</v>
      </c>
      <c r="R185" s="117">
        <v>0</v>
      </c>
      <c r="S185" s="117">
        <v>0</v>
      </c>
      <c r="T185" s="117">
        <v>0</v>
      </c>
      <c r="U185" s="117">
        <v>0</v>
      </c>
      <c r="V185" s="117">
        <v>0</v>
      </c>
      <c r="W185" s="117">
        <v>0</v>
      </c>
      <c r="X185" s="117">
        <v>1</v>
      </c>
      <c r="Y185" s="117">
        <v>0</v>
      </c>
      <c r="Z185" s="117">
        <v>0</v>
      </c>
      <c r="AA185" s="117">
        <v>0</v>
      </c>
      <c r="AB185" s="117">
        <v>0</v>
      </c>
      <c r="AC185" s="117">
        <v>0</v>
      </c>
      <c r="AD185" s="117">
        <v>0</v>
      </c>
      <c r="AE185" s="117">
        <v>0</v>
      </c>
      <c r="AF185" s="117">
        <v>0</v>
      </c>
      <c r="AG185" s="117">
        <v>1</v>
      </c>
      <c r="AH185" s="117">
        <v>0</v>
      </c>
      <c r="AI185" s="117">
        <v>0</v>
      </c>
      <c r="AJ185" s="117">
        <v>0</v>
      </c>
      <c r="AK185" s="117">
        <v>0</v>
      </c>
      <c r="AL185" s="117">
        <v>0</v>
      </c>
      <c r="AM185" s="117">
        <v>0</v>
      </c>
      <c r="AN185" s="117">
        <v>0</v>
      </c>
      <c r="AO185" s="117">
        <v>0</v>
      </c>
      <c r="AP185" s="117">
        <v>0</v>
      </c>
      <c r="AQ185" s="117">
        <v>1</v>
      </c>
      <c r="AR185" s="117">
        <v>0</v>
      </c>
      <c r="AS185" s="117">
        <v>298478.76292814419</v>
      </c>
    </row>
    <row r="186" spans="1:45" x14ac:dyDescent="0.45">
      <c r="A186" s="117" t="s">
        <v>525</v>
      </c>
      <c r="B186" s="118">
        <v>43193</v>
      </c>
      <c r="C186" s="117">
        <v>2018</v>
      </c>
      <c r="D186" s="117">
        <v>4</v>
      </c>
      <c r="E186" s="117">
        <v>3</v>
      </c>
      <c r="F186" s="117" t="s">
        <v>342</v>
      </c>
      <c r="G186" s="117" t="s">
        <v>336</v>
      </c>
      <c r="H186" s="117">
        <v>0</v>
      </c>
      <c r="I186" s="117">
        <v>39.375</v>
      </c>
      <c r="J186" s="117">
        <v>307245.80459481082</v>
      </c>
      <c r="K186" s="117">
        <v>296565.80459481082</v>
      </c>
      <c r="L186" s="117">
        <v>10680</v>
      </c>
      <c r="M186" s="117">
        <v>0</v>
      </c>
      <c r="N186" s="117">
        <v>0</v>
      </c>
      <c r="O186" s="117">
        <v>0</v>
      </c>
      <c r="P186" s="117">
        <v>1</v>
      </c>
      <c r="Q186" s="117">
        <v>0</v>
      </c>
      <c r="R186" s="117">
        <v>0</v>
      </c>
      <c r="S186" s="117">
        <v>0</v>
      </c>
      <c r="T186" s="117">
        <v>0</v>
      </c>
      <c r="U186" s="117">
        <v>0</v>
      </c>
      <c r="V186" s="117">
        <v>0</v>
      </c>
      <c r="W186" s="117">
        <v>0</v>
      </c>
      <c r="X186" s="117">
        <v>1</v>
      </c>
      <c r="Y186" s="117">
        <v>0</v>
      </c>
      <c r="Z186" s="117">
        <v>0</v>
      </c>
      <c r="AA186" s="117">
        <v>0</v>
      </c>
      <c r="AB186" s="117">
        <v>0</v>
      </c>
      <c r="AC186" s="117">
        <v>0</v>
      </c>
      <c r="AD186" s="117">
        <v>0</v>
      </c>
      <c r="AE186" s="117">
        <v>0</v>
      </c>
      <c r="AF186" s="117">
        <v>0</v>
      </c>
      <c r="AG186" s="117">
        <v>1</v>
      </c>
      <c r="AH186" s="117">
        <v>0</v>
      </c>
      <c r="AI186" s="117">
        <v>0</v>
      </c>
      <c r="AJ186" s="117">
        <v>0</v>
      </c>
      <c r="AK186" s="117">
        <v>0</v>
      </c>
      <c r="AL186" s="117">
        <v>0</v>
      </c>
      <c r="AM186" s="117">
        <v>0</v>
      </c>
      <c r="AN186" s="117">
        <v>0</v>
      </c>
      <c r="AO186" s="117">
        <v>0</v>
      </c>
      <c r="AP186" s="117">
        <v>0</v>
      </c>
      <c r="AQ186" s="117">
        <v>1</v>
      </c>
      <c r="AR186" s="117">
        <v>0</v>
      </c>
      <c r="AS186" s="117">
        <v>296565.80459481082</v>
      </c>
    </row>
    <row r="187" spans="1:45" x14ac:dyDescent="0.45">
      <c r="A187" s="117" t="s">
        <v>526</v>
      </c>
      <c r="B187" s="118">
        <v>43194</v>
      </c>
      <c r="C187" s="117">
        <v>2018</v>
      </c>
      <c r="D187" s="117">
        <v>4</v>
      </c>
      <c r="E187" s="117">
        <v>4</v>
      </c>
      <c r="F187" s="117" t="s">
        <v>342</v>
      </c>
      <c r="G187" s="117" t="s">
        <v>336</v>
      </c>
      <c r="H187" s="117">
        <v>0</v>
      </c>
      <c r="I187" s="117">
        <v>43.375</v>
      </c>
      <c r="J187" s="117">
        <v>306304.42959481076</v>
      </c>
      <c r="K187" s="117">
        <v>294727.34626147745</v>
      </c>
      <c r="L187" s="117">
        <v>11577.083333333334</v>
      </c>
      <c r="M187" s="117">
        <v>0</v>
      </c>
      <c r="N187" s="117">
        <v>0</v>
      </c>
      <c r="O187" s="117">
        <v>0</v>
      </c>
      <c r="P187" s="117">
        <v>0</v>
      </c>
      <c r="Q187" s="117">
        <v>1</v>
      </c>
      <c r="R187" s="117">
        <v>0</v>
      </c>
      <c r="S187" s="117">
        <v>0</v>
      </c>
      <c r="T187" s="117">
        <v>0</v>
      </c>
      <c r="U187" s="117">
        <v>0</v>
      </c>
      <c r="V187" s="117">
        <v>0</v>
      </c>
      <c r="W187" s="117">
        <v>0</v>
      </c>
      <c r="X187" s="117">
        <v>1</v>
      </c>
      <c r="Y187" s="117">
        <v>0</v>
      </c>
      <c r="Z187" s="117">
        <v>0</v>
      </c>
      <c r="AA187" s="117">
        <v>0</v>
      </c>
      <c r="AB187" s="117">
        <v>0</v>
      </c>
      <c r="AC187" s="117">
        <v>0</v>
      </c>
      <c r="AD187" s="117">
        <v>0</v>
      </c>
      <c r="AE187" s="117">
        <v>0</v>
      </c>
      <c r="AF187" s="117">
        <v>0</v>
      </c>
      <c r="AG187" s="117">
        <v>1</v>
      </c>
      <c r="AH187" s="117">
        <v>0</v>
      </c>
      <c r="AI187" s="117">
        <v>0</v>
      </c>
      <c r="AJ187" s="117">
        <v>0</v>
      </c>
      <c r="AK187" s="117">
        <v>0</v>
      </c>
      <c r="AL187" s="117">
        <v>0</v>
      </c>
      <c r="AM187" s="117">
        <v>0</v>
      </c>
      <c r="AN187" s="117">
        <v>0</v>
      </c>
      <c r="AO187" s="117">
        <v>0</v>
      </c>
      <c r="AP187" s="117">
        <v>0</v>
      </c>
      <c r="AQ187" s="117">
        <v>1</v>
      </c>
      <c r="AR187" s="117">
        <v>0</v>
      </c>
      <c r="AS187" s="117">
        <v>294727.34626147745</v>
      </c>
    </row>
    <row r="188" spans="1:45" x14ac:dyDescent="0.45">
      <c r="A188" s="117" t="s">
        <v>527</v>
      </c>
      <c r="B188" s="118">
        <v>43195</v>
      </c>
      <c r="C188" s="117">
        <v>2018</v>
      </c>
      <c r="D188" s="117">
        <v>4</v>
      </c>
      <c r="E188" s="117">
        <v>5</v>
      </c>
      <c r="F188" s="117" t="s">
        <v>342</v>
      </c>
      <c r="G188" s="117" t="s">
        <v>336</v>
      </c>
      <c r="H188" s="117">
        <v>0</v>
      </c>
      <c r="I188" s="117">
        <v>43.208329999999997</v>
      </c>
      <c r="J188" s="117">
        <v>298278.30459481088</v>
      </c>
      <c r="K188" s="117">
        <v>285827.88792814419</v>
      </c>
      <c r="L188" s="117">
        <v>12450.416666666666</v>
      </c>
      <c r="M188" s="117">
        <v>0</v>
      </c>
      <c r="N188" s="117">
        <v>0</v>
      </c>
      <c r="O188" s="117">
        <v>0</v>
      </c>
      <c r="P188" s="117">
        <v>0</v>
      </c>
      <c r="Q188" s="117">
        <v>0</v>
      </c>
      <c r="R188" s="117">
        <v>1</v>
      </c>
      <c r="S188" s="117">
        <v>0</v>
      </c>
      <c r="T188" s="117">
        <v>0</v>
      </c>
      <c r="U188" s="117">
        <v>0</v>
      </c>
      <c r="V188" s="117">
        <v>0</v>
      </c>
      <c r="W188" s="117">
        <v>0</v>
      </c>
      <c r="X188" s="117">
        <v>1</v>
      </c>
      <c r="Y188" s="117">
        <v>0</v>
      </c>
      <c r="Z188" s="117">
        <v>0</v>
      </c>
      <c r="AA188" s="117">
        <v>0</v>
      </c>
      <c r="AB188" s="117">
        <v>0</v>
      </c>
      <c r="AC188" s="117">
        <v>0</v>
      </c>
      <c r="AD188" s="117">
        <v>0</v>
      </c>
      <c r="AE188" s="117">
        <v>0</v>
      </c>
      <c r="AF188" s="117">
        <v>0</v>
      </c>
      <c r="AG188" s="117">
        <v>1</v>
      </c>
      <c r="AH188" s="117">
        <v>0</v>
      </c>
      <c r="AI188" s="117">
        <v>0</v>
      </c>
      <c r="AJ188" s="117">
        <v>0</v>
      </c>
      <c r="AK188" s="117">
        <v>0</v>
      </c>
      <c r="AL188" s="117">
        <v>0</v>
      </c>
      <c r="AM188" s="117">
        <v>0</v>
      </c>
      <c r="AN188" s="117">
        <v>0</v>
      </c>
      <c r="AO188" s="117">
        <v>0</v>
      </c>
      <c r="AP188" s="117">
        <v>0</v>
      </c>
      <c r="AQ188" s="117">
        <v>1</v>
      </c>
      <c r="AR188" s="117">
        <v>0</v>
      </c>
      <c r="AS188" s="117">
        <v>285827.88792814419</v>
      </c>
    </row>
    <row r="189" spans="1:45" x14ac:dyDescent="0.45">
      <c r="A189" s="117" t="s">
        <v>528</v>
      </c>
      <c r="B189" s="118">
        <v>43196</v>
      </c>
      <c r="C189" s="117">
        <v>2018</v>
      </c>
      <c r="D189" s="117">
        <v>4</v>
      </c>
      <c r="E189" s="117">
        <v>6</v>
      </c>
      <c r="F189" s="117" t="s">
        <v>342</v>
      </c>
      <c r="G189" s="117" t="s">
        <v>336</v>
      </c>
      <c r="H189" s="117">
        <v>0</v>
      </c>
      <c r="I189" s="117">
        <v>45.083329999999997</v>
      </c>
      <c r="J189" s="117">
        <v>280371.72126147745</v>
      </c>
      <c r="K189" s="117">
        <v>267026.72126147745</v>
      </c>
      <c r="L189" s="117">
        <v>13345</v>
      </c>
      <c r="M189" s="117">
        <v>0</v>
      </c>
      <c r="N189" s="117">
        <v>0</v>
      </c>
      <c r="O189" s="117">
        <v>0</v>
      </c>
      <c r="P189" s="117">
        <v>0</v>
      </c>
      <c r="Q189" s="117">
        <v>0</v>
      </c>
      <c r="R189" s="117">
        <v>0</v>
      </c>
      <c r="S189" s="117">
        <v>1</v>
      </c>
      <c r="T189" s="117">
        <v>0</v>
      </c>
      <c r="U189" s="117">
        <v>0</v>
      </c>
      <c r="V189" s="117">
        <v>0</v>
      </c>
      <c r="W189" s="117">
        <v>0</v>
      </c>
      <c r="X189" s="117">
        <v>1</v>
      </c>
      <c r="Y189" s="117">
        <v>0</v>
      </c>
      <c r="Z189" s="117">
        <v>0</v>
      </c>
      <c r="AA189" s="117">
        <v>0</v>
      </c>
      <c r="AB189" s="117">
        <v>0</v>
      </c>
      <c r="AC189" s="117">
        <v>0</v>
      </c>
      <c r="AD189" s="117">
        <v>0</v>
      </c>
      <c r="AE189" s="117">
        <v>0</v>
      </c>
      <c r="AF189" s="117">
        <v>0</v>
      </c>
      <c r="AG189" s="117">
        <v>1</v>
      </c>
      <c r="AH189" s="117">
        <v>0</v>
      </c>
      <c r="AI189" s="117">
        <v>0</v>
      </c>
      <c r="AJ189" s="117">
        <v>0</v>
      </c>
      <c r="AK189" s="117">
        <v>0</v>
      </c>
      <c r="AL189" s="117">
        <v>0</v>
      </c>
      <c r="AM189" s="117">
        <v>0</v>
      </c>
      <c r="AN189" s="117">
        <v>0</v>
      </c>
      <c r="AO189" s="117">
        <v>0</v>
      </c>
      <c r="AP189" s="117">
        <v>0</v>
      </c>
      <c r="AQ189" s="117">
        <v>1</v>
      </c>
      <c r="AR189" s="117">
        <v>0</v>
      </c>
      <c r="AS189" s="117">
        <v>267026.72126147745</v>
      </c>
    </row>
    <row r="190" spans="1:45" x14ac:dyDescent="0.45">
      <c r="A190" s="117" t="s">
        <v>529</v>
      </c>
      <c r="B190" s="118">
        <v>43197</v>
      </c>
      <c r="C190" s="117">
        <v>2018</v>
      </c>
      <c r="D190" s="117">
        <v>4</v>
      </c>
      <c r="E190" s="117">
        <v>7</v>
      </c>
      <c r="F190" s="117" t="s">
        <v>340</v>
      </c>
      <c r="G190" s="117" t="s">
        <v>336</v>
      </c>
      <c r="H190" s="117">
        <v>0</v>
      </c>
      <c r="I190" s="117">
        <v>46.458329999999997</v>
      </c>
      <c r="J190" s="117">
        <v>261840.63792814416</v>
      </c>
      <c r="K190" s="117">
        <v>247636.88792814416</v>
      </c>
      <c r="L190" s="117">
        <v>14203.75</v>
      </c>
      <c r="M190" s="117">
        <v>0</v>
      </c>
      <c r="N190" s="117">
        <v>0</v>
      </c>
      <c r="O190" s="117">
        <v>0</v>
      </c>
      <c r="P190" s="117">
        <v>0</v>
      </c>
      <c r="Q190" s="117">
        <v>0</v>
      </c>
      <c r="R190" s="117">
        <v>0</v>
      </c>
      <c r="S190" s="117">
        <v>0</v>
      </c>
      <c r="T190" s="117">
        <v>1</v>
      </c>
      <c r="U190" s="117">
        <v>0</v>
      </c>
      <c r="V190" s="117">
        <v>0</v>
      </c>
      <c r="W190" s="117">
        <v>0</v>
      </c>
      <c r="X190" s="117">
        <v>1</v>
      </c>
      <c r="Y190" s="117">
        <v>0</v>
      </c>
      <c r="Z190" s="117">
        <v>0</v>
      </c>
      <c r="AA190" s="117">
        <v>0</v>
      </c>
      <c r="AB190" s="117">
        <v>0</v>
      </c>
      <c r="AC190" s="117">
        <v>0</v>
      </c>
      <c r="AD190" s="117">
        <v>0</v>
      </c>
      <c r="AE190" s="117">
        <v>0</v>
      </c>
      <c r="AF190" s="117">
        <v>0</v>
      </c>
      <c r="AG190" s="117">
        <v>1</v>
      </c>
      <c r="AH190" s="117">
        <v>0</v>
      </c>
      <c r="AI190" s="117">
        <v>0</v>
      </c>
      <c r="AJ190" s="117">
        <v>0</v>
      </c>
      <c r="AK190" s="117">
        <v>0</v>
      </c>
      <c r="AL190" s="117">
        <v>0</v>
      </c>
      <c r="AM190" s="117">
        <v>0</v>
      </c>
      <c r="AN190" s="117">
        <v>0</v>
      </c>
      <c r="AO190" s="117">
        <v>0</v>
      </c>
      <c r="AP190" s="117">
        <v>0</v>
      </c>
      <c r="AQ190" s="117">
        <v>1</v>
      </c>
      <c r="AR190" s="117">
        <v>0</v>
      </c>
      <c r="AS190" s="117">
        <v>247636.88792814416</v>
      </c>
    </row>
    <row r="191" spans="1:45" x14ac:dyDescent="0.45">
      <c r="A191" s="117" t="s">
        <v>530</v>
      </c>
      <c r="B191" s="118">
        <v>43198</v>
      </c>
      <c r="C191" s="117">
        <v>2018</v>
      </c>
      <c r="D191" s="117">
        <v>4</v>
      </c>
      <c r="E191" s="117">
        <v>1</v>
      </c>
      <c r="F191" s="117" t="s">
        <v>340</v>
      </c>
      <c r="G191" s="117" t="s">
        <v>336</v>
      </c>
      <c r="H191" s="117">
        <v>0</v>
      </c>
      <c r="I191" s="117">
        <v>49.875</v>
      </c>
      <c r="J191" s="117">
        <v>250783.47126147753</v>
      </c>
      <c r="K191" s="117">
        <v>235674.72126147753</v>
      </c>
      <c r="L191" s="117">
        <v>15108.75</v>
      </c>
      <c r="M191" s="117">
        <v>0</v>
      </c>
      <c r="N191" s="117">
        <v>1</v>
      </c>
      <c r="O191" s="117">
        <v>0</v>
      </c>
      <c r="P191" s="117">
        <v>0</v>
      </c>
      <c r="Q191" s="117">
        <v>0</v>
      </c>
      <c r="R191" s="117">
        <v>0</v>
      </c>
      <c r="S191" s="117">
        <v>0</v>
      </c>
      <c r="T191" s="117">
        <v>0</v>
      </c>
      <c r="U191" s="117">
        <v>0</v>
      </c>
      <c r="V191" s="117">
        <v>0</v>
      </c>
      <c r="W191" s="117">
        <v>0</v>
      </c>
      <c r="X191" s="117">
        <v>1</v>
      </c>
      <c r="Y191" s="117">
        <v>0</v>
      </c>
      <c r="Z191" s="117">
        <v>0</v>
      </c>
      <c r="AA191" s="117">
        <v>0</v>
      </c>
      <c r="AB191" s="117">
        <v>0</v>
      </c>
      <c r="AC191" s="117">
        <v>0</v>
      </c>
      <c r="AD191" s="117">
        <v>0</v>
      </c>
      <c r="AE191" s="117">
        <v>0</v>
      </c>
      <c r="AF191" s="117">
        <v>0</v>
      </c>
      <c r="AG191" s="117">
        <v>1</v>
      </c>
      <c r="AH191" s="117">
        <v>0</v>
      </c>
      <c r="AI191" s="117">
        <v>0</v>
      </c>
      <c r="AJ191" s="117">
        <v>0</v>
      </c>
      <c r="AK191" s="117">
        <v>0</v>
      </c>
      <c r="AL191" s="117">
        <v>0</v>
      </c>
      <c r="AM191" s="117">
        <v>0</v>
      </c>
      <c r="AN191" s="117">
        <v>0</v>
      </c>
      <c r="AO191" s="117">
        <v>0</v>
      </c>
      <c r="AP191" s="117">
        <v>0</v>
      </c>
      <c r="AQ191" s="117">
        <v>1</v>
      </c>
      <c r="AR191" s="117">
        <v>0</v>
      </c>
      <c r="AS191" s="117">
        <v>235674.72126147753</v>
      </c>
    </row>
    <row r="192" spans="1:45" x14ac:dyDescent="0.45">
      <c r="A192" s="117" t="s">
        <v>531</v>
      </c>
      <c r="B192" s="118">
        <v>43199</v>
      </c>
      <c r="C192" s="117">
        <v>2018</v>
      </c>
      <c r="D192" s="117">
        <v>4</v>
      </c>
      <c r="E192" s="117">
        <v>2</v>
      </c>
      <c r="F192" s="117" t="s">
        <v>342</v>
      </c>
      <c r="G192" s="117" t="s">
        <v>336</v>
      </c>
      <c r="H192" s="117">
        <v>0</v>
      </c>
      <c r="I192" s="117">
        <v>48.166670000000003</v>
      </c>
      <c r="J192" s="117">
        <v>257754.42959481088</v>
      </c>
      <c r="K192" s="117">
        <v>241756.09626147753</v>
      </c>
      <c r="L192" s="117">
        <v>15998.333333333334</v>
      </c>
      <c r="M192" s="117">
        <v>0</v>
      </c>
      <c r="N192" s="117">
        <v>0</v>
      </c>
      <c r="O192" s="117">
        <v>1</v>
      </c>
      <c r="P192" s="117">
        <v>0</v>
      </c>
      <c r="Q192" s="117">
        <v>0</v>
      </c>
      <c r="R192" s="117">
        <v>0</v>
      </c>
      <c r="S192" s="117">
        <v>0</v>
      </c>
      <c r="T192" s="117">
        <v>0</v>
      </c>
      <c r="U192" s="117">
        <v>0</v>
      </c>
      <c r="V192" s="117">
        <v>0</v>
      </c>
      <c r="W192" s="117">
        <v>0</v>
      </c>
      <c r="X192" s="117">
        <v>1</v>
      </c>
      <c r="Y192" s="117">
        <v>0</v>
      </c>
      <c r="Z192" s="117">
        <v>0</v>
      </c>
      <c r="AA192" s="117">
        <v>0</v>
      </c>
      <c r="AB192" s="117">
        <v>0</v>
      </c>
      <c r="AC192" s="117">
        <v>0</v>
      </c>
      <c r="AD192" s="117">
        <v>0</v>
      </c>
      <c r="AE192" s="117">
        <v>0</v>
      </c>
      <c r="AF192" s="117">
        <v>0</v>
      </c>
      <c r="AG192" s="117">
        <v>1</v>
      </c>
      <c r="AH192" s="117">
        <v>0</v>
      </c>
      <c r="AI192" s="117">
        <v>0</v>
      </c>
      <c r="AJ192" s="117">
        <v>0</v>
      </c>
      <c r="AK192" s="117">
        <v>0</v>
      </c>
      <c r="AL192" s="117">
        <v>0</v>
      </c>
      <c r="AM192" s="117">
        <v>0</v>
      </c>
      <c r="AN192" s="117">
        <v>0</v>
      </c>
      <c r="AO192" s="117">
        <v>0</v>
      </c>
      <c r="AP192" s="117">
        <v>0</v>
      </c>
      <c r="AQ192" s="117">
        <v>1</v>
      </c>
      <c r="AR192" s="117">
        <v>0</v>
      </c>
      <c r="AS192" s="117">
        <v>241756.09626147753</v>
      </c>
    </row>
    <row r="193" spans="1:45" x14ac:dyDescent="0.45">
      <c r="A193" s="117" t="s">
        <v>532</v>
      </c>
      <c r="B193" s="118">
        <v>43200</v>
      </c>
      <c r="C193" s="117">
        <v>2018</v>
      </c>
      <c r="D193" s="117">
        <v>4</v>
      </c>
      <c r="E193" s="117">
        <v>3</v>
      </c>
      <c r="F193" s="117" t="s">
        <v>342</v>
      </c>
      <c r="G193" s="117" t="s">
        <v>336</v>
      </c>
      <c r="H193" s="117">
        <v>0</v>
      </c>
      <c r="I193" s="117">
        <v>48.954540000000001</v>
      </c>
      <c r="J193" s="117">
        <v>263424.55459481082</v>
      </c>
      <c r="K193" s="117">
        <v>246559.55459481085</v>
      </c>
      <c r="L193" s="117">
        <v>16865</v>
      </c>
      <c r="M193" s="117">
        <v>0</v>
      </c>
      <c r="N193" s="117">
        <v>0</v>
      </c>
      <c r="O193" s="117">
        <v>0</v>
      </c>
      <c r="P193" s="117">
        <v>1</v>
      </c>
      <c r="Q193" s="117">
        <v>0</v>
      </c>
      <c r="R193" s="117">
        <v>0</v>
      </c>
      <c r="S193" s="117">
        <v>0</v>
      </c>
      <c r="T193" s="117">
        <v>0</v>
      </c>
      <c r="U193" s="117">
        <v>0</v>
      </c>
      <c r="V193" s="117">
        <v>0</v>
      </c>
      <c r="W193" s="117">
        <v>0</v>
      </c>
      <c r="X193" s="117">
        <v>1</v>
      </c>
      <c r="Y193" s="117">
        <v>0</v>
      </c>
      <c r="Z193" s="117">
        <v>0</v>
      </c>
      <c r="AA193" s="117">
        <v>0</v>
      </c>
      <c r="AB193" s="117">
        <v>0</v>
      </c>
      <c r="AC193" s="117">
        <v>0</v>
      </c>
      <c r="AD193" s="117">
        <v>0</v>
      </c>
      <c r="AE193" s="117">
        <v>0</v>
      </c>
      <c r="AF193" s="117">
        <v>0</v>
      </c>
      <c r="AG193" s="117">
        <v>1</v>
      </c>
      <c r="AH193" s="117">
        <v>0</v>
      </c>
      <c r="AI193" s="117">
        <v>0</v>
      </c>
      <c r="AJ193" s="117">
        <v>0</v>
      </c>
      <c r="AK193" s="117">
        <v>0</v>
      </c>
      <c r="AL193" s="117">
        <v>0</v>
      </c>
      <c r="AM193" s="117">
        <v>0</v>
      </c>
      <c r="AN193" s="117">
        <v>0</v>
      </c>
      <c r="AO193" s="117">
        <v>0</v>
      </c>
      <c r="AP193" s="117">
        <v>0</v>
      </c>
      <c r="AQ193" s="117">
        <v>1</v>
      </c>
      <c r="AR193" s="117">
        <v>0</v>
      </c>
      <c r="AS193" s="117">
        <v>246559.55459481085</v>
      </c>
    </row>
    <row r="194" spans="1:45" x14ac:dyDescent="0.45">
      <c r="A194" s="117" t="s">
        <v>533</v>
      </c>
      <c r="B194" s="118">
        <v>43201</v>
      </c>
      <c r="C194" s="117">
        <v>2018</v>
      </c>
      <c r="D194" s="117">
        <v>4</v>
      </c>
      <c r="E194" s="117">
        <v>4</v>
      </c>
      <c r="F194" s="117" t="s">
        <v>342</v>
      </c>
      <c r="G194" s="117" t="s">
        <v>336</v>
      </c>
      <c r="H194" s="117">
        <v>0</v>
      </c>
      <c r="I194" s="117">
        <v>48.333329999999997</v>
      </c>
      <c r="J194" s="117">
        <v>272046.76292814419</v>
      </c>
      <c r="K194" s="117">
        <v>254318.01292814416</v>
      </c>
      <c r="L194" s="117">
        <v>17728.75</v>
      </c>
      <c r="M194" s="117">
        <v>0</v>
      </c>
      <c r="N194" s="117">
        <v>0</v>
      </c>
      <c r="O194" s="117">
        <v>0</v>
      </c>
      <c r="P194" s="117">
        <v>0</v>
      </c>
      <c r="Q194" s="117">
        <v>1</v>
      </c>
      <c r="R194" s="117">
        <v>0</v>
      </c>
      <c r="S194" s="117">
        <v>0</v>
      </c>
      <c r="T194" s="117">
        <v>0</v>
      </c>
      <c r="U194" s="117">
        <v>0</v>
      </c>
      <c r="V194" s="117">
        <v>0</v>
      </c>
      <c r="W194" s="117">
        <v>0</v>
      </c>
      <c r="X194" s="117">
        <v>1</v>
      </c>
      <c r="Y194" s="117">
        <v>0</v>
      </c>
      <c r="Z194" s="117">
        <v>0</v>
      </c>
      <c r="AA194" s="117">
        <v>0</v>
      </c>
      <c r="AB194" s="117">
        <v>0</v>
      </c>
      <c r="AC194" s="117">
        <v>0</v>
      </c>
      <c r="AD194" s="117">
        <v>0</v>
      </c>
      <c r="AE194" s="117">
        <v>0</v>
      </c>
      <c r="AF194" s="117">
        <v>0</v>
      </c>
      <c r="AG194" s="117">
        <v>1</v>
      </c>
      <c r="AH194" s="117">
        <v>0</v>
      </c>
      <c r="AI194" s="117">
        <v>0</v>
      </c>
      <c r="AJ194" s="117">
        <v>0</v>
      </c>
      <c r="AK194" s="117">
        <v>0</v>
      </c>
      <c r="AL194" s="117">
        <v>0</v>
      </c>
      <c r="AM194" s="117">
        <v>0</v>
      </c>
      <c r="AN194" s="117">
        <v>0</v>
      </c>
      <c r="AO194" s="117">
        <v>0</v>
      </c>
      <c r="AP194" s="117">
        <v>0</v>
      </c>
      <c r="AQ194" s="117">
        <v>1</v>
      </c>
      <c r="AR194" s="117">
        <v>0</v>
      </c>
      <c r="AS194" s="117">
        <v>254318.01292814416</v>
      </c>
    </row>
    <row r="195" spans="1:45" x14ac:dyDescent="0.45">
      <c r="A195" s="117" t="s">
        <v>534</v>
      </c>
      <c r="B195" s="118">
        <v>43202</v>
      </c>
      <c r="C195" s="117">
        <v>2018</v>
      </c>
      <c r="D195" s="117">
        <v>4</v>
      </c>
      <c r="E195" s="117">
        <v>5</v>
      </c>
      <c r="F195" s="117" t="s">
        <v>342</v>
      </c>
      <c r="G195" s="117" t="s">
        <v>336</v>
      </c>
      <c r="H195" s="117">
        <v>0</v>
      </c>
      <c r="I195" s="117">
        <v>49.958329999999997</v>
      </c>
      <c r="J195" s="117">
        <v>286759.55459481082</v>
      </c>
      <c r="K195" s="117">
        <v>269013.30459481082</v>
      </c>
      <c r="L195" s="117">
        <v>17746.25</v>
      </c>
      <c r="M195" s="117">
        <v>0</v>
      </c>
      <c r="N195" s="117">
        <v>0</v>
      </c>
      <c r="O195" s="117">
        <v>0</v>
      </c>
      <c r="P195" s="117">
        <v>0</v>
      </c>
      <c r="Q195" s="117">
        <v>0</v>
      </c>
      <c r="R195" s="117">
        <v>1</v>
      </c>
      <c r="S195" s="117">
        <v>0</v>
      </c>
      <c r="T195" s="117">
        <v>0</v>
      </c>
      <c r="U195" s="117">
        <v>0</v>
      </c>
      <c r="V195" s="117">
        <v>0</v>
      </c>
      <c r="W195" s="117">
        <v>0</v>
      </c>
      <c r="X195" s="117">
        <v>1</v>
      </c>
      <c r="Y195" s="117">
        <v>0</v>
      </c>
      <c r="Z195" s="117">
        <v>0</v>
      </c>
      <c r="AA195" s="117">
        <v>0</v>
      </c>
      <c r="AB195" s="117">
        <v>0</v>
      </c>
      <c r="AC195" s="117">
        <v>0</v>
      </c>
      <c r="AD195" s="117">
        <v>0</v>
      </c>
      <c r="AE195" s="117">
        <v>0</v>
      </c>
      <c r="AF195" s="117">
        <v>0</v>
      </c>
      <c r="AG195" s="117">
        <v>1</v>
      </c>
      <c r="AH195" s="117">
        <v>0</v>
      </c>
      <c r="AI195" s="117">
        <v>0</v>
      </c>
      <c r="AJ195" s="117">
        <v>0</v>
      </c>
      <c r="AK195" s="117">
        <v>0</v>
      </c>
      <c r="AL195" s="117">
        <v>0</v>
      </c>
      <c r="AM195" s="117">
        <v>0</v>
      </c>
      <c r="AN195" s="117">
        <v>0</v>
      </c>
      <c r="AO195" s="117">
        <v>0</v>
      </c>
      <c r="AP195" s="117">
        <v>0</v>
      </c>
      <c r="AQ195" s="117">
        <v>1</v>
      </c>
      <c r="AR195" s="117">
        <v>0</v>
      </c>
      <c r="AS195" s="117">
        <v>269013.30459481082</v>
      </c>
    </row>
    <row r="196" spans="1:45" x14ac:dyDescent="0.45">
      <c r="A196" s="117" t="s">
        <v>535</v>
      </c>
      <c r="B196" s="118">
        <v>43203</v>
      </c>
      <c r="C196" s="117">
        <v>2018</v>
      </c>
      <c r="D196" s="117">
        <v>4</v>
      </c>
      <c r="E196" s="117">
        <v>6</v>
      </c>
      <c r="F196" s="117" t="s">
        <v>342</v>
      </c>
      <c r="G196" s="117" t="s">
        <v>336</v>
      </c>
      <c r="H196" s="117">
        <v>0</v>
      </c>
      <c r="I196" s="117">
        <v>46.666670000000003</v>
      </c>
      <c r="J196" s="117">
        <v>300028.76292814425</v>
      </c>
      <c r="K196" s="117">
        <v>282309.59626147756</v>
      </c>
      <c r="L196" s="117">
        <v>17719.166666666668</v>
      </c>
      <c r="M196" s="117">
        <v>0</v>
      </c>
      <c r="N196" s="117">
        <v>0</v>
      </c>
      <c r="O196" s="117">
        <v>0</v>
      </c>
      <c r="P196" s="117">
        <v>0</v>
      </c>
      <c r="Q196" s="117">
        <v>0</v>
      </c>
      <c r="R196" s="117">
        <v>0</v>
      </c>
      <c r="S196" s="117">
        <v>1</v>
      </c>
      <c r="T196" s="117">
        <v>0</v>
      </c>
      <c r="U196" s="117">
        <v>0</v>
      </c>
      <c r="V196" s="117">
        <v>0</v>
      </c>
      <c r="W196" s="117">
        <v>0</v>
      </c>
      <c r="X196" s="117">
        <v>1</v>
      </c>
      <c r="Y196" s="117">
        <v>0</v>
      </c>
      <c r="Z196" s="117">
        <v>0</v>
      </c>
      <c r="AA196" s="117">
        <v>0</v>
      </c>
      <c r="AB196" s="117">
        <v>0</v>
      </c>
      <c r="AC196" s="117">
        <v>0</v>
      </c>
      <c r="AD196" s="117">
        <v>0</v>
      </c>
      <c r="AE196" s="117">
        <v>0</v>
      </c>
      <c r="AF196" s="117">
        <v>0</v>
      </c>
      <c r="AG196" s="117">
        <v>1</v>
      </c>
      <c r="AH196" s="117">
        <v>0</v>
      </c>
      <c r="AI196" s="117">
        <v>0</v>
      </c>
      <c r="AJ196" s="117">
        <v>0</v>
      </c>
      <c r="AK196" s="117">
        <v>0</v>
      </c>
      <c r="AL196" s="117">
        <v>0</v>
      </c>
      <c r="AM196" s="117">
        <v>0</v>
      </c>
      <c r="AN196" s="117">
        <v>0</v>
      </c>
      <c r="AO196" s="117">
        <v>0</v>
      </c>
      <c r="AP196" s="117">
        <v>0</v>
      </c>
      <c r="AQ196" s="117">
        <v>1</v>
      </c>
      <c r="AR196" s="117">
        <v>0</v>
      </c>
      <c r="AS196" s="117">
        <v>282309.59626147756</v>
      </c>
    </row>
    <row r="197" spans="1:45" x14ac:dyDescent="0.45">
      <c r="A197" s="117" t="s">
        <v>536</v>
      </c>
      <c r="B197" s="118">
        <v>43204</v>
      </c>
      <c r="C197" s="117">
        <v>2018</v>
      </c>
      <c r="D197" s="117">
        <v>4</v>
      </c>
      <c r="E197" s="117">
        <v>7</v>
      </c>
      <c r="F197" s="117" t="s">
        <v>340</v>
      </c>
      <c r="G197" s="117" t="s">
        <v>336</v>
      </c>
      <c r="H197" s="117">
        <v>0</v>
      </c>
      <c r="I197" s="117">
        <v>52.166670000000003</v>
      </c>
      <c r="J197" s="117">
        <v>248812.72126147753</v>
      </c>
      <c r="K197" s="117">
        <v>230998.97126147753</v>
      </c>
      <c r="L197" s="117">
        <v>17813.75</v>
      </c>
      <c r="M197" s="117">
        <v>0</v>
      </c>
      <c r="N197" s="117">
        <v>0</v>
      </c>
      <c r="O197" s="117">
        <v>0</v>
      </c>
      <c r="P197" s="117">
        <v>0</v>
      </c>
      <c r="Q197" s="117">
        <v>0</v>
      </c>
      <c r="R197" s="117">
        <v>0</v>
      </c>
      <c r="S197" s="117">
        <v>0</v>
      </c>
      <c r="T197" s="117">
        <v>1</v>
      </c>
      <c r="U197" s="117">
        <v>0</v>
      </c>
      <c r="V197" s="117">
        <v>0</v>
      </c>
      <c r="W197" s="117">
        <v>0</v>
      </c>
      <c r="X197" s="117">
        <v>1</v>
      </c>
      <c r="Y197" s="117">
        <v>0</v>
      </c>
      <c r="Z197" s="117">
        <v>0</v>
      </c>
      <c r="AA197" s="117">
        <v>0</v>
      </c>
      <c r="AB197" s="117">
        <v>0</v>
      </c>
      <c r="AC197" s="117">
        <v>0</v>
      </c>
      <c r="AD197" s="117">
        <v>0</v>
      </c>
      <c r="AE197" s="117">
        <v>0</v>
      </c>
      <c r="AF197" s="117">
        <v>0</v>
      </c>
      <c r="AG197" s="117">
        <v>1</v>
      </c>
      <c r="AH197" s="117">
        <v>0</v>
      </c>
      <c r="AI197" s="117">
        <v>0</v>
      </c>
      <c r="AJ197" s="117">
        <v>0</v>
      </c>
      <c r="AK197" s="117">
        <v>0</v>
      </c>
      <c r="AL197" s="117">
        <v>0</v>
      </c>
      <c r="AM197" s="117">
        <v>0</v>
      </c>
      <c r="AN197" s="117">
        <v>0</v>
      </c>
      <c r="AO197" s="117">
        <v>0</v>
      </c>
      <c r="AP197" s="117">
        <v>0</v>
      </c>
      <c r="AQ197" s="117">
        <v>1</v>
      </c>
      <c r="AR197" s="117">
        <v>0</v>
      </c>
      <c r="AS197" s="117">
        <v>230998.97126147753</v>
      </c>
    </row>
    <row r="198" spans="1:45" x14ac:dyDescent="0.45">
      <c r="A198" s="117" t="s">
        <v>537</v>
      </c>
      <c r="B198" s="118">
        <v>43205</v>
      </c>
      <c r="C198" s="117">
        <v>2018</v>
      </c>
      <c r="D198" s="117">
        <v>4</v>
      </c>
      <c r="E198" s="117">
        <v>1</v>
      </c>
      <c r="F198" s="117" t="s">
        <v>340</v>
      </c>
      <c r="G198" s="117" t="s">
        <v>336</v>
      </c>
      <c r="H198" s="117">
        <v>0</v>
      </c>
      <c r="I198" s="117">
        <v>49.083329999999997</v>
      </c>
      <c r="J198" s="117">
        <v>234898.88792814416</v>
      </c>
      <c r="K198" s="117">
        <v>216945.13792814416</v>
      </c>
      <c r="L198" s="117">
        <v>17953.75</v>
      </c>
      <c r="M198" s="117">
        <v>0</v>
      </c>
      <c r="N198" s="117">
        <v>1</v>
      </c>
      <c r="O198" s="117">
        <v>0</v>
      </c>
      <c r="P198" s="117">
        <v>0</v>
      </c>
      <c r="Q198" s="117">
        <v>0</v>
      </c>
      <c r="R198" s="117">
        <v>0</v>
      </c>
      <c r="S198" s="117">
        <v>0</v>
      </c>
      <c r="T198" s="117">
        <v>0</v>
      </c>
      <c r="U198" s="117">
        <v>0</v>
      </c>
      <c r="V198" s="117">
        <v>0</v>
      </c>
      <c r="W198" s="117">
        <v>0</v>
      </c>
      <c r="X198" s="117">
        <v>1</v>
      </c>
      <c r="Y198" s="117">
        <v>0</v>
      </c>
      <c r="Z198" s="117">
        <v>0</v>
      </c>
      <c r="AA198" s="117">
        <v>0</v>
      </c>
      <c r="AB198" s="117">
        <v>0</v>
      </c>
      <c r="AC198" s="117">
        <v>0</v>
      </c>
      <c r="AD198" s="117">
        <v>0</v>
      </c>
      <c r="AE198" s="117">
        <v>0</v>
      </c>
      <c r="AF198" s="117">
        <v>0</v>
      </c>
      <c r="AG198" s="117">
        <v>1</v>
      </c>
      <c r="AH198" s="117">
        <v>0</v>
      </c>
      <c r="AI198" s="117">
        <v>0</v>
      </c>
      <c r="AJ198" s="117">
        <v>0</v>
      </c>
      <c r="AK198" s="117">
        <v>0</v>
      </c>
      <c r="AL198" s="117">
        <v>0</v>
      </c>
      <c r="AM198" s="117">
        <v>0</v>
      </c>
      <c r="AN198" s="117">
        <v>0</v>
      </c>
      <c r="AO198" s="117">
        <v>0</v>
      </c>
      <c r="AP198" s="117">
        <v>0</v>
      </c>
      <c r="AQ198" s="117">
        <v>1</v>
      </c>
      <c r="AR198" s="117">
        <v>0</v>
      </c>
      <c r="AS198" s="117">
        <v>216945.13792814416</v>
      </c>
    </row>
    <row r="199" spans="1:45" x14ac:dyDescent="0.45">
      <c r="A199" s="117" t="s">
        <v>538</v>
      </c>
      <c r="B199" s="118">
        <v>43206</v>
      </c>
      <c r="C199" s="117">
        <v>2018</v>
      </c>
      <c r="D199" s="117">
        <v>4</v>
      </c>
      <c r="E199" s="117">
        <v>2</v>
      </c>
      <c r="F199" s="117" t="s">
        <v>342</v>
      </c>
      <c r="G199" s="117" t="s">
        <v>336</v>
      </c>
      <c r="H199" s="117">
        <v>0</v>
      </c>
      <c r="I199" s="117">
        <v>45.473680000000002</v>
      </c>
      <c r="J199" s="117">
        <v>273809.72126147751</v>
      </c>
      <c r="K199" s="117">
        <v>255777.63792814416</v>
      </c>
      <c r="L199" s="117">
        <v>18032.083333333332</v>
      </c>
      <c r="M199" s="117">
        <v>0</v>
      </c>
      <c r="N199" s="117">
        <v>0</v>
      </c>
      <c r="O199" s="117">
        <v>1</v>
      </c>
      <c r="P199" s="117">
        <v>0</v>
      </c>
      <c r="Q199" s="117">
        <v>0</v>
      </c>
      <c r="R199" s="117">
        <v>0</v>
      </c>
      <c r="S199" s="117">
        <v>0</v>
      </c>
      <c r="T199" s="117">
        <v>0</v>
      </c>
      <c r="U199" s="117">
        <v>0</v>
      </c>
      <c r="V199" s="117">
        <v>0</v>
      </c>
      <c r="W199" s="117">
        <v>0</v>
      </c>
      <c r="X199" s="117">
        <v>1</v>
      </c>
      <c r="Y199" s="117">
        <v>0</v>
      </c>
      <c r="Z199" s="117">
        <v>0</v>
      </c>
      <c r="AA199" s="117">
        <v>0</v>
      </c>
      <c r="AB199" s="117">
        <v>0</v>
      </c>
      <c r="AC199" s="117">
        <v>0</v>
      </c>
      <c r="AD199" s="117">
        <v>0</v>
      </c>
      <c r="AE199" s="117">
        <v>0</v>
      </c>
      <c r="AF199" s="117">
        <v>0</v>
      </c>
      <c r="AG199" s="117">
        <v>1</v>
      </c>
      <c r="AH199" s="117">
        <v>0</v>
      </c>
      <c r="AI199" s="117">
        <v>0</v>
      </c>
      <c r="AJ199" s="117">
        <v>0</v>
      </c>
      <c r="AK199" s="117">
        <v>0</v>
      </c>
      <c r="AL199" s="117">
        <v>0</v>
      </c>
      <c r="AM199" s="117">
        <v>0</v>
      </c>
      <c r="AN199" s="117">
        <v>0</v>
      </c>
      <c r="AO199" s="117">
        <v>0</v>
      </c>
      <c r="AP199" s="117">
        <v>0</v>
      </c>
      <c r="AQ199" s="117">
        <v>1</v>
      </c>
      <c r="AR199" s="117">
        <v>0</v>
      </c>
      <c r="AS199" s="117">
        <v>255777.63792814416</v>
      </c>
    </row>
    <row r="200" spans="1:45" x14ac:dyDescent="0.45">
      <c r="A200" s="117" t="s">
        <v>539</v>
      </c>
      <c r="B200" s="118">
        <v>43207</v>
      </c>
      <c r="C200" s="117">
        <v>2018</v>
      </c>
      <c r="D200" s="117">
        <v>4</v>
      </c>
      <c r="E200" s="117">
        <v>3</v>
      </c>
      <c r="F200" s="117" t="s">
        <v>342</v>
      </c>
      <c r="G200" s="117" t="s">
        <v>336</v>
      </c>
      <c r="H200" s="117">
        <v>0</v>
      </c>
      <c r="I200" s="117">
        <v>49.416670000000003</v>
      </c>
      <c r="J200" s="117">
        <v>288317.97126147745</v>
      </c>
      <c r="K200" s="117">
        <v>270115.47126147745</v>
      </c>
      <c r="L200" s="117">
        <v>18202.5</v>
      </c>
      <c r="M200" s="117">
        <v>0</v>
      </c>
      <c r="N200" s="117">
        <v>0</v>
      </c>
      <c r="O200" s="117">
        <v>0</v>
      </c>
      <c r="P200" s="117">
        <v>1</v>
      </c>
      <c r="Q200" s="117">
        <v>0</v>
      </c>
      <c r="R200" s="117">
        <v>0</v>
      </c>
      <c r="S200" s="117">
        <v>0</v>
      </c>
      <c r="T200" s="117">
        <v>0</v>
      </c>
      <c r="U200" s="117">
        <v>0</v>
      </c>
      <c r="V200" s="117">
        <v>0</v>
      </c>
      <c r="W200" s="117">
        <v>0</v>
      </c>
      <c r="X200" s="117">
        <v>1</v>
      </c>
      <c r="Y200" s="117">
        <v>0</v>
      </c>
      <c r="Z200" s="117">
        <v>0</v>
      </c>
      <c r="AA200" s="117">
        <v>0</v>
      </c>
      <c r="AB200" s="117">
        <v>0</v>
      </c>
      <c r="AC200" s="117">
        <v>0</v>
      </c>
      <c r="AD200" s="117">
        <v>0</v>
      </c>
      <c r="AE200" s="117">
        <v>0</v>
      </c>
      <c r="AF200" s="117">
        <v>0</v>
      </c>
      <c r="AG200" s="117">
        <v>1</v>
      </c>
      <c r="AH200" s="117">
        <v>0</v>
      </c>
      <c r="AI200" s="117">
        <v>0</v>
      </c>
      <c r="AJ200" s="117">
        <v>0</v>
      </c>
      <c r="AK200" s="117">
        <v>0</v>
      </c>
      <c r="AL200" s="117">
        <v>0</v>
      </c>
      <c r="AM200" s="117">
        <v>0</v>
      </c>
      <c r="AN200" s="117">
        <v>0</v>
      </c>
      <c r="AO200" s="117">
        <v>0</v>
      </c>
      <c r="AP200" s="117">
        <v>0</v>
      </c>
      <c r="AQ200" s="117">
        <v>1</v>
      </c>
      <c r="AR200" s="117">
        <v>0</v>
      </c>
      <c r="AS200" s="117">
        <v>270115.47126147745</v>
      </c>
    </row>
    <row r="201" spans="1:45" x14ac:dyDescent="0.45">
      <c r="A201" s="117" t="s">
        <v>540</v>
      </c>
      <c r="B201" s="118">
        <v>43208</v>
      </c>
      <c r="C201" s="117">
        <v>2018</v>
      </c>
      <c r="D201" s="117">
        <v>4</v>
      </c>
      <c r="E201" s="117">
        <v>4</v>
      </c>
      <c r="F201" s="117" t="s">
        <v>342</v>
      </c>
      <c r="G201" s="117" t="s">
        <v>336</v>
      </c>
      <c r="H201" s="117">
        <v>0</v>
      </c>
      <c r="I201" s="117">
        <v>45.125</v>
      </c>
      <c r="J201" s="117">
        <v>291923.09626147739</v>
      </c>
      <c r="K201" s="117">
        <v>273606.01292814407</v>
      </c>
      <c r="L201" s="117">
        <v>18317.083333333332</v>
      </c>
      <c r="M201" s="117">
        <v>0</v>
      </c>
      <c r="N201" s="117">
        <v>0</v>
      </c>
      <c r="O201" s="117">
        <v>0</v>
      </c>
      <c r="P201" s="117">
        <v>0</v>
      </c>
      <c r="Q201" s="117">
        <v>1</v>
      </c>
      <c r="R201" s="117">
        <v>0</v>
      </c>
      <c r="S201" s="117">
        <v>0</v>
      </c>
      <c r="T201" s="117">
        <v>0</v>
      </c>
      <c r="U201" s="117">
        <v>0</v>
      </c>
      <c r="V201" s="117">
        <v>0</v>
      </c>
      <c r="W201" s="117">
        <v>0</v>
      </c>
      <c r="X201" s="117">
        <v>1</v>
      </c>
      <c r="Y201" s="117">
        <v>0</v>
      </c>
      <c r="Z201" s="117">
        <v>0</v>
      </c>
      <c r="AA201" s="117">
        <v>0</v>
      </c>
      <c r="AB201" s="117">
        <v>0</v>
      </c>
      <c r="AC201" s="117">
        <v>0</v>
      </c>
      <c r="AD201" s="117">
        <v>0</v>
      </c>
      <c r="AE201" s="117">
        <v>0</v>
      </c>
      <c r="AF201" s="117">
        <v>0</v>
      </c>
      <c r="AG201" s="117">
        <v>1</v>
      </c>
      <c r="AH201" s="117">
        <v>0</v>
      </c>
      <c r="AI201" s="117">
        <v>0</v>
      </c>
      <c r="AJ201" s="117">
        <v>0</v>
      </c>
      <c r="AK201" s="117">
        <v>0</v>
      </c>
      <c r="AL201" s="117">
        <v>0</v>
      </c>
      <c r="AM201" s="117">
        <v>0</v>
      </c>
      <c r="AN201" s="117">
        <v>0</v>
      </c>
      <c r="AO201" s="117">
        <v>0</v>
      </c>
      <c r="AP201" s="117">
        <v>0</v>
      </c>
      <c r="AQ201" s="117">
        <v>1</v>
      </c>
      <c r="AR201" s="117">
        <v>0</v>
      </c>
      <c r="AS201" s="117">
        <v>273606.01292814407</v>
      </c>
    </row>
    <row r="202" spans="1:45" x14ac:dyDescent="0.45">
      <c r="A202" s="117" t="s">
        <v>541</v>
      </c>
      <c r="B202" s="118">
        <v>43209</v>
      </c>
      <c r="C202" s="117">
        <v>2018</v>
      </c>
      <c r="D202" s="117">
        <v>4</v>
      </c>
      <c r="E202" s="117">
        <v>5</v>
      </c>
      <c r="F202" s="117" t="s">
        <v>342</v>
      </c>
      <c r="G202" s="117" t="s">
        <v>336</v>
      </c>
      <c r="H202" s="117">
        <v>0</v>
      </c>
      <c r="I202" s="117">
        <v>50.75</v>
      </c>
      <c r="J202" s="117">
        <v>293190.84626147739</v>
      </c>
      <c r="K202" s="117">
        <v>274685.01292814407</v>
      </c>
      <c r="L202" s="117">
        <v>18505.833333333332</v>
      </c>
      <c r="M202" s="117">
        <v>0</v>
      </c>
      <c r="N202" s="117">
        <v>0</v>
      </c>
      <c r="O202" s="117">
        <v>0</v>
      </c>
      <c r="P202" s="117">
        <v>0</v>
      </c>
      <c r="Q202" s="117">
        <v>0</v>
      </c>
      <c r="R202" s="117">
        <v>1</v>
      </c>
      <c r="S202" s="117">
        <v>0</v>
      </c>
      <c r="T202" s="117">
        <v>0</v>
      </c>
      <c r="U202" s="117">
        <v>0</v>
      </c>
      <c r="V202" s="117">
        <v>0</v>
      </c>
      <c r="W202" s="117">
        <v>0</v>
      </c>
      <c r="X202" s="117">
        <v>1</v>
      </c>
      <c r="Y202" s="117">
        <v>0</v>
      </c>
      <c r="Z202" s="117">
        <v>0</v>
      </c>
      <c r="AA202" s="117">
        <v>0</v>
      </c>
      <c r="AB202" s="117">
        <v>0</v>
      </c>
      <c r="AC202" s="117">
        <v>0</v>
      </c>
      <c r="AD202" s="117">
        <v>0</v>
      </c>
      <c r="AE202" s="117">
        <v>0</v>
      </c>
      <c r="AF202" s="117">
        <v>0</v>
      </c>
      <c r="AG202" s="117">
        <v>1</v>
      </c>
      <c r="AH202" s="117">
        <v>0</v>
      </c>
      <c r="AI202" s="117">
        <v>0</v>
      </c>
      <c r="AJ202" s="117">
        <v>0</v>
      </c>
      <c r="AK202" s="117">
        <v>0</v>
      </c>
      <c r="AL202" s="117">
        <v>0</v>
      </c>
      <c r="AM202" s="117">
        <v>0</v>
      </c>
      <c r="AN202" s="117">
        <v>0</v>
      </c>
      <c r="AO202" s="117">
        <v>0</v>
      </c>
      <c r="AP202" s="117">
        <v>0</v>
      </c>
      <c r="AQ202" s="117">
        <v>1</v>
      </c>
      <c r="AR202" s="117">
        <v>0</v>
      </c>
      <c r="AS202" s="117">
        <v>274685.01292814407</v>
      </c>
    </row>
    <row r="203" spans="1:45" x14ac:dyDescent="0.45">
      <c r="A203" s="117" t="s">
        <v>542</v>
      </c>
      <c r="B203" s="118">
        <v>43210</v>
      </c>
      <c r="C203" s="117">
        <v>2018</v>
      </c>
      <c r="D203" s="117">
        <v>4</v>
      </c>
      <c r="E203" s="117">
        <v>6</v>
      </c>
      <c r="F203" s="117" t="s">
        <v>342</v>
      </c>
      <c r="G203" s="117" t="s">
        <v>336</v>
      </c>
      <c r="H203" s="117">
        <v>0</v>
      </c>
      <c r="I203" s="117">
        <v>54.458329999999997</v>
      </c>
      <c r="J203" s="117">
        <v>295383.38792814413</v>
      </c>
      <c r="K203" s="117">
        <v>276653.80459481082</v>
      </c>
      <c r="L203" s="117">
        <v>18729.583333333332</v>
      </c>
      <c r="M203" s="117">
        <v>0</v>
      </c>
      <c r="N203" s="117">
        <v>0</v>
      </c>
      <c r="O203" s="117">
        <v>0</v>
      </c>
      <c r="P203" s="117">
        <v>0</v>
      </c>
      <c r="Q203" s="117">
        <v>0</v>
      </c>
      <c r="R203" s="117">
        <v>0</v>
      </c>
      <c r="S203" s="117">
        <v>1</v>
      </c>
      <c r="T203" s="117">
        <v>0</v>
      </c>
      <c r="U203" s="117">
        <v>0</v>
      </c>
      <c r="V203" s="117">
        <v>0</v>
      </c>
      <c r="W203" s="117">
        <v>0</v>
      </c>
      <c r="X203" s="117">
        <v>1</v>
      </c>
      <c r="Y203" s="117">
        <v>0</v>
      </c>
      <c r="Z203" s="117">
        <v>0</v>
      </c>
      <c r="AA203" s="117">
        <v>0</v>
      </c>
      <c r="AB203" s="117">
        <v>0</v>
      </c>
      <c r="AC203" s="117">
        <v>0</v>
      </c>
      <c r="AD203" s="117">
        <v>0</v>
      </c>
      <c r="AE203" s="117">
        <v>0</v>
      </c>
      <c r="AF203" s="117">
        <v>0</v>
      </c>
      <c r="AG203" s="117">
        <v>1</v>
      </c>
      <c r="AH203" s="117">
        <v>0</v>
      </c>
      <c r="AI203" s="117">
        <v>0</v>
      </c>
      <c r="AJ203" s="117">
        <v>0</v>
      </c>
      <c r="AK203" s="117">
        <v>0</v>
      </c>
      <c r="AL203" s="117">
        <v>0</v>
      </c>
      <c r="AM203" s="117">
        <v>0</v>
      </c>
      <c r="AN203" s="117">
        <v>0</v>
      </c>
      <c r="AO203" s="117">
        <v>0</v>
      </c>
      <c r="AP203" s="117">
        <v>0</v>
      </c>
      <c r="AQ203" s="117">
        <v>1</v>
      </c>
      <c r="AR203" s="117">
        <v>0</v>
      </c>
      <c r="AS203" s="117">
        <v>276653.80459481082</v>
      </c>
    </row>
    <row r="204" spans="1:45" x14ac:dyDescent="0.45">
      <c r="A204" s="117" t="s">
        <v>543</v>
      </c>
      <c r="B204" s="118">
        <v>43211</v>
      </c>
      <c r="C204" s="117">
        <v>2018</v>
      </c>
      <c r="D204" s="117">
        <v>4</v>
      </c>
      <c r="E204" s="117">
        <v>7</v>
      </c>
      <c r="F204" s="117" t="s">
        <v>340</v>
      </c>
      <c r="G204" s="117" t="s">
        <v>336</v>
      </c>
      <c r="H204" s="117">
        <v>0</v>
      </c>
      <c r="I204" s="117">
        <v>55.041670000000003</v>
      </c>
      <c r="J204" s="117">
        <v>288055.97126147751</v>
      </c>
      <c r="K204" s="117">
        <v>268915.55459481082</v>
      </c>
      <c r="L204" s="117">
        <v>19140.416666666668</v>
      </c>
      <c r="M204" s="117">
        <v>0</v>
      </c>
      <c r="N204" s="117">
        <v>0</v>
      </c>
      <c r="O204" s="117">
        <v>0</v>
      </c>
      <c r="P204" s="117">
        <v>0</v>
      </c>
      <c r="Q204" s="117">
        <v>0</v>
      </c>
      <c r="R204" s="117">
        <v>0</v>
      </c>
      <c r="S204" s="117">
        <v>0</v>
      </c>
      <c r="T204" s="117">
        <v>1</v>
      </c>
      <c r="U204" s="117">
        <v>0</v>
      </c>
      <c r="V204" s="117">
        <v>0</v>
      </c>
      <c r="W204" s="117">
        <v>0</v>
      </c>
      <c r="X204" s="117">
        <v>1</v>
      </c>
      <c r="Y204" s="117">
        <v>0</v>
      </c>
      <c r="Z204" s="117">
        <v>0</v>
      </c>
      <c r="AA204" s="117">
        <v>0</v>
      </c>
      <c r="AB204" s="117">
        <v>0</v>
      </c>
      <c r="AC204" s="117">
        <v>0</v>
      </c>
      <c r="AD204" s="117">
        <v>0</v>
      </c>
      <c r="AE204" s="117">
        <v>0</v>
      </c>
      <c r="AF204" s="117">
        <v>0</v>
      </c>
      <c r="AG204" s="117">
        <v>1</v>
      </c>
      <c r="AH204" s="117">
        <v>0</v>
      </c>
      <c r="AI204" s="117">
        <v>0</v>
      </c>
      <c r="AJ204" s="117">
        <v>0</v>
      </c>
      <c r="AK204" s="117">
        <v>0</v>
      </c>
      <c r="AL204" s="117">
        <v>0</v>
      </c>
      <c r="AM204" s="117">
        <v>0</v>
      </c>
      <c r="AN204" s="117">
        <v>0</v>
      </c>
      <c r="AO204" s="117">
        <v>0</v>
      </c>
      <c r="AP204" s="117">
        <v>0</v>
      </c>
      <c r="AQ204" s="117">
        <v>1</v>
      </c>
      <c r="AR204" s="117">
        <v>0</v>
      </c>
      <c r="AS204" s="117">
        <v>268915.55459481082</v>
      </c>
    </row>
    <row r="205" spans="1:45" x14ac:dyDescent="0.45">
      <c r="A205" s="117" t="s">
        <v>544</v>
      </c>
      <c r="B205" s="118">
        <v>43212</v>
      </c>
      <c r="C205" s="117">
        <v>2018</v>
      </c>
      <c r="D205" s="117">
        <v>4</v>
      </c>
      <c r="E205" s="117">
        <v>1</v>
      </c>
      <c r="F205" s="117" t="s">
        <v>340</v>
      </c>
      <c r="G205" s="117" t="s">
        <v>336</v>
      </c>
      <c r="H205" s="117">
        <v>0</v>
      </c>
      <c r="I205" s="117">
        <v>48.916670000000003</v>
      </c>
      <c r="J205" s="117">
        <v>284700.26292814419</v>
      </c>
      <c r="K205" s="117">
        <v>265020.26292814419</v>
      </c>
      <c r="L205" s="117">
        <v>19680</v>
      </c>
      <c r="M205" s="117">
        <v>0</v>
      </c>
      <c r="N205" s="117">
        <v>1</v>
      </c>
      <c r="O205" s="117">
        <v>0</v>
      </c>
      <c r="P205" s="117">
        <v>0</v>
      </c>
      <c r="Q205" s="117">
        <v>0</v>
      </c>
      <c r="R205" s="117">
        <v>0</v>
      </c>
      <c r="S205" s="117">
        <v>0</v>
      </c>
      <c r="T205" s="117">
        <v>0</v>
      </c>
      <c r="U205" s="117">
        <v>0</v>
      </c>
      <c r="V205" s="117">
        <v>0</v>
      </c>
      <c r="W205" s="117">
        <v>0</v>
      </c>
      <c r="X205" s="117">
        <v>1</v>
      </c>
      <c r="Y205" s="117">
        <v>0</v>
      </c>
      <c r="Z205" s="117">
        <v>0</v>
      </c>
      <c r="AA205" s="117">
        <v>0</v>
      </c>
      <c r="AB205" s="117">
        <v>0</v>
      </c>
      <c r="AC205" s="117">
        <v>0</v>
      </c>
      <c r="AD205" s="117">
        <v>0</v>
      </c>
      <c r="AE205" s="117">
        <v>0</v>
      </c>
      <c r="AF205" s="117">
        <v>0</v>
      </c>
      <c r="AG205" s="117">
        <v>1</v>
      </c>
      <c r="AH205" s="117">
        <v>0</v>
      </c>
      <c r="AI205" s="117">
        <v>0</v>
      </c>
      <c r="AJ205" s="117">
        <v>0</v>
      </c>
      <c r="AK205" s="117">
        <v>0</v>
      </c>
      <c r="AL205" s="117">
        <v>0</v>
      </c>
      <c r="AM205" s="117">
        <v>0</v>
      </c>
      <c r="AN205" s="117">
        <v>0</v>
      </c>
      <c r="AO205" s="117">
        <v>0</v>
      </c>
      <c r="AP205" s="117">
        <v>0</v>
      </c>
      <c r="AQ205" s="117">
        <v>1</v>
      </c>
      <c r="AR205" s="117">
        <v>0</v>
      </c>
      <c r="AS205" s="117">
        <v>265020.26292814419</v>
      </c>
    </row>
    <row r="206" spans="1:45" x14ac:dyDescent="0.45">
      <c r="A206" s="117" t="s">
        <v>545</v>
      </c>
      <c r="B206" s="118">
        <v>43213</v>
      </c>
      <c r="C206" s="117">
        <v>2018</v>
      </c>
      <c r="D206" s="117">
        <v>4</v>
      </c>
      <c r="E206" s="117">
        <v>2</v>
      </c>
      <c r="F206" s="117" t="s">
        <v>342</v>
      </c>
      <c r="G206" s="117" t="s">
        <v>336</v>
      </c>
      <c r="H206" s="117">
        <v>0</v>
      </c>
      <c r="I206" s="117">
        <v>52.625</v>
      </c>
      <c r="J206" s="117">
        <v>305352.17959481076</v>
      </c>
      <c r="K206" s="117">
        <v>285046.34626147745</v>
      </c>
      <c r="L206" s="117">
        <v>20305.833333333332</v>
      </c>
      <c r="M206" s="117">
        <v>0</v>
      </c>
      <c r="N206" s="117">
        <v>0</v>
      </c>
      <c r="O206" s="117">
        <v>1</v>
      </c>
      <c r="P206" s="117">
        <v>0</v>
      </c>
      <c r="Q206" s="117">
        <v>0</v>
      </c>
      <c r="R206" s="117">
        <v>0</v>
      </c>
      <c r="S206" s="117">
        <v>0</v>
      </c>
      <c r="T206" s="117">
        <v>0</v>
      </c>
      <c r="U206" s="117">
        <v>0</v>
      </c>
      <c r="V206" s="117">
        <v>0</v>
      </c>
      <c r="W206" s="117">
        <v>0</v>
      </c>
      <c r="X206" s="117">
        <v>1</v>
      </c>
      <c r="Y206" s="117">
        <v>0</v>
      </c>
      <c r="Z206" s="117">
        <v>0</v>
      </c>
      <c r="AA206" s="117">
        <v>0</v>
      </c>
      <c r="AB206" s="117">
        <v>0</v>
      </c>
      <c r="AC206" s="117">
        <v>0</v>
      </c>
      <c r="AD206" s="117">
        <v>0</v>
      </c>
      <c r="AE206" s="117">
        <v>0</v>
      </c>
      <c r="AF206" s="117">
        <v>0</v>
      </c>
      <c r="AG206" s="117">
        <v>1</v>
      </c>
      <c r="AH206" s="117">
        <v>0</v>
      </c>
      <c r="AI206" s="117">
        <v>0</v>
      </c>
      <c r="AJ206" s="117">
        <v>0</v>
      </c>
      <c r="AK206" s="117">
        <v>0</v>
      </c>
      <c r="AL206" s="117">
        <v>0</v>
      </c>
      <c r="AM206" s="117">
        <v>0</v>
      </c>
      <c r="AN206" s="117">
        <v>0</v>
      </c>
      <c r="AO206" s="117">
        <v>0</v>
      </c>
      <c r="AP206" s="117">
        <v>0</v>
      </c>
      <c r="AQ206" s="117">
        <v>1</v>
      </c>
      <c r="AR206" s="117">
        <v>0</v>
      </c>
      <c r="AS206" s="117">
        <v>285046.34626147745</v>
      </c>
    </row>
    <row r="207" spans="1:45" x14ac:dyDescent="0.45">
      <c r="A207" s="117" t="s">
        <v>546</v>
      </c>
      <c r="B207" s="118">
        <v>43214</v>
      </c>
      <c r="C207" s="117">
        <v>2018</v>
      </c>
      <c r="D207" s="117">
        <v>4</v>
      </c>
      <c r="E207" s="117">
        <v>3</v>
      </c>
      <c r="F207" s="117" t="s">
        <v>342</v>
      </c>
      <c r="G207" s="117" t="s">
        <v>336</v>
      </c>
      <c r="H207" s="117">
        <v>0</v>
      </c>
      <c r="I207" s="117">
        <v>54.083329999999997</v>
      </c>
      <c r="J207" s="117">
        <v>313839.63792814425</v>
      </c>
      <c r="K207" s="117">
        <v>292476.72126147756</v>
      </c>
      <c r="L207" s="117">
        <v>21362.916666666668</v>
      </c>
      <c r="M207" s="117">
        <v>0</v>
      </c>
      <c r="N207" s="117">
        <v>0</v>
      </c>
      <c r="O207" s="117">
        <v>0</v>
      </c>
      <c r="P207" s="117">
        <v>1</v>
      </c>
      <c r="Q207" s="117">
        <v>0</v>
      </c>
      <c r="R207" s="117">
        <v>0</v>
      </c>
      <c r="S207" s="117">
        <v>0</v>
      </c>
      <c r="T207" s="117">
        <v>0</v>
      </c>
      <c r="U207" s="117">
        <v>0</v>
      </c>
      <c r="V207" s="117">
        <v>0</v>
      </c>
      <c r="W207" s="117">
        <v>0</v>
      </c>
      <c r="X207" s="117">
        <v>1</v>
      </c>
      <c r="Y207" s="117">
        <v>0</v>
      </c>
      <c r="Z207" s="117">
        <v>0</v>
      </c>
      <c r="AA207" s="117">
        <v>0</v>
      </c>
      <c r="AB207" s="117">
        <v>0</v>
      </c>
      <c r="AC207" s="117">
        <v>0</v>
      </c>
      <c r="AD207" s="117">
        <v>0</v>
      </c>
      <c r="AE207" s="117">
        <v>0</v>
      </c>
      <c r="AF207" s="117">
        <v>0</v>
      </c>
      <c r="AG207" s="117">
        <v>1</v>
      </c>
      <c r="AH207" s="117">
        <v>0</v>
      </c>
      <c r="AI207" s="117">
        <v>0</v>
      </c>
      <c r="AJ207" s="117">
        <v>0</v>
      </c>
      <c r="AK207" s="117">
        <v>0</v>
      </c>
      <c r="AL207" s="117">
        <v>0</v>
      </c>
      <c r="AM207" s="117">
        <v>0</v>
      </c>
      <c r="AN207" s="117">
        <v>0</v>
      </c>
      <c r="AO207" s="117">
        <v>0</v>
      </c>
      <c r="AP207" s="117">
        <v>0</v>
      </c>
      <c r="AQ207" s="117">
        <v>1</v>
      </c>
      <c r="AR207" s="117">
        <v>0</v>
      </c>
      <c r="AS207" s="117">
        <v>292476.72126147756</v>
      </c>
    </row>
    <row r="208" spans="1:45" x14ac:dyDescent="0.45">
      <c r="A208" s="117" t="s">
        <v>547</v>
      </c>
      <c r="B208" s="118">
        <v>43215</v>
      </c>
      <c r="C208" s="117">
        <v>2018</v>
      </c>
      <c r="D208" s="117">
        <v>4</v>
      </c>
      <c r="E208" s="117">
        <v>4</v>
      </c>
      <c r="F208" s="117" t="s">
        <v>342</v>
      </c>
      <c r="G208" s="117" t="s">
        <v>336</v>
      </c>
      <c r="H208" s="117">
        <v>0</v>
      </c>
      <c r="I208" s="117">
        <v>60</v>
      </c>
      <c r="J208" s="117">
        <v>318676.09626147739</v>
      </c>
      <c r="K208" s="117">
        <v>296262.76292814407</v>
      </c>
      <c r="L208" s="117">
        <v>22413.333333333332</v>
      </c>
      <c r="M208" s="117">
        <v>0</v>
      </c>
      <c r="N208" s="117">
        <v>0</v>
      </c>
      <c r="O208" s="117">
        <v>0</v>
      </c>
      <c r="P208" s="117">
        <v>0</v>
      </c>
      <c r="Q208" s="117">
        <v>1</v>
      </c>
      <c r="R208" s="117">
        <v>0</v>
      </c>
      <c r="S208" s="117">
        <v>0</v>
      </c>
      <c r="T208" s="117">
        <v>0</v>
      </c>
      <c r="U208" s="117">
        <v>0</v>
      </c>
      <c r="V208" s="117">
        <v>0</v>
      </c>
      <c r="W208" s="117">
        <v>0</v>
      </c>
      <c r="X208" s="117">
        <v>1</v>
      </c>
      <c r="Y208" s="117">
        <v>0</v>
      </c>
      <c r="Z208" s="117">
        <v>0</v>
      </c>
      <c r="AA208" s="117">
        <v>0</v>
      </c>
      <c r="AB208" s="117">
        <v>0</v>
      </c>
      <c r="AC208" s="117">
        <v>0</v>
      </c>
      <c r="AD208" s="117">
        <v>0</v>
      </c>
      <c r="AE208" s="117">
        <v>0</v>
      </c>
      <c r="AF208" s="117">
        <v>0</v>
      </c>
      <c r="AG208" s="117">
        <v>1</v>
      </c>
      <c r="AH208" s="117">
        <v>0</v>
      </c>
      <c r="AI208" s="117">
        <v>0</v>
      </c>
      <c r="AJ208" s="117">
        <v>0</v>
      </c>
      <c r="AK208" s="117">
        <v>0</v>
      </c>
      <c r="AL208" s="117">
        <v>0</v>
      </c>
      <c r="AM208" s="117">
        <v>0</v>
      </c>
      <c r="AN208" s="117">
        <v>0</v>
      </c>
      <c r="AO208" s="117">
        <v>0</v>
      </c>
      <c r="AP208" s="117">
        <v>0</v>
      </c>
      <c r="AQ208" s="117">
        <v>1</v>
      </c>
      <c r="AR208" s="117">
        <v>0</v>
      </c>
      <c r="AS208" s="117">
        <v>296262.76292814407</v>
      </c>
    </row>
    <row r="209" spans="1:45" x14ac:dyDescent="0.45">
      <c r="A209" s="117" t="s">
        <v>548</v>
      </c>
      <c r="B209" s="118">
        <v>43216</v>
      </c>
      <c r="C209" s="117">
        <v>2018</v>
      </c>
      <c r="D209" s="117">
        <v>4</v>
      </c>
      <c r="E209" s="117">
        <v>5</v>
      </c>
      <c r="F209" s="117" t="s">
        <v>342</v>
      </c>
      <c r="G209" s="117" t="s">
        <v>336</v>
      </c>
      <c r="H209" s="117">
        <v>0</v>
      </c>
      <c r="I209" s="117">
        <v>61.458329999999997</v>
      </c>
      <c r="J209" s="117">
        <v>312988.63792814413</v>
      </c>
      <c r="K209" s="117">
        <v>289536.55459481082</v>
      </c>
      <c r="L209" s="117">
        <v>23452.083333333332</v>
      </c>
      <c r="M209" s="117">
        <v>0</v>
      </c>
      <c r="N209" s="117">
        <v>0</v>
      </c>
      <c r="O209" s="117">
        <v>0</v>
      </c>
      <c r="P209" s="117">
        <v>0</v>
      </c>
      <c r="Q209" s="117">
        <v>0</v>
      </c>
      <c r="R209" s="117">
        <v>1</v>
      </c>
      <c r="S209" s="117">
        <v>0</v>
      </c>
      <c r="T209" s="117">
        <v>0</v>
      </c>
      <c r="U209" s="117">
        <v>0</v>
      </c>
      <c r="V209" s="117">
        <v>0</v>
      </c>
      <c r="W209" s="117">
        <v>0</v>
      </c>
      <c r="X209" s="117">
        <v>1</v>
      </c>
      <c r="Y209" s="117">
        <v>0</v>
      </c>
      <c r="Z209" s="117">
        <v>0</v>
      </c>
      <c r="AA209" s="117">
        <v>0</v>
      </c>
      <c r="AB209" s="117">
        <v>0</v>
      </c>
      <c r="AC209" s="117">
        <v>0</v>
      </c>
      <c r="AD209" s="117">
        <v>0</v>
      </c>
      <c r="AE209" s="117">
        <v>0</v>
      </c>
      <c r="AF209" s="117">
        <v>0</v>
      </c>
      <c r="AG209" s="117">
        <v>1</v>
      </c>
      <c r="AH209" s="117">
        <v>0</v>
      </c>
      <c r="AI209" s="117">
        <v>0</v>
      </c>
      <c r="AJ209" s="117">
        <v>0</v>
      </c>
      <c r="AK209" s="117">
        <v>0</v>
      </c>
      <c r="AL209" s="117">
        <v>0</v>
      </c>
      <c r="AM209" s="117">
        <v>0</v>
      </c>
      <c r="AN209" s="117">
        <v>0</v>
      </c>
      <c r="AO209" s="117">
        <v>0</v>
      </c>
      <c r="AP209" s="117">
        <v>0</v>
      </c>
      <c r="AQ209" s="117">
        <v>1</v>
      </c>
      <c r="AR209" s="117">
        <v>0</v>
      </c>
      <c r="AS209" s="117">
        <v>289536.55459481082</v>
      </c>
    </row>
    <row r="210" spans="1:45" x14ac:dyDescent="0.45">
      <c r="A210" s="117" t="s">
        <v>549</v>
      </c>
      <c r="B210" s="118">
        <v>43217</v>
      </c>
      <c r="C210" s="117">
        <v>2018</v>
      </c>
      <c r="D210" s="117">
        <v>4</v>
      </c>
      <c r="E210" s="117">
        <v>6</v>
      </c>
      <c r="F210" s="117" t="s">
        <v>342</v>
      </c>
      <c r="G210" s="117" t="s">
        <v>336</v>
      </c>
      <c r="H210" s="117">
        <v>0</v>
      </c>
      <c r="I210" s="117">
        <v>63.958329999999997</v>
      </c>
      <c r="J210" s="117">
        <v>314403.01292814413</v>
      </c>
      <c r="K210" s="117">
        <v>289410.92959481082</v>
      </c>
      <c r="L210" s="117">
        <v>24992.083333333332</v>
      </c>
      <c r="M210" s="117">
        <v>0</v>
      </c>
      <c r="N210" s="117">
        <v>0</v>
      </c>
      <c r="O210" s="117">
        <v>0</v>
      </c>
      <c r="P210" s="117">
        <v>0</v>
      </c>
      <c r="Q210" s="117">
        <v>0</v>
      </c>
      <c r="R210" s="117">
        <v>0</v>
      </c>
      <c r="S210" s="117">
        <v>1</v>
      </c>
      <c r="T210" s="117">
        <v>0</v>
      </c>
      <c r="U210" s="117">
        <v>0</v>
      </c>
      <c r="V210" s="117">
        <v>0</v>
      </c>
      <c r="W210" s="117">
        <v>0</v>
      </c>
      <c r="X210" s="117">
        <v>1</v>
      </c>
      <c r="Y210" s="117">
        <v>0</v>
      </c>
      <c r="Z210" s="117">
        <v>0</v>
      </c>
      <c r="AA210" s="117">
        <v>0</v>
      </c>
      <c r="AB210" s="117">
        <v>0</v>
      </c>
      <c r="AC210" s="117">
        <v>0</v>
      </c>
      <c r="AD210" s="117">
        <v>0</v>
      </c>
      <c r="AE210" s="117">
        <v>0</v>
      </c>
      <c r="AF210" s="117">
        <v>0</v>
      </c>
      <c r="AG210" s="117">
        <v>1</v>
      </c>
      <c r="AH210" s="117">
        <v>0</v>
      </c>
      <c r="AI210" s="117">
        <v>0</v>
      </c>
      <c r="AJ210" s="117">
        <v>0</v>
      </c>
      <c r="AK210" s="117">
        <v>0</v>
      </c>
      <c r="AL210" s="117">
        <v>0</v>
      </c>
      <c r="AM210" s="117">
        <v>0</v>
      </c>
      <c r="AN210" s="117">
        <v>0</v>
      </c>
      <c r="AO210" s="117">
        <v>0</v>
      </c>
      <c r="AP210" s="117">
        <v>0</v>
      </c>
      <c r="AQ210" s="117">
        <v>1</v>
      </c>
      <c r="AR210" s="117">
        <v>0</v>
      </c>
      <c r="AS210" s="117">
        <v>289410.92959481082</v>
      </c>
    </row>
    <row r="211" spans="1:45" x14ac:dyDescent="0.45">
      <c r="A211" s="117" t="s">
        <v>550</v>
      </c>
      <c r="B211" s="118">
        <v>43218</v>
      </c>
      <c r="C211" s="117">
        <v>2018</v>
      </c>
      <c r="D211" s="117">
        <v>4</v>
      </c>
      <c r="E211" s="117">
        <v>7</v>
      </c>
      <c r="F211" s="117" t="s">
        <v>340</v>
      </c>
      <c r="G211" s="117" t="s">
        <v>336</v>
      </c>
      <c r="H211" s="117">
        <v>0</v>
      </c>
      <c r="I211" s="117">
        <v>52.75</v>
      </c>
      <c r="J211" s="117">
        <v>270141.51292814413</v>
      </c>
      <c r="K211" s="117">
        <v>242207.34626147748</v>
      </c>
      <c r="L211" s="117">
        <v>27934.166666666668</v>
      </c>
      <c r="M211" s="117">
        <v>0</v>
      </c>
      <c r="N211" s="117">
        <v>0</v>
      </c>
      <c r="O211" s="117">
        <v>0</v>
      </c>
      <c r="P211" s="117">
        <v>0</v>
      </c>
      <c r="Q211" s="117">
        <v>0</v>
      </c>
      <c r="R211" s="117">
        <v>0</v>
      </c>
      <c r="S211" s="117">
        <v>0</v>
      </c>
      <c r="T211" s="117">
        <v>1</v>
      </c>
      <c r="U211" s="117">
        <v>0</v>
      </c>
      <c r="V211" s="117">
        <v>0</v>
      </c>
      <c r="W211" s="117">
        <v>0</v>
      </c>
      <c r="X211" s="117">
        <v>1</v>
      </c>
      <c r="Y211" s="117">
        <v>0</v>
      </c>
      <c r="Z211" s="117">
        <v>0</v>
      </c>
      <c r="AA211" s="117">
        <v>0</v>
      </c>
      <c r="AB211" s="117">
        <v>0</v>
      </c>
      <c r="AC211" s="117">
        <v>0</v>
      </c>
      <c r="AD211" s="117">
        <v>0</v>
      </c>
      <c r="AE211" s="117">
        <v>0</v>
      </c>
      <c r="AF211" s="117">
        <v>0</v>
      </c>
      <c r="AG211" s="117">
        <v>1</v>
      </c>
      <c r="AH211" s="117">
        <v>0</v>
      </c>
      <c r="AI211" s="117">
        <v>0</v>
      </c>
      <c r="AJ211" s="117">
        <v>0</v>
      </c>
      <c r="AK211" s="117">
        <v>0</v>
      </c>
      <c r="AL211" s="117">
        <v>0</v>
      </c>
      <c r="AM211" s="117">
        <v>0</v>
      </c>
      <c r="AN211" s="117">
        <v>0</v>
      </c>
      <c r="AO211" s="117">
        <v>0</v>
      </c>
      <c r="AP211" s="117">
        <v>0</v>
      </c>
      <c r="AQ211" s="117">
        <v>1</v>
      </c>
      <c r="AR211" s="117">
        <v>0</v>
      </c>
      <c r="AS211" s="117">
        <v>242207.34626147748</v>
      </c>
    </row>
    <row r="212" spans="1:45" x14ac:dyDescent="0.45">
      <c r="A212" s="117" t="s">
        <v>551</v>
      </c>
      <c r="B212" s="118">
        <v>43219</v>
      </c>
      <c r="C212" s="117">
        <v>2018</v>
      </c>
      <c r="D212" s="117">
        <v>4</v>
      </c>
      <c r="E212" s="117">
        <v>1</v>
      </c>
      <c r="F212" s="117" t="s">
        <v>340</v>
      </c>
      <c r="G212" s="117" t="s">
        <v>336</v>
      </c>
      <c r="H212" s="117">
        <v>0</v>
      </c>
      <c r="I212" s="117">
        <v>53.041670000000003</v>
      </c>
      <c r="J212" s="117">
        <v>252182.09626147751</v>
      </c>
      <c r="K212" s="117">
        <v>220952.92959481085</v>
      </c>
      <c r="L212" s="117">
        <v>31229.166666666668</v>
      </c>
      <c r="M212" s="117">
        <v>0</v>
      </c>
      <c r="N212" s="117">
        <v>1</v>
      </c>
      <c r="O212" s="117">
        <v>0</v>
      </c>
      <c r="P212" s="117">
        <v>0</v>
      </c>
      <c r="Q212" s="117">
        <v>0</v>
      </c>
      <c r="R212" s="117">
        <v>0</v>
      </c>
      <c r="S212" s="117">
        <v>0</v>
      </c>
      <c r="T212" s="117">
        <v>0</v>
      </c>
      <c r="U212" s="117">
        <v>0</v>
      </c>
      <c r="V212" s="117">
        <v>0</v>
      </c>
      <c r="W212" s="117">
        <v>0</v>
      </c>
      <c r="X212" s="117">
        <v>1</v>
      </c>
      <c r="Y212" s="117">
        <v>0</v>
      </c>
      <c r="Z212" s="117">
        <v>0</v>
      </c>
      <c r="AA212" s="117">
        <v>0</v>
      </c>
      <c r="AB212" s="117">
        <v>0</v>
      </c>
      <c r="AC212" s="117">
        <v>0</v>
      </c>
      <c r="AD212" s="117">
        <v>0</v>
      </c>
      <c r="AE212" s="117">
        <v>0</v>
      </c>
      <c r="AF212" s="117">
        <v>0</v>
      </c>
      <c r="AG212" s="117">
        <v>1</v>
      </c>
      <c r="AH212" s="117">
        <v>0</v>
      </c>
      <c r="AI212" s="117">
        <v>0</v>
      </c>
      <c r="AJ212" s="117">
        <v>0</v>
      </c>
      <c r="AK212" s="117">
        <v>0</v>
      </c>
      <c r="AL212" s="117">
        <v>0</v>
      </c>
      <c r="AM212" s="117">
        <v>0</v>
      </c>
      <c r="AN212" s="117">
        <v>0</v>
      </c>
      <c r="AO212" s="117">
        <v>0</v>
      </c>
      <c r="AP212" s="117">
        <v>0</v>
      </c>
      <c r="AQ212" s="117">
        <v>1</v>
      </c>
      <c r="AR212" s="117">
        <v>0</v>
      </c>
      <c r="AS212" s="117">
        <v>220952.92959481085</v>
      </c>
    </row>
    <row r="213" spans="1:45" x14ac:dyDescent="0.45">
      <c r="A213" s="117" t="s">
        <v>552</v>
      </c>
      <c r="B213" s="118">
        <v>43220</v>
      </c>
      <c r="C213" s="117">
        <v>2018</v>
      </c>
      <c r="D213" s="117">
        <v>4</v>
      </c>
      <c r="E213" s="117">
        <v>2</v>
      </c>
      <c r="F213" s="117" t="s">
        <v>342</v>
      </c>
      <c r="G213" s="117" t="s">
        <v>336</v>
      </c>
      <c r="H213" s="117">
        <v>0</v>
      </c>
      <c r="I213" s="117">
        <v>54.375</v>
      </c>
      <c r="J213" s="117">
        <v>286518.23983716167</v>
      </c>
      <c r="K213" s="117">
        <v>251579.90650382836</v>
      </c>
      <c r="L213" s="117">
        <v>34938.333333333336</v>
      </c>
      <c r="M213" s="117">
        <v>0</v>
      </c>
      <c r="N213" s="117">
        <v>0</v>
      </c>
      <c r="O213" s="117">
        <v>1</v>
      </c>
      <c r="P213" s="117">
        <v>0</v>
      </c>
      <c r="Q213" s="117">
        <v>0</v>
      </c>
      <c r="R213" s="117">
        <v>0</v>
      </c>
      <c r="S213" s="117">
        <v>0</v>
      </c>
      <c r="T213" s="117">
        <v>0</v>
      </c>
      <c r="U213" s="117">
        <v>0</v>
      </c>
      <c r="V213" s="117">
        <v>0</v>
      </c>
      <c r="W213" s="117">
        <v>0</v>
      </c>
      <c r="X213" s="117">
        <v>1</v>
      </c>
      <c r="Y213" s="117">
        <v>0</v>
      </c>
      <c r="Z213" s="117">
        <v>0</v>
      </c>
      <c r="AA213" s="117">
        <v>0</v>
      </c>
      <c r="AB213" s="117">
        <v>0</v>
      </c>
      <c r="AC213" s="117">
        <v>0</v>
      </c>
      <c r="AD213" s="117">
        <v>0</v>
      </c>
      <c r="AE213" s="117">
        <v>0</v>
      </c>
      <c r="AF213" s="117">
        <v>0</v>
      </c>
      <c r="AG213" s="117">
        <v>1</v>
      </c>
      <c r="AH213" s="117">
        <v>0</v>
      </c>
      <c r="AI213" s="117">
        <v>0</v>
      </c>
      <c r="AJ213" s="117">
        <v>0</v>
      </c>
      <c r="AK213" s="117">
        <v>0</v>
      </c>
      <c r="AL213" s="117">
        <v>0</v>
      </c>
      <c r="AM213" s="117">
        <v>0</v>
      </c>
      <c r="AN213" s="117">
        <v>0</v>
      </c>
      <c r="AO213" s="117">
        <v>0</v>
      </c>
      <c r="AP213" s="117">
        <v>0</v>
      </c>
      <c r="AQ213" s="117">
        <v>1</v>
      </c>
      <c r="AR213" s="117">
        <v>0</v>
      </c>
      <c r="AS213" s="117">
        <v>251579.90650382836</v>
      </c>
    </row>
    <row r="214" spans="1:45" x14ac:dyDescent="0.45">
      <c r="A214" s="117" t="s">
        <v>553</v>
      </c>
      <c r="B214" s="118">
        <v>43221</v>
      </c>
      <c r="C214" s="117">
        <v>2018</v>
      </c>
      <c r="D214" s="117">
        <v>5</v>
      </c>
      <c r="E214" s="117">
        <v>3</v>
      </c>
      <c r="F214" s="117" t="s">
        <v>342</v>
      </c>
      <c r="G214" s="117" t="s">
        <v>336</v>
      </c>
      <c r="H214" s="117">
        <v>0</v>
      </c>
      <c r="I214" s="117">
        <v>57.708329999999997</v>
      </c>
      <c r="J214" s="117">
        <v>304118.11483716167</v>
      </c>
      <c r="K214" s="117">
        <v>266451.03150382836</v>
      </c>
      <c r="L214" s="117">
        <v>37667.083333333336</v>
      </c>
      <c r="M214" s="117">
        <v>0</v>
      </c>
      <c r="N214" s="117">
        <v>0</v>
      </c>
      <c r="O214" s="117">
        <v>0</v>
      </c>
      <c r="P214" s="117">
        <v>1</v>
      </c>
      <c r="Q214" s="117">
        <v>0</v>
      </c>
      <c r="R214" s="117">
        <v>0</v>
      </c>
      <c r="S214" s="117">
        <v>0</v>
      </c>
      <c r="T214" s="117">
        <v>0</v>
      </c>
      <c r="U214" s="117">
        <v>0</v>
      </c>
      <c r="V214" s="117">
        <v>0</v>
      </c>
      <c r="W214" s="117">
        <v>0</v>
      </c>
      <c r="X214" s="117">
        <v>0</v>
      </c>
      <c r="Y214" s="117">
        <v>1</v>
      </c>
      <c r="Z214" s="117">
        <v>0</v>
      </c>
      <c r="AA214" s="117">
        <v>0</v>
      </c>
      <c r="AB214" s="117">
        <v>0</v>
      </c>
      <c r="AC214" s="117">
        <v>0</v>
      </c>
      <c r="AD214" s="117">
        <v>0</v>
      </c>
      <c r="AE214" s="117">
        <v>0</v>
      </c>
      <c r="AF214" s="117">
        <v>0</v>
      </c>
      <c r="AG214" s="117">
        <v>1</v>
      </c>
      <c r="AH214" s="117">
        <v>0</v>
      </c>
      <c r="AI214" s="117">
        <v>0</v>
      </c>
      <c r="AJ214" s="117">
        <v>0</v>
      </c>
      <c r="AK214" s="117">
        <v>0</v>
      </c>
      <c r="AL214" s="117">
        <v>0</v>
      </c>
      <c r="AM214" s="117">
        <v>0</v>
      </c>
      <c r="AN214" s="117">
        <v>0</v>
      </c>
      <c r="AO214" s="117">
        <v>0</v>
      </c>
      <c r="AP214" s="117">
        <v>0</v>
      </c>
      <c r="AQ214" s="117">
        <v>1</v>
      </c>
      <c r="AR214" s="117">
        <v>0</v>
      </c>
      <c r="AS214" s="117">
        <v>266451.03150382836</v>
      </c>
    </row>
    <row r="215" spans="1:45" x14ac:dyDescent="0.45">
      <c r="A215" s="117" t="s">
        <v>554</v>
      </c>
      <c r="B215" s="118">
        <v>43222</v>
      </c>
      <c r="C215" s="117">
        <v>2018</v>
      </c>
      <c r="D215" s="117">
        <v>5</v>
      </c>
      <c r="E215" s="117">
        <v>4</v>
      </c>
      <c r="F215" s="117" t="s">
        <v>342</v>
      </c>
      <c r="G215" s="117" t="s">
        <v>336</v>
      </c>
      <c r="H215" s="117">
        <v>0</v>
      </c>
      <c r="I215" s="117">
        <v>59</v>
      </c>
      <c r="J215" s="117">
        <v>321723.19817049504</v>
      </c>
      <c r="K215" s="117">
        <v>280190.69817049504</v>
      </c>
      <c r="L215" s="117">
        <v>41532.5</v>
      </c>
      <c r="M215" s="117">
        <v>0</v>
      </c>
      <c r="N215" s="117">
        <v>0</v>
      </c>
      <c r="O215" s="117">
        <v>0</v>
      </c>
      <c r="P215" s="117">
        <v>0</v>
      </c>
      <c r="Q215" s="117">
        <v>1</v>
      </c>
      <c r="R215" s="117">
        <v>0</v>
      </c>
      <c r="S215" s="117">
        <v>0</v>
      </c>
      <c r="T215" s="117">
        <v>0</v>
      </c>
      <c r="U215" s="117">
        <v>0</v>
      </c>
      <c r="V215" s="117">
        <v>0</v>
      </c>
      <c r="W215" s="117">
        <v>0</v>
      </c>
      <c r="X215" s="117">
        <v>0</v>
      </c>
      <c r="Y215" s="117">
        <v>1</v>
      </c>
      <c r="Z215" s="117">
        <v>0</v>
      </c>
      <c r="AA215" s="117">
        <v>0</v>
      </c>
      <c r="AB215" s="117">
        <v>0</v>
      </c>
      <c r="AC215" s="117">
        <v>0</v>
      </c>
      <c r="AD215" s="117">
        <v>0</v>
      </c>
      <c r="AE215" s="117">
        <v>0</v>
      </c>
      <c r="AF215" s="117">
        <v>0</v>
      </c>
      <c r="AG215" s="117">
        <v>1</v>
      </c>
      <c r="AH215" s="117">
        <v>0</v>
      </c>
      <c r="AI215" s="117">
        <v>0</v>
      </c>
      <c r="AJ215" s="117">
        <v>0</v>
      </c>
      <c r="AK215" s="117">
        <v>0</v>
      </c>
      <c r="AL215" s="117">
        <v>0</v>
      </c>
      <c r="AM215" s="117">
        <v>0</v>
      </c>
      <c r="AN215" s="117">
        <v>0</v>
      </c>
      <c r="AO215" s="117">
        <v>0</v>
      </c>
      <c r="AP215" s="117">
        <v>0</v>
      </c>
      <c r="AQ215" s="117">
        <v>1</v>
      </c>
      <c r="AR215" s="117">
        <v>0</v>
      </c>
      <c r="AS215" s="117">
        <v>280190.69817049504</v>
      </c>
    </row>
    <row r="216" spans="1:45" x14ac:dyDescent="0.45">
      <c r="A216" s="117" t="s">
        <v>555</v>
      </c>
      <c r="B216" s="118">
        <v>43223</v>
      </c>
      <c r="C216" s="117">
        <v>2018</v>
      </c>
      <c r="D216" s="117">
        <v>5</v>
      </c>
      <c r="E216" s="117">
        <v>5</v>
      </c>
      <c r="F216" s="117" t="s">
        <v>342</v>
      </c>
      <c r="G216" s="117" t="s">
        <v>336</v>
      </c>
      <c r="H216" s="117">
        <v>0</v>
      </c>
      <c r="I216" s="117">
        <v>62.956519999999998</v>
      </c>
      <c r="J216" s="117">
        <v>318550.32317049504</v>
      </c>
      <c r="K216" s="117">
        <v>273027.40650382836</v>
      </c>
      <c r="L216" s="117">
        <v>45522.916666666664</v>
      </c>
      <c r="M216" s="117">
        <v>0</v>
      </c>
      <c r="N216" s="117">
        <v>0</v>
      </c>
      <c r="O216" s="117">
        <v>0</v>
      </c>
      <c r="P216" s="117">
        <v>0</v>
      </c>
      <c r="Q216" s="117">
        <v>0</v>
      </c>
      <c r="R216" s="117">
        <v>1</v>
      </c>
      <c r="S216" s="117">
        <v>0</v>
      </c>
      <c r="T216" s="117">
        <v>0</v>
      </c>
      <c r="U216" s="117">
        <v>0</v>
      </c>
      <c r="V216" s="117">
        <v>0</v>
      </c>
      <c r="W216" s="117">
        <v>0</v>
      </c>
      <c r="X216" s="117">
        <v>0</v>
      </c>
      <c r="Y216" s="117">
        <v>1</v>
      </c>
      <c r="Z216" s="117">
        <v>0</v>
      </c>
      <c r="AA216" s="117">
        <v>0</v>
      </c>
      <c r="AB216" s="117">
        <v>0</v>
      </c>
      <c r="AC216" s="117">
        <v>0</v>
      </c>
      <c r="AD216" s="117">
        <v>0</v>
      </c>
      <c r="AE216" s="117">
        <v>0</v>
      </c>
      <c r="AF216" s="117">
        <v>0</v>
      </c>
      <c r="AG216" s="117">
        <v>1</v>
      </c>
      <c r="AH216" s="117">
        <v>0</v>
      </c>
      <c r="AI216" s="117">
        <v>0</v>
      </c>
      <c r="AJ216" s="117">
        <v>0</v>
      </c>
      <c r="AK216" s="117">
        <v>0</v>
      </c>
      <c r="AL216" s="117">
        <v>0</v>
      </c>
      <c r="AM216" s="117">
        <v>0</v>
      </c>
      <c r="AN216" s="117">
        <v>0</v>
      </c>
      <c r="AO216" s="117">
        <v>0</v>
      </c>
      <c r="AP216" s="117">
        <v>0</v>
      </c>
      <c r="AQ216" s="117">
        <v>1</v>
      </c>
      <c r="AR216" s="117">
        <v>0</v>
      </c>
      <c r="AS216" s="117">
        <v>273027.40650382836</v>
      </c>
    </row>
    <row r="217" spans="1:45" x14ac:dyDescent="0.45">
      <c r="A217" s="117" t="s">
        <v>556</v>
      </c>
      <c r="B217" s="118">
        <v>43224</v>
      </c>
      <c r="C217" s="117">
        <v>2018</v>
      </c>
      <c r="D217" s="117">
        <v>5</v>
      </c>
      <c r="E217" s="117">
        <v>6</v>
      </c>
      <c r="F217" s="117" t="s">
        <v>342</v>
      </c>
      <c r="G217" s="117" t="s">
        <v>336</v>
      </c>
      <c r="H217" s="117">
        <v>0</v>
      </c>
      <c r="I217" s="117">
        <v>65.541659999999993</v>
      </c>
      <c r="J217" s="117">
        <v>336299.94817049499</v>
      </c>
      <c r="K217" s="117">
        <v>286829.11483716167</v>
      </c>
      <c r="L217" s="117">
        <v>49470.833333333336</v>
      </c>
      <c r="M217" s="117">
        <v>0</v>
      </c>
      <c r="N217" s="117">
        <v>0</v>
      </c>
      <c r="O217" s="117">
        <v>0</v>
      </c>
      <c r="P217" s="117">
        <v>0</v>
      </c>
      <c r="Q217" s="117">
        <v>0</v>
      </c>
      <c r="R217" s="117">
        <v>0</v>
      </c>
      <c r="S217" s="117">
        <v>1</v>
      </c>
      <c r="T217" s="117">
        <v>0</v>
      </c>
      <c r="U217" s="117">
        <v>0</v>
      </c>
      <c r="V217" s="117">
        <v>0</v>
      </c>
      <c r="W217" s="117">
        <v>0</v>
      </c>
      <c r="X217" s="117">
        <v>0</v>
      </c>
      <c r="Y217" s="117">
        <v>1</v>
      </c>
      <c r="Z217" s="117">
        <v>0</v>
      </c>
      <c r="AA217" s="117">
        <v>0</v>
      </c>
      <c r="AB217" s="117">
        <v>0</v>
      </c>
      <c r="AC217" s="117">
        <v>0</v>
      </c>
      <c r="AD217" s="117">
        <v>0</v>
      </c>
      <c r="AE217" s="117">
        <v>0</v>
      </c>
      <c r="AF217" s="117">
        <v>0</v>
      </c>
      <c r="AG217" s="117">
        <v>1</v>
      </c>
      <c r="AH217" s="117">
        <v>0</v>
      </c>
      <c r="AI217" s="117">
        <v>0</v>
      </c>
      <c r="AJ217" s="117">
        <v>0</v>
      </c>
      <c r="AK217" s="117">
        <v>0</v>
      </c>
      <c r="AL217" s="117">
        <v>0</v>
      </c>
      <c r="AM217" s="117">
        <v>0</v>
      </c>
      <c r="AN217" s="117">
        <v>0</v>
      </c>
      <c r="AO217" s="117">
        <v>0</v>
      </c>
      <c r="AP217" s="117">
        <v>0</v>
      </c>
      <c r="AQ217" s="117">
        <v>1</v>
      </c>
      <c r="AR217" s="117">
        <v>0</v>
      </c>
      <c r="AS217" s="117">
        <v>286829.11483716167</v>
      </c>
    </row>
    <row r="218" spans="1:45" x14ac:dyDescent="0.45">
      <c r="A218" s="117" t="s">
        <v>557</v>
      </c>
      <c r="B218" s="118">
        <v>43225</v>
      </c>
      <c r="C218" s="117">
        <v>2018</v>
      </c>
      <c r="D218" s="117">
        <v>5</v>
      </c>
      <c r="E218" s="117">
        <v>7</v>
      </c>
      <c r="F218" s="117" t="s">
        <v>340</v>
      </c>
      <c r="G218" s="117" t="s">
        <v>336</v>
      </c>
      <c r="H218" s="117">
        <v>0</v>
      </c>
      <c r="I218" s="117">
        <v>64.291659999999993</v>
      </c>
      <c r="J218" s="117">
        <v>303059.5315038283</v>
      </c>
      <c r="K218" s="117">
        <v>249550.7815038283</v>
      </c>
      <c r="L218" s="117">
        <v>53508.75</v>
      </c>
      <c r="M218" s="117">
        <v>0</v>
      </c>
      <c r="N218" s="117">
        <v>0</v>
      </c>
      <c r="O218" s="117">
        <v>0</v>
      </c>
      <c r="P218" s="117">
        <v>0</v>
      </c>
      <c r="Q218" s="117">
        <v>0</v>
      </c>
      <c r="R218" s="117">
        <v>0</v>
      </c>
      <c r="S218" s="117">
        <v>0</v>
      </c>
      <c r="T218" s="117">
        <v>1</v>
      </c>
      <c r="U218" s="117">
        <v>0</v>
      </c>
      <c r="V218" s="117">
        <v>0</v>
      </c>
      <c r="W218" s="117">
        <v>0</v>
      </c>
      <c r="X218" s="117">
        <v>0</v>
      </c>
      <c r="Y218" s="117">
        <v>1</v>
      </c>
      <c r="Z218" s="117">
        <v>0</v>
      </c>
      <c r="AA218" s="117">
        <v>0</v>
      </c>
      <c r="AB218" s="117">
        <v>0</v>
      </c>
      <c r="AC218" s="117">
        <v>0</v>
      </c>
      <c r="AD218" s="117">
        <v>0</v>
      </c>
      <c r="AE218" s="117">
        <v>0</v>
      </c>
      <c r="AF218" s="117">
        <v>0</v>
      </c>
      <c r="AG218" s="117">
        <v>1</v>
      </c>
      <c r="AH218" s="117">
        <v>0</v>
      </c>
      <c r="AI218" s="117">
        <v>0</v>
      </c>
      <c r="AJ218" s="117">
        <v>0</v>
      </c>
      <c r="AK218" s="117">
        <v>0</v>
      </c>
      <c r="AL218" s="117">
        <v>0</v>
      </c>
      <c r="AM218" s="117">
        <v>0</v>
      </c>
      <c r="AN218" s="117">
        <v>0</v>
      </c>
      <c r="AO218" s="117">
        <v>0</v>
      </c>
      <c r="AP218" s="117">
        <v>0</v>
      </c>
      <c r="AQ218" s="117">
        <v>1</v>
      </c>
      <c r="AR218" s="117">
        <v>0</v>
      </c>
      <c r="AS218" s="117">
        <v>249550.7815038283</v>
      </c>
    </row>
    <row r="219" spans="1:45" x14ac:dyDescent="0.45">
      <c r="A219" s="117" t="s">
        <v>558</v>
      </c>
      <c r="B219" s="118">
        <v>43226</v>
      </c>
      <c r="C219" s="117">
        <v>2018</v>
      </c>
      <c r="D219" s="117">
        <v>5</v>
      </c>
      <c r="E219" s="117">
        <v>1</v>
      </c>
      <c r="F219" s="117" t="s">
        <v>340</v>
      </c>
      <c r="G219" s="117" t="s">
        <v>336</v>
      </c>
      <c r="H219" s="117">
        <v>0</v>
      </c>
      <c r="I219" s="117">
        <v>66.833340000000007</v>
      </c>
      <c r="J219" s="117">
        <v>279179.86483716167</v>
      </c>
      <c r="K219" s="117">
        <v>221472.78150382836</v>
      </c>
      <c r="L219" s="117">
        <v>57707.083333333336</v>
      </c>
      <c r="M219" s="117">
        <v>0</v>
      </c>
      <c r="N219" s="117">
        <v>1</v>
      </c>
      <c r="O219" s="117">
        <v>0</v>
      </c>
      <c r="P219" s="117">
        <v>0</v>
      </c>
      <c r="Q219" s="117">
        <v>0</v>
      </c>
      <c r="R219" s="117">
        <v>0</v>
      </c>
      <c r="S219" s="117">
        <v>0</v>
      </c>
      <c r="T219" s="117">
        <v>0</v>
      </c>
      <c r="U219" s="117">
        <v>0</v>
      </c>
      <c r="V219" s="117">
        <v>0</v>
      </c>
      <c r="W219" s="117">
        <v>0</v>
      </c>
      <c r="X219" s="117">
        <v>0</v>
      </c>
      <c r="Y219" s="117">
        <v>1</v>
      </c>
      <c r="Z219" s="117">
        <v>0</v>
      </c>
      <c r="AA219" s="117">
        <v>0</v>
      </c>
      <c r="AB219" s="117">
        <v>0</v>
      </c>
      <c r="AC219" s="117">
        <v>0</v>
      </c>
      <c r="AD219" s="117">
        <v>0</v>
      </c>
      <c r="AE219" s="117">
        <v>0</v>
      </c>
      <c r="AF219" s="117">
        <v>0</v>
      </c>
      <c r="AG219" s="117">
        <v>1</v>
      </c>
      <c r="AH219" s="117">
        <v>0</v>
      </c>
      <c r="AI219" s="117">
        <v>0</v>
      </c>
      <c r="AJ219" s="117">
        <v>0</v>
      </c>
      <c r="AK219" s="117">
        <v>0</v>
      </c>
      <c r="AL219" s="117">
        <v>0</v>
      </c>
      <c r="AM219" s="117">
        <v>0</v>
      </c>
      <c r="AN219" s="117">
        <v>0</v>
      </c>
      <c r="AO219" s="117">
        <v>0</v>
      </c>
      <c r="AP219" s="117">
        <v>0</v>
      </c>
      <c r="AQ219" s="117">
        <v>1</v>
      </c>
      <c r="AR219" s="117">
        <v>0</v>
      </c>
      <c r="AS219" s="117">
        <v>221472.78150382836</v>
      </c>
    </row>
    <row r="220" spans="1:45" x14ac:dyDescent="0.45">
      <c r="A220" s="117" t="s">
        <v>559</v>
      </c>
      <c r="B220" s="118">
        <v>43227</v>
      </c>
      <c r="C220" s="117">
        <v>2018</v>
      </c>
      <c r="D220" s="117">
        <v>5</v>
      </c>
      <c r="E220" s="117">
        <v>2</v>
      </c>
      <c r="F220" s="117" t="s">
        <v>342</v>
      </c>
      <c r="G220" s="117" t="s">
        <v>336</v>
      </c>
      <c r="H220" s="117">
        <v>0</v>
      </c>
      <c r="I220" s="117">
        <v>65.25</v>
      </c>
      <c r="J220" s="117">
        <v>288241.4065038283</v>
      </c>
      <c r="K220" s="117">
        <v>226054.32317049499</v>
      </c>
      <c r="L220" s="117">
        <v>62187.083333333336</v>
      </c>
      <c r="M220" s="117">
        <v>0</v>
      </c>
      <c r="N220" s="117">
        <v>0</v>
      </c>
      <c r="O220" s="117">
        <v>1</v>
      </c>
      <c r="P220" s="117">
        <v>0</v>
      </c>
      <c r="Q220" s="117">
        <v>0</v>
      </c>
      <c r="R220" s="117">
        <v>0</v>
      </c>
      <c r="S220" s="117">
        <v>0</v>
      </c>
      <c r="T220" s="117">
        <v>0</v>
      </c>
      <c r="U220" s="117">
        <v>0</v>
      </c>
      <c r="V220" s="117">
        <v>0</v>
      </c>
      <c r="W220" s="117">
        <v>0</v>
      </c>
      <c r="X220" s="117">
        <v>0</v>
      </c>
      <c r="Y220" s="117">
        <v>1</v>
      </c>
      <c r="Z220" s="117">
        <v>0</v>
      </c>
      <c r="AA220" s="117">
        <v>0</v>
      </c>
      <c r="AB220" s="117">
        <v>0</v>
      </c>
      <c r="AC220" s="117">
        <v>0</v>
      </c>
      <c r="AD220" s="117">
        <v>0</v>
      </c>
      <c r="AE220" s="117">
        <v>0</v>
      </c>
      <c r="AF220" s="117">
        <v>0</v>
      </c>
      <c r="AG220" s="117">
        <v>1</v>
      </c>
      <c r="AH220" s="117">
        <v>0</v>
      </c>
      <c r="AI220" s="117">
        <v>0</v>
      </c>
      <c r="AJ220" s="117">
        <v>0</v>
      </c>
      <c r="AK220" s="117">
        <v>0</v>
      </c>
      <c r="AL220" s="117">
        <v>0</v>
      </c>
      <c r="AM220" s="117">
        <v>0</v>
      </c>
      <c r="AN220" s="117">
        <v>0</v>
      </c>
      <c r="AO220" s="117">
        <v>0</v>
      </c>
      <c r="AP220" s="117">
        <v>0</v>
      </c>
      <c r="AQ220" s="117">
        <v>1</v>
      </c>
      <c r="AR220" s="117">
        <v>0</v>
      </c>
      <c r="AS220" s="117">
        <v>226054.32317049499</v>
      </c>
    </row>
    <row r="221" spans="1:45" x14ac:dyDescent="0.45">
      <c r="A221" s="117" t="s">
        <v>560</v>
      </c>
      <c r="B221" s="118">
        <v>43228</v>
      </c>
      <c r="C221" s="117">
        <v>2018</v>
      </c>
      <c r="D221" s="117">
        <v>5</v>
      </c>
      <c r="E221" s="117">
        <v>3</v>
      </c>
      <c r="F221" s="117" t="s">
        <v>342</v>
      </c>
      <c r="G221" s="117" t="s">
        <v>336</v>
      </c>
      <c r="H221" s="117">
        <v>0</v>
      </c>
      <c r="I221" s="117">
        <v>66.590909999999994</v>
      </c>
      <c r="J221" s="117">
        <v>310936.44817049504</v>
      </c>
      <c r="K221" s="117">
        <v>244269.78150382836</v>
      </c>
      <c r="L221" s="117">
        <v>66666.666666666672</v>
      </c>
      <c r="M221" s="117">
        <v>0</v>
      </c>
      <c r="N221" s="117">
        <v>0</v>
      </c>
      <c r="O221" s="117">
        <v>0</v>
      </c>
      <c r="P221" s="117">
        <v>1</v>
      </c>
      <c r="Q221" s="117">
        <v>0</v>
      </c>
      <c r="R221" s="117">
        <v>0</v>
      </c>
      <c r="S221" s="117">
        <v>0</v>
      </c>
      <c r="T221" s="117">
        <v>0</v>
      </c>
      <c r="U221" s="117">
        <v>0</v>
      </c>
      <c r="V221" s="117">
        <v>0</v>
      </c>
      <c r="W221" s="117">
        <v>0</v>
      </c>
      <c r="X221" s="117">
        <v>0</v>
      </c>
      <c r="Y221" s="117">
        <v>1</v>
      </c>
      <c r="Z221" s="117">
        <v>0</v>
      </c>
      <c r="AA221" s="117">
        <v>0</v>
      </c>
      <c r="AB221" s="117">
        <v>0</v>
      </c>
      <c r="AC221" s="117">
        <v>0</v>
      </c>
      <c r="AD221" s="117">
        <v>0</v>
      </c>
      <c r="AE221" s="117">
        <v>0</v>
      </c>
      <c r="AF221" s="117">
        <v>0</v>
      </c>
      <c r="AG221" s="117">
        <v>1</v>
      </c>
      <c r="AH221" s="117">
        <v>0</v>
      </c>
      <c r="AI221" s="117">
        <v>0</v>
      </c>
      <c r="AJ221" s="117">
        <v>0</v>
      </c>
      <c r="AK221" s="117">
        <v>0</v>
      </c>
      <c r="AL221" s="117">
        <v>0</v>
      </c>
      <c r="AM221" s="117">
        <v>0</v>
      </c>
      <c r="AN221" s="117">
        <v>0</v>
      </c>
      <c r="AO221" s="117">
        <v>0</v>
      </c>
      <c r="AP221" s="117">
        <v>0</v>
      </c>
      <c r="AQ221" s="117">
        <v>1</v>
      </c>
      <c r="AR221" s="117">
        <v>0</v>
      </c>
      <c r="AS221" s="117">
        <v>244269.78150382836</v>
      </c>
    </row>
    <row r="222" spans="1:45" x14ac:dyDescent="0.45">
      <c r="A222" s="117" t="s">
        <v>561</v>
      </c>
      <c r="B222" s="118">
        <v>43229</v>
      </c>
      <c r="C222" s="117">
        <v>2018</v>
      </c>
      <c r="D222" s="117">
        <v>5</v>
      </c>
      <c r="E222" s="117">
        <v>4</v>
      </c>
      <c r="F222" s="117" t="s">
        <v>342</v>
      </c>
      <c r="G222" s="117" t="s">
        <v>336</v>
      </c>
      <c r="H222" s="117">
        <v>0</v>
      </c>
      <c r="I222" s="117">
        <v>65.571430000000007</v>
      </c>
      <c r="J222" s="117">
        <v>303104.07317049504</v>
      </c>
      <c r="K222" s="117">
        <v>231884.48983716173</v>
      </c>
      <c r="L222" s="117">
        <v>71219.583333333328</v>
      </c>
      <c r="M222" s="117">
        <v>0</v>
      </c>
      <c r="N222" s="117">
        <v>0</v>
      </c>
      <c r="O222" s="117">
        <v>0</v>
      </c>
      <c r="P222" s="117">
        <v>0</v>
      </c>
      <c r="Q222" s="117">
        <v>1</v>
      </c>
      <c r="R222" s="117">
        <v>0</v>
      </c>
      <c r="S222" s="117">
        <v>0</v>
      </c>
      <c r="T222" s="117">
        <v>0</v>
      </c>
      <c r="U222" s="117">
        <v>0</v>
      </c>
      <c r="V222" s="117">
        <v>0</v>
      </c>
      <c r="W222" s="117">
        <v>0</v>
      </c>
      <c r="X222" s="117">
        <v>0</v>
      </c>
      <c r="Y222" s="117">
        <v>1</v>
      </c>
      <c r="Z222" s="117">
        <v>0</v>
      </c>
      <c r="AA222" s="117">
        <v>0</v>
      </c>
      <c r="AB222" s="117">
        <v>0</v>
      </c>
      <c r="AC222" s="117">
        <v>0</v>
      </c>
      <c r="AD222" s="117">
        <v>0</v>
      </c>
      <c r="AE222" s="117">
        <v>0</v>
      </c>
      <c r="AF222" s="117">
        <v>0</v>
      </c>
      <c r="AG222" s="117">
        <v>1</v>
      </c>
      <c r="AH222" s="117">
        <v>0</v>
      </c>
      <c r="AI222" s="117">
        <v>0</v>
      </c>
      <c r="AJ222" s="117">
        <v>0</v>
      </c>
      <c r="AK222" s="117">
        <v>0</v>
      </c>
      <c r="AL222" s="117">
        <v>0</v>
      </c>
      <c r="AM222" s="117">
        <v>0</v>
      </c>
      <c r="AN222" s="117">
        <v>0</v>
      </c>
      <c r="AO222" s="117">
        <v>0</v>
      </c>
      <c r="AP222" s="117">
        <v>0</v>
      </c>
      <c r="AQ222" s="117">
        <v>1</v>
      </c>
      <c r="AR222" s="117">
        <v>0</v>
      </c>
      <c r="AS222" s="117">
        <v>231884.48983716173</v>
      </c>
    </row>
    <row r="223" spans="1:45" x14ac:dyDescent="0.45">
      <c r="A223" s="117" t="s">
        <v>562</v>
      </c>
      <c r="B223" s="118">
        <v>43230</v>
      </c>
      <c r="C223" s="117">
        <v>2018</v>
      </c>
      <c r="D223" s="117">
        <v>5</v>
      </c>
      <c r="E223" s="117">
        <v>5</v>
      </c>
      <c r="F223" s="117" t="s">
        <v>342</v>
      </c>
      <c r="G223" s="117" t="s">
        <v>336</v>
      </c>
      <c r="H223" s="117">
        <v>0</v>
      </c>
      <c r="I223" s="117">
        <v>55.916670000000003</v>
      </c>
      <c r="J223" s="117">
        <v>312511.6565038283</v>
      </c>
      <c r="K223" s="117">
        <v>236844.1565038283</v>
      </c>
      <c r="L223" s="117">
        <v>75667.5</v>
      </c>
      <c r="M223" s="117">
        <v>0</v>
      </c>
      <c r="N223" s="117">
        <v>0</v>
      </c>
      <c r="O223" s="117">
        <v>0</v>
      </c>
      <c r="P223" s="117">
        <v>0</v>
      </c>
      <c r="Q223" s="117">
        <v>0</v>
      </c>
      <c r="R223" s="117">
        <v>1</v>
      </c>
      <c r="S223" s="117">
        <v>0</v>
      </c>
      <c r="T223" s="117">
        <v>0</v>
      </c>
      <c r="U223" s="117">
        <v>0</v>
      </c>
      <c r="V223" s="117">
        <v>0</v>
      </c>
      <c r="W223" s="117">
        <v>0</v>
      </c>
      <c r="X223" s="117">
        <v>0</v>
      </c>
      <c r="Y223" s="117">
        <v>1</v>
      </c>
      <c r="Z223" s="117">
        <v>0</v>
      </c>
      <c r="AA223" s="117">
        <v>0</v>
      </c>
      <c r="AB223" s="117">
        <v>0</v>
      </c>
      <c r="AC223" s="117">
        <v>0</v>
      </c>
      <c r="AD223" s="117">
        <v>0</v>
      </c>
      <c r="AE223" s="117">
        <v>0</v>
      </c>
      <c r="AF223" s="117">
        <v>0</v>
      </c>
      <c r="AG223" s="117">
        <v>1</v>
      </c>
      <c r="AH223" s="117">
        <v>0</v>
      </c>
      <c r="AI223" s="117">
        <v>0</v>
      </c>
      <c r="AJ223" s="117">
        <v>0</v>
      </c>
      <c r="AK223" s="117">
        <v>0</v>
      </c>
      <c r="AL223" s="117">
        <v>0</v>
      </c>
      <c r="AM223" s="117">
        <v>0</v>
      </c>
      <c r="AN223" s="117">
        <v>0</v>
      </c>
      <c r="AO223" s="117">
        <v>0</v>
      </c>
      <c r="AP223" s="117">
        <v>0</v>
      </c>
      <c r="AQ223" s="117">
        <v>1</v>
      </c>
      <c r="AR223" s="117">
        <v>0</v>
      </c>
      <c r="AS223" s="117">
        <v>236844.1565038283</v>
      </c>
    </row>
    <row r="224" spans="1:45" x14ac:dyDescent="0.45">
      <c r="A224" s="117" t="s">
        <v>563</v>
      </c>
      <c r="B224" s="118">
        <v>43231</v>
      </c>
      <c r="C224" s="117">
        <v>2018</v>
      </c>
      <c r="D224" s="117">
        <v>5</v>
      </c>
      <c r="E224" s="117">
        <v>6</v>
      </c>
      <c r="F224" s="117" t="s">
        <v>342</v>
      </c>
      <c r="G224" s="117" t="s">
        <v>336</v>
      </c>
      <c r="H224" s="117">
        <v>0</v>
      </c>
      <c r="I224" s="117">
        <v>62.833329999999997</v>
      </c>
      <c r="J224" s="117">
        <v>313833.1565038283</v>
      </c>
      <c r="K224" s="117">
        <v>233520.23983716161</v>
      </c>
      <c r="L224" s="117">
        <v>80312.916666666672</v>
      </c>
      <c r="M224" s="117">
        <v>0</v>
      </c>
      <c r="N224" s="117">
        <v>0</v>
      </c>
      <c r="O224" s="117">
        <v>0</v>
      </c>
      <c r="P224" s="117">
        <v>0</v>
      </c>
      <c r="Q224" s="117">
        <v>0</v>
      </c>
      <c r="R224" s="117">
        <v>0</v>
      </c>
      <c r="S224" s="117">
        <v>1</v>
      </c>
      <c r="T224" s="117">
        <v>0</v>
      </c>
      <c r="U224" s="117">
        <v>0</v>
      </c>
      <c r="V224" s="117">
        <v>0</v>
      </c>
      <c r="W224" s="117">
        <v>0</v>
      </c>
      <c r="X224" s="117">
        <v>0</v>
      </c>
      <c r="Y224" s="117">
        <v>1</v>
      </c>
      <c r="Z224" s="117">
        <v>0</v>
      </c>
      <c r="AA224" s="117">
        <v>0</v>
      </c>
      <c r="AB224" s="117">
        <v>0</v>
      </c>
      <c r="AC224" s="117">
        <v>0</v>
      </c>
      <c r="AD224" s="117">
        <v>0</v>
      </c>
      <c r="AE224" s="117">
        <v>0</v>
      </c>
      <c r="AF224" s="117">
        <v>0</v>
      </c>
      <c r="AG224" s="117">
        <v>1</v>
      </c>
      <c r="AH224" s="117">
        <v>0</v>
      </c>
      <c r="AI224" s="117">
        <v>0</v>
      </c>
      <c r="AJ224" s="117">
        <v>0</v>
      </c>
      <c r="AK224" s="117">
        <v>0</v>
      </c>
      <c r="AL224" s="117">
        <v>0</v>
      </c>
      <c r="AM224" s="117">
        <v>0</v>
      </c>
      <c r="AN224" s="117">
        <v>0</v>
      </c>
      <c r="AO224" s="117">
        <v>0</v>
      </c>
      <c r="AP224" s="117">
        <v>0</v>
      </c>
      <c r="AQ224" s="117">
        <v>1</v>
      </c>
      <c r="AR224" s="117">
        <v>0</v>
      </c>
      <c r="AS224" s="117">
        <v>233520.23983716161</v>
      </c>
    </row>
    <row r="225" spans="1:45" x14ac:dyDescent="0.45">
      <c r="A225" s="117" t="s">
        <v>564</v>
      </c>
      <c r="B225" s="118">
        <v>43232</v>
      </c>
      <c r="C225" s="117">
        <v>2018</v>
      </c>
      <c r="D225" s="117">
        <v>5</v>
      </c>
      <c r="E225" s="117">
        <v>7</v>
      </c>
      <c r="F225" s="117" t="s">
        <v>340</v>
      </c>
      <c r="G225" s="117" t="s">
        <v>336</v>
      </c>
      <c r="H225" s="117">
        <v>0</v>
      </c>
      <c r="I225" s="117">
        <v>66.916659999999993</v>
      </c>
      <c r="J225" s="117">
        <v>294025.7815038283</v>
      </c>
      <c r="K225" s="117">
        <v>209137.44817049499</v>
      </c>
      <c r="L225" s="117">
        <v>84888.333333333328</v>
      </c>
      <c r="M225" s="117">
        <v>0</v>
      </c>
      <c r="N225" s="117">
        <v>0</v>
      </c>
      <c r="O225" s="117">
        <v>0</v>
      </c>
      <c r="P225" s="117">
        <v>0</v>
      </c>
      <c r="Q225" s="117">
        <v>0</v>
      </c>
      <c r="R225" s="117">
        <v>0</v>
      </c>
      <c r="S225" s="117">
        <v>0</v>
      </c>
      <c r="T225" s="117">
        <v>1</v>
      </c>
      <c r="U225" s="117">
        <v>0</v>
      </c>
      <c r="V225" s="117">
        <v>0</v>
      </c>
      <c r="W225" s="117">
        <v>0</v>
      </c>
      <c r="X225" s="117">
        <v>0</v>
      </c>
      <c r="Y225" s="117">
        <v>1</v>
      </c>
      <c r="Z225" s="117">
        <v>0</v>
      </c>
      <c r="AA225" s="117">
        <v>0</v>
      </c>
      <c r="AB225" s="117">
        <v>0</v>
      </c>
      <c r="AC225" s="117">
        <v>0</v>
      </c>
      <c r="AD225" s="117">
        <v>0</v>
      </c>
      <c r="AE225" s="117">
        <v>0</v>
      </c>
      <c r="AF225" s="117">
        <v>0</v>
      </c>
      <c r="AG225" s="117">
        <v>1</v>
      </c>
      <c r="AH225" s="117">
        <v>0</v>
      </c>
      <c r="AI225" s="117">
        <v>0</v>
      </c>
      <c r="AJ225" s="117">
        <v>0</v>
      </c>
      <c r="AK225" s="117">
        <v>0</v>
      </c>
      <c r="AL225" s="117">
        <v>0</v>
      </c>
      <c r="AM225" s="117">
        <v>0</v>
      </c>
      <c r="AN225" s="117">
        <v>0</v>
      </c>
      <c r="AO225" s="117">
        <v>0</v>
      </c>
      <c r="AP225" s="117">
        <v>0</v>
      </c>
      <c r="AQ225" s="117">
        <v>1</v>
      </c>
      <c r="AR225" s="117">
        <v>0</v>
      </c>
      <c r="AS225" s="117">
        <v>209137.44817049499</v>
      </c>
    </row>
    <row r="226" spans="1:45" x14ac:dyDescent="0.45">
      <c r="A226" s="117" t="s">
        <v>565</v>
      </c>
      <c r="B226" s="118">
        <v>43233</v>
      </c>
      <c r="C226" s="117">
        <v>2018</v>
      </c>
      <c r="D226" s="117">
        <v>5</v>
      </c>
      <c r="E226" s="117">
        <v>1</v>
      </c>
      <c r="F226" s="117" t="s">
        <v>340</v>
      </c>
      <c r="G226" s="117" t="s">
        <v>336</v>
      </c>
      <c r="H226" s="117">
        <v>0</v>
      </c>
      <c r="I226" s="117">
        <v>71.125</v>
      </c>
      <c r="J226" s="117">
        <v>293137.94817049504</v>
      </c>
      <c r="K226" s="117">
        <v>203492.53150382836</v>
      </c>
      <c r="L226" s="117">
        <v>89645.416666666672</v>
      </c>
      <c r="M226" s="117">
        <v>0</v>
      </c>
      <c r="N226" s="117">
        <v>1</v>
      </c>
      <c r="O226" s="117">
        <v>0</v>
      </c>
      <c r="P226" s="117">
        <v>0</v>
      </c>
      <c r="Q226" s="117">
        <v>0</v>
      </c>
      <c r="R226" s="117">
        <v>0</v>
      </c>
      <c r="S226" s="117">
        <v>0</v>
      </c>
      <c r="T226" s="117">
        <v>0</v>
      </c>
      <c r="U226" s="117">
        <v>0</v>
      </c>
      <c r="V226" s="117">
        <v>0</v>
      </c>
      <c r="W226" s="117">
        <v>0</v>
      </c>
      <c r="X226" s="117">
        <v>0</v>
      </c>
      <c r="Y226" s="117">
        <v>1</v>
      </c>
      <c r="Z226" s="117">
        <v>0</v>
      </c>
      <c r="AA226" s="117">
        <v>0</v>
      </c>
      <c r="AB226" s="117">
        <v>0</v>
      </c>
      <c r="AC226" s="117">
        <v>0</v>
      </c>
      <c r="AD226" s="117">
        <v>0</v>
      </c>
      <c r="AE226" s="117">
        <v>0</v>
      </c>
      <c r="AF226" s="117">
        <v>0</v>
      </c>
      <c r="AG226" s="117">
        <v>1</v>
      </c>
      <c r="AH226" s="117">
        <v>0</v>
      </c>
      <c r="AI226" s="117">
        <v>0</v>
      </c>
      <c r="AJ226" s="117">
        <v>0</v>
      </c>
      <c r="AK226" s="117">
        <v>0</v>
      </c>
      <c r="AL226" s="117">
        <v>0</v>
      </c>
      <c r="AM226" s="117">
        <v>0</v>
      </c>
      <c r="AN226" s="117">
        <v>0</v>
      </c>
      <c r="AO226" s="117">
        <v>0</v>
      </c>
      <c r="AP226" s="117">
        <v>0</v>
      </c>
      <c r="AQ226" s="117">
        <v>1</v>
      </c>
      <c r="AR226" s="117">
        <v>0</v>
      </c>
      <c r="AS226" s="117">
        <v>203492.53150382836</v>
      </c>
    </row>
    <row r="227" spans="1:45" x14ac:dyDescent="0.45">
      <c r="A227" s="117" t="s">
        <v>566</v>
      </c>
      <c r="B227" s="118">
        <v>43234</v>
      </c>
      <c r="C227" s="117">
        <v>2018</v>
      </c>
      <c r="D227" s="117">
        <v>5</v>
      </c>
      <c r="E227" s="117">
        <v>2</v>
      </c>
      <c r="F227" s="117" t="s">
        <v>342</v>
      </c>
      <c r="G227" s="117" t="s">
        <v>336</v>
      </c>
      <c r="H227" s="117">
        <v>0</v>
      </c>
      <c r="I227" s="117">
        <v>57.909089999999999</v>
      </c>
      <c r="J227" s="117">
        <v>342020.98983716167</v>
      </c>
      <c r="K227" s="117">
        <v>247427.23983716167</v>
      </c>
      <c r="L227" s="117">
        <v>94593.75</v>
      </c>
      <c r="M227" s="117">
        <v>0</v>
      </c>
      <c r="N227" s="117">
        <v>0</v>
      </c>
      <c r="O227" s="117">
        <v>1</v>
      </c>
      <c r="P227" s="117">
        <v>0</v>
      </c>
      <c r="Q227" s="117">
        <v>0</v>
      </c>
      <c r="R227" s="117">
        <v>0</v>
      </c>
      <c r="S227" s="117">
        <v>0</v>
      </c>
      <c r="T227" s="117">
        <v>0</v>
      </c>
      <c r="U227" s="117">
        <v>0</v>
      </c>
      <c r="V227" s="117">
        <v>0</v>
      </c>
      <c r="W227" s="117">
        <v>0</v>
      </c>
      <c r="X227" s="117">
        <v>0</v>
      </c>
      <c r="Y227" s="117">
        <v>1</v>
      </c>
      <c r="Z227" s="117">
        <v>0</v>
      </c>
      <c r="AA227" s="117">
        <v>0</v>
      </c>
      <c r="AB227" s="117">
        <v>0</v>
      </c>
      <c r="AC227" s="117">
        <v>0</v>
      </c>
      <c r="AD227" s="117">
        <v>0</v>
      </c>
      <c r="AE227" s="117">
        <v>0</v>
      </c>
      <c r="AF227" s="117">
        <v>0</v>
      </c>
      <c r="AG227" s="117">
        <v>1</v>
      </c>
      <c r="AH227" s="117">
        <v>0</v>
      </c>
      <c r="AI227" s="117">
        <v>0</v>
      </c>
      <c r="AJ227" s="117">
        <v>0</v>
      </c>
      <c r="AK227" s="117">
        <v>0</v>
      </c>
      <c r="AL227" s="117">
        <v>0</v>
      </c>
      <c r="AM227" s="117">
        <v>0</v>
      </c>
      <c r="AN227" s="117">
        <v>0</v>
      </c>
      <c r="AO227" s="117">
        <v>0</v>
      </c>
      <c r="AP227" s="117">
        <v>0</v>
      </c>
      <c r="AQ227" s="117">
        <v>1</v>
      </c>
      <c r="AR227" s="117">
        <v>0</v>
      </c>
      <c r="AS227" s="117">
        <v>247427.23983716167</v>
      </c>
    </row>
    <row r="228" spans="1:45" x14ac:dyDescent="0.45">
      <c r="A228" s="117" t="s">
        <v>567</v>
      </c>
      <c r="B228" s="118">
        <v>43235</v>
      </c>
      <c r="C228" s="117">
        <v>2018</v>
      </c>
      <c r="D228" s="117">
        <v>5</v>
      </c>
      <c r="E228" s="117">
        <v>3</v>
      </c>
      <c r="F228" s="117" t="s">
        <v>342</v>
      </c>
      <c r="G228" s="117" t="s">
        <v>336</v>
      </c>
      <c r="H228" s="117">
        <v>0</v>
      </c>
      <c r="J228" s="117">
        <v>373669.48983716167</v>
      </c>
      <c r="K228" s="117">
        <v>274246.15650382836</v>
      </c>
      <c r="L228" s="117">
        <v>99423.333333333328</v>
      </c>
      <c r="M228" s="117">
        <v>1</v>
      </c>
      <c r="N228" s="117">
        <v>0</v>
      </c>
      <c r="O228" s="117">
        <v>0</v>
      </c>
      <c r="P228" s="117">
        <v>1</v>
      </c>
      <c r="Q228" s="117">
        <v>0</v>
      </c>
      <c r="R228" s="117">
        <v>0</v>
      </c>
      <c r="S228" s="117">
        <v>0</v>
      </c>
      <c r="T228" s="117">
        <v>0</v>
      </c>
      <c r="U228" s="117">
        <v>0</v>
      </c>
      <c r="V228" s="117">
        <v>0</v>
      </c>
      <c r="W228" s="117">
        <v>0</v>
      </c>
      <c r="X228" s="117">
        <v>0</v>
      </c>
      <c r="Y228" s="117">
        <v>1</v>
      </c>
      <c r="Z228" s="117">
        <v>0</v>
      </c>
      <c r="AA228" s="117">
        <v>0</v>
      </c>
      <c r="AB228" s="117">
        <v>0</v>
      </c>
      <c r="AC228" s="117">
        <v>0</v>
      </c>
      <c r="AD228" s="117">
        <v>0</v>
      </c>
      <c r="AE228" s="117">
        <v>0</v>
      </c>
      <c r="AF228" s="117">
        <v>0</v>
      </c>
      <c r="AG228" s="117">
        <v>1</v>
      </c>
      <c r="AH228" s="117">
        <v>0</v>
      </c>
      <c r="AI228" s="117">
        <v>0</v>
      </c>
      <c r="AJ228" s="117">
        <v>0</v>
      </c>
      <c r="AK228" s="117">
        <v>0</v>
      </c>
      <c r="AL228" s="117">
        <v>0</v>
      </c>
      <c r="AM228" s="117">
        <v>0</v>
      </c>
      <c r="AN228" s="117">
        <v>0</v>
      </c>
      <c r="AO228" s="117">
        <v>0</v>
      </c>
      <c r="AP228" s="117">
        <v>0</v>
      </c>
      <c r="AQ228" s="117">
        <v>1</v>
      </c>
      <c r="AR228" s="117">
        <v>0</v>
      </c>
      <c r="AS228" s="117">
        <v>274246.15650382836</v>
      </c>
    </row>
    <row r="229" spans="1:45" x14ac:dyDescent="0.45">
      <c r="A229" s="117" t="s">
        <v>568</v>
      </c>
      <c r="B229" s="118">
        <v>43236</v>
      </c>
      <c r="C229" s="117">
        <v>2018</v>
      </c>
      <c r="D229" s="117">
        <v>5</v>
      </c>
      <c r="E229" s="117">
        <v>4</v>
      </c>
      <c r="F229" s="117" t="s">
        <v>342</v>
      </c>
      <c r="G229" s="117" t="s">
        <v>336</v>
      </c>
      <c r="H229" s="117">
        <v>0</v>
      </c>
      <c r="J229" s="117">
        <v>380002.57317049504</v>
      </c>
      <c r="K229" s="117">
        <v>275716.32317049504</v>
      </c>
      <c r="L229" s="117">
        <v>104286.25</v>
      </c>
      <c r="M229" s="117">
        <v>1</v>
      </c>
      <c r="N229" s="117">
        <v>0</v>
      </c>
      <c r="O229" s="117">
        <v>0</v>
      </c>
      <c r="P229" s="117">
        <v>0</v>
      </c>
      <c r="Q229" s="117">
        <v>1</v>
      </c>
      <c r="R229" s="117">
        <v>0</v>
      </c>
      <c r="S229" s="117">
        <v>0</v>
      </c>
      <c r="T229" s="117">
        <v>0</v>
      </c>
      <c r="U229" s="117">
        <v>0</v>
      </c>
      <c r="V229" s="117">
        <v>0</v>
      </c>
      <c r="W229" s="117">
        <v>0</v>
      </c>
      <c r="X229" s="117">
        <v>0</v>
      </c>
      <c r="Y229" s="117">
        <v>1</v>
      </c>
      <c r="Z229" s="117">
        <v>0</v>
      </c>
      <c r="AA229" s="117">
        <v>0</v>
      </c>
      <c r="AB229" s="117">
        <v>0</v>
      </c>
      <c r="AC229" s="117">
        <v>0</v>
      </c>
      <c r="AD229" s="117">
        <v>0</v>
      </c>
      <c r="AE229" s="117">
        <v>0</v>
      </c>
      <c r="AF229" s="117">
        <v>0</v>
      </c>
      <c r="AG229" s="117">
        <v>1</v>
      </c>
      <c r="AH229" s="117">
        <v>0</v>
      </c>
      <c r="AI229" s="117">
        <v>0</v>
      </c>
      <c r="AJ229" s="117">
        <v>0</v>
      </c>
      <c r="AK229" s="117">
        <v>0</v>
      </c>
      <c r="AL229" s="117">
        <v>0</v>
      </c>
      <c r="AM229" s="117">
        <v>0</v>
      </c>
      <c r="AN229" s="117">
        <v>0</v>
      </c>
      <c r="AO229" s="117">
        <v>0</v>
      </c>
      <c r="AP229" s="117">
        <v>0</v>
      </c>
      <c r="AQ229" s="117">
        <v>1</v>
      </c>
      <c r="AR229" s="117">
        <v>0</v>
      </c>
      <c r="AS229" s="117">
        <v>275716.32317049504</v>
      </c>
    </row>
    <row r="230" spans="1:45" x14ac:dyDescent="0.45">
      <c r="A230" s="117" t="s">
        <v>569</v>
      </c>
      <c r="B230" s="118">
        <v>43237</v>
      </c>
      <c r="C230" s="117">
        <v>2018</v>
      </c>
      <c r="D230" s="117">
        <v>5</v>
      </c>
      <c r="E230" s="117">
        <v>5</v>
      </c>
      <c r="F230" s="117" t="s">
        <v>342</v>
      </c>
      <c r="G230" s="117" t="s">
        <v>336</v>
      </c>
      <c r="H230" s="117">
        <v>0</v>
      </c>
      <c r="I230" s="117">
        <v>67.55556</v>
      </c>
      <c r="J230" s="117">
        <v>362105.73983716167</v>
      </c>
      <c r="K230" s="117">
        <v>252814.07317049499</v>
      </c>
      <c r="L230" s="117">
        <v>109291.66666666667</v>
      </c>
      <c r="M230" s="117">
        <v>0</v>
      </c>
      <c r="N230" s="117">
        <v>0</v>
      </c>
      <c r="O230" s="117">
        <v>0</v>
      </c>
      <c r="P230" s="117">
        <v>0</v>
      </c>
      <c r="Q230" s="117">
        <v>0</v>
      </c>
      <c r="R230" s="117">
        <v>1</v>
      </c>
      <c r="S230" s="117">
        <v>0</v>
      </c>
      <c r="T230" s="117">
        <v>0</v>
      </c>
      <c r="U230" s="117">
        <v>0</v>
      </c>
      <c r="V230" s="117">
        <v>0</v>
      </c>
      <c r="W230" s="117">
        <v>0</v>
      </c>
      <c r="X230" s="117">
        <v>0</v>
      </c>
      <c r="Y230" s="117">
        <v>1</v>
      </c>
      <c r="Z230" s="117">
        <v>0</v>
      </c>
      <c r="AA230" s="117">
        <v>0</v>
      </c>
      <c r="AB230" s="117">
        <v>0</v>
      </c>
      <c r="AC230" s="117">
        <v>0</v>
      </c>
      <c r="AD230" s="117">
        <v>0</v>
      </c>
      <c r="AE230" s="117">
        <v>0</v>
      </c>
      <c r="AF230" s="117">
        <v>0</v>
      </c>
      <c r="AG230" s="117">
        <v>1</v>
      </c>
      <c r="AH230" s="117">
        <v>0</v>
      </c>
      <c r="AI230" s="117">
        <v>0</v>
      </c>
      <c r="AJ230" s="117">
        <v>0</v>
      </c>
      <c r="AK230" s="117">
        <v>0</v>
      </c>
      <c r="AL230" s="117">
        <v>0</v>
      </c>
      <c r="AM230" s="117">
        <v>0</v>
      </c>
      <c r="AN230" s="117">
        <v>0</v>
      </c>
      <c r="AO230" s="117">
        <v>0</v>
      </c>
      <c r="AP230" s="117">
        <v>0</v>
      </c>
      <c r="AQ230" s="117">
        <v>1</v>
      </c>
      <c r="AR230" s="117">
        <v>0</v>
      </c>
      <c r="AS230" s="117">
        <v>252814.07317049499</v>
      </c>
    </row>
    <row r="231" spans="1:45" x14ac:dyDescent="0.45">
      <c r="A231" s="117" t="s">
        <v>570</v>
      </c>
      <c r="B231" s="118">
        <v>43238</v>
      </c>
      <c r="C231" s="117">
        <v>2018</v>
      </c>
      <c r="D231" s="117">
        <v>5</v>
      </c>
      <c r="E231" s="117">
        <v>6</v>
      </c>
      <c r="F231" s="117" t="s">
        <v>342</v>
      </c>
      <c r="G231" s="117" t="s">
        <v>336</v>
      </c>
      <c r="H231" s="117">
        <v>0</v>
      </c>
      <c r="I231" s="117">
        <v>58.5</v>
      </c>
      <c r="J231" s="117">
        <v>306223.07317049504</v>
      </c>
      <c r="K231" s="117">
        <v>192578.48983716173</v>
      </c>
      <c r="L231" s="117">
        <v>113644.58333333333</v>
      </c>
      <c r="M231" s="117">
        <v>0</v>
      </c>
      <c r="N231" s="117">
        <v>0</v>
      </c>
      <c r="O231" s="117">
        <v>0</v>
      </c>
      <c r="P231" s="117">
        <v>0</v>
      </c>
      <c r="Q231" s="117">
        <v>0</v>
      </c>
      <c r="R231" s="117">
        <v>0</v>
      </c>
      <c r="S231" s="117">
        <v>1</v>
      </c>
      <c r="T231" s="117">
        <v>0</v>
      </c>
      <c r="U231" s="117">
        <v>0</v>
      </c>
      <c r="V231" s="117">
        <v>0</v>
      </c>
      <c r="W231" s="117">
        <v>0</v>
      </c>
      <c r="X231" s="117">
        <v>0</v>
      </c>
      <c r="Y231" s="117">
        <v>1</v>
      </c>
      <c r="Z231" s="117">
        <v>0</v>
      </c>
      <c r="AA231" s="117">
        <v>0</v>
      </c>
      <c r="AB231" s="117">
        <v>0</v>
      </c>
      <c r="AC231" s="117">
        <v>0</v>
      </c>
      <c r="AD231" s="117">
        <v>0</v>
      </c>
      <c r="AE231" s="117">
        <v>0</v>
      </c>
      <c r="AF231" s="117">
        <v>0</v>
      </c>
      <c r="AG231" s="117">
        <v>1</v>
      </c>
      <c r="AH231" s="117">
        <v>0</v>
      </c>
      <c r="AI231" s="117">
        <v>0</v>
      </c>
      <c r="AJ231" s="117">
        <v>0</v>
      </c>
      <c r="AK231" s="117">
        <v>0</v>
      </c>
      <c r="AL231" s="117">
        <v>0</v>
      </c>
      <c r="AM231" s="117">
        <v>0</v>
      </c>
      <c r="AN231" s="117">
        <v>0</v>
      </c>
      <c r="AO231" s="117">
        <v>0</v>
      </c>
      <c r="AP231" s="117">
        <v>0</v>
      </c>
      <c r="AQ231" s="117">
        <v>1</v>
      </c>
      <c r="AR231" s="117">
        <v>0</v>
      </c>
      <c r="AS231" s="117">
        <v>192578.48983716173</v>
      </c>
    </row>
    <row r="232" spans="1:45" x14ac:dyDescent="0.45">
      <c r="A232" s="117" t="s">
        <v>571</v>
      </c>
      <c r="B232" s="118">
        <v>43239</v>
      </c>
      <c r="C232" s="117">
        <v>2018</v>
      </c>
      <c r="D232" s="117">
        <v>5</v>
      </c>
      <c r="E232" s="117">
        <v>7</v>
      </c>
      <c r="F232" s="117" t="s">
        <v>340</v>
      </c>
      <c r="G232" s="117" t="s">
        <v>336</v>
      </c>
      <c r="H232" s="117">
        <v>0</v>
      </c>
      <c r="I232" s="117">
        <v>60.75</v>
      </c>
      <c r="J232" s="117">
        <v>291013.73983716167</v>
      </c>
      <c r="K232" s="117">
        <v>174219.98983716167</v>
      </c>
      <c r="L232" s="117">
        <v>116793.75</v>
      </c>
      <c r="M232" s="117">
        <v>0</v>
      </c>
      <c r="N232" s="117">
        <v>0</v>
      </c>
      <c r="O232" s="117">
        <v>0</v>
      </c>
      <c r="P232" s="117">
        <v>0</v>
      </c>
      <c r="Q232" s="117">
        <v>0</v>
      </c>
      <c r="R232" s="117">
        <v>0</v>
      </c>
      <c r="S232" s="117">
        <v>0</v>
      </c>
      <c r="T232" s="117">
        <v>1</v>
      </c>
      <c r="U232" s="117">
        <v>0</v>
      </c>
      <c r="V232" s="117">
        <v>0</v>
      </c>
      <c r="W232" s="117">
        <v>0</v>
      </c>
      <c r="X232" s="117">
        <v>0</v>
      </c>
      <c r="Y232" s="117">
        <v>1</v>
      </c>
      <c r="Z232" s="117">
        <v>0</v>
      </c>
      <c r="AA232" s="117">
        <v>0</v>
      </c>
      <c r="AB232" s="117">
        <v>0</v>
      </c>
      <c r="AC232" s="117">
        <v>0</v>
      </c>
      <c r="AD232" s="117">
        <v>0</v>
      </c>
      <c r="AE232" s="117">
        <v>0</v>
      </c>
      <c r="AF232" s="117">
        <v>0</v>
      </c>
      <c r="AG232" s="117">
        <v>1</v>
      </c>
      <c r="AH232" s="117">
        <v>0</v>
      </c>
      <c r="AI232" s="117">
        <v>0</v>
      </c>
      <c r="AJ232" s="117">
        <v>0</v>
      </c>
      <c r="AK232" s="117">
        <v>0</v>
      </c>
      <c r="AL232" s="117">
        <v>0</v>
      </c>
      <c r="AM232" s="117">
        <v>0</v>
      </c>
      <c r="AN232" s="117">
        <v>0</v>
      </c>
      <c r="AO232" s="117">
        <v>0</v>
      </c>
      <c r="AP232" s="117">
        <v>0</v>
      </c>
      <c r="AQ232" s="117">
        <v>1</v>
      </c>
      <c r="AR232" s="117">
        <v>0</v>
      </c>
      <c r="AS232" s="117">
        <v>174219.98983716167</v>
      </c>
    </row>
    <row r="233" spans="1:45" x14ac:dyDescent="0.45">
      <c r="A233" s="117" t="s">
        <v>572</v>
      </c>
      <c r="B233" s="118">
        <v>43240</v>
      </c>
      <c r="C233" s="117">
        <v>2018</v>
      </c>
      <c r="D233" s="117">
        <v>5</v>
      </c>
      <c r="E233" s="117">
        <v>1</v>
      </c>
      <c r="F233" s="117" t="s">
        <v>340</v>
      </c>
      <c r="G233" s="117" t="s">
        <v>336</v>
      </c>
      <c r="H233" s="117">
        <v>0</v>
      </c>
      <c r="I233" s="117">
        <v>63.125</v>
      </c>
      <c r="J233" s="117">
        <v>279489.0315038283</v>
      </c>
      <c r="K233" s="117">
        <v>159927.7815038283</v>
      </c>
      <c r="L233" s="117">
        <v>119561.25</v>
      </c>
      <c r="M233" s="117">
        <v>0</v>
      </c>
      <c r="N233" s="117">
        <v>1</v>
      </c>
      <c r="O233" s="117">
        <v>0</v>
      </c>
      <c r="P233" s="117">
        <v>0</v>
      </c>
      <c r="Q233" s="117">
        <v>0</v>
      </c>
      <c r="R233" s="117">
        <v>0</v>
      </c>
      <c r="S233" s="117">
        <v>0</v>
      </c>
      <c r="T233" s="117">
        <v>0</v>
      </c>
      <c r="U233" s="117">
        <v>0</v>
      </c>
      <c r="V233" s="117">
        <v>0</v>
      </c>
      <c r="W233" s="117">
        <v>0</v>
      </c>
      <c r="X233" s="117">
        <v>0</v>
      </c>
      <c r="Y233" s="117">
        <v>1</v>
      </c>
      <c r="Z233" s="117">
        <v>0</v>
      </c>
      <c r="AA233" s="117">
        <v>0</v>
      </c>
      <c r="AB233" s="117">
        <v>0</v>
      </c>
      <c r="AC233" s="117">
        <v>0</v>
      </c>
      <c r="AD233" s="117">
        <v>0</v>
      </c>
      <c r="AE233" s="117">
        <v>0</v>
      </c>
      <c r="AF233" s="117">
        <v>0</v>
      </c>
      <c r="AG233" s="117">
        <v>1</v>
      </c>
      <c r="AH233" s="117">
        <v>0</v>
      </c>
      <c r="AI233" s="117">
        <v>0</v>
      </c>
      <c r="AJ233" s="117">
        <v>0</v>
      </c>
      <c r="AK233" s="117">
        <v>0</v>
      </c>
      <c r="AL233" s="117">
        <v>0</v>
      </c>
      <c r="AM233" s="117">
        <v>0</v>
      </c>
      <c r="AN233" s="117">
        <v>0</v>
      </c>
      <c r="AO233" s="117">
        <v>0</v>
      </c>
      <c r="AP233" s="117">
        <v>0</v>
      </c>
      <c r="AQ233" s="117">
        <v>1</v>
      </c>
      <c r="AR233" s="117">
        <v>0</v>
      </c>
      <c r="AS233" s="117">
        <v>159927.7815038283</v>
      </c>
    </row>
    <row r="234" spans="1:45" x14ac:dyDescent="0.45">
      <c r="A234" s="117" t="s">
        <v>573</v>
      </c>
      <c r="B234" s="118">
        <v>43241</v>
      </c>
      <c r="C234" s="117">
        <v>2018</v>
      </c>
      <c r="D234" s="117">
        <v>5</v>
      </c>
      <c r="E234" s="117">
        <v>2</v>
      </c>
      <c r="F234" s="117" t="s">
        <v>342</v>
      </c>
      <c r="G234" s="117" t="s">
        <v>336</v>
      </c>
      <c r="H234" s="117">
        <v>0</v>
      </c>
      <c r="I234" s="117">
        <v>67.833340000000007</v>
      </c>
      <c r="J234" s="117">
        <v>327843.1565038283</v>
      </c>
      <c r="K234" s="117">
        <v>205848.57317049499</v>
      </c>
      <c r="L234" s="117">
        <v>121994.58333333333</v>
      </c>
      <c r="M234" s="117">
        <v>0</v>
      </c>
      <c r="N234" s="117">
        <v>0</v>
      </c>
      <c r="O234" s="117">
        <v>1</v>
      </c>
      <c r="P234" s="117">
        <v>0</v>
      </c>
      <c r="Q234" s="117">
        <v>0</v>
      </c>
      <c r="R234" s="117">
        <v>0</v>
      </c>
      <c r="S234" s="117">
        <v>0</v>
      </c>
      <c r="T234" s="117">
        <v>0</v>
      </c>
      <c r="U234" s="117">
        <v>0</v>
      </c>
      <c r="V234" s="117">
        <v>0</v>
      </c>
      <c r="W234" s="117">
        <v>0</v>
      </c>
      <c r="X234" s="117">
        <v>0</v>
      </c>
      <c r="Y234" s="117">
        <v>1</v>
      </c>
      <c r="Z234" s="117">
        <v>0</v>
      </c>
      <c r="AA234" s="117">
        <v>0</v>
      </c>
      <c r="AB234" s="117">
        <v>0</v>
      </c>
      <c r="AC234" s="117">
        <v>0</v>
      </c>
      <c r="AD234" s="117">
        <v>0</v>
      </c>
      <c r="AE234" s="117">
        <v>0</v>
      </c>
      <c r="AF234" s="117">
        <v>0</v>
      </c>
      <c r="AG234" s="117">
        <v>1</v>
      </c>
      <c r="AH234" s="117">
        <v>0</v>
      </c>
      <c r="AI234" s="117">
        <v>0</v>
      </c>
      <c r="AJ234" s="117">
        <v>0</v>
      </c>
      <c r="AK234" s="117">
        <v>0</v>
      </c>
      <c r="AL234" s="117">
        <v>0</v>
      </c>
      <c r="AM234" s="117">
        <v>0</v>
      </c>
      <c r="AN234" s="117">
        <v>0</v>
      </c>
      <c r="AO234" s="117">
        <v>0</v>
      </c>
      <c r="AP234" s="117">
        <v>0</v>
      </c>
      <c r="AQ234" s="117">
        <v>1</v>
      </c>
      <c r="AR234" s="117">
        <v>0</v>
      </c>
      <c r="AS234" s="117">
        <v>205848.57317049499</v>
      </c>
    </row>
    <row r="235" spans="1:45" x14ac:dyDescent="0.45">
      <c r="A235" s="117" t="s">
        <v>574</v>
      </c>
      <c r="B235" s="118">
        <v>43242</v>
      </c>
      <c r="C235" s="117">
        <v>2018</v>
      </c>
      <c r="D235" s="117">
        <v>5</v>
      </c>
      <c r="E235" s="117">
        <v>3</v>
      </c>
      <c r="F235" s="117" t="s">
        <v>342</v>
      </c>
      <c r="G235" s="117" t="s">
        <v>336</v>
      </c>
      <c r="H235" s="117">
        <v>0</v>
      </c>
      <c r="I235" s="117">
        <v>70.130430000000004</v>
      </c>
      <c r="J235" s="117">
        <v>361656.9065038283</v>
      </c>
      <c r="K235" s="117">
        <v>237315.6565038283</v>
      </c>
      <c r="L235" s="117">
        <v>124341.25</v>
      </c>
      <c r="M235" s="117">
        <v>0</v>
      </c>
      <c r="N235" s="117">
        <v>0</v>
      </c>
      <c r="O235" s="117">
        <v>0</v>
      </c>
      <c r="P235" s="117">
        <v>1</v>
      </c>
      <c r="Q235" s="117">
        <v>0</v>
      </c>
      <c r="R235" s="117">
        <v>0</v>
      </c>
      <c r="S235" s="117">
        <v>0</v>
      </c>
      <c r="T235" s="117">
        <v>0</v>
      </c>
      <c r="U235" s="117">
        <v>0</v>
      </c>
      <c r="V235" s="117">
        <v>0</v>
      </c>
      <c r="W235" s="117">
        <v>0</v>
      </c>
      <c r="X235" s="117">
        <v>0</v>
      </c>
      <c r="Y235" s="117">
        <v>1</v>
      </c>
      <c r="Z235" s="117">
        <v>0</v>
      </c>
      <c r="AA235" s="117">
        <v>0</v>
      </c>
      <c r="AB235" s="117">
        <v>0</v>
      </c>
      <c r="AC235" s="117">
        <v>0</v>
      </c>
      <c r="AD235" s="117">
        <v>0</v>
      </c>
      <c r="AE235" s="117">
        <v>0</v>
      </c>
      <c r="AF235" s="117">
        <v>0</v>
      </c>
      <c r="AG235" s="117">
        <v>1</v>
      </c>
      <c r="AH235" s="117">
        <v>0</v>
      </c>
      <c r="AI235" s="117">
        <v>0</v>
      </c>
      <c r="AJ235" s="117">
        <v>0</v>
      </c>
      <c r="AK235" s="117">
        <v>0</v>
      </c>
      <c r="AL235" s="117">
        <v>0</v>
      </c>
      <c r="AM235" s="117">
        <v>0</v>
      </c>
      <c r="AN235" s="117">
        <v>0</v>
      </c>
      <c r="AO235" s="117">
        <v>0</v>
      </c>
      <c r="AP235" s="117">
        <v>0</v>
      </c>
      <c r="AQ235" s="117">
        <v>1</v>
      </c>
      <c r="AR235" s="117">
        <v>0</v>
      </c>
      <c r="AS235" s="117">
        <v>237315.6565038283</v>
      </c>
    </row>
    <row r="236" spans="1:45" x14ac:dyDescent="0.45">
      <c r="A236" s="117" t="s">
        <v>575</v>
      </c>
      <c r="B236" s="118">
        <v>43243</v>
      </c>
      <c r="C236" s="117">
        <v>2018</v>
      </c>
      <c r="D236" s="117">
        <v>5</v>
      </c>
      <c r="E236" s="117">
        <v>4</v>
      </c>
      <c r="F236" s="117" t="s">
        <v>342</v>
      </c>
      <c r="G236" s="117" t="s">
        <v>336</v>
      </c>
      <c r="H236" s="117">
        <v>0</v>
      </c>
      <c r="I236" s="117">
        <v>71.75</v>
      </c>
      <c r="J236" s="117">
        <v>374291.61483716167</v>
      </c>
      <c r="K236" s="117">
        <v>247628.69817049499</v>
      </c>
      <c r="L236" s="117">
        <v>126662.91666666667</v>
      </c>
      <c r="M236" s="117">
        <v>0</v>
      </c>
      <c r="N236" s="117">
        <v>0</v>
      </c>
      <c r="O236" s="117">
        <v>0</v>
      </c>
      <c r="P236" s="117">
        <v>0</v>
      </c>
      <c r="Q236" s="117">
        <v>1</v>
      </c>
      <c r="R236" s="117">
        <v>0</v>
      </c>
      <c r="S236" s="117">
        <v>0</v>
      </c>
      <c r="T236" s="117">
        <v>0</v>
      </c>
      <c r="U236" s="117">
        <v>0</v>
      </c>
      <c r="V236" s="117">
        <v>0</v>
      </c>
      <c r="W236" s="117">
        <v>0</v>
      </c>
      <c r="X236" s="117">
        <v>0</v>
      </c>
      <c r="Y236" s="117">
        <v>1</v>
      </c>
      <c r="Z236" s="117">
        <v>0</v>
      </c>
      <c r="AA236" s="117">
        <v>0</v>
      </c>
      <c r="AB236" s="117">
        <v>0</v>
      </c>
      <c r="AC236" s="117">
        <v>0</v>
      </c>
      <c r="AD236" s="117">
        <v>0</v>
      </c>
      <c r="AE236" s="117">
        <v>0</v>
      </c>
      <c r="AF236" s="117">
        <v>0</v>
      </c>
      <c r="AG236" s="117">
        <v>1</v>
      </c>
      <c r="AH236" s="117">
        <v>0</v>
      </c>
      <c r="AI236" s="117">
        <v>0</v>
      </c>
      <c r="AJ236" s="117">
        <v>0</v>
      </c>
      <c r="AK236" s="117">
        <v>0</v>
      </c>
      <c r="AL236" s="117">
        <v>0</v>
      </c>
      <c r="AM236" s="117">
        <v>0</v>
      </c>
      <c r="AN236" s="117">
        <v>0</v>
      </c>
      <c r="AO236" s="117">
        <v>0</v>
      </c>
      <c r="AP236" s="117">
        <v>0</v>
      </c>
      <c r="AQ236" s="117">
        <v>1</v>
      </c>
      <c r="AR236" s="117">
        <v>0</v>
      </c>
      <c r="AS236" s="117">
        <v>247628.69817049499</v>
      </c>
    </row>
    <row r="237" spans="1:45" x14ac:dyDescent="0.45">
      <c r="A237" s="117" t="s">
        <v>576</v>
      </c>
      <c r="B237" s="118">
        <v>43244</v>
      </c>
      <c r="C237" s="117">
        <v>2018</v>
      </c>
      <c r="D237" s="117">
        <v>5</v>
      </c>
      <c r="E237" s="117">
        <v>5</v>
      </c>
      <c r="F237" s="117" t="s">
        <v>342</v>
      </c>
      <c r="G237" s="117" t="s">
        <v>336</v>
      </c>
      <c r="H237" s="117">
        <v>0</v>
      </c>
      <c r="I237" s="117">
        <v>70.916659999999993</v>
      </c>
      <c r="J237" s="117">
        <v>369323.86483716167</v>
      </c>
      <c r="K237" s="117">
        <v>240256.36483716167</v>
      </c>
      <c r="L237" s="117">
        <v>129067.5</v>
      </c>
      <c r="M237" s="117">
        <v>0</v>
      </c>
      <c r="N237" s="117">
        <v>0</v>
      </c>
      <c r="O237" s="117">
        <v>0</v>
      </c>
      <c r="P237" s="117">
        <v>0</v>
      </c>
      <c r="Q237" s="117">
        <v>0</v>
      </c>
      <c r="R237" s="117">
        <v>1</v>
      </c>
      <c r="S237" s="117">
        <v>0</v>
      </c>
      <c r="T237" s="117">
        <v>0</v>
      </c>
      <c r="U237" s="117">
        <v>0</v>
      </c>
      <c r="V237" s="117">
        <v>0</v>
      </c>
      <c r="W237" s="117">
        <v>0</v>
      </c>
      <c r="X237" s="117">
        <v>0</v>
      </c>
      <c r="Y237" s="117">
        <v>1</v>
      </c>
      <c r="Z237" s="117">
        <v>0</v>
      </c>
      <c r="AA237" s="117">
        <v>0</v>
      </c>
      <c r="AB237" s="117">
        <v>0</v>
      </c>
      <c r="AC237" s="117">
        <v>0</v>
      </c>
      <c r="AD237" s="117">
        <v>0</v>
      </c>
      <c r="AE237" s="117">
        <v>0</v>
      </c>
      <c r="AF237" s="117">
        <v>0</v>
      </c>
      <c r="AG237" s="117">
        <v>1</v>
      </c>
      <c r="AH237" s="117">
        <v>0</v>
      </c>
      <c r="AI237" s="117">
        <v>0</v>
      </c>
      <c r="AJ237" s="117">
        <v>0</v>
      </c>
      <c r="AK237" s="117">
        <v>0</v>
      </c>
      <c r="AL237" s="117">
        <v>0</v>
      </c>
      <c r="AM237" s="117">
        <v>0</v>
      </c>
      <c r="AN237" s="117">
        <v>0</v>
      </c>
      <c r="AO237" s="117">
        <v>0</v>
      </c>
      <c r="AP237" s="117">
        <v>0</v>
      </c>
      <c r="AQ237" s="117">
        <v>1</v>
      </c>
      <c r="AR237" s="117">
        <v>0</v>
      </c>
      <c r="AS237" s="117">
        <v>240256.36483716167</v>
      </c>
    </row>
    <row r="238" spans="1:45" x14ac:dyDescent="0.45">
      <c r="A238" s="117" t="s">
        <v>577</v>
      </c>
      <c r="B238" s="118">
        <v>43245</v>
      </c>
      <c r="C238" s="117">
        <v>2018</v>
      </c>
      <c r="D238" s="117">
        <v>5</v>
      </c>
      <c r="E238" s="117">
        <v>6</v>
      </c>
      <c r="F238" s="117" t="s">
        <v>342</v>
      </c>
      <c r="G238" s="117" t="s">
        <v>336</v>
      </c>
      <c r="H238" s="117">
        <v>0</v>
      </c>
      <c r="I238" s="117">
        <v>67.75</v>
      </c>
      <c r="J238" s="117">
        <v>361570.94817049504</v>
      </c>
      <c r="K238" s="117">
        <v>230123.44817049504</v>
      </c>
      <c r="L238" s="117">
        <v>131447.5</v>
      </c>
      <c r="M238" s="117">
        <v>0</v>
      </c>
      <c r="N238" s="117">
        <v>0</v>
      </c>
      <c r="O238" s="117">
        <v>0</v>
      </c>
      <c r="P238" s="117">
        <v>0</v>
      </c>
      <c r="Q238" s="117">
        <v>0</v>
      </c>
      <c r="R238" s="117">
        <v>0</v>
      </c>
      <c r="S238" s="117">
        <v>1</v>
      </c>
      <c r="T238" s="117">
        <v>0</v>
      </c>
      <c r="U238" s="117">
        <v>0</v>
      </c>
      <c r="V238" s="117">
        <v>0</v>
      </c>
      <c r="W238" s="117">
        <v>0</v>
      </c>
      <c r="X238" s="117">
        <v>0</v>
      </c>
      <c r="Y238" s="117">
        <v>1</v>
      </c>
      <c r="Z238" s="117">
        <v>0</v>
      </c>
      <c r="AA238" s="117">
        <v>0</v>
      </c>
      <c r="AB238" s="117">
        <v>0</v>
      </c>
      <c r="AC238" s="117">
        <v>0</v>
      </c>
      <c r="AD238" s="117">
        <v>0</v>
      </c>
      <c r="AE238" s="117">
        <v>0</v>
      </c>
      <c r="AF238" s="117">
        <v>0</v>
      </c>
      <c r="AG238" s="117">
        <v>1</v>
      </c>
      <c r="AH238" s="117">
        <v>0</v>
      </c>
      <c r="AI238" s="117">
        <v>0</v>
      </c>
      <c r="AJ238" s="117">
        <v>0</v>
      </c>
      <c r="AK238" s="117">
        <v>0</v>
      </c>
      <c r="AL238" s="117">
        <v>0</v>
      </c>
      <c r="AM238" s="117">
        <v>0</v>
      </c>
      <c r="AN238" s="117">
        <v>0</v>
      </c>
      <c r="AO238" s="117">
        <v>0</v>
      </c>
      <c r="AP238" s="117">
        <v>0</v>
      </c>
      <c r="AQ238" s="117">
        <v>1</v>
      </c>
      <c r="AR238" s="117">
        <v>0</v>
      </c>
      <c r="AS238" s="117">
        <v>230123.44817049504</v>
      </c>
    </row>
    <row r="239" spans="1:45" x14ac:dyDescent="0.45">
      <c r="A239" s="117" t="s">
        <v>578</v>
      </c>
      <c r="B239" s="118">
        <v>43246</v>
      </c>
      <c r="C239" s="117">
        <v>2018</v>
      </c>
      <c r="D239" s="117">
        <v>5</v>
      </c>
      <c r="E239" s="117">
        <v>7</v>
      </c>
      <c r="F239" s="117" t="s">
        <v>340</v>
      </c>
      <c r="G239" s="117" t="s">
        <v>336</v>
      </c>
      <c r="H239" s="117">
        <v>0</v>
      </c>
      <c r="I239" s="117">
        <v>68.916659999999993</v>
      </c>
      <c r="J239" s="117">
        <v>328861.44817049499</v>
      </c>
      <c r="K239" s="117">
        <v>195085.61483716167</v>
      </c>
      <c r="L239" s="117">
        <v>133775.83333333334</v>
      </c>
      <c r="M239" s="117">
        <v>0</v>
      </c>
      <c r="N239" s="117">
        <v>0</v>
      </c>
      <c r="O239" s="117">
        <v>0</v>
      </c>
      <c r="P239" s="117">
        <v>0</v>
      </c>
      <c r="Q239" s="117">
        <v>0</v>
      </c>
      <c r="R239" s="117">
        <v>0</v>
      </c>
      <c r="S239" s="117">
        <v>0</v>
      </c>
      <c r="T239" s="117">
        <v>1</v>
      </c>
      <c r="U239" s="117">
        <v>0</v>
      </c>
      <c r="V239" s="117">
        <v>0</v>
      </c>
      <c r="W239" s="117">
        <v>0</v>
      </c>
      <c r="X239" s="117">
        <v>0</v>
      </c>
      <c r="Y239" s="117">
        <v>1</v>
      </c>
      <c r="Z239" s="117">
        <v>0</v>
      </c>
      <c r="AA239" s="117">
        <v>0</v>
      </c>
      <c r="AB239" s="117">
        <v>0</v>
      </c>
      <c r="AC239" s="117">
        <v>0</v>
      </c>
      <c r="AD239" s="117">
        <v>0</v>
      </c>
      <c r="AE239" s="117">
        <v>0</v>
      </c>
      <c r="AF239" s="117">
        <v>0</v>
      </c>
      <c r="AG239" s="117">
        <v>1</v>
      </c>
      <c r="AH239" s="117">
        <v>0</v>
      </c>
      <c r="AI239" s="117">
        <v>0</v>
      </c>
      <c r="AJ239" s="117">
        <v>0</v>
      </c>
      <c r="AK239" s="117">
        <v>0</v>
      </c>
      <c r="AL239" s="117">
        <v>0</v>
      </c>
      <c r="AM239" s="117">
        <v>0</v>
      </c>
      <c r="AN239" s="117">
        <v>0</v>
      </c>
      <c r="AO239" s="117">
        <v>0</v>
      </c>
      <c r="AP239" s="117">
        <v>0</v>
      </c>
      <c r="AQ239" s="117">
        <v>1</v>
      </c>
      <c r="AR239" s="117">
        <v>0</v>
      </c>
      <c r="AS239" s="117">
        <v>195085.61483716167</v>
      </c>
    </row>
    <row r="240" spans="1:45" x14ac:dyDescent="0.45">
      <c r="A240" s="117" t="s">
        <v>579</v>
      </c>
      <c r="B240" s="118">
        <v>43247</v>
      </c>
      <c r="C240" s="117">
        <v>2018</v>
      </c>
      <c r="D240" s="117">
        <v>5</v>
      </c>
      <c r="E240" s="117">
        <v>1</v>
      </c>
      <c r="F240" s="117" t="s">
        <v>340</v>
      </c>
      <c r="G240" s="117" t="s">
        <v>336</v>
      </c>
      <c r="H240" s="117">
        <v>0</v>
      </c>
      <c r="I240" s="117">
        <v>69.958340000000007</v>
      </c>
      <c r="J240" s="117">
        <v>327964.65650382836</v>
      </c>
      <c r="K240" s="117">
        <v>192172.98983716167</v>
      </c>
      <c r="L240" s="117">
        <v>135791.66666666666</v>
      </c>
      <c r="M240" s="117">
        <v>0</v>
      </c>
      <c r="N240" s="117">
        <v>1</v>
      </c>
      <c r="O240" s="117">
        <v>0</v>
      </c>
      <c r="P240" s="117">
        <v>0</v>
      </c>
      <c r="Q240" s="117">
        <v>0</v>
      </c>
      <c r="R240" s="117">
        <v>0</v>
      </c>
      <c r="S240" s="117">
        <v>0</v>
      </c>
      <c r="T240" s="117">
        <v>0</v>
      </c>
      <c r="U240" s="117">
        <v>0</v>
      </c>
      <c r="V240" s="117">
        <v>0</v>
      </c>
      <c r="W240" s="117">
        <v>0</v>
      </c>
      <c r="X240" s="117">
        <v>0</v>
      </c>
      <c r="Y240" s="117">
        <v>1</v>
      </c>
      <c r="Z240" s="117">
        <v>0</v>
      </c>
      <c r="AA240" s="117">
        <v>0</v>
      </c>
      <c r="AB240" s="117">
        <v>0</v>
      </c>
      <c r="AC240" s="117">
        <v>0</v>
      </c>
      <c r="AD240" s="117">
        <v>0</v>
      </c>
      <c r="AE240" s="117">
        <v>0</v>
      </c>
      <c r="AF240" s="117">
        <v>0</v>
      </c>
      <c r="AG240" s="117">
        <v>1</v>
      </c>
      <c r="AH240" s="117">
        <v>0</v>
      </c>
      <c r="AI240" s="117">
        <v>0</v>
      </c>
      <c r="AJ240" s="117">
        <v>0</v>
      </c>
      <c r="AK240" s="117">
        <v>0</v>
      </c>
      <c r="AL240" s="117">
        <v>0</v>
      </c>
      <c r="AM240" s="117">
        <v>0</v>
      </c>
      <c r="AN240" s="117">
        <v>0</v>
      </c>
      <c r="AO240" s="117">
        <v>0</v>
      </c>
      <c r="AP240" s="117">
        <v>0</v>
      </c>
      <c r="AQ240" s="117">
        <v>1</v>
      </c>
      <c r="AR240" s="117">
        <v>0</v>
      </c>
      <c r="AS240" s="117">
        <v>192172.98983716167</v>
      </c>
    </row>
    <row r="241" spans="1:45" x14ac:dyDescent="0.45">
      <c r="A241" s="117" t="s">
        <v>580</v>
      </c>
      <c r="B241" s="118">
        <v>43248</v>
      </c>
      <c r="C241" s="117">
        <v>2018</v>
      </c>
      <c r="D241" s="117">
        <v>5</v>
      </c>
      <c r="E241" s="117">
        <v>2</v>
      </c>
      <c r="F241" s="117" t="s">
        <v>340</v>
      </c>
      <c r="G241" s="117" t="s">
        <v>315</v>
      </c>
      <c r="H241" s="117">
        <v>0</v>
      </c>
      <c r="I241" s="117">
        <v>69.916659999999993</v>
      </c>
      <c r="J241" s="117">
        <v>351421.23983716173</v>
      </c>
      <c r="K241" s="117">
        <v>213698.32317049504</v>
      </c>
      <c r="L241" s="117">
        <v>137722.91666666666</v>
      </c>
      <c r="M241" s="117">
        <v>0</v>
      </c>
      <c r="N241" s="117">
        <v>0</v>
      </c>
      <c r="O241" s="117">
        <v>1</v>
      </c>
      <c r="P241" s="117">
        <v>0</v>
      </c>
      <c r="Q241" s="117">
        <v>0</v>
      </c>
      <c r="R241" s="117">
        <v>0</v>
      </c>
      <c r="S241" s="117">
        <v>0</v>
      </c>
      <c r="T241" s="117">
        <v>0</v>
      </c>
      <c r="U241" s="117">
        <v>0</v>
      </c>
      <c r="V241" s="117">
        <v>0</v>
      </c>
      <c r="W241" s="117">
        <v>0</v>
      </c>
      <c r="X241" s="117">
        <v>0</v>
      </c>
      <c r="Y241" s="117">
        <v>1</v>
      </c>
      <c r="Z241" s="117">
        <v>0</v>
      </c>
      <c r="AA241" s="117">
        <v>0</v>
      </c>
      <c r="AB241" s="117">
        <v>0</v>
      </c>
      <c r="AC241" s="117">
        <v>0</v>
      </c>
      <c r="AD241" s="117">
        <v>0</v>
      </c>
      <c r="AE241" s="117">
        <v>0</v>
      </c>
      <c r="AF241" s="117">
        <v>0</v>
      </c>
      <c r="AG241" s="117">
        <v>1</v>
      </c>
      <c r="AH241" s="117">
        <v>0</v>
      </c>
      <c r="AI241" s="117">
        <v>0</v>
      </c>
      <c r="AJ241" s="117">
        <v>0</v>
      </c>
      <c r="AK241" s="117">
        <v>0</v>
      </c>
      <c r="AL241" s="117">
        <v>0</v>
      </c>
      <c r="AM241" s="117">
        <v>0</v>
      </c>
      <c r="AN241" s="117">
        <v>0</v>
      </c>
      <c r="AO241" s="117">
        <v>1</v>
      </c>
      <c r="AP241" s="117">
        <v>0</v>
      </c>
      <c r="AQ241" s="117">
        <v>0</v>
      </c>
      <c r="AR241" s="117">
        <v>0</v>
      </c>
      <c r="AS241" s="117">
        <v>213698.32317049504</v>
      </c>
    </row>
    <row r="242" spans="1:45" x14ac:dyDescent="0.45">
      <c r="A242" s="117" t="s">
        <v>581</v>
      </c>
      <c r="B242" s="118">
        <v>43249</v>
      </c>
      <c r="C242" s="117">
        <v>2018</v>
      </c>
      <c r="D242" s="117">
        <v>5</v>
      </c>
      <c r="E242" s="117">
        <v>3</v>
      </c>
      <c r="F242" s="117" t="s">
        <v>342</v>
      </c>
      <c r="G242" s="117" t="s">
        <v>336</v>
      </c>
      <c r="H242" s="117">
        <v>0</v>
      </c>
      <c r="I242" s="117">
        <v>63.791670000000003</v>
      </c>
      <c r="J242" s="117">
        <v>353725.48983716167</v>
      </c>
      <c r="K242" s="117">
        <v>213107.98983716167</v>
      </c>
      <c r="L242" s="117">
        <v>140617.5</v>
      </c>
      <c r="M242" s="117">
        <v>0</v>
      </c>
      <c r="N242" s="117">
        <v>0</v>
      </c>
      <c r="O242" s="117">
        <v>0</v>
      </c>
      <c r="P242" s="117">
        <v>1</v>
      </c>
      <c r="Q242" s="117">
        <v>0</v>
      </c>
      <c r="R242" s="117">
        <v>0</v>
      </c>
      <c r="S242" s="117">
        <v>0</v>
      </c>
      <c r="T242" s="117">
        <v>0</v>
      </c>
      <c r="U242" s="117">
        <v>0</v>
      </c>
      <c r="V242" s="117">
        <v>0</v>
      </c>
      <c r="W242" s="117">
        <v>0</v>
      </c>
      <c r="X242" s="117">
        <v>0</v>
      </c>
      <c r="Y242" s="117">
        <v>1</v>
      </c>
      <c r="Z242" s="117">
        <v>0</v>
      </c>
      <c r="AA242" s="117">
        <v>0</v>
      </c>
      <c r="AB242" s="117">
        <v>0</v>
      </c>
      <c r="AC242" s="117">
        <v>0</v>
      </c>
      <c r="AD242" s="117">
        <v>0</v>
      </c>
      <c r="AE242" s="117">
        <v>0</v>
      </c>
      <c r="AF242" s="117">
        <v>0</v>
      </c>
      <c r="AG242" s="117">
        <v>1</v>
      </c>
      <c r="AH242" s="117">
        <v>0</v>
      </c>
      <c r="AI242" s="117">
        <v>0</v>
      </c>
      <c r="AJ242" s="117">
        <v>0</v>
      </c>
      <c r="AK242" s="117">
        <v>0</v>
      </c>
      <c r="AL242" s="117">
        <v>0</v>
      </c>
      <c r="AM242" s="117">
        <v>0</v>
      </c>
      <c r="AN242" s="117">
        <v>0</v>
      </c>
      <c r="AO242" s="117">
        <v>0</v>
      </c>
      <c r="AP242" s="117">
        <v>0</v>
      </c>
      <c r="AQ242" s="117">
        <v>1</v>
      </c>
      <c r="AR242" s="117">
        <v>0</v>
      </c>
      <c r="AS242" s="117">
        <v>213107.98983716167</v>
      </c>
    </row>
    <row r="243" spans="1:45" x14ac:dyDescent="0.45">
      <c r="A243" s="117" t="s">
        <v>582</v>
      </c>
      <c r="B243" s="118">
        <v>43250</v>
      </c>
      <c r="C243" s="117">
        <v>2018</v>
      </c>
      <c r="D243" s="117">
        <v>5</v>
      </c>
      <c r="E243" s="117">
        <v>4</v>
      </c>
      <c r="F243" s="117" t="s">
        <v>342</v>
      </c>
      <c r="G243" s="117" t="s">
        <v>336</v>
      </c>
      <c r="H243" s="117">
        <v>0</v>
      </c>
      <c r="I243" s="117">
        <v>59.833329999999997</v>
      </c>
      <c r="J243" s="117">
        <v>372313.98983716161</v>
      </c>
      <c r="K243" s="117">
        <v>229038.1565038283</v>
      </c>
      <c r="L243" s="117">
        <v>143275.83333333334</v>
      </c>
      <c r="M243" s="117">
        <v>0</v>
      </c>
      <c r="N243" s="117">
        <v>0</v>
      </c>
      <c r="O243" s="117">
        <v>0</v>
      </c>
      <c r="P243" s="117">
        <v>0</v>
      </c>
      <c r="Q243" s="117">
        <v>1</v>
      </c>
      <c r="R243" s="117">
        <v>0</v>
      </c>
      <c r="S243" s="117">
        <v>0</v>
      </c>
      <c r="T243" s="117">
        <v>0</v>
      </c>
      <c r="U243" s="117">
        <v>0</v>
      </c>
      <c r="V243" s="117">
        <v>0</v>
      </c>
      <c r="W243" s="117">
        <v>0</v>
      </c>
      <c r="X243" s="117">
        <v>0</v>
      </c>
      <c r="Y243" s="117">
        <v>1</v>
      </c>
      <c r="Z243" s="117">
        <v>0</v>
      </c>
      <c r="AA243" s="117">
        <v>0</v>
      </c>
      <c r="AB243" s="117">
        <v>0</v>
      </c>
      <c r="AC243" s="117">
        <v>0</v>
      </c>
      <c r="AD243" s="117">
        <v>0</v>
      </c>
      <c r="AE243" s="117">
        <v>0</v>
      </c>
      <c r="AF243" s="117">
        <v>0</v>
      </c>
      <c r="AG243" s="117">
        <v>1</v>
      </c>
      <c r="AH243" s="117">
        <v>0</v>
      </c>
      <c r="AI243" s="117">
        <v>0</v>
      </c>
      <c r="AJ243" s="117">
        <v>0</v>
      </c>
      <c r="AK243" s="117">
        <v>0</v>
      </c>
      <c r="AL243" s="117">
        <v>0</v>
      </c>
      <c r="AM243" s="117">
        <v>0</v>
      </c>
      <c r="AN243" s="117">
        <v>0</v>
      </c>
      <c r="AO243" s="117">
        <v>0</v>
      </c>
      <c r="AP243" s="117">
        <v>0</v>
      </c>
      <c r="AQ243" s="117">
        <v>1</v>
      </c>
      <c r="AR243" s="117">
        <v>0</v>
      </c>
      <c r="AS243" s="117">
        <v>229038.1565038283</v>
      </c>
    </row>
    <row r="244" spans="1:45" x14ac:dyDescent="0.45">
      <c r="A244" s="117" t="s">
        <v>583</v>
      </c>
      <c r="B244" s="118">
        <v>43251</v>
      </c>
      <c r="C244" s="117">
        <v>2018</v>
      </c>
      <c r="D244" s="117">
        <v>5</v>
      </c>
      <c r="E244" s="117">
        <v>5</v>
      </c>
      <c r="F244" s="117" t="s">
        <v>342</v>
      </c>
      <c r="G244" s="117" t="s">
        <v>336</v>
      </c>
      <c r="H244" s="117">
        <v>0</v>
      </c>
      <c r="I244" s="117">
        <v>59.416670000000003</v>
      </c>
      <c r="J244" s="117">
        <v>369187.36210570706</v>
      </c>
      <c r="K244" s="117">
        <v>223204.4454390404</v>
      </c>
      <c r="L244" s="117">
        <v>145982.91666666666</v>
      </c>
      <c r="M244" s="117">
        <v>0</v>
      </c>
      <c r="N244" s="117">
        <v>0</v>
      </c>
      <c r="O244" s="117">
        <v>0</v>
      </c>
      <c r="P244" s="117">
        <v>0</v>
      </c>
      <c r="Q244" s="117">
        <v>0</v>
      </c>
      <c r="R244" s="117">
        <v>1</v>
      </c>
      <c r="S244" s="117">
        <v>0</v>
      </c>
      <c r="T244" s="117">
        <v>0</v>
      </c>
      <c r="U244" s="117">
        <v>0</v>
      </c>
      <c r="V244" s="117">
        <v>0</v>
      </c>
      <c r="W244" s="117">
        <v>0</v>
      </c>
      <c r="X244" s="117">
        <v>0</v>
      </c>
      <c r="Y244" s="117">
        <v>1</v>
      </c>
      <c r="Z244" s="117">
        <v>0</v>
      </c>
      <c r="AA244" s="117">
        <v>0</v>
      </c>
      <c r="AB244" s="117">
        <v>0</v>
      </c>
      <c r="AC244" s="117">
        <v>0</v>
      </c>
      <c r="AD244" s="117">
        <v>0</v>
      </c>
      <c r="AE244" s="117">
        <v>0</v>
      </c>
      <c r="AF244" s="117">
        <v>0</v>
      </c>
      <c r="AG244" s="117">
        <v>1</v>
      </c>
      <c r="AH244" s="117">
        <v>0</v>
      </c>
      <c r="AI244" s="117">
        <v>0</v>
      </c>
      <c r="AJ244" s="117">
        <v>0</v>
      </c>
      <c r="AK244" s="117">
        <v>0</v>
      </c>
      <c r="AL244" s="117">
        <v>0</v>
      </c>
      <c r="AM244" s="117">
        <v>0</v>
      </c>
      <c r="AN244" s="117">
        <v>0</v>
      </c>
      <c r="AO244" s="117">
        <v>0</v>
      </c>
      <c r="AP244" s="117">
        <v>0</v>
      </c>
      <c r="AQ244" s="117">
        <v>1</v>
      </c>
      <c r="AR244" s="117">
        <v>0</v>
      </c>
      <c r="AS244" s="117">
        <v>223204.4454390404</v>
      </c>
    </row>
    <row r="245" spans="1:45" x14ac:dyDescent="0.45">
      <c r="A245" s="117" t="s">
        <v>584</v>
      </c>
      <c r="B245" s="118">
        <v>43252</v>
      </c>
      <c r="C245" s="117">
        <v>2018</v>
      </c>
      <c r="D245" s="117">
        <v>6</v>
      </c>
      <c r="E245" s="117">
        <v>6</v>
      </c>
      <c r="F245" s="117" t="s">
        <v>342</v>
      </c>
      <c r="G245" s="117" t="s">
        <v>336</v>
      </c>
      <c r="H245" s="117">
        <v>0</v>
      </c>
      <c r="I245" s="117">
        <v>62.5</v>
      </c>
      <c r="J245" s="117">
        <v>374955.237105707</v>
      </c>
      <c r="K245" s="117">
        <v>226514.40377237365</v>
      </c>
      <c r="L245" s="117">
        <v>148440.83333333334</v>
      </c>
      <c r="M245" s="117">
        <v>0</v>
      </c>
      <c r="N245" s="117">
        <v>0</v>
      </c>
      <c r="O245" s="117">
        <v>0</v>
      </c>
      <c r="P245" s="117">
        <v>0</v>
      </c>
      <c r="Q245" s="117">
        <v>0</v>
      </c>
      <c r="R245" s="117">
        <v>0</v>
      </c>
      <c r="S245" s="117">
        <v>1</v>
      </c>
      <c r="T245" s="117">
        <v>0</v>
      </c>
      <c r="U245" s="117">
        <v>0</v>
      </c>
      <c r="V245" s="117">
        <v>0</v>
      </c>
      <c r="W245" s="117">
        <v>0</v>
      </c>
      <c r="X245" s="117">
        <v>0</v>
      </c>
      <c r="Y245" s="117">
        <v>0</v>
      </c>
      <c r="Z245" s="117">
        <v>1</v>
      </c>
      <c r="AA245" s="117">
        <v>0</v>
      </c>
      <c r="AB245" s="117">
        <v>0</v>
      </c>
      <c r="AC245" s="117">
        <v>0</v>
      </c>
      <c r="AD245" s="117">
        <v>0</v>
      </c>
      <c r="AE245" s="117">
        <v>0</v>
      </c>
      <c r="AF245" s="117">
        <v>0</v>
      </c>
      <c r="AG245" s="117">
        <v>1</v>
      </c>
      <c r="AH245" s="117">
        <v>0</v>
      </c>
      <c r="AI245" s="117">
        <v>0</v>
      </c>
      <c r="AJ245" s="117">
        <v>0</v>
      </c>
      <c r="AK245" s="117">
        <v>0</v>
      </c>
      <c r="AL245" s="117">
        <v>0</v>
      </c>
      <c r="AM245" s="117">
        <v>0</v>
      </c>
      <c r="AN245" s="117">
        <v>0</v>
      </c>
      <c r="AO245" s="117">
        <v>0</v>
      </c>
      <c r="AP245" s="117">
        <v>0</v>
      </c>
      <c r="AQ245" s="117">
        <v>1</v>
      </c>
      <c r="AR245" s="117">
        <v>0</v>
      </c>
      <c r="AS245" s="117">
        <v>226514.40377237365</v>
      </c>
    </row>
    <row r="246" spans="1:45" x14ac:dyDescent="0.45">
      <c r="A246" s="117" t="s">
        <v>585</v>
      </c>
      <c r="B246" s="118">
        <v>43253</v>
      </c>
      <c r="C246" s="117">
        <v>2018</v>
      </c>
      <c r="D246" s="117">
        <v>6</v>
      </c>
      <c r="E246" s="117">
        <v>7</v>
      </c>
      <c r="F246" s="117" t="s">
        <v>340</v>
      </c>
      <c r="G246" s="117" t="s">
        <v>336</v>
      </c>
      <c r="H246" s="117">
        <v>0</v>
      </c>
      <c r="I246" s="117">
        <v>64.25</v>
      </c>
      <c r="J246" s="117">
        <v>366734.69543904037</v>
      </c>
      <c r="K246" s="117">
        <v>215872.61210570703</v>
      </c>
      <c r="L246" s="117">
        <v>150862.08333333334</v>
      </c>
      <c r="M246" s="117">
        <v>0</v>
      </c>
      <c r="N246" s="117">
        <v>0</v>
      </c>
      <c r="O246" s="117">
        <v>0</v>
      </c>
      <c r="P246" s="117">
        <v>0</v>
      </c>
      <c r="Q246" s="117">
        <v>0</v>
      </c>
      <c r="R246" s="117">
        <v>0</v>
      </c>
      <c r="S246" s="117">
        <v>0</v>
      </c>
      <c r="T246" s="117">
        <v>1</v>
      </c>
      <c r="U246" s="117">
        <v>0</v>
      </c>
      <c r="V246" s="117">
        <v>0</v>
      </c>
      <c r="W246" s="117">
        <v>0</v>
      </c>
      <c r="X246" s="117">
        <v>0</v>
      </c>
      <c r="Y246" s="117">
        <v>0</v>
      </c>
      <c r="Z246" s="117">
        <v>1</v>
      </c>
      <c r="AA246" s="117">
        <v>0</v>
      </c>
      <c r="AB246" s="117">
        <v>0</v>
      </c>
      <c r="AC246" s="117">
        <v>0</v>
      </c>
      <c r="AD246" s="117">
        <v>0</v>
      </c>
      <c r="AE246" s="117">
        <v>0</v>
      </c>
      <c r="AF246" s="117">
        <v>0</v>
      </c>
      <c r="AG246" s="117">
        <v>1</v>
      </c>
      <c r="AH246" s="117">
        <v>0</v>
      </c>
      <c r="AI246" s="117">
        <v>0</v>
      </c>
      <c r="AJ246" s="117">
        <v>0</v>
      </c>
      <c r="AK246" s="117">
        <v>0</v>
      </c>
      <c r="AL246" s="117">
        <v>0</v>
      </c>
      <c r="AM246" s="117">
        <v>0</v>
      </c>
      <c r="AN246" s="117">
        <v>0</v>
      </c>
      <c r="AO246" s="117">
        <v>0</v>
      </c>
      <c r="AP246" s="117">
        <v>0</v>
      </c>
      <c r="AQ246" s="117">
        <v>1</v>
      </c>
      <c r="AR246" s="117">
        <v>0</v>
      </c>
      <c r="AS246" s="117">
        <v>215872.61210570703</v>
      </c>
    </row>
    <row r="247" spans="1:45" x14ac:dyDescent="0.45">
      <c r="A247" s="117" t="s">
        <v>586</v>
      </c>
      <c r="B247" s="118">
        <v>43254</v>
      </c>
      <c r="C247" s="117">
        <v>2018</v>
      </c>
      <c r="D247" s="117">
        <v>6</v>
      </c>
      <c r="E247" s="117">
        <v>1</v>
      </c>
      <c r="F247" s="117" t="s">
        <v>340</v>
      </c>
      <c r="G247" s="117" t="s">
        <v>336</v>
      </c>
      <c r="H247" s="117">
        <v>0</v>
      </c>
      <c r="I247" s="117">
        <v>66.166659999999993</v>
      </c>
      <c r="J247" s="117">
        <v>335760.11210570706</v>
      </c>
      <c r="K247" s="117">
        <v>182738.86210570703</v>
      </c>
      <c r="L247" s="117">
        <v>153021.25</v>
      </c>
      <c r="M247" s="117">
        <v>0</v>
      </c>
      <c r="N247" s="117">
        <v>1</v>
      </c>
      <c r="O247" s="117">
        <v>0</v>
      </c>
      <c r="P247" s="117">
        <v>0</v>
      </c>
      <c r="Q247" s="117">
        <v>0</v>
      </c>
      <c r="R247" s="117">
        <v>0</v>
      </c>
      <c r="S247" s="117">
        <v>0</v>
      </c>
      <c r="T247" s="117">
        <v>0</v>
      </c>
      <c r="U247" s="117">
        <v>0</v>
      </c>
      <c r="V247" s="117">
        <v>0</v>
      </c>
      <c r="W247" s="117">
        <v>0</v>
      </c>
      <c r="X247" s="117">
        <v>0</v>
      </c>
      <c r="Y247" s="117">
        <v>0</v>
      </c>
      <c r="Z247" s="117">
        <v>1</v>
      </c>
      <c r="AA247" s="117">
        <v>0</v>
      </c>
      <c r="AB247" s="117">
        <v>0</v>
      </c>
      <c r="AC247" s="117">
        <v>0</v>
      </c>
      <c r="AD247" s="117">
        <v>0</v>
      </c>
      <c r="AE247" s="117">
        <v>0</v>
      </c>
      <c r="AF247" s="117">
        <v>0</v>
      </c>
      <c r="AG247" s="117">
        <v>1</v>
      </c>
      <c r="AH247" s="117">
        <v>0</v>
      </c>
      <c r="AI247" s="117">
        <v>0</v>
      </c>
      <c r="AJ247" s="117">
        <v>0</v>
      </c>
      <c r="AK247" s="117">
        <v>0</v>
      </c>
      <c r="AL247" s="117">
        <v>0</v>
      </c>
      <c r="AM247" s="117">
        <v>0</v>
      </c>
      <c r="AN247" s="117">
        <v>0</v>
      </c>
      <c r="AO247" s="117">
        <v>0</v>
      </c>
      <c r="AP247" s="117">
        <v>0</v>
      </c>
      <c r="AQ247" s="117">
        <v>1</v>
      </c>
      <c r="AR247" s="117">
        <v>0</v>
      </c>
      <c r="AS247" s="117">
        <v>182738.86210570703</v>
      </c>
    </row>
    <row r="248" spans="1:45" x14ac:dyDescent="0.45">
      <c r="A248" s="117" t="s">
        <v>587</v>
      </c>
      <c r="B248" s="118">
        <v>43255</v>
      </c>
      <c r="C248" s="117">
        <v>2018</v>
      </c>
      <c r="D248" s="117">
        <v>6</v>
      </c>
      <c r="E248" s="117">
        <v>2</v>
      </c>
      <c r="F248" s="117" t="s">
        <v>342</v>
      </c>
      <c r="G248" s="117" t="s">
        <v>336</v>
      </c>
      <c r="H248" s="117">
        <v>0</v>
      </c>
      <c r="I248" s="117">
        <v>62.958329999999997</v>
      </c>
      <c r="J248" s="117">
        <v>359859.1537723738</v>
      </c>
      <c r="K248" s="117">
        <v>204789.15377237377</v>
      </c>
      <c r="L248" s="117">
        <v>155070</v>
      </c>
      <c r="M248" s="117">
        <v>0</v>
      </c>
      <c r="N248" s="117">
        <v>0</v>
      </c>
      <c r="O248" s="117">
        <v>1</v>
      </c>
      <c r="P248" s="117">
        <v>0</v>
      </c>
      <c r="Q248" s="117">
        <v>0</v>
      </c>
      <c r="R248" s="117">
        <v>0</v>
      </c>
      <c r="S248" s="117">
        <v>0</v>
      </c>
      <c r="T248" s="117">
        <v>0</v>
      </c>
      <c r="U248" s="117">
        <v>0</v>
      </c>
      <c r="V248" s="117">
        <v>0</v>
      </c>
      <c r="W248" s="117">
        <v>0</v>
      </c>
      <c r="X248" s="117">
        <v>0</v>
      </c>
      <c r="Y248" s="117">
        <v>0</v>
      </c>
      <c r="Z248" s="117">
        <v>1</v>
      </c>
      <c r="AA248" s="117">
        <v>0</v>
      </c>
      <c r="AB248" s="117">
        <v>0</v>
      </c>
      <c r="AC248" s="117">
        <v>0</v>
      </c>
      <c r="AD248" s="117">
        <v>0</v>
      </c>
      <c r="AE248" s="117">
        <v>0</v>
      </c>
      <c r="AF248" s="117">
        <v>0</v>
      </c>
      <c r="AG248" s="117">
        <v>1</v>
      </c>
      <c r="AH248" s="117">
        <v>0</v>
      </c>
      <c r="AI248" s="117">
        <v>0</v>
      </c>
      <c r="AJ248" s="117">
        <v>0</v>
      </c>
      <c r="AK248" s="117">
        <v>0</v>
      </c>
      <c r="AL248" s="117">
        <v>0</v>
      </c>
      <c r="AM248" s="117">
        <v>0</v>
      </c>
      <c r="AN248" s="117">
        <v>0</v>
      </c>
      <c r="AO248" s="117">
        <v>0</v>
      </c>
      <c r="AP248" s="117">
        <v>0</v>
      </c>
      <c r="AQ248" s="117">
        <v>1</v>
      </c>
      <c r="AR248" s="117">
        <v>0</v>
      </c>
      <c r="AS248" s="117">
        <v>204789.15377237377</v>
      </c>
    </row>
    <row r="249" spans="1:45" x14ac:dyDescent="0.45">
      <c r="A249" s="117" t="s">
        <v>588</v>
      </c>
      <c r="B249" s="118">
        <v>43256</v>
      </c>
      <c r="C249" s="117">
        <v>2018</v>
      </c>
      <c r="D249" s="117">
        <v>6</v>
      </c>
      <c r="E249" s="117">
        <v>3</v>
      </c>
      <c r="F249" s="117" t="s">
        <v>342</v>
      </c>
      <c r="G249" s="117" t="s">
        <v>336</v>
      </c>
      <c r="H249" s="117">
        <v>0</v>
      </c>
      <c r="I249" s="117">
        <v>61.916670000000003</v>
      </c>
      <c r="J249" s="117">
        <v>365888.23710570706</v>
      </c>
      <c r="K249" s="117">
        <v>209020.73710570703</v>
      </c>
      <c r="L249" s="117">
        <v>156867.5</v>
      </c>
      <c r="M249" s="117">
        <v>0</v>
      </c>
      <c r="N249" s="117">
        <v>0</v>
      </c>
      <c r="O249" s="117">
        <v>0</v>
      </c>
      <c r="P249" s="117">
        <v>1</v>
      </c>
      <c r="Q249" s="117">
        <v>0</v>
      </c>
      <c r="R249" s="117">
        <v>0</v>
      </c>
      <c r="S249" s="117">
        <v>0</v>
      </c>
      <c r="T249" s="117">
        <v>0</v>
      </c>
      <c r="U249" s="117">
        <v>0</v>
      </c>
      <c r="V249" s="117">
        <v>0</v>
      </c>
      <c r="W249" s="117">
        <v>0</v>
      </c>
      <c r="X249" s="117">
        <v>0</v>
      </c>
      <c r="Y249" s="117">
        <v>0</v>
      </c>
      <c r="Z249" s="117">
        <v>1</v>
      </c>
      <c r="AA249" s="117">
        <v>0</v>
      </c>
      <c r="AB249" s="117">
        <v>0</v>
      </c>
      <c r="AC249" s="117">
        <v>0</v>
      </c>
      <c r="AD249" s="117">
        <v>0</v>
      </c>
      <c r="AE249" s="117">
        <v>0</v>
      </c>
      <c r="AF249" s="117">
        <v>0</v>
      </c>
      <c r="AG249" s="117">
        <v>1</v>
      </c>
      <c r="AH249" s="117">
        <v>0</v>
      </c>
      <c r="AI249" s="117">
        <v>0</v>
      </c>
      <c r="AJ249" s="117">
        <v>0</v>
      </c>
      <c r="AK249" s="117">
        <v>0</v>
      </c>
      <c r="AL249" s="117">
        <v>0</v>
      </c>
      <c r="AM249" s="117">
        <v>0</v>
      </c>
      <c r="AN249" s="117">
        <v>0</v>
      </c>
      <c r="AO249" s="117">
        <v>0</v>
      </c>
      <c r="AP249" s="117">
        <v>0</v>
      </c>
      <c r="AQ249" s="117">
        <v>1</v>
      </c>
      <c r="AR249" s="117">
        <v>0</v>
      </c>
      <c r="AS249" s="117">
        <v>209020.73710570703</v>
      </c>
    </row>
    <row r="250" spans="1:45" x14ac:dyDescent="0.45">
      <c r="A250" s="117" t="s">
        <v>589</v>
      </c>
      <c r="B250" s="118">
        <v>43257</v>
      </c>
      <c r="C250" s="117">
        <v>2018</v>
      </c>
      <c r="D250" s="117">
        <v>6</v>
      </c>
      <c r="E250" s="117">
        <v>4</v>
      </c>
      <c r="F250" s="117" t="s">
        <v>342</v>
      </c>
      <c r="G250" s="117" t="s">
        <v>336</v>
      </c>
      <c r="H250" s="117">
        <v>0</v>
      </c>
      <c r="I250" s="117">
        <v>63</v>
      </c>
      <c r="J250" s="117">
        <v>379577.61210570706</v>
      </c>
      <c r="K250" s="117">
        <v>221034.6954390404</v>
      </c>
      <c r="L250" s="117">
        <v>158542.91666666666</v>
      </c>
      <c r="M250" s="117">
        <v>0</v>
      </c>
      <c r="N250" s="117">
        <v>0</v>
      </c>
      <c r="O250" s="117">
        <v>0</v>
      </c>
      <c r="P250" s="117">
        <v>0</v>
      </c>
      <c r="Q250" s="117">
        <v>1</v>
      </c>
      <c r="R250" s="117">
        <v>0</v>
      </c>
      <c r="S250" s="117">
        <v>0</v>
      </c>
      <c r="T250" s="117">
        <v>0</v>
      </c>
      <c r="U250" s="117">
        <v>0</v>
      </c>
      <c r="V250" s="117">
        <v>0</v>
      </c>
      <c r="W250" s="117">
        <v>0</v>
      </c>
      <c r="X250" s="117">
        <v>0</v>
      </c>
      <c r="Y250" s="117">
        <v>0</v>
      </c>
      <c r="Z250" s="117">
        <v>1</v>
      </c>
      <c r="AA250" s="117">
        <v>0</v>
      </c>
      <c r="AB250" s="117">
        <v>0</v>
      </c>
      <c r="AC250" s="117">
        <v>0</v>
      </c>
      <c r="AD250" s="117">
        <v>0</v>
      </c>
      <c r="AE250" s="117">
        <v>0</v>
      </c>
      <c r="AF250" s="117">
        <v>0</v>
      </c>
      <c r="AG250" s="117">
        <v>1</v>
      </c>
      <c r="AH250" s="117">
        <v>0</v>
      </c>
      <c r="AI250" s="117">
        <v>0</v>
      </c>
      <c r="AJ250" s="117">
        <v>0</v>
      </c>
      <c r="AK250" s="117">
        <v>0</v>
      </c>
      <c r="AL250" s="117">
        <v>0</v>
      </c>
      <c r="AM250" s="117">
        <v>0</v>
      </c>
      <c r="AN250" s="117">
        <v>0</v>
      </c>
      <c r="AO250" s="117">
        <v>0</v>
      </c>
      <c r="AP250" s="117">
        <v>0</v>
      </c>
      <c r="AQ250" s="117">
        <v>1</v>
      </c>
      <c r="AR250" s="117">
        <v>0</v>
      </c>
      <c r="AS250" s="117">
        <v>221034.6954390404</v>
      </c>
    </row>
    <row r="251" spans="1:45" x14ac:dyDescent="0.45">
      <c r="A251" s="117" t="s">
        <v>590</v>
      </c>
      <c r="B251" s="118">
        <v>43258</v>
      </c>
      <c r="C251" s="117">
        <v>2018</v>
      </c>
      <c r="D251" s="117">
        <v>6</v>
      </c>
      <c r="E251" s="117">
        <v>5</v>
      </c>
      <c r="F251" s="117" t="s">
        <v>342</v>
      </c>
      <c r="G251" s="117" t="s">
        <v>336</v>
      </c>
      <c r="H251" s="117">
        <v>0</v>
      </c>
      <c r="I251" s="117">
        <v>67.875</v>
      </c>
      <c r="J251" s="117">
        <v>399745.98710570706</v>
      </c>
      <c r="K251" s="117">
        <v>239569.3204390404</v>
      </c>
      <c r="L251" s="117">
        <v>160176.66666666666</v>
      </c>
      <c r="M251" s="117">
        <v>0</v>
      </c>
      <c r="N251" s="117">
        <v>0</v>
      </c>
      <c r="O251" s="117">
        <v>0</v>
      </c>
      <c r="P251" s="117">
        <v>0</v>
      </c>
      <c r="Q251" s="117">
        <v>0</v>
      </c>
      <c r="R251" s="117">
        <v>1</v>
      </c>
      <c r="S251" s="117">
        <v>0</v>
      </c>
      <c r="T251" s="117">
        <v>0</v>
      </c>
      <c r="U251" s="117">
        <v>0</v>
      </c>
      <c r="V251" s="117">
        <v>0</v>
      </c>
      <c r="W251" s="117">
        <v>0</v>
      </c>
      <c r="X251" s="117">
        <v>0</v>
      </c>
      <c r="Y251" s="117">
        <v>0</v>
      </c>
      <c r="Z251" s="117">
        <v>1</v>
      </c>
      <c r="AA251" s="117">
        <v>0</v>
      </c>
      <c r="AB251" s="117">
        <v>0</v>
      </c>
      <c r="AC251" s="117">
        <v>0</v>
      </c>
      <c r="AD251" s="117">
        <v>0</v>
      </c>
      <c r="AE251" s="117">
        <v>0</v>
      </c>
      <c r="AF251" s="117">
        <v>0</v>
      </c>
      <c r="AG251" s="117">
        <v>1</v>
      </c>
      <c r="AH251" s="117">
        <v>0</v>
      </c>
      <c r="AI251" s="117">
        <v>0</v>
      </c>
      <c r="AJ251" s="117">
        <v>0</v>
      </c>
      <c r="AK251" s="117">
        <v>0</v>
      </c>
      <c r="AL251" s="117">
        <v>0</v>
      </c>
      <c r="AM251" s="117">
        <v>0</v>
      </c>
      <c r="AN251" s="117">
        <v>0</v>
      </c>
      <c r="AO251" s="117">
        <v>0</v>
      </c>
      <c r="AP251" s="117">
        <v>0</v>
      </c>
      <c r="AQ251" s="117">
        <v>1</v>
      </c>
      <c r="AR251" s="117">
        <v>0</v>
      </c>
      <c r="AS251" s="117">
        <v>239569.3204390404</v>
      </c>
    </row>
    <row r="252" spans="1:45" x14ac:dyDescent="0.45">
      <c r="A252" s="117" t="s">
        <v>591</v>
      </c>
      <c r="B252" s="118">
        <v>43259</v>
      </c>
      <c r="C252" s="117">
        <v>2018</v>
      </c>
      <c r="D252" s="117">
        <v>6</v>
      </c>
      <c r="E252" s="117">
        <v>6</v>
      </c>
      <c r="F252" s="117" t="s">
        <v>342</v>
      </c>
      <c r="G252" s="117" t="s">
        <v>336</v>
      </c>
      <c r="H252" s="117">
        <v>0</v>
      </c>
      <c r="I252" s="117">
        <v>67.125</v>
      </c>
      <c r="J252" s="117">
        <v>409570.44543904037</v>
      </c>
      <c r="K252" s="117">
        <v>247554.61210570703</v>
      </c>
      <c r="L252" s="117">
        <v>162015.83333333334</v>
      </c>
      <c r="M252" s="117">
        <v>0</v>
      </c>
      <c r="N252" s="117">
        <v>0</v>
      </c>
      <c r="O252" s="117">
        <v>0</v>
      </c>
      <c r="P252" s="117">
        <v>0</v>
      </c>
      <c r="Q252" s="117">
        <v>0</v>
      </c>
      <c r="R252" s="117">
        <v>0</v>
      </c>
      <c r="S252" s="117">
        <v>1</v>
      </c>
      <c r="T252" s="117">
        <v>0</v>
      </c>
      <c r="U252" s="117">
        <v>0</v>
      </c>
      <c r="V252" s="117">
        <v>0</v>
      </c>
      <c r="W252" s="117">
        <v>0</v>
      </c>
      <c r="X252" s="117">
        <v>0</v>
      </c>
      <c r="Y252" s="117">
        <v>0</v>
      </c>
      <c r="Z252" s="117">
        <v>1</v>
      </c>
      <c r="AA252" s="117">
        <v>0</v>
      </c>
      <c r="AB252" s="117">
        <v>0</v>
      </c>
      <c r="AC252" s="117">
        <v>0</v>
      </c>
      <c r="AD252" s="117">
        <v>0</v>
      </c>
      <c r="AE252" s="117">
        <v>0</v>
      </c>
      <c r="AF252" s="117">
        <v>0</v>
      </c>
      <c r="AG252" s="117">
        <v>1</v>
      </c>
      <c r="AH252" s="117">
        <v>0</v>
      </c>
      <c r="AI252" s="117">
        <v>0</v>
      </c>
      <c r="AJ252" s="117">
        <v>0</v>
      </c>
      <c r="AK252" s="117">
        <v>0</v>
      </c>
      <c r="AL252" s="117">
        <v>0</v>
      </c>
      <c r="AM252" s="117">
        <v>0</v>
      </c>
      <c r="AN252" s="117">
        <v>0</v>
      </c>
      <c r="AO252" s="117">
        <v>0</v>
      </c>
      <c r="AP252" s="117">
        <v>0</v>
      </c>
      <c r="AQ252" s="117">
        <v>1</v>
      </c>
      <c r="AR252" s="117">
        <v>0</v>
      </c>
      <c r="AS252" s="117">
        <v>247554.61210570703</v>
      </c>
    </row>
    <row r="253" spans="1:45" x14ac:dyDescent="0.45">
      <c r="A253" s="117" t="s">
        <v>592</v>
      </c>
      <c r="B253" s="118">
        <v>43260</v>
      </c>
      <c r="C253" s="117">
        <v>2018</v>
      </c>
      <c r="D253" s="117">
        <v>6</v>
      </c>
      <c r="E253" s="117">
        <v>7</v>
      </c>
      <c r="F253" s="117" t="s">
        <v>340</v>
      </c>
      <c r="G253" s="117" t="s">
        <v>336</v>
      </c>
      <c r="H253" s="117">
        <v>0</v>
      </c>
      <c r="I253" s="117">
        <v>58.083329999999997</v>
      </c>
      <c r="J253" s="117">
        <v>360796.612105707</v>
      </c>
      <c r="K253" s="117">
        <v>197057.02877237365</v>
      </c>
      <c r="L253" s="117">
        <v>163739.58333333334</v>
      </c>
      <c r="M253" s="117">
        <v>0</v>
      </c>
      <c r="N253" s="117">
        <v>0</v>
      </c>
      <c r="O253" s="117">
        <v>0</v>
      </c>
      <c r="P253" s="117">
        <v>0</v>
      </c>
      <c r="Q253" s="117">
        <v>0</v>
      </c>
      <c r="R253" s="117">
        <v>0</v>
      </c>
      <c r="S253" s="117">
        <v>0</v>
      </c>
      <c r="T253" s="117">
        <v>1</v>
      </c>
      <c r="U253" s="117">
        <v>0</v>
      </c>
      <c r="V253" s="117">
        <v>0</v>
      </c>
      <c r="W253" s="117">
        <v>0</v>
      </c>
      <c r="X253" s="117">
        <v>0</v>
      </c>
      <c r="Y253" s="117">
        <v>0</v>
      </c>
      <c r="Z253" s="117">
        <v>1</v>
      </c>
      <c r="AA253" s="117">
        <v>0</v>
      </c>
      <c r="AB253" s="117">
        <v>0</v>
      </c>
      <c r="AC253" s="117">
        <v>0</v>
      </c>
      <c r="AD253" s="117">
        <v>0</v>
      </c>
      <c r="AE253" s="117">
        <v>0</v>
      </c>
      <c r="AF253" s="117">
        <v>0</v>
      </c>
      <c r="AG253" s="117">
        <v>1</v>
      </c>
      <c r="AH253" s="117">
        <v>0</v>
      </c>
      <c r="AI253" s="117">
        <v>0</v>
      </c>
      <c r="AJ253" s="117">
        <v>0</v>
      </c>
      <c r="AK253" s="117">
        <v>0</v>
      </c>
      <c r="AL253" s="117">
        <v>0</v>
      </c>
      <c r="AM253" s="117">
        <v>0</v>
      </c>
      <c r="AN253" s="117">
        <v>0</v>
      </c>
      <c r="AO253" s="117">
        <v>0</v>
      </c>
      <c r="AP253" s="117">
        <v>0</v>
      </c>
      <c r="AQ253" s="117">
        <v>1</v>
      </c>
      <c r="AR253" s="117">
        <v>0</v>
      </c>
      <c r="AS253" s="117">
        <v>197057.02877237365</v>
      </c>
    </row>
    <row r="254" spans="1:45" x14ac:dyDescent="0.45">
      <c r="A254" s="117" t="s">
        <v>593</v>
      </c>
      <c r="B254" s="118">
        <v>43261</v>
      </c>
      <c r="C254" s="117">
        <v>2018</v>
      </c>
      <c r="D254" s="117">
        <v>6</v>
      </c>
      <c r="E254" s="117">
        <v>1</v>
      </c>
      <c r="F254" s="117" t="s">
        <v>340</v>
      </c>
      <c r="G254" s="117" t="s">
        <v>336</v>
      </c>
      <c r="H254" s="117">
        <v>0</v>
      </c>
      <c r="I254" s="117">
        <v>54.125</v>
      </c>
      <c r="J254" s="117">
        <v>332119.07043904043</v>
      </c>
      <c r="K254" s="117">
        <v>166831.5704390404</v>
      </c>
      <c r="L254" s="117">
        <v>165287.5</v>
      </c>
      <c r="M254" s="117">
        <v>0</v>
      </c>
      <c r="N254" s="117">
        <v>1</v>
      </c>
      <c r="O254" s="117">
        <v>0</v>
      </c>
      <c r="P254" s="117">
        <v>0</v>
      </c>
      <c r="Q254" s="117">
        <v>0</v>
      </c>
      <c r="R254" s="117">
        <v>0</v>
      </c>
      <c r="S254" s="117">
        <v>0</v>
      </c>
      <c r="T254" s="117">
        <v>0</v>
      </c>
      <c r="U254" s="117">
        <v>0</v>
      </c>
      <c r="V254" s="117">
        <v>0</v>
      </c>
      <c r="W254" s="117">
        <v>0</v>
      </c>
      <c r="X254" s="117">
        <v>0</v>
      </c>
      <c r="Y254" s="117">
        <v>0</v>
      </c>
      <c r="Z254" s="117">
        <v>1</v>
      </c>
      <c r="AA254" s="117">
        <v>0</v>
      </c>
      <c r="AB254" s="117">
        <v>0</v>
      </c>
      <c r="AC254" s="117">
        <v>0</v>
      </c>
      <c r="AD254" s="117">
        <v>0</v>
      </c>
      <c r="AE254" s="117">
        <v>0</v>
      </c>
      <c r="AF254" s="117">
        <v>0</v>
      </c>
      <c r="AG254" s="117">
        <v>1</v>
      </c>
      <c r="AH254" s="117">
        <v>0</v>
      </c>
      <c r="AI254" s="117">
        <v>0</v>
      </c>
      <c r="AJ254" s="117">
        <v>0</v>
      </c>
      <c r="AK254" s="117">
        <v>0</v>
      </c>
      <c r="AL254" s="117">
        <v>0</v>
      </c>
      <c r="AM254" s="117">
        <v>0</v>
      </c>
      <c r="AN254" s="117">
        <v>0</v>
      </c>
      <c r="AO254" s="117">
        <v>0</v>
      </c>
      <c r="AP254" s="117">
        <v>0</v>
      </c>
      <c r="AQ254" s="117">
        <v>1</v>
      </c>
      <c r="AR254" s="117">
        <v>0</v>
      </c>
      <c r="AS254" s="117">
        <v>166831.5704390404</v>
      </c>
    </row>
    <row r="255" spans="1:45" x14ac:dyDescent="0.45">
      <c r="A255" s="117" t="s">
        <v>594</v>
      </c>
      <c r="B255" s="118">
        <v>43262</v>
      </c>
      <c r="C255" s="117">
        <v>2018</v>
      </c>
      <c r="D255" s="117">
        <v>6</v>
      </c>
      <c r="E255" s="117">
        <v>2</v>
      </c>
      <c r="F255" s="117" t="s">
        <v>342</v>
      </c>
      <c r="G255" s="117" t="s">
        <v>336</v>
      </c>
      <c r="H255" s="117">
        <v>0</v>
      </c>
      <c r="I255" s="117">
        <v>56.041670000000003</v>
      </c>
      <c r="J255" s="117">
        <v>360172.32043904043</v>
      </c>
      <c r="K255" s="117">
        <v>193288.15377237377</v>
      </c>
      <c r="L255" s="117">
        <v>166884.16666666666</v>
      </c>
      <c r="M255" s="117">
        <v>0</v>
      </c>
      <c r="N255" s="117">
        <v>0</v>
      </c>
      <c r="O255" s="117">
        <v>1</v>
      </c>
      <c r="P255" s="117">
        <v>0</v>
      </c>
      <c r="Q255" s="117">
        <v>0</v>
      </c>
      <c r="R255" s="117">
        <v>0</v>
      </c>
      <c r="S255" s="117">
        <v>0</v>
      </c>
      <c r="T255" s="117">
        <v>0</v>
      </c>
      <c r="U255" s="117">
        <v>0</v>
      </c>
      <c r="V255" s="117">
        <v>0</v>
      </c>
      <c r="W255" s="117">
        <v>0</v>
      </c>
      <c r="X255" s="117">
        <v>0</v>
      </c>
      <c r="Y255" s="117">
        <v>0</v>
      </c>
      <c r="Z255" s="117">
        <v>1</v>
      </c>
      <c r="AA255" s="117">
        <v>0</v>
      </c>
      <c r="AB255" s="117">
        <v>0</v>
      </c>
      <c r="AC255" s="117">
        <v>0</v>
      </c>
      <c r="AD255" s="117">
        <v>0</v>
      </c>
      <c r="AE255" s="117">
        <v>0</v>
      </c>
      <c r="AF255" s="117">
        <v>0</v>
      </c>
      <c r="AG255" s="117">
        <v>1</v>
      </c>
      <c r="AH255" s="117">
        <v>0</v>
      </c>
      <c r="AI255" s="117">
        <v>0</v>
      </c>
      <c r="AJ255" s="117">
        <v>0</v>
      </c>
      <c r="AK255" s="117">
        <v>0</v>
      </c>
      <c r="AL255" s="117">
        <v>0</v>
      </c>
      <c r="AM255" s="117">
        <v>0</v>
      </c>
      <c r="AN255" s="117">
        <v>0</v>
      </c>
      <c r="AO255" s="117">
        <v>0</v>
      </c>
      <c r="AP255" s="117">
        <v>0</v>
      </c>
      <c r="AQ255" s="117">
        <v>1</v>
      </c>
      <c r="AR255" s="117">
        <v>0</v>
      </c>
      <c r="AS255" s="117">
        <v>193288.15377237377</v>
      </c>
    </row>
    <row r="256" spans="1:45" x14ac:dyDescent="0.45">
      <c r="A256" s="117" t="s">
        <v>595</v>
      </c>
      <c r="B256" s="118">
        <v>43263</v>
      </c>
      <c r="C256" s="117">
        <v>2018</v>
      </c>
      <c r="D256" s="117">
        <v>6</v>
      </c>
      <c r="E256" s="117">
        <v>3</v>
      </c>
      <c r="F256" s="117" t="s">
        <v>342</v>
      </c>
      <c r="G256" s="117" t="s">
        <v>336</v>
      </c>
      <c r="H256" s="117">
        <v>0</v>
      </c>
      <c r="I256" s="117">
        <v>58.173909999999999</v>
      </c>
      <c r="J256" s="117">
        <v>375465.737105707</v>
      </c>
      <c r="K256" s="117">
        <v>206941.15377237365</v>
      </c>
      <c r="L256" s="117">
        <v>168524.58333333334</v>
      </c>
      <c r="M256" s="117">
        <v>0</v>
      </c>
      <c r="N256" s="117">
        <v>0</v>
      </c>
      <c r="O256" s="117">
        <v>0</v>
      </c>
      <c r="P256" s="117">
        <v>1</v>
      </c>
      <c r="Q256" s="117">
        <v>0</v>
      </c>
      <c r="R256" s="117">
        <v>0</v>
      </c>
      <c r="S256" s="117">
        <v>0</v>
      </c>
      <c r="T256" s="117">
        <v>0</v>
      </c>
      <c r="U256" s="117">
        <v>0</v>
      </c>
      <c r="V256" s="117">
        <v>0</v>
      </c>
      <c r="W256" s="117">
        <v>0</v>
      </c>
      <c r="X256" s="117">
        <v>0</v>
      </c>
      <c r="Y256" s="117">
        <v>0</v>
      </c>
      <c r="Z256" s="117">
        <v>1</v>
      </c>
      <c r="AA256" s="117">
        <v>0</v>
      </c>
      <c r="AB256" s="117">
        <v>0</v>
      </c>
      <c r="AC256" s="117">
        <v>0</v>
      </c>
      <c r="AD256" s="117">
        <v>0</v>
      </c>
      <c r="AE256" s="117">
        <v>0</v>
      </c>
      <c r="AF256" s="117">
        <v>0</v>
      </c>
      <c r="AG256" s="117">
        <v>1</v>
      </c>
      <c r="AH256" s="117">
        <v>0</v>
      </c>
      <c r="AI256" s="117">
        <v>0</v>
      </c>
      <c r="AJ256" s="117">
        <v>0</v>
      </c>
      <c r="AK256" s="117">
        <v>0</v>
      </c>
      <c r="AL256" s="117">
        <v>0</v>
      </c>
      <c r="AM256" s="117">
        <v>0</v>
      </c>
      <c r="AN256" s="117">
        <v>0</v>
      </c>
      <c r="AO256" s="117">
        <v>0</v>
      </c>
      <c r="AP256" s="117">
        <v>0</v>
      </c>
      <c r="AQ256" s="117">
        <v>1</v>
      </c>
      <c r="AR256" s="117">
        <v>0</v>
      </c>
      <c r="AS256" s="117">
        <v>206941.15377237365</v>
      </c>
    </row>
    <row r="257" spans="1:45" x14ac:dyDescent="0.45">
      <c r="A257" s="117" t="s">
        <v>596</v>
      </c>
      <c r="B257" s="118">
        <v>43264</v>
      </c>
      <c r="C257" s="117">
        <v>2018</v>
      </c>
      <c r="D257" s="117">
        <v>6</v>
      </c>
      <c r="E257" s="117">
        <v>4</v>
      </c>
      <c r="F257" s="117" t="s">
        <v>342</v>
      </c>
      <c r="G257" s="117" t="s">
        <v>336</v>
      </c>
      <c r="H257" s="117">
        <v>0</v>
      </c>
      <c r="I257" s="117">
        <v>63.5</v>
      </c>
      <c r="J257" s="117">
        <v>380386.94543904037</v>
      </c>
      <c r="K257" s="117">
        <v>210298.61210570703</v>
      </c>
      <c r="L257" s="117">
        <v>170088.33333333334</v>
      </c>
      <c r="M257" s="117">
        <v>0</v>
      </c>
      <c r="N257" s="117">
        <v>0</v>
      </c>
      <c r="O257" s="117">
        <v>0</v>
      </c>
      <c r="P257" s="117">
        <v>0</v>
      </c>
      <c r="Q257" s="117">
        <v>1</v>
      </c>
      <c r="R257" s="117">
        <v>0</v>
      </c>
      <c r="S257" s="117">
        <v>0</v>
      </c>
      <c r="T257" s="117">
        <v>0</v>
      </c>
      <c r="U257" s="117">
        <v>0</v>
      </c>
      <c r="V257" s="117">
        <v>0</v>
      </c>
      <c r="W257" s="117">
        <v>0</v>
      </c>
      <c r="X257" s="117">
        <v>0</v>
      </c>
      <c r="Y257" s="117">
        <v>0</v>
      </c>
      <c r="Z257" s="117">
        <v>1</v>
      </c>
      <c r="AA257" s="117">
        <v>0</v>
      </c>
      <c r="AB257" s="117">
        <v>0</v>
      </c>
      <c r="AC257" s="117">
        <v>0</v>
      </c>
      <c r="AD257" s="117">
        <v>0</v>
      </c>
      <c r="AE257" s="117">
        <v>0</v>
      </c>
      <c r="AF257" s="117">
        <v>0</v>
      </c>
      <c r="AG257" s="117">
        <v>1</v>
      </c>
      <c r="AH257" s="117">
        <v>0</v>
      </c>
      <c r="AI257" s="117">
        <v>0</v>
      </c>
      <c r="AJ257" s="117">
        <v>0</v>
      </c>
      <c r="AK257" s="117">
        <v>0</v>
      </c>
      <c r="AL257" s="117">
        <v>0</v>
      </c>
      <c r="AM257" s="117">
        <v>0</v>
      </c>
      <c r="AN257" s="117">
        <v>0</v>
      </c>
      <c r="AO257" s="117">
        <v>0</v>
      </c>
      <c r="AP257" s="117">
        <v>0</v>
      </c>
      <c r="AQ257" s="117">
        <v>1</v>
      </c>
      <c r="AR257" s="117">
        <v>0</v>
      </c>
      <c r="AS257" s="117">
        <v>210298.61210570703</v>
      </c>
    </row>
    <row r="258" spans="1:45" x14ac:dyDescent="0.45">
      <c r="A258" s="117" t="s">
        <v>597</v>
      </c>
      <c r="B258" s="118">
        <v>43265</v>
      </c>
      <c r="C258" s="117">
        <v>2018</v>
      </c>
      <c r="D258" s="117">
        <v>6</v>
      </c>
      <c r="E258" s="117">
        <v>5</v>
      </c>
      <c r="F258" s="117" t="s">
        <v>342</v>
      </c>
      <c r="G258" s="117" t="s">
        <v>336</v>
      </c>
      <c r="H258" s="117">
        <v>0</v>
      </c>
      <c r="I258" s="117">
        <v>61.083329999999997</v>
      </c>
      <c r="J258" s="117">
        <v>384046.94543904043</v>
      </c>
      <c r="K258" s="117">
        <v>212437.77877237377</v>
      </c>
      <c r="L258" s="117">
        <v>171609.16666666666</v>
      </c>
      <c r="M258" s="117">
        <v>0</v>
      </c>
      <c r="N258" s="117">
        <v>0</v>
      </c>
      <c r="O258" s="117">
        <v>0</v>
      </c>
      <c r="P258" s="117">
        <v>0</v>
      </c>
      <c r="Q258" s="117">
        <v>0</v>
      </c>
      <c r="R258" s="117">
        <v>1</v>
      </c>
      <c r="S258" s="117">
        <v>0</v>
      </c>
      <c r="T258" s="117">
        <v>0</v>
      </c>
      <c r="U258" s="117">
        <v>0</v>
      </c>
      <c r="V258" s="117">
        <v>0</v>
      </c>
      <c r="W258" s="117">
        <v>0</v>
      </c>
      <c r="X258" s="117">
        <v>0</v>
      </c>
      <c r="Y258" s="117">
        <v>0</v>
      </c>
      <c r="Z258" s="117">
        <v>1</v>
      </c>
      <c r="AA258" s="117">
        <v>0</v>
      </c>
      <c r="AB258" s="117">
        <v>0</v>
      </c>
      <c r="AC258" s="117">
        <v>0</v>
      </c>
      <c r="AD258" s="117">
        <v>0</v>
      </c>
      <c r="AE258" s="117">
        <v>0</v>
      </c>
      <c r="AF258" s="117">
        <v>0</v>
      </c>
      <c r="AG258" s="117">
        <v>1</v>
      </c>
      <c r="AH258" s="117">
        <v>0</v>
      </c>
      <c r="AI258" s="117">
        <v>0</v>
      </c>
      <c r="AJ258" s="117">
        <v>0</v>
      </c>
      <c r="AK258" s="117">
        <v>0</v>
      </c>
      <c r="AL258" s="117">
        <v>0</v>
      </c>
      <c r="AM258" s="117">
        <v>0</v>
      </c>
      <c r="AN258" s="117">
        <v>0</v>
      </c>
      <c r="AO258" s="117">
        <v>0</v>
      </c>
      <c r="AP258" s="117">
        <v>0</v>
      </c>
      <c r="AQ258" s="117">
        <v>1</v>
      </c>
      <c r="AR258" s="117">
        <v>0</v>
      </c>
      <c r="AS258" s="117">
        <v>212437.77877237377</v>
      </c>
    </row>
    <row r="259" spans="1:45" x14ac:dyDescent="0.45">
      <c r="A259" s="117" t="s">
        <v>598</v>
      </c>
      <c r="B259" s="118">
        <v>43266</v>
      </c>
      <c r="C259" s="117">
        <v>2018</v>
      </c>
      <c r="D259" s="117">
        <v>6</v>
      </c>
      <c r="E259" s="117">
        <v>6</v>
      </c>
      <c r="F259" s="117" t="s">
        <v>342</v>
      </c>
      <c r="G259" s="117" t="s">
        <v>336</v>
      </c>
      <c r="H259" s="117">
        <v>0</v>
      </c>
      <c r="I259" s="117">
        <v>64.041659999999993</v>
      </c>
      <c r="J259" s="117">
        <v>390910.2787723738</v>
      </c>
      <c r="K259" s="117">
        <v>217621.11210570714</v>
      </c>
      <c r="L259" s="117">
        <v>173289.16666666666</v>
      </c>
      <c r="M259" s="117">
        <v>0</v>
      </c>
      <c r="N259" s="117">
        <v>0</v>
      </c>
      <c r="O259" s="117">
        <v>0</v>
      </c>
      <c r="P259" s="117">
        <v>0</v>
      </c>
      <c r="Q259" s="117">
        <v>0</v>
      </c>
      <c r="R259" s="117">
        <v>0</v>
      </c>
      <c r="S259" s="117">
        <v>1</v>
      </c>
      <c r="T259" s="117">
        <v>0</v>
      </c>
      <c r="U259" s="117">
        <v>0</v>
      </c>
      <c r="V259" s="117">
        <v>0</v>
      </c>
      <c r="W259" s="117">
        <v>0</v>
      </c>
      <c r="X259" s="117">
        <v>0</v>
      </c>
      <c r="Y259" s="117">
        <v>0</v>
      </c>
      <c r="Z259" s="117">
        <v>1</v>
      </c>
      <c r="AA259" s="117">
        <v>0</v>
      </c>
      <c r="AB259" s="117">
        <v>0</v>
      </c>
      <c r="AC259" s="117">
        <v>0</v>
      </c>
      <c r="AD259" s="117">
        <v>0</v>
      </c>
      <c r="AE259" s="117">
        <v>0</v>
      </c>
      <c r="AF259" s="117">
        <v>0</v>
      </c>
      <c r="AG259" s="117">
        <v>1</v>
      </c>
      <c r="AH259" s="117">
        <v>0</v>
      </c>
      <c r="AI259" s="117">
        <v>0</v>
      </c>
      <c r="AJ259" s="117">
        <v>0</v>
      </c>
      <c r="AK259" s="117">
        <v>0</v>
      </c>
      <c r="AL259" s="117">
        <v>0</v>
      </c>
      <c r="AM259" s="117">
        <v>0</v>
      </c>
      <c r="AN259" s="117">
        <v>0</v>
      </c>
      <c r="AO259" s="117">
        <v>0</v>
      </c>
      <c r="AP259" s="117">
        <v>0</v>
      </c>
      <c r="AQ259" s="117">
        <v>1</v>
      </c>
      <c r="AR259" s="117">
        <v>0</v>
      </c>
      <c r="AS259" s="117">
        <v>217621.11210570714</v>
      </c>
    </row>
    <row r="260" spans="1:45" x14ac:dyDescent="0.45">
      <c r="A260" s="117" t="s">
        <v>599</v>
      </c>
      <c r="B260" s="118">
        <v>43267</v>
      </c>
      <c r="C260" s="117">
        <v>2018</v>
      </c>
      <c r="D260" s="117">
        <v>6</v>
      </c>
      <c r="E260" s="117">
        <v>7</v>
      </c>
      <c r="F260" s="117" t="s">
        <v>340</v>
      </c>
      <c r="G260" s="117" t="s">
        <v>336</v>
      </c>
      <c r="H260" s="117">
        <v>0</v>
      </c>
      <c r="I260" s="117">
        <v>67.583340000000007</v>
      </c>
      <c r="J260" s="117">
        <v>354768.07043904043</v>
      </c>
      <c r="K260" s="117">
        <v>179560.5704390404</v>
      </c>
      <c r="L260" s="117">
        <v>175207.5</v>
      </c>
      <c r="M260" s="117">
        <v>0</v>
      </c>
      <c r="N260" s="117">
        <v>0</v>
      </c>
      <c r="O260" s="117">
        <v>0</v>
      </c>
      <c r="P260" s="117">
        <v>0</v>
      </c>
      <c r="Q260" s="117">
        <v>0</v>
      </c>
      <c r="R260" s="117">
        <v>0</v>
      </c>
      <c r="S260" s="117">
        <v>0</v>
      </c>
      <c r="T260" s="117">
        <v>1</v>
      </c>
      <c r="U260" s="117">
        <v>0</v>
      </c>
      <c r="V260" s="117">
        <v>0</v>
      </c>
      <c r="W260" s="117">
        <v>0</v>
      </c>
      <c r="X260" s="117">
        <v>0</v>
      </c>
      <c r="Y260" s="117">
        <v>0</v>
      </c>
      <c r="Z260" s="117">
        <v>1</v>
      </c>
      <c r="AA260" s="117">
        <v>0</v>
      </c>
      <c r="AB260" s="117">
        <v>0</v>
      </c>
      <c r="AC260" s="117">
        <v>0</v>
      </c>
      <c r="AD260" s="117">
        <v>0</v>
      </c>
      <c r="AE260" s="117">
        <v>0</v>
      </c>
      <c r="AF260" s="117">
        <v>0</v>
      </c>
      <c r="AG260" s="117">
        <v>1</v>
      </c>
      <c r="AH260" s="117">
        <v>0</v>
      </c>
      <c r="AI260" s="117">
        <v>0</v>
      </c>
      <c r="AJ260" s="117">
        <v>0</v>
      </c>
      <c r="AK260" s="117">
        <v>0</v>
      </c>
      <c r="AL260" s="117">
        <v>0</v>
      </c>
      <c r="AM260" s="117">
        <v>0</v>
      </c>
      <c r="AN260" s="117">
        <v>0</v>
      </c>
      <c r="AO260" s="117">
        <v>0</v>
      </c>
      <c r="AP260" s="117">
        <v>0</v>
      </c>
      <c r="AQ260" s="117">
        <v>1</v>
      </c>
      <c r="AR260" s="117">
        <v>0</v>
      </c>
      <c r="AS260" s="117">
        <v>179560.5704390404</v>
      </c>
    </row>
    <row r="261" spans="1:45" x14ac:dyDescent="0.45">
      <c r="A261" s="117" t="s">
        <v>600</v>
      </c>
      <c r="B261" s="118">
        <v>43268</v>
      </c>
      <c r="C261" s="117">
        <v>2018</v>
      </c>
      <c r="D261" s="117">
        <v>6</v>
      </c>
      <c r="E261" s="117">
        <v>1</v>
      </c>
      <c r="F261" s="117" t="s">
        <v>340</v>
      </c>
      <c r="G261" s="117" t="s">
        <v>336</v>
      </c>
      <c r="H261" s="117">
        <v>0</v>
      </c>
      <c r="I261" s="117">
        <v>71.5</v>
      </c>
      <c r="J261" s="117">
        <v>347146.0287723738</v>
      </c>
      <c r="K261" s="117">
        <v>170036.02877237377</v>
      </c>
      <c r="L261" s="117">
        <v>177110</v>
      </c>
      <c r="M261" s="117">
        <v>0</v>
      </c>
      <c r="N261" s="117">
        <v>1</v>
      </c>
      <c r="O261" s="117">
        <v>0</v>
      </c>
      <c r="P261" s="117">
        <v>0</v>
      </c>
      <c r="Q261" s="117">
        <v>0</v>
      </c>
      <c r="R261" s="117">
        <v>0</v>
      </c>
      <c r="S261" s="117">
        <v>0</v>
      </c>
      <c r="T261" s="117">
        <v>0</v>
      </c>
      <c r="U261" s="117">
        <v>0</v>
      </c>
      <c r="V261" s="117">
        <v>0</v>
      </c>
      <c r="W261" s="117">
        <v>0</v>
      </c>
      <c r="X261" s="117">
        <v>0</v>
      </c>
      <c r="Y261" s="117">
        <v>0</v>
      </c>
      <c r="Z261" s="117">
        <v>1</v>
      </c>
      <c r="AA261" s="117">
        <v>0</v>
      </c>
      <c r="AB261" s="117">
        <v>0</v>
      </c>
      <c r="AC261" s="117">
        <v>0</v>
      </c>
      <c r="AD261" s="117">
        <v>0</v>
      </c>
      <c r="AE261" s="117">
        <v>0</v>
      </c>
      <c r="AF261" s="117">
        <v>0</v>
      </c>
      <c r="AG261" s="117">
        <v>1</v>
      </c>
      <c r="AH261" s="117">
        <v>0</v>
      </c>
      <c r="AI261" s="117">
        <v>0</v>
      </c>
      <c r="AJ261" s="117">
        <v>0</v>
      </c>
      <c r="AK261" s="117">
        <v>0</v>
      </c>
      <c r="AL261" s="117">
        <v>0</v>
      </c>
      <c r="AM261" s="117">
        <v>0</v>
      </c>
      <c r="AN261" s="117">
        <v>0</v>
      </c>
      <c r="AO261" s="117">
        <v>0</v>
      </c>
      <c r="AP261" s="117">
        <v>0</v>
      </c>
      <c r="AQ261" s="117">
        <v>1</v>
      </c>
      <c r="AR261" s="117">
        <v>0</v>
      </c>
      <c r="AS261" s="117">
        <v>170036.02877237377</v>
      </c>
    </row>
    <row r="262" spans="1:45" x14ac:dyDescent="0.45">
      <c r="A262" s="117" t="s">
        <v>601</v>
      </c>
      <c r="B262" s="118">
        <v>43269</v>
      </c>
      <c r="C262" s="117">
        <v>2018</v>
      </c>
      <c r="D262" s="117">
        <v>6</v>
      </c>
      <c r="E262" s="117">
        <v>2</v>
      </c>
      <c r="F262" s="117" t="s">
        <v>342</v>
      </c>
      <c r="G262" s="117" t="s">
        <v>336</v>
      </c>
      <c r="H262" s="117">
        <v>0</v>
      </c>
      <c r="I262" s="117">
        <v>74.25</v>
      </c>
      <c r="J262" s="117">
        <v>382715.73710570706</v>
      </c>
      <c r="K262" s="117">
        <v>203768.23710570703</v>
      </c>
      <c r="L262" s="117">
        <v>178947.5</v>
      </c>
      <c r="M262" s="117">
        <v>0</v>
      </c>
      <c r="N262" s="117">
        <v>0</v>
      </c>
      <c r="O262" s="117">
        <v>1</v>
      </c>
      <c r="P262" s="117">
        <v>0</v>
      </c>
      <c r="Q262" s="117">
        <v>0</v>
      </c>
      <c r="R262" s="117">
        <v>0</v>
      </c>
      <c r="S262" s="117">
        <v>0</v>
      </c>
      <c r="T262" s="117">
        <v>0</v>
      </c>
      <c r="U262" s="117">
        <v>0</v>
      </c>
      <c r="V262" s="117">
        <v>0</v>
      </c>
      <c r="W262" s="117">
        <v>0</v>
      </c>
      <c r="X262" s="117">
        <v>0</v>
      </c>
      <c r="Y262" s="117">
        <v>0</v>
      </c>
      <c r="Z262" s="117">
        <v>1</v>
      </c>
      <c r="AA262" s="117">
        <v>0</v>
      </c>
      <c r="AB262" s="117">
        <v>0</v>
      </c>
      <c r="AC262" s="117">
        <v>0</v>
      </c>
      <c r="AD262" s="117">
        <v>0</v>
      </c>
      <c r="AE262" s="117">
        <v>0</v>
      </c>
      <c r="AF262" s="117">
        <v>0</v>
      </c>
      <c r="AG262" s="117">
        <v>1</v>
      </c>
      <c r="AH262" s="117">
        <v>0</v>
      </c>
      <c r="AI262" s="117">
        <v>0</v>
      </c>
      <c r="AJ262" s="117">
        <v>0</v>
      </c>
      <c r="AK262" s="117">
        <v>0</v>
      </c>
      <c r="AL262" s="117">
        <v>0</v>
      </c>
      <c r="AM262" s="117">
        <v>0</v>
      </c>
      <c r="AN262" s="117">
        <v>0</v>
      </c>
      <c r="AO262" s="117">
        <v>0</v>
      </c>
      <c r="AP262" s="117">
        <v>0</v>
      </c>
      <c r="AQ262" s="117">
        <v>1</v>
      </c>
      <c r="AR262" s="117">
        <v>0</v>
      </c>
      <c r="AS262" s="117">
        <v>203768.23710570703</v>
      </c>
    </row>
    <row r="263" spans="1:45" x14ac:dyDescent="0.45">
      <c r="A263" s="117" t="s">
        <v>602</v>
      </c>
      <c r="B263" s="118">
        <v>43270</v>
      </c>
      <c r="C263" s="117">
        <v>2018</v>
      </c>
      <c r="D263" s="117">
        <v>6</v>
      </c>
      <c r="E263" s="117">
        <v>3</v>
      </c>
      <c r="F263" s="117" t="s">
        <v>342</v>
      </c>
      <c r="G263" s="117" t="s">
        <v>336</v>
      </c>
      <c r="H263" s="117">
        <v>0</v>
      </c>
      <c r="I263" s="117">
        <v>75.958340000000007</v>
      </c>
      <c r="J263" s="117">
        <v>408672.98710570706</v>
      </c>
      <c r="K263" s="117">
        <v>228705.48710570703</v>
      </c>
      <c r="L263" s="117">
        <v>179967.5</v>
      </c>
      <c r="M263" s="117">
        <v>0</v>
      </c>
      <c r="N263" s="117">
        <v>0</v>
      </c>
      <c r="O263" s="117">
        <v>0</v>
      </c>
      <c r="P263" s="117">
        <v>1</v>
      </c>
      <c r="Q263" s="117">
        <v>0</v>
      </c>
      <c r="R263" s="117">
        <v>0</v>
      </c>
      <c r="S263" s="117">
        <v>0</v>
      </c>
      <c r="T263" s="117">
        <v>0</v>
      </c>
      <c r="U263" s="117">
        <v>0</v>
      </c>
      <c r="V263" s="117">
        <v>0</v>
      </c>
      <c r="W263" s="117">
        <v>0</v>
      </c>
      <c r="X263" s="117">
        <v>0</v>
      </c>
      <c r="Y263" s="117">
        <v>0</v>
      </c>
      <c r="Z263" s="117">
        <v>1</v>
      </c>
      <c r="AA263" s="117">
        <v>0</v>
      </c>
      <c r="AB263" s="117">
        <v>0</v>
      </c>
      <c r="AC263" s="117">
        <v>0</v>
      </c>
      <c r="AD263" s="117">
        <v>0</v>
      </c>
      <c r="AE263" s="117">
        <v>0</v>
      </c>
      <c r="AF263" s="117">
        <v>0</v>
      </c>
      <c r="AG263" s="117">
        <v>1</v>
      </c>
      <c r="AH263" s="117">
        <v>0</v>
      </c>
      <c r="AI263" s="117">
        <v>0</v>
      </c>
      <c r="AJ263" s="117">
        <v>0</v>
      </c>
      <c r="AK263" s="117">
        <v>0</v>
      </c>
      <c r="AL263" s="117">
        <v>0</v>
      </c>
      <c r="AM263" s="117">
        <v>0</v>
      </c>
      <c r="AN263" s="117">
        <v>0</v>
      </c>
      <c r="AO263" s="117">
        <v>0</v>
      </c>
      <c r="AP263" s="117">
        <v>0</v>
      </c>
      <c r="AQ263" s="117">
        <v>1</v>
      </c>
      <c r="AR263" s="117">
        <v>0</v>
      </c>
      <c r="AS263" s="117">
        <v>228705.48710570703</v>
      </c>
    </row>
    <row r="264" spans="1:45" x14ac:dyDescent="0.45">
      <c r="A264" s="117" t="s">
        <v>603</v>
      </c>
      <c r="B264" s="118">
        <v>43271</v>
      </c>
      <c r="C264" s="117">
        <v>2018</v>
      </c>
      <c r="D264" s="117">
        <v>6</v>
      </c>
      <c r="E264" s="117">
        <v>4</v>
      </c>
      <c r="F264" s="117" t="s">
        <v>342</v>
      </c>
      <c r="G264" s="117" t="s">
        <v>336</v>
      </c>
      <c r="H264" s="117">
        <v>0</v>
      </c>
      <c r="I264" s="117">
        <v>75.458340000000007</v>
      </c>
      <c r="J264" s="117">
        <v>406950.52877237374</v>
      </c>
      <c r="K264" s="117">
        <v>225892.1954390404</v>
      </c>
      <c r="L264" s="117">
        <v>181058.33333333334</v>
      </c>
      <c r="M264" s="117">
        <v>0</v>
      </c>
      <c r="N264" s="117">
        <v>0</v>
      </c>
      <c r="O264" s="117">
        <v>0</v>
      </c>
      <c r="P264" s="117">
        <v>0</v>
      </c>
      <c r="Q264" s="117">
        <v>1</v>
      </c>
      <c r="R264" s="117">
        <v>0</v>
      </c>
      <c r="S264" s="117">
        <v>0</v>
      </c>
      <c r="T264" s="117">
        <v>0</v>
      </c>
      <c r="U264" s="117">
        <v>0</v>
      </c>
      <c r="V264" s="117">
        <v>0</v>
      </c>
      <c r="W264" s="117">
        <v>0</v>
      </c>
      <c r="X264" s="117">
        <v>0</v>
      </c>
      <c r="Y264" s="117">
        <v>0</v>
      </c>
      <c r="Z264" s="117">
        <v>1</v>
      </c>
      <c r="AA264" s="117">
        <v>0</v>
      </c>
      <c r="AB264" s="117">
        <v>0</v>
      </c>
      <c r="AC264" s="117">
        <v>0</v>
      </c>
      <c r="AD264" s="117">
        <v>0</v>
      </c>
      <c r="AE264" s="117">
        <v>0</v>
      </c>
      <c r="AF264" s="117">
        <v>0</v>
      </c>
      <c r="AG264" s="117">
        <v>1</v>
      </c>
      <c r="AH264" s="117">
        <v>0</v>
      </c>
      <c r="AI264" s="117">
        <v>0</v>
      </c>
      <c r="AJ264" s="117">
        <v>0</v>
      </c>
      <c r="AK264" s="117">
        <v>0</v>
      </c>
      <c r="AL264" s="117">
        <v>0</v>
      </c>
      <c r="AM264" s="117">
        <v>0</v>
      </c>
      <c r="AN264" s="117">
        <v>0</v>
      </c>
      <c r="AO264" s="117">
        <v>0</v>
      </c>
      <c r="AP264" s="117">
        <v>0</v>
      </c>
      <c r="AQ264" s="117">
        <v>1</v>
      </c>
      <c r="AR264" s="117">
        <v>0</v>
      </c>
      <c r="AS264" s="117">
        <v>225892.1954390404</v>
      </c>
    </row>
    <row r="265" spans="1:45" x14ac:dyDescent="0.45">
      <c r="A265" s="117" t="s">
        <v>604</v>
      </c>
      <c r="B265" s="118">
        <v>43272</v>
      </c>
      <c r="C265" s="117">
        <v>2018</v>
      </c>
      <c r="D265" s="117">
        <v>6</v>
      </c>
      <c r="E265" s="117">
        <v>5</v>
      </c>
      <c r="F265" s="117" t="s">
        <v>342</v>
      </c>
      <c r="G265" s="117" t="s">
        <v>336</v>
      </c>
      <c r="H265" s="117">
        <v>0</v>
      </c>
      <c r="I265" s="117">
        <v>72.125</v>
      </c>
      <c r="J265" s="117">
        <v>427890.82043904043</v>
      </c>
      <c r="K265" s="117">
        <v>245690.40377237377</v>
      </c>
      <c r="L265" s="117">
        <v>182200.41666666666</v>
      </c>
      <c r="M265" s="117">
        <v>0</v>
      </c>
      <c r="N265" s="117">
        <v>0</v>
      </c>
      <c r="O265" s="117">
        <v>0</v>
      </c>
      <c r="P265" s="117">
        <v>0</v>
      </c>
      <c r="Q265" s="117">
        <v>0</v>
      </c>
      <c r="R265" s="117">
        <v>1</v>
      </c>
      <c r="S265" s="117">
        <v>0</v>
      </c>
      <c r="T265" s="117">
        <v>0</v>
      </c>
      <c r="U265" s="117">
        <v>0</v>
      </c>
      <c r="V265" s="117">
        <v>0</v>
      </c>
      <c r="W265" s="117">
        <v>0</v>
      </c>
      <c r="X265" s="117">
        <v>0</v>
      </c>
      <c r="Y265" s="117">
        <v>0</v>
      </c>
      <c r="Z265" s="117">
        <v>1</v>
      </c>
      <c r="AA265" s="117">
        <v>0</v>
      </c>
      <c r="AB265" s="117">
        <v>0</v>
      </c>
      <c r="AC265" s="117">
        <v>0</v>
      </c>
      <c r="AD265" s="117">
        <v>0</v>
      </c>
      <c r="AE265" s="117">
        <v>0</v>
      </c>
      <c r="AF265" s="117">
        <v>0</v>
      </c>
      <c r="AG265" s="117">
        <v>1</v>
      </c>
      <c r="AH265" s="117">
        <v>0</v>
      </c>
      <c r="AI265" s="117">
        <v>0</v>
      </c>
      <c r="AJ265" s="117">
        <v>0</v>
      </c>
      <c r="AK265" s="117">
        <v>0</v>
      </c>
      <c r="AL265" s="117">
        <v>0</v>
      </c>
      <c r="AM265" s="117">
        <v>0</v>
      </c>
      <c r="AN265" s="117">
        <v>0</v>
      </c>
      <c r="AO265" s="117">
        <v>0</v>
      </c>
      <c r="AP265" s="117">
        <v>0</v>
      </c>
      <c r="AQ265" s="117">
        <v>1</v>
      </c>
      <c r="AR265" s="117">
        <v>0</v>
      </c>
      <c r="AS265" s="117">
        <v>245690.40377237377</v>
      </c>
    </row>
    <row r="266" spans="1:45" x14ac:dyDescent="0.45">
      <c r="A266" s="117" t="s">
        <v>605</v>
      </c>
      <c r="B266" s="118">
        <v>43273</v>
      </c>
      <c r="C266" s="117">
        <v>2018</v>
      </c>
      <c r="D266" s="117">
        <v>6</v>
      </c>
      <c r="E266" s="117">
        <v>6</v>
      </c>
      <c r="F266" s="117" t="s">
        <v>342</v>
      </c>
      <c r="G266" s="117" t="s">
        <v>336</v>
      </c>
      <c r="H266" s="117">
        <v>0</v>
      </c>
      <c r="I266" s="117">
        <v>68.875</v>
      </c>
      <c r="J266" s="117">
        <v>421685.19543904037</v>
      </c>
      <c r="K266" s="117">
        <v>238194.36210570703</v>
      </c>
      <c r="L266" s="117">
        <v>183490.83333333334</v>
      </c>
      <c r="M266" s="117">
        <v>0</v>
      </c>
      <c r="N266" s="117">
        <v>0</v>
      </c>
      <c r="O266" s="117">
        <v>0</v>
      </c>
      <c r="P266" s="117">
        <v>0</v>
      </c>
      <c r="Q266" s="117">
        <v>0</v>
      </c>
      <c r="R266" s="117">
        <v>0</v>
      </c>
      <c r="S266" s="117">
        <v>1</v>
      </c>
      <c r="T266" s="117">
        <v>0</v>
      </c>
      <c r="U266" s="117">
        <v>0</v>
      </c>
      <c r="V266" s="117">
        <v>0</v>
      </c>
      <c r="W266" s="117">
        <v>0</v>
      </c>
      <c r="X266" s="117">
        <v>0</v>
      </c>
      <c r="Y266" s="117">
        <v>0</v>
      </c>
      <c r="Z266" s="117">
        <v>1</v>
      </c>
      <c r="AA266" s="117">
        <v>0</v>
      </c>
      <c r="AB266" s="117">
        <v>0</v>
      </c>
      <c r="AC266" s="117">
        <v>0</v>
      </c>
      <c r="AD266" s="117">
        <v>0</v>
      </c>
      <c r="AE266" s="117">
        <v>0</v>
      </c>
      <c r="AF266" s="117">
        <v>0</v>
      </c>
      <c r="AG266" s="117">
        <v>1</v>
      </c>
      <c r="AH266" s="117">
        <v>0</v>
      </c>
      <c r="AI266" s="117">
        <v>0</v>
      </c>
      <c r="AJ266" s="117">
        <v>0</v>
      </c>
      <c r="AK266" s="117">
        <v>0</v>
      </c>
      <c r="AL266" s="117">
        <v>0</v>
      </c>
      <c r="AM266" s="117">
        <v>0</v>
      </c>
      <c r="AN266" s="117">
        <v>0</v>
      </c>
      <c r="AO266" s="117">
        <v>0</v>
      </c>
      <c r="AP266" s="117">
        <v>0</v>
      </c>
      <c r="AQ266" s="117">
        <v>1</v>
      </c>
      <c r="AR266" s="117">
        <v>0</v>
      </c>
      <c r="AS266" s="117">
        <v>238194.36210570703</v>
      </c>
    </row>
    <row r="267" spans="1:45" x14ac:dyDescent="0.45">
      <c r="A267" s="117" t="s">
        <v>606</v>
      </c>
      <c r="B267" s="118">
        <v>43274</v>
      </c>
      <c r="C267" s="117">
        <v>2018</v>
      </c>
      <c r="D267" s="117">
        <v>6</v>
      </c>
      <c r="E267" s="117">
        <v>7</v>
      </c>
      <c r="F267" s="117" t="s">
        <v>340</v>
      </c>
      <c r="G267" s="117" t="s">
        <v>336</v>
      </c>
      <c r="H267" s="117">
        <v>0</v>
      </c>
      <c r="I267" s="117">
        <v>69.625</v>
      </c>
      <c r="J267" s="117">
        <v>400108.07043904037</v>
      </c>
      <c r="K267" s="117">
        <v>215305.98710570703</v>
      </c>
      <c r="L267" s="117">
        <v>184802.08333333334</v>
      </c>
      <c r="M267" s="117">
        <v>0</v>
      </c>
      <c r="N267" s="117">
        <v>0</v>
      </c>
      <c r="O267" s="117">
        <v>0</v>
      </c>
      <c r="P267" s="117">
        <v>0</v>
      </c>
      <c r="Q267" s="117">
        <v>0</v>
      </c>
      <c r="R267" s="117">
        <v>0</v>
      </c>
      <c r="S267" s="117">
        <v>0</v>
      </c>
      <c r="T267" s="117">
        <v>1</v>
      </c>
      <c r="U267" s="117">
        <v>0</v>
      </c>
      <c r="V267" s="117">
        <v>0</v>
      </c>
      <c r="W267" s="117">
        <v>0</v>
      </c>
      <c r="X267" s="117">
        <v>0</v>
      </c>
      <c r="Y267" s="117">
        <v>0</v>
      </c>
      <c r="Z267" s="117">
        <v>1</v>
      </c>
      <c r="AA267" s="117">
        <v>0</v>
      </c>
      <c r="AB267" s="117">
        <v>0</v>
      </c>
      <c r="AC267" s="117">
        <v>0</v>
      </c>
      <c r="AD267" s="117">
        <v>0</v>
      </c>
      <c r="AE267" s="117">
        <v>0</v>
      </c>
      <c r="AF267" s="117">
        <v>0</v>
      </c>
      <c r="AG267" s="117">
        <v>1</v>
      </c>
      <c r="AH267" s="117">
        <v>0</v>
      </c>
      <c r="AI267" s="117">
        <v>0</v>
      </c>
      <c r="AJ267" s="117">
        <v>0</v>
      </c>
      <c r="AK267" s="117">
        <v>0</v>
      </c>
      <c r="AL267" s="117">
        <v>0</v>
      </c>
      <c r="AM267" s="117">
        <v>0</v>
      </c>
      <c r="AN267" s="117">
        <v>0</v>
      </c>
      <c r="AO267" s="117">
        <v>0</v>
      </c>
      <c r="AP267" s="117">
        <v>0</v>
      </c>
      <c r="AQ267" s="117">
        <v>1</v>
      </c>
      <c r="AR267" s="117">
        <v>0</v>
      </c>
      <c r="AS267" s="117">
        <v>215305.98710570703</v>
      </c>
    </row>
    <row r="268" spans="1:45" x14ac:dyDescent="0.45">
      <c r="A268" s="117" t="s">
        <v>607</v>
      </c>
      <c r="B268" s="118">
        <v>43275</v>
      </c>
      <c r="C268" s="117">
        <v>2018</v>
      </c>
      <c r="D268" s="117">
        <v>6</v>
      </c>
      <c r="E268" s="117">
        <v>1</v>
      </c>
      <c r="F268" s="117" t="s">
        <v>340</v>
      </c>
      <c r="G268" s="117" t="s">
        <v>336</v>
      </c>
      <c r="H268" s="117">
        <v>0</v>
      </c>
      <c r="I268" s="117">
        <v>73.958340000000007</v>
      </c>
      <c r="J268" s="117">
        <v>400287.19543904043</v>
      </c>
      <c r="K268" s="117">
        <v>214436.77877237377</v>
      </c>
      <c r="L268" s="117">
        <v>185850.41666666666</v>
      </c>
      <c r="M268" s="117">
        <v>0</v>
      </c>
      <c r="N268" s="117">
        <v>1</v>
      </c>
      <c r="O268" s="117">
        <v>0</v>
      </c>
      <c r="P268" s="117">
        <v>0</v>
      </c>
      <c r="Q268" s="117">
        <v>0</v>
      </c>
      <c r="R268" s="117">
        <v>0</v>
      </c>
      <c r="S268" s="117">
        <v>0</v>
      </c>
      <c r="T268" s="117">
        <v>0</v>
      </c>
      <c r="U268" s="117">
        <v>0</v>
      </c>
      <c r="V268" s="117">
        <v>0</v>
      </c>
      <c r="W268" s="117">
        <v>0</v>
      </c>
      <c r="X268" s="117">
        <v>0</v>
      </c>
      <c r="Y268" s="117">
        <v>0</v>
      </c>
      <c r="Z268" s="117">
        <v>1</v>
      </c>
      <c r="AA268" s="117">
        <v>0</v>
      </c>
      <c r="AB268" s="117">
        <v>0</v>
      </c>
      <c r="AC268" s="117">
        <v>0</v>
      </c>
      <c r="AD268" s="117">
        <v>0</v>
      </c>
      <c r="AE268" s="117">
        <v>0</v>
      </c>
      <c r="AF268" s="117">
        <v>0</v>
      </c>
      <c r="AG268" s="117">
        <v>1</v>
      </c>
      <c r="AH268" s="117">
        <v>0</v>
      </c>
      <c r="AI268" s="117">
        <v>0</v>
      </c>
      <c r="AJ268" s="117">
        <v>0</v>
      </c>
      <c r="AK268" s="117">
        <v>0</v>
      </c>
      <c r="AL268" s="117">
        <v>0</v>
      </c>
      <c r="AM268" s="117">
        <v>0</v>
      </c>
      <c r="AN268" s="117">
        <v>0</v>
      </c>
      <c r="AO268" s="117">
        <v>0</v>
      </c>
      <c r="AP268" s="117">
        <v>0</v>
      </c>
      <c r="AQ268" s="117">
        <v>1</v>
      </c>
      <c r="AR268" s="117">
        <v>0</v>
      </c>
      <c r="AS268" s="117">
        <v>214436.77877237377</v>
      </c>
    </row>
    <row r="269" spans="1:45" x14ac:dyDescent="0.45">
      <c r="A269" s="117" t="s">
        <v>608</v>
      </c>
      <c r="B269" s="118">
        <v>43276</v>
      </c>
      <c r="C269" s="117">
        <v>2018</v>
      </c>
      <c r="D269" s="117">
        <v>6</v>
      </c>
      <c r="E269" s="117">
        <v>2</v>
      </c>
      <c r="F269" s="117" t="s">
        <v>342</v>
      </c>
      <c r="G269" s="117" t="s">
        <v>336</v>
      </c>
      <c r="H269" s="117">
        <v>0</v>
      </c>
      <c r="I269" s="117">
        <v>67.666659999999993</v>
      </c>
      <c r="J269" s="117">
        <v>399213.40377237374</v>
      </c>
      <c r="K269" s="117">
        <v>211975.0704390404</v>
      </c>
      <c r="L269" s="117">
        <v>187238.33333333334</v>
      </c>
      <c r="M269" s="117">
        <v>0</v>
      </c>
      <c r="N269" s="117">
        <v>0</v>
      </c>
      <c r="O269" s="117">
        <v>1</v>
      </c>
      <c r="P269" s="117">
        <v>0</v>
      </c>
      <c r="Q269" s="117">
        <v>0</v>
      </c>
      <c r="R269" s="117">
        <v>0</v>
      </c>
      <c r="S269" s="117">
        <v>0</v>
      </c>
      <c r="T269" s="117">
        <v>0</v>
      </c>
      <c r="U269" s="117">
        <v>0</v>
      </c>
      <c r="V269" s="117">
        <v>0</v>
      </c>
      <c r="W269" s="117">
        <v>0</v>
      </c>
      <c r="X269" s="117">
        <v>0</v>
      </c>
      <c r="Y269" s="117">
        <v>0</v>
      </c>
      <c r="Z269" s="117">
        <v>1</v>
      </c>
      <c r="AA269" s="117">
        <v>0</v>
      </c>
      <c r="AB269" s="117">
        <v>0</v>
      </c>
      <c r="AC269" s="117">
        <v>0</v>
      </c>
      <c r="AD269" s="117">
        <v>0</v>
      </c>
      <c r="AE269" s="117">
        <v>0</v>
      </c>
      <c r="AF269" s="117">
        <v>0</v>
      </c>
      <c r="AG269" s="117">
        <v>1</v>
      </c>
      <c r="AH269" s="117">
        <v>0</v>
      </c>
      <c r="AI269" s="117">
        <v>0</v>
      </c>
      <c r="AJ269" s="117">
        <v>0</v>
      </c>
      <c r="AK269" s="117">
        <v>0</v>
      </c>
      <c r="AL269" s="117">
        <v>0</v>
      </c>
      <c r="AM269" s="117">
        <v>0</v>
      </c>
      <c r="AN269" s="117">
        <v>0</v>
      </c>
      <c r="AO269" s="117">
        <v>0</v>
      </c>
      <c r="AP269" s="117">
        <v>0</v>
      </c>
      <c r="AQ269" s="117">
        <v>1</v>
      </c>
      <c r="AR269" s="117">
        <v>0</v>
      </c>
      <c r="AS269" s="117">
        <v>211975.0704390404</v>
      </c>
    </row>
    <row r="270" spans="1:45" x14ac:dyDescent="0.45">
      <c r="A270" s="117" t="s">
        <v>609</v>
      </c>
      <c r="B270" s="118">
        <v>43277</v>
      </c>
      <c r="C270" s="117">
        <v>2018</v>
      </c>
      <c r="D270" s="117">
        <v>6</v>
      </c>
      <c r="E270" s="117">
        <v>3</v>
      </c>
      <c r="F270" s="117" t="s">
        <v>342</v>
      </c>
      <c r="G270" s="117" t="s">
        <v>336</v>
      </c>
      <c r="H270" s="117">
        <v>0</v>
      </c>
      <c r="I270" s="117">
        <v>62.791670000000003</v>
      </c>
      <c r="J270" s="117">
        <v>402422.48710570706</v>
      </c>
      <c r="K270" s="117">
        <v>213928.3204390404</v>
      </c>
      <c r="L270" s="117">
        <v>188494.16666666666</v>
      </c>
      <c r="M270" s="117">
        <v>0</v>
      </c>
      <c r="N270" s="117">
        <v>0</v>
      </c>
      <c r="O270" s="117">
        <v>0</v>
      </c>
      <c r="P270" s="117">
        <v>1</v>
      </c>
      <c r="Q270" s="117">
        <v>0</v>
      </c>
      <c r="R270" s="117">
        <v>0</v>
      </c>
      <c r="S270" s="117">
        <v>0</v>
      </c>
      <c r="T270" s="117">
        <v>0</v>
      </c>
      <c r="U270" s="117">
        <v>0</v>
      </c>
      <c r="V270" s="117">
        <v>0</v>
      </c>
      <c r="W270" s="117">
        <v>0</v>
      </c>
      <c r="X270" s="117">
        <v>0</v>
      </c>
      <c r="Y270" s="117">
        <v>0</v>
      </c>
      <c r="Z270" s="117">
        <v>1</v>
      </c>
      <c r="AA270" s="117">
        <v>0</v>
      </c>
      <c r="AB270" s="117">
        <v>0</v>
      </c>
      <c r="AC270" s="117">
        <v>0</v>
      </c>
      <c r="AD270" s="117">
        <v>0</v>
      </c>
      <c r="AE270" s="117">
        <v>0</v>
      </c>
      <c r="AF270" s="117">
        <v>0</v>
      </c>
      <c r="AG270" s="117">
        <v>1</v>
      </c>
      <c r="AH270" s="117">
        <v>0</v>
      </c>
      <c r="AI270" s="117">
        <v>0</v>
      </c>
      <c r="AJ270" s="117">
        <v>0</v>
      </c>
      <c r="AK270" s="117">
        <v>0</v>
      </c>
      <c r="AL270" s="117">
        <v>0</v>
      </c>
      <c r="AM270" s="117">
        <v>0</v>
      </c>
      <c r="AN270" s="117">
        <v>0</v>
      </c>
      <c r="AO270" s="117">
        <v>0</v>
      </c>
      <c r="AP270" s="117">
        <v>0</v>
      </c>
      <c r="AQ270" s="117">
        <v>1</v>
      </c>
      <c r="AR270" s="117">
        <v>0</v>
      </c>
      <c r="AS270" s="117">
        <v>213928.3204390404</v>
      </c>
    </row>
    <row r="271" spans="1:45" x14ac:dyDescent="0.45">
      <c r="A271" s="117" t="s">
        <v>610</v>
      </c>
      <c r="B271" s="118">
        <v>43278</v>
      </c>
      <c r="C271" s="117">
        <v>2018</v>
      </c>
      <c r="D271" s="117">
        <v>6</v>
      </c>
      <c r="E271" s="117">
        <v>4</v>
      </c>
      <c r="F271" s="117" t="s">
        <v>342</v>
      </c>
      <c r="G271" s="117" t="s">
        <v>336</v>
      </c>
      <c r="H271" s="117">
        <v>0</v>
      </c>
      <c r="I271" s="117">
        <v>65</v>
      </c>
      <c r="J271" s="117">
        <v>409653.98710570706</v>
      </c>
      <c r="K271" s="117">
        <v>219987.3204390404</v>
      </c>
      <c r="L271" s="117">
        <v>189666.66666666666</v>
      </c>
      <c r="M271" s="117">
        <v>0</v>
      </c>
      <c r="N271" s="117">
        <v>0</v>
      </c>
      <c r="O271" s="117">
        <v>0</v>
      </c>
      <c r="P271" s="117">
        <v>0</v>
      </c>
      <c r="Q271" s="117">
        <v>1</v>
      </c>
      <c r="R271" s="117">
        <v>0</v>
      </c>
      <c r="S271" s="117">
        <v>0</v>
      </c>
      <c r="T271" s="117">
        <v>0</v>
      </c>
      <c r="U271" s="117">
        <v>0</v>
      </c>
      <c r="V271" s="117">
        <v>0</v>
      </c>
      <c r="W271" s="117">
        <v>0</v>
      </c>
      <c r="X271" s="117">
        <v>0</v>
      </c>
      <c r="Y271" s="117">
        <v>0</v>
      </c>
      <c r="Z271" s="117">
        <v>1</v>
      </c>
      <c r="AA271" s="117">
        <v>0</v>
      </c>
      <c r="AB271" s="117">
        <v>0</v>
      </c>
      <c r="AC271" s="117">
        <v>0</v>
      </c>
      <c r="AD271" s="117">
        <v>0</v>
      </c>
      <c r="AE271" s="117">
        <v>0</v>
      </c>
      <c r="AF271" s="117">
        <v>0</v>
      </c>
      <c r="AG271" s="117">
        <v>1</v>
      </c>
      <c r="AH271" s="117">
        <v>0</v>
      </c>
      <c r="AI271" s="117">
        <v>0</v>
      </c>
      <c r="AJ271" s="117">
        <v>0</v>
      </c>
      <c r="AK271" s="117">
        <v>0</v>
      </c>
      <c r="AL271" s="117">
        <v>0</v>
      </c>
      <c r="AM271" s="117">
        <v>0</v>
      </c>
      <c r="AN271" s="117">
        <v>0</v>
      </c>
      <c r="AO271" s="117">
        <v>0</v>
      </c>
      <c r="AP271" s="117">
        <v>0</v>
      </c>
      <c r="AQ271" s="117">
        <v>1</v>
      </c>
      <c r="AR271" s="117">
        <v>0</v>
      </c>
      <c r="AS271" s="117">
        <v>219987.3204390404</v>
      </c>
    </row>
    <row r="272" spans="1:45" x14ac:dyDescent="0.45">
      <c r="A272" s="117" t="s">
        <v>611</v>
      </c>
      <c r="B272" s="118">
        <v>43279</v>
      </c>
      <c r="C272" s="117">
        <v>2018</v>
      </c>
      <c r="D272" s="117">
        <v>6</v>
      </c>
      <c r="E272" s="117">
        <v>5</v>
      </c>
      <c r="F272" s="117" t="s">
        <v>342</v>
      </c>
      <c r="G272" s="117" t="s">
        <v>336</v>
      </c>
      <c r="H272" s="117">
        <v>0</v>
      </c>
      <c r="I272" s="117">
        <v>64.166659999999993</v>
      </c>
      <c r="J272" s="117">
        <v>407035.36210570706</v>
      </c>
      <c r="K272" s="117">
        <v>216204.11210570703</v>
      </c>
      <c r="L272" s="117">
        <v>190831.25</v>
      </c>
      <c r="M272" s="117">
        <v>0</v>
      </c>
      <c r="N272" s="117">
        <v>0</v>
      </c>
      <c r="O272" s="117">
        <v>0</v>
      </c>
      <c r="P272" s="117">
        <v>0</v>
      </c>
      <c r="Q272" s="117">
        <v>0</v>
      </c>
      <c r="R272" s="117">
        <v>1</v>
      </c>
      <c r="S272" s="117">
        <v>0</v>
      </c>
      <c r="T272" s="117">
        <v>0</v>
      </c>
      <c r="U272" s="117">
        <v>0</v>
      </c>
      <c r="V272" s="117">
        <v>0</v>
      </c>
      <c r="W272" s="117">
        <v>0</v>
      </c>
      <c r="X272" s="117">
        <v>0</v>
      </c>
      <c r="Y272" s="117">
        <v>0</v>
      </c>
      <c r="Z272" s="117">
        <v>1</v>
      </c>
      <c r="AA272" s="117">
        <v>0</v>
      </c>
      <c r="AB272" s="117">
        <v>0</v>
      </c>
      <c r="AC272" s="117">
        <v>0</v>
      </c>
      <c r="AD272" s="117">
        <v>0</v>
      </c>
      <c r="AE272" s="117">
        <v>0</v>
      </c>
      <c r="AF272" s="117">
        <v>0</v>
      </c>
      <c r="AG272" s="117">
        <v>1</v>
      </c>
      <c r="AH272" s="117">
        <v>0</v>
      </c>
      <c r="AI272" s="117">
        <v>0</v>
      </c>
      <c r="AJ272" s="117">
        <v>0</v>
      </c>
      <c r="AK272" s="117">
        <v>0</v>
      </c>
      <c r="AL272" s="117">
        <v>0</v>
      </c>
      <c r="AM272" s="117">
        <v>0</v>
      </c>
      <c r="AN272" s="117">
        <v>0</v>
      </c>
      <c r="AO272" s="117">
        <v>0</v>
      </c>
      <c r="AP272" s="117">
        <v>0</v>
      </c>
      <c r="AQ272" s="117">
        <v>1</v>
      </c>
      <c r="AR272" s="117">
        <v>0</v>
      </c>
      <c r="AS272" s="117">
        <v>216204.11210570703</v>
      </c>
    </row>
    <row r="273" spans="1:45" x14ac:dyDescent="0.45">
      <c r="A273" s="117" t="s">
        <v>612</v>
      </c>
      <c r="B273" s="118">
        <v>43280</v>
      </c>
      <c r="C273" s="117">
        <v>2018</v>
      </c>
      <c r="D273" s="117">
        <v>6</v>
      </c>
      <c r="E273" s="117">
        <v>6</v>
      </c>
      <c r="F273" s="117" t="s">
        <v>342</v>
      </c>
      <c r="G273" s="117" t="s">
        <v>336</v>
      </c>
      <c r="H273" s="117">
        <v>0</v>
      </c>
      <c r="I273" s="117">
        <v>64.666659999999993</v>
      </c>
      <c r="J273" s="117">
        <v>409310.9037723738</v>
      </c>
      <c r="K273" s="117">
        <v>217268.40377237377</v>
      </c>
      <c r="L273" s="117">
        <v>192042.5</v>
      </c>
      <c r="M273" s="117">
        <v>0</v>
      </c>
      <c r="N273" s="117">
        <v>0</v>
      </c>
      <c r="O273" s="117">
        <v>0</v>
      </c>
      <c r="P273" s="117">
        <v>0</v>
      </c>
      <c r="Q273" s="117">
        <v>0</v>
      </c>
      <c r="R273" s="117">
        <v>0</v>
      </c>
      <c r="S273" s="117">
        <v>1</v>
      </c>
      <c r="T273" s="117">
        <v>0</v>
      </c>
      <c r="U273" s="117">
        <v>0</v>
      </c>
      <c r="V273" s="117">
        <v>0</v>
      </c>
      <c r="W273" s="117">
        <v>0</v>
      </c>
      <c r="X273" s="117">
        <v>0</v>
      </c>
      <c r="Y273" s="117">
        <v>0</v>
      </c>
      <c r="Z273" s="117">
        <v>1</v>
      </c>
      <c r="AA273" s="117">
        <v>0</v>
      </c>
      <c r="AB273" s="117">
        <v>0</v>
      </c>
      <c r="AC273" s="117">
        <v>0</v>
      </c>
      <c r="AD273" s="117">
        <v>0</v>
      </c>
      <c r="AE273" s="117">
        <v>0</v>
      </c>
      <c r="AF273" s="117">
        <v>0</v>
      </c>
      <c r="AG273" s="117">
        <v>1</v>
      </c>
      <c r="AH273" s="117">
        <v>0</v>
      </c>
      <c r="AI273" s="117">
        <v>0</v>
      </c>
      <c r="AJ273" s="117">
        <v>0</v>
      </c>
      <c r="AK273" s="117">
        <v>0</v>
      </c>
      <c r="AL273" s="117">
        <v>0</v>
      </c>
      <c r="AM273" s="117">
        <v>0</v>
      </c>
      <c r="AN273" s="117">
        <v>0</v>
      </c>
      <c r="AO273" s="117">
        <v>0</v>
      </c>
      <c r="AP273" s="117">
        <v>0</v>
      </c>
      <c r="AQ273" s="117">
        <v>1</v>
      </c>
      <c r="AR273" s="117">
        <v>0</v>
      </c>
      <c r="AS273" s="117">
        <v>217268.40377237377</v>
      </c>
    </row>
    <row r="274" spans="1:45" x14ac:dyDescent="0.45">
      <c r="A274" s="117" t="s">
        <v>613</v>
      </c>
      <c r="B274" s="118">
        <v>43281</v>
      </c>
      <c r="C274" s="117">
        <v>2018</v>
      </c>
      <c r="D274" s="117">
        <v>6</v>
      </c>
      <c r="E274" s="117">
        <v>7</v>
      </c>
      <c r="F274" s="117" t="s">
        <v>340</v>
      </c>
      <c r="G274" s="117" t="s">
        <v>336</v>
      </c>
      <c r="H274" s="117">
        <v>0</v>
      </c>
      <c r="I274" s="117">
        <v>65.083340000000007</v>
      </c>
      <c r="J274" s="117">
        <v>373714.72808240628</v>
      </c>
      <c r="K274" s="117">
        <v>180215.56141573962</v>
      </c>
      <c r="L274" s="117">
        <v>193499.16666666666</v>
      </c>
      <c r="M274" s="117">
        <v>0</v>
      </c>
      <c r="N274" s="117">
        <v>0</v>
      </c>
      <c r="O274" s="117">
        <v>0</v>
      </c>
      <c r="P274" s="117">
        <v>0</v>
      </c>
      <c r="Q274" s="117">
        <v>0</v>
      </c>
      <c r="R274" s="117">
        <v>0</v>
      </c>
      <c r="S274" s="117">
        <v>0</v>
      </c>
      <c r="T274" s="117">
        <v>1</v>
      </c>
      <c r="U274" s="117">
        <v>0</v>
      </c>
      <c r="V274" s="117">
        <v>0</v>
      </c>
      <c r="W274" s="117">
        <v>0</v>
      </c>
      <c r="X274" s="117">
        <v>0</v>
      </c>
      <c r="Y274" s="117">
        <v>0</v>
      </c>
      <c r="Z274" s="117">
        <v>1</v>
      </c>
      <c r="AA274" s="117">
        <v>0</v>
      </c>
      <c r="AB274" s="117">
        <v>0</v>
      </c>
      <c r="AC274" s="117">
        <v>0</v>
      </c>
      <c r="AD274" s="117">
        <v>0</v>
      </c>
      <c r="AE274" s="117">
        <v>0</v>
      </c>
      <c r="AF274" s="117">
        <v>0</v>
      </c>
      <c r="AG274" s="117">
        <v>1</v>
      </c>
      <c r="AH274" s="117">
        <v>0</v>
      </c>
      <c r="AI274" s="117">
        <v>0</v>
      </c>
      <c r="AJ274" s="117">
        <v>0</v>
      </c>
      <c r="AK274" s="117">
        <v>0</v>
      </c>
      <c r="AL274" s="117">
        <v>0</v>
      </c>
      <c r="AM274" s="117">
        <v>0</v>
      </c>
      <c r="AN274" s="117">
        <v>0</v>
      </c>
      <c r="AO274" s="117">
        <v>0</v>
      </c>
      <c r="AP274" s="117">
        <v>0</v>
      </c>
      <c r="AQ274" s="117">
        <v>1</v>
      </c>
      <c r="AR274" s="117">
        <v>0</v>
      </c>
      <c r="AS274" s="117">
        <v>180215.56141573962</v>
      </c>
    </row>
    <row r="275" spans="1:45" x14ac:dyDescent="0.45">
      <c r="A275" s="117" t="s">
        <v>614</v>
      </c>
      <c r="B275" s="118">
        <v>43282</v>
      </c>
      <c r="C275" s="117">
        <v>2018</v>
      </c>
      <c r="D275" s="117">
        <v>7</v>
      </c>
      <c r="E275" s="117">
        <v>1</v>
      </c>
      <c r="F275" s="117" t="s">
        <v>340</v>
      </c>
      <c r="G275" s="117" t="s">
        <v>336</v>
      </c>
      <c r="H275" s="117">
        <v>0</v>
      </c>
      <c r="I275" s="117">
        <v>66.875</v>
      </c>
      <c r="J275" s="117">
        <v>361985.97808240622</v>
      </c>
      <c r="K275" s="117">
        <v>166665.97808240625</v>
      </c>
      <c r="L275" s="117">
        <v>195320</v>
      </c>
      <c r="M275" s="117">
        <v>0</v>
      </c>
      <c r="N275" s="117">
        <v>1</v>
      </c>
      <c r="O275" s="117">
        <v>0</v>
      </c>
      <c r="P275" s="117">
        <v>0</v>
      </c>
      <c r="Q275" s="117">
        <v>0</v>
      </c>
      <c r="R275" s="117">
        <v>0</v>
      </c>
      <c r="S275" s="117">
        <v>0</v>
      </c>
      <c r="T275" s="117">
        <v>0</v>
      </c>
      <c r="U275" s="117">
        <v>0</v>
      </c>
      <c r="V275" s="117">
        <v>0</v>
      </c>
      <c r="W275" s="117">
        <v>0</v>
      </c>
      <c r="X275" s="117">
        <v>0</v>
      </c>
      <c r="Y275" s="117">
        <v>0</v>
      </c>
      <c r="Z275" s="117">
        <v>0</v>
      </c>
      <c r="AA275" s="117">
        <v>1</v>
      </c>
      <c r="AB275" s="117">
        <v>0</v>
      </c>
      <c r="AC275" s="117">
        <v>0</v>
      </c>
      <c r="AD275" s="117">
        <v>0</v>
      </c>
      <c r="AE275" s="117">
        <v>0</v>
      </c>
      <c r="AF275" s="117">
        <v>0</v>
      </c>
      <c r="AG275" s="117">
        <v>1</v>
      </c>
      <c r="AH275" s="117">
        <v>0</v>
      </c>
      <c r="AI275" s="117">
        <v>0</v>
      </c>
      <c r="AJ275" s="117">
        <v>0</v>
      </c>
      <c r="AK275" s="117">
        <v>0</v>
      </c>
      <c r="AL275" s="117">
        <v>0</v>
      </c>
      <c r="AM275" s="117">
        <v>0</v>
      </c>
      <c r="AN275" s="117">
        <v>0</v>
      </c>
      <c r="AO275" s="117">
        <v>0</v>
      </c>
      <c r="AP275" s="117">
        <v>0</v>
      </c>
      <c r="AQ275" s="117">
        <v>1</v>
      </c>
      <c r="AR275" s="117">
        <v>0</v>
      </c>
      <c r="AS275" s="117">
        <v>166665.97808240625</v>
      </c>
    </row>
    <row r="276" spans="1:45" x14ac:dyDescent="0.45">
      <c r="A276" s="117" t="s">
        <v>615</v>
      </c>
      <c r="B276" s="118">
        <v>43283</v>
      </c>
      <c r="C276" s="117">
        <v>2018</v>
      </c>
      <c r="D276" s="117">
        <v>7</v>
      </c>
      <c r="E276" s="117">
        <v>2</v>
      </c>
      <c r="F276" s="117" t="s">
        <v>342</v>
      </c>
      <c r="G276" s="117" t="s">
        <v>336</v>
      </c>
      <c r="H276" s="117">
        <v>0</v>
      </c>
      <c r="I276" s="117">
        <v>62.291670000000003</v>
      </c>
      <c r="J276" s="117">
        <v>364100.43641573965</v>
      </c>
      <c r="K276" s="117">
        <v>166971.26974907299</v>
      </c>
      <c r="L276" s="117">
        <v>197129.16666666666</v>
      </c>
      <c r="M276" s="117">
        <v>0</v>
      </c>
      <c r="N276" s="117">
        <v>0</v>
      </c>
      <c r="O276" s="117">
        <v>1</v>
      </c>
      <c r="P276" s="117">
        <v>0</v>
      </c>
      <c r="Q276" s="117">
        <v>0</v>
      </c>
      <c r="R276" s="117">
        <v>0</v>
      </c>
      <c r="S276" s="117">
        <v>0</v>
      </c>
      <c r="T276" s="117">
        <v>0</v>
      </c>
      <c r="U276" s="117">
        <v>0</v>
      </c>
      <c r="V276" s="117">
        <v>0</v>
      </c>
      <c r="W276" s="117">
        <v>0</v>
      </c>
      <c r="X276" s="117">
        <v>0</v>
      </c>
      <c r="Y276" s="117">
        <v>0</v>
      </c>
      <c r="Z276" s="117">
        <v>0</v>
      </c>
      <c r="AA276" s="117">
        <v>1</v>
      </c>
      <c r="AB276" s="117">
        <v>0</v>
      </c>
      <c r="AC276" s="117">
        <v>0</v>
      </c>
      <c r="AD276" s="117">
        <v>0</v>
      </c>
      <c r="AE276" s="117">
        <v>0</v>
      </c>
      <c r="AF276" s="117">
        <v>0</v>
      </c>
      <c r="AG276" s="117">
        <v>1</v>
      </c>
      <c r="AH276" s="117">
        <v>0</v>
      </c>
      <c r="AI276" s="117">
        <v>0</v>
      </c>
      <c r="AJ276" s="117">
        <v>0</v>
      </c>
      <c r="AK276" s="117">
        <v>0</v>
      </c>
      <c r="AL276" s="117">
        <v>0</v>
      </c>
      <c r="AM276" s="117">
        <v>0</v>
      </c>
      <c r="AN276" s="117">
        <v>0</v>
      </c>
      <c r="AO276" s="117">
        <v>0</v>
      </c>
      <c r="AP276" s="117">
        <v>0</v>
      </c>
      <c r="AQ276" s="117">
        <v>1</v>
      </c>
      <c r="AR276" s="117">
        <v>0</v>
      </c>
      <c r="AS276" s="117">
        <v>166971.26974907299</v>
      </c>
    </row>
    <row r="277" spans="1:45" x14ac:dyDescent="0.45">
      <c r="A277" s="117" t="s">
        <v>616</v>
      </c>
      <c r="B277" s="118">
        <v>43284</v>
      </c>
      <c r="C277" s="117">
        <v>2018</v>
      </c>
      <c r="D277" s="117">
        <v>7</v>
      </c>
      <c r="E277" s="117">
        <v>3</v>
      </c>
      <c r="F277" s="117" t="s">
        <v>342</v>
      </c>
      <c r="G277" s="117" t="s">
        <v>336</v>
      </c>
      <c r="H277" s="117">
        <v>0</v>
      </c>
      <c r="I277" s="117">
        <v>64.666659999999993</v>
      </c>
      <c r="J277" s="117">
        <v>364522.7697490729</v>
      </c>
      <c r="K277" s="117">
        <v>165724.85308240625</v>
      </c>
      <c r="L277" s="117">
        <v>198797.91666666666</v>
      </c>
      <c r="M277" s="117">
        <v>0</v>
      </c>
      <c r="N277" s="117">
        <v>0</v>
      </c>
      <c r="O277" s="117">
        <v>0</v>
      </c>
      <c r="P277" s="117">
        <v>1</v>
      </c>
      <c r="Q277" s="117">
        <v>0</v>
      </c>
      <c r="R277" s="117">
        <v>0</v>
      </c>
      <c r="S277" s="117">
        <v>0</v>
      </c>
      <c r="T277" s="117">
        <v>0</v>
      </c>
      <c r="U277" s="117">
        <v>0</v>
      </c>
      <c r="V277" s="117">
        <v>0</v>
      </c>
      <c r="W277" s="117">
        <v>0</v>
      </c>
      <c r="X277" s="117">
        <v>0</v>
      </c>
      <c r="Y277" s="117">
        <v>0</v>
      </c>
      <c r="Z277" s="117">
        <v>0</v>
      </c>
      <c r="AA277" s="117">
        <v>1</v>
      </c>
      <c r="AB277" s="117">
        <v>0</v>
      </c>
      <c r="AC277" s="117">
        <v>0</v>
      </c>
      <c r="AD277" s="117">
        <v>0</v>
      </c>
      <c r="AE277" s="117">
        <v>0</v>
      </c>
      <c r="AF277" s="117">
        <v>0</v>
      </c>
      <c r="AG277" s="117">
        <v>1</v>
      </c>
      <c r="AH277" s="117">
        <v>0</v>
      </c>
      <c r="AI277" s="117">
        <v>0</v>
      </c>
      <c r="AJ277" s="117">
        <v>0</v>
      </c>
      <c r="AK277" s="117">
        <v>0</v>
      </c>
      <c r="AL277" s="117">
        <v>0</v>
      </c>
      <c r="AM277" s="117">
        <v>0</v>
      </c>
      <c r="AN277" s="117">
        <v>0</v>
      </c>
      <c r="AO277" s="117">
        <v>0</v>
      </c>
      <c r="AP277" s="117">
        <v>0</v>
      </c>
      <c r="AQ277" s="117">
        <v>1</v>
      </c>
      <c r="AR277" s="117">
        <v>0</v>
      </c>
      <c r="AS277" s="117">
        <v>165724.85308240625</v>
      </c>
    </row>
    <row r="278" spans="1:45" x14ac:dyDescent="0.45">
      <c r="A278" s="117" t="s">
        <v>617</v>
      </c>
      <c r="B278" s="118">
        <v>43285</v>
      </c>
      <c r="C278" s="117">
        <v>2018</v>
      </c>
      <c r="D278" s="117">
        <v>7</v>
      </c>
      <c r="E278" s="117">
        <v>4</v>
      </c>
      <c r="F278" s="117" t="s">
        <v>340</v>
      </c>
      <c r="G278" s="117" t="s">
        <v>333</v>
      </c>
      <c r="H278" s="117">
        <v>0</v>
      </c>
      <c r="I278" s="117">
        <v>68</v>
      </c>
      <c r="J278" s="117">
        <v>357312.22808240628</v>
      </c>
      <c r="K278" s="117">
        <v>156918.06141573962</v>
      </c>
      <c r="L278" s="117">
        <v>200394.16666666666</v>
      </c>
      <c r="M278" s="117">
        <v>0</v>
      </c>
      <c r="N278" s="117">
        <v>0</v>
      </c>
      <c r="O278" s="117">
        <v>0</v>
      </c>
      <c r="P278" s="117">
        <v>0</v>
      </c>
      <c r="Q278" s="117">
        <v>1</v>
      </c>
      <c r="R278" s="117">
        <v>0</v>
      </c>
      <c r="S278" s="117">
        <v>0</v>
      </c>
      <c r="T278" s="117">
        <v>0</v>
      </c>
      <c r="U278" s="117">
        <v>0</v>
      </c>
      <c r="V278" s="117">
        <v>0</v>
      </c>
      <c r="W278" s="117">
        <v>0</v>
      </c>
      <c r="X278" s="117">
        <v>0</v>
      </c>
      <c r="Y278" s="117">
        <v>0</v>
      </c>
      <c r="Z278" s="117">
        <v>0</v>
      </c>
      <c r="AA278" s="117">
        <v>1</v>
      </c>
      <c r="AB278" s="117">
        <v>0</v>
      </c>
      <c r="AC278" s="117">
        <v>0</v>
      </c>
      <c r="AD278" s="117">
        <v>0</v>
      </c>
      <c r="AE278" s="117">
        <v>0</v>
      </c>
      <c r="AF278" s="117">
        <v>0</v>
      </c>
      <c r="AG278" s="117">
        <v>1</v>
      </c>
      <c r="AH278" s="117">
        <v>0</v>
      </c>
      <c r="AI278" s="117">
        <v>0</v>
      </c>
      <c r="AJ278" s="117">
        <v>0</v>
      </c>
      <c r="AK278" s="117">
        <v>0</v>
      </c>
      <c r="AL278" s="117">
        <v>0</v>
      </c>
      <c r="AM278" s="117">
        <v>1</v>
      </c>
      <c r="AN278" s="117">
        <v>0</v>
      </c>
      <c r="AO278" s="117">
        <v>0</v>
      </c>
      <c r="AP278" s="117">
        <v>0</v>
      </c>
      <c r="AQ278" s="117">
        <v>0</v>
      </c>
      <c r="AR278" s="117">
        <v>0</v>
      </c>
      <c r="AS278" s="117">
        <v>156918.06141573962</v>
      </c>
    </row>
    <row r="279" spans="1:45" x14ac:dyDescent="0.45">
      <c r="A279" s="117" t="s">
        <v>618</v>
      </c>
      <c r="B279" s="118">
        <v>43286</v>
      </c>
      <c r="C279" s="117">
        <v>2018</v>
      </c>
      <c r="D279" s="117">
        <v>7</v>
      </c>
      <c r="E279" s="117">
        <v>5</v>
      </c>
      <c r="F279" s="117" t="s">
        <v>342</v>
      </c>
      <c r="G279" s="117" t="s">
        <v>336</v>
      </c>
      <c r="H279" s="117">
        <v>0</v>
      </c>
      <c r="I279" s="117">
        <v>78.333340000000007</v>
      </c>
      <c r="J279" s="117">
        <v>402662.56141573959</v>
      </c>
      <c r="K279" s="117">
        <v>200902.56141573962</v>
      </c>
      <c r="L279" s="117">
        <v>201760</v>
      </c>
      <c r="M279" s="117">
        <v>0</v>
      </c>
      <c r="N279" s="117">
        <v>0</v>
      </c>
      <c r="O279" s="117">
        <v>0</v>
      </c>
      <c r="P279" s="117">
        <v>0</v>
      </c>
      <c r="Q279" s="117">
        <v>0</v>
      </c>
      <c r="R279" s="117">
        <v>1</v>
      </c>
      <c r="S279" s="117">
        <v>0</v>
      </c>
      <c r="T279" s="117">
        <v>0</v>
      </c>
      <c r="U279" s="117">
        <v>0</v>
      </c>
      <c r="V279" s="117">
        <v>0</v>
      </c>
      <c r="W279" s="117">
        <v>0</v>
      </c>
      <c r="X279" s="117">
        <v>0</v>
      </c>
      <c r="Y279" s="117">
        <v>0</v>
      </c>
      <c r="Z279" s="117">
        <v>0</v>
      </c>
      <c r="AA279" s="117">
        <v>1</v>
      </c>
      <c r="AB279" s="117">
        <v>0</v>
      </c>
      <c r="AC279" s="117">
        <v>0</v>
      </c>
      <c r="AD279" s="117">
        <v>0</v>
      </c>
      <c r="AE279" s="117">
        <v>0</v>
      </c>
      <c r="AF279" s="117">
        <v>0</v>
      </c>
      <c r="AG279" s="117">
        <v>1</v>
      </c>
      <c r="AH279" s="117">
        <v>0</v>
      </c>
      <c r="AI279" s="117">
        <v>0</v>
      </c>
      <c r="AJ279" s="117">
        <v>0</v>
      </c>
      <c r="AK279" s="117">
        <v>0</v>
      </c>
      <c r="AL279" s="117">
        <v>0</v>
      </c>
      <c r="AM279" s="117">
        <v>0</v>
      </c>
      <c r="AN279" s="117">
        <v>0</v>
      </c>
      <c r="AO279" s="117">
        <v>0</v>
      </c>
      <c r="AP279" s="117">
        <v>0</v>
      </c>
      <c r="AQ279" s="117">
        <v>1</v>
      </c>
      <c r="AR279" s="117">
        <v>0</v>
      </c>
      <c r="AS279" s="117">
        <v>200902.56141573962</v>
      </c>
    </row>
    <row r="280" spans="1:45" x14ac:dyDescent="0.45">
      <c r="A280" s="117" t="s">
        <v>619</v>
      </c>
      <c r="B280" s="118">
        <v>43287</v>
      </c>
      <c r="C280" s="117">
        <v>2018</v>
      </c>
      <c r="D280" s="117">
        <v>7</v>
      </c>
      <c r="E280" s="117">
        <v>6</v>
      </c>
      <c r="F280" s="117" t="s">
        <v>342</v>
      </c>
      <c r="G280" s="117" t="s">
        <v>336</v>
      </c>
      <c r="H280" s="117">
        <v>0</v>
      </c>
      <c r="I280" s="117">
        <v>76</v>
      </c>
      <c r="J280" s="117">
        <v>403863.10308240622</v>
      </c>
      <c r="K280" s="117">
        <v>200567.26974907288</v>
      </c>
      <c r="L280" s="117">
        <v>203295.83333333334</v>
      </c>
      <c r="M280" s="117">
        <v>0</v>
      </c>
      <c r="N280" s="117">
        <v>0</v>
      </c>
      <c r="O280" s="117">
        <v>0</v>
      </c>
      <c r="P280" s="117">
        <v>0</v>
      </c>
      <c r="Q280" s="117">
        <v>0</v>
      </c>
      <c r="R280" s="117">
        <v>0</v>
      </c>
      <c r="S280" s="117">
        <v>1</v>
      </c>
      <c r="T280" s="117">
        <v>0</v>
      </c>
      <c r="U280" s="117">
        <v>0</v>
      </c>
      <c r="V280" s="117">
        <v>0</v>
      </c>
      <c r="W280" s="117">
        <v>0</v>
      </c>
      <c r="X280" s="117">
        <v>0</v>
      </c>
      <c r="Y280" s="117">
        <v>0</v>
      </c>
      <c r="Z280" s="117">
        <v>0</v>
      </c>
      <c r="AA280" s="117">
        <v>1</v>
      </c>
      <c r="AB280" s="117">
        <v>0</v>
      </c>
      <c r="AC280" s="117">
        <v>0</v>
      </c>
      <c r="AD280" s="117">
        <v>0</v>
      </c>
      <c r="AE280" s="117">
        <v>0</v>
      </c>
      <c r="AF280" s="117">
        <v>0</v>
      </c>
      <c r="AG280" s="117">
        <v>1</v>
      </c>
      <c r="AH280" s="117">
        <v>0</v>
      </c>
      <c r="AI280" s="117">
        <v>0</v>
      </c>
      <c r="AJ280" s="117">
        <v>0</v>
      </c>
      <c r="AK280" s="117">
        <v>0</v>
      </c>
      <c r="AL280" s="117">
        <v>0</v>
      </c>
      <c r="AM280" s="117">
        <v>0</v>
      </c>
      <c r="AN280" s="117">
        <v>0</v>
      </c>
      <c r="AO280" s="117">
        <v>0</v>
      </c>
      <c r="AP280" s="117">
        <v>0</v>
      </c>
      <c r="AQ280" s="117">
        <v>1</v>
      </c>
      <c r="AR280" s="117">
        <v>0</v>
      </c>
      <c r="AS280" s="117">
        <v>200567.26974907288</v>
      </c>
    </row>
    <row r="281" spans="1:45" x14ac:dyDescent="0.45">
      <c r="A281" s="117" t="s">
        <v>620</v>
      </c>
      <c r="B281" s="118">
        <v>43288</v>
      </c>
      <c r="C281" s="117">
        <v>2018</v>
      </c>
      <c r="D281" s="117">
        <v>7</v>
      </c>
      <c r="E281" s="117">
        <v>7</v>
      </c>
      <c r="F281" s="117" t="s">
        <v>340</v>
      </c>
      <c r="G281" s="117" t="s">
        <v>336</v>
      </c>
      <c r="H281" s="117">
        <v>0</v>
      </c>
      <c r="I281" s="117">
        <v>70.083340000000007</v>
      </c>
      <c r="J281" s="117">
        <v>384838.89474907285</v>
      </c>
      <c r="K281" s="117">
        <v>180005.14474907288</v>
      </c>
      <c r="L281" s="117">
        <v>204833.75</v>
      </c>
      <c r="M281" s="117">
        <v>0</v>
      </c>
      <c r="N281" s="117">
        <v>0</v>
      </c>
      <c r="O281" s="117">
        <v>0</v>
      </c>
      <c r="P281" s="117">
        <v>0</v>
      </c>
      <c r="Q281" s="117">
        <v>0</v>
      </c>
      <c r="R281" s="117">
        <v>0</v>
      </c>
      <c r="S281" s="117">
        <v>0</v>
      </c>
      <c r="T281" s="117">
        <v>1</v>
      </c>
      <c r="U281" s="117">
        <v>0</v>
      </c>
      <c r="V281" s="117">
        <v>0</v>
      </c>
      <c r="W281" s="117">
        <v>0</v>
      </c>
      <c r="X281" s="117">
        <v>0</v>
      </c>
      <c r="Y281" s="117">
        <v>0</v>
      </c>
      <c r="Z281" s="117">
        <v>0</v>
      </c>
      <c r="AA281" s="117">
        <v>1</v>
      </c>
      <c r="AB281" s="117">
        <v>0</v>
      </c>
      <c r="AC281" s="117">
        <v>0</v>
      </c>
      <c r="AD281" s="117">
        <v>0</v>
      </c>
      <c r="AE281" s="117">
        <v>0</v>
      </c>
      <c r="AF281" s="117">
        <v>0</v>
      </c>
      <c r="AG281" s="117">
        <v>1</v>
      </c>
      <c r="AH281" s="117">
        <v>0</v>
      </c>
      <c r="AI281" s="117">
        <v>0</v>
      </c>
      <c r="AJ281" s="117">
        <v>0</v>
      </c>
      <c r="AK281" s="117">
        <v>0</v>
      </c>
      <c r="AL281" s="117">
        <v>0</v>
      </c>
      <c r="AM281" s="117">
        <v>0</v>
      </c>
      <c r="AN281" s="117">
        <v>0</v>
      </c>
      <c r="AO281" s="117">
        <v>0</v>
      </c>
      <c r="AP281" s="117">
        <v>0</v>
      </c>
      <c r="AQ281" s="117">
        <v>1</v>
      </c>
      <c r="AR281" s="117">
        <v>0</v>
      </c>
      <c r="AS281" s="117">
        <v>180005.14474907288</v>
      </c>
    </row>
    <row r="282" spans="1:45" x14ac:dyDescent="0.45">
      <c r="A282" s="117" t="s">
        <v>621</v>
      </c>
      <c r="B282" s="118">
        <v>43289</v>
      </c>
      <c r="C282" s="117">
        <v>2018</v>
      </c>
      <c r="D282" s="117">
        <v>7</v>
      </c>
      <c r="E282" s="117">
        <v>1</v>
      </c>
      <c r="F282" s="117" t="s">
        <v>340</v>
      </c>
      <c r="G282" s="117" t="s">
        <v>336</v>
      </c>
      <c r="H282" s="117">
        <v>0</v>
      </c>
      <c r="I282" s="117">
        <v>73.416659999999993</v>
      </c>
      <c r="J282" s="117">
        <v>377421.22808240622</v>
      </c>
      <c r="K282" s="117">
        <v>171412.47808240625</v>
      </c>
      <c r="L282" s="117">
        <v>206008.75</v>
      </c>
      <c r="M282" s="117">
        <v>0</v>
      </c>
      <c r="N282" s="117">
        <v>1</v>
      </c>
      <c r="O282" s="117">
        <v>0</v>
      </c>
      <c r="P282" s="117">
        <v>0</v>
      </c>
      <c r="Q282" s="117">
        <v>0</v>
      </c>
      <c r="R282" s="117">
        <v>0</v>
      </c>
      <c r="S282" s="117">
        <v>0</v>
      </c>
      <c r="T282" s="117">
        <v>0</v>
      </c>
      <c r="U282" s="117">
        <v>0</v>
      </c>
      <c r="V282" s="117">
        <v>0</v>
      </c>
      <c r="W282" s="117">
        <v>0</v>
      </c>
      <c r="X282" s="117">
        <v>0</v>
      </c>
      <c r="Y282" s="117">
        <v>0</v>
      </c>
      <c r="Z282" s="117">
        <v>0</v>
      </c>
      <c r="AA282" s="117">
        <v>1</v>
      </c>
      <c r="AB282" s="117">
        <v>0</v>
      </c>
      <c r="AC282" s="117">
        <v>0</v>
      </c>
      <c r="AD282" s="117">
        <v>0</v>
      </c>
      <c r="AE282" s="117">
        <v>0</v>
      </c>
      <c r="AF282" s="117">
        <v>0</v>
      </c>
      <c r="AG282" s="117">
        <v>1</v>
      </c>
      <c r="AH282" s="117">
        <v>0</v>
      </c>
      <c r="AI282" s="117">
        <v>0</v>
      </c>
      <c r="AJ282" s="117">
        <v>0</v>
      </c>
      <c r="AK282" s="117">
        <v>0</v>
      </c>
      <c r="AL282" s="117">
        <v>0</v>
      </c>
      <c r="AM282" s="117">
        <v>0</v>
      </c>
      <c r="AN282" s="117">
        <v>0</v>
      </c>
      <c r="AO282" s="117">
        <v>0</v>
      </c>
      <c r="AP282" s="117">
        <v>0</v>
      </c>
      <c r="AQ282" s="117">
        <v>1</v>
      </c>
      <c r="AR282" s="117">
        <v>0</v>
      </c>
      <c r="AS282" s="117">
        <v>171412.47808240625</v>
      </c>
    </row>
    <row r="283" spans="1:45" x14ac:dyDescent="0.45">
      <c r="A283" s="117" t="s">
        <v>622</v>
      </c>
      <c r="B283" s="118">
        <v>43290</v>
      </c>
      <c r="C283" s="117">
        <v>2018</v>
      </c>
      <c r="D283" s="117">
        <v>7</v>
      </c>
      <c r="E283" s="117">
        <v>2</v>
      </c>
      <c r="F283" s="117" t="s">
        <v>342</v>
      </c>
      <c r="G283" s="117" t="s">
        <v>336</v>
      </c>
      <c r="H283" s="117">
        <v>0</v>
      </c>
      <c r="I283" s="117">
        <v>78.5</v>
      </c>
      <c r="J283" s="117">
        <v>406519.22808240622</v>
      </c>
      <c r="K283" s="117">
        <v>199503.39474907288</v>
      </c>
      <c r="L283" s="117">
        <v>207015.83333333334</v>
      </c>
      <c r="M283" s="117">
        <v>0</v>
      </c>
      <c r="N283" s="117">
        <v>0</v>
      </c>
      <c r="O283" s="117">
        <v>1</v>
      </c>
      <c r="P283" s="117">
        <v>0</v>
      </c>
      <c r="Q283" s="117">
        <v>0</v>
      </c>
      <c r="R283" s="117">
        <v>0</v>
      </c>
      <c r="S283" s="117">
        <v>0</v>
      </c>
      <c r="T283" s="117">
        <v>0</v>
      </c>
      <c r="U283" s="117">
        <v>0</v>
      </c>
      <c r="V283" s="117">
        <v>0</v>
      </c>
      <c r="W283" s="117">
        <v>0</v>
      </c>
      <c r="X283" s="117">
        <v>0</v>
      </c>
      <c r="Y283" s="117">
        <v>0</v>
      </c>
      <c r="Z283" s="117">
        <v>0</v>
      </c>
      <c r="AA283" s="117">
        <v>1</v>
      </c>
      <c r="AB283" s="117">
        <v>0</v>
      </c>
      <c r="AC283" s="117">
        <v>0</v>
      </c>
      <c r="AD283" s="117">
        <v>0</v>
      </c>
      <c r="AE283" s="117">
        <v>0</v>
      </c>
      <c r="AF283" s="117">
        <v>0</v>
      </c>
      <c r="AG283" s="117">
        <v>1</v>
      </c>
      <c r="AH283" s="117">
        <v>0</v>
      </c>
      <c r="AI283" s="117">
        <v>0</v>
      </c>
      <c r="AJ283" s="117">
        <v>0</v>
      </c>
      <c r="AK283" s="117">
        <v>0</v>
      </c>
      <c r="AL283" s="117">
        <v>0</v>
      </c>
      <c r="AM283" s="117">
        <v>0</v>
      </c>
      <c r="AN283" s="117">
        <v>0</v>
      </c>
      <c r="AO283" s="117">
        <v>0</v>
      </c>
      <c r="AP283" s="117">
        <v>0</v>
      </c>
      <c r="AQ283" s="117">
        <v>1</v>
      </c>
      <c r="AR283" s="117">
        <v>0</v>
      </c>
      <c r="AS283" s="117">
        <v>199503.39474907288</v>
      </c>
    </row>
    <row r="284" spans="1:45" x14ac:dyDescent="0.45">
      <c r="A284" s="117" t="s">
        <v>623</v>
      </c>
      <c r="B284" s="118">
        <v>43291</v>
      </c>
      <c r="C284" s="117">
        <v>2018</v>
      </c>
      <c r="D284" s="117">
        <v>7</v>
      </c>
      <c r="E284" s="117">
        <v>3</v>
      </c>
      <c r="F284" s="117" t="s">
        <v>342</v>
      </c>
      <c r="G284" s="117" t="s">
        <v>336</v>
      </c>
      <c r="H284" s="117">
        <v>0</v>
      </c>
      <c r="I284" s="117">
        <v>71.958340000000007</v>
      </c>
      <c r="J284" s="117">
        <v>396795.64474907285</v>
      </c>
      <c r="K284" s="117">
        <v>188478.5614157395</v>
      </c>
      <c r="L284" s="117">
        <v>208317.08333333334</v>
      </c>
      <c r="M284" s="117">
        <v>0</v>
      </c>
      <c r="N284" s="117">
        <v>0</v>
      </c>
      <c r="O284" s="117">
        <v>0</v>
      </c>
      <c r="P284" s="117">
        <v>1</v>
      </c>
      <c r="Q284" s="117">
        <v>0</v>
      </c>
      <c r="R284" s="117">
        <v>0</v>
      </c>
      <c r="S284" s="117">
        <v>0</v>
      </c>
      <c r="T284" s="117">
        <v>0</v>
      </c>
      <c r="U284" s="117">
        <v>0</v>
      </c>
      <c r="V284" s="117">
        <v>0</v>
      </c>
      <c r="W284" s="117">
        <v>0</v>
      </c>
      <c r="X284" s="117">
        <v>0</v>
      </c>
      <c r="Y284" s="117">
        <v>0</v>
      </c>
      <c r="Z284" s="117">
        <v>0</v>
      </c>
      <c r="AA284" s="117">
        <v>1</v>
      </c>
      <c r="AB284" s="117">
        <v>0</v>
      </c>
      <c r="AC284" s="117">
        <v>0</v>
      </c>
      <c r="AD284" s="117">
        <v>0</v>
      </c>
      <c r="AE284" s="117">
        <v>0</v>
      </c>
      <c r="AF284" s="117">
        <v>0</v>
      </c>
      <c r="AG284" s="117">
        <v>1</v>
      </c>
      <c r="AH284" s="117">
        <v>0</v>
      </c>
      <c r="AI284" s="117">
        <v>0</v>
      </c>
      <c r="AJ284" s="117">
        <v>0</v>
      </c>
      <c r="AK284" s="117">
        <v>0</v>
      </c>
      <c r="AL284" s="117">
        <v>0</v>
      </c>
      <c r="AM284" s="117">
        <v>0</v>
      </c>
      <c r="AN284" s="117">
        <v>0</v>
      </c>
      <c r="AO284" s="117">
        <v>0</v>
      </c>
      <c r="AP284" s="117">
        <v>0</v>
      </c>
      <c r="AQ284" s="117">
        <v>1</v>
      </c>
      <c r="AR284" s="117">
        <v>0</v>
      </c>
      <c r="AS284" s="117">
        <v>188478.5614157395</v>
      </c>
    </row>
    <row r="285" spans="1:45" x14ac:dyDescent="0.45">
      <c r="A285" s="117" t="s">
        <v>624</v>
      </c>
      <c r="B285" s="118">
        <v>43292</v>
      </c>
      <c r="C285" s="117">
        <v>2018</v>
      </c>
      <c r="D285" s="117">
        <v>7</v>
      </c>
      <c r="E285" s="117">
        <v>4</v>
      </c>
      <c r="F285" s="117" t="s">
        <v>342</v>
      </c>
      <c r="G285" s="117" t="s">
        <v>336</v>
      </c>
      <c r="H285" s="117">
        <v>0</v>
      </c>
      <c r="I285" s="117">
        <v>73.833340000000007</v>
      </c>
      <c r="J285" s="117">
        <v>426664.47808240628</v>
      </c>
      <c r="K285" s="117">
        <v>217302.81141573962</v>
      </c>
      <c r="L285" s="117">
        <v>209361.66666666666</v>
      </c>
      <c r="M285" s="117">
        <v>0</v>
      </c>
      <c r="N285" s="117">
        <v>0</v>
      </c>
      <c r="O285" s="117">
        <v>0</v>
      </c>
      <c r="P285" s="117">
        <v>0</v>
      </c>
      <c r="Q285" s="117">
        <v>1</v>
      </c>
      <c r="R285" s="117">
        <v>0</v>
      </c>
      <c r="S285" s="117">
        <v>0</v>
      </c>
      <c r="T285" s="117">
        <v>0</v>
      </c>
      <c r="U285" s="117">
        <v>0</v>
      </c>
      <c r="V285" s="117">
        <v>0</v>
      </c>
      <c r="W285" s="117">
        <v>0</v>
      </c>
      <c r="X285" s="117">
        <v>0</v>
      </c>
      <c r="Y285" s="117">
        <v>0</v>
      </c>
      <c r="Z285" s="117">
        <v>0</v>
      </c>
      <c r="AA285" s="117">
        <v>1</v>
      </c>
      <c r="AB285" s="117">
        <v>0</v>
      </c>
      <c r="AC285" s="117">
        <v>0</v>
      </c>
      <c r="AD285" s="117">
        <v>0</v>
      </c>
      <c r="AE285" s="117">
        <v>0</v>
      </c>
      <c r="AF285" s="117">
        <v>0</v>
      </c>
      <c r="AG285" s="117">
        <v>1</v>
      </c>
      <c r="AH285" s="117">
        <v>0</v>
      </c>
      <c r="AI285" s="117">
        <v>0</v>
      </c>
      <c r="AJ285" s="117">
        <v>0</v>
      </c>
      <c r="AK285" s="117">
        <v>0</v>
      </c>
      <c r="AL285" s="117">
        <v>0</v>
      </c>
      <c r="AM285" s="117">
        <v>0</v>
      </c>
      <c r="AN285" s="117">
        <v>0</v>
      </c>
      <c r="AO285" s="117">
        <v>0</v>
      </c>
      <c r="AP285" s="117">
        <v>0</v>
      </c>
      <c r="AQ285" s="117">
        <v>1</v>
      </c>
      <c r="AR285" s="117">
        <v>0</v>
      </c>
      <c r="AS285" s="117">
        <v>217302.81141573962</v>
      </c>
    </row>
    <row r="286" spans="1:45" x14ac:dyDescent="0.45">
      <c r="A286" s="117" t="s">
        <v>625</v>
      </c>
      <c r="B286" s="118">
        <v>43293</v>
      </c>
      <c r="C286" s="117">
        <v>2018</v>
      </c>
      <c r="D286" s="117">
        <v>7</v>
      </c>
      <c r="E286" s="117">
        <v>5</v>
      </c>
      <c r="F286" s="117" t="s">
        <v>342</v>
      </c>
      <c r="G286" s="117" t="s">
        <v>336</v>
      </c>
      <c r="H286" s="117">
        <v>0</v>
      </c>
      <c r="I286" s="117">
        <v>80.391300000000001</v>
      </c>
      <c r="J286" s="117">
        <v>450216.81141573959</v>
      </c>
      <c r="K286" s="117">
        <v>239852.22808240625</v>
      </c>
      <c r="L286" s="117">
        <v>210364.58333333334</v>
      </c>
      <c r="M286" s="117">
        <v>0</v>
      </c>
      <c r="N286" s="117">
        <v>0</v>
      </c>
      <c r="O286" s="117">
        <v>0</v>
      </c>
      <c r="P286" s="117">
        <v>0</v>
      </c>
      <c r="Q286" s="117">
        <v>0</v>
      </c>
      <c r="R286" s="117">
        <v>1</v>
      </c>
      <c r="S286" s="117">
        <v>0</v>
      </c>
      <c r="T286" s="117">
        <v>0</v>
      </c>
      <c r="U286" s="117">
        <v>0</v>
      </c>
      <c r="V286" s="117">
        <v>0</v>
      </c>
      <c r="W286" s="117">
        <v>0</v>
      </c>
      <c r="X286" s="117">
        <v>0</v>
      </c>
      <c r="Y286" s="117">
        <v>0</v>
      </c>
      <c r="Z286" s="117">
        <v>0</v>
      </c>
      <c r="AA286" s="117">
        <v>1</v>
      </c>
      <c r="AB286" s="117">
        <v>0</v>
      </c>
      <c r="AC286" s="117">
        <v>0</v>
      </c>
      <c r="AD286" s="117">
        <v>0</v>
      </c>
      <c r="AE286" s="117">
        <v>0</v>
      </c>
      <c r="AF286" s="117">
        <v>0</v>
      </c>
      <c r="AG286" s="117">
        <v>1</v>
      </c>
      <c r="AH286" s="117">
        <v>0</v>
      </c>
      <c r="AI286" s="117">
        <v>0</v>
      </c>
      <c r="AJ286" s="117">
        <v>0</v>
      </c>
      <c r="AK286" s="117">
        <v>0</v>
      </c>
      <c r="AL286" s="117">
        <v>0</v>
      </c>
      <c r="AM286" s="117">
        <v>0</v>
      </c>
      <c r="AN286" s="117">
        <v>0</v>
      </c>
      <c r="AO286" s="117">
        <v>0</v>
      </c>
      <c r="AP286" s="117">
        <v>0</v>
      </c>
      <c r="AQ286" s="117">
        <v>1</v>
      </c>
      <c r="AR286" s="117">
        <v>0</v>
      </c>
      <c r="AS286" s="117">
        <v>239852.22808240625</v>
      </c>
    </row>
    <row r="287" spans="1:45" x14ac:dyDescent="0.45">
      <c r="A287" s="117" t="s">
        <v>626</v>
      </c>
      <c r="B287" s="118">
        <v>43294</v>
      </c>
      <c r="C287" s="117">
        <v>2018</v>
      </c>
      <c r="D287" s="117">
        <v>7</v>
      </c>
      <c r="E287" s="117">
        <v>6</v>
      </c>
      <c r="F287" s="117" t="s">
        <v>342</v>
      </c>
      <c r="G287" s="117" t="s">
        <v>336</v>
      </c>
      <c r="H287" s="117">
        <v>0</v>
      </c>
      <c r="I287" s="117">
        <v>81.708340000000007</v>
      </c>
      <c r="J287" s="117">
        <v>458836.8947490729</v>
      </c>
      <c r="K287" s="117">
        <v>247642.72808240625</v>
      </c>
      <c r="L287" s="117">
        <v>211194.16666666666</v>
      </c>
      <c r="M287" s="117">
        <v>0</v>
      </c>
      <c r="N287" s="117">
        <v>0</v>
      </c>
      <c r="O287" s="117">
        <v>0</v>
      </c>
      <c r="P287" s="117">
        <v>0</v>
      </c>
      <c r="Q287" s="117">
        <v>0</v>
      </c>
      <c r="R287" s="117">
        <v>0</v>
      </c>
      <c r="S287" s="117">
        <v>1</v>
      </c>
      <c r="T287" s="117">
        <v>0</v>
      </c>
      <c r="U287" s="117">
        <v>0</v>
      </c>
      <c r="V287" s="117">
        <v>0</v>
      </c>
      <c r="W287" s="117">
        <v>0</v>
      </c>
      <c r="X287" s="117">
        <v>0</v>
      </c>
      <c r="Y287" s="117">
        <v>0</v>
      </c>
      <c r="Z287" s="117">
        <v>0</v>
      </c>
      <c r="AA287" s="117">
        <v>1</v>
      </c>
      <c r="AB287" s="117">
        <v>0</v>
      </c>
      <c r="AC287" s="117">
        <v>0</v>
      </c>
      <c r="AD287" s="117">
        <v>0</v>
      </c>
      <c r="AE287" s="117">
        <v>0</v>
      </c>
      <c r="AF287" s="117">
        <v>0</v>
      </c>
      <c r="AG287" s="117">
        <v>1</v>
      </c>
      <c r="AH287" s="117">
        <v>0</v>
      </c>
      <c r="AI287" s="117">
        <v>0</v>
      </c>
      <c r="AJ287" s="117">
        <v>0</v>
      </c>
      <c r="AK287" s="117">
        <v>0</v>
      </c>
      <c r="AL287" s="117">
        <v>0</v>
      </c>
      <c r="AM287" s="117">
        <v>0</v>
      </c>
      <c r="AN287" s="117">
        <v>0</v>
      </c>
      <c r="AO287" s="117">
        <v>0</v>
      </c>
      <c r="AP287" s="117">
        <v>0</v>
      </c>
      <c r="AQ287" s="117">
        <v>1</v>
      </c>
      <c r="AR287" s="117">
        <v>0</v>
      </c>
      <c r="AS287" s="117">
        <v>247642.72808240625</v>
      </c>
    </row>
    <row r="288" spans="1:45" x14ac:dyDescent="0.45">
      <c r="A288" s="117" t="s">
        <v>627</v>
      </c>
      <c r="B288" s="118">
        <v>43295</v>
      </c>
      <c r="C288" s="117">
        <v>2018</v>
      </c>
      <c r="D288" s="117">
        <v>7</v>
      </c>
      <c r="E288" s="117">
        <v>7</v>
      </c>
      <c r="F288" s="117" t="s">
        <v>340</v>
      </c>
      <c r="G288" s="117" t="s">
        <v>336</v>
      </c>
      <c r="H288" s="117">
        <v>0</v>
      </c>
      <c r="I288" s="117">
        <v>79.041659999999993</v>
      </c>
      <c r="J288" s="117">
        <v>427307.43641573965</v>
      </c>
      <c r="K288" s="117">
        <v>215163.26974907299</v>
      </c>
      <c r="L288" s="117">
        <v>212144.16666666666</v>
      </c>
      <c r="M288" s="117">
        <v>0</v>
      </c>
      <c r="N288" s="117">
        <v>0</v>
      </c>
      <c r="O288" s="117">
        <v>0</v>
      </c>
      <c r="P288" s="117">
        <v>0</v>
      </c>
      <c r="Q288" s="117">
        <v>0</v>
      </c>
      <c r="R288" s="117">
        <v>0</v>
      </c>
      <c r="S288" s="117">
        <v>0</v>
      </c>
      <c r="T288" s="117">
        <v>1</v>
      </c>
      <c r="U288" s="117">
        <v>0</v>
      </c>
      <c r="V288" s="117">
        <v>0</v>
      </c>
      <c r="W288" s="117">
        <v>0</v>
      </c>
      <c r="X288" s="117">
        <v>0</v>
      </c>
      <c r="Y288" s="117">
        <v>0</v>
      </c>
      <c r="Z288" s="117">
        <v>0</v>
      </c>
      <c r="AA288" s="117">
        <v>1</v>
      </c>
      <c r="AB288" s="117">
        <v>0</v>
      </c>
      <c r="AC288" s="117">
        <v>0</v>
      </c>
      <c r="AD288" s="117">
        <v>0</v>
      </c>
      <c r="AE288" s="117">
        <v>0</v>
      </c>
      <c r="AF288" s="117">
        <v>0</v>
      </c>
      <c r="AG288" s="117">
        <v>1</v>
      </c>
      <c r="AH288" s="117">
        <v>0</v>
      </c>
      <c r="AI288" s="117">
        <v>0</v>
      </c>
      <c r="AJ288" s="117">
        <v>0</v>
      </c>
      <c r="AK288" s="117">
        <v>0</v>
      </c>
      <c r="AL288" s="117">
        <v>0</v>
      </c>
      <c r="AM288" s="117">
        <v>0</v>
      </c>
      <c r="AN288" s="117">
        <v>0</v>
      </c>
      <c r="AO288" s="117">
        <v>0</v>
      </c>
      <c r="AP288" s="117">
        <v>0</v>
      </c>
      <c r="AQ288" s="117">
        <v>1</v>
      </c>
      <c r="AR288" s="117">
        <v>0</v>
      </c>
      <c r="AS288" s="117">
        <v>215163.26974907299</v>
      </c>
    </row>
    <row r="289" spans="1:45" x14ac:dyDescent="0.45">
      <c r="A289" s="117" t="s">
        <v>628</v>
      </c>
      <c r="B289" s="118">
        <v>43296</v>
      </c>
      <c r="C289" s="117">
        <v>2018</v>
      </c>
      <c r="D289" s="117">
        <v>7</v>
      </c>
      <c r="E289" s="117">
        <v>1</v>
      </c>
      <c r="F289" s="117" t="s">
        <v>340</v>
      </c>
      <c r="G289" s="117" t="s">
        <v>336</v>
      </c>
      <c r="H289" s="117">
        <v>0</v>
      </c>
      <c r="I289" s="117">
        <v>78.041659999999993</v>
      </c>
      <c r="J289" s="117">
        <v>423754.5197490729</v>
      </c>
      <c r="K289" s="117">
        <v>210857.85308240625</v>
      </c>
      <c r="L289" s="117">
        <v>212896.66666666666</v>
      </c>
      <c r="M289" s="117">
        <v>0</v>
      </c>
      <c r="N289" s="117">
        <v>1</v>
      </c>
      <c r="O289" s="117">
        <v>0</v>
      </c>
      <c r="P289" s="117">
        <v>0</v>
      </c>
      <c r="Q289" s="117">
        <v>0</v>
      </c>
      <c r="R289" s="117">
        <v>0</v>
      </c>
      <c r="S289" s="117">
        <v>0</v>
      </c>
      <c r="T289" s="117">
        <v>0</v>
      </c>
      <c r="U289" s="117">
        <v>0</v>
      </c>
      <c r="V289" s="117">
        <v>0</v>
      </c>
      <c r="W289" s="117">
        <v>0</v>
      </c>
      <c r="X289" s="117">
        <v>0</v>
      </c>
      <c r="Y289" s="117">
        <v>0</v>
      </c>
      <c r="Z289" s="117">
        <v>0</v>
      </c>
      <c r="AA289" s="117">
        <v>1</v>
      </c>
      <c r="AB289" s="117">
        <v>0</v>
      </c>
      <c r="AC289" s="117">
        <v>0</v>
      </c>
      <c r="AD289" s="117">
        <v>0</v>
      </c>
      <c r="AE289" s="117">
        <v>0</v>
      </c>
      <c r="AF289" s="117">
        <v>0</v>
      </c>
      <c r="AG289" s="117">
        <v>1</v>
      </c>
      <c r="AH289" s="117">
        <v>0</v>
      </c>
      <c r="AI289" s="117">
        <v>0</v>
      </c>
      <c r="AJ289" s="117">
        <v>0</v>
      </c>
      <c r="AK289" s="117">
        <v>0</v>
      </c>
      <c r="AL289" s="117">
        <v>0</v>
      </c>
      <c r="AM289" s="117">
        <v>0</v>
      </c>
      <c r="AN289" s="117">
        <v>0</v>
      </c>
      <c r="AO289" s="117">
        <v>0</v>
      </c>
      <c r="AP289" s="117">
        <v>0</v>
      </c>
      <c r="AQ289" s="117">
        <v>1</v>
      </c>
      <c r="AR289" s="117">
        <v>0</v>
      </c>
      <c r="AS289" s="117">
        <v>210857.85308240625</v>
      </c>
    </row>
    <row r="290" spans="1:45" x14ac:dyDescent="0.45">
      <c r="A290" s="117" t="s">
        <v>629</v>
      </c>
      <c r="B290" s="118">
        <v>43297</v>
      </c>
      <c r="C290" s="117">
        <v>2018</v>
      </c>
      <c r="D290" s="117">
        <v>7</v>
      </c>
      <c r="E290" s="117">
        <v>2</v>
      </c>
      <c r="F290" s="117" t="s">
        <v>342</v>
      </c>
      <c r="G290" s="117" t="s">
        <v>336</v>
      </c>
      <c r="H290" s="117">
        <v>0</v>
      </c>
      <c r="I290" s="117">
        <v>81.666659999999993</v>
      </c>
      <c r="J290" s="117">
        <v>449881.01974907285</v>
      </c>
      <c r="K290" s="117">
        <v>236551.4364157395</v>
      </c>
      <c r="L290" s="117">
        <v>213329.58333333334</v>
      </c>
      <c r="M290" s="117">
        <v>0</v>
      </c>
      <c r="N290" s="117">
        <v>0</v>
      </c>
      <c r="O290" s="117">
        <v>1</v>
      </c>
      <c r="P290" s="117">
        <v>0</v>
      </c>
      <c r="Q290" s="117">
        <v>0</v>
      </c>
      <c r="R290" s="117">
        <v>0</v>
      </c>
      <c r="S290" s="117">
        <v>0</v>
      </c>
      <c r="T290" s="117">
        <v>0</v>
      </c>
      <c r="U290" s="117">
        <v>0</v>
      </c>
      <c r="V290" s="117">
        <v>0</v>
      </c>
      <c r="W290" s="117">
        <v>0</v>
      </c>
      <c r="X290" s="117">
        <v>0</v>
      </c>
      <c r="Y290" s="117">
        <v>0</v>
      </c>
      <c r="Z290" s="117">
        <v>0</v>
      </c>
      <c r="AA290" s="117">
        <v>1</v>
      </c>
      <c r="AB290" s="117">
        <v>0</v>
      </c>
      <c r="AC290" s="117">
        <v>0</v>
      </c>
      <c r="AD290" s="117">
        <v>0</v>
      </c>
      <c r="AE290" s="117">
        <v>0</v>
      </c>
      <c r="AF290" s="117">
        <v>0</v>
      </c>
      <c r="AG290" s="117">
        <v>1</v>
      </c>
      <c r="AH290" s="117">
        <v>0</v>
      </c>
      <c r="AI290" s="117">
        <v>0</v>
      </c>
      <c r="AJ290" s="117">
        <v>0</v>
      </c>
      <c r="AK290" s="117">
        <v>0</v>
      </c>
      <c r="AL290" s="117">
        <v>0</v>
      </c>
      <c r="AM290" s="117">
        <v>0</v>
      </c>
      <c r="AN290" s="117">
        <v>0</v>
      </c>
      <c r="AO290" s="117">
        <v>0</v>
      </c>
      <c r="AP290" s="117">
        <v>0</v>
      </c>
      <c r="AQ290" s="117">
        <v>1</v>
      </c>
      <c r="AR290" s="117">
        <v>0</v>
      </c>
      <c r="AS290" s="117">
        <v>236551.4364157395</v>
      </c>
    </row>
    <row r="291" spans="1:45" x14ac:dyDescent="0.45">
      <c r="A291" s="117" t="s">
        <v>630</v>
      </c>
      <c r="B291" s="118">
        <v>43298</v>
      </c>
      <c r="C291" s="117">
        <v>2018</v>
      </c>
      <c r="D291" s="117">
        <v>7</v>
      </c>
      <c r="E291" s="117">
        <v>3</v>
      </c>
      <c r="F291" s="117" t="s">
        <v>342</v>
      </c>
      <c r="G291" s="117" t="s">
        <v>336</v>
      </c>
      <c r="H291" s="117">
        <v>0</v>
      </c>
      <c r="I291" s="117">
        <v>84.416659999999993</v>
      </c>
      <c r="J291" s="117">
        <v>464495.777227855</v>
      </c>
      <c r="K291" s="117">
        <v>250799.527227855</v>
      </c>
      <c r="L291" s="117">
        <v>213696.25</v>
      </c>
      <c r="M291" s="117">
        <v>0</v>
      </c>
      <c r="N291" s="117">
        <v>0</v>
      </c>
      <c r="O291" s="117">
        <v>0</v>
      </c>
      <c r="P291" s="117">
        <v>1</v>
      </c>
      <c r="Q291" s="117">
        <v>0</v>
      </c>
      <c r="R291" s="117">
        <v>0</v>
      </c>
      <c r="S291" s="117">
        <v>0</v>
      </c>
      <c r="T291" s="117">
        <v>0</v>
      </c>
      <c r="U291" s="117">
        <v>0</v>
      </c>
      <c r="V291" s="117">
        <v>0</v>
      </c>
      <c r="W291" s="117">
        <v>0</v>
      </c>
      <c r="X291" s="117">
        <v>0</v>
      </c>
      <c r="Y291" s="117">
        <v>0</v>
      </c>
      <c r="Z291" s="117">
        <v>0</v>
      </c>
      <c r="AA291" s="117">
        <v>1</v>
      </c>
      <c r="AB291" s="117">
        <v>0</v>
      </c>
      <c r="AC291" s="117">
        <v>0</v>
      </c>
      <c r="AD291" s="117">
        <v>0</v>
      </c>
      <c r="AE291" s="117">
        <v>0</v>
      </c>
      <c r="AF291" s="117">
        <v>0</v>
      </c>
      <c r="AG291" s="117">
        <v>1</v>
      </c>
      <c r="AH291" s="117">
        <v>0</v>
      </c>
      <c r="AI291" s="117">
        <v>0</v>
      </c>
      <c r="AJ291" s="117">
        <v>0</v>
      </c>
      <c r="AK291" s="117">
        <v>0</v>
      </c>
      <c r="AL291" s="117">
        <v>0</v>
      </c>
      <c r="AM291" s="117">
        <v>0</v>
      </c>
      <c r="AN291" s="117">
        <v>0</v>
      </c>
      <c r="AO291" s="117">
        <v>0</v>
      </c>
      <c r="AP291" s="117">
        <v>0</v>
      </c>
      <c r="AQ291" s="117">
        <v>1</v>
      </c>
      <c r="AR291" s="117">
        <v>0</v>
      </c>
      <c r="AS291" s="117">
        <v>250799.527227855</v>
      </c>
    </row>
    <row r="292" spans="1:45" x14ac:dyDescent="0.45">
      <c r="A292" s="117" t="s">
        <v>631</v>
      </c>
      <c r="B292" s="118">
        <v>43299</v>
      </c>
      <c r="C292" s="117">
        <v>2018</v>
      </c>
      <c r="D292" s="117">
        <v>7</v>
      </c>
      <c r="E292" s="117">
        <v>4</v>
      </c>
      <c r="F292" s="117" t="s">
        <v>342</v>
      </c>
      <c r="G292" s="117" t="s">
        <v>336</v>
      </c>
      <c r="H292" s="117">
        <v>0</v>
      </c>
      <c r="I292" s="117">
        <v>84.208340000000007</v>
      </c>
      <c r="J292" s="117">
        <v>446591.94389452157</v>
      </c>
      <c r="K292" s="117">
        <v>232486.11056118825</v>
      </c>
      <c r="L292" s="117">
        <v>214105.83333333334</v>
      </c>
      <c r="M292" s="117">
        <v>0</v>
      </c>
      <c r="N292" s="117">
        <v>0</v>
      </c>
      <c r="O292" s="117">
        <v>0</v>
      </c>
      <c r="P292" s="117">
        <v>0</v>
      </c>
      <c r="Q292" s="117">
        <v>1</v>
      </c>
      <c r="R292" s="117">
        <v>0</v>
      </c>
      <c r="S292" s="117">
        <v>0</v>
      </c>
      <c r="T292" s="117">
        <v>0</v>
      </c>
      <c r="U292" s="117">
        <v>0</v>
      </c>
      <c r="V292" s="117">
        <v>0</v>
      </c>
      <c r="W292" s="117">
        <v>0</v>
      </c>
      <c r="X292" s="117">
        <v>0</v>
      </c>
      <c r="Y292" s="117">
        <v>0</v>
      </c>
      <c r="Z292" s="117">
        <v>0</v>
      </c>
      <c r="AA292" s="117">
        <v>1</v>
      </c>
      <c r="AB292" s="117">
        <v>0</v>
      </c>
      <c r="AC292" s="117">
        <v>0</v>
      </c>
      <c r="AD292" s="117">
        <v>0</v>
      </c>
      <c r="AE292" s="117">
        <v>0</v>
      </c>
      <c r="AF292" s="117">
        <v>0</v>
      </c>
      <c r="AG292" s="117">
        <v>1</v>
      </c>
      <c r="AH292" s="117">
        <v>0</v>
      </c>
      <c r="AI292" s="117">
        <v>0</v>
      </c>
      <c r="AJ292" s="117">
        <v>0</v>
      </c>
      <c r="AK292" s="117">
        <v>0</v>
      </c>
      <c r="AL292" s="117">
        <v>0</v>
      </c>
      <c r="AM292" s="117">
        <v>0</v>
      </c>
      <c r="AN292" s="117">
        <v>0</v>
      </c>
      <c r="AO292" s="117">
        <v>0</v>
      </c>
      <c r="AP292" s="117">
        <v>0</v>
      </c>
      <c r="AQ292" s="117">
        <v>1</v>
      </c>
      <c r="AR292" s="117">
        <v>0</v>
      </c>
      <c r="AS292" s="117">
        <v>232486.11056118825</v>
      </c>
    </row>
    <row r="293" spans="1:45" x14ac:dyDescent="0.45">
      <c r="A293" s="117" t="s">
        <v>632</v>
      </c>
      <c r="B293" s="118">
        <v>43300</v>
      </c>
      <c r="C293" s="117">
        <v>2018</v>
      </c>
      <c r="D293" s="117">
        <v>7</v>
      </c>
      <c r="E293" s="117">
        <v>5</v>
      </c>
      <c r="F293" s="117" t="s">
        <v>342</v>
      </c>
      <c r="G293" s="117" t="s">
        <v>336</v>
      </c>
      <c r="H293" s="117">
        <v>0</v>
      </c>
      <c r="I293" s="117">
        <v>79.125</v>
      </c>
      <c r="J293" s="117">
        <v>454608.69389452162</v>
      </c>
      <c r="K293" s="117">
        <v>239926.19389452162</v>
      </c>
      <c r="L293" s="117">
        <v>214682.5</v>
      </c>
      <c r="M293" s="117">
        <v>0</v>
      </c>
      <c r="N293" s="117">
        <v>0</v>
      </c>
      <c r="O293" s="117">
        <v>0</v>
      </c>
      <c r="P293" s="117">
        <v>0</v>
      </c>
      <c r="Q293" s="117">
        <v>0</v>
      </c>
      <c r="R293" s="117">
        <v>1</v>
      </c>
      <c r="S293" s="117">
        <v>0</v>
      </c>
      <c r="T293" s="117">
        <v>0</v>
      </c>
      <c r="U293" s="117">
        <v>0</v>
      </c>
      <c r="V293" s="117">
        <v>0</v>
      </c>
      <c r="W293" s="117">
        <v>0</v>
      </c>
      <c r="X293" s="117">
        <v>0</v>
      </c>
      <c r="Y293" s="117">
        <v>0</v>
      </c>
      <c r="Z293" s="117">
        <v>0</v>
      </c>
      <c r="AA293" s="117">
        <v>1</v>
      </c>
      <c r="AB293" s="117">
        <v>0</v>
      </c>
      <c r="AC293" s="117">
        <v>0</v>
      </c>
      <c r="AD293" s="117">
        <v>0</v>
      </c>
      <c r="AE293" s="117">
        <v>0</v>
      </c>
      <c r="AF293" s="117">
        <v>0</v>
      </c>
      <c r="AG293" s="117">
        <v>1</v>
      </c>
      <c r="AH293" s="117">
        <v>0</v>
      </c>
      <c r="AI293" s="117">
        <v>0</v>
      </c>
      <c r="AJ293" s="117">
        <v>0</v>
      </c>
      <c r="AK293" s="117">
        <v>0</v>
      </c>
      <c r="AL293" s="117">
        <v>0</v>
      </c>
      <c r="AM293" s="117">
        <v>0</v>
      </c>
      <c r="AN293" s="117">
        <v>0</v>
      </c>
      <c r="AO293" s="117">
        <v>0</v>
      </c>
      <c r="AP293" s="117">
        <v>0</v>
      </c>
      <c r="AQ293" s="117">
        <v>1</v>
      </c>
      <c r="AR293" s="117">
        <v>0</v>
      </c>
      <c r="AS293" s="117">
        <v>239926.19389452162</v>
      </c>
    </row>
    <row r="294" spans="1:45" x14ac:dyDescent="0.45">
      <c r="A294" s="117" t="s">
        <v>633</v>
      </c>
      <c r="B294" s="118">
        <v>43301</v>
      </c>
      <c r="C294" s="117">
        <v>2018</v>
      </c>
      <c r="D294" s="117">
        <v>7</v>
      </c>
      <c r="E294" s="117">
        <v>6</v>
      </c>
      <c r="F294" s="117" t="s">
        <v>342</v>
      </c>
      <c r="G294" s="117" t="s">
        <v>336</v>
      </c>
      <c r="H294" s="117">
        <v>0</v>
      </c>
      <c r="I294" s="117">
        <v>73.708340000000007</v>
      </c>
      <c r="J294" s="117">
        <v>439066.77722785494</v>
      </c>
      <c r="K294" s="117">
        <v>223922.19389452162</v>
      </c>
      <c r="L294" s="117">
        <v>215144.58333333334</v>
      </c>
      <c r="M294" s="117">
        <v>0</v>
      </c>
      <c r="N294" s="117">
        <v>0</v>
      </c>
      <c r="O294" s="117">
        <v>0</v>
      </c>
      <c r="P294" s="117">
        <v>0</v>
      </c>
      <c r="Q294" s="117">
        <v>0</v>
      </c>
      <c r="R294" s="117">
        <v>0</v>
      </c>
      <c r="S294" s="117">
        <v>1</v>
      </c>
      <c r="T294" s="117">
        <v>0</v>
      </c>
      <c r="U294" s="117">
        <v>0</v>
      </c>
      <c r="V294" s="117">
        <v>0</v>
      </c>
      <c r="W294" s="117">
        <v>0</v>
      </c>
      <c r="X294" s="117">
        <v>0</v>
      </c>
      <c r="Y294" s="117">
        <v>0</v>
      </c>
      <c r="Z294" s="117">
        <v>0</v>
      </c>
      <c r="AA294" s="117">
        <v>1</v>
      </c>
      <c r="AB294" s="117">
        <v>0</v>
      </c>
      <c r="AC294" s="117">
        <v>0</v>
      </c>
      <c r="AD294" s="117">
        <v>0</v>
      </c>
      <c r="AE294" s="117">
        <v>0</v>
      </c>
      <c r="AF294" s="117">
        <v>0</v>
      </c>
      <c r="AG294" s="117">
        <v>1</v>
      </c>
      <c r="AH294" s="117">
        <v>0</v>
      </c>
      <c r="AI294" s="117">
        <v>0</v>
      </c>
      <c r="AJ294" s="117">
        <v>0</v>
      </c>
      <c r="AK294" s="117">
        <v>0</v>
      </c>
      <c r="AL294" s="117">
        <v>0</v>
      </c>
      <c r="AM294" s="117">
        <v>0</v>
      </c>
      <c r="AN294" s="117">
        <v>0</v>
      </c>
      <c r="AO294" s="117">
        <v>0</v>
      </c>
      <c r="AP294" s="117">
        <v>0</v>
      </c>
      <c r="AQ294" s="117">
        <v>1</v>
      </c>
      <c r="AR294" s="117">
        <v>0</v>
      </c>
      <c r="AS294" s="117">
        <v>223922.19389452162</v>
      </c>
    </row>
    <row r="295" spans="1:45" x14ac:dyDescent="0.45">
      <c r="A295" s="117" t="s">
        <v>634</v>
      </c>
      <c r="B295" s="118">
        <v>43302</v>
      </c>
      <c r="C295" s="117">
        <v>2018</v>
      </c>
      <c r="D295" s="117">
        <v>7</v>
      </c>
      <c r="E295" s="117">
        <v>7</v>
      </c>
      <c r="F295" s="117" t="s">
        <v>340</v>
      </c>
      <c r="G295" s="117" t="s">
        <v>336</v>
      </c>
      <c r="H295" s="117">
        <v>0</v>
      </c>
      <c r="I295" s="117">
        <v>70.916659999999993</v>
      </c>
      <c r="J295" s="117">
        <v>422487.11056118837</v>
      </c>
      <c r="K295" s="117">
        <v>207114.61056118837</v>
      </c>
      <c r="L295" s="117">
        <v>215372.5</v>
      </c>
      <c r="M295" s="117">
        <v>0</v>
      </c>
      <c r="N295" s="117">
        <v>0</v>
      </c>
      <c r="O295" s="117">
        <v>0</v>
      </c>
      <c r="P295" s="117">
        <v>0</v>
      </c>
      <c r="Q295" s="117">
        <v>0</v>
      </c>
      <c r="R295" s="117">
        <v>0</v>
      </c>
      <c r="S295" s="117">
        <v>0</v>
      </c>
      <c r="T295" s="117">
        <v>1</v>
      </c>
      <c r="U295" s="117">
        <v>0</v>
      </c>
      <c r="V295" s="117">
        <v>0</v>
      </c>
      <c r="W295" s="117">
        <v>0</v>
      </c>
      <c r="X295" s="117">
        <v>0</v>
      </c>
      <c r="Y295" s="117">
        <v>0</v>
      </c>
      <c r="Z295" s="117">
        <v>0</v>
      </c>
      <c r="AA295" s="117">
        <v>1</v>
      </c>
      <c r="AB295" s="117">
        <v>0</v>
      </c>
      <c r="AC295" s="117">
        <v>0</v>
      </c>
      <c r="AD295" s="117">
        <v>0</v>
      </c>
      <c r="AE295" s="117">
        <v>0</v>
      </c>
      <c r="AF295" s="117">
        <v>0</v>
      </c>
      <c r="AG295" s="117">
        <v>1</v>
      </c>
      <c r="AH295" s="117">
        <v>0</v>
      </c>
      <c r="AI295" s="117">
        <v>0</v>
      </c>
      <c r="AJ295" s="117">
        <v>0</v>
      </c>
      <c r="AK295" s="117">
        <v>0</v>
      </c>
      <c r="AL295" s="117">
        <v>0</v>
      </c>
      <c r="AM295" s="117">
        <v>0</v>
      </c>
      <c r="AN295" s="117">
        <v>0</v>
      </c>
      <c r="AO295" s="117">
        <v>0</v>
      </c>
      <c r="AP295" s="117">
        <v>0</v>
      </c>
      <c r="AQ295" s="117">
        <v>1</v>
      </c>
      <c r="AR295" s="117">
        <v>0</v>
      </c>
      <c r="AS295" s="117">
        <v>207114.61056118837</v>
      </c>
    </row>
    <row r="296" spans="1:45" x14ac:dyDescent="0.45">
      <c r="A296" s="117" t="s">
        <v>635</v>
      </c>
      <c r="B296" s="118">
        <v>43303</v>
      </c>
      <c r="C296" s="117">
        <v>2018</v>
      </c>
      <c r="D296" s="117">
        <v>7</v>
      </c>
      <c r="E296" s="117">
        <v>1</v>
      </c>
      <c r="F296" s="117" t="s">
        <v>340</v>
      </c>
      <c r="G296" s="117" t="s">
        <v>336</v>
      </c>
      <c r="H296" s="117">
        <v>0</v>
      </c>
      <c r="I296" s="117">
        <v>73.625</v>
      </c>
      <c r="J296" s="117">
        <v>415121.65222785505</v>
      </c>
      <c r="K296" s="117">
        <v>200254.98556118837</v>
      </c>
      <c r="L296" s="117">
        <v>214866.66666666666</v>
      </c>
      <c r="M296" s="117">
        <v>0</v>
      </c>
      <c r="N296" s="117">
        <v>1</v>
      </c>
      <c r="O296" s="117">
        <v>0</v>
      </c>
      <c r="P296" s="117">
        <v>0</v>
      </c>
      <c r="Q296" s="117">
        <v>0</v>
      </c>
      <c r="R296" s="117">
        <v>0</v>
      </c>
      <c r="S296" s="117">
        <v>0</v>
      </c>
      <c r="T296" s="117">
        <v>0</v>
      </c>
      <c r="U296" s="117">
        <v>0</v>
      </c>
      <c r="V296" s="117">
        <v>0</v>
      </c>
      <c r="W296" s="117">
        <v>0</v>
      </c>
      <c r="X296" s="117">
        <v>0</v>
      </c>
      <c r="Y296" s="117">
        <v>0</v>
      </c>
      <c r="Z296" s="117">
        <v>0</v>
      </c>
      <c r="AA296" s="117">
        <v>1</v>
      </c>
      <c r="AB296" s="117">
        <v>0</v>
      </c>
      <c r="AC296" s="117">
        <v>0</v>
      </c>
      <c r="AD296" s="117">
        <v>0</v>
      </c>
      <c r="AE296" s="117">
        <v>0</v>
      </c>
      <c r="AF296" s="117">
        <v>0</v>
      </c>
      <c r="AG296" s="117">
        <v>1</v>
      </c>
      <c r="AH296" s="117">
        <v>0</v>
      </c>
      <c r="AI296" s="117">
        <v>0</v>
      </c>
      <c r="AJ296" s="117">
        <v>0</v>
      </c>
      <c r="AK296" s="117">
        <v>0</v>
      </c>
      <c r="AL296" s="117">
        <v>0</v>
      </c>
      <c r="AM296" s="117">
        <v>0</v>
      </c>
      <c r="AN296" s="117">
        <v>0</v>
      </c>
      <c r="AO296" s="117">
        <v>0</v>
      </c>
      <c r="AP296" s="117">
        <v>0</v>
      </c>
      <c r="AQ296" s="117">
        <v>1</v>
      </c>
      <c r="AR296" s="117">
        <v>0</v>
      </c>
      <c r="AS296" s="117">
        <v>200254.98556118837</v>
      </c>
    </row>
    <row r="297" spans="1:45" x14ac:dyDescent="0.45">
      <c r="A297" s="117" t="s">
        <v>636</v>
      </c>
      <c r="B297" s="118">
        <v>43304</v>
      </c>
      <c r="C297" s="117">
        <v>2018</v>
      </c>
      <c r="D297" s="117">
        <v>7</v>
      </c>
      <c r="E297" s="117">
        <v>2</v>
      </c>
      <c r="F297" s="117" t="s">
        <v>342</v>
      </c>
      <c r="G297" s="117" t="s">
        <v>336</v>
      </c>
      <c r="H297" s="117">
        <v>0</v>
      </c>
      <c r="I297" s="117">
        <v>78.083340000000007</v>
      </c>
      <c r="J297" s="117">
        <v>433006.02722785494</v>
      </c>
      <c r="K297" s="117">
        <v>218811.44389452162</v>
      </c>
      <c r="L297" s="117">
        <v>214194.58333333334</v>
      </c>
      <c r="M297" s="117">
        <v>0</v>
      </c>
      <c r="N297" s="117">
        <v>0</v>
      </c>
      <c r="O297" s="117">
        <v>1</v>
      </c>
      <c r="P297" s="117">
        <v>0</v>
      </c>
      <c r="Q297" s="117">
        <v>0</v>
      </c>
      <c r="R297" s="117">
        <v>0</v>
      </c>
      <c r="S297" s="117">
        <v>0</v>
      </c>
      <c r="T297" s="117">
        <v>0</v>
      </c>
      <c r="U297" s="117">
        <v>0</v>
      </c>
      <c r="V297" s="117">
        <v>0</v>
      </c>
      <c r="W297" s="117">
        <v>0</v>
      </c>
      <c r="X297" s="117">
        <v>0</v>
      </c>
      <c r="Y297" s="117">
        <v>0</v>
      </c>
      <c r="Z297" s="117">
        <v>0</v>
      </c>
      <c r="AA297" s="117">
        <v>1</v>
      </c>
      <c r="AB297" s="117">
        <v>0</v>
      </c>
      <c r="AC297" s="117">
        <v>0</v>
      </c>
      <c r="AD297" s="117">
        <v>0</v>
      </c>
      <c r="AE297" s="117">
        <v>0</v>
      </c>
      <c r="AF297" s="117">
        <v>0</v>
      </c>
      <c r="AG297" s="117">
        <v>1</v>
      </c>
      <c r="AH297" s="117">
        <v>0</v>
      </c>
      <c r="AI297" s="117">
        <v>0</v>
      </c>
      <c r="AJ297" s="117">
        <v>0</v>
      </c>
      <c r="AK297" s="117">
        <v>0</v>
      </c>
      <c r="AL297" s="117">
        <v>0</v>
      </c>
      <c r="AM297" s="117">
        <v>0</v>
      </c>
      <c r="AN297" s="117">
        <v>0</v>
      </c>
      <c r="AO297" s="117">
        <v>0</v>
      </c>
      <c r="AP297" s="117">
        <v>0</v>
      </c>
      <c r="AQ297" s="117">
        <v>1</v>
      </c>
      <c r="AR297" s="117">
        <v>0</v>
      </c>
      <c r="AS297" s="117">
        <v>218811.44389452162</v>
      </c>
    </row>
    <row r="298" spans="1:45" x14ac:dyDescent="0.45">
      <c r="A298" s="117" t="s">
        <v>637</v>
      </c>
      <c r="B298" s="118">
        <v>43305</v>
      </c>
      <c r="C298" s="117">
        <v>2018</v>
      </c>
      <c r="D298" s="117">
        <v>7</v>
      </c>
      <c r="E298" s="117">
        <v>3</v>
      </c>
      <c r="F298" s="117" t="s">
        <v>342</v>
      </c>
      <c r="G298" s="117" t="s">
        <v>336</v>
      </c>
      <c r="H298" s="117">
        <v>0</v>
      </c>
      <c r="I298" s="117">
        <v>82.791659999999993</v>
      </c>
      <c r="J298" s="117">
        <v>464331.56889452168</v>
      </c>
      <c r="K298" s="117">
        <v>250797.402227855</v>
      </c>
      <c r="L298" s="117">
        <v>213534.16666666666</v>
      </c>
      <c r="M298" s="117">
        <v>0</v>
      </c>
      <c r="N298" s="117">
        <v>0</v>
      </c>
      <c r="O298" s="117">
        <v>0</v>
      </c>
      <c r="P298" s="117">
        <v>1</v>
      </c>
      <c r="Q298" s="117">
        <v>0</v>
      </c>
      <c r="R298" s="117">
        <v>0</v>
      </c>
      <c r="S298" s="117">
        <v>0</v>
      </c>
      <c r="T298" s="117">
        <v>0</v>
      </c>
      <c r="U298" s="117">
        <v>0</v>
      </c>
      <c r="V298" s="117">
        <v>0</v>
      </c>
      <c r="W298" s="117">
        <v>0</v>
      </c>
      <c r="X298" s="117">
        <v>0</v>
      </c>
      <c r="Y298" s="117">
        <v>0</v>
      </c>
      <c r="Z298" s="117">
        <v>0</v>
      </c>
      <c r="AA298" s="117">
        <v>1</v>
      </c>
      <c r="AB298" s="117">
        <v>0</v>
      </c>
      <c r="AC298" s="117">
        <v>0</v>
      </c>
      <c r="AD298" s="117">
        <v>0</v>
      </c>
      <c r="AE298" s="117">
        <v>0</v>
      </c>
      <c r="AF298" s="117">
        <v>0</v>
      </c>
      <c r="AG298" s="117">
        <v>1</v>
      </c>
      <c r="AH298" s="117">
        <v>0</v>
      </c>
      <c r="AI298" s="117">
        <v>0</v>
      </c>
      <c r="AJ298" s="117">
        <v>0</v>
      </c>
      <c r="AK298" s="117">
        <v>0</v>
      </c>
      <c r="AL298" s="117">
        <v>0</v>
      </c>
      <c r="AM298" s="117">
        <v>0</v>
      </c>
      <c r="AN298" s="117">
        <v>0</v>
      </c>
      <c r="AO298" s="117">
        <v>0</v>
      </c>
      <c r="AP298" s="117">
        <v>0</v>
      </c>
      <c r="AQ298" s="117">
        <v>1</v>
      </c>
      <c r="AR298" s="117">
        <v>0</v>
      </c>
      <c r="AS298" s="117">
        <v>250797.402227855</v>
      </c>
    </row>
    <row r="299" spans="1:45" x14ac:dyDescent="0.45">
      <c r="A299" s="117" t="s">
        <v>638</v>
      </c>
      <c r="B299" s="118">
        <v>43306</v>
      </c>
      <c r="C299" s="117">
        <v>2018</v>
      </c>
      <c r="D299" s="117">
        <v>7</v>
      </c>
      <c r="E299" s="117">
        <v>4</v>
      </c>
      <c r="F299" s="117" t="s">
        <v>342</v>
      </c>
      <c r="G299" s="117" t="s">
        <v>336</v>
      </c>
      <c r="H299" s="117">
        <v>0</v>
      </c>
      <c r="I299" s="117">
        <v>82.083340000000007</v>
      </c>
      <c r="J299" s="117">
        <v>473812.56889452157</v>
      </c>
      <c r="K299" s="117">
        <v>260976.73556118825</v>
      </c>
      <c r="L299" s="117">
        <v>212835.83333333334</v>
      </c>
      <c r="M299" s="117">
        <v>0</v>
      </c>
      <c r="N299" s="117">
        <v>0</v>
      </c>
      <c r="O299" s="117">
        <v>0</v>
      </c>
      <c r="P299" s="117">
        <v>0</v>
      </c>
      <c r="Q299" s="117">
        <v>1</v>
      </c>
      <c r="R299" s="117">
        <v>0</v>
      </c>
      <c r="S299" s="117">
        <v>0</v>
      </c>
      <c r="T299" s="117">
        <v>0</v>
      </c>
      <c r="U299" s="117">
        <v>0</v>
      </c>
      <c r="V299" s="117">
        <v>0</v>
      </c>
      <c r="W299" s="117">
        <v>0</v>
      </c>
      <c r="X299" s="117">
        <v>0</v>
      </c>
      <c r="Y299" s="117">
        <v>0</v>
      </c>
      <c r="Z299" s="117">
        <v>0</v>
      </c>
      <c r="AA299" s="117">
        <v>1</v>
      </c>
      <c r="AB299" s="117">
        <v>0</v>
      </c>
      <c r="AC299" s="117">
        <v>0</v>
      </c>
      <c r="AD299" s="117">
        <v>0</v>
      </c>
      <c r="AE299" s="117">
        <v>0</v>
      </c>
      <c r="AF299" s="117">
        <v>0</v>
      </c>
      <c r="AG299" s="117">
        <v>1</v>
      </c>
      <c r="AH299" s="117">
        <v>0</v>
      </c>
      <c r="AI299" s="117">
        <v>0</v>
      </c>
      <c r="AJ299" s="117">
        <v>0</v>
      </c>
      <c r="AK299" s="117">
        <v>0</v>
      </c>
      <c r="AL299" s="117">
        <v>0</v>
      </c>
      <c r="AM299" s="117">
        <v>0</v>
      </c>
      <c r="AN299" s="117">
        <v>0</v>
      </c>
      <c r="AO299" s="117">
        <v>0</v>
      </c>
      <c r="AP299" s="117">
        <v>0</v>
      </c>
      <c r="AQ299" s="117">
        <v>1</v>
      </c>
      <c r="AR299" s="117">
        <v>0</v>
      </c>
      <c r="AS299" s="117">
        <v>260976.73556118825</v>
      </c>
    </row>
    <row r="300" spans="1:45" x14ac:dyDescent="0.45">
      <c r="A300" s="117" t="s">
        <v>639</v>
      </c>
      <c r="B300" s="118">
        <v>43307</v>
      </c>
      <c r="C300" s="117">
        <v>2018</v>
      </c>
      <c r="D300" s="117">
        <v>7</v>
      </c>
      <c r="E300" s="117">
        <v>5</v>
      </c>
      <c r="F300" s="117" t="s">
        <v>342</v>
      </c>
      <c r="G300" s="117" t="s">
        <v>336</v>
      </c>
      <c r="H300" s="117">
        <v>0</v>
      </c>
      <c r="I300" s="117">
        <v>81.541659999999993</v>
      </c>
      <c r="J300" s="117">
        <v>477957.52722785505</v>
      </c>
      <c r="K300" s="117">
        <v>265639.61056118837</v>
      </c>
      <c r="L300" s="117">
        <v>212317.91666666666</v>
      </c>
      <c r="M300" s="117">
        <v>0</v>
      </c>
      <c r="N300" s="117">
        <v>0</v>
      </c>
      <c r="O300" s="117">
        <v>0</v>
      </c>
      <c r="P300" s="117">
        <v>0</v>
      </c>
      <c r="Q300" s="117">
        <v>0</v>
      </c>
      <c r="R300" s="117">
        <v>1</v>
      </c>
      <c r="S300" s="117">
        <v>0</v>
      </c>
      <c r="T300" s="117">
        <v>0</v>
      </c>
      <c r="U300" s="117">
        <v>0</v>
      </c>
      <c r="V300" s="117">
        <v>0</v>
      </c>
      <c r="W300" s="117">
        <v>0</v>
      </c>
      <c r="X300" s="117">
        <v>0</v>
      </c>
      <c r="Y300" s="117">
        <v>0</v>
      </c>
      <c r="Z300" s="117">
        <v>0</v>
      </c>
      <c r="AA300" s="117">
        <v>1</v>
      </c>
      <c r="AB300" s="117">
        <v>0</v>
      </c>
      <c r="AC300" s="117">
        <v>0</v>
      </c>
      <c r="AD300" s="117">
        <v>0</v>
      </c>
      <c r="AE300" s="117">
        <v>0</v>
      </c>
      <c r="AF300" s="117">
        <v>0</v>
      </c>
      <c r="AG300" s="117">
        <v>1</v>
      </c>
      <c r="AH300" s="117">
        <v>0</v>
      </c>
      <c r="AI300" s="117">
        <v>0</v>
      </c>
      <c r="AJ300" s="117">
        <v>0</v>
      </c>
      <c r="AK300" s="117">
        <v>0</v>
      </c>
      <c r="AL300" s="117">
        <v>0</v>
      </c>
      <c r="AM300" s="117">
        <v>0</v>
      </c>
      <c r="AN300" s="117">
        <v>0</v>
      </c>
      <c r="AO300" s="117">
        <v>0</v>
      </c>
      <c r="AP300" s="117">
        <v>0</v>
      </c>
      <c r="AQ300" s="117">
        <v>1</v>
      </c>
      <c r="AR300" s="117">
        <v>0</v>
      </c>
      <c r="AS300" s="117">
        <v>265639.61056118837</v>
      </c>
    </row>
    <row r="301" spans="1:45" x14ac:dyDescent="0.45">
      <c r="A301" s="117" t="s">
        <v>640</v>
      </c>
      <c r="B301" s="118">
        <v>43308</v>
      </c>
      <c r="C301" s="117">
        <v>2018</v>
      </c>
      <c r="D301" s="117">
        <v>7</v>
      </c>
      <c r="E301" s="117">
        <v>6</v>
      </c>
      <c r="F301" s="117" t="s">
        <v>342</v>
      </c>
      <c r="G301" s="117" t="s">
        <v>336</v>
      </c>
      <c r="H301" s="117">
        <v>0</v>
      </c>
      <c r="I301" s="117">
        <v>80.125</v>
      </c>
      <c r="J301" s="117">
        <v>477818.69389452162</v>
      </c>
      <c r="K301" s="117">
        <v>266162.44389452162</v>
      </c>
      <c r="L301" s="117">
        <v>211656.25</v>
      </c>
      <c r="M301" s="117">
        <v>0</v>
      </c>
      <c r="N301" s="117">
        <v>0</v>
      </c>
      <c r="O301" s="117">
        <v>0</v>
      </c>
      <c r="P301" s="117">
        <v>0</v>
      </c>
      <c r="Q301" s="117">
        <v>0</v>
      </c>
      <c r="R301" s="117">
        <v>0</v>
      </c>
      <c r="S301" s="117">
        <v>1</v>
      </c>
      <c r="T301" s="117">
        <v>0</v>
      </c>
      <c r="U301" s="117">
        <v>0</v>
      </c>
      <c r="V301" s="117">
        <v>0</v>
      </c>
      <c r="W301" s="117">
        <v>0</v>
      </c>
      <c r="X301" s="117">
        <v>0</v>
      </c>
      <c r="Y301" s="117">
        <v>0</v>
      </c>
      <c r="Z301" s="117">
        <v>0</v>
      </c>
      <c r="AA301" s="117">
        <v>1</v>
      </c>
      <c r="AB301" s="117">
        <v>0</v>
      </c>
      <c r="AC301" s="117">
        <v>0</v>
      </c>
      <c r="AD301" s="117">
        <v>0</v>
      </c>
      <c r="AE301" s="117">
        <v>0</v>
      </c>
      <c r="AF301" s="117">
        <v>0</v>
      </c>
      <c r="AG301" s="117">
        <v>1</v>
      </c>
      <c r="AH301" s="117">
        <v>0</v>
      </c>
      <c r="AI301" s="117">
        <v>0</v>
      </c>
      <c r="AJ301" s="117">
        <v>0</v>
      </c>
      <c r="AK301" s="117">
        <v>0</v>
      </c>
      <c r="AL301" s="117">
        <v>0</v>
      </c>
      <c r="AM301" s="117">
        <v>0</v>
      </c>
      <c r="AN301" s="117">
        <v>0</v>
      </c>
      <c r="AO301" s="117">
        <v>0</v>
      </c>
      <c r="AP301" s="117">
        <v>0</v>
      </c>
      <c r="AQ301" s="117">
        <v>1</v>
      </c>
      <c r="AR301" s="117">
        <v>0</v>
      </c>
      <c r="AS301" s="117">
        <v>266162.44389452162</v>
      </c>
    </row>
    <row r="302" spans="1:45" x14ac:dyDescent="0.45">
      <c r="A302" s="117" t="s">
        <v>641</v>
      </c>
      <c r="B302" s="118">
        <v>43309</v>
      </c>
      <c r="C302" s="117">
        <v>2018</v>
      </c>
      <c r="D302" s="117">
        <v>7</v>
      </c>
      <c r="E302" s="117">
        <v>7</v>
      </c>
      <c r="F302" s="117" t="s">
        <v>340</v>
      </c>
      <c r="G302" s="117" t="s">
        <v>336</v>
      </c>
      <c r="H302" s="117">
        <v>0</v>
      </c>
      <c r="I302" s="117">
        <v>81.583340000000007</v>
      </c>
      <c r="J302" s="117">
        <v>460174.02722785505</v>
      </c>
      <c r="K302" s="117">
        <v>249966.11056118837</v>
      </c>
      <c r="L302" s="117">
        <v>210207.91666666666</v>
      </c>
      <c r="M302" s="117">
        <v>0</v>
      </c>
      <c r="N302" s="117">
        <v>0</v>
      </c>
      <c r="O302" s="117">
        <v>0</v>
      </c>
      <c r="P302" s="117">
        <v>0</v>
      </c>
      <c r="Q302" s="117">
        <v>0</v>
      </c>
      <c r="R302" s="117">
        <v>0</v>
      </c>
      <c r="S302" s="117">
        <v>0</v>
      </c>
      <c r="T302" s="117">
        <v>1</v>
      </c>
      <c r="U302" s="117">
        <v>0</v>
      </c>
      <c r="V302" s="117">
        <v>0</v>
      </c>
      <c r="W302" s="117">
        <v>0</v>
      </c>
      <c r="X302" s="117">
        <v>0</v>
      </c>
      <c r="Y302" s="117">
        <v>0</v>
      </c>
      <c r="Z302" s="117">
        <v>0</v>
      </c>
      <c r="AA302" s="117">
        <v>1</v>
      </c>
      <c r="AB302" s="117">
        <v>0</v>
      </c>
      <c r="AC302" s="117">
        <v>0</v>
      </c>
      <c r="AD302" s="117">
        <v>0</v>
      </c>
      <c r="AE302" s="117">
        <v>0</v>
      </c>
      <c r="AF302" s="117">
        <v>0</v>
      </c>
      <c r="AG302" s="117">
        <v>1</v>
      </c>
      <c r="AH302" s="117">
        <v>0</v>
      </c>
      <c r="AI302" s="117">
        <v>0</v>
      </c>
      <c r="AJ302" s="117">
        <v>0</v>
      </c>
      <c r="AK302" s="117">
        <v>0</v>
      </c>
      <c r="AL302" s="117">
        <v>0</v>
      </c>
      <c r="AM302" s="117">
        <v>0</v>
      </c>
      <c r="AN302" s="117">
        <v>0</v>
      </c>
      <c r="AO302" s="117">
        <v>0</v>
      </c>
      <c r="AP302" s="117">
        <v>0</v>
      </c>
      <c r="AQ302" s="117">
        <v>1</v>
      </c>
      <c r="AR302" s="117">
        <v>0</v>
      </c>
      <c r="AS302" s="117">
        <v>249966.11056118837</v>
      </c>
    </row>
    <row r="303" spans="1:45" x14ac:dyDescent="0.45">
      <c r="A303" s="117" t="s">
        <v>642</v>
      </c>
      <c r="B303" s="118">
        <v>43310</v>
      </c>
      <c r="C303" s="117">
        <v>2018</v>
      </c>
      <c r="D303" s="117">
        <v>7</v>
      </c>
      <c r="E303" s="117">
        <v>1</v>
      </c>
      <c r="F303" s="117" t="s">
        <v>340</v>
      </c>
      <c r="G303" s="117" t="s">
        <v>336</v>
      </c>
      <c r="H303" s="117">
        <v>0</v>
      </c>
      <c r="I303" s="117">
        <v>81.458340000000007</v>
      </c>
      <c r="J303" s="117">
        <v>448912.94389452162</v>
      </c>
      <c r="K303" s="117">
        <v>240585.44389452162</v>
      </c>
      <c r="L303" s="117">
        <v>208327.5</v>
      </c>
      <c r="M303" s="117">
        <v>0</v>
      </c>
      <c r="N303" s="117">
        <v>1</v>
      </c>
      <c r="O303" s="117">
        <v>0</v>
      </c>
      <c r="P303" s="117">
        <v>0</v>
      </c>
      <c r="Q303" s="117">
        <v>0</v>
      </c>
      <c r="R303" s="117">
        <v>0</v>
      </c>
      <c r="S303" s="117">
        <v>0</v>
      </c>
      <c r="T303" s="117">
        <v>0</v>
      </c>
      <c r="U303" s="117">
        <v>0</v>
      </c>
      <c r="V303" s="117">
        <v>0</v>
      </c>
      <c r="W303" s="117">
        <v>0</v>
      </c>
      <c r="X303" s="117">
        <v>0</v>
      </c>
      <c r="Y303" s="117">
        <v>0</v>
      </c>
      <c r="Z303" s="117">
        <v>0</v>
      </c>
      <c r="AA303" s="117">
        <v>1</v>
      </c>
      <c r="AB303" s="117">
        <v>0</v>
      </c>
      <c r="AC303" s="117">
        <v>0</v>
      </c>
      <c r="AD303" s="117">
        <v>0</v>
      </c>
      <c r="AE303" s="117">
        <v>0</v>
      </c>
      <c r="AF303" s="117">
        <v>0</v>
      </c>
      <c r="AG303" s="117">
        <v>1</v>
      </c>
      <c r="AH303" s="117">
        <v>0</v>
      </c>
      <c r="AI303" s="117">
        <v>0</v>
      </c>
      <c r="AJ303" s="117">
        <v>0</v>
      </c>
      <c r="AK303" s="117">
        <v>0</v>
      </c>
      <c r="AL303" s="117">
        <v>0</v>
      </c>
      <c r="AM303" s="117">
        <v>0</v>
      </c>
      <c r="AN303" s="117">
        <v>0</v>
      </c>
      <c r="AO303" s="117">
        <v>0</v>
      </c>
      <c r="AP303" s="117">
        <v>0</v>
      </c>
      <c r="AQ303" s="117">
        <v>1</v>
      </c>
      <c r="AR303" s="117">
        <v>0</v>
      </c>
      <c r="AS303" s="117">
        <v>240585.44389452162</v>
      </c>
    </row>
    <row r="304" spans="1:45" x14ac:dyDescent="0.45">
      <c r="A304" s="117" t="s">
        <v>643</v>
      </c>
      <c r="B304" s="118">
        <v>43311</v>
      </c>
      <c r="C304" s="117">
        <v>2018</v>
      </c>
      <c r="D304" s="117">
        <v>7</v>
      </c>
      <c r="E304" s="117">
        <v>2</v>
      </c>
      <c r="F304" s="117" t="s">
        <v>342</v>
      </c>
      <c r="G304" s="117" t="s">
        <v>336</v>
      </c>
      <c r="H304" s="117">
        <v>0</v>
      </c>
      <c r="I304" s="117">
        <v>82.458340000000007</v>
      </c>
      <c r="J304" s="117">
        <v>436810.86056118837</v>
      </c>
      <c r="K304" s="117">
        <v>230513.36056118837</v>
      </c>
      <c r="L304" s="117">
        <v>206297.5</v>
      </c>
      <c r="M304" s="117">
        <v>0</v>
      </c>
      <c r="N304" s="117">
        <v>0</v>
      </c>
      <c r="O304" s="117">
        <v>1</v>
      </c>
      <c r="P304" s="117">
        <v>0</v>
      </c>
      <c r="Q304" s="117">
        <v>0</v>
      </c>
      <c r="R304" s="117">
        <v>0</v>
      </c>
      <c r="S304" s="117">
        <v>0</v>
      </c>
      <c r="T304" s="117">
        <v>0</v>
      </c>
      <c r="U304" s="117">
        <v>0</v>
      </c>
      <c r="V304" s="117">
        <v>0</v>
      </c>
      <c r="W304" s="117">
        <v>0</v>
      </c>
      <c r="X304" s="117">
        <v>0</v>
      </c>
      <c r="Y304" s="117">
        <v>0</v>
      </c>
      <c r="Z304" s="117">
        <v>0</v>
      </c>
      <c r="AA304" s="117">
        <v>1</v>
      </c>
      <c r="AB304" s="117">
        <v>0</v>
      </c>
      <c r="AC304" s="117">
        <v>0</v>
      </c>
      <c r="AD304" s="117">
        <v>0</v>
      </c>
      <c r="AE304" s="117">
        <v>0</v>
      </c>
      <c r="AF304" s="117">
        <v>0</v>
      </c>
      <c r="AG304" s="117">
        <v>1</v>
      </c>
      <c r="AH304" s="117">
        <v>0</v>
      </c>
      <c r="AI304" s="117">
        <v>0</v>
      </c>
      <c r="AJ304" s="117">
        <v>0</v>
      </c>
      <c r="AK304" s="117">
        <v>0</v>
      </c>
      <c r="AL304" s="117">
        <v>0</v>
      </c>
      <c r="AM304" s="117">
        <v>0</v>
      </c>
      <c r="AN304" s="117">
        <v>0</v>
      </c>
      <c r="AO304" s="117">
        <v>0</v>
      </c>
      <c r="AP304" s="117">
        <v>0</v>
      </c>
      <c r="AQ304" s="117">
        <v>1</v>
      </c>
      <c r="AR304" s="117">
        <v>0</v>
      </c>
      <c r="AS304" s="117">
        <v>230513.36056118837</v>
      </c>
    </row>
    <row r="305" spans="1:45" x14ac:dyDescent="0.45">
      <c r="A305" s="117" t="s">
        <v>644</v>
      </c>
      <c r="B305" s="118">
        <v>43312</v>
      </c>
      <c r="C305" s="117">
        <v>2018</v>
      </c>
      <c r="D305" s="117">
        <v>7</v>
      </c>
      <c r="E305" s="117">
        <v>3</v>
      </c>
      <c r="F305" s="117" t="s">
        <v>342</v>
      </c>
      <c r="G305" s="117" t="s">
        <v>336</v>
      </c>
      <c r="H305" s="117">
        <v>0</v>
      </c>
      <c r="I305" s="117">
        <v>83.833340000000007</v>
      </c>
      <c r="J305" s="117">
        <v>426418.73094660207</v>
      </c>
      <c r="K305" s="117">
        <v>222353.73094660204</v>
      </c>
      <c r="L305" s="117">
        <v>204065</v>
      </c>
      <c r="M305" s="117">
        <v>0</v>
      </c>
      <c r="N305" s="117">
        <v>0</v>
      </c>
      <c r="O305" s="117">
        <v>0</v>
      </c>
      <c r="P305" s="117">
        <v>1</v>
      </c>
      <c r="Q305" s="117">
        <v>0</v>
      </c>
      <c r="R305" s="117">
        <v>0</v>
      </c>
      <c r="S305" s="117">
        <v>0</v>
      </c>
      <c r="T305" s="117">
        <v>0</v>
      </c>
      <c r="U305" s="117">
        <v>0</v>
      </c>
      <c r="V305" s="117">
        <v>0</v>
      </c>
      <c r="W305" s="117">
        <v>0</v>
      </c>
      <c r="X305" s="117">
        <v>0</v>
      </c>
      <c r="Y305" s="117">
        <v>0</v>
      </c>
      <c r="Z305" s="117">
        <v>0</v>
      </c>
      <c r="AA305" s="117">
        <v>1</v>
      </c>
      <c r="AB305" s="117">
        <v>0</v>
      </c>
      <c r="AC305" s="117">
        <v>0</v>
      </c>
      <c r="AD305" s="117">
        <v>0</v>
      </c>
      <c r="AE305" s="117">
        <v>0</v>
      </c>
      <c r="AF305" s="117">
        <v>0</v>
      </c>
      <c r="AG305" s="117">
        <v>1</v>
      </c>
      <c r="AH305" s="117">
        <v>0</v>
      </c>
      <c r="AI305" s="117">
        <v>0</v>
      </c>
      <c r="AJ305" s="117">
        <v>0</v>
      </c>
      <c r="AK305" s="117">
        <v>0</v>
      </c>
      <c r="AL305" s="117">
        <v>0</v>
      </c>
      <c r="AM305" s="117">
        <v>0</v>
      </c>
      <c r="AN305" s="117">
        <v>0</v>
      </c>
      <c r="AO305" s="117">
        <v>0</v>
      </c>
      <c r="AP305" s="117">
        <v>0</v>
      </c>
      <c r="AQ305" s="117">
        <v>1</v>
      </c>
      <c r="AR305" s="117">
        <v>0</v>
      </c>
      <c r="AS305" s="117">
        <v>222353.73094660204</v>
      </c>
    </row>
    <row r="306" spans="1:45" x14ac:dyDescent="0.45">
      <c r="A306" s="117" t="s">
        <v>645</v>
      </c>
      <c r="B306" s="118">
        <v>43313</v>
      </c>
      <c r="C306" s="117">
        <v>2018</v>
      </c>
      <c r="D306" s="117">
        <v>8</v>
      </c>
      <c r="E306" s="117">
        <v>4</v>
      </c>
      <c r="F306" s="117" t="s">
        <v>342</v>
      </c>
      <c r="G306" s="117" t="s">
        <v>336</v>
      </c>
      <c r="H306" s="117">
        <v>0</v>
      </c>
      <c r="I306" s="117">
        <v>82.75</v>
      </c>
      <c r="J306" s="117">
        <v>428106.27261326881</v>
      </c>
      <c r="K306" s="117">
        <v>226317.52261326878</v>
      </c>
      <c r="L306" s="117">
        <v>201788.75</v>
      </c>
      <c r="M306" s="117">
        <v>0</v>
      </c>
      <c r="N306" s="117">
        <v>0</v>
      </c>
      <c r="O306" s="117">
        <v>0</v>
      </c>
      <c r="P306" s="117">
        <v>0</v>
      </c>
      <c r="Q306" s="117">
        <v>1</v>
      </c>
      <c r="R306" s="117">
        <v>0</v>
      </c>
      <c r="S306" s="117">
        <v>0</v>
      </c>
      <c r="T306" s="117">
        <v>0</v>
      </c>
      <c r="U306" s="117">
        <v>0</v>
      </c>
      <c r="V306" s="117">
        <v>0</v>
      </c>
      <c r="W306" s="117">
        <v>0</v>
      </c>
      <c r="X306" s="117">
        <v>0</v>
      </c>
      <c r="Y306" s="117">
        <v>0</v>
      </c>
      <c r="Z306" s="117">
        <v>0</v>
      </c>
      <c r="AA306" s="117">
        <v>0</v>
      </c>
      <c r="AB306" s="117">
        <v>1</v>
      </c>
      <c r="AC306" s="117">
        <v>0</v>
      </c>
      <c r="AD306" s="117">
        <v>0</v>
      </c>
      <c r="AE306" s="117">
        <v>0</v>
      </c>
      <c r="AF306" s="117">
        <v>0</v>
      </c>
      <c r="AG306" s="117">
        <v>1</v>
      </c>
      <c r="AH306" s="117">
        <v>0</v>
      </c>
      <c r="AI306" s="117">
        <v>0</v>
      </c>
      <c r="AJ306" s="117">
        <v>0</v>
      </c>
      <c r="AK306" s="117">
        <v>0</v>
      </c>
      <c r="AL306" s="117">
        <v>0</v>
      </c>
      <c r="AM306" s="117">
        <v>0</v>
      </c>
      <c r="AN306" s="117">
        <v>0</v>
      </c>
      <c r="AO306" s="117">
        <v>0</v>
      </c>
      <c r="AP306" s="117">
        <v>0</v>
      </c>
      <c r="AQ306" s="117">
        <v>1</v>
      </c>
      <c r="AR306" s="117">
        <v>0</v>
      </c>
      <c r="AS306" s="117">
        <v>226317.52261326878</v>
      </c>
    </row>
    <row r="307" spans="1:45" x14ac:dyDescent="0.45">
      <c r="A307" s="117" t="s">
        <v>646</v>
      </c>
      <c r="B307" s="118">
        <v>43314</v>
      </c>
      <c r="C307" s="117">
        <v>2018</v>
      </c>
      <c r="D307" s="117">
        <v>8</v>
      </c>
      <c r="E307" s="117">
        <v>5</v>
      </c>
      <c r="F307" s="117" t="s">
        <v>342</v>
      </c>
      <c r="G307" s="117" t="s">
        <v>336</v>
      </c>
      <c r="H307" s="117">
        <v>0</v>
      </c>
      <c r="I307" s="117">
        <v>78.25</v>
      </c>
      <c r="J307" s="117">
        <v>425729.27261326881</v>
      </c>
      <c r="K307" s="117">
        <v>226018.02261326878</v>
      </c>
      <c r="L307" s="117">
        <v>199711.25</v>
      </c>
      <c r="M307" s="117">
        <v>0</v>
      </c>
      <c r="N307" s="117">
        <v>0</v>
      </c>
      <c r="O307" s="117">
        <v>0</v>
      </c>
      <c r="P307" s="117">
        <v>0</v>
      </c>
      <c r="Q307" s="117">
        <v>0</v>
      </c>
      <c r="R307" s="117">
        <v>1</v>
      </c>
      <c r="S307" s="117">
        <v>0</v>
      </c>
      <c r="T307" s="117">
        <v>0</v>
      </c>
      <c r="U307" s="117">
        <v>0</v>
      </c>
      <c r="V307" s="117">
        <v>0</v>
      </c>
      <c r="W307" s="117">
        <v>0</v>
      </c>
      <c r="X307" s="117">
        <v>0</v>
      </c>
      <c r="Y307" s="117">
        <v>0</v>
      </c>
      <c r="Z307" s="117">
        <v>0</v>
      </c>
      <c r="AA307" s="117">
        <v>0</v>
      </c>
      <c r="AB307" s="117">
        <v>1</v>
      </c>
      <c r="AC307" s="117">
        <v>0</v>
      </c>
      <c r="AD307" s="117">
        <v>0</v>
      </c>
      <c r="AE307" s="117">
        <v>0</v>
      </c>
      <c r="AF307" s="117">
        <v>0</v>
      </c>
      <c r="AG307" s="117">
        <v>1</v>
      </c>
      <c r="AH307" s="117">
        <v>0</v>
      </c>
      <c r="AI307" s="117">
        <v>0</v>
      </c>
      <c r="AJ307" s="117">
        <v>0</v>
      </c>
      <c r="AK307" s="117">
        <v>0</v>
      </c>
      <c r="AL307" s="117">
        <v>0</v>
      </c>
      <c r="AM307" s="117">
        <v>0</v>
      </c>
      <c r="AN307" s="117">
        <v>0</v>
      </c>
      <c r="AO307" s="117">
        <v>0</v>
      </c>
      <c r="AP307" s="117">
        <v>0</v>
      </c>
      <c r="AQ307" s="117">
        <v>1</v>
      </c>
      <c r="AR307" s="117">
        <v>0</v>
      </c>
      <c r="AS307" s="117">
        <v>226018.02261326878</v>
      </c>
    </row>
    <row r="308" spans="1:45" x14ac:dyDescent="0.45">
      <c r="A308" s="117" t="s">
        <v>647</v>
      </c>
      <c r="B308" s="118">
        <v>43315</v>
      </c>
      <c r="C308" s="117">
        <v>2018</v>
      </c>
      <c r="D308" s="117">
        <v>8</v>
      </c>
      <c r="E308" s="117">
        <v>6</v>
      </c>
      <c r="F308" s="117" t="s">
        <v>342</v>
      </c>
      <c r="G308" s="117" t="s">
        <v>336</v>
      </c>
      <c r="H308" s="117">
        <v>0</v>
      </c>
      <c r="I308" s="117">
        <v>72.583340000000007</v>
      </c>
      <c r="J308" s="117">
        <v>406260.27261326875</v>
      </c>
      <c r="K308" s="117">
        <v>208761.93927993541</v>
      </c>
      <c r="L308" s="117">
        <v>197498.33333333334</v>
      </c>
      <c r="M308" s="117">
        <v>0</v>
      </c>
      <c r="N308" s="117">
        <v>0</v>
      </c>
      <c r="O308" s="117">
        <v>0</v>
      </c>
      <c r="P308" s="117">
        <v>0</v>
      </c>
      <c r="Q308" s="117">
        <v>0</v>
      </c>
      <c r="R308" s="117">
        <v>0</v>
      </c>
      <c r="S308" s="117">
        <v>1</v>
      </c>
      <c r="T308" s="117">
        <v>0</v>
      </c>
      <c r="U308" s="117">
        <v>0</v>
      </c>
      <c r="V308" s="117">
        <v>0</v>
      </c>
      <c r="W308" s="117">
        <v>0</v>
      </c>
      <c r="X308" s="117">
        <v>0</v>
      </c>
      <c r="Y308" s="117">
        <v>0</v>
      </c>
      <c r="Z308" s="117">
        <v>0</v>
      </c>
      <c r="AA308" s="117">
        <v>0</v>
      </c>
      <c r="AB308" s="117">
        <v>1</v>
      </c>
      <c r="AC308" s="117">
        <v>0</v>
      </c>
      <c r="AD308" s="117">
        <v>0</v>
      </c>
      <c r="AE308" s="117">
        <v>0</v>
      </c>
      <c r="AF308" s="117">
        <v>0</v>
      </c>
      <c r="AG308" s="117">
        <v>1</v>
      </c>
      <c r="AH308" s="117">
        <v>0</v>
      </c>
      <c r="AI308" s="117">
        <v>0</v>
      </c>
      <c r="AJ308" s="117">
        <v>0</v>
      </c>
      <c r="AK308" s="117">
        <v>0</v>
      </c>
      <c r="AL308" s="117">
        <v>0</v>
      </c>
      <c r="AM308" s="117">
        <v>0</v>
      </c>
      <c r="AN308" s="117">
        <v>0</v>
      </c>
      <c r="AO308" s="117">
        <v>0</v>
      </c>
      <c r="AP308" s="117">
        <v>0</v>
      </c>
      <c r="AQ308" s="117">
        <v>1</v>
      </c>
      <c r="AR308" s="117">
        <v>0</v>
      </c>
      <c r="AS308" s="117">
        <v>208761.93927993541</v>
      </c>
    </row>
    <row r="309" spans="1:45" x14ac:dyDescent="0.45">
      <c r="A309" s="117" t="s">
        <v>648</v>
      </c>
      <c r="B309" s="118">
        <v>43316</v>
      </c>
      <c r="C309" s="117">
        <v>2018</v>
      </c>
      <c r="D309" s="117">
        <v>8</v>
      </c>
      <c r="E309" s="117">
        <v>7</v>
      </c>
      <c r="F309" s="117" t="s">
        <v>340</v>
      </c>
      <c r="G309" s="117" t="s">
        <v>336</v>
      </c>
      <c r="H309" s="117">
        <v>0</v>
      </c>
      <c r="I309" s="117">
        <v>72.833340000000007</v>
      </c>
      <c r="J309" s="117">
        <v>391594.48094660207</v>
      </c>
      <c r="K309" s="117">
        <v>196491.56427993541</v>
      </c>
      <c r="L309" s="117">
        <v>195102.91666666666</v>
      </c>
      <c r="M309" s="117">
        <v>0</v>
      </c>
      <c r="N309" s="117">
        <v>0</v>
      </c>
      <c r="O309" s="117">
        <v>0</v>
      </c>
      <c r="P309" s="117">
        <v>0</v>
      </c>
      <c r="Q309" s="117">
        <v>0</v>
      </c>
      <c r="R309" s="117">
        <v>0</v>
      </c>
      <c r="S309" s="117">
        <v>0</v>
      </c>
      <c r="T309" s="117">
        <v>1</v>
      </c>
      <c r="U309" s="117">
        <v>0</v>
      </c>
      <c r="V309" s="117">
        <v>0</v>
      </c>
      <c r="W309" s="117">
        <v>0</v>
      </c>
      <c r="X309" s="117">
        <v>0</v>
      </c>
      <c r="Y309" s="117">
        <v>0</v>
      </c>
      <c r="Z309" s="117">
        <v>0</v>
      </c>
      <c r="AA309" s="117">
        <v>0</v>
      </c>
      <c r="AB309" s="117">
        <v>1</v>
      </c>
      <c r="AC309" s="117">
        <v>0</v>
      </c>
      <c r="AD309" s="117">
        <v>0</v>
      </c>
      <c r="AE309" s="117">
        <v>0</v>
      </c>
      <c r="AF309" s="117">
        <v>0</v>
      </c>
      <c r="AG309" s="117">
        <v>1</v>
      </c>
      <c r="AH309" s="117">
        <v>0</v>
      </c>
      <c r="AI309" s="117">
        <v>0</v>
      </c>
      <c r="AJ309" s="117">
        <v>0</v>
      </c>
      <c r="AK309" s="117">
        <v>0</v>
      </c>
      <c r="AL309" s="117">
        <v>0</v>
      </c>
      <c r="AM309" s="117">
        <v>0</v>
      </c>
      <c r="AN309" s="117">
        <v>0</v>
      </c>
      <c r="AO309" s="117">
        <v>0</v>
      </c>
      <c r="AP309" s="117">
        <v>0</v>
      </c>
      <c r="AQ309" s="117">
        <v>1</v>
      </c>
      <c r="AR309" s="117">
        <v>0</v>
      </c>
      <c r="AS309" s="117">
        <v>196491.56427993541</v>
      </c>
    </row>
    <row r="310" spans="1:45" x14ac:dyDescent="0.45">
      <c r="A310" s="117" t="s">
        <v>649</v>
      </c>
      <c r="B310" s="118">
        <v>43317</v>
      </c>
      <c r="C310" s="117">
        <v>2018</v>
      </c>
      <c r="D310" s="117">
        <v>8</v>
      </c>
      <c r="E310" s="117">
        <v>1</v>
      </c>
      <c r="F310" s="117" t="s">
        <v>340</v>
      </c>
      <c r="G310" s="117" t="s">
        <v>336</v>
      </c>
      <c r="H310" s="117">
        <v>0</v>
      </c>
      <c r="I310" s="117">
        <v>75.666659999999993</v>
      </c>
      <c r="J310" s="117">
        <v>383917.73094660207</v>
      </c>
      <c r="K310" s="117">
        <v>191334.81427993541</v>
      </c>
      <c r="L310" s="117">
        <v>192582.91666666666</v>
      </c>
      <c r="M310" s="117">
        <v>0</v>
      </c>
      <c r="N310" s="117">
        <v>1</v>
      </c>
      <c r="O310" s="117">
        <v>0</v>
      </c>
      <c r="P310" s="117">
        <v>0</v>
      </c>
      <c r="Q310" s="117">
        <v>0</v>
      </c>
      <c r="R310" s="117">
        <v>0</v>
      </c>
      <c r="S310" s="117">
        <v>0</v>
      </c>
      <c r="T310" s="117">
        <v>0</v>
      </c>
      <c r="U310" s="117">
        <v>0</v>
      </c>
      <c r="V310" s="117">
        <v>0</v>
      </c>
      <c r="W310" s="117">
        <v>0</v>
      </c>
      <c r="X310" s="117">
        <v>0</v>
      </c>
      <c r="Y310" s="117">
        <v>0</v>
      </c>
      <c r="Z310" s="117">
        <v>0</v>
      </c>
      <c r="AA310" s="117">
        <v>0</v>
      </c>
      <c r="AB310" s="117">
        <v>1</v>
      </c>
      <c r="AC310" s="117">
        <v>0</v>
      </c>
      <c r="AD310" s="117">
        <v>0</v>
      </c>
      <c r="AE310" s="117">
        <v>0</v>
      </c>
      <c r="AF310" s="117">
        <v>0</v>
      </c>
      <c r="AG310" s="117">
        <v>1</v>
      </c>
      <c r="AH310" s="117">
        <v>0</v>
      </c>
      <c r="AI310" s="117">
        <v>0</v>
      </c>
      <c r="AJ310" s="117">
        <v>0</v>
      </c>
      <c r="AK310" s="117">
        <v>0</v>
      </c>
      <c r="AL310" s="117">
        <v>0</v>
      </c>
      <c r="AM310" s="117">
        <v>0</v>
      </c>
      <c r="AN310" s="117">
        <v>0</v>
      </c>
      <c r="AO310" s="117">
        <v>0</v>
      </c>
      <c r="AP310" s="117">
        <v>0</v>
      </c>
      <c r="AQ310" s="117">
        <v>1</v>
      </c>
      <c r="AR310" s="117">
        <v>0</v>
      </c>
      <c r="AS310" s="117">
        <v>191334.81427993541</v>
      </c>
    </row>
    <row r="311" spans="1:45" x14ac:dyDescent="0.45">
      <c r="A311" s="117" t="s">
        <v>650</v>
      </c>
      <c r="B311" s="118">
        <v>43318</v>
      </c>
      <c r="C311" s="117">
        <v>2018</v>
      </c>
      <c r="D311" s="117">
        <v>8</v>
      </c>
      <c r="E311" s="117">
        <v>2</v>
      </c>
      <c r="F311" s="117" t="s">
        <v>342</v>
      </c>
      <c r="G311" s="117" t="s">
        <v>336</v>
      </c>
      <c r="H311" s="117">
        <v>0</v>
      </c>
      <c r="I311" s="117">
        <v>78</v>
      </c>
      <c r="J311" s="117">
        <v>400263.18927993544</v>
      </c>
      <c r="K311" s="117">
        <v>210170.27261326878</v>
      </c>
      <c r="L311" s="117">
        <v>190092.91666666666</v>
      </c>
      <c r="M311" s="117">
        <v>0</v>
      </c>
      <c r="N311" s="117">
        <v>0</v>
      </c>
      <c r="O311" s="117">
        <v>1</v>
      </c>
      <c r="P311" s="117">
        <v>0</v>
      </c>
      <c r="Q311" s="117">
        <v>0</v>
      </c>
      <c r="R311" s="117">
        <v>0</v>
      </c>
      <c r="S311" s="117">
        <v>0</v>
      </c>
      <c r="T311" s="117">
        <v>0</v>
      </c>
      <c r="U311" s="117">
        <v>0</v>
      </c>
      <c r="V311" s="117">
        <v>0</v>
      </c>
      <c r="W311" s="117">
        <v>0</v>
      </c>
      <c r="X311" s="117">
        <v>0</v>
      </c>
      <c r="Y311" s="117">
        <v>0</v>
      </c>
      <c r="Z311" s="117">
        <v>0</v>
      </c>
      <c r="AA311" s="117">
        <v>0</v>
      </c>
      <c r="AB311" s="117">
        <v>1</v>
      </c>
      <c r="AC311" s="117">
        <v>0</v>
      </c>
      <c r="AD311" s="117">
        <v>0</v>
      </c>
      <c r="AE311" s="117">
        <v>0</v>
      </c>
      <c r="AF311" s="117">
        <v>0</v>
      </c>
      <c r="AG311" s="117">
        <v>1</v>
      </c>
      <c r="AH311" s="117">
        <v>0</v>
      </c>
      <c r="AI311" s="117">
        <v>0</v>
      </c>
      <c r="AJ311" s="117">
        <v>0</v>
      </c>
      <c r="AK311" s="117">
        <v>0</v>
      </c>
      <c r="AL311" s="117">
        <v>0</v>
      </c>
      <c r="AM311" s="117">
        <v>0</v>
      </c>
      <c r="AN311" s="117">
        <v>0</v>
      </c>
      <c r="AO311" s="117">
        <v>0</v>
      </c>
      <c r="AP311" s="117">
        <v>0</v>
      </c>
      <c r="AQ311" s="117">
        <v>1</v>
      </c>
      <c r="AR311" s="117">
        <v>0</v>
      </c>
      <c r="AS311" s="117">
        <v>210170.27261326878</v>
      </c>
    </row>
    <row r="312" spans="1:45" x14ac:dyDescent="0.45">
      <c r="A312" s="117" t="s">
        <v>651</v>
      </c>
      <c r="B312" s="118">
        <v>43319</v>
      </c>
      <c r="C312" s="117">
        <v>2018</v>
      </c>
      <c r="D312" s="117">
        <v>8</v>
      </c>
      <c r="E312" s="117">
        <v>3</v>
      </c>
      <c r="F312" s="117" t="s">
        <v>342</v>
      </c>
      <c r="G312" s="117" t="s">
        <v>336</v>
      </c>
      <c r="H312" s="117">
        <v>0</v>
      </c>
      <c r="I312" s="117">
        <v>79.458340000000007</v>
      </c>
      <c r="J312" s="117">
        <v>420188.14761326881</v>
      </c>
      <c r="K312" s="117">
        <v>232470.64761326878</v>
      </c>
      <c r="L312" s="117">
        <v>187717.5</v>
      </c>
      <c r="M312" s="117">
        <v>0</v>
      </c>
      <c r="N312" s="117">
        <v>0</v>
      </c>
      <c r="O312" s="117">
        <v>0</v>
      </c>
      <c r="P312" s="117">
        <v>1</v>
      </c>
      <c r="Q312" s="117">
        <v>0</v>
      </c>
      <c r="R312" s="117">
        <v>0</v>
      </c>
      <c r="S312" s="117">
        <v>0</v>
      </c>
      <c r="T312" s="117">
        <v>0</v>
      </c>
      <c r="U312" s="117">
        <v>0</v>
      </c>
      <c r="V312" s="117">
        <v>0</v>
      </c>
      <c r="W312" s="117">
        <v>0</v>
      </c>
      <c r="X312" s="117">
        <v>0</v>
      </c>
      <c r="Y312" s="117">
        <v>0</v>
      </c>
      <c r="Z312" s="117">
        <v>0</v>
      </c>
      <c r="AA312" s="117">
        <v>0</v>
      </c>
      <c r="AB312" s="117">
        <v>1</v>
      </c>
      <c r="AC312" s="117">
        <v>0</v>
      </c>
      <c r="AD312" s="117">
        <v>0</v>
      </c>
      <c r="AE312" s="117">
        <v>0</v>
      </c>
      <c r="AF312" s="117">
        <v>0</v>
      </c>
      <c r="AG312" s="117">
        <v>1</v>
      </c>
      <c r="AH312" s="117">
        <v>0</v>
      </c>
      <c r="AI312" s="117">
        <v>0</v>
      </c>
      <c r="AJ312" s="117">
        <v>0</v>
      </c>
      <c r="AK312" s="117">
        <v>0</v>
      </c>
      <c r="AL312" s="117">
        <v>0</v>
      </c>
      <c r="AM312" s="117">
        <v>0</v>
      </c>
      <c r="AN312" s="117">
        <v>0</v>
      </c>
      <c r="AO312" s="117">
        <v>0</v>
      </c>
      <c r="AP312" s="117">
        <v>0</v>
      </c>
      <c r="AQ312" s="117">
        <v>1</v>
      </c>
      <c r="AR312" s="117">
        <v>0</v>
      </c>
      <c r="AS312" s="117">
        <v>232470.64761326878</v>
      </c>
    </row>
    <row r="313" spans="1:45" x14ac:dyDescent="0.45">
      <c r="A313" s="117" t="s">
        <v>652</v>
      </c>
      <c r="B313" s="118">
        <v>43320</v>
      </c>
      <c r="C313" s="117">
        <v>2018</v>
      </c>
      <c r="D313" s="117">
        <v>8</v>
      </c>
      <c r="E313" s="117">
        <v>4</v>
      </c>
      <c r="F313" s="117" t="s">
        <v>342</v>
      </c>
      <c r="G313" s="117" t="s">
        <v>336</v>
      </c>
      <c r="H313" s="117">
        <v>0</v>
      </c>
      <c r="I313" s="117">
        <v>81.583340000000007</v>
      </c>
      <c r="J313" s="117">
        <v>424592.52261326869</v>
      </c>
      <c r="K313" s="117">
        <v>239397.52261326867</v>
      </c>
      <c r="L313" s="117">
        <v>185195</v>
      </c>
      <c r="M313" s="117">
        <v>0</v>
      </c>
      <c r="N313" s="117">
        <v>0</v>
      </c>
      <c r="O313" s="117">
        <v>0</v>
      </c>
      <c r="P313" s="117">
        <v>0</v>
      </c>
      <c r="Q313" s="117">
        <v>1</v>
      </c>
      <c r="R313" s="117">
        <v>0</v>
      </c>
      <c r="S313" s="117">
        <v>0</v>
      </c>
      <c r="T313" s="117">
        <v>0</v>
      </c>
      <c r="U313" s="117">
        <v>0</v>
      </c>
      <c r="V313" s="117">
        <v>0</v>
      </c>
      <c r="W313" s="117">
        <v>0</v>
      </c>
      <c r="X313" s="117">
        <v>0</v>
      </c>
      <c r="Y313" s="117">
        <v>0</v>
      </c>
      <c r="Z313" s="117">
        <v>0</v>
      </c>
      <c r="AA313" s="117">
        <v>0</v>
      </c>
      <c r="AB313" s="117">
        <v>1</v>
      </c>
      <c r="AC313" s="117">
        <v>0</v>
      </c>
      <c r="AD313" s="117">
        <v>0</v>
      </c>
      <c r="AE313" s="117">
        <v>0</v>
      </c>
      <c r="AF313" s="117">
        <v>0</v>
      </c>
      <c r="AG313" s="117">
        <v>1</v>
      </c>
      <c r="AH313" s="117">
        <v>0</v>
      </c>
      <c r="AI313" s="117">
        <v>0</v>
      </c>
      <c r="AJ313" s="117">
        <v>0</v>
      </c>
      <c r="AK313" s="117">
        <v>0</v>
      </c>
      <c r="AL313" s="117">
        <v>0</v>
      </c>
      <c r="AM313" s="117">
        <v>0</v>
      </c>
      <c r="AN313" s="117">
        <v>0</v>
      </c>
      <c r="AO313" s="117">
        <v>0</v>
      </c>
      <c r="AP313" s="117">
        <v>0</v>
      </c>
      <c r="AQ313" s="117">
        <v>1</v>
      </c>
      <c r="AR313" s="117">
        <v>0</v>
      </c>
      <c r="AS313" s="117">
        <v>239397.52261326867</v>
      </c>
    </row>
    <row r="314" spans="1:45" x14ac:dyDescent="0.45">
      <c r="A314" s="117" t="s">
        <v>653</v>
      </c>
      <c r="B314" s="118">
        <v>43321</v>
      </c>
      <c r="C314" s="117">
        <v>2018</v>
      </c>
      <c r="D314" s="117">
        <v>8</v>
      </c>
      <c r="E314" s="117">
        <v>5</v>
      </c>
      <c r="F314" s="117" t="s">
        <v>342</v>
      </c>
      <c r="G314" s="117" t="s">
        <v>336</v>
      </c>
      <c r="H314" s="117">
        <v>0</v>
      </c>
      <c r="I314" s="117">
        <v>83.916659999999993</v>
      </c>
      <c r="J314" s="117">
        <v>441994.89761326881</v>
      </c>
      <c r="K314" s="117">
        <v>259365.73094660215</v>
      </c>
      <c r="L314" s="117">
        <v>182629.16666666666</v>
      </c>
      <c r="M314" s="117">
        <v>0</v>
      </c>
      <c r="N314" s="117">
        <v>0</v>
      </c>
      <c r="O314" s="117">
        <v>0</v>
      </c>
      <c r="P314" s="117">
        <v>0</v>
      </c>
      <c r="Q314" s="117">
        <v>0</v>
      </c>
      <c r="R314" s="117">
        <v>1</v>
      </c>
      <c r="S314" s="117">
        <v>0</v>
      </c>
      <c r="T314" s="117">
        <v>0</v>
      </c>
      <c r="U314" s="117">
        <v>0</v>
      </c>
      <c r="V314" s="117">
        <v>0</v>
      </c>
      <c r="W314" s="117">
        <v>0</v>
      </c>
      <c r="X314" s="117">
        <v>0</v>
      </c>
      <c r="Y314" s="117">
        <v>0</v>
      </c>
      <c r="Z314" s="117">
        <v>0</v>
      </c>
      <c r="AA314" s="117">
        <v>0</v>
      </c>
      <c r="AB314" s="117">
        <v>1</v>
      </c>
      <c r="AC314" s="117">
        <v>0</v>
      </c>
      <c r="AD314" s="117">
        <v>0</v>
      </c>
      <c r="AE314" s="117">
        <v>0</v>
      </c>
      <c r="AF314" s="117">
        <v>0</v>
      </c>
      <c r="AG314" s="117">
        <v>1</v>
      </c>
      <c r="AH314" s="117">
        <v>0</v>
      </c>
      <c r="AI314" s="117">
        <v>0</v>
      </c>
      <c r="AJ314" s="117">
        <v>0</v>
      </c>
      <c r="AK314" s="117">
        <v>0</v>
      </c>
      <c r="AL314" s="117">
        <v>0</v>
      </c>
      <c r="AM314" s="117">
        <v>0</v>
      </c>
      <c r="AN314" s="117">
        <v>0</v>
      </c>
      <c r="AO314" s="117">
        <v>0</v>
      </c>
      <c r="AP314" s="117">
        <v>0</v>
      </c>
      <c r="AQ314" s="117">
        <v>1</v>
      </c>
      <c r="AR314" s="117">
        <v>0</v>
      </c>
      <c r="AS314" s="117">
        <v>259365.73094660215</v>
      </c>
    </row>
    <row r="315" spans="1:45" x14ac:dyDescent="0.45">
      <c r="A315" s="117" t="s">
        <v>654</v>
      </c>
      <c r="B315" s="118">
        <v>43322</v>
      </c>
      <c r="C315" s="117">
        <v>2018</v>
      </c>
      <c r="D315" s="117">
        <v>8</v>
      </c>
      <c r="E315" s="117">
        <v>6</v>
      </c>
      <c r="F315" s="117" t="s">
        <v>342</v>
      </c>
      <c r="G315" s="117" t="s">
        <v>336</v>
      </c>
      <c r="H315" s="117">
        <v>0</v>
      </c>
      <c r="I315" s="117">
        <v>86.125</v>
      </c>
      <c r="J315" s="117">
        <v>438001.18927993538</v>
      </c>
      <c r="K315" s="117">
        <v>257901.60594660204</v>
      </c>
      <c r="L315" s="117">
        <v>180099.58333333334</v>
      </c>
      <c r="M315" s="117">
        <v>0</v>
      </c>
      <c r="N315" s="117">
        <v>0</v>
      </c>
      <c r="O315" s="117">
        <v>0</v>
      </c>
      <c r="P315" s="117">
        <v>0</v>
      </c>
      <c r="Q315" s="117">
        <v>0</v>
      </c>
      <c r="R315" s="117">
        <v>0</v>
      </c>
      <c r="S315" s="117">
        <v>1</v>
      </c>
      <c r="T315" s="117">
        <v>0</v>
      </c>
      <c r="U315" s="117">
        <v>0</v>
      </c>
      <c r="V315" s="117">
        <v>0</v>
      </c>
      <c r="W315" s="117">
        <v>0</v>
      </c>
      <c r="X315" s="117">
        <v>0</v>
      </c>
      <c r="Y315" s="117">
        <v>0</v>
      </c>
      <c r="Z315" s="117">
        <v>0</v>
      </c>
      <c r="AA315" s="117">
        <v>0</v>
      </c>
      <c r="AB315" s="117">
        <v>1</v>
      </c>
      <c r="AC315" s="117">
        <v>0</v>
      </c>
      <c r="AD315" s="117">
        <v>0</v>
      </c>
      <c r="AE315" s="117">
        <v>0</v>
      </c>
      <c r="AF315" s="117">
        <v>0</v>
      </c>
      <c r="AG315" s="117">
        <v>1</v>
      </c>
      <c r="AH315" s="117">
        <v>0</v>
      </c>
      <c r="AI315" s="117">
        <v>0</v>
      </c>
      <c r="AJ315" s="117">
        <v>0</v>
      </c>
      <c r="AK315" s="117">
        <v>0</v>
      </c>
      <c r="AL315" s="117">
        <v>0</v>
      </c>
      <c r="AM315" s="117">
        <v>0</v>
      </c>
      <c r="AN315" s="117">
        <v>0</v>
      </c>
      <c r="AO315" s="117">
        <v>0</v>
      </c>
      <c r="AP315" s="117">
        <v>0</v>
      </c>
      <c r="AQ315" s="117">
        <v>1</v>
      </c>
      <c r="AR315" s="117">
        <v>0</v>
      </c>
      <c r="AS315" s="117">
        <v>257901.60594660204</v>
      </c>
    </row>
    <row r="316" spans="1:45" x14ac:dyDescent="0.45">
      <c r="A316" s="117" t="s">
        <v>655</v>
      </c>
      <c r="B316" s="118">
        <v>43323</v>
      </c>
      <c r="C316" s="117">
        <v>2018</v>
      </c>
      <c r="D316" s="117">
        <v>8</v>
      </c>
      <c r="E316" s="117">
        <v>7</v>
      </c>
      <c r="F316" s="117" t="s">
        <v>340</v>
      </c>
      <c r="G316" s="117" t="s">
        <v>336</v>
      </c>
      <c r="H316" s="117">
        <v>0</v>
      </c>
      <c r="I316" s="117">
        <v>78</v>
      </c>
      <c r="J316" s="117">
        <v>385404.98094660207</v>
      </c>
      <c r="K316" s="117">
        <v>207594.56427993541</v>
      </c>
      <c r="L316" s="117">
        <v>177810.41666666666</v>
      </c>
      <c r="M316" s="117">
        <v>0</v>
      </c>
      <c r="N316" s="117">
        <v>0</v>
      </c>
      <c r="O316" s="117">
        <v>0</v>
      </c>
      <c r="P316" s="117">
        <v>0</v>
      </c>
      <c r="Q316" s="117">
        <v>0</v>
      </c>
      <c r="R316" s="117">
        <v>0</v>
      </c>
      <c r="S316" s="117">
        <v>0</v>
      </c>
      <c r="T316" s="117">
        <v>1</v>
      </c>
      <c r="U316" s="117">
        <v>0</v>
      </c>
      <c r="V316" s="117">
        <v>0</v>
      </c>
      <c r="W316" s="117">
        <v>0</v>
      </c>
      <c r="X316" s="117">
        <v>0</v>
      </c>
      <c r="Y316" s="117">
        <v>0</v>
      </c>
      <c r="Z316" s="117">
        <v>0</v>
      </c>
      <c r="AA316" s="117">
        <v>0</v>
      </c>
      <c r="AB316" s="117">
        <v>1</v>
      </c>
      <c r="AC316" s="117">
        <v>0</v>
      </c>
      <c r="AD316" s="117">
        <v>0</v>
      </c>
      <c r="AE316" s="117">
        <v>0</v>
      </c>
      <c r="AF316" s="117">
        <v>0</v>
      </c>
      <c r="AG316" s="117">
        <v>1</v>
      </c>
      <c r="AH316" s="117">
        <v>0</v>
      </c>
      <c r="AI316" s="117">
        <v>0</v>
      </c>
      <c r="AJ316" s="117">
        <v>0</v>
      </c>
      <c r="AK316" s="117">
        <v>0</v>
      </c>
      <c r="AL316" s="117">
        <v>0</v>
      </c>
      <c r="AM316" s="117">
        <v>0</v>
      </c>
      <c r="AN316" s="117">
        <v>0</v>
      </c>
      <c r="AO316" s="117">
        <v>0</v>
      </c>
      <c r="AP316" s="117">
        <v>0</v>
      </c>
      <c r="AQ316" s="117">
        <v>1</v>
      </c>
      <c r="AR316" s="117">
        <v>0</v>
      </c>
      <c r="AS316" s="117">
        <v>207594.56427993541</v>
      </c>
    </row>
    <row r="317" spans="1:45" x14ac:dyDescent="0.45">
      <c r="A317" s="117" t="s">
        <v>656</v>
      </c>
      <c r="B317" s="118">
        <v>43324</v>
      </c>
      <c r="C317" s="117">
        <v>2018</v>
      </c>
      <c r="D317" s="117">
        <v>8</v>
      </c>
      <c r="E317" s="117">
        <v>1</v>
      </c>
      <c r="F317" s="117" t="s">
        <v>340</v>
      </c>
      <c r="G317" s="117" t="s">
        <v>336</v>
      </c>
      <c r="H317" s="117">
        <v>0</v>
      </c>
      <c r="I317" s="117">
        <v>69.166659999999993</v>
      </c>
      <c r="J317" s="117">
        <v>349190.39761326875</v>
      </c>
      <c r="K317" s="117">
        <v>173743.31427993541</v>
      </c>
      <c r="L317" s="117">
        <v>175447.08333333334</v>
      </c>
      <c r="M317" s="117">
        <v>0</v>
      </c>
      <c r="N317" s="117">
        <v>1</v>
      </c>
      <c r="O317" s="117">
        <v>0</v>
      </c>
      <c r="P317" s="117">
        <v>0</v>
      </c>
      <c r="Q317" s="117">
        <v>0</v>
      </c>
      <c r="R317" s="117">
        <v>0</v>
      </c>
      <c r="S317" s="117">
        <v>0</v>
      </c>
      <c r="T317" s="117">
        <v>0</v>
      </c>
      <c r="U317" s="117">
        <v>0</v>
      </c>
      <c r="V317" s="117">
        <v>0</v>
      </c>
      <c r="W317" s="117">
        <v>0</v>
      </c>
      <c r="X317" s="117">
        <v>0</v>
      </c>
      <c r="Y317" s="117">
        <v>0</v>
      </c>
      <c r="Z317" s="117">
        <v>0</v>
      </c>
      <c r="AA317" s="117">
        <v>0</v>
      </c>
      <c r="AB317" s="117">
        <v>1</v>
      </c>
      <c r="AC317" s="117">
        <v>0</v>
      </c>
      <c r="AD317" s="117">
        <v>0</v>
      </c>
      <c r="AE317" s="117">
        <v>0</v>
      </c>
      <c r="AF317" s="117">
        <v>0</v>
      </c>
      <c r="AG317" s="117">
        <v>1</v>
      </c>
      <c r="AH317" s="117">
        <v>0</v>
      </c>
      <c r="AI317" s="117">
        <v>0</v>
      </c>
      <c r="AJ317" s="117">
        <v>0</v>
      </c>
      <c r="AK317" s="117">
        <v>0</v>
      </c>
      <c r="AL317" s="117">
        <v>0</v>
      </c>
      <c r="AM317" s="117">
        <v>0</v>
      </c>
      <c r="AN317" s="117">
        <v>0</v>
      </c>
      <c r="AO317" s="117">
        <v>0</v>
      </c>
      <c r="AP317" s="117">
        <v>0</v>
      </c>
      <c r="AQ317" s="117">
        <v>1</v>
      </c>
      <c r="AR317" s="117">
        <v>0</v>
      </c>
      <c r="AS317" s="117">
        <v>173743.31427993541</v>
      </c>
    </row>
    <row r="318" spans="1:45" x14ac:dyDescent="0.45">
      <c r="A318" s="117" t="s">
        <v>657</v>
      </c>
      <c r="B318" s="118">
        <v>43325</v>
      </c>
      <c r="C318" s="117">
        <v>2018</v>
      </c>
      <c r="D318" s="117">
        <v>8</v>
      </c>
      <c r="E318" s="117">
        <v>2</v>
      </c>
      <c r="F318" s="117" t="s">
        <v>342</v>
      </c>
      <c r="G318" s="117" t="s">
        <v>336</v>
      </c>
      <c r="H318" s="117">
        <v>0</v>
      </c>
      <c r="I318" s="117">
        <v>70.625</v>
      </c>
      <c r="J318" s="117">
        <v>373289.23094660201</v>
      </c>
      <c r="K318" s="117">
        <v>200604.23094660204</v>
      </c>
      <c r="L318" s="117">
        <v>172684.99999999997</v>
      </c>
      <c r="M318" s="117">
        <v>0</v>
      </c>
      <c r="N318" s="117">
        <v>0</v>
      </c>
      <c r="O318" s="117">
        <v>1</v>
      </c>
      <c r="P318" s="117">
        <v>0</v>
      </c>
      <c r="Q318" s="117">
        <v>0</v>
      </c>
      <c r="R318" s="117">
        <v>0</v>
      </c>
      <c r="S318" s="117">
        <v>0</v>
      </c>
      <c r="T318" s="117">
        <v>0</v>
      </c>
      <c r="U318" s="117">
        <v>0</v>
      </c>
      <c r="V318" s="117">
        <v>0</v>
      </c>
      <c r="W318" s="117">
        <v>0</v>
      </c>
      <c r="X318" s="117">
        <v>0</v>
      </c>
      <c r="Y318" s="117">
        <v>0</v>
      </c>
      <c r="Z318" s="117">
        <v>0</v>
      </c>
      <c r="AA318" s="117">
        <v>0</v>
      </c>
      <c r="AB318" s="117">
        <v>1</v>
      </c>
      <c r="AC318" s="117">
        <v>0</v>
      </c>
      <c r="AD318" s="117">
        <v>0</v>
      </c>
      <c r="AE318" s="117">
        <v>0</v>
      </c>
      <c r="AF318" s="117">
        <v>0</v>
      </c>
      <c r="AG318" s="117">
        <v>1</v>
      </c>
      <c r="AH318" s="117">
        <v>0</v>
      </c>
      <c r="AI318" s="117">
        <v>0</v>
      </c>
      <c r="AJ318" s="117">
        <v>0</v>
      </c>
      <c r="AK318" s="117">
        <v>0</v>
      </c>
      <c r="AL318" s="117">
        <v>0</v>
      </c>
      <c r="AM318" s="117">
        <v>0</v>
      </c>
      <c r="AN318" s="117">
        <v>0</v>
      </c>
      <c r="AO318" s="117">
        <v>0</v>
      </c>
      <c r="AP318" s="117">
        <v>0</v>
      </c>
      <c r="AQ318" s="117">
        <v>1</v>
      </c>
      <c r="AR318" s="117">
        <v>0</v>
      </c>
      <c r="AS318" s="117">
        <v>200604.23094660204</v>
      </c>
    </row>
    <row r="319" spans="1:45" x14ac:dyDescent="0.45">
      <c r="A319" s="117" t="s">
        <v>658</v>
      </c>
      <c r="B319" s="118">
        <v>43326</v>
      </c>
      <c r="C319" s="117">
        <v>2018</v>
      </c>
      <c r="D319" s="117">
        <v>8</v>
      </c>
      <c r="E319" s="117">
        <v>3</v>
      </c>
      <c r="F319" s="117" t="s">
        <v>342</v>
      </c>
      <c r="G319" s="117" t="s">
        <v>336</v>
      </c>
      <c r="H319" s="117">
        <v>0</v>
      </c>
      <c r="I319" s="117">
        <v>74.458340000000007</v>
      </c>
      <c r="J319" s="117">
        <v>383049.64761326881</v>
      </c>
      <c r="K319" s="117">
        <v>213298.39761326878</v>
      </c>
      <c r="L319" s="117">
        <v>169751.25</v>
      </c>
      <c r="M319" s="117">
        <v>0</v>
      </c>
      <c r="N319" s="117">
        <v>0</v>
      </c>
      <c r="O319" s="117">
        <v>0</v>
      </c>
      <c r="P319" s="117">
        <v>1</v>
      </c>
      <c r="Q319" s="117">
        <v>0</v>
      </c>
      <c r="R319" s="117">
        <v>0</v>
      </c>
      <c r="S319" s="117">
        <v>0</v>
      </c>
      <c r="T319" s="117">
        <v>0</v>
      </c>
      <c r="U319" s="117">
        <v>0</v>
      </c>
      <c r="V319" s="117">
        <v>0</v>
      </c>
      <c r="W319" s="117">
        <v>0</v>
      </c>
      <c r="X319" s="117">
        <v>0</v>
      </c>
      <c r="Y319" s="117">
        <v>0</v>
      </c>
      <c r="Z319" s="117">
        <v>0</v>
      </c>
      <c r="AA319" s="117">
        <v>0</v>
      </c>
      <c r="AB319" s="117">
        <v>1</v>
      </c>
      <c r="AC319" s="117">
        <v>0</v>
      </c>
      <c r="AD319" s="117">
        <v>0</v>
      </c>
      <c r="AE319" s="117">
        <v>0</v>
      </c>
      <c r="AF319" s="117">
        <v>0</v>
      </c>
      <c r="AG319" s="117">
        <v>1</v>
      </c>
      <c r="AH319" s="117">
        <v>0</v>
      </c>
      <c r="AI319" s="117">
        <v>0</v>
      </c>
      <c r="AJ319" s="117">
        <v>0</v>
      </c>
      <c r="AK319" s="117">
        <v>0</v>
      </c>
      <c r="AL319" s="117">
        <v>0</v>
      </c>
      <c r="AM319" s="117">
        <v>0</v>
      </c>
      <c r="AN319" s="117">
        <v>0</v>
      </c>
      <c r="AO319" s="117">
        <v>0</v>
      </c>
      <c r="AP319" s="117">
        <v>0</v>
      </c>
      <c r="AQ319" s="117">
        <v>1</v>
      </c>
      <c r="AR319" s="117">
        <v>0</v>
      </c>
      <c r="AS319" s="117">
        <v>213298.39761326878</v>
      </c>
    </row>
    <row r="320" spans="1:45" x14ac:dyDescent="0.45">
      <c r="A320" s="117" t="s">
        <v>659</v>
      </c>
      <c r="B320" s="118">
        <v>43327</v>
      </c>
      <c r="C320" s="117">
        <v>2018</v>
      </c>
      <c r="D320" s="117">
        <v>8</v>
      </c>
      <c r="E320" s="117">
        <v>4</v>
      </c>
      <c r="F320" s="117" t="s">
        <v>342</v>
      </c>
      <c r="G320" s="117" t="s">
        <v>336</v>
      </c>
      <c r="H320" s="117">
        <v>0</v>
      </c>
      <c r="I320" s="117">
        <v>75.25</v>
      </c>
      <c r="J320" s="117">
        <v>383110.35594660201</v>
      </c>
      <c r="K320" s="117">
        <v>216290.77261326867</v>
      </c>
      <c r="L320" s="117">
        <v>166819.58333333334</v>
      </c>
      <c r="M320" s="117">
        <v>0</v>
      </c>
      <c r="N320" s="117">
        <v>0</v>
      </c>
      <c r="O320" s="117">
        <v>0</v>
      </c>
      <c r="P320" s="117">
        <v>0</v>
      </c>
      <c r="Q320" s="117">
        <v>1</v>
      </c>
      <c r="R320" s="117">
        <v>0</v>
      </c>
      <c r="S320" s="117">
        <v>0</v>
      </c>
      <c r="T320" s="117">
        <v>0</v>
      </c>
      <c r="U320" s="117">
        <v>0</v>
      </c>
      <c r="V320" s="117">
        <v>0</v>
      </c>
      <c r="W320" s="117">
        <v>0</v>
      </c>
      <c r="X320" s="117">
        <v>0</v>
      </c>
      <c r="Y320" s="117">
        <v>0</v>
      </c>
      <c r="Z320" s="117">
        <v>0</v>
      </c>
      <c r="AA320" s="117">
        <v>0</v>
      </c>
      <c r="AB320" s="117">
        <v>1</v>
      </c>
      <c r="AC320" s="117">
        <v>0</v>
      </c>
      <c r="AD320" s="117">
        <v>0</v>
      </c>
      <c r="AE320" s="117">
        <v>0</v>
      </c>
      <c r="AF320" s="117">
        <v>0</v>
      </c>
      <c r="AG320" s="117">
        <v>1</v>
      </c>
      <c r="AH320" s="117">
        <v>0</v>
      </c>
      <c r="AI320" s="117">
        <v>0</v>
      </c>
      <c r="AJ320" s="117">
        <v>0</v>
      </c>
      <c r="AK320" s="117">
        <v>0</v>
      </c>
      <c r="AL320" s="117">
        <v>0</v>
      </c>
      <c r="AM320" s="117">
        <v>0</v>
      </c>
      <c r="AN320" s="117">
        <v>0</v>
      </c>
      <c r="AO320" s="117">
        <v>0</v>
      </c>
      <c r="AP320" s="117">
        <v>0</v>
      </c>
      <c r="AQ320" s="117">
        <v>1</v>
      </c>
      <c r="AR320" s="117">
        <v>0</v>
      </c>
      <c r="AS320" s="117">
        <v>216290.77261326867</v>
      </c>
    </row>
    <row r="321" spans="1:45" x14ac:dyDescent="0.45">
      <c r="A321" s="117" t="s">
        <v>660</v>
      </c>
      <c r="B321" s="118">
        <v>43328</v>
      </c>
      <c r="C321" s="117">
        <v>2018</v>
      </c>
      <c r="D321" s="117">
        <v>8</v>
      </c>
      <c r="E321" s="117">
        <v>5</v>
      </c>
      <c r="F321" s="117" t="s">
        <v>342</v>
      </c>
      <c r="G321" s="117" t="s">
        <v>336</v>
      </c>
      <c r="H321" s="117">
        <v>0</v>
      </c>
      <c r="I321" s="117">
        <v>76.333340000000007</v>
      </c>
      <c r="J321" s="117">
        <v>391218.98094660207</v>
      </c>
      <c r="K321" s="117">
        <v>227303.98094660204</v>
      </c>
      <c r="L321" s="117">
        <v>163915</v>
      </c>
      <c r="M321" s="117">
        <v>0</v>
      </c>
      <c r="N321" s="117">
        <v>0</v>
      </c>
      <c r="O321" s="117">
        <v>0</v>
      </c>
      <c r="P321" s="117">
        <v>0</v>
      </c>
      <c r="Q321" s="117">
        <v>0</v>
      </c>
      <c r="R321" s="117">
        <v>1</v>
      </c>
      <c r="S321" s="117">
        <v>0</v>
      </c>
      <c r="T321" s="117">
        <v>0</v>
      </c>
      <c r="U321" s="117">
        <v>0</v>
      </c>
      <c r="V321" s="117">
        <v>0</v>
      </c>
      <c r="W321" s="117">
        <v>0</v>
      </c>
      <c r="X321" s="117">
        <v>0</v>
      </c>
      <c r="Y321" s="117">
        <v>0</v>
      </c>
      <c r="Z321" s="117">
        <v>0</v>
      </c>
      <c r="AA321" s="117">
        <v>0</v>
      </c>
      <c r="AB321" s="117">
        <v>1</v>
      </c>
      <c r="AC321" s="117">
        <v>0</v>
      </c>
      <c r="AD321" s="117">
        <v>0</v>
      </c>
      <c r="AE321" s="117">
        <v>0</v>
      </c>
      <c r="AF321" s="117">
        <v>0</v>
      </c>
      <c r="AG321" s="117">
        <v>1</v>
      </c>
      <c r="AH321" s="117">
        <v>0</v>
      </c>
      <c r="AI321" s="117">
        <v>0</v>
      </c>
      <c r="AJ321" s="117">
        <v>0</v>
      </c>
      <c r="AK321" s="117">
        <v>0</v>
      </c>
      <c r="AL321" s="117">
        <v>0</v>
      </c>
      <c r="AM321" s="117">
        <v>0</v>
      </c>
      <c r="AN321" s="117">
        <v>0</v>
      </c>
      <c r="AO321" s="117">
        <v>0</v>
      </c>
      <c r="AP321" s="117">
        <v>0</v>
      </c>
      <c r="AQ321" s="117">
        <v>1</v>
      </c>
      <c r="AR321" s="117">
        <v>0</v>
      </c>
      <c r="AS321" s="117">
        <v>227303.98094660204</v>
      </c>
    </row>
    <row r="322" spans="1:45" x14ac:dyDescent="0.45">
      <c r="A322" s="117" t="s">
        <v>661</v>
      </c>
      <c r="B322" s="118">
        <v>43329</v>
      </c>
      <c r="C322" s="117">
        <v>2018</v>
      </c>
      <c r="D322" s="117">
        <v>8</v>
      </c>
      <c r="E322" s="117">
        <v>6</v>
      </c>
      <c r="F322" s="117" t="s">
        <v>342</v>
      </c>
      <c r="G322" s="117" t="s">
        <v>336</v>
      </c>
      <c r="H322" s="117">
        <v>0</v>
      </c>
      <c r="I322" s="117">
        <v>76.875</v>
      </c>
      <c r="J322" s="117">
        <v>385418.10594660207</v>
      </c>
      <c r="K322" s="117">
        <v>224464.35594660204</v>
      </c>
      <c r="L322" s="117">
        <v>160953.75</v>
      </c>
      <c r="M322" s="117">
        <v>0</v>
      </c>
      <c r="N322" s="117">
        <v>0</v>
      </c>
      <c r="O322" s="117">
        <v>0</v>
      </c>
      <c r="P322" s="117">
        <v>0</v>
      </c>
      <c r="Q322" s="117">
        <v>0</v>
      </c>
      <c r="R322" s="117">
        <v>0</v>
      </c>
      <c r="S322" s="117">
        <v>1</v>
      </c>
      <c r="T322" s="117">
        <v>0</v>
      </c>
      <c r="U322" s="117">
        <v>0</v>
      </c>
      <c r="V322" s="117">
        <v>0</v>
      </c>
      <c r="W322" s="117">
        <v>0</v>
      </c>
      <c r="X322" s="117">
        <v>0</v>
      </c>
      <c r="Y322" s="117">
        <v>0</v>
      </c>
      <c r="Z322" s="117">
        <v>0</v>
      </c>
      <c r="AA322" s="117">
        <v>0</v>
      </c>
      <c r="AB322" s="117">
        <v>1</v>
      </c>
      <c r="AC322" s="117">
        <v>0</v>
      </c>
      <c r="AD322" s="117">
        <v>0</v>
      </c>
      <c r="AE322" s="117">
        <v>0</v>
      </c>
      <c r="AF322" s="117">
        <v>0</v>
      </c>
      <c r="AG322" s="117">
        <v>1</v>
      </c>
      <c r="AH322" s="117">
        <v>0</v>
      </c>
      <c r="AI322" s="117">
        <v>0</v>
      </c>
      <c r="AJ322" s="117">
        <v>0</v>
      </c>
      <c r="AK322" s="117">
        <v>0</v>
      </c>
      <c r="AL322" s="117">
        <v>0</v>
      </c>
      <c r="AM322" s="117">
        <v>0</v>
      </c>
      <c r="AN322" s="117">
        <v>0</v>
      </c>
      <c r="AO322" s="117">
        <v>0</v>
      </c>
      <c r="AP322" s="117">
        <v>0</v>
      </c>
      <c r="AQ322" s="117">
        <v>1</v>
      </c>
      <c r="AR322" s="117">
        <v>0</v>
      </c>
      <c r="AS322" s="117">
        <v>224464.35594660204</v>
      </c>
    </row>
    <row r="323" spans="1:45" x14ac:dyDescent="0.45">
      <c r="A323" s="117" t="s">
        <v>662</v>
      </c>
      <c r="B323" s="118">
        <v>43330</v>
      </c>
      <c r="C323" s="117">
        <v>2018</v>
      </c>
      <c r="D323" s="117">
        <v>8</v>
      </c>
      <c r="E323" s="117">
        <v>7</v>
      </c>
      <c r="F323" s="117" t="s">
        <v>340</v>
      </c>
      <c r="G323" s="117" t="s">
        <v>336</v>
      </c>
      <c r="H323" s="117">
        <v>0</v>
      </c>
      <c r="I323" s="117">
        <v>74.5</v>
      </c>
      <c r="J323" s="117">
        <v>361681.81427993538</v>
      </c>
      <c r="K323" s="117">
        <v>202752.23094660204</v>
      </c>
      <c r="L323" s="117">
        <v>158929.58333333334</v>
      </c>
      <c r="M323" s="117">
        <v>0</v>
      </c>
      <c r="N323" s="117">
        <v>0</v>
      </c>
      <c r="O323" s="117">
        <v>0</v>
      </c>
      <c r="P323" s="117">
        <v>0</v>
      </c>
      <c r="Q323" s="117">
        <v>0</v>
      </c>
      <c r="R323" s="117">
        <v>0</v>
      </c>
      <c r="S323" s="117">
        <v>0</v>
      </c>
      <c r="T323" s="117">
        <v>1</v>
      </c>
      <c r="U323" s="117">
        <v>0</v>
      </c>
      <c r="V323" s="117">
        <v>0</v>
      </c>
      <c r="W323" s="117">
        <v>0</v>
      </c>
      <c r="X323" s="117">
        <v>0</v>
      </c>
      <c r="Y323" s="117">
        <v>0</v>
      </c>
      <c r="Z323" s="117">
        <v>0</v>
      </c>
      <c r="AA323" s="117">
        <v>0</v>
      </c>
      <c r="AB323" s="117">
        <v>1</v>
      </c>
      <c r="AC323" s="117">
        <v>0</v>
      </c>
      <c r="AD323" s="117">
        <v>0</v>
      </c>
      <c r="AE323" s="117">
        <v>0</v>
      </c>
      <c r="AF323" s="117">
        <v>0</v>
      </c>
      <c r="AG323" s="117">
        <v>1</v>
      </c>
      <c r="AH323" s="117">
        <v>0</v>
      </c>
      <c r="AI323" s="117">
        <v>0</v>
      </c>
      <c r="AJ323" s="117">
        <v>0</v>
      </c>
      <c r="AK323" s="117">
        <v>0</v>
      </c>
      <c r="AL323" s="117">
        <v>0</v>
      </c>
      <c r="AM323" s="117">
        <v>0</v>
      </c>
      <c r="AN323" s="117">
        <v>0</v>
      </c>
      <c r="AO323" s="117">
        <v>0</v>
      </c>
      <c r="AP323" s="117">
        <v>0</v>
      </c>
      <c r="AQ323" s="117">
        <v>1</v>
      </c>
      <c r="AR323" s="117">
        <v>0</v>
      </c>
      <c r="AS323" s="117">
        <v>202752.23094660204</v>
      </c>
    </row>
    <row r="324" spans="1:45" x14ac:dyDescent="0.45">
      <c r="A324" s="117" t="s">
        <v>663</v>
      </c>
      <c r="B324" s="118">
        <v>43331</v>
      </c>
      <c r="C324" s="117">
        <v>2018</v>
      </c>
      <c r="D324" s="117">
        <v>8</v>
      </c>
      <c r="E324" s="117">
        <v>1</v>
      </c>
      <c r="F324" s="117" t="s">
        <v>340</v>
      </c>
      <c r="G324" s="117" t="s">
        <v>336</v>
      </c>
      <c r="H324" s="117">
        <v>0</v>
      </c>
      <c r="I324" s="117">
        <v>70.583340000000007</v>
      </c>
      <c r="J324" s="117">
        <v>323671.35594660207</v>
      </c>
      <c r="K324" s="117">
        <v>166494.68927993541</v>
      </c>
      <c r="L324" s="117">
        <v>157176.66666666666</v>
      </c>
      <c r="M324" s="117">
        <v>0</v>
      </c>
      <c r="N324" s="117">
        <v>1</v>
      </c>
      <c r="O324" s="117">
        <v>0</v>
      </c>
      <c r="P324" s="117">
        <v>0</v>
      </c>
      <c r="Q324" s="117">
        <v>0</v>
      </c>
      <c r="R324" s="117">
        <v>0</v>
      </c>
      <c r="S324" s="117">
        <v>0</v>
      </c>
      <c r="T324" s="117">
        <v>0</v>
      </c>
      <c r="U324" s="117">
        <v>0</v>
      </c>
      <c r="V324" s="117">
        <v>0</v>
      </c>
      <c r="W324" s="117">
        <v>0</v>
      </c>
      <c r="X324" s="117">
        <v>0</v>
      </c>
      <c r="Y324" s="117">
        <v>0</v>
      </c>
      <c r="Z324" s="117">
        <v>0</v>
      </c>
      <c r="AA324" s="117">
        <v>0</v>
      </c>
      <c r="AB324" s="117">
        <v>1</v>
      </c>
      <c r="AC324" s="117">
        <v>0</v>
      </c>
      <c r="AD324" s="117">
        <v>0</v>
      </c>
      <c r="AE324" s="117">
        <v>0</v>
      </c>
      <c r="AF324" s="117">
        <v>0</v>
      </c>
      <c r="AG324" s="117">
        <v>1</v>
      </c>
      <c r="AH324" s="117">
        <v>0</v>
      </c>
      <c r="AI324" s="117">
        <v>0</v>
      </c>
      <c r="AJ324" s="117">
        <v>0</v>
      </c>
      <c r="AK324" s="117">
        <v>0</v>
      </c>
      <c r="AL324" s="117">
        <v>0</v>
      </c>
      <c r="AM324" s="117">
        <v>0</v>
      </c>
      <c r="AN324" s="117">
        <v>0</v>
      </c>
      <c r="AO324" s="117">
        <v>0</v>
      </c>
      <c r="AP324" s="117">
        <v>0</v>
      </c>
      <c r="AQ324" s="117">
        <v>1</v>
      </c>
      <c r="AR324" s="117">
        <v>0</v>
      </c>
      <c r="AS324" s="117">
        <v>166494.68927993541</v>
      </c>
    </row>
    <row r="325" spans="1:45" x14ac:dyDescent="0.45">
      <c r="A325" s="117" t="s">
        <v>664</v>
      </c>
      <c r="B325" s="118">
        <v>43332</v>
      </c>
      <c r="C325" s="117">
        <v>2018</v>
      </c>
      <c r="D325" s="117">
        <v>8</v>
      </c>
      <c r="E325" s="117">
        <v>2</v>
      </c>
      <c r="F325" s="117" t="s">
        <v>342</v>
      </c>
      <c r="G325" s="117" t="s">
        <v>336</v>
      </c>
      <c r="H325" s="117">
        <v>0</v>
      </c>
      <c r="I325" s="117">
        <v>74.387500000000003</v>
      </c>
      <c r="J325" s="117">
        <v>350277.93927993544</v>
      </c>
      <c r="K325" s="117">
        <v>195140.02261326878</v>
      </c>
      <c r="L325" s="117">
        <v>155137.91666666666</v>
      </c>
      <c r="M325" s="117">
        <v>0</v>
      </c>
      <c r="N325" s="117">
        <v>0</v>
      </c>
      <c r="O325" s="117">
        <v>1</v>
      </c>
      <c r="P325" s="117">
        <v>0</v>
      </c>
      <c r="Q325" s="117">
        <v>0</v>
      </c>
      <c r="R325" s="117">
        <v>0</v>
      </c>
      <c r="S325" s="117">
        <v>0</v>
      </c>
      <c r="T325" s="117">
        <v>0</v>
      </c>
      <c r="U325" s="117">
        <v>0</v>
      </c>
      <c r="V325" s="117">
        <v>0</v>
      </c>
      <c r="W325" s="117">
        <v>0</v>
      </c>
      <c r="X325" s="117">
        <v>0</v>
      </c>
      <c r="Y325" s="117">
        <v>0</v>
      </c>
      <c r="Z325" s="117">
        <v>0</v>
      </c>
      <c r="AA325" s="117">
        <v>0</v>
      </c>
      <c r="AB325" s="117">
        <v>1</v>
      </c>
      <c r="AC325" s="117">
        <v>0</v>
      </c>
      <c r="AD325" s="117">
        <v>0</v>
      </c>
      <c r="AE325" s="117">
        <v>0</v>
      </c>
      <c r="AF325" s="117">
        <v>0</v>
      </c>
      <c r="AG325" s="117">
        <v>1</v>
      </c>
      <c r="AH325" s="117">
        <v>0</v>
      </c>
      <c r="AI325" s="117">
        <v>0</v>
      </c>
      <c r="AJ325" s="117">
        <v>0</v>
      </c>
      <c r="AK325" s="117">
        <v>0</v>
      </c>
      <c r="AL325" s="117">
        <v>0</v>
      </c>
      <c r="AM325" s="117">
        <v>0</v>
      </c>
      <c r="AN325" s="117">
        <v>0</v>
      </c>
      <c r="AO325" s="117">
        <v>0</v>
      </c>
      <c r="AP325" s="117">
        <v>0</v>
      </c>
      <c r="AQ325" s="117">
        <v>1</v>
      </c>
      <c r="AR325" s="117">
        <v>0</v>
      </c>
      <c r="AS325" s="117">
        <v>195140.02261326878</v>
      </c>
    </row>
    <row r="326" spans="1:45" x14ac:dyDescent="0.45">
      <c r="A326" s="117" t="s">
        <v>665</v>
      </c>
      <c r="B326" s="118">
        <v>43333</v>
      </c>
      <c r="C326" s="117">
        <v>2018</v>
      </c>
      <c r="D326" s="117">
        <v>8</v>
      </c>
      <c r="E326" s="117">
        <v>3</v>
      </c>
      <c r="F326" s="117" t="s">
        <v>342</v>
      </c>
      <c r="G326" s="117" t="s">
        <v>336</v>
      </c>
      <c r="H326" s="117">
        <v>0</v>
      </c>
      <c r="I326" s="117">
        <v>71.5</v>
      </c>
      <c r="J326" s="117">
        <v>366231.39761326881</v>
      </c>
      <c r="K326" s="117">
        <v>212820.98094660215</v>
      </c>
      <c r="L326" s="117">
        <v>153410.41666666666</v>
      </c>
      <c r="M326" s="117">
        <v>0</v>
      </c>
      <c r="N326" s="117">
        <v>0</v>
      </c>
      <c r="O326" s="117">
        <v>0</v>
      </c>
      <c r="P326" s="117">
        <v>1</v>
      </c>
      <c r="Q326" s="117">
        <v>0</v>
      </c>
      <c r="R326" s="117">
        <v>0</v>
      </c>
      <c r="S326" s="117">
        <v>0</v>
      </c>
      <c r="T326" s="117">
        <v>0</v>
      </c>
      <c r="U326" s="117">
        <v>0</v>
      </c>
      <c r="V326" s="117">
        <v>0</v>
      </c>
      <c r="W326" s="117">
        <v>0</v>
      </c>
      <c r="X326" s="117">
        <v>0</v>
      </c>
      <c r="Y326" s="117">
        <v>0</v>
      </c>
      <c r="Z326" s="117">
        <v>0</v>
      </c>
      <c r="AA326" s="117">
        <v>0</v>
      </c>
      <c r="AB326" s="117">
        <v>1</v>
      </c>
      <c r="AC326" s="117">
        <v>0</v>
      </c>
      <c r="AD326" s="117">
        <v>0</v>
      </c>
      <c r="AE326" s="117">
        <v>0</v>
      </c>
      <c r="AF326" s="117">
        <v>0</v>
      </c>
      <c r="AG326" s="117">
        <v>1</v>
      </c>
      <c r="AH326" s="117">
        <v>0</v>
      </c>
      <c r="AI326" s="117">
        <v>0</v>
      </c>
      <c r="AJ326" s="117">
        <v>0</v>
      </c>
      <c r="AK326" s="117">
        <v>0</v>
      </c>
      <c r="AL326" s="117">
        <v>0</v>
      </c>
      <c r="AM326" s="117">
        <v>0</v>
      </c>
      <c r="AN326" s="117">
        <v>0</v>
      </c>
      <c r="AO326" s="117">
        <v>0</v>
      </c>
      <c r="AP326" s="117">
        <v>0</v>
      </c>
      <c r="AQ326" s="117">
        <v>1</v>
      </c>
      <c r="AR326" s="117">
        <v>0</v>
      </c>
      <c r="AS326" s="117">
        <v>212820.98094660215</v>
      </c>
    </row>
    <row r="327" spans="1:45" x14ac:dyDescent="0.45">
      <c r="A327" s="117" t="s">
        <v>666</v>
      </c>
      <c r="B327" s="118">
        <v>43334</v>
      </c>
      <c r="C327" s="117">
        <v>2018</v>
      </c>
      <c r="D327" s="117">
        <v>8</v>
      </c>
      <c r="E327" s="117">
        <v>4</v>
      </c>
      <c r="F327" s="117" t="s">
        <v>342</v>
      </c>
      <c r="G327" s="117" t="s">
        <v>336</v>
      </c>
      <c r="H327" s="117">
        <v>0</v>
      </c>
      <c r="I327" s="117">
        <v>70.833340000000007</v>
      </c>
      <c r="J327" s="117">
        <v>372847.31427993538</v>
      </c>
      <c r="K327" s="117">
        <v>221130.23094660204</v>
      </c>
      <c r="L327" s="117">
        <v>151717.08333333334</v>
      </c>
      <c r="M327" s="117">
        <v>0</v>
      </c>
      <c r="N327" s="117">
        <v>0</v>
      </c>
      <c r="O327" s="117">
        <v>0</v>
      </c>
      <c r="P327" s="117">
        <v>0</v>
      </c>
      <c r="Q327" s="117">
        <v>1</v>
      </c>
      <c r="R327" s="117">
        <v>0</v>
      </c>
      <c r="S327" s="117">
        <v>0</v>
      </c>
      <c r="T327" s="117">
        <v>0</v>
      </c>
      <c r="U327" s="117">
        <v>0</v>
      </c>
      <c r="V327" s="117">
        <v>0</v>
      </c>
      <c r="W327" s="117">
        <v>0</v>
      </c>
      <c r="X327" s="117">
        <v>0</v>
      </c>
      <c r="Y327" s="117">
        <v>0</v>
      </c>
      <c r="Z327" s="117">
        <v>0</v>
      </c>
      <c r="AA327" s="117">
        <v>0</v>
      </c>
      <c r="AB327" s="117">
        <v>1</v>
      </c>
      <c r="AC327" s="117">
        <v>0</v>
      </c>
      <c r="AD327" s="117">
        <v>0</v>
      </c>
      <c r="AE327" s="117">
        <v>0</v>
      </c>
      <c r="AF327" s="117">
        <v>0</v>
      </c>
      <c r="AG327" s="117">
        <v>1</v>
      </c>
      <c r="AH327" s="117">
        <v>0</v>
      </c>
      <c r="AI327" s="117">
        <v>0</v>
      </c>
      <c r="AJ327" s="117">
        <v>0</v>
      </c>
      <c r="AK327" s="117">
        <v>0</v>
      </c>
      <c r="AL327" s="117">
        <v>0</v>
      </c>
      <c r="AM327" s="117">
        <v>0</v>
      </c>
      <c r="AN327" s="117">
        <v>0</v>
      </c>
      <c r="AO327" s="117">
        <v>0</v>
      </c>
      <c r="AP327" s="117">
        <v>0</v>
      </c>
      <c r="AQ327" s="117">
        <v>1</v>
      </c>
      <c r="AR327" s="117">
        <v>0</v>
      </c>
      <c r="AS327" s="117">
        <v>221130.23094660204</v>
      </c>
    </row>
    <row r="328" spans="1:45" x14ac:dyDescent="0.45">
      <c r="A328" s="117" t="s">
        <v>667</v>
      </c>
      <c r="B328" s="118">
        <v>43335</v>
      </c>
      <c r="C328" s="117">
        <v>2018</v>
      </c>
      <c r="D328" s="117">
        <v>8</v>
      </c>
      <c r="E328" s="117">
        <v>5</v>
      </c>
      <c r="F328" s="117" t="s">
        <v>342</v>
      </c>
      <c r="G328" s="117" t="s">
        <v>336</v>
      </c>
      <c r="H328" s="117">
        <v>0</v>
      </c>
      <c r="I328" s="117">
        <v>68.575000000000003</v>
      </c>
      <c r="J328" s="117">
        <v>368403.48094660201</v>
      </c>
      <c r="K328" s="117">
        <v>218271.39761326867</v>
      </c>
      <c r="L328" s="117">
        <v>150132.08333333334</v>
      </c>
      <c r="M328" s="117">
        <v>0</v>
      </c>
      <c r="N328" s="117">
        <v>0</v>
      </c>
      <c r="O328" s="117">
        <v>0</v>
      </c>
      <c r="P328" s="117">
        <v>0</v>
      </c>
      <c r="Q328" s="117">
        <v>0</v>
      </c>
      <c r="R328" s="117">
        <v>1</v>
      </c>
      <c r="S328" s="117">
        <v>0</v>
      </c>
      <c r="T328" s="117">
        <v>0</v>
      </c>
      <c r="U328" s="117">
        <v>0</v>
      </c>
      <c r="V328" s="117">
        <v>0</v>
      </c>
      <c r="W328" s="117">
        <v>0</v>
      </c>
      <c r="X328" s="117">
        <v>0</v>
      </c>
      <c r="Y328" s="117">
        <v>0</v>
      </c>
      <c r="Z328" s="117">
        <v>0</v>
      </c>
      <c r="AA328" s="117">
        <v>0</v>
      </c>
      <c r="AB328" s="117">
        <v>1</v>
      </c>
      <c r="AC328" s="117">
        <v>0</v>
      </c>
      <c r="AD328" s="117">
        <v>0</v>
      </c>
      <c r="AE328" s="117">
        <v>0</v>
      </c>
      <c r="AF328" s="117">
        <v>0</v>
      </c>
      <c r="AG328" s="117">
        <v>1</v>
      </c>
      <c r="AH328" s="117">
        <v>0</v>
      </c>
      <c r="AI328" s="117">
        <v>0</v>
      </c>
      <c r="AJ328" s="117">
        <v>0</v>
      </c>
      <c r="AK328" s="117">
        <v>0</v>
      </c>
      <c r="AL328" s="117">
        <v>0</v>
      </c>
      <c r="AM328" s="117">
        <v>0</v>
      </c>
      <c r="AN328" s="117">
        <v>0</v>
      </c>
      <c r="AO328" s="117">
        <v>0</v>
      </c>
      <c r="AP328" s="117">
        <v>0</v>
      </c>
      <c r="AQ328" s="117">
        <v>1</v>
      </c>
      <c r="AR328" s="117">
        <v>0</v>
      </c>
      <c r="AS328" s="117">
        <v>218271.39761326867</v>
      </c>
    </row>
    <row r="329" spans="1:45" x14ac:dyDescent="0.45">
      <c r="A329" s="117" t="s">
        <v>668</v>
      </c>
      <c r="B329" s="118">
        <v>43336</v>
      </c>
      <c r="C329" s="117">
        <v>2018</v>
      </c>
      <c r="D329" s="117">
        <v>8</v>
      </c>
      <c r="E329" s="117">
        <v>6</v>
      </c>
      <c r="F329" s="117" t="s">
        <v>342</v>
      </c>
      <c r="G329" s="117" t="s">
        <v>336</v>
      </c>
      <c r="H329" s="117">
        <v>0</v>
      </c>
      <c r="I329" s="117">
        <v>67.791659999999993</v>
      </c>
      <c r="J329" s="117">
        <v>352846.52261326881</v>
      </c>
      <c r="K329" s="117">
        <v>204187.35594660215</v>
      </c>
      <c r="L329" s="117">
        <v>148659.16666666666</v>
      </c>
      <c r="M329" s="117">
        <v>0</v>
      </c>
      <c r="N329" s="117">
        <v>0</v>
      </c>
      <c r="O329" s="117">
        <v>0</v>
      </c>
      <c r="P329" s="117">
        <v>0</v>
      </c>
      <c r="Q329" s="117">
        <v>0</v>
      </c>
      <c r="R329" s="117">
        <v>0</v>
      </c>
      <c r="S329" s="117">
        <v>1</v>
      </c>
      <c r="T329" s="117">
        <v>0</v>
      </c>
      <c r="U329" s="117">
        <v>0</v>
      </c>
      <c r="V329" s="117">
        <v>0</v>
      </c>
      <c r="W329" s="117">
        <v>0</v>
      </c>
      <c r="X329" s="117">
        <v>0</v>
      </c>
      <c r="Y329" s="117">
        <v>0</v>
      </c>
      <c r="Z329" s="117">
        <v>0</v>
      </c>
      <c r="AA329" s="117">
        <v>0</v>
      </c>
      <c r="AB329" s="117">
        <v>1</v>
      </c>
      <c r="AC329" s="117">
        <v>0</v>
      </c>
      <c r="AD329" s="117">
        <v>0</v>
      </c>
      <c r="AE329" s="117">
        <v>0</v>
      </c>
      <c r="AF329" s="117">
        <v>0</v>
      </c>
      <c r="AG329" s="117">
        <v>1</v>
      </c>
      <c r="AH329" s="117">
        <v>0</v>
      </c>
      <c r="AI329" s="117">
        <v>0</v>
      </c>
      <c r="AJ329" s="117">
        <v>0</v>
      </c>
      <c r="AK329" s="117">
        <v>0</v>
      </c>
      <c r="AL329" s="117">
        <v>0</v>
      </c>
      <c r="AM329" s="117">
        <v>0</v>
      </c>
      <c r="AN329" s="117">
        <v>0</v>
      </c>
      <c r="AO329" s="117">
        <v>0</v>
      </c>
      <c r="AP329" s="117">
        <v>0</v>
      </c>
      <c r="AQ329" s="117">
        <v>1</v>
      </c>
      <c r="AR329" s="117">
        <v>0</v>
      </c>
      <c r="AS329" s="117">
        <v>204187.35594660215</v>
      </c>
    </row>
    <row r="330" spans="1:45" x14ac:dyDescent="0.45">
      <c r="A330" s="117" t="s">
        <v>669</v>
      </c>
      <c r="B330" s="118">
        <v>43337</v>
      </c>
      <c r="C330" s="117">
        <v>2018</v>
      </c>
      <c r="D330" s="117">
        <v>8</v>
      </c>
      <c r="E330" s="117">
        <v>7</v>
      </c>
      <c r="F330" s="117" t="s">
        <v>340</v>
      </c>
      <c r="G330" s="117" t="s">
        <v>336</v>
      </c>
      <c r="H330" s="117">
        <v>0</v>
      </c>
      <c r="I330" s="117">
        <v>59.333329999999997</v>
      </c>
      <c r="J330" s="117">
        <v>313123.52261326881</v>
      </c>
      <c r="K330" s="117">
        <v>165874.35594660215</v>
      </c>
      <c r="L330" s="117">
        <v>147249.16666666666</v>
      </c>
      <c r="M330" s="117">
        <v>0</v>
      </c>
      <c r="N330" s="117">
        <v>0</v>
      </c>
      <c r="O330" s="117">
        <v>0</v>
      </c>
      <c r="P330" s="117">
        <v>0</v>
      </c>
      <c r="Q330" s="117">
        <v>0</v>
      </c>
      <c r="R330" s="117">
        <v>0</v>
      </c>
      <c r="S330" s="117">
        <v>0</v>
      </c>
      <c r="T330" s="117">
        <v>1</v>
      </c>
      <c r="U330" s="117">
        <v>0</v>
      </c>
      <c r="V330" s="117">
        <v>0</v>
      </c>
      <c r="W330" s="117">
        <v>0</v>
      </c>
      <c r="X330" s="117">
        <v>0</v>
      </c>
      <c r="Y330" s="117">
        <v>0</v>
      </c>
      <c r="Z330" s="117">
        <v>0</v>
      </c>
      <c r="AA330" s="117">
        <v>0</v>
      </c>
      <c r="AB330" s="117">
        <v>1</v>
      </c>
      <c r="AC330" s="117">
        <v>0</v>
      </c>
      <c r="AD330" s="117">
        <v>0</v>
      </c>
      <c r="AE330" s="117">
        <v>0</v>
      </c>
      <c r="AF330" s="117">
        <v>0</v>
      </c>
      <c r="AG330" s="117">
        <v>1</v>
      </c>
      <c r="AH330" s="117">
        <v>0</v>
      </c>
      <c r="AI330" s="117">
        <v>0</v>
      </c>
      <c r="AJ330" s="117">
        <v>0</v>
      </c>
      <c r="AK330" s="117">
        <v>0</v>
      </c>
      <c r="AL330" s="117">
        <v>0</v>
      </c>
      <c r="AM330" s="117">
        <v>0</v>
      </c>
      <c r="AN330" s="117">
        <v>0</v>
      </c>
      <c r="AO330" s="117">
        <v>0</v>
      </c>
      <c r="AP330" s="117">
        <v>0</v>
      </c>
      <c r="AQ330" s="117">
        <v>1</v>
      </c>
      <c r="AR330" s="117">
        <v>0</v>
      </c>
      <c r="AS330" s="117">
        <v>165874.35594660215</v>
      </c>
    </row>
    <row r="331" spans="1:45" x14ac:dyDescent="0.45">
      <c r="A331" s="117" t="s">
        <v>670</v>
      </c>
      <c r="B331" s="118">
        <v>43338</v>
      </c>
      <c r="C331" s="117">
        <v>2018</v>
      </c>
      <c r="D331" s="117">
        <v>8</v>
      </c>
      <c r="E331" s="117">
        <v>1</v>
      </c>
      <c r="F331" s="117" t="s">
        <v>340</v>
      </c>
      <c r="G331" s="117" t="s">
        <v>336</v>
      </c>
      <c r="H331" s="117">
        <v>0</v>
      </c>
      <c r="I331" s="117">
        <v>57.875</v>
      </c>
      <c r="J331" s="117">
        <v>279416.81427993538</v>
      </c>
      <c r="K331" s="117">
        <v>133635.98094660204</v>
      </c>
      <c r="L331" s="117">
        <v>145780.83333333334</v>
      </c>
      <c r="M331" s="117">
        <v>0</v>
      </c>
      <c r="N331" s="117">
        <v>1</v>
      </c>
      <c r="O331" s="117">
        <v>0</v>
      </c>
      <c r="P331" s="117">
        <v>0</v>
      </c>
      <c r="Q331" s="117">
        <v>0</v>
      </c>
      <c r="R331" s="117">
        <v>0</v>
      </c>
      <c r="S331" s="117">
        <v>0</v>
      </c>
      <c r="T331" s="117">
        <v>0</v>
      </c>
      <c r="U331" s="117">
        <v>0</v>
      </c>
      <c r="V331" s="117">
        <v>0</v>
      </c>
      <c r="W331" s="117">
        <v>0</v>
      </c>
      <c r="X331" s="117">
        <v>0</v>
      </c>
      <c r="Y331" s="117">
        <v>0</v>
      </c>
      <c r="Z331" s="117">
        <v>0</v>
      </c>
      <c r="AA331" s="117">
        <v>0</v>
      </c>
      <c r="AB331" s="117">
        <v>1</v>
      </c>
      <c r="AC331" s="117">
        <v>0</v>
      </c>
      <c r="AD331" s="117">
        <v>0</v>
      </c>
      <c r="AE331" s="117">
        <v>0</v>
      </c>
      <c r="AF331" s="117">
        <v>0</v>
      </c>
      <c r="AG331" s="117">
        <v>1</v>
      </c>
      <c r="AH331" s="117">
        <v>0</v>
      </c>
      <c r="AI331" s="117">
        <v>0</v>
      </c>
      <c r="AJ331" s="117">
        <v>0</v>
      </c>
      <c r="AK331" s="117">
        <v>0</v>
      </c>
      <c r="AL331" s="117">
        <v>0</v>
      </c>
      <c r="AM331" s="117">
        <v>0</v>
      </c>
      <c r="AN331" s="117">
        <v>0</v>
      </c>
      <c r="AO331" s="117">
        <v>0</v>
      </c>
      <c r="AP331" s="117">
        <v>0</v>
      </c>
      <c r="AQ331" s="117">
        <v>1</v>
      </c>
      <c r="AR331" s="117">
        <v>0</v>
      </c>
      <c r="AS331" s="117">
        <v>133635.98094660204</v>
      </c>
    </row>
    <row r="332" spans="1:45" x14ac:dyDescent="0.45">
      <c r="A332" s="117" t="s">
        <v>671</v>
      </c>
      <c r="B332" s="118">
        <v>43339</v>
      </c>
      <c r="C332" s="117">
        <v>2018</v>
      </c>
      <c r="D332" s="117">
        <v>8</v>
      </c>
      <c r="E332" s="117">
        <v>2</v>
      </c>
      <c r="F332" s="117" t="s">
        <v>342</v>
      </c>
      <c r="G332" s="117" t="s">
        <v>336</v>
      </c>
      <c r="H332" s="117">
        <v>0</v>
      </c>
      <c r="I332" s="117">
        <v>65.875</v>
      </c>
      <c r="J332" s="117">
        <v>309119.31427993544</v>
      </c>
      <c r="K332" s="117">
        <v>165004.31427993541</v>
      </c>
      <c r="L332" s="117">
        <v>144115</v>
      </c>
      <c r="M332" s="117">
        <v>0</v>
      </c>
      <c r="N332" s="117">
        <v>0</v>
      </c>
      <c r="O332" s="117">
        <v>1</v>
      </c>
      <c r="P332" s="117">
        <v>0</v>
      </c>
      <c r="Q332" s="117">
        <v>0</v>
      </c>
      <c r="R332" s="117">
        <v>0</v>
      </c>
      <c r="S332" s="117">
        <v>0</v>
      </c>
      <c r="T332" s="117">
        <v>0</v>
      </c>
      <c r="U332" s="117">
        <v>0</v>
      </c>
      <c r="V332" s="117">
        <v>0</v>
      </c>
      <c r="W332" s="117">
        <v>0</v>
      </c>
      <c r="X332" s="117">
        <v>0</v>
      </c>
      <c r="Y332" s="117">
        <v>0</v>
      </c>
      <c r="Z332" s="117">
        <v>0</v>
      </c>
      <c r="AA332" s="117">
        <v>0</v>
      </c>
      <c r="AB332" s="117">
        <v>1</v>
      </c>
      <c r="AC332" s="117">
        <v>0</v>
      </c>
      <c r="AD332" s="117">
        <v>0</v>
      </c>
      <c r="AE332" s="117">
        <v>0</v>
      </c>
      <c r="AF332" s="117">
        <v>0</v>
      </c>
      <c r="AG332" s="117">
        <v>1</v>
      </c>
      <c r="AH332" s="117">
        <v>0</v>
      </c>
      <c r="AI332" s="117">
        <v>0</v>
      </c>
      <c r="AJ332" s="117">
        <v>0</v>
      </c>
      <c r="AK332" s="117">
        <v>0</v>
      </c>
      <c r="AL332" s="117">
        <v>0</v>
      </c>
      <c r="AM332" s="117">
        <v>0</v>
      </c>
      <c r="AN332" s="117">
        <v>0</v>
      </c>
      <c r="AO332" s="117">
        <v>0</v>
      </c>
      <c r="AP332" s="117">
        <v>0</v>
      </c>
      <c r="AQ332" s="117">
        <v>1</v>
      </c>
      <c r="AR332" s="117">
        <v>0</v>
      </c>
      <c r="AS332" s="117">
        <v>165004.31427993541</v>
      </c>
    </row>
    <row r="333" spans="1:45" x14ac:dyDescent="0.45">
      <c r="A333" s="117" t="s">
        <v>672</v>
      </c>
      <c r="B333" s="118">
        <v>43340</v>
      </c>
      <c r="C333" s="117">
        <v>2018</v>
      </c>
      <c r="D333" s="117">
        <v>8</v>
      </c>
      <c r="E333" s="117">
        <v>3</v>
      </c>
      <c r="F333" s="117" t="s">
        <v>342</v>
      </c>
      <c r="G333" s="117" t="s">
        <v>336</v>
      </c>
      <c r="H333" s="117">
        <v>0</v>
      </c>
      <c r="I333" s="117">
        <v>65.083340000000007</v>
      </c>
      <c r="J333" s="117">
        <v>333131.56427993538</v>
      </c>
      <c r="K333" s="117">
        <v>190856.98094660204</v>
      </c>
      <c r="L333" s="117">
        <v>142274.58333333334</v>
      </c>
      <c r="M333" s="117">
        <v>0</v>
      </c>
      <c r="N333" s="117">
        <v>0</v>
      </c>
      <c r="O333" s="117">
        <v>0</v>
      </c>
      <c r="P333" s="117">
        <v>1</v>
      </c>
      <c r="Q333" s="117">
        <v>0</v>
      </c>
      <c r="R333" s="117">
        <v>0</v>
      </c>
      <c r="S333" s="117">
        <v>0</v>
      </c>
      <c r="T333" s="117">
        <v>0</v>
      </c>
      <c r="U333" s="117">
        <v>0</v>
      </c>
      <c r="V333" s="117">
        <v>0</v>
      </c>
      <c r="W333" s="117">
        <v>0</v>
      </c>
      <c r="X333" s="117">
        <v>0</v>
      </c>
      <c r="Y333" s="117">
        <v>0</v>
      </c>
      <c r="Z333" s="117">
        <v>0</v>
      </c>
      <c r="AA333" s="117">
        <v>0</v>
      </c>
      <c r="AB333" s="117">
        <v>1</v>
      </c>
      <c r="AC333" s="117">
        <v>0</v>
      </c>
      <c r="AD333" s="117">
        <v>0</v>
      </c>
      <c r="AE333" s="117">
        <v>0</v>
      </c>
      <c r="AF333" s="117">
        <v>0</v>
      </c>
      <c r="AG333" s="117">
        <v>1</v>
      </c>
      <c r="AH333" s="117">
        <v>0</v>
      </c>
      <c r="AI333" s="117">
        <v>0</v>
      </c>
      <c r="AJ333" s="117">
        <v>0</v>
      </c>
      <c r="AK333" s="117">
        <v>0</v>
      </c>
      <c r="AL333" s="117">
        <v>0</v>
      </c>
      <c r="AM333" s="117">
        <v>0</v>
      </c>
      <c r="AN333" s="117">
        <v>0</v>
      </c>
      <c r="AO333" s="117">
        <v>0</v>
      </c>
      <c r="AP333" s="117">
        <v>0</v>
      </c>
      <c r="AQ333" s="117">
        <v>1</v>
      </c>
      <c r="AR333" s="117">
        <v>0</v>
      </c>
      <c r="AS333" s="117">
        <v>190856.98094660204</v>
      </c>
    </row>
    <row r="334" spans="1:45" x14ac:dyDescent="0.45">
      <c r="A334" s="117" t="s">
        <v>673</v>
      </c>
      <c r="B334" s="118">
        <v>43341</v>
      </c>
      <c r="C334" s="117">
        <v>2018</v>
      </c>
      <c r="D334" s="117">
        <v>8</v>
      </c>
      <c r="E334" s="117">
        <v>4</v>
      </c>
      <c r="F334" s="117" t="s">
        <v>342</v>
      </c>
      <c r="G334" s="117" t="s">
        <v>336</v>
      </c>
      <c r="H334" s="117">
        <v>0</v>
      </c>
      <c r="I334" s="117">
        <v>67.333340000000007</v>
      </c>
      <c r="J334" s="117">
        <v>349588.31427993544</v>
      </c>
      <c r="K334" s="117">
        <v>209168.31427993541</v>
      </c>
      <c r="L334" s="117">
        <v>140420</v>
      </c>
      <c r="M334" s="117">
        <v>0</v>
      </c>
      <c r="N334" s="117">
        <v>0</v>
      </c>
      <c r="O334" s="117">
        <v>0</v>
      </c>
      <c r="P334" s="117">
        <v>0</v>
      </c>
      <c r="Q334" s="117">
        <v>1</v>
      </c>
      <c r="R334" s="117">
        <v>0</v>
      </c>
      <c r="S334" s="117">
        <v>0</v>
      </c>
      <c r="T334" s="117">
        <v>0</v>
      </c>
      <c r="U334" s="117">
        <v>0</v>
      </c>
      <c r="V334" s="117">
        <v>0</v>
      </c>
      <c r="W334" s="117">
        <v>0</v>
      </c>
      <c r="X334" s="117">
        <v>0</v>
      </c>
      <c r="Y334" s="117">
        <v>0</v>
      </c>
      <c r="Z334" s="117">
        <v>0</v>
      </c>
      <c r="AA334" s="117">
        <v>0</v>
      </c>
      <c r="AB334" s="117">
        <v>1</v>
      </c>
      <c r="AC334" s="117">
        <v>0</v>
      </c>
      <c r="AD334" s="117">
        <v>0</v>
      </c>
      <c r="AE334" s="117">
        <v>0</v>
      </c>
      <c r="AF334" s="117">
        <v>0</v>
      </c>
      <c r="AG334" s="117">
        <v>1</v>
      </c>
      <c r="AH334" s="117">
        <v>0</v>
      </c>
      <c r="AI334" s="117">
        <v>0</v>
      </c>
      <c r="AJ334" s="117">
        <v>0</v>
      </c>
      <c r="AK334" s="117">
        <v>0</v>
      </c>
      <c r="AL334" s="117">
        <v>0</v>
      </c>
      <c r="AM334" s="117">
        <v>0</v>
      </c>
      <c r="AN334" s="117">
        <v>0</v>
      </c>
      <c r="AO334" s="117">
        <v>0</v>
      </c>
      <c r="AP334" s="117">
        <v>0</v>
      </c>
      <c r="AQ334" s="117">
        <v>1</v>
      </c>
      <c r="AR334" s="117">
        <v>0</v>
      </c>
      <c r="AS334" s="117">
        <v>209168.31427993541</v>
      </c>
    </row>
    <row r="335" spans="1:45" x14ac:dyDescent="0.45">
      <c r="A335" s="117" t="s">
        <v>674</v>
      </c>
      <c r="B335" s="118">
        <v>43342</v>
      </c>
      <c r="C335" s="117">
        <v>2018</v>
      </c>
      <c r="D335" s="117">
        <v>8</v>
      </c>
      <c r="E335" s="117">
        <v>5</v>
      </c>
      <c r="F335" s="117" t="s">
        <v>342</v>
      </c>
      <c r="G335" s="117" t="s">
        <v>336</v>
      </c>
      <c r="H335" s="117">
        <v>0</v>
      </c>
      <c r="I335" s="117">
        <v>68.875</v>
      </c>
      <c r="J335" s="117">
        <v>347540.73094660207</v>
      </c>
      <c r="K335" s="117">
        <v>208976.56427993541</v>
      </c>
      <c r="L335" s="117">
        <v>138564.16666666666</v>
      </c>
      <c r="M335" s="117">
        <v>0</v>
      </c>
      <c r="N335" s="117">
        <v>0</v>
      </c>
      <c r="O335" s="117">
        <v>0</v>
      </c>
      <c r="P335" s="117">
        <v>0</v>
      </c>
      <c r="Q335" s="117">
        <v>0</v>
      </c>
      <c r="R335" s="117">
        <v>1</v>
      </c>
      <c r="S335" s="117">
        <v>0</v>
      </c>
      <c r="T335" s="117">
        <v>0</v>
      </c>
      <c r="U335" s="117">
        <v>0</v>
      </c>
      <c r="V335" s="117">
        <v>0</v>
      </c>
      <c r="W335" s="117">
        <v>0</v>
      </c>
      <c r="X335" s="117">
        <v>0</v>
      </c>
      <c r="Y335" s="117">
        <v>0</v>
      </c>
      <c r="Z335" s="117">
        <v>0</v>
      </c>
      <c r="AA335" s="117">
        <v>0</v>
      </c>
      <c r="AB335" s="117">
        <v>1</v>
      </c>
      <c r="AC335" s="117">
        <v>0</v>
      </c>
      <c r="AD335" s="117">
        <v>0</v>
      </c>
      <c r="AE335" s="117">
        <v>0</v>
      </c>
      <c r="AF335" s="117">
        <v>0</v>
      </c>
      <c r="AG335" s="117">
        <v>1</v>
      </c>
      <c r="AH335" s="117">
        <v>0</v>
      </c>
      <c r="AI335" s="117">
        <v>0</v>
      </c>
      <c r="AJ335" s="117">
        <v>0</v>
      </c>
      <c r="AK335" s="117">
        <v>0</v>
      </c>
      <c r="AL335" s="117">
        <v>0</v>
      </c>
      <c r="AM335" s="117">
        <v>0</v>
      </c>
      <c r="AN335" s="117">
        <v>0</v>
      </c>
      <c r="AO335" s="117">
        <v>0</v>
      </c>
      <c r="AP335" s="117">
        <v>0</v>
      </c>
      <c r="AQ335" s="117">
        <v>1</v>
      </c>
      <c r="AR335" s="117">
        <v>0</v>
      </c>
      <c r="AS335" s="117">
        <v>208976.56427993541</v>
      </c>
    </row>
    <row r="336" spans="1:45" x14ac:dyDescent="0.45">
      <c r="A336" s="117" t="s">
        <v>675</v>
      </c>
      <c r="B336" s="118">
        <v>43343</v>
      </c>
      <c r="C336" s="117">
        <v>2018</v>
      </c>
      <c r="D336" s="117">
        <v>8</v>
      </c>
      <c r="E336" s="117">
        <v>6</v>
      </c>
      <c r="F336" s="117" t="s">
        <v>342</v>
      </c>
      <c r="G336" s="117" t="s">
        <v>336</v>
      </c>
      <c r="H336" s="117">
        <v>0</v>
      </c>
      <c r="I336" s="117">
        <v>66.083340000000007</v>
      </c>
      <c r="J336" s="117">
        <v>334990.90514873422</v>
      </c>
      <c r="K336" s="117">
        <v>198770.07181540085</v>
      </c>
      <c r="L336" s="117">
        <v>136220.83333333334</v>
      </c>
      <c r="M336" s="117">
        <v>0</v>
      </c>
      <c r="N336" s="117">
        <v>0</v>
      </c>
      <c r="O336" s="117">
        <v>0</v>
      </c>
      <c r="P336" s="117">
        <v>0</v>
      </c>
      <c r="Q336" s="117">
        <v>0</v>
      </c>
      <c r="R336" s="117">
        <v>0</v>
      </c>
      <c r="S336" s="117">
        <v>1</v>
      </c>
      <c r="T336" s="117">
        <v>0</v>
      </c>
      <c r="U336" s="117">
        <v>0</v>
      </c>
      <c r="V336" s="117">
        <v>0</v>
      </c>
      <c r="W336" s="117">
        <v>0</v>
      </c>
      <c r="X336" s="117">
        <v>0</v>
      </c>
      <c r="Y336" s="117">
        <v>0</v>
      </c>
      <c r="Z336" s="117">
        <v>0</v>
      </c>
      <c r="AA336" s="117">
        <v>0</v>
      </c>
      <c r="AB336" s="117">
        <v>1</v>
      </c>
      <c r="AC336" s="117">
        <v>0</v>
      </c>
      <c r="AD336" s="117">
        <v>0</v>
      </c>
      <c r="AE336" s="117">
        <v>0</v>
      </c>
      <c r="AF336" s="117">
        <v>0</v>
      </c>
      <c r="AG336" s="117">
        <v>1</v>
      </c>
      <c r="AH336" s="117">
        <v>0</v>
      </c>
      <c r="AI336" s="117">
        <v>0</v>
      </c>
      <c r="AJ336" s="117">
        <v>0</v>
      </c>
      <c r="AK336" s="117">
        <v>0</v>
      </c>
      <c r="AL336" s="117">
        <v>0</v>
      </c>
      <c r="AM336" s="117">
        <v>0</v>
      </c>
      <c r="AN336" s="117">
        <v>0</v>
      </c>
      <c r="AO336" s="117">
        <v>0</v>
      </c>
      <c r="AP336" s="117">
        <v>0</v>
      </c>
      <c r="AQ336" s="117">
        <v>1</v>
      </c>
      <c r="AR336" s="117">
        <v>0</v>
      </c>
      <c r="AS336" s="117">
        <v>198770.07181540085</v>
      </c>
    </row>
    <row r="337" spans="1:45" x14ac:dyDescent="0.45">
      <c r="A337" s="117" t="s">
        <v>676</v>
      </c>
      <c r="B337" s="118">
        <v>43344</v>
      </c>
      <c r="C337" s="117">
        <v>2018</v>
      </c>
      <c r="D337" s="117">
        <v>9</v>
      </c>
      <c r="E337" s="117">
        <v>7</v>
      </c>
      <c r="F337" s="117" t="s">
        <v>340</v>
      </c>
      <c r="G337" s="117" t="s">
        <v>336</v>
      </c>
      <c r="H337" s="117">
        <v>0</v>
      </c>
      <c r="I337" s="117">
        <v>66.5</v>
      </c>
      <c r="J337" s="117">
        <v>297277.53014873422</v>
      </c>
      <c r="K337" s="117">
        <v>163159.19681540085</v>
      </c>
      <c r="L337" s="117">
        <v>134118.33333333334</v>
      </c>
      <c r="M337" s="117">
        <v>0</v>
      </c>
      <c r="N337" s="117">
        <v>0</v>
      </c>
      <c r="O337" s="117">
        <v>0</v>
      </c>
      <c r="P337" s="117">
        <v>0</v>
      </c>
      <c r="Q337" s="117">
        <v>0</v>
      </c>
      <c r="R337" s="117">
        <v>0</v>
      </c>
      <c r="S337" s="117">
        <v>0</v>
      </c>
      <c r="T337" s="117">
        <v>1</v>
      </c>
      <c r="U337" s="117">
        <v>0</v>
      </c>
      <c r="V337" s="117">
        <v>0</v>
      </c>
      <c r="W337" s="117">
        <v>0</v>
      </c>
      <c r="X337" s="117">
        <v>0</v>
      </c>
      <c r="Y337" s="117">
        <v>0</v>
      </c>
      <c r="Z337" s="117">
        <v>0</v>
      </c>
      <c r="AA337" s="117">
        <v>0</v>
      </c>
      <c r="AB337" s="117">
        <v>0</v>
      </c>
      <c r="AC337" s="117">
        <v>1</v>
      </c>
      <c r="AD337" s="117">
        <v>0</v>
      </c>
      <c r="AE337" s="117">
        <v>0</v>
      </c>
      <c r="AF337" s="117">
        <v>0</v>
      </c>
      <c r="AG337" s="117">
        <v>1</v>
      </c>
      <c r="AH337" s="117">
        <v>0</v>
      </c>
      <c r="AI337" s="117">
        <v>0</v>
      </c>
      <c r="AJ337" s="117">
        <v>0</v>
      </c>
      <c r="AK337" s="117">
        <v>0</v>
      </c>
      <c r="AL337" s="117">
        <v>0</v>
      </c>
      <c r="AM337" s="117">
        <v>0</v>
      </c>
      <c r="AN337" s="117">
        <v>0</v>
      </c>
      <c r="AO337" s="117">
        <v>0</v>
      </c>
      <c r="AP337" s="117">
        <v>0</v>
      </c>
      <c r="AQ337" s="117">
        <v>1</v>
      </c>
      <c r="AR337" s="117">
        <v>0</v>
      </c>
      <c r="AS337" s="117">
        <v>163159.19681540085</v>
      </c>
    </row>
    <row r="338" spans="1:45" x14ac:dyDescent="0.45">
      <c r="A338" s="117" t="s">
        <v>677</v>
      </c>
      <c r="B338" s="118">
        <v>43345</v>
      </c>
      <c r="C338" s="117">
        <v>2018</v>
      </c>
      <c r="D338" s="117">
        <v>9</v>
      </c>
      <c r="E338" s="117">
        <v>1</v>
      </c>
      <c r="F338" s="117" t="s">
        <v>340</v>
      </c>
      <c r="G338" s="117" t="s">
        <v>336</v>
      </c>
      <c r="H338" s="117">
        <v>0</v>
      </c>
      <c r="I338" s="117">
        <v>67.833340000000007</v>
      </c>
      <c r="J338" s="117">
        <v>276194.36348206748</v>
      </c>
      <c r="K338" s="117">
        <v>144523.94681540085</v>
      </c>
      <c r="L338" s="117">
        <v>131670.41666666666</v>
      </c>
      <c r="M338" s="117">
        <v>0</v>
      </c>
      <c r="N338" s="117">
        <v>1</v>
      </c>
      <c r="O338" s="117">
        <v>0</v>
      </c>
      <c r="P338" s="117">
        <v>0</v>
      </c>
      <c r="Q338" s="117">
        <v>0</v>
      </c>
      <c r="R338" s="117">
        <v>0</v>
      </c>
      <c r="S338" s="117">
        <v>0</v>
      </c>
      <c r="T338" s="117">
        <v>0</v>
      </c>
      <c r="U338" s="117">
        <v>0</v>
      </c>
      <c r="V338" s="117">
        <v>0</v>
      </c>
      <c r="W338" s="117">
        <v>0</v>
      </c>
      <c r="X338" s="117">
        <v>0</v>
      </c>
      <c r="Y338" s="117">
        <v>0</v>
      </c>
      <c r="Z338" s="117">
        <v>0</v>
      </c>
      <c r="AA338" s="117">
        <v>0</v>
      </c>
      <c r="AB338" s="117">
        <v>0</v>
      </c>
      <c r="AC338" s="117">
        <v>1</v>
      </c>
      <c r="AD338" s="117">
        <v>0</v>
      </c>
      <c r="AE338" s="117">
        <v>0</v>
      </c>
      <c r="AF338" s="117">
        <v>0</v>
      </c>
      <c r="AG338" s="117">
        <v>1</v>
      </c>
      <c r="AH338" s="117">
        <v>0</v>
      </c>
      <c r="AI338" s="117">
        <v>0</v>
      </c>
      <c r="AJ338" s="117">
        <v>0</v>
      </c>
      <c r="AK338" s="117">
        <v>0</v>
      </c>
      <c r="AL338" s="117">
        <v>0</v>
      </c>
      <c r="AM338" s="117">
        <v>0</v>
      </c>
      <c r="AN338" s="117">
        <v>0</v>
      </c>
      <c r="AO338" s="117">
        <v>0</v>
      </c>
      <c r="AP338" s="117">
        <v>0</v>
      </c>
      <c r="AQ338" s="117">
        <v>1</v>
      </c>
      <c r="AR338" s="117">
        <v>0</v>
      </c>
      <c r="AS338" s="117">
        <v>144523.94681540085</v>
      </c>
    </row>
    <row r="339" spans="1:45" x14ac:dyDescent="0.45">
      <c r="A339" s="117" t="s">
        <v>678</v>
      </c>
      <c r="B339" s="118">
        <v>43346</v>
      </c>
      <c r="C339" s="117">
        <v>2018</v>
      </c>
      <c r="D339" s="117">
        <v>9</v>
      </c>
      <c r="E339" s="117">
        <v>2</v>
      </c>
      <c r="F339" s="117" t="s">
        <v>340</v>
      </c>
      <c r="G339" s="117" t="s">
        <v>334</v>
      </c>
      <c r="H339" s="117">
        <v>0</v>
      </c>
      <c r="I339" s="117">
        <v>67.291659999999993</v>
      </c>
      <c r="J339" s="117">
        <v>289893.11348206748</v>
      </c>
      <c r="K339" s="117">
        <v>160610.61348206748</v>
      </c>
      <c r="L339" s="117">
        <v>129282.5</v>
      </c>
      <c r="M339" s="117">
        <v>0</v>
      </c>
      <c r="N339" s="117">
        <v>0</v>
      </c>
      <c r="O339" s="117">
        <v>1</v>
      </c>
      <c r="P339" s="117">
        <v>0</v>
      </c>
      <c r="Q339" s="117">
        <v>0</v>
      </c>
      <c r="R339" s="117">
        <v>0</v>
      </c>
      <c r="S339" s="117">
        <v>0</v>
      </c>
      <c r="T339" s="117">
        <v>0</v>
      </c>
      <c r="U339" s="117">
        <v>0</v>
      </c>
      <c r="V339" s="117">
        <v>0</v>
      </c>
      <c r="W339" s="117">
        <v>0</v>
      </c>
      <c r="X339" s="117">
        <v>0</v>
      </c>
      <c r="Y339" s="117">
        <v>0</v>
      </c>
      <c r="Z339" s="117">
        <v>0</v>
      </c>
      <c r="AA339" s="117">
        <v>0</v>
      </c>
      <c r="AB339" s="117">
        <v>0</v>
      </c>
      <c r="AC339" s="117">
        <v>1</v>
      </c>
      <c r="AD339" s="117">
        <v>0</v>
      </c>
      <c r="AE339" s="117">
        <v>0</v>
      </c>
      <c r="AF339" s="117">
        <v>0</v>
      </c>
      <c r="AG339" s="117">
        <v>1</v>
      </c>
      <c r="AH339" s="117">
        <v>0</v>
      </c>
      <c r="AI339" s="117">
        <v>0</v>
      </c>
      <c r="AJ339" s="117">
        <v>0</v>
      </c>
      <c r="AK339" s="117">
        <v>0</v>
      </c>
      <c r="AL339" s="117">
        <v>0</v>
      </c>
      <c r="AM339" s="117">
        <v>0</v>
      </c>
      <c r="AN339" s="117">
        <v>1</v>
      </c>
      <c r="AO339" s="117">
        <v>0</v>
      </c>
      <c r="AP339" s="117">
        <v>0</v>
      </c>
      <c r="AQ339" s="117">
        <v>0</v>
      </c>
      <c r="AR339" s="117">
        <v>0</v>
      </c>
      <c r="AS339" s="117">
        <v>160610.61348206748</v>
      </c>
    </row>
    <row r="340" spans="1:45" x14ac:dyDescent="0.45">
      <c r="A340" s="117" t="s">
        <v>679</v>
      </c>
      <c r="B340" s="118">
        <v>43347</v>
      </c>
      <c r="C340" s="117">
        <v>2018</v>
      </c>
      <c r="D340" s="117">
        <v>9</v>
      </c>
      <c r="E340" s="117">
        <v>3</v>
      </c>
      <c r="F340" s="117" t="s">
        <v>342</v>
      </c>
      <c r="G340" s="117" t="s">
        <v>336</v>
      </c>
      <c r="H340" s="117">
        <v>0</v>
      </c>
      <c r="I340" s="117">
        <v>65.416659999999993</v>
      </c>
      <c r="J340" s="117">
        <v>310921.15514873422</v>
      </c>
      <c r="K340" s="117">
        <v>183804.07181540091</v>
      </c>
      <c r="L340" s="117">
        <v>127117.08333333333</v>
      </c>
      <c r="M340" s="117">
        <v>0</v>
      </c>
      <c r="N340" s="117">
        <v>0</v>
      </c>
      <c r="O340" s="117">
        <v>0</v>
      </c>
      <c r="P340" s="117">
        <v>1</v>
      </c>
      <c r="Q340" s="117">
        <v>0</v>
      </c>
      <c r="R340" s="117">
        <v>0</v>
      </c>
      <c r="S340" s="117">
        <v>0</v>
      </c>
      <c r="T340" s="117">
        <v>0</v>
      </c>
      <c r="U340" s="117">
        <v>0</v>
      </c>
      <c r="V340" s="117">
        <v>0</v>
      </c>
      <c r="W340" s="117">
        <v>0</v>
      </c>
      <c r="X340" s="117">
        <v>0</v>
      </c>
      <c r="Y340" s="117">
        <v>0</v>
      </c>
      <c r="Z340" s="117">
        <v>0</v>
      </c>
      <c r="AA340" s="117">
        <v>0</v>
      </c>
      <c r="AB340" s="117">
        <v>0</v>
      </c>
      <c r="AC340" s="117">
        <v>1</v>
      </c>
      <c r="AD340" s="117">
        <v>0</v>
      </c>
      <c r="AE340" s="117">
        <v>0</v>
      </c>
      <c r="AF340" s="117">
        <v>0</v>
      </c>
      <c r="AG340" s="117">
        <v>1</v>
      </c>
      <c r="AH340" s="117">
        <v>0</v>
      </c>
      <c r="AI340" s="117">
        <v>0</v>
      </c>
      <c r="AJ340" s="117">
        <v>0</v>
      </c>
      <c r="AK340" s="117">
        <v>0</v>
      </c>
      <c r="AL340" s="117">
        <v>0</v>
      </c>
      <c r="AM340" s="117">
        <v>0</v>
      </c>
      <c r="AN340" s="117">
        <v>0</v>
      </c>
      <c r="AO340" s="117">
        <v>0</v>
      </c>
      <c r="AP340" s="117">
        <v>0</v>
      </c>
      <c r="AQ340" s="117">
        <v>1</v>
      </c>
      <c r="AR340" s="117">
        <v>0</v>
      </c>
      <c r="AS340" s="117">
        <v>183804.07181540091</v>
      </c>
    </row>
    <row r="341" spans="1:45" x14ac:dyDescent="0.45">
      <c r="A341" s="117" t="s">
        <v>680</v>
      </c>
      <c r="B341" s="118">
        <v>43348</v>
      </c>
      <c r="C341" s="117">
        <v>2018</v>
      </c>
      <c r="D341" s="117">
        <v>9</v>
      </c>
      <c r="E341" s="117">
        <v>4</v>
      </c>
      <c r="F341" s="117" t="s">
        <v>342</v>
      </c>
      <c r="G341" s="117" t="s">
        <v>336</v>
      </c>
      <c r="H341" s="117">
        <v>0</v>
      </c>
      <c r="I341" s="117">
        <v>65.708340000000007</v>
      </c>
      <c r="J341" s="117">
        <v>340069.15514873422</v>
      </c>
      <c r="K341" s="117">
        <v>215203.73848206754</v>
      </c>
      <c r="L341" s="117">
        <v>124865.41666666667</v>
      </c>
      <c r="M341" s="117">
        <v>0</v>
      </c>
      <c r="N341" s="117">
        <v>0</v>
      </c>
      <c r="O341" s="117">
        <v>0</v>
      </c>
      <c r="P341" s="117">
        <v>0</v>
      </c>
      <c r="Q341" s="117">
        <v>1</v>
      </c>
      <c r="R341" s="117">
        <v>0</v>
      </c>
      <c r="S341" s="117">
        <v>0</v>
      </c>
      <c r="T341" s="117">
        <v>0</v>
      </c>
      <c r="U341" s="117">
        <v>0</v>
      </c>
      <c r="V341" s="117">
        <v>0</v>
      </c>
      <c r="W341" s="117">
        <v>0</v>
      </c>
      <c r="X341" s="117">
        <v>0</v>
      </c>
      <c r="Y341" s="117">
        <v>0</v>
      </c>
      <c r="Z341" s="117">
        <v>0</v>
      </c>
      <c r="AA341" s="117">
        <v>0</v>
      </c>
      <c r="AB341" s="117">
        <v>0</v>
      </c>
      <c r="AC341" s="117">
        <v>1</v>
      </c>
      <c r="AD341" s="117">
        <v>0</v>
      </c>
      <c r="AE341" s="117">
        <v>0</v>
      </c>
      <c r="AF341" s="117">
        <v>0</v>
      </c>
      <c r="AG341" s="117">
        <v>1</v>
      </c>
      <c r="AH341" s="117">
        <v>0</v>
      </c>
      <c r="AI341" s="117">
        <v>0</v>
      </c>
      <c r="AJ341" s="117">
        <v>0</v>
      </c>
      <c r="AK341" s="117">
        <v>0</v>
      </c>
      <c r="AL341" s="117">
        <v>0</v>
      </c>
      <c r="AM341" s="117">
        <v>0</v>
      </c>
      <c r="AN341" s="117">
        <v>0</v>
      </c>
      <c r="AO341" s="117">
        <v>0</v>
      </c>
      <c r="AP341" s="117">
        <v>0</v>
      </c>
      <c r="AQ341" s="117">
        <v>1</v>
      </c>
      <c r="AR341" s="117">
        <v>0</v>
      </c>
      <c r="AS341" s="117">
        <v>215203.73848206754</v>
      </c>
    </row>
    <row r="342" spans="1:45" x14ac:dyDescent="0.45">
      <c r="A342" s="117" t="s">
        <v>681</v>
      </c>
      <c r="B342" s="118">
        <v>43349</v>
      </c>
      <c r="C342" s="117">
        <v>2018</v>
      </c>
      <c r="D342" s="117">
        <v>9</v>
      </c>
      <c r="E342" s="117">
        <v>5</v>
      </c>
      <c r="F342" s="117" t="s">
        <v>342</v>
      </c>
      <c r="G342" s="117" t="s">
        <v>336</v>
      </c>
      <c r="H342" s="117">
        <v>0</v>
      </c>
      <c r="I342" s="117">
        <v>68.958340000000007</v>
      </c>
      <c r="J342" s="117">
        <v>347890.78014873422</v>
      </c>
      <c r="K342" s="117">
        <v>225259.53014873422</v>
      </c>
      <c r="L342" s="117">
        <v>122631.25</v>
      </c>
      <c r="M342" s="117">
        <v>0</v>
      </c>
      <c r="N342" s="117">
        <v>0</v>
      </c>
      <c r="O342" s="117">
        <v>0</v>
      </c>
      <c r="P342" s="117">
        <v>0</v>
      </c>
      <c r="Q342" s="117">
        <v>0</v>
      </c>
      <c r="R342" s="117">
        <v>1</v>
      </c>
      <c r="S342" s="117">
        <v>0</v>
      </c>
      <c r="T342" s="117">
        <v>0</v>
      </c>
      <c r="U342" s="117">
        <v>0</v>
      </c>
      <c r="V342" s="117">
        <v>0</v>
      </c>
      <c r="W342" s="117">
        <v>0</v>
      </c>
      <c r="X342" s="117">
        <v>0</v>
      </c>
      <c r="Y342" s="117">
        <v>0</v>
      </c>
      <c r="Z342" s="117">
        <v>0</v>
      </c>
      <c r="AA342" s="117">
        <v>0</v>
      </c>
      <c r="AB342" s="117">
        <v>0</v>
      </c>
      <c r="AC342" s="117">
        <v>1</v>
      </c>
      <c r="AD342" s="117">
        <v>0</v>
      </c>
      <c r="AE342" s="117">
        <v>0</v>
      </c>
      <c r="AF342" s="117">
        <v>0</v>
      </c>
      <c r="AG342" s="117">
        <v>1</v>
      </c>
      <c r="AH342" s="117">
        <v>0</v>
      </c>
      <c r="AI342" s="117">
        <v>0</v>
      </c>
      <c r="AJ342" s="117">
        <v>0</v>
      </c>
      <c r="AK342" s="117">
        <v>0</v>
      </c>
      <c r="AL342" s="117">
        <v>0</v>
      </c>
      <c r="AM342" s="117">
        <v>0</v>
      </c>
      <c r="AN342" s="117">
        <v>0</v>
      </c>
      <c r="AO342" s="117">
        <v>0</v>
      </c>
      <c r="AP342" s="117">
        <v>0</v>
      </c>
      <c r="AQ342" s="117">
        <v>1</v>
      </c>
      <c r="AR342" s="117">
        <v>0</v>
      </c>
      <c r="AS342" s="117">
        <v>225259.53014873422</v>
      </c>
    </row>
    <row r="343" spans="1:45" x14ac:dyDescent="0.45">
      <c r="A343" s="117" t="s">
        <v>682</v>
      </c>
      <c r="B343" s="118">
        <v>43350</v>
      </c>
      <c r="C343" s="117">
        <v>2018</v>
      </c>
      <c r="D343" s="117">
        <v>9</v>
      </c>
      <c r="E343" s="117">
        <v>6</v>
      </c>
      <c r="F343" s="117" t="s">
        <v>342</v>
      </c>
      <c r="G343" s="117" t="s">
        <v>336</v>
      </c>
      <c r="H343" s="117">
        <v>0</v>
      </c>
      <c r="I343" s="117">
        <v>69.833340000000007</v>
      </c>
      <c r="J343" s="117">
        <v>345959.78014873422</v>
      </c>
      <c r="K343" s="117">
        <v>225423.94681540091</v>
      </c>
      <c r="L343" s="117">
        <v>120535.83333333333</v>
      </c>
      <c r="M343" s="117">
        <v>0</v>
      </c>
      <c r="N343" s="117">
        <v>0</v>
      </c>
      <c r="O343" s="117">
        <v>0</v>
      </c>
      <c r="P343" s="117">
        <v>0</v>
      </c>
      <c r="Q343" s="117">
        <v>0</v>
      </c>
      <c r="R343" s="117">
        <v>0</v>
      </c>
      <c r="S343" s="117">
        <v>1</v>
      </c>
      <c r="T343" s="117">
        <v>0</v>
      </c>
      <c r="U343" s="117">
        <v>0</v>
      </c>
      <c r="V343" s="117">
        <v>0</v>
      </c>
      <c r="W343" s="117">
        <v>0</v>
      </c>
      <c r="X343" s="117">
        <v>0</v>
      </c>
      <c r="Y343" s="117">
        <v>0</v>
      </c>
      <c r="Z343" s="117">
        <v>0</v>
      </c>
      <c r="AA343" s="117">
        <v>0</v>
      </c>
      <c r="AB343" s="117">
        <v>0</v>
      </c>
      <c r="AC343" s="117">
        <v>1</v>
      </c>
      <c r="AD343" s="117">
        <v>0</v>
      </c>
      <c r="AE343" s="117">
        <v>0</v>
      </c>
      <c r="AF343" s="117">
        <v>0</v>
      </c>
      <c r="AG343" s="117">
        <v>1</v>
      </c>
      <c r="AH343" s="117">
        <v>0</v>
      </c>
      <c r="AI343" s="117">
        <v>0</v>
      </c>
      <c r="AJ343" s="117">
        <v>0</v>
      </c>
      <c r="AK343" s="117">
        <v>0</v>
      </c>
      <c r="AL343" s="117">
        <v>0</v>
      </c>
      <c r="AM343" s="117">
        <v>0</v>
      </c>
      <c r="AN343" s="117">
        <v>0</v>
      </c>
      <c r="AO343" s="117">
        <v>0</v>
      </c>
      <c r="AP343" s="117">
        <v>0</v>
      </c>
      <c r="AQ343" s="117">
        <v>1</v>
      </c>
      <c r="AR343" s="117">
        <v>0</v>
      </c>
      <c r="AS343" s="117">
        <v>225423.94681540091</v>
      </c>
    </row>
    <row r="344" spans="1:45" x14ac:dyDescent="0.45">
      <c r="A344" s="117" t="s">
        <v>683</v>
      </c>
      <c r="B344" s="118">
        <v>43351</v>
      </c>
      <c r="C344" s="117">
        <v>2018</v>
      </c>
      <c r="D344" s="117">
        <v>9</v>
      </c>
      <c r="E344" s="117">
        <v>7</v>
      </c>
      <c r="F344" s="117" t="s">
        <v>340</v>
      </c>
      <c r="G344" s="117" t="s">
        <v>336</v>
      </c>
      <c r="H344" s="117">
        <v>0</v>
      </c>
      <c r="I344" s="117">
        <v>66.958340000000007</v>
      </c>
      <c r="J344" s="117">
        <v>301111.19681540085</v>
      </c>
      <c r="K344" s="117">
        <v>182502.03014873416</v>
      </c>
      <c r="L344" s="117">
        <v>118609.16666666667</v>
      </c>
      <c r="M344" s="117">
        <v>0</v>
      </c>
      <c r="N344" s="117">
        <v>0</v>
      </c>
      <c r="O344" s="117">
        <v>0</v>
      </c>
      <c r="P344" s="117">
        <v>0</v>
      </c>
      <c r="Q344" s="117">
        <v>0</v>
      </c>
      <c r="R344" s="117">
        <v>0</v>
      </c>
      <c r="S344" s="117">
        <v>0</v>
      </c>
      <c r="T344" s="117">
        <v>1</v>
      </c>
      <c r="U344" s="117">
        <v>0</v>
      </c>
      <c r="V344" s="117">
        <v>0</v>
      </c>
      <c r="W344" s="117">
        <v>0</v>
      </c>
      <c r="X344" s="117">
        <v>0</v>
      </c>
      <c r="Y344" s="117">
        <v>0</v>
      </c>
      <c r="Z344" s="117">
        <v>0</v>
      </c>
      <c r="AA344" s="117">
        <v>0</v>
      </c>
      <c r="AB344" s="117">
        <v>0</v>
      </c>
      <c r="AC344" s="117">
        <v>1</v>
      </c>
      <c r="AD344" s="117">
        <v>0</v>
      </c>
      <c r="AE344" s="117">
        <v>0</v>
      </c>
      <c r="AF344" s="117">
        <v>0</v>
      </c>
      <c r="AG344" s="117">
        <v>1</v>
      </c>
      <c r="AH344" s="117">
        <v>0</v>
      </c>
      <c r="AI344" s="117">
        <v>0</v>
      </c>
      <c r="AJ344" s="117">
        <v>0</v>
      </c>
      <c r="AK344" s="117">
        <v>0</v>
      </c>
      <c r="AL344" s="117">
        <v>0</v>
      </c>
      <c r="AM344" s="117">
        <v>0</v>
      </c>
      <c r="AN344" s="117">
        <v>0</v>
      </c>
      <c r="AO344" s="117">
        <v>0</v>
      </c>
      <c r="AP344" s="117">
        <v>0</v>
      </c>
      <c r="AQ344" s="117">
        <v>1</v>
      </c>
      <c r="AR344" s="117">
        <v>0</v>
      </c>
      <c r="AS344" s="117">
        <v>182502.03014873416</v>
      </c>
    </row>
    <row r="345" spans="1:45" x14ac:dyDescent="0.45">
      <c r="A345" s="117" t="s">
        <v>684</v>
      </c>
      <c r="B345" s="118">
        <v>43352</v>
      </c>
      <c r="C345" s="117">
        <v>2018</v>
      </c>
      <c r="D345" s="117">
        <v>9</v>
      </c>
      <c r="E345" s="117">
        <v>1</v>
      </c>
      <c r="F345" s="117" t="s">
        <v>340</v>
      </c>
      <c r="G345" s="117" t="s">
        <v>336</v>
      </c>
      <c r="H345" s="117">
        <v>0</v>
      </c>
      <c r="I345" s="117">
        <v>67.291659999999993</v>
      </c>
      <c r="J345" s="117">
        <v>280151.86348206748</v>
      </c>
      <c r="K345" s="117">
        <v>163616.86348206748</v>
      </c>
      <c r="L345" s="117">
        <v>116535</v>
      </c>
      <c r="M345" s="117">
        <v>0</v>
      </c>
      <c r="N345" s="117">
        <v>1</v>
      </c>
      <c r="O345" s="117">
        <v>0</v>
      </c>
      <c r="P345" s="117">
        <v>0</v>
      </c>
      <c r="Q345" s="117">
        <v>0</v>
      </c>
      <c r="R345" s="117">
        <v>0</v>
      </c>
      <c r="S345" s="117">
        <v>0</v>
      </c>
      <c r="T345" s="117">
        <v>0</v>
      </c>
      <c r="U345" s="117">
        <v>0</v>
      </c>
      <c r="V345" s="117">
        <v>0</v>
      </c>
      <c r="W345" s="117">
        <v>0</v>
      </c>
      <c r="X345" s="117">
        <v>0</v>
      </c>
      <c r="Y345" s="117">
        <v>0</v>
      </c>
      <c r="Z345" s="117">
        <v>0</v>
      </c>
      <c r="AA345" s="117">
        <v>0</v>
      </c>
      <c r="AB345" s="117">
        <v>0</v>
      </c>
      <c r="AC345" s="117">
        <v>1</v>
      </c>
      <c r="AD345" s="117">
        <v>0</v>
      </c>
      <c r="AE345" s="117">
        <v>0</v>
      </c>
      <c r="AF345" s="117">
        <v>0</v>
      </c>
      <c r="AG345" s="117">
        <v>1</v>
      </c>
      <c r="AH345" s="117">
        <v>0</v>
      </c>
      <c r="AI345" s="117">
        <v>0</v>
      </c>
      <c r="AJ345" s="117">
        <v>0</v>
      </c>
      <c r="AK345" s="117">
        <v>0</v>
      </c>
      <c r="AL345" s="117">
        <v>0</v>
      </c>
      <c r="AM345" s="117">
        <v>0</v>
      </c>
      <c r="AN345" s="117">
        <v>0</v>
      </c>
      <c r="AO345" s="117">
        <v>0</v>
      </c>
      <c r="AP345" s="117">
        <v>0</v>
      </c>
      <c r="AQ345" s="117">
        <v>1</v>
      </c>
      <c r="AR345" s="117">
        <v>0</v>
      </c>
      <c r="AS345" s="117">
        <v>163616.86348206748</v>
      </c>
    </row>
    <row r="346" spans="1:45" x14ac:dyDescent="0.45">
      <c r="A346" s="117" t="s">
        <v>685</v>
      </c>
      <c r="B346" s="118">
        <v>43353</v>
      </c>
      <c r="C346" s="117">
        <v>2018</v>
      </c>
      <c r="D346" s="117">
        <v>9</v>
      </c>
      <c r="E346" s="117">
        <v>2</v>
      </c>
      <c r="F346" s="117" t="s">
        <v>342</v>
      </c>
      <c r="G346" s="117" t="s">
        <v>336</v>
      </c>
      <c r="H346" s="117">
        <v>0</v>
      </c>
      <c r="I346" s="117">
        <v>64.958340000000007</v>
      </c>
      <c r="J346" s="117">
        <v>303103.78014873422</v>
      </c>
      <c r="K346" s="117">
        <v>188464.19681540091</v>
      </c>
      <c r="L346" s="117">
        <v>114639.58333333333</v>
      </c>
      <c r="M346" s="117">
        <v>0</v>
      </c>
      <c r="N346" s="117">
        <v>0</v>
      </c>
      <c r="O346" s="117">
        <v>1</v>
      </c>
      <c r="P346" s="117">
        <v>0</v>
      </c>
      <c r="Q346" s="117">
        <v>0</v>
      </c>
      <c r="R346" s="117">
        <v>0</v>
      </c>
      <c r="S346" s="117">
        <v>0</v>
      </c>
      <c r="T346" s="117">
        <v>0</v>
      </c>
      <c r="U346" s="117">
        <v>0</v>
      </c>
      <c r="V346" s="117">
        <v>0</v>
      </c>
      <c r="W346" s="117">
        <v>0</v>
      </c>
      <c r="X346" s="117">
        <v>0</v>
      </c>
      <c r="Y346" s="117">
        <v>0</v>
      </c>
      <c r="Z346" s="117">
        <v>0</v>
      </c>
      <c r="AA346" s="117">
        <v>0</v>
      </c>
      <c r="AB346" s="117">
        <v>0</v>
      </c>
      <c r="AC346" s="117">
        <v>1</v>
      </c>
      <c r="AD346" s="117">
        <v>0</v>
      </c>
      <c r="AE346" s="117">
        <v>0</v>
      </c>
      <c r="AF346" s="117">
        <v>0</v>
      </c>
      <c r="AG346" s="117">
        <v>1</v>
      </c>
      <c r="AH346" s="117">
        <v>0</v>
      </c>
      <c r="AI346" s="117">
        <v>0</v>
      </c>
      <c r="AJ346" s="117">
        <v>0</v>
      </c>
      <c r="AK346" s="117">
        <v>0</v>
      </c>
      <c r="AL346" s="117">
        <v>0</v>
      </c>
      <c r="AM346" s="117">
        <v>0</v>
      </c>
      <c r="AN346" s="117">
        <v>0</v>
      </c>
      <c r="AO346" s="117">
        <v>0</v>
      </c>
      <c r="AP346" s="117">
        <v>0</v>
      </c>
      <c r="AQ346" s="117">
        <v>1</v>
      </c>
      <c r="AR346" s="117">
        <v>0</v>
      </c>
      <c r="AS346" s="117">
        <v>188464.19681540091</v>
      </c>
    </row>
    <row r="347" spans="1:45" x14ac:dyDescent="0.45">
      <c r="A347" s="117" t="s">
        <v>686</v>
      </c>
      <c r="B347" s="118">
        <v>43354</v>
      </c>
      <c r="C347" s="117">
        <v>2018</v>
      </c>
      <c r="D347" s="117">
        <v>9</v>
      </c>
      <c r="E347" s="117">
        <v>3</v>
      </c>
      <c r="F347" s="117" t="s">
        <v>342</v>
      </c>
      <c r="G347" s="117" t="s">
        <v>336</v>
      </c>
      <c r="H347" s="117">
        <v>0</v>
      </c>
      <c r="I347" s="117">
        <v>60.25</v>
      </c>
      <c r="J347" s="117">
        <v>314577.57181540085</v>
      </c>
      <c r="K347" s="117">
        <v>201891.73848206754</v>
      </c>
      <c r="L347" s="117">
        <v>112685.83333333333</v>
      </c>
      <c r="M347" s="117">
        <v>0</v>
      </c>
      <c r="N347" s="117">
        <v>0</v>
      </c>
      <c r="O347" s="117">
        <v>0</v>
      </c>
      <c r="P347" s="117">
        <v>1</v>
      </c>
      <c r="Q347" s="117">
        <v>0</v>
      </c>
      <c r="R347" s="117">
        <v>0</v>
      </c>
      <c r="S347" s="117">
        <v>0</v>
      </c>
      <c r="T347" s="117">
        <v>0</v>
      </c>
      <c r="U347" s="117">
        <v>0</v>
      </c>
      <c r="V347" s="117">
        <v>0</v>
      </c>
      <c r="W347" s="117">
        <v>0</v>
      </c>
      <c r="X347" s="117">
        <v>0</v>
      </c>
      <c r="Y347" s="117">
        <v>0</v>
      </c>
      <c r="Z347" s="117">
        <v>0</v>
      </c>
      <c r="AA347" s="117">
        <v>0</v>
      </c>
      <c r="AB347" s="117">
        <v>0</v>
      </c>
      <c r="AC347" s="117">
        <v>1</v>
      </c>
      <c r="AD347" s="117">
        <v>0</v>
      </c>
      <c r="AE347" s="117">
        <v>0</v>
      </c>
      <c r="AF347" s="117">
        <v>0</v>
      </c>
      <c r="AG347" s="117">
        <v>1</v>
      </c>
      <c r="AH347" s="117">
        <v>0</v>
      </c>
      <c r="AI347" s="117">
        <v>0</v>
      </c>
      <c r="AJ347" s="117">
        <v>0</v>
      </c>
      <c r="AK347" s="117">
        <v>0</v>
      </c>
      <c r="AL347" s="117">
        <v>0</v>
      </c>
      <c r="AM347" s="117">
        <v>0</v>
      </c>
      <c r="AN347" s="117">
        <v>0</v>
      </c>
      <c r="AO347" s="117">
        <v>0</v>
      </c>
      <c r="AP347" s="117">
        <v>0</v>
      </c>
      <c r="AQ347" s="117">
        <v>1</v>
      </c>
      <c r="AR347" s="117">
        <v>0</v>
      </c>
      <c r="AS347" s="117">
        <v>201891.73848206754</v>
      </c>
    </row>
    <row r="348" spans="1:45" x14ac:dyDescent="0.45">
      <c r="A348" s="117" t="s">
        <v>687</v>
      </c>
      <c r="B348" s="118">
        <v>43355</v>
      </c>
      <c r="C348" s="117">
        <v>2018</v>
      </c>
      <c r="D348" s="117">
        <v>9</v>
      </c>
      <c r="E348" s="117">
        <v>4</v>
      </c>
      <c r="F348" s="117" t="s">
        <v>342</v>
      </c>
      <c r="G348" s="117" t="s">
        <v>336</v>
      </c>
      <c r="H348" s="117">
        <v>0</v>
      </c>
      <c r="I348" s="117">
        <v>59.208329999999997</v>
      </c>
      <c r="J348" s="117">
        <v>311223.28014873422</v>
      </c>
      <c r="K348" s="117">
        <v>200568.69681540091</v>
      </c>
      <c r="L348" s="117">
        <v>110654.58333333333</v>
      </c>
      <c r="M348" s="117">
        <v>0</v>
      </c>
      <c r="N348" s="117">
        <v>0</v>
      </c>
      <c r="O348" s="117">
        <v>0</v>
      </c>
      <c r="P348" s="117">
        <v>0</v>
      </c>
      <c r="Q348" s="117">
        <v>1</v>
      </c>
      <c r="R348" s="117">
        <v>0</v>
      </c>
      <c r="S348" s="117">
        <v>0</v>
      </c>
      <c r="T348" s="117">
        <v>0</v>
      </c>
      <c r="U348" s="117">
        <v>0</v>
      </c>
      <c r="V348" s="117">
        <v>0</v>
      </c>
      <c r="W348" s="117">
        <v>0</v>
      </c>
      <c r="X348" s="117">
        <v>0</v>
      </c>
      <c r="Y348" s="117">
        <v>0</v>
      </c>
      <c r="Z348" s="117">
        <v>0</v>
      </c>
      <c r="AA348" s="117">
        <v>0</v>
      </c>
      <c r="AB348" s="117">
        <v>0</v>
      </c>
      <c r="AC348" s="117">
        <v>1</v>
      </c>
      <c r="AD348" s="117">
        <v>0</v>
      </c>
      <c r="AE348" s="117">
        <v>0</v>
      </c>
      <c r="AF348" s="117">
        <v>0</v>
      </c>
      <c r="AG348" s="117">
        <v>1</v>
      </c>
      <c r="AH348" s="117">
        <v>0</v>
      </c>
      <c r="AI348" s="117">
        <v>0</v>
      </c>
      <c r="AJ348" s="117">
        <v>0</v>
      </c>
      <c r="AK348" s="117">
        <v>0</v>
      </c>
      <c r="AL348" s="117">
        <v>0</v>
      </c>
      <c r="AM348" s="117">
        <v>0</v>
      </c>
      <c r="AN348" s="117">
        <v>0</v>
      </c>
      <c r="AO348" s="117">
        <v>0</v>
      </c>
      <c r="AP348" s="117">
        <v>0</v>
      </c>
      <c r="AQ348" s="117">
        <v>1</v>
      </c>
      <c r="AR348" s="117">
        <v>0</v>
      </c>
      <c r="AS348" s="117">
        <v>200568.69681540091</v>
      </c>
    </row>
    <row r="349" spans="1:45" x14ac:dyDescent="0.45">
      <c r="A349" s="117" t="s">
        <v>688</v>
      </c>
      <c r="B349" s="118">
        <v>43356</v>
      </c>
      <c r="C349" s="117">
        <v>2018</v>
      </c>
      <c r="D349" s="117">
        <v>9</v>
      </c>
      <c r="E349" s="117">
        <v>5</v>
      </c>
      <c r="F349" s="117" t="s">
        <v>342</v>
      </c>
      <c r="G349" s="117" t="s">
        <v>336</v>
      </c>
      <c r="H349" s="117">
        <v>0</v>
      </c>
      <c r="I349" s="117">
        <v>56.958329999999997</v>
      </c>
      <c r="J349" s="117">
        <v>309555.15514873422</v>
      </c>
      <c r="K349" s="117">
        <v>200902.23848206754</v>
      </c>
      <c r="L349" s="117">
        <v>108652.91666666667</v>
      </c>
      <c r="M349" s="117">
        <v>0</v>
      </c>
      <c r="N349" s="117">
        <v>0</v>
      </c>
      <c r="O349" s="117">
        <v>0</v>
      </c>
      <c r="P349" s="117">
        <v>0</v>
      </c>
      <c r="Q349" s="117">
        <v>0</v>
      </c>
      <c r="R349" s="117">
        <v>1</v>
      </c>
      <c r="S349" s="117">
        <v>0</v>
      </c>
      <c r="T349" s="117">
        <v>0</v>
      </c>
      <c r="U349" s="117">
        <v>0</v>
      </c>
      <c r="V349" s="117">
        <v>0</v>
      </c>
      <c r="W349" s="117">
        <v>0</v>
      </c>
      <c r="X349" s="117">
        <v>0</v>
      </c>
      <c r="Y349" s="117">
        <v>0</v>
      </c>
      <c r="Z349" s="117">
        <v>0</v>
      </c>
      <c r="AA349" s="117">
        <v>0</v>
      </c>
      <c r="AB349" s="117">
        <v>0</v>
      </c>
      <c r="AC349" s="117">
        <v>1</v>
      </c>
      <c r="AD349" s="117">
        <v>0</v>
      </c>
      <c r="AE349" s="117">
        <v>0</v>
      </c>
      <c r="AF349" s="117">
        <v>0</v>
      </c>
      <c r="AG349" s="117">
        <v>1</v>
      </c>
      <c r="AH349" s="117">
        <v>0</v>
      </c>
      <c r="AI349" s="117">
        <v>0</v>
      </c>
      <c r="AJ349" s="117">
        <v>0</v>
      </c>
      <c r="AK349" s="117">
        <v>0</v>
      </c>
      <c r="AL349" s="117">
        <v>0</v>
      </c>
      <c r="AM349" s="117">
        <v>0</v>
      </c>
      <c r="AN349" s="117">
        <v>0</v>
      </c>
      <c r="AO349" s="117">
        <v>0</v>
      </c>
      <c r="AP349" s="117">
        <v>0</v>
      </c>
      <c r="AQ349" s="117">
        <v>1</v>
      </c>
      <c r="AR349" s="117">
        <v>0</v>
      </c>
      <c r="AS349" s="117">
        <v>200902.23848206754</v>
      </c>
    </row>
    <row r="350" spans="1:45" x14ac:dyDescent="0.45">
      <c r="A350" s="117" t="s">
        <v>689</v>
      </c>
      <c r="B350" s="118">
        <v>43357</v>
      </c>
      <c r="C350" s="117">
        <v>2018</v>
      </c>
      <c r="D350" s="117">
        <v>9</v>
      </c>
      <c r="E350" s="117">
        <v>6</v>
      </c>
      <c r="F350" s="117" t="s">
        <v>342</v>
      </c>
      <c r="G350" s="117" t="s">
        <v>336</v>
      </c>
      <c r="H350" s="117">
        <v>0</v>
      </c>
      <c r="I350" s="117">
        <v>57.958329999999997</v>
      </c>
      <c r="J350" s="117">
        <v>306152.23848206748</v>
      </c>
      <c r="K350" s="117">
        <v>199548.48848206748</v>
      </c>
      <c r="L350" s="117">
        <v>106603.75</v>
      </c>
      <c r="M350" s="117">
        <v>0</v>
      </c>
      <c r="N350" s="117">
        <v>0</v>
      </c>
      <c r="O350" s="117">
        <v>0</v>
      </c>
      <c r="P350" s="117">
        <v>0</v>
      </c>
      <c r="Q350" s="117">
        <v>0</v>
      </c>
      <c r="R350" s="117">
        <v>0</v>
      </c>
      <c r="S350" s="117">
        <v>1</v>
      </c>
      <c r="T350" s="117">
        <v>0</v>
      </c>
      <c r="U350" s="117">
        <v>0</v>
      </c>
      <c r="V350" s="117">
        <v>0</v>
      </c>
      <c r="W350" s="117">
        <v>0</v>
      </c>
      <c r="X350" s="117">
        <v>0</v>
      </c>
      <c r="Y350" s="117">
        <v>0</v>
      </c>
      <c r="Z350" s="117">
        <v>0</v>
      </c>
      <c r="AA350" s="117">
        <v>0</v>
      </c>
      <c r="AB350" s="117">
        <v>0</v>
      </c>
      <c r="AC350" s="117">
        <v>1</v>
      </c>
      <c r="AD350" s="117">
        <v>0</v>
      </c>
      <c r="AE350" s="117">
        <v>0</v>
      </c>
      <c r="AF350" s="117">
        <v>0</v>
      </c>
      <c r="AG350" s="117">
        <v>1</v>
      </c>
      <c r="AH350" s="117">
        <v>0</v>
      </c>
      <c r="AI350" s="117">
        <v>0</v>
      </c>
      <c r="AJ350" s="117">
        <v>0</v>
      </c>
      <c r="AK350" s="117">
        <v>0</v>
      </c>
      <c r="AL350" s="117">
        <v>0</v>
      </c>
      <c r="AM350" s="117">
        <v>0</v>
      </c>
      <c r="AN350" s="117">
        <v>0</v>
      </c>
      <c r="AO350" s="117">
        <v>0</v>
      </c>
      <c r="AP350" s="117">
        <v>0</v>
      </c>
      <c r="AQ350" s="117">
        <v>1</v>
      </c>
      <c r="AR350" s="117">
        <v>0</v>
      </c>
      <c r="AS350" s="117">
        <v>199548.48848206748</v>
      </c>
    </row>
    <row r="351" spans="1:45" x14ac:dyDescent="0.45">
      <c r="A351" s="117" t="s">
        <v>690</v>
      </c>
      <c r="B351" s="118">
        <v>43358</v>
      </c>
      <c r="C351" s="117">
        <v>2018</v>
      </c>
      <c r="D351" s="117">
        <v>9</v>
      </c>
      <c r="E351" s="117">
        <v>7</v>
      </c>
      <c r="F351" s="117" t="s">
        <v>340</v>
      </c>
      <c r="G351" s="117" t="s">
        <v>336</v>
      </c>
      <c r="H351" s="117">
        <v>0</v>
      </c>
      <c r="I351" s="117">
        <v>57.458329999999997</v>
      </c>
      <c r="J351" s="117">
        <v>277554.73848206748</v>
      </c>
      <c r="K351" s="117">
        <v>172966.82181540079</v>
      </c>
      <c r="L351" s="117">
        <v>104587.91666666667</v>
      </c>
      <c r="M351" s="117">
        <v>0</v>
      </c>
      <c r="N351" s="117">
        <v>0</v>
      </c>
      <c r="O351" s="117">
        <v>0</v>
      </c>
      <c r="P351" s="117">
        <v>0</v>
      </c>
      <c r="Q351" s="117">
        <v>0</v>
      </c>
      <c r="R351" s="117">
        <v>0</v>
      </c>
      <c r="S351" s="117">
        <v>0</v>
      </c>
      <c r="T351" s="117">
        <v>1</v>
      </c>
      <c r="U351" s="117">
        <v>0</v>
      </c>
      <c r="V351" s="117">
        <v>0</v>
      </c>
      <c r="W351" s="117">
        <v>0</v>
      </c>
      <c r="X351" s="117">
        <v>0</v>
      </c>
      <c r="Y351" s="117">
        <v>0</v>
      </c>
      <c r="Z351" s="117">
        <v>0</v>
      </c>
      <c r="AA351" s="117">
        <v>0</v>
      </c>
      <c r="AB351" s="117">
        <v>0</v>
      </c>
      <c r="AC351" s="117">
        <v>1</v>
      </c>
      <c r="AD351" s="117">
        <v>0</v>
      </c>
      <c r="AE351" s="117">
        <v>0</v>
      </c>
      <c r="AF351" s="117">
        <v>0</v>
      </c>
      <c r="AG351" s="117">
        <v>1</v>
      </c>
      <c r="AH351" s="117">
        <v>0</v>
      </c>
      <c r="AI351" s="117">
        <v>0</v>
      </c>
      <c r="AJ351" s="117">
        <v>0</v>
      </c>
      <c r="AK351" s="117">
        <v>0</v>
      </c>
      <c r="AL351" s="117">
        <v>0</v>
      </c>
      <c r="AM351" s="117">
        <v>0</v>
      </c>
      <c r="AN351" s="117">
        <v>0</v>
      </c>
      <c r="AO351" s="117">
        <v>0</v>
      </c>
      <c r="AP351" s="117">
        <v>0</v>
      </c>
      <c r="AQ351" s="117">
        <v>1</v>
      </c>
      <c r="AR351" s="117">
        <v>0</v>
      </c>
      <c r="AS351" s="117">
        <v>172966.82181540079</v>
      </c>
    </row>
    <row r="352" spans="1:45" x14ac:dyDescent="0.45">
      <c r="A352" s="117" t="s">
        <v>691</v>
      </c>
      <c r="B352" s="118">
        <v>43359</v>
      </c>
      <c r="C352" s="117">
        <v>2018</v>
      </c>
      <c r="D352" s="117">
        <v>9</v>
      </c>
      <c r="E352" s="117">
        <v>1</v>
      </c>
      <c r="F352" s="117" t="s">
        <v>340</v>
      </c>
      <c r="G352" s="117" t="s">
        <v>336</v>
      </c>
      <c r="H352" s="117">
        <v>0</v>
      </c>
      <c r="I352" s="117">
        <v>55.75</v>
      </c>
      <c r="J352" s="117">
        <v>260135.53014873422</v>
      </c>
      <c r="K352" s="117">
        <v>157711.36348206754</v>
      </c>
      <c r="L352" s="117">
        <v>102424.16666666667</v>
      </c>
      <c r="M352" s="117">
        <v>0</v>
      </c>
      <c r="N352" s="117">
        <v>1</v>
      </c>
      <c r="O352" s="117">
        <v>0</v>
      </c>
      <c r="P352" s="117">
        <v>0</v>
      </c>
      <c r="Q352" s="117">
        <v>0</v>
      </c>
      <c r="R352" s="117">
        <v>0</v>
      </c>
      <c r="S352" s="117">
        <v>0</v>
      </c>
      <c r="T352" s="117">
        <v>0</v>
      </c>
      <c r="U352" s="117">
        <v>0</v>
      </c>
      <c r="V352" s="117">
        <v>0</v>
      </c>
      <c r="W352" s="117">
        <v>0</v>
      </c>
      <c r="X352" s="117">
        <v>0</v>
      </c>
      <c r="Y352" s="117">
        <v>0</v>
      </c>
      <c r="Z352" s="117">
        <v>0</v>
      </c>
      <c r="AA352" s="117">
        <v>0</v>
      </c>
      <c r="AB352" s="117">
        <v>0</v>
      </c>
      <c r="AC352" s="117">
        <v>1</v>
      </c>
      <c r="AD352" s="117">
        <v>0</v>
      </c>
      <c r="AE352" s="117">
        <v>0</v>
      </c>
      <c r="AF352" s="117">
        <v>0</v>
      </c>
      <c r="AG352" s="117">
        <v>1</v>
      </c>
      <c r="AH352" s="117">
        <v>0</v>
      </c>
      <c r="AI352" s="117">
        <v>0</v>
      </c>
      <c r="AJ352" s="117">
        <v>0</v>
      </c>
      <c r="AK352" s="117">
        <v>0</v>
      </c>
      <c r="AL352" s="117">
        <v>0</v>
      </c>
      <c r="AM352" s="117">
        <v>0</v>
      </c>
      <c r="AN352" s="117">
        <v>0</v>
      </c>
      <c r="AO352" s="117">
        <v>0</v>
      </c>
      <c r="AP352" s="117">
        <v>0</v>
      </c>
      <c r="AQ352" s="117">
        <v>1</v>
      </c>
      <c r="AR352" s="117">
        <v>0</v>
      </c>
      <c r="AS352" s="117">
        <v>157711.36348206754</v>
      </c>
    </row>
    <row r="353" spans="1:45" x14ac:dyDescent="0.45">
      <c r="A353" s="117" t="s">
        <v>692</v>
      </c>
      <c r="B353" s="118">
        <v>43360</v>
      </c>
      <c r="C353" s="117">
        <v>2018</v>
      </c>
      <c r="D353" s="117">
        <v>9</v>
      </c>
      <c r="E353" s="117">
        <v>2</v>
      </c>
      <c r="F353" s="117" t="s">
        <v>342</v>
      </c>
      <c r="G353" s="117" t="s">
        <v>336</v>
      </c>
      <c r="H353" s="117">
        <v>0</v>
      </c>
      <c r="I353" s="117">
        <v>53.166670000000003</v>
      </c>
      <c r="J353" s="117">
        <v>290558.86348206748</v>
      </c>
      <c r="K353" s="117">
        <v>190240.94681540079</v>
      </c>
      <c r="L353" s="117">
        <v>100317.91666666667</v>
      </c>
      <c r="M353" s="117">
        <v>0</v>
      </c>
      <c r="N353" s="117">
        <v>0</v>
      </c>
      <c r="O353" s="117">
        <v>1</v>
      </c>
      <c r="P353" s="117">
        <v>0</v>
      </c>
      <c r="Q353" s="117">
        <v>0</v>
      </c>
      <c r="R353" s="117">
        <v>0</v>
      </c>
      <c r="S353" s="117">
        <v>0</v>
      </c>
      <c r="T353" s="117">
        <v>0</v>
      </c>
      <c r="U353" s="117">
        <v>0</v>
      </c>
      <c r="V353" s="117">
        <v>0</v>
      </c>
      <c r="W353" s="117">
        <v>0</v>
      </c>
      <c r="X353" s="117">
        <v>0</v>
      </c>
      <c r="Y353" s="117">
        <v>0</v>
      </c>
      <c r="Z353" s="117">
        <v>0</v>
      </c>
      <c r="AA353" s="117">
        <v>0</v>
      </c>
      <c r="AB353" s="117">
        <v>0</v>
      </c>
      <c r="AC353" s="117">
        <v>1</v>
      </c>
      <c r="AD353" s="117">
        <v>0</v>
      </c>
      <c r="AE353" s="117">
        <v>0</v>
      </c>
      <c r="AF353" s="117">
        <v>0</v>
      </c>
      <c r="AG353" s="117">
        <v>1</v>
      </c>
      <c r="AH353" s="117">
        <v>0</v>
      </c>
      <c r="AI353" s="117">
        <v>0</v>
      </c>
      <c r="AJ353" s="117">
        <v>0</v>
      </c>
      <c r="AK353" s="117">
        <v>0</v>
      </c>
      <c r="AL353" s="117">
        <v>0</v>
      </c>
      <c r="AM353" s="117">
        <v>0</v>
      </c>
      <c r="AN353" s="117">
        <v>0</v>
      </c>
      <c r="AO353" s="117">
        <v>0</v>
      </c>
      <c r="AP353" s="117">
        <v>0</v>
      </c>
      <c r="AQ353" s="117">
        <v>1</v>
      </c>
      <c r="AR353" s="117">
        <v>0</v>
      </c>
      <c r="AS353" s="117">
        <v>190240.94681540079</v>
      </c>
    </row>
    <row r="354" spans="1:45" x14ac:dyDescent="0.45">
      <c r="A354" s="117" t="s">
        <v>693</v>
      </c>
      <c r="B354" s="118">
        <v>43361</v>
      </c>
      <c r="C354" s="117">
        <v>2018</v>
      </c>
      <c r="D354" s="117">
        <v>9</v>
      </c>
      <c r="E354" s="117">
        <v>3</v>
      </c>
      <c r="F354" s="117" t="s">
        <v>342</v>
      </c>
      <c r="G354" s="117" t="s">
        <v>336</v>
      </c>
      <c r="H354" s="117">
        <v>0</v>
      </c>
      <c r="I354" s="117">
        <v>57.166670000000003</v>
      </c>
      <c r="J354" s="117">
        <v>309268.07181540085</v>
      </c>
      <c r="K354" s="117">
        <v>210640.98848206754</v>
      </c>
      <c r="L354" s="117">
        <v>98627.083333333328</v>
      </c>
      <c r="M354" s="117">
        <v>0</v>
      </c>
      <c r="N354" s="117">
        <v>0</v>
      </c>
      <c r="O354" s="117">
        <v>0</v>
      </c>
      <c r="P354" s="117">
        <v>1</v>
      </c>
      <c r="Q354" s="117">
        <v>0</v>
      </c>
      <c r="R354" s="117">
        <v>0</v>
      </c>
      <c r="S354" s="117">
        <v>0</v>
      </c>
      <c r="T354" s="117">
        <v>0</v>
      </c>
      <c r="U354" s="117">
        <v>0</v>
      </c>
      <c r="V354" s="117">
        <v>0</v>
      </c>
      <c r="W354" s="117">
        <v>0</v>
      </c>
      <c r="X354" s="117">
        <v>0</v>
      </c>
      <c r="Y354" s="117">
        <v>0</v>
      </c>
      <c r="Z354" s="117">
        <v>0</v>
      </c>
      <c r="AA354" s="117">
        <v>0</v>
      </c>
      <c r="AB354" s="117">
        <v>0</v>
      </c>
      <c r="AC354" s="117">
        <v>1</v>
      </c>
      <c r="AD354" s="117">
        <v>0</v>
      </c>
      <c r="AE354" s="117">
        <v>0</v>
      </c>
      <c r="AF354" s="117">
        <v>0</v>
      </c>
      <c r="AG354" s="117">
        <v>1</v>
      </c>
      <c r="AH354" s="117">
        <v>0</v>
      </c>
      <c r="AI354" s="117">
        <v>0</v>
      </c>
      <c r="AJ354" s="117">
        <v>0</v>
      </c>
      <c r="AK354" s="117">
        <v>0</v>
      </c>
      <c r="AL354" s="117">
        <v>0</v>
      </c>
      <c r="AM354" s="117">
        <v>0</v>
      </c>
      <c r="AN354" s="117">
        <v>0</v>
      </c>
      <c r="AO354" s="117">
        <v>0</v>
      </c>
      <c r="AP354" s="117">
        <v>0</v>
      </c>
      <c r="AQ354" s="117">
        <v>1</v>
      </c>
      <c r="AR354" s="117">
        <v>0</v>
      </c>
      <c r="AS354" s="117">
        <v>210640.98848206754</v>
      </c>
    </row>
    <row r="355" spans="1:45" x14ac:dyDescent="0.45">
      <c r="A355" s="117" t="s">
        <v>694</v>
      </c>
      <c r="B355" s="118">
        <v>43362</v>
      </c>
      <c r="C355" s="117">
        <v>2018</v>
      </c>
      <c r="D355" s="117">
        <v>9</v>
      </c>
      <c r="E355" s="117">
        <v>4</v>
      </c>
      <c r="F355" s="117" t="s">
        <v>342</v>
      </c>
      <c r="G355" s="117" t="s">
        <v>336</v>
      </c>
      <c r="H355" s="117">
        <v>0</v>
      </c>
      <c r="I355" s="117">
        <v>60.333329999999997</v>
      </c>
      <c r="J355" s="117">
        <v>312140.94681540085</v>
      </c>
      <c r="K355" s="117">
        <v>215178.03014873416</v>
      </c>
      <c r="L355" s="117">
        <v>96962.916666666672</v>
      </c>
      <c r="M355" s="117">
        <v>0</v>
      </c>
      <c r="N355" s="117">
        <v>0</v>
      </c>
      <c r="O355" s="117">
        <v>0</v>
      </c>
      <c r="P355" s="117">
        <v>0</v>
      </c>
      <c r="Q355" s="117">
        <v>1</v>
      </c>
      <c r="R355" s="117">
        <v>0</v>
      </c>
      <c r="S355" s="117">
        <v>0</v>
      </c>
      <c r="T355" s="117">
        <v>0</v>
      </c>
      <c r="U355" s="117">
        <v>0</v>
      </c>
      <c r="V355" s="117">
        <v>0</v>
      </c>
      <c r="W355" s="117">
        <v>0</v>
      </c>
      <c r="X355" s="117">
        <v>0</v>
      </c>
      <c r="Y355" s="117">
        <v>0</v>
      </c>
      <c r="Z355" s="117">
        <v>0</v>
      </c>
      <c r="AA355" s="117">
        <v>0</v>
      </c>
      <c r="AB355" s="117">
        <v>0</v>
      </c>
      <c r="AC355" s="117">
        <v>1</v>
      </c>
      <c r="AD355" s="117">
        <v>0</v>
      </c>
      <c r="AE355" s="117">
        <v>0</v>
      </c>
      <c r="AF355" s="117">
        <v>0</v>
      </c>
      <c r="AG355" s="117">
        <v>1</v>
      </c>
      <c r="AH355" s="117">
        <v>0</v>
      </c>
      <c r="AI355" s="117">
        <v>0</v>
      </c>
      <c r="AJ355" s="117">
        <v>0</v>
      </c>
      <c r="AK355" s="117">
        <v>0</v>
      </c>
      <c r="AL355" s="117">
        <v>0</v>
      </c>
      <c r="AM355" s="117">
        <v>0</v>
      </c>
      <c r="AN355" s="117">
        <v>0</v>
      </c>
      <c r="AO355" s="117">
        <v>0</v>
      </c>
      <c r="AP355" s="117">
        <v>0</v>
      </c>
      <c r="AQ355" s="117">
        <v>1</v>
      </c>
      <c r="AR355" s="117">
        <v>0</v>
      </c>
      <c r="AS355" s="117">
        <v>215178.03014873416</v>
      </c>
    </row>
    <row r="356" spans="1:45" x14ac:dyDescent="0.45">
      <c r="A356" s="117" t="s">
        <v>695</v>
      </c>
      <c r="B356" s="118">
        <v>43363</v>
      </c>
      <c r="C356" s="117">
        <v>2018</v>
      </c>
      <c r="D356" s="117">
        <v>9</v>
      </c>
      <c r="E356" s="117">
        <v>5</v>
      </c>
      <c r="F356" s="117" t="s">
        <v>342</v>
      </c>
      <c r="G356" s="117" t="s">
        <v>336</v>
      </c>
      <c r="H356" s="117">
        <v>0</v>
      </c>
      <c r="I356" s="117">
        <v>59.583329999999997</v>
      </c>
      <c r="J356" s="117">
        <v>305365.94681540085</v>
      </c>
      <c r="K356" s="117">
        <v>210065.94681540085</v>
      </c>
      <c r="L356" s="117">
        <v>95300</v>
      </c>
      <c r="M356" s="117">
        <v>0</v>
      </c>
      <c r="N356" s="117">
        <v>0</v>
      </c>
      <c r="O356" s="117">
        <v>0</v>
      </c>
      <c r="P356" s="117">
        <v>0</v>
      </c>
      <c r="Q356" s="117">
        <v>0</v>
      </c>
      <c r="R356" s="117">
        <v>1</v>
      </c>
      <c r="S356" s="117">
        <v>0</v>
      </c>
      <c r="T356" s="117">
        <v>0</v>
      </c>
      <c r="U356" s="117">
        <v>0</v>
      </c>
      <c r="V356" s="117">
        <v>0</v>
      </c>
      <c r="W356" s="117">
        <v>0</v>
      </c>
      <c r="X356" s="117">
        <v>0</v>
      </c>
      <c r="Y356" s="117">
        <v>0</v>
      </c>
      <c r="Z356" s="117">
        <v>0</v>
      </c>
      <c r="AA356" s="117">
        <v>0</v>
      </c>
      <c r="AB356" s="117">
        <v>0</v>
      </c>
      <c r="AC356" s="117">
        <v>1</v>
      </c>
      <c r="AD356" s="117">
        <v>0</v>
      </c>
      <c r="AE356" s="117">
        <v>0</v>
      </c>
      <c r="AF356" s="117">
        <v>0</v>
      </c>
      <c r="AG356" s="117">
        <v>1</v>
      </c>
      <c r="AH356" s="117">
        <v>0</v>
      </c>
      <c r="AI356" s="117">
        <v>0</v>
      </c>
      <c r="AJ356" s="117">
        <v>0</v>
      </c>
      <c r="AK356" s="117">
        <v>0</v>
      </c>
      <c r="AL356" s="117">
        <v>0</v>
      </c>
      <c r="AM356" s="117">
        <v>0</v>
      </c>
      <c r="AN356" s="117">
        <v>0</v>
      </c>
      <c r="AO356" s="117">
        <v>0</v>
      </c>
      <c r="AP356" s="117">
        <v>0</v>
      </c>
      <c r="AQ356" s="117">
        <v>1</v>
      </c>
      <c r="AR356" s="117">
        <v>0</v>
      </c>
      <c r="AS356" s="117">
        <v>210065.94681540085</v>
      </c>
    </row>
    <row r="357" spans="1:45" x14ac:dyDescent="0.45">
      <c r="A357" s="117" t="s">
        <v>696</v>
      </c>
      <c r="B357" s="118">
        <v>43364</v>
      </c>
      <c r="C357" s="117">
        <v>2018</v>
      </c>
      <c r="D357" s="117">
        <v>9</v>
      </c>
      <c r="E357" s="117">
        <v>6</v>
      </c>
      <c r="F357" s="117" t="s">
        <v>342</v>
      </c>
      <c r="G357" s="117" t="s">
        <v>336</v>
      </c>
      <c r="H357" s="117">
        <v>0</v>
      </c>
      <c r="I357" s="117">
        <v>62</v>
      </c>
      <c r="J357" s="117">
        <v>292481.94681540085</v>
      </c>
      <c r="K357" s="117">
        <v>198259.86348206754</v>
      </c>
      <c r="L357" s="117">
        <v>94222.083333333328</v>
      </c>
      <c r="M357" s="117">
        <v>0</v>
      </c>
      <c r="N357" s="117">
        <v>0</v>
      </c>
      <c r="O357" s="117">
        <v>0</v>
      </c>
      <c r="P357" s="117">
        <v>0</v>
      </c>
      <c r="Q357" s="117">
        <v>0</v>
      </c>
      <c r="R357" s="117">
        <v>0</v>
      </c>
      <c r="S357" s="117">
        <v>1</v>
      </c>
      <c r="T357" s="117">
        <v>0</v>
      </c>
      <c r="U357" s="117">
        <v>0</v>
      </c>
      <c r="V357" s="117">
        <v>0</v>
      </c>
      <c r="W357" s="117">
        <v>0</v>
      </c>
      <c r="X357" s="117">
        <v>0</v>
      </c>
      <c r="Y357" s="117">
        <v>0</v>
      </c>
      <c r="Z357" s="117">
        <v>0</v>
      </c>
      <c r="AA357" s="117">
        <v>0</v>
      </c>
      <c r="AB357" s="117">
        <v>0</v>
      </c>
      <c r="AC357" s="117">
        <v>1</v>
      </c>
      <c r="AD357" s="117">
        <v>0</v>
      </c>
      <c r="AE357" s="117">
        <v>0</v>
      </c>
      <c r="AF357" s="117">
        <v>0</v>
      </c>
      <c r="AG357" s="117">
        <v>1</v>
      </c>
      <c r="AH357" s="117">
        <v>0</v>
      </c>
      <c r="AI357" s="117">
        <v>0</v>
      </c>
      <c r="AJ357" s="117">
        <v>0</v>
      </c>
      <c r="AK357" s="117">
        <v>0</v>
      </c>
      <c r="AL357" s="117">
        <v>0</v>
      </c>
      <c r="AM357" s="117">
        <v>0</v>
      </c>
      <c r="AN357" s="117">
        <v>0</v>
      </c>
      <c r="AO357" s="117">
        <v>0</v>
      </c>
      <c r="AP357" s="117">
        <v>0</v>
      </c>
      <c r="AQ357" s="117">
        <v>1</v>
      </c>
      <c r="AR357" s="117">
        <v>0</v>
      </c>
      <c r="AS357" s="117">
        <v>198259.86348206754</v>
      </c>
    </row>
    <row r="358" spans="1:45" x14ac:dyDescent="0.45">
      <c r="A358" s="117" t="s">
        <v>697</v>
      </c>
      <c r="B358" s="118">
        <v>43365</v>
      </c>
      <c r="C358" s="117">
        <v>2018</v>
      </c>
      <c r="D358" s="117">
        <v>9</v>
      </c>
      <c r="E358" s="117">
        <v>7</v>
      </c>
      <c r="F358" s="117" t="s">
        <v>340</v>
      </c>
      <c r="G358" s="117" t="s">
        <v>336</v>
      </c>
      <c r="H358" s="117">
        <v>0</v>
      </c>
      <c r="I358" s="117">
        <v>61.666670000000003</v>
      </c>
      <c r="J358" s="117">
        <v>276020.19681540085</v>
      </c>
      <c r="K358" s="117">
        <v>182984.78014873416</v>
      </c>
      <c r="L358" s="117">
        <v>93035.416666666672</v>
      </c>
      <c r="M358" s="117">
        <v>0</v>
      </c>
      <c r="N358" s="117">
        <v>0</v>
      </c>
      <c r="O358" s="117">
        <v>0</v>
      </c>
      <c r="P358" s="117">
        <v>0</v>
      </c>
      <c r="Q358" s="117">
        <v>0</v>
      </c>
      <c r="R358" s="117">
        <v>0</v>
      </c>
      <c r="S358" s="117">
        <v>0</v>
      </c>
      <c r="T358" s="117">
        <v>1</v>
      </c>
      <c r="U358" s="117">
        <v>0</v>
      </c>
      <c r="V358" s="117">
        <v>0</v>
      </c>
      <c r="W358" s="117">
        <v>0</v>
      </c>
      <c r="X358" s="117">
        <v>0</v>
      </c>
      <c r="Y358" s="117">
        <v>0</v>
      </c>
      <c r="Z358" s="117">
        <v>0</v>
      </c>
      <c r="AA358" s="117">
        <v>0</v>
      </c>
      <c r="AB358" s="117">
        <v>0</v>
      </c>
      <c r="AC358" s="117">
        <v>1</v>
      </c>
      <c r="AD358" s="117">
        <v>0</v>
      </c>
      <c r="AE358" s="117">
        <v>0</v>
      </c>
      <c r="AF358" s="117">
        <v>0</v>
      </c>
      <c r="AG358" s="117">
        <v>1</v>
      </c>
      <c r="AH358" s="117">
        <v>0</v>
      </c>
      <c r="AI358" s="117">
        <v>0</v>
      </c>
      <c r="AJ358" s="117">
        <v>0</v>
      </c>
      <c r="AK358" s="117">
        <v>0</v>
      </c>
      <c r="AL358" s="117">
        <v>0</v>
      </c>
      <c r="AM358" s="117">
        <v>0</v>
      </c>
      <c r="AN358" s="117">
        <v>0</v>
      </c>
      <c r="AO358" s="117">
        <v>0</v>
      </c>
      <c r="AP358" s="117">
        <v>0</v>
      </c>
      <c r="AQ358" s="117">
        <v>1</v>
      </c>
      <c r="AR358" s="117">
        <v>0</v>
      </c>
      <c r="AS358" s="117">
        <v>182984.78014873416</v>
      </c>
    </row>
    <row r="359" spans="1:45" x14ac:dyDescent="0.45">
      <c r="A359" s="117" t="s">
        <v>698</v>
      </c>
      <c r="B359" s="118">
        <v>43366</v>
      </c>
      <c r="C359" s="117">
        <v>2018</v>
      </c>
      <c r="D359" s="117">
        <v>9</v>
      </c>
      <c r="E359" s="117">
        <v>1</v>
      </c>
      <c r="F359" s="117" t="s">
        <v>340</v>
      </c>
      <c r="G359" s="117" t="s">
        <v>336</v>
      </c>
      <c r="H359" s="117">
        <v>0</v>
      </c>
      <c r="I359" s="117">
        <v>60.708329999999997</v>
      </c>
      <c r="J359" s="117">
        <v>265114.53014873422</v>
      </c>
      <c r="K359" s="117">
        <v>173179.94681540091</v>
      </c>
      <c r="L359" s="117">
        <v>91934.583333333328</v>
      </c>
      <c r="M359" s="117">
        <v>0</v>
      </c>
      <c r="N359" s="117">
        <v>1</v>
      </c>
      <c r="O359" s="117">
        <v>0</v>
      </c>
      <c r="P359" s="117">
        <v>0</v>
      </c>
      <c r="Q359" s="117">
        <v>0</v>
      </c>
      <c r="R359" s="117">
        <v>0</v>
      </c>
      <c r="S359" s="117">
        <v>0</v>
      </c>
      <c r="T359" s="117">
        <v>0</v>
      </c>
      <c r="U359" s="117">
        <v>0</v>
      </c>
      <c r="V359" s="117">
        <v>0</v>
      </c>
      <c r="W359" s="117">
        <v>0</v>
      </c>
      <c r="X359" s="117">
        <v>0</v>
      </c>
      <c r="Y359" s="117">
        <v>0</v>
      </c>
      <c r="Z359" s="117">
        <v>0</v>
      </c>
      <c r="AA359" s="117">
        <v>0</v>
      </c>
      <c r="AB359" s="117">
        <v>0</v>
      </c>
      <c r="AC359" s="117">
        <v>1</v>
      </c>
      <c r="AD359" s="117">
        <v>0</v>
      </c>
      <c r="AE359" s="117">
        <v>0</v>
      </c>
      <c r="AF359" s="117">
        <v>0</v>
      </c>
      <c r="AG359" s="117">
        <v>1</v>
      </c>
      <c r="AH359" s="117">
        <v>0</v>
      </c>
      <c r="AI359" s="117">
        <v>0</v>
      </c>
      <c r="AJ359" s="117">
        <v>0</v>
      </c>
      <c r="AK359" s="117">
        <v>0</v>
      </c>
      <c r="AL359" s="117">
        <v>0</v>
      </c>
      <c r="AM359" s="117">
        <v>0</v>
      </c>
      <c r="AN359" s="117">
        <v>0</v>
      </c>
      <c r="AO359" s="117">
        <v>0</v>
      </c>
      <c r="AP359" s="117">
        <v>0</v>
      </c>
      <c r="AQ359" s="117">
        <v>1</v>
      </c>
      <c r="AR359" s="117">
        <v>0</v>
      </c>
      <c r="AS359" s="117">
        <v>173179.94681540091</v>
      </c>
    </row>
    <row r="360" spans="1:45" x14ac:dyDescent="0.45">
      <c r="A360" s="117" t="s">
        <v>699</v>
      </c>
      <c r="B360" s="118">
        <v>43367</v>
      </c>
      <c r="C360" s="117">
        <v>2018</v>
      </c>
      <c r="D360" s="117">
        <v>9</v>
      </c>
      <c r="E360" s="117">
        <v>2</v>
      </c>
      <c r="F360" s="117" t="s">
        <v>342</v>
      </c>
      <c r="G360" s="117" t="s">
        <v>336</v>
      </c>
      <c r="H360" s="117">
        <v>0</v>
      </c>
      <c r="I360" s="117">
        <v>56.75</v>
      </c>
      <c r="J360" s="117">
        <v>298780.78014873422</v>
      </c>
      <c r="K360" s="117">
        <v>207935.36348206754</v>
      </c>
      <c r="L360" s="117">
        <v>90845.416666666672</v>
      </c>
      <c r="M360" s="117">
        <v>0</v>
      </c>
      <c r="N360" s="117">
        <v>0</v>
      </c>
      <c r="O360" s="117">
        <v>1</v>
      </c>
      <c r="P360" s="117">
        <v>0</v>
      </c>
      <c r="Q360" s="117">
        <v>0</v>
      </c>
      <c r="R360" s="117">
        <v>0</v>
      </c>
      <c r="S360" s="117">
        <v>0</v>
      </c>
      <c r="T360" s="117">
        <v>0</v>
      </c>
      <c r="U360" s="117">
        <v>0</v>
      </c>
      <c r="V360" s="117">
        <v>0</v>
      </c>
      <c r="W360" s="117">
        <v>0</v>
      </c>
      <c r="X360" s="117">
        <v>0</v>
      </c>
      <c r="Y360" s="117">
        <v>0</v>
      </c>
      <c r="Z360" s="117">
        <v>0</v>
      </c>
      <c r="AA360" s="117">
        <v>0</v>
      </c>
      <c r="AB360" s="117">
        <v>0</v>
      </c>
      <c r="AC360" s="117">
        <v>1</v>
      </c>
      <c r="AD360" s="117">
        <v>0</v>
      </c>
      <c r="AE360" s="117">
        <v>0</v>
      </c>
      <c r="AF360" s="117">
        <v>0</v>
      </c>
      <c r="AG360" s="117">
        <v>1</v>
      </c>
      <c r="AH360" s="117">
        <v>0</v>
      </c>
      <c r="AI360" s="117">
        <v>0</v>
      </c>
      <c r="AJ360" s="117">
        <v>0</v>
      </c>
      <c r="AK360" s="117">
        <v>0</v>
      </c>
      <c r="AL360" s="117">
        <v>0</v>
      </c>
      <c r="AM360" s="117">
        <v>0</v>
      </c>
      <c r="AN360" s="117">
        <v>0</v>
      </c>
      <c r="AO360" s="117">
        <v>0</v>
      </c>
      <c r="AP360" s="117">
        <v>0</v>
      </c>
      <c r="AQ360" s="117">
        <v>1</v>
      </c>
      <c r="AR360" s="117">
        <v>0</v>
      </c>
      <c r="AS360" s="117">
        <v>207935.36348206754</v>
      </c>
    </row>
    <row r="361" spans="1:45" x14ac:dyDescent="0.45">
      <c r="A361" s="117" t="s">
        <v>700</v>
      </c>
      <c r="B361" s="118">
        <v>43368</v>
      </c>
      <c r="C361" s="117">
        <v>2018</v>
      </c>
      <c r="D361" s="117">
        <v>9</v>
      </c>
      <c r="E361" s="117">
        <v>3</v>
      </c>
      <c r="F361" s="117" t="s">
        <v>342</v>
      </c>
      <c r="G361" s="117" t="s">
        <v>336</v>
      </c>
      <c r="H361" s="117">
        <v>0</v>
      </c>
      <c r="I361" s="117">
        <v>57</v>
      </c>
      <c r="J361" s="117">
        <v>313983.86348206748</v>
      </c>
      <c r="K361" s="117">
        <v>224372.19681540079</v>
      </c>
      <c r="L361" s="117">
        <v>89611.666666666672</v>
      </c>
      <c r="M361" s="117">
        <v>0</v>
      </c>
      <c r="N361" s="117">
        <v>0</v>
      </c>
      <c r="O361" s="117">
        <v>0</v>
      </c>
      <c r="P361" s="117">
        <v>1</v>
      </c>
      <c r="Q361" s="117">
        <v>0</v>
      </c>
      <c r="R361" s="117">
        <v>0</v>
      </c>
      <c r="S361" s="117">
        <v>0</v>
      </c>
      <c r="T361" s="117">
        <v>0</v>
      </c>
      <c r="U361" s="117">
        <v>0</v>
      </c>
      <c r="V361" s="117">
        <v>0</v>
      </c>
      <c r="W361" s="117">
        <v>0</v>
      </c>
      <c r="X361" s="117">
        <v>0</v>
      </c>
      <c r="Y361" s="117">
        <v>0</v>
      </c>
      <c r="Z361" s="117">
        <v>0</v>
      </c>
      <c r="AA361" s="117">
        <v>0</v>
      </c>
      <c r="AB361" s="117">
        <v>0</v>
      </c>
      <c r="AC361" s="117">
        <v>1</v>
      </c>
      <c r="AD361" s="117">
        <v>0</v>
      </c>
      <c r="AE361" s="117">
        <v>0</v>
      </c>
      <c r="AF361" s="117">
        <v>0</v>
      </c>
      <c r="AG361" s="117">
        <v>1</v>
      </c>
      <c r="AH361" s="117">
        <v>0</v>
      </c>
      <c r="AI361" s="117">
        <v>0</v>
      </c>
      <c r="AJ361" s="117">
        <v>0</v>
      </c>
      <c r="AK361" s="117">
        <v>0</v>
      </c>
      <c r="AL361" s="117">
        <v>0</v>
      </c>
      <c r="AM361" s="117">
        <v>0</v>
      </c>
      <c r="AN361" s="117">
        <v>0</v>
      </c>
      <c r="AO361" s="117">
        <v>0</v>
      </c>
      <c r="AP361" s="117">
        <v>0</v>
      </c>
      <c r="AQ361" s="117">
        <v>1</v>
      </c>
      <c r="AR361" s="117">
        <v>0</v>
      </c>
      <c r="AS361" s="117">
        <v>224372.19681540079</v>
      </c>
    </row>
    <row r="362" spans="1:45" x14ac:dyDescent="0.45">
      <c r="A362" s="117" t="s">
        <v>701</v>
      </c>
      <c r="B362" s="118">
        <v>43369</v>
      </c>
      <c r="C362" s="117">
        <v>2018</v>
      </c>
      <c r="D362" s="117">
        <v>9</v>
      </c>
      <c r="E362" s="117">
        <v>4</v>
      </c>
      <c r="F362" s="117" t="s">
        <v>342</v>
      </c>
      <c r="G362" s="117" t="s">
        <v>336</v>
      </c>
      <c r="H362" s="117">
        <v>0</v>
      </c>
      <c r="I362" s="117">
        <v>58.791670000000003</v>
      </c>
      <c r="J362" s="117">
        <v>316684.11348206748</v>
      </c>
      <c r="K362" s="117">
        <v>228341.19681540079</v>
      </c>
      <c r="L362" s="117">
        <v>88342.916666666672</v>
      </c>
      <c r="M362" s="117">
        <v>0</v>
      </c>
      <c r="N362" s="117">
        <v>0</v>
      </c>
      <c r="O362" s="117">
        <v>0</v>
      </c>
      <c r="P362" s="117">
        <v>0</v>
      </c>
      <c r="Q362" s="117">
        <v>1</v>
      </c>
      <c r="R362" s="117">
        <v>0</v>
      </c>
      <c r="S362" s="117">
        <v>0</v>
      </c>
      <c r="T362" s="117">
        <v>0</v>
      </c>
      <c r="U362" s="117">
        <v>0</v>
      </c>
      <c r="V362" s="117">
        <v>0</v>
      </c>
      <c r="W362" s="117">
        <v>0</v>
      </c>
      <c r="X362" s="117">
        <v>0</v>
      </c>
      <c r="Y362" s="117">
        <v>0</v>
      </c>
      <c r="Z362" s="117">
        <v>0</v>
      </c>
      <c r="AA362" s="117">
        <v>0</v>
      </c>
      <c r="AB362" s="117">
        <v>0</v>
      </c>
      <c r="AC362" s="117">
        <v>1</v>
      </c>
      <c r="AD362" s="117">
        <v>0</v>
      </c>
      <c r="AE362" s="117">
        <v>0</v>
      </c>
      <c r="AF362" s="117">
        <v>0</v>
      </c>
      <c r="AG362" s="117">
        <v>1</v>
      </c>
      <c r="AH362" s="117">
        <v>0</v>
      </c>
      <c r="AI362" s="117">
        <v>0</v>
      </c>
      <c r="AJ362" s="117">
        <v>0</v>
      </c>
      <c r="AK362" s="117">
        <v>0</v>
      </c>
      <c r="AL362" s="117">
        <v>0</v>
      </c>
      <c r="AM362" s="117">
        <v>0</v>
      </c>
      <c r="AN362" s="117">
        <v>0</v>
      </c>
      <c r="AO362" s="117">
        <v>0</v>
      </c>
      <c r="AP362" s="117">
        <v>0</v>
      </c>
      <c r="AQ362" s="117">
        <v>1</v>
      </c>
      <c r="AR362" s="117">
        <v>0</v>
      </c>
      <c r="AS362" s="117">
        <v>228341.19681540079</v>
      </c>
    </row>
    <row r="363" spans="1:45" x14ac:dyDescent="0.45">
      <c r="A363" s="117" t="s">
        <v>702</v>
      </c>
      <c r="B363" s="118">
        <v>43370</v>
      </c>
      <c r="C363" s="117">
        <v>2018</v>
      </c>
      <c r="D363" s="117">
        <v>9</v>
      </c>
      <c r="E363" s="117">
        <v>5</v>
      </c>
      <c r="F363" s="117" t="s">
        <v>342</v>
      </c>
      <c r="G363" s="117" t="s">
        <v>336</v>
      </c>
      <c r="H363" s="117">
        <v>0</v>
      </c>
      <c r="I363" s="117">
        <v>63.541670000000003</v>
      </c>
      <c r="J363" s="117">
        <v>320347.15514873422</v>
      </c>
      <c r="K363" s="117">
        <v>233237.98848206754</v>
      </c>
      <c r="L363" s="117">
        <v>87109.166666666672</v>
      </c>
      <c r="M363" s="117">
        <v>0</v>
      </c>
      <c r="N363" s="117">
        <v>0</v>
      </c>
      <c r="O363" s="117">
        <v>0</v>
      </c>
      <c r="P363" s="117">
        <v>0</v>
      </c>
      <c r="Q363" s="117">
        <v>0</v>
      </c>
      <c r="R363" s="117">
        <v>1</v>
      </c>
      <c r="S363" s="117">
        <v>0</v>
      </c>
      <c r="T363" s="117">
        <v>0</v>
      </c>
      <c r="U363" s="117">
        <v>0</v>
      </c>
      <c r="V363" s="117">
        <v>0</v>
      </c>
      <c r="W363" s="117">
        <v>0</v>
      </c>
      <c r="X363" s="117">
        <v>0</v>
      </c>
      <c r="Y363" s="117">
        <v>0</v>
      </c>
      <c r="Z363" s="117">
        <v>0</v>
      </c>
      <c r="AA363" s="117">
        <v>0</v>
      </c>
      <c r="AB363" s="117">
        <v>0</v>
      </c>
      <c r="AC363" s="117">
        <v>1</v>
      </c>
      <c r="AD363" s="117">
        <v>0</v>
      </c>
      <c r="AE363" s="117">
        <v>0</v>
      </c>
      <c r="AF363" s="117">
        <v>0</v>
      </c>
      <c r="AG363" s="117">
        <v>1</v>
      </c>
      <c r="AH363" s="117">
        <v>0</v>
      </c>
      <c r="AI363" s="117">
        <v>0</v>
      </c>
      <c r="AJ363" s="117">
        <v>0</v>
      </c>
      <c r="AK363" s="117">
        <v>0</v>
      </c>
      <c r="AL363" s="117">
        <v>0</v>
      </c>
      <c r="AM363" s="117">
        <v>0</v>
      </c>
      <c r="AN363" s="117">
        <v>0</v>
      </c>
      <c r="AO363" s="117">
        <v>0</v>
      </c>
      <c r="AP363" s="117">
        <v>0</v>
      </c>
      <c r="AQ363" s="117">
        <v>1</v>
      </c>
      <c r="AR363" s="117">
        <v>0</v>
      </c>
      <c r="AS363" s="117">
        <v>233237.98848206754</v>
      </c>
    </row>
    <row r="364" spans="1:45" x14ac:dyDescent="0.45">
      <c r="A364" s="117" t="s">
        <v>703</v>
      </c>
      <c r="B364" s="118">
        <v>43371</v>
      </c>
      <c r="C364" s="117">
        <v>2018</v>
      </c>
      <c r="D364" s="117">
        <v>9</v>
      </c>
      <c r="E364" s="117">
        <v>6</v>
      </c>
      <c r="F364" s="117" t="s">
        <v>342</v>
      </c>
      <c r="G364" s="117" t="s">
        <v>336</v>
      </c>
      <c r="H364" s="117">
        <v>0</v>
      </c>
      <c r="I364" s="117">
        <v>63.458329999999997</v>
      </c>
      <c r="J364" s="117">
        <v>318192.36348206748</v>
      </c>
      <c r="K364" s="117">
        <v>232427.78014873416</v>
      </c>
      <c r="L364" s="117">
        <v>85764.583333333328</v>
      </c>
      <c r="M364" s="117">
        <v>0</v>
      </c>
      <c r="N364" s="117">
        <v>0</v>
      </c>
      <c r="O364" s="117">
        <v>0</v>
      </c>
      <c r="P364" s="117">
        <v>0</v>
      </c>
      <c r="Q364" s="117">
        <v>0</v>
      </c>
      <c r="R364" s="117">
        <v>0</v>
      </c>
      <c r="S364" s="117">
        <v>1</v>
      </c>
      <c r="T364" s="117">
        <v>0</v>
      </c>
      <c r="U364" s="117">
        <v>0</v>
      </c>
      <c r="V364" s="117">
        <v>0</v>
      </c>
      <c r="W364" s="117">
        <v>0</v>
      </c>
      <c r="X364" s="117">
        <v>0</v>
      </c>
      <c r="Y364" s="117">
        <v>0</v>
      </c>
      <c r="Z364" s="117">
        <v>0</v>
      </c>
      <c r="AA364" s="117">
        <v>0</v>
      </c>
      <c r="AB364" s="117">
        <v>0</v>
      </c>
      <c r="AC364" s="117">
        <v>1</v>
      </c>
      <c r="AD364" s="117">
        <v>0</v>
      </c>
      <c r="AE364" s="117">
        <v>0</v>
      </c>
      <c r="AF364" s="117">
        <v>0</v>
      </c>
      <c r="AG364" s="117">
        <v>1</v>
      </c>
      <c r="AH364" s="117">
        <v>0</v>
      </c>
      <c r="AI364" s="117">
        <v>0</v>
      </c>
      <c r="AJ364" s="117">
        <v>0</v>
      </c>
      <c r="AK364" s="117">
        <v>0</v>
      </c>
      <c r="AL364" s="117">
        <v>0</v>
      </c>
      <c r="AM364" s="117">
        <v>0</v>
      </c>
      <c r="AN364" s="117">
        <v>0</v>
      </c>
      <c r="AO364" s="117">
        <v>0</v>
      </c>
      <c r="AP364" s="117">
        <v>0</v>
      </c>
      <c r="AQ364" s="117">
        <v>1</v>
      </c>
      <c r="AR364" s="117">
        <v>0</v>
      </c>
      <c r="AS364" s="117">
        <v>232427.78014873416</v>
      </c>
    </row>
    <row r="365" spans="1:45" x14ac:dyDescent="0.45">
      <c r="A365" s="117" t="s">
        <v>704</v>
      </c>
      <c r="B365" s="118">
        <v>43372</v>
      </c>
      <c r="C365" s="117">
        <v>2018</v>
      </c>
      <c r="D365" s="117">
        <v>9</v>
      </c>
      <c r="E365" s="117">
        <v>7</v>
      </c>
      <c r="F365" s="117" t="s">
        <v>340</v>
      </c>
      <c r="G365" s="117" t="s">
        <v>336</v>
      </c>
      <c r="H365" s="117">
        <v>0</v>
      </c>
      <c r="I365" s="117">
        <v>57.791670000000003</v>
      </c>
      <c r="J365" s="117">
        <v>282562.61348206748</v>
      </c>
      <c r="K365" s="117">
        <v>199120.53014873416</v>
      </c>
      <c r="L365" s="117">
        <v>83442.083333333328</v>
      </c>
      <c r="M365" s="117">
        <v>0</v>
      </c>
      <c r="N365" s="117">
        <v>0</v>
      </c>
      <c r="O365" s="117">
        <v>0</v>
      </c>
      <c r="P365" s="117">
        <v>0</v>
      </c>
      <c r="Q365" s="117">
        <v>0</v>
      </c>
      <c r="R365" s="117">
        <v>0</v>
      </c>
      <c r="S365" s="117">
        <v>0</v>
      </c>
      <c r="T365" s="117">
        <v>1</v>
      </c>
      <c r="U365" s="117">
        <v>0</v>
      </c>
      <c r="V365" s="117">
        <v>0</v>
      </c>
      <c r="W365" s="117">
        <v>0</v>
      </c>
      <c r="X365" s="117">
        <v>0</v>
      </c>
      <c r="Y365" s="117">
        <v>0</v>
      </c>
      <c r="Z365" s="117">
        <v>0</v>
      </c>
      <c r="AA365" s="117">
        <v>0</v>
      </c>
      <c r="AB365" s="117">
        <v>0</v>
      </c>
      <c r="AC365" s="117">
        <v>1</v>
      </c>
      <c r="AD365" s="117">
        <v>0</v>
      </c>
      <c r="AE365" s="117">
        <v>0</v>
      </c>
      <c r="AF365" s="117">
        <v>0</v>
      </c>
      <c r="AG365" s="117">
        <v>1</v>
      </c>
      <c r="AH365" s="117">
        <v>0</v>
      </c>
      <c r="AI365" s="117">
        <v>0</v>
      </c>
      <c r="AJ365" s="117">
        <v>0</v>
      </c>
      <c r="AK365" s="117">
        <v>0</v>
      </c>
      <c r="AL365" s="117">
        <v>0</v>
      </c>
      <c r="AM365" s="117">
        <v>0</v>
      </c>
      <c r="AN365" s="117">
        <v>0</v>
      </c>
      <c r="AO365" s="117">
        <v>0</v>
      </c>
      <c r="AP365" s="117">
        <v>0</v>
      </c>
      <c r="AQ365" s="117">
        <v>1</v>
      </c>
      <c r="AR365" s="117">
        <v>0</v>
      </c>
      <c r="AS365" s="117">
        <v>199120.53014873416</v>
      </c>
    </row>
    <row r="366" spans="1:45" x14ac:dyDescent="0.45">
      <c r="A366" s="117" t="s">
        <v>705</v>
      </c>
      <c r="B366" s="118">
        <v>43373</v>
      </c>
      <c r="C366" s="117">
        <v>2018</v>
      </c>
      <c r="D366" s="117">
        <v>9</v>
      </c>
      <c r="E366" s="117">
        <v>1</v>
      </c>
      <c r="F366" s="117" t="s">
        <v>340</v>
      </c>
      <c r="G366" s="117" t="s">
        <v>336</v>
      </c>
      <c r="H366" s="117">
        <v>0</v>
      </c>
      <c r="I366" s="117">
        <v>54.083329999999997</v>
      </c>
      <c r="J366" s="117">
        <v>252721.82181540085</v>
      </c>
      <c r="K366" s="117">
        <v>171931.82181540085</v>
      </c>
      <c r="L366" s="117">
        <v>80790</v>
      </c>
      <c r="M366" s="117">
        <v>0</v>
      </c>
      <c r="N366" s="117">
        <v>1</v>
      </c>
      <c r="O366" s="117">
        <v>0</v>
      </c>
      <c r="P366" s="117">
        <v>0</v>
      </c>
      <c r="Q366" s="117">
        <v>0</v>
      </c>
      <c r="R366" s="117">
        <v>0</v>
      </c>
      <c r="S366" s="117">
        <v>0</v>
      </c>
      <c r="T366" s="117">
        <v>0</v>
      </c>
      <c r="U366" s="117">
        <v>0</v>
      </c>
      <c r="V366" s="117">
        <v>0</v>
      </c>
      <c r="W366" s="117">
        <v>0</v>
      </c>
      <c r="X366" s="117">
        <v>0</v>
      </c>
      <c r="Y366" s="117">
        <v>0</v>
      </c>
      <c r="Z366" s="117">
        <v>0</v>
      </c>
      <c r="AA366" s="117">
        <v>0</v>
      </c>
      <c r="AB366" s="117">
        <v>0</v>
      </c>
      <c r="AC366" s="117">
        <v>1</v>
      </c>
      <c r="AD366" s="117">
        <v>0</v>
      </c>
      <c r="AE366" s="117">
        <v>0</v>
      </c>
      <c r="AF366" s="117">
        <v>0</v>
      </c>
      <c r="AG366" s="117">
        <v>1</v>
      </c>
      <c r="AH366" s="117">
        <v>0</v>
      </c>
      <c r="AI366" s="117">
        <v>0</v>
      </c>
      <c r="AJ366" s="117">
        <v>0</v>
      </c>
      <c r="AK366" s="117">
        <v>0</v>
      </c>
      <c r="AL366" s="117">
        <v>0</v>
      </c>
      <c r="AM366" s="117">
        <v>0</v>
      </c>
      <c r="AN366" s="117">
        <v>0</v>
      </c>
      <c r="AO366" s="117">
        <v>0</v>
      </c>
      <c r="AP366" s="117">
        <v>0</v>
      </c>
      <c r="AQ366" s="117">
        <v>1</v>
      </c>
      <c r="AR366" s="117">
        <v>0</v>
      </c>
      <c r="AS366" s="117">
        <v>171931.82181540085</v>
      </c>
    </row>
    <row r="367" spans="1:45" x14ac:dyDescent="0.45">
      <c r="A367" s="117" t="s">
        <v>706</v>
      </c>
      <c r="B367" s="118">
        <v>43374</v>
      </c>
      <c r="C367" s="117">
        <v>2019</v>
      </c>
      <c r="D367" s="117">
        <v>10</v>
      </c>
      <c r="E367" s="117">
        <v>2</v>
      </c>
      <c r="F367" s="117" t="s">
        <v>342</v>
      </c>
      <c r="G367" s="117" t="s">
        <v>336</v>
      </c>
      <c r="H367" s="117">
        <v>0</v>
      </c>
      <c r="I367" s="117">
        <v>60.666670000000003</v>
      </c>
      <c r="J367" s="117">
        <v>251833.50171023293</v>
      </c>
      <c r="K367" s="117">
        <v>172917.66837689959</v>
      </c>
      <c r="L367" s="117">
        <v>78915.833333333328</v>
      </c>
      <c r="M367" s="117">
        <v>0</v>
      </c>
      <c r="N367" s="117">
        <v>0</v>
      </c>
      <c r="O367" s="117">
        <v>1</v>
      </c>
      <c r="P367" s="117">
        <v>0</v>
      </c>
      <c r="Q367" s="117">
        <v>0</v>
      </c>
      <c r="R367" s="117">
        <v>0</v>
      </c>
      <c r="S367" s="117">
        <v>0</v>
      </c>
      <c r="T367" s="117">
        <v>0</v>
      </c>
      <c r="U367" s="117">
        <v>0</v>
      </c>
      <c r="V367" s="117">
        <v>0</v>
      </c>
      <c r="W367" s="117">
        <v>0</v>
      </c>
      <c r="X367" s="117">
        <v>0</v>
      </c>
      <c r="Y367" s="117">
        <v>0</v>
      </c>
      <c r="Z367" s="117">
        <v>0</v>
      </c>
      <c r="AA367" s="117">
        <v>0</v>
      </c>
      <c r="AB367" s="117">
        <v>0</v>
      </c>
      <c r="AC367" s="117">
        <v>0</v>
      </c>
      <c r="AD367" s="117">
        <v>1</v>
      </c>
      <c r="AE367" s="117">
        <v>0</v>
      </c>
      <c r="AF367" s="117">
        <v>0</v>
      </c>
      <c r="AG367" s="117">
        <v>0</v>
      </c>
      <c r="AH367" s="117">
        <v>1</v>
      </c>
      <c r="AI367" s="117">
        <v>0</v>
      </c>
      <c r="AJ367" s="117">
        <v>0</v>
      </c>
      <c r="AK367" s="117">
        <v>0</v>
      </c>
      <c r="AL367" s="117">
        <v>0</v>
      </c>
      <c r="AM367" s="117">
        <v>0</v>
      </c>
      <c r="AN367" s="117">
        <v>0</v>
      </c>
      <c r="AO367" s="117">
        <v>0</v>
      </c>
      <c r="AP367" s="117">
        <v>0</v>
      </c>
      <c r="AQ367" s="117">
        <v>1</v>
      </c>
      <c r="AR367" s="117">
        <v>0</v>
      </c>
      <c r="AS367" s="117">
        <v>172917.66837689959</v>
      </c>
    </row>
    <row r="368" spans="1:45" x14ac:dyDescent="0.45">
      <c r="A368" s="117" t="s">
        <v>707</v>
      </c>
      <c r="B368" s="118">
        <v>43375</v>
      </c>
      <c r="C368" s="117">
        <v>2019</v>
      </c>
      <c r="D368" s="117">
        <v>10</v>
      </c>
      <c r="E368" s="117">
        <v>3</v>
      </c>
      <c r="F368" s="117" t="s">
        <v>342</v>
      </c>
      <c r="G368" s="117" t="s">
        <v>336</v>
      </c>
      <c r="H368" s="117">
        <v>0</v>
      </c>
      <c r="I368" s="117">
        <v>55.291670000000003</v>
      </c>
      <c r="J368" s="117">
        <v>262872.37671023293</v>
      </c>
      <c r="K368" s="117">
        <v>186677.79337689959</v>
      </c>
      <c r="L368" s="117">
        <v>76194.583333333328</v>
      </c>
      <c r="M368" s="117">
        <v>0</v>
      </c>
      <c r="N368" s="117">
        <v>0</v>
      </c>
      <c r="O368" s="117">
        <v>0</v>
      </c>
      <c r="P368" s="117">
        <v>1</v>
      </c>
      <c r="Q368" s="117">
        <v>0</v>
      </c>
      <c r="R368" s="117">
        <v>0</v>
      </c>
      <c r="S368" s="117">
        <v>0</v>
      </c>
      <c r="T368" s="117">
        <v>0</v>
      </c>
      <c r="U368" s="117">
        <v>0</v>
      </c>
      <c r="V368" s="117">
        <v>0</v>
      </c>
      <c r="W368" s="117">
        <v>0</v>
      </c>
      <c r="X368" s="117">
        <v>0</v>
      </c>
      <c r="Y368" s="117">
        <v>0</v>
      </c>
      <c r="Z368" s="117">
        <v>0</v>
      </c>
      <c r="AA368" s="117">
        <v>0</v>
      </c>
      <c r="AB368" s="117">
        <v>0</v>
      </c>
      <c r="AC368" s="117">
        <v>0</v>
      </c>
      <c r="AD368" s="117">
        <v>1</v>
      </c>
      <c r="AE368" s="117">
        <v>0</v>
      </c>
      <c r="AF368" s="117">
        <v>0</v>
      </c>
      <c r="AG368" s="117">
        <v>0</v>
      </c>
      <c r="AH368" s="117">
        <v>1</v>
      </c>
      <c r="AI368" s="117">
        <v>0</v>
      </c>
      <c r="AJ368" s="117">
        <v>0</v>
      </c>
      <c r="AK368" s="117">
        <v>0</v>
      </c>
      <c r="AL368" s="117">
        <v>0</v>
      </c>
      <c r="AM368" s="117">
        <v>0</v>
      </c>
      <c r="AN368" s="117">
        <v>0</v>
      </c>
      <c r="AO368" s="117">
        <v>0</v>
      </c>
      <c r="AP368" s="117">
        <v>0</v>
      </c>
      <c r="AQ368" s="117">
        <v>1</v>
      </c>
      <c r="AR368" s="117">
        <v>0</v>
      </c>
      <c r="AS368" s="117">
        <v>186677.79337689959</v>
      </c>
    </row>
    <row r="369" spans="1:45" x14ac:dyDescent="0.45">
      <c r="A369" s="117" t="s">
        <v>708</v>
      </c>
      <c r="B369" s="118">
        <v>43376</v>
      </c>
      <c r="C369" s="117">
        <v>2019</v>
      </c>
      <c r="D369" s="117">
        <v>10</v>
      </c>
      <c r="E369" s="117">
        <v>4</v>
      </c>
      <c r="F369" s="117" t="s">
        <v>342</v>
      </c>
      <c r="G369" s="117" t="s">
        <v>336</v>
      </c>
      <c r="H369" s="117">
        <v>0</v>
      </c>
      <c r="I369" s="117">
        <v>44.541670000000003</v>
      </c>
      <c r="J369" s="117">
        <v>277835.2100435663</v>
      </c>
      <c r="K369" s="117">
        <v>204464.37671023296</v>
      </c>
      <c r="L369" s="117">
        <v>73370.833333333328</v>
      </c>
      <c r="M369" s="117">
        <v>0</v>
      </c>
      <c r="N369" s="117">
        <v>0</v>
      </c>
      <c r="O369" s="117">
        <v>0</v>
      </c>
      <c r="P369" s="117">
        <v>0</v>
      </c>
      <c r="Q369" s="117">
        <v>1</v>
      </c>
      <c r="R369" s="117">
        <v>0</v>
      </c>
      <c r="S369" s="117">
        <v>0</v>
      </c>
      <c r="T369" s="117">
        <v>0</v>
      </c>
      <c r="U369" s="117">
        <v>0</v>
      </c>
      <c r="V369" s="117">
        <v>0</v>
      </c>
      <c r="W369" s="117">
        <v>0</v>
      </c>
      <c r="X369" s="117">
        <v>0</v>
      </c>
      <c r="Y369" s="117">
        <v>0</v>
      </c>
      <c r="Z369" s="117">
        <v>0</v>
      </c>
      <c r="AA369" s="117">
        <v>0</v>
      </c>
      <c r="AB369" s="117">
        <v>0</v>
      </c>
      <c r="AC369" s="117">
        <v>0</v>
      </c>
      <c r="AD369" s="117">
        <v>1</v>
      </c>
      <c r="AE369" s="117">
        <v>0</v>
      </c>
      <c r="AF369" s="117">
        <v>0</v>
      </c>
      <c r="AG369" s="117">
        <v>0</v>
      </c>
      <c r="AH369" s="117">
        <v>1</v>
      </c>
      <c r="AI369" s="117">
        <v>0</v>
      </c>
      <c r="AJ369" s="117">
        <v>0</v>
      </c>
      <c r="AK369" s="117">
        <v>0</v>
      </c>
      <c r="AL369" s="117">
        <v>0</v>
      </c>
      <c r="AM369" s="117">
        <v>0</v>
      </c>
      <c r="AN369" s="117">
        <v>0</v>
      </c>
      <c r="AO369" s="117">
        <v>0</v>
      </c>
      <c r="AP369" s="117">
        <v>0</v>
      </c>
      <c r="AQ369" s="117">
        <v>1</v>
      </c>
      <c r="AR369" s="117">
        <v>0</v>
      </c>
      <c r="AS369" s="117">
        <v>204464.37671023296</v>
      </c>
    </row>
    <row r="370" spans="1:45" x14ac:dyDescent="0.45">
      <c r="A370" s="117" t="s">
        <v>709</v>
      </c>
      <c r="B370" s="118">
        <v>43377</v>
      </c>
      <c r="C370" s="117">
        <v>2019</v>
      </c>
      <c r="D370" s="117">
        <v>10</v>
      </c>
      <c r="E370" s="117">
        <v>5</v>
      </c>
      <c r="F370" s="117" t="s">
        <v>342</v>
      </c>
      <c r="G370" s="117" t="s">
        <v>336</v>
      </c>
      <c r="H370" s="117">
        <v>0</v>
      </c>
      <c r="I370" s="117">
        <v>49.291670000000003</v>
      </c>
      <c r="J370" s="117">
        <v>274915.3350435663</v>
      </c>
      <c r="K370" s="117">
        <v>204260.75171023296</v>
      </c>
      <c r="L370" s="117">
        <v>70654.583333333328</v>
      </c>
      <c r="M370" s="117">
        <v>0</v>
      </c>
      <c r="N370" s="117">
        <v>0</v>
      </c>
      <c r="O370" s="117">
        <v>0</v>
      </c>
      <c r="P370" s="117">
        <v>0</v>
      </c>
      <c r="Q370" s="117">
        <v>0</v>
      </c>
      <c r="R370" s="117">
        <v>1</v>
      </c>
      <c r="S370" s="117">
        <v>0</v>
      </c>
      <c r="T370" s="117">
        <v>0</v>
      </c>
      <c r="U370" s="117">
        <v>0</v>
      </c>
      <c r="V370" s="117">
        <v>0</v>
      </c>
      <c r="W370" s="117">
        <v>0</v>
      </c>
      <c r="X370" s="117">
        <v>0</v>
      </c>
      <c r="Y370" s="117">
        <v>0</v>
      </c>
      <c r="Z370" s="117">
        <v>0</v>
      </c>
      <c r="AA370" s="117">
        <v>0</v>
      </c>
      <c r="AB370" s="117">
        <v>0</v>
      </c>
      <c r="AC370" s="117">
        <v>0</v>
      </c>
      <c r="AD370" s="117">
        <v>1</v>
      </c>
      <c r="AE370" s="117">
        <v>0</v>
      </c>
      <c r="AF370" s="117">
        <v>0</v>
      </c>
      <c r="AG370" s="117">
        <v>0</v>
      </c>
      <c r="AH370" s="117">
        <v>1</v>
      </c>
      <c r="AI370" s="117">
        <v>0</v>
      </c>
      <c r="AJ370" s="117">
        <v>0</v>
      </c>
      <c r="AK370" s="117">
        <v>0</v>
      </c>
      <c r="AL370" s="117">
        <v>0</v>
      </c>
      <c r="AM370" s="117">
        <v>0</v>
      </c>
      <c r="AN370" s="117">
        <v>0</v>
      </c>
      <c r="AO370" s="117">
        <v>0</v>
      </c>
      <c r="AP370" s="117">
        <v>0</v>
      </c>
      <c r="AQ370" s="117">
        <v>1</v>
      </c>
      <c r="AR370" s="117">
        <v>0</v>
      </c>
      <c r="AS370" s="117">
        <v>204260.75171023296</v>
      </c>
    </row>
    <row r="371" spans="1:45" x14ac:dyDescent="0.45">
      <c r="A371" s="117" t="s">
        <v>710</v>
      </c>
      <c r="B371" s="118">
        <v>43378</v>
      </c>
      <c r="C371" s="117">
        <v>2019</v>
      </c>
      <c r="D371" s="117">
        <v>10</v>
      </c>
      <c r="E371" s="117">
        <v>6</v>
      </c>
      <c r="F371" s="117" t="s">
        <v>342</v>
      </c>
      <c r="G371" s="117" t="s">
        <v>336</v>
      </c>
      <c r="H371" s="117">
        <v>0</v>
      </c>
      <c r="I371" s="117">
        <v>44.666670000000003</v>
      </c>
      <c r="J371" s="117">
        <v>260636.66837689964</v>
      </c>
      <c r="K371" s="117">
        <v>192726.66837689964</v>
      </c>
      <c r="L371" s="117">
        <v>67910</v>
      </c>
      <c r="M371" s="117">
        <v>0</v>
      </c>
      <c r="N371" s="117">
        <v>0</v>
      </c>
      <c r="O371" s="117">
        <v>0</v>
      </c>
      <c r="P371" s="117">
        <v>0</v>
      </c>
      <c r="Q371" s="117">
        <v>0</v>
      </c>
      <c r="R371" s="117">
        <v>0</v>
      </c>
      <c r="S371" s="117">
        <v>1</v>
      </c>
      <c r="T371" s="117">
        <v>0</v>
      </c>
      <c r="U371" s="117">
        <v>0</v>
      </c>
      <c r="V371" s="117">
        <v>0</v>
      </c>
      <c r="W371" s="117">
        <v>0</v>
      </c>
      <c r="X371" s="117">
        <v>0</v>
      </c>
      <c r="Y371" s="117">
        <v>0</v>
      </c>
      <c r="Z371" s="117">
        <v>0</v>
      </c>
      <c r="AA371" s="117">
        <v>0</v>
      </c>
      <c r="AB371" s="117">
        <v>0</v>
      </c>
      <c r="AC371" s="117">
        <v>0</v>
      </c>
      <c r="AD371" s="117">
        <v>1</v>
      </c>
      <c r="AE371" s="117">
        <v>0</v>
      </c>
      <c r="AF371" s="117">
        <v>0</v>
      </c>
      <c r="AG371" s="117">
        <v>0</v>
      </c>
      <c r="AH371" s="117">
        <v>1</v>
      </c>
      <c r="AI371" s="117">
        <v>0</v>
      </c>
      <c r="AJ371" s="117">
        <v>0</v>
      </c>
      <c r="AK371" s="117">
        <v>0</v>
      </c>
      <c r="AL371" s="117">
        <v>0</v>
      </c>
      <c r="AM371" s="117">
        <v>0</v>
      </c>
      <c r="AN371" s="117">
        <v>0</v>
      </c>
      <c r="AO371" s="117">
        <v>0</v>
      </c>
      <c r="AP371" s="117">
        <v>0</v>
      </c>
      <c r="AQ371" s="117">
        <v>1</v>
      </c>
      <c r="AR371" s="117">
        <v>0</v>
      </c>
      <c r="AS371" s="117">
        <v>192726.66837689964</v>
      </c>
    </row>
    <row r="372" spans="1:45" x14ac:dyDescent="0.45">
      <c r="A372" s="117" t="s">
        <v>711</v>
      </c>
      <c r="B372" s="118">
        <v>43379</v>
      </c>
      <c r="C372" s="117">
        <v>2019</v>
      </c>
      <c r="D372" s="117">
        <v>10</v>
      </c>
      <c r="E372" s="117">
        <v>7</v>
      </c>
      <c r="F372" s="117" t="s">
        <v>340</v>
      </c>
      <c r="G372" s="117" t="s">
        <v>336</v>
      </c>
      <c r="H372" s="117">
        <v>0</v>
      </c>
      <c r="I372" s="117">
        <v>52.333329999999997</v>
      </c>
      <c r="J372" s="117">
        <v>225981.37671023299</v>
      </c>
      <c r="K372" s="117">
        <v>160681.79337689964</v>
      </c>
      <c r="L372" s="117">
        <v>65299.583333333336</v>
      </c>
      <c r="M372" s="117">
        <v>0</v>
      </c>
      <c r="N372" s="117">
        <v>0</v>
      </c>
      <c r="O372" s="117">
        <v>0</v>
      </c>
      <c r="P372" s="117">
        <v>0</v>
      </c>
      <c r="Q372" s="117">
        <v>0</v>
      </c>
      <c r="R372" s="117">
        <v>0</v>
      </c>
      <c r="S372" s="117">
        <v>0</v>
      </c>
      <c r="T372" s="117">
        <v>1</v>
      </c>
      <c r="U372" s="117">
        <v>0</v>
      </c>
      <c r="V372" s="117">
        <v>0</v>
      </c>
      <c r="W372" s="117">
        <v>0</v>
      </c>
      <c r="X372" s="117">
        <v>0</v>
      </c>
      <c r="Y372" s="117">
        <v>0</v>
      </c>
      <c r="Z372" s="117">
        <v>0</v>
      </c>
      <c r="AA372" s="117">
        <v>0</v>
      </c>
      <c r="AB372" s="117">
        <v>0</v>
      </c>
      <c r="AC372" s="117">
        <v>0</v>
      </c>
      <c r="AD372" s="117">
        <v>1</v>
      </c>
      <c r="AE372" s="117">
        <v>0</v>
      </c>
      <c r="AF372" s="117">
        <v>0</v>
      </c>
      <c r="AG372" s="117">
        <v>0</v>
      </c>
      <c r="AH372" s="117">
        <v>1</v>
      </c>
      <c r="AI372" s="117">
        <v>0</v>
      </c>
      <c r="AJ372" s="117">
        <v>0</v>
      </c>
      <c r="AK372" s="117">
        <v>0</v>
      </c>
      <c r="AL372" s="117">
        <v>0</v>
      </c>
      <c r="AM372" s="117">
        <v>0</v>
      </c>
      <c r="AN372" s="117">
        <v>0</v>
      </c>
      <c r="AO372" s="117">
        <v>0</v>
      </c>
      <c r="AP372" s="117">
        <v>0</v>
      </c>
      <c r="AQ372" s="117">
        <v>1</v>
      </c>
      <c r="AR372" s="117">
        <v>0</v>
      </c>
      <c r="AS372" s="117">
        <v>160681.79337689964</v>
      </c>
    </row>
    <row r="373" spans="1:45" x14ac:dyDescent="0.45">
      <c r="A373" s="117" t="s">
        <v>712</v>
      </c>
      <c r="B373" s="118">
        <v>43380</v>
      </c>
      <c r="C373" s="117">
        <v>2019</v>
      </c>
      <c r="D373" s="117">
        <v>10</v>
      </c>
      <c r="E373" s="117">
        <v>1</v>
      </c>
      <c r="F373" s="117" t="s">
        <v>340</v>
      </c>
      <c r="G373" s="117" t="s">
        <v>336</v>
      </c>
      <c r="H373" s="117">
        <v>0</v>
      </c>
      <c r="I373" s="117">
        <v>47.708329999999997</v>
      </c>
      <c r="J373" s="117">
        <v>225614.04337689962</v>
      </c>
      <c r="K373" s="117">
        <v>163133.21004356627</v>
      </c>
      <c r="L373" s="117">
        <v>62480.833333333336</v>
      </c>
      <c r="M373" s="117">
        <v>0</v>
      </c>
      <c r="N373" s="117">
        <v>1</v>
      </c>
      <c r="O373" s="117">
        <v>0</v>
      </c>
      <c r="P373" s="117">
        <v>0</v>
      </c>
      <c r="Q373" s="117">
        <v>0</v>
      </c>
      <c r="R373" s="117">
        <v>0</v>
      </c>
      <c r="S373" s="117">
        <v>0</v>
      </c>
      <c r="T373" s="117">
        <v>0</v>
      </c>
      <c r="U373" s="117">
        <v>0</v>
      </c>
      <c r="V373" s="117">
        <v>0</v>
      </c>
      <c r="W373" s="117">
        <v>0</v>
      </c>
      <c r="X373" s="117">
        <v>0</v>
      </c>
      <c r="Y373" s="117">
        <v>0</v>
      </c>
      <c r="Z373" s="117">
        <v>0</v>
      </c>
      <c r="AA373" s="117">
        <v>0</v>
      </c>
      <c r="AB373" s="117">
        <v>0</v>
      </c>
      <c r="AC373" s="117">
        <v>0</v>
      </c>
      <c r="AD373" s="117">
        <v>1</v>
      </c>
      <c r="AE373" s="117">
        <v>0</v>
      </c>
      <c r="AF373" s="117">
        <v>0</v>
      </c>
      <c r="AG373" s="117">
        <v>0</v>
      </c>
      <c r="AH373" s="117">
        <v>1</v>
      </c>
      <c r="AI373" s="117">
        <v>0</v>
      </c>
      <c r="AJ373" s="117">
        <v>0</v>
      </c>
      <c r="AK373" s="117">
        <v>0</v>
      </c>
      <c r="AL373" s="117">
        <v>0</v>
      </c>
      <c r="AM373" s="117">
        <v>0</v>
      </c>
      <c r="AN373" s="117">
        <v>0</v>
      </c>
      <c r="AO373" s="117">
        <v>0</v>
      </c>
      <c r="AP373" s="117">
        <v>0</v>
      </c>
      <c r="AQ373" s="117">
        <v>1</v>
      </c>
      <c r="AR373" s="117">
        <v>0</v>
      </c>
      <c r="AS373" s="117">
        <v>163133.21004356627</v>
      </c>
    </row>
    <row r="374" spans="1:45" x14ac:dyDescent="0.45">
      <c r="A374" s="117" t="s">
        <v>713</v>
      </c>
      <c r="B374" s="118">
        <v>43381</v>
      </c>
      <c r="C374" s="117">
        <v>2019</v>
      </c>
      <c r="D374" s="117">
        <v>10</v>
      </c>
      <c r="E374" s="117">
        <v>2</v>
      </c>
      <c r="F374" s="117" t="s">
        <v>342</v>
      </c>
      <c r="G374" s="117" t="s">
        <v>336</v>
      </c>
      <c r="H374" s="117">
        <v>0</v>
      </c>
      <c r="I374" s="117">
        <v>47.833329999999997</v>
      </c>
      <c r="J374" s="117">
        <v>256459.16837689964</v>
      </c>
      <c r="K374" s="117">
        <v>196881.66837689964</v>
      </c>
      <c r="L374" s="117">
        <v>59577.5</v>
      </c>
      <c r="M374" s="117">
        <v>0</v>
      </c>
      <c r="N374" s="117">
        <v>0</v>
      </c>
      <c r="O374" s="117">
        <v>1</v>
      </c>
      <c r="P374" s="117">
        <v>0</v>
      </c>
      <c r="Q374" s="117">
        <v>0</v>
      </c>
      <c r="R374" s="117">
        <v>0</v>
      </c>
      <c r="S374" s="117">
        <v>0</v>
      </c>
      <c r="T374" s="117">
        <v>0</v>
      </c>
      <c r="U374" s="117">
        <v>0</v>
      </c>
      <c r="V374" s="117">
        <v>0</v>
      </c>
      <c r="W374" s="117">
        <v>0</v>
      </c>
      <c r="X374" s="117">
        <v>0</v>
      </c>
      <c r="Y374" s="117">
        <v>0</v>
      </c>
      <c r="Z374" s="117">
        <v>0</v>
      </c>
      <c r="AA374" s="117">
        <v>0</v>
      </c>
      <c r="AB374" s="117">
        <v>0</v>
      </c>
      <c r="AC374" s="117">
        <v>0</v>
      </c>
      <c r="AD374" s="117">
        <v>1</v>
      </c>
      <c r="AE374" s="117">
        <v>0</v>
      </c>
      <c r="AF374" s="117">
        <v>0</v>
      </c>
      <c r="AG374" s="117">
        <v>0</v>
      </c>
      <c r="AH374" s="117">
        <v>1</v>
      </c>
      <c r="AI374" s="117">
        <v>0</v>
      </c>
      <c r="AJ374" s="117">
        <v>0</v>
      </c>
      <c r="AK374" s="117">
        <v>0</v>
      </c>
      <c r="AL374" s="117">
        <v>0</v>
      </c>
      <c r="AM374" s="117">
        <v>0</v>
      </c>
      <c r="AN374" s="117">
        <v>0</v>
      </c>
      <c r="AO374" s="117">
        <v>0</v>
      </c>
      <c r="AP374" s="117">
        <v>0</v>
      </c>
      <c r="AQ374" s="117">
        <v>1</v>
      </c>
      <c r="AR374" s="117">
        <v>0</v>
      </c>
      <c r="AS374" s="117">
        <v>196881.66837689964</v>
      </c>
    </row>
    <row r="375" spans="1:45" x14ac:dyDescent="0.45">
      <c r="A375" s="117" t="s">
        <v>714</v>
      </c>
      <c r="B375" s="118">
        <v>43382</v>
      </c>
      <c r="C375" s="117">
        <v>2019</v>
      </c>
      <c r="D375" s="117">
        <v>10</v>
      </c>
      <c r="E375" s="117">
        <v>3</v>
      </c>
      <c r="F375" s="117" t="s">
        <v>342</v>
      </c>
      <c r="G375" s="117" t="s">
        <v>336</v>
      </c>
      <c r="H375" s="117">
        <v>0</v>
      </c>
      <c r="I375" s="117">
        <v>51.791670000000003</v>
      </c>
      <c r="J375" s="117">
        <v>271261.41837689967</v>
      </c>
      <c r="K375" s="117">
        <v>214606.83504356633</v>
      </c>
      <c r="L375" s="117">
        <v>56654.583333333336</v>
      </c>
      <c r="M375" s="117">
        <v>0</v>
      </c>
      <c r="N375" s="117">
        <v>0</v>
      </c>
      <c r="O375" s="117">
        <v>0</v>
      </c>
      <c r="P375" s="117">
        <v>1</v>
      </c>
      <c r="Q375" s="117">
        <v>0</v>
      </c>
      <c r="R375" s="117">
        <v>0</v>
      </c>
      <c r="S375" s="117">
        <v>0</v>
      </c>
      <c r="T375" s="117">
        <v>0</v>
      </c>
      <c r="U375" s="117">
        <v>0</v>
      </c>
      <c r="V375" s="117">
        <v>0</v>
      </c>
      <c r="W375" s="117">
        <v>0</v>
      </c>
      <c r="X375" s="117">
        <v>0</v>
      </c>
      <c r="Y375" s="117">
        <v>0</v>
      </c>
      <c r="Z375" s="117">
        <v>0</v>
      </c>
      <c r="AA375" s="117">
        <v>0</v>
      </c>
      <c r="AB375" s="117">
        <v>0</v>
      </c>
      <c r="AC375" s="117">
        <v>0</v>
      </c>
      <c r="AD375" s="117">
        <v>1</v>
      </c>
      <c r="AE375" s="117">
        <v>0</v>
      </c>
      <c r="AF375" s="117">
        <v>0</v>
      </c>
      <c r="AG375" s="117">
        <v>0</v>
      </c>
      <c r="AH375" s="117">
        <v>1</v>
      </c>
      <c r="AI375" s="117">
        <v>0</v>
      </c>
      <c r="AJ375" s="117">
        <v>0</v>
      </c>
      <c r="AK375" s="117">
        <v>0</v>
      </c>
      <c r="AL375" s="117">
        <v>0</v>
      </c>
      <c r="AM375" s="117">
        <v>0</v>
      </c>
      <c r="AN375" s="117">
        <v>0</v>
      </c>
      <c r="AO375" s="117">
        <v>0</v>
      </c>
      <c r="AP375" s="117">
        <v>0</v>
      </c>
      <c r="AQ375" s="117">
        <v>1</v>
      </c>
      <c r="AR375" s="117">
        <v>0</v>
      </c>
      <c r="AS375" s="117">
        <v>214606.83504356633</v>
      </c>
    </row>
    <row r="376" spans="1:45" x14ac:dyDescent="0.45">
      <c r="A376" s="117" t="s">
        <v>715</v>
      </c>
      <c r="B376" s="118">
        <v>43383</v>
      </c>
      <c r="C376" s="117">
        <v>2019</v>
      </c>
      <c r="D376" s="117">
        <v>10</v>
      </c>
      <c r="E376" s="117">
        <v>4</v>
      </c>
      <c r="F376" s="117" t="s">
        <v>342</v>
      </c>
      <c r="G376" s="117" t="s">
        <v>336</v>
      </c>
      <c r="H376" s="117">
        <v>0</v>
      </c>
      <c r="I376" s="117">
        <v>52.583329999999997</v>
      </c>
      <c r="J376" s="117">
        <v>277503.3350435663</v>
      </c>
      <c r="K376" s="117">
        <v>223752.08504356627</v>
      </c>
      <c r="L376" s="117">
        <v>53751.25</v>
      </c>
      <c r="M376" s="117">
        <v>0</v>
      </c>
      <c r="N376" s="117">
        <v>0</v>
      </c>
      <c r="O376" s="117">
        <v>0</v>
      </c>
      <c r="P376" s="117">
        <v>0</v>
      </c>
      <c r="Q376" s="117">
        <v>1</v>
      </c>
      <c r="R376" s="117">
        <v>0</v>
      </c>
      <c r="S376" s="117">
        <v>0</v>
      </c>
      <c r="T376" s="117">
        <v>0</v>
      </c>
      <c r="U376" s="117">
        <v>0</v>
      </c>
      <c r="V376" s="117">
        <v>0</v>
      </c>
      <c r="W376" s="117">
        <v>0</v>
      </c>
      <c r="X376" s="117">
        <v>0</v>
      </c>
      <c r="Y376" s="117">
        <v>0</v>
      </c>
      <c r="Z376" s="117">
        <v>0</v>
      </c>
      <c r="AA376" s="117">
        <v>0</v>
      </c>
      <c r="AB376" s="117">
        <v>0</v>
      </c>
      <c r="AC376" s="117">
        <v>0</v>
      </c>
      <c r="AD376" s="117">
        <v>1</v>
      </c>
      <c r="AE376" s="117">
        <v>0</v>
      </c>
      <c r="AF376" s="117">
        <v>0</v>
      </c>
      <c r="AG376" s="117">
        <v>0</v>
      </c>
      <c r="AH376" s="117">
        <v>1</v>
      </c>
      <c r="AI376" s="117">
        <v>0</v>
      </c>
      <c r="AJ376" s="117">
        <v>0</v>
      </c>
      <c r="AK376" s="117">
        <v>0</v>
      </c>
      <c r="AL376" s="117">
        <v>0</v>
      </c>
      <c r="AM376" s="117">
        <v>0</v>
      </c>
      <c r="AN376" s="117">
        <v>0</v>
      </c>
      <c r="AO376" s="117">
        <v>0</v>
      </c>
      <c r="AP376" s="117">
        <v>0</v>
      </c>
      <c r="AQ376" s="117">
        <v>1</v>
      </c>
      <c r="AR376" s="117">
        <v>0</v>
      </c>
      <c r="AS376" s="117">
        <v>223752.08504356627</v>
      </c>
    </row>
    <row r="377" spans="1:45" x14ac:dyDescent="0.45">
      <c r="A377" s="117" t="s">
        <v>716</v>
      </c>
      <c r="B377" s="118">
        <v>43384</v>
      </c>
      <c r="C377" s="117">
        <v>2019</v>
      </c>
      <c r="D377" s="117">
        <v>10</v>
      </c>
      <c r="E377" s="117">
        <v>5</v>
      </c>
      <c r="F377" s="117" t="s">
        <v>342</v>
      </c>
      <c r="G377" s="117" t="s">
        <v>336</v>
      </c>
      <c r="H377" s="117">
        <v>0</v>
      </c>
      <c r="I377" s="117">
        <v>48.125</v>
      </c>
      <c r="J377" s="117">
        <v>284616.37671023293</v>
      </c>
      <c r="K377" s="117">
        <v>233832.6267102329</v>
      </c>
      <c r="L377" s="117">
        <v>50783.75</v>
      </c>
      <c r="M377" s="117">
        <v>0</v>
      </c>
      <c r="N377" s="117">
        <v>0</v>
      </c>
      <c r="O377" s="117">
        <v>0</v>
      </c>
      <c r="P377" s="117">
        <v>0</v>
      </c>
      <c r="Q377" s="117">
        <v>0</v>
      </c>
      <c r="R377" s="117">
        <v>1</v>
      </c>
      <c r="S377" s="117">
        <v>0</v>
      </c>
      <c r="T377" s="117">
        <v>0</v>
      </c>
      <c r="U377" s="117">
        <v>0</v>
      </c>
      <c r="V377" s="117">
        <v>0</v>
      </c>
      <c r="W377" s="117">
        <v>0</v>
      </c>
      <c r="X377" s="117">
        <v>0</v>
      </c>
      <c r="Y377" s="117">
        <v>0</v>
      </c>
      <c r="Z377" s="117">
        <v>0</v>
      </c>
      <c r="AA377" s="117">
        <v>0</v>
      </c>
      <c r="AB377" s="117">
        <v>0</v>
      </c>
      <c r="AC377" s="117">
        <v>0</v>
      </c>
      <c r="AD377" s="117">
        <v>1</v>
      </c>
      <c r="AE377" s="117">
        <v>0</v>
      </c>
      <c r="AF377" s="117">
        <v>0</v>
      </c>
      <c r="AG377" s="117">
        <v>0</v>
      </c>
      <c r="AH377" s="117">
        <v>1</v>
      </c>
      <c r="AI377" s="117">
        <v>0</v>
      </c>
      <c r="AJ377" s="117">
        <v>0</v>
      </c>
      <c r="AK377" s="117">
        <v>0</v>
      </c>
      <c r="AL377" s="117">
        <v>0</v>
      </c>
      <c r="AM377" s="117">
        <v>0</v>
      </c>
      <c r="AN377" s="117">
        <v>0</v>
      </c>
      <c r="AO377" s="117">
        <v>0</v>
      </c>
      <c r="AP377" s="117">
        <v>0</v>
      </c>
      <c r="AQ377" s="117">
        <v>1</v>
      </c>
      <c r="AR377" s="117">
        <v>0</v>
      </c>
      <c r="AS377" s="117">
        <v>233832.6267102329</v>
      </c>
    </row>
    <row r="378" spans="1:45" x14ac:dyDescent="0.45">
      <c r="A378" s="117" t="s">
        <v>717</v>
      </c>
      <c r="B378" s="118">
        <v>43385</v>
      </c>
      <c r="C378" s="117">
        <v>2019</v>
      </c>
      <c r="D378" s="117">
        <v>10</v>
      </c>
      <c r="E378" s="117">
        <v>6</v>
      </c>
      <c r="F378" s="117" t="s">
        <v>342</v>
      </c>
      <c r="G378" s="117" t="s">
        <v>336</v>
      </c>
      <c r="H378" s="117">
        <v>0</v>
      </c>
      <c r="I378" s="117">
        <v>49.666670000000003</v>
      </c>
      <c r="J378" s="117">
        <v>277843.62671023287</v>
      </c>
      <c r="K378" s="117">
        <v>229974.46004356621</v>
      </c>
      <c r="L378" s="117">
        <v>47869.166666666664</v>
      </c>
      <c r="M378" s="117">
        <v>0</v>
      </c>
      <c r="N378" s="117">
        <v>0</v>
      </c>
      <c r="O378" s="117">
        <v>0</v>
      </c>
      <c r="P378" s="117">
        <v>0</v>
      </c>
      <c r="Q378" s="117">
        <v>0</v>
      </c>
      <c r="R378" s="117">
        <v>0</v>
      </c>
      <c r="S378" s="117">
        <v>1</v>
      </c>
      <c r="T378" s="117">
        <v>0</v>
      </c>
      <c r="U378" s="117">
        <v>0</v>
      </c>
      <c r="V378" s="117">
        <v>0</v>
      </c>
      <c r="W378" s="117">
        <v>0</v>
      </c>
      <c r="X378" s="117">
        <v>0</v>
      </c>
      <c r="Y378" s="117">
        <v>0</v>
      </c>
      <c r="Z378" s="117">
        <v>0</v>
      </c>
      <c r="AA378" s="117">
        <v>0</v>
      </c>
      <c r="AB378" s="117">
        <v>0</v>
      </c>
      <c r="AC378" s="117">
        <v>0</v>
      </c>
      <c r="AD378" s="117">
        <v>1</v>
      </c>
      <c r="AE378" s="117">
        <v>0</v>
      </c>
      <c r="AF378" s="117">
        <v>0</v>
      </c>
      <c r="AG378" s="117">
        <v>0</v>
      </c>
      <c r="AH378" s="117">
        <v>1</v>
      </c>
      <c r="AI378" s="117">
        <v>0</v>
      </c>
      <c r="AJ378" s="117">
        <v>0</v>
      </c>
      <c r="AK378" s="117">
        <v>0</v>
      </c>
      <c r="AL378" s="117">
        <v>0</v>
      </c>
      <c r="AM378" s="117">
        <v>0</v>
      </c>
      <c r="AN378" s="117">
        <v>0</v>
      </c>
      <c r="AO378" s="117">
        <v>0</v>
      </c>
      <c r="AP378" s="117">
        <v>0</v>
      </c>
      <c r="AQ378" s="117">
        <v>1</v>
      </c>
      <c r="AR378" s="117">
        <v>0</v>
      </c>
      <c r="AS378" s="117">
        <v>229974.46004356621</v>
      </c>
    </row>
    <row r="379" spans="1:45" x14ac:dyDescent="0.45">
      <c r="A379" s="117" t="s">
        <v>718</v>
      </c>
      <c r="B379" s="118">
        <v>43386</v>
      </c>
      <c r="C379" s="117">
        <v>2019</v>
      </c>
      <c r="D379" s="117">
        <v>10</v>
      </c>
      <c r="E379" s="117">
        <v>7</v>
      </c>
      <c r="F379" s="117" t="s">
        <v>340</v>
      </c>
      <c r="G379" s="117" t="s">
        <v>336</v>
      </c>
      <c r="H379" s="117">
        <v>0</v>
      </c>
      <c r="I379" s="117">
        <v>52.541670000000003</v>
      </c>
      <c r="J379" s="117">
        <v>260039.87671023287</v>
      </c>
      <c r="K379" s="117">
        <v>215025.71004356621</v>
      </c>
      <c r="L379" s="117">
        <v>45014.166666666664</v>
      </c>
      <c r="M379" s="117">
        <v>0</v>
      </c>
      <c r="N379" s="117">
        <v>0</v>
      </c>
      <c r="O379" s="117">
        <v>0</v>
      </c>
      <c r="P379" s="117">
        <v>0</v>
      </c>
      <c r="Q379" s="117">
        <v>0</v>
      </c>
      <c r="R379" s="117">
        <v>0</v>
      </c>
      <c r="S379" s="117">
        <v>0</v>
      </c>
      <c r="T379" s="117">
        <v>1</v>
      </c>
      <c r="U379" s="117">
        <v>0</v>
      </c>
      <c r="V379" s="117">
        <v>0</v>
      </c>
      <c r="W379" s="117">
        <v>0</v>
      </c>
      <c r="X379" s="117">
        <v>0</v>
      </c>
      <c r="Y379" s="117">
        <v>0</v>
      </c>
      <c r="Z379" s="117">
        <v>0</v>
      </c>
      <c r="AA379" s="117">
        <v>0</v>
      </c>
      <c r="AB379" s="117">
        <v>0</v>
      </c>
      <c r="AC379" s="117">
        <v>0</v>
      </c>
      <c r="AD379" s="117">
        <v>1</v>
      </c>
      <c r="AE379" s="117">
        <v>0</v>
      </c>
      <c r="AF379" s="117">
        <v>0</v>
      </c>
      <c r="AG379" s="117">
        <v>0</v>
      </c>
      <c r="AH379" s="117">
        <v>1</v>
      </c>
      <c r="AI379" s="117">
        <v>0</v>
      </c>
      <c r="AJ379" s="117">
        <v>0</v>
      </c>
      <c r="AK379" s="117">
        <v>0</v>
      </c>
      <c r="AL379" s="117">
        <v>0</v>
      </c>
      <c r="AM379" s="117">
        <v>0</v>
      </c>
      <c r="AN379" s="117">
        <v>0</v>
      </c>
      <c r="AO379" s="117">
        <v>0</v>
      </c>
      <c r="AP379" s="117">
        <v>0</v>
      </c>
      <c r="AQ379" s="117">
        <v>1</v>
      </c>
      <c r="AR379" s="117">
        <v>0</v>
      </c>
      <c r="AS379" s="117">
        <v>215025.71004356621</v>
      </c>
    </row>
    <row r="380" spans="1:45" x14ac:dyDescent="0.45">
      <c r="A380" s="117" t="s">
        <v>719</v>
      </c>
      <c r="B380" s="118">
        <v>43387</v>
      </c>
      <c r="C380" s="117">
        <v>2019</v>
      </c>
      <c r="D380" s="117">
        <v>10</v>
      </c>
      <c r="E380" s="117">
        <v>1</v>
      </c>
      <c r="F380" s="117" t="s">
        <v>340</v>
      </c>
      <c r="G380" s="117" t="s">
        <v>336</v>
      </c>
      <c r="H380" s="117">
        <v>0</v>
      </c>
      <c r="I380" s="117">
        <v>46.541670000000003</v>
      </c>
      <c r="J380" s="117">
        <v>259895.62671023293</v>
      </c>
      <c r="K380" s="117">
        <v>217781.04337689959</v>
      </c>
      <c r="L380" s="117">
        <v>42114.583333333336</v>
      </c>
      <c r="M380" s="117">
        <v>0</v>
      </c>
      <c r="N380" s="117">
        <v>1</v>
      </c>
      <c r="O380" s="117">
        <v>0</v>
      </c>
      <c r="P380" s="117">
        <v>0</v>
      </c>
      <c r="Q380" s="117">
        <v>0</v>
      </c>
      <c r="R380" s="117">
        <v>0</v>
      </c>
      <c r="S380" s="117">
        <v>0</v>
      </c>
      <c r="T380" s="117">
        <v>0</v>
      </c>
      <c r="U380" s="117">
        <v>0</v>
      </c>
      <c r="V380" s="117">
        <v>0</v>
      </c>
      <c r="W380" s="117">
        <v>0</v>
      </c>
      <c r="X380" s="117">
        <v>0</v>
      </c>
      <c r="Y380" s="117">
        <v>0</v>
      </c>
      <c r="Z380" s="117">
        <v>0</v>
      </c>
      <c r="AA380" s="117">
        <v>0</v>
      </c>
      <c r="AB380" s="117">
        <v>0</v>
      </c>
      <c r="AC380" s="117">
        <v>0</v>
      </c>
      <c r="AD380" s="117">
        <v>1</v>
      </c>
      <c r="AE380" s="117">
        <v>0</v>
      </c>
      <c r="AF380" s="117">
        <v>0</v>
      </c>
      <c r="AG380" s="117">
        <v>0</v>
      </c>
      <c r="AH380" s="117">
        <v>1</v>
      </c>
      <c r="AI380" s="117">
        <v>0</v>
      </c>
      <c r="AJ380" s="117">
        <v>0</v>
      </c>
      <c r="AK380" s="117">
        <v>0</v>
      </c>
      <c r="AL380" s="117">
        <v>0</v>
      </c>
      <c r="AM380" s="117">
        <v>0</v>
      </c>
      <c r="AN380" s="117">
        <v>0</v>
      </c>
      <c r="AO380" s="117">
        <v>0</v>
      </c>
      <c r="AP380" s="117">
        <v>0</v>
      </c>
      <c r="AQ380" s="117">
        <v>1</v>
      </c>
      <c r="AR380" s="117">
        <v>0</v>
      </c>
      <c r="AS380" s="117">
        <v>217781.04337689959</v>
      </c>
    </row>
    <row r="381" spans="1:45" x14ac:dyDescent="0.45">
      <c r="A381" s="117" t="s">
        <v>720</v>
      </c>
      <c r="B381" s="118">
        <v>43388</v>
      </c>
      <c r="C381" s="117">
        <v>2019</v>
      </c>
      <c r="D381" s="117">
        <v>10</v>
      </c>
      <c r="E381" s="117">
        <v>2</v>
      </c>
      <c r="F381" s="117" t="s">
        <v>342</v>
      </c>
      <c r="G381" s="117" t="s">
        <v>336</v>
      </c>
      <c r="H381" s="117">
        <v>0</v>
      </c>
      <c r="I381" s="117">
        <v>44.333329999999997</v>
      </c>
      <c r="J381" s="117">
        <v>282402.91837689962</v>
      </c>
      <c r="K381" s="117">
        <v>243240.00171023296</v>
      </c>
      <c r="L381" s="117">
        <v>39162.916666666664</v>
      </c>
      <c r="M381" s="117">
        <v>0</v>
      </c>
      <c r="N381" s="117">
        <v>0</v>
      </c>
      <c r="O381" s="117">
        <v>1</v>
      </c>
      <c r="P381" s="117">
        <v>0</v>
      </c>
      <c r="Q381" s="117">
        <v>0</v>
      </c>
      <c r="R381" s="117">
        <v>0</v>
      </c>
      <c r="S381" s="117">
        <v>0</v>
      </c>
      <c r="T381" s="117">
        <v>0</v>
      </c>
      <c r="U381" s="117">
        <v>0</v>
      </c>
      <c r="V381" s="117">
        <v>0</v>
      </c>
      <c r="W381" s="117">
        <v>0</v>
      </c>
      <c r="X381" s="117">
        <v>0</v>
      </c>
      <c r="Y381" s="117">
        <v>0</v>
      </c>
      <c r="Z381" s="117">
        <v>0</v>
      </c>
      <c r="AA381" s="117">
        <v>0</v>
      </c>
      <c r="AB381" s="117">
        <v>0</v>
      </c>
      <c r="AC381" s="117">
        <v>0</v>
      </c>
      <c r="AD381" s="117">
        <v>1</v>
      </c>
      <c r="AE381" s="117">
        <v>0</v>
      </c>
      <c r="AF381" s="117">
        <v>0</v>
      </c>
      <c r="AG381" s="117">
        <v>0</v>
      </c>
      <c r="AH381" s="117">
        <v>1</v>
      </c>
      <c r="AI381" s="117">
        <v>0</v>
      </c>
      <c r="AJ381" s="117">
        <v>0</v>
      </c>
      <c r="AK381" s="117">
        <v>0</v>
      </c>
      <c r="AL381" s="117">
        <v>0</v>
      </c>
      <c r="AM381" s="117">
        <v>0</v>
      </c>
      <c r="AN381" s="117">
        <v>0</v>
      </c>
      <c r="AO381" s="117">
        <v>0</v>
      </c>
      <c r="AP381" s="117">
        <v>0</v>
      </c>
      <c r="AQ381" s="117">
        <v>1</v>
      </c>
      <c r="AR381" s="117">
        <v>0</v>
      </c>
      <c r="AS381" s="117">
        <v>243240.00171023296</v>
      </c>
    </row>
    <row r="382" spans="1:45" x14ac:dyDescent="0.45">
      <c r="A382" s="117" t="s">
        <v>721</v>
      </c>
      <c r="B382" s="118">
        <v>43389</v>
      </c>
      <c r="C382" s="117">
        <v>2019</v>
      </c>
      <c r="D382" s="117">
        <v>10</v>
      </c>
      <c r="E382" s="117">
        <v>3</v>
      </c>
      <c r="F382" s="117" t="s">
        <v>342</v>
      </c>
      <c r="G382" s="117" t="s">
        <v>336</v>
      </c>
      <c r="H382" s="117">
        <v>0</v>
      </c>
      <c r="I382" s="117">
        <v>46.666670000000003</v>
      </c>
      <c r="J382" s="117">
        <v>303859.3350435663</v>
      </c>
      <c r="K382" s="117">
        <v>267505.5850435663</v>
      </c>
      <c r="L382" s="117">
        <v>36353.75</v>
      </c>
      <c r="M382" s="117">
        <v>0</v>
      </c>
      <c r="N382" s="117">
        <v>0</v>
      </c>
      <c r="O382" s="117">
        <v>0</v>
      </c>
      <c r="P382" s="117">
        <v>1</v>
      </c>
      <c r="Q382" s="117">
        <v>0</v>
      </c>
      <c r="R382" s="117">
        <v>0</v>
      </c>
      <c r="S382" s="117">
        <v>0</v>
      </c>
      <c r="T382" s="117">
        <v>0</v>
      </c>
      <c r="U382" s="117">
        <v>0</v>
      </c>
      <c r="V382" s="117">
        <v>0</v>
      </c>
      <c r="W382" s="117">
        <v>0</v>
      </c>
      <c r="X382" s="117">
        <v>0</v>
      </c>
      <c r="Y382" s="117">
        <v>0</v>
      </c>
      <c r="Z382" s="117">
        <v>0</v>
      </c>
      <c r="AA382" s="117">
        <v>0</v>
      </c>
      <c r="AB382" s="117">
        <v>0</v>
      </c>
      <c r="AC382" s="117">
        <v>0</v>
      </c>
      <c r="AD382" s="117">
        <v>1</v>
      </c>
      <c r="AE382" s="117">
        <v>0</v>
      </c>
      <c r="AF382" s="117">
        <v>0</v>
      </c>
      <c r="AG382" s="117">
        <v>0</v>
      </c>
      <c r="AH382" s="117">
        <v>1</v>
      </c>
      <c r="AI382" s="117">
        <v>0</v>
      </c>
      <c r="AJ382" s="117">
        <v>0</v>
      </c>
      <c r="AK382" s="117">
        <v>0</v>
      </c>
      <c r="AL382" s="117">
        <v>0</v>
      </c>
      <c r="AM382" s="117">
        <v>0</v>
      </c>
      <c r="AN382" s="117">
        <v>0</v>
      </c>
      <c r="AO382" s="117">
        <v>0</v>
      </c>
      <c r="AP382" s="117">
        <v>0</v>
      </c>
      <c r="AQ382" s="117">
        <v>1</v>
      </c>
      <c r="AR382" s="117">
        <v>0</v>
      </c>
      <c r="AS382" s="117">
        <v>267505.5850435663</v>
      </c>
    </row>
    <row r="383" spans="1:45" x14ac:dyDescent="0.45">
      <c r="A383" s="117" t="s">
        <v>722</v>
      </c>
      <c r="B383" s="118">
        <v>43390</v>
      </c>
      <c r="C383" s="117">
        <v>2019</v>
      </c>
      <c r="D383" s="117">
        <v>10</v>
      </c>
      <c r="E383" s="117">
        <v>4</v>
      </c>
      <c r="F383" s="117" t="s">
        <v>342</v>
      </c>
      <c r="G383" s="117" t="s">
        <v>336</v>
      </c>
      <c r="H383" s="117">
        <v>0</v>
      </c>
      <c r="I383" s="117">
        <v>46.833329999999997</v>
      </c>
      <c r="J383" s="117">
        <v>298035.79337689973</v>
      </c>
      <c r="K383" s="117">
        <v>264482.87671023305</v>
      </c>
      <c r="L383" s="117">
        <v>33552.916666666664</v>
      </c>
      <c r="M383" s="117">
        <v>0</v>
      </c>
      <c r="N383" s="117">
        <v>0</v>
      </c>
      <c r="O383" s="117">
        <v>0</v>
      </c>
      <c r="P383" s="117">
        <v>0</v>
      </c>
      <c r="Q383" s="117">
        <v>1</v>
      </c>
      <c r="R383" s="117">
        <v>0</v>
      </c>
      <c r="S383" s="117">
        <v>0</v>
      </c>
      <c r="T383" s="117">
        <v>0</v>
      </c>
      <c r="U383" s="117">
        <v>0</v>
      </c>
      <c r="V383" s="117">
        <v>0</v>
      </c>
      <c r="W383" s="117">
        <v>0</v>
      </c>
      <c r="X383" s="117">
        <v>0</v>
      </c>
      <c r="Y383" s="117">
        <v>0</v>
      </c>
      <c r="Z383" s="117">
        <v>0</v>
      </c>
      <c r="AA383" s="117">
        <v>0</v>
      </c>
      <c r="AB383" s="117">
        <v>0</v>
      </c>
      <c r="AC383" s="117">
        <v>0</v>
      </c>
      <c r="AD383" s="117">
        <v>1</v>
      </c>
      <c r="AE383" s="117">
        <v>0</v>
      </c>
      <c r="AF383" s="117">
        <v>0</v>
      </c>
      <c r="AG383" s="117">
        <v>0</v>
      </c>
      <c r="AH383" s="117">
        <v>1</v>
      </c>
      <c r="AI383" s="117">
        <v>0</v>
      </c>
      <c r="AJ383" s="117">
        <v>0</v>
      </c>
      <c r="AK383" s="117">
        <v>0</v>
      </c>
      <c r="AL383" s="117">
        <v>0</v>
      </c>
      <c r="AM383" s="117">
        <v>0</v>
      </c>
      <c r="AN383" s="117">
        <v>0</v>
      </c>
      <c r="AO383" s="117">
        <v>0</v>
      </c>
      <c r="AP383" s="117">
        <v>0</v>
      </c>
      <c r="AQ383" s="117">
        <v>1</v>
      </c>
      <c r="AR383" s="117">
        <v>0</v>
      </c>
      <c r="AS383" s="117">
        <v>264482.87671023305</v>
      </c>
    </row>
    <row r="384" spans="1:45" x14ac:dyDescent="0.45">
      <c r="A384" s="117" t="s">
        <v>723</v>
      </c>
      <c r="B384" s="118">
        <v>43391</v>
      </c>
      <c r="C384" s="117">
        <v>2019</v>
      </c>
      <c r="D384" s="117">
        <v>10</v>
      </c>
      <c r="E384" s="117">
        <v>5</v>
      </c>
      <c r="F384" s="117" t="s">
        <v>342</v>
      </c>
      <c r="G384" s="117" t="s">
        <v>336</v>
      </c>
      <c r="H384" s="117">
        <v>0</v>
      </c>
      <c r="I384" s="117">
        <v>44.916670000000003</v>
      </c>
      <c r="J384" s="117">
        <v>309912.00171023287</v>
      </c>
      <c r="K384" s="117">
        <v>279158.66837689956</v>
      </c>
      <c r="L384" s="117">
        <v>30753.333333333332</v>
      </c>
      <c r="M384" s="117">
        <v>0</v>
      </c>
      <c r="N384" s="117">
        <v>0</v>
      </c>
      <c r="O384" s="117">
        <v>0</v>
      </c>
      <c r="P384" s="117">
        <v>0</v>
      </c>
      <c r="Q384" s="117">
        <v>0</v>
      </c>
      <c r="R384" s="117">
        <v>1</v>
      </c>
      <c r="S384" s="117">
        <v>0</v>
      </c>
      <c r="T384" s="117">
        <v>0</v>
      </c>
      <c r="U384" s="117">
        <v>0</v>
      </c>
      <c r="V384" s="117">
        <v>0</v>
      </c>
      <c r="W384" s="117">
        <v>0</v>
      </c>
      <c r="X384" s="117">
        <v>0</v>
      </c>
      <c r="Y384" s="117">
        <v>0</v>
      </c>
      <c r="Z384" s="117">
        <v>0</v>
      </c>
      <c r="AA384" s="117">
        <v>0</v>
      </c>
      <c r="AB384" s="117">
        <v>0</v>
      </c>
      <c r="AC384" s="117">
        <v>0</v>
      </c>
      <c r="AD384" s="117">
        <v>1</v>
      </c>
      <c r="AE384" s="117">
        <v>0</v>
      </c>
      <c r="AF384" s="117">
        <v>0</v>
      </c>
      <c r="AG384" s="117">
        <v>0</v>
      </c>
      <c r="AH384" s="117">
        <v>1</v>
      </c>
      <c r="AI384" s="117">
        <v>0</v>
      </c>
      <c r="AJ384" s="117">
        <v>0</v>
      </c>
      <c r="AK384" s="117">
        <v>0</v>
      </c>
      <c r="AL384" s="117">
        <v>0</v>
      </c>
      <c r="AM384" s="117">
        <v>0</v>
      </c>
      <c r="AN384" s="117">
        <v>0</v>
      </c>
      <c r="AO384" s="117">
        <v>0</v>
      </c>
      <c r="AP384" s="117">
        <v>0</v>
      </c>
      <c r="AQ384" s="117">
        <v>1</v>
      </c>
      <c r="AR384" s="117">
        <v>0</v>
      </c>
      <c r="AS384" s="117">
        <v>279158.66837689956</v>
      </c>
    </row>
    <row r="385" spans="1:45" x14ac:dyDescent="0.45">
      <c r="A385" s="117" t="s">
        <v>724</v>
      </c>
      <c r="B385" s="118">
        <v>43392</v>
      </c>
      <c r="C385" s="117">
        <v>2019</v>
      </c>
      <c r="D385" s="117">
        <v>10</v>
      </c>
      <c r="E385" s="117">
        <v>6</v>
      </c>
      <c r="F385" s="117" t="s">
        <v>342</v>
      </c>
      <c r="G385" s="117" t="s">
        <v>336</v>
      </c>
      <c r="H385" s="117">
        <v>0</v>
      </c>
      <c r="I385" s="117">
        <v>47.708329999999997</v>
      </c>
      <c r="J385" s="117">
        <v>304272.7100435663</v>
      </c>
      <c r="K385" s="117">
        <v>276146.4600435663</v>
      </c>
      <c r="L385" s="117">
        <v>28126.25</v>
      </c>
      <c r="M385" s="117">
        <v>0</v>
      </c>
      <c r="N385" s="117">
        <v>0</v>
      </c>
      <c r="O385" s="117">
        <v>0</v>
      </c>
      <c r="P385" s="117">
        <v>0</v>
      </c>
      <c r="Q385" s="117">
        <v>0</v>
      </c>
      <c r="R385" s="117">
        <v>0</v>
      </c>
      <c r="S385" s="117">
        <v>1</v>
      </c>
      <c r="T385" s="117">
        <v>0</v>
      </c>
      <c r="U385" s="117">
        <v>0</v>
      </c>
      <c r="V385" s="117">
        <v>0</v>
      </c>
      <c r="W385" s="117">
        <v>0</v>
      </c>
      <c r="X385" s="117">
        <v>0</v>
      </c>
      <c r="Y385" s="117">
        <v>0</v>
      </c>
      <c r="Z385" s="117">
        <v>0</v>
      </c>
      <c r="AA385" s="117">
        <v>0</v>
      </c>
      <c r="AB385" s="117">
        <v>0</v>
      </c>
      <c r="AC385" s="117">
        <v>0</v>
      </c>
      <c r="AD385" s="117">
        <v>1</v>
      </c>
      <c r="AE385" s="117">
        <v>0</v>
      </c>
      <c r="AF385" s="117">
        <v>0</v>
      </c>
      <c r="AG385" s="117">
        <v>0</v>
      </c>
      <c r="AH385" s="117">
        <v>1</v>
      </c>
      <c r="AI385" s="117">
        <v>0</v>
      </c>
      <c r="AJ385" s="117">
        <v>0</v>
      </c>
      <c r="AK385" s="117">
        <v>0</v>
      </c>
      <c r="AL385" s="117">
        <v>0</v>
      </c>
      <c r="AM385" s="117">
        <v>0</v>
      </c>
      <c r="AN385" s="117">
        <v>0</v>
      </c>
      <c r="AO385" s="117">
        <v>0</v>
      </c>
      <c r="AP385" s="117">
        <v>0</v>
      </c>
      <c r="AQ385" s="117">
        <v>1</v>
      </c>
      <c r="AR385" s="117">
        <v>0</v>
      </c>
      <c r="AS385" s="117">
        <v>276146.4600435663</v>
      </c>
    </row>
    <row r="386" spans="1:45" x14ac:dyDescent="0.45">
      <c r="A386" s="117" t="s">
        <v>725</v>
      </c>
      <c r="B386" s="118">
        <v>43393</v>
      </c>
      <c r="C386" s="117">
        <v>2019</v>
      </c>
      <c r="D386" s="117">
        <v>10</v>
      </c>
      <c r="E386" s="117">
        <v>7</v>
      </c>
      <c r="F386" s="117" t="s">
        <v>340</v>
      </c>
      <c r="G386" s="117" t="s">
        <v>336</v>
      </c>
      <c r="H386" s="117">
        <v>0</v>
      </c>
      <c r="I386" s="117">
        <v>46.833329999999997</v>
      </c>
      <c r="J386" s="117">
        <v>282331.00171023293</v>
      </c>
      <c r="K386" s="117">
        <v>255806.83504356627</v>
      </c>
      <c r="L386" s="117">
        <v>26524.166666666668</v>
      </c>
      <c r="M386" s="117">
        <v>0</v>
      </c>
      <c r="N386" s="117">
        <v>0</v>
      </c>
      <c r="O386" s="117">
        <v>0</v>
      </c>
      <c r="P386" s="117">
        <v>0</v>
      </c>
      <c r="Q386" s="117">
        <v>0</v>
      </c>
      <c r="R386" s="117">
        <v>0</v>
      </c>
      <c r="S386" s="117">
        <v>0</v>
      </c>
      <c r="T386" s="117">
        <v>1</v>
      </c>
      <c r="U386" s="117">
        <v>0</v>
      </c>
      <c r="V386" s="117">
        <v>0</v>
      </c>
      <c r="W386" s="117">
        <v>0</v>
      </c>
      <c r="X386" s="117">
        <v>0</v>
      </c>
      <c r="Y386" s="117">
        <v>0</v>
      </c>
      <c r="Z386" s="117">
        <v>0</v>
      </c>
      <c r="AA386" s="117">
        <v>0</v>
      </c>
      <c r="AB386" s="117">
        <v>0</v>
      </c>
      <c r="AC386" s="117">
        <v>0</v>
      </c>
      <c r="AD386" s="117">
        <v>1</v>
      </c>
      <c r="AE386" s="117">
        <v>0</v>
      </c>
      <c r="AF386" s="117">
        <v>0</v>
      </c>
      <c r="AG386" s="117">
        <v>0</v>
      </c>
      <c r="AH386" s="117">
        <v>1</v>
      </c>
      <c r="AI386" s="117">
        <v>0</v>
      </c>
      <c r="AJ386" s="117">
        <v>0</v>
      </c>
      <c r="AK386" s="117">
        <v>0</v>
      </c>
      <c r="AL386" s="117">
        <v>0</v>
      </c>
      <c r="AM386" s="117">
        <v>0</v>
      </c>
      <c r="AN386" s="117">
        <v>0</v>
      </c>
      <c r="AO386" s="117">
        <v>0</v>
      </c>
      <c r="AP386" s="117">
        <v>0</v>
      </c>
      <c r="AQ386" s="117">
        <v>1</v>
      </c>
      <c r="AR386" s="117">
        <v>0</v>
      </c>
      <c r="AS386" s="117">
        <v>255806.83504356627</v>
      </c>
    </row>
    <row r="387" spans="1:45" x14ac:dyDescent="0.45">
      <c r="A387" s="117" t="s">
        <v>726</v>
      </c>
      <c r="B387" s="118">
        <v>43394</v>
      </c>
      <c r="C387" s="117">
        <v>2019</v>
      </c>
      <c r="D387" s="117">
        <v>10</v>
      </c>
      <c r="E387" s="117">
        <v>1</v>
      </c>
      <c r="F387" s="117" t="s">
        <v>340</v>
      </c>
      <c r="G387" s="117" t="s">
        <v>336</v>
      </c>
      <c r="H387" s="117">
        <v>0</v>
      </c>
      <c r="I387" s="117">
        <v>51.458329999999997</v>
      </c>
      <c r="J387" s="117">
        <v>267916.71004356624</v>
      </c>
      <c r="K387" s="117">
        <v>242767.54337689959</v>
      </c>
      <c r="L387" s="117">
        <v>25149.166666666668</v>
      </c>
      <c r="M387" s="117">
        <v>0</v>
      </c>
      <c r="N387" s="117">
        <v>1</v>
      </c>
      <c r="O387" s="117">
        <v>0</v>
      </c>
      <c r="P387" s="117">
        <v>0</v>
      </c>
      <c r="Q387" s="117">
        <v>0</v>
      </c>
      <c r="R387" s="117">
        <v>0</v>
      </c>
      <c r="S387" s="117">
        <v>0</v>
      </c>
      <c r="T387" s="117">
        <v>0</v>
      </c>
      <c r="U387" s="117">
        <v>0</v>
      </c>
      <c r="V387" s="117">
        <v>0</v>
      </c>
      <c r="W387" s="117">
        <v>0</v>
      </c>
      <c r="X387" s="117">
        <v>0</v>
      </c>
      <c r="Y387" s="117">
        <v>0</v>
      </c>
      <c r="Z387" s="117">
        <v>0</v>
      </c>
      <c r="AA387" s="117">
        <v>0</v>
      </c>
      <c r="AB387" s="117">
        <v>0</v>
      </c>
      <c r="AC387" s="117">
        <v>0</v>
      </c>
      <c r="AD387" s="117">
        <v>1</v>
      </c>
      <c r="AE387" s="117">
        <v>0</v>
      </c>
      <c r="AF387" s="117">
        <v>0</v>
      </c>
      <c r="AG387" s="117">
        <v>0</v>
      </c>
      <c r="AH387" s="117">
        <v>1</v>
      </c>
      <c r="AI387" s="117">
        <v>0</v>
      </c>
      <c r="AJ387" s="117">
        <v>0</v>
      </c>
      <c r="AK387" s="117">
        <v>0</v>
      </c>
      <c r="AL387" s="117">
        <v>0</v>
      </c>
      <c r="AM387" s="117">
        <v>0</v>
      </c>
      <c r="AN387" s="117">
        <v>0</v>
      </c>
      <c r="AO387" s="117">
        <v>0</v>
      </c>
      <c r="AP387" s="117">
        <v>0</v>
      </c>
      <c r="AQ387" s="117">
        <v>1</v>
      </c>
      <c r="AR387" s="117">
        <v>0</v>
      </c>
      <c r="AS387" s="117">
        <v>242767.54337689959</v>
      </c>
    </row>
    <row r="388" spans="1:45" x14ac:dyDescent="0.45">
      <c r="A388" s="117" t="s">
        <v>727</v>
      </c>
      <c r="B388" s="118">
        <v>43395</v>
      </c>
      <c r="C388" s="117">
        <v>2019</v>
      </c>
      <c r="D388" s="117">
        <v>10</v>
      </c>
      <c r="E388" s="117">
        <v>2</v>
      </c>
      <c r="F388" s="117" t="s">
        <v>342</v>
      </c>
      <c r="G388" s="117" t="s">
        <v>336</v>
      </c>
      <c r="H388" s="117">
        <v>0</v>
      </c>
      <c r="I388" s="117">
        <v>48.166670000000003</v>
      </c>
      <c r="J388" s="117">
        <v>272996.12671023293</v>
      </c>
      <c r="K388" s="117">
        <v>249739.04337689959</v>
      </c>
      <c r="L388" s="117">
        <v>23257.083333333332</v>
      </c>
      <c r="M388" s="117">
        <v>0</v>
      </c>
      <c r="N388" s="117">
        <v>0</v>
      </c>
      <c r="O388" s="117">
        <v>1</v>
      </c>
      <c r="P388" s="117">
        <v>0</v>
      </c>
      <c r="Q388" s="117">
        <v>0</v>
      </c>
      <c r="R388" s="117">
        <v>0</v>
      </c>
      <c r="S388" s="117">
        <v>0</v>
      </c>
      <c r="T388" s="117">
        <v>0</v>
      </c>
      <c r="U388" s="117">
        <v>0</v>
      </c>
      <c r="V388" s="117">
        <v>0</v>
      </c>
      <c r="W388" s="117">
        <v>0</v>
      </c>
      <c r="X388" s="117">
        <v>0</v>
      </c>
      <c r="Y388" s="117">
        <v>0</v>
      </c>
      <c r="Z388" s="117">
        <v>0</v>
      </c>
      <c r="AA388" s="117">
        <v>0</v>
      </c>
      <c r="AB388" s="117">
        <v>0</v>
      </c>
      <c r="AC388" s="117">
        <v>0</v>
      </c>
      <c r="AD388" s="117">
        <v>1</v>
      </c>
      <c r="AE388" s="117">
        <v>0</v>
      </c>
      <c r="AF388" s="117">
        <v>0</v>
      </c>
      <c r="AG388" s="117">
        <v>0</v>
      </c>
      <c r="AH388" s="117">
        <v>1</v>
      </c>
      <c r="AI388" s="117">
        <v>0</v>
      </c>
      <c r="AJ388" s="117">
        <v>0</v>
      </c>
      <c r="AK388" s="117">
        <v>0</v>
      </c>
      <c r="AL388" s="117">
        <v>0</v>
      </c>
      <c r="AM388" s="117">
        <v>0</v>
      </c>
      <c r="AN388" s="117">
        <v>0</v>
      </c>
      <c r="AO388" s="117">
        <v>0</v>
      </c>
      <c r="AP388" s="117">
        <v>0</v>
      </c>
      <c r="AQ388" s="117">
        <v>1</v>
      </c>
      <c r="AR388" s="117">
        <v>0</v>
      </c>
      <c r="AS388" s="117">
        <v>249739.04337689959</v>
      </c>
    </row>
    <row r="389" spans="1:45" x14ac:dyDescent="0.45">
      <c r="A389" s="117" t="s">
        <v>728</v>
      </c>
      <c r="B389" s="118">
        <v>43396</v>
      </c>
      <c r="C389" s="117">
        <v>2019</v>
      </c>
      <c r="D389" s="117">
        <v>10</v>
      </c>
      <c r="E389" s="117">
        <v>3</v>
      </c>
      <c r="F389" s="117" t="s">
        <v>342</v>
      </c>
      <c r="G389" s="117" t="s">
        <v>336</v>
      </c>
      <c r="H389" s="117">
        <v>0</v>
      </c>
      <c r="I389" s="117">
        <v>48.583329999999997</v>
      </c>
      <c r="J389" s="117">
        <v>276799.91837689967</v>
      </c>
      <c r="K389" s="117">
        <v>255342.00171023302</v>
      </c>
      <c r="L389" s="117">
        <v>21457.916666666668</v>
      </c>
      <c r="M389" s="117">
        <v>0</v>
      </c>
      <c r="N389" s="117">
        <v>0</v>
      </c>
      <c r="O389" s="117">
        <v>0</v>
      </c>
      <c r="P389" s="117">
        <v>1</v>
      </c>
      <c r="Q389" s="117">
        <v>0</v>
      </c>
      <c r="R389" s="117">
        <v>0</v>
      </c>
      <c r="S389" s="117">
        <v>0</v>
      </c>
      <c r="T389" s="117">
        <v>0</v>
      </c>
      <c r="U389" s="117">
        <v>0</v>
      </c>
      <c r="V389" s="117">
        <v>0</v>
      </c>
      <c r="W389" s="117">
        <v>0</v>
      </c>
      <c r="X389" s="117">
        <v>0</v>
      </c>
      <c r="Y389" s="117">
        <v>0</v>
      </c>
      <c r="Z389" s="117">
        <v>0</v>
      </c>
      <c r="AA389" s="117">
        <v>0</v>
      </c>
      <c r="AB389" s="117">
        <v>0</v>
      </c>
      <c r="AC389" s="117">
        <v>0</v>
      </c>
      <c r="AD389" s="117">
        <v>1</v>
      </c>
      <c r="AE389" s="117">
        <v>0</v>
      </c>
      <c r="AF389" s="117">
        <v>0</v>
      </c>
      <c r="AG389" s="117">
        <v>0</v>
      </c>
      <c r="AH389" s="117">
        <v>1</v>
      </c>
      <c r="AI389" s="117">
        <v>0</v>
      </c>
      <c r="AJ389" s="117">
        <v>0</v>
      </c>
      <c r="AK389" s="117">
        <v>0</v>
      </c>
      <c r="AL389" s="117">
        <v>0</v>
      </c>
      <c r="AM389" s="117">
        <v>0</v>
      </c>
      <c r="AN389" s="117">
        <v>0</v>
      </c>
      <c r="AO389" s="117">
        <v>0</v>
      </c>
      <c r="AP389" s="117">
        <v>0</v>
      </c>
      <c r="AQ389" s="117">
        <v>1</v>
      </c>
      <c r="AR389" s="117">
        <v>0</v>
      </c>
      <c r="AS389" s="117">
        <v>255342.00171023302</v>
      </c>
    </row>
    <row r="390" spans="1:45" x14ac:dyDescent="0.45">
      <c r="A390" s="117" t="s">
        <v>729</v>
      </c>
      <c r="B390" s="118">
        <v>43397</v>
      </c>
      <c r="C390" s="117">
        <v>2019</v>
      </c>
      <c r="D390" s="117">
        <v>10</v>
      </c>
      <c r="E390" s="117">
        <v>4</v>
      </c>
      <c r="F390" s="117" t="s">
        <v>342</v>
      </c>
      <c r="G390" s="117" t="s">
        <v>336</v>
      </c>
      <c r="H390" s="117">
        <v>0</v>
      </c>
      <c r="I390" s="117">
        <v>48</v>
      </c>
      <c r="J390" s="117">
        <v>262287.75171023293</v>
      </c>
      <c r="K390" s="117">
        <v>242609.41837689959</v>
      </c>
      <c r="L390" s="117">
        <v>19678.333333333332</v>
      </c>
      <c r="M390" s="117">
        <v>0</v>
      </c>
      <c r="N390" s="117">
        <v>0</v>
      </c>
      <c r="O390" s="117">
        <v>0</v>
      </c>
      <c r="P390" s="117">
        <v>0</v>
      </c>
      <c r="Q390" s="117">
        <v>1</v>
      </c>
      <c r="R390" s="117">
        <v>0</v>
      </c>
      <c r="S390" s="117">
        <v>0</v>
      </c>
      <c r="T390" s="117">
        <v>0</v>
      </c>
      <c r="U390" s="117">
        <v>0</v>
      </c>
      <c r="V390" s="117">
        <v>0</v>
      </c>
      <c r="W390" s="117">
        <v>0</v>
      </c>
      <c r="X390" s="117">
        <v>0</v>
      </c>
      <c r="Y390" s="117">
        <v>0</v>
      </c>
      <c r="Z390" s="117">
        <v>0</v>
      </c>
      <c r="AA390" s="117">
        <v>0</v>
      </c>
      <c r="AB390" s="117">
        <v>0</v>
      </c>
      <c r="AC390" s="117">
        <v>0</v>
      </c>
      <c r="AD390" s="117">
        <v>1</v>
      </c>
      <c r="AE390" s="117">
        <v>0</v>
      </c>
      <c r="AF390" s="117">
        <v>0</v>
      </c>
      <c r="AG390" s="117">
        <v>0</v>
      </c>
      <c r="AH390" s="117">
        <v>1</v>
      </c>
      <c r="AI390" s="117">
        <v>0</v>
      </c>
      <c r="AJ390" s="117">
        <v>0</v>
      </c>
      <c r="AK390" s="117">
        <v>0</v>
      </c>
      <c r="AL390" s="117">
        <v>0</v>
      </c>
      <c r="AM390" s="117">
        <v>0</v>
      </c>
      <c r="AN390" s="117">
        <v>0</v>
      </c>
      <c r="AO390" s="117">
        <v>0</v>
      </c>
      <c r="AP390" s="117">
        <v>0</v>
      </c>
      <c r="AQ390" s="117">
        <v>1</v>
      </c>
      <c r="AR390" s="117">
        <v>0</v>
      </c>
      <c r="AS390" s="117">
        <v>242609.41837689959</v>
      </c>
    </row>
    <row r="391" spans="1:45" x14ac:dyDescent="0.45">
      <c r="A391" s="117" t="s">
        <v>730</v>
      </c>
      <c r="B391" s="118">
        <v>43398</v>
      </c>
      <c r="C391" s="117">
        <v>2019</v>
      </c>
      <c r="D391" s="117">
        <v>10</v>
      </c>
      <c r="E391" s="117">
        <v>5</v>
      </c>
      <c r="F391" s="117" t="s">
        <v>342</v>
      </c>
      <c r="G391" s="117" t="s">
        <v>336</v>
      </c>
      <c r="H391" s="117">
        <v>0</v>
      </c>
      <c r="I391" s="117">
        <v>49.166670000000003</v>
      </c>
      <c r="J391" s="117">
        <v>266431.25171023293</v>
      </c>
      <c r="K391" s="117">
        <v>248588.7517102329</v>
      </c>
      <c r="L391" s="117">
        <v>17842.5</v>
      </c>
      <c r="M391" s="117">
        <v>0</v>
      </c>
      <c r="N391" s="117">
        <v>0</v>
      </c>
      <c r="O391" s="117">
        <v>0</v>
      </c>
      <c r="P391" s="117">
        <v>0</v>
      </c>
      <c r="Q391" s="117">
        <v>0</v>
      </c>
      <c r="R391" s="117">
        <v>1</v>
      </c>
      <c r="S391" s="117">
        <v>0</v>
      </c>
      <c r="T391" s="117">
        <v>0</v>
      </c>
      <c r="U391" s="117">
        <v>0</v>
      </c>
      <c r="V391" s="117">
        <v>0</v>
      </c>
      <c r="W391" s="117">
        <v>0</v>
      </c>
      <c r="X391" s="117">
        <v>0</v>
      </c>
      <c r="Y391" s="117">
        <v>0</v>
      </c>
      <c r="Z391" s="117">
        <v>0</v>
      </c>
      <c r="AA391" s="117">
        <v>0</v>
      </c>
      <c r="AB391" s="117">
        <v>0</v>
      </c>
      <c r="AC391" s="117">
        <v>0</v>
      </c>
      <c r="AD391" s="117">
        <v>1</v>
      </c>
      <c r="AE391" s="117">
        <v>0</v>
      </c>
      <c r="AF391" s="117">
        <v>0</v>
      </c>
      <c r="AG391" s="117">
        <v>0</v>
      </c>
      <c r="AH391" s="117">
        <v>1</v>
      </c>
      <c r="AI391" s="117">
        <v>0</v>
      </c>
      <c r="AJ391" s="117">
        <v>0</v>
      </c>
      <c r="AK391" s="117">
        <v>0</v>
      </c>
      <c r="AL391" s="117">
        <v>0</v>
      </c>
      <c r="AM391" s="117">
        <v>0</v>
      </c>
      <c r="AN391" s="117">
        <v>0</v>
      </c>
      <c r="AO391" s="117">
        <v>0</v>
      </c>
      <c r="AP391" s="117">
        <v>0</v>
      </c>
      <c r="AQ391" s="117">
        <v>1</v>
      </c>
      <c r="AR391" s="117">
        <v>0</v>
      </c>
      <c r="AS391" s="117">
        <v>248588.7517102329</v>
      </c>
    </row>
    <row r="392" spans="1:45" x14ac:dyDescent="0.45">
      <c r="A392" s="117" t="s">
        <v>731</v>
      </c>
      <c r="B392" s="118">
        <v>43399</v>
      </c>
      <c r="C392" s="117">
        <v>2019</v>
      </c>
      <c r="D392" s="117">
        <v>10</v>
      </c>
      <c r="E392" s="117">
        <v>6</v>
      </c>
      <c r="F392" s="117" t="s">
        <v>342</v>
      </c>
      <c r="G392" s="117" t="s">
        <v>336</v>
      </c>
      <c r="H392" s="117">
        <v>0</v>
      </c>
      <c r="I392" s="117">
        <v>50.75</v>
      </c>
      <c r="J392" s="117">
        <v>242997.37671023293</v>
      </c>
      <c r="K392" s="117">
        <v>226893.21004356627</v>
      </c>
      <c r="L392" s="117">
        <v>16104.166666666666</v>
      </c>
      <c r="M392" s="117">
        <v>0</v>
      </c>
      <c r="N392" s="117">
        <v>0</v>
      </c>
      <c r="O392" s="117">
        <v>0</v>
      </c>
      <c r="P392" s="117">
        <v>0</v>
      </c>
      <c r="Q392" s="117">
        <v>0</v>
      </c>
      <c r="R392" s="117">
        <v>0</v>
      </c>
      <c r="S392" s="117">
        <v>1</v>
      </c>
      <c r="T392" s="117">
        <v>0</v>
      </c>
      <c r="U392" s="117">
        <v>0</v>
      </c>
      <c r="V392" s="117">
        <v>0</v>
      </c>
      <c r="W392" s="117">
        <v>0</v>
      </c>
      <c r="X392" s="117">
        <v>0</v>
      </c>
      <c r="Y392" s="117">
        <v>0</v>
      </c>
      <c r="Z392" s="117">
        <v>0</v>
      </c>
      <c r="AA392" s="117">
        <v>0</v>
      </c>
      <c r="AB392" s="117">
        <v>0</v>
      </c>
      <c r="AC392" s="117">
        <v>0</v>
      </c>
      <c r="AD392" s="117">
        <v>1</v>
      </c>
      <c r="AE392" s="117">
        <v>0</v>
      </c>
      <c r="AF392" s="117">
        <v>0</v>
      </c>
      <c r="AG392" s="117">
        <v>0</v>
      </c>
      <c r="AH392" s="117">
        <v>1</v>
      </c>
      <c r="AI392" s="117">
        <v>0</v>
      </c>
      <c r="AJ392" s="117">
        <v>0</v>
      </c>
      <c r="AK392" s="117">
        <v>0</v>
      </c>
      <c r="AL392" s="117">
        <v>0</v>
      </c>
      <c r="AM392" s="117">
        <v>0</v>
      </c>
      <c r="AN392" s="117">
        <v>0</v>
      </c>
      <c r="AO392" s="117">
        <v>0</v>
      </c>
      <c r="AP392" s="117">
        <v>0</v>
      </c>
      <c r="AQ392" s="117">
        <v>1</v>
      </c>
      <c r="AR392" s="117">
        <v>0</v>
      </c>
      <c r="AS392" s="117">
        <v>226893.21004356627</v>
      </c>
    </row>
    <row r="393" spans="1:45" x14ac:dyDescent="0.45">
      <c r="A393" s="117" t="s">
        <v>732</v>
      </c>
      <c r="B393" s="118">
        <v>43400</v>
      </c>
      <c r="C393" s="117">
        <v>2019</v>
      </c>
      <c r="D393" s="117">
        <v>10</v>
      </c>
      <c r="E393" s="117">
        <v>7</v>
      </c>
      <c r="F393" s="117" t="s">
        <v>340</v>
      </c>
      <c r="G393" s="117" t="s">
        <v>336</v>
      </c>
      <c r="H393" s="117">
        <v>0</v>
      </c>
      <c r="I393" s="117">
        <v>45.416670000000003</v>
      </c>
      <c r="J393" s="117">
        <v>234349.25171023296</v>
      </c>
      <c r="K393" s="117">
        <v>220003.00171023296</v>
      </c>
      <c r="L393" s="117">
        <v>14346.25</v>
      </c>
      <c r="M393" s="117">
        <v>0</v>
      </c>
      <c r="N393" s="117">
        <v>0</v>
      </c>
      <c r="O393" s="117">
        <v>0</v>
      </c>
      <c r="P393" s="117">
        <v>0</v>
      </c>
      <c r="Q393" s="117">
        <v>0</v>
      </c>
      <c r="R393" s="117">
        <v>0</v>
      </c>
      <c r="S393" s="117">
        <v>0</v>
      </c>
      <c r="T393" s="117">
        <v>1</v>
      </c>
      <c r="U393" s="117">
        <v>0</v>
      </c>
      <c r="V393" s="117">
        <v>0</v>
      </c>
      <c r="W393" s="117">
        <v>0</v>
      </c>
      <c r="X393" s="117">
        <v>0</v>
      </c>
      <c r="Y393" s="117">
        <v>0</v>
      </c>
      <c r="Z393" s="117">
        <v>0</v>
      </c>
      <c r="AA393" s="117">
        <v>0</v>
      </c>
      <c r="AB393" s="117">
        <v>0</v>
      </c>
      <c r="AC393" s="117">
        <v>0</v>
      </c>
      <c r="AD393" s="117">
        <v>1</v>
      </c>
      <c r="AE393" s="117">
        <v>0</v>
      </c>
      <c r="AF393" s="117">
        <v>0</v>
      </c>
      <c r="AG393" s="117">
        <v>0</v>
      </c>
      <c r="AH393" s="117">
        <v>1</v>
      </c>
      <c r="AI393" s="117">
        <v>0</v>
      </c>
      <c r="AJ393" s="117">
        <v>0</v>
      </c>
      <c r="AK393" s="117">
        <v>0</v>
      </c>
      <c r="AL393" s="117">
        <v>0</v>
      </c>
      <c r="AM393" s="117">
        <v>0</v>
      </c>
      <c r="AN393" s="117">
        <v>0</v>
      </c>
      <c r="AO393" s="117">
        <v>0</v>
      </c>
      <c r="AP393" s="117">
        <v>0</v>
      </c>
      <c r="AQ393" s="117">
        <v>1</v>
      </c>
      <c r="AR393" s="117">
        <v>0</v>
      </c>
      <c r="AS393" s="117">
        <v>220003.00171023296</v>
      </c>
    </row>
    <row r="394" spans="1:45" x14ac:dyDescent="0.45">
      <c r="A394" s="117" t="s">
        <v>733</v>
      </c>
      <c r="B394" s="118">
        <v>43401</v>
      </c>
      <c r="C394" s="117">
        <v>2019</v>
      </c>
      <c r="D394" s="117">
        <v>10</v>
      </c>
      <c r="E394" s="117">
        <v>1</v>
      </c>
      <c r="F394" s="117" t="s">
        <v>340</v>
      </c>
      <c r="G394" s="117" t="s">
        <v>336</v>
      </c>
      <c r="H394" s="117">
        <v>0</v>
      </c>
      <c r="I394" s="117">
        <v>47.125</v>
      </c>
      <c r="J394" s="117">
        <v>227220.25171023293</v>
      </c>
      <c r="K394" s="117">
        <v>214367.33504356627</v>
      </c>
      <c r="L394" s="117">
        <v>12852.916666666666</v>
      </c>
      <c r="M394" s="117">
        <v>0</v>
      </c>
      <c r="N394" s="117">
        <v>1</v>
      </c>
      <c r="O394" s="117">
        <v>0</v>
      </c>
      <c r="P394" s="117">
        <v>0</v>
      </c>
      <c r="Q394" s="117">
        <v>0</v>
      </c>
      <c r="R394" s="117">
        <v>0</v>
      </c>
      <c r="S394" s="117">
        <v>0</v>
      </c>
      <c r="T394" s="117">
        <v>0</v>
      </c>
      <c r="U394" s="117">
        <v>0</v>
      </c>
      <c r="V394" s="117">
        <v>0</v>
      </c>
      <c r="W394" s="117">
        <v>0</v>
      </c>
      <c r="X394" s="117">
        <v>0</v>
      </c>
      <c r="Y394" s="117">
        <v>0</v>
      </c>
      <c r="Z394" s="117">
        <v>0</v>
      </c>
      <c r="AA394" s="117">
        <v>0</v>
      </c>
      <c r="AB394" s="117">
        <v>0</v>
      </c>
      <c r="AC394" s="117">
        <v>0</v>
      </c>
      <c r="AD394" s="117">
        <v>1</v>
      </c>
      <c r="AE394" s="117">
        <v>0</v>
      </c>
      <c r="AF394" s="117">
        <v>0</v>
      </c>
      <c r="AG394" s="117">
        <v>0</v>
      </c>
      <c r="AH394" s="117">
        <v>1</v>
      </c>
      <c r="AI394" s="117">
        <v>0</v>
      </c>
      <c r="AJ394" s="117">
        <v>0</v>
      </c>
      <c r="AK394" s="117">
        <v>0</v>
      </c>
      <c r="AL394" s="117">
        <v>0</v>
      </c>
      <c r="AM394" s="117">
        <v>0</v>
      </c>
      <c r="AN394" s="117">
        <v>0</v>
      </c>
      <c r="AO394" s="117">
        <v>0</v>
      </c>
      <c r="AP394" s="117">
        <v>0</v>
      </c>
      <c r="AQ394" s="117">
        <v>1</v>
      </c>
      <c r="AR394" s="117">
        <v>0</v>
      </c>
      <c r="AS394" s="117">
        <v>214367.33504356627</v>
      </c>
    </row>
    <row r="395" spans="1:45" x14ac:dyDescent="0.45">
      <c r="A395" s="117" t="s">
        <v>734</v>
      </c>
      <c r="B395" s="118">
        <v>43402</v>
      </c>
      <c r="C395" s="117">
        <v>2019</v>
      </c>
      <c r="D395" s="117">
        <v>10</v>
      </c>
      <c r="E395" s="117">
        <v>2</v>
      </c>
      <c r="F395" s="117" t="s">
        <v>342</v>
      </c>
      <c r="G395" s="117" t="s">
        <v>336</v>
      </c>
      <c r="H395" s="117">
        <v>0</v>
      </c>
      <c r="I395" s="117">
        <v>45.125</v>
      </c>
      <c r="J395" s="117">
        <v>251878.50171023293</v>
      </c>
      <c r="K395" s="117">
        <v>240347.66837689959</v>
      </c>
      <c r="L395" s="117">
        <v>11530.833333333334</v>
      </c>
      <c r="M395" s="117">
        <v>0</v>
      </c>
      <c r="N395" s="117">
        <v>0</v>
      </c>
      <c r="O395" s="117">
        <v>1</v>
      </c>
      <c r="P395" s="117">
        <v>0</v>
      </c>
      <c r="Q395" s="117">
        <v>0</v>
      </c>
      <c r="R395" s="117">
        <v>0</v>
      </c>
      <c r="S395" s="117">
        <v>0</v>
      </c>
      <c r="T395" s="117">
        <v>0</v>
      </c>
      <c r="U395" s="117">
        <v>0</v>
      </c>
      <c r="V395" s="117">
        <v>0</v>
      </c>
      <c r="W395" s="117">
        <v>0</v>
      </c>
      <c r="X395" s="117">
        <v>0</v>
      </c>
      <c r="Y395" s="117">
        <v>0</v>
      </c>
      <c r="Z395" s="117">
        <v>0</v>
      </c>
      <c r="AA395" s="117">
        <v>0</v>
      </c>
      <c r="AB395" s="117">
        <v>0</v>
      </c>
      <c r="AC395" s="117">
        <v>0</v>
      </c>
      <c r="AD395" s="117">
        <v>1</v>
      </c>
      <c r="AE395" s="117">
        <v>0</v>
      </c>
      <c r="AF395" s="117">
        <v>0</v>
      </c>
      <c r="AG395" s="117">
        <v>0</v>
      </c>
      <c r="AH395" s="117">
        <v>1</v>
      </c>
      <c r="AI395" s="117">
        <v>0</v>
      </c>
      <c r="AJ395" s="117">
        <v>0</v>
      </c>
      <c r="AK395" s="117">
        <v>0</v>
      </c>
      <c r="AL395" s="117">
        <v>0</v>
      </c>
      <c r="AM395" s="117">
        <v>0</v>
      </c>
      <c r="AN395" s="117">
        <v>0</v>
      </c>
      <c r="AO395" s="117">
        <v>0</v>
      </c>
      <c r="AP395" s="117">
        <v>0</v>
      </c>
      <c r="AQ395" s="117">
        <v>1</v>
      </c>
      <c r="AR395" s="117">
        <v>0</v>
      </c>
      <c r="AS395" s="117">
        <v>240347.66837689959</v>
      </c>
    </row>
    <row r="396" spans="1:45" x14ac:dyDescent="0.45">
      <c r="A396" s="117" t="s">
        <v>735</v>
      </c>
      <c r="B396" s="118">
        <v>43403</v>
      </c>
      <c r="C396" s="117">
        <v>2019</v>
      </c>
      <c r="D396" s="117">
        <v>10</v>
      </c>
      <c r="E396" s="117">
        <v>3</v>
      </c>
      <c r="F396" s="117" t="s">
        <v>342</v>
      </c>
      <c r="G396" s="117" t="s">
        <v>336</v>
      </c>
      <c r="H396" s="117">
        <v>0</v>
      </c>
      <c r="I396" s="117">
        <v>42.333329999999997</v>
      </c>
      <c r="J396" s="117">
        <v>263768.3350435663</v>
      </c>
      <c r="K396" s="117">
        <v>253520.83504356627</v>
      </c>
      <c r="L396" s="117">
        <v>10247.5</v>
      </c>
      <c r="M396" s="117">
        <v>0</v>
      </c>
      <c r="N396" s="117">
        <v>0</v>
      </c>
      <c r="O396" s="117">
        <v>0</v>
      </c>
      <c r="P396" s="117">
        <v>1</v>
      </c>
      <c r="Q396" s="117">
        <v>0</v>
      </c>
      <c r="R396" s="117">
        <v>0</v>
      </c>
      <c r="S396" s="117">
        <v>0</v>
      </c>
      <c r="T396" s="117">
        <v>0</v>
      </c>
      <c r="U396" s="117">
        <v>0</v>
      </c>
      <c r="V396" s="117">
        <v>0</v>
      </c>
      <c r="W396" s="117">
        <v>0</v>
      </c>
      <c r="X396" s="117">
        <v>0</v>
      </c>
      <c r="Y396" s="117">
        <v>0</v>
      </c>
      <c r="Z396" s="117">
        <v>0</v>
      </c>
      <c r="AA396" s="117">
        <v>0</v>
      </c>
      <c r="AB396" s="117">
        <v>0</v>
      </c>
      <c r="AC396" s="117">
        <v>0</v>
      </c>
      <c r="AD396" s="117">
        <v>1</v>
      </c>
      <c r="AE396" s="117">
        <v>0</v>
      </c>
      <c r="AF396" s="117">
        <v>0</v>
      </c>
      <c r="AG396" s="117">
        <v>0</v>
      </c>
      <c r="AH396" s="117">
        <v>1</v>
      </c>
      <c r="AI396" s="117">
        <v>0</v>
      </c>
      <c r="AJ396" s="117">
        <v>0</v>
      </c>
      <c r="AK396" s="117">
        <v>0</v>
      </c>
      <c r="AL396" s="117">
        <v>0</v>
      </c>
      <c r="AM396" s="117">
        <v>0</v>
      </c>
      <c r="AN396" s="117">
        <v>0</v>
      </c>
      <c r="AO396" s="117">
        <v>0</v>
      </c>
      <c r="AP396" s="117">
        <v>0</v>
      </c>
      <c r="AQ396" s="117">
        <v>1</v>
      </c>
      <c r="AR396" s="117">
        <v>0</v>
      </c>
      <c r="AS396" s="117">
        <v>253520.83504356627</v>
      </c>
    </row>
    <row r="397" spans="1:45" x14ac:dyDescent="0.45">
      <c r="A397" s="117" t="s">
        <v>736</v>
      </c>
      <c r="B397" s="118">
        <v>43404</v>
      </c>
      <c r="C397" s="117">
        <v>2019</v>
      </c>
      <c r="D397" s="117">
        <v>10</v>
      </c>
      <c r="E397" s="117">
        <v>4</v>
      </c>
      <c r="F397" s="117" t="s">
        <v>342</v>
      </c>
      <c r="G397" s="117" t="s">
        <v>336</v>
      </c>
      <c r="H397" s="117">
        <v>0</v>
      </c>
      <c r="I397" s="117">
        <v>46.625</v>
      </c>
      <c r="J397" s="117">
        <v>238501.75171023299</v>
      </c>
      <c r="K397" s="117">
        <v>229460.91837689964</v>
      </c>
      <c r="L397" s="117">
        <v>9040.8333333333339</v>
      </c>
      <c r="M397" s="117">
        <v>0</v>
      </c>
      <c r="N397" s="117">
        <v>0</v>
      </c>
      <c r="O397" s="117">
        <v>0</v>
      </c>
      <c r="P397" s="117">
        <v>0</v>
      </c>
      <c r="Q397" s="117">
        <v>1</v>
      </c>
      <c r="R397" s="117">
        <v>0</v>
      </c>
      <c r="S397" s="117">
        <v>0</v>
      </c>
      <c r="T397" s="117">
        <v>0</v>
      </c>
      <c r="U397" s="117">
        <v>0</v>
      </c>
      <c r="V397" s="117">
        <v>0</v>
      </c>
      <c r="W397" s="117">
        <v>0</v>
      </c>
      <c r="X397" s="117">
        <v>0</v>
      </c>
      <c r="Y397" s="117">
        <v>0</v>
      </c>
      <c r="Z397" s="117">
        <v>0</v>
      </c>
      <c r="AA397" s="117">
        <v>0</v>
      </c>
      <c r="AB397" s="117">
        <v>0</v>
      </c>
      <c r="AC397" s="117">
        <v>0</v>
      </c>
      <c r="AD397" s="117">
        <v>1</v>
      </c>
      <c r="AE397" s="117">
        <v>0</v>
      </c>
      <c r="AF397" s="117">
        <v>0</v>
      </c>
      <c r="AG397" s="117">
        <v>0</v>
      </c>
      <c r="AH397" s="117">
        <v>1</v>
      </c>
      <c r="AI397" s="117">
        <v>0</v>
      </c>
      <c r="AJ397" s="117">
        <v>0</v>
      </c>
      <c r="AK397" s="117">
        <v>0</v>
      </c>
      <c r="AL397" s="117">
        <v>0</v>
      </c>
      <c r="AM397" s="117">
        <v>0</v>
      </c>
      <c r="AN397" s="117">
        <v>0</v>
      </c>
      <c r="AO397" s="117">
        <v>0</v>
      </c>
      <c r="AP397" s="117">
        <v>0</v>
      </c>
      <c r="AQ397" s="117">
        <v>1</v>
      </c>
      <c r="AR397" s="117">
        <v>0</v>
      </c>
      <c r="AS397" s="117">
        <v>229460.91837689964</v>
      </c>
    </row>
    <row r="398" spans="1:45" x14ac:dyDescent="0.45">
      <c r="A398" s="117" t="s">
        <v>737</v>
      </c>
      <c r="B398" s="118">
        <v>43405</v>
      </c>
      <c r="C398" s="117">
        <v>2019</v>
      </c>
      <c r="D398" s="117">
        <v>11</v>
      </c>
      <c r="E398" s="117">
        <v>5</v>
      </c>
      <c r="F398" s="117" t="s">
        <v>342</v>
      </c>
      <c r="G398" s="117" t="s">
        <v>336</v>
      </c>
      <c r="H398" s="117">
        <v>0</v>
      </c>
      <c r="I398" s="117">
        <v>47.208329999999997</v>
      </c>
      <c r="J398" s="117">
        <v>219178.69087801717</v>
      </c>
      <c r="K398" s="117">
        <v>210844.10754468382</v>
      </c>
      <c r="L398" s="117">
        <v>8334.5833333333339</v>
      </c>
      <c r="M398" s="117">
        <v>0</v>
      </c>
      <c r="N398" s="117">
        <v>0</v>
      </c>
      <c r="O398" s="117">
        <v>0</v>
      </c>
      <c r="P398" s="117">
        <v>0</v>
      </c>
      <c r="Q398" s="117">
        <v>0</v>
      </c>
      <c r="R398" s="117">
        <v>1</v>
      </c>
      <c r="S398" s="117">
        <v>0</v>
      </c>
      <c r="T398" s="117">
        <v>0</v>
      </c>
      <c r="U398" s="117">
        <v>0</v>
      </c>
      <c r="V398" s="117">
        <v>0</v>
      </c>
      <c r="W398" s="117">
        <v>0</v>
      </c>
      <c r="X398" s="117">
        <v>0</v>
      </c>
      <c r="Y398" s="117">
        <v>0</v>
      </c>
      <c r="Z398" s="117">
        <v>0</v>
      </c>
      <c r="AA398" s="117">
        <v>0</v>
      </c>
      <c r="AB398" s="117">
        <v>0</v>
      </c>
      <c r="AC398" s="117">
        <v>0</v>
      </c>
      <c r="AD398" s="117">
        <v>0</v>
      </c>
      <c r="AE398" s="117">
        <v>1</v>
      </c>
      <c r="AF398" s="117">
        <v>0</v>
      </c>
      <c r="AG398" s="117">
        <v>0</v>
      </c>
      <c r="AH398" s="117">
        <v>1</v>
      </c>
      <c r="AI398" s="117">
        <v>0</v>
      </c>
      <c r="AJ398" s="117">
        <v>0</v>
      </c>
      <c r="AK398" s="117">
        <v>0</v>
      </c>
      <c r="AL398" s="117">
        <v>0</v>
      </c>
      <c r="AM398" s="117">
        <v>0</v>
      </c>
      <c r="AN398" s="117">
        <v>0</v>
      </c>
      <c r="AO398" s="117">
        <v>0</v>
      </c>
      <c r="AP398" s="117">
        <v>0</v>
      </c>
      <c r="AQ398" s="117">
        <v>1</v>
      </c>
      <c r="AR398" s="117">
        <v>0</v>
      </c>
      <c r="AS398" s="117">
        <v>210844.10754468382</v>
      </c>
    </row>
    <row r="399" spans="1:45" x14ac:dyDescent="0.45">
      <c r="A399" s="117" t="s">
        <v>738</v>
      </c>
      <c r="B399" s="118">
        <v>43406</v>
      </c>
      <c r="C399" s="117">
        <v>2019</v>
      </c>
      <c r="D399" s="117">
        <v>11</v>
      </c>
      <c r="E399" s="117">
        <v>6</v>
      </c>
      <c r="F399" s="117" t="s">
        <v>342</v>
      </c>
      <c r="G399" s="117" t="s">
        <v>336</v>
      </c>
      <c r="H399" s="117">
        <v>0</v>
      </c>
      <c r="I399" s="117">
        <v>58</v>
      </c>
      <c r="J399" s="117">
        <v>199493.94087801705</v>
      </c>
      <c r="K399" s="117">
        <v>192343.10754468371</v>
      </c>
      <c r="L399" s="117">
        <v>7150.833333333333</v>
      </c>
      <c r="M399" s="117">
        <v>0</v>
      </c>
      <c r="N399" s="117">
        <v>0</v>
      </c>
      <c r="O399" s="117">
        <v>0</v>
      </c>
      <c r="P399" s="117">
        <v>0</v>
      </c>
      <c r="Q399" s="117">
        <v>0</v>
      </c>
      <c r="R399" s="117">
        <v>0</v>
      </c>
      <c r="S399" s="117">
        <v>1</v>
      </c>
      <c r="T399" s="117">
        <v>0</v>
      </c>
      <c r="U399" s="117">
        <v>0</v>
      </c>
      <c r="V399" s="117">
        <v>0</v>
      </c>
      <c r="W399" s="117">
        <v>0</v>
      </c>
      <c r="X399" s="117">
        <v>0</v>
      </c>
      <c r="Y399" s="117">
        <v>0</v>
      </c>
      <c r="Z399" s="117">
        <v>0</v>
      </c>
      <c r="AA399" s="117">
        <v>0</v>
      </c>
      <c r="AB399" s="117">
        <v>0</v>
      </c>
      <c r="AC399" s="117">
        <v>0</v>
      </c>
      <c r="AD399" s="117">
        <v>0</v>
      </c>
      <c r="AE399" s="117">
        <v>1</v>
      </c>
      <c r="AF399" s="117">
        <v>0</v>
      </c>
      <c r="AG399" s="117">
        <v>0</v>
      </c>
      <c r="AH399" s="117">
        <v>1</v>
      </c>
      <c r="AI399" s="117">
        <v>0</v>
      </c>
      <c r="AJ399" s="117">
        <v>0</v>
      </c>
      <c r="AK399" s="117">
        <v>0</v>
      </c>
      <c r="AL399" s="117">
        <v>0</v>
      </c>
      <c r="AM399" s="117">
        <v>0</v>
      </c>
      <c r="AN399" s="117">
        <v>0</v>
      </c>
      <c r="AO399" s="117">
        <v>0</v>
      </c>
      <c r="AP399" s="117">
        <v>0</v>
      </c>
      <c r="AQ399" s="117">
        <v>1</v>
      </c>
      <c r="AR399" s="117">
        <v>0</v>
      </c>
      <c r="AS399" s="117">
        <v>192343.10754468371</v>
      </c>
    </row>
    <row r="400" spans="1:45" x14ac:dyDescent="0.45">
      <c r="A400" s="117" t="s">
        <v>739</v>
      </c>
      <c r="B400" s="118">
        <v>43407</v>
      </c>
      <c r="C400" s="117">
        <v>2019</v>
      </c>
      <c r="D400" s="117">
        <v>11</v>
      </c>
      <c r="E400" s="117">
        <v>7</v>
      </c>
      <c r="F400" s="117" t="s">
        <v>340</v>
      </c>
      <c r="G400" s="117" t="s">
        <v>336</v>
      </c>
      <c r="H400" s="117">
        <v>0</v>
      </c>
      <c r="I400" s="117">
        <v>47.416670000000003</v>
      </c>
      <c r="J400" s="117">
        <v>201502.60754468379</v>
      </c>
      <c r="K400" s="117">
        <v>195443.02421135045</v>
      </c>
      <c r="L400" s="117">
        <v>6059.583333333333</v>
      </c>
      <c r="M400" s="117">
        <v>0</v>
      </c>
      <c r="N400" s="117">
        <v>0</v>
      </c>
      <c r="O400" s="117">
        <v>0</v>
      </c>
      <c r="P400" s="117">
        <v>0</v>
      </c>
      <c r="Q400" s="117">
        <v>0</v>
      </c>
      <c r="R400" s="117">
        <v>0</v>
      </c>
      <c r="S400" s="117">
        <v>0</v>
      </c>
      <c r="T400" s="117">
        <v>1</v>
      </c>
      <c r="U400" s="117">
        <v>0</v>
      </c>
      <c r="V400" s="117">
        <v>0</v>
      </c>
      <c r="W400" s="117">
        <v>0</v>
      </c>
      <c r="X400" s="117">
        <v>0</v>
      </c>
      <c r="Y400" s="117">
        <v>0</v>
      </c>
      <c r="Z400" s="117">
        <v>0</v>
      </c>
      <c r="AA400" s="117">
        <v>0</v>
      </c>
      <c r="AB400" s="117">
        <v>0</v>
      </c>
      <c r="AC400" s="117">
        <v>0</v>
      </c>
      <c r="AD400" s="117">
        <v>0</v>
      </c>
      <c r="AE400" s="117">
        <v>1</v>
      </c>
      <c r="AF400" s="117">
        <v>0</v>
      </c>
      <c r="AG400" s="117">
        <v>0</v>
      </c>
      <c r="AH400" s="117">
        <v>1</v>
      </c>
      <c r="AI400" s="117">
        <v>0</v>
      </c>
      <c r="AJ400" s="117">
        <v>0</v>
      </c>
      <c r="AK400" s="117">
        <v>0</v>
      </c>
      <c r="AL400" s="117">
        <v>0</v>
      </c>
      <c r="AM400" s="117">
        <v>0</v>
      </c>
      <c r="AN400" s="117">
        <v>0</v>
      </c>
      <c r="AO400" s="117">
        <v>0</v>
      </c>
      <c r="AP400" s="117">
        <v>0</v>
      </c>
      <c r="AQ400" s="117">
        <v>1</v>
      </c>
      <c r="AR400" s="117">
        <v>0</v>
      </c>
      <c r="AS400" s="117">
        <v>195443.02421135045</v>
      </c>
    </row>
    <row r="401" spans="1:45" x14ac:dyDescent="0.45">
      <c r="A401" s="117" t="s">
        <v>740</v>
      </c>
      <c r="B401" s="118">
        <v>43408</v>
      </c>
      <c r="C401" s="117">
        <v>2019</v>
      </c>
      <c r="D401" s="117">
        <v>11</v>
      </c>
      <c r="E401" s="117">
        <v>1</v>
      </c>
      <c r="F401" s="117" t="s">
        <v>340</v>
      </c>
      <c r="G401" s="117" t="s">
        <v>336</v>
      </c>
      <c r="H401" s="117">
        <v>0</v>
      </c>
      <c r="I401" s="117">
        <v>51.166670000000003</v>
      </c>
      <c r="J401" s="117">
        <v>205547.02324289648</v>
      </c>
      <c r="K401" s="117">
        <v>200645.42324289648</v>
      </c>
      <c r="L401" s="117">
        <v>4901.6000000000004</v>
      </c>
      <c r="M401" s="117">
        <v>0</v>
      </c>
      <c r="N401" s="117">
        <v>1</v>
      </c>
      <c r="O401" s="117">
        <v>0</v>
      </c>
      <c r="P401" s="117">
        <v>0</v>
      </c>
      <c r="Q401" s="117">
        <v>0</v>
      </c>
      <c r="R401" s="117">
        <v>0</v>
      </c>
      <c r="S401" s="117">
        <v>0</v>
      </c>
      <c r="T401" s="117">
        <v>0</v>
      </c>
      <c r="U401" s="117">
        <v>0</v>
      </c>
      <c r="V401" s="117">
        <v>0</v>
      </c>
      <c r="W401" s="117">
        <v>0</v>
      </c>
      <c r="X401" s="117">
        <v>0</v>
      </c>
      <c r="Y401" s="117">
        <v>0</v>
      </c>
      <c r="Z401" s="117">
        <v>0</v>
      </c>
      <c r="AA401" s="117">
        <v>0</v>
      </c>
      <c r="AB401" s="117">
        <v>0</v>
      </c>
      <c r="AC401" s="117">
        <v>0</v>
      </c>
      <c r="AD401" s="117">
        <v>0</v>
      </c>
      <c r="AE401" s="117">
        <v>1</v>
      </c>
      <c r="AF401" s="117">
        <v>0</v>
      </c>
      <c r="AG401" s="117">
        <v>0</v>
      </c>
      <c r="AH401" s="117">
        <v>1</v>
      </c>
      <c r="AI401" s="117">
        <v>0</v>
      </c>
      <c r="AJ401" s="117">
        <v>0</v>
      </c>
      <c r="AK401" s="117">
        <v>0</v>
      </c>
      <c r="AL401" s="117">
        <v>0</v>
      </c>
      <c r="AM401" s="117">
        <v>0</v>
      </c>
      <c r="AN401" s="117">
        <v>0</v>
      </c>
      <c r="AO401" s="117">
        <v>0</v>
      </c>
      <c r="AP401" s="117">
        <v>0</v>
      </c>
      <c r="AQ401" s="117">
        <v>1</v>
      </c>
      <c r="AR401" s="117">
        <v>0</v>
      </c>
      <c r="AS401" s="117">
        <v>200645.42324289648</v>
      </c>
    </row>
    <row r="402" spans="1:45" x14ac:dyDescent="0.45">
      <c r="A402" s="117" t="s">
        <v>741</v>
      </c>
      <c r="B402" s="118">
        <v>43409</v>
      </c>
      <c r="C402" s="117">
        <v>2019</v>
      </c>
      <c r="D402" s="117">
        <v>11</v>
      </c>
      <c r="E402" s="117">
        <v>2</v>
      </c>
      <c r="F402" s="117" t="s">
        <v>342</v>
      </c>
      <c r="G402" s="117" t="s">
        <v>336</v>
      </c>
      <c r="H402" s="117">
        <v>0</v>
      </c>
      <c r="I402" s="117">
        <v>39.375</v>
      </c>
      <c r="J402" s="117">
        <v>216380.85754468371</v>
      </c>
      <c r="K402" s="117">
        <v>212115.85754468371</v>
      </c>
      <c r="L402" s="117">
        <v>4265</v>
      </c>
      <c r="M402" s="117">
        <v>0</v>
      </c>
      <c r="N402" s="117">
        <v>0</v>
      </c>
      <c r="O402" s="117">
        <v>1</v>
      </c>
      <c r="P402" s="117">
        <v>0</v>
      </c>
      <c r="Q402" s="117">
        <v>0</v>
      </c>
      <c r="R402" s="117">
        <v>0</v>
      </c>
      <c r="S402" s="117">
        <v>0</v>
      </c>
      <c r="T402" s="117">
        <v>0</v>
      </c>
      <c r="U402" s="117">
        <v>0</v>
      </c>
      <c r="V402" s="117">
        <v>0</v>
      </c>
      <c r="W402" s="117">
        <v>0</v>
      </c>
      <c r="X402" s="117">
        <v>0</v>
      </c>
      <c r="Y402" s="117">
        <v>0</v>
      </c>
      <c r="Z402" s="117">
        <v>0</v>
      </c>
      <c r="AA402" s="117">
        <v>0</v>
      </c>
      <c r="AB402" s="117">
        <v>0</v>
      </c>
      <c r="AC402" s="117">
        <v>0</v>
      </c>
      <c r="AD402" s="117">
        <v>0</v>
      </c>
      <c r="AE402" s="117">
        <v>1</v>
      </c>
      <c r="AF402" s="117">
        <v>0</v>
      </c>
      <c r="AG402" s="117">
        <v>0</v>
      </c>
      <c r="AH402" s="117">
        <v>1</v>
      </c>
      <c r="AI402" s="117">
        <v>0</v>
      </c>
      <c r="AJ402" s="117">
        <v>0</v>
      </c>
      <c r="AK402" s="117">
        <v>0</v>
      </c>
      <c r="AL402" s="117">
        <v>0</v>
      </c>
      <c r="AM402" s="117">
        <v>0</v>
      </c>
      <c r="AN402" s="117">
        <v>0</v>
      </c>
      <c r="AO402" s="117">
        <v>0</v>
      </c>
      <c r="AP402" s="117">
        <v>0</v>
      </c>
      <c r="AQ402" s="117">
        <v>1</v>
      </c>
      <c r="AR402" s="117">
        <v>0</v>
      </c>
      <c r="AS402" s="117">
        <v>212115.85754468371</v>
      </c>
    </row>
    <row r="403" spans="1:45" x14ac:dyDescent="0.45">
      <c r="A403" s="117" t="s">
        <v>742</v>
      </c>
      <c r="B403" s="118">
        <v>43410</v>
      </c>
      <c r="C403" s="117">
        <v>2019</v>
      </c>
      <c r="D403" s="117">
        <v>11</v>
      </c>
      <c r="E403" s="117">
        <v>3</v>
      </c>
      <c r="F403" s="117" t="s">
        <v>342</v>
      </c>
      <c r="G403" s="117" t="s">
        <v>336</v>
      </c>
      <c r="H403" s="117">
        <v>0</v>
      </c>
      <c r="I403" s="117">
        <v>39</v>
      </c>
      <c r="J403" s="117">
        <v>227382.3992113503</v>
      </c>
      <c r="K403" s="117">
        <v>223827.81587801696</v>
      </c>
      <c r="L403" s="117">
        <v>3554.5833333333335</v>
      </c>
      <c r="M403" s="117">
        <v>0</v>
      </c>
      <c r="N403" s="117">
        <v>0</v>
      </c>
      <c r="O403" s="117">
        <v>0</v>
      </c>
      <c r="P403" s="117">
        <v>1</v>
      </c>
      <c r="Q403" s="117">
        <v>0</v>
      </c>
      <c r="R403" s="117">
        <v>0</v>
      </c>
      <c r="S403" s="117">
        <v>0</v>
      </c>
      <c r="T403" s="117">
        <v>0</v>
      </c>
      <c r="U403" s="117">
        <v>0</v>
      </c>
      <c r="V403" s="117">
        <v>0</v>
      </c>
      <c r="W403" s="117">
        <v>0</v>
      </c>
      <c r="X403" s="117">
        <v>0</v>
      </c>
      <c r="Y403" s="117">
        <v>0</v>
      </c>
      <c r="Z403" s="117">
        <v>0</v>
      </c>
      <c r="AA403" s="117">
        <v>0</v>
      </c>
      <c r="AB403" s="117">
        <v>0</v>
      </c>
      <c r="AC403" s="117">
        <v>0</v>
      </c>
      <c r="AD403" s="117">
        <v>0</v>
      </c>
      <c r="AE403" s="117">
        <v>1</v>
      </c>
      <c r="AF403" s="117">
        <v>0</v>
      </c>
      <c r="AG403" s="117">
        <v>0</v>
      </c>
      <c r="AH403" s="117">
        <v>1</v>
      </c>
      <c r="AI403" s="117">
        <v>0</v>
      </c>
      <c r="AJ403" s="117">
        <v>0</v>
      </c>
      <c r="AK403" s="117">
        <v>0</v>
      </c>
      <c r="AL403" s="117">
        <v>0</v>
      </c>
      <c r="AM403" s="117">
        <v>0</v>
      </c>
      <c r="AN403" s="117">
        <v>0</v>
      </c>
      <c r="AO403" s="117">
        <v>0</v>
      </c>
      <c r="AP403" s="117">
        <v>0</v>
      </c>
      <c r="AQ403" s="117">
        <v>1</v>
      </c>
      <c r="AR403" s="117">
        <v>0</v>
      </c>
      <c r="AS403" s="117">
        <v>223827.81587801696</v>
      </c>
    </row>
    <row r="404" spans="1:45" x14ac:dyDescent="0.45">
      <c r="A404" s="117" t="s">
        <v>743</v>
      </c>
      <c r="B404" s="118">
        <v>43411</v>
      </c>
      <c r="C404" s="117">
        <v>2019</v>
      </c>
      <c r="D404" s="117">
        <v>11</v>
      </c>
      <c r="E404" s="117">
        <v>4</v>
      </c>
      <c r="F404" s="117" t="s">
        <v>342</v>
      </c>
      <c r="G404" s="117" t="s">
        <v>336</v>
      </c>
      <c r="H404" s="117">
        <v>0</v>
      </c>
      <c r="I404" s="117">
        <v>39.75</v>
      </c>
      <c r="J404" s="117">
        <v>242821.64921135033</v>
      </c>
      <c r="K404" s="117">
        <v>239977.89921135033</v>
      </c>
      <c r="L404" s="117">
        <v>2843.75</v>
      </c>
      <c r="M404" s="117">
        <v>0</v>
      </c>
      <c r="N404" s="117">
        <v>0</v>
      </c>
      <c r="O404" s="117">
        <v>0</v>
      </c>
      <c r="P404" s="117">
        <v>0</v>
      </c>
      <c r="Q404" s="117">
        <v>1</v>
      </c>
      <c r="R404" s="117">
        <v>0</v>
      </c>
      <c r="S404" s="117">
        <v>0</v>
      </c>
      <c r="T404" s="117">
        <v>0</v>
      </c>
      <c r="U404" s="117">
        <v>0</v>
      </c>
      <c r="V404" s="117">
        <v>0</v>
      </c>
      <c r="W404" s="117">
        <v>0</v>
      </c>
      <c r="X404" s="117">
        <v>0</v>
      </c>
      <c r="Y404" s="117">
        <v>0</v>
      </c>
      <c r="Z404" s="117">
        <v>0</v>
      </c>
      <c r="AA404" s="117">
        <v>0</v>
      </c>
      <c r="AB404" s="117">
        <v>0</v>
      </c>
      <c r="AC404" s="117">
        <v>0</v>
      </c>
      <c r="AD404" s="117">
        <v>0</v>
      </c>
      <c r="AE404" s="117">
        <v>1</v>
      </c>
      <c r="AF404" s="117">
        <v>0</v>
      </c>
      <c r="AG404" s="117">
        <v>0</v>
      </c>
      <c r="AH404" s="117">
        <v>1</v>
      </c>
      <c r="AI404" s="117">
        <v>0</v>
      </c>
      <c r="AJ404" s="117">
        <v>0</v>
      </c>
      <c r="AK404" s="117">
        <v>0</v>
      </c>
      <c r="AL404" s="117">
        <v>0</v>
      </c>
      <c r="AM404" s="117">
        <v>0</v>
      </c>
      <c r="AN404" s="117">
        <v>0</v>
      </c>
      <c r="AO404" s="117">
        <v>0</v>
      </c>
      <c r="AP404" s="117">
        <v>0</v>
      </c>
      <c r="AQ404" s="117">
        <v>1</v>
      </c>
      <c r="AR404" s="117">
        <v>0</v>
      </c>
      <c r="AS404" s="117">
        <v>239977.89921135033</v>
      </c>
    </row>
    <row r="405" spans="1:45" x14ac:dyDescent="0.45">
      <c r="A405" s="117" t="s">
        <v>744</v>
      </c>
      <c r="B405" s="118">
        <v>43412</v>
      </c>
      <c r="C405" s="117">
        <v>2019</v>
      </c>
      <c r="D405" s="117">
        <v>11</v>
      </c>
      <c r="E405" s="117">
        <v>5</v>
      </c>
      <c r="F405" s="117" t="s">
        <v>342</v>
      </c>
      <c r="G405" s="117" t="s">
        <v>336</v>
      </c>
      <c r="H405" s="117">
        <v>0</v>
      </c>
      <c r="I405" s="117">
        <v>32.208329999999997</v>
      </c>
      <c r="J405" s="117">
        <v>269096.06587801705</v>
      </c>
      <c r="K405" s="117">
        <v>266963.98254468373</v>
      </c>
      <c r="L405" s="117">
        <v>2132.0833333333335</v>
      </c>
      <c r="M405" s="117">
        <v>0</v>
      </c>
      <c r="N405" s="117">
        <v>0</v>
      </c>
      <c r="O405" s="117">
        <v>0</v>
      </c>
      <c r="P405" s="117">
        <v>0</v>
      </c>
      <c r="Q405" s="117">
        <v>0</v>
      </c>
      <c r="R405" s="117">
        <v>1</v>
      </c>
      <c r="S405" s="117">
        <v>0</v>
      </c>
      <c r="T405" s="117">
        <v>0</v>
      </c>
      <c r="U405" s="117">
        <v>0</v>
      </c>
      <c r="V405" s="117">
        <v>0</v>
      </c>
      <c r="W405" s="117">
        <v>0</v>
      </c>
      <c r="X405" s="117">
        <v>0</v>
      </c>
      <c r="Y405" s="117">
        <v>0</v>
      </c>
      <c r="Z405" s="117">
        <v>0</v>
      </c>
      <c r="AA405" s="117">
        <v>0</v>
      </c>
      <c r="AB405" s="117">
        <v>0</v>
      </c>
      <c r="AC405" s="117">
        <v>0</v>
      </c>
      <c r="AD405" s="117">
        <v>0</v>
      </c>
      <c r="AE405" s="117">
        <v>1</v>
      </c>
      <c r="AF405" s="117">
        <v>0</v>
      </c>
      <c r="AG405" s="117">
        <v>0</v>
      </c>
      <c r="AH405" s="117">
        <v>1</v>
      </c>
      <c r="AI405" s="117">
        <v>0</v>
      </c>
      <c r="AJ405" s="117">
        <v>0</v>
      </c>
      <c r="AK405" s="117">
        <v>0</v>
      </c>
      <c r="AL405" s="117">
        <v>0</v>
      </c>
      <c r="AM405" s="117">
        <v>0</v>
      </c>
      <c r="AN405" s="117">
        <v>0</v>
      </c>
      <c r="AO405" s="117">
        <v>0</v>
      </c>
      <c r="AP405" s="117">
        <v>0</v>
      </c>
      <c r="AQ405" s="117">
        <v>1</v>
      </c>
      <c r="AR405" s="117">
        <v>0</v>
      </c>
      <c r="AS405" s="117">
        <v>266963.98254468373</v>
      </c>
    </row>
    <row r="406" spans="1:45" x14ac:dyDescent="0.45">
      <c r="A406" s="117" t="s">
        <v>745</v>
      </c>
      <c r="B406" s="118">
        <v>43413</v>
      </c>
      <c r="C406" s="117">
        <v>2019</v>
      </c>
      <c r="D406" s="117">
        <v>11</v>
      </c>
      <c r="E406" s="117">
        <v>6</v>
      </c>
      <c r="F406" s="117" t="s">
        <v>342</v>
      </c>
      <c r="G406" s="117" t="s">
        <v>336</v>
      </c>
      <c r="H406" s="117">
        <v>0</v>
      </c>
      <c r="I406" s="117">
        <v>31.125</v>
      </c>
      <c r="J406" s="117">
        <v>301697.94087801717</v>
      </c>
      <c r="K406" s="117">
        <v>300278.77421135048</v>
      </c>
      <c r="L406" s="117">
        <v>1419.1666666666667</v>
      </c>
      <c r="M406" s="117">
        <v>0</v>
      </c>
      <c r="N406" s="117">
        <v>0</v>
      </c>
      <c r="O406" s="117">
        <v>0</v>
      </c>
      <c r="P406" s="117">
        <v>0</v>
      </c>
      <c r="Q406" s="117">
        <v>0</v>
      </c>
      <c r="R406" s="117">
        <v>0</v>
      </c>
      <c r="S406" s="117">
        <v>1</v>
      </c>
      <c r="T406" s="117">
        <v>0</v>
      </c>
      <c r="U406" s="117">
        <v>0</v>
      </c>
      <c r="V406" s="117">
        <v>0</v>
      </c>
      <c r="W406" s="117">
        <v>0</v>
      </c>
      <c r="X406" s="117">
        <v>0</v>
      </c>
      <c r="Y406" s="117">
        <v>0</v>
      </c>
      <c r="Z406" s="117">
        <v>0</v>
      </c>
      <c r="AA406" s="117">
        <v>0</v>
      </c>
      <c r="AB406" s="117">
        <v>0</v>
      </c>
      <c r="AC406" s="117">
        <v>0</v>
      </c>
      <c r="AD406" s="117">
        <v>0</v>
      </c>
      <c r="AE406" s="117">
        <v>1</v>
      </c>
      <c r="AF406" s="117">
        <v>0</v>
      </c>
      <c r="AG406" s="117">
        <v>0</v>
      </c>
      <c r="AH406" s="117">
        <v>1</v>
      </c>
      <c r="AI406" s="117">
        <v>0</v>
      </c>
      <c r="AJ406" s="117">
        <v>0</v>
      </c>
      <c r="AK406" s="117">
        <v>0</v>
      </c>
      <c r="AL406" s="117">
        <v>0</v>
      </c>
      <c r="AM406" s="117">
        <v>0</v>
      </c>
      <c r="AN406" s="117">
        <v>0</v>
      </c>
      <c r="AO406" s="117">
        <v>0</v>
      </c>
      <c r="AP406" s="117">
        <v>0</v>
      </c>
      <c r="AQ406" s="117">
        <v>1</v>
      </c>
      <c r="AR406" s="117">
        <v>0</v>
      </c>
      <c r="AS406" s="117">
        <v>300278.77421135048</v>
      </c>
    </row>
    <row r="407" spans="1:45" x14ac:dyDescent="0.45">
      <c r="A407" s="117" t="s">
        <v>746</v>
      </c>
      <c r="B407" s="118">
        <v>43414</v>
      </c>
      <c r="C407" s="117">
        <v>2019</v>
      </c>
      <c r="D407" s="117">
        <v>11</v>
      </c>
      <c r="E407" s="117">
        <v>7</v>
      </c>
      <c r="F407" s="117" t="s">
        <v>340</v>
      </c>
      <c r="G407" s="117" t="s">
        <v>336</v>
      </c>
      <c r="H407" s="117">
        <v>0</v>
      </c>
      <c r="I407" s="117">
        <v>35.333329999999997</v>
      </c>
      <c r="J407" s="117">
        <v>273248.94087801717</v>
      </c>
      <c r="K407" s="117">
        <v>272569.77421135048</v>
      </c>
      <c r="L407" s="117">
        <v>679.16666666666663</v>
      </c>
      <c r="M407" s="117">
        <v>0</v>
      </c>
      <c r="N407" s="117">
        <v>0</v>
      </c>
      <c r="O407" s="117">
        <v>0</v>
      </c>
      <c r="P407" s="117">
        <v>0</v>
      </c>
      <c r="Q407" s="117">
        <v>0</v>
      </c>
      <c r="R407" s="117">
        <v>0</v>
      </c>
      <c r="S407" s="117">
        <v>0</v>
      </c>
      <c r="T407" s="117">
        <v>1</v>
      </c>
      <c r="U407" s="117">
        <v>0</v>
      </c>
      <c r="V407" s="117">
        <v>0</v>
      </c>
      <c r="W407" s="117">
        <v>0</v>
      </c>
      <c r="X407" s="117">
        <v>0</v>
      </c>
      <c r="Y407" s="117">
        <v>0</v>
      </c>
      <c r="Z407" s="117">
        <v>0</v>
      </c>
      <c r="AA407" s="117">
        <v>0</v>
      </c>
      <c r="AB407" s="117">
        <v>0</v>
      </c>
      <c r="AC407" s="117">
        <v>0</v>
      </c>
      <c r="AD407" s="117">
        <v>0</v>
      </c>
      <c r="AE407" s="117">
        <v>1</v>
      </c>
      <c r="AF407" s="117">
        <v>0</v>
      </c>
      <c r="AG407" s="117">
        <v>0</v>
      </c>
      <c r="AH407" s="117">
        <v>1</v>
      </c>
      <c r="AI407" s="117">
        <v>0</v>
      </c>
      <c r="AJ407" s="117">
        <v>0</v>
      </c>
      <c r="AK407" s="117">
        <v>0</v>
      </c>
      <c r="AL407" s="117">
        <v>0</v>
      </c>
      <c r="AM407" s="117">
        <v>0</v>
      </c>
      <c r="AN407" s="117">
        <v>0</v>
      </c>
      <c r="AO407" s="117">
        <v>0</v>
      </c>
      <c r="AP407" s="117">
        <v>0</v>
      </c>
      <c r="AQ407" s="117">
        <v>1</v>
      </c>
      <c r="AR407" s="117">
        <v>0</v>
      </c>
      <c r="AS407" s="117">
        <v>272569.77421135048</v>
      </c>
    </row>
    <row r="408" spans="1:45" x14ac:dyDescent="0.45">
      <c r="A408" s="117" t="s">
        <v>747</v>
      </c>
      <c r="B408" s="118">
        <v>43415</v>
      </c>
      <c r="C408" s="117">
        <v>2019</v>
      </c>
      <c r="D408" s="117">
        <v>11</v>
      </c>
      <c r="E408" s="117">
        <v>1</v>
      </c>
      <c r="F408" s="117" t="s">
        <v>340</v>
      </c>
      <c r="G408" s="117" t="s">
        <v>336</v>
      </c>
      <c r="H408" s="117">
        <v>0</v>
      </c>
      <c r="I408" s="117">
        <v>31.41667</v>
      </c>
      <c r="J408" s="117">
        <v>298846.10754468373</v>
      </c>
      <c r="K408" s="117">
        <v>298899.85754468373</v>
      </c>
      <c r="L408" s="117">
        <v>-53.75</v>
      </c>
      <c r="M408" s="117">
        <v>0</v>
      </c>
      <c r="N408" s="117">
        <v>1</v>
      </c>
      <c r="O408" s="117">
        <v>0</v>
      </c>
      <c r="P408" s="117">
        <v>0</v>
      </c>
      <c r="Q408" s="117">
        <v>0</v>
      </c>
      <c r="R408" s="117">
        <v>0</v>
      </c>
      <c r="S408" s="117">
        <v>0</v>
      </c>
      <c r="T408" s="117">
        <v>0</v>
      </c>
      <c r="U408" s="117">
        <v>0</v>
      </c>
      <c r="V408" s="117">
        <v>0</v>
      </c>
      <c r="W408" s="117">
        <v>0</v>
      </c>
      <c r="X408" s="117">
        <v>0</v>
      </c>
      <c r="Y408" s="117">
        <v>0</v>
      </c>
      <c r="Z408" s="117">
        <v>0</v>
      </c>
      <c r="AA408" s="117">
        <v>0</v>
      </c>
      <c r="AB408" s="117">
        <v>0</v>
      </c>
      <c r="AC408" s="117">
        <v>0</v>
      </c>
      <c r="AD408" s="117">
        <v>0</v>
      </c>
      <c r="AE408" s="117">
        <v>1</v>
      </c>
      <c r="AF408" s="117">
        <v>0</v>
      </c>
      <c r="AG408" s="117">
        <v>0</v>
      </c>
      <c r="AH408" s="117">
        <v>1</v>
      </c>
      <c r="AI408" s="117">
        <v>0</v>
      </c>
      <c r="AJ408" s="117">
        <v>0</v>
      </c>
      <c r="AK408" s="117">
        <v>0</v>
      </c>
      <c r="AL408" s="117">
        <v>0</v>
      </c>
      <c r="AM408" s="117">
        <v>0</v>
      </c>
      <c r="AN408" s="117">
        <v>0</v>
      </c>
      <c r="AO408" s="117">
        <v>0</v>
      </c>
      <c r="AP408" s="117">
        <v>0</v>
      </c>
      <c r="AQ408" s="117">
        <v>1</v>
      </c>
      <c r="AR408" s="117">
        <v>0</v>
      </c>
      <c r="AS408" s="117">
        <v>298899.85754468373</v>
      </c>
    </row>
    <row r="409" spans="1:45" x14ac:dyDescent="0.45">
      <c r="A409" s="117" t="s">
        <v>748</v>
      </c>
      <c r="B409" s="118">
        <v>43416</v>
      </c>
      <c r="C409" s="117">
        <v>2019</v>
      </c>
      <c r="D409" s="117">
        <v>11</v>
      </c>
      <c r="E409" s="117">
        <v>2</v>
      </c>
      <c r="F409" s="117" t="s">
        <v>342</v>
      </c>
      <c r="G409" s="117" t="s">
        <v>336</v>
      </c>
      <c r="H409" s="117">
        <v>0</v>
      </c>
      <c r="I409" s="117">
        <v>28.83333</v>
      </c>
      <c r="J409" s="117">
        <v>317465.31587801711</v>
      </c>
      <c r="K409" s="117">
        <v>317521.56587801711</v>
      </c>
      <c r="L409" s="117">
        <v>-56.25</v>
      </c>
      <c r="M409" s="117">
        <v>0</v>
      </c>
      <c r="N409" s="117">
        <v>0</v>
      </c>
      <c r="O409" s="117">
        <v>1</v>
      </c>
      <c r="P409" s="117">
        <v>0</v>
      </c>
      <c r="Q409" s="117">
        <v>0</v>
      </c>
      <c r="R409" s="117">
        <v>0</v>
      </c>
      <c r="S409" s="117">
        <v>0</v>
      </c>
      <c r="T409" s="117">
        <v>0</v>
      </c>
      <c r="U409" s="117">
        <v>0</v>
      </c>
      <c r="V409" s="117">
        <v>0</v>
      </c>
      <c r="W409" s="117">
        <v>0</v>
      </c>
      <c r="X409" s="117">
        <v>0</v>
      </c>
      <c r="Y409" s="117">
        <v>0</v>
      </c>
      <c r="Z409" s="117">
        <v>0</v>
      </c>
      <c r="AA409" s="117">
        <v>0</v>
      </c>
      <c r="AB409" s="117">
        <v>0</v>
      </c>
      <c r="AC409" s="117">
        <v>0</v>
      </c>
      <c r="AD409" s="117">
        <v>0</v>
      </c>
      <c r="AE409" s="117">
        <v>1</v>
      </c>
      <c r="AF409" s="117">
        <v>0</v>
      </c>
      <c r="AG409" s="117">
        <v>0</v>
      </c>
      <c r="AH409" s="117">
        <v>1</v>
      </c>
      <c r="AI409" s="117">
        <v>0</v>
      </c>
      <c r="AJ409" s="117">
        <v>0</v>
      </c>
      <c r="AK409" s="117">
        <v>0</v>
      </c>
      <c r="AL409" s="117">
        <v>0</v>
      </c>
      <c r="AM409" s="117">
        <v>0</v>
      </c>
      <c r="AN409" s="117">
        <v>0</v>
      </c>
      <c r="AO409" s="117">
        <v>0</v>
      </c>
      <c r="AP409" s="117">
        <v>0</v>
      </c>
      <c r="AQ409" s="117">
        <v>1</v>
      </c>
      <c r="AR409" s="117">
        <v>0</v>
      </c>
      <c r="AS409" s="117">
        <v>317521.56587801711</v>
      </c>
    </row>
    <row r="410" spans="1:45" x14ac:dyDescent="0.45">
      <c r="A410" s="117" t="s">
        <v>749</v>
      </c>
      <c r="B410" s="118">
        <v>43417</v>
      </c>
      <c r="C410" s="117">
        <v>2019</v>
      </c>
      <c r="D410" s="117">
        <v>11</v>
      </c>
      <c r="E410" s="117">
        <v>3</v>
      </c>
      <c r="F410" s="117" t="s">
        <v>342</v>
      </c>
      <c r="G410" s="117" t="s">
        <v>336</v>
      </c>
      <c r="H410" s="117">
        <v>0</v>
      </c>
      <c r="I410" s="117">
        <v>30.16667</v>
      </c>
      <c r="J410" s="117">
        <v>326439.06587801711</v>
      </c>
      <c r="K410" s="117">
        <v>326495.31587801711</v>
      </c>
      <c r="L410" s="117">
        <v>-56.25</v>
      </c>
      <c r="M410" s="117">
        <v>0</v>
      </c>
      <c r="N410" s="117">
        <v>0</v>
      </c>
      <c r="O410" s="117">
        <v>0</v>
      </c>
      <c r="P410" s="117">
        <v>1</v>
      </c>
      <c r="Q410" s="117">
        <v>0</v>
      </c>
      <c r="R410" s="117">
        <v>0</v>
      </c>
      <c r="S410" s="117">
        <v>0</v>
      </c>
      <c r="T410" s="117">
        <v>0</v>
      </c>
      <c r="U410" s="117">
        <v>0</v>
      </c>
      <c r="V410" s="117">
        <v>0</v>
      </c>
      <c r="W410" s="117">
        <v>0</v>
      </c>
      <c r="X410" s="117">
        <v>0</v>
      </c>
      <c r="Y410" s="117">
        <v>0</v>
      </c>
      <c r="Z410" s="117">
        <v>0</v>
      </c>
      <c r="AA410" s="117">
        <v>0</v>
      </c>
      <c r="AB410" s="117">
        <v>0</v>
      </c>
      <c r="AC410" s="117">
        <v>0</v>
      </c>
      <c r="AD410" s="117">
        <v>0</v>
      </c>
      <c r="AE410" s="117">
        <v>1</v>
      </c>
      <c r="AF410" s="117">
        <v>0</v>
      </c>
      <c r="AG410" s="117">
        <v>0</v>
      </c>
      <c r="AH410" s="117">
        <v>1</v>
      </c>
      <c r="AI410" s="117">
        <v>0</v>
      </c>
      <c r="AJ410" s="117">
        <v>0</v>
      </c>
      <c r="AK410" s="117">
        <v>0</v>
      </c>
      <c r="AL410" s="117">
        <v>0</v>
      </c>
      <c r="AM410" s="117">
        <v>0</v>
      </c>
      <c r="AN410" s="117">
        <v>0</v>
      </c>
      <c r="AO410" s="117">
        <v>0</v>
      </c>
      <c r="AP410" s="117">
        <v>0</v>
      </c>
      <c r="AQ410" s="117">
        <v>1</v>
      </c>
      <c r="AR410" s="117">
        <v>0</v>
      </c>
      <c r="AS410" s="117">
        <v>326495.31587801711</v>
      </c>
    </row>
    <row r="411" spans="1:45" x14ac:dyDescent="0.45">
      <c r="A411" s="117" t="s">
        <v>750</v>
      </c>
      <c r="B411" s="118">
        <v>43418</v>
      </c>
      <c r="C411" s="117">
        <v>2019</v>
      </c>
      <c r="D411" s="117">
        <v>11</v>
      </c>
      <c r="E411" s="117">
        <v>4</v>
      </c>
      <c r="F411" s="117" t="s">
        <v>342</v>
      </c>
      <c r="G411" s="117" t="s">
        <v>336</v>
      </c>
      <c r="H411" s="117">
        <v>0</v>
      </c>
      <c r="I411" s="117">
        <v>30.79167</v>
      </c>
      <c r="J411" s="117">
        <v>324871.19087801711</v>
      </c>
      <c r="K411" s="117">
        <v>324934.94087801711</v>
      </c>
      <c r="L411" s="117">
        <v>-63.75</v>
      </c>
      <c r="M411" s="117">
        <v>0</v>
      </c>
      <c r="N411" s="117">
        <v>0</v>
      </c>
      <c r="O411" s="117">
        <v>0</v>
      </c>
      <c r="P411" s="117">
        <v>0</v>
      </c>
      <c r="Q411" s="117">
        <v>1</v>
      </c>
      <c r="R411" s="117">
        <v>0</v>
      </c>
      <c r="S411" s="117">
        <v>0</v>
      </c>
      <c r="T411" s="117">
        <v>0</v>
      </c>
      <c r="U411" s="117">
        <v>0</v>
      </c>
      <c r="V411" s="117">
        <v>0</v>
      </c>
      <c r="W411" s="117">
        <v>0</v>
      </c>
      <c r="X411" s="117">
        <v>0</v>
      </c>
      <c r="Y411" s="117">
        <v>0</v>
      </c>
      <c r="Z411" s="117">
        <v>0</v>
      </c>
      <c r="AA411" s="117">
        <v>0</v>
      </c>
      <c r="AB411" s="117">
        <v>0</v>
      </c>
      <c r="AC411" s="117">
        <v>0</v>
      </c>
      <c r="AD411" s="117">
        <v>0</v>
      </c>
      <c r="AE411" s="117">
        <v>1</v>
      </c>
      <c r="AF411" s="117">
        <v>0</v>
      </c>
      <c r="AG411" s="117">
        <v>0</v>
      </c>
      <c r="AH411" s="117">
        <v>1</v>
      </c>
      <c r="AI411" s="117">
        <v>0</v>
      </c>
      <c r="AJ411" s="117">
        <v>0</v>
      </c>
      <c r="AK411" s="117">
        <v>0</v>
      </c>
      <c r="AL411" s="117">
        <v>0</v>
      </c>
      <c r="AM411" s="117">
        <v>0</v>
      </c>
      <c r="AN411" s="117">
        <v>0</v>
      </c>
      <c r="AO411" s="117">
        <v>0</v>
      </c>
      <c r="AP411" s="117">
        <v>0</v>
      </c>
      <c r="AQ411" s="117">
        <v>1</v>
      </c>
      <c r="AR411" s="117">
        <v>0</v>
      </c>
      <c r="AS411" s="117">
        <v>324934.94087801711</v>
      </c>
    </row>
    <row r="412" spans="1:45" x14ac:dyDescent="0.45">
      <c r="A412" s="117" t="s">
        <v>751</v>
      </c>
      <c r="B412" s="118">
        <v>43419</v>
      </c>
      <c r="C412" s="117">
        <v>2019</v>
      </c>
      <c r="D412" s="117">
        <v>11</v>
      </c>
      <c r="E412" s="117">
        <v>5</v>
      </c>
      <c r="F412" s="117" t="s">
        <v>342</v>
      </c>
      <c r="G412" s="117" t="s">
        <v>336</v>
      </c>
      <c r="H412" s="117">
        <v>0</v>
      </c>
      <c r="I412" s="117">
        <v>33.25</v>
      </c>
      <c r="J412" s="117">
        <v>290946.56587801717</v>
      </c>
      <c r="K412" s="117">
        <v>291001.14921135048</v>
      </c>
      <c r="L412" s="117">
        <v>-54.583333333333336</v>
      </c>
      <c r="M412" s="117">
        <v>0</v>
      </c>
      <c r="N412" s="117">
        <v>0</v>
      </c>
      <c r="O412" s="117">
        <v>0</v>
      </c>
      <c r="P412" s="117">
        <v>0</v>
      </c>
      <c r="Q412" s="117">
        <v>0</v>
      </c>
      <c r="R412" s="117">
        <v>1</v>
      </c>
      <c r="S412" s="117">
        <v>0</v>
      </c>
      <c r="T412" s="117">
        <v>0</v>
      </c>
      <c r="U412" s="117">
        <v>0</v>
      </c>
      <c r="V412" s="117">
        <v>0</v>
      </c>
      <c r="W412" s="117">
        <v>0</v>
      </c>
      <c r="X412" s="117">
        <v>0</v>
      </c>
      <c r="Y412" s="117">
        <v>0</v>
      </c>
      <c r="Z412" s="117">
        <v>0</v>
      </c>
      <c r="AA412" s="117">
        <v>0</v>
      </c>
      <c r="AB412" s="117">
        <v>0</v>
      </c>
      <c r="AC412" s="117">
        <v>0</v>
      </c>
      <c r="AD412" s="117">
        <v>0</v>
      </c>
      <c r="AE412" s="117">
        <v>1</v>
      </c>
      <c r="AF412" s="117">
        <v>0</v>
      </c>
      <c r="AG412" s="117">
        <v>0</v>
      </c>
      <c r="AH412" s="117">
        <v>1</v>
      </c>
      <c r="AI412" s="117">
        <v>0</v>
      </c>
      <c r="AJ412" s="117">
        <v>0</v>
      </c>
      <c r="AK412" s="117">
        <v>0</v>
      </c>
      <c r="AL412" s="117">
        <v>0</v>
      </c>
      <c r="AM412" s="117">
        <v>0</v>
      </c>
      <c r="AN412" s="117">
        <v>0</v>
      </c>
      <c r="AO412" s="117">
        <v>0</v>
      </c>
      <c r="AP412" s="117">
        <v>0</v>
      </c>
      <c r="AQ412" s="117">
        <v>1</v>
      </c>
      <c r="AR412" s="117">
        <v>0</v>
      </c>
      <c r="AS412" s="117">
        <v>291001.14921135048</v>
      </c>
    </row>
    <row r="413" spans="1:45" x14ac:dyDescent="0.45">
      <c r="A413" s="117" t="s">
        <v>752</v>
      </c>
      <c r="B413" s="118">
        <v>43420</v>
      </c>
      <c r="C413" s="117">
        <v>2019</v>
      </c>
      <c r="D413" s="117">
        <v>11</v>
      </c>
      <c r="E413" s="117">
        <v>6</v>
      </c>
      <c r="F413" s="117" t="s">
        <v>342</v>
      </c>
      <c r="G413" s="117" t="s">
        <v>336</v>
      </c>
      <c r="H413" s="117">
        <v>0</v>
      </c>
      <c r="I413" s="117">
        <v>42.416670000000003</v>
      </c>
      <c r="J413" s="117">
        <v>270884.23254468379</v>
      </c>
      <c r="K413" s="117">
        <v>270933.81587801711</v>
      </c>
      <c r="L413" s="117">
        <v>-49.583333333333336</v>
      </c>
      <c r="M413" s="117">
        <v>0</v>
      </c>
      <c r="N413" s="117">
        <v>0</v>
      </c>
      <c r="O413" s="117">
        <v>0</v>
      </c>
      <c r="P413" s="117">
        <v>0</v>
      </c>
      <c r="Q413" s="117">
        <v>0</v>
      </c>
      <c r="R413" s="117">
        <v>0</v>
      </c>
      <c r="S413" s="117">
        <v>1</v>
      </c>
      <c r="T413" s="117">
        <v>0</v>
      </c>
      <c r="U413" s="117">
        <v>0</v>
      </c>
      <c r="V413" s="117">
        <v>0</v>
      </c>
      <c r="W413" s="117">
        <v>0</v>
      </c>
      <c r="X413" s="117">
        <v>0</v>
      </c>
      <c r="Y413" s="117">
        <v>0</v>
      </c>
      <c r="Z413" s="117">
        <v>0</v>
      </c>
      <c r="AA413" s="117">
        <v>0</v>
      </c>
      <c r="AB413" s="117">
        <v>0</v>
      </c>
      <c r="AC413" s="117">
        <v>0</v>
      </c>
      <c r="AD413" s="117">
        <v>0</v>
      </c>
      <c r="AE413" s="117">
        <v>1</v>
      </c>
      <c r="AF413" s="117">
        <v>0</v>
      </c>
      <c r="AG413" s="117">
        <v>0</v>
      </c>
      <c r="AH413" s="117">
        <v>1</v>
      </c>
      <c r="AI413" s="117">
        <v>0</v>
      </c>
      <c r="AJ413" s="117">
        <v>0</v>
      </c>
      <c r="AK413" s="117">
        <v>0</v>
      </c>
      <c r="AL413" s="117">
        <v>0</v>
      </c>
      <c r="AM413" s="117">
        <v>0</v>
      </c>
      <c r="AN413" s="117">
        <v>0</v>
      </c>
      <c r="AO413" s="117">
        <v>0</v>
      </c>
      <c r="AP413" s="117">
        <v>0</v>
      </c>
      <c r="AQ413" s="117">
        <v>1</v>
      </c>
      <c r="AR413" s="117">
        <v>0</v>
      </c>
      <c r="AS413" s="117">
        <v>270933.81587801711</v>
      </c>
    </row>
    <row r="414" spans="1:45" x14ac:dyDescent="0.45">
      <c r="A414" s="117" t="s">
        <v>753</v>
      </c>
      <c r="B414" s="118">
        <v>43421</v>
      </c>
      <c r="C414" s="117">
        <v>2019</v>
      </c>
      <c r="D414" s="117">
        <v>11</v>
      </c>
      <c r="E414" s="117">
        <v>7</v>
      </c>
      <c r="F414" s="117" t="s">
        <v>340</v>
      </c>
      <c r="G414" s="117" t="s">
        <v>336</v>
      </c>
      <c r="H414" s="117">
        <v>0</v>
      </c>
      <c r="I414" s="117">
        <v>36.75</v>
      </c>
      <c r="J414" s="117">
        <v>268492.14921135042</v>
      </c>
      <c r="K414" s="117">
        <v>268545.48254468373</v>
      </c>
      <c r="L414" s="117">
        <v>-53.333333333333336</v>
      </c>
      <c r="M414" s="117">
        <v>0</v>
      </c>
      <c r="N414" s="117">
        <v>0</v>
      </c>
      <c r="O414" s="117">
        <v>0</v>
      </c>
      <c r="P414" s="117">
        <v>0</v>
      </c>
      <c r="Q414" s="117">
        <v>0</v>
      </c>
      <c r="R414" s="117">
        <v>0</v>
      </c>
      <c r="S414" s="117">
        <v>0</v>
      </c>
      <c r="T414" s="117">
        <v>1</v>
      </c>
      <c r="U414" s="117">
        <v>0</v>
      </c>
      <c r="V414" s="117">
        <v>0</v>
      </c>
      <c r="W414" s="117">
        <v>0</v>
      </c>
      <c r="X414" s="117">
        <v>0</v>
      </c>
      <c r="Y414" s="117">
        <v>0</v>
      </c>
      <c r="Z414" s="117">
        <v>0</v>
      </c>
      <c r="AA414" s="117">
        <v>0</v>
      </c>
      <c r="AB414" s="117">
        <v>0</v>
      </c>
      <c r="AC414" s="117">
        <v>0</v>
      </c>
      <c r="AD414" s="117">
        <v>0</v>
      </c>
      <c r="AE414" s="117">
        <v>1</v>
      </c>
      <c r="AF414" s="117">
        <v>0</v>
      </c>
      <c r="AG414" s="117">
        <v>0</v>
      </c>
      <c r="AH414" s="117">
        <v>1</v>
      </c>
      <c r="AI414" s="117">
        <v>0</v>
      </c>
      <c r="AJ414" s="117">
        <v>0</v>
      </c>
      <c r="AK414" s="117">
        <v>0</v>
      </c>
      <c r="AL414" s="117">
        <v>0</v>
      </c>
      <c r="AM414" s="117">
        <v>0</v>
      </c>
      <c r="AN414" s="117">
        <v>0</v>
      </c>
      <c r="AO414" s="117">
        <v>0</v>
      </c>
      <c r="AP414" s="117">
        <v>0</v>
      </c>
      <c r="AQ414" s="117">
        <v>1</v>
      </c>
      <c r="AR414" s="117">
        <v>0</v>
      </c>
      <c r="AS414" s="117">
        <v>268545.48254468373</v>
      </c>
    </row>
    <row r="415" spans="1:45" x14ac:dyDescent="0.45">
      <c r="A415" s="117" t="s">
        <v>754</v>
      </c>
      <c r="B415" s="118">
        <v>43422</v>
      </c>
      <c r="C415" s="117">
        <v>2019</v>
      </c>
      <c r="D415" s="117">
        <v>11</v>
      </c>
      <c r="E415" s="117">
        <v>1</v>
      </c>
      <c r="F415" s="117" t="s">
        <v>340</v>
      </c>
      <c r="G415" s="117" t="s">
        <v>336</v>
      </c>
      <c r="H415" s="117">
        <v>0</v>
      </c>
      <c r="I415" s="117">
        <v>29.16667</v>
      </c>
      <c r="J415" s="117">
        <v>278653.98254468373</v>
      </c>
      <c r="K415" s="117">
        <v>278712.73254468373</v>
      </c>
      <c r="L415" s="117">
        <v>-58.75</v>
      </c>
      <c r="M415" s="117">
        <v>0</v>
      </c>
      <c r="N415" s="117">
        <v>1</v>
      </c>
      <c r="O415" s="117">
        <v>0</v>
      </c>
      <c r="P415" s="117">
        <v>0</v>
      </c>
      <c r="Q415" s="117">
        <v>0</v>
      </c>
      <c r="R415" s="117">
        <v>0</v>
      </c>
      <c r="S415" s="117">
        <v>0</v>
      </c>
      <c r="T415" s="117">
        <v>0</v>
      </c>
      <c r="U415" s="117">
        <v>0</v>
      </c>
      <c r="V415" s="117">
        <v>0</v>
      </c>
      <c r="W415" s="117">
        <v>0</v>
      </c>
      <c r="X415" s="117">
        <v>0</v>
      </c>
      <c r="Y415" s="117">
        <v>0</v>
      </c>
      <c r="Z415" s="117">
        <v>0</v>
      </c>
      <c r="AA415" s="117">
        <v>0</v>
      </c>
      <c r="AB415" s="117">
        <v>0</v>
      </c>
      <c r="AC415" s="117">
        <v>0</v>
      </c>
      <c r="AD415" s="117">
        <v>0</v>
      </c>
      <c r="AE415" s="117">
        <v>1</v>
      </c>
      <c r="AF415" s="117">
        <v>0</v>
      </c>
      <c r="AG415" s="117">
        <v>0</v>
      </c>
      <c r="AH415" s="117">
        <v>1</v>
      </c>
      <c r="AI415" s="117">
        <v>0</v>
      </c>
      <c r="AJ415" s="117">
        <v>0</v>
      </c>
      <c r="AK415" s="117">
        <v>0</v>
      </c>
      <c r="AL415" s="117">
        <v>0</v>
      </c>
      <c r="AM415" s="117">
        <v>0</v>
      </c>
      <c r="AN415" s="117">
        <v>0</v>
      </c>
      <c r="AO415" s="117">
        <v>0</v>
      </c>
      <c r="AP415" s="117">
        <v>0</v>
      </c>
      <c r="AQ415" s="117">
        <v>1</v>
      </c>
      <c r="AR415" s="117">
        <v>0</v>
      </c>
      <c r="AS415" s="117">
        <v>278712.73254468373</v>
      </c>
    </row>
    <row r="416" spans="1:45" x14ac:dyDescent="0.45">
      <c r="A416" s="117" t="s">
        <v>755</v>
      </c>
      <c r="B416" s="118">
        <v>43423</v>
      </c>
      <c r="C416" s="117">
        <v>2019</v>
      </c>
      <c r="D416" s="117">
        <v>11</v>
      </c>
      <c r="E416" s="117">
        <v>2</v>
      </c>
      <c r="F416" s="117" t="s">
        <v>342</v>
      </c>
      <c r="G416" s="117" t="s">
        <v>336</v>
      </c>
      <c r="H416" s="117">
        <v>0</v>
      </c>
      <c r="I416" s="117">
        <v>28.58333</v>
      </c>
      <c r="J416" s="117">
        <v>296555.1492113503</v>
      </c>
      <c r="K416" s="117">
        <v>296614.31587801699</v>
      </c>
      <c r="L416" s="117">
        <v>-59.166666666666664</v>
      </c>
      <c r="M416" s="117">
        <v>0</v>
      </c>
      <c r="N416" s="117">
        <v>0</v>
      </c>
      <c r="O416" s="117">
        <v>1</v>
      </c>
      <c r="P416" s="117">
        <v>0</v>
      </c>
      <c r="Q416" s="117">
        <v>0</v>
      </c>
      <c r="R416" s="117">
        <v>0</v>
      </c>
      <c r="S416" s="117">
        <v>0</v>
      </c>
      <c r="T416" s="117">
        <v>0</v>
      </c>
      <c r="U416" s="117">
        <v>0</v>
      </c>
      <c r="V416" s="117">
        <v>0</v>
      </c>
      <c r="W416" s="117">
        <v>0</v>
      </c>
      <c r="X416" s="117">
        <v>0</v>
      </c>
      <c r="Y416" s="117">
        <v>0</v>
      </c>
      <c r="Z416" s="117">
        <v>0</v>
      </c>
      <c r="AA416" s="117">
        <v>0</v>
      </c>
      <c r="AB416" s="117">
        <v>0</v>
      </c>
      <c r="AC416" s="117">
        <v>0</v>
      </c>
      <c r="AD416" s="117">
        <v>0</v>
      </c>
      <c r="AE416" s="117">
        <v>1</v>
      </c>
      <c r="AF416" s="117">
        <v>0</v>
      </c>
      <c r="AG416" s="117">
        <v>0</v>
      </c>
      <c r="AH416" s="117">
        <v>1</v>
      </c>
      <c r="AI416" s="117">
        <v>0</v>
      </c>
      <c r="AJ416" s="117">
        <v>0</v>
      </c>
      <c r="AK416" s="117">
        <v>0</v>
      </c>
      <c r="AL416" s="117">
        <v>0</v>
      </c>
      <c r="AM416" s="117">
        <v>0</v>
      </c>
      <c r="AN416" s="117">
        <v>0</v>
      </c>
      <c r="AO416" s="117">
        <v>0</v>
      </c>
      <c r="AP416" s="117">
        <v>0</v>
      </c>
      <c r="AQ416" s="117">
        <v>1</v>
      </c>
      <c r="AR416" s="117">
        <v>0</v>
      </c>
      <c r="AS416" s="117">
        <v>296614.31587801699</v>
      </c>
    </row>
    <row r="417" spans="1:45" x14ac:dyDescent="0.45">
      <c r="A417" s="117" t="s">
        <v>756</v>
      </c>
      <c r="B417" s="118">
        <v>43424</v>
      </c>
      <c r="C417" s="117">
        <v>2019</v>
      </c>
      <c r="D417" s="117">
        <v>11</v>
      </c>
      <c r="E417" s="117">
        <v>3</v>
      </c>
      <c r="F417" s="117" t="s">
        <v>342</v>
      </c>
      <c r="G417" s="117" t="s">
        <v>336</v>
      </c>
      <c r="H417" s="117">
        <v>0</v>
      </c>
      <c r="I417" s="117">
        <v>26.20833</v>
      </c>
      <c r="J417" s="117">
        <v>296572.02421135042</v>
      </c>
      <c r="K417" s="117">
        <v>296632.85754468373</v>
      </c>
      <c r="L417" s="117">
        <v>-60.833333333333336</v>
      </c>
      <c r="M417" s="117">
        <v>0</v>
      </c>
      <c r="N417" s="117">
        <v>0</v>
      </c>
      <c r="O417" s="117">
        <v>0</v>
      </c>
      <c r="P417" s="117">
        <v>1</v>
      </c>
      <c r="Q417" s="117">
        <v>0</v>
      </c>
      <c r="R417" s="117">
        <v>0</v>
      </c>
      <c r="S417" s="117">
        <v>0</v>
      </c>
      <c r="T417" s="117">
        <v>0</v>
      </c>
      <c r="U417" s="117">
        <v>0</v>
      </c>
      <c r="V417" s="117">
        <v>0</v>
      </c>
      <c r="W417" s="117">
        <v>0</v>
      </c>
      <c r="X417" s="117">
        <v>0</v>
      </c>
      <c r="Y417" s="117">
        <v>0</v>
      </c>
      <c r="Z417" s="117">
        <v>0</v>
      </c>
      <c r="AA417" s="117">
        <v>0</v>
      </c>
      <c r="AB417" s="117">
        <v>0</v>
      </c>
      <c r="AC417" s="117">
        <v>0</v>
      </c>
      <c r="AD417" s="117">
        <v>0</v>
      </c>
      <c r="AE417" s="117">
        <v>1</v>
      </c>
      <c r="AF417" s="117">
        <v>0</v>
      </c>
      <c r="AG417" s="117">
        <v>0</v>
      </c>
      <c r="AH417" s="117">
        <v>1</v>
      </c>
      <c r="AI417" s="117">
        <v>0</v>
      </c>
      <c r="AJ417" s="117">
        <v>0</v>
      </c>
      <c r="AK417" s="117">
        <v>0</v>
      </c>
      <c r="AL417" s="117">
        <v>0</v>
      </c>
      <c r="AM417" s="117">
        <v>0</v>
      </c>
      <c r="AN417" s="117">
        <v>0</v>
      </c>
      <c r="AO417" s="117">
        <v>0</v>
      </c>
      <c r="AP417" s="117">
        <v>0</v>
      </c>
      <c r="AQ417" s="117">
        <v>1</v>
      </c>
      <c r="AR417" s="117">
        <v>0</v>
      </c>
      <c r="AS417" s="117">
        <v>296632.85754468373</v>
      </c>
    </row>
    <row r="418" spans="1:45" x14ac:dyDescent="0.45">
      <c r="A418" s="117" t="s">
        <v>757</v>
      </c>
      <c r="B418" s="118">
        <v>43425</v>
      </c>
      <c r="C418" s="117">
        <v>2019</v>
      </c>
      <c r="D418" s="117">
        <v>11</v>
      </c>
      <c r="E418" s="117">
        <v>4</v>
      </c>
      <c r="F418" s="117" t="s">
        <v>342</v>
      </c>
      <c r="G418" s="117" t="s">
        <v>336</v>
      </c>
      <c r="H418" s="117">
        <v>0</v>
      </c>
      <c r="I418" s="117">
        <v>29.20833</v>
      </c>
      <c r="J418" s="117">
        <v>300759.81587801717</v>
      </c>
      <c r="K418" s="117">
        <v>300820.64921135048</v>
      </c>
      <c r="L418" s="117">
        <v>-60.833333333333336</v>
      </c>
      <c r="M418" s="117">
        <v>0</v>
      </c>
      <c r="N418" s="117">
        <v>0</v>
      </c>
      <c r="O418" s="117">
        <v>0</v>
      </c>
      <c r="P418" s="117">
        <v>0</v>
      </c>
      <c r="Q418" s="117">
        <v>1</v>
      </c>
      <c r="R418" s="117">
        <v>0</v>
      </c>
      <c r="S418" s="117">
        <v>0</v>
      </c>
      <c r="T418" s="117">
        <v>0</v>
      </c>
      <c r="U418" s="117">
        <v>0</v>
      </c>
      <c r="V418" s="117">
        <v>0</v>
      </c>
      <c r="W418" s="117">
        <v>0</v>
      </c>
      <c r="X418" s="117">
        <v>0</v>
      </c>
      <c r="Y418" s="117">
        <v>0</v>
      </c>
      <c r="Z418" s="117">
        <v>0</v>
      </c>
      <c r="AA418" s="117">
        <v>0</v>
      </c>
      <c r="AB418" s="117">
        <v>0</v>
      </c>
      <c r="AC418" s="117">
        <v>0</v>
      </c>
      <c r="AD418" s="117">
        <v>0</v>
      </c>
      <c r="AE418" s="117">
        <v>1</v>
      </c>
      <c r="AF418" s="117">
        <v>0</v>
      </c>
      <c r="AG418" s="117">
        <v>0</v>
      </c>
      <c r="AH418" s="117">
        <v>1</v>
      </c>
      <c r="AI418" s="117">
        <v>0</v>
      </c>
      <c r="AJ418" s="117">
        <v>0</v>
      </c>
      <c r="AK418" s="117">
        <v>0</v>
      </c>
      <c r="AL418" s="117">
        <v>0</v>
      </c>
      <c r="AM418" s="117">
        <v>0</v>
      </c>
      <c r="AN418" s="117">
        <v>0</v>
      </c>
      <c r="AO418" s="117">
        <v>0</v>
      </c>
      <c r="AP418" s="117">
        <v>0</v>
      </c>
      <c r="AQ418" s="117">
        <v>1</v>
      </c>
      <c r="AR418" s="117">
        <v>0</v>
      </c>
      <c r="AS418" s="117">
        <v>300820.64921135048</v>
      </c>
    </row>
    <row r="419" spans="1:45" x14ac:dyDescent="0.45">
      <c r="A419" s="117" t="s">
        <v>758</v>
      </c>
      <c r="B419" s="118">
        <v>43426</v>
      </c>
      <c r="C419" s="117">
        <v>2019</v>
      </c>
      <c r="D419" s="117">
        <v>11</v>
      </c>
      <c r="E419" s="117">
        <v>5</v>
      </c>
      <c r="F419" s="117" t="s">
        <v>340</v>
      </c>
      <c r="G419" s="117" t="s">
        <v>337</v>
      </c>
      <c r="H419" s="117">
        <v>0</v>
      </c>
      <c r="I419" s="117">
        <v>36.75</v>
      </c>
      <c r="J419" s="117">
        <v>274543.85754468379</v>
      </c>
      <c r="K419" s="117">
        <v>274595.94087801711</v>
      </c>
      <c r="L419" s="117">
        <v>-52.083333333333336</v>
      </c>
      <c r="M419" s="117">
        <v>0</v>
      </c>
      <c r="N419" s="117">
        <v>0</v>
      </c>
      <c r="O419" s="117">
        <v>0</v>
      </c>
      <c r="P419" s="117">
        <v>0</v>
      </c>
      <c r="Q419" s="117">
        <v>0</v>
      </c>
      <c r="R419" s="117">
        <v>1</v>
      </c>
      <c r="S419" s="117">
        <v>0</v>
      </c>
      <c r="T419" s="117">
        <v>0</v>
      </c>
      <c r="U419" s="117">
        <v>0</v>
      </c>
      <c r="V419" s="117">
        <v>0</v>
      </c>
      <c r="W419" s="117">
        <v>0</v>
      </c>
      <c r="X419" s="117">
        <v>0</v>
      </c>
      <c r="Y419" s="117">
        <v>0</v>
      </c>
      <c r="Z419" s="117">
        <v>0</v>
      </c>
      <c r="AA419" s="117">
        <v>0</v>
      </c>
      <c r="AB419" s="117">
        <v>0</v>
      </c>
      <c r="AC419" s="117">
        <v>0</v>
      </c>
      <c r="AD419" s="117">
        <v>0</v>
      </c>
      <c r="AE419" s="117">
        <v>1</v>
      </c>
      <c r="AF419" s="117">
        <v>0</v>
      </c>
      <c r="AG419" s="117">
        <v>0</v>
      </c>
      <c r="AH419" s="117">
        <v>1</v>
      </c>
      <c r="AI419" s="117">
        <v>0</v>
      </c>
      <c r="AJ419" s="117">
        <v>0</v>
      </c>
      <c r="AK419" s="117">
        <v>0</v>
      </c>
      <c r="AL419" s="117">
        <v>0</v>
      </c>
      <c r="AM419" s="117">
        <v>0</v>
      </c>
      <c r="AN419" s="117">
        <v>0</v>
      </c>
      <c r="AO419" s="117">
        <v>0</v>
      </c>
      <c r="AP419" s="117">
        <v>0</v>
      </c>
      <c r="AQ419" s="117">
        <v>0</v>
      </c>
      <c r="AR419" s="117">
        <v>1</v>
      </c>
      <c r="AS419" s="117">
        <v>274595.94087801711</v>
      </c>
    </row>
    <row r="420" spans="1:45" x14ac:dyDescent="0.45">
      <c r="A420" s="117" t="s">
        <v>759</v>
      </c>
      <c r="B420" s="118">
        <v>43427</v>
      </c>
      <c r="C420" s="117">
        <v>2019</v>
      </c>
      <c r="D420" s="117">
        <v>11</v>
      </c>
      <c r="E420" s="117">
        <v>6</v>
      </c>
      <c r="F420" s="117" t="s">
        <v>342</v>
      </c>
      <c r="G420" s="117" t="s">
        <v>336</v>
      </c>
      <c r="H420" s="117">
        <v>0</v>
      </c>
      <c r="I420" s="117">
        <v>34.916670000000003</v>
      </c>
      <c r="J420" s="117">
        <v>255163.73254468371</v>
      </c>
      <c r="K420" s="117">
        <v>255216.23254468371</v>
      </c>
      <c r="L420" s="117">
        <v>-52.5</v>
      </c>
      <c r="M420" s="117">
        <v>0</v>
      </c>
      <c r="N420" s="117">
        <v>0</v>
      </c>
      <c r="O420" s="117">
        <v>0</v>
      </c>
      <c r="P420" s="117">
        <v>0</v>
      </c>
      <c r="Q420" s="117">
        <v>0</v>
      </c>
      <c r="R420" s="117">
        <v>0</v>
      </c>
      <c r="S420" s="117">
        <v>1</v>
      </c>
      <c r="T420" s="117">
        <v>0</v>
      </c>
      <c r="U420" s="117">
        <v>0</v>
      </c>
      <c r="V420" s="117">
        <v>0</v>
      </c>
      <c r="W420" s="117">
        <v>0</v>
      </c>
      <c r="X420" s="117">
        <v>0</v>
      </c>
      <c r="Y420" s="117">
        <v>0</v>
      </c>
      <c r="Z420" s="117">
        <v>0</v>
      </c>
      <c r="AA420" s="117">
        <v>0</v>
      </c>
      <c r="AB420" s="117">
        <v>0</v>
      </c>
      <c r="AC420" s="117">
        <v>0</v>
      </c>
      <c r="AD420" s="117">
        <v>0</v>
      </c>
      <c r="AE420" s="117">
        <v>1</v>
      </c>
      <c r="AF420" s="117">
        <v>0</v>
      </c>
      <c r="AG420" s="117">
        <v>0</v>
      </c>
      <c r="AH420" s="117">
        <v>1</v>
      </c>
      <c r="AI420" s="117">
        <v>0</v>
      </c>
      <c r="AJ420" s="117">
        <v>0</v>
      </c>
      <c r="AK420" s="117">
        <v>0</v>
      </c>
      <c r="AL420" s="117">
        <v>0</v>
      </c>
      <c r="AM420" s="117">
        <v>0</v>
      </c>
      <c r="AN420" s="117">
        <v>0</v>
      </c>
      <c r="AO420" s="117">
        <v>0</v>
      </c>
      <c r="AP420" s="117">
        <v>0</v>
      </c>
      <c r="AQ420" s="117">
        <v>1</v>
      </c>
      <c r="AR420" s="117">
        <v>0</v>
      </c>
      <c r="AS420" s="117">
        <v>255216.23254468371</v>
      </c>
    </row>
    <row r="421" spans="1:45" x14ac:dyDescent="0.45">
      <c r="A421" s="117" t="s">
        <v>760</v>
      </c>
      <c r="B421" s="118">
        <v>43428</v>
      </c>
      <c r="C421" s="117">
        <v>2019</v>
      </c>
      <c r="D421" s="117">
        <v>11</v>
      </c>
      <c r="E421" s="117">
        <v>7</v>
      </c>
      <c r="F421" s="117" t="s">
        <v>340</v>
      </c>
      <c r="G421" s="117" t="s">
        <v>336</v>
      </c>
      <c r="H421" s="117">
        <v>0</v>
      </c>
      <c r="I421" s="117">
        <v>34.083329999999997</v>
      </c>
      <c r="J421" s="117">
        <v>235441.27421135036</v>
      </c>
      <c r="K421" s="117">
        <v>235493.35754468371</v>
      </c>
      <c r="L421" s="117">
        <v>-52.083333333333336</v>
      </c>
      <c r="M421" s="117">
        <v>0</v>
      </c>
      <c r="N421" s="117">
        <v>0</v>
      </c>
      <c r="O421" s="117">
        <v>0</v>
      </c>
      <c r="P421" s="117">
        <v>0</v>
      </c>
      <c r="Q421" s="117">
        <v>0</v>
      </c>
      <c r="R421" s="117">
        <v>0</v>
      </c>
      <c r="S421" s="117">
        <v>0</v>
      </c>
      <c r="T421" s="117">
        <v>1</v>
      </c>
      <c r="U421" s="117">
        <v>0</v>
      </c>
      <c r="V421" s="117">
        <v>0</v>
      </c>
      <c r="W421" s="117">
        <v>0</v>
      </c>
      <c r="X421" s="117">
        <v>0</v>
      </c>
      <c r="Y421" s="117">
        <v>0</v>
      </c>
      <c r="Z421" s="117">
        <v>0</v>
      </c>
      <c r="AA421" s="117">
        <v>0</v>
      </c>
      <c r="AB421" s="117">
        <v>0</v>
      </c>
      <c r="AC421" s="117">
        <v>0</v>
      </c>
      <c r="AD421" s="117">
        <v>0</v>
      </c>
      <c r="AE421" s="117">
        <v>1</v>
      </c>
      <c r="AF421" s="117">
        <v>0</v>
      </c>
      <c r="AG421" s="117">
        <v>0</v>
      </c>
      <c r="AH421" s="117">
        <v>1</v>
      </c>
      <c r="AI421" s="117">
        <v>0</v>
      </c>
      <c r="AJ421" s="117">
        <v>0</v>
      </c>
      <c r="AK421" s="117">
        <v>0</v>
      </c>
      <c r="AL421" s="117">
        <v>0</v>
      </c>
      <c r="AM421" s="117">
        <v>0</v>
      </c>
      <c r="AN421" s="117">
        <v>0</v>
      </c>
      <c r="AO421" s="117">
        <v>0</v>
      </c>
      <c r="AP421" s="117">
        <v>0</v>
      </c>
      <c r="AQ421" s="117">
        <v>1</v>
      </c>
      <c r="AR421" s="117">
        <v>0</v>
      </c>
      <c r="AS421" s="117">
        <v>235493.35754468371</v>
      </c>
    </row>
    <row r="422" spans="1:45" x14ac:dyDescent="0.45">
      <c r="A422" s="117" t="s">
        <v>761</v>
      </c>
      <c r="B422" s="118">
        <v>43429</v>
      </c>
      <c r="C422" s="117">
        <v>2019</v>
      </c>
      <c r="D422" s="117">
        <v>11</v>
      </c>
      <c r="E422" s="117">
        <v>1</v>
      </c>
      <c r="F422" s="117" t="s">
        <v>340</v>
      </c>
      <c r="G422" s="117" t="s">
        <v>336</v>
      </c>
      <c r="H422" s="117">
        <v>0</v>
      </c>
      <c r="I422" s="117">
        <v>36.125</v>
      </c>
      <c r="J422" s="117">
        <v>252617.77421135036</v>
      </c>
      <c r="K422" s="117">
        <v>252671.10754468371</v>
      </c>
      <c r="L422" s="117">
        <v>-53.333333333333336</v>
      </c>
      <c r="M422" s="117">
        <v>0</v>
      </c>
      <c r="N422" s="117">
        <v>1</v>
      </c>
      <c r="O422" s="117">
        <v>0</v>
      </c>
      <c r="P422" s="117">
        <v>0</v>
      </c>
      <c r="Q422" s="117">
        <v>0</v>
      </c>
      <c r="R422" s="117">
        <v>0</v>
      </c>
      <c r="S422" s="117">
        <v>0</v>
      </c>
      <c r="T422" s="117">
        <v>0</v>
      </c>
      <c r="U422" s="117">
        <v>0</v>
      </c>
      <c r="V422" s="117">
        <v>0</v>
      </c>
      <c r="W422" s="117">
        <v>0</v>
      </c>
      <c r="X422" s="117">
        <v>0</v>
      </c>
      <c r="Y422" s="117">
        <v>0</v>
      </c>
      <c r="Z422" s="117">
        <v>0</v>
      </c>
      <c r="AA422" s="117">
        <v>0</v>
      </c>
      <c r="AB422" s="117">
        <v>0</v>
      </c>
      <c r="AC422" s="117">
        <v>0</v>
      </c>
      <c r="AD422" s="117">
        <v>0</v>
      </c>
      <c r="AE422" s="117">
        <v>1</v>
      </c>
      <c r="AF422" s="117">
        <v>0</v>
      </c>
      <c r="AG422" s="117">
        <v>0</v>
      </c>
      <c r="AH422" s="117">
        <v>1</v>
      </c>
      <c r="AI422" s="117">
        <v>0</v>
      </c>
      <c r="AJ422" s="117">
        <v>0</v>
      </c>
      <c r="AK422" s="117">
        <v>0</v>
      </c>
      <c r="AL422" s="117">
        <v>0</v>
      </c>
      <c r="AM422" s="117">
        <v>0</v>
      </c>
      <c r="AN422" s="117">
        <v>0</v>
      </c>
      <c r="AO422" s="117">
        <v>0</v>
      </c>
      <c r="AP422" s="117">
        <v>0</v>
      </c>
      <c r="AQ422" s="117">
        <v>1</v>
      </c>
      <c r="AR422" s="117">
        <v>0</v>
      </c>
      <c r="AS422" s="117">
        <v>252671.10754468371</v>
      </c>
    </row>
    <row r="423" spans="1:45" x14ac:dyDescent="0.45">
      <c r="A423" s="117" t="s">
        <v>762</v>
      </c>
      <c r="B423" s="118">
        <v>43430</v>
      </c>
      <c r="C423" s="117">
        <v>2019</v>
      </c>
      <c r="D423" s="117">
        <v>11</v>
      </c>
      <c r="E423" s="117">
        <v>2</v>
      </c>
      <c r="F423" s="117" t="s">
        <v>342</v>
      </c>
      <c r="G423" s="117" t="s">
        <v>336</v>
      </c>
      <c r="H423" s="117">
        <v>0</v>
      </c>
      <c r="I423" s="117">
        <v>37.375</v>
      </c>
      <c r="J423" s="117">
        <v>287855.8992113503</v>
      </c>
      <c r="K423" s="117">
        <v>287911.31587801699</v>
      </c>
      <c r="L423" s="117">
        <v>-55.416666666666664</v>
      </c>
      <c r="M423" s="117">
        <v>0</v>
      </c>
      <c r="N423" s="117">
        <v>0</v>
      </c>
      <c r="O423" s="117">
        <v>1</v>
      </c>
      <c r="P423" s="117">
        <v>0</v>
      </c>
      <c r="Q423" s="117">
        <v>0</v>
      </c>
      <c r="R423" s="117">
        <v>0</v>
      </c>
      <c r="S423" s="117">
        <v>0</v>
      </c>
      <c r="T423" s="117">
        <v>0</v>
      </c>
      <c r="U423" s="117">
        <v>0</v>
      </c>
      <c r="V423" s="117">
        <v>0</v>
      </c>
      <c r="W423" s="117">
        <v>0</v>
      </c>
      <c r="X423" s="117">
        <v>0</v>
      </c>
      <c r="Y423" s="117">
        <v>0</v>
      </c>
      <c r="Z423" s="117">
        <v>0</v>
      </c>
      <c r="AA423" s="117">
        <v>0</v>
      </c>
      <c r="AB423" s="117">
        <v>0</v>
      </c>
      <c r="AC423" s="117">
        <v>0</v>
      </c>
      <c r="AD423" s="117">
        <v>0</v>
      </c>
      <c r="AE423" s="117">
        <v>1</v>
      </c>
      <c r="AF423" s="117">
        <v>0</v>
      </c>
      <c r="AG423" s="117">
        <v>0</v>
      </c>
      <c r="AH423" s="117">
        <v>1</v>
      </c>
      <c r="AI423" s="117">
        <v>0</v>
      </c>
      <c r="AJ423" s="117">
        <v>0</v>
      </c>
      <c r="AK423" s="117">
        <v>0</v>
      </c>
      <c r="AL423" s="117">
        <v>0</v>
      </c>
      <c r="AM423" s="117">
        <v>0</v>
      </c>
      <c r="AN423" s="117">
        <v>0</v>
      </c>
      <c r="AO423" s="117">
        <v>0</v>
      </c>
      <c r="AP423" s="117">
        <v>0</v>
      </c>
      <c r="AQ423" s="117">
        <v>1</v>
      </c>
      <c r="AR423" s="117">
        <v>0</v>
      </c>
      <c r="AS423" s="117">
        <v>287911.31587801699</v>
      </c>
    </row>
    <row r="424" spans="1:45" x14ac:dyDescent="0.45">
      <c r="A424" s="117" t="s">
        <v>763</v>
      </c>
      <c r="B424" s="118">
        <v>43431</v>
      </c>
      <c r="C424" s="117">
        <v>2019</v>
      </c>
      <c r="D424" s="117">
        <v>11</v>
      </c>
      <c r="E424" s="117">
        <v>3</v>
      </c>
      <c r="F424" s="117" t="s">
        <v>342</v>
      </c>
      <c r="G424" s="117" t="s">
        <v>336</v>
      </c>
      <c r="H424" s="117">
        <v>0</v>
      </c>
      <c r="I424" s="117">
        <v>39.75</v>
      </c>
      <c r="J424" s="117">
        <v>273838.8992113503</v>
      </c>
      <c r="K424" s="117">
        <v>273888.06587801699</v>
      </c>
      <c r="L424" s="117">
        <v>-49.166666666666664</v>
      </c>
      <c r="M424" s="117">
        <v>0</v>
      </c>
      <c r="N424" s="117">
        <v>0</v>
      </c>
      <c r="O424" s="117">
        <v>0</v>
      </c>
      <c r="P424" s="117">
        <v>1</v>
      </c>
      <c r="Q424" s="117">
        <v>0</v>
      </c>
      <c r="R424" s="117">
        <v>0</v>
      </c>
      <c r="S424" s="117">
        <v>0</v>
      </c>
      <c r="T424" s="117">
        <v>0</v>
      </c>
      <c r="U424" s="117">
        <v>0</v>
      </c>
      <c r="V424" s="117">
        <v>0</v>
      </c>
      <c r="W424" s="117">
        <v>0</v>
      </c>
      <c r="X424" s="117">
        <v>0</v>
      </c>
      <c r="Y424" s="117">
        <v>0</v>
      </c>
      <c r="Z424" s="117">
        <v>0</v>
      </c>
      <c r="AA424" s="117">
        <v>0</v>
      </c>
      <c r="AB424" s="117">
        <v>0</v>
      </c>
      <c r="AC424" s="117">
        <v>0</v>
      </c>
      <c r="AD424" s="117">
        <v>0</v>
      </c>
      <c r="AE424" s="117">
        <v>1</v>
      </c>
      <c r="AF424" s="117">
        <v>0</v>
      </c>
      <c r="AG424" s="117">
        <v>0</v>
      </c>
      <c r="AH424" s="117">
        <v>1</v>
      </c>
      <c r="AI424" s="117">
        <v>0</v>
      </c>
      <c r="AJ424" s="117">
        <v>0</v>
      </c>
      <c r="AK424" s="117">
        <v>0</v>
      </c>
      <c r="AL424" s="117">
        <v>0</v>
      </c>
      <c r="AM424" s="117">
        <v>0</v>
      </c>
      <c r="AN424" s="117">
        <v>0</v>
      </c>
      <c r="AO424" s="117">
        <v>0</v>
      </c>
      <c r="AP424" s="117">
        <v>0</v>
      </c>
      <c r="AQ424" s="117">
        <v>1</v>
      </c>
      <c r="AR424" s="117">
        <v>0</v>
      </c>
      <c r="AS424" s="117">
        <v>273888.06587801699</v>
      </c>
    </row>
    <row r="425" spans="1:45" x14ac:dyDescent="0.45">
      <c r="A425" s="117" t="s">
        <v>764</v>
      </c>
      <c r="B425" s="118">
        <v>43432</v>
      </c>
      <c r="C425" s="117">
        <v>2019</v>
      </c>
      <c r="D425" s="117">
        <v>11</v>
      </c>
      <c r="E425" s="117">
        <v>4</v>
      </c>
      <c r="F425" s="117" t="s">
        <v>342</v>
      </c>
      <c r="G425" s="117" t="s">
        <v>336</v>
      </c>
      <c r="H425" s="117">
        <v>0</v>
      </c>
      <c r="I425" s="117">
        <v>40.291670000000003</v>
      </c>
      <c r="J425" s="117">
        <v>277866.73254468379</v>
      </c>
      <c r="K425" s="117">
        <v>277915.06587801711</v>
      </c>
      <c r="L425" s="117">
        <v>-48.333333333333336</v>
      </c>
      <c r="M425" s="117">
        <v>0</v>
      </c>
      <c r="N425" s="117">
        <v>0</v>
      </c>
      <c r="O425" s="117">
        <v>0</v>
      </c>
      <c r="P425" s="117">
        <v>0</v>
      </c>
      <c r="Q425" s="117">
        <v>1</v>
      </c>
      <c r="R425" s="117">
        <v>0</v>
      </c>
      <c r="S425" s="117">
        <v>0</v>
      </c>
      <c r="T425" s="117">
        <v>0</v>
      </c>
      <c r="U425" s="117">
        <v>0</v>
      </c>
      <c r="V425" s="117">
        <v>0</v>
      </c>
      <c r="W425" s="117">
        <v>0</v>
      </c>
      <c r="X425" s="117">
        <v>0</v>
      </c>
      <c r="Y425" s="117">
        <v>0</v>
      </c>
      <c r="Z425" s="117">
        <v>0</v>
      </c>
      <c r="AA425" s="117">
        <v>0</v>
      </c>
      <c r="AB425" s="117">
        <v>0</v>
      </c>
      <c r="AC425" s="117">
        <v>0</v>
      </c>
      <c r="AD425" s="117">
        <v>0</v>
      </c>
      <c r="AE425" s="117">
        <v>1</v>
      </c>
      <c r="AF425" s="117">
        <v>0</v>
      </c>
      <c r="AG425" s="117">
        <v>0</v>
      </c>
      <c r="AH425" s="117">
        <v>1</v>
      </c>
      <c r="AI425" s="117">
        <v>0</v>
      </c>
      <c r="AJ425" s="117">
        <v>0</v>
      </c>
      <c r="AK425" s="117">
        <v>0</v>
      </c>
      <c r="AL425" s="117">
        <v>0</v>
      </c>
      <c r="AM425" s="117">
        <v>0</v>
      </c>
      <c r="AN425" s="117">
        <v>0</v>
      </c>
      <c r="AO425" s="117">
        <v>0</v>
      </c>
      <c r="AP425" s="117">
        <v>0</v>
      </c>
      <c r="AQ425" s="117">
        <v>1</v>
      </c>
      <c r="AR425" s="117">
        <v>0</v>
      </c>
      <c r="AS425" s="117">
        <v>277915.06587801711</v>
      </c>
    </row>
    <row r="426" spans="1:45" x14ac:dyDescent="0.45">
      <c r="A426" s="117" t="s">
        <v>765</v>
      </c>
      <c r="B426" s="118">
        <v>43433</v>
      </c>
      <c r="C426" s="117">
        <v>2019</v>
      </c>
      <c r="D426" s="117">
        <v>11</v>
      </c>
      <c r="E426" s="117">
        <v>5</v>
      </c>
      <c r="F426" s="117" t="s">
        <v>342</v>
      </c>
      <c r="G426" s="117" t="s">
        <v>336</v>
      </c>
      <c r="H426" s="117">
        <v>0</v>
      </c>
      <c r="I426" s="117">
        <v>40.375</v>
      </c>
      <c r="J426" s="117">
        <v>263777.48254468368</v>
      </c>
      <c r="K426" s="117">
        <v>263825.39921135036</v>
      </c>
      <c r="L426" s="117">
        <v>-47.916666666666664</v>
      </c>
      <c r="M426" s="117">
        <v>0</v>
      </c>
      <c r="N426" s="117">
        <v>0</v>
      </c>
      <c r="O426" s="117">
        <v>0</v>
      </c>
      <c r="P426" s="117">
        <v>0</v>
      </c>
      <c r="Q426" s="117">
        <v>0</v>
      </c>
      <c r="R426" s="117">
        <v>1</v>
      </c>
      <c r="S426" s="117">
        <v>0</v>
      </c>
      <c r="T426" s="117">
        <v>0</v>
      </c>
      <c r="U426" s="117">
        <v>0</v>
      </c>
      <c r="V426" s="117">
        <v>0</v>
      </c>
      <c r="W426" s="117">
        <v>0</v>
      </c>
      <c r="X426" s="117">
        <v>0</v>
      </c>
      <c r="Y426" s="117">
        <v>0</v>
      </c>
      <c r="Z426" s="117">
        <v>0</v>
      </c>
      <c r="AA426" s="117">
        <v>0</v>
      </c>
      <c r="AB426" s="117">
        <v>0</v>
      </c>
      <c r="AC426" s="117">
        <v>0</v>
      </c>
      <c r="AD426" s="117">
        <v>0</v>
      </c>
      <c r="AE426" s="117">
        <v>1</v>
      </c>
      <c r="AF426" s="117">
        <v>0</v>
      </c>
      <c r="AG426" s="117">
        <v>0</v>
      </c>
      <c r="AH426" s="117">
        <v>1</v>
      </c>
      <c r="AI426" s="117">
        <v>0</v>
      </c>
      <c r="AJ426" s="117">
        <v>0</v>
      </c>
      <c r="AK426" s="117">
        <v>0</v>
      </c>
      <c r="AL426" s="117">
        <v>0</v>
      </c>
      <c r="AM426" s="117">
        <v>0</v>
      </c>
      <c r="AN426" s="117">
        <v>0</v>
      </c>
      <c r="AO426" s="117">
        <v>0</v>
      </c>
      <c r="AP426" s="117">
        <v>0</v>
      </c>
      <c r="AQ426" s="117">
        <v>1</v>
      </c>
      <c r="AR426" s="117">
        <v>0</v>
      </c>
      <c r="AS426" s="117">
        <v>263825.39921135036</v>
      </c>
    </row>
    <row r="427" spans="1:45" x14ac:dyDescent="0.45">
      <c r="A427" s="117" t="s">
        <v>766</v>
      </c>
      <c r="B427" s="118">
        <v>43434</v>
      </c>
      <c r="C427" s="117">
        <v>2019</v>
      </c>
      <c r="D427" s="117">
        <v>11</v>
      </c>
      <c r="E427" s="117">
        <v>6</v>
      </c>
      <c r="F427" s="117" t="s">
        <v>342</v>
      </c>
      <c r="G427" s="117" t="s">
        <v>336</v>
      </c>
      <c r="H427" s="117">
        <v>0</v>
      </c>
      <c r="I427" s="117">
        <v>40.166670000000003</v>
      </c>
      <c r="J427" s="117">
        <v>267151.73254468373</v>
      </c>
      <c r="K427" s="117">
        <v>267200.48254468373</v>
      </c>
      <c r="L427" s="117">
        <v>-48.75</v>
      </c>
      <c r="M427" s="117">
        <v>0</v>
      </c>
      <c r="N427" s="117">
        <v>0</v>
      </c>
      <c r="O427" s="117">
        <v>0</v>
      </c>
      <c r="P427" s="117">
        <v>0</v>
      </c>
      <c r="Q427" s="117">
        <v>0</v>
      </c>
      <c r="R427" s="117">
        <v>0</v>
      </c>
      <c r="S427" s="117">
        <v>1</v>
      </c>
      <c r="T427" s="117">
        <v>0</v>
      </c>
      <c r="U427" s="117">
        <v>0</v>
      </c>
      <c r="V427" s="117">
        <v>0</v>
      </c>
      <c r="W427" s="117">
        <v>0</v>
      </c>
      <c r="X427" s="117">
        <v>0</v>
      </c>
      <c r="Y427" s="117">
        <v>0</v>
      </c>
      <c r="Z427" s="117">
        <v>0</v>
      </c>
      <c r="AA427" s="117">
        <v>0</v>
      </c>
      <c r="AB427" s="117">
        <v>0</v>
      </c>
      <c r="AC427" s="117">
        <v>0</v>
      </c>
      <c r="AD427" s="117">
        <v>0</v>
      </c>
      <c r="AE427" s="117">
        <v>1</v>
      </c>
      <c r="AF427" s="117">
        <v>0</v>
      </c>
      <c r="AG427" s="117">
        <v>0</v>
      </c>
      <c r="AH427" s="117">
        <v>1</v>
      </c>
      <c r="AI427" s="117">
        <v>0</v>
      </c>
      <c r="AJ427" s="117">
        <v>0</v>
      </c>
      <c r="AK427" s="117">
        <v>0</v>
      </c>
      <c r="AL427" s="117">
        <v>0</v>
      </c>
      <c r="AM427" s="117">
        <v>0</v>
      </c>
      <c r="AN427" s="117">
        <v>0</v>
      </c>
      <c r="AO427" s="117">
        <v>0</v>
      </c>
      <c r="AP427" s="117">
        <v>0</v>
      </c>
      <c r="AQ427" s="117">
        <v>1</v>
      </c>
      <c r="AR427" s="117">
        <v>0</v>
      </c>
      <c r="AS427" s="117">
        <v>267200.48254468373</v>
      </c>
    </row>
    <row r="428" spans="1:45" x14ac:dyDescent="0.45">
      <c r="A428" s="117" t="s">
        <v>767</v>
      </c>
      <c r="B428" s="118">
        <v>43435</v>
      </c>
      <c r="C428" s="117">
        <v>2019</v>
      </c>
      <c r="D428" s="117">
        <v>12</v>
      </c>
      <c r="E428" s="117">
        <v>7</v>
      </c>
      <c r="F428" s="117" t="s">
        <v>340</v>
      </c>
      <c r="G428" s="117" t="s">
        <v>336</v>
      </c>
      <c r="H428" s="117">
        <v>0</v>
      </c>
      <c r="I428" s="117">
        <v>39.458329999999997</v>
      </c>
      <c r="J428" s="117">
        <v>277985.43938067678</v>
      </c>
      <c r="K428" s="117">
        <v>277986.27271401009</v>
      </c>
      <c r="L428" s="117">
        <v>-0.83333333333333337</v>
      </c>
      <c r="M428" s="117">
        <v>0</v>
      </c>
      <c r="N428" s="117">
        <v>0</v>
      </c>
      <c r="O428" s="117">
        <v>0</v>
      </c>
      <c r="P428" s="117">
        <v>0</v>
      </c>
      <c r="Q428" s="117">
        <v>0</v>
      </c>
      <c r="R428" s="117">
        <v>0</v>
      </c>
      <c r="S428" s="117">
        <v>0</v>
      </c>
      <c r="T428" s="117">
        <v>1</v>
      </c>
      <c r="U428" s="117">
        <v>0</v>
      </c>
      <c r="V428" s="117">
        <v>0</v>
      </c>
      <c r="W428" s="117">
        <v>0</v>
      </c>
      <c r="X428" s="117">
        <v>0</v>
      </c>
      <c r="Y428" s="117">
        <v>0</v>
      </c>
      <c r="Z428" s="117">
        <v>0</v>
      </c>
      <c r="AA428" s="117">
        <v>0</v>
      </c>
      <c r="AB428" s="117">
        <v>0</v>
      </c>
      <c r="AC428" s="117">
        <v>0</v>
      </c>
      <c r="AD428" s="117">
        <v>0</v>
      </c>
      <c r="AE428" s="117">
        <v>0</v>
      </c>
      <c r="AF428" s="117">
        <v>1</v>
      </c>
      <c r="AG428" s="117">
        <v>0</v>
      </c>
      <c r="AH428" s="117">
        <v>1</v>
      </c>
      <c r="AI428" s="117">
        <v>0</v>
      </c>
      <c r="AJ428" s="117">
        <v>0</v>
      </c>
      <c r="AK428" s="117">
        <v>0</v>
      </c>
      <c r="AL428" s="117">
        <v>0</v>
      </c>
      <c r="AM428" s="117">
        <v>0</v>
      </c>
      <c r="AN428" s="117">
        <v>0</v>
      </c>
      <c r="AO428" s="117">
        <v>0</v>
      </c>
      <c r="AP428" s="117">
        <v>0</v>
      </c>
      <c r="AQ428" s="117">
        <v>1</v>
      </c>
      <c r="AR428" s="117">
        <v>0</v>
      </c>
      <c r="AS428" s="117">
        <v>277986.27271401009</v>
      </c>
    </row>
    <row r="429" spans="1:45" x14ac:dyDescent="0.45">
      <c r="A429" s="117" t="s">
        <v>768</v>
      </c>
      <c r="B429" s="118">
        <v>43436</v>
      </c>
      <c r="C429" s="117">
        <v>2019</v>
      </c>
      <c r="D429" s="117">
        <v>12</v>
      </c>
      <c r="E429" s="117">
        <v>1</v>
      </c>
      <c r="F429" s="117" t="s">
        <v>340</v>
      </c>
      <c r="G429" s="117" t="s">
        <v>336</v>
      </c>
      <c r="H429" s="117">
        <v>0</v>
      </c>
      <c r="I429" s="117">
        <v>39.208329999999997</v>
      </c>
      <c r="J429" s="117">
        <v>267910.2310473434</v>
      </c>
      <c r="K429" s="117">
        <v>267911.06438067672</v>
      </c>
      <c r="L429" s="117">
        <v>-0.83333333333333337</v>
      </c>
      <c r="M429" s="117">
        <v>0</v>
      </c>
      <c r="N429" s="117">
        <v>1</v>
      </c>
      <c r="O429" s="117">
        <v>0</v>
      </c>
      <c r="P429" s="117">
        <v>0</v>
      </c>
      <c r="Q429" s="117">
        <v>0</v>
      </c>
      <c r="R429" s="117">
        <v>0</v>
      </c>
      <c r="S429" s="117">
        <v>0</v>
      </c>
      <c r="T429" s="117">
        <v>0</v>
      </c>
      <c r="U429" s="117">
        <v>0</v>
      </c>
      <c r="V429" s="117">
        <v>0</v>
      </c>
      <c r="W429" s="117">
        <v>0</v>
      </c>
      <c r="X429" s="117">
        <v>0</v>
      </c>
      <c r="Y429" s="117">
        <v>0</v>
      </c>
      <c r="Z429" s="117">
        <v>0</v>
      </c>
      <c r="AA429" s="117">
        <v>0</v>
      </c>
      <c r="AB429" s="117">
        <v>0</v>
      </c>
      <c r="AC429" s="117">
        <v>0</v>
      </c>
      <c r="AD429" s="117">
        <v>0</v>
      </c>
      <c r="AE429" s="117">
        <v>0</v>
      </c>
      <c r="AF429" s="117">
        <v>1</v>
      </c>
      <c r="AG429" s="117">
        <v>0</v>
      </c>
      <c r="AH429" s="117">
        <v>1</v>
      </c>
      <c r="AI429" s="117">
        <v>0</v>
      </c>
      <c r="AJ429" s="117">
        <v>0</v>
      </c>
      <c r="AK429" s="117">
        <v>0</v>
      </c>
      <c r="AL429" s="117">
        <v>0</v>
      </c>
      <c r="AM429" s="117">
        <v>0</v>
      </c>
      <c r="AN429" s="117">
        <v>0</v>
      </c>
      <c r="AO429" s="117">
        <v>0</v>
      </c>
      <c r="AP429" s="117">
        <v>0</v>
      </c>
      <c r="AQ429" s="117">
        <v>1</v>
      </c>
      <c r="AR429" s="117">
        <v>0</v>
      </c>
      <c r="AS429" s="117">
        <v>267911.06438067672</v>
      </c>
    </row>
    <row r="430" spans="1:45" x14ac:dyDescent="0.45">
      <c r="A430" s="117" t="s">
        <v>769</v>
      </c>
      <c r="B430" s="118">
        <v>43437</v>
      </c>
      <c r="C430" s="117">
        <v>2019</v>
      </c>
      <c r="D430" s="117">
        <v>12</v>
      </c>
      <c r="E430" s="117">
        <v>2</v>
      </c>
      <c r="F430" s="117" t="s">
        <v>342</v>
      </c>
      <c r="G430" s="117" t="s">
        <v>336</v>
      </c>
      <c r="H430" s="117">
        <v>0</v>
      </c>
      <c r="I430" s="117">
        <v>31.5</v>
      </c>
      <c r="J430" s="117">
        <v>286084.52271401003</v>
      </c>
      <c r="K430" s="117">
        <v>286085.35604734335</v>
      </c>
      <c r="L430" s="117">
        <v>-0.83333333333333337</v>
      </c>
      <c r="M430" s="117">
        <v>0</v>
      </c>
      <c r="N430" s="117">
        <v>0</v>
      </c>
      <c r="O430" s="117">
        <v>1</v>
      </c>
      <c r="P430" s="117">
        <v>0</v>
      </c>
      <c r="Q430" s="117">
        <v>0</v>
      </c>
      <c r="R430" s="117">
        <v>0</v>
      </c>
      <c r="S430" s="117">
        <v>0</v>
      </c>
      <c r="T430" s="117">
        <v>0</v>
      </c>
      <c r="U430" s="117">
        <v>0</v>
      </c>
      <c r="V430" s="117">
        <v>0</v>
      </c>
      <c r="W430" s="117">
        <v>0</v>
      </c>
      <c r="X430" s="117">
        <v>0</v>
      </c>
      <c r="Y430" s="117">
        <v>0</v>
      </c>
      <c r="Z430" s="117">
        <v>0</v>
      </c>
      <c r="AA430" s="117">
        <v>0</v>
      </c>
      <c r="AB430" s="117">
        <v>0</v>
      </c>
      <c r="AC430" s="117">
        <v>0</v>
      </c>
      <c r="AD430" s="117">
        <v>0</v>
      </c>
      <c r="AE430" s="117">
        <v>0</v>
      </c>
      <c r="AF430" s="117">
        <v>1</v>
      </c>
      <c r="AG430" s="117">
        <v>0</v>
      </c>
      <c r="AH430" s="117">
        <v>1</v>
      </c>
      <c r="AI430" s="117">
        <v>0</v>
      </c>
      <c r="AJ430" s="117">
        <v>0</v>
      </c>
      <c r="AK430" s="117">
        <v>0</v>
      </c>
      <c r="AL430" s="117">
        <v>0</v>
      </c>
      <c r="AM430" s="117">
        <v>0</v>
      </c>
      <c r="AN430" s="117">
        <v>0</v>
      </c>
      <c r="AO430" s="117">
        <v>0</v>
      </c>
      <c r="AP430" s="117">
        <v>0</v>
      </c>
      <c r="AQ430" s="117">
        <v>1</v>
      </c>
      <c r="AR430" s="117">
        <v>0</v>
      </c>
      <c r="AS430" s="117">
        <v>286085.35604734335</v>
      </c>
    </row>
    <row r="431" spans="1:45" x14ac:dyDescent="0.45">
      <c r="A431" s="117" t="s">
        <v>770</v>
      </c>
      <c r="B431" s="118">
        <v>43438</v>
      </c>
      <c r="C431" s="117">
        <v>2019</v>
      </c>
      <c r="D431" s="117">
        <v>12</v>
      </c>
      <c r="E431" s="117">
        <v>3</v>
      </c>
      <c r="F431" s="117" t="s">
        <v>342</v>
      </c>
      <c r="G431" s="117" t="s">
        <v>336</v>
      </c>
      <c r="H431" s="117">
        <v>0</v>
      </c>
      <c r="I431" s="117">
        <v>25.91667</v>
      </c>
      <c r="J431" s="117">
        <v>343091.64771401003</v>
      </c>
      <c r="K431" s="117">
        <v>343092.48104734335</v>
      </c>
      <c r="L431" s="117">
        <v>-0.83333333333333337</v>
      </c>
      <c r="M431" s="117">
        <v>0</v>
      </c>
      <c r="N431" s="117">
        <v>0</v>
      </c>
      <c r="O431" s="117">
        <v>0</v>
      </c>
      <c r="P431" s="117">
        <v>1</v>
      </c>
      <c r="Q431" s="117">
        <v>0</v>
      </c>
      <c r="R431" s="117">
        <v>0</v>
      </c>
      <c r="S431" s="117">
        <v>0</v>
      </c>
      <c r="T431" s="117">
        <v>0</v>
      </c>
      <c r="U431" s="117">
        <v>0</v>
      </c>
      <c r="V431" s="117">
        <v>0</v>
      </c>
      <c r="W431" s="117">
        <v>0</v>
      </c>
      <c r="X431" s="117">
        <v>0</v>
      </c>
      <c r="Y431" s="117">
        <v>0</v>
      </c>
      <c r="Z431" s="117">
        <v>0</v>
      </c>
      <c r="AA431" s="117">
        <v>0</v>
      </c>
      <c r="AB431" s="117">
        <v>0</v>
      </c>
      <c r="AC431" s="117">
        <v>0</v>
      </c>
      <c r="AD431" s="117">
        <v>0</v>
      </c>
      <c r="AE431" s="117">
        <v>0</v>
      </c>
      <c r="AF431" s="117">
        <v>1</v>
      </c>
      <c r="AG431" s="117">
        <v>0</v>
      </c>
      <c r="AH431" s="117">
        <v>1</v>
      </c>
      <c r="AI431" s="117">
        <v>0</v>
      </c>
      <c r="AJ431" s="117">
        <v>0</v>
      </c>
      <c r="AK431" s="117">
        <v>0</v>
      </c>
      <c r="AL431" s="117">
        <v>0</v>
      </c>
      <c r="AM431" s="117">
        <v>0</v>
      </c>
      <c r="AN431" s="117">
        <v>0</v>
      </c>
      <c r="AO431" s="117">
        <v>0</v>
      </c>
      <c r="AP431" s="117">
        <v>0</v>
      </c>
      <c r="AQ431" s="117">
        <v>1</v>
      </c>
      <c r="AR431" s="117">
        <v>0</v>
      </c>
      <c r="AS431" s="117">
        <v>343092.48104734335</v>
      </c>
    </row>
    <row r="432" spans="1:45" x14ac:dyDescent="0.45">
      <c r="A432" s="117" t="s">
        <v>771</v>
      </c>
      <c r="B432" s="118">
        <v>43439</v>
      </c>
      <c r="C432" s="117">
        <v>2019</v>
      </c>
      <c r="D432" s="117">
        <v>12</v>
      </c>
      <c r="E432" s="117">
        <v>4</v>
      </c>
      <c r="F432" s="117" t="s">
        <v>342</v>
      </c>
      <c r="G432" s="117" t="s">
        <v>336</v>
      </c>
      <c r="H432" s="117">
        <v>0</v>
      </c>
      <c r="I432" s="117">
        <v>27.5</v>
      </c>
      <c r="J432" s="117">
        <v>340017.2310473434</v>
      </c>
      <c r="K432" s="117">
        <v>340018.06438067672</v>
      </c>
      <c r="L432" s="117">
        <v>-0.83333333333333337</v>
      </c>
      <c r="M432" s="117">
        <v>0</v>
      </c>
      <c r="N432" s="117">
        <v>0</v>
      </c>
      <c r="O432" s="117">
        <v>0</v>
      </c>
      <c r="P432" s="117">
        <v>0</v>
      </c>
      <c r="Q432" s="117">
        <v>1</v>
      </c>
      <c r="R432" s="117">
        <v>0</v>
      </c>
      <c r="S432" s="117">
        <v>0</v>
      </c>
      <c r="T432" s="117">
        <v>0</v>
      </c>
      <c r="U432" s="117">
        <v>0</v>
      </c>
      <c r="V432" s="117">
        <v>0</v>
      </c>
      <c r="W432" s="117">
        <v>0</v>
      </c>
      <c r="X432" s="117">
        <v>0</v>
      </c>
      <c r="Y432" s="117">
        <v>0</v>
      </c>
      <c r="Z432" s="117">
        <v>0</v>
      </c>
      <c r="AA432" s="117">
        <v>0</v>
      </c>
      <c r="AB432" s="117">
        <v>0</v>
      </c>
      <c r="AC432" s="117">
        <v>0</v>
      </c>
      <c r="AD432" s="117">
        <v>0</v>
      </c>
      <c r="AE432" s="117">
        <v>0</v>
      </c>
      <c r="AF432" s="117">
        <v>1</v>
      </c>
      <c r="AG432" s="117">
        <v>0</v>
      </c>
      <c r="AH432" s="117">
        <v>1</v>
      </c>
      <c r="AI432" s="117">
        <v>0</v>
      </c>
      <c r="AJ432" s="117">
        <v>0</v>
      </c>
      <c r="AK432" s="117">
        <v>0</v>
      </c>
      <c r="AL432" s="117">
        <v>0</v>
      </c>
      <c r="AM432" s="117">
        <v>0</v>
      </c>
      <c r="AN432" s="117">
        <v>0</v>
      </c>
      <c r="AO432" s="117">
        <v>0</v>
      </c>
      <c r="AP432" s="117">
        <v>0</v>
      </c>
      <c r="AQ432" s="117">
        <v>1</v>
      </c>
      <c r="AR432" s="117">
        <v>0</v>
      </c>
      <c r="AS432" s="117">
        <v>340018.06438067672</v>
      </c>
    </row>
    <row r="433" spans="1:45" x14ac:dyDescent="0.45">
      <c r="A433" s="117" t="s">
        <v>772</v>
      </c>
      <c r="B433" s="118">
        <v>43440</v>
      </c>
      <c r="C433" s="117">
        <v>2019</v>
      </c>
      <c r="D433" s="117">
        <v>12</v>
      </c>
      <c r="E433" s="117">
        <v>5</v>
      </c>
      <c r="F433" s="117" t="s">
        <v>342</v>
      </c>
      <c r="G433" s="117" t="s">
        <v>336</v>
      </c>
      <c r="H433" s="117">
        <v>0</v>
      </c>
      <c r="I433" s="117">
        <v>20.45833</v>
      </c>
      <c r="J433" s="117">
        <v>374664.48104734335</v>
      </c>
      <c r="K433" s="117">
        <v>374665.73104734335</v>
      </c>
      <c r="L433" s="117">
        <v>-1.25</v>
      </c>
      <c r="M433" s="117">
        <v>0</v>
      </c>
      <c r="N433" s="117">
        <v>0</v>
      </c>
      <c r="O433" s="117">
        <v>0</v>
      </c>
      <c r="P433" s="117">
        <v>0</v>
      </c>
      <c r="Q433" s="117">
        <v>0</v>
      </c>
      <c r="R433" s="117">
        <v>1</v>
      </c>
      <c r="S433" s="117">
        <v>0</v>
      </c>
      <c r="T433" s="117">
        <v>0</v>
      </c>
      <c r="U433" s="117">
        <v>0</v>
      </c>
      <c r="V433" s="117">
        <v>0</v>
      </c>
      <c r="W433" s="117">
        <v>0</v>
      </c>
      <c r="X433" s="117">
        <v>0</v>
      </c>
      <c r="Y433" s="117">
        <v>0</v>
      </c>
      <c r="Z433" s="117">
        <v>0</v>
      </c>
      <c r="AA433" s="117">
        <v>0</v>
      </c>
      <c r="AB433" s="117">
        <v>0</v>
      </c>
      <c r="AC433" s="117">
        <v>0</v>
      </c>
      <c r="AD433" s="117">
        <v>0</v>
      </c>
      <c r="AE433" s="117">
        <v>0</v>
      </c>
      <c r="AF433" s="117">
        <v>1</v>
      </c>
      <c r="AG433" s="117">
        <v>0</v>
      </c>
      <c r="AH433" s="117">
        <v>1</v>
      </c>
      <c r="AI433" s="117">
        <v>0</v>
      </c>
      <c r="AJ433" s="117">
        <v>0</v>
      </c>
      <c r="AK433" s="117">
        <v>0</v>
      </c>
      <c r="AL433" s="117">
        <v>0</v>
      </c>
      <c r="AM433" s="117">
        <v>0</v>
      </c>
      <c r="AN433" s="117">
        <v>0</v>
      </c>
      <c r="AO433" s="117">
        <v>0</v>
      </c>
      <c r="AP433" s="117">
        <v>0</v>
      </c>
      <c r="AQ433" s="117">
        <v>1</v>
      </c>
      <c r="AR433" s="117">
        <v>0</v>
      </c>
      <c r="AS433" s="117">
        <v>374665.73104734335</v>
      </c>
    </row>
    <row r="434" spans="1:45" x14ac:dyDescent="0.45">
      <c r="A434" s="117" t="s">
        <v>773</v>
      </c>
      <c r="B434" s="118">
        <v>43441</v>
      </c>
      <c r="C434" s="117">
        <v>2019</v>
      </c>
      <c r="D434" s="117">
        <v>12</v>
      </c>
      <c r="E434" s="117">
        <v>6</v>
      </c>
      <c r="F434" s="117" t="s">
        <v>342</v>
      </c>
      <c r="G434" s="117" t="s">
        <v>336</v>
      </c>
      <c r="H434" s="117">
        <v>0</v>
      </c>
      <c r="I434" s="117">
        <v>24.375</v>
      </c>
      <c r="J434" s="117">
        <v>374884.27271400997</v>
      </c>
      <c r="K434" s="117">
        <v>374885.52271400997</v>
      </c>
      <c r="L434" s="117">
        <v>-1.25</v>
      </c>
      <c r="M434" s="117">
        <v>0</v>
      </c>
      <c r="N434" s="117">
        <v>0</v>
      </c>
      <c r="O434" s="117">
        <v>0</v>
      </c>
      <c r="P434" s="117">
        <v>0</v>
      </c>
      <c r="Q434" s="117">
        <v>0</v>
      </c>
      <c r="R434" s="117">
        <v>0</v>
      </c>
      <c r="S434" s="117">
        <v>1</v>
      </c>
      <c r="T434" s="117">
        <v>0</v>
      </c>
      <c r="U434" s="117">
        <v>0</v>
      </c>
      <c r="V434" s="117">
        <v>0</v>
      </c>
      <c r="W434" s="117">
        <v>0</v>
      </c>
      <c r="X434" s="117">
        <v>0</v>
      </c>
      <c r="Y434" s="117">
        <v>0</v>
      </c>
      <c r="Z434" s="117">
        <v>0</v>
      </c>
      <c r="AA434" s="117">
        <v>0</v>
      </c>
      <c r="AB434" s="117">
        <v>0</v>
      </c>
      <c r="AC434" s="117">
        <v>0</v>
      </c>
      <c r="AD434" s="117">
        <v>0</v>
      </c>
      <c r="AE434" s="117">
        <v>0</v>
      </c>
      <c r="AF434" s="117">
        <v>1</v>
      </c>
      <c r="AG434" s="117">
        <v>0</v>
      </c>
      <c r="AH434" s="117">
        <v>1</v>
      </c>
      <c r="AI434" s="117">
        <v>0</v>
      </c>
      <c r="AJ434" s="117">
        <v>0</v>
      </c>
      <c r="AK434" s="117">
        <v>0</v>
      </c>
      <c r="AL434" s="117">
        <v>0</v>
      </c>
      <c r="AM434" s="117">
        <v>0</v>
      </c>
      <c r="AN434" s="117">
        <v>0</v>
      </c>
      <c r="AO434" s="117">
        <v>0</v>
      </c>
      <c r="AP434" s="117">
        <v>0</v>
      </c>
      <c r="AQ434" s="117">
        <v>1</v>
      </c>
      <c r="AR434" s="117">
        <v>0</v>
      </c>
      <c r="AS434" s="117">
        <v>374885.52271400997</v>
      </c>
    </row>
    <row r="435" spans="1:45" x14ac:dyDescent="0.45">
      <c r="A435" s="117" t="s">
        <v>774</v>
      </c>
      <c r="B435" s="118">
        <v>43442</v>
      </c>
      <c r="C435" s="117">
        <v>2019</v>
      </c>
      <c r="D435" s="117">
        <v>12</v>
      </c>
      <c r="E435" s="117">
        <v>7</v>
      </c>
      <c r="F435" s="117" t="s">
        <v>340</v>
      </c>
      <c r="G435" s="117" t="s">
        <v>336</v>
      </c>
      <c r="H435" s="117">
        <v>0</v>
      </c>
      <c r="I435" s="117">
        <v>30.04167</v>
      </c>
      <c r="J435" s="117">
        <v>338961.14771401003</v>
      </c>
      <c r="K435" s="117">
        <v>338961.98104734335</v>
      </c>
      <c r="L435" s="117">
        <v>-0.83333333333333337</v>
      </c>
      <c r="M435" s="117">
        <v>0</v>
      </c>
      <c r="N435" s="117">
        <v>0</v>
      </c>
      <c r="O435" s="117">
        <v>0</v>
      </c>
      <c r="P435" s="117">
        <v>0</v>
      </c>
      <c r="Q435" s="117">
        <v>0</v>
      </c>
      <c r="R435" s="117">
        <v>0</v>
      </c>
      <c r="S435" s="117">
        <v>0</v>
      </c>
      <c r="T435" s="117">
        <v>1</v>
      </c>
      <c r="U435" s="117">
        <v>0</v>
      </c>
      <c r="V435" s="117">
        <v>0</v>
      </c>
      <c r="W435" s="117">
        <v>0</v>
      </c>
      <c r="X435" s="117">
        <v>0</v>
      </c>
      <c r="Y435" s="117">
        <v>0</v>
      </c>
      <c r="Z435" s="117">
        <v>0</v>
      </c>
      <c r="AA435" s="117">
        <v>0</v>
      </c>
      <c r="AB435" s="117">
        <v>0</v>
      </c>
      <c r="AC435" s="117">
        <v>0</v>
      </c>
      <c r="AD435" s="117">
        <v>0</v>
      </c>
      <c r="AE435" s="117">
        <v>0</v>
      </c>
      <c r="AF435" s="117">
        <v>1</v>
      </c>
      <c r="AG435" s="117">
        <v>0</v>
      </c>
      <c r="AH435" s="117">
        <v>1</v>
      </c>
      <c r="AI435" s="117">
        <v>0</v>
      </c>
      <c r="AJ435" s="117">
        <v>0</v>
      </c>
      <c r="AK435" s="117">
        <v>0</v>
      </c>
      <c r="AL435" s="117">
        <v>0</v>
      </c>
      <c r="AM435" s="117">
        <v>0</v>
      </c>
      <c r="AN435" s="117">
        <v>0</v>
      </c>
      <c r="AO435" s="117">
        <v>0</v>
      </c>
      <c r="AP435" s="117">
        <v>0</v>
      </c>
      <c r="AQ435" s="117">
        <v>1</v>
      </c>
      <c r="AR435" s="117">
        <v>0</v>
      </c>
      <c r="AS435" s="117">
        <v>338961.98104734335</v>
      </c>
    </row>
    <row r="436" spans="1:45" x14ac:dyDescent="0.45">
      <c r="A436" s="117" t="s">
        <v>775</v>
      </c>
      <c r="B436" s="118">
        <v>43443</v>
      </c>
      <c r="C436" s="117">
        <v>2019</v>
      </c>
      <c r="D436" s="117">
        <v>12</v>
      </c>
      <c r="E436" s="117">
        <v>1</v>
      </c>
      <c r="F436" s="117" t="s">
        <v>340</v>
      </c>
      <c r="G436" s="117" t="s">
        <v>336</v>
      </c>
      <c r="H436" s="117">
        <v>0</v>
      </c>
      <c r="I436" s="117">
        <v>30.5</v>
      </c>
      <c r="J436" s="117">
        <v>314730.89771401003</v>
      </c>
      <c r="K436" s="117">
        <v>314731.73104734335</v>
      </c>
      <c r="L436" s="117">
        <v>-0.83333333333333337</v>
      </c>
      <c r="M436" s="117">
        <v>0</v>
      </c>
      <c r="N436" s="117">
        <v>1</v>
      </c>
      <c r="O436" s="117">
        <v>0</v>
      </c>
      <c r="P436" s="117">
        <v>0</v>
      </c>
      <c r="Q436" s="117">
        <v>0</v>
      </c>
      <c r="R436" s="117">
        <v>0</v>
      </c>
      <c r="S436" s="117">
        <v>0</v>
      </c>
      <c r="T436" s="117">
        <v>0</v>
      </c>
      <c r="U436" s="117">
        <v>0</v>
      </c>
      <c r="V436" s="117">
        <v>0</v>
      </c>
      <c r="W436" s="117">
        <v>0</v>
      </c>
      <c r="X436" s="117">
        <v>0</v>
      </c>
      <c r="Y436" s="117">
        <v>0</v>
      </c>
      <c r="Z436" s="117">
        <v>0</v>
      </c>
      <c r="AA436" s="117">
        <v>0</v>
      </c>
      <c r="AB436" s="117">
        <v>0</v>
      </c>
      <c r="AC436" s="117">
        <v>0</v>
      </c>
      <c r="AD436" s="117">
        <v>0</v>
      </c>
      <c r="AE436" s="117">
        <v>0</v>
      </c>
      <c r="AF436" s="117">
        <v>1</v>
      </c>
      <c r="AG436" s="117">
        <v>0</v>
      </c>
      <c r="AH436" s="117">
        <v>1</v>
      </c>
      <c r="AI436" s="117">
        <v>0</v>
      </c>
      <c r="AJ436" s="117">
        <v>0</v>
      </c>
      <c r="AK436" s="117">
        <v>0</v>
      </c>
      <c r="AL436" s="117">
        <v>0</v>
      </c>
      <c r="AM436" s="117">
        <v>0</v>
      </c>
      <c r="AN436" s="117">
        <v>0</v>
      </c>
      <c r="AO436" s="117">
        <v>0</v>
      </c>
      <c r="AP436" s="117">
        <v>0</v>
      </c>
      <c r="AQ436" s="117">
        <v>1</v>
      </c>
      <c r="AR436" s="117">
        <v>0</v>
      </c>
      <c r="AS436" s="117">
        <v>314731.73104734335</v>
      </c>
    </row>
    <row r="437" spans="1:45" x14ac:dyDescent="0.45">
      <c r="A437" s="117" t="s">
        <v>776</v>
      </c>
      <c r="B437" s="118">
        <v>43444</v>
      </c>
      <c r="C437" s="117">
        <v>2019</v>
      </c>
      <c r="D437" s="117">
        <v>12</v>
      </c>
      <c r="E437" s="117">
        <v>2</v>
      </c>
      <c r="F437" s="117" t="s">
        <v>342</v>
      </c>
      <c r="G437" s="117" t="s">
        <v>336</v>
      </c>
      <c r="H437" s="117">
        <v>0</v>
      </c>
      <c r="I437" s="117">
        <v>32.25</v>
      </c>
      <c r="J437" s="117">
        <v>333817.43938067678</v>
      </c>
      <c r="K437" s="117">
        <v>333818.27271401009</v>
      </c>
      <c r="L437" s="117">
        <v>-0.83333333333333337</v>
      </c>
      <c r="M437" s="117">
        <v>0</v>
      </c>
      <c r="N437" s="117">
        <v>0</v>
      </c>
      <c r="O437" s="117">
        <v>1</v>
      </c>
      <c r="P437" s="117">
        <v>0</v>
      </c>
      <c r="Q437" s="117">
        <v>0</v>
      </c>
      <c r="R437" s="117">
        <v>0</v>
      </c>
      <c r="S437" s="117">
        <v>0</v>
      </c>
      <c r="T437" s="117">
        <v>0</v>
      </c>
      <c r="U437" s="117">
        <v>0</v>
      </c>
      <c r="V437" s="117">
        <v>0</v>
      </c>
      <c r="W437" s="117">
        <v>0</v>
      </c>
      <c r="X437" s="117">
        <v>0</v>
      </c>
      <c r="Y437" s="117">
        <v>0</v>
      </c>
      <c r="Z437" s="117">
        <v>0</v>
      </c>
      <c r="AA437" s="117">
        <v>0</v>
      </c>
      <c r="AB437" s="117">
        <v>0</v>
      </c>
      <c r="AC437" s="117">
        <v>0</v>
      </c>
      <c r="AD437" s="117">
        <v>0</v>
      </c>
      <c r="AE437" s="117">
        <v>0</v>
      </c>
      <c r="AF437" s="117">
        <v>1</v>
      </c>
      <c r="AG437" s="117">
        <v>0</v>
      </c>
      <c r="AH437" s="117">
        <v>1</v>
      </c>
      <c r="AI437" s="117">
        <v>0</v>
      </c>
      <c r="AJ437" s="117">
        <v>0</v>
      </c>
      <c r="AK437" s="117">
        <v>0</v>
      </c>
      <c r="AL437" s="117">
        <v>0</v>
      </c>
      <c r="AM437" s="117">
        <v>0</v>
      </c>
      <c r="AN437" s="117">
        <v>0</v>
      </c>
      <c r="AO437" s="117">
        <v>0</v>
      </c>
      <c r="AP437" s="117">
        <v>0</v>
      </c>
      <c r="AQ437" s="117">
        <v>1</v>
      </c>
      <c r="AR437" s="117">
        <v>0</v>
      </c>
      <c r="AS437" s="117">
        <v>333818.27271401009</v>
      </c>
    </row>
    <row r="438" spans="1:45" x14ac:dyDescent="0.45">
      <c r="A438" s="117" t="s">
        <v>777</v>
      </c>
      <c r="B438" s="118">
        <v>43445</v>
      </c>
      <c r="C438" s="117">
        <v>2019</v>
      </c>
      <c r="D438" s="117">
        <v>12</v>
      </c>
      <c r="E438" s="117">
        <v>3</v>
      </c>
      <c r="F438" s="117" t="s">
        <v>342</v>
      </c>
      <c r="G438" s="117" t="s">
        <v>336</v>
      </c>
      <c r="H438" s="117">
        <v>0</v>
      </c>
      <c r="I438" s="117">
        <v>31.375</v>
      </c>
      <c r="J438" s="117">
        <v>324006.2310473434</v>
      </c>
      <c r="K438" s="117">
        <v>324007.06438067672</v>
      </c>
      <c r="L438" s="117">
        <v>-0.83333333333333337</v>
      </c>
      <c r="M438" s="117">
        <v>0</v>
      </c>
      <c r="N438" s="117">
        <v>0</v>
      </c>
      <c r="O438" s="117">
        <v>0</v>
      </c>
      <c r="P438" s="117">
        <v>1</v>
      </c>
      <c r="Q438" s="117">
        <v>0</v>
      </c>
      <c r="R438" s="117">
        <v>0</v>
      </c>
      <c r="S438" s="117">
        <v>0</v>
      </c>
      <c r="T438" s="117">
        <v>0</v>
      </c>
      <c r="U438" s="117">
        <v>0</v>
      </c>
      <c r="V438" s="117">
        <v>0</v>
      </c>
      <c r="W438" s="117">
        <v>0</v>
      </c>
      <c r="X438" s="117">
        <v>0</v>
      </c>
      <c r="Y438" s="117">
        <v>0</v>
      </c>
      <c r="Z438" s="117">
        <v>0</v>
      </c>
      <c r="AA438" s="117">
        <v>0</v>
      </c>
      <c r="AB438" s="117">
        <v>0</v>
      </c>
      <c r="AC438" s="117">
        <v>0</v>
      </c>
      <c r="AD438" s="117">
        <v>0</v>
      </c>
      <c r="AE438" s="117">
        <v>0</v>
      </c>
      <c r="AF438" s="117">
        <v>1</v>
      </c>
      <c r="AG438" s="117">
        <v>0</v>
      </c>
      <c r="AH438" s="117">
        <v>1</v>
      </c>
      <c r="AI438" s="117">
        <v>0</v>
      </c>
      <c r="AJ438" s="117">
        <v>0</v>
      </c>
      <c r="AK438" s="117">
        <v>0</v>
      </c>
      <c r="AL438" s="117">
        <v>0</v>
      </c>
      <c r="AM438" s="117">
        <v>0</v>
      </c>
      <c r="AN438" s="117">
        <v>0</v>
      </c>
      <c r="AO438" s="117">
        <v>0</v>
      </c>
      <c r="AP438" s="117">
        <v>0</v>
      </c>
      <c r="AQ438" s="117">
        <v>1</v>
      </c>
      <c r="AR438" s="117">
        <v>0</v>
      </c>
      <c r="AS438" s="117">
        <v>324007.06438067672</v>
      </c>
    </row>
    <row r="439" spans="1:45" x14ac:dyDescent="0.45">
      <c r="A439" s="117" t="s">
        <v>778</v>
      </c>
      <c r="B439" s="118">
        <v>43446</v>
      </c>
      <c r="C439" s="117">
        <v>2019</v>
      </c>
      <c r="D439" s="117">
        <v>12</v>
      </c>
      <c r="E439" s="117">
        <v>4</v>
      </c>
      <c r="F439" s="117" t="s">
        <v>342</v>
      </c>
      <c r="G439" s="117" t="s">
        <v>336</v>
      </c>
      <c r="H439" s="117">
        <v>0</v>
      </c>
      <c r="I439" s="117">
        <v>30.20833</v>
      </c>
      <c r="J439" s="117">
        <v>290374.93938067678</v>
      </c>
      <c r="K439" s="117">
        <v>290375.77271401009</v>
      </c>
      <c r="L439" s="117">
        <v>-0.83333333333333337</v>
      </c>
      <c r="M439" s="117">
        <v>0</v>
      </c>
      <c r="N439" s="117">
        <v>0</v>
      </c>
      <c r="O439" s="117">
        <v>0</v>
      </c>
      <c r="P439" s="117">
        <v>0</v>
      </c>
      <c r="Q439" s="117">
        <v>1</v>
      </c>
      <c r="R439" s="117">
        <v>0</v>
      </c>
      <c r="S439" s="117">
        <v>0</v>
      </c>
      <c r="T439" s="117">
        <v>0</v>
      </c>
      <c r="U439" s="117">
        <v>0</v>
      </c>
      <c r="V439" s="117">
        <v>0</v>
      </c>
      <c r="W439" s="117">
        <v>0</v>
      </c>
      <c r="X439" s="117">
        <v>0</v>
      </c>
      <c r="Y439" s="117">
        <v>0</v>
      </c>
      <c r="Z439" s="117">
        <v>0</v>
      </c>
      <c r="AA439" s="117">
        <v>0</v>
      </c>
      <c r="AB439" s="117">
        <v>0</v>
      </c>
      <c r="AC439" s="117">
        <v>0</v>
      </c>
      <c r="AD439" s="117">
        <v>0</v>
      </c>
      <c r="AE439" s="117">
        <v>0</v>
      </c>
      <c r="AF439" s="117">
        <v>1</v>
      </c>
      <c r="AG439" s="117">
        <v>0</v>
      </c>
      <c r="AH439" s="117">
        <v>1</v>
      </c>
      <c r="AI439" s="117">
        <v>0</v>
      </c>
      <c r="AJ439" s="117">
        <v>0</v>
      </c>
      <c r="AK439" s="117">
        <v>0</v>
      </c>
      <c r="AL439" s="117">
        <v>0</v>
      </c>
      <c r="AM439" s="117">
        <v>0</v>
      </c>
      <c r="AN439" s="117">
        <v>0</v>
      </c>
      <c r="AO439" s="117">
        <v>0</v>
      </c>
      <c r="AP439" s="117">
        <v>0</v>
      </c>
      <c r="AQ439" s="117">
        <v>1</v>
      </c>
      <c r="AR439" s="117">
        <v>0</v>
      </c>
      <c r="AS439" s="117">
        <v>290375.77271401009</v>
      </c>
    </row>
    <row r="440" spans="1:45" x14ac:dyDescent="0.45">
      <c r="A440" s="117" t="s">
        <v>779</v>
      </c>
      <c r="B440" s="118">
        <v>43447</v>
      </c>
      <c r="C440" s="117">
        <v>2019</v>
      </c>
      <c r="D440" s="117">
        <v>12</v>
      </c>
      <c r="E440" s="117">
        <v>5</v>
      </c>
      <c r="F440" s="117" t="s">
        <v>342</v>
      </c>
      <c r="G440" s="117" t="s">
        <v>336</v>
      </c>
      <c r="H440" s="117">
        <v>0</v>
      </c>
      <c r="I440" s="117">
        <v>42.083329999999997</v>
      </c>
      <c r="J440" s="117">
        <v>289713.89771401003</v>
      </c>
      <c r="K440" s="117">
        <v>289714.73104734335</v>
      </c>
      <c r="L440" s="117">
        <v>-0.83333333333333337</v>
      </c>
      <c r="M440" s="117">
        <v>0</v>
      </c>
      <c r="N440" s="117">
        <v>0</v>
      </c>
      <c r="O440" s="117">
        <v>0</v>
      </c>
      <c r="P440" s="117">
        <v>0</v>
      </c>
      <c r="Q440" s="117">
        <v>0</v>
      </c>
      <c r="R440" s="117">
        <v>1</v>
      </c>
      <c r="S440" s="117">
        <v>0</v>
      </c>
      <c r="T440" s="117">
        <v>0</v>
      </c>
      <c r="U440" s="117">
        <v>0</v>
      </c>
      <c r="V440" s="117">
        <v>0</v>
      </c>
      <c r="W440" s="117">
        <v>0</v>
      </c>
      <c r="X440" s="117">
        <v>0</v>
      </c>
      <c r="Y440" s="117">
        <v>0</v>
      </c>
      <c r="Z440" s="117">
        <v>0</v>
      </c>
      <c r="AA440" s="117">
        <v>0</v>
      </c>
      <c r="AB440" s="117">
        <v>0</v>
      </c>
      <c r="AC440" s="117">
        <v>0</v>
      </c>
      <c r="AD440" s="117">
        <v>0</v>
      </c>
      <c r="AE440" s="117">
        <v>0</v>
      </c>
      <c r="AF440" s="117">
        <v>1</v>
      </c>
      <c r="AG440" s="117">
        <v>0</v>
      </c>
      <c r="AH440" s="117">
        <v>1</v>
      </c>
      <c r="AI440" s="117">
        <v>0</v>
      </c>
      <c r="AJ440" s="117">
        <v>0</v>
      </c>
      <c r="AK440" s="117">
        <v>0</v>
      </c>
      <c r="AL440" s="117">
        <v>0</v>
      </c>
      <c r="AM440" s="117">
        <v>0</v>
      </c>
      <c r="AN440" s="117">
        <v>0</v>
      </c>
      <c r="AO440" s="117">
        <v>0</v>
      </c>
      <c r="AP440" s="117">
        <v>0</v>
      </c>
      <c r="AQ440" s="117">
        <v>1</v>
      </c>
      <c r="AR440" s="117">
        <v>0</v>
      </c>
      <c r="AS440" s="117">
        <v>289714.73104734335</v>
      </c>
    </row>
    <row r="441" spans="1:45" x14ac:dyDescent="0.45">
      <c r="A441" s="117" t="s">
        <v>780</v>
      </c>
      <c r="B441" s="118">
        <v>43448</v>
      </c>
      <c r="C441" s="117">
        <v>2019</v>
      </c>
      <c r="D441" s="117">
        <v>12</v>
      </c>
      <c r="E441" s="117">
        <v>6</v>
      </c>
      <c r="F441" s="117" t="s">
        <v>342</v>
      </c>
      <c r="G441" s="117" t="s">
        <v>336</v>
      </c>
      <c r="H441" s="117">
        <v>0</v>
      </c>
      <c r="I441" s="117">
        <v>38.75</v>
      </c>
      <c r="J441" s="117">
        <v>301255.52271401003</v>
      </c>
      <c r="K441" s="117">
        <v>301256.35604734335</v>
      </c>
      <c r="L441" s="117">
        <v>-0.83333333333333337</v>
      </c>
      <c r="M441" s="117">
        <v>0</v>
      </c>
      <c r="N441" s="117">
        <v>0</v>
      </c>
      <c r="O441" s="117">
        <v>0</v>
      </c>
      <c r="P441" s="117">
        <v>0</v>
      </c>
      <c r="Q441" s="117">
        <v>0</v>
      </c>
      <c r="R441" s="117">
        <v>0</v>
      </c>
      <c r="S441" s="117">
        <v>1</v>
      </c>
      <c r="T441" s="117">
        <v>0</v>
      </c>
      <c r="U441" s="117">
        <v>0</v>
      </c>
      <c r="V441" s="117">
        <v>0</v>
      </c>
      <c r="W441" s="117">
        <v>0</v>
      </c>
      <c r="X441" s="117">
        <v>0</v>
      </c>
      <c r="Y441" s="117">
        <v>0</v>
      </c>
      <c r="Z441" s="117">
        <v>0</v>
      </c>
      <c r="AA441" s="117">
        <v>0</v>
      </c>
      <c r="AB441" s="117">
        <v>0</v>
      </c>
      <c r="AC441" s="117">
        <v>0</v>
      </c>
      <c r="AD441" s="117">
        <v>0</v>
      </c>
      <c r="AE441" s="117">
        <v>0</v>
      </c>
      <c r="AF441" s="117">
        <v>1</v>
      </c>
      <c r="AG441" s="117">
        <v>0</v>
      </c>
      <c r="AH441" s="117">
        <v>1</v>
      </c>
      <c r="AI441" s="117">
        <v>0</v>
      </c>
      <c r="AJ441" s="117">
        <v>0</v>
      </c>
      <c r="AK441" s="117">
        <v>0</v>
      </c>
      <c r="AL441" s="117">
        <v>0</v>
      </c>
      <c r="AM441" s="117">
        <v>0</v>
      </c>
      <c r="AN441" s="117">
        <v>0</v>
      </c>
      <c r="AO441" s="117">
        <v>0</v>
      </c>
      <c r="AP441" s="117">
        <v>0</v>
      </c>
      <c r="AQ441" s="117">
        <v>1</v>
      </c>
      <c r="AR441" s="117">
        <v>0</v>
      </c>
      <c r="AS441" s="117">
        <v>301256.35604734335</v>
      </c>
    </row>
    <row r="442" spans="1:45" x14ac:dyDescent="0.45">
      <c r="A442" s="117" t="s">
        <v>781</v>
      </c>
      <c r="B442" s="118">
        <v>43449</v>
      </c>
      <c r="C442" s="117">
        <v>2019</v>
      </c>
      <c r="D442" s="117">
        <v>12</v>
      </c>
      <c r="E442" s="117">
        <v>7</v>
      </c>
      <c r="F442" s="117" t="s">
        <v>340</v>
      </c>
      <c r="G442" s="117" t="s">
        <v>336</v>
      </c>
      <c r="H442" s="117">
        <v>0</v>
      </c>
      <c r="I442" s="117">
        <v>37.458329999999997</v>
      </c>
      <c r="J442" s="117">
        <v>279756.52271401003</v>
      </c>
      <c r="K442" s="117">
        <v>279757.35604734335</v>
      </c>
      <c r="L442" s="117">
        <v>-0.83333333333333337</v>
      </c>
      <c r="M442" s="117">
        <v>0</v>
      </c>
      <c r="N442" s="117">
        <v>0</v>
      </c>
      <c r="O442" s="117">
        <v>0</v>
      </c>
      <c r="P442" s="117">
        <v>0</v>
      </c>
      <c r="Q442" s="117">
        <v>0</v>
      </c>
      <c r="R442" s="117">
        <v>0</v>
      </c>
      <c r="S442" s="117">
        <v>0</v>
      </c>
      <c r="T442" s="117">
        <v>1</v>
      </c>
      <c r="U442" s="117">
        <v>0</v>
      </c>
      <c r="V442" s="117">
        <v>0</v>
      </c>
      <c r="W442" s="117">
        <v>0</v>
      </c>
      <c r="X442" s="117">
        <v>0</v>
      </c>
      <c r="Y442" s="117">
        <v>0</v>
      </c>
      <c r="Z442" s="117">
        <v>0</v>
      </c>
      <c r="AA442" s="117">
        <v>0</v>
      </c>
      <c r="AB442" s="117">
        <v>0</v>
      </c>
      <c r="AC442" s="117">
        <v>0</v>
      </c>
      <c r="AD442" s="117">
        <v>0</v>
      </c>
      <c r="AE442" s="117">
        <v>0</v>
      </c>
      <c r="AF442" s="117">
        <v>1</v>
      </c>
      <c r="AG442" s="117">
        <v>0</v>
      </c>
      <c r="AH442" s="117">
        <v>1</v>
      </c>
      <c r="AI442" s="117">
        <v>0</v>
      </c>
      <c r="AJ442" s="117">
        <v>0</v>
      </c>
      <c r="AK442" s="117">
        <v>0</v>
      </c>
      <c r="AL442" s="117">
        <v>0</v>
      </c>
      <c r="AM442" s="117">
        <v>0</v>
      </c>
      <c r="AN442" s="117">
        <v>0</v>
      </c>
      <c r="AO442" s="117">
        <v>0</v>
      </c>
      <c r="AP442" s="117">
        <v>0</v>
      </c>
      <c r="AQ442" s="117">
        <v>1</v>
      </c>
      <c r="AR442" s="117">
        <v>0</v>
      </c>
      <c r="AS442" s="117">
        <v>279757.35604734335</v>
      </c>
    </row>
    <row r="443" spans="1:45" x14ac:dyDescent="0.45">
      <c r="A443" s="117" t="s">
        <v>782</v>
      </c>
      <c r="B443" s="118">
        <v>43450</v>
      </c>
      <c r="C443" s="117">
        <v>2019</v>
      </c>
      <c r="D443" s="117">
        <v>12</v>
      </c>
      <c r="E443" s="117">
        <v>1</v>
      </c>
      <c r="F443" s="117" t="s">
        <v>340</v>
      </c>
      <c r="G443" s="117" t="s">
        <v>336</v>
      </c>
      <c r="H443" s="117">
        <v>0</v>
      </c>
      <c r="I443" s="117">
        <v>34.083329999999997</v>
      </c>
      <c r="J443" s="117">
        <v>278868.93938067678</v>
      </c>
      <c r="K443" s="117">
        <v>278869.77271401009</v>
      </c>
      <c r="L443" s="117">
        <v>-0.83333333333333337</v>
      </c>
      <c r="M443" s="117">
        <v>0</v>
      </c>
      <c r="N443" s="117">
        <v>1</v>
      </c>
      <c r="O443" s="117">
        <v>0</v>
      </c>
      <c r="P443" s="117">
        <v>0</v>
      </c>
      <c r="Q443" s="117">
        <v>0</v>
      </c>
      <c r="R443" s="117">
        <v>0</v>
      </c>
      <c r="S443" s="117">
        <v>0</v>
      </c>
      <c r="T443" s="117">
        <v>0</v>
      </c>
      <c r="U443" s="117">
        <v>0</v>
      </c>
      <c r="V443" s="117">
        <v>0</v>
      </c>
      <c r="W443" s="117">
        <v>0</v>
      </c>
      <c r="X443" s="117">
        <v>0</v>
      </c>
      <c r="Y443" s="117">
        <v>0</v>
      </c>
      <c r="Z443" s="117">
        <v>0</v>
      </c>
      <c r="AA443" s="117">
        <v>0</v>
      </c>
      <c r="AB443" s="117">
        <v>0</v>
      </c>
      <c r="AC443" s="117">
        <v>0</v>
      </c>
      <c r="AD443" s="117">
        <v>0</v>
      </c>
      <c r="AE443" s="117">
        <v>0</v>
      </c>
      <c r="AF443" s="117">
        <v>1</v>
      </c>
      <c r="AG443" s="117">
        <v>0</v>
      </c>
      <c r="AH443" s="117">
        <v>1</v>
      </c>
      <c r="AI443" s="117">
        <v>0</v>
      </c>
      <c r="AJ443" s="117">
        <v>0</v>
      </c>
      <c r="AK443" s="117">
        <v>0</v>
      </c>
      <c r="AL443" s="117">
        <v>0</v>
      </c>
      <c r="AM443" s="117">
        <v>0</v>
      </c>
      <c r="AN443" s="117">
        <v>0</v>
      </c>
      <c r="AO443" s="117">
        <v>0</v>
      </c>
      <c r="AP443" s="117">
        <v>0</v>
      </c>
      <c r="AQ443" s="117">
        <v>1</v>
      </c>
      <c r="AR443" s="117">
        <v>0</v>
      </c>
      <c r="AS443" s="117">
        <v>278869.77271401009</v>
      </c>
    </row>
    <row r="444" spans="1:45" x14ac:dyDescent="0.45">
      <c r="A444" s="117" t="s">
        <v>783</v>
      </c>
      <c r="B444" s="118">
        <v>43451</v>
      </c>
      <c r="C444" s="117">
        <v>2019</v>
      </c>
      <c r="D444" s="117">
        <v>12</v>
      </c>
      <c r="E444" s="117">
        <v>2</v>
      </c>
      <c r="F444" s="117" t="s">
        <v>342</v>
      </c>
      <c r="G444" s="117" t="s">
        <v>336</v>
      </c>
      <c r="H444" s="117">
        <v>0</v>
      </c>
      <c r="I444" s="117">
        <v>37.916670000000003</v>
      </c>
      <c r="J444" s="117">
        <v>298164.18938067678</v>
      </c>
      <c r="K444" s="117">
        <v>298165.02271401009</v>
      </c>
      <c r="L444" s="117">
        <v>-0.83333333333333337</v>
      </c>
      <c r="M444" s="117">
        <v>0</v>
      </c>
      <c r="N444" s="117">
        <v>0</v>
      </c>
      <c r="O444" s="117">
        <v>1</v>
      </c>
      <c r="P444" s="117">
        <v>0</v>
      </c>
      <c r="Q444" s="117">
        <v>0</v>
      </c>
      <c r="R444" s="117">
        <v>0</v>
      </c>
      <c r="S444" s="117">
        <v>0</v>
      </c>
      <c r="T444" s="117">
        <v>0</v>
      </c>
      <c r="U444" s="117">
        <v>0</v>
      </c>
      <c r="V444" s="117">
        <v>0</v>
      </c>
      <c r="W444" s="117">
        <v>0</v>
      </c>
      <c r="X444" s="117">
        <v>0</v>
      </c>
      <c r="Y444" s="117">
        <v>0</v>
      </c>
      <c r="Z444" s="117">
        <v>0</v>
      </c>
      <c r="AA444" s="117">
        <v>0</v>
      </c>
      <c r="AB444" s="117">
        <v>0</v>
      </c>
      <c r="AC444" s="117">
        <v>0</v>
      </c>
      <c r="AD444" s="117">
        <v>0</v>
      </c>
      <c r="AE444" s="117">
        <v>0</v>
      </c>
      <c r="AF444" s="117">
        <v>1</v>
      </c>
      <c r="AG444" s="117">
        <v>0</v>
      </c>
      <c r="AH444" s="117">
        <v>1</v>
      </c>
      <c r="AI444" s="117">
        <v>0</v>
      </c>
      <c r="AJ444" s="117">
        <v>0</v>
      </c>
      <c r="AK444" s="117">
        <v>0</v>
      </c>
      <c r="AL444" s="117">
        <v>0</v>
      </c>
      <c r="AM444" s="117">
        <v>0</v>
      </c>
      <c r="AN444" s="117">
        <v>0</v>
      </c>
      <c r="AO444" s="117">
        <v>0</v>
      </c>
      <c r="AP444" s="117">
        <v>0</v>
      </c>
      <c r="AQ444" s="117">
        <v>1</v>
      </c>
      <c r="AR444" s="117">
        <v>0</v>
      </c>
      <c r="AS444" s="117">
        <v>298165.02271401009</v>
      </c>
    </row>
    <row r="445" spans="1:45" x14ac:dyDescent="0.45">
      <c r="A445" s="117" t="s">
        <v>784</v>
      </c>
      <c r="B445" s="118">
        <v>43452</v>
      </c>
      <c r="C445" s="117">
        <v>2019</v>
      </c>
      <c r="D445" s="117">
        <v>12</v>
      </c>
      <c r="E445" s="117">
        <v>3</v>
      </c>
      <c r="F445" s="117" t="s">
        <v>342</v>
      </c>
      <c r="G445" s="117" t="s">
        <v>336</v>
      </c>
      <c r="H445" s="117">
        <v>0</v>
      </c>
      <c r="I445" s="117">
        <v>43.666670000000003</v>
      </c>
      <c r="J445" s="117">
        <v>272773.56438067678</v>
      </c>
      <c r="K445" s="117">
        <v>272774.39771401009</v>
      </c>
      <c r="L445" s="117">
        <v>-0.83333333333333337</v>
      </c>
      <c r="M445" s="117">
        <v>0</v>
      </c>
      <c r="N445" s="117">
        <v>0</v>
      </c>
      <c r="O445" s="117">
        <v>0</v>
      </c>
      <c r="P445" s="117">
        <v>1</v>
      </c>
      <c r="Q445" s="117">
        <v>0</v>
      </c>
      <c r="R445" s="117">
        <v>0</v>
      </c>
      <c r="S445" s="117">
        <v>0</v>
      </c>
      <c r="T445" s="117">
        <v>0</v>
      </c>
      <c r="U445" s="117">
        <v>0</v>
      </c>
      <c r="V445" s="117">
        <v>0</v>
      </c>
      <c r="W445" s="117">
        <v>0</v>
      </c>
      <c r="X445" s="117">
        <v>0</v>
      </c>
      <c r="Y445" s="117">
        <v>0</v>
      </c>
      <c r="Z445" s="117">
        <v>0</v>
      </c>
      <c r="AA445" s="117">
        <v>0</v>
      </c>
      <c r="AB445" s="117">
        <v>0</v>
      </c>
      <c r="AC445" s="117">
        <v>0</v>
      </c>
      <c r="AD445" s="117">
        <v>0</v>
      </c>
      <c r="AE445" s="117">
        <v>0</v>
      </c>
      <c r="AF445" s="117">
        <v>1</v>
      </c>
      <c r="AG445" s="117">
        <v>0</v>
      </c>
      <c r="AH445" s="117">
        <v>1</v>
      </c>
      <c r="AI445" s="117">
        <v>0</v>
      </c>
      <c r="AJ445" s="117">
        <v>0</v>
      </c>
      <c r="AK445" s="117">
        <v>0</v>
      </c>
      <c r="AL445" s="117">
        <v>0</v>
      </c>
      <c r="AM445" s="117">
        <v>0</v>
      </c>
      <c r="AN445" s="117">
        <v>0</v>
      </c>
      <c r="AO445" s="117">
        <v>0</v>
      </c>
      <c r="AP445" s="117">
        <v>0</v>
      </c>
      <c r="AQ445" s="117">
        <v>1</v>
      </c>
      <c r="AR445" s="117">
        <v>0</v>
      </c>
      <c r="AS445" s="117">
        <v>272774.39771401009</v>
      </c>
    </row>
    <row r="446" spans="1:45" x14ac:dyDescent="0.45">
      <c r="A446" s="117" t="s">
        <v>785</v>
      </c>
      <c r="B446" s="118">
        <v>43453</v>
      </c>
      <c r="C446" s="117">
        <v>2019</v>
      </c>
      <c r="D446" s="117">
        <v>12</v>
      </c>
      <c r="E446" s="117">
        <v>4</v>
      </c>
      <c r="F446" s="117" t="s">
        <v>342</v>
      </c>
      <c r="G446" s="117" t="s">
        <v>336</v>
      </c>
      <c r="H446" s="117">
        <v>0</v>
      </c>
      <c r="I446" s="117">
        <v>40.708329999999997</v>
      </c>
      <c r="J446" s="117">
        <v>290281.93938067678</v>
      </c>
      <c r="K446" s="117">
        <v>290282.77271401009</v>
      </c>
      <c r="L446" s="117">
        <v>-0.83333333333333337</v>
      </c>
      <c r="M446" s="117">
        <v>0</v>
      </c>
      <c r="N446" s="117">
        <v>0</v>
      </c>
      <c r="O446" s="117">
        <v>0</v>
      </c>
      <c r="P446" s="117">
        <v>0</v>
      </c>
      <c r="Q446" s="117">
        <v>1</v>
      </c>
      <c r="R446" s="117">
        <v>0</v>
      </c>
      <c r="S446" s="117">
        <v>0</v>
      </c>
      <c r="T446" s="117">
        <v>0</v>
      </c>
      <c r="U446" s="117">
        <v>0</v>
      </c>
      <c r="V446" s="117">
        <v>0</v>
      </c>
      <c r="W446" s="117">
        <v>0</v>
      </c>
      <c r="X446" s="117">
        <v>0</v>
      </c>
      <c r="Y446" s="117">
        <v>0</v>
      </c>
      <c r="Z446" s="117">
        <v>0</v>
      </c>
      <c r="AA446" s="117">
        <v>0</v>
      </c>
      <c r="AB446" s="117">
        <v>0</v>
      </c>
      <c r="AC446" s="117">
        <v>0</v>
      </c>
      <c r="AD446" s="117">
        <v>0</v>
      </c>
      <c r="AE446" s="117">
        <v>0</v>
      </c>
      <c r="AF446" s="117">
        <v>1</v>
      </c>
      <c r="AG446" s="117">
        <v>0</v>
      </c>
      <c r="AH446" s="117">
        <v>1</v>
      </c>
      <c r="AI446" s="117">
        <v>0</v>
      </c>
      <c r="AJ446" s="117">
        <v>0</v>
      </c>
      <c r="AK446" s="117">
        <v>0</v>
      </c>
      <c r="AL446" s="117">
        <v>0</v>
      </c>
      <c r="AM446" s="117">
        <v>0</v>
      </c>
      <c r="AN446" s="117">
        <v>0</v>
      </c>
      <c r="AO446" s="117">
        <v>0</v>
      </c>
      <c r="AP446" s="117">
        <v>0</v>
      </c>
      <c r="AQ446" s="117">
        <v>1</v>
      </c>
      <c r="AR446" s="117">
        <v>0</v>
      </c>
      <c r="AS446" s="117">
        <v>290282.77271401009</v>
      </c>
    </row>
    <row r="447" spans="1:45" x14ac:dyDescent="0.45">
      <c r="A447" s="117" t="s">
        <v>786</v>
      </c>
      <c r="B447" s="118">
        <v>43454</v>
      </c>
      <c r="C447" s="117">
        <v>2019</v>
      </c>
      <c r="D447" s="117">
        <v>12</v>
      </c>
      <c r="E447" s="117">
        <v>5</v>
      </c>
      <c r="F447" s="117" t="s">
        <v>342</v>
      </c>
      <c r="G447" s="117" t="s">
        <v>336</v>
      </c>
      <c r="H447" s="117">
        <v>0</v>
      </c>
      <c r="I447" s="117">
        <v>41.083329999999997</v>
      </c>
      <c r="J447" s="117">
        <v>280619.14771401003</v>
      </c>
      <c r="K447" s="117">
        <v>280619.98104734335</v>
      </c>
      <c r="L447" s="117">
        <v>-0.83333333333333337</v>
      </c>
      <c r="M447" s="117">
        <v>0</v>
      </c>
      <c r="N447" s="117">
        <v>0</v>
      </c>
      <c r="O447" s="117">
        <v>0</v>
      </c>
      <c r="P447" s="117">
        <v>0</v>
      </c>
      <c r="Q447" s="117">
        <v>0</v>
      </c>
      <c r="R447" s="117">
        <v>1</v>
      </c>
      <c r="S447" s="117">
        <v>0</v>
      </c>
      <c r="T447" s="117">
        <v>0</v>
      </c>
      <c r="U447" s="117">
        <v>0</v>
      </c>
      <c r="V447" s="117">
        <v>0</v>
      </c>
      <c r="W447" s="117">
        <v>0</v>
      </c>
      <c r="X447" s="117">
        <v>0</v>
      </c>
      <c r="Y447" s="117">
        <v>0</v>
      </c>
      <c r="Z447" s="117">
        <v>0</v>
      </c>
      <c r="AA447" s="117">
        <v>0</v>
      </c>
      <c r="AB447" s="117">
        <v>0</v>
      </c>
      <c r="AC447" s="117">
        <v>0</v>
      </c>
      <c r="AD447" s="117">
        <v>0</v>
      </c>
      <c r="AE447" s="117">
        <v>0</v>
      </c>
      <c r="AF447" s="117">
        <v>1</v>
      </c>
      <c r="AG447" s="117">
        <v>0</v>
      </c>
      <c r="AH447" s="117">
        <v>1</v>
      </c>
      <c r="AI447" s="117">
        <v>0</v>
      </c>
      <c r="AJ447" s="117">
        <v>0</v>
      </c>
      <c r="AK447" s="117">
        <v>0</v>
      </c>
      <c r="AL447" s="117">
        <v>0</v>
      </c>
      <c r="AM447" s="117">
        <v>0</v>
      </c>
      <c r="AN447" s="117">
        <v>0</v>
      </c>
      <c r="AO447" s="117">
        <v>0</v>
      </c>
      <c r="AP447" s="117">
        <v>0</v>
      </c>
      <c r="AQ447" s="117">
        <v>1</v>
      </c>
      <c r="AR447" s="117">
        <v>0</v>
      </c>
      <c r="AS447" s="117">
        <v>280619.98104734335</v>
      </c>
    </row>
    <row r="448" spans="1:45" x14ac:dyDescent="0.45">
      <c r="A448" s="117" t="s">
        <v>787</v>
      </c>
      <c r="B448" s="118">
        <v>43455</v>
      </c>
      <c r="C448" s="117">
        <v>2019</v>
      </c>
      <c r="D448" s="117">
        <v>12</v>
      </c>
      <c r="E448" s="117">
        <v>6</v>
      </c>
      <c r="F448" s="117" t="s">
        <v>342</v>
      </c>
      <c r="G448" s="117" t="s">
        <v>336</v>
      </c>
      <c r="H448" s="117">
        <v>0</v>
      </c>
      <c r="I448" s="117">
        <v>34.041670000000003</v>
      </c>
      <c r="J448" s="117">
        <v>291239.39771401003</v>
      </c>
      <c r="K448" s="117">
        <v>291240.23104734335</v>
      </c>
      <c r="L448" s="117">
        <v>-0.83333333333333337</v>
      </c>
      <c r="M448" s="117">
        <v>0</v>
      </c>
      <c r="N448" s="117">
        <v>0</v>
      </c>
      <c r="O448" s="117">
        <v>0</v>
      </c>
      <c r="P448" s="117">
        <v>0</v>
      </c>
      <c r="Q448" s="117">
        <v>0</v>
      </c>
      <c r="R448" s="117">
        <v>0</v>
      </c>
      <c r="S448" s="117">
        <v>1</v>
      </c>
      <c r="T448" s="117">
        <v>0</v>
      </c>
      <c r="U448" s="117">
        <v>0</v>
      </c>
      <c r="V448" s="117">
        <v>0</v>
      </c>
      <c r="W448" s="117">
        <v>0</v>
      </c>
      <c r="X448" s="117">
        <v>0</v>
      </c>
      <c r="Y448" s="117">
        <v>0</v>
      </c>
      <c r="Z448" s="117">
        <v>0</v>
      </c>
      <c r="AA448" s="117">
        <v>0</v>
      </c>
      <c r="AB448" s="117">
        <v>0</v>
      </c>
      <c r="AC448" s="117">
        <v>0</v>
      </c>
      <c r="AD448" s="117">
        <v>0</v>
      </c>
      <c r="AE448" s="117">
        <v>0</v>
      </c>
      <c r="AF448" s="117">
        <v>1</v>
      </c>
      <c r="AG448" s="117">
        <v>0</v>
      </c>
      <c r="AH448" s="117">
        <v>1</v>
      </c>
      <c r="AI448" s="117">
        <v>0</v>
      </c>
      <c r="AJ448" s="117">
        <v>0</v>
      </c>
      <c r="AK448" s="117">
        <v>0</v>
      </c>
      <c r="AL448" s="117">
        <v>0</v>
      </c>
      <c r="AM448" s="117">
        <v>0</v>
      </c>
      <c r="AN448" s="117">
        <v>0</v>
      </c>
      <c r="AO448" s="117">
        <v>0</v>
      </c>
      <c r="AP448" s="117">
        <v>0</v>
      </c>
      <c r="AQ448" s="117">
        <v>1</v>
      </c>
      <c r="AR448" s="117">
        <v>0</v>
      </c>
      <c r="AS448" s="117">
        <v>291240.23104734335</v>
      </c>
    </row>
    <row r="449" spans="1:45" x14ac:dyDescent="0.45">
      <c r="A449" s="117" t="s">
        <v>788</v>
      </c>
      <c r="B449" s="118">
        <v>43456</v>
      </c>
      <c r="C449" s="117">
        <v>2019</v>
      </c>
      <c r="D449" s="117">
        <v>12</v>
      </c>
      <c r="E449" s="117">
        <v>7</v>
      </c>
      <c r="F449" s="117" t="s">
        <v>340</v>
      </c>
      <c r="G449" s="117" t="s">
        <v>336</v>
      </c>
      <c r="H449" s="117">
        <v>0</v>
      </c>
      <c r="I449" s="117">
        <v>26.95833</v>
      </c>
      <c r="J449" s="117">
        <v>299609.98104734335</v>
      </c>
      <c r="K449" s="117">
        <v>299609.98104734335</v>
      </c>
      <c r="L449" s="117">
        <v>0</v>
      </c>
      <c r="M449" s="117">
        <v>0</v>
      </c>
      <c r="N449" s="117">
        <v>0</v>
      </c>
      <c r="O449" s="117">
        <v>0</v>
      </c>
      <c r="P449" s="117">
        <v>0</v>
      </c>
      <c r="Q449" s="117">
        <v>0</v>
      </c>
      <c r="R449" s="117">
        <v>0</v>
      </c>
      <c r="S449" s="117">
        <v>0</v>
      </c>
      <c r="T449" s="117">
        <v>1</v>
      </c>
      <c r="U449" s="117">
        <v>0</v>
      </c>
      <c r="V449" s="117">
        <v>0</v>
      </c>
      <c r="W449" s="117">
        <v>0</v>
      </c>
      <c r="X449" s="117">
        <v>0</v>
      </c>
      <c r="Y449" s="117">
        <v>0</v>
      </c>
      <c r="Z449" s="117">
        <v>0</v>
      </c>
      <c r="AA449" s="117">
        <v>0</v>
      </c>
      <c r="AB449" s="117">
        <v>0</v>
      </c>
      <c r="AC449" s="117">
        <v>0</v>
      </c>
      <c r="AD449" s="117">
        <v>0</v>
      </c>
      <c r="AE449" s="117">
        <v>0</v>
      </c>
      <c r="AF449" s="117">
        <v>1</v>
      </c>
      <c r="AG449" s="117">
        <v>0</v>
      </c>
      <c r="AH449" s="117">
        <v>1</v>
      </c>
      <c r="AI449" s="117">
        <v>0</v>
      </c>
      <c r="AJ449" s="117">
        <v>0</v>
      </c>
      <c r="AK449" s="117">
        <v>0</v>
      </c>
      <c r="AL449" s="117">
        <v>0</v>
      </c>
      <c r="AM449" s="117">
        <v>0</v>
      </c>
      <c r="AN449" s="117">
        <v>0</v>
      </c>
      <c r="AO449" s="117">
        <v>0</v>
      </c>
      <c r="AP449" s="117">
        <v>0</v>
      </c>
      <c r="AQ449" s="117">
        <v>1</v>
      </c>
      <c r="AR449" s="117">
        <v>0</v>
      </c>
      <c r="AS449" s="117">
        <v>299609.98104734335</v>
      </c>
    </row>
    <row r="450" spans="1:45" x14ac:dyDescent="0.45">
      <c r="A450" s="117" t="s">
        <v>789</v>
      </c>
      <c r="B450" s="118">
        <v>43457</v>
      </c>
      <c r="C450" s="117">
        <v>2019</v>
      </c>
      <c r="D450" s="117">
        <v>12</v>
      </c>
      <c r="E450" s="117">
        <v>1</v>
      </c>
      <c r="F450" s="117" t="s">
        <v>340</v>
      </c>
      <c r="G450" s="117" t="s">
        <v>336</v>
      </c>
      <c r="H450" s="117">
        <v>0</v>
      </c>
      <c r="I450" s="117">
        <v>32.125</v>
      </c>
      <c r="J450" s="117">
        <v>267042.93938067672</v>
      </c>
      <c r="K450" s="117">
        <v>267042.93938067672</v>
      </c>
      <c r="L450" s="117">
        <v>0</v>
      </c>
      <c r="M450" s="117">
        <v>0</v>
      </c>
      <c r="N450" s="117">
        <v>1</v>
      </c>
      <c r="O450" s="117">
        <v>0</v>
      </c>
      <c r="P450" s="117">
        <v>0</v>
      </c>
      <c r="Q450" s="117">
        <v>0</v>
      </c>
      <c r="R450" s="117">
        <v>0</v>
      </c>
      <c r="S450" s="117">
        <v>0</v>
      </c>
      <c r="T450" s="117">
        <v>0</v>
      </c>
      <c r="U450" s="117">
        <v>0</v>
      </c>
      <c r="V450" s="117">
        <v>0</v>
      </c>
      <c r="W450" s="117">
        <v>0</v>
      </c>
      <c r="X450" s="117">
        <v>0</v>
      </c>
      <c r="Y450" s="117">
        <v>0</v>
      </c>
      <c r="Z450" s="117">
        <v>0</v>
      </c>
      <c r="AA450" s="117">
        <v>0</v>
      </c>
      <c r="AB450" s="117">
        <v>0</v>
      </c>
      <c r="AC450" s="117">
        <v>0</v>
      </c>
      <c r="AD450" s="117">
        <v>0</v>
      </c>
      <c r="AE450" s="117">
        <v>0</v>
      </c>
      <c r="AF450" s="117">
        <v>1</v>
      </c>
      <c r="AG450" s="117">
        <v>0</v>
      </c>
      <c r="AH450" s="117">
        <v>1</v>
      </c>
      <c r="AI450" s="117">
        <v>0</v>
      </c>
      <c r="AJ450" s="117">
        <v>0</v>
      </c>
      <c r="AK450" s="117">
        <v>0</v>
      </c>
      <c r="AL450" s="117">
        <v>0</v>
      </c>
      <c r="AM450" s="117">
        <v>0</v>
      </c>
      <c r="AN450" s="117">
        <v>0</v>
      </c>
      <c r="AO450" s="117">
        <v>0</v>
      </c>
      <c r="AP450" s="117">
        <v>0</v>
      </c>
      <c r="AQ450" s="117">
        <v>1</v>
      </c>
      <c r="AR450" s="117">
        <v>0</v>
      </c>
      <c r="AS450" s="117">
        <v>267042.93938067672</v>
      </c>
    </row>
    <row r="451" spans="1:45" x14ac:dyDescent="0.45">
      <c r="A451" s="117" t="s">
        <v>790</v>
      </c>
      <c r="B451" s="118">
        <v>43458</v>
      </c>
      <c r="C451" s="117">
        <v>2019</v>
      </c>
      <c r="D451" s="117">
        <v>12</v>
      </c>
      <c r="E451" s="117">
        <v>2</v>
      </c>
      <c r="F451" s="117" t="s">
        <v>342</v>
      </c>
      <c r="G451" s="117" t="s">
        <v>336</v>
      </c>
      <c r="H451" s="117">
        <v>0</v>
      </c>
      <c r="I451" s="117">
        <v>33</v>
      </c>
      <c r="J451" s="117">
        <v>259034.56438067669</v>
      </c>
      <c r="K451" s="117">
        <v>259034.56438067669</v>
      </c>
      <c r="L451" s="117">
        <v>0</v>
      </c>
      <c r="M451" s="117">
        <v>0</v>
      </c>
      <c r="N451" s="117">
        <v>0</v>
      </c>
      <c r="O451" s="117">
        <v>1</v>
      </c>
      <c r="P451" s="117">
        <v>0</v>
      </c>
      <c r="Q451" s="117">
        <v>0</v>
      </c>
      <c r="R451" s="117">
        <v>0</v>
      </c>
      <c r="S451" s="117">
        <v>0</v>
      </c>
      <c r="T451" s="117">
        <v>0</v>
      </c>
      <c r="U451" s="117">
        <v>0</v>
      </c>
      <c r="V451" s="117">
        <v>0</v>
      </c>
      <c r="W451" s="117">
        <v>0</v>
      </c>
      <c r="X451" s="117">
        <v>0</v>
      </c>
      <c r="Y451" s="117">
        <v>0</v>
      </c>
      <c r="Z451" s="117">
        <v>0</v>
      </c>
      <c r="AA451" s="117">
        <v>0</v>
      </c>
      <c r="AB451" s="117">
        <v>0</v>
      </c>
      <c r="AC451" s="117">
        <v>0</v>
      </c>
      <c r="AD451" s="117">
        <v>0</v>
      </c>
      <c r="AE451" s="117">
        <v>0</v>
      </c>
      <c r="AF451" s="117">
        <v>1</v>
      </c>
      <c r="AG451" s="117">
        <v>0</v>
      </c>
      <c r="AH451" s="117">
        <v>1</v>
      </c>
      <c r="AI451" s="117">
        <v>0</v>
      </c>
      <c r="AJ451" s="117">
        <v>0</v>
      </c>
      <c r="AK451" s="117">
        <v>0</v>
      </c>
      <c r="AL451" s="117">
        <v>0</v>
      </c>
      <c r="AM451" s="117">
        <v>0</v>
      </c>
      <c r="AN451" s="117">
        <v>0</v>
      </c>
      <c r="AO451" s="117">
        <v>0</v>
      </c>
      <c r="AP451" s="117">
        <v>0</v>
      </c>
      <c r="AQ451" s="117">
        <v>1</v>
      </c>
      <c r="AR451" s="117">
        <v>0</v>
      </c>
      <c r="AS451" s="117">
        <v>259034.56438067669</v>
      </c>
    </row>
    <row r="452" spans="1:45" x14ac:dyDescent="0.45">
      <c r="A452" s="117" t="s">
        <v>791</v>
      </c>
      <c r="B452" s="118">
        <v>43459</v>
      </c>
      <c r="C452" s="117">
        <v>2019</v>
      </c>
      <c r="D452" s="117">
        <v>12</v>
      </c>
      <c r="E452" s="117">
        <v>3</v>
      </c>
      <c r="F452" s="117" t="s">
        <v>340</v>
      </c>
      <c r="G452" s="117" t="s">
        <v>316</v>
      </c>
      <c r="H452" s="117">
        <v>0</v>
      </c>
      <c r="I452" s="117">
        <v>30.20833</v>
      </c>
      <c r="J452" s="117">
        <v>250367.60604734332</v>
      </c>
      <c r="K452" s="117">
        <v>250367.60604734332</v>
      </c>
      <c r="L452" s="117">
        <v>0</v>
      </c>
      <c r="M452" s="117">
        <v>0</v>
      </c>
      <c r="N452" s="117">
        <v>0</v>
      </c>
      <c r="O452" s="117">
        <v>0</v>
      </c>
      <c r="P452" s="117">
        <v>1</v>
      </c>
      <c r="Q452" s="117">
        <v>0</v>
      </c>
      <c r="R452" s="117">
        <v>0</v>
      </c>
      <c r="S452" s="117">
        <v>0</v>
      </c>
      <c r="T452" s="117">
        <v>0</v>
      </c>
      <c r="U452" s="117">
        <v>0</v>
      </c>
      <c r="V452" s="117">
        <v>0</v>
      </c>
      <c r="W452" s="117">
        <v>0</v>
      </c>
      <c r="X452" s="117">
        <v>0</v>
      </c>
      <c r="Y452" s="117">
        <v>0</v>
      </c>
      <c r="Z452" s="117">
        <v>0</v>
      </c>
      <c r="AA452" s="117">
        <v>0</v>
      </c>
      <c r="AB452" s="117">
        <v>0</v>
      </c>
      <c r="AC452" s="117">
        <v>0</v>
      </c>
      <c r="AD452" s="117">
        <v>0</v>
      </c>
      <c r="AE452" s="117">
        <v>0</v>
      </c>
      <c r="AF452" s="117">
        <v>1</v>
      </c>
      <c r="AG452" s="117">
        <v>0</v>
      </c>
      <c r="AH452" s="117">
        <v>1</v>
      </c>
      <c r="AI452" s="117">
        <v>0</v>
      </c>
      <c r="AJ452" s="117">
        <v>0</v>
      </c>
      <c r="AK452" s="117">
        <v>0</v>
      </c>
      <c r="AL452" s="117">
        <v>1</v>
      </c>
      <c r="AM452" s="117">
        <v>0</v>
      </c>
      <c r="AN452" s="117">
        <v>0</v>
      </c>
      <c r="AO452" s="117">
        <v>0</v>
      </c>
      <c r="AP452" s="117">
        <v>0</v>
      </c>
      <c r="AQ452" s="117">
        <v>0</v>
      </c>
      <c r="AR452" s="117">
        <v>0</v>
      </c>
      <c r="AS452" s="117">
        <v>250367.60604734332</v>
      </c>
    </row>
    <row r="453" spans="1:45" x14ac:dyDescent="0.45">
      <c r="A453" s="117" t="s">
        <v>792</v>
      </c>
      <c r="B453" s="118">
        <v>43460</v>
      </c>
      <c r="C453" s="117">
        <v>2019</v>
      </c>
      <c r="D453" s="117">
        <v>12</v>
      </c>
      <c r="E453" s="117">
        <v>4</v>
      </c>
      <c r="F453" s="117" t="s">
        <v>342</v>
      </c>
      <c r="G453" s="117" t="s">
        <v>336</v>
      </c>
      <c r="H453" s="117">
        <v>0</v>
      </c>
      <c r="I453" s="117">
        <v>28.70833</v>
      </c>
      <c r="J453" s="117">
        <v>278942.35604734335</v>
      </c>
      <c r="K453" s="117">
        <v>278942.35604734335</v>
      </c>
      <c r="L453" s="117">
        <v>0</v>
      </c>
      <c r="M453" s="117">
        <v>0</v>
      </c>
      <c r="N453" s="117">
        <v>0</v>
      </c>
      <c r="O453" s="117">
        <v>0</v>
      </c>
      <c r="P453" s="117">
        <v>0</v>
      </c>
      <c r="Q453" s="117">
        <v>1</v>
      </c>
      <c r="R453" s="117">
        <v>0</v>
      </c>
      <c r="S453" s="117">
        <v>0</v>
      </c>
      <c r="T453" s="117">
        <v>0</v>
      </c>
      <c r="U453" s="117">
        <v>0</v>
      </c>
      <c r="V453" s="117">
        <v>0</v>
      </c>
      <c r="W453" s="117">
        <v>0</v>
      </c>
      <c r="X453" s="117">
        <v>0</v>
      </c>
      <c r="Y453" s="117">
        <v>0</v>
      </c>
      <c r="Z453" s="117">
        <v>0</v>
      </c>
      <c r="AA453" s="117">
        <v>0</v>
      </c>
      <c r="AB453" s="117">
        <v>0</v>
      </c>
      <c r="AC453" s="117">
        <v>0</v>
      </c>
      <c r="AD453" s="117">
        <v>0</v>
      </c>
      <c r="AE453" s="117">
        <v>0</v>
      </c>
      <c r="AF453" s="117">
        <v>1</v>
      </c>
      <c r="AG453" s="117">
        <v>0</v>
      </c>
      <c r="AH453" s="117">
        <v>1</v>
      </c>
      <c r="AI453" s="117">
        <v>0</v>
      </c>
      <c r="AJ453" s="117">
        <v>0</v>
      </c>
      <c r="AK453" s="117">
        <v>0</v>
      </c>
      <c r="AL453" s="117">
        <v>0</v>
      </c>
      <c r="AM453" s="117">
        <v>0</v>
      </c>
      <c r="AN453" s="117">
        <v>0</v>
      </c>
      <c r="AO453" s="117">
        <v>0</v>
      </c>
      <c r="AP453" s="117">
        <v>0</v>
      </c>
      <c r="AQ453" s="117">
        <v>1</v>
      </c>
      <c r="AR453" s="117">
        <v>0</v>
      </c>
      <c r="AS453" s="117">
        <v>278942.35604734335</v>
      </c>
    </row>
    <row r="454" spans="1:45" x14ac:dyDescent="0.45">
      <c r="A454" s="117" t="s">
        <v>793</v>
      </c>
      <c r="B454" s="118">
        <v>43461</v>
      </c>
      <c r="C454" s="117">
        <v>2019</v>
      </c>
      <c r="D454" s="117">
        <v>12</v>
      </c>
      <c r="E454" s="117">
        <v>5</v>
      </c>
      <c r="F454" s="117" t="s">
        <v>342</v>
      </c>
      <c r="G454" s="117" t="s">
        <v>336</v>
      </c>
      <c r="H454" s="117">
        <v>0</v>
      </c>
      <c r="I454" s="117">
        <v>23.95833</v>
      </c>
      <c r="J454" s="117">
        <v>309955.48104734335</v>
      </c>
      <c r="K454" s="117">
        <v>309955.48104734335</v>
      </c>
      <c r="L454" s="117">
        <v>0</v>
      </c>
      <c r="M454" s="117">
        <v>0</v>
      </c>
      <c r="N454" s="117">
        <v>0</v>
      </c>
      <c r="O454" s="117">
        <v>0</v>
      </c>
      <c r="P454" s="117">
        <v>0</v>
      </c>
      <c r="Q454" s="117">
        <v>0</v>
      </c>
      <c r="R454" s="117">
        <v>1</v>
      </c>
      <c r="S454" s="117">
        <v>0</v>
      </c>
      <c r="T454" s="117">
        <v>0</v>
      </c>
      <c r="U454" s="117">
        <v>0</v>
      </c>
      <c r="V454" s="117">
        <v>0</v>
      </c>
      <c r="W454" s="117">
        <v>0</v>
      </c>
      <c r="X454" s="117">
        <v>0</v>
      </c>
      <c r="Y454" s="117">
        <v>0</v>
      </c>
      <c r="Z454" s="117">
        <v>0</v>
      </c>
      <c r="AA454" s="117">
        <v>0</v>
      </c>
      <c r="AB454" s="117">
        <v>0</v>
      </c>
      <c r="AC454" s="117">
        <v>0</v>
      </c>
      <c r="AD454" s="117">
        <v>0</v>
      </c>
      <c r="AE454" s="117">
        <v>0</v>
      </c>
      <c r="AF454" s="117">
        <v>1</v>
      </c>
      <c r="AG454" s="117">
        <v>0</v>
      </c>
      <c r="AH454" s="117">
        <v>1</v>
      </c>
      <c r="AI454" s="117">
        <v>0</v>
      </c>
      <c r="AJ454" s="117">
        <v>0</v>
      </c>
      <c r="AK454" s="117">
        <v>0</v>
      </c>
      <c r="AL454" s="117">
        <v>0</v>
      </c>
      <c r="AM454" s="117">
        <v>0</v>
      </c>
      <c r="AN454" s="117">
        <v>0</v>
      </c>
      <c r="AO454" s="117">
        <v>0</v>
      </c>
      <c r="AP454" s="117">
        <v>0</v>
      </c>
      <c r="AQ454" s="117">
        <v>1</v>
      </c>
      <c r="AR454" s="117">
        <v>0</v>
      </c>
      <c r="AS454" s="117">
        <v>309955.48104734335</v>
      </c>
    </row>
    <row r="455" spans="1:45" x14ac:dyDescent="0.45">
      <c r="A455" s="117" t="s">
        <v>794</v>
      </c>
      <c r="B455" s="118">
        <v>43462</v>
      </c>
      <c r="C455" s="117">
        <v>2019</v>
      </c>
      <c r="D455" s="117">
        <v>12</v>
      </c>
      <c r="E455" s="117">
        <v>6</v>
      </c>
      <c r="F455" s="117" t="s">
        <v>342</v>
      </c>
      <c r="G455" s="117" t="s">
        <v>336</v>
      </c>
      <c r="H455" s="117">
        <v>0</v>
      </c>
      <c r="I455" s="117">
        <v>24.375</v>
      </c>
      <c r="J455" s="117">
        <v>325338.10604734335</v>
      </c>
      <c r="K455" s="117">
        <v>325338.10604734335</v>
      </c>
      <c r="L455" s="117">
        <v>0</v>
      </c>
      <c r="M455" s="117">
        <v>0</v>
      </c>
      <c r="N455" s="117">
        <v>0</v>
      </c>
      <c r="O455" s="117">
        <v>0</v>
      </c>
      <c r="P455" s="117">
        <v>0</v>
      </c>
      <c r="Q455" s="117">
        <v>0</v>
      </c>
      <c r="R455" s="117">
        <v>0</v>
      </c>
      <c r="S455" s="117">
        <v>1</v>
      </c>
      <c r="T455" s="117">
        <v>0</v>
      </c>
      <c r="U455" s="117">
        <v>0</v>
      </c>
      <c r="V455" s="117">
        <v>0</v>
      </c>
      <c r="W455" s="117">
        <v>0</v>
      </c>
      <c r="X455" s="117">
        <v>0</v>
      </c>
      <c r="Y455" s="117">
        <v>0</v>
      </c>
      <c r="Z455" s="117">
        <v>0</v>
      </c>
      <c r="AA455" s="117">
        <v>0</v>
      </c>
      <c r="AB455" s="117">
        <v>0</v>
      </c>
      <c r="AC455" s="117">
        <v>0</v>
      </c>
      <c r="AD455" s="117">
        <v>0</v>
      </c>
      <c r="AE455" s="117">
        <v>0</v>
      </c>
      <c r="AF455" s="117">
        <v>1</v>
      </c>
      <c r="AG455" s="117">
        <v>0</v>
      </c>
      <c r="AH455" s="117">
        <v>1</v>
      </c>
      <c r="AI455" s="117">
        <v>0</v>
      </c>
      <c r="AJ455" s="117">
        <v>0</v>
      </c>
      <c r="AK455" s="117">
        <v>0</v>
      </c>
      <c r="AL455" s="117">
        <v>0</v>
      </c>
      <c r="AM455" s="117">
        <v>0</v>
      </c>
      <c r="AN455" s="117">
        <v>0</v>
      </c>
      <c r="AO455" s="117">
        <v>0</v>
      </c>
      <c r="AP455" s="117">
        <v>0</v>
      </c>
      <c r="AQ455" s="117">
        <v>1</v>
      </c>
      <c r="AR455" s="117">
        <v>0</v>
      </c>
      <c r="AS455" s="117">
        <v>325338.10604734335</v>
      </c>
    </row>
    <row r="456" spans="1:45" x14ac:dyDescent="0.45">
      <c r="A456" s="117" t="s">
        <v>795</v>
      </c>
      <c r="B456" s="118">
        <v>43463</v>
      </c>
      <c r="C456" s="117">
        <v>2019</v>
      </c>
      <c r="D456" s="117">
        <v>12</v>
      </c>
      <c r="E456" s="117">
        <v>7</v>
      </c>
      <c r="F456" s="117" t="s">
        <v>340</v>
      </c>
      <c r="G456" s="117" t="s">
        <v>336</v>
      </c>
      <c r="H456" s="117">
        <v>0</v>
      </c>
      <c r="I456" s="117">
        <v>30.91667</v>
      </c>
      <c r="J456" s="117">
        <v>270876.39771400997</v>
      </c>
      <c r="K456" s="117">
        <v>270876.39771400997</v>
      </c>
      <c r="L456" s="117">
        <v>0</v>
      </c>
      <c r="M456" s="117">
        <v>0</v>
      </c>
      <c r="N456" s="117">
        <v>0</v>
      </c>
      <c r="O456" s="117">
        <v>0</v>
      </c>
      <c r="P456" s="117">
        <v>0</v>
      </c>
      <c r="Q456" s="117">
        <v>0</v>
      </c>
      <c r="R456" s="117">
        <v>0</v>
      </c>
      <c r="S456" s="117">
        <v>0</v>
      </c>
      <c r="T456" s="117">
        <v>1</v>
      </c>
      <c r="U456" s="117">
        <v>0</v>
      </c>
      <c r="V456" s="117">
        <v>0</v>
      </c>
      <c r="W456" s="117">
        <v>0</v>
      </c>
      <c r="X456" s="117">
        <v>0</v>
      </c>
      <c r="Y456" s="117">
        <v>0</v>
      </c>
      <c r="Z456" s="117">
        <v>0</v>
      </c>
      <c r="AA456" s="117">
        <v>0</v>
      </c>
      <c r="AB456" s="117">
        <v>0</v>
      </c>
      <c r="AC456" s="117">
        <v>0</v>
      </c>
      <c r="AD456" s="117">
        <v>0</v>
      </c>
      <c r="AE456" s="117">
        <v>0</v>
      </c>
      <c r="AF456" s="117">
        <v>1</v>
      </c>
      <c r="AG456" s="117">
        <v>0</v>
      </c>
      <c r="AH456" s="117">
        <v>1</v>
      </c>
      <c r="AI456" s="117">
        <v>0</v>
      </c>
      <c r="AJ456" s="117">
        <v>0</v>
      </c>
      <c r="AK456" s="117">
        <v>0</v>
      </c>
      <c r="AL456" s="117">
        <v>0</v>
      </c>
      <c r="AM456" s="117">
        <v>0</v>
      </c>
      <c r="AN456" s="117">
        <v>0</v>
      </c>
      <c r="AO456" s="117">
        <v>0</v>
      </c>
      <c r="AP456" s="117">
        <v>0</v>
      </c>
      <c r="AQ456" s="117">
        <v>1</v>
      </c>
      <c r="AR456" s="117">
        <v>0</v>
      </c>
      <c r="AS456" s="117">
        <v>270876.39771400997</v>
      </c>
    </row>
    <row r="457" spans="1:45" x14ac:dyDescent="0.45">
      <c r="A457" s="117" t="s">
        <v>796</v>
      </c>
      <c r="B457" s="118">
        <v>43464</v>
      </c>
      <c r="C457" s="117">
        <v>2019</v>
      </c>
      <c r="D457" s="117">
        <v>12</v>
      </c>
      <c r="E457" s="117">
        <v>1</v>
      </c>
      <c r="F457" s="117" t="s">
        <v>340</v>
      </c>
      <c r="G457" s="117" t="s">
        <v>336</v>
      </c>
      <c r="H457" s="117">
        <v>0</v>
      </c>
      <c r="I457" s="117">
        <v>34.416670000000003</v>
      </c>
      <c r="J457" s="117">
        <v>249934.39771400995</v>
      </c>
      <c r="K457" s="117">
        <v>249934.39771400995</v>
      </c>
      <c r="L457" s="117">
        <v>0</v>
      </c>
      <c r="M457" s="117">
        <v>0</v>
      </c>
      <c r="N457" s="117">
        <v>1</v>
      </c>
      <c r="O457" s="117">
        <v>0</v>
      </c>
      <c r="P457" s="117">
        <v>0</v>
      </c>
      <c r="Q457" s="117">
        <v>0</v>
      </c>
      <c r="R457" s="117">
        <v>0</v>
      </c>
      <c r="S457" s="117">
        <v>0</v>
      </c>
      <c r="T457" s="117">
        <v>0</v>
      </c>
      <c r="U457" s="117">
        <v>0</v>
      </c>
      <c r="V457" s="117">
        <v>0</v>
      </c>
      <c r="W457" s="117">
        <v>0</v>
      </c>
      <c r="X457" s="117">
        <v>0</v>
      </c>
      <c r="Y457" s="117">
        <v>0</v>
      </c>
      <c r="Z457" s="117">
        <v>0</v>
      </c>
      <c r="AA457" s="117">
        <v>0</v>
      </c>
      <c r="AB457" s="117">
        <v>0</v>
      </c>
      <c r="AC457" s="117">
        <v>0</v>
      </c>
      <c r="AD457" s="117">
        <v>0</v>
      </c>
      <c r="AE457" s="117">
        <v>0</v>
      </c>
      <c r="AF457" s="117">
        <v>1</v>
      </c>
      <c r="AG457" s="117">
        <v>0</v>
      </c>
      <c r="AH457" s="117">
        <v>1</v>
      </c>
      <c r="AI457" s="117">
        <v>0</v>
      </c>
      <c r="AJ457" s="117">
        <v>0</v>
      </c>
      <c r="AK457" s="117">
        <v>0</v>
      </c>
      <c r="AL457" s="117">
        <v>0</v>
      </c>
      <c r="AM457" s="117">
        <v>0</v>
      </c>
      <c r="AN457" s="117">
        <v>0</v>
      </c>
      <c r="AO457" s="117">
        <v>0</v>
      </c>
      <c r="AP457" s="117">
        <v>0</v>
      </c>
      <c r="AQ457" s="117">
        <v>1</v>
      </c>
      <c r="AR457" s="117">
        <v>0</v>
      </c>
      <c r="AS457" s="117">
        <v>249934.39771400995</v>
      </c>
    </row>
    <row r="458" spans="1:45" x14ac:dyDescent="0.45">
      <c r="A458" s="117" t="s">
        <v>797</v>
      </c>
      <c r="B458" s="118">
        <v>43465</v>
      </c>
      <c r="C458" s="117">
        <v>2019</v>
      </c>
      <c r="D458" s="117">
        <v>12</v>
      </c>
      <c r="E458" s="117">
        <v>2</v>
      </c>
      <c r="F458" s="117" t="s">
        <v>342</v>
      </c>
      <c r="G458" s="117" t="s">
        <v>336</v>
      </c>
      <c r="H458" s="117">
        <v>0</v>
      </c>
      <c r="I458" s="117">
        <v>28.58333</v>
      </c>
      <c r="J458" s="117">
        <v>276232.93938067672</v>
      </c>
      <c r="K458" s="117">
        <v>276232.93938067672</v>
      </c>
      <c r="L458" s="117">
        <v>0</v>
      </c>
      <c r="M458" s="117">
        <v>0</v>
      </c>
      <c r="N458" s="117">
        <v>0</v>
      </c>
      <c r="O458" s="117">
        <v>1</v>
      </c>
      <c r="P458" s="117">
        <v>0</v>
      </c>
      <c r="Q458" s="117">
        <v>0</v>
      </c>
      <c r="R458" s="117">
        <v>0</v>
      </c>
      <c r="S458" s="117">
        <v>0</v>
      </c>
      <c r="T458" s="117">
        <v>0</v>
      </c>
      <c r="U458" s="117">
        <v>0</v>
      </c>
      <c r="V458" s="117">
        <v>0</v>
      </c>
      <c r="W458" s="117">
        <v>0</v>
      </c>
      <c r="X458" s="117">
        <v>0</v>
      </c>
      <c r="Y458" s="117">
        <v>0</v>
      </c>
      <c r="Z458" s="117">
        <v>0</v>
      </c>
      <c r="AA458" s="117">
        <v>0</v>
      </c>
      <c r="AB458" s="117">
        <v>0</v>
      </c>
      <c r="AC458" s="117">
        <v>0</v>
      </c>
      <c r="AD458" s="117">
        <v>0</v>
      </c>
      <c r="AE458" s="117">
        <v>0</v>
      </c>
      <c r="AF458" s="117">
        <v>1</v>
      </c>
      <c r="AG458" s="117">
        <v>0</v>
      </c>
      <c r="AH458" s="117">
        <v>1</v>
      </c>
      <c r="AI458" s="117">
        <v>0</v>
      </c>
      <c r="AJ458" s="117">
        <v>0</v>
      </c>
      <c r="AK458" s="117">
        <v>0</v>
      </c>
      <c r="AL458" s="117">
        <v>0</v>
      </c>
      <c r="AM458" s="117">
        <v>0</v>
      </c>
      <c r="AN458" s="117">
        <v>0</v>
      </c>
      <c r="AO458" s="117">
        <v>0</v>
      </c>
      <c r="AP458" s="117">
        <v>0</v>
      </c>
      <c r="AQ458" s="117">
        <v>1</v>
      </c>
      <c r="AR458" s="117">
        <v>0</v>
      </c>
      <c r="AS458" s="117">
        <v>276232.93938067672</v>
      </c>
    </row>
    <row r="459" spans="1:45" x14ac:dyDescent="0.45">
      <c r="A459" s="117" t="s">
        <v>798</v>
      </c>
      <c r="B459" s="118">
        <v>43466</v>
      </c>
      <c r="C459" s="117">
        <v>2019</v>
      </c>
      <c r="D459" s="117">
        <v>1</v>
      </c>
      <c r="E459" s="117">
        <v>3</v>
      </c>
      <c r="F459" s="117" t="s">
        <v>340</v>
      </c>
      <c r="G459" s="117" t="s">
        <v>335</v>
      </c>
      <c r="H459" s="117">
        <v>0</v>
      </c>
      <c r="I459" s="117">
        <v>27.375</v>
      </c>
      <c r="J459" s="117">
        <v>279676.56608586747</v>
      </c>
      <c r="K459" s="117">
        <v>279676.56608586747</v>
      </c>
      <c r="L459" s="117">
        <v>0</v>
      </c>
      <c r="M459" s="117">
        <v>0</v>
      </c>
      <c r="N459" s="117">
        <v>0</v>
      </c>
      <c r="O459" s="117">
        <v>0</v>
      </c>
      <c r="P459" s="117">
        <v>1</v>
      </c>
      <c r="Q459" s="117">
        <v>0</v>
      </c>
      <c r="R459" s="117">
        <v>0</v>
      </c>
      <c r="S459" s="117">
        <v>0</v>
      </c>
      <c r="T459" s="117">
        <v>0</v>
      </c>
      <c r="U459" s="117">
        <v>1</v>
      </c>
      <c r="V459" s="117">
        <v>0</v>
      </c>
      <c r="W459" s="117">
        <v>0</v>
      </c>
      <c r="X459" s="117">
        <v>0</v>
      </c>
      <c r="Y459" s="117">
        <v>0</v>
      </c>
      <c r="Z459" s="117">
        <v>0</v>
      </c>
      <c r="AA459" s="117">
        <v>0</v>
      </c>
      <c r="AB459" s="117">
        <v>0</v>
      </c>
      <c r="AC459" s="117">
        <v>0</v>
      </c>
      <c r="AD459" s="117">
        <v>0</v>
      </c>
      <c r="AE459" s="117">
        <v>0</v>
      </c>
      <c r="AF459" s="117">
        <v>0</v>
      </c>
      <c r="AG459" s="117">
        <v>0</v>
      </c>
      <c r="AH459" s="117">
        <v>1</v>
      </c>
      <c r="AI459" s="117">
        <v>0</v>
      </c>
      <c r="AJ459" s="117">
        <v>0</v>
      </c>
      <c r="AK459" s="117">
        <v>0</v>
      </c>
      <c r="AL459" s="117">
        <v>0</v>
      </c>
      <c r="AM459" s="117">
        <v>0</v>
      </c>
      <c r="AN459" s="117">
        <v>0</v>
      </c>
      <c r="AO459" s="117">
        <v>0</v>
      </c>
      <c r="AP459" s="117">
        <v>1</v>
      </c>
      <c r="AQ459" s="117">
        <v>0</v>
      </c>
      <c r="AR459" s="117">
        <v>0</v>
      </c>
      <c r="AS459" s="117">
        <v>279676.56608586747</v>
      </c>
    </row>
    <row r="460" spans="1:45" x14ac:dyDescent="0.45">
      <c r="A460" s="117" t="s">
        <v>799</v>
      </c>
      <c r="B460" s="118">
        <v>43467</v>
      </c>
      <c r="C460" s="117">
        <v>2019</v>
      </c>
      <c r="D460" s="117">
        <v>1</v>
      </c>
      <c r="E460" s="117">
        <v>4</v>
      </c>
      <c r="F460" s="117" t="s">
        <v>342</v>
      </c>
      <c r="G460" s="117" t="s">
        <v>336</v>
      </c>
      <c r="H460" s="117">
        <v>0</v>
      </c>
      <c r="I460" s="117">
        <v>30.16667</v>
      </c>
      <c r="J460" s="117">
        <v>304763.69108586747</v>
      </c>
      <c r="K460" s="117">
        <v>304763.69108586747</v>
      </c>
      <c r="L460" s="117">
        <v>0</v>
      </c>
      <c r="M460" s="117">
        <v>0</v>
      </c>
      <c r="N460" s="117">
        <v>0</v>
      </c>
      <c r="O460" s="117">
        <v>0</v>
      </c>
      <c r="P460" s="117">
        <v>0</v>
      </c>
      <c r="Q460" s="117">
        <v>1</v>
      </c>
      <c r="R460" s="117">
        <v>0</v>
      </c>
      <c r="S460" s="117">
        <v>0</v>
      </c>
      <c r="T460" s="117">
        <v>0</v>
      </c>
      <c r="U460" s="117">
        <v>1</v>
      </c>
      <c r="V460" s="117">
        <v>0</v>
      </c>
      <c r="W460" s="117">
        <v>0</v>
      </c>
      <c r="X460" s="117">
        <v>0</v>
      </c>
      <c r="Y460" s="117">
        <v>0</v>
      </c>
      <c r="Z460" s="117">
        <v>0</v>
      </c>
      <c r="AA460" s="117">
        <v>0</v>
      </c>
      <c r="AB460" s="117">
        <v>0</v>
      </c>
      <c r="AC460" s="117">
        <v>0</v>
      </c>
      <c r="AD460" s="117">
        <v>0</v>
      </c>
      <c r="AE460" s="117">
        <v>0</v>
      </c>
      <c r="AF460" s="117">
        <v>0</v>
      </c>
      <c r="AG460" s="117">
        <v>0</v>
      </c>
      <c r="AH460" s="117">
        <v>1</v>
      </c>
      <c r="AI460" s="117">
        <v>0</v>
      </c>
      <c r="AJ460" s="117">
        <v>0</v>
      </c>
      <c r="AK460" s="117">
        <v>0</v>
      </c>
      <c r="AL460" s="117">
        <v>0</v>
      </c>
      <c r="AM460" s="117">
        <v>0</v>
      </c>
      <c r="AN460" s="117">
        <v>0</v>
      </c>
      <c r="AO460" s="117">
        <v>0</v>
      </c>
      <c r="AP460" s="117">
        <v>0</v>
      </c>
      <c r="AQ460" s="117">
        <v>1</v>
      </c>
      <c r="AR460" s="117">
        <v>0</v>
      </c>
      <c r="AS460" s="117">
        <v>304763.69108586747</v>
      </c>
    </row>
    <row r="461" spans="1:45" x14ac:dyDescent="0.45">
      <c r="A461" s="117" t="s">
        <v>800</v>
      </c>
      <c r="B461" s="118">
        <v>43468</v>
      </c>
      <c r="C461" s="117">
        <v>2019</v>
      </c>
      <c r="D461" s="117">
        <v>1</v>
      </c>
      <c r="E461" s="117">
        <v>5</v>
      </c>
      <c r="F461" s="117" t="s">
        <v>342</v>
      </c>
      <c r="G461" s="117" t="s">
        <v>336</v>
      </c>
      <c r="H461" s="117">
        <v>0</v>
      </c>
      <c r="I461" s="117">
        <v>33.166670000000003</v>
      </c>
      <c r="J461" s="117">
        <v>282550.52441920084</v>
      </c>
      <c r="K461" s="117">
        <v>282550.52441920084</v>
      </c>
      <c r="L461" s="117">
        <v>0</v>
      </c>
      <c r="M461" s="117">
        <v>0</v>
      </c>
      <c r="N461" s="117">
        <v>0</v>
      </c>
      <c r="O461" s="117">
        <v>0</v>
      </c>
      <c r="P461" s="117">
        <v>0</v>
      </c>
      <c r="Q461" s="117">
        <v>0</v>
      </c>
      <c r="R461" s="117">
        <v>1</v>
      </c>
      <c r="S461" s="117">
        <v>0</v>
      </c>
      <c r="T461" s="117">
        <v>0</v>
      </c>
      <c r="U461" s="117">
        <v>1</v>
      </c>
      <c r="V461" s="117">
        <v>0</v>
      </c>
      <c r="W461" s="117">
        <v>0</v>
      </c>
      <c r="X461" s="117">
        <v>0</v>
      </c>
      <c r="Y461" s="117">
        <v>0</v>
      </c>
      <c r="Z461" s="117">
        <v>0</v>
      </c>
      <c r="AA461" s="117">
        <v>0</v>
      </c>
      <c r="AB461" s="117">
        <v>0</v>
      </c>
      <c r="AC461" s="117">
        <v>0</v>
      </c>
      <c r="AD461" s="117">
        <v>0</v>
      </c>
      <c r="AE461" s="117">
        <v>0</v>
      </c>
      <c r="AF461" s="117">
        <v>0</v>
      </c>
      <c r="AG461" s="117">
        <v>0</v>
      </c>
      <c r="AH461" s="117">
        <v>1</v>
      </c>
      <c r="AI461" s="117">
        <v>0</v>
      </c>
      <c r="AJ461" s="117">
        <v>0</v>
      </c>
      <c r="AK461" s="117">
        <v>0</v>
      </c>
      <c r="AL461" s="117">
        <v>0</v>
      </c>
      <c r="AM461" s="117">
        <v>0</v>
      </c>
      <c r="AN461" s="117">
        <v>0</v>
      </c>
      <c r="AO461" s="117">
        <v>0</v>
      </c>
      <c r="AP461" s="117">
        <v>0</v>
      </c>
      <c r="AQ461" s="117">
        <v>1</v>
      </c>
      <c r="AR461" s="117">
        <v>0</v>
      </c>
      <c r="AS461" s="117">
        <v>282550.52441920084</v>
      </c>
    </row>
    <row r="462" spans="1:45" x14ac:dyDescent="0.45">
      <c r="A462" s="117" t="s">
        <v>801</v>
      </c>
      <c r="B462" s="118">
        <v>43469</v>
      </c>
      <c r="C462" s="117">
        <v>2019</v>
      </c>
      <c r="D462" s="117">
        <v>1</v>
      </c>
      <c r="E462" s="117">
        <v>6</v>
      </c>
      <c r="F462" s="117" t="s">
        <v>342</v>
      </c>
      <c r="G462" s="117" t="s">
        <v>336</v>
      </c>
      <c r="H462" s="117">
        <v>0</v>
      </c>
      <c r="I462" s="117">
        <v>36.458329999999997</v>
      </c>
      <c r="J462" s="117">
        <v>248403.8160858675</v>
      </c>
      <c r="K462" s="117">
        <v>248403.8160858675</v>
      </c>
      <c r="L462" s="117">
        <v>0</v>
      </c>
      <c r="M462" s="117">
        <v>0</v>
      </c>
      <c r="N462" s="117">
        <v>0</v>
      </c>
      <c r="O462" s="117">
        <v>0</v>
      </c>
      <c r="P462" s="117">
        <v>0</v>
      </c>
      <c r="Q462" s="117">
        <v>0</v>
      </c>
      <c r="R462" s="117">
        <v>0</v>
      </c>
      <c r="S462" s="117">
        <v>1</v>
      </c>
      <c r="T462" s="117">
        <v>0</v>
      </c>
      <c r="U462" s="117">
        <v>1</v>
      </c>
      <c r="V462" s="117">
        <v>0</v>
      </c>
      <c r="W462" s="117">
        <v>0</v>
      </c>
      <c r="X462" s="117">
        <v>0</v>
      </c>
      <c r="Y462" s="117">
        <v>0</v>
      </c>
      <c r="Z462" s="117">
        <v>0</v>
      </c>
      <c r="AA462" s="117">
        <v>0</v>
      </c>
      <c r="AB462" s="117">
        <v>0</v>
      </c>
      <c r="AC462" s="117">
        <v>0</v>
      </c>
      <c r="AD462" s="117">
        <v>0</v>
      </c>
      <c r="AE462" s="117">
        <v>0</v>
      </c>
      <c r="AF462" s="117">
        <v>0</v>
      </c>
      <c r="AG462" s="117">
        <v>0</v>
      </c>
      <c r="AH462" s="117">
        <v>1</v>
      </c>
      <c r="AI462" s="117">
        <v>0</v>
      </c>
      <c r="AJ462" s="117">
        <v>0</v>
      </c>
      <c r="AK462" s="117">
        <v>0</v>
      </c>
      <c r="AL462" s="117">
        <v>0</v>
      </c>
      <c r="AM462" s="117">
        <v>0</v>
      </c>
      <c r="AN462" s="117">
        <v>0</v>
      </c>
      <c r="AO462" s="117">
        <v>0</v>
      </c>
      <c r="AP462" s="117">
        <v>0</v>
      </c>
      <c r="AQ462" s="117">
        <v>1</v>
      </c>
      <c r="AR462" s="117">
        <v>0</v>
      </c>
      <c r="AS462" s="117">
        <v>248403.8160858675</v>
      </c>
    </row>
    <row r="463" spans="1:45" x14ac:dyDescent="0.45">
      <c r="A463" s="117" t="s">
        <v>802</v>
      </c>
      <c r="B463" s="118">
        <v>43470</v>
      </c>
      <c r="C463" s="117">
        <v>2019</v>
      </c>
      <c r="D463" s="117">
        <v>1</v>
      </c>
      <c r="E463" s="117">
        <v>7</v>
      </c>
      <c r="F463" s="117" t="s">
        <v>340</v>
      </c>
      <c r="G463" s="117" t="s">
        <v>336</v>
      </c>
      <c r="H463" s="117">
        <v>0</v>
      </c>
      <c r="I463" s="117">
        <v>34.375</v>
      </c>
      <c r="J463" s="117">
        <v>257772.73275253412</v>
      </c>
      <c r="K463" s="117">
        <v>257772.73275253412</v>
      </c>
      <c r="L463" s="117">
        <v>0</v>
      </c>
      <c r="M463" s="117">
        <v>0</v>
      </c>
      <c r="N463" s="117">
        <v>0</v>
      </c>
      <c r="O463" s="117">
        <v>0</v>
      </c>
      <c r="P463" s="117">
        <v>0</v>
      </c>
      <c r="Q463" s="117">
        <v>0</v>
      </c>
      <c r="R463" s="117">
        <v>0</v>
      </c>
      <c r="S463" s="117">
        <v>0</v>
      </c>
      <c r="T463" s="117">
        <v>1</v>
      </c>
      <c r="U463" s="117">
        <v>1</v>
      </c>
      <c r="V463" s="117">
        <v>0</v>
      </c>
      <c r="W463" s="117">
        <v>0</v>
      </c>
      <c r="X463" s="117">
        <v>0</v>
      </c>
      <c r="Y463" s="117">
        <v>0</v>
      </c>
      <c r="Z463" s="117">
        <v>0</v>
      </c>
      <c r="AA463" s="117">
        <v>0</v>
      </c>
      <c r="AB463" s="117">
        <v>0</v>
      </c>
      <c r="AC463" s="117">
        <v>0</v>
      </c>
      <c r="AD463" s="117">
        <v>0</v>
      </c>
      <c r="AE463" s="117">
        <v>0</v>
      </c>
      <c r="AF463" s="117">
        <v>0</v>
      </c>
      <c r="AG463" s="117">
        <v>0</v>
      </c>
      <c r="AH463" s="117">
        <v>1</v>
      </c>
      <c r="AI463" s="117">
        <v>0</v>
      </c>
      <c r="AJ463" s="117">
        <v>0</v>
      </c>
      <c r="AK463" s="117">
        <v>0</v>
      </c>
      <c r="AL463" s="117">
        <v>0</v>
      </c>
      <c r="AM463" s="117">
        <v>0</v>
      </c>
      <c r="AN463" s="117">
        <v>0</v>
      </c>
      <c r="AO463" s="117">
        <v>0</v>
      </c>
      <c r="AP463" s="117">
        <v>0</v>
      </c>
      <c r="AQ463" s="117">
        <v>1</v>
      </c>
      <c r="AR463" s="117">
        <v>0</v>
      </c>
      <c r="AS463" s="117">
        <v>257772.73275253412</v>
      </c>
    </row>
    <row r="464" spans="1:45" x14ac:dyDescent="0.45">
      <c r="A464" s="117" t="s">
        <v>803</v>
      </c>
      <c r="B464" s="118">
        <v>43471</v>
      </c>
      <c r="C464" s="117">
        <v>2019</v>
      </c>
      <c r="D464" s="117">
        <v>1</v>
      </c>
      <c r="E464" s="117">
        <v>1</v>
      </c>
      <c r="F464" s="117" t="s">
        <v>340</v>
      </c>
      <c r="G464" s="117" t="s">
        <v>336</v>
      </c>
      <c r="H464" s="117">
        <v>0</v>
      </c>
      <c r="I464" s="117">
        <v>37.5</v>
      </c>
      <c r="J464" s="117">
        <v>250592.27441920087</v>
      </c>
      <c r="K464" s="117">
        <v>250592.27441920087</v>
      </c>
      <c r="L464" s="117">
        <v>0</v>
      </c>
      <c r="M464" s="117">
        <v>0</v>
      </c>
      <c r="N464" s="117">
        <v>1</v>
      </c>
      <c r="O464" s="117">
        <v>0</v>
      </c>
      <c r="P464" s="117">
        <v>0</v>
      </c>
      <c r="Q464" s="117">
        <v>0</v>
      </c>
      <c r="R464" s="117">
        <v>0</v>
      </c>
      <c r="S464" s="117">
        <v>0</v>
      </c>
      <c r="T464" s="117">
        <v>0</v>
      </c>
      <c r="U464" s="117">
        <v>1</v>
      </c>
      <c r="V464" s="117">
        <v>0</v>
      </c>
      <c r="W464" s="117">
        <v>0</v>
      </c>
      <c r="X464" s="117">
        <v>0</v>
      </c>
      <c r="Y464" s="117">
        <v>0</v>
      </c>
      <c r="Z464" s="117">
        <v>0</v>
      </c>
      <c r="AA464" s="117">
        <v>0</v>
      </c>
      <c r="AB464" s="117">
        <v>0</v>
      </c>
      <c r="AC464" s="117">
        <v>0</v>
      </c>
      <c r="AD464" s="117">
        <v>0</v>
      </c>
      <c r="AE464" s="117">
        <v>0</v>
      </c>
      <c r="AF464" s="117">
        <v>0</v>
      </c>
      <c r="AG464" s="117">
        <v>0</v>
      </c>
      <c r="AH464" s="117">
        <v>1</v>
      </c>
      <c r="AI464" s="117">
        <v>0</v>
      </c>
      <c r="AJ464" s="117">
        <v>0</v>
      </c>
      <c r="AK464" s="117">
        <v>0</v>
      </c>
      <c r="AL464" s="117">
        <v>0</v>
      </c>
      <c r="AM464" s="117">
        <v>0</v>
      </c>
      <c r="AN464" s="117">
        <v>0</v>
      </c>
      <c r="AO464" s="117">
        <v>0</v>
      </c>
      <c r="AP464" s="117">
        <v>0</v>
      </c>
      <c r="AQ464" s="117">
        <v>1</v>
      </c>
      <c r="AR464" s="117">
        <v>0</v>
      </c>
      <c r="AS464" s="117">
        <v>250592.27441920087</v>
      </c>
    </row>
    <row r="465" spans="1:45" x14ac:dyDescent="0.45">
      <c r="A465" s="117" t="s">
        <v>804</v>
      </c>
      <c r="B465" s="118">
        <v>43472</v>
      </c>
      <c r="C465" s="117">
        <v>2019</v>
      </c>
      <c r="D465" s="117">
        <v>1</v>
      </c>
      <c r="E465" s="117">
        <v>2</v>
      </c>
      <c r="F465" s="117" t="s">
        <v>342</v>
      </c>
      <c r="G465" s="117" t="s">
        <v>336</v>
      </c>
      <c r="H465" s="117">
        <v>0</v>
      </c>
      <c r="I465" s="117">
        <v>31.5</v>
      </c>
      <c r="J465" s="117">
        <v>286891.52441920084</v>
      </c>
      <c r="K465" s="117">
        <v>286891.52441920084</v>
      </c>
      <c r="L465" s="117">
        <v>0</v>
      </c>
      <c r="M465" s="117">
        <v>0</v>
      </c>
      <c r="N465" s="117">
        <v>0</v>
      </c>
      <c r="O465" s="117">
        <v>1</v>
      </c>
      <c r="P465" s="117">
        <v>0</v>
      </c>
      <c r="Q465" s="117">
        <v>0</v>
      </c>
      <c r="R465" s="117">
        <v>0</v>
      </c>
      <c r="S465" s="117">
        <v>0</v>
      </c>
      <c r="T465" s="117">
        <v>0</v>
      </c>
      <c r="U465" s="117">
        <v>1</v>
      </c>
      <c r="V465" s="117">
        <v>0</v>
      </c>
      <c r="W465" s="117">
        <v>0</v>
      </c>
      <c r="X465" s="117">
        <v>0</v>
      </c>
      <c r="Y465" s="117">
        <v>0</v>
      </c>
      <c r="Z465" s="117">
        <v>0</v>
      </c>
      <c r="AA465" s="117">
        <v>0</v>
      </c>
      <c r="AB465" s="117">
        <v>0</v>
      </c>
      <c r="AC465" s="117">
        <v>0</v>
      </c>
      <c r="AD465" s="117">
        <v>0</v>
      </c>
      <c r="AE465" s="117">
        <v>0</v>
      </c>
      <c r="AF465" s="117">
        <v>0</v>
      </c>
      <c r="AG465" s="117">
        <v>0</v>
      </c>
      <c r="AH465" s="117">
        <v>1</v>
      </c>
      <c r="AI465" s="117">
        <v>0</v>
      </c>
      <c r="AJ465" s="117">
        <v>0</v>
      </c>
      <c r="AK465" s="117">
        <v>0</v>
      </c>
      <c r="AL465" s="117">
        <v>0</v>
      </c>
      <c r="AM465" s="117">
        <v>0</v>
      </c>
      <c r="AN465" s="117">
        <v>0</v>
      </c>
      <c r="AO465" s="117">
        <v>0</v>
      </c>
      <c r="AP465" s="117">
        <v>0</v>
      </c>
      <c r="AQ465" s="117">
        <v>1</v>
      </c>
      <c r="AR465" s="117">
        <v>0</v>
      </c>
      <c r="AS465" s="117">
        <v>286891.52441920084</v>
      </c>
    </row>
    <row r="466" spans="1:45" x14ac:dyDescent="0.45">
      <c r="A466" s="117" t="s">
        <v>805</v>
      </c>
      <c r="B466" s="118">
        <v>43473</v>
      </c>
      <c r="C466" s="117">
        <v>2019</v>
      </c>
      <c r="D466" s="117">
        <v>1</v>
      </c>
      <c r="E466" s="117">
        <v>3</v>
      </c>
      <c r="F466" s="117" t="s">
        <v>342</v>
      </c>
      <c r="G466" s="117" t="s">
        <v>336</v>
      </c>
      <c r="H466" s="117">
        <v>0</v>
      </c>
      <c r="I466" s="117">
        <v>28.25</v>
      </c>
      <c r="J466" s="117">
        <v>328203.56608586747</v>
      </c>
      <c r="K466" s="117">
        <v>328203.56608586747</v>
      </c>
      <c r="L466" s="117">
        <v>0</v>
      </c>
      <c r="M466" s="117">
        <v>0</v>
      </c>
      <c r="N466" s="117">
        <v>0</v>
      </c>
      <c r="O466" s="117">
        <v>0</v>
      </c>
      <c r="P466" s="117">
        <v>1</v>
      </c>
      <c r="Q466" s="117">
        <v>0</v>
      </c>
      <c r="R466" s="117">
        <v>0</v>
      </c>
      <c r="S466" s="117">
        <v>0</v>
      </c>
      <c r="T466" s="117">
        <v>0</v>
      </c>
      <c r="U466" s="117">
        <v>1</v>
      </c>
      <c r="V466" s="117">
        <v>0</v>
      </c>
      <c r="W466" s="117">
        <v>0</v>
      </c>
      <c r="X466" s="117">
        <v>0</v>
      </c>
      <c r="Y466" s="117">
        <v>0</v>
      </c>
      <c r="Z466" s="117">
        <v>0</v>
      </c>
      <c r="AA466" s="117">
        <v>0</v>
      </c>
      <c r="AB466" s="117">
        <v>0</v>
      </c>
      <c r="AC466" s="117">
        <v>0</v>
      </c>
      <c r="AD466" s="117">
        <v>0</v>
      </c>
      <c r="AE466" s="117">
        <v>0</v>
      </c>
      <c r="AF466" s="117">
        <v>0</v>
      </c>
      <c r="AG466" s="117">
        <v>0</v>
      </c>
      <c r="AH466" s="117">
        <v>1</v>
      </c>
      <c r="AI466" s="117">
        <v>0</v>
      </c>
      <c r="AJ466" s="117">
        <v>0</v>
      </c>
      <c r="AK466" s="117">
        <v>0</v>
      </c>
      <c r="AL466" s="117">
        <v>0</v>
      </c>
      <c r="AM466" s="117">
        <v>0</v>
      </c>
      <c r="AN466" s="117">
        <v>0</v>
      </c>
      <c r="AO466" s="117">
        <v>0</v>
      </c>
      <c r="AP466" s="117">
        <v>0</v>
      </c>
      <c r="AQ466" s="117">
        <v>1</v>
      </c>
      <c r="AR466" s="117">
        <v>0</v>
      </c>
      <c r="AS466" s="117">
        <v>328203.56608586747</v>
      </c>
    </row>
    <row r="467" spans="1:45" x14ac:dyDescent="0.45">
      <c r="A467" s="117" t="s">
        <v>806</v>
      </c>
      <c r="B467" s="118">
        <v>43474</v>
      </c>
      <c r="C467" s="117">
        <v>2019</v>
      </c>
      <c r="D467" s="117">
        <v>1</v>
      </c>
      <c r="E467" s="117">
        <v>4</v>
      </c>
      <c r="F467" s="117" t="s">
        <v>342</v>
      </c>
      <c r="G467" s="117" t="s">
        <v>336</v>
      </c>
      <c r="H467" s="117">
        <v>0</v>
      </c>
      <c r="I467" s="117">
        <v>31</v>
      </c>
      <c r="J467" s="117">
        <v>283721.14941920084</v>
      </c>
      <c r="K467" s="117">
        <v>283721.14941920084</v>
      </c>
      <c r="L467" s="117">
        <v>0</v>
      </c>
      <c r="M467" s="117">
        <v>0</v>
      </c>
      <c r="N467" s="117">
        <v>0</v>
      </c>
      <c r="O467" s="117">
        <v>0</v>
      </c>
      <c r="P467" s="117">
        <v>0</v>
      </c>
      <c r="Q467" s="117">
        <v>1</v>
      </c>
      <c r="R467" s="117">
        <v>0</v>
      </c>
      <c r="S467" s="117">
        <v>0</v>
      </c>
      <c r="T467" s="117">
        <v>0</v>
      </c>
      <c r="U467" s="117">
        <v>1</v>
      </c>
      <c r="V467" s="117">
        <v>0</v>
      </c>
      <c r="W467" s="117">
        <v>0</v>
      </c>
      <c r="X467" s="117">
        <v>0</v>
      </c>
      <c r="Y467" s="117">
        <v>0</v>
      </c>
      <c r="Z467" s="117">
        <v>0</v>
      </c>
      <c r="AA467" s="117">
        <v>0</v>
      </c>
      <c r="AB467" s="117">
        <v>0</v>
      </c>
      <c r="AC467" s="117">
        <v>0</v>
      </c>
      <c r="AD467" s="117">
        <v>0</v>
      </c>
      <c r="AE467" s="117">
        <v>0</v>
      </c>
      <c r="AF467" s="117">
        <v>0</v>
      </c>
      <c r="AG467" s="117">
        <v>0</v>
      </c>
      <c r="AH467" s="117">
        <v>1</v>
      </c>
      <c r="AI467" s="117">
        <v>0</v>
      </c>
      <c r="AJ467" s="117">
        <v>0</v>
      </c>
      <c r="AK467" s="117">
        <v>0</v>
      </c>
      <c r="AL467" s="117">
        <v>0</v>
      </c>
      <c r="AM467" s="117">
        <v>0</v>
      </c>
      <c r="AN467" s="117">
        <v>0</v>
      </c>
      <c r="AO467" s="117">
        <v>0</v>
      </c>
      <c r="AP467" s="117">
        <v>0</v>
      </c>
      <c r="AQ467" s="117">
        <v>1</v>
      </c>
      <c r="AR467" s="117">
        <v>0</v>
      </c>
      <c r="AS467" s="117">
        <v>283721.14941920084</v>
      </c>
    </row>
    <row r="468" spans="1:45" x14ac:dyDescent="0.45">
      <c r="A468" s="117" t="s">
        <v>807</v>
      </c>
      <c r="B468" s="118">
        <v>43475</v>
      </c>
      <c r="C468" s="117">
        <v>2019</v>
      </c>
      <c r="D468" s="117">
        <v>1</v>
      </c>
      <c r="E468" s="117">
        <v>5</v>
      </c>
      <c r="F468" s="117" t="s">
        <v>342</v>
      </c>
      <c r="G468" s="117" t="s">
        <v>336</v>
      </c>
      <c r="H468" s="117">
        <v>0</v>
      </c>
      <c r="I468" s="117">
        <v>34.875</v>
      </c>
      <c r="J468" s="117">
        <v>290977.52441920084</v>
      </c>
      <c r="K468" s="117">
        <v>290977.52441920084</v>
      </c>
      <c r="L468" s="117">
        <v>0</v>
      </c>
      <c r="M468" s="117">
        <v>0</v>
      </c>
      <c r="N468" s="117">
        <v>0</v>
      </c>
      <c r="O468" s="117">
        <v>0</v>
      </c>
      <c r="P468" s="117">
        <v>0</v>
      </c>
      <c r="Q468" s="117">
        <v>0</v>
      </c>
      <c r="R468" s="117">
        <v>1</v>
      </c>
      <c r="S468" s="117">
        <v>0</v>
      </c>
      <c r="T468" s="117">
        <v>0</v>
      </c>
      <c r="U468" s="117">
        <v>1</v>
      </c>
      <c r="V468" s="117">
        <v>0</v>
      </c>
      <c r="W468" s="117">
        <v>0</v>
      </c>
      <c r="X468" s="117">
        <v>0</v>
      </c>
      <c r="Y468" s="117">
        <v>0</v>
      </c>
      <c r="Z468" s="117">
        <v>0</v>
      </c>
      <c r="AA468" s="117">
        <v>0</v>
      </c>
      <c r="AB468" s="117">
        <v>0</v>
      </c>
      <c r="AC468" s="117">
        <v>0</v>
      </c>
      <c r="AD468" s="117">
        <v>0</v>
      </c>
      <c r="AE468" s="117">
        <v>0</v>
      </c>
      <c r="AF468" s="117">
        <v>0</v>
      </c>
      <c r="AG468" s="117">
        <v>0</v>
      </c>
      <c r="AH468" s="117">
        <v>1</v>
      </c>
      <c r="AI468" s="117">
        <v>0</v>
      </c>
      <c r="AJ468" s="117">
        <v>0</v>
      </c>
      <c r="AK468" s="117">
        <v>0</v>
      </c>
      <c r="AL468" s="117">
        <v>0</v>
      </c>
      <c r="AM468" s="117">
        <v>0</v>
      </c>
      <c r="AN468" s="117">
        <v>0</v>
      </c>
      <c r="AO468" s="117">
        <v>0</v>
      </c>
      <c r="AP468" s="117">
        <v>0</v>
      </c>
      <c r="AQ468" s="117">
        <v>1</v>
      </c>
      <c r="AR468" s="117">
        <v>0</v>
      </c>
      <c r="AS468" s="117">
        <v>290977.52441920084</v>
      </c>
    </row>
    <row r="469" spans="1:45" x14ac:dyDescent="0.45">
      <c r="A469" s="117" t="s">
        <v>808</v>
      </c>
      <c r="B469" s="118">
        <v>43476</v>
      </c>
      <c r="C469" s="117">
        <v>2019</v>
      </c>
      <c r="D469" s="117">
        <v>1</v>
      </c>
      <c r="E469" s="117">
        <v>6</v>
      </c>
      <c r="F469" s="117" t="s">
        <v>342</v>
      </c>
      <c r="G469" s="117" t="s">
        <v>336</v>
      </c>
      <c r="H469" s="117">
        <v>0</v>
      </c>
      <c r="I469" s="117">
        <v>34.041670000000003</v>
      </c>
      <c r="J469" s="117">
        <v>282236.64941920084</v>
      </c>
      <c r="K469" s="117">
        <v>282236.64941920084</v>
      </c>
      <c r="L469" s="117">
        <v>0</v>
      </c>
      <c r="M469" s="117">
        <v>0</v>
      </c>
      <c r="N469" s="117">
        <v>0</v>
      </c>
      <c r="O469" s="117">
        <v>0</v>
      </c>
      <c r="P469" s="117">
        <v>0</v>
      </c>
      <c r="Q469" s="117">
        <v>0</v>
      </c>
      <c r="R469" s="117">
        <v>0</v>
      </c>
      <c r="S469" s="117">
        <v>1</v>
      </c>
      <c r="T469" s="117">
        <v>0</v>
      </c>
      <c r="U469" s="117">
        <v>1</v>
      </c>
      <c r="V469" s="117">
        <v>0</v>
      </c>
      <c r="W469" s="117">
        <v>0</v>
      </c>
      <c r="X469" s="117">
        <v>0</v>
      </c>
      <c r="Y469" s="117">
        <v>0</v>
      </c>
      <c r="Z469" s="117">
        <v>0</v>
      </c>
      <c r="AA469" s="117">
        <v>0</v>
      </c>
      <c r="AB469" s="117">
        <v>0</v>
      </c>
      <c r="AC469" s="117">
        <v>0</v>
      </c>
      <c r="AD469" s="117">
        <v>0</v>
      </c>
      <c r="AE469" s="117">
        <v>0</v>
      </c>
      <c r="AF469" s="117">
        <v>0</v>
      </c>
      <c r="AG469" s="117">
        <v>0</v>
      </c>
      <c r="AH469" s="117">
        <v>1</v>
      </c>
      <c r="AI469" s="117">
        <v>0</v>
      </c>
      <c r="AJ469" s="117">
        <v>0</v>
      </c>
      <c r="AK469" s="117">
        <v>0</v>
      </c>
      <c r="AL469" s="117">
        <v>0</v>
      </c>
      <c r="AM469" s="117">
        <v>0</v>
      </c>
      <c r="AN469" s="117">
        <v>0</v>
      </c>
      <c r="AO469" s="117">
        <v>0</v>
      </c>
      <c r="AP469" s="117">
        <v>0</v>
      </c>
      <c r="AQ469" s="117">
        <v>1</v>
      </c>
      <c r="AR469" s="117">
        <v>0</v>
      </c>
      <c r="AS469" s="117">
        <v>282236.64941920084</v>
      </c>
    </row>
    <row r="470" spans="1:45" x14ac:dyDescent="0.45">
      <c r="A470" s="117" t="s">
        <v>809</v>
      </c>
      <c r="B470" s="118">
        <v>43477</v>
      </c>
      <c r="C470" s="117">
        <v>2019</v>
      </c>
      <c r="D470" s="117">
        <v>1</v>
      </c>
      <c r="E470" s="117">
        <v>7</v>
      </c>
      <c r="F470" s="117" t="s">
        <v>340</v>
      </c>
      <c r="G470" s="117" t="s">
        <v>336</v>
      </c>
      <c r="H470" s="117">
        <v>0</v>
      </c>
      <c r="I470" s="117">
        <v>30.625</v>
      </c>
      <c r="J470" s="117">
        <v>280789.81608586747</v>
      </c>
      <c r="K470" s="117">
        <v>280789.81608586747</v>
      </c>
      <c r="L470" s="117">
        <v>0</v>
      </c>
      <c r="M470" s="117">
        <v>0</v>
      </c>
      <c r="N470" s="117">
        <v>0</v>
      </c>
      <c r="O470" s="117">
        <v>0</v>
      </c>
      <c r="P470" s="117">
        <v>0</v>
      </c>
      <c r="Q470" s="117">
        <v>0</v>
      </c>
      <c r="R470" s="117">
        <v>0</v>
      </c>
      <c r="S470" s="117">
        <v>0</v>
      </c>
      <c r="T470" s="117">
        <v>1</v>
      </c>
      <c r="U470" s="117">
        <v>1</v>
      </c>
      <c r="V470" s="117">
        <v>0</v>
      </c>
      <c r="W470" s="117">
        <v>0</v>
      </c>
      <c r="X470" s="117">
        <v>0</v>
      </c>
      <c r="Y470" s="117">
        <v>0</v>
      </c>
      <c r="Z470" s="117">
        <v>0</v>
      </c>
      <c r="AA470" s="117">
        <v>0</v>
      </c>
      <c r="AB470" s="117">
        <v>0</v>
      </c>
      <c r="AC470" s="117">
        <v>0</v>
      </c>
      <c r="AD470" s="117">
        <v>0</v>
      </c>
      <c r="AE470" s="117">
        <v>0</v>
      </c>
      <c r="AF470" s="117">
        <v>0</v>
      </c>
      <c r="AG470" s="117">
        <v>0</v>
      </c>
      <c r="AH470" s="117">
        <v>1</v>
      </c>
      <c r="AI470" s="117">
        <v>0</v>
      </c>
      <c r="AJ470" s="117">
        <v>0</v>
      </c>
      <c r="AK470" s="117">
        <v>0</v>
      </c>
      <c r="AL470" s="117">
        <v>0</v>
      </c>
      <c r="AM470" s="117">
        <v>0</v>
      </c>
      <c r="AN470" s="117">
        <v>0</v>
      </c>
      <c r="AO470" s="117">
        <v>0</v>
      </c>
      <c r="AP470" s="117">
        <v>0</v>
      </c>
      <c r="AQ470" s="117">
        <v>1</v>
      </c>
      <c r="AR470" s="117">
        <v>0</v>
      </c>
      <c r="AS470" s="117">
        <v>280789.81608586747</v>
      </c>
    </row>
    <row r="471" spans="1:45" x14ac:dyDescent="0.45">
      <c r="A471" s="117" t="s">
        <v>810</v>
      </c>
      <c r="B471" s="118">
        <v>43478</v>
      </c>
      <c r="C471" s="117">
        <v>2019</v>
      </c>
      <c r="D471" s="117">
        <v>1</v>
      </c>
      <c r="E471" s="117">
        <v>1</v>
      </c>
      <c r="F471" s="117" t="s">
        <v>340</v>
      </c>
      <c r="G471" s="117" t="s">
        <v>336</v>
      </c>
      <c r="H471" s="117">
        <v>0</v>
      </c>
      <c r="I471" s="117">
        <v>29.29167</v>
      </c>
      <c r="J471" s="117">
        <v>301287.39941920084</v>
      </c>
      <c r="K471" s="117">
        <v>301287.39941920084</v>
      </c>
      <c r="L471" s="117">
        <v>0</v>
      </c>
      <c r="M471" s="117">
        <v>0</v>
      </c>
      <c r="N471" s="117">
        <v>1</v>
      </c>
      <c r="O471" s="117">
        <v>0</v>
      </c>
      <c r="P471" s="117">
        <v>0</v>
      </c>
      <c r="Q471" s="117">
        <v>0</v>
      </c>
      <c r="R471" s="117">
        <v>0</v>
      </c>
      <c r="S471" s="117">
        <v>0</v>
      </c>
      <c r="T471" s="117">
        <v>0</v>
      </c>
      <c r="U471" s="117">
        <v>1</v>
      </c>
      <c r="V471" s="117">
        <v>0</v>
      </c>
      <c r="W471" s="117">
        <v>0</v>
      </c>
      <c r="X471" s="117">
        <v>0</v>
      </c>
      <c r="Y471" s="117">
        <v>0</v>
      </c>
      <c r="Z471" s="117">
        <v>0</v>
      </c>
      <c r="AA471" s="117">
        <v>0</v>
      </c>
      <c r="AB471" s="117">
        <v>0</v>
      </c>
      <c r="AC471" s="117">
        <v>0</v>
      </c>
      <c r="AD471" s="117">
        <v>0</v>
      </c>
      <c r="AE471" s="117">
        <v>0</v>
      </c>
      <c r="AF471" s="117">
        <v>0</v>
      </c>
      <c r="AG471" s="117">
        <v>0</v>
      </c>
      <c r="AH471" s="117">
        <v>1</v>
      </c>
      <c r="AI471" s="117">
        <v>0</v>
      </c>
      <c r="AJ471" s="117">
        <v>0</v>
      </c>
      <c r="AK471" s="117">
        <v>0</v>
      </c>
      <c r="AL471" s="117">
        <v>0</v>
      </c>
      <c r="AM471" s="117">
        <v>0</v>
      </c>
      <c r="AN471" s="117">
        <v>0</v>
      </c>
      <c r="AO471" s="117">
        <v>0</v>
      </c>
      <c r="AP471" s="117">
        <v>0</v>
      </c>
      <c r="AQ471" s="117">
        <v>1</v>
      </c>
      <c r="AR471" s="117">
        <v>0</v>
      </c>
      <c r="AS471" s="117">
        <v>301287.39941920084</v>
      </c>
    </row>
    <row r="472" spans="1:45" x14ac:dyDescent="0.45">
      <c r="A472" s="117" t="s">
        <v>811</v>
      </c>
      <c r="B472" s="118">
        <v>43479</v>
      </c>
      <c r="C472" s="117">
        <v>2019</v>
      </c>
      <c r="D472" s="117">
        <v>1</v>
      </c>
      <c r="E472" s="117">
        <v>2</v>
      </c>
      <c r="F472" s="117" t="s">
        <v>342</v>
      </c>
      <c r="G472" s="117" t="s">
        <v>336</v>
      </c>
      <c r="H472" s="117">
        <v>0</v>
      </c>
      <c r="I472" s="117">
        <v>25.75</v>
      </c>
      <c r="J472" s="117">
        <v>320751.8577525341</v>
      </c>
      <c r="K472" s="117">
        <v>320751.8577525341</v>
      </c>
      <c r="L472" s="117">
        <v>0</v>
      </c>
      <c r="M472" s="117">
        <v>0</v>
      </c>
      <c r="N472" s="117">
        <v>0</v>
      </c>
      <c r="O472" s="117">
        <v>1</v>
      </c>
      <c r="P472" s="117">
        <v>0</v>
      </c>
      <c r="Q472" s="117">
        <v>0</v>
      </c>
      <c r="R472" s="117">
        <v>0</v>
      </c>
      <c r="S472" s="117">
        <v>0</v>
      </c>
      <c r="T472" s="117">
        <v>0</v>
      </c>
      <c r="U472" s="117">
        <v>1</v>
      </c>
      <c r="V472" s="117">
        <v>0</v>
      </c>
      <c r="W472" s="117">
        <v>0</v>
      </c>
      <c r="X472" s="117">
        <v>0</v>
      </c>
      <c r="Y472" s="117">
        <v>0</v>
      </c>
      <c r="Z472" s="117">
        <v>0</v>
      </c>
      <c r="AA472" s="117">
        <v>0</v>
      </c>
      <c r="AB472" s="117">
        <v>0</v>
      </c>
      <c r="AC472" s="117">
        <v>0</v>
      </c>
      <c r="AD472" s="117">
        <v>0</v>
      </c>
      <c r="AE472" s="117">
        <v>0</v>
      </c>
      <c r="AF472" s="117">
        <v>0</v>
      </c>
      <c r="AG472" s="117">
        <v>0</v>
      </c>
      <c r="AH472" s="117">
        <v>1</v>
      </c>
      <c r="AI472" s="117">
        <v>0</v>
      </c>
      <c r="AJ472" s="117">
        <v>0</v>
      </c>
      <c r="AK472" s="117">
        <v>0</v>
      </c>
      <c r="AL472" s="117">
        <v>0</v>
      </c>
      <c r="AM472" s="117">
        <v>0</v>
      </c>
      <c r="AN472" s="117">
        <v>0</v>
      </c>
      <c r="AO472" s="117">
        <v>0</v>
      </c>
      <c r="AP472" s="117">
        <v>0</v>
      </c>
      <c r="AQ472" s="117">
        <v>1</v>
      </c>
      <c r="AR472" s="117">
        <v>0</v>
      </c>
      <c r="AS472" s="117">
        <v>320751.8577525341</v>
      </c>
    </row>
    <row r="473" spans="1:45" x14ac:dyDescent="0.45">
      <c r="A473" s="117" t="s">
        <v>812</v>
      </c>
      <c r="B473" s="118">
        <v>43480</v>
      </c>
      <c r="C473" s="117">
        <v>2019</v>
      </c>
      <c r="D473" s="117">
        <v>1</v>
      </c>
      <c r="E473" s="117">
        <v>3</v>
      </c>
      <c r="F473" s="117" t="s">
        <v>342</v>
      </c>
      <c r="G473" s="117" t="s">
        <v>336</v>
      </c>
      <c r="H473" s="117">
        <v>0</v>
      </c>
      <c r="I473" s="117">
        <v>25.625</v>
      </c>
      <c r="J473" s="117">
        <v>332744.3577525341</v>
      </c>
      <c r="K473" s="117">
        <v>332744.3577525341</v>
      </c>
      <c r="L473" s="117">
        <v>0</v>
      </c>
      <c r="M473" s="117">
        <v>0</v>
      </c>
      <c r="N473" s="117">
        <v>0</v>
      </c>
      <c r="O473" s="117">
        <v>0</v>
      </c>
      <c r="P473" s="117">
        <v>1</v>
      </c>
      <c r="Q473" s="117">
        <v>0</v>
      </c>
      <c r="R473" s="117">
        <v>0</v>
      </c>
      <c r="S473" s="117">
        <v>0</v>
      </c>
      <c r="T473" s="117">
        <v>0</v>
      </c>
      <c r="U473" s="117">
        <v>1</v>
      </c>
      <c r="V473" s="117">
        <v>0</v>
      </c>
      <c r="W473" s="117">
        <v>0</v>
      </c>
      <c r="X473" s="117">
        <v>0</v>
      </c>
      <c r="Y473" s="117">
        <v>0</v>
      </c>
      <c r="Z473" s="117">
        <v>0</v>
      </c>
      <c r="AA473" s="117">
        <v>0</v>
      </c>
      <c r="AB473" s="117">
        <v>0</v>
      </c>
      <c r="AC473" s="117">
        <v>0</v>
      </c>
      <c r="AD473" s="117">
        <v>0</v>
      </c>
      <c r="AE473" s="117">
        <v>0</v>
      </c>
      <c r="AF473" s="117">
        <v>0</v>
      </c>
      <c r="AG473" s="117">
        <v>0</v>
      </c>
      <c r="AH473" s="117">
        <v>1</v>
      </c>
      <c r="AI473" s="117">
        <v>0</v>
      </c>
      <c r="AJ473" s="117">
        <v>0</v>
      </c>
      <c r="AK473" s="117">
        <v>0</v>
      </c>
      <c r="AL473" s="117">
        <v>0</v>
      </c>
      <c r="AM473" s="117">
        <v>0</v>
      </c>
      <c r="AN473" s="117">
        <v>0</v>
      </c>
      <c r="AO473" s="117">
        <v>0</v>
      </c>
      <c r="AP473" s="117">
        <v>0</v>
      </c>
      <c r="AQ473" s="117">
        <v>1</v>
      </c>
      <c r="AR473" s="117">
        <v>0</v>
      </c>
      <c r="AS473" s="117">
        <v>332744.3577525341</v>
      </c>
    </row>
    <row r="474" spans="1:45" x14ac:dyDescent="0.45">
      <c r="A474" s="117" t="s">
        <v>813</v>
      </c>
      <c r="B474" s="118">
        <v>43481</v>
      </c>
      <c r="C474" s="117">
        <v>2019</v>
      </c>
      <c r="D474" s="117">
        <v>1</v>
      </c>
      <c r="E474" s="117">
        <v>4</v>
      </c>
      <c r="F474" s="117" t="s">
        <v>342</v>
      </c>
      <c r="G474" s="117" t="s">
        <v>336</v>
      </c>
      <c r="H474" s="117">
        <v>0</v>
      </c>
      <c r="I474" s="117">
        <v>29.04167</v>
      </c>
      <c r="J474" s="117">
        <v>301714.64941920084</v>
      </c>
      <c r="K474" s="117">
        <v>301714.64941920084</v>
      </c>
      <c r="L474" s="117">
        <v>0</v>
      </c>
      <c r="M474" s="117">
        <v>0</v>
      </c>
      <c r="N474" s="117">
        <v>0</v>
      </c>
      <c r="O474" s="117">
        <v>0</v>
      </c>
      <c r="P474" s="117">
        <v>0</v>
      </c>
      <c r="Q474" s="117">
        <v>1</v>
      </c>
      <c r="R474" s="117">
        <v>0</v>
      </c>
      <c r="S474" s="117">
        <v>0</v>
      </c>
      <c r="T474" s="117">
        <v>0</v>
      </c>
      <c r="U474" s="117">
        <v>1</v>
      </c>
      <c r="V474" s="117">
        <v>0</v>
      </c>
      <c r="W474" s="117">
        <v>0</v>
      </c>
      <c r="X474" s="117">
        <v>0</v>
      </c>
      <c r="Y474" s="117">
        <v>0</v>
      </c>
      <c r="Z474" s="117">
        <v>0</v>
      </c>
      <c r="AA474" s="117">
        <v>0</v>
      </c>
      <c r="AB474" s="117">
        <v>0</v>
      </c>
      <c r="AC474" s="117">
        <v>0</v>
      </c>
      <c r="AD474" s="117">
        <v>0</v>
      </c>
      <c r="AE474" s="117">
        <v>0</v>
      </c>
      <c r="AF474" s="117">
        <v>0</v>
      </c>
      <c r="AG474" s="117">
        <v>0</v>
      </c>
      <c r="AH474" s="117">
        <v>1</v>
      </c>
      <c r="AI474" s="117">
        <v>0</v>
      </c>
      <c r="AJ474" s="117">
        <v>0</v>
      </c>
      <c r="AK474" s="117">
        <v>0</v>
      </c>
      <c r="AL474" s="117">
        <v>0</v>
      </c>
      <c r="AM474" s="117">
        <v>0</v>
      </c>
      <c r="AN474" s="117">
        <v>0</v>
      </c>
      <c r="AO474" s="117">
        <v>0</v>
      </c>
      <c r="AP474" s="117">
        <v>0</v>
      </c>
      <c r="AQ474" s="117">
        <v>1</v>
      </c>
      <c r="AR474" s="117">
        <v>0</v>
      </c>
      <c r="AS474" s="117">
        <v>301714.64941920084</v>
      </c>
    </row>
    <row r="475" spans="1:45" x14ac:dyDescent="0.45">
      <c r="A475" s="117" t="s">
        <v>814</v>
      </c>
      <c r="B475" s="118">
        <v>43482</v>
      </c>
      <c r="C475" s="117">
        <v>2019</v>
      </c>
      <c r="D475" s="117">
        <v>1</v>
      </c>
      <c r="E475" s="117">
        <v>5</v>
      </c>
      <c r="F475" s="117" t="s">
        <v>342</v>
      </c>
      <c r="G475" s="117" t="s">
        <v>336</v>
      </c>
      <c r="H475" s="117">
        <v>0</v>
      </c>
      <c r="I475" s="117">
        <v>32.958329999999997</v>
      </c>
      <c r="J475" s="117">
        <v>281936.3577525341</v>
      </c>
      <c r="K475" s="117">
        <v>281936.3577525341</v>
      </c>
      <c r="L475" s="117">
        <v>0</v>
      </c>
      <c r="M475" s="117">
        <v>0</v>
      </c>
      <c r="N475" s="117">
        <v>0</v>
      </c>
      <c r="O475" s="117">
        <v>0</v>
      </c>
      <c r="P475" s="117">
        <v>0</v>
      </c>
      <c r="Q475" s="117">
        <v>0</v>
      </c>
      <c r="R475" s="117">
        <v>1</v>
      </c>
      <c r="S475" s="117">
        <v>0</v>
      </c>
      <c r="T475" s="117">
        <v>0</v>
      </c>
      <c r="U475" s="117">
        <v>1</v>
      </c>
      <c r="V475" s="117">
        <v>0</v>
      </c>
      <c r="W475" s="117">
        <v>0</v>
      </c>
      <c r="X475" s="117">
        <v>0</v>
      </c>
      <c r="Y475" s="117">
        <v>0</v>
      </c>
      <c r="Z475" s="117">
        <v>0</v>
      </c>
      <c r="AA475" s="117">
        <v>0</v>
      </c>
      <c r="AB475" s="117">
        <v>0</v>
      </c>
      <c r="AC475" s="117">
        <v>0</v>
      </c>
      <c r="AD475" s="117">
        <v>0</v>
      </c>
      <c r="AE475" s="117">
        <v>0</v>
      </c>
      <c r="AF475" s="117">
        <v>0</v>
      </c>
      <c r="AG475" s="117">
        <v>0</v>
      </c>
      <c r="AH475" s="117">
        <v>1</v>
      </c>
      <c r="AI475" s="117">
        <v>0</v>
      </c>
      <c r="AJ475" s="117">
        <v>0</v>
      </c>
      <c r="AK475" s="117">
        <v>0</v>
      </c>
      <c r="AL475" s="117">
        <v>0</v>
      </c>
      <c r="AM475" s="117">
        <v>0</v>
      </c>
      <c r="AN475" s="117">
        <v>0</v>
      </c>
      <c r="AO475" s="117">
        <v>0</v>
      </c>
      <c r="AP475" s="117">
        <v>0</v>
      </c>
      <c r="AQ475" s="117">
        <v>1</v>
      </c>
      <c r="AR475" s="117">
        <v>0</v>
      </c>
      <c r="AS475" s="117">
        <v>281936.3577525341</v>
      </c>
    </row>
    <row r="476" spans="1:45" x14ac:dyDescent="0.45">
      <c r="A476" s="117" t="s">
        <v>815</v>
      </c>
      <c r="B476" s="118">
        <v>43483</v>
      </c>
      <c r="C476" s="117">
        <v>2019</v>
      </c>
      <c r="D476" s="117">
        <v>1</v>
      </c>
      <c r="E476" s="117">
        <v>6</v>
      </c>
      <c r="F476" s="117" t="s">
        <v>342</v>
      </c>
      <c r="G476" s="117" t="s">
        <v>336</v>
      </c>
      <c r="H476" s="117">
        <v>0</v>
      </c>
      <c r="I476" s="117">
        <v>36.708329999999997</v>
      </c>
      <c r="J476" s="117">
        <v>276195.6077525341</v>
      </c>
      <c r="K476" s="117">
        <v>276195.6077525341</v>
      </c>
      <c r="L476" s="117">
        <v>0</v>
      </c>
      <c r="M476" s="117">
        <v>0</v>
      </c>
      <c r="N476" s="117">
        <v>0</v>
      </c>
      <c r="O476" s="117">
        <v>0</v>
      </c>
      <c r="P476" s="117">
        <v>0</v>
      </c>
      <c r="Q476" s="117">
        <v>0</v>
      </c>
      <c r="R476" s="117">
        <v>0</v>
      </c>
      <c r="S476" s="117">
        <v>1</v>
      </c>
      <c r="T476" s="117">
        <v>0</v>
      </c>
      <c r="U476" s="117">
        <v>1</v>
      </c>
      <c r="V476" s="117">
        <v>0</v>
      </c>
      <c r="W476" s="117">
        <v>0</v>
      </c>
      <c r="X476" s="117">
        <v>0</v>
      </c>
      <c r="Y476" s="117">
        <v>0</v>
      </c>
      <c r="Z476" s="117">
        <v>0</v>
      </c>
      <c r="AA476" s="117">
        <v>0</v>
      </c>
      <c r="AB476" s="117">
        <v>0</v>
      </c>
      <c r="AC476" s="117">
        <v>0</v>
      </c>
      <c r="AD476" s="117">
        <v>0</v>
      </c>
      <c r="AE476" s="117">
        <v>0</v>
      </c>
      <c r="AF476" s="117">
        <v>0</v>
      </c>
      <c r="AG476" s="117">
        <v>0</v>
      </c>
      <c r="AH476" s="117">
        <v>1</v>
      </c>
      <c r="AI476" s="117">
        <v>0</v>
      </c>
      <c r="AJ476" s="117">
        <v>0</v>
      </c>
      <c r="AK476" s="117">
        <v>0</v>
      </c>
      <c r="AL476" s="117">
        <v>0</v>
      </c>
      <c r="AM476" s="117">
        <v>0</v>
      </c>
      <c r="AN476" s="117">
        <v>0</v>
      </c>
      <c r="AO476" s="117">
        <v>0</v>
      </c>
      <c r="AP476" s="117">
        <v>0</v>
      </c>
      <c r="AQ476" s="117">
        <v>1</v>
      </c>
      <c r="AR476" s="117">
        <v>0</v>
      </c>
      <c r="AS476" s="117">
        <v>276195.6077525341</v>
      </c>
    </row>
    <row r="477" spans="1:45" x14ac:dyDescent="0.45">
      <c r="A477" s="117" t="s">
        <v>816</v>
      </c>
      <c r="B477" s="118">
        <v>43484</v>
      </c>
      <c r="C477" s="117">
        <v>2019</v>
      </c>
      <c r="D477" s="117">
        <v>1</v>
      </c>
      <c r="E477" s="117">
        <v>7</v>
      </c>
      <c r="F477" s="117" t="s">
        <v>340</v>
      </c>
      <c r="G477" s="117" t="s">
        <v>336</v>
      </c>
      <c r="H477" s="117">
        <v>0</v>
      </c>
      <c r="I477" s="117">
        <v>36.375</v>
      </c>
      <c r="J477" s="117">
        <v>251836.10775253412</v>
      </c>
      <c r="K477" s="117">
        <v>251836.10775253412</v>
      </c>
      <c r="L477" s="117">
        <v>0</v>
      </c>
      <c r="M477" s="117">
        <v>0</v>
      </c>
      <c r="N477" s="117">
        <v>0</v>
      </c>
      <c r="O477" s="117">
        <v>0</v>
      </c>
      <c r="P477" s="117">
        <v>0</v>
      </c>
      <c r="Q477" s="117">
        <v>0</v>
      </c>
      <c r="R477" s="117">
        <v>0</v>
      </c>
      <c r="S477" s="117">
        <v>0</v>
      </c>
      <c r="T477" s="117">
        <v>1</v>
      </c>
      <c r="U477" s="117">
        <v>1</v>
      </c>
      <c r="V477" s="117">
        <v>0</v>
      </c>
      <c r="W477" s="117">
        <v>0</v>
      </c>
      <c r="X477" s="117">
        <v>0</v>
      </c>
      <c r="Y477" s="117">
        <v>0</v>
      </c>
      <c r="Z477" s="117">
        <v>0</v>
      </c>
      <c r="AA477" s="117">
        <v>0</v>
      </c>
      <c r="AB477" s="117">
        <v>0</v>
      </c>
      <c r="AC477" s="117">
        <v>0</v>
      </c>
      <c r="AD477" s="117">
        <v>0</v>
      </c>
      <c r="AE477" s="117">
        <v>0</v>
      </c>
      <c r="AF477" s="117">
        <v>0</v>
      </c>
      <c r="AG477" s="117">
        <v>0</v>
      </c>
      <c r="AH477" s="117">
        <v>1</v>
      </c>
      <c r="AI477" s="117">
        <v>0</v>
      </c>
      <c r="AJ477" s="117">
        <v>0</v>
      </c>
      <c r="AK477" s="117">
        <v>0</v>
      </c>
      <c r="AL477" s="117">
        <v>0</v>
      </c>
      <c r="AM477" s="117">
        <v>0</v>
      </c>
      <c r="AN477" s="117">
        <v>0</v>
      </c>
      <c r="AO477" s="117">
        <v>0</v>
      </c>
      <c r="AP477" s="117">
        <v>0</v>
      </c>
      <c r="AQ477" s="117">
        <v>1</v>
      </c>
      <c r="AR477" s="117">
        <v>0</v>
      </c>
      <c r="AS477" s="117">
        <v>251836.10775253412</v>
      </c>
    </row>
    <row r="478" spans="1:45" x14ac:dyDescent="0.45">
      <c r="A478" s="117" t="s">
        <v>817</v>
      </c>
      <c r="B478" s="118">
        <v>43485</v>
      </c>
      <c r="C478" s="117">
        <v>2019</v>
      </c>
      <c r="D478" s="117">
        <v>1</v>
      </c>
      <c r="E478" s="117">
        <v>1</v>
      </c>
      <c r="F478" s="117" t="s">
        <v>340</v>
      </c>
      <c r="G478" s="117" t="s">
        <v>336</v>
      </c>
      <c r="H478" s="117">
        <v>0</v>
      </c>
      <c r="I478" s="117">
        <v>34.583329999999997</v>
      </c>
      <c r="J478" s="117">
        <v>268058.8577525341</v>
      </c>
      <c r="K478" s="117">
        <v>268058.8577525341</v>
      </c>
      <c r="L478" s="117">
        <v>0</v>
      </c>
      <c r="M478" s="117">
        <v>0</v>
      </c>
      <c r="N478" s="117">
        <v>1</v>
      </c>
      <c r="O478" s="117">
        <v>0</v>
      </c>
      <c r="P478" s="117">
        <v>0</v>
      </c>
      <c r="Q478" s="117">
        <v>0</v>
      </c>
      <c r="R478" s="117">
        <v>0</v>
      </c>
      <c r="S478" s="117">
        <v>0</v>
      </c>
      <c r="T478" s="117">
        <v>0</v>
      </c>
      <c r="U478" s="117">
        <v>1</v>
      </c>
      <c r="V478" s="117">
        <v>0</v>
      </c>
      <c r="W478" s="117">
        <v>0</v>
      </c>
      <c r="X478" s="117">
        <v>0</v>
      </c>
      <c r="Y478" s="117">
        <v>0</v>
      </c>
      <c r="Z478" s="117">
        <v>0</v>
      </c>
      <c r="AA478" s="117">
        <v>0</v>
      </c>
      <c r="AB478" s="117">
        <v>0</v>
      </c>
      <c r="AC478" s="117">
        <v>0</v>
      </c>
      <c r="AD478" s="117">
        <v>0</v>
      </c>
      <c r="AE478" s="117">
        <v>0</v>
      </c>
      <c r="AF478" s="117">
        <v>0</v>
      </c>
      <c r="AG478" s="117">
        <v>0</v>
      </c>
      <c r="AH478" s="117">
        <v>1</v>
      </c>
      <c r="AI478" s="117">
        <v>0</v>
      </c>
      <c r="AJ478" s="117">
        <v>0</v>
      </c>
      <c r="AK478" s="117">
        <v>0</v>
      </c>
      <c r="AL478" s="117">
        <v>0</v>
      </c>
      <c r="AM478" s="117">
        <v>0</v>
      </c>
      <c r="AN478" s="117">
        <v>0</v>
      </c>
      <c r="AO478" s="117">
        <v>0</v>
      </c>
      <c r="AP478" s="117">
        <v>0</v>
      </c>
      <c r="AQ478" s="117">
        <v>1</v>
      </c>
      <c r="AR478" s="117">
        <v>0</v>
      </c>
      <c r="AS478" s="117">
        <v>268058.8577525341</v>
      </c>
    </row>
    <row r="479" spans="1:45" x14ac:dyDescent="0.45">
      <c r="A479" s="117" t="s">
        <v>818</v>
      </c>
      <c r="B479" s="118">
        <v>43486</v>
      </c>
      <c r="C479" s="117">
        <v>2019</v>
      </c>
      <c r="D479" s="117">
        <v>1</v>
      </c>
      <c r="E479" s="117">
        <v>2</v>
      </c>
      <c r="F479" s="117" t="s">
        <v>342</v>
      </c>
      <c r="G479" s="117" t="s">
        <v>336</v>
      </c>
      <c r="H479" s="117">
        <v>0</v>
      </c>
      <c r="I479" s="117">
        <v>32.583329999999997</v>
      </c>
      <c r="J479" s="117">
        <v>287995.3577525341</v>
      </c>
      <c r="K479" s="117">
        <v>287995.3577525341</v>
      </c>
      <c r="L479" s="117">
        <v>0</v>
      </c>
      <c r="M479" s="117">
        <v>0</v>
      </c>
      <c r="N479" s="117">
        <v>0</v>
      </c>
      <c r="O479" s="117">
        <v>1</v>
      </c>
      <c r="P479" s="117">
        <v>0</v>
      </c>
      <c r="Q479" s="117">
        <v>0</v>
      </c>
      <c r="R479" s="117">
        <v>0</v>
      </c>
      <c r="S479" s="117">
        <v>0</v>
      </c>
      <c r="T479" s="117">
        <v>0</v>
      </c>
      <c r="U479" s="117">
        <v>1</v>
      </c>
      <c r="V479" s="117">
        <v>0</v>
      </c>
      <c r="W479" s="117">
        <v>0</v>
      </c>
      <c r="X479" s="117">
        <v>0</v>
      </c>
      <c r="Y479" s="117">
        <v>0</v>
      </c>
      <c r="Z479" s="117">
        <v>0</v>
      </c>
      <c r="AA479" s="117">
        <v>0</v>
      </c>
      <c r="AB479" s="117">
        <v>0</v>
      </c>
      <c r="AC479" s="117">
        <v>0</v>
      </c>
      <c r="AD479" s="117">
        <v>0</v>
      </c>
      <c r="AE479" s="117">
        <v>0</v>
      </c>
      <c r="AF479" s="117">
        <v>0</v>
      </c>
      <c r="AG479" s="117">
        <v>0</v>
      </c>
      <c r="AH479" s="117">
        <v>1</v>
      </c>
      <c r="AI479" s="117">
        <v>0</v>
      </c>
      <c r="AJ479" s="117">
        <v>0</v>
      </c>
      <c r="AK479" s="117">
        <v>0</v>
      </c>
      <c r="AL479" s="117">
        <v>0</v>
      </c>
      <c r="AM479" s="117">
        <v>0</v>
      </c>
      <c r="AN479" s="117">
        <v>0</v>
      </c>
      <c r="AO479" s="117">
        <v>0</v>
      </c>
      <c r="AP479" s="117">
        <v>0</v>
      </c>
      <c r="AQ479" s="117">
        <v>1</v>
      </c>
      <c r="AR479" s="117">
        <v>0</v>
      </c>
      <c r="AS479" s="117">
        <v>287995.3577525341</v>
      </c>
    </row>
    <row r="480" spans="1:45" x14ac:dyDescent="0.45">
      <c r="A480" s="117" t="s">
        <v>819</v>
      </c>
      <c r="B480" s="118">
        <v>43487</v>
      </c>
      <c r="C480" s="117">
        <v>2019</v>
      </c>
      <c r="D480" s="117">
        <v>1</v>
      </c>
      <c r="E480" s="117">
        <v>3</v>
      </c>
      <c r="F480" s="117" t="s">
        <v>342</v>
      </c>
      <c r="G480" s="117" t="s">
        <v>336</v>
      </c>
      <c r="H480" s="117">
        <v>0</v>
      </c>
      <c r="I480" s="117">
        <v>31.25</v>
      </c>
      <c r="J480" s="117">
        <v>306805.69108586747</v>
      </c>
      <c r="K480" s="117">
        <v>306805.69108586747</v>
      </c>
      <c r="L480" s="117">
        <v>0</v>
      </c>
      <c r="M480" s="117">
        <v>0</v>
      </c>
      <c r="N480" s="117">
        <v>0</v>
      </c>
      <c r="O480" s="117">
        <v>0</v>
      </c>
      <c r="P480" s="117">
        <v>1</v>
      </c>
      <c r="Q480" s="117">
        <v>0</v>
      </c>
      <c r="R480" s="117">
        <v>0</v>
      </c>
      <c r="S480" s="117">
        <v>0</v>
      </c>
      <c r="T480" s="117">
        <v>0</v>
      </c>
      <c r="U480" s="117">
        <v>1</v>
      </c>
      <c r="V480" s="117">
        <v>0</v>
      </c>
      <c r="W480" s="117">
        <v>0</v>
      </c>
      <c r="X480" s="117">
        <v>0</v>
      </c>
      <c r="Y480" s="117">
        <v>0</v>
      </c>
      <c r="Z480" s="117">
        <v>0</v>
      </c>
      <c r="AA480" s="117">
        <v>0</v>
      </c>
      <c r="AB480" s="117">
        <v>0</v>
      </c>
      <c r="AC480" s="117">
        <v>0</v>
      </c>
      <c r="AD480" s="117">
        <v>0</v>
      </c>
      <c r="AE480" s="117">
        <v>0</v>
      </c>
      <c r="AF480" s="117">
        <v>0</v>
      </c>
      <c r="AG480" s="117">
        <v>0</v>
      </c>
      <c r="AH480" s="117">
        <v>1</v>
      </c>
      <c r="AI480" s="117">
        <v>0</v>
      </c>
      <c r="AJ480" s="117">
        <v>0</v>
      </c>
      <c r="AK480" s="117">
        <v>0</v>
      </c>
      <c r="AL480" s="117">
        <v>0</v>
      </c>
      <c r="AM480" s="117">
        <v>0</v>
      </c>
      <c r="AN480" s="117">
        <v>0</v>
      </c>
      <c r="AO480" s="117">
        <v>0</v>
      </c>
      <c r="AP480" s="117">
        <v>0</v>
      </c>
      <c r="AQ480" s="117">
        <v>1</v>
      </c>
      <c r="AR480" s="117">
        <v>0</v>
      </c>
      <c r="AS480" s="117">
        <v>306805.69108586747</v>
      </c>
    </row>
    <row r="481" spans="1:45" x14ac:dyDescent="0.45">
      <c r="A481" s="117" t="s">
        <v>820</v>
      </c>
      <c r="B481" s="118">
        <v>43488</v>
      </c>
      <c r="C481" s="117">
        <v>2019</v>
      </c>
      <c r="D481" s="117">
        <v>1</v>
      </c>
      <c r="E481" s="117">
        <v>4</v>
      </c>
      <c r="F481" s="117" t="s">
        <v>342</v>
      </c>
      <c r="G481" s="117" t="s">
        <v>336</v>
      </c>
      <c r="H481" s="117">
        <v>0</v>
      </c>
      <c r="I481" s="117">
        <v>32.958329999999997</v>
      </c>
      <c r="J481" s="117">
        <v>270626.39941920084</v>
      </c>
      <c r="K481" s="117">
        <v>270626.39941920084</v>
      </c>
      <c r="L481" s="117">
        <v>0</v>
      </c>
      <c r="M481" s="117">
        <v>0</v>
      </c>
      <c r="N481" s="117">
        <v>0</v>
      </c>
      <c r="O481" s="117">
        <v>0</v>
      </c>
      <c r="P481" s="117">
        <v>0</v>
      </c>
      <c r="Q481" s="117">
        <v>1</v>
      </c>
      <c r="R481" s="117">
        <v>0</v>
      </c>
      <c r="S481" s="117">
        <v>0</v>
      </c>
      <c r="T481" s="117">
        <v>0</v>
      </c>
      <c r="U481" s="117">
        <v>1</v>
      </c>
      <c r="V481" s="117">
        <v>0</v>
      </c>
      <c r="W481" s="117">
        <v>0</v>
      </c>
      <c r="X481" s="117">
        <v>0</v>
      </c>
      <c r="Y481" s="117">
        <v>0</v>
      </c>
      <c r="Z481" s="117">
        <v>0</v>
      </c>
      <c r="AA481" s="117">
        <v>0</v>
      </c>
      <c r="AB481" s="117">
        <v>0</v>
      </c>
      <c r="AC481" s="117">
        <v>0</v>
      </c>
      <c r="AD481" s="117">
        <v>0</v>
      </c>
      <c r="AE481" s="117">
        <v>0</v>
      </c>
      <c r="AF481" s="117">
        <v>0</v>
      </c>
      <c r="AG481" s="117">
        <v>0</v>
      </c>
      <c r="AH481" s="117">
        <v>1</v>
      </c>
      <c r="AI481" s="117">
        <v>0</v>
      </c>
      <c r="AJ481" s="117">
        <v>0</v>
      </c>
      <c r="AK481" s="117">
        <v>0</v>
      </c>
      <c r="AL481" s="117">
        <v>0</v>
      </c>
      <c r="AM481" s="117">
        <v>0</v>
      </c>
      <c r="AN481" s="117">
        <v>0</v>
      </c>
      <c r="AO481" s="117">
        <v>0</v>
      </c>
      <c r="AP481" s="117">
        <v>0</v>
      </c>
      <c r="AQ481" s="117">
        <v>1</v>
      </c>
      <c r="AR481" s="117">
        <v>0</v>
      </c>
      <c r="AS481" s="117">
        <v>270626.39941920084</v>
      </c>
    </row>
    <row r="482" spans="1:45" x14ac:dyDescent="0.45">
      <c r="A482" s="117" t="s">
        <v>821</v>
      </c>
      <c r="B482" s="118">
        <v>43489</v>
      </c>
      <c r="C482" s="117">
        <v>2019</v>
      </c>
      <c r="D482" s="117">
        <v>1</v>
      </c>
      <c r="E482" s="117">
        <v>5</v>
      </c>
      <c r="F482" s="117" t="s">
        <v>342</v>
      </c>
      <c r="G482" s="117" t="s">
        <v>336</v>
      </c>
      <c r="H482" s="117">
        <v>0</v>
      </c>
      <c r="I482" s="117">
        <v>24.29167</v>
      </c>
      <c r="J482" s="117">
        <v>278285.94108586747</v>
      </c>
      <c r="K482" s="117">
        <v>278285.94108586747</v>
      </c>
      <c r="L482" s="117">
        <v>0</v>
      </c>
      <c r="M482" s="117">
        <v>0</v>
      </c>
      <c r="N482" s="117">
        <v>0</v>
      </c>
      <c r="O482" s="117">
        <v>0</v>
      </c>
      <c r="P482" s="117">
        <v>0</v>
      </c>
      <c r="Q482" s="117">
        <v>0</v>
      </c>
      <c r="R482" s="117">
        <v>1</v>
      </c>
      <c r="S482" s="117">
        <v>0</v>
      </c>
      <c r="T482" s="117">
        <v>0</v>
      </c>
      <c r="U482" s="117">
        <v>1</v>
      </c>
      <c r="V482" s="117">
        <v>0</v>
      </c>
      <c r="W482" s="117">
        <v>0</v>
      </c>
      <c r="X482" s="117">
        <v>0</v>
      </c>
      <c r="Y482" s="117">
        <v>0</v>
      </c>
      <c r="Z482" s="117">
        <v>0</v>
      </c>
      <c r="AA482" s="117">
        <v>0</v>
      </c>
      <c r="AB482" s="117">
        <v>0</v>
      </c>
      <c r="AC482" s="117">
        <v>0</v>
      </c>
      <c r="AD482" s="117">
        <v>0</v>
      </c>
      <c r="AE482" s="117">
        <v>0</v>
      </c>
      <c r="AF482" s="117">
        <v>0</v>
      </c>
      <c r="AG482" s="117">
        <v>0</v>
      </c>
      <c r="AH482" s="117">
        <v>1</v>
      </c>
      <c r="AI482" s="117">
        <v>0</v>
      </c>
      <c r="AJ482" s="117">
        <v>0</v>
      </c>
      <c r="AK482" s="117">
        <v>0</v>
      </c>
      <c r="AL482" s="117">
        <v>0</v>
      </c>
      <c r="AM482" s="117">
        <v>0</v>
      </c>
      <c r="AN482" s="117">
        <v>0</v>
      </c>
      <c r="AO482" s="117">
        <v>0</v>
      </c>
      <c r="AP482" s="117">
        <v>0</v>
      </c>
      <c r="AQ482" s="117">
        <v>1</v>
      </c>
      <c r="AR482" s="117">
        <v>0</v>
      </c>
      <c r="AS482" s="117">
        <v>278285.94108586747</v>
      </c>
    </row>
    <row r="483" spans="1:45" x14ac:dyDescent="0.45">
      <c r="A483" s="117" t="s">
        <v>822</v>
      </c>
      <c r="B483" s="118">
        <v>43490</v>
      </c>
      <c r="C483" s="117">
        <v>2019</v>
      </c>
      <c r="D483" s="117">
        <v>1</v>
      </c>
      <c r="E483" s="117">
        <v>6</v>
      </c>
      <c r="F483" s="117" t="s">
        <v>342</v>
      </c>
      <c r="G483" s="117" t="s">
        <v>336</v>
      </c>
      <c r="H483" s="117">
        <v>0</v>
      </c>
      <c r="I483" s="117">
        <v>26.04167</v>
      </c>
      <c r="J483" s="117">
        <v>276068.6077525341</v>
      </c>
      <c r="K483" s="117">
        <v>276068.6077525341</v>
      </c>
      <c r="L483" s="117">
        <v>0</v>
      </c>
      <c r="M483" s="117">
        <v>0</v>
      </c>
      <c r="N483" s="117">
        <v>0</v>
      </c>
      <c r="O483" s="117">
        <v>0</v>
      </c>
      <c r="P483" s="117">
        <v>0</v>
      </c>
      <c r="Q483" s="117">
        <v>0</v>
      </c>
      <c r="R483" s="117">
        <v>0</v>
      </c>
      <c r="S483" s="117">
        <v>1</v>
      </c>
      <c r="T483" s="117">
        <v>0</v>
      </c>
      <c r="U483" s="117">
        <v>1</v>
      </c>
      <c r="V483" s="117">
        <v>0</v>
      </c>
      <c r="W483" s="117">
        <v>0</v>
      </c>
      <c r="X483" s="117">
        <v>0</v>
      </c>
      <c r="Y483" s="117">
        <v>0</v>
      </c>
      <c r="Z483" s="117">
        <v>0</v>
      </c>
      <c r="AA483" s="117">
        <v>0</v>
      </c>
      <c r="AB483" s="117">
        <v>0</v>
      </c>
      <c r="AC483" s="117">
        <v>0</v>
      </c>
      <c r="AD483" s="117">
        <v>0</v>
      </c>
      <c r="AE483" s="117">
        <v>0</v>
      </c>
      <c r="AF483" s="117">
        <v>0</v>
      </c>
      <c r="AG483" s="117">
        <v>0</v>
      </c>
      <c r="AH483" s="117">
        <v>1</v>
      </c>
      <c r="AI483" s="117">
        <v>0</v>
      </c>
      <c r="AJ483" s="117">
        <v>0</v>
      </c>
      <c r="AK483" s="117">
        <v>0</v>
      </c>
      <c r="AL483" s="117">
        <v>0</v>
      </c>
      <c r="AM483" s="117">
        <v>0</v>
      </c>
      <c r="AN483" s="117">
        <v>0</v>
      </c>
      <c r="AO483" s="117">
        <v>0</v>
      </c>
      <c r="AP483" s="117">
        <v>0</v>
      </c>
      <c r="AQ483" s="117">
        <v>1</v>
      </c>
      <c r="AR483" s="117">
        <v>0</v>
      </c>
      <c r="AS483" s="117">
        <v>276068.6077525341</v>
      </c>
    </row>
    <row r="484" spans="1:45" x14ac:dyDescent="0.45">
      <c r="A484" s="117" t="s">
        <v>823</v>
      </c>
      <c r="B484" s="118">
        <v>43491</v>
      </c>
      <c r="C484" s="117">
        <v>2019</v>
      </c>
      <c r="D484" s="117">
        <v>1</v>
      </c>
      <c r="E484" s="117">
        <v>7</v>
      </c>
      <c r="F484" s="117" t="s">
        <v>340</v>
      </c>
      <c r="G484" s="117" t="s">
        <v>336</v>
      </c>
      <c r="H484" s="117">
        <v>0</v>
      </c>
      <c r="I484" s="117">
        <v>26.625</v>
      </c>
      <c r="J484" s="117">
        <v>275332.2327525341</v>
      </c>
      <c r="K484" s="117">
        <v>275332.2327525341</v>
      </c>
      <c r="L484" s="117">
        <v>0</v>
      </c>
      <c r="M484" s="117">
        <v>0</v>
      </c>
      <c r="N484" s="117">
        <v>0</v>
      </c>
      <c r="O484" s="117">
        <v>0</v>
      </c>
      <c r="P484" s="117">
        <v>0</v>
      </c>
      <c r="Q484" s="117">
        <v>0</v>
      </c>
      <c r="R484" s="117">
        <v>0</v>
      </c>
      <c r="S484" s="117">
        <v>0</v>
      </c>
      <c r="T484" s="117">
        <v>1</v>
      </c>
      <c r="U484" s="117">
        <v>1</v>
      </c>
      <c r="V484" s="117">
        <v>0</v>
      </c>
      <c r="W484" s="117">
        <v>0</v>
      </c>
      <c r="X484" s="117">
        <v>0</v>
      </c>
      <c r="Y484" s="117">
        <v>0</v>
      </c>
      <c r="Z484" s="117">
        <v>0</v>
      </c>
      <c r="AA484" s="117">
        <v>0</v>
      </c>
      <c r="AB484" s="117">
        <v>0</v>
      </c>
      <c r="AC484" s="117">
        <v>0</v>
      </c>
      <c r="AD484" s="117">
        <v>0</v>
      </c>
      <c r="AE484" s="117">
        <v>0</v>
      </c>
      <c r="AF484" s="117">
        <v>0</v>
      </c>
      <c r="AG484" s="117">
        <v>0</v>
      </c>
      <c r="AH484" s="117">
        <v>1</v>
      </c>
      <c r="AI484" s="117">
        <v>0</v>
      </c>
      <c r="AJ484" s="117">
        <v>0</v>
      </c>
      <c r="AK484" s="117">
        <v>0</v>
      </c>
      <c r="AL484" s="117">
        <v>0</v>
      </c>
      <c r="AM484" s="117">
        <v>0</v>
      </c>
      <c r="AN484" s="117">
        <v>0</v>
      </c>
      <c r="AO484" s="117">
        <v>0</v>
      </c>
      <c r="AP484" s="117">
        <v>0</v>
      </c>
      <c r="AQ484" s="117">
        <v>1</v>
      </c>
      <c r="AR484" s="117">
        <v>0</v>
      </c>
      <c r="AS484" s="117">
        <v>275332.2327525341</v>
      </c>
    </row>
    <row r="485" spans="1:45" x14ac:dyDescent="0.45">
      <c r="A485" s="117" t="s">
        <v>824</v>
      </c>
      <c r="B485" s="118">
        <v>43492</v>
      </c>
      <c r="C485" s="117">
        <v>2019</v>
      </c>
      <c r="D485" s="117">
        <v>1</v>
      </c>
      <c r="E485" s="117">
        <v>1</v>
      </c>
      <c r="F485" s="117" t="s">
        <v>340</v>
      </c>
      <c r="G485" s="117" t="s">
        <v>336</v>
      </c>
      <c r="H485" s="117">
        <v>0</v>
      </c>
      <c r="I485" s="117">
        <v>36.541670000000003</v>
      </c>
      <c r="J485" s="117">
        <v>274082.69108586747</v>
      </c>
      <c r="K485" s="117">
        <v>274082.69108586747</v>
      </c>
      <c r="L485" s="117">
        <v>0</v>
      </c>
      <c r="M485" s="117">
        <v>0</v>
      </c>
      <c r="N485" s="117">
        <v>1</v>
      </c>
      <c r="O485" s="117">
        <v>0</v>
      </c>
      <c r="P485" s="117">
        <v>0</v>
      </c>
      <c r="Q485" s="117">
        <v>0</v>
      </c>
      <c r="R485" s="117">
        <v>0</v>
      </c>
      <c r="S485" s="117">
        <v>0</v>
      </c>
      <c r="T485" s="117">
        <v>0</v>
      </c>
      <c r="U485" s="117">
        <v>1</v>
      </c>
      <c r="V485" s="117">
        <v>0</v>
      </c>
      <c r="W485" s="117">
        <v>0</v>
      </c>
      <c r="X485" s="117">
        <v>0</v>
      </c>
      <c r="Y485" s="117">
        <v>0</v>
      </c>
      <c r="Z485" s="117">
        <v>0</v>
      </c>
      <c r="AA485" s="117">
        <v>0</v>
      </c>
      <c r="AB485" s="117">
        <v>0</v>
      </c>
      <c r="AC485" s="117">
        <v>0</v>
      </c>
      <c r="AD485" s="117">
        <v>0</v>
      </c>
      <c r="AE485" s="117">
        <v>0</v>
      </c>
      <c r="AF485" s="117">
        <v>0</v>
      </c>
      <c r="AG485" s="117">
        <v>0</v>
      </c>
      <c r="AH485" s="117">
        <v>1</v>
      </c>
      <c r="AI485" s="117">
        <v>0</v>
      </c>
      <c r="AJ485" s="117">
        <v>0</v>
      </c>
      <c r="AK485" s="117">
        <v>0</v>
      </c>
      <c r="AL485" s="117">
        <v>0</v>
      </c>
      <c r="AM485" s="117">
        <v>0</v>
      </c>
      <c r="AN485" s="117">
        <v>0</v>
      </c>
      <c r="AO485" s="117">
        <v>0</v>
      </c>
      <c r="AP485" s="117">
        <v>0</v>
      </c>
      <c r="AQ485" s="117">
        <v>1</v>
      </c>
      <c r="AR485" s="117">
        <v>0</v>
      </c>
      <c r="AS485" s="117">
        <v>274082.69108586747</v>
      </c>
    </row>
    <row r="486" spans="1:45" x14ac:dyDescent="0.45">
      <c r="A486" s="117" t="s">
        <v>825</v>
      </c>
      <c r="B486" s="118">
        <v>43493</v>
      </c>
      <c r="C486" s="117">
        <v>2019</v>
      </c>
      <c r="D486" s="117">
        <v>1</v>
      </c>
      <c r="E486" s="117">
        <v>2</v>
      </c>
      <c r="F486" s="117" t="s">
        <v>342</v>
      </c>
      <c r="G486" s="117" t="s">
        <v>336</v>
      </c>
      <c r="H486" s="117">
        <v>0</v>
      </c>
      <c r="I486" s="117">
        <v>33.625</v>
      </c>
      <c r="J486" s="117">
        <v>308775.9827525341</v>
      </c>
      <c r="K486" s="117">
        <v>308775.9827525341</v>
      </c>
      <c r="L486" s="117">
        <v>0</v>
      </c>
      <c r="M486" s="117">
        <v>0</v>
      </c>
      <c r="N486" s="117">
        <v>0</v>
      </c>
      <c r="O486" s="117">
        <v>1</v>
      </c>
      <c r="P486" s="117">
        <v>0</v>
      </c>
      <c r="Q486" s="117">
        <v>0</v>
      </c>
      <c r="R486" s="117">
        <v>0</v>
      </c>
      <c r="S486" s="117">
        <v>0</v>
      </c>
      <c r="T486" s="117">
        <v>0</v>
      </c>
      <c r="U486" s="117">
        <v>1</v>
      </c>
      <c r="V486" s="117">
        <v>0</v>
      </c>
      <c r="W486" s="117">
        <v>0</v>
      </c>
      <c r="X486" s="117">
        <v>0</v>
      </c>
      <c r="Y486" s="117">
        <v>0</v>
      </c>
      <c r="Z486" s="117">
        <v>0</v>
      </c>
      <c r="AA486" s="117">
        <v>0</v>
      </c>
      <c r="AB486" s="117">
        <v>0</v>
      </c>
      <c r="AC486" s="117">
        <v>0</v>
      </c>
      <c r="AD486" s="117">
        <v>0</v>
      </c>
      <c r="AE486" s="117">
        <v>0</v>
      </c>
      <c r="AF486" s="117">
        <v>0</v>
      </c>
      <c r="AG486" s="117">
        <v>0</v>
      </c>
      <c r="AH486" s="117">
        <v>1</v>
      </c>
      <c r="AI486" s="117">
        <v>0</v>
      </c>
      <c r="AJ486" s="117">
        <v>0</v>
      </c>
      <c r="AK486" s="117">
        <v>0</v>
      </c>
      <c r="AL486" s="117">
        <v>0</v>
      </c>
      <c r="AM486" s="117">
        <v>0</v>
      </c>
      <c r="AN486" s="117">
        <v>0</v>
      </c>
      <c r="AO486" s="117">
        <v>0</v>
      </c>
      <c r="AP486" s="117">
        <v>0</v>
      </c>
      <c r="AQ486" s="117">
        <v>1</v>
      </c>
      <c r="AR486" s="117">
        <v>0</v>
      </c>
      <c r="AS486" s="117">
        <v>308775.9827525341</v>
      </c>
    </row>
    <row r="487" spans="1:45" x14ac:dyDescent="0.45">
      <c r="A487" s="117" t="s">
        <v>826</v>
      </c>
      <c r="B487" s="118">
        <v>43494</v>
      </c>
      <c r="C487" s="117">
        <v>2019</v>
      </c>
      <c r="D487" s="117">
        <v>1</v>
      </c>
      <c r="E487" s="117">
        <v>3</v>
      </c>
      <c r="F487" s="117" t="s">
        <v>342</v>
      </c>
      <c r="G487" s="117" t="s">
        <v>336</v>
      </c>
      <c r="H487" s="117">
        <v>0</v>
      </c>
      <c r="I487" s="117">
        <v>26.95833</v>
      </c>
      <c r="J487" s="117">
        <v>303159.94108586747</v>
      </c>
      <c r="K487" s="117">
        <v>303159.94108586747</v>
      </c>
      <c r="L487" s="117">
        <v>0</v>
      </c>
      <c r="M487" s="117">
        <v>0</v>
      </c>
      <c r="N487" s="117">
        <v>0</v>
      </c>
      <c r="O487" s="117">
        <v>0</v>
      </c>
      <c r="P487" s="117">
        <v>1</v>
      </c>
      <c r="Q487" s="117">
        <v>0</v>
      </c>
      <c r="R487" s="117">
        <v>0</v>
      </c>
      <c r="S487" s="117">
        <v>0</v>
      </c>
      <c r="T487" s="117">
        <v>0</v>
      </c>
      <c r="U487" s="117">
        <v>1</v>
      </c>
      <c r="V487" s="117">
        <v>0</v>
      </c>
      <c r="W487" s="117">
        <v>0</v>
      </c>
      <c r="X487" s="117">
        <v>0</v>
      </c>
      <c r="Y487" s="117">
        <v>0</v>
      </c>
      <c r="Z487" s="117">
        <v>0</v>
      </c>
      <c r="AA487" s="117">
        <v>0</v>
      </c>
      <c r="AB487" s="117">
        <v>0</v>
      </c>
      <c r="AC487" s="117">
        <v>0</v>
      </c>
      <c r="AD487" s="117">
        <v>0</v>
      </c>
      <c r="AE487" s="117">
        <v>0</v>
      </c>
      <c r="AF487" s="117">
        <v>0</v>
      </c>
      <c r="AG487" s="117">
        <v>0</v>
      </c>
      <c r="AH487" s="117">
        <v>1</v>
      </c>
      <c r="AI487" s="117">
        <v>0</v>
      </c>
      <c r="AJ487" s="117">
        <v>0</v>
      </c>
      <c r="AK487" s="117">
        <v>0</v>
      </c>
      <c r="AL487" s="117">
        <v>0</v>
      </c>
      <c r="AM487" s="117">
        <v>0</v>
      </c>
      <c r="AN487" s="117">
        <v>0</v>
      </c>
      <c r="AO487" s="117">
        <v>0</v>
      </c>
      <c r="AP487" s="117">
        <v>0</v>
      </c>
      <c r="AQ487" s="117">
        <v>1</v>
      </c>
      <c r="AR487" s="117">
        <v>0</v>
      </c>
      <c r="AS487" s="117">
        <v>303159.94108586747</v>
      </c>
    </row>
    <row r="488" spans="1:45" x14ac:dyDescent="0.45">
      <c r="A488" s="117" t="s">
        <v>827</v>
      </c>
      <c r="B488" s="118">
        <v>43495</v>
      </c>
      <c r="C488" s="117">
        <v>2019</v>
      </c>
      <c r="D488" s="117">
        <v>1</v>
      </c>
      <c r="E488" s="117">
        <v>4</v>
      </c>
      <c r="F488" s="117" t="s">
        <v>342</v>
      </c>
      <c r="G488" s="117" t="s">
        <v>336</v>
      </c>
      <c r="H488" s="117">
        <v>0</v>
      </c>
      <c r="I488" s="117">
        <v>24.66667</v>
      </c>
      <c r="J488" s="117">
        <v>320434.1077525341</v>
      </c>
      <c r="K488" s="117">
        <v>320434.1077525341</v>
      </c>
      <c r="L488" s="117">
        <v>0</v>
      </c>
      <c r="M488" s="117">
        <v>0</v>
      </c>
      <c r="N488" s="117">
        <v>0</v>
      </c>
      <c r="O488" s="117">
        <v>0</v>
      </c>
      <c r="P488" s="117">
        <v>0</v>
      </c>
      <c r="Q488" s="117">
        <v>1</v>
      </c>
      <c r="R488" s="117">
        <v>0</v>
      </c>
      <c r="S488" s="117">
        <v>0</v>
      </c>
      <c r="T488" s="117">
        <v>0</v>
      </c>
      <c r="U488" s="117">
        <v>1</v>
      </c>
      <c r="V488" s="117">
        <v>0</v>
      </c>
      <c r="W488" s="117">
        <v>0</v>
      </c>
      <c r="X488" s="117">
        <v>0</v>
      </c>
      <c r="Y488" s="117">
        <v>0</v>
      </c>
      <c r="Z488" s="117">
        <v>0</v>
      </c>
      <c r="AA488" s="117">
        <v>0</v>
      </c>
      <c r="AB488" s="117">
        <v>0</v>
      </c>
      <c r="AC488" s="117">
        <v>0</v>
      </c>
      <c r="AD488" s="117">
        <v>0</v>
      </c>
      <c r="AE488" s="117">
        <v>0</v>
      </c>
      <c r="AF488" s="117">
        <v>0</v>
      </c>
      <c r="AG488" s="117">
        <v>0</v>
      </c>
      <c r="AH488" s="117">
        <v>1</v>
      </c>
      <c r="AI488" s="117">
        <v>0</v>
      </c>
      <c r="AJ488" s="117">
        <v>0</v>
      </c>
      <c r="AK488" s="117">
        <v>0</v>
      </c>
      <c r="AL488" s="117">
        <v>0</v>
      </c>
      <c r="AM488" s="117">
        <v>0</v>
      </c>
      <c r="AN488" s="117">
        <v>0</v>
      </c>
      <c r="AO488" s="117">
        <v>0</v>
      </c>
      <c r="AP488" s="117">
        <v>0</v>
      </c>
      <c r="AQ488" s="117">
        <v>1</v>
      </c>
      <c r="AR488" s="117">
        <v>0</v>
      </c>
      <c r="AS488" s="117">
        <v>320434.1077525341</v>
      </c>
    </row>
    <row r="489" spans="1:45" x14ac:dyDescent="0.45">
      <c r="A489" s="117" t="s">
        <v>828</v>
      </c>
      <c r="B489" s="118">
        <v>43496</v>
      </c>
      <c r="C489" s="117">
        <v>2019</v>
      </c>
      <c r="D489" s="117">
        <v>1</v>
      </c>
      <c r="E489" s="117">
        <v>5</v>
      </c>
      <c r="F489" s="117" t="s">
        <v>342</v>
      </c>
      <c r="G489" s="117" t="s">
        <v>336</v>
      </c>
      <c r="H489" s="117">
        <v>0</v>
      </c>
      <c r="I489" s="117">
        <v>30.33333</v>
      </c>
      <c r="J489" s="117">
        <v>313338.94108586747</v>
      </c>
      <c r="K489" s="117">
        <v>313338.94108586747</v>
      </c>
      <c r="L489" s="117">
        <v>0</v>
      </c>
      <c r="M489" s="117">
        <v>0</v>
      </c>
      <c r="N489" s="117">
        <v>0</v>
      </c>
      <c r="O489" s="117">
        <v>0</v>
      </c>
      <c r="P489" s="117">
        <v>0</v>
      </c>
      <c r="Q489" s="117">
        <v>0</v>
      </c>
      <c r="R489" s="117">
        <v>1</v>
      </c>
      <c r="S489" s="117">
        <v>0</v>
      </c>
      <c r="T489" s="117">
        <v>0</v>
      </c>
      <c r="U489" s="117">
        <v>1</v>
      </c>
      <c r="V489" s="117">
        <v>0</v>
      </c>
      <c r="W489" s="117">
        <v>0</v>
      </c>
      <c r="X489" s="117">
        <v>0</v>
      </c>
      <c r="Y489" s="117">
        <v>0</v>
      </c>
      <c r="Z489" s="117">
        <v>0</v>
      </c>
      <c r="AA489" s="117">
        <v>0</v>
      </c>
      <c r="AB489" s="117">
        <v>0</v>
      </c>
      <c r="AC489" s="117">
        <v>0</v>
      </c>
      <c r="AD489" s="117">
        <v>0</v>
      </c>
      <c r="AE489" s="117">
        <v>0</v>
      </c>
      <c r="AF489" s="117">
        <v>0</v>
      </c>
      <c r="AG489" s="117">
        <v>0</v>
      </c>
      <c r="AH489" s="117">
        <v>1</v>
      </c>
      <c r="AI489" s="117">
        <v>0</v>
      </c>
      <c r="AJ489" s="117">
        <v>0</v>
      </c>
      <c r="AK489" s="117">
        <v>0</v>
      </c>
      <c r="AL489" s="117">
        <v>0</v>
      </c>
      <c r="AM489" s="117">
        <v>0</v>
      </c>
      <c r="AN489" s="117">
        <v>0</v>
      </c>
      <c r="AO489" s="117">
        <v>0</v>
      </c>
      <c r="AP489" s="117">
        <v>0</v>
      </c>
      <c r="AQ489" s="117">
        <v>1</v>
      </c>
      <c r="AR489" s="117">
        <v>0</v>
      </c>
      <c r="AS489" s="117">
        <v>313338.94108586747</v>
      </c>
    </row>
    <row r="490" spans="1:45" x14ac:dyDescent="0.45">
      <c r="A490" s="117" t="s">
        <v>829</v>
      </c>
      <c r="B490" s="118">
        <v>43497</v>
      </c>
      <c r="C490" s="117">
        <v>2019</v>
      </c>
      <c r="D490" s="117">
        <v>2</v>
      </c>
      <c r="E490" s="117">
        <v>6</v>
      </c>
      <c r="F490" s="117" t="s">
        <v>342</v>
      </c>
      <c r="G490" s="117" t="s">
        <v>336</v>
      </c>
      <c r="H490" s="117">
        <v>0</v>
      </c>
      <c r="I490" s="117">
        <v>32.166670000000003</v>
      </c>
      <c r="J490" s="117">
        <v>312607.04731560952</v>
      </c>
      <c r="K490" s="117">
        <v>312607.04731560952</v>
      </c>
      <c r="L490" s="117">
        <v>0</v>
      </c>
      <c r="M490" s="117">
        <v>0</v>
      </c>
      <c r="N490" s="117">
        <v>0</v>
      </c>
      <c r="O490" s="117">
        <v>0</v>
      </c>
      <c r="P490" s="117">
        <v>0</v>
      </c>
      <c r="Q490" s="117">
        <v>0</v>
      </c>
      <c r="R490" s="117">
        <v>0</v>
      </c>
      <c r="S490" s="117">
        <v>1</v>
      </c>
      <c r="T490" s="117">
        <v>0</v>
      </c>
      <c r="U490" s="117">
        <v>0</v>
      </c>
      <c r="V490" s="117">
        <v>1</v>
      </c>
      <c r="W490" s="117">
        <v>0</v>
      </c>
      <c r="X490" s="117">
        <v>0</v>
      </c>
      <c r="Y490" s="117">
        <v>0</v>
      </c>
      <c r="Z490" s="117">
        <v>0</v>
      </c>
      <c r="AA490" s="117">
        <v>0</v>
      </c>
      <c r="AB490" s="117">
        <v>0</v>
      </c>
      <c r="AC490" s="117">
        <v>0</v>
      </c>
      <c r="AD490" s="117">
        <v>0</v>
      </c>
      <c r="AE490" s="117">
        <v>0</v>
      </c>
      <c r="AF490" s="117">
        <v>0</v>
      </c>
      <c r="AG490" s="117">
        <v>0</v>
      </c>
      <c r="AH490" s="117">
        <v>1</v>
      </c>
      <c r="AI490" s="117">
        <v>0</v>
      </c>
      <c r="AJ490" s="117">
        <v>0</v>
      </c>
      <c r="AK490" s="117">
        <v>0</v>
      </c>
      <c r="AL490" s="117">
        <v>0</v>
      </c>
      <c r="AM490" s="117">
        <v>0</v>
      </c>
      <c r="AN490" s="117">
        <v>0</v>
      </c>
      <c r="AO490" s="117">
        <v>0</v>
      </c>
      <c r="AP490" s="117">
        <v>0</v>
      </c>
      <c r="AQ490" s="117">
        <v>1</v>
      </c>
      <c r="AR490" s="117">
        <v>0</v>
      </c>
      <c r="AS490" s="117">
        <v>312607.04731560952</v>
      </c>
    </row>
    <row r="491" spans="1:45" x14ac:dyDescent="0.45">
      <c r="A491" s="117" t="s">
        <v>830</v>
      </c>
      <c r="B491" s="118">
        <v>43498</v>
      </c>
      <c r="C491" s="117">
        <v>2019</v>
      </c>
      <c r="D491" s="117">
        <v>2</v>
      </c>
      <c r="E491" s="117">
        <v>7</v>
      </c>
      <c r="F491" s="117" t="s">
        <v>340</v>
      </c>
      <c r="G491" s="117" t="s">
        <v>336</v>
      </c>
      <c r="H491" s="117">
        <v>0</v>
      </c>
      <c r="I491" s="117">
        <v>33.333329999999997</v>
      </c>
      <c r="J491" s="117">
        <v>283729.71398227627</v>
      </c>
      <c r="K491" s="117">
        <v>283729.71398227627</v>
      </c>
      <c r="L491" s="117">
        <v>0</v>
      </c>
      <c r="M491" s="117">
        <v>0</v>
      </c>
      <c r="N491" s="117">
        <v>0</v>
      </c>
      <c r="O491" s="117">
        <v>0</v>
      </c>
      <c r="P491" s="117">
        <v>0</v>
      </c>
      <c r="Q491" s="117">
        <v>0</v>
      </c>
      <c r="R491" s="117">
        <v>0</v>
      </c>
      <c r="S491" s="117">
        <v>0</v>
      </c>
      <c r="T491" s="117">
        <v>1</v>
      </c>
      <c r="U491" s="117">
        <v>0</v>
      </c>
      <c r="V491" s="117">
        <v>1</v>
      </c>
      <c r="W491" s="117">
        <v>0</v>
      </c>
      <c r="X491" s="117">
        <v>0</v>
      </c>
      <c r="Y491" s="117">
        <v>0</v>
      </c>
      <c r="Z491" s="117">
        <v>0</v>
      </c>
      <c r="AA491" s="117">
        <v>0</v>
      </c>
      <c r="AB491" s="117">
        <v>0</v>
      </c>
      <c r="AC491" s="117">
        <v>0</v>
      </c>
      <c r="AD491" s="117">
        <v>0</v>
      </c>
      <c r="AE491" s="117">
        <v>0</v>
      </c>
      <c r="AF491" s="117">
        <v>0</v>
      </c>
      <c r="AG491" s="117">
        <v>0</v>
      </c>
      <c r="AH491" s="117">
        <v>1</v>
      </c>
      <c r="AI491" s="117">
        <v>0</v>
      </c>
      <c r="AJ491" s="117">
        <v>0</v>
      </c>
      <c r="AK491" s="117">
        <v>0</v>
      </c>
      <c r="AL491" s="117">
        <v>0</v>
      </c>
      <c r="AM491" s="117">
        <v>0</v>
      </c>
      <c r="AN491" s="117">
        <v>0</v>
      </c>
      <c r="AO491" s="117">
        <v>0</v>
      </c>
      <c r="AP491" s="117">
        <v>0</v>
      </c>
      <c r="AQ491" s="117">
        <v>1</v>
      </c>
      <c r="AR491" s="117">
        <v>0</v>
      </c>
      <c r="AS491" s="117">
        <v>283729.71398227627</v>
      </c>
    </row>
    <row r="492" spans="1:45" x14ac:dyDescent="0.45">
      <c r="A492" s="117" t="s">
        <v>831</v>
      </c>
      <c r="B492" s="118">
        <v>43499</v>
      </c>
      <c r="C492" s="117">
        <v>2019</v>
      </c>
      <c r="D492" s="117">
        <v>2</v>
      </c>
      <c r="E492" s="117">
        <v>1</v>
      </c>
      <c r="F492" s="117" t="s">
        <v>340</v>
      </c>
      <c r="G492" s="117" t="s">
        <v>336</v>
      </c>
      <c r="H492" s="117">
        <v>0</v>
      </c>
      <c r="I492" s="117">
        <v>24.83333</v>
      </c>
      <c r="J492" s="117">
        <v>277831.5056489429</v>
      </c>
      <c r="K492" s="117">
        <v>277831.5056489429</v>
      </c>
      <c r="L492" s="117">
        <v>0</v>
      </c>
      <c r="M492" s="117">
        <v>0</v>
      </c>
      <c r="N492" s="117">
        <v>1</v>
      </c>
      <c r="O492" s="117">
        <v>0</v>
      </c>
      <c r="P492" s="117">
        <v>0</v>
      </c>
      <c r="Q492" s="117">
        <v>0</v>
      </c>
      <c r="R492" s="117">
        <v>0</v>
      </c>
      <c r="S492" s="117">
        <v>0</v>
      </c>
      <c r="T492" s="117">
        <v>0</v>
      </c>
      <c r="U492" s="117">
        <v>0</v>
      </c>
      <c r="V492" s="117">
        <v>1</v>
      </c>
      <c r="W492" s="117">
        <v>0</v>
      </c>
      <c r="X492" s="117">
        <v>0</v>
      </c>
      <c r="Y492" s="117">
        <v>0</v>
      </c>
      <c r="Z492" s="117">
        <v>0</v>
      </c>
      <c r="AA492" s="117">
        <v>0</v>
      </c>
      <c r="AB492" s="117">
        <v>0</v>
      </c>
      <c r="AC492" s="117">
        <v>0</v>
      </c>
      <c r="AD492" s="117">
        <v>0</v>
      </c>
      <c r="AE492" s="117">
        <v>0</v>
      </c>
      <c r="AF492" s="117">
        <v>0</v>
      </c>
      <c r="AG492" s="117">
        <v>0</v>
      </c>
      <c r="AH492" s="117">
        <v>1</v>
      </c>
      <c r="AI492" s="117">
        <v>0</v>
      </c>
      <c r="AJ492" s="117">
        <v>0</v>
      </c>
      <c r="AK492" s="117">
        <v>0</v>
      </c>
      <c r="AL492" s="117">
        <v>0</v>
      </c>
      <c r="AM492" s="117">
        <v>0</v>
      </c>
      <c r="AN492" s="117">
        <v>0</v>
      </c>
      <c r="AO492" s="117">
        <v>0</v>
      </c>
      <c r="AP492" s="117">
        <v>0</v>
      </c>
      <c r="AQ492" s="117">
        <v>1</v>
      </c>
      <c r="AR492" s="117">
        <v>0</v>
      </c>
      <c r="AS492" s="117">
        <v>277831.5056489429</v>
      </c>
    </row>
    <row r="493" spans="1:45" x14ac:dyDescent="0.45">
      <c r="A493" s="117" t="s">
        <v>832</v>
      </c>
      <c r="B493" s="118">
        <v>43500</v>
      </c>
      <c r="C493" s="117">
        <v>2019</v>
      </c>
      <c r="D493" s="117">
        <v>2</v>
      </c>
      <c r="E493" s="117">
        <v>2</v>
      </c>
      <c r="F493" s="117" t="s">
        <v>342</v>
      </c>
      <c r="G493" s="117" t="s">
        <v>336</v>
      </c>
      <c r="H493" s="117">
        <v>0</v>
      </c>
      <c r="I493" s="117">
        <v>12.04167</v>
      </c>
      <c r="J493" s="117">
        <v>394526.17231560952</v>
      </c>
      <c r="K493" s="117">
        <v>394526.17231560952</v>
      </c>
      <c r="L493" s="117">
        <v>0</v>
      </c>
      <c r="M493" s="117">
        <v>0</v>
      </c>
      <c r="N493" s="117">
        <v>0</v>
      </c>
      <c r="O493" s="117">
        <v>1</v>
      </c>
      <c r="P493" s="117">
        <v>0</v>
      </c>
      <c r="Q493" s="117">
        <v>0</v>
      </c>
      <c r="R493" s="117">
        <v>0</v>
      </c>
      <c r="S493" s="117">
        <v>0</v>
      </c>
      <c r="T493" s="117">
        <v>0</v>
      </c>
      <c r="U493" s="117">
        <v>0</v>
      </c>
      <c r="V493" s="117">
        <v>1</v>
      </c>
      <c r="W493" s="117">
        <v>0</v>
      </c>
      <c r="X493" s="117">
        <v>0</v>
      </c>
      <c r="Y493" s="117">
        <v>0</v>
      </c>
      <c r="Z493" s="117">
        <v>0</v>
      </c>
      <c r="AA493" s="117">
        <v>0</v>
      </c>
      <c r="AB493" s="117">
        <v>0</v>
      </c>
      <c r="AC493" s="117">
        <v>0</v>
      </c>
      <c r="AD493" s="117">
        <v>0</v>
      </c>
      <c r="AE493" s="117">
        <v>0</v>
      </c>
      <c r="AF493" s="117">
        <v>0</v>
      </c>
      <c r="AG493" s="117">
        <v>0</v>
      </c>
      <c r="AH493" s="117">
        <v>1</v>
      </c>
      <c r="AI493" s="117">
        <v>0</v>
      </c>
      <c r="AJ493" s="117">
        <v>0</v>
      </c>
      <c r="AK493" s="117">
        <v>0</v>
      </c>
      <c r="AL493" s="117">
        <v>0</v>
      </c>
      <c r="AM493" s="117">
        <v>0</v>
      </c>
      <c r="AN493" s="117">
        <v>0</v>
      </c>
      <c r="AO493" s="117">
        <v>0</v>
      </c>
      <c r="AP493" s="117">
        <v>0</v>
      </c>
      <c r="AQ493" s="117">
        <v>1</v>
      </c>
      <c r="AR493" s="117">
        <v>0</v>
      </c>
      <c r="AS493" s="117">
        <v>394526.17231560952</v>
      </c>
    </row>
    <row r="494" spans="1:45" x14ac:dyDescent="0.45">
      <c r="A494" s="117" t="s">
        <v>833</v>
      </c>
      <c r="B494" s="118">
        <v>43501</v>
      </c>
      <c r="C494" s="117">
        <v>2019</v>
      </c>
      <c r="D494" s="117">
        <v>2</v>
      </c>
      <c r="E494" s="117">
        <v>3</v>
      </c>
      <c r="F494" s="117" t="s">
        <v>342</v>
      </c>
      <c r="G494" s="117" t="s">
        <v>336</v>
      </c>
      <c r="H494" s="117">
        <v>0</v>
      </c>
      <c r="I494" s="117">
        <v>14.08333</v>
      </c>
      <c r="J494" s="117">
        <v>384523.63064894278</v>
      </c>
      <c r="K494" s="117">
        <v>384523.63064894278</v>
      </c>
      <c r="L494" s="117">
        <v>0</v>
      </c>
      <c r="M494" s="117">
        <v>0</v>
      </c>
      <c r="N494" s="117">
        <v>0</v>
      </c>
      <c r="O494" s="117">
        <v>0</v>
      </c>
      <c r="P494" s="117">
        <v>1</v>
      </c>
      <c r="Q494" s="117">
        <v>0</v>
      </c>
      <c r="R494" s="117">
        <v>0</v>
      </c>
      <c r="S494" s="117">
        <v>0</v>
      </c>
      <c r="T494" s="117">
        <v>0</v>
      </c>
      <c r="U494" s="117">
        <v>0</v>
      </c>
      <c r="V494" s="117">
        <v>1</v>
      </c>
      <c r="W494" s="117">
        <v>0</v>
      </c>
      <c r="X494" s="117">
        <v>0</v>
      </c>
      <c r="Y494" s="117">
        <v>0</v>
      </c>
      <c r="Z494" s="117">
        <v>0</v>
      </c>
      <c r="AA494" s="117">
        <v>0</v>
      </c>
      <c r="AB494" s="117">
        <v>0</v>
      </c>
      <c r="AC494" s="117">
        <v>0</v>
      </c>
      <c r="AD494" s="117">
        <v>0</v>
      </c>
      <c r="AE494" s="117">
        <v>0</v>
      </c>
      <c r="AF494" s="117">
        <v>0</v>
      </c>
      <c r="AG494" s="117">
        <v>0</v>
      </c>
      <c r="AH494" s="117">
        <v>1</v>
      </c>
      <c r="AI494" s="117">
        <v>0</v>
      </c>
      <c r="AJ494" s="117">
        <v>0</v>
      </c>
      <c r="AK494" s="117">
        <v>0</v>
      </c>
      <c r="AL494" s="117">
        <v>0</v>
      </c>
      <c r="AM494" s="117">
        <v>0</v>
      </c>
      <c r="AN494" s="117">
        <v>0</v>
      </c>
      <c r="AO494" s="117">
        <v>0</v>
      </c>
      <c r="AP494" s="117">
        <v>0</v>
      </c>
      <c r="AQ494" s="117">
        <v>1</v>
      </c>
      <c r="AR494" s="117">
        <v>0</v>
      </c>
      <c r="AS494" s="117">
        <v>384523.63064894278</v>
      </c>
    </row>
    <row r="495" spans="1:45" x14ac:dyDescent="0.45">
      <c r="A495" s="117" t="s">
        <v>834</v>
      </c>
      <c r="B495" s="118">
        <v>43502</v>
      </c>
      <c r="C495" s="117">
        <v>2019</v>
      </c>
      <c r="D495" s="117">
        <v>2</v>
      </c>
      <c r="E495" s="117">
        <v>4</v>
      </c>
      <c r="F495" s="117" t="s">
        <v>342</v>
      </c>
      <c r="G495" s="117" t="s">
        <v>336</v>
      </c>
      <c r="H495" s="117">
        <v>0</v>
      </c>
      <c r="I495" s="117">
        <v>17.83333</v>
      </c>
      <c r="J495" s="117">
        <v>370017.2556489429</v>
      </c>
      <c r="K495" s="117">
        <v>370017.2556489429</v>
      </c>
      <c r="L495" s="117">
        <v>0</v>
      </c>
      <c r="M495" s="117">
        <v>0</v>
      </c>
      <c r="N495" s="117">
        <v>0</v>
      </c>
      <c r="O495" s="117">
        <v>0</v>
      </c>
      <c r="P495" s="117">
        <v>0</v>
      </c>
      <c r="Q495" s="117">
        <v>1</v>
      </c>
      <c r="R495" s="117">
        <v>0</v>
      </c>
      <c r="S495" s="117">
        <v>0</v>
      </c>
      <c r="T495" s="117">
        <v>0</v>
      </c>
      <c r="U495" s="117">
        <v>0</v>
      </c>
      <c r="V495" s="117">
        <v>1</v>
      </c>
      <c r="W495" s="117">
        <v>0</v>
      </c>
      <c r="X495" s="117">
        <v>0</v>
      </c>
      <c r="Y495" s="117">
        <v>0</v>
      </c>
      <c r="Z495" s="117">
        <v>0</v>
      </c>
      <c r="AA495" s="117">
        <v>0</v>
      </c>
      <c r="AB495" s="117">
        <v>0</v>
      </c>
      <c r="AC495" s="117">
        <v>0</v>
      </c>
      <c r="AD495" s="117">
        <v>0</v>
      </c>
      <c r="AE495" s="117">
        <v>0</v>
      </c>
      <c r="AF495" s="117">
        <v>0</v>
      </c>
      <c r="AG495" s="117">
        <v>0</v>
      </c>
      <c r="AH495" s="117">
        <v>1</v>
      </c>
      <c r="AI495" s="117">
        <v>0</v>
      </c>
      <c r="AJ495" s="117">
        <v>0</v>
      </c>
      <c r="AK495" s="117">
        <v>0</v>
      </c>
      <c r="AL495" s="117">
        <v>0</v>
      </c>
      <c r="AM495" s="117">
        <v>0</v>
      </c>
      <c r="AN495" s="117">
        <v>0</v>
      </c>
      <c r="AO495" s="117">
        <v>0</v>
      </c>
      <c r="AP495" s="117">
        <v>0</v>
      </c>
      <c r="AQ495" s="117">
        <v>1</v>
      </c>
      <c r="AR495" s="117">
        <v>0</v>
      </c>
      <c r="AS495" s="117">
        <v>370017.2556489429</v>
      </c>
    </row>
    <row r="496" spans="1:45" x14ac:dyDescent="0.45">
      <c r="A496" s="117" t="s">
        <v>835</v>
      </c>
      <c r="B496" s="118">
        <v>43503</v>
      </c>
      <c r="C496" s="117">
        <v>2019</v>
      </c>
      <c r="D496" s="117">
        <v>2</v>
      </c>
      <c r="E496" s="117">
        <v>5</v>
      </c>
      <c r="F496" s="117" t="s">
        <v>342</v>
      </c>
      <c r="G496" s="117" t="s">
        <v>336</v>
      </c>
      <c r="H496" s="117">
        <v>0</v>
      </c>
      <c r="I496" s="117">
        <v>15.375</v>
      </c>
      <c r="J496" s="117">
        <v>379579.96398227673</v>
      </c>
      <c r="K496" s="117">
        <v>379579.96398227673</v>
      </c>
      <c r="L496" s="117">
        <v>0</v>
      </c>
      <c r="M496" s="117">
        <v>0</v>
      </c>
      <c r="N496" s="117">
        <v>0</v>
      </c>
      <c r="O496" s="117">
        <v>0</v>
      </c>
      <c r="P496" s="117">
        <v>0</v>
      </c>
      <c r="Q496" s="117">
        <v>0</v>
      </c>
      <c r="R496" s="117">
        <v>1</v>
      </c>
      <c r="S496" s="117">
        <v>0</v>
      </c>
      <c r="T496" s="117">
        <v>0</v>
      </c>
      <c r="U496" s="117">
        <v>0</v>
      </c>
      <c r="V496" s="117">
        <v>1</v>
      </c>
      <c r="W496" s="117">
        <v>0</v>
      </c>
      <c r="X496" s="117">
        <v>0</v>
      </c>
      <c r="Y496" s="117">
        <v>0</v>
      </c>
      <c r="Z496" s="117">
        <v>0</v>
      </c>
      <c r="AA496" s="117">
        <v>0</v>
      </c>
      <c r="AB496" s="117">
        <v>0</v>
      </c>
      <c r="AC496" s="117">
        <v>0</v>
      </c>
      <c r="AD496" s="117">
        <v>0</v>
      </c>
      <c r="AE496" s="117">
        <v>0</v>
      </c>
      <c r="AF496" s="117">
        <v>0</v>
      </c>
      <c r="AG496" s="117">
        <v>0</v>
      </c>
      <c r="AH496" s="117">
        <v>1</v>
      </c>
      <c r="AI496" s="117">
        <v>0</v>
      </c>
      <c r="AJ496" s="117">
        <v>0</v>
      </c>
      <c r="AK496" s="117">
        <v>0</v>
      </c>
      <c r="AL496" s="117">
        <v>0</v>
      </c>
      <c r="AM496" s="117">
        <v>0</v>
      </c>
      <c r="AN496" s="117">
        <v>0</v>
      </c>
      <c r="AO496" s="117">
        <v>0</v>
      </c>
      <c r="AP496" s="117">
        <v>0</v>
      </c>
      <c r="AQ496" s="117">
        <v>1</v>
      </c>
      <c r="AR496" s="117">
        <v>0</v>
      </c>
      <c r="AS496" s="117">
        <v>379579.96398227673</v>
      </c>
    </row>
    <row r="497" spans="1:45" x14ac:dyDescent="0.45">
      <c r="A497" s="117" t="s">
        <v>836</v>
      </c>
      <c r="B497" s="118">
        <v>43504</v>
      </c>
      <c r="C497" s="117">
        <v>2019</v>
      </c>
      <c r="D497" s="117">
        <v>2</v>
      </c>
      <c r="E497" s="117">
        <v>6</v>
      </c>
      <c r="F497" s="117" t="s">
        <v>342</v>
      </c>
      <c r="G497" s="117" t="s">
        <v>336</v>
      </c>
      <c r="H497" s="117">
        <v>0</v>
      </c>
      <c r="I497" s="117">
        <v>22</v>
      </c>
      <c r="J497" s="117">
        <v>355064.04731560999</v>
      </c>
      <c r="K497" s="117">
        <v>355064.04731560999</v>
      </c>
      <c r="L497" s="117">
        <v>0</v>
      </c>
      <c r="M497" s="117">
        <v>0</v>
      </c>
      <c r="N497" s="117">
        <v>0</v>
      </c>
      <c r="O497" s="117">
        <v>0</v>
      </c>
      <c r="P497" s="117">
        <v>0</v>
      </c>
      <c r="Q497" s="117">
        <v>0</v>
      </c>
      <c r="R497" s="117">
        <v>0</v>
      </c>
      <c r="S497" s="117">
        <v>1</v>
      </c>
      <c r="T497" s="117">
        <v>0</v>
      </c>
      <c r="U497" s="117">
        <v>0</v>
      </c>
      <c r="V497" s="117">
        <v>1</v>
      </c>
      <c r="W497" s="117">
        <v>0</v>
      </c>
      <c r="X497" s="117">
        <v>0</v>
      </c>
      <c r="Y497" s="117">
        <v>0</v>
      </c>
      <c r="Z497" s="117">
        <v>0</v>
      </c>
      <c r="AA497" s="117">
        <v>0</v>
      </c>
      <c r="AB497" s="117">
        <v>0</v>
      </c>
      <c r="AC497" s="117">
        <v>0</v>
      </c>
      <c r="AD497" s="117">
        <v>0</v>
      </c>
      <c r="AE497" s="117">
        <v>0</v>
      </c>
      <c r="AF497" s="117">
        <v>0</v>
      </c>
      <c r="AG497" s="117">
        <v>0</v>
      </c>
      <c r="AH497" s="117">
        <v>1</v>
      </c>
      <c r="AI497" s="117">
        <v>0</v>
      </c>
      <c r="AJ497" s="117">
        <v>0</v>
      </c>
      <c r="AK497" s="117">
        <v>0</v>
      </c>
      <c r="AL497" s="117">
        <v>0</v>
      </c>
      <c r="AM497" s="117">
        <v>0</v>
      </c>
      <c r="AN497" s="117">
        <v>0</v>
      </c>
      <c r="AO497" s="117">
        <v>0</v>
      </c>
      <c r="AP497" s="117">
        <v>0</v>
      </c>
      <c r="AQ497" s="117">
        <v>1</v>
      </c>
      <c r="AR497" s="117">
        <v>0</v>
      </c>
      <c r="AS497" s="117">
        <v>355064.04731560999</v>
      </c>
    </row>
    <row r="498" spans="1:45" x14ac:dyDescent="0.45">
      <c r="A498" s="117" t="s">
        <v>837</v>
      </c>
      <c r="B498" s="118">
        <v>43505</v>
      </c>
      <c r="C498" s="117">
        <v>2019</v>
      </c>
      <c r="D498" s="117">
        <v>2</v>
      </c>
      <c r="E498" s="117">
        <v>7</v>
      </c>
      <c r="F498" s="117" t="s">
        <v>340</v>
      </c>
      <c r="G498" s="117" t="s">
        <v>336</v>
      </c>
      <c r="H498" s="117">
        <v>0</v>
      </c>
      <c r="I498" s="117">
        <v>20.375</v>
      </c>
      <c r="J498" s="117">
        <v>388414.25564894325</v>
      </c>
      <c r="K498" s="117">
        <v>388414.25564894325</v>
      </c>
      <c r="L498" s="117">
        <v>0</v>
      </c>
      <c r="M498" s="117">
        <v>0</v>
      </c>
      <c r="N498" s="117">
        <v>0</v>
      </c>
      <c r="O498" s="117">
        <v>0</v>
      </c>
      <c r="P498" s="117">
        <v>0</v>
      </c>
      <c r="Q498" s="117">
        <v>0</v>
      </c>
      <c r="R498" s="117">
        <v>0</v>
      </c>
      <c r="S498" s="117">
        <v>0</v>
      </c>
      <c r="T498" s="117">
        <v>1</v>
      </c>
      <c r="U498" s="117">
        <v>0</v>
      </c>
      <c r="V498" s="117">
        <v>1</v>
      </c>
      <c r="W498" s="117">
        <v>0</v>
      </c>
      <c r="X498" s="117">
        <v>0</v>
      </c>
      <c r="Y498" s="117">
        <v>0</v>
      </c>
      <c r="Z498" s="117">
        <v>0</v>
      </c>
      <c r="AA498" s="117">
        <v>0</v>
      </c>
      <c r="AB498" s="117">
        <v>0</v>
      </c>
      <c r="AC498" s="117">
        <v>0</v>
      </c>
      <c r="AD498" s="117">
        <v>0</v>
      </c>
      <c r="AE498" s="117">
        <v>0</v>
      </c>
      <c r="AF498" s="117">
        <v>0</v>
      </c>
      <c r="AG498" s="117">
        <v>0</v>
      </c>
      <c r="AH498" s="117">
        <v>1</v>
      </c>
      <c r="AI498" s="117">
        <v>0</v>
      </c>
      <c r="AJ498" s="117">
        <v>0</v>
      </c>
      <c r="AK498" s="117">
        <v>0</v>
      </c>
      <c r="AL498" s="117">
        <v>0</v>
      </c>
      <c r="AM498" s="117">
        <v>0</v>
      </c>
      <c r="AN498" s="117">
        <v>0</v>
      </c>
      <c r="AO498" s="117">
        <v>0</v>
      </c>
      <c r="AP498" s="117">
        <v>0</v>
      </c>
      <c r="AQ498" s="117">
        <v>1</v>
      </c>
      <c r="AR498" s="117">
        <v>0</v>
      </c>
      <c r="AS498" s="117">
        <v>388414.25564894325</v>
      </c>
    </row>
    <row r="499" spans="1:45" x14ac:dyDescent="0.45">
      <c r="A499" s="117" t="s">
        <v>838</v>
      </c>
      <c r="B499" s="118">
        <v>43506</v>
      </c>
      <c r="C499" s="117">
        <v>2019</v>
      </c>
      <c r="D499" s="117">
        <v>2</v>
      </c>
      <c r="E499" s="117">
        <v>1</v>
      </c>
      <c r="F499" s="117" t="s">
        <v>340</v>
      </c>
      <c r="G499" s="117" t="s">
        <v>336</v>
      </c>
      <c r="H499" s="117">
        <v>0</v>
      </c>
      <c r="I499" s="117">
        <v>13.91667</v>
      </c>
      <c r="J499" s="117">
        <v>368339.25564894336</v>
      </c>
      <c r="K499" s="117">
        <v>368339.25564894336</v>
      </c>
      <c r="L499" s="117">
        <v>0</v>
      </c>
      <c r="M499" s="117">
        <v>0</v>
      </c>
      <c r="N499" s="117">
        <v>1</v>
      </c>
      <c r="O499" s="117">
        <v>0</v>
      </c>
      <c r="P499" s="117">
        <v>0</v>
      </c>
      <c r="Q499" s="117">
        <v>0</v>
      </c>
      <c r="R499" s="117">
        <v>0</v>
      </c>
      <c r="S499" s="117">
        <v>0</v>
      </c>
      <c r="T499" s="117">
        <v>0</v>
      </c>
      <c r="U499" s="117">
        <v>0</v>
      </c>
      <c r="V499" s="117">
        <v>1</v>
      </c>
      <c r="W499" s="117">
        <v>0</v>
      </c>
      <c r="X499" s="117">
        <v>0</v>
      </c>
      <c r="Y499" s="117">
        <v>0</v>
      </c>
      <c r="Z499" s="117">
        <v>0</v>
      </c>
      <c r="AA499" s="117">
        <v>0</v>
      </c>
      <c r="AB499" s="117">
        <v>0</v>
      </c>
      <c r="AC499" s="117">
        <v>0</v>
      </c>
      <c r="AD499" s="117">
        <v>0</v>
      </c>
      <c r="AE499" s="117">
        <v>0</v>
      </c>
      <c r="AF499" s="117">
        <v>0</v>
      </c>
      <c r="AG499" s="117">
        <v>0</v>
      </c>
      <c r="AH499" s="117">
        <v>1</v>
      </c>
      <c r="AI499" s="117">
        <v>0</v>
      </c>
      <c r="AJ499" s="117">
        <v>0</v>
      </c>
      <c r="AK499" s="117">
        <v>0</v>
      </c>
      <c r="AL499" s="117">
        <v>0</v>
      </c>
      <c r="AM499" s="117">
        <v>0</v>
      </c>
      <c r="AN499" s="117">
        <v>0</v>
      </c>
      <c r="AO499" s="117">
        <v>0</v>
      </c>
      <c r="AP499" s="117">
        <v>0</v>
      </c>
      <c r="AQ499" s="117">
        <v>1</v>
      </c>
      <c r="AR499" s="117">
        <v>0</v>
      </c>
      <c r="AS499" s="117">
        <v>368339.25564894336</v>
      </c>
    </row>
    <row r="500" spans="1:45" x14ac:dyDescent="0.45">
      <c r="A500" s="117" t="s">
        <v>839</v>
      </c>
      <c r="B500" s="118">
        <v>43507</v>
      </c>
      <c r="C500" s="117">
        <v>2019</v>
      </c>
      <c r="D500" s="117">
        <v>2</v>
      </c>
      <c r="E500" s="117">
        <v>2</v>
      </c>
      <c r="F500" s="117" t="s">
        <v>342</v>
      </c>
      <c r="G500" s="117" t="s">
        <v>336</v>
      </c>
      <c r="H500" s="117">
        <v>0</v>
      </c>
      <c r="I500" s="117">
        <v>14.79167</v>
      </c>
      <c r="J500" s="117">
        <v>404738.25564894336</v>
      </c>
      <c r="K500" s="117">
        <v>404738.25564894336</v>
      </c>
      <c r="L500" s="117">
        <v>0</v>
      </c>
      <c r="M500" s="117">
        <v>0</v>
      </c>
      <c r="N500" s="117">
        <v>0</v>
      </c>
      <c r="O500" s="117">
        <v>1</v>
      </c>
      <c r="P500" s="117">
        <v>0</v>
      </c>
      <c r="Q500" s="117">
        <v>0</v>
      </c>
      <c r="R500" s="117">
        <v>0</v>
      </c>
      <c r="S500" s="117">
        <v>0</v>
      </c>
      <c r="T500" s="117">
        <v>0</v>
      </c>
      <c r="U500" s="117">
        <v>0</v>
      </c>
      <c r="V500" s="117">
        <v>1</v>
      </c>
      <c r="W500" s="117">
        <v>0</v>
      </c>
      <c r="X500" s="117">
        <v>0</v>
      </c>
      <c r="Y500" s="117">
        <v>0</v>
      </c>
      <c r="Z500" s="117">
        <v>0</v>
      </c>
      <c r="AA500" s="117">
        <v>0</v>
      </c>
      <c r="AB500" s="117">
        <v>0</v>
      </c>
      <c r="AC500" s="117">
        <v>0</v>
      </c>
      <c r="AD500" s="117">
        <v>0</v>
      </c>
      <c r="AE500" s="117">
        <v>0</v>
      </c>
      <c r="AF500" s="117">
        <v>0</v>
      </c>
      <c r="AG500" s="117">
        <v>0</v>
      </c>
      <c r="AH500" s="117">
        <v>1</v>
      </c>
      <c r="AI500" s="117">
        <v>0</v>
      </c>
      <c r="AJ500" s="117">
        <v>0</v>
      </c>
      <c r="AK500" s="117">
        <v>0</v>
      </c>
      <c r="AL500" s="117">
        <v>0</v>
      </c>
      <c r="AM500" s="117">
        <v>0</v>
      </c>
      <c r="AN500" s="117">
        <v>0</v>
      </c>
      <c r="AO500" s="117">
        <v>0</v>
      </c>
      <c r="AP500" s="117">
        <v>0</v>
      </c>
      <c r="AQ500" s="117">
        <v>1</v>
      </c>
      <c r="AR500" s="117">
        <v>0</v>
      </c>
      <c r="AS500" s="117">
        <v>404738.25564894336</v>
      </c>
    </row>
    <row r="501" spans="1:45" x14ac:dyDescent="0.45">
      <c r="A501" s="117" t="s">
        <v>840</v>
      </c>
      <c r="B501" s="118">
        <v>43508</v>
      </c>
      <c r="C501" s="117">
        <v>2019</v>
      </c>
      <c r="D501" s="117">
        <v>2</v>
      </c>
      <c r="E501" s="117">
        <v>3</v>
      </c>
      <c r="F501" s="117" t="s">
        <v>342</v>
      </c>
      <c r="G501" s="117" t="s">
        <v>336</v>
      </c>
      <c r="H501" s="117">
        <v>0</v>
      </c>
      <c r="I501" s="117">
        <v>18.79167</v>
      </c>
      <c r="J501" s="117">
        <v>353800.13064894336</v>
      </c>
      <c r="K501" s="117">
        <v>353800.13064894336</v>
      </c>
      <c r="L501" s="117">
        <v>0</v>
      </c>
      <c r="M501" s="117">
        <v>0</v>
      </c>
      <c r="N501" s="117">
        <v>0</v>
      </c>
      <c r="O501" s="117">
        <v>0</v>
      </c>
      <c r="P501" s="117">
        <v>1</v>
      </c>
      <c r="Q501" s="117">
        <v>0</v>
      </c>
      <c r="R501" s="117">
        <v>0</v>
      </c>
      <c r="S501" s="117">
        <v>0</v>
      </c>
      <c r="T501" s="117">
        <v>0</v>
      </c>
      <c r="U501" s="117">
        <v>0</v>
      </c>
      <c r="V501" s="117">
        <v>1</v>
      </c>
      <c r="W501" s="117">
        <v>0</v>
      </c>
      <c r="X501" s="117">
        <v>0</v>
      </c>
      <c r="Y501" s="117">
        <v>0</v>
      </c>
      <c r="Z501" s="117">
        <v>0</v>
      </c>
      <c r="AA501" s="117">
        <v>0</v>
      </c>
      <c r="AB501" s="117">
        <v>0</v>
      </c>
      <c r="AC501" s="117">
        <v>0</v>
      </c>
      <c r="AD501" s="117">
        <v>0</v>
      </c>
      <c r="AE501" s="117">
        <v>0</v>
      </c>
      <c r="AF501" s="117">
        <v>0</v>
      </c>
      <c r="AG501" s="117">
        <v>0</v>
      </c>
      <c r="AH501" s="117">
        <v>1</v>
      </c>
      <c r="AI501" s="117">
        <v>0</v>
      </c>
      <c r="AJ501" s="117">
        <v>0</v>
      </c>
      <c r="AK501" s="117">
        <v>0</v>
      </c>
      <c r="AL501" s="117">
        <v>0</v>
      </c>
      <c r="AM501" s="117">
        <v>0</v>
      </c>
      <c r="AN501" s="117">
        <v>0</v>
      </c>
      <c r="AO501" s="117">
        <v>0</v>
      </c>
      <c r="AP501" s="117">
        <v>0</v>
      </c>
      <c r="AQ501" s="117">
        <v>1</v>
      </c>
      <c r="AR501" s="117">
        <v>0</v>
      </c>
      <c r="AS501" s="117">
        <v>353800.13064894336</v>
      </c>
    </row>
    <row r="502" spans="1:45" x14ac:dyDescent="0.45">
      <c r="A502" s="117" t="s">
        <v>841</v>
      </c>
      <c r="B502" s="118">
        <v>43509</v>
      </c>
      <c r="C502" s="117">
        <v>2019</v>
      </c>
      <c r="D502" s="117">
        <v>2</v>
      </c>
      <c r="E502" s="117">
        <v>4</v>
      </c>
      <c r="F502" s="117" t="s">
        <v>342</v>
      </c>
      <c r="G502" s="117" t="s">
        <v>336</v>
      </c>
      <c r="H502" s="117">
        <v>0</v>
      </c>
      <c r="I502" s="117">
        <v>22.5</v>
      </c>
      <c r="J502" s="117">
        <v>333085.54731560999</v>
      </c>
      <c r="K502" s="117">
        <v>333085.54731560999</v>
      </c>
      <c r="L502" s="117">
        <v>0</v>
      </c>
      <c r="M502" s="117">
        <v>0</v>
      </c>
      <c r="N502" s="117">
        <v>0</v>
      </c>
      <c r="O502" s="117">
        <v>0</v>
      </c>
      <c r="P502" s="117">
        <v>0</v>
      </c>
      <c r="Q502" s="117">
        <v>1</v>
      </c>
      <c r="R502" s="117">
        <v>0</v>
      </c>
      <c r="S502" s="117">
        <v>0</v>
      </c>
      <c r="T502" s="117">
        <v>0</v>
      </c>
      <c r="U502" s="117">
        <v>0</v>
      </c>
      <c r="V502" s="117">
        <v>1</v>
      </c>
      <c r="W502" s="117">
        <v>0</v>
      </c>
      <c r="X502" s="117">
        <v>0</v>
      </c>
      <c r="Y502" s="117">
        <v>0</v>
      </c>
      <c r="Z502" s="117">
        <v>0</v>
      </c>
      <c r="AA502" s="117">
        <v>0</v>
      </c>
      <c r="AB502" s="117">
        <v>0</v>
      </c>
      <c r="AC502" s="117">
        <v>0</v>
      </c>
      <c r="AD502" s="117">
        <v>0</v>
      </c>
      <c r="AE502" s="117">
        <v>0</v>
      </c>
      <c r="AF502" s="117">
        <v>0</v>
      </c>
      <c r="AG502" s="117">
        <v>0</v>
      </c>
      <c r="AH502" s="117">
        <v>1</v>
      </c>
      <c r="AI502" s="117">
        <v>0</v>
      </c>
      <c r="AJ502" s="117">
        <v>0</v>
      </c>
      <c r="AK502" s="117">
        <v>0</v>
      </c>
      <c r="AL502" s="117">
        <v>0</v>
      </c>
      <c r="AM502" s="117">
        <v>0</v>
      </c>
      <c r="AN502" s="117">
        <v>0</v>
      </c>
      <c r="AO502" s="117">
        <v>0</v>
      </c>
      <c r="AP502" s="117">
        <v>0</v>
      </c>
      <c r="AQ502" s="117">
        <v>1</v>
      </c>
      <c r="AR502" s="117">
        <v>0</v>
      </c>
      <c r="AS502" s="117">
        <v>333085.54731560999</v>
      </c>
    </row>
    <row r="503" spans="1:45" x14ac:dyDescent="0.45">
      <c r="A503" s="117" t="s">
        <v>842</v>
      </c>
      <c r="B503" s="118">
        <v>43510</v>
      </c>
      <c r="C503" s="117">
        <v>2019</v>
      </c>
      <c r="D503" s="117">
        <v>2</v>
      </c>
      <c r="E503" s="117">
        <v>5</v>
      </c>
      <c r="F503" s="117" t="s">
        <v>342</v>
      </c>
      <c r="G503" s="117" t="s">
        <v>336</v>
      </c>
      <c r="H503" s="117">
        <v>0</v>
      </c>
      <c r="I503" s="117">
        <v>18.08333</v>
      </c>
      <c r="J503" s="117">
        <v>327401.92231560999</v>
      </c>
      <c r="K503" s="117">
        <v>327401.92231560999</v>
      </c>
      <c r="L503" s="117">
        <v>0</v>
      </c>
      <c r="M503" s="117">
        <v>0</v>
      </c>
      <c r="N503" s="117">
        <v>0</v>
      </c>
      <c r="O503" s="117">
        <v>0</v>
      </c>
      <c r="P503" s="117">
        <v>0</v>
      </c>
      <c r="Q503" s="117">
        <v>0</v>
      </c>
      <c r="R503" s="117">
        <v>1</v>
      </c>
      <c r="S503" s="117">
        <v>0</v>
      </c>
      <c r="T503" s="117">
        <v>0</v>
      </c>
      <c r="U503" s="117">
        <v>0</v>
      </c>
      <c r="V503" s="117">
        <v>1</v>
      </c>
      <c r="W503" s="117">
        <v>0</v>
      </c>
      <c r="X503" s="117">
        <v>0</v>
      </c>
      <c r="Y503" s="117">
        <v>0</v>
      </c>
      <c r="Z503" s="117">
        <v>0</v>
      </c>
      <c r="AA503" s="117">
        <v>0</v>
      </c>
      <c r="AB503" s="117">
        <v>0</v>
      </c>
      <c r="AC503" s="117">
        <v>0</v>
      </c>
      <c r="AD503" s="117">
        <v>0</v>
      </c>
      <c r="AE503" s="117">
        <v>0</v>
      </c>
      <c r="AF503" s="117">
        <v>0</v>
      </c>
      <c r="AG503" s="117">
        <v>0</v>
      </c>
      <c r="AH503" s="117">
        <v>1</v>
      </c>
      <c r="AI503" s="117">
        <v>0</v>
      </c>
      <c r="AJ503" s="117">
        <v>0</v>
      </c>
      <c r="AK503" s="117">
        <v>0</v>
      </c>
      <c r="AL503" s="117">
        <v>0</v>
      </c>
      <c r="AM503" s="117">
        <v>0</v>
      </c>
      <c r="AN503" s="117">
        <v>0</v>
      </c>
      <c r="AO503" s="117">
        <v>0</v>
      </c>
      <c r="AP503" s="117">
        <v>0</v>
      </c>
      <c r="AQ503" s="117">
        <v>1</v>
      </c>
      <c r="AR503" s="117">
        <v>0</v>
      </c>
      <c r="AS503" s="117">
        <v>327401.92231560999</v>
      </c>
    </row>
    <row r="504" spans="1:45" x14ac:dyDescent="0.45">
      <c r="A504" s="117" t="s">
        <v>843</v>
      </c>
      <c r="B504" s="118">
        <v>43511</v>
      </c>
      <c r="C504" s="117">
        <v>2019</v>
      </c>
      <c r="D504" s="117">
        <v>2</v>
      </c>
      <c r="E504" s="117">
        <v>6</v>
      </c>
      <c r="F504" s="117" t="s">
        <v>342</v>
      </c>
      <c r="G504" s="117" t="s">
        <v>336</v>
      </c>
      <c r="H504" s="117">
        <v>0</v>
      </c>
      <c r="I504" s="117">
        <v>27</v>
      </c>
      <c r="J504" s="117">
        <v>304260.29731560999</v>
      </c>
      <c r="K504" s="117">
        <v>304260.29731560999</v>
      </c>
      <c r="L504" s="117">
        <v>0</v>
      </c>
      <c r="M504" s="117">
        <v>0</v>
      </c>
      <c r="N504" s="117">
        <v>0</v>
      </c>
      <c r="O504" s="117">
        <v>0</v>
      </c>
      <c r="P504" s="117">
        <v>0</v>
      </c>
      <c r="Q504" s="117">
        <v>0</v>
      </c>
      <c r="R504" s="117">
        <v>0</v>
      </c>
      <c r="S504" s="117">
        <v>1</v>
      </c>
      <c r="T504" s="117">
        <v>0</v>
      </c>
      <c r="U504" s="117">
        <v>0</v>
      </c>
      <c r="V504" s="117">
        <v>1</v>
      </c>
      <c r="W504" s="117">
        <v>0</v>
      </c>
      <c r="X504" s="117">
        <v>0</v>
      </c>
      <c r="Y504" s="117">
        <v>0</v>
      </c>
      <c r="Z504" s="117">
        <v>0</v>
      </c>
      <c r="AA504" s="117">
        <v>0</v>
      </c>
      <c r="AB504" s="117">
        <v>0</v>
      </c>
      <c r="AC504" s="117">
        <v>0</v>
      </c>
      <c r="AD504" s="117">
        <v>0</v>
      </c>
      <c r="AE504" s="117">
        <v>0</v>
      </c>
      <c r="AF504" s="117">
        <v>0</v>
      </c>
      <c r="AG504" s="117">
        <v>0</v>
      </c>
      <c r="AH504" s="117">
        <v>1</v>
      </c>
      <c r="AI504" s="117">
        <v>0</v>
      </c>
      <c r="AJ504" s="117">
        <v>0</v>
      </c>
      <c r="AK504" s="117">
        <v>0</v>
      </c>
      <c r="AL504" s="117">
        <v>0</v>
      </c>
      <c r="AM504" s="117">
        <v>0</v>
      </c>
      <c r="AN504" s="117">
        <v>0</v>
      </c>
      <c r="AO504" s="117">
        <v>0</v>
      </c>
      <c r="AP504" s="117">
        <v>0</v>
      </c>
      <c r="AQ504" s="117">
        <v>1</v>
      </c>
      <c r="AR504" s="117">
        <v>0</v>
      </c>
      <c r="AS504" s="117">
        <v>304260.29731560999</v>
      </c>
    </row>
    <row r="505" spans="1:45" x14ac:dyDescent="0.45">
      <c r="A505" s="117" t="s">
        <v>844</v>
      </c>
      <c r="B505" s="118">
        <v>43512</v>
      </c>
      <c r="C505" s="117">
        <v>2019</v>
      </c>
      <c r="D505" s="117">
        <v>2</v>
      </c>
      <c r="E505" s="117">
        <v>7</v>
      </c>
      <c r="F505" s="117" t="s">
        <v>340</v>
      </c>
      <c r="G505" s="117" t="s">
        <v>336</v>
      </c>
      <c r="H505" s="117">
        <v>0</v>
      </c>
      <c r="I505" s="117">
        <v>30.625</v>
      </c>
      <c r="J505" s="117">
        <v>292312.29731560999</v>
      </c>
      <c r="K505" s="117">
        <v>292312.29731560999</v>
      </c>
      <c r="L505" s="117">
        <v>0</v>
      </c>
      <c r="M505" s="117">
        <v>0</v>
      </c>
      <c r="N505" s="117">
        <v>0</v>
      </c>
      <c r="O505" s="117">
        <v>0</v>
      </c>
      <c r="P505" s="117">
        <v>0</v>
      </c>
      <c r="Q505" s="117">
        <v>0</v>
      </c>
      <c r="R505" s="117">
        <v>0</v>
      </c>
      <c r="S505" s="117">
        <v>0</v>
      </c>
      <c r="T505" s="117">
        <v>1</v>
      </c>
      <c r="U505" s="117">
        <v>0</v>
      </c>
      <c r="V505" s="117">
        <v>1</v>
      </c>
      <c r="W505" s="117">
        <v>0</v>
      </c>
      <c r="X505" s="117">
        <v>0</v>
      </c>
      <c r="Y505" s="117">
        <v>0</v>
      </c>
      <c r="Z505" s="117">
        <v>0</v>
      </c>
      <c r="AA505" s="117">
        <v>0</v>
      </c>
      <c r="AB505" s="117">
        <v>0</v>
      </c>
      <c r="AC505" s="117">
        <v>0</v>
      </c>
      <c r="AD505" s="117">
        <v>0</v>
      </c>
      <c r="AE505" s="117">
        <v>0</v>
      </c>
      <c r="AF505" s="117">
        <v>0</v>
      </c>
      <c r="AG505" s="117">
        <v>0</v>
      </c>
      <c r="AH505" s="117">
        <v>1</v>
      </c>
      <c r="AI505" s="117">
        <v>0</v>
      </c>
      <c r="AJ505" s="117">
        <v>0</v>
      </c>
      <c r="AK505" s="117">
        <v>0</v>
      </c>
      <c r="AL505" s="117">
        <v>0</v>
      </c>
      <c r="AM505" s="117">
        <v>0</v>
      </c>
      <c r="AN505" s="117">
        <v>0</v>
      </c>
      <c r="AO505" s="117">
        <v>0</v>
      </c>
      <c r="AP505" s="117">
        <v>0</v>
      </c>
      <c r="AQ505" s="117">
        <v>1</v>
      </c>
      <c r="AR505" s="117">
        <v>0</v>
      </c>
      <c r="AS505" s="117">
        <v>292312.29731560999</v>
      </c>
    </row>
    <row r="506" spans="1:45" x14ac:dyDescent="0.45">
      <c r="A506" s="117" t="s">
        <v>845</v>
      </c>
      <c r="B506" s="118">
        <v>43513</v>
      </c>
      <c r="C506" s="117">
        <v>2019</v>
      </c>
      <c r="D506" s="117">
        <v>2</v>
      </c>
      <c r="E506" s="117">
        <v>1</v>
      </c>
      <c r="F506" s="117" t="s">
        <v>340</v>
      </c>
      <c r="G506" s="117" t="s">
        <v>336</v>
      </c>
      <c r="H506" s="117">
        <v>0</v>
      </c>
      <c r="I506" s="117">
        <v>30.08333</v>
      </c>
      <c r="J506" s="117">
        <v>292955.79731560999</v>
      </c>
      <c r="K506" s="117">
        <v>292955.79731560999</v>
      </c>
      <c r="L506" s="117">
        <v>0</v>
      </c>
      <c r="M506" s="117">
        <v>0</v>
      </c>
      <c r="N506" s="117">
        <v>1</v>
      </c>
      <c r="O506" s="117">
        <v>0</v>
      </c>
      <c r="P506" s="117">
        <v>0</v>
      </c>
      <c r="Q506" s="117">
        <v>0</v>
      </c>
      <c r="R506" s="117">
        <v>0</v>
      </c>
      <c r="S506" s="117">
        <v>0</v>
      </c>
      <c r="T506" s="117">
        <v>0</v>
      </c>
      <c r="U506" s="117">
        <v>0</v>
      </c>
      <c r="V506" s="117">
        <v>1</v>
      </c>
      <c r="W506" s="117">
        <v>0</v>
      </c>
      <c r="X506" s="117">
        <v>0</v>
      </c>
      <c r="Y506" s="117">
        <v>0</v>
      </c>
      <c r="Z506" s="117">
        <v>0</v>
      </c>
      <c r="AA506" s="117">
        <v>0</v>
      </c>
      <c r="AB506" s="117">
        <v>0</v>
      </c>
      <c r="AC506" s="117">
        <v>0</v>
      </c>
      <c r="AD506" s="117">
        <v>0</v>
      </c>
      <c r="AE506" s="117">
        <v>0</v>
      </c>
      <c r="AF506" s="117">
        <v>0</v>
      </c>
      <c r="AG506" s="117">
        <v>0</v>
      </c>
      <c r="AH506" s="117">
        <v>1</v>
      </c>
      <c r="AI506" s="117">
        <v>0</v>
      </c>
      <c r="AJ506" s="117">
        <v>0</v>
      </c>
      <c r="AK506" s="117">
        <v>0</v>
      </c>
      <c r="AL506" s="117">
        <v>0</v>
      </c>
      <c r="AM506" s="117">
        <v>0</v>
      </c>
      <c r="AN506" s="117">
        <v>0</v>
      </c>
      <c r="AO506" s="117">
        <v>0</v>
      </c>
      <c r="AP506" s="117">
        <v>0</v>
      </c>
      <c r="AQ506" s="117">
        <v>1</v>
      </c>
      <c r="AR506" s="117">
        <v>0</v>
      </c>
      <c r="AS506" s="117">
        <v>292955.79731560999</v>
      </c>
    </row>
    <row r="507" spans="1:45" x14ac:dyDescent="0.45">
      <c r="A507" s="117" t="s">
        <v>846</v>
      </c>
      <c r="B507" s="118">
        <v>43514</v>
      </c>
      <c r="C507" s="117">
        <v>2019</v>
      </c>
      <c r="D507" s="117">
        <v>2</v>
      </c>
      <c r="E507" s="117">
        <v>2</v>
      </c>
      <c r="F507" s="117" t="s">
        <v>342</v>
      </c>
      <c r="G507" s="117" t="s">
        <v>336</v>
      </c>
      <c r="H507" s="117">
        <v>0</v>
      </c>
      <c r="I507" s="117">
        <v>22.54167</v>
      </c>
      <c r="J507" s="117">
        <v>334060.79731560999</v>
      </c>
      <c r="K507" s="117">
        <v>334060.79731560999</v>
      </c>
      <c r="L507" s="117">
        <v>0</v>
      </c>
      <c r="M507" s="117">
        <v>0</v>
      </c>
      <c r="N507" s="117">
        <v>0</v>
      </c>
      <c r="O507" s="117">
        <v>1</v>
      </c>
      <c r="P507" s="117">
        <v>0</v>
      </c>
      <c r="Q507" s="117">
        <v>0</v>
      </c>
      <c r="R507" s="117">
        <v>0</v>
      </c>
      <c r="S507" s="117">
        <v>0</v>
      </c>
      <c r="T507" s="117">
        <v>0</v>
      </c>
      <c r="U507" s="117">
        <v>0</v>
      </c>
      <c r="V507" s="117">
        <v>1</v>
      </c>
      <c r="W507" s="117">
        <v>0</v>
      </c>
      <c r="X507" s="117">
        <v>0</v>
      </c>
      <c r="Y507" s="117">
        <v>0</v>
      </c>
      <c r="Z507" s="117">
        <v>0</v>
      </c>
      <c r="AA507" s="117">
        <v>0</v>
      </c>
      <c r="AB507" s="117">
        <v>0</v>
      </c>
      <c r="AC507" s="117">
        <v>0</v>
      </c>
      <c r="AD507" s="117">
        <v>0</v>
      </c>
      <c r="AE507" s="117">
        <v>0</v>
      </c>
      <c r="AF507" s="117">
        <v>0</v>
      </c>
      <c r="AG507" s="117">
        <v>0</v>
      </c>
      <c r="AH507" s="117">
        <v>1</v>
      </c>
      <c r="AI507" s="117">
        <v>0</v>
      </c>
      <c r="AJ507" s="117">
        <v>0</v>
      </c>
      <c r="AK507" s="117">
        <v>0</v>
      </c>
      <c r="AL507" s="117">
        <v>0</v>
      </c>
      <c r="AM507" s="117">
        <v>0</v>
      </c>
      <c r="AN507" s="117">
        <v>0</v>
      </c>
      <c r="AO507" s="117">
        <v>0</v>
      </c>
      <c r="AP507" s="117">
        <v>0</v>
      </c>
      <c r="AQ507" s="117">
        <v>1</v>
      </c>
      <c r="AR507" s="117">
        <v>0</v>
      </c>
      <c r="AS507" s="117">
        <v>334060.79731560999</v>
      </c>
    </row>
    <row r="508" spans="1:45" x14ac:dyDescent="0.45">
      <c r="A508" s="117" t="s">
        <v>847</v>
      </c>
      <c r="B508" s="118">
        <v>43515</v>
      </c>
      <c r="C508" s="117">
        <v>2019</v>
      </c>
      <c r="D508" s="117">
        <v>2</v>
      </c>
      <c r="E508" s="117">
        <v>3</v>
      </c>
      <c r="F508" s="117" t="s">
        <v>342</v>
      </c>
      <c r="G508" s="117" t="s">
        <v>336</v>
      </c>
      <c r="H508" s="117">
        <v>0</v>
      </c>
      <c r="I508" s="117">
        <v>17.29167</v>
      </c>
      <c r="J508" s="117">
        <v>357591.21398227673</v>
      </c>
      <c r="K508" s="117">
        <v>357591.21398227673</v>
      </c>
      <c r="L508" s="117">
        <v>0</v>
      </c>
      <c r="M508" s="117">
        <v>0</v>
      </c>
      <c r="N508" s="117">
        <v>0</v>
      </c>
      <c r="O508" s="117">
        <v>0</v>
      </c>
      <c r="P508" s="117">
        <v>1</v>
      </c>
      <c r="Q508" s="117">
        <v>0</v>
      </c>
      <c r="R508" s="117">
        <v>0</v>
      </c>
      <c r="S508" s="117">
        <v>0</v>
      </c>
      <c r="T508" s="117">
        <v>0</v>
      </c>
      <c r="U508" s="117">
        <v>0</v>
      </c>
      <c r="V508" s="117">
        <v>1</v>
      </c>
      <c r="W508" s="117">
        <v>0</v>
      </c>
      <c r="X508" s="117">
        <v>0</v>
      </c>
      <c r="Y508" s="117">
        <v>0</v>
      </c>
      <c r="Z508" s="117">
        <v>0</v>
      </c>
      <c r="AA508" s="117">
        <v>0</v>
      </c>
      <c r="AB508" s="117">
        <v>0</v>
      </c>
      <c r="AC508" s="117">
        <v>0</v>
      </c>
      <c r="AD508" s="117">
        <v>0</v>
      </c>
      <c r="AE508" s="117">
        <v>0</v>
      </c>
      <c r="AF508" s="117">
        <v>0</v>
      </c>
      <c r="AG508" s="117">
        <v>0</v>
      </c>
      <c r="AH508" s="117">
        <v>1</v>
      </c>
      <c r="AI508" s="117">
        <v>0</v>
      </c>
      <c r="AJ508" s="117">
        <v>0</v>
      </c>
      <c r="AK508" s="117">
        <v>0</v>
      </c>
      <c r="AL508" s="117">
        <v>0</v>
      </c>
      <c r="AM508" s="117">
        <v>0</v>
      </c>
      <c r="AN508" s="117">
        <v>0</v>
      </c>
      <c r="AO508" s="117">
        <v>0</v>
      </c>
      <c r="AP508" s="117">
        <v>0</v>
      </c>
      <c r="AQ508" s="117">
        <v>1</v>
      </c>
      <c r="AR508" s="117">
        <v>0</v>
      </c>
      <c r="AS508" s="117">
        <v>357591.21398227673</v>
      </c>
    </row>
    <row r="509" spans="1:45" x14ac:dyDescent="0.45">
      <c r="A509" s="117" t="s">
        <v>848</v>
      </c>
      <c r="B509" s="118">
        <v>43516</v>
      </c>
      <c r="C509" s="117">
        <v>2019</v>
      </c>
      <c r="D509" s="117">
        <v>2</v>
      </c>
      <c r="E509" s="117">
        <v>4</v>
      </c>
      <c r="F509" s="117" t="s">
        <v>342</v>
      </c>
      <c r="G509" s="117" t="s">
        <v>336</v>
      </c>
      <c r="H509" s="117">
        <v>0</v>
      </c>
      <c r="I509" s="117">
        <v>27.58333</v>
      </c>
      <c r="J509" s="117">
        <v>326679.04731560999</v>
      </c>
      <c r="K509" s="117">
        <v>326679.04731560999</v>
      </c>
      <c r="L509" s="117">
        <v>0</v>
      </c>
      <c r="M509" s="117">
        <v>0</v>
      </c>
      <c r="N509" s="117">
        <v>0</v>
      </c>
      <c r="O509" s="117">
        <v>0</v>
      </c>
      <c r="P509" s="117">
        <v>0</v>
      </c>
      <c r="Q509" s="117">
        <v>1</v>
      </c>
      <c r="R509" s="117">
        <v>0</v>
      </c>
      <c r="S509" s="117">
        <v>0</v>
      </c>
      <c r="T509" s="117">
        <v>0</v>
      </c>
      <c r="U509" s="117">
        <v>0</v>
      </c>
      <c r="V509" s="117">
        <v>1</v>
      </c>
      <c r="W509" s="117">
        <v>0</v>
      </c>
      <c r="X509" s="117">
        <v>0</v>
      </c>
      <c r="Y509" s="117">
        <v>0</v>
      </c>
      <c r="Z509" s="117">
        <v>0</v>
      </c>
      <c r="AA509" s="117">
        <v>0</v>
      </c>
      <c r="AB509" s="117">
        <v>0</v>
      </c>
      <c r="AC509" s="117">
        <v>0</v>
      </c>
      <c r="AD509" s="117">
        <v>0</v>
      </c>
      <c r="AE509" s="117">
        <v>0</v>
      </c>
      <c r="AF509" s="117">
        <v>0</v>
      </c>
      <c r="AG509" s="117">
        <v>0</v>
      </c>
      <c r="AH509" s="117">
        <v>1</v>
      </c>
      <c r="AI509" s="117">
        <v>0</v>
      </c>
      <c r="AJ509" s="117">
        <v>0</v>
      </c>
      <c r="AK509" s="117">
        <v>0</v>
      </c>
      <c r="AL509" s="117">
        <v>0</v>
      </c>
      <c r="AM509" s="117">
        <v>0</v>
      </c>
      <c r="AN509" s="117">
        <v>0</v>
      </c>
      <c r="AO509" s="117">
        <v>0</v>
      </c>
      <c r="AP509" s="117">
        <v>0</v>
      </c>
      <c r="AQ509" s="117">
        <v>1</v>
      </c>
      <c r="AR509" s="117">
        <v>0</v>
      </c>
      <c r="AS509" s="117">
        <v>326679.04731560999</v>
      </c>
    </row>
    <row r="510" spans="1:45" x14ac:dyDescent="0.45">
      <c r="A510" s="117" t="s">
        <v>849</v>
      </c>
      <c r="B510" s="118">
        <v>43517</v>
      </c>
      <c r="C510" s="117">
        <v>2019</v>
      </c>
      <c r="D510" s="117">
        <v>2</v>
      </c>
      <c r="E510" s="117">
        <v>5</v>
      </c>
      <c r="F510" s="117" t="s">
        <v>342</v>
      </c>
      <c r="G510" s="117" t="s">
        <v>336</v>
      </c>
      <c r="H510" s="117">
        <v>0</v>
      </c>
      <c r="I510" s="117">
        <v>31.45833</v>
      </c>
      <c r="J510" s="117">
        <v>324976.13064894336</v>
      </c>
      <c r="K510" s="117">
        <v>324976.13064894336</v>
      </c>
      <c r="L510" s="117">
        <v>0</v>
      </c>
      <c r="M510" s="117">
        <v>0</v>
      </c>
      <c r="N510" s="117">
        <v>0</v>
      </c>
      <c r="O510" s="117">
        <v>0</v>
      </c>
      <c r="P510" s="117">
        <v>0</v>
      </c>
      <c r="Q510" s="117">
        <v>0</v>
      </c>
      <c r="R510" s="117">
        <v>1</v>
      </c>
      <c r="S510" s="117">
        <v>0</v>
      </c>
      <c r="T510" s="117">
        <v>0</v>
      </c>
      <c r="U510" s="117">
        <v>0</v>
      </c>
      <c r="V510" s="117">
        <v>1</v>
      </c>
      <c r="W510" s="117">
        <v>0</v>
      </c>
      <c r="X510" s="117">
        <v>0</v>
      </c>
      <c r="Y510" s="117">
        <v>0</v>
      </c>
      <c r="Z510" s="117">
        <v>0</v>
      </c>
      <c r="AA510" s="117">
        <v>0</v>
      </c>
      <c r="AB510" s="117">
        <v>0</v>
      </c>
      <c r="AC510" s="117">
        <v>0</v>
      </c>
      <c r="AD510" s="117">
        <v>0</v>
      </c>
      <c r="AE510" s="117">
        <v>0</v>
      </c>
      <c r="AF510" s="117">
        <v>0</v>
      </c>
      <c r="AG510" s="117">
        <v>0</v>
      </c>
      <c r="AH510" s="117">
        <v>1</v>
      </c>
      <c r="AI510" s="117">
        <v>0</v>
      </c>
      <c r="AJ510" s="117">
        <v>0</v>
      </c>
      <c r="AK510" s="117">
        <v>0</v>
      </c>
      <c r="AL510" s="117">
        <v>0</v>
      </c>
      <c r="AM510" s="117">
        <v>0</v>
      </c>
      <c r="AN510" s="117">
        <v>0</v>
      </c>
      <c r="AO510" s="117">
        <v>0</v>
      </c>
      <c r="AP510" s="117">
        <v>0</v>
      </c>
      <c r="AQ510" s="117">
        <v>1</v>
      </c>
      <c r="AR510" s="117">
        <v>0</v>
      </c>
      <c r="AS510" s="117">
        <v>324976.13064894336</v>
      </c>
    </row>
    <row r="511" spans="1:45" x14ac:dyDescent="0.45">
      <c r="A511" s="117" t="s">
        <v>850</v>
      </c>
      <c r="B511" s="118">
        <v>43518</v>
      </c>
      <c r="C511" s="117">
        <v>2019</v>
      </c>
      <c r="D511" s="117">
        <v>2</v>
      </c>
      <c r="E511" s="117">
        <v>6</v>
      </c>
      <c r="F511" s="117" t="s">
        <v>342</v>
      </c>
      <c r="G511" s="117" t="s">
        <v>336</v>
      </c>
      <c r="H511" s="117">
        <v>0</v>
      </c>
      <c r="I511" s="117">
        <v>25.04167</v>
      </c>
      <c r="J511" s="117">
        <v>347741.33898227673</v>
      </c>
      <c r="K511" s="117">
        <v>347741.33898227673</v>
      </c>
      <c r="L511" s="117">
        <v>0</v>
      </c>
      <c r="M511" s="117">
        <v>0</v>
      </c>
      <c r="N511" s="117">
        <v>0</v>
      </c>
      <c r="O511" s="117">
        <v>0</v>
      </c>
      <c r="P511" s="117">
        <v>0</v>
      </c>
      <c r="Q511" s="117">
        <v>0</v>
      </c>
      <c r="R511" s="117">
        <v>0</v>
      </c>
      <c r="S511" s="117">
        <v>1</v>
      </c>
      <c r="T511" s="117">
        <v>0</v>
      </c>
      <c r="U511" s="117">
        <v>0</v>
      </c>
      <c r="V511" s="117">
        <v>1</v>
      </c>
      <c r="W511" s="117">
        <v>0</v>
      </c>
      <c r="X511" s="117">
        <v>0</v>
      </c>
      <c r="Y511" s="117">
        <v>0</v>
      </c>
      <c r="Z511" s="117">
        <v>0</v>
      </c>
      <c r="AA511" s="117">
        <v>0</v>
      </c>
      <c r="AB511" s="117">
        <v>0</v>
      </c>
      <c r="AC511" s="117">
        <v>0</v>
      </c>
      <c r="AD511" s="117">
        <v>0</v>
      </c>
      <c r="AE511" s="117">
        <v>0</v>
      </c>
      <c r="AF511" s="117">
        <v>0</v>
      </c>
      <c r="AG511" s="117">
        <v>0</v>
      </c>
      <c r="AH511" s="117">
        <v>1</v>
      </c>
      <c r="AI511" s="117">
        <v>0</v>
      </c>
      <c r="AJ511" s="117">
        <v>0</v>
      </c>
      <c r="AK511" s="117">
        <v>0</v>
      </c>
      <c r="AL511" s="117">
        <v>0</v>
      </c>
      <c r="AM511" s="117">
        <v>0</v>
      </c>
      <c r="AN511" s="117">
        <v>0</v>
      </c>
      <c r="AO511" s="117">
        <v>0</v>
      </c>
      <c r="AP511" s="117">
        <v>0</v>
      </c>
      <c r="AQ511" s="117">
        <v>1</v>
      </c>
      <c r="AR511" s="117">
        <v>0</v>
      </c>
      <c r="AS511" s="117">
        <v>347741.33898227673</v>
      </c>
    </row>
    <row r="512" spans="1:45" x14ac:dyDescent="0.45">
      <c r="A512" s="117" t="s">
        <v>851</v>
      </c>
      <c r="B512" s="118">
        <v>43519</v>
      </c>
      <c r="C512" s="117">
        <v>2019</v>
      </c>
      <c r="D512" s="117">
        <v>2</v>
      </c>
      <c r="E512" s="117">
        <v>7</v>
      </c>
      <c r="F512" s="117" t="s">
        <v>340</v>
      </c>
      <c r="G512" s="117" t="s">
        <v>336</v>
      </c>
      <c r="H512" s="117">
        <v>0</v>
      </c>
      <c r="I512" s="117">
        <v>24.45833</v>
      </c>
      <c r="J512" s="117">
        <v>349410.58898227673</v>
      </c>
      <c r="K512" s="117">
        <v>349410.58898227673</v>
      </c>
      <c r="L512" s="117">
        <v>0</v>
      </c>
      <c r="M512" s="117">
        <v>0</v>
      </c>
      <c r="N512" s="117">
        <v>0</v>
      </c>
      <c r="O512" s="117">
        <v>0</v>
      </c>
      <c r="P512" s="117">
        <v>0</v>
      </c>
      <c r="Q512" s="117">
        <v>0</v>
      </c>
      <c r="R512" s="117">
        <v>0</v>
      </c>
      <c r="S512" s="117">
        <v>0</v>
      </c>
      <c r="T512" s="117">
        <v>1</v>
      </c>
      <c r="U512" s="117">
        <v>0</v>
      </c>
      <c r="V512" s="117">
        <v>1</v>
      </c>
      <c r="W512" s="117">
        <v>0</v>
      </c>
      <c r="X512" s="117">
        <v>0</v>
      </c>
      <c r="Y512" s="117">
        <v>0</v>
      </c>
      <c r="Z512" s="117">
        <v>0</v>
      </c>
      <c r="AA512" s="117">
        <v>0</v>
      </c>
      <c r="AB512" s="117">
        <v>0</v>
      </c>
      <c r="AC512" s="117">
        <v>0</v>
      </c>
      <c r="AD512" s="117">
        <v>0</v>
      </c>
      <c r="AE512" s="117">
        <v>0</v>
      </c>
      <c r="AF512" s="117">
        <v>0</v>
      </c>
      <c r="AG512" s="117">
        <v>0</v>
      </c>
      <c r="AH512" s="117">
        <v>1</v>
      </c>
      <c r="AI512" s="117">
        <v>0</v>
      </c>
      <c r="AJ512" s="117">
        <v>0</v>
      </c>
      <c r="AK512" s="117">
        <v>0</v>
      </c>
      <c r="AL512" s="117">
        <v>0</v>
      </c>
      <c r="AM512" s="117">
        <v>0</v>
      </c>
      <c r="AN512" s="117">
        <v>0</v>
      </c>
      <c r="AO512" s="117">
        <v>0</v>
      </c>
      <c r="AP512" s="117">
        <v>0</v>
      </c>
      <c r="AQ512" s="117">
        <v>1</v>
      </c>
      <c r="AR512" s="117">
        <v>0</v>
      </c>
      <c r="AS512" s="117">
        <v>349410.58898227673</v>
      </c>
    </row>
    <row r="513" spans="1:45" x14ac:dyDescent="0.45">
      <c r="A513" s="117" t="s">
        <v>852</v>
      </c>
      <c r="B513" s="118">
        <v>43520</v>
      </c>
      <c r="C513" s="117">
        <v>2019</v>
      </c>
      <c r="D513" s="117">
        <v>2</v>
      </c>
      <c r="E513" s="117">
        <v>1</v>
      </c>
      <c r="F513" s="117" t="s">
        <v>340</v>
      </c>
      <c r="G513" s="117" t="s">
        <v>336</v>
      </c>
      <c r="H513" s="117">
        <v>0</v>
      </c>
      <c r="I513" s="117">
        <v>26.58333</v>
      </c>
      <c r="J513" s="117">
        <v>328768.63064894336</v>
      </c>
      <c r="K513" s="117">
        <v>328768.63064894336</v>
      </c>
      <c r="L513" s="117">
        <v>0</v>
      </c>
      <c r="M513" s="117">
        <v>0</v>
      </c>
      <c r="N513" s="117">
        <v>1</v>
      </c>
      <c r="O513" s="117">
        <v>0</v>
      </c>
      <c r="P513" s="117">
        <v>0</v>
      </c>
      <c r="Q513" s="117">
        <v>0</v>
      </c>
      <c r="R513" s="117">
        <v>0</v>
      </c>
      <c r="S513" s="117">
        <v>0</v>
      </c>
      <c r="T513" s="117">
        <v>0</v>
      </c>
      <c r="U513" s="117">
        <v>0</v>
      </c>
      <c r="V513" s="117">
        <v>1</v>
      </c>
      <c r="W513" s="117">
        <v>0</v>
      </c>
      <c r="X513" s="117">
        <v>0</v>
      </c>
      <c r="Y513" s="117">
        <v>0</v>
      </c>
      <c r="Z513" s="117">
        <v>0</v>
      </c>
      <c r="AA513" s="117">
        <v>0</v>
      </c>
      <c r="AB513" s="117">
        <v>0</v>
      </c>
      <c r="AC513" s="117">
        <v>0</v>
      </c>
      <c r="AD513" s="117">
        <v>0</v>
      </c>
      <c r="AE513" s="117">
        <v>0</v>
      </c>
      <c r="AF513" s="117">
        <v>0</v>
      </c>
      <c r="AG513" s="117">
        <v>0</v>
      </c>
      <c r="AH513" s="117">
        <v>1</v>
      </c>
      <c r="AI513" s="117">
        <v>0</v>
      </c>
      <c r="AJ513" s="117">
        <v>0</v>
      </c>
      <c r="AK513" s="117">
        <v>0</v>
      </c>
      <c r="AL513" s="117">
        <v>0</v>
      </c>
      <c r="AM513" s="117">
        <v>0</v>
      </c>
      <c r="AN513" s="117">
        <v>0</v>
      </c>
      <c r="AO513" s="117">
        <v>0</v>
      </c>
      <c r="AP513" s="117">
        <v>0</v>
      </c>
      <c r="AQ513" s="117">
        <v>1</v>
      </c>
      <c r="AR513" s="117">
        <v>0</v>
      </c>
      <c r="AS513" s="117">
        <v>328768.63064894336</v>
      </c>
    </row>
    <row r="514" spans="1:45" x14ac:dyDescent="0.45">
      <c r="A514" s="117" t="s">
        <v>853</v>
      </c>
      <c r="B514" s="118">
        <v>43521</v>
      </c>
      <c r="C514" s="117">
        <v>2019</v>
      </c>
      <c r="D514" s="117">
        <v>2</v>
      </c>
      <c r="E514" s="117">
        <v>2</v>
      </c>
      <c r="F514" s="117" t="s">
        <v>342</v>
      </c>
      <c r="G514" s="117" t="s">
        <v>336</v>
      </c>
      <c r="H514" s="117">
        <v>0</v>
      </c>
      <c r="I514" s="117">
        <v>28.20833</v>
      </c>
      <c r="J514" s="117">
        <v>357646.42231560999</v>
      </c>
      <c r="K514" s="117">
        <v>357646.42231560999</v>
      </c>
      <c r="L514" s="117">
        <v>0</v>
      </c>
      <c r="M514" s="117">
        <v>0</v>
      </c>
      <c r="N514" s="117">
        <v>0</v>
      </c>
      <c r="O514" s="117">
        <v>1</v>
      </c>
      <c r="P514" s="117">
        <v>0</v>
      </c>
      <c r="Q514" s="117">
        <v>0</v>
      </c>
      <c r="R514" s="117">
        <v>0</v>
      </c>
      <c r="S514" s="117">
        <v>0</v>
      </c>
      <c r="T514" s="117">
        <v>0</v>
      </c>
      <c r="U514" s="117">
        <v>0</v>
      </c>
      <c r="V514" s="117">
        <v>1</v>
      </c>
      <c r="W514" s="117">
        <v>0</v>
      </c>
      <c r="X514" s="117">
        <v>0</v>
      </c>
      <c r="Y514" s="117">
        <v>0</v>
      </c>
      <c r="Z514" s="117">
        <v>0</v>
      </c>
      <c r="AA514" s="117">
        <v>0</v>
      </c>
      <c r="AB514" s="117">
        <v>0</v>
      </c>
      <c r="AC514" s="117">
        <v>0</v>
      </c>
      <c r="AD514" s="117">
        <v>0</v>
      </c>
      <c r="AE514" s="117">
        <v>0</v>
      </c>
      <c r="AF514" s="117">
        <v>0</v>
      </c>
      <c r="AG514" s="117">
        <v>0</v>
      </c>
      <c r="AH514" s="117">
        <v>1</v>
      </c>
      <c r="AI514" s="117">
        <v>0</v>
      </c>
      <c r="AJ514" s="117">
        <v>0</v>
      </c>
      <c r="AK514" s="117">
        <v>0</v>
      </c>
      <c r="AL514" s="117">
        <v>0</v>
      </c>
      <c r="AM514" s="117">
        <v>0</v>
      </c>
      <c r="AN514" s="117">
        <v>0</v>
      </c>
      <c r="AO514" s="117">
        <v>0</v>
      </c>
      <c r="AP514" s="117">
        <v>0</v>
      </c>
      <c r="AQ514" s="117">
        <v>1</v>
      </c>
      <c r="AR514" s="117">
        <v>0</v>
      </c>
      <c r="AS514" s="117">
        <v>357646.42231560999</v>
      </c>
    </row>
    <row r="515" spans="1:45" x14ac:dyDescent="0.45">
      <c r="A515" s="117" t="s">
        <v>854</v>
      </c>
      <c r="B515" s="118">
        <v>43522</v>
      </c>
      <c r="C515" s="117">
        <v>2019</v>
      </c>
      <c r="D515" s="117">
        <v>2</v>
      </c>
      <c r="E515" s="117">
        <v>3</v>
      </c>
      <c r="F515" s="117" t="s">
        <v>342</v>
      </c>
      <c r="G515" s="117" t="s">
        <v>336</v>
      </c>
      <c r="H515" s="117">
        <v>0</v>
      </c>
      <c r="I515" s="117">
        <v>24.16667</v>
      </c>
      <c r="J515" s="117">
        <v>335590.46398227673</v>
      </c>
      <c r="K515" s="117">
        <v>335590.46398227673</v>
      </c>
      <c r="L515" s="117">
        <v>0</v>
      </c>
      <c r="M515" s="117">
        <v>0</v>
      </c>
      <c r="N515" s="117">
        <v>0</v>
      </c>
      <c r="O515" s="117">
        <v>0</v>
      </c>
      <c r="P515" s="117">
        <v>1</v>
      </c>
      <c r="Q515" s="117">
        <v>0</v>
      </c>
      <c r="R515" s="117">
        <v>0</v>
      </c>
      <c r="S515" s="117">
        <v>0</v>
      </c>
      <c r="T515" s="117">
        <v>0</v>
      </c>
      <c r="U515" s="117">
        <v>0</v>
      </c>
      <c r="V515" s="117">
        <v>1</v>
      </c>
      <c r="W515" s="117">
        <v>0</v>
      </c>
      <c r="X515" s="117">
        <v>0</v>
      </c>
      <c r="Y515" s="117">
        <v>0</v>
      </c>
      <c r="Z515" s="117">
        <v>0</v>
      </c>
      <c r="AA515" s="117">
        <v>0</v>
      </c>
      <c r="AB515" s="117">
        <v>0</v>
      </c>
      <c r="AC515" s="117">
        <v>0</v>
      </c>
      <c r="AD515" s="117">
        <v>0</v>
      </c>
      <c r="AE515" s="117">
        <v>0</v>
      </c>
      <c r="AF515" s="117">
        <v>0</v>
      </c>
      <c r="AG515" s="117">
        <v>0</v>
      </c>
      <c r="AH515" s="117">
        <v>1</v>
      </c>
      <c r="AI515" s="117">
        <v>0</v>
      </c>
      <c r="AJ515" s="117">
        <v>0</v>
      </c>
      <c r="AK515" s="117">
        <v>0</v>
      </c>
      <c r="AL515" s="117">
        <v>0</v>
      </c>
      <c r="AM515" s="117">
        <v>0</v>
      </c>
      <c r="AN515" s="117">
        <v>0</v>
      </c>
      <c r="AO515" s="117">
        <v>0</v>
      </c>
      <c r="AP515" s="117">
        <v>0</v>
      </c>
      <c r="AQ515" s="117">
        <v>1</v>
      </c>
      <c r="AR515" s="117">
        <v>0</v>
      </c>
      <c r="AS515" s="117">
        <v>335590.46398227673</v>
      </c>
    </row>
    <row r="516" spans="1:45" x14ac:dyDescent="0.45">
      <c r="A516" s="117" t="s">
        <v>855</v>
      </c>
      <c r="B516" s="118">
        <v>43523</v>
      </c>
      <c r="C516" s="117">
        <v>2019</v>
      </c>
      <c r="D516" s="117">
        <v>2</v>
      </c>
      <c r="E516" s="117">
        <v>4</v>
      </c>
      <c r="F516" s="117" t="s">
        <v>342</v>
      </c>
      <c r="G516" s="117" t="s">
        <v>336</v>
      </c>
      <c r="H516" s="117">
        <v>0</v>
      </c>
      <c r="I516" s="117">
        <v>24.08333</v>
      </c>
      <c r="J516" s="117">
        <v>358669.63064894336</v>
      </c>
      <c r="K516" s="117">
        <v>358669.63064894336</v>
      </c>
      <c r="L516" s="117">
        <v>0</v>
      </c>
      <c r="M516" s="117">
        <v>0</v>
      </c>
      <c r="N516" s="117">
        <v>0</v>
      </c>
      <c r="O516" s="117">
        <v>0</v>
      </c>
      <c r="P516" s="117">
        <v>0</v>
      </c>
      <c r="Q516" s="117">
        <v>1</v>
      </c>
      <c r="R516" s="117">
        <v>0</v>
      </c>
      <c r="S516" s="117">
        <v>0</v>
      </c>
      <c r="T516" s="117">
        <v>0</v>
      </c>
      <c r="U516" s="117">
        <v>0</v>
      </c>
      <c r="V516" s="117">
        <v>1</v>
      </c>
      <c r="W516" s="117">
        <v>0</v>
      </c>
      <c r="X516" s="117">
        <v>0</v>
      </c>
      <c r="Y516" s="117">
        <v>0</v>
      </c>
      <c r="Z516" s="117">
        <v>0</v>
      </c>
      <c r="AA516" s="117">
        <v>0</v>
      </c>
      <c r="AB516" s="117">
        <v>0</v>
      </c>
      <c r="AC516" s="117">
        <v>0</v>
      </c>
      <c r="AD516" s="117">
        <v>0</v>
      </c>
      <c r="AE516" s="117">
        <v>0</v>
      </c>
      <c r="AF516" s="117">
        <v>0</v>
      </c>
      <c r="AG516" s="117">
        <v>0</v>
      </c>
      <c r="AH516" s="117">
        <v>1</v>
      </c>
      <c r="AI516" s="117">
        <v>0</v>
      </c>
      <c r="AJ516" s="117">
        <v>0</v>
      </c>
      <c r="AK516" s="117">
        <v>0</v>
      </c>
      <c r="AL516" s="117">
        <v>0</v>
      </c>
      <c r="AM516" s="117">
        <v>0</v>
      </c>
      <c r="AN516" s="117">
        <v>0</v>
      </c>
      <c r="AO516" s="117">
        <v>0</v>
      </c>
      <c r="AP516" s="117">
        <v>0</v>
      </c>
      <c r="AQ516" s="117">
        <v>1</v>
      </c>
      <c r="AR516" s="117">
        <v>0</v>
      </c>
      <c r="AS516" s="117">
        <v>358669.63064894336</v>
      </c>
    </row>
    <row r="517" spans="1:45" x14ac:dyDescent="0.45">
      <c r="A517" s="117" t="s">
        <v>856</v>
      </c>
      <c r="B517" s="118">
        <v>43524</v>
      </c>
      <c r="C517" s="117">
        <v>2019</v>
      </c>
      <c r="D517" s="117">
        <v>2</v>
      </c>
      <c r="E517" s="117">
        <v>5</v>
      </c>
      <c r="F517" s="117" t="s">
        <v>342</v>
      </c>
      <c r="G517" s="117" t="s">
        <v>336</v>
      </c>
      <c r="H517" s="117">
        <v>0</v>
      </c>
      <c r="I517" s="117">
        <v>27.04167</v>
      </c>
      <c r="J517" s="117">
        <v>334422.58898227673</v>
      </c>
      <c r="K517" s="117">
        <v>334422.58898227673</v>
      </c>
      <c r="L517" s="117">
        <v>0</v>
      </c>
      <c r="M517" s="117">
        <v>0</v>
      </c>
      <c r="N517" s="117">
        <v>0</v>
      </c>
      <c r="O517" s="117">
        <v>0</v>
      </c>
      <c r="P517" s="117">
        <v>0</v>
      </c>
      <c r="Q517" s="117">
        <v>0</v>
      </c>
      <c r="R517" s="117">
        <v>1</v>
      </c>
      <c r="S517" s="117">
        <v>0</v>
      </c>
      <c r="T517" s="117">
        <v>0</v>
      </c>
      <c r="U517" s="117">
        <v>0</v>
      </c>
      <c r="V517" s="117">
        <v>1</v>
      </c>
      <c r="W517" s="117">
        <v>0</v>
      </c>
      <c r="X517" s="117">
        <v>0</v>
      </c>
      <c r="Y517" s="117">
        <v>0</v>
      </c>
      <c r="Z517" s="117">
        <v>0</v>
      </c>
      <c r="AA517" s="117">
        <v>0</v>
      </c>
      <c r="AB517" s="117">
        <v>0</v>
      </c>
      <c r="AC517" s="117">
        <v>0</v>
      </c>
      <c r="AD517" s="117">
        <v>0</v>
      </c>
      <c r="AE517" s="117">
        <v>0</v>
      </c>
      <c r="AF517" s="117">
        <v>0</v>
      </c>
      <c r="AG517" s="117">
        <v>0</v>
      </c>
      <c r="AH517" s="117">
        <v>1</v>
      </c>
      <c r="AI517" s="117">
        <v>0</v>
      </c>
      <c r="AJ517" s="117">
        <v>0</v>
      </c>
      <c r="AK517" s="117">
        <v>0</v>
      </c>
      <c r="AL517" s="117">
        <v>0</v>
      </c>
      <c r="AM517" s="117">
        <v>0</v>
      </c>
      <c r="AN517" s="117">
        <v>0</v>
      </c>
      <c r="AO517" s="117">
        <v>0</v>
      </c>
      <c r="AP517" s="117">
        <v>0</v>
      </c>
      <c r="AQ517" s="117">
        <v>1</v>
      </c>
      <c r="AR517" s="117">
        <v>0</v>
      </c>
      <c r="AS517" s="117">
        <v>334422.58898227673</v>
      </c>
    </row>
    <row r="518" spans="1:45" x14ac:dyDescent="0.45">
      <c r="A518" s="117" t="s">
        <v>857</v>
      </c>
      <c r="B518" s="118">
        <v>43525</v>
      </c>
      <c r="C518" s="117">
        <v>2019</v>
      </c>
      <c r="D518" s="117">
        <v>3</v>
      </c>
      <c r="E518" s="117">
        <v>6</v>
      </c>
      <c r="F518" s="117" t="s">
        <v>342</v>
      </c>
      <c r="G518" s="117" t="s">
        <v>336</v>
      </c>
      <c r="H518" s="117">
        <v>0</v>
      </c>
      <c r="I518" s="117">
        <v>27.70833</v>
      </c>
      <c r="J518" s="117">
        <v>340874.75048523635</v>
      </c>
      <c r="K518" s="117">
        <v>340874.75048523635</v>
      </c>
      <c r="L518" s="117">
        <v>0</v>
      </c>
      <c r="M518" s="117">
        <v>0</v>
      </c>
      <c r="N518" s="117">
        <v>0</v>
      </c>
      <c r="O518" s="117">
        <v>0</v>
      </c>
      <c r="P518" s="117">
        <v>0</v>
      </c>
      <c r="Q518" s="117">
        <v>0</v>
      </c>
      <c r="R518" s="117">
        <v>0</v>
      </c>
      <c r="S518" s="117">
        <v>1</v>
      </c>
      <c r="T518" s="117">
        <v>0</v>
      </c>
      <c r="U518" s="117">
        <v>0</v>
      </c>
      <c r="V518" s="117">
        <v>0</v>
      </c>
      <c r="W518" s="117">
        <v>1</v>
      </c>
      <c r="X518" s="117">
        <v>0</v>
      </c>
      <c r="Y518" s="117">
        <v>0</v>
      </c>
      <c r="Z518" s="117">
        <v>0</v>
      </c>
      <c r="AA518" s="117">
        <v>0</v>
      </c>
      <c r="AB518" s="117">
        <v>0</v>
      </c>
      <c r="AC518" s="117">
        <v>0</v>
      </c>
      <c r="AD518" s="117">
        <v>0</v>
      </c>
      <c r="AE518" s="117">
        <v>0</v>
      </c>
      <c r="AF518" s="117">
        <v>0</v>
      </c>
      <c r="AG518" s="117">
        <v>0</v>
      </c>
      <c r="AH518" s="117">
        <v>1</v>
      </c>
      <c r="AI518" s="117">
        <v>0</v>
      </c>
      <c r="AJ518" s="117">
        <v>0</v>
      </c>
      <c r="AK518" s="117">
        <v>0</v>
      </c>
      <c r="AL518" s="117">
        <v>0</v>
      </c>
      <c r="AM518" s="117">
        <v>0</v>
      </c>
      <c r="AN518" s="117">
        <v>0</v>
      </c>
      <c r="AO518" s="117">
        <v>0</v>
      </c>
      <c r="AP518" s="117">
        <v>0</v>
      </c>
      <c r="AQ518" s="117">
        <v>1</v>
      </c>
      <c r="AR518" s="117">
        <v>0</v>
      </c>
      <c r="AS518" s="117">
        <v>340874.75048523635</v>
      </c>
    </row>
    <row r="519" spans="1:45" x14ac:dyDescent="0.45">
      <c r="A519" s="117" t="s">
        <v>858</v>
      </c>
      <c r="B519" s="118">
        <v>43526</v>
      </c>
      <c r="C519" s="117">
        <v>2019</v>
      </c>
      <c r="D519" s="117">
        <v>3</v>
      </c>
      <c r="E519" s="117">
        <v>7</v>
      </c>
      <c r="F519" s="117" t="s">
        <v>340</v>
      </c>
      <c r="G519" s="117" t="s">
        <v>336</v>
      </c>
      <c r="H519" s="117">
        <v>0</v>
      </c>
      <c r="I519" s="117">
        <v>28</v>
      </c>
      <c r="J519" s="117">
        <v>329384.04215190298</v>
      </c>
      <c r="K519" s="117">
        <v>329384.04215190298</v>
      </c>
      <c r="L519" s="117">
        <v>0</v>
      </c>
      <c r="M519" s="117">
        <v>0</v>
      </c>
      <c r="N519" s="117">
        <v>0</v>
      </c>
      <c r="O519" s="117">
        <v>0</v>
      </c>
      <c r="P519" s="117">
        <v>0</v>
      </c>
      <c r="Q519" s="117">
        <v>0</v>
      </c>
      <c r="R519" s="117">
        <v>0</v>
      </c>
      <c r="S519" s="117">
        <v>0</v>
      </c>
      <c r="T519" s="117">
        <v>1</v>
      </c>
      <c r="U519" s="117">
        <v>0</v>
      </c>
      <c r="V519" s="117">
        <v>0</v>
      </c>
      <c r="W519" s="117">
        <v>1</v>
      </c>
      <c r="X519" s="117">
        <v>0</v>
      </c>
      <c r="Y519" s="117">
        <v>0</v>
      </c>
      <c r="Z519" s="117">
        <v>0</v>
      </c>
      <c r="AA519" s="117">
        <v>0</v>
      </c>
      <c r="AB519" s="117">
        <v>0</v>
      </c>
      <c r="AC519" s="117">
        <v>0</v>
      </c>
      <c r="AD519" s="117">
        <v>0</v>
      </c>
      <c r="AE519" s="117">
        <v>0</v>
      </c>
      <c r="AF519" s="117">
        <v>0</v>
      </c>
      <c r="AG519" s="117">
        <v>0</v>
      </c>
      <c r="AH519" s="117">
        <v>1</v>
      </c>
      <c r="AI519" s="117">
        <v>0</v>
      </c>
      <c r="AJ519" s="117">
        <v>0</v>
      </c>
      <c r="AK519" s="117">
        <v>0</v>
      </c>
      <c r="AL519" s="117">
        <v>0</v>
      </c>
      <c r="AM519" s="117">
        <v>0</v>
      </c>
      <c r="AN519" s="117">
        <v>0</v>
      </c>
      <c r="AO519" s="117">
        <v>0</v>
      </c>
      <c r="AP519" s="117">
        <v>0</v>
      </c>
      <c r="AQ519" s="117">
        <v>1</v>
      </c>
      <c r="AR519" s="117">
        <v>0</v>
      </c>
      <c r="AS519" s="117">
        <v>329384.04215190298</v>
      </c>
    </row>
    <row r="520" spans="1:45" x14ac:dyDescent="0.45">
      <c r="A520" s="117" t="s">
        <v>859</v>
      </c>
      <c r="B520" s="118">
        <v>43527</v>
      </c>
      <c r="C520" s="117">
        <v>2019</v>
      </c>
      <c r="D520" s="117">
        <v>3</v>
      </c>
      <c r="E520" s="117">
        <v>1</v>
      </c>
      <c r="F520" s="117" t="s">
        <v>340</v>
      </c>
      <c r="G520" s="117" t="s">
        <v>336</v>
      </c>
      <c r="H520" s="117">
        <v>0</v>
      </c>
      <c r="I520" s="117">
        <v>24.375</v>
      </c>
      <c r="J520" s="117">
        <v>341219.0838185696</v>
      </c>
      <c r="K520" s="117">
        <v>341219.0838185696</v>
      </c>
      <c r="L520" s="117">
        <v>0</v>
      </c>
      <c r="M520" s="117">
        <v>0</v>
      </c>
      <c r="N520" s="117">
        <v>1</v>
      </c>
      <c r="O520" s="117">
        <v>0</v>
      </c>
      <c r="P520" s="117">
        <v>0</v>
      </c>
      <c r="Q520" s="117">
        <v>0</v>
      </c>
      <c r="R520" s="117">
        <v>0</v>
      </c>
      <c r="S520" s="117">
        <v>0</v>
      </c>
      <c r="T520" s="117">
        <v>0</v>
      </c>
      <c r="U520" s="117">
        <v>0</v>
      </c>
      <c r="V520" s="117">
        <v>0</v>
      </c>
      <c r="W520" s="117">
        <v>1</v>
      </c>
      <c r="X520" s="117">
        <v>0</v>
      </c>
      <c r="Y520" s="117">
        <v>0</v>
      </c>
      <c r="Z520" s="117">
        <v>0</v>
      </c>
      <c r="AA520" s="117">
        <v>0</v>
      </c>
      <c r="AB520" s="117">
        <v>0</v>
      </c>
      <c r="AC520" s="117">
        <v>0</v>
      </c>
      <c r="AD520" s="117">
        <v>0</v>
      </c>
      <c r="AE520" s="117">
        <v>0</v>
      </c>
      <c r="AF520" s="117">
        <v>0</v>
      </c>
      <c r="AG520" s="117">
        <v>0</v>
      </c>
      <c r="AH520" s="117">
        <v>1</v>
      </c>
      <c r="AI520" s="117">
        <v>0</v>
      </c>
      <c r="AJ520" s="117">
        <v>0</v>
      </c>
      <c r="AK520" s="117">
        <v>0</v>
      </c>
      <c r="AL520" s="117">
        <v>0</v>
      </c>
      <c r="AM520" s="117">
        <v>0</v>
      </c>
      <c r="AN520" s="117">
        <v>0</v>
      </c>
      <c r="AO520" s="117">
        <v>0</v>
      </c>
      <c r="AP520" s="117">
        <v>0</v>
      </c>
      <c r="AQ520" s="117">
        <v>1</v>
      </c>
      <c r="AR520" s="117">
        <v>0</v>
      </c>
      <c r="AS520" s="117">
        <v>341219.0838185696</v>
      </c>
    </row>
    <row r="521" spans="1:45" x14ac:dyDescent="0.45">
      <c r="A521" s="117" t="s">
        <v>860</v>
      </c>
      <c r="B521" s="118">
        <v>43528</v>
      </c>
      <c r="C521" s="117">
        <v>2019</v>
      </c>
      <c r="D521" s="117">
        <v>3</v>
      </c>
      <c r="E521" s="117">
        <v>2</v>
      </c>
      <c r="F521" s="117" t="s">
        <v>342</v>
      </c>
      <c r="G521" s="117" t="s">
        <v>336</v>
      </c>
      <c r="H521" s="117">
        <v>0</v>
      </c>
      <c r="I521" s="117">
        <v>18.875</v>
      </c>
      <c r="J521" s="117">
        <v>377443.75048523635</v>
      </c>
      <c r="K521" s="117">
        <v>377443.75048523635</v>
      </c>
      <c r="L521" s="117">
        <v>0</v>
      </c>
      <c r="M521" s="117">
        <v>0</v>
      </c>
      <c r="N521" s="117">
        <v>0</v>
      </c>
      <c r="O521" s="117">
        <v>1</v>
      </c>
      <c r="P521" s="117">
        <v>0</v>
      </c>
      <c r="Q521" s="117">
        <v>0</v>
      </c>
      <c r="R521" s="117">
        <v>0</v>
      </c>
      <c r="S521" s="117">
        <v>0</v>
      </c>
      <c r="T521" s="117">
        <v>0</v>
      </c>
      <c r="U521" s="117">
        <v>0</v>
      </c>
      <c r="V521" s="117">
        <v>0</v>
      </c>
      <c r="W521" s="117">
        <v>1</v>
      </c>
      <c r="X521" s="117">
        <v>0</v>
      </c>
      <c r="Y521" s="117">
        <v>0</v>
      </c>
      <c r="Z521" s="117">
        <v>0</v>
      </c>
      <c r="AA521" s="117">
        <v>0</v>
      </c>
      <c r="AB521" s="117">
        <v>0</v>
      </c>
      <c r="AC521" s="117">
        <v>0</v>
      </c>
      <c r="AD521" s="117">
        <v>0</v>
      </c>
      <c r="AE521" s="117">
        <v>0</v>
      </c>
      <c r="AF521" s="117">
        <v>0</v>
      </c>
      <c r="AG521" s="117">
        <v>0</v>
      </c>
      <c r="AH521" s="117">
        <v>1</v>
      </c>
      <c r="AI521" s="117">
        <v>0</v>
      </c>
      <c r="AJ521" s="117">
        <v>0</v>
      </c>
      <c r="AK521" s="117">
        <v>0</v>
      </c>
      <c r="AL521" s="117">
        <v>0</v>
      </c>
      <c r="AM521" s="117">
        <v>0</v>
      </c>
      <c r="AN521" s="117">
        <v>0</v>
      </c>
      <c r="AO521" s="117">
        <v>0</v>
      </c>
      <c r="AP521" s="117">
        <v>0</v>
      </c>
      <c r="AQ521" s="117">
        <v>1</v>
      </c>
      <c r="AR521" s="117">
        <v>0</v>
      </c>
      <c r="AS521" s="117">
        <v>377443.75048523635</v>
      </c>
    </row>
    <row r="522" spans="1:45" x14ac:dyDescent="0.45">
      <c r="A522" s="117" t="s">
        <v>861</v>
      </c>
      <c r="B522" s="118">
        <v>43529</v>
      </c>
      <c r="C522" s="117">
        <v>2019</v>
      </c>
      <c r="D522" s="117">
        <v>3</v>
      </c>
      <c r="E522" s="117">
        <v>3</v>
      </c>
      <c r="F522" s="117" t="s">
        <v>342</v>
      </c>
      <c r="G522" s="117" t="s">
        <v>336</v>
      </c>
      <c r="H522" s="117">
        <v>0</v>
      </c>
      <c r="I522" s="117">
        <v>24.66667</v>
      </c>
      <c r="J522" s="117">
        <v>359626.04215190298</v>
      </c>
      <c r="K522" s="117">
        <v>359626.04215190298</v>
      </c>
      <c r="L522" s="117">
        <v>0</v>
      </c>
      <c r="M522" s="117">
        <v>0</v>
      </c>
      <c r="N522" s="117">
        <v>0</v>
      </c>
      <c r="O522" s="117">
        <v>0</v>
      </c>
      <c r="P522" s="117">
        <v>1</v>
      </c>
      <c r="Q522" s="117">
        <v>0</v>
      </c>
      <c r="R522" s="117">
        <v>0</v>
      </c>
      <c r="S522" s="117">
        <v>0</v>
      </c>
      <c r="T522" s="117">
        <v>0</v>
      </c>
      <c r="U522" s="117">
        <v>0</v>
      </c>
      <c r="V522" s="117">
        <v>0</v>
      </c>
      <c r="W522" s="117">
        <v>1</v>
      </c>
      <c r="X522" s="117">
        <v>0</v>
      </c>
      <c r="Y522" s="117">
        <v>0</v>
      </c>
      <c r="Z522" s="117">
        <v>0</v>
      </c>
      <c r="AA522" s="117">
        <v>0</v>
      </c>
      <c r="AB522" s="117">
        <v>0</v>
      </c>
      <c r="AC522" s="117">
        <v>0</v>
      </c>
      <c r="AD522" s="117">
        <v>0</v>
      </c>
      <c r="AE522" s="117">
        <v>0</v>
      </c>
      <c r="AF522" s="117">
        <v>0</v>
      </c>
      <c r="AG522" s="117">
        <v>0</v>
      </c>
      <c r="AH522" s="117">
        <v>1</v>
      </c>
      <c r="AI522" s="117">
        <v>0</v>
      </c>
      <c r="AJ522" s="117">
        <v>0</v>
      </c>
      <c r="AK522" s="117">
        <v>0</v>
      </c>
      <c r="AL522" s="117">
        <v>0</v>
      </c>
      <c r="AM522" s="117">
        <v>0</v>
      </c>
      <c r="AN522" s="117">
        <v>0</v>
      </c>
      <c r="AO522" s="117">
        <v>0</v>
      </c>
      <c r="AP522" s="117">
        <v>0</v>
      </c>
      <c r="AQ522" s="117">
        <v>1</v>
      </c>
      <c r="AR522" s="117">
        <v>0</v>
      </c>
      <c r="AS522" s="117">
        <v>359626.04215190298</v>
      </c>
    </row>
    <row r="523" spans="1:45" x14ac:dyDescent="0.45">
      <c r="A523" s="117" t="s">
        <v>862</v>
      </c>
      <c r="B523" s="118">
        <v>43530</v>
      </c>
      <c r="C523" s="117">
        <v>2019</v>
      </c>
      <c r="D523" s="117">
        <v>3</v>
      </c>
      <c r="E523" s="117">
        <v>4</v>
      </c>
      <c r="F523" s="117" t="s">
        <v>342</v>
      </c>
      <c r="G523" s="117" t="s">
        <v>336</v>
      </c>
      <c r="H523" s="117">
        <v>0</v>
      </c>
      <c r="I523" s="117">
        <v>29.58333</v>
      </c>
      <c r="J523" s="117">
        <v>343817.79215190298</v>
      </c>
      <c r="K523" s="117">
        <v>343817.79215190298</v>
      </c>
      <c r="L523" s="117">
        <v>0</v>
      </c>
      <c r="M523" s="117">
        <v>0</v>
      </c>
      <c r="N523" s="117">
        <v>0</v>
      </c>
      <c r="O523" s="117">
        <v>0</v>
      </c>
      <c r="P523" s="117">
        <v>0</v>
      </c>
      <c r="Q523" s="117">
        <v>1</v>
      </c>
      <c r="R523" s="117">
        <v>0</v>
      </c>
      <c r="S523" s="117">
        <v>0</v>
      </c>
      <c r="T523" s="117">
        <v>0</v>
      </c>
      <c r="U523" s="117">
        <v>0</v>
      </c>
      <c r="V523" s="117">
        <v>0</v>
      </c>
      <c r="W523" s="117">
        <v>1</v>
      </c>
      <c r="X523" s="117">
        <v>0</v>
      </c>
      <c r="Y523" s="117">
        <v>0</v>
      </c>
      <c r="Z523" s="117">
        <v>0</v>
      </c>
      <c r="AA523" s="117">
        <v>0</v>
      </c>
      <c r="AB523" s="117">
        <v>0</v>
      </c>
      <c r="AC523" s="117">
        <v>0</v>
      </c>
      <c r="AD523" s="117">
        <v>0</v>
      </c>
      <c r="AE523" s="117">
        <v>0</v>
      </c>
      <c r="AF523" s="117">
        <v>0</v>
      </c>
      <c r="AG523" s="117">
        <v>0</v>
      </c>
      <c r="AH523" s="117">
        <v>1</v>
      </c>
      <c r="AI523" s="117">
        <v>0</v>
      </c>
      <c r="AJ523" s="117">
        <v>0</v>
      </c>
      <c r="AK523" s="117">
        <v>0</v>
      </c>
      <c r="AL523" s="117">
        <v>0</v>
      </c>
      <c r="AM523" s="117">
        <v>0</v>
      </c>
      <c r="AN523" s="117">
        <v>0</v>
      </c>
      <c r="AO523" s="117">
        <v>0</v>
      </c>
      <c r="AP523" s="117">
        <v>0</v>
      </c>
      <c r="AQ523" s="117">
        <v>1</v>
      </c>
      <c r="AR523" s="117">
        <v>0</v>
      </c>
      <c r="AS523" s="117">
        <v>343817.79215190298</v>
      </c>
    </row>
    <row r="524" spans="1:45" x14ac:dyDescent="0.45">
      <c r="A524" s="117" t="s">
        <v>863</v>
      </c>
      <c r="B524" s="118">
        <v>43531</v>
      </c>
      <c r="C524" s="117">
        <v>2019</v>
      </c>
      <c r="D524" s="117">
        <v>3</v>
      </c>
      <c r="E524" s="117">
        <v>5</v>
      </c>
      <c r="F524" s="117" t="s">
        <v>342</v>
      </c>
      <c r="G524" s="117" t="s">
        <v>336</v>
      </c>
      <c r="H524" s="117">
        <v>0</v>
      </c>
      <c r="I524" s="117">
        <v>29.70833</v>
      </c>
      <c r="J524" s="117">
        <v>312603.12548523635</v>
      </c>
      <c r="K524" s="117">
        <v>312603.12548523635</v>
      </c>
      <c r="L524" s="117">
        <v>0</v>
      </c>
      <c r="M524" s="117">
        <v>0</v>
      </c>
      <c r="N524" s="117">
        <v>0</v>
      </c>
      <c r="O524" s="117">
        <v>0</v>
      </c>
      <c r="P524" s="117">
        <v>0</v>
      </c>
      <c r="Q524" s="117">
        <v>0</v>
      </c>
      <c r="R524" s="117">
        <v>1</v>
      </c>
      <c r="S524" s="117">
        <v>0</v>
      </c>
      <c r="T524" s="117">
        <v>0</v>
      </c>
      <c r="U524" s="117">
        <v>0</v>
      </c>
      <c r="V524" s="117">
        <v>0</v>
      </c>
      <c r="W524" s="117">
        <v>1</v>
      </c>
      <c r="X524" s="117">
        <v>0</v>
      </c>
      <c r="Y524" s="117">
        <v>0</v>
      </c>
      <c r="Z524" s="117">
        <v>0</v>
      </c>
      <c r="AA524" s="117">
        <v>0</v>
      </c>
      <c r="AB524" s="117">
        <v>0</v>
      </c>
      <c r="AC524" s="117">
        <v>0</v>
      </c>
      <c r="AD524" s="117">
        <v>0</v>
      </c>
      <c r="AE524" s="117">
        <v>0</v>
      </c>
      <c r="AF524" s="117">
        <v>0</v>
      </c>
      <c r="AG524" s="117">
        <v>0</v>
      </c>
      <c r="AH524" s="117">
        <v>1</v>
      </c>
      <c r="AI524" s="117">
        <v>0</v>
      </c>
      <c r="AJ524" s="117">
        <v>0</v>
      </c>
      <c r="AK524" s="117">
        <v>0</v>
      </c>
      <c r="AL524" s="117">
        <v>0</v>
      </c>
      <c r="AM524" s="117">
        <v>0</v>
      </c>
      <c r="AN524" s="117">
        <v>0</v>
      </c>
      <c r="AO524" s="117">
        <v>0</v>
      </c>
      <c r="AP524" s="117">
        <v>0</v>
      </c>
      <c r="AQ524" s="117">
        <v>1</v>
      </c>
      <c r="AR524" s="117">
        <v>0</v>
      </c>
      <c r="AS524" s="117">
        <v>312603.12548523635</v>
      </c>
    </row>
    <row r="525" spans="1:45" x14ac:dyDescent="0.45">
      <c r="A525" s="117" t="s">
        <v>864</v>
      </c>
      <c r="B525" s="118">
        <v>43532</v>
      </c>
      <c r="C525" s="117">
        <v>2019</v>
      </c>
      <c r="D525" s="117">
        <v>3</v>
      </c>
      <c r="E525" s="117">
        <v>6</v>
      </c>
      <c r="F525" s="117" t="s">
        <v>342</v>
      </c>
      <c r="G525" s="117" t="s">
        <v>336</v>
      </c>
      <c r="H525" s="117">
        <v>0</v>
      </c>
      <c r="I525" s="117">
        <v>27.29167</v>
      </c>
      <c r="J525" s="117">
        <v>318213.79215190298</v>
      </c>
      <c r="K525" s="117">
        <v>318213.79215190298</v>
      </c>
      <c r="L525" s="117">
        <v>0</v>
      </c>
      <c r="M525" s="117">
        <v>0</v>
      </c>
      <c r="N525" s="117">
        <v>0</v>
      </c>
      <c r="O525" s="117">
        <v>0</v>
      </c>
      <c r="P525" s="117">
        <v>0</v>
      </c>
      <c r="Q525" s="117">
        <v>0</v>
      </c>
      <c r="R525" s="117">
        <v>0</v>
      </c>
      <c r="S525" s="117">
        <v>1</v>
      </c>
      <c r="T525" s="117">
        <v>0</v>
      </c>
      <c r="U525" s="117">
        <v>0</v>
      </c>
      <c r="V525" s="117">
        <v>0</v>
      </c>
      <c r="W525" s="117">
        <v>1</v>
      </c>
      <c r="X525" s="117">
        <v>0</v>
      </c>
      <c r="Y525" s="117">
        <v>0</v>
      </c>
      <c r="Z525" s="117">
        <v>0</v>
      </c>
      <c r="AA525" s="117">
        <v>0</v>
      </c>
      <c r="AB525" s="117">
        <v>0</v>
      </c>
      <c r="AC525" s="117">
        <v>0</v>
      </c>
      <c r="AD525" s="117">
        <v>0</v>
      </c>
      <c r="AE525" s="117">
        <v>0</v>
      </c>
      <c r="AF525" s="117">
        <v>0</v>
      </c>
      <c r="AG525" s="117">
        <v>0</v>
      </c>
      <c r="AH525" s="117">
        <v>1</v>
      </c>
      <c r="AI525" s="117">
        <v>0</v>
      </c>
      <c r="AJ525" s="117">
        <v>0</v>
      </c>
      <c r="AK525" s="117">
        <v>0</v>
      </c>
      <c r="AL525" s="117">
        <v>0</v>
      </c>
      <c r="AM525" s="117">
        <v>0</v>
      </c>
      <c r="AN525" s="117">
        <v>0</v>
      </c>
      <c r="AO525" s="117">
        <v>0</v>
      </c>
      <c r="AP525" s="117">
        <v>0</v>
      </c>
      <c r="AQ525" s="117">
        <v>1</v>
      </c>
      <c r="AR525" s="117">
        <v>0</v>
      </c>
      <c r="AS525" s="117">
        <v>318213.79215190298</v>
      </c>
    </row>
    <row r="526" spans="1:45" x14ac:dyDescent="0.45">
      <c r="A526" s="117" t="s">
        <v>865</v>
      </c>
      <c r="B526" s="118">
        <v>43533</v>
      </c>
      <c r="C526" s="117">
        <v>2019</v>
      </c>
      <c r="D526" s="117">
        <v>3</v>
      </c>
      <c r="E526" s="117">
        <v>7</v>
      </c>
      <c r="F526" s="117" t="s">
        <v>340</v>
      </c>
      <c r="G526" s="117" t="s">
        <v>336</v>
      </c>
      <c r="H526" s="117">
        <v>0</v>
      </c>
      <c r="I526" s="117">
        <v>21.58333</v>
      </c>
      <c r="J526" s="117">
        <v>303659.16715190298</v>
      </c>
      <c r="K526" s="117">
        <v>303659.16715190298</v>
      </c>
      <c r="L526" s="117">
        <v>0</v>
      </c>
      <c r="M526" s="117">
        <v>0</v>
      </c>
      <c r="N526" s="117">
        <v>0</v>
      </c>
      <c r="O526" s="117">
        <v>0</v>
      </c>
      <c r="P526" s="117">
        <v>0</v>
      </c>
      <c r="Q526" s="117">
        <v>0</v>
      </c>
      <c r="R526" s="117">
        <v>0</v>
      </c>
      <c r="S526" s="117">
        <v>0</v>
      </c>
      <c r="T526" s="117">
        <v>1</v>
      </c>
      <c r="U526" s="117">
        <v>0</v>
      </c>
      <c r="V526" s="117">
        <v>0</v>
      </c>
      <c r="W526" s="117">
        <v>1</v>
      </c>
      <c r="X526" s="117">
        <v>0</v>
      </c>
      <c r="Y526" s="117">
        <v>0</v>
      </c>
      <c r="Z526" s="117">
        <v>0</v>
      </c>
      <c r="AA526" s="117">
        <v>0</v>
      </c>
      <c r="AB526" s="117">
        <v>0</v>
      </c>
      <c r="AC526" s="117">
        <v>0</v>
      </c>
      <c r="AD526" s="117">
        <v>0</v>
      </c>
      <c r="AE526" s="117">
        <v>0</v>
      </c>
      <c r="AF526" s="117">
        <v>0</v>
      </c>
      <c r="AG526" s="117">
        <v>0</v>
      </c>
      <c r="AH526" s="117">
        <v>1</v>
      </c>
      <c r="AI526" s="117">
        <v>0</v>
      </c>
      <c r="AJ526" s="117">
        <v>0</v>
      </c>
      <c r="AK526" s="117">
        <v>0</v>
      </c>
      <c r="AL526" s="117">
        <v>0</v>
      </c>
      <c r="AM526" s="117">
        <v>0</v>
      </c>
      <c r="AN526" s="117">
        <v>0</v>
      </c>
      <c r="AO526" s="117">
        <v>0</v>
      </c>
      <c r="AP526" s="117">
        <v>0</v>
      </c>
      <c r="AQ526" s="117">
        <v>1</v>
      </c>
      <c r="AR526" s="117">
        <v>0</v>
      </c>
      <c r="AS526" s="117">
        <v>303659.16715190298</v>
      </c>
    </row>
    <row r="527" spans="1:45" x14ac:dyDescent="0.45">
      <c r="A527" s="117" t="s">
        <v>866</v>
      </c>
      <c r="B527" s="118">
        <v>43534</v>
      </c>
      <c r="C527" s="117">
        <v>2019</v>
      </c>
      <c r="D527" s="117">
        <v>3</v>
      </c>
      <c r="E527" s="117">
        <v>1</v>
      </c>
      <c r="F527" s="117" t="s">
        <v>340</v>
      </c>
      <c r="G527" s="117" t="s">
        <v>336</v>
      </c>
      <c r="H527" s="117">
        <v>0</v>
      </c>
      <c r="I527" s="117">
        <v>24.774999999999999</v>
      </c>
      <c r="J527" s="117">
        <v>293122.56572372472</v>
      </c>
      <c r="K527" s="117">
        <v>293122.56572372472</v>
      </c>
      <c r="L527" s="117">
        <v>0</v>
      </c>
      <c r="M527" s="117">
        <v>0</v>
      </c>
      <c r="N527" s="117">
        <v>1</v>
      </c>
      <c r="O527" s="117">
        <v>0</v>
      </c>
      <c r="P527" s="117">
        <v>0</v>
      </c>
      <c r="Q527" s="117">
        <v>0</v>
      </c>
      <c r="R527" s="117">
        <v>0</v>
      </c>
      <c r="S527" s="117">
        <v>0</v>
      </c>
      <c r="T527" s="117">
        <v>0</v>
      </c>
      <c r="U527" s="117">
        <v>0</v>
      </c>
      <c r="V527" s="117">
        <v>0</v>
      </c>
      <c r="W527" s="117">
        <v>1</v>
      </c>
      <c r="X527" s="117">
        <v>0</v>
      </c>
      <c r="Y527" s="117">
        <v>0</v>
      </c>
      <c r="Z527" s="117">
        <v>0</v>
      </c>
      <c r="AA527" s="117">
        <v>0</v>
      </c>
      <c r="AB527" s="117">
        <v>0</v>
      </c>
      <c r="AC527" s="117">
        <v>0</v>
      </c>
      <c r="AD527" s="117">
        <v>0</v>
      </c>
      <c r="AE527" s="117">
        <v>0</v>
      </c>
      <c r="AF527" s="117">
        <v>0</v>
      </c>
      <c r="AG527" s="117">
        <v>0</v>
      </c>
      <c r="AH527" s="117">
        <v>1</v>
      </c>
      <c r="AI527" s="117">
        <v>0</v>
      </c>
      <c r="AJ527" s="117">
        <v>0</v>
      </c>
      <c r="AK527" s="117">
        <v>0</v>
      </c>
      <c r="AL527" s="117">
        <v>0</v>
      </c>
      <c r="AM527" s="117">
        <v>0</v>
      </c>
      <c r="AN527" s="117">
        <v>0</v>
      </c>
      <c r="AO527" s="117">
        <v>0</v>
      </c>
      <c r="AP527" s="117">
        <v>0</v>
      </c>
      <c r="AQ527" s="117">
        <v>1</v>
      </c>
      <c r="AR527" s="117">
        <v>0</v>
      </c>
      <c r="AS527" s="117">
        <v>293122.56572372472</v>
      </c>
    </row>
    <row r="528" spans="1:45" x14ac:dyDescent="0.45">
      <c r="A528" s="117" t="s">
        <v>867</v>
      </c>
      <c r="B528" s="118">
        <v>43535</v>
      </c>
      <c r="C528" s="117">
        <v>2019</v>
      </c>
      <c r="D528" s="117">
        <v>3</v>
      </c>
      <c r="E528" s="117">
        <v>2</v>
      </c>
      <c r="F528" s="117" t="s">
        <v>342</v>
      </c>
      <c r="G528" s="117" t="s">
        <v>336</v>
      </c>
      <c r="H528" s="117">
        <v>0</v>
      </c>
      <c r="I528" s="117">
        <v>26.95833</v>
      </c>
      <c r="J528" s="117">
        <v>339534.91715190298</v>
      </c>
      <c r="K528" s="117">
        <v>339534.91715190298</v>
      </c>
      <c r="L528" s="117">
        <v>0</v>
      </c>
      <c r="M528" s="117">
        <v>0</v>
      </c>
      <c r="N528" s="117">
        <v>0</v>
      </c>
      <c r="O528" s="117">
        <v>1</v>
      </c>
      <c r="P528" s="117">
        <v>0</v>
      </c>
      <c r="Q528" s="117">
        <v>0</v>
      </c>
      <c r="R528" s="117">
        <v>0</v>
      </c>
      <c r="S528" s="117">
        <v>0</v>
      </c>
      <c r="T528" s="117">
        <v>0</v>
      </c>
      <c r="U528" s="117">
        <v>0</v>
      </c>
      <c r="V528" s="117">
        <v>0</v>
      </c>
      <c r="W528" s="117">
        <v>1</v>
      </c>
      <c r="X528" s="117">
        <v>0</v>
      </c>
      <c r="Y528" s="117">
        <v>0</v>
      </c>
      <c r="Z528" s="117">
        <v>0</v>
      </c>
      <c r="AA528" s="117">
        <v>0</v>
      </c>
      <c r="AB528" s="117">
        <v>0</v>
      </c>
      <c r="AC528" s="117">
        <v>0</v>
      </c>
      <c r="AD528" s="117">
        <v>0</v>
      </c>
      <c r="AE528" s="117">
        <v>0</v>
      </c>
      <c r="AF528" s="117">
        <v>0</v>
      </c>
      <c r="AG528" s="117">
        <v>0</v>
      </c>
      <c r="AH528" s="117">
        <v>1</v>
      </c>
      <c r="AI528" s="117">
        <v>0</v>
      </c>
      <c r="AJ528" s="117">
        <v>0</v>
      </c>
      <c r="AK528" s="117">
        <v>0</v>
      </c>
      <c r="AL528" s="117">
        <v>0</v>
      </c>
      <c r="AM528" s="117">
        <v>0</v>
      </c>
      <c r="AN528" s="117">
        <v>0</v>
      </c>
      <c r="AO528" s="117">
        <v>0</v>
      </c>
      <c r="AP528" s="117">
        <v>0</v>
      </c>
      <c r="AQ528" s="117">
        <v>1</v>
      </c>
      <c r="AR528" s="117">
        <v>0</v>
      </c>
      <c r="AS528" s="117">
        <v>339534.91715190298</v>
      </c>
    </row>
    <row r="529" spans="1:45" x14ac:dyDescent="0.45">
      <c r="A529" s="117" t="s">
        <v>868</v>
      </c>
      <c r="B529" s="118">
        <v>43536</v>
      </c>
      <c r="C529" s="117">
        <v>2019</v>
      </c>
      <c r="D529" s="117">
        <v>3</v>
      </c>
      <c r="E529" s="117">
        <v>3</v>
      </c>
      <c r="F529" s="117" t="s">
        <v>342</v>
      </c>
      <c r="G529" s="117" t="s">
        <v>336</v>
      </c>
      <c r="H529" s="117">
        <v>0</v>
      </c>
      <c r="I529" s="117">
        <v>28.33333</v>
      </c>
      <c r="J529" s="117">
        <v>304029.37548523635</v>
      </c>
      <c r="K529" s="117">
        <v>304029.37548523635</v>
      </c>
      <c r="L529" s="117">
        <v>0</v>
      </c>
      <c r="M529" s="117">
        <v>0</v>
      </c>
      <c r="N529" s="117">
        <v>0</v>
      </c>
      <c r="O529" s="117">
        <v>0</v>
      </c>
      <c r="P529" s="117">
        <v>1</v>
      </c>
      <c r="Q529" s="117">
        <v>0</v>
      </c>
      <c r="R529" s="117">
        <v>0</v>
      </c>
      <c r="S529" s="117">
        <v>0</v>
      </c>
      <c r="T529" s="117">
        <v>0</v>
      </c>
      <c r="U529" s="117">
        <v>0</v>
      </c>
      <c r="V529" s="117">
        <v>0</v>
      </c>
      <c r="W529" s="117">
        <v>1</v>
      </c>
      <c r="X529" s="117">
        <v>0</v>
      </c>
      <c r="Y529" s="117">
        <v>0</v>
      </c>
      <c r="Z529" s="117">
        <v>0</v>
      </c>
      <c r="AA529" s="117">
        <v>0</v>
      </c>
      <c r="AB529" s="117">
        <v>0</v>
      </c>
      <c r="AC529" s="117">
        <v>0</v>
      </c>
      <c r="AD529" s="117">
        <v>0</v>
      </c>
      <c r="AE529" s="117">
        <v>0</v>
      </c>
      <c r="AF529" s="117">
        <v>0</v>
      </c>
      <c r="AG529" s="117">
        <v>0</v>
      </c>
      <c r="AH529" s="117">
        <v>1</v>
      </c>
      <c r="AI529" s="117">
        <v>0</v>
      </c>
      <c r="AJ529" s="117">
        <v>0</v>
      </c>
      <c r="AK529" s="117">
        <v>0</v>
      </c>
      <c r="AL529" s="117">
        <v>0</v>
      </c>
      <c r="AM529" s="117">
        <v>0</v>
      </c>
      <c r="AN529" s="117">
        <v>0</v>
      </c>
      <c r="AO529" s="117">
        <v>0</v>
      </c>
      <c r="AP529" s="117">
        <v>0</v>
      </c>
      <c r="AQ529" s="117">
        <v>1</v>
      </c>
      <c r="AR529" s="117">
        <v>0</v>
      </c>
      <c r="AS529" s="117">
        <v>304029.37548523635</v>
      </c>
    </row>
    <row r="530" spans="1:45" x14ac:dyDescent="0.45">
      <c r="A530" s="117" t="s">
        <v>869</v>
      </c>
      <c r="B530" s="118">
        <v>43537</v>
      </c>
      <c r="C530" s="117">
        <v>2019</v>
      </c>
      <c r="D530" s="117">
        <v>3</v>
      </c>
      <c r="E530" s="117">
        <v>4</v>
      </c>
      <c r="F530" s="117" t="s">
        <v>342</v>
      </c>
      <c r="G530" s="117" t="s">
        <v>336</v>
      </c>
      <c r="H530" s="117">
        <v>0</v>
      </c>
      <c r="I530" s="117">
        <v>30.16667</v>
      </c>
      <c r="J530" s="117">
        <v>272300.7088185696</v>
      </c>
      <c r="K530" s="117">
        <v>272300.7088185696</v>
      </c>
      <c r="L530" s="117">
        <v>0</v>
      </c>
      <c r="M530" s="117">
        <v>0</v>
      </c>
      <c r="N530" s="117">
        <v>0</v>
      </c>
      <c r="O530" s="117">
        <v>0</v>
      </c>
      <c r="P530" s="117">
        <v>0</v>
      </c>
      <c r="Q530" s="117">
        <v>1</v>
      </c>
      <c r="R530" s="117">
        <v>0</v>
      </c>
      <c r="S530" s="117">
        <v>0</v>
      </c>
      <c r="T530" s="117">
        <v>0</v>
      </c>
      <c r="U530" s="117">
        <v>0</v>
      </c>
      <c r="V530" s="117">
        <v>0</v>
      </c>
      <c r="W530" s="117">
        <v>1</v>
      </c>
      <c r="X530" s="117">
        <v>0</v>
      </c>
      <c r="Y530" s="117">
        <v>0</v>
      </c>
      <c r="Z530" s="117">
        <v>0</v>
      </c>
      <c r="AA530" s="117">
        <v>0</v>
      </c>
      <c r="AB530" s="117">
        <v>0</v>
      </c>
      <c r="AC530" s="117">
        <v>0</v>
      </c>
      <c r="AD530" s="117">
        <v>0</v>
      </c>
      <c r="AE530" s="117">
        <v>0</v>
      </c>
      <c r="AF530" s="117">
        <v>0</v>
      </c>
      <c r="AG530" s="117">
        <v>0</v>
      </c>
      <c r="AH530" s="117">
        <v>1</v>
      </c>
      <c r="AI530" s="117">
        <v>0</v>
      </c>
      <c r="AJ530" s="117">
        <v>0</v>
      </c>
      <c r="AK530" s="117">
        <v>0</v>
      </c>
      <c r="AL530" s="117">
        <v>0</v>
      </c>
      <c r="AM530" s="117">
        <v>0</v>
      </c>
      <c r="AN530" s="117">
        <v>0</v>
      </c>
      <c r="AO530" s="117">
        <v>0</v>
      </c>
      <c r="AP530" s="117">
        <v>0</v>
      </c>
      <c r="AQ530" s="117">
        <v>1</v>
      </c>
      <c r="AR530" s="117">
        <v>0</v>
      </c>
      <c r="AS530" s="117">
        <v>272300.7088185696</v>
      </c>
    </row>
    <row r="531" spans="1:45" x14ac:dyDescent="0.45">
      <c r="A531" s="117" t="s">
        <v>870</v>
      </c>
      <c r="B531" s="118">
        <v>43538</v>
      </c>
      <c r="C531" s="117">
        <v>2019</v>
      </c>
      <c r="D531" s="117">
        <v>3</v>
      </c>
      <c r="E531" s="117">
        <v>5</v>
      </c>
      <c r="F531" s="117" t="s">
        <v>342</v>
      </c>
      <c r="G531" s="117" t="s">
        <v>336</v>
      </c>
      <c r="H531" s="117">
        <v>0</v>
      </c>
      <c r="I531" s="117">
        <v>30.45833</v>
      </c>
      <c r="J531" s="117">
        <v>282457.3338185696</v>
      </c>
      <c r="K531" s="117">
        <v>282457.3338185696</v>
      </c>
      <c r="L531" s="117">
        <v>0</v>
      </c>
      <c r="M531" s="117">
        <v>0</v>
      </c>
      <c r="N531" s="117">
        <v>0</v>
      </c>
      <c r="O531" s="117">
        <v>0</v>
      </c>
      <c r="P531" s="117">
        <v>0</v>
      </c>
      <c r="Q531" s="117">
        <v>0</v>
      </c>
      <c r="R531" s="117">
        <v>1</v>
      </c>
      <c r="S531" s="117">
        <v>0</v>
      </c>
      <c r="T531" s="117">
        <v>0</v>
      </c>
      <c r="U531" s="117">
        <v>0</v>
      </c>
      <c r="V531" s="117">
        <v>0</v>
      </c>
      <c r="W531" s="117">
        <v>1</v>
      </c>
      <c r="X531" s="117">
        <v>0</v>
      </c>
      <c r="Y531" s="117">
        <v>0</v>
      </c>
      <c r="Z531" s="117">
        <v>0</v>
      </c>
      <c r="AA531" s="117">
        <v>0</v>
      </c>
      <c r="AB531" s="117">
        <v>0</v>
      </c>
      <c r="AC531" s="117">
        <v>0</v>
      </c>
      <c r="AD531" s="117">
        <v>0</v>
      </c>
      <c r="AE531" s="117">
        <v>0</v>
      </c>
      <c r="AF531" s="117">
        <v>0</v>
      </c>
      <c r="AG531" s="117">
        <v>0</v>
      </c>
      <c r="AH531" s="117">
        <v>1</v>
      </c>
      <c r="AI531" s="117">
        <v>0</v>
      </c>
      <c r="AJ531" s="117">
        <v>0</v>
      </c>
      <c r="AK531" s="117">
        <v>0</v>
      </c>
      <c r="AL531" s="117">
        <v>0</v>
      </c>
      <c r="AM531" s="117">
        <v>0</v>
      </c>
      <c r="AN531" s="117">
        <v>0</v>
      </c>
      <c r="AO531" s="117">
        <v>0</v>
      </c>
      <c r="AP531" s="117">
        <v>0</v>
      </c>
      <c r="AQ531" s="117">
        <v>1</v>
      </c>
      <c r="AR531" s="117">
        <v>0</v>
      </c>
      <c r="AS531" s="117">
        <v>282457.3338185696</v>
      </c>
    </row>
    <row r="532" spans="1:45" x14ac:dyDescent="0.45">
      <c r="A532" s="117" t="s">
        <v>871</v>
      </c>
      <c r="B532" s="118">
        <v>43539</v>
      </c>
      <c r="C532" s="117">
        <v>2019</v>
      </c>
      <c r="D532" s="117">
        <v>3</v>
      </c>
      <c r="E532" s="117">
        <v>6</v>
      </c>
      <c r="F532" s="117" t="s">
        <v>342</v>
      </c>
      <c r="G532" s="117" t="s">
        <v>336</v>
      </c>
      <c r="H532" s="117">
        <v>0</v>
      </c>
      <c r="I532" s="117">
        <v>33.833329999999997</v>
      </c>
      <c r="J532" s="117">
        <v>265550.3338185696</v>
      </c>
      <c r="K532" s="117">
        <v>265550.3338185696</v>
      </c>
      <c r="L532" s="117">
        <v>0</v>
      </c>
      <c r="M532" s="117">
        <v>0</v>
      </c>
      <c r="N532" s="117">
        <v>0</v>
      </c>
      <c r="O532" s="117">
        <v>0</v>
      </c>
      <c r="P532" s="117">
        <v>0</v>
      </c>
      <c r="Q532" s="117">
        <v>0</v>
      </c>
      <c r="R532" s="117">
        <v>0</v>
      </c>
      <c r="S532" s="117">
        <v>1</v>
      </c>
      <c r="T532" s="117">
        <v>0</v>
      </c>
      <c r="U532" s="117">
        <v>0</v>
      </c>
      <c r="V532" s="117">
        <v>0</v>
      </c>
      <c r="W532" s="117">
        <v>1</v>
      </c>
      <c r="X532" s="117">
        <v>0</v>
      </c>
      <c r="Y532" s="117">
        <v>0</v>
      </c>
      <c r="Z532" s="117">
        <v>0</v>
      </c>
      <c r="AA532" s="117">
        <v>0</v>
      </c>
      <c r="AB532" s="117">
        <v>0</v>
      </c>
      <c r="AC532" s="117">
        <v>0</v>
      </c>
      <c r="AD532" s="117">
        <v>0</v>
      </c>
      <c r="AE532" s="117">
        <v>0</v>
      </c>
      <c r="AF532" s="117">
        <v>0</v>
      </c>
      <c r="AG532" s="117">
        <v>0</v>
      </c>
      <c r="AH532" s="117">
        <v>1</v>
      </c>
      <c r="AI532" s="117">
        <v>0</v>
      </c>
      <c r="AJ532" s="117">
        <v>0</v>
      </c>
      <c r="AK532" s="117">
        <v>0</v>
      </c>
      <c r="AL532" s="117">
        <v>0</v>
      </c>
      <c r="AM532" s="117">
        <v>0</v>
      </c>
      <c r="AN532" s="117">
        <v>0</v>
      </c>
      <c r="AO532" s="117">
        <v>0</v>
      </c>
      <c r="AP532" s="117">
        <v>0</v>
      </c>
      <c r="AQ532" s="117">
        <v>1</v>
      </c>
      <c r="AR532" s="117">
        <v>0</v>
      </c>
      <c r="AS532" s="117">
        <v>265550.3338185696</v>
      </c>
    </row>
    <row r="533" spans="1:45" x14ac:dyDescent="0.45">
      <c r="A533" s="117" t="s">
        <v>872</v>
      </c>
      <c r="B533" s="118">
        <v>43540</v>
      </c>
      <c r="C533" s="117">
        <v>2019</v>
      </c>
      <c r="D533" s="117">
        <v>3</v>
      </c>
      <c r="E533" s="117">
        <v>7</v>
      </c>
      <c r="F533" s="117" t="s">
        <v>340</v>
      </c>
      <c r="G533" s="117" t="s">
        <v>336</v>
      </c>
      <c r="H533" s="117">
        <v>0</v>
      </c>
      <c r="I533" s="117">
        <v>33.916670000000003</v>
      </c>
      <c r="J533" s="117">
        <v>245536.8338185696</v>
      </c>
      <c r="K533" s="117">
        <v>245536.8338185696</v>
      </c>
      <c r="L533" s="117">
        <v>0</v>
      </c>
      <c r="M533" s="117">
        <v>0</v>
      </c>
      <c r="N533" s="117">
        <v>0</v>
      </c>
      <c r="O533" s="117">
        <v>0</v>
      </c>
      <c r="P533" s="117">
        <v>0</v>
      </c>
      <c r="Q533" s="117">
        <v>0</v>
      </c>
      <c r="R533" s="117">
        <v>0</v>
      </c>
      <c r="S533" s="117">
        <v>0</v>
      </c>
      <c r="T533" s="117">
        <v>1</v>
      </c>
      <c r="U533" s="117">
        <v>0</v>
      </c>
      <c r="V533" s="117">
        <v>0</v>
      </c>
      <c r="W533" s="117">
        <v>1</v>
      </c>
      <c r="X533" s="117">
        <v>0</v>
      </c>
      <c r="Y533" s="117">
        <v>0</v>
      </c>
      <c r="Z533" s="117">
        <v>0</v>
      </c>
      <c r="AA533" s="117">
        <v>0</v>
      </c>
      <c r="AB533" s="117">
        <v>0</v>
      </c>
      <c r="AC533" s="117">
        <v>0</v>
      </c>
      <c r="AD533" s="117">
        <v>0</v>
      </c>
      <c r="AE533" s="117">
        <v>0</v>
      </c>
      <c r="AF533" s="117">
        <v>0</v>
      </c>
      <c r="AG533" s="117">
        <v>0</v>
      </c>
      <c r="AH533" s="117">
        <v>1</v>
      </c>
      <c r="AI533" s="117">
        <v>0</v>
      </c>
      <c r="AJ533" s="117">
        <v>0</v>
      </c>
      <c r="AK533" s="117">
        <v>0</v>
      </c>
      <c r="AL533" s="117">
        <v>0</v>
      </c>
      <c r="AM533" s="117">
        <v>0</v>
      </c>
      <c r="AN533" s="117">
        <v>0</v>
      </c>
      <c r="AO533" s="117">
        <v>0</v>
      </c>
      <c r="AP533" s="117">
        <v>0</v>
      </c>
      <c r="AQ533" s="117">
        <v>1</v>
      </c>
      <c r="AR533" s="117">
        <v>0</v>
      </c>
      <c r="AS533" s="117">
        <v>245536.8338185696</v>
      </c>
    </row>
    <row r="534" spans="1:45" x14ac:dyDescent="0.45">
      <c r="A534" s="117" t="s">
        <v>873</v>
      </c>
      <c r="B534" s="118">
        <v>43541</v>
      </c>
      <c r="C534" s="117">
        <v>2019</v>
      </c>
      <c r="D534" s="117">
        <v>3</v>
      </c>
      <c r="E534" s="117">
        <v>1</v>
      </c>
      <c r="F534" s="117" t="s">
        <v>340</v>
      </c>
      <c r="G534" s="117" t="s">
        <v>336</v>
      </c>
      <c r="H534" s="117">
        <v>0</v>
      </c>
      <c r="I534" s="117">
        <v>40.208329999999997</v>
      </c>
      <c r="J534" s="117">
        <v>219833.41715190298</v>
      </c>
      <c r="K534" s="117">
        <v>219833.41715190298</v>
      </c>
      <c r="L534" s="117">
        <v>0</v>
      </c>
      <c r="M534" s="117">
        <v>0</v>
      </c>
      <c r="N534" s="117">
        <v>1</v>
      </c>
      <c r="O534" s="117">
        <v>0</v>
      </c>
      <c r="P534" s="117">
        <v>0</v>
      </c>
      <c r="Q534" s="117">
        <v>0</v>
      </c>
      <c r="R534" s="117">
        <v>0</v>
      </c>
      <c r="S534" s="117">
        <v>0</v>
      </c>
      <c r="T534" s="117">
        <v>0</v>
      </c>
      <c r="U534" s="117">
        <v>0</v>
      </c>
      <c r="V534" s="117">
        <v>0</v>
      </c>
      <c r="W534" s="117">
        <v>1</v>
      </c>
      <c r="X534" s="117">
        <v>0</v>
      </c>
      <c r="Y534" s="117">
        <v>0</v>
      </c>
      <c r="Z534" s="117">
        <v>0</v>
      </c>
      <c r="AA534" s="117">
        <v>0</v>
      </c>
      <c r="AB534" s="117">
        <v>0</v>
      </c>
      <c r="AC534" s="117">
        <v>0</v>
      </c>
      <c r="AD534" s="117">
        <v>0</v>
      </c>
      <c r="AE534" s="117">
        <v>0</v>
      </c>
      <c r="AF534" s="117">
        <v>0</v>
      </c>
      <c r="AG534" s="117">
        <v>0</v>
      </c>
      <c r="AH534" s="117">
        <v>1</v>
      </c>
      <c r="AI534" s="117">
        <v>0</v>
      </c>
      <c r="AJ534" s="117">
        <v>0</v>
      </c>
      <c r="AK534" s="117">
        <v>0</v>
      </c>
      <c r="AL534" s="117">
        <v>0</v>
      </c>
      <c r="AM534" s="117">
        <v>0</v>
      </c>
      <c r="AN534" s="117">
        <v>0</v>
      </c>
      <c r="AO534" s="117">
        <v>0</v>
      </c>
      <c r="AP534" s="117">
        <v>0</v>
      </c>
      <c r="AQ534" s="117">
        <v>1</v>
      </c>
      <c r="AR534" s="117">
        <v>0</v>
      </c>
      <c r="AS534" s="117">
        <v>219833.41715190298</v>
      </c>
    </row>
    <row r="535" spans="1:45" x14ac:dyDescent="0.45">
      <c r="A535" s="117" t="s">
        <v>874</v>
      </c>
      <c r="B535" s="118">
        <v>43542</v>
      </c>
      <c r="C535" s="117">
        <v>2019</v>
      </c>
      <c r="D535" s="117">
        <v>3</v>
      </c>
      <c r="E535" s="117">
        <v>2</v>
      </c>
      <c r="F535" s="117" t="s">
        <v>342</v>
      </c>
      <c r="G535" s="117" t="s">
        <v>336</v>
      </c>
      <c r="H535" s="117">
        <v>0</v>
      </c>
      <c r="I535" s="117">
        <v>43.791670000000003</v>
      </c>
      <c r="J535" s="117">
        <v>231614.41715190298</v>
      </c>
      <c r="K535" s="117">
        <v>231614.41715190298</v>
      </c>
      <c r="L535" s="117">
        <v>0</v>
      </c>
      <c r="M535" s="117">
        <v>0</v>
      </c>
      <c r="N535" s="117">
        <v>0</v>
      </c>
      <c r="O535" s="117">
        <v>1</v>
      </c>
      <c r="P535" s="117">
        <v>0</v>
      </c>
      <c r="Q535" s="117">
        <v>0</v>
      </c>
      <c r="R535" s="117">
        <v>0</v>
      </c>
      <c r="S535" s="117">
        <v>0</v>
      </c>
      <c r="T535" s="117">
        <v>0</v>
      </c>
      <c r="U535" s="117">
        <v>0</v>
      </c>
      <c r="V535" s="117">
        <v>0</v>
      </c>
      <c r="W535" s="117">
        <v>1</v>
      </c>
      <c r="X535" s="117">
        <v>0</v>
      </c>
      <c r="Y535" s="117">
        <v>0</v>
      </c>
      <c r="Z535" s="117">
        <v>0</v>
      </c>
      <c r="AA535" s="117">
        <v>0</v>
      </c>
      <c r="AB535" s="117">
        <v>0</v>
      </c>
      <c r="AC535" s="117">
        <v>0</v>
      </c>
      <c r="AD535" s="117">
        <v>0</v>
      </c>
      <c r="AE535" s="117">
        <v>0</v>
      </c>
      <c r="AF535" s="117">
        <v>0</v>
      </c>
      <c r="AG535" s="117">
        <v>0</v>
      </c>
      <c r="AH535" s="117">
        <v>1</v>
      </c>
      <c r="AI535" s="117">
        <v>0</v>
      </c>
      <c r="AJ535" s="117">
        <v>0</v>
      </c>
      <c r="AK535" s="117">
        <v>0</v>
      </c>
      <c r="AL535" s="117">
        <v>0</v>
      </c>
      <c r="AM535" s="117">
        <v>0</v>
      </c>
      <c r="AN535" s="117">
        <v>0</v>
      </c>
      <c r="AO535" s="117">
        <v>0</v>
      </c>
      <c r="AP535" s="117">
        <v>0</v>
      </c>
      <c r="AQ535" s="117">
        <v>1</v>
      </c>
      <c r="AR535" s="117">
        <v>0</v>
      </c>
      <c r="AS535" s="117">
        <v>231614.41715190298</v>
      </c>
    </row>
    <row r="536" spans="1:45" x14ac:dyDescent="0.45">
      <c r="A536" s="117" t="s">
        <v>875</v>
      </c>
      <c r="B536" s="118">
        <v>43543</v>
      </c>
      <c r="C536" s="117">
        <v>2019</v>
      </c>
      <c r="D536" s="117">
        <v>3</v>
      </c>
      <c r="E536" s="117">
        <v>3</v>
      </c>
      <c r="F536" s="117" t="s">
        <v>342</v>
      </c>
      <c r="G536" s="117" t="s">
        <v>336</v>
      </c>
      <c r="H536" s="117">
        <v>0</v>
      </c>
      <c r="I536" s="117">
        <v>45.083329999999997</v>
      </c>
      <c r="J536" s="117">
        <v>220337.7088185696</v>
      </c>
      <c r="K536" s="117">
        <v>220337.7088185696</v>
      </c>
      <c r="L536" s="117">
        <v>0</v>
      </c>
      <c r="M536" s="117">
        <v>0</v>
      </c>
      <c r="N536" s="117">
        <v>0</v>
      </c>
      <c r="O536" s="117">
        <v>0</v>
      </c>
      <c r="P536" s="117">
        <v>1</v>
      </c>
      <c r="Q536" s="117">
        <v>0</v>
      </c>
      <c r="R536" s="117">
        <v>0</v>
      </c>
      <c r="S536" s="117">
        <v>0</v>
      </c>
      <c r="T536" s="117">
        <v>0</v>
      </c>
      <c r="U536" s="117">
        <v>0</v>
      </c>
      <c r="V536" s="117">
        <v>0</v>
      </c>
      <c r="W536" s="117">
        <v>1</v>
      </c>
      <c r="X536" s="117">
        <v>0</v>
      </c>
      <c r="Y536" s="117">
        <v>0</v>
      </c>
      <c r="Z536" s="117">
        <v>0</v>
      </c>
      <c r="AA536" s="117">
        <v>0</v>
      </c>
      <c r="AB536" s="117">
        <v>0</v>
      </c>
      <c r="AC536" s="117">
        <v>0</v>
      </c>
      <c r="AD536" s="117">
        <v>0</v>
      </c>
      <c r="AE536" s="117">
        <v>0</v>
      </c>
      <c r="AF536" s="117">
        <v>0</v>
      </c>
      <c r="AG536" s="117">
        <v>0</v>
      </c>
      <c r="AH536" s="117">
        <v>1</v>
      </c>
      <c r="AI536" s="117">
        <v>0</v>
      </c>
      <c r="AJ536" s="117">
        <v>0</v>
      </c>
      <c r="AK536" s="117">
        <v>0</v>
      </c>
      <c r="AL536" s="117">
        <v>0</v>
      </c>
      <c r="AM536" s="117">
        <v>0</v>
      </c>
      <c r="AN536" s="117">
        <v>0</v>
      </c>
      <c r="AO536" s="117">
        <v>0</v>
      </c>
      <c r="AP536" s="117">
        <v>0</v>
      </c>
      <c r="AQ536" s="117">
        <v>1</v>
      </c>
      <c r="AR536" s="117">
        <v>0</v>
      </c>
      <c r="AS536" s="117">
        <v>220337.7088185696</v>
      </c>
    </row>
    <row r="537" spans="1:45" x14ac:dyDescent="0.45">
      <c r="A537" s="117" t="s">
        <v>876</v>
      </c>
      <c r="B537" s="118">
        <v>43544</v>
      </c>
      <c r="C537" s="117">
        <v>2019</v>
      </c>
      <c r="D537" s="117">
        <v>3</v>
      </c>
      <c r="E537" s="117">
        <v>4</v>
      </c>
      <c r="F537" s="117" t="s">
        <v>342</v>
      </c>
      <c r="G537" s="117" t="s">
        <v>336</v>
      </c>
      <c r="H537" s="117">
        <v>0</v>
      </c>
      <c r="I537" s="117">
        <v>47.375</v>
      </c>
      <c r="J537" s="117">
        <v>204957.37548523623</v>
      </c>
      <c r="K537" s="117">
        <v>204957.37548523623</v>
      </c>
      <c r="L537" s="117">
        <v>0</v>
      </c>
      <c r="M537" s="117">
        <v>0</v>
      </c>
      <c r="N537" s="117">
        <v>0</v>
      </c>
      <c r="O537" s="117">
        <v>0</v>
      </c>
      <c r="P537" s="117">
        <v>0</v>
      </c>
      <c r="Q537" s="117">
        <v>1</v>
      </c>
      <c r="R537" s="117">
        <v>0</v>
      </c>
      <c r="S537" s="117">
        <v>0</v>
      </c>
      <c r="T537" s="117">
        <v>0</v>
      </c>
      <c r="U537" s="117">
        <v>0</v>
      </c>
      <c r="V537" s="117">
        <v>0</v>
      </c>
      <c r="W537" s="117">
        <v>1</v>
      </c>
      <c r="X537" s="117">
        <v>0</v>
      </c>
      <c r="Y537" s="117">
        <v>0</v>
      </c>
      <c r="Z537" s="117">
        <v>0</v>
      </c>
      <c r="AA537" s="117">
        <v>0</v>
      </c>
      <c r="AB537" s="117">
        <v>0</v>
      </c>
      <c r="AC537" s="117">
        <v>0</v>
      </c>
      <c r="AD537" s="117">
        <v>0</v>
      </c>
      <c r="AE537" s="117">
        <v>0</v>
      </c>
      <c r="AF537" s="117">
        <v>0</v>
      </c>
      <c r="AG537" s="117">
        <v>0</v>
      </c>
      <c r="AH537" s="117">
        <v>1</v>
      </c>
      <c r="AI537" s="117">
        <v>0</v>
      </c>
      <c r="AJ537" s="117">
        <v>0</v>
      </c>
      <c r="AK537" s="117">
        <v>0</v>
      </c>
      <c r="AL537" s="117">
        <v>0</v>
      </c>
      <c r="AM537" s="117">
        <v>0</v>
      </c>
      <c r="AN537" s="117">
        <v>0</v>
      </c>
      <c r="AO537" s="117">
        <v>0</v>
      </c>
      <c r="AP537" s="117">
        <v>0</v>
      </c>
      <c r="AQ537" s="117">
        <v>1</v>
      </c>
      <c r="AR537" s="117">
        <v>0</v>
      </c>
      <c r="AS537" s="117">
        <v>204957.37548523623</v>
      </c>
    </row>
    <row r="538" spans="1:45" x14ac:dyDescent="0.45">
      <c r="A538" s="117" t="s">
        <v>877</v>
      </c>
      <c r="B538" s="118">
        <v>43545</v>
      </c>
      <c r="C538" s="117">
        <v>2019</v>
      </c>
      <c r="D538" s="117">
        <v>3</v>
      </c>
      <c r="E538" s="117">
        <v>5</v>
      </c>
      <c r="F538" s="117" t="s">
        <v>342</v>
      </c>
      <c r="G538" s="117" t="s">
        <v>336</v>
      </c>
      <c r="H538" s="117">
        <v>0</v>
      </c>
      <c r="I538" s="117">
        <v>46.833329999999997</v>
      </c>
      <c r="J538" s="117">
        <v>196873.79215190298</v>
      </c>
      <c r="K538" s="117">
        <v>196873.79215190298</v>
      </c>
      <c r="L538" s="117">
        <v>0</v>
      </c>
      <c r="M538" s="117">
        <v>0</v>
      </c>
      <c r="N538" s="117">
        <v>0</v>
      </c>
      <c r="O538" s="117">
        <v>0</v>
      </c>
      <c r="P538" s="117">
        <v>0</v>
      </c>
      <c r="Q538" s="117">
        <v>0</v>
      </c>
      <c r="R538" s="117">
        <v>1</v>
      </c>
      <c r="S538" s="117">
        <v>0</v>
      </c>
      <c r="T538" s="117">
        <v>0</v>
      </c>
      <c r="U538" s="117">
        <v>0</v>
      </c>
      <c r="V538" s="117">
        <v>0</v>
      </c>
      <c r="W538" s="117">
        <v>1</v>
      </c>
      <c r="X538" s="117">
        <v>0</v>
      </c>
      <c r="Y538" s="117">
        <v>0</v>
      </c>
      <c r="Z538" s="117">
        <v>0</v>
      </c>
      <c r="AA538" s="117">
        <v>0</v>
      </c>
      <c r="AB538" s="117">
        <v>0</v>
      </c>
      <c r="AC538" s="117">
        <v>0</v>
      </c>
      <c r="AD538" s="117">
        <v>0</v>
      </c>
      <c r="AE538" s="117">
        <v>0</v>
      </c>
      <c r="AF538" s="117">
        <v>0</v>
      </c>
      <c r="AG538" s="117">
        <v>0</v>
      </c>
      <c r="AH538" s="117">
        <v>1</v>
      </c>
      <c r="AI538" s="117">
        <v>0</v>
      </c>
      <c r="AJ538" s="117">
        <v>0</v>
      </c>
      <c r="AK538" s="117">
        <v>0</v>
      </c>
      <c r="AL538" s="117">
        <v>0</v>
      </c>
      <c r="AM538" s="117">
        <v>0</v>
      </c>
      <c r="AN538" s="117">
        <v>0</v>
      </c>
      <c r="AO538" s="117">
        <v>0</v>
      </c>
      <c r="AP538" s="117">
        <v>0</v>
      </c>
      <c r="AQ538" s="117">
        <v>1</v>
      </c>
      <c r="AR538" s="117">
        <v>0</v>
      </c>
      <c r="AS538" s="117">
        <v>196873.79215190298</v>
      </c>
    </row>
    <row r="539" spans="1:45" x14ac:dyDescent="0.45">
      <c r="A539" s="117" t="s">
        <v>878</v>
      </c>
      <c r="B539" s="118">
        <v>43546</v>
      </c>
      <c r="C539" s="117">
        <v>2019</v>
      </c>
      <c r="D539" s="117">
        <v>3</v>
      </c>
      <c r="E539" s="117">
        <v>6</v>
      </c>
      <c r="F539" s="117" t="s">
        <v>342</v>
      </c>
      <c r="G539" s="117" t="s">
        <v>336</v>
      </c>
      <c r="H539" s="117">
        <v>0</v>
      </c>
      <c r="I539" s="117">
        <v>45</v>
      </c>
      <c r="J539" s="117">
        <v>197054.62548523623</v>
      </c>
      <c r="K539" s="117">
        <v>196510.87548523623</v>
      </c>
      <c r="L539" s="117">
        <v>543.75</v>
      </c>
      <c r="M539" s="117">
        <v>0</v>
      </c>
      <c r="N539" s="117">
        <v>0</v>
      </c>
      <c r="O539" s="117">
        <v>0</v>
      </c>
      <c r="P539" s="117">
        <v>0</v>
      </c>
      <c r="Q539" s="117">
        <v>0</v>
      </c>
      <c r="R539" s="117">
        <v>0</v>
      </c>
      <c r="S539" s="117">
        <v>1</v>
      </c>
      <c r="T539" s="117">
        <v>0</v>
      </c>
      <c r="U539" s="117">
        <v>0</v>
      </c>
      <c r="V539" s="117">
        <v>0</v>
      </c>
      <c r="W539" s="117">
        <v>1</v>
      </c>
      <c r="X539" s="117">
        <v>0</v>
      </c>
      <c r="Y539" s="117">
        <v>0</v>
      </c>
      <c r="Z539" s="117">
        <v>0</v>
      </c>
      <c r="AA539" s="117">
        <v>0</v>
      </c>
      <c r="AB539" s="117">
        <v>0</v>
      </c>
      <c r="AC539" s="117">
        <v>0</v>
      </c>
      <c r="AD539" s="117">
        <v>0</v>
      </c>
      <c r="AE539" s="117">
        <v>0</v>
      </c>
      <c r="AF539" s="117">
        <v>0</v>
      </c>
      <c r="AG539" s="117">
        <v>0</v>
      </c>
      <c r="AH539" s="117">
        <v>1</v>
      </c>
      <c r="AI539" s="117">
        <v>0</v>
      </c>
      <c r="AJ539" s="117">
        <v>0</v>
      </c>
      <c r="AK539" s="117">
        <v>0</v>
      </c>
      <c r="AL539" s="117">
        <v>0</v>
      </c>
      <c r="AM539" s="117">
        <v>0</v>
      </c>
      <c r="AN539" s="117">
        <v>0</v>
      </c>
      <c r="AO539" s="117">
        <v>0</v>
      </c>
      <c r="AP539" s="117">
        <v>0</v>
      </c>
      <c r="AQ539" s="117">
        <v>1</v>
      </c>
      <c r="AR539" s="117">
        <v>0</v>
      </c>
      <c r="AS539" s="117">
        <v>196510.87548523623</v>
      </c>
    </row>
    <row r="540" spans="1:45" x14ac:dyDescent="0.45">
      <c r="A540" s="117" t="s">
        <v>879</v>
      </c>
      <c r="B540" s="118">
        <v>43547</v>
      </c>
      <c r="C540" s="117">
        <v>2019</v>
      </c>
      <c r="D540" s="117">
        <v>3</v>
      </c>
      <c r="E540" s="117">
        <v>7</v>
      </c>
      <c r="F540" s="117" t="s">
        <v>340</v>
      </c>
      <c r="G540" s="117" t="s">
        <v>336</v>
      </c>
      <c r="H540" s="117">
        <v>0</v>
      </c>
      <c r="I540" s="117">
        <v>49.291670000000003</v>
      </c>
      <c r="J540" s="117">
        <v>170876.00048523623</v>
      </c>
      <c r="K540" s="117">
        <v>169393.50048523623</v>
      </c>
      <c r="L540" s="117">
        <v>1482.5</v>
      </c>
      <c r="M540" s="117">
        <v>0</v>
      </c>
      <c r="N540" s="117">
        <v>0</v>
      </c>
      <c r="O540" s="117">
        <v>0</v>
      </c>
      <c r="P540" s="117">
        <v>0</v>
      </c>
      <c r="Q540" s="117">
        <v>0</v>
      </c>
      <c r="R540" s="117">
        <v>0</v>
      </c>
      <c r="S540" s="117">
        <v>0</v>
      </c>
      <c r="T540" s="117">
        <v>1</v>
      </c>
      <c r="U540" s="117">
        <v>0</v>
      </c>
      <c r="V540" s="117">
        <v>0</v>
      </c>
      <c r="W540" s="117">
        <v>1</v>
      </c>
      <c r="X540" s="117">
        <v>0</v>
      </c>
      <c r="Y540" s="117">
        <v>0</v>
      </c>
      <c r="Z540" s="117">
        <v>0</v>
      </c>
      <c r="AA540" s="117">
        <v>0</v>
      </c>
      <c r="AB540" s="117">
        <v>0</v>
      </c>
      <c r="AC540" s="117">
        <v>0</v>
      </c>
      <c r="AD540" s="117">
        <v>0</v>
      </c>
      <c r="AE540" s="117">
        <v>0</v>
      </c>
      <c r="AF540" s="117">
        <v>0</v>
      </c>
      <c r="AG540" s="117">
        <v>0</v>
      </c>
      <c r="AH540" s="117">
        <v>1</v>
      </c>
      <c r="AI540" s="117">
        <v>0</v>
      </c>
      <c r="AJ540" s="117">
        <v>0</v>
      </c>
      <c r="AK540" s="117">
        <v>0</v>
      </c>
      <c r="AL540" s="117">
        <v>0</v>
      </c>
      <c r="AM540" s="117">
        <v>0</v>
      </c>
      <c r="AN540" s="117">
        <v>0</v>
      </c>
      <c r="AO540" s="117">
        <v>0</v>
      </c>
      <c r="AP540" s="117">
        <v>0</v>
      </c>
      <c r="AQ540" s="117">
        <v>1</v>
      </c>
      <c r="AR540" s="117">
        <v>0</v>
      </c>
      <c r="AS540" s="117">
        <v>169393.50048523623</v>
      </c>
    </row>
    <row r="541" spans="1:45" x14ac:dyDescent="0.45">
      <c r="A541" s="117" t="s">
        <v>880</v>
      </c>
      <c r="B541" s="118">
        <v>43548</v>
      </c>
      <c r="C541" s="117">
        <v>2019</v>
      </c>
      <c r="D541" s="117">
        <v>3</v>
      </c>
      <c r="E541" s="117">
        <v>1</v>
      </c>
      <c r="F541" s="117" t="s">
        <v>340</v>
      </c>
      <c r="G541" s="117" t="s">
        <v>336</v>
      </c>
      <c r="H541" s="117">
        <v>0</v>
      </c>
      <c r="I541" s="117">
        <v>47.708329999999997</v>
      </c>
      <c r="J541" s="117">
        <v>183784.25048523623</v>
      </c>
      <c r="K541" s="117">
        <v>181433.00048523623</v>
      </c>
      <c r="L541" s="117">
        <v>2351.25</v>
      </c>
      <c r="M541" s="117">
        <v>0</v>
      </c>
      <c r="N541" s="117">
        <v>1</v>
      </c>
      <c r="O541" s="117">
        <v>0</v>
      </c>
      <c r="P541" s="117">
        <v>0</v>
      </c>
      <c r="Q541" s="117">
        <v>0</v>
      </c>
      <c r="R541" s="117">
        <v>0</v>
      </c>
      <c r="S541" s="117">
        <v>0</v>
      </c>
      <c r="T541" s="117">
        <v>0</v>
      </c>
      <c r="U541" s="117">
        <v>0</v>
      </c>
      <c r="V541" s="117">
        <v>0</v>
      </c>
      <c r="W541" s="117">
        <v>1</v>
      </c>
      <c r="X541" s="117">
        <v>0</v>
      </c>
      <c r="Y541" s="117">
        <v>0</v>
      </c>
      <c r="Z541" s="117">
        <v>0</v>
      </c>
      <c r="AA541" s="117">
        <v>0</v>
      </c>
      <c r="AB541" s="117">
        <v>0</v>
      </c>
      <c r="AC541" s="117">
        <v>0</v>
      </c>
      <c r="AD541" s="117">
        <v>0</v>
      </c>
      <c r="AE541" s="117">
        <v>0</v>
      </c>
      <c r="AF541" s="117">
        <v>0</v>
      </c>
      <c r="AG541" s="117">
        <v>0</v>
      </c>
      <c r="AH541" s="117">
        <v>1</v>
      </c>
      <c r="AI541" s="117">
        <v>0</v>
      </c>
      <c r="AJ541" s="117">
        <v>0</v>
      </c>
      <c r="AK541" s="117">
        <v>0</v>
      </c>
      <c r="AL541" s="117">
        <v>0</v>
      </c>
      <c r="AM541" s="117">
        <v>0</v>
      </c>
      <c r="AN541" s="117">
        <v>0</v>
      </c>
      <c r="AO541" s="117">
        <v>0</v>
      </c>
      <c r="AP541" s="117">
        <v>0</v>
      </c>
      <c r="AQ541" s="117">
        <v>1</v>
      </c>
      <c r="AR541" s="117">
        <v>0</v>
      </c>
      <c r="AS541" s="117">
        <v>181433.00048523623</v>
      </c>
    </row>
    <row r="542" spans="1:45" x14ac:dyDescent="0.45">
      <c r="A542" s="117" t="s">
        <v>881</v>
      </c>
      <c r="B542" s="118">
        <v>43549</v>
      </c>
      <c r="C542" s="117">
        <v>2019</v>
      </c>
      <c r="D542" s="117">
        <v>3</v>
      </c>
      <c r="E542" s="117">
        <v>2</v>
      </c>
      <c r="F542" s="117" t="s">
        <v>342</v>
      </c>
      <c r="G542" s="117" t="s">
        <v>336</v>
      </c>
      <c r="H542" s="117">
        <v>0</v>
      </c>
      <c r="I542" s="117">
        <v>48.791670000000003</v>
      </c>
      <c r="J542" s="117">
        <v>209374.41715190298</v>
      </c>
      <c r="K542" s="117">
        <v>206111.91715190298</v>
      </c>
      <c r="L542" s="117">
        <v>3262.5</v>
      </c>
      <c r="M542" s="117">
        <v>0</v>
      </c>
      <c r="N542" s="117">
        <v>0</v>
      </c>
      <c r="O542" s="117">
        <v>1</v>
      </c>
      <c r="P542" s="117">
        <v>0</v>
      </c>
      <c r="Q542" s="117">
        <v>0</v>
      </c>
      <c r="R542" s="117">
        <v>0</v>
      </c>
      <c r="S542" s="117">
        <v>0</v>
      </c>
      <c r="T542" s="117">
        <v>0</v>
      </c>
      <c r="U542" s="117">
        <v>0</v>
      </c>
      <c r="V542" s="117">
        <v>0</v>
      </c>
      <c r="W542" s="117">
        <v>1</v>
      </c>
      <c r="X542" s="117">
        <v>0</v>
      </c>
      <c r="Y542" s="117">
        <v>0</v>
      </c>
      <c r="Z542" s="117">
        <v>0</v>
      </c>
      <c r="AA542" s="117">
        <v>0</v>
      </c>
      <c r="AB542" s="117">
        <v>0</v>
      </c>
      <c r="AC542" s="117">
        <v>0</v>
      </c>
      <c r="AD542" s="117">
        <v>0</v>
      </c>
      <c r="AE542" s="117">
        <v>0</v>
      </c>
      <c r="AF542" s="117">
        <v>0</v>
      </c>
      <c r="AG542" s="117">
        <v>0</v>
      </c>
      <c r="AH542" s="117">
        <v>1</v>
      </c>
      <c r="AI542" s="117">
        <v>0</v>
      </c>
      <c r="AJ542" s="117">
        <v>0</v>
      </c>
      <c r="AK542" s="117">
        <v>0</v>
      </c>
      <c r="AL542" s="117">
        <v>0</v>
      </c>
      <c r="AM542" s="117">
        <v>0</v>
      </c>
      <c r="AN542" s="117">
        <v>0</v>
      </c>
      <c r="AO542" s="117">
        <v>0</v>
      </c>
      <c r="AP542" s="117">
        <v>0</v>
      </c>
      <c r="AQ542" s="117">
        <v>1</v>
      </c>
      <c r="AR542" s="117">
        <v>0</v>
      </c>
      <c r="AS542" s="117">
        <v>206111.91715190298</v>
      </c>
    </row>
    <row r="543" spans="1:45" x14ac:dyDescent="0.45">
      <c r="A543" s="117" t="s">
        <v>882</v>
      </c>
      <c r="B543" s="118">
        <v>43550</v>
      </c>
      <c r="C543" s="117">
        <v>2019</v>
      </c>
      <c r="D543" s="117">
        <v>3</v>
      </c>
      <c r="E543" s="117">
        <v>3</v>
      </c>
      <c r="F543" s="117" t="s">
        <v>342</v>
      </c>
      <c r="G543" s="117" t="s">
        <v>336</v>
      </c>
      <c r="H543" s="117">
        <v>0</v>
      </c>
      <c r="I543" s="117">
        <v>49.083329999999997</v>
      </c>
      <c r="J543" s="117">
        <v>197678.12548523626</v>
      </c>
      <c r="K543" s="117">
        <v>193497.7088185696</v>
      </c>
      <c r="L543" s="117">
        <v>4180.416666666667</v>
      </c>
      <c r="M543" s="117">
        <v>0</v>
      </c>
      <c r="N543" s="117">
        <v>0</v>
      </c>
      <c r="O543" s="117">
        <v>0</v>
      </c>
      <c r="P543" s="117">
        <v>1</v>
      </c>
      <c r="Q543" s="117">
        <v>0</v>
      </c>
      <c r="R543" s="117">
        <v>0</v>
      </c>
      <c r="S543" s="117">
        <v>0</v>
      </c>
      <c r="T543" s="117">
        <v>0</v>
      </c>
      <c r="U543" s="117">
        <v>0</v>
      </c>
      <c r="V543" s="117">
        <v>0</v>
      </c>
      <c r="W543" s="117">
        <v>1</v>
      </c>
      <c r="X543" s="117">
        <v>0</v>
      </c>
      <c r="Y543" s="117">
        <v>0</v>
      </c>
      <c r="Z543" s="117">
        <v>0</v>
      </c>
      <c r="AA543" s="117">
        <v>0</v>
      </c>
      <c r="AB543" s="117">
        <v>0</v>
      </c>
      <c r="AC543" s="117">
        <v>0</v>
      </c>
      <c r="AD543" s="117">
        <v>0</v>
      </c>
      <c r="AE543" s="117">
        <v>0</v>
      </c>
      <c r="AF543" s="117">
        <v>0</v>
      </c>
      <c r="AG543" s="117">
        <v>0</v>
      </c>
      <c r="AH543" s="117">
        <v>1</v>
      </c>
      <c r="AI543" s="117">
        <v>0</v>
      </c>
      <c r="AJ543" s="117">
        <v>0</v>
      </c>
      <c r="AK543" s="117">
        <v>0</v>
      </c>
      <c r="AL543" s="117">
        <v>0</v>
      </c>
      <c r="AM543" s="117">
        <v>0</v>
      </c>
      <c r="AN543" s="117">
        <v>0</v>
      </c>
      <c r="AO543" s="117">
        <v>0</v>
      </c>
      <c r="AP543" s="117">
        <v>0</v>
      </c>
      <c r="AQ543" s="117">
        <v>1</v>
      </c>
      <c r="AR543" s="117">
        <v>0</v>
      </c>
      <c r="AS543" s="117">
        <v>193497.7088185696</v>
      </c>
    </row>
    <row r="544" spans="1:45" x14ac:dyDescent="0.45">
      <c r="A544" s="117" t="s">
        <v>883</v>
      </c>
      <c r="B544" s="118">
        <v>43551</v>
      </c>
      <c r="C544" s="117">
        <v>2019</v>
      </c>
      <c r="D544" s="117">
        <v>3</v>
      </c>
      <c r="E544" s="117">
        <v>4</v>
      </c>
      <c r="F544" s="117" t="s">
        <v>342</v>
      </c>
      <c r="G544" s="117" t="s">
        <v>336</v>
      </c>
      <c r="H544" s="117">
        <v>0</v>
      </c>
      <c r="I544" s="117">
        <v>46.916670000000003</v>
      </c>
      <c r="J544" s="117">
        <v>228960.83381856958</v>
      </c>
      <c r="K544" s="117">
        <v>223910.00048523623</v>
      </c>
      <c r="L544" s="117">
        <v>5050.833333333333</v>
      </c>
      <c r="M544" s="117">
        <v>0</v>
      </c>
      <c r="N544" s="117">
        <v>0</v>
      </c>
      <c r="O544" s="117">
        <v>0</v>
      </c>
      <c r="P544" s="117">
        <v>0</v>
      </c>
      <c r="Q544" s="117">
        <v>1</v>
      </c>
      <c r="R544" s="117">
        <v>0</v>
      </c>
      <c r="S544" s="117">
        <v>0</v>
      </c>
      <c r="T544" s="117">
        <v>0</v>
      </c>
      <c r="U544" s="117">
        <v>0</v>
      </c>
      <c r="V544" s="117">
        <v>0</v>
      </c>
      <c r="W544" s="117">
        <v>1</v>
      </c>
      <c r="X544" s="117">
        <v>0</v>
      </c>
      <c r="Y544" s="117">
        <v>0</v>
      </c>
      <c r="Z544" s="117">
        <v>0</v>
      </c>
      <c r="AA544" s="117">
        <v>0</v>
      </c>
      <c r="AB544" s="117">
        <v>0</v>
      </c>
      <c r="AC544" s="117">
        <v>0</v>
      </c>
      <c r="AD544" s="117">
        <v>0</v>
      </c>
      <c r="AE544" s="117">
        <v>0</v>
      </c>
      <c r="AF544" s="117">
        <v>0</v>
      </c>
      <c r="AG544" s="117">
        <v>0</v>
      </c>
      <c r="AH544" s="117">
        <v>1</v>
      </c>
      <c r="AI544" s="117">
        <v>0</v>
      </c>
      <c r="AJ544" s="117">
        <v>0</v>
      </c>
      <c r="AK544" s="117">
        <v>0</v>
      </c>
      <c r="AL544" s="117">
        <v>0</v>
      </c>
      <c r="AM544" s="117">
        <v>0</v>
      </c>
      <c r="AN544" s="117">
        <v>0</v>
      </c>
      <c r="AO544" s="117">
        <v>0</v>
      </c>
      <c r="AP544" s="117">
        <v>0</v>
      </c>
      <c r="AQ544" s="117">
        <v>1</v>
      </c>
      <c r="AR544" s="117">
        <v>0</v>
      </c>
      <c r="AS544" s="117">
        <v>223910.00048523623</v>
      </c>
    </row>
    <row r="545" spans="1:45" x14ac:dyDescent="0.45">
      <c r="A545" s="117" t="s">
        <v>884</v>
      </c>
      <c r="B545" s="118">
        <v>43552</v>
      </c>
      <c r="C545" s="117">
        <v>2019</v>
      </c>
      <c r="D545" s="117">
        <v>3</v>
      </c>
      <c r="E545" s="117">
        <v>5</v>
      </c>
      <c r="F545" s="117" t="s">
        <v>342</v>
      </c>
      <c r="G545" s="117" t="s">
        <v>336</v>
      </c>
      <c r="H545" s="117">
        <v>0</v>
      </c>
      <c r="I545" s="117">
        <v>48.583329999999997</v>
      </c>
      <c r="J545" s="117">
        <v>215594.37548523632</v>
      </c>
      <c r="K545" s="117">
        <v>209628.54215190298</v>
      </c>
      <c r="L545" s="117">
        <v>5965.833333333333</v>
      </c>
      <c r="M545" s="117">
        <v>0</v>
      </c>
      <c r="N545" s="117">
        <v>0</v>
      </c>
      <c r="O545" s="117">
        <v>0</v>
      </c>
      <c r="P545" s="117">
        <v>0</v>
      </c>
      <c r="Q545" s="117">
        <v>0</v>
      </c>
      <c r="R545" s="117">
        <v>1</v>
      </c>
      <c r="S545" s="117">
        <v>0</v>
      </c>
      <c r="T545" s="117">
        <v>0</v>
      </c>
      <c r="U545" s="117">
        <v>0</v>
      </c>
      <c r="V545" s="117">
        <v>0</v>
      </c>
      <c r="W545" s="117">
        <v>1</v>
      </c>
      <c r="X545" s="117">
        <v>0</v>
      </c>
      <c r="Y545" s="117">
        <v>0</v>
      </c>
      <c r="Z545" s="117">
        <v>0</v>
      </c>
      <c r="AA545" s="117">
        <v>0</v>
      </c>
      <c r="AB545" s="117">
        <v>0</v>
      </c>
      <c r="AC545" s="117">
        <v>0</v>
      </c>
      <c r="AD545" s="117">
        <v>0</v>
      </c>
      <c r="AE545" s="117">
        <v>0</v>
      </c>
      <c r="AF545" s="117">
        <v>0</v>
      </c>
      <c r="AG545" s="117">
        <v>0</v>
      </c>
      <c r="AH545" s="117">
        <v>1</v>
      </c>
      <c r="AI545" s="117">
        <v>0</v>
      </c>
      <c r="AJ545" s="117">
        <v>0</v>
      </c>
      <c r="AK545" s="117">
        <v>0</v>
      </c>
      <c r="AL545" s="117">
        <v>0</v>
      </c>
      <c r="AM545" s="117">
        <v>0</v>
      </c>
      <c r="AN545" s="117">
        <v>0</v>
      </c>
      <c r="AO545" s="117">
        <v>0</v>
      </c>
      <c r="AP545" s="117">
        <v>0</v>
      </c>
      <c r="AQ545" s="117">
        <v>1</v>
      </c>
      <c r="AR545" s="117">
        <v>0</v>
      </c>
      <c r="AS545" s="117">
        <v>209628.54215190298</v>
      </c>
    </row>
    <row r="546" spans="1:45" x14ac:dyDescent="0.45">
      <c r="A546" s="117" t="s">
        <v>885</v>
      </c>
      <c r="B546" s="118">
        <v>43553</v>
      </c>
      <c r="C546" s="117">
        <v>2019</v>
      </c>
      <c r="D546" s="117">
        <v>3</v>
      </c>
      <c r="E546" s="117">
        <v>6</v>
      </c>
      <c r="F546" s="117" t="s">
        <v>342</v>
      </c>
      <c r="G546" s="117" t="s">
        <v>336</v>
      </c>
      <c r="H546" s="117">
        <v>0</v>
      </c>
      <c r="I546" s="117">
        <v>47.958329999999997</v>
      </c>
      <c r="J546" s="117">
        <v>202086.62548523623</v>
      </c>
      <c r="K546" s="117">
        <v>195211.62548523623</v>
      </c>
      <c r="L546" s="117">
        <v>6875</v>
      </c>
      <c r="M546" s="117">
        <v>0</v>
      </c>
      <c r="N546" s="117">
        <v>0</v>
      </c>
      <c r="O546" s="117">
        <v>0</v>
      </c>
      <c r="P546" s="117">
        <v>0</v>
      </c>
      <c r="Q546" s="117">
        <v>0</v>
      </c>
      <c r="R546" s="117">
        <v>0</v>
      </c>
      <c r="S546" s="117">
        <v>1</v>
      </c>
      <c r="T546" s="117">
        <v>0</v>
      </c>
      <c r="U546" s="117">
        <v>0</v>
      </c>
      <c r="V546" s="117">
        <v>0</v>
      </c>
      <c r="W546" s="117">
        <v>1</v>
      </c>
      <c r="X546" s="117">
        <v>0</v>
      </c>
      <c r="Y546" s="117">
        <v>0</v>
      </c>
      <c r="Z546" s="117">
        <v>0</v>
      </c>
      <c r="AA546" s="117">
        <v>0</v>
      </c>
      <c r="AB546" s="117">
        <v>0</v>
      </c>
      <c r="AC546" s="117">
        <v>0</v>
      </c>
      <c r="AD546" s="117">
        <v>0</v>
      </c>
      <c r="AE546" s="117">
        <v>0</v>
      </c>
      <c r="AF546" s="117">
        <v>0</v>
      </c>
      <c r="AG546" s="117">
        <v>0</v>
      </c>
      <c r="AH546" s="117">
        <v>1</v>
      </c>
      <c r="AI546" s="117">
        <v>0</v>
      </c>
      <c r="AJ546" s="117">
        <v>0</v>
      </c>
      <c r="AK546" s="117">
        <v>0</v>
      </c>
      <c r="AL546" s="117">
        <v>0</v>
      </c>
      <c r="AM546" s="117">
        <v>0</v>
      </c>
      <c r="AN546" s="117">
        <v>0</v>
      </c>
      <c r="AO546" s="117">
        <v>0</v>
      </c>
      <c r="AP546" s="117">
        <v>0</v>
      </c>
      <c r="AQ546" s="117">
        <v>1</v>
      </c>
      <c r="AR546" s="117">
        <v>0</v>
      </c>
      <c r="AS546" s="117">
        <v>195211.62548523623</v>
      </c>
    </row>
    <row r="547" spans="1:45" x14ac:dyDescent="0.45">
      <c r="A547" s="117" t="s">
        <v>886</v>
      </c>
      <c r="B547" s="118">
        <v>43554</v>
      </c>
      <c r="C547" s="117">
        <v>2019</v>
      </c>
      <c r="D547" s="117">
        <v>3</v>
      </c>
      <c r="E547" s="117">
        <v>7</v>
      </c>
      <c r="F547" s="117" t="s">
        <v>340</v>
      </c>
      <c r="G547" s="117" t="s">
        <v>336</v>
      </c>
      <c r="H547" s="117">
        <v>0</v>
      </c>
      <c r="I547" s="117">
        <v>48.333329999999997</v>
      </c>
      <c r="J547" s="117">
        <v>187214.50048523626</v>
      </c>
      <c r="K547" s="117">
        <v>179397.8338185696</v>
      </c>
      <c r="L547" s="117">
        <v>7816.666666666667</v>
      </c>
      <c r="M547" s="117">
        <v>0</v>
      </c>
      <c r="N547" s="117">
        <v>0</v>
      </c>
      <c r="O547" s="117">
        <v>0</v>
      </c>
      <c r="P547" s="117">
        <v>0</v>
      </c>
      <c r="Q547" s="117">
        <v>0</v>
      </c>
      <c r="R547" s="117">
        <v>0</v>
      </c>
      <c r="S547" s="117">
        <v>0</v>
      </c>
      <c r="T547" s="117">
        <v>1</v>
      </c>
      <c r="U547" s="117">
        <v>0</v>
      </c>
      <c r="V547" s="117">
        <v>0</v>
      </c>
      <c r="W547" s="117">
        <v>1</v>
      </c>
      <c r="X547" s="117">
        <v>0</v>
      </c>
      <c r="Y547" s="117">
        <v>0</v>
      </c>
      <c r="Z547" s="117">
        <v>0</v>
      </c>
      <c r="AA547" s="117">
        <v>0</v>
      </c>
      <c r="AB547" s="117">
        <v>0</v>
      </c>
      <c r="AC547" s="117">
        <v>0</v>
      </c>
      <c r="AD547" s="117">
        <v>0</v>
      </c>
      <c r="AE547" s="117">
        <v>0</v>
      </c>
      <c r="AF547" s="117">
        <v>0</v>
      </c>
      <c r="AG547" s="117">
        <v>0</v>
      </c>
      <c r="AH547" s="117">
        <v>1</v>
      </c>
      <c r="AI547" s="117">
        <v>0</v>
      </c>
      <c r="AJ547" s="117">
        <v>0</v>
      </c>
      <c r="AK547" s="117">
        <v>0</v>
      </c>
      <c r="AL547" s="117">
        <v>0</v>
      </c>
      <c r="AM547" s="117">
        <v>0</v>
      </c>
      <c r="AN547" s="117">
        <v>0</v>
      </c>
      <c r="AO547" s="117">
        <v>0</v>
      </c>
      <c r="AP547" s="117">
        <v>0</v>
      </c>
      <c r="AQ547" s="117">
        <v>1</v>
      </c>
      <c r="AR547" s="117">
        <v>0</v>
      </c>
      <c r="AS547" s="117">
        <v>179397.8338185696</v>
      </c>
    </row>
    <row r="548" spans="1:45" x14ac:dyDescent="0.45">
      <c r="A548" s="117" t="s">
        <v>887</v>
      </c>
      <c r="B548" s="118">
        <v>43555</v>
      </c>
      <c r="C548" s="117">
        <v>2019</v>
      </c>
      <c r="D548" s="117">
        <v>3</v>
      </c>
      <c r="E548" s="117">
        <v>1</v>
      </c>
      <c r="F548" s="117" t="s">
        <v>340</v>
      </c>
      <c r="G548" s="117" t="s">
        <v>336</v>
      </c>
      <c r="H548" s="117">
        <v>0</v>
      </c>
      <c r="I548" s="117">
        <v>51.958329999999997</v>
      </c>
      <c r="J548" s="117">
        <v>173639.12548523626</v>
      </c>
      <c r="K548" s="117">
        <v>164872.4588185696</v>
      </c>
      <c r="L548" s="117">
        <v>8766.6666666666661</v>
      </c>
      <c r="M548" s="117">
        <v>0</v>
      </c>
      <c r="N548" s="117">
        <v>1</v>
      </c>
      <c r="O548" s="117">
        <v>0</v>
      </c>
      <c r="P548" s="117">
        <v>0</v>
      </c>
      <c r="Q548" s="117">
        <v>0</v>
      </c>
      <c r="R548" s="117">
        <v>0</v>
      </c>
      <c r="S548" s="117">
        <v>0</v>
      </c>
      <c r="T548" s="117">
        <v>0</v>
      </c>
      <c r="U548" s="117">
        <v>0</v>
      </c>
      <c r="V548" s="117">
        <v>0</v>
      </c>
      <c r="W548" s="117">
        <v>1</v>
      </c>
      <c r="X548" s="117">
        <v>0</v>
      </c>
      <c r="Y548" s="117">
        <v>0</v>
      </c>
      <c r="Z548" s="117">
        <v>0</v>
      </c>
      <c r="AA548" s="117">
        <v>0</v>
      </c>
      <c r="AB548" s="117">
        <v>0</v>
      </c>
      <c r="AC548" s="117">
        <v>0</v>
      </c>
      <c r="AD548" s="117">
        <v>0</v>
      </c>
      <c r="AE548" s="117">
        <v>0</v>
      </c>
      <c r="AF548" s="117">
        <v>0</v>
      </c>
      <c r="AG548" s="117">
        <v>0</v>
      </c>
      <c r="AH548" s="117">
        <v>1</v>
      </c>
      <c r="AI548" s="117">
        <v>0</v>
      </c>
      <c r="AJ548" s="117">
        <v>0</v>
      </c>
      <c r="AK548" s="117">
        <v>0</v>
      </c>
      <c r="AL548" s="117">
        <v>0</v>
      </c>
      <c r="AM548" s="117">
        <v>0</v>
      </c>
      <c r="AN548" s="117">
        <v>0</v>
      </c>
      <c r="AO548" s="117">
        <v>0</v>
      </c>
      <c r="AP548" s="117">
        <v>0</v>
      </c>
      <c r="AQ548" s="117">
        <v>1</v>
      </c>
      <c r="AR548" s="117">
        <v>0</v>
      </c>
      <c r="AS548" s="117">
        <v>164872.4588185696</v>
      </c>
    </row>
    <row r="549" spans="1:45" x14ac:dyDescent="0.45">
      <c r="A549" s="117" t="s">
        <v>888</v>
      </c>
      <c r="B549" s="118">
        <v>43556</v>
      </c>
      <c r="C549" s="117">
        <v>2019</v>
      </c>
      <c r="D549" s="117">
        <v>4</v>
      </c>
      <c r="E549" s="117">
        <v>2</v>
      </c>
      <c r="F549" s="117" t="s">
        <v>342</v>
      </c>
      <c r="G549" s="117" t="s">
        <v>336</v>
      </c>
      <c r="H549" s="117">
        <v>0</v>
      </c>
      <c r="I549" s="117">
        <v>52.708329999999997</v>
      </c>
      <c r="J549" s="117">
        <v>192400.67944391916</v>
      </c>
      <c r="K549" s="117">
        <v>182768.59611058582</v>
      </c>
      <c r="L549" s="117">
        <v>9632.0833333333339</v>
      </c>
      <c r="M549" s="117">
        <v>0</v>
      </c>
      <c r="N549" s="117">
        <v>0</v>
      </c>
      <c r="O549" s="117">
        <v>1</v>
      </c>
      <c r="P549" s="117">
        <v>0</v>
      </c>
      <c r="Q549" s="117">
        <v>0</v>
      </c>
      <c r="R549" s="117">
        <v>0</v>
      </c>
      <c r="S549" s="117">
        <v>0</v>
      </c>
      <c r="T549" s="117">
        <v>0</v>
      </c>
      <c r="U549" s="117">
        <v>0</v>
      </c>
      <c r="V549" s="117">
        <v>0</v>
      </c>
      <c r="W549" s="117">
        <v>0</v>
      </c>
      <c r="X549" s="117">
        <v>1</v>
      </c>
      <c r="Y549" s="117">
        <v>0</v>
      </c>
      <c r="Z549" s="117">
        <v>0</v>
      </c>
      <c r="AA549" s="117">
        <v>0</v>
      </c>
      <c r="AB549" s="117">
        <v>0</v>
      </c>
      <c r="AC549" s="117">
        <v>0</v>
      </c>
      <c r="AD549" s="117">
        <v>0</v>
      </c>
      <c r="AE549" s="117">
        <v>0</v>
      </c>
      <c r="AF549" s="117">
        <v>0</v>
      </c>
      <c r="AG549" s="117">
        <v>0</v>
      </c>
      <c r="AH549" s="117">
        <v>1</v>
      </c>
      <c r="AI549" s="117">
        <v>0</v>
      </c>
      <c r="AJ549" s="117">
        <v>0</v>
      </c>
      <c r="AK549" s="117">
        <v>0</v>
      </c>
      <c r="AL549" s="117">
        <v>0</v>
      </c>
      <c r="AM549" s="117">
        <v>0</v>
      </c>
      <c r="AN549" s="117">
        <v>0</v>
      </c>
      <c r="AO549" s="117">
        <v>0</v>
      </c>
      <c r="AP549" s="117">
        <v>0</v>
      </c>
      <c r="AQ549" s="117">
        <v>1</v>
      </c>
      <c r="AR549" s="117">
        <v>0</v>
      </c>
      <c r="AS549" s="117">
        <v>182768.59611058582</v>
      </c>
    </row>
    <row r="550" spans="1:45" x14ac:dyDescent="0.45">
      <c r="A550" s="117" t="s">
        <v>889</v>
      </c>
      <c r="B550" s="118">
        <v>43557</v>
      </c>
      <c r="C550" s="117">
        <v>2019</v>
      </c>
      <c r="D550" s="117">
        <v>4</v>
      </c>
      <c r="E550" s="117">
        <v>3</v>
      </c>
      <c r="F550" s="117" t="s">
        <v>342</v>
      </c>
      <c r="G550" s="117" t="s">
        <v>336</v>
      </c>
      <c r="H550" s="117">
        <v>0</v>
      </c>
      <c r="I550" s="117">
        <v>52.875</v>
      </c>
      <c r="J550" s="117">
        <v>200693.13777725253</v>
      </c>
      <c r="K550" s="117">
        <v>190158.55444391919</v>
      </c>
      <c r="L550" s="117">
        <v>10534.583333333334</v>
      </c>
      <c r="M550" s="117">
        <v>0</v>
      </c>
      <c r="N550" s="117">
        <v>0</v>
      </c>
      <c r="O550" s="117">
        <v>0</v>
      </c>
      <c r="P550" s="117">
        <v>1</v>
      </c>
      <c r="Q550" s="117">
        <v>0</v>
      </c>
      <c r="R550" s="117">
        <v>0</v>
      </c>
      <c r="S550" s="117">
        <v>0</v>
      </c>
      <c r="T550" s="117">
        <v>0</v>
      </c>
      <c r="U550" s="117">
        <v>0</v>
      </c>
      <c r="V550" s="117">
        <v>0</v>
      </c>
      <c r="W550" s="117">
        <v>0</v>
      </c>
      <c r="X550" s="117">
        <v>1</v>
      </c>
      <c r="Y550" s="117">
        <v>0</v>
      </c>
      <c r="Z550" s="117">
        <v>0</v>
      </c>
      <c r="AA550" s="117">
        <v>0</v>
      </c>
      <c r="AB550" s="117">
        <v>0</v>
      </c>
      <c r="AC550" s="117">
        <v>0</v>
      </c>
      <c r="AD550" s="117">
        <v>0</v>
      </c>
      <c r="AE550" s="117">
        <v>0</v>
      </c>
      <c r="AF550" s="117">
        <v>0</v>
      </c>
      <c r="AG550" s="117">
        <v>0</v>
      </c>
      <c r="AH550" s="117">
        <v>1</v>
      </c>
      <c r="AI550" s="117">
        <v>0</v>
      </c>
      <c r="AJ550" s="117">
        <v>0</v>
      </c>
      <c r="AK550" s="117">
        <v>0</v>
      </c>
      <c r="AL550" s="117">
        <v>0</v>
      </c>
      <c r="AM550" s="117">
        <v>0</v>
      </c>
      <c r="AN550" s="117">
        <v>0</v>
      </c>
      <c r="AO550" s="117">
        <v>0</v>
      </c>
      <c r="AP550" s="117">
        <v>0</v>
      </c>
      <c r="AQ550" s="117">
        <v>1</v>
      </c>
      <c r="AR550" s="117">
        <v>0</v>
      </c>
      <c r="AS550" s="117">
        <v>190158.55444391919</v>
      </c>
    </row>
    <row r="551" spans="1:45" x14ac:dyDescent="0.45">
      <c r="A551" s="117" t="s">
        <v>890</v>
      </c>
      <c r="B551" s="118">
        <v>43558</v>
      </c>
      <c r="C551" s="117">
        <v>2019</v>
      </c>
      <c r="D551" s="117">
        <v>4</v>
      </c>
      <c r="E551" s="117">
        <v>4</v>
      </c>
      <c r="F551" s="117" t="s">
        <v>342</v>
      </c>
      <c r="G551" s="117" t="s">
        <v>336</v>
      </c>
      <c r="H551" s="117">
        <v>0</v>
      </c>
      <c r="I551" s="117">
        <v>54.833329999999997</v>
      </c>
      <c r="J551" s="117">
        <v>189605.92944391919</v>
      </c>
      <c r="K551" s="117">
        <v>178147.17944391919</v>
      </c>
      <c r="L551" s="117">
        <v>11458.75</v>
      </c>
      <c r="M551" s="117">
        <v>0</v>
      </c>
      <c r="N551" s="117">
        <v>0</v>
      </c>
      <c r="O551" s="117">
        <v>0</v>
      </c>
      <c r="P551" s="117">
        <v>0</v>
      </c>
      <c r="Q551" s="117">
        <v>1</v>
      </c>
      <c r="R551" s="117">
        <v>0</v>
      </c>
      <c r="S551" s="117">
        <v>0</v>
      </c>
      <c r="T551" s="117">
        <v>0</v>
      </c>
      <c r="U551" s="117">
        <v>0</v>
      </c>
      <c r="V551" s="117">
        <v>0</v>
      </c>
      <c r="W551" s="117">
        <v>0</v>
      </c>
      <c r="X551" s="117">
        <v>1</v>
      </c>
      <c r="Y551" s="117">
        <v>0</v>
      </c>
      <c r="Z551" s="117">
        <v>0</v>
      </c>
      <c r="AA551" s="117">
        <v>0</v>
      </c>
      <c r="AB551" s="117">
        <v>0</v>
      </c>
      <c r="AC551" s="117">
        <v>0</v>
      </c>
      <c r="AD551" s="117">
        <v>0</v>
      </c>
      <c r="AE551" s="117">
        <v>0</v>
      </c>
      <c r="AF551" s="117">
        <v>0</v>
      </c>
      <c r="AG551" s="117">
        <v>0</v>
      </c>
      <c r="AH551" s="117">
        <v>1</v>
      </c>
      <c r="AI551" s="117">
        <v>0</v>
      </c>
      <c r="AJ551" s="117">
        <v>0</v>
      </c>
      <c r="AK551" s="117">
        <v>0</v>
      </c>
      <c r="AL551" s="117">
        <v>0</v>
      </c>
      <c r="AM551" s="117">
        <v>0</v>
      </c>
      <c r="AN551" s="117">
        <v>0</v>
      </c>
      <c r="AO551" s="117">
        <v>0</v>
      </c>
      <c r="AP551" s="117">
        <v>0</v>
      </c>
      <c r="AQ551" s="117">
        <v>1</v>
      </c>
      <c r="AR551" s="117">
        <v>0</v>
      </c>
      <c r="AS551" s="117">
        <v>178147.17944391919</v>
      </c>
    </row>
    <row r="552" spans="1:45" x14ac:dyDescent="0.45">
      <c r="A552" s="117" t="s">
        <v>891</v>
      </c>
      <c r="B552" s="118">
        <v>43559</v>
      </c>
      <c r="C552" s="117">
        <v>2019</v>
      </c>
      <c r="D552" s="117">
        <v>4</v>
      </c>
      <c r="E552" s="117">
        <v>5</v>
      </c>
      <c r="F552" s="117" t="s">
        <v>342</v>
      </c>
      <c r="G552" s="117" t="s">
        <v>336</v>
      </c>
      <c r="H552" s="117">
        <v>0</v>
      </c>
      <c r="I552" s="117">
        <v>52.416670000000003</v>
      </c>
      <c r="J552" s="117">
        <v>196646.26277725256</v>
      </c>
      <c r="K552" s="117">
        <v>184273.76277725256</v>
      </c>
      <c r="L552" s="117">
        <v>12372.5</v>
      </c>
      <c r="M552" s="117">
        <v>0</v>
      </c>
      <c r="N552" s="117">
        <v>0</v>
      </c>
      <c r="O552" s="117">
        <v>0</v>
      </c>
      <c r="P552" s="117">
        <v>0</v>
      </c>
      <c r="Q552" s="117">
        <v>0</v>
      </c>
      <c r="R552" s="117">
        <v>1</v>
      </c>
      <c r="S552" s="117">
        <v>0</v>
      </c>
      <c r="T552" s="117">
        <v>0</v>
      </c>
      <c r="U552" s="117">
        <v>0</v>
      </c>
      <c r="V552" s="117">
        <v>0</v>
      </c>
      <c r="W552" s="117">
        <v>0</v>
      </c>
      <c r="X552" s="117">
        <v>1</v>
      </c>
      <c r="Y552" s="117">
        <v>0</v>
      </c>
      <c r="Z552" s="117">
        <v>0</v>
      </c>
      <c r="AA552" s="117">
        <v>0</v>
      </c>
      <c r="AB552" s="117">
        <v>0</v>
      </c>
      <c r="AC552" s="117">
        <v>0</v>
      </c>
      <c r="AD552" s="117">
        <v>0</v>
      </c>
      <c r="AE552" s="117">
        <v>0</v>
      </c>
      <c r="AF552" s="117">
        <v>0</v>
      </c>
      <c r="AG552" s="117">
        <v>0</v>
      </c>
      <c r="AH552" s="117">
        <v>1</v>
      </c>
      <c r="AI552" s="117">
        <v>0</v>
      </c>
      <c r="AJ552" s="117">
        <v>0</v>
      </c>
      <c r="AK552" s="117">
        <v>0</v>
      </c>
      <c r="AL552" s="117">
        <v>0</v>
      </c>
      <c r="AM552" s="117">
        <v>0</v>
      </c>
      <c r="AN552" s="117">
        <v>0</v>
      </c>
      <c r="AO552" s="117">
        <v>0</v>
      </c>
      <c r="AP552" s="117">
        <v>0</v>
      </c>
      <c r="AQ552" s="117">
        <v>1</v>
      </c>
      <c r="AR552" s="117">
        <v>0</v>
      </c>
      <c r="AS552" s="117">
        <v>184273.76277725256</v>
      </c>
    </row>
    <row r="553" spans="1:45" x14ac:dyDescent="0.45">
      <c r="A553" s="117" t="s">
        <v>892</v>
      </c>
      <c r="B553" s="118">
        <v>43560</v>
      </c>
      <c r="C553" s="117">
        <v>2019</v>
      </c>
      <c r="D553" s="117">
        <v>4</v>
      </c>
      <c r="E553" s="117">
        <v>6</v>
      </c>
      <c r="F553" s="117" t="s">
        <v>342</v>
      </c>
      <c r="G553" s="117" t="s">
        <v>336</v>
      </c>
      <c r="H553" s="117">
        <v>0</v>
      </c>
      <c r="I553" s="117">
        <v>47.791670000000003</v>
      </c>
      <c r="J553" s="117">
        <v>196335.42944391919</v>
      </c>
      <c r="K553" s="117">
        <v>183002.92944391919</v>
      </c>
      <c r="L553" s="117">
        <v>13332.5</v>
      </c>
      <c r="M553" s="117">
        <v>0</v>
      </c>
      <c r="N553" s="117">
        <v>0</v>
      </c>
      <c r="O553" s="117">
        <v>0</v>
      </c>
      <c r="P553" s="117">
        <v>0</v>
      </c>
      <c r="Q553" s="117">
        <v>0</v>
      </c>
      <c r="R553" s="117">
        <v>0</v>
      </c>
      <c r="S553" s="117">
        <v>1</v>
      </c>
      <c r="T553" s="117">
        <v>0</v>
      </c>
      <c r="U553" s="117">
        <v>0</v>
      </c>
      <c r="V553" s="117">
        <v>0</v>
      </c>
      <c r="W553" s="117">
        <v>0</v>
      </c>
      <c r="X553" s="117">
        <v>1</v>
      </c>
      <c r="Y553" s="117">
        <v>0</v>
      </c>
      <c r="Z553" s="117">
        <v>0</v>
      </c>
      <c r="AA553" s="117">
        <v>0</v>
      </c>
      <c r="AB553" s="117">
        <v>0</v>
      </c>
      <c r="AC553" s="117">
        <v>0</v>
      </c>
      <c r="AD553" s="117">
        <v>0</v>
      </c>
      <c r="AE553" s="117">
        <v>0</v>
      </c>
      <c r="AF553" s="117">
        <v>0</v>
      </c>
      <c r="AG553" s="117">
        <v>0</v>
      </c>
      <c r="AH553" s="117">
        <v>1</v>
      </c>
      <c r="AI553" s="117">
        <v>0</v>
      </c>
      <c r="AJ553" s="117">
        <v>0</v>
      </c>
      <c r="AK553" s="117">
        <v>0</v>
      </c>
      <c r="AL553" s="117">
        <v>0</v>
      </c>
      <c r="AM553" s="117">
        <v>0</v>
      </c>
      <c r="AN553" s="117">
        <v>0</v>
      </c>
      <c r="AO553" s="117">
        <v>0</v>
      </c>
      <c r="AP553" s="117">
        <v>0</v>
      </c>
      <c r="AQ553" s="117">
        <v>1</v>
      </c>
      <c r="AR553" s="117">
        <v>0</v>
      </c>
      <c r="AS553" s="117">
        <v>183002.92944391919</v>
      </c>
    </row>
    <row r="554" spans="1:45" x14ac:dyDescent="0.45">
      <c r="A554" s="117" t="s">
        <v>893</v>
      </c>
      <c r="B554" s="118">
        <v>43561</v>
      </c>
      <c r="C554" s="117">
        <v>2019</v>
      </c>
      <c r="D554" s="117">
        <v>4</v>
      </c>
      <c r="E554" s="117">
        <v>7</v>
      </c>
      <c r="F554" s="117" t="s">
        <v>340</v>
      </c>
      <c r="G554" s="117" t="s">
        <v>336</v>
      </c>
      <c r="H554" s="117">
        <v>0</v>
      </c>
      <c r="I554" s="117">
        <v>43.75</v>
      </c>
      <c r="J554" s="117">
        <v>206260.92944391916</v>
      </c>
      <c r="K554" s="117">
        <v>192121.34611058582</v>
      </c>
      <c r="L554" s="117">
        <v>14139.583333333334</v>
      </c>
      <c r="M554" s="117">
        <v>0</v>
      </c>
      <c r="N554" s="117">
        <v>0</v>
      </c>
      <c r="O554" s="117">
        <v>0</v>
      </c>
      <c r="P554" s="117">
        <v>0</v>
      </c>
      <c r="Q554" s="117">
        <v>0</v>
      </c>
      <c r="R554" s="117">
        <v>0</v>
      </c>
      <c r="S554" s="117">
        <v>0</v>
      </c>
      <c r="T554" s="117">
        <v>1</v>
      </c>
      <c r="U554" s="117">
        <v>0</v>
      </c>
      <c r="V554" s="117">
        <v>0</v>
      </c>
      <c r="W554" s="117">
        <v>0</v>
      </c>
      <c r="X554" s="117">
        <v>1</v>
      </c>
      <c r="Y554" s="117">
        <v>0</v>
      </c>
      <c r="Z554" s="117">
        <v>0</v>
      </c>
      <c r="AA554" s="117">
        <v>0</v>
      </c>
      <c r="AB554" s="117">
        <v>0</v>
      </c>
      <c r="AC554" s="117">
        <v>0</v>
      </c>
      <c r="AD554" s="117">
        <v>0</v>
      </c>
      <c r="AE554" s="117">
        <v>0</v>
      </c>
      <c r="AF554" s="117">
        <v>0</v>
      </c>
      <c r="AG554" s="117">
        <v>0</v>
      </c>
      <c r="AH554" s="117">
        <v>1</v>
      </c>
      <c r="AI554" s="117">
        <v>0</v>
      </c>
      <c r="AJ554" s="117">
        <v>0</v>
      </c>
      <c r="AK554" s="117">
        <v>0</v>
      </c>
      <c r="AL554" s="117">
        <v>0</v>
      </c>
      <c r="AM554" s="117">
        <v>0</v>
      </c>
      <c r="AN554" s="117">
        <v>0</v>
      </c>
      <c r="AO554" s="117">
        <v>0</v>
      </c>
      <c r="AP554" s="117">
        <v>0</v>
      </c>
      <c r="AQ554" s="117">
        <v>1</v>
      </c>
      <c r="AR554" s="117">
        <v>0</v>
      </c>
      <c r="AS554" s="117">
        <v>192121.34611058582</v>
      </c>
    </row>
    <row r="555" spans="1:45" x14ac:dyDescent="0.45">
      <c r="A555" s="117" t="s">
        <v>894</v>
      </c>
      <c r="B555" s="118">
        <v>43562</v>
      </c>
      <c r="C555" s="117">
        <v>2019</v>
      </c>
      <c r="D555" s="117">
        <v>4</v>
      </c>
      <c r="E555" s="117">
        <v>1</v>
      </c>
      <c r="F555" s="117" t="s">
        <v>340</v>
      </c>
      <c r="G555" s="117" t="s">
        <v>336</v>
      </c>
      <c r="H555" s="117">
        <v>0</v>
      </c>
      <c r="I555" s="117">
        <v>48.875</v>
      </c>
      <c r="J555" s="117">
        <v>189080.88777725253</v>
      </c>
      <c r="K555" s="117">
        <v>173951.30444391919</v>
      </c>
      <c r="L555" s="117">
        <v>15129.583333333334</v>
      </c>
      <c r="M555" s="117">
        <v>0</v>
      </c>
      <c r="N555" s="117">
        <v>1</v>
      </c>
      <c r="O555" s="117">
        <v>0</v>
      </c>
      <c r="P555" s="117">
        <v>0</v>
      </c>
      <c r="Q555" s="117">
        <v>0</v>
      </c>
      <c r="R555" s="117">
        <v>0</v>
      </c>
      <c r="S555" s="117">
        <v>0</v>
      </c>
      <c r="T555" s="117">
        <v>0</v>
      </c>
      <c r="U555" s="117">
        <v>0</v>
      </c>
      <c r="V555" s="117">
        <v>0</v>
      </c>
      <c r="W555" s="117">
        <v>0</v>
      </c>
      <c r="X555" s="117">
        <v>1</v>
      </c>
      <c r="Y555" s="117">
        <v>0</v>
      </c>
      <c r="Z555" s="117">
        <v>0</v>
      </c>
      <c r="AA555" s="117">
        <v>0</v>
      </c>
      <c r="AB555" s="117">
        <v>0</v>
      </c>
      <c r="AC555" s="117">
        <v>0</v>
      </c>
      <c r="AD555" s="117">
        <v>0</v>
      </c>
      <c r="AE555" s="117">
        <v>0</v>
      </c>
      <c r="AF555" s="117">
        <v>0</v>
      </c>
      <c r="AG555" s="117">
        <v>0</v>
      </c>
      <c r="AH555" s="117">
        <v>1</v>
      </c>
      <c r="AI555" s="117">
        <v>0</v>
      </c>
      <c r="AJ555" s="117">
        <v>0</v>
      </c>
      <c r="AK555" s="117">
        <v>0</v>
      </c>
      <c r="AL555" s="117">
        <v>0</v>
      </c>
      <c r="AM555" s="117">
        <v>0</v>
      </c>
      <c r="AN555" s="117">
        <v>0</v>
      </c>
      <c r="AO555" s="117">
        <v>0</v>
      </c>
      <c r="AP555" s="117">
        <v>0</v>
      </c>
      <c r="AQ555" s="117">
        <v>1</v>
      </c>
      <c r="AR555" s="117">
        <v>0</v>
      </c>
      <c r="AS555" s="117">
        <v>173951.30444391919</v>
      </c>
    </row>
    <row r="556" spans="1:45" x14ac:dyDescent="0.45">
      <c r="A556" s="117" t="s">
        <v>895</v>
      </c>
      <c r="B556" s="118">
        <v>43563</v>
      </c>
      <c r="C556" s="117">
        <v>2019</v>
      </c>
      <c r="D556" s="117">
        <v>4</v>
      </c>
      <c r="E556" s="117">
        <v>2</v>
      </c>
      <c r="F556" s="117" t="s">
        <v>342</v>
      </c>
      <c r="G556" s="117" t="s">
        <v>336</v>
      </c>
      <c r="H556" s="117">
        <v>0</v>
      </c>
      <c r="I556" s="117">
        <v>45.583329999999997</v>
      </c>
      <c r="J556" s="117">
        <v>208002.05444391916</v>
      </c>
      <c r="K556" s="117">
        <v>191947.47111058582</v>
      </c>
      <c r="L556" s="117">
        <v>16054.583333333334</v>
      </c>
      <c r="M556" s="117">
        <v>0</v>
      </c>
      <c r="N556" s="117">
        <v>0</v>
      </c>
      <c r="O556" s="117">
        <v>1</v>
      </c>
      <c r="P556" s="117">
        <v>0</v>
      </c>
      <c r="Q556" s="117">
        <v>0</v>
      </c>
      <c r="R556" s="117">
        <v>0</v>
      </c>
      <c r="S556" s="117">
        <v>0</v>
      </c>
      <c r="T556" s="117">
        <v>0</v>
      </c>
      <c r="U556" s="117">
        <v>0</v>
      </c>
      <c r="V556" s="117">
        <v>0</v>
      </c>
      <c r="W556" s="117">
        <v>0</v>
      </c>
      <c r="X556" s="117">
        <v>1</v>
      </c>
      <c r="Y556" s="117">
        <v>0</v>
      </c>
      <c r="Z556" s="117">
        <v>0</v>
      </c>
      <c r="AA556" s="117">
        <v>0</v>
      </c>
      <c r="AB556" s="117">
        <v>0</v>
      </c>
      <c r="AC556" s="117">
        <v>0</v>
      </c>
      <c r="AD556" s="117">
        <v>0</v>
      </c>
      <c r="AE556" s="117">
        <v>0</v>
      </c>
      <c r="AF556" s="117">
        <v>0</v>
      </c>
      <c r="AG556" s="117">
        <v>0</v>
      </c>
      <c r="AH556" s="117">
        <v>1</v>
      </c>
      <c r="AI556" s="117">
        <v>0</v>
      </c>
      <c r="AJ556" s="117">
        <v>0</v>
      </c>
      <c r="AK556" s="117">
        <v>0</v>
      </c>
      <c r="AL556" s="117">
        <v>0</v>
      </c>
      <c r="AM556" s="117">
        <v>0</v>
      </c>
      <c r="AN556" s="117">
        <v>0</v>
      </c>
      <c r="AO556" s="117">
        <v>0</v>
      </c>
      <c r="AP556" s="117">
        <v>0</v>
      </c>
      <c r="AQ556" s="117">
        <v>1</v>
      </c>
      <c r="AR556" s="117">
        <v>0</v>
      </c>
      <c r="AS556" s="117">
        <v>191947.47111058582</v>
      </c>
    </row>
    <row r="557" spans="1:45" x14ac:dyDescent="0.45">
      <c r="A557" s="117" t="s">
        <v>896</v>
      </c>
      <c r="B557" s="118">
        <v>43564</v>
      </c>
      <c r="C557" s="117">
        <v>2019</v>
      </c>
      <c r="D557" s="117">
        <v>4</v>
      </c>
      <c r="E557" s="117">
        <v>3</v>
      </c>
      <c r="F557" s="117" t="s">
        <v>342</v>
      </c>
      <c r="G557" s="117" t="s">
        <v>336</v>
      </c>
      <c r="H557" s="117">
        <v>0</v>
      </c>
      <c r="I557" s="117">
        <v>52.458329999999997</v>
      </c>
      <c r="J557" s="117">
        <v>212542.51277725253</v>
      </c>
      <c r="K557" s="117">
        <v>195510.42944391919</v>
      </c>
      <c r="L557" s="117">
        <v>17032.083333333332</v>
      </c>
      <c r="M557" s="117">
        <v>0</v>
      </c>
      <c r="N557" s="117">
        <v>0</v>
      </c>
      <c r="O557" s="117">
        <v>0</v>
      </c>
      <c r="P557" s="117">
        <v>1</v>
      </c>
      <c r="Q557" s="117">
        <v>0</v>
      </c>
      <c r="R557" s="117">
        <v>0</v>
      </c>
      <c r="S557" s="117">
        <v>0</v>
      </c>
      <c r="T557" s="117">
        <v>0</v>
      </c>
      <c r="U557" s="117">
        <v>0</v>
      </c>
      <c r="V557" s="117">
        <v>0</v>
      </c>
      <c r="W557" s="117">
        <v>0</v>
      </c>
      <c r="X557" s="117">
        <v>1</v>
      </c>
      <c r="Y557" s="117">
        <v>0</v>
      </c>
      <c r="Z557" s="117">
        <v>0</v>
      </c>
      <c r="AA557" s="117">
        <v>0</v>
      </c>
      <c r="AB557" s="117">
        <v>0</v>
      </c>
      <c r="AC557" s="117">
        <v>0</v>
      </c>
      <c r="AD557" s="117">
        <v>0</v>
      </c>
      <c r="AE557" s="117">
        <v>0</v>
      </c>
      <c r="AF557" s="117">
        <v>0</v>
      </c>
      <c r="AG557" s="117">
        <v>0</v>
      </c>
      <c r="AH557" s="117">
        <v>1</v>
      </c>
      <c r="AI557" s="117">
        <v>0</v>
      </c>
      <c r="AJ557" s="117">
        <v>0</v>
      </c>
      <c r="AK557" s="117">
        <v>0</v>
      </c>
      <c r="AL557" s="117">
        <v>0</v>
      </c>
      <c r="AM557" s="117">
        <v>0</v>
      </c>
      <c r="AN557" s="117">
        <v>0</v>
      </c>
      <c r="AO557" s="117">
        <v>0</v>
      </c>
      <c r="AP557" s="117">
        <v>0</v>
      </c>
      <c r="AQ557" s="117">
        <v>1</v>
      </c>
      <c r="AR557" s="117">
        <v>0</v>
      </c>
      <c r="AS557" s="117">
        <v>195510.42944391919</v>
      </c>
    </row>
    <row r="558" spans="1:45" x14ac:dyDescent="0.45">
      <c r="A558" s="117" t="s">
        <v>897</v>
      </c>
      <c r="B558" s="118">
        <v>43565</v>
      </c>
      <c r="C558" s="117">
        <v>2019</v>
      </c>
      <c r="D558" s="117">
        <v>4</v>
      </c>
      <c r="E558" s="117">
        <v>4</v>
      </c>
      <c r="F558" s="117" t="s">
        <v>342</v>
      </c>
      <c r="G558" s="117" t="s">
        <v>336</v>
      </c>
      <c r="H558" s="117">
        <v>0</v>
      </c>
      <c r="I558" s="117">
        <v>47.833329999999997</v>
      </c>
      <c r="J558" s="117">
        <v>220551.26277725247</v>
      </c>
      <c r="K558" s="117">
        <v>202612.09611058582</v>
      </c>
      <c r="L558" s="117">
        <v>17939.166666666668</v>
      </c>
      <c r="M558" s="117">
        <v>0</v>
      </c>
      <c r="N558" s="117">
        <v>0</v>
      </c>
      <c r="O558" s="117">
        <v>0</v>
      </c>
      <c r="P558" s="117">
        <v>0</v>
      </c>
      <c r="Q558" s="117">
        <v>1</v>
      </c>
      <c r="R558" s="117">
        <v>0</v>
      </c>
      <c r="S558" s="117">
        <v>0</v>
      </c>
      <c r="T558" s="117">
        <v>0</v>
      </c>
      <c r="U558" s="117">
        <v>0</v>
      </c>
      <c r="V558" s="117">
        <v>0</v>
      </c>
      <c r="W558" s="117">
        <v>0</v>
      </c>
      <c r="X558" s="117">
        <v>1</v>
      </c>
      <c r="Y558" s="117">
        <v>0</v>
      </c>
      <c r="Z558" s="117">
        <v>0</v>
      </c>
      <c r="AA558" s="117">
        <v>0</v>
      </c>
      <c r="AB558" s="117">
        <v>0</v>
      </c>
      <c r="AC558" s="117">
        <v>0</v>
      </c>
      <c r="AD558" s="117">
        <v>0</v>
      </c>
      <c r="AE558" s="117">
        <v>0</v>
      </c>
      <c r="AF558" s="117">
        <v>0</v>
      </c>
      <c r="AG558" s="117">
        <v>0</v>
      </c>
      <c r="AH558" s="117">
        <v>1</v>
      </c>
      <c r="AI558" s="117">
        <v>0</v>
      </c>
      <c r="AJ558" s="117">
        <v>0</v>
      </c>
      <c r="AK558" s="117">
        <v>0</v>
      </c>
      <c r="AL558" s="117">
        <v>0</v>
      </c>
      <c r="AM558" s="117">
        <v>0</v>
      </c>
      <c r="AN558" s="117">
        <v>0</v>
      </c>
      <c r="AO558" s="117">
        <v>0</v>
      </c>
      <c r="AP558" s="117">
        <v>0</v>
      </c>
      <c r="AQ558" s="117">
        <v>1</v>
      </c>
      <c r="AR558" s="117">
        <v>0</v>
      </c>
      <c r="AS558" s="117">
        <v>202612.09611058582</v>
      </c>
    </row>
    <row r="559" spans="1:45" x14ac:dyDescent="0.45">
      <c r="A559" s="117" t="s">
        <v>898</v>
      </c>
      <c r="B559" s="118">
        <v>43566</v>
      </c>
      <c r="C559" s="117">
        <v>2019</v>
      </c>
      <c r="D559" s="117">
        <v>4</v>
      </c>
      <c r="E559" s="117">
        <v>5</v>
      </c>
      <c r="F559" s="117" t="s">
        <v>342</v>
      </c>
      <c r="G559" s="117" t="s">
        <v>336</v>
      </c>
      <c r="H559" s="117">
        <v>0</v>
      </c>
      <c r="I559" s="117">
        <v>45.916670000000003</v>
      </c>
      <c r="J559" s="117">
        <v>216022.97111058582</v>
      </c>
      <c r="K559" s="117">
        <v>197149.22111058582</v>
      </c>
      <c r="L559" s="117">
        <v>18873.75</v>
      </c>
      <c r="M559" s="117">
        <v>0</v>
      </c>
      <c r="N559" s="117">
        <v>0</v>
      </c>
      <c r="O559" s="117">
        <v>0</v>
      </c>
      <c r="P559" s="117">
        <v>0</v>
      </c>
      <c r="Q559" s="117">
        <v>0</v>
      </c>
      <c r="R559" s="117">
        <v>1</v>
      </c>
      <c r="S559" s="117">
        <v>0</v>
      </c>
      <c r="T559" s="117">
        <v>0</v>
      </c>
      <c r="U559" s="117">
        <v>0</v>
      </c>
      <c r="V559" s="117">
        <v>0</v>
      </c>
      <c r="W559" s="117">
        <v>0</v>
      </c>
      <c r="X559" s="117">
        <v>1</v>
      </c>
      <c r="Y559" s="117">
        <v>0</v>
      </c>
      <c r="Z559" s="117">
        <v>0</v>
      </c>
      <c r="AA559" s="117">
        <v>0</v>
      </c>
      <c r="AB559" s="117">
        <v>0</v>
      </c>
      <c r="AC559" s="117">
        <v>0</v>
      </c>
      <c r="AD559" s="117">
        <v>0</v>
      </c>
      <c r="AE559" s="117">
        <v>0</v>
      </c>
      <c r="AF559" s="117">
        <v>0</v>
      </c>
      <c r="AG559" s="117">
        <v>0</v>
      </c>
      <c r="AH559" s="117">
        <v>1</v>
      </c>
      <c r="AI559" s="117">
        <v>0</v>
      </c>
      <c r="AJ559" s="117">
        <v>0</v>
      </c>
      <c r="AK559" s="117">
        <v>0</v>
      </c>
      <c r="AL559" s="117">
        <v>0</v>
      </c>
      <c r="AM559" s="117">
        <v>0</v>
      </c>
      <c r="AN559" s="117">
        <v>0</v>
      </c>
      <c r="AO559" s="117">
        <v>0</v>
      </c>
      <c r="AP559" s="117">
        <v>0</v>
      </c>
      <c r="AQ559" s="117">
        <v>1</v>
      </c>
      <c r="AR559" s="117">
        <v>0</v>
      </c>
      <c r="AS559" s="117">
        <v>197149.22111058582</v>
      </c>
    </row>
    <row r="560" spans="1:45" x14ac:dyDescent="0.45">
      <c r="A560" s="117" t="s">
        <v>899</v>
      </c>
      <c r="B560" s="118">
        <v>43567</v>
      </c>
      <c r="C560" s="117">
        <v>2019</v>
      </c>
      <c r="D560" s="117">
        <v>4</v>
      </c>
      <c r="E560" s="117">
        <v>6</v>
      </c>
      <c r="F560" s="117" t="s">
        <v>342</v>
      </c>
      <c r="G560" s="117" t="s">
        <v>336</v>
      </c>
      <c r="H560" s="117">
        <v>0</v>
      </c>
      <c r="I560" s="117">
        <v>49.791670000000003</v>
      </c>
      <c r="J560" s="117">
        <v>220133.09611058582</v>
      </c>
      <c r="K560" s="117">
        <v>201208.09611058582</v>
      </c>
      <c r="L560" s="117">
        <v>18925</v>
      </c>
      <c r="M560" s="117">
        <v>0</v>
      </c>
      <c r="N560" s="117">
        <v>0</v>
      </c>
      <c r="O560" s="117">
        <v>0</v>
      </c>
      <c r="P560" s="117">
        <v>0</v>
      </c>
      <c r="Q560" s="117">
        <v>0</v>
      </c>
      <c r="R560" s="117">
        <v>0</v>
      </c>
      <c r="S560" s="117">
        <v>1</v>
      </c>
      <c r="T560" s="117">
        <v>0</v>
      </c>
      <c r="U560" s="117">
        <v>0</v>
      </c>
      <c r="V560" s="117">
        <v>0</v>
      </c>
      <c r="W560" s="117">
        <v>0</v>
      </c>
      <c r="X560" s="117">
        <v>1</v>
      </c>
      <c r="Y560" s="117">
        <v>0</v>
      </c>
      <c r="Z560" s="117">
        <v>0</v>
      </c>
      <c r="AA560" s="117">
        <v>0</v>
      </c>
      <c r="AB560" s="117">
        <v>0</v>
      </c>
      <c r="AC560" s="117">
        <v>0</v>
      </c>
      <c r="AD560" s="117">
        <v>0</v>
      </c>
      <c r="AE560" s="117">
        <v>0</v>
      </c>
      <c r="AF560" s="117">
        <v>0</v>
      </c>
      <c r="AG560" s="117">
        <v>0</v>
      </c>
      <c r="AH560" s="117">
        <v>1</v>
      </c>
      <c r="AI560" s="117">
        <v>0</v>
      </c>
      <c r="AJ560" s="117">
        <v>0</v>
      </c>
      <c r="AK560" s="117">
        <v>0</v>
      </c>
      <c r="AL560" s="117">
        <v>0</v>
      </c>
      <c r="AM560" s="117">
        <v>0</v>
      </c>
      <c r="AN560" s="117">
        <v>0</v>
      </c>
      <c r="AO560" s="117">
        <v>0</v>
      </c>
      <c r="AP560" s="117">
        <v>0</v>
      </c>
      <c r="AQ560" s="117">
        <v>1</v>
      </c>
      <c r="AR560" s="117">
        <v>0</v>
      </c>
      <c r="AS560" s="117">
        <v>201208.09611058582</v>
      </c>
    </row>
    <row r="561" spans="1:45" x14ac:dyDescent="0.45">
      <c r="A561" s="117" t="s">
        <v>900</v>
      </c>
      <c r="B561" s="118">
        <v>43568</v>
      </c>
      <c r="C561" s="117">
        <v>2019</v>
      </c>
      <c r="D561" s="117">
        <v>4</v>
      </c>
      <c r="E561" s="117">
        <v>7</v>
      </c>
      <c r="F561" s="117" t="s">
        <v>340</v>
      </c>
      <c r="G561" s="117" t="s">
        <v>336</v>
      </c>
      <c r="H561" s="117">
        <v>0</v>
      </c>
      <c r="I561" s="117">
        <v>47.208329999999997</v>
      </c>
      <c r="J561" s="117">
        <v>226632.38777725253</v>
      </c>
      <c r="K561" s="117">
        <v>207727.80444391919</v>
      </c>
      <c r="L561" s="117">
        <v>18904.583333333332</v>
      </c>
      <c r="M561" s="117">
        <v>0</v>
      </c>
      <c r="N561" s="117">
        <v>0</v>
      </c>
      <c r="O561" s="117">
        <v>0</v>
      </c>
      <c r="P561" s="117">
        <v>0</v>
      </c>
      <c r="Q561" s="117">
        <v>0</v>
      </c>
      <c r="R561" s="117">
        <v>0</v>
      </c>
      <c r="S561" s="117">
        <v>0</v>
      </c>
      <c r="T561" s="117">
        <v>1</v>
      </c>
      <c r="U561" s="117">
        <v>0</v>
      </c>
      <c r="V561" s="117">
        <v>0</v>
      </c>
      <c r="W561" s="117">
        <v>0</v>
      </c>
      <c r="X561" s="117">
        <v>1</v>
      </c>
      <c r="Y561" s="117">
        <v>0</v>
      </c>
      <c r="Z561" s="117">
        <v>0</v>
      </c>
      <c r="AA561" s="117">
        <v>0</v>
      </c>
      <c r="AB561" s="117">
        <v>0</v>
      </c>
      <c r="AC561" s="117">
        <v>0</v>
      </c>
      <c r="AD561" s="117">
        <v>0</v>
      </c>
      <c r="AE561" s="117">
        <v>0</v>
      </c>
      <c r="AF561" s="117">
        <v>0</v>
      </c>
      <c r="AG561" s="117">
        <v>0</v>
      </c>
      <c r="AH561" s="117">
        <v>1</v>
      </c>
      <c r="AI561" s="117">
        <v>0</v>
      </c>
      <c r="AJ561" s="117">
        <v>0</v>
      </c>
      <c r="AK561" s="117">
        <v>0</v>
      </c>
      <c r="AL561" s="117">
        <v>0</v>
      </c>
      <c r="AM561" s="117">
        <v>0</v>
      </c>
      <c r="AN561" s="117">
        <v>0</v>
      </c>
      <c r="AO561" s="117">
        <v>0</v>
      </c>
      <c r="AP561" s="117">
        <v>0</v>
      </c>
      <c r="AQ561" s="117">
        <v>1</v>
      </c>
      <c r="AR561" s="117">
        <v>0</v>
      </c>
      <c r="AS561" s="117">
        <v>207727.80444391919</v>
      </c>
    </row>
    <row r="562" spans="1:45" x14ac:dyDescent="0.45">
      <c r="A562" s="117" t="s">
        <v>901</v>
      </c>
      <c r="B562" s="118">
        <v>43569</v>
      </c>
      <c r="C562" s="117">
        <v>2019</v>
      </c>
      <c r="D562" s="117">
        <v>4</v>
      </c>
      <c r="E562" s="117">
        <v>1</v>
      </c>
      <c r="F562" s="117" t="s">
        <v>340</v>
      </c>
      <c r="G562" s="117" t="s">
        <v>336</v>
      </c>
      <c r="H562" s="117">
        <v>0</v>
      </c>
      <c r="I562" s="117">
        <v>47.916670000000003</v>
      </c>
      <c r="J562" s="117">
        <v>204302.13777725256</v>
      </c>
      <c r="K562" s="117">
        <v>185330.88777725256</v>
      </c>
      <c r="L562" s="117">
        <v>18971.25</v>
      </c>
      <c r="M562" s="117">
        <v>0</v>
      </c>
      <c r="N562" s="117">
        <v>1</v>
      </c>
      <c r="O562" s="117">
        <v>0</v>
      </c>
      <c r="P562" s="117">
        <v>0</v>
      </c>
      <c r="Q562" s="117">
        <v>0</v>
      </c>
      <c r="R562" s="117">
        <v>0</v>
      </c>
      <c r="S562" s="117">
        <v>0</v>
      </c>
      <c r="T562" s="117">
        <v>0</v>
      </c>
      <c r="U562" s="117">
        <v>0</v>
      </c>
      <c r="V562" s="117">
        <v>0</v>
      </c>
      <c r="W562" s="117">
        <v>0</v>
      </c>
      <c r="X562" s="117">
        <v>1</v>
      </c>
      <c r="Y562" s="117">
        <v>0</v>
      </c>
      <c r="Z562" s="117">
        <v>0</v>
      </c>
      <c r="AA562" s="117">
        <v>0</v>
      </c>
      <c r="AB562" s="117">
        <v>0</v>
      </c>
      <c r="AC562" s="117">
        <v>0</v>
      </c>
      <c r="AD562" s="117">
        <v>0</v>
      </c>
      <c r="AE562" s="117">
        <v>0</v>
      </c>
      <c r="AF562" s="117">
        <v>0</v>
      </c>
      <c r="AG562" s="117">
        <v>0</v>
      </c>
      <c r="AH562" s="117">
        <v>1</v>
      </c>
      <c r="AI562" s="117">
        <v>0</v>
      </c>
      <c r="AJ562" s="117">
        <v>0</v>
      </c>
      <c r="AK562" s="117">
        <v>0</v>
      </c>
      <c r="AL562" s="117">
        <v>0</v>
      </c>
      <c r="AM562" s="117">
        <v>0</v>
      </c>
      <c r="AN562" s="117">
        <v>0</v>
      </c>
      <c r="AO562" s="117">
        <v>0</v>
      </c>
      <c r="AP562" s="117">
        <v>0</v>
      </c>
      <c r="AQ562" s="117">
        <v>1</v>
      </c>
      <c r="AR562" s="117">
        <v>0</v>
      </c>
      <c r="AS562" s="117">
        <v>185330.88777725256</v>
      </c>
    </row>
    <row r="563" spans="1:45" x14ac:dyDescent="0.45">
      <c r="A563" s="117" t="s">
        <v>902</v>
      </c>
      <c r="B563" s="118">
        <v>43570</v>
      </c>
      <c r="C563" s="117">
        <v>2019</v>
      </c>
      <c r="D563" s="117">
        <v>4</v>
      </c>
      <c r="E563" s="117">
        <v>2</v>
      </c>
      <c r="F563" s="117" t="s">
        <v>342</v>
      </c>
      <c r="G563" s="117" t="s">
        <v>336</v>
      </c>
      <c r="H563" s="117">
        <v>0</v>
      </c>
      <c r="I563" s="117">
        <v>44.666670000000003</v>
      </c>
      <c r="J563" s="117">
        <v>182813.7211105859</v>
      </c>
      <c r="K563" s="117">
        <v>163787.88777725256</v>
      </c>
      <c r="L563" s="117">
        <v>19025.833333333332</v>
      </c>
      <c r="M563" s="117">
        <v>0</v>
      </c>
      <c r="N563" s="117">
        <v>0</v>
      </c>
      <c r="O563" s="117">
        <v>1</v>
      </c>
      <c r="P563" s="117">
        <v>0</v>
      </c>
      <c r="Q563" s="117">
        <v>0</v>
      </c>
      <c r="R563" s="117">
        <v>0</v>
      </c>
      <c r="S563" s="117">
        <v>0</v>
      </c>
      <c r="T563" s="117">
        <v>0</v>
      </c>
      <c r="U563" s="117">
        <v>0</v>
      </c>
      <c r="V563" s="117">
        <v>0</v>
      </c>
      <c r="W563" s="117">
        <v>0</v>
      </c>
      <c r="X563" s="117">
        <v>1</v>
      </c>
      <c r="Y563" s="117">
        <v>0</v>
      </c>
      <c r="Z563" s="117">
        <v>0</v>
      </c>
      <c r="AA563" s="117">
        <v>0</v>
      </c>
      <c r="AB563" s="117">
        <v>0</v>
      </c>
      <c r="AC563" s="117">
        <v>0</v>
      </c>
      <c r="AD563" s="117">
        <v>0</v>
      </c>
      <c r="AE563" s="117">
        <v>0</v>
      </c>
      <c r="AF563" s="117">
        <v>0</v>
      </c>
      <c r="AG563" s="117">
        <v>0</v>
      </c>
      <c r="AH563" s="117">
        <v>1</v>
      </c>
      <c r="AI563" s="117">
        <v>0</v>
      </c>
      <c r="AJ563" s="117">
        <v>0</v>
      </c>
      <c r="AK563" s="117">
        <v>0</v>
      </c>
      <c r="AL563" s="117">
        <v>0</v>
      </c>
      <c r="AM563" s="117">
        <v>0</v>
      </c>
      <c r="AN563" s="117">
        <v>0</v>
      </c>
      <c r="AO563" s="117">
        <v>0</v>
      </c>
      <c r="AP563" s="117">
        <v>0</v>
      </c>
      <c r="AQ563" s="117">
        <v>1</v>
      </c>
      <c r="AR563" s="117">
        <v>0</v>
      </c>
      <c r="AS563" s="117">
        <v>163787.88777725256</v>
      </c>
    </row>
    <row r="564" spans="1:45" x14ac:dyDescent="0.45">
      <c r="A564" s="117" t="s">
        <v>903</v>
      </c>
      <c r="B564" s="118">
        <v>43571</v>
      </c>
      <c r="C564" s="117">
        <v>2019</v>
      </c>
      <c r="D564" s="117">
        <v>4</v>
      </c>
      <c r="E564" s="117">
        <v>3</v>
      </c>
      <c r="F564" s="117" t="s">
        <v>342</v>
      </c>
      <c r="G564" s="117" t="s">
        <v>336</v>
      </c>
      <c r="H564" s="117">
        <v>0</v>
      </c>
      <c r="I564" s="117">
        <v>50</v>
      </c>
      <c r="J564" s="117">
        <v>179410.67944391919</v>
      </c>
      <c r="K564" s="117">
        <v>160309.42944391919</v>
      </c>
      <c r="L564" s="117">
        <v>19101.25</v>
      </c>
      <c r="M564" s="117">
        <v>0</v>
      </c>
      <c r="N564" s="117">
        <v>0</v>
      </c>
      <c r="O564" s="117">
        <v>0</v>
      </c>
      <c r="P564" s="117">
        <v>1</v>
      </c>
      <c r="Q564" s="117">
        <v>0</v>
      </c>
      <c r="R564" s="117">
        <v>0</v>
      </c>
      <c r="S564" s="117">
        <v>0</v>
      </c>
      <c r="T564" s="117">
        <v>0</v>
      </c>
      <c r="U564" s="117">
        <v>0</v>
      </c>
      <c r="V564" s="117">
        <v>0</v>
      </c>
      <c r="W564" s="117">
        <v>0</v>
      </c>
      <c r="X564" s="117">
        <v>1</v>
      </c>
      <c r="Y564" s="117">
        <v>0</v>
      </c>
      <c r="Z564" s="117">
        <v>0</v>
      </c>
      <c r="AA564" s="117">
        <v>0</v>
      </c>
      <c r="AB564" s="117">
        <v>0</v>
      </c>
      <c r="AC564" s="117">
        <v>0</v>
      </c>
      <c r="AD564" s="117">
        <v>0</v>
      </c>
      <c r="AE564" s="117">
        <v>0</v>
      </c>
      <c r="AF564" s="117">
        <v>0</v>
      </c>
      <c r="AG564" s="117">
        <v>0</v>
      </c>
      <c r="AH564" s="117">
        <v>1</v>
      </c>
      <c r="AI564" s="117">
        <v>0</v>
      </c>
      <c r="AJ564" s="117">
        <v>0</v>
      </c>
      <c r="AK564" s="117">
        <v>0</v>
      </c>
      <c r="AL564" s="117">
        <v>0</v>
      </c>
      <c r="AM564" s="117">
        <v>0</v>
      </c>
      <c r="AN564" s="117">
        <v>0</v>
      </c>
      <c r="AO564" s="117">
        <v>0</v>
      </c>
      <c r="AP564" s="117">
        <v>0</v>
      </c>
      <c r="AQ564" s="117">
        <v>1</v>
      </c>
      <c r="AR564" s="117">
        <v>0</v>
      </c>
      <c r="AS564" s="117">
        <v>160309.42944391919</v>
      </c>
    </row>
    <row r="565" spans="1:45" x14ac:dyDescent="0.45">
      <c r="A565" s="117" t="s">
        <v>904</v>
      </c>
      <c r="B565" s="118">
        <v>43572</v>
      </c>
      <c r="C565" s="117">
        <v>2019</v>
      </c>
      <c r="D565" s="117">
        <v>4</v>
      </c>
      <c r="E565" s="117">
        <v>4</v>
      </c>
      <c r="F565" s="117" t="s">
        <v>342</v>
      </c>
      <c r="G565" s="117" t="s">
        <v>336</v>
      </c>
      <c r="H565" s="117">
        <v>0</v>
      </c>
      <c r="I565" s="117">
        <v>58.666670000000003</v>
      </c>
      <c r="J565" s="117">
        <v>176076.63777725253</v>
      </c>
      <c r="K565" s="117">
        <v>156882.05444391919</v>
      </c>
      <c r="L565" s="117">
        <v>19194.583333333332</v>
      </c>
      <c r="M565" s="117">
        <v>0</v>
      </c>
      <c r="N565" s="117">
        <v>0</v>
      </c>
      <c r="O565" s="117">
        <v>0</v>
      </c>
      <c r="P565" s="117">
        <v>0</v>
      </c>
      <c r="Q565" s="117">
        <v>1</v>
      </c>
      <c r="R565" s="117">
        <v>0</v>
      </c>
      <c r="S565" s="117">
        <v>0</v>
      </c>
      <c r="T565" s="117">
        <v>0</v>
      </c>
      <c r="U565" s="117">
        <v>0</v>
      </c>
      <c r="V565" s="117">
        <v>0</v>
      </c>
      <c r="W565" s="117">
        <v>0</v>
      </c>
      <c r="X565" s="117">
        <v>1</v>
      </c>
      <c r="Y565" s="117">
        <v>0</v>
      </c>
      <c r="Z565" s="117">
        <v>0</v>
      </c>
      <c r="AA565" s="117">
        <v>0</v>
      </c>
      <c r="AB565" s="117">
        <v>0</v>
      </c>
      <c r="AC565" s="117">
        <v>0</v>
      </c>
      <c r="AD565" s="117">
        <v>0</v>
      </c>
      <c r="AE565" s="117">
        <v>0</v>
      </c>
      <c r="AF565" s="117">
        <v>0</v>
      </c>
      <c r="AG565" s="117">
        <v>0</v>
      </c>
      <c r="AH565" s="117">
        <v>1</v>
      </c>
      <c r="AI565" s="117">
        <v>0</v>
      </c>
      <c r="AJ565" s="117">
        <v>0</v>
      </c>
      <c r="AK565" s="117">
        <v>0</v>
      </c>
      <c r="AL565" s="117">
        <v>0</v>
      </c>
      <c r="AM565" s="117">
        <v>0</v>
      </c>
      <c r="AN565" s="117">
        <v>0</v>
      </c>
      <c r="AO565" s="117">
        <v>0</v>
      </c>
      <c r="AP565" s="117">
        <v>0</v>
      </c>
      <c r="AQ565" s="117">
        <v>1</v>
      </c>
      <c r="AR565" s="117">
        <v>0</v>
      </c>
      <c r="AS565" s="117">
        <v>156882.05444391919</v>
      </c>
    </row>
    <row r="566" spans="1:45" x14ac:dyDescent="0.45">
      <c r="A566" s="117" t="s">
        <v>905</v>
      </c>
      <c r="B566" s="118">
        <v>43573</v>
      </c>
      <c r="C566" s="117">
        <v>2019</v>
      </c>
      <c r="D566" s="117">
        <v>4</v>
      </c>
      <c r="E566" s="117">
        <v>5</v>
      </c>
      <c r="F566" s="117" t="s">
        <v>342</v>
      </c>
      <c r="G566" s="117" t="s">
        <v>336</v>
      </c>
      <c r="H566" s="117">
        <v>0</v>
      </c>
      <c r="I566" s="117">
        <v>58.416670000000003</v>
      </c>
      <c r="J566" s="117">
        <v>183852.42944391919</v>
      </c>
      <c r="K566" s="117">
        <v>164602.42944391919</v>
      </c>
      <c r="L566" s="117">
        <v>19250</v>
      </c>
      <c r="M566" s="117">
        <v>0</v>
      </c>
      <c r="N566" s="117">
        <v>0</v>
      </c>
      <c r="O566" s="117">
        <v>0</v>
      </c>
      <c r="P566" s="117">
        <v>0</v>
      </c>
      <c r="Q566" s="117">
        <v>0</v>
      </c>
      <c r="R566" s="117">
        <v>1</v>
      </c>
      <c r="S566" s="117">
        <v>0</v>
      </c>
      <c r="T566" s="117">
        <v>0</v>
      </c>
      <c r="U566" s="117">
        <v>0</v>
      </c>
      <c r="V566" s="117">
        <v>0</v>
      </c>
      <c r="W566" s="117">
        <v>0</v>
      </c>
      <c r="X566" s="117">
        <v>1</v>
      </c>
      <c r="Y566" s="117">
        <v>0</v>
      </c>
      <c r="Z566" s="117">
        <v>0</v>
      </c>
      <c r="AA566" s="117">
        <v>0</v>
      </c>
      <c r="AB566" s="117">
        <v>0</v>
      </c>
      <c r="AC566" s="117">
        <v>0</v>
      </c>
      <c r="AD566" s="117">
        <v>0</v>
      </c>
      <c r="AE566" s="117">
        <v>0</v>
      </c>
      <c r="AF566" s="117">
        <v>0</v>
      </c>
      <c r="AG566" s="117">
        <v>0</v>
      </c>
      <c r="AH566" s="117">
        <v>1</v>
      </c>
      <c r="AI566" s="117">
        <v>0</v>
      </c>
      <c r="AJ566" s="117">
        <v>0</v>
      </c>
      <c r="AK566" s="117">
        <v>0</v>
      </c>
      <c r="AL566" s="117">
        <v>0</v>
      </c>
      <c r="AM566" s="117">
        <v>0</v>
      </c>
      <c r="AN566" s="117">
        <v>0</v>
      </c>
      <c r="AO566" s="117">
        <v>0</v>
      </c>
      <c r="AP566" s="117">
        <v>0</v>
      </c>
      <c r="AQ566" s="117">
        <v>1</v>
      </c>
      <c r="AR566" s="117">
        <v>0</v>
      </c>
      <c r="AS566" s="117">
        <v>164602.42944391919</v>
      </c>
    </row>
    <row r="567" spans="1:45" x14ac:dyDescent="0.45">
      <c r="A567" s="117" t="s">
        <v>906</v>
      </c>
      <c r="B567" s="118">
        <v>43574</v>
      </c>
      <c r="C567" s="117">
        <v>2019</v>
      </c>
      <c r="D567" s="117">
        <v>4</v>
      </c>
      <c r="E567" s="117">
        <v>6</v>
      </c>
      <c r="F567" s="117" t="s">
        <v>342</v>
      </c>
      <c r="G567" s="117" t="s">
        <v>336</v>
      </c>
      <c r="H567" s="117">
        <v>0</v>
      </c>
      <c r="I567" s="117">
        <v>59.166670000000003</v>
      </c>
      <c r="J567" s="117">
        <v>177749.26277725256</v>
      </c>
      <c r="K567" s="117">
        <v>158385.51277725256</v>
      </c>
      <c r="L567" s="117">
        <v>19363.75</v>
      </c>
      <c r="M567" s="117">
        <v>0</v>
      </c>
      <c r="N567" s="117">
        <v>0</v>
      </c>
      <c r="O567" s="117">
        <v>0</v>
      </c>
      <c r="P567" s="117">
        <v>0</v>
      </c>
      <c r="Q567" s="117">
        <v>0</v>
      </c>
      <c r="R567" s="117">
        <v>0</v>
      </c>
      <c r="S567" s="117">
        <v>1</v>
      </c>
      <c r="T567" s="117">
        <v>0</v>
      </c>
      <c r="U567" s="117">
        <v>0</v>
      </c>
      <c r="V567" s="117">
        <v>0</v>
      </c>
      <c r="W567" s="117">
        <v>0</v>
      </c>
      <c r="X567" s="117">
        <v>1</v>
      </c>
      <c r="Y567" s="117">
        <v>0</v>
      </c>
      <c r="Z567" s="117">
        <v>0</v>
      </c>
      <c r="AA567" s="117">
        <v>0</v>
      </c>
      <c r="AB567" s="117">
        <v>0</v>
      </c>
      <c r="AC567" s="117">
        <v>0</v>
      </c>
      <c r="AD567" s="117">
        <v>0</v>
      </c>
      <c r="AE567" s="117">
        <v>0</v>
      </c>
      <c r="AF567" s="117">
        <v>0</v>
      </c>
      <c r="AG567" s="117">
        <v>0</v>
      </c>
      <c r="AH567" s="117">
        <v>1</v>
      </c>
      <c r="AI567" s="117">
        <v>0</v>
      </c>
      <c r="AJ567" s="117">
        <v>0</v>
      </c>
      <c r="AK567" s="117">
        <v>0</v>
      </c>
      <c r="AL567" s="117">
        <v>0</v>
      </c>
      <c r="AM567" s="117">
        <v>0</v>
      </c>
      <c r="AN567" s="117">
        <v>0</v>
      </c>
      <c r="AO567" s="117">
        <v>0</v>
      </c>
      <c r="AP567" s="117">
        <v>0</v>
      </c>
      <c r="AQ567" s="117">
        <v>1</v>
      </c>
      <c r="AR567" s="117">
        <v>0</v>
      </c>
      <c r="AS567" s="117">
        <v>158385.51277725256</v>
      </c>
    </row>
    <row r="568" spans="1:45" x14ac:dyDescent="0.45">
      <c r="A568" s="117" t="s">
        <v>907</v>
      </c>
      <c r="B568" s="118">
        <v>43575</v>
      </c>
      <c r="C568" s="117">
        <v>2019</v>
      </c>
      <c r="D568" s="117">
        <v>4</v>
      </c>
      <c r="E568" s="117">
        <v>7</v>
      </c>
      <c r="F568" s="117" t="s">
        <v>340</v>
      </c>
      <c r="G568" s="117" t="s">
        <v>336</v>
      </c>
      <c r="H568" s="117">
        <v>0</v>
      </c>
      <c r="I568" s="117">
        <v>57.125</v>
      </c>
      <c r="J568" s="117">
        <v>160602.55444391916</v>
      </c>
      <c r="K568" s="117">
        <v>141137.97111058582</v>
      </c>
      <c r="L568" s="117">
        <v>19464.583333333332</v>
      </c>
      <c r="M568" s="117">
        <v>0</v>
      </c>
      <c r="N568" s="117">
        <v>0</v>
      </c>
      <c r="O568" s="117">
        <v>0</v>
      </c>
      <c r="P568" s="117">
        <v>0</v>
      </c>
      <c r="Q568" s="117">
        <v>0</v>
      </c>
      <c r="R568" s="117">
        <v>0</v>
      </c>
      <c r="S568" s="117">
        <v>0</v>
      </c>
      <c r="T568" s="117">
        <v>1</v>
      </c>
      <c r="U568" s="117">
        <v>0</v>
      </c>
      <c r="V568" s="117">
        <v>0</v>
      </c>
      <c r="W568" s="117">
        <v>0</v>
      </c>
      <c r="X568" s="117">
        <v>1</v>
      </c>
      <c r="Y568" s="117">
        <v>0</v>
      </c>
      <c r="Z568" s="117">
        <v>0</v>
      </c>
      <c r="AA568" s="117">
        <v>0</v>
      </c>
      <c r="AB568" s="117">
        <v>0</v>
      </c>
      <c r="AC568" s="117">
        <v>0</v>
      </c>
      <c r="AD568" s="117">
        <v>0</v>
      </c>
      <c r="AE568" s="117">
        <v>0</v>
      </c>
      <c r="AF568" s="117">
        <v>0</v>
      </c>
      <c r="AG568" s="117">
        <v>0</v>
      </c>
      <c r="AH568" s="117">
        <v>1</v>
      </c>
      <c r="AI568" s="117">
        <v>0</v>
      </c>
      <c r="AJ568" s="117">
        <v>0</v>
      </c>
      <c r="AK568" s="117">
        <v>0</v>
      </c>
      <c r="AL568" s="117">
        <v>0</v>
      </c>
      <c r="AM568" s="117">
        <v>0</v>
      </c>
      <c r="AN568" s="117">
        <v>0</v>
      </c>
      <c r="AO568" s="117">
        <v>0</v>
      </c>
      <c r="AP568" s="117">
        <v>0</v>
      </c>
      <c r="AQ568" s="117">
        <v>1</v>
      </c>
      <c r="AR568" s="117">
        <v>0</v>
      </c>
      <c r="AS568" s="117">
        <v>141137.97111058582</v>
      </c>
    </row>
    <row r="569" spans="1:45" x14ac:dyDescent="0.45">
      <c r="A569" s="117" t="s">
        <v>908</v>
      </c>
      <c r="B569" s="118">
        <v>43576</v>
      </c>
      <c r="C569" s="117">
        <v>2019</v>
      </c>
      <c r="D569" s="117">
        <v>4</v>
      </c>
      <c r="E569" s="117">
        <v>1</v>
      </c>
      <c r="F569" s="117" t="s">
        <v>340</v>
      </c>
      <c r="G569" s="117" t="s">
        <v>336</v>
      </c>
      <c r="H569" s="117">
        <v>0</v>
      </c>
      <c r="I569" s="117">
        <v>55.458329999999997</v>
      </c>
      <c r="J569" s="117">
        <v>154666.59611058584</v>
      </c>
      <c r="K569" s="117">
        <v>135059.92944391919</v>
      </c>
      <c r="L569" s="117">
        <v>19606.666666666668</v>
      </c>
      <c r="M569" s="117">
        <v>0</v>
      </c>
      <c r="N569" s="117">
        <v>1</v>
      </c>
      <c r="O569" s="117">
        <v>0</v>
      </c>
      <c r="P569" s="117">
        <v>0</v>
      </c>
      <c r="Q569" s="117">
        <v>0</v>
      </c>
      <c r="R569" s="117">
        <v>0</v>
      </c>
      <c r="S569" s="117">
        <v>0</v>
      </c>
      <c r="T569" s="117">
        <v>0</v>
      </c>
      <c r="U569" s="117">
        <v>0</v>
      </c>
      <c r="V569" s="117">
        <v>0</v>
      </c>
      <c r="W569" s="117">
        <v>0</v>
      </c>
      <c r="X569" s="117">
        <v>1</v>
      </c>
      <c r="Y569" s="117">
        <v>0</v>
      </c>
      <c r="Z569" s="117">
        <v>0</v>
      </c>
      <c r="AA569" s="117">
        <v>0</v>
      </c>
      <c r="AB569" s="117">
        <v>0</v>
      </c>
      <c r="AC569" s="117">
        <v>0</v>
      </c>
      <c r="AD569" s="117">
        <v>0</v>
      </c>
      <c r="AE569" s="117">
        <v>0</v>
      </c>
      <c r="AF569" s="117">
        <v>0</v>
      </c>
      <c r="AG569" s="117">
        <v>0</v>
      </c>
      <c r="AH569" s="117">
        <v>1</v>
      </c>
      <c r="AI569" s="117">
        <v>0</v>
      </c>
      <c r="AJ569" s="117">
        <v>0</v>
      </c>
      <c r="AK569" s="117">
        <v>0</v>
      </c>
      <c r="AL569" s="117">
        <v>0</v>
      </c>
      <c r="AM569" s="117">
        <v>0</v>
      </c>
      <c r="AN569" s="117">
        <v>0</v>
      </c>
      <c r="AO569" s="117">
        <v>0</v>
      </c>
      <c r="AP569" s="117">
        <v>0</v>
      </c>
      <c r="AQ569" s="117">
        <v>1</v>
      </c>
      <c r="AR569" s="117">
        <v>0</v>
      </c>
      <c r="AS569" s="117">
        <v>135059.92944391919</v>
      </c>
    </row>
    <row r="570" spans="1:45" x14ac:dyDescent="0.45">
      <c r="A570" s="117" t="s">
        <v>909</v>
      </c>
      <c r="B570" s="118">
        <v>43577</v>
      </c>
      <c r="C570" s="117">
        <v>2019</v>
      </c>
      <c r="D570" s="117">
        <v>4</v>
      </c>
      <c r="E570" s="117">
        <v>2</v>
      </c>
      <c r="F570" s="117" t="s">
        <v>342</v>
      </c>
      <c r="G570" s="117" t="s">
        <v>336</v>
      </c>
      <c r="H570" s="117">
        <v>0</v>
      </c>
      <c r="I570" s="117">
        <v>55.583329999999997</v>
      </c>
      <c r="J570" s="117">
        <v>187260.97111058584</v>
      </c>
      <c r="K570" s="117">
        <v>167258.05444391919</v>
      </c>
      <c r="L570" s="117">
        <v>20002.916666666668</v>
      </c>
      <c r="M570" s="117">
        <v>0</v>
      </c>
      <c r="N570" s="117">
        <v>0</v>
      </c>
      <c r="O570" s="117">
        <v>1</v>
      </c>
      <c r="P570" s="117">
        <v>0</v>
      </c>
      <c r="Q570" s="117">
        <v>0</v>
      </c>
      <c r="R570" s="117">
        <v>0</v>
      </c>
      <c r="S570" s="117">
        <v>0</v>
      </c>
      <c r="T570" s="117">
        <v>0</v>
      </c>
      <c r="U570" s="117">
        <v>0</v>
      </c>
      <c r="V570" s="117">
        <v>0</v>
      </c>
      <c r="W570" s="117">
        <v>0</v>
      </c>
      <c r="X570" s="117">
        <v>1</v>
      </c>
      <c r="Y570" s="117">
        <v>0</v>
      </c>
      <c r="Z570" s="117">
        <v>0</v>
      </c>
      <c r="AA570" s="117">
        <v>0</v>
      </c>
      <c r="AB570" s="117">
        <v>0</v>
      </c>
      <c r="AC570" s="117">
        <v>0</v>
      </c>
      <c r="AD570" s="117">
        <v>0</v>
      </c>
      <c r="AE570" s="117">
        <v>0</v>
      </c>
      <c r="AF570" s="117">
        <v>0</v>
      </c>
      <c r="AG570" s="117">
        <v>0</v>
      </c>
      <c r="AH570" s="117">
        <v>1</v>
      </c>
      <c r="AI570" s="117">
        <v>0</v>
      </c>
      <c r="AJ570" s="117">
        <v>0</v>
      </c>
      <c r="AK570" s="117">
        <v>0</v>
      </c>
      <c r="AL570" s="117">
        <v>0</v>
      </c>
      <c r="AM570" s="117">
        <v>0</v>
      </c>
      <c r="AN570" s="117">
        <v>0</v>
      </c>
      <c r="AO570" s="117">
        <v>0</v>
      </c>
      <c r="AP570" s="117">
        <v>0</v>
      </c>
      <c r="AQ570" s="117">
        <v>1</v>
      </c>
      <c r="AR570" s="117">
        <v>0</v>
      </c>
      <c r="AS570" s="117">
        <v>167258.05444391919</v>
      </c>
    </row>
    <row r="571" spans="1:45" x14ac:dyDescent="0.45">
      <c r="A571" s="117" t="s">
        <v>910</v>
      </c>
      <c r="B571" s="118">
        <v>43578</v>
      </c>
      <c r="C571" s="117">
        <v>2019</v>
      </c>
      <c r="D571" s="117">
        <v>4</v>
      </c>
      <c r="E571" s="117">
        <v>3</v>
      </c>
      <c r="F571" s="117" t="s">
        <v>342</v>
      </c>
      <c r="G571" s="117" t="s">
        <v>336</v>
      </c>
      <c r="H571" s="117">
        <v>0</v>
      </c>
      <c r="I571" s="117">
        <v>60.791670000000003</v>
      </c>
      <c r="J571" s="117">
        <v>217543.42944391916</v>
      </c>
      <c r="K571" s="117">
        <v>196940.09611058582</v>
      </c>
      <c r="L571" s="117">
        <v>20603.333333333332</v>
      </c>
      <c r="M571" s="117">
        <v>0</v>
      </c>
      <c r="N571" s="117">
        <v>0</v>
      </c>
      <c r="O571" s="117">
        <v>0</v>
      </c>
      <c r="P571" s="117">
        <v>1</v>
      </c>
      <c r="Q571" s="117">
        <v>0</v>
      </c>
      <c r="R571" s="117">
        <v>0</v>
      </c>
      <c r="S571" s="117">
        <v>0</v>
      </c>
      <c r="T571" s="117">
        <v>0</v>
      </c>
      <c r="U571" s="117">
        <v>0</v>
      </c>
      <c r="V571" s="117">
        <v>0</v>
      </c>
      <c r="W571" s="117">
        <v>0</v>
      </c>
      <c r="X571" s="117">
        <v>1</v>
      </c>
      <c r="Y571" s="117">
        <v>0</v>
      </c>
      <c r="Z571" s="117">
        <v>0</v>
      </c>
      <c r="AA571" s="117">
        <v>0</v>
      </c>
      <c r="AB571" s="117">
        <v>0</v>
      </c>
      <c r="AC571" s="117">
        <v>0</v>
      </c>
      <c r="AD571" s="117">
        <v>0</v>
      </c>
      <c r="AE571" s="117">
        <v>0</v>
      </c>
      <c r="AF571" s="117">
        <v>0</v>
      </c>
      <c r="AG571" s="117">
        <v>0</v>
      </c>
      <c r="AH571" s="117">
        <v>1</v>
      </c>
      <c r="AI571" s="117">
        <v>0</v>
      </c>
      <c r="AJ571" s="117">
        <v>0</v>
      </c>
      <c r="AK571" s="117">
        <v>0</v>
      </c>
      <c r="AL571" s="117">
        <v>0</v>
      </c>
      <c r="AM571" s="117">
        <v>0</v>
      </c>
      <c r="AN571" s="117">
        <v>0</v>
      </c>
      <c r="AO571" s="117">
        <v>0</v>
      </c>
      <c r="AP571" s="117">
        <v>0</v>
      </c>
      <c r="AQ571" s="117">
        <v>1</v>
      </c>
      <c r="AR571" s="117">
        <v>0</v>
      </c>
      <c r="AS571" s="117">
        <v>196940.09611058582</v>
      </c>
    </row>
    <row r="572" spans="1:45" x14ac:dyDescent="0.45">
      <c r="A572" s="117" t="s">
        <v>911</v>
      </c>
      <c r="B572" s="118">
        <v>43579</v>
      </c>
      <c r="C572" s="117">
        <v>2019</v>
      </c>
      <c r="D572" s="117">
        <v>4</v>
      </c>
      <c r="E572" s="117">
        <v>4</v>
      </c>
      <c r="F572" s="117" t="s">
        <v>342</v>
      </c>
      <c r="G572" s="117" t="s">
        <v>336</v>
      </c>
      <c r="H572" s="117">
        <v>0</v>
      </c>
      <c r="I572" s="117">
        <v>56</v>
      </c>
      <c r="J572" s="117">
        <v>242255.59611058582</v>
      </c>
      <c r="K572" s="117">
        <v>221089.34611058582</v>
      </c>
      <c r="L572" s="117">
        <v>21166.25</v>
      </c>
      <c r="M572" s="117">
        <v>0</v>
      </c>
      <c r="N572" s="117">
        <v>0</v>
      </c>
      <c r="O572" s="117">
        <v>0</v>
      </c>
      <c r="P572" s="117">
        <v>0</v>
      </c>
      <c r="Q572" s="117">
        <v>1</v>
      </c>
      <c r="R572" s="117">
        <v>0</v>
      </c>
      <c r="S572" s="117">
        <v>0</v>
      </c>
      <c r="T572" s="117">
        <v>0</v>
      </c>
      <c r="U572" s="117">
        <v>0</v>
      </c>
      <c r="V572" s="117">
        <v>0</v>
      </c>
      <c r="W572" s="117">
        <v>0</v>
      </c>
      <c r="X572" s="117">
        <v>1</v>
      </c>
      <c r="Y572" s="117">
        <v>0</v>
      </c>
      <c r="Z572" s="117">
        <v>0</v>
      </c>
      <c r="AA572" s="117">
        <v>0</v>
      </c>
      <c r="AB572" s="117">
        <v>0</v>
      </c>
      <c r="AC572" s="117">
        <v>0</v>
      </c>
      <c r="AD572" s="117">
        <v>0</v>
      </c>
      <c r="AE572" s="117">
        <v>0</v>
      </c>
      <c r="AF572" s="117">
        <v>0</v>
      </c>
      <c r="AG572" s="117">
        <v>0</v>
      </c>
      <c r="AH572" s="117">
        <v>1</v>
      </c>
      <c r="AI572" s="117">
        <v>0</v>
      </c>
      <c r="AJ572" s="117">
        <v>0</v>
      </c>
      <c r="AK572" s="117">
        <v>0</v>
      </c>
      <c r="AL572" s="117">
        <v>0</v>
      </c>
      <c r="AM572" s="117">
        <v>0</v>
      </c>
      <c r="AN572" s="117">
        <v>0</v>
      </c>
      <c r="AO572" s="117">
        <v>0</v>
      </c>
      <c r="AP572" s="117">
        <v>0</v>
      </c>
      <c r="AQ572" s="117">
        <v>1</v>
      </c>
      <c r="AR572" s="117">
        <v>0</v>
      </c>
      <c r="AS572" s="117">
        <v>221089.34611058582</v>
      </c>
    </row>
    <row r="573" spans="1:45" x14ac:dyDescent="0.45">
      <c r="A573" s="117" t="s">
        <v>912</v>
      </c>
      <c r="B573" s="118">
        <v>43580</v>
      </c>
      <c r="C573" s="117">
        <v>2019</v>
      </c>
      <c r="D573" s="117">
        <v>4</v>
      </c>
      <c r="E573" s="117">
        <v>5</v>
      </c>
      <c r="F573" s="117" t="s">
        <v>342</v>
      </c>
      <c r="G573" s="117" t="s">
        <v>336</v>
      </c>
      <c r="H573" s="117">
        <v>0</v>
      </c>
      <c r="I573" s="117">
        <v>54.666670000000003</v>
      </c>
      <c r="J573" s="117">
        <v>267284.47111058584</v>
      </c>
      <c r="K573" s="117">
        <v>245550.72111058582</v>
      </c>
      <c r="L573" s="117">
        <v>21733.75</v>
      </c>
      <c r="M573" s="117">
        <v>0</v>
      </c>
      <c r="N573" s="117">
        <v>0</v>
      </c>
      <c r="O573" s="117">
        <v>0</v>
      </c>
      <c r="P573" s="117">
        <v>0</v>
      </c>
      <c r="Q573" s="117">
        <v>0</v>
      </c>
      <c r="R573" s="117">
        <v>1</v>
      </c>
      <c r="S573" s="117">
        <v>0</v>
      </c>
      <c r="T573" s="117">
        <v>0</v>
      </c>
      <c r="U573" s="117">
        <v>0</v>
      </c>
      <c r="V573" s="117">
        <v>0</v>
      </c>
      <c r="W573" s="117">
        <v>0</v>
      </c>
      <c r="X573" s="117">
        <v>1</v>
      </c>
      <c r="Y573" s="117">
        <v>0</v>
      </c>
      <c r="Z573" s="117">
        <v>0</v>
      </c>
      <c r="AA573" s="117">
        <v>0</v>
      </c>
      <c r="AB573" s="117">
        <v>0</v>
      </c>
      <c r="AC573" s="117">
        <v>0</v>
      </c>
      <c r="AD573" s="117">
        <v>0</v>
      </c>
      <c r="AE573" s="117">
        <v>0</v>
      </c>
      <c r="AF573" s="117">
        <v>0</v>
      </c>
      <c r="AG573" s="117">
        <v>0</v>
      </c>
      <c r="AH573" s="117">
        <v>1</v>
      </c>
      <c r="AI573" s="117">
        <v>0</v>
      </c>
      <c r="AJ573" s="117">
        <v>0</v>
      </c>
      <c r="AK573" s="117">
        <v>0</v>
      </c>
      <c r="AL573" s="117">
        <v>0</v>
      </c>
      <c r="AM573" s="117">
        <v>0</v>
      </c>
      <c r="AN573" s="117">
        <v>0</v>
      </c>
      <c r="AO573" s="117">
        <v>0</v>
      </c>
      <c r="AP573" s="117">
        <v>0</v>
      </c>
      <c r="AQ573" s="117">
        <v>1</v>
      </c>
      <c r="AR573" s="117">
        <v>0</v>
      </c>
      <c r="AS573" s="117">
        <v>245550.72111058582</v>
      </c>
    </row>
    <row r="574" spans="1:45" x14ac:dyDescent="0.45">
      <c r="A574" s="117" t="s">
        <v>913</v>
      </c>
      <c r="B574" s="118">
        <v>43581</v>
      </c>
      <c r="C574" s="117">
        <v>2019</v>
      </c>
      <c r="D574" s="117">
        <v>4</v>
      </c>
      <c r="E574" s="117">
        <v>6</v>
      </c>
      <c r="F574" s="117" t="s">
        <v>342</v>
      </c>
      <c r="G574" s="117" t="s">
        <v>336</v>
      </c>
      <c r="H574" s="117">
        <v>0</v>
      </c>
      <c r="I574" s="117">
        <v>58.041670000000003</v>
      </c>
      <c r="J574" s="117">
        <v>277600.38777725247</v>
      </c>
      <c r="K574" s="117">
        <v>255261.22111058582</v>
      </c>
      <c r="L574" s="117">
        <v>22339.166666666668</v>
      </c>
      <c r="M574" s="117">
        <v>0</v>
      </c>
      <c r="N574" s="117">
        <v>0</v>
      </c>
      <c r="O574" s="117">
        <v>0</v>
      </c>
      <c r="P574" s="117">
        <v>0</v>
      </c>
      <c r="Q574" s="117">
        <v>0</v>
      </c>
      <c r="R574" s="117">
        <v>0</v>
      </c>
      <c r="S574" s="117">
        <v>1</v>
      </c>
      <c r="T574" s="117">
        <v>0</v>
      </c>
      <c r="U574" s="117">
        <v>0</v>
      </c>
      <c r="V574" s="117">
        <v>0</v>
      </c>
      <c r="W574" s="117">
        <v>0</v>
      </c>
      <c r="X574" s="117">
        <v>1</v>
      </c>
      <c r="Y574" s="117">
        <v>0</v>
      </c>
      <c r="Z574" s="117">
        <v>0</v>
      </c>
      <c r="AA574" s="117">
        <v>0</v>
      </c>
      <c r="AB574" s="117">
        <v>0</v>
      </c>
      <c r="AC574" s="117">
        <v>0</v>
      </c>
      <c r="AD574" s="117">
        <v>0</v>
      </c>
      <c r="AE574" s="117">
        <v>0</v>
      </c>
      <c r="AF574" s="117">
        <v>0</v>
      </c>
      <c r="AG574" s="117">
        <v>0</v>
      </c>
      <c r="AH574" s="117">
        <v>1</v>
      </c>
      <c r="AI574" s="117">
        <v>0</v>
      </c>
      <c r="AJ574" s="117">
        <v>0</v>
      </c>
      <c r="AK574" s="117">
        <v>0</v>
      </c>
      <c r="AL574" s="117">
        <v>0</v>
      </c>
      <c r="AM574" s="117">
        <v>0</v>
      </c>
      <c r="AN574" s="117">
        <v>0</v>
      </c>
      <c r="AO574" s="117">
        <v>0</v>
      </c>
      <c r="AP574" s="117">
        <v>0</v>
      </c>
      <c r="AQ574" s="117">
        <v>1</v>
      </c>
      <c r="AR574" s="117">
        <v>0</v>
      </c>
      <c r="AS574" s="117">
        <v>255261.22111058582</v>
      </c>
    </row>
    <row r="575" spans="1:45" x14ac:dyDescent="0.45">
      <c r="A575" s="117" t="s">
        <v>914</v>
      </c>
      <c r="B575" s="118">
        <v>43582</v>
      </c>
      <c r="C575" s="117">
        <v>2019</v>
      </c>
      <c r="D575" s="117">
        <v>4</v>
      </c>
      <c r="E575" s="117">
        <v>7</v>
      </c>
      <c r="F575" s="117" t="s">
        <v>340</v>
      </c>
      <c r="G575" s="117" t="s">
        <v>336</v>
      </c>
      <c r="H575" s="117">
        <v>0</v>
      </c>
      <c r="I575" s="117">
        <v>47.25</v>
      </c>
      <c r="J575" s="117">
        <v>265376.76277725247</v>
      </c>
      <c r="K575" s="117">
        <v>242089.26277725244</v>
      </c>
      <c r="L575" s="117">
        <v>23287.5</v>
      </c>
      <c r="M575" s="117">
        <v>0</v>
      </c>
      <c r="N575" s="117">
        <v>0</v>
      </c>
      <c r="O575" s="117">
        <v>0</v>
      </c>
      <c r="P575" s="117">
        <v>0</v>
      </c>
      <c r="Q575" s="117">
        <v>0</v>
      </c>
      <c r="R575" s="117">
        <v>0</v>
      </c>
      <c r="S575" s="117">
        <v>0</v>
      </c>
      <c r="T575" s="117">
        <v>1</v>
      </c>
      <c r="U575" s="117">
        <v>0</v>
      </c>
      <c r="V575" s="117">
        <v>0</v>
      </c>
      <c r="W575" s="117">
        <v>0</v>
      </c>
      <c r="X575" s="117">
        <v>1</v>
      </c>
      <c r="Y575" s="117">
        <v>0</v>
      </c>
      <c r="Z575" s="117">
        <v>0</v>
      </c>
      <c r="AA575" s="117">
        <v>0</v>
      </c>
      <c r="AB575" s="117">
        <v>0</v>
      </c>
      <c r="AC575" s="117">
        <v>0</v>
      </c>
      <c r="AD575" s="117">
        <v>0</v>
      </c>
      <c r="AE575" s="117">
        <v>0</v>
      </c>
      <c r="AF575" s="117">
        <v>0</v>
      </c>
      <c r="AG575" s="117">
        <v>0</v>
      </c>
      <c r="AH575" s="117">
        <v>1</v>
      </c>
      <c r="AI575" s="117">
        <v>0</v>
      </c>
      <c r="AJ575" s="117">
        <v>0</v>
      </c>
      <c r="AK575" s="117">
        <v>0</v>
      </c>
      <c r="AL575" s="117">
        <v>0</v>
      </c>
      <c r="AM575" s="117">
        <v>0</v>
      </c>
      <c r="AN575" s="117">
        <v>0</v>
      </c>
      <c r="AO575" s="117">
        <v>0</v>
      </c>
      <c r="AP575" s="117">
        <v>0</v>
      </c>
      <c r="AQ575" s="117">
        <v>1</v>
      </c>
      <c r="AR575" s="117">
        <v>0</v>
      </c>
      <c r="AS575" s="117">
        <v>242089.26277725244</v>
      </c>
    </row>
    <row r="576" spans="1:45" x14ac:dyDescent="0.45">
      <c r="A576" s="117" t="s">
        <v>915</v>
      </c>
      <c r="B576" s="118">
        <v>43583</v>
      </c>
      <c r="C576" s="117">
        <v>2019</v>
      </c>
      <c r="D576" s="117">
        <v>4</v>
      </c>
      <c r="E576" s="117">
        <v>1</v>
      </c>
      <c r="F576" s="117" t="s">
        <v>340</v>
      </c>
      <c r="G576" s="117" t="s">
        <v>336</v>
      </c>
      <c r="H576" s="117">
        <v>0</v>
      </c>
      <c r="I576" s="117">
        <v>48.291670000000003</v>
      </c>
      <c r="J576" s="117">
        <v>260541.88777725241</v>
      </c>
      <c r="K576" s="117">
        <v>235899.80444391907</v>
      </c>
      <c r="L576" s="117">
        <v>24642.083333333332</v>
      </c>
      <c r="M576" s="117">
        <v>0</v>
      </c>
      <c r="N576" s="117">
        <v>1</v>
      </c>
      <c r="O576" s="117">
        <v>0</v>
      </c>
      <c r="P576" s="117">
        <v>0</v>
      </c>
      <c r="Q576" s="117">
        <v>0</v>
      </c>
      <c r="R576" s="117">
        <v>0</v>
      </c>
      <c r="S576" s="117">
        <v>0</v>
      </c>
      <c r="T576" s="117">
        <v>0</v>
      </c>
      <c r="U576" s="117">
        <v>0</v>
      </c>
      <c r="V576" s="117">
        <v>0</v>
      </c>
      <c r="W576" s="117">
        <v>0</v>
      </c>
      <c r="X576" s="117">
        <v>1</v>
      </c>
      <c r="Y576" s="117">
        <v>0</v>
      </c>
      <c r="Z576" s="117">
        <v>0</v>
      </c>
      <c r="AA576" s="117">
        <v>0</v>
      </c>
      <c r="AB576" s="117">
        <v>0</v>
      </c>
      <c r="AC576" s="117">
        <v>0</v>
      </c>
      <c r="AD576" s="117">
        <v>0</v>
      </c>
      <c r="AE576" s="117">
        <v>0</v>
      </c>
      <c r="AF576" s="117">
        <v>0</v>
      </c>
      <c r="AG576" s="117">
        <v>0</v>
      </c>
      <c r="AH576" s="117">
        <v>1</v>
      </c>
      <c r="AI576" s="117">
        <v>0</v>
      </c>
      <c r="AJ576" s="117">
        <v>0</v>
      </c>
      <c r="AK576" s="117">
        <v>0</v>
      </c>
      <c r="AL576" s="117">
        <v>0</v>
      </c>
      <c r="AM576" s="117">
        <v>0</v>
      </c>
      <c r="AN576" s="117">
        <v>0</v>
      </c>
      <c r="AO576" s="117">
        <v>0</v>
      </c>
      <c r="AP576" s="117">
        <v>0</v>
      </c>
      <c r="AQ576" s="117">
        <v>1</v>
      </c>
      <c r="AR576" s="117">
        <v>0</v>
      </c>
      <c r="AS576" s="117">
        <v>235899.80444391907</v>
      </c>
    </row>
    <row r="577" spans="1:45" x14ac:dyDescent="0.45">
      <c r="A577" s="117" t="s">
        <v>916</v>
      </c>
      <c r="B577" s="118">
        <v>43584</v>
      </c>
      <c r="C577" s="117">
        <v>2019</v>
      </c>
      <c r="D577" s="117">
        <v>4</v>
      </c>
      <c r="E577" s="117">
        <v>2</v>
      </c>
      <c r="F577" s="117" t="s">
        <v>342</v>
      </c>
      <c r="G577" s="117" t="s">
        <v>336</v>
      </c>
      <c r="H577" s="117">
        <v>0</v>
      </c>
      <c r="I577" s="117">
        <v>50.375</v>
      </c>
      <c r="J577" s="117">
        <v>286044.51277725247</v>
      </c>
      <c r="K577" s="117">
        <v>258344.51277725244</v>
      </c>
      <c r="L577" s="117">
        <v>27700</v>
      </c>
      <c r="M577" s="117">
        <v>0</v>
      </c>
      <c r="N577" s="117">
        <v>0</v>
      </c>
      <c r="O577" s="117">
        <v>1</v>
      </c>
      <c r="P577" s="117">
        <v>0</v>
      </c>
      <c r="Q577" s="117">
        <v>0</v>
      </c>
      <c r="R577" s="117">
        <v>0</v>
      </c>
      <c r="S577" s="117">
        <v>0</v>
      </c>
      <c r="T577" s="117">
        <v>0</v>
      </c>
      <c r="U577" s="117">
        <v>0</v>
      </c>
      <c r="V577" s="117">
        <v>0</v>
      </c>
      <c r="W577" s="117">
        <v>0</v>
      </c>
      <c r="X577" s="117">
        <v>1</v>
      </c>
      <c r="Y577" s="117">
        <v>0</v>
      </c>
      <c r="Z577" s="117">
        <v>0</v>
      </c>
      <c r="AA577" s="117">
        <v>0</v>
      </c>
      <c r="AB577" s="117">
        <v>0</v>
      </c>
      <c r="AC577" s="117">
        <v>0</v>
      </c>
      <c r="AD577" s="117">
        <v>0</v>
      </c>
      <c r="AE577" s="117">
        <v>0</v>
      </c>
      <c r="AF577" s="117">
        <v>0</v>
      </c>
      <c r="AG577" s="117">
        <v>0</v>
      </c>
      <c r="AH577" s="117">
        <v>1</v>
      </c>
      <c r="AI577" s="117">
        <v>0</v>
      </c>
      <c r="AJ577" s="117">
        <v>0</v>
      </c>
      <c r="AK577" s="117">
        <v>0</v>
      </c>
      <c r="AL577" s="117">
        <v>0</v>
      </c>
      <c r="AM577" s="117">
        <v>0</v>
      </c>
      <c r="AN577" s="117">
        <v>0</v>
      </c>
      <c r="AO577" s="117">
        <v>0</v>
      </c>
      <c r="AP577" s="117">
        <v>0</v>
      </c>
      <c r="AQ577" s="117">
        <v>1</v>
      </c>
      <c r="AR577" s="117">
        <v>0</v>
      </c>
      <c r="AS577" s="117">
        <v>258344.51277725244</v>
      </c>
    </row>
    <row r="578" spans="1:45" x14ac:dyDescent="0.45">
      <c r="A578" s="117" t="s">
        <v>917</v>
      </c>
      <c r="B578" s="118">
        <v>43585</v>
      </c>
      <c r="C578" s="117">
        <v>2019</v>
      </c>
      <c r="D578" s="117">
        <v>4</v>
      </c>
      <c r="E578" s="117">
        <v>3</v>
      </c>
      <c r="F578" s="117" t="s">
        <v>342</v>
      </c>
      <c r="G578" s="117" t="s">
        <v>336</v>
      </c>
      <c r="H578" s="117">
        <v>0</v>
      </c>
      <c r="I578" s="117">
        <v>49.666670000000003</v>
      </c>
      <c r="J578" s="117">
        <v>296525.30444391927</v>
      </c>
      <c r="K578" s="117">
        <v>265462.38777725259</v>
      </c>
      <c r="L578" s="117">
        <v>31062.916666666668</v>
      </c>
      <c r="M578" s="117">
        <v>0</v>
      </c>
      <c r="N578" s="117">
        <v>0</v>
      </c>
      <c r="O578" s="117">
        <v>0</v>
      </c>
      <c r="P578" s="117">
        <v>1</v>
      </c>
      <c r="Q578" s="117">
        <v>0</v>
      </c>
      <c r="R578" s="117">
        <v>0</v>
      </c>
      <c r="S578" s="117">
        <v>0</v>
      </c>
      <c r="T578" s="117">
        <v>0</v>
      </c>
      <c r="U578" s="117">
        <v>0</v>
      </c>
      <c r="V578" s="117">
        <v>0</v>
      </c>
      <c r="W578" s="117">
        <v>0</v>
      </c>
      <c r="X578" s="117">
        <v>1</v>
      </c>
      <c r="Y578" s="117">
        <v>0</v>
      </c>
      <c r="Z578" s="117">
        <v>0</v>
      </c>
      <c r="AA578" s="117">
        <v>0</v>
      </c>
      <c r="AB578" s="117">
        <v>0</v>
      </c>
      <c r="AC578" s="117">
        <v>0</v>
      </c>
      <c r="AD578" s="117">
        <v>0</v>
      </c>
      <c r="AE578" s="117">
        <v>0</v>
      </c>
      <c r="AF578" s="117">
        <v>0</v>
      </c>
      <c r="AG578" s="117">
        <v>0</v>
      </c>
      <c r="AH578" s="117">
        <v>1</v>
      </c>
      <c r="AI578" s="117">
        <v>0</v>
      </c>
      <c r="AJ578" s="117">
        <v>0</v>
      </c>
      <c r="AK578" s="117">
        <v>0</v>
      </c>
      <c r="AL578" s="117">
        <v>0</v>
      </c>
      <c r="AM578" s="117">
        <v>0</v>
      </c>
      <c r="AN578" s="117">
        <v>0</v>
      </c>
      <c r="AO578" s="117">
        <v>0</v>
      </c>
      <c r="AP578" s="117">
        <v>0</v>
      </c>
      <c r="AQ578" s="117">
        <v>1</v>
      </c>
      <c r="AR578" s="117">
        <v>0</v>
      </c>
      <c r="AS578" s="117">
        <v>265462.38777725259</v>
      </c>
    </row>
    <row r="579" spans="1:45" x14ac:dyDescent="0.45">
      <c r="A579" s="117" t="s">
        <v>918</v>
      </c>
      <c r="B579" s="118">
        <v>43586</v>
      </c>
      <c r="C579" s="117">
        <v>2019</v>
      </c>
      <c r="D579" s="117">
        <v>5</v>
      </c>
      <c r="E579" s="117">
        <v>4</v>
      </c>
      <c r="F579" s="117" t="s">
        <v>342</v>
      </c>
      <c r="G579" s="117" t="s">
        <v>336</v>
      </c>
      <c r="H579" s="117">
        <v>0</v>
      </c>
      <c r="I579" s="117">
        <v>50.25</v>
      </c>
      <c r="J579" s="117">
        <v>288153.94721693284</v>
      </c>
      <c r="K579" s="117">
        <v>255053.11388359949</v>
      </c>
      <c r="L579" s="117">
        <v>33100.833333333336</v>
      </c>
      <c r="M579" s="117">
        <v>0</v>
      </c>
      <c r="N579" s="117">
        <v>0</v>
      </c>
      <c r="O579" s="117">
        <v>0</v>
      </c>
      <c r="P579" s="117">
        <v>0</v>
      </c>
      <c r="Q579" s="117">
        <v>1</v>
      </c>
      <c r="R579" s="117">
        <v>0</v>
      </c>
      <c r="S579" s="117">
        <v>0</v>
      </c>
      <c r="T579" s="117">
        <v>0</v>
      </c>
      <c r="U579" s="117">
        <v>0</v>
      </c>
      <c r="V579" s="117">
        <v>0</v>
      </c>
      <c r="W579" s="117">
        <v>0</v>
      </c>
      <c r="X579" s="117">
        <v>0</v>
      </c>
      <c r="Y579" s="117">
        <v>1</v>
      </c>
      <c r="Z579" s="117">
        <v>0</v>
      </c>
      <c r="AA579" s="117">
        <v>0</v>
      </c>
      <c r="AB579" s="117">
        <v>0</v>
      </c>
      <c r="AC579" s="117">
        <v>0</v>
      </c>
      <c r="AD579" s="117">
        <v>0</v>
      </c>
      <c r="AE579" s="117">
        <v>0</v>
      </c>
      <c r="AF579" s="117">
        <v>0</v>
      </c>
      <c r="AG579" s="117">
        <v>0</v>
      </c>
      <c r="AH579" s="117">
        <v>1</v>
      </c>
      <c r="AI579" s="117">
        <v>0</v>
      </c>
      <c r="AJ579" s="117">
        <v>0</v>
      </c>
      <c r="AK579" s="117">
        <v>0</v>
      </c>
      <c r="AL579" s="117">
        <v>0</v>
      </c>
      <c r="AM579" s="117">
        <v>0</v>
      </c>
      <c r="AN579" s="117">
        <v>0</v>
      </c>
      <c r="AO579" s="117">
        <v>0</v>
      </c>
      <c r="AP579" s="117">
        <v>0</v>
      </c>
      <c r="AQ579" s="117">
        <v>1</v>
      </c>
      <c r="AR579" s="117">
        <v>0</v>
      </c>
      <c r="AS579" s="117">
        <v>255053.11388359949</v>
      </c>
    </row>
    <row r="580" spans="1:45" x14ac:dyDescent="0.45">
      <c r="A580" s="117" t="s">
        <v>919</v>
      </c>
      <c r="B580" s="118">
        <v>43587</v>
      </c>
      <c r="C580" s="117">
        <v>2019</v>
      </c>
      <c r="D580" s="117">
        <v>5</v>
      </c>
      <c r="E580" s="117">
        <v>5</v>
      </c>
      <c r="F580" s="117" t="s">
        <v>342</v>
      </c>
      <c r="G580" s="117" t="s">
        <v>336</v>
      </c>
      <c r="H580" s="117">
        <v>0</v>
      </c>
      <c r="I580" s="117">
        <v>53</v>
      </c>
      <c r="J580" s="117">
        <v>289221.36388359964</v>
      </c>
      <c r="K580" s="117">
        <v>252664.69721693298</v>
      </c>
      <c r="L580" s="117">
        <v>36556.666666666664</v>
      </c>
      <c r="M580" s="117">
        <v>0</v>
      </c>
      <c r="N580" s="117">
        <v>0</v>
      </c>
      <c r="O580" s="117">
        <v>0</v>
      </c>
      <c r="P580" s="117">
        <v>0</v>
      </c>
      <c r="Q580" s="117">
        <v>0</v>
      </c>
      <c r="R580" s="117">
        <v>1</v>
      </c>
      <c r="S580" s="117">
        <v>0</v>
      </c>
      <c r="T580" s="117">
        <v>0</v>
      </c>
      <c r="U580" s="117">
        <v>0</v>
      </c>
      <c r="V580" s="117">
        <v>0</v>
      </c>
      <c r="W580" s="117">
        <v>0</v>
      </c>
      <c r="X580" s="117">
        <v>0</v>
      </c>
      <c r="Y580" s="117">
        <v>1</v>
      </c>
      <c r="Z580" s="117">
        <v>0</v>
      </c>
      <c r="AA580" s="117">
        <v>0</v>
      </c>
      <c r="AB580" s="117">
        <v>0</v>
      </c>
      <c r="AC580" s="117">
        <v>0</v>
      </c>
      <c r="AD580" s="117">
        <v>0</v>
      </c>
      <c r="AE580" s="117">
        <v>0</v>
      </c>
      <c r="AF580" s="117">
        <v>0</v>
      </c>
      <c r="AG580" s="117">
        <v>0</v>
      </c>
      <c r="AH580" s="117">
        <v>1</v>
      </c>
      <c r="AI580" s="117">
        <v>0</v>
      </c>
      <c r="AJ580" s="117">
        <v>0</v>
      </c>
      <c r="AK580" s="117">
        <v>0</v>
      </c>
      <c r="AL580" s="117">
        <v>0</v>
      </c>
      <c r="AM580" s="117">
        <v>0</v>
      </c>
      <c r="AN580" s="117">
        <v>0</v>
      </c>
      <c r="AO580" s="117">
        <v>0</v>
      </c>
      <c r="AP580" s="117">
        <v>0</v>
      </c>
      <c r="AQ580" s="117">
        <v>1</v>
      </c>
      <c r="AR580" s="117">
        <v>0</v>
      </c>
      <c r="AS580" s="117">
        <v>252664.69721693298</v>
      </c>
    </row>
    <row r="581" spans="1:45" x14ac:dyDescent="0.45">
      <c r="A581" s="117" t="s">
        <v>920</v>
      </c>
      <c r="B581" s="118">
        <v>43588</v>
      </c>
      <c r="C581" s="117">
        <v>2019</v>
      </c>
      <c r="D581" s="117">
        <v>5</v>
      </c>
      <c r="E581" s="117">
        <v>6</v>
      </c>
      <c r="F581" s="117" t="s">
        <v>342</v>
      </c>
      <c r="G581" s="117" t="s">
        <v>336</v>
      </c>
      <c r="H581" s="117">
        <v>0</v>
      </c>
      <c r="I581" s="117">
        <v>57.458329999999997</v>
      </c>
      <c r="J581" s="117">
        <v>288619.44721693284</v>
      </c>
      <c r="K581" s="117">
        <v>248203.61388359949</v>
      </c>
      <c r="L581" s="117">
        <v>40415.833333333336</v>
      </c>
      <c r="M581" s="117">
        <v>0</v>
      </c>
      <c r="N581" s="117">
        <v>0</v>
      </c>
      <c r="O581" s="117">
        <v>0</v>
      </c>
      <c r="P581" s="117">
        <v>0</v>
      </c>
      <c r="Q581" s="117">
        <v>0</v>
      </c>
      <c r="R581" s="117">
        <v>0</v>
      </c>
      <c r="S581" s="117">
        <v>1</v>
      </c>
      <c r="T581" s="117">
        <v>0</v>
      </c>
      <c r="U581" s="117">
        <v>0</v>
      </c>
      <c r="V581" s="117">
        <v>0</v>
      </c>
      <c r="W581" s="117">
        <v>0</v>
      </c>
      <c r="X581" s="117">
        <v>0</v>
      </c>
      <c r="Y581" s="117">
        <v>1</v>
      </c>
      <c r="Z581" s="117">
        <v>0</v>
      </c>
      <c r="AA581" s="117">
        <v>0</v>
      </c>
      <c r="AB581" s="117">
        <v>0</v>
      </c>
      <c r="AC581" s="117">
        <v>0</v>
      </c>
      <c r="AD581" s="117">
        <v>0</v>
      </c>
      <c r="AE581" s="117">
        <v>0</v>
      </c>
      <c r="AF581" s="117">
        <v>0</v>
      </c>
      <c r="AG581" s="117">
        <v>0</v>
      </c>
      <c r="AH581" s="117">
        <v>1</v>
      </c>
      <c r="AI581" s="117">
        <v>0</v>
      </c>
      <c r="AJ581" s="117">
        <v>0</v>
      </c>
      <c r="AK581" s="117">
        <v>0</v>
      </c>
      <c r="AL581" s="117">
        <v>0</v>
      </c>
      <c r="AM581" s="117">
        <v>0</v>
      </c>
      <c r="AN581" s="117">
        <v>0</v>
      </c>
      <c r="AO581" s="117">
        <v>0</v>
      </c>
      <c r="AP581" s="117">
        <v>0</v>
      </c>
      <c r="AQ581" s="117">
        <v>1</v>
      </c>
      <c r="AR581" s="117">
        <v>0</v>
      </c>
      <c r="AS581" s="117">
        <v>248203.61388359949</v>
      </c>
    </row>
    <row r="582" spans="1:45" x14ac:dyDescent="0.45">
      <c r="A582" s="117" t="s">
        <v>921</v>
      </c>
      <c r="B582" s="118">
        <v>43589</v>
      </c>
      <c r="C582" s="117">
        <v>2019</v>
      </c>
      <c r="D582" s="117">
        <v>5</v>
      </c>
      <c r="E582" s="117">
        <v>7</v>
      </c>
      <c r="F582" s="117" t="s">
        <v>340</v>
      </c>
      <c r="G582" s="117" t="s">
        <v>336</v>
      </c>
      <c r="H582" s="117">
        <v>0</v>
      </c>
      <c r="I582" s="117">
        <v>60.708329999999997</v>
      </c>
      <c r="J582" s="117">
        <v>267316.65555026621</v>
      </c>
      <c r="K582" s="117">
        <v>222812.48888359955</v>
      </c>
      <c r="L582" s="117">
        <v>44504.166666666664</v>
      </c>
      <c r="M582" s="117">
        <v>0</v>
      </c>
      <c r="N582" s="117">
        <v>0</v>
      </c>
      <c r="O582" s="117">
        <v>0</v>
      </c>
      <c r="P582" s="117">
        <v>0</v>
      </c>
      <c r="Q582" s="117">
        <v>0</v>
      </c>
      <c r="R582" s="117">
        <v>0</v>
      </c>
      <c r="S582" s="117">
        <v>0</v>
      </c>
      <c r="T582" s="117">
        <v>1</v>
      </c>
      <c r="U582" s="117">
        <v>0</v>
      </c>
      <c r="V582" s="117">
        <v>0</v>
      </c>
      <c r="W582" s="117">
        <v>0</v>
      </c>
      <c r="X582" s="117">
        <v>0</v>
      </c>
      <c r="Y582" s="117">
        <v>1</v>
      </c>
      <c r="Z582" s="117">
        <v>0</v>
      </c>
      <c r="AA582" s="117">
        <v>0</v>
      </c>
      <c r="AB582" s="117">
        <v>0</v>
      </c>
      <c r="AC582" s="117">
        <v>0</v>
      </c>
      <c r="AD582" s="117">
        <v>0</v>
      </c>
      <c r="AE582" s="117">
        <v>0</v>
      </c>
      <c r="AF582" s="117">
        <v>0</v>
      </c>
      <c r="AG582" s="117">
        <v>0</v>
      </c>
      <c r="AH582" s="117">
        <v>1</v>
      </c>
      <c r="AI582" s="117">
        <v>0</v>
      </c>
      <c r="AJ582" s="117">
        <v>0</v>
      </c>
      <c r="AK582" s="117">
        <v>0</v>
      </c>
      <c r="AL582" s="117">
        <v>0</v>
      </c>
      <c r="AM582" s="117">
        <v>0</v>
      </c>
      <c r="AN582" s="117">
        <v>0</v>
      </c>
      <c r="AO582" s="117">
        <v>0</v>
      </c>
      <c r="AP582" s="117">
        <v>0</v>
      </c>
      <c r="AQ582" s="117">
        <v>1</v>
      </c>
      <c r="AR582" s="117">
        <v>0</v>
      </c>
      <c r="AS582" s="117">
        <v>222812.48888359955</v>
      </c>
    </row>
    <row r="583" spans="1:45" x14ac:dyDescent="0.45">
      <c r="A583" s="117" t="s">
        <v>922</v>
      </c>
      <c r="B583" s="118">
        <v>43590</v>
      </c>
      <c r="C583" s="117">
        <v>2019</v>
      </c>
      <c r="D583" s="117">
        <v>5</v>
      </c>
      <c r="E583" s="117">
        <v>1</v>
      </c>
      <c r="F583" s="117" t="s">
        <v>340</v>
      </c>
      <c r="G583" s="117" t="s">
        <v>336</v>
      </c>
      <c r="H583" s="117">
        <v>0</v>
      </c>
      <c r="I583" s="117">
        <v>63.75</v>
      </c>
      <c r="J583" s="117">
        <v>251893.40555026621</v>
      </c>
      <c r="K583" s="117">
        <v>203295.48888359955</v>
      </c>
      <c r="L583" s="117">
        <v>48597.916666666664</v>
      </c>
      <c r="M583" s="117">
        <v>0</v>
      </c>
      <c r="N583" s="117">
        <v>1</v>
      </c>
      <c r="O583" s="117">
        <v>0</v>
      </c>
      <c r="P583" s="117">
        <v>0</v>
      </c>
      <c r="Q583" s="117">
        <v>0</v>
      </c>
      <c r="R583" s="117">
        <v>0</v>
      </c>
      <c r="S583" s="117">
        <v>0</v>
      </c>
      <c r="T583" s="117">
        <v>0</v>
      </c>
      <c r="U583" s="117">
        <v>0</v>
      </c>
      <c r="V583" s="117">
        <v>0</v>
      </c>
      <c r="W583" s="117">
        <v>0</v>
      </c>
      <c r="X583" s="117">
        <v>0</v>
      </c>
      <c r="Y583" s="117">
        <v>1</v>
      </c>
      <c r="Z583" s="117">
        <v>0</v>
      </c>
      <c r="AA583" s="117">
        <v>0</v>
      </c>
      <c r="AB583" s="117">
        <v>0</v>
      </c>
      <c r="AC583" s="117">
        <v>0</v>
      </c>
      <c r="AD583" s="117">
        <v>0</v>
      </c>
      <c r="AE583" s="117">
        <v>0</v>
      </c>
      <c r="AF583" s="117">
        <v>0</v>
      </c>
      <c r="AG583" s="117">
        <v>0</v>
      </c>
      <c r="AH583" s="117">
        <v>1</v>
      </c>
      <c r="AI583" s="117">
        <v>0</v>
      </c>
      <c r="AJ583" s="117">
        <v>0</v>
      </c>
      <c r="AK583" s="117">
        <v>0</v>
      </c>
      <c r="AL583" s="117">
        <v>0</v>
      </c>
      <c r="AM583" s="117">
        <v>0</v>
      </c>
      <c r="AN583" s="117">
        <v>0</v>
      </c>
      <c r="AO583" s="117">
        <v>0</v>
      </c>
      <c r="AP583" s="117">
        <v>0</v>
      </c>
      <c r="AQ583" s="117">
        <v>1</v>
      </c>
      <c r="AR583" s="117">
        <v>0</v>
      </c>
      <c r="AS583" s="117">
        <v>203295.48888359955</v>
      </c>
    </row>
    <row r="584" spans="1:45" x14ac:dyDescent="0.45">
      <c r="A584" s="117" t="s">
        <v>923</v>
      </c>
      <c r="B584" s="118">
        <v>43591</v>
      </c>
      <c r="C584" s="117">
        <v>2019</v>
      </c>
      <c r="D584" s="117">
        <v>5</v>
      </c>
      <c r="E584" s="117">
        <v>2</v>
      </c>
      <c r="F584" s="117" t="s">
        <v>342</v>
      </c>
      <c r="G584" s="117" t="s">
        <v>336</v>
      </c>
      <c r="H584" s="117">
        <v>0</v>
      </c>
      <c r="I584" s="117">
        <v>62.208329999999997</v>
      </c>
      <c r="J584" s="117">
        <v>282773.94721693284</v>
      </c>
      <c r="K584" s="117">
        <v>230054.36388359949</v>
      </c>
      <c r="L584" s="117">
        <v>52719.583333333336</v>
      </c>
      <c r="M584" s="117">
        <v>0</v>
      </c>
      <c r="N584" s="117">
        <v>0</v>
      </c>
      <c r="O584" s="117">
        <v>1</v>
      </c>
      <c r="P584" s="117">
        <v>0</v>
      </c>
      <c r="Q584" s="117">
        <v>0</v>
      </c>
      <c r="R584" s="117">
        <v>0</v>
      </c>
      <c r="S584" s="117">
        <v>0</v>
      </c>
      <c r="T584" s="117">
        <v>0</v>
      </c>
      <c r="U584" s="117">
        <v>0</v>
      </c>
      <c r="V584" s="117">
        <v>0</v>
      </c>
      <c r="W584" s="117">
        <v>0</v>
      </c>
      <c r="X584" s="117">
        <v>0</v>
      </c>
      <c r="Y584" s="117">
        <v>1</v>
      </c>
      <c r="Z584" s="117">
        <v>0</v>
      </c>
      <c r="AA584" s="117">
        <v>0</v>
      </c>
      <c r="AB584" s="117">
        <v>0</v>
      </c>
      <c r="AC584" s="117">
        <v>0</v>
      </c>
      <c r="AD584" s="117">
        <v>0</v>
      </c>
      <c r="AE584" s="117">
        <v>0</v>
      </c>
      <c r="AF584" s="117">
        <v>0</v>
      </c>
      <c r="AG584" s="117">
        <v>0</v>
      </c>
      <c r="AH584" s="117">
        <v>1</v>
      </c>
      <c r="AI584" s="117">
        <v>0</v>
      </c>
      <c r="AJ584" s="117">
        <v>0</v>
      </c>
      <c r="AK584" s="117">
        <v>0</v>
      </c>
      <c r="AL584" s="117">
        <v>0</v>
      </c>
      <c r="AM584" s="117">
        <v>0</v>
      </c>
      <c r="AN584" s="117">
        <v>0</v>
      </c>
      <c r="AO584" s="117">
        <v>0</v>
      </c>
      <c r="AP584" s="117">
        <v>0</v>
      </c>
      <c r="AQ584" s="117">
        <v>1</v>
      </c>
      <c r="AR584" s="117">
        <v>0</v>
      </c>
      <c r="AS584" s="117">
        <v>230054.36388359949</v>
      </c>
    </row>
    <row r="585" spans="1:45" x14ac:dyDescent="0.45">
      <c r="A585" s="117" t="s">
        <v>924</v>
      </c>
      <c r="B585" s="118">
        <v>43592</v>
      </c>
      <c r="C585" s="117">
        <v>2019</v>
      </c>
      <c r="D585" s="117">
        <v>5</v>
      </c>
      <c r="E585" s="117">
        <v>3</v>
      </c>
      <c r="F585" s="117" t="s">
        <v>342</v>
      </c>
      <c r="G585" s="117" t="s">
        <v>336</v>
      </c>
      <c r="H585" s="117">
        <v>0</v>
      </c>
      <c r="I585" s="117">
        <v>66.458340000000007</v>
      </c>
      <c r="J585" s="117">
        <v>310957.73888359964</v>
      </c>
      <c r="K585" s="117">
        <v>253727.32221693298</v>
      </c>
      <c r="L585" s="117">
        <v>57230.416666666664</v>
      </c>
      <c r="M585" s="117">
        <v>0</v>
      </c>
      <c r="N585" s="117">
        <v>0</v>
      </c>
      <c r="O585" s="117">
        <v>0</v>
      </c>
      <c r="P585" s="117">
        <v>1</v>
      </c>
      <c r="Q585" s="117">
        <v>0</v>
      </c>
      <c r="R585" s="117">
        <v>0</v>
      </c>
      <c r="S585" s="117">
        <v>0</v>
      </c>
      <c r="T585" s="117">
        <v>0</v>
      </c>
      <c r="U585" s="117">
        <v>0</v>
      </c>
      <c r="V585" s="117">
        <v>0</v>
      </c>
      <c r="W585" s="117">
        <v>0</v>
      </c>
      <c r="X585" s="117">
        <v>0</v>
      </c>
      <c r="Y585" s="117">
        <v>1</v>
      </c>
      <c r="Z585" s="117">
        <v>0</v>
      </c>
      <c r="AA585" s="117">
        <v>0</v>
      </c>
      <c r="AB585" s="117">
        <v>0</v>
      </c>
      <c r="AC585" s="117">
        <v>0</v>
      </c>
      <c r="AD585" s="117">
        <v>0</v>
      </c>
      <c r="AE585" s="117">
        <v>0</v>
      </c>
      <c r="AF585" s="117">
        <v>0</v>
      </c>
      <c r="AG585" s="117">
        <v>0</v>
      </c>
      <c r="AH585" s="117">
        <v>1</v>
      </c>
      <c r="AI585" s="117">
        <v>0</v>
      </c>
      <c r="AJ585" s="117">
        <v>0</v>
      </c>
      <c r="AK585" s="117">
        <v>0</v>
      </c>
      <c r="AL585" s="117">
        <v>0</v>
      </c>
      <c r="AM585" s="117">
        <v>0</v>
      </c>
      <c r="AN585" s="117">
        <v>0</v>
      </c>
      <c r="AO585" s="117">
        <v>0</v>
      </c>
      <c r="AP585" s="117">
        <v>0</v>
      </c>
      <c r="AQ585" s="117">
        <v>1</v>
      </c>
      <c r="AR585" s="117">
        <v>0</v>
      </c>
      <c r="AS585" s="117">
        <v>253727.32221693298</v>
      </c>
    </row>
    <row r="586" spans="1:45" x14ac:dyDescent="0.45">
      <c r="A586" s="117" t="s">
        <v>925</v>
      </c>
      <c r="B586" s="118">
        <v>43593</v>
      </c>
      <c r="C586" s="117">
        <v>2019</v>
      </c>
      <c r="D586" s="117">
        <v>5</v>
      </c>
      <c r="E586" s="117">
        <v>4</v>
      </c>
      <c r="F586" s="117" t="s">
        <v>342</v>
      </c>
      <c r="G586" s="117" t="s">
        <v>336</v>
      </c>
      <c r="H586" s="117">
        <v>0</v>
      </c>
      <c r="I586" s="117">
        <v>65.5</v>
      </c>
      <c r="J586" s="117">
        <v>316330.90555026627</v>
      </c>
      <c r="K586" s="117">
        <v>254617.98888359961</v>
      </c>
      <c r="L586" s="117">
        <v>61712.916666666664</v>
      </c>
      <c r="M586" s="117">
        <v>0</v>
      </c>
      <c r="N586" s="117">
        <v>0</v>
      </c>
      <c r="O586" s="117">
        <v>0</v>
      </c>
      <c r="P586" s="117">
        <v>0</v>
      </c>
      <c r="Q586" s="117">
        <v>1</v>
      </c>
      <c r="R586" s="117">
        <v>0</v>
      </c>
      <c r="S586" s="117">
        <v>0</v>
      </c>
      <c r="T586" s="117">
        <v>0</v>
      </c>
      <c r="U586" s="117">
        <v>0</v>
      </c>
      <c r="V586" s="117">
        <v>0</v>
      </c>
      <c r="W586" s="117">
        <v>0</v>
      </c>
      <c r="X586" s="117">
        <v>0</v>
      </c>
      <c r="Y586" s="117">
        <v>1</v>
      </c>
      <c r="Z586" s="117">
        <v>0</v>
      </c>
      <c r="AA586" s="117">
        <v>0</v>
      </c>
      <c r="AB586" s="117">
        <v>0</v>
      </c>
      <c r="AC586" s="117">
        <v>0</v>
      </c>
      <c r="AD586" s="117">
        <v>0</v>
      </c>
      <c r="AE586" s="117">
        <v>0</v>
      </c>
      <c r="AF586" s="117">
        <v>0</v>
      </c>
      <c r="AG586" s="117">
        <v>0</v>
      </c>
      <c r="AH586" s="117">
        <v>1</v>
      </c>
      <c r="AI586" s="117">
        <v>0</v>
      </c>
      <c r="AJ586" s="117">
        <v>0</v>
      </c>
      <c r="AK586" s="117">
        <v>0</v>
      </c>
      <c r="AL586" s="117">
        <v>0</v>
      </c>
      <c r="AM586" s="117">
        <v>0</v>
      </c>
      <c r="AN586" s="117">
        <v>0</v>
      </c>
      <c r="AO586" s="117">
        <v>0</v>
      </c>
      <c r="AP586" s="117">
        <v>0</v>
      </c>
      <c r="AQ586" s="117">
        <v>1</v>
      </c>
      <c r="AR586" s="117">
        <v>0</v>
      </c>
      <c r="AS586" s="117">
        <v>254617.98888359961</v>
      </c>
    </row>
    <row r="587" spans="1:45" x14ac:dyDescent="0.45">
      <c r="A587" s="117" t="s">
        <v>926</v>
      </c>
      <c r="B587" s="118">
        <v>43594</v>
      </c>
      <c r="C587" s="117">
        <v>2019</v>
      </c>
      <c r="D587" s="117">
        <v>5</v>
      </c>
      <c r="E587" s="117">
        <v>5</v>
      </c>
      <c r="F587" s="117" t="s">
        <v>342</v>
      </c>
      <c r="G587" s="117" t="s">
        <v>336</v>
      </c>
      <c r="H587" s="117">
        <v>0</v>
      </c>
      <c r="I587" s="117">
        <v>64.833340000000007</v>
      </c>
      <c r="J587" s="117">
        <v>320387.23888359964</v>
      </c>
      <c r="K587" s="117">
        <v>254205.98888359961</v>
      </c>
      <c r="L587" s="117">
        <v>66181.25</v>
      </c>
      <c r="M587" s="117">
        <v>0</v>
      </c>
      <c r="N587" s="117">
        <v>0</v>
      </c>
      <c r="O587" s="117">
        <v>0</v>
      </c>
      <c r="P587" s="117">
        <v>0</v>
      </c>
      <c r="Q587" s="117">
        <v>0</v>
      </c>
      <c r="R587" s="117">
        <v>1</v>
      </c>
      <c r="S587" s="117">
        <v>0</v>
      </c>
      <c r="T587" s="117">
        <v>0</v>
      </c>
      <c r="U587" s="117">
        <v>0</v>
      </c>
      <c r="V587" s="117">
        <v>0</v>
      </c>
      <c r="W587" s="117">
        <v>0</v>
      </c>
      <c r="X587" s="117">
        <v>0</v>
      </c>
      <c r="Y587" s="117">
        <v>1</v>
      </c>
      <c r="Z587" s="117">
        <v>0</v>
      </c>
      <c r="AA587" s="117">
        <v>0</v>
      </c>
      <c r="AB587" s="117">
        <v>0</v>
      </c>
      <c r="AC587" s="117">
        <v>0</v>
      </c>
      <c r="AD587" s="117">
        <v>0</v>
      </c>
      <c r="AE587" s="117">
        <v>0</v>
      </c>
      <c r="AF587" s="117">
        <v>0</v>
      </c>
      <c r="AG587" s="117">
        <v>0</v>
      </c>
      <c r="AH587" s="117">
        <v>1</v>
      </c>
      <c r="AI587" s="117">
        <v>0</v>
      </c>
      <c r="AJ587" s="117">
        <v>0</v>
      </c>
      <c r="AK587" s="117">
        <v>0</v>
      </c>
      <c r="AL587" s="117">
        <v>0</v>
      </c>
      <c r="AM587" s="117">
        <v>0</v>
      </c>
      <c r="AN587" s="117">
        <v>0</v>
      </c>
      <c r="AO587" s="117">
        <v>0</v>
      </c>
      <c r="AP587" s="117">
        <v>0</v>
      </c>
      <c r="AQ587" s="117">
        <v>1</v>
      </c>
      <c r="AR587" s="117">
        <v>0</v>
      </c>
      <c r="AS587" s="117">
        <v>254205.98888359961</v>
      </c>
    </row>
    <row r="588" spans="1:45" x14ac:dyDescent="0.45">
      <c r="A588" s="117" t="s">
        <v>927</v>
      </c>
      <c r="B588" s="118">
        <v>43595</v>
      </c>
      <c r="C588" s="117">
        <v>2019</v>
      </c>
      <c r="D588" s="117">
        <v>5</v>
      </c>
      <c r="E588" s="117">
        <v>6</v>
      </c>
      <c r="F588" s="117" t="s">
        <v>342</v>
      </c>
      <c r="G588" s="117" t="s">
        <v>336</v>
      </c>
      <c r="H588" s="117">
        <v>0</v>
      </c>
      <c r="I588" s="117">
        <v>65.708340000000007</v>
      </c>
      <c r="J588" s="117">
        <v>328256.90555026627</v>
      </c>
      <c r="K588" s="117">
        <v>257310.23888359961</v>
      </c>
      <c r="L588" s="117">
        <v>70946.666666666672</v>
      </c>
      <c r="M588" s="117">
        <v>0</v>
      </c>
      <c r="N588" s="117">
        <v>0</v>
      </c>
      <c r="O588" s="117">
        <v>0</v>
      </c>
      <c r="P588" s="117">
        <v>0</v>
      </c>
      <c r="Q588" s="117">
        <v>0</v>
      </c>
      <c r="R588" s="117">
        <v>0</v>
      </c>
      <c r="S588" s="117">
        <v>1</v>
      </c>
      <c r="T588" s="117">
        <v>0</v>
      </c>
      <c r="U588" s="117">
        <v>0</v>
      </c>
      <c r="V588" s="117">
        <v>0</v>
      </c>
      <c r="W588" s="117">
        <v>0</v>
      </c>
      <c r="X588" s="117">
        <v>0</v>
      </c>
      <c r="Y588" s="117">
        <v>1</v>
      </c>
      <c r="Z588" s="117">
        <v>0</v>
      </c>
      <c r="AA588" s="117">
        <v>0</v>
      </c>
      <c r="AB588" s="117">
        <v>0</v>
      </c>
      <c r="AC588" s="117">
        <v>0</v>
      </c>
      <c r="AD588" s="117">
        <v>0</v>
      </c>
      <c r="AE588" s="117">
        <v>0</v>
      </c>
      <c r="AF588" s="117">
        <v>0</v>
      </c>
      <c r="AG588" s="117">
        <v>0</v>
      </c>
      <c r="AH588" s="117">
        <v>1</v>
      </c>
      <c r="AI588" s="117">
        <v>0</v>
      </c>
      <c r="AJ588" s="117">
        <v>0</v>
      </c>
      <c r="AK588" s="117">
        <v>0</v>
      </c>
      <c r="AL588" s="117">
        <v>0</v>
      </c>
      <c r="AM588" s="117">
        <v>0</v>
      </c>
      <c r="AN588" s="117">
        <v>0</v>
      </c>
      <c r="AO588" s="117">
        <v>0</v>
      </c>
      <c r="AP588" s="117">
        <v>0</v>
      </c>
      <c r="AQ588" s="117">
        <v>1</v>
      </c>
      <c r="AR588" s="117">
        <v>0</v>
      </c>
      <c r="AS588" s="117">
        <v>257310.23888359961</v>
      </c>
    </row>
    <row r="589" spans="1:45" x14ac:dyDescent="0.45">
      <c r="A589" s="117" t="s">
        <v>928</v>
      </c>
      <c r="B589" s="118">
        <v>43596</v>
      </c>
      <c r="C589" s="117">
        <v>2019</v>
      </c>
      <c r="D589" s="117">
        <v>5</v>
      </c>
      <c r="E589" s="117">
        <v>7</v>
      </c>
      <c r="F589" s="117" t="s">
        <v>340</v>
      </c>
      <c r="G589" s="117" t="s">
        <v>336</v>
      </c>
      <c r="H589" s="117">
        <v>0</v>
      </c>
      <c r="I589" s="117">
        <v>70.041659999999993</v>
      </c>
      <c r="J589" s="117">
        <v>304858.19721693289</v>
      </c>
      <c r="K589" s="117">
        <v>228991.94721693287</v>
      </c>
      <c r="L589" s="117">
        <v>75866.25</v>
      </c>
      <c r="M589" s="117">
        <v>0</v>
      </c>
      <c r="N589" s="117">
        <v>0</v>
      </c>
      <c r="O589" s="117">
        <v>0</v>
      </c>
      <c r="P589" s="117">
        <v>0</v>
      </c>
      <c r="Q589" s="117">
        <v>0</v>
      </c>
      <c r="R589" s="117">
        <v>0</v>
      </c>
      <c r="S589" s="117">
        <v>0</v>
      </c>
      <c r="T589" s="117">
        <v>1</v>
      </c>
      <c r="U589" s="117">
        <v>0</v>
      </c>
      <c r="V589" s="117">
        <v>0</v>
      </c>
      <c r="W589" s="117">
        <v>0</v>
      </c>
      <c r="X589" s="117">
        <v>0</v>
      </c>
      <c r="Y589" s="117">
        <v>1</v>
      </c>
      <c r="Z589" s="117">
        <v>0</v>
      </c>
      <c r="AA589" s="117">
        <v>0</v>
      </c>
      <c r="AB589" s="117">
        <v>0</v>
      </c>
      <c r="AC589" s="117">
        <v>0</v>
      </c>
      <c r="AD589" s="117">
        <v>0</v>
      </c>
      <c r="AE589" s="117">
        <v>0</v>
      </c>
      <c r="AF589" s="117">
        <v>0</v>
      </c>
      <c r="AG589" s="117">
        <v>0</v>
      </c>
      <c r="AH589" s="117">
        <v>1</v>
      </c>
      <c r="AI589" s="117">
        <v>0</v>
      </c>
      <c r="AJ589" s="117">
        <v>0</v>
      </c>
      <c r="AK589" s="117">
        <v>0</v>
      </c>
      <c r="AL589" s="117">
        <v>0</v>
      </c>
      <c r="AM589" s="117">
        <v>0</v>
      </c>
      <c r="AN589" s="117">
        <v>0</v>
      </c>
      <c r="AO589" s="117">
        <v>0</v>
      </c>
      <c r="AP589" s="117">
        <v>0</v>
      </c>
      <c r="AQ589" s="117">
        <v>1</v>
      </c>
      <c r="AR589" s="117">
        <v>0</v>
      </c>
      <c r="AS589" s="117">
        <v>228991.94721693287</v>
      </c>
    </row>
    <row r="590" spans="1:45" x14ac:dyDescent="0.45">
      <c r="A590" s="117" t="s">
        <v>929</v>
      </c>
      <c r="B590" s="118">
        <v>43597</v>
      </c>
      <c r="C590" s="117">
        <v>2019</v>
      </c>
      <c r="D590" s="117">
        <v>5</v>
      </c>
      <c r="E590" s="117">
        <v>1</v>
      </c>
      <c r="F590" s="117" t="s">
        <v>340</v>
      </c>
      <c r="G590" s="117" t="s">
        <v>336</v>
      </c>
      <c r="H590" s="117">
        <v>0</v>
      </c>
      <c r="I590" s="117">
        <v>69.541659999999993</v>
      </c>
      <c r="J590" s="117">
        <v>281870.69721693289</v>
      </c>
      <c r="K590" s="117">
        <v>200953.19721693287</v>
      </c>
      <c r="L590" s="117">
        <v>80917.5</v>
      </c>
      <c r="M590" s="117">
        <v>0</v>
      </c>
      <c r="N590" s="117">
        <v>1</v>
      </c>
      <c r="O590" s="117">
        <v>0</v>
      </c>
      <c r="P590" s="117">
        <v>0</v>
      </c>
      <c r="Q590" s="117">
        <v>0</v>
      </c>
      <c r="R590" s="117">
        <v>0</v>
      </c>
      <c r="S590" s="117">
        <v>0</v>
      </c>
      <c r="T590" s="117">
        <v>0</v>
      </c>
      <c r="U590" s="117">
        <v>0</v>
      </c>
      <c r="V590" s="117">
        <v>0</v>
      </c>
      <c r="W590" s="117">
        <v>0</v>
      </c>
      <c r="X590" s="117">
        <v>0</v>
      </c>
      <c r="Y590" s="117">
        <v>1</v>
      </c>
      <c r="Z590" s="117">
        <v>0</v>
      </c>
      <c r="AA590" s="117">
        <v>0</v>
      </c>
      <c r="AB590" s="117">
        <v>0</v>
      </c>
      <c r="AC590" s="117">
        <v>0</v>
      </c>
      <c r="AD590" s="117">
        <v>0</v>
      </c>
      <c r="AE590" s="117">
        <v>0</v>
      </c>
      <c r="AF590" s="117">
        <v>0</v>
      </c>
      <c r="AG590" s="117">
        <v>0</v>
      </c>
      <c r="AH590" s="117">
        <v>1</v>
      </c>
      <c r="AI590" s="117">
        <v>0</v>
      </c>
      <c r="AJ590" s="117">
        <v>0</v>
      </c>
      <c r="AK590" s="117">
        <v>0</v>
      </c>
      <c r="AL590" s="117">
        <v>0</v>
      </c>
      <c r="AM590" s="117">
        <v>0</v>
      </c>
      <c r="AN590" s="117">
        <v>0</v>
      </c>
      <c r="AO590" s="117">
        <v>0</v>
      </c>
      <c r="AP590" s="117">
        <v>0</v>
      </c>
      <c r="AQ590" s="117">
        <v>1</v>
      </c>
      <c r="AR590" s="117">
        <v>0</v>
      </c>
      <c r="AS590" s="117">
        <v>200953.19721693287</v>
      </c>
    </row>
    <row r="591" spans="1:45" x14ac:dyDescent="0.45">
      <c r="A591" s="117" t="s">
        <v>930</v>
      </c>
      <c r="B591" s="118">
        <v>43598</v>
      </c>
      <c r="C591" s="117">
        <v>2019</v>
      </c>
      <c r="D591" s="117">
        <v>5</v>
      </c>
      <c r="E591" s="117">
        <v>2</v>
      </c>
      <c r="F591" s="117" t="s">
        <v>342</v>
      </c>
      <c r="G591" s="117" t="s">
        <v>336</v>
      </c>
      <c r="H591" s="117">
        <v>0</v>
      </c>
      <c r="I591" s="117">
        <v>68.125</v>
      </c>
      <c r="J591" s="117">
        <v>291884.65555026621</v>
      </c>
      <c r="K591" s="117">
        <v>205865.90555026624</v>
      </c>
      <c r="L591" s="117">
        <v>86018.749999999985</v>
      </c>
      <c r="M591" s="117">
        <v>0</v>
      </c>
      <c r="N591" s="117">
        <v>0</v>
      </c>
      <c r="O591" s="117">
        <v>1</v>
      </c>
      <c r="P591" s="117">
        <v>0</v>
      </c>
      <c r="Q591" s="117">
        <v>0</v>
      </c>
      <c r="R591" s="117">
        <v>0</v>
      </c>
      <c r="S591" s="117">
        <v>0</v>
      </c>
      <c r="T591" s="117">
        <v>0</v>
      </c>
      <c r="U591" s="117">
        <v>0</v>
      </c>
      <c r="V591" s="117">
        <v>0</v>
      </c>
      <c r="W591" s="117">
        <v>0</v>
      </c>
      <c r="X591" s="117">
        <v>0</v>
      </c>
      <c r="Y591" s="117">
        <v>1</v>
      </c>
      <c r="Z591" s="117">
        <v>0</v>
      </c>
      <c r="AA591" s="117">
        <v>0</v>
      </c>
      <c r="AB591" s="117">
        <v>0</v>
      </c>
      <c r="AC591" s="117">
        <v>0</v>
      </c>
      <c r="AD591" s="117">
        <v>0</v>
      </c>
      <c r="AE591" s="117">
        <v>0</v>
      </c>
      <c r="AF591" s="117">
        <v>0</v>
      </c>
      <c r="AG591" s="117">
        <v>0</v>
      </c>
      <c r="AH591" s="117">
        <v>1</v>
      </c>
      <c r="AI591" s="117">
        <v>0</v>
      </c>
      <c r="AJ591" s="117">
        <v>0</v>
      </c>
      <c r="AK591" s="117">
        <v>0</v>
      </c>
      <c r="AL591" s="117">
        <v>0</v>
      </c>
      <c r="AM591" s="117">
        <v>0</v>
      </c>
      <c r="AN591" s="117">
        <v>0</v>
      </c>
      <c r="AO591" s="117">
        <v>0</v>
      </c>
      <c r="AP591" s="117">
        <v>0</v>
      </c>
      <c r="AQ591" s="117">
        <v>1</v>
      </c>
      <c r="AR591" s="117">
        <v>0</v>
      </c>
      <c r="AS591" s="117">
        <v>205865.90555026624</v>
      </c>
    </row>
    <row r="592" spans="1:45" x14ac:dyDescent="0.45">
      <c r="A592" s="117" t="s">
        <v>931</v>
      </c>
      <c r="B592" s="118">
        <v>43599</v>
      </c>
      <c r="C592" s="117">
        <v>2019</v>
      </c>
      <c r="D592" s="117">
        <v>5</v>
      </c>
      <c r="E592" s="117">
        <v>3</v>
      </c>
      <c r="F592" s="117" t="s">
        <v>342</v>
      </c>
      <c r="G592" s="117" t="s">
        <v>336</v>
      </c>
      <c r="H592" s="117">
        <v>0</v>
      </c>
      <c r="I592" s="117">
        <v>58.208329999999997</v>
      </c>
      <c r="J592" s="117">
        <v>292396.15555026627</v>
      </c>
      <c r="K592" s="117">
        <v>201086.15555026624</v>
      </c>
      <c r="L592" s="117">
        <v>91310</v>
      </c>
      <c r="M592" s="117">
        <v>0</v>
      </c>
      <c r="N592" s="117">
        <v>0</v>
      </c>
      <c r="O592" s="117">
        <v>0</v>
      </c>
      <c r="P592" s="117">
        <v>1</v>
      </c>
      <c r="Q592" s="117">
        <v>0</v>
      </c>
      <c r="R592" s="117">
        <v>0</v>
      </c>
      <c r="S592" s="117">
        <v>0</v>
      </c>
      <c r="T592" s="117">
        <v>0</v>
      </c>
      <c r="U592" s="117">
        <v>0</v>
      </c>
      <c r="V592" s="117">
        <v>0</v>
      </c>
      <c r="W592" s="117">
        <v>0</v>
      </c>
      <c r="X592" s="117">
        <v>0</v>
      </c>
      <c r="Y592" s="117">
        <v>1</v>
      </c>
      <c r="Z592" s="117">
        <v>0</v>
      </c>
      <c r="AA592" s="117">
        <v>0</v>
      </c>
      <c r="AB592" s="117">
        <v>0</v>
      </c>
      <c r="AC592" s="117">
        <v>0</v>
      </c>
      <c r="AD592" s="117">
        <v>0</v>
      </c>
      <c r="AE592" s="117">
        <v>0</v>
      </c>
      <c r="AF592" s="117">
        <v>0</v>
      </c>
      <c r="AG592" s="117">
        <v>0</v>
      </c>
      <c r="AH592" s="117">
        <v>1</v>
      </c>
      <c r="AI592" s="117">
        <v>0</v>
      </c>
      <c r="AJ592" s="117">
        <v>0</v>
      </c>
      <c r="AK592" s="117">
        <v>0</v>
      </c>
      <c r="AL592" s="117">
        <v>0</v>
      </c>
      <c r="AM592" s="117">
        <v>0</v>
      </c>
      <c r="AN592" s="117">
        <v>0</v>
      </c>
      <c r="AO592" s="117">
        <v>0</v>
      </c>
      <c r="AP592" s="117">
        <v>0</v>
      </c>
      <c r="AQ592" s="117">
        <v>1</v>
      </c>
      <c r="AR592" s="117">
        <v>0</v>
      </c>
      <c r="AS592" s="117">
        <v>201086.15555026624</v>
      </c>
    </row>
    <row r="593" spans="1:45" x14ac:dyDescent="0.45">
      <c r="A593" s="117" t="s">
        <v>932</v>
      </c>
      <c r="B593" s="118">
        <v>43600</v>
      </c>
      <c r="C593" s="117">
        <v>2019</v>
      </c>
      <c r="D593" s="117">
        <v>5</v>
      </c>
      <c r="E593" s="117">
        <v>4</v>
      </c>
      <c r="F593" s="117" t="s">
        <v>342</v>
      </c>
      <c r="G593" s="117" t="s">
        <v>336</v>
      </c>
      <c r="H593" s="117">
        <v>0</v>
      </c>
      <c r="I593" s="117">
        <v>58.416670000000003</v>
      </c>
      <c r="J593" s="117">
        <v>265271.86388359958</v>
      </c>
      <c r="K593" s="117">
        <v>168828.94721693292</v>
      </c>
      <c r="L593" s="117">
        <v>96442.916666666672</v>
      </c>
      <c r="M593" s="117">
        <v>0</v>
      </c>
      <c r="N593" s="117">
        <v>0</v>
      </c>
      <c r="O593" s="117">
        <v>0</v>
      </c>
      <c r="P593" s="117">
        <v>0</v>
      </c>
      <c r="Q593" s="117">
        <v>1</v>
      </c>
      <c r="R593" s="117">
        <v>0</v>
      </c>
      <c r="S593" s="117">
        <v>0</v>
      </c>
      <c r="T593" s="117">
        <v>0</v>
      </c>
      <c r="U593" s="117">
        <v>0</v>
      </c>
      <c r="V593" s="117">
        <v>0</v>
      </c>
      <c r="W593" s="117">
        <v>0</v>
      </c>
      <c r="X593" s="117">
        <v>0</v>
      </c>
      <c r="Y593" s="117">
        <v>1</v>
      </c>
      <c r="Z593" s="117">
        <v>0</v>
      </c>
      <c r="AA593" s="117">
        <v>0</v>
      </c>
      <c r="AB593" s="117">
        <v>0</v>
      </c>
      <c r="AC593" s="117">
        <v>0</v>
      </c>
      <c r="AD593" s="117">
        <v>0</v>
      </c>
      <c r="AE593" s="117">
        <v>0</v>
      </c>
      <c r="AF593" s="117">
        <v>0</v>
      </c>
      <c r="AG593" s="117">
        <v>0</v>
      </c>
      <c r="AH593" s="117">
        <v>1</v>
      </c>
      <c r="AI593" s="117">
        <v>0</v>
      </c>
      <c r="AJ593" s="117">
        <v>0</v>
      </c>
      <c r="AK593" s="117">
        <v>0</v>
      </c>
      <c r="AL593" s="117">
        <v>0</v>
      </c>
      <c r="AM593" s="117">
        <v>0</v>
      </c>
      <c r="AN593" s="117">
        <v>0</v>
      </c>
      <c r="AO593" s="117">
        <v>0</v>
      </c>
      <c r="AP593" s="117">
        <v>0</v>
      </c>
      <c r="AQ593" s="117">
        <v>1</v>
      </c>
      <c r="AR593" s="117">
        <v>0</v>
      </c>
      <c r="AS593" s="117">
        <v>168828.94721693292</v>
      </c>
    </row>
    <row r="594" spans="1:45" x14ac:dyDescent="0.45">
      <c r="A594" s="117" t="s">
        <v>933</v>
      </c>
      <c r="B594" s="118">
        <v>43601</v>
      </c>
      <c r="C594" s="117">
        <v>2019</v>
      </c>
      <c r="D594" s="117">
        <v>5</v>
      </c>
      <c r="E594" s="117">
        <v>5</v>
      </c>
      <c r="F594" s="117" t="s">
        <v>342</v>
      </c>
      <c r="G594" s="117" t="s">
        <v>336</v>
      </c>
      <c r="H594" s="117">
        <v>0</v>
      </c>
      <c r="I594" s="117">
        <v>57.583329999999997</v>
      </c>
      <c r="J594" s="117">
        <v>263702.03055026627</v>
      </c>
      <c r="K594" s="117">
        <v>162025.78055026624</v>
      </c>
      <c r="L594" s="117">
        <v>101676.25</v>
      </c>
      <c r="M594" s="117">
        <v>0</v>
      </c>
      <c r="N594" s="117">
        <v>0</v>
      </c>
      <c r="O594" s="117">
        <v>0</v>
      </c>
      <c r="P594" s="117">
        <v>0</v>
      </c>
      <c r="Q594" s="117">
        <v>0</v>
      </c>
      <c r="R594" s="117">
        <v>1</v>
      </c>
      <c r="S594" s="117">
        <v>0</v>
      </c>
      <c r="T594" s="117">
        <v>0</v>
      </c>
      <c r="U594" s="117">
        <v>0</v>
      </c>
      <c r="V594" s="117">
        <v>0</v>
      </c>
      <c r="W594" s="117">
        <v>0</v>
      </c>
      <c r="X594" s="117">
        <v>0</v>
      </c>
      <c r="Y594" s="117">
        <v>1</v>
      </c>
      <c r="Z594" s="117">
        <v>0</v>
      </c>
      <c r="AA594" s="117">
        <v>0</v>
      </c>
      <c r="AB594" s="117">
        <v>0</v>
      </c>
      <c r="AC594" s="117">
        <v>0</v>
      </c>
      <c r="AD594" s="117">
        <v>0</v>
      </c>
      <c r="AE594" s="117">
        <v>0</v>
      </c>
      <c r="AF594" s="117">
        <v>0</v>
      </c>
      <c r="AG594" s="117">
        <v>0</v>
      </c>
      <c r="AH594" s="117">
        <v>1</v>
      </c>
      <c r="AI594" s="117">
        <v>0</v>
      </c>
      <c r="AJ594" s="117">
        <v>0</v>
      </c>
      <c r="AK594" s="117">
        <v>0</v>
      </c>
      <c r="AL594" s="117">
        <v>0</v>
      </c>
      <c r="AM594" s="117">
        <v>0</v>
      </c>
      <c r="AN594" s="117">
        <v>0</v>
      </c>
      <c r="AO594" s="117">
        <v>0</v>
      </c>
      <c r="AP594" s="117">
        <v>0</v>
      </c>
      <c r="AQ594" s="117">
        <v>1</v>
      </c>
      <c r="AR594" s="117">
        <v>0</v>
      </c>
      <c r="AS594" s="117">
        <v>162025.78055026624</v>
      </c>
    </row>
    <row r="595" spans="1:45" x14ac:dyDescent="0.45">
      <c r="A595" s="117" t="s">
        <v>934</v>
      </c>
      <c r="B595" s="118">
        <v>43602</v>
      </c>
      <c r="C595" s="117">
        <v>2019</v>
      </c>
      <c r="D595" s="117">
        <v>5</v>
      </c>
      <c r="E595" s="117">
        <v>6</v>
      </c>
      <c r="F595" s="117" t="s">
        <v>342</v>
      </c>
      <c r="G595" s="117" t="s">
        <v>336</v>
      </c>
      <c r="H595" s="117">
        <v>0</v>
      </c>
      <c r="I595" s="117">
        <v>58.125</v>
      </c>
      <c r="J595" s="117">
        <v>230009.57221693284</v>
      </c>
      <c r="K595" s="117">
        <v>123149.15555026618</v>
      </c>
      <c r="L595" s="117">
        <v>106860.41666666667</v>
      </c>
      <c r="M595" s="117">
        <v>0</v>
      </c>
      <c r="N595" s="117">
        <v>0</v>
      </c>
      <c r="O595" s="117">
        <v>0</v>
      </c>
      <c r="P595" s="117">
        <v>0</v>
      </c>
      <c r="Q595" s="117">
        <v>0</v>
      </c>
      <c r="R595" s="117">
        <v>0</v>
      </c>
      <c r="S595" s="117">
        <v>1</v>
      </c>
      <c r="T595" s="117">
        <v>0</v>
      </c>
      <c r="U595" s="117">
        <v>0</v>
      </c>
      <c r="V595" s="117">
        <v>0</v>
      </c>
      <c r="W595" s="117">
        <v>0</v>
      </c>
      <c r="X595" s="117">
        <v>0</v>
      </c>
      <c r="Y595" s="117">
        <v>1</v>
      </c>
      <c r="Z595" s="117">
        <v>0</v>
      </c>
      <c r="AA595" s="117">
        <v>0</v>
      </c>
      <c r="AB595" s="117">
        <v>0</v>
      </c>
      <c r="AC595" s="117">
        <v>0</v>
      </c>
      <c r="AD595" s="117">
        <v>0</v>
      </c>
      <c r="AE595" s="117">
        <v>0</v>
      </c>
      <c r="AF595" s="117">
        <v>0</v>
      </c>
      <c r="AG595" s="117">
        <v>0</v>
      </c>
      <c r="AH595" s="117">
        <v>1</v>
      </c>
      <c r="AI595" s="117">
        <v>0</v>
      </c>
      <c r="AJ595" s="117">
        <v>0</v>
      </c>
      <c r="AK595" s="117">
        <v>0</v>
      </c>
      <c r="AL595" s="117">
        <v>0</v>
      </c>
      <c r="AM595" s="117">
        <v>0</v>
      </c>
      <c r="AN595" s="117">
        <v>0</v>
      </c>
      <c r="AO595" s="117">
        <v>0</v>
      </c>
      <c r="AP595" s="117">
        <v>0</v>
      </c>
      <c r="AQ595" s="117">
        <v>1</v>
      </c>
      <c r="AR595" s="117">
        <v>0</v>
      </c>
      <c r="AS595" s="117">
        <v>123149.15555026618</v>
      </c>
    </row>
    <row r="596" spans="1:45" x14ac:dyDescent="0.45">
      <c r="A596" s="117" t="s">
        <v>935</v>
      </c>
      <c r="B596" s="118">
        <v>43603</v>
      </c>
      <c r="C596" s="117">
        <v>2019</v>
      </c>
      <c r="D596" s="117">
        <v>5</v>
      </c>
      <c r="E596" s="117">
        <v>7</v>
      </c>
      <c r="F596" s="117" t="s">
        <v>340</v>
      </c>
      <c r="G596" s="117" t="s">
        <v>336</v>
      </c>
      <c r="H596" s="117">
        <v>0</v>
      </c>
      <c r="I596" s="117">
        <v>58.291670000000003</v>
      </c>
      <c r="J596" s="117">
        <v>205794.32221693289</v>
      </c>
      <c r="K596" s="117">
        <v>93746.405550266238</v>
      </c>
      <c r="L596" s="117">
        <v>112047.91666666667</v>
      </c>
      <c r="M596" s="117">
        <v>0</v>
      </c>
      <c r="N596" s="117">
        <v>0</v>
      </c>
      <c r="O596" s="117">
        <v>0</v>
      </c>
      <c r="P596" s="117">
        <v>0</v>
      </c>
      <c r="Q596" s="117">
        <v>0</v>
      </c>
      <c r="R596" s="117">
        <v>0</v>
      </c>
      <c r="S596" s="117">
        <v>0</v>
      </c>
      <c r="T596" s="117">
        <v>1</v>
      </c>
      <c r="U596" s="117">
        <v>0</v>
      </c>
      <c r="V596" s="117">
        <v>0</v>
      </c>
      <c r="W596" s="117">
        <v>0</v>
      </c>
      <c r="X596" s="117">
        <v>0</v>
      </c>
      <c r="Y596" s="117">
        <v>1</v>
      </c>
      <c r="Z596" s="117">
        <v>0</v>
      </c>
      <c r="AA596" s="117">
        <v>0</v>
      </c>
      <c r="AB596" s="117">
        <v>0</v>
      </c>
      <c r="AC596" s="117">
        <v>0</v>
      </c>
      <c r="AD596" s="117">
        <v>0</v>
      </c>
      <c r="AE596" s="117">
        <v>0</v>
      </c>
      <c r="AF596" s="117">
        <v>0</v>
      </c>
      <c r="AG596" s="117">
        <v>0</v>
      </c>
      <c r="AH596" s="117">
        <v>1</v>
      </c>
      <c r="AI596" s="117">
        <v>0</v>
      </c>
      <c r="AJ596" s="117">
        <v>0</v>
      </c>
      <c r="AK596" s="117">
        <v>0</v>
      </c>
      <c r="AL596" s="117">
        <v>0</v>
      </c>
      <c r="AM596" s="117">
        <v>0</v>
      </c>
      <c r="AN596" s="117">
        <v>0</v>
      </c>
      <c r="AO596" s="117">
        <v>0</v>
      </c>
      <c r="AP596" s="117">
        <v>0</v>
      </c>
      <c r="AQ596" s="117">
        <v>1</v>
      </c>
      <c r="AR596" s="117">
        <v>0</v>
      </c>
      <c r="AS596" s="117">
        <v>93746.405550266238</v>
      </c>
    </row>
    <row r="597" spans="1:45" x14ac:dyDescent="0.45">
      <c r="A597" s="117" t="s">
        <v>936</v>
      </c>
      <c r="B597" s="118">
        <v>43604</v>
      </c>
      <c r="C597" s="117">
        <v>2019</v>
      </c>
      <c r="D597" s="117">
        <v>5</v>
      </c>
      <c r="E597" s="117">
        <v>1</v>
      </c>
      <c r="F597" s="117" t="s">
        <v>340</v>
      </c>
      <c r="G597" s="117" t="s">
        <v>336</v>
      </c>
      <c r="H597" s="117">
        <v>0</v>
      </c>
      <c r="I597" s="117">
        <v>62.166670000000003</v>
      </c>
      <c r="J597" s="117">
        <v>196972.90555026624</v>
      </c>
      <c r="K597" s="117">
        <v>79765.405550266238</v>
      </c>
      <c r="L597" s="117">
        <v>117207.5</v>
      </c>
      <c r="M597" s="117">
        <v>0</v>
      </c>
      <c r="N597" s="117">
        <v>1</v>
      </c>
      <c r="O597" s="117">
        <v>0</v>
      </c>
      <c r="P597" s="117">
        <v>0</v>
      </c>
      <c r="Q597" s="117">
        <v>0</v>
      </c>
      <c r="R597" s="117">
        <v>0</v>
      </c>
      <c r="S597" s="117">
        <v>0</v>
      </c>
      <c r="T597" s="117">
        <v>0</v>
      </c>
      <c r="U597" s="117">
        <v>0</v>
      </c>
      <c r="V597" s="117">
        <v>0</v>
      </c>
      <c r="W597" s="117">
        <v>0</v>
      </c>
      <c r="X597" s="117">
        <v>0</v>
      </c>
      <c r="Y597" s="117">
        <v>1</v>
      </c>
      <c r="Z597" s="117">
        <v>0</v>
      </c>
      <c r="AA597" s="117">
        <v>0</v>
      </c>
      <c r="AB597" s="117">
        <v>0</v>
      </c>
      <c r="AC597" s="117">
        <v>0</v>
      </c>
      <c r="AD597" s="117">
        <v>0</v>
      </c>
      <c r="AE597" s="117">
        <v>0</v>
      </c>
      <c r="AF597" s="117">
        <v>0</v>
      </c>
      <c r="AG597" s="117">
        <v>0</v>
      </c>
      <c r="AH597" s="117">
        <v>1</v>
      </c>
      <c r="AI597" s="117">
        <v>0</v>
      </c>
      <c r="AJ597" s="117">
        <v>0</v>
      </c>
      <c r="AK597" s="117">
        <v>0</v>
      </c>
      <c r="AL597" s="117">
        <v>0</v>
      </c>
      <c r="AM597" s="117">
        <v>0</v>
      </c>
      <c r="AN597" s="117">
        <v>0</v>
      </c>
      <c r="AO597" s="117">
        <v>0</v>
      </c>
      <c r="AP597" s="117">
        <v>0</v>
      </c>
      <c r="AQ597" s="117">
        <v>1</v>
      </c>
      <c r="AR597" s="117">
        <v>0</v>
      </c>
      <c r="AS597" s="117">
        <v>79765.405550266238</v>
      </c>
    </row>
    <row r="598" spans="1:45" x14ac:dyDescent="0.45">
      <c r="A598" s="117" t="s">
        <v>937</v>
      </c>
      <c r="B598" s="118">
        <v>43605</v>
      </c>
      <c r="C598" s="117">
        <v>2019</v>
      </c>
      <c r="D598" s="117">
        <v>5</v>
      </c>
      <c r="E598" s="117">
        <v>2</v>
      </c>
      <c r="F598" s="117" t="s">
        <v>342</v>
      </c>
      <c r="G598" s="117" t="s">
        <v>336</v>
      </c>
      <c r="H598" s="117">
        <v>0</v>
      </c>
      <c r="I598" s="117">
        <v>61.25</v>
      </c>
      <c r="J598" s="117">
        <v>241765.32221693284</v>
      </c>
      <c r="K598" s="117">
        <v>120981.15555026618</v>
      </c>
      <c r="L598" s="117">
        <v>120784.16666666667</v>
      </c>
      <c r="M598" s="117">
        <v>0</v>
      </c>
      <c r="N598" s="117">
        <v>0</v>
      </c>
      <c r="O598" s="117">
        <v>1</v>
      </c>
      <c r="P598" s="117">
        <v>0</v>
      </c>
      <c r="Q598" s="117">
        <v>0</v>
      </c>
      <c r="R598" s="117">
        <v>0</v>
      </c>
      <c r="S598" s="117">
        <v>0</v>
      </c>
      <c r="T598" s="117">
        <v>0</v>
      </c>
      <c r="U598" s="117">
        <v>0</v>
      </c>
      <c r="V598" s="117">
        <v>0</v>
      </c>
      <c r="W598" s="117">
        <v>0</v>
      </c>
      <c r="X598" s="117">
        <v>0</v>
      </c>
      <c r="Y598" s="117">
        <v>1</v>
      </c>
      <c r="Z598" s="117">
        <v>0</v>
      </c>
      <c r="AA598" s="117">
        <v>0</v>
      </c>
      <c r="AB598" s="117">
        <v>0</v>
      </c>
      <c r="AC598" s="117">
        <v>0</v>
      </c>
      <c r="AD598" s="117">
        <v>0</v>
      </c>
      <c r="AE598" s="117">
        <v>0</v>
      </c>
      <c r="AF598" s="117">
        <v>0</v>
      </c>
      <c r="AG598" s="117">
        <v>0</v>
      </c>
      <c r="AH598" s="117">
        <v>1</v>
      </c>
      <c r="AI598" s="117">
        <v>0</v>
      </c>
      <c r="AJ598" s="117">
        <v>0</v>
      </c>
      <c r="AK598" s="117">
        <v>0</v>
      </c>
      <c r="AL598" s="117">
        <v>0</v>
      </c>
      <c r="AM598" s="117">
        <v>0</v>
      </c>
      <c r="AN598" s="117">
        <v>0</v>
      </c>
      <c r="AO598" s="117">
        <v>0</v>
      </c>
      <c r="AP598" s="117">
        <v>0</v>
      </c>
      <c r="AQ598" s="117">
        <v>1</v>
      </c>
      <c r="AR598" s="117">
        <v>0</v>
      </c>
      <c r="AS598" s="117">
        <v>120981.15555026618</v>
      </c>
    </row>
    <row r="599" spans="1:45" x14ac:dyDescent="0.45">
      <c r="A599" s="117" t="s">
        <v>938</v>
      </c>
      <c r="B599" s="118">
        <v>43606</v>
      </c>
      <c r="C599" s="117">
        <v>2019</v>
      </c>
      <c r="D599" s="117">
        <v>5</v>
      </c>
      <c r="E599" s="117">
        <v>3</v>
      </c>
      <c r="F599" s="117" t="s">
        <v>342</v>
      </c>
      <c r="G599" s="117" t="s">
        <v>336</v>
      </c>
      <c r="H599" s="117">
        <v>0</v>
      </c>
      <c r="I599" s="117">
        <v>61.166670000000003</v>
      </c>
      <c r="J599" s="117">
        <v>264504.61388359964</v>
      </c>
      <c r="K599" s="117">
        <v>140477.5305502663</v>
      </c>
      <c r="L599" s="117">
        <v>124027.08333333333</v>
      </c>
      <c r="M599" s="117">
        <v>0</v>
      </c>
      <c r="N599" s="117">
        <v>0</v>
      </c>
      <c r="O599" s="117">
        <v>0</v>
      </c>
      <c r="P599" s="117">
        <v>1</v>
      </c>
      <c r="Q599" s="117">
        <v>0</v>
      </c>
      <c r="R599" s="117">
        <v>0</v>
      </c>
      <c r="S599" s="117">
        <v>0</v>
      </c>
      <c r="T599" s="117">
        <v>0</v>
      </c>
      <c r="U599" s="117">
        <v>0</v>
      </c>
      <c r="V599" s="117">
        <v>0</v>
      </c>
      <c r="W599" s="117">
        <v>0</v>
      </c>
      <c r="X599" s="117">
        <v>0</v>
      </c>
      <c r="Y599" s="117">
        <v>1</v>
      </c>
      <c r="Z599" s="117">
        <v>0</v>
      </c>
      <c r="AA599" s="117">
        <v>0</v>
      </c>
      <c r="AB599" s="117">
        <v>0</v>
      </c>
      <c r="AC599" s="117">
        <v>0</v>
      </c>
      <c r="AD599" s="117">
        <v>0</v>
      </c>
      <c r="AE599" s="117">
        <v>0</v>
      </c>
      <c r="AF599" s="117">
        <v>0</v>
      </c>
      <c r="AG599" s="117">
        <v>0</v>
      </c>
      <c r="AH599" s="117">
        <v>1</v>
      </c>
      <c r="AI599" s="117">
        <v>0</v>
      </c>
      <c r="AJ599" s="117">
        <v>0</v>
      </c>
      <c r="AK599" s="117">
        <v>0</v>
      </c>
      <c r="AL599" s="117">
        <v>0</v>
      </c>
      <c r="AM599" s="117">
        <v>0</v>
      </c>
      <c r="AN599" s="117">
        <v>0</v>
      </c>
      <c r="AO599" s="117">
        <v>0</v>
      </c>
      <c r="AP599" s="117">
        <v>0</v>
      </c>
      <c r="AQ599" s="117">
        <v>1</v>
      </c>
      <c r="AR599" s="117">
        <v>0</v>
      </c>
      <c r="AS599" s="117">
        <v>140477.5305502663</v>
      </c>
    </row>
    <row r="600" spans="1:45" x14ac:dyDescent="0.45">
      <c r="A600" s="117" t="s">
        <v>939</v>
      </c>
      <c r="B600" s="118">
        <v>43607</v>
      </c>
      <c r="C600" s="117">
        <v>2019</v>
      </c>
      <c r="D600" s="117">
        <v>5</v>
      </c>
      <c r="E600" s="117">
        <v>4</v>
      </c>
      <c r="F600" s="117" t="s">
        <v>342</v>
      </c>
      <c r="G600" s="117" t="s">
        <v>336</v>
      </c>
      <c r="H600" s="117">
        <v>0</v>
      </c>
      <c r="I600" s="117">
        <v>64.416659999999993</v>
      </c>
      <c r="J600" s="117">
        <v>287454.86388359958</v>
      </c>
      <c r="K600" s="117">
        <v>160231.94721693292</v>
      </c>
      <c r="L600" s="117">
        <v>127222.91666666667</v>
      </c>
      <c r="M600" s="117">
        <v>0</v>
      </c>
      <c r="N600" s="117">
        <v>0</v>
      </c>
      <c r="O600" s="117">
        <v>0</v>
      </c>
      <c r="P600" s="117">
        <v>0</v>
      </c>
      <c r="Q600" s="117">
        <v>1</v>
      </c>
      <c r="R600" s="117">
        <v>0</v>
      </c>
      <c r="S600" s="117">
        <v>0</v>
      </c>
      <c r="T600" s="117">
        <v>0</v>
      </c>
      <c r="U600" s="117">
        <v>0</v>
      </c>
      <c r="V600" s="117">
        <v>0</v>
      </c>
      <c r="W600" s="117">
        <v>0</v>
      </c>
      <c r="X600" s="117">
        <v>0</v>
      </c>
      <c r="Y600" s="117">
        <v>1</v>
      </c>
      <c r="Z600" s="117">
        <v>0</v>
      </c>
      <c r="AA600" s="117">
        <v>0</v>
      </c>
      <c r="AB600" s="117">
        <v>0</v>
      </c>
      <c r="AC600" s="117">
        <v>0</v>
      </c>
      <c r="AD600" s="117">
        <v>0</v>
      </c>
      <c r="AE600" s="117">
        <v>0</v>
      </c>
      <c r="AF600" s="117">
        <v>0</v>
      </c>
      <c r="AG600" s="117">
        <v>0</v>
      </c>
      <c r="AH600" s="117">
        <v>1</v>
      </c>
      <c r="AI600" s="117">
        <v>0</v>
      </c>
      <c r="AJ600" s="117">
        <v>0</v>
      </c>
      <c r="AK600" s="117">
        <v>0</v>
      </c>
      <c r="AL600" s="117">
        <v>0</v>
      </c>
      <c r="AM600" s="117">
        <v>0</v>
      </c>
      <c r="AN600" s="117">
        <v>0</v>
      </c>
      <c r="AO600" s="117">
        <v>0</v>
      </c>
      <c r="AP600" s="117">
        <v>0</v>
      </c>
      <c r="AQ600" s="117">
        <v>1</v>
      </c>
      <c r="AR600" s="117">
        <v>0</v>
      </c>
      <c r="AS600" s="117">
        <v>160231.94721693292</v>
      </c>
    </row>
    <row r="601" spans="1:45" x14ac:dyDescent="0.45">
      <c r="A601" s="117" t="s">
        <v>940</v>
      </c>
      <c r="B601" s="118">
        <v>43608</v>
      </c>
      <c r="C601" s="117">
        <v>2019</v>
      </c>
      <c r="D601" s="117">
        <v>5</v>
      </c>
      <c r="E601" s="117">
        <v>5</v>
      </c>
      <c r="F601" s="117" t="s">
        <v>342</v>
      </c>
      <c r="G601" s="117" t="s">
        <v>336</v>
      </c>
      <c r="H601" s="117">
        <v>0</v>
      </c>
      <c r="I601" s="117">
        <v>63.166670000000003</v>
      </c>
      <c r="J601" s="117">
        <v>299205.40555026627</v>
      </c>
      <c r="K601" s="117">
        <v>168815.40555026624</v>
      </c>
      <c r="L601" s="117">
        <v>130390</v>
      </c>
      <c r="M601" s="117">
        <v>0</v>
      </c>
      <c r="N601" s="117">
        <v>0</v>
      </c>
      <c r="O601" s="117">
        <v>0</v>
      </c>
      <c r="P601" s="117">
        <v>0</v>
      </c>
      <c r="Q601" s="117">
        <v>0</v>
      </c>
      <c r="R601" s="117">
        <v>1</v>
      </c>
      <c r="S601" s="117">
        <v>0</v>
      </c>
      <c r="T601" s="117">
        <v>0</v>
      </c>
      <c r="U601" s="117">
        <v>0</v>
      </c>
      <c r="V601" s="117">
        <v>0</v>
      </c>
      <c r="W601" s="117">
        <v>0</v>
      </c>
      <c r="X601" s="117">
        <v>0</v>
      </c>
      <c r="Y601" s="117">
        <v>1</v>
      </c>
      <c r="Z601" s="117">
        <v>0</v>
      </c>
      <c r="AA601" s="117">
        <v>0</v>
      </c>
      <c r="AB601" s="117">
        <v>0</v>
      </c>
      <c r="AC601" s="117">
        <v>0</v>
      </c>
      <c r="AD601" s="117">
        <v>0</v>
      </c>
      <c r="AE601" s="117">
        <v>0</v>
      </c>
      <c r="AF601" s="117">
        <v>0</v>
      </c>
      <c r="AG601" s="117">
        <v>0</v>
      </c>
      <c r="AH601" s="117">
        <v>1</v>
      </c>
      <c r="AI601" s="117">
        <v>0</v>
      </c>
      <c r="AJ601" s="117">
        <v>0</v>
      </c>
      <c r="AK601" s="117">
        <v>0</v>
      </c>
      <c r="AL601" s="117">
        <v>0</v>
      </c>
      <c r="AM601" s="117">
        <v>0</v>
      </c>
      <c r="AN601" s="117">
        <v>0</v>
      </c>
      <c r="AO601" s="117">
        <v>0</v>
      </c>
      <c r="AP601" s="117">
        <v>0</v>
      </c>
      <c r="AQ601" s="117">
        <v>1</v>
      </c>
      <c r="AR601" s="117">
        <v>0</v>
      </c>
      <c r="AS601" s="117">
        <v>168815.40555026624</v>
      </c>
    </row>
    <row r="602" spans="1:45" x14ac:dyDescent="0.45">
      <c r="A602" s="117" t="s">
        <v>941</v>
      </c>
      <c r="B602" s="118">
        <v>43609</v>
      </c>
      <c r="C602" s="117">
        <v>2019</v>
      </c>
      <c r="D602" s="117">
        <v>5</v>
      </c>
      <c r="E602" s="117">
        <v>6</v>
      </c>
      <c r="F602" s="117" t="s">
        <v>342</v>
      </c>
      <c r="G602" s="117" t="s">
        <v>336</v>
      </c>
      <c r="H602" s="117">
        <v>0</v>
      </c>
      <c r="I602" s="117">
        <v>59.25</v>
      </c>
      <c r="J602" s="117">
        <v>272997.23888359958</v>
      </c>
      <c r="K602" s="117">
        <v>139802.65555026624</v>
      </c>
      <c r="L602" s="117">
        <v>133194.58333333334</v>
      </c>
      <c r="M602" s="117">
        <v>0</v>
      </c>
      <c r="N602" s="117">
        <v>0</v>
      </c>
      <c r="O602" s="117">
        <v>0</v>
      </c>
      <c r="P602" s="117">
        <v>0</v>
      </c>
      <c r="Q602" s="117">
        <v>0</v>
      </c>
      <c r="R602" s="117">
        <v>0</v>
      </c>
      <c r="S602" s="117">
        <v>1</v>
      </c>
      <c r="T602" s="117">
        <v>0</v>
      </c>
      <c r="U602" s="117">
        <v>0</v>
      </c>
      <c r="V602" s="117">
        <v>0</v>
      </c>
      <c r="W602" s="117">
        <v>0</v>
      </c>
      <c r="X602" s="117">
        <v>0</v>
      </c>
      <c r="Y602" s="117">
        <v>1</v>
      </c>
      <c r="Z602" s="117">
        <v>0</v>
      </c>
      <c r="AA602" s="117">
        <v>0</v>
      </c>
      <c r="AB602" s="117">
        <v>0</v>
      </c>
      <c r="AC602" s="117">
        <v>0</v>
      </c>
      <c r="AD602" s="117">
        <v>0</v>
      </c>
      <c r="AE602" s="117">
        <v>0</v>
      </c>
      <c r="AF602" s="117">
        <v>0</v>
      </c>
      <c r="AG602" s="117">
        <v>0</v>
      </c>
      <c r="AH602" s="117">
        <v>1</v>
      </c>
      <c r="AI602" s="117">
        <v>0</v>
      </c>
      <c r="AJ602" s="117">
        <v>0</v>
      </c>
      <c r="AK602" s="117">
        <v>0</v>
      </c>
      <c r="AL602" s="117">
        <v>0</v>
      </c>
      <c r="AM602" s="117">
        <v>0</v>
      </c>
      <c r="AN602" s="117">
        <v>0</v>
      </c>
      <c r="AO602" s="117">
        <v>0</v>
      </c>
      <c r="AP602" s="117">
        <v>0</v>
      </c>
      <c r="AQ602" s="117">
        <v>1</v>
      </c>
      <c r="AR602" s="117">
        <v>0</v>
      </c>
      <c r="AS602" s="117">
        <v>139802.65555026624</v>
      </c>
    </row>
    <row r="603" spans="1:45" x14ac:dyDescent="0.45">
      <c r="A603" s="117" t="s">
        <v>942</v>
      </c>
      <c r="B603" s="118">
        <v>43610</v>
      </c>
      <c r="C603" s="117">
        <v>2019</v>
      </c>
      <c r="D603" s="117">
        <v>5</v>
      </c>
      <c r="E603" s="117">
        <v>7</v>
      </c>
      <c r="F603" s="117" t="s">
        <v>340</v>
      </c>
      <c r="G603" s="117" t="s">
        <v>336</v>
      </c>
      <c r="H603" s="117">
        <v>0</v>
      </c>
      <c r="I603" s="117">
        <v>56.5</v>
      </c>
      <c r="J603" s="117">
        <v>253845.98888359964</v>
      </c>
      <c r="K603" s="117">
        <v>117950.57221693298</v>
      </c>
      <c r="L603" s="117">
        <v>135895.41666666666</v>
      </c>
      <c r="M603" s="117">
        <v>0</v>
      </c>
      <c r="N603" s="117">
        <v>0</v>
      </c>
      <c r="O603" s="117">
        <v>0</v>
      </c>
      <c r="P603" s="117">
        <v>0</v>
      </c>
      <c r="Q603" s="117">
        <v>0</v>
      </c>
      <c r="R603" s="117">
        <v>0</v>
      </c>
      <c r="S603" s="117">
        <v>0</v>
      </c>
      <c r="T603" s="117">
        <v>1</v>
      </c>
      <c r="U603" s="117">
        <v>0</v>
      </c>
      <c r="V603" s="117">
        <v>0</v>
      </c>
      <c r="W603" s="117">
        <v>0</v>
      </c>
      <c r="X603" s="117">
        <v>0</v>
      </c>
      <c r="Y603" s="117">
        <v>1</v>
      </c>
      <c r="Z603" s="117">
        <v>0</v>
      </c>
      <c r="AA603" s="117">
        <v>0</v>
      </c>
      <c r="AB603" s="117">
        <v>0</v>
      </c>
      <c r="AC603" s="117">
        <v>0</v>
      </c>
      <c r="AD603" s="117">
        <v>0</v>
      </c>
      <c r="AE603" s="117">
        <v>0</v>
      </c>
      <c r="AF603" s="117">
        <v>0</v>
      </c>
      <c r="AG603" s="117">
        <v>0</v>
      </c>
      <c r="AH603" s="117">
        <v>1</v>
      </c>
      <c r="AI603" s="117">
        <v>0</v>
      </c>
      <c r="AJ603" s="117">
        <v>0</v>
      </c>
      <c r="AK603" s="117">
        <v>0</v>
      </c>
      <c r="AL603" s="117">
        <v>0</v>
      </c>
      <c r="AM603" s="117">
        <v>0</v>
      </c>
      <c r="AN603" s="117">
        <v>0</v>
      </c>
      <c r="AO603" s="117">
        <v>0</v>
      </c>
      <c r="AP603" s="117">
        <v>0</v>
      </c>
      <c r="AQ603" s="117">
        <v>1</v>
      </c>
      <c r="AR603" s="117">
        <v>0</v>
      </c>
      <c r="AS603" s="117">
        <v>117950.57221693298</v>
      </c>
    </row>
    <row r="604" spans="1:45" x14ac:dyDescent="0.45">
      <c r="A604" s="117" t="s">
        <v>943</v>
      </c>
      <c r="B604" s="118">
        <v>43611</v>
      </c>
      <c r="C604" s="117">
        <v>2019</v>
      </c>
      <c r="D604" s="117">
        <v>5</v>
      </c>
      <c r="E604" s="117">
        <v>1</v>
      </c>
      <c r="F604" s="117" t="s">
        <v>340</v>
      </c>
      <c r="G604" s="117" t="s">
        <v>336</v>
      </c>
      <c r="H604" s="117">
        <v>0</v>
      </c>
      <c r="I604" s="117">
        <v>59.916670000000003</v>
      </c>
      <c r="J604" s="117">
        <v>226913.73888359964</v>
      </c>
      <c r="K604" s="117">
        <v>88269.572216932982</v>
      </c>
      <c r="L604" s="117">
        <v>138644.16666666666</v>
      </c>
      <c r="M604" s="117">
        <v>0</v>
      </c>
      <c r="N604" s="117">
        <v>1</v>
      </c>
      <c r="O604" s="117">
        <v>0</v>
      </c>
      <c r="P604" s="117">
        <v>0</v>
      </c>
      <c r="Q604" s="117">
        <v>0</v>
      </c>
      <c r="R604" s="117">
        <v>0</v>
      </c>
      <c r="S604" s="117">
        <v>0</v>
      </c>
      <c r="T604" s="117">
        <v>0</v>
      </c>
      <c r="U604" s="117">
        <v>0</v>
      </c>
      <c r="V604" s="117">
        <v>0</v>
      </c>
      <c r="W604" s="117">
        <v>0</v>
      </c>
      <c r="X604" s="117">
        <v>0</v>
      </c>
      <c r="Y604" s="117">
        <v>1</v>
      </c>
      <c r="Z604" s="117">
        <v>0</v>
      </c>
      <c r="AA604" s="117">
        <v>0</v>
      </c>
      <c r="AB604" s="117">
        <v>0</v>
      </c>
      <c r="AC604" s="117">
        <v>0</v>
      </c>
      <c r="AD604" s="117">
        <v>0</v>
      </c>
      <c r="AE604" s="117">
        <v>0</v>
      </c>
      <c r="AF604" s="117">
        <v>0</v>
      </c>
      <c r="AG604" s="117">
        <v>0</v>
      </c>
      <c r="AH604" s="117">
        <v>1</v>
      </c>
      <c r="AI604" s="117">
        <v>0</v>
      </c>
      <c r="AJ604" s="117">
        <v>0</v>
      </c>
      <c r="AK604" s="117">
        <v>0</v>
      </c>
      <c r="AL604" s="117">
        <v>0</v>
      </c>
      <c r="AM604" s="117">
        <v>0</v>
      </c>
      <c r="AN604" s="117">
        <v>0</v>
      </c>
      <c r="AO604" s="117">
        <v>0</v>
      </c>
      <c r="AP604" s="117">
        <v>0</v>
      </c>
      <c r="AQ604" s="117">
        <v>1</v>
      </c>
      <c r="AR604" s="117">
        <v>0</v>
      </c>
      <c r="AS604" s="117">
        <v>88269.572216932982</v>
      </c>
    </row>
    <row r="605" spans="1:45" x14ac:dyDescent="0.45">
      <c r="A605" s="117" t="s">
        <v>944</v>
      </c>
      <c r="B605" s="118">
        <v>43612</v>
      </c>
      <c r="C605" s="117">
        <v>2019</v>
      </c>
      <c r="D605" s="117">
        <v>5</v>
      </c>
      <c r="E605" s="117">
        <v>2</v>
      </c>
      <c r="F605" s="117" t="s">
        <v>340</v>
      </c>
      <c r="G605" s="117" t="s">
        <v>315</v>
      </c>
      <c r="H605" s="117">
        <v>0</v>
      </c>
      <c r="I605" s="117">
        <v>67.25</v>
      </c>
      <c r="J605" s="117">
        <v>235743.78055026624</v>
      </c>
      <c r="K605" s="117">
        <v>94495.030550266238</v>
      </c>
      <c r="L605" s="117">
        <v>141248.75</v>
      </c>
      <c r="M605" s="117">
        <v>0</v>
      </c>
      <c r="N605" s="117">
        <v>0</v>
      </c>
      <c r="O605" s="117">
        <v>1</v>
      </c>
      <c r="P605" s="117">
        <v>0</v>
      </c>
      <c r="Q605" s="117">
        <v>0</v>
      </c>
      <c r="R605" s="117">
        <v>0</v>
      </c>
      <c r="S605" s="117">
        <v>0</v>
      </c>
      <c r="T605" s="117">
        <v>0</v>
      </c>
      <c r="U605" s="117">
        <v>0</v>
      </c>
      <c r="V605" s="117">
        <v>0</v>
      </c>
      <c r="W605" s="117">
        <v>0</v>
      </c>
      <c r="X605" s="117">
        <v>0</v>
      </c>
      <c r="Y605" s="117">
        <v>1</v>
      </c>
      <c r="Z605" s="117">
        <v>0</v>
      </c>
      <c r="AA605" s="117">
        <v>0</v>
      </c>
      <c r="AB605" s="117">
        <v>0</v>
      </c>
      <c r="AC605" s="117">
        <v>0</v>
      </c>
      <c r="AD605" s="117">
        <v>0</v>
      </c>
      <c r="AE605" s="117">
        <v>0</v>
      </c>
      <c r="AF605" s="117">
        <v>0</v>
      </c>
      <c r="AG605" s="117">
        <v>0</v>
      </c>
      <c r="AH605" s="117">
        <v>1</v>
      </c>
      <c r="AI605" s="117">
        <v>0</v>
      </c>
      <c r="AJ605" s="117">
        <v>0</v>
      </c>
      <c r="AK605" s="117">
        <v>0</v>
      </c>
      <c r="AL605" s="117">
        <v>0</v>
      </c>
      <c r="AM605" s="117">
        <v>0</v>
      </c>
      <c r="AN605" s="117">
        <v>0</v>
      </c>
      <c r="AO605" s="117">
        <v>1</v>
      </c>
      <c r="AP605" s="117">
        <v>0</v>
      </c>
      <c r="AQ605" s="117">
        <v>0</v>
      </c>
      <c r="AR605" s="117">
        <v>0</v>
      </c>
      <c r="AS605" s="117">
        <v>94495.030550266238</v>
      </c>
    </row>
    <row r="606" spans="1:45" x14ac:dyDescent="0.45">
      <c r="A606" s="117" t="s">
        <v>945</v>
      </c>
      <c r="B606" s="118">
        <v>43613</v>
      </c>
      <c r="C606" s="117">
        <v>2019</v>
      </c>
      <c r="D606" s="117">
        <v>5</v>
      </c>
      <c r="E606" s="117">
        <v>3</v>
      </c>
      <c r="F606" s="117" t="s">
        <v>342</v>
      </c>
      <c r="G606" s="117" t="s">
        <v>336</v>
      </c>
      <c r="H606" s="117">
        <v>0</v>
      </c>
      <c r="I606" s="117">
        <v>69.416659999999993</v>
      </c>
      <c r="J606" s="117">
        <v>281210.94721693289</v>
      </c>
      <c r="K606" s="117">
        <v>137545.94721693287</v>
      </c>
      <c r="L606" s="117">
        <v>143665</v>
      </c>
      <c r="M606" s="117">
        <v>0</v>
      </c>
      <c r="N606" s="117">
        <v>0</v>
      </c>
      <c r="O606" s="117">
        <v>0</v>
      </c>
      <c r="P606" s="117">
        <v>1</v>
      </c>
      <c r="Q606" s="117">
        <v>0</v>
      </c>
      <c r="R606" s="117">
        <v>0</v>
      </c>
      <c r="S606" s="117">
        <v>0</v>
      </c>
      <c r="T606" s="117">
        <v>0</v>
      </c>
      <c r="U606" s="117">
        <v>0</v>
      </c>
      <c r="V606" s="117">
        <v>0</v>
      </c>
      <c r="W606" s="117">
        <v>0</v>
      </c>
      <c r="X606" s="117">
        <v>0</v>
      </c>
      <c r="Y606" s="117">
        <v>1</v>
      </c>
      <c r="Z606" s="117">
        <v>0</v>
      </c>
      <c r="AA606" s="117">
        <v>0</v>
      </c>
      <c r="AB606" s="117">
        <v>0</v>
      </c>
      <c r="AC606" s="117">
        <v>0</v>
      </c>
      <c r="AD606" s="117">
        <v>0</v>
      </c>
      <c r="AE606" s="117">
        <v>0</v>
      </c>
      <c r="AF606" s="117">
        <v>0</v>
      </c>
      <c r="AG606" s="117">
        <v>0</v>
      </c>
      <c r="AH606" s="117">
        <v>1</v>
      </c>
      <c r="AI606" s="117">
        <v>0</v>
      </c>
      <c r="AJ606" s="117">
        <v>0</v>
      </c>
      <c r="AK606" s="117">
        <v>0</v>
      </c>
      <c r="AL606" s="117">
        <v>0</v>
      </c>
      <c r="AM606" s="117">
        <v>0</v>
      </c>
      <c r="AN606" s="117">
        <v>0</v>
      </c>
      <c r="AO606" s="117">
        <v>0</v>
      </c>
      <c r="AP606" s="117">
        <v>0</v>
      </c>
      <c r="AQ606" s="117">
        <v>1</v>
      </c>
      <c r="AR606" s="117">
        <v>0</v>
      </c>
      <c r="AS606" s="117">
        <v>137545.94721693287</v>
      </c>
    </row>
    <row r="607" spans="1:45" x14ac:dyDescent="0.45">
      <c r="A607" s="117" t="s">
        <v>946</v>
      </c>
      <c r="B607" s="118">
        <v>43614</v>
      </c>
      <c r="C607" s="117">
        <v>2019</v>
      </c>
      <c r="D607" s="117">
        <v>5</v>
      </c>
      <c r="E607" s="117">
        <v>4</v>
      </c>
      <c r="F607" s="117" t="s">
        <v>342</v>
      </c>
      <c r="G607" s="117" t="s">
        <v>336</v>
      </c>
      <c r="H607" s="117">
        <v>0</v>
      </c>
      <c r="I607" s="117">
        <v>69.583340000000007</v>
      </c>
      <c r="J607" s="117">
        <v>313118.36388359964</v>
      </c>
      <c r="K607" s="117">
        <v>167081.69721693298</v>
      </c>
      <c r="L607" s="117">
        <v>146036.66666666666</v>
      </c>
      <c r="M607" s="117">
        <v>0</v>
      </c>
      <c r="N607" s="117">
        <v>0</v>
      </c>
      <c r="O607" s="117">
        <v>0</v>
      </c>
      <c r="P607" s="117">
        <v>0</v>
      </c>
      <c r="Q607" s="117">
        <v>1</v>
      </c>
      <c r="R607" s="117">
        <v>0</v>
      </c>
      <c r="S607" s="117">
        <v>0</v>
      </c>
      <c r="T607" s="117">
        <v>0</v>
      </c>
      <c r="U607" s="117">
        <v>0</v>
      </c>
      <c r="V607" s="117">
        <v>0</v>
      </c>
      <c r="W607" s="117">
        <v>0</v>
      </c>
      <c r="X607" s="117">
        <v>0</v>
      </c>
      <c r="Y607" s="117">
        <v>1</v>
      </c>
      <c r="Z607" s="117">
        <v>0</v>
      </c>
      <c r="AA607" s="117">
        <v>0</v>
      </c>
      <c r="AB607" s="117">
        <v>0</v>
      </c>
      <c r="AC607" s="117">
        <v>0</v>
      </c>
      <c r="AD607" s="117">
        <v>0</v>
      </c>
      <c r="AE607" s="117">
        <v>0</v>
      </c>
      <c r="AF607" s="117">
        <v>0</v>
      </c>
      <c r="AG607" s="117">
        <v>0</v>
      </c>
      <c r="AH607" s="117">
        <v>1</v>
      </c>
      <c r="AI607" s="117">
        <v>0</v>
      </c>
      <c r="AJ607" s="117">
        <v>0</v>
      </c>
      <c r="AK607" s="117">
        <v>0</v>
      </c>
      <c r="AL607" s="117">
        <v>0</v>
      </c>
      <c r="AM607" s="117">
        <v>0</v>
      </c>
      <c r="AN607" s="117">
        <v>0</v>
      </c>
      <c r="AO607" s="117">
        <v>0</v>
      </c>
      <c r="AP607" s="117">
        <v>0</v>
      </c>
      <c r="AQ607" s="117">
        <v>1</v>
      </c>
      <c r="AR607" s="117">
        <v>0</v>
      </c>
      <c r="AS607" s="117">
        <v>167081.69721693298</v>
      </c>
    </row>
    <row r="608" spans="1:45" x14ac:dyDescent="0.45">
      <c r="A608" s="117" t="s">
        <v>947</v>
      </c>
      <c r="B608" s="118">
        <v>43615</v>
      </c>
      <c r="C608" s="117">
        <v>2019</v>
      </c>
      <c r="D608" s="117">
        <v>5</v>
      </c>
      <c r="E608" s="117">
        <v>5</v>
      </c>
      <c r="F608" s="117" t="s">
        <v>342</v>
      </c>
      <c r="G608" s="117" t="s">
        <v>336</v>
      </c>
      <c r="H608" s="117">
        <v>0</v>
      </c>
      <c r="I608" s="117">
        <v>69.291659999999993</v>
      </c>
      <c r="J608" s="117">
        <v>345190.78055026627</v>
      </c>
      <c r="K608" s="117">
        <v>196660.78055026624</v>
      </c>
      <c r="L608" s="117">
        <v>148530</v>
      </c>
      <c r="M608" s="117">
        <v>0</v>
      </c>
      <c r="N608" s="117">
        <v>0</v>
      </c>
      <c r="O608" s="117">
        <v>0</v>
      </c>
      <c r="P608" s="117">
        <v>0</v>
      </c>
      <c r="Q608" s="117">
        <v>0</v>
      </c>
      <c r="R608" s="117">
        <v>1</v>
      </c>
      <c r="S608" s="117">
        <v>0</v>
      </c>
      <c r="T608" s="117">
        <v>0</v>
      </c>
      <c r="U608" s="117">
        <v>0</v>
      </c>
      <c r="V608" s="117">
        <v>0</v>
      </c>
      <c r="W608" s="117">
        <v>0</v>
      </c>
      <c r="X608" s="117">
        <v>0</v>
      </c>
      <c r="Y608" s="117">
        <v>1</v>
      </c>
      <c r="Z608" s="117">
        <v>0</v>
      </c>
      <c r="AA608" s="117">
        <v>0</v>
      </c>
      <c r="AB608" s="117">
        <v>0</v>
      </c>
      <c r="AC608" s="117">
        <v>0</v>
      </c>
      <c r="AD608" s="117">
        <v>0</v>
      </c>
      <c r="AE608" s="117">
        <v>0</v>
      </c>
      <c r="AF608" s="117">
        <v>0</v>
      </c>
      <c r="AG608" s="117">
        <v>0</v>
      </c>
      <c r="AH608" s="117">
        <v>1</v>
      </c>
      <c r="AI608" s="117">
        <v>0</v>
      </c>
      <c r="AJ608" s="117">
        <v>0</v>
      </c>
      <c r="AK608" s="117">
        <v>0</v>
      </c>
      <c r="AL608" s="117">
        <v>0</v>
      </c>
      <c r="AM608" s="117">
        <v>0</v>
      </c>
      <c r="AN608" s="117">
        <v>0</v>
      </c>
      <c r="AO608" s="117">
        <v>0</v>
      </c>
      <c r="AP608" s="117">
        <v>0</v>
      </c>
      <c r="AQ608" s="117">
        <v>1</v>
      </c>
      <c r="AR608" s="117">
        <v>0</v>
      </c>
      <c r="AS608" s="117">
        <v>196660.78055026624</v>
      </c>
    </row>
    <row r="609" spans="1:45" x14ac:dyDescent="0.45">
      <c r="A609" s="117" t="s">
        <v>948</v>
      </c>
      <c r="B609" s="118">
        <v>43616</v>
      </c>
      <c r="C609" s="117">
        <v>2019</v>
      </c>
      <c r="D609" s="117">
        <v>5</v>
      </c>
      <c r="E609" s="117">
        <v>6</v>
      </c>
      <c r="F609" s="117" t="s">
        <v>342</v>
      </c>
      <c r="G609" s="117" t="s">
        <v>336</v>
      </c>
      <c r="H609" s="117">
        <v>0</v>
      </c>
      <c r="I609" s="117">
        <v>70.708340000000007</v>
      </c>
      <c r="J609" s="117">
        <v>348689.65555026621</v>
      </c>
      <c r="K609" s="117">
        <v>198082.57221693287</v>
      </c>
      <c r="L609" s="117">
        <v>150607.08333333334</v>
      </c>
      <c r="M609" s="117">
        <v>0</v>
      </c>
      <c r="N609" s="117">
        <v>0</v>
      </c>
      <c r="O609" s="117">
        <v>0</v>
      </c>
      <c r="P609" s="117">
        <v>0</v>
      </c>
      <c r="Q609" s="117">
        <v>0</v>
      </c>
      <c r="R609" s="117">
        <v>0</v>
      </c>
      <c r="S609" s="117">
        <v>1</v>
      </c>
      <c r="T609" s="117">
        <v>0</v>
      </c>
      <c r="U609" s="117">
        <v>0</v>
      </c>
      <c r="V609" s="117">
        <v>0</v>
      </c>
      <c r="W609" s="117">
        <v>0</v>
      </c>
      <c r="X609" s="117">
        <v>0</v>
      </c>
      <c r="Y609" s="117">
        <v>1</v>
      </c>
      <c r="Z609" s="117">
        <v>0</v>
      </c>
      <c r="AA609" s="117">
        <v>0</v>
      </c>
      <c r="AB609" s="117">
        <v>0</v>
      </c>
      <c r="AC609" s="117">
        <v>0</v>
      </c>
      <c r="AD609" s="117">
        <v>0</v>
      </c>
      <c r="AE609" s="117">
        <v>0</v>
      </c>
      <c r="AF609" s="117">
        <v>0</v>
      </c>
      <c r="AG609" s="117">
        <v>0</v>
      </c>
      <c r="AH609" s="117">
        <v>1</v>
      </c>
      <c r="AI609" s="117">
        <v>0</v>
      </c>
      <c r="AJ609" s="117">
        <v>0</v>
      </c>
      <c r="AK609" s="117">
        <v>0</v>
      </c>
      <c r="AL609" s="117">
        <v>0</v>
      </c>
      <c r="AM609" s="117">
        <v>0</v>
      </c>
      <c r="AN609" s="117">
        <v>0</v>
      </c>
      <c r="AO609" s="117">
        <v>0</v>
      </c>
      <c r="AP609" s="117">
        <v>0</v>
      </c>
      <c r="AQ609" s="117">
        <v>1</v>
      </c>
      <c r="AR609" s="117">
        <v>0</v>
      </c>
      <c r="AS609" s="117">
        <v>198082.57221693287</v>
      </c>
    </row>
    <row r="610" spans="1:45" x14ac:dyDescent="0.45">
      <c r="A610" s="117" t="s">
        <v>949</v>
      </c>
      <c r="B610" s="118">
        <v>43617</v>
      </c>
      <c r="C610" s="117">
        <v>2019</v>
      </c>
      <c r="D610" s="117">
        <v>6</v>
      </c>
      <c r="E610" s="117">
        <v>7</v>
      </c>
      <c r="F610" s="117" t="s">
        <v>340</v>
      </c>
      <c r="G610" s="117" t="s">
        <v>336</v>
      </c>
      <c r="H610" s="117">
        <v>0</v>
      </c>
      <c r="I610" s="117">
        <v>73.25</v>
      </c>
      <c r="J610" s="117">
        <v>337021.11978842755</v>
      </c>
      <c r="K610" s="117">
        <v>183776.95312176089</v>
      </c>
      <c r="L610" s="117">
        <v>153244.16666666666</v>
      </c>
      <c r="M610" s="117">
        <v>0</v>
      </c>
      <c r="N610" s="117">
        <v>0</v>
      </c>
      <c r="O610" s="117">
        <v>0</v>
      </c>
      <c r="P610" s="117">
        <v>0</v>
      </c>
      <c r="Q610" s="117">
        <v>0</v>
      </c>
      <c r="R610" s="117">
        <v>0</v>
      </c>
      <c r="S610" s="117">
        <v>0</v>
      </c>
      <c r="T610" s="117">
        <v>1</v>
      </c>
      <c r="U610" s="117">
        <v>0</v>
      </c>
      <c r="V610" s="117">
        <v>0</v>
      </c>
      <c r="W610" s="117">
        <v>0</v>
      </c>
      <c r="X610" s="117">
        <v>0</v>
      </c>
      <c r="Y610" s="117">
        <v>0</v>
      </c>
      <c r="Z610" s="117">
        <v>1</v>
      </c>
      <c r="AA610" s="117">
        <v>0</v>
      </c>
      <c r="AB610" s="117">
        <v>0</v>
      </c>
      <c r="AC610" s="117">
        <v>0</v>
      </c>
      <c r="AD610" s="117">
        <v>0</v>
      </c>
      <c r="AE610" s="117">
        <v>0</v>
      </c>
      <c r="AF610" s="117">
        <v>0</v>
      </c>
      <c r="AG610" s="117">
        <v>0</v>
      </c>
      <c r="AH610" s="117">
        <v>1</v>
      </c>
      <c r="AI610" s="117">
        <v>0</v>
      </c>
      <c r="AJ610" s="117">
        <v>0</v>
      </c>
      <c r="AK610" s="117">
        <v>0</v>
      </c>
      <c r="AL610" s="117">
        <v>0</v>
      </c>
      <c r="AM610" s="117">
        <v>0</v>
      </c>
      <c r="AN610" s="117">
        <v>0</v>
      </c>
      <c r="AO610" s="117">
        <v>0</v>
      </c>
      <c r="AP610" s="117">
        <v>0</v>
      </c>
      <c r="AQ610" s="117">
        <v>1</v>
      </c>
      <c r="AR610" s="117">
        <v>0</v>
      </c>
      <c r="AS610" s="117">
        <v>183776.95312176089</v>
      </c>
    </row>
    <row r="611" spans="1:45" x14ac:dyDescent="0.45">
      <c r="A611" s="117" t="s">
        <v>950</v>
      </c>
      <c r="B611" s="118">
        <v>43618</v>
      </c>
      <c r="C611" s="117">
        <v>2019</v>
      </c>
      <c r="D611" s="117">
        <v>6</v>
      </c>
      <c r="E611" s="117">
        <v>1</v>
      </c>
      <c r="F611" s="117" t="s">
        <v>340</v>
      </c>
      <c r="G611" s="117" t="s">
        <v>336</v>
      </c>
      <c r="H611" s="117">
        <v>0</v>
      </c>
      <c r="I611" s="117">
        <v>73.916659999999993</v>
      </c>
      <c r="J611" s="117">
        <v>326683.78645509412</v>
      </c>
      <c r="K611" s="117">
        <v>170728.78645509414</v>
      </c>
      <c r="L611" s="117">
        <v>155955</v>
      </c>
      <c r="M611" s="117">
        <v>0</v>
      </c>
      <c r="N611" s="117">
        <v>1</v>
      </c>
      <c r="O611" s="117">
        <v>0</v>
      </c>
      <c r="P611" s="117">
        <v>0</v>
      </c>
      <c r="Q611" s="117">
        <v>0</v>
      </c>
      <c r="R611" s="117">
        <v>0</v>
      </c>
      <c r="S611" s="117">
        <v>0</v>
      </c>
      <c r="T611" s="117">
        <v>0</v>
      </c>
      <c r="U611" s="117">
        <v>0</v>
      </c>
      <c r="V611" s="117">
        <v>0</v>
      </c>
      <c r="W611" s="117">
        <v>0</v>
      </c>
      <c r="X611" s="117">
        <v>0</v>
      </c>
      <c r="Y611" s="117">
        <v>0</v>
      </c>
      <c r="Z611" s="117">
        <v>1</v>
      </c>
      <c r="AA611" s="117">
        <v>0</v>
      </c>
      <c r="AB611" s="117">
        <v>0</v>
      </c>
      <c r="AC611" s="117">
        <v>0</v>
      </c>
      <c r="AD611" s="117">
        <v>0</v>
      </c>
      <c r="AE611" s="117">
        <v>0</v>
      </c>
      <c r="AF611" s="117">
        <v>0</v>
      </c>
      <c r="AG611" s="117">
        <v>0</v>
      </c>
      <c r="AH611" s="117">
        <v>1</v>
      </c>
      <c r="AI611" s="117">
        <v>0</v>
      </c>
      <c r="AJ611" s="117">
        <v>0</v>
      </c>
      <c r="AK611" s="117">
        <v>0</v>
      </c>
      <c r="AL611" s="117">
        <v>0</v>
      </c>
      <c r="AM611" s="117">
        <v>0</v>
      </c>
      <c r="AN611" s="117">
        <v>0</v>
      </c>
      <c r="AO611" s="117">
        <v>0</v>
      </c>
      <c r="AP611" s="117">
        <v>0</v>
      </c>
      <c r="AQ611" s="117">
        <v>1</v>
      </c>
      <c r="AR611" s="117">
        <v>0</v>
      </c>
      <c r="AS611" s="117">
        <v>170728.78645509414</v>
      </c>
    </row>
    <row r="612" spans="1:45" x14ac:dyDescent="0.45">
      <c r="A612" s="117" t="s">
        <v>951</v>
      </c>
      <c r="B612" s="118">
        <v>43619</v>
      </c>
      <c r="C612" s="117">
        <v>2019</v>
      </c>
      <c r="D612" s="117">
        <v>6</v>
      </c>
      <c r="E612" s="117">
        <v>2</v>
      </c>
      <c r="F612" s="117" t="s">
        <v>342</v>
      </c>
      <c r="G612" s="117" t="s">
        <v>336</v>
      </c>
      <c r="H612" s="117">
        <v>0</v>
      </c>
      <c r="I612" s="117">
        <v>70.583340000000007</v>
      </c>
      <c r="J612" s="117">
        <v>333846.61978842755</v>
      </c>
      <c r="K612" s="117">
        <v>175181.20312176089</v>
      </c>
      <c r="L612" s="117">
        <v>158665.41666666666</v>
      </c>
      <c r="M612" s="117">
        <v>0</v>
      </c>
      <c r="N612" s="117">
        <v>0</v>
      </c>
      <c r="O612" s="117">
        <v>1</v>
      </c>
      <c r="P612" s="117">
        <v>0</v>
      </c>
      <c r="Q612" s="117">
        <v>0</v>
      </c>
      <c r="R612" s="117">
        <v>0</v>
      </c>
      <c r="S612" s="117">
        <v>0</v>
      </c>
      <c r="T612" s="117">
        <v>0</v>
      </c>
      <c r="U612" s="117">
        <v>0</v>
      </c>
      <c r="V612" s="117">
        <v>0</v>
      </c>
      <c r="W612" s="117">
        <v>0</v>
      </c>
      <c r="X612" s="117">
        <v>0</v>
      </c>
      <c r="Y612" s="117">
        <v>0</v>
      </c>
      <c r="Z612" s="117">
        <v>1</v>
      </c>
      <c r="AA612" s="117">
        <v>0</v>
      </c>
      <c r="AB612" s="117">
        <v>0</v>
      </c>
      <c r="AC612" s="117">
        <v>0</v>
      </c>
      <c r="AD612" s="117">
        <v>0</v>
      </c>
      <c r="AE612" s="117">
        <v>0</v>
      </c>
      <c r="AF612" s="117">
        <v>0</v>
      </c>
      <c r="AG612" s="117">
        <v>0</v>
      </c>
      <c r="AH612" s="117">
        <v>1</v>
      </c>
      <c r="AI612" s="117">
        <v>0</v>
      </c>
      <c r="AJ612" s="117">
        <v>0</v>
      </c>
      <c r="AK612" s="117">
        <v>0</v>
      </c>
      <c r="AL612" s="117">
        <v>0</v>
      </c>
      <c r="AM612" s="117">
        <v>0</v>
      </c>
      <c r="AN612" s="117">
        <v>0</v>
      </c>
      <c r="AO612" s="117">
        <v>0</v>
      </c>
      <c r="AP612" s="117">
        <v>0</v>
      </c>
      <c r="AQ612" s="117">
        <v>1</v>
      </c>
      <c r="AR612" s="117">
        <v>0</v>
      </c>
      <c r="AS612" s="117">
        <v>175181.20312176089</v>
      </c>
    </row>
    <row r="613" spans="1:45" x14ac:dyDescent="0.45">
      <c r="A613" s="117" t="s">
        <v>952</v>
      </c>
      <c r="B613" s="118">
        <v>43620</v>
      </c>
      <c r="C613" s="117">
        <v>2019</v>
      </c>
      <c r="D613" s="117">
        <v>6</v>
      </c>
      <c r="E613" s="117">
        <v>3</v>
      </c>
      <c r="F613" s="117" t="s">
        <v>342</v>
      </c>
      <c r="G613" s="117" t="s">
        <v>336</v>
      </c>
      <c r="H613" s="117">
        <v>0</v>
      </c>
      <c r="I613" s="117">
        <v>67.166659999999993</v>
      </c>
      <c r="J613" s="117">
        <v>327070.16145509412</v>
      </c>
      <c r="K613" s="117">
        <v>165842.66145509414</v>
      </c>
      <c r="L613" s="117">
        <v>161227.5</v>
      </c>
      <c r="M613" s="117">
        <v>0</v>
      </c>
      <c r="N613" s="117">
        <v>0</v>
      </c>
      <c r="O613" s="117">
        <v>0</v>
      </c>
      <c r="P613" s="117">
        <v>1</v>
      </c>
      <c r="Q613" s="117">
        <v>0</v>
      </c>
      <c r="R613" s="117">
        <v>0</v>
      </c>
      <c r="S613" s="117">
        <v>0</v>
      </c>
      <c r="T613" s="117">
        <v>0</v>
      </c>
      <c r="U613" s="117">
        <v>0</v>
      </c>
      <c r="V613" s="117">
        <v>0</v>
      </c>
      <c r="W613" s="117">
        <v>0</v>
      </c>
      <c r="X613" s="117">
        <v>0</v>
      </c>
      <c r="Y613" s="117">
        <v>0</v>
      </c>
      <c r="Z613" s="117">
        <v>1</v>
      </c>
      <c r="AA613" s="117">
        <v>0</v>
      </c>
      <c r="AB613" s="117">
        <v>0</v>
      </c>
      <c r="AC613" s="117">
        <v>0</v>
      </c>
      <c r="AD613" s="117">
        <v>0</v>
      </c>
      <c r="AE613" s="117">
        <v>0</v>
      </c>
      <c r="AF613" s="117">
        <v>0</v>
      </c>
      <c r="AG613" s="117">
        <v>0</v>
      </c>
      <c r="AH613" s="117">
        <v>1</v>
      </c>
      <c r="AI613" s="117">
        <v>0</v>
      </c>
      <c r="AJ613" s="117">
        <v>0</v>
      </c>
      <c r="AK613" s="117">
        <v>0</v>
      </c>
      <c r="AL613" s="117">
        <v>0</v>
      </c>
      <c r="AM613" s="117">
        <v>0</v>
      </c>
      <c r="AN613" s="117">
        <v>0</v>
      </c>
      <c r="AO613" s="117">
        <v>0</v>
      </c>
      <c r="AP613" s="117">
        <v>0</v>
      </c>
      <c r="AQ613" s="117">
        <v>1</v>
      </c>
      <c r="AR613" s="117">
        <v>0</v>
      </c>
      <c r="AS613" s="117">
        <v>165842.66145509414</v>
      </c>
    </row>
    <row r="614" spans="1:45" x14ac:dyDescent="0.45">
      <c r="A614" s="117" t="s">
        <v>953</v>
      </c>
      <c r="B614" s="118">
        <v>43621</v>
      </c>
      <c r="C614" s="117">
        <v>2019</v>
      </c>
      <c r="D614" s="117">
        <v>6</v>
      </c>
      <c r="E614" s="117">
        <v>4</v>
      </c>
      <c r="F614" s="117" t="s">
        <v>342</v>
      </c>
      <c r="G614" s="117" t="s">
        <v>336</v>
      </c>
      <c r="H614" s="117">
        <v>0</v>
      </c>
      <c r="I614" s="117">
        <v>63.375</v>
      </c>
      <c r="J614" s="117">
        <v>332447.49478842755</v>
      </c>
      <c r="K614" s="117">
        <v>168683.32812176089</v>
      </c>
      <c r="L614" s="117">
        <v>163764.16666666666</v>
      </c>
      <c r="M614" s="117">
        <v>0</v>
      </c>
      <c r="N614" s="117">
        <v>0</v>
      </c>
      <c r="O614" s="117">
        <v>0</v>
      </c>
      <c r="P614" s="117">
        <v>0</v>
      </c>
      <c r="Q614" s="117">
        <v>1</v>
      </c>
      <c r="R614" s="117">
        <v>0</v>
      </c>
      <c r="S614" s="117">
        <v>0</v>
      </c>
      <c r="T614" s="117">
        <v>0</v>
      </c>
      <c r="U614" s="117">
        <v>0</v>
      </c>
      <c r="V614" s="117">
        <v>0</v>
      </c>
      <c r="W614" s="117">
        <v>0</v>
      </c>
      <c r="X614" s="117">
        <v>0</v>
      </c>
      <c r="Y614" s="117">
        <v>0</v>
      </c>
      <c r="Z614" s="117">
        <v>1</v>
      </c>
      <c r="AA614" s="117">
        <v>0</v>
      </c>
      <c r="AB614" s="117">
        <v>0</v>
      </c>
      <c r="AC614" s="117">
        <v>0</v>
      </c>
      <c r="AD614" s="117">
        <v>0</v>
      </c>
      <c r="AE614" s="117">
        <v>0</v>
      </c>
      <c r="AF614" s="117">
        <v>0</v>
      </c>
      <c r="AG614" s="117">
        <v>0</v>
      </c>
      <c r="AH614" s="117">
        <v>1</v>
      </c>
      <c r="AI614" s="117">
        <v>0</v>
      </c>
      <c r="AJ614" s="117">
        <v>0</v>
      </c>
      <c r="AK614" s="117">
        <v>0</v>
      </c>
      <c r="AL614" s="117">
        <v>0</v>
      </c>
      <c r="AM614" s="117">
        <v>0</v>
      </c>
      <c r="AN614" s="117">
        <v>0</v>
      </c>
      <c r="AO614" s="117">
        <v>0</v>
      </c>
      <c r="AP614" s="117">
        <v>0</v>
      </c>
      <c r="AQ614" s="117">
        <v>1</v>
      </c>
      <c r="AR614" s="117">
        <v>0</v>
      </c>
      <c r="AS614" s="117">
        <v>168683.32812176089</v>
      </c>
    </row>
    <row r="615" spans="1:45" x14ac:dyDescent="0.45">
      <c r="A615" s="117" t="s">
        <v>954</v>
      </c>
      <c r="B615" s="118">
        <v>43622</v>
      </c>
      <c r="C615" s="117">
        <v>2019</v>
      </c>
      <c r="D615" s="117">
        <v>6</v>
      </c>
      <c r="E615" s="117">
        <v>5</v>
      </c>
      <c r="F615" s="117" t="s">
        <v>342</v>
      </c>
      <c r="G615" s="117" t="s">
        <v>336</v>
      </c>
      <c r="H615" s="117">
        <v>0</v>
      </c>
      <c r="I615" s="117">
        <v>56.708329999999997</v>
      </c>
      <c r="J615" s="117">
        <v>327204.82812176092</v>
      </c>
      <c r="K615" s="117">
        <v>160966.91145509426</v>
      </c>
      <c r="L615" s="117">
        <v>166237.91666666666</v>
      </c>
      <c r="M615" s="117">
        <v>0</v>
      </c>
      <c r="N615" s="117">
        <v>0</v>
      </c>
      <c r="O615" s="117">
        <v>0</v>
      </c>
      <c r="P615" s="117">
        <v>0</v>
      </c>
      <c r="Q615" s="117">
        <v>0</v>
      </c>
      <c r="R615" s="117">
        <v>1</v>
      </c>
      <c r="S615" s="117">
        <v>0</v>
      </c>
      <c r="T615" s="117">
        <v>0</v>
      </c>
      <c r="U615" s="117">
        <v>0</v>
      </c>
      <c r="V615" s="117">
        <v>0</v>
      </c>
      <c r="W615" s="117">
        <v>0</v>
      </c>
      <c r="X615" s="117">
        <v>0</v>
      </c>
      <c r="Y615" s="117">
        <v>0</v>
      </c>
      <c r="Z615" s="117">
        <v>1</v>
      </c>
      <c r="AA615" s="117">
        <v>0</v>
      </c>
      <c r="AB615" s="117">
        <v>0</v>
      </c>
      <c r="AC615" s="117">
        <v>0</v>
      </c>
      <c r="AD615" s="117">
        <v>0</v>
      </c>
      <c r="AE615" s="117">
        <v>0</v>
      </c>
      <c r="AF615" s="117">
        <v>0</v>
      </c>
      <c r="AG615" s="117">
        <v>0</v>
      </c>
      <c r="AH615" s="117">
        <v>1</v>
      </c>
      <c r="AI615" s="117">
        <v>0</v>
      </c>
      <c r="AJ615" s="117">
        <v>0</v>
      </c>
      <c r="AK615" s="117">
        <v>0</v>
      </c>
      <c r="AL615" s="117">
        <v>0</v>
      </c>
      <c r="AM615" s="117">
        <v>0</v>
      </c>
      <c r="AN615" s="117">
        <v>0</v>
      </c>
      <c r="AO615" s="117">
        <v>0</v>
      </c>
      <c r="AP615" s="117">
        <v>0</v>
      </c>
      <c r="AQ615" s="117">
        <v>1</v>
      </c>
      <c r="AR615" s="117">
        <v>0</v>
      </c>
      <c r="AS615" s="117">
        <v>160966.91145509426</v>
      </c>
    </row>
    <row r="616" spans="1:45" x14ac:dyDescent="0.45">
      <c r="A616" s="117" t="s">
        <v>955</v>
      </c>
      <c r="B616" s="118">
        <v>43623</v>
      </c>
      <c r="C616" s="117">
        <v>2019</v>
      </c>
      <c r="D616" s="117">
        <v>6</v>
      </c>
      <c r="E616" s="117">
        <v>6</v>
      </c>
      <c r="F616" s="117" t="s">
        <v>342</v>
      </c>
      <c r="G616" s="117" t="s">
        <v>336</v>
      </c>
      <c r="H616" s="117">
        <v>0</v>
      </c>
      <c r="I616" s="117">
        <v>53.208329999999997</v>
      </c>
      <c r="J616" s="117">
        <v>323469.36978842755</v>
      </c>
      <c r="K616" s="117">
        <v>154852.70312176089</v>
      </c>
      <c r="L616" s="117">
        <v>168616.66666666666</v>
      </c>
      <c r="M616" s="117">
        <v>0</v>
      </c>
      <c r="N616" s="117">
        <v>0</v>
      </c>
      <c r="O616" s="117">
        <v>0</v>
      </c>
      <c r="P616" s="117">
        <v>0</v>
      </c>
      <c r="Q616" s="117">
        <v>0</v>
      </c>
      <c r="R616" s="117">
        <v>0</v>
      </c>
      <c r="S616" s="117">
        <v>1</v>
      </c>
      <c r="T616" s="117">
        <v>0</v>
      </c>
      <c r="U616" s="117">
        <v>0</v>
      </c>
      <c r="V616" s="117">
        <v>0</v>
      </c>
      <c r="W616" s="117">
        <v>0</v>
      </c>
      <c r="X616" s="117">
        <v>0</v>
      </c>
      <c r="Y616" s="117">
        <v>0</v>
      </c>
      <c r="Z616" s="117">
        <v>1</v>
      </c>
      <c r="AA616" s="117">
        <v>0</v>
      </c>
      <c r="AB616" s="117">
        <v>0</v>
      </c>
      <c r="AC616" s="117">
        <v>0</v>
      </c>
      <c r="AD616" s="117">
        <v>0</v>
      </c>
      <c r="AE616" s="117">
        <v>0</v>
      </c>
      <c r="AF616" s="117">
        <v>0</v>
      </c>
      <c r="AG616" s="117">
        <v>0</v>
      </c>
      <c r="AH616" s="117">
        <v>1</v>
      </c>
      <c r="AI616" s="117">
        <v>0</v>
      </c>
      <c r="AJ616" s="117">
        <v>0</v>
      </c>
      <c r="AK616" s="117">
        <v>0</v>
      </c>
      <c r="AL616" s="117">
        <v>0</v>
      </c>
      <c r="AM616" s="117">
        <v>0</v>
      </c>
      <c r="AN616" s="117">
        <v>0</v>
      </c>
      <c r="AO616" s="117">
        <v>0</v>
      </c>
      <c r="AP616" s="117">
        <v>0</v>
      </c>
      <c r="AQ616" s="117">
        <v>1</v>
      </c>
      <c r="AR616" s="117">
        <v>0</v>
      </c>
      <c r="AS616" s="117">
        <v>154852.70312176089</v>
      </c>
    </row>
    <row r="617" spans="1:45" x14ac:dyDescent="0.45">
      <c r="A617" s="117" t="s">
        <v>956</v>
      </c>
      <c r="B617" s="118">
        <v>43624</v>
      </c>
      <c r="C617" s="117">
        <v>2019</v>
      </c>
      <c r="D617" s="117">
        <v>6</v>
      </c>
      <c r="E617" s="117">
        <v>7</v>
      </c>
      <c r="F617" s="117" t="s">
        <v>340</v>
      </c>
      <c r="G617" s="117" t="s">
        <v>336</v>
      </c>
      <c r="H617" s="117">
        <v>0</v>
      </c>
      <c r="I617" s="117">
        <v>58.416670000000003</v>
      </c>
      <c r="J617" s="117">
        <v>310000.66145509417</v>
      </c>
      <c r="K617" s="117">
        <v>139276.49478842752</v>
      </c>
      <c r="L617" s="117">
        <v>170724.16666666666</v>
      </c>
      <c r="M617" s="117">
        <v>0</v>
      </c>
      <c r="N617" s="117">
        <v>0</v>
      </c>
      <c r="O617" s="117">
        <v>0</v>
      </c>
      <c r="P617" s="117">
        <v>0</v>
      </c>
      <c r="Q617" s="117">
        <v>0</v>
      </c>
      <c r="R617" s="117">
        <v>0</v>
      </c>
      <c r="S617" s="117">
        <v>0</v>
      </c>
      <c r="T617" s="117">
        <v>1</v>
      </c>
      <c r="U617" s="117">
        <v>0</v>
      </c>
      <c r="V617" s="117">
        <v>0</v>
      </c>
      <c r="W617" s="117">
        <v>0</v>
      </c>
      <c r="X617" s="117">
        <v>0</v>
      </c>
      <c r="Y617" s="117">
        <v>0</v>
      </c>
      <c r="Z617" s="117">
        <v>1</v>
      </c>
      <c r="AA617" s="117">
        <v>0</v>
      </c>
      <c r="AB617" s="117">
        <v>0</v>
      </c>
      <c r="AC617" s="117">
        <v>0</v>
      </c>
      <c r="AD617" s="117">
        <v>0</v>
      </c>
      <c r="AE617" s="117">
        <v>0</v>
      </c>
      <c r="AF617" s="117">
        <v>0</v>
      </c>
      <c r="AG617" s="117">
        <v>0</v>
      </c>
      <c r="AH617" s="117">
        <v>1</v>
      </c>
      <c r="AI617" s="117">
        <v>0</v>
      </c>
      <c r="AJ617" s="117">
        <v>0</v>
      </c>
      <c r="AK617" s="117">
        <v>0</v>
      </c>
      <c r="AL617" s="117">
        <v>0</v>
      </c>
      <c r="AM617" s="117">
        <v>0</v>
      </c>
      <c r="AN617" s="117">
        <v>0</v>
      </c>
      <c r="AO617" s="117">
        <v>0</v>
      </c>
      <c r="AP617" s="117">
        <v>0</v>
      </c>
      <c r="AQ617" s="117">
        <v>1</v>
      </c>
      <c r="AR617" s="117">
        <v>0</v>
      </c>
      <c r="AS617" s="117">
        <v>139276.49478842752</v>
      </c>
    </row>
    <row r="618" spans="1:45" x14ac:dyDescent="0.45">
      <c r="A618" s="117" t="s">
        <v>957</v>
      </c>
      <c r="B618" s="118">
        <v>43625</v>
      </c>
      <c r="C618" s="117">
        <v>2019</v>
      </c>
      <c r="D618" s="117">
        <v>6</v>
      </c>
      <c r="E618" s="117">
        <v>1</v>
      </c>
      <c r="F618" s="117" t="s">
        <v>340</v>
      </c>
      <c r="G618" s="117" t="s">
        <v>336</v>
      </c>
      <c r="H618" s="117">
        <v>0</v>
      </c>
      <c r="I618" s="117">
        <v>62.875</v>
      </c>
      <c r="J618" s="117">
        <v>304338.61978842749</v>
      </c>
      <c r="K618" s="117">
        <v>131916.53645509414</v>
      </c>
      <c r="L618" s="117">
        <v>172422.08333333334</v>
      </c>
      <c r="M618" s="117">
        <v>0</v>
      </c>
      <c r="N618" s="117">
        <v>1</v>
      </c>
      <c r="O618" s="117">
        <v>0</v>
      </c>
      <c r="P618" s="117">
        <v>0</v>
      </c>
      <c r="Q618" s="117">
        <v>0</v>
      </c>
      <c r="R618" s="117">
        <v>0</v>
      </c>
      <c r="S618" s="117">
        <v>0</v>
      </c>
      <c r="T618" s="117">
        <v>0</v>
      </c>
      <c r="U618" s="117">
        <v>0</v>
      </c>
      <c r="V618" s="117">
        <v>0</v>
      </c>
      <c r="W618" s="117">
        <v>0</v>
      </c>
      <c r="X618" s="117">
        <v>0</v>
      </c>
      <c r="Y618" s="117">
        <v>0</v>
      </c>
      <c r="Z618" s="117">
        <v>1</v>
      </c>
      <c r="AA618" s="117">
        <v>0</v>
      </c>
      <c r="AB618" s="117">
        <v>0</v>
      </c>
      <c r="AC618" s="117">
        <v>0</v>
      </c>
      <c r="AD618" s="117">
        <v>0</v>
      </c>
      <c r="AE618" s="117">
        <v>0</v>
      </c>
      <c r="AF618" s="117">
        <v>0</v>
      </c>
      <c r="AG618" s="117">
        <v>0</v>
      </c>
      <c r="AH618" s="117">
        <v>1</v>
      </c>
      <c r="AI618" s="117">
        <v>0</v>
      </c>
      <c r="AJ618" s="117">
        <v>0</v>
      </c>
      <c r="AK618" s="117">
        <v>0</v>
      </c>
      <c r="AL618" s="117">
        <v>0</v>
      </c>
      <c r="AM618" s="117">
        <v>0</v>
      </c>
      <c r="AN618" s="117">
        <v>0</v>
      </c>
      <c r="AO618" s="117">
        <v>0</v>
      </c>
      <c r="AP618" s="117">
        <v>0</v>
      </c>
      <c r="AQ618" s="117">
        <v>1</v>
      </c>
      <c r="AR618" s="117">
        <v>0</v>
      </c>
      <c r="AS618" s="117">
        <v>131916.53645509414</v>
      </c>
    </row>
    <row r="619" spans="1:45" x14ac:dyDescent="0.45">
      <c r="A619" s="117" t="s">
        <v>958</v>
      </c>
      <c r="B619" s="118">
        <v>43626</v>
      </c>
      <c r="C619" s="117">
        <v>2019</v>
      </c>
      <c r="D619" s="117">
        <v>6</v>
      </c>
      <c r="E619" s="117">
        <v>2</v>
      </c>
      <c r="F619" s="117" t="s">
        <v>342</v>
      </c>
      <c r="G619" s="117" t="s">
        <v>336</v>
      </c>
      <c r="H619" s="117">
        <v>0</v>
      </c>
      <c r="I619" s="117">
        <v>67.75</v>
      </c>
      <c r="J619" s="117">
        <v>347342.16145509412</v>
      </c>
      <c r="K619" s="117">
        <v>173439.66145509414</v>
      </c>
      <c r="L619" s="117">
        <v>173902.5</v>
      </c>
      <c r="M619" s="117">
        <v>0</v>
      </c>
      <c r="N619" s="117">
        <v>0</v>
      </c>
      <c r="O619" s="117">
        <v>1</v>
      </c>
      <c r="P619" s="117">
        <v>0</v>
      </c>
      <c r="Q619" s="117">
        <v>0</v>
      </c>
      <c r="R619" s="117">
        <v>0</v>
      </c>
      <c r="S619" s="117">
        <v>0</v>
      </c>
      <c r="T619" s="117">
        <v>0</v>
      </c>
      <c r="U619" s="117">
        <v>0</v>
      </c>
      <c r="V619" s="117">
        <v>0</v>
      </c>
      <c r="W619" s="117">
        <v>0</v>
      </c>
      <c r="X619" s="117">
        <v>0</v>
      </c>
      <c r="Y619" s="117">
        <v>0</v>
      </c>
      <c r="Z619" s="117">
        <v>1</v>
      </c>
      <c r="AA619" s="117">
        <v>0</v>
      </c>
      <c r="AB619" s="117">
        <v>0</v>
      </c>
      <c r="AC619" s="117">
        <v>0</v>
      </c>
      <c r="AD619" s="117">
        <v>0</v>
      </c>
      <c r="AE619" s="117">
        <v>0</v>
      </c>
      <c r="AF619" s="117">
        <v>0</v>
      </c>
      <c r="AG619" s="117">
        <v>0</v>
      </c>
      <c r="AH619" s="117">
        <v>1</v>
      </c>
      <c r="AI619" s="117">
        <v>0</v>
      </c>
      <c r="AJ619" s="117">
        <v>0</v>
      </c>
      <c r="AK619" s="117">
        <v>0</v>
      </c>
      <c r="AL619" s="117">
        <v>0</v>
      </c>
      <c r="AM619" s="117">
        <v>0</v>
      </c>
      <c r="AN619" s="117">
        <v>0</v>
      </c>
      <c r="AO619" s="117">
        <v>0</v>
      </c>
      <c r="AP619" s="117">
        <v>0</v>
      </c>
      <c r="AQ619" s="117">
        <v>1</v>
      </c>
      <c r="AR619" s="117">
        <v>0</v>
      </c>
      <c r="AS619" s="117">
        <v>173439.66145509414</v>
      </c>
    </row>
    <row r="620" spans="1:45" x14ac:dyDescent="0.45">
      <c r="A620" s="117" t="s">
        <v>959</v>
      </c>
      <c r="B620" s="118">
        <v>43627</v>
      </c>
      <c r="C620" s="117">
        <v>2019</v>
      </c>
      <c r="D620" s="117">
        <v>6</v>
      </c>
      <c r="E620" s="117">
        <v>3</v>
      </c>
      <c r="F620" s="117" t="s">
        <v>342</v>
      </c>
      <c r="G620" s="117" t="s">
        <v>336</v>
      </c>
      <c r="H620" s="117">
        <v>0</v>
      </c>
      <c r="I620" s="117">
        <v>72.416659999999993</v>
      </c>
      <c r="J620" s="117">
        <v>381127.45312176086</v>
      </c>
      <c r="K620" s="117">
        <v>205805.36978842752</v>
      </c>
      <c r="L620" s="117">
        <v>175322.08333333334</v>
      </c>
      <c r="M620" s="117">
        <v>0</v>
      </c>
      <c r="N620" s="117">
        <v>0</v>
      </c>
      <c r="O620" s="117">
        <v>0</v>
      </c>
      <c r="P620" s="117">
        <v>1</v>
      </c>
      <c r="Q620" s="117">
        <v>0</v>
      </c>
      <c r="R620" s="117">
        <v>0</v>
      </c>
      <c r="S620" s="117">
        <v>0</v>
      </c>
      <c r="T620" s="117">
        <v>0</v>
      </c>
      <c r="U620" s="117">
        <v>0</v>
      </c>
      <c r="V620" s="117">
        <v>0</v>
      </c>
      <c r="W620" s="117">
        <v>0</v>
      </c>
      <c r="X620" s="117">
        <v>0</v>
      </c>
      <c r="Y620" s="117">
        <v>0</v>
      </c>
      <c r="Z620" s="117">
        <v>1</v>
      </c>
      <c r="AA620" s="117">
        <v>0</v>
      </c>
      <c r="AB620" s="117">
        <v>0</v>
      </c>
      <c r="AC620" s="117">
        <v>0</v>
      </c>
      <c r="AD620" s="117">
        <v>0</v>
      </c>
      <c r="AE620" s="117">
        <v>0</v>
      </c>
      <c r="AF620" s="117">
        <v>0</v>
      </c>
      <c r="AG620" s="117">
        <v>0</v>
      </c>
      <c r="AH620" s="117">
        <v>1</v>
      </c>
      <c r="AI620" s="117">
        <v>0</v>
      </c>
      <c r="AJ620" s="117">
        <v>0</v>
      </c>
      <c r="AK620" s="117">
        <v>0</v>
      </c>
      <c r="AL620" s="117">
        <v>0</v>
      </c>
      <c r="AM620" s="117">
        <v>0</v>
      </c>
      <c r="AN620" s="117">
        <v>0</v>
      </c>
      <c r="AO620" s="117">
        <v>0</v>
      </c>
      <c r="AP620" s="117">
        <v>0</v>
      </c>
      <c r="AQ620" s="117">
        <v>1</v>
      </c>
      <c r="AR620" s="117">
        <v>0</v>
      </c>
      <c r="AS620" s="117">
        <v>205805.36978842752</v>
      </c>
    </row>
    <row r="621" spans="1:45" x14ac:dyDescent="0.45">
      <c r="A621" s="117" t="s">
        <v>960</v>
      </c>
      <c r="B621" s="118">
        <v>43628</v>
      </c>
      <c r="C621" s="117">
        <v>2019</v>
      </c>
      <c r="D621" s="117">
        <v>6</v>
      </c>
      <c r="E621" s="117">
        <v>4</v>
      </c>
      <c r="F621" s="117" t="s">
        <v>342</v>
      </c>
      <c r="G621" s="117" t="s">
        <v>336</v>
      </c>
      <c r="H621" s="117">
        <v>0</v>
      </c>
      <c r="I621" s="117">
        <v>75.625</v>
      </c>
      <c r="J621" s="117">
        <v>400276.82812176092</v>
      </c>
      <c r="K621" s="117">
        <v>223358.91145509426</v>
      </c>
      <c r="L621" s="117">
        <v>176917.91666666666</v>
      </c>
      <c r="M621" s="117">
        <v>0</v>
      </c>
      <c r="N621" s="117">
        <v>0</v>
      </c>
      <c r="O621" s="117">
        <v>0</v>
      </c>
      <c r="P621" s="117">
        <v>0</v>
      </c>
      <c r="Q621" s="117">
        <v>1</v>
      </c>
      <c r="R621" s="117">
        <v>0</v>
      </c>
      <c r="S621" s="117">
        <v>0</v>
      </c>
      <c r="T621" s="117">
        <v>0</v>
      </c>
      <c r="U621" s="117">
        <v>0</v>
      </c>
      <c r="V621" s="117">
        <v>0</v>
      </c>
      <c r="W621" s="117">
        <v>0</v>
      </c>
      <c r="X621" s="117">
        <v>0</v>
      </c>
      <c r="Y621" s="117">
        <v>0</v>
      </c>
      <c r="Z621" s="117">
        <v>1</v>
      </c>
      <c r="AA621" s="117">
        <v>0</v>
      </c>
      <c r="AB621" s="117">
        <v>0</v>
      </c>
      <c r="AC621" s="117">
        <v>0</v>
      </c>
      <c r="AD621" s="117">
        <v>0</v>
      </c>
      <c r="AE621" s="117">
        <v>0</v>
      </c>
      <c r="AF621" s="117">
        <v>0</v>
      </c>
      <c r="AG621" s="117">
        <v>0</v>
      </c>
      <c r="AH621" s="117">
        <v>1</v>
      </c>
      <c r="AI621" s="117">
        <v>0</v>
      </c>
      <c r="AJ621" s="117">
        <v>0</v>
      </c>
      <c r="AK621" s="117">
        <v>0</v>
      </c>
      <c r="AL621" s="117">
        <v>0</v>
      </c>
      <c r="AM621" s="117">
        <v>0</v>
      </c>
      <c r="AN621" s="117">
        <v>0</v>
      </c>
      <c r="AO621" s="117">
        <v>0</v>
      </c>
      <c r="AP621" s="117">
        <v>0</v>
      </c>
      <c r="AQ621" s="117">
        <v>1</v>
      </c>
      <c r="AR621" s="117">
        <v>0</v>
      </c>
      <c r="AS621" s="117">
        <v>223358.91145509426</v>
      </c>
    </row>
    <row r="622" spans="1:45" x14ac:dyDescent="0.45">
      <c r="A622" s="117" t="s">
        <v>961</v>
      </c>
      <c r="B622" s="118">
        <v>43629</v>
      </c>
      <c r="C622" s="117">
        <v>2019</v>
      </c>
      <c r="D622" s="117">
        <v>6</v>
      </c>
      <c r="E622" s="117">
        <v>5</v>
      </c>
      <c r="F622" s="117" t="s">
        <v>342</v>
      </c>
      <c r="G622" s="117" t="s">
        <v>336</v>
      </c>
      <c r="H622" s="117">
        <v>0</v>
      </c>
      <c r="I622" s="117">
        <v>78.291659999999993</v>
      </c>
      <c r="J622" s="117">
        <v>406201.41145509412</v>
      </c>
      <c r="K622" s="117">
        <v>227741.82812176077</v>
      </c>
      <c r="L622" s="117">
        <v>178459.58333333334</v>
      </c>
      <c r="M622" s="117">
        <v>0</v>
      </c>
      <c r="N622" s="117">
        <v>0</v>
      </c>
      <c r="O622" s="117">
        <v>0</v>
      </c>
      <c r="P622" s="117">
        <v>0</v>
      </c>
      <c r="Q622" s="117">
        <v>0</v>
      </c>
      <c r="R622" s="117">
        <v>1</v>
      </c>
      <c r="S622" s="117">
        <v>0</v>
      </c>
      <c r="T622" s="117">
        <v>0</v>
      </c>
      <c r="U622" s="117">
        <v>0</v>
      </c>
      <c r="V622" s="117">
        <v>0</v>
      </c>
      <c r="W622" s="117">
        <v>0</v>
      </c>
      <c r="X622" s="117">
        <v>0</v>
      </c>
      <c r="Y622" s="117">
        <v>0</v>
      </c>
      <c r="Z622" s="117">
        <v>1</v>
      </c>
      <c r="AA622" s="117">
        <v>0</v>
      </c>
      <c r="AB622" s="117">
        <v>0</v>
      </c>
      <c r="AC622" s="117">
        <v>0</v>
      </c>
      <c r="AD622" s="117">
        <v>0</v>
      </c>
      <c r="AE622" s="117">
        <v>0</v>
      </c>
      <c r="AF622" s="117">
        <v>0</v>
      </c>
      <c r="AG622" s="117">
        <v>0</v>
      </c>
      <c r="AH622" s="117">
        <v>1</v>
      </c>
      <c r="AI622" s="117">
        <v>0</v>
      </c>
      <c r="AJ622" s="117">
        <v>0</v>
      </c>
      <c r="AK622" s="117">
        <v>0</v>
      </c>
      <c r="AL622" s="117">
        <v>0</v>
      </c>
      <c r="AM622" s="117">
        <v>0</v>
      </c>
      <c r="AN622" s="117">
        <v>0</v>
      </c>
      <c r="AO622" s="117">
        <v>0</v>
      </c>
      <c r="AP622" s="117">
        <v>0</v>
      </c>
      <c r="AQ622" s="117">
        <v>1</v>
      </c>
      <c r="AR622" s="117">
        <v>0</v>
      </c>
      <c r="AS622" s="117">
        <v>227741.82812176077</v>
      </c>
    </row>
    <row r="623" spans="1:45" x14ac:dyDescent="0.45">
      <c r="A623" s="117" t="s">
        <v>962</v>
      </c>
      <c r="B623" s="118">
        <v>43630</v>
      </c>
      <c r="C623" s="117">
        <v>2019</v>
      </c>
      <c r="D623" s="117">
        <v>6</v>
      </c>
      <c r="E623" s="117">
        <v>6</v>
      </c>
      <c r="F623" s="117" t="s">
        <v>342</v>
      </c>
      <c r="G623" s="117" t="s">
        <v>336</v>
      </c>
      <c r="H623" s="117">
        <v>0</v>
      </c>
      <c r="I623" s="117">
        <v>75.875</v>
      </c>
      <c r="J623" s="117">
        <v>387660.78645509412</v>
      </c>
      <c r="K623" s="117">
        <v>207504.53645509414</v>
      </c>
      <c r="L623" s="117">
        <v>180156.25</v>
      </c>
      <c r="M623" s="117">
        <v>0</v>
      </c>
      <c r="N623" s="117">
        <v>0</v>
      </c>
      <c r="O623" s="117">
        <v>0</v>
      </c>
      <c r="P623" s="117">
        <v>0</v>
      </c>
      <c r="Q623" s="117">
        <v>0</v>
      </c>
      <c r="R623" s="117">
        <v>0</v>
      </c>
      <c r="S623" s="117">
        <v>1</v>
      </c>
      <c r="T623" s="117">
        <v>0</v>
      </c>
      <c r="U623" s="117">
        <v>0</v>
      </c>
      <c r="V623" s="117">
        <v>0</v>
      </c>
      <c r="W623" s="117">
        <v>0</v>
      </c>
      <c r="X623" s="117">
        <v>0</v>
      </c>
      <c r="Y623" s="117">
        <v>0</v>
      </c>
      <c r="Z623" s="117">
        <v>1</v>
      </c>
      <c r="AA623" s="117">
        <v>0</v>
      </c>
      <c r="AB623" s="117">
        <v>0</v>
      </c>
      <c r="AC623" s="117">
        <v>0</v>
      </c>
      <c r="AD623" s="117">
        <v>0</v>
      </c>
      <c r="AE623" s="117">
        <v>0</v>
      </c>
      <c r="AF623" s="117">
        <v>0</v>
      </c>
      <c r="AG623" s="117">
        <v>0</v>
      </c>
      <c r="AH623" s="117">
        <v>1</v>
      </c>
      <c r="AI623" s="117">
        <v>0</v>
      </c>
      <c r="AJ623" s="117">
        <v>0</v>
      </c>
      <c r="AK623" s="117">
        <v>0</v>
      </c>
      <c r="AL623" s="117">
        <v>0</v>
      </c>
      <c r="AM623" s="117">
        <v>0</v>
      </c>
      <c r="AN623" s="117">
        <v>0</v>
      </c>
      <c r="AO623" s="117">
        <v>0</v>
      </c>
      <c r="AP623" s="117">
        <v>0</v>
      </c>
      <c r="AQ623" s="117">
        <v>1</v>
      </c>
      <c r="AR623" s="117">
        <v>0</v>
      </c>
      <c r="AS623" s="117">
        <v>207504.53645509414</v>
      </c>
    </row>
    <row r="624" spans="1:45" x14ac:dyDescent="0.45">
      <c r="A624" s="117" t="s">
        <v>963</v>
      </c>
      <c r="B624" s="118">
        <v>43631</v>
      </c>
      <c r="C624" s="117">
        <v>2019</v>
      </c>
      <c r="D624" s="117">
        <v>6</v>
      </c>
      <c r="E624" s="117">
        <v>7</v>
      </c>
      <c r="F624" s="117" t="s">
        <v>340</v>
      </c>
      <c r="G624" s="117" t="s">
        <v>336</v>
      </c>
      <c r="H624" s="117">
        <v>0</v>
      </c>
      <c r="I624" s="117">
        <v>77.166659999999993</v>
      </c>
      <c r="J624" s="117">
        <v>369640.03645509417</v>
      </c>
      <c r="K624" s="117">
        <v>187893.36978842752</v>
      </c>
      <c r="L624" s="117">
        <v>181746.66666666666</v>
      </c>
      <c r="M624" s="117">
        <v>0</v>
      </c>
      <c r="N624" s="117">
        <v>0</v>
      </c>
      <c r="O624" s="117">
        <v>0</v>
      </c>
      <c r="P624" s="117">
        <v>0</v>
      </c>
      <c r="Q624" s="117">
        <v>0</v>
      </c>
      <c r="R624" s="117">
        <v>0</v>
      </c>
      <c r="S624" s="117">
        <v>0</v>
      </c>
      <c r="T624" s="117">
        <v>1</v>
      </c>
      <c r="U624" s="117">
        <v>0</v>
      </c>
      <c r="V624" s="117">
        <v>0</v>
      </c>
      <c r="W624" s="117">
        <v>0</v>
      </c>
      <c r="X624" s="117">
        <v>0</v>
      </c>
      <c r="Y624" s="117">
        <v>0</v>
      </c>
      <c r="Z624" s="117">
        <v>1</v>
      </c>
      <c r="AA624" s="117">
        <v>0</v>
      </c>
      <c r="AB624" s="117">
        <v>0</v>
      </c>
      <c r="AC624" s="117">
        <v>0</v>
      </c>
      <c r="AD624" s="117">
        <v>0</v>
      </c>
      <c r="AE624" s="117">
        <v>0</v>
      </c>
      <c r="AF624" s="117">
        <v>0</v>
      </c>
      <c r="AG624" s="117">
        <v>0</v>
      </c>
      <c r="AH624" s="117">
        <v>1</v>
      </c>
      <c r="AI624" s="117">
        <v>0</v>
      </c>
      <c r="AJ624" s="117">
        <v>0</v>
      </c>
      <c r="AK624" s="117">
        <v>0</v>
      </c>
      <c r="AL624" s="117">
        <v>0</v>
      </c>
      <c r="AM624" s="117">
        <v>0</v>
      </c>
      <c r="AN624" s="117">
        <v>0</v>
      </c>
      <c r="AO624" s="117">
        <v>0</v>
      </c>
      <c r="AP624" s="117">
        <v>0</v>
      </c>
      <c r="AQ624" s="117">
        <v>1</v>
      </c>
      <c r="AR624" s="117">
        <v>0</v>
      </c>
      <c r="AS624" s="117">
        <v>187893.36978842752</v>
      </c>
    </row>
    <row r="625" spans="1:45" x14ac:dyDescent="0.45">
      <c r="A625" s="117" t="s">
        <v>964</v>
      </c>
      <c r="B625" s="118">
        <v>43632</v>
      </c>
      <c r="C625" s="117">
        <v>2019</v>
      </c>
      <c r="D625" s="117">
        <v>6</v>
      </c>
      <c r="E625" s="117">
        <v>1</v>
      </c>
      <c r="F625" s="117" t="s">
        <v>340</v>
      </c>
      <c r="G625" s="117" t="s">
        <v>336</v>
      </c>
      <c r="H625" s="117">
        <v>0</v>
      </c>
      <c r="I625" s="117">
        <v>76.25</v>
      </c>
      <c r="J625" s="117">
        <v>359899.86978842755</v>
      </c>
      <c r="K625" s="117">
        <v>176728.20312176089</v>
      </c>
      <c r="L625" s="117">
        <v>183171.66666666666</v>
      </c>
      <c r="M625" s="117">
        <v>0</v>
      </c>
      <c r="N625" s="117">
        <v>1</v>
      </c>
      <c r="O625" s="117">
        <v>0</v>
      </c>
      <c r="P625" s="117">
        <v>0</v>
      </c>
      <c r="Q625" s="117">
        <v>0</v>
      </c>
      <c r="R625" s="117">
        <v>0</v>
      </c>
      <c r="S625" s="117">
        <v>0</v>
      </c>
      <c r="T625" s="117">
        <v>0</v>
      </c>
      <c r="U625" s="117">
        <v>0</v>
      </c>
      <c r="V625" s="117">
        <v>0</v>
      </c>
      <c r="W625" s="117">
        <v>0</v>
      </c>
      <c r="X625" s="117">
        <v>0</v>
      </c>
      <c r="Y625" s="117">
        <v>0</v>
      </c>
      <c r="Z625" s="117">
        <v>1</v>
      </c>
      <c r="AA625" s="117">
        <v>0</v>
      </c>
      <c r="AB625" s="117">
        <v>0</v>
      </c>
      <c r="AC625" s="117">
        <v>0</v>
      </c>
      <c r="AD625" s="117">
        <v>0</v>
      </c>
      <c r="AE625" s="117">
        <v>0</v>
      </c>
      <c r="AF625" s="117">
        <v>0</v>
      </c>
      <c r="AG625" s="117">
        <v>0</v>
      </c>
      <c r="AH625" s="117">
        <v>1</v>
      </c>
      <c r="AI625" s="117">
        <v>0</v>
      </c>
      <c r="AJ625" s="117">
        <v>0</v>
      </c>
      <c r="AK625" s="117">
        <v>0</v>
      </c>
      <c r="AL625" s="117">
        <v>0</v>
      </c>
      <c r="AM625" s="117">
        <v>0</v>
      </c>
      <c r="AN625" s="117">
        <v>0</v>
      </c>
      <c r="AO625" s="117">
        <v>0</v>
      </c>
      <c r="AP625" s="117">
        <v>0</v>
      </c>
      <c r="AQ625" s="117">
        <v>1</v>
      </c>
      <c r="AR625" s="117">
        <v>0</v>
      </c>
      <c r="AS625" s="117">
        <v>176728.20312176089</v>
      </c>
    </row>
    <row r="626" spans="1:45" x14ac:dyDescent="0.45">
      <c r="A626" s="117" t="s">
        <v>965</v>
      </c>
      <c r="B626" s="118">
        <v>43633</v>
      </c>
      <c r="C626" s="117">
        <v>2019</v>
      </c>
      <c r="D626" s="117">
        <v>6</v>
      </c>
      <c r="E626" s="117">
        <v>2</v>
      </c>
      <c r="F626" s="117" t="s">
        <v>342</v>
      </c>
      <c r="G626" s="117" t="s">
        <v>336</v>
      </c>
      <c r="H626" s="117">
        <v>0</v>
      </c>
      <c r="I626" s="117">
        <v>77.083340000000007</v>
      </c>
      <c r="J626" s="117">
        <v>391556.95312176074</v>
      </c>
      <c r="K626" s="117">
        <v>206951.1197884274</v>
      </c>
      <c r="L626" s="117">
        <v>184605.83333333334</v>
      </c>
      <c r="M626" s="117">
        <v>0</v>
      </c>
      <c r="N626" s="117">
        <v>0</v>
      </c>
      <c r="O626" s="117">
        <v>1</v>
      </c>
      <c r="P626" s="117">
        <v>0</v>
      </c>
      <c r="Q626" s="117">
        <v>0</v>
      </c>
      <c r="R626" s="117">
        <v>0</v>
      </c>
      <c r="S626" s="117">
        <v>0</v>
      </c>
      <c r="T626" s="117">
        <v>0</v>
      </c>
      <c r="U626" s="117">
        <v>0</v>
      </c>
      <c r="V626" s="117">
        <v>0</v>
      </c>
      <c r="W626" s="117">
        <v>0</v>
      </c>
      <c r="X626" s="117">
        <v>0</v>
      </c>
      <c r="Y626" s="117">
        <v>0</v>
      </c>
      <c r="Z626" s="117">
        <v>1</v>
      </c>
      <c r="AA626" s="117">
        <v>0</v>
      </c>
      <c r="AB626" s="117">
        <v>0</v>
      </c>
      <c r="AC626" s="117">
        <v>0</v>
      </c>
      <c r="AD626" s="117">
        <v>0</v>
      </c>
      <c r="AE626" s="117">
        <v>0</v>
      </c>
      <c r="AF626" s="117">
        <v>0</v>
      </c>
      <c r="AG626" s="117">
        <v>0</v>
      </c>
      <c r="AH626" s="117">
        <v>1</v>
      </c>
      <c r="AI626" s="117">
        <v>0</v>
      </c>
      <c r="AJ626" s="117">
        <v>0</v>
      </c>
      <c r="AK626" s="117">
        <v>0</v>
      </c>
      <c r="AL626" s="117">
        <v>0</v>
      </c>
      <c r="AM626" s="117">
        <v>0</v>
      </c>
      <c r="AN626" s="117">
        <v>0</v>
      </c>
      <c r="AO626" s="117">
        <v>0</v>
      </c>
      <c r="AP626" s="117">
        <v>0</v>
      </c>
      <c r="AQ626" s="117">
        <v>1</v>
      </c>
      <c r="AR626" s="117">
        <v>0</v>
      </c>
      <c r="AS626" s="117">
        <v>206951.1197884274</v>
      </c>
    </row>
    <row r="627" spans="1:45" x14ac:dyDescent="0.45">
      <c r="A627" s="117" t="s">
        <v>966</v>
      </c>
      <c r="B627" s="118">
        <v>43634</v>
      </c>
      <c r="C627" s="117">
        <v>2019</v>
      </c>
      <c r="D627" s="117">
        <v>6</v>
      </c>
      <c r="E627" s="117">
        <v>3</v>
      </c>
      <c r="F627" s="117" t="s">
        <v>342</v>
      </c>
      <c r="G627" s="117" t="s">
        <v>336</v>
      </c>
      <c r="H627" s="117">
        <v>0</v>
      </c>
      <c r="I627" s="117">
        <v>76.458340000000007</v>
      </c>
      <c r="J627" s="117">
        <v>394225.61978842749</v>
      </c>
      <c r="K627" s="117">
        <v>208194.78645509414</v>
      </c>
      <c r="L627" s="117">
        <v>186030.83333333334</v>
      </c>
      <c r="M627" s="117">
        <v>0</v>
      </c>
      <c r="N627" s="117">
        <v>0</v>
      </c>
      <c r="O627" s="117">
        <v>0</v>
      </c>
      <c r="P627" s="117">
        <v>1</v>
      </c>
      <c r="Q627" s="117">
        <v>0</v>
      </c>
      <c r="R627" s="117">
        <v>0</v>
      </c>
      <c r="S627" s="117">
        <v>0</v>
      </c>
      <c r="T627" s="117">
        <v>0</v>
      </c>
      <c r="U627" s="117">
        <v>0</v>
      </c>
      <c r="V627" s="117">
        <v>0</v>
      </c>
      <c r="W627" s="117">
        <v>0</v>
      </c>
      <c r="X627" s="117">
        <v>0</v>
      </c>
      <c r="Y627" s="117">
        <v>0</v>
      </c>
      <c r="Z627" s="117">
        <v>1</v>
      </c>
      <c r="AA627" s="117">
        <v>0</v>
      </c>
      <c r="AB627" s="117">
        <v>0</v>
      </c>
      <c r="AC627" s="117">
        <v>0</v>
      </c>
      <c r="AD627" s="117">
        <v>0</v>
      </c>
      <c r="AE627" s="117">
        <v>0</v>
      </c>
      <c r="AF627" s="117">
        <v>0</v>
      </c>
      <c r="AG627" s="117">
        <v>0</v>
      </c>
      <c r="AH627" s="117">
        <v>1</v>
      </c>
      <c r="AI627" s="117">
        <v>0</v>
      </c>
      <c r="AJ627" s="117">
        <v>0</v>
      </c>
      <c r="AK627" s="117">
        <v>0</v>
      </c>
      <c r="AL627" s="117">
        <v>0</v>
      </c>
      <c r="AM627" s="117">
        <v>0</v>
      </c>
      <c r="AN627" s="117">
        <v>0</v>
      </c>
      <c r="AO627" s="117">
        <v>0</v>
      </c>
      <c r="AP627" s="117">
        <v>0</v>
      </c>
      <c r="AQ627" s="117">
        <v>1</v>
      </c>
      <c r="AR627" s="117">
        <v>0</v>
      </c>
      <c r="AS627" s="117">
        <v>208194.78645509414</v>
      </c>
    </row>
    <row r="628" spans="1:45" x14ac:dyDescent="0.45">
      <c r="A628" s="117" t="s">
        <v>967</v>
      </c>
      <c r="B628" s="118">
        <v>43635</v>
      </c>
      <c r="C628" s="117">
        <v>2019</v>
      </c>
      <c r="D628" s="117">
        <v>6</v>
      </c>
      <c r="E628" s="117">
        <v>4</v>
      </c>
      <c r="F628" s="117" t="s">
        <v>342</v>
      </c>
      <c r="G628" s="117" t="s">
        <v>336</v>
      </c>
      <c r="H628" s="117">
        <v>0</v>
      </c>
      <c r="I628" s="117">
        <v>64.666659999999993</v>
      </c>
      <c r="J628" s="117">
        <v>366314.03645509417</v>
      </c>
      <c r="K628" s="117">
        <v>178544.86978842752</v>
      </c>
      <c r="L628" s="117">
        <v>187769.16666666666</v>
      </c>
      <c r="M628" s="117">
        <v>0</v>
      </c>
      <c r="N628" s="117">
        <v>0</v>
      </c>
      <c r="O628" s="117">
        <v>0</v>
      </c>
      <c r="P628" s="117">
        <v>0</v>
      </c>
      <c r="Q628" s="117">
        <v>1</v>
      </c>
      <c r="R628" s="117">
        <v>0</v>
      </c>
      <c r="S628" s="117">
        <v>0</v>
      </c>
      <c r="T628" s="117">
        <v>0</v>
      </c>
      <c r="U628" s="117">
        <v>0</v>
      </c>
      <c r="V628" s="117">
        <v>0</v>
      </c>
      <c r="W628" s="117">
        <v>0</v>
      </c>
      <c r="X628" s="117">
        <v>0</v>
      </c>
      <c r="Y628" s="117">
        <v>0</v>
      </c>
      <c r="Z628" s="117">
        <v>1</v>
      </c>
      <c r="AA628" s="117">
        <v>0</v>
      </c>
      <c r="AB628" s="117">
        <v>0</v>
      </c>
      <c r="AC628" s="117">
        <v>0</v>
      </c>
      <c r="AD628" s="117">
        <v>0</v>
      </c>
      <c r="AE628" s="117">
        <v>0</v>
      </c>
      <c r="AF628" s="117">
        <v>0</v>
      </c>
      <c r="AG628" s="117">
        <v>0</v>
      </c>
      <c r="AH628" s="117">
        <v>1</v>
      </c>
      <c r="AI628" s="117">
        <v>0</v>
      </c>
      <c r="AJ628" s="117">
        <v>0</v>
      </c>
      <c r="AK628" s="117">
        <v>0</v>
      </c>
      <c r="AL628" s="117">
        <v>0</v>
      </c>
      <c r="AM628" s="117">
        <v>0</v>
      </c>
      <c r="AN628" s="117">
        <v>0</v>
      </c>
      <c r="AO628" s="117">
        <v>0</v>
      </c>
      <c r="AP628" s="117">
        <v>0</v>
      </c>
      <c r="AQ628" s="117">
        <v>1</v>
      </c>
      <c r="AR628" s="117">
        <v>0</v>
      </c>
      <c r="AS628" s="117">
        <v>178544.86978842752</v>
      </c>
    </row>
    <row r="629" spans="1:45" x14ac:dyDescent="0.45">
      <c r="A629" s="117" t="s">
        <v>968</v>
      </c>
      <c r="B629" s="118">
        <v>43636</v>
      </c>
      <c r="C629" s="117">
        <v>2019</v>
      </c>
      <c r="D629" s="117">
        <v>6</v>
      </c>
      <c r="E629" s="117">
        <v>5</v>
      </c>
      <c r="F629" s="117" t="s">
        <v>342</v>
      </c>
      <c r="G629" s="117" t="s">
        <v>336</v>
      </c>
      <c r="H629" s="117">
        <v>0</v>
      </c>
      <c r="I629" s="117">
        <v>57.916670000000003</v>
      </c>
      <c r="J629" s="117">
        <v>362553.36978842755</v>
      </c>
      <c r="K629" s="117">
        <v>173206.70312176089</v>
      </c>
      <c r="L629" s="117">
        <v>189346.66666666666</v>
      </c>
      <c r="M629" s="117">
        <v>0</v>
      </c>
      <c r="N629" s="117">
        <v>0</v>
      </c>
      <c r="O629" s="117">
        <v>0</v>
      </c>
      <c r="P629" s="117">
        <v>0</v>
      </c>
      <c r="Q629" s="117">
        <v>0</v>
      </c>
      <c r="R629" s="117">
        <v>1</v>
      </c>
      <c r="S629" s="117">
        <v>0</v>
      </c>
      <c r="T629" s="117">
        <v>0</v>
      </c>
      <c r="U629" s="117">
        <v>0</v>
      </c>
      <c r="V629" s="117">
        <v>0</v>
      </c>
      <c r="W629" s="117">
        <v>0</v>
      </c>
      <c r="X629" s="117">
        <v>0</v>
      </c>
      <c r="Y629" s="117">
        <v>0</v>
      </c>
      <c r="Z629" s="117">
        <v>1</v>
      </c>
      <c r="AA629" s="117">
        <v>0</v>
      </c>
      <c r="AB629" s="117">
        <v>0</v>
      </c>
      <c r="AC629" s="117">
        <v>0</v>
      </c>
      <c r="AD629" s="117">
        <v>0</v>
      </c>
      <c r="AE629" s="117">
        <v>0</v>
      </c>
      <c r="AF629" s="117">
        <v>0</v>
      </c>
      <c r="AG629" s="117">
        <v>0</v>
      </c>
      <c r="AH629" s="117">
        <v>1</v>
      </c>
      <c r="AI629" s="117">
        <v>0</v>
      </c>
      <c r="AJ629" s="117">
        <v>0</v>
      </c>
      <c r="AK629" s="117">
        <v>0</v>
      </c>
      <c r="AL629" s="117">
        <v>0</v>
      </c>
      <c r="AM629" s="117">
        <v>0</v>
      </c>
      <c r="AN629" s="117">
        <v>0</v>
      </c>
      <c r="AO629" s="117">
        <v>0</v>
      </c>
      <c r="AP629" s="117">
        <v>0</v>
      </c>
      <c r="AQ629" s="117">
        <v>1</v>
      </c>
      <c r="AR629" s="117">
        <v>0</v>
      </c>
      <c r="AS629" s="117">
        <v>173206.70312176089</v>
      </c>
    </row>
    <row r="630" spans="1:45" x14ac:dyDescent="0.45">
      <c r="A630" s="117" t="s">
        <v>969</v>
      </c>
      <c r="B630" s="118">
        <v>43637</v>
      </c>
      <c r="C630" s="117">
        <v>2019</v>
      </c>
      <c r="D630" s="117">
        <v>6</v>
      </c>
      <c r="E630" s="117">
        <v>6</v>
      </c>
      <c r="F630" s="117" t="s">
        <v>342</v>
      </c>
      <c r="G630" s="117" t="s">
        <v>336</v>
      </c>
      <c r="H630" s="117">
        <v>0</v>
      </c>
      <c r="I630" s="117">
        <v>65</v>
      </c>
      <c r="J630" s="117">
        <v>354734.57812176086</v>
      </c>
      <c r="K630" s="117">
        <v>164167.49478842752</v>
      </c>
      <c r="L630" s="117">
        <v>190567.08333333334</v>
      </c>
      <c r="M630" s="117">
        <v>0</v>
      </c>
      <c r="N630" s="117">
        <v>0</v>
      </c>
      <c r="O630" s="117">
        <v>0</v>
      </c>
      <c r="P630" s="117">
        <v>0</v>
      </c>
      <c r="Q630" s="117">
        <v>0</v>
      </c>
      <c r="R630" s="117">
        <v>0</v>
      </c>
      <c r="S630" s="117">
        <v>1</v>
      </c>
      <c r="T630" s="117">
        <v>0</v>
      </c>
      <c r="U630" s="117">
        <v>0</v>
      </c>
      <c r="V630" s="117">
        <v>0</v>
      </c>
      <c r="W630" s="117">
        <v>0</v>
      </c>
      <c r="X630" s="117">
        <v>0</v>
      </c>
      <c r="Y630" s="117">
        <v>0</v>
      </c>
      <c r="Z630" s="117">
        <v>1</v>
      </c>
      <c r="AA630" s="117">
        <v>0</v>
      </c>
      <c r="AB630" s="117">
        <v>0</v>
      </c>
      <c r="AC630" s="117">
        <v>0</v>
      </c>
      <c r="AD630" s="117">
        <v>0</v>
      </c>
      <c r="AE630" s="117">
        <v>0</v>
      </c>
      <c r="AF630" s="117">
        <v>0</v>
      </c>
      <c r="AG630" s="117">
        <v>0</v>
      </c>
      <c r="AH630" s="117">
        <v>1</v>
      </c>
      <c r="AI630" s="117">
        <v>0</v>
      </c>
      <c r="AJ630" s="117">
        <v>0</v>
      </c>
      <c r="AK630" s="117">
        <v>0</v>
      </c>
      <c r="AL630" s="117">
        <v>0</v>
      </c>
      <c r="AM630" s="117">
        <v>0</v>
      </c>
      <c r="AN630" s="117">
        <v>0</v>
      </c>
      <c r="AO630" s="117">
        <v>0</v>
      </c>
      <c r="AP630" s="117">
        <v>0</v>
      </c>
      <c r="AQ630" s="117">
        <v>1</v>
      </c>
      <c r="AR630" s="117">
        <v>0</v>
      </c>
      <c r="AS630" s="117">
        <v>164167.49478842752</v>
      </c>
    </row>
    <row r="631" spans="1:45" x14ac:dyDescent="0.45">
      <c r="A631" s="117" t="s">
        <v>970</v>
      </c>
      <c r="B631" s="118">
        <v>43638</v>
      </c>
      <c r="C631" s="117">
        <v>2019</v>
      </c>
      <c r="D631" s="117">
        <v>6</v>
      </c>
      <c r="E631" s="117">
        <v>7</v>
      </c>
      <c r="F631" s="117" t="s">
        <v>340</v>
      </c>
      <c r="G631" s="117" t="s">
        <v>336</v>
      </c>
      <c r="H631" s="117">
        <v>0</v>
      </c>
      <c r="I631" s="117">
        <v>67.541659999999993</v>
      </c>
      <c r="J631" s="117">
        <v>343509.61978842749</v>
      </c>
      <c r="K631" s="117">
        <v>152365.03645509414</v>
      </c>
      <c r="L631" s="117">
        <v>191144.58333333334</v>
      </c>
      <c r="M631" s="117">
        <v>0</v>
      </c>
      <c r="N631" s="117">
        <v>0</v>
      </c>
      <c r="O631" s="117">
        <v>0</v>
      </c>
      <c r="P631" s="117">
        <v>0</v>
      </c>
      <c r="Q631" s="117">
        <v>0</v>
      </c>
      <c r="R631" s="117">
        <v>0</v>
      </c>
      <c r="S631" s="117">
        <v>0</v>
      </c>
      <c r="T631" s="117">
        <v>1</v>
      </c>
      <c r="U631" s="117">
        <v>0</v>
      </c>
      <c r="V631" s="117">
        <v>0</v>
      </c>
      <c r="W631" s="117">
        <v>0</v>
      </c>
      <c r="X631" s="117">
        <v>0</v>
      </c>
      <c r="Y631" s="117">
        <v>0</v>
      </c>
      <c r="Z631" s="117">
        <v>1</v>
      </c>
      <c r="AA631" s="117">
        <v>0</v>
      </c>
      <c r="AB631" s="117">
        <v>0</v>
      </c>
      <c r="AC631" s="117">
        <v>0</v>
      </c>
      <c r="AD631" s="117">
        <v>0</v>
      </c>
      <c r="AE631" s="117">
        <v>0</v>
      </c>
      <c r="AF631" s="117">
        <v>0</v>
      </c>
      <c r="AG631" s="117">
        <v>0</v>
      </c>
      <c r="AH631" s="117">
        <v>1</v>
      </c>
      <c r="AI631" s="117">
        <v>0</v>
      </c>
      <c r="AJ631" s="117">
        <v>0</v>
      </c>
      <c r="AK631" s="117">
        <v>0</v>
      </c>
      <c r="AL631" s="117">
        <v>0</v>
      </c>
      <c r="AM631" s="117">
        <v>0</v>
      </c>
      <c r="AN631" s="117">
        <v>0</v>
      </c>
      <c r="AO631" s="117">
        <v>0</v>
      </c>
      <c r="AP631" s="117">
        <v>0</v>
      </c>
      <c r="AQ631" s="117">
        <v>1</v>
      </c>
      <c r="AR631" s="117">
        <v>0</v>
      </c>
      <c r="AS631" s="117">
        <v>152365.03645509414</v>
      </c>
    </row>
    <row r="632" spans="1:45" x14ac:dyDescent="0.45">
      <c r="A632" s="117" t="s">
        <v>971</v>
      </c>
      <c r="B632" s="118">
        <v>43639</v>
      </c>
      <c r="C632" s="117">
        <v>2019</v>
      </c>
      <c r="D632" s="117">
        <v>6</v>
      </c>
      <c r="E632" s="117">
        <v>1</v>
      </c>
      <c r="F632" s="117" t="s">
        <v>340</v>
      </c>
      <c r="G632" s="117" t="s">
        <v>336</v>
      </c>
      <c r="H632" s="117">
        <v>0</v>
      </c>
      <c r="I632" s="117">
        <v>67.791659999999993</v>
      </c>
      <c r="J632" s="117">
        <v>323882.07812176092</v>
      </c>
      <c r="K632" s="117">
        <v>132177.91145509426</v>
      </c>
      <c r="L632" s="117">
        <v>191704.16666666666</v>
      </c>
      <c r="M632" s="117">
        <v>0</v>
      </c>
      <c r="N632" s="117">
        <v>1</v>
      </c>
      <c r="O632" s="117">
        <v>0</v>
      </c>
      <c r="P632" s="117">
        <v>0</v>
      </c>
      <c r="Q632" s="117">
        <v>0</v>
      </c>
      <c r="R632" s="117">
        <v>0</v>
      </c>
      <c r="S632" s="117">
        <v>0</v>
      </c>
      <c r="T632" s="117">
        <v>0</v>
      </c>
      <c r="U632" s="117">
        <v>0</v>
      </c>
      <c r="V632" s="117">
        <v>0</v>
      </c>
      <c r="W632" s="117">
        <v>0</v>
      </c>
      <c r="X632" s="117">
        <v>0</v>
      </c>
      <c r="Y632" s="117">
        <v>0</v>
      </c>
      <c r="Z632" s="117">
        <v>1</v>
      </c>
      <c r="AA632" s="117">
        <v>0</v>
      </c>
      <c r="AB632" s="117">
        <v>0</v>
      </c>
      <c r="AC632" s="117">
        <v>0</v>
      </c>
      <c r="AD632" s="117">
        <v>0</v>
      </c>
      <c r="AE632" s="117">
        <v>0</v>
      </c>
      <c r="AF632" s="117">
        <v>0</v>
      </c>
      <c r="AG632" s="117">
        <v>0</v>
      </c>
      <c r="AH632" s="117">
        <v>1</v>
      </c>
      <c r="AI632" s="117">
        <v>0</v>
      </c>
      <c r="AJ632" s="117">
        <v>0</v>
      </c>
      <c r="AK632" s="117">
        <v>0</v>
      </c>
      <c r="AL632" s="117">
        <v>0</v>
      </c>
      <c r="AM632" s="117">
        <v>0</v>
      </c>
      <c r="AN632" s="117">
        <v>0</v>
      </c>
      <c r="AO632" s="117">
        <v>0</v>
      </c>
      <c r="AP632" s="117">
        <v>0</v>
      </c>
      <c r="AQ632" s="117">
        <v>1</v>
      </c>
      <c r="AR632" s="117">
        <v>0</v>
      </c>
      <c r="AS632" s="117">
        <v>132177.91145509426</v>
      </c>
    </row>
    <row r="633" spans="1:45" x14ac:dyDescent="0.45">
      <c r="A633" s="117" t="s">
        <v>972</v>
      </c>
      <c r="B633" s="118">
        <v>43640</v>
      </c>
      <c r="C633" s="117">
        <v>2019</v>
      </c>
      <c r="D633" s="117">
        <v>6</v>
      </c>
      <c r="E633" s="117">
        <v>2</v>
      </c>
      <c r="F633" s="117" t="s">
        <v>342</v>
      </c>
      <c r="G633" s="117" t="s">
        <v>336</v>
      </c>
      <c r="H633" s="117">
        <v>0</v>
      </c>
      <c r="I633" s="117">
        <v>66.583340000000007</v>
      </c>
      <c r="J633" s="117">
        <v>355583.41145509412</v>
      </c>
      <c r="K633" s="117">
        <v>163578.41145509414</v>
      </c>
      <c r="L633" s="117">
        <v>192005</v>
      </c>
      <c r="M633" s="117">
        <v>0</v>
      </c>
      <c r="N633" s="117">
        <v>0</v>
      </c>
      <c r="O633" s="117">
        <v>1</v>
      </c>
      <c r="P633" s="117">
        <v>0</v>
      </c>
      <c r="Q633" s="117">
        <v>0</v>
      </c>
      <c r="R633" s="117">
        <v>0</v>
      </c>
      <c r="S633" s="117">
        <v>0</v>
      </c>
      <c r="T633" s="117">
        <v>0</v>
      </c>
      <c r="U633" s="117">
        <v>0</v>
      </c>
      <c r="V633" s="117">
        <v>0</v>
      </c>
      <c r="W633" s="117">
        <v>0</v>
      </c>
      <c r="X633" s="117">
        <v>0</v>
      </c>
      <c r="Y633" s="117">
        <v>0</v>
      </c>
      <c r="Z633" s="117">
        <v>1</v>
      </c>
      <c r="AA633" s="117">
        <v>0</v>
      </c>
      <c r="AB633" s="117">
        <v>0</v>
      </c>
      <c r="AC633" s="117">
        <v>0</v>
      </c>
      <c r="AD633" s="117">
        <v>0</v>
      </c>
      <c r="AE633" s="117">
        <v>0</v>
      </c>
      <c r="AF633" s="117">
        <v>0</v>
      </c>
      <c r="AG633" s="117">
        <v>0</v>
      </c>
      <c r="AH633" s="117">
        <v>1</v>
      </c>
      <c r="AI633" s="117">
        <v>0</v>
      </c>
      <c r="AJ633" s="117">
        <v>0</v>
      </c>
      <c r="AK633" s="117">
        <v>0</v>
      </c>
      <c r="AL633" s="117">
        <v>0</v>
      </c>
      <c r="AM633" s="117">
        <v>0</v>
      </c>
      <c r="AN633" s="117">
        <v>0</v>
      </c>
      <c r="AO633" s="117">
        <v>0</v>
      </c>
      <c r="AP633" s="117">
        <v>0</v>
      </c>
      <c r="AQ633" s="117">
        <v>1</v>
      </c>
      <c r="AR633" s="117">
        <v>0</v>
      </c>
      <c r="AS633" s="117">
        <v>163578.41145509414</v>
      </c>
    </row>
    <row r="634" spans="1:45" x14ac:dyDescent="0.45">
      <c r="A634" s="117" t="s">
        <v>973</v>
      </c>
      <c r="B634" s="118">
        <v>43641</v>
      </c>
      <c r="C634" s="117">
        <v>2019</v>
      </c>
      <c r="D634" s="117">
        <v>6</v>
      </c>
      <c r="E634" s="117">
        <v>3</v>
      </c>
      <c r="F634" s="117" t="s">
        <v>342</v>
      </c>
      <c r="G634" s="117" t="s">
        <v>336</v>
      </c>
      <c r="H634" s="117">
        <v>0</v>
      </c>
      <c r="I634" s="117">
        <v>65.625</v>
      </c>
      <c r="J634" s="117">
        <v>370623.61978842749</v>
      </c>
      <c r="K634" s="117">
        <v>178343.61978842752</v>
      </c>
      <c r="L634" s="117">
        <v>192280</v>
      </c>
      <c r="M634" s="117">
        <v>0</v>
      </c>
      <c r="N634" s="117">
        <v>0</v>
      </c>
      <c r="O634" s="117">
        <v>0</v>
      </c>
      <c r="P634" s="117">
        <v>1</v>
      </c>
      <c r="Q634" s="117">
        <v>0</v>
      </c>
      <c r="R634" s="117">
        <v>0</v>
      </c>
      <c r="S634" s="117">
        <v>0</v>
      </c>
      <c r="T634" s="117">
        <v>0</v>
      </c>
      <c r="U634" s="117">
        <v>0</v>
      </c>
      <c r="V634" s="117">
        <v>0</v>
      </c>
      <c r="W634" s="117">
        <v>0</v>
      </c>
      <c r="X634" s="117">
        <v>0</v>
      </c>
      <c r="Y634" s="117">
        <v>0</v>
      </c>
      <c r="Z634" s="117">
        <v>1</v>
      </c>
      <c r="AA634" s="117">
        <v>0</v>
      </c>
      <c r="AB634" s="117">
        <v>0</v>
      </c>
      <c r="AC634" s="117">
        <v>0</v>
      </c>
      <c r="AD634" s="117">
        <v>0</v>
      </c>
      <c r="AE634" s="117">
        <v>0</v>
      </c>
      <c r="AF634" s="117">
        <v>0</v>
      </c>
      <c r="AG634" s="117">
        <v>0</v>
      </c>
      <c r="AH634" s="117">
        <v>1</v>
      </c>
      <c r="AI634" s="117">
        <v>0</v>
      </c>
      <c r="AJ634" s="117">
        <v>0</v>
      </c>
      <c r="AK634" s="117">
        <v>0</v>
      </c>
      <c r="AL634" s="117">
        <v>0</v>
      </c>
      <c r="AM634" s="117">
        <v>0</v>
      </c>
      <c r="AN634" s="117">
        <v>0</v>
      </c>
      <c r="AO634" s="117">
        <v>0</v>
      </c>
      <c r="AP634" s="117">
        <v>0</v>
      </c>
      <c r="AQ634" s="117">
        <v>1</v>
      </c>
      <c r="AR634" s="117">
        <v>0</v>
      </c>
      <c r="AS634" s="117">
        <v>178343.61978842752</v>
      </c>
    </row>
    <row r="635" spans="1:45" x14ac:dyDescent="0.45">
      <c r="A635" s="117" t="s">
        <v>974</v>
      </c>
      <c r="B635" s="118">
        <v>43642</v>
      </c>
      <c r="C635" s="117">
        <v>2019</v>
      </c>
      <c r="D635" s="117">
        <v>6</v>
      </c>
      <c r="E635" s="117">
        <v>4</v>
      </c>
      <c r="F635" s="117" t="s">
        <v>342</v>
      </c>
      <c r="G635" s="117" t="s">
        <v>336</v>
      </c>
      <c r="H635" s="117">
        <v>0</v>
      </c>
      <c r="I635" s="117">
        <v>67.041659999999993</v>
      </c>
      <c r="J635" s="117">
        <v>337534.53645509417</v>
      </c>
      <c r="K635" s="117">
        <v>145030.36978842752</v>
      </c>
      <c r="L635" s="117">
        <v>192504.16666666666</v>
      </c>
      <c r="M635" s="117">
        <v>0</v>
      </c>
      <c r="N635" s="117">
        <v>0</v>
      </c>
      <c r="O635" s="117">
        <v>0</v>
      </c>
      <c r="P635" s="117">
        <v>0</v>
      </c>
      <c r="Q635" s="117">
        <v>1</v>
      </c>
      <c r="R635" s="117">
        <v>0</v>
      </c>
      <c r="S635" s="117">
        <v>0</v>
      </c>
      <c r="T635" s="117">
        <v>0</v>
      </c>
      <c r="U635" s="117">
        <v>0</v>
      </c>
      <c r="V635" s="117">
        <v>0</v>
      </c>
      <c r="W635" s="117">
        <v>0</v>
      </c>
      <c r="X635" s="117">
        <v>0</v>
      </c>
      <c r="Y635" s="117">
        <v>0</v>
      </c>
      <c r="Z635" s="117">
        <v>1</v>
      </c>
      <c r="AA635" s="117">
        <v>0</v>
      </c>
      <c r="AB635" s="117">
        <v>0</v>
      </c>
      <c r="AC635" s="117">
        <v>0</v>
      </c>
      <c r="AD635" s="117">
        <v>0</v>
      </c>
      <c r="AE635" s="117">
        <v>0</v>
      </c>
      <c r="AF635" s="117">
        <v>0</v>
      </c>
      <c r="AG635" s="117">
        <v>0</v>
      </c>
      <c r="AH635" s="117">
        <v>1</v>
      </c>
      <c r="AI635" s="117">
        <v>0</v>
      </c>
      <c r="AJ635" s="117">
        <v>0</v>
      </c>
      <c r="AK635" s="117">
        <v>0</v>
      </c>
      <c r="AL635" s="117">
        <v>0</v>
      </c>
      <c r="AM635" s="117">
        <v>0</v>
      </c>
      <c r="AN635" s="117">
        <v>0</v>
      </c>
      <c r="AO635" s="117">
        <v>0</v>
      </c>
      <c r="AP635" s="117">
        <v>0</v>
      </c>
      <c r="AQ635" s="117">
        <v>1</v>
      </c>
      <c r="AR635" s="117">
        <v>0</v>
      </c>
      <c r="AS635" s="117">
        <v>145030.36978842752</v>
      </c>
    </row>
    <row r="636" spans="1:45" x14ac:dyDescent="0.45">
      <c r="A636" s="117" t="s">
        <v>975</v>
      </c>
      <c r="B636" s="118">
        <v>43643</v>
      </c>
      <c r="C636" s="117">
        <v>2019</v>
      </c>
      <c r="D636" s="117">
        <v>6</v>
      </c>
      <c r="E636" s="117">
        <v>5</v>
      </c>
      <c r="F636" s="117" t="s">
        <v>342</v>
      </c>
      <c r="G636" s="117" t="s">
        <v>336</v>
      </c>
      <c r="H636" s="117">
        <v>0</v>
      </c>
      <c r="I636" s="117">
        <v>60.791670000000003</v>
      </c>
      <c r="J636" s="117">
        <v>291713.16145509412</v>
      </c>
      <c r="K636" s="117">
        <v>98783.578121760744</v>
      </c>
      <c r="L636" s="117">
        <v>192929.58333333334</v>
      </c>
      <c r="M636" s="117">
        <v>0</v>
      </c>
      <c r="N636" s="117">
        <v>0</v>
      </c>
      <c r="O636" s="117">
        <v>0</v>
      </c>
      <c r="P636" s="117">
        <v>0</v>
      </c>
      <c r="Q636" s="117">
        <v>0</v>
      </c>
      <c r="R636" s="117">
        <v>1</v>
      </c>
      <c r="S636" s="117">
        <v>0</v>
      </c>
      <c r="T636" s="117">
        <v>0</v>
      </c>
      <c r="U636" s="117">
        <v>0</v>
      </c>
      <c r="V636" s="117">
        <v>0</v>
      </c>
      <c r="W636" s="117">
        <v>0</v>
      </c>
      <c r="X636" s="117">
        <v>0</v>
      </c>
      <c r="Y636" s="117">
        <v>0</v>
      </c>
      <c r="Z636" s="117">
        <v>1</v>
      </c>
      <c r="AA636" s="117">
        <v>0</v>
      </c>
      <c r="AB636" s="117">
        <v>0</v>
      </c>
      <c r="AC636" s="117">
        <v>0</v>
      </c>
      <c r="AD636" s="117">
        <v>0</v>
      </c>
      <c r="AE636" s="117">
        <v>0</v>
      </c>
      <c r="AF636" s="117">
        <v>0</v>
      </c>
      <c r="AG636" s="117">
        <v>0</v>
      </c>
      <c r="AH636" s="117">
        <v>1</v>
      </c>
      <c r="AI636" s="117">
        <v>0</v>
      </c>
      <c r="AJ636" s="117">
        <v>0</v>
      </c>
      <c r="AK636" s="117">
        <v>0</v>
      </c>
      <c r="AL636" s="117">
        <v>0</v>
      </c>
      <c r="AM636" s="117">
        <v>0</v>
      </c>
      <c r="AN636" s="117">
        <v>0</v>
      </c>
      <c r="AO636" s="117">
        <v>0</v>
      </c>
      <c r="AP636" s="117">
        <v>0</v>
      </c>
      <c r="AQ636" s="117">
        <v>1</v>
      </c>
      <c r="AR636" s="117">
        <v>0</v>
      </c>
      <c r="AS636" s="117">
        <v>98783.578121760744</v>
      </c>
    </row>
    <row r="637" spans="1:45" x14ac:dyDescent="0.45">
      <c r="A637" s="117" t="s">
        <v>976</v>
      </c>
      <c r="B637" s="118">
        <v>43644</v>
      </c>
      <c r="C637" s="117">
        <v>2019</v>
      </c>
      <c r="D637" s="117">
        <v>6</v>
      </c>
      <c r="E637" s="117">
        <v>6</v>
      </c>
      <c r="F637" s="117" t="s">
        <v>342</v>
      </c>
      <c r="G637" s="117" t="s">
        <v>336</v>
      </c>
      <c r="H637" s="117">
        <v>0</v>
      </c>
      <c r="I637" s="117">
        <v>59.5</v>
      </c>
      <c r="J637" s="117">
        <v>318175.57812176086</v>
      </c>
      <c r="K637" s="117">
        <v>125079.74478842752</v>
      </c>
      <c r="L637" s="117">
        <v>193095.83333333334</v>
      </c>
      <c r="M637" s="117">
        <v>0</v>
      </c>
      <c r="N637" s="117">
        <v>0</v>
      </c>
      <c r="O637" s="117">
        <v>0</v>
      </c>
      <c r="P637" s="117">
        <v>0</v>
      </c>
      <c r="Q637" s="117">
        <v>0</v>
      </c>
      <c r="R637" s="117">
        <v>0</v>
      </c>
      <c r="S637" s="117">
        <v>1</v>
      </c>
      <c r="T637" s="117">
        <v>0</v>
      </c>
      <c r="U637" s="117">
        <v>0</v>
      </c>
      <c r="V637" s="117">
        <v>0</v>
      </c>
      <c r="W637" s="117">
        <v>0</v>
      </c>
      <c r="X637" s="117">
        <v>0</v>
      </c>
      <c r="Y637" s="117">
        <v>0</v>
      </c>
      <c r="Z637" s="117">
        <v>1</v>
      </c>
      <c r="AA637" s="117">
        <v>0</v>
      </c>
      <c r="AB637" s="117">
        <v>0</v>
      </c>
      <c r="AC637" s="117">
        <v>0</v>
      </c>
      <c r="AD637" s="117">
        <v>0</v>
      </c>
      <c r="AE637" s="117">
        <v>0</v>
      </c>
      <c r="AF637" s="117">
        <v>0</v>
      </c>
      <c r="AG637" s="117">
        <v>0</v>
      </c>
      <c r="AH637" s="117">
        <v>1</v>
      </c>
      <c r="AI637" s="117">
        <v>0</v>
      </c>
      <c r="AJ637" s="117">
        <v>0</v>
      </c>
      <c r="AK637" s="117">
        <v>0</v>
      </c>
      <c r="AL637" s="117">
        <v>0</v>
      </c>
      <c r="AM637" s="117">
        <v>0</v>
      </c>
      <c r="AN637" s="117">
        <v>0</v>
      </c>
      <c r="AO637" s="117">
        <v>0</v>
      </c>
      <c r="AP637" s="117">
        <v>0</v>
      </c>
      <c r="AQ637" s="117">
        <v>1</v>
      </c>
      <c r="AR637" s="117">
        <v>0</v>
      </c>
      <c r="AS637" s="117">
        <v>125079.74478842752</v>
      </c>
    </row>
    <row r="638" spans="1:45" x14ac:dyDescent="0.45">
      <c r="A638" s="117" t="s">
        <v>977</v>
      </c>
      <c r="B638" s="118">
        <v>43645</v>
      </c>
      <c r="C638" s="117">
        <v>2019</v>
      </c>
      <c r="D638" s="117">
        <v>6</v>
      </c>
      <c r="E638" s="117">
        <v>7</v>
      </c>
      <c r="F638" s="117" t="s">
        <v>340</v>
      </c>
      <c r="G638" s="117" t="s">
        <v>336</v>
      </c>
      <c r="H638" s="117">
        <v>0</v>
      </c>
      <c r="I638" s="117">
        <v>64.625</v>
      </c>
      <c r="J638" s="117">
        <v>317757.99478842755</v>
      </c>
      <c r="K638" s="117">
        <v>124471.32812176089</v>
      </c>
      <c r="L638" s="117">
        <v>193286.66666666666</v>
      </c>
      <c r="M638" s="117">
        <v>0</v>
      </c>
      <c r="N638" s="117">
        <v>0</v>
      </c>
      <c r="O638" s="117">
        <v>0</v>
      </c>
      <c r="P638" s="117">
        <v>0</v>
      </c>
      <c r="Q638" s="117">
        <v>0</v>
      </c>
      <c r="R638" s="117">
        <v>0</v>
      </c>
      <c r="S638" s="117">
        <v>0</v>
      </c>
      <c r="T638" s="117">
        <v>1</v>
      </c>
      <c r="U638" s="117">
        <v>0</v>
      </c>
      <c r="V638" s="117">
        <v>0</v>
      </c>
      <c r="W638" s="117">
        <v>0</v>
      </c>
      <c r="X638" s="117">
        <v>0</v>
      </c>
      <c r="Y638" s="117">
        <v>0</v>
      </c>
      <c r="Z638" s="117">
        <v>1</v>
      </c>
      <c r="AA638" s="117">
        <v>0</v>
      </c>
      <c r="AB638" s="117">
        <v>0</v>
      </c>
      <c r="AC638" s="117">
        <v>0</v>
      </c>
      <c r="AD638" s="117">
        <v>0</v>
      </c>
      <c r="AE638" s="117">
        <v>0</v>
      </c>
      <c r="AF638" s="117">
        <v>0</v>
      </c>
      <c r="AG638" s="117">
        <v>0</v>
      </c>
      <c r="AH638" s="117">
        <v>1</v>
      </c>
      <c r="AI638" s="117">
        <v>0</v>
      </c>
      <c r="AJ638" s="117">
        <v>0</v>
      </c>
      <c r="AK638" s="117">
        <v>0</v>
      </c>
      <c r="AL638" s="117">
        <v>0</v>
      </c>
      <c r="AM638" s="117">
        <v>0</v>
      </c>
      <c r="AN638" s="117">
        <v>0</v>
      </c>
      <c r="AO638" s="117">
        <v>0</v>
      </c>
      <c r="AP638" s="117">
        <v>0</v>
      </c>
      <c r="AQ638" s="117">
        <v>1</v>
      </c>
      <c r="AR638" s="117">
        <v>0</v>
      </c>
      <c r="AS638" s="117">
        <v>124471.32812176089</v>
      </c>
    </row>
    <row r="639" spans="1:45" x14ac:dyDescent="0.45">
      <c r="A639" s="117" t="s">
        <v>978</v>
      </c>
      <c r="B639" s="118">
        <v>43646</v>
      </c>
      <c r="C639" s="117">
        <v>2019</v>
      </c>
      <c r="D639" s="117">
        <v>6</v>
      </c>
      <c r="E639" s="117">
        <v>1</v>
      </c>
      <c r="F639" s="117" t="s">
        <v>340</v>
      </c>
      <c r="G639" s="117" t="s">
        <v>336</v>
      </c>
      <c r="H639" s="117">
        <v>0</v>
      </c>
      <c r="I639" s="117">
        <v>71.041659999999993</v>
      </c>
      <c r="J639" s="117">
        <v>316441.70312176086</v>
      </c>
      <c r="K639" s="117">
        <v>123013.36978842749</v>
      </c>
      <c r="L639" s="117">
        <v>193428.33333333334</v>
      </c>
      <c r="M639" s="117">
        <v>0</v>
      </c>
      <c r="N639" s="117">
        <v>1</v>
      </c>
      <c r="O639" s="117">
        <v>0</v>
      </c>
      <c r="P639" s="117">
        <v>0</v>
      </c>
      <c r="Q639" s="117">
        <v>0</v>
      </c>
      <c r="R639" s="117">
        <v>0</v>
      </c>
      <c r="S639" s="117">
        <v>0</v>
      </c>
      <c r="T639" s="117">
        <v>0</v>
      </c>
      <c r="U639" s="117">
        <v>0</v>
      </c>
      <c r="V639" s="117">
        <v>0</v>
      </c>
      <c r="W639" s="117">
        <v>0</v>
      </c>
      <c r="X639" s="117">
        <v>0</v>
      </c>
      <c r="Y639" s="117">
        <v>0</v>
      </c>
      <c r="Z639" s="117">
        <v>1</v>
      </c>
      <c r="AA639" s="117">
        <v>0</v>
      </c>
      <c r="AB639" s="117">
        <v>0</v>
      </c>
      <c r="AC639" s="117">
        <v>0</v>
      </c>
      <c r="AD639" s="117">
        <v>0</v>
      </c>
      <c r="AE639" s="117">
        <v>0</v>
      </c>
      <c r="AF639" s="117">
        <v>0</v>
      </c>
      <c r="AG639" s="117">
        <v>0</v>
      </c>
      <c r="AH639" s="117">
        <v>1</v>
      </c>
      <c r="AI639" s="117">
        <v>0</v>
      </c>
      <c r="AJ639" s="117">
        <v>0</v>
      </c>
      <c r="AK639" s="117">
        <v>0</v>
      </c>
      <c r="AL639" s="117">
        <v>0</v>
      </c>
      <c r="AM639" s="117">
        <v>0</v>
      </c>
      <c r="AN639" s="117">
        <v>0</v>
      </c>
      <c r="AO639" s="117">
        <v>0</v>
      </c>
      <c r="AP639" s="117">
        <v>0</v>
      </c>
      <c r="AQ639" s="117">
        <v>1</v>
      </c>
      <c r="AR639" s="117">
        <v>0</v>
      </c>
      <c r="AS639" s="117">
        <v>123013.36978842749</v>
      </c>
    </row>
    <row r="640" spans="1:45" x14ac:dyDescent="0.45">
      <c r="A640" s="117" t="s">
        <v>979</v>
      </c>
      <c r="B640" s="118">
        <v>43647</v>
      </c>
      <c r="C640" s="117">
        <v>2019</v>
      </c>
      <c r="D640" s="117">
        <v>7</v>
      </c>
      <c r="E640" s="117">
        <v>2</v>
      </c>
      <c r="F640" s="117" t="s">
        <v>342</v>
      </c>
      <c r="G640" s="117" t="s">
        <v>336</v>
      </c>
      <c r="H640" s="117">
        <v>0</v>
      </c>
      <c r="I640" s="117">
        <v>72.333340000000007</v>
      </c>
      <c r="J640" s="117">
        <v>357878.45024924749</v>
      </c>
      <c r="K640" s="117">
        <v>164198.45024924751</v>
      </c>
      <c r="L640" s="117">
        <v>193680</v>
      </c>
      <c r="M640" s="117">
        <v>0</v>
      </c>
      <c r="N640" s="117">
        <v>0</v>
      </c>
      <c r="O640" s="117">
        <v>1</v>
      </c>
      <c r="P640" s="117">
        <v>0</v>
      </c>
      <c r="Q640" s="117">
        <v>0</v>
      </c>
      <c r="R640" s="117">
        <v>0</v>
      </c>
      <c r="S640" s="117">
        <v>0</v>
      </c>
      <c r="T640" s="117">
        <v>0</v>
      </c>
      <c r="U640" s="117">
        <v>0</v>
      </c>
      <c r="V640" s="117">
        <v>0</v>
      </c>
      <c r="W640" s="117">
        <v>0</v>
      </c>
      <c r="X640" s="117">
        <v>0</v>
      </c>
      <c r="Y640" s="117">
        <v>0</v>
      </c>
      <c r="Z640" s="117">
        <v>0</v>
      </c>
      <c r="AA640" s="117">
        <v>1</v>
      </c>
      <c r="AB640" s="117">
        <v>0</v>
      </c>
      <c r="AC640" s="117">
        <v>0</v>
      </c>
      <c r="AD640" s="117">
        <v>0</v>
      </c>
      <c r="AE640" s="117">
        <v>0</v>
      </c>
      <c r="AF640" s="117">
        <v>0</v>
      </c>
      <c r="AG640" s="117">
        <v>0</v>
      </c>
      <c r="AH640" s="117">
        <v>1</v>
      </c>
      <c r="AI640" s="117">
        <v>0</v>
      </c>
      <c r="AJ640" s="117">
        <v>0</v>
      </c>
      <c r="AK640" s="117">
        <v>0</v>
      </c>
      <c r="AL640" s="117">
        <v>0</v>
      </c>
      <c r="AM640" s="117">
        <v>0</v>
      </c>
      <c r="AN640" s="117">
        <v>0</v>
      </c>
      <c r="AO640" s="117">
        <v>0</v>
      </c>
      <c r="AP640" s="117">
        <v>0</v>
      </c>
      <c r="AQ640" s="117">
        <v>1</v>
      </c>
      <c r="AR640" s="117">
        <v>0</v>
      </c>
      <c r="AS640" s="117">
        <v>164198.45024924751</v>
      </c>
    </row>
    <row r="641" spans="1:45" x14ac:dyDescent="0.45">
      <c r="A641" s="117" t="s">
        <v>980</v>
      </c>
      <c r="B641" s="118">
        <v>43648</v>
      </c>
      <c r="C641" s="117">
        <v>2019</v>
      </c>
      <c r="D641" s="117">
        <v>7</v>
      </c>
      <c r="E641" s="117">
        <v>3</v>
      </c>
      <c r="F641" s="117" t="s">
        <v>342</v>
      </c>
      <c r="G641" s="117" t="s">
        <v>336</v>
      </c>
      <c r="H641" s="117">
        <v>0</v>
      </c>
      <c r="I641" s="117">
        <v>71.291659999999993</v>
      </c>
      <c r="J641" s="117">
        <v>346259.1585825808</v>
      </c>
      <c r="K641" s="117">
        <v>152133.74191591414</v>
      </c>
      <c r="L641" s="117">
        <v>194125.41666666666</v>
      </c>
      <c r="M641" s="117">
        <v>0</v>
      </c>
      <c r="N641" s="117">
        <v>0</v>
      </c>
      <c r="O641" s="117">
        <v>0</v>
      </c>
      <c r="P641" s="117">
        <v>1</v>
      </c>
      <c r="Q641" s="117">
        <v>0</v>
      </c>
      <c r="R641" s="117">
        <v>0</v>
      </c>
      <c r="S641" s="117">
        <v>0</v>
      </c>
      <c r="T641" s="117">
        <v>0</v>
      </c>
      <c r="U641" s="117">
        <v>0</v>
      </c>
      <c r="V641" s="117">
        <v>0</v>
      </c>
      <c r="W641" s="117">
        <v>0</v>
      </c>
      <c r="X641" s="117">
        <v>0</v>
      </c>
      <c r="Y641" s="117">
        <v>0</v>
      </c>
      <c r="Z641" s="117">
        <v>0</v>
      </c>
      <c r="AA641" s="117">
        <v>1</v>
      </c>
      <c r="AB641" s="117">
        <v>0</v>
      </c>
      <c r="AC641" s="117">
        <v>0</v>
      </c>
      <c r="AD641" s="117">
        <v>0</v>
      </c>
      <c r="AE641" s="117">
        <v>0</v>
      </c>
      <c r="AF641" s="117">
        <v>0</v>
      </c>
      <c r="AG641" s="117">
        <v>0</v>
      </c>
      <c r="AH641" s="117">
        <v>1</v>
      </c>
      <c r="AI641" s="117">
        <v>0</v>
      </c>
      <c r="AJ641" s="117">
        <v>0</v>
      </c>
      <c r="AK641" s="117">
        <v>0</v>
      </c>
      <c r="AL641" s="117">
        <v>0</v>
      </c>
      <c r="AM641" s="117">
        <v>0</v>
      </c>
      <c r="AN641" s="117">
        <v>0</v>
      </c>
      <c r="AO641" s="117">
        <v>0</v>
      </c>
      <c r="AP641" s="117">
        <v>0</v>
      </c>
      <c r="AQ641" s="117">
        <v>1</v>
      </c>
      <c r="AR641" s="117">
        <v>0</v>
      </c>
      <c r="AS641" s="117">
        <v>152133.74191591414</v>
      </c>
    </row>
    <row r="642" spans="1:45" x14ac:dyDescent="0.45">
      <c r="A642" s="117" t="s">
        <v>981</v>
      </c>
      <c r="B642" s="118">
        <v>43649</v>
      </c>
      <c r="C642" s="117">
        <v>2019</v>
      </c>
      <c r="D642" s="117">
        <v>7</v>
      </c>
      <c r="E642" s="117">
        <v>4</v>
      </c>
      <c r="F642" s="117" t="s">
        <v>342</v>
      </c>
      <c r="G642" s="117" t="s">
        <v>336</v>
      </c>
      <c r="H642" s="117">
        <v>0</v>
      </c>
      <c r="I642" s="117">
        <v>69.958340000000007</v>
      </c>
      <c r="J642" s="117">
        <v>350208.45024924749</v>
      </c>
      <c r="K642" s="117">
        <v>155768.45024924751</v>
      </c>
      <c r="L642" s="117">
        <v>194440</v>
      </c>
      <c r="M642" s="117">
        <v>0</v>
      </c>
      <c r="N642" s="117">
        <v>0</v>
      </c>
      <c r="O642" s="117">
        <v>0</v>
      </c>
      <c r="P642" s="117">
        <v>0</v>
      </c>
      <c r="Q642" s="117">
        <v>1</v>
      </c>
      <c r="R642" s="117">
        <v>0</v>
      </c>
      <c r="S642" s="117">
        <v>0</v>
      </c>
      <c r="T642" s="117">
        <v>0</v>
      </c>
      <c r="U642" s="117">
        <v>0</v>
      </c>
      <c r="V642" s="117">
        <v>0</v>
      </c>
      <c r="W642" s="117">
        <v>0</v>
      </c>
      <c r="X642" s="117">
        <v>0</v>
      </c>
      <c r="Y642" s="117">
        <v>0</v>
      </c>
      <c r="Z642" s="117">
        <v>0</v>
      </c>
      <c r="AA642" s="117">
        <v>1</v>
      </c>
      <c r="AB642" s="117">
        <v>0</v>
      </c>
      <c r="AC642" s="117">
        <v>0</v>
      </c>
      <c r="AD642" s="117">
        <v>0</v>
      </c>
      <c r="AE642" s="117">
        <v>0</v>
      </c>
      <c r="AF642" s="117">
        <v>0</v>
      </c>
      <c r="AG642" s="117">
        <v>0</v>
      </c>
      <c r="AH642" s="117">
        <v>1</v>
      </c>
      <c r="AI642" s="117">
        <v>0</v>
      </c>
      <c r="AJ642" s="117">
        <v>0</v>
      </c>
      <c r="AK642" s="117">
        <v>0</v>
      </c>
      <c r="AL642" s="117">
        <v>0</v>
      </c>
      <c r="AM642" s="117">
        <v>0</v>
      </c>
      <c r="AN642" s="117">
        <v>0</v>
      </c>
      <c r="AO642" s="117">
        <v>0</v>
      </c>
      <c r="AP642" s="117">
        <v>0</v>
      </c>
      <c r="AQ642" s="117">
        <v>1</v>
      </c>
      <c r="AR642" s="117">
        <v>0</v>
      </c>
      <c r="AS642" s="117">
        <v>155768.45024924751</v>
      </c>
    </row>
    <row r="643" spans="1:45" x14ac:dyDescent="0.45">
      <c r="A643" s="117" t="s">
        <v>982</v>
      </c>
      <c r="B643" s="118">
        <v>43650</v>
      </c>
      <c r="C643" s="117">
        <v>2019</v>
      </c>
      <c r="D643" s="117">
        <v>7</v>
      </c>
      <c r="E643" s="117">
        <v>5</v>
      </c>
      <c r="F643" s="117" t="s">
        <v>340</v>
      </c>
      <c r="G643" s="117" t="s">
        <v>333</v>
      </c>
      <c r="H643" s="117">
        <v>0</v>
      </c>
      <c r="I643" s="117">
        <v>71.666659999999993</v>
      </c>
      <c r="J643" s="117">
        <v>339765.49191591417</v>
      </c>
      <c r="K643" s="117">
        <v>145131.32524924751</v>
      </c>
      <c r="L643" s="117">
        <v>194634.16666666666</v>
      </c>
      <c r="M643" s="117">
        <v>0</v>
      </c>
      <c r="N643" s="117">
        <v>0</v>
      </c>
      <c r="O643" s="117">
        <v>0</v>
      </c>
      <c r="P643" s="117">
        <v>0</v>
      </c>
      <c r="Q643" s="117">
        <v>0</v>
      </c>
      <c r="R643" s="117">
        <v>1</v>
      </c>
      <c r="S643" s="117">
        <v>0</v>
      </c>
      <c r="T643" s="117">
        <v>0</v>
      </c>
      <c r="U643" s="117">
        <v>0</v>
      </c>
      <c r="V643" s="117">
        <v>0</v>
      </c>
      <c r="W643" s="117">
        <v>0</v>
      </c>
      <c r="X643" s="117">
        <v>0</v>
      </c>
      <c r="Y643" s="117">
        <v>0</v>
      </c>
      <c r="Z643" s="117">
        <v>0</v>
      </c>
      <c r="AA643" s="117">
        <v>1</v>
      </c>
      <c r="AB643" s="117">
        <v>0</v>
      </c>
      <c r="AC643" s="117">
        <v>0</v>
      </c>
      <c r="AD643" s="117">
        <v>0</v>
      </c>
      <c r="AE643" s="117">
        <v>0</v>
      </c>
      <c r="AF643" s="117">
        <v>0</v>
      </c>
      <c r="AG643" s="117">
        <v>0</v>
      </c>
      <c r="AH643" s="117">
        <v>1</v>
      </c>
      <c r="AI643" s="117">
        <v>0</v>
      </c>
      <c r="AJ643" s="117">
        <v>0</v>
      </c>
      <c r="AK643" s="117">
        <v>0</v>
      </c>
      <c r="AL643" s="117">
        <v>0</v>
      </c>
      <c r="AM643" s="117">
        <v>1</v>
      </c>
      <c r="AN643" s="117">
        <v>0</v>
      </c>
      <c r="AO643" s="117">
        <v>0</v>
      </c>
      <c r="AP643" s="117">
        <v>0</v>
      </c>
      <c r="AQ643" s="117">
        <v>0</v>
      </c>
      <c r="AR643" s="117">
        <v>0</v>
      </c>
      <c r="AS643" s="117">
        <v>145131.32524924751</v>
      </c>
    </row>
    <row r="644" spans="1:45" x14ac:dyDescent="0.45">
      <c r="A644" s="117" t="s">
        <v>983</v>
      </c>
      <c r="B644" s="118">
        <v>43651</v>
      </c>
      <c r="C644" s="117">
        <v>2019</v>
      </c>
      <c r="D644" s="117">
        <v>7</v>
      </c>
      <c r="E644" s="117">
        <v>6</v>
      </c>
      <c r="F644" s="117" t="s">
        <v>342</v>
      </c>
      <c r="G644" s="117" t="s">
        <v>336</v>
      </c>
      <c r="H644" s="117">
        <v>0</v>
      </c>
      <c r="I644" s="117">
        <v>70.958340000000007</v>
      </c>
      <c r="J644" s="117">
        <v>349228.82524924754</v>
      </c>
      <c r="K644" s="117">
        <v>154443.40858258089</v>
      </c>
      <c r="L644" s="117">
        <v>194785.41666666666</v>
      </c>
      <c r="M644" s="117">
        <v>0</v>
      </c>
      <c r="N644" s="117">
        <v>0</v>
      </c>
      <c r="O644" s="117">
        <v>0</v>
      </c>
      <c r="P644" s="117">
        <v>0</v>
      </c>
      <c r="Q644" s="117">
        <v>0</v>
      </c>
      <c r="R644" s="117">
        <v>0</v>
      </c>
      <c r="S644" s="117">
        <v>1</v>
      </c>
      <c r="T644" s="117">
        <v>0</v>
      </c>
      <c r="U644" s="117">
        <v>0</v>
      </c>
      <c r="V644" s="117">
        <v>0</v>
      </c>
      <c r="W644" s="117">
        <v>0</v>
      </c>
      <c r="X644" s="117">
        <v>0</v>
      </c>
      <c r="Y644" s="117">
        <v>0</v>
      </c>
      <c r="Z644" s="117">
        <v>0</v>
      </c>
      <c r="AA644" s="117">
        <v>1</v>
      </c>
      <c r="AB644" s="117">
        <v>0</v>
      </c>
      <c r="AC644" s="117">
        <v>0</v>
      </c>
      <c r="AD644" s="117">
        <v>0</v>
      </c>
      <c r="AE644" s="117">
        <v>0</v>
      </c>
      <c r="AF644" s="117">
        <v>0</v>
      </c>
      <c r="AG644" s="117">
        <v>0</v>
      </c>
      <c r="AH644" s="117">
        <v>1</v>
      </c>
      <c r="AI644" s="117">
        <v>0</v>
      </c>
      <c r="AJ644" s="117">
        <v>0</v>
      </c>
      <c r="AK644" s="117">
        <v>0</v>
      </c>
      <c r="AL644" s="117">
        <v>0</v>
      </c>
      <c r="AM644" s="117">
        <v>0</v>
      </c>
      <c r="AN644" s="117">
        <v>0</v>
      </c>
      <c r="AO644" s="117">
        <v>0</v>
      </c>
      <c r="AP644" s="117">
        <v>0</v>
      </c>
      <c r="AQ644" s="117">
        <v>1</v>
      </c>
      <c r="AR644" s="117">
        <v>0</v>
      </c>
      <c r="AS644" s="117">
        <v>154443.40858258089</v>
      </c>
    </row>
    <row r="645" spans="1:45" x14ac:dyDescent="0.45">
      <c r="A645" s="117" t="s">
        <v>984</v>
      </c>
      <c r="B645" s="118">
        <v>43652</v>
      </c>
      <c r="C645" s="117">
        <v>2019</v>
      </c>
      <c r="D645" s="117">
        <v>7</v>
      </c>
      <c r="E645" s="117">
        <v>7</v>
      </c>
      <c r="F645" s="117" t="s">
        <v>340</v>
      </c>
      <c r="G645" s="117" t="s">
        <v>336</v>
      </c>
      <c r="H645" s="117">
        <v>0</v>
      </c>
      <c r="I645" s="117">
        <v>67.75</v>
      </c>
      <c r="J645" s="117">
        <v>331950.11691591411</v>
      </c>
      <c r="K645" s="117">
        <v>136788.03358258077</v>
      </c>
      <c r="L645" s="117">
        <v>195162.08333333334</v>
      </c>
      <c r="M645" s="117">
        <v>0</v>
      </c>
      <c r="N645" s="117">
        <v>0</v>
      </c>
      <c r="O645" s="117">
        <v>0</v>
      </c>
      <c r="P645" s="117">
        <v>0</v>
      </c>
      <c r="Q645" s="117">
        <v>0</v>
      </c>
      <c r="R645" s="117">
        <v>0</v>
      </c>
      <c r="S645" s="117">
        <v>0</v>
      </c>
      <c r="T645" s="117">
        <v>1</v>
      </c>
      <c r="U645" s="117">
        <v>0</v>
      </c>
      <c r="V645" s="117">
        <v>0</v>
      </c>
      <c r="W645" s="117">
        <v>0</v>
      </c>
      <c r="X645" s="117">
        <v>0</v>
      </c>
      <c r="Y645" s="117">
        <v>0</v>
      </c>
      <c r="Z645" s="117">
        <v>0</v>
      </c>
      <c r="AA645" s="117">
        <v>1</v>
      </c>
      <c r="AB645" s="117">
        <v>0</v>
      </c>
      <c r="AC645" s="117">
        <v>0</v>
      </c>
      <c r="AD645" s="117">
        <v>0</v>
      </c>
      <c r="AE645" s="117">
        <v>0</v>
      </c>
      <c r="AF645" s="117">
        <v>0</v>
      </c>
      <c r="AG645" s="117">
        <v>0</v>
      </c>
      <c r="AH645" s="117">
        <v>1</v>
      </c>
      <c r="AI645" s="117">
        <v>0</v>
      </c>
      <c r="AJ645" s="117">
        <v>0</v>
      </c>
      <c r="AK645" s="117">
        <v>0</v>
      </c>
      <c r="AL645" s="117">
        <v>0</v>
      </c>
      <c r="AM645" s="117">
        <v>0</v>
      </c>
      <c r="AN645" s="117">
        <v>0</v>
      </c>
      <c r="AO645" s="117">
        <v>0</v>
      </c>
      <c r="AP645" s="117">
        <v>0</v>
      </c>
      <c r="AQ645" s="117">
        <v>1</v>
      </c>
      <c r="AR645" s="117">
        <v>0</v>
      </c>
      <c r="AS645" s="117">
        <v>136788.03358258077</v>
      </c>
    </row>
    <row r="646" spans="1:45" x14ac:dyDescent="0.45">
      <c r="A646" s="117" t="s">
        <v>985</v>
      </c>
      <c r="B646" s="118">
        <v>43653</v>
      </c>
      <c r="C646" s="117">
        <v>2019</v>
      </c>
      <c r="D646" s="117">
        <v>7</v>
      </c>
      <c r="E646" s="117">
        <v>1</v>
      </c>
      <c r="F646" s="117" t="s">
        <v>340</v>
      </c>
      <c r="G646" s="117" t="s">
        <v>336</v>
      </c>
      <c r="H646" s="117">
        <v>0</v>
      </c>
      <c r="I646" s="117">
        <v>70.166659999999993</v>
      </c>
      <c r="J646" s="117">
        <v>313371.99191591411</v>
      </c>
      <c r="K646" s="117">
        <v>117910.74191591414</v>
      </c>
      <c r="L646" s="117">
        <v>195461.25</v>
      </c>
      <c r="M646" s="117">
        <v>0</v>
      </c>
      <c r="N646" s="117">
        <v>1</v>
      </c>
      <c r="O646" s="117">
        <v>0</v>
      </c>
      <c r="P646" s="117">
        <v>0</v>
      </c>
      <c r="Q646" s="117">
        <v>0</v>
      </c>
      <c r="R646" s="117">
        <v>0</v>
      </c>
      <c r="S646" s="117">
        <v>0</v>
      </c>
      <c r="T646" s="117">
        <v>0</v>
      </c>
      <c r="U646" s="117">
        <v>0</v>
      </c>
      <c r="V646" s="117">
        <v>0</v>
      </c>
      <c r="W646" s="117">
        <v>0</v>
      </c>
      <c r="X646" s="117">
        <v>0</v>
      </c>
      <c r="Y646" s="117">
        <v>0</v>
      </c>
      <c r="Z646" s="117">
        <v>0</v>
      </c>
      <c r="AA646" s="117">
        <v>1</v>
      </c>
      <c r="AB646" s="117">
        <v>0</v>
      </c>
      <c r="AC646" s="117">
        <v>0</v>
      </c>
      <c r="AD646" s="117">
        <v>0</v>
      </c>
      <c r="AE646" s="117">
        <v>0</v>
      </c>
      <c r="AF646" s="117">
        <v>0</v>
      </c>
      <c r="AG646" s="117">
        <v>0</v>
      </c>
      <c r="AH646" s="117">
        <v>1</v>
      </c>
      <c r="AI646" s="117">
        <v>0</v>
      </c>
      <c r="AJ646" s="117">
        <v>0</v>
      </c>
      <c r="AK646" s="117">
        <v>0</v>
      </c>
      <c r="AL646" s="117">
        <v>0</v>
      </c>
      <c r="AM646" s="117">
        <v>0</v>
      </c>
      <c r="AN646" s="117">
        <v>0</v>
      </c>
      <c r="AO646" s="117">
        <v>0</v>
      </c>
      <c r="AP646" s="117">
        <v>0</v>
      </c>
      <c r="AQ646" s="117">
        <v>1</v>
      </c>
      <c r="AR646" s="117">
        <v>0</v>
      </c>
      <c r="AS646" s="117">
        <v>117910.74191591414</v>
      </c>
    </row>
    <row r="647" spans="1:45" x14ac:dyDescent="0.45">
      <c r="A647" s="117" t="s">
        <v>986</v>
      </c>
      <c r="B647" s="118">
        <v>43654</v>
      </c>
      <c r="C647" s="117">
        <v>2019</v>
      </c>
      <c r="D647" s="117">
        <v>7</v>
      </c>
      <c r="E647" s="117">
        <v>2</v>
      </c>
      <c r="F647" s="117" t="s">
        <v>342</v>
      </c>
      <c r="G647" s="117" t="s">
        <v>336</v>
      </c>
      <c r="H647" s="117">
        <v>0</v>
      </c>
      <c r="I647" s="117">
        <v>70.666659999999993</v>
      </c>
      <c r="J647" s="117">
        <v>318532.95024924749</v>
      </c>
      <c r="K647" s="117">
        <v>122821.70024924751</v>
      </c>
      <c r="L647" s="117">
        <v>195711.25</v>
      </c>
      <c r="M647" s="117">
        <v>0</v>
      </c>
      <c r="N647" s="117">
        <v>0</v>
      </c>
      <c r="O647" s="117">
        <v>1</v>
      </c>
      <c r="P647" s="117">
        <v>0</v>
      </c>
      <c r="Q647" s="117">
        <v>0</v>
      </c>
      <c r="R647" s="117">
        <v>0</v>
      </c>
      <c r="S647" s="117">
        <v>0</v>
      </c>
      <c r="T647" s="117">
        <v>0</v>
      </c>
      <c r="U647" s="117">
        <v>0</v>
      </c>
      <c r="V647" s="117">
        <v>0</v>
      </c>
      <c r="W647" s="117">
        <v>0</v>
      </c>
      <c r="X647" s="117">
        <v>0</v>
      </c>
      <c r="Y647" s="117">
        <v>0</v>
      </c>
      <c r="Z647" s="117">
        <v>0</v>
      </c>
      <c r="AA647" s="117">
        <v>1</v>
      </c>
      <c r="AB647" s="117">
        <v>0</v>
      </c>
      <c r="AC647" s="117">
        <v>0</v>
      </c>
      <c r="AD647" s="117">
        <v>0</v>
      </c>
      <c r="AE647" s="117">
        <v>0</v>
      </c>
      <c r="AF647" s="117">
        <v>0</v>
      </c>
      <c r="AG647" s="117">
        <v>0</v>
      </c>
      <c r="AH647" s="117">
        <v>1</v>
      </c>
      <c r="AI647" s="117">
        <v>0</v>
      </c>
      <c r="AJ647" s="117">
        <v>0</v>
      </c>
      <c r="AK647" s="117">
        <v>0</v>
      </c>
      <c r="AL647" s="117">
        <v>0</v>
      </c>
      <c r="AM647" s="117">
        <v>0</v>
      </c>
      <c r="AN647" s="117">
        <v>0</v>
      </c>
      <c r="AO647" s="117">
        <v>0</v>
      </c>
      <c r="AP647" s="117">
        <v>0</v>
      </c>
      <c r="AQ647" s="117">
        <v>1</v>
      </c>
      <c r="AR647" s="117">
        <v>0</v>
      </c>
      <c r="AS647" s="117">
        <v>122821.70024924751</v>
      </c>
    </row>
    <row r="648" spans="1:45" x14ac:dyDescent="0.45">
      <c r="A648" s="117" t="s">
        <v>987</v>
      </c>
      <c r="B648" s="118">
        <v>43655</v>
      </c>
      <c r="C648" s="117">
        <v>2019</v>
      </c>
      <c r="D648" s="117">
        <v>7</v>
      </c>
      <c r="E648" s="117">
        <v>3</v>
      </c>
      <c r="F648" s="117" t="s">
        <v>342</v>
      </c>
      <c r="G648" s="117" t="s">
        <v>336</v>
      </c>
      <c r="H648" s="117">
        <v>0</v>
      </c>
      <c r="I648" s="117">
        <v>71.416659999999993</v>
      </c>
      <c r="J648" s="117">
        <v>333750.57524924754</v>
      </c>
      <c r="K648" s="117">
        <v>137998.90858258089</v>
      </c>
      <c r="L648" s="117">
        <v>195751.66666666666</v>
      </c>
      <c r="M648" s="117">
        <v>0</v>
      </c>
      <c r="N648" s="117">
        <v>0</v>
      </c>
      <c r="O648" s="117">
        <v>0</v>
      </c>
      <c r="P648" s="117">
        <v>1</v>
      </c>
      <c r="Q648" s="117">
        <v>0</v>
      </c>
      <c r="R648" s="117">
        <v>0</v>
      </c>
      <c r="S648" s="117">
        <v>0</v>
      </c>
      <c r="T648" s="117">
        <v>0</v>
      </c>
      <c r="U648" s="117">
        <v>0</v>
      </c>
      <c r="V648" s="117">
        <v>0</v>
      </c>
      <c r="W648" s="117">
        <v>0</v>
      </c>
      <c r="X648" s="117">
        <v>0</v>
      </c>
      <c r="Y648" s="117">
        <v>0</v>
      </c>
      <c r="Z648" s="117">
        <v>0</v>
      </c>
      <c r="AA648" s="117">
        <v>1</v>
      </c>
      <c r="AB648" s="117">
        <v>0</v>
      </c>
      <c r="AC648" s="117">
        <v>0</v>
      </c>
      <c r="AD648" s="117">
        <v>0</v>
      </c>
      <c r="AE648" s="117">
        <v>0</v>
      </c>
      <c r="AF648" s="117">
        <v>0</v>
      </c>
      <c r="AG648" s="117">
        <v>0</v>
      </c>
      <c r="AH648" s="117">
        <v>1</v>
      </c>
      <c r="AI648" s="117">
        <v>0</v>
      </c>
      <c r="AJ648" s="117">
        <v>0</v>
      </c>
      <c r="AK648" s="117">
        <v>0</v>
      </c>
      <c r="AL648" s="117">
        <v>0</v>
      </c>
      <c r="AM648" s="117">
        <v>0</v>
      </c>
      <c r="AN648" s="117">
        <v>0</v>
      </c>
      <c r="AO648" s="117">
        <v>0</v>
      </c>
      <c r="AP648" s="117">
        <v>0</v>
      </c>
      <c r="AQ648" s="117">
        <v>1</v>
      </c>
      <c r="AR648" s="117">
        <v>0</v>
      </c>
      <c r="AS648" s="117">
        <v>137998.90858258089</v>
      </c>
    </row>
    <row r="649" spans="1:45" x14ac:dyDescent="0.45">
      <c r="A649" s="117" t="s">
        <v>988</v>
      </c>
      <c r="B649" s="118">
        <v>43656</v>
      </c>
      <c r="C649" s="117">
        <v>2019</v>
      </c>
      <c r="D649" s="117">
        <v>7</v>
      </c>
      <c r="E649" s="117">
        <v>4</v>
      </c>
      <c r="F649" s="117" t="s">
        <v>342</v>
      </c>
      <c r="G649" s="117" t="s">
        <v>336</v>
      </c>
      <c r="H649" s="117">
        <v>0</v>
      </c>
      <c r="I649" s="117">
        <v>75.541659999999993</v>
      </c>
      <c r="J649" s="117">
        <v>335804.2835825808</v>
      </c>
      <c r="K649" s="117">
        <v>139976.36691591414</v>
      </c>
      <c r="L649" s="117">
        <v>195827.91666666666</v>
      </c>
      <c r="M649" s="117">
        <v>0</v>
      </c>
      <c r="N649" s="117">
        <v>0</v>
      </c>
      <c r="O649" s="117">
        <v>0</v>
      </c>
      <c r="P649" s="117">
        <v>0</v>
      </c>
      <c r="Q649" s="117">
        <v>1</v>
      </c>
      <c r="R649" s="117">
        <v>0</v>
      </c>
      <c r="S649" s="117">
        <v>0</v>
      </c>
      <c r="T649" s="117">
        <v>0</v>
      </c>
      <c r="U649" s="117">
        <v>0</v>
      </c>
      <c r="V649" s="117">
        <v>0</v>
      </c>
      <c r="W649" s="117">
        <v>0</v>
      </c>
      <c r="X649" s="117">
        <v>0</v>
      </c>
      <c r="Y649" s="117">
        <v>0</v>
      </c>
      <c r="Z649" s="117">
        <v>0</v>
      </c>
      <c r="AA649" s="117">
        <v>1</v>
      </c>
      <c r="AB649" s="117">
        <v>0</v>
      </c>
      <c r="AC649" s="117">
        <v>0</v>
      </c>
      <c r="AD649" s="117">
        <v>0</v>
      </c>
      <c r="AE649" s="117">
        <v>0</v>
      </c>
      <c r="AF649" s="117">
        <v>0</v>
      </c>
      <c r="AG649" s="117">
        <v>0</v>
      </c>
      <c r="AH649" s="117">
        <v>1</v>
      </c>
      <c r="AI649" s="117">
        <v>0</v>
      </c>
      <c r="AJ649" s="117">
        <v>0</v>
      </c>
      <c r="AK649" s="117">
        <v>0</v>
      </c>
      <c r="AL649" s="117">
        <v>0</v>
      </c>
      <c r="AM649" s="117">
        <v>0</v>
      </c>
      <c r="AN649" s="117">
        <v>0</v>
      </c>
      <c r="AO649" s="117">
        <v>0</v>
      </c>
      <c r="AP649" s="117">
        <v>0</v>
      </c>
      <c r="AQ649" s="117">
        <v>1</v>
      </c>
      <c r="AR649" s="117">
        <v>0</v>
      </c>
      <c r="AS649" s="117">
        <v>139976.36691591414</v>
      </c>
    </row>
    <row r="650" spans="1:45" x14ac:dyDescent="0.45">
      <c r="A650" s="117" t="s">
        <v>989</v>
      </c>
      <c r="B650" s="118">
        <v>43657</v>
      </c>
      <c r="C650" s="117">
        <v>2019</v>
      </c>
      <c r="D650" s="117">
        <v>7</v>
      </c>
      <c r="E650" s="117">
        <v>5</v>
      </c>
      <c r="F650" s="117" t="s">
        <v>342</v>
      </c>
      <c r="G650" s="117" t="s">
        <v>336</v>
      </c>
      <c r="H650" s="117">
        <v>0</v>
      </c>
      <c r="I650" s="117">
        <v>74.25</v>
      </c>
      <c r="J650" s="117">
        <v>352857.49191591411</v>
      </c>
      <c r="K650" s="117">
        <v>156955.40858258077</v>
      </c>
      <c r="L650" s="117">
        <v>195902.08333333334</v>
      </c>
      <c r="M650" s="117">
        <v>0</v>
      </c>
      <c r="N650" s="117">
        <v>0</v>
      </c>
      <c r="O650" s="117">
        <v>0</v>
      </c>
      <c r="P650" s="117">
        <v>0</v>
      </c>
      <c r="Q650" s="117">
        <v>0</v>
      </c>
      <c r="R650" s="117">
        <v>1</v>
      </c>
      <c r="S650" s="117">
        <v>0</v>
      </c>
      <c r="T650" s="117">
        <v>0</v>
      </c>
      <c r="U650" s="117">
        <v>0</v>
      </c>
      <c r="V650" s="117">
        <v>0</v>
      </c>
      <c r="W650" s="117">
        <v>0</v>
      </c>
      <c r="X650" s="117">
        <v>0</v>
      </c>
      <c r="Y650" s="117">
        <v>0</v>
      </c>
      <c r="Z650" s="117">
        <v>0</v>
      </c>
      <c r="AA650" s="117">
        <v>1</v>
      </c>
      <c r="AB650" s="117">
        <v>0</v>
      </c>
      <c r="AC650" s="117">
        <v>0</v>
      </c>
      <c r="AD650" s="117">
        <v>0</v>
      </c>
      <c r="AE650" s="117">
        <v>0</v>
      </c>
      <c r="AF650" s="117">
        <v>0</v>
      </c>
      <c r="AG650" s="117">
        <v>0</v>
      </c>
      <c r="AH650" s="117">
        <v>1</v>
      </c>
      <c r="AI650" s="117">
        <v>0</v>
      </c>
      <c r="AJ650" s="117">
        <v>0</v>
      </c>
      <c r="AK650" s="117">
        <v>0</v>
      </c>
      <c r="AL650" s="117">
        <v>0</v>
      </c>
      <c r="AM650" s="117">
        <v>0</v>
      </c>
      <c r="AN650" s="117">
        <v>0</v>
      </c>
      <c r="AO650" s="117">
        <v>0</v>
      </c>
      <c r="AP650" s="117">
        <v>0</v>
      </c>
      <c r="AQ650" s="117">
        <v>1</v>
      </c>
      <c r="AR650" s="117">
        <v>0</v>
      </c>
      <c r="AS650" s="117">
        <v>156955.40858258077</v>
      </c>
    </row>
    <row r="651" spans="1:45" x14ac:dyDescent="0.45">
      <c r="A651" s="117" t="s">
        <v>990</v>
      </c>
      <c r="B651" s="118">
        <v>43658</v>
      </c>
      <c r="C651" s="117">
        <v>2019</v>
      </c>
      <c r="D651" s="117">
        <v>7</v>
      </c>
      <c r="E651" s="117">
        <v>6</v>
      </c>
      <c r="F651" s="117" t="s">
        <v>342</v>
      </c>
      <c r="G651" s="117" t="s">
        <v>336</v>
      </c>
      <c r="H651" s="117">
        <v>0</v>
      </c>
      <c r="I651" s="117">
        <v>74.166659999999993</v>
      </c>
      <c r="J651" s="117">
        <v>366782.49191591411</v>
      </c>
      <c r="K651" s="117">
        <v>170778.74191591414</v>
      </c>
      <c r="L651" s="117">
        <v>196003.75</v>
      </c>
      <c r="M651" s="117">
        <v>0</v>
      </c>
      <c r="N651" s="117">
        <v>0</v>
      </c>
      <c r="O651" s="117">
        <v>0</v>
      </c>
      <c r="P651" s="117">
        <v>0</v>
      </c>
      <c r="Q651" s="117">
        <v>0</v>
      </c>
      <c r="R651" s="117">
        <v>0</v>
      </c>
      <c r="S651" s="117">
        <v>1</v>
      </c>
      <c r="T651" s="117">
        <v>0</v>
      </c>
      <c r="U651" s="117">
        <v>0</v>
      </c>
      <c r="V651" s="117">
        <v>0</v>
      </c>
      <c r="W651" s="117">
        <v>0</v>
      </c>
      <c r="X651" s="117">
        <v>0</v>
      </c>
      <c r="Y651" s="117">
        <v>0</v>
      </c>
      <c r="Z651" s="117">
        <v>0</v>
      </c>
      <c r="AA651" s="117">
        <v>1</v>
      </c>
      <c r="AB651" s="117">
        <v>0</v>
      </c>
      <c r="AC651" s="117">
        <v>0</v>
      </c>
      <c r="AD651" s="117">
        <v>0</v>
      </c>
      <c r="AE651" s="117">
        <v>0</v>
      </c>
      <c r="AF651" s="117">
        <v>0</v>
      </c>
      <c r="AG651" s="117">
        <v>0</v>
      </c>
      <c r="AH651" s="117">
        <v>1</v>
      </c>
      <c r="AI651" s="117">
        <v>0</v>
      </c>
      <c r="AJ651" s="117">
        <v>0</v>
      </c>
      <c r="AK651" s="117">
        <v>0</v>
      </c>
      <c r="AL651" s="117">
        <v>0</v>
      </c>
      <c r="AM651" s="117">
        <v>0</v>
      </c>
      <c r="AN651" s="117">
        <v>0</v>
      </c>
      <c r="AO651" s="117">
        <v>0</v>
      </c>
      <c r="AP651" s="117">
        <v>0</v>
      </c>
      <c r="AQ651" s="117">
        <v>1</v>
      </c>
      <c r="AR651" s="117">
        <v>0</v>
      </c>
      <c r="AS651" s="117">
        <v>170778.74191591414</v>
      </c>
    </row>
    <row r="652" spans="1:45" x14ac:dyDescent="0.45">
      <c r="A652" s="117" t="s">
        <v>991</v>
      </c>
      <c r="B652" s="118">
        <v>43659</v>
      </c>
      <c r="C652" s="117">
        <v>2019</v>
      </c>
      <c r="D652" s="117">
        <v>7</v>
      </c>
      <c r="E652" s="117">
        <v>7</v>
      </c>
      <c r="F652" s="117" t="s">
        <v>340</v>
      </c>
      <c r="G652" s="117" t="s">
        <v>336</v>
      </c>
      <c r="H652" s="117">
        <v>0</v>
      </c>
      <c r="I652" s="117">
        <v>74.916659999999993</v>
      </c>
      <c r="J652" s="117">
        <v>360846.95024924754</v>
      </c>
      <c r="K652" s="117">
        <v>164715.28358258089</v>
      </c>
      <c r="L652" s="117">
        <v>196131.66666666666</v>
      </c>
      <c r="M652" s="117">
        <v>0</v>
      </c>
      <c r="N652" s="117">
        <v>0</v>
      </c>
      <c r="O652" s="117">
        <v>0</v>
      </c>
      <c r="P652" s="117">
        <v>0</v>
      </c>
      <c r="Q652" s="117">
        <v>0</v>
      </c>
      <c r="R652" s="117">
        <v>0</v>
      </c>
      <c r="S652" s="117">
        <v>0</v>
      </c>
      <c r="T652" s="117">
        <v>1</v>
      </c>
      <c r="U652" s="117">
        <v>0</v>
      </c>
      <c r="V652" s="117">
        <v>0</v>
      </c>
      <c r="W652" s="117">
        <v>0</v>
      </c>
      <c r="X652" s="117">
        <v>0</v>
      </c>
      <c r="Y652" s="117">
        <v>0</v>
      </c>
      <c r="Z652" s="117">
        <v>0</v>
      </c>
      <c r="AA652" s="117">
        <v>1</v>
      </c>
      <c r="AB652" s="117">
        <v>0</v>
      </c>
      <c r="AC652" s="117">
        <v>0</v>
      </c>
      <c r="AD652" s="117">
        <v>0</v>
      </c>
      <c r="AE652" s="117">
        <v>0</v>
      </c>
      <c r="AF652" s="117">
        <v>0</v>
      </c>
      <c r="AG652" s="117">
        <v>0</v>
      </c>
      <c r="AH652" s="117">
        <v>1</v>
      </c>
      <c r="AI652" s="117">
        <v>0</v>
      </c>
      <c r="AJ652" s="117">
        <v>0</v>
      </c>
      <c r="AK652" s="117">
        <v>0</v>
      </c>
      <c r="AL652" s="117">
        <v>0</v>
      </c>
      <c r="AM652" s="117">
        <v>0</v>
      </c>
      <c r="AN652" s="117">
        <v>0</v>
      </c>
      <c r="AO652" s="117">
        <v>0</v>
      </c>
      <c r="AP652" s="117">
        <v>0</v>
      </c>
      <c r="AQ652" s="117">
        <v>1</v>
      </c>
      <c r="AR652" s="117">
        <v>0</v>
      </c>
      <c r="AS652" s="117">
        <v>164715.28358258089</v>
      </c>
    </row>
    <row r="653" spans="1:45" x14ac:dyDescent="0.45">
      <c r="A653" s="117" t="s">
        <v>992</v>
      </c>
      <c r="B653" s="118">
        <v>43660</v>
      </c>
      <c r="C653" s="117">
        <v>2019</v>
      </c>
      <c r="D653" s="117">
        <v>7</v>
      </c>
      <c r="E653" s="117">
        <v>1</v>
      </c>
      <c r="F653" s="117" t="s">
        <v>340</v>
      </c>
      <c r="G653" s="117" t="s">
        <v>336</v>
      </c>
      <c r="H653" s="117">
        <v>0</v>
      </c>
      <c r="I653" s="117">
        <v>76.375</v>
      </c>
      <c r="J653" s="117">
        <v>344887.95024924749</v>
      </c>
      <c r="K653" s="117">
        <v>148665.86691591414</v>
      </c>
      <c r="L653" s="117">
        <v>196222.08333333334</v>
      </c>
      <c r="M653" s="117">
        <v>0</v>
      </c>
      <c r="N653" s="117">
        <v>1</v>
      </c>
      <c r="O653" s="117">
        <v>0</v>
      </c>
      <c r="P653" s="117">
        <v>0</v>
      </c>
      <c r="Q653" s="117">
        <v>0</v>
      </c>
      <c r="R653" s="117">
        <v>0</v>
      </c>
      <c r="S653" s="117">
        <v>0</v>
      </c>
      <c r="T653" s="117">
        <v>0</v>
      </c>
      <c r="U653" s="117">
        <v>0</v>
      </c>
      <c r="V653" s="117">
        <v>0</v>
      </c>
      <c r="W653" s="117">
        <v>0</v>
      </c>
      <c r="X653" s="117">
        <v>0</v>
      </c>
      <c r="Y653" s="117">
        <v>0</v>
      </c>
      <c r="Z653" s="117">
        <v>0</v>
      </c>
      <c r="AA653" s="117">
        <v>1</v>
      </c>
      <c r="AB653" s="117">
        <v>0</v>
      </c>
      <c r="AC653" s="117">
        <v>0</v>
      </c>
      <c r="AD653" s="117">
        <v>0</v>
      </c>
      <c r="AE653" s="117">
        <v>0</v>
      </c>
      <c r="AF653" s="117">
        <v>0</v>
      </c>
      <c r="AG653" s="117">
        <v>0</v>
      </c>
      <c r="AH653" s="117">
        <v>1</v>
      </c>
      <c r="AI653" s="117">
        <v>0</v>
      </c>
      <c r="AJ653" s="117">
        <v>0</v>
      </c>
      <c r="AK653" s="117">
        <v>0</v>
      </c>
      <c r="AL653" s="117">
        <v>0</v>
      </c>
      <c r="AM653" s="117">
        <v>0</v>
      </c>
      <c r="AN653" s="117">
        <v>0</v>
      </c>
      <c r="AO653" s="117">
        <v>0</v>
      </c>
      <c r="AP653" s="117">
        <v>0</v>
      </c>
      <c r="AQ653" s="117">
        <v>1</v>
      </c>
      <c r="AR653" s="117">
        <v>0</v>
      </c>
      <c r="AS653" s="117">
        <v>148665.86691591414</v>
      </c>
    </row>
    <row r="654" spans="1:45" x14ac:dyDescent="0.45">
      <c r="A654" s="117" t="s">
        <v>993</v>
      </c>
      <c r="B654" s="118">
        <v>43661</v>
      </c>
      <c r="C654" s="117">
        <v>2019</v>
      </c>
      <c r="D654" s="117">
        <v>7</v>
      </c>
      <c r="E654" s="117">
        <v>2</v>
      </c>
      <c r="F654" s="117" t="s">
        <v>342</v>
      </c>
      <c r="G654" s="117" t="s">
        <v>336</v>
      </c>
      <c r="H654" s="117">
        <v>0</v>
      </c>
      <c r="I654" s="117">
        <v>71.5</v>
      </c>
      <c r="J654" s="117">
        <v>357493.70024924754</v>
      </c>
      <c r="K654" s="117">
        <v>160995.78358258089</v>
      </c>
      <c r="L654" s="117">
        <v>196497.91666666666</v>
      </c>
      <c r="M654" s="117">
        <v>0</v>
      </c>
      <c r="N654" s="117">
        <v>0</v>
      </c>
      <c r="O654" s="117">
        <v>1</v>
      </c>
      <c r="P654" s="117">
        <v>0</v>
      </c>
      <c r="Q654" s="117">
        <v>0</v>
      </c>
      <c r="R654" s="117">
        <v>0</v>
      </c>
      <c r="S654" s="117">
        <v>0</v>
      </c>
      <c r="T654" s="117">
        <v>0</v>
      </c>
      <c r="U654" s="117">
        <v>0</v>
      </c>
      <c r="V654" s="117">
        <v>0</v>
      </c>
      <c r="W654" s="117">
        <v>0</v>
      </c>
      <c r="X654" s="117">
        <v>0</v>
      </c>
      <c r="Y654" s="117">
        <v>0</v>
      </c>
      <c r="Z654" s="117">
        <v>0</v>
      </c>
      <c r="AA654" s="117">
        <v>1</v>
      </c>
      <c r="AB654" s="117">
        <v>0</v>
      </c>
      <c r="AC654" s="117">
        <v>0</v>
      </c>
      <c r="AD654" s="117">
        <v>0</v>
      </c>
      <c r="AE654" s="117">
        <v>0</v>
      </c>
      <c r="AF654" s="117">
        <v>0</v>
      </c>
      <c r="AG654" s="117">
        <v>0</v>
      </c>
      <c r="AH654" s="117">
        <v>1</v>
      </c>
      <c r="AI654" s="117">
        <v>0</v>
      </c>
      <c r="AJ654" s="117">
        <v>0</v>
      </c>
      <c r="AK654" s="117">
        <v>0</v>
      </c>
      <c r="AL654" s="117">
        <v>0</v>
      </c>
      <c r="AM654" s="117">
        <v>0</v>
      </c>
      <c r="AN654" s="117">
        <v>0</v>
      </c>
      <c r="AO654" s="117">
        <v>0</v>
      </c>
      <c r="AP654" s="117">
        <v>0</v>
      </c>
      <c r="AQ654" s="117">
        <v>1</v>
      </c>
      <c r="AR654" s="117">
        <v>0</v>
      </c>
      <c r="AS654" s="117">
        <v>160995.78358258089</v>
      </c>
    </row>
    <row r="655" spans="1:45" x14ac:dyDescent="0.45">
      <c r="A655" s="117" t="s">
        <v>994</v>
      </c>
      <c r="B655" s="118">
        <v>43662</v>
      </c>
      <c r="C655" s="117">
        <v>2019</v>
      </c>
      <c r="D655" s="117">
        <v>7</v>
      </c>
      <c r="E655" s="117">
        <v>3</v>
      </c>
      <c r="F655" s="117" t="s">
        <v>342</v>
      </c>
      <c r="G655" s="117" t="s">
        <v>336</v>
      </c>
      <c r="H655" s="117">
        <v>0</v>
      </c>
      <c r="I655" s="117">
        <v>71.666659999999993</v>
      </c>
      <c r="J655" s="117">
        <v>367981.24191591411</v>
      </c>
      <c r="K655" s="117">
        <v>171534.99191591414</v>
      </c>
      <c r="L655" s="117">
        <v>196446.25</v>
      </c>
      <c r="M655" s="117">
        <v>0</v>
      </c>
      <c r="N655" s="117">
        <v>0</v>
      </c>
      <c r="O655" s="117">
        <v>0</v>
      </c>
      <c r="P655" s="117">
        <v>1</v>
      </c>
      <c r="Q655" s="117">
        <v>0</v>
      </c>
      <c r="R655" s="117">
        <v>0</v>
      </c>
      <c r="S655" s="117">
        <v>0</v>
      </c>
      <c r="T655" s="117">
        <v>0</v>
      </c>
      <c r="U655" s="117">
        <v>0</v>
      </c>
      <c r="V655" s="117">
        <v>0</v>
      </c>
      <c r="W655" s="117">
        <v>0</v>
      </c>
      <c r="X655" s="117">
        <v>0</v>
      </c>
      <c r="Y655" s="117">
        <v>0</v>
      </c>
      <c r="Z655" s="117">
        <v>0</v>
      </c>
      <c r="AA655" s="117">
        <v>1</v>
      </c>
      <c r="AB655" s="117">
        <v>0</v>
      </c>
      <c r="AC655" s="117">
        <v>0</v>
      </c>
      <c r="AD655" s="117">
        <v>0</v>
      </c>
      <c r="AE655" s="117">
        <v>0</v>
      </c>
      <c r="AF655" s="117">
        <v>0</v>
      </c>
      <c r="AG655" s="117">
        <v>0</v>
      </c>
      <c r="AH655" s="117">
        <v>1</v>
      </c>
      <c r="AI655" s="117">
        <v>0</v>
      </c>
      <c r="AJ655" s="117">
        <v>0</v>
      </c>
      <c r="AK655" s="117">
        <v>0</v>
      </c>
      <c r="AL655" s="117">
        <v>0</v>
      </c>
      <c r="AM655" s="117">
        <v>0</v>
      </c>
      <c r="AN655" s="117">
        <v>0</v>
      </c>
      <c r="AO655" s="117">
        <v>0</v>
      </c>
      <c r="AP655" s="117">
        <v>0</v>
      </c>
      <c r="AQ655" s="117">
        <v>1</v>
      </c>
      <c r="AR655" s="117">
        <v>0</v>
      </c>
      <c r="AS655" s="117">
        <v>171534.99191591414</v>
      </c>
    </row>
    <row r="656" spans="1:45" x14ac:dyDescent="0.45">
      <c r="A656" s="117" t="s">
        <v>995</v>
      </c>
      <c r="B656" s="118">
        <v>43663</v>
      </c>
      <c r="C656" s="117">
        <v>2019</v>
      </c>
      <c r="D656" s="117">
        <v>7</v>
      </c>
      <c r="E656" s="117">
        <v>4</v>
      </c>
      <c r="F656" s="117" t="s">
        <v>342</v>
      </c>
      <c r="G656" s="117" t="s">
        <v>336</v>
      </c>
      <c r="H656" s="117">
        <v>0</v>
      </c>
      <c r="I656" s="117">
        <v>70.541659999999993</v>
      </c>
      <c r="J656" s="117">
        <v>358085.24191591411</v>
      </c>
      <c r="K656" s="117">
        <v>161440.24191591414</v>
      </c>
      <c r="L656" s="117">
        <v>196645</v>
      </c>
      <c r="M656" s="117">
        <v>0</v>
      </c>
      <c r="N656" s="117">
        <v>0</v>
      </c>
      <c r="O656" s="117">
        <v>0</v>
      </c>
      <c r="P656" s="117">
        <v>0</v>
      </c>
      <c r="Q656" s="117">
        <v>1</v>
      </c>
      <c r="R656" s="117">
        <v>0</v>
      </c>
      <c r="S656" s="117">
        <v>0</v>
      </c>
      <c r="T656" s="117">
        <v>0</v>
      </c>
      <c r="U656" s="117">
        <v>0</v>
      </c>
      <c r="V656" s="117">
        <v>0</v>
      </c>
      <c r="W656" s="117">
        <v>0</v>
      </c>
      <c r="X656" s="117">
        <v>0</v>
      </c>
      <c r="Y656" s="117">
        <v>0</v>
      </c>
      <c r="Z656" s="117">
        <v>0</v>
      </c>
      <c r="AA656" s="117">
        <v>1</v>
      </c>
      <c r="AB656" s="117">
        <v>0</v>
      </c>
      <c r="AC656" s="117">
        <v>0</v>
      </c>
      <c r="AD656" s="117">
        <v>0</v>
      </c>
      <c r="AE656" s="117">
        <v>0</v>
      </c>
      <c r="AF656" s="117">
        <v>0</v>
      </c>
      <c r="AG656" s="117">
        <v>0</v>
      </c>
      <c r="AH656" s="117">
        <v>1</v>
      </c>
      <c r="AI656" s="117">
        <v>0</v>
      </c>
      <c r="AJ656" s="117">
        <v>0</v>
      </c>
      <c r="AK656" s="117">
        <v>0</v>
      </c>
      <c r="AL656" s="117">
        <v>0</v>
      </c>
      <c r="AM656" s="117">
        <v>0</v>
      </c>
      <c r="AN656" s="117">
        <v>0</v>
      </c>
      <c r="AO656" s="117">
        <v>0</v>
      </c>
      <c r="AP656" s="117">
        <v>0</v>
      </c>
      <c r="AQ656" s="117">
        <v>1</v>
      </c>
      <c r="AR656" s="117">
        <v>0</v>
      </c>
      <c r="AS656" s="117">
        <v>161440.24191591414</v>
      </c>
    </row>
    <row r="657" spans="1:45" x14ac:dyDescent="0.45">
      <c r="A657" s="117" t="s">
        <v>996</v>
      </c>
      <c r="B657" s="118">
        <v>43664</v>
      </c>
      <c r="C657" s="117">
        <v>2019</v>
      </c>
      <c r="D657" s="117">
        <v>7</v>
      </c>
      <c r="E657" s="117">
        <v>5</v>
      </c>
      <c r="F657" s="117" t="s">
        <v>342</v>
      </c>
      <c r="G657" s="117" t="s">
        <v>336</v>
      </c>
      <c r="H657" s="117">
        <v>0</v>
      </c>
      <c r="I657" s="117">
        <v>69.291659999999993</v>
      </c>
      <c r="J657" s="117">
        <v>355536.90858258074</v>
      </c>
      <c r="K657" s="117">
        <v>158894.40858258077</v>
      </c>
      <c r="L657" s="117">
        <v>196642.5</v>
      </c>
      <c r="M657" s="117">
        <v>0</v>
      </c>
      <c r="N657" s="117">
        <v>0</v>
      </c>
      <c r="O657" s="117">
        <v>0</v>
      </c>
      <c r="P657" s="117">
        <v>0</v>
      </c>
      <c r="Q657" s="117">
        <v>0</v>
      </c>
      <c r="R657" s="117">
        <v>1</v>
      </c>
      <c r="S657" s="117">
        <v>0</v>
      </c>
      <c r="T657" s="117">
        <v>0</v>
      </c>
      <c r="U657" s="117">
        <v>0</v>
      </c>
      <c r="V657" s="117">
        <v>0</v>
      </c>
      <c r="W657" s="117">
        <v>0</v>
      </c>
      <c r="X657" s="117">
        <v>0</v>
      </c>
      <c r="Y657" s="117">
        <v>0</v>
      </c>
      <c r="Z657" s="117">
        <v>0</v>
      </c>
      <c r="AA657" s="117">
        <v>1</v>
      </c>
      <c r="AB657" s="117">
        <v>0</v>
      </c>
      <c r="AC657" s="117">
        <v>0</v>
      </c>
      <c r="AD657" s="117">
        <v>0</v>
      </c>
      <c r="AE657" s="117">
        <v>0</v>
      </c>
      <c r="AF657" s="117">
        <v>0</v>
      </c>
      <c r="AG657" s="117">
        <v>0</v>
      </c>
      <c r="AH657" s="117">
        <v>1</v>
      </c>
      <c r="AI657" s="117">
        <v>0</v>
      </c>
      <c r="AJ657" s="117">
        <v>0</v>
      </c>
      <c r="AK657" s="117">
        <v>0</v>
      </c>
      <c r="AL657" s="117">
        <v>0</v>
      </c>
      <c r="AM657" s="117">
        <v>0</v>
      </c>
      <c r="AN657" s="117">
        <v>0</v>
      </c>
      <c r="AO657" s="117">
        <v>0</v>
      </c>
      <c r="AP657" s="117">
        <v>0</v>
      </c>
      <c r="AQ657" s="117">
        <v>1</v>
      </c>
      <c r="AR657" s="117">
        <v>0</v>
      </c>
      <c r="AS657" s="117">
        <v>158894.40858258077</v>
      </c>
    </row>
    <row r="658" spans="1:45" x14ac:dyDescent="0.45">
      <c r="A658" s="117" t="s">
        <v>997</v>
      </c>
      <c r="B658" s="118">
        <v>43665</v>
      </c>
      <c r="C658" s="117">
        <v>2019</v>
      </c>
      <c r="D658" s="117">
        <v>7</v>
      </c>
      <c r="E658" s="117">
        <v>6</v>
      </c>
      <c r="F658" s="117" t="s">
        <v>342</v>
      </c>
      <c r="G658" s="117" t="s">
        <v>336</v>
      </c>
      <c r="H658" s="117">
        <v>0</v>
      </c>
      <c r="I658" s="117">
        <v>65.875</v>
      </c>
      <c r="J658" s="117">
        <v>355404.24191591411</v>
      </c>
      <c r="K658" s="117">
        <v>158732.15858258077</v>
      </c>
      <c r="L658" s="117">
        <v>196672.08333333334</v>
      </c>
      <c r="M658" s="117">
        <v>0</v>
      </c>
      <c r="N658" s="117">
        <v>0</v>
      </c>
      <c r="O658" s="117">
        <v>0</v>
      </c>
      <c r="P658" s="117">
        <v>0</v>
      </c>
      <c r="Q658" s="117">
        <v>0</v>
      </c>
      <c r="R658" s="117">
        <v>0</v>
      </c>
      <c r="S658" s="117">
        <v>1</v>
      </c>
      <c r="T658" s="117">
        <v>0</v>
      </c>
      <c r="U658" s="117">
        <v>0</v>
      </c>
      <c r="V658" s="117">
        <v>0</v>
      </c>
      <c r="W658" s="117">
        <v>0</v>
      </c>
      <c r="X658" s="117">
        <v>0</v>
      </c>
      <c r="Y658" s="117">
        <v>0</v>
      </c>
      <c r="Z658" s="117">
        <v>0</v>
      </c>
      <c r="AA658" s="117">
        <v>1</v>
      </c>
      <c r="AB658" s="117">
        <v>0</v>
      </c>
      <c r="AC658" s="117">
        <v>0</v>
      </c>
      <c r="AD658" s="117">
        <v>0</v>
      </c>
      <c r="AE658" s="117">
        <v>0</v>
      </c>
      <c r="AF658" s="117">
        <v>0</v>
      </c>
      <c r="AG658" s="117">
        <v>0</v>
      </c>
      <c r="AH658" s="117">
        <v>1</v>
      </c>
      <c r="AI658" s="117">
        <v>0</v>
      </c>
      <c r="AJ658" s="117">
        <v>0</v>
      </c>
      <c r="AK658" s="117">
        <v>0</v>
      </c>
      <c r="AL658" s="117">
        <v>0</v>
      </c>
      <c r="AM658" s="117">
        <v>0</v>
      </c>
      <c r="AN658" s="117">
        <v>0</v>
      </c>
      <c r="AO658" s="117">
        <v>0</v>
      </c>
      <c r="AP658" s="117">
        <v>0</v>
      </c>
      <c r="AQ658" s="117">
        <v>1</v>
      </c>
      <c r="AR658" s="117">
        <v>0</v>
      </c>
      <c r="AS658" s="117">
        <v>158732.15858258077</v>
      </c>
    </row>
    <row r="659" spans="1:45" x14ac:dyDescent="0.45">
      <c r="A659" s="117" t="s">
        <v>998</v>
      </c>
      <c r="B659" s="118">
        <v>43666</v>
      </c>
      <c r="C659" s="117">
        <v>2019</v>
      </c>
      <c r="D659" s="117">
        <v>7</v>
      </c>
      <c r="E659" s="117">
        <v>7</v>
      </c>
      <c r="F659" s="117" t="s">
        <v>340</v>
      </c>
      <c r="G659" s="117" t="s">
        <v>336</v>
      </c>
      <c r="H659" s="117">
        <v>0</v>
      </c>
      <c r="I659" s="117">
        <v>70.125</v>
      </c>
      <c r="J659" s="117">
        <v>349895.20024924754</v>
      </c>
      <c r="K659" s="117">
        <v>153321.03358258089</v>
      </c>
      <c r="L659" s="117">
        <v>196574.16666666666</v>
      </c>
      <c r="M659" s="117">
        <v>0</v>
      </c>
      <c r="N659" s="117">
        <v>0</v>
      </c>
      <c r="O659" s="117">
        <v>0</v>
      </c>
      <c r="P659" s="117">
        <v>0</v>
      </c>
      <c r="Q659" s="117">
        <v>0</v>
      </c>
      <c r="R659" s="117">
        <v>0</v>
      </c>
      <c r="S659" s="117">
        <v>0</v>
      </c>
      <c r="T659" s="117">
        <v>1</v>
      </c>
      <c r="U659" s="117">
        <v>0</v>
      </c>
      <c r="V659" s="117">
        <v>0</v>
      </c>
      <c r="W659" s="117">
        <v>0</v>
      </c>
      <c r="X659" s="117">
        <v>0</v>
      </c>
      <c r="Y659" s="117">
        <v>0</v>
      </c>
      <c r="Z659" s="117">
        <v>0</v>
      </c>
      <c r="AA659" s="117">
        <v>1</v>
      </c>
      <c r="AB659" s="117">
        <v>0</v>
      </c>
      <c r="AC659" s="117">
        <v>0</v>
      </c>
      <c r="AD659" s="117">
        <v>0</v>
      </c>
      <c r="AE659" s="117">
        <v>0</v>
      </c>
      <c r="AF659" s="117">
        <v>0</v>
      </c>
      <c r="AG659" s="117">
        <v>0</v>
      </c>
      <c r="AH659" s="117">
        <v>1</v>
      </c>
      <c r="AI659" s="117">
        <v>0</v>
      </c>
      <c r="AJ659" s="117">
        <v>0</v>
      </c>
      <c r="AK659" s="117">
        <v>0</v>
      </c>
      <c r="AL659" s="117">
        <v>0</v>
      </c>
      <c r="AM659" s="117">
        <v>0</v>
      </c>
      <c r="AN659" s="117">
        <v>0</v>
      </c>
      <c r="AO659" s="117">
        <v>0</v>
      </c>
      <c r="AP659" s="117">
        <v>0</v>
      </c>
      <c r="AQ659" s="117">
        <v>1</v>
      </c>
      <c r="AR659" s="117">
        <v>0</v>
      </c>
      <c r="AS659" s="117">
        <v>153321.03358258089</v>
      </c>
    </row>
    <row r="660" spans="1:45" x14ac:dyDescent="0.45">
      <c r="A660" s="117" t="s">
        <v>999</v>
      </c>
      <c r="B660" s="118">
        <v>43667</v>
      </c>
      <c r="C660" s="117">
        <v>2019</v>
      </c>
      <c r="D660" s="117">
        <v>7</v>
      </c>
      <c r="E660" s="117">
        <v>1</v>
      </c>
      <c r="F660" s="117" t="s">
        <v>340</v>
      </c>
      <c r="G660" s="117" t="s">
        <v>336</v>
      </c>
      <c r="H660" s="117">
        <v>0</v>
      </c>
      <c r="I660" s="117">
        <v>73.958340000000007</v>
      </c>
      <c r="J660" s="117">
        <v>355136.82524924749</v>
      </c>
      <c r="K660" s="117">
        <v>158756.82524924751</v>
      </c>
      <c r="L660" s="117">
        <v>196380</v>
      </c>
      <c r="M660" s="117">
        <v>0</v>
      </c>
      <c r="N660" s="117">
        <v>1</v>
      </c>
      <c r="O660" s="117">
        <v>0</v>
      </c>
      <c r="P660" s="117">
        <v>0</v>
      </c>
      <c r="Q660" s="117">
        <v>0</v>
      </c>
      <c r="R660" s="117">
        <v>0</v>
      </c>
      <c r="S660" s="117">
        <v>0</v>
      </c>
      <c r="T660" s="117">
        <v>0</v>
      </c>
      <c r="U660" s="117">
        <v>0</v>
      </c>
      <c r="V660" s="117">
        <v>0</v>
      </c>
      <c r="W660" s="117">
        <v>0</v>
      </c>
      <c r="X660" s="117">
        <v>0</v>
      </c>
      <c r="Y660" s="117">
        <v>0</v>
      </c>
      <c r="Z660" s="117">
        <v>0</v>
      </c>
      <c r="AA660" s="117">
        <v>1</v>
      </c>
      <c r="AB660" s="117">
        <v>0</v>
      </c>
      <c r="AC660" s="117">
        <v>0</v>
      </c>
      <c r="AD660" s="117">
        <v>0</v>
      </c>
      <c r="AE660" s="117">
        <v>0</v>
      </c>
      <c r="AF660" s="117">
        <v>0</v>
      </c>
      <c r="AG660" s="117">
        <v>0</v>
      </c>
      <c r="AH660" s="117">
        <v>1</v>
      </c>
      <c r="AI660" s="117">
        <v>0</v>
      </c>
      <c r="AJ660" s="117">
        <v>0</v>
      </c>
      <c r="AK660" s="117">
        <v>0</v>
      </c>
      <c r="AL660" s="117">
        <v>0</v>
      </c>
      <c r="AM660" s="117">
        <v>0</v>
      </c>
      <c r="AN660" s="117">
        <v>0</v>
      </c>
      <c r="AO660" s="117">
        <v>0</v>
      </c>
      <c r="AP660" s="117">
        <v>0</v>
      </c>
      <c r="AQ660" s="117">
        <v>1</v>
      </c>
      <c r="AR660" s="117">
        <v>0</v>
      </c>
      <c r="AS660" s="117">
        <v>158756.82524924751</v>
      </c>
    </row>
    <row r="661" spans="1:45" x14ac:dyDescent="0.45">
      <c r="A661" s="117" t="s">
        <v>1000</v>
      </c>
      <c r="B661" s="118">
        <v>43668</v>
      </c>
      <c r="C661" s="117">
        <v>2019</v>
      </c>
      <c r="D661" s="117">
        <v>7</v>
      </c>
      <c r="E661" s="117">
        <v>2</v>
      </c>
      <c r="F661" s="117" t="s">
        <v>342</v>
      </c>
      <c r="G661" s="117" t="s">
        <v>336</v>
      </c>
      <c r="H661" s="117">
        <v>0</v>
      </c>
      <c r="I661" s="117">
        <v>77.708340000000007</v>
      </c>
      <c r="J661" s="117">
        <v>397713.78358258074</v>
      </c>
      <c r="K661" s="117">
        <v>201530.03358258077</v>
      </c>
      <c r="L661" s="117">
        <v>196183.75</v>
      </c>
      <c r="M661" s="117">
        <v>0</v>
      </c>
      <c r="N661" s="117">
        <v>0</v>
      </c>
      <c r="O661" s="117">
        <v>1</v>
      </c>
      <c r="P661" s="117">
        <v>0</v>
      </c>
      <c r="Q661" s="117">
        <v>0</v>
      </c>
      <c r="R661" s="117">
        <v>0</v>
      </c>
      <c r="S661" s="117">
        <v>0</v>
      </c>
      <c r="T661" s="117">
        <v>0</v>
      </c>
      <c r="U661" s="117">
        <v>0</v>
      </c>
      <c r="V661" s="117">
        <v>0</v>
      </c>
      <c r="W661" s="117">
        <v>0</v>
      </c>
      <c r="X661" s="117">
        <v>0</v>
      </c>
      <c r="Y661" s="117">
        <v>0</v>
      </c>
      <c r="Z661" s="117">
        <v>0</v>
      </c>
      <c r="AA661" s="117">
        <v>1</v>
      </c>
      <c r="AB661" s="117">
        <v>0</v>
      </c>
      <c r="AC661" s="117">
        <v>0</v>
      </c>
      <c r="AD661" s="117">
        <v>0</v>
      </c>
      <c r="AE661" s="117">
        <v>0</v>
      </c>
      <c r="AF661" s="117">
        <v>0</v>
      </c>
      <c r="AG661" s="117">
        <v>0</v>
      </c>
      <c r="AH661" s="117">
        <v>1</v>
      </c>
      <c r="AI661" s="117">
        <v>0</v>
      </c>
      <c r="AJ661" s="117">
        <v>0</v>
      </c>
      <c r="AK661" s="117">
        <v>0</v>
      </c>
      <c r="AL661" s="117">
        <v>0</v>
      </c>
      <c r="AM661" s="117">
        <v>0</v>
      </c>
      <c r="AN661" s="117">
        <v>0</v>
      </c>
      <c r="AO661" s="117">
        <v>0</v>
      </c>
      <c r="AP661" s="117">
        <v>0</v>
      </c>
      <c r="AQ661" s="117">
        <v>1</v>
      </c>
      <c r="AR661" s="117">
        <v>0</v>
      </c>
      <c r="AS661" s="117">
        <v>201530.03358258077</v>
      </c>
    </row>
    <row r="662" spans="1:45" x14ac:dyDescent="0.45">
      <c r="A662" s="117" t="s">
        <v>1001</v>
      </c>
      <c r="B662" s="118">
        <v>43669</v>
      </c>
      <c r="C662" s="117">
        <v>2019</v>
      </c>
      <c r="D662" s="117">
        <v>7</v>
      </c>
      <c r="E662" s="117">
        <v>3</v>
      </c>
      <c r="F662" s="117" t="s">
        <v>342</v>
      </c>
      <c r="G662" s="117" t="s">
        <v>336</v>
      </c>
      <c r="H662" s="117">
        <v>0</v>
      </c>
      <c r="I662" s="117">
        <v>76.333340000000007</v>
      </c>
      <c r="J662" s="117">
        <v>397710.86691591411</v>
      </c>
      <c r="K662" s="117">
        <v>201755.03358258077</v>
      </c>
      <c r="L662" s="117">
        <v>195955.83333333334</v>
      </c>
      <c r="M662" s="117">
        <v>0</v>
      </c>
      <c r="N662" s="117">
        <v>0</v>
      </c>
      <c r="O662" s="117">
        <v>0</v>
      </c>
      <c r="P662" s="117">
        <v>1</v>
      </c>
      <c r="Q662" s="117">
        <v>0</v>
      </c>
      <c r="R662" s="117">
        <v>0</v>
      </c>
      <c r="S662" s="117">
        <v>0</v>
      </c>
      <c r="T662" s="117">
        <v>0</v>
      </c>
      <c r="U662" s="117">
        <v>0</v>
      </c>
      <c r="V662" s="117">
        <v>0</v>
      </c>
      <c r="W662" s="117">
        <v>0</v>
      </c>
      <c r="X662" s="117">
        <v>0</v>
      </c>
      <c r="Y662" s="117">
        <v>0</v>
      </c>
      <c r="Z662" s="117">
        <v>0</v>
      </c>
      <c r="AA662" s="117">
        <v>1</v>
      </c>
      <c r="AB662" s="117">
        <v>0</v>
      </c>
      <c r="AC662" s="117">
        <v>0</v>
      </c>
      <c r="AD662" s="117">
        <v>0</v>
      </c>
      <c r="AE662" s="117">
        <v>0</v>
      </c>
      <c r="AF662" s="117">
        <v>0</v>
      </c>
      <c r="AG662" s="117">
        <v>0</v>
      </c>
      <c r="AH662" s="117">
        <v>1</v>
      </c>
      <c r="AI662" s="117">
        <v>0</v>
      </c>
      <c r="AJ662" s="117">
        <v>0</v>
      </c>
      <c r="AK662" s="117">
        <v>0</v>
      </c>
      <c r="AL662" s="117">
        <v>0</v>
      </c>
      <c r="AM662" s="117">
        <v>0</v>
      </c>
      <c r="AN662" s="117">
        <v>0</v>
      </c>
      <c r="AO662" s="117">
        <v>0</v>
      </c>
      <c r="AP662" s="117">
        <v>0</v>
      </c>
      <c r="AQ662" s="117">
        <v>1</v>
      </c>
      <c r="AR662" s="117">
        <v>0</v>
      </c>
      <c r="AS662" s="117">
        <v>201755.03358258077</v>
      </c>
    </row>
    <row r="663" spans="1:45" x14ac:dyDescent="0.45">
      <c r="A663" s="117" t="s">
        <v>1002</v>
      </c>
      <c r="B663" s="118">
        <v>43670</v>
      </c>
      <c r="C663" s="117">
        <v>2019</v>
      </c>
      <c r="D663" s="117">
        <v>7</v>
      </c>
      <c r="E663" s="117">
        <v>4</v>
      </c>
      <c r="F663" s="117" t="s">
        <v>342</v>
      </c>
      <c r="G663" s="117" t="s">
        <v>336</v>
      </c>
      <c r="H663" s="117">
        <v>0</v>
      </c>
      <c r="I663" s="117">
        <v>71.583340000000007</v>
      </c>
      <c r="J663" s="117">
        <v>349570.70024924754</v>
      </c>
      <c r="K663" s="117">
        <v>153431.53358258089</v>
      </c>
      <c r="L663" s="117">
        <v>196139.16666666666</v>
      </c>
      <c r="M663" s="117">
        <v>0</v>
      </c>
      <c r="N663" s="117">
        <v>0</v>
      </c>
      <c r="O663" s="117">
        <v>0</v>
      </c>
      <c r="P663" s="117">
        <v>0</v>
      </c>
      <c r="Q663" s="117">
        <v>1</v>
      </c>
      <c r="R663" s="117">
        <v>0</v>
      </c>
      <c r="S663" s="117">
        <v>0</v>
      </c>
      <c r="T663" s="117">
        <v>0</v>
      </c>
      <c r="U663" s="117">
        <v>0</v>
      </c>
      <c r="V663" s="117">
        <v>0</v>
      </c>
      <c r="W663" s="117">
        <v>0</v>
      </c>
      <c r="X663" s="117">
        <v>0</v>
      </c>
      <c r="Y663" s="117">
        <v>0</v>
      </c>
      <c r="Z663" s="117">
        <v>0</v>
      </c>
      <c r="AA663" s="117">
        <v>1</v>
      </c>
      <c r="AB663" s="117">
        <v>0</v>
      </c>
      <c r="AC663" s="117">
        <v>0</v>
      </c>
      <c r="AD663" s="117">
        <v>0</v>
      </c>
      <c r="AE663" s="117">
        <v>0</v>
      </c>
      <c r="AF663" s="117">
        <v>0</v>
      </c>
      <c r="AG663" s="117">
        <v>0</v>
      </c>
      <c r="AH663" s="117">
        <v>1</v>
      </c>
      <c r="AI663" s="117">
        <v>0</v>
      </c>
      <c r="AJ663" s="117">
        <v>0</v>
      </c>
      <c r="AK663" s="117">
        <v>0</v>
      </c>
      <c r="AL663" s="117">
        <v>0</v>
      </c>
      <c r="AM663" s="117">
        <v>0</v>
      </c>
      <c r="AN663" s="117">
        <v>0</v>
      </c>
      <c r="AO663" s="117">
        <v>0</v>
      </c>
      <c r="AP663" s="117">
        <v>0</v>
      </c>
      <c r="AQ663" s="117">
        <v>1</v>
      </c>
      <c r="AR663" s="117">
        <v>0</v>
      </c>
      <c r="AS663" s="117">
        <v>153431.53358258089</v>
      </c>
    </row>
    <row r="664" spans="1:45" x14ac:dyDescent="0.45">
      <c r="A664" s="117" t="s">
        <v>1003</v>
      </c>
      <c r="B664" s="118">
        <v>43671</v>
      </c>
      <c r="C664" s="117">
        <v>2019</v>
      </c>
      <c r="D664" s="117">
        <v>7</v>
      </c>
      <c r="E664" s="117">
        <v>5</v>
      </c>
      <c r="F664" s="117" t="s">
        <v>342</v>
      </c>
      <c r="G664" s="117" t="s">
        <v>336</v>
      </c>
      <c r="H664" s="117">
        <v>0</v>
      </c>
      <c r="I664" s="117">
        <v>73.625</v>
      </c>
      <c r="J664" s="117">
        <v>381524.90858258074</v>
      </c>
      <c r="K664" s="117">
        <v>185532.40858258077</v>
      </c>
      <c r="L664" s="117">
        <v>195992.5</v>
      </c>
      <c r="M664" s="117">
        <v>0</v>
      </c>
      <c r="N664" s="117">
        <v>0</v>
      </c>
      <c r="O664" s="117">
        <v>0</v>
      </c>
      <c r="P664" s="117">
        <v>0</v>
      </c>
      <c r="Q664" s="117">
        <v>0</v>
      </c>
      <c r="R664" s="117">
        <v>1</v>
      </c>
      <c r="S664" s="117">
        <v>0</v>
      </c>
      <c r="T664" s="117">
        <v>0</v>
      </c>
      <c r="U664" s="117">
        <v>0</v>
      </c>
      <c r="V664" s="117">
        <v>0</v>
      </c>
      <c r="W664" s="117">
        <v>0</v>
      </c>
      <c r="X664" s="117">
        <v>0</v>
      </c>
      <c r="Y664" s="117">
        <v>0</v>
      </c>
      <c r="Z664" s="117">
        <v>0</v>
      </c>
      <c r="AA664" s="117">
        <v>1</v>
      </c>
      <c r="AB664" s="117">
        <v>0</v>
      </c>
      <c r="AC664" s="117">
        <v>0</v>
      </c>
      <c r="AD664" s="117">
        <v>0</v>
      </c>
      <c r="AE664" s="117">
        <v>0</v>
      </c>
      <c r="AF664" s="117">
        <v>0</v>
      </c>
      <c r="AG664" s="117">
        <v>0</v>
      </c>
      <c r="AH664" s="117">
        <v>1</v>
      </c>
      <c r="AI664" s="117">
        <v>0</v>
      </c>
      <c r="AJ664" s="117">
        <v>0</v>
      </c>
      <c r="AK664" s="117">
        <v>0</v>
      </c>
      <c r="AL664" s="117">
        <v>0</v>
      </c>
      <c r="AM664" s="117">
        <v>0</v>
      </c>
      <c r="AN664" s="117">
        <v>0</v>
      </c>
      <c r="AO664" s="117">
        <v>0</v>
      </c>
      <c r="AP664" s="117">
        <v>0</v>
      </c>
      <c r="AQ664" s="117">
        <v>1</v>
      </c>
      <c r="AR664" s="117">
        <v>0</v>
      </c>
      <c r="AS664" s="117">
        <v>185532.40858258077</v>
      </c>
    </row>
    <row r="665" spans="1:45" x14ac:dyDescent="0.45">
      <c r="A665" s="117" t="s">
        <v>1004</v>
      </c>
      <c r="B665" s="118">
        <v>43672</v>
      </c>
      <c r="C665" s="117">
        <v>2019</v>
      </c>
      <c r="D665" s="117">
        <v>7</v>
      </c>
      <c r="E665" s="117">
        <v>6</v>
      </c>
      <c r="F665" s="117" t="s">
        <v>342</v>
      </c>
      <c r="G665" s="117" t="s">
        <v>336</v>
      </c>
      <c r="H665" s="117">
        <v>0</v>
      </c>
      <c r="I665" s="117">
        <v>78.958340000000007</v>
      </c>
      <c r="J665" s="117">
        <v>396249.95024924749</v>
      </c>
      <c r="K665" s="117">
        <v>200635.36691591414</v>
      </c>
      <c r="L665" s="117">
        <v>195614.58333333334</v>
      </c>
      <c r="M665" s="117">
        <v>0</v>
      </c>
      <c r="N665" s="117">
        <v>0</v>
      </c>
      <c r="O665" s="117">
        <v>0</v>
      </c>
      <c r="P665" s="117">
        <v>0</v>
      </c>
      <c r="Q665" s="117">
        <v>0</v>
      </c>
      <c r="R665" s="117">
        <v>0</v>
      </c>
      <c r="S665" s="117">
        <v>1</v>
      </c>
      <c r="T665" s="117">
        <v>0</v>
      </c>
      <c r="U665" s="117">
        <v>0</v>
      </c>
      <c r="V665" s="117">
        <v>0</v>
      </c>
      <c r="W665" s="117">
        <v>0</v>
      </c>
      <c r="X665" s="117">
        <v>0</v>
      </c>
      <c r="Y665" s="117">
        <v>0</v>
      </c>
      <c r="Z665" s="117">
        <v>0</v>
      </c>
      <c r="AA665" s="117">
        <v>1</v>
      </c>
      <c r="AB665" s="117">
        <v>0</v>
      </c>
      <c r="AC665" s="117">
        <v>0</v>
      </c>
      <c r="AD665" s="117">
        <v>0</v>
      </c>
      <c r="AE665" s="117">
        <v>0</v>
      </c>
      <c r="AF665" s="117">
        <v>0</v>
      </c>
      <c r="AG665" s="117">
        <v>0</v>
      </c>
      <c r="AH665" s="117">
        <v>1</v>
      </c>
      <c r="AI665" s="117">
        <v>0</v>
      </c>
      <c r="AJ665" s="117">
        <v>0</v>
      </c>
      <c r="AK665" s="117">
        <v>0</v>
      </c>
      <c r="AL665" s="117">
        <v>0</v>
      </c>
      <c r="AM665" s="117">
        <v>0</v>
      </c>
      <c r="AN665" s="117">
        <v>0</v>
      </c>
      <c r="AO665" s="117">
        <v>0</v>
      </c>
      <c r="AP665" s="117">
        <v>0</v>
      </c>
      <c r="AQ665" s="117">
        <v>1</v>
      </c>
      <c r="AR665" s="117">
        <v>0</v>
      </c>
      <c r="AS665" s="117">
        <v>200635.36691591414</v>
      </c>
    </row>
    <row r="666" spans="1:45" x14ac:dyDescent="0.45">
      <c r="A666" s="117" t="s">
        <v>1005</v>
      </c>
      <c r="B666" s="118">
        <v>43673</v>
      </c>
      <c r="C666" s="117">
        <v>2019</v>
      </c>
      <c r="D666" s="117">
        <v>7</v>
      </c>
      <c r="E666" s="117">
        <v>7</v>
      </c>
      <c r="F666" s="117" t="s">
        <v>340</v>
      </c>
      <c r="G666" s="117" t="s">
        <v>336</v>
      </c>
      <c r="H666" s="117">
        <v>0</v>
      </c>
      <c r="I666" s="117">
        <v>80</v>
      </c>
      <c r="J666" s="117">
        <v>368595.78358258074</v>
      </c>
      <c r="K666" s="117">
        <v>173138.7002492474</v>
      </c>
      <c r="L666" s="117">
        <v>195457.08333333334</v>
      </c>
      <c r="M666" s="117">
        <v>0</v>
      </c>
      <c r="N666" s="117">
        <v>0</v>
      </c>
      <c r="O666" s="117">
        <v>0</v>
      </c>
      <c r="P666" s="117">
        <v>0</v>
      </c>
      <c r="Q666" s="117">
        <v>0</v>
      </c>
      <c r="R666" s="117">
        <v>0</v>
      </c>
      <c r="S666" s="117">
        <v>0</v>
      </c>
      <c r="T666" s="117">
        <v>1</v>
      </c>
      <c r="U666" s="117">
        <v>0</v>
      </c>
      <c r="V666" s="117">
        <v>0</v>
      </c>
      <c r="W666" s="117">
        <v>0</v>
      </c>
      <c r="X666" s="117">
        <v>0</v>
      </c>
      <c r="Y666" s="117">
        <v>0</v>
      </c>
      <c r="Z666" s="117">
        <v>0</v>
      </c>
      <c r="AA666" s="117">
        <v>1</v>
      </c>
      <c r="AB666" s="117">
        <v>0</v>
      </c>
      <c r="AC666" s="117">
        <v>0</v>
      </c>
      <c r="AD666" s="117">
        <v>0</v>
      </c>
      <c r="AE666" s="117">
        <v>0</v>
      </c>
      <c r="AF666" s="117">
        <v>0</v>
      </c>
      <c r="AG666" s="117">
        <v>0</v>
      </c>
      <c r="AH666" s="117">
        <v>1</v>
      </c>
      <c r="AI666" s="117">
        <v>0</v>
      </c>
      <c r="AJ666" s="117">
        <v>0</v>
      </c>
      <c r="AK666" s="117">
        <v>0</v>
      </c>
      <c r="AL666" s="117">
        <v>0</v>
      </c>
      <c r="AM666" s="117">
        <v>0</v>
      </c>
      <c r="AN666" s="117">
        <v>0</v>
      </c>
      <c r="AO666" s="117">
        <v>0</v>
      </c>
      <c r="AP666" s="117">
        <v>0</v>
      </c>
      <c r="AQ666" s="117">
        <v>1</v>
      </c>
      <c r="AR666" s="117">
        <v>0</v>
      </c>
      <c r="AS666" s="117">
        <v>173138.7002492474</v>
      </c>
    </row>
    <row r="667" spans="1:45" x14ac:dyDescent="0.45">
      <c r="A667" s="117" t="s">
        <v>1006</v>
      </c>
      <c r="B667" s="118">
        <v>43674</v>
      </c>
      <c r="C667" s="117">
        <v>2019</v>
      </c>
      <c r="D667" s="117">
        <v>7</v>
      </c>
      <c r="E667" s="117">
        <v>1</v>
      </c>
      <c r="F667" s="117" t="s">
        <v>340</v>
      </c>
      <c r="G667" s="117" t="s">
        <v>336</v>
      </c>
      <c r="H667" s="117">
        <v>0</v>
      </c>
      <c r="I667" s="117">
        <v>75.875</v>
      </c>
      <c r="J667" s="117">
        <v>359995.61691591417</v>
      </c>
      <c r="K667" s="117">
        <v>164720.20024924751</v>
      </c>
      <c r="L667" s="117">
        <v>195275.41666666666</v>
      </c>
      <c r="M667" s="117">
        <v>0</v>
      </c>
      <c r="N667" s="117">
        <v>1</v>
      </c>
      <c r="O667" s="117">
        <v>0</v>
      </c>
      <c r="P667" s="117">
        <v>0</v>
      </c>
      <c r="Q667" s="117">
        <v>0</v>
      </c>
      <c r="R667" s="117">
        <v>0</v>
      </c>
      <c r="S667" s="117">
        <v>0</v>
      </c>
      <c r="T667" s="117">
        <v>0</v>
      </c>
      <c r="U667" s="117">
        <v>0</v>
      </c>
      <c r="V667" s="117">
        <v>0</v>
      </c>
      <c r="W667" s="117">
        <v>0</v>
      </c>
      <c r="X667" s="117">
        <v>0</v>
      </c>
      <c r="Y667" s="117">
        <v>0</v>
      </c>
      <c r="Z667" s="117">
        <v>0</v>
      </c>
      <c r="AA667" s="117">
        <v>1</v>
      </c>
      <c r="AB667" s="117">
        <v>0</v>
      </c>
      <c r="AC667" s="117">
        <v>0</v>
      </c>
      <c r="AD667" s="117">
        <v>0</v>
      </c>
      <c r="AE667" s="117">
        <v>0</v>
      </c>
      <c r="AF667" s="117">
        <v>0</v>
      </c>
      <c r="AG667" s="117">
        <v>0</v>
      </c>
      <c r="AH667" s="117">
        <v>1</v>
      </c>
      <c r="AI667" s="117">
        <v>0</v>
      </c>
      <c r="AJ667" s="117">
        <v>0</v>
      </c>
      <c r="AK667" s="117">
        <v>0</v>
      </c>
      <c r="AL667" s="117">
        <v>0</v>
      </c>
      <c r="AM667" s="117">
        <v>0</v>
      </c>
      <c r="AN667" s="117">
        <v>0</v>
      </c>
      <c r="AO667" s="117">
        <v>0</v>
      </c>
      <c r="AP667" s="117">
        <v>0</v>
      </c>
      <c r="AQ667" s="117">
        <v>1</v>
      </c>
      <c r="AR667" s="117">
        <v>0</v>
      </c>
      <c r="AS667" s="117">
        <v>164720.20024924751</v>
      </c>
    </row>
    <row r="668" spans="1:45" x14ac:dyDescent="0.45">
      <c r="A668" s="117" t="s">
        <v>1007</v>
      </c>
      <c r="B668" s="118">
        <v>43675</v>
      </c>
      <c r="C668" s="117">
        <v>2019</v>
      </c>
      <c r="D668" s="117">
        <v>7</v>
      </c>
      <c r="E668" s="117">
        <v>2</v>
      </c>
      <c r="F668" s="117" t="s">
        <v>342</v>
      </c>
      <c r="G668" s="117" t="s">
        <v>336</v>
      </c>
      <c r="H668" s="117">
        <v>0</v>
      </c>
      <c r="I668" s="117">
        <v>78.416659999999993</v>
      </c>
      <c r="J668" s="117">
        <v>390020.53358258074</v>
      </c>
      <c r="K668" s="117">
        <v>195237.2002492474</v>
      </c>
      <c r="L668" s="117">
        <v>194783.33333333334</v>
      </c>
      <c r="M668" s="117">
        <v>0</v>
      </c>
      <c r="N668" s="117">
        <v>0</v>
      </c>
      <c r="O668" s="117">
        <v>1</v>
      </c>
      <c r="P668" s="117">
        <v>0</v>
      </c>
      <c r="Q668" s="117">
        <v>0</v>
      </c>
      <c r="R668" s="117">
        <v>0</v>
      </c>
      <c r="S668" s="117">
        <v>0</v>
      </c>
      <c r="T668" s="117">
        <v>0</v>
      </c>
      <c r="U668" s="117">
        <v>0</v>
      </c>
      <c r="V668" s="117">
        <v>0</v>
      </c>
      <c r="W668" s="117">
        <v>0</v>
      </c>
      <c r="X668" s="117">
        <v>0</v>
      </c>
      <c r="Y668" s="117">
        <v>0</v>
      </c>
      <c r="Z668" s="117">
        <v>0</v>
      </c>
      <c r="AA668" s="117">
        <v>1</v>
      </c>
      <c r="AB668" s="117">
        <v>0</v>
      </c>
      <c r="AC668" s="117">
        <v>0</v>
      </c>
      <c r="AD668" s="117">
        <v>0</v>
      </c>
      <c r="AE668" s="117">
        <v>0</v>
      </c>
      <c r="AF668" s="117">
        <v>0</v>
      </c>
      <c r="AG668" s="117">
        <v>0</v>
      </c>
      <c r="AH668" s="117">
        <v>1</v>
      </c>
      <c r="AI668" s="117">
        <v>0</v>
      </c>
      <c r="AJ668" s="117">
        <v>0</v>
      </c>
      <c r="AK668" s="117">
        <v>0</v>
      </c>
      <c r="AL668" s="117">
        <v>0</v>
      </c>
      <c r="AM668" s="117">
        <v>0</v>
      </c>
      <c r="AN668" s="117">
        <v>0</v>
      </c>
      <c r="AO668" s="117">
        <v>0</v>
      </c>
      <c r="AP668" s="117">
        <v>0</v>
      </c>
      <c r="AQ668" s="117">
        <v>1</v>
      </c>
      <c r="AR668" s="117">
        <v>0</v>
      </c>
      <c r="AS668" s="117">
        <v>195237.2002492474</v>
      </c>
    </row>
    <row r="669" spans="1:45" x14ac:dyDescent="0.45">
      <c r="A669" s="117" t="s">
        <v>1008</v>
      </c>
      <c r="B669" s="118">
        <v>43676</v>
      </c>
      <c r="C669" s="117">
        <v>2019</v>
      </c>
      <c r="D669" s="117">
        <v>7</v>
      </c>
      <c r="E669" s="117">
        <v>3</v>
      </c>
      <c r="F669" s="117" t="s">
        <v>342</v>
      </c>
      <c r="G669" s="117" t="s">
        <v>336</v>
      </c>
      <c r="H669" s="117">
        <v>0</v>
      </c>
      <c r="I669" s="117">
        <v>77.958340000000007</v>
      </c>
      <c r="J669" s="117">
        <v>394619.57524924749</v>
      </c>
      <c r="K669" s="117">
        <v>200882.07524924751</v>
      </c>
      <c r="L669" s="117">
        <v>193737.5</v>
      </c>
      <c r="M669" s="117">
        <v>0</v>
      </c>
      <c r="N669" s="117">
        <v>0</v>
      </c>
      <c r="O669" s="117">
        <v>0</v>
      </c>
      <c r="P669" s="117">
        <v>1</v>
      </c>
      <c r="Q669" s="117">
        <v>0</v>
      </c>
      <c r="R669" s="117">
        <v>0</v>
      </c>
      <c r="S669" s="117">
        <v>0</v>
      </c>
      <c r="T669" s="117">
        <v>0</v>
      </c>
      <c r="U669" s="117">
        <v>0</v>
      </c>
      <c r="V669" s="117">
        <v>0</v>
      </c>
      <c r="W669" s="117">
        <v>0</v>
      </c>
      <c r="X669" s="117">
        <v>0</v>
      </c>
      <c r="Y669" s="117">
        <v>0</v>
      </c>
      <c r="Z669" s="117">
        <v>0</v>
      </c>
      <c r="AA669" s="117">
        <v>1</v>
      </c>
      <c r="AB669" s="117">
        <v>0</v>
      </c>
      <c r="AC669" s="117">
        <v>0</v>
      </c>
      <c r="AD669" s="117">
        <v>0</v>
      </c>
      <c r="AE669" s="117">
        <v>0</v>
      </c>
      <c r="AF669" s="117">
        <v>0</v>
      </c>
      <c r="AG669" s="117">
        <v>0</v>
      </c>
      <c r="AH669" s="117">
        <v>1</v>
      </c>
      <c r="AI669" s="117">
        <v>0</v>
      </c>
      <c r="AJ669" s="117">
        <v>0</v>
      </c>
      <c r="AK669" s="117">
        <v>0</v>
      </c>
      <c r="AL669" s="117">
        <v>0</v>
      </c>
      <c r="AM669" s="117">
        <v>0</v>
      </c>
      <c r="AN669" s="117">
        <v>0</v>
      </c>
      <c r="AO669" s="117">
        <v>0</v>
      </c>
      <c r="AP669" s="117">
        <v>0</v>
      </c>
      <c r="AQ669" s="117">
        <v>1</v>
      </c>
      <c r="AR669" s="117">
        <v>0</v>
      </c>
      <c r="AS669" s="117">
        <v>200882.07524924751</v>
      </c>
    </row>
    <row r="670" spans="1:45" x14ac:dyDescent="0.45">
      <c r="A670" s="117" t="s">
        <v>1009</v>
      </c>
      <c r="B670" s="118">
        <v>43677</v>
      </c>
      <c r="C670" s="117">
        <v>2019</v>
      </c>
      <c r="D670" s="117">
        <v>7</v>
      </c>
      <c r="E670" s="117">
        <v>4</v>
      </c>
      <c r="F670" s="117" t="s">
        <v>342</v>
      </c>
      <c r="G670" s="117" t="s">
        <v>336</v>
      </c>
      <c r="H670" s="117">
        <v>0</v>
      </c>
      <c r="I670" s="117">
        <v>79.5</v>
      </c>
      <c r="J670" s="117">
        <v>402152.74191591417</v>
      </c>
      <c r="K670" s="117">
        <v>209436.07524924751</v>
      </c>
      <c r="L670" s="117">
        <v>192716.66666666666</v>
      </c>
      <c r="M670" s="117">
        <v>0</v>
      </c>
      <c r="N670" s="117">
        <v>0</v>
      </c>
      <c r="O670" s="117">
        <v>0</v>
      </c>
      <c r="P670" s="117">
        <v>0</v>
      </c>
      <c r="Q670" s="117">
        <v>1</v>
      </c>
      <c r="R670" s="117">
        <v>0</v>
      </c>
      <c r="S670" s="117">
        <v>0</v>
      </c>
      <c r="T670" s="117">
        <v>0</v>
      </c>
      <c r="U670" s="117">
        <v>0</v>
      </c>
      <c r="V670" s="117">
        <v>0</v>
      </c>
      <c r="W670" s="117">
        <v>0</v>
      </c>
      <c r="X670" s="117">
        <v>0</v>
      </c>
      <c r="Y670" s="117">
        <v>0</v>
      </c>
      <c r="Z670" s="117">
        <v>0</v>
      </c>
      <c r="AA670" s="117">
        <v>1</v>
      </c>
      <c r="AB670" s="117">
        <v>0</v>
      </c>
      <c r="AC670" s="117">
        <v>0</v>
      </c>
      <c r="AD670" s="117">
        <v>0</v>
      </c>
      <c r="AE670" s="117">
        <v>0</v>
      </c>
      <c r="AF670" s="117">
        <v>0</v>
      </c>
      <c r="AG670" s="117">
        <v>0</v>
      </c>
      <c r="AH670" s="117">
        <v>1</v>
      </c>
      <c r="AI670" s="117">
        <v>0</v>
      </c>
      <c r="AJ670" s="117">
        <v>0</v>
      </c>
      <c r="AK670" s="117">
        <v>0</v>
      </c>
      <c r="AL670" s="117">
        <v>0</v>
      </c>
      <c r="AM670" s="117">
        <v>0</v>
      </c>
      <c r="AN670" s="117">
        <v>0</v>
      </c>
      <c r="AO670" s="117">
        <v>0</v>
      </c>
      <c r="AP670" s="117">
        <v>0</v>
      </c>
      <c r="AQ670" s="117">
        <v>1</v>
      </c>
      <c r="AR670" s="117">
        <v>0</v>
      </c>
      <c r="AS670" s="117">
        <v>209436.07524924751</v>
      </c>
    </row>
    <row r="671" spans="1:45" x14ac:dyDescent="0.45">
      <c r="A671" s="117" t="s">
        <v>1010</v>
      </c>
      <c r="B671" s="118">
        <v>43678</v>
      </c>
      <c r="C671" s="117">
        <v>2019</v>
      </c>
      <c r="D671" s="117">
        <v>8</v>
      </c>
      <c r="E671" s="117">
        <v>5</v>
      </c>
      <c r="F671" s="117" t="s">
        <v>342</v>
      </c>
      <c r="G671" s="117" t="s">
        <v>336</v>
      </c>
      <c r="H671" s="117">
        <v>0</v>
      </c>
      <c r="I671" s="117">
        <v>78</v>
      </c>
      <c r="J671" s="117">
        <v>406464.07586518582</v>
      </c>
      <c r="K671" s="117">
        <v>214837.40919851916</v>
      </c>
      <c r="L671" s="117">
        <v>191626.66666666666</v>
      </c>
      <c r="M671" s="117">
        <v>0</v>
      </c>
      <c r="N671" s="117">
        <v>0</v>
      </c>
      <c r="O671" s="117">
        <v>0</v>
      </c>
      <c r="P671" s="117">
        <v>0</v>
      </c>
      <c r="Q671" s="117">
        <v>0</v>
      </c>
      <c r="R671" s="117">
        <v>1</v>
      </c>
      <c r="S671" s="117">
        <v>0</v>
      </c>
      <c r="T671" s="117">
        <v>0</v>
      </c>
      <c r="U671" s="117">
        <v>0</v>
      </c>
      <c r="V671" s="117">
        <v>0</v>
      </c>
      <c r="W671" s="117">
        <v>0</v>
      </c>
      <c r="X671" s="117">
        <v>0</v>
      </c>
      <c r="Y671" s="117">
        <v>0</v>
      </c>
      <c r="Z671" s="117">
        <v>0</v>
      </c>
      <c r="AA671" s="117">
        <v>0</v>
      </c>
      <c r="AB671" s="117">
        <v>1</v>
      </c>
      <c r="AC671" s="117">
        <v>0</v>
      </c>
      <c r="AD671" s="117">
        <v>0</v>
      </c>
      <c r="AE671" s="117">
        <v>0</v>
      </c>
      <c r="AF671" s="117">
        <v>0</v>
      </c>
      <c r="AG671" s="117">
        <v>0</v>
      </c>
      <c r="AH671" s="117">
        <v>1</v>
      </c>
      <c r="AI671" s="117">
        <v>0</v>
      </c>
      <c r="AJ671" s="117">
        <v>0</v>
      </c>
      <c r="AK671" s="117">
        <v>0</v>
      </c>
      <c r="AL671" s="117">
        <v>0</v>
      </c>
      <c r="AM671" s="117">
        <v>0</v>
      </c>
      <c r="AN671" s="117">
        <v>0</v>
      </c>
      <c r="AO671" s="117">
        <v>0</v>
      </c>
      <c r="AP671" s="117">
        <v>0</v>
      </c>
      <c r="AQ671" s="117">
        <v>1</v>
      </c>
      <c r="AR671" s="117">
        <v>0</v>
      </c>
      <c r="AS671" s="117">
        <v>214837.40919851916</v>
      </c>
    </row>
    <row r="672" spans="1:45" x14ac:dyDescent="0.45">
      <c r="A672" s="117" t="s">
        <v>1011</v>
      </c>
      <c r="B672" s="118">
        <v>43679</v>
      </c>
      <c r="C672" s="117">
        <v>2019</v>
      </c>
      <c r="D672" s="117">
        <v>8</v>
      </c>
      <c r="E672" s="117">
        <v>6</v>
      </c>
      <c r="F672" s="117" t="s">
        <v>342</v>
      </c>
      <c r="G672" s="117" t="s">
        <v>336</v>
      </c>
      <c r="H672" s="117">
        <v>0</v>
      </c>
      <c r="I672" s="117">
        <v>78.416659999999993</v>
      </c>
      <c r="J672" s="117">
        <v>400770.11753185256</v>
      </c>
      <c r="K672" s="117">
        <v>210243.45086518591</v>
      </c>
      <c r="L672" s="117">
        <v>190526.66666666666</v>
      </c>
      <c r="M672" s="117">
        <v>0</v>
      </c>
      <c r="N672" s="117">
        <v>0</v>
      </c>
      <c r="O672" s="117">
        <v>0</v>
      </c>
      <c r="P672" s="117">
        <v>0</v>
      </c>
      <c r="Q672" s="117">
        <v>0</v>
      </c>
      <c r="R672" s="117">
        <v>0</v>
      </c>
      <c r="S672" s="117">
        <v>1</v>
      </c>
      <c r="T672" s="117">
        <v>0</v>
      </c>
      <c r="U672" s="117">
        <v>0</v>
      </c>
      <c r="V672" s="117">
        <v>0</v>
      </c>
      <c r="W672" s="117">
        <v>0</v>
      </c>
      <c r="X672" s="117">
        <v>0</v>
      </c>
      <c r="Y672" s="117">
        <v>0</v>
      </c>
      <c r="Z672" s="117">
        <v>0</v>
      </c>
      <c r="AA672" s="117">
        <v>0</v>
      </c>
      <c r="AB672" s="117">
        <v>1</v>
      </c>
      <c r="AC672" s="117">
        <v>0</v>
      </c>
      <c r="AD672" s="117">
        <v>0</v>
      </c>
      <c r="AE672" s="117">
        <v>0</v>
      </c>
      <c r="AF672" s="117">
        <v>0</v>
      </c>
      <c r="AG672" s="117">
        <v>0</v>
      </c>
      <c r="AH672" s="117">
        <v>1</v>
      </c>
      <c r="AI672" s="117">
        <v>0</v>
      </c>
      <c r="AJ672" s="117">
        <v>0</v>
      </c>
      <c r="AK672" s="117">
        <v>0</v>
      </c>
      <c r="AL672" s="117">
        <v>0</v>
      </c>
      <c r="AM672" s="117">
        <v>0</v>
      </c>
      <c r="AN672" s="117">
        <v>0</v>
      </c>
      <c r="AO672" s="117">
        <v>0</v>
      </c>
      <c r="AP672" s="117">
        <v>0</v>
      </c>
      <c r="AQ672" s="117">
        <v>1</v>
      </c>
      <c r="AR672" s="117">
        <v>0</v>
      </c>
      <c r="AS672" s="117">
        <v>210243.45086518591</v>
      </c>
    </row>
    <row r="673" spans="1:45" x14ac:dyDescent="0.45">
      <c r="A673" s="117" t="s">
        <v>1012</v>
      </c>
      <c r="B673" s="118">
        <v>43680</v>
      </c>
      <c r="C673" s="117">
        <v>2019</v>
      </c>
      <c r="D673" s="117">
        <v>8</v>
      </c>
      <c r="E673" s="117">
        <v>7</v>
      </c>
      <c r="F673" s="117" t="s">
        <v>340</v>
      </c>
      <c r="G673" s="117" t="s">
        <v>336</v>
      </c>
      <c r="H673" s="117">
        <v>0</v>
      </c>
      <c r="I673" s="117">
        <v>75.166659999999993</v>
      </c>
      <c r="J673" s="117">
        <v>367275.53419851919</v>
      </c>
      <c r="K673" s="117">
        <v>177965.11753185253</v>
      </c>
      <c r="L673" s="117">
        <v>189310.41666666666</v>
      </c>
      <c r="M673" s="117">
        <v>0</v>
      </c>
      <c r="N673" s="117">
        <v>0</v>
      </c>
      <c r="O673" s="117">
        <v>0</v>
      </c>
      <c r="P673" s="117">
        <v>0</v>
      </c>
      <c r="Q673" s="117">
        <v>0</v>
      </c>
      <c r="R673" s="117">
        <v>0</v>
      </c>
      <c r="S673" s="117">
        <v>0</v>
      </c>
      <c r="T673" s="117">
        <v>1</v>
      </c>
      <c r="U673" s="117">
        <v>0</v>
      </c>
      <c r="V673" s="117">
        <v>0</v>
      </c>
      <c r="W673" s="117">
        <v>0</v>
      </c>
      <c r="X673" s="117">
        <v>0</v>
      </c>
      <c r="Y673" s="117">
        <v>0</v>
      </c>
      <c r="Z673" s="117">
        <v>0</v>
      </c>
      <c r="AA673" s="117">
        <v>0</v>
      </c>
      <c r="AB673" s="117">
        <v>1</v>
      </c>
      <c r="AC673" s="117">
        <v>0</v>
      </c>
      <c r="AD673" s="117">
        <v>0</v>
      </c>
      <c r="AE673" s="117">
        <v>0</v>
      </c>
      <c r="AF673" s="117">
        <v>0</v>
      </c>
      <c r="AG673" s="117">
        <v>0</v>
      </c>
      <c r="AH673" s="117">
        <v>1</v>
      </c>
      <c r="AI673" s="117">
        <v>0</v>
      </c>
      <c r="AJ673" s="117">
        <v>0</v>
      </c>
      <c r="AK673" s="117">
        <v>0</v>
      </c>
      <c r="AL673" s="117">
        <v>0</v>
      </c>
      <c r="AM673" s="117">
        <v>0</v>
      </c>
      <c r="AN673" s="117">
        <v>0</v>
      </c>
      <c r="AO673" s="117">
        <v>0</v>
      </c>
      <c r="AP673" s="117">
        <v>0</v>
      </c>
      <c r="AQ673" s="117">
        <v>1</v>
      </c>
      <c r="AR673" s="117">
        <v>0</v>
      </c>
      <c r="AS673" s="117">
        <v>177965.11753185253</v>
      </c>
    </row>
    <row r="674" spans="1:45" x14ac:dyDescent="0.45">
      <c r="A674" s="117" t="s">
        <v>1013</v>
      </c>
      <c r="B674" s="118">
        <v>43681</v>
      </c>
      <c r="C674" s="117">
        <v>2019</v>
      </c>
      <c r="D674" s="117">
        <v>8</v>
      </c>
      <c r="E674" s="117">
        <v>1</v>
      </c>
      <c r="F674" s="117" t="s">
        <v>340</v>
      </c>
      <c r="G674" s="117" t="s">
        <v>336</v>
      </c>
      <c r="H674" s="117">
        <v>0</v>
      </c>
      <c r="I674" s="117">
        <v>77.875</v>
      </c>
      <c r="J674" s="117">
        <v>363093.90919851913</v>
      </c>
      <c r="K674" s="117">
        <v>175258.07586518579</v>
      </c>
      <c r="L674" s="117">
        <v>187835.83333333334</v>
      </c>
      <c r="M674" s="117">
        <v>0</v>
      </c>
      <c r="N674" s="117">
        <v>1</v>
      </c>
      <c r="O674" s="117">
        <v>0</v>
      </c>
      <c r="P674" s="117">
        <v>0</v>
      </c>
      <c r="Q674" s="117">
        <v>0</v>
      </c>
      <c r="R674" s="117">
        <v>0</v>
      </c>
      <c r="S674" s="117">
        <v>0</v>
      </c>
      <c r="T674" s="117">
        <v>0</v>
      </c>
      <c r="U674" s="117">
        <v>0</v>
      </c>
      <c r="V674" s="117">
        <v>0</v>
      </c>
      <c r="W674" s="117">
        <v>0</v>
      </c>
      <c r="X674" s="117">
        <v>0</v>
      </c>
      <c r="Y674" s="117">
        <v>0</v>
      </c>
      <c r="Z674" s="117">
        <v>0</v>
      </c>
      <c r="AA674" s="117">
        <v>0</v>
      </c>
      <c r="AB674" s="117">
        <v>1</v>
      </c>
      <c r="AC674" s="117">
        <v>0</v>
      </c>
      <c r="AD674" s="117">
        <v>0</v>
      </c>
      <c r="AE674" s="117">
        <v>0</v>
      </c>
      <c r="AF674" s="117">
        <v>0</v>
      </c>
      <c r="AG674" s="117">
        <v>0</v>
      </c>
      <c r="AH674" s="117">
        <v>1</v>
      </c>
      <c r="AI674" s="117">
        <v>0</v>
      </c>
      <c r="AJ674" s="117">
        <v>0</v>
      </c>
      <c r="AK674" s="117">
        <v>0</v>
      </c>
      <c r="AL674" s="117">
        <v>0</v>
      </c>
      <c r="AM674" s="117">
        <v>0</v>
      </c>
      <c r="AN674" s="117">
        <v>0</v>
      </c>
      <c r="AO674" s="117">
        <v>0</v>
      </c>
      <c r="AP674" s="117">
        <v>0</v>
      </c>
      <c r="AQ674" s="117">
        <v>1</v>
      </c>
      <c r="AR674" s="117">
        <v>0</v>
      </c>
      <c r="AS674" s="117">
        <v>175258.07586518579</v>
      </c>
    </row>
    <row r="675" spans="1:45" x14ac:dyDescent="0.45">
      <c r="A675" s="117" t="s">
        <v>1014</v>
      </c>
      <c r="B675" s="118">
        <v>43682</v>
      </c>
      <c r="C675" s="117">
        <v>2019</v>
      </c>
      <c r="D675" s="117">
        <v>8</v>
      </c>
      <c r="E675" s="117">
        <v>2</v>
      </c>
      <c r="F675" s="117" t="s">
        <v>342</v>
      </c>
      <c r="G675" s="117" t="s">
        <v>336</v>
      </c>
      <c r="H675" s="117">
        <v>0</v>
      </c>
      <c r="I675" s="117">
        <v>81.041659999999993</v>
      </c>
      <c r="J675" s="117">
        <v>390376.15919851919</v>
      </c>
      <c r="K675" s="117">
        <v>204118.24253185253</v>
      </c>
      <c r="L675" s="117">
        <v>186257.91666666666</v>
      </c>
      <c r="M675" s="117">
        <v>0</v>
      </c>
      <c r="N675" s="117">
        <v>0</v>
      </c>
      <c r="O675" s="117">
        <v>1</v>
      </c>
      <c r="P675" s="117">
        <v>0</v>
      </c>
      <c r="Q675" s="117">
        <v>0</v>
      </c>
      <c r="R675" s="117">
        <v>0</v>
      </c>
      <c r="S675" s="117">
        <v>0</v>
      </c>
      <c r="T675" s="117">
        <v>0</v>
      </c>
      <c r="U675" s="117">
        <v>0</v>
      </c>
      <c r="V675" s="117">
        <v>0</v>
      </c>
      <c r="W675" s="117">
        <v>0</v>
      </c>
      <c r="X675" s="117">
        <v>0</v>
      </c>
      <c r="Y675" s="117">
        <v>0</v>
      </c>
      <c r="Z675" s="117">
        <v>0</v>
      </c>
      <c r="AA675" s="117">
        <v>0</v>
      </c>
      <c r="AB675" s="117">
        <v>1</v>
      </c>
      <c r="AC675" s="117">
        <v>0</v>
      </c>
      <c r="AD675" s="117">
        <v>0</v>
      </c>
      <c r="AE675" s="117">
        <v>0</v>
      </c>
      <c r="AF675" s="117">
        <v>0</v>
      </c>
      <c r="AG675" s="117">
        <v>0</v>
      </c>
      <c r="AH675" s="117">
        <v>1</v>
      </c>
      <c r="AI675" s="117">
        <v>0</v>
      </c>
      <c r="AJ675" s="117">
        <v>0</v>
      </c>
      <c r="AK675" s="117">
        <v>0</v>
      </c>
      <c r="AL675" s="117">
        <v>0</v>
      </c>
      <c r="AM675" s="117">
        <v>0</v>
      </c>
      <c r="AN675" s="117">
        <v>0</v>
      </c>
      <c r="AO675" s="117">
        <v>0</v>
      </c>
      <c r="AP675" s="117">
        <v>0</v>
      </c>
      <c r="AQ675" s="117">
        <v>1</v>
      </c>
      <c r="AR675" s="117">
        <v>0</v>
      </c>
      <c r="AS675" s="117">
        <v>204118.24253185253</v>
      </c>
    </row>
    <row r="676" spans="1:45" x14ac:dyDescent="0.45">
      <c r="A676" s="117" t="s">
        <v>1015</v>
      </c>
      <c r="B676" s="118">
        <v>43683</v>
      </c>
      <c r="C676" s="117">
        <v>2019</v>
      </c>
      <c r="D676" s="117">
        <v>8</v>
      </c>
      <c r="E676" s="117">
        <v>3</v>
      </c>
      <c r="F676" s="117" t="s">
        <v>342</v>
      </c>
      <c r="G676" s="117" t="s">
        <v>336</v>
      </c>
      <c r="H676" s="117">
        <v>0</v>
      </c>
      <c r="I676" s="117">
        <v>84.041659999999993</v>
      </c>
      <c r="J676" s="117">
        <v>401622.24253185251</v>
      </c>
      <c r="K676" s="117">
        <v>216992.65919851916</v>
      </c>
      <c r="L676" s="117">
        <v>184629.58333333334</v>
      </c>
      <c r="M676" s="117">
        <v>0</v>
      </c>
      <c r="N676" s="117">
        <v>0</v>
      </c>
      <c r="O676" s="117">
        <v>0</v>
      </c>
      <c r="P676" s="117">
        <v>1</v>
      </c>
      <c r="Q676" s="117">
        <v>0</v>
      </c>
      <c r="R676" s="117">
        <v>0</v>
      </c>
      <c r="S676" s="117">
        <v>0</v>
      </c>
      <c r="T676" s="117">
        <v>0</v>
      </c>
      <c r="U676" s="117">
        <v>0</v>
      </c>
      <c r="V676" s="117">
        <v>0</v>
      </c>
      <c r="W676" s="117">
        <v>0</v>
      </c>
      <c r="X676" s="117">
        <v>0</v>
      </c>
      <c r="Y676" s="117">
        <v>0</v>
      </c>
      <c r="Z676" s="117">
        <v>0</v>
      </c>
      <c r="AA676" s="117">
        <v>0</v>
      </c>
      <c r="AB676" s="117">
        <v>1</v>
      </c>
      <c r="AC676" s="117">
        <v>0</v>
      </c>
      <c r="AD676" s="117">
        <v>0</v>
      </c>
      <c r="AE676" s="117">
        <v>0</v>
      </c>
      <c r="AF676" s="117">
        <v>0</v>
      </c>
      <c r="AG676" s="117">
        <v>0</v>
      </c>
      <c r="AH676" s="117">
        <v>1</v>
      </c>
      <c r="AI676" s="117">
        <v>0</v>
      </c>
      <c r="AJ676" s="117">
        <v>0</v>
      </c>
      <c r="AK676" s="117">
        <v>0</v>
      </c>
      <c r="AL676" s="117">
        <v>0</v>
      </c>
      <c r="AM676" s="117">
        <v>0</v>
      </c>
      <c r="AN676" s="117">
        <v>0</v>
      </c>
      <c r="AO676" s="117">
        <v>0</v>
      </c>
      <c r="AP676" s="117">
        <v>0</v>
      </c>
      <c r="AQ676" s="117">
        <v>1</v>
      </c>
      <c r="AR676" s="117">
        <v>0</v>
      </c>
      <c r="AS676" s="117">
        <v>216992.65919851916</v>
      </c>
    </row>
    <row r="677" spans="1:45" x14ac:dyDescent="0.45">
      <c r="A677" s="117" t="s">
        <v>1016</v>
      </c>
      <c r="B677" s="118">
        <v>43684</v>
      </c>
      <c r="C677" s="117">
        <v>2019</v>
      </c>
      <c r="D677" s="117">
        <v>8</v>
      </c>
      <c r="E677" s="117">
        <v>4</v>
      </c>
      <c r="F677" s="117" t="s">
        <v>342</v>
      </c>
      <c r="G677" s="117" t="s">
        <v>336</v>
      </c>
      <c r="H677" s="117">
        <v>0</v>
      </c>
      <c r="I677" s="117">
        <v>83.625</v>
      </c>
      <c r="J677" s="117">
        <v>394947.82586518588</v>
      </c>
      <c r="K677" s="117">
        <v>211875.74253185253</v>
      </c>
      <c r="L677" s="117">
        <v>183072.08333333334</v>
      </c>
      <c r="M677" s="117">
        <v>0</v>
      </c>
      <c r="N677" s="117">
        <v>0</v>
      </c>
      <c r="O677" s="117">
        <v>0</v>
      </c>
      <c r="P677" s="117">
        <v>0</v>
      </c>
      <c r="Q677" s="117">
        <v>1</v>
      </c>
      <c r="R677" s="117">
        <v>0</v>
      </c>
      <c r="S677" s="117">
        <v>0</v>
      </c>
      <c r="T677" s="117">
        <v>0</v>
      </c>
      <c r="U677" s="117">
        <v>0</v>
      </c>
      <c r="V677" s="117">
        <v>0</v>
      </c>
      <c r="W677" s="117">
        <v>0</v>
      </c>
      <c r="X677" s="117">
        <v>0</v>
      </c>
      <c r="Y677" s="117">
        <v>0</v>
      </c>
      <c r="Z677" s="117">
        <v>0</v>
      </c>
      <c r="AA677" s="117">
        <v>0</v>
      </c>
      <c r="AB677" s="117">
        <v>1</v>
      </c>
      <c r="AC677" s="117">
        <v>0</v>
      </c>
      <c r="AD677" s="117">
        <v>0</v>
      </c>
      <c r="AE677" s="117">
        <v>0</v>
      </c>
      <c r="AF677" s="117">
        <v>0</v>
      </c>
      <c r="AG677" s="117">
        <v>0</v>
      </c>
      <c r="AH677" s="117">
        <v>1</v>
      </c>
      <c r="AI677" s="117">
        <v>0</v>
      </c>
      <c r="AJ677" s="117">
        <v>0</v>
      </c>
      <c r="AK677" s="117">
        <v>0</v>
      </c>
      <c r="AL677" s="117">
        <v>0</v>
      </c>
      <c r="AM677" s="117">
        <v>0</v>
      </c>
      <c r="AN677" s="117">
        <v>0</v>
      </c>
      <c r="AO677" s="117">
        <v>0</v>
      </c>
      <c r="AP677" s="117">
        <v>0</v>
      </c>
      <c r="AQ677" s="117">
        <v>1</v>
      </c>
      <c r="AR677" s="117">
        <v>0</v>
      </c>
      <c r="AS677" s="117">
        <v>211875.74253185253</v>
      </c>
    </row>
    <row r="678" spans="1:45" x14ac:dyDescent="0.45">
      <c r="A678" s="117" t="s">
        <v>1017</v>
      </c>
      <c r="B678" s="118">
        <v>43685</v>
      </c>
      <c r="C678" s="117">
        <v>2019</v>
      </c>
      <c r="D678" s="117">
        <v>8</v>
      </c>
      <c r="E678" s="117">
        <v>5</v>
      </c>
      <c r="F678" s="117" t="s">
        <v>342</v>
      </c>
      <c r="G678" s="117" t="s">
        <v>336</v>
      </c>
      <c r="H678" s="117">
        <v>0</v>
      </c>
      <c r="I678" s="117">
        <v>83.916659999999993</v>
      </c>
      <c r="J678" s="117">
        <v>375838.20086518582</v>
      </c>
      <c r="K678" s="117">
        <v>194231.95086518579</v>
      </c>
      <c r="L678" s="117">
        <v>181606.25</v>
      </c>
      <c r="M678" s="117">
        <v>0</v>
      </c>
      <c r="N678" s="117">
        <v>0</v>
      </c>
      <c r="O678" s="117">
        <v>0</v>
      </c>
      <c r="P678" s="117">
        <v>0</v>
      </c>
      <c r="Q678" s="117">
        <v>0</v>
      </c>
      <c r="R678" s="117">
        <v>1</v>
      </c>
      <c r="S678" s="117">
        <v>0</v>
      </c>
      <c r="T678" s="117">
        <v>0</v>
      </c>
      <c r="U678" s="117">
        <v>0</v>
      </c>
      <c r="V678" s="117">
        <v>0</v>
      </c>
      <c r="W678" s="117">
        <v>0</v>
      </c>
      <c r="X678" s="117">
        <v>0</v>
      </c>
      <c r="Y678" s="117">
        <v>0</v>
      </c>
      <c r="Z678" s="117">
        <v>0</v>
      </c>
      <c r="AA678" s="117">
        <v>0</v>
      </c>
      <c r="AB678" s="117">
        <v>1</v>
      </c>
      <c r="AC678" s="117">
        <v>0</v>
      </c>
      <c r="AD678" s="117">
        <v>0</v>
      </c>
      <c r="AE678" s="117">
        <v>0</v>
      </c>
      <c r="AF678" s="117">
        <v>0</v>
      </c>
      <c r="AG678" s="117">
        <v>0</v>
      </c>
      <c r="AH678" s="117">
        <v>1</v>
      </c>
      <c r="AI678" s="117">
        <v>0</v>
      </c>
      <c r="AJ678" s="117">
        <v>0</v>
      </c>
      <c r="AK678" s="117">
        <v>0</v>
      </c>
      <c r="AL678" s="117">
        <v>0</v>
      </c>
      <c r="AM678" s="117">
        <v>0</v>
      </c>
      <c r="AN678" s="117">
        <v>0</v>
      </c>
      <c r="AO678" s="117">
        <v>0</v>
      </c>
      <c r="AP678" s="117">
        <v>0</v>
      </c>
      <c r="AQ678" s="117">
        <v>1</v>
      </c>
      <c r="AR678" s="117">
        <v>0</v>
      </c>
      <c r="AS678" s="117">
        <v>194231.95086518579</v>
      </c>
    </row>
    <row r="679" spans="1:45" x14ac:dyDescent="0.45">
      <c r="A679" s="117" t="s">
        <v>1018</v>
      </c>
      <c r="B679" s="118">
        <v>43686</v>
      </c>
      <c r="C679" s="117">
        <v>2019</v>
      </c>
      <c r="D679" s="117">
        <v>8</v>
      </c>
      <c r="E679" s="117">
        <v>6</v>
      </c>
      <c r="F679" s="117" t="s">
        <v>342</v>
      </c>
      <c r="G679" s="117" t="s">
        <v>336</v>
      </c>
      <c r="H679" s="117">
        <v>0</v>
      </c>
      <c r="I679" s="117">
        <v>71.041659999999993</v>
      </c>
      <c r="J679" s="117">
        <v>350312.20086518582</v>
      </c>
      <c r="K679" s="117">
        <v>169723.03419851916</v>
      </c>
      <c r="L679" s="117">
        <v>180589.16666666666</v>
      </c>
      <c r="M679" s="117">
        <v>0</v>
      </c>
      <c r="N679" s="117">
        <v>0</v>
      </c>
      <c r="O679" s="117">
        <v>0</v>
      </c>
      <c r="P679" s="117">
        <v>0</v>
      </c>
      <c r="Q679" s="117">
        <v>0</v>
      </c>
      <c r="R679" s="117">
        <v>0</v>
      </c>
      <c r="S679" s="117">
        <v>1</v>
      </c>
      <c r="T679" s="117">
        <v>0</v>
      </c>
      <c r="U679" s="117">
        <v>0</v>
      </c>
      <c r="V679" s="117">
        <v>0</v>
      </c>
      <c r="W679" s="117">
        <v>0</v>
      </c>
      <c r="X679" s="117">
        <v>0</v>
      </c>
      <c r="Y679" s="117">
        <v>0</v>
      </c>
      <c r="Z679" s="117">
        <v>0</v>
      </c>
      <c r="AA679" s="117">
        <v>0</v>
      </c>
      <c r="AB679" s="117">
        <v>1</v>
      </c>
      <c r="AC679" s="117">
        <v>0</v>
      </c>
      <c r="AD679" s="117">
        <v>0</v>
      </c>
      <c r="AE679" s="117">
        <v>0</v>
      </c>
      <c r="AF679" s="117">
        <v>0</v>
      </c>
      <c r="AG679" s="117">
        <v>0</v>
      </c>
      <c r="AH679" s="117">
        <v>1</v>
      </c>
      <c r="AI679" s="117">
        <v>0</v>
      </c>
      <c r="AJ679" s="117">
        <v>0</v>
      </c>
      <c r="AK679" s="117">
        <v>0</v>
      </c>
      <c r="AL679" s="117">
        <v>0</v>
      </c>
      <c r="AM679" s="117">
        <v>0</v>
      </c>
      <c r="AN679" s="117">
        <v>0</v>
      </c>
      <c r="AO679" s="117">
        <v>0</v>
      </c>
      <c r="AP679" s="117">
        <v>0</v>
      </c>
      <c r="AQ679" s="117">
        <v>1</v>
      </c>
      <c r="AR679" s="117">
        <v>0</v>
      </c>
      <c r="AS679" s="117">
        <v>169723.03419851916</v>
      </c>
    </row>
    <row r="680" spans="1:45" x14ac:dyDescent="0.45">
      <c r="A680" s="117" t="s">
        <v>1019</v>
      </c>
      <c r="B680" s="118">
        <v>43687</v>
      </c>
      <c r="C680" s="117">
        <v>2019</v>
      </c>
      <c r="D680" s="117">
        <v>8</v>
      </c>
      <c r="E680" s="117">
        <v>7</v>
      </c>
      <c r="F680" s="117" t="s">
        <v>340</v>
      </c>
      <c r="G680" s="117" t="s">
        <v>336</v>
      </c>
      <c r="H680" s="117">
        <v>0</v>
      </c>
      <c r="I680" s="117">
        <v>71.666659999999993</v>
      </c>
      <c r="J680" s="117">
        <v>287931.03419851919</v>
      </c>
      <c r="K680" s="117">
        <v>108810.61753185251</v>
      </c>
      <c r="L680" s="117">
        <v>179120.41666666666</v>
      </c>
      <c r="M680" s="117">
        <v>0</v>
      </c>
      <c r="N680" s="117">
        <v>0</v>
      </c>
      <c r="O680" s="117">
        <v>0</v>
      </c>
      <c r="P680" s="117">
        <v>0</v>
      </c>
      <c r="Q680" s="117">
        <v>0</v>
      </c>
      <c r="R680" s="117">
        <v>0</v>
      </c>
      <c r="S680" s="117">
        <v>0</v>
      </c>
      <c r="T680" s="117">
        <v>1</v>
      </c>
      <c r="U680" s="117">
        <v>0</v>
      </c>
      <c r="V680" s="117">
        <v>0</v>
      </c>
      <c r="W680" s="117">
        <v>0</v>
      </c>
      <c r="X680" s="117">
        <v>0</v>
      </c>
      <c r="Y680" s="117">
        <v>0</v>
      </c>
      <c r="Z680" s="117">
        <v>0</v>
      </c>
      <c r="AA680" s="117">
        <v>0</v>
      </c>
      <c r="AB680" s="117">
        <v>1</v>
      </c>
      <c r="AC680" s="117">
        <v>0</v>
      </c>
      <c r="AD680" s="117">
        <v>0</v>
      </c>
      <c r="AE680" s="117">
        <v>0</v>
      </c>
      <c r="AF680" s="117">
        <v>0</v>
      </c>
      <c r="AG680" s="117">
        <v>0</v>
      </c>
      <c r="AH680" s="117">
        <v>1</v>
      </c>
      <c r="AI680" s="117">
        <v>0</v>
      </c>
      <c r="AJ680" s="117">
        <v>0</v>
      </c>
      <c r="AK680" s="117">
        <v>0</v>
      </c>
      <c r="AL680" s="117">
        <v>0</v>
      </c>
      <c r="AM680" s="117">
        <v>0</v>
      </c>
      <c r="AN680" s="117">
        <v>0</v>
      </c>
      <c r="AO680" s="117">
        <v>0</v>
      </c>
      <c r="AP680" s="117">
        <v>0</v>
      </c>
      <c r="AQ680" s="117">
        <v>1</v>
      </c>
      <c r="AR680" s="117">
        <v>0</v>
      </c>
      <c r="AS680" s="117">
        <v>108810.61753185251</v>
      </c>
    </row>
    <row r="681" spans="1:45" x14ac:dyDescent="0.45">
      <c r="A681" s="117" t="s">
        <v>1020</v>
      </c>
      <c r="B681" s="118">
        <v>43688</v>
      </c>
      <c r="C681" s="117">
        <v>2019</v>
      </c>
      <c r="D681" s="117">
        <v>8</v>
      </c>
      <c r="E681" s="117">
        <v>1</v>
      </c>
      <c r="F681" s="117" t="s">
        <v>340</v>
      </c>
      <c r="G681" s="117" t="s">
        <v>336</v>
      </c>
      <c r="H681" s="117">
        <v>0</v>
      </c>
      <c r="I681" s="117">
        <v>67.166659999999993</v>
      </c>
      <c r="J681" s="117">
        <v>207087.40919851916</v>
      </c>
      <c r="K681" s="117">
        <v>29314.492531852506</v>
      </c>
      <c r="L681" s="117">
        <v>177772.91666666666</v>
      </c>
      <c r="M681" s="117">
        <v>0</v>
      </c>
      <c r="N681" s="117">
        <v>1</v>
      </c>
      <c r="O681" s="117">
        <v>0</v>
      </c>
      <c r="P681" s="117">
        <v>0</v>
      </c>
      <c r="Q681" s="117">
        <v>0</v>
      </c>
      <c r="R681" s="117">
        <v>0</v>
      </c>
      <c r="S681" s="117">
        <v>0</v>
      </c>
      <c r="T681" s="117">
        <v>0</v>
      </c>
      <c r="U681" s="117">
        <v>0</v>
      </c>
      <c r="V681" s="117">
        <v>0</v>
      </c>
      <c r="W681" s="117">
        <v>0</v>
      </c>
      <c r="X681" s="117">
        <v>0</v>
      </c>
      <c r="Y681" s="117">
        <v>0</v>
      </c>
      <c r="Z681" s="117">
        <v>0</v>
      </c>
      <c r="AA681" s="117">
        <v>0</v>
      </c>
      <c r="AB681" s="117">
        <v>1</v>
      </c>
      <c r="AC681" s="117">
        <v>0</v>
      </c>
      <c r="AD681" s="117">
        <v>0</v>
      </c>
      <c r="AE681" s="117">
        <v>0</v>
      </c>
      <c r="AF681" s="117">
        <v>0</v>
      </c>
      <c r="AG681" s="117">
        <v>0</v>
      </c>
      <c r="AH681" s="117">
        <v>1</v>
      </c>
      <c r="AI681" s="117">
        <v>0</v>
      </c>
      <c r="AJ681" s="117">
        <v>0</v>
      </c>
      <c r="AK681" s="117">
        <v>0</v>
      </c>
      <c r="AL681" s="117">
        <v>0</v>
      </c>
      <c r="AM681" s="117">
        <v>0</v>
      </c>
      <c r="AN681" s="117">
        <v>0</v>
      </c>
      <c r="AO681" s="117">
        <v>0</v>
      </c>
      <c r="AP681" s="117">
        <v>0</v>
      </c>
      <c r="AQ681" s="117">
        <v>1</v>
      </c>
      <c r="AR681" s="117">
        <v>0</v>
      </c>
      <c r="AS681" s="117">
        <v>29314.492531852506</v>
      </c>
    </row>
    <row r="682" spans="1:45" x14ac:dyDescent="0.45">
      <c r="A682" s="117" t="s">
        <v>1021</v>
      </c>
      <c r="B682" s="118">
        <v>43689</v>
      </c>
      <c r="C682" s="117">
        <v>2019</v>
      </c>
      <c r="D682" s="117">
        <v>8</v>
      </c>
      <c r="E682" s="117">
        <v>2</v>
      </c>
      <c r="F682" s="117" t="s">
        <v>342</v>
      </c>
      <c r="G682" s="117" t="s">
        <v>336</v>
      </c>
      <c r="H682" s="117">
        <v>0</v>
      </c>
      <c r="I682" s="117">
        <v>67.875</v>
      </c>
      <c r="J682" s="117">
        <v>280353.74253185251</v>
      </c>
      <c r="K682" s="117">
        <v>104381.24253185251</v>
      </c>
      <c r="L682" s="117">
        <v>175972.5</v>
      </c>
      <c r="M682" s="117">
        <v>0</v>
      </c>
      <c r="N682" s="117">
        <v>0</v>
      </c>
      <c r="O682" s="117">
        <v>1</v>
      </c>
      <c r="P682" s="117">
        <v>0</v>
      </c>
      <c r="Q682" s="117">
        <v>0</v>
      </c>
      <c r="R682" s="117">
        <v>0</v>
      </c>
      <c r="S682" s="117">
        <v>0</v>
      </c>
      <c r="T682" s="117">
        <v>0</v>
      </c>
      <c r="U682" s="117">
        <v>0</v>
      </c>
      <c r="V682" s="117">
        <v>0</v>
      </c>
      <c r="W682" s="117">
        <v>0</v>
      </c>
      <c r="X682" s="117">
        <v>0</v>
      </c>
      <c r="Y682" s="117">
        <v>0</v>
      </c>
      <c r="Z682" s="117">
        <v>0</v>
      </c>
      <c r="AA682" s="117">
        <v>0</v>
      </c>
      <c r="AB682" s="117">
        <v>1</v>
      </c>
      <c r="AC682" s="117">
        <v>0</v>
      </c>
      <c r="AD682" s="117">
        <v>0</v>
      </c>
      <c r="AE682" s="117">
        <v>0</v>
      </c>
      <c r="AF682" s="117">
        <v>0</v>
      </c>
      <c r="AG682" s="117">
        <v>0</v>
      </c>
      <c r="AH682" s="117">
        <v>1</v>
      </c>
      <c r="AI682" s="117">
        <v>0</v>
      </c>
      <c r="AJ682" s="117">
        <v>0</v>
      </c>
      <c r="AK682" s="117">
        <v>0</v>
      </c>
      <c r="AL682" s="117">
        <v>0</v>
      </c>
      <c r="AM682" s="117">
        <v>0</v>
      </c>
      <c r="AN682" s="117">
        <v>0</v>
      </c>
      <c r="AO682" s="117">
        <v>0</v>
      </c>
      <c r="AP682" s="117">
        <v>0</v>
      </c>
      <c r="AQ682" s="117">
        <v>1</v>
      </c>
      <c r="AR682" s="117">
        <v>0</v>
      </c>
      <c r="AS682" s="117">
        <v>104381.24253185251</v>
      </c>
    </row>
    <row r="683" spans="1:45" x14ac:dyDescent="0.45">
      <c r="A683" s="117" t="s">
        <v>1022</v>
      </c>
      <c r="B683" s="118">
        <v>43690</v>
      </c>
      <c r="C683" s="117">
        <v>2019</v>
      </c>
      <c r="D683" s="117">
        <v>8</v>
      </c>
      <c r="E683" s="117">
        <v>3</v>
      </c>
      <c r="F683" s="117" t="s">
        <v>342</v>
      </c>
      <c r="G683" s="117" t="s">
        <v>336</v>
      </c>
      <c r="H683" s="117">
        <v>0</v>
      </c>
      <c r="I683" s="117">
        <v>70.625</v>
      </c>
      <c r="J683" s="117">
        <v>311321.78419851913</v>
      </c>
      <c r="K683" s="117">
        <v>137194.70086518579</v>
      </c>
      <c r="L683" s="117">
        <v>174127.08333333334</v>
      </c>
      <c r="M683" s="117">
        <v>0</v>
      </c>
      <c r="N683" s="117">
        <v>0</v>
      </c>
      <c r="O683" s="117">
        <v>0</v>
      </c>
      <c r="P683" s="117">
        <v>1</v>
      </c>
      <c r="Q683" s="117">
        <v>0</v>
      </c>
      <c r="R683" s="117">
        <v>0</v>
      </c>
      <c r="S683" s="117">
        <v>0</v>
      </c>
      <c r="T683" s="117">
        <v>0</v>
      </c>
      <c r="U683" s="117">
        <v>0</v>
      </c>
      <c r="V683" s="117">
        <v>0</v>
      </c>
      <c r="W683" s="117">
        <v>0</v>
      </c>
      <c r="X683" s="117">
        <v>0</v>
      </c>
      <c r="Y683" s="117">
        <v>0</v>
      </c>
      <c r="Z683" s="117">
        <v>0</v>
      </c>
      <c r="AA683" s="117">
        <v>0</v>
      </c>
      <c r="AB683" s="117">
        <v>1</v>
      </c>
      <c r="AC683" s="117">
        <v>0</v>
      </c>
      <c r="AD683" s="117">
        <v>0</v>
      </c>
      <c r="AE683" s="117">
        <v>0</v>
      </c>
      <c r="AF683" s="117">
        <v>0</v>
      </c>
      <c r="AG683" s="117">
        <v>0</v>
      </c>
      <c r="AH683" s="117">
        <v>1</v>
      </c>
      <c r="AI683" s="117">
        <v>0</v>
      </c>
      <c r="AJ683" s="117">
        <v>0</v>
      </c>
      <c r="AK683" s="117">
        <v>0</v>
      </c>
      <c r="AL683" s="117">
        <v>0</v>
      </c>
      <c r="AM683" s="117">
        <v>0</v>
      </c>
      <c r="AN683" s="117">
        <v>0</v>
      </c>
      <c r="AO683" s="117">
        <v>0</v>
      </c>
      <c r="AP683" s="117">
        <v>0</v>
      </c>
      <c r="AQ683" s="117">
        <v>1</v>
      </c>
      <c r="AR683" s="117">
        <v>0</v>
      </c>
      <c r="AS683" s="117">
        <v>137194.70086518579</v>
      </c>
    </row>
    <row r="684" spans="1:45" x14ac:dyDescent="0.45">
      <c r="A684" s="117" t="s">
        <v>1023</v>
      </c>
      <c r="B684" s="118">
        <v>43691</v>
      </c>
      <c r="C684" s="117">
        <v>2019</v>
      </c>
      <c r="D684" s="117">
        <v>8</v>
      </c>
      <c r="E684" s="117">
        <v>4</v>
      </c>
      <c r="F684" s="117" t="s">
        <v>342</v>
      </c>
      <c r="G684" s="117" t="s">
        <v>336</v>
      </c>
      <c r="H684" s="117">
        <v>0</v>
      </c>
      <c r="I684" s="117">
        <v>75.875</v>
      </c>
      <c r="J684" s="117">
        <v>345025.61753185251</v>
      </c>
      <c r="K684" s="117">
        <v>172743.53419851916</v>
      </c>
      <c r="L684" s="117">
        <v>172282.08333333334</v>
      </c>
      <c r="M684" s="117">
        <v>0</v>
      </c>
      <c r="N684" s="117">
        <v>0</v>
      </c>
      <c r="O684" s="117">
        <v>0</v>
      </c>
      <c r="P684" s="117">
        <v>0</v>
      </c>
      <c r="Q684" s="117">
        <v>1</v>
      </c>
      <c r="R684" s="117">
        <v>0</v>
      </c>
      <c r="S684" s="117">
        <v>0</v>
      </c>
      <c r="T684" s="117">
        <v>0</v>
      </c>
      <c r="U684" s="117">
        <v>0</v>
      </c>
      <c r="V684" s="117">
        <v>0</v>
      </c>
      <c r="W684" s="117">
        <v>0</v>
      </c>
      <c r="X684" s="117">
        <v>0</v>
      </c>
      <c r="Y684" s="117">
        <v>0</v>
      </c>
      <c r="Z684" s="117">
        <v>0</v>
      </c>
      <c r="AA684" s="117">
        <v>0</v>
      </c>
      <c r="AB684" s="117">
        <v>1</v>
      </c>
      <c r="AC684" s="117">
        <v>0</v>
      </c>
      <c r="AD684" s="117">
        <v>0</v>
      </c>
      <c r="AE684" s="117">
        <v>0</v>
      </c>
      <c r="AF684" s="117">
        <v>0</v>
      </c>
      <c r="AG684" s="117">
        <v>0</v>
      </c>
      <c r="AH684" s="117">
        <v>1</v>
      </c>
      <c r="AI684" s="117">
        <v>0</v>
      </c>
      <c r="AJ684" s="117">
        <v>0</v>
      </c>
      <c r="AK684" s="117">
        <v>0</v>
      </c>
      <c r="AL684" s="117">
        <v>0</v>
      </c>
      <c r="AM684" s="117">
        <v>0</v>
      </c>
      <c r="AN684" s="117">
        <v>0</v>
      </c>
      <c r="AO684" s="117">
        <v>0</v>
      </c>
      <c r="AP684" s="117">
        <v>0</v>
      </c>
      <c r="AQ684" s="117">
        <v>1</v>
      </c>
      <c r="AR684" s="117">
        <v>0</v>
      </c>
      <c r="AS684" s="117">
        <v>172743.53419851916</v>
      </c>
    </row>
    <row r="685" spans="1:45" x14ac:dyDescent="0.45">
      <c r="A685" s="117" t="s">
        <v>1024</v>
      </c>
      <c r="B685" s="118">
        <v>43692</v>
      </c>
      <c r="C685" s="117">
        <v>2019</v>
      </c>
      <c r="D685" s="117">
        <v>8</v>
      </c>
      <c r="E685" s="117">
        <v>5</v>
      </c>
      <c r="F685" s="117" t="s">
        <v>342</v>
      </c>
      <c r="G685" s="117" t="s">
        <v>336</v>
      </c>
      <c r="H685" s="117">
        <v>0</v>
      </c>
      <c r="I685" s="117">
        <v>77.583340000000007</v>
      </c>
      <c r="J685" s="117">
        <v>365332.11753185251</v>
      </c>
      <c r="K685" s="117">
        <v>194910.03419851916</v>
      </c>
      <c r="L685" s="117">
        <v>170422.08333333334</v>
      </c>
      <c r="M685" s="117">
        <v>0</v>
      </c>
      <c r="N685" s="117">
        <v>0</v>
      </c>
      <c r="O685" s="117">
        <v>0</v>
      </c>
      <c r="P685" s="117">
        <v>0</v>
      </c>
      <c r="Q685" s="117">
        <v>0</v>
      </c>
      <c r="R685" s="117">
        <v>1</v>
      </c>
      <c r="S685" s="117">
        <v>0</v>
      </c>
      <c r="T685" s="117">
        <v>0</v>
      </c>
      <c r="U685" s="117">
        <v>0</v>
      </c>
      <c r="V685" s="117">
        <v>0</v>
      </c>
      <c r="W685" s="117">
        <v>0</v>
      </c>
      <c r="X685" s="117">
        <v>0</v>
      </c>
      <c r="Y685" s="117">
        <v>0</v>
      </c>
      <c r="Z685" s="117">
        <v>0</v>
      </c>
      <c r="AA685" s="117">
        <v>0</v>
      </c>
      <c r="AB685" s="117">
        <v>1</v>
      </c>
      <c r="AC685" s="117">
        <v>0</v>
      </c>
      <c r="AD685" s="117">
        <v>0</v>
      </c>
      <c r="AE685" s="117">
        <v>0</v>
      </c>
      <c r="AF685" s="117">
        <v>0</v>
      </c>
      <c r="AG685" s="117">
        <v>0</v>
      </c>
      <c r="AH685" s="117">
        <v>1</v>
      </c>
      <c r="AI685" s="117">
        <v>0</v>
      </c>
      <c r="AJ685" s="117">
        <v>0</v>
      </c>
      <c r="AK685" s="117">
        <v>0</v>
      </c>
      <c r="AL685" s="117">
        <v>0</v>
      </c>
      <c r="AM685" s="117">
        <v>0</v>
      </c>
      <c r="AN685" s="117">
        <v>0</v>
      </c>
      <c r="AO685" s="117">
        <v>0</v>
      </c>
      <c r="AP685" s="117">
        <v>0</v>
      </c>
      <c r="AQ685" s="117">
        <v>1</v>
      </c>
      <c r="AR685" s="117">
        <v>0</v>
      </c>
      <c r="AS685" s="117">
        <v>194910.03419851916</v>
      </c>
    </row>
    <row r="686" spans="1:45" x14ac:dyDescent="0.45">
      <c r="A686" s="117" t="s">
        <v>1025</v>
      </c>
      <c r="B686" s="118">
        <v>43693</v>
      </c>
      <c r="C686" s="117">
        <v>2019</v>
      </c>
      <c r="D686" s="117">
        <v>8</v>
      </c>
      <c r="E686" s="117">
        <v>6</v>
      </c>
      <c r="F686" s="117" t="s">
        <v>342</v>
      </c>
      <c r="G686" s="117" t="s">
        <v>336</v>
      </c>
      <c r="H686" s="117">
        <v>0</v>
      </c>
      <c r="I686" s="117">
        <v>75.333340000000007</v>
      </c>
      <c r="J686" s="117">
        <v>354722.57586518582</v>
      </c>
      <c r="K686" s="117">
        <v>186168.82586518579</v>
      </c>
      <c r="L686" s="117">
        <v>168553.75</v>
      </c>
      <c r="M686" s="117">
        <v>0</v>
      </c>
      <c r="N686" s="117">
        <v>0</v>
      </c>
      <c r="O686" s="117">
        <v>0</v>
      </c>
      <c r="P686" s="117">
        <v>0</v>
      </c>
      <c r="Q686" s="117">
        <v>0</v>
      </c>
      <c r="R686" s="117">
        <v>0</v>
      </c>
      <c r="S686" s="117">
        <v>1</v>
      </c>
      <c r="T686" s="117">
        <v>0</v>
      </c>
      <c r="U686" s="117">
        <v>0</v>
      </c>
      <c r="V686" s="117">
        <v>0</v>
      </c>
      <c r="W686" s="117">
        <v>0</v>
      </c>
      <c r="X686" s="117">
        <v>0</v>
      </c>
      <c r="Y686" s="117">
        <v>0</v>
      </c>
      <c r="Z686" s="117">
        <v>0</v>
      </c>
      <c r="AA686" s="117">
        <v>0</v>
      </c>
      <c r="AB686" s="117">
        <v>1</v>
      </c>
      <c r="AC686" s="117">
        <v>0</v>
      </c>
      <c r="AD686" s="117">
        <v>0</v>
      </c>
      <c r="AE686" s="117">
        <v>0</v>
      </c>
      <c r="AF686" s="117">
        <v>0</v>
      </c>
      <c r="AG686" s="117">
        <v>0</v>
      </c>
      <c r="AH686" s="117">
        <v>1</v>
      </c>
      <c r="AI686" s="117">
        <v>0</v>
      </c>
      <c r="AJ686" s="117">
        <v>0</v>
      </c>
      <c r="AK686" s="117">
        <v>0</v>
      </c>
      <c r="AL686" s="117">
        <v>0</v>
      </c>
      <c r="AM686" s="117">
        <v>0</v>
      </c>
      <c r="AN686" s="117">
        <v>0</v>
      </c>
      <c r="AO686" s="117">
        <v>0</v>
      </c>
      <c r="AP686" s="117">
        <v>0</v>
      </c>
      <c r="AQ686" s="117">
        <v>1</v>
      </c>
      <c r="AR686" s="117">
        <v>0</v>
      </c>
      <c r="AS686" s="117">
        <v>186168.82586518579</v>
      </c>
    </row>
    <row r="687" spans="1:45" x14ac:dyDescent="0.45">
      <c r="A687" s="117" t="s">
        <v>1026</v>
      </c>
      <c r="B687" s="118">
        <v>43694</v>
      </c>
      <c r="C687" s="117">
        <v>2019</v>
      </c>
      <c r="D687" s="117">
        <v>8</v>
      </c>
      <c r="E687" s="117">
        <v>7</v>
      </c>
      <c r="F687" s="117" t="s">
        <v>340</v>
      </c>
      <c r="G687" s="117" t="s">
        <v>336</v>
      </c>
      <c r="H687" s="117">
        <v>0</v>
      </c>
      <c r="I687" s="117">
        <v>74.458340000000007</v>
      </c>
      <c r="J687" s="117">
        <v>323744.03419851919</v>
      </c>
      <c r="K687" s="117">
        <v>157213.61753185253</v>
      </c>
      <c r="L687" s="117">
        <v>166530.41666666666</v>
      </c>
      <c r="M687" s="117">
        <v>0</v>
      </c>
      <c r="N687" s="117">
        <v>0</v>
      </c>
      <c r="O687" s="117">
        <v>0</v>
      </c>
      <c r="P687" s="117">
        <v>0</v>
      </c>
      <c r="Q687" s="117">
        <v>0</v>
      </c>
      <c r="R687" s="117">
        <v>0</v>
      </c>
      <c r="S687" s="117">
        <v>0</v>
      </c>
      <c r="T687" s="117">
        <v>1</v>
      </c>
      <c r="U687" s="117">
        <v>0</v>
      </c>
      <c r="V687" s="117">
        <v>0</v>
      </c>
      <c r="W687" s="117">
        <v>0</v>
      </c>
      <c r="X687" s="117">
        <v>0</v>
      </c>
      <c r="Y687" s="117">
        <v>0</v>
      </c>
      <c r="Z687" s="117">
        <v>0</v>
      </c>
      <c r="AA687" s="117">
        <v>0</v>
      </c>
      <c r="AB687" s="117">
        <v>1</v>
      </c>
      <c r="AC687" s="117">
        <v>0</v>
      </c>
      <c r="AD687" s="117">
        <v>0</v>
      </c>
      <c r="AE687" s="117">
        <v>0</v>
      </c>
      <c r="AF687" s="117">
        <v>0</v>
      </c>
      <c r="AG687" s="117">
        <v>0</v>
      </c>
      <c r="AH687" s="117">
        <v>1</v>
      </c>
      <c r="AI687" s="117">
        <v>0</v>
      </c>
      <c r="AJ687" s="117">
        <v>0</v>
      </c>
      <c r="AK687" s="117">
        <v>0</v>
      </c>
      <c r="AL687" s="117">
        <v>0</v>
      </c>
      <c r="AM687" s="117">
        <v>0</v>
      </c>
      <c r="AN687" s="117">
        <v>0</v>
      </c>
      <c r="AO687" s="117">
        <v>0</v>
      </c>
      <c r="AP687" s="117">
        <v>0</v>
      </c>
      <c r="AQ687" s="117">
        <v>1</v>
      </c>
      <c r="AR687" s="117">
        <v>0</v>
      </c>
      <c r="AS687" s="117">
        <v>157213.61753185253</v>
      </c>
    </row>
    <row r="688" spans="1:45" x14ac:dyDescent="0.45">
      <c r="A688" s="117" t="s">
        <v>1027</v>
      </c>
      <c r="B688" s="118">
        <v>43695</v>
      </c>
      <c r="C688" s="117">
        <v>2019</v>
      </c>
      <c r="D688" s="117">
        <v>8</v>
      </c>
      <c r="E688" s="117">
        <v>1</v>
      </c>
      <c r="F688" s="117" t="s">
        <v>340</v>
      </c>
      <c r="G688" s="117" t="s">
        <v>336</v>
      </c>
      <c r="H688" s="117">
        <v>0</v>
      </c>
      <c r="I688" s="117">
        <v>74.458340000000007</v>
      </c>
      <c r="J688" s="117">
        <v>308233.36753185256</v>
      </c>
      <c r="K688" s="117">
        <v>143930.45086518591</v>
      </c>
      <c r="L688" s="117">
        <v>164302.91666666666</v>
      </c>
      <c r="M688" s="117">
        <v>0</v>
      </c>
      <c r="N688" s="117">
        <v>1</v>
      </c>
      <c r="O688" s="117">
        <v>0</v>
      </c>
      <c r="P688" s="117">
        <v>0</v>
      </c>
      <c r="Q688" s="117">
        <v>0</v>
      </c>
      <c r="R688" s="117">
        <v>0</v>
      </c>
      <c r="S688" s="117">
        <v>0</v>
      </c>
      <c r="T688" s="117">
        <v>0</v>
      </c>
      <c r="U688" s="117">
        <v>0</v>
      </c>
      <c r="V688" s="117">
        <v>0</v>
      </c>
      <c r="W688" s="117">
        <v>0</v>
      </c>
      <c r="X688" s="117">
        <v>0</v>
      </c>
      <c r="Y688" s="117">
        <v>0</v>
      </c>
      <c r="Z688" s="117">
        <v>0</v>
      </c>
      <c r="AA688" s="117">
        <v>0</v>
      </c>
      <c r="AB688" s="117">
        <v>1</v>
      </c>
      <c r="AC688" s="117">
        <v>0</v>
      </c>
      <c r="AD688" s="117">
        <v>0</v>
      </c>
      <c r="AE688" s="117">
        <v>0</v>
      </c>
      <c r="AF688" s="117">
        <v>0</v>
      </c>
      <c r="AG688" s="117">
        <v>0</v>
      </c>
      <c r="AH688" s="117">
        <v>1</v>
      </c>
      <c r="AI688" s="117">
        <v>0</v>
      </c>
      <c r="AJ688" s="117">
        <v>0</v>
      </c>
      <c r="AK688" s="117">
        <v>0</v>
      </c>
      <c r="AL688" s="117">
        <v>0</v>
      </c>
      <c r="AM688" s="117">
        <v>0</v>
      </c>
      <c r="AN688" s="117">
        <v>0</v>
      </c>
      <c r="AO688" s="117">
        <v>0</v>
      </c>
      <c r="AP688" s="117">
        <v>0</v>
      </c>
      <c r="AQ688" s="117">
        <v>1</v>
      </c>
      <c r="AR688" s="117">
        <v>0</v>
      </c>
      <c r="AS688" s="117">
        <v>143930.45086518591</v>
      </c>
    </row>
    <row r="689" spans="1:45" x14ac:dyDescent="0.45">
      <c r="A689" s="117" t="s">
        <v>1028</v>
      </c>
      <c r="B689" s="118">
        <v>43696</v>
      </c>
      <c r="C689" s="117">
        <v>2019</v>
      </c>
      <c r="D689" s="117">
        <v>8</v>
      </c>
      <c r="E689" s="117">
        <v>2</v>
      </c>
      <c r="F689" s="117" t="s">
        <v>342</v>
      </c>
      <c r="G689" s="117" t="s">
        <v>336</v>
      </c>
      <c r="H689" s="117">
        <v>0</v>
      </c>
      <c r="I689" s="117">
        <v>74.958340000000007</v>
      </c>
      <c r="J689" s="117">
        <v>344126.15919851913</v>
      </c>
      <c r="K689" s="117">
        <v>181892.82586518579</v>
      </c>
      <c r="L689" s="117">
        <v>162233.33333333334</v>
      </c>
      <c r="M689" s="117">
        <v>0</v>
      </c>
      <c r="N689" s="117">
        <v>0</v>
      </c>
      <c r="O689" s="117">
        <v>1</v>
      </c>
      <c r="P689" s="117">
        <v>0</v>
      </c>
      <c r="Q689" s="117">
        <v>0</v>
      </c>
      <c r="R689" s="117">
        <v>0</v>
      </c>
      <c r="S689" s="117">
        <v>0</v>
      </c>
      <c r="T689" s="117">
        <v>0</v>
      </c>
      <c r="U689" s="117">
        <v>0</v>
      </c>
      <c r="V689" s="117">
        <v>0</v>
      </c>
      <c r="W689" s="117">
        <v>0</v>
      </c>
      <c r="X689" s="117">
        <v>0</v>
      </c>
      <c r="Y689" s="117">
        <v>0</v>
      </c>
      <c r="Z689" s="117">
        <v>0</v>
      </c>
      <c r="AA689" s="117">
        <v>0</v>
      </c>
      <c r="AB689" s="117">
        <v>1</v>
      </c>
      <c r="AC689" s="117">
        <v>0</v>
      </c>
      <c r="AD689" s="117">
        <v>0</v>
      </c>
      <c r="AE689" s="117">
        <v>0</v>
      </c>
      <c r="AF689" s="117">
        <v>0</v>
      </c>
      <c r="AG689" s="117">
        <v>0</v>
      </c>
      <c r="AH689" s="117">
        <v>1</v>
      </c>
      <c r="AI689" s="117">
        <v>0</v>
      </c>
      <c r="AJ689" s="117">
        <v>0</v>
      </c>
      <c r="AK689" s="117">
        <v>0</v>
      </c>
      <c r="AL689" s="117">
        <v>0</v>
      </c>
      <c r="AM689" s="117">
        <v>0</v>
      </c>
      <c r="AN689" s="117">
        <v>0</v>
      </c>
      <c r="AO689" s="117">
        <v>0</v>
      </c>
      <c r="AP689" s="117">
        <v>0</v>
      </c>
      <c r="AQ689" s="117">
        <v>1</v>
      </c>
      <c r="AR689" s="117">
        <v>0</v>
      </c>
      <c r="AS689" s="117">
        <v>181892.82586518579</v>
      </c>
    </row>
    <row r="690" spans="1:45" x14ac:dyDescent="0.45">
      <c r="A690" s="117" t="s">
        <v>1029</v>
      </c>
      <c r="B690" s="118">
        <v>43697</v>
      </c>
      <c r="C690" s="117">
        <v>2019</v>
      </c>
      <c r="D690" s="117">
        <v>8</v>
      </c>
      <c r="E690" s="117">
        <v>3</v>
      </c>
      <c r="F690" s="117" t="s">
        <v>342</v>
      </c>
      <c r="G690" s="117" t="s">
        <v>336</v>
      </c>
      <c r="H690" s="117">
        <v>0</v>
      </c>
      <c r="I690" s="117">
        <v>77.708340000000007</v>
      </c>
      <c r="J690" s="117">
        <v>359275.70086518582</v>
      </c>
      <c r="K690" s="117">
        <v>198476.53419851916</v>
      </c>
      <c r="L690" s="117">
        <v>160799.16666666666</v>
      </c>
      <c r="M690" s="117">
        <v>0</v>
      </c>
      <c r="N690" s="117">
        <v>0</v>
      </c>
      <c r="O690" s="117">
        <v>0</v>
      </c>
      <c r="P690" s="117">
        <v>1</v>
      </c>
      <c r="Q690" s="117">
        <v>0</v>
      </c>
      <c r="R690" s="117">
        <v>0</v>
      </c>
      <c r="S690" s="117">
        <v>0</v>
      </c>
      <c r="T690" s="117">
        <v>0</v>
      </c>
      <c r="U690" s="117">
        <v>0</v>
      </c>
      <c r="V690" s="117">
        <v>0</v>
      </c>
      <c r="W690" s="117">
        <v>0</v>
      </c>
      <c r="X690" s="117">
        <v>0</v>
      </c>
      <c r="Y690" s="117">
        <v>0</v>
      </c>
      <c r="Z690" s="117">
        <v>0</v>
      </c>
      <c r="AA690" s="117">
        <v>0</v>
      </c>
      <c r="AB690" s="117">
        <v>1</v>
      </c>
      <c r="AC690" s="117">
        <v>0</v>
      </c>
      <c r="AD690" s="117">
        <v>0</v>
      </c>
      <c r="AE690" s="117">
        <v>0</v>
      </c>
      <c r="AF690" s="117">
        <v>0</v>
      </c>
      <c r="AG690" s="117">
        <v>0</v>
      </c>
      <c r="AH690" s="117">
        <v>1</v>
      </c>
      <c r="AI690" s="117">
        <v>0</v>
      </c>
      <c r="AJ690" s="117">
        <v>0</v>
      </c>
      <c r="AK690" s="117">
        <v>0</v>
      </c>
      <c r="AL690" s="117">
        <v>0</v>
      </c>
      <c r="AM690" s="117">
        <v>0</v>
      </c>
      <c r="AN690" s="117">
        <v>0</v>
      </c>
      <c r="AO690" s="117">
        <v>0</v>
      </c>
      <c r="AP690" s="117">
        <v>0</v>
      </c>
      <c r="AQ690" s="117">
        <v>1</v>
      </c>
      <c r="AR690" s="117">
        <v>0</v>
      </c>
      <c r="AS690" s="117">
        <v>198476.53419851916</v>
      </c>
    </row>
    <row r="691" spans="1:45" x14ac:dyDescent="0.45">
      <c r="A691" s="117" t="s">
        <v>1030</v>
      </c>
      <c r="B691" s="118">
        <v>43698</v>
      </c>
      <c r="C691" s="117">
        <v>2019</v>
      </c>
      <c r="D691" s="117">
        <v>8</v>
      </c>
      <c r="E691" s="117">
        <v>4</v>
      </c>
      <c r="F691" s="117" t="s">
        <v>342</v>
      </c>
      <c r="G691" s="117" t="s">
        <v>336</v>
      </c>
      <c r="H691" s="117">
        <v>0</v>
      </c>
      <c r="I691" s="117">
        <v>75.416659999999993</v>
      </c>
      <c r="J691" s="117">
        <v>348552.53419851919</v>
      </c>
      <c r="K691" s="117">
        <v>189038.78419851916</v>
      </c>
      <c r="L691" s="117">
        <v>159513.75</v>
      </c>
      <c r="M691" s="117">
        <v>0</v>
      </c>
      <c r="N691" s="117">
        <v>0</v>
      </c>
      <c r="O691" s="117">
        <v>0</v>
      </c>
      <c r="P691" s="117">
        <v>0</v>
      </c>
      <c r="Q691" s="117">
        <v>1</v>
      </c>
      <c r="R691" s="117">
        <v>0</v>
      </c>
      <c r="S691" s="117">
        <v>0</v>
      </c>
      <c r="T691" s="117">
        <v>0</v>
      </c>
      <c r="U691" s="117">
        <v>0</v>
      </c>
      <c r="V691" s="117">
        <v>0</v>
      </c>
      <c r="W691" s="117">
        <v>0</v>
      </c>
      <c r="X691" s="117">
        <v>0</v>
      </c>
      <c r="Y691" s="117">
        <v>0</v>
      </c>
      <c r="Z691" s="117">
        <v>0</v>
      </c>
      <c r="AA691" s="117">
        <v>0</v>
      </c>
      <c r="AB691" s="117">
        <v>1</v>
      </c>
      <c r="AC691" s="117">
        <v>0</v>
      </c>
      <c r="AD691" s="117">
        <v>0</v>
      </c>
      <c r="AE691" s="117">
        <v>0</v>
      </c>
      <c r="AF691" s="117">
        <v>0</v>
      </c>
      <c r="AG691" s="117">
        <v>0</v>
      </c>
      <c r="AH691" s="117">
        <v>1</v>
      </c>
      <c r="AI691" s="117">
        <v>0</v>
      </c>
      <c r="AJ691" s="117">
        <v>0</v>
      </c>
      <c r="AK691" s="117">
        <v>0</v>
      </c>
      <c r="AL691" s="117">
        <v>0</v>
      </c>
      <c r="AM691" s="117">
        <v>0</v>
      </c>
      <c r="AN691" s="117">
        <v>0</v>
      </c>
      <c r="AO691" s="117">
        <v>0</v>
      </c>
      <c r="AP691" s="117">
        <v>0</v>
      </c>
      <c r="AQ691" s="117">
        <v>1</v>
      </c>
      <c r="AR691" s="117">
        <v>0</v>
      </c>
      <c r="AS691" s="117">
        <v>189038.78419851916</v>
      </c>
    </row>
    <row r="692" spans="1:45" x14ac:dyDescent="0.45">
      <c r="A692" s="117" t="s">
        <v>1031</v>
      </c>
      <c r="B692" s="118">
        <v>43699</v>
      </c>
      <c r="C692" s="117">
        <v>2019</v>
      </c>
      <c r="D692" s="117">
        <v>8</v>
      </c>
      <c r="E692" s="117">
        <v>5</v>
      </c>
      <c r="F692" s="117" t="s">
        <v>342</v>
      </c>
      <c r="G692" s="117" t="s">
        <v>336</v>
      </c>
      <c r="H692" s="117">
        <v>0</v>
      </c>
      <c r="I692" s="117">
        <v>72.208340000000007</v>
      </c>
      <c r="J692" s="117">
        <v>345078.49253185256</v>
      </c>
      <c r="K692" s="117">
        <v>186865.99253185253</v>
      </c>
      <c r="L692" s="117">
        <v>158212.5</v>
      </c>
      <c r="M692" s="117">
        <v>0</v>
      </c>
      <c r="N692" s="117">
        <v>0</v>
      </c>
      <c r="O692" s="117">
        <v>0</v>
      </c>
      <c r="P692" s="117">
        <v>0</v>
      </c>
      <c r="Q692" s="117">
        <v>0</v>
      </c>
      <c r="R692" s="117">
        <v>1</v>
      </c>
      <c r="S692" s="117">
        <v>0</v>
      </c>
      <c r="T692" s="117">
        <v>0</v>
      </c>
      <c r="U692" s="117">
        <v>0</v>
      </c>
      <c r="V692" s="117">
        <v>0</v>
      </c>
      <c r="W692" s="117">
        <v>0</v>
      </c>
      <c r="X692" s="117">
        <v>0</v>
      </c>
      <c r="Y692" s="117">
        <v>0</v>
      </c>
      <c r="Z692" s="117">
        <v>0</v>
      </c>
      <c r="AA692" s="117">
        <v>0</v>
      </c>
      <c r="AB692" s="117">
        <v>1</v>
      </c>
      <c r="AC692" s="117">
        <v>0</v>
      </c>
      <c r="AD692" s="117">
        <v>0</v>
      </c>
      <c r="AE692" s="117">
        <v>0</v>
      </c>
      <c r="AF692" s="117">
        <v>0</v>
      </c>
      <c r="AG692" s="117">
        <v>0</v>
      </c>
      <c r="AH692" s="117">
        <v>1</v>
      </c>
      <c r="AI692" s="117">
        <v>0</v>
      </c>
      <c r="AJ692" s="117">
        <v>0</v>
      </c>
      <c r="AK692" s="117">
        <v>0</v>
      </c>
      <c r="AL692" s="117">
        <v>0</v>
      </c>
      <c r="AM692" s="117">
        <v>0</v>
      </c>
      <c r="AN692" s="117">
        <v>0</v>
      </c>
      <c r="AO692" s="117">
        <v>0</v>
      </c>
      <c r="AP692" s="117">
        <v>0</v>
      </c>
      <c r="AQ692" s="117">
        <v>1</v>
      </c>
      <c r="AR692" s="117">
        <v>0</v>
      </c>
      <c r="AS692" s="117">
        <v>186865.99253185253</v>
      </c>
    </row>
    <row r="693" spans="1:45" x14ac:dyDescent="0.45">
      <c r="A693" s="117" t="s">
        <v>1032</v>
      </c>
      <c r="B693" s="118">
        <v>43700</v>
      </c>
      <c r="C693" s="117">
        <v>2019</v>
      </c>
      <c r="D693" s="117">
        <v>8</v>
      </c>
      <c r="E693" s="117">
        <v>6</v>
      </c>
      <c r="F693" s="117" t="s">
        <v>342</v>
      </c>
      <c r="G693" s="117" t="s">
        <v>336</v>
      </c>
      <c r="H693" s="117">
        <v>0</v>
      </c>
      <c r="I693" s="117">
        <v>64.708340000000007</v>
      </c>
      <c r="J693" s="117">
        <v>336451.32586518582</v>
      </c>
      <c r="K693" s="117">
        <v>179500.90919851916</v>
      </c>
      <c r="L693" s="117">
        <v>156950.41666666666</v>
      </c>
      <c r="M693" s="117">
        <v>0</v>
      </c>
      <c r="N693" s="117">
        <v>0</v>
      </c>
      <c r="O693" s="117">
        <v>0</v>
      </c>
      <c r="P693" s="117">
        <v>0</v>
      </c>
      <c r="Q693" s="117">
        <v>0</v>
      </c>
      <c r="R693" s="117">
        <v>0</v>
      </c>
      <c r="S693" s="117">
        <v>1</v>
      </c>
      <c r="T693" s="117">
        <v>0</v>
      </c>
      <c r="U693" s="117">
        <v>0</v>
      </c>
      <c r="V693" s="117">
        <v>0</v>
      </c>
      <c r="W693" s="117">
        <v>0</v>
      </c>
      <c r="X693" s="117">
        <v>0</v>
      </c>
      <c r="Y693" s="117">
        <v>0</v>
      </c>
      <c r="Z693" s="117">
        <v>0</v>
      </c>
      <c r="AA693" s="117">
        <v>0</v>
      </c>
      <c r="AB693" s="117">
        <v>1</v>
      </c>
      <c r="AC693" s="117">
        <v>0</v>
      </c>
      <c r="AD693" s="117">
        <v>0</v>
      </c>
      <c r="AE693" s="117">
        <v>0</v>
      </c>
      <c r="AF693" s="117">
        <v>0</v>
      </c>
      <c r="AG693" s="117">
        <v>0</v>
      </c>
      <c r="AH693" s="117">
        <v>1</v>
      </c>
      <c r="AI693" s="117">
        <v>0</v>
      </c>
      <c r="AJ693" s="117">
        <v>0</v>
      </c>
      <c r="AK693" s="117">
        <v>0</v>
      </c>
      <c r="AL693" s="117">
        <v>0</v>
      </c>
      <c r="AM693" s="117">
        <v>0</v>
      </c>
      <c r="AN693" s="117">
        <v>0</v>
      </c>
      <c r="AO693" s="117">
        <v>0</v>
      </c>
      <c r="AP693" s="117">
        <v>0</v>
      </c>
      <c r="AQ693" s="117">
        <v>1</v>
      </c>
      <c r="AR693" s="117">
        <v>0</v>
      </c>
      <c r="AS693" s="117">
        <v>179500.90919851916</v>
      </c>
    </row>
    <row r="694" spans="1:45" x14ac:dyDescent="0.45">
      <c r="A694" s="117" t="s">
        <v>1033</v>
      </c>
      <c r="B694" s="118">
        <v>43701</v>
      </c>
      <c r="C694" s="117">
        <v>2019</v>
      </c>
      <c r="D694" s="117">
        <v>8</v>
      </c>
      <c r="E694" s="117">
        <v>7</v>
      </c>
      <c r="F694" s="117" t="s">
        <v>340</v>
      </c>
      <c r="G694" s="117" t="s">
        <v>336</v>
      </c>
      <c r="H694" s="117">
        <v>0</v>
      </c>
      <c r="I694" s="117">
        <v>70.5</v>
      </c>
      <c r="J694" s="117">
        <v>312295.74253185251</v>
      </c>
      <c r="K694" s="117">
        <v>156559.90919851916</v>
      </c>
      <c r="L694" s="117">
        <v>155735.83333333334</v>
      </c>
      <c r="M694" s="117">
        <v>0</v>
      </c>
      <c r="N694" s="117">
        <v>0</v>
      </c>
      <c r="O694" s="117">
        <v>0</v>
      </c>
      <c r="P694" s="117">
        <v>0</v>
      </c>
      <c r="Q694" s="117">
        <v>0</v>
      </c>
      <c r="R694" s="117">
        <v>0</v>
      </c>
      <c r="S694" s="117">
        <v>0</v>
      </c>
      <c r="T694" s="117">
        <v>1</v>
      </c>
      <c r="U694" s="117">
        <v>0</v>
      </c>
      <c r="V694" s="117">
        <v>0</v>
      </c>
      <c r="W694" s="117">
        <v>0</v>
      </c>
      <c r="X694" s="117">
        <v>0</v>
      </c>
      <c r="Y694" s="117">
        <v>0</v>
      </c>
      <c r="Z694" s="117">
        <v>0</v>
      </c>
      <c r="AA694" s="117">
        <v>0</v>
      </c>
      <c r="AB694" s="117">
        <v>1</v>
      </c>
      <c r="AC694" s="117">
        <v>0</v>
      </c>
      <c r="AD694" s="117">
        <v>0</v>
      </c>
      <c r="AE694" s="117">
        <v>0</v>
      </c>
      <c r="AF694" s="117">
        <v>0</v>
      </c>
      <c r="AG694" s="117">
        <v>0</v>
      </c>
      <c r="AH694" s="117">
        <v>1</v>
      </c>
      <c r="AI694" s="117">
        <v>0</v>
      </c>
      <c r="AJ694" s="117">
        <v>0</v>
      </c>
      <c r="AK694" s="117">
        <v>0</v>
      </c>
      <c r="AL694" s="117">
        <v>0</v>
      </c>
      <c r="AM694" s="117">
        <v>0</v>
      </c>
      <c r="AN694" s="117">
        <v>0</v>
      </c>
      <c r="AO694" s="117">
        <v>0</v>
      </c>
      <c r="AP694" s="117">
        <v>0</v>
      </c>
      <c r="AQ694" s="117">
        <v>1</v>
      </c>
      <c r="AR694" s="117">
        <v>0</v>
      </c>
      <c r="AS694" s="117">
        <v>156559.90919851916</v>
      </c>
    </row>
    <row r="695" spans="1:45" x14ac:dyDescent="0.45">
      <c r="A695" s="117" t="s">
        <v>1034</v>
      </c>
      <c r="B695" s="118">
        <v>43702</v>
      </c>
      <c r="C695" s="117">
        <v>2019</v>
      </c>
      <c r="D695" s="117">
        <v>8</v>
      </c>
      <c r="E695" s="117">
        <v>1</v>
      </c>
      <c r="F695" s="117" t="s">
        <v>340</v>
      </c>
      <c r="G695" s="117" t="s">
        <v>336</v>
      </c>
      <c r="H695" s="117">
        <v>0</v>
      </c>
      <c r="I695" s="117">
        <v>68.875</v>
      </c>
      <c r="J695" s="117">
        <v>290754.03419851919</v>
      </c>
      <c r="K695" s="117">
        <v>136284.86753185253</v>
      </c>
      <c r="L695" s="117">
        <v>154469.16666666666</v>
      </c>
      <c r="M695" s="117">
        <v>0</v>
      </c>
      <c r="N695" s="117">
        <v>1</v>
      </c>
      <c r="O695" s="117">
        <v>0</v>
      </c>
      <c r="P695" s="117">
        <v>0</v>
      </c>
      <c r="Q695" s="117">
        <v>0</v>
      </c>
      <c r="R695" s="117">
        <v>0</v>
      </c>
      <c r="S695" s="117">
        <v>0</v>
      </c>
      <c r="T695" s="117">
        <v>0</v>
      </c>
      <c r="U695" s="117">
        <v>0</v>
      </c>
      <c r="V695" s="117">
        <v>0</v>
      </c>
      <c r="W695" s="117">
        <v>0</v>
      </c>
      <c r="X695" s="117">
        <v>0</v>
      </c>
      <c r="Y695" s="117">
        <v>0</v>
      </c>
      <c r="Z695" s="117">
        <v>0</v>
      </c>
      <c r="AA695" s="117">
        <v>0</v>
      </c>
      <c r="AB695" s="117">
        <v>1</v>
      </c>
      <c r="AC695" s="117">
        <v>0</v>
      </c>
      <c r="AD695" s="117">
        <v>0</v>
      </c>
      <c r="AE695" s="117">
        <v>0</v>
      </c>
      <c r="AF695" s="117">
        <v>0</v>
      </c>
      <c r="AG695" s="117">
        <v>0</v>
      </c>
      <c r="AH695" s="117">
        <v>1</v>
      </c>
      <c r="AI695" s="117">
        <v>0</v>
      </c>
      <c r="AJ695" s="117">
        <v>0</v>
      </c>
      <c r="AK695" s="117">
        <v>0</v>
      </c>
      <c r="AL695" s="117">
        <v>0</v>
      </c>
      <c r="AM695" s="117">
        <v>0</v>
      </c>
      <c r="AN695" s="117">
        <v>0</v>
      </c>
      <c r="AO695" s="117">
        <v>0</v>
      </c>
      <c r="AP695" s="117">
        <v>0</v>
      </c>
      <c r="AQ695" s="117">
        <v>1</v>
      </c>
      <c r="AR695" s="117">
        <v>0</v>
      </c>
      <c r="AS695" s="117">
        <v>136284.86753185253</v>
      </c>
    </row>
    <row r="696" spans="1:45" x14ac:dyDescent="0.45">
      <c r="A696" s="117" t="s">
        <v>1035</v>
      </c>
      <c r="B696" s="118">
        <v>43703</v>
      </c>
      <c r="C696" s="117">
        <v>2019</v>
      </c>
      <c r="D696" s="117">
        <v>8</v>
      </c>
      <c r="E696" s="117">
        <v>2</v>
      </c>
      <c r="F696" s="117" t="s">
        <v>342</v>
      </c>
      <c r="G696" s="117" t="s">
        <v>336</v>
      </c>
      <c r="H696" s="117">
        <v>0</v>
      </c>
      <c r="I696" s="117">
        <v>68.333340000000007</v>
      </c>
      <c r="J696" s="117">
        <v>324403.11753185251</v>
      </c>
      <c r="K696" s="117">
        <v>171372.28419851916</v>
      </c>
      <c r="L696" s="117">
        <v>153030.83333333334</v>
      </c>
      <c r="M696" s="117">
        <v>0</v>
      </c>
      <c r="N696" s="117">
        <v>0</v>
      </c>
      <c r="O696" s="117">
        <v>1</v>
      </c>
      <c r="P696" s="117">
        <v>0</v>
      </c>
      <c r="Q696" s="117">
        <v>0</v>
      </c>
      <c r="R696" s="117">
        <v>0</v>
      </c>
      <c r="S696" s="117">
        <v>0</v>
      </c>
      <c r="T696" s="117">
        <v>0</v>
      </c>
      <c r="U696" s="117">
        <v>0</v>
      </c>
      <c r="V696" s="117">
        <v>0</v>
      </c>
      <c r="W696" s="117">
        <v>0</v>
      </c>
      <c r="X696" s="117">
        <v>0</v>
      </c>
      <c r="Y696" s="117">
        <v>0</v>
      </c>
      <c r="Z696" s="117">
        <v>0</v>
      </c>
      <c r="AA696" s="117">
        <v>0</v>
      </c>
      <c r="AB696" s="117">
        <v>1</v>
      </c>
      <c r="AC696" s="117">
        <v>0</v>
      </c>
      <c r="AD696" s="117">
        <v>0</v>
      </c>
      <c r="AE696" s="117">
        <v>0</v>
      </c>
      <c r="AF696" s="117">
        <v>0</v>
      </c>
      <c r="AG696" s="117">
        <v>0</v>
      </c>
      <c r="AH696" s="117">
        <v>1</v>
      </c>
      <c r="AI696" s="117">
        <v>0</v>
      </c>
      <c r="AJ696" s="117">
        <v>0</v>
      </c>
      <c r="AK696" s="117">
        <v>0</v>
      </c>
      <c r="AL696" s="117">
        <v>0</v>
      </c>
      <c r="AM696" s="117">
        <v>0</v>
      </c>
      <c r="AN696" s="117">
        <v>0</v>
      </c>
      <c r="AO696" s="117">
        <v>0</v>
      </c>
      <c r="AP696" s="117">
        <v>0</v>
      </c>
      <c r="AQ696" s="117">
        <v>1</v>
      </c>
      <c r="AR696" s="117">
        <v>0</v>
      </c>
      <c r="AS696" s="117">
        <v>171372.28419851916</v>
      </c>
    </row>
    <row r="697" spans="1:45" x14ac:dyDescent="0.45">
      <c r="A697" s="117" t="s">
        <v>1036</v>
      </c>
      <c r="B697" s="118">
        <v>43704</v>
      </c>
      <c r="C697" s="117">
        <v>2019</v>
      </c>
      <c r="D697" s="117">
        <v>8</v>
      </c>
      <c r="E697" s="117">
        <v>3</v>
      </c>
      <c r="F697" s="117" t="s">
        <v>342</v>
      </c>
      <c r="G697" s="117" t="s">
        <v>336</v>
      </c>
      <c r="H697" s="117">
        <v>0</v>
      </c>
      <c r="I697" s="117">
        <v>72.916659999999993</v>
      </c>
      <c r="J697" s="117">
        <v>355425.70086518582</v>
      </c>
      <c r="K697" s="117">
        <v>203841.95086518579</v>
      </c>
      <c r="L697" s="117">
        <v>151583.75</v>
      </c>
      <c r="M697" s="117">
        <v>0</v>
      </c>
      <c r="N697" s="117">
        <v>0</v>
      </c>
      <c r="O697" s="117">
        <v>0</v>
      </c>
      <c r="P697" s="117">
        <v>1</v>
      </c>
      <c r="Q697" s="117">
        <v>0</v>
      </c>
      <c r="R697" s="117">
        <v>0</v>
      </c>
      <c r="S697" s="117">
        <v>0</v>
      </c>
      <c r="T697" s="117">
        <v>0</v>
      </c>
      <c r="U697" s="117">
        <v>0</v>
      </c>
      <c r="V697" s="117">
        <v>0</v>
      </c>
      <c r="W697" s="117">
        <v>0</v>
      </c>
      <c r="X697" s="117">
        <v>0</v>
      </c>
      <c r="Y697" s="117">
        <v>0</v>
      </c>
      <c r="Z697" s="117">
        <v>0</v>
      </c>
      <c r="AA697" s="117">
        <v>0</v>
      </c>
      <c r="AB697" s="117">
        <v>1</v>
      </c>
      <c r="AC697" s="117">
        <v>0</v>
      </c>
      <c r="AD697" s="117">
        <v>0</v>
      </c>
      <c r="AE697" s="117">
        <v>0</v>
      </c>
      <c r="AF697" s="117">
        <v>0</v>
      </c>
      <c r="AG697" s="117">
        <v>0</v>
      </c>
      <c r="AH697" s="117">
        <v>1</v>
      </c>
      <c r="AI697" s="117">
        <v>0</v>
      </c>
      <c r="AJ697" s="117">
        <v>0</v>
      </c>
      <c r="AK697" s="117">
        <v>0</v>
      </c>
      <c r="AL697" s="117">
        <v>0</v>
      </c>
      <c r="AM697" s="117">
        <v>0</v>
      </c>
      <c r="AN697" s="117">
        <v>0</v>
      </c>
      <c r="AO697" s="117">
        <v>0</v>
      </c>
      <c r="AP697" s="117">
        <v>0</v>
      </c>
      <c r="AQ697" s="117">
        <v>1</v>
      </c>
      <c r="AR697" s="117">
        <v>0</v>
      </c>
      <c r="AS697" s="117">
        <v>203841.95086518579</v>
      </c>
    </row>
    <row r="698" spans="1:45" x14ac:dyDescent="0.45">
      <c r="A698" s="117" t="s">
        <v>1037</v>
      </c>
      <c r="B698" s="118">
        <v>43705</v>
      </c>
      <c r="C698" s="117">
        <v>2019</v>
      </c>
      <c r="D698" s="117">
        <v>8</v>
      </c>
      <c r="E698" s="117">
        <v>4</v>
      </c>
      <c r="F698" s="117" t="s">
        <v>342</v>
      </c>
      <c r="G698" s="117" t="s">
        <v>336</v>
      </c>
      <c r="H698" s="117">
        <v>0</v>
      </c>
      <c r="I698" s="117">
        <v>75.25</v>
      </c>
      <c r="J698" s="117">
        <v>369370.65919851913</v>
      </c>
      <c r="K698" s="117">
        <v>219296.07586518579</v>
      </c>
      <c r="L698" s="117">
        <v>150074.58333333334</v>
      </c>
      <c r="M698" s="117">
        <v>0</v>
      </c>
      <c r="N698" s="117">
        <v>0</v>
      </c>
      <c r="O698" s="117">
        <v>0</v>
      </c>
      <c r="P698" s="117">
        <v>0</v>
      </c>
      <c r="Q698" s="117">
        <v>1</v>
      </c>
      <c r="R698" s="117">
        <v>0</v>
      </c>
      <c r="S698" s="117">
        <v>0</v>
      </c>
      <c r="T698" s="117">
        <v>0</v>
      </c>
      <c r="U698" s="117">
        <v>0</v>
      </c>
      <c r="V698" s="117">
        <v>0</v>
      </c>
      <c r="W698" s="117">
        <v>0</v>
      </c>
      <c r="X698" s="117">
        <v>0</v>
      </c>
      <c r="Y698" s="117">
        <v>0</v>
      </c>
      <c r="Z698" s="117">
        <v>0</v>
      </c>
      <c r="AA698" s="117">
        <v>0</v>
      </c>
      <c r="AB698" s="117">
        <v>1</v>
      </c>
      <c r="AC698" s="117">
        <v>0</v>
      </c>
      <c r="AD698" s="117">
        <v>0</v>
      </c>
      <c r="AE698" s="117">
        <v>0</v>
      </c>
      <c r="AF698" s="117">
        <v>0</v>
      </c>
      <c r="AG698" s="117">
        <v>0</v>
      </c>
      <c r="AH698" s="117">
        <v>1</v>
      </c>
      <c r="AI698" s="117">
        <v>0</v>
      </c>
      <c r="AJ698" s="117">
        <v>0</v>
      </c>
      <c r="AK698" s="117">
        <v>0</v>
      </c>
      <c r="AL698" s="117">
        <v>0</v>
      </c>
      <c r="AM698" s="117">
        <v>0</v>
      </c>
      <c r="AN698" s="117">
        <v>0</v>
      </c>
      <c r="AO698" s="117">
        <v>0</v>
      </c>
      <c r="AP698" s="117">
        <v>0</v>
      </c>
      <c r="AQ698" s="117">
        <v>1</v>
      </c>
      <c r="AR698" s="117">
        <v>0</v>
      </c>
      <c r="AS698" s="117">
        <v>219296.07586518579</v>
      </c>
    </row>
    <row r="699" spans="1:45" x14ac:dyDescent="0.45">
      <c r="A699" s="117" t="s">
        <v>1038</v>
      </c>
      <c r="B699" s="118">
        <v>43706</v>
      </c>
      <c r="C699" s="117">
        <v>2019</v>
      </c>
      <c r="D699" s="117">
        <v>8</v>
      </c>
      <c r="E699" s="117">
        <v>5</v>
      </c>
      <c r="F699" s="117" t="s">
        <v>342</v>
      </c>
      <c r="G699" s="117" t="s">
        <v>336</v>
      </c>
      <c r="H699" s="117">
        <v>0</v>
      </c>
      <c r="I699" s="117">
        <v>77.291659999999993</v>
      </c>
      <c r="J699" s="117">
        <v>350143.28419851919</v>
      </c>
      <c r="K699" s="117">
        <v>201397.86753185253</v>
      </c>
      <c r="L699" s="117">
        <v>148745.41666666666</v>
      </c>
      <c r="M699" s="117">
        <v>0</v>
      </c>
      <c r="N699" s="117">
        <v>0</v>
      </c>
      <c r="O699" s="117">
        <v>0</v>
      </c>
      <c r="P699" s="117">
        <v>0</v>
      </c>
      <c r="Q699" s="117">
        <v>0</v>
      </c>
      <c r="R699" s="117">
        <v>1</v>
      </c>
      <c r="S699" s="117">
        <v>0</v>
      </c>
      <c r="T699" s="117">
        <v>0</v>
      </c>
      <c r="U699" s="117">
        <v>0</v>
      </c>
      <c r="V699" s="117">
        <v>0</v>
      </c>
      <c r="W699" s="117">
        <v>0</v>
      </c>
      <c r="X699" s="117">
        <v>0</v>
      </c>
      <c r="Y699" s="117">
        <v>0</v>
      </c>
      <c r="Z699" s="117">
        <v>0</v>
      </c>
      <c r="AA699" s="117">
        <v>0</v>
      </c>
      <c r="AB699" s="117">
        <v>1</v>
      </c>
      <c r="AC699" s="117">
        <v>0</v>
      </c>
      <c r="AD699" s="117">
        <v>0</v>
      </c>
      <c r="AE699" s="117">
        <v>0</v>
      </c>
      <c r="AF699" s="117">
        <v>0</v>
      </c>
      <c r="AG699" s="117">
        <v>0</v>
      </c>
      <c r="AH699" s="117">
        <v>1</v>
      </c>
      <c r="AI699" s="117">
        <v>0</v>
      </c>
      <c r="AJ699" s="117">
        <v>0</v>
      </c>
      <c r="AK699" s="117">
        <v>0</v>
      </c>
      <c r="AL699" s="117">
        <v>0</v>
      </c>
      <c r="AM699" s="117">
        <v>0</v>
      </c>
      <c r="AN699" s="117">
        <v>0</v>
      </c>
      <c r="AO699" s="117">
        <v>0</v>
      </c>
      <c r="AP699" s="117">
        <v>0</v>
      </c>
      <c r="AQ699" s="117">
        <v>1</v>
      </c>
      <c r="AR699" s="117">
        <v>0</v>
      </c>
      <c r="AS699" s="117">
        <v>201397.86753185253</v>
      </c>
    </row>
    <row r="700" spans="1:45" x14ac:dyDescent="0.45">
      <c r="A700" s="117" t="s">
        <v>1039</v>
      </c>
      <c r="B700" s="118">
        <v>43707</v>
      </c>
      <c r="C700" s="117">
        <v>2019</v>
      </c>
      <c r="D700" s="117">
        <v>8</v>
      </c>
      <c r="E700" s="117">
        <v>6</v>
      </c>
      <c r="F700" s="117" t="s">
        <v>342</v>
      </c>
      <c r="G700" s="117" t="s">
        <v>336</v>
      </c>
      <c r="H700" s="117">
        <v>0</v>
      </c>
      <c r="I700" s="117">
        <v>76.25</v>
      </c>
      <c r="J700" s="117">
        <v>368884.57586518582</v>
      </c>
      <c r="K700" s="117">
        <v>221864.57586518579</v>
      </c>
      <c r="L700" s="117">
        <v>147020</v>
      </c>
      <c r="M700" s="117">
        <v>0</v>
      </c>
      <c r="N700" s="117">
        <v>0</v>
      </c>
      <c r="O700" s="117">
        <v>0</v>
      </c>
      <c r="P700" s="117">
        <v>0</v>
      </c>
      <c r="Q700" s="117">
        <v>0</v>
      </c>
      <c r="R700" s="117">
        <v>0</v>
      </c>
      <c r="S700" s="117">
        <v>1</v>
      </c>
      <c r="T700" s="117">
        <v>0</v>
      </c>
      <c r="U700" s="117">
        <v>0</v>
      </c>
      <c r="V700" s="117">
        <v>0</v>
      </c>
      <c r="W700" s="117">
        <v>0</v>
      </c>
      <c r="X700" s="117">
        <v>0</v>
      </c>
      <c r="Y700" s="117">
        <v>0</v>
      </c>
      <c r="Z700" s="117">
        <v>0</v>
      </c>
      <c r="AA700" s="117">
        <v>0</v>
      </c>
      <c r="AB700" s="117">
        <v>1</v>
      </c>
      <c r="AC700" s="117">
        <v>0</v>
      </c>
      <c r="AD700" s="117">
        <v>0</v>
      </c>
      <c r="AE700" s="117">
        <v>0</v>
      </c>
      <c r="AF700" s="117">
        <v>0</v>
      </c>
      <c r="AG700" s="117">
        <v>0</v>
      </c>
      <c r="AH700" s="117">
        <v>1</v>
      </c>
      <c r="AI700" s="117">
        <v>0</v>
      </c>
      <c r="AJ700" s="117">
        <v>0</v>
      </c>
      <c r="AK700" s="117">
        <v>0</v>
      </c>
      <c r="AL700" s="117">
        <v>0</v>
      </c>
      <c r="AM700" s="117">
        <v>0</v>
      </c>
      <c r="AN700" s="117">
        <v>0</v>
      </c>
      <c r="AO700" s="117">
        <v>0</v>
      </c>
      <c r="AP700" s="117">
        <v>0</v>
      </c>
      <c r="AQ700" s="117">
        <v>1</v>
      </c>
      <c r="AR700" s="117">
        <v>0</v>
      </c>
      <c r="AS700" s="117">
        <v>221864.57586518579</v>
      </c>
    </row>
    <row r="701" spans="1:45" x14ac:dyDescent="0.45">
      <c r="A701" s="117" t="s">
        <v>1040</v>
      </c>
      <c r="B701" s="118">
        <v>43708</v>
      </c>
      <c r="C701" s="117">
        <v>2019</v>
      </c>
      <c r="D701" s="117">
        <v>8</v>
      </c>
      <c r="E701" s="117">
        <v>7</v>
      </c>
      <c r="F701" s="117" t="s">
        <v>340</v>
      </c>
      <c r="G701" s="117" t="s">
        <v>336</v>
      </c>
      <c r="H701" s="117">
        <v>0</v>
      </c>
      <c r="I701" s="117">
        <v>76.666659999999993</v>
      </c>
      <c r="J701" s="117">
        <v>334032.78419851913</v>
      </c>
      <c r="K701" s="117">
        <v>188984.45086518579</v>
      </c>
      <c r="L701" s="117">
        <v>145048.33333333334</v>
      </c>
      <c r="M701" s="117">
        <v>0</v>
      </c>
      <c r="N701" s="117">
        <v>0</v>
      </c>
      <c r="O701" s="117">
        <v>0</v>
      </c>
      <c r="P701" s="117">
        <v>0</v>
      </c>
      <c r="Q701" s="117">
        <v>0</v>
      </c>
      <c r="R701" s="117">
        <v>0</v>
      </c>
      <c r="S701" s="117">
        <v>0</v>
      </c>
      <c r="T701" s="117">
        <v>1</v>
      </c>
      <c r="U701" s="117">
        <v>0</v>
      </c>
      <c r="V701" s="117">
        <v>0</v>
      </c>
      <c r="W701" s="117">
        <v>0</v>
      </c>
      <c r="X701" s="117">
        <v>0</v>
      </c>
      <c r="Y701" s="117">
        <v>0</v>
      </c>
      <c r="Z701" s="117">
        <v>0</v>
      </c>
      <c r="AA701" s="117">
        <v>0</v>
      </c>
      <c r="AB701" s="117">
        <v>1</v>
      </c>
      <c r="AC701" s="117">
        <v>0</v>
      </c>
      <c r="AD701" s="117">
        <v>0</v>
      </c>
      <c r="AE701" s="117">
        <v>0</v>
      </c>
      <c r="AF701" s="117">
        <v>0</v>
      </c>
      <c r="AG701" s="117">
        <v>0</v>
      </c>
      <c r="AH701" s="117">
        <v>1</v>
      </c>
      <c r="AI701" s="117">
        <v>0</v>
      </c>
      <c r="AJ701" s="117">
        <v>0</v>
      </c>
      <c r="AK701" s="117">
        <v>0</v>
      </c>
      <c r="AL701" s="117">
        <v>0</v>
      </c>
      <c r="AM701" s="117">
        <v>0</v>
      </c>
      <c r="AN701" s="117">
        <v>0</v>
      </c>
      <c r="AO701" s="117">
        <v>0</v>
      </c>
      <c r="AP701" s="117">
        <v>0</v>
      </c>
      <c r="AQ701" s="117">
        <v>1</v>
      </c>
      <c r="AR701" s="117">
        <v>0</v>
      </c>
      <c r="AS701" s="117">
        <v>188984.45086518579</v>
      </c>
    </row>
    <row r="702" spans="1:45" x14ac:dyDescent="0.45">
      <c r="A702" s="117" t="s">
        <v>1041</v>
      </c>
      <c r="B702" s="118">
        <v>43709</v>
      </c>
      <c r="C702" s="117">
        <v>2019</v>
      </c>
      <c r="D702" s="117">
        <v>9</v>
      </c>
      <c r="E702" s="117">
        <v>1</v>
      </c>
      <c r="F702" s="117" t="s">
        <v>340</v>
      </c>
      <c r="G702" s="117" t="s">
        <v>336</v>
      </c>
      <c r="H702" s="117">
        <v>0</v>
      </c>
      <c r="I702" s="117">
        <v>75.333340000000007</v>
      </c>
      <c r="J702" s="117">
        <v>301261.87381889171</v>
      </c>
      <c r="K702" s="117">
        <v>158656.87381889171</v>
      </c>
      <c r="L702" s="117">
        <v>142605</v>
      </c>
      <c r="M702" s="117">
        <v>0</v>
      </c>
      <c r="N702" s="117">
        <v>1</v>
      </c>
      <c r="O702" s="117">
        <v>0</v>
      </c>
      <c r="P702" s="117">
        <v>0</v>
      </c>
      <c r="Q702" s="117">
        <v>0</v>
      </c>
      <c r="R702" s="117">
        <v>0</v>
      </c>
      <c r="S702" s="117">
        <v>0</v>
      </c>
      <c r="T702" s="117">
        <v>0</v>
      </c>
      <c r="U702" s="117">
        <v>0</v>
      </c>
      <c r="V702" s="117">
        <v>0</v>
      </c>
      <c r="W702" s="117">
        <v>0</v>
      </c>
      <c r="X702" s="117">
        <v>0</v>
      </c>
      <c r="Y702" s="117">
        <v>0</v>
      </c>
      <c r="Z702" s="117">
        <v>0</v>
      </c>
      <c r="AA702" s="117">
        <v>0</v>
      </c>
      <c r="AB702" s="117">
        <v>0</v>
      </c>
      <c r="AC702" s="117">
        <v>1</v>
      </c>
      <c r="AD702" s="117">
        <v>0</v>
      </c>
      <c r="AE702" s="117">
        <v>0</v>
      </c>
      <c r="AF702" s="117">
        <v>0</v>
      </c>
      <c r="AG702" s="117">
        <v>0</v>
      </c>
      <c r="AH702" s="117">
        <v>1</v>
      </c>
      <c r="AI702" s="117">
        <v>0</v>
      </c>
      <c r="AJ702" s="117">
        <v>0</v>
      </c>
      <c r="AK702" s="117">
        <v>0</v>
      </c>
      <c r="AL702" s="117">
        <v>0</v>
      </c>
      <c r="AM702" s="117">
        <v>0</v>
      </c>
      <c r="AN702" s="117">
        <v>0</v>
      </c>
      <c r="AO702" s="117">
        <v>0</v>
      </c>
      <c r="AP702" s="117">
        <v>0</v>
      </c>
      <c r="AQ702" s="117">
        <v>1</v>
      </c>
      <c r="AR702" s="117">
        <v>0</v>
      </c>
      <c r="AS702" s="117">
        <v>158656.87381889171</v>
      </c>
    </row>
    <row r="703" spans="1:45" x14ac:dyDescent="0.45">
      <c r="A703" s="117" t="s">
        <v>1042</v>
      </c>
      <c r="B703" s="118">
        <v>43710</v>
      </c>
      <c r="C703" s="117">
        <v>2019</v>
      </c>
      <c r="D703" s="117">
        <v>9</v>
      </c>
      <c r="E703" s="117">
        <v>2</v>
      </c>
      <c r="F703" s="117" t="s">
        <v>340</v>
      </c>
      <c r="G703" s="117" t="s">
        <v>334</v>
      </c>
      <c r="H703" s="117">
        <v>0</v>
      </c>
      <c r="I703" s="117">
        <v>75.541659999999993</v>
      </c>
      <c r="J703" s="117">
        <v>307323.33215222496</v>
      </c>
      <c r="K703" s="117">
        <v>167531.66548555833</v>
      </c>
      <c r="L703" s="117">
        <v>139791.66666666666</v>
      </c>
      <c r="M703" s="117">
        <v>0</v>
      </c>
      <c r="N703" s="117">
        <v>0</v>
      </c>
      <c r="O703" s="117">
        <v>1</v>
      </c>
      <c r="P703" s="117">
        <v>0</v>
      </c>
      <c r="Q703" s="117">
        <v>0</v>
      </c>
      <c r="R703" s="117">
        <v>0</v>
      </c>
      <c r="S703" s="117">
        <v>0</v>
      </c>
      <c r="T703" s="117">
        <v>0</v>
      </c>
      <c r="U703" s="117">
        <v>0</v>
      </c>
      <c r="V703" s="117">
        <v>0</v>
      </c>
      <c r="W703" s="117">
        <v>0</v>
      </c>
      <c r="X703" s="117">
        <v>0</v>
      </c>
      <c r="Y703" s="117">
        <v>0</v>
      </c>
      <c r="Z703" s="117">
        <v>0</v>
      </c>
      <c r="AA703" s="117">
        <v>0</v>
      </c>
      <c r="AB703" s="117">
        <v>0</v>
      </c>
      <c r="AC703" s="117">
        <v>1</v>
      </c>
      <c r="AD703" s="117">
        <v>0</v>
      </c>
      <c r="AE703" s="117">
        <v>0</v>
      </c>
      <c r="AF703" s="117">
        <v>0</v>
      </c>
      <c r="AG703" s="117">
        <v>0</v>
      </c>
      <c r="AH703" s="117">
        <v>1</v>
      </c>
      <c r="AI703" s="117">
        <v>0</v>
      </c>
      <c r="AJ703" s="117">
        <v>0</v>
      </c>
      <c r="AK703" s="117">
        <v>0</v>
      </c>
      <c r="AL703" s="117">
        <v>0</v>
      </c>
      <c r="AM703" s="117">
        <v>0</v>
      </c>
      <c r="AN703" s="117">
        <v>1</v>
      </c>
      <c r="AO703" s="117">
        <v>0</v>
      </c>
      <c r="AP703" s="117">
        <v>0</v>
      </c>
      <c r="AQ703" s="117">
        <v>0</v>
      </c>
      <c r="AR703" s="117">
        <v>0</v>
      </c>
      <c r="AS703" s="117">
        <v>167531.66548555833</v>
      </c>
    </row>
    <row r="704" spans="1:45" x14ac:dyDescent="0.45">
      <c r="A704" s="117" t="s">
        <v>1043</v>
      </c>
      <c r="B704" s="118">
        <v>43711</v>
      </c>
      <c r="C704" s="117">
        <v>2019</v>
      </c>
      <c r="D704" s="117">
        <v>9</v>
      </c>
      <c r="E704" s="117">
        <v>3</v>
      </c>
      <c r="F704" s="117" t="s">
        <v>342</v>
      </c>
      <c r="G704" s="117" t="s">
        <v>336</v>
      </c>
      <c r="H704" s="117">
        <v>0</v>
      </c>
      <c r="I704" s="117">
        <v>75.583340000000007</v>
      </c>
      <c r="J704" s="117">
        <v>328338.49881889171</v>
      </c>
      <c r="K704" s="117">
        <v>191655.58215222508</v>
      </c>
      <c r="L704" s="117">
        <v>136682.91666666666</v>
      </c>
      <c r="M704" s="117">
        <v>0</v>
      </c>
      <c r="N704" s="117">
        <v>0</v>
      </c>
      <c r="O704" s="117">
        <v>0</v>
      </c>
      <c r="P704" s="117">
        <v>1</v>
      </c>
      <c r="Q704" s="117">
        <v>0</v>
      </c>
      <c r="R704" s="117">
        <v>0</v>
      </c>
      <c r="S704" s="117">
        <v>0</v>
      </c>
      <c r="T704" s="117">
        <v>0</v>
      </c>
      <c r="U704" s="117">
        <v>0</v>
      </c>
      <c r="V704" s="117">
        <v>0</v>
      </c>
      <c r="W704" s="117">
        <v>0</v>
      </c>
      <c r="X704" s="117">
        <v>0</v>
      </c>
      <c r="Y704" s="117">
        <v>0</v>
      </c>
      <c r="Z704" s="117">
        <v>0</v>
      </c>
      <c r="AA704" s="117">
        <v>0</v>
      </c>
      <c r="AB704" s="117">
        <v>0</v>
      </c>
      <c r="AC704" s="117">
        <v>1</v>
      </c>
      <c r="AD704" s="117">
        <v>0</v>
      </c>
      <c r="AE704" s="117">
        <v>0</v>
      </c>
      <c r="AF704" s="117">
        <v>0</v>
      </c>
      <c r="AG704" s="117">
        <v>0</v>
      </c>
      <c r="AH704" s="117">
        <v>1</v>
      </c>
      <c r="AI704" s="117">
        <v>0</v>
      </c>
      <c r="AJ704" s="117">
        <v>0</v>
      </c>
      <c r="AK704" s="117">
        <v>0</v>
      </c>
      <c r="AL704" s="117">
        <v>0</v>
      </c>
      <c r="AM704" s="117">
        <v>0</v>
      </c>
      <c r="AN704" s="117">
        <v>0</v>
      </c>
      <c r="AO704" s="117">
        <v>0</v>
      </c>
      <c r="AP704" s="117">
        <v>0</v>
      </c>
      <c r="AQ704" s="117">
        <v>1</v>
      </c>
      <c r="AR704" s="117">
        <v>0</v>
      </c>
      <c r="AS704" s="117">
        <v>191655.58215222508</v>
      </c>
    </row>
    <row r="705" spans="1:45" x14ac:dyDescent="0.45">
      <c r="A705" s="117" t="s">
        <v>1044</v>
      </c>
      <c r="B705" s="118">
        <v>43712</v>
      </c>
      <c r="C705" s="117">
        <v>2019</v>
      </c>
      <c r="D705" s="117">
        <v>9</v>
      </c>
      <c r="E705" s="117">
        <v>4</v>
      </c>
      <c r="F705" s="117" t="s">
        <v>342</v>
      </c>
      <c r="G705" s="117" t="s">
        <v>336</v>
      </c>
      <c r="H705" s="117">
        <v>0</v>
      </c>
      <c r="I705" s="117">
        <v>72.708340000000007</v>
      </c>
      <c r="J705" s="117">
        <v>341018.08215222496</v>
      </c>
      <c r="K705" s="117">
        <v>207389.74881889159</v>
      </c>
      <c r="L705" s="117">
        <v>133628.33333333334</v>
      </c>
      <c r="M705" s="117">
        <v>0</v>
      </c>
      <c r="N705" s="117">
        <v>0</v>
      </c>
      <c r="O705" s="117">
        <v>0</v>
      </c>
      <c r="P705" s="117">
        <v>0</v>
      </c>
      <c r="Q705" s="117">
        <v>1</v>
      </c>
      <c r="R705" s="117">
        <v>0</v>
      </c>
      <c r="S705" s="117">
        <v>0</v>
      </c>
      <c r="T705" s="117">
        <v>0</v>
      </c>
      <c r="U705" s="117">
        <v>0</v>
      </c>
      <c r="V705" s="117">
        <v>0</v>
      </c>
      <c r="W705" s="117">
        <v>0</v>
      </c>
      <c r="X705" s="117">
        <v>0</v>
      </c>
      <c r="Y705" s="117">
        <v>0</v>
      </c>
      <c r="Z705" s="117">
        <v>0</v>
      </c>
      <c r="AA705" s="117">
        <v>0</v>
      </c>
      <c r="AB705" s="117">
        <v>0</v>
      </c>
      <c r="AC705" s="117">
        <v>1</v>
      </c>
      <c r="AD705" s="117">
        <v>0</v>
      </c>
      <c r="AE705" s="117">
        <v>0</v>
      </c>
      <c r="AF705" s="117">
        <v>0</v>
      </c>
      <c r="AG705" s="117">
        <v>0</v>
      </c>
      <c r="AH705" s="117">
        <v>1</v>
      </c>
      <c r="AI705" s="117">
        <v>0</v>
      </c>
      <c r="AJ705" s="117">
        <v>0</v>
      </c>
      <c r="AK705" s="117">
        <v>0</v>
      </c>
      <c r="AL705" s="117">
        <v>0</v>
      </c>
      <c r="AM705" s="117">
        <v>0</v>
      </c>
      <c r="AN705" s="117">
        <v>0</v>
      </c>
      <c r="AO705" s="117">
        <v>0</v>
      </c>
      <c r="AP705" s="117">
        <v>0</v>
      </c>
      <c r="AQ705" s="117">
        <v>1</v>
      </c>
      <c r="AR705" s="117">
        <v>0</v>
      </c>
      <c r="AS705" s="117">
        <v>207389.74881889159</v>
      </c>
    </row>
    <row r="706" spans="1:45" x14ac:dyDescent="0.45">
      <c r="A706" s="117" t="s">
        <v>1045</v>
      </c>
      <c r="B706" s="118">
        <v>43713</v>
      </c>
      <c r="C706" s="117">
        <v>2019</v>
      </c>
      <c r="D706" s="117">
        <v>9</v>
      </c>
      <c r="E706" s="117">
        <v>5</v>
      </c>
      <c r="F706" s="117" t="s">
        <v>342</v>
      </c>
      <c r="G706" s="117" t="s">
        <v>336</v>
      </c>
      <c r="H706" s="117">
        <v>0</v>
      </c>
      <c r="I706" s="117">
        <v>72.625</v>
      </c>
      <c r="J706" s="117">
        <v>336206.12381889171</v>
      </c>
      <c r="K706" s="117">
        <v>205641.54048555839</v>
      </c>
      <c r="L706" s="117">
        <v>130564.58333333333</v>
      </c>
      <c r="M706" s="117">
        <v>0</v>
      </c>
      <c r="N706" s="117">
        <v>0</v>
      </c>
      <c r="O706" s="117">
        <v>0</v>
      </c>
      <c r="P706" s="117">
        <v>0</v>
      </c>
      <c r="Q706" s="117">
        <v>0</v>
      </c>
      <c r="R706" s="117">
        <v>1</v>
      </c>
      <c r="S706" s="117">
        <v>0</v>
      </c>
      <c r="T706" s="117">
        <v>0</v>
      </c>
      <c r="U706" s="117">
        <v>0</v>
      </c>
      <c r="V706" s="117">
        <v>0</v>
      </c>
      <c r="W706" s="117">
        <v>0</v>
      </c>
      <c r="X706" s="117">
        <v>0</v>
      </c>
      <c r="Y706" s="117">
        <v>0</v>
      </c>
      <c r="Z706" s="117">
        <v>0</v>
      </c>
      <c r="AA706" s="117">
        <v>0</v>
      </c>
      <c r="AB706" s="117">
        <v>0</v>
      </c>
      <c r="AC706" s="117">
        <v>1</v>
      </c>
      <c r="AD706" s="117">
        <v>0</v>
      </c>
      <c r="AE706" s="117">
        <v>0</v>
      </c>
      <c r="AF706" s="117">
        <v>0</v>
      </c>
      <c r="AG706" s="117">
        <v>0</v>
      </c>
      <c r="AH706" s="117">
        <v>1</v>
      </c>
      <c r="AI706" s="117">
        <v>0</v>
      </c>
      <c r="AJ706" s="117">
        <v>0</v>
      </c>
      <c r="AK706" s="117">
        <v>0</v>
      </c>
      <c r="AL706" s="117">
        <v>0</v>
      </c>
      <c r="AM706" s="117">
        <v>0</v>
      </c>
      <c r="AN706" s="117">
        <v>0</v>
      </c>
      <c r="AO706" s="117">
        <v>0</v>
      </c>
      <c r="AP706" s="117">
        <v>0</v>
      </c>
      <c r="AQ706" s="117">
        <v>1</v>
      </c>
      <c r="AR706" s="117">
        <v>0</v>
      </c>
      <c r="AS706" s="117">
        <v>205641.54048555839</v>
      </c>
    </row>
    <row r="707" spans="1:45" x14ac:dyDescent="0.45">
      <c r="A707" s="117" t="s">
        <v>1046</v>
      </c>
      <c r="B707" s="118">
        <v>43714</v>
      </c>
      <c r="C707" s="117">
        <v>2019</v>
      </c>
      <c r="D707" s="117">
        <v>9</v>
      </c>
      <c r="E707" s="117">
        <v>6</v>
      </c>
      <c r="F707" s="117" t="s">
        <v>342</v>
      </c>
      <c r="G707" s="117" t="s">
        <v>336</v>
      </c>
      <c r="H707" s="117">
        <v>0</v>
      </c>
      <c r="I707" s="117">
        <v>73.208340000000007</v>
      </c>
      <c r="J707" s="117">
        <v>325350.24881889171</v>
      </c>
      <c r="K707" s="117">
        <v>197683.58215222502</v>
      </c>
      <c r="L707" s="117">
        <v>127666.66666666667</v>
      </c>
      <c r="M707" s="117">
        <v>0</v>
      </c>
      <c r="N707" s="117">
        <v>0</v>
      </c>
      <c r="O707" s="117">
        <v>0</v>
      </c>
      <c r="P707" s="117">
        <v>0</v>
      </c>
      <c r="Q707" s="117">
        <v>0</v>
      </c>
      <c r="R707" s="117">
        <v>0</v>
      </c>
      <c r="S707" s="117">
        <v>1</v>
      </c>
      <c r="T707" s="117">
        <v>0</v>
      </c>
      <c r="U707" s="117">
        <v>0</v>
      </c>
      <c r="V707" s="117">
        <v>0</v>
      </c>
      <c r="W707" s="117">
        <v>0</v>
      </c>
      <c r="X707" s="117">
        <v>0</v>
      </c>
      <c r="Y707" s="117">
        <v>0</v>
      </c>
      <c r="Z707" s="117">
        <v>0</v>
      </c>
      <c r="AA707" s="117">
        <v>0</v>
      </c>
      <c r="AB707" s="117">
        <v>0</v>
      </c>
      <c r="AC707" s="117">
        <v>1</v>
      </c>
      <c r="AD707" s="117">
        <v>0</v>
      </c>
      <c r="AE707" s="117">
        <v>0</v>
      </c>
      <c r="AF707" s="117">
        <v>0</v>
      </c>
      <c r="AG707" s="117">
        <v>0</v>
      </c>
      <c r="AH707" s="117">
        <v>1</v>
      </c>
      <c r="AI707" s="117">
        <v>0</v>
      </c>
      <c r="AJ707" s="117">
        <v>0</v>
      </c>
      <c r="AK707" s="117">
        <v>0</v>
      </c>
      <c r="AL707" s="117">
        <v>0</v>
      </c>
      <c r="AM707" s="117">
        <v>0</v>
      </c>
      <c r="AN707" s="117">
        <v>0</v>
      </c>
      <c r="AO707" s="117">
        <v>0</v>
      </c>
      <c r="AP707" s="117">
        <v>0</v>
      </c>
      <c r="AQ707" s="117">
        <v>1</v>
      </c>
      <c r="AR707" s="117">
        <v>0</v>
      </c>
      <c r="AS707" s="117">
        <v>197683.58215222502</v>
      </c>
    </row>
    <row r="708" spans="1:45" x14ac:dyDescent="0.45">
      <c r="A708" s="117" t="s">
        <v>1047</v>
      </c>
      <c r="B708" s="118">
        <v>43715</v>
      </c>
      <c r="C708" s="117">
        <v>2019</v>
      </c>
      <c r="D708" s="117">
        <v>9</v>
      </c>
      <c r="E708" s="117">
        <v>7</v>
      </c>
      <c r="F708" s="117" t="s">
        <v>340</v>
      </c>
      <c r="G708" s="117" t="s">
        <v>336</v>
      </c>
      <c r="H708" s="117">
        <v>0</v>
      </c>
      <c r="I708" s="117">
        <v>71.625</v>
      </c>
      <c r="J708" s="117">
        <v>287496.29048555833</v>
      </c>
      <c r="K708" s="117">
        <v>162666.70715222502</v>
      </c>
      <c r="L708" s="117">
        <v>124829.58333333333</v>
      </c>
      <c r="M708" s="117">
        <v>0</v>
      </c>
      <c r="N708" s="117">
        <v>0</v>
      </c>
      <c r="O708" s="117">
        <v>0</v>
      </c>
      <c r="P708" s="117">
        <v>0</v>
      </c>
      <c r="Q708" s="117">
        <v>0</v>
      </c>
      <c r="R708" s="117">
        <v>0</v>
      </c>
      <c r="S708" s="117">
        <v>0</v>
      </c>
      <c r="T708" s="117">
        <v>1</v>
      </c>
      <c r="U708" s="117">
        <v>0</v>
      </c>
      <c r="V708" s="117">
        <v>0</v>
      </c>
      <c r="W708" s="117">
        <v>0</v>
      </c>
      <c r="X708" s="117">
        <v>0</v>
      </c>
      <c r="Y708" s="117">
        <v>0</v>
      </c>
      <c r="Z708" s="117">
        <v>0</v>
      </c>
      <c r="AA708" s="117">
        <v>0</v>
      </c>
      <c r="AB708" s="117">
        <v>0</v>
      </c>
      <c r="AC708" s="117">
        <v>1</v>
      </c>
      <c r="AD708" s="117">
        <v>0</v>
      </c>
      <c r="AE708" s="117">
        <v>0</v>
      </c>
      <c r="AF708" s="117">
        <v>0</v>
      </c>
      <c r="AG708" s="117">
        <v>0</v>
      </c>
      <c r="AH708" s="117">
        <v>1</v>
      </c>
      <c r="AI708" s="117">
        <v>0</v>
      </c>
      <c r="AJ708" s="117">
        <v>0</v>
      </c>
      <c r="AK708" s="117">
        <v>0</v>
      </c>
      <c r="AL708" s="117">
        <v>0</v>
      </c>
      <c r="AM708" s="117">
        <v>0</v>
      </c>
      <c r="AN708" s="117">
        <v>0</v>
      </c>
      <c r="AO708" s="117">
        <v>0</v>
      </c>
      <c r="AP708" s="117">
        <v>0</v>
      </c>
      <c r="AQ708" s="117">
        <v>1</v>
      </c>
      <c r="AR708" s="117">
        <v>0</v>
      </c>
      <c r="AS708" s="117">
        <v>162666.70715222502</v>
      </c>
    </row>
    <row r="709" spans="1:45" x14ac:dyDescent="0.45">
      <c r="A709" s="117" t="s">
        <v>1048</v>
      </c>
      <c r="B709" s="118">
        <v>43716</v>
      </c>
      <c r="C709" s="117">
        <v>2019</v>
      </c>
      <c r="D709" s="117">
        <v>9</v>
      </c>
      <c r="E709" s="117">
        <v>1</v>
      </c>
      <c r="F709" s="117" t="s">
        <v>340</v>
      </c>
      <c r="G709" s="117" t="s">
        <v>336</v>
      </c>
      <c r="H709" s="117">
        <v>0</v>
      </c>
      <c r="I709" s="117">
        <v>65</v>
      </c>
      <c r="J709" s="117">
        <v>247758.49881889171</v>
      </c>
      <c r="K709" s="117">
        <v>125452.24881889171</v>
      </c>
      <c r="L709" s="117">
        <v>122306.25</v>
      </c>
      <c r="M709" s="117">
        <v>0</v>
      </c>
      <c r="N709" s="117">
        <v>1</v>
      </c>
      <c r="O709" s="117">
        <v>0</v>
      </c>
      <c r="P709" s="117">
        <v>0</v>
      </c>
      <c r="Q709" s="117">
        <v>0</v>
      </c>
      <c r="R709" s="117">
        <v>0</v>
      </c>
      <c r="S709" s="117">
        <v>0</v>
      </c>
      <c r="T709" s="117">
        <v>0</v>
      </c>
      <c r="U709" s="117">
        <v>0</v>
      </c>
      <c r="V709" s="117">
        <v>0</v>
      </c>
      <c r="W709" s="117">
        <v>0</v>
      </c>
      <c r="X709" s="117">
        <v>0</v>
      </c>
      <c r="Y709" s="117">
        <v>0</v>
      </c>
      <c r="Z709" s="117">
        <v>0</v>
      </c>
      <c r="AA709" s="117">
        <v>0</v>
      </c>
      <c r="AB709" s="117">
        <v>0</v>
      </c>
      <c r="AC709" s="117">
        <v>1</v>
      </c>
      <c r="AD709" s="117">
        <v>0</v>
      </c>
      <c r="AE709" s="117">
        <v>0</v>
      </c>
      <c r="AF709" s="117">
        <v>0</v>
      </c>
      <c r="AG709" s="117">
        <v>0</v>
      </c>
      <c r="AH709" s="117">
        <v>1</v>
      </c>
      <c r="AI709" s="117">
        <v>0</v>
      </c>
      <c r="AJ709" s="117">
        <v>0</v>
      </c>
      <c r="AK709" s="117">
        <v>0</v>
      </c>
      <c r="AL709" s="117">
        <v>0</v>
      </c>
      <c r="AM709" s="117">
        <v>0</v>
      </c>
      <c r="AN709" s="117">
        <v>0</v>
      </c>
      <c r="AO709" s="117">
        <v>0</v>
      </c>
      <c r="AP709" s="117">
        <v>0</v>
      </c>
      <c r="AQ709" s="117">
        <v>1</v>
      </c>
      <c r="AR709" s="117">
        <v>0</v>
      </c>
      <c r="AS709" s="117">
        <v>125452.24881889171</v>
      </c>
    </row>
    <row r="710" spans="1:45" x14ac:dyDescent="0.45">
      <c r="A710" s="117" t="s">
        <v>1049</v>
      </c>
      <c r="B710" s="118">
        <v>43717</v>
      </c>
      <c r="C710" s="117">
        <v>2019</v>
      </c>
      <c r="D710" s="117">
        <v>9</v>
      </c>
      <c r="E710" s="117">
        <v>2</v>
      </c>
      <c r="F710" s="117" t="s">
        <v>342</v>
      </c>
      <c r="G710" s="117" t="s">
        <v>336</v>
      </c>
      <c r="H710" s="117">
        <v>0</v>
      </c>
      <c r="I710" s="117">
        <v>60.166670000000003</v>
      </c>
      <c r="J710" s="117">
        <v>266801.58215222496</v>
      </c>
      <c r="K710" s="117">
        <v>147226.58215222496</v>
      </c>
      <c r="L710" s="117">
        <v>119575</v>
      </c>
      <c r="M710" s="117">
        <v>0</v>
      </c>
      <c r="N710" s="117">
        <v>0</v>
      </c>
      <c r="O710" s="117">
        <v>1</v>
      </c>
      <c r="P710" s="117">
        <v>0</v>
      </c>
      <c r="Q710" s="117">
        <v>0</v>
      </c>
      <c r="R710" s="117">
        <v>0</v>
      </c>
      <c r="S710" s="117">
        <v>0</v>
      </c>
      <c r="T710" s="117">
        <v>0</v>
      </c>
      <c r="U710" s="117">
        <v>0</v>
      </c>
      <c r="V710" s="117">
        <v>0</v>
      </c>
      <c r="W710" s="117">
        <v>0</v>
      </c>
      <c r="X710" s="117">
        <v>0</v>
      </c>
      <c r="Y710" s="117">
        <v>0</v>
      </c>
      <c r="Z710" s="117">
        <v>0</v>
      </c>
      <c r="AA710" s="117">
        <v>0</v>
      </c>
      <c r="AB710" s="117">
        <v>0</v>
      </c>
      <c r="AC710" s="117">
        <v>1</v>
      </c>
      <c r="AD710" s="117">
        <v>0</v>
      </c>
      <c r="AE710" s="117">
        <v>0</v>
      </c>
      <c r="AF710" s="117">
        <v>0</v>
      </c>
      <c r="AG710" s="117">
        <v>0</v>
      </c>
      <c r="AH710" s="117">
        <v>1</v>
      </c>
      <c r="AI710" s="117">
        <v>0</v>
      </c>
      <c r="AJ710" s="117">
        <v>0</v>
      </c>
      <c r="AK710" s="117">
        <v>0</v>
      </c>
      <c r="AL710" s="117">
        <v>0</v>
      </c>
      <c r="AM710" s="117">
        <v>0</v>
      </c>
      <c r="AN710" s="117">
        <v>0</v>
      </c>
      <c r="AO710" s="117">
        <v>0</v>
      </c>
      <c r="AP710" s="117">
        <v>0</v>
      </c>
      <c r="AQ710" s="117">
        <v>1</v>
      </c>
      <c r="AR710" s="117">
        <v>0</v>
      </c>
      <c r="AS710" s="117">
        <v>147226.58215222496</v>
      </c>
    </row>
    <row r="711" spans="1:45" x14ac:dyDescent="0.45">
      <c r="A711" s="117" t="s">
        <v>1050</v>
      </c>
      <c r="B711" s="118">
        <v>43718</v>
      </c>
      <c r="C711" s="117">
        <v>2019</v>
      </c>
      <c r="D711" s="117">
        <v>9</v>
      </c>
      <c r="E711" s="117">
        <v>3</v>
      </c>
      <c r="F711" s="117" t="s">
        <v>342</v>
      </c>
      <c r="G711" s="117" t="s">
        <v>336</v>
      </c>
      <c r="H711" s="117">
        <v>0</v>
      </c>
      <c r="I711" s="117">
        <v>61.833329999999997</v>
      </c>
      <c r="J711" s="117">
        <v>276669.54048555833</v>
      </c>
      <c r="K711" s="117">
        <v>160040.79048555833</v>
      </c>
      <c r="L711" s="117">
        <v>116628.75</v>
      </c>
      <c r="M711" s="117">
        <v>0</v>
      </c>
      <c r="N711" s="117">
        <v>0</v>
      </c>
      <c r="O711" s="117">
        <v>0</v>
      </c>
      <c r="P711" s="117">
        <v>1</v>
      </c>
      <c r="Q711" s="117">
        <v>0</v>
      </c>
      <c r="R711" s="117">
        <v>0</v>
      </c>
      <c r="S711" s="117">
        <v>0</v>
      </c>
      <c r="T711" s="117">
        <v>0</v>
      </c>
      <c r="U711" s="117">
        <v>0</v>
      </c>
      <c r="V711" s="117">
        <v>0</v>
      </c>
      <c r="W711" s="117">
        <v>0</v>
      </c>
      <c r="X711" s="117">
        <v>0</v>
      </c>
      <c r="Y711" s="117">
        <v>0</v>
      </c>
      <c r="Z711" s="117">
        <v>0</v>
      </c>
      <c r="AA711" s="117">
        <v>0</v>
      </c>
      <c r="AB711" s="117">
        <v>0</v>
      </c>
      <c r="AC711" s="117">
        <v>1</v>
      </c>
      <c r="AD711" s="117">
        <v>0</v>
      </c>
      <c r="AE711" s="117">
        <v>0</v>
      </c>
      <c r="AF711" s="117">
        <v>0</v>
      </c>
      <c r="AG711" s="117">
        <v>0</v>
      </c>
      <c r="AH711" s="117">
        <v>1</v>
      </c>
      <c r="AI711" s="117">
        <v>0</v>
      </c>
      <c r="AJ711" s="117">
        <v>0</v>
      </c>
      <c r="AK711" s="117">
        <v>0</v>
      </c>
      <c r="AL711" s="117">
        <v>0</v>
      </c>
      <c r="AM711" s="117">
        <v>0</v>
      </c>
      <c r="AN711" s="117">
        <v>0</v>
      </c>
      <c r="AO711" s="117">
        <v>0</v>
      </c>
      <c r="AP711" s="117">
        <v>0</v>
      </c>
      <c r="AQ711" s="117">
        <v>1</v>
      </c>
      <c r="AR711" s="117">
        <v>0</v>
      </c>
      <c r="AS711" s="117">
        <v>160040.79048555833</v>
      </c>
    </row>
    <row r="712" spans="1:45" x14ac:dyDescent="0.45">
      <c r="A712" s="117" t="s">
        <v>1051</v>
      </c>
      <c r="B712" s="118">
        <v>43719</v>
      </c>
      <c r="C712" s="117">
        <v>2019</v>
      </c>
      <c r="D712" s="117">
        <v>9</v>
      </c>
      <c r="E712" s="117">
        <v>4</v>
      </c>
      <c r="F712" s="117" t="s">
        <v>342</v>
      </c>
      <c r="G712" s="117" t="s">
        <v>336</v>
      </c>
      <c r="H712" s="117">
        <v>0</v>
      </c>
      <c r="I712" s="117">
        <v>62.166670000000003</v>
      </c>
      <c r="J712" s="117">
        <v>277379.45715222496</v>
      </c>
      <c r="K712" s="117">
        <v>163688.20715222496</v>
      </c>
      <c r="L712" s="117">
        <v>113691.25</v>
      </c>
      <c r="M712" s="117">
        <v>0</v>
      </c>
      <c r="N712" s="117">
        <v>0</v>
      </c>
      <c r="O712" s="117">
        <v>0</v>
      </c>
      <c r="P712" s="117">
        <v>0</v>
      </c>
      <c r="Q712" s="117">
        <v>1</v>
      </c>
      <c r="R712" s="117">
        <v>0</v>
      </c>
      <c r="S712" s="117">
        <v>0</v>
      </c>
      <c r="T712" s="117">
        <v>0</v>
      </c>
      <c r="U712" s="117">
        <v>0</v>
      </c>
      <c r="V712" s="117">
        <v>0</v>
      </c>
      <c r="W712" s="117">
        <v>0</v>
      </c>
      <c r="X712" s="117">
        <v>0</v>
      </c>
      <c r="Y712" s="117">
        <v>0</v>
      </c>
      <c r="Z712" s="117">
        <v>0</v>
      </c>
      <c r="AA712" s="117">
        <v>0</v>
      </c>
      <c r="AB712" s="117">
        <v>0</v>
      </c>
      <c r="AC712" s="117">
        <v>1</v>
      </c>
      <c r="AD712" s="117">
        <v>0</v>
      </c>
      <c r="AE712" s="117">
        <v>0</v>
      </c>
      <c r="AF712" s="117">
        <v>0</v>
      </c>
      <c r="AG712" s="117">
        <v>0</v>
      </c>
      <c r="AH712" s="117">
        <v>1</v>
      </c>
      <c r="AI712" s="117">
        <v>0</v>
      </c>
      <c r="AJ712" s="117">
        <v>0</v>
      </c>
      <c r="AK712" s="117">
        <v>0</v>
      </c>
      <c r="AL712" s="117">
        <v>0</v>
      </c>
      <c r="AM712" s="117">
        <v>0</v>
      </c>
      <c r="AN712" s="117">
        <v>0</v>
      </c>
      <c r="AO712" s="117">
        <v>0</v>
      </c>
      <c r="AP712" s="117">
        <v>0</v>
      </c>
      <c r="AQ712" s="117">
        <v>1</v>
      </c>
      <c r="AR712" s="117">
        <v>0</v>
      </c>
      <c r="AS712" s="117">
        <v>163688.20715222496</v>
      </c>
    </row>
    <row r="713" spans="1:45" x14ac:dyDescent="0.45">
      <c r="A713" s="117" t="s">
        <v>1052</v>
      </c>
      <c r="B713" s="118">
        <v>43720</v>
      </c>
      <c r="C713" s="117">
        <v>2019</v>
      </c>
      <c r="D713" s="117">
        <v>9</v>
      </c>
      <c r="E713" s="117">
        <v>5</v>
      </c>
      <c r="F713" s="117" t="s">
        <v>342</v>
      </c>
      <c r="G713" s="117" t="s">
        <v>336</v>
      </c>
      <c r="H713" s="117">
        <v>0</v>
      </c>
      <c r="I713" s="117">
        <v>64.5</v>
      </c>
      <c r="J713" s="117">
        <v>278447.95715222496</v>
      </c>
      <c r="K713" s="117">
        <v>167716.70715222496</v>
      </c>
      <c r="L713" s="117">
        <v>110731.25</v>
      </c>
      <c r="M713" s="117">
        <v>0</v>
      </c>
      <c r="N713" s="117">
        <v>0</v>
      </c>
      <c r="O713" s="117">
        <v>0</v>
      </c>
      <c r="P713" s="117">
        <v>0</v>
      </c>
      <c r="Q713" s="117">
        <v>0</v>
      </c>
      <c r="R713" s="117">
        <v>1</v>
      </c>
      <c r="S713" s="117">
        <v>0</v>
      </c>
      <c r="T713" s="117">
        <v>0</v>
      </c>
      <c r="U713" s="117">
        <v>0</v>
      </c>
      <c r="V713" s="117">
        <v>0</v>
      </c>
      <c r="W713" s="117">
        <v>0</v>
      </c>
      <c r="X713" s="117">
        <v>0</v>
      </c>
      <c r="Y713" s="117">
        <v>0</v>
      </c>
      <c r="Z713" s="117">
        <v>0</v>
      </c>
      <c r="AA713" s="117">
        <v>0</v>
      </c>
      <c r="AB713" s="117">
        <v>0</v>
      </c>
      <c r="AC713" s="117">
        <v>1</v>
      </c>
      <c r="AD713" s="117">
        <v>0</v>
      </c>
      <c r="AE713" s="117">
        <v>0</v>
      </c>
      <c r="AF713" s="117">
        <v>0</v>
      </c>
      <c r="AG713" s="117">
        <v>0</v>
      </c>
      <c r="AH713" s="117">
        <v>1</v>
      </c>
      <c r="AI713" s="117">
        <v>0</v>
      </c>
      <c r="AJ713" s="117">
        <v>0</v>
      </c>
      <c r="AK713" s="117">
        <v>0</v>
      </c>
      <c r="AL713" s="117">
        <v>0</v>
      </c>
      <c r="AM713" s="117">
        <v>0</v>
      </c>
      <c r="AN713" s="117">
        <v>0</v>
      </c>
      <c r="AO713" s="117">
        <v>0</v>
      </c>
      <c r="AP713" s="117">
        <v>0</v>
      </c>
      <c r="AQ713" s="117">
        <v>1</v>
      </c>
      <c r="AR713" s="117">
        <v>0</v>
      </c>
      <c r="AS713" s="117">
        <v>167716.70715222496</v>
      </c>
    </row>
    <row r="714" spans="1:45" x14ac:dyDescent="0.45">
      <c r="A714" s="117" t="s">
        <v>1053</v>
      </c>
      <c r="B714" s="118">
        <v>43721</v>
      </c>
      <c r="C714" s="117">
        <v>2019</v>
      </c>
      <c r="D714" s="117">
        <v>9</v>
      </c>
      <c r="E714" s="117">
        <v>6</v>
      </c>
      <c r="F714" s="117" t="s">
        <v>342</v>
      </c>
      <c r="G714" s="117" t="s">
        <v>336</v>
      </c>
      <c r="H714" s="117">
        <v>0</v>
      </c>
      <c r="I714" s="117">
        <v>66.625</v>
      </c>
      <c r="J714" s="117">
        <v>274509.66548555833</v>
      </c>
      <c r="K714" s="117">
        <v>166768.41548555833</v>
      </c>
      <c r="L714" s="117">
        <v>107741.25</v>
      </c>
      <c r="M714" s="117">
        <v>0</v>
      </c>
      <c r="N714" s="117">
        <v>0</v>
      </c>
      <c r="O714" s="117">
        <v>0</v>
      </c>
      <c r="P714" s="117">
        <v>0</v>
      </c>
      <c r="Q714" s="117">
        <v>0</v>
      </c>
      <c r="R714" s="117">
        <v>0</v>
      </c>
      <c r="S714" s="117">
        <v>1</v>
      </c>
      <c r="T714" s="117">
        <v>0</v>
      </c>
      <c r="U714" s="117">
        <v>0</v>
      </c>
      <c r="V714" s="117">
        <v>0</v>
      </c>
      <c r="W714" s="117">
        <v>0</v>
      </c>
      <c r="X714" s="117">
        <v>0</v>
      </c>
      <c r="Y714" s="117">
        <v>0</v>
      </c>
      <c r="Z714" s="117">
        <v>0</v>
      </c>
      <c r="AA714" s="117">
        <v>0</v>
      </c>
      <c r="AB714" s="117">
        <v>0</v>
      </c>
      <c r="AC714" s="117">
        <v>1</v>
      </c>
      <c r="AD714" s="117">
        <v>0</v>
      </c>
      <c r="AE714" s="117">
        <v>0</v>
      </c>
      <c r="AF714" s="117">
        <v>0</v>
      </c>
      <c r="AG714" s="117">
        <v>0</v>
      </c>
      <c r="AH714" s="117">
        <v>1</v>
      </c>
      <c r="AI714" s="117">
        <v>0</v>
      </c>
      <c r="AJ714" s="117">
        <v>0</v>
      </c>
      <c r="AK714" s="117">
        <v>0</v>
      </c>
      <c r="AL714" s="117">
        <v>0</v>
      </c>
      <c r="AM714" s="117">
        <v>0</v>
      </c>
      <c r="AN714" s="117">
        <v>0</v>
      </c>
      <c r="AO714" s="117">
        <v>0</v>
      </c>
      <c r="AP714" s="117">
        <v>0</v>
      </c>
      <c r="AQ714" s="117">
        <v>1</v>
      </c>
      <c r="AR714" s="117">
        <v>0</v>
      </c>
      <c r="AS714" s="117">
        <v>166768.41548555833</v>
      </c>
    </row>
    <row r="715" spans="1:45" x14ac:dyDescent="0.45">
      <c r="A715" s="117" t="s">
        <v>1054</v>
      </c>
      <c r="B715" s="118">
        <v>43722</v>
      </c>
      <c r="C715" s="117">
        <v>2019</v>
      </c>
      <c r="D715" s="117">
        <v>9</v>
      </c>
      <c r="E715" s="117">
        <v>7</v>
      </c>
      <c r="F715" s="117" t="s">
        <v>340</v>
      </c>
      <c r="G715" s="117" t="s">
        <v>336</v>
      </c>
      <c r="H715" s="117">
        <v>0</v>
      </c>
      <c r="I715" s="117">
        <v>65</v>
      </c>
      <c r="J715" s="117">
        <v>238873.16548555833</v>
      </c>
      <c r="K715" s="117">
        <v>134056.49881889165</v>
      </c>
      <c r="L715" s="117">
        <v>104816.66666666667</v>
      </c>
      <c r="M715" s="117">
        <v>0</v>
      </c>
      <c r="N715" s="117">
        <v>0</v>
      </c>
      <c r="O715" s="117">
        <v>0</v>
      </c>
      <c r="P715" s="117">
        <v>0</v>
      </c>
      <c r="Q715" s="117">
        <v>0</v>
      </c>
      <c r="R715" s="117">
        <v>0</v>
      </c>
      <c r="S715" s="117">
        <v>0</v>
      </c>
      <c r="T715" s="117">
        <v>1</v>
      </c>
      <c r="U715" s="117">
        <v>0</v>
      </c>
      <c r="V715" s="117">
        <v>0</v>
      </c>
      <c r="W715" s="117">
        <v>0</v>
      </c>
      <c r="X715" s="117">
        <v>0</v>
      </c>
      <c r="Y715" s="117">
        <v>0</v>
      </c>
      <c r="Z715" s="117">
        <v>0</v>
      </c>
      <c r="AA715" s="117">
        <v>0</v>
      </c>
      <c r="AB715" s="117">
        <v>0</v>
      </c>
      <c r="AC715" s="117">
        <v>1</v>
      </c>
      <c r="AD715" s="117">
        <v>0</v>
      </c>
      <c r="AE715" s="117">
        <v>0</v>
      </c>
      <c r="AF715" s="117">
        <v>0</v>
      </c>
      <c r="AG715" s="117">
        <v>0</v>
      </c>
      <c r="AH715" s="117">
        <v>1</v>
      </c>
      <c r="AI715" s="117">
        <v>0</v>
      </c>
      <c r="AJ715" s="117">
        <v>0</v>
      </c>
      <c r="AK715" s="117">
        <v>0</v>
      </c>
      <c r="AL715" s="117">
        <v>0</v>
      </c>
      <c r="AM715" s="117">
        <v>0</v>
      </c>
      <c r="AN715" s="117">
        <v>0</v>
      </c>
      <c r="AO715" s="117">
        <v>0</v>
      </c>
      <c r="AP715" s="117">
        <v>0</v>
      </c>
      <c r="AQ715" s="117">
        <v>1</v>
      </c>
      <c r="AR715" s="117">
        <v>0</v>
      </c>
      <c r="AS715" s="117">
        <v>134056.49881889165</v>
      </c>
    </row>
    <row r="716" spans="1:45" x14ac:dyDescent="0.45">
      <c r="A716" s="117" t="s">
        <v>1055</v>
      </c>
      <c r="B716" s="118">
        <v>43723</v>
      </c>
      <c r="C716" s="117">
        <v>2019</v>
      </c>
      <c r="D716" s="117">
        <v>9</v>
      </c>
      <c r="E716" s="117">
        <v>1</v>
      </c>
      <c r="F716" s="117" t="s">
        <v>340</v>
      </c>
      <c r="G716" s="117" t="s">
        <v>336</v>
      </c>
      <c r="H716" s="117">
        <v>0</v>
      </c>
      <c r="I716" s="117">
        <v>58.916670000000003</v>
      </c>
      <c r="J716" s="117">
        <v>209355.04048555833</v>
      </c>
      <c r="K716" s="117">
        <v>107449.20715222502</v>
      </c>
      <c r="L716" s="117">
        <v>101905.83333333333</v>
      </c>
      <c r="M716" s="117">
        <v>0</v>
      </c>
      <c r="N716" s="117">
        <v>1</v>
      </c>
      <c r="O716" s="117">
        <v>0</v>
      </c>
      <c r="P716" s="117">
        <v>0</v>
      </c>
      <c r="Q716" s="117">
        <v>0</v>
      </c>
      <c r="R716" s="117">
        <v>0</v>
      </c>
      <c r="S716" s="117">
        <v>0</v>
      </c>
      <c r="T716" s="117">
        <v>0</v>
      </c>
      <c r="U716" s="117">
        <v>0</v>
      </c>
      <c r="V716" s="117">
        <v>0</v>
      </c>
      <c r="W716" s="117">
        <v>0</v>
      </c>
      <c r="X716" s="117">
        <v>0</v>
      </c>
      <c r="Y716" s="117">
        <v>0</v>
      </c>
      <c r="Z716" s="117">
        <v>0</v>
      </c>
      <c r="AA716" s="117">
        <v>0</v>
      </c>
      <c r="AB716" s="117">
        <v>0</v>
      </c>
      <c r="AC716" s="117">
        <v>1</v>
      </c>
      <c r="AD716" s="117">
        <v>0</v>
      </c>
      <c r="AE716" s="117">
        <v>0</v>
      </c>
      <c r="AF716" s="117">
        <v>0</v>
      </c>
      <c r="AG716" s="117">
        <v>0</v>
      </c>
      <c r="AH716" s="117">
        <v>1</v>
      </c>
      <c r="AI716" s="117">
        <v>0</v>
      </c>
      <c r="AJ716" s="117">
        <v>0</v>
      </c>
      <c r="AK716" s="117">
        <v>0</v>
      </c>
      <c r="AL716" s="117">
        <v>0</v>
      </c>
      <c r="AM716" s="117">
        <v>0</v>
      </c>
      <c r="AN716" s="117">
        <v>0</v>
      </c>
      <c r="AO716" s="117">
        <v>0</v>
      </c>
      <c r="AP716" s="117">
        <v>0</v>
      </c>
      <c r="AQ716" s="117">
        <v>1</v>
      </c>
      <c r="AR716" s="117">
        <v>0</v>
      </c>
      <c r="AS716" s="117">
        <v>107449.20715222502</v>
      </c>
    </row>
    <row r="717" spans="1:45" x14ac:dyDescent="0.45">
      <c r="A717" s="117" t="s">
        <v>1056</v>
      </c>
      <c r="B717" s="118">
        <v>43724</v>
      </c>
      <c r="C717" s="117">
        <v>2019</v>
      </c>
      <c r="D717" s="117">
        <v>9</v>
      </c>
      <c r="E717" s="117">
        <v>2</v>
      </c>
      <c r="F717" s="117" t="s">
        <v>342</v>
      </c>
      <c r="G717" s="117" t="s">
        <v>336</v>
      </c>
      <c r="H717" s="117">
        <v>0</v>
      </c>
      <c r="I717" s="117">
        <v>58.916670000000003</v>
      </c>
      <c r="J717" s="117">
        <v>238149.08215222496</v>
      </c>
      <c r="K717" s="117">
        <v>139185.74881889165</v>
      </c>
      <c r="L717" s="117">
        <v>98963.333333333328</v>
      </c>
      <c r="M717" s="117">
        <v>0</v>
      </c>
      <c r="N717" s="117">
        <v>0</v>
      </c>
      <c r="O717" s="117">
        <v>1</v>
      </c>
      <c r="P717" s="117">
        <v>0</v>
      </c>
      <c r="Q717" s="117">
        <v>0</v>
      </c>
      <c r="R717" s="117">
        <v>0</v>
      </c>
      <c r="S717" s="117">
        <v>0</v>
      </c>
      <c r="T717" s="117">
        <v>0</v>
      </c>
      <c r="U717" s="117">
        <v>0</v>
      </c>
      <c r="V717" s="117">
        <v>0</v>
      </c>
      <c r="W717" s="117">
        <v>0</v>
      </c>
      <c r="X717" s="117">
        <v>0</v>
      </c>
      <c r="Y717" s="117">
        <v>0</v>
      </c>
      <c r="Z717" s="117">
        <v>0</v>
      </c>
      <c r="AA717" s="117">
        <v>0</v>
      </c>
      <c r="AB717" s="117">
        <v>0</v>
      </c>
      <c r="AC717" s="117">
        <v>1</v>
      </c>
      <c r="AD717" s="117">
        <v>0</v>
      </c>
      <c r="AE717" s="117">
        <v>0</v>
      </c>
      <c r="AF717" s="117">
        <v>0</v>
      </c>
      <c r="AG717" s="117">
        <v>0</v>
      </c>
      <c r="AH717" s="117">
        <v>1</v>
      </c>
      <c r="AI717" s="117">
        <v>0</v>
      </c>
      <c r="AJ717" s="117">
        <v>0</v>
      </c>
      <c r="AK717" s="117">
        <v>0</v>
      </c>
      <c r="AL717" s="117">
        <v>0</v>
      </c>
      <c r="AM717" s="117">
        <v>0</v>
      </c>
      <c r="AN717" s="117">
        <v>0</v>
      </c>
      <c r="AO717" s="117">
        <v>0</v>
      </c>
      <c r="AP717" s="117">
        <v>0</v>
      </c>
      <c r="AQ717" s="117">
        <v>1</v>
      </c>
      <c r="AR717" s="117">
        <v>0</v>
      </c>
      <c r="AS717" s="117">
        <v>139185.74881889165</v>
      </c>
    </row>
    <row r="718" spans="1:45" x14ac:dyDescent="0.45">
      <c r="A718" s="117" t="s">
        <v>1057</v>
      </c>
      <c r="B718" s="118">
        <v>43725</v>
      </c>
      <c r="C718" s="117">
        <v>2019</v>
      </c>
      <c r="D718" s="117">
        <v>9</v>
      </c>
      <c r="E718" s="117">
        <v>3</v>
      </c>
      <c r="F718" s="117" t="s">
        <v>342</v>
      </c>
      <c r="G718" s="117" t="s">
        <v>336</v>
      </c>
      <c r="H718" s="117">
        <v>0</v>
      </c>
      <c r="I718" s="117">
        <v>56.083329999999997</v>
      </c>
      <c r="J718" s="117">
        <v>245695.99881889171</v>
      </c>
      <c r="K718" s="117">
        <v>149698.91548555839</v>
      </c>
      <c r="L718" s="117">
        <v>95997.083333333328</v>
      </c>
      <c r="M718" s="117">
        <v>0</v>
      </c>
      <c r="N718" s="117">
        <v>0</v>
      </c>
      <c r="O718" s="117">
        <v>0</v>
      </c>
      <c r="P718" s="117">
        <v>1</v>
      </c>
      <c r="Q718" s="117">
        <v>0</v>
      </c>
      <c r="R718" s="117">
        <v>0</v>
      </c>
      <c r="S718" s="117">
        <v>0</v>
      </c>
      <c r="T718" s="117">
        <v>0</v>
      </c>
      <c r="U718" s="117">
        <v>0</v>
      </c>
      <c r="V718" s="117">
        <v>0</v>
      </c>
      <c r="W718" s="117">
        <v>0</v>
      </c>
      <c r="X718" s="117">
        <v>0</v>
      </c>
      <c r="Y718" s="117">
        <v>0</v>
      </c>
      <c r="Z718" s="117">
        <v>0</v>
      </c>
      <c r="AA718" s="117">
        <v>0</v>
      </c>
      <c r="AB718" s="117">
        <v>0</v>
      </c>
      <c r="AC718" s="117">
        <v>1</v>
      </c>
      <c r="AD718" s="117">
        <v>0</v>
      </c>
      <c r="AE718" s="117">
        <v>0</v>
      </c>
      <c r="AF718" s="117">
        <v>0</v>
      </c>
      <c r="AG718" s="117">
        <v>0</v>
      </c>
      <c r="AH718" s="117">
        <v>1</v>
      </c>
      <c r="AI718" s="117">
        <v>0</v>
      </c>
      <c r="AJ718" s="117">
        <v>0</v>
      </c>
      <c r="AK718" s="117">
        <v>0</v>
      </c>
      <c r="AL718" s="117">
        <v>0</v>
      </c>
      <c r="AM718" s="117">
        <v>0</v>
      </c>
      <c r="AN718" s="117">
        <v>0</v>
      </c>
      <c r="AO718" s="117">
        <v>0</v>
      </c>
      <c r="AP718" s="117">
        <v>0</v>
      </c>
      <c r="AQ718" s="117">
        <v>1</v>
      </c>
      <c r="AR718" s="117">
        <v>0</v>
      </c>
      <c r="AS718" s="117">
        <v>149698.91548555839</v>
      </c>
    </row>
    <row r="719" spans="1:45" x14ac:dyDescent="0.45">
      <c r="A719" s="117" t="s">
        <v>1058</v>
      </c>
      <c r="B719" s="118">
        <v>43726</v>
      </c>
      <c r="C719" s="117">
        <v>2019</v>
      </c>
      <c r="D719" s="117">
        <v>9</v>
      </c>
      <c r="E719" s="117">
        <v>4</v>
      </c>
      <c r="F719" s="117" t="s">
        <v>342</v>
      </c>
      <c r="G719" s="117" t="s">
        <v>336</v>
      </c>
      <c r="H719" s="117">
        <v>0</v>
      </c>
      <c r="I719" s="117">
        <v>55.25</v>
      </c>
      <c r="J719" s="117">
        <v>244764.58215222496</v>
      </c>
      <c r="K719" s="117">
        <v>151749.58215222496</v>
      </c>
      <c r="L719" s="117">
        <v>93015</v>
      </c>
      <c r="M719" s="117">
        <v>0</v>
      </c>
      <c r="N719" s="117">
        <v>0</v>
      </c>
      <c r="O719" s="117">
        <v>0</v>
      </c>
      <c r="P719" s="117">
        <v>0</v>
      </c>
      <c r="Q719" s="117">
        <v>1</v>
      </c>
      <c r="R719" s="117">
        <v>0</v>
      </c>
      <c r="S719" s="117">
        <v>0</v>
      </c>
      <c r="T719" s="117">
        <v>0</v>
      </c>
      <c r="U719" s="117">
        <v>0</v>
      </c>
      <c r="V719" s="117">
        <v>0</v>
      </c>
      <c r="W719" s="117">
        <v>0</v>
      </c>
      <c r="X719" s="117">
        <v>0</v>
      </c>
      <c r="Y719" s="117">
        <v>0</v>
      </c>
      <c r="Z719" s="117">
        <v>0</v>
      </c>
      <c r="AA719" s="117">
        <v>0</v>
      </c>
      <c r="AB719" s="117">
        <v>0</v>
      </c>
      <c r="AC719" s="117">
        <v>1</v>
      </c>
      <c r="AD719" s="117">
        <v>0</v>
      </c>
      <c r="AE719" s="117">
        <v>0</v>
      </c>
      <c r="AF719" s="117">
        <v>0</v>
      </c>
      <c r="AG719" s="117">
        <v>0</v>
      </c>
      <c r="AH719" s="117">
        <v>1</v>
      </c>
      <c r="AI719" s="117">
        <v>0</v>
      </c>
      <c r="AJ719" s="117">
        <v>0</v>
      </c>
      <c r="AK719" s="117">
        <v>0</v>
      </c>
      <c r="AL719" s="117">
        <v>0</v>
      </c>
      <c r="AM719" s="117">
        <v>0</v>
      </c>
      <c r="AN719" s="117">
        <v>0</v>
      </c>
      <c r="AO719" s="117">
        <v>0</v>
      </c>
      <c r="AP719" s="117">
        <v>0</v>
      </c>
      <c r="AQ719" s="117">
        <v>1</v>
      </c>
      <c r="AR719" s="117">
        <v>0</v>
      </c>
      <c r="AS719" s="117">
        <v>151749.58215222496</v>
      </c>
    </row>
    <row r="720" spans="1:45" x14ac:dyDescent="0.45">
      <c r="A720" s="117" t="s">
        <v>1059</v>
      </c>
      <c r="B720" s="118">
        <v>43727</v>
      </c>
      <c r="C720" s="117">
        <v>2019</v>
      </c>
      <c r="D720" s="117">
        <v>9</v>
      </c>
      <c r="E720" s="117">
        <v>5</v>
      </c>
      <c r="F720" s="117" t="s">
        <v>342</v>
      </c>
      <c r="G720" s="117" t="s">
        <v>336</v>
      </c>
      <c r="H720" s="117">
        <v>0</v>
      </c>
      <c r="I720" s="117">
        <v>60.625</v>
      </c>
      <c r="J720" s="117">
        <v>248475.87381889171</v>
      </c>
      <c r="K720" s="117">
        <v>158411.70715222502</v>
      </c>
      <c r="L720" s="117">
        <v>90064.166666666672</v>
      </c>
      <c r="M720" s="117">
        <v>0</v>
      </c>
      <c r="N720" s="117">
        <v>0</v>
      </c>
      <c r="O720" s="117">
        <v>0</v>
      </c>
      <c r="P720" s="117">
        <v>0</v>
      </c>
      <c r="Q720" s="117">
        <v>0</v>
      </c>
      <c r="R720" s="117">
        <v>1</v>
      </c>
      <c r="S720" s="117">
        <v>0</v>
      </c>
      <c r="T720" s="117">
        <v>0</v>
      </c>
      <c r="U720" s="117">
        <v>0</v>
      </c>
      <c r="V720" s="117">
        <v>0</v>
      </c>
      <c r="W720" s="117">
        <v>0</v>
      </c>
      <c r="X720" s="117">
        <v>0</v>
      </c>
      <c r="Y720" s="117">
        <v>0</v>
      </c>
      <c r="Z720" s="117">
        <v>0</v>
      </c>
      <c r="AA720" s="117">
        <v>0</v>
      </c>
      <c r="AB720" s="117">
        <v>0</v>
      </c>
      <c r="AC720" s="117">
        <v>1</v>
      </c>
      <c r="AD720" s="117">
        <v>0</v>
      </c>
      <c r="AE720" s="117">
        <v>0</v>
      </c>
      <c r="AF720" s="117">
        <v>0</v>
      </c>
      <c r="AG720" s="117">
        <v>0</v>
      </c>
      <c r="AH720" s="117">
        <v>1</v>
      </c>
      <c r="AI720" s="117">
        <v>0</v>
      </c>
      <c r="AJ720" s="117">
        <v>0</v>
      </c>
      <c r="AK720" s="117">
        <v>0</v>
      </c>
      <c r="AL720" s="117">
        <v>0</v>
      </c>
      <c r="AM720" s="117">
        <v>0</v>
      </c>
      <c r="AN720" s="117">
        <v>0</v>
      </c>
      <c r="AO720" s="117">
        <v>0</v>
      </c>
      <c r="AP720" s="117">
        <v>0</v>
      </c>
      <c r="AQ720" s="117">
        <v>1</v>
      </c>
      <c r="AR720" s="117">
        <v>0</v>
      </c>
      <c r="AS720" s="117">
        <v>158411.70715222502</v>
      </c>
    </row>
    <row r="721" spans="1:45" x14ac:dyDescent="0.45">
      <c r="A721" s="117" t="s">
        <v>1060</v>
      </c>
      <c r="B721" s="118">
        <v>43728</v>
      </c>
      <c r="C721" s="117">
        <v>2019</v>
      </c>
      <c r="D721" s="117">
        <v>9</v>
      </c>
      <c r="E721" s="117">
        <v>6</v>
      </c>
      <c r="F721" s="117" t="s">
        <v>342</v>
      </c>
      <c r="G721" s="117" t="s">
        <v>336</v>
      </c>
      <c r="H721" s="117">
        <v>0</v>
      </c>
      <c r="I721" s="117">
        <v>63.583329999999997</v>
      </c>
      <c r="J721" s="117">
        <v>244555.95715222496</v>
      </c>
      <c r="K721" s="117">
        <v>157323.04048555827</v>
      </c>
      <c r="L721" s="117">
        <v>87232.916666666672</v>
      </c>
      <c r="M721" s="117">
        <v>0</v>
      </c>
      <c r="N721" s="117">
        <v>0</v>
      </c>
      <c r="O721" s="117">
        <v>0</v>
      </c>
      <c r="P721" s="117">
        <v>0</v>
      </c>
      <c r="Q721" s="117">
        <v>0</v>
      </c>
      <c r="R721" s="117">
        <v>0</v>
      </c>
      <c r="S721" s="117">
        <v>1</v>
      </c>
      <c r="T721" s="117">
        <v>0</v>
      </c>
      <c r="U721" s="117">
        <v>0</v>
      </c>
      <c r="V721" s="117">
        <v>0</v>
      </c>
      <c r="W721" s="117">
        <v>0</v>
      </c>
      <c r="X721" s="117">
        <v>0</v>
      </c>
      <c r="Y721" s="117">
        <v>0</v>
      </c>
      <c r="Z721" s="117">
        <v>0</v>
      </c>
      <c r="AA721" s="117">
        <v>0</v>
      </c>
      <c r="AB721" s="117">
        <v>0</v>
      </c>
      <c r="AC721" s="117">
        <v>1</v>
      </c>
      <c r="AD721" s="117">
        <v>0</v>
      </c>
      <c r="AE721" s="117">
        <v>0</v>
      </c>
      <c r="AF721" s="117">
        <v>0</v>
      </c>
      <c r="AG721" s="117">
        <v>0</v>
      </c>
      <c r="AH721" s="117">
        <v>1</v>
      </c>
      <c r="AI721" s="117">
        <v>0</v>
      </c>
      <c r="AJ721" s="117">
        <v>0</v>
      </c>
      <c r="AK721" s="117">
        <v>0</v>
      </c>
      <c r="AL721" s="117">
        <v>0</v>
      </c>
      <c r="AM721" s="117">
        <v>0</v>
      </c>
      <c r="AN721" s="117">
        <v>0</v>
      </c>
      <c r="AO721" s="117">
        <v>0</v>
      </c>
      <c r="AP721" s="117">
        <v>0</v>
      </c>
      <c r="AQ721" s="117">
        <v>1</v>
      </c>
      <c r="AR721" s="117">
        <v>0</v>
      </c>
      <c r="AS721" s="117">
        <v>157323.04048555827</v>
      </c>
    </row>
    <row r="722" spans="1:45" x14ac:dyDescent="0.45">
      <c r="A722" s="117" t="s">
        <v>1061</v>
      </c>
      <c r="B722" s="118">
        <v>43729</v>
      </c>
      <c r="C722" s="117">
        <v>2019</v>
      </c>
      <c r="D722" s="117">
        <v>9</v>
      </c>
      <c r="E722" s="117">
        <v>7</v>
      </c>
      <c r="F722" s="117" t="s">
        <v>340</v>
      </c>
      <c r="G722" s="117" t="s">
        <v>336</v>
      </c>
      <c r="H722" s="117">
        <v>0</v>
      </c>
      <c r="I722" s="117">
        <v>59.833329999999997</v>
      </c>
      <c r="J722" s="117">
        <v>224401.79048555833</v>
      </c>
      <c r="K722" s="117">
        <v>139782.20715222502</v>
      </c>
      <c r="L722" s="117">
        <v>84619.583333333328</v>
      </c>
      <c r="M722" s="117">
        <v>0</v>
      </c>
      <c r="N722" s="117">
        <v>0</v>
      </c>
      <c r="O722" s="117">
        <v>0</v>
      </c>
      <c r="P722" s="117">
        <v>0</v>
      </c>
      <c r="Q722" s="117">
        <v>0</v>
      </c>
      <c r="R722" s="117">
        <v>0</v>
      </c>
      <c r="S722" s="117">
        <v>0</v>
      </c>
      <c r="T722" s="117">
        <v>1</v>
      </c>
      <c r="U722" s="117">
        <v>0</v>
      </c>
      <c r="V722" s="117">
        <v>0</v>
      </c>
      <c r="W722" s="117">
        <v>0</v>
      </c>
      <c r="X722" s="117">
        <v>0</v>
      </c>
      <c r="Y722" s="117">
        <v>0</v>
      </c>
      <c r="Z722" s="117">
        <v>0</v>
      </c>
      <c r="AA722" s="117">
        <v>0</v>
      </c>
      <c r="AB722" s="117">
        <v>0</v>
      </c>
      <c r="AC722" s="117">
        <v>1</v>
      </c>
      <c r="AD722" s="117">
        <v>0</v>
      </c>
      <c r="AE722" s="117">
        <v>0</v>
      </c>
      <c r="AF722" s="117">
        <v>0</v>
      </c>
      <c r="AG722" s="117">
        <v>0</v>
      </c>
      <c r="AH722" s="117">
        <v>1</v>
      </c>
      <c r="AI722" s="117">
        <v>0</v>
      </c>
      <c r="AJ722" s="117">
        <v>0</v>
      </c>
      <c r="AK722" s="117">
        <v>0</v>
      </c>
      <c r="AL722" s="117">
        <v>0</v>
      </c>
      <c r="AM722" s="117">
        <v>0</v>
      </c>
      <c r="AN722" s="117">
        <v>0</v>
      </c>
      <c r="AO722" s="117">
        <v>0</v>
      </c>
      <c r="AP722" s="117">
        <v>0</v>
      </c>
      <c r="AQ722" s="117">
        <v>1</v>
      </c>
      <c r="AR722" s="117">
        <v>0</v>
      </c>
      <c r="AS722" s="117">
        <v>139782.20715222502</v>
      </c>
    </row>
    <row r="723" spans="1:45" x14ac:dyDescent="0.45">
      <c r="A723" s="117" t="s">
        <v>1062</v>
      </c>
      <c r="B723" s="118">
        <v>43730</v>
      </c>
      <c r="C723" s="117">
        <v>2019</v>
      </c>
      <c r="D723" s="117">
        <v>9</v>
      </c>
      <c r="E723" s="117">
        <v>1</v>
      </c>
      <c r="F723" s="117" t="s">
        <v>340</v>
      </c>
      <c r="G723" s="117" t="s">
        <v>336</v>
      </c>
      <c r="H723" s="117">
        <v>0</v>
      </c>
      <c r="I723" s="117">
        <v>59.208329999999997</v>
      </c>
      <c r="J723" s="117">
        <v>198593.66548555833</v>
      </c>
      <c r="K723" s="117">
        <v>115644.91548555833</v>
      </c>
      <c r="L723" s="117">
        <v>82948.75</v>
      </c>
      <c r="M723" s="117">
        <v>0</v>
      </c>
      <c r="N723" s="117">
        <v>1</v>
      </c>
      <c r="O723" s="117">
        <v>0</v>
      </c>
      <c r="P723" s="117">
        <v>0</v>
      </c>
      <c r="Q723" s="117">
        <v>0</v>
      </c>
      <c r="R723" s="117">
        <v>0</v>
      </c>
      <c r="S723" s="117">
        <v>0</v>
      </c>
      <c r="T723" s="117">
        <v>0</v>
      </c>
      <c r="U723" s="117">
        <v>0</v>
      </c>
      <c r="V723" s="117">
        <v>0</v>
      </c>
      <c r="W723" s="117">
        <v>0</v>
      </c>
      <c r="X723" s="117">
        <v>0</v>
      </c>
      <c r="Y723" s="117">
        <v>0</v>
      </c>
      <c r="Z723" s="117">
        <v>0</v>
      </c>
      <c r="AA723" s="117">
        <v>0</v>
      </c>
      <c r="AB723" s="117">
        <v>0</v>
      </c>
      <c r="AC723" s="117">
        <v>1</v>
      </c>
      <c r="AD723" s="117">
        <v>0</v>
      </c>
      <c r="AE723" s="117">
        <v>0</v>
      </c>
      <c r="AF723" s="117">
        <v>0</v>
      </c>
      <c r="AG723" s="117">
        <v>0</v>
      </c>
      <c r="AH723" s="117">
        <v>1</v>
      </c>
      <c r="AI723" s="117">
        <v>0</v>
      </c>
      <c r="AJ723" s="117">
        <v>0</v>
      </c>
      <c r="AK723" s="117">
        <v>0</v>
      </c>
      <c r="AL723" s="117">
        <v>0</v>
      </c>
      <c r="AM723" s="117">
        <v>0</v>
      </c>
      <c r="AN723" s="117">
        <v>0</v>
      </c>
      <c r="AO723" s="117">
        <v>0</v>
      </c>
      <c r="AP723" s="117">
        <v>0</v>
      </c>
      <c r="AQ723" s="117">
        <v>1</v>
      </c>
      <c r="AR723" s="117">
        <v>0</v>
      </c>
      <c r="AS723" s="117">
        <v>115644.91548555833</v>
      </c>
    </row>
    <row r="724" spans="1:45" x14ac:dyDescent="0.45">
      <c r="A724" s="117" t="s">
        <v>1063</v>
      </c>
      <c r="B724" s="118">
        <v>43731</v>
      </c>
      <c r="C724" s="117">
        <v>2019</v>
      </c>
      <c r="D724" s="117">
        <v>9</v>
      </c>
      <c r="E724" s="117">
        <v>2</v>
      </c>
      <c r="F724" s="117" t="s">
        <v>342</v>
      </c>
      <c r="G724" s="117" t="s">
        <v>336</v>
      </c>
      <c r="H724" s="117">
        <v>0</v>
      </c>
      <c r="I724" s="117">
        <v>56.375</v>
      </c>
      <c r="J724" s="117">
        <v>214025.33215222502</v>
      </c>
      <c r="K724" s="117">
        <v>132703.24881889171</v>
      </c>
      <c r="L724" s="117">
        <v>81322.083333333328</v>
      </c>
      <c r="M724" s="117">
        <v>0</v>
      </c>
      <c r="N724" s="117">
        <v>0</v>
      </c>
      <c r="O724" s="117">
        <v>1</v>
      </c>
      <c r="P724" s="117">
        <v>0</v>
      </c>
      <c r="Q724" s="117">
        <v>0</v>
      </c>
      <c r="R724" s="117">
        <v>0</v>
      </c>
      <c r="S724" s="117">
        <v>0</v>
      </c>
      <c r="T724" s="117">
        <v>0</v>
      </c>
      <c r="U724" s="117">
        <v>0</v>
      </c>
      <c r="V724" s="117">
        <v>0</v>
      </c>
      <c r="W724" s="117">
        <v>0</v>
      </c>
      <c r="X724" s="117">
        <v>0</v>
      </c>
      <c r="Y724" s="117">
        <v>0</v>
      </c>
      <c r="Z724" s="117">
        <v>0</v>
      </c>
      <c r="AA724" s="117">
        <v>0</v>
      </c>
      <c r="AB724" s="117">
        <v>0</v>
      </c>
      <c r="AC724" s="117">
        <v>1</v>
      </c>
      <c r="AD724" s="117">
        <v>0</v>
      </c>
      <c r="AE724" s="117">
        <v>0</v>
      </c>
      <c r="AF724" s="117">
        <v>0</v>
      </c>
      <c r="AG724" s="117">
        <v>0</v>
      </c>
      <c r="AH724" s="117">
        <v>1</v>
      </c>
      <c r="AI724" s="117">
        <v>0</v>
      </c>
      <c r="AJ724" s="117">
        <v>0</v>
      </c>
      <c r="AK724" s="117">
        <v>0</v>
      </c>
      <c r="AL724" s="117">
        <v>0</v>
      </c>
      <c r="AM724" s="117">
        <v>0</v>
      </c>
      <c r="AN724" s="117">
        <v>0</v>
      </c>
      <c r="AO724" s="117">
        <v>0</v>
      </c>
      <c r="AP724" s="117">
        <v>0</v>
      </c>
      <c r="AQ724" s="117">
        <v>1</v>
      </c>
      <c r="AR724" s="117">
        <v>0</v>
      </c>
      <c r="AS724" s="117">
        <v>132703.24881889171</v>
      </c>
    </row>
    <row r="725" spans="1:45" x14ac:dyDescent="0.45">
      <c r="A725" s="117" t="s">
        <v>1064</v>
      </c>
      <c r="B725" s="118">
        <v>43732</v>
      </c>
      <c r="C725" s="117">
        <v>2019</v>
      </c>
      <c r="D725" s="117">
        <v>9</v>
      </c>
      <c r="E725" s="117">
        <v>3</v>
      </c>
      <c r="F725" s="117" t="s">
        <v>342</v>
      </c>
      <c r="G725" s="117" t="s">
        <v>336</v>
      </c>
      <c r="H725" s="117">
        <v>0</v>
      </c>
      <c r="I725" s="117">
        <v>62.666670000000003</v>
      </c>
      <c r="J725" s="117">
        <v>215016.66548555833</v>
      </c>
      <c r="K725" s="117">
        <v>134971.24881889165</v>
      </c>
      <c r="L725" s="117">
        <v>80045.416666666672</v>
      </c>
      <c r="M725" s="117">
        <v>0</v>
      </c>
      <c r="N725" s="117">
        <v>0</v>
      </c>
      <c r="O725" s="117">
        <v>0</v>
      </c>
      <c r="P725" s="117">
        <v>1</v>
      </c>
      <c r="Q725" s="117">
        <v>0</v>
      </c>
      <c r="R725" s="117">
        <v>0</v>
      </c>
      <c r="S725" s="117">
        <v>0</v>
      </c>
      <c r="T725" s="117">
        <v>0</v>
      </c>
      <c r="U725" s="117">
        <v>0</v>
      </c>
      <c r="V725" s="117">
        <v>0</v>
      </c>
      <c r="W725" s="117">
        <v>0</v>
      </c>
      <c r="X725" s="117">
        <v>0</v>
      </c>
      <c r="Y725" s="117">
        <v>0</v>
      </c>
      <c r="Z725" s="117">
        <v>0</v>
      </c>
      <c r="AA725" s="117">
        <v>0</v>
      </c>
      <c r="AB725" s="117">
        <v>0</v>
      </c>
      <c r="AC725" s="117">
        <v>1</v>
      </c>
      <c r="AD725" s="117">
        <v>0</v>
      </c>
      <c r="AE725" s="117">
        <v>0</v>
      </c>
      <c r="AF725" s="117">
        <v>0</v>
      </c>
      <c r="AG725" s="117">
        <v>0</v>
      </c>
      <c r="AH725" s="117">
        <v>1</v>
      </c>
      <c r="AI725" s="117">
        <v>0</v>
      </c>
      <c r="AJ725" s="117">
        <v>0</v>
      </c>
      <c r="AK725" s="117">
        <v>0</v>
      </c>
      <c r="AL725" s="117">
        <v>0</v>
      </c>
      <c r="AM725" s="117">
        <v>0</v>
      </c>
      <c r="AN725" s="117">
        <v>0</v>
      </c>
      <c r="AO725" s="117">
        <v>0</v>
      </c>
      <c r="AP725" s="117">
        <v>0</v>
      </c>
      <c r="AQ725" s="117">
        <v>1</v>
      </c>
      <c r="AR725" s="117">
        <v>0</v>
      </c>
      <c r="AS725" s="117">
        <v>134971.24881889165</v>
      </c>
    </row>
    <row r="726" spans="1:45" x14ac:dyDescent="0.45">
      <c r="A726" s="117" t="s">
        <v>1065</v>
      </c>
      <c r="B726" s="118">
        <v>43733</v>
      </c>
      <c r="C726" s="117">
        <v>2019</v>
      </c>
      <c r="D726" s="117">
        <v>9</v>
      </c>
      <c r="E726" s="117">
        <v>4</v>
      </c>
      <c r="F726" s="117" t="s">
        <v>342</v>
      </c>
      <c r="G726" s="117" t="s">
        <v>336</v>
      </c>
      <c r="H726" s="117">
        <v>0</v>
      </c>
      <c r="I726" s="117">
        <v>59.125</v>
      </c>
      <c r="J726" s="117">
        <v>214022.49881889165</v>
      </c>
      <c r="K726" s="117">
        <v>135255.83215222496</v>
      </c>
      <c r="L726" s="117">
        <v>78766.666666666672</v>
      </c>
      <c r="M726" s="117">
        <v>0</v>
      </c>
      <c r="N726" s="117">
        <v>0</v>
      </c>
      <c r="O726" s="117">
        <v>0</v>
      </c>
      <c r="P726" s="117">
        <v>0</v>
      </c>
      <c r="Q726" s="117">
        <v>1</v>
      </c>
      <c r="R726" s="117">
        <v>0</v>
      </c>
      <c r="S726" s="117">
        <v>0</v>
      </c>
      <c r="T726" s="117">
        <v>0</v>
      </c>
      <c r="U726" s="117">
        <v>0</v>
      </c>
      <c r="V726" s="117">
        <v>0</v>
      </c>
      <c r="W726" s="117">
        <v>0</v>
      </c>
      <c r="X726" s="117">
        <v>0</v>
      </c>
      <c r="Y726" s="117">
        <v>0</v>
      </c>
      <c r="Z726" s="117">
        <v>0</v>
      </c>
      <c r="AA726" s="117">
        <v>0</v>
      </c>
      <c r="AB726" s="117">
        <v>0</v>
      </c>
      <c r="AC726" s="117">
        <v>1</v>
      </c>
      <c r="AD726" s="117">
        <v>0</v>
      </c>
      <c r="AE726" s="117">
        <v>0</v>
      </c>
      <c r="AF726" s="117">
        <v>0</v>
      </c>
      <c r="AG726" s="117">
        <v>0</v>
      </c>
      <c r="AH726" s="117">
        <v>1</v>
      </c>
      <c r="AI726" s="117">
        <v>0</v>
      </c>
      <c r="AJ726" s="117">
        <v>0</v>
      </c>
      <c r="AK726" s="117">
        <v>0</v>
      </c>
      <c r="AL726" s="117">
        <v>0</v>
      </c>
      <c r="AM726" s="117">
        <v>0</v>
      </c>
      <c r="AN726" s="117">
        <v>0</v>
      </c>
      <c r="AO726" s="117">
        <v>0</v>
      </c>
      <c r="AP726" s="117">
        <v>0</v>
      </c>
      <c r="AQ726" s="117">
        <v>1</v>
      </c>
      <c r="AR726" s="117">
        <v>0</v>
      </c>
      <c r="AS726" s="117">
        <v>135255.83215222496</v>
      </c>
    </row>
    <row r="727" spans="1:45" x14ac:dyDescent="0.45">
      <c r="A727" s="117" t="s">
        <v>1066</v>
      </c>
      <c r="B727" s="118">
        <v>43734</v>
      </c>
      <c r="C727" s="117">
        <v>2019</v>
      </c>
      <c r="D727" s="117">
        <v>9</v>
      </c>
      <c r="E727" s="117">
        <v>5</v>
      </c>
      <c r="F727" s="117" t="s">
        <v>342</v>
      </c>
      <c r="G727" s="117" t="s">
        <v>336</v>
      </c>
      <c r="H727" s="117">
        <v>0</v>
      </c>
      <c r="I727" s="117">
        <v>61.458329999999997</v>
      </c>
      <c r="J727" s="117">
        <v>226388.83215222496</v>
      </c>
      <c r="K727" s="117">
        <v>148880.49881889165</v>
      </c>
      <c r="L727" s="117">
        <v>77508.333333333328</v>
      </c>
      <c r="M727" s="117">
        <v>0</v>
      </c>
      <c r="N727" s="117">
        <v>0</v>
      </c>
      <c r="O727" s="117">
        <v>0</v>
      </c>
      <c r="P727" s="117">
        <v>0</v>
      </c>
      <c r="Q727" s="117">
        <v>0</v>
      </c>
      <c r="R727" s="117">
        <v>1</v>
      </c>
      <c r="S727" s="117">
        <v>0</v>
      </c>
      <c r="T727" s="117">
        <v>0</v>
      </c>
      <c r="U727" s="117">
        <v>0</v>
      </c>
      <c r="V727" s="117">
        <v>0</v>
      </c>
      <c r="W727" s="117">
        <v>0</v>
      </c>
      <c r="X727" s="117">
        <v>0</v>
      </c>
      <c r="Y727" s="117">
        <v>0</v>
      </c>
      <c r="Z727" s="117">
        <v>0</v>
      </c>
      <c r="AA727" s="117">
        <v>0</v>
      </c>
      <c r="AB727" s="117">
        <v>0</v>
      </c>
      <c r="AC727" s="117">
        <v>1</v>
      </c>
      <c r="AD727" s="117">
        <v>0</v>
      </c>
      <c r="AE727" s="117">
        <v>0</v>
      </c>
      <c r="AF727" s="117">
        <v>0</v>
      </c>
      <c r="AG727" s="117">
        <v>0</v>
      </c>
      <c r="AH727" s="117">
        <v>1</v>
      </c>
      <c r="AI727" s="117">
        <v>0</v>
      </c>
      <c r="AJ727" s="117">
        <v>0</v>
      </c>
      <c r="AK727" s="117">
        <v>0</v>
      </c>
      <c r="AL727" s="117">
        <v>0</v>
      </c>
      <c r="AM727" s="117">
        <v>0</v>
      </c>
      <c r="AN727" s="117">
        <v>0</v>
      </c>
      <c r="AO727" s="117">
        <v>0</v>
      </c>
      <c r="AP727" s="117">
        <v>0</v>
      </c>
      <c r="AQ727" s="117">
        <v>1</v>
      </c>
      <c r="AR727" s="117">
        <v>0</v>
      </c>
      <c r="AS727" s="117">
        <v>148880.49881889165</v>
      </c>
    </row>
    <row r="728" spans="1:45" x14ac:dyDescent="0.45">
      <c r="A728" s="117" t="s">
        <v>1067</v>
      </c>
      <c r="B728" s="118">
        <v>43735</v>
      </c>
      <c r="C728" s="117">
        <v>2019</v>
      </c>
      <c r="D728" s="117">
        <v>9</v>
      </c>
      <c r="E728" s="117">
        <v>6</v>
      </c>
      <c r="F728" s="117" t="s">
        <v>342</v>
      </c>
      <c r="G728" s="117" t="s">
        <v>336</v>
      </c>
      <c r="H728" s="117">
        <v>0</v>
      </c>
      <c r="I728" s="117">
        <v>48.875</v>
      </c>
      <c r="J728" s="117">
        <v>219013.70715222502</v>
      </c>
      <c r="K728" s="117">
        <v>142910.79048555833</v>
      </c>
      <c r="L728" s="117">
        <v>76102.916666666672</v>
      </c>
      <c r="M728" s="117">
        <v>0</v>
      </c>
      <c r="N728" s="117">
        <v>0</v>
      </c>
      <c r="O728" s="117">
        <v>0</v>
      </c>
      <c r="P728" s="117">
        <v>0</v>
      </c>
      <c r="Q728" s="117">
        <v>0</v>
      </c>
      <c r="R728" s="117">
        <v>0</v>
      </c>
      <c r="S728" s="117">
        <v>1</v>
      </c>
      <c r="T728" s="117">
        <v>0</v>
      </c>
      <c r="U728" s="117">
        <v>0</v>
      </c>
      <c r="V728" s="117">
        <v>0</v>
      </c>
      <c r="W728" s="117">
        <v>0</v>
      </c>
      <c r="X728" s="117">
        <v>0</v>
      </c>
      <c r="Y728" s="117">
        <v>0</v>
      </c>
      <c r="Z728" s="117">
        <v>0</v>
      </c>
      <c r="AA728" s="117">
        <v>0</v>
      </c>
      <c r="AB728" s="117">
        <v>0</v>
      </c>
      <c r="AC728" s="117">
        <v>1</v>
      </c>
      <c r="AD728" s="117">
        <v>0</v>
      </c>
      <c r="AE728" s="117">
        <v>0</v>
      </c>
      <c r="AF728" s="117">
        <v>0</v>
      </c>
      <c r="AG728" s="117">
        <v>0</v>
      </c>
      <c r="AH728" s="117">
        <v>1</v>
      </c>
      <c r="AI728" s="117">
        <v>0</v>
      </c>
      <c r="AJ728" s="117">
        <v>0</v>
      </c>
      <c r="AK728" s="117">
        <v>0</v>
      </c>
      <c r="AL728" s="117">
        <v>0</v>
      </c>
      <c r="AM728" s="117">
        <v>0</v>
      </c>
      <c r="AN728" s="117">
        <v>0</v>
      </c>
      <c r="AO728" s="117">
        <v>0</v>
      </c>
      <c r="AP728" s="117">
        <v>0</v>
      </c>
      <c r="AQ728" s="117">
        <v>1</v>
      </c>
      <c r="AR728" s="117">
        <v>0</v>
      </c>
      <c r="AS728" s="117">
        <v>142910.79048555833</v>
      </c>
    </row>
    <row r="729" spans="1:45" x14ac:dyDescent="0.45">
      <c r="A729" s="117" t="s">
        <v>1068</v>
      </c>
      <c r="B729" s="118">
        <v>43736</v>
      </c>
      <c r="C729" s="117">
        <v>2019</v>
      </c>
      <c r="D729" s="117">
        <v>9</v>
      </c>
      <c r="E729" s="117">
        <v>7</v>
      </c>
      <c r="F729" s="117" t="s">
        <v>340</v>
      </c>
      <c r="G729" s="117" t="s">
        <v>336</v>
      </c>
      <c r="H729" s="117">
        <v>0</v>
      </c>
      <c r="I729" s="117">
        <v>45.583329999999997</v>
      </c>
      <c r="J729" s="117">
        <v>229672.87381889171</v>
      </c>
      <c r="K729" s="117">
        <v>155242.04048555839</v>
      </c>
      <c r="L729" s="117">
        <v>74430.833333333328</v>
      </c>
      <c r="M729" s="117">
        <v>0</v>
      </c>
      <c r="N729" s="117">
        <v>0</v>
      </c>
      <c r="O729" s="117">
        <v>0</v>
      </c>
      <c r="P729" s="117">
        <v>0</v>
      </c>
      <c r="Q729" s="117">
        <v>0</v>
      </c>
      <c r="R729" s="117">
        <v>0</v>
      </c>
      <c r="S729" s="117">
        <v>0</v>
      </c>
      <c r="T729" s="117">
        <v>1</v>
      </c>
      <c r="U729" s="117">
        <v>0</v>
      </c>
      <c r="V729" s="117">
        <v>0</v>
      </c>
      <c r="W729" s="117">
        <v>0</v>
      </c>
      <c r="X729" s="117">
        <v>0</v>
      </c>
      <c r="Y729" s="117">
        <v>0</v>
      </c>
      <c r="Z729" s="117">
        <v>0</v>
      </c>
      <c r="AA729" s="117">
        <v>0</v>
      </c>
      <c r="AB729" s="117">
        <v>0</v>
      </c>
      <c r="AC729" s="117">
        <v>1</v>
      </c>
      <c r="AD729" s="117">
        <v>0</v>
      </c>
      <c r="AE729" s="117">
        <v>0</v>
      </c>
      <c r="AF729" s="117">
        <v>0</v>
      </c>
      <c r="AG729" s="117">
        <v>0</v>
      </c>
      <c r="AH729" s="117">
        <v>1</v>
      </c>
      <c r="AI729" s="117">
        <v>0</v>
      </c>
      <c r="AJ729" s="117">
        <v>0</v>
      </c>
      <c r="AK729" s="117">
        <v>0</v>
      </c>
      <c r="AL729" s="117">
        <v>0</v>
      </c>
      <c r="AM729" s="117">
        <v>0</v>
      </c>
      <c r="AN729" s="117">
        <v>0</v>
      </c>
      <c r="AO729" s="117">
        <v>0</v>
      </c>
      <c r="AP729" s="117">
        <v>0</v>
      </c>
      <c r="AQ729" s="117">
        <v>1</v>
      </c>
      <c r="AR729" s="117">
        <v>0</v>
      </c>
      <c r="AS729" s="117">
        <v>155242.04048555839</v>
      </c>
    </row>
    <row r="730" spans="1:45" x14ac:dyDescent="0.45">
      <c r="A730" s="117" t="s">
        <v>1069</v>
      </c>
      <c r="B730" s="118">
        <v>43737</v>
      </c>
      <c r="C730" s="117">
        <v>2019</v>
      </c>
      <c r="D730" s="117">
        <v>9</v>
      </c>
      <c r="E730" s="117">
        <v>1</v>
      </c>
      <c r="F730" s="117" t="s">
        <v>340</v>
      </c>
      <c r="G730" s="117" t="s">
        <v>336</v>
      </c>
      <c r="H730" s="117">
        <v>0</v>
      </c>
      <c r="I730" s="117">
        <v>42.958329999999997</v>
      </c>
      <c r="J730" s="117">
        <v>246298.70715222496</v>
      </c>
      <c r="K730" s="117">
        <v>174028.29048555827</v>
      </c>
      <c r="L730" s="117">
        <v>72270.416666666672</v>
      </c>
      <c r="M730" s="117">
        <v>0</v>
      </c>
      <c r="N730" s="117">
        <v>1</v>
      </c>
      <c r="O730" s="117">
        <v>0</v>
      </c>
      <c r="P730" s="117">
        <v>0</v>
      </c>
      <c r="Q730" s="117">
        <v>0</v>
      </c>
      <c r="R730" s="117">
        <v>0</v>
      </c>
      <c r="S730" s="117">
        <v>0</v>
      </c>
      <c r="T730" s="117">
        <v>0</v>
      </c>
      <c r="U730" s="117">
        <v>0</v>
      </c>
      <c r="V730" s="117">
        <v>0</v>
      </c>
      <c r="W730" s="117">
        <v>0</v>
      </c>
      <c r="X730" s="117">
        <v>0</v>
      </c>
      <c r="Y730" s="117">
        <v>0</v>
      </c>
      <c r="Z730" s="117">
        <v>0</v>
      </c>
      <c r="AA730" s="117">
        <v>0</v>
      </c>
      <c r="AB730" s="117">
        <v>0</v>
      </c>
      <c r="AC730" s="117">
        <v>1</v>
      </c>
      <c r="AD730" s="117">
        <v>0</v>
      </c>
      <c r="AE730" s="117">
        <v>0</v>
      </c>
      <c r="AF730" s="117">
        <v>0</v>
      </c>
      <c r="AG730" s="117">
        <v>0</v>
      </c>
      <c r="AH730" s="117">
        <v>1</v>
      </c>
      <c r="AI730" s="117">
        <v>0</v>
      </c>
      <c r="AJ730" s="117">
        <v>0</v>
      </c>
      <c r="AK730" s="117">
        <v>0</v>
      </c>
      <c r="AL730" s="117">
        <v>0</v>
      </c>
      <c r="AM730" s="117">
        <v>0</v>
      </c>
      <c r="AN730" s="117">
        <v>0</v>
      </c>
      <c r="AO730" s="117">
        <v>0</v>
      </c>
      <c r="AP730" s="117">
        <v>0</v>
      </c>
      <c r="AQ730" s="117">
        <v>1</v>
      </c>
      <c r="AR730" s="117">
        <v>0</v>
      </c>
      <c r="AS730" s="117">
        <v>174028.29048555827</v>
      </c>
    </row>
    <row r="731" spans="1:45" x14ac:dyDescent="0.45">
      <c r="A731" s="117" t="s">
        <v>1070</v>
      </c>
      <c r="B731" s="118">
        <v>43738</v>
      </c>
      <c r="C731" s="117">
        <v>2019</v>
      </c>
      <c r="D731" s="117">
        <v>9</v>
      </c>
      <c r="E731" s="117">
        <v>2</v>
      </c>
      <c r="F731" s="117" t="s">
        <v>342</v>
      </c>
      <c r="G731" s="117" t="s">
        <v>336</v>
      </c>
      <c r="H731" s="117">
        <v>0</v>
      </c>
      <c r="I731" s="117">
        <v>46.208329999999997</v>
      </c>
      <c r="J731" s="117">
        <v>262777.29048555833</v>
      </c>
      <c r="K731" s="117">
        <v>192285.20715222502</v>
      </c>
      <c r="L731" s="117">
        <v>70492.083333333328</v>
      </c>
      <c r="M731" s="117">
        <v>0</v>
      </c>
      <c r="N731" s="117">
        <v>0</v>
      </c>
      <c r="O731" s="117">
        <v>1</v>
      </c>
      <c r="P731" s="117">
        <v>0</v>
      </c>
      <c r="Q731" s="117">
        <v>0</v>
      </c>
      <c r="R731" s="117">
        <v>0</v>
      </c>
      <c r="S731" s="117">
        <v>0</v>
      </c>
      <c r="T731" s="117">
        <v>0</v>
      </c>
      <c r="U731" s="117">
        <v>0</v>
      </c>
      <c r="V731" s="117">
        <v>0</v>
      </c>
      <c r="W731" s="117">
        <v>0</v>
      </c>
      <c r="X731" s="117">
        <v>0</v>
      </c>
      <c r="Y731" s="117">
        <v>0</v>
      </c>
      <c r="Z731" s="117">
        <v>0</v>
      </c>
      <c r="AA731" s="117">
        <v>0</v>
      </c>
      <c r="AB731" s="117">
        <v>0</v>
      </c>
      <c r="AC731" s="117">
        <v>1</v>
      </c>
      <c r="AD731" s="117">
        <v>0</v>
      </c>
      <c r="AE731" s="117">
        <v>0</v>
      </c>
      <c r="AF731" s="117">
        <v>0</v>
      </c>
      <c r="AG731" s="117">
        <v>0</v>
      </c>
      <c r="AH731" s="117">
        <v>1</v>
      </c>
      <c r="AI731" s="117">
        <v>0</v>
      </c>
      <c r="AJ731" s="117">
        <v>0</v>
      </c>
      <c r="AK731" s="117">
        <v>0</v>
      </c>
      <c r="AL731" s="117">
        <v>0</v>
      </c>
      <c r="AM731" s="117">
        <v>0</v>
      </c>
      <c r="AN731" s="117">
        <v>0</v>
      </c>
      <c r="AO731" s="117">
        <v>0</v>
      </c>
      <c r="AP731" s="117">
        <v>0</v>
      </c>
      <c r="AQ731" s="117">
        <v>1</v>
      </c>
      <c r="AR731" s="117">
        <v>0</v>
      </c>
      <c r="AS731" s="117">
        <v>192285.20715222502</v>
      </c>
    </row>
    <row r="732" spans="1:45" x14ac:dyDescent="0.45">
      <c r="A732" s="117" t="s">
        <v>1071</v>
      </c>
      <c r="B732" s="118">
        <v>43739</v>
      </c>
      <c r="C732" s="117">
        <v>2020</v>
      </c>
      <c r="D732" s="117">
        <v>10</v>
      </c>
      <c r="E732" s="117">
        <v>3</v>
      </c>
      <c r="F732" s="117" t="s">
        <v>342</v>
      </c>
      <c r="G732" s="117" t="s">
        <v>336</v>
      </c>
      <c r="H732" s="117">
        <v>0</v>
      </c>
      <c r="I732" s="117">
        <v>49.125</v>
      </c>
      <c r="J732" s="117">
        <v>248927.13263590133</v>
      </c>
      <c r="K732" s="117">
        <v>179172.54930256802</v>
      </c>
      <c r="L732" s="117">
        <v>69754.583333333328</v>
      </c>
      <c r="M732" s="117">
        <v>0</v>
      </c>
      <c r="N732" s="117">
        <v>0</v>
      </c>
      <c r="O732" s="117">
        <v>0</v>
      </c>
      <c r="P732" s="117">
        <v>1</v>
      </c>
      <c r="Q732" s="117">
        <v>0</v>
      </c>
      <c r="R732" s="117">
        <v>0</v>
      </c>
      <c r="S732" s="117">
        <v>0</v>
      </c>
      <c r="T732" s="117">
        <v>0</v>
      </c>
      <c r="U732" s="117">
        <v>0</v>
      </c>
      <c r="V732" s="117">
        <v>0</v>
      </c>
      <c r="W732" s="117">
        <v>0</v>
      </c>
      <c r="X732" s="117">
        <v>0</v>
      </c>
      <c r="Y732" s="117">
        <v>0</v>
      </c>
      <c r="Z732" s="117">
        <v>0</v>
      </c>
      <c r="AA732" s="117">
        <v>0</v>
      </c>
      <c r="AB732" s="117">
        <v>0</v>
      </c>
      <c r="AC732" s="117">
        <v>0</v>
      </c>
      <c r="AD732" s="117">
        <v>1</v>
      </c>
      <c r="AE732" s="117">
        <v>0</v>
      </c>
      <c r="AF732" s="117">
        <v>0</v>
      </c>
      <c r="AG732" s="117">
        <v>0</v>
      </c>
      <c r="AH732" s="117">
        <v>0</v>
      </c>
      <c r="AI732" s="117">
        <v>1</v>
      </c>
      <c r="AJ732" s="117">
        <v>0</v>
      </c>
      <c r="AK732" s="117">
        <v>0</v>
      </c>
      <c r="AL732" s="117">
        <v>0</v>
      </c>
      <c r="AM732" s="117">
        <v>0</v>
      </c>
      <c r="AN732" s="117">
        <v>0</v>
      </c>
      <c r="AO732" s="117">
        <v>0</v>
      </c>
      <c r="AP732" s="117">
        <v>0</v>
      </c>
      <c r="AQ732" s="117">
        <v>1</v>
      </c>
      <c r="AR732" s="117">
        <v>0</v>
      </c>
      <c r="AS732" s="117">
        <v>179172.54930256802</v>
      </c>
    </row>
    <row r="733" spans="1:45" x14ac:dyDescent="0.45">
      <c r="A733" s="117" t="s">
        <v>1072</v>
      </c>
      <c r="B733" s="118">
        <v>43740</v>
      </c>
      <c r="C733" s="117">
        <v>2020</v>
      </c>
      <c r="D733" s="117">
        <v>10</v>
      </c>
      <c r="E733" s="117">
        <v>4</v>
      </c>
      <c r="F733" s="117" t="s">
        <v>342</v>
      </c>
      <c r="G733" s="117" t="s">
        <v>336</v>
      </c>
      <c r="H733" s="117">
        <v>0</v>
      </c>
      <c r="I733" s="117">
        <v>47.708329999999997</v>
      </c>
      <c r="J733" s="117">
        <v>261548.79930256796</v>
      </c>
      <c r="K733" s="117">
        <v>193659.21596923465</v>
      </c>
      <c r="L733" s="117">
        <v>67889.583333333328</v>
      </c>
      <c r="M733" s="117">
        <v>0</v>
      </c>
      <c r="N733" s="117">
        <v>0</v>
      </c>
      <c r="O733" s="117">
        <v>0</v>
      </c>
      <c r="P733" s="117">
        <v>0</v>
      </c>
      <c r="Q733" s="117">
        <v>1</v>
      </c>
      <c r="R733" s="117">
        <v>0</v>
      </c>
      <c r="S733" s="117">
        <v>0</v>
      </c>
      <c r="T733" s="117">
        <v>0</v>
      </c>
      <c r="U733" s="117">
        <v>0</v>
      </c>
      <c r="V733" s="117">
        <v>0</v>
      </c>
      <c r="W733" s="117">
        <v>0</v>
      </c>
      <c r="X733" s="117">
        <v>0</v>
      </c>
      <c r="Y733" s="117">
        <v>0</v>
      </c>
      <c r="Z733" s="117">
        <v>0</v>
      </c>
      <c r="AA733" s="117">
        <v>0</v>
      </c>
      <c r="AB733" s="117">
        <v>0</v>
      </c>
      <c r="AC733" s="117">
        <v>0</v>
      </c>
      <c r="AD733" s="117">
        <v>1</v>
      </c>
      <c r="AE733" s="117">
        <v>0</v>
      </c>
      <c r="AF733" s="117">
        <v>0</v>
      </c>
      <c r="AG733" s="117">
        <v>0</v>
      </c>
      <c r="AH733" s="117">
        <v>0</v>
      </c>
      <c r="AI733" s="117">
        <v>1</v>
      </c>
      <c r="AJ733" s="117">
        <v>0</v>
      </c>
      <c r="AK733" s="117">
        <v>0</v>
      </c>
      <c r="AL733" s="117">
        <v>0</v>
      </c>
      <c r="AM733" s="117">
        <v>0</v>
      </c>
      <c r="AN733" s="117">
        <v>0</v>
      </c>
      <c r="AO733" s="117">
        <v>0</v>
      </c>
      <c r="AP733" s="117">
        <v>0</v>
      </c>
      <c r="AQ733" s="117">
        <v>1</v>
      </c>
      <c r="AR733" s="117">
        <v>0</v>
      </c>
      <c r="AS733" s="117">
        <v>193659.21596923465</v>
      </c>
    </row>
    <row r="734" spans="1:45" x14ac:dyDescent="0.45">
      <c r="A734" s="117" t="s">
        <v>1073</v>
      </c>
      <c r="B734" s="118">
        <v>43741</v>
      </c>
      <c r="C734" s="117">
        <v>2020</v>
      </c>
      <c r="D734" s="117">
        <v>10</v>
      </c>
      <c r="E734" s="117">
        <v>5</v>
      </c>
      <c r="F734" s="117" t="s">
        <v>342</v>
      </c>
      <c r="G734" s="117" t="s">
        <v>336</v>
      </c>
      <c r="H734" s="117">
        <v>0</v>
      </c>
      <c r="I734" s="117">
        <v>51.5</v>
      </c>
      <c r="J734" s="117">
        <v>252086.63263590133</v>
      </c>
      <c r="K734" s="117">
        <v>186043.71596923465</v>
      </c>
      <c r="L734" s="117">
        <v>66042.916666666672</v>
      </c>
      <c r="M734" s="117">
        <v>0</v>
      </c>
      <c r="N734" s="117">
        <v>0</v>
      </c>
      <c r="O734" s="117">
        <v>0</v>
      </c>
      <c r="P734" s="117">
        <v>0</v>
      </c>
      <c r="Q734" s="117">
        <v>0</v>
      </c>
      <c r="R734" s="117">
        <v>1</v>
      </c>
      <c r="S734" s="117">
        <v>0</v>
      </c>
      <c r="T734" s="117">
        <v>0</v>
      </c>
      <c r="U734" s="117">
        <v>0</v>
      </c>
      <c r="V734" s="117">
        <v>0</v>
      </c>
      <c r="W734" s="117">
        <v>0</v>
      </c>
      <c r="X734" s="117">
        <v>0</v>
      </c>
      <c r="Y734" s="117">
        <v>0</v>
      </c>
      <c r="Z734" s="117">
        <v>0</v>
      </c>
      <c r="AA734" s="117">
        <v>0</v>
      </c>
      <c r="AB734" s="117">
        <v>0</v>
      </c>
      <c r="AC734" s="117">
        <v>0</v>
      </c>
      <c r="AD734" s="117">
        <v>1</v>
      </c>
      <c r="AE734" s="117">
        <v>0</v>
      </c>
      <c r="AF734" s="117">
        <v>0</v>
      </c>
      <c r="AG734" s="117">
        <v>0</v>
      </c>
      <c r="AH734" s="117">
        <v>0</v>
      </c>
      <c r="AI734" s="117">
        <v>1</v>
      </c>
      <c r="AJ734" s="117">
        <v>0</v>
      </c>
      <c r="AK734" s="117">
        <v>0</v>
      </c>
      <c r="AL734" s="117">
        <v>0</v>
      </c>
      <c r="AM734" s="117">
        <v>0</v>
      </c>
      <c r="AN734" s="117">
        <v>0</v>
      </c>
      <c r="AO734" s="117">
        <v>0</v>
      </c>
      <c r="AP734" s="117">
        <v>0</v>
      </c>
      <c r="AQ734" s="117">
        <v>1</v>
      </c>
      <c r="AR734" s="117">
        <v>0</v>
      </c>
      <c r="AS734" s="117">
        <v>186043.71596923465</v>
      </c>
    </row>
    <row r="735" spans="1:45" x14ac:dyDescent="0.45">
      <c r="A735" s="117" t="s">
        <v>1074</v>
      </c>
      <c r="B735" s="118">
        <v>43742</v>
      </c>
      <c r="C735" s="117">
        <v>2020</v>
      </c>
      <c r="D735" s="117">
        <v>10</v>
      </c>
      <c r="E735" s="117">
        <v>6</v>
      </c>
      <c r="F735" s="117" t="s">
        <v>342</v>
      </c>
      <c r="G735" s="117" t="s">
        <v>336</v>
      </c>
      <c r="H735" s="117">
        <v>0</v>
      </c>
      <c r="I735" s="117">
        <v>49.791670000000003</v>
      </c>
      <c r="J735" s="117">
        <v>246797.92430256793</v>
      </c>
      <c r="K735" s="117">
        <v>182611.25763590127</v>
      </c>
      <c r="L735" s="117">
        <v>64186.666666666664</v>
      </c>
      <c r="M735" s="117">
        <v>0</v>
      </c>
      <c r="N735" s="117">
        <v>0</v>
      </c>
      <c r="O735" s="117">
        <v>0</v>
      </c>
      <c r="P735" s="117">
        <v>0</v>
      </c>
      <c r="Q735" s="117">
        <v>0</v>
      </c>
      <c r="R735" s="117">
        <v>0</v>
      </c>
      <c r="S735" s="117">
        <v>1</v>
      </c>
      <c r="T735" s="117">
        <v>0</v>
      </c>
      <c r="U735" s="117">
        <v>0</v>
      </c>
      <c r="V735" s="117">
        <v>0</v>
      </c>
      <c r="W735" s="117">
        <v>0</v>
      </c>
      <c r="X735" s="117">
        <v>0</v>
      </c>
      <c r="Y735" s="117">
        <v>0</v>
      </c>
      <c r="Z735" s="117">
        <v>0</v>
      </c>
      <c r="AA735" s="117">
        <v>0</v>
      </c>
      <c r="AB735" s="117">
        <v>0</v>
      </c>
      <c r="AC735" s="117">
        <v>0</v>
      </c>
      <c r="AD735" s="117">
        <v>1</v>
      </c>
      <c r="AE735" s="117">
        <v>0</v>
      </c>
      <c r="AF735" s="117">
        <v>0</v>
      </c>
      <c r="AG735" s="117">
        <v>0</v>
      </c>
      <c r="AH735" s="117">
        <v>0</v>
      </c>
      <c r="AI735" s="117">
        <v>1</v>
      </c>
      <c r="AJ735" s="117">
        <v>0</v>
      </c>
      <c r="AK735" s="117">
        <v>0</v>
      </c>
      <c r="AL735" s="117">
        <v>0</v>
      </c>
      <c r="AM735" s="117">
        <v>0</v>
      </c>
      <c r="AN735" s="117">
        <v>0</v>
      </c>
      <c r="AO735" s="117">
        <v>0</v>
      </c>
      <c r="AP735" s="117">
        <v>0</v>
      </c>
      <c r="AQ735" s="117">
        <v>1</v>
      </c>
      <c r="AR735" s="117">
        <v>0</v>
      </c>
      <c r="AS735" s="117">
        <v>182611.25763590127</v>
      </c>
    </row>
    <row r="736" spans="1:45" x14ac:dyDescent="0.45">
      <c r="A736" s="117" t="s">
        <v>1075</v>
      </c>
      <c r="B736" s="118">
        <v>43743</v>
      </c>
      <c r="C736" s="117">
        <v>2020</v>
      </c>
      <c r="D736" s="117">
        <v>10</v>
      </c>
      <c r="E736" s="117">
        <v>7</v>
      </c>
      <c r="F736" s="117" t="s">
        <v>340</v>
      </c>
      <c r="G736" s="117" t="s">
        <v>336</v>
      </c>
      <c r="H736" s="117">
        <v>0</v>
      </c>
      <c r="I736" s="117">
        <v>51.541670000000003</v>
      </c>
      <c r="J736" s="117">
        <v>222040.75763590136</v>
      </c>
      <c r="K736" s="117">
        <v>159633.67430256802</v>
      </c>
      <c r="L736" s="117">
        <v>62407.083333333336</v>
      </c>
      <c r="M736" s="117">
        <v>0</v>
      </c>
      <c r="N736" s="117">
        <v>0</v>
      </c>
      <c r="O736" s="117">
        <v>0</v>
      </c>
      <c r="P736" s="117">
        <v>0</v>
      </c>
      <c r="Q736" s="117">
        <v>0</v>
      </c>
      <c r="R736" s="117">
        <v>0</v>
      </c>
      <c r="S736" s="117">
        <v>0</v>
      </c>
      <c r="T736" s="117">
        <v>1</v>
      </c>
      <c r="U736" s="117">
        <v>0</v>
      </c>
      <c r="V736" s="117">
        <v>0</v>
      </c>
      <c r="W736" s="117">
        <v>0</v>
      </c>
      <c r="X736" s="117">
        <v>0</v>
      </c>
      <c r="Y736" s="117">
        <v>0</v>
      </c>
      <c r="Z736" s="117">
        <v>0</v>
      </c>
      <c r="AA736" s="117">
        <v>0</v>
      </c>
      <c r="AB736" s="117">
        <v>0</v>
      </c>
      <c r="AC736" s="117">
        <v>0</v>
      </c>
      <c r="AD736" s="117">
        <v>1</v>
      </c>
      <c r="AE736" s="117">
        <v>0</v>
      </c>
      <c r="AF736" s="117">
        <v>0</v>
      </c>
      <c r="AG736" s="117">
        <v>0</v>
      </c>
      <c r="AH736" s="117">
        <v>0</v>
      </c>
      <c r="AI736" s="117">
        <v>1</v>
      </c>
      <c r="AJ736" s="117">
        <v>0</v>
      </c>
      <c r="AK736" s="117">
        <v>0</v>
      </c>
      <c r="AL736" s="117">
        <v>0</v>
      </c>
      <c r="AM736" s="117">
        <v>0</v>
      </c>
      <c r="AN736" s="117">
        <v>0</v>
      </c>
      <c r="AO736" s="117">
        <v>0</v>
      </c>
      <c r="AP736" s="117">
        <v>0</v>
      </c>
      <c r="AQ736" s="117">
        <v>1</v>
      </c>
      <c r="AR736" s="117">
        <v>0</v>
      </c>
      <c r="AS736" s="117">
        <v>159633.67430256802</v>
      </c>
    </row>
    <row r="737" spans="1:45" x14ac:dyDescent="0.45">
      <c r="A737" s="117" t="s">
        <v>1076</v>
      </c>
      <c r="B737" s="118">
        <v>43744</v>
      </c>
      <c r="C737" s="117">
        <v>2020</v>
      </c>
      <c r="D737" s="117">
        <v>10</v>
      </c>
      <c r="E737" s="117">
        <v>1</v>
      </c>
      <c r="F737" s="117" t="s">
        <v>340</v>
      </c>
      <c r="G737" s="117" t="s">
        <v>336</v>
      </c>
      <c r="H737" s="117">
        <v>0</v>
      </c>
      <c r="I737" s="117">
        <v>48.166670000000003</v>
      </c>
      <c r="J737" s="117">
        <v>224884.25763590127</v>
      </c>
      <c r="K737" s="117">
        <v>164280.50763590127</v>
      </c>
      <c r="L737" s="117">
        <v>60603.75</v>
      </c>
      <c r="M737" s="117">
        <v>0</v>
      </c>
      <c r="N737" s="117">
        <v>1</v>
      </c>
      <c r="O737" s="117">
        <v>0</v>
      </c>
      <c r="P737" s="117">
        <v>0</v>
      </c>
      <c r="Q737" s="117">
        <v>0</v>
      </c>
      <c r="R737" s="117">
        <v>0</v>
      </c>
      <c r="S737" s="117">
        <v>0</v>
      </c>
      <c r="T737" s="117">
        <v>0</v>
      </c>
      <c r="U737" s="117">
        <v>0</v>
      </c>
      <c r="V737" s="117">
        <v>0</v>
      </c>
      <c r="W737" s="117">
        <v>0</v>
      </c>
      <c r="X737" s="117">
        <v>0</v>
      </c>
      <c r="Y737" s="117">
        <v>0</v>
      </c>
      <c r="Z737" s="117">
        <v>0</v>
      </c>
      <c r="AA737" s="117">
        <v>0</v>
      </c>
      <c r="AB737" s="117">
        <v>0</v>
      </c>
      <c r="AC737" s="117">
        <v>0</v>
      </c>
      <c r="AD737" s="117">
        <v>1</v>
      </c>
      <c r="AE737" s="117">
        <v>0</v>
      </c>
      <c r="AF737" s="117">
        <v>0</v>
      </c>
      <c r="AG737" s="117">
        <v>0</v>
      </c>
      <c r="AH737" s="117">
        <v>0</v>
      </c>
      <c r="AI737" s="117">
        <v>1</v>
      </c>
      <c r="AJ737" s="117">
        <v>0</v>
      </c>
      <c r="AK737" s="117">
        <v>0</v>
      </c>
      <c r="AL737" s="117">
        <v>0</v>
      </c>
      <c r="AM737" s="117">
        <v>0</v>
      </c>
      <c r="AN737" s="117">
        <v>0</v>
      </c>
      <c r="AO737" s="117">
        <v>0</v>
      </c>
      <c r="AP737" s="117">
        <v>0</v>
      </c>
      <c r="AQ737" s="117">
        <v>1</v>
      </c>
      <c r="AR737" s="117">
        <v>0</v>
      </c>
      <c r="AS737" s="117">
        <v>164280.50763590127</v>
      </c>
    </row>
    <row r="738" spans="1:45" x14ac:dyDescent="0.45">
      <c r="A738" s="117" t="s">
        <v>1077</v>
      </c>
      <c r="B738" s="118">
        <v>43745</v>
      </c>
      <c r="C738" s="117">
        <v>2020</v>
      </c>
      <c r="D738" s="117">
        <v>10</v>
      </c>
      <c r="E738" s="117">
        <v>2</v>
      </c>
      <c r="F738" s="117" t="s">
        <v>342</v>
      </c>
      <c r="G738" s="117" t="s">
        <v>336</v>
      </c>
      <c r="H738" s="117">
        <v>0</v>
      </c>
      <c r="I738" s="117">
        <v>55.916670000000003</v>
      </c>
      <c r="J738" s="117">
        <v>254816.00763590136</v>
      </c>
      <c r="K738" s="117">
        <v>196033.92430256802</v>
      </c>
      <c r="L738" s="117">
        <v>58782.083333333336</v>
      </c>
      <c r="M738" s="117">
        <v>0</v>
      </c>
      <c r="N738" s="117">
        <v>0</v>
      </c>
      <c r="O738" s="117">
        <v>1</v>
      </c>
      <c r="P738" s="117">
        <v>0</v>
      </c>
      <c r="Q738" s="117">
        <v>0</v>
      </c>
      <c r="R738" s="117">
        <v>0</v>
      </c>
      <c r="S738" s="117">
        <v>0</v>
      </c>
      <c r="T738" s="117">
        <v>0</v>
      </c>
      <c r="U738" s="117">
        <v>0</v>
      </c>
      <c r="V738" s="117">
        <v>0</v>
      </c>
      <c r="W738" s="117">
        <v>0</v>
      </c>
      <c r="X738" s="117">
        <v>0</v>
      </c>
      <c r="Y738" s="117">
        <v>0</v>
      </c>
      <c r="Z738" s="117">
        <v>0</v>
      </c>
      <c r="AA738" s="117">
        <v>0</v>
      </c>
      <c r="AB738" s="117">
        <v>0</v>
      </c>
      <c r="AC738" s="117">
        <v>0</v>
      </c>
      <c r="AD738" s="117">
        <v>1</v>
      </c>
      <c r="AE738" s="117">
        <v>0</v>
      </c>
      <c r="AF738" s="117">
        <v>0</v>
      </c>
      <c r="AG738" s="117">
        <v>0</v>
      </c>
      <c r="AH738" s="117">
        <v>0</v>
      </c>
      <c r="AI738" s="117">
        <v>1</v>
      </c>
      <c r="AJ738" s="117">
        <v>0</v>
      </c>
      <c r="AK738" s="117">
        <v>0</v>
      </c>
      <c r="AL738" s="117">
        <v>0</v>
      </c>
      <c r="AM738" s="117">
        <v>0</v>
      </c>
      <c r="AN738" s="117">
        <v>0</v>
      </c>
      <c r="AO738" s="117">
        <v>0</v>
      </c>
      <c r="AP738" s="117">
        <v>0</v>
      </c>
      <c r="AQ738" s="117">
        <v>1</v>
      </c>
      <c r="AR738" s="117">
        <v>0</v>
      </c>
      <c r="AS738" s="117">
        <v>196033.92430256802</v>
      </c>
    </row>
    <row r="739" spans="1:45" x14ac:dyDescent="0.45">
      <c r="A739" s="117" t="s">
        <v>1078</v>
      </c>
      <c r="B739" s="118">
        <v>43746</v>
      </c>
      <c r="C739" s="117">
        <v>2020</v>
      </c>
      <c r="D739" s="117">
        <v>10</v>
      </c>
      <c r="E739" s="117">
        <v>3</v>
      </c>
      <c r="F739" s="117" t="s">
        <v>342</v>
      </c>
      <c r="G739" s="117" t="s">
        <v>336</v>
      </c>
      <c r="H739" s="117">
        <v>0</v>
      </c>
      <c r="I739" s="117">
        <v>48.416670000000003</v>
      </c>
      <c r="J739" s="117">
        <v>276289.88263590133</v>
      </c>
      <c r="K739" s="117">
        <v>219455.71596923465</v>
      </c>
      <c r="L739" s="117">
        <v>56834.166666666664</v>
      </c>
      <c r="M739" s="117">
        <v>0</v>
      </c>
      <c r="N739" s="117">
        <v>0</v>
      </c>
      <c r="O739" s="117">
        <v>0</v>
      </c>
      <c r="P739" s="117">
        <v>1</v>
      </c>
      <c r="Q739" s="117">
        <v>0</v>
      </c>
      <c r="R739" s="117">
        <v>0</v>
      </c>
      <c r="S739" s="117">
        <v>0</v>
      </c>
      <c r="T739" s="117">
        <v>0</v>
      </c>
      <c r="U739" s="117">
        <v>0</v>
      </c>
      <c r="V739" s="117">
        <v>0</v>
      </c>
      <c r="W739" s="117">
        <v>0</v>
      </c>
      <c r="X739" s="117">
        <v>0</v>
      </c>
      <c r="Y739" s="117">
        <v>0</v>
      </c>
      <c r="Z739" s="117">
        <v>0</v>
      </c>
      <c r="AA739" s="117">
        <v>0</v>
      </c>
      <c r="AB739" s="117">
        <v>0</v>
      </c>
      <c r="AC739" s="117">
        <v>0</v>
      </c>
      <c r="AD739" s="117">
        <v>1</v>
      </c>
      <c r="AE739" s="117">
        <v>0</v>
      </c>
      <c r="AF739" s="117">
        <v>0</v>
      </c>
      <c r="AG739" s="117">
        <v>0</v>
      </c>
      <c r="AH739" s="117">
        <v>0</v>
      </c>
      <c r="AI739" s="117">
        <v>1</v>
      </c>
      <c r="AJ739" s="117">
        <v>0</v>
      </c>
      <c r="AK739" s="117">
        <v>0</v>
      </c>
      <c r="AL739" s="117">
        <v>0</v>
      </c>
      <c r="AM739" s="117">
        <v>0</v>
      </c>
      <c r="AN739" s="117">
        <v>0</v>
      </c>
      <c r="AO739" s="117">
        <v>0</v>
      </c>
      <c r="AP739" s="117">
        <v>0</v>
      </c>
      <c r="AQ739" s="117">
        <v>1</v>
      </c>
      <c r="AR739" s="117">
        <v>0</v>
      </c>
      <c r="AS739" s="117">
        <v>219455.71596923465</v>
      </c>
    </row>
    <row r="740" spans="1:45" x14ac:dyDescent="0.45">
      <c r="A740" s="117" t="s">
        <v>1079</v>
      </c>
      <c r="B740" s="118">
        <v>43747</v>
      </c>
      <c r="C740" s="117">
        <v>2020</v>
      </c>
      <c r="D740" s="117">
        <v>10</v>
      </c>
      <c r="E740" s="117">
        <v>4</v>
      </c>
      <c r="F740" s="117" t="s">
        <v>342</v>
      </c>
      <c r="G740" s="117" t="s">
        <v>336</v>
      </c>
      <c r="H740" s="117">
        <v>0</v>
      </c>
      <c r="I740" s="117">
        <v>40.583329999999997</v>
      </c>
      <c r="J740" s="117">
        <v>302254.0493025679</v>
      </c>
      <c r="K740" s="117">
        <v>247430.2993025679</v>
      </c>
      <c r="L740" s="117">
        <v>54823.75</v>
      </c>
      <c r="M740" s="117">
        <v>0</v>
      </c>
      <c r="N740" s="117">
        <v>0</v>
      </c>
      <c r="O740" s="117">
        <v>0</v>
      </c>
      <c r="P740" s="117">
        <v>0</v>
      </c>
      <c r="Q740" s="117">
        <v>1</v>
      </c>
      <c r="R740" s="117">
        <v>0</v>
      </c>
      <c r="S740" s="117">
        <v>0</v>
      </c>
      <c r="T740" s="117">
        <v>0</v>
      </c>
      <c r="U740" s="117">
        <v>0</v>
      </c>
      <c r="V740" s="117">
        <v>0</v>
      </c>
      <c r="W740" s="117">
        <v>0</v>
      </c>
      <c r="X740" s="117">
        <v>0</v>
      </c>
      <c r="Y740" s="117">
        <v>0</v>
      </c>
      <c r="Z740" s="117">
        <v>0</v>
      </c>
      <c r="AA740" s="117">
        <v>0</v>
      </c>
      <c r="AB740" s="117">
        <v>0</v>
      </c>
      <c r="AC740" s="117">
        <v>0</v>
      </c>
      <c r="AD740" s="117">
        <v>1</v>
      </c>
      <c r="AE740" s="117">
        <v>0</v>
      </c>
      <c r="AF740" s="117">
        <v>0</v>
      </c>
      <c r="AG740" s="117">
        <v>0</v>
      </c>
      <c r="AH740" s="117">
        <v>0</v>
      </c>
      <c r="AI740" s="117">
        <v>1</v>
      </c>
      <c r="AJ740" s="117">
        <v>0</v>
      </c>
      <c r="AK740" s="117">
        <v>0</v>
      </c>
      <c r="AL740" s="117">
        <v>0</v>
      </c>
      <c r="AM740" s="117">
        <v>0</v>
      </c>
      <c r="AN740" s="117">
        <v>0</v>
      </c>
      <c r="AO740" s="117">
        <v>0</v>
      </c>
      <c r="AP740" s="117">
        <v>0</v>
      </c>
      <c r="AQ740" s="117">
        <v>1</v>
      </c>
      <c r="AR740" s="117">
        <v>0</v>
      </c>
      <c r="AS740" s="117">
        <v>247430.2993025679</v>
      </c>
    </row>
    <row r="741" spans="1:45" x14ac:dyDescent="0.45">
      <c r="A741" s="117" t="s">
        <v>1080</v>
      </c>
      <c r="B741" s="118">
        <v>43748</v>
      </c>
      <c r="C741" s="117">
        <v>2020</v>
      </c>
      <c r="D741" s="117">
        <v>10</v>
      </c>
      <c r="E741" s="117">
        <v>5</v>
      </c>
      <c r="F741" s="117" t="s">
        <v>342</v>
      </c>
      <c r="G741" s="117" t="s">
        <v>336</v>
      </c>
      <c r="H741" s="117">
        <v>0</v>
      </c>
      <c r="I741" s="117">
        <v>37.333329999999997</v>
      </c>
      <c r="J741" s="117">
        <v>300097.46596923453</v>
      </c>
      <c r="K741" s="117">
        <v>247216.21596923453</v>
      </c>
      <c r="L741" s="117">
        <v>52881.25</v>
      </c>
      <c r="M741" s="117">
        <v>0</v>
      </c>
      <c r="N741" s="117">
        <v>0</v>
      </c>
      <c r="O741" s="117">
        <v>0</v>
      </c>
      <c r="P741" s="117">
        <v>0</v>
      </c>
      <c r="Q741" s="117">
        <v>0</v>
      </c>
      <c r="R741" s="117">
        <v>1</v>
      </c>
      <c r="S741" s="117">
        <v>0</v>
      </c>
      <c r="T741" s="117">
        <v>0</v>
      </c>
      <c r="U741" s="117">
        <v>0</v>
      </c>
      <c r="V741" s="117">
        <v>0</v>
      </c>
      <c r="W741" s="117">
        <v>0</v>
      </c>
      <c r="X741" s="117">
        <v>0</v>
      </c>
      <c r="Y741" s="117">
        <v>0</v>
      </c>
      <c r="Z741" s="117">
        <v>0</v>
      </c>
      <c r="AA741" s="117">
        <v>0</v>
      </c>
      <c r="AB741" s="117">
        <v>0</v>
      </c>
      <c r="AC741" s="117">
        <v>0</v>
      </c>
      <c r="AD741" s="117">
        <v>1</v>
      </c>
      <c r="AE741" s="117">
        <v>0</v>
      </c>
      <c r="AF741" s="117">
        <v>0</v>
      </c>
      <c r="AG741" s="117">
        <v>0</v>
      </c>
      <c r="AH741" s="117">
        <v>0</v>
      </c>
      <c r="AI741" s="117">
        <v>1</v>
      </c>
      <c r="AJ741" s="117">
        <v>0</v>
      </c>
      <c r="AK741" s="117">
        <v>0</v>
      </c>
      <c r="AL741" s="117">
        <v>0</v>
      </c>
      <c r="AM741" s="117">
        <v>0</v>
      </c>
      <c r="AN741" s="117">
        <v>0</v>
      </c>
      <c r="AO741" s="117">
        <v>0</v>
      </c>
      <c r="AP741" s="117">
        <v>0</v>
      </c>
      <c r="AQ741" s="117">
        <v>1</v>
      </c>
      <c r="AR741" s="117">
        <v>0</v>
      </c>
      <c r="AS741" s="117">
        <v>247216.21596923453</v>
      </c>
    </row>
    <row r="742" spans="1:45" x14ac:dyDescent="0.45">
      <c r="A742" s="117" t="s">
        <v>1081</v>
      </c>
      <c r="B742" s="118">
        <v>43749</v>
      </c>
      <c r="C742" s="117">
        <v>2020</v>
      </c>
      <c r="D742" s="117">
        <v>10</v>
      </c>
      <c r="E742" s="117">
        <v>6</v>
      </c>
      <c r="F742" s="117" t="s">
        <v>342</v>
      </c>
      <c r="G742" s="117" t="s">
        <v>336</v>
      </c>
      <c r="H742" s="117">
        <v>0</v>
      </c>
      <c r="I742" s="117">
        <v>38.25</v>
      </c>
      <c r="J742" s="117">
        <v>286894.59096923459</v>
      </c>
      <c r="K742" s="117">
        <v>235754.1743025679</v>
      </c>
      <c r="L742" s="117">
        <v>51140.416666666664</v>
      </c>
      <c r="M742" s="117">
        <v>0</v>
      </c>
      <c r="N742" s="117">
        <v>0</v>
      </c>
      <c r="O742" s="117">
        <v>0</v>
      </c>
      <c r="P742" s="117">
        <v>0</v>
      </c>
      <c r="Q742" s="117">
        <v>0</v>
      </c>
      <c r="R742" s="117">
        <v>0</v>
      </c>
      <c r="S742" s="117">
        <v>1</v>
      </c>
      <c r="T742" s="117">
        <v>0</v>
      </c>
      <c r="U742" s="117">
        <v>0</v>
      </c>
      <c r="V742" s="117">
        <v>0</v>
      </c>
      <c r="W742" s="117">
        <v>0</v>
      </c>
      <c r="X742" s="117">
        <v>0</v>
      </c>
      <c r="Y742" s="117">
        <v>0</v>
      </c>
      <c r="Z742" s="117">
        <v>0</v>
      </c>
      <c r="AA742" s="117">
        <v>0</v>
      </c>
      <c r="AB742" s="117">
        <v>0</v>
      </c>
      <c r="AC742" s="117">
        <v>0</v>
      </c>
      <c r="AD742" s="117">
        <v>1</v>
      </c>
      <c r="AE742" s="117">
        <v>0</v>
      </c>
      <c r="AF742" s="117">
        <v>0</v>
      </c>
      <c r="AG742" s="117">
        <v>0</v>
      </c>
      <c r="AH742" s="117">
        <v>0</v>
      </c>
      <c r="AI742" s="117">
        <v>1</v>
      </c>
      <c r="AJ742" s="117">
        <v>0</v>
      </c>
      <c r="AK742" s="117">
        <v>0</v>
      </c>
      <c r="AL742" s="117">
        <v>0</v>
      </c>
      <c r="AM742" s="117">
        <v>0</v>
      </c>
      <c r="AN742" s="117">
        <v>0</v>
      </c>
      <c r="AO742" s="117">
        <v>0</v>
      </c>
      <c r="AP742" s="117">
        <v>0</v>
      </c>
      <c r="AQ742" s="117">
        <v>1</v>
      </c>
      <c r="AR742" s="117">
        <v>0</v>
      </c>
      <c r="AS742" s="117">
        <v>235754.1743025679</v>
      </c>
    </row>
    <row r="743" spans="1:45" x14ac:dyDescent="0.45">
      <c r="A743" s="117" t="s">
        <v>1082</v>
      </c>
      <c r="B743" s="118">
        <v>43750</v>
      </c>
      <c r="C743" s="117">
        <v>2020</v>
      </c>
      <c r="D743" s="117">
        <v>10</v>
      </c>
      <c r="E743" s="117">
        <v>7</v>
      </c>
      <c r="F743" s="117" t="s">
        <v>340</v>
      </c>
      <c r="G743" s="117" t="s">
        <v>336</v>
      </c>
      <c r="H743" s="117">
        <v>0</v>
      </c>
      <c r="I743" s="117">
        <v>39.208329999999997</v>
      </c>
      <c r="J743" s="117">
        <v>267830.50763590133</v>
      </c>
      <c r="K743" s="117">
        <v>218475.09096923465</v>
      </c>
      <c r="L743" s="117">
        <v>49355.416666666664</v>
      </c>
      <c r="M743" s="117">
        <v>0</v>
      </c>
      <c r="N743" s="117">
        <v>0</v>
      </c>
      <c r="O743" s="117">
        <v>0</v>
      </c>
      <c r="P743" s="117">
        <v>0</v>
      </c>
      <c r="Q743" s="117">
        <v>0</v>
      </c>
      <c r="R743" s="117">
        <v>0</v>
      </c>
      <c r="S743" s="117">
        <v>0</v>
      </c>
      <c r="T743" s="117">
        <v>1</v>
      </c>
      <c r="U743" s="117">
        <v>0</v>
      </c>
      <c r="V743" s="117">
        <v>0</v>
      </c>
      <c r="W743" s="117">
        <v>0</v>
      </c>
      <c r="X743" s="117">
        <v>0</v>
      </c>
      <c r="Y743" s="117">
        <v>0</v>
      </c>
      <c r="Z743" s="117">
        <v>0</v>
      </c>
      <c r="AA743" s="117">
        <v>0</v>
      </c>
      <c r="AB743" s="117">
        <v>0</v>
      </c>
      <c r="AC743" s="117">
        <v>0</v>
      </c>
      <c r="AD743" s="117">
        <v>1</v>
      </c>
      <c r="AE743" s="117">
        <v>0</v>
      </c>
      <c r="AF743" s="117">
        <v>0</v>
      </c>
      <c r="AG743" s="117">
        <v>0</v>
      </c>
      <c r="AH743" s="117">
        <v>0</v>
      </c>
      <c r="AI743" s="117">
        <v>1</v>
      </c>
      <c r="AJ743" s="117">
        <v>0</v>
      </c>
      <c r="AK743" s="117">
        <v>0</v>
      </c>
      <c r="AL743" s="117">
        <v>0</v>
      </c>
      <c r="AM743" s="117">
        <v>0</v>
      </c>
      <c r="AN743" s="117">
        <v>0</v>
      </c>
      <c r="AO743" s="117">
        <v>0</v>
      </c>
      <c r="AP743" s="117">
        <v>0</v>
      </c>
      <c r="AQ743" s="117">
        <v>1</v>
      </c>
      <c r="AR743" s="117">
        <v>0</v>
      </c>
      <c r="AS743" s="117">
        <v>218475.09096923465</v>
      </c>
    </row>
    <row r="744" spans="1:45" x14ac:dyDescent="0.45">
      <c r="A744" s="117" t="s">
        <v>1083</v>
      </c>
      <c r="B744" s="118">
        <v>43751</v>
      </c>
      <c r="C744" s="117">
        <v>2020</v>
      </c>
      <c r="D744" s="117">
        <v>10</v>
      </c>
      <c r="E744" s="117">
        <v>1</v>
      </c>
      <c r="F744" s="117" t="s">
        <v>340</v>
      </c>
      <c r="G744" s="117" t="s">
        <v>336</v>
      </c>
      <c r="H744" s="117">
        <v>0</v>
      </c>
      <c r="I744" s="117">
        <v>45.125</v>
      </c>
      <c r="J744" s="117">
        <v>251557.0076359013</v>
      </c>
      <c r="K744" s="117">
        <v>203902.84096923465</v>
      </c>
      <c r="L744" s="117">
        <v>47654.166666666664</v>
      </c>
      <c r="M744" s="117">
        <v>0</v>
      </c>
      <c r="N744" s="117">
        <v>1</v>
      </c>
      <c r="O744" s="117">
        <v>0</v>
      </c>
      <c r="P744" s="117">
        <v>0</v>
      </c>
      <c r="Q744" s="117">
        <v>0</v>
      </c>
      <c r="R744" s="117">
        <v>0</v>
      </c>
      <c r="S744" s="117">
        <v>0</v>
      </c>
      <c r="T744" s="117">
        <v>0</v>
      </c>
      <c r="U744" s="117">
        <v>0</v>
      </c>
      <c r="V744" s="117">
        <v>0</v>
      </c>
      <c r="W744" s="117">
        <v>0</v>
      </c>
      <c r="X744" s="117">
        <v>0</v>
      </c>
      <c r="Y744" s="117">
        <v>0</v>
      </c>
      <c r="Z744" s="117">
        <v>0</v>
      </c>
      <c r="AA744" s="117">
        <v>0</v>
      </c>
      <c r="AB744" s="117">
        <v>0</v>
      </c>
      <c r="AC744" s="117">
        <v>0</v>
      </c>
      <c r="AD744" s="117">
        <v>1</v>
      </c>
      <c r="AE744" s="117">
        <v>0</v>
      </c>
      <c r="AF744" s="117">
        <v>0</v>
      </c>
      <c r="AG744" s="117">
        <v>0</v>
      </c>
      <c r="AH744" s="117">
        <v>0</v>
      </c>
      <c r="AI744" s="117">
        <v>1</v>
      </c>
      <c r="AJ744" s="117">
        <v>0</v>
      </c>
      <c r="AK744" s="117">
        <v>0</v>
      </c>
      <c r="AL744" s="117">
        <v>0</v>
      </c>
      <c r="AM744" s="117">
        <v>0</v>
      </c>
      <c r="AN744" s="117">
        <v>0</v>
      </c>
      <c r="AO744" s="117">
        <v>0</v>
      </c>
      <c r="AP744" s="117">
        <v>0</v>
      </c>
      <c r="AQ744" s="117">
        <v>1</v>
      </c>
      <c r="AR744" s="117">
        <v>0</v>
      </c>
      <c r="AS744" s="117">
        <v>203902.84096923465</v>
      </c>
    </row>
    <row r="745" spans="1:45" x14ac:dyDescent="0.45">
      <c r="A745" s="117" t="s">
        <v>1084</v>
      </c>
      <c r="B745" s="118">
        <v>43752</v>
      </c>
      <c r="C745" s="117">
        <v>2020</v>
      </c>
      <c r="D745" s="117">
        <v>10</v>
      </c>
      <c r="E745" s="117">
        <v>2</v>
      </c>
      <c r="F745" s="117" t="s">
        <v>342</v>
      </c>
      <c r="G745" s="117" t="s">
        <v>336</v>
      </c>
      <c r="H745" s="117">
        <v>0</v>
      </c>
      <c r="I745" s="117">
        <v>45.625</v>
      </c>
      <c r="J745" s="117">
        <v>278113.54930256796</v>
      </c>
      <c r="K745" s="117">
        <v>232261.88263590127</v>
      </c>
      <c r="L745" s="117">
        <v>45851.666666666664</v>
      </c>
      <c r="M745" s="117">
        <v>0</v>
      </c>
      <c r="N745" s="117">
        <v>0</v>
      </c>
      <c r="O745" s="117">
        <v>1</v>
      </c>
      <c r="P745" s="117">
        <v>0</v>
      </c>
      <c r="Q745" s="117">
        <v>0</v>
      </c>
      <c r="R745" s="117">
        <v>0</v>
      </c>
      <c r="S745" s="117">
        <v>0</v>
      </c>
      <c r="T745" s="117">
        <v>0</v>
      </c>
      <c r="U745" s="117">
        <v>0</v>
      </c>
      <c r="V745" s="117">
        <v>0</v>
      </c>
      <c r="W745" s="117">
        <v>0</v>
      </c>
      <c r="X745" s="117">
        <v>0</v>
      </c>
      <c r="Y745" s="117">
        <v>0</v>
      </c>
      <c r="Z745" s="117">
        <v>0</v>
      </c>
      <c r="AA745" s="117">
        <v>0</v>
      </c>
      <c r="AB745" s="117">
        <v>0</v>
      </c>
      <c r="AC745" s="117">
        <v>0</v>
      </c>
      <c r="AD745" s="117">
        <v>1</v>
      </c>
      <c r="AE745" s="117">
        <v>0</v>
      </c>
      <c r="AF745" s="117">
        <v>0</v>
      </c>
      <c r="AG745" s="117">
        <v>0</v>
      </c>
      <c r="AH745" s="117">
        <v>0</v>
      </c>
      <c r="AI745" s="117">
        <v>1</v>
      </c>
      <c r="AJ745" s="117">
        <v>0</v>
      </c>
      <c r="AK745" s="117">
        <v>0</v>
      </c>
      <c r="AL745" s="117">
        <v>0</v>
      </c>
      <c r="AM745" s="117">
        <v>0</v>
      </c>
      <c r="AN745" s="117">
        <v>0</v>
      </c>
      <c r="AO745" s="117">
        <v>0</v>
      </c>
      <c r="AP745" s="117">
        <v>0</v>
      </c>
      <c r="AQ745" s="117">
        <v>1</v>
      </c>
      <c r="AR745" s="117">
        <v>0</v>
      </c>
      <c r="AS745" s="117">
        <v>232261.88263590127</v>
      </c>
    </row>
    <row r="746" spans="1:45" x14ac:dyDescent="0.45">
      <c r="A746" s="117" t="s">
        <v>1085</v>
      </c>
      <c r="B746" s="118">
        <v>43753</v>
      </c>
      <c r="C746" s="117">
        <v>2020</v>
      </c>
      <c r="D746" s="117">
        <v>10</v>
      </c>
      <c r="E746" s="117">
        <v>3</v>
      </c>
      <c r="F746" s="117" t="s">
        <v>342</v>
      </c>
      <c r="G746" s="117" t="s">
        <v>336</v>
      </c>
      <c r="H746" s="117">
        <v>0</v>
      </c>
      <c r="I746" s="117">
        <v>44.75</v>
      </c>
      <c r="J746" s="117">
        <v>299811.0493025679</v>
      </c>
      <c r="K746" s="117">
        <v>255831.0493025679</v>
      </c>
      <c r="L746" s="117">
        <v>43980</v>
      </c>
      <c r="M746" s="117">
        <v>0</v>
      </c>
      <c r="N746" s="117">
        <v>0</v>
      </c>
      <c r="O746" s="117">
        <v>0</v>
      </c>
      <c r="P746" s="117">
        <v>1</v>
      </c>
      <c r="Q746" s="117">
        <v>0</v>
      </c>
      <c r="R746" s="117">
        <v>0</v>
      </c>
      <c r="S746" s="117">
        <v>0</v>
      </c>
      <c r="T746" s="117">
        <v>0</v>
      </c>
      <c r="U746" s="117">
        <v>0</v>
      </c>
      <c r="V746" s="117">
        <v>0</v>
      </c>
      <c r="W746" s="117">
        <v>0</v>
      </c>
      <c r="X746" s="117">
        <v>0</v>
      </c>
      <c r="Y746" s="117">
        <v>0</v>
      </c>
      <c r="Z746" s="117">
        <v>0</v>
      </c>
      <c r="AA746" s="117">
        <v>0</v>
      </c>
      <c r="AB746" s="117">
        <v>0</v>
      </c>
      <c r="AC746" s="117">
        <v>0</v>
      </c>
      <c r="AD746" s="117">
        <v>1</v>
      </c>
      <c r="AE746" s="117">
        <v>0</v>
      </c>
      <c r="AF746" s="117">
        <v>0</v>
      </c>
      <c r="AG746" s="117">
        <v>0</v>
      </c>
      <c r="AH746" s="117">
        <v>0</v>
      </c>
      <c r="AI746" s="117">
        <v>1</v>
      </c>
      <c r="AJ746" s="117">
        <v>0</v>
      </c>
      <c r="AK746" s="117">
        <v>0</v>
      </c>
      <c r="AL746" s="117">
        <v>0</v>
      </c>
      <c r="AM746" s="117">
        <v>0</v>
      </c>
      <c r="AN746" s="117">
        <v>0</v>
      </c>
      <c r="AO746" s="117">
        <v>0</v>
      </c>
      <c r="AP746" s="117">
        <v>0</v>
      </c>
      <c r="AQ746" s="117">
        <v>1</v>
      </c>
      <c r="AR746" s="117">
        <v>0</v>
      </c>
      <c r="AS746" s="117">
        <v>255831.0493025679</v>
      </c>
    </row>
    <row r="747" spans="1:45" x14ac:dyDescent="0.45">
      <c r="A747" s="117" t="s">
        <v>1086</v>
      </c>
      <c r="B747" s="118">
        <v>43754</v>
      </c>
      <c r="C747" s="117">
        <v>2020</v>
      </c>
      <c r="D747" s="117">
        <v>10</v>
      </c>
      <c r="E747" s="117">
        <v>4</v>
      </c>
      <c r="F747" s="117" t="s">
        <v>342</v>
      </c>
      <c r="G747" s="117" t="s">
        <v>336</v>
      </c>
      <c r="H747" s="117">
        <v>0</v>
      </c>
      <c r="I747" s="117">
        <v>45.5</v>
      </c>
      <c r="J747" s="117">
        <v>282843.75763590122</v>
      </c>
      <c r="K747" s="117">
        <v>240715.4243025679</v>
      </c>
      <c r="L747" s="117">
        <v>42128.333333333336</v>
      </c>
      <c r="M747" s="117">
        <v>0</v>
      </c>
      <c r="N747" s="117">
        <v>0</v>
      </c>
      <c r="O747" s="117">
        <v>0</v>
      </c>
      <c r="P747" s="117">
        <v>0</v>
      </c>
      <c r="Q747" s="117">
        <v>1</v>
      </c>
      <c r="R747" s="117">
        <v>0</v>
      </c>
      <c r="S747" s="117">
        <v>0</v>
      </c>
      <c r="T747" s="117">
        <v>0</v>
      </c>
      <c r="U747" s="117">
        <v>0</v>
      </c>
      <c r="V747" s="117">
        <v>0</v>
      </c>
      <c r="W747" s="117">
        <v>0</v>
      </c>
      <c r="X747" s="117">
        <v>0</v>
      </c>
      <c r="Y747" s="117">
        <v>0</v>
      </c>
      <c r="Z747" s="117">
        <v>0</v>
      </c>
      <c r="AA747" s="117">
        <v>0</v>
      </c>
      <c r="AB747" s="117">
        <v>0</v>
      </c>
      <c r="AC747" s="117">
        <v>0</v>
      </c>
      <c r="AD747" s="117">
        <v>1</v>
      </c>
      <c r="AE747" s="117">
        <v>0</v>
      </c>
      <c r="AF747" s="117">
        <v>0</v>
      </c>
      <c r="AG747" s="117">
        <v>0</v>
      </c>
      <c r="AH747" s="117">
        <v>0</v>
      </c>
      <c r="AI747" s="117">
        <v>1</v>
      </c>
      <c r="AJ747" s="117">
        <v>0</v>
      </c>
      <c r="AK747" s="117">
        <v>0</v>
      </c>
      <c r="AL747" s="117">
        <v>0</v>
      </c>
      <c r="AM747" s="117">
        <v>0</v>
      </c>
      <c r="AN747" s="117">
        <v>0</v>
      </c>
      <c r="AO747" s="117">
        <v>0</v>
      </c>
      <c r="AP747" s="117">
        <v>0</v>
      </c>
      <c r="AQ747" s="117">
        <v>1</v>
      </c>
      <c r="AR747" s="117">
        <v>0</v>
      </c>
      <c r="AS747" s="117">
        <v>240715.4243025679</v>
      </c>
    </row>
    <row r="748" spans="1:45" x14ac:dyDescent="0.45">
      <c r="A748" s="117" t="s">
        <v>1087</v>
      </c>
      <c r="B748" s="118">
        <v>43755</v>
      </c>
      <c r="C748" s="117">
        <v>2020</v>
      </c>
      <c r="D748" s="117">
        <v>10</v>
      </c>
      <c r="E748" s="117">
        <v>5</v>
      </c>
      <c r="F748" s="117" t="s">
        <v>342</v>
      </c>
      <c r="G748" s="117" t="s">
        <v>336</v>
      </c>
      <c r="H748" s="117">
        <v>0</v>
      </c>
      <c r="I748" s="117">
        <v>51.875</v>
      </c>
      <c r="J748" s="117">
        <v>274370.09096923453</v>
      </c>
      <c r="K748" s="117">
        <v>234077.59096923453</v>
      </c>
      <c r="L748" s="117">
        <v>40292.5</v>
      </c>
      <c r="M748" s="117">
        <v>0</v>
      </c>
      <c r="N748" s="117">
        <v>0</v>
      </c>
      <c r="O748" s="117">
        <v>0</v>
      </c>
      <c r="P748" s="117">
        <v>0</v>
      </c>
      <c r="Q748" s="117">
        <v>0</v>
      </c>
      <c r="R748" s="117">
        <v>1</v>
      </c>
      <c r="S748" s="117">
        <v>0</v>
      </c>
      <c r="T748" s="117">
        <v>0</v>
      </c>
      <c r="U748" s="117">
        <v>0</v>
      </c>
      <c r="V748" s="117">
        <v>0</v>
      </c>
      <c r="W748" s="117">
        <v>0</v>
      </c>
      <c r="X748" s="117">
        <v>0</v>
      </c>
      <c r="Y748" s="117">
        <v>0</v>
      </c>
      <c r="Z748" s="117">
        <v>0</v>
      </c>
      <c r="AA748" s="117">
        <v>0</v>
      </c>
      <c r="AB748" s="117">
        <v>0</v>
      </c>
      <c r="AC748" s="117">
        <v>0</v>
      </c>
      <c r="AD748" s="117">
        <v>1</v>
      </c>
      <c r="AE748" s="117">
        <v>0</v>
      </c>
      <c r="AF748" s="117">
        <v>0</v>
      </c>
      <c r="AG748" s="117">
        <v>0</v>
      </c>
      <c r="AH748" s="117">
        <v>0</v>
      </c>
      <c r="AI748" s="117">
        <v>1</v>
      </c>
      <c r="AJ748" s="117">
        <v>0</v>
      </c>
      <c r="AK748" s="117">
        <v>0</v>
      </c>
      <c r="AL748" s="117">
        <v>0</v>
      </c>
      <c r="AM748" s="117">
        <v>0</v>
      </c>
      <c r="AN748" s="117">
        <v>0</v>
      </c>
      <c r="AO748" s="117">
        <v>0</v>
      </c>
      <c r="AP748" s="117">
        <v>0</v>
      </c>
      <c r="AQ748" s="117">
        <v>1</v>
      </c>
      <c r="AR748" s="117">
        <v>0</v>
      </c>
      <c r="AS748" s="117">
        <v>234077.59096923453</v>
      </c>
    </row>
    <row r="749" spans="1:45" x14ac:dyDescent="0.45">
      <c r="A749" s="117" t="s">
        <v>1088</v>
      </c>
      <c r="B749" s="118">
        <v>43756</v>
      </c>
      <c r="C749" s="117">
        <v>2020</v>
      </c>
      <c r="D749" s="117">
        <v>10</v>
      </c>
      <c r="E749" s="117">
        <v>6</v>
      </c>
      <c r="F749" s="117" t="s">
        <v>342</v>
      </c>
      <c r="G749" s="117" t="s">
        <v>336</v>
      </c>
      <c r="H749" s="117">
        <v>0</v>
      </c>
      <c r="I749" s="117">
        <v>48.5</v>
      </c>
      <c r="J749" s="117">
        <v>282568.67430256784</v>
      </c>
      <c r="K749" s="117">
        <v>244151.59096923453</v>
      </c>
      <c r="L749" s="117">
        <v>38417.083333333336</v>
      </c>
      <c r="M749" s="117">
        <v>0</v>
      </c>
      <c r="N749" s="117">
        <v>0</v>
      </c>
      <c r="O749" s="117">
        <v>0</v>
      </c>
      <c r="P749" s="117">
        <v>0</v>
      </c>
      <c r="Q749" s="117">
        <v>0</v>
      </c>
      <c r="R749" s="117">
        <v>0</v>
      </c>
      <c r="S749" s="117">
        <v>1</v>
      </c>
      <c r="T749" s="117">
        <v>0</v>
      </c>
      <c r="U749" s="117">
        <v>0</v>
      </c>
      <c r="V749" s="117">
        <v>0</v>
      </c>
      <c r="W749" s="117">
        <v>0</v>
      </c>
      <c r="X749" s="117">
        <v>0</v>
      </c>
      <c r="Y749" s="117">
        <v>0</v>
      </c>
      <c r="Z749" s="117">
        <v>0</v>
      </c>
      <c r="AA749" s="117">
        <v>0</v>
      </c>
      <c r="AB749" s="117">
        <v>0</v>
      </c>
      <c r="AC749" s="117">
        <v>0</v>
      </c>
      <c r="AD749" s="117">
        <v>1</v>
      </c>
      <c r="AE749" s="117">
        <v>0</v>
      </c>
      <c r="AF749" s="117">
        <v>0</v>
      </c>
      <c r="AG749" s="117">
        <v>0</v>
      </c>
      <c r="AH749" s="117">
        <v>0</v>
      </c>
      <c r="AI749" s="117">
        <v>1</v>
      </c>
      <c r="AJ749" s="117">
        <v>0</v>
      </c>
      <c r="AK749" s="117">
        <v>0</v>
      </c>
      <c r="AL749" s="117">
        <v>0</v>
      </c>
      <c r="AM749" s="117">
        <v>0</v>
      </c>
      <c r="AN749" s="117">
        <v>0</v>
      </c>
      <c r="AO749" s="117">
        <v>0</v>
      </c>
      <c r="AP749" s="117">
        <v>0</v>
      </c>
      <c r="AQ749" s="117">
        <v>1</v>
      </c>
      <c r="AR749" s="117">
        <v>0</v>
      </c>
      <c r="AS749" s="117">
        <v>244151.59096923453</v>
      </c>
    </row>
    <row r="750" spans="1:45" x14ac:dyDescent="0.45">
      <c r="A750" s="117" t="s">
        <v>1089</v>
      </c>
      <c r="B750" s="118">
        <v>43757</v>
      </c>
      <c r="C750" s="117">
        <v>2020</v>
      </c>
      <c r="D750" s="117">
        <v>10</v>
      </c>
      <c r="E750" s="117">
        <v>7</v>
      </c>
      <c r="F750" s="117" t="s">
        <v>340</v>
      </c>
      <c r="G750" s="117" t="s">
        <v>336</v>
      </c>
      <c r="H750" s="117">
        <v>0</v>
      </c>
      <c r="I750" s="117">
        <v>46.208329999999997</v>
      </c>
      <c r="J750" s="117">
        <v>265469.21596923459</v>
      </c>
      <c r="K750" s="117">
        <v>228832.5493025679</v>
      </c>
      <c r="L750" s="117">
        <v>36636.666666666664</v>
      </c>
      <c r="M750" s="117">
        <v>0</v>
      </c>
      <c r="N750" s="117">
        <v>0</v>
      </c>
      <c r="O750" s="117">
        <v>0</v>
      </c>
      <c r="P750" s="117">
        <v>0</v>
      </c>
      <c r="Q750" s="117">
        <v>0</v>
      </c>
      <c r="R750" s="117">
        <v>0</v>
      </c>
      <c r="S750" s="117">
        <v>0</v>
      </c>
      <c r="T750" s="117">
        <v>1</v>
      </c>
      <c r="U750" s="117">
        <v>0</v>
      </c>
      <c r="V750" s="117">
        <v>0</v>
      </c>
      <c r="W750" s="117">
        <v>0</v>
      </c>
      <c r="X750" s="117">
        <v>0</v>
      </c>
      <c r="Y750" s="117">
        <v>0</v>
      </c>
      <c r="Z750" s="117">
        <v>0</v>
      </c>
      <c r="AA750" s="117">
        <v>0</v>
      </c>
      <c r="AB750" s="117">
        <v>0</v>
      </c>
      <c r="AC750" s="117">
        <v>0</v>
      </c>
      <c r="AD750" s="117">
        <v>1</v>
      </c>
      <c r="AE750" s="117">
        <v>0</v>
      </c>
      <c r="AF750" s="117">
        <v>0</v>
      </c>
      <c r="AG750" s="117">
        <v>0</v>
      </c>
      <c r="AH750" s="117">
        <v>0</v>
      </c>
      <c r="AI750" s="117">
        <v>1</v>
      </c>
      <c r="AJ750" s="117">
        <v>0</v>
      </c>
      <c r="AK750" s="117">
        <v>0</v>
      </c>
      <c r="AL750" s="117">
        <v>0</v>
      </c>
      <c r="AM750" s="117">
        <v>0</v>
      </c>
      <c r="AN750" s="117">
        <v>0</v>
      </c>
      <c r="AO750" s="117">
        <v>0</v>
      </c>
      <c r="AP750" s="117">
        <v>0</v>
      </c>
      <c r="AQ750" s="117">
        <v>1</v>
      </c>
      <c r="AR750" s="117">
        <v>0</v>
      </c>
      <c r="AS750" s="117">
        <v>228832.5493025679</v>
      </c>
    </row>
    <row r="751" spans="1:45" x14ac:dyDescent="0.45">
      <c r="A751" s="117" t="s">
        <v>1090</v>
      </c>
      <c r="B751" s="118">
        <v>43758</v>
      </c>
      <c r="C751" s="117">
        <v>2020</v>
      </c>
      <c r="D751" s="117">
        <v>10</v>
      </c>
      <c r="E751" s="117">
        <v>1</v>
      </c>
      <c r="F751" s="117" t="s">
        <v>340</v>
      </c>
      <c r="G751" s="117" t="s">
        <v>336</v>
      </c>
      <c r="H751" s="117">
        <v>0</v>
      </c>
      <c r="I751" s="117">
        <v>40</v>
      </c>
      <c r="J751" s="117">
        <v>263591.13263590133</v>
      </c>
      <c r="K751" s="117">
        <v>228195.71596923465</v>
      </c>
      <c r="L751" s="117">
        <v>35395.416666666664</v>
      </c>
      <c r="M751" s="117">
        <v>0</v>
      </c>
      <c r="N751" s="117">
        <v>1</v>
      </c>
      <c r="O751" s="117">
        <v>0</v>
      </c>
      <c r="P751" s="117">
        <v>0</v>
      </c>
      <c r="Q751" s="117">
        <v>0</v>
      </c>
      <c r="R751" s="117">
        <v>0</v>
      </c>
      <c r="S751" s="117">
        <v>0</v>
      </c>
      <c r="T751" s="117">
        <v>0</v>
      </c>
      <c r="U751" s="117">
        <v>0</v>
      </c>
      <c r="V751" s="117">
        <v>0</v>
      </c>
      <c r="W751" s="117">
        <v>0</v>
      </c>
      <c r="X751" s="117">
        <v>0</v>
      </c>
      <c r="Y751" s="117">
        <v>0</v>
      </c>
      <c r="Z751" s="117">
        <v>0</v>
      </c>
      <c r="AA751" s="117">
        <v>0</v>
      </c>
      <c r="AB751" s="117">
        <v>0</v>
      </c>
      <c r="AC751" s="117">
        <v>0</v>
      </c>
      <c r="AD751" s="117">
        <v>1</v>
      </c>
      <c r="AE751" s="117">
        <v>0</v>
      </c>
      <c r="AF751" s="117">
        <v>0</v>
      </c>
      <c r="AG751" s="117">
        <v>0</v>
      </c>
      <c r="AH751" s="117">
        <v>0</v>
      </c>
      <c r="AI751" s="117">
        <v>1</v>
      </c>
      <c r="AJ751" s="117">
        <v>0</v>
      </c>
      <c r="AK751" s="117">
        <v>0</v>
      </c>
      <c r="AL751" s="117">
        <v>0</v>
      </c>
      <c r="AM751" s="117">
        <v>0</v>
      </c>
      <c r="AN751" s="117">
        <v>0</v>
      </c>
      <c r="AO751" s="117">
        <v>0</v>
      </c>
      <c r="AP751" s="117">
        <v>0</v>
      </c>
      <c r="AQ751" s="117">
        <v>1</v>
      </c>
      <c r="AR751" s="117">
        <v>0</v>
      </c>
      <c r="AS751" s="117">
        <v>228195.71596923465</v>
      </c>
    </row>
    <row r="752" spans="1:45" x14ac:dyDescent="0.45">
      <c r="A752" s="117" t="s">
        <v>1091</v>
      </c>
      <c r="B752" s="118">
        <v>43759</v>
      </c>
      <c r="C752" s="117">
        <v>2020</v>
      </c>
      <c r="D752" s="117">
        <v>10</v>
      </c>
      <c r="E752" s="117">
        <v>2</v>
      </c>
      <c r="F752" s="117" t="s">
        <v>342</v>
      </c>
      <c r="G752" s="117" t="s">
        <v>336</v>
      </c>
      <c r="H752" s="117">
        <v>0</v>
      </c>
      <c r="I752" s="117">
        <v>44.5</v>
      </c>
      <c r="J752" s="117">
        <v>258551.8409692345</v>
      </c>
      <c r="K752" s="117">
        <v>224133.50763590116</v>
      </c>
      <c r="L752" s="117">
        <v>34418.333333333336</v>
      </c>
      <c r="M752" s="117">
        <v>0</v>
      </c>
      <c r="N752" s="117">
        <v>0</v>
      </c>
      <c r="O752" s="117">
        <v>1</v>
      </c>
      <c r="P752" s="117">
        <v>0</v>
      </c>
      <c r="Q752" s="117">
        <v>0</v>
      </c>
      <c r="R752" s="117">
        <v>0</v>
      </c>
      <c r="S752" s="117">
        <v>0</v>
      </c>
      <c r="T752" s="117">
        <v>0</v>
      </c>
      <c r="U752" s="117">
        <v>0</v>
      </c>
      <c r="V752" s="117">
        <v>0</v>
      </c>
      <c r="W752" s="117">
        <v>0</v>
      </c>
      <c r="X752" s="117">
        <v>0</v>
      </c>
      <c r="Y752" s="117">
        <v>0</v>
      </c>
      <c r="Z752" s="117">
        <v>0</v>
      </c>
      <c r="AA752" s="117">
        <v>0</v>
      </c>
      <c r="AB752" s="117">
        <v>0</v>
      </c>
      <c r="AC752" s="117">
        <v>0</v>
      </c>
      <c r="AD752" s="117">
        <v>1</v>
      </c>
      <c r="AE752" s="117">
        <v>0</v>
      </c>
      <c r="AF752" s="117">
        <v>0</v>
      </c>
      <c r="AG752" s="117">
        <v>0</v>
      </c>
      <c r="AH752" s="117">
        <v>0</v>
      </c>
      <c r="AI752" s="117">
        <v>1</v>
      </c>
      <c r="AJ752" s="117">
        <v>0</v>
      </c>
      <c r="AK752" s="117">
        <v>0</v>
      </c>
      <c r="AL752" s="117">
        <v>0</v>
      </c>
      <c r="AM752" s="117">
        <v>0</v>
      </c>
      <c r="AN752" s="117">
        <v>0</v>
      </c>
      <c r="AO752" s="117">
        <v>0</v>
      </c>
      <c r="AP752" s="117">
        <v>0</v>
      </c>
      <c r="AQ752" s="117">
        <v>1</v>
      </c>
      <c r="AR752" s="117">
        <v>0</v>
      </c>
      <c r="AS752" s="117">
        <v>224133.50763590116</v>
      </c>
    </row>
    <row r="753" spans="1:45" x14ac:dyDescent="0.45">
      <c r="A753" s="117" t="s">
        <v>1092</v>
      </c>
      <c r="B753" s="118">
        <v>43760</v>
      </c>
      <c r="C753" s="117">
        <v>2020</v>
      </c>
      <c r="D753" s="117">
        <v>10</v>
      </c>
      <c r="E753" s="117">
        <v>3</v>
      </c>
      <c r="F753" s="117" t="s">
        <v>342</v>
      </c>
      <c r="G753" s="117" t="s">
        <v>336</v>
      </c>
      <c r="H753" s="117">
        <v>0</v>
      </c>
      <c r="I753" s="117">
        <v>53.125</v>
      </c>
      <c r="J753" s="117">
        <v>239136.50763590136</v>
      </c>
      <c r="K753" s="117">
        <v>206789.42430256802</v>
      </c>
      <c r="L753" s="117">
        <v>32347.083333333332</v>
      </c>
      <c r="M753" s="117">
        <v>0</v>
      </c>
      <c r="N753" s="117">
        <v>0</v>
      </c>
      <c r="O753" s="117">
        <v>0</v>
      </c>
      <c r="P753" s="117">
        <v>1</v>
      </c>
      <c r="Q753" s="117">
        <v>0</v>
      </c>
      <c r="R753" s="117">
        <v>0</v>
      </c>
      <c r="S753" s="117">
        <v>0</v>
      </c>
      <c r="T753" s="117">
        <v>0</v>
      </c>
      <c r="U753" s="117">
        <v>0</v>
      </c>
      <c r="V753" s="117">
        <v>0</v>
      </c>
      <c r="W753" s="117">
        <v>0</v>
      </c>
      <c r="X753" s="117">
        <v>0</v>
      </c>
      <c r="Y753" s="117">
        <v>0</v>
      </c>
      <c r="Z753" s="117">
        <v>0</v>
      </c>
      <c r="AA753" s="117">
        <v>0</v>
      </c>
      <c r="AB753" s="117">
        <v>0</v>
      </c>
      <c r="AC753" s="117">
        <v>0</v>
      </c>
      <c r="AD753" s="117">
        <v>1</v>
      </c>
      <c r="AE753" s="117">
        <v>0</v>
      </c>
      <c r="AF753" s="117">
        <v>0</v>
      </c>
      <c r="AG753" s="117">
        <v>0</v>
      </c>
      <c r="AH753" s="117">
        <v>0</v>
      </c>
      <c r="AI753" s="117">
        <v>1</v>
      </c>
      <c r="AJ753" s="117">
        <v>0</v>
      </c>
      <c r="AK753" s="117">
        <v>0</v>
      </c>
      <c r="AL753" s="117">
        <v>0</v>
      </c>
      <c r="AM753" s="117">
        <v>0</v>
      </c>
      <c r="AN753" s="117">
        <v>0</v>
      </c>
      <c r="AO753" s="117">
        <v>0</v>
      </c>
      <c r="AP753" s="117">
        <v>0</v>
      </c>
      <c r="AQ753" s="117">
        <v>1</v>
      </c>
      <c r="AR753" s="117">
        <v>0</v>
      </c>
      <c r="AS753" s="117">
        <v>206789.42430256802</v>
      </c>
    </row>
    <row r="754" spans="1:45" x14ac:dyDescent="0.45">
      <c r="A754" s="117" t="s">
        <v>1093</v>
      </c>
      <c r="B754" s="118">
        <v>43761</v>
      </c>
      <c r="C754" s="117">
        <v>2020</v>
      </c>
      <c r="D754" s="117">
        <v>10</v>
      </c>
      <c r="E754" s="117">
        <v>4</v>
      </c>
      <c r="F754" s="117" t="s">
        <v>342</v>
      </c>
      <c r="G754" s="117" t="s">
        <v>336</v>
      </c>
      <c r="H754" s="117">
        <v>0</v>
      </c>
      <c r="I754" s="117">
        <v>46.25</v>
      </c>
      <c r="J754" s="117">
        <v>247227.5909692345</v>
      </c>
      <c r="K754" s="117">
        <v>217084.25763590116</v>
      </c>
      <c r="L754" s="117">
        <v>30143.333333333332</v>
      </c>
      <c r="M754" s="117">
        <v>0</v>
      </c>
      <c r="N754" s="117">
        <v>0</v>
      </c>
      <c r="O754" s="117">
        <v>0</v>
      </c>
      <c r="P754" s="117">
        <v>0</v>
      </c>
      <c r="Q754" s="117">
        <v>1</v>
      </c>
      <c r="R754" s="117">
        <v>0</v>
      </c>
      <c r="S754" s="117">
        <v>0</v>
      </c>
      <c r="T754" s="117">
        <v>0</v>
      </c>
      <c r="U754" s="117">
        <v>0</v>
      </c>
      <c r="V754" s="117">
        <v>0</v>
      </c>
      <c r="W754" s="117">
        <v>0</v>
      </c>
      <c r="X754" s="117">
        <v>0</v>
      </c>
      <c r="Y754" s="117">
        <v>0</v>
      </c>
      <c r="Z754" s="117">
        <v>0</v>
      </c>
      <c r="AA754" s="117">
        <v>0</v>
      </c>
      <c r="AB754" s="117">
        <v>0</v>
      </c>
      <c r="AC754" s="117">
        <v>0</v>
      </c>
      <c r="AD754" s="117">
        <v>1</v>
      </c>
      <c r="AE754" s="117">
        <v>0</v>
      </c>
      <c r="AF754" s="117">
        <v>0</v>
      </c>
      <c r="AG754" s="117">
        <v>0</v>
      </c>
      <c r="AH754" s="117">
        <v>0</v>
      </c>
      <c r="AI754" s="117">
        <v>1</v>
      </c>
      <c r="AJ754" s="117">
        <v>0</v>
      </c>
      <c r="AK754" s="117">
        <v>0</v>
      </c>
      <c r="AL754" s="117">
        <v>0</v>
      </c>
      <c r="AM754" s="117">
        <v>0</v>
      </c>
      <c r="AN754" s="117">
        <v>0</v>
      </c>
      <c r="AO754" s="117">
        <v>0</v>
      </c>
      <c r="AP754" s="117">
        <v>0</v>
      </c>
      <c r="AQ754" s="117">
        <v>1</v>
      </c>
      <c r="AR754" s="117">
        <v>0</v>
      </c>
      <c r="AS754" s="117">
        <v>217084.25763590116</v>
      </c>
    </row>
    <row r="755" spans="1:45" x14ac:dyDescent="0.45">
      <c r="A755" s="117" t="s">
        <v>1094</v>
      </c>
      <c r="B755" s="118">
        <v>43762</v>
      </c>
      <c r="C755" s="117">
        <v>2020</v>
      </c>
      <c r="D755" s="117">
        <v>10</v>
      </c>
      <c r="E755" s="117">
        <v>5</v>
      </c>
      <c r="F755" s="117" t="s">
        <v>342</v>
      </c>
      <c r="G755" s="117" t="s">
        <v>336</v>
      </c>
      <c r="H755" s="117">
        <v>0</v>
      </c>
      <c r="I755" s="117">
        <v>47.375</v>
      </c>
      <c r="J755" s="117">
        <v>250204.9659692345</v>
      </c>
      <c r="K755" s="117">
        <v>222219.13263590116</v>
      </c>
      <c r="L755" s="117">
        <v>27985.833333333332</v>
      </c>
      <c r="M755" s="117">
        <v>0</v>
      </c>
      <c r="N755" s="117">
        <v>0</v>
      </c>
      <c r="O755" s="117">
        <v>0</v>
      </c>
      <c r="P755" s="117">
        <v>0</v>
      </c>
      <c r="Q755" s="117">
        <v>0</v>
      </c>
      <c r="R755" s="117">
        <v>1</v>
      </c>
      <c r="S755" s="117">
        <v>0</v>
      </c>
      <c r="T755" s="117">
        <v>0</v>
      </c>
      <c r="U755" s="117">
        <v>0</v>
      </c>
      <c r="V755" s="117">
        <v>0</v>
      </c>
      <c r="W755" s="117">
        <v>0</v>
      </c>
      <c r="X755" s="117">
        <v>0</v>
      </c>
      <c r="Y755" s="117">
        <v>0</v>
      </c>
      <c r="Z755" s="117">
        <v>0</v>
      </c>
      <c r="AA755" s="117">
        <v>0</v>
      </c>
      <c r="AB755" s="117">
        <v>0</v>
      </c>
      <c r="AC755" s="117">
        <v>0</v>
      </c>
      <c r="AD755" s="117">
        <v>1</v>
      </c>
      <c r="AE755" s="117">
        <v>0</v>
      </c>
      <c r="AF755" s="117">
        <v>0</v>
      </c>
      <c r="AG755" s="117">
        <v>0</v>
      </c>
      <c r="AH755" s="117">
        <v>0</v>
      </c>
      <c r="AI755" s="117">
        <v>1</v>
      </c>
      <c r="AJ755" s="117">
        <v>0</v>
      </c>
      <c r="AK755" s="117">
        <v>0</v>
      </c>
      <c r="AL755" s="117">
        <v>0</v>
      </c>
      <c r="AM755" s="117">
        <v>0</v>
      </c>
      <c r="AN755" s="117">
        <v>0</v>
      </c>
      <c r="AO755" s="117">
        <v>0</v>
      </c>
      <c r="AP755" s="117">
        <v>0</v>
      </c>
      <c r="AQ755" s="117">
        <v>1</v>
      </c>
      <c r="AR755" s="117">
        <v>0</v>
      </c>
      <c r="AS755" s="117">
        <v>222219.13263590116</v>
      </c>
    </row>
    <row r="756" spans="1:45" x14ac:dyDescent="0.45">
      <c r="A756" s="117" t="s">
        <v>1095</v>
      </c>
      <c r="B756" s="118">
        <v>43763</v>
      </c>
      <c r="C756" s="117">
        <v>2020</v>
      </c>
      <c r="D756" s="117">
        <v>10</v>
      </c>
      <c r="E756" s="117">
        <v>6</v>
      </c>
      <c r="F756" s="117" t="s">
        <v>342</v>
      </c>
      <c r="G756" s="117" t="s">
        <v>336</v>
      </c>
      <c r="H756" s="117">
        <v>0</v>
      </c>
      <c r="I756" s="117">
        <v>51.25</v>
      </c>
      <c r="J756" s="117">
        <v>250748.09096923456</v>
      </c>
      <c r="K756" s="117">
        <v>224885.1743025679</v>
      </c>
      <c r="L756" s="117">
        <v>25862.916666666668</v>
      </c>
      <c r="M756" s="117">
        <v>0</v>
      </c>
      <c r="N756" s="117">
        <v>0</v>
      </c>
      <c r="O756" s="117">
        <v>0</v>
      </c>
      <c r="P756" s="117">
        <v>0</v>
      </c>
      <c r="Q756" s="117">
        <v>0</v>
      </c>
      <c r="R756" s="117">
        <v>0</v>
      </c>
      <c r="S756" s="117">
        <v>1</v>
      </c>
      <c r="T756" s="117">
        <v>0</v>
      </c>
      <c r="U756" s="117">
        <v>0</v>
      </c>
      <c r="V756" s="117">
        <v>0</v>
      </c>
      <c r="W756" s="117">
        <v>0</v>
      </c>
      <c r="X756" s="117">
        <v>0</v>
      </c>
      <c r="Y756" s="117">
        <v>0</v>
      </c>
      <c r="Z756" s="117">
        <v>0</v>
      </c>
      <c r="AA756" s="117">
        <v>0</v>
      </c>
      <c r="AB756" s="117">
        <v>0</v>
      </c>
      <c r="AC756" s="117">
        <v>0</v>
      </c>
      <c r="AD756" s="117">
        <v>1</v>
      </c>
      <c r="AE756" s="117">
        <v>0</v>
      </c>
      <c r="AF756" s="117">
        <v>0</v>
      </c>
      <c r="AG756" s="117">
        <v>0</v>
      </c>
      <c r="AH756" s="117">
        <v>0</v>
      </c>
      <c r="AI756" s="117">
        <v>1</v>
      </c>
      <c r="AJ756" s="117">
        <v>0</v>
      </c>
      <c r="AK756" s="117">
        <v>0</v>
      </c>
      <c r="AL756" s="117">
        <v>0</v>
      </c>
      <c r="AM756" s="117">
        <v>0</v>
      </c>
      <c r="AN756" s="117">
        <v>0</v>
      </c>
      <c r="AO756" s="117">
        <v>0</v>
      </c>
      <c r="AP756" s="117">
        <v>0</v>
      </c>
      <c r="AQ756" s="117">
        <v>1</v>
      </c>
      <c r="AR756" s="117">
        <v>0</v>
      </c>
      <c r="AS756" s="117">
        <v>224885.1743025679</v>
      </c>
    </row>
    <row r="757" spans="1:45" x14ac:dyDescent="0.45">
      <c r="A757" s="117" t="s">
        <v>1096</v>
      </c>
      <c r="B757" s="118">
        <v>43764</v>
      </c>
      <c r="C757" s="117">
        <v>2020</v>
      </c>
      <c r="D757" s="117">
        <v>10</v>
      </c>
      <c r="E757" s="117">
        <v>7</v>
      </c>
      <c r="F757" s="117" t="s">
        <v>340</v>
      </c>
      <c r="G757" s="117" t="s">
        <v>336</v>
      </c>
      <c r="H757" s="117">
        <v>0</v>
      </c>
      <c r="I757" s="117">
        <v>43.208329999999997</v>
      </c>
      <c r="J757" s="117">
        <v>243895.04930256793</v>
      </c>
      <c r="K757" s="117">
        <v>220219.63263590127</v>
      </c>
      <c r="L757" s="117">
        <v>23675.416666666668</v>
      </c>
      <c r="M757" s="117">
        <v>0</v>
      </c>
      <c r="N757" s="117">
        <v>0</v>
      </c>
      <c r="O757" s="117">
        <v>0</v>
      </c>
      <c r="P757" s="117">
        <v>0</v>
      </c>
      <c r="Q757" s="117">
        <v>0</v>
      </c>
      <c r="R757" s="117">
        <v>0</v>
      </c>
      <c r="S757" s="117">
        <v>0</v>
      </c>
      <c r="T757" s="117">
        <v>1</v>
      </c>
      <c r="U757" s="117">
        <v>0</v>
      </c>
      <c r="V757" s="117">
        <v>0</v>
      </c>
      <c r="W757" s="117">
        <v>0</v>
      </c>
      <c r="X757" s="117">
        <v>0</v>
      </c>
      <c r="Y757" s="117">
        <v>0</v>
      </c>
      <c r="Z757" s="117">
        <v>0</v>
      </c>
      <c r="AA757" s="117">
        <v>0</v>
      </c>
      <c r="AB757" s="117">
        <v>0</v>
      </c>
      <c r="AC757" s="117">
        <v>0</v>
      </c>
      <c r="AD757" s="117">
        <v>1</v>
      </c>
      <c r="AE757" s="117">
        <v>0</v>
      </c>
      <c r="AF757" s="117">
        <v>0</v>
      </c>
      <c r="AG757" s="117">
        <v>0</v>
      </c>
      <c r="AH757" s="117">
        <v>0</v>
      </c>
      <c r="AI757" s="117">
        <v>1</v>
      </c>
      <c r="AJ757" s="117">
        <v>0</v>
      </c>
      <c r="AK757" s="117">
        <v>0</v>
      </c>
      <c r="AL757" s="117">
        <v>0</v>
      </c>
      <c r="AM757" s="117">
        <v>0</v>
      </c>
      <c r="AN757" s="117">
        <v>0</v>
      </c>
      <c r="AO757" s="117">
        <v>0</v>
      </c>
      <c r="AP757" s="117">
        <v>0</v>
      </c>
      <c r="AQ757" s="117">
        <v>1</v>
      </c>
      <c r="AR757" s="117">
        <v>0</v>
      </c>
      <c r="AS757" s="117">
        <v>220219.63263590127</v>
      </c>
    </row>
    <row r="758" spans="1:45" x14ac:dyDescent="0.45">
      <c r="A758" s="117" t="s">
        <v>1097</v>
      </c>
      <c r="B758" s="118">
        <v>43765</v>
      </c>
      <c r="C758" s="117">
        <v>2020</v>
      </c>
      <c r="D758" s="117">
        <v>10</v>
      </c>
      <c r="E758" s="117">
        <v>1</v>
      </c>
      <c r="F758" s="117" t="s">
        <v>340</v>
      </c>
      <c r="G758" s="117" t="s">
        <v>336</v>
      </c>
      <c r="H758" s="117">
        <v>0</v>
      </c>
      <c r="I758" s="117">
        <v>38.375</v>
      </c>
      <c r="J758" s="117">
        <v>246704.79930256787</v>
      </c>
      <c r="K758" s="117">
        <v>225177.71596923453</v>
      </c>
      <c r="L758" s="117">
        <v>21527.083333333332</v>
      </c>
      <c r="M758" s="117">
        <v>0</v>
      </c>
      <c r="N758" s="117">
        <v>1</v>
      </c>
      <c r="O758" s="117">
        <v>0</v>
      </c>
      <c r="P758" s="117">
        <v>0</v>
      </c>
      <c r="Q758" s="117">
        <v>0</v>
      </c>
      <c r="R758" s="117">
        <v>0</v>
      </c>
      <c r="S758" s="117">
        <v>0</v>
      </c>
      <c r="T758" s="117">
        <v>0</v>
      </c>
      <c r="U758" s="117">
        <v>0</v>
      </c>
      <c r="V758" s="117">
        <v>0</v>
      </c>
      <c r="W758" s="117">
        <v>0</v>
      </c>
      <c r="X758" s="117">
        <v>0</v>
      </c>
      <c r="Y758" s="117">
        <v>0</v>
      </c>
      <c r="Z758" s="117">
        <v>0</v>
      </c>
      <c r="AA758" s="117">
        <v>0</v>
      </c>
      <c r="AB758" s="117">
        <v>0</v>
      </c>
      <c r="AC758" s="117">
        <v>0</v>
      </c>
      <c r="AD758" s="117">
        <v>1</v>
      </c>
      <c r="AE758" s="117">
        <v>0</v>
      </c>
      <c r="AF758" s="117">
        <v>0</v>
      </c>
      <c r="AG758" s="117">
        <v>0</v>
      </c>
      <c r="AH758" s="117">
        <v>0</v>
      </c>
      <c r="AI758" s="117">
        <v>1</v>
      </c>
      <c r="AJ758" s="117">
        <v>0</v>
      </c>
      <c r="AK758" s="117">
        <v>0</v>
      </c>
      <c r="AL758" s="117">
        <v>0</v>
      </c>
      <c r="AM758" s="117">
        <v>0</v>
      </c>
      <c r="AN758" s="117">
        <v>0</v>
      </c>
      <c r="AO758" s="117">
        <v>0</v>
      </c>
      <c r="AP758" s="117">
        <v>0</v>
      </c>
      <c r="AQ758" s="117">
        <v>1</v>
      </c>
      <c r="AR758" s="117">
        <v>0</v>
      </c>
      <c r="AS758" s="117">
        <v>225177.71596923453</v>
      </c>
    </row>
    <row r="759" spans="1:45" x14ac:dyDescent="0.45">
      <c r="A759" s="117" t="s">
        <v>1098</v>
      </c>
      <c r="B759" s="118">
        <v>43766</v>
      </c>
      <c r="C759" s="117">
        <v>2020</v>
      </c>
      <c r="D759" s="117">
        <v>10</v>
      </c>
      <c r="E759" s="117">
        <v>2</v>
      </c>
      <c r="F759" s="117" t="s">
        <v>342</v>
      </c>
      <c r="G759" s="117" t="s">
        <v>336</v>
      </c>
      <c r="H759" s="117">
        <v>0</v>
      </c>
      <c r="I759" s="117">
        <v>37.25</v>
      </c>
      <c r="J759" s="117">
        <v>281265.96596923459</v>
      </c>
      <c r="K759" s="117">
        <v>261640.5493025679</v>
      </c>
      <c r="L759" s="117">
        <v>19625.416666666668</v>
      </c>
      <c r="M759" s="117">
        <v>0</v>
      </c>
      <c r="N759" s="117">
        <v>0</v>
      </c>
      <c r="O759" s="117">
        <v>1</v>
      </c>
      <c r="P759" s="117">
        <v>0</v>
      </c>
      <c r="Q759" s="117">
        <v>0</v>
      </c>
      <c r="R759" s="117">
        <v>0</v>
      </c>
      <c r="S759" s="117">
        <v>0</v>
      </c>
      <c r="T759" s="117">
        <v>0</v>
      </c>
      <c r="U759" s="117">
        <v>0</v>
      </c>
      <c r="V759" s="117">
        <v>0</v>
      </c>
      <c r="W759" s="117">
        <v>0</v>
      </c>
      <c r="X759" s="117">
        <v>0</v>
      </c>
      <c r="Y759" s="117">
        <v>0</v>
      </c>
      <c r="Z759" s="117">
        <v>0</v>
      </c>
      <c r="AA759" s="117">
        <v>0</v>
      </c>
      <c r="AB759" s="117">
        <v>0</v>
      </c>
      <c r="AC759" s="117">
        <v>0</v>
      </c>
      <c r="AD759" s="117">
        <v>1</v>
      </c>
      <c r="AE759" s="117">
        <v>0</v>
      </c>
      <c r="AF759" s="117">
        <v>0</v>
      </c>
      <c r="AG759" s="117">
        <v>0</v>
      </c>
      <c r="AH759" s="117">
        <v>0</v>
      </c>
      <c r="AI759" s="117">
        <v>1</v>
      </c>
      <c r="AJ759" s="117">
        <v>0</v>
      </c>
      <c r="AK759" s="117">
        <v>0</v>
      </c>
      <c r="AL759" s="117">
        <v>0</v>
      </c>
      <c r="AM759" s="117">
        <v>0</v>
      </c>
      <c r="AN759" s="117">
        <v>0</v>
      </c>
      <c r="AO759" s="117">
        <v>0</v>
      </c>
      <c r="AP759" s="117">
        <v>0</v>
      </c>
      <c r="AQ759" s="117">
        <v>1</v>
      </c>
      <c r="AR759" s="117">
        <v>0</v>
      </c>
      <c r="AS759" s="117">
        <v>261640.5493025679</v>
      </c>
    </row>
    <row r="760" spans="1:45" x14ac:dyDescent="0.45">
      <c r="A760" s="117" t="s">
        <v>1099</v>
      </c>
      <c r="B760" s="118">
        <v>43767</v>
      </c>
      <c r="C760" s="117">
        <v>2020</v>
      </c>
      <c r="D760" s="117">
        <v>10</v>
      </c>
      <c r="E760" s="117">
        <v>3</v>
      </c>
      <c r="F760" s="117" t="s">
        <v>342</v>
      </c>
      <c r="G760" s="117" t="s">
        <v>336</v>
      </c>
      <c r="H760" s="117">
        <v>0</v>
      </c>
      <c r="I760" s="117">
        <v>28.625</v>
      </c>
      <c r="J760" s="117">
        <v>319553.50763590122</v>
      </c>
      <c r="K760" s="117">
        <v>301778.9243025679</v>
      </c>
      <c r="L760" s="117">
        <v>17774.583333333332</v>
      </c>
      <c r="M760" s="117">
        <v>0</v>
      </c>
      <c r="N760" s="117">
        <v>0</v>
      </c>
      <c r="O760" s="117">
        <v>0</v>
      </c>
      <c r="P760" s="117">
        <v>1</v>
      </c>
      <c r="Q760" s="117">
        <v>0</v>
      </c>
      <c r="R760" s="117">
        <v>0</v>
      </c>
      <c r="S760" s="117">
        <v>0</v>
      </c>
      <c r="T760" s="117">
        <v>0</v>
      </c>
      <c r="U760" s="117">
        <v>0</v>
      </c>
      <c r="V760" s="117">
        <v>0</v>
      </c>
      <c r="W760" s="117">
        <v>0</v>
      </c>
      <c r="X760" s="117">
        <v>0</v>
      </c>
      <c r="Y760" s="117">
        <v>0</v>
      </c>
      <c r="Z760" s="117">
        <v>0</v>
      </c>
      <c r="AA760" s="117">
        <v>0</v>
      </c>
      <c r="AB760" s="117">
        <v>0</v>
      </c>
      <c r="AC760" s="117">
        <v>0</v>
      </c>
      <c r="AD760" s="117">
        <v>1</v>
      </c>
      <c r="AE760" s="117">
        <v>0</v>
      </c>
      <c r="AF760" s="117">
        <v>0</v>
      </c>
      <c r="AG760" s="117">
        <v>0</v>
      </c>
      <c r="AH760" s="117">
        <v>0</v>
      </c>
      <c r="AI760" s="117">
        <v>1</v>
      </c>
      <c r="AJ760" s="117">
        <v>0</v>
      </c>
      <c r="AK760" s="117">
        <v>0</v>
      </c>
      <c r="AL760" s="117">
        <v>0</v>
      </c>
      <c r="AM760" s="117">
        <v>0</v>
      </c>
      <c r="AN760" s="117">
        <v>0</v>
      </c>
      <c r="AO760" s="117">
        <v>0</v>
      </c>
      <c r="AP760" s="117">
        <v>0</v>
      </c>
      <c r="AQ760" s="117">
        <v>1</v>
      </c>
      <c r="AR760" s="117">
        <v>0</v>
      </c>
      <c r="AS760" s="117">
        <v>301778.9243025679</v>
      </c>
    </row>
    <row r="761" spans="1:45" x14ac:dyDescent="0.45">
      <c r="A761" s="117" t="s">
        <v>1100</v>
      </c>
      <c r="B761" s="118">
        <v>43768</v>
      </c>
      <c r="C761" s="117">
        <v>2020</v>
      </c>
      <c r="D761" s="117">
        <v>10</v>
      </c>
      <c r="E761" s="117">
        <v>4</v>
      </c>
      <c r="F761" s="117" t="s">
        <v>342</v>
      </c>
      <c r="G761" s="117" t="s">
        <v>336</v>
      </c>
      <c r="H761" s="117">
        <v>0</v>
      </c>
      <c r="I761" s="117">
        <v>27.20833</v>
      </c>
      <c r="J761" s="117">
        <v>326561.67430256784</v>
      </c>
      <c r="K761" s="117">
        <v>310477.09096923453</v>
      </c>
      <c r="L761" s="117">
        <v>16084.583333333334</v>
      </c>
      <c r="M761" s="117">
        <v>0</v>
      </c>
      <c r="N761" s="117">
        <v>0</v>
      </c>
      <c r="O761" s="117">
        <v>0</v>
      </c>
      <c r="P761" s="117">
        <v>0</v>
      </c>
      <c r="Q761" s="117">
        <v>1</v>
      </c>
      <c r="R761" s="117">
        <v>0</v>
      </c>
      <c r="S761" s="117">
        <v>0</v>
      </c>
      <c r="T761" s="117">
        <v>0</v>
      </c>
      <c r="U761" s="117">
        <v>0</v>
      </c>
      <c r="V761" s="117">
        <v>0</v>
      </c>
      <c r="W761" s="117">
        <v>0</v>
      </c>
      <c r="X761" s="117">
        <v>0</v>
      </c>
      <c r="Y761" s="117">
        <v>0</v>
      </c>
      <c r="Z761" s="117">
        <v>0</v>
      </c>
      <c r="AA761" s="117">
        <v>0</v>
      </c>
      <c r="AB761" s="117">
        <v>0</v>
      </c>
      <c r="AC761" s="117">
        <v>0</v>
      </c>
      <c r="AD761" s="117">
        <v>1</v>
      </c>
      <c r="AE761" s="117">
        <v>0</v>
      </c>
      <c r="AF761" s="117">
        <v>0</v>
      </c>
      <c r="AG761" s="117">
        <v>0</v>
      </c>
      <c r="AH761" s="117">
        <v>0</v>
      </c>
      <c r="AI761" s="117">
        <v>1</v>
      </c>
      <c r="AJ761" s="117">
        <v>0</v>
      </c>
      <c r="AK761" s="117">
        <v>0</v>
      </c>
      <c r="AL761" s="117">
        <v>0</v>
      </c>
      <c r="AM761" s="117">
        <v>0</v>
      </c>
      <c r="AN761" s="117">
        <v>0</v>
      </c>
      <c r="AO761" s="117">
        <v>0</v>
      </c>
      <c r="AP761" s="117">
        <v>0</v>
      </c>
      <c r="AQ761" s="117">
        <v>1</v>
      </c>
      <c r="AR761" s="117">
        <v>0</v>
      </c>
      <c r="AS761" s="117">
        <v>310477.09096923453</v>
      </c>
    </row>
    <row r="762" spans="1:45" x14ac:dyDescent="0.45">
      <c r="A762" s="117" t="s">
        <v>1101</v>
      </c>
      <c r="B762" s="118">
        <v>43769</v>
      </c>
      <c r="C762" s="117">
        <v>2020</v>
      </c>
      <c r="D762" s="117">
        <v>10</v>
      </c>
      <c r="E762" s="117">
        <v>5</v>
      </c>
      <c r="F762" s="117" t="s">
        <v>342</v>
      </c>
      <c r="G762" s="117" t="s">
        <v>336</v>
      </c>
      <c r="H762" s="117">
        <v>0</v>
      </c>
      <c r="I762" s="117">
        <v>30.79167</v>
      </c>
      <c r="J762" s="117">
        <v>300224.67430256784</v>
      </c>
      <c r="K762" s="117">
        <v>285738.84096923453</v>
      </c>
      <c r="L762" s="117">
        <v>14485.833333333334</v>
      </c>
      <c r="M762" s="117">
        <v>0</v>
      </c>
      <c r="N762" s="117">
        <v>0</v>
      </c>
      <c r="O762" s="117">
        <v>0</v>
      </c>
      <c r="P762" s="117">
        <v>0</v>
      </c>
      <c r="Q762" s="117">
        <v>0</v>
      </c>
      <c r="R762" s="117">
        <v>1</v>
      </c>
      <c r="S762" s="117">
        <v>0</v>
      </c>
      <c r="T762" s="117">
        <v>0</v>
      </c>
      <c r="U762" s="117">
        <v>0</v>
      </c>
      <c r="V762" s="117">
        <v>0</v>
      </c>
      <c r="W762" s="117">
        <v>0</v>
      </c>
      <c r="X762" s="117">
        <v>0</v>
      </c>
      <c r="Y762" s="117">
        <v>0</v>
      </c>
      <c r="Z762" s="117">
        <v>0</v>
      </c>
      <c r="AA762" s="117">
        <v>0</v>
      </c>
      <c r="AB762" s="117">
        <v>0</v>
      </c>
      <c r="AC762" s="117">
        <v>0</v>
      </c>
      <c r="AD762" s="117">
        <v>1</v>
      </c>
      <c r="AE762" s="117">
        <v>0</v>
      </c>
      <c r="AF762" s="117">
        <v>0</v>
      </c>
      <c r="AG762" s="117">
        <v>0</v>
      </c>
      <c r="AH762" s="117">
        <v>0</v>
      </c>
      <c r="AI762" s="117">
        <v>1</v>
      </c>
      <c r="AJ762" s="117">
        <v>0</v>
      </c>
      <c r="AK762" s="117">
        <v>0</v>
      </c>
      <c r="AL762" s="117">
        <v>0</v>
      </c>
      <c r="AM762" s="117">
        <v>0</v>
      </c>
      <c r="AN762" s="117">
        <v>0</v>
      </c>
      <c r="AO762" s="117">
        <v>0</v>
      </c>
      <c r="AP762" s="117">
        <v>0</v>
      </c>
      <c r="AQ762" s="117">
        <v>1</v>
      </c>
      <c r="AR762" s="117">
        <v>0</v>
      </c>
      <c r="AS762" s="117">
        <v>285738.84096923453</v>
      </c>
    </row>
    <row r="763" spans="1:45" x14ac:dyDescent="0.45">
      <c r="A763" s="117" t="s">
        <v>1102</v>
      </c>
      <c r="B763" s="118">
        <v>43770</v>
      </c>
      <c r="C763" s="117">
        <v>2020</v>
      </c>
      <c r="D763" s="117">
        <v>11</v>
      </c>
      <c r="E763" s="117">
        <v>6</v>
      </c>
      <c r="F763" s="117" t="s">
        <v>342</v>
      </c>
      <c r="G763" s="117" t="s">
        <v>336</v>
      </c>
      <c r="H763" s="117">
        <v>0</v>
      </c>
      <c r="I763" s="117">
        <v>34.833329999999997</v>
      </c>
      <c r="J763" s="117">
        <v>288162.81501495623</v>
      </c>
      <c r="K763" s="117">
        <v>274511.98168162291</v>
      </c>
      <c r="L763" s="117">
        <v>13650.833333333334</v>
      </c>
      <c r="M763" s="117">
        <v>0</v>
      </c>
      <c r="N763" s="117">
        <v>0</v>
      </c>
      <c r="O763" s="117">
        <v>0</v>
      </c>
      <c r="P763" s="117">
        <v>0</v>
      </c>
      <c r="Q763" s="117">
        <v>0</v>
      </c>
      <c r="R763" s="117">
        <v>0</v>
      </c>
      <c r="S763" s="117">
        <v>1</v>
      </c>
      <c r="T763" s="117">
        <v>0</v>
      </c>
      <c r="U763" s="117">
        <v>0</v>
      </c>
      <c r="V763" s="117">
        <v>0</v>
      </c>
      <c r="W763" s="117">
        <v>0</v>
      </c>
      <c r="X763" s="117">
        <v>0</v>
      </c>
      <c r="Y763" s="117">
        <v>0</v>
      </c>
      <c r="Z763" s="117">
        <v>0</v>
      </c>
      <c r="AA763" s="117">
        <v>0</v>
      </c>
      <c r="AB763" s="117">
        <v>0</v>
      </c>
      <c r="AC763" s="117">
        <v>0</v>
      </c>
      <c r="AD763" s="117">
        <v>0</v>
      </c>
      <c r="AE763" s="117">
        <v>1</v>
      </c>
      <c r="AF763" s="117">
        <v>0</v>
      </c>
      <c r="AG763" s="117">
        <v>0</v>
      </c>
      <c r="AH763" s="117">
        <v>0</v>
      </c>
      <c r="AI763" s="117">
        <v>1</v>
      </c>
      <c r="AJ763" s="117">
        <v>0</v>
      </c>
      <c r="AK763" s="117">
        <v>0</v>
      </c>
      <c r="AL763" s="117">
        <v>0</v>
      </c>
      <c r="AM763" s="117">
        <v>0</v>
      </c>
      <c r="AN763" s="117">
        <v>0</v>
      </c>
      <c r="AO763" s="117">
        <v>0</v>
      </c>
      <c r="AP763" s="117">
        <v>0</v>
      </c>
      <c r="AQ763" s="117">
        <v>1</v>
      </c>
      <c r="AR763" s="117">
        <v>0</v>
      </c>
      <c r="AS763" s="117">
        <v>274511.98168162291</v>
      </c>
    </row>
    <row r="764" spans="1:45" x14ac:dyDescent="0.45">
      <c r="A764" s="117" t="s">
        <v>1103</v>
      </c>
      <c r="B764" s="118">
        <v>43771</v>
      </c>
      <c r="C764" s="117">
        <v>2020</v>
      </c>
      <c r="D764" s="117">
        <v>11</v>
      </c>
      <c r="E764" s="117">
        <v>7</v>
      </c>
      <c r="F764" s="117" t="s">
        <v>340</v>
      </c>
      <c r="G764" s="117" t="s">
        <v>336</v>
      </c>
      <c r="H764" s="117">
        <v>0</v>
      </c>
      <c r="I764" s="117">
        <v>35.083329999999997</v>
      </c>
      <c r="J764" s="117">
        <v>268592.52334828966</v>
      </c>
      <c r="K764" s="117">
        <v>256552.106681623</v>
      </c>
      <c r="L764" s="117">
        <v>12040.416666666666</v>
      </c>
      <c r="M764" s="117">
        <v>0</v>
      </c>
      <c r="N764" s="117">
        <v>0</v>
      </c>
      <c r="O764" s="117">
        <v>0</v>
      </c>
      <c r="P764" s="117">
        <v>0</v>
      </c>
      <c r="Q764" s="117">
        <v>0</v>
      </c>
      <c r="R764" s="117">
        <v>0</v>
      </c>
      <c r="S764" s="117">
        <v>0</v>
      </c>
      <c r="T764" s="117">
        <v>1</v>
      </c>
      <c r="U764" s="117">
        <v>0</v>
      </c>
      <c r="V764" s="117">
        <v>0</v>
      </c>
      <c r="W764" s="117">
        <v>0</v>
      </c>
      <c r="X764" s="117">
        <v>0</v>
      </c>
      <c r="Y764" s="117">
        <v>0</v>
      </c>
      <c r="Z764" s="117">
        <v>0</v>
      </c>
      <c r="AA764" s="117">
        <v>0</v>
      </c>
      <c r="AB764" s="117">
        <v>0</v>
      </c>
      <c r="AC764" s="117">
        <v>0</v>
      </c>
      <c r="AD764" s="117">
        <v>0</v>
      </c>
      <c r="AE764" s="117">
        <v>1</v>
      </c>
      <c r="AF764" s="117">
        <v>0</v>
      </c>
      <c r="AG764" s="117">
        <v>0</v>
      </c>
      <c r="AH764" s="117">
        <v>0</v>
      </c>
      <c r="AI764" s="117">
        <v>1</v>
      </c>
      <c r="AJ764" s="117">
        <v>0</v>
      </c>
      <c r="AK764" s="117">
        <v>0</v>
      </c>
      <c r="AL764" s="117">
        <v>0</v>
      </c>
      <c r="AM764" s="117">
        <v>0</v>
      </c>
      <c r="AN764" s="117">
        <v>0</v>
      </c>
      <c r="AO764" s="117">
        <v>0</v>
      </c>
      <c r="AP764" s="117">
        <v>0</v>
      </c>
      <c r="AQ764" s="117">
        <v>1</v>
      </c>
      <c r="AR764" s="117">
        <v>0</v>
      </c>
      <c r="AS764" s="117">
        <v>256552.106681623</v>
      </c>
    </row>
    <row r="765" spans="1:45" x14ac:dyDescent="0.45">
      <c r="A765" s="117" t="s">
        <v>1104</v>
      </c>
      <c r="B765" s="118">
        <v>43772</v>
      </c>
      <c r="C765" s="117">
        <v>2020</v>
      </c>
      <c r="D765" s="117">
        <v>11</v>
      </c>
      <c r="E765" s="117">
        <v>1</v>
      </c>
      <c r="F765" s="117" t="s">
        <v>340</v>
      </c>
      <c r="G765" s="117" t="s">
        <v>336</v>
      </c>
      <c r="H765" s="117">
        <v>0</v>
      </c>
      <c r="I765" s="117">
        <v>35.416670000000003</v>
      </c>
      <c r="J765" s="117">
        <v>275108.9024143584</v>
      </c>
      <c r="K765" s="117">
        <v>265021.30241435842</v>
      </c>
      <c r="L765" s="117">
        <v>10087.6</v>
      </c>
      <c r="M765" s="117">
        <v>0</v>
      </c>
      <c r="N765" s="117">
        <v>1</v>
      </c>
      <c r="O765" s="117">
        <v>0</v>
      </c>
      <c r="P765" s="117">
        <v>0</v>
      </c>
      <c r="Q765" s="117">
        <v>0</v>
      </c>
      <c r="R765" s="117">
        <v>0</v>
      </c>
      <c r="S765" s="117">
        <v>0</v>
      </c>
      <c r="T765" s="117">
        <v>0</v>
      </c>
      <c r="U765" s="117">
        <v>0</v>
      </c>
      <c r="V765" s="117">
        <v>0</v>
      </c>
      <c r="W765" s="117">
        <v>0</v>
      </c>
      <c r="X765" s="117">
        <v>0</v>
      </c>
      <c r="Y765" s="117">
        <v>0</v>
      </c>
      <c r="Z765" s="117">
        <v>0</v>
      </c>
      <c r="AA765" s="117">
        <v>0</v>
      </c>
      <c r="AB765" s="117">
        <v>0</v>
      </c>
      <c r="AC765" s="117">
        <v>0</v>
      </c>
      <c r="AD765" s="117">
        <v>0</v>
      </c>
      <c r="AE765" s="117">
        <v>1</v>
      </c>
      <c r="AF765" s="117">
        <v>0</v>
      </c>
      <c r="AG765" s="117">
        <v>0</v>
      </c>
      <c r="AH765" s="117">
        <v>0</v>
      </c>
      <c r="AI765" s="117">
        <v>1</v>
      </c>
      <c r="AJ765" s="117">
        <v>0</v>
      </c>
      <c r="AK765" s="117">
        <v>0</v>
      </c>
      <c r="AL765" s="117">
        <v>0</v>
      </c>
      <c r="AM765" s="117">
        <v>0</v>
      </c>
      <c r="AN765" s="117">
        <v>0</v>
      </c>
      <c r="AO765" s="117">
        <v>0</v>
      </c>
      <c r="AP765" s="117">
        <v>0</v>
      </c>
      <c r="AQ765" s="117">
        <v>1</v>
      </c>
      <c r="AR765" s="117">
        <v>0</v>
      </c>
      <c r="AS765" s="117">
        <v>265021.30241435842</v>
      </c>
    </row>
    <row r="766" spans="1:45" x14ac:dyDescent="0.45">
      <c r="A766" s="117" t="s">
        <v>1105</v>
      </c>
      <c r="B766" s="118">
        <v>43773</v>
      </c>
      <c r="C766" s="117">
        <v>2020</v>
      </c>
      <c r="D766" s="117">
        <v>11</v>
      </c>
      <c r="E766" s="117">
        <v>2</v>
      </c>
      <c r="F766" s="117" t="s">
        <v>342</v>
      </c>
      <c r="G766" s="117" t="s">
        <v>336</v>
      </c>
      <c r="H766" s="117">
        <v>0</v>
      </c>
      <c r="I766" s="117">
        <v>36.625</v>
      </c>
      <c r="J766" s="117">
        <v>280005.98168162286</v>
      </c>
      <c r="K766" s="117">
        <v>270933.89834828954</v>
      </c>
      <c r="L766" s="117">
        <v>9072.0833333333339</v>
      </c>
      <c r="M766" s="117">
        <v>0</v>
      </c>
      <c r="N766" s="117">
        <v>0</v>
      </c>
      <c r="O766" s="117">
        <v>1</v>
      </c>
      <c r="P766" s="117">
        <v>0</v>
      </c>
      <c r="Q766" s="117">
        <v>0</v>
      </c>
      <c r="R766" s="117">
        <v>0</v>
      </c>
      <c r="S766" s="117">
        <v>0</v>
      </c>
      <c r="T766" s="117">
        <v>0</v>
      </c>
      <c r="U766" s="117">
        <v>0</v>
      </c>
      <c r="V766" s="117">
        <v>0</v>
      </c>
      <c r="W766" s="117">
        <v>0</v>
      </c>
      <c r="X766" s="117">
        <v>0</v>
      </c>
      <c r="Y766" s="117">
        <v>0</v>
      </c>
      <c r="Z766" s="117">
        <v>0</v>
      </c>
      <c r="AA766" s="117">
        <v>0</v>
      </c>
      <c r="AB766" s="117">
        <v>0</v>
      </c>
      <c r="AC766" s="117">
        <v>0</v>
      </c>
      <c r="AD766" s="117">
        <v>0</v>
      </c>
      <c r="AE766" s="117">
        <v>1</v>
      </c>
      <c r="AF766" s="117">
        <v>0</v>
      </c>
      <c r="AG766" s="117">
        <v>0</v>
      </c>
      <c r="AH766" s="117">
        <v>0</v>
      </c>
      <c r="AI766" s="117">
        <v>1</v>
      </c>
      <c r="AJ766" s="117">
        <v>0</v>
      </c>
      <c r="AK766" s="117">
        <v>0</v>
      </c>
      <c r="AL766" s="117">
        <v>0</v>
      </c>
      <c r="AM766" s="117">
        <v>0</v>
      </c>
      <c r="AN766" s="117">
        <v>0</v>
      </c>
      <c r="AO766" s="117">
        <v>0</v>
      </c>
      <c r="AP766" s="117">
        <v>0</v>
      </c>
      <c r="AQ766" s="117">
        <v>1</v>
      </c>
      <c r="AR766" s="117">
        <v>0</v>
      </c>
      <c r="AS766" s="117">
        <v>270933.89834828954</v>
      </c>
    </row>
    <row r="767" spans="1:45" x14ac:dyDescent="0.45">
      <c r="A767" s="117" t="s">
        <v>1106</v>
      </c>
      <c r="B767" s="118">
        <v>43774</v>
      </c>
      <c r="C767" s="117">
        <v>2020</v>
      </c>
      <c r="D767" s="117">
        <v>11</v>
      </c>
      <c r="E767" s="117">
        <v>3</v>
      </c>
      <c r="F767" s="117" t="s">
        <v>342</v>
      </c>
      <c r="G767" s="117" t="s">
        <v>336</v>
      </c>
      <c r="H767" s="117">
        <v>0</v>
      </c>
      <c r="I767" s="117">
        <v>39.5</v>
      </c>
      <c r="J767" s="117">
        <v>275163.85668162297</v>
      </c>
      <c r="K767" s="117">
        <v>267440.94001495629</v>
      </c>
      <c r="L767" s="117">
        <v>7722.916666666667</v>
      </c>
      <c r="M767" s="117">
        <v>0</v>
      </c>
      <c r="N767" s="117">
        <v>0</v>
      </c>
      <c r="O767" s="117">
        <v>0</v>
      </c>
      <c r="P767" s="117">
        <v>1</v>
      </c>
      <c r="Q767" s="117">
        <v>0</v>
      </c>
      <c r="R767" s="117">
        <v>0</v>
      </c>
      <c r="S767" s="117">
        <v>0</v>
      </c>
      <c r="T767" s="117">
        <v>0</v>
      </c>
      <c r="U767" s="117">
        <v>0</v>
      </c>
      <c r="V767" s="117">
        <v>0</v>
      </c>
      <c r="W767" s="117">
        <v>0</v>
      </c>
      <c r="X767" s="117">
        <v>0</v>
      </c>
      <c r="Y767" s="117">
        <v>0</v>
      </c>
      <c r="Z767" s="117">
        <v>0</v>
      </c>
      <c r="AA767" s="117">
        <v>0</v>
      </c>
      <c r="AB767" s="117">
        <v>0</v>
      </c>
      <c r="AC767" s="117">
        <v>0</v>
      </c>
      <c r="AD767" s="117">
        <v>0</v>
      </c>
      <c r="AE767" s="117">
        <v>1</v>
      </c>
      <c r="AF767" s="117">
        <v>0</v>
      </c>
      <c r="AG767" s="117">
        <v>0</v>
      </c>
      <c r="AH767" s="117">
        <v>0</v>
      </c>
      <c r="AI767" s="117">
        <v>1</v>
      </c>
      <c r="AJ767" s="117">
        <v>0</v>
      </c>
      <c r="AK767" s="117">
        <v>0</v>
      </c>
      <c r="AL767" s="117">
        <v>0</v>
      </c>
      <c r="AM767" s="117">
        <v>0</v>
      </c>
      <c r="AN767" s="117">
        <v>0</v>
      </c>
      <c r="AO767" s="117">
        <v>0</v>
      </c>
      <c r="AP767" s="117">
        <v>0</v>
      </c>
      <c r="AQ767" s="117">
        <v>1</v>
      </c>
      <c r="AR767" s="117">
        <v>0</v>
      </c>
      <c r="AS767" s="117">
        <v>267440.94001495629</v>
      </c>
    </row>
    <row r="768" spans="1:45" x14ac:dyDescent="0.45">
      <c r="A768" s="117" t="s">
        <v>1107</v>
      </c>
      <c r="B768" s="118">
        <v>43775</v>
      </c>
      <c r="C768" s="117">
        <v>2020</v>
      </c>
      <c r="D768" s="117">
        <v>11</v>
      </c>
      <c r="E768" s="117">
        <v>4</v>
      </c>
      <c r="F768" s="117" t="s">
        <v>342</v>
      </c>
      <c r="G768" s="117" t="s">
        <v>336</v>
      </c>
      <c r="H768" s="117">
        <v>0</v>
      </c>
      <c r="I768" s="117">
        <v>45.125</v>
      </c>
      <c r="J768" s="117">
        <v>250856.52334828963</v>
      </c>
      <c r="K768" s="117">
        <v>244484.02334828963</v>
      </c>
      <c r="L768" s="117">
        <v>6372.5</v>
      </c>
      <c r="M768" s="117">
        <v>0</v>
      </c>
      <c r="N768" s="117">
        <v>0</v>
      </c>
      <c r="O768" s="117">
        <v>0</v>
      </c>
      <c r="P768" s="117">
        <v>0</v>
      </c>
      <c r="Q768" s="117">
        <v>1</v>
      </c>
      <c r="R768" s="117">
        <v>0</v>
      </c>
      <c r="S768" s="117">
        <v>0</v>
      </c>
      <c r="T768" s="117">
        <v>0</v>
      </c>
      <c r="U768" s="117">
        <v>0</v>
      </c>
      <c r="V768" s="117">
        <v>0</v>
      </c>
      <c r="W768" s="117">
        <v>0</v>
      </c>
      <c r="X768" s="117">
        <v>0</v>
      </c>
      <c r="Y768" s="117">
        <v>0</v>
      </c>
      <c r="Z768" s="117">
        <v>0</v>
      </c>
      <c r="AA768" s="117">
        <v>0</v>
      </c>
      <c r="AB768" s="117">
        <v>0</v>
      </c>
      <c r="AC768" s="117">
        <v>0</v>
      </c>
      <c r="AD768" s="117">
        <v>0</v>
      </c>
      <c r="AE768" s="117">
        <v>1</v>
      </c>
      <c r="AF768" s="117">
        <v>0</v>
      </c>
      <c r="AG768" s="117">
        <v>0</v>
      </c>
      <c r="AH768" s="117">
        <v>0</v>
      </c>
      <c r="AI768" s="117">
        <v>1</v>
      </c>
      <c r="AJ768" s="117">
        <v>0</v>
      </c>
      <c r="AK768" s="117">
        <v>0</v>
      </c>
      <c r="AL768" s="117">
        <v>0</v>
      </c>
      <c r="AM768" s="117">
        <v>0</v>
      </c>
      <c r="AN768" s="117">
        <v>0</v>
      </c>
      <c r="AO768" s="117">
        <v>0</v>
      </c>
      <c r="AP768" s="117">
        <v>0</v>
      </c>
      <c r="AQ768" s="117">
        <v>1</v>
      </c>
      <c r="AR768" s="117">
        <v>0</v>
      </c>
      <c r="AS768" s="117">
        <v>244484.02334828963</v>
      </c>
    </row>
    <row r="769" spans="1:45" x14ac:dyDescent="0.45">
      <c r="A769" s="117" t="s">
        <v>1108</v>
      </c>
      <c r="B769" s="118">
        <v>43776</v>
      </c>
      <c r="C769" s="117">
        <v>2020</v>
      </c>
      <c r="D769" s="117">
        <v>11</v>
      </c>
      <c r="E769" s="117">
        <v>5</v>
      </c>
      <c r="F769" s="117" t="s">
        <v>342</v>
      </c>
      <c r="G769" s="117" t="s">
        <v>336</v>
      </c>
      <c r="H769" s="117">
        <v>0</v>
      </c>
      <c r="I769" s="117">
        <v>36.541670000000003</v>
      </c>
      <c r="J769" s="117">
        <v>283638.60668162297</v>
      </c>
      <c r="K769" s="117">
        <v>278615.69001495629</v>
      </c>
      <c r="L769" s="117">
        <v>5022.916666666667</v>
      </c>
      <c r="M769" s="117">
        <v>0</v>
      </c>
      <c r="N769" s="117">
        <v>0</v>
      </c>
      <c r="O769" s="117">
        <v>0</v>
      </c>
      <c r="P769" s="117">
        <v>0</v>
      </c>
      <c r="Q769" s="117">
        <v>0</v>
      </c>
      <c r="R769" s="117">
        <v>1</v>
      </c>
      <c r="S769" s="117">
        <v>0</v>
      </c>
      <c r="T769" s="117">
        <v>0</v>
      </c>
      <c r="U769" s="117">
        <v>0</v>
      </c>
      <c r="V769" s="117">
        <v>0</v>
      </c>
      <c r="W769" s="117">
        <v>0</v>
      </c>
      <c r="X769" s="117">
        <v>0</v>
      </c>
      <c r="Y769" s="117">
        <v>0</v>
      </c>
      <c r="Z769" s="117">
        <v>0</v>
      </c>
      <c r="AA769" s="117">
        <v>0</v>
      </c>
      <c r="AB769" s="117">
        <v>0</v>
      </c>
      <c r="AC769" s="117">
        <v>0</v>
      </c>
      <c r="AD769" s="117">
        <v>0</v>
      </c>
      <c r="AE769" s="117">
        <v>1</v>
      </c>
      <c r="AF769" s="117">
        <v>0</v>
      </c>
      <c r="AG769" s="117">
        <v>0</v>
      </c>
      <c r="AH769" s="117">
        <v>0</v>
      </c>
      <c r="AI769" s="117">
        <v>1</v>
      </c>
      <c r="AJ769" s="117">
        <v>0</v>
      </c>
      <c r="AK769" s="117">
        <v>0</v>
      </c>
      <c r="AL769" s="117">
        <v>0</v>
      </c>
      <c r="AM769" s="117">
        <v>0</v>
      </c>
      <c r="AN769" s="117">
        <v>0</v>
      </c>
      <c r="AO769" s="117">
        <v>0</v>
      </c>
      <c r="AP769" s="117">
        <v>0</v>
      </c>
      <c r="AQ769" s="117">
        <v>1</v>
      </c>
      <c r="AR769" s="117">
        <v>0</v>
      </c>
      <c r="AS769" s="117">
        <v>278615.69001495629</v>
      </c>
    </row>
    <row r="770" spans="1:45" x14ac:dyDescent="0.45">
      <c r="A770" s="117" t="s">
        <v>1109</v>
      </c>
      <c r="B770" s="118">
        <v>43777</v>
      </c>
      <c r="C770" s="117">
        <v>2020</v>
      </c>
      <c r="D770" s="117">
        <v>11</v>
      </c>
      <c r="E770" s="117">
        <v>6</v>
      </c>
      <c r="F770" s="117" t="s">
        <v>342</v>
      </c>
      <c r="G770" s="117" t="s">
        <v>336</v>
      </c>
      <c r="H770" s="117">
        <v>0</v>
      </c>
      <c r="I770" s="117">
        <v>35.208329999999997</v>
      </c>
      <c r="J770" s="117">
        <v>292970.48168162291</v>
      </c>
      <c r="K770" s="117">
        <v>289202.98168162291</v>
      </c>
      <c r="L770" s="117">
        <v>3767.5</v>
      </c>
      <c r="M770" s="117">
        <v>0</v>
      </c>
      <c r="N770" s="117">
        <v>0</v>
      </c>
      <c r="O770" s="117">
        <v>0</v>
      </c>
      <c r="P770" s="117">
        <v>0</v>
      </c>
      <c r="Q770" s="117">
        <v>0</v>
      </c>
      <c r="R770" s="117">
        <v>0</v>
      </c>
      <c r="S770" s="117">
        <v>1</v>
      </c>
      <c r="T770" s="117">
        <v>0</v>
      </c>
      <c r="U770" s="117">
        <v>0</v>
      </c>
      <c r="V770" s="117">
        <v>0</v>
      </c>
      <c r="W770" s="117">
        <v>0</v>
      </c>
      <c r="X770" s="117">
        <v>0</v>
      </c>
      <c r="Y770" s="117">
        <v>0</v>
      </c>
      <c r="Z770" s="117">
        <v>0</v>
      </c>
      <c r="AA770" s="117">
        <v>0</v>
      </c>
      <c r="AB770" s="117">
        <v>0</v>
      </c>
      <c r="AC770" s="117">
        <v>0</v>
      </c>
      <c r="AD770" s="117">
        <v>0</v>
      </c>
      <c r="AE770" s="117">
        <v>1</v>
      </c>
      <c r="AF770" s="117">
        <v>0</v>
      </c>
      <c r="AG770" s="117">
        <v>0</v>
      </c>
      <c r="AH770" s="117">
        <v>0</v>
      </c>
      <c r="AI770" s="117">
        <v>1</v>
      </c>
      <c r="AJ770" s="117">
        <v>0</v>
      </c>
      <c r="AK770" s="117">
        <v>0</v>
      </c>
      <c r="AL770" s="117">
        <v>0</v>
      </c>
      <c r="AM770" s="117">
        <v>0</v>
      </c>
      <c r="AN770" s="117">
        <v>0</v>
      </c>
      <c r="AO770" s="117">
        <v>0</v>
      </c>
      <c r="AP770" s="117">
        <v>0</v>
      </c>
      <c r="AQ770" s="117">
        <v>1</v>
      </c>
      <c r="AR770" s="117">
        <v>0</v>
      </c>
      <c r="AS770" s="117">
        <v>289202.98168162291</v>
      </c>
    </row>
    <row r="771" spans="1:45" x14ac:dyDescent="0.45">
      <c r="A771" s="117" t="s">
        <v>1110</v>
      </c>
      <c r="B771" s="118">
        <v>43778</v>
      </c>
      <c r="C771" s="117">
        <v>2020</v>
      </c>
      <c r="D771" s="117">
        <v>11</v>
      </c>
      <c r="E771" s="117">
        <v>7</v>
      </c>
      <c r="F771" s="117" t="s">
        <v>340</v>
      </c>
      <c r="G771" s="117" t="s">
        <v>336</v>
      </c>
      <c r="H771" s="117">
        <v>0</v>
      </c>
      <c r="I771" s="117">
        <v>36.833329999999997</v>
      </c>
      <c r="J771" s="117">
        <v>271024.44001495629</v>
      </c>
      <c r="K771" s="117">
        <v>268514.44001495629</v>
      </c>
      <c r="L771" s="117">
        <v>2510</v>
      </c>
      <c r="M771" s="117">
        <v>0</v>
      </c>
      <c r="N771" s="117">
        <v>0</v>
      </c>
      <c r="O771" s="117">
        <v>0</v>
      </c>
      <c r="P771" s="117">
        <v>0</v>
      </c>
      <c r="Q771" s="117">
        <v>0</v>
      </c>
      <c r="R771" s="117">
        <v>0</v>
      </c>
      <c r="S771" s="117">
        <v>0</v>
      </c>
      <c r="T771" s="117">
        <v>1</v>
      </c>
      <c r="U771" s="117">
        <v>0</v>
      </c>
      <c r="V771" s="117">
        <v>0</v>
      </c>
      <c r="W771" s="117">
        <v>0</v>
      </c>
      <c r="X771" s="117">
        <v>0</v>
      </c>
      <c r="Y771" s="117">
        <v>0</v>
      </c>
      <c r="Z771" s="117">
        <v>0</v>
      </c>
      <c r="AA771" s="117">
        <v>0</v>
      </c>
      <c r="AB771" s="117">
        <v>0</v>
      </c>
      <c r="AC771" s="117">
        <v>0</v>
      </c>
      <c r="AD771" s="117">
        <v>0</v>
      </c>
      <c r="AE771" s="117">
        <v>1</v>
      </c>
      <c r="AF771" s="117">
        <v>0</v>
      </c>
      <c r="AG771" s="117">
        <v>0</v>
      </c>
      <c r="AH771" s="117">
        <v>0</v>
      </c>
      <c r="AI771" s="117">
        <v>1</v>
      </c>
      <c r="AJ771" s="117">
        <v>0</v>
      </c>
      <c r="AK771" s="117">
        <v>0</v>
      </c>
      <c r="AL771" s="117">
        <v>0</v>
      </c>
      <c r="AM771" s="117">
        <v>0</v>
      </c>
      <c r="AN771" s="117">
        <v>0</v>
      </c>
      <c r="AO771" s="117">
        <v>0</v>
      </c>
      <c r="AP771" s="117">
        <v>0</v>
      </c>
      <c r="AQ771" s="117">
        <v>1</v>
      </c>
      <c r="AR771" s="117">
        <v>0</v>
      </c>
      <c r="AS771" s="117">
        <v>268514.44001495629</v>
      </c>
    </row>
    <row r="772" spans="1:45" x14ac:dyDescent="0.45">
      <c r="A772" s="117" t="s">
        <v>1111</v>
      </c>
      <c r="B772" s="118">
        <v>43779</v>
      </c>
      <c r="C772" s="117">
        <v>2020</v>
      </c>
      <c r="D772" s="117">
        <v>11</v>
      </c>
      <c r="E772" s="117">
        <v>1</v>
      </c>
      <c r="F772" s="117" t="s">
        <v>340</v>
      </c>
      <c r="G772" s="117" t="s">
        <v>336</v>
      </c>
      <c r="H772" s="117">
        <v>0</v>
      </c>
      <c r="I772" s="117">
        <v>43.041670000000003</v>
      </c>
      <c r="J772" s="117">
        <v>249534.6483482896</v>
      </c>
      <c r="K772" s="117">
        <v>248282.56501495626</v>
      </c>
      <c r="L772" s="117">
        <v>1252.0833333333333</v>
      </c>
      <c r="M772" s="117">
        <v>0</v>
      </c>
      <c r="N772" s="117">
        <v>1</v>
      </c>
      <c r="O772" s="117">
        <v>0</v>
      </c>
      <c r="P772" s="117">
        <v>0</v>
      </c>
      <c r="Q772" s="117">
        <v>0</v>
      </c>
      <c r="R772" s="117">
        <v>0</v>
      </c>
      <c r="S772" s="117">
        <v>0</v>
      </c>
      <c r="T772" s="117">
        <v>0</v>
      </c>
      <c r="U772" s="117">
        <v>0</v>
      </c>
      <c r="V772" s="117">
        <v>0</v>
      </c>
      <c r="W772" s="117">
        <v>0</v>
      </c>
      <c r="X772" s="117">
        <v>0</v>
      </c>
      <c r="Y772" s="117">
        <v>0</v>
      </c>
      <c r="Z772" s="117">
        <v>0</v>
      </c>
      <c r="AA772" s="117">
        <v>0</v>
      </c>
      <c r="AB772" s="117">
        <v>0</v>
      </c>
      <c r="AC772" s="117">
        <v>0</v>
      </c>
      <c r="AD772" s="117">
        <v>0</v>
      </c>
      <c r="AE772" s="117">
        <v>1</v>
      </c>
      <c r="AF772" s="117">
        <v>0</v>
      </c>
      <c r="AG772" s="117">
        <v>0</v>
      </c>
      <c r="AH772" s="117">
        <v>0</v>
      </c>
      <c r="AI772" s="117">
        <v>1</v>
      </c>
      <c r="AJ772" s="117">
        <v>0</v>
      </c>
      <c r="AK772" s="117">
        <v>0</v>
      </c>
      <c r="AL772" s="117">
        <v>0</v>
      </c>
      <c r="AM772" s="117">
        <v>0</v>
      </c>
      <c r="AN772" s="117">
        <v>0</v>
      </c>
      <c r="AO772" s="117">
        <v>0</v>
      </c>
      <c r="AP772" s="117">
        <v>0</v>
      </c>
      <c r="AQ772" s="117">
        <v>1</v>
      </c>
      <c r="AR772" s="117">
        <v>0</v>
      </c>
      <c r="AS772" s="117">
        <v>248282.56501495626</v>
      </c>
    </row>
    <row r="773" spans="1:45" x14ac:dyDescent="0.45">
      <c r="A773" s="117" t="s">
        <v>1112</v>
      </c>
      <c r="B773" s="118">
        <v>43780</v>
      </c>
      <c r="C773" s="117">
        <v>2020</v>
      </c>
      <c r="D773" s="117">
        <v>11</v>
      </c>
      <c r="E773" s="117">
        <v>2</v>
      </c>
      <c r="F773" s="117" t="s">
        <v>342</v>
      </c>
      <c r="G773" s="117" t="s">
        <v>336</v>
      </c>
      <c r="H773" s="117">
        <v>0</v>
      </c>
      <c r="I773" s="117">
        <v>39.791670000000003</v>
      </c>
      <c r="J773" s="117">
        <v>277712.89834828966</v>
      </c>
      <c r="K773" s="117">
        <v>277719.14834828966</v>
      </c>
      <c r="L773" s="117">
        <v>-6.25</v>
      </c>
      <c r="M773" s="117">
        <v>0</v>
      </c>
      <c r="N773" s="117">
        <v>0</v>
      </c>
      <c r="O773" s="117">
        <v>1</v>
      </c>
      <c r="P773" s="117">
        <v>0</v>
      </c>
      <c r="Q773" s="117">
        <v>0</v>
      </c>
      <c r="R773" s="117">
        <v>0</v>
      </c>
      <c r="S773" s="117">
        <v>0</v>
      </c>
      <c r="T773" s="117">
        <v>0</v>
      </c>
      <c r="U773" s="117">
        <v>0</v>
      </c>
      <c r="V773" s="117">
        <v>0</v>
      </c>
      <c r="W773" s="117">
        <v>0</v>
      </c>
      <c r="X773" s="117">
        <v>0</v>
      </c>
      <c r="Y773" s="117">
        <v>0</v>
      </c>
      <c r="Z773" s="117">
        <v>0</v>
      </c>
      <c r="AA773" s="117">
        <v>0</v>
      </c>
      <c r="AB773" s="117">
        <v>0</v>
      </c>
      <c r="AC773" s="117">
        <v>0</v>
      </c>
      <c r="AD773" s="117">
        <v>0</v>
      </c>
      <c r="AE773" s="117">
        <v>1</v>
      </c>
      <c r="AF773" s="117">
        <v>0</v>
      </c>
      <c r="AG773" s="117">
        <v>0</v>
      </c>
      <c r="AH773" s="117">
        <v>0</v>
      </c>
      <c r="AI773" s="117">
        <v>1</v>
      </c>
      <c r="AJ773" s="117">
        <v>0</v>
      </c>
      <c r="AK773" s="117">
        <v>0</v>
      </c>
      <c r="AL773" s="117">
        <v>0</v>
      </c>
      <c r="AM773" s="117">
        <v>0</v>
      </c>
      <c r="AN773" s="117">
        <v>0</v>
      </c>
      <c r="AO773" s="117">
        <v>0</v>
      </c>
      <c r="AP773" s="117">
        <v>0</v>
      </c>
      <c r="AQ773" s="117">
        <v>1</v>
      </c>
      <c r="AR773" s="117">
        <v>0</v>
      </c>
      <c r="AS773" s="117">
        <v>277719.14834828966</v>
      </c>
    </row>
    <row r="774" spans="1:45" x14ac:dyDescent="0.45">
      <c r="A774" s="117" t="s">
        <v>1113</v>
      </c>
      <c r="B774" s="118">
        <v>43781</v>
      </c>
      <c r="C774" s="117">
        <v>2020</v>
      </c>
      <c r="D774" s="117">
        <v>11</v>
      </c>
      <c r="E774" s="117">
        <v>3</v>
      </c>
      <c r="F774" s="117" t="s">
        <v>342</v>
      </c>
      <c r="G774" s="117" t="s">
        <v>336</v>
      </c>
      <c r="H774" s="117">
        <v>0</v>
      </c>
      <c r="I774" s="117">
        <v>39.583329999999997</v>
      </c>
      <c r="J774" s="117">
        <v>285464.3983482896</v>
      </c>
      <c r="K774" s="117">
        <v>285471.06501495629</v>
      </c>
      <c r="L774" s="117">
        <v>-6.666666666666667</v>
      </c>
      <c r="M774" s="117">
        <v>0</v>
      </c>
      <c r="N774" s="117">
        <v>0</v>
      </c>
      <c r="O774" s="117">
        <v>0</v>
      </c>
      <c r="P774" s="117">
        <v>1</v>
      </c>
      <c r="Q774" s="117">
        <v>0</v>
      </c>
      <c r="R774" s="117">
        <v>0</v>
      </c>
      <c r="S774" s="117">
        <v>0</v>
      </c>
      <c r="T774" s="117">
        <v>0</v>
      </c>
      <c r="U774" s="117">
        <v>0</v>
      </c>
      <c r="V774" s="117">
        <v>0</v>
      </c>
      <c r="W774" s="117">
        <v>0</v>
      </c>
      <c r="X774" s="117">
        <v>0</v>
      </c>
      <c r="Y774" s="117">
        <v>0</v>
      </c>
      <c r="Z774" s="117">
        <v>0</v>
      </c>
      <c r="AA774" s="117">
        <v>0</v>
      </c>
      <c r="AB774" s="117">
        <v>0</v>
      </c>
      <c r="AC774" s="117">
        <v>0</v>
      </c>
      <c r="AD774" s="117">
        <v>0</v>
      </c>
      <c r="AE774" s="117">
        <v>1</v>
      </c>
      <c r="AF774" s="117">
        <v>0</v>
      </c>
      <c r="AG774" s="117">
        <v>0</v>
      </c>
      <c r="AH774" s="117">
        <v>0</v>
      </c>
      <c r="AI774" s="117">
        <v>1</v>
      </c>
      <c r="AJ774" s="117">
        <v>0</v>
      </c>
      <c r="AK774" s="117">
        <v>0</v>
      </c>
      <c r="AL774" s="117">
        <v>0</v>
      </c>
      <c r="AM774" s="117">
        <v>0</v>
      </c>
      <c r="AN774" s="117">
        <v>0</v>
      </c>
      <c r="AO774" s="117">
        <v>0</v>
      </c>
      <c r="AP774" s="117">
        <v>0</v>
      </c>
      <c r="AQ774" s="117">
        <v>1</v>
      </c>
      <c r="AR774" s="117">
        <v>0</v>
      </c>
      <c r="AS774" s="117">
        <v>285471.06501495629</v>
      </c>
    </row>
    <row r="775" spans="1:45" x14ac:dyDescent="0.45">
      <c r="A775" s="117" t="s">
        <v>1114</v>
      </c>
      <c r="B775" s="118">
        <v>43782</v>
      </c>
      <c r="C775" s="117">
        <v>2020</v>
      </c>
      <c r="D775" s="117">
        <v>11</v>
      </c>
      <c r="E775" s="117">
        <v>4</v>
      </c>
      <c r="F775" s="117" t="s">
        <v>342</v>
      </c>
      <c r="G775" s="117" t="s">
        <v>336</v>
      </c>
      <c r="H775" s="117">
        <v>0</v>
      </c>
      <c r="I775" s="117">
        <v>35.291670000000003</v>
      </c>
      <c r="J775" s="117">
        <v>279880.8983482896</v>
      </c>
      <c r="K775" s="117">
        <v>279887.56501495629</v>
      </c>
      <c r="L775" s="117">
        <v>-6.666666666666667</v>
      </c>
      <c r="M775" s="117">
        <v>0</v>
      </c>
      <c r="N775" s="117">
        <v>0</v>
      </c>
      <c r="O775" s="117">
        <v>0</v>
      </c>
      <c r="P775" s="117">
        <v>0</v>
      </c>
      <c r="Q775" s="117">
        <v>1</v>
      </c>
      <c r="R775" s="117">
        <v>0</v>
      </c>
      <c r="S775" s="117">
        <v>0</v>
      </c>
      <c r="T775" s="117">
        <v>0</v>
      </c>
      <c r="U775" s="117">
        <v>0</v>
      </c>
      <c r="V775" s="117">
        <v>0</v>
      </c>
      <c r="W775" s="117">
        <v>0</v>
      </c>
      <c r="X775" s="117">
        <v>0</v>
      </c>
      <c r="Y775" s="117">
        <v>0</v>
      </c>
      <c r="Z775" s="117">
        <v>0</v>
      </c>
      <c r="AA775" s="117">
        <v>0</v>
      </c>
      <c r="AB775" s="117">
        <v>0</v>
      </c>
      <c r="AC775" s="117">
        <v>0</v>
      </c>
      <c r="AD775" s="117">
        <v>0</v>
      </c>
      <c r="AE775" s="117">
        <v>1</v>
      </c>
      <c r="AF775" s="117">
        <v>0</v>
      </c>
      <c r="AG775" s="117">
        <v>0</v>
      </c>
      <c r="AH775" s="117">
        <v>0</v>
      </c>
      <c r="AI775" s="117">
        <v>1</v>
      </c>
      <c r="AJ775" s="117">
        <v>0</v>
      </c>
      <c r="AK775" s="117">
        <v>0</v>
      </c>
      <c r="AL775" s="117">
        <v>0</v>
      </c>
      <c r="AM775" s="117">
        <v>0</v>
      </c>
      <c r="AN775" s="117">
        <v>0</v>
      </c>
      <c r="AO775" s="117">
        <v>0</v>
      </c>
      <c r="AP775" s="117">
        <v>0</v>
      </c>
      <c r="AQ775" s="117">
        <v>1</v>
      </c>
      <c r="AR775" s="117">
        <v>0</v>
      </c>
      <c r="AS775" s="117">
        <v>279887.56501495629</v>
      </c>
    </row>
    <row r="776" spans="1:45" x14ac:dyDescent="0.45">
      <c r="A776" s="117" t="s">
        <v>1115</v>
      </c>
      <c r="B776" s="118">
        <v>43783</v>
      </c>
      <c r="C776" s="117">
        <v>2020</v>
      </c>
      <c r="D776" s="117">
        <v>11</v>
      </c>
      <c r="E776" s="117">
        <v>5</v>
      </c>
      <c r="F776" s="117" t="s">
        <v>342</v>
      </c>
      <c r="G776" s="117" t="s">
        <v>336</v>
      </c>
      <c r="H776" s="117">
        <v>0</v>
      </c>
      <c r="I776" s="117">
        <v>38.208329999999997</v>
      </c>
      <c r="J776" s="117">
        <v>263690.35668162286</v>
      </c>
      <c r="K776" s="117">
        <v>263697.02334828954</v>
      </c>
      <c r="L776" s="117">
        <v>-6.666666666666667</v>
      </c>
      <c r="M776" s="117">
        <v>0</v>
      </c>
      <c r="N776" s="117">
        <v>0</v>
      </c>
      <c r="O776" s="117">
        <v>0</v>
      </c>
      <c r="P776" s="117">
        <v>0</v>
      </c>
      <c r="Q776" s="117">
        <v>0</v>
      </c>
      <c r="R776" s="117">
        <v>1</v>
      </c>
      <c r="S776" s="117">
        <v>0</v>
      </c>
      <c r="T776" s="117">
        <v>0</v>
      </c>
      <c r="U776" s="117">
        <v>0</v>
      </c>
      <c r="V776" s="117">
        <v>0</v>
      </c>
      <c r="W776" s="117">
        <v>0</v>
      </c>
      <c r="X776" s="117">
        <v>0</v>
      </c>
      <c r="Y776" s="117">
        <v>0</v>
      </c>
      <c r="Z776" s="117">
        <v>0</v>
      </c>
      <c r="AA776" s="117">
        <v>0</v>
      </c>
      <c r="AB776" s="117">
        <v>0</v>
      </c>
      <c r="AC776" s="117">
        <v>0</v>
      </c>
      <c r="AD776" s="117">
        <v>0</v>
      </c>
      <c r="AE776" s="117">
        <v>1</v>
      </c>
      <c r="AF776" s="117">
        <v>0</v>
      </c>
      <c r="AG776" s="117">
        <v>0</v>
      </c>
      <c r="AH776" s="117">
        <v>0</v>
      </c>
      <c r="AI776" s="117">
        <v>1</v>
      </c>
      <c r="AJ776" s="117">
        <v>0</v>
      </c>
      <c r="AK776" s="117">
        <v>0</v>
      </c>
      <c r="AL776" s="117">
        <v>0</v>
      </c>
      <c r="AM776" s="117">
        <v>0</v>
      </c>
      <c r="AN776" s="117">
        <v>0</v>
      </c>
      <c r="AO776" s="117">
        <v>0</v>
      </c>
      <c r="AP776" s="117">
        <v>0</v>
      </c>
      <c r="AQ776" s="117">
        <v>1</v>
      </c>
      <c r="AR776" s="117">
        <v>0</v>
      </c>
      <c r="AS776" s="117">
        <v>263697.02334828954</v>
      </c>
    </row>
    <row r="777" spans="1:45" x14ac:dyDescent="0.45">
      <c r="A777" s="117" t="s">
        <v>1116</v>
      </c>
      <c r="B777" s="118">
        <v>43784</v>
      </c>
      <c r="C777" s="117">
        <v>2020</v>
      </c>
      <c r="D777" s="117">
        <v>11</v>
      </c>
      <c r="E777" s="117">
        <v>6</v>
      </c>
      <c r="F777" s="117" t="s">
        <v>342</v>
      </c>
      <c r="G777" s="117" t="s">
        <v>336</v>
      </c>
      <c r="H777" s="117">
        <v>0</v>
      </c>
      <c r="I777" s="117">
        <v>41.958329999999997</v>
      </c>
      <c r="J777" s="117">
        <v>261426.0233482896</v>
      </c>
      <c r="K777" s="117">
        <v>261432.69001495626</v>
      </c>
      <c r="L777" s="117">
        <v>-6.666666666666667</v>
      </c>
      <c r="M777" s="117">
        <v>0</v>
      </c>
      <c r="N777" s="117">
        <v>0</v>
      </c>
      <c r="O777" s="117">
        <v>0</v>
      </c>
      <c r="P777" s="117">
        <v>0</v>
      </c>
      <c r="Q777" s="117">
        <v>0</v>
      </c>
      <c r="R777" s="117">
        <v>0</v>
      </c>
      <c r="S777" s="117">
        <v>1</v>
      </c>
      <c r="T777" s="117">
        <v>0</v>
      </c>
      <c r="U777" s="117">
        <v>0</v>
      </c>
      <c r="V777" s="117">
        <v>0</v>
      </c>
      <c r="W777" s="117">
        <v>0</v>
      </c>
      <c r="X777" s="117">
        <v>0</v>
      </c>
      <c r="Y777" s="117">
        <v>0</v>
      </c>
      <c r="Z777" s="117">
        <v>0</v>
      </c>
      <c r="AA777" s="117">
        <v>0</v>
      </c>
      <c r="AB777" s="117">
        <v>0</v>
      </c>
      <c r="AC777" s="117">
        <v>0</v>
      </c>
      <c r="AD777" s="117">
        <v>0</v>
      </c>
      <c r="AE777" s="117">
        <v>1</v>
      </c>
      <c r="AF777" s="117">
        <v>0</v>
      </c>
      <c r="AG777" s="117">
        <v>0</v>
      </c>
      <c r="AH777" s="117">
        <v>0</v>
      </c>
      <c r="AI777" s="117">
        <v>1</v>
      </c>
      <c r="AJ777" s="117">
        <v>0</v>
      </c>
      <c r="AK777" s="117">
        <v>0</v>
      </c>
      <c r="AL777" s="117">
        <v>0</v>
      </c>
      <c r="AM777" s="117">
        <v>0</v>
      </c>
      <c r="AN777" s="117">
        <v>0</v>
      </c>
      <c r="AO777" s="117">
        <v>0</v>
      </c>
      <c r="AP777" s="117">
        <v>0</v>
      </c>
      <c r="AQ777" s="117">
        <v>1</v>
      </c>
      <c r="AR777" s="117">
        <v>0</v>
      </c>
      <c r="AS777" s="117">
        <v>261432.69001495626</v>
      </c>
    </row>
    <row r="778" spans="1:45" x14ac:dyDescent="0.45">
      <c r="A778" s="117" t="s">
        <v>1117</v>
      </c>
      <c r="B778" s="118">
        <v>43785</v>
      </c>
      <c r="C778" s="117">
        <v>2020</v>
      </c>
      <c r="D778" s="117">
        <v>11</v>
      </c>
      <c r="E778" s="117">
        <v>7</v>
      </c>
      <c r="F778" s="117" t="s">
        <v>340</v>
      </c>
      <c r="G778" s="117" t="s">
        <v>336</v>
      </c>
      <c r="H778" s="117">
        <v>0</v>
      </c>
      <c r="I778" s="117">
        <v>42.375</v>
      </c>
      <c r="J778" s="117">
        <v>241825.48168162291</v>
      </c>
      <c r="K778" s="117">
        <v>241832.56501495626</v>
      </c>
      <c r="L778" s="117">
        <v>-7.083333333333333</v>
      </c>
      <c r="M778" s="117">
        <v>0</v>
      </c>
      <c r="N778" s="117">
        <v>0</v>
      </c>
      <c r="O778" s="117">
        <v>0</v>
      </c>
      <c r="P778" s="117">
        <v>0</v>
      </c>
      <c r="Q778" s="117">
        <v>0</v>
      </c>
      <c r="R778" s="117">
        <v>0</v>
      </c>
      <c r="S778" s="117">
        <v>0</v>
      </c>
      <c r="T778" s="117">
        <v>1</v>
      </c>
      <c r="U778" s="117">
        <v>0</v>
      </c>
      <c r="V778" s="117">
        <v>0</v>
      </c>
      <c r="W778" s="117">
        <v>0</v>
      </c>
      <c r="X778" s="117">
        <v>0</v>
      </c>
      <c r="Y778" s="117">
        <v>0</v>
      </c>
      <c r="Z778" s="117">
        <v>0</v>
      </c>
      <c r="AA778" s="117">
        <v>0</v>
      </c>
      <c r="AB778" s="117">
        <v>0</v>
      </c>
      <c r="AC778" s="117">
        <v>0</v>
      </c>
      <c r="AD778" s="117">
        <v>0</v>
      </c>
      <c r="AE778" s="117">
        <v>1</v>
      </c>
      <c r="AF778" s="117">
        <v>0</v>
      </c>
      <c r="AG778" s="117">
        <v>0</v>
      </c>
      <c r="AH778" s="117">
        <v>0</v>
      </c>
      <c r="AI778" s="117">
        <v>1</v>
      </c>
      <c r="AJ778" s="117">
        <v>0</v>
      </c>
      <c r="AK778" s="117">
        <v>0</v>
      </c>
      <c r="AL778" s="117">
        <v>0</v>
      </c>
      <c r="AM778" s="117">
        <v>0</v>
      </c>
      <c r="AN778" s="117">
        <v>0</v>
      </c>
      <c r="AO778" s="117">
        <v>0</v>
      </c>
      <c r="AP778" s="117">
        <v>0</v>
      </c>
      <c r="AQ778" s="117">
        <v>1</v>
      </c>
      <c r="AR778" s="117">
        <v>0</v>
      </c>
      <c r="AS778" s="117">
        <v>241832.56501495626</v>
      </c>
    </row>
    <row r="779" spans="1:45" x14ac:dyDescent="0.45">
      <c r="A779" s="117" t="s">
        <v>1118</v>
      </c>
      <c r="B779" s="118">
        <v>43786</v>
      </c>
      <c r="C779" s="117">
        <v>2020</v>
      </c>
      <c r="D779" s="117">
        <v>11</v>
      </c>
      <c r="E779" s="117">
        <v>1</v>
      </c>
      <c r="F779" s="117" t="s">
        <v>340</v>
      </c>
      <c r="G779" s="117" t="s">
        <v>336</v>
      </c>
      <c r="H779" s="117">
        <v>0</v>
      </c>
      <c r="I779" s="117">
        <v>43.666670000000003</v>
      </c>
      <c r="J779" s="117">
        <v>224543.7733482896</v>
      </c>
      <c r="K779" s="117">
        <v>224550.44001495626</v>
      </c>
      <c r="L779" s="117">
        <v>-6.666666666666667</v>
      </c>
      <c r="M779" s="117">
        <v>0</v>
      </c>
      <c r="N779" s="117">
        <v>1</v>
      </c>
      <c r="O779" s="117">
        <v>0</v>
      </c>
      <c r="P779" s="117">
        <v>0</v>
      </c>
      <c r="Q779" s="117">
        <v>0</v>
      </c>
      <c r="R779" s="117">
        <v>0</v>
      </c>
      <c r="S779" s="117">
        <v>0</v>
      </c>
      <c r="T779" s="117">
        <v>0</v>
      </c>
      <c r="U779" s="117">
        <v>0</v>
      </c>
      <c r="V779" s="117">
        <v>0</v>
      </c>
      <c r="W779" s="117">
        <v>0</v>
      </c>
      <c r="X779" s="117">
        <v>0</v>
      </c>
      <c r="Y779" s="117">
        <v>0</v>
      </c>
      <c r="Z779" s="117">
        <v>0</v>
      </c>
      <c r="AA779" s="117">
        <v>0</v>
      </c>
      <c r="AB779" s="117">
        <v>0</v>
      </c>
      <c r="AC779" s="117">
        <v>0</v>
      </c>
      <c r="AD779" s="117">
        <v>0</v>
      </c>
      <c r="AE779" s="117">
        <v>1</v>
      </c>
      <c r="AF779" s="117">
        <v>0</v>
      </c>
      <c r="AG779" s="117">
        <v>0</v>
      </c>
      <c r="AH779" s="117">
        <v>0</v>
      </c>
      <c r="AI779" s="117">
        <v>1</v>
      </c>
      <c r="AJ779" s="117">
        <v>0</v>
      </c>
      <c r="AK779" s="117">
        <v>0</v>
      </c>
      <c r="AL779" s="117">
        <v>0</v>
      </c>
      <c r="AM779" s="117">
        <v>0</v>
      </c>
      <c r="AN779" s="117">
        <v>0</v>
      </c>
      <c r="AO779" s="117">
        <v>0</v>
      </c>
      <c r="AP779" s="117">
        <v>0</v>
      </c>
      <c r="AQ779" s="117">
        <v>1</v>
      </c>
      <c r="AR779" s="117">
        <v>0</v>
      </c>
      <c r="AS779" s="117">
        <v>224550.44001495626</v>
      </c>
    </row>
    <row r="780" spans="1:45" x14ac:dyDescent="0.45">
      <c r="A780" s="117" t="s">
        <v>1119</v>
      </c>
      <c r="B780" s="118">
        <v>43787</v>
      </c>
      <c r="C780" s="117">
        <v>2020</v>
      </c>
      <c r="D780" s="117">
        <v>11</v>
      </c>
      <c r="E780" s="117">
        <v>2</v>
      </c>
      <c r="F780" s="117" t="s">
        <v>342</v>
      </c>
      <c r="G780" s="117" t="s">
        <v>336</v>
      </c>
      <c r="H780" s="117">
        <v>0</v>
      </c>
      <c r="I780" s="117">
        <v>41.291670000000003</v>
      </c>
      <c r="J780" s="117">
        <v>260438.73168162286</v>
      </c>
      <c r="K780" s="117">
        <v>260445.39834828951</v>
      </c>
      <c r="L780" s="117">
        <v>-6.666666666666667</v>
      </c>
      <c r="M780" s="117">
        <v>0</v>
      </c>
      <c r="N780" s="117">
        <v>0</v>
      </c>
      <c r="O780" s="117">
        <v>1</v>
      </c>
      <c r="P780" s="117">
        <v>0</v>
      </c>
      <c r="Q780" s="117">
        <v>0</v>
      </c>
      <c r="R780" s="117">
        <v>0</v>
      </c>
      <c r="S780" s="117">
        <v>0</v>
      </c>
      <c r="T780" s="117">
        <v>0</v>
      </c>
      <c r="U780" s="117">
        <v>0</v>
      </c>
      <c r="V780" s="117">
        <v>0</v>
      </c>
      <c r="W780" s="117">
        <v>0</v>
      </c>
      <c r="X780" s="117">
        <v>0</v>
      </c>
      <c r="Y780" s="117">
        <v>0</v>
      </c>
      <c r="Z780" s="117">
        <v>0</v>
      </c>
      <c r="AA780" s="117">
        <v>0</v>
      </c>
      <c r="AB780" s="117">
        <v>0</v>
      </c>
      <c r="AC780" s="117">
        <v>0</v>
      </c>
      <c r="AD780" s="117">
        <v>0</v>
      </c>
      <c r="AE780" s="117">
        <v>1</v>
      </c>
      <c r="AF780" s="117">
        <v>0</v>
      </c>
      <c r="AG780" s="117">
        <v>0</v>
      </c>
      <c r="AH780" s="117">
        <v>0</v>
      </c>
      <c r="AI780" s="117">
        <v>1</v>
      </c>
      <c r="AJ780" s="117">
        <v>0</v>
      </c>
      <c r="AK780" s="117">
        <v>0</v>
      </c>
      <c r="AL780" s="117">
        <v>0</v>
      </c>
      <c r="AM780" s="117">
        <v>0</v>
      </c>
      <c r="AN780" s="117">
        <v>0</v>
      </c>
      <c r="AO780" s="117">
        <v>0</v>
      </c>
      <c r="AP780" s="117">
        <v>0</v>
      </c>
      <c r="AQ780" s="117">
        <v>1</v>
      </c>
      <c r="AR780" s="117">
        <v>0</v>
      </c>
      <c r="AS780" s="117">
        <v>260445.39834828951</v>
      </c>
    </row>
    <row r="781" spans="1:45" x14ac:dyDescent="0.45">
      <c r="A781" s="117" t="s">
        <v>1120</v>
      </c>
      <c r="B781" s="118">
        <v>43788</v>
      </c>
      <c r="C781" s="117">
        <v>2020</v>
      </c>
      <c r="D781" s="117">
        <v>11</v>
      </c>
      <c r="E781" s="117">
        <v>3</v>
      </c>
      <c r="F781" s="117" t="s">
        <v>342</v>
      </c>
      <c r="G781" s="117" t="s">
        <v>336</v>
      </c>
      <c r="H781" s="117">
        <v>0</v>
      </c>
      <c r="I781" s="117">
        <v>44</v>
      </c>
      <c r="J781" s="117">
        <v>247789.35668162286</v>
      </c>
      <c r="K781" s="117">
        <v>247796.02334828951</v>
      </c>
      <c r="L781" s="117">
        <v>-6.666666666666667</v>
      </c>
      <c r="M781" s="117">
        <v>0</v>
      </c>
      <c r="N781" s="117">
        <v>0</v>
      </c>
      <c r="O781" s="117">
        <v>0</v>
      </c>
      <c r="P781" s="117">
        <v>1</v>
      </c>
      <c r="Q781" s="117">
        <v>0</v>
      </c>
      <c r="R781" s="117">
        <v>0</v>
      </c>
      <c r="S781" s="117">
        <v>0</v>
      </c>
      <c r="T781" s="117">
        <v>0</v>
      </c>
      <c r="U781" s="117">
        <v>0</v>
      </c>
      <c r="V781" s="117">
        <v>0</v>
      </c>
      <c r="W781" s="117">
        <v>0</v>
      </c>
      <c r="X781" s="117">
        <v>0</v>
      </c>
      <c r="Y781" s="117">
        <v>0</v>
      </c>
      <c r="Z781" s="117">
        <v>0</v>
      </c>
      <c r="AA781" s="117">
        <v>0</v>
      </c>
      <c r="AB781" s="117">
        <v>0</v>
      </c>
      <c r="AC781" s="117">
        <v>0</v>
      </c>
      <c r="AD781" s="117">
        <v>0</v>
      </c>
      <c r="AE781" s="117">
        <v>1</v>
      </c>
      <c r="AF781" s="117">
        <v>0</v>
      </c>
      <c r="AG781" s="117">
        <v>0</v>
      </c>
      <c r="AH781" s="117">
        <v>0</v>
      </c>
      <c r="AI781" s="117">
        <v>1</v>
      </c>
      <c r="AJ781" s="117">
        <v>0</v>
      </c>
      <c r="AK781" s="117">
        <v>0</v>
      </c>
      <c r="AL781" s="117">
        <v>0</v>
      </c>
      <c r="AM781" s="117">
        <v>0</v>
      </c>
      <c r="AN781" s="117">
        <v>0</v>
      </c>
      <c r="AO781" s="117">
        <v>0</v>
      </c>
      <c r="AP781" s="117">
        <v>0</v>
      </c>
      <c r="AQ781" s="117">
        <v>1</v>
      </c>
      <c r="AR781" s="117">
        <v>0</v>
      </c>
      <c r="AS781" s="117">
        <v>247796.02334828951</v>
      </c>
    </row>
    <row r="782" spans="1:45" x14ac:dyDescent="0.45">
      <c r="A782" s="117" t="s">
        <v>1121</v>
      </c>
      <c r="B782" s="118">
        <v>43789</v>
      </c>
      <c r="C782" s="117">
        <v>2020</v>
      </c>
      <c r="D782" s="117">
        <v>11</v>
      </c>
      <c r="E782" s="117">
        <v>4</v>
      </c>
      <c r="F782" s="117" t="s">
        <v>342</v>
      </c>
      <c r="G782" s="117" t="s">
        <v>336</v>
      </c>
      <c r="H782" s="117">
        <v>0</v>
      </c>
      <c r="I782" s="117">
        <v>41</v>
      </c>
      <c r="J782" s="117">
        <v>259725.85668162286</v>
      </c>
      <c r="K782" s="117">
        <v>259731.27334828951</v>
      </c>
      <c r="L782" s="117">
        <v>-5.416666666666667</v>
      </c>
      <c r="M782" s="117">
        <v>0</v>
      </c>
      <c r="N782" s="117">
        <v>0</v>
      </c>
      <c r="O782" s="117">
        <v>0</v>
      </c>
      <c r="P782" s="117">
        <v>0</v>
      </c>
      <c r="Q782" s="117">
        <v>1</v>
      </c>
      <c r="R782" s="117">
        <v>0</v>
      </c>
      <c r="S782" s="117">
        <v>0</v>
      </c>
      <c r="T782" s="117">
        <v>0</v>
      </c>
      <c r="U782" s="117">
        <v>0</v>
      </c>
      <c r="V782" s="117">
        <v>0</v>
      </c>
      <c r="W782" s="117">
        <v>0</v>
      </c>
      <c r="X782" s="117">
        <v>0</v>
      </c>
      <c r="Y782" s="117">
        <v>0</v>
      </c>
      <c r="Z782" s="117">
        <v>0</v>
      </c>
      <c r="AA782" s="117">
        <v>0</v>
      </c>
      <c r="AB782" s="117">
        <v>0</v>
      </c>
      <c r="AC782" s="117">
        <v>0</v>
      </c>
      <c r="AD782" s="117">
        <v>0</v>
      </c>
      <c r="AE782" s="117">
        <v>1</v>
      </c>
      <c r="AF782" s="117">
        <v>0</v>
      </c>
      <c r="AG782" s="117">
        <v>0</v>
      </c>
      <c r="AH782" s="117">
        <v>0</v>
      </c>
      <c r="AI782" s="117">
        <v>1</v>
      </c>
      <c r="AJ782" s="117">
        <v>0</v>
      </c>
      <c r="AK782" s="117">
        <v>0</v>
      </c>
      <c r="AL782" s="117">
        <v>0</v>
      </c>
      <c r="AM782" s="117">
        <v>0</v>
      </c>
      <c r="AN782" s="117">
        <v>0</v>
      </c>
      <c r="AO782" s="117">
        <v>0</v>
      </c>
      <c r="AP782" s="117">
        <v>0</v>
      </c>
      <c r="AQ782" s="117">
        <v>1</v>
      </c>
      <c r="AR782" s="117">
        <v>0</v>
      </c>
      <c r="AS782" s="117">
        <v>259731.27334828951</v>
      </c>
    </row>
    <row r="783" spans="1:45" x14ac:dyDescent="0.45">
      <c r="A783" s="117" t="s">
        <v>1122</v>
      </c>
      <c r="B783" s="118">
        <v>43790</v>
      </c>
      <c r="C783" s="117">
        <v>2020</v>
      </c>
      <c r="D783" s="117">
        <v>11</v>
      </c>
      <c r="E783" s="117">
        <v>5</v>
      </c>
      <c r="F783" s="117" t="s">
        <v>342</v>
      </c>
      <c r="G783" s="117" t="s">
        <v>336</v>
      </c>
      <c r="H783" s="117">
        <v>0</v>
      </c>
      <c r="I783" s="117">
        <v>32.958329999999997</v>
      </c>
      <c r="J783" s="117">
        <v>285522.85668162291</v>
      </c>
      <c r="K783" s="117">
        <v>285529.10668162291</v>
      </c>
      <c r="L783" s="117">
        <v>-6.25</v>
      </c>
      <c r="M783" s="117">
        <v>0</v>
      </c>
      <c r="N783" s="117">
        <v>0</v>
      </c>
      <c r="O783" s="117">
        <v>0</v>
      </c>
      <c r="P783" s="117">
        <v>0</v>
      </c>
      <c r="Q783" s="117">
        <v>0</v>
      </c>
      <c r="R783" s="117">
        <v>1</v>
      </c>
      <c r="S783" s="117">
        <v>0</v>
      </c>
      <c r="T783" s="117">
        <v>0</v>
      </c>
      <c r="U783" s="117">
        <v>0</v>
      </c>
      <c r="V783" s="117">
        <v>0</v>
      </c>
      <c r="W783" s="117">
        <v>0</v>
      </c>
      <c r="X783" s="117">
        <v>0</v>
      </c>
      <c r="Y783" s="117">
        <v>0</v>
      </c>
      <c r="Z783" s="117">
        <v>0</v>
      </c>
      <c r="AA783" s="117">
        <v>0</v>
      </c>
      <c r="AB783" s="117">
        <v>0</v>
      </c>
      <c r="AC783" s="117">
        <v>0</v>
      </c>
      <c r="AD783" s="117">
        <v>0</v>
      </c>
      <c r="AE783" s="117">
        <v>1</v>
      </c>
      <c r="AF783" s="117">
        <v>0</v>
      </c>
      <c r="AG783" s="117">
        <v>0</v>
      </c>
      <c r="AH783" s="117">
        <v>0</v>
      </c>
      <c r="AI783" s="117">
        <v>1</v>
      </c>
      <c r="AJ783" s="117">
        <v>0</v>
      </c>
      <c r="AK783" s="117">
        <v>0</v>
      </c>
      <c r="AL783" s="117">
        <v>0</v>
      </c>
      <c r="AM783" s="117">
        <v>0</v>
      </c>
      <c r="AN783" s="117">
        <v>0</v>
      </c>
      <c r="AO783" s="117">
        <v>0</v>
      </c>
      <c r="AP783" s="117">
        <v>0</v>
      </c>
      <c r="AQ783" s="117">
        <v>1</v>
      </c>
      <c r="AR783" s="117">
        <v>0</v>
      </c>
      <c r="AS783" s="117">
        <v>285529.10668162291</v>
      </c>
    </row>
    <row r="784" spans="1:45" x14ac:dyDescent="0.45">
      <c r="A784" s="117" t="s">
        <v>1123</v>
      </c>
      <c r="B784" s="118">
        <v>43791</v>
      </c>
      <c r="C784" s="117">
        <v>2020</v>
      </c>
      <c r="D784" s="117">
        <v>11</v>
      </c>
      <c r="E784" s="117">
        <v>6</v>
      </c>
      <c r="F784" s="117" t="s">
        <v>342</v>
      </c>
      <c r="G784" s="117" t="s">
        <v>336</v>
      </c>
      <c r="H784" s="117">
        <v>0</v>
      </c>
      <c r="I784" s="117">
        <v>29.08333</v>
      </c>
      <c r="J784" s="117">
        <v>321011.31501495634</v>
      </c>
      <c r="K784" s="117">
        <v>321018.39834828966</v>
      </c>
      <c r="L784" s="117">
        <v>-7.083333333333333</v>
      </c>
      <c r="M784" s="117">
        <v>0</v>
      </c>
      <c r="N784" s="117">
        <v>0</v>
      </c>
      <c r="O784" s="117">
        <v>0</v>
      </c>
      <c r="P784" s="117">
        <v>0</v>
      </c>
      <c r="Q784" s="117">
        <v>0</v>
      </c>
      <c r="R784" s="117">
        <v>0</v>
      </c>
      <c r="S784" s="117">
        <v>1</v>
      </c>
      <c r="T784" s="117">
        <v>0</v>
      </c>
      <c r="U784" s="117">
        <v>0</v>
      </c>
      <c r="V784" s="117">
        <v>0</v>
      </c>
      <c r="W784" s="117">
        <v>0</v>
      </c>
      <c r="X784" s="117">
        <v>0</v>
      </c>
      <c r="Y784" s="117">
        <v>0</v>
      </c>
      <c r="Z784" s="117">
        <v>0</v>
      </c>
      <c r="AA784" s="117">
        <v>0</v>
      </c>
      <c r="AB784" s="117">
        <v>0</v>
      </c>
      <c r="AC784" s="117">
        <v>0</v>
      </c>
      <c r="AD784" s="117">
        <v>0</v>
      </c>
      <c r="AE784" s="117">
        <v>1</v>
      </c>
      <c r="AF784" s="117">
        <v>0</v>
      </c>
      <c r="AG784" s="117">
        <v>0</v>
      </c>
      <c r="AH784" s="117">
        <v>0</v>
      </c>
      <c r="AI784" s="117">
        <v>1</v>
      </c>
      <c r="AJ784" s="117">
        <v>0</v>
      </c>
      <c r="AK784" s="117">
        <v>0</v>
      </c>
      <c r="AL784" s="117">
        <v>0</v>
      </c>
      <c r="AM784" s="117">
        <v>0</v>
      </c>
      <c r="AN784" s="117">
        <v>0</v>
      </c>
      <c r="AO784" s="117">
        <v>0</v>
      </c>
      <c r="AP784" s="117">
        <v>0</v>
      </c>
      <c r="AQ784" s="117">
        <v>1</v>
      </c>
      <c r="AR784" s="117">
        <v>0</v>
      </c>
      <c r="AS784" s="117">
        <v>321018.39834828966</v>
      </c>
    </row>
    <row r="785" spans="1:45" x14ac:dyDescent="0.45">
      <c r="A785" s="117" t="s">
        <v>1124</v>
      </c>
      <c r="B785" s="118">
        <v>43792</v>
      </c>
      <c r="C785" s="117">
        <v>2020</v>
      </c>
      <c r="D785" s="117">
        <v>11</v>
      </c>
      <c r="E785" s="117">
        <v>7</v>
      </c>
      <c r="F785" s="117" t="s">
        <v>340</v>
      </c>
      <c r="G785" s="117" t="s">
        <v>336</v>
      </c>
      <c r="H785" s="117">
        <v>0</v>
      </c>
      <c r="I785" s="117">
        <v>34.958329999999997</v>
      </c>
      <c r="J785" s="117">
        <v>311435.77334828972</v>
      </c>
      <c r="K785" s="117">
        <v>311442.85668162303</v>
      </c>
      <c r="L785" s="117">
        <v>-7.083333333333333</v>
      </c>
      <c r="M785" s="117">
        <v>0</v>
      </c>
      <c r="N785" s="117">
        <v>0</v>
      </c>
      <c r="O785" s="117">
        <v>0</v>
      </c>
      <c r="P785" s="117">
        <v>0</v>
      </c>
      <c r="Q785" s="117">
        <v>0</v>
      </c>
      <c r="R785" s="117">
        <v>0</v>
      </c>
      <c r="S785" s="117">
        <v>0</v>
      </c>
      <c r="T785" s="117">
        <v>1</v>
      </c>
      <c r="U785" s="117">
        <v>0</v>
      </c>
      <c r="V785" s="117">
        <v>0</v>
      </c>
      <c r="W785" s="117">
        <v>0</v>
      </c>
      <c r="X785" s="117">
        <v>0</v>
      </c>
      <c r="Y785" s="117">
        <v>0</v>
      </c>
      <c r="Z785" s="117">
        <v>0</v>
      </c>
      <c r="AA785" s="117">
        <v>0</v>
      </c>
      <c r="AB785" s="117">
        <v>0</v>
      </c>
      <c r="AC785" s="117">
        <v>0</v>
      </c>
      <c r="AD785" s="117">
        <v>0</v>
      </c>
      <c r="AE785" s="117">
        <v>1</v>
      </c>
      <c r="AF785" s="117">
        <v>0</v>
      </c>
      <c r="AG785" s="117">
        <v>0</v>
      </c>
      <c r="AH785" s="117">
        <v>0</v>
      </c>
      <c r="AI785" s="117">
        <v>1</v>
      </c>
      <c r="AJ785" s="117">
        <v>0</v>
      </c>
      <c r="AK785" s="117">
        <v>0</v>
      </c>
      <c r="AL785" s="117">
        <v>0</v>
      </c>
      <c r="AM785" s="117">
        <v>0</v>
      </c>
      <c r="AN785" s="117">
        <v>0</v>
      </c>
      <c r="AO785" s="117">
        <v>0</v>
      </c>
      <c r="AP785" s="117">
        <v>0</v>
      </c>
      <c r="AQ785" s="117">
        <v>1</v>
      </c>
      <c r="AR785" s="117">
        <v>0</v>
      </c>
      <c r="AS785" s="117">
        <v>311442.85668162303</v>
      </c>
    </row>
    <row r="786" spans="1:45" x14ac:dyDescent="0.45">
      <c r="A786" s="117" t="s">
        <v>1125</v>
      </c>
      <c r="B786" s="118">
        <v>43793</v>
      </c>
      <c r="C786" s="117">
        <v>2020</v>
      </c>
      <c r="D786" s="117">
        <v>11</v>
      </c>
      <c r="E786" s="117">
        <v>1</v>
      </c>
      <c r="F786" s="117" t="s">
        <v>340</v>
      </c>
      <c r="G786" s="117" t="s">
        <v>336</v>
      </c>
      <c r="H786" s="117">
        <v>0</v>
      </c>
      <c r="I786" s="117">
        <v>33.958329999999997</v>
      </c>
      <c r="J786" s="117">
        <v>278025.73168162297</v>
      </c>
      <c r="K786" s="117">
        <v>278031.56501495629</v>
      </c>
      <c r="L786" s="117">
        <v>-5.833333333333333</v>
      </c>
      <c r="M786" s="117">
        <v>0</v>
      </c>
      <c r="N786" s="117">
        <v>1</v>
      </c>
      <c r="O786" s="117">
        <v>0</v>
      </c>
      <c r="P786" s="117">
        <v>0</v>
      </c>
      <c r="Q786" s="117">
        <v>0</v>
      </c>
      <c r="R786" s="117">
        <v>0</v>
      </c>
      <c r="S786" s="117">
        <v>0</v>
      </c>
      <c r="T786" s="117">
        <v>0</v>
      </c>
      <c r="U786" s="117">
        <v>0</v>
      </c>
      <c r="V786" s="117">
        <v>0</v>
      </c>
      <c r="W786" s="117">
        <v>0</v>
      </c>
      <c r="X786" s="117">
        <v>0</v>
      </c>
      <c r="Y786" s="117">
        <v>0</v>
      </c>
      <c r="Z786" s="117">
        <v>0</v>
      </c>
      <c r="AA786" s="117">
        <v>0</v>
      </c>
      <c r="AB786" s="117">
        <v>0</v>
      </c>
      <c r="AC786" s="117">
        <v>0</v>
      </c>
      <c r="AD786" s="117">
        <v>0</v>
      </c>
      <c r="AE786" s="117">
        <v>1</v>
      </c>
      <c r="AF786" s="117">
        <v>0</v>
      </c>
      <c r="AG786" s="117">
        <v>0</v>
      </c>
      <c r="AH786" s="117">
        <v>0</v>
      </c>
      <c r="AI786" s="117">
        <v>1</v>
      </c>
      <c r="AJ786" s="117">
        <v>0</v>
      </c>
      <c r="AK786" s="117">
        <v>0</v>
      </c>
      <c r="AL786" s="117">
        <v>0</v>
      </c>
      <c r="AM786" s="117">
        <v>0</v>
      </c>
      <c r="AN786" s="117">
        <v>0</v>
      </c>
      <c r="AO786" s="117">
        <v>0</v>
      </c>
      <c r="AP786" s="117">
        <v>0</v>
      </c>
      <c r="AQ786" s="117">
        <v>1</v>
      </c>
      <c r="AR786" s="117">
        <v>0</v>
      </c>
      <c r="AS786" s="117">
        <v>278031.56501495629</v>
      </c>
    </row>
    <row r="787" spans="1:45" x14ac:dyDescent="0.45">
      <c r="A787" s="117" t="s">
        <v>1126</v>
      </c>
      <c r="B787" s="118">
        <v>43794</v>
      </c>
      <c r="C787" s="117">
        <v>2020</v>
      </c>
      <c r="D787" s="117">
        <v>11</v>
      </c>
      <c r="E787" s="117">
        <v>2</v>
      </c>
      <c r="F787" s="117" t="s">
        <v>342</v>
      </c>
      <c r="G787" s="117" t="s">
        <v>336</v>
      </c>
      <c r="H787" s="117">
        <v>0</v>
      </c>
      <c r="I787" s="117">
        <v>28.70833</v>
      </c>
      <c r="J787" s="117">
        <v>282440.85668162286</v>
      </c>
      <c r="K787" s="117">
        <v>282447.52334828954</v>
      </c>
      <c r="L787" s="117">
        <v>-6.666666666666667</v>
      </c>
      <c r="M787" s="117">
        <v>0</v>
      </c>
      <c r="N787" s="117">
        <v>0</v>
      </c>
      <c r="O787" s="117">
        <v>1</v>
      </c>
      <c r="P787" s="117">
        <v>0</v>
      </c>
      <c r="Q787" s="117">
        <v>0</v>
      </c>
      <c r="R787" s="117">
        <v>0</v>
      </c>
      <c r="S787" s="117">
        <v>0</v>
      </c>
      <c r="T787" s="117">
        <v>0</v>
      </c>
      <c r="U787" s="117">
        <v>0</v>
      </c>
      <c r="V787" s="117">
        <v>0</v>
      </c>
      <c r="W787" s="117">
        <v>0</v>
      </c>
      <c r="X787" s="117">
        <v>0</v>
      </c>
      <c r="Y787" s="117">
        <v>0</v>
      </c>
      <c r="Z787" s="117">
        <v>0</v>
      </c>
      <c r="AA787" s="117">
        <v>0</v>
      </c>
      <c r="AB787" s="117">
        <v>0</v>
      </c>
      <c r="AC787" s="117">
        <v>0</v>
      </c>
      <c r="AD787" s="117">
        <v>0</v>
      </c>
      <c r="AE787" s="117">
        <v>1</v>
      </c>
      <c r="AF787" s="117">
        <v>0</v>
      </c>
      <c r="AG787" s="117">
        <v>0</v>
      </c>
      <c r="AH787" s="117">
        <v>0</v>
      </c>
      <c r="AI787" s="117">
        <v>1</v>
      </c>
      <c r="AJ787" s="117">
        <v>0</v>
      </c>
      <c r="AK787" s="117">
        <v>0</v>
      </c>
      <c r="AL787" s="117">
        <v>0</v>
      </c>
      <c r="AM787" s="117">
        <v>0</v>
      </c>
      <c r="AN787" s="117">
        <v>0</v>
      </c>
      <c r="AO787" s="117">
        <v>0</v>
      </c>
      <c r="AP787" s="117">
        <v>0</v>
      </c>
      <c r="AQ787" s="117">
        <v>1</v>
      </c>
      <c r="AR787" s="117">
        <v>0</v>
      </c>
      <c r="AS787" s="117">
        <v>282447.52334828954</v>
      </c>
    </row>
    <row r="788" spans="1:45" x14ac:dyDescent="0.45">
      <c r="A788" s="117" t="s">
        <v>1127</v>
      </c>
      <c r="B788" s="118">
        <v>43795</v>
      </c>
      <c r="C788" s="117">
        <v>2020</v>
      </c>
      <c r="D788" s="117">
        <v>11</v>
      </c>
      <c r="E788" s="117">
        <v>3</v>
      </c>
      <c r="F788" s="117" t="s">
        <v>342</v>
      </c>
      <c r="G788" s="117" t="s">
        <v>336</v>
      </c>
      <c r="H788" s="117">
        <v>0</v>
      </c>
      <c r="I788" s="117">
        <v>28.125</v>
      </c>
      <c r="J788" s="117">
        <v>317334.56501495629</v>
      </c>
      <c r="K788" s="117">
        <v>317342.06501495629</v>
      </c>
      <c r="L788" s="117">
        <v>-7.5</v>
      </c>
      <c r="M788" s="117">
        <v>0</v>
      </c>
      <c r="N788" s="117">
        <v>0</v>
      </c>
      <c r="O788" s="117">
        <v>0</v>
      </c>
      <c r="P788" s="117">
        <v>1</v>
      </c>
      <c r="Q788" s="117">
        <v>0</v>
      </c>
      <c r="R788" s="117">
        <v>0</v>
      </c>
      <c r="S788" s="117">
        <v>0</v>
      </c>
      <c r="T788" s="117">
        <v>0</v>
      </c>
      <c r="U788" s="117">
        <v>0</v>
      </c>
      <c r="V788" s="117">
        <v>0</v>
      </c>
      <c r="W788" s="117">
        <v>0</v>
      </c>
      <c r="X788" s="117">
        <v>0</v>
      </c>
      <c r="Y788" s="117">
        <v>0</v>
      </c>
      <c r="Z788" s="117">
        <v>0</v>
      </c>
      <c r="AA788" s="117">
        <v>0</v>
      </c>
      <c r="AB788" s="117">
        <v>0</v>
      </c>
      <c r="AC788" s="117">
        <v>0</v>
      </c>
      <c r="AD788" s="117">
        <v>0</v>
      </c>
      <c r="AE788" s="117">
        <v>1</v>
      </c>
      <c r="AF788" s="117">
        <v>0</v>
      </c>
      <c r="AG788" s="117">
        <v>0</v>
      </c>
      <c r="AH788" s="117">
        <v>0</v>
      </c>
      <c r="AI788" s="117">
        <v>1</v>
      </c>
      <c r="AJ788" s="117">
        <v>0</v>
      </c>
      <c r="AK788" s="117">
        <v>0</v>
      </c>
      <c r="AL788" s="117">
        <v>0</v>
      </c>
      <c r="AM788" s="117">
        <v>0</v>
      </c>
      <c r="AN788" s="117">
        <v>0</v>
      </c>
      <c r="AO788" s="117">
        <v>0</v>
      </c>
      <c r="AP788" s="117">
        <v>0</v>
      </c>
      <c r="AQ788" s="117">
        <v>1</v>
      </c>
      <c r="AR788" s="117">
        <v>0</v>
      </c>
      <c r="AS788" s="117">
        <v>317342.06501495629</v>
      </c>
    </row>
    <row r="789" spans="1:45" x14ac:dyDescent="0.45">
      <c r="A789" s="117" t="s">
        <v>1128</v>
      </c>
      <c r="B789" s="118">
        <v>43796</v>
      </c>
      <c r="C789" s="117">
        <v>2020</v>
      </c>
      <c r="D789" s="117">
        <v>11</v>
      </c>
      <c r="E789" s="117">
        <v>4</v>
      </c>
      <c r="F789" s="117" t="s">
        <v>342</v>
      </c>
      <c r="G789" s="117" t="s">
        <v>336</v>
      </c>
      <c r="H789" s="117">
        <v>0</v>
      </c>
      <c r="I789" s="117">
        <v>34.375</v>
      </c>
      <c r="J789" s="117">
        <v>319513.94001495634</v>
      </c>
      <c r="K789" s="117">
        <v>319522.27334828966</v>
      </c>
      <c r="L789" s="117">
        <v>-8.3333333333333339</v>
      </c>
      <c r="M789" s="117">
        <v>0</v>
      </c>
      <c r="N789" s="117">
        <v>0</v>
      </c>
      <c r="O789" s="117">
        <v>0</v>
      </c>
      <c r="P789" s="117">
        <v>0</v>
      </c>
      <c r="Q789" s="117">
        <v>1</v>
      </c>
      <c r="R789" s="117">
        <v>0</v>
      </c>
      <c r="S789" s="117">
        <v>0</v>
      </c>
      <c r="T789" s="117">
        <v>0</v>
      </c>
      <c r="U789" s="117">
        <v>0</v>
      </c>
      <c r="V789" s="117">
        <v>0</v>
      </c>
      <c r="W789" s="117">
        <v>0</v>
      </c>
      <c r="X789" s="117">
        <v>0</v>
      </c>
      <c r="Y789" s="117">
        <v>0</v>
      </c>
      <c r="Z789" s="117">
        <v>0</v>
      </c>
      <c r="AA789" s="117">
        <v>0</v>
      </c>
      <c r="AB789" s="117">
        <v>0</v>
      </c>
      <c r="AC789" s="117">
        <v>0</v>
      </c>
      <c r="AD789" s="117">
        <v>0</v>
      </c>
      <c r="AE789" s="117">
        <v>1</v>
      </c>
      <c r="AF789" s="117">
        <v>0</v>
      </c>
      <c r="AG789" s="117">
        <v>0</v>
      </c>
      <c r="AH789" s="117">
        <v>0</v>
      </c>
      <c r="AI789" s="117">
        <v>1</v>
      </c>
      <c r="AJ789" s="117">
        <v>0</v>
      </c>
      <c r="AK789" s="117">
        <v>0</v>
      </c>
      <c r="AL789" s="117">
        <v>0</v>
      </c>
      <c r="AM789" s="117">
        <v>0</v>
      </c>
      <c r="AN789" s="117">
        <v>0</v>
      </c>
      <c r="AO789" s="117">
        <v>0</v>
      </c>
      <c r="AP789" s="117">
        <v>0</v>
      </c>
      <c r="AQ789" s="117">
        <v>1</v>
      </c>
      <c r="AR789" s="117">
        <v>0</v>
      </c>
      <c r="AS789" s="117">
        <v>319522.27334828966</v>
      </c>
    </row>
    <row r="790" spans="1:45" x14ac:dyDescent="0.45">
      <c r="A790" s="117" t="s">
        <v>1129</v>
      </c>
      <c r="B790" s="118">
        <v>43797</v>
      </c>
      <c r="C790" s="117">
        <v>2020</v>
      </c>
      <c r="D790" s="117">
        <v>11</v>
      </c>
      <c r="E790" s="117">
        <v>5</v>
      </c>
      <c r="F790" s="117" t="s">
        <v>340</v>
      </c>
      <c r="G790" s="117" t="s">
        <v>337</v>
      </c>
      <c r="H790" s="117">
        <v>0</v>
      </c>
      <c r="I790" s="117">
        <v>30.125</v>
      </c>
      <c r="J790" s="117">
        <v>304140.27334828972</v>
      </c>
      <c r="K790" s="117">
        <v>304148.60668162303</v>
      </c>
      <c r="L790" s="117">
        <v>-8.3333333333333339</v>
      </c>
      <c r="M790" s="117">
        <v>0</v>
      </c>
      <c r="N790" s="117">
        <v>0</v>
      </c>
      <c r="O790" s="117">
        <v>0</v>
      </c>
      <c r="P790" s="117">
        <v>0</v>
      </c>
      <c r="Q790" s="117">
        <v>0</v>
      </c>
      <c r="R790" s="117">
        <v>1</v>
      </c>
      <c r="S790" s="117">
        <v>0</v>
      </c>
      <c r="T790" s="117">
        <v>0</v>
      </c>
      <c r="U790" s="117">
        <v>0</v>
      </c>
      <c r="V790" s="117">
        <v>0</v>
      </c>
      <c r="W790" s="117">
        <v>0</v>
      </c>
      <c r="X790" s="117">
        <v>0</v>
      </c>
      <c r="Y790" s="117">
        <v>0</v>
      </c>
      <c r="Z790" s="117">
        <v>0</v>
      </c>
      <c r="AA790" s="117">
        <v>0</v>
      </c>
      <c r="AB790" s="117">
        <v>0</v>
      </c>
      <c r="AC790" s="117">
        <v>0</v>
      </c>
      <c r="AD790" s="117">
        <v>0</v>
      </c>
      <c r="AE790" s="117">
        <v>1</v>
      </c>
      <c r="AF790" s="117">
        <v>0</v>
      </c>
      <c r="AG790" s="117">
        <v>0</v>
      </c>
      <c r="AH790" s="117">
        <v>0</v>
      </c>
      <c r="AI790" s="117">
        <v>1</v>
      </c>
      <c r="AJ790" s="117">
        <v>0</v>
      </c>
      <c r="AK790" s="117">
        <v>0</v>
      </c>
      <c r="AL790" s="117">
        <v>0</v>
      </c>
      <c r="AM790" s="117">
        <v>0</v>
      </c>
      <c r="AN790" s="117">
        <v>0</v>
      </c>
      <c r="AO790" s="117">
        <v>0</v>
      </c>
      <c r="AP790" s="117">
        <v>0</v>
      </c>
      <c r="AQ790" s="117">
        <v>0</v>
      </c>
      <c r="AR790" s="117">
        <v>1</v>
      </c>
      <c r="AS790" s="117">
        <v>304148.60668162303</v>
      </c>
    </row>
    <row r="791" spans="1:45" x14ac:dyDescent="0.45">
      <c r="A791" s="117" t="s">
        <v>1130</v>
      </c>
      <c r="B791" s="118">
        <v>43798</v>
      </c>
      <c r="C791" s="117">
        <v>2020</v>
      </c>
      <c r="D791" s="117">
        <v>11</v>
      </c>
      <c r="E791" s="117">
        <v>6</v>
      </c>
      <c r="F791" s="117" t="s">
        <v>342</v>
      </c>
      <c r="G791" s="117" t="s">
        <v>336</v>
      </c>
      <c r="H791" s="117">
        <v>0</v>
      </c>
      <c r="I791" s="117">
        <v>25.625</v>
      </c>
      <c r="J791" s="117">
        <v>309163.44001495623</v>
      </c>
      <c r="K791" s="117">
        <v>309171.35668162291</v>
      </c>
      <c r="L791" s="117">
        <v>-7.916666666666667</v>
      </c>
      <c r="M791" s="117">
        <v>0</v>
      </c>
      <c r="N791" s="117">
        <v>0</v>
      </c>
      <c r="O791" s="117">
        <v>0</v>
      </c>
      <c r="P791" s="117">
        <v>0</v>
      </c>
      <c r="Q791" s="117">
        <v>0</v>
      </c>
      <c r="R791" s="117">
        <v>0</v>
      </c>
      <c r="S791" s="117">
        <v>1</v>
      </c>
      <c r="T791" s="117">
        <v>0</v>
      </c>
      <c r="U791" s="117">
        <v>0</v>
      </c>
      <c r="V791" s="117">
        <v>0</v>
      </c>
      <c r="W791" s="117">
        <v>0</v>
      </c>
      <c r="X791" s="117">
        <v>0</v>
      </c>
      <c r="Y791" s="117">
        <v>0</v>
      </c>
      <c r="Z791" s="117">
        <v>0</v>
      </c>
      <c r="AA791" s="117">
        <v>0</v>
      </c>
      <c r="AB791" s="117">
        <v>0</v>
      </c>
      <c r="AC791" s="117">
        <v>0</v>
      </c>
      <c r="AD791" s="117">
        <v>0</v>
      </c>
      <c r="AE791" s="117">
        <v>1</v>
      </c>
      <c r="AF791" s="117">
        <v>0</v>
      </c>
      <c r="AG791" s="117">
        <v>0</v>
      </c>
      <c r="AH791" s="117">
        <v>0</v>
      </c>
      <c r="AI791" s="117">
        <v>1</v>
      </c>
      <c r="AJ791" s="117">
        <v>0</v>
      </c>
      <c r="AK791" s="117">
        <v>0</v>
      </c>
      <c r="AL791" s="117">
        <v>0</v>
      </c>
      <c r="AM791" s="117">
        <v>0</v>
      </c>
      <c r="AN791" s="117">
        <v>0</v>
      </c>
      <c r="AO791" s="117">
        <v>0</v>
      </c>
      <c r="AP791" s="117">
        <v>0</v>
      </c>
      <c r="AQ791" s="117">
        <v>1</v>
      </c>
      <c r="AR791" s="117">
        <v>0</v>
      </c>
      <c r="AS791" s="117">
        <v>309171.35668162291</v>
      </c>
    </row>
    <row r="792" spans="1:45" x14ac:dyDescent="0.45">
      <c r="A792" s="117" t="s">
        <v>1131</v>
      </c>
      <c r="B792" s="118">
        <v>43799</v>
      </c>
      <c r="C792" s="117">
        <v>2020</v>
      </c>
      <c r="D792" s="117">
        <v>11</v>
      </c>
      <c r="E792" s="117">
        <v>7</v>
      </c>
      <c r="F792" s="117" t="s">
        <v>340</v>
      </c>
      <c r="G792" s="117" t="s">
        <v>336</v>
      </c>
      <c r="H792" s="117">
        <v>0</v>
      </c>
      <c r="I792" s="117">
        <v>25.16667</v>
      </c>
      <c r="J792" s="117">
        <v>308959.48168162297</v>
      </c>
      <c r="K792" s="117">
        <v>308967.81501495629</v>
      </c>
      <c r="L792" s="117">
        <v>-8.3333333333333339</v>
      </c>
      <c r="M792" s="117">
        <v>0</v>
      </c>
      <c r="N792" s="117">
        <v>0</v>
      </c>
      <c r="O792" s="117">
        <v>0</v>
      </c>
      <c r="P792" s="117">
        <v>0</v>
      </c>
      <c r="Q792" s="117">
        <v>0</v>
      </c>
      <c r="R792" s="117">
        <v>0</v>
      </c>
      <c r="S792" s="117">
        <v>0</v>
      </c>
      <c r="T792" s="117">
        <v>1</v>
      </c>
      <c r="U792" s="117">
        <v>0</v>
      </c>
      <c r="V792" s="117">
        <v>0</v>
      </c>
      <c r="W792" s="117">
        <v>0</v>
      </c>
      <c r="X792" s="117">
        <v>0</v>
      </c>
      <c r="Y792" s="117">
        <v>0</v>
      </c>
      <c r="Z792" s="117">
        <v>0</v>
      </c>
      <c r="AA792" s="117">
        <v>0</v>
      </c>
      <c r="AB792" s="117">
        <v>0</v>
      </c>
      <c r="AC792" s="117">
        <v>0</v>
      </c>
      <c r="AD792" s="117">
        <v>0</v>
      </c>
      <c r="AE792" s="117">
        <v>1</v>
      </c>
      <c r="AF792" s="117">
        <v>0</v>
      </c>
      <c r="AG792" s="117">
        <v>0</v>
      </c>
      <c r="AH792" s="117">
        <v>0</v>
      </c>
      <c r="AI792" s="117">
        <v>1</v>
      </c>
      <c r="AJ792" s="117">
        <v>0</v>
      </c>
      <c r="AK792" s="117">
        <v>0</v>
      </c>
      <c r="AL792" s="117">
        <v>0</v>
      </c>
      <c r="AM792" s="117">
        <v>0</v>
      </c>
      <c r="AN792" s="117">
        <v>0</v>
      </c>
      <c r="AO792" s="117">
        <v>0</v>
      </c>
      <c r="AP792" s="117">
        <v>0</v>
      </c>
      <c r="AQ792" s="117">
        <v>1</v>
      </c>
      <c r="AR792" s="117">
        <v>0</v>
      </c>
      <c r="AS792" s="117">
        <v>308967.81501495629</v>
      </c>
    </row>
    <row r="793" spans="1:45" x14ac:dyDescent="0.45">
      <c r="A793" s="117" t="s">
        <v>1132</v>
      </c>
      <c r="B793" s="118">
        <v>43800</v>
      </c>
      <c r="C793" s="117">
        <v>2020</v>
      </c>
      <c r="D793" s="117">
        <v>12</v>
      </c>
      <c r="E793" s="117">
        <v>1</v>
      </c>
      <c r="F793" s="117" t="s">
        <v>340</v>
      </c>
      <c r="G793" s="117" t="s">
        <v>336</v>
      </c>
      <c r="H793" s="117">
        <v>0</v>
      </c>
      <c r="I793" s="117">
        <v>22.04167</v>
      </c>
      <c r="J793" s="117">
        <v>335106.37303133629</v>
      </c>
      <c r="K793" s="117">
        <v>335107.62303133629</v>
      </c>
      <c r="L793" s="117">
        <v>-1.25</v>
      </c>
      <c r="M793" s="117">
        <v>0</v>
      </c>
      <c r="N793" s="117">
        <v>1</v>
      </c>
      <c r="O793" s="117">
        <v>0</v>
      </c>
      <c r="P793" s="117">
        <v>0</v>
      </c>
      <c r="Q793" s="117">
        <v>0</v>
      </c>
      <c r="R793" s="117">
        <v>0</v>
      </c>
      <c r="S793" s="117">
        <v>0</v>
      </c>
      <c r="T793" s="117">
        <v>0</v>
      </c>
      <c r="U793" s="117">
        <v>0</v>
      </c>
      <c r="V793" s="117">
        <v>0</v>
      </c>
      <c r="W793" s="117">
        <v>0</v>
      </c>
      <c r="X793" s="117">
        <v>0</v>
      </c>
      <c r="Y793" s="117">
        <v>0</v>
      </c>
      <c r="Z793" s="117">
        <v>0</v>
      </c>
      <c r="AA793" s="117">
        <v>0</v>
      </c>
      <c r="AB793" s="117">
        <v>0</v>
      </c>
      <c r="AC793" s="117">
        <v>0</v>
      </c>
      <c r="AD793" s="117">
        <v>0</v>
      </c>
      <c r="AE793" s="117">
        <v>0</v>
      </c>
      <c r="AF793" s="117">
        <v>1</v>
      </c>
      <c r="AG793" s="117">
        <v>0</v>
      </c>
      <c r="AH793" s="117">
        <v>0</v>
      </c>
      <c r="AI793" s="117">
        <v>1</v>
      </c>
      <c r="AJ793" s="117">
        <v>0</v>
      </c>
      <c r="AK793" s="117">
        <v>0</v>
      </c>
      <c r="AL793" s="117">
        <v>0</v>
      </c>
      <c r="AM793" s="117">
        <v>0</v>
      </c>
      <c r="AN793" s="117">
        <v>0</v>
      </c>
      <c r="AO793" s="117">
        <v>0</v>
      </c>
      <c r="AP793" s="117">
        <v>0</v>
      </c>
      <c r="AQ793" s="117">
        <v>1</v>
      </c>
      <c r="AR793" s="117">
        <v>0</v>
      </c>
      <c r="AS793" s="117">
        <v>335107.62303133629</v>
      </c>
    </row>
    <row r="794" spans="1:45" x14ac:dyDescent="0.45">
      <c r="A794" s="117" t="s">
        <v>1133</v>
      </c>
      <c r="B794" s="118">
        <v>43801</v>
      </c>
      <c r="C794" s="117">
        <v>2020</v>
      </c>
      <c r="D794" s="117">
        <v>12</v>
      </c>
      <c r="E794" s="117">
        <v>2</v>
      </c>
      <c r="F794" s="117" t="s">
        <v>342</v>
      </c>
      <c r="G794" s="117" t="s">
        <v>336</v>
      </c>
      <c r="H794" s="117">
        <v>0</v>
      </c>
      <c r="I794" s="117">
        <v>29</v>
      </c>
      <c r="J794" s="117">
        <v>352050.16469800298</v>
      </c>
      <c r="K794" s="117">
        <v>352050.99803133629</v>
      </c>
      <c r="L794" s="117">
        <v>-0.83333333333333337</v>
      </c>
      <c r="M794" s="117">
        <v>0</v>
      </c>
      <c r="N794" s="117">
        <v>0</v>
      </c>
      <c r="O794" s="117">
        <v>1</v>
      </c>
      <c r="P794" s="117">
        <v>0</v>
      </c>
      <c r="Q794" s="117">
        <v>0</v>
      </c>
      <c r="R794" s="117">
        <v>0</v>
      </c>
      <c r="S794" s="117">
        <v>0</v>
      </c>
      <c r="T794" s="117">
        <v>0</v>
      </c>
      <c r="U794" s="117">
        <v>0</v>
      </c>
      <c r="V794" s="117">
        <v>0</v>
      </c>
      <c r="W794" s="117">
        <v>0</v>
      </c>
      <c r="X794" s="117">
        <v>0</v>
      </c>
      <c r="Y794" s="117">
        <v>0</v>
      </c>
      <c r="Z794" s="117">
        <v>0</v>
      </c>
      <c r="AA794" s="117">
        <v>0</v>
      </c>
      <c r="AB794" s="117">
        <v>0</v>
      </c>
      <c r="AC794" s="117">
        <v>0</v>
      </c>
      <c r="AD794" s="117">
        <v>0</v>
      </c>
      <c r="AE794" s="117">
        <v>0</v>
      </c>
      <c r="AF794" s="117">
        <v>1</v>
      </c>
      <c r="AG794" s="117">
        <v>0</v>
      </c>
      <c r="AH794" s="117">
        <v>0</v>
      </c>
      <c r="AI794" s="117">
        <v>1</v>
      </c>
      <c r="AJ794" s="117">
        <v>0</v>
      </c>
      <c r="AK794" s="117">
        <v>0</v>
      </c>
      <c r="AL794" s="117">
        <v>0</v>
      </c>
      <c r="AM794" s="117">
        <v>0</v>
      </c>
      <c r="AN794" s="117">
        <v>0</v>
      </c>
      <c r="AO794" s="117">
        <v>0</v>
      </c>
      <c r="AP794" s="117">
        <v>0</v>
      </c>
      <c r="AQ794" s="117">
        <v>1</v>
      </c>
      <c r="AR794" s="117">
        <v>0</v>
      </c>
      <c r="AS794" s="117">
        <v>352050.99803133629</v>
      </c>
    </row>
    <row r="795" spans="1:45" x14ac:dyDescent="0.45">
      <c r="A795" s="117" t="s">
        <v>1134</v>
      </c>
      <c r="B795" s="118">
        <v>43802</v>
      </c>
      <c r="C795" s="117">
        <v>2020</v>
      </c>
      <c r="D795" s="117">
        <v>12</v>
      </c>
      <c r="E795" s="117">
        <v>3</v>
      </c>
      <c r="F795" s="117" t="s">
        <v>342</v>
      </c>
      <c r="G795" s="117" t="s">
        <v>336</v>
      </c>
      <c r="H795" s="117">
        <v>0</v>
      </c>
      <c r="I795" s="117">
        <v>30.58333</v>
      </c>
      <c r="J795" s="117">
        <v>348822.74803133635</v>
      </c>
      <c r="K795" s="117">
        <v>348823.58136466966</v>
      </c>
      <c r="L795" s="117">
        <v>-0.83333333333333337</v>
      </c>
      <c r="M795" s="117">
        <v>0</v>
      </c>
      <c r="N795" s="117">
        <v>0</v>
      </c>
      <c r="O795" s="117">
        <v>0</v>
      </c>
      <c r="P795" s="117">
        <v>1</v>
      </c>
      <c r="Q795" s="117">
        <v>0</v>
      </c>
      <c r="R795" s="117">
        <v>0</v>
      </c>
      <c r="S795" s="117">
        <v>0</v>
      </c>
      <c r="T795" s="117">
        <v>0</v>
      </c>
      <c r="U795" s="117">
        <v>0</v>
      </c>
      <c r="V795" s="117">
        <v>0</v>
      </c>
      <c r="W795" s="117">
        <v>0</v>
      </c>
      <c r="X795" s="117">
        <v>0</v>
      </c>
      <c r="Y795" s="117">
        <v>0</v>
      </c>
      <c r="Z795" s="117">
        <v>0</v>
      </c>
      <c r="AA795" s="117">
        <v>0</v>
      </c>
      <c r="AB795" s="117">
        <v>0</v>
      </c>
      <c r="AC795" s="117">
        <v>0</v>
      </c>
      <c r="AD795" s="117">
        <v>0</v>
      </c>
      <c r="AE795" s="117">
        <v>0</v>
      </c>
      <c r="AF795" s="117">
        <v>1</v>
      </c>
      <c r="AG795" s="117">
        <v>0</v>
      </c>
      <c r="AH795" s="117">
        <v>0</v>
      </c>
      <c r="AI795" s="117">
        <v>1</v>
      </c>
      <c r="AJ795" s="117">
        <v>0</v>
      </c>
      <c r="AK795" s="117">
        <v>0</v>
      </c>
      <c r="AL795" s="117">
        <v>0</v>
      </c>
      <c r="AM795" s="117">
        <v>0</v>
      </c>
      <c r="AN795" s="117">
        <v>0</v>
      </c>
      <c r="AO795" s="117">
        <v>0</v>
      </c>
      <c r="AP795" s="117">
        <v>0</v>
      </c>
      <c r="AQ795" s="117">
        <v>1</v>
      </c>
      <c r="AR795" s="117">
        <v>0</v>
      </c>
      <c r="AS795" s="117">
        <v>348823.58136466966</v>
      </c>
    </row>
    <row r="796" spans="1:45" x14ac:dyDescent="0.45">
      <c r="A796" s="117" t="s">
        <v>1135</v>
      </c>
      <c r="B796" s="118">
        <v>43803</v>
      </c>
      <c r="C796" s="117">
        <v>2020</v>
      </c>
      <c r="D796" s="117">
        <v>12</v>
      </c>
      <c r="E796" s="117">
        <v>4</v>
      </c>
      <c r="F796" s="117" t="s">
        <v>342</v>
      </c>
      <c r="G796" s="117" t="s">
        <v>336</v>
      </c>
      <c r="H796" s="117">
        <v>0</v>
      </c>
      <c r="I796" s="117">
        <v>33.041670000000003</v>
      </c>
      <c r="J796" s="117">
        <v>336523.9563646696</v>
      </c>
      <c r="K796" s="117">
        <v>336524.78969800292</v>
      </c>
      <c r="L796" s="117">
        <v>-0.83333333333333337</v>
      </c>
      <c r="M796" s="117">
        <v>0</v>
      </c>
      <c r="N796" s="117">
        <v>0</v>
      </c>
      <c r="O796" s="117">
        <v>0</v>
      </c>
      <c r="P796" s="117">
        <v>0</v>
      </c>
      <c r="Q796" s="117">
        <v>1</v>
      </c>
      <c r="R796" s="117">
        <v>0</v>
      </c>
      <c r="S796" s="117">
        <v>0</v>
      </c>
      <c r="T796" s="117">
        <v>0</v>
      </c>
      <c r="U796" s="117">
        <v>0</v>
      </c>
      <c r="V796" s="117">
        <v>0</v>
      </c>
      <c r="W796" s="117">
        <v>0</v>
      </c>
      <c r="X796" s="117">
        <v>0</v>
      </c>
      <c r="Y796" s="117">
        <v>0</v>
      </c>
      <c r="Z796" s="117">
        <v>0</v>
      </c>
      <c r="AA796" s="117">
        <v>0</v>
      </c>
      <c r="AB796" s="117">
        <v>0</v>
      </c>
      <c r="AC796" s="117">
        <v>0</v>
      </c>
      <c r="AD796" s="117">
        <v>0</v>
      </c>
      <c r="AE796" s="117">
        <v>0</v>
      </c>
      <c r="AF796" s="117">
        <v>1</v>
      </c>
      <c r="AG796" s="117">
        <v>0</v>
      </c>
      <c r="AH796" s="117">
        <v>0</v>
      </c>
      <c r="AI796" s="117">
        <v>1</v>
      </c>
      <c r="AJ796" s="117">
        <v>0</v>
      </c>
      <c r="AK796" s="117">
        <v>0</v>
      </c>
      <c r="AL796" s="117">
        <v>0</v>
      </c>
      <c r="AM796" s="117">
        <v>0</v>
      </c>
      <c r="AN796" s="117">
        <v>0</v>
      </c>
      <c r="AO796" s="117">
        <v>0</v>
      </c>
      <c r="AP796" s="117">
        <v>0</v>
      </c>
      <c r="AQ796" s="117">
        <v>1</v>
      </c>
      <c r="AR796" s="117">
        <v>0</v>
      </c>
      <c r="AS796" s="117">
        <v>336524.78969800292</v>
      </c>
    </row>
    <row r="797" spans="1:45" x14ac:dyDescent="0.45">
      <c r="A797" s="117" t="s">
        <v>1136</v>
      </c>
      <c r="B797" s="118">
        <v>43804</v>
      </c>
      <c r="C797" s="117">
        <v>2020</v>
      </c>
      <c r="D797" s="117">
        <v>12</v>
      </c>
      <c r="E797" s="117">
        <v>5</v>
      </c>
      <c r="F797" s="117" t="s">
        <v>342</v>
      </c>
      <c r="G797" s="117" t="s">
        <v>336</v>
      </c>
      <c r="H797" s="117">
        <v>0</v>
      </c>
      <c r="I797" s="117">
        <v>36.166670000000003</v>
      </c>
      <c r="J797" s="117">
        <v>313970.03969800298</v>
      </c>
      <c r="K797" s="117">
        <v>313970.87303133629</v>
      </c>
      <c r="L797" s="117">
        <v>-0.83333333333333337</v>
      </c>
      <c r="M797" s="117">
        <v>0</v>
      </c>
      <c r="N797" s="117">
        <v>0</v>
      </c>
      <c r="O797" s="117">
        <v>0</v>
      </c>
      <c r="P797" s="117">
        <v>0</v>
      </c>
      <c r="Q797" s="117">
        <v>0</v>
      </c>
      <c r="R797" s="117">
        <v>1</v>
      </c>
      <c r="S797" s="117">
        <v>0</v>
      </c>
      <c r="T797" s="117">
        <v>0</v>
      </c>
      <c r="U797" s="117">
        <v>0</v>
      </c>
      <c r="V797" s="117">
        <v>0</v>
      </c>
      <c r="W797" s="117">
        <v>0</v>
      </c>
      <c r="X797" s="117">
        <v>0</v>
      </c>
      <c r="Y797" s="117">
        <v>0</v>
      </c>
      <c r="Z797" s="117">
        <v>0</v>
      </c>
      <c r="AA797" s="117">
        <v>0</v>
      </c>
      <c r="AB797" s="117">
        <v>0</v>
      </c>
      <c r="AC797" s="117">
        <v>0</v>
      </c>
      <c r="AD797" s="117">
        <v>0</v>
      </c>
      <c r="AE797" s="117">
        <v>0</v>
      </c>
      <c r="AF797" s="117">
        <v>1</v>
      </c>
      <c r="AG797" s="117">
        <v>0</v>
      </c>
      <c r="AH797" s="117">
        <v>0</v>
      </c>
      <c r="AI797" s="117">
        <v>1</v>
      </c>
      <c r="AJ797" s="117">
        <v>0</v>
      </c>
      <c r="AK797" s="117">
        <v>0</v>
      </c>
      <c r="AL797" s="117">
        <v>0</v>
      </c>
      <c r="AM797" s="117">
        <v>0</v>
      </c>
      <c r="AN797" s="117">
        <v>0</v>
      </c>
      <c r="AO797" s="117">
        <v>0</v>
      </c>
      <c r="AP797" s="117">
        <v>0</v>
      </c>
      <c r="AQ797" s="117">
        <v>1</v>
      </c>
      <c r="AR797" s="117">
        <v>0</v>
      </c>
      <c r="AS797" s="117">
        <v>313970.87303133629</v>
      </c>
    </row>
    <row r="798" spans="1:45" x14ac:dyDescent="0.45">
      <c r="A798" s="117" t="s">
        <v>1137</v>
      </c>
      <c r="B798" s="118">
        <v>43805</v>
      </c>
      <c r="C798" s="117">
        <v>2020</v>
      </c>
      <c r="D798" s="117">
        <v>12</v>
      </c>
      <c r="E798" s="117">
        <v>6</v>
      </c>
      <c r="F798" s="117" t="s">
        <v>342</v>
      </c>
      <c r="G798" s="117" t="s">
        <v>336</v>
      </c>
      <c r="H798" s="117">
        <v>0</v>
      </c>
      <c r="I798" s="117">
        <v>37.291670000000003</v>
      </c>
      <c r="J798" s="117">
        <v>306629.5813646696</v>
      </c>
      <c r="K798" s="117">
        <v>306630.41469800292</v>
      </c>
      <c r="L798" s="117">
        <v>-0.83333333333333337</v>
      </c>
      <c r="M798" s="117">
        <v>0</v>
      </c>
      <c r="N798" s="117">
        <v>0</v>
      </c>
      <c r="O798" s="117">
        <v>0</v>
      </c>
      <c r="P798" s="117">
        <v>0</v>
      </c>
      <c r="Q798" s="117">
        <v>0</v>
      </c>
      <c r="R798" s="117">
        <v>0</v>
      </c>
      <c r="S798" s="117">
        <v>1</v>
      </c>
      <c r="T798" s="117">
        <v>0</v>
      </c>
      <c r="U798" s="117">
        <v>0</v>
      </c>
      <c r="V798" s="117">
        <v>0</v>
      </c>
      <c r="W798" s="117">
        <v>0</v>
      </c>
      <c r="X798" s="117">
        <v>0</v>
      </c>
      <c r="Y798" s="117">
        <v>0</v>
      </c>
      <c r="Z798" s="117">
        <v>0</v>
      </c>
      <c r="AA798" s="117">
        <v>0</v>
      </c>
      <c r="AB798" s="117">
        <v>0</v>
      </c>
      <c r="AC798" s="117">
        <v>0</v>
      </c>
      <c r="AD798" s="117">
        <v>0</v>
      </c>
      <c r="AE798" s="117">
        <v>0</v>
      </c>
      <c r="AF798" s="117">
        <v>1</v>
      </c>
      <c r="AG798" s="117">
        <v>0</v>
      </c>
      <c r="AH798" s="117">
        <v>0</v>
      </c>
      <c r="AI798" s="117">
        <v>1</v>
      </c>
      <c r="AJ798" s="117">
        <v>0</v>
      </c>
      <c r="AK798" s="117">
        <v>0</v>
      </c>
      <c r="AL798" s="117">
        <v>0</v>
      </c>
      <c r="AM798" s="117">
        <v>0</v>
      </c>
      <c r="AN798" s="117">
        <v>0</v>
      </c>
      <c r="AO798" s="117">
        <v>0</v>
      </c>
      <c r="AP798" s="117">
        <v>0</v>
      </c>
      <c r="AQ798" s="117">
        <v>1</v>
      </c>
      <c r="AR798" s="117">
        <v>0</v>
      </c>
      <c r="AS798" s="117">
        <v>306630.41469800292</v>
      </c>
    </row>
    <row r="799" spans="1:45" x14ac:dyDescent="0.45">
      <c r="A799" s="117" t="s">
        <v>1138</v>
      </c>
      <c r="B799" s="118">
        <v>43806</v>
      </c>
      <c r="C799" s="117">
        <v>2020</v>
      </c>
      <c r="D799" s="117">
        <v>12</v>
      </c>
      <c r="E799" s="117">
        <v>7</v>
      </c>
      <c r="F799" s="117" t="s">
        <v>340</v>
      </c>
      <c r="G799" s="117" t="s">
        <v>336</v>
      </c>
      <c r="H799" s="117">
        <v>0</v>
      </c>
      <c r="I799" s="117">
        <v>37.375</v>
      </c>
      <c r="J799" s="117">
        <v>284135.62303133635</v>
      </c>
      <c r="K799" s="117">
        <v>284136.45636466966</v>
      </c>
      <c r="L799" s="117">
        <v>-0.83333333333333337</v>
      </c>
      <c r="M799" s="117">
        <v>0</v>
      </c>
      <c r="N799" s="117">
        <v>0</v>
      </c>
      <c r="O799" s="117">
        <v>0</v>
      </c>
      <c r="P799" s="117">
        <v>0</v>
      </c>
      <c r="Q799" s="117">
        <v>0</v>
      </c>
      <c r="R799" s="117">
        <v>0</v>
      </c>
      <c r="S799" s="117">
        <v>0</v>
      </c>
      <c r="T799" s="117">
        <v>1</v>
      </c>
      <c r="U799" s="117">
        <v>0</v>
      </c>
      <c r="V799" s="117">
        <v>0</v>
      </c>
      <c r="W799" s="117">
        <v>0</v>
      </c>
      <c r="X799" s="117">
        <v>0</v>
      </c>
      <c r="Y799" s="117">
        <v>0</v>
      </c>
      <c r="Z799" s="117">
        <v>0</v>
      </c>
      <c r="AA799" s="117">
        <v>0</v>
      </c>
      <c r="AB799" s="117">
        <v>0</v>
      </c>
      <c r="AC799" s="117">
        <v>0</v>
      </c>
      <c r="AD799" s="117">
        <v>0</v>
      </c>
      <c r="AE799" s="117">
        <v>0</v>
      </c>
      <c r="AF799" s="117">
        <v>1</v>
      </c>
      <c r="AG799" s="117">
        <v>0</v>
      </c>
      <c r="AH799" s="117">
        <v>0</v>
      </c>
      <c r="AI799" s="117">
        <v>1</v>
      </c>
      <c r="AJ799" s="117">
        <v>0</v>
      </c>
      <c r="AK799" s="117">
        <v>0</v>
      </c>
      <c r="AL799" s="117">
        <v>0</v>
      </c>
      <c r="AM799" s="117">
        <v>0</v>
      </c>
      <c r="AN799" s="117">
        <v>0</v>
      </c>
      <c r="AO799" s="117">
        <v>0</v>
      </c>
      <c r="AP799" s="117">
        <v>0</v>
      </c>
      <c r="AQ799" s="117">
        <v>1</v>
      </c>
      <c r="AR799" s="117">
        <v>0</v>
      </c>
      <c r="AS799" s="117">
        <v>284136.45636466966</v>
      </c>
    </row>
    <row r="800" spans="1:45" x14ac:dyDescent="0.45">
      <c r="A800" s="117" t="s">
        <v>1139</v>
      </c>
      <c r="B800" s="118">
        <v>43807</v>
      </c>
      <c r="C800" s="117">
        <v>2020</v>
      </c>
      <c r="D800" s="117">
        <v>12</v>
      </c>
      <c r="E800" s="117">
        <v>1</v>
      </c>
      <c r="F800" s="117" t="s">
        <v>340</v>
      </c>
      <c r="G800" s="117" t="s">
        <v>336</v>
      </c>
      <c r="H800" s="117">
        <v>0</v>
      </c>
      <c r="I800" s="117">
        <v>38.416670000000003</v>
      </c>
      <c r="J800" s="117">
        <v>269674.49803133635</v>
      </c>
      <c r="K800" s="117">
        <v>269675.33136466966</v>
      </c>
      <c r="L800" s="117">
        <v>-0.83333333333333337</v>
      </c>
      <c r="M800" s="117">
        <v>0</v>
      </c>
      <c r="N800" s="117">
        <v>1</v>
      </c>
      <c r="O800" s="117">
        <v>0</v>
      </c>
      <c r="P800" s="117">
        <v>0</v>
      </c>
      <c r="Q800" s="117">
        <v>0</v>
      </c>
      <c r="R800" s="117">
        <v>0</v>
      </c>
      <c r="S800" s="117">
        <v>0</v>
      </c>
      <c r="T800" s="117">
        <v>0</v>
      </c>
      <c r="U800" s="117">
        <v>0</v>
      </c>
      <c r="V800" s="117">
        <v>0</v>
      </c>
      <c r="W800" s="117">
        <v>0</v>
      </c>
      <c r="X800" s="117">
        <v>0</v>
      </c>
      <c r="Y800" s="117">
        <v>0</v>
      </c>
      <c r="Z800" s="117">
        <v>0</v>
      </c>
      <c r="AA800" s="117">
        <v>0</v>
      </c>
      <c r="AB800" s="117">
        <v>0</v>
      </c>
      <c r="AC800" s="117">
        <v>0</v>
      </c>
      <c r="AD800" s="117">
        <v>0</v>
      </c>
      <c r="AE800" s="117">
        <v>0</v>
      </c>
      <c r="AF800" s="117">
        <v>1</v>
      </c>
      <c r="AG800" s="117">
        <v>0</v>
      </c>
      <c r="AH800" s="117">
        <v>0</v>
      </c>
      <c r="AI800" s="117">
        <v>1</v>
      </c>
      <c r="AJ800" s="117">
        <v>0</v>
      </c>
      <c r="AK800" s="117">
        <v>0</v>
      </c>
      <c r="AL800" s="117">
        <v>0</v>
      </c>
      <c r="AM800" s="117">
        <v>0</v>
      </c>
      <c r="AN800" s="117">
        <v>0</v>
      </c>
      <c r="AO800" s="117">
        <v>0</v>
      </c>
      <c r="AP800" s="117">
        <v>0</v>
      </c>
      <c r="AQ800" s="117">
        <v>1</v>
      </c>
      <c r="AR800" s="117">
        <v>0</v>
      </c>
      <c r="AS800" s="117">
        <v>269675.33136466966</v>
      </c>
    </row>
    <row r="801" spans="1:45" x14ac:dyDescent="0.45">
      <c r="A801" s="117" t="s">
        <v>1140</v>
      </c>
      <c r="B801" s="118">
        <v>43808</v>
      </c>
      <c r="C801" s="117">
        <v>2020</v>
      </c>
      <c r="D801" s="117">
        <v>12</v>
      </c>
      <c r="E801" s="117">
        <v>2</v>
      </c>
      <c r="F801" s="117" t="s">
        <v>342</v>
      </c>
      <c r="G801" s="117" t="s">
        <v>336</v>
      </c>
      <c r="H801" s="117">
        <v>0</v>
      </c>
      <c r="I801" s="117">
        <v>31.29167</v>
      </c>
      <c r="J801" s="117">
        <v>330205.2063646696</v>
      </c>
      <c r="K801" s="117">
        <v>330206.03969800292</v>
      </c>
      <c r="L801" s="117">
        <v>-0.83333333333333337</v>
      </c>
      <c r="M801" s="117">
        <v>0</v>
      </c>
      <c r="N801" s="117">
        <v>0</v>
      </c>
      <c r="O801" s="117">
        <v>1</v>
      </c>
      <c r="P801" s="117">
        <v>0</v>
      </c>
      <c r="Q801" s="117">
        <v>0</v>
      </c>
      <c r="R801" s="117">
        <v>0</v>
      </c>
      <c r="S801" s="117">
        <v>0</v>
      </c>
      <c r="T801" s="117">
        <v>0</v>
      </c>
      <c r="U801" s="117">
        <v>0</v>
      </c>
      <c r="V801" s="117">
        <v>0</v>
      </c>
      <c r="W801" s="117">
        <v>0</v>
      </c>
      <c r="X801" s="117">
        <v>0</v>
      </c>
      <c r="Y801" s="117">
        <v>0</v>
      </c>
      <c r="Z801" s="117">
        <v>0</v>
      </c>
      <c r="AA801" s="117">
        <v>0</v>
      </c>
      <c r="AB801" s="117">
        <v>0</v>
      </c>
      <c r="AC801" s="117">
        <v>0</v>
      </c>
      <c r="AD801" s="117">
        <v>0</v>
      </c>
      <c r="AE801" s="117">
        <v>0</v>
      </c>
      <c r="AF801" s="117">
        <v>1</v>
      </c>
      <c r="AG801" s="117">
        <v>0</v>
      </c>
      <c r="AH801" s="117">
        <v>0</v>
      </c>
      <c r="AI801" s="117">
        <v>1</v>
      </c>
      <c r="AJ801" s="117">
        <v>0</v>
      </c>
      <c r="AK801" s="117">
        <v>0</v>
      </c>
      <c r="AL801" s="117">
        <v>0</v>
      </c>
      <c r="AM801" s="117">
        <v>0</v>
      </c>
      <c r="AN801" s="117">
        <v>0</v>
      </c>
      <c r="AO801" s="117">
        <v>0</v>
      </c>
      <c r="AP801" s="117">
        <v>0</v>
      </c>
      <c r="AQ801" s="117">
        <v>1</v>
      </c>
      <c r="AR801" s="117">
        <v>0</v>
      </c>
      <c r="AS801" s="117">
        <v>330206.03969800292</v>
      </c>
    </row>
    <row r="802" spans="1:45" x14ac:dyDescent="0.45">
      <c r="A802" s="117" t="s">
        <v>1141</v>
      </c>
      <c r="B802" s="118">
        <v>43809</v>
      </c>
      <c r="C802" s="117">
        <v>2020</v>
      </c>
      <c r="D802" s="117">
        <v>12</v>
      </c>
      <c r="E802" s="117">
        <v>3</v>
      </c>
      <c r="F802" s="117" t="s">
        <v>342</v>
      </c>
      <c r="G802" s="117" t="s">
        <v>336</v>
      </c>
      <c r="H802" s="117">
        <v>0</v>
      </c>
      <c r="I802" s="117">
        <v>27.45833</v>
      </c>
      <c r="J802" s="117">
        <v>338706.0813646696</v>
      </c>
      <c r="K802" s="117">
        <v>338706.91469800292</v>
      </c>
      <c r="L802" s="117">
        <v>-0.83333333333333337</v>
      </c>
      <c r="M802" s="117">
        <v>0</v>
      </c>
      <c r="N802" s="117">
        <v>0</v>
      </c>
      <c r="O802" s="117">
        <v>0</v>
      </c>
      <c r="P802" s="117">
        <v>1</v>
      </c>
      <c r="Q802" s="117">
        <v>0</v>
      </c>
      <c r="R802" s="117">
        <v>0</v>
      </c>
      <c r="S802" s="117">
        <v>0</v>
      </c>
      <c r="T802" s="117">
        <v>0</v>
      </c>
      <c r="U802" s="117">
        <v>0</v>
      </c>
      <c r="V802" s="117">
        <v>0</v>
      </c>
      <c r="W802" s="117">
        <v>0</v>
      </c>
      <c r="X802" s="117">
        <v>0</v>
      </c>
      <c r="Y802" s="117">
        <v>0</v>
      </c>
      <c r="Z802" s="117">
        <v>0</v>
      </c>
      <c r="AA802" s="117">
        <v>0</v>
      </c>
      <c r="AB802" s="117">
        <v>0</v>
      </c>
      <c r="AC802" s="117">
        <v>0</v>
      </c>
      <c r="AD802" s="117">
        <v>0</v>
      </c>
      <c r="AE802" s="117">
        <v>0</v>
      </c>
      <c r="AF802" s="117">
        <v>1</v>
      </c>
      <c r="AG802" s="117">
        <v>0</v>
      </c>
      <c r="AH802" s="117">
        <v>0</v>
      </c>
      <c r="AI802" s="117">
        <v>1</v>
      </c>
      <c r="AJ802" s="117">
        <v>0</v>
      </c>
      <c r="AK802" s="117">
        <v>0</v>
      </c>
      <c r="AL802" s="117">
        <v>0</v>
      </c>
      <c r="AM802" s="117">
        <v>0</v>
      </c>
      <c r="AN802" s="117">
        <v>0</v>
      </c>
      <c r="AO802" s="117">
        <v>0</v>
      </c>
      <c r="AP802" s="117">
        <v>0</v>
      </c>
      <c r="AQ802" s="117">
        <v>1</v>
      </c>
      <c r="AR802" s="117">
        <v>0</v>
      </c>
      <c r="AS802" s="117">
        <v>338706.91469800292</v>
      </c>
    </row>
    <row r="803" spans="1:45" x14ac:dyDescent="0.45">
      <c r="A803" s="117" t="s">
        <v>1142</v>
      </c>
      <c r="B803" s="118">
        <v>43810</v>
      </c>
      <c r="C803" s="117">
        <v>2020</v>
      </c>
      <c r="D803" s="117">
        <v>12</v>
      </c>
      <c r="E803" s="117">
        <v>4</v>
      </c>
      <c r="F803" s="117" t="s">
        <v>342</v>
      </c>
      <c r="G803" s="117" t="s">
        <v>336</v>
      </c>
      <c r="H803" s="117">
        <v>0</v>
      </c>
      <c r="I803" s="117">
        <v>30.66667</v>
      </c>
      <c r="J803" s="117">
        <v>336548.2063646696</v>
      </c>
      <c r="K803" s="117">
        <v>336549.03969800292</v>
      </c>
      <c r="L803" s="117">
        <v>-0.83333333333333337</v>
      </c>
      <c r="M803" s="117">
        <v>0</v>
      </c>
      <c r="N803" s="117">
        <v>0</v>
      </c>
      <c r="O803" s="117">
        <v>0</v>
      </c>
      <c r="P803" s="117">
        <v>0</v>
      </c>
      <c r="Q803" s="117">
        <v>1</v>
      </c>
      <c r="R803" s="117">
        <v>0</v>
      </c>
      <c r="S803" s="117">
        <v>0</v>
      </c>
      <c r="T803" s="117">
        <v>0</v>
      </c>
      <c r="U803" s="117">
        <v>0</v>
      </c>
      <c r="V803" s="117">
        <v>0</v>
      </c>
      <c r="W803" s="117">
        <v>0</v>
      </c>
      <c r="X803" s="117">
        <v>0</v>
      </c>
      <c r="Y803" s="117">
        <v>0</v>
      </c>
      <c r="Z803" s="117">
        <v>0</v>
      </c>
      <c r="AA803" s="117">
        <v>0</v>
      </c>
      <c r="AB803" s="117">
        <v>0</v>
      </c>
      <c r="AC803" s="117">
        <v>0</v>
      </c>
      <c r="AD803" s="117">
        <v>0</v>
      </c>
      <c r="AE803" s="117">
        <v>0</v>
      </c>
      <c r="AF803" s="117">
        <v>1</v>
      </c>
      <c r="AG803" s="117">
        <v>0</v>
      </c>
      <c r="AH803" s="117">
        <v>0</v>
      </c>
      <c r="AI803" s="117">
        <v>1</v>
      </c>
      <c r="AJ803" s="117">
        <v>0</v>
      </c>
      <c r="AK803" s="117">
        <v>0</v>
      </c>
      <c r="AL803" s="117">
        <v>0</v>
      </c>
      <c r="AM803" s="117">
        <v>0</v>
      </c>
      <c r="AN803" s="117">
        <v>0</v>
      </c>
      <c r="AO803" s="117">
        <v>0</v>
      </c>
      <c r="AP803" s="117">
        <v>0</v>
      </c>
      <c r="AQ803" s="117">
        <v>1</v>
      </c>
      <c r="AR803" s="117">
        <v>0</v>
      </c>
      <c r="AS803" s="117">
        <v>336549.03969800292</v>
      </c>
    </row>
    <row r="804" spans="1:45" x14ac:dyDescent="0.45">
      <c r="A804" s="117" t="s">
        <v>1143</v>
      </c>
      <c r="B804" s="118">
        <v>43811</v>
      </c>
      <c r="C804" s="117">
        <v>2020</v>
      </c>
      <c r="D804" s="117">
        <v>12</v>
      </c>
      <c r="E804" s="117">
        <v>5</v>
      </c>
      <c r="F804" s="117" t="s">
        <v>342</v>
      </c>
      <c r="G804" s="117" t="s">
        <v>336</v>
      </c>
      <c r="H804" s="117">
        <v>0</v>
      </c>
      <c r="I804" s="117">
        <v>32.5</v>
      </c>
      <c r="J804" s="117">
        <v>333681.7063646696</v>
      </c>
      <c r="K804" s="117">
        <v>333682.53969800292</v>
      </c>
      <c r="L804" s="117">
        <v>-0.83333333333333337</v>
      </c>
      <c r="M804" s="117">
        <v>0</v>
      </c>
      <c r="N804" s="117">
        <v>0</v>
      </c>
      <c r="O804" s="117">
        <v>0</v>
      </c>
      <c r="P804" s="117">
        <v>0</v>
      </c>
      <c r="Q804" s="117">
        <v>0</v>
      </c>
      <c r="R804" s="117">
        <v>1</v>
      </c>
      <c r="S804" s="117">
        <v>0</v>
      </c>
      <c r="T804" s="117">
        <v>0</v>
      </c>
      <c r="U804" s="117">
        <v>0</v>
      </c>
      <c r="V804" s="117">
        <v>0</v>
      </c>
      <c r="W804" s="117">
        <v>0</v>
      </c>
      <c r="X804" s="117">
        <v>0</v>
      </c>
      <c r="Y804" s="117">
        <v>0</v>
      </c>
      <c r="Z804" s="117">
        <v>0</v>
      </c>
      <c r="AA804" s="117">
        <v>0</v>
      </c>
      <c r="AB804" s="117">
        <v>0</v>
      </c>
      <c r="AC804" s="117">
        <v>0</v>
      </c>
      <c r="AD804" s="117">
        <v>0</v>
      </c>
      <c r="AE804" s="117">
        <v>0</v>
      </c>
      <c r="AF804" s="117">
        <v>1</v>
      </c>
      <c r="AG804" s="117">
        <v>0</v>
      </c>
      <c r="AH804" s="117">
        <v>0</v>
      </c>
      <c r="AI804" s="117">
        <v>1</v>
      </c>
      <c r="AJ804" s="117">
        <v>0</v>
      </c>
      <c r="AK804" s="117">
        <v>0</v>
      </c>
      <c r="AL804" s="117">
        <v>0</v>
      </c>
      <c r="AM804" s="117">
        <v>0</v>
      </c>
      <c r="AN804" s="117">
        <v>0</v>
      </c>
      <c r="AO804" s="117">
        <v>0</v>
      </c>
      <c r="AP804" s="117">
        <v>0</v>
      </c>
      <c r="AQ804" s="117">
        <v>1</v>
      </c>
      <c r="AR804" s="117">
        <v>0</v>
      </c>
      <c r="AS804" s="117">
        <v>333682.53969800292</v>
      </c>
    </row>
    <row r="805" spans="1:45" x14ac:dyDescent="0.45">
      <c r="A805" s="117" t="s">
        <v>1144</v>
      </c>
      <c r="B805" s="118">
        <v>43812</v>
      </c>
      <c r="C805" s="117">
        <v>2020</v>
      </c>
      <c r="D805" s="117">
        <v>12</v>
      </c>
      <c r="E805" s="117">
        <v>6</v>
      </c>
      <c r="F805" s="117" t="s">
        <v>342</v>
      </c>
      <c r="G805" s="117" t="s">
        <v>336</v>
      </c>
      <c r="H805" s="117">
        <v>0</v>
      </c>
      <c r="I805" s="117">
        <v>32.291670000000003</v>
      </c>
      <c r="J805" s="117">
        <v>332852.8313646696</v>
      </c>
      <c r="K805" s="117">
        <v>332853.66469800292</v>
      </c>
      <c r="L805" s="117">
        <v>-0.83333333333333337</v>
      </c>
      <c r="M805" s="117">
        <v>0</v>
      </c>
      <c r="N805" s="117">
        <v>0</v>
      </c>
      <c r="O805" s="117">
        <v>0</v>
      </c>
      <c r="P805" s="117">
        <v>0</v>
      </c>
      <c r="Q805" s="117">
        <v>0</v>
      </c>
      <c r="R805" s="117">
        <v>0</v>
      </c>
      <c r="S805" s="117">
        <v>1</v>
      </c>
      <c r="T805" s="117">
        <v>0</v>
      </c>
      <c r="U805" s="117">
        <v>0</v>
      </c>
      <c r="V805" s="117">
        <v>0</v>
      </c>
      <c r="W805" s="117">
        <v>0</v>
      </c>
      <c r="X805" s="117">
        <v>0</v>
      </c>
      <c r="Y805" s="117">
        <v>0</v>
      </c>
      <c r="Z805" s="117">
        <v>0</v>
      </c>
      <c r="AA805" s="117">
        <v>0</v>
      </c>
      <c r="AB805" s="117">
        <v>0</v>
      </c>
      <c r="AC805" s="117">
        <v>0</v>
      </c>
      <c r="AD805" s="117">
        <v>0</v>
      </c>
      <c r="AE805" s="117">
        <v>0</v>
      </c>
      <c r="AF805" s="117">
        <v>1</v>
      </c>
      <c r="AG805" s="117">
        <v>0</v>
      </c>
      <c r="AH805" s="117">
        <v>0</v>
      </c>
      <c r="AI805" s="117">
        <v>1</v>
      </c>
      <c r="AJ805" s="117">
        <v>0</v>
      </c>
      <c r="AK805" s="117">
        <v>0</v>
      </c>
      <c r="AL805" s="117">
        <v>0</v>
      </c>
      <c r="AM805" s="117">
        <v>0</v>
      </c>
      <c r="AN805" s="117">
        <v>0</v>
      </c>
      <c r="AO805" s="117">
        <v>0</v>
      </c>
      <c r="AP805" s="117">
        <v>0</v>
      </c>
      <c r="AQ805" s="117">
        <v>1</v>
      </c>
      <c r="AR805" s="117">
        <v>0</v>
      </c>
      <c r="AS805" s="117">
        <v>332853.66469800292</v>
      </c>
    </row>
    <row r="806" spans="1:45" x14ac:dyDescent="0.45">
      <c r="A806" s="117" t="s">
        <v>1145</v>
      </c>
      <c r="B806" s="118">
        <v>43813</v>
      </c>
      <c r="C806" s="117">
        <v>2020</v>
      </c>
      <c r="D806" s="117">
        <v>12</v>
      </c>
      <c r="E806" s="117">
        <v>7</v>
      </c>
      <c r="F806" s="117" t="s">
        <v>340</v>
      </c>
      <c r="G806" s="117" t="s">
        <v>336</v>
      </c>
      <c r="H806" s="117">
        <v>0</v>
      </c>
      <c r="I806" s="117">
        <v>29.91667</v>
      </c>
      <c r="J806" s="117">
        <v>335385.62303133635</v>
      </c>
      <c r="K806" s="117">
        <v>335386.45636466966</v>
      </c>
      <c r="L806" s="117">
        <v>-0.83333333333333337</v>
      </c>
      <c r="M806" s="117">
        <v>0</v>
      </c>
      <c r="N806" s="117">
        <v>0</v>
      </c>
      <c r="O806" s="117">
        <v>0</v>
      </c>
      <c r="P806" s="117">
        <v>0</v>
      </c>
      <c r="Q806" s="117">
        <v>0</v>
      </c>
      <c r="R806" s="117">
        <v>0</v>
      </c>
      <c r="S806" s="117">
        <v>0</v>
      </c>
      <c r="T806" s="117">
        <v>1</v>
      </c>
      <c r="U806" s="117">
        <v>0</v>
      </c>
      <c r="V806" s="117">
        <v>0</v>
      </c>
      <c r="W806" s="117">
        <v>0</v>
      </c>
      <c r="X806" s="117">
        <v>0</v>
      </c>
      <c r="Y806" s="117">
        <v>0</v>
      </c>
      <c r="Z806" s="117">
        <v>0</v>
      </c>
      <c r="AA806" s="117">
        <v>0</v>
      </c>
      <c r="AB806" s="117">
        <v>0</v>
      </c>
      <c r="AC806" s="117">
        <v>0</v>
      </c>
      <c r="AD806" s="117">
        <v>0</v>
      </c>
      <c r="AE806" s="117">
        <v>0</v>
      </c>
      <c r="AF806" s="117">
        <v>1</v>
      </c>
      <c r="AG806" s="117">
        <v>0</v>
      </c>
      <c r="AH806" s="117">
        <v>0</v>
      </c>
      <c r="AI806" s="117">
        <v>1</v>
      </c>
      <c r="AJ806" s="117">
        <v>0</v>
      </c>
      <c r="AK806" s="117">
        <v>0</v>
      </c>
      <c r="AL806" s="117">
        <v>0</v>
      </c>
      <c r="AM806" s="117">
        <v>0</v>
      </c>
      <c r="AN806" s="117">
        <v>0</v>
      </c>
      <c r="AO806" s="117">
        <v>0</v>
      </c>
      <c r="AP806" s="117">
        <v>0</v>
      </c>
      <c r="AQ806" s="117">
        <v>1</v>
      </c>
      <c r="AR806" s="117">
        <v>0</v>
      </c>
      <c r="AS806" s="117">
        <v>335386.45636466966</v>
      </c>
    </row>
    <row r="807" spans="1:45" x14ac:dyDescent="0.45">
      <c r="A807" s="117" t="s">
        <v>1146</v>
      </c>
      <c r="B807" s="118">
        <v>43814</v>
      </c>
      <c r="C807" s="117">
        <v>2020</v>
      </c>
      <c r="D807" s="117">
        <v>12</v>
      </c>
      <c r="E807" s="117">
        <v>1</v>
      </c>
      <c r="F807" s="117" t="s">
        <v>340</v>
      </c>
      <c r="G807" s="117" t="s">
        <v>336</v>
      </c>
      <c r="H807" s="117">
        <v>0</v>
      </c>
      <c r="I807" s="117">
        <v>29.04167</v>
      </c>
      <c r="J807" s="117">
        <v>334301.12303133635</v>
      </c>
      <c r="K807" s="117">
        <v>334301.95636466966</v>
      </c>
      <c r="L807" s="117">
        <v>-0.83333333333333337</v>
      </c>
      <c r="M807" s="117">
        <v>0</v>
      </c>
      <c r="N807" s="117">
        <v>1</v>
      </c>
      <c r="O807" s="117">
        <v>0</v>
      </c>
      <c r="P807" s="117">
        <v>0</v>
      </c>
      <c r="Q807" s="117">
        <v>0</v>
      </c>
      <c r="R807" s="117">
        <v>0</v>
      </c>
      <c r="S807" s="117">
        <v>0</v>
      </c>
      <c r="T807" s="117">
        <v>0</v>
      </c>
      <c r="U807" s="117">
        <v>0</v>
      </c>
      <c r="V807" s="117">
        <v>0</v>
      </c>
      <c r="W807" s="117">
        <v>0</v>
      </c>
      <c r="X807" s="117">
        <v>0</v>
      </c>
      <c r="Y807" s="117">
        <v>0</v>
      </c>
      <c r="Z807" s="117">
        <v>0</v>
      </c>
      <c r="AA807" s="117">
        <v>0</v>
      </c>
      <c r="AB807" s="117">
        <v>0</v>
      </c>
      <c r="AC807" s="117">
        <v>0</v>
      </c>
      <c r="AD807" s="117">
        <v>0</v>
      </c>
      <c r="AE807" s="117">
        <v>0</v>
      </c>
      <c r="AF807" s="117">
        <v>1</v>
      </c>
      <c r="AG807" s="117">
        <v>0</v>
      </c>
      <c r="AH807" s="117">
        <v>0</v>
      </c>
      <c r="AI807" s="117">
        <v>1</v>
      </c>
      <c r="AJ807" s="117">
        <v>0</v>
      </c>
      <c r="AK807" s="117">
        <v>0</v>
      </c>
      <c r="AL807" s="117">
        <v>0</v>
      </c>
      <c r="AM807" s="117">
        <v>0</v>
      </c>
      <c r="AN807" s="117">
        <v>0</v>
      </c>
      <c r="AO807" s="117">
        <v>0</v>
      </c>
      <c r="AP807" s="117">
        <v>0</v>
      </c>
      <c r="AQ807" s="117">
        <v>1</v>
      </c>
      <c r="AR807" s="117">
        <v>0</v>
      </c>
      <c r="AS807" s="117">
        <v>334301.95636466966</v>
      </c>
    </row>
    <row r="808" spans="1:45" x14ac:dyDescent="0.45">
      <c r="A808" s="117" t="s">
        <v>1147</v>
      </c>
      <c r="B808" s="118">
        <v>43815</v>
      </c>
      <c r="C808" s="117">
        <v>2020</v>
      </c>
      <c r="D808" s="117">
        <v>12</v>
      </c>
      <c r="E808" s="117">
        <v>2</v>
      </c>
      <c r="F808" s="117" t="s">
        <v>342</v>
      </c>
      <c r="G808" s="117" t="s">
        <v>336</v>
      </c>
      <c r="H808" s="117">
        <v>0</v>
      </c>
      <c r="I808" s="117">
        <v>26.70833</v>
      </c>
      <c r="J808" s="117">
        <v>365506.0813646696</v>
      </c>
      <c r="K808" s="117">
        <v>365506.91469800292</v>
      </c>
      <c r="L808" s="117">
        <v>-0.83333333333333337</v>
      </c>
      <c r="M808" s="117">
        <v>0</v>
      </c>
      <c r="N808" s="117">
        <v>0</v>
      </c>
      <c r="O808" s="117">
        <v>1</v>
      </c>
      <c r="P808" s="117">
        <v>0</v>
      </c>
      <c r="Q808" s="117">
        <v>0</v>
      </c>
      <c r="R808" s="117">
        <v>0</v>
      </c>
      <c r="S808" s="117">
        <v>0</v>
      </c>
      <c r="T808" s="117">
        <v>0</v>
      </c>
      <c r="U808" s="117">
        <v>0</v>
      </c>
      <c r="V808" s="117">
        <v>0</v>
      </c>
      <c r="W808" s="117">
        <v>0</v>
      </c>
      <c r="X808" s="117">
        <v>0</v>
      </c>
      <c r="Y808" s="117">
        <v>0</v>
      </c>
      <c r="Z808" s="117">
        <v>0</v>
      </c>
      <c r="AA808" s="117">
        <v>0</v>
      </c>
      <c r="AB808" s="117">
        <v>0</v>
      </c>
      <c r="AC808" s="117">
        <v>0</v>
      </c>
      <c r="AD808" s="117">
        <v>0</v>
      </c>
      <c r="AE808" s="117">
        <v>0</v>
      </c>
      <c r="AF808" s="117">
        <v>1</v>
      </c>
      <c r="AG808" s="117">
        <v>0</v>
      </c>
      <c r="AH808" s="117">
        <v>0</v>
      </c>
      <c r="AI808" s="117">
        <v>1</v>
      </c>
      <c r="AJ808" s="117">
        <v>0</v>
      </c>
      <c r="AK808" s="117">
        <v>0</v>
      </c>
      <c r="AL808" s="117">
        <v>0</v>
      </c>
      <c r="AM808" s="117">
        <v>0</v>
      </c>
      <c r="AN808" s="117">
        <v>0</v>
      </c>
      <c r="AO808" s="117">
        <v>0</v>
      </c>
      <c r="AP808" s="117">
        <v>0</v>
      </c>
      <c r="AQ808" s="117">
        <v>1</v>
      </c>
      <c r="AR808" s="117">
        <v>0</v>
      </c>
      <c r="AS808" s="117">
        <v>365506.91469800292</v>
      </c>
    </row>
    <row r="809" spans="1:45" x14ac:dyDescent="0.45">
      <c r="A809" s="117" t="s">
        <v>1148</v>
      </c>
      <c r="B809" s="118">
        <v>43816</v>
      </c>
      <c r="C809" s="117">
        <v>2020</v>
      </c>
      <c r="D809" s="117">
        <v>12</v>
      </c>
      <c r="E809" s="117">
        <v>3</v>
      </c>
      <c r="F809" s="117" t="s">
        <v>342</v>
      </c>
      <c r="G809" s="117" t="s">
        <v>336</v>
      </c>
      <c r="H809" s="117">
        <v>0</v>
      </c>
      <c r="I809" s="117">
        <v>28.66667</v>
      </c>
      <c r="J809" s="117">
        <v>356519.9563646696</v>
      </c>
      <c r="K809" s="117">
        <v>356520.78969800292</v>
      </c>
      <c r="L809" s="117">
        <v>-0.83333333333333337</v>
      </c>
      <c r="M809" s="117">
        <v>0</v>
      </c>
      <c r="N809" s="117">
        <v>0</v>
      </c>
      <c r="O809" s="117">
        <v>0</v>
      </c>
      <c r="P809" s="117">
        <v>1</v>
      </c>
      <c r="Q809" s="117">
        <v>0</v>
      </c>
      <c r="R809" s="117">
        <v>0</v>
      </c>
      <c r="S809" s="117">
        <v>0</v>
      </c>
      <c r="T809" s="117">
        <v>0</v>
      </c>
      <c r="U809" s="117">
        <v>0</v>
      </c>
      <c r="V809" s="117">
        <v>0</v>
      </c>
      <c r="W809" s="117">
        <v>0</v>
      </c>
      <c r="X809" s="117">
        <v>0</v>
      </c>
      <c r="Y809" s="117">
        <v>0</v>
      </c>
      <c r="Z809" s="117">
        <v>0</v>
      </c>
      <c r="AA809" s="117">
        <v>0</v>
      </c>
      <c r="AB809" s="117">
        <v>0</v>
      </c>
      <c r="AC809" s="117">
        <v>0</v>
      </c>
      <c r="AD809" s="117">
        <v>0</v>
      </c>
      <c r="AE809" s="117">
        <v>0</v>
      </c>
      <c r="AF809" s="117">
        <v>1</v>
      </c>
      <c r="AG809" s="117">
        <v>0</v>
      </c>
      <c r="AH809" s="117">
        <v>0</v>
      </c>
      <c r="AI809" s="117">
        <v>1</v>
      </c>
      <c r="AJ809" s="117">
        <v>0</v>
      </c>
      <c r="AK809" s="117">
        <v>0</v>
      </c>
      <c r="AL809" s="117">
        <v>0</v>
      </c>
      <c r="AM809" s="117">
        <v>0</v>
      </c>
      <c r="AN809" s="117">
        <v>0</v>
      </c>
      <c r="AO809" s="117">
        <v>0</v>
      </c>
      <c r="AP809" s="117">
        <v>0</v>
      </c>
      <c r="AQ809" s="117">
        <v>1</v>
      </c>
      <c r="AR809" s="117">
        <v>0</v>
      </c>
      <c r="AS809" s="117">
        <v>356520.78969800292</v>
      </c>
    </row>
    <row r="810" spans="1:45" x14ac:dyDescent="0.45">
      <c r="A810" s="117" t="s">
        <v>1149</v>
      </c>
      <c r="B810" s="118">
        <v>43817</v>
      </c>
      <c r="C810" s="117">
        <v>2020</v>
      </c>
      <c r="D810" s="117">
        <v>12</v>
      </c>
      <c r="E810" s="117">
        <v>4</v>
      </c>
      <c r="F810" s="117" t="s">
        <v>342</v>
      </c>
      <c r="G810" s="117" t="s">
        <v>336</v>
      </c>
      <c r="H810" s="117">
        <v>0</v>
      </c>
      <c r="I810" s="117">
        <v>26.70833</v>
      </c>
      <c r="J810" s="117">
        <v>350345.74803133635</v>
      </c>
      <c r="K810" s="117">
        <v>350346.58136466966</v>
      </c>
      <c r="L810" s="117">
        <v>-0.83333333333333337</v>
      </c>
      <c r="M810" s="117">
        <v>0</v>
      </c>
      <c r="N810" s="117">
        <v>0</v>
      </c>
      <c r="O810" s="117">
        <v>0</v>
      </c>
      <c r="P810" s="117">
        <v>0</v>
      </c>
      <c r="Q810" s="117">
        <v>1</v>
      </c>
      <c r="R810" s="117">
        <v>0</v>
      </c>
      <c r="S810" s="117">
        <v>0</v>
      </c>
      <c r="T810" s="117">
        <v>0</v>
      </c>
      <c r="U810" s="117">
        <v>0</v>
      </c>
      <c r="V810" s="117">
        <v>0</v>
      </c>
      <c r="W810" s="117">
        <v>0</v>
      </c>
      <c r="X810" s="117">
        <v>0</v>
      </c>
      <c r="Y810" s="117">
        <v>0</v>
      </c>
      <c r="Z810" s="117">
        <v>0</v>
      </c>
      <c r="AA810" s="117">
        <v>0</v>
      </c>
      <c r="AB810" s="117">
        <v>0</v>
      </c>
      <c r="AC810" s="117">
        <v>0</v>
      </c>
      <c r="AD810" s="117">
        <v>0</v>
      </c>
      <c r="AE810" s="117">
        <v>0</v>
      </c>
      <c r="AF810" s="117">
        <v>1</v>
      </c>
      <c r="AG810" s="117">
        <v>0</v>
      </c>
      <c r="AH810" s="117">
        <v>0</v>
      </c>
      <c r="AI810" s="117">
        <v>1</v>
      </c>
      <c r="AJ810" s="117">
        <v>0</v>
      </c>
      <c r="AK810" s="117">
        <v>0</v>
      </c>
      <c r="AL810" s="117">
        <v>0</v>
      </c>
      <c r="AM810" s="117">
        <v>0</v>
      </c>
      <c r="AN810" s="117">
        <v>0</v>
      </c>
      <c r="AO810" s="117">
        <v>0</v>
      </c>
      <c r="AP810" s="117">
        <v>0</v>
      </c>
      <c r="AQ810" s="117">
        <v>1</v>
      </c>
      <c r="AR810" s="117">
        <v>0</v>
      </c>
      <c r="AS810" s="117">
        <v>350346.58136466966</v>
      </c>
    </row>
    <row r="811" spans="1:45" x14ac:dyDescent="0.45">
      <c r="A811" s="117" t="s">
        <v>1150</v>
      </c>
      <c r="B811" s="118">
        <v>43818</v>
      </c>
      <c r="C811" s="117">
        <v>2020</v>
      </c>
      <c r="D811" s="117">
        <v>12</v>
      </c>
      <c r="E811" s="117">
        <v>5</v>
      </c>
      <c r="F811" s="117" t="s">
        <v>342</v>
      </c>
      <c r="G811" s="117" t="s">
        <v>336</v>
      </c>
      <c r="H811" s="117">
        <v>0</v>
      </c>
      <c r="I811" s="117">
        <v>29.75</v>
      </c>
      <c r="J811" s="117">
        <v>347699.91469800298</v>
      </c>
      <c r="K811" s="117">
        <v>347700.74803133629</v>
      </c>
      <c r="L811" s="117">
        <v>-0.83333333333333337</v>
      </c>
      <c r="M811" s="117">
        <v>0</v>
      </c>
      <c r="N811" s="117">
        <v>0</v>
      </c>
      <c r="O811" s="117">
        <v>0</v>
      </c>
      <c r="P811" s="117">
        <v>0</v>
      </c>
      <c r="Q811" s="117">
        <v>0</v>
      </c>
      <c r="R811" s="117">
        <v>1</v>
      </c>
      <c r="S811" s="117">
        <v>0</v>
      </c>
      <c r="T811" s="117">
        <v>0</v>
      </c>
      <c r="U811" s="117">
        <v>0</v>
      </c>
      <c r="V811" s="117">
        <v>0</v>
      </c>
      <c r="W811" s="117">
        <v>0</v>
      </c>
      <c r="X811" s="117">
        <v>0</v>
      </c>
      <c r="Y811" s="117">
        <v>0</v>
      </c>
      <c r="Z811" s="117">
        <v>0</v>
      </c>
      <c r="AA811" s="117">
        <v>0</v>
      </c>
      <c r="AB811" s="117">
        <v>0</v>
      </c>
      <c r="AC811" s="117">
        <v>0</v>
      </c>
      <c r="AD811" s="117">
        <v>0</v>
      </c>
      <c r="AE811" s="117">
        <v>0</v>
      </c>
      <c r="AF811" s="117">
        <v>1</v>
      </c>
      <c r="AG811" s="117">
        <v>0</v>
      </c>
      <c r="AH811" s="117">
        <v>0</v>
      </c>
      <c r="AI811" s="117">
        <v>1</v>
      </c>
      <c r="AJ811" s="117">
        <v>0</v>
      </c>
      <c r="AK811" s="117">
        <v>0</v>
      </c>
      <c r="AL811" s="117">
        <v>0</v>
      </c>
      <c r="AM811" s="117">
        <v>0</v>
      </c>
      <c r="AN811" s="117">
        <v>0</v>
      </c>
      <c r="AO811" s="117">
        <v>0</v>
      </c>
      <c r="AP811" s="117">
        <v>0</v>
      </c>
      <c r="AQ811" s="117">
        <v>1</v>
      </c>
      <c r="AR811" s="117">
        <v>0</v>
      </c>
      <c r="AS811" s="117">
        <v>347700.74803133629</v>
      </c>
    </row>
    <row r="812" spans="1:45" x14ac:dyDescent="0.45">
      <c r="A812" s="117" t="s">
        <v>1151</v>
      </c>
      <c r="B812" s="118">
        <v>43819</v>
      </c>
      <c r="C812" s="117">
        <v>2020</v>
      </c>
      <c r="D812" s="117">
        <v>12</v>
      </c>
      <c r="E812" s="117">
        <v>6</v>
      </c>
      <c r="F812" s="117" t="s">
        <v>342</v>
      </c>
      <c r="G812" s="117" t="s">
        <v>336</v>
      </c>
      <c r="H812" s="117">
        <v>0</v>
      </c>
      <c r="I812" s="117">
        <v>32.25</v>
      </c>
      <c r="J812" s="117">
        <v>298568.24803133635</v>
      </c>
      <c r="K812" s="117">
        <v>298569.08136466966</v>
      </c>
      <c r="L812" s="117">
        <v>-0.83333333333333337</v>
      </c>
      <c r="M812" s="117">
        <v>0</v>
      </c>
      <c r="N812" s="117">
        <v>0</v>
      </c>
      <c r="O812" s="117">
        <v>0</v>
      </c>
      <c r="P812" s="117">
        <v>0</v>
      </c>
      <c r="Q812" s="117">
        <v>0</v>
      </c>
      <c r="R812" s="117">
        <v>0</v>
      </c>
      <c r="S812" s="117">
        <v>1</v>
      </c>
      <c r="T812" s="117">
        <v>0</v>
      </c>
      <c r="U812" s="117">
        <v>0</v>
      </c>
      <c r="V812" s="117">
        <v>0</v>
      </c>
      <c r="W812" s="117">
        <v>0</v>
      </c>
      <c r="X812" s="117">
        <v>0</v>
      </c>
      <c r="Y812" s="117">
        <v>0</v>
      </c>
      <c r="Z812" s="117">
        <v>0</v>
      </c>
      <c r="AA812" s="117">
        <v>0</v>
      </c>
      <c r="AB812" s="117">
        <v>0</v>
      </c>
      <c r="AC812" s="117">
        <v>0</v>
      </c>
      <c r="AD812" s="117">
        <v>0</v>
      </c>
      <c r="AE812" s="117">
        <v>0</v>
      </c>
      <c r="AF812" s="117">
        <v>1</v>
      </c>
      <c r="AG812" s="117">
        <v>0</v>
      </c>
      <c r="AH812" s="117">
        <v>0</v>
      </c>
      <c r="AI812" s="117">
        <v>1</v>
      </c>
      <c r="AJ812" s="117">
        <v>0</v>
      </c>
      <c r="AK812" s="117">
        <v>0</v>
      </c>
      <c r="AL812" s="117">
        <v>0</v>
      </c>
      <c r="AM812" s="117">
        <v>0</v>
      </c>
      <c r="AN812" s="117">
        <v>0</v>
      </c>
      <c r="AO812" s="117">
        <v>0</v>
      </c>
      <c r="AP812" s="117">
        <v>0</v>
      </c>
      <c r="AQ812" s="117">
        <v>1</v>
      </c>
      <c r="AR812" s="117">
        <v>0</v>
      </c>
      <c r="AS812" s="117">
        <v>298569.08136466966</v>
      </c>
    </row>
    <row r="813" spans="1:45" x14ac:dyDescent="0.45">
      <c r="A813" s="117" t="s">
        <v>1152</v>
      </c>
      <c r="B813" s="118">
        <v>43820</v>
      </c>
      <c r="C813" s="117">
        <v>2020</v>
      </c>
      <c r="D813" s="117">
        <v>12</v>
      </c>
      <c r="E813" s="117">
        <v>7</v>
      </c>
      <c r="F813" s="117" t="s">
        <v>340</v>
      </c>
      <c r="G813" s="117" t="s">
        <v>336</v>
      </c>
      <c r="H813" s="117">
        <v>0</v>
      </c>
      <c r="I813" s="117">
        <v>37.416670000000003</v>
      </c>
      <c r="J813" s="117">
        <v>252593.83136466958</v>
      </c>
      <c r="K813" s="117">
        <v>252594.66469800292</v>
      </c>
      <c r="L813" s="117">
        <v>-0.83333333333333337</v>
      </c>
      <c r="M813" s="117">
        <v>0</v>
      </c>
      <c r="N813" s="117">
        <v>0</v>
      </c>
      <c r="O813" s="117">
        <v>0</v>
      </c>
      <c r="P813" s="117">
        <v>0</v>
      </c>
      <c r="Q813" s="117">
        <v>0</v>
      </c>
      <c r="R813" s="117">
        <v>0</v>
      </c>
      <c r="S813" s="117">
        <v>0</v>
      </c>
      <c r="T813" s="117">
        <v>1</v>
      </c>
      <c r="U813" s="117">
        <v>0</v>
      </c>
      <c r="V813" s="117">
        <v>0</v>
      </c>
      <c r="W813" s="117">
        <v>0</v>
      </c>
      <c r="X813" s="117">
        <v>0</v>
      </c>
      <c r="Y813" s="117">
        <v>0</v>
      </c>
      <c r="Z813" s="117">
        <v>0</v>
      </c>
      <c r="AA813" s="117">
        <v>0</v>
      </c>
      <c r="AB813" s="117">
        <v>0</v>
      </c>
      <c r="AC813" s="117">
        <v>0</v>
      </c>
      <c r="AD813" s="117">
        <v>0</v>
      </c>
      <c r="AE813" s="117">
        <v>0</v>
      </c>
      <c r="AF813" s="117">
        <v>1</v>
      </c>
      <c r="AG813" s="117">
        <v>0</v>
      </c>
      <c r="AH813" s="117">
        <v>0</v>
      </c>
      <c r="AI813" s="117">
        <v>1</v>
      </c>
      <c r="AJ813" s="117">
        <v>0</v>
      </c>
      <c r="AK813" s="117">
        <v>0</v>
      </c>
      <c r="AL813" s="117">
        <v>0</v>
      </c>
      <c r="AM813" s="117">
        <v>0</v>
      </c>
      <c r="AN813" s="117">
        <v>0</v>
      </c>
      <c r="AO813" s="117">
        <v>0</v>
      </c>
      <c r="AP813" s="117">
        <v>0</v>
      </c>
      <c r="AQ813" s="117">
        <v>1</v>
      </c>
      <c r="AR813" s="117">
        <v>0</v>
      </c>
      <c r="AS813" s="117">
        <v>252594.66469800292</v>
      </c>
    </row>
    <row r="814" spans="1:45" x14ac:dyDescent="0.45">
      <c r="A814" s="117" t="s">
        <v>1153</v>
      </c>
      <c r="B814" s="118">
        <v>43821</v>
      </c>
      <c r="C814" s="117">
        <v>2020</v>
      </c>
      <c r="D814" s="117">
        <v>12</v>
      </c>
      <c r="E814" s="117">
        <v>1</v>
      </c>
      <c r="F814" s="117" t="s">
        <v>340</v>
      </c>
      <c r="G814" s="117" t="s">
        <v>336</v>
      </c>
      <c r="H814" s="117">
        <v>0</v>
      </c>
      <c r="I814" s="117">
        <v>35.666670000000003</v>
      </c>
      <c r="J814" s="117">
        <v>267900.91469800292</v>
      </c>
      <c r="K814" s="117">
        <v>267900.91469800292</v>
      </c>
      <c r="L814" s="117">
        <v>0</v>
      </c>
      <c r="M814" s="117">
        <v>0</v>
      </c>
      <c r="N814" s="117">
        <v>1</v>
      </c>
      <c r="O814" s="117">
        <v>0</v>
      </c>
      <c r="P814" s="117">
        <v>0</v>
      </c>
      <c r="Q814" s="117">
        <v>0</v>
      </c>
      <c r="R814" s="117">
        <v>0</v>
      </c>
      <c r="S814" s="117">
        <v>0</v>
      </c>
      <c r="T814" s="117">
        <v>0</v>
      </c>
      <c r="U814" s="117">
        <v>0</v>
      </c>
      <c r="V814" s="117">
        <v>0</v>
      </c>
      <c r="W814" s="117">
        <v>0</v>
      </c>
      <c r="X814" s="117">
        <v>0</v>
      </c>
      <c r="Y814" s="117">
        <v>0</v>
      </c>
      <c r="Z814" s="117">
        <v>0</v>
      </c>
      <c r="AA814" s="117">
        <v>0</v>
      </c>
      <c r="AB814" s="117">
        <v>0</v>
      </c>
      <c r="AC814" s="117">
        <v>0</v>
      </c>
      <c r="AD814" s="117">
        <v>0</v>
      </c>
      <c r="AE814" s="117">
        <v>0</v>
      </c>
      <c r="AF814" s="117">
        <v>1</v>
      </c>
      <c r="AG814" s="117">
        <v>0</v>
      </c>
      <c r="AH814" s="117">
        <v>0</v>
      </c>
      <c r="AI814" s="117">
        <v>1</v>
      </c>
      <c r="AJ814" s="117">
        <v>0</v>
      </c>
      <c r="AK814" s="117">
        <v>0</v>
      </c>
      <c r="AL814" s="117">
        <v>0</v>
      </c>
      <c r="AM814" s="117">
        <v>0</v>
      </c>
      <c r="AN814" s="117">
        <v>0</v>
      </c>
      <c r="AO814" s="117">
        <v>0</v>
      </c>
      <c r="AP814" s="117">
        <v>0</v>
      </c>
      <c r="AQ814" s="117">
        <v>1</v>
      </c>
      <c r="AR814" s="117">
        <v>0</v>
      </c>
      <c r="AS814" s="117">
        <v>267900.91469800292</v>
      </c>
    </row>
    <row r="815" spans="1:45" x14ac:dyDescent="0.45">
      <c r="A815" s="117" t="s">
        <v>1154</v>
      </c>
      <c r="B815" s="118">
        <v>43822</v>
      </c>
      <c r="C815" s="117">
        <v>2020</v>
      </c>
      <c r="D815" s="117">
        <v>12</v>
      </c>
      <c r="E815" s="117">
        <v>2</v>
      </c>
      <c r="F815" s="117" t="s">
        <v>342</v>
      </c>
      <c r="G815" s="117" t="s">
        <v>336</v>
      </c>
      <c r="H815" s="117">
        <v>0</v>
      </c>
      <c r="I815" s="117">
        <v>35.375</v>
      </c>
      <c r="J815" s="117">
        <v>271957.99803133629</v>
      </c>
      <c r="K815" s="117">
        <v>271957.99803133629</v>
      </c>
      <c r="L815" s="117">
        <v>0</v>
      </c>
      <c r="M815" s="117">
        <v>0</v>
      </c>
      <c r="N815" s="117">
        <v>0</v>
      </c>
      <c r="O815" s="117">
        <v>1</v>
      </c>
      <c r="P815" s="117">
        <v>0</v>
      </c>
      <c r="Q815" s="117">
        <v>0</v>
      </c>
      <c r="R815" s="117">
        <v>0</v>
      </c>
      <c r="S815" s="117">
        <v>0</v>
      </c>
      <c r="T815" s="117">
        <v>0</v>
      </c>
      <c r="U815" s="117">
        <v>0</v>
      </c>
      <c r="V815" s="117">
        <v>0</v>
      </c>
      <c r="W815" s="117">
        <v>0</v>
      </c>
      <c r="X815" s="117">
        <v>0</v>
      </c>
      <c r="Y815" s="117">
        <v>0</v>
      </c>
      <c r="Z815" s="117">
        <v>0</v>
      </c>
      <c r="AA815" s="117">
        <v>0</v>
      </c>
      <c r="AB815" s="117">
        <v>0</v>
      </c>
      <c r="AC815" s="117">
        <v>0</v>
      </c>
      <c r="AD815" s="117">
        <v>0</v>
      </c>
      <c r="AE815" s="117">
        <v>0</v>
      </c>
      <c r="AF815" s="117">
        <v>1</v>
      </c>
      <c r="AG815" s="117">
        <v>0</v>
      </c>
      <c r="AH815" s="117">
        <v>0</v>
      </c>
      <c r="AI815" s="117">
        <v>1</v>
      </c>
      <c r="AJ815" s="117">
        <v>0</v>
      </c>
      <c r="AK815" s="117">
        <v>0</v>
      </c>
      <c r="AL815" s="117">
        <v>0</v>
      </c>
      <c r="AM815" s="117">
        <v>0</v>
      </c>
      <c r="AN815" s="117">
        <v>0</v>
      </c>
      <c r="AO815" s="117">
        <v>0</v>
      </c>
      <c r="AP815" s="117">
        <v>0</v>
      </c>
      <c r="AQ815" s="117">
        <v>1</v>
      </c>
      <c r="AR815" s="117">
        <v>0</v>
      </c>
      <c r="AS815" s="117">
        <v>271957.99803133629</v>
      </c>
    </row>
    <row r="816" spans="1:45" x14ac:dyDescent="0.45">
      <c r="A816" s="117" t="s">
        <v>1155</v>
      </c>
      <c r="B816" s="118">
        <v>43823</v>
      </c>
      <c r="C816" s="117">
        <v>2020</v>
      </c>
      <c r="D816" s="117">
        <v>12</v>
      </c>
      <c r="E816" s="117">
        <v>3</v>
      </c>
      <c r="F816" s="117" t="s">
        <v>342</v>
      </c>
      <c r="G816" s="117" t="s">
        <v>336</v>
      </c>
      <c r="H816" s="117">
        <v>0</v>
      </c>
      <c r="I816" s="117">
        <v>33.75</v>
      </c>
      <c r="J816" s="117">
        <v>271557.12303133629</v>
      </c>
      <c r="K816" s="117">
        <v>271557.12303133629</v>
      </c>
      <c r="L816" s="117">
        <v>0</v>
      </c>
      <c r="M816" s="117">
        <v>0</v>
      </c>
      <c r="N816" s="117">
        <v>0</v>
      </c>
      <c r="O816" s="117">
        <v>0</v>
      </c>
      <c r="P816" s="117">
        <v>1</v>
      </c>
      <c r="Q816" s="117">
        <v>0</v>
      </c>
      <c r="R816" s="117">
        <v>0</v>
      </c>
      <c r="S816" s="117">
        <v>0</v>
      </c>
      <c r="T816" s="117">
        <v>0</v>
      </c>
      <c r="U816" s="117">
        <v>0</v>
      </c>
      <c r="V816" s="117">
        <v>0</v>
      </c>
      <c r="W816" s="117">
        <v>0</v>
      </c>
      <c r="X816" s="117">
        <v>0</v>
      </c>
      <c r="Y816" s="117">
        <v>0</v>
      </c>
      <c r="Z816" s="117">
        <v>0</v>
      </c>
      <c r="AA816" s="117">
        <v>0</v>
      </c>
      <c r="AB816" s="117">
        <v>0</v>
      </c>
      <c r="AC816" s="117">
        <v>0</v>
      </c>
      <c r="AD816" s="117">
        <v>0</v>
      </c>
      <c r="AE816" s="117">
        <v>0</v>
      </c>
      <c r="AF816" s="117">
        <v>1</v>
      </c>
      <c r="AG816" s="117">
        <v>0</v>
      </c>
      <c r="AH816" s="117">
        <v>0</v>
      </c>
      <c r="AI816" s="117">
        <v>1</v>
      </c>
      <c r="AJ816" s="117">
        <v>0</v>
      </c>
      <c r="AK816" s="117">
        <v>0</v>
      </c>
      <c r="AL816" s="117">
        <v>0</v>
      </c>
      <c r="AM816" s="117">
        <v>0</v>
      </c>
      <c r="AN816" s="117">
        <v>0</v>
      </c>
      <c r="AO816" s="117">
        <v>0</v>
      </c>
      <c r="AP816" s="117">
        <v>0</v>
      </c>
      <c r="AQ816" s="117">
        <v>1</v>
      </c>
      <c r="AR816" s="117">
        <v>0</v>
      </c>
      <c r="AS816" s="117">
        <v>271557.12303133629</v>
      </c>
    </row>
    <row r="817" spans="1:45" x14ac:dyDescent="0.45">
      <c r="A817" s="117" t="s">
        <v>1156</v>
      </c>
      <c r="B817" s="118">
        <v>43824</v>
      </c>
      <c r="C817" s="117">
        <v>2020</v>
      </c>
      <c r="D817" s="117">
        <v>12</v>
      </c>
      <c r="E817" s="117">
        <v>4</v>
      </c>
      <c r="F817" s="117" t="s">
        <v>340</v>
      </c>
      <c r="G817" s="117" t="s">
        <v>316</v>
      </c>
      <c r="H817" s="117">
        <v>0</v>
      </c>
      <c r="I817" s="117">
        <v>31.875</v>
      </c>
      <c r="J817" s="117">
        <v>261200.12303133629</v>
      </c>
      <c r="K817" s="117">
        <v>261200.12303133629</v>
      </c>
      <c r="L817" s="117">
        <v>0</v>
      </c>
      <c r="M817" s="117">
        <v>0</v>
      </c>
      <c r="N817" s="117">
        <v>0</v>
      </c>
      <c r="O817" s="117">
        <v>0</v>
      </c>
      <c r="P817" s="117">
        <v>0</v>
      </c>
      <c r="Q817" s="117">
        <v>1</v>
      </c>
      <c r="R817" s="117">
        <v>0</v>
      </c>
      <c r="S817" s="117">
        <v>0</v>
      </c>
      <c r="T817" s="117">
        <v>0</v>
      </c>
      <c r="U817" s="117">
        <v>0</v>
      </c>
      <c r="V817" s="117">
        <v>0</v>
      </c>
      <c r="W817" s="117">
        <v>0</v>
      </c>
      <c r="X817" s="117">
        <v>0</v>
      </c>
      <c r="Y817" s="117">
        <v>0</v>
      </c>
      <c r="Z817" s="117">
        <v>0</v>
      </c>
      <c r="AA817" s="117">
        <v>0</v>
      </c>
      <c r="AB817" s="117">
        <v>0</v>
      </c>
      <c r="AC817" s="117">
        <v>0</v>
      </c>
      <c r="AD817" s="117">
        <v>0</v>
      </c>
      <c r="AE817" s="117">
        <v>0</v>
      </c>
      <c r="AF817" s="117">
        <v>1</v>
      </c>
      <c r="AG817" s="117">
        <v>0</v>
      </c>
      <c r="AH817" s="117">
        <v>0</v>
      </c>
      <c r="AI817" s="117">
        <v>1</v>
      </c>
      <c r="AJ817" s="117">
        <v>0</v>
      </c>
      <c r="AK817" s="117">
        <v>0</v>
      </c>
      <c r="AL817" s="117">
        <v>1</v>
      </c>
      <c r="AM817" s="117">
        <v>0</v>
      </c>
      <c r="AN817" s="117">
        <v>0</v>
      </c>
      <c r="AO817" s="117">
        <v>0</v>
      </c>
      <c r="AP817" s="117">
        <v>0</v>
      </c>
      <c r="AQ817" s="117">
        <v>0</v>
      </c>
      <c r="AR817" s="117">
        <v>0</v>
      </c>
      <c r="AS817" s="117">
        <v>261200.12303133629</v>
      </c>
    </row>
    <row r="818" spans="1:45" x14ac:dyDescent="0.45">
      <c r="A818" s="117" t="s">
        <v>1157</v>
      </c>
      <c r="B818" s="118">
        <v>43825</v>
      </c>
      <c r="C818" s="117">
        <v>2020</v>
      </c>
      <c r="D818" s="117">
        <v>12</v>
      </c>
      <c r="E818" s="117">
        <v>5</v>
      </c>
      <c r="F818" s="117" t="s">
        <v>342</v>
      </c>
      <c r="G818" s="117" t="s">
        <v>336</v>
      </c>
      <c r="H818" s="117">
        <v>0</v>
      </c>
      <c r="I818" s="117">
        <v>28</v>
      </c>
      <c r="J818" s="117">
        <v>296792.87303133629</v>
      </c>
      <c r="K818" s="117">
        <v>296792.87303133629</v>
      </c>
      <c r="L818" s="117">
        <v>0</v>
      </c>
      <c r="M818" s="117">
        <v>0</v>
      </c>
      <c r="N818" s="117">
        <v>0</v>
      </c>
      <c r="O818" s="117">
        <v>0</v>
      </c>
      <c r="P818" s="117">
        <v>0</v>
      </c>
      <c r="Q818" s="117">
        <v>0</v>
      </c>
      <c r="R818" s="117">
        <v>1</v>
      </c>
      <c r="S818" s="117">
        <v>0</v>
      </c>
      <c r="T818" s="117">
        <v>0</v>
      </c>
      <c r="U818" s="117">
        <v>0</v>
      </c>
      <c r="V818" s="117">
        <v>0</v>
      </c>
      <c r="W818" s="117">
        <v>0</v>
      </c>
      <c r="X818" s="117">
        <v>0</v>
      </c>
      <c r="Y818" s="117">
        <v>0</v>
      </c>
      <c r="Z818" s="117">
        <v>0</v>
      </c>
      <c r="AA818" s="117">
        <v>0</v>
      </c>
      <c r="AB818" s="117">
        <v>0</v>
      </c>
      <c r="AC818" s="117">
        <v>0</v>
      </c>
      <c r="AD818" s="117">
        <v>0</v>
      </c>
      <c r="AE818" s="117">
        <v>0</v>
      </c>
      <c r="AF818" s="117">
        <v>1</v>
      </c>
      <c r="AG818" s="117">
        <v>0</v>
      </c>
      <c r="AH818" s="117">
        <v>0</v>
      </c>
      <c r="AI818" s="117">
        <v>1</v>
      </c>
      <c r="AJ818" s="117">
        <v>0</v>
      </c>
      <c r="AK818" s="117">
        <v>0</v>
      </c>
      <c r="AL818" s="117">
        <v>0</v>
      </c>
      <c r="AM818" s="117">
        <v>0</v>
      </c>
      <c r="AN818" s="117">
        <v>0</v>
      </c>
      <c r="AO818" s="117">
        <v>0</v>
      </c>
      <c r="AP818" s="117">
        <v>0</v>
      </c>
      <c r="AQ818" s="117">
        <v>1</v>
      </c>
      <c r="AR818" s="117">
        <v>0</v>
      </c>
      <c r="AS818" s="117">
        <v>296792.87303133629</v>
      </c>
    </row>
    <row r="819" spans="1:45" x14ac:dyDescent="0.45">
      <c r="A819" s="117" t="s">
        <v>1158</v>
      </c>
      <c r="B819" s="118">
        <v>43826</v>
      </c>
      <c r="C819" s="117">
        <v>2020</v>
      </c>
      <c r="D819" s="117">
        <v>12</v>
      </c>
      <c r="E819" s="117">
        <v>6</v>
      </c>
      <c r="F819" s="117" t="s">
        <v>342</v>
      </c>
      <c r="G819" s="117" t="s">
        <v>336</v>
      </c>
      <c r="H819" s="117">
        <v>0</v>
      </c>
      <c r="I819" s="117">
        <v>30.75</v>
      </c>
      <c r="J819" s="117">
        <v>303150.87303133629</v>
      </c>
      <c r="K819" s="117">
        <v>303150.87303133629</v>
      </c>
      <c r="L819" s="117">
        <v>0</v>
      </c>
      <c r="M819" s="117">
        <v>0</v>
      </c>
      <c r="N819" s="117">
        <v>0</v>
      </c>
      <c r="O819" s="117">
        <v>0</v>
      </c>
      <c r="P819" s="117">
        <v>0</v>
      </c>
      <c r="Q819" s="117">
        <v>0</v>
      </c>
      <c r="R819" s="117">
        <v>0</v>
      </c>
      <c r="S819" s="117">
        <v>1</v>
      </c>
      <c r="T819" s="117">
        <v>0</v>
      </c>
      <c r="U819" s="117">
        <v>0</v>
      </c>
      <c r="V819" s="117">
        <v>0</v>
      </c>
      <c r="W819" s="117">
        <v>0</v>
      </c>
      <c r="X819" s="117">
        <v>0</v>
      </c>
      <c r="Y819" s="117">
        <v>0</v>
      </c>
      <c r="Z819" s="117">
        <v>0</v>
      </c>
      <c r="AA819" s="117">
        <v>0</v>
      </c>
      <c r="AB819" s="117">
        <v>0</v>
      </c>
      <c r="AC819" s="117">
        <v>0</v>
      </c>
      <c r="AD819" s="117">
        <v>0</v>
      </c>
      <c r="AE819" s="117">
        <v>0</v>
      </c>
      <c r="AF819" s="117">
        <v>1</v>
      </c>
      <c r="AG819" s="117">
        <v>0</v>
      </c>
      <c r="AH819" s="117">
        <v>0</v>
      </c>
      <c r="AI819" s="117">
        <v>1</v>
      </c>
      <c r="AJ819" s="117">
        <v>0</v>
      </c>
      <c r="AK819" s="117">
        <v>0</v>
      </c>
      <c r="AL819" s="117">
        <v>0</v>
      </c>
      <c r="AM819" s="117">
        <v>0</v>
      </c>
      <c r="AN819" s="117">
        <v>0</v>
      </c>
      <c r="AO819" s="117">
        <v>0</v>
      </c>
      <c r="AP819" s="117">
        <v>0</v>
      </c>
      <c r="AQ819" s="117">
        <v>1</v>
      </c>
      <c r="AR819" s="117">
        <v>0</v>
      </c>
      <c r="AS819" s="117">
        <v>303150.87303133629</v>
      </c>
    </row>
    <row r="820" spans="1:45" x14ac:dyDescent="0.45">
      <c r="A820" s="117" t="s">
        <v>1159</v>
      </c>
      <c r="B820" s="118">
        <v>43827</v>
      </c>
      <c r="C820" s="117">
        <v>2020</v>
      </c>
      <c r="D820" s="117">
        <v>12</v>
      </c>
      <c r="E820" s="117">
        <v>7</v>
      </c>
      <c r="F820" s="117" t="s">
        <v>340</v>
      </c>
      <c r="G820" s="117" t="s">
        <v>336</v>
      </c>
      <c r="H820" s="117">
        <v>0</v>
      </c>
      <c r="I820" s="117">
        <v>30.33333</v>
      </c>
      <c r="J820" s="117">
        <v>293197.49803133629</v>
      </c>
      <c r="K820" s="117">
        <v>293197.49803133629</v>
      </c>
      <c r="L820" s="117">
        <v>0</v>
      </c>
      <c r="M820" s="117">
        <v>0</v>
      </c>
      <c r="N820" s="117">
        <v>0</v>
      </c>
      <c r="O820" s="117">
        <v>0</v>
      </c>
      <c r="P820" s="117">
        <v>0</v>
      </c>
      <c r="Q820" s="117">
        <v>0</v>
      </c>
      <c r="R820" s="117">
        <v>0</v>
      </c>
      <c r="S820" s="117">
        <v>0</v>
      </c>
      <c r="T820" s="117">
        <v>1</v>
      </c>
      <c r="U820" s="117">
        <v>0</v>
      </c>
      <c r="V820" s="117">
        <v>0</v>
      </c>
      <c r="W820" s="117">
        <v>0</v>
      </c>
      <c r="X820" s="117">
        <v>0</v>
      </c>
      <c r="Y820" s="117">
        <v>0</v>
      </c>
      <c r="Z820" s="117">
        <v>0</v>
      </c>
      <c r="AA820" s="117">
        <v>0</v>
      </c>
      <c r="AB820" s="117">
        <v>0</v>
      </c>
      <c r="AC820" s="117">
        <v>0</v>
      </c>
      <c r="AD820" s="117">
        <v>0</v>
      </c>
      <c r="AE820" s="117">
        <v>0</v>
      </c>
      <c r="AF820" s="117">
        <v>1</v>
      </c>
      <c r="AG820" s="117">
        <v>0</v>
      </c>
      <c r="AH820" s="117">
        <v>0</v>
      </c>
      <c r="AI820" s="117">
        <v>1</v>
      </c>
      <c r="AJ820" s="117">
        <v>0</v>
      </c>
      <c r="AK820" s="117">
        <v>0</v>
      </c>
      <c r="AL820" s="117">
        <v>0</v>
      </c>
      <c r="AM820" s="117">
        <v>0</v>
      </c>
      <c r="AN820" s="117">
        <v>0</v>
      </c>
      <c r="AO820" s="117">
        <v>0</v>
      </c>
      <c r="AP820" s="117">
        <v>0</v>
      </c>
      <c r="AQ820" s="117">
        <v>1</v>
      </c>
      <c r="AR820" s="117">
        <v>0</v>
      </c>
      <c r="AS820" s="117">
        <v>293197.49803133629</v>
      </c>
    </row>
    <row r="821" spans="1:45" x14ac:dyDescent="0.45">
      <c r="A821" s="117" t="s">
        <v>1160</v>
      </c>
      <c r="B821" s="118">
        <v>43828</v>
      </c>
      <c r="C821" s="117">
        <v>2020</v>
      </c>
      <c r="D821" s="117">
        <v>12</v>
      </c>
      <c r="E821" s="117">
        <v>1</v>
      </c>
      <c r="F821" s="117" t="s">
        <v>340</v>
      </c>
      <c r="G821" s="117" t="s">
        <v>336</v>
      </c>
      <c r="H821" s="117">
        <v>0</v>
      </c>
      <c r="I821" s="117">
        <v>30.91667</v>
      </c>
      <c r="J821" s="117">
        <v>291329.78969800292</v>
      </c>
      <c r="K821" s="117">
        <v>291329.78969800292</v>
      </c>
      <c r="L821" s="117">
        <v>0</v>
      </c>
      <c r="M821" s="117">
        <v>0</v>
      </c>
      <c r="N821" s="117">
        <v>1</v>
      </c>
      <c r="O821" s="117">
        <v>0</v>
      </c>
      <c r="P821" s="117">
        <v>0</v>
      </c>
      <c r="Q821" s="117">
        <v>0</v>
      </c>
      <c r="R821" s="117">
        <v>0</v>
      </c>
      <c r="S821" s="117">
        <v>0</v>
      </c>
      <c r="T821" s="117">
        <v>0</v>
      </c>
      <c r="U821" s="117">
        <v>0</v>
      </c>
      <c r="V821" s="117">
        <v>0</v>
      </c>
      <c r="W821" s="117">
        <v>0</v>
      </c>
      <c r="X821" s="117">
        <v>0</v>
      </c>
      <c r="Y821" s="117">
        <v>0</v>
      </c>
      <c r="Z821" s="117">
        <v>0</v>
      </c>
      <c r="AA821" s="117">
        <v>0</v>
      </c>
      <c r="AB821" s="117">
        <v>0</v>
      </c>
      <c r="AC821" s="117">
        <v>0</v>
      </c>
      <c r="AD821" s="117">
        <v>0</v>
      </c>
      <c r="AE821" s="117">
        <v>0</v>
      </c>
      <c r="AF821" s="117">
        <v>1</v>
      </c>
      <c r="AG821" s="117">
        <v>0</v>
      </c>
      <c r="AH821" s="117">
        <v>0</v>
      </c>
      <c r="AI821" s="117">
        <v>1</v>
      </c>
      <c r="AJ821" s="117">
        <v>0</v>
      </c>
      <c r="AK821" s="117">
        <v>0</v>
      </c>
      <c r="AL821" s="117">
        <v>0</v>
      </c>
      <c r="AM821" s="117">
        <v>0</v>
      </c>
      <c r="AN821" s="117">
        <v>0</v>
      </c>
      <c r="AO821" s="117">
        <v>0</v>
      </c>
      <c r="AP821" s="117">
        <v>0</v>
      </c>
      <c r="AQ821" s="117">
        <v>1</v>
      </c>
      <c r="AR821" s="117">
        <v>0</v>
      </c>
      <c r="AS821" s="117">
        <v>291329.78969800292</v>
      </c>
    </row>
    <row r="822" spans="1:45" x14ac:dyDescent="0.45">
      <c r="A822" s="117" t="s">
        <v>1161</v>
      </c>
      <c r="B822" s="118">
        <v>43829</v>
      </c>
      <c r="C822" s="117">
        <v>2020</v>
      </c>
      <c r="D822" s="117">
        <v>12</v>
      </c>
      <c r="E822" s="117">
        <v>2</v>
      </c>
      <c r="F822" s="117" t="s">
        <v>342</v>
      </c>
      <c r="G822" s="117" t="s">
        <v>336</v>
      </c>
      <c r="H822" s="117">
        <v>0</v>
      </c>
      <c r="I822" s="117">
        <v>30.66667</v>
      </c>
      <c r="J822" s="117">
        <v>295336.12303133629</v>
      </c>
      <c r="K822" s="117">
        <v>295336.12303133629</v>
      </c>
      <c r="L822" s="117">
        <v>0</v>
      </c>
      <c r="M822" s="117">
        <v>0</v>
      </c>
      <c r="N822" s="117">
        <v>0</v>
      </c>
      <c r="O822" s="117">
        <v>1</v>
      </c>
      <c r="P822" s="117">
        <v>0</v>
      </c>
      <c r="Q822" s="117">
        <v>0</v>
      </c>
      <c r="R822" s="117">
        <v>0</v>
      </c>
      <c r="S822" s="117">
        <v>0</v>
      </c>
      <c r="T822" s="117">
        <v>0</v>
      </c>
      <c r="U822" s="117">
        <v>0</v>
      </c>
      <c r="V822" s="117">
        <v>0</v>
      </c>
      <c r="W822" s="117">
        <v>0</v>
      </c>
      <c r="X822" s="117">
        <v>0</v>
      </c>
      <c r="Y822" s="117">
        <v>0</v>
      </c>
      <c r="Z822" s="117">
        <v>0</v>
      </c>
      <c r="AA822" s="117">
        <v>0</v>
      </c>
      <c r="AB822" s="117">
        <v>0</v>
      </c>
      <c r="AC822" s="117">
        <v>0</v>
      </c>
      <c r="AD822" s="117">
        <v>0</v>
      </c>
      <c r="AE822" s="117">
        <v>0</v>
      </c>
      <c r="AF822" s="117">
        <v>1</v>
      </c>
      <c r="AG822" s="117">
        <v>0</v>
      </c>
      <c r="AH822" s="117">
        <v>0</v>
      </c>
      <c r="AI822" s="117">
        <v>1</v>
      </c>
      <c r="AJ822" s="117">
        <v>0</v>
      </c>
      <c r="AK822" s="117">
        <v>0</v>
      </c>
      <c r="AL822" s="117">
        <v>0</v>
      </c>
      <c r="AM822" s="117">
        <v>0</v>
      </c>
      <c r="AN822" s="117">
        <v>0</v>
      </c>
      <c r="AO822" s="117">
        <v>0</v>
      </c>
      <c r="AP822" s="117">
        <v>0</v>
      </c>
      <c r="AQ822" s="117">
        <v>1</v>
      </c>
      <c r="AR822" s="117">
        <v>0</v>
      </c>
      <c r="AS822" s="117">
        <v>295336.12303133629</v>
      </c>
    </row>
    <row r="823" spans="1:45" x14ac:dyDescent="0.45">
      <c r="A823" s="117" t="s">
        <v>1162</v>
      </c>
      <c r="B823" s="118">
        <v>43830</v>
      </c>
      <c r="C823" s="117">
        <v>2020</v>
      </c>
      <c r="D823" s="117">
        <v>12</v>
      </c>
      <c r="E823" s="117">
        <v>3</v>
      </c>
      <c r="F823" s="117" t="s">
        <v>342</v>
      </c>
      <c r="G823" s="117" t="s">
        <v>336</v>
      </c>
      <c r="H823" s="117">
        <v>0</v>
      </c>
      <c r="I823" s="117">
        <v>33.75</v>
      </c>
      <c r="J823" s="117">
        <v>270308.74803133629</v>
      </c>
      <c r="K823" s="117">
        <v>270308.74803133629</v>
      </c>
      <c r="L823" s="117">
        <v>0</v>
      </c>
      <c r="M823" s="117">
        <v>0</v>
      </c>
      <c r="N823" s="117">
        <v>0</v>
      </c>
      <c r="O823" s="117">
        <v>0</v>
      </c>
      <c r="P823" s="117">
        <v>1</v>
      </c>
      <c r="Q823" s="117">
        <v>0</v>
      </c>
      <c r="R823" s="117">
        <v>0</v>
      </c>
      <c r="S823" s="117">
        <v>0</v>
      </c>
      <c r="T823" s="117">
        <v>0</v>
      </c>
      <c r="U823" s="117">
        <v>0</v>
      </c>
      <c r="V823" s="117">
        <v>0</v>
      </c>
      <c r="W823" s="117">
        <v>0</v>
      </c>
      <c r="X823" s="117">
        <v>0</v>
      </c>
      <c r="Y823" s="117">
        <v>0</v>
      </c>
      <c r="Z823" s="117">
        <v>0</v>
      </c>
      <c r="AA823" s="117">
        <v>0</v>
      </c>
      <c r="AB823" s="117">
        <v>0</v>
      </c>
      <c r="AC823" s="117">
        <v>0</v>
      </c>
      <c r="AD823" s="117">
        <v>0</v>
      </c>
      <c r="AE823" s="117">
        <v>0</v>
      </c>
      <c r="AF823" s="117">
        <v>1</v>
      </c>
      <c r="AG823" s="117">
        <v>0</v>
      </c>
      <c r="AH823" s="117">
        <v>0</v>
      </c>
      <c r="AI823" s="117">
        <v>1</v>
      </c>
      <c r="AJ823" s="117">
        <v>0</v>
      </c>
      <c r="AK823" s="117">
        <v>0</v>
      </c>
      <c r="AL823" s="117">
        <v>0</v>
      </c>
      <c r="AM823" s="117">
        <v>0</v>
      </c>
      <c r="AN823" s="117">
        <v>0</v>
      </c>
      <c r="AO823" s="117">
        <v>0</v>
      </c>
      <c r="AP823" s="117">
        <v>0</v>
      </c>
      <c r="AQ823" s="117">
        <v>1</v>
      </c>
      <c r="AR823" s="117">
        <v>0</v>
      </c>
      <c r="AS823" s="117">
        <v>270308.74803133629</v>
      </c>
    </row>
    <row r="824" spans="1:45" x14ac:dyDescent="0.45">
      <c r="A824" s="117" t="s">
        <v>1163</v>
      </c>
      <c r="B824" s="118">
        <v>43831</v>
      </c>
      <c r="C824" s="117">
        <v>2020</v>
      </c>
      <c r="D824" s="117">
        <v>1</v>
      </c>
      <c r="E824" s="117">
        <v>4</v>
      </c>
      <c r="F824" s="117" t="s">
        <v>340</v>
      </c>
      <c r="G824" s="117" t="s">
        <v>335</v>
      </c>
      <c r="H824" s="117">
        <v>0</v>
      </c>
      <c r="I824" s="117">
        <v>38.291670000000003</v>
      </c>
      <c r="J824" s="117">
        <v>204583.16448884454</v>
      </c>
      <c r="K824" s="117">
        <v>204583.16448884454</v>
      </c>
      <c r="L824" s="117">
        <v>0</v>
      </c>
      <c r="M824" s="117">
        <v>0</v>
      </c>
      <c r="N824" s="117">
        <v>0</v>
      </c>
      <c r="O824" s="117">
        <v>0</v>
      </c>
      <c r="P824" s="117">
        <v>0</v>
      </c>
      <c r="Q824" s="117">
        <v>1</v>
      </c>
      <c r="R824" s="117">
        <v>0</v>
      </c>
      <c r="S824" s="117">
        <v>0</v>
      </c>
      <c r="T824" s="117">
        <v>0</v>
      </c>
      <c r="U824" s="117">
        <v>1</v>
      </c>
      <c r="V824" s="117">
        <v>0</v>
      </c>
      <c r="W824" s="117">
        <v>0</v>
      </c>
      <c r="X824" s="117">
        <v>0</v>
      </c>
      <c r="Y824" s="117">
        <v>0</v>
      </c>
      <c r="Z824" s="117">
        <v>0</v>
      </c>
      <c r="AA824" s="117">
        <v>0</v>
      </c>
      <c r="AB824" s="117">
        <v>0</v>
      </c>
      <c r="AC824" s="117">
        <v>0</v>
      </c>
      <c r="AD824" s="117">
        <v>0</v>
      </c>
      <c r="AE824" s="117">
        <v>0</v>
      </c>
      <c r="AF824" s="117">
        <v>0</v>
      </c>
      <c r="AG824" s="117">
        <v>0</v>
      </c>
      <c r="AH824" s="117">
        <v>0</v>
      </c>
      <c r="AI824" s="117">
        <v>1</v>
      </c>
      <c r="AJ824" s="117">
        <v>0</v>
      </c>
      <c r="AK824" s="117">
        <v>0</v>
      </c>
      <c r="AL824" s="117">
        <v>0</v>
      </c>
      <c r="AM824" s="117">
        <v>0</v>
      </c>
      <c r="AN824" s="117">
        <v>0</v>
      </c>
      <c r="AO824" s="117">
        <v>0</v>
      </c>
      <c r="AP824" s="117">
        <v>1</v>
      </c>
      <c r="AQ824" s="117">
        <v>0</v>
      </c>
      <c r="AR824" s="117">
        <v>0</v>
      </c>
      <c r="AS824" s="117">
        <v>204583.16448884454</v>
      </c>
    </row>
    <row r="825" spans="1:45" x14ac:dyDescent="0.45">
      <c r="A825" s="117" t="s">
        <v>1164</v>
      </c>
      <c r="B825" s="118">
        <v>43832</v>
      </c>
      <c r="C825" s="117">
        <v>2020</v>
      </c>
      <c r="D825" s="117">
        <v>1</v>
      </c>
      <c r="E825" s="117">
        <v>5</v>
      </c>
      <c r="F825" s="117" t="s">
        <v>342</v>
      </c>
      <c r="G825" s="117" t="s">
        <v>336</v>
      </c>
      <c r="H825" s="117">
        <v>0</v>
      </c>
      <c r="I825" s="117">
        <v>39</v>
      </c>
      <c r="J825" s="117">
        <v>246268.87282217792</v>
      </c>
      <c r="K825" s="117">
        <v>246268.87282217792</v>
      </c>
      <c r="L825" s="117">
        <v>0</v>
      </c>
      <c r="M825" s="117">
        <v>0</v>
      </c>
      <c r="N825" s="117">
        <v>0</v>
      </c>
      <c r="O825" s="117">
        <v>0</v>
      </c>
      <c r="P825" s="117">
        <v>0</v>
      </c>
      <c r="Q825" s="117">
        <v>0</v>
      </c>
      <c r="R825" s="117">
        <v>1</v>
      </c>
      <c r="S825" s="117">
        <v>0</v>
      </c>
      <c r="T825" s="117">
        <v>0</v>
      </c>
      <c r="U825" s="117">
        <v>1</v>
      </c>
      <c r="V825" s="117">
        <v>0</v>
      </c>
      <c r="W825" s="117">
        <v>0</v>
      </c>
      <c r="X825" s="117">
        <v>0</v>
      </c>
      <c r="Y825" s="117">
        <v>0</v>
      </c>
      <c r="Z825" s="117">
        <v>0</v>
      </c>
      <c r="AA825" s="117">
        <v>0</v>
      </c>
      <c r="AB825" s="117">
        <v>0</v>
      </c>
      <c r="AC825" s="117">
        <v>0</v>
      </c>
      <c r="AD825" s="117">
        <v>0</v>
      </c>
      <c r="AE825" s="117">
        <v>0</v>
      </c>
      <c r="AF825" s="117">
        <v>0</v>
      </c>
      <c r="AG825" s="117">
        <v>0</v>
      </c>
      <c r="AH825" s="117">
        <v>0</v>
      </c>
      <c r="AI825" s="117">
        <v>1</v>
      </c>
      <c r="AJ825" s="117">
        <v>0</v>
      </c>
      <c r="AK825" s="117">
        <v>0</v>
      </c>
      <c r="AL825" s="117">
        <v>0</v>
      </c>
      <c r="AM825" s="117">
        <v>0</v>
      </c>
      <c r="AN825" s="117">
        <v>0</v>
      </c>
      <c r="AO825" s="117">
        <v>0</v>
      </c>
      <c r="AP825" s="117">
        <v>0</v>
      </c>
      <c r="AQ825" s="117">
        <v>1</v>
      </c>
      <c r="AR825" s="117">
        <v>0</v>
      </c>
      <c r="AS825" s="117">
        <v>246268.87282217792</v>
      </c>
    </row>
    <row r="826" spans="1:45" x14ac:dyDescent="0.45">
      <c r="A826" s="117" t="s">
        <v>1165</v>
      </c>
      <c r="B826" s="118">
        <v>43833</v>
      </c>
      <c r="C826" s="117">
        <v>2020</v>
      </c>
      <c r="D826" s="117">
        <v>1</v>
      </c>
      <c r="E826" s="117">
        <v>6</v>
      </c>
      <c r="F826" s="117" t="s">
        <v>342</v>
      </c>
      <c r="G826" s="117" t="s">
        <v>336</v>
      </c>
      <c r="H826" s="117">
        <v>0</v>
      </c>
      <c r="I826" s="117">
        <v>41.583329999999997</v>
      </c>
      <c r="J826" s="117">
        <v>246132.78948884454</v>
      </c>
      <c r="K826" s="117">
        <v>246132.78948884454</v>
      </c>
      <c r="L826" s="117">
        <v>0</v>
      </c>
      <c r="M826" s="117">
        <v>0</v>
      </c>
      <c r="N826" s="117">
        <v>0</v>
      </c>
      <c r="O826" s="117">
        <v>0</v>
      </c>
      <c r="P826" s="117">
        <v>0</v>
      </c>
      <c r="Q826" s="117">
        <v>0</v>
      </c>
      <c r="R826" s="117">
        <v>0</v>
      </c>
      <c r="S826" s="117">
        <v>1</v>
      </c>
      <c r="T826" s="117">
        <v>0</v>
      </c>
      <c r="U826" s="117">
        <v>1</v>
      </c>
      <c r="V826" s="117">
        <v>0</v>
      </c>
      <c r="W826" s="117">
        <v>0</v>
      </c>
      <c r="X826" s="117">
        <v>0</v>
      </c>
      <c r="Y826" s="117">
        <v>0</v>
      </c>
      <c r="Z826" s="117">
        <v>0</v>
      </c>
      <c r="AA826" s="117">
        <v>0</v>
      </c>
      <c r="AB826" s="117">
        <v>0</v>
      </c>
      <c r="AC826" s="117">
        <v>0</v>
      </c>
      <c r="AD826" s="117">
        <v>0</v>
      </c>
      <c r="AE826" s="117">
        <v>0</v>
      </c>
      <c r="AF826" s="117">
        <v>0</v>
      </c>
      <c r="AG826" s="117">
        <v>0</v>
      </c>
      <c r="AH826" s="117">
        <v>0</v>
      </c>
      <c r="AI826" s="117">
        <v>1</v>
      </c>
      <c r="AJ826" s="117">
        <v>0</v>
      </c>
      <c r="AK826" s="117">
        <v>0</v>
      </c>
      <c r="AL826" s="117">
        <v>0</v>
      </c>
      <c r="AM826" s="117">
        <v>0</v>
      </c>
      <c r="AN826" s="117">
        <v>0</v>
      </c>
      <c r="AO826" s="117">
        <v>0</v>
      </c>
      <c r="AP826" s="117">
        <v>0</v>
      </c>
      <c r="AQ826" s="117">
        <v>1</v>
      </c>
      <c r="AR826" s="117">
        <v>0</v>
      </c>
      <c r="AS826" s="117">
        <v>246132.78948884454</v>
      </c>
    </row>
    <row r="827" spans="1:45" x14ac:dyDescent="0.45">
      <c r="A827" s="117" t="s">
        <v>1166</v>
      </c>
      <c r="B827" s="118">
        <v>43834</v>
      </c>
      <c r="C827" s="117">
        <v>2020</v>
      </c>
      <c r="D827" s="117">
        <v>1</v>
      </c>
      <c r="E827" s="117">
        <v>7</v>
      </c>
      <c r="F827" s="117" t="s">
        <v>340</v>
      </c>
      <c r="G827" s="117" t="s">
        <v>336</v>
      </c>
      <c r="H827" s="117">
        <v>0</v>
      </c>
      <c r="I827" s="117">
        <v>42.208329999999997</v>
      </c>
      <c r="J827" s="117">
        <v>246531.66448884454</v>
      </c>
      <c r="K827" s="117">
        <v>246531.66448884454</v>
      </c>
      <c r="L827" s="117">
        <v>0</v>
      </c>
      <c r="M827" s="117">
        <v>0</v>
      </c>
      <c r="N827" s="117">
        <v>0</v>
      </c>
      <c r="O827" s="117">
        <v>0</v>
      </c>
      <c r="P827" s="117">
        <v>0</v>
      </c>
      <c r="Q827" s="117">
        <v>0</v>
      </c>
      <c r="R827" s="117">
        <v>0</v>
      </c>
      <c r="S827" s="117">
        <v>0</v>
      </c>
      <c r="T827" s="117">
        <v>1</v>
      </c>
      <c r="U827" s="117">
        <v>1</v>
      </c>
      <c r="V827" s="117">
        <v>0</v>
      </c>
      <c r="W827" s="117">
        <v>0</v>
      </c>
      <c r="X827" s="117">
        <v>0</v>
      </c>
      <c r="Y827" s="117">
        <v>0</v>
      </c>
      <c r="Z827" s="117">
        <v>0</v>
      </c>
      <c r="AA827" s="117">
        <v>0</v>
      </c>
      <c r="AB827" s="117">
        <v>0</v>
      </c>
      <c r="AC827" s="117">
        <v>0</v>
      </c>
      <c r="AD827" s="117">
        <v>0</v>
      </c>
      <c r="AE827" s="117">
        <v>0</v>
      </c>
      <c r="AF827" s="117">
        <v>0</v>
      </c>
      <c r="AG827" s="117">
        <v>0</v>
      </c>
      <c r="AH827" s="117">
        <v>0</v>
      </c>
      <c r="AI827" s="117">
        <v>1</v>
      </c>
      <c r="AJ827" s="117">
        <v>0</v>
      </c>
      <c r="AK827" s="117">
        <v>0</v>
      </c>
      <c r="AL827" s="117">
        <v>0</v>
      </c>
      <c r="AM827" s="117">
        <v>0</v>
      </c>
      <c r="AN827" s="117">
        <v>0</v>
      </c>
      <c r="AO827" s="117">
        <v>0</v>
      </c>
      <c r="AP827" s="117">
        <v>0</v>
      </c>
      <c r="AQ827" s="117">
        <v>1</v>
      </c>
      <c r="AR827" s="117">
        <v>0</v>
      </c>
      <c r="AS827" s="117">
        <v>246531.66448884454</v>
      </c>
    </row>
    <row r="828" spans="1:45" x14ac:dyDescent="0.45">
      <c r="A828" s="117" t="s">
        <v>1167</v>
      </c>
      <c r="B828" s="118">
        <v>43835</v>
      </c>
      <c r="C828" s="117">
        <v>2020</v>
      </c>
      <c r="D828" s="117">
        <v>1</v>
      </c>
      <c r="E828" s="117">
        <v>1</v>
      </c>
      <c r="F828" s="117" t="s">
        <v>340</v>
      </c>
      <c r="G828" s="117" t="s">
        <v>336</v>
      </c>
      <c r="H828" s="117">
        <v>0</v>
      </c>
      <c r="I828" s="117">
        <v>35.75</v>
      </c>
      <c r="J828" s="117">
        <v>267584.37282217795</v>
      </c>
      <c r="K828" s="117">
        <v>267584.37282217795</v>
      </c>
      <c r="L828" s="117">
        <v>0</v>
      </c>
      <c r="M828" s="117">
        <v>0</v>
      </c>
      <c r="N828" s="117">
        <v>1</v>
      </c>
      <c r="O828" s="117">
        <v>0</v>
      </c>
      <c r="P828" s="117">
        <v>0</v>
      </c>
      <c r="Q828" s="117">
        <v>0</v>
      </c>
      <c r="R828" s="117">
        <v>0</v>
      </c>
      <c r="S828" s="117">
        <v>0</v>
      </c>
      <c r="T828" s="117">
        <v>0</v>
      </c>
      <c r="U828" s="117">
        <v>1</v>
      </c>
      <c r="V828" s="117">
        <v>0</v>
      </c>
      <c r="W828" s="117">
        <v>0</v>
      </c>
      <c r="X828" s="117">
        <v>0</v>
      </c>
      <c r="Y828" s="117">
        <v>0</v>
      </c>
      <c r="Z828" s="117">
        <v>0</v>
      </c>
      <c r="AA828" s="117">
        <v>0</v>
      </c>
      <c r="AB828" s="117">
        <v>0</v>
      </c>
      <c r="AC828" s="117">
        <v>0</v>
      </c>
      <c r="AD828" s="117">
        <v>0</v>
      </c>
      <c r="AE828" s="117">
        <v>0</v>
      </c>
      <c r="AF828" s="117">
        <v>0</v>
      </c>
      <c r="AG828" s="117">
        <v>0</v>
      </c>
      <c r="AH828" s="117">
        <v>0</v>
      </c>
      <c r="AI828" s="117">
        <v>1</v>
      </c>
      <c r="AJ828" s="117">
        <v>0</v>
      </c>
      <c r="AK828" s="117">
        <v>0</v>
      </c>
      <c r="AL828" s="117">
        <v>0</v>
      </c>
      <c r="AM828" s="117">
        <v>0</v>
      </c>
      <c r="AN828" s="117">
        <v>0</v>
      </c>
      <c r="AO828" s="117">
        <v>0</v>
      </c>
      <c r="AP828" s="117">
        <v>0</v>
      </c>
      <c r="AQ828" s="117">
        <v>1</v>
      </c>
      <c r="AR828" s="117">
        <v>0</v>
      </c>
      <c r="AS828" s="117">
        <v>267584.37282217795</v>
      </c>
    </row>
    <row r="829" spans="1:45" x14ac:dyDescent="0.45">
      <c r="A829" s="117" t="s">
        <v>1168</v>
      </c>
      <c r="B829" s="118">
        <v>43836</v>
      </c>
      <c r="C829" s="117">
        <v>2020</v>
      </c>
      <c r="D829" s="117">
        <v>1</v>
      </c>
      <c r="E829" s="117">
        <v>2</v>
      </c>
      <c r="F829" s="117" t="s">
        <v>342</v>
      </c>
      <c r="G829" s="117" t="s">
        <v>336</v>
      </c>
      <c r="H829" s="117">
        <v>0</v>
      </c>
      <c r="I829" s="117">
        <v>32.458329999999997</v>
      </c>
      <c r="J829" s="117">
        <v>278912.08115551132</v>
      </c>
      <c r="K829" s="117">
        <v>278912.08115551132</v>
      </c>
      <c r="L829" s="117">
        <v>0</v>
      </c>
      <c r="M829" s="117">
        <v>0</v>
      </c>
      <c r="N829" s="117">
        <v>0</v>
      </c>
      <c r="O829" s="117">
        <v>1</v>
      </c>
      <c r="P829" s="117">
        <v>0</v>
      </c>
      <c r="Q829" s="117">
        <v>0</v>
      </c>
      <c r="R829" s="117">
        <v>0</v>
      </c>
      <c r="S829" s="117">
        <v>0</v>
      </c>
      <c r="T829" s="117">
        <v>0</v>
      </c>
      <c r="U829" s="117">
        <v>1</v>
      </c>
      <c r="V829" s="117">
        <v>0</v>
      </c>
      <c r="W829" s="117">
        <v>0</v>
      </c>
      <c r="X829" s="117">
        <v>0</v>
      </c>
      <c r="Y829" s="117">
        <v>0</v>
      </c>
      <c r="Z829" s="117">
        <v>0</v>
      </c>
      <c r="AA829" s="117">
        <v>0</v>
      </c>
      <c r="AB829" s="117">
        <v>0</v>
      </c>
      <c r="AC829" s="117">
        <v>0</v>
      </c>
      <c r="AD829" s="117">
        <v>0</v>
      </c>
      <c r="AE829" s="117">
        <v>0</v>
      </c>
      <c r="AF829" s="117">
        <v>0</v>
      </c>
      <c r="AG829" s="117">
        <v>0</v>
      </c>
      <c r="AH829" s="117">
        <v>0</v>
      </c>
      <c r="AI829" s="117">
        <v>1</v>
      </c>
      <c r="AJ829" s="117">
        <v>0</v>
      </c>
      <c r="AK829" s="117">
        <v>0</v>
      </c>
      <c r="AL829" s="117">
        <v>0</v>
      </c>
      <c r="AM829" s="117">
        <v>0</v>
      </c>
      <c r="AN829" s="117">
        <v>0</v>
      </c>
      <c r="AO829" s="117">
        <v>0</v>
      </c>
      <c r="AP829" s="117">
        <v>0</v>
      </c>
      <c r="AQ829" s="117">
        <v>1</v>
      </c>
      <c r="AR829" s="117">
        <v>0</v>
      </c>
      <c r="AS829" s="117">
        <v>278912.08115551132</v>
      </c>
    </row>
    <row r="830" spans="1:45" x14ac:dyDescent="0.45">
      <c r="A830" s="117" t="s">
        <v>1169</v>
      </c>
      <c r="B830" s="118">
        <v>43837</v>
      </c>
      <c r="C830" s="117">
        <v>2020</v>
      </c>
      <c r="D830" s="117">
        <v>1</v>
      </c>
      <c r="E830" s="117">
        <v>3</v>
      </c>
      <c r="F830" s="117" t="s">
        <v>342</v>
      </c>
      <c r="G830" s="117" t="s">
        <v>336</v>
      </c>
      <c r="H830" s="117">
        <v>0</v>
      </c>
      <c r="I830" s="117">
        <v>35.416670000000003</v>
      </c>
      <c r="J830" s="117">
        <v>256510.08115551129</v>
      </c>
      <c r="K830" s="117">
        <v>256510.08115551129</v>
      </c>
      <c r="L830" s="117">
        <v>0</v>
      </c>
      <c r="M830" s="117">
        <v>0</v>
      </c>
      <c r="N830" s="117">
        <v>0</v>
      </c>
      <c r="O830" s="117">
        <v>0</v>
      </c>
      <c r="P830" s="117">
        <v>1</v>
      </c>
      <c r="Q830" s="117">
        <v>0</v>
      </c>
      <c r="R830" s="117">
        <v>0</v>
      </c>
      <c r="S830" s="117">
        <v>0</v>
      </c>
      <c r="T830" s="117">
        <v>0</v>
      </c>
      <c r="U830" s="117">
        <v>1</v>
      </c>
      <c r="V830" s="117">
        <v>0</v>
      </c>
      <c r="W830" s="117">
        <v>0</v>
      </c>
      <c r="X830" s="117">
        <v>0</v>
      </c>
      <c r="Y830" s="117">
        <v>0</v>
      </c>
      <c r="Z830" s="117">
        <v>0</v>
      </c>
      <c r="AA830" s="117">
        <v>0</v>
      </c>
      <c r="AB830" s="117">
        <v>0</v>
      </c>
      <c r="AC830" s="117">
        <v>0</v>
      </c>
      <c r="AD830" s="117">
        <v>0</v>
      </c>
      <c r="AE830" s="117">
        <v>0</v>
      </c>
      <c r="AF830" s="117">
        <v>0</v>
      </c>
      <c r="AG830" s="117">
        <v>0</v>
      </c>
      <c r="AH830" s="117">
        <v>0</v>
      </c>
      <c r="AI830" s="117">
        <v>1</v>
      </c>
      <c r="AJ830" s="117">
        <v>0</v>
      </c>
      <c r="AK830" s="117">
        <v>0</v>
      </c>
      <c r="AL830" s="117">
        <v>0</v>
      </c>
      <c r="AM830" s="117">
        <v>0</v>
      </c>
      <c r="AN830" s="117">
        <v>0</v>
      </c>
      <c r="AO830" s="117">
        <v>0</v>
      </c>
      <c r="AP830" s="117">
        <v>0</v>
      </c>
      <c r="AQ830" s="117">
        <v>1</v>
      </c>
      <c r="AR830" s="117">
        <v>0</v>
      </c>
      <c r="AS830" s="117">
        <v>256510.08115551129</v>
      </c>
    </row>
    <row r="831" spans="1:45" x14ac:dyDescent="0.45">
      <c r="A831" s="117" t="s">
        <v>1170</v>
      </c>
      <c r="B831" s="118">
        <v>43838</v>
      </c>
      <c r="C831" s="117">
        <v>2020</v>
      </c>
      <c r="D831" s="117">
        <v>1</v>
      </c>
      <c r="E831" s="117">
        <v>4</v>
      </c>
      <c r="F831" s="117" t="s">
        <v>342</v>
      </c>
      <c r="G831" s="117" t="s">
        <v>336</v>
      </c>
      <c r="H831" s="117">
        <v>0</v>
      </c>
      <c r="I831" s="117">
        <v>35.458329999999997</v>
      </c>
      <c r="J831" s="117">
        <v>281790.20615551132</v>
      </c>
      <c r="K831" s="117">
        <v>281790.20615551132</v>
      </c>
      <c r="L831" s="117">
        <v>0</v>
      </c>
      <c r="M831" s="117">
        <v>0</v>
      </c>
      <c r="N831" s="117">
        <v>0</v>
      </c>
      <c r="O831" s="117">
        <v>0</v>
      </c>
      <c r="P831" s="117">
        <v>0</v>
      </c>
      <c r="Q831" s="117">
        <v>1</v>
      </c>
      <c r="R831" s="117">
        <v>0</v>
      </c>
      <c r="S831" s="117">
        <v>0</v>
      </c>
      <c r="T831" s="117">
        <v>0</v>
      </c>
      <c r="U831" s="117">
        <v>1</v>
      </c>
      <c r="V831" s="117">
        <v>0</v>
      </c>
      <c r="W831" s="117">
        <v>0</v>
      </c>
      <c r="X831" s="117">
        <v>0</v>
      </c>
      <c r="Y831" s="117">
        <v>0</v>
      </c>
      <c r="Z831" s="117">
        <v>0</v>
      </c>
      <c r="AA831" s="117">
        <v>0</v>
      </c>
      <c r="AB831" s="117">
        <v>0</v>
      </c>
      <c r="AC831" s="117">
        <v>0</v>
      </c>
      <c r="AD831" s="117">
        <v>0</v>
      </c>
      <c r="AE831" s="117">
        <v>0</v>
      </c>
      <c r="AF831" s="117">
        <v>0</v>
      </c>
      <c r="AG831" s="117">
        <v>0</v>
      </c>
      <c r="AH831" s="117">
        <v>0</v>
      </c>
      <c r="AI831" s="117">
        <v>1</v>
      </c>
      <c r="AJ831" s="117">
        <v>0</v>
      </c>
      <c r="AK831" s="117">
        <v>0</v>
      </c>
      <c r="AL831" s="117">
        <v>0</v>
      </c>
      <c r="AM831" s="117">
        <v>0</v>
      </c>
      <c r="AN831" s="117">
        <v>0</v>
      </c>
      <c r="AO831" s="117">
        <v>0</v>
      </c>
      <c r="AP831" s="117">
        <v>0</v>
      </c>
      <c r="AQ831" s="117">
        <v>1</v>
      </c>
      <c r="AR831" s="117">
        <v>0</v>
      </c>
      <c r="AS831" s="117">
        <v>281790.20615551132</v>
      </c>
    </row>
    <row r="832" spans="1:45" x14ac:dyDescent="0.45">
      <c r="A832" s="117" t="s">
        <v>1171</v>
      </c>
      <c r="B832" s="118">
        <v>43839</v>
      </c>
      <c r="C832" s="117">
        <v>2020</v>
      </c>
      <c r="D832" s="117">
        <v>1</v>
      </c>
      <c r="E832" s="117">
        <v>5</v>
      </c>
      <c r="F832" s="117" t="s">
        <v>342</v>
      </c>
      <c r="G832" s="117" t="s">
        <v>336</v>
      </c>
      <c r="H832" s="117">
        <v>0</v>
      </c>
      <c r="I832" s="117">
        <v>28.16667</v>
      </c>
      <c r="J832" s="117">
        <v>315824.33115551132</v>
      </c>
      <c r="K832" s="117">
        <v>315824.33115551132</v>
      </c>
      <c r="L832" s="117">
        <v>0</v>
      </c>
      <c r="M832" s="117">
        <v>0</v>
      </c>
      <c r="N832" s="117">
        <v>0</v>
      </c>
      <c r="O832" s="117">
        <v>0</v>
      </c>
      <c r="P832" s="117">
        <v>0</v>
      </c>
      <c r="Q832" s="117">
        <v>0</v>
      </c>
      <c r="R832" s="117">
        <v>1</v>
      </c>
      <c r="S832" s="117">
        <v>0</v>
      </c>
      <c r="T832" s="117">
        <v>0</v>
      </c>
      <c r="U832" s="117">
        <v>1</v>
      </c>
      <c r="V832" s="117">
        <v>0</v>
      </c>
      <c r="W832" s="117">
        <v>0</v>
      </c>
      <c r="X832" s="117">
        <v>0</v>
      </c>
      <c r="Y832" s="117">
        <v>0</v>
      </c>
      <c r="Z832" s="117">
        <v>0</v>
      </c>
      <c r="AA832" s="117">
        <v>0</v>
      </c>
      <c r="AB832" s="117">
        <v>0</v>
      </c>
      <c r="AC832" s="117">
        <v>0</v>
      </c>
      <c r="AD832" s="117">
        <v>0</v>
      </c>
      <c r="AE832" s="117">
        <v>0</v>
      </c>
      <c r="AF832" s="117">
        <v>0</v>
      </c>
      <c r="AG832" s="117">
        <v>0</v>
      </c>
      <c r="AH832" s="117">
        <v>0</v>
      </c>
      <c r="AI832" s="117">
        <v>1</v>
      </c>
      <c r="AJ832" s="117">
        <v>0</v>
      </c>
      <c r="AK832" s="117">
        <v>0</v>
      </c>
      <c r="AL832" s="117">
        <v>0</v>
      </c>
      <c r="AM832" s="117">
        <v>0</v>
      </c>
      <c r="AN832" s="117">
        <v>0</v>
      </c>
      <c r="AO832" s="117">
        <v>0</v>
      </c>
      <c r="AP832" s="117">
        <v>0</v>
      </c>
      <c r="AQ832" s="117">
        <v>1</v>
      </c>
      <c r="AR832" s="117">
        <v>0</v>
      </c>
      <c r="AS832" s="117">
        <v>315824.33115551132</v>
      </c>
    </row>
    <row r="833" spans="1:45" x14ac:dyDescent="0.45">
      <c r="A833" s="117" t="s">
        <v>1172</v>
      </c>
      <c r="B833" s="118">
        <v>43840</v>
      </c>
      <c r="C833" s="117">
        <v>2020</v>
      </c>
      <c r="D833" s="117">
        <v>1</v>
      </c>
      <c r="E833" s="117">
        <v>6</v>
      </c>
      <c r="F833" s="117" t="s">
        <v>342</v>
      </c>
      <c r="G833" s="117" t="s">
        <v>336</v>
      </c>
      <c r="H833" s="117">
        <v>0</v>
      </c>
      <c r="I833" s="117">
        <v>29.5</v>
      </c>
      <c r="J833" s="117">
        <v>332949.12282217795</v>
      </c>
      <c r="K833" s="117">
        <v>332949.12282217795</v>
      </c>
      <c r="L833" s="117">
        <v>0</v>
      </c>
      <c r="M833" s="117">
        <v>0</v>
      </c>
      <c r="N833" s="117">
        <v>0</v>
      </c>
      <c r="O833" s="117">
        <v>0</v>
      </c>
      <c r="P833" s="117">
        <v>0</v>
      </c>
      <c r="Q833" s="117">
        <v>0</v>
      </c>
      <c r="R833" s="117">
        <v>0</v>
      </c>
      <c r="S833" s="117">
        <v>1</v>
      </c>
      <c r="T833" s="117">
        <v>0</v>
      </c>
      <c r="U833" s="117">
        <v>1</v>
      </c>
      <c r="V833" s="117">
        <v>0</v>
      </c>
      <c r="W833" s="117">
        <v>0</v>
      </c>
      <c r="X833" s="117">
        <v>0</v>
      </c>
      <c r="Y833" s="117">
        <v>0</v>
      </c>
      <c r="Z833" s="117">
        <v>0</v>
      </c>
      <c r="AA833" s="117">
        <v>0</v>
      </c>
      <c r="AB833" s="117">
        <v>0</v>
      </c>
      <c r="AC833" s="117">
        <v>0</v>
      </c>
      <c r="AD833" s="117">
        <v>0</v>
      </c>
      <c r="AE833" s="117">
        <v>0</v>
      </c>
      <c r="AF833" s="117">
        <v>0</v>
      </c>
      <c r="AG833" s="117">
        <v>0</v>
      </c>
      <c r="AH833" s="117">
        <v>0</v>
      </c>
      <c r="AI833" s="117">
        <v>1</v>
      </c>
      <c r="AJ833" s="117">
        <v>0</v>
      </c>
      <c r="AK833" s="117">
        <v>0</v>
      </c>
      <c r="AL833" s="117">
        <v>0</v>
      </c>
      <c r="AM833" s="117">
        <v>0</v>
      </c>
      <c r="AN833" s="117">
        <v>0</v>
      </c>
      <c r="AO833" s="117">
        <v>0</v>
      </c>
      <c r="AP833" s="117">
        <v>0</v>
      </c>
      <c r="AQ833" s="117">
        <v>1</v>
      </c>
      <c r="AR833" s="117">
        <v>0</v>
      </c>
      <c r="AS833" s="117">
        <v>332949.12282217795</v>
      </c>
    </row>
    <row r="834" spans="1:45" x14ac:dyDescent="0.45">
      <c r="A834" s="117" t="s">
        <v>1173</v>
      </c>
      <c r="B834" s="118">
        <v>43841</v>
      </c>
      <c r="C834" s="117">
        <v>2020</v>
      </c>
      <c r="D834" s="117">
        <v>1</v>
      </c>
      <c r="E834" s="117">
        <v>7</v>
      </c>
      <c r="F834" s="117" t="s">
        <v>340</v>
      </c>
      <c r="G834" s="117" t="s">
        <v>336</v>
      </c>
      <c r="H834" s="117">
        <v>0</v>
      </c>
      <c r="I834" s="117">
        <v>31.08333</v>
      </c>
      <c r="J834" s="117">
        <v>280964.16448884457</v>
      </c>
      <c r="K834" s="117">
        <v>280964.16448884457</v>
      </c>
      <c r="L834" s="117">
        <v>0</v>
      </c>
      <c r="M834" s="117">
        <v>0</v>
      </c>
      <c r="N834" s="117">
        <v>0</v>
      </c>
      <c r="O834" s="117">
        <v>0</v>
      </c>
      <c r="P834" s="117">
        <v>0</v>
      </c>
      <c r="Q834" s="117">
        <v>0</v>
      </c>
      <c r="R834" s="117">
        <v>0</v>
      </c>
      <c r="S834" s="117">
        <v>0</v>
      </c>
      <c r="T834" s="117">
        <v>1</v>
      </c>
      <c r="U834" s="117">
        <v>1</v>
      </c>
      <c r="V834" s="117">
        <v>0</v>
      </c>
      <c r="W834" s="117">
        <v>0</v>
      </c>
      <c r="X834" s="117">
        <v>0</v>
      </c>
      <c r="Y834" s="117">
        <v>0</v>
      </c>
      <c r="Z834" s="117">
        <v>0</v>
      </c>
      <c r="AA834" s="117">
        <v>0</v>
      </c>
      <c r="AB834" s="117">
        <v>0</v>
      </c>
      <c r="AC834" s="117">
        <v>0</v>
      </c>
      <c r="AD834" s="117">
        <v>0</v>
      </c>
      <c r="AE834" s="117">
        <v>0</v>
      </c>
      <c r="AF834" s="117">
        <v>0</v>
      </c>
      <c r="AG834" s="117">
        <v>0</v>
      </c>
      <c r="AH834" s="117">
        <v>0</v>
      </c>
      <c r="AI834" s="117">
        <v>1</v>
      </c>
      <c r="AJ834" s="117">
        <v>0</v>
      </c>
      <c r="AK834" s="117">
        <v>0</v>
      </c>
      <c r="AL834" s="117">
        <v>0</v>
      </c>
      <c r="AM834" s="117">
        <v>0</v>
      </c>
      <c r="AN834" s="117">
        <v>0</v>
      </c>
      <c r="AO834" s="117">
        <v>0</v>
      </c>
      <c r="AP834" s="117">
        <v>0</v>
      </c>
      <c r="AQ834" s="117">
        <v>1</v>
      </c>
      <c r="AR834" s="117">
        <v>0</v>
      </c>
      <c r="AS834" s="117">
        <v>280964.16448884457</v>
      </c>
    </row>
    <row r="835" spans="1:45" x14ac:dyDescent="0.45">
      <c r="A835" s="117" t="s">
        <v>1174</v>
      </c>
      <c r="B835" s="118">
        <v>43842</v>
      </c>
      <c r="C835" s="117">
        <v>2020</v>
      </c>
      <c r="D835" s="117">
        <v>1</v>
      </c>
      <c r="E835" s="117">
        <v>1</v>
      </c>
      <c r="F835" s="117" t="s">
        <v>340</v>
      </c>
      <c r="G835" s="117" t="s">
        <v>336</v>
      </c>
      <c r="H835" s="117">
        <v>0</v>
      </c>
      <c r="I835" s="117">
        <v>28.375</v>
      </c>
      <c r="J835" s="117">
        <v>277660.20615551132</v>
      </c>
      <c r="K835" s="117">
        <v>277660.20615551132</v>
      </c>
      <c r="L835" s="117">
        <v>0</v>
      </c>
      <c r="M835" s="117">
        <v>0</v>
      </c>
      <c r="N835" s="117">
        <v>1</v>
      </c>
      <c r="O835" s="117">
        <v>0</v>
      </c>
      <c r="P835" s="117">
        <v>0</v>
      </c>
      <c r="Q835" s="117">
        <v>0</v>
      </c>
      <c r="R835" s="117">
        <v>0</v>
      </c>
      <c r="S835" s="117">
        <v>0</v>
      </c>
      <c r="T835" s="117">
        <v>0</v>
      </c>
      <c r="U835" s="117">
        <v>1</v>
      </c>
      <c r="V835" s="117">
        <v>0</v>
      </c>
      <c r="W835" s="117">
        <v>0</v>
      </c>
      <c r="X835" s="117">
        <v>0</v>
      </c>
      <c r="Y835" s="117">
        <v>0</v>
      </c>
      <c r="Z835" s="117">
        <v>0</v>
      </c>
      <c r="AA835" s="117">
        <v>0</v>
      </c>
      <c r="AB835" s="117">
        <v>0</v>
      </c>
      <c r="AC835" s="117">
        <v>0</v>
      </c>
      <c r="AD835" s="117">
        <v>0</v>
      </c>
      <c r="AE835" s="117">
        <v>0</v>
      </c>
      <c r="AF835" s="117">
        <v>0</v>
      </c>
      <c r="AG835" s="117">
        <v>0</v>
      </c>
      <c r="AH835" s="117">
        <v>0</v>
      </c>
      <c r="AI835" s="117">
        <v>1</v>
      </c>
      <c r="AJ835" s="117">
        <v>0</v>
      </c>
      <c r="AK835" s="117">
        <v>0</v>
      </c>
      <c r="AL835" s="117">
        <v>0</v>
      </c>
      <c r="AM835" s="117">
        <v>0</v>
      </c>
      <c r="AN835" s="117">
        <v>0</v>
      </c>
      <c r="AO835" s="117">
        <v>0</v>
      </c>
      <c r="AP835" s="117">
        <v>0</v>
      </c>
      <c r="AQ835" s="117">
        <v>1</v>
      </c>
      <c r="AR835" s="117">
        <v>0</v>
      </c>
      <c r="AS835" s="117">
        <v>277660.20615551132</v>
      </c>
    </row>
    <row r="836" spans="1:45" x14ac:dyDescent="0.45">
      <c r="A836" s="117" t="s">
        <v>1175</v>
      </c>
      <c r="B836" s="118">
        <v>43843</v>
      </c>
      <c r="C836" s="117">
        <v>2020</v>
      </c>
      <c r="D836" s="117">
        <v>1</v>
      </c>
      <c r="E836" s="117">
        <v>2</v>
      </c>
      <c r="F836" s="117" t="s">
        <v>342</v>
      </c>
      <c r="G836" s="117" t="s">
        <v>336</v>
      </c>
      <c r="H836" s="117">
        <v>0</v>
      </c>
      <c r="I836" s="117">
        <v>8.2916670000000003</v>
      </c>
      <c r="J836" s="117">
        <v>398753.20615551132</v>
      </c>
      <c r="K836" s="117">
        <v>398753.20615551132</v>
      </c>
      <c r="L836" s="117">
        <v>0</v>
      </c>
      <c r="M836" s="117">
        <v>0</v>
      </c>
      <c r="N836" s="117">
        <v>0</v>
      </c>
      <c r="O836" s="117">
        <v>1</v>
      </c>
      <c r="P836" s="117">
        <v>0</v>
      </c>
      <c r="Q836" s="117">
        <v>0</v>
      </c>
      <c r="R836" s="117">
        <v>0</v>
      </c>
      <c r="S836" s="117">
        <v>0</v>
      </c>
      <c r="T836" s="117">
        <v>0</v>
      </c>
      <c r="U836" s="117">
        <v>1</v>
      </c>
      <c r="V836" s="117">
        <v>0</v>
      </c>
      <c r="W836" s="117">
        <v>0</v>
      </c>
      <c r="X836" s="117">
        <v>0</v>
      </c>
      <c r="Y836" s="117">
        <v>0</v>
      </c>
      <c r="Z836" s="117">
        <v>0</v>
      </c>
      <c r="AA836" s="117">
        <v>0</v>
      </c>
      <c r="AB836" s="117">
        <v>0</v>
      </c>
      <c r="AC836" s="117">
        <v>0</v>
      </c>
      <c r="AD836" s="117">
        <v>0</v>
      </c>
      <c r="AE836" s="117">
        <v>0</v>
      </c>
      <c r="AF836" s="117">
        <v>0</v>
      </c>
      <c r="AG836" s="117">
        <v>0</v>
      </c>
      <c r="AH836" s="117">
        <v>0</v>
      </c>
      <c r="AI836" s="117">
        <v>1</v>
      </c>
      <c r="AJ836" s="117">
        <v>0</v>
      </c>
      <c r="AK836" s="117">
        <v>0</v>
      </c>
      <c r="AL836" s="117">
        <v>0</v>
      </c>
      <c r="AM836" s="117">
        <v>0</v>
      </c>
      <c r="AN836" s="117">
        <v>0</v>
      </c>
      <c r="AO836" s="117">
        <v>0</v>
      </c>
      <c r="AP836" s="117">
        <v>0</v>
      </c>
      <c r="AQ836" s="117">
        <v>1</v>
      </c>
      <c r="AR836" s="117">
        <v>0</v>
      </c>
      <c r="AS836" s="117">
        <v>398753.20615551132</v>
      </c>
    </row>
    <row r="837" spans="1:45" x14ac:dyDescent="0.45">
      <c r="A837" s="117" t="s">
        <v>1176</v>
      </c>
      <c r="B837" s="118">
        <v>43844</v>
      </c>
      <c r="C837" s="117">
        <v>2020</v>
      </c>
      <c r="D837" s="117">
        <v>1</v>
      </c>
      <c r="E837" s="117">
        <v>3</v>
      </c>
      <c r="F837" s="117" t="s">
        <v>342</v>
      </c>
      <c r="G837" s="117" t="s">
        <v>336</v>
      </c>
      <c r="H837" s="117">
        <v>0</v>
      </c>
      <c r="I837" s="117">
        <v>7.1666670000000003</v>
      </c>
      <c r="J837" s="117">
        <v>423977.91448884457</v>
      </c>
      <c r="K837" s="117">
        <v>423977.91448884457</v>
      </c>
      <c r="L837" s="117">
        <v>0</v>
      </c>
      <c r="M837" s="117">
        <v>0</v>
      </c>
      <c r="N837" s="117">
        <v>0</v>
      </c>
      <c r="O837" s="117">
        <v>0</v>
      </c>
      <c r="P837" s="117">
        <v>1</v>
      </c>
      <c r="Q837" s="117">
        <v>0</v>
      </c>
      <c r="R837" s="117">
        <v>0</v>
      </c>
      <c r="S837" s="117">
        <v>0</v>
      </c>
      <c r="T837" s="117">
        <v>0</v>
      </c>
      <c r="U837" s="117">
        <v>1</v>
      </c>
      <c r="V837" s="117">
        <v>0</v>
      </c>
      <c r="W837" s="117">
        <v>0</v>
      </c>
      <c r="X837" s="117">
        <v>0</v>
      </c>
      <c r="Y837" s="117">
        <v>0</v>
      </c>
      <c r="Z837" s="117">
        <v>0</v>
      </c>
      <c r="AA837" s="117">
        <v>0</v>
      </c>
      <c r="AB837" s="117">
        <v>0</v>
      </c>
      <c r="AC837" s="117">
        <v>0</v>
      </c>
      <c r="AD837" s="117">
        <v>0</v>
      </c>
      <c r="AE837" s="117">
        <v>0</v>
      </c>
      <c r="AF837" s="117">
        <v>0</v>
      </c>
      <c r="AG837" s="117">
        <v>0</v>
      </c>
      <c r="AH837" s="117">
        <v>0</v>
      </c>
      <c r="AI837" s="117">
        <v>1</v>
      </c>
      <c r="AJ837" s="117">
        <v>0</v>
      </c>
      <c r="AK837" s="117">
        <v>0</v>
      </c>
      <c r="AL837" s="117">
        <v>0</v>
      </c>
      <c r="AM837" s="117">
        <v>0</v>
      </c>
      <c r="AN837" s="117">
        <v>0</v>
      </c>
      <c r="AO837" s="117">
        <v>0</v>
      </c>
      <c r="AP837" s="117">
        <v>0</v>
      </c>
      <c r="AQ837" s="117">
        <v>1</v>
      </c>
      <c r="AR837" s="117">
        <v>0</v>
      </c>
      <c r="AS837" s="117">
        <v>423977.91448884457</v>
      </c>
    </row>
    <row r="838" spans="1:45" x14ac:dyDescent="0.45">
      <c r="A838" s="117" t="s">
        <v>1177</v>
      </c>
      <c r="B838" s="118">
        <v>43845</v>
      </c>
      <c r="C838" s="117">
        <v>2020</v>
      </c>
      <c r="D838" s="117">
        <v>1</v>
      </c>
      <c r="E838" s="117">
        <v>4</v>
      </c>
      <c r="F838" s="117" t="s">
        <v>342</v>
      </c>
      <c r="G838" s="117" t="s">
        <v>336</v>
      </c>
      <c r="H838" s="117">
        <v>0</v>
      </c>
      <c r="I838" s="117">
        <v>8.3333329999999997</v>
      </c>
      <c r="J838" s="117">
        <v>412385.28948884457</v>
      </c>
      <c r="K838" s="117">
        <v>412385.28948884457</v>
      </c>
      <c r="L838" s="117">
        <v>0</v>
      </c>
      <c r="M838" s="117">
        <v>0</v>
      </c>
      <c r="N838" s="117">
        <v>0</v>
      </c>
      <c r="O838" s="117">
        <v>0</v>
      </c>
      <c r="P838" s="117">
        <v>0</v>
      </c>
      <c r="Q838" s="117">
        <v>1</v>
      </c>
      <c r="R838" s="117">
        <v>0</v>
      </c>
      <c r="S838" s="117">
        <v>0</v>
      </c>
      <c r="T838" s="117">
        <v>0</v>
      </c>
      <c r="U838" s="117">
        <v>1</v>
      </c>
      <c r="V838" s="117">
        <v>0</v>
      </c>
      <c r="W838" s="117">
        <v>0</v>
      </c>
      <c r="X838" s="117">
        <v>0</v>
      </c>
      <c r="Y838" s="117">
        <v>0</v>
      </c>
      <c r="Z838" s="117">
        <v>0</v>
      </c>
      <c r="AA838" s="117">
        <v>0</v>
      </c>
      <c r="AB838" s="117">
        <v>0</v>
      </c>
      <c r="AC838" s="117">
        <v>0</v>
      </c>
      <c r="AD838" s="117">
        <v>0</v>
      </c>
      <c r="AE838" s="117">
        <v>0</v>
      </c>
      <c r="AF838" s="117">
        <v>0</v>
      </c>
      <c r="AG838" s="117">
        <v>0</v>
      </c>
      <c r="AH838" s="117">
        <v>0</v>
      </c>
      <c r="AI838" s="117">
        <v>1</v>
      </c>
      <c r="AJ838" s="117">
        <v>0</v>
      </c>
      <c r="AK838" s="117">
        <v>0</v>
      </c>
      <c r="AL838" s="117">
        <v>0</v>
      </c>
      <c r="AM838" s="117">
        <v>0</v>
      </c>
      <c r="AN838" s="117">
        <v>0</v>
      </c>
      <c r="AO838" s="117">
        <v>0</v>
      </c>
      <c r="AP838" s="117">
        <v>0</v>
      </c>
      <c r="AQ838" s="117">
        <v>1</v>
      </c>
      <c r="AR838" s="117">
        <v>0</v>
      </c>
      <c r="AS838" s="117">
        <v>412385.28948884457</v>
      </c>
    </row>
    <row r="839" spans="1:45" x14ac:dyDescent="0.45">
      <c r="A839" s="117" t="s">
        <v>1178</v>
      </c>
      <c r="B839" s="118">
        <v>43846</v>
      </c>
      <c r="C839" s="117">
        <v>2020</v>
      </c>
      <c r="D839" s="117">
        <v>1</v>
      </c>
      <c r="E839" s="117">
        <v>5</v>
      </c>
      <c r="F839" s="117" t="s">
        <v>342</v>
      </c>
      <c r="G839" s="117" t="s">
        <v>336</v>
      </c>
      <c r="H839" s="117">
        <v>0</v>
      </c>
      <c r="I839" s="117">
        <v>14.70833</v>
      </c>
      <c r="J839" s="117">
        <v>365076.95615551132</v>
      </c>
      <c r="K839" s="117">
        <v>365076.95615551132</v>
      </c>
      <c r="L839" s="117">
        <v>0</v>
      </c>
      <c r="M839" s="117">
        <v>0</v>
      </c>
      <c r="N839" s="117">
        <v>0</v>
      </c>
      <c r="O839" s="117">
        <v>0</v>
      </c>
      <c r="P839" s="117">
        <v>0</v>
      </c>
      <c r="Q839" s="117">
        <v>0</v>
      </c>
      <c r="R839" s="117">
        <v>1</v>
      </c>
      <c r="S839" s="117">
        <v>0</v>
      </c>
      <c r="T839" s="117">
        <v>0</v>
      </c>
      <c r="U839" s="117">
        <v>1</v>
      </c>
      <c r="V839" s="117">
        <v>0</v>
      </c>
      <c r="W839" s="117">
        <v>0</v>
      </c>
      <c r="X839" s="117">
        <v>0</v>
      </c>
      <c r="Y839" s="117">
        <v>0</v>
      </c>
      <c r="Z839" s="117">
        <v>0</v>
      </c>
      <c r="AA839" s="117">
        <v>0</v>
      </c>
      <c r="AB839" s="117">
        <v>0</v>
      </c>
      <c r="AC839" s="117">
        <v>0</v>
      </c>
      <c r="AD839" s="117">
        <v>0</v>
      </c>
      <c r="AE839" s="117">
        <v>0</v>
      </c>
      <c r="AF839" s="117">
        <v>0</v>
      </c>
      <c r="AG839" s="117">
        <v>0</v>
      </c>
      <c r="AH839" s="117">
        <v>0</v>
      </c>
      <c r="AI839" s="117">
        <v>1</v>
      </c>
      <c r="AJ839" s="117">
        <v>0</v>
      </c>
      <c r="AK839" s="117">
        <v>0</v>
      </c>
      <c r="AL839" s="117">
        <v>0</v>
      </c>
      <c r="AM839" s="117">
        <v>0</v>
      </c>
      <c r="AN839" s="117">
        <v>0</v>
      </c>
      <c r="AO839" s="117">
        <v>0</v>
      </c>
      <c r="AP839" s="117">
        <v>0</v>
      </c>
      <c r="AQ839" s="117">
        <v>1</v>
      </c>
      <c r="AR839" s="117">
        <v>0</v>
      </c>
      <c r="AS839" s="117">
        <v>365076.95615551132</v>
      </c>
    </row>
    <row r="840" spans="1:45" x14ac:dyDescent="0.45">
      <c r="A840" s="117" t="s">
        <v>1179</v>
      </c>
      <c r="B840" s="118">
        <v>43847</v>
      </c>
      <c r="C840" s="117">
        <v>2020</v>
      </c>
      <c r="D840" s="117">
        <v>1</v>
      </c>
      <c r="E840" s="117">
        <v>6</v>
      </c>
      <c r="F840" s="117" t="s">
        <v>342</v>
      </c>
      <c r="G840" s="117" t="s">
        <v>336</v>
      </c>
      <c r="H840" s="117">
        <v>0</v>
      </c>
      <c r="I840" s="117">
        <v>16.79167</v>
      </c>
      <c r="J840" s="117">
        <v>374298.74782217795</v>
      </c>
      <c r="K840" s="117">
        <v>374298.74782217795</v>
      </c>
      <c r="L840" s="117">
        <v>0</v>
      </c>
      <c r="M840" s="117">
        <v>0</v>
      </c>
      <c r="N840" s="117">
        <v>0</v>
      </c>
      <c r="O840" s="117">
        <v>0</v>
      </c>
      <c r="P840" s="117">
        <v>0</v>
      </c>
      <c r="Q840" s="117">
        <v>0</v>
      </c>
      <c r="R840" s="117">
        <v>0</v>
      </c>
      <c r="S840" s="117">
        <v>1</v>
      </c>
      <c r="T840" s="117">
        <v>0</v>
      </c>
      <c r="U840" s="117">
        <v>1</v>
      </c>
      <c r="V840" s="117">
        <v>0</v>
      </c>
      <c r="W840" s="117">
        <v>0</v>
      </c>
      <c r="X840" s="117">
        <v>0</v>
      </c>
      <c r="Y840" s="117">
        <v>0</v>
      </c>
      <c r="Z840" s="117">
        <v>0</v>
      </c>
      <c r="AA840" s="117">
        <v>0</v>
      </c>
      <c r="AB840" s="117">
        <v>0</v>
      </c>
      <c r="AC840" s="117">
        <v>0</v>
      </c>
      <c r="AD840" s="117">
        <v>0</v>
      </c>
      <c r="AE840" s="117">
        <v>0</v>
      </c>
      <c r="AF840" s="117">
        <v>0</v>
      </c>
      <c r="AG840" s="117">
        <v>0</v>
      </c>
      <c r="AH840" s="117">
        <v>0</v>
      </c>
      <c r="AI840" s="117">
        <v>1</v>
      </c>
      <c r="AJ840" s="117">
        <v>0</v>
      </c>
      <c r="AK840" s="117">
        <v>0</v>
      </c>
      <c r="AL840" s="117">
        <v>0</v>
      </c>
      <c r="AM840" s="117">
        <v>0</v>
      </c>
      <c r="AN840" s="117">
        <v>0</v>
      </c>
      <c r="AO840" s="117">
        <v>0</v>
      </c>
      <c r="AP840" s="117">
        <v>0</v>
      </c>
      <c r="AQ840" s="117">
        <v>1</v>
      </c>
      <c r="AR840" s="117">
        <v>0</v>
      </c>
      <c r="AS840" s="117">
        <v>374298.74782217795</v>
      </c>
    </row>
    <row r="841" spans="1:45" x14ac:dyDescent="0.45">
      <c r="A841" s="117" t="s">
        <v>1180</v>
      </c>
      <c r="B841" s="118">
        <v>43848</v>
      </c>
      <c r="C841" s="117">
        <v>2020</v>
      </c>
      <c r="D841" s="117">
        <v>1</v>
      </c>
      <c r="E841" s="117">
        <v>7</v>
      </c>
      <c r="F841" s="117" t="s">
        <v>340</v>
      </c>
      <c r="G841" s="117" t="s">
        <v>336</v>
      </c>
      <c r="H841" s="117">
        <v>0</v>
      </c>
      <c r="I841" s="117">
        <v>22.75</v>
      </c>
      <c r="J841" s="117">
        <v>328735.20615551132</v>
      </c>
      <c r="K841" s="117">
        <v>328735.20615551132</v>
      </c>
      <c r="L841" s="117">
        <v>0</v>
      </c>
      <c r="M841" s="117">
        <v>0</v>
      </c>
      <c r="N841" s="117">
        <v>0</v>
      </c>
      <c r="O841" s="117">
        <v>0</v>
      </c>
      <c r="P841" s="117">
        <v>0</v>
      </c>
      <c r="Q841" s="117">
        <v>0</v>
      </c>
      <c r="R841" s="117">
        <v>0</v>
      </c>
      <c r="S841" s="117">
        <v>0</v>
      </c>
      <c r="T841" s="117">
        <v>1</v>
      </c>
      <c r="U841" s="117">
        <v>1</v>
      </c>
      <c r="V841" s="117">
        <v>0</v>
      </c>
      <c r="W841" s="117">
        <v>0</v>
      </c>
      <c r="X841" s="117">
        <v>0</v>
      </c>
      <c r="Y841" s="117">
        <v>0</v>
      </c>
      <c r="Z841" s="117">
        <v>0</v>
      </c>
      <c r="AA841" s="117">
        <v>0</v>
      </c>
      <c r="AB841" s="117">
        <v>0</v>
      </c>
      <c r="AC841" s="117">
        <v>0</v>
      </c>
      <c r="AD841" s="117">
        <v>0</v>
      </c>
      <c r="AE841" s="117">
        <v>0</v>
      </c>
      <c r="AF841" s="117">
        <v>0</v>
      </c>
      <c r="AG841" s="117">
        <v>0</v>
      </c>
      <c r="AH841" s="117">
        <v>0</v>
      </c>
      <c r="AI841" s="117">
        <v>1</v>
      </c>
      <c r="AJ841" s="117">
        <v>0</v>
      </c>
      <c r="AK841" s="117">
        <v>0</v>
      </c>
      <c r="AL841" s="117">
        <v>0</v>
      </c>
      <c r="AM841" s="117">
        <v>0</v>
      </c>
      <c r="AN841" s="117">
        <v>0</v>
      </c>
      <c r="AO841" s="117">
        <v>0</v>
      </c>
      <c r="AP841" s="117">
        <v>0</v>
      </c>
      <c r="AQ841" s="117">
        <v>1</v>
      </c>
      <c r="AR841" s="117">
        <v>0</v>
      </c>
      <c r="AS841" s="117">
        <v>328735.20615551132</v>
      </c>
    </row>
    <row r="842" spans="1:45" x14ac:dyDescent="0.45">
      <c r="A842" s="117" t="s">
        <v>1181</v>
      </c>
      <c r="B842" s="118">
        <v>43849</v>
      </c>
      <c r="C842" s="117">
        <v>2020</v>
      </c>
      <c r="D842" s="117">
        <v>1</v>
      </c>
      <c r="E842" s="117">
        <v>1</v>
      </c>
      <c r="F842" s="117" t="s">
        <v>340</v>
      </c>
      <c r="G842" s="117" t="s">
        <v>336</v>
      </c>
      <c r="H842" s="117">
        <v>0</v>
      </c>
      <c r="I842" s="117">
        <v>30.79167</v>
      </c>
      <c r="J842" s="117">
        <v>286646.16448884457</v>
      </c>
      <c r="K842" s="117">
        <v>286646.16448884457</v>
      </c>
      <c r="L842" s="117">
        <v>0</v>
      </c>
      <c r="M842" s="117">
        <v>0</v>
      </c>
      <c r="N842" s="117">
        <v>1</v>
      </c>
      <c r="O842" s="117">
        <v>0</v>
      </c>
      <c r="P842" s="117">
        <v>0</v>
      </c>
      <c r="Q842" s="117">
        <v>0</v>
      </c>
      <c r="R842" s="117">
        <v>0</v>
      </c>
      <c r="S842" s="117">
        <v>0</v>
      </c>
      <c r="T842" s="117">
        <v>0</v>
      </c>
      <c r="U842" s="117">
        <v>1</v>
      </c>
      <c r="V842" s="117">
        <v>0</v>
      </c>
      <c r="W842" s="117">
        <v>0</v>
      </c>
      <c r="X842" s="117">
        <v>0</v>
      </c>
      <c r="Y842" s="117">
        <v>0</v>
      </c>
      <c r="Z842" s="117">
        <v>0</v>
      </c>
      <c r="AA842" s="117">
        <v>0</v>
      </c>
      <c r="AB842" s="117">
        <v>0</v>
      </c>
      <c r="AC842" s="117">
        <v>0</v>
      </c>
      <c r="AD842" s="117">
        <v>0</v>
      </c>
      <c r="AE842" s="117">
        <v>0</v>
      </c>
      <c r="AF842" s="117">
        <v>0</v>
      </c>
      <c r="AG842" s="117">
        <v>0</v>
      </c>
      <c r="AH842" s="117">
        <v>0</v>
      </c>
      <c r="AI842" s="117">
        <v>1</v>
      </c>
      <c r="AJ842" s="117">
        <v>0</v>
      </c>
      <c r="AK842" s="117">
        <v>0</v>
      </c>
      <c r="AL842" s="117">
        <v>0</v>
      </c>
      <c r="AM842" s="117">
        <v>0</v>
      </c>
      <c r="AN842" s="117">
        <v>0</v>
      </c>
      <c r="AO842" s="117">
        <v>0</v>
      </c>
      <c r="AP842" s="117">
        <v>0</v>
      </c>
      <c r="AQ842" s="117">
        <v>1</v>
      </c>
      <c r="AR842" s="117">
        <v>0</v>
      </c>
      <c r="AS842" s="117">
        <v>286646.16448884457</v>
      </c>
    </row>
    <row r="843" spans="1:45" x14ac:dyDescent="0.45">
      <c r="A843" s="117" t="s">
        <v>1182</v>
      </c>
      <c r="B843" s="118">
        <v>43850</v>
      </c>
      <c r="C843" s="117">
        <v>2020</v>
      </c>
      <c r="D843" s="117">
        <v>1</v>
      </c>
      <c r="E843" s="117">
        <v>2</v>
      </c>
      <c r="F843" s="117" t="s">
        <v>342</v>
      </c>
      <c r="G843" s="117" t="s">
        <v>336</v>
      </c>
      <c r="H843" s="117">
        <v>0</v>
      </c>
      <c r="I843" s="117">
        <v>31.08333</v>
      </c>
      <c r="J843" s="117">
        <v>300043.95615551132</v>
      </c>
      <c r="K843" s="117">
        <v>300043.95615551132</v>
      </c>
      <c r="L843" s="117">
        <v>0</v>
      </c>
      <c r="M843" s="117">
        <v>0</v>
      </c>
      <c r="N843" s="117">
        <v>0</v>
      </c>
      <c r="O843" s="117">
        <v>1</v>
      </c>
      <c r="P843" s="117">
        <v>0</v>
      </c>
      <c r="Q843" s="117">
        <v>0</v>
      </c>
      <c r="R843" s="117">
        <v>0</v>
      </c>
      <c r="S843" s="117">
        <v>0</v>
      </c>
      <c r="T843" s="117">
        <v>0</v>
      </c>
      <c r="U843" s="117">
        <v>1</v>
      </c>
      <c r="V843" s="117">
        <v>0</v>
      </c>
      <c r="W843" s="117">
        <v>0</v>
      </c>
      <c r="X843" s="117">
        <v>0</v>
      </c>
      <c r="Y843" s="117">
        <v>0</v>
      </c>
      <c r="Z843" s="117">
        <v>0</v>
      </c>
      <c r="AA843" s="117">
        <v>0</v>
      </c>
      <c r="AB843" s="117">
        <v>0</v>
      </c>
      <c r="AC843" s="117">
        <v>0</v>
      </c>
      <c r="AD843" s="117">
        <v>0</v>
      </c>
      <c r="AE843" s="117">
        <v>0</v>
      </c>
      <c r="AF843" s="117">
        <v>0</v>
      </c>
      <c r="AG843" s="117">
        <v>0</v>
      </c>
      <c r="AH843" s="117">
        <v>0</v>
      </c>
      <c r="AI843" s="117">
        <v>1</v>
      </c>
      <c r="AJ843" s="117">
        <v>0</v>
      </c>
      <c r="AK843" s="117">
        <v>0</v>
      </c>
      <c r="AL843" s="117">
        <v>0</v>
      </c>
      <c r="AM843" s="117">
        <v>0</v>
      </c>
      <c r="AN843" s="117">
        <v>0</v>
      </c>
      <c r="AO843" s="117">
        <v>0</v>
      </c>
      <c r="AP843" s="117">
        <v>0</v>
      </c>
      <c r="AQ843" s="117">
        <v>1</v>
      </c>
      <c r="AR843" s="117">
        <v>0</v>
      </c>
      <c r="AS843" s="117">
        <v>300043.95615551132</v>
      </c>
    </row>
    <row r="844" spans="1:45" x14ac:dyDescent="0.45">
      <c r="A844" s="117" t="s">
        <v>1183</v>
      </c>
      <c r="B844" s="118">
        <v>43851</v>
      </c>
      <c r="C844" s="117">
        <v>2020</v>
      </c>
      <c r="D844" s="117">
        <v>1</v>
      </c>
      <c r="E844" s="117">
        <v>3</v>
      </c>
      <c r="F844" s="117" t="s">
        <v>342</v>
      </c>
      <c r="G844" s="117" t="s">
        <v>336</v>
      </c>
      <c r="H844" s="117">
        <v>0</v>
      </c>
      <c r="I844" s="117">
        <v>31.66667</v>
      </c>
      <c r="J844" s="117">
        <v>310981.37282217795</v>
      </c>
      <c r="K844" s="117">
        <v>310981.37282217795</v>
      </c>
      <c r="L844" s="117">
        <v>0</v>
      </c>
      <c r="M844" s="117">
        <v>0</v>
      </c>
      <c r="N844" s="117">
        <v>0</v>
      </c>
      <c r="O844" s="117">
        <v>0</v>
      </c>
      <c r="P844" s="117">
        <v>1</v>
      </c>
      <c r="Q844" s="117">
        <v>0</v>
      </c>
      <c r="R844" s="117">
        <v>0</v>
      </c>
      <c r="S844" s="117">
        <v>0</v>
      </c>
      <c r="T844" s="117">
        <v>0</v>
      </c>
      <c r="U844" s="117">
        <v>1</v>
      </c>
      <c r="V844" s="117">
        <v>0</v>
      </c>
      <c r="W844" s="117">
        <v>0</v>
      </c>
      <c r="X844" s="117">
        <v>0</v>
      </c>
      <c r="Y844" s="117">
        <v>0</v>
      </c>
      <c r="Z844" s="117">
        <v>0</v>
      </c>
      <c r="AA844" s="117">
        <v>0</v>
      </c>
      <c r="AB844" s="117">
        <v>0</v>
      </c>
      <c r="AC844" s="117">
        <v>0</v>
      </c>
      <c r="AD844" s="117">
        <v>0</v>
      </c>
      <c r="AE844" s="117">
        <v>0</v>
      </c>
      <c r="AF844" s="117">
        <v>0</v>
      </c>
      <c r="AG844" s="117">
        <v>0</v>
      </c>
      <c r="AH844" s="117">
        <v>0</v>
      </c>
      <c r="AI844" s="117">
        <v>1</v>
      </c>
      <c r="AJ844" s="117">
        <v>0</v>
      </c>
      <c r="AK844" s="117">
        <v>0</v>
      </c>
      <c r="AL844" s="117">
        <v>0</v>
      </c>
      <c r="AM844" s="117">
        <v>0</v>
      </c>
      <c r="AN844" s="117">
        <v>0</v>
      </c>
      <c r="AO844" s="117">
        <v>0</v>
      </c>
      <c r="AP844" s="117">
        <v>0</v>
      </c>
      <c r="AQ844" s="117">
        <v>1</v>
      </c>
      <c r="AR844" s="117">
        <v>0</v>
      </c>
      <c r="AS844" s="117">
        <v>310981.37282217795</v>
      </c>
    </row>
    <row r="845" spans="1:45" x14ac:dyDescent="0.45">
      <c r="A845" s="117" t="s">
        <v>1184</v>
      </c>
      <c r="B845" s="118">
        <v>43852</v>
      </c>
      <c r="C845" s="117">
        <v>2020</v>
      </c>
      <c r="D845" s="117">
        <v>1</v>
      </c>
      <c r="E845" s="117">
        <v>4</v>
      </c>
      <c r="F845" s="117" t="s">
        <v>342</v>
      </c>
      <c r="G845" s="117" t="s">
        <v>336</v>
      </c>
      <c r="H845" s="117">
        <v>0</v>
      </c>
      <c r="I845" s="117">
        <v>31.29167</v>
      </c>
      <c r="J845" s="117">
        <v>314532.74782217795</v>
      </c>
      <c r="K845" s="117">
        <v>314532.74782217795</v>
      </c>
      <c r="L845" s="117">
        <v>0</v>
      </c>
      <c r="M845" s="117">
        <v>0</v>
      </c>
      <c r="N845" s="117">
        <v>0</v>
      </c>
      <c r="O845" s="117">
        <v>0</v>
      </c>
      <c r="P845" s="117">
        <v>0</v>
      </c>
      <c r="Q845" s="117">
        <v>1</v>
      </c>
      <c r="R845" s="117">
        <v>0</v>
      </c>
      <c r="S845" s="117">
        <v>0</v>
      </c>
      <c r="T845" s="117">
        <v>0</v>
      </c>
      <c r="U845" s="117">
        <v>1</v>
      </c>
      <c r="V845" s="117">
        <v>0</v>
      </c>
      <c r="W845" s="117">
        <v>0</v>
      </c>
      <c r="X845" s="117">
        <v>0</v>
      </c>
      <c r="Y845" s="117">
        <v>0</v>
      </c>
      <c r="Z845" s="117">
        <v>0</v>
      </c>
      <c r="AA845" s="117">
        <v>0</v>
      </c>
      <c r="AB845" s="117">
        <v>0</v>
      </c>
      <c r="AC845" s="117">
        <v>0</v>
      </c>
      <c r="AD845" s="117">
        <v>0</v>
      </c>
      <c r="AE845" s="117">
        <v>0</v>
      </c>
      <c r="AF845" s="117">
        <v>0</v>
      </c>
      <c r="AG845" s="117">
        <v>0</v>
      </c>
      <c r="AH845" s="117">
        <v>0</v>
      </c>
      <c r="AI845" s="117">
        <v>1</v>
      </c>
      <c r="AJ845" s="117">
        <v>0</v>
      </c>
      <c r="AK845" s="117">
        <v>0</v>
      </c>
      <c r="AL845" s="117">
        <v>0</v>
      </c>
      <c r="AM845" s="117">
        <v>0</v>
      </c>
      <c r="AN845" s="117">
        <v>0</v>
      </c>
      <c r="AO845" s="117">
        <v>0</v>
      </c>
      <c r="AP845" s="117">
        <v>0</v>
      </c>
      <c r="AQ845" s="117">
        <v>1</v>
      </c>
      <c r="AR845" s="117">
        <v>0</v>
      </c>
      <c r="AS845" s="117">
        <v>314532.74782217795</v>
      </c>
    </row>
    <row r="846" spans="1:45" x14ac:dyDescent="0.45">
      <c r="A846" s="117" t="s">
        <v>1185</v>
      </c>
      <c r="B846" s="118">
        <v>43853</v>
      </c>
      <c r="C846" s="117">
        <v>2020</v>
      </c>
      <c r="D846" s="117">
        <v>1</v>
      </c>
      <c r="E846" s="117">
        <v>5</v>
      </c>
      <c r="F846" s="117" t="s">
        <v>342</v>
      </c>
      <c r="G846" s="117" t="s">
        <v>336</v>
      </c>
      <c r="H846" s="117">
        <v>0</v>
      </c>
      <c r="I846" s="117">
        <v>34.041670000000003</v>
      </c>
      <c r="J846" s="117">
        <v>298489.37282217795</v>
      </c>
      <c r="K846" s="117">
        <v>298489.37282217795</v>
      </c>
      <c r="L846" s="117">
        <v>0</v>
      </c>
      <c r="M846" s="117">
        <v>0</v>
      </c>
      <c r="N846" s="117">
        <v>0</v>
      </c>
      <c r="O846" s="117">
        <v>0</v>
      </c>
      <c r="P846" s="117">
        <v>0</v>
      </c>
      <c r="Q846" s="117">
        <v>0</v>
      </c>
      <c r="R846" s="117">
        <v>1</v>
      </c>
      <c r="S846" s="117">
        <v>0</v>
      </c>
      <c r="T846" s="117">
        <v>0</v>
      </c>
      <c r="U846" s="117">
        <v>1</v>
      </c>
      <c r="V846" s="117">
        <v>0</v>
      </c>
      <c r="W846" s="117">
        <v>0</v>
      </c>
      <c r="X846" s="117">
        <v>0</v>
      </c>
      <c r="Y846" s="117">
        <v>0</v>
      </c>
      <c r="Z846" s="117">
        <v>0</v>
      </c>
      <c r="AA846" s="117">
        <v>0</v>
      </c>
      <c r="AB846" s="117">
        <v>0</v>
      </c>
      <c r="AC846" s="117">
        <v>0</v>
      </c>
      <c r="AD846" s="117">
        <v>0</v>
      </c>
      <c r="AE846" s="117">
        <v>0</v>
      </c>
      <c r="AF846" s="117">
        <v>0</v>
      </c>
      <c r="AG846" s="117">
        <v>0</v>
      </c>
      <c r="AH846" s="117">
        <v>0</v>
      </c>
      <c r="AI846" s="117">
        <v>1</v>
      </c>
      <c r="AJ846" s="117">
        <v>0</v>
      </c>
      <c r="AK846" s="117">
        <v>0</v>
      </c>
      <c r="AL846" s="117">
        <v>0</v>
      </c>
      <c r="AM846" s="117">
        <v>0</v>
      </c>
      <c r="AN846" s="117">
        <v>0</v>
      </c>
      <c r="AO846" s="117">
        <v>0</v>
      </c>
      <c r="AP846" s="117">
        <v>0</v>
      </c>
      <c r="AQ846" s="117">
        <v>1</v>
      </c>
      <c r="AR846" s="117">
        <v>0</v>
      </c>
      <c r="AS846" s="117">
        <v>298489.37282217795</v>
      </c>
    </row>
    <row r="847" spans="1:45" x14ac:dyDescent="0.45">
      <c r="A847" s="117" t="s">
        <v>1186</v>
      </c>
      <c r="B847" s="118">
        <v>43854</v>
      </c>
      <c r="C847" s="117">
        <v>2020</v>
      </c>
      <c r="D847" s="117">
        <v>1</v>
      </c>
      <c r="E847" s="117">
        <v>6</v>
      </c>
      <c r="F847" s="117" t="s">
        <v>342</v>
      </c>
      <c r="G847" s="117" t="s">
        <v>336</v>
      </c>
      <c r="H847" s="117">
        <v>0</v>
      </c>
      <c r="I847" s="117">
        <v>35.458329999999997</v>
      </c>
      <c r="J847" s="117">
        <v>278720.70615551132</v>
      </c>
      <c r="K847" s="117">
        <v>278720.70615551132</v>
      </c>
      <c r="L847" s="117">
        <v>0</v>
      </c>
      <c r="M847" s="117">
        <v>0</v>
      </c>
      <c r="N847" s="117">
        <v>0</v>
      </c>
      <c r="O847" s="117">
        <v>0</v>
      </c>
      <c r="P847" s="117">
        <v>0</v>
      </c>
      <c r="Q847" s="117">
        <v>0</v>
      </c>
      <c r="R847" s="117">
        <v>0</v>
      </c>
      <c r="S847" s="117">
        <v>1</v>
      </c>
      <c r="T847" s="117">
        <v>0</v>
      </c>
      <c r="U847" s="117">
        <v>1</v>
      </c>
      <c r="V847" s="117">
        <v>0</v>
      </c>
      <c r="W847" s="117">
        <v>0</v>
      </c>
      <c r="X847" s="117">
        <v>0</v>
      </c>
      <c r="Y847" s="117">
        <v>0</v>
      </c>
      <c r="Z847" s="117">
        <v>0</v>
      </c>
      <c r="AA847" s="117">
        <v>0</v>
      </c>
      <c r="AB847" s="117">
        <v>0</v>
      </c>
      <c r="AC847" s="117">
        <v>0</v>
      </c>
      <c r="AD847" s="117">
        <v>0</v>
      </c>
      <c r="AE847" s="117">
        <v>0</v>
      </c>
      <c r="AF847" s="117">
        <v>0</v>
      </c>
      <c r="AG847" s="117">
        <v>0</v>
      </c>
      <c r="AH847" s="117">
        <v>0</v>
      </c>
      <c r="AI847" s="117">
        <v>1</v>
      </c>
      <c r="AJ847" s="117">
        <v>0</v>
      </c>
      <c r="AK847" s="117">
        <v>0</v>
      </c>
      <c r="AL847" s="117">
        <v>0</v>
      </c>
      <c r="AM847" s="117">
        <v>0</v>
      </c>
      <c r="AN847" s="117">
        <v>0</v>
      </c>
      <c r="AO847" s="117">
        <v>0</v>
      </c>
      <c r="AP847" s="117">
        <v>0</v>
      </c>
      <c r="AQ847" s="117">
        <v>1</v>
      </c>
      <c r="AR847" s="117">
        <v>0</v>
      </c>
      <c r="AS847" s="117">
        <v>278720.70615551132</v>
      </c>
    </row>
    <row r="848" spans="1:45" x14ac:dyDescent="0.45">
      <c r="A848" s="117" t="s">
        <v>1187</v>
      </c>
      <c r="B848" s="118">
        <v>43855</v>
      </c>
      <c r="C848" s="117">
        <v>2020</v>
      </c>
      <c r="D848" s="117">
        <v>1</v>
      </c>
      <c r="E848" s="117">
        <v>7</v>
      </c>
      <c r="F848" s="117" t="s">
        <v>340</v>
      </c>
      <c r="G848" s="117" t="s">
        <v>336</v>
      </c>
      <c r="H848" s="117">
        <v>0</v>
      </c>
      <c r="I848" s="117">
        <v>34.041670000000003</v>
      </c>
      <c r="J848" s="117">
        <v>273270.70615551132</v>
      </c>
      <c r="K848" s="117">
        <v>273270.70615551132</v>
      </c>
      <c r="L848" s="117">
        <v>0</v>
      </c>
      <c r="M848" s="117">
        <v>0</v>
      </c>
      <c r="N848" s="117">
        <v>0</v>
      </c>
      <c r="O848" s="117">
        <v>0</v>
      </c>
      <c r="P848" s="117">
        <v>0</v>
      </c>
      <c r="Q848" s="117">
        <v>0</v>
      </c>
      <c r="R848" s="117">
        <v>0</v>
      </c>
      <c r="S848" s="117">
        <v>0</v>
      </c>
      <c r="T848" s="117">
        <v>1</v>
      </c>
      <c r="U848" s="117">
        <v>1</v>
      </c>
      <c r="V848" s="117">
        <v>0</v>
      </c>
      <c r="W848" s="117">
        <v>0</v>
      </c>
      <c r="X848" s="117">
        <v>0</v>
      </c>
      <c r="Y848" s="117">
        <v>0</v>
      </c>
      <c r="Z848" s="117">
        <v>0</v>
      </c>
      <c r="AA848" s="117">
        <v>0</v>
      </c>
      <c r="AB848" s="117">
        <v>0</v>
      </c>
      <c r="AC848" s="117">
        <v>0</v>
      </c>
      <c r="AD848" s="117">
        <v>0</v>
      </c>
      <c r="AE848" s="117">
        <v>0</v>
      </c>
      <c r="AF848" s="117">
        <v>0</v>
      </c>
      <c r="AG848" s="117">
        <v>0</v>
      </c>
      <c r="AH848" s="117">
        <v>0</v>
      </c>
      <c r="AI848" s="117">
        <v>1</v>
      </c>
      <c r="AJ848" s="117">
        <v>0</v>
      </c>
      <c r="AK848" s="117">
        <v>0</v>
      </c>
      <c r="AL848" s="117">
        <v>0</v>
      </c>
      <c r="AM848" s="117">
        <v>0</v>
      </c>
      <c r="AN848" s="117">
        <v>0</v>
      </c>
      <c r="AO848" s="117">
        <v>0</v>
      </c>
      <c r="AP848" s="117">
        <v>0</v>
      </c>
      <c r="AQ848" s="117">
        <v>1</v>
      </c>
      <c r="AR848" s="117">
        <v>0</v>
      </c>
      <c r="AS848" s="117">
        <v>273270.70615551132</v>
      </c>
    </row>
    <row r="849" spans="1:45" x14ac:dyDescent="0.45">
      <c r="A849" s="117" t="s">
        <v>1188</v>
      </c>
      <c r="B849" s="118">
        <v>43856</v>
      </c>
      <c r="C849" s="117">
        <v>2020</v>
      </c>
      <c r="D849" s="117">
        <v>1</v>
      </c>
      <c r="E849" s="117">
        <v>1</v>
      </c>
      <c r="F849" s="117" t="s">
        <v>340</v>
      </c>
      <c r="G849" s="117" t="s">
        <v>336</v>
      </c>
      <c r="H849" s="117">
        <v>0</v>
      </c>
      <c r="I849" s="117">
        <v>34.708329999999997</v>
      </c>
      <c r="J849" s="117">
        <v>255919.08115551129</v>
      </c>
      <c r="K849" s="117">
        <v>255919.08115551129</v>
      </c>
      <c r="L849" s="117">
        <v>0</v>
      </c>
      <c r="M849" s="117">
        <v>0</v>
      </c>
      <c r="N849" s="117">
        <v>1</v>
      </c>
      <c r="O849" s="117">
        <v>0</v>
      </c>
      <c r="P849" s="117">
        <v>0</v>
      </c>
      <c r="Q849" s="117">
        <v>0</v>
      </c>
      <c r="R849" s="117">
        <v>0</v>
      </c>
      <c r="S849" s="117">
        <v>0</v>
      </c>
      <c r="T849" s="117">
        <v>0</v>
      </c>
      <c r="U849" s="117">
        <v>1</v>
      </c>
      <c r="V849" s="117">
        <v>0</v>
      </c>
      <c r="W849" s="117">
        <v>0</v>
      </c>
      <c r="X849" s="117">
        <v>0</v>
      </c>
      <c r="Y849" s="117">
        <v>0</v>
      </c>
      <c r="Z849" s="117">
        <v>0</v>
      </c>
      <c r="AA849" s="117">
        <v>0</v>
      </c>
      <c r="AB849" s="117">
        <v>0</v>
      </c>
      <c r="AC849" s="117">
        <v>0</v>
      </c>
      <c r="AD849" s="117">
        <v>0</v>
      </c>
      <c r="AE849" s="117">
        <v>0</v>
      </c>
      <c r="AF849" s="117">
        <v>0</v>
      </c>
      <c r="AG849" s="117">
        <v>0</v>
      </c>
      <c r="AH849" s="117">
        <v>0</v>
      </c>
      <c r="AI849" s="117">
        <v>1</v>
      </c>
      <c r="AJ849" s="117">
        <v>0</v>
      </c>
      <c r="AK849" s="117">
        <v>0</v>
      </c>
      <c r="AL849" s="117">
        <v>0</v>
      </c>
      <c r="AM849" s="117">
        <v>0</v>
      </c>
      <c r="AN849" s="117">
        <v>0</v>
      </c>
      <c r="AO849" s="117">
        <v>0</v>
      </c>
      <c r="AP849" s="117">
        <v>0</v>
      </c>
      <c r="AQ849" s="117">
        <v>1</v>
      </c>
      <c r="AR849" s="117">
        <v>0</v>
      </c>
      <c r="AS849" s="117">
        <v>255919.08115551129</v>
      </c>
    </row>
    <row r="850" spans="1:45" x14ac:dyDescent="0.45">
      <c r="A850" s="117" t="s">
        <v>1189</v>
      </c>
      <c r="B850" s="118">
        <v>43857</v>
      </c>
      <c r="C850" s="117">
        <v>2020</v>
      </c>
      <c r="D850" s="117">
        <v>1</v>
      </c>
      <c r="E850" s="117">
        <v>2</v>
      </c>
      <c r="F850" s="117" t="s">
        <v>342</v>
      </c>
      <c r="G850" s="117" t="s">
        <v>336</v>
      </c>
      <c r="H850" s="117">
        <v>0</v>
      </c>
      <c r="I850" s="117">
        <v>35.333329999999997</v>
      </c>
      <c r="J850" s="117">
        <v>273511.41448884457</v>
      </c>
      <c r="K850" s="117">
        <v>273511.41448884457</v>
      </c>
      <c r="L850" s="117">
        <v>0</v>
      </c>
      <c r="M850" s="117">
        <v>0</v>
      </c>
      <c r="N850" s="117">
        <v>0</v>
      </c>
      <c r="O850" s="117">
        <v>1</v>
      </c>
      <c r="P850" s="117">
        <v>0</v>
      </c>
      <c r="Q850" s="117">
        <v>0</v>
      </c>
      <c r="R850" s="117">
        <v>0</v>
      </c>
      <c r="S850" s="117">
        <v>0</v>
      </c>
      <c r="T850" s="117">
        <v>0</v>
      </c>
      <c r="U850" s="117">
        <v>1</v>
      </c>
      <c r="V850" s="117">
        <v>0</v>
      </c>
      <c r="W850" s="117">
        <v>0</v>
      </c>
      <c r="X850" s="117">
        <v>0</v>
      </c>
      <c r="Y850" s="117">
        <v>0</v>
      </c>
      <c r="Z850" s="117">
        <v>0</v>
      </c>
      <c r="AA850" s="117">
        <v>0</v>
      </c>
      <c r="AB850" s="117">
        <v>0</v>
      </c>
      <c r="AC850" s="117">
        <v>0</v>
      </c>
      <c r="AD850" s="117">
        <v>0</v>
      </c>
      <c r="AE850" s="117">
        <v>0</v>
      </c>
      <c r="AF850" s="117">
        <v>0</v>
      </c>
      <c r="AG850" s="117">
        <v>0</v>
      </c>
      <c r="AH850" s="117">
        <v>0</v>
      </c>
      <c r="AI850" s="117">
        <v>1</v>
      </c>
      <c r="AJ850" s="117">
        <v>0</v>
      </c>
      <c r="AK850" s="117">
        <v>0</v>
      </c>
      <c r="AL850" s="117">
        <v>0</v>
      </c>
      <c r="AM850" s="117">
        <v>0</v>
      </c>
      <c r="AN850" s="117">
        <v>0</v>
      </c>
      <c r="AO850" s="117">
        <v>0</v>
      </c>
      <c r="AP850" s="117">
        <v>0</v>
      </c>
      <c r="AQ850" s="117">
        <v>1</v>
      </c>
      <c r="AR850" s="117">
        <v>0</v>
      </c>
      <c r="AS850" s="117">
        <v>273511.41448884457</v>
      </c>
    </row>
    <row r="851" spans="1:45" x14ac:dyDescent="0.45">
      <c r="A851" s="117" t="s">
        <v>1190</v>
      </c>
      <c r="B851" s="118">
        <v>43858</v>
      </c>
      <c r="C851" s="117">
        <v>2020</v>
      </c>
      <c r="D851" s="117">
        <v>1</v>
      </c>
      <c r="E851" s="117">
        <v>3</v>
      </c>
      <c r="F851" s="117" t="s">
        <v>342</v>
      </c>
      <c r="G851" s="117" t="s">
        <v>336</v>
      </c>
      <c r="H851" s="117">
        <v>0</v>
      </c>
      <c r="I851" s="117">
        <v>34.375</v>
      </c>
      <c r="J851" s="117">
        <v>279320.74782217795</v>
      </c>
      <c r="K851" s="117">
        <v>279320.74782217795</v>
      </c>
      <c r="L851" s="117">
        <v>0</v>
      </c>
      <c r="M851" s="117">
        <v>0</v>
      </c>
      <c r="N851" s="117">
        <v>0</v>
      </c>
      <c r="O851" s="117">
        <v>0</v>
      </c>
      <c r="P851" s="117">
        <v>1</v>
      </c>
      <c r="Q851" s="117">
        <v>0</v>
      </c>
      <c r="R851" s="117">
        <v>0</v>
      </c>
      <c r="S851" s="117">
        <v>0</v>
      </c>
      <c r="T851" s="117">
        <v>0</v>
      </c>
      <c r="U851" s="117">
        <v>1</v>
      </c>
      <c r="V851" s="117">
        <v>0</v>
      </c>
      <c r="W851" s="117">
        <v>0</v>
      </c>
      <c r="X851" s="117">
        <v>0</v>
      </c>
      <c r="Y851" s="117">
        <v>0</v>
      </c>
      <c r="Z851" s="117">
        <v>0</v>
      </c>
      <c r="AA851" s="117">
        <v>0</v>
      </c>
      <c r="AB851" s="117">
        <v>0</v>
      </c>
      <c r="AC851" s="117">
        <v>0</v>
      </c>
      <c r="AD851" s="117">
        <v>0</v>
      </c>
      <c r="AE851" s="117">
        <v>0</v>
      </c>
      <c r="AF851" s="117">
        <v>0</v>
      </c>
      <c r="AG851" s="117">
        <v>0</v>
      </c>
      <c r="AH851" s="117">
        <v>0</v>
      </c>
      <c r="AI851" s="117">
        <v>1</v>
      </c>
      <c r="AJ851" s="117">
        <v>0</v>
      </c>
      <c r="AK851" s="117">
        <v>0</v>
      </c>
      <c r="AL851" s="117">
        <v>0</v>
      </c>
      <c r="AM851" s="117">
        <v>0</v>
      </c>
      <c r="AN851" s="117">
        <v>0</v>
      </c>
      <c r="AO851" s="117">
        <v>0</v>
      </c>
      <c r="AP851" s="117">
        <v>0</v>
      </c>
      <c r="AQ851" s="117">
        <v>1</v>
      </c>
      <c r="AR851" s="117">
        <v>0</v>
      </c>
      <c r="AS851" s="117">
        <v>279320.74782217795</v>
      </c>
    </row>
    <row r="852" spans="1:45" x14ac:dyDescent="0.45">
      <c r="A852" s="117" t="s">
        <v>1191</v>
      </c>
      <c r="B852" s="118">
        <v>43859</v>
      </c>
      <c r="C852" s="117">
        <v>2020</v>
      </c>
      <c r="D852" s="117">
        <v>1</v>
      </c>
      <c r="E852" s="117">
        <v>4</v>
      </c>
      <c r="F852" s="117" t="s">
        <v>342</v>
      </c>
      <c r="G852" s="117" t="s">
        <v>336</v>
      </c>
      <c r="H852" s="117">
        <v>0</v>
      </c>
      <c r="I852" s="117">
        <v>35.791670000000003</v>
      </c>
      <c r="J852" s="117">
        <v>299494.41448884457</v>
      </c>
      <c r="K852" s="117">
        <v>299494.41448884457</v>
      </c>
      <c r="L852" s="117">
        <v>0</v>
      </c>
      <c r="M852" s="117">
        <v>0</v>
      </c>
      <c r="N852" s="117">
        <v>0</v>
      </c>
      <c r="O852" s="117">
        <v>0</v>
      </c>
      <c r="P852" s="117">
        <v>0</v>
      </c>
      <c r="Q852" s="117">
        <v>1</v>
      </c>
      <c r="R852" s="117">
        <v>0</v>
      </c>
      <c r="S852" s="117">
        <v>0</v>
      </c>
      <c r="T852" s="117">
        <v>0</v>
      </c>
      <c r="U852" s="117">
        <v>1</v>
      </c>
      <c r="V852" s="117">
        <v>0</v>
      </c>
      <c r="W852" s="117">
        <v>0</v>
      </c>
      <c r="X852" s="117">
        <v>0</v>
      </c>
      <c r="Y852" s="117">
        <v>0</v>
      </c>
      <c r="Z852" s="117">
        <v>0</v>
      </c>
      <c r="AA852" s="117">
        <v>0</v>
      </c>
      <c r="AB852" s="117">
        <v>0</v>
      </c>
      <c r="AC852" s="117">
        <v>0</v>
      </c>
      <c r="AD852" s="117">
        <v>0</v>
      </c>
      <c r="AE852" s="117">
        <v>0</v>
      </c>
      <c r="AF852" s="117">
        <v>0</v>
      </c>
      <c r="AG852" s="117">
        <v>0</v>
      </c>
      <c r="AH852" s="117">
        <v>0</v>
      </c>
      <c r="AI852" s="117">
        <v>1</v>
      </c>
      <c r="AJ852" s="117">
        <v>0</v>
      </c>
      <c r="AK852" s="117">
        <v>0</v>
      </c>
      <c r="AL852" s="117">
        <v>0</v>
      </c>
      <c r="AM852" s="117">
        <v>0</v>
      </c>
      <c r="AN852" s="117">
        <v>0</v>
      </c>
      <c r="AO852" s="117">
        <v>0</v>
      </c>
      <c r="AP852" s="117">
        <v>0</v>
      </c>
      <c r="AQ852" s="117">
        <v>1</v>
      </c>
      <c r="AR852" s="117">
        <v>0</v>
      </c>
      <c r="AS852" s="117">
        <v>299494.41448884457</v>
      </c>
    </row>
    <row r="853" spans="1:45" x14ac:dyDescent="0.45">
      <c r="A853" s="117" t="s">
        <v>1192</v>
      </c>
      <c r="B853" s="118">
        <v>43860</v>
      </c>
      <c r="C853" s="117">
        <v>2020</v>
      </c>
      <c r="D853" s="117">
        <v>1</v>
      </c>
      <c r="E853" s="117">
        <v>5</v>
      </c>
      <c r="F853" s="117" t="s">
        <v>342</v>
      </c>
      <c r="G853" s="117" t="s">
        <v>336</v>
      </c>
      <c r="H853" s="117">
        <v>0</v>
      </c>
      <c r="I853" s="117">
        <v>34.625</v>
      </c>
      <c r="J853" s="117">
        <v>314082.91448884457</v>
      </c>
      <c r="K853" s="117">
        <v>314082.91448884457</v>
      </c>
      <c r="L853" s="117">
        <v>0</v>
      </c>
      <c r="M853" s="117">
        <v>0</v>
      </c>
      <c r="N853" s="117">
        <v>0</v>
      </c>
      <c r="O853" s="117">
        <v>0</v>
      </c>
      <c r="P853" s="117">
        <v>0</v>
      </c>
      <c r="Q853" s="117">
        <v>0</v>
      </c>
      <c r="R853" s="117">
        <v>1</v>
      </c>
      <c r="S853" s="117">
        <v>0</v>
      </c>
      <c r="T853" s="117">
        <v>0</v>
      </c>
      <c r="U853" s="117">
        <v>1</v>
      </c>
      <c r="V853" s="117">
        <v>0</v>
      </c>
      <c r="W853" s="117">
        <v>0</v>
      </c>
      <c r="X853" s="117">
        <v>0</v>
      </c>
      <c r="Y853" s="117">
        <v>0</v>
      </c>
      <c r="Z853" s="117">
        <v>0</v>
      </c>
      <c r="AA853" s="117">
        <v>0</v>
      </c>
      <c r="AB853" s="117">
        <v>0</v>
      </c>
      <c r="AC853" s="117">
        <v>0</v>
      </c>
      <c r="AD853" s="117">
        <v>0</v>
      </c>
      <c r="AE853" s="117">
        <v>0</v>
      </c>
      <c r="AF853" s="117">
        <v>0</v>
      </c>
      <c r="AG853" s="117">
        <v>0</v>
      </c>
      <c r="AH853" s="117">
        <v>0</v>
      </c>
      <c r="AI853" s="117">
        <v>1</v>
      </c>
      <c r="AJ853" s="117">
        <v>0</v>
      </c>
      <c r="AK853" s="117">
        <v>0</v>
      </c>
      <c r="AL853" s="117">
        <v>0</v>
      </c>
      <c r="AM853" s="117">
        <v>0</v>
      </c>
      <c r="AN853" s="117">
        <v>0</v>
      </c>
      <c r="AO853" s="117">
        <v>0</v>
      </c>
      <c r="AP853" s="117">
        <v>0</v>
      </c>
      <c r="AQ853" s="117">
        <v>1</v>
      </c>
      <c r="AR853" s="117">
        <v>0</v>
      </c>
      <c r="AS853" s="117">
        <v>314082.91448884457</v>
      </c>
    </row>
    <row r="854" spans="1:45" x14ac:dyDescent="0.45">
      <c r="A854" s="117" t="s">
        <v>1193</v>
      </c>
      <c r="B854" s="118">
        <v>43861</v>
      </c>
      <c r="C854" s="117">
        <v>2020</v>
      </c>
      <c r="D854" s="117">
        <v>1</v>
      </c>
      <c r="E854" s="117">
        <v>6</v>
      </c>
      <c r="F854" s="117" t="s">
        <v>342</v>
      </c>
      <c r="G854" s="117" t="s">
        <v>336</v>
      </c>
      <c r="H854" s="117">
        <v>0</v>
      </c>
      <c r="I854" s="117">
        <v>37.416670000000003</v>
      </c>
      <c r="J854" s="117">
        <v>266943.70615551132</v>
      </c>
      <c r="K854" s="117">
        <v>266943.70615551132</v>
      </c>
      <c r="L854" s="117">
        <v>0</v>
      </c>
      <c r="M854" s="117">
        <v>0</v>
      </c>
      <c r="N854" s="117">
        <v>0</v>
      </c>
      <c r="O854" s="117">
        <v>0</v>
      </c>
      <c r="P854" s="117">
        <v>0</v>
      </c>
      <c r="Q854" s="117">
        <v>0</v>
      </c>
      <c r="R854" s="117">
        <v>0</v>
      </c>
      <c r="S854" s="117">
        <v>1</v>
      </c>
      <c r="T854" s="117">
        <v>0</v>
      </c>
      <c r="U854" s="117">
        <v>1</v>
      </c>
      <c r="V854" s="117">
        <v>0</v>
      </c>
      <c r="W854" s="117">
        <v>0</v>
      </c>
      <c r="X854" s="117">
        <v>0</v>
      </c>
      <c r="Y854" s="117">
        <v>0</v>
      </c>
      <c r="Z854" s="117">
        <v>0</v>
      </c>
      <c r="AA854" s="117">
        <v>0</v>
      </c>
      <c r="AB854" s="117">
        <v>0</v>
      </c>
      <c r="AC854" s="117">
        <v>0</v>
      </c>
      <c r="AD854" s="117">
        <v>0</v>
      </c>
      <c r="AE854" s="117">
        <v>0</v>
      </c>
      <c r="AF854" s="117">
        <v>0</v>
      </c>
      <c r="AG854" s="117">
        <v>0</v>
      </c>
      <c r="AH854" s="117">
        <v>0</v>
      </c>
      <c r="AI854" s="117">
        <v>1</v>
      </c>
      <c r="AJ854" s="117">
        <v>0</v>
      </c>
      <c r="AK854" s="117">
        <v>0</v>
      </c>
      <c r="AL854" s="117">
        <v>0</v>
      </c>
      <c r="AM854" s="117">
        <v>0</v>
      </c>
      <c r="AN854" s="117">
        <v>0</v>
      </c>
      <c r="AO854" s="117">
        <v>0</v>
      </c>
      <c r="AP854" s="117">
        <v>0</v>
      </c>
      <c r="AQ854" s="117">
        <v>1</v>
      </c>
      <c r="AR854" s="117">
        <v>0</v>
      </c>
      <c r="AS854" s="117">
        <v>266943.70615551132</v>
      </c>
    </row>
    <row r="855" spans="1:45" x14ac:dyDescent="0.45">
      <c r="A855" s="117" t="s">
        <v>1194</v>
      </c>
      <c r="B855" s="118">
        <v>43862</v>
      </c>
      <c r="C855" s="117">
        <v>2020</v>
      </c>
      <c r="D855" s="117">
        <v>2</v>
      </c>
      <c r="E855" s="117">
        <v>7</v>
      </c>
      <c r="F855" s="117" t="s">
        <v>340</v>
      </c>
      <c r="G855" s="117" t="s">
        <v>336</v>
      </c>
      <c r="H855" s="117">
        <v>0</v>
      </c>
      <c r="I855" s="117">
        <v>46.583329999999997</v>
      </c>
      <c r="J855" s="117">
        <v>236409.40891086045</v>
      </c>
      <c r="K855" s="117">
        <v>236409.40891086045</v>
      </c>
      <c r="L855" s="117">
        <v>0</v>
      </c>
      <c r="M855" s="117">
        <v>0</v>
      </c>
      <c r="N855" s="117">
        <v>0</v>
      </c>
      <c r="O855" s="117">
        <v>0</v>
      </c>
      <c r="P855" s="117">
        <v>0</v>
      </c>
      <c r="Q855" s="117">
        <v>0</v>
      </c>
      <c r="R855" s="117">
        <v>0</v>
      </c>
      <c r="S855" s="117">
        <v>0</v>
      </c>
      <c r="T855" s="117">
        <v>1</v>
      </c>
      <c r="U855" s="117">
        <v>0</v>
      </c>
      <c r="V855" s="117">
        <v>1</v>
      </c>
      <c r="W855" s="117">
        <v>0</v>
      </c>
      <c r="X855" s="117">
        <v>0</v>
      </c>
      <c r="Y855" s="117">
        <v>0</v>
      </c>
      <c r="Z855" s="117">
        <v>0</v>
      </c>
      <c r="AA855" s="117">
        <v>0</v>
      </c>
      <c r="AB855" s="117">
        <v>0</v>
      </c>
      <c r="AC855" s="117">
        <v>0</v>
      </c>
      <c r="AD855" s="117">
        <v>0</v>
      </c>
      <c r="AE855" s="117">
        <v>0</v>
      </c>
      <c r="AF855" s="117">
        <v>0</v>
      </c>
      <c r="AG855" s="117">
        <v>0</v>
      </c>
      <c r="AH855" s="117">
        <v>0</v>
      </c>
      <c r="AI855" s="117">
        <v>1</v>
      </c>
      <c r="AJ855" s="117">
        <v>0</v>
      </c>
      <c r="AK855" s="117">
        <v>0</v>
      </c>
      <c r="AL855" s="117">
        <v>0</v>
      </c>
      <c r="AM855" s="117">
        <v>0</v>
      </c>
      <c r="AN855" s="117">
        <v>0</v>
      </c>
      <c r="AO855" s="117">
        <v>0</v>
      </c>
      <c r="AP855" s="117">
        <v>0</v>
      </c>
      <c r="AQ855" s="117">
        <v>1</v>
      </c>
      <c r="AR855" s="117">
        <v>0</v>
      </c>
      <c r="AS855" s="117">
        <v>236409.40891086045</v>
      </c>
    </row>
    <row r="856" spans="1:45" x14ac:dyDescent="0.45">
      <c r="A856" s="117" t="s">
        <v>1195</v>
      </c>
      <c r="B856" s="118">
        <v>43863</v>
      </c>
      <c r="C856" s="117">
        <v>2020</v>
      </c>
      <c r="D856" s="117">
        <v>2</v>
      </c>
      <c r="E856" s="117">
        <v>1</v>
      </c>
      <c r="F856" s="117" t="s">
        <v>340</v>
      </c>
      <c r="G856" s="117" t="s">
        <v>336</v>
      </c>
      <c r="H856" s="117">
        <v>0</v>
      </c>
      <c r="I856" s="117">
        <v>30.54167</v>
      </c>
      <c r="J856" s="117">
        <v>274676.11724419368</v>
      </c>
      <c r="K856" s="117">
        <v>274676.11724419368</v>
      </c>
      <c r="L856" s="117">
        <v>0</v>
      </c>
      <c r="M856" s="117">
        <v>0</v>
      </c>
      <c r="N856" s="117">
        <v>1</v>
      </c>
      <c r="O856" s="117">
        <v>0</v>
      </c>
      <c r="P856" s="117">
        <v>0</v>
      </c>
      <c r="Q856" s="117">
        <v>0</v>
      </c>
      <c r="R856" s="117">
        <v>0</v>
      </c>
      <c r="S856" s="117">
        <v>0</v>
      </c>
      <c r="T856" s="117">
        <v>0</v>
      </c>
      <c r="U856" s="117">
        <v>0</v>
      </c>
      <c r="V856" s="117">
        <v>1</v>
      </c>
      <c r="W856" s="117">
        <v>0</v>
      </c>
      <c r="X856" s="117">
        <v>0</v>
      </c>
      <c r="Y856" s="117">
        <v>0</v>
      </c>
      <c r="Z856" s="117">
        <v>0</v>
      </c>
      <c r="AA856" s="117">
        <v>0</v>
      </c>
      <c r="AB856" s="117">
        <v>0</v>
      </c>
      <c r="AC856" s="117">
        <v>0</v>
      </c>
      <c r="AD856" s="117">
        <v>0</v>
      </c>
      <c r="AE856" s="117">
        <v>0</v>
      </c>
      <c r="AF856" s="117">
        <v>0</v>
      </c>
      <c r="AG856" s="117">
        <v>0</v>
      </c>
      <c r="AH856" s="117">
        <v>0</v>
      </c>
      <c r="AI856" s="117">
        <v>1</v>
      </c>
      <c r="AJ856" s="117">
        <v>0</v>
      </c>
      <c r="AK856" s="117">
        <v>0</v>
      </c>
      <c r="AL856" s="117">
        <v>0</v>
      </c>
      <c r="AM856" s="117">
        <v>0</v>
      </c>
      <c r="AN856" s="117">
        <v>0</v>
      </c>
      <c r="AO856" s="117">
        <v>0</v>
      </c>
      <c r="AP856" s="117">
        <v>0</v>
      </c>
      <c r="AQ856" s="117">
        <v>1</v>
      </c>
      <c r="AR856" s="117">
        <v>0</v>
      </c>
      <c r="AS856" s="117">
        <v>274676.11724419368</v>
      </c>
    </row>
    <row r="857" spans="1:45" x14ac:dyDescent="0.45">
      <c r="A857" s="117" t="s">
        <v>1196</v>
      </c>
      <c r="B857" s="118">
        <v>43864</v>
      </c>
      <c r="C857" s="117">
        <v>2020</v>
      </c>
      <c r="D857" s="117">
        <v>2</v>
      </c>
      <c r="E857" s="117">
        <v>2</v>
      </c>
      <c r="F857" s="117" t="s">
        <v>342</v>
      </c>
      <c r="G857" s="117" t="s">
        <v>336</v>
      </c>
      <c r="H857" s="117">
        <v>0</v>
      </c>
      <c r="I857" s="117">
        <v>29.08333</v>
      </c>
      <c r="J857" s="117">
        <v>318608.36724419368</v>
      </c>
      <c r="K857" s="117">
        <v>318608.36724419368</v>
      </c>
      <c r="L857" s="117">
        <v>0</v>
      </c>
      <c r="M857" s="117">
        <v>0</v>
      </c>
      <c r="N857" s="117">
        <v>0</v>
      </c>
      <c r="O857" s="117">
        <v>1</v>
      </c>
      <c r="P857" s="117">
        <v>0</v>
      </c>
      <c r="Q857" s="117">
        <v>0</v>
      </c>
      <c r="R857" s="117">
        <v>0</v>
      </c>
      <c r="S857" s="117">
        <v>0</v>
      </c>
      <c r="T857" s="117">
        <v>0</v>
      </c>
      <c r="U857" s="117">
        <v>0</v>
      </c>
      <c r="V857" s="117">
        <v>1</v>
      </c>
      <c r="W857" s="117">
        <v>0</v>
      </c>
      <c r="X857" s="117">
        <v>0</v>
      </c>
      <c r="Y857" s="117">
        <v>0</v>
      </c>
      <c r="Z857" s="117">
        <v>0</v>
      </c>
      <c r="AA857" s="117">
        <v>0</v>
      </c>
      <c r="AB857" s="117">
        <v>0</v>
      </c>
      <c r="AC857" s="117">
        <v>0</v>
      </c>
      <c r="AD857" s="117">
        <v>0</v>
      </c>
      <c r="AE857" s="117">
        <v>0</v>
      </c>
      <c r="AF857" s="117">
        <v>0</v>
      </c>
      <c r="AG857" s="117">
        <v>0</v>
      </c>
      <c r="AH857" s="117">
        <v>0</v>
      </c>
      <c r="AI857" s="117">
        <v>1</v>
      </c>
      <c r="AJ857" s="117">
        <v>0</v>
      </c>
      <c r="AK857" s="117">
        <v>0</v>
      </c>
      <c r="AL857" s="117">
        <v>0</v>
      </c>
      <c r="AM857" s="117">
        <v>0</v>
      </c>
      <c r="AN857" s="117">
        <v>0</v>
      </c>
      <c r="AO857" s="117">
        <v>0</v>
      </c>
      <c r="AP857" s="117">
        <v>0</v>
      </c>
      <c r="AQ857" s="117">
        <v>1</v>
      </c>
      <c r="AR857" s="117">
        <v>0</v>
      </c>
      <c r="AS857" s="117">
        <v>318608.36724419368</v>
      </c>
    </row>
    <row r="858" spans="1:45" x14ac:dyDescent="0.45">
      <c r="A858" s="117" t="s">
        <v>1197</v>
      </c>
      <c r="B858" s="118">
        <v>43865</v>
      </c>
      <c r="C858" s="117">
        <v>2020</v>
      </c>
      <c r="D858" s="117">
        <v>2</v>
      </c>
      <c r="E858" s="117">
        <v>3</v>
      </c>
      <c r="F858" s="117" t="s">
        <v>342</v>
      </c>
      <c r="G858" s="117" t="s">
        <v>336</v>
      </c>
      <c r="H858" s="117">
        <v>0</v>
      </c>
      <c r="I858" s="117">
        <v>24.875</v>
      </c>
      <c r="J858" s="117">
        <v>359076.78391086042</v>
      </c>
      <c r="K858" s="117">
        <v>359076.78391086042</v>
      </c>
      <c r="L858" s="117">
        <v>0</v>
      </c>
      <c r="M858" s="117">
        <v>0</v>
      </c>
      <c r="N858" s="117">
        <v>0</v>
      </c>
      <c r="O858" s="117">
        <v>0</v>
      </c>
      <c r="P858" s="117">
        <v>1</v>
      </c>
      <c r="Q858" s="117">
        <v>0</v>
      </c>
      <c r="R858" s="117">
        <v>0</v>
      </c>
      <c r="S858" s="117">
        <v>0</v>
      </c>
      <c r="T858" s="117">
        <v>0</v>
      </c>
      <c r="U858" s="117">
        <v>0</v>
      </c>
      <c r="V858" s="117">
        <v>1</v>
      </c>
      <c r="W858" s="117">
        <v>0</v>
      </c>
      <c r="X858" s="117">
        <v>0</v>
      </c>
      <c r="Y858" s="117">
        <v>0</v>
      </c>
      <c r="Z858" s="117">
        <v>0</v>
      </c>
      <c r="AA858" s="117">
        <v>0</v>
      </c>
      <c r="AB858" s="117">
        <v>0</v>
      </c>
      <c r="AC858" s="117">
        <v>0</v>
      </c>
      <c r="AD858" s="117">
        <v>0</v>
      </c>
      <c r="AE858" s="117">
        <v>0</v>
      </c>
      <c r="AF858" s="117">
        <v>0</v>
      </c>
      <c r="AG858" s="117">
        <v>0</v>
      </c>
      <c r="AH858" s="117">
        <v>0</v>
      </c>
      <c r="AI858" s="117">
        <v>1</v>
      </c>
      <c r="AJ858" s="117">
        <v>0</v>
      </c>
      <c r="AK858" s="117">
        <v>0</v>
      </c>
      <c r="AL858" s="117">
        <v>0</v>
      </c>
      <c r="AM858" s="117">
        <v>0</v>
      </c>
      <c r="AN858" s="117">
        <v>0</v>
      </c>
      <c r="AO858" s="117">
        <v>0</v>
      </c>
      <c r="AP858" s="117">
        <v>0</v>
      </c>
      <c r="AQ858" s="117">
        <v>1</v>
      </c>
      <c r="AR858" s="117">
        <v>0</v>
      </c>
      <c r="AS858" s="117">
        <v>359076.78391086042</v>
      </c>
    </row>
    <row r="859" spans="1:45" x14ac:dyDescent="0.45">
      <c r="A859" s="117" t="s">
        <v>1198</v>
      </c>
      <c r="B859" s="118">
        <v>43866</v>
      </c>
      <c r="C859" s="117">
        <v>2020</v>
      </c>
      <c r="D859" s="117">
        <v>2</v>
      </c>
      <c r="E859" s="117">
        <v>4</v>
      </c>
      <c r="F859" s="117" t="s">
        <v>342</v>
      </c>
      <c r="G859" s="117" t="s">
        <v>336</v>
      </c>
      <c r="H859" s="117">
        <v>0</v>
      </c>
      <c r="I859" s="117">
        <v>29.375</v>
      </c>
      <c r="J859" s="117">
        <v>302916.20057752705</v>
      </c>
      <c r="K859" s="117">
        <v>302916.20057752705</v>
      </c>
      <c r="L859" s="117">
        <v>0</v>
      </c>
      <c r="M859" s="117">
        <v>0</v>
      </c>
      <c r="N859" s="117">
        <v>0</v>
      </c>
      <c r="O859" s="117">
        <v>0</v>
      </c>
      <c r="P859" s="117">
        <v>0</v>
      </c>
      <c r="Q859" s="117">
        <v>1</v>
      </c>
      <c r="R859" s="117">
        <v>0</v>
      </c>
      <c r="S859" s="117">
        <v>0</v>
      </c>
      <c r="T859" s="117">
        <v>0</v>
      </c>
      <c r="U859" s="117">
        <v>0</v>
      </c>
      <c r="V859" s="117">
        <v>1</v>
      </c>
      <c r="W859" s="117">
        <v>0</v>
      </c>
      <c r="X859" s="117">
        <v>0</v>
      </c>
      <c r="Y859" s="117">
        <v>0</v>
      </c>
      <c r="Z859" s="117">
        <v>0</v>
      </c>
      <c r="AA859" s="117">
        <v>0</v>
      </c>
      <c r="AB859" s="117">
        <v>0</v>
      </c>
      <c r="AC859" s="117">
        <v>0</v>
      </c>
      <c r="AD859" s="117">
        <v>0</v>
      </c>
      <c r="AE859" s="117">
        <v>0</v>
      </c>
      <c r="AF859" s="117">
        <v>0</v>
      </c>
      <c r="AG859" s="117">
        <v>0</v>
      </c>
      <c r="AH859" s="117">
        <v>0</v>
      </c>
      <c r="AI859" s="117">
        <v>1</v>
      </c>
      <c r="AJ859" s="117">
        <v>0</v>
      </c>
      <c r="AK859" s="117">
        <v>0</v>
      </c>
      <c r="AL859" s="117">
        <v>0</v>
      </c>
      <c r="AM859" s="117">
        <v>0</v>
      </c>
      <c r="AN859" s="117">
        <v>0</v>
      </c>
      <c r="AO859" s="117">
        <v>0</v>
      </c>
      <c r="AP859" s="117">
        <v>0</v>
      </c>
      <c r="AQ859" s="117">
        <v>1</v>
      </c>
      <c r="AR859" s="117">
        <v>0</v>
      </c>
      <c r="AS859" s="117">
        <v>302916.20057752705</v>
      </c>
    </row>
    <row r="860" spans="1:45" x14ac:dyDescent="0.45">
      <c r="A860" s="117" t="s">
        <v>1199</v>
      </c>
      <c r="B860" s="118">
        <v>43867</v>
      </c>
      <c r="C860" s="117">
        <v>2020</v>
      </c>
      <c r="D860" s="117">
        <v>2</v>
      </c>
      <c r="E860" s="117">
        <v>5</v>
      </c>
      <c r="F860" s="117" t="s">
        <v>342</v>
      </c>
      <c r="G860" s="117" t="s">
        <v>336</v>
      </c>
      <c r="H860" s="117">
        <v>0</v>
      </c>
      <c r="I860" s="117">
        <v>31.75</v>
      </c>
      <c r="J860" s="117">
        <v>307629.74224419368</v>
      </c>
      <c r="K860" s="117">
        <v>307629.74224419368</v>
      </c>
      <c r="L860" s="117">
        <v>0</v>
      </c>
      <c r="M860" s="117">
        <v>0</v>
      </c>
      <c r="N860" s="117">
        <v>0</v>
      </c>
      <c r="O860" s="117">
        <v>0</v>
      </c>
      <c r="P860" s="117">
        <v>0</v>
      </c>
      <c r="Q860" s="117">
        <v>0</v>
      </c>
      <c r="R860" s="117">
        <v>1</v>
      </c>
      <c r="S860" s="117">
        <v>0</v>
      </c>
      <c r="T860" s="117">
        <v>0</v>
      </c>
      <c r="U860" s="117">
        <v>0</v>
      </c>
      <c r="V860" s="117">
        <v>1</v>
      </c>
      <c r="W860" s="117">
        <v>0</v>
      </c>
      <c r="X860" s="117">
        <v>0</v>
      </c>
      <c r="Y860" s="117">
        <v>0</v>
      </c>
      <c r="Z860" s="117">
        <v>0</v>
      </c>
      <c r="AA860" s="117">
        <v>0</v>
      </c>
      <c r="AB860" s="117">
        <v>0</v>
      </c>
      <c r="AC860" s="117">
        <v>0</v>
      </c>
      <c r="AD860" s="117">
        <v>0</v>
      </c>
      <c r="AE860" s="117">
        <v>0</v>
      </c>
      <c r="AF860" s="117">
        <v>0</v>
      </c>
      <c r="AG860" s="117">
        <v>0</v>
      </c>
      <c r="AH860" s="117">
        <v>0</v>
      </c>
      <c r="AI860" s="117">
        <v>1</v>
      </c>
      <c r="AJ860" s="117">
        <v>0</v>
      </c>
      <c r="AK860" s="117">
        <v>0</v>
      </c>
      <c r="AL860" s="117">
        <v>0</v>
      </c>
      <c r="AM860" s="117">
        <v>0</v>
      </c>
      <c r="AN860" s="117">
        <v>0</v>
      </c>
      <c r="AO860" s="117">
        <v>0</v>
      </c>
      <c r="AP860" s="117">
        <v>0</v>
      </c>
      <c r="AQ860" s="117">
        <v>1</v>
      </c>
      <c r="AR860" s="117">
        <v>0</v>
      </c>
      <c r="AS860" s="117">
        <v>307629.74224419368</v>
      </c>
    </row>
    <row r="861" spans="1:45" x14ac:dyDescent="0.45">
      <c r="A861" s="117" t="s">
        <v>1200</v>
      </c>
      <c r="B861" s="118">
        <v>43868</v>
      </c>
      <c r="C861" s="117">
        <v>2020</v>
      </c>
      <c r="D861" s="117">
        <v>2</v>
      </c>
      <c r="E861" s="117">
        <v>6</v>
      </c>
      <c r="F861" s="117" t="s">
        <v>342</v>
      </c>
      <c r="G861" s="117" t="s">
        <v>336</v>
      </c>
      <c r="H861" s="117">
        <v>0</v>
      </c>
      <c r="I861" s="117">
        <v>34.791670000000003</v>
      </c>
      <c r="J861" s="117">
        <v>290684.65891086042</v>
      </c>
      <c r="K861" s="117">
        <v>290684.65891086042</v>
      </c>
      <c r="L861" s="117">
        <v>0</v>
      </c>
      <c r="M861" s="117">
        <v>0</v>
      </c>
      <c r="N861" s="117">
        <v>0</v>
      </c>
      <c r="O861" s="117">
        <v>0</v>
      </c>
      <c r="P861" s="117">
        <v>0</v>
      </c>
      <c r="Q861" s="117">
        <v>0</v>
      </c>
      <c r="R861" s="117">
        <v>0</v>
      </c>
      <c r="S861" s="117">
        <v>1</v>
      </c>
      <c r="T861" s="117">
        <v>0</v>
      </c>
      <c r="U861" s="117">
        <v>0</v>
      </c>
      <c r="V861" s="117">
        <v>1</v>
      </c>
      <c r="W861" s="117">
        <v>0</v>
      </c>
      <c r="X861" s="117">
        <v>0</v>
      </c>
      <c r="Y861" s="117">
        <v>0</v>
      </c>
      <c r="Z861" s="117">
        <v>0</v>
      </c>
      <c r="AA861" s="117">
        <v>0</v>
      </c>
      <c r="AB861" s="117">
        <v>0</v>
      </c>
      <c r="AC861" s="117">
        <v>0</v>
      </c>
      <c r="AD861" s="117">
        <v>0</v>
      </c>
      <c r="AE861" s="117">
        <v>0</v>
      </c>
      <c r="AF861" s="117">
        <v>0</v>
      </c>
      <c r="AG861" s="117">
        <v>0</v>
      </c>
      <c r="AH861" s="117">
        <v>0</v>
      </c>
      <c r="AI861" s="117">
        <v>1</v>
      </c>
      <c r="AJ861" s="117">
        <v>0</v>
      </c>
      <c r="AK861" s="117">
        <v>0</v>
      </c>
      <c r="AL861" s="117">
        <v>0</v>
      </c>
      <c r="AM861" s="117">
        <v>0</v>
      </c>
      <c r="AN861" s="117">
        <v>0</v>
      </c>
      <c r="AO861" s="117">
        <v>0</v>
      </c>
      <c r="AP861" s="117">
        <v>0</v>
      </c>
      <c r="AQ861" s="117">
        <v>1</v>
      </c>
      <c r="AR861" s="117">
        <v>0</v>
      </c>
      <c r="AS861" s="117">
        <v>290684.65891086042</v>
      </c>
    </row>
    <row r="862" spans="1:45" x14ac:dyDescent="0.45">
      <c r="A862" s="117" t="s">
        <v>1201</v>
      </c>
      <c r="B862" s="118">
        <v>43869</v>
      </c>
      <c r="C862" s="117">
        <v>2020</v>
      </c>
      <c r="D862" s="117">
        <v>2</v>
      </c>
      <c r="E862" s="117">
        <v>7</v>
      </c>
      <c r="F862" s="117" t="s">
        <v>340</v>
      </c>
      <c r="G862" s="117" t="s">
        <v>336</v>
      </c>
      <c r="H862" s="117">
        <v>0</v>
      </c>
      <c r="I862" s="117">
        <v>36.958329999999997</v>
      </c>
      <c r="J862" s="117">
        <v>270418.03391086042</v>
      </c>
      <c r="K862" s="117">
        <v>270418.03391086042</v>
      </c>
      <c r="L862" s="117">
        <v>0</v>
      </c>
      <c r="M862" s="117">
        <v>0</v>
      </c>
      <c r="N862" s="117">
        <v>0</v>
      </c>
      <c r="O862" s="117">
        <v>0</v>
      </c>
      <c r="P862" s="117">
        <v>0</v>
      </c>
      <c r="Q862" s="117">
        <v>0</v>
      </c>
      <c r="R862" s="117">
        <v>0</v>
      </c>
      <c r="S862" s="117">
        <v>0</v>
      </c>
      <c r="T862" s="117">
        <v>1</v>
      </c>
      <c r="U862" s="117">
        <v>0</v>
      </c>
      <c r="V862" s="117">
        <v>1</v>
      </c>
      <c r="W862" s="117">
        <v>0</v>
      </c>
      <c r="X862" s="117">
        <v>0</v>
      </c>
      <c r="Y862" s="117">
        <v>0</v>
      </c>
      <c r="Z862" s="117">
        <v>0</v>
      </c>
      <c r="AA862" s="117">
        <v>0</v>
      </c>
      <c r="AB862" s="117">
        <v>0</v>
      </c>
      <c r="AC862" s="117">
        <v>0</v>
      </c>
      <c r="AD862" s="117">
        <v>0</v>
      </c>
      <c r="AE862" s="117">
        <v>0</v>
      </c>
      <c r="AF862" s="117">
        <v>0</v>
      </c>
      <c r="AG862" s="117">
        <v>0</v>
      </c>
      <c r="AH862" s="117">
        <v>0</v>
      </c>
      <c r="AI862" s="117">
        <v>1</v>
      </c>
      <c r="AJ862" s="117">
        <v>0</v>
      </c>
      <c r="AK862" s="117">
        <v>0</v>
      </c>
      <c r="AL862" s="117">
        <v>0</v>
      </c>
      <c r="AM862" s="117">
        <v>0</v>
      </c>
      <c r="AN862" s="117">
        <v>0</v>
      </c>
      <c r="AO862" s="117">
        <v>0</v>
      </c>
      <c r="AP862" s="117">
        <v>0</v>
      </c>
      <c r="AQ862" s="117">
        <v>1</v>
      </c>
      <c r="AR862" s="117">
        <v>0</v>
      </c>
      <c r="AS862" s="117">
        <v>270418.03391086042</v>
      </c>
    </row>
    <row r="863" spans="1:45" x14ac:dyDescent="0.45">
      <c r="A863" s="117" t="s">
        <v>1202</v>
      </c>
      <c r="B863" s="118">
        <v>43870</v>
      </c>
      <c r="C863" s="117">
        <v>2020</v>
      </c>
      <c r="D863" s="117">
        <v>2</v>
      </c>
      <c r="E863" s="117">
        <v>1</v>
      </c>
      <c r="F863" s="117" t="s">
        <v>340</v>
      </c>
      <c r="G863" s="117" t="s">
        <v>336</v>
      </c>
      <c r="H863" s="117">
        <v>0</v>
      </c>
      <c r="I863" s="117">
        <v>31.95833</v>
      </c>
      <c r="J863" s="117">
        <v>277536.49224419368</v>
      </c>
      <c r="K863" s="117">
        <v>277536.49224419368</v>
      </c>
      <c r="L863" s="117">
        <v>0</v>
      </c>
      <c r="M863" s="117">
        <v>0</v>
      </c>
      <c r="N863" s="117">
        <v>1</v>
      </c>
      <c r="O863" s="117">
        <v>0</v>
      </c>
      <c r="P863" s="117">
        <v>0</v>
      </c>
      <c r="Q863" s="117">
        <v>0</v>
      </c>
      <c r="R863" s="117">
        <v>0</v>
      </c>
      <c r="S863" s="117">
        <v>0</v>
      </c>
      <c r="T863" s="117">
        <v>0</v>
      </c>
      <c r="U863" s="117">
        <v>0</v>
      </c>
      <c r="V863" s="117">
        <v>1</v>
      </c>
      <c r="W863" s="117">
        <v>0</v>
      </c>
      <c r="X863" s="117">
        <v>0</v>
      </c>
      <c r="Y863" s="117">
        <v>0</v>
      </c>
      <c r="Z863" s="117">
        <v>0</v>
      </c>
      <c r="AA863" s="117">
        <v>0</v>
      </c>
      <c r="AB863" s="117">
        <v>0</v>
      </c>
      <c r="AC863" s="117">
        <v>0</v>
      </c>
      <c r="AD863" s="117">
        <v>0</v>
      </c>
      <c r="AE863" s="117">
        <v>0</v>
      </c>
      <c r="AF863" s="117">
        <v>0</v>
      </c>
      <c r="AG863" s="117">
        <v>0</v>
      </c>
      <c r="AH863" s="117">
        <v>0</v>
      </c>
      <c r="AI863" s="117">
        <v>1</v>
      </c>
      <c r="AJ863" s="117">
        <v>0</v>
      </c>
      <c r="AK863" s="117">
        <v>0</v>
      </c>
      <c r="AL863" s="117">
        <v>0</v>
      </c>
      <c r="AM863" s="117">
        <v>0</v>
      </c>
      <c r="AN863" s="117">
        <v>0</v>
      </c>
      <c r="AO863" s="117">
        <v>0</v>
      </c>
      <c r="AP863" s="117">
        <v>0</v>
      </c>
      <c r="AQ863" s="117">
        <v>1</v>
      </c>
      <c r="AR863" s="117">
        <v>0</v>
      </c>
      <c r="AS863" s="117">
        <v>277536.49224419368</v>
      </c>
    </row>
    <row r="864" spans="1:45" x14ac:dyDescent="0.45">
      <c r="A864" s="117" t="s">
        <v>1203</v>
      </c>
      <c r="B864" s="118">
        <v>43871</v>
      </c>
      <c r="C864" s="117">
        <v>2020</v>
      </c>
      <c r="D864" s="117">
        <v>2</v>
      </c>
      <c r="E864" s="117">
        <v>2</v>
      </c>
      <c r="F864" s="117" t="s">
        <v>342</v>
      </c>
      <c r="G864" s="117" t="s">
        <v>336</v>
      </c>
      <c r="H864" s="117">
        <v>0</v>
      </c>
      <c r="I864" s="117">
        <v>33.125</v>
      </c>
      <c r="J864" s="117">
        <v>289922.45057752705</v>
      </c>
      <c r="K864" s="117">
        <v>289922.45057752705</v>
      </c>
      <c r="L864" s="117">
        <v>0</v>
      </c>
      <c r="M864" s="117">
        <v>0</v>
      </c>
      <c r="N864" s="117">
        <v>0</v>
      </c>
      <c r="O864" s="117">
        <v>1</v>
      </c>
      <c r="P864" s="117">
        <v>0</v>
      </c>
      <c r="Q864" s="117">
        <v>0</v>
      </c>
      <c r="R864" s="117">
        <v>0</v>
      </c>
      <c r="S864" s="117">
        <v>0</v>
      </c>
      <c r="T864" s="117">
        <v>0</v>
      </c>
      <c r="U864" s="117">
        <v>0</v>
      </c>
      <c r="V864" s="117">
        <v>1</v>
      </c>
      <c r="W864" s="117">
        <v>0</v>
      </c>
      <c r="X864" s="117">
        <v>0</v>
      </c>
      <c r="Y864" s="117">
        <v>0</v>
      </c>
      <c r="Z864" s="117">
        <v>0</v>
      </c>
      <c r="AA864" s="117">
        <v>0</v>
      </c>
      <c r="AB864" s="117">
        <v>0</v>
      </c>
      <c r="AC864" s="117">
        <v>0</v>
      </c>
      <c r="AD864" s="117">
        <v>0</v>
      </c>
      <c r="AE864" s="117">
        <v>0</v>
      </c>
      <c r="AF864" s="117">
        <v>0</v>
      </c>
      <c r="AG864" s="117">
        <v>0</v>
      </c>
      <c r="AH864" s="117">
        <v>0</v>
      </c>
      <c r="AI864" s="117">
        <v>1</v>
      </c>
      <c r="AJ864" s="117">
        <v>0</v>
      </c>
      <c r="AK864" s="117">
        <v>0</v>
      </c>
      <c r="AL864" s="117">
        <v>0</v>
      </c>
      <c r="AM864" s="117">
        <v>0</v>
      </c>
      <c r="AN864" s="117">
        <v>0</v>
      </c>
      <c r="AO864" s="117">
        <v>0</v>
      </c>
      <c r="AP864" s="117">
        <v>0</v>
      </c>
      <c r="AQ864" s="117">
        <v>1</v>
      </c>
      <c r="AR864" s="117">
        <v>0</v>
      </c>
      <c r="AS864" s="117">
        <v>289922.45057752705</v>
      </c>
    </row>
    <row r="865" spans="1:45" x14ac:dyDescent="0.45">
      <c r="A865" s="117" t="s">
        <v>1204</v>
      </c>
      <c r="B865" s="118">
        <v>43872</v>
      </c>
      <c r="C865" s="117">
        <v>2020</v>
      </c>
      <c r="D865" s="117">
        <v>2</v>
      </c>
      <c r="E865" s="117">
        <v>3</v>
      </c>
      <c r="F865" s="117" t="s">
        <v>342</v>
      </c>
      <c r="G865" s="117" t="s">
        <v>336</v>
      </c>
      <c r="H865" s="117">
        <v>0</v>
      </c>
      <c r="I865" s="117">
        <v>37.333329999999997</v>
      </c>
      <c r="J865" s="117">
        <v>273585.36724419368</v>
      </c>
      <c r="K865" s="117">
        <v>273585.36724419368</v>
      </c>
      <c r="L865" s="117">
        <v>0</v>
      </c>
      <c r="M865" s="117">
        <v>0</v>
      </c>
      <c r="N865" s="117">
        <v>0</v>
      </c>
      <c r="O865" s="117">
        <v>0</v>
      </c>
      <c r="P865" s="117">
        <v>1</v>
      </c>
      <c r="Q865" s="117">
        <v>0</v>
      </c>
      <c r="R865" s="117">
        <v>0</v>
      </c>
      <c r="S865" s="117">
        <v>0</v>
      </c>
      <c r="T865" s="117">
        <v>0</v>
      </c>
      <c r="U865" s="117">
        <v>0</v>
      </c>
      <c r="V865" s="117">
        <v>1</v>
      </c>
      <c r="W865" s="117">
        <v>0</v>
      </c>
      <c r="X865" s="117">
        <v>0</v>
      </c>
      <c r="Y865" s="117">
        <v>0</v>
      </c>
      <c r="Z865" s="117">
        <v>0</v>
      </c>
      <c r="AA865" s="117">
        <v>0</v>
      </c>
      <c r="AB865" s="117">
        <v>0</v>
      </c>
      <c r="AC865" s="117">
        <v>0</v>
      </c>
      <c r="AD865" s="117">
        <v>0</v>
      </c>
      <c r="AE865" s="117">
        <v>0</v>
      </c>
      <c r="AF865" s="117">
        <v>0</v>
      </c>
      <c r="AG865" s="117">
        <v>0</v>
      </c>
      <c r="AH865" s="117">
        <v>0</v>
      </c>
      <c r="AI865" s="117">
        <v>1</v>
      </c>
      <c r="AJ865" s="117">
        <v>0</v>
      </c>
      <c r="AK865" s="117">
        <v>0</v>
      </c>
      <c r="AL865" s="117">
        <v>0</v>
      </c>
      <c r="AM865" s="117">
        <v>0</v>
      </c>
      <c r="AN865" s="117">
        <v>0</v>
      </c>
      <c r="AO865" s="117">
        <v>0</v>
      </c>
      <c r="AP865" s="117">
        <v>0</v>
      </c>
      <c r="AQ865" s="117">
        <v>1</v>
      </c>
      <c r="AR865" s="117">
        <v>0</v>
      </c>
      <c r="AS865" s="117">
        <v>273585.36724419368</v>
      </c>
    </row>
    <row r="866" spans="1:45" x14ac:dyDescent="0.45">
      <c r="A866" s="117" t="s">
        <v>1205</v>
      </c>
      <c r="B866" s="118">
        <v>43873</v>
      </c>
      <c r="C866" s="117">
        <v>2020</v>
      </c>
      <c r="D866" s="117">
        <v>2</v>
      </c>
      <c r="E866" s="117">
        <v>4</v>
      </c>
      <c r="F866" s="117" t="s">
        <v>342</v>
      </c>
      <c r="G866" s="117" t="s">
        <v>336</v>
      </c>
      <c r="H866" s="117">
        <v>0</v>
      </c>
      <c r="I866" s="117">
        <v>36.916670000000003</v>
      </c>
      <c r="J866" s="117">
        <v>264273.28391086042</v>
      </c>
      <c r="K866" s="117">
        <v>264273.28391086042</v>
      </c>
      <c r="L866" s="117">
        <v>0</v>
      </c>
      <c r="M866" s="117">
        <v>0</v>
      </c>
      <c r="N866" s="117">
        <v>0</v>
      </c>
      <c r="O866" s="117">
        <v>0</v>
      </c>
      <c r="P866" s="117">
        <v>0</v>
      </c>
      <c r="Q866" s="117">
        <v>1</v>
      </c>
      <c r="R866" s="117">
        <v>0</v>
      </c>
      <c r="S866" s="117">
        <v>0</v>
      </c>
      <c r="T866" s="117">
        <v>0</v>
      </c>
      <c r="U866" s="117">
        <v>0</v>
      </c>
      <c r="V866" s="117">
        <v>1</v>
      </c>
      <c r="W866" s="117">
        <v>0</v>
      </c>
      <c r="X866" s="117">
        <v>0</v>
      </c>
      <c r="Y866" s="117">
        <v>0</v>
      </c>
      <c r="Z866" s="117">
        <v>0</v>
      </c>
      <c r="AA866" s="117">
        <v>0</v>
      </c>
      <c r="AB866" s="117">
        <v>0</v>
      </c>
      <c r="AC866" s="117">
        <v>0</v>
      </c>
      <c r="AD866" s="117">
        <v>0</v>
      </c>
      <c r="AE866" s="117">
        <v>0</v>
      </c>
      <c r="AF866" s="117">
        <v>0</v>
      </c>
      <c r="AG866" s="117">
        <v>0</v>
      </c>
      <c r="AH866" s="117">
        <v>0</v>
      </c>
      <c r="AI866" s="117">
        <v>1</v>
      </c>
      <c r="AJ866" s="117">
        <v>0</v>
      </c>
      <c r="AK866" s="117">
        <v>0</v>
      </c>
      <c r="AL866" s="117">
        <v>0</v>
      </c>
      <c r="AM866" s="117">
        <v>0</v>
      </c>
      <c r="AN866" s="117">
        <v>0</v>
      </c>
      <c r="AO866" s="117">
        <v>0</v>
      </c>
      <c r="AP866" s="117">
        <v>0</v>
      </c>
      <c r="AQ866" s="117">
        <v>1</v>
      </c>
      <c r="AR866" s="117">
        <v>0</v>
      </c>
      <c r="AS866" s="117">
        <v>264273.28391086042</v>
      </c>
    </row>
    <row r="867" spans="1:45" x14ac:dyDescent="0.45">
      <c r="A867" s="117" t="s">
        <v>1206</v>
      </c>
      <c r="B867" s="118">
        <v>43874</v>
      </c>
      <c r="C867" s="117">
        <v>2020</v>
      </c>
      <c r="D867" s="117">
        <v>2</v>
      </c>
      <c r="E867" s="117">
        <v>5</v>
      </c>
      <c r="F867" s="117" t="s">
        <v>342</v>
      </c>
      <c r="G867" s="117" t="s">
        <v>336</v>
      </c>
      <c r="H867" s="117">
        <v>0</v>
      </c>
      <c r="I867" s="117">
        <v>33.708329999999997</v>
      </c>
      <c r="J867" s="117">
        <v>286534.11724419368</v>
      </c>
      <c r="K867" s="117">
        <v>286534.11724419368</v>
      </c>
      <c r="L867" s="117">
        <v>0</v>
      </c>
      <c r="M867" s="117">
        <v>0</v>
      </c>
      <c r="N867" s="117">
        <v>0</v>
      </c>
      <c r="O867" s="117">
        <v>0</v>
      </c>
      <c r="P867" s="117">
        <v>0</v>
      </c>
      <c r="Q867" s="117">
        <v>0</v>
      </c>
      <c r="R867" s="117">
        <v>1</v>
      </c>
      <c r="S867" s="117">
        <v>0</v>
      </c>
      <c r="T867" s="117">
        <v>0</v>
      </c>
      <c r="U867" s="117">
        <v>0</v>
      </c>
      <c r="V867" s="117">
        <v>1</v>
      </c>
      <c r="W867" s="117">
        <v>0</v>
      </c>
      <c r="X867" s="117">
        <v>0</v>
      </c>
      <c r="Y867" s="117">
        <v>0</v>
      </c>
      <c r="Z867" s="117">
        <v>0</v>
      </c>
      <c r="AA867" s="117">
        <v>0</v>
      </c>
      <c r="AB867" s="117">
        <v>0</v>
      </c>
      <c r="AC867" s="117">
        <v>0</v>
      </c>
      <c r="AD867" s="117">
        <v>0</v>
      </c>
      <c r="AE867" s="117">
        <v>0</v>
      </c>
      <c r="AF867" s="117">
        <v>0</v>
      </c>
      <c r="AG867" s="117">
        <v>0</v>
      </c>
      <c r="AH867" s="117">
        <v>0</v>
      </c>
      <c r="AI867" s="117">
        <v>1</v>
      </c>
      <c r="AJ867" s="117">
        <v>0</v>
      </c>
      <c r="AK867" s="117">
        <v>0</v>
      </c>
      <c r="AL867" s="117">
        <v>0</v>
      </c>
      <c r="AM867" s="117">
        <v>0</v>
      </c>
      <c r="AN867" s="117">
        <v>0</v>
      </c>
      <c r="AO867" s="117">
        <v>0</v>
      </c>
      <c r="AP867" s="117">
        <v>0</v>
      </c>
      <c r="AQ867" s="117">
        <v>1</v>
      </c>
      <c r="AR867" s="117">
        <v>0</v>
      </c>
      <c r="AS867" s="117">
        <v>286534.11724419368</v>
      </c>
    </row>
    <row r="868" spans="1:45" x14ac:dyDescent="0.45">
      <c r="A868" s="117" t="s">
        <v>1207</v>
      </c>
      <c r="B868" s="118">
        <v>43875</v>
      </c>
      <c r="C868" s="117">
        <v>2020</v>
      </c>
      <c r="D868" s="117">
        <v>2</v>
      </c>
      <c r="E868" s="117">
        <v>6</v>
      </c>
      <c r="F868" s="117" t="s">
        <v>342</v>
      </c>
      <c r="G868" s="117" t="s">
        <v>336</v>
      </c>
      <c r="H868" s="117">
        <v>0</v>
      </c>
      <c r="I868" s="117">
        <v>37.25</v>
      </c>
      <c r="J868" s="117">
        <v>273779.78391086042</v>
      </c>
      <c r="K868" s="117">
        <v>273779.78391086042</v>
      </c>
      <c r="L868" s="117">
        <v>0</v>
      </c>
      <c r="M868" s="117">
        <v>0</v>
      </c>
      <c r="N868" s="117">
        <v>0</v>
      </c>
      <c r="O868" s="117">
        <v>0</v>
      </c>
      <c r="P868" s="117">
        <v>0</v>
      </c>
      <c r="Q868" s="117">
        <v>0</v>
      </c>
      <c r="R868" s="117">
        <v>0</v>
      </c>
      <c r="S868" s="117">
        <v>1</v>
      </c>
      <c r="T868" s="117">
        <v>0</v>
      </c>
      <c r="U868" s="117">
        <v>0</v>
      </c>
      <c r="V868" s="117">
        <v>1</v>
      </c>
      <c r="W868" s="117">
        <v>0</v>
      </c>
      <c r="X868" s="117">
        <v>0</v>
      </c>
      <c r="Y868" s="117">
        <v>0</v>
      </c>
      <c r="Z868" s="117">
        <v>0</v>
      </c>
      <c r="AA868" s="117">
        <v>0</v>
      </c>
      <c r="AB868" s="117">
        <v>0</v>
      </c>
      <c r="AC868" s="117">
        <v>0</v>
      </c>
      <c r="AD868" s="117">
        <v>0</v>
      </c>
      <c r="AE868" s="117">
        <v>0</v>
      </c>
      <c r="AF868" s="117">
        <v>0</v>
      </c>
      <c r="AG868" s="117">
        <v>0</v>
      </c>
      <c r="AH868" s="117">
        <v>0</v>
      </c>
      <c r="AI868" s="117">
        <v>1</v>
      </c>
      <c r="AJ868" s="117">
        <v>0</v>
      </c>
      <c r="AK868" s="117">
        <v>0</v>
      </c>
      <c r="AL868" s="117">
        <v>0</v>
      </c>
      <c r="AM868" s="117">
        <v>0</v>
      </c>
      <c r="AN868" s="117">
        <v>0</v>
      </c>
      <c r="AO868" s="117">
        <v>0</v>
      </c>
      <c r="AP868" s="117">
        <v>0</v>
      </c>
      <c r="AQ868" s="117">
        <v>1</v>
      </c>
      <c r="AR868" s="117">
        <v>0</v>
      </c>
      <c r="AS868" s="117">
        <v>273779.78391086042</v>
      </c>
    </row>
    <row r="869" spans="1:45" x14ac:dyDescent="0.45">
      <c r="A869" s="117" t="s">
        <v>1208</v>
      </c>
      <c r="B869" s="118">
        <v>43876</v>
      </c>
      <c r="C869" s="117">
        <v>2020</v>
      </c>
      <c r="D869" s="117">
        <v>2</v>
      </c>
      <c r="E869" s="117">
        <v>7</v>
      </c>
      <c r="F869" s="117" t="s">
        <v>340</v>
      </c>
      <c r="G869" s="117" t="s">
        <v>336</v>
      </c>
      <c r="H869" s="117">
        <v>0</v>
      </c>
      <c r="I869" s="117">
        <v>38.5</v>
      </c>
      <c r="J869" s="117">
        <v>272285.15891086042</v>
      </c>
      <c r="K869" s="117">
        <v>272285.15891086042</v>
      </c>
      <c r="L869" s="117">
        <v>0</v>
      </c>
      <c r="M869" s="117">
        <v>0</v>
      </c>
      <c r="N869" s="117">
        <v>0</v>
      </c>
      <c r="O869" s="117">
        <v>0</v>
      </c>
      <c r="P869" s="117">
        <v>0</v>
      </c>
      <c r="Q869" s="117">
        <v>0</v>
      </c>
      <c r="R869" s="117">
        <v>0</v>
      </c>
      <c r="S869" s="117">
        <v>0</v>
      </c>
      <c r="T869" s="117">
        <v>1</v>
      </c>
      <c r="U869" s="117">
        <v>0</v>
      </c>
      <c r="V869" s="117">
        <v>1</v>
      </c>
      <c r="W869" s="117">
        <v>0</v>
      </c>
      <c r="X869" s="117">
        <v>0</v>
      </c>
      <c r="Y869" s="117">
        <v>0</v>
      </c>
      <c r="Z869" s="117">
        <v>0</v>
      </c>
      <c r="AA869" s="117">
        <v>0</v>
      </c>
      <c r="AB869" s="117">
        <v>0</v>
      </c>
      <c r="AC869" s="117">
        <v>0</v>
      </c>
      <c r="AD869" s="117">
        <v>0</v>
      </c>
      <c r="AE869" s="117">
        <v>0</v>
      </c>
      <c r="AF869" s="117">
        <v>0</v>
      </c>
      <c r="AG869" s="117">
        <v>0</v>
      </c>
      <c r="AH869" s="117">
        <v>0</v>
      </c>
      <c r="AI869" s="117">
        <v>1</v>
      </c>
      <c r="AJ869" s="117">
        <v>0</v>
      </c>
      <c r="AK869" s="117">
        <v>0</v>
      </c>
      <c r="AL869" s="117">
        <v>0</v>
      </c>
      <c r="AM869" s="117">
        <v>0</v>
      </c>
      <c r="AN869" s="117">
        <v>0</v>
      </c>
      <c r="AO869" s="117">
        <v>0</v>
      </c>
      <c r="AP869" s="117">
        <v>0</v>
      </c>
      <c r="AQ869" s="117">
        <v>1</v>
      </c>
      <c r="AR869" s="117">
        <v>0</v>
      </c>
      <c r="AS869" s="117">
        <v>272285.15891086042</v>
      </c>
    </row>
    <row r="870" spans="1:45" x14ac:dyDescent="0.45">
      <c r="A870" s="117" t="s">
        <v>1209</v>
      </c>
      <c r="B870" s="118">
        <v>43877</v>
      </c>
      <c r="C870" s="117">
        <v>2020</v>
      </c>
      <c r="D870" s="117">
        <v>2</v>
      </c>
      <c r="E870" s="117">
        <v>1</v>
      </c>
      <c r="F870" s="117" t="s">
        <v>340</v>
      </c>
      <c r="G870" s="117" t="s">
        <v>336</v>
      </c>
      <c r="H870" s="117">
        <v>0</v>
      </c>
      <c r="I870" s="117">
        <v>34.666670000000003</v>
      </c>
      <c r="J870" s="117">
        <v>252843.07557752708</v>
      </c>
      <c r="K870" s="117">
        <v>252843.07557752708</v>
      </c>
      <c r="L870" s="117">
        <v>0</v>
      </c>
      <c r="M870" s="117">
        <v>0</v>
      </c>
      <c r="N870" s="117">
        <v>1</v>
      </c>
      <c r="O870" s="117">
        <v>0</v>
      </c>
      <c r="P870" s="117">
        <v>0</v>
      </c>
      <c r="Q870" s="117">
        <v>0</v>
      </c>
      <c r="R870" s="117">
        <v>0</v>
      </c>
      <c r="S870" s="117">
        <v>0</v>
      </c>
      <c r="T870" s="117">
        <v>0</v>
      </c>
      <c r="U870" s="117">
        <v>0</v>
      </c>
      <c r="V870" s="117">
        <v>1</v>
      </c>
      <c r="W870" s="117">
        <v>0</v>
      </c>
      <c r="X870" s="117">
        <v>0</v>
      </c>
      <c r="Y870" s="117">
        <v>0</v>
      </c>
      <c r="Z870" s="117">
        <v>0</v>
      </c>
      <c r="AA870" s="117">
        <v>0</v>
      </c>
      <c r="AB870" s="117">
        <v>0</v>
      </c>
      <c r="AC870" s="117">
        <v>0</v>
      </c>
      <c r="AD870" s="117">
        <v>0</v>
      </c>
      <c r="AE870" s="117">
        <v>0</v>
      </c>
      <c r="AF870" s="117">
        <v>0</v>
      </c>
      <c r="AG870" s="117">
        <v>0</v>
      </c>
      <c r="AH870" s="117">
        <v>0</v>
      </c>
      <c r="AI870" s="117">
        <v>1</v>
      </c>
      <c r="AJ870" s="117">
        <v>0</v>
      </c>
      <c r="AK870" s="117">
        <v>0</v>
      </c>
      <c r="AL870" s="117">
        <v>0</v>
      </c>
      <c r="AM870" s="117">
        <v>0</v>
      </c>
      <c r="AN870" s="117">
        <v>0</v>
      </c>
      <c r="AO870" s="117">
        <v>0</v>
      </c>
      <c r="AP870" s="117">
        <v>0</v>
      </c>
      <c r="AQ870" s="117">
        <v>1</v>
      </c>
      <c r="AR870" s="117">
        <v>0</v>
      </c>
      <c r="AS870" s="117">
        <v>252843.07557752708</v>
      </c>
    </row>
    <row r="871" spans="1:45" x14ac:dyDescent="0.45">
      <c r="A871" s="117" t="s">
        <v>1210</v>
      </c>
      <c r="B871" s="118">
        <v>43878</v>
      </c>
      <c r="C871" s="117">
        <v>2020</v>
      </c>
      <c r="D871" s="117">
        <v>2</v>
      </c>
      <c r="E871" s="117">
        <v>2</v>
      </c>
      <c r="F871" s="117" t="s">
        <v>342</v>
      </c>
      <c r="G871" s="117" t="s">
        <v>336</v>
      </c>
      <c r="H871" s="117">
        <v>0</v>
      </c>
      <c r="I871" s="117">
        <v>34.791670000000003</v>
      </c>
      <c r="J871" s="117">
        <v>264990.28391086042</v>
      </c>
      <c r="K871" s="117">
        <v>264990.28391086042</v>
      </c>
      <c r="L871" s="117">
        <v>0</v>
      </c>
      <c r="M871" s="117">
        <v>0</v>
      </c>
      <c r="N871" s="117">
        <v>0</v>
      </c>
      <c r="O871" s="117">
        <v>1</v>
      </c>
      <c r="P871" s="117">
        <v>0</v>
      </c>
      <c r="Q871" s="117">
        <v>0</v>
      </c>
      <c r="R871" s="117">
        <v>0</v>
      </c>
      <c r="S871" s="117">
        <v>0</v>
      </c>
      <c r="T871" s="117">
        <v>0</v>
      </c>
      <c r="U871" s="117">
        <v>0</v>
      </c>
      <c r="V871" s="117">
        <v>1</v>
      </c>
      <c r="W871" s="117">
        <v>0</v>
      </c>
      <c r="X871" s="117">
        <v>0</v>
      </c>
      <c r="Y871" s="117">
        <v>0</v>
      </c>
      <c r="Z871" s="117">
        <v>0</v>
      </c>
      <c r="AA871" s="117">
        <v>0</v>
      </c>
      <c r="AB871" s="117">
        <v>0</v>
      </c>
      <c r="AC871" s="117">
        <v>0</v>
      </c>
      <c r="AD871" s="117">
        <v>0</v>
      </c>
      <c r="AE871" s="117">
        <v>0</v>
      </c>
      <c r="AF871" s="117">
        <v>0</v>
      </c>
      <c r="AG871" s="117">
        <v>0</v>
      </c>
      <c r="AH871" s="117">
        <v>0</v>
      </c>
      <c r="AI871" s="117">
        <v>1</v>
      </c>
      <c r="AJ871" s="117">
        <v>0</v>
      </c>
      <c r="AK871" s="117">
        <v>0</v>
      </c>
      <c r="AL871" s="117">
        <v>0</v>
      </c>
      <c r="AM871" s="117">
        <v>0</v>
      </c>
      <c r="AN871" s="117">
        <v>0</v>
      </c>
      <c r="AO871" s="117">
        <v>0</v>
      </c>
      <c r="AP871" s="117">
        <v>0</v>
      </c>
      <c r="AQ871" s="117">
        <v>1</v>
      </c>
      <c r="AR871" s="117">
        <v>0</v>
      </c>
      <c r="AS871" s="117">
        <v>264990.28391086042</v>
      </c>
    </row>
    <row r="872" spans="1:45" x14ac:dyDescent="0.45">
      <c r="A872" s="117" t="s">
        <v>1211</v>
      </c>
      <c r="B872" s="118">
        <v>43879</v>
      </c>
      <c r="C872" s="117">
        <v>2020</v>
      </c>
      <c r="D872" s="117">
        <v>2</v>
      </c>
      <c r="E872" s="117">
        <v>3</v>
      </c>
      <c r="F872" s="117" t="s">
        <v>342</v>
      </c>
      <c r="G872" s="117" t="s">
        <v>336</v>
      </c>
      <c r="H872" s="117">
        <v>0</v>
      </c>
      <c r="I872" s="117">
        <v>32.958329999999997</v>
      </c>
      <c r="J872" s="117">
        <v>288329.20057752705</v>
      </c>
      <c r="K872" s="117">
        <v>288329.20057752705</v>
      </c>
      <c r="L872" s="117">
        <v>0</v>
      </c>
      <c r="M872" s="117">
        <v>0</v>
      </c>
      <c r="N872" s="117">
        <v>0</v>
      </c>
      <c r="O872" s="117">
        <v>0</v>
      </c>
      <c r="P872" s="117">
        <v>1</v>
      </c>
      <c r="Q872" s="117">
        <v>0</v>
      </c>
      <c r="R872" s="117">
        <v>0</v>
      </c>
      <c r="S872" s="117">
        <v>0</v>
      </c>
      <c r="T872" s="117">
        <v>0</v>
      </c>
      <c r="U872" s="117">
        <v>0</v>
      </c>
      <c r="V872" s="117">
        <v>1</v>
      </c>
      <c r="W872" s="117">
        <v>0</v>
      </c>
      <c r="X872" s="117">
        <v>0</v>
      </c>
      <c r="Y872" s="117">
        <v>0</v>
      </c>
      <c r="Z872" s="117">
        <v>0</v>
      </c>
      <c r="AA872" s="117">
        <v>0</v>
      </c>
      <c r="AB872" s="117">
        <v>0</v>
      </c>
      <c r="AC872" s="117">
        <v>0</v>
      </c>
      <c r="AD872" s="117">
        <v>0</v>
      </c>
      <c r="AE872" s="117">
        <v>0</v>
      </c>
      <c r="AF872" s="117">
        <v>0</v>
      </c>
      <c r="AG872" s="117">
        <v>0</v>
      </c>
      <c r="AH872" s="117">
        <v>0</v>
      </c>
      <c r="AI872" s="117">
        <v>1</v>
      </c>
      <c r="AJ872" s="117">
        <v>0</v>
      </c>
      <c r="AK872" s="117">
        <v>0</v>
      </c>
      <c r="AL872" s="117">
        <v>0</v>
      </c>
      <c r="AM872" s="117">
        <v>0</v>
      </c>
      <c r="AN872" s="117">
        <v>0</v>
      </c>
      <c r="AO872" s="117">
        <v>0</v>
      </c>
      <c r="AP872" s="117">
        <v>0</v>
      </c>
      <c r="AQ872" s="117">
        <v>1</v>
      </c>
      <c r="AR872" s="117">
        <v>0</v>
      </c>
      <c r="AS872" s="117">
        <v>288329.20057752705</v>
      </c>
    </row>
    <row r="873" spans="1:45" x14ac:dyDescent="0.45">
      <c r="A873" s="117" t="s">
        <v>1212</v>
      </c>
      <c r="B873" s="118">
        <v>43880</v>
      </c>
      <c r="C873" s="117">
        <v>2020</v>
      </c>
      <c r="D873" s="117">
        <v>2</v>
      </c>
      <c r="E873" s="117">
        <v>4</v>
      </c>
      <c r="F873" s="117" t="s">
        <v>342</v>
      </c>
      <c r="G873" s="117" t="s">
        <v>336</v>
      </c>
      <c r="H873" s="117">
        <v>0</v>
      </c>
      <c r="I873" s="117">
        <v>31.125</v>
      </c>
      <c r="J873" s="117">
        <v>300664.45057752705</v>
      </c>
      <c r="K873" s="117">
        <v>300664.45057752705</v>
      </c>
      <c r="L873" s="117">
        <v>0</v>
      </c>
      <c r="M873" s="117">
        <v>0</v>
      </c>
      <c r="N873" s="117">
        <v>0</v>
      </c>
      <c r="O873" s="117">
        <v>0</v>
      </c>
      <c r="P873" s="117">
        <v>0</v>
      </c>
      <c r="Q873" s="117">
        <v>1</v>
      </c>
      <c r="R873" s="117">
        <v>0</v>
      </c>
      <c r="S873" s="117">
        <v>0</v>
      </c>
      <c r="T873" s="117">
        <v>0</v>
      </c>
      <c r="U873" s="117">
        <v>0</v>
      </c>
      <c r="V873" s="117">
        <v>1</v>
      </c>
      <c r="W873" s="117">
        <v>0</v>
      </c>
      <c r="X873" s="117">
        <v>0</v>
      </c>
      <c r="Y873" s="117">
        <v>0</v>
      </c>
      <c r="Z873" s="117">
        <v>0</v>
      </c>
      <c r="AA873" s="117">
        <v>0</v>
      </c>
      <c r="AB873" s="117">
        <v>0</v>
      </c>
      <c r="AC873" s="117">
        <v>0</v>
      </c>
      <c r="AD873" s="117">
        <v>0</v>
      </c>
      <c r="AE873" s="117">
        <v>0</v>
      </c>
      <c r="AF873" s="117">
        <v>0</v>
      </c>
      <c r="AG873" s="117">
        <v>0</v>
      </c>
      <c r="AH873" s="117">
        <v>0</v>
      </c>
      <c r="AI873" s="117">
        <v>1</v>
      </c>
      <c r="AJ873" s="117">
        <v>0</v>
      </c>
      <c r="AK873" s="117">
        <v>0</v>
      </c>
      <c r="AL873" s="117">
        <v>0</v>
      </c>
      <c r="AM873" s="117">
        <v>0</v>
      </c>
      <c r="AN873" s="117">
        <v>0</v>
      </c>
      <c r="AO873" s="117">
        <v>0</v>
      </c>
      <c r="AP873" s="117">
        <v>0</v>
      </c>
      <c r="AQ873" s="117">
        <v>1</v>
      </c>
      <c r="AR873" s="117">
        <v>0</v>
      </c>
      <c r="AS873" s="117">
        <v>300664.45057752705</v>
      </c>
    </row>
    <row r="874" spans="1:45" x14ac:dyDescent="0.45">
      <c r="A874" s="117" t="s">
        <v>1213</v>
      </c>
      <c r="B874" s="118">
        <v>43881</v>
      </c>
      <c r="C874" s="117">
        <v>2020</v>
      </c>
      <c r="D874" s="117">
        <v>2</v>
      </c>
      <c r="E874" s="117">
        <v>5</v>
      </c>
      <c r="F874" s="117" t="s">
        <v>342</v>
      </c>
      <c r="G874" s="117" t="s">
        <v>336</v>
      </c>
      <c r="H874" s="117">
        <v>0</v>
      </c>
      <c r="I874" s="117">
        <v>31.16667</v>
      </c>
      <c r="J874" s="117">
        <v>298142.11724419368</v>
      </c>
      <c r="K874" s="117">
        <v>298142.11724419368</v>
      </c>
      <c r="L874" s="117">
        <v>0</v>
      </c>
      <c r="M874" s="117">
        <v>0</v>
      </c>
      <c r="N874" s="117">
        <v>0</v>
      </c>
      <c r="O874" s="117">
        <v>0</v>
      </c>
      <c r="P874" s="117">
        <v>0</v>
      </c>
      <c r="Q874" s="117">
        <v>0</v>
      </c>
      <c r="R874" s="117">
        <v>1</v>
      </c>
      <c r="S874" s="117">
        <v>0</v>
      </c>
      <c r="T874" s="117">
        <v>0</v>
      </c>
      <c r="U874" s="117">
        <v>0</v>
      </c>
      <c r="V874" s="117">
        <v>1</v>
      </c>
      <c r="W874" s="117">
        <v>0</v>
      </c>
      <c r="X874" s="117">
        <v>0</v>
      </c>
      <c r="Y874" s="117">
        <v>0</v>
      </c>
      <c r="Z874" s="117">
        <v>0</v>
      </c>
      <c r="AA874" s="117">
        <v>0</v>
      </c>
      <c r="AB874" s="117">
        <v>0</v>
      </c>
      <c r="AC874" s="117">
        <v>0</v>
      </c>
      <c r="AD874" s="117">
        <v>0</v>
      </c>
      <c r="AE874" s="117">
        <v>0</v>
      </c>
      <c r="AF874" s="117">
        <v>0</v>
      </c>
      <c r="AG874" s="117">
        <v>0</v>
      </c>
      <c r="AH874" s="117">
        <v>0</v>
      </c>
      <c r="AI874" s="117">
        <v>1</v>
      </c>
      <c r="AJ874" s="117">
        <v>0</v>
      </c>
      <c r="AK874" s="117">
        <v>0</v>
      </c>
      <c r="AL874" s="117">
        <v>0</v>
      </c>
      <c r="AM874" s="117">
        <v>0</v>
      </c>
      <c r="AN874" s="117">
        <v>0</v>
      </c>
      <c r="AO874" s="117">
        <v>0</v>
      </c>
      <c r="AP874" s="117">
        <v>0</v>
      </c>
      <c r="AQ874" s="117">
        <v>1</v>
      </c>
      <c r="AR874" s="117">
        <v>0</v>
      </c>
      <c r="AS874" s="117">
        <v>298142.11724419368</v>
      </c>
    </row>
    <row r="875" spans="1:45" x14ac:dyDescent="0.45">
      <c r="A875" s="117" t="s">
        <v>1214</v>
      </c>
      <c r="B875" s="118">
        <v>43882</v>
      </c>
      <c r="C875" s="117">
        <v>2020</v>
      </c>
      <c r="D875" s="117">
        <v>2</v>
      </c>
      <c r="E875" s="117">
        <v>6</v>
      </c>
      <c r="F875" s="117" t="s">
        <v>342</v>
      </c>
      <c r="G875" s="117" t="s">
        <v>336</v>
      </c>
      <c r="H875" s="117">
        <v>0</v>
      </c>
      <c r="I875" s="117">
        <v>32.916670000000003</v>
      </c>
      <c r="J875" s="117">
        <v>284433.82557752705</v>
      </c>
      <c r="K875" s="117">
        <v>284433.82557752705</v>
      </c>
      <c r="L875" s="117">
        <v>0</v>
      </c>
      <c r="M875" s="117">
        <v>0</v>
      </c>
      <c r="N875" s="117">
        <v>0</v>
      </c>
      <c r="O875" s="117">
        <v>0</v>
      </c>
      <c r="P875" s="117">
        <v>0</v>
      </c>
      <c r="Q875" s="117">
        <v>0</v>
      </c>
      <c r="R875" s="117">
        <v>0</v>
      </c>
      <c r="S875" s="117">
        <v>1</v>
      </c>
      <c r="T875" s="117">
        <v>0</v>
      </c>
      <c r="U875" s="117">
        <v>0</v>
      </c>
      <c r="V875" s="117">
        <v>1</v>
      </c>
      <c r="W875" s="117">
        <v>0</v>
      </c>
      <c r="X875" s="117">
        <v>0</v>
      </c>
      <c r="Y875" s="117">
        <v>0</v>
      </c>
      <c r="Z875" s="117">
        <v>0</v>
      </c>
      <c r="AA875" s="117">
        <v>0</v>
      </c>
      <c r="AB875" s="117">
        <v>0</v>
      </c>
      <c r="AC875" s="117">
        <v>0</v>
      </c>
      <c r="AD875" s="117">
        <v>0</v>
      </c>
      <c r="AE875" s="117">
        <v>0</v>
      </c>
      <c r="AF875" s="117">
        <v>0</v>
      </c>
      <c r="AG875" s="117">
        <v>0</v>
      </c>
      <c r="AH875" s="117">
        <v>0</v>
      </c>
      <c r="AI875" s="117">
        <v>1</v>
      </c>
      <c r="AJ875" s="117">
        <v>0</v>
      </c>
      <c r="AK875" s="117">
        <v>0</v>
      </c>
      <c r="AL875" s="117">
        <v>0</v>
      </c>
      <c r="AM875" s="117">
        <v>0</v>
      </c>
      <c r="AN875" s="117">
        <v>0</v>
      </c>
      <c r="AO875" s="117">
        <v>0</v>
      </c>
      <c r="AP875" s="117">
        <v>0</v>
      </c>
      <c r="AQ875" s="117">
        <v>1</v>
      </c>
      <c r="AR875" s="117">
        <v>0</v>
      </c>
      <c r="AS875" s="117">
        <v>284433.82557752705</v>
      </c>
    </row>
    <row r="876" spans="1:45" x14ac:dyDescent="0.45">
      <c r="A876" s="117" t="s">
        <v>1215</v>
      </c>
      <c r="B876" s="118">
        <v>43883</v>
      </c>
      <c r="C876" s="117">
        <v>2020</v>
      </c>
      <c r="D876" s="117">
        <v>2</v>
      </c>
      <c r="E876" s="117">
        <v>7</v>
      </c>
      <c r="F876" s="117" t="s">
        <v>340</v>
      </c>
      <c r="G876" s="117" t="s">
        <v>336</v>
      </c>
      <c r="H876" s="117">
        <v>0</v>
      </c>
      <c r="I876" s="117">
        <v>38.5</v>
      </c>
      <c r="J876" s="117">
        <v>254725.11724419371</v>
      </c>
      <c r="K876" s="117">
        <v>254725.11724419371</v>
      </c>
      <c r="L876" s="117">
        <v>0</v>
      </c>
      <c r="M876" s="117">
        <v>0</v>
      </c>
      <c r="N876" s="117">
        <v>0</v>
      </c>
      <c r="O876" s="117">
        <v>0</v>
      </c>
      <c r="P876" s="117">
        <v>0</v>
      </c>
      <c r="Q876" s="117">
        <v>0</v>
      </c>
      <c r="R876" s="117">
        <v>0</v>
      </c>
      <c r="S876" s="117">
        <v>0</v>
      </c>
      <c r="T876" s="117">
        <v>1</v>
      </c>
      <c r="U876" s="117">
        <v>0</v>
      </c>
      <c r="V876" s="117">
        <v>1</v>
      </c>
      <c r="W876" s="117">
        <v>0</v>
      </c>
      <c r="X876" s="117">
        <v>0</v>
      </c>
      <c r="Y876" s="117">
        <v>0</v>
      </c>
      <c r="Z876" s="117">
        <v>0</v>
      </c>
      <c r="AA876" s="117">
        <v>0</v>
      </c>
      <c r="AB876" s="117">
        <v>0</v>
      </c>
      <c r="AC876" s="117">
        <v>0</v>
      </c>
      <c r="AD876" s="117">
        <v>0</v>
      </c>
      <c r="AE876" s="117">
        <v>0</v>
      </c>
      <c r="AF876" s="117">
        <v>0</v>
      </c>
      <c r="AG876" s="117">
        <v>0</v>
      </c>
      <c r="AH876" s="117">
        <v>0</v>
      </c>
      <c r="AI876" s="117">
        <v>1</v>
      </c>
      <c r="AJ876" s="117">
        <v>0</v>
      </c>
      <c r="AK876" s="117">
        <v>0</v>
      </c>
      <c r="AL876" s="117">
        <v>0</v>
      </c>
      <c r="AM876" s="117">
        <v>0</v>
      </c>
      <c r="AN876" s="117">
        <v>0</v>
      </c>
      <c r="AO876" s="117">
        <v>0</v>
      </c>
      <c r="AP876" s="117">
        <v>0</v>
      </c>
      <c r="AQ876" s="117">
        <v>1</v>
      </c>
      <c r="AR876" s="117">
        <v>0</v>
      </c>
      <c r="AS876" s="117">
        <v>254725.11724419371</v>
      </c>
    </row>
    <row r="877" spans="1:45" x14ac:dyDescent="0.45">
      <c r="A877" s="117" t="s">
        <v>1216</v>
      </c>
      <c r="B877" s="118">
        <v>43884</v>
      </c>
      <c r="C877" s="117">
        <v>2020</v>
      </c>
      <c r="D877" s="117">
        <v>2</v>
      </c>
      <c r="E877" s="117">
        <v>1</v>
      </c>
      <c r="F877" s="117" t="s">
        <v>340</v>
      </c>
      <c r="G877" s="117" t="s">
        <v>336</v>
      </c>
      <c r="H877" s="117">
        <v>0</v>
      </c>
      <c r="I877" s="117">
        <v>38.125</v>
      </c>
      <c r="J877" s="117">
        <v>251850.78391086045</v>
      </c>
      <c r="K877" s="117">
        <v>251850.78391086045</v>
      </c>
      <c r="L877" s="117">
        <v>0</v>
      </c>
      <c r="M877" s="117">
        <v>0</v>
      </c>
      <c r="N877" s="117">
        <v>1</v>
      </c>
      <c r="O877" s="117">
        <v>0</v>
      </c>
      <c r="P877" s="117">
        <v>0</v>
      </c>
      <c r="Q877" s="117">
        <v>0</v>
      </c>
      <c r="R877" s="117">
        <v>0</v>
      </c>
      <c r="S877" s="117">
        <v>0</v>
      </c>
      <c r="T877" s="117">
        <v>0</v>
      </c>
      <c r="U877" s="117">
        <v>0</v>
      </c>
      <c r="V877" s="117">
        <v>1</v>
      </c>
      <c r="W877" s="117">
        <v>0</v>
      </c>
      <c r="X877" s="117">
        <v>0</v>
      </c>
      <c r="Y877" s="117">
        <v>0</v>
      </c>
      <c r="Z877" s="117">
        <v>0</v>
      </c>
      <c r="AA877" s="117">
        <v>0</v>
      </c>
      <c r="AB877" s="117">
        <v>0</v>
      </c>
      <c r="AC877" s="117">
        <v>0</v>
      </c>
      <c r="AD877" s="117">
        <v>0</v>
      </c>
      <c r="AE877" s="117">
        <v>0</v>
      </c>
      <c r="AF877" s="117">
        <v>0</v>
      </c>
      <c r="AG877" s="117">
        <v>0</v>
      </c>
      <c r="AH877" s="117">
        <v>0</v>
      </c>
      <c r="AI877" s="117">
        <v>1</v>
      </c>
      <c r="AJ877" s="117">
        <v>0</v>
      </c>
      <c r="AK877" s="117">
        <v>0</v>
      </c>
      <c r="AL877" s="117">
        <v>0</v>
      </c>
      <c r="AM877" s="117">
        <v>0</v>
      </c>
      <c r="AN877" s="117">
        <v>0</v>
      </c>
      <c r="AO877" s="117">
        <v>0</v>
      </c>
      <c r="AP877" s="117">
        <v>0</v>
      </c>
      <c r="AQ877" s="117">
        <v>1</v>
      </c>
      <c r="AR877" s="117">
        <v>0</v>
      </c>
      <c r="AS877" s="117">
        <v>251850.78391086045</v>
      </c>
    </row>
    <row r="878" spans="1:45" x14ac:dyDescent="0.45">
      <c r="A878" s="117" t="s">
        <v>1217</v>
      </c>
      <c r="B878" s="118">
        <v>43885</v>
      </c>
      <c r="C878" s="117">
        <v>2020</v>
      </c>
      <c r="D878" s="117">
        <v>2</v>
      </c>
      <c r="E878" s="117">
        <v>2</v>
      </c>
      <c r="F878" s="117" t="s">
        <v>342</v>
      </c>
      <c r="G878" s="117" t="s">
        <v>336</v>
      </c>
      <c r="H878" s="117">
        <v>0</v>
      </c>
      <c r="I878" s="117">
        <v>37.916670000000003</v>
      </c>
      <c r="J878" s="117">
        <v>271729.40891086042</v>
      </c>
      <c r="K878" s="117">
        <v>271729.40891086042</v>
      </c>
      <c r="L878" s="117">
        <v>0</v>
      </c>
      <c r="M878" s="117">
        <v>0</v>
      </c>
      <c r="N878" s="117">
        <v>0</v>
      </c>
      <c r="O878" s="117">
        <v>1</v>
      </c>
      <c r="P878" s="117">
        <v>0</v>
      </c>
      <c r="Q878" s="117">
        <v>0</v>
      </c>
      <c r="R878" s="117">
        <v>0</v>
      </c>
      <c r="S878" s="117">
        <v>0</v>
      </c>
      <c r="T878" s="117">
        <v>0</v>
      </c>
      <c r="U878" s="117">
        <v>0</v>
      </c>
      <c r="V878" s="117">
        <v>1</v>
      </c>
      <c r="W878" s="117">
        <v>0</v>
      </c>
      <c r="X878" s="117">
        <v>0</v>
      </c>
      <c r="Y878" s="117">
        <v>0</v>
      </c>
      <c r="Z878" s="117">
        <v>0</v>
      </c>
      <c r="AA878" s="117">
        <v>0</v>
      </c>
      <c r="AB878" s="117">
        <v>0</v>
      </c>
      <c r="AC878" s="117">
        <v>0</v>
      </c>
      <c r="AD878" s="117">
        <v>0</v>
      </c>
      <c r="AE878" s="117">
        <v>0</v>
      </c>
      <c r="AF878" s="117">
        <v>0</v>
      </c>
      <c r="AG878" s="117">
        <v>0</v>
      </c>
      <c r="AH878" s="117">
        <v>0</v>
      </c>
      <c r="AI878" s="117">
        <v>1</v>
      </c>
      <c r="AJ878" s="117">
        <v>0</v>
      </c>
      <c r="AK878" s="117">
        <v>0</v>
      </c>
      <c r="AL878" s="117">
        <v>0</v>
      </c>
      <c r="AM878" s="117">
        <v>0</v>
      </c>
      <c r="AN878" s="117">
        <v>0</v>
      </c>
      <c r="AO878" s="117">
        <v>0</v>
      </c>
      <c r="AP878" s="117">
        <v>0</v>
      </c>
      <c r="AQ878" s="117">
        <v>1</v>
      </c>
      <c r="AR878" s="117">
        <v>0</v>
      </c>
      <c r="AS878" s="117">
        <v>271729.40891086042</v>
      </c>
    </row>
    <row r="879" spans="1:45" x14ac:dyDescent="0.45">
      <c r="A879" s="117" t="s">
        <v>1218</v>
      </c>
      <c r="B879" s="118">
        <v>43886</v>
      </c>
      <c r="C879" s="117">
        <v>2020</v>
      </c>
      <c r="D879" s="117">
        <v>2</v>
      </c>
      <c r="E879" s="117">
        <v>3</v>
      </c>
      <c r="F879" s="117" t="s">
        <v>342</v>
      </c>
      <c r="G879" s="117" t="s">
        <v>336</v>
      </c>
      <c r="H879" s="117">
        <v>0</v>
      </c>
      <c r="I879" s="117">
        <v>35.666670000000003</v>
      </c>
      <c r="J879" s="117">
        <v>278936.28391086042</v>
      </c>
      <c r="K879" s="117">
        <v>278936.28391086042</v>
      </c>
      <c r="L879" s="117">
        <v>0</v>
      </c>
      <c r="M879" s="117">
        <v>0</v>
      </c>
      <c r="N879" s="117">
        <v>0</v>
      </c>
      <c r="O879" s="117">
        <v>0</v>
      </c>
      <c r="P879" s="117">
        <v>1</v>
      </c>
      <c r="Q879" s="117">
        <v>0</v>
      </c>
      <c r="R879" s="117">
        <v>0</v>
      </c>
      <c r="S879" s="117">
        <v>0</v>
      </c>
      <c r="T879" s="117">
        <v>0</v>
      </c>
      <c r="U879" s="117">
        <v>0</v>
      </c>
      <c r="V879" s="117">
        <v>1</v>
      </c>
      <c r="W879" s="117">
        <v>0</v>
      </c>
      <c r="X879" s="117">
        <v>0</v>
      </c>
      <c r="Y879" s="117">
        <v>0</v>
      </c>
      <c r="Z879" s="117">
        <v>0</v>
      </c>
      <c r="AA879" s="117">
        <v>0</v>
      </c>
      <c r="AB879" s="117">
        <v>0</v>
      </c>
      <c r="AC879" s="117">
        <v>0</v>
      </c>
      <c r="AD879" s="117">
        <v>0</v>
      </c>
      <c r="AE879" s="117">
        <v>0</v>
      </c>
      <c r="AF879" s="117">
        <v>0</v>
      </c>
      <c r="AG879" s="117">
        <v>0</v>
      </c>
      <c r="AH879" s="117">
        <v>0</v>
      </c>
      <c r="AI879" s="117">
        <v>1</v>
      </c>
      <c r="AJ879" s="117">
        <v>0</v>
      </c>
      <c r="AK879" s="117">
        <v>0</v>
      </c>
      <c r="AL879" s="117">
        <v>0</v>
      </c>
      <c r="AM879" s="117">
        <v>0</v>
      </c>
      <c r="AN879" s="117">
        <v>0</v>
      </c>
      <c r="AO879" s="117">
        <v>0</v>
      </c>
      <c r="AP879" s="117">
        <v>0</v>
      </c>
      <c r="AQ879" s="117">
        <v>1</v>
      </c>
      <c r="AR879" s="117">
        <v>0</v>
      </c>
      <c r="AS879" s="117">
        <v>278936.28391086042</v>
      </c>
    </row>
    <row r="880" spans="1:45" x14ac:dyDescent="0.45">
      <c r="A880" s="117" t="s">
        <v>1219</v>
      </c>
      <c r="B880" s="118">
        <v>43887</v>
      </c>
      <c r="C880" s="117">
        <v>2020</v>
      </c>
      <c r="D880" s="117">
        <v>2</v>
      </c>
      <c r="E880" s="117">
        <v>4</v>
      </c>
      <c r="F880" s="117" t="s">
        <v>342</v>
      </c>
      <c r="G880" s="117" t="s">
        <v>336</v>
      </c>
      <c r="H880" s="117">
        <v>0</v>
      </c>
      <c r="I880" s="117">
        <v>38.958329999999997</v>
      </c>
      <c r="J880" s="117">
        <v>267069.07557752705</v>
      </c>
      <c r="K880" s="117">
        <v>267069.07557752705</v>
      </c>
      <c r="L880" s="117">
        <v>0</v>
      </c>
      <c r="M880" s="117">
        <v>0</v>
      </c>
      <c r="N880" s="117">
        <v>0</v>
      </c>
      <c r="O880" s="117">
        <v>0</v>
      </c>
      <c r="P880" s="117">
        <v>0</v>
      </c>
      <c r="Q880" s="117">
        <v>1</v>
      </c>
      <c r="R880" s="117">
        <v>0</v>
      </c>
      <c r="S880" s="117">
        <v>0</v>
      </c>
      <c r="T880" s="117">
        <v>0</v>
      </c>
      <c r="U880" s="117">
        <v>0</v>
      </c>
      <c r="V880" s="117">
        <v>1</v>
      </c>
      <c r="W880" s="117">
        <v>0</v>
      </c>
      <c r="X880" s="117">
        <v>0</v>
      </c>
      <c r="Y880" s="117">
        <v>0</v>
      </c>
      <c r="Z880" s="117">
        <v>0</v>
      </c>
      <c r="AA880" s="117">
        <v>0</v>
      </c>
      <c r="AB880" s="117">
        <v>0</v>
      </c>
      <c r="AC880" s="117">
        <v>0</v>
      </c>
      <c r="AD880" s="117">
        <v>0</v>
      </c>
      <c r="AE880" s="117">
        <v>0</v>
      </c>
      <c r="AF880" s="117">
        <v>0</v>
      </c>
      <c r="AG880" s="117">
        <v>0</v>
      </c>
      <c r="AH880" s="117">
        <v>0</v>
      </c>
      <c r="AI880" s="117">
        <v>1</v>
      </c>
      <c r="AJ880" s="117">
        <v>0</v>
      </c>
      <c r="AK880" s="117">
        <v>0</v>
      </c>
      <c r="AL880" s="117">
        <v>0</v>
      </c>
      <c r="AM880" s="117">
        <v>0</v>
      </c>
      <c r="AN880" s="117">
        <v>0</v>
      </c>
      <c r="AO880" s="117">
        <v>0</v>
      </c>
      <c r="AP880" s="117">
        <v>0</v>
      </c>
      <c r="AQ880" s="117">
        <v>1</v>
      </c>
      <c r="AR880" s="117">
        <v>0</v>
      </c>
      <c r="AS880" s="117">
        <v>267069.07557752705</v>
      </c>
    </row>
    <row r="881" spans="1:45" x14ac:dyDescent="0.45">
      <c r="A881" s="117" t="s">
        <v>1220</v>
      </c>
      <c r="B881" s="118">
        <v>43888</v>
      </c>
      <c r="C881" s="117">
        <v>2020</v>
      </c>
      <c r="D881" s="117">
        <v>2</v>
      </c>
      <c r="E881" s="117">
        <v>5</v>
      </c>
      <c r="F881" s="117" t="s">
        <v>342</v>
      </c>
      <c r="G881" s="117" t="s">
        <v>336</v>
      </c>
      <c r="H881" s="117">
        <v>0</v>
      </c>
      <c r="I881" s="117">
        <v>40.666670000000003</v>
      </c>
      <c r="J881" s="117">
        <v>255300.45057752708</v>
      </c>
      <c r="K881" s="117">
        <v>255300.45057752708</v>
      </c>
      <c r="L881" s="117">
        <v>0</v>
      </c>
      <c r="M881" s="117">
        <v>0</v>
      </c>
      <c r="N881" s="117">
        <v>0</v>
      </c>
      <c r="O881" s="117">
        <v>0</v>
      </c>
      <c r="P881" s="117">
        <v>0</v>
      </c>
      <c r="Q881" s="117">
        <v>0</v>
      </c>
      <c r="R881" s="117">
        <v>1</v>
      </c>
      <c r="S881" s="117">
        <v>0</v>
      </c>
      <c r="T881" s="117">
        <v>0</v>
      </c>
      <c r="U881" s="117">
        <v>0</v>
      </c>
      <c r="V881" s="117">
        <v>1</v>
      </c>
      <c r="W881" s="117">
        <v>0</v>
      </c>
      <c r="X881" s="117">
        <v>0</v>
      </c>
      <c r="Y881" s="117">
        <v>0</v>
      </c>
      <c r="Z881" s="117">
        <v>0</v>
      </c>
      <c r="AA881" s="117">
        <v>0</v>
      </c>
      <c r="AB881" s="117">
        <v>0</v>
      </c>
      <c r="AC881" s="117">
        <v>0</v>
      </c>
      <c r="AD881" s="117">
        <v>0</v>
      </c>
      <c r="AE881" s="117">
        <v>0</v>
      </c>
      <c r="AF881" s="117">
        <v>0</v>
      </c>
      <c r="AG881" s="117">
        <v>0</v>
      </c>
      <c r="AH881" s="117">
        <v>0</v>
      </c>
      <c r="AI881" s="117">
        <v>1</v>
      </c>
      <c r="AJ881" s="117">
        <v>0</v>
      </c>
      <c r="AK881" s="117">
        <v>0</v>
      </c>
      <c r="AL881" s="117">
        <v>0</v>
      </c>
      <c r="AM881" s="117">
        <v>0</v>
      </c>
      <c r="AN881" s="117">
        <v>0</v>
      </c>
      <c r="AO881" s="117">
        <v>0</v>
      </c>
      <c r="AP881" s="117">
        <v>0</v>
      </c>
      <c r="AQ881" s="117">
        <v>1</v>
      </c>
      <c r="AR881" s="117">
        <v>0</v>
      </c>
      <c r="AS881" s="117">
        <v>255300.45057752708</v>
      </c>
    </row>
    <row r="882" spans="1:45" x14ac:dyDescent="0.45">
      <c r="A882" s="117" t="s">
        <v>1221</v>
      </c>
      <c r="B882" s="118">
        <v>43889</v>
      </c>
      <c r="C882" s="117">
        <v>2020</v>
      </c>
      <c r="D882" s="117">
        <v>2</v>
      </c>
      <c r="E882" s="117">
        <v>6</v>
      </c>
      <c r="F882" s="117" t="s">
        <v>342</v>
      </c>
      <c r="G882" s="117" t="s">
        <v>336</v>
      </c>
      <c r="H882" s="117">
        <v>0</v>
      </c>
      <c r="I882" s="117">
        <v>42.125</v>
      </c>
      <c r="J882" s="117">
        <v>238886.61724419371</v>
      </c>
      <c r="K882" s="117">
        <v>238886.61724419371</v>
      </c>
      <c r="L882" s="117">
        <v>0</v>
      </c>
      <c r="M882" s="117">
        <v>0</v>
      </c>
      <c r="N882" s="117">
        <v>0</v>
      </c>
      <c r="O882" s="117">
        <v>0</v>
      </c>
      <c r="P882" s="117">
        <v>0</v>
      </c>
      <c r="Q882" s="117">
        <v>0</v>
      </c>
      <c r="R882" s="117">
        <v>0</v>
      </c>
      <c r="S882" s="117">
        <v>1</v>
      </c>
      <c r="T882" s="117">
        <v>0</v>
      </c>
      <c r="U882" s="117">
        <v>0</v>
      </c>
      <c r="V882" s="117">
        <v>1</v>
      </c>
      <c r="W882" s="117">
        <v>0</v>
      </c>
      <c r="X882" s="117">
        <v>0</v>
      </c>
      <c r="Y882" s="117">
        <v>0</v>
      </c>
      <c r="Z882" s="117">
        <v>0</v>
      </c>
      <c r="AA882" s="117">
        <v>0</v>
      </c>
      <c r="AB882" s="117">
        <v>0</v>
      </c>
      <c r="AC882" s="117">
        <v>0</v>
      </c>
      <c r="AD882" s="117">
        <v>0</v>
      </c>
      <c r="AE882" s="117">
        <v>0</v>
      </c>
      <c r="AF882" s="117">
        <v>0</v>
      </c>
      <c r="AG882" s="117">
        <v>0</v>
      </c>
      <c r="AH882" s="117">
        <v>0</v>
      </c>
      <c r="AI882" s="117">
        <v>1</v>
      </c>
      <c r="AJ882" s="117">
        <v>0</v>
      </c>
      <c r="AK882" s="117">
        <v>0</v>
      </c>
      <c r="AL882" s="117">
        <v>0</v>
      </c>
      <c r="AM882" s="117">
        <v>0</v>
      </c>
      <c r="AN882" s="117">
        <v>0</v>
      </c>
      <c r="AO882" s="117">
        <v>0</v>
      </c>
      <c r="AP882" s="117">
        <v>0</v>
      </c>
      <c r="AQ882" s="117">
        <v>1</v>
      </c>
      <c r="AR882" s="117">
        <v>0</v>
      </c>
      <c r="AS882" s="117">
        <v>238886.61724419371</v>
      </c>
    </row>
    <row r="883" spans="1:45" x14ac:dyDescent="0.45">
      <c r="A883" s="117" t="s">
        <v>1222</v>
      </c>
      <c r="B883" s="118">
        <v>43890</v>
      </c>
      <c r="C883" s="117">
        <v>2020</v>
      </c>
      <c r="D883" s="117">
        <v>2</v>
      </c>
      <c r="E883" s="117">
        <v>7</v>
      </c>
      <c r="F883" s="117" t="s">
        <v>340</v>
      </c>
      <c r="G883" s="117" t="s">
        <v>336</v>
      </c>
      <c r="H883" s="117">
        <v>0</v>
      </c>
      <c r="I883" s="117">
        <v>42.416670000000003</v>
      </c>
      <c r="J883" s="117">
        <v>238552.53391086045</v>
      </c>
      <c r="K883" s="117">
        <v>238552.53391086045</v>
      </c>
      <c r="L883" s="117">
        <v>0</v>
      </c>
      <c r="M883" s="117">
        <v>0</v>
      </c>
      <c r="N883" s="117">
        <v>0</v>
      </c>
      <c r="O883" s="117">
        <v>0</v>
      </c>
      <c r="P883" s="117">
        <v>0</v>
      </c>
      <c r="Q883" s="117">
        <v>0</v>
      </c>
      <c r="R883" s="117">
        <v>0</v>
      </c>
      <c r="S883" s="117">
        <v>0</v>
      </c>
      <c r="T883" s="117">
        <v>1</v>
      </c>
      <c r="U883" s="117">
        <v>0</v>
      </c>
      <c r="V883" s="117">
        <v>1</v>
      </c>
      <c r="W883" s="117">
        <v>0</v>
      </c>
      <c r="X883" s="117">
        <v>0</v>
      </c>
      <c r="Y883" s="117">
        <v>0</v>
      </c>
      <c r="Z883" s="117">
        <v>0</v>
      </c>
      <c r="AA883" s="117">
        <v>0</v>
      </c>
      <c r="AB883" s="117">
        <v>0</v>
      </c>
      <c r="AC883" s="117">
        <v>0</v>
      </c>
      <c r="AD883" s="117">
        <v>0</v>
      </c>
      <c r="AE883" s="117">
        <v>0</v>
      </c>
      <c r="AF883" s="117">
        <v>0</v>
      </c>
      <c r="AG883" s="117">
        <v>0</v>
      </c>
      <c r="AH883" s="117">
        <v>0</v>
      </c>
      <c r="AI883" s="117">
        <v>1</v>
      </c>
      <c r="AJ883" s="117">
        <v>0</v>
      </c>
      <c r="AK883" s="117">
        <v>0</v>
      </c>
      <c r="AL883" s="117">
        <v>0</v>
      </c>
      <c r="AM883" s="117">
        <v>0</v>
      </c>
      <c r="AN883" s="117">
        <v>0</v>
      </c>
      <c r="AO883" s="117">
        <v>0</v>
      </c>
      <c r="AP883" s="117">
        <v>0</v>
      </c>
      <c r="AQ883" s="117">
        <v>1</v>
      </c>
      <c r="AR883" s="117">
        <v>0</v>
      </c>
      <c r="AS883" s="117">
        <v>238552.53391086045</v>
      </c>
    </row>
    <row r="884" spans="1:45" x14ac:dyDescent="0.45">
      <c r="A884" s="117" t="s">
        <v>1223</v>
      </c>
      <c r="B884" s="118">
        <v>43891</v>
      </c>
      <c r="C884" s="117">
        <v>2020</v>
      </c>
      <c r="D884" s="117">
        <v>3</v>
      </c>
      <c r="E884" s="117">
        <v>1</v>
      </c>
      <c r="F884" s="117" t="s">
        <v>340</v>
      </c>
      <c r="G884" s="117" t="s">
        <v>336</v>
      </c>
      <c r="H884" s="117">
        <v>0</v>
      </c>
      <c r="I884" s="117">
        <v>38.416670000000003</v>
      </c>
      <c r="J884" s="117">
        <v>251060.00238790247</v>
      </c>
      <c r="K884" s="117">
        <v>251060.00238790247</v>
      </c>
      <c r="L884" s="117">
        <v>0</v>
      </c>
      <c r="M884" s="117">
        <v>0</v>
      </c>
      <c r="N884" s="117">
        <v>1</v>
      </c>
      <c r="O884" s="117">
        <v>0</v>
      </c>
      <c r="P884" s="117">
        <v>0</v>
      </c>
      <c r="Q884" s="117">
        <v>0</v>
      </c>
      <c r="R884" s="117">
        <v>0</v>
      </c>
      <c r="S884" s="117">
        <v>0</v>
      </c>
      <c r="T884" s="117">
        <v>0</v>
      </c>
      <c r="U884" s="117">
        <v>0</v>
      </c>
      <c r="V884" s="117">
        <v>0</v>
      </c>
      <c r="W884" s="117">
        <v>1</v>
      </c>
      <c r="X884" s="117">
        <v>0</v>
      </c>
      <c r="Y884" s="117">
        <v>0</v>
      </c>
      <c r="Z884" s="117">
        <v>0</v>
      </c>
      <c r="AA884" s="117">
        <v>0</v>
      </c>
      <c r="AB884" s="117">
        <v>0</v>
      </c>
      <c r="AC884" s="117">
        <v>0</v>
      </c>
      <c r="AD884" s="117">
        <v>0</v>
      </c>
      <c r="AE884" s="117">
        <v>0</v>
      </c>
      <c r="AF884" s="117">
        <v>0</v>
      </c>
      <c r="AG884" s="117">
        <v>0</v>
      </c>
      <c r="AH884" s="117">
        <v>0</v>
      </c>
      <c r="AI884" s="117">
        <v>1</v>
      </c>
      <c r="AJ884" s="117">
        <v>0</v>
      </c>
      <c r="AK884" s="117">
        <v>0</v>
      </c>
      <c r="AL884" s="117">
        <v>0</v>
      </c>
      <c r="AM884" s="117">
        <v>0</v>
      </c>
      <c r="AN884" s="117">
        <v>0</v>
      </c>
      <c r="AO884" s="117">
        <v>0</v>
      </c>
      <c r="AP884" s="117">
        <v>0</v>
      </c>
      <c r="AQ884" s="117">
        <v>1</v>
      </c>
      <c r="AR884" s="117">
        <v>0</v>
      </c>
      <c r="AS884" s="117">
        <v>251060.00238790247</v>
      </c>
    </row>
    <row r="885" spans="1:45" x14ac:dyDescent="0.45">
      <c r="A885" s="117" t="s">
        <v>1224</v>
      </c>
      <c r="B885" s="118">
        <v>43892</v>
      </c>
      <c r="C885" s="117">
        <v>2020</v>
      </c>
      <c r="D885" s="117">
        <v>3</v>
      </c>
      <c r="E885" s="117">
        <v>2</v>
      </c>
      <c r="F885" s="117" t="s">
        <v>342</v>
      </c>
      <c r="G885" s="117" t="s">
        <v>336</v>
      </c>
      <c r="H885" s="117">
        <v>0</v>
      </c>
      <c r="I885" s="117">
        <v>41.583329999999997</v>
      </c>
      <c r="J885" s="117">
        <v>253404.16905456921</v>
      </c>
      <c r="K885" s="117">
        <v>253404.16905456921</v>
      </c>
      <c r="L885" s="117">
        <v>0</v>
      </c>
      <c r="M885" s="117">
        <v>0</v>
      </c>
      <c r="N885" s="117">
        <v>0</v>
      </c>
      <c r="O885" s="117">
        <v>1</v>
      </c>
      <c r="P885" s="117">
        <v>0</v>
      </c>
      <c r="Q885" s="117">
        <v>0</v>
      </c>
      <c r="R885" s="117">
        <v>0</v>
      </c>
      <c r="S885" s="117">
        <v>0</v>
      </c>
      <c r="T885" s="117">
        <v>0</v>
      </c>
      <c r="U885" s="117">
        <v>0</v>
      </c>
      <c r="V885" s="117">
        <v>0</v>
      </c>
      <c r="W885" s="117">
        <v>1</v>
      </c>
      <c r="X885" s="117">
        <v>0</v>
      </c>
      <c r="Y885" s="117">
        <v>0</v>
      </c>
      <c r="Z885" s="117">
        <v>0</v>
      </c>
      <c r="AA885" s="117">
        <v>0</v>
      </c>
      <c r="AB885" s="117">
        <v>0</v>
      </c>
      <c r="AC885" s="117">
        <v>0</v>
      </c>
      <c r="AD885" s="117">
        <v>0</v>
      </c>
      <c r="AE885" s="117">
        <v>0</v>
      </c>
      <c r="AF885" s="117">
        <v>0</v>
      </c>
      <c r="AG885" s="117">
        <v>0</v>
      </c>
      <c r="AH885" s="117">
        <v>0</v>
      </c>
      <c r="AI885" s="117">
        <v>1</v>
      </c>
      <c r="AJ885" s="117">
        <v>0</v>
      </c>
      <c r="AK885" s="117">
        <v>0</v>
      </c>
      <c r="AL885" s="117">
        <v>0</v>
      </c>
      <c r="AM885" s="117">
        <v>0</v>
      </c>
      <c r="AN885" s="117">
        <v>0</v>
      </c>
      <c r="AO885" s="117">
        <v>0</v>
      </c>
      <c r="AP885" s="117">
        <v>0</v>
      </c>
      <c r="AQ885" s="117">
        <v>1</v>
      </c>
      <c r="AR885" s="117">
        <v>0</v>
      </c>
      <c r="AS885" s="117">
        <v>253404.16905456921</v>
      </c>
    </row>
    <row r="886" spans="1:45" x14ac:dyDescent="0.45">
      <c r="A886" s="117" t="s">
        <v>1225</v>
      </c>
      <c r="B886" s="118">
        <v>43893</v>
      </c>
      <c r="C886" s="117">
        <v>2020</v>
      </c>
      <c r="D886" s="117">
        <v>3</v>
      </c>
      <c r="E886" s="117">
        <v>3</v>
      </c>
      <c r="F886" s="117" t="s">
        <v>342</v>
      </c>
      <c r="G886" s="117" t="s">
        <v>336</v>
      </c>
      <c r="H886" s="117">
        <v>0</v>
      </c>
      <c r="I886" s="117">
        <v>49.541670000000003</v>
      </c>
      <c r="J886" s="117">
        <v>234269.08572123584</v>
      </c>
      <c r="K886" s="117">
        <v>234269.08572123584</v>
      </c>
      <c r="L886" s="117">
        <v>0</v>
      </c>
      <c r="M886" s="117">
        <v>0</v>
      </c>
      <c r="N886" s="117">
        <v>0</v>
      </c>
      <c r="O886" s="117">
        <v>0</v>
      </c>
      <c r="P886" s="117">
        <v>1</v>
      </c>
      <c r="Q886" s="117">
        <v>0</v>
      </c>
      <c r="R886" s="117">
        <v>0</v>
      </c>
      <c r="S886" s="117">
        <v>0</v>
      </c>
      <c r="T886" s="117">
        <v>0</v>
      </c>
      <c r="U886" s="117">
        <v>0</v>
      </c>
      <c r="V886" s="117">
        <v>0</v>
      </c>
      <c r="W886" s="117">
        <v>1</v>
      </c>
      <c r="X886" s="117">
        <v>0</v>
      </c>
      <c r="Y886" s="117">
        <v>0</v>
      </c>
      <c r="Z886" s="117">
        <v>0</v>
      </c>
      <c r="AA886" s="117">
        <v>0</v>
      </c>
      <c r="AB886" s="117">
        <v>0</v>
      </c>
      <c r="AC886" s="117">
        <v>0</v>
      </c>
      <c r="AD886" s="117">
        <v>0</v>
      </c>
      <c r="AE886" s="117">
        <v>0</v>
      </c>
      <c r="AF886" s="117">
        <v>0</v>
      </c>
      <c r="AG886" s="117">
        <v>0</v>
      </c>
      <c r="AH886" s="117">
        <v>0</v>
      </c>
      <c r="AI886" s="117">
        <v>1</v>
      </c>
      <c r="AJ886" s="117">
        <v>0</v>
      </c>
      <c r="AK886" s="117">
        <v>0</v>
      </c>
      <c r="AL886" s="117">
        <v>0</v>
      </c>
      <c r="AM886" s="117">
        <v>0</v>
      </c>
      <c r="AN886" s="117">
        <v>0</v>
      </c>
      <c r="AO886" s="117">
        <v>0</v>
      </c>
      <c r="AP886" s="117">
        <v>0</v>
      </c>
      <c r="AQ886" s="117">
        <v>1</v>
      </c>
      <c r="AR886" s="117">
        <v>0</v>
      </c>
      <c r="AS886" s="117">
        <v>234269.08572123584</v>
      </c>
    </row>
    <row r="887" spans="1:45" x14ac:dyDescent="0.45">
      <c r="A887" s="117" t="s">
        <v>1226</v>
      </c>
      <c r="B887" s="118">
        <v>43894</v>
      </c>
      <c r="C887" s="117">
        <v>2020</v>
      </c>
      <c r="D887" s="117">
        <v>3</v>
      </c>
      <c r="E887" s="117">
        <v>4</v>
      </c>
      <c r="F887" s="117" t="s">
        <v>342</v>
      </c>
      <c r="G887" s="117" t="s">
        <v>336</v>
      </c>
      <c r="H887" s="117">
        <v>0</v>
      </c>
      <c r="I887" s="117">
        <v>45.333329999999997</v>
      </c>
      <c r="J887" s="117">
        <v>242808.00238790247</v>
      </c>
      <c r="K887" s="117">
        <v>242808.00238790247</v>
      </c>
      <c r="L887" s="117">
        <v>0</v>
      </c>
      <c r="M887" s="117">
        <v>0</v>
      </c>
      <c r="N887" s="117">
        <v>0</v>
      </c>
      <c r="O887" s="117">
        <v>0</v>
      </c>
      <c r="P887" s="117">
        <v>0</v>
      </c>
      <c r="Q887" s="117">
        <v>1</v>
      </c>
      <c r="R887" s="117">
        <v>0</v>
      </c>
      <c r="S887" s="117">
        <v>0</v>
      </c>
      <c r="T887" s="117">
        <v>0</v>
      </c>
      <c r="U887" s="117">
        <v>0</v>
      </c>
      <c r="V887" s="117">
        <v>0</v>
      </c>
      <c r="W887" s="117">
        <v>1</v>
      </c>
      <c r="X887" s="117">
        <v>0</v>
      </c>
      <c r="Y887" s="117">
        <v>0</v>
      </c>
      <c r="Z887" s="117">
        <v>0</v>
      </c>
      <c r="AA887" s="117">
        <v>0</v>
      </c>
      <c r="AB887" s="117">
        <v>0</v>
      </c>
      <c r="AC887" s="117">
        <v>0</v>
      </c>
      <c r="AD887" s="117">
        <v>0</v>
      </c>
      <c r="AE887" s="117">
        <v>0</v>
      </c>
      <c r="AF887" s="117">
        <v>0</v>
      </c>
      <c r="AG887" s="117">
        <v>0</v>
      </c>
      <c r="AH887" s="117">
        <v>0</v>
      </c>
      <c r="AI887" s="117">
        <v>1</v>
      </c>
      <c r="AJ887" s="117">
        <v>0</v>
      </c>
      <c r="AK887" s="117">
        <v>0</v>
      </c>
      <c r="AL887" s="117">
        <v>0</v>
      </c>
      <c r="AM887" s="117">
        <v>0</v>
      </c>
      <c r="AN887" s="117">
        <v>0</v>
      </c>
      <c r="AO887" s="117">
        <v>0</v>
      </c>
      <c r="AP887" s="117">
        <v>0</v>
      </c>
      <c r="AQ887" s="117">
        <v>1</v>
      </c>
      <c r="AR887" s="117">
        <v>0</v>
      </c>
      <c r="AS887" s="117">
        <v>242808.00238790247</v>
      </c>
    </row>
    <row r="888" spans="1:45" x14ac:dyDescent="0.45">
      <c r="A888" s="117" t="s">
        <v>1227</v>
      </c>
      <c r="B888" s="118">
        <v>43895</v>
      </c>
      <c r="C888" s="117">
        <v>2020</v>
      </c>
      <c r="D888" s="117">
        <v>3</v>
      </c>
      <c r="E888" s="117">
        <v>5</v>
      </c>
      <c r="F888" s="117" t="s">
        <v>342</v>
      </c>
      <c r="G888" s="117" t="s">
        <v>336</v>
      </c>
      <c r="H888" s="117">
        <v>0</v>
      </c>
      <c r="I888" s="117">
        <v>42.083329999999997</v>
      </c>
      <c r="J888" s="117">
        <v>260700.12738790247</v>
      </c>
      <c r="K888" s="117">
        <v>260700.12738790247</v>
      </c>
      <c r="L888" s="117">
        <v>0</v>
      </c>
      <c r="M888" s="117">
        <v>0</v>
      </c>
      <c r="N888" s="117">
        <v>0</v>
      </c>
      <c r="O888" s="117">
        <v>0</v>
      </c>
      <c r="P888" s="117">
        <v>0</v>
      </c>
      <c r="Q888" s="117">
        <v>0</v>
      </c>
      <c r="R888" s="117">
        <v>1</v>
      </c>
      <c r="S888" s="117">
        <v>0</v>
      </c>
      <c r="T888" s="117">
        <v>0</v>
      </c>
      <c r="U888" s="117">
        <v>0</v>
      </c>
      <c r="V888" s="117">
        <v>0</v>
      </c>
      <c r="W888" s="117">
        <v>1</v>
      </c>
      <c r="X888" s="117">
        <v>0</v>
      </c>
      <c r="Y888" s="117">
        <v>0</v>
      </c>
      <c r="Z888" s="117">
        <v>0</v>
      </c>
      <c r="AA888" s="117">
        <v>0</v>
      </c>
      <c r="AB888" s="117">
        <v>0</v>
      </c>
      <c r="AC888" s="117">
        <v>0</v>
      </c>
      <c r="AD888" s="117">
        <v>0</v>
      </c>
      <c r="AE888" s="117">
        <v>0</v>
      </c>
      <c r="AF888" s="117">
        <v>0</v>
      </c>
      <c r="AG888" s="117">
        <v>0</v>
      </c>
      <c r="AH888" s="117">
        <v>0</v>
      </c>
      <c r="AI888" s="117">
        <v>1</v>
      </c>
      <c r="AJ888" s="117">
        <v>0</v>
      </c>
      <c r="AK888" s="117">
        <v>0</v>
      </c>
      <c r="AL888" s="117">
        <v>0</v>
      </c>
      <c r="AM888" s="117">
        <v>0</v>
      </c>
      <c r="AN888" s="117">
        <v>0</v>
      </c>
      <c r="AO888" s="117">
        <v>0</v>
      </c>
      <c r="AP888" s="117">
        <v>0</v>
      </c>
      <c r="AQ888" s="117">
        <v>1</v>
      </c>
      <c r="AR888" s="117">
        <v>0</v>
      </c>
      <c r="AS888" s="117">
        <v>260700.12738790247</v>
      </c>
    </row>
    <row r="889" spans="1:45" x14ac:dyDescent="0.45">
      <c r="A889" s="117" t="s">
        <v>1228</v>
      </c>
      <c r="B889" s="118">
        <v>43896</v>
      </c>
      <c r="C889" s="117">
        <v>2020</v>
      </c>
      <c r="D889" s="117">
        <v>3</v>
      </c>
      <c r="E889" s="117">
        <v>6</v>
      </c>
      <c r="F889" s="117" t="s">
        <v>342</v>
      </c>
      <c r="G889" s="117" t="s">
        <v>336</v>
      </c>
      <c r="H889" s="117">
        <v>0</v>
      </c>
      <c r="I889" s="117">
        <v>43.416670000000003</v>
      </c>
      <c r="J889" s="117">
        <v>251496.75238790247</v>
      </c>
      <c r="K889" s="117">
        <v>251496.75238790247</v>
      </c>
      <c r="L889" s="117">
        <v>0</v>
      </c>
      <c r="M889" s="117">
        <v>0</v>
      </c>
      <c r="N889" s="117">
        <v>0</v>
      </c>
      <c r="O889" s="117">
        <v>0</v>
      </c>
      <c r="P889" s="117">
        <v>0</v>
      </c>
      <c r="Q889" s="117">
        <v>0</v>
      </c>
      <c r="R889" s="117">
        <v>0</v>
      </c>
      <c r="S889" s="117">
        <v>1</v>
      </c>
      <c r="T889" s="117">
        <v>0</v>
      </c>
      <c r="U889" s="117">
        <v>0</v>
      </c>
      <c r="V889" s="117">
        <v>0</v>
      </c>
      <c r="W889" s="117">
        <v>1</v>
      </c>
      <c r="X889" s="117">
        <v>0</v>
      </c>
      <c r="Y889" s="117">
        <v>0</v>
      </c>
      <c r="Z889" s="117">
        <v>0</v>
      </c>
      <c r="AA889" s="117">
        <v>0</v>
      </c>
      <c r="AB889" s="117">
        <v>0</v>
      </c>
      <c r="AC889" s="117">
        <v>0</v>
      </c>
      <c r="AD889" s="117">
        <v>0</v>
      </c>
      <c r="AE889" s="117">
        <v>0</v>
      </c>
      <c r="AF889" s="117">
        <v>0</v>
      </c>
      <c r="AG889" s="117">
        <v>0</v>
      </c>
      <c r="AH889" s="117">
        <v>0</v>
      </c>
      <c r="AI889" s="117">
        <v>1</v>
      </c>
      <c r="AJ889" s="117">
        <v>0</v>
      </c>
      <c r="AK889" s="117">
        <v>0</v>
      </c>
      <c r="AL889" s="117">
        <v>0</v>
      </c>
      <c r="AM889" s="117">
        <v>0</v>
      </c>
      <c r="AN889" s="117">
        <v>0</v>
      </c>
      <c r="AO889" s="117">
        <v>0</v>
      </c>
      <c r="AP889" s="117">
        <v>0</v>
      </c>
      <c r="AQ889" s="117">
        <v>1</v>
      </c>
      <c r="AR889" s="117">
        <v>0</v>
      </c>
      <c r="AS889" s="117">
        <v>251496.75238790247</v>
      </c>
    </row>
    <row r="890" spans="1:45" x14ac:dyDescent="0.45">
      <c r="A890" s="117" t="s">
        <v>1229</v>
      </c>
      <c r="B890" s="118">
        <v>43897</v>
      </c>
      <c r="C890" s="117">
        <v>2020</v>
      </c>
      <c r="D890" s="117">
        <v>3</v>
      </c>
      <c r="E890" s="117">
        <v>7</v>
      </c>
      <c r="F890" s="117" t="s">
        <v>340</v>
      </c>
      <c r="G890" s="117" t="s">
        <v>336</v>
      </c>
      <c r="H890" s="117">
        <v>0</v>
      </c>
      <c r="I890" s="117">
        <v>40.375</v>
      </c>
      <c r="J890" s="117">
        <v>237432.54405456921</v>
      </c>
      <c r="K890" s="117">
        <v>237432.54405456921</v>
      </c>
      <c r="L890" s="117">
        <v>0</v>
      </c>
      <c r="M890" s="117">
        <v>0</v>
      </c>
      <c r="N890" s="117">
        <v>0</v>
      </c>
      <c r="O890" s="117">
        <v>0</v>
      </c>
      <c r="P890" s="117">
        <v>0</v>
      </c>
      <c r="Q890" s="117">
        <v>0</v>
      </c>
      <c r="R890" s="117">
        <v>0</v>
      </c>
      <c r="S890" s="117">
        <v>0</v>
      </c>
      <c r="T890" s="117">
        <v>1</v>
      </c>
      <c r="U890" s="117">
        <v>0</v>
      </c>
      <c r="V890" s="117">
        <v>0</v>
      </c>
      <c r="W890" s="117">
        <v>1</v>
      </c>
      <c r="X890" s="117">
        <v>0</v>
      </c>
      <c r="Y890" s="117">
        <v>0</v>
      </c>
      <c r="Z890" s="117">
        <v>0</v>
      </c>
      <c r="AA890" s="117">
        <v>0</v>
      </c>
      <c r="AB890" s="117">
        <v>0</v>
      </c>
      <c r="AC890" s="117">
        <v>0</v>
      </c>
      <c r="AD890" s="117">
        <v>0</v>
      </c>
      <c r="AE890" s="117">
        <v>0</v>
      </c>
      <c r="AF890" s="117">
        <v>0</v>
      </c>
      <c r="AG890" s="117">
        <v>0</v>
      </c>
      <c r="AH890" s="117">
        <v>0</v>
      </c>
      <c r="AI890" s="117">
        <v>1</v>
      </c>
      <c r="AJ890" s="117">
        <v>0</v>
      </c>
      <c r="AK890" s="117">
        <v>0</v>
      </c>
      <c r="AL890" s="117">
        <v>0</v>
      </c>
      <c r="AM890" s="117">
        <v>0</v>
      </c>
      <c r="AN890" s="117">
        <v>0</v>
      </c>
      <c r="AO890" s="117">
        <v>0</v>
      </c>
      <c r="AP890" s="117">
        <v>0</v>
      </c>
      <c r="AQ890" s="117">
        <v>1</v>
      </c>
      <c r="AR890" s="117">
        <v>0</v>
      </c>
      <c r="AS890" s="117">
        <v>237432.54405456921</v>
      </c>
    </row>
    <row r="891" spans="1:45" x14ac:dyDescent="0.45">
      <c r="A891" s="117" t="s">
        <v>1230</v>
      </c>
      <c r="B891" s="118">
        <v>43898</v>
      </c>
      <c r="C891" s="117">
        <v>2020</v>
      </c>
      <c r="D891" s="117">
        <v>3</v>
      </c>
      <c r="E891" s="117">
        <v>1</v>
      </c>
      <c r="F891" s="117" t="s">
        <v>340</v>
      </c>
      <c r="G891" s="117" t="s">
        <v>336</v>
      </c>
      <c r="H891" s="117">
        <v>0</v>
      </c>
      <c r="I891" s="117">
        <v>37.441670000000002</v>
      </c>
      <c r="J891" s="117">
        <v>231733.56770911571</v>
      </c>
      <c r="K891" s="117">
        <v>231733.56770911571</v>
      </c>
      <c r="L891" s="117">
        <v>0</v>
      </c>
      <c r="M891" s="117">
        <v>0</v>
      </c>
      <c r="N891" s="117">
        <v>1</v>
      </c>
      <c r="O891" s="117">
        <v>0</v>
      </c>
      <c r="P891" s="117">
        <v>0</v>
      </c>
      <c r="Q891" s="117">
        <v>0</v>
      </c>
      <c r="R891" s="117">
        <v>0</v>
      </c>
      <c r="S891" s="117">
        <v>0</v>
      </c>
      <c r="T891" s="117">
        <v>0</v>
      </c>
      <c r="U891" s="117">
        <v>0</v>
      </c>
      <c r="V891" s="117">
        <v>0</v>
      </c>
      <c r="W891" s="117">
        <v>1</v>
      </c>
      <c r="X891" s="117">
        <v>0</v>
      </c>
      <c r="Y891" s="117">
        <v>0</v>
      </c>
      <c r="Z891" s="117">
        <v>0</v>
      </c>
      <c r="AA891" s="117">
        <v>0</v>
      </c>
      <c r="AB891" s="117">
        <v>0</v>
      </c>
      <c r="AC891" s="117">
        <v>0</v>
      </c>
      <c r="AD891" s="117">
        <v>0</v>
      </c>
      <c r="AE891" s="117">
        <v>0</v>
      </c>
      <c r="AF891" s="117">
        <v>0</v>
      </c>
      <c r="AG891" s="117">
        <v>0</v>
      </c>
      <c r="AH891" s="117">
        <v>0</v>
      </c>
      <c r="AI891" s="117">
        <v>1</v>
      </c>
      <c r="AJ891" s="117">
        <v>0</v>
      </c>
      <c r="AK891" s="117">
        <v>0</v>
      </c>
      <c r="AL891" s="117">
        <v>0</v>
      </c>
      <c r="AM891" s="117">
        <v>0</v>
      </c>
      <c r="AN891" s="117">
        <v>0</v>
      </c>
      <c r="AO891" s="117">
        <v>0</v>
      </c>
      <c r="AP891" s="117">
        <v>0</v>
      </c>
      <c r="AQ891" s="117">
        <v>1</v>
      </c>
      <c r="AR891" s="117">
        <v>0</v>
      </c>
      <c r="AS891" s="117">
        <v>231733.56770911571</v>
      </c>
    </row>
    <row r="892" spans="1:45" x14ac:dyDescent="0.45">
      <c r="A892" s="117" t="s">
        <v>1231</v>
      </c>
      <c r="B892" s="118">
        <v>43899</v>
      </c>
      <c r="C892" s="117">
        <v>2020</v>
      </c>
      <c r="D892" s="117">
        <v>3</v>
      </c>
      <c r="E892" s="117">
        <v>2</v>
      </c>
      <c r="F892" s="117" t="s">
        <v>342</v>
      </c>
      <c r="G892" s="117" t="s">
        <v>336</v>
      </c>
      <c r="H892" s="117">
        <v>0</v>
      </c>
      <c r="I892" s="117">
        <v>35.875</v>
      </c>
      <c r="J892" s="117">
        <v>263109.50238790247</v>
      </c>
      <c r="K892" s="117">
        <v>263109.50238790247</v>
      </c>
      <c r="L892" s="117">
        <v>0</v>
      </c>
      <c r="M892" s="117">
        <v>0</v>
      </c>
      <c r="N892" s="117">
        <v>0</v>
      </c>
      <c r="O892" s="117">
        <v>1</v>
      </c>
      <c r="P892" s="117">
        <v>0</v>
      </c>
      <c r="Q892" s="117">
        <v>0</v>
      </c>
      <c r="R892" s="117">
        <v>0</v>
      </c>
      <c r="S892" s="117">
        <v>0</v>
      </c>
      <c r="T892" s="117">
        <v>0</v>
      </c>
      <c r="U892" s="117">
        <v>0</v>
      </c>
      <c r="V892" s="117">
        <v>0</v>
      </c>
      <c r="W892" s="117">
        <v>1</v>
      </c>
      <c r="X892" s="117">
        <v>0</v>
      </c>
      <c r="Y892" s="117">
        <v>0</v>
      </c>
      <c r="Z892" s="117">
        <v>0</v>
      </c>
      <c r="AA892" s="117">
        <v>0</v>
      </c>
      <c r="AB892" s="117">
        <v>0</v>
      </c>
      <c r="AC892" s="117">
        <v>0</v>
      </c>
      <c r="AD892" s="117">
        <v>0</v>
      </c>
      <c r="AE892" s="117">
        <v>0</v>
      </c>
      <c r="AF892" s="117">
        <v>0</v>
      </c>
      <c r="AG892" s="117">
        <v>0</v>
      </c>
      <c r="AH892" s="117">
        <v>0</v>
      </c>
      <c r="AI892" s="117">
        <v>1</v>
      </c>
      <c r="AJ892" s="117">
        <v>0</v>
      </c>
      <c r="AK892" s="117">
        <v>0</v>
      </c>
      <c r="AL892" s="117">
        <v>0</v>
      </c>
      <c r="AM892" s="117">
        <v>0</v>
      </c>
      <c r="AN892" s="117">
        <v>0</v>
      </c>
      <c r="AO892" s="117">
        <v>0</v>
      </c>
      <c r="AP892" s="117">
        <v>0</v>
      </c>
      <c r="AQ892" s="117">
        <v>1</v>
      </c>
      <c r="AR892" s="117">
        <v>0</v>
      </c>
      <c r="AS892" s="117">
        <v>263109.50238790247</v>
      </c>
    </row>
    <row r="893" spans="1:45" x14ac:dyDescent="0.45">
      <c r="A893" s="117" t="s">
        <v>1232</v>
      </c>
      <c r="B893" s="118">
        <v>43900</v>
      </c>
      <c r="C893" s="117">
        <v>2020</v>
      </c>
      <c r="D893" s="117">
        <v>3</v>
      </c>
      <c r="E893" s="117">
        <v>3</v>
      </c>
      <c r="F893" s="117" t="s">
        <v>342</v>
      </c>
      <c r="G893" s="117" t="s">
        <v>336</v>
      </c>
      <c r="H893" s="117">
        <v>0</v>
      </c>
      <c r="I893" s="117">
        <v>38.916670000000003</v>
      </c>
      <c r="J893" s="117">
        <v>278133.33572123584</v>
      </c>
      <c r="K893" s="117">
        <v>278133.33572123584</v>
      </c>
      <c r="L893" s="117">
        <v>0</v>
      </c>
      <c r="M893" s="117">
        <v>0</v>
      </c>
      <c r="N893" s="117">
        <v>0</v>
      </c>
      <c r="O893" s="117">
        <v>0</v>
      </c>
      <c r="P893" s="117">
        <v>1</v>
      </c>
      <c r="Q893" s="117">
        <v>0</v>
      </c>
      <c r="R893" s="117">
        <v>0</v>
      </c>
      <c r="S893" s="117">
        <v>0</v>
      </c>
      <c r="T893" s="117">
        <v>0</v>
      </c>
      <c r="U893" s="117">
        <v>0</v>
      </c>
      <c r="V893" s="117">
        <v>0</v>
      </c>
      <c r="W893" s="117">
        <v>1</v>
      </c>
      <c r="X893" s="117">
        <v>0</v>
      </c>
      <c r="Y893" s="117">
        <v>0</v>
      </c>
      <c r="Z893" s="117">
        <v>0</v>
      </c>
      <c r="AA893" s="117">
        <v>0</v>
      </c>
      <c r="AB893" s="117">
        <v>0</v>
      </c>
      <c r="AC893" s="117">
        <v>0</v>
      </c>
      <c r="AD893" s="117">
        <v>0</v>
      </c>
      <c r="AE893" s="117">
        <v>0</v>
      </c>
      <c r="AF893" s="117">
        <v>0</v>
      </c>
      <c r="AG893" s="117">
        <v>0</v>
      </c>
      <c r="AH893" s="117">
        <v>0</v>
      </c>
      <c r="AI893" s="117">
        <v>1</v>
      </c>
      <c r="AJ893" s="117">
        <v>0</v>
      </c>
      <c r="AK893" s="117">
        <v>0</v>
      </c>
      <c r="AL893" s="117">
        <v>0</v>
      </c>
      <c r="AM893" s="117">
        <v>0</v>
      </c>
      <c r="AN893" s="117">
        <v>0</v>
      </c>
      <c r="AO893" s="117">
        <v>0</v>
      </c>
      <c r="AP893" s="117">
        <v>0</v>
      </c>
      <c r="AQ893" s="117">
        <v>1</v>
      </c>
      <c r="AR893" s="117">
        <v>0</v>
      </c>
      <c r="AS893" s="117">
        <v>278133.33572123584</v>
      </c>
    </row>
    <row r="894" spans="1:45" x14ac:dyDescent="0.45">
      <c r="A894" s="117" t="s">
        <v>1233</v>
      </c>
      <c r="B894" s="118">
        <v>43901</v>
      </c>
      <c r="C894" s="117">
        <v>2020</v>
      </c>
      <c r="D894" s="117">
        <v>3</v>
      </c>
      <c r="E894" s="117">
        <v>4</v>
      </c>
      <c r="F894" s="117" t="s">
        <v>342</v>
      </c>
      <c r="G894" s="117" t="s">
        <v>336</v>
      </c>
      <c r="H894" s="117">
        <v>0</v>
      </c>
      <c r="I894" s="117">
        <v>42.791670000000003</v>
      </c>
      <c r="J894" s="117">
        <v>252433.37738790247</v>
      </c>
      <c r="K894" s="117">
        <v>252433.37738790247</v>
      </c>
      <c r="L894" s="117">
        <v>0</v>
      </c>
      <c r="M894" s="117">
        <v>0</v>
      </c>
      <c r="N894" s="117">
        <v>0</v>
      </c>
      <c r="O894" s="117">
        <v>0</v>
      </c>
      <c r="P894" s="117">
        <v>0</v>
      </c>
      <c r="Q894" s="117">
        <v>1</v>
      </c>
      <c r="R894" s="117">
        <v>0</v>
      </c>
      <c r="S894" s="117">
        <v>0</v>
      </c>
      <c r="T894" s="117">
        <v>0</v>
      </c>
      <c r="U894" s="117">
        <v>0</v>
      </c>
      <c r="V894" s="117">
        <v>0</v>
      </c>
      <c r="W894" s="117">
        <v>1</v>
      </c>
      <c r="X894" s="117">
        <v>0</v>
      </c>
      <c r="Y894" s="117">
        <v>0</v>
      </c>
      <c r="Z894" s="117">
        <v>0</v>
      </c>
      <c r="AA894" s="117">
        <v>0</v>
      </c>
      <c r="AB894" s="117">
        <v>0</v>
      </c>
      <c r="AC894" s="117">
        <v>0</v>
      </c>
      <c r="AD894" s="117">
        <v>0</v>
      </c>
      <c r="AE894" s="117">
        <v>0</v>
      </c>
      <c r="AF894" s="117">
        <v>0</v>
      </c>
      <c r="AG894" s="117">
        <v>0</v>
      </c>
      <c r="AH894" s="117">
        <v>0</v>
      </c>
      <c r="AI894" s="117">
        <v>1</v>
      </c>
      <c r="AJ894" s="117">
        <v>0</v>
      </c>
      <c r="AK894" s="117">
        <v>0</v>
      </c>
      <c r="AL894" s="117">
        <v>0</v>
      </c>
      <c r="AM894" s="117">
        <v>0</v>
      </c>
      <c r="AN894" s="117">
        <v>0</v>
      </c>
      <c r="AO894" s="117">
        <v>0</v>
      </c>
      <c r="AP894" s="117">
        <v>0</v>
      </c>
      <c r="AQ894" s="117">
        <v>1</v>
      </c>
      <c r="AR894" s="117">
        <v>0</v>
      </c>
      <c r="AS894" s="117">
        <v>252433.37738790247</v>
      </c>
    </row>
    <row r="895" spans="1:45" x14ac:dyDescent="0.45">
      <c r="A895" s="117" t="s">
        <v>1234</v>
      </c>
      <c r="B895" s="118">
        <v>43902</v>
      </c>
      <c r="C895" s="117">
        <v>2020</v>
      </c>
      <c r="D895" s="117">
        <v>3</v>
      </c>
      <c r="E895" s="117">
        <v>5</v>
      </c>
      <c r="F895" s="117" t="s">
        <v>342</v>
      </c>
      <c r="G895" s="117" t="s">
        <v>336</v>
      </c>
      <c r="H895" s="117">
        <v>0</v>
      </c>
      <c r="I895" s="117">
        <v>37.166670000000003</v>
      </c>
      <c r="J895" s="117">
        <v>272397.91905456921</v>
      </c>
      <c r="K895" s="117">
        <v>272397.91905456921</v>
      </c>
      <c r="L895" s="117">
        <v>0</v>
      </c>
      <c r="M895" s="117">
        <v>0</v>
      </c>
      <c r="N895" s="117">
        <v>0</v>
      </c>
      <c r="O895" s="117">
        <v>0</v>
      </c>
      <c r="P895" s="117">
        <v>0</v>
      </c>
      <c r="Q895" s="117">
        <v>0</v>
      </c>
      <c r="R895" s="117">
        <v>1</v>
      </c>
      <c r="S895" s="117">
        <v>0</v>
      </c>
      <c r="T895" s="117">
        <v>0</v>
      </c>
      <c r="U895" s="117">
        <v>0</v>
      </c>
      <c r="V895" s="117">
        <v>0</v>
      </c>
      <c r="W895" s="117">
        <v>1</v>
      </c>
      <c r="X895" s="117">
        <v>0</v>
      </c>
      <c r="Y895" s="117">
        <v>0</v>
      </c>
      <c r="Z895" s="117">
        <v>0</v>
      </c>
      <c r="AA895" s="117">
        <v>0</v>
      </c>
      <c r="AB895" s="117">
        <v>0</v>
      </c>
      <c r="AC895" s="117">
        <v>0</v>
      </c>
      <c r="AD895" s="117">
        <v>0</v>
      </c>
      <c r="AE895" s="117">
        <v>0</v>
      </c>
      <c r="AF895" s="117">
        <v>0</v>
      </c>
      <c r="AG895" s="117">
        <v>0</v>
      </c>
      <c r="AH895" s="117">
        <v>0</v>
      </c>
      <c r="AI895" s="117">
        <v>1</v>
      </c>
      <c r="AJ895" s="117">
        <v>0</v>
      </c>
      <c r="AK895" s="117">
        <v>0</v>
      </c>
      <c r="AL895" s="117">
        <v>0</v>
      </c>
      <c r="AM895" s="117">
        <v>0</v>
      </c>
      <c r="AN895" s="117">
        <v>0</v>
      </c>
      <c r="AO895" s="117">
        <v>0</v>
      </c>
      <c r="AP895" s="117">
        <v>0</v>
      </c>
      <c r="AQ895" s="117">
        <v>1</v>
      </c>
      <c r="AR895" s="117">
        <v>0</v>
      </c>
      <c r="AS895" s="117">
        <v>272397.91905456921</v>
      </c>
    </row>
    <row r="896" spans="1:45" x14ac:dyDescent="0.45">
      <c r="A896" s="117" t="s">
        <v>1235</v>
      </c>
      <c r="B896" s="118">
        <v>43903</v>
      </c>
      <c r="C896" s="117">
        <v>2020</v>
      </c>
      <c r="D896" s="117">
        <v>3</v>
      </c>
      <c r="E896" s="117">
        <v>6</v>
      </c>
      <c r="F896" s="117" t="s">
        <v>342</v>
      </c>
      <c r="G896" s="117" t="s">
        <v>336</v>
      </c>
      <c r="H896" s="117">
        <v>0</v>
      </c>
      <c r="I896" s="117">
        <v>33.208329999999997</v>
      </c>
      <c r="J896" s="117">
        <v>297088.71072123584</v>
      </c>
      <c r="K896" s="117">
        <v>297088.71072123584</v>
      </c>
      <c r="L896" s="117">
        <v>0</v>
      </c>
      <c r="M896" s="117">
        <v>0</v>
      </c>
      <c r="N896" s="117">
        <v>0</v>
      </c>
      <c r="O896" s="117">
        <v>0</v>
      </c>
      <c r="P896" s="117">
        <v>0</v>
      </c>
      <c r="Q896" s="117">
        <v>0</v>
      </c>
      <c r="R896" s="117">
        <v>0</v>
      </c>
      <c r="S896" s="117">
        <v>1</v>
      </c>
      <c r="T896" s="117">
        <v>0</v>
      </c>
      <c r="U896" s="117">
        <v>0</v>
      </c>
      <c r="V896" s="117">
        <v>0</v>
      </c>
      <c r="W896" s="117">
        <v>1</v>
      </c>
      <c r="X896" s="117">
        <v>0</v>
      </c>
      <c r="Y896" s="117">
        <v>0</v>
      </c>
      <c r="Z896" s="117">
        <v>0</v>
      </c>
      <c r="AA896" s="117">
        <v>0</v>
      </c>
      <c r="AB896" s="117">
        <v>0</v>
      </c>
      <c r="AC896" s="117">
        <v>0</v>
      </c>
      <c r="AD896" s="117">
        <v>0</v>
      </c>
      <c r="AE896" s="117">
        <v>0</v>
      </c>
      <c r="AF896" s="117">
        <v>0</v>
      </c>
      <c r="AG896" s="117">
        <v>0</v>
      </c>
      <c r="AH896" s="117">
        <v>0</v>
      </c>
      <c r="AI896" s="117">
        <v>1</v>
      </c>
      <c r="AJ896" s="117">
        <v>0</v>
      </c>
      <c r="AK896" s="117">
        <v>0</v>
      </c>
      <c r="AL896" s="117">
        <v>0</v>
      </c>
      <c r="AM896" s="117">
        <v>0</v>
      </c>
      <c r="AN896" s="117">
        <v>0</v>
      </c>
      <c r="AO896" s="117">
        <v>0</v>
      </c>
      <c r="AP896" s="117">
        <v>0</v>
      </c>
      <c r="AQ896" s="117">
        <v>1</v>
      </c>
      <c r="AR896" s="117">
        <v>0</v>
      </c>
      <c r="AS896" s="117">
        <v>297088.71072123584</v>
      </c>
    </row>
    <row r="897" spans="1:45" x14ac:dyDescent="0.45">
      <c r="A897" s="117" t="s">
        <v>1236</v>
      </c>
      <c r="B897" s="118">
        <v>43904</v>
      </c>
      <c r="C897" s="117">
        <v>2020</v>
      </c>
      <c r="D897" s="117">
        <v>3</v>
      </c>
      <c r="E897" s="117">
        <v>7</v>
      </c>
      <c r="F897" s="117" t="s">
        <v>340</v>
      </c>
      <c r="G897" s="117" t="s">
        <v>336</v>
      </c>
      <c r="H897" s="117">
        <v>0</v>
      </c>
      <c r="I897" s="117">
        <v>27.875</v>
      </c>
      <c r="J897" s="117">
        <v>327403.54405456921</v>
      </c>
      <c r="K897" s="117">
        <v>327403.54405456921</v>
      </c>
      <c r="L897" s="117">
        <v>0</v>
      </c>
      <c r="M897" s="117">
        <v>0</v>
      </c>
      <c r="N897" s="117">
        <v>0</v>
      </c>
      <c r="O897" s="117">
        <v>0</v>
      </c>
      <c r="P897" s="117">
        <v>0</v>
      </c>
      <c r="Q897" s="117">
        <v>0</v>
      </c>
      <c r="R897" s="117">
        <v>0</v>
      </c>
      <c r="S897" s="117">
        <v>0</v>
      </c>
      <c r="T897" s="117">
        <v>1</v>
      </c>
      <c r="U897" s="117">
        <v>0</v>
      </c>
      <c r="V897" s="117">
        <v>0</v>
      </c>
      <c r="W897" s="117">
        <v>1</v>
      </c>
      <c r="X897" s="117">
        <v>0</v>
      </c>
      <c r="Y897" s="117">
        <v>0</v>
      </c>
      <c r="Z897" s="117">
        <v>0</v>
      </c>
      <c r="AA897" s="117">
        <v>0</v>
      </c>
      <c r="AB897" s="117">
        <v>0</v>
      </c>
      <c r="AC897" s="117">
        <v>0</v>
      </c>
      <c r="AD897" s="117">
        <v>0</v>
      </c>
      <c r="AE897" s="117">
        <v>0</v>
      </c>
      <c r="AF897" s="117">
        <v>0</v>
      </c>
      <c r="AG897" s="117">
        <v>0</v>
      </c>
      <c r="AH897" s="117">
        <v>0</v>
      </c>
      <c r="AI897" s="117">
        <v>1</v>
      </c>
      <c r="AJ897" s="117">
        <v>0</v>
      </c>
      <c r="AK897" s="117">
        <v>0</v>
      </c>
      <c r="AL897" s="117">
        <v>0</v>
      </c>
      <c r="AM897" s="117">
        <v>0</v>
      </c>
      <c r="AN897" s="117">
        <v>0</v>
      </c>
      <c r="AO897" s="117">
        <v>0</v>
      </c>
      <c r="AP897" s="117">
        <v>0</v>
      </c>
      <c r="AQ897" s="117">
        <v>1</v>
      </c>
      <c r="AR897" s="117">
        <v>0</v>
      </c>
      <c r="AS897" s="117">
        <v>327403.54405456921</v>
      </c>
    </row>
    <row r="898" spans="1:45" x14ac:dyDescent="0.45">
      <c r="A898" s="117" t="s">
        <v>1237</v>
      </c>
      <c r="B898" s="118">
        <v>43905</v>
      </c>
      <c r="C898" s="117">
        <v>2020</v>
      </c>
      <c r="D898" s="117">
        <v>3</v>
      </c>
      <c r="E898" s="117">
        <v>1</v>
      </c>
      <c r="F898" s="117" t="s">
        <v>340</v>
      </c>
      <c r="G898" s="117" t="s">
        <v>336</v>
      </c>
      <c r="H898" s="117">
        <v>0</v>
      </c>
      <c r="I898" s="117">
        <v>29.25</v>
      </c>
      <c r="J898" s="117">
        <v>311971.00238790247</v>
      </c>
      <c r="K898" s="117">
        <v>311971.00238790247</v>
      </c>
      <c r="L898" s="117">
        <v>0</v>
      </c>
      <c r="M898" s="117">
        <v>0</v>
      </c>
      <c r="N898" s="117">
        <v>1</v>
      </c>
      <c r="O898" s="117">
        <v>0</v>
      </c>
      <c r="P898" s="117">
        <v>0</v>
      </c>
      <c r="Q898" s="117">
        <v>0</v>
      </c>
      <c r="R898" s="117">
        <v>0</v>
      </c>
      <c r="S898" s="117">
        <v>0</v>
      </c>
      <c r="T898" s="117">
        <v>0</v>
      </c>
      <c r="U898" s="117">
        <v>0</v>
      </c>
      <c r="V898" s="117">
        <v>0</v>
      </c>
      <c r="W898" s="117">
        <v>1</v>
      </c>
      <c r="X898" s="117">
        <v>0</v>
      </c>
      <c r="Y898" s="117">
        <v>0</v>
      </c>
      <c r="Z898" s="117">
        <v>0</v>
      </c>
      <c r="AA898" s="117">
        <v>0</v>
      </c>
      <c r="AB898" s="117">
        <v>0</v>
      </c>
      <c r="AC898" s="117">
        <v>0</v>
      </c>
      <c r="AD898" s="117">
        <v>0</v>
      </c>
      <c r="AE898" s="117">
        <v>0</v>
      </c>
      <c r="AF898" s="117">
        <v>0</v>
      </c>
      <c r="AG898" s="117">
        <v>0</v>
      </c>
      <c r="AH898" s="117">
        <v>0</v>
      </c>
      <c r="AI898" s="117">
        <v>1</v>
      </c>
      <c r="AJ898" s="117">
        <v>0</v>
      </c>
      <c r="AK898" s="117">
        <v>0</v>
      </c>
      <c r="AL898" s="117">
        <v>0</v>
      </c>
      <c r="AM898" s="117">
        <v>0</v>
      </c>
      <c r="AN898" s="117">
        <v>0</v>
      </c>
      <c r="AO898" s="117">
        <v>0</v>
      </c>
      <c r="AP898" s="117">
        <v>0</v>
      </c>
      <c r="AQ898" s="117">
        <v>1</v>
      </c>
      <c r="AR898" s="117">
        <v>0</v>
      </c>
      <c r="AS898" s="117">
        <v>311971.00238790247</v>
      </c>
    </row>
    <row r="899" spans="1:45" x14ac:dyDescent="0.45">
      <c r="A899" s="117" t="s">
        <v>1238</v>
      </c>
      <c r="B899" s="118">
        <v>43906</v>
      </c>
      <c r="C899" s="117">
        <v>2020</v>
      </c>
      <c r="D899" s="117">
        <v>3</v>
      </c>
      <c r="E899" s="117">
        <v>2</v>
      </c>
      <c r="F899" s="117" t="s">
        <v>342</v>
      </c>
      <c r="G899" s="117" t="s">
        <v>336</v>
      </c>
      <c r="H899" s="117">
        <v>0</v>
      </c>
      <c r="I899" s="117">
        <v>37.333329999999997</v>
      </c>
      <c r="J899" s="117">
        <v>276437.54405456921</v>
      </c>
      <c r="K899" s="117">
        <v>276437.54405456921</v>
      </c>
      <c r="L899" s="117">
        <v>0</v>
      </c>
      <c r="M899" s="117">
        <v>0</v>
      </c>
      <c r="N899" s="117">
        <v>0</v>
      </c>
      <c r="O899" s="117">
        <v>1</v>
      </c>
      <c r="P899" s="117">
        <v>0</v>
      </c>
      <c r="Q899" s="117">
        <v>0</v>
      </c>
      <c r="R899" s="117">
        <v>0</v>
      </c>
      <c r="S899" s="117">
        <v>0</v>
      </c>
      <c r="T899" s="117">
        <v>0</v>
      </c>
      <c r="U899" s="117">
        <v>0</v>
      </c>
      <c r="V899" s="117">
        <v>0</v>
      </c>
      <c r="W899" s="117">
        <v>1</v>
      </c>
      <c r="X899" s="117">
        <v>0</v>
      </c>
      <c r="Y899" s="117">
        <v>0</v>
      </c>
      <c r="Z899" s="117">
        <v>0</v>
      </c>
      <c r="AA899" s="117">
        <v>0</v>
      </c>
      <c r="AB899" s="117">
        <v>0</v>
      </c>
      <c r="AC899" s="117">
        <v>0</v>
      </c>
      <c r="AD899" s="117">
        <v>0</v>
      </c>
      <c r="AE899" s="117">
        <v>0</v>
      </c>
      <c r="AF899" s="117">
        <v>0</v>
      </c>
      <c r="AG899" s="117">
        <v>0</v>
      </c>
      <c r="AH899" s="117">
        <v>0</v>
      </c>
      <c r="AI899" s="117">
        <v>1</v>
      </c>
      <c r="AJ899" s="117">
        <v>0</v>
      </c>
      <c r="AK899" s="117">
        <v>0</v>
      </c>
      <c r="AL899" s="117">
        <v>0</v>
      </c>
      <c r="AM899" s="117">
        <v>0</v>
      </c>
      <c r="AN899" s="117">
        <v>0</v>
      </c>
      <c r="AO899" s="117">
        <v>0</v>
      </c>
      <c r="AP899" s="117">
        <v>0</v>
      </c>
      <c r="AQ899" s="117">
        <v>1</v>
      </c>
      <c r="AR899" s="117">
        <v>0</v>
      </c>
      <c r="AS899" s="117">
        <v>276437.54405456921</v>
      </c>
    </row>
    <row r="900" spans="1:45" x14ac:dyDescent="0.45">
      <c r="A900" s="117" t="s">
        <v>1239</v>
      </c>
      <c r="B900" s="118">
        <v>43907</v>
      </c>
      <c r="C900" s="117">
        <v>2020</v>
      </c>
      <c r="D900" s="117">
        <v>3</v>
      </c>
      <c r="E900" s="117">
        <v>3</v>
      </c>
      <c r="F900" s="117" t="s">
        <v>342</v>
      </c>
      <c r="G900" s="117" t="s">
        <v>336</v>
      </c>
      <c r="H900" s="117">
        <v>0</v>
      </c>
      <c r="I900" s="117">
        <v>39.958329999999997</v>
      </c>
      <c r="J900" s="117">
        <v>253725.00238790247</v>
      </c>
      <c r="K900" s="117">
        <v>253725.00238790247</v>
      </c>
      <c r="L900" s="117">
        <v>0</v>
      </c>
      <c r="M900" s="117">
        <v>0</v>
      </c>
      <c r="N900" s="117">
        <v>0</v>
      </c>
      <c r="O900" s="117">
        <v>0</v>
      </c>
      <c r="P900" s="117">
        <v>1</v>
      </c>
      <c r="Q900" s="117">
        <v>0</v>
      </c>
      <c r="R900" s="117">
        <v>0</v>
      </c>
      <c r="S900" s="117">
        <v>0</v>
      </c>
      <c r="T900" s="117">
        <v>0</v>
      </c>
      <c r="U900" s="117">
        <v>0</v>
      </c>
      <c r="V900" s="117">
        <v>0</v>
      </c>
      <c r="W900" s="117">
        <v>1</v>
      </c>
      <c r="X900" s="117">
        <v>0</v>
      </c>
      <c r="Y900" s="117">
        <v>0</v>
      </c>
      <c r="Z900" s="117">
        <v>0</v>
      </c>
      <c r="AA900" s="117">
        <v>0</v>
      </c>
      <c r="AB900" s="117">
        <v>0</v>
      </c>
      <c r="AC900" s="117">
        <v>0</v>
      </c>
      <c r="AD900" s="117">
        <v>0</v>
      </c>
      <c r="AE900" s="117">
        <v>0</v>
      </c>
      <c r="AF900" s="117">
        <v>0</v>
      </c>
      <c r="AG900" s="117">
        <v>0</v>
      </c>
      <c r="AH900" s="117">
        <v>0</v>
      </c>
      <c r="AI900" s="117">
        <v>1</v>
      </c>
      <c r="AJ900" s="117">
        <v>0</v>
      </c>
      <c r="AK900" s="117">
        <v>0</v>
      </c>
      <c r="AL900" s="117">
        <v>0</v>
      </c>
      <c r="AM900" s="117">
        <v>0</v>
      </c>
      <c r="AN900" s="117">
        <v>0</v>
      </c>
      <c r="AO900" s="117">
        <v>0</v>
      </c>
      <c r="AP900" s="117">
        <v>0</v>
      </c>
      <c r="AQ900" s="117">
        <v>1</v>
      </c>
      <c r="AR900" s="117">
        <v>0</v>
      </c>
      <c r="AS900" s="117">
        <v>253725.00238790247</v>
      </c>
    </row>
    <row r="901" spans="1:45" x14ac:dyDescent="0.45">
      <c r="A901" s="117" t="s">
        <v>1240</v>
      </c>
      <c r="B901" s="118">
        <v>43908</v>
      </c>
      <c r="C901" s="117">
        <v>2020</v>
      </c>
      <c r="D901" s="117">
        <v>3</v>
      </c>
      <c r="E901" s="117">
        <v>4</v>
      </c>
      <c r="F901" s="117" t="s">
        <v>342</v>
      </c>
      <c r="G901" s="117" t="s">
        <v>336</v>
      </c>
      <c r="H901" s="117">
        <v>0</v>
      </c>
      <c r="I901" s="117">
        <v>44.791670000000003</v>
      </c>
      <c r="J901" s="117">
        <v>242145.79405456921</v>
      </c>
      <c r="K901" s="117">
        <v>242145.79405456921</v>
      </c>
      <c r="L901" s="117">
        <v>0</v>
      </c>
      <c r="M901" s="117">
        <v>0</v>
      </c>
      <c r="N901" s="117">
        <v>0</v>
      </c>
      <c r="O901" s="117">
        <v>0</v>
      </c>
      <c r="P901" s="117">
        <v>0</v>
      </c>
      <c r="Q901" s="117">
        <v>1</v>
      </c>
      <c r="R901" s="117">
        <v>0</v>
      </c>
      <c r="S901" s="117">
        <v>0</v>
      </c>
      <c r="T901" s="117">
        <v>0</v>
      </c>
      <c r="U901" s="117">
        <v>0</v>
      </c>
      <c r="V901" s="117">
        <v>0</v>
      </c>
      <c r="W901" s="117">
        <v>1</v>
      </c>
      <c r="X901" s="117">
        <v>0</v>
      </c>
      <c r="Y901" s="117">
        <v>0</v>
      </c>
      <c r="Z901" s="117">
        <v>0</v>
      </c>
      <c r="AA901" s="117">
        <v>0</v>
      </c>
      <c r="AB901" s="117">
        <v>0</v>
      </c>
      <c r="AC901" s="117">
        <v>0</v>
      </c>
      <c r="AD901" s="117">
        <v>0</v>
      </c>
      <c r="AE901" s="117">
        <v>0</v>
      </c>
      <c r="AF901" s="117">
        <v>0</v>
      </c>
      <c r="AG901" s="117">
        <v>0</v>
      </c>
      <c r="AH901" s="117">
        <v>0</v>
      </c>
      <c r="AI901" s="117">
        <v>1</v>
      </c>
      <c r="AJ901" s="117">
        <v>0</v>
      </c>
      <c r="AK901" s="117">
        <v>0</v>
      </c>
      <c r="AL901" s="117">
        <v>0</v>
      </c>
      <c r="AM901" s="117">
        <v>0</v>
      </c>
      <c r="AN901" s="117">
        <v>0</v>
      </c>
      <c r="AO901" s="117">
        <v>0</v>
      </c>
      <c r="AP901" s="117">
        <v>0</v>
      </c>
      <c r="AQ901" s="117">
        <v>1</v>
      </c>
      <c r="AR901" s="117">
        <v>0</v>
      </c>
      <c r="AS901" s="117">
        <v>242145.79405456921</v>
      </c>
    </row>
    <row r="902" spans="1:45" x14ac:dyDescent="0.45">
      <c r="A902" s="117" t="s">
        <v>1241</v>
      </c>
      <c r="B902" s="118">
        <v>43909</v>
      </c>
      <c r="C902" s="117">
        <v>2020</v>
      </c>
      <c r="D902" s="117">
        <v>3</v>
      </c>
      <c r="E902" s="117">
        <v>5</v>
      </c>
      <c r="F902" s="117" t="s">
        <v>342</v>
      </c>
      <c r="G902" s="117" t="s">
        <v>336</v>
      </c>
      <c r="H902" s="117">
        <v>0</v>
      </c>
      <c r="I902" s="117">
        <v>45.375</v>
      </c>
      <c r="J902" s="117">
        <v>234678.83572123584</v>
      </c>
      <c r="K902" s="117">
        <v>234678.83572123584</v>
      </c>
      <c r="L902" s="117">
        <v>0</v>
      </c>
      <c r="M902" s="117">
        <v>0</v>
      </c>
      <c r="N902" s="117">
        <v>0</v>
      </c>
      <c r="O902" s="117">
        <v>0</v>
      </c>
      <c r="P902" s="117">
        <v>0</v>
      </c>
      <c r="Q902" s="117">
        <v>0</v>
      </c>
      <c r="R902" s="117">
        <v>1</v>
      </c>
      <c r="S902" s="117">
        <v>0</v>
      </c>
      <c r="T902" s="117">
        <v>0</v>
      </c>
      <c r="U902" s="117">
        <v>0</v>
      </c>
      <c r="V902" s="117">
        <v>0</v>
      </c>
      <c r="W902" s="117">
        <v>1</v>
      </c>
      <c r="X902" s="117">
        <v>0</v>
      </c>
      <c r="Y902" s="117">
        <v>0</v>
      </c>
      <c r="Z902" s="117">
        <v>0</v>
      </c>
      <c r="AA902" s="117">
        <v>0</v>
      </c>
      <c r="AB902" s="117">
        <v>0</v>
      </c>
      <c r="AC902" s="117">
        <v>0</v>
      </c>
      <c r="AD902" s="117">
        <v>0</v>
      </c>
      <c r="AE902" s="117">
        <v>0</v>
      </c>
      <c r="AF902" s="117">
        <v>0</v>
      </c>
      <c r="AG902" s="117">
        <v>0</v>
      </c>
      <c r="AH902" s="117">
        <v>0</v>
      </c>
      <c r="AI902" s="117">
        <v>1</v>
      </c>
      <c r="AJ902" s="117">
        <v>0</v>
      </c>
      <c r="AK902" s="117">
        <v>0</v>
      </c>
      <c r="AL902" s="117">
        <v>0</v>
      </c>
      <c r="AM902" s="117">
        <v>0</v>
      </c>
      <c r="AN902" s="117">
        <v>0</v>
      </c>
      <c r="AO902" s="117">
        <v>0</v>
      </c>
      <c r="AP902" s="117">
        <v>0</v>
      </c>
      <c r="AQ902" s="117">
        <v>1</v>
      </c>
      <c r="AR902" s="117">
        <v>0</v>
      </c>
      <c r="AS902" s="117">
        <v>234678.83572123584</v>
      </c>
    </row>
    <row r="903" spans="1:45" x14ac:dyDescent="0.45">
      <c r="A903" s="117" t="s">
        <v>1242</v>
      </c>
      <c r="B903" s="118">
        <v>43910</v>
      </c>
      <c r="C903" s="117">
        <v>2020</v>
      </c>
      <c r="D903" s="117">
        <v>3</v>
      </c>
      <c r="E903" s="117">
        <v>6</v>
      </c>
      <c r="F903" s="117" t="s">
        <v>342</v>
      </c>
      <c r="G903" s="117" t="s">
        <v>336</v>
      </c>
      <c r="H903" s="117">
        <v>0</v>
      </c>
      <c r="I903" s="117">
        <v>46.958329999999997</v>
      </c>
      <c r="J903" s="117">
        <v>225437.46072123584</v>
      </c>
      <c r="K903" s="117">
        <v>225437.46072123584</v>
      </c>
      <c r="L903" s="117">
        <v>0</v>
      </c>
      <c r="M903" s="117">
        <v>0</v>
      </c>
      <c r="N903" s="117">
        <v>0</v>
      </c>
      <c r="O903" s="117">
        <v>0</v>
      </c>
      <c r="P903" s="117">
        <v>0</v>
      </c>
      <c r="Q903" s="117">
        <v>0</v>
      </c>
      <c r="R903" s="117">
        <v>0</v>
      </c>
      <c r="S903" s="117">
        <v>1</v>
      </c>
      <c r="T903" s="117">
        <v>0</v>
      </c>
      <c r="U903" s="117">
        <v>0</v>
      </c>
      <c r="V903" s="117">
        <v>0</v>
      </c>
      <c r="W903" s="117">
        <v>1</v>
      </c>
      <c r="X903" s="117">
        <v>0</v>
      </c>
      <c r="Y903" s="117">
        <v>0</v>
      </c>
      <c r="Z903" s="117">
        <v>0</v>
      </c>
      <c r="AA903" s="117">
        <v>0</v>
      </c>
      <c r="AB903" s="117">
        <v>0</v>
      </c>
      <c r="AC903" s="117">
        <v>0</v>
      </c>
      <c r="AD903" s="117">
        <v>0</v>
      </c>
      <c r="AE903" s="117">
        <v>0</v>
      </c>
      <c r="AF903" s="117">
        <v>0</v>
      </c>
      <c r="AG903" s="117">
        <v>0</v>
      </c>
      <c r="AH903" s="117">
        <v>0</v>
      </c>
      <c r="AI903" s="117">
        <v>1</v>
      </c>
      <c r="AJ903" s="117">
        <v>0</v>
      </c>
      <c r="AK903" s="117">
        <v>0</v>
      </c>
      <c r="AL903" s="117">
        <v>0</v>
      </c>
      <c r="AM903" s="117">
        <v>0</v>
      </c>
      <c r="AN903" s="117">
        <v>0</v>
      </c>
      <c r="AO903" s="117">
        <v>0</v>
      </c>
      <c r="AP903" s="117">
        <v>0</v>
      </c>
      <c r="AQ903" s="117">
        <v>1</v>
      </c>
      <c r="AR903" s="117">
        <v>0</v>
      </c>
      <c r="AS903" s="117">
        <v>225437.46072123584</v>
      </c>
    </row>
    <row r="904" spans="1:45" x14ac:dyDescent="0.45">
      <c r="A904" s="117" t="s">
        <v>1243</v>
      </c>
      <c r="B904" s="118">
        <v>43911</v>
      </c>
      <c r="C904" s="117">
        <v>2020</v>
      </c>
      <c r="D904" s="117">
        <v>3</v>
      </c>
      <c r="E904" s="117">
        <v>7</v>
      </c>
      <c r="F904" s="117" t="s">
        <v>340</v>
      </c>
      <c r="G904" s="117" t="s">
        <v>336</v>
      </c>
      <c r="H904" s="117">
        <v>0</v>
      </c>
      <c r="I904" s="117">
        <v>48.416670000000003</v>
      </c>
      <c r="J904" s="117">
        <v>208231.66905456909</v>
      </c>
      <c r="K904" s="117">
        <v>208231.66905456909</v>
      </c>
      <c r="L904" s="117">
        <v>0</v>
      </c>
      <c r="M904" s="117">
        <v>0</v>
      </c>
      <c r="N904" s="117">
        <v>0</v>
      </c>
      <c r="O904" s="117">
        <v>0</v>
      </c>
      <c r="P904" s="117">
        <v>0</v>
      </c>
      <c r="Q904" s="117">
        <v>0</v>
      </c>
      <c r="R904" s="117">
        <v>0</v>
      </c>
      <c r="S904" s="117">
        <v>0</v>
      </c>
      <c r="T904" s="117">
        <v>1</v>
      </c>
      <c r="U904" s="117">
        <v>0</v>
      </c>
      <c r="V904" s="117">
        <v>0</v>
      </c>
      <c r="W904" s="117">
        <v>1</v>
      </c>
      <c r="X904" s="117">
        <v>0</v>
      </c>
      <c r="Y904" s="117">
        <v>0</v>
      </c>
      <c r="Z904" s="117">
        <v>0</v>
      </c>
      <c r="AA904" s="117">
        <v>0</v>
      </c>
      <c r="AB904" s="117">
        <v>0</v>
      </c>
      <c r="AC904" s="117">
        <v>0</v>
      </c>
      <c r="AD904" s="117">
        <v>0</v>
      </c>
      <c r="AE904" s="117">
        <v>0</v>
      </c>
      <c r="AF904" s="117">
        <v>0</v>
      </c>
      <c r="AG904" s="117">
        <v>0</v>
      </c>
      <c r="AH904" s="117">
        <v>0</v>
      </c>
      <c r="AI904" s="117">
        <v>1</v>
      </c>
      <c r="AJ904" s="117">
        <v>0</v>
      </c>
      <c r="AK904" s="117">
        <v>0</v>
      </c>
      <c r="AL904" s="117">
        <v>0</v>
      </c>
      <c r="AM904" s="117">
        <v>0</v>
      </c>
      <c r="AN904" s="117">
        <v>0</v>
      </c>
      <c r="AO904" s="117">
        <v>0</v>
      </c>
      <c r="AP904" s="117">
        <v>0</v>
      </c>
      <c r="AQ904" s="117">
        <v>1</v>
      </c>
      <c r="AR904" s="117">
        <v>0</v>
      </c>
      <c r="AS904" s="117">
        <v>208231.66905456909</v>
      </c>
    </row>
    <row r="905" spans="1:45" x14ac:dyDescent="0.45">
      <c r="A905" s="117" t="s">
        <v>1244</v>
      </c>
      <c r="B905" s="118">
        <v>43912</v>
      </c>
      <c r="C905" s="117">
        <v>2020</v>
      </c>
      <c r="D905" s="117">
        <v>3</v>
      </c>
      <c r="E905" s="117">
        <v>1</v>
      </c>
      <c r="F905" s="117" t="s">
        <v>340</v>
      </c>
      <c r="G905" s="117" t="s">
        <v>336</v>
      </c>
      <c r="H905" s="117">
        <v>0</v>
      </c>
      <c r="I905" s="117">
        <v>47.041670000000003</v>
      </c>
      <c r="J905" s="117">
        <v>213391.91905456909</v>
      </c>
      <c r="K905" s="117">
        <v>212213.16905456909</v>
      </c>
      <c r="L905" s="117">
        <v>1178.75</v>
      </c>
      <c r="M905" s="117">
        <v>0</v>
      </c>
      <c r="N905" s="117">
        <v>1</v>
      </c>
      <c r="O905" s="117">
        <v>0</v>
      </c>
      <c r="P905" s="117">
        <v>0</v>
      </c>
      <c r="Q905" s="117">
        <v>0</v>
      </c>
      <c r="R905" s="117">
        <v>0</v>
      </c>
      <c r="S905" s="117">
        <v>0</v>
      </c>
      <c r="T905" s="117">
        <v>0</v>
      </c>
      <c r="U905" s="117">
        <v>0</v>
      </c>
      <c r="V905" s="117">
        <v>0</v>
      </c>
      <c r="W905" s="117">
        <v>1</v>
      </c>
      <c r="X905" s="117">
        <v>0</v>
      </c>
      <c r="Y905" s="117">
        <v>0</v>
      </c>
      <c r="Z905" s="117">
        <v>0</v>
      </c>
      <c r="AA905" s="117">
        <v>0</v>
      </c>
      <c r="AB905" s="117">
        <v>0</v>
      </c>
      <c r="AC905" s="117">
        <v>0</v>
      </c>
      <c r="AD905" s="117">
        <v>0</v>
      </c>
      <c r="AE905" s="117">
        <v>0</v>
      </c>
      <c r="AF905" s="117">
        <v>0</v>
      </c>
      <c r="AG905" s="117">
        <v>0</v>
      </c>
      <c r="AH905" s="117">
        <v>0</v>
      </c>
      <c r="AI905" s="117">
        <v>1</v>
      </c>
      <c r="AJ905" s="117">
        <v>0</v>
      </c>
      <c r="AK905" s="117">
        <v>0</v>
      </c>
      <c r="AL905" s="117">
        <v>0</v>
      </c>
      <c r="AM905" s="117">
        <v>0</v>
      </c>
      <c r="AN905" s="117">
        <v>0</v>
      </c>
      <c r="AO905" s="117">
        <v>0</v>
      </c>
      <c r="AP905" s="117">
        <v>0</v>
      </c>
      <c r="AQ905" s="117">
        <v>1</v>
      </c>
      <c r="AR905" s="117">
        <v>0</v>
      </c>
      <c r="AS905" s="117">
        <v>212213.16905456909</v>
      </c>
    </row>
    <row r="906" spans="1:45" x14ac:dyDescent="0.45">
      <c r="A906" s="117" t="s">
        <v>1245</v>
      </c>
      <c r="B906" s="118">
        <v>43913</v>
      </c>
      <c r="C906" s="117">
        <v>2020</v>
      </c>
      <c r="D906" s="117">
        <v>3</v>
      </c>
      <c r="E906" s="117">
        <v>2</v>
      </c>
      <c r="F906" s="117" t="s">
        <v>342</v>
      </c>
      <c r="G906" s="117" t="s">
        <v>336</v>
      </c>
      <c r="H906" s="117">
        <v>1</v>
      </c>
      <c r="I906" s="117">
        <v>46.041670000000003</v>
      </c>
      <c r="J906" s="117">
        <v>228141.62738790244</v>
      </c>
      <c r="K906" s="117">
        <v>225459.54405456909</v>
      </c>
      <c r="L906" s="117">
        <v>2682.0833333333335</v>
      </c>
      <c r="M906" s="117">
        <v>0</v>
      </c>
      <c r="N906" s="117">
        <v>0</v>
      </c>
      <c r="O906" s="117">
        <v>1</v>
      </c>
      <c r="P906" s="117">
        <v>0</v>
      </c>
      <c r="Q906" s="117">
        <v>0</v>
      </c>
      <c r="R906" s="117">
        <v>0</v>
      </c>
      <c r="S906" s="117">
        <v>0</v>
      </c>
      <c r="T906" s="117">
        <v>0</v>
      </c>
      <c r="U906" s="117">
        <v>0</v>
      </c>
      <c r="V906" s="117">
        <v>0</v>
      </c>
      <c r="W906" s="117">
        <v>1</v>
      </c>
      <c r="X906" s="117">
        <v>0</v>
      </c>
      <c r="Y906" s="117">
        <v>0</v>
      </c>
      <c r="Z906" s="117">
        <v>0</v>
      </c>
      <c r="AA906" s="117">
        <v>0</v>
      </c>
      <c r="AB906" s="117">
        <v>0</v>
      </c>
      <c r="AC906" s="117">
        <v>0</v>
      </c>
      <c r="AD906" s="117">
        <v>0</v>
      </c>
      <c r="AE906" s="117">
        <v>0</v>
      </c>
      <c r="AF906" s="117">
        <v>0</v>
      </c>
      <c r="AG906" s="117">
        <v>0</v>
      </c>
      <c r="AH906" s="117">
        <v>0</v>
      </c>
      <c r="AI906" s="117">
        <v>1</v>
      </c>
      <c r="AJ906" s="117">
        <v>0</v>
      </c>
      <c r="AK906" s="117">
        <v>0</v>
      </c>
      <c r="AL906" s="117">
        <v>0</v>
      </c>
      <c r="AM906" s="117">
        <v>0</v>
      </c>
      <c r="AN906" s="117">
        <v>0</v>
      </c>
      <c r="AO906" s="117">
        <v>0</v>
      </c>
      <c r="AP906" s="117">
        <v>0</v>
      </c>
      <c r="AQ906" s="117">
        <v>1</v>
      </c>
      <c r="AR906" s="117">
        <v>0</v>
      </c>
      <c r="AS906" s="117">
        <v>225459.54405456909</v>
      </c>
    </row>
    <row r="907" spans="1:45" x14ac:dyDescent="0.45">
      <c r="A907" s="117" t="s">
        <v>1246</v>
      </c>
      <c r="B907" s="118">
        <v>43914</v>
      </c>
      <c r="C907" s="117">
        <v>2020</v>
      </c>
      <c r="D907" s="117">
        <v>3</v>
      </c>
      <c r="E907" s="117">
        <v>3</v>
      </c>
      <c r="F907" s="117" t="s">
        <v>342</v>
      </c>
      <c r="G907" s="117" t="s">
        <v>336</v>
      </c>
      <c r="H907" s="117">
        <v>1</v>
      </c>
      <c r="I907" s="117">
        <v>41.708329999999997</v>
      </c>
      <c r="J907" s="117">
        <v>246319.41905456918</v>
      </c>
      <c r="K907" s="117">
        <v>242177.33572123584</v>
      </c>
      <c r="L907" s="117">
        <v>4142.083333333333</v>
      </c>
      <c r="M907" s="117">
        <v>0</v>
      </c>
      <c r="N907" s="117">
        <v>0</v>
      </c>
      <c r="O907" s="117">
        <v>0</v>
      </c>
      <c r="P907" s="117">
        <v>1</v>
      </c>
      <c r="Q907" s="117">
        <v>0</v>
      </c>
      <c r="R907" s="117">
        <v>0</v>
      </c>
      <c r="S907" s="117">
        <v>0</v>
      </c>
      <c r="T907" s="117">
        <v>0</v>
      </c>
      <c r="U907" s="117">
        <v>0</v>
      </c>
      <c r="V907" s="117">
        <v>0</v>
      </c>
      <c r="W907" s="117">
        <v>1</v>
      </c>
      <c r="X907" s="117">
        <v>0</v>
      </c>
      <c r="Y907" s="117">
        <v>0</v>
      </c>
      <c r="Z907" s="117">
        <v>0</v>
      </c>
      <c r="AA907" s="117">
        <v>0</v>
      </c>
      <c r="AB907" s="117">
        <v>0</v>
      </c>
      <c r="AC907" s="117">
        <v>0</v>
      </c>
      <c r="AD907" s="117">
        <v>0</v>
      </c>
      <c r="AE907" s="117">
        <v>0</v>
      </c>
      <c r="AF907" s="117">
        <v>0</v>
      </c>
      <c r="AG907" s="117">
        <v>0</v>
      </c>
      <c r="AH907" s="117">
        <v>0</v>
      </c>
      <c r="AI907" s="117">
        <v>1</v>
      </c>
      <c r="AJ907" s="117">
        <v>0</v>
      </c>
      <c r="AK907" s="117">
        <v>0</v>
      </c>
      <c r="AL907" s="117">
        <v>0</v>
      </c>
      <c r="AM907" s="117">
        <v>0</v>
      </c>
      <c r="AN907" s="117">
        <v>0</v>
      </c>
      <c r="AO907" s="117">
        <v>0</v>
      </c>
      <c r="AP907" s="117">
        <v>0</v>
      </c>
      <c r="AQ907" s="117">
        <v>1</v>
      </c>
      <c r="AR907" s="117">
        <v>0</v>
      </c>
      <c r="AS907" s="117">
        <v>242177.33572123584</v>
      </c>
    </row>
    <row r="908" spans="1:45" x14ac:dyDescent="0.45">
      <c r="A908" s="117" t="s">
        <v>1247</v>
      </c>
      <c r="B908" s="118">
        <v>43915</v>
      </c>
      <c r="C908" s="117">
        <v>2020</v>
      </c>
      <c r="D908" s="117">
        <v>3</v>
      </c>
      <c r="E908" s="117">
        <v>4</v>
      </c>
      <c r="F908" s="117" t="s">
        <v>342</v>
      </c>
      <c r="G908" s="117" t="s">
        <v>336</v>
      </c>
      <c r="H908" s="117">
        <v>1</v>
      </c>
      <c r="I908" s="117">
        <v>41.625</v>
      </c>
      <c r="J908" s="117">
        <v>264749.37738790241</v>
      </c>
      <c r="K908" s="117">
        <v>259089.79405456909</v>
      </c>
      <c r="L908" s="117">
        <v>5659.583333333333</v>
      </c>
      <c r="M908" s="117">
        <v>0</v>
      </c>
      <c r="N908" s="117">
        <v>0</v>
      </c>
      <c r="O908" s="117">
        <v>0</v>
      </c>
      <c r="P908" s="117">
        <v>0</v>
      </c>
      <c r="Q908" s="117">
        <v>1</v>
      </c>
      <c r="R908" s="117">
        <v>0</v>
      </c>
      <c r="S908" s="117">
        <v>0</v>
      </c>
      <c r="T908" s="117">
        <v>0</v>
      </c>
      <c r="U908" s="117">
        <v>0</v>
      </c>
      <c r="V908" s="117">
        <v>0</v>
      </c>
      <c r="W908" s="117">
        <v>1</v>
      </c>
      <c r="X908" s="117">
        <v>0</v>
      </c>
      <c r="Y908" s="117">
        <v>0</v>
      </c>
      <c r="Z908" s="117">
        <v>0</v>
      </c>
      <c r="AA908" s="117">
        <v>0</v>
      </c>
      <c r="AB908" s="117">
        <v>0</v>
      </c>
      <c r="AC908" s="117">
        <v>0</v>
      </c>
      <c r="AD908" s="117">
        <v>0</v>
      </c>
      <c r="AE908" s="117">
        <v>0</v>
      </c>
      <c r="AF908" s="117">
        <v>0</v>
      </c>
      <c r="AG908" s="117">
        <v>0</v>
      </c>
      <c r="AH908" s="117">
        <v>0</v>
      </c>
      <c r="AI908" s="117">
        <v>1</v>
      </c>
      <c r="AJ908" s="117">
        <v>0</v>
      </c>
      <c r="AK908" s="117">
        <v>0</v>
      </c>
      <c r="AL908" s="117">
        <v>0</v>
      </c>
      <c r="AM908" s="117">
        <v>0</v>
      </c>
      <c r="AN908" s="117">
        <v>0</v>
      </c>
      <c r="AO908" s="117">
        <v>0</v>
      </c>
      <c r="AP908" s="117">
        <v>0</v>
      </c>
      <c r="AQ908" s="117">
        <v>1</v>
      </c>
      <c r="AR908" s="117">
        <v>0</v>
      </c>
      <c r="AS908" s="117">
        <v>259089.79405456909</v>
      </c>
    </row>
    <row r="909" spans="1:45" x14ac:dyDescent="0.45">
      <c r="A909" s="117" t="s">
        <v>1248</v>
      </c>
      <c r="B909" s="118">
        <v>43916</v>
      </c>
      <c r="C909" s="117">
        <v>2020</v>
      </c>
      <c r="D909" s="117">
        <v>3</v>
      </c>
      <c r="E909" s="117">
        <v>5</v>
      </c>
      <c r="F909" s="117" t="s">
        <v>342</v>
      </c>
      <c r="G909" s="117" t="s">
        <v>336</v>
      </c>
      <c r="H909" s="117">
        <v>1</v>
      </c>
      <c r="I909" s="117">
        <v>39.708329999999997</v>
      </c>
      <c r="J909" s="117">
        <v>246591.33572123587</v>
      </c>
      <c r="K909" s="117">
        <v>239442.16905456921</v>
      </c>
      <c r="L909" s="117">
        <v>7149.166666666667</v>
      </c>
      <c r="M909" s="117">
        <v>0</v>
      </c>
      <c r="N909" s="117">
        <v>0</v>
      </c>
      <c r="O909" s="117">
        <v>0</v>
      </c>
      <c r="P909" s="117">
        <v>0</v>
      </c>
      <c r="Q909" s="117">
        <v>0</v>
      </c>
      <c r="R909" s="117">
        <v>1</v>
      </c>
      <c r="S909" s="117">
        <v>0</v>
      </c>
      <c r="T909" s="117">
        <v>0</v>
      </c>
      <c r="U909" s="117">
        <v>0</v>
      </c>
      <c r="V909" s="117">
        <v>0</v>
      </c>
      <c r="W909" s="117">
        <v>1</v>
      </c>
      <c r="X909" s="117">
        <v>0</v>
      </c>
      <c r="Y909" s="117">
        <v>0</v>
      </c>
      <c r="Z909" s="117">
        <v>0</v>
      </c>
      <c r="AA909" s="117">
        <v>0</v>
      </c>
      <c r="AB909" s="117">
        <v>0</v>
      </c>
      <c r="AC909" s="117">
        <v>0</v>
      </c>
      <c r="AD909" s="117">
        <v>0</v>
      </c>
      <c r="AE909" s="117">
        <v>0</v>
      </c>
      <c r="AF909" s="117">
        <v>0</v>
      </c>
      <c r="AG909" s="117">
        <v>0</v>
      </c>
      <c r="AH909" s="117">
        <v>0</v>
      </c>
      <c r="AI909" s="117">
        <v>1</v>
      </c>
      <c r="AJ909" s="117">
        <v>0</v>
      </c>
      <c r="AK909" s="117">
        <v>0</v>
      </c>
      <c r="AL909" s="117">
        <v>0</v>
      </c>
      <c r="AM909" s="117">
        <v>0</v>
      </c>
      <c r="AN909" s="117">
        <v>0</v>
      </c>
      <c r="AO909" s="117">
        <v>0</v>
      </c>
      <c r="AP909" s="117">
        <v>0</v>
      </c>
      <c r="AQ909" s="117">
        <v>1</v>
      </c>
      <c r="AR909" s="117">
        <v>0</v>
      </c>
      <c r="AS909" s="117">
        <v>239442.16905456921</v>
      </c>
    </row>
    <row r="910" spans="1:45" x14ac:dyDescent="0.45">
      <c r="A910" s="117" t="s">
        <v>1249</v>
      </c>
      <c r="B910" s="118">
        <v>43917</v>
      </c>
      <c r="C910" s="117">
        <v>2020</v>
      </c>
      <c r="D910" s="117">
        <v>3</v>
      </c>
      <c r="E910" s="117">
        <v>6</v>
      </c>
      <c r="F910" s="117" t="s">
        <v>342</v>
      </c>
      <c r="G910" s="117" t="s">
        <v>336</v>
      </c>
      <c r="H910" s="117">
        <v>1</v>
      </c>
      <c r="I910" s="117">
        <v>46.375</v>
      </c>
      <c r="J910" s="117">
        <v>222925.16905456909</v>
      </c>
      <c r="K910" s="117">
        <v>214223.91905456909</v>
      </c>
      <c r="L910" s="117">
        <v>8701.25</v>
      </c>
      <c r="M910" s="117">
        <v>0</v>
      </c>
      <c r="N910" s="117">
        <v>0</v>
      </c>
      <c r="O910" s="117">
        <v>0</v>
      </c>
      <c r="P910" s="117">
        <v>0</v>
      </c>
      <c r="Q910" s="117">
        <v>0</v>
      </c>
      <c r="R910" s="117">
        <v>0</v>
      </c>
      <c r="S910" s="117">
        <v>1</v>
      </c>
      <c r="T910" s="117">
        <v>0</v>
      </c>
      <c r="U910" s="117">
        <v>0</v>
      </c>
      <c r="V910" s="117">
        <v>0</v>
      </c>
      <c r="W910" s="117">
        <v>1</v>
      </c>
      <c r="X910" s="117">
        <v>0</v>
      </c>
      <c r="Y910" s="117">
        <v>0</v>
      </c>
      <c r="Z910" s="117">
        <v>0</v>
      </c>
      <c r="AA910" s="117">
        <v>0</v>
      </c>
      <c r="AB910" s="117">
        <v>0</v>
      </c>
      <c r="AC910" s="117">
        <v>0</v>
      </c>
      <c r="AD910" s="117">
        <v>0</v>
      </c>
      <c r="AE910" s="117">
        <v>0</v>
      </c>
      <c r="AF910" s="117">
        <v>0</v>
      </c>
      <c r="AG910" s="117">
        <v>0</v>
      </c>
      <c r="AH910" s="117">
        <v>0</v>
      </c>
      <c r="AI910" s="117">
        <v>1</v>
      </c>
      <c r="AJ910" s="117">
        <v>0</v>
      </c>
      <c r="AK910" s="117">
        <v>0</v>
      </c>
      <c r="AL910" s="117">
        <v>0</v>
      </c>
      <c r="AM910" s="117">
        <v>0</v>
      </c>
      <c r="AN910" s="117">
        <v>0</v>
      </c>
      <c r="AO910" s="117">
        <v>0</v>
      </c>
      <c r="AP910" s="117">
        <v>0</v>
      </c>
      <c r="AQ910" s="117">
        <v>1</v>
      </c>
      <c r="AR910" s="117">
        <v>0</v>
      </c>
      <c r="AS910" s="117">
        <v>214223.91905456909</v>
      </c>
    </row>
    <row r="911" spans="1:45" x14ac:dyDescent="0.45">
      <c r="A911" s="117" t="s">
        <v>1250</v>
      </c>
      <c r="B911" s="118">
        <v>43918</v>
      </c>
      <c r="C911" s="117">
        <v>2020</v>
      </c>
      <c r="D911" s="117">
        <v>3</v>
      </c>
      <c r="E911" s="117">
        <v>7</v>
      </c>
      <c r="F911" s="117" t="s">
        <v>340</v>
      </c>
      <c r="G911" s="117" t="s">
        <v>336</v>
      </c>
      <c r="H911" s="117">
        <v>1</v>
      </c>
      <c r="I911" s="117">
        <v>48.416670000000003</v>
      </c>
      <c r="J911" s="117">
        <v>198105.66905456909</v>
      </c>
      <c r="K911" s="117">
        <v>187870.66905456909</v>
      </c>
      <c r="L911" s="117">
        <v>10235</v>
      </c>
      <c r="M911" s="117">
        <v>0</v>
      </c>
      <c r="N911" s="117">
        <v>0</v>
      </c>
      <c r="O911" s="117">
        <v>0</v>
      </c>
      <c r="P911" s="117">
        <v>0</v>
      </c>
      <c r="Q911" s="117">
        <v>0</v>
      </c>
      <c r="R911" s="117">
        <v>0</v>
      </c>
      <c r="S911" s="117">
        <v>0</v>
      </c>
      <c r="T911" s="117">
        <v>1</v>
      </c>
      <c r="U911" s="117">
        <v>0</v>
      </c>
      <c r="V911" s="117">
        <v>0</v>
      </c>
      <c r="W911" s="117">
        <v>1</v>
      </c>
      <c r="X911" s="117">
        <v>0</v>
      </c>
      <c r="Y911" s="117">
        <v>0</v>
      </c>
      <c r="Z911" s="117">
        <v>0</v>
      </c>
      <c r="AA911" s="117">
        <v>0</v>
      </c>
      <c r="AB911" s="117">
        <v>0</v>
      </c>
      <c r="AC911" s="117">
        <v>0</v>
      </c>
      <c r="AD911" s="117">
        <v>0</v>
      </c>
      <c r="AE911" s="117">
        <v>0</v>
      </c>
      <c r="AF911" s="117">
        <v>0</v>
      </c>
      <c r="AG911" s="117">
        <v>0</v>
      </c>
      <c r="AH911" s="117">
        <v>0</v>
      </c>
      <c r="AI911" s="117">
        <v>1</v>
      </c>
      <c r="AJ911" s="117">
        <v>0</v>
      </c>
      <c r="AK911" s="117">
        <v>0</v>
      </c>
      <c r="AL911" s="117">
        <v>0</v>
      </c>
      <c r="AM911" s="117">
        <v>0</v>
      </c>
      <c r="AN911" s="117">
        <v>0</v>
      </c>
      <c r="AO911" s="117">
        <v>0</v>
      </c>
      <c r="AP911" s="117">
        <v>0</v>
      </c>
      <c r="AQ911" s="117">
        <v>1</v>
      </c>
      <c r="AR911" s="117">
        <v>0</v>
      </c>
      <c r="AS911" s="117">
        <v>187870.66905456909</v>
      </c>
    </row>
    <row r="912" spans="1:45" x14ac:dyDescent="0.45">
      <c r="A912" s="117" t="s">
        <v>1251</v>
      </c>
      <c r="B912" s="118">
        <v>43919</v>
      </c>
      <c r="C912" s="117">
        <v>2020</v>
      </c>
      <c r="D912" s="117">
        <v>3</v>
      </c>
      <c r="E912" s="117">
        <v>1</v>
      </c>
      <c r="F912" s="117" t="s">
        <v>340</v>
      </c>
      <c r="G912" s="117" t="s">
        <v>336</v>
      </c>
      <c r="H912" s="117">
        <v>1</v>
      </c>
      <c r="I912" s="117">
        <v>52.958329999999997</v>
      </c>
      <c r="J912" s="117">
        <v>196355.37738790255</v>
      </c>
      <c r="K912" s="117">
        <v>184567.04405456921</v>
      </c>
      <c r="L912" s="117">
        <v>11788.333333333334</v>
      </c>
      <c r="M912" s="117">
        <v>0</v>
      </c>
      <c r="N912" s="117">
        <v>1</v>
      </c>
      <c r="O912" s="117">
        <v>0</v>
      </c>
      <c r="P912" s="117">
        <v>0</v>
      </c>
      <c r="Q912" s="117">
        <v>0</v>
      </c>
      <c r="R912" s="117">
        <v>0</v>
      </c>
      <c r="S912" s="117">
        <v>0</v>
      </c>
      <c r="T912" s="117">
        <v>0</v>
      </c>
      <c r="U912" s="117">
        <v>0</v>
      </c>
      <c r="V912" s="117">
        <v>0</v>
      </c>
      <c r="W912" s="117">
        <v>1</v>
      </c>
      <c r="X912" s="117">
        <v>0</v>
      </c>
      <c r="Y912" s="117">
        <v>0</v>
      </c>
      <c r="Z912" s="117">
        <v>0</v>
      </c>
      <c r="AA912" s="117">
        <v>0</v>
      </c>
      <c r="AB912" s="117">
        <v>0</v>
      </c>
      <c r="AC912" s="117">
        <v>0</v>
      </c>
      <c r="AD912" s="117">
        <v>0</v>
      </c>
      <c r="AE912" s="117">
        <v>0</v>
      </c>
      <c r="AF912" s="117">
        <v>0</v>
      </c>
      <c r="AG912" s="117">
        <v>0</v>
      </c>
      <c r="AH912" s="117">
        <v>0</v>
      </c>
      <c r="AI912" s="117">
        <v>1</v>
      </c>
      <c r="AJ912" s="117">
        <v>0</v>
      </c>
      <c r="AK912" s="117">
        <v>0</v>
      </c>
      <c r="AL912" s="117">
        <v>0</v>
      </c>
      <c r="AM912" s="117">
        <v>0</v>
      </c>
      <c r="AN912" s="117">
        <v>0</v>
      </c>
      <c r="AO912" s="117">
        <v>0</v>
      </c>
      <c r="AP912" s="117">
        <v>0</v>
      </c>
      <c r="AQ912" s="117">
        <v>1</v>
      </c>
      <c r="AR912" s="117">
        <v>0</v>
      </c>
      <c r="AS912" s="117">
        <v>184567.04405456921</v>
      </c>
    </row>
    <row r="913" spans="1:45" x14ac:dyDescent="0.45">
      <c r="A913" s="117" t="s">
        <v>1252</v>
      </c>
      <c r="B913" s="118">
        <v>43920</v>
      </c>
      <c r="C913" s="117">
        <v>2020</v>
      </c>
      <c r="D913" s="117">
        <v>3</v>
      </c>
      <c r="E913" s="117">
        <v>2</v>
      </c>
      <c r="F913" s="117" t="s">
        <v>342</v>
      </c>
      <c r="G913" s="117" t="s">
        <v>336</v>
      </c>
      <c r="H913" s="117">
        <v>1</v>
      </c>
      <c r="I913" s="117">
        <v>49.125</v>
      </c>
      <c r="J913" s="117">
        <v>230094.75238790247</v>
      </c>
      <c r="K913" s="117">
        <v>216789.75238790247</v>
      </c>
      <c r="L913" s="117">
        <v>13305</v>
      </c>
      <c r="M913" s="117">
        <v>0</v>
      </c>
      <c r="N913" s="117">
        <v>0</v>
      </c>
      <c r="O913" s="117">
        <v>1</v>
      </c>
      <c r="P913" s="117">
        <v>0</v>
      </c>
      <c r="Q913" s="117">
        <v>0</v>
      </c>
      <c r="R913" s="117">
        <v>0</v>
      </c>
      <c r="S913" s="117">
        <v>0</v>
      </c>
      <c r="T913" s="117">
        <v>0</v>
      </c>
      <c r="U913" s="117">
        <v>0</v>
      </c>
      <c r="V913" s="117">
        <v>0</v>
      </c>
      <c r="W913" s="117">
        <v>1</v>
      </c>
      <c r="X913" s="117">
        <v>0</v>
      </c>
      <c r="Y913" s="117">
        <v>0</v>
      </c>
      <c r="Z913" s="117">
        <v>0</v>
      </c>
      <c r="AA913" s="117">
        <v>0</v>
      </c>
      <c r="AB913" s="117">
        <v>0</v>
      </c>
      <c r="AC913" s="117">
        <v>0</v>
      </c>
      <c r="AD913" s="117">
        <v>0</v>
      </c>
      <c r="AE913" s="117">
        <v>0</v>
      </c>
      <c r="AF913" s="117">
        <v>0</v>
      </c>
      <c r="AG913" s="117">
        <v>0</v>
      </c>
      <c r="AH913" s="117">
        <v>0</v>
      </c>
      <c r="AI913" s="117">
        <v>1</v>
      </c>
      <c r="AJ913" s="117">
        <v>0</v>
      </c>
      <c r="AK913" s="117">
        <v>0</v>
      </c>
      <c r="AL913" s="117">
        <v>0</v>
      </c>
      <c r="AM913" s="117">
        <v>0</v>
      </c>
      <c r="AN913" s="117">
        <v>0</v>
      </c>
      <c r="AO913" s="117">
        <v>0</v>
      </c>
      <c r="AP913" s="117">
        <v>0</v>
      </c>
      <c r="AQ913" s="117">
        <v>1</v>
      </c>
      <c r="AR913" s="117">
        <v>0</v>
      </c>
      <c r="AS913" s="117">
        <v>216789.75238790247</v>
      </c>
    </row>
    <row r="914" spans="1:45" x14ac:dyDescent="0.45">
      <c r="A914" s="117" t="s">
        <v>1253</v>
      </c>
      <c r="B914" s="118">
        <v>43921</v>
      </c>
      <c r="C914" s="117">
        <v>2020</v>
      </c>
      <c r="D914" s="117">
        <v>3</v>
      </c>
      <c r="E914" s="117">
        <v>3</v>
      </c>
      <c r="F914" s="117" t="s">
        <v>342</v>
      </c>
      <c r="G914" s="117" t="s">
        <v>336</v>
      </c>
      <c r="H914" s="117">
        <v>1</v>
      </c>
      <c r="I914" s="117">
        <v>41.833329999999997</v>
      </c>
      <c r="J914" s="117">
        <v>250449.75238790247</v>
      </c>
      <c r="K914" s="117">
        <v>235628.50238790247</v>
      </c>
      <c r="L914" s="117">
        <v>14821.25</v>
      </c>
      <c r="M914" s="117">
        <v>0</v>
      </c>
      <c r="N914" s="117">
        <v>0</v>
      </c>
      <c r="O914" s="117">
        <v>0</v>
      </c>
      <c r="P914" s="117">
        <v>1</v>
      </c>
      <c r="Q914" s="117">
        <v>0</v>
      </c>
      <c r="R914" s="117">
        <v>0</v>
      </c>
      <c r="S914" s="117">
        <v>0</v>
      </c>
      <c r="T914" s="117">
        <v>0</v>
      </c>
      <c r="U914" s="117">
        <v>0</v>
      </c>
      <c r="V914" s="117">
        <v>0</v>
      </c>
      <c r="W914" s="117">
        <v>1</v>
      </c>
      <c r="X914" s="117">
        <v>0</v>
      </c>
      <c r="Y914" s="117">
        <v>0</v>
      </c>
      <c r="Z914" s="117">
        <v>0</v>
      </c>
      <c r="AA914" s="117">
        <v>0</v>
      </c>
      <c r="AB914" s="117">
        <v>0</v>
      </c>
      <c r="AC914" s="117">
        <v>0</v>
      </c>
      <c r="AD914" s="117">
        <v>0</v>
      </c>
      <c r="AE914" s="117">
        <v>0</v>
      </c>
      <c r="AF914" s="117">
        <v>0</v>
      </c>
      <c r="AG914" s="117">
        <v>0</v>
      </c>
      <c r="AH914" s="117">
        <v>0</v>
      </c>
      <c r="AI914" s="117">
        <v>1</v>
      </c>
      <c r="AJ914" s="117">
        <v>0</v>
      </c>
      <c r="AK914" s="117">
        <v>0</v>
      </c>
      <c r="AL914" s="117">
        <v>0</v>
      </c>
      <c r="AM914" s="117">
        <v>0</v>
      </c>
      <c r="AN914" s="117">
        <v>0</v>
      </c>
      <c r="AO914" s="117">
        <v>0</v>
      </c>
      <c r="AP914" s="117">
        <v>0</v>
      </c>
      <c r="AQ914" s="117">
        <v>1</v>
      </c>
      <c r="AR914" s="117">
        <v>0</v>
      </c>
      <c r="AS914" s="117">
        <v>235628.50238790247</v>
      </c>
    </row>
    <row r="915" spans="1:45" x14ac:dyDescent="0.45">
      <c r="A915" s="117" t="s">
        <v>1254</v>
      </c>
      <c r="B915" s="118">
        <v>43922</v>
      </c>
      <c r="C915" s="117">
        <v>2020</v>
      </c>
      <c r="D915" s="117">
        <v>4</v>
      </c>
      <c r="E915" s="117">
        <v>4</v>
      </c>
      <c r="F915" s="117" t="s">
        <v>342</v>
      </c>
      <c r="G915" s="117" t="s">
        <v>336</v>
      </c>
      <c r="H915" s="117">
        <v>1</v>
      </c>
      <c r="I915" s="117">
        <v>38.833329999999997</v>
      </c>
      <c r="J915" s="117">
        <v>261196.40692091966</v>
      </c>
      <c r="K915" s="117">
        <v>244938.90692091966</v>
      </c>
      <c r="L915" s="117">
        <v>16257.5</v>
      </c>
      <c r="M915" s="117">
        <v>0</v>
      </c>
      <c r="N915" s="117">
        <v>0</v>
      </c>
      <c r="O915" s="117">
        <v>0</v>
      </c>
      <c r="P915" s="117">
        <v>0</v>
      </c>
      <c r="Q915" s="117">
        <v>1</v>
      </c>
      <c r="R915" s="117">
        <v>0</v>
      </c>
      <c r="S915" s="117">
        <v>0</v>
      </c>
      <c r="T915" s="117">
        <v>0</v>
      </c>
      <c r="U915" s="117">
        <v>0</v>
      </c>
      <c r="V915" s="117">
        <v>0</v>
      </c>
      <c r="W915" s="117">
        <v>0</v>
      </c>
      <c r="X915" s="117">
        <v>1</v>
      </c>
      <c r="Y915" s="117">
        <v>0</v>
      </c>
      <c r="Z915" s="117">
        <v>0</v>
      </c>
      <c r="AA915" s="117">
        <v>0</v>
      </c>
      <c r="AB915" s="117">
        <v>0</v>
      </c>
      <c r="AC915" s="117">
        <v>0</v>
      </c>
      <c r="AD915" s="117">
        <v>0</v>
      </c>
      <c r="AE915" s="117">
        <v>0</v>
      </c>
      <c r="AF915" s="117">
        <v>0</v>
      </c>
      <c r="AG915" s="117">
        <v>0</v>
      </c>
      <c r="AH915" s="117">
        <v>0</v>
      </c>
      <c r="AI915" s="117">
        <v>1</v>
      </c>
      <c r="AJ915" s="117">
        <v>0</v>
      </c>
      <c r="AK915" s="117">
        <v>0</v>
      </c>
      <c r="AL915" s="117">
        <v>0</v>
      </c>
      <c r="AM915" s="117">
        <v>0</v>
      </c>
      <c r="AN915" s="117">
        <v>0</v>
      </c>
      <c r="AO915" s="117">
        <v>0</v>
      </c>
      <c r="AP915" s="117">
        <v>0</v>
      </c>
      <c r="AQ915" s="117">
        <v>1</v>
      </c>
      <c r="AR915" s="117">
        <v>0</v>
      </c>
      <c r="AS915" s="117">
        <v>244938.90692091966</v>
      </c>
    </row>
    <row r="916" spans="1:45" x14ac:dyDescent="0.45">
      <c r="A916" s="117" t="s">
        <v>1255</v>
      </c>
      <c r="B916" s="118">
        <v>43923</v>
      </c>
      <c r="C916" s="117">
        <v>2020</v>
      </c>
      <c r="D916" s="117">
        <v>4</v>
      </c>
      <c r="E916" s="117">
        <v>5</v>
      </c>
      <c r="F916" s="117" t="s">
        <v>342</v>
      </c>
      <c r="G916" s="117" t="s">
        <v>336</v>
      </c>
      <c r="H916" s="117">
        <v>1</v>
      </c>
      <c r="I916" s="117">
        <v>37.416670000000003</v>
      </c>
      <c r="J916" s="117">
        <v>277953.61525425286</v>
      </c>
      <c r="K916" s="117">
        <v>260186.53192091954</v>
      </c>
      <c r="L916" s="117">
        <v>17767.083333333332</v>
      </c>
      <c r="M916" s="117">
        <v>0</v>
      </c>
      <c r="N916" s="117">
        <v>0</v>
      </c>
      <c r="O916" s="117">
        <v>0</v>
      </c>
      <c r="P916" s="117">
        <v>0</v>
      </c>
      <c r="Q916" s="117">
        <v>0</v>
      </c>
      <c r="R916" s="117">
        <v>1</v>
      </c>
      <c r="S916" s="117">
        <v>0</v>
      </c>
      <c r="T916" s="117">
        <v>0</v>
      </c>
      <c r="U916" s="117">
        <v>0</v>
      </c>
      <c r="V916" s="117">
        <v>0</v>
      </c>
      <c r="W916" s="117">
        <v>0</v>
      </c>
      <c r="X916" s="117">
        <v>1</v>
      </c>
      <c r="Y916" s="117">
        <v>0</v>
      </c>
      <c r="Z916" s="117">
        <v>0</v>
      </c>
      <c r="AA916" s="117">
        <v>0</v>
      </c>
      <c r="AB916" s="117">
        <v>0</v>
      </c>
      <c r="AC916" s="117">
        <v>0</v>
      </c>
      <c r="AD916" s="117">
        <v>0</v>
      </c>
      <c r="AE916" s="117">
        <v>0</v>
      </c>
      <c r="AF916" s="117">
        <v>0</v>
      </c>
      <c r="AG916" s="117">
        <v>0</v>
      </c>
      <c r="AH916" s="117">
        <v>0</v>
      </c>
      <c r="AI916" s="117">
        <v>1</v>
      </c>
      <c r="AJ916" s="117">
        <v>0</v>
      </c>
      <c r="AK916" s="117">
        <v>0</v>
      </c>
      <c r="AL916" s="117">
        <v>0</v>
      </c>
      <c r="AM916" s="117">
        <v>0</v>
      </c>
      <c r="AN916" s="117">
        <v>0</v>
      </c>
      <c r="AO916" s="117">
        <v>0</v>
      </c>
      <c r="AP916" s="117">
        <v>0</v>
      </c>
      <c r="AQ916" s="117">
        <v>1</v>
      </c>
      <c r="AR916" s="117">
        <v>0</v>
      </c>
      <c r="AS916" s="117">
        <v>260186.53192091954</v>
      </c>
    </row>
    <row r="917" spans="1:45" x14ac:dyDescent="0.45">
      <c r="A917" s="117" t="s">
        <v>1256</v>
      </c>
      <c r="B917" s="118">
        <v>43924</v>
      </c>
      <c r="C917" s="117">
        <v>2020</v>
      </c>
      <c r="D917" s="117">
        <v>4</v>
      </c>
      <c r="E917" s="117">
        <v>6</v>
      </c>
      <c r="F917" s="117" t="s">
        <v>342</v>
      </c>
      <c r="G917" s="117" t="s">
        <v>336</v>
      </c>
      <c r="H917" s="117">
        <v>1</v>
      </c>
      <c r="I917" s="117">
        <v>37.833329999999997</v>
      </c>
      <c r="J917" s="117">
        <v>280673.19858758629</v>
      </c>
      <c r="K917" s="117">
        <v>261358.19858758629</v>
      </c>
      <c r="L917" s="117">
        <v>19315</v>
      </c>
      <c r="M917" s="117">
        <v>0</v>
      </c>
      <c r="N917" s="117">
        <v>0</v>
      </c>
      <c r="O917" s="117">
        <v>0</v>
      </c>
      <c r="P917" s="117">
        <v>0</v>
      </c>
      <c r="Q917" s="117">
        <v>0</v>
      </c>
      <c r="R917" s="117">
        <v>0</v>
      </c>
      <c r="S917" s="117">
        <v>1</v>
      </c>
      <c r="T917" s="117">
        <v>0</v>
      </c>
      <c r="U917" s="117">
        <v>0</v>
      </c>
      <c r="V917" s="117">
        <v>0</v>
      </c>
      <c r="W917" s="117">
        <v>0</v>
      </c>
      <c r="X917" s="117">
        <v>1</v>
      </c>
      <c r="Y917" s="117">
        <v>0</v>
      </c>
      <c r="Z917" s="117">
        <v>0</v>
      </c>
      <c r="AA917" s="117">
        <v>0</v>
      </c>
      <c r="AB917" s="117">
        <v>0</v>
      </c>
      <c r="AC917" s="117">
        <v>0</v>
      </c>
      <c r="AD917" s="117">
        <v>0</v>
      </c>
      <c r="AE917" s="117">
        <v>0</v>
      </c>
      <c r="AF917" s="117">
        <v>0</v>
      </c>
      <c r="AG917" s="117">
        <v>0</v>
      </c>
      <c r="AH917" s="117">
        <v>0</v>
      </c>
      <c r="AI917" s="117">
        <v>1</v>
      </c>
      <c r="AJ917" s="117">
        <v>0</v>
      </c>
      <c r="AK917" s="117">
        <v>0</v>
      </c>
      <c r="AL917" s="117">
        <v>0</v>
      </c>
      <c r="AM917" s="117">
        <v>0</v>
      </c>
      <c r="AN917" s="117">
        <v>0</v>
      </c>
      <c r="AO917" s="117">
        <v>0</v>
      </c>
      <c r="AP917" s="117">
        <v>0</v>
      </c>
      <c r="AQ917" s="117">
        <v>1</v>
      </c>
      <c r="AR917" s="117">
        <v>0</v>
      </c>
      <c r="AS917" s="117">
        <v>261358.19858758629</v>
      </c>
    </row>
    <row r="918" spans="1:45" x14ac:dyDescent="0.45">
      <c r="A918" s="117" t="s">
        <v>1257</v>
      </c>
      <c r="B918" s="118">
        <v>43925</v>
      </c>
      <c r="C918" s="117">
        <v>2020</v>
      </c>
      <c r="D918" s="117">
        <v>4</v>
      </c>
      <c r="E918" s="117">
        <v>7</v>
      </c>
      <c r="F918" s="117" t="s">
        <v>340</v>
      </c>
      <c r="G918" s="117" t="s">
        <v>336</v>
      </c>
      <c r="H918" s="117">
        <v>1</v>
      </c>
      <c r="I918" s="117">
        <v>39.541670000000003</v>
      </c>
      <c r="J918" s="117">
        <v>259293.44858758632</v>
      </c>
      <c r="K918" s="117">
        <v>238451.78192091966</v>
      </c>
      <c r="L918" s="117">
        <v>20841.666666666668</v>
      </c>
      <c r="M918" s="117">
        <v>0</v>
      </c>
      <c r="N918" s="117">
        <v>0</v>
      </c>
      <c r="O918" s="117">
        <v>0</v>
      </c>
      <c r="P918" s="117">
        <v>0</v>
      </c>
      <c r="Q918" s="117">
        <v>0</v>
      </c>
      <c r="R918" s="117">
        <v>0</v>
      </c>
      <c r="S918" s="117">
        <v>0</v>
      </c>
      <c r="T918" s="117">
        <v>1</v>
      </c>
      <c r="U918" s="117">
        <v>0</v>
      </c>
      <c r="V918" s="117">
        <v>0</v>
      </c>
      <c r="W918" s="117">
        <v>0</v>
      </c>
      <c r="X918" s="117">
        <v>1</v>
      </c>
      <c r="Y918" s="117">
        <v>0</v>
      </c>
      <c r="Z918" s="117">
        <v>0</v>
      </c>
      <c r="AA918" s="117">
        <v>0</v>
      </c>
      <c r="AB918" s="117">
        <v>0</v>
      </c>
      <c r="AC918" s="117">
        <v>0</v>
      </c>
      <c r="AD918" s="117">
        <v>0</v>
      </c>
      <c r="AE918" s="117">
        <v>0</v>
      </c>
      <c r="AF918" s="117">
        <v>0</v>
      </c>
      <c r="AG918" s="117">
        <v>0</v>
      </c>
      <c r="AH918" s="117">
        <v>0</v>
      </c>
      <c r="AI918" s="117">
        <v>1</v>
      </c>
      <c r="AJ918" s="117">
        <v>0</v>
      </c>
      <c r="AK918" s="117">
        <v>0</v>
      </c>
      <c r="AL918" s="117">
        <v>0</v>
      </c>
      <c r="AM918" s="117">
        <v>0</v>
      </c>
      <c r="AN918" s="117">
        <v>0</v>
      </c>
      <c r="AO918" s="117">
        <v>0</v>
      </c>
      <c r="AP918" s="117">
        <v>0</v>
      </c>
      <c r="AQ918" s="117">
        <v>1</v>
      </c>
      <c r="AR918" s="117">
        <v>0</v>
      </c>
      <c r="AS918" s="117">
        <v>238451.78192091966</v>
      </c>
    </row>
    <row r="919" spans="1:45" x14ac:dyDescent="0.45">
      <c r="A919" s="117" t="s">
        <v>1258</v>
      </c>
      <c r="B919" s="118">
        <v>43926</v>
      </c>
      <c r="C919" s="117">
        <v>2020</v>
      </c>
      <c r="D919" s="117">
        <v>4</v>
      </c>
      <c r="E919" s="117">
        <v>1</v>
      </c>
      <c r="F919" s="117" t="s">
        <v>340</v>
      </c>
      <c r="G919" s="117" t="s">
        <v>336</v>
      </c>
      <c r="H919" s="117">
        <v>1</v>
      </c>
      <c r="I919" s="117">
        <v>44.583329999999997</v>
      </c>
      <c r="J919" s="117">
        <v>223596.40692091957</v>
      </c>
      <c r="K919" s="117">
        <v>201139.74025425292</v>
      </c>
      <c r="L919" s="117">
        <v>22456.666666666668</v>
      </c>
      <c r="M919" s="117">
        <v>0</v>
      </c>
      <c r="N919" s="117">
        <v>1</v>
      </c>
      <c r="O919" s="117">
        <v>0</v>
      </c>
      <c r="P919" s="117">
        <v>0</v>
      </c>
      <c r="Q919" s="117">
        <v>0</v>
      </c>
      <c r="R919" s="117">
        <v>0</v>
      </c>
      <c r="S919" s="117">
        <v>0</v>
      </c>
      <c r="T919" s="117">
        <v>0</v>
      </c>
      <c r="U919" s="117">
        <v>0</v>
      </c>
      <c r="V919" s="117">
        <v>0</v>
      </c>
      <c r="W919" s="117">
        <v>0</v>
      </c>
      <c r="X919" s="117">
        <v>1</v>
      </c>
      <c r="Y919" s="117">
        <v>0</v>
      </c>
      <c r="Z919" s="117">
        <v>0</v>
      </c>
      <c r="AA919" s="117">
        <v>0</v>
      </c>
      <c r="AB919" s="117">
        <v>0</v>
      </c>
      <c r="AC919" s="117">
        <v>0</v>
      </c>
      <c r="AD919" s="117">
        <v>0</v>
      </c>
      <c r="AE919" s="117">
        <v>0</v>
      </c>
      <c r="AF919" s="117">
        <v>0</v>
      </c>
      <c r="AG919" s="117">
        <v>0</v>
      </c>
      <c r="AH919" s="117">
        <v>0</v>
      </c>
      <c r="AI919" s="117">
        <v>1</v>
      </c>
      <c r="AJ919" s="117">
        <v>0</v>
      </c>
      <c r="AK919" s="117">
        <v>0</v>
      </c>
      <c r="AL919" s="117">
        <v>0</v>
      </c>
      <c r="AM919" s="117">
        <v>0</v>
      </c>
      <c r="AN919" s="117">
        <v>0</v>
      </c>
      <c r="AO919" s="117">
        <v>0</v>
      </c>
      <c r="AP919" s="117">
        <v>0</v>
      </c>
      <c r="AQ919" s="117">
        <v>1</v>
      </c>
      <c r="AR919" s="117">
        <v>0</v>
      </c>
      <c r="AS919" s="117">
        <v>201139.74025425292</v>
      </c>
    </row>
    <row r="920" spans="1:45" x14ac:dyDescent="0.45">
      <c r="A920" s="117" t="s">
        <v>1259</v>
      </c>
      <c r="B920" s="118">
        <v>43927</v>
      </c>
      <c r="C920" s="117">
        <v>2020</v>
      </c>
      <c r="D920" s="117">
        <v>4</v>
      </c>
      <c r="E920" s="117">
        <v>2</v>
      </c>
      <c r="F920" s="117" t="s">
        <v>342</v>
      </c>
      <c r="G920" s="117" t="s">
        <v>336</v>
      </c>
      <c r="H920" s="117">
        <v>1</v>
      </c>
      <c r="I920" s="117">
        <v>50.25</v>
      </c>
      <c r="J920" s="117">
        <v>253833.40692091963</v>
      </c>
      <c r="K920" s="117">
        <v>229798.82358758629</v>
      </c>
      <c r="L920" s="117">
        <v>24034.583333333332</v>
      </c>
      <c r="M920" s="117">
        <v>0</v>
      </c>
      <c r="N920" s="117">
        <v>0</v>
      </c>
      <c r="O920" s="117">
        <v>1</v>
      </c>
      <c r="P920" s="117">
        <v>0</v>
      </c>
      <c r="Q920" s="117">
        <v>0</v>
      </c>
      <c r="R920" s="117">
        <v>0</v>
      </c>
      <c r="S920" s="117">
        <v>0</v>
      </c>
      <c r="T920" s="117">
        <v>0</v>
      </c>
      <c r="U920" s="117">
        <v>0</v>
      </c>
      <c r="V920" s="117">
        <v>0</v>
      </c>
      <c r="W920" s="117">
        <v>0</v>
      </c>
      <c r="X920" s="117">
        <v>1</v>
      </c>
      <c r="Y920" s="117">
        <v>0</v>
      </c>
      <c r="Z920" s="117">
        <v>0</v>
      </c>
      <c r="AA920" s="117">
        <v>0</v>
      </c>
      <c r="AB920" s="117">
        <v>0</v>
      </c>
      <c r="AC920" s="117">
        <v>0</v>
      </c>
      <c r="AD920" s="117">
        <v>0</v>
      </c>
      <c r="AE920" s="117">
        <v>0</v>
      </c>
      <c r="AF920" s="117">
        <v>0</v>
      </c>
      <c r="AG920" s="117">
        <v>0</v>
      </c>
      <c r="AH920" s="117">
        <v>0</v>
      </c>
      <c r="AI920" s="117">
        <v>1</v>
      </c>
      <c r="AJ920" s="117">
        <v>0</v>
      </c>
      <c r="AK920" s="117">
        <v>0</v>
      </c>
      <c r="AL920" s="117">
        <v>0</v>
      </c>
      <c r="AM920" s="117">
        <v>0</v>
      </c>
      <c r="AN920" s="117">
        <v>0</v>
      </c>
      <c r="AO920" s="117">
        <v>0</v>
      </c>
      <c r="AP920" s="117">
        <v>0</v>
      </c>
      <c r="AQ920" s="117">
        <v>1</v>
      </c>
      <c r="AR920" s="117">
        <v>0</v>
      </c>
      <c r="AS920" s="117">
        <v>229798.82358758629</v>
      </c>
    </row>
    <row r="921" spans="1:45" x14ac:dyDescent="0.45">
      <c r="A921" s="117" t="s">
        <v>1260</v>
      </c>
      <c r="B921" s="118">
        <v>43928</v>
      </c>
      <c r="C921" s="117">
        <v>2020</v>
      </c>
      <c r="D921" s="117">
        <v>4</v>
      </c>
      <c r="E921" s="117">
        <v>3</v>
      </c>
      <c r="F921" s="117" t="s">
        <v>342</v>
      </c>
      <c r="G921" s="117" t="s">
        <v>336</v>
      </c>
      <c r="H921" s="117">
        <v>1</v>
      </c>
      <c r="I921" s="117">
        <v>50.708329999999997</v>
      </c>
      <c r="J921" s="117">
        <v>254391.11525425292</v>
      </c>
      <c r="K921" s="117">
        <v>228773.61525425292</v>
      </c>
      <c r="L921" s="117">
        <v>25617.5</v>
      </c>
      <c r="M921" s="117">
        <v>0</v>
      </c>
      <c r="N921" s="117">
        <v>0</v>
      </c>
      <c r="O921" s="117">
        <v>0</v>
      </c>
      <c r="P921" s="117">
        <v>1</v>
      </c>
      <c r="Q921" s="117">
        <v>0</v>
      </c>
      <c r="R921" s="117">
        <v>0</v>
      </c>
      <c r="S921" s="117">
        <v>0</v>
      </c>
      <c r="T921" s="117">
        <v>0</v>
      </c>
      <c r="U921" s="117">
        <v>0</v>
      </c>
      <c r="V921" s="117">
        <v>0</v>
      </c>
      <c r="W921" s="117">
        <v>0</v>
      </c>
      <c r="X921" s="117">
        <v>1</v>
      </c>
      <c r="Y921" s="117">
        <v>0</v>
      </c>
      <c r="Z921" s="117">
        <v>0</v>
      </c>
      <c r="AA921" s="117">
        <v>0</v>
      </c>
      <c r="AB921" s="117">
        <v>0</v>
      </c>
      <c r="AC921" s="117">
        <v>0</v>
      </c>
      <c r="AD921" s="117">
        <v>0</v>
      </c>
      <c r="AE921" s="117">
        <v>0</v>
      </c>
      <c r="AF921" s="117">
        <v>0</v>
      </c>
      <c r="AG921" s="117">
        <v>0</v>
      </c>
      <c r="AH921" s="117">
        <v>0</v>
      </c>
      <c r="AI921" s="117">
        <v>1</v>
      </c>
      <c r="AJ921" s="117">
        <v>0</v>
      </c>
      <c r="AK921" s="117">
        <v>0</v>
      </c>
      <c r="AL921" s="117">
        <v>0</v>
      </c>
      <c r="AM921" s="117">
        <v>0</v>
      </c>
      <c r="AN921" s="117">
        <v>0</v>
      </c>
      <c r="AO921" s="117">
        <v>0</v>
      </c>
      <c r="AP921" s="117">
        <v>0</v>
      </c>
      <c r="AQ921" s="117">
        <v>1</v>
      </c>
      <c r="AR921" s="117">
        <v>0</v>
      </c>
      <c r="AS921" s="117">
        <v>228773.61525425292</v>
      </c>
    </row>
    <row r="922" spans="1:45" x14ac:dyDescent="0.45">
      <c r="A922" s="117" t="s">
        <v>1261</v>
      </c>
      <c r="B922" s="118">
        <v>43929</v>
      </c>
      <c r="C922" s="117">
        <v>2020</v>
      </c>
      <c r="D922" s="117">
        <v>4</v>
      </c>
      <c r="E922" s="117">
        <v>4</v>
      </c>
      <c r="F922" s="117" t="s">
        <v>342</v>
      </c>
      <c r="G922" s="117" t="s">
        <v>336</v>
      </c>
      <c r="H922" s="117">
        <v>1</v>
      </c>
      <c r="I922" s="117">
        <v>54.125</v>
      </c>
      <c r="J922" s="117">
        <v>260677.57358758629</v>
      </c>
      <c r="K922" s="117">
        <v>233498.82358758629</v>
      </c>
      <c r="L922" s="117">
        <v>27178.75</v>
      </c>
      <c r="M922" s="117">
        <v>0</v>
      </c>
      <c r="N922" s="117">
        <v>0</v>
      </c>
      <c r="O922" s="117">
        <v>0</v>
      </c>
      <c r="P922" s="117">
        <v>0</v>
      </c>
      <c r="Q922" s="117">
        <v>1</v>
      </c>
      <c r="R922" s="117">
        <v>0</v>
      </c>
      <c r="S922" s="117">
        <v>0</v>
      </c>
      <c r="T922" s="117">
        <v>0</v>
      </c>
      <c r="U922" s="117">
        <v>0</v>
      </c>
      <c r="V922" s="117">
        <v>0</v>
      </c>
      <c r="W922" s="117">
        <v>0</v>
      </c>
      <c r="X922" s="117">
        <v>1</v>
      </c>
      <c r="Y922" s="117">
        <v>0</v>
      </c>
      <c r="Z922" s="117">
        <v>0</v>
      </c>
      <c r="AA922" s="117">
        <v>0</v>
      </c>
      <c r="AB922" s="117">
        <v>0</v>
      </c>
      <c r="AC922" s="117">
        <v>0</v>
      </c>
      <c r="AD922" s="117">
        <v>0</v>
      </c>
      <c r="AE922" s="117">
        <v>0</v>
      </c>
      <c r="AF922" s="117">
        <v>0</v>
      </c>
      <c r="AG922" s="117">
        <v>0</v>
      </c>
      <c r="AH922" s="117">
        <v>0</v>
      </c>
      <c r="AI922" s="117">
        <v>1</v>
      </c>
      <c r="AJ922" s="117">
        <v>0</v>
      </c>
      <c r="AK922" s="117">
        <v>0</v>
      </c>
      <c r="AL922" s="117">
        <v>0</v>
      </c>
      <c r="AM922" s="117">
        <v>0</v>
      </c>
      <c r="AN922" s="117">
        <v>0</v>
      </c>
      <c r="AO922" s="117">
        <v>0</v>
      </c>
      <c r="AP922" s="117">
        <v>0</v>
      </c>
      <c r="AQ922" s="117">
        <v>1</v>
      </c>
      <c r="AR922" s="117">
        <v>0</v>
      </c>
      <c r="AS922" s="117">
        <v>233498.82358758629</v>
      </c>
    </row>
    <row r="923" spans="1:45" x14ac:dyDescent="0.45">
      <c r="A923" s="117" t="s">
        <v>1262</v>
      </c>
      <c r="B923" s="118">
        <v>43930</v>
      </c>
      <c r="C923" s="117">
        <v>2020</v>
      </c>
      <c r="D923" s="117">
        <v>4</v>
      </c>
      <c r="E923" s="117">
        <v>5</v>
      </c>
      <c r="F923" s="117" t="s">
        <v>342</v>
      </c>
      <c r="G923" s="117" t="s">
        <v>336</v>
      </c>
      <c r="H923" s="117">
        <v>1</v>
      </c>
      <c r="I923" s="117">
        <v>56.25</v>
      </c>
      <c r="J923" s="117">
        <v>266784.99025425292</v>
      </c>
      <c r="K923" s="117">
        <v>238056.24025425292</v>
      </c>
      <c r="L923" s="117">
        <v>28728.75</v>
      </c>
      <c r="M923" s="117">
        <v>0</v>
      </c>
      <c r="N923" s="117">
        <v>0</v>
      </c>
      <c r="O923" s="117">
        <v>0</v>
      </c>
      <c r="P923" s="117">
        <v>0</v>
      </c>
      <c r="Q923" s="117">
        <v>0</v>
      </c>
      <c r="R923" s="117">
        <v>1</v>
      </c>
      <c r="S923" s="117">
        <v>0</v>
      </c>
      <c r="T923" s="117">
        <v>0</v>
      </c>
      <c r="U923" s="117">
        <v>0</v>
      </c>
      <c r="V923" s="117">
        <v>0</v>
      </c>
      <c r="W923" s="117">
        <v>0</v>
      </c>
      <c r="X923" s="117">
        <v>1</v>
      </c>
      <c r="Y923" s="117">
        <v>0</v>
      </c>
      <c r="Z923" s="117">
        <v>0</v>
      </c>
      <c r="AA923" s="117">
        <v>0</v>
      </c>
      <c r="AB923" s="117">
        <v>0</v>
      </c>
      <c r="AC923" s="117">
        <v>0</v>
      </c>
      <c r="AD923" s="117">
        <v>0</v>
      </c>
      <c r="AE923" s="117">
        <v>0</v>
      </c>
      <c r="AF923" s="117">
        <v>0</v>
      </c>
      <c r="AG923" s="117">
        <v>0</v>
      </c>
      <c r="AH923" s="117">
        <v>0</v>
      </c>
      <c r="AI923" s="117">
        <v>1</v>
      </c>
      <c r="AJ923" s="117">
        <v>0</v>
      </c>
      <c r="AK923" s="117">
        <v>0</v>
      </c>
      <c r="AL923" s="117">
        <v>0</v>
      </c>
      <c r="AM923" s="117">
        <v>0</v>
      </c>
      <c r="AN923" s="117">
        <v>0</v>
      </c>
      <c r="AO923" s="117">
        <v>0</v>
      </c>
      <c r="AP923" s="117">
        <v>0</v>
      </c>
      <c r="AQ923" s="117">
        <v>1</v>
      </c>
      <c r="AR923" s="117">
        <v>0</v>
      </c>
      <c r="AS923" s="117">
        <v>238056.24025425292</v>
      </c>
    </row>
    <row r="924" spans="1:45" x14ac:dyDescent="0.45">
      <c r="A924" s="117" t="s">
        <v>1263</v>
      </c>
      <c r="B924" s="118">
        <v>43931</v>
      </c>
      <c r="C924" s="117">
        <v>2020</v>
      </c>
      <c r="D924" s="117">
        <v>4</v>
      </c>
      <c r="E924" s="117">
        <v>6</v>
      </c>
      <c r="F924" s="117" t="s">
        <v>342</v>
      </c>
      <c r="G924" s="117" t="s">
        <v>336</v>
      </c>
      <c r="H924" s="117">
        <v>1</v>
      </c>
      <c r="I924" s="117">
        <v>59</v>
      </c>
      <c r="J924" s="117">
        <v>268797.53192091966</v>
      </c>
      <c r="K924" s="117">
        <v>238493.78192091966</v>
      </c>
      <c r="L924" s="117">
        <v>30303.75</v>
      </c>
      <c r="M924" s="117">
        <v>0</v>
      </c>
      <c r="N924" s="117">
        <v>0</v>
      </c>
      <c r="O924" s="117">
        <v>0</v>
      </c>
      <c r="P924" s="117">
        <v>0</v>
      </c>
      <c r="Q924" s="117">
        <v>0</v>
      </c>
      <c r="R924" s="117">
        <v>0</v>
      </c>
      <c r="S924" s="117">
        <v>1</v>
      </c>
      <c r="T924" s="117">
        <v>0</v>
      </c>
      <c r="U924" s="117">
        <v>0</v>
      </c>
      <c r="V924" s="117">
        <v>0</v>
      </c>
      <c r="W924" s="117">
        <v>0</v>
      </c>
      <c r="X924" s="117">
        <v>1</v>
      </c>
      <c r="Y924" s="117">
        <v>0</v>
      </c>
      <c r="Z924" s="117">
        <v>0</v>
      </c>
      <c r="AA924" s="117">
        <v>0</v>
      </c>
      <c r="AB924" s="117">
        <v>0</v>
      </c>
      <c r="AC924" s="117">
        <v>0</v>
      </c>
      <c r="AD924" s="117">
        <v>0</v>
      </c>
      <c r="AE924" s="117">
        <v>0</v>
      </c>
      <c r="AF924" s="117">
        <v>0</v>
      </c>
      <c r="AG924" s="117">
        <v>0</v>
      </c>
      <c r="AH924" s="117">
        <v>0</v>
      </c>
      <c r="AI924" s="117">
        <v>1</v>
      </c>
      <c r="AJ924" s="117">
        <v>0</v>
      </c>
      <c r="AK924" s="117">
        <v>0</v>
      </c>
      <c r="AL924" s="117">
        <v>0</v>
      </c>
      <c r="AM924" s="117">
        <v>0</v>
      </c>
      <c r="AN924" s="117">
        <v>0</v>
      </c>
      <c r="AO924" s="117">
        <v>0</v>
      </c>
      <c r="AP924" s="117">
        <v>0</v>
      </c>
      <c r="AQ924" s="117">
        <v>1</v>
      </c>
      <c r="AR924" s="117">
        <v>0</v>
      </c>
      <c r="AS924" s="117">
        <v>238493.78192091966</v>
      </c>
    </row>
    <row r="925" spans="1:45" x14ac:dyDescent="0.45">
      <c r="A925" s="117" t="s">
        <v>1264</v>
      </c>
      <c r="B925" s="118">
        <v>43932</v>
      </c>
      <c r="C925" s="117">
        <v>2020</v>
      </c>
      <c r="D925" s="117">
        <v>4</v>
      </c>
      <c r="E925" s="117">
        <v>7</v>
      </c>
      <c r="F925" s="117" t="s">
        <v>340</v>
      </c>
      <c r="G925" s="117" t="s">
        <v>336</v>
      </c>
      <c r="H925" s="117">
        <v>1</v>
      </c>
      <c r="I925" s="117">
        <v>49.208329999999997</v>
      </c>
      <c r="J925" s="117">
        <v>253843.74025425283</v>
      </c>
      <c r="K925" s="117">
        <v>222034.57358758617</v>
      </c>
      <c r="L925" s="117">
        <v>31809.166666666668</v>
      </c>
      <c r="M925" s="117">
        <v>0</v>
      </c>
      <c r="N925" s="117">
        <v>0</v>
      </c>
      <c r="O925" s="117">
        <v>0</v>
      </c>
      <c r="P925" s="117">
        <v>0</v>
      </c>
      <c r="Q925" s="117">
        <v>0</v>
      </c>
      <c r="R925" s="117">
        <v>0</v>
      </c>
      <c r="S925" s="117">
        <v>0</v>
      </c>
      <c r="T925" s="117">
        <v>1</v>
      </c>
      <c r="U925" s="117">
        <v>0</v>
      </c>
      <c r="V925" s="117">
        <v>0</v>
      </c>
      <c r="W925" s="117">
        <v>0</v>
      </c>
      <c r="X925" s="117">
        <v>1</v>
      </c>
      <c r="Y925" s="117">
        <v>0</v>
      </c>
      <c r="Z925" s="117">
        <v>0</v>
      </c>
      <c r="AA925" s="117">
        <v>0</v>
      </c>
      <c r="AB925" s="117">
        <v>0</v>
      </c>
      <c r="AC925" s="117">
        <v>0</v>
      </c>
      <c r="AD925" s="117">
        <v>0</v>
      </c>
      <c r="AE925" s="117">
        <v>0</v>
      </c>
      <c r="AF925" s="117">
        <v>0</v>
      </c>
      <c r="AG925" s="117">
        <v>0</v>
      </c>
      <c r="AH925" s="117">
        <v>0</v>
      </c>
      <c r="AI925" s="117">
        <v>1</v>
      </c>
      <c r="AJ925" s="117">
        <v>0</v>
      </c>
      <c r="AK925" s="117">
        <v>0</v>
      </c>
      <c r="AL925" s="117">
        <v>0</v>
      </c>
      <c r="AM925" s="117">
        <v>0</v>
      </c>
      <c r="AN925" s="117">
        <v>0</v>
      </c>
      <c r="AO925" s="117">
        <v>0</v>
      </c>
      <c r="AP925" s="117">
        <v>0</v>
      </c>
      <c r="AQ925" s="117">
        <v>1</v>
      </c>
      <c r="AR925" s="117">
        <v>0</v>
      </c>
      <c r="AS925" s="117">
        <v>222034.57358758617</v>
      </c>
    </row>
    <row r="926" spans="1:45" x14ac:dyDescent="0.45">
      <c r="A926" s="117" t="s">
        <v>1265</v>
      </c>
      <c r="B926" s="118">
        <v>43933</v>
      </c>
      <c r="C926" s="117">
        <v>2020</v>
      </c>
      <c r="D926" s="117">
        <v>4</v>
      </c>
      <c r="E926" s="117">
        <v>1</v>
      </c>
      <c r="F926" s="117" t="s">
        <v>340</v>
      </c>
      <c r="G926" s="117" t="s">
        <v>336</v>
      </c>
      <c r="H926" s="117">
        <v>1</v>
      </c>
      <c r="I926" s="117">
        <v>42.875</v>
      </c>
      <c r="J926" s="117">
        <v>248189.40692091963</v>
      </c>
      <c r="K926" s="117">
        <v>216407.32358758629</v>
      </c>
      <c r="L926" s="117">
        <v>31782.083333333332</v>
      </c>
      <c r="M926" s="117">
        <v>0</v>
      </c>
      <c r="N926" s="117">
        <v>1</v>
      </c>
      <c r="O926" s="117">
        <v>0</v>
      </c>
      <c r="P926" s="117">
        <v>0</v>
      </c>
      <c r="Q926" s="117">
        <v>0</v>
      </c>
      <c r="R926" s="117">
        <v>0</v>
      </c>
      <c r="S926" s="117">
        <v>0</v>
      </c>
      <c r="T926" s="117">
        <v>0</v>
      </c>
      <c r="U926" s="117">
        <v>0</v>
      </c>
      <c r="V926" s="117">
        <v>0</v>
      </c>
      <c r="W926" s="117">
        <v>0</v>
      </c>
      <c r="X926" s="117">
        <v>1</v>
      </c>
      <c r="Y926" s="117">
        <v>0</v>
      </c>
      <c r="Z926" s="117">
        <v>0</v>
      </c>
      <c r="AA926" s="117">
        <v>0</v>
      </c>
      <c r="AB926" s="117">
        <v>0</v>
      </c>
      <c r="AC926" s="117">
        <v>0</v>
      </c>
      <c r="AD926" s="117">
        <v>0</v>
      </c>
      <c r="AE926" s="117">
        <v>0</v>
      </c>
      <c r="AF926" s="117">
        <v>0</v>
      </c>
      <c r="AG926" s="117">
        <v>0</v>
      </c>
      <c r="AH926" s="117">
        <v>0</v>
      </c>
      <c r="AI926" s="117">
        <v>1</v>
      </c>
      <c r="AJ926" s="117">
        <v>0</v>
      </c>
      <c r="AK926" s="117">
        <v>0</v>
      </c>
      <c r="AL926" s="117">
        <v>0</v>
      </c>
      <c r="AM926" s="117">
        <v>0</v>
      </c>
      <c r="AN926" s="117">
        <v>0</v>
      </c>
      <c r="AO926" s="117">
        <v>0</v>
      </c>
      <c r="AP926" s="117">
        <v>0</v>
      </c>
      <c r="AQ926" s="117">
        <v>1</v>
      </c>
      <c r="AR926" s="117">
        <v>0</v>
      </c>
      <c r="AS926" s="117">
        <v>216407.32358758629</v>
      </c>
    </row>
    <row r="927" spans="1:45" x14ac:dyDescent="0.45">
      <c r="A927" s="117" t="s">
        <v>1266</v>
      </c>
      <c r="B927" s="118">
        <v>43934</v>
      </c>
      <c r="C927" s="117">
        <v>2020</v>
      </c>
      <c r="D927" s="117">
        <v>4</v>
      </c>
      <c r="E927" s="117">
        <v>2</v>
      </c>
      <c r="F927" s="117" t="s">
        <v>342</v>
      </c>
      <c r="G927" s="117" t="s">
        <v>336</v>
      </c>
      <c r="H927" s="117">
        <v>1</v>
      </c>
      <c r="I927" s="117">
        <v>44.541670000000003</v>
      </c>
      <c r="J927" s="117">
        <v>269970.32358758623</v>
      </c>
      <c r="K927" s="117">
        <v>238141.99025425292</v>
      </c>
      <c r="L927" s="117">
        <v>31828.333333333332</v>
      </c>
      <c r="M927" s="117">
        <v>0</v>
      </c>
      <c r="N927" s="117">
        <v>0</v>
      </c>
      <c r="O927" s="117">
        <v>1</v>
      </c>
      <c r="P927" s="117">
        <v>0</v>
      </c>
      <c r="Q927" s="117">
        <v>0</v>
      </c>
      <c r="R927" s="117">
        <v>0</v>
      </c>
      <c r="S927" s="117">
        <v>0</v>
      </c>
      <c r="T927" s="117">
        <v>0</v>
      </c>
      <c r="U927" s="117">
        <v>0</v>
      </c>
      <c r="V927" s="117">
        <v>0</v>
      </c>
      <c r="W927" s="117">
        <v>0</v>
      </c>
      <c r="X927" s="117">
        <v>1</v>
      </c>
      <c r="Y927" s="117">
        <v>0</v>
      </c>
      <c r="Z927" s="117">
        <v>0</v>
      </c>
      <c r="AA927" s="117">
        <v>0</v>
      </c>
      <c r="AB927" s="117">
        <v>0</v>
      </c>
      <c r="AC927" s="117">
        <v>0</v>
      </c>
      <c r="AD927" s="117">
        <v>0</v>
      </c>
      <c r="AE927" s="117">
        <v>0</v>
      </c>
      <c r="AF927" s="117">
        <v>0</v>
      </c>
      <c r="AG927" s="117">
        <v>0</v>
      </c>
      <c r="AH927" s="117">
        <v>0</v>
      </c>
      <c r="AI927" s="117">
        <v>1</v>
      </c>
      <c r="AJ927" s="117">
        <v>0</v>
      </c>
      <c r="AK927" s="117">
        <v>0</v>
      </c>
      <c r="AL927" s="117">
        <v>0</v>
      </c>
      <c r="AM927" s="117">
        <v>0</v>
      </c>
      <c r="AN927" s="117">
        <v>0</v>
      </c>
      <c r="AO927" s="117">
        <v>0</v>
      </c>
      <c r="AP927" s="117">
        <v>0</v>
      </c>
      <c r="AQ927" s="117">
        <v>1</v>
      </c>
      <c r="AR927" s="117">
        <v>0</v>
      </c>
      <c r="AS927" s="117">
        <v>238141.99025425292</v>
      </c>
    </row>
    <row r="928" spans="1:45" x14ac:dyDescent="0.45">
      <c r="A928" s="117" t="s">
        <v>1267</v>
      </c>
      <c r="B928" s="118">
        <v>43935</v>
      </c>
      <c r="C928" s="117">
        <v>2020</v>
      </c>
      <c r="D928" s="117">
        <v>4</v>
      </c>
      <c r="E928" s="117">
        <v>3</v>
      </c>
      <c r="F928" s="117" t="s">
        <v>342</v>
      </c>
      <c r="G928" s="117" t="s">
        <v>336</v>
      </c>
      <c r="H928" s="117">
        <v>1</v>
      </c>
      <c r="I928" s="117">
        <v>51.541670000000003</v>
      </c>
      <c r="J928" s="117">
        <v>265171.44858758623</v>
      </c>
      <c r="K928" s="117">
        <v>233256.03192091954</v>
      </c>
      <c r="L928" s="117">
        <v>31915.416666666668</v>
      </c>
      <c r="M928" s="117">
        <v>0</v>
      </c>
      <c r="N928" s="117">
        <v>0</v>
      </c>
      <c r="O928" s="117">
        <v>0</v>
      </c>
      <c r="P928" s="117">
        <v>1</v>
      </c>
      <c r="Q928" s="117">
        <v>0</v>
      </c>
      <c r="R928" s="117">
        <v>0</v>
      </c>
      <c r="S928" s="117">
        <v>0</v>
      </c>
      <c r="T928" s="117">
        <v>0</v>
      </c>
      <c r="U928" s="117">
        <v>0</v>
      </c>
      <c r="V928" s="117">
        <v>0</v>
      </c>
      <c r="W928" s="117">
        <v>0</v>
      </c>
      <c r="X928" s="117">
        <v>1</v>
      </c>
      <c r="Y928" s="117">
        <v>0</v>
      </c>
      <c r="Z928" s="117">
        <v>0</v>
      </c>
      <c r="AA928" s="117">
        <v>0</v>
      </c>
      <c r="AB928" s="117">
        <v>0</v>
      </c>
      <c r="AC928" s="117">
        <v>0</v>
      </c>
      <c r="AD928" s="117">
        <v>0</v>
      </c>
      <c r="AE928" s="117">
        <v>0</v>
      </c>
      <c r="AF928" s="117">
        <v>0</v>
      </c>
      <c r="AG928" s="117">
        <v>0</v>
      </c>
      <c r="AH928" s="117">
        <v>0</v>
      </c>
      <c r="AI928" s="117">
        <v>1</v>
      </c>
      <c r="AJ928" s="117">
        <v>0</v>
      </c>
      <c r="AK928" s="117">
        <v>0</v>
      </c>
      <c r="AL928" s="117">
        <v>0</v>
      </c>
      <c r="AM928" s="117">
        <v>0</v>
      </c>
      <c r="AN928" s="117">
        <v>0</v>
      </c>
      <c r="AO928" s="117">
        <v>0</v>
      </c>
      <c r="AP928" s="117">
        <v>0</v>
      </c>
      <c r="AQ928" s="117">
        <v>1</v>
      </c>
      <c r="AR928" s="117">
        <v>0</v>
      </c>
      <c r="AS928" s="117">
        <v>233256.03192091954</v>
      </c>
    </row>
    <row r="929" spans="1:45" x14ac:dyDescent="0.45">
      <c r="A929" s="117" t="s">
        <v>1268</v>
      </c>
      <c r="B929" s="118">
        <v>43936</v>
      </c>
      <c r="C929" s="117">
        <v>2020</v>
      </c>
      <c r="D929" s="117">
        <v>4</v>
      </c>
      <c r="E929" s="117">
        <v>4</v>
      </c>
      <c r="F929" s="117" t="s">
        <v>342</v>
      </c>
      <c r="G929" s="117" t="s">
        <v>336</v>
      </c>
      <c r="H929" s="117">
        <v>1</v>
      </c>
      <c r="I929" s="117">
        <v>53.791670000000003</v>
      </c>
      <c r="J929" s="117">
        <v>267403.78192091972</v>
      </c>
      <c r="K929" s="117">
        <v>235427.11525425303</v>
      </c>
      <c r="L929" s="117">
        <v>31976.666666666668</v>
      </c>
      <c r="M929" s="117">
        <v>0</v>
      </c>
      <c r="N929" s="117">
        <v>0</v>
      </c>
      <c r="O929" s="117">
        <v>0</v>
      </c>
      <c r="P929" s="117">
        <v>0</v>
      </c>
      <c r="Q929" s="117">
        <v>1</v>
      </c>
      <c r="R929" s="117">
        <v>0</v>
      </c>
      <c r="S929" s="117">
        <v>0</v>
      </c>
      <c r="T929" s="117">
        <v>0</v>
      </c>
      <c r="U929" s="117">
        <v>0</v>
      </c>
      <c r="V929" s="117">
        <v>0</v>
      </c>
      <c r="W929" s="117">
        <v>0</v>
      </c>
      <c r="X929" s="117">
        <v>1</v>
      </c>
      <c r="Y929" s="117">
        <v>0</v>
      </c>
      <c r="Z929" s="117">
        <v>0</v>
      </c>
      <c r="AA929" s="117">
        <v>0</v>
      </c>
      <c r="AB929" s="117">
        <v>0</v>
      </c>
      <c r="AC929" s="117">
        <v>0</v>
      </c>
      <c r="AD929" s="117">
        <v>0</v>
      </c>
      <c r="AE929" s="117">
        <v>0</v>
      </c>
      <c r="AF929" s="117">
        <v>0</v>
      </c>
      <c r="AG929" s="117">
        <v>0</v>
      </c>
      <c r="AH929" s="117">
        <v>0</v>
      </c>
      <c r="AI929" s="117">
        <v>1</v>
      </c>
      <c r="AJ929" s="117">
        <v>0</v>
      </c>
      <c r="AK929" s="117">
        <v>0</v>
      </c>
      <c r="AL929" s="117">
        <v>0</v>
      </c>
      <c r="AM929" s="117">
        <v>0</v>
      </c>
      <c r="AN929" s="117">
        <v>0</v>
      </c>
      <c r="AO929" s="117">
        <v>0</v>
      </c>
      <c r="AP929" s="117">
        <v>0</v>
      </c>
      <c r="AQ929" s="117">
        <v>1</v>
      </c>
      <c r="AR929" s="117">
        <v>0</v>
      </c>
      <c r="AS929" s="117">
        <v>235427.11525425303</v>
      </c>
    </row>
    <row r="930" spans="1:45" x14ac:dyDescent="0.45">
      <c r="A930" s="117" t="s">
        <v>1269</v>
      </c>
      <c r="B930" s="118">
        <v>43937</v>
      </c>
      <c r="C930" s="117">
        <v>2020</v>
      </c>
      <c r="D930" s="117">
        <v>4</v>
      </c>
      <c r="E930" s="117">
        <v>5</v>
      </c>
      <c r="F930" s="117" t="s">
        <v>342</v>
      </c>
      <c r="G930" s="117" t="s">
        <v>336</v>
      </c>
      <c r="H930" s="117">
        <v>1</v>
      </c>
      <c r="I930" s="117">
        <v>49</v>
      </c>
      <c r="J930" s="117">
        <v>273412.57358758623</v>
      </c>
      <c r="K930" s="117">
        <v>241410.49025425292</v>
      </c>
      <c r="L930" s="117">
        <v>32002.083333333332</v>
      </c>
      <c r="M930" s="117">
        <v>0</v>
      </c>
      <c r="N930" s="117">
        <v>0</v>
      </c>
      <c r="O930" s="117">
        <v>0</v>
      </c>
      <c r="P930" s="117">
        <v>0</v>
      </c>
      <c r="Q930" s="117">
        <v>0</v>
      </c>
      <c r="R930" s="117">
        <v>1</v>
      </c>
      <c r="S930" s="117">
        <v>0</v>
      </c>
      <c r="T930" s="117">
        <v>0</v>
      </c>
      <c r="U930" s="117">
        <v>0</v>
      </c>
      <c r="V930" s="117">
        <v>0</v>
      </c>
      <c r="W930" s="117">
        <v>0</v>
      </c>
      <c r="X930" s="117">
        <v>1</v>
      </c>
      <c r="Y930" s="117">
        <v>0</v>
      </c>
      <c r="Z930" s="117">
        <v>0</v>
      </c>
      <c r="AA930" s="117">
        <v>0</v>
      </c>
      <c r="AB930" s="117">
        <v>0</v>
      </c>
      <c r="AC930" s="117">
        <v>0</v>
      </c>
      <c r="AD930" s="117">
        <v>0</v>
      </c>
      <c r="AE930" s="117">
        <v>0</v>
      </c>
      <c r="AF930" s="117">
        <v>0</v>
      </c>
      <c r="AG930" s="117">
        <v>0</v>
      </c>
      <c r="AH930" s="117">
        <v>0</v>
      </c>
      <c r="AI930" s="117">
        <v>1</v>
      </c>
      <c r="AJ930" s="117">
        <v>0</v>
      </c>
      <c r="AK930" s="117">
        <v>0</v>
      </c>
      <c r="AL930" s="117">
        <v>0</v>
      </c>
      <c r="AM930" s="117">
        <v>0</v>
      </c>
      <c r="AN930" s="117">
        <v>0</v>
      </c>
      <c r="AO930" s="117">
        <v>0</v>
      </c>
      <c r="AP930" s="117">
        <v>0</v>
      </c>
      <c r="AQ930" s="117">
        <v>1</v>
      </c>
      <c r="AR930" s="117">
        <v>0</v>
      </c>
      <c r="AS930" s="117">
        <v>241410.49025425292</v>
      </c>
    </row>
    <row r="931" spans="1:45" x14ac:dyDescent="0.45">
      <c r="A931" s="117" t="s">
        <v>1270</v>
      </c>
      <c r="B931" s="118">
        <v>43938</v>
      </c>
      <c r="C931" s="117">
        <v>2020</v>
      </c>
      <c r="D931" s="117">
        <v>4</v>
      </c>
      <c r="E931" s="117">
        <v>6</v>
      </c>
      <c r="F931" s="117" t="s">
        <v>342</v>
      </c>
      <c r="G931" s="117" t="s">
        <v>336</v>
      </c>
      <c r="H931" s="117">
        <v>1</v>
      </c>
      <c r="I931" s="117">
        <v>51.25</v>
      </c>
      <c r="J931" s="117">
        <v>277335.57358758635</v>
      </c>
      <c r="K931" s="117">
        <v>245260.15692091966</v>
      </c>
      <c r="L931" s="117">
        <v>32075.416666666668</v>
      </c>
      <c r="M931" s="117">
        <v>0</v>
      </c>
      <c r="N931" s="117">
        <v>0</v>
      </c>
      <c r="O931" s="117">
        <v>0</v>
      </c>
      <c r="P931" s="117">
        <v>0</v>
      </c>
      <c r="Q931" s="117">
        <v>0</v>
      </c>
      <c r="R931" s="117">
        <v>0</v>
      </c>
      <c r="S931" s="117">
        <v>1</v>
      </c>
      <c r="T931" s="117">
        <v>0</v>
      </c>
      <c r="U931" s="117">
        <v>0</v>
      </c>
      <c r="V931" s="117">
        <v>0</v>
      </c>
      <c r="W931" s="117">
        <v>0</v>
      </c>
      <c r="X931" s="117">
        <v>1</v>
      </c>
      <c r="Y931" s="117">
        <v>0</v>
      </c>
      <c r="Z931" s="117">
        <v>0</v>
      </c>
      <c r="AA931" s="117">
        <v>0</v>
      </c>
      <c r="AB931" s="117">
        <v>0</v>
      </c>
      <c r="AC931" s="117">
        <v>0</v>
      </c>
      <c r="AD931" s="117">
        <v>0</v>
      </c>
      <c r="AE931" s="117">
        <v>0</v>
      </c>
      <c r="AF931" s="117">
        <v>0</v>
      </c>
      <c r="AG931" s="117">
        <v>0</v>
      </c>
      <c r="AH931" s="117">
        <v>0</v>
      </c>
      <c r="AI931" s="117">
        <v>1</v>
      </c>
      <c r="AJ931" s="117">
        <v>0</v>
      </c>
      <c r="AK931" s="117">
        <v>0</v>
      </c>
      <c r="AL931" s="117">
        <v>0</v>
      </c>
      <c r="AM931" s="117">
        <v>0</v>
      </c>
      <c r="AN931" s="117">
        <v>0</v>
      </c>
      <c r="AO931" s="117">
        <v>0</v>
      </c>
      <c r="AP931" s="117">
        <v>0</v>
      </c>
      <c r="AQ931" s="117">
        <v>1</v>
      </c>
      <c r="AR931" s="117">
        <v>0</v>
      </c>
      <c r="AS931" s="117">
        <v>245260.15692091966</v>
      </c>
    </row>
    <row r="932" spans="1:45" x14ac:dyDescent="0.45">
      <c r="A932" s="117" t="s">
        <v>1271</v>
      </c>
      <c r="B932" s="118">
        <v>43939</v>
      </c>
      <c r="C932" s="117">
        <v>2020</v>
      </c>
      <c r="D932" s="117">
        <v>4</v>
      </c>
      <c r="E932" s="117">
        <v>7</v>
      </c>
      <c r="F932" s="117" t="s">
        <v>340</v>
      </c>
      <c r="G932" s="117" t="s">
        <v>336</v>
      </c>
      <c r="H932" s="117">
        <v>1</v>
      </c>
      <c r="I932" s="117">
        <v>58.041670000000003</v>
      </c>
      <c r="J932" s="117">
        <v>232587.69858758626</v>
      </c>
      <c r="K932" s="117">
        <v>200381.86525425292</v>
      </c>
      <c r="L932" s="117">
        <v>32205.833333333332</v>
      </c>
      <c r="M932" s="117">
        <v>0</v>
      </c>
      <c r="N932" s="117">
        <v>0</v>
      </c>
      <c r="O932" s="117">
        <v>0</v>
      </c>
      <c r="P932" s="117">
        <v>0</v>
      </c>
      <c r="Q932" s="117">
        <v>0</v>
      </c>
      <c r="R932" s="117">
        <v>0</v>
      </c>
      <c r="S932" s="117">
        <v>0</v>
      </c>
      <c r="T932" s="117">
        <v>1</v>
      </c>
      <c r="U932" s="117">
        <v>0</v>
      </c>
      <c r="V932" s="117">
        <v>0</v>
      </c>
      <c r="W932" s="117">
        <v>0</v>
      </c>
      <c r="X932" s="117">
        <v>1</v>
      </c>
      <c r="Y932" s="117">
        <v>0</v>
      </c>
      <c r="Z932" s="117">
        <v>0</v>
      </c>
      <c r="AA932" s="117">
        <v>0</v>
      </c>
      <c r="AB932" s="117">
        <v>0</v>
      </c>
      <c r="AC932" s="117">
        <v>0</v>
      </c>
      <c r="AD932" s="117">
        <v>0</v>
      </c>
      <c r="AE932" s="117">
        <v>0</v>
      </c>
      <c r="AF932" s="117">
        <v>0</v>
      </c>
      <c r="AG932" s="117">
        <v>0</v>
      </c>
      <c r="AH932" s="117">
        <v>0</v>
      </c>
      <c r="AI932" s="117">
        <v>1</v>
      </c>
      <c r="AJ932" s="117">
        <v>0</v>
      </c>
      <c r="AK932" s="117">
        <v>0</v>
      </c>
      <c r="AL932" s="117">
        <v>0</v>
      </c>
      <c r="AM932" s="117">
        <v>0</v>
      </c>
      <c r="AN932" s="117">
        <v>0</v>
      </c>
      <c r="AO932" s="117">
        <v>0</v>
      </c>
      <c r="AP932" s="117">
        <v>0</v>
      </c>
      <c r="AQ932" s="117">
        <v>1</v>
      </c>
      <c r="AR932" s="117">
        <v>0</v>
      </c>
      <c r="AS932" s="117">
        <v>200381.86525425292</v>
      </c>
    </row>
    <row r="933" spans="1:45" x14ac:dyDescent="0.45">
      <c r="A933" s="117" t="s">
        <v>1272</v>
      </c>
      <c r="B933" s="118">
        <v>43940</v>
      </c>
      <c r="C933" s="117">
        <v>2020</v>
      </c>
      <c r="D933" s="117">
        <v>4</v>
      </c>
      <c r="E933" s="117">
        <v>1</v>
      </c>
      <c r="F933" s="117" t="s">
        <v>340</v>
      </c>
      <c r="G933" s="117" t="s">
        <v>336</v>
      </c>
      <c r="H933" s="117">
        <v>1</v>
      </c>
      <c r="I933" s="117">
        <v>56.625</v>
      </c>
      <c r="J933" s="117">
        <v>221718.490254253</v>
      </c>
      <c r="K933" s="117">
        <v>189472.65692091966</v>
      </c>
      <c r="L933" s="117">
        <v>32245.833333333332</v>
      </c>
      <c r="M933" s="117">
        <v>0</v>
      </c>
      <c r="N933" s="117">
        <v>1</v>
      </c>
      <c r="O933" s="117">
        <v>0</v>
      </c>
      <c r="P933" s="117">
        <v>0</v>
      </c>
      <c r="Q933" s="117">
        <v>0</v>
      </c>
      <c r="R933" s="117">
        <v>0</v>
      </c>
      <c r="S933" s="117">
        <v>0</v>
      </c>
      <c r="T933" s="117">
        <v>0</v>
      </c>
      <c r="U933" s="117">
        <v>0</v>
      </c>
      <c r="V933" s="117">
        <v>0</v>
      </c>
      <c r="W933" s="117">
        <v>0</v>
      </c>
      <c r="X933" s="117">
        <v>1</v>
      </c>
      <c r="Y933" s="117">
        <v>0</v>
      </c>
      <c r="Z933" s="117">
        <v>0</v>
      </c>
      <c r="AA933" s="117">
        <v>0</v>
      </c>
      <c r="AB933" s="117">
        <v>0</v>
      </c>
      <c r="AC933" s="117">
        <v>0</v>
      </c>
      <c r="AD933" s="117">
        <v>0</v>
      </c>
      <c r="AE933" s="117">
        <v>0</v>
      </c>
      <c r="AF933" s="117">
        <v>0</v>
      </c>
      <c r="AG933" s="117">
        <v>0</v>
      </c>
      <c r="AH933" s="117">
        <v>0</v>
      </c>
      <c r="AI933" s="117">
        <v>1</v>
      </c>
      <c r="AJ933" s="117">
        <v>0</v>
      </c>
      <c r="AK933" s="117">
        <v>0</v>
      </c>
      <c r="AL933" s="117">
        <v>0</v>
      </c>
      <c r="AM933" s="117">
        <v>0</v>
      </c>
      <c r="AN933" s="117">
        <v>0</v>
      </c>
      <c r="AO933" s="117">
        <v>0</v>
      </c>
      <c r="AP933" s="117">
        <v>0</v>
      </c>
      <c r="AQ933" s="117">
        <v>1</v>
      </c>
      <c r="AR933" s="117">
        <v>0</v>
      </c>
      <c r="AS933" s="117">
        <v>189472.65692091966</v>
      </c>
    </row>
    <row r="934" spans="1:45" x14ac:dyDescent="0.45">
      <c r="A934" s="117" t="s">
        <v>1273</v>
      </c>
      <c r="B934" s="118">
        <v>43941</v>
      </c>
      <c r="C934" s="117">
        <v>2020</v>
      </c>
      <c r="D934" s="117">
        <v>4</v>
      </c>
      <c r="E934" s="117">
        <v>2</v>
      </c>
      <c r="F934" s="117" t="s">
        <v>342</v>
      </c>
      <c r="G934" s="117" t="s">
        <v>336</v>
      </c>
      <c r="H934" s="117">
        <v>1</v>
      </c>
      <c r="I934" s="117">
        <v>59.666670000000003</v>
      </c>
      <c r="J934" s="117">
        <v>250717.65692091966</v>
      </c>
      <c r="K934" s="117">
        <v>218418.90692091966</v>
      </c>
      <c r="L934" s="117">
        <v>32298.75</v>
      </c>
      <c r="M934" s="117">
        <v>0</v>
      </c>
      <c r="N934" s="117">
        <v>0</v>
      </c>
      <c r="O934" s="117">
        <v>1</v>
      </c>
      <c r="P934" s="117">
        <v>0</v>
      </c>
      <c r="Q934" s="117">
        <v>0</v>
      </c>
      <c r="R934" s="117">
        <v>0</v>
      </c>
      <c r="S934" s="117">
        <v>0</v>
      </c>
      <c r="T934" s="117">
        <v>0</v>
      </c>
      <c r="U934" s="117">
        <v>0</v>
      </c>
      <c r="V934" s="117">
        <v>0</v>
      </c>
      <c r="W934" s="117">
        <v>0</v>
      </c>
      <c r="X934" s="117">
        <v>1</v>
      </c>
      <c r="Y934" s="117">
        <v>0</v>
      </c>
      <c r="Z934" s="117">
        <v>0</v>
      </c>
      <c r="AA934" s="117">
        <v>0</v>
      </c>
      <c r="AB934" s="117">
        <v>0</v>
      </c>
      <c r="AC934" s="117">
        <v>0</v>
      </c>
      <c r="AD934" s="117">
        <v>0</v>
      </c>
      <c r="AE934" s="117">
        <v>0</v>
      </c>
      <c r="AF934" s="117">
        <v>0</v>
      </c>
      <c r="AG934" s="117">
        <v>0</v>
      </c>
      <c r="AH934" s="117">
        <v>0</v>
      </c>
      <c r="AI934" s="117">
        <v>1</v>
      </c>
      <c r="AJ934" s="117">
        <v>0</v>
      </c>
      <c r="AK934" s="117">
        <v>0</v>
      </c>
      <c r="AL934" s="117">
        <v>0</v>
      </c>
      <c r="AM934" s="117">
        <v>0</v>
      </c>
      <c r="AN934" s="117">
        <v>0</v>
      </c>
      <c r="AO934" s="117">
        <v>0</v>
      </c>
      <c r="AP934" s="117">
        <v>0</v>
      </c>
      <c r="AQ934" s="117">
        <v>1</v>
      </c>
      <c r="AR934" s="117">
        <v>0</v>
      </c>
      <c r="AS934" s="117">
        <v>218418.90692091966</v>
      </c>
    </row>
    <row r="935" spans="1:45" x14ac:dyDescent="0.45">
      <c r="A935" s="117" t="s">
        <v>1274</v>
      </c>
      <c r="B935" s="118">
        <v>43942</v>
      </c>
      <c r="C935" s="117">
        <v>2020</v>
      </c>
      <c r="D935" s="117">
        <v>4</v>
      </c>
      <c r="E935" s="117">
        <v>3</v>
      </c>
      <c r="F935" s="117" t="s">
        <v>342</v>
      </c>
      <c r="G935" s="117" t="s">
        <v>336</v>
      </c>
      <c r="H935" s="117">
        <v>1</v>
      </c>
      <c r="I935" s="117">
        <v>59.125</v>
      </c>
      <c r="J935" s="117">
        <v>267721.53192091966</v>
      </c>
      <c r="K935" s="117">
        <v>235310.28192091966</v>
      </c>
      <c r="L935" s="117">
        <v>32411.25</v>
      </c>
      <c r="M935" s="117">
        <v>0</v>
      </c>
      <c r="N935" s="117">
        <v>0</v>
      </c>
      <c r="O935" s="117">
        <v>0</v>
      </c>
      <c r="P935" s="117">
        <v>1</v>
      </c>
      <c r="Q935" s="117">
        <v>0</v>
      </c>
      <c r="R935" s="117">
        <v>0</v>
      </c>
      <c r="S935" s="117">
        <v>0</v>
      </c>
      <c r="T935" s="117">
        <v>0</v>
      </c>
      <c r="U935" s="117">
        <v>0</v>
      </c>
      <c r="V935" s="117">
        <v>0</v>
      </c>
      <c r="W935" s="117">
        <v>0</v>
      </c>
      <c r="X935" s="117">
        <v>1</v>
      </c>
      <c r="Y935" s="117">
        <v>0</v>
      </c>
      <c r="Z935" s="117">
        <v>0</v>
      </c>
      <c r="AA935" s="117">
        <v>0</v>
      </c>
      <c r="AB935" s="117">
        <v>0</v>
      </c>
      <c r="AC935" s="117">
        <v>0</v>
      </c>
      <c r="AD935" s="117">
        <v>0</v>
      </c>
      <c r="AE935" s="117">
        <v>0</v>
      </c>
      <c r="AF935" s="117">
        <v>0</v>
      </c>
      <c r="AG935" s="117">
        <v>0</v>
      </c>
      <c r="AH935" s="117">
        <v>0</v>
      </c>
      <c r="AI935" s="117">
        <v>1</v>
      </c>
      <c r="AJ935" s="117">
        <v>0</v>
      </c>
      <c r="AK935" s="117">
        <v>0</v>
      </c>
      <c r="AL935" s="117">
        <v>0</v>
      </c>
      <c r="AM935" s="117">
        <v>0</v>
      </c>
      <c r="AN935" s="117">
        <v>0</v>
      </c>
      <c r="AO935" s="117">
        <v>0</v>
      </c>
      <c r="AP935" s="117">
        <v>0</v>
      </c>
      <c r="AQ935" s="117">
        <v>1</v>
      </c>
      <c r="AR935" s="117">
        <v>0</v>
      </c>
      <c r="AS935" s="117">
        <v>235310.28192091966</v>
      </c>
    </row>
    <row r="936" spans="1:45" x14ac:dyDescent="0.45">
      <c r="A936" s="117" t="s">
        <v>1275</v>
      </c>
      <c r="B936" s="118">
        <v>43943</v>
      </c>
      <c r="C936" s="117">
        <v>2020</v>
      </c>
      <c r="D936" s="117">
        <v>4</v>
      </c>
      <c r="E936" s="117">
        <v>4</v>
      </c>
      <c r="F936" s="117" t="s">
        <v>342</v>
      </c>
      <c r="G936" s="117" t="s">
        <v>336</v>
      </c>
      <c r="H936" s="117">
        <v>1</v>
      </c>
      <c r="I936" s="117">
        <v>51.916670000000003</v>
      </c>
      <c r="J936" s="117">
        <v>270193.86525425297</v>
      </c>
      <c r="K936" s="117">
        <v>237728.44858758629</v>
      </c>
      <c r="L936" s="117">
        <v>32465.416666666668</v>
      </c>
      <c r="M936" s="117">
        <v>0</v>
      </c>
      <c r="N936" s="117">
        <v>0</v>
      </c>
      <c r="O936" s="117">
        <v>0</v>
      </c>
      <c r="P936" s="117">
        <v>0</v>
      </c>
      <c r="Q936" s="117">
        <v>1</v>
      </c>
      <c r="R936" s="117">
        <v>0</v>
      </c>
      <c r="S936" s="117">
        <v>0</v>
      </c>
      <c r="T936" s="117">
        <v>0</v>
      </c>
      <c r="U936" s="117">
        <v>0</v>
      </c>
      <c r="V936" s="117">
        <v>0</v>
      </c>
      <c r="W936" s="117">
        <v>0</v>
      </c>
      <c r="X936" s="117">
        <v>1</v>
      </c>
      <c r="Y936" s="117">
        <v>0</v>
      </c>
      <c r="Z936" s="117">
        <v>0</v>
      </c>
      <c r="AA936" s="117">
        <v>0</v>
      </c>
      <c r="AB936" s="117">
        <v>0</v>
      </c>
      <c r="AC936" s="117">
        <v>0</v>
      </c>
      <c r="AD936" s="117">
        <v>0</v>
      </c>
      <c r="AE936" s="117">
        <v>0</v>
      </c>
      <c r="AF936" s="117">
        <v>0</v>
      </c>
      <c r="AG936" s="117">
        <v>0</v>
      </c>
      <c r="AH936" s="117">
        <v>0</v>
      </c>
      <c r="AI936" s="117">
        <v>1</v>
      </c>
      <c r="AJ936" s="117">
        <v>0</v>
      </c>
      <c r="AK936" s="117">
        <v>0</v>
      </c>
      <c r="AL936" s="117">
        <v>0</v>
      </c>
      <c r="AM936" s="117">
        <v>0</v>
      </c>
      <c r="AN936" s="117">
        <v>0</v>
      </c>
      <c r="AO936" s="117">
        <v>0</v>
      </c>
      <c r="AP936" s="117">
        <v>0</v>
      </c>
      <c r="AQ936" s="117">
        <v>1</v>
      </c>
      <c r="AR936" s="117">
        <v>0</v>
      </c>
      <c r="AS936" s="117">
        <v>237728.44858758629</v>
      </c>
    </row>
    <row r="937" spans="1:45" x14ac:dyDescent="0.45">
      <c r="A937" s="117" t="s">
        <v>1276</v>
      </c>
      <c r="B937" s="118">
        <v>43944</v>
      </c>
      <c r="C937" s="117">
        <v>2020</v>
      </c>
      <c r="D937" s="117">
        <v>4</v>
      </c>
      <c r="E937" s="117">
        <v>5</v>
      </c>
      <c r="F937" s="117" t="s">
        <v>342</v>
      </c>
      <c r="G937" s="117" t="s">
        <v>336</v>
      </c>
      <c r="H937" s="117">
        <v>1</v>
      </c>
      <c r="I937" s="117">
        <v>54.583329999999997</v>
      </c>
      <c r="J937" s="117">
        <v>259941.69858758626</v>
      </c>
      <c r="K937" s="117">
        <v>227372.11525425292</v>
      </c>
      <c r="L937" s="117">
        <v>32569.583333333332</v>
      </c>
      <c r="M937" s="117">
        <v>0</v>
      </c>
      <c r="N937" s="117">
        <v>0</v>
      </c>
      <c r="O937" s="117">
        <v>0</v>
      </c>
      <c r="P937" s="117">
        <v>0</v>
      </c>
      <c r="Q937" s="117">
        <v>0</v>
      </c>
      <c r="R937" s="117">
        <v>1</v>
      </c>
      <c r="S937" s="117">
        <v>0</v>
      </c>
      <c r="T937" s="117">
        <v>0</v>
      </c>
      <c r="U937" s="117">
        <v>0</v>
      </c>
      <c r="V937" s="117">
        <v>0</v>
      </c>
      <c r="W937" s="117">
        <v>0</v>
      </c>
      <c r="X937" s="117">
        <v>1</v>
      </c>
      <c r="Y937" s="117">
        <v>0</v>
      </c>
      <c r="Z937" s="117">
        <v>0</v>
      </c>
      <c r="AA937" s="117">
        <v>0</v>
      </c>
      <c r="AB937" s="117">
        <v>0</v>
      </c>
      <c r="AC937" s="117">
        <v>0</v>
      </c>
      <c r="AD937" s="117">
        <v>0</v>
      </c>
      <c r="AE937" s="117">
        <v>0</v>
      </c>
      <c r="AF937" s="117">
        <v>0</v>
      </c>
      <c r="AG937" s="117">
        <v>0</v>
      </c>
      <c r="AH937" s="117">
        <v>0</v>
      </c>
      <c r="AI937" s="117">
        <v>1</v>
      </c>
      <c r="AJ937" s="117">
        <v>0</v>
      </c>
      <c r="AK937" s="117">
        <v>0</v>
      </c>
      <c r="AL937" s="117">
        <v>0</v>
      </c>
      <c r="AM937" s="117">
        <v>0</v>
      </c>
      <c r="AN937" s="117">
        <v>0</v>
      </c>
      <c r="AO937" s="117">
        <v>0</v>
      </c>
      <c r="AP937" s="117">
        <v>0</v>
      </c>
      <c r="AQ937" s="117">
        <v>1</v>
      </c>
      <c r="AR937" s="117">
        <v>0</v>
      </c>
      <c r="AS937" s="117">
        <v>227372.11525425292</v>
      </c>
    </row>
    <row r="938" spans="1:45" x14ac:dyDescent="0.45">
      <c r="A938" s="117" t="s">
        <v>1277</v>
      </c>
      <c r="B938" s="118">
        <v>43945</v>
      </c>
      <c r="C938" s="117">
        <v>2020</v>
      </c>
      <c r="D938" s="117">
        <v>4</v>
      </c>
      <c r="E938" s="117">
        <v>6</v>
      </c>
      <c r="F938" s="117" t="s">
        <v>342</v>
      </c>
      <c r="G938" s="117" t="s">
        <v>336</v>
      </c>
      <c r="H938" s="117">
        <v>1</v>
      </c>
      <c r="I938" s="117">
        <v>54.083329999999997</v>
      </c>
      <c r="J938" s="117">
        <v>256172.4485875862</v>
      </c>
      <c r="K938" s="117">
        <v>223273.28192091954</v>
      </c>
      <c r="L938" s="117">
        <v>32899.166666666664</v>
      </c>
      <c r="M938" s="117">
        <v>0</v>
      </c>
      <c r="N938" s="117">
        <v>0</v>
      </c>
      <c r="O938" s="117">
        <v>0</v>
      </c>
      <c r="P938" s="117">
        <v>0</v>
      </c>
      <c r="Q938" s="117">
        <v>0</v>
      </c>
      <c r="R938" s="117">
        <v>0</v>
      </c>
      <c r="S938" s="117">
        <v>1</v>
      </c>
      <c r="T938" s="117">
        <v>0</v>
      </c>
      <c r="U938" s="117">
        <v>0</v>
      </c>
      <c r="V938" s="117">
        <v>0</v>
      </c>
      <c r="W938" s="117">
        <v>0</v>
      </c>
      <c r="X938" s="117">
        <v>1</v>
      </c>
      <c r="Y938" s="117">
        <v>0</v>
      </c>
      <c r="Z938" s="117">
        <v>0</v>
      </c>
      <c r="AA938" s="117">
        <v>0</v>
      </c>
      <c r="AB938" s="117">
        <v>0</v>
      </c>
      <c r="AC938" s="117">
        <v>0</v>
      </c>
      <c r="AD938" s="117">
        <v>0</v>
      </c>
      <c r="AE938" s="117">
        <v>0</v>
      </c>
      <c r="AF938" s="117">
        <v>0</v>
      </c>
      <c r="AG938" s="117">
        <v>0</v>
      </c>
      <c r="AH938" s="117">
        <v>0</v>
      </c>
      <c r="AI938" s="117">
        <v>1</v>
      </c>
      <c r="AJ938" s="117">
        <v>0</v>
      </c>
      <c r="AK938" s="117">
        <v>0</v>
      </c>
      <c r="AL938" s="117">
        <v>0</v>
      </c>
      <c r="AM938" s="117">
        <v>0</v>
      </c>
      <c r="AN938" s="117">
        <v>0</v>
      </c>
      <c r="AO938" s="117">
        <v>0</v>
      </c>
      <c r="AP938" s="117">
        <v>0</v>
      </c>
      <c r="AQ938" s="117">
        <v>1</v>
      </c>
      <c r="AR938" s="117">
        <v>0</v>
      </c>
      <c r="AS938" s="117">
        <v>223273.28192091954</v>
      </c>
    </row>
    <row r="939" spans="1:45" x14ac:dyDescent="0.45">
      <c r="A939" s="117" t="s">
        <v>1278</v>
      </c>
      <c r="B939" s="118">
        <v>43946</v>
      </c>
      <c r="C939" s="117">
        <v>2020</v>
      </c>
      <c r="D939" s="117">
        <v>4</v>
      </c>
      <c r="E939" s="117">
        <v>7</v>
      </c>
      <c r="F939" s="117" t="s">
        <v>340</v>
      </c>
      <c r="G939" s="117" t="s">
        <v>336</v>
      </c>
      <c r="H939" s="117">
        <v>1</v>
      </c>
      <c r="I939" s="117">
        <v>55.541670000000003</v>
      </c>
      <c r="J939" s="117">
        <v>236713.57358758629</v>
      </c>
      <c r="K939" s="117">
        <v>203309.82358758629</v>
      </c>
      <c r="L939" s="117">
        <v>33403.75</v>
      </c>
      <c r="M939" s="117">
        <v>0</v>
      </c>
      <c r="N939" s="117">
        <v>0</v>
      </c>
      <c r="O939" s="117">
        <v>0</v>
      </c>
      <c r="P939" s="117">
        <v>0</v>
      </c>
      <c r="Q939" s="117">
        <v>0</v>
      </c>
      <c r="R939" s="117">
        <v>0</v>
      </c>
      <c r="S939" s="117">
        <v>0</v>
      </c>
      <c r="T939" s="117">
        <v>1</v>
      </c>
      <c r="U939" s="117">
        <v>0</v>
      </c>
      <c r="V939" s="117">
        <v>0</v>
      </c>
      <c r="W939" s="117">
        <v>0</v>
      </c>
      <c r="X939" s="117">
        <v>1</v>
      </c>
      <c r="Y939" s="117">
        <v>0</v>
      </c>
      <c r="Z939" s="117">
        <v>0</v>
      </c>
      <c r="AA939" s="117">
        <v>0</v>
      </c>
      <c r="AB939" s="117">
        <v>0</v>
      </c>
      <c r="AC939" s="117">
        <v>0</v>
      </c>
      <c r="AD939" s="117">
        <v>0</v>
      </c>
      <c r="AE939" s="117">
        <v>0</v>
      </c>
      <c r="AF939" s="117">
        <v>0</v>
      </c>
      <c r="AG939" s="117">
        <v>0</v>
      </c>
      <c r="AH939" s="117">
        <v>0</v>
      </c>
      <c r="AI939" s="117">
        <v>1</v>
      </c>
      <c r="AJ939" s="117">
        <v>0</v>
      </c>
      <c r="AK939" s="117">
        <v>0</v>
      </c>
      <c r="AL939" s="117">
        <v>0</v>
      </c>
      <c r="AM939" s="117">
        <v>0</v>
      </c>
      <c r="AN939" s="117">
        <v>0</v>
      </c>
      <c r="AO939" s="117">
        <v>0</v>
      </c>
      <c r="AP939" s="117">
        <v>0</v>
      </c>
      <c r="AQ939" s="117">
        <v>1</v>
      </c>
      <c r="AR939" s="117">
        <v>0</v>
      </c>
      <c r="AS939" s="117">
        <v>203309.82358758629</v>
      </c>
    </row>
    <row r="940" spans="1:45" x14ac:dyDescent="0.45">
      <c r="A940" s="117" t="s">
        <v>1279</v>
      </c>
      <c r="B940" s="118">
        <v>43947</v>
      </c>
      <c r="C940" s="117">
        <v>2020</v>
      </c>
      <c r="D940" s="117">
        <v>4</v>
      </c>
      <c r="E940" s="117">
        <v>1</v>
      </c>
      <c r="F940" s="117" t="s">
        <v>340</v>
      </c>
      <c r="G940" s="117" t="s">
        <v>336</v>
      </c>
      <c r="H940" s="117">
        <v>1</v>
      </c>
      <c r="I940" s="117">
        <v>53.791670000000003</v>
      </c>
      <c r="J940" s="117">
        <v>245972.36525425283</v>
      </c>
      <c r="K940" s="117">
        <v>212060.69858758617</v>
      </c>
      <c r="L940" s="117">
        <v>33911.666666666664</v>
      </c>
      <c r="M940" s="117">
        <v>0</v>
      </c>
      <c r="N940" s="117">
        <v>1</v>
      </c>
      <c r="O940" s="117">
        <v>0</v>
      </c>
      <c r="P940" s="117">
        <v>0</v>
      </c>
      <c r="Q940" s="117">
        <v>0</v>
      </c>
      <c r="R940" s="117">
        <v>0</v>
      </c>
      <c r="S940" s="117">
        <v>0</v>
      </c>
      <c r="T940" s="117">
        <v>0</v>
      </c>
      <c r="U940" s="117">
        <v>0</v>
      </c>
      <c r="V940" s="117">
        <v>0</v>
      </c>
      <c r="W940" s="117">
        <v>0</v>
      </c>
      <c r="X940" s="117">
        <v>1</v>
      </c>
      <c r="Y940" s="117">
        <v>0</v>
      </c>
      <c r="Z940" s="117">
        <v>0</v>
      </c>
      <c r="AA940" s="117">
        <v>0</v>
      </c>
      <c r="AB940" s="117">
        <v>0</v>
      </c>
      <c r="AC940" s="117">
        <v>0</v>
      </c>
      <c r="AD940" s="117">
        <v>0</v>
      </c>
      <c r="AE940" s="117">
        <v>0</v>
      </c>
      <c r="AF940" s="117">
        <v>0</v>
      </c>
      <c r="AG940" s="117">
        <v>0</v>
      </c>
      <c r="AH940" s="117">
        <v>0</v>
      </c>
      <c r="AI940" s="117">
        <v>1</v>
      </c>
      <c r="AJ940" s="117">
        <v>0</v>
      </c>
      <c r="AK940" s="117">
        <v>0</v>
      </c>
      <c r="AL940" s="117">
        <v>0</v>
      </c>
      <c r="AM940" s="117">
        <v>0</v>
      </c>
      <c r="AN940" s="117">
        <v>0</v>
      </c>
      <c r="AO940" s="117">
        <v>0</v>
      </c>
      <c r="AP940" s="117">
        <v>0</v>
      </c>
      <c r="AQ940" s="117">
        <v>1</v>
      </c>
      <c r="AR940" s="117">
        <v>0</v>
      </c>
      <c r="AS940" s="117">
        <v>212060.69858758617</v>
      </c>
    </row>
    <row r="941" spans="1:45" x14ac:dyDescent="0.45">
      <c r="A941" s="117" t="s">
        <v>1280</v>
      </c>
      <c r="B941" s="118">
        <v>43948</v>
      </c>
      <c r="C941" s="117">
        <v>2020</v>
      </c>
      <c r="D941" s="117">
        <v>4</v>
      </c>
      <c r="E941" s="117">
        <v>2</v>
      </c>
      <c r="F941" s="117" t="s">
        <v>342</v>
      </c>
      <c r="G941" s="117" t="s">
        <v>336</v>
      </c>
      <c r="H941" s="117">
        <v>1</v>
      </c>
      <c r="I941" s="117">
        <v>59.375</v>
      </c>
      <c r="J941" s="117">
        <v>259330.86525425289</v>
      </c>
      <c r="K941" s="117">
        <v>224551.28192091954</v>
      </c>
      <c r="L941" s="117">
        <v>34779.583333333336</v>
      </c>
      <c r="M941" s="117">
        <v>0</v>
      </c>
      <c r="N941" s="117">
        <v>0</v>
      </c>
      <c r="O941" s="117">
        <v>1</v>
      </c>
      <c r="P941" s="117">
        <v>0</v>
      </c>
      <c r="Q941" s="117">
        <v>0</v>
      </c>
      <c r="R941" s="117">
        <v>0</v>
      </c>
      <c r="S941" s="117">
        <v>0</v>
      </c>
      <c r="T941" s="117">
        <v>0</v>
      </c>
      <c r="U941" s="117">
        <v>0</v>
      </c>
      <c r="V941" s="117">
        <v>0</v>
      </c>
      <c r="W941" s="117">
        <v>0</v>
      </c>
      <c r="X941" s="117">
        <v>1</v>
      </c>
      <c r="Y941" s="117">
        <v>0</v>
      </c>
      <c r="Z941" s="117">
        <v>0</v>
      </c>
      <c r="AA941" s="117">
        <v>0</v>
      </c>
      <c r="AB941" s="117">
        <v>0</v>
      </c>
      <c r="AC941" s="117">
        <v>0</v>
      </c>
      <c r="AD941" s="117">
        <v>0</v>
      </c>
      <c r="AE941" s="117">
        <v>0</v>
      </c>
      <c r="AF941" s="117">
        <v>0</v>
      </c>
      <c r="AG941" s="117">
        <v>0</v>
      </c>
      <c r="AH941" s="117">
        <v>0</v>
      </c>
      <c r="AI941" s="117">
        <v>1</v>
      </c>
      <c r="AJ941" s="117">
        <v>0</v>
      </c>
      <c r="AK941" s="117">
        <v>0</v>
      </c>
      <c r="AL941" s="117">
        <v>0</v>
      </c>
      <c r="AM941" s="117">
        <v>0</v>
      </c>
      <c r="AN941" s="117">
        <v>0</v>
      </c>
      <c r="AO941" s="117">
        <v>0</v>
      </c>
      <c r="AP941" s="117">
        <v>0</v>
      </c>
      <c r="AQ941" s="117">
        <v>1</v>
      </c>
      <c r="AR941" s="117">
        <v>0</v>
      </c>
      <c r="AS941" s="117">
        <v>224551.28192091954</v>
      </c>
    </row>
    <row r="942" spans="1:45" x14ac:dyDescent="0.45">
      <c r="A942" s="117" t="s">
        <v>1281</v>
      </c>
      <c r="B942" s="118">
        <v>43949</v>
      </c>
      <c r="C942" s="117">
        <v>2020</v>
      </c>
      <c r="D942" s="117">
        <v>4</v>
      </c>
      <c r="E942" s="117">
        <v>3</v>
      </c>
      <c r="F942" s="117" t="s">
        <v>342</v>
      </c>
      <c r="G942" s="117" t="s">
        <v>336</v>
      </c>
      <c r="H942" s="117">
        <v>1</v>
      </c>
      <c r="I942" s="117">
        <v>52.833329999999997</v>
      </c>
      <c r="J942" s="117">
        <v>282098.36525425297</v>
      </c>
      <c r="K942" s="117">
        <v>246232.94858758629</v>
      </c>
      <c r="L942" s="117">
        <v>35865.416666666664</v>
      </c>
      <c r="M942" s="117">
        <v>0</v>
      </c>
      <c r="N942" s="117">
        <v>0</v>
      </c>
      <c r="O942" s="117">
        <v>0</v>
      </c>
      <c r="P942" s="117">
        <v>1</v>
      </c>
      <c r="Q942" s="117">
        <v>0</v>
      </c>
      <c r="R942" s="117">
        <v>0</v>
      </c>
      <c r="S942" s="117">
        <v>0</v>
      </c>
      <c r="T942" s="117">
        <v>0</v>
      </c>
      <c r="U942" s="117">
        <v>0</v>
      </c>
      <c r="V942" s="117">
        <v>0</v>
      </c>
      <c r="W942" s="117">
        <v>0</v>
      </c>
      <c r="X942" s="117">
        <v>1</v>
      </c>
      <c r="Y942" s="117">
        <v>0</v>
      </c>
      <c r="Z942" s="117">
        <v>0</v>
      </c>
      <c r="AA942" s="117">
        <v>0</v>
      </c>
      <c r="AB942" s="117">
        <v>0</v>
      </c>
      <c r="AC942" s="117">
        <v>0</v>
      </c>
      <c r="AD942" s="117">
        <v>0</v>
      </c>
      <c r="AE942" s="117">
        <v>0</v>
      </c>
      <c r="AF942" s="117">
        <v>0</v>
      </c>
      <c r="AG942" s="117">
        <v>0</v>
      </c>
      <c r="AH942" s="117">
        <v>0</v>
      </c>
      <c r="AI942" s="117">
        <v>1</v>
      </c>
      <c r="AJ942" s="117">
        <v>0</v>
      </c>
      <c r="AK942" s="117">
        <v>0</v>
      </c>
      <c r="AL942" s="117">
        <v>0</v>
      </c>
      <c r="AM942" s="117">
        <v>0</v>
      </c>
      <c r="AN942" s="117">
        <v>0</v>
      </c>
      <c r="AO942" s="117">
        <v>0</v>
      </c>
      <c r="AP942" s="117">
        <v>0</v>
      </c>
      <c r="AQ942" s="117">
        <v>1</v>
      </c>
      <c r="AR942" s="117">
        <v>0</v>
      </c>
      <c r="AS942" s="117">
        <v>246232.94858758629</v>
      </c>
    </row>
    <row r="943" spans="1:45" x14ac:dyDescent="0.45">
      <c r="A943" s="117" t="s">
        <v>1282</v>
      </c>
      <c r="B943" s="118">
        <v>43950</v>
      </c>
      <c r="C943" s="117">
        <v>2020</v>
      </c>
      <c r="D943" s="117">
        <v>4</v>
      </c>
      <c r="E943" s="117">
        <v>4</v>
      </c>
      <c r="F943" s="117" t="s">
        <v>342</v>
      </c>
      <c r="G943" s="117" t="s">
        <v>336</v>
      </c>
      <c r="H943" s="117">
        <v>1</v>
      </c>
      <c r="I943" s="117">
        <v>60.041670000000003</v>
      </c>
      <c r="J943" s="117">
        <v>294558.24025425292</v>
      </c>
      <c r="K943" s="117">
        <v>257576.99025425292</v>
      </c>
      <c r="L943" s="117">
        <v>36981.25</v>
      </c>
      <c r="M943" s="117">
        <v>0</v>
      </c>
      <c r="N943" s="117">
        <v>0</v>
      </c>
      <c r="O943" s="117">
        <v>0</v>
      </c>
      <c r="P943" s="117">
        <v>0</v>
      </c>
      <c r="Q943" s="117">
        <v>1</v>
      </c>
      <c r="R943" s="117">
        <v>0</v>
      </c>
      <c r="S943" s="117">
        <v>0</v>
      </c>
      <c r="T943" s="117">
        <v>0</v>
      </c>
      <c r="U943" s="117">
        <v>0</v>
      </c>
      <c r="V943" s="117">
        <v>0</v>
      </c>
      <c r="W943" s="117">
        <v>0</v>
      </c>
      <c r="X943" s="117">
        <v>1</v>
      </c>
      <c r="Y943" s="117">
        <v>0</v>
      </c>
      <c r="Z943" s="117">
        <v>0</v>
      </c>
      <c r="AA943" s="117">
        <v>0</v>
      </c>
      <c r="AB943" s="117">
        <v>0</v>
      </c>
      <c r="AC943" s="117">
        <v>0</v>
      </c>
      <c r="AD943" s="117">
        <v>0</v>
      </c>
      <c r="AE943" s="117">
        <v>0</v>
      </c>
      <c r="AF943" s="117">
        <v>0</v>
      </c>
      <c r="AG943" s="117">
        <v>0</v>
      </c>
      <c r="AH943" s="117">
        <v>0</v>
      </c>
      <c r="AI943" s="117">
        <v>1</v>
      </c>
      <c r="AJ943" s="117">
        <v>0</v>
      </c>
      <c r="AK943" s="117">
        <v>0</v>
      </c>
      <c r="AL943" s="117">
        <v>0</v>
      </c>
      <c r="AM943" s="117">
        <v>0</v>
      </c>
      <c r="AN943" s="117">
        <v>0</v>
      </c>
      <c r="AO943" s="117">
        <v>0</v>
      </c>
      <c r="AP943" s="117">
        <v>0</v>
      </c>
      <c r="AQ943" s="117">
        <v>1</v>
      </c>
      <c r="AR943" s="117">
        <v>0</v>
      </c>
      <c r="AS943" s="117">
        <v>257576.99025425292</v>
      </c>
    </row>
    <row r="944" spans="1:45" x14ac:dyDescent="0.45">
      <c r="A944" s="117" t="s">
        <v>1283</v>
      </c>
      <c r="B944" s="118">
        <v>43951</v>
      </c>
      <c r="C944" s="117">
        <v>2020</v>
      </c>
      <c r="D944" s="117">
        <v>4</v>
      </c>
      <c r="E944" s="117">
        <v>5</v>
      </c>
      <c r="F944" s="117" t="s">
        <v>342</v>
      </c>
      <c r="G944" s="117" t="s">
        <v>336</v>
      </c>
      <c r="H944" s="117">
        <v>1</v>
      </c>
      <c r="I944" s="117">
        <v>62.291670000000003</v>
      </c>
      <c r="J944" s="117">
        <v>291348.03192091972</v>
      </c>
      <c r="K944" s="117">
        <v>253208.86525425303</v>
      </c>
      <c r="L944" s="117">
        <v>38139.166666666664</v>
      </c>
      <c r="M944" s="117">
        <v>0</v>
      </c>
      <c r="N944" s="117">
        <v>0</v>
      </c>
      <c r="O944" s="117">
        <v>0</v>
      </c>
      <c r="P944" s="117">
        <v>0</v>
      </c>
      <c r="Q944" s="117">
        <v>0</v>
      </c>
      <c r="R944" s="117">
        <v>1</v>
      </c>
      <c r="S944" s="117">
        <v>0</v>
      </c>
      <c r="T944" s="117">
        <v>0</v>
      </c>
      <c r="U944" s="117">
        <v>0</v>
      </c>
      <c r="V944" s="117">
        <v>0</v>
      </c>
      <c r="W944" s="117">
        <v>0</v>
      </c>
      <c r="X944" s="117">
        <v>1</v>
      </c>
      <c r="Y944" s="117">
        <v>0</v>
      </c>
      <c r="Z944" s="117">
        <v>0</v>
      </c>
      <c r="AA944" s="117">
        <v>0</v>
      </c>
      <c r="AB944" s="117">
        <v>0</v>
      </c>
      <c r="AC944" s="117">
        <v>0</v>
      </c>
      <c r="AD944" s="117">
        <v>0</v>
      </c>
      <c r="AE944" s="117">
        <v>0</v>
      </c>
      <c r="AF944" s="117">
        <v>0</v>
      </c>
      <c r="AG944" s="117">
        <v>0</v>
      </c>
      <c r="AH944" s="117">
        <v>0</v>
      </c>
      <c r="AI944" s="117">
        <v>1</v>
      </c>
      <c r="AJ944" s="117">
        <v>0</v>
      </c>
      <c r="AK944" s="117">
        <v>0</v>
      </c>
      <c r="AL944" s="117">
        <v>0</v>
      </c>
      <c r="AM944" s="117">
        <v>0</v>
      </c>
      <c r="AN944" s="117">
        <v>0</v>
      </c>
      <c r="AO944" s="117">
        <v>0</v>
      </c>
      <c r="AP944" s="117">
        <v>0</v>
      </c>
      <c r="AQ944" s="117">
        <v>1</v>
      </c>
      <c r="AR944" s="117">
        <v>0</v>
      </c>
      <c r="AS944" s="117">
        <v>253208.86525425303</v>
      </c>
    </row>
    <row r="945" spans="1:45" x14ac:dyDescent="0.45">
      <c r="A945" s="117" t="s">
        <v>1284</v>
      </c>
      <c r="B945" s="118">
        <v>43952</v>
      </c>
      <c r="C945" s="117">
        <v>2020</v>
      </c>
      <c r="D945" s="117">
        <v>5</v>
      </c>
      <c r="E945" s="117">
        <v>6</v>
      </c>
      <c r="F945" s="117" t="s">
        <v>342</v>
      </c>
      <c r="G945" s="117" t="s">
        <v>336</v>
      </c>
      <c r="H945" s="117">
        <v>1</v>
      </c>
      <c r="I945" s="117">
        <v>55</v>
      </c>
      <c r="J945" s="117">
        <v>274661.56988530885</v>
      </c>
      <c r="K945" s="117">
        <v>235096.15321864217</v>
      </c>
      <c r="L945" s="117">
        <v>39565.416666666664</v>
      </c>
      <c r="M945" s="117">
        <v>0</v>
      </c>
      <c r="N945" s="117">
        <v>0</v>
      </c>
      <c r="O945" s="117">
        <v>0</v>
      </c>
      <c r="P945" s="117">
        <v>0</v>
      </c>
      <c r="Q945" s="117">
        <v>0</v>
      </c>
      <c r="R945" s="117">
        <v>0</v>
      </c>
      <c r="S945" s="117">
        <v>1</v>
      </c>
      <c r="T945" s="117">
        <v>0</v>
      </c>
      <c r="U945" s="117">
        <v>0</v>
      </c>
      <c r="V945" s="117">
        <v>0</v>
      </c>
      <c r="W945" s="117">
        <v>0</v>
      </c>
      <c r="X945" s="117">
        <v>0</v>
      </c>
      <c r="Y945" s="117">
        <v>1</v>
      </c>
      <c r="Z945" s="117">
        <v>0</v>
      </c>
      <c r="AA945" s="117">
        <v>0</v>
      </c>
      <c r="AB945" s="117">
        <v>0</v>
      </c>
      <c r="AC945" s="117">
        <v>0</v>
      </c>
      <c r="AD945" s="117">
        <v>0</v>
      </c>
      <c r="AE945" s="117">
        <v>0</v>
      </c>
      <c r="AF945" s="117">
        <v>0</v>
      </c>
      <c r="AG945" s="117">
        <v>0</v>
      </c>
      <c r="AH945" s="117">
        <v>0</v>
      </c>
      <c r="AI945" s="117">
        <v>1</v>
      </c>
      <c r="AJ945" s="117">
        <v>0</v>
      </c>
      <c r="AK945" s="117">
        <v>0</v>
      </c>
      <c r="AL945" s="117">
        <v>0</v>
      </c>
      <c r="AM945" s="117">
        <v>0</v>
      </c>
      <c r="AN945" s="117">
        <v>0</v>
      </c>
      <c r="AO945" s="117">
        <v>0</v>
      </c>
      <c r="AP945" s="117">
        <v>0</v>
      </c>
      <c r="AQ945" s="117">
        <v>1</v>
      </c>
      <c r="AR945" s="117">
        <v>0</v>
      </c>
      <c r="AS945" s="117">
        <v>235096.15321864217</v>
      </c>
    </row>
    <row r="946" spans="1:45" x14ac:dyDescent="0.45">
      <c r="A946" s="117" t="s">
        <v>1285</v>
      </c>
      <c r="B946" s="118">
        <v>43953</v>
      </c>
      <c r="C946" s="117">
        <v>2020</v>
      </c>
      <c r="D946" s="117">
        <v>5</v>
      </c>
      <c r="E946" s="117">
        <v>7</v>
      </c>
      <c r="F946" s="117" t="s">
        <v>340</v>
      </c>
      <c r="G946" s="117" t="s">
        <v>336</v>
      </c>
      <c r="H946" s="117">
        <v>1</v>
      </c>
      <c r="I946" s="117">
        <v>56.041670000000003</v>
      </c>
      <c r="J946" s="117">
        <v>245159.98655197534</v>
      </c>
      <c r="K946" s="117">
        <v>202714.56988530868</v>
      </c>
      <c r="L946" s="117">
        <v>42445.416666666664</v>
      </c>
      <c r="M946" s="117">
        <v>0</v>
      </c>
      <c r="N946" s="117">
        <v>0</v>
      </c>
      <c r="O946" s="117">
        <v>0</v>
      </c>
      <c r="P946" s="117">
        <v>0</v>
      </c>
      <c r="Q946" s="117">
        <v>0</v>
      </c>
      <c r="R946" s="117">
        <v>0</v>
      </c>
      <c r="S946" s="117">
        <v>0</v>
      </c>
      <c r="T946" s="117">
        <v>1</v>
      </c>
      <c r="U946" s="117">
        <v>0</v>
      </c>
      <c r="V946" s="117">
        <v>0</v>
      </c>
      <c r="W946" s="117">
        <v>0</v>
      </c>
      <c r="X946" s="117">
        <v>0</v>
      </c>
      <c r="Y946" s="117">
        <v>1</v>
      </c>
      <c r="Z946" s="117">
        <v>0</v>
      </c>
      <c r="AA946" s="117">
        <v>0</v>
      </c>
      <c r="AB946" s="117">
        <v>0</v>
      </c>
      <c r="AC946" s="117">
        <v>0</v>
      </c>
      <c r="AD946" s="117">
        <v>0</v>
      </c>
      <c r="AE946" s="117">
        <v>0</v>
      </c>
      <c r="AF946" s="117">
        <v>0</v>
      </c>
      <c r="AG946" s="117">
        <v>0</v>
      </c>
      <c r="AH946" s="117">
        <v>0</v>
      </c>
      <c r="AI946" s="117">
        <v>1</v>
      </c>
      <c r="AJ946" s="117">
        <v>0</v>
      </c>
      <c r="AK946" s="117">
        <v>0</v>
      </c>
      <c r="AL946" s="117">
        <v>0</v>
      </c>
      <c r="AM946" s="117">
        <v>0</v>
      </c>
      <c r="AN946" s="117">
        <v>0</v>
      </c>
      <c r="AO946" s="117">
        <v>0</v>
      </c>
      <c r="AP946" s="117">
        <v>0</v>
      </c>
      <c r="AQ946" s="117">
        <v>1</v>
      </c>
      <c r="AR946" s="117">
        <v>0</v>
      </c>
      <c r="AS946" s="117">
        <v>202714.56988530868</v>
      </c>
    </row>
    <row r="947" spans="1:45" x14ac:dyDescent="0.45">
      <c r="A947" s="117" t="s">
        <v>1286</v>
      </c>
      <c r="B947" s="118">
        <v>43954</v>
      </c>
      <c r="C947" s="117">
        <v>2020</v>
      </c>
      <c r="D947" s="117">
        <v>5</v>
      </c>
      <c r="E947" s="117">
        <v>1</v>
      </c>
      <c r="F947" s="117" t="s">
        <v>340</v>
      </c>
      <c r="G947" s="117" t="s">
        <v>336</v>
      </c>
      <c r="H947" s="117">
        <v>1</v>
      </c>
      <c r="I947" s="117">
        <v>52.458329999999997</v>
      </c>
      <c r="J947" s="117">
        <v>225872.65321864214</v>
      </c>
      <c r="K947" s="117">
        <v>180008.0698853088</v>
      </c>
      <c r="L947" s="117">
        <v>45864.583333333336</v>
      </c>
      <c r="M947" s="117">
        <v>0</v>
      </c>
      <c r="N947" s="117">
        <v>1</v>
      </c>
      <c r="O947" s="117">
        <v>0</v>
      </c>
      <c r="P947" s="117">
        <v>0</v>
      </c>
      <c r="Q947" s="117">
        <v>0</v>
      </c>
      <c r="R947" s="117">
        <v>0</v>
      </c>
      <c r="S947" s="117">
        <v>0</v>
      </c>
      <c r="T947" s="117">
        <v>0</v>
      </c>
      <c r="U947" s="117">
        <v>0</v>
      </c>
      <c r="V947" s="117">
        <v>0</v>
      </c>
      <c r="W947" s="117">
        <v>0</v>
      </c>
      <c r="X947" s="117">
        <v>0</v>
      </c>
      <c r="Y947" s="117">
        <v>1</v>
      </c>
      <c r="Z947" s="117">
        <v>0</v>
      </c>
      <c r="AA947" s="117">
        <v>0</v>
      </c>
      <c r="AB947" s="117">
        <v>0</v>
      </c>
      <c r="AC947" s="117">
        <v>0</v>
      </c>
      <c r="AD947" s="117">
        <v>0</v>
      </c>
      <c r="AE947" s="117">
        <v>0</v>
      </c>
      <c r="AF947" s="117">
        <v>0</v>
      </c>
      <c r="AG947" s="117">
        <v>0</v>
      </c>
      <c r="AH947" s="117">
        <v>0</v>
      </c>
      <c r="AI947" s="117">
        <v>1</v>
      </c>
      <c r="AJ947" s="117">
        <v>0</v>
      </c>
      <c r="AK947" s="117">
        <v>0</v>
      </c>
      <c r="AL947" s="117">
        <v>0</v>
      </c>
      <c r="AM947" s="117">
        <v>0</v>
      </c>
      <c r="AN947" s="117">
        <v>0</v>
      </c>
      <c r="AO947" s="117">
        <v>0</v>
      </c>
      <c r="AP947" s="117">
        <v>0</v>
      </c>
      <c r="AQ947" s="117">
        <v>1</v>
      </c>
      <c r="AR947" s="117">
        <v>0</v>
      </c>
      <c r="AS947" s="117">
        <v>180008.0698853088</v>
      </c>
    </row>
    <row r="948" spans="1:45" x14ac:dyDescent="0.45">
      <c r="A948" s="117" t="s">
        <v>1287</v>
      </c>
      <c r="B948" s="118">
        <v>43955</v>
      </c>
      <c r="C948" s="117">
        <v>2020</v>
      </c>
      <c r="D948" s="117">
        <v>5</v>
      </c>
      <c r="E948" s="117">
        <v>2</v>
      </c>
      <c r="F948" s="117" t="s">
        <v>342</v>
      </c>
      <c r="G948" s="117" t="s">
        <v>336</v>
      </c>
      <c r="H948" s="117">
        <v>1</v>
      </c>
      <c r="I948" s="117">
        <v>50.416670000000003</v>
      </c>
      <c r="J948" s="117">
        <v>262490.61155197537</v>
      </c>
      <c r="K948" s="117">
        <v>213181.44488530868</v>
      </c>
      <c r="L948" s="117">
        <v>49309.166666666664</v>
      </c>
      <c r="M948" s="117">
        <v>0</v>
      </c>
      <c r="N948" s="117">
        <v>0</v>
      </c>
      <c r="O948" s="117">
        <v>1</v>
      </c>
      <c r="P948" s="117">
        <v>0</v>
      </c>
      <c r="Q948" s="117">
        <v>0</v>
      </c>
      <c r="R948" s="117">
        <v>0</v>
      </c>
      <c r="S948" s="117">
        <v>0</v>
      </c>
      <c r="T948" s="117">
        <v>0</v>
      </c>
      <c r="U948" s="117">
        <v>0</v>
      </c>
      <c r="V948" s="117">
        <v>0</v>
      </c>
      <c r="W948" s="117">
        <v>0</v>
      </c>
      <c r="X948" s="117">
        <v>0</v>
      </c>
      <c r="Y948" s="117">
        <v>1</v>
      </c>
      <c r="Z948" s="117">
        <v>0</v>
      </c>
      <c r="AA948" s="117">
        <v>0</v>
      </c>
      <c r="AB948" s="117">
        <v>0</v>
      </c>
      <c r="AC948" s="117">
        <v>0</v>
      </c>
      <c r="AD948" s="117">
        <v>0</v>
      </c>
      <c r="AE948" s="117">
        <v>0</v>
      </c>
      <c r="AF948" s="117">
        <v>0</v>
      </c>
      <c r="AG948" s="117">
        <v>0</v>
      </c>
      <c r="AH948" s="117">
        <v>0</v>
      </c>
      <c r="AI948" s="117">
        <v>1</v>
      </c>
      <c r="AJ948" s="117">
        <v>0</v>
      </c>
      <c r="AK948" s="117">
        <v>0</v>
      </c>
      <c r="AL948" s="117">
        <v>0</v>
      </c>
      <c r="AM948" s="117">
        <v>0</v>
      </c>
      <c r="AN948" s="117">
        <v>0</v>
      </c>
      <c r="AO948" s="117">
        <v>0</v>
      </c>
      <c r="AP948" s="117">
        <v>0</v>
      </c>
      <c r="AQ948" s="117">
        <v>1</v>
      </c>
      <c r="AR948" s="117">
        <v>0</v>
      </c>
      <c r="AS948" s="117">
        <v>213181.44488530868</v>
      </c>
    </row>
    <row r="949" spans="1:45" x14ac:dyDescent="0.45">
      <c r="A949" s="117" t="s">
        <v>1288</v>
      </c>
      <c r="B949" s="118">
        <v>43956</v>
      </c>
      <c r="C949" s="117">
        <v>2020</v>
      </c>
      <c r="D949" s="117">
        <v>5</v>
      </c>
      <c r="E949" s="117">
        <v>3</v>
      </c>
      <c r="F949" s="117" t="s">
        <v>342</v>
      </c>
      <c r="G949" s="117" t="s">
        <v>336</v>
      </c>
      <c r="H949" s="117">
        <v>1</v>
      </c>
      <c r="I949" s="117">
        <v>59.666670000000003</v>
      </c>
      <c r="J949" s="117">
        <v>277405.90321864217</v>
      </c>
      <c r="K949" s="117">
        <v>224410.90321864217</v>
      </c>
      <c r="L949" s="117">
        <v>52995</v>
      </c>
      <c r="M949" s="117">
        <v>0</v>
      </c>
      <c r="N949" s="117">
        <v>0</v>
      </c>
      <c r="O949" s="117">
        <v>0</v>
      </c>
      <c r="P949" s="117">
        <v>1</v>
      </c>
      <c r="Q949" s="117">
        <v>0</v>
      </c>
      <c r="R949" s="117">
        <v>0</v>
      </c>
      <c r="S949" s="117">
        <v>0</v>
      </c>
      <c r="T949" s="117">
        <v>0</v>
      </c>
      <c r="U949" s="117">
        <v>0</v>
      </c>
      <c r="V949" s="117">
        <v>0</v>
      </c>
      <c r="W949" s="117">
        <v>0</v>
      </c>
      <c r="X949" s="117">
        <v>0</v>
      </c>
      <c r="Y949" s="117">
        <v>1</v>
      </c>
      <c r="Z949" s="117">
        <v>0</v>
      </c>
      <c r="AA949" s="117">
        <v>0</v>
      </c>
      <c r="AB949" s="117">
        <v>0</v>
      </c>
      <c r="AC949" s="117">
        <v>0</v>
      </c>
      <c r="AD949" s="117">
        <v>0</v>
      </c>
      <c r="AE949" s="117">
        <v>0</v>
      </c>
      <c r="AF949" s="117">
        <v>0</v>
      </c>
      <c r="AG949" s="117">
        <v>0</v>
      </c>
      <c r="AH949" s="117">
        <v>0</v>
      </c>
      <c r="AI949" s="117">
        <v>1</v>
      </c>
      <c r="AJ949" s="117">
        <v>0</v>
      </c>
      <c r="AK949" s="117">
        <v>0</v>
      </c>
      <c r="AL949" s="117">
        <v>0</v>
      </c>
      <c r="AM949" s="117">
        <v>0</v>
      </c>
      <c r="AN949" s="117">
        <v>0</v>
      </c>
      <c r="AO949" s="117">
        <v>0</v>
      </c>
      <c r="AP949" s="117">
        <v>0</v>
      </c>
      <c r="AQ949" s="117">
        <v>1</v>
      </c>
      <c r="AR949" s="117">
        <v>0</v>
      </c>
      <c r="AS949" s="117">
        <v>224410.90321864217</v>
      </c>
    </row>
    <row r="950" spans="1:45" x14ac:dyDescent="0.45">
      <c r="A950" s="117" t="s">
        <v>1289</v>
      </c>
      <c r="B950" s="118">
        <v>43957</v>
      </c>
      <c r="C950" s="117">
        <v>2020</v>
      </c>
      <c r="D950" s="117">
        <v>5</v>
      </c>
      <c r="E950" s="117">
        <v>4</v>
      </c>
      <c r="F950" s="117" t="s">
        <v>342</v>
      </c>
      <c r="G950" s="117" t="s">
        <v>336</v>
      </c>
      <c r="H950" s="117">
        <v>1</v>
      </c>
      <c r="I950" s="117">
        <v>53.958329999999997</v>
      </c>
      <c r="J950" s="117">
        <v>265316.52821864217</v>
      </c>
      <c r="K950" s="117">
        <v>208796.52821864217</v>
      </c>
      <c r="L950" s="117">
        <v>56520</v>
      </c>
      <c r="M950" s="117">
        <v>0</v>
      </c>
      <c r="N950" s="117">
        <v>0</v>
      </c>
      <c r="O950" s="117">
        <v>0</v>
      </c>
      <c r="P950" s="117">
        <v>0</v>
      </c>
      <c r="Q950" s="117">
        <v>1</v>
      </c>
      <c r="R950" s="117">
        <v>0</v>
      </c>
      <c r="S950" s="117">
        <v>0</v>
      </c>
      <c r="T950" s="117">
        <v>0</v>
      </c>
      <c r="U950" s="117">
        <v>0</v>
      </c>
      <c r="V950" s="117">
        <v>0</v>
      </c>
      <c r="W950" s="117">
        <v>0</v>
      </c>
      <c r="X950" s="117">
        <v>0</v>
      </c>
      <c r="Y950" s="117">
        <v>1</v>
      </c>
      <c r="Z950" s="117">
        <v>0</v>
      </c>
      <c r="AA950" s="117">
        <v>0</v>
      </c>
      <c r="AB950" s="117">
        <v>0</v>
      </c>
      <c r="AC950" s="117">
        <v>0</v>
      </c>
      <c r="AD950" s="117">
        <v>0</v>
      </c>
      <c r="AE950" s="117">
        <v>0</v>
      </c>
      <c r="AF950" s="117">
        <v>0</v>
      </c>
      <c r="AG950" s="117">
        <v>0</v>
      </c>
      <c r="AH950" s="117">
        <v>0</v>
      </c>
      <c r="AI950" s="117">
        <v>1</v>
      </c>
      <c r="AJ950" s="117">
        <v>0</v>
      </c>
      <c r="AK950" s="117">
        <v>0</v>
      </c>
      <c r="AL950" s="117">
        <v>0</v>
      </c>
      <c r="AM950" s="117">
        <v>0</v>
      </c>
      <c r="AN950" s="117">
        <v>0</v>
      </c>
      <c r="AO950" s="117">
        <v>0</v>
      </c>
      <c r="AP950" s="117">
        <v>0</v>
      </c>
      <c r="AQ950" s="117">
        <v>1</v>
      </c>
      <c r="AR950" s="117">
        <v>0</v>
      </c>
      <c r="AS950" s="117">
        <v>208796.52821864217</v>
      </c>
    </row>
    <row r="951" spans="1:45" x14ac:dyDescent="0.45">
      <c r="A951" s="117" t="s">
        <v>1290</v>
      </c>
      <c r="B951" s="118">
        <v>43958</v>
      </c>
      <c r="C951" s="117">
        <v>2020</v>
      </c>
      <c r="D951" s="117">
        <v>5</v>
      </c>
      <c r="E951" s="117">
        <v>5</v>
      </c>
      <c r="F951" s="117" t="s">
        <v>342</v>
      </c>
      <c r="G951" s="117" t="s">
        <v>336</v>
      </c>
      <c r="H951" s="117">
        <v>1</v>
      </c>
      <c r="I951" s="117">
        <v>54</v>
      </c>
      <c r="J951" s="117">
        <v>264161.77821864211</v>
      </c>
      <c r="K951" s="117">
        <v>204131.36155197542</v>
      </c>
      <c r="L951" s="117">
        <v>60030.416666666664</v>
      </c>
      <c r="M951" s="117">
        <v>0</v>
      </c>
      <c r="N951" s="117">
        <v>0</v>
      </c>
      <c r="O951" s="117">
        <v>0</v>
      </c>
      <c r="P951" s="117">
        <v>0</v>
      </c>
      <c r="Q951" s="117">
        <v>0</v>
      </c>
      <c r="R951" s="117">
        <v>1</v>
      </c>
      <c r="S951" s="117">
        <v>0</v>
      </c>
      <c r="T951" s="117">
        <v>0</v>
      </c>
      <c r="U951" s="117">
        <v>0</v>
      </c>
      <c r="V951" s="117">
        <v>0</v>
      </c>
      <c r="W951" s="117">
        <v>0</v>
      </c>
      <c r="X951" s="117">
        <v>0</v>
      </c>
      <c r="Y951" s="117">
        <v>1</v>
      </c>
      <c r="Z951" s="117">
        <v>0</v>
      </c>
      <c r="AA951" s="117">
        <v>0</v>
      </c>
      <c r="AB951" s="117">
        <v>0</v>
      </c>
      <c r="AC951" s="117">
        <v>0</v>
      </c>
      <c r="AD951" s="117">
        <v>0</v>
      </c>
      <c r="AE951" s="117">
        <v>0</v>
      </c>
      <c r="AF951" s="117">
        <v>0</v>
      </c>
      <c r="AG951" s="117">
        <v>0</v>
      </c>
      <c r="AH951" s="117">
        <v>0</v>
      </c>
      <c r="AI951" s="117">
        <v>1</v>
      </c>
      <c r="AJ951" s="117">
        <v>0</v>
      </c>
      <c r="AK951" s="117">
        <v>0</v>
      </c>
      <c r="AL951" s="117">
        <v>0</v>
      </c>
      <c r="AM951" s="117">
        <v>0</v>
      </c>
      <c r="AN951" s="117">
        <v>0</v>
      </c>
      <c r="AO951" s="117">
        <v>0</v>
      </c>
      <c r="AP951" s="117">
        <v>0</v>
      </c>
      <c r="AQ951" s="117">
        <v>1</v>
      </c>
      <c r="AR951" s="117">
        <v>0</v>
      </c>
      <c r="AS951" s="117">
        <v>204131.36155197542</v>
      </c>
    </row>
    <row r="952" spans="1:45" x14ac:dyDescent="0.45">
      <c r="A952" s="117" t="s">
        <v>1291</v>
      </c>
      <c r="B952" s="118">
        <v>43959</v>
      </c>
      <c r="C952" s="117">
        <v>2020</v>
      </c>
      <c r="D952" s="117">
        <v>5</v>
      </c>
      <c r="E952" s="117">
        <v>6</v>
      </c>
      <c r="F952" s="117" t="s">
        <v>342</v>
      </c>
      <c r="G952" s="117" t="s">
        <v>336</v>
      </c>
      <c r="H952" s="117">
        <v>1</v>
      </c>
      <c r="I952" s="117">
        <v>59.583329999999997</v>
      </c>
      <c r="J952" s="117">
        <v>261745.65321864217</v>
      </c>
      <c r="K952" s="117">
        <v>197915.65321864217</v>
      </c>
      <c r="L952" s="117">
        <v>63830</v>
      </c>
      <c r="M952" s="117">
        <v>0</v>
      </c>
      <c r="N952" s="117">
        <v>0</v>
      </c>
      <c r="O952" s="117">
        <v>0</v>
      </c>
      <c r="P952" s="117">
        <v>0</v>
      </c>
      <c r="Q952" s="117">
        <v>0</v>
      </c>
      <c r="R952" s="117">
        <v>0</v>
      </c>
      <c r="S952" s="117">
        <v>1</v>
      </c>
      <c r="T952" s="117">
        <v>0</v>
      </c>
      <c r="U952" s="117">
        <v>0</v>
      </c>
      <c r="V952" s="117">
        <v>0</v>
      </c>
      <c r="W952" s="117">
        <v>0</v>
      </c>
      <c r="X952" s="117">
        <v>0</v>
      </c>
      <c r="Y952" s="117">
        <v>1</v>
      </c>
      <c r="Z952" s="117">
        <v>0</v>
      </c>
      <c r="AA952" s="117">
        <v>0</v>
      </c>
      <c r="AB952" s="117">
        <v>0</v>
      </c>
      <c r="AC952" s="117">
        <v>0</v>
      </c>
      <c r="AD952" s="117">
        <v>0</v>
      </c>
      <c r="AE952" s="117">
        <v>0</v>
      </c>
      <c r="AF952" s="117">
        <v>0</v>
      </c>
      <c r="AG952" s="117">
        <v>0</v>
      </c>
      <c r="AH952" s="117">
        <v>0</v>
      </c>
      <c r="AI952" s="117">
        <v>1</v>
      </c>
      <c r="AJ952" s="117">
        <v>0</v>
      </c>
      <c r="AK952" s="117">
        <v>0</v>
      </c>
      <c r="AL952" s="117">
        <v>0</v>
      </c>
      <c r="AM952" s="117">
        <v>0</v>
      </c>
      <c r="AN952" s="117">
        <v>0</v>
      </c>
      <c r="AO952" s="117">
        <v>0</v>
      </c>
      <c r="AP952" s="117">
        <v>0</v>
      </c>
      <c r="AQ952" s="117">
        <v>1</v>
      </c>
      <c r="AR952" s="117">
        <v>0</v>
      </c>
      <c r="AS952" s="117">
        <v>197915.65321864217</v>
      </c>
    </row>
    <row r="953" spans="1:45" x14ac:dyDescent="0.45">
      <c r="A953" s="117" t="s">
        <v>1292</v>
      </c>
      <c r="B953" s="118">
        <v>43960</v>
      </c>
      <c r="C953" s="117">
        <v>2020</v>
      </c>
      <c r="D953" s="117">
        <v>5</v>
      </c>
      <c r="E953" s="117">
        <v>7</v>
      </c>
      <c r="F953" s="117" t="s">
        <v>340</v>
      </c>
      <c r="G953" s="117" t="s">
        <v>336</v>
      </c>
      <c r="H953" s="117">
        <v>1</v>
      </c>
      <c r="I953" s="117">
        <v>63.666670000000003</v>
      </c>
      <c r="J953" s="117">
        <v>238323.02821864217</v>
      </c>
      <c r="K953" s="117">
        <v>170543.02821864217</v>
      </c>
      <c r="L953" s="117">
        <v>67780</v>
      </c>
      <c r="M953" s="117">
        <v>0</v>
      </c>
      <c r="N953" s="117">
        <v>0</v>
      </c>
      <c r="O953" s="117">
        <v>0</v>
      </c>
      <c r="P953" s="117">
        <v>0</v>
      </c>
      <c r="Q953" s="117">
        <v>0</v>
      </c>
      <c r="R953" s="117">
        <v>0</v>
      </c>
      <c r="S953" s="117">
        <v>0</v>
      </c>
      <c r="T953" s="117">
        <v>1</v>
      </c>
      <c r="U953" s="117">
        <v>0</v>
      </c>
      <c r="V953" s="117">
        <v>0</v>
      </c>
      <c r="W953" s="117">
        <v>0</v>
      </c>
      <c r="X953" s="117">
        <v>0</v>
      </c>
      <c r="Y953" s="117">
        <v>1</v>
      </c>
      <c r="Z953" s="117">
        <v>0</v>
      </c>
      <c r="AA953" s="117">
        <v>0</v>
      </c>
      <c r="AB953" s="117">
        <v>0</v>
      </c>
      <c r="AC953" s="117">
        <v>0</v>
      </c>
      <c r="AD953" s="117">
        <v>0</v>
      </c>
      <c r="AE953" s="117">
        <v>0</v>
      </c>
      <c r="AF953" s="117">
        <v>0</v>
      </c>
      <c r="AG953" s="117">
        <v>0</v>
      </c>
      <c r="AH953" s="117">
        <v>0</v>
      </c>
      <c r="AI953" s="117">
        <v>1</v>
      </c>
      <c r="AJ953" s="117">
        <v>0</v>
      </c>
      <c r="AK953" s="117">
        <v>0</v>
      </c>
      <c r="AL953" s="117">
        <v>0</v>
      </c>
      <c r="AM953" s="117">
        <v>0</v>
      </c>
      <c r="AN953" s="117">
        <v>0</v>
      </c>
      <c r="AO953" s="117">
        <v>0</v>
      </c>
      <c r="AP953" s="117">
        <v>0</v>
      </c>
      <c r="AQ953" s="117">
        <v>1</v>
      </c>
      <c r="AR953" s="117">
        <v>0</v>
      </c>
      <c r="AS953" s="117">
        <v>170543.02821864217</v>
      </c>
    </row>
    <row r="954" spans="1:45" x14ac:dyDescent="0.45">
      <c r="A954" s="117" t="s">
        <v>1293</v>
      </c>
      <c r="B954" s="118">
        <v>43961</v>
      </c>
      <c r="C954" s="117">
        <v>2020</v>
      </c>
      <c r="D954" s="117">
        <v>5</v>
      </c>
      <c r="E954" s="117">
        <v>1</v>
      </c>
      <c r="F954" s="117" t="s">
        <v>340</v>
      </c>
      <c r="G954" s="117" t="s">
        <v>336</v>
      </c>
      <c r="H954" s="117">
        <v>1</v>
      </c>
      <c r="I954" s="117">
        <v>65.833340000000007</v>
      </c>
      <c r="J954" s="117">
        <v>210992.86155197542</v>
      </c>
      <c r="K954" s="117">
        <v>139056.19488530874</v>
      </c>
      <c r="L954" s="117">
        <v>71936.666666666672</v>
      </c>
      <c r="M954" s="117">
        <v>0</v>
      </c>
      <c r="N954" s="117">
        <v>1</v>
      </c>
      <c r="O954" s="117">
        <v>0</v>
      </c>
      <c r="P954" s="117">
        <v>0</v>
      </c>
      <c r="Q954" s="117">
        <v>0</v>
      </c>
      <c r="R954" s="117">
        <v>0</v>
      </c>
      <c r="S954" s="117">
        <v>0</v>
      </c>
      <c r="T954" s="117">
        <v>0</v>
      </c>
      <c r="U954" s="117">
        <v>0</v>
      </c>
      <c r="V954" s="117">
        <v>0</v>
      </c>
      <c r="W954" s="117">
        <v>0</v>
      </c>
      <c r="X954" s="117">
        <v>0</v>
      </c>
      <c r="Y954" s="117">
        <v>1</v>
      </c>
      <c r="Z954" s="117">
        <v>0</v>
      </c>
      <c r="AA954" s="117">
        <v>0</v>
      </c>
      <c r="AB954" s="117">
        <v>0</v>
      </c>
      <c r="AC954" s="117">
        <v>0</v>
      </c>
      <c r="AD954" s="117">
        <v>0</v>
      </c>
      <c r="AE954" s="117">
        <v>0</v>
      </c>
      <c r="AF954" s="117">
        <v>0</v>
      </c>
      <c r="AG954" s="117">
        <v>0</v>
      </c>
      <c r="AH954" s="117">
        <v>0</v>
      </c>
      <c r="AI954" s="117">
        <v>1</v>
      </c>
      <c r="AJ954" s="117">
        <v>0</v>
      </c>
      <c r="AK954" s="117">
        <v>0</v>
      </c>
      <c r="AL954" s="117">
        <v>0</v>
      </c>
      <c r="AM954" s="117">
        <v>0</v>
      </c>
      <c r="AN954" s="117">
        <v>0</v>
      </c>
      <c r="AO954" s="117">
        <v>0</v>
      </c>
      <c r="AP954" s="117">
        <v>0</v>
      </c>
      <c r="AQ954" s="117">
        <v>1</v>
      </c>
      <c r="AR954" s="117">
        <v>0</v>
      </c>
      <c r="AS954" s="117">
        <v>139056.19488530874</v>
      </c>
    </row>
    <row r="955" spans="1:45" x14ac:dyDescent="0.45">
      <c r="A955" s="117" t="s">
        <v>1294</v>
      </c>
      <c r="B955" s="118">
        <v>43962</v>
      </c>
      <c r="C955" s="117">
        <v>2020</v>
      </c>
      <c r="D955" s="117">
        <v>5</v>
      </c>
      <c r="E955" s="117">
        <v>2</v>
      </c>
      <c r="F955" s="117" t="s">
        <v>342</v>
      </c>
      <c r="G955" s="117" t="s">
        <v>336</v>
      </c>
      <c r="H955" s="117">
        <v>1</v>
      </c>
      <c r="I955" s="117">
        <v>65.083340000000007</v>
      </c>
      <c r="J955" s="117">
        <v>222547.36155197542</v>
      </c>
      <c r="K955" s="117">
        <v>146433.61155197542</v>
      </c>
      <c r="L955" s="117">
        <v>76113.75</v>
      </c>
      <c r="M955" s="117">
        <v>0</v>
      </c>
      <c r="N955" s="117">
        <v>0</v>
      </c>
      <c r="O955" s="117">
        <v>1</v>
      </c>
      <c r="P955" s="117">
        <v>0</v>
      </c>
      <c r="Q955" s="117">
        <v>0</v>
      </c>
      <c r="R955" s="117">
        <v>0</v>
      </c>
      <c r="S955" s="117">
        <v>0</v>
      </c>
      <c r="T955" s="117">
        <v>0</v>
      </c>
      <c r="U955" s="117">
        <v>0</v>
      </c>
      <c r="V955" s="117">
        <v>0</v>
      </c>
      <c r="W955" s="117">
        <v>0</v>
      </c>
      <c r="X955" s="117">
        <v>0</v>
      </c>
      <c r="Y955" s="117">
        <v>1</v>
      </c>
      <c r="Z955" s="117">
        <v>0</v>
      </c>
      <c r="AA955" s="117">
        <v>0</v>
      </c>
      <c r="AB955" s="117">
        <v>0</v>
      </c>
      <c r="AC955" s="117">
        <v>0</v>
      </c>
      <c r="AD955" s="117">
        <v>0</v>
      </c>
      <c r="AE955" s="117">
        <v>0</v>
      </c>
      <c r="AF955" s="117">
        <v>0</v>
      </c>
      <c r="AG955" s="117">
        <v>0</v>
      </c>
      <c r="AH955" s="117">
        <v>0</v>
      </c>
      <c r="AI955" s="117">
        <v>1</v>
      </c>
      <c r="AJ955" s="117">
        <v>0</v>
      </c>
      <c r="AK955" s="117">
        <v>0</v>
      </c>
      <c r="AL955" s="117">
        <v>0</v>
      </c>
      <c r="AM955" s="117">
        <v>0</v>
      </c>
      <c r="AN955" s="117">
        <v>0</v>
      </c>
      <c r="AO955" s="117">
        <v>0</v>
      </c>
      <c r="AP955" s="117">
        <v>0</v>
      </c>
      <c r="AQ955" s="117">
        <v>1</v>
      </c>
      <c r="AR955" s="117">
        <v>0</v>
      </c>
      <c r="AS955" s="117">
        <v>146433.61155197542</v>
      </c>
    </row>
    <row r="956" spans="1:45" x14ac:dyDescent="0.45">
      <c r="A956" s="117" t="s">
        <v>1295</v>
      </c>
      <c r="B956" s="118">
        <v>43963</v>
      </c>
      <c r="C956" s="117">
        <v>2020</v>
      </c>
      <c r="D956" s="117">
        <v>5</v>
      </c>
      <c r="E956" s="117">
        <v>3</v>
      </c>
      <c r="F956" s="117" t="s">
        <v>342</v>
      </c>
      <c r="G956" s="117" t="s">
        <v>336</v>
      </c>
      <c r="H956" s="117">
        <v>1</v>
      </c>
      <c r="I956" s="117">
        <v>58.083329999999997</v>
      </c>
      <c r="J956" s="117">
        <v>240624.86155197542</v>
      </c>
      <c r="K956" s="117">
        <v>160219.86155197542</v>
      </c>
      <c r="L956" s="117">
        <v>80405</v>
      </c>
      <c r="M956" s="117">
        <v>0</v>
      </c>
      <c r="N956" s="117">
        <v>0</v>
      </c>
      <c r="O956" s="117">
        <v>0</v>
      </c>
      <c r="P956" s="117">
        <v>1</v>
      </c>
      <c r="Q956" s="117">
        <v>0</v>
      </c>
      <c r="R956" s="117">
        <v>0</v>
      </c>
      <c r="S956" s="117">
        <v>0</v>
      </c>
      <c r="T956" s="117">
        <v>0</v>
      </c>
      <c r="U956" s="117">
        <v>0</v>
      </c>
      <c r="V956" s="117">
        <v>0</v>
      </c>
      <c r="W956" s="117">
        <v>0</v>
      </c>
      <c r="X956" s="117">
        <v>0</v>
      </c>
      <c r="Y956" s="117">
        <v>1</v>
      </c>
      <c r="Z956" s="117">
        <v>0</v>
      </c>
      <c r="AA956" s="117">
        <v>0</v>
      </c>
      <c r="AB956" s="117">
        <v>0</v>
      </c>
      <c r="AC956" s="117">
        <v>0</v>
      </c>
      <c r="AD956" s="117">
        <v>0</v>
      </c>
      <c r="AE956" s="117">
        <v>0</v>
      </c>
      <c r="AF956" s="117">
        <v>0</v>
      </c>
      <c r="AG956" s="117">
        <v>0</v>
      </c>
      <c r="AH956" s="117">
        <v>0</v>
      </c>
      <c r="AI956" s="117">
        <v>1</v>
      </c>
      <c r="AJ956" s="117">
        <v>0</v>
      </c>
      <c r="AK956" s="117">
        <v>0</v>
      </c>
      <c r="AL956" s="117">
        <v>0</v>
      </c>
      <c r="AM956" s="117">
        <v>0</v>
      </c>
      <c r="AN956" s="117">
        <v>0</v>
      </c>
      <c r="AO956" s="117">
        <v>0</v>
      </c>
      <c r="AP956" s="117">
        <v>0</v>
      </c>
      <c r="AQ956" s="117">
        <v>1</v>
      </c>
      <c r="AR956" s="117">
        <v>0</v>
      </c>
      <c r="AS956" s="117">
        <v>160219.86155197542</v>
      </c>
    </row>
    <row r="957" spans="1:45" x14ac:dyDescent="0.45">
      <c r="A957" s="117" t="s">
        <v>1296</v>
      </c>
      <c r="B957" s="118">
        <v>43964</v>
      </c>
      <c r="C957" s="117">
        <v>2020</v>
      </c>
      <c r="D957" s="117">
        <v>5</v>
      </c>
      <c r="E957" s="117">
        <v>4</v>
      </c>
      <c r="F957" s="117" t="s">
        <v>342</v>
      </c>
      <c r="G957" s="117" t="s">
        <v>336</v>
      </c>
      <c r="H957" s="117">
        <v>1</v>
      </c>
      <c r="I957" s="117">
        <v>56.833329999999997</v>
      </c>
      <c r="J957" s="117">
        <v>238483.77821864211</v>
      </c>
      <c r="K957" s="117">
        <v>153813.36155197542</v>
      </c>
      <c r="L957" s="117">
        <v>84670.416666666672</v>
      </c>
      <c r="M957" s="117">
        <v>0</v>
      </c>
      <c r="N957" s="117">
        <v>0</v>
      </c>
      <c r="O957" s="117">
        <v>0</v>
      </c>
      <c r="P957" s="117">
        <v>0</v>
      </c>
      <c r="Q957" s="117">
        <v>1</v>
      </c>
      <c r="R957" s="117">
        <v>0</v>
      </c>
      <c r="S957" s="117">
        <v>0</v>
      </c>
      <c r="T957" s="117">
        <v>0</v>
      </c>
      <c r="U957" s="117">
        <v>0</v>
      </c>
      <c r="V957" s="117">
        <v>0</v>
      </c>
      <c r="W957" s="117">
        <v>0</v>
      </c>
      <c r="X957" s="117">
        <v>0</v>
      </c>
      <c r="Y957" s="117">
        <v>1</v>
      </c>
      <c r="Z957" s="117">
        <v>0</v>
      </c>
      <c r="AA957" s="117">
        <v>0</v>
      </c>
      <c r="AB957" s="117">
        <v>0</v>
      </c>
      <c r="AC957" s="117">
        <v>0</v>
      </c>
      <c r="AD957" s="117">
        <v>0</v>
      </c>
      <c r="AE957" s="117">
        <v>0</v>
      </c>
      <c r="AF957" s="117">
        <v>0</v>
      </c>
      <c r="AG957" s="117">
        <v>0</v>
      </c>
      <c r="AH957" s="117">
        <v>0</v>
      </c>
      <c r="AI957" s="117">
        <v>1</v>
      </c>
      <c r="AJ957" s="117">
        <v>0</v>
      </c>
      <c r="AK957" s="117">
        <v>0</v>
      </c>
      <c r="AL957" s="117">
        <v>0</v>
      </c>
      <c r="AM957" s="117">
        <v>0</v>
      </c>
      <c r="AN957" s="117">
        <v>0</v>
      </c>
      <c r="AO957" s="117">
        <v>0</v>
      </c>
      <c r="AP957" s="117">
        <v>0</v>
      </c>
      <c r="AQ957" s="117">
        <v>1</v>
      </c>
      <c r="AR957" s="117">
        <v>0</v>
      </c>
      <c r="AS957" s="117">
        <v>153813.36155197542</v>
      </c>
    </row>
    <row r="958" spans="1:45" x14ac:dyDescent="0.45">
      <c r="A958" s="117" t="s">
        <v>1297</v>
      </c>
      <c r="B958" s="118">
        <v>43965</v>
      </c>
      <c r="C958" s="117">
        <v>2020</v>
      </c>
      <c r="D958" s="117">
        <v>5</v>
      </c>
      <c r="E958" s="117">
        <v>5</v>
      </c>
      <c r="F958" s="117" t="s">
        <v>342</v>
      </c>
      <c r="G958" s="117" t="s">
        <v>336</v>
      </c>
      <c r="H958" s="117">
        <v>1</v>
      </c>
      <c r="I958" s="117">
        <v>52.375</v>
      </c>
      <c r="J958" s="117">
        <v>241331.77821864217</v>
      </c>
      <c r="K958" s="117">
        <v>152526.77821864217</v>
      </c>
      <c r="L958" s="117">
        <v>88805</v>
      </c>
      <c r="M958" s="117">
        <v>0</v>
      </c>
      <c r="N958" s="117">
        <v>0</v>
      </c>
      <c r="O958" s="117">
        <v>0</v>
      </c>
      <c r="P958" s="117">
        <v>0</v>
      </c>
      <c r="Q958" s="117">
        <v>0</v>
      </c>
      <c r="R958" s="117">
        <v>1</v>
      </c>
      <c r="S958" s="117">
        <v>0</v>
      </c>
      <c r="T958" s="117">
        <v>0</v>
      </c>
      <c r="U958" s="117">
        <v>0</v>
      </c>
      <c r="V958" s="117">
        <v>0</v>
      </c>
      <c r="W958" s="117">
        <v>0</v>
      </c>
      <c r="X958" s="117">
        <v>0</v>
      </c>
      <c r="Y958" s="117">
        <v>1</v>
      </c>
      <c r="Z958" s="117">
        <v>0</v>
      </c>
      <c r="AA958" s="117">
        <v>0</v>
      </c>
      <c r="AB958" s="117">
        <v>0</v>
      </c>
      <c r="AC958" s="117">
        <v>0</v>
      </c>
      <c r="AD958" s="117">
        <v>0</v>
      </c>
      <c r="AE958" s="117">
        <v>0</v>
      </c>
      <c r="AF958" s="117">
        <v>0</v>
      </c>
      <c r="AG958" s="117">
        <v>0</v>
      </c>
      <c r="AH958" s="117">
        <v>0</v>
      </c>
      <c r="AI958" s="117">
        <v>1</v>
      </c>
      <c r="AJ958" s="117">
        <v>0</v>
      </c>
      <c r="AK958" s="117">
        <v>0</v>
      </c>
      <c r="AL958" s="117">
        <v>0</v>
      </c>
      <c r="AM958" s="117">
        <v>0</v>
      </c>
      <c r="AN958" s="117">
        <v>0</v>
      </c>
      <c r="AO958" s="117">
        <v>0</v>
      </c>
      <c r="AP958" s="117">
        <v>0</v>
      </c>
      <c r="AQ958" s="117">
        <v>1</v>
      </c>
      <c r="AR958" s="117">
        <v>0</v>
      </c>
      <c r="AS958" s="117">
        <v>152526.77821864217</v>
      </c>
    </row>
    <row r="959" spans="1:45" x14ac:dyDescent="0.45">
      <c r="A959" s="117" t="s">
        <v>1298</v>
      </c>
      <c r="B959" s="118">
        <v>43966</v>
      </c>
      <c r="C959" s="117">
        <v>2020</v>
      </c>
      <c r="D959" s="117">
        <v>5</v>
      </c>
      <c r="E959" s="117">
        <v>6</v>
      </c>
      <c r="F959" s="117" t="s">
        <v>342</v>
      </c>
      <c r="G959" s="117" t="s">
        <v>336</v>
      </c>
      <c r="H959" s="117">
        <v>1</v>
      </c>
      <c r="I959" s="117">
        <v>58.375</v>
      </c>
      <c r="J959" s="117">
        <v>247346.40321864211</v>
      </c>
      <c r="K959" s="117">
        <v>154292.23655197542</v>
      </c>
      <c r="L959" s="117">
        <v>93054.166666666672</v>
      </c>
      <c r="M959" s="117">
        <v>0</v>
      </c>
      <c r="N959" s="117">
        <v>0</v>
      </c>
      <c r="O959" s="117">
        <v>0</v>
      </c>
      <c r="P959" s="117">
        <v>0</v>
      </c>
      <c r="Q959" s="117">
        <v>0</v>
      </c>
      <c r="R959" s="117">
        <v>0</v>
      </c>
      <c r="S959" s="117">
        <v>1</v>
      </c>
      <c r="T959" s="117">
        <v>0</v>
      </c>
      <c r="U959" s="117">
        <v>0</v>
      </c>
      <c r="V959" s="117">
        <v>0</v>
      </c>
      <c r="W959" s="117">
        <v>0</v>
      </c>
      <c r="X959" s="117">
        <v>0</v>
      </c>
      <c r="Y959" s="117">
        <v>1</v>
      </c>
      <c r="Z959" s="117">
        <v>0</v>
      </c>
      <c r="AA959" s="117">
        <v>0</v>
      </c>
      <c r="AB959" s="117">
        <v>0</v>
      </c>
      <c r="AC959" s="117">
        <v>0</v>
      </c>
      <c r="AD959" s="117">
        <v>0</v>
      </c>
      <c r="AE959" s="117">
        <v>0</v>
      </c>
      <c r="AF959" s="117">
        <v>0</v>
      </c>
      <c r="AG959" s="117">
        <v>0</v>
      </c>
      <c r="AH959" s="117">
        <v>0</v>
      </c>
      <c r="AI959" s="117">
        <v>1</v>
      </c>
      <c r="AJ959" s="117">
        <v>0</v>
      </c>
      <c r="AK959" s="117">
        <v>0</v>
      </c>
      <c r="AL959" s="117">
        <v>0</v>
      </c>
      <c r="AM959" s="117">
        <v>0</v>
      </c>
      <c r="AN959" s="117">
        <v>0</v>
      </c>
      <c r="AO959" s="117">
        <v>0</v>
      </c>
      <c r="AP959" s="117">
        <v>0</v>
      </c>
      <c r="AQ959" s="117">
        <v>1</v>
      </c>
      <c r="AR959" s="117">
        <v>0</v>
      </c>
      <c r="AS959" s="117">
        <v>154292.23655197542</v>
      </c>
    </row>
    <row r="960" spans="1:45" x14ac:dyDescent="0.45">
      <c r="A960" s="117" t="s">
        <v>1299</v>
      </c>
      <c r="B960" s="118">
        <v>43967</v>
      </c>
      <c r="C960" s="117">
        <v>2020</v>
      </c>
      <c r="D960" s="117">
        <v>5</v>
      </c>
      <c r="E960" s="117">
        <v>7</v>
      </c>
      <c r="F960" s="117" t="s">
        <v>340</v>
      </c>
      <c r="G960" s="117" t="s">
        <v>336</v>
      </c>
      <c r="H960" s="117">
        <v>1</v>
      </c>
      <c r="I960" s="117">
        <v>56.958329999999997</v>
      </c>
      <c r="J960" s="117">
        <v>235374.98655197537</v>
      </c>
      <c r="K960" s="117">
        <v>137925.40321864205</v>
      </c>
      <c r="L960" s="117">
        <v>97449.583333333328</v>
      </c>
      <c r="M960" s="117">
        <v>0</v>
      </c>
      <c r="N960" s="117">
        <v>0</v>
      </c>
      <c r="O960" s="117">
        <v>0</v>
      </c>
      <c r="P960" s="117">
        <v>0</v>
      </c>
      <c r="Q960" s="117">
        <v>0</v>
      </c>
      <c r="R960" s="117">
        <v>0</v>
      </c>
      <c r="S960" s="117">
        <v>0</v>
      </c>
      <c r="T960" s="117">
        <v>1</v>
      </c>
      <c r="U960" s="117">
        <v>0</v>
      </c>
      <c r="V960" s="117">
        <v>0</v>
      </c>
      <c r="W960" s="117">
        <v>0</v>
      </c>
      <c r="X960" s="117">
        <v>0</v>
      </c>
      <c r="Y960" s="117">
        <v>1</v>
      </c>
      <c r="Z960" s="117">
        <v>0</v>
      </c>
      <c r="AA960" s="117">
        <v>0</v>
      </c>
      <c r="AB960" s="117">
        <v>0</v>
      </c>
      <c r="AC960" s="117">
        <v>0</v>
      </c>
      <c r="AD960" s="117">
        <v>0</v>
      </c>
      <c r="AE960" s="117">
        <v>0</v>
      </c>
      <c r="AF960" s="117">
        <v>0</v>
      </c>
      <c r="AG960" s="117">
        <v>0</v>
      </c>
      <c r="AH960" s="117">
        <v>0</v>
      </c>
      <c r="AI960" s="117">
        <v>1</v>
      </c>
      <c r="AJ960" s="117">
        <v>0</v>
      </c>
      <c r="AK960" s="117">
        <v>0</v>
      </c>
      <c r="AL960" s="117">
        <v>0</v>
      </c>
      <c r="AM960" s="117">
        <v>0</v>
      </c>
      <c r="AN960" s="117">
        <v>0</v>
      </c>
      <c r="AO960" s="117">
        <v>0</v>
      </c>
      <c r="AP960" s="117">
        <v>0</v>
      </c>
      <c r="AQ960" s="117">
        <v>1</v>
      </c>
      <c r="AR960" s="117">
        <v>0</v>
      </c>
      <c r="AS960" s="117">
        <v>137925.40321864205</v>
      </c>
    </row>
    <row r="961" spans="1:45" x14ac:dyDescent="0.45">
      <c r="A961" s="117" t="s">
        <v>1300</v>
      </c>
      <c r="B961" s="118">
        <v>43968</v>
      </c>
      <c r="C961" s="117">
        <v>2020</v>
      </c>
      <c r="D961" s="117">
        <v>5</v>
      </c>
      <c r="E961" s="117">
        <v>1</v>
      </c>
      <c r="F961" s="117" t="s">
        <v>340</v>
      </c>
      <c r="G961" s="117" t="s">
        <v>336</v>
      </c>
      <c r="H961" s="117">
        <v>1</v>
      </c>
      <c r="I961" s="117">
        <v>58.625</v>
      </c>
      <c r="J961" s="117">
        <v>198302.94488530874</v>
      </c>
      <c r="K961" s="117">
        <v>96211.694885308752</v>
      </c>
      <c r="L961" s="117">
        <v>102091.25</v>
      </c>
      <c r="M961" s="117">
        <v>0</v>
      </c>
      <c r="N961" s="117">
        <v>1</v>
      </c>
      <c r="O961" s="117">
        <v>0</v>
      </c>
      <c r="P961" s="117">
        <v>0</v>
      </c>
      <c r="Q961" s="117">
        <v>0</v>
      </c>
      <c r="R961" s="117">
        <v>0</v>
      </c>
      <c r="S961" s="117">
        <v>0</v>
      </c>
      <c r="T961" s="117">
        <v>0</v>
      </c>
      <c r="U961" s="117">
        <v>0</v>
      </c>
      <c r="V961" s="117">
        <v>0</v>
      </c>
      <c r="W961" s="117">
        <v>0</v>
      </c>
      <c r="X961" s="117">
        <v>0</v>
      </c>
      <c r="Y961" s="117">
        <v>1</v>
      </c>
      <c r="Z961" s="117">
        <v>0</v>
      </c>
      <c r="AA961" s="117">
        <v>0</v>
      </c>
      <c r="AB961" s="117">
        <v>0</v>
      </c>
      <c r="AC961" s="117">
        <v>0</v>
      </c>
      <c r="AD961" s="117">
        <v>0</v>
      </c>
      <c r="AE961" s="117">
        <v>0</v>
      </c>
      <c r="AF961" s="117">
        <v>0</v>
      </c>
      <c r="AG961" s="117">
        <v>0</v>
      </c>
      <c r="AH961" s="117">
        <v>0</v>
      </c>
      <c r="AI961" s="117">
        <v>1</v>
      </c>
      <c r="AJ961" s="117">
        <v>0</v>
      </c>
      <c r="AK961" s="117">
        <v>0</v>
      </c>
      <c r="AL961" s="117">
        <v>0</v>
      </c>
      <c r="AM961" s="117">
        <v>0</v>
      </c>
      <c r="AN961" s="117">
        <v>0</v>
      </c>
      <c r="AO961" s="117">
        <v>0</v>
      </c>
      <c r="AP961" s="117">
        <v>0</v>
      </c>
      <c r="AQ961" s="117">
        <v>1</v>
      </c>
      <c r="AR961" s="117">
        <v>0</v>
      </c>
      <c r="AS961" s="117">
        <v>96211.694885308752</v>
      </c>
    </row>
    <row r="962" spans="1:45" x14ac:dyDescent="0.45">
      <c r="A962" s="117" t="s">
        <v>1301</v>
      </c>
      <c r="B962" s="118">
        <v>43969</v>
      </c>
      <c r="C962" s="117">
        <v>2020</v>
      </c>
      <c r="D962" s="117">
        <v>5</v>
      </c>
      <c r="E962" s="117">
        <v>2</v>
      </c>
      <c r="F962" s="117" t="s">
        <v>342</v>
      </c>
      <c r="G962" s="117" t="s">
        <v>336</v>
      </c>
      <c r="H962" s="117">
        <v>1</v>
      </c>
      <c r="I962" s="117">
        <v>59.833329999999997</v>
      </c>
      <c r="J962" s="117">
        <v>219666.44488530877</v>
      </c>
      <c r="K962" s="117">
        <v>112894.36155197544</v>
      </c>
      <c r="L962" s="117">
        <v>106772.08333333333</v>
      </c>
      <c r="M962" s="117">
        <v>0</v>
      </c>
      <c r="N962" s="117">
        <v>0</v>
      </c>
      <c r="O962" s="117">
        <v>1</v>
      </c>
      <c r="P962" s="117">
        <v>0</v>
      </c>
      <c r="Q962" s="117">
        <v>0</v>
      </c>
      <c r="R962" s="117">
        <v>0</v>
      </c>
      <c r="S962" s="117">
        <v>0</v>
      </c>
      <c r="T962" s="117">
        <v>0</v>
      </c>
      <c r="U962" s="117">
        <v>0</v>
      </c>
      <c r="V962" s="117">
        <v>0</v>
      </c>
      <c r="W962" s="117">
        <v>0</v>
      </c>
      <c r="X962" s="117">
        <v>0</v>
      </c>
      <c r="Y962" s="117">
        <v>1</v>
      </c>
      <c r="Z962" s="117">
        <v>0</v>
      </c>
      <c r="AA962" s="117">
        <v>0</v>
      </c>
      <c r="AB962" s="117">
        <v>0</v>
      </c>
      <c r="AC962" s="117">
        <v>0</v>
      </c>
      <c r="AD962" s="117">
        <v>0</v>
      </c>
      <c r="AE962" s="117">
        <v>0</v>
      </c>
      <c r="AF962" s="117">
        <v>0</v>
      </c>
      <c r="AG962" s="117">
        <v>0</v>
      </c>
      <c r="AH962" s="117">
        <v>0</v>
      </c>
      <c r="AI962" s="117">
        <v>1</v>
      </c>
      <c r="AJ962" s="117">
        <v>0</v>
      </c>
      <c r="AK962" s="117">
        <v>0</v>
      </c>
      <c r="AL962" s="117">
        <v>0</v>
      </c>
      <c r="AM962" s="117">
        <v>0</v>
      </c>
      <c r="AN962" s="117">
        <v>0</v>
      </c>
      <c r="AO962" s="117">
        <v>0</v>
      </c>
      <c r="AP962" s="117">
        <v>0</v>
      </c>
      <c r="AQ962" s="117">
        <v>1</v>
      </c>
      <c r="AR962" s="117">
        <v>0</v>
      </c>
      <c r="AS962" s="117">
        <v>112894.36155197544</v>
      </c>
    </row>
    <row r="963" spans="1:45" x14ac:dyDescent="0.45">
      <c r="A963" s="117" t="s">
        <v>1302</v>
      </c>
      <c r="B963" s="118">
        <v>43970</v>
      </c>
      <c r="C963" s="117">
        <v>2020</v>
      </c>
      <c r="D963" s="117">
        <v>5</v>
      </c>
      <c r="E963" s="117">
        <v>3</v>
      </c>
      <c r="F963" s="117" t="s">
        <v>342</v>
      </c>
      <c r="G963" s="117" t="s">
        <v>336</v>
      </c>
      <c r="H963" s="117">
        <v>1</v>
      </c>
      <c r="I963" s="117">
        <v>59.916670000000003</v>
      </c>
      <c r="J963" s="117">
        <v>223671.94488530874</v>
      </c>
      <c r="K963" s="117">
        <v>112366.52821864207</v>
      </c>
      <c r="L963" s="117">
        <v>111305.41666666667</v>
      </c>
      <c r="M963" s="117">
        <v>0</v>
      </c>
      <c r="N963" s="117">
        <v>0</v>
      </c>
      <c r="O963" s="117">
        <v>0</v>
      </c>
      <c r="P963" s="117">
        <v>1</v>
      </c>
      <c r="Q963" s="117">
        <v>0</v>
      </c>
      <c r="R963" s="117">
        <v>0</v>
      </c>
      <c r="S963" s="117">
        <v>0</v>
      </c>
      <c r="T963" s="117">
        <v>0</v>
      </c>
      <c r="U963" s="117">
        <v>0</v>
      </c>
      <c r="V963" s="117">
        <v>0</v>
      </c>
      <c r="W963" s="117">
        <v>0</v>
      </c>
      <c r="X963" s="117">
        <v>0</v>
      </c>
      <c r="Y963" s="117">
        <v>1</v>
      </c>
      <c r="Z963" s="117">
        <v>0</v>
      </c>
      <c r="AA963" s="117">
        <v>0</v>
      </c>
      <c r="AB963" s="117">
        <v>0</v>
      </c>
      <c r="AC963" s="117">
        <v>0</v>
      </c>
      <c r="AD963" s="117">
        <v>0</v>
      </c>
      <c r="AE963" s="117">
        <v>0</v>
      </c>
      <c r="AF963" s="117">
        <v>0</v>
      </c>
      <c r="AG963" s="117">
        <v>0</v>
      </c>
      <c r="AH963" s="117">
        <v>0</v>
      </c>
      <c r="AI963" s="117">
        <v>1</v>
      </c>
      <c r="AJ963" s="117">
        <v>0</v>
      </c>
      <c r="AK963" s="117">
        <v>0</v>
      </c>
      <c r="AL963" s="117">
        <v>0</v>
      </c>
      <c r="AM963" s="117">
        <v>0</v>
      </c>
      <c r="AN963" s="117">
        <v>0</v>
      </c>
      <c r="AO963" s="117">
        <v>0</v>
      </c>
      <c r="AP963" s="117">
        <v>0</v>
      </c>
      <c r="AQ963" s="117">
        <v>1</v>
      </c>
      <c r="AR963" s="117">
        <v>0</v>
      </c>
      <c r="AS963" s="117">
        <v>112366.52821864207</v>
      </c>
    </row>
    <row r="964" spans="1:45" x14ac:dyDescent="0.45">
      <c r="A964" s="117" t="s">
        <v>1303</v>
      </c>
      <c r="B964" s="118">
        <v>43971</v>
      </c>
      <c r="C964" s="117">
        <v>2020</v>
      </c>
      <c r="D964" s="117">
        <v>5</v>
      </c>
      <c r="E964" s="117">
        <v>4</v>
      </c>
      <c r="F964" s="117" t="s">
        <v>342</v>
      </c>
      <c r="G964" s="117" t="s">
        <v>336</v>
      </c>
      <c r="H964" s="117">
        <v>1</v>
      </c>
      <c r="I964" s="117">
        <v>64.291659999999993</v>
      </c>
      <c r="J964" s="117">
        <v>212847.27821864205</v>
      </c>
      <c r="K964" s="117">
        <v>96994.778218642066</v>
      </c>
      <c r="L964" s="117">
        <v>115852.5</v>
      </c>
      <c r="M964" s="117">
        <v>0</v>
      </c>
      <c r="N964" s="117">
        <v>0</v>
      </c>
      <c r="O964" s="117">
        <v>0</v>
      </c>
      <c r="P964" s="117">
        <v>0</v>
      </c>
      <c r="Q964" s="117">
        <v>1</v>
      </c>
      <c r="R964" s="117">
        <v>0</v>
      </c>
      <c r="S964" s="117">
        <v>0</v>
      </c>
      <c r="T964" s="117">
        <v>0</v>
      </c>
      <c r="U964" s="117">
        <v>0</v>
      </c>
      <c r="V964" s="117">
        <v>0</v>
      </c>
      <c r="W964" s="117">
        <v>0</v>
      </c>
      <c r="X964" s="117">
        <v>0</v>
      </c>
      <c r="Y964" s="117">
        <v>1</v>
      </c>
      <c r="Z964" s="117">
        <v>0</v>
      </c>
      <c r="AA964" s="117">
        <v>0</v>
      </c>
      <c r="AB964" s="117">
        <v>0</v>
      </c>
      <c r="AC964" s="117">
        <v>0</v>
      </c>
      <c r="AD964" s="117">
        <v>0</v>
      </c>
      <c r="AE964" s="117">
        <v>0</v>
      </c>
      <c r="AF964" s="117">
        <v>0</v>
      </c>
      <c r="AG964" s="117">
        <v>0</v>
      </c>
      <c r="AH964" s="117">
        <v>0</v>
      </c>
      <c r="AI964" s="117">
        <v>1</v>
      </c>
      <c r="AJ964" s="117">
        <v>0</v>
      </c>
      <c r="AK964" s="117">
        <v>0</v>
      </c>
      <c r="AL964" s="117">
        <v>0</v>
      </c>
      <c r="AM964" s="117">
        <v>0</v>
      </c>
      <c r="AN964" s="117">
        <v>0</v>
      </c>
      <c r="AO964" s="117">
        <v>0</v>
      </c>
      <c r="AP964" s="117">
        <v>0</v>
      </c>
      <c r="AQ964" s="117">
        <v>1</v>
      </c>
      <c r="AR964" s="117">
        <v>0</v>
      </c>
      <c r="AS964" s="117">
        <v>96994.778218642066</v>
      </c>
    </row>
    <row r="965" spans="1:45" x14ac:dyDescent="0.45">
      <c r="A965" s="117" t="s">
        <v>1304</v>
      </c>
      <c r="B965" s="118">
        <v>43972</v>
      </c>
      <c r="C965" s="117">
        <v>2020</v>
      </c>
      <c r="D965" s="117">
        <v>5</v>
      </c>
      <c r="E965" s="117">
        <v>5</v>
      </c>
      <c r="F965" s="117" t="s">
        <v>342</v>
      </c>
      <c r="G965" s="117" t="s">
        <v>336</v>
      </c>
      <c r="H965" s="117">
        <v>1</v>
      </c>
      <c r="I965" s="117">
        <v>55.625</v>
      </c>
      <c r="J965" s="117">
        <v>214147.19488530874</v>
      </c>
      <c r="K965" s="117">
        <v>93915.528218642066</v>
      </c>
      <c r="L965" s="117">
        <v>120231.66666666667</v>
      </c>
      <c r="M965" s="117">
        <v>0</v>
      </c>
      <c r="N965" s="117">
        <v>0</v>
      </c>
      <c r="O965" s="117">
        <v>0</v>
      </c>
      <c r="P965" s="117">
        <v>0</v>
      </c>
      <c r="Q965" s="117">
        <v>0</v>
      </c>
      <c r="R965" s="117">
        <v>1</v>
      </c>
      <c r="S965" s="117">
        <v>0</v>
      </c>
      <c r="T965" s="117">
        <v>0</v>
      </c>
      <c r="U965" s="117">
        <v>0</v>
      </c>
      <c r="V965" s="117">
        <v>0</v>
      </c>
      <c r="W965" s="117">
        <v>0</v>
      </c>
      <c r="X965" s="117">
        <v>0</v>
      </c>
      <c r="Y965" s="117">
        <v>1</v>
      </c>
      <c r="Z965" s="117">
        <v>0</v>
      </c>
      <c r="AA965" s="117">
        <v>0</v>
      </c>
      <c r="AB965" s="117">
        <v>0</v>
      </c>
      <c r="AC965" s="117">
        <v>0</v>
      </c>
      <c r="AD965" s="117">
        <v>0</v>
      </c>
      <c r="AE965" s="117">
        <v>0</v>
      </c>
      <c r="AF965" s="117">
        <v>0</v>
      </c>
      <c r="AG965" s="117">
        <v>0</v>
      </c>
      <c r="AH965" s="117">
        <v>0</v>
      </c>
      <c r="AI965" s="117">
        <v>1</v>
      </c>
      <c r="AJ965" s="117">
        <v>0</v>
      </c>
      <c r="AK965" s="117">
        <v>0</v>
      </c>
      <c r="AL965" s="117">
        <v>0</v>
      </c>
      <c r="AM965" s="117">
        <v>0</v>
      </c>
      <c r="AN965" s="117">
        <v>0</v>
      </c>
      <c r="AO965" s="117">
        <v>0</v>
      </c>
      <c r="AP965" s="117">
        <v>0</v>
      </c>
      <c r="AQ965" s="117">
        <v>1</v>
      </c>
      <c r="AR965" s="117">
        <v>0</v>
      </c>
      <c r="AS965" s="117">
        <v>93915.528218642066</v>
      </c>
    </row>
    <row r="966" spans="1:45" x14ac:dyDescent="0.45">
      <c r="A966" s="117" t="s">
        <v>1305</v>
      </c>
      <c r="B966" s="118">
        <v>43973</v>
      </c>
      <c r="C966" s="117">
        <v>2020</v>
      </c>
      <c r="D966" s="117">
        <v>5</v>
      </c>
      <c r="E966" s="117">
        <v>6</v>
      </c>
      <c r="F966" s="117" t="s">
        <v>342</v>
      </c>
      <c r="G966" s="117" t="s">
        <v>336</v>
      </c>
      <c r="H966" s="117">
        <v>1</v>
      </c>
      <c r="I966" s="117">
        <v>56.583329999999997</v>
      </c>
      <c r="J966" s="117">
        <v>226405.44488530874</v>
      </c>
      <c r="K966" s="117">
        <v>103293.77821864207</v>
      </c>
      <c r="L966" s="117">
        <v>123111.66666666667</v>
      </c>
      <c r="M966" s="117">
        <v>0</v>
      </c>
      <c r="N966" s="117">
        <v>0</v>
      </c>
      <c r="O966" s="117">
        <v>0</v>
      </c>
      <c r="P966" s="117">
        <v>0</v>
      </c>
      <c r="Q966" s="117">
        <v>0</v>
      </c>
      <c r="R966" s="117">
        <v>0</v>
      </c>
      <c r="S966" s="117">
        <v>1</v>
      </c>
      <c r="T966" s="117">
        <v>0</v>
      </c>
      <c r="U966" s="117">
        <v>0</v>
      </c>
      <c r="V966" s="117">
        <v>0</v>
      </c>
      <c r="W966" s="117">
        <v>0</v>
      </c>
      <c r="X966" s="117">
        <v>0</v>
      </c>
      <c r="Y966" s="117">
        <v>1</v>
      </c>
      <c r="Z966" s="117">
        <v>0</v>
      </c>
      <c r="AA966" s="117">
        <v>0</v>
      </c>
      <c r="AB966" s="117">
        <v>0</v>
      </c>
      <c r="AC966" s="117">
        <v>0</v>
      </c>
      <c r="AD966" s="117">
        <v>0</v>
      </c>
      <c r="AE966" s="117">
        <v>0</v>
      </c>
      <c r="AF966" s="117">
        <v>0</v>
      </c>
      <c r="AG966" s="117">
        <v>0</v>
      </c>
      <c r="AH966" s="117">
        <v>0</v>
      </c>
      <c r="AI966" s="117">
        <v>1</v>
      </c>
      <c r="AJ966" s="117">
        <v>0</v>
      </c>
      <c r="AK966" s="117">
        <v>0</v>
      </c>
      <c r="AL966" s="117">
        <v>0</v>
      </c>
      <c r="AM966" s="117">
        <v>0</v>
      </c>
      <c r="AN966" s="117">
        <v>0</v>
      </c>
      <c r="AO966" s="117">
        <v>0</v>
      </c>
      <c r="AP966" s="117">
        <v>0</v>
      </c>
      <c r="AQ966" s="117">
        <v>1</v>
      </c>
      <c r="AR966" s="117">
        <v>0</v>
      </c>
      <c r="AS966" s="117">
        <v>103293.77821864207</v>
      </c>
    </row>
    <row r="967" spans="1:45" x14ac:dyDescent="0.45">
      <c r="A967" s="117" t="s">
        <v>1306</v>
      </c>
      <c r="B967" s="118">
        <v>43974</v>
      </c>
      <c r="C967" s="117">
        <v>2020</v>
      </c>
      <c r="D967" s="117">
        <v>5</v>
      </c>
      <c r="E967" s="117">
        <v>7</v>
      </c>
      <c r="F967" s="117" t="s">
        <v>340</v>
      </c>
      <c r="G967" s="117" t="s">
        <v>336</v>
      </c>
      <c r="H967" s="117">
        <v>1</v>
      </c>
      <c r="I967" s="117">
        <v>59.791670000000003</v>
      </c>
      <c r="J967" s="117">
        <v>210586.65321864205</v>
      </c>
      <c r="K967" s="117">
        <v>84667.48655197538</v>
      </c>
      <c r="L967" s="117">
        <v>125919.16666666667</v>
      </c>
      <c r="M967" s="117">
        <v>0</v>
      </c>
      <c r="N967" s="117">
        <v>0</v>
      </c>
      <c r="O967" s="117">
        <v>0</v>
      </c>
      <c r="P967" s="117">
        <v>0</v>
      </c>
      <c r="Q967" s="117">
        <v>0</v>
      </c>
      <c r="R967" s="117">
        <v>0</v>
      </c>
      <c r="S967" s="117">
        <v>0</v>
      </c>
      <c r="T967" s="117">
        <v>1</v>
      </c>
      <c r="U967" s="117">
        <v>0</v>
      </c>
      <c r="V967" s="117">
        <v>0</v>
      </c>
      <c r="W967" s="117">
        <v>0</v>
      </c>
      <c r="X967" s="117">
        <v>0</v>
      </c>
      <c r="Y967" s="117">
        <v>1</v>
      </c>
      <c r="Z967" s="117">
        <v>0</v>
      </c>
      <c r="AA967" s="117">
        <v>0</v>
      </c>
      <c r="AB967" s="117">
        <v>0</v>
      </c>
      <c r="AC967" s="117">
        <v>0</v>
      </c>
      <c r="AD967" s="117">
        <v>0</v>
      </c>
      <c r="AE967" s="117">
        <v>0</v>
      </c>
      <c r="AF967" s="117">
        <v>0</v>
      </c>
      <c r="AG967" s="117">
        <v>0</v>
      </c>
      <c r="AH967" s="117">
        <v>0</v>
      </c>
      <c r="AI967" s="117">
        <v>1</v>
      </c>
      <c r="AJ967" s="117">
        <v>0</v>
      </c>
      <c r="AK967" s="117">
        <v>0</v>
      </c>
      <c r="AL967" s="117">
        <v>0</v>
      </c>
      <c r="AM967" s="117">
        <v>0</v>
      </c>
      <c r="AN967" s="117">
        <v>0</v>
      </c>
      <c r="AO967" s="117">
        <v>0</v>
      </c>
      <c r="AP967" s="117">
        <v>0</v>
      </c>
      <c r="AQ967" s="117">
        <v>1</v>
      </c>
      <c r="AR967" s="117">
        <v>0</v>
      </c>
      <c r="AS967" s="117">
        <v>84667.48655197538</v>
      </c>
    </row>
    <row r="968" spans="1:45" x14ac:dyDescent="0.45">
      <c r="A968" s="117" t="s">
        <v>1307</v>
      </c>
      <c r="B968" s="118">
        <v>43975</v>
      </c>
      <c r="C968" s="117">
        <v>2020</v>
      </c>
      <c r="D968" s="117">
        <v>5</v>
      </c>
      <c r="E968" s="117">
        <v>1</v>
      </c>
      <c r="F968" s="117" t="s">
        <v>340</v>
      </c>
      <c r="G968" s="117" t="s">
        <v>336</v>
      </c>
      <c r="H968" s="117">
        <v>1</v>
      </c>
      <c r="I968" s="117">
        <v>63.958329999999997</v>
      </c>
      <c r="J968" s="117">
        <v>203381.52821864208</v>
      </c>
      <c r="K968" s="117">
        <v>75053.194885308752</v>
      </c>
      <c r="L968" s="117">
        <v>128328.33333333333</v>
      </c>
      <c r="M968" s="117">
        <v>0</v>
      </c>
      <c r="N968" s="117">
        <v>1</v>
      </c>
      <c r="O968" s="117">
        <v>0</v>
      </c>
      <c r="P968" s="117">
        <v>0</v>
      </c>
      <c r="Q968" s="117">
        <v>0</v>
      </c>
      <c r="R968" s="117">
        <v>0</v>
      </c>
      <c r="S968" s="117">
        <v>0</v>
      </c>
      <c r="T968" s="117">
        <v>0</v>
      </c>
      <c r="U968" s="117">
        <v>0</v>
      </c>
      <c r="V968" s="117">
        <v>0</v>
      </c>
      <c r="W968" s="117">
        <v>0</v>
      </c>
      <c r="X968" s="117">
        <v>0</v>
      </c>
      <c r="Y968" s="117">
        <v>1</v>
      </c>
      <c r="Z968" s="117">
        <v>0</v>
      </c>
      <c r="AA968" s="117">
        <v>0</v>
      </c>
      <c r="AB968" s="117">
        <v>0</v>
      </c>
      <c r="AC968" s="117">
        <v>0</v>
      </c>
      <c r="AD968" s="117">
        <v>0</v>
      </c>
      <c r="AE968" s="117">
        <v>0</v>
      </c>
      <c r="AF968" s="117">
        <v>0</v>
      </c>
      <c r="AG968" s="117">
        <v>0</v>
      </c>
      <c r="AH968" s="117">
        <v>0</v>
      </c>
      <c r="AI968" s="117">
        <v>1</v>
      </c>
      <c r="AJ968" s="117">
        <v>0</v>
      </c>
      <c r="AK968" s="117">
        <v>0</v>
      </c>
      <c r="AL968" s="117">
        <v>0</v>
      </c>
      <c r="AM968" s="117">
        <v>0</v>
      </c>
      <c r="AN968" s="117">
        <v>0</v>
      </c>
      <c r="AO968" s="117">
        <v>0</v>
      </c>
      <c r="AP968" s="117">
        <v>0</v>
      </c>
      <c r="AQ968" s="117">
        <v>1</v>
      </c>
      <c r="AR968" s="117">
        <v>0</v>
      </c>
      <c r="AS968" s="117">
        <v>75053.194885308752</v>
      </c>
    </row>
    <row r="969" spans="1:45" x14ac:dyDescent="0.45">
      <c r="A969" s="117" t="s">
        <v>1308</v>
      </c>
      <c r="B969" s="118">
        <v>43976</v>
      </c>
      <c r="C969" s="117">
        <v>2020</v>
      </c>
      <c r="D969" s="117">
        <v>5</v>
      </c>
      <c r="E969" s="117">
        <v>2</v>
      </c>
      <c r="F969" s="117" t="s">
        <v>340</v>
      </c>
      <c r="G969" s="117" t="s">
        <v>315</v>
      </c>
      <c r="H969" s="117">
        <v>1</v>
      </c>
      <c r="I969" s="117">
        <v>61.291670000000003</v>
      </c>
      <c r="J969" s="117">
        <v>218064.11155197542</v>
      </c>
      <c r="K969" s="117">
        <v>87514.944885308752</v>
      </c>
      <c r="L969" s="117">
        <v>130549.16666666667</v>
      </c>
      <c r="M969" s="117">
        <v>0</v>
      </c>
      <c r="N969" s="117">
        <v>0</v>
      </c>
      <c r="O969" s="117">
        <v>1</v>
      </c>
      <c r="P969" s="117">
        <v>0</v>
      </c>
      <c r="Q969" s="117">
        <v>0</v>
      </c>
      <c r="R969" s="117">
        <v>0</v>
      </c>
      <c r="S969" s="117">
        <v>0</v>
      </c>
      <c r="T969" s="117">
        <v>0</v>
      </c>
      <c r="U969" s="117">
        <v>0</v>
      </c>
      <c r="V969" s="117">
        <v>0</v>
      </c>
      <c r="W969" s="117">
        <v>0</v>
      </c>
      <c r="X969" s="117">
        <v>0</v>
      </c>
      <c r="Y969" s="117">
        <v>1</v>
      </c>
      <c r="Z969" s="117">
        <v>0</v>
      </c>
      <c r="AA969" s="117">
        <v>0</v>
      </c>
      <c r="AB969" s="117">
        <v>0</v>
      </c>
      <c r="AC969" s="117">
        <v>0</v>
      </c>
      <c r="AD969" s="117">
        <v>0</v>
      </c>
      <c r="AE969" s="117">
        <v>0</v>
      </c>
      <c r="AF969" s="117">
        <v>0</v>
      </c>
      <c r="AG969" s="117">
        <v>0</v>
      </c>
      <c r="AH969" s="117">
        <v>0</v>
      </c>
      <c r="AI969" s="117">
        <v>1</v>
      </c>
      <c r="AJ969" s="117">
        <v>0</v>
      </c>
      <c r="AK969" s="117">
        <v>0</v>
      </c>
      <c r="AL969" s="117">
        <v>0</v>
      </c>
      <c r="AM969" s="117">
        <v>0</v>
      </c>
      <c r="AN969" s="117">
        <v>0</v>
      </c>
      <c r="AO969" s="117">
        <v>1</v>
      </c>
      <c r="AP969" s="117">
        <v>0</v>
      </c>
      <c r="AQ969" s="117">
        <v>0</v>
      </c>
      <c r="AR969" s="117">
        <v>0</v>
      </c>
      <c r="AS969" s="117">
        <v>87514.944885308752</v>
      </c>
    </row>
    <row r="970" spans="1:45" x14ac:dyDescent="0.45">
      <c r="A970" s="117" t="s">
        <v>1309</v>
      </c>
      <c r="B970" s="118">
        <v>43977</v>
      </c>
      <c r="C970" s="117">
        <v>2020</v>
      </c>
      <c r="D970" s="117">
        <v>5</v>
      </c>
      <c r="E970" s="117">
        <v>3</v>
      </c>
      <c r="F970" s="117" t="s">
        <v>342</v>
      </c>
      <c r="G970" s="117" t="s">
        <v>336</v>
      </c>
      <c r="H970" s="117">
        <v>1</v>
      </c>
      <c r="I970" s="117">
        <v>63.916670000000003</v>
      </c>
      <c r="J970" s="117">
        <v>263797.94488530874</v>
      </c>
      <c r="K970" s="117">
        <v>131075.44488530874</v>
      </c>
      <c r="L970" s="117">
        <v>132722.5</v>
      </c>
      <c r="M970" s="117">
        <v>0</v>
      </c>
      <c r="N970" s="117">
        <v>0</v>
      </c>
      <c r="O970" s="117">
        <v>0</v>
      </c>
      <c r="P970" s="117">
        <v>1</v>
      </c>
      <c r="Q970" s="117">
        <v>0</v>
      </c>
      <c r="R970" s="117">
        <v>0</v>
      </c>
      <c r="S970" s="117">
        <v>0</v>
      </c>
      <c r="T970" s="117">
        <v>0</v>
      </c>
      <c r="U970" s="117">
        <v>0</v>
      </c>
      <c r="V970" s="117">
        <v>0</v>
      </c>
      <c r="W970" s="117">
        <v>0</v>
      </c>
      <c r="X970" s="117">
        <v>0</v>
      </c>
      <c r="Y970" s="117">
        <v>1</v>
      </c>
      <c r="Z970" s="117">
        <v>0</v>
      </c>
      <c r="AA970" s="117">
        <v>0</v>
      </c>
      <c r="AB970" s="117">
        <v>0</v>
      </c>
      <c r="AC970" s="117">
        <v>0</v>
      </c>
      <c r="AD970" s="117">
        <v>0</v>
      </c>
      <c r="AE970" s="117">
        <v>0</v>
      </c>
      <c r="AF970" s="117">
        <v>0</v>
      </c>
      <c r="AG970" s="117">
        <v>0</v>
      </c>
      <c r="AH970" s="117">
        <v>0</v>
      </c>
      <c r="AI970" s="117">
        <v>1</v>
      </c>
      <c r="AJ970" s="117">
        <v>0</v>
      </c>
      <c r="AK970" s="117">
        <v>0</v>
      </c>
      <c r="AL970" s="117">
        <v>0</v>
      </c>
      <c r="AM970" s="117">
        <v>0</v>
      </c>
      <c r="AN970" s="117">
        <v>0</v>
      </c>
      <c r="AO970" s="117">
        <v>0</v>
      </c>
      <c r="AP970" s="117">
        <v>0</v>
      </c>
      <c r="AQ970" s="117">
        <v>1</v>
      </c>
      <c r="AR970" s="117">
        <v>0</v>
      </c>
      <c r="AS970" s="117">
        <v>131075.44488530874</v>
      </c>
    </row>
    <row r="971" spans="1:45" x14ac:dyDescent="0.45">
      <c r="A971" s="117" t="s">
        <v>1310</v>
      </c>
      <c r="B971" s="118">
        <v>43978</v>
      </c>
      <c r="C971" s="117">
        <v>2020</v>
      </c>
      <c r="D971" s="117">
        <v>5</v>
      </c>
      <c r="E971" s="117">
        <v>4</v>
      </c>
      <c r="F971" s="117" t="s">
        <v>342</v>
      </c>
      <c r="G971" s="117" t="s">
        <v>336</v>
      </c>
      <c r="H971" s="117">
        <v>1</v>
      </c>
      <c r="I971" s="117">
        <v>65.541659999999993</v>
      </c>
      <c r="J971" s="117">
        <v>300334.98655197542</v>
      </c>
      <c r="K971" s="117">
        <v>165332.48655197542</v>
      </c>
      <c r="L971" s="117">
        <v>135002.5</v>
      </c>
      <c r="M971" s="117">
        <v>0</v>
      </c>
      <c r="N971" s="117">
        <v>0</v>
      </c>
      <c r="O971" s="117">
        <v>0</v>
      </c>
      <c r="P971" s="117">
        <v>0</v>
      </c>
      <c r="Q971" s="117">
        <v>1</v>
      </c>
      <c r="R971" s="117">
        <v>0</v>
      </c>
      <c r="S971" s="117">
        <v>0</v>
      </c>
      <c r="T971" s="117">
        <v>0</v>
      </c>
      <c r="U971" s="117">
        <v>0</v>
      </c>
      <c r="V971" s="117">
        <v>0</v>
      </c>
      <c r="W971" s="117">
        <v>0</v>
      </c>
      <c r="X971" s="117">
        <v>0</v>
      </c>
      <c r="Y971" s="117">
        <v>1</v>
      </c>
      <c r="Z971" s="117">
        <v>0</v>
      </c>
      <c r="AA971" s="117">
        <v>0</v>
      </c>
      <c r="AB971" s="117">
        <v>0</v>
      </c>
      <c r="AC971" s="117">
        <v>0</v>
      </c>
      <c r="AD971" s="117">
        <v>0</v>
      </c>
      <c r="AE971" s="117">
        <v>0</v>
      </c>
      <c r="AF971" s="117">
        <v>0</v>
      </c>
      <c r="AG971" s="117">
        <v>0</v>
      </c>
      <c r="AH971" s="117">
        <v>0</v>
      </c>
      <c r="AI971" s="117">
        <v>1</v>
      </c>
      <c r="AJ971" s="117">
        <v>0</v>
      </c>
      <c r="AK971" s="117">
        <v>0</v>
      </c>
      <c r="AL971" s="117">
        <v>0</v>
      </c>
      <c r="AM971" s="117">
        <v>0</v>
      </c>
      <c r="AN971" s="117">
        <v>0</v>
      </c>
      <c r="AO971" s="117">
        <v>0</v>
      </c>
      <c r="AP971" s="117">
        <v>0</v>
      </c>
      <c r="AQ971" s="117">
        <v>1</v>
      </c>
      <c r="AR971" s="117">
        <v>0</v>
      </c>
      <c r="AS971" s="117">
        <v>165332.48655197542</v>
      </c>
    </row>
    <row r="972" spans="1:45" x14ac:dyDescent="0.45">
      <c r="A972" s="117" t="s">
        <v>1311</v>
      </c>
      <c r="B972" s="118">
        <v>43979</v>
      </c>
      <c r="C972" s="117">
        <v>2020</v>
      </c>
      <c r="D972" s="117">
        <v>5</v>
      </c>
      <c r="E972" s="117">
        <v>5</v>
      </c>
      <c r="F972" s="117" t="s">
        <v>342</v>
      </c>
      <c r="G972" s="117" t="s">
        <v>336</v>
      </c>
      <c r="H972" s="117">
        <v>1</v>
      </c>
      <c r="I972" s="117">
        <v>69.208340000000007</v>
      </c>
      <c r="J972" s="117">
        <v>326642.36155197548</v>
      </c>
      <c r="K972" s="117">
        <v>189478.1948853088</v>
      </c>
      <c r="L972" s="117">
        <v>137164.16666666666</v>
      </c>
      <c r="M972" s="117">
        <v>0</v>
      </c>
      <c r="N972" s="117">
        <v>0</v>
      </c>
      <c r="O972" s="117">
        <v>0</v>
      </c>
      <c r="P972" s="117">
        <v>0</v>
      </c>
      <c r="Q972" s="117">
        <v>0</v>
      </c>
      <c r="R972" s="117">
        <v>1</v>
      </c>
      <c r="S972" s="117">
        <v>0</v>
      </c>
      <c r="T972" s="117">
        <v>0</v>
      </c>
      <c r="U972" s="117">
        <v>0</v>
      </c>
      <c r="V972" s="117">
        <v>0</v>
      </c>
      <c r="W972" s="117">
        <v>0</v>
      </c>
      <c r="X972" s="117">
        <v>0</v>
      </c>
      <c r="Y972" s="117">
        <v>1</v>
      </c>
      <c r="Z972" s="117">
        <v>0</v>
      </c>
      <c r="AA972" s="117">
        <v>0</v>
      </c>
      <c r="AB972" s="117">
        <v>0</v>
      </c>
      <c r="AC972" s="117">
        <v>0</v>
      </c>
      <c r="AD972" s="117">
        <v>0</v>
      </c>
      <c r="AE972" s="117">
        <v>0</v>
      </c>
      <c r="AF972" s="117">
        <v>0</v>
      </c>
      <c r="AG972" s="117">
        <v>0</v>
      </c>
      <c r="AH972" s="117">
        <v>0</v>
      </c>
      <c r="AI972" s="117">
        <v>1</v>
      </c>
      <c r="AJ972" s="117">
        <v>0</v>
      </c>
      <c r="AK972" s="117">
        <v>0</v>
      </c>
      <c r="AL972" s="117">
        <v>0</v>
      </c>
      <c r="AM972" s="117">
        <v>0</v>
      </c>
      <c r="AN972" s="117">
        <v>0</v>
      </c>
      <c r="AO972" s="117">
        <v>0</v>
      </c>
      <c r="AP972" s="117">
        <v>0</v>
      </c>
      <c r="AQ972" s="117">
        <v>1</v>
      </c>
      <c r="AR972" s="117">
        <v>0</v>
      </c>
      <c r="AS972" s="117">
        <v>189478.1948853088</v>
      </c>
    </row>
    <row r="973" spans="1:45" x14ac:dyDescent="0.45">
      <c r="A973" s="117" t="s">
        <v>1312</v>
      </c>
      <c r="B973" s="118">
        <v>43980</v>
      </c>
      <c r="C973" s="117">
        <v>2020</v>
      </c>
      <c r="D973" s="117">
        <v>5</v>
      </c>
      <c r="E973" s="117">
        <v>6</v>
      </c>
      <c r="F973" s="117" t="s">
        <v>342</v>
      </c>
      <c r="G973" s="117" t="s">
        <v>336</v>
      </c>
      <c r="H973" s="117">
        <v>1</v>
      </c>
      <c r="I973" s="117">
        <v>74.166659999999993</v>
      </c>
      <c r="J973" s="117">
        <v>357271.65321864223</v>
      </c>
      <c r="K973" s="117">
        <v>218049.98655197554</v>
      </c>
      <c r="L973" s="117">
        <v>139221.66666666666</v>
      </c>
      <c r="M973" s="117">
        <v>0</v>
      </c>
      <c r="N973" s="117">
        <v>0</v>
      </c>
      <c r="O973" s="117">
        <v>0</v>
      </c>
      <c r="P973" s="117">
        <v>0</v>
      </c>
      <c r="Q973" s="117">
        <v>0</v>
      </c>
      <c r="R973" s="117">
        <v>0</v>
      </c>
      <c r="S973" s="117">
        <v>1</v>
      </c>
      <c r="T973" s="117">
        <v>0</v>
      </c>
      <c r="U973" s="117">
        <v>0</v>
      </c>
      <c r="V973" s="117">
        <v>0</v>
      </c>
      <c r="W973" s="117">
        <v>0</v>
      </c>
      <c r="X973" s="117">
        <v>0</v>
      </c>
      <c r="Y973" s="117">
        <v>1</v>
      </c>
      <c r="Z973" s="117">
        <v>0</v>
      </c>
      <c r="AA973" s="117">
        <v>0</v>
      </c>
      <c r="AB973" s="117">
        <v>0</v>
      </c>
      <c r="AC973" s="117">
        <v>0</v>
      </c>
      <c r="AD973" s="117">
        <v>0</v>
      </c>
      <c r="AE973" s="117">
        <v>0</v>
      </c>
      <c r="AF973" s="117">
        <v>0</v>
      </c>
      <c r="AG973" s="117">
        <v>0</v>
      </c>
      <c r="AH973" s="117">
        <v>0</v>
      </c>
      <c r="AI973" s="117">
        <v>1</v>
      </c>
      <c r="AJ973" s="117">
        <v>0</v>
      </c>
      <c r="AK973" s="117">
        <v>0</v>
      </c>
      <c r="AL973" s="117">
        <v>0</v>
      </c>
      <c r="AM973" s="117">
        <v>0</v>
      </c>
      <c r="AN973" s="117">
        <v>0</v>
      </c>
      <c r="AO973" s="117">
        <v>0</v>
      </c>
      <c r="AP973" s="117">
        <v>0</v>
      </c>
      <c r="AQ973" s="117">
        <v>1</v>
      </c>
      <c r="AR973" s="117">
        <v>0</v>
      </c>
      <c r="AS973" s="117">
        <v>218049.98655197554</v>
      </c>
    </row>
    <row r="974" spans="1:45" x14ac:dyDescent="0.45">
      <c r="A974" s="117" t="s">
        <v>1313</v>
      </c>
      <c r="B974" s="118">
        <v>43981</v>
      </c>
      <c r="C974" s="117">
        <v>2020</v>
      </c>
      <c r="D974" s="117">
        <v>5</v>
      </c>
      <c r="E974" s="117">
        <v>7</v>
      </c>
      <c r="F974" s="117" t="s">
        <v>340</v>
      </c>
      <c r="G974" s="117" t="s">
        <v>336</v>
      </c>
      <c r="H974" s="117">
        <v>1</v>
      </c>
      <c r="I974" s="117">
        <v>70.333340000000007</v>
      </c>
      <c r="J974" s="117">
        <v>252167.52821864211</v>
      </c>
      <c r="K974" s="117">
        <v>110385.02821864212</v>
      </c>
      <c r="L974" s="117">
        <v>141782.5</v>
      </c>
      <c r="M974" s="117">
        <v>0</v>
      </c>
      <c r="N974" s="117">
        <v>0</v>
      </c>
      <c r="O974" s="117">
        <v>0</v>
      </c>
      <c r="P974" s="117">
        <v>0</v>
      </c>
      <c r="Q974" s="117">
        <v>0</v>
      </c>
      <c r="R974" s="117">
        <v>0</v>
      </c>
      <c r="S974" s="117">
        <v>0</v>
      </c>
      <c r="T974" s="117">
        <v>1</v>
      </c>
      <c r="U974" s="117">
        <v>0</v>
      </c>
      <c r="V974" s="117">
        <v>0</v>
      </c>
      <c r="W974" s="117">
        <v>0</v>
      </c>
      <c r="X974" s="117">
        <v>0</v>
      </c>
      <c r="Y974" s="117">
        <v>1</v>
      </c>
      <c r="Z974" s="117">
        <v>0</v>
      </c>
      <c r="AA974" s="117">
        <v>0</v>
      </c>
      <c r="AB974" s="117">
        <v>0</v>
      </c>
      <c r="AC974" s="117">
        <v>0</v>
      </c>
      <c r="AD974" s="117">
        <v>0</v>
      </c>
      <c r="AE974" s="117">
        <v>0</v>
      </c>
      <c r="AF974" s="117">
        <v>0</v>
      </c>
      <c r="AG974" s="117">
        <v>0</v>
      </c>
      <c r="AH974" s="117">
        <v>0</v>
      </c>
      <c r="AI974" s="117">
        <v>1</v>
      </c>
      <c r="AJ974" s="117">
        <v>0</v>
      </c>
      <c r="AK974" s="117">
        <v>0</v>
      </c>
      <c r="AL974" s="117">
        <v>0</v>
      </c>
      <c r="AM974" s="117">
        <v>0</v>
      </c>
      <c r="AN974" s="117">
        <v>0</v>
      </c>
      <c r="AO974" s="117">
        <v>0</v>
      </c>
      <c r="AP974" s="117">
        <v>0</v>
      </c>
      <c r="AQ974" s="117">
        <v>1</v>
      </c>
      <c r="AR974" s="117">
        <v>0</v>
      </c>
      <c r="AS974" s="117">
        <v>110385.02821864212</v>
      </c>
    </row>
    <row r="975" spans="1:45" x14ac:dyDescent="0.45">
      <c r="A975" s="117" t="s">
        <v>1314</v>
      </c>
      <c r="B975" s="118">
        <v>43982</v>
      </c>
      <c r="C975" s="117">
        <v>2020</v>
      </c>
      <c r="D975" s="117">
        <v>5</v>
      </c>
      <c r="E975" s="117">
        <v>1</v>
      </c>
      <c r="F975" s="117" t="s">
        <v>340</v>
      </c>
      <c r="G975" s="117" t="s">
        <v>336</v>
      </c>
      <c r="H975" s="117">
        <v>1</v>
      </c>
      <c r="I975" s="117">
        <v>61.5</v>
      </c>
      <c r="J975" s="117">
        <v>223906.61155197542</v>
      </c>
      <c r="K975" s="117">
        <v>79839.944885308752</v>
      </c>
      <c r="L975" s="117">
        <v>144066.66666666666</v>
      </c>
      <c r="M975" s="117">
        <v>0</v>
      </c>
      <c r="N975" s="117">
        <v>1</v>
      </c>
      <c r="O975" s="117">
        <v>0</v>
      </c>
      <c r="P975" s="117">
        <v>0</v>
      </c>
      <c r="Q975" s="117">
        <v>0</v>
      </c>
      <c r="R975" s="117">
        <v>0</v>
      </c>
      <c r="S975" s="117">
        <v>0</v>
      </c>
      <c r="T975" s="117">
        <v>0</v>
      </c>
      <c r="U975" s="117">
        <v>0</v>
      </c>
      <c r="V975" s="117">
        <v>0</v>
      </c>
      <c r="W975" s="117">
        <v>0</v>
      </c>
      <c r="X975" s="117">
        <v>0</v>
      </c>
      <c r="Y975" s="117">
        <v>1</v>
      </c>
      <c r="Z975" s="117">
        <v>0</v>
      </c>
      <c r="AA975" s="117">
        <v>0</v>
      </c>
      <c r="AB975" s="117">
        <v>0</v>
      </c>
      <c r="AC975" s="117">
        <v>0</v>
      </c>
      <c r="AD975" s="117">
        <v>0</v>
      </c>
      <c r="AE975" s="117">
        <v>0</v>
      </c>
      <c r="AF975" s="117">
        <v>0</v>
      </c>
      <c r="AG975" s="117">
        <v>0</v>
      </c>
      <c r="AH975" s="117">
        <v>0</v>
      </c>
      <c r="AI975" s="117">
        <v>1</v>
      </c>
      <c r="AJ975" s="117">
        <v>0</v>
      </c>
      <c r="AK975" s="117">
        <v>0</v>
      </c>
      <c r="AL975" s="117">
        <v>0</v>
      </c>
      <c r="AM975" s="117">
        <v>0</v>
      </c>
      <c r="AN975" s="117">
        <v>0</v>
      </c>
      <c r="AO975" s="117">
        <v>0</v>
      </c>
      <c r="AP975" s="117">
        <v>0</v>
      </c>
      <c r="AQ975" s="117">
        <v>1</v>
      </c>
      <c r="AR975" s="117">
        <v>0</v>
      </c>
      <c r="AS975" s="117">
        <v>79839.944885308752</v>
      </c>
    </row>
    <row r="976" spans="1:45" x14ac:dyDescent="0.45">
      <c r="A976" s="117" t="s">
        <v>1315</v>
      </c>
      <c r="B976" s="118">
        <v>43983</v>
      </c>
      <c r="C976" s="117">
        <v>2020</v>
      </c>
      <c r="D976" s="117">
        <v>6</v>
      </c>
      <c r="E976" s="117">
        <v>2</v>
      </c>
      <c r="F976" s="117" t="s">
        <v>342</v>
      </c>
      <c r="G976" s="117" t="s">
        <v>336</v>
      </c>
      <c r="H976" s="117">
        <v>0</v>
      </c>
      <c r="I976" s="117">
        <v>62.541670000000003</v>
      </c>
      <c r="J976" s="117">
        <v>268138.19127165421</v>
      </c>
      <c r="K976" s="117">
        <v>121999.85793832087</v>
      </c>
      <c r="L976" s="117">
        <v>146138.33333333334</v>
      </c>
      <c r="M976" s="117">
        <v>0</v>
      </c>
      <c r="N976" s="117">
        <v>0</v>
      </c>
      <c r="O976" s="117">
        <v>1</v>
      </c>
      <c r="P976" s="117">
        <v>0</v>
      </c>
      <c r="Q976" s="117">
        <v>0</v>
      </c>
      <c r="R976" s="117">
        <v>0</v>
      </c>
      <c r="S976" s="117">
        <v>0</v>
      </c>
      <c r="T976" s="117">
        <v>0</v>
      </c>
      <c r="U976" s="117">
        <v>0</v>
      </c>
      <c r="V976" s="117">
        <v>0</v>
      </c>
      <c r="W976" s="117">
        <v>0</v>
      </c>
      <c r="X976" s="117">
        <v>0</v>
      </c>
      <c r="Y976" s="117">
        <v>0</v>
      </c>
      <c r="Z976" s="117">
        <v>1</v>
      </c>
      <c r="AA976" s="117">
        <v>0</v>
      </c>
      <c r="AB976" s="117">
        <v>0</v>
      </c>
      <c r="AC976" s="117">
        <v>0</v>
      </c>
      <c r="AD976" s="117">
        <v>0</v>
      </c>
      <c r="AE976" s="117">
        <v>0</v>
      </c>
      <c r="AF976" s="117">
        <v>0</v>
      </c>
      <c r="AG976" s="117">
        <v>0</v>
      </c>
      <c r="AH976" s="117">
        <v>0</v>
      </c>
      <c r="AI976" s="117">
        <v>1</v>
      </c>
      <c r="AJ976" s="117">
        <v>0</v>
      </c>
      <c r="AK976" s="117">
        <v>0</v>
      </c>
      <c r="AL976" s="117">
        <v>0</v>
      </c>
      <c r="AM976" s="117">
        <v>0</v>
      </c>
      <c r="AN976" s="117">
        <v>0</v>
      </c>
      <c r="AO976" s="117">
        <v>0</v>
      </c>
      <c r="AP976" s="117">
        <v>0</v>
      </c>
      <c r="AQ976" s="117">
        <v>1</v>
      </c>
      <c r="AR976" s="117">
        <v>0</v>
      </c>
      <c r="AS976" s="117">
        <v>121999.85793832087</v>
      </c>
    </row>
    <row r="977" spans="1:45" x14ac:dyDescent="0.45">
      <c r="A977" s="117" t="s">
        <v>1316</v>
      </c>
      <c r="B977" s="118">
        <v>43984</v>
      </c>
      <c r="C977" s="117">
        <v>2020</v>
      </c>
      <c r="D977" s="117">
        <v>6</v>
      </c>
      <c r="E977" s="117">
        <v>3</v>
      </c>
      <c r="F977" s="117" t="s">
        <v>342</v>
      </c>
      <c r="G977" s="117" t="s">
        <v>336</v>
      </c>
      <c r="H977" s="117">
        <v>0</v>
      </c>
      <c r="I977" s="117">
        <v>61.458329999999997</v>
      </c>
      <c r="J977" s="117">
        <v>294206.89960498747</v>
      </c>
      <c r="K977" s="117">
        <v>145829.81627165416</v>
      </c>
      <c r="L977" s="117">
        <v>148377.08333333334</v>
      </c>
      <c r="M977" s="117">
        <v>0</v>
      </c>
      <c r="N977" s="117">
        <v>0</v>
      </c>
      <c r="O977" s="117">
        <v>0</v>
      </c>
      <c r="P977" s="117">
        <v>1</v>
      </c>
      <c r="Q977" s="117">
        <v>0</v>
      </c>
      <c r="R977" s="117">
        <v>0</v>
      </c>
      <c r="S977" s="117">
        <v>0</v>
      </c>
      <c r="T977" s="117">
        <v>0</v>
      </c>
      <c r="U977" s="117">
        <v>0</v>
      </c>
      <c r="V977" s="117">
        <v>0</v>
      </c>
      <c r="W977" s="117">
        <v>0</v>
      </c>
      <c r="X977" s="117">
        <v>0</v>
      </c>
      <c r="Y977" s="117">
        <v>0</v>
      </c>
      <c r="Z977" s="117">
        <v>1</v>
      </c>
      <c r="AA977" s="117">
        <v>0</v>
      </c>
      <c r="AB977" s="117">
        <v>0</v>
      </c>
      <c r="AC977" s="117">
        <v>0</v>
      </c>
      <c r="AD977" s="117">
        <v>0</v>
      </c>
      <c r="AE977" s="117">
        <v>0</v>
      </c>
      <c r="AF977" s="117">
        <v>0</v>
      </c>
      <c r="AG977" s="117">
        <v>0</v>
      </c>
      <c r="AH977" s="117">
        <v>0</v>
      </c>
      <c r="AI977" s="117">
        <v>1</v>
      </c>
      <c r="AJ977" s="117">
        <v>0</v>
      </c>
      <c r="AK977" s="117">
        <v>0</v>
      </c>
      <c r="AL977" s="117">
        <v>0</v>
      </c>
      <c r="AM977" s="117">
        <v>0</v>
      </c>
      <c r="AN977" s="117">
        <v>0</v>
      </c>
      <c r="AO977" s="117">
        <v>0</v>
      </c>
      <c r="AP977" s="117">
        <v>0</v>
      </c>
      <c r="AQ977" s="117">
        <v>1</v>
      </c>
      <c r="AR977" s="117">
        <v>0</v>
      </c>
      <c r="AS977" s="117">
        <v>145829.81627165416</v>
      </c>
    </row>
    <row r="978" spans="1:45" x14ac:dyDescent="0.45">
      <c r="A978" s="117" t="s">
        <v>1317</v>
      </c>
      <c r="B978" s="118">
        <v>43985</v>
      </c>
      <c r="C978" s="117">
        <v>2020</v>
      </c>
      <c r="D978" s="117">
        <v>6</v>
      </c>
      <c r="E978" s="117">
        <v>4</v>
      </c>
      <c r="F978" s="117" t="s">
        <v>342</v>
      </c>
      <c r="G978" s="117" t="s">
        <v>336</v>
      </c>
      <c r="H978" s="117">
        <v>0</v>
      </c>
      <c r="I978" s="117">
        <v>63.333329999999997</v>
      </c>
      <c r="J978" s="117">
        <v>311233.64960498759</v>
      </c>
      <c r="K978" s="117">
        <v>160704.4829383209</v>
      </c>
      <c r="L978" s="117">
        <v>150529.16666666666</v>
      </c>
      <c r="M978" s="117">
        <v>0</v>
      </c>
      <c r="N978" s="117">
        <v>0</v>
      </c>
      <c r="O978" s="117">
        <v>0</v>
      </c>
      <c r="P978" s="117">
        <v>0</v>
      </c>
      <c r="Q978" s="117">
        <v>1</v>
      </c>
      <c r="R978" s="117">
        <v>0</v>
      </c>
      <c r="S978" s="117">
        <v>0</v>
      </c>
      <c r="T978" s="117">
        <v>0</v>
      </c>
      <c r="U978" s="117">
        <v>0</v>
      </c>
      <c r="V978" s="117">
        <v>0</v>
      </c>
      <c r="W978" s="117">
        <v>0</v>
      </c>
      <c r="X978" s="117">
        <v>0</v>
      </c>
      <c r="Y978" s="117">
        <v>0</v>
      </c>
      <c r="Z978" s="117">
        <v>1</v>
      </c>
      <c r="AA978" s="117">
        <v>0</v>
      </c>
      <c r="AB978" s="117">
        <v>0</v>
      </c>
      <c r="AC978" s="117">
        <v>0</v>
      </c>
      <c r="AD978" s="117">
        <v>0</v>
      </c>
      <c r="AE978" s="117">
        <v>0</v>
      </c>
      <c r="AF978" s="117">
        <v>0</v>
      </c>
      <c r="AG978" s="117">
        <v>0</v>
      </c>
      <c r="AH978" s="117">
        <v>0</v>
      </c>
      <c r="AI978" s="117">
        <v>1</v>
      </c>
      <c r="AJ978" s="117">
        <v>0</v>
      </c>
      <c r="AK978" s="117">
        <v>0</v>
      </c>
      <c r="AL978" s="117">
        <v>0</v>
      </c>
      <c r="AM978" s="117">
        <v>0</v>
      </c>
      <c r="AN978" s="117">
        <v>0</v>
      </c>
      <c r="AO978" s="117">
        <v>0</v>
      </c>
      <c r="AP978" s="117">
        <v>0</v>
      </c>
      <c r="AQ978" s="117">
        <v>1</v>
      </c>
      <c r="AR978" s="117">
        <v>0</v>
      </c>
      <c r="AS978" s="117">
        <v>160704.4829383209</v>
      </c>
    </row>
    <row r="979" spans="1:45" x14ac:dyDescent="0.45">
      <c r="A979" s="117" t="s">
        <v>1318</v>
      </c>
      <c r="B979" s="118">
        <v>43986</v>
      </c>
      <c r="C979" s="117">
        <v>2020</v>
      </c>
      <c r="D979" s="117">
        <v>6</v>
      </c>
      <c r="E979" s="117">
        <v>5</v>
      </c>
      <c r="F979" s="117" t="s">
        <v>342</v>
      </c>
      <c r="G979" s="117" t="s">
        <v>336</v>
      </c>
      <c r="H979" s="117">
        <v>0</v>
      </c>
      <c r="I979" s="117">
        <v>65.208340000000007</v>
      </c>
      <c r="J979" s="117">
        <v>312252.31627165421</v>
      </c>
      <c r="K979" s="117">
        <v>159560.2329383209</v>
      </c>
      <c r="L979" s="117">
        <v>152692.08333333334</v>
      </c>
      <c r="M979" s="117">
        <v>0</v>
      </c>
      <c r="N979" s="117">
        <v>0</v>
      </c>
      <c r="O979" s="117">
        <v>0</v>
      </c>
      <c r="P979" s="117">
        <v>0</v>
      </c>
      <c r="Q979" s="117">
        <v>0</v>
      </c>
      <c r="R979" s="117">
        <v>1</v>
      </c>
      <c r="S979" s="117">
        <v>0</v>
      </c>
      <c r="T979" s="117">
        <v>0</v>
      </c>
      <c r="U979" s="117">
        <v>0</v>
      </c>
      <c r="V979" s="117">
        <v>0</v>
      </c>
      <c r="W979" s="117">
        <v>0</v>
      </c>
      <c r="X979" s="117">
        <v>0</v>
      </c>
      <c r="Y979" s="117">
        <v>0</v>
      </c>
      <c r="Z979" s="117">
        <v>1</v>
      </c>
      <c r="AA979" s="117">
        <v>0</v>
      </c>
      <c r="AB979" s="117">
        <v>0</v>
      </c>
      <c r="AC979" s="117">
        <v>0</v>
      </c>
      <c r="AD979" s="117">
        <v>0</v>
      </c>
      <c r="AE979" s="117">
        <v>0</v>
      </c>
      <c r="AF979" s="117">
        <v>0</v>
      </c>
      <c r="AG979" s="117">
        <v>0</v>
      </c>
      <c r="AH979" s="117">
        <v>0</v>
      </c>
      <c r="AI979" s="117">
        <v>1</v>
      </c>
      <c r="AJ979" s="117">
        <v>0</v>
      </c>
      <c r="AK979" s="117">
        <v>0</v>
      </c>
      <c r="AL979" s="117">
        <v>0</v>
      </c>
      <c r="AM979" s="117">
        <v>0</v>
      </c>
      <c r="AN979" s="117">
        <v>0</v>
      </c>
      <c r="AO979" s="117">
        <v>0</v>
      </c>
      <c r="AP979" s="117">
        <v>0</v>
      </c>
      <c r="AQ979" s="117">
        <v>1</v>
      </c>
      <c r="AR979" s="117">
        <v>0</v>
      </c>
      <c r="AS979" s="117">
        <v>159560.2329383209</v>
      </c>
    </row>
    <row r="980" spans="1:45" x14ac:dyDescent="0.45">
      <c r="A980" s="117" t="s">
        <v>1319</v>
      </c>
      <c r="B980" s="118">
        <v>43987</v>
      </c>
      <c r="C980" s="117">
        <v>2020</v>
      </c>
      <c r="D980" s="117">
        <v>6</v>
      </c>
      <c r="E980" s="117">
        <v>6</v>
      </c>
      <c r="F980" s="117" t="s">
        <v>342</v>
      </c>
      <c r="G980" s="117" t="s">
        <v>336</v>
      </c>
      <c r="H980" s="117">
        <v>0</v>
      </c>
      <c r="I980" s="117">
        <v>62.583329999999997</v>
      </c>
      <c r="J980" s="117">
        <v>295782.39960498759</v>
      </c>
      <c r="K980" s="117">
        <v>140974.4829383209</v>
      </c>
      <c r="L980" s="117">
        <v>154807.91666666666</v>
      </c>
      <c r="M980" s="117">
        <v>0</v>
      </c>
      <c r="N980" s="117">
        <v>0</v>
      </c>
      <c r="O980" s="117">
        <v>0</v>
      </c>
      <c r="P980" s="117">
        <v>0</v>
      </c>
      <c r="Q980" s="117">
        <v>0</v>
      </c>
      <c r="R980" s="117">
        <v>0</v>
      </c>
      <c r="S980" s="117">
        <v>1</v>
      </c>
      <c r="T980" s="117">
        <v>0</v>
      </c>
      <c r="U980" s="117">
        <v>0</v>
      </c>
      <c r="V980" s="117">
        <v>0</v>
      </c>
      <c r="W980" s="117">
        <v>0</v>
      </c>
      <c r="X980" s="117">
        <v>0</v>
      </c>
      <c r="Y980" s="117">
        <v>0</v>
      </c>
      <c r="Z980" s="117">
        <v>1</v>
      </c>
      <c r="AA980" s="117">
        <v>0</v>
      </c>
      <c r="AB980" s="117">
        <v>0</v>
      </c>
      <c r="AC980" s="117">
        <v>0</v>
      </c>
      <c r="AD980" s="117">
        <v>0</v>
      </c>
      <c r="AE980" s="117">
        <v>0</v>
      </c>
      <c r="AF980" s="117">
        <v>0</v>
      </c>
      <c r="AG980" s="117">
        <v>0</v>
      </c>
      <c r="AH980" s="117">
        <v>0</v>
      </c>
      <c r="AI980" s="117">
        <v>1</v>
      </c>
      <c r="AJ980" s="117">
        <v>0</v>
      </c>
      <c r="AK980" s="117">
        <v>0</v>
      </c>
      <c r="AL980" s="117">
        <v>0</v>
      </c>
      <c r="AM980" s="117">
        <v>0</v>
      </c>
      <c r="AN980" s="117">
        <v>0</v>
      </c>
      <c r="AO980" s="117">
        <v>0</v>
      </c>
      <c r="AP980" s="117">
        <v>0</v>
      </c>
      <c r="AQ980" s="117">
        <v>1</v>
      </c>
      <c r="AR980" s="117">
        <v>0</v>
      </c>
      <c r="AS980" s="117">
        <v>140974.4829383209</v>
      </c>
    </row>
    <row r="981" spans="1:45" x14ac:dyDescent="0.45">
      <c r="A981" s="117" t="s">
        <v>1320</v>
      </c>
      <c r="B981" s="118">
        <v>43988</v>
      </c>
      <c r="C981" s="117">
        <v>2020</v>
      </c>
      <c r="D981" s="117">
        <v>6</v>
      </c>
      <c r="E981" s="117">
        <v>7</v>
      </c>
      <c r="F981" s="117" t="s">
        <v>340</v>
      </c>
      <c r="G981" s="117" t="s">
        <v>336</v>
      </c>
      <c r="H981" s="117">
        <v>0</v>
      </c>
      <c r="I981" s="117">
        <v>61.666670000000003</v>
      </c>
      <c r="J981" s="117">
        <v>267384.69127165421</v>
      </c>
      <c r="K981" s="117">
        <v>110807.60793832087</v>
      </c>
      <c r="L981" s="117">
        <v>156577.08333333334</v>
      </c>
      <c r="M981" s="117">
        <v>0</v>
      </c>
      <c r="N981" s="117">
        <v>0</v>
      </c>
      <c r="O981" s="117">
        <v>0</v>
      </c>
      <c r="P981" s="117">
        <v>0</v>
      </c>
      <c r="Q981" s="117">
        <v>0</v>
      </c>
      <c r="R981" s="117">
        <v>0</v>
      </c>
      <c r="S981" s="117">
        <v>0</v>
      </c>
      <c r="T981" s="117">
        <v>1</v>
      </c>
      <c r="U981" s="117">
        <v>0</v>
      </c>
      <c r="V981" s="117">
        <v>0</v>
      </c>
      <c r="W981" s="117">
        <v>0</v>
      </c>
      <c r="X981" s="117">
        <v>0</v>
      </c>
      <c r="Y981" s="117">
        <v>0</v>
      </c>
      <c r="Z981" s="117">
        <v>1</v>
      </c>
      <c r="AA981" s="117">
        <v>0</v>
      </c>
      <c r="AB981" s="117">
        <v>0</v>
      </c>
      <c r="AC981" s="117">
        <v>0</v>
      </c>
      <c r="AD981" s="117">
        <v>0</v>
      </c>
      <c r="AE981" s="117">
        <v>0</v>
      </c>
      <c r="AF981" s="117">
        <v>0</v>
      </c>
      <c r="AG981" s="117">
        <v>0</v>
      </c>
      <c r="AH981" s="117">
        <v>0</v>
      </c>
      <c r="AI981" s="117">
        <v>1</v>
      </c>
      <c r="AJ981" s="117">
        <v>0</v>
      </c>
      <c r="AK981" s="117">
        <v>0</v>
      </c>
      <c r="AL981" s="117">
        <v>0</v>
      </c>
      <c r="AM981" s="117">
        <v>0</v>
      </c>
      <c r="AN981" s="117">
        <v>0</v>
      </c>
      <c r="AO981" s="117">
        <v>0</v>
      </c>
      <c r="AP981" s="117">
        <v>0</v>
      </c>
      <c r="AQ981" s="117">
        <v>1</v>
      </c>
      <c r="AR981" s="117">
        <v>0</v>
      </c>
      <c r="AS981" s="117">
        <v>110807.60793832087</v>
      </c>
    </row>
    <row r="982" spans="1:45" x14ac:dyDescent="0.45">
      <c r="A982" s="117" t="s">
        <v>1321</v>
      </c>
      <c r="B982" s="118">
        <v>43989</v>
      </c>
      <c r="C982" s="117">
        <v>2020</v>
      </c>
      <c r="D982" s="117">
        <v>6</v>
      </c>
      <c r="E982" s="117">
        <v>1</v>
      </c>
      <c r="F982" s="117" t="s">
        <v>340</v>
      </c>
      <c r="G982" s="117" t="s">
        <v>336</v>
      </c>
      <c r="H982" s="117">
        <v>0</v>
      </c>
      <c r="I982" s="117">
        <v>59.208329999999997</v>
      </c>
      <c r="J982" s="117">
        <v>246171.06627165421</v>
      </c>
      <c r="K982" s="117">
        <v>88005.232938320871</v>
      </c>
      <c r="L982" s="117">
        <v>158165.83333333334</v>
      </c>
      <c r="M982" s="117">
        <v>0</v>
      </c>
      <c r="N982" s="117">
        <v>1</v>
      </c>
      <c r="O982" s="117">
        <v>0</v>
      </c>
      <c r="P982" s="117">
        <v>0</v>
      </c>
      <c r="Q982" s="117">
        <v>0</v>
      </c>
      <c r="R982" s="117">
        <v>0</v>
      </c>
      <c r="S982" s="117">
        <v>0</v>
      </c>
      <c r="T982" s="117">
        <v>0</v>
      </c>
      <c r="U982" s="117">
        <v>0</v>
      </c>
      <c r="V982" s="117">
        <v>0</v>
      </c>
      <c r="W982" s="117">
        <v>0</v>
      </c>
      <c r="X982" s="117">
        <v>0</v>
      </c>
      <c r="Y982" s="117">
        <v>0</v>
      </c>
      <c r="Z982" s="117">
        <v>1</v>
      </c>
      <c r="AA982" s="117">
        <v>0</v>
      </c>
      <c r="AB982" s="117">
        <v>0</v>
      </c>
      <c r="AC982" s="117">
        <v>0</v>
      </c>
      <c r="AD982" s="117">
        <v>0</v>
      </c>
      <c r="AE982" s="117">
        <v>0</v>
      </c>
      <c r="AF982" s="117">
        <v>0</v>
      </c>
      <c r="AG982" s="117">
        <v>0</v>
      </c>
      <c r="AH982" s="117">
        <v>0</v>
      </c>
      <c r="AI982" s="117">
        <v>1</v>
      </c>
      <c r="AJ982" s="117">
        <v>0</v>
      </c>
      <c r="AK982" s="117">
        <v>0</v>
      </c>
      <c r="AL982" s="117">
        <v>0</v>
      </c>
      <c r="AM982" s="117">
        <v>0</v>
      </c>
      <c r="AN982" s="117">
        <v>0</v>
      </c>
      <c r="AO982" s="117">
        <v>0</v>
      </c>
      <c r="AP982" s="117">
        <v>0</v>
      </c>
      <c r="AQ982" s="117">
        <v>1</v>
      </c>
      <c r="AR982" s="117">
        <v>0</v>
      </c>
      <c r="AS982" s="117">
        <v>88005.232938320871</v>
      </c>
    </row>
    <row r="983" spans="1:45" x14ac:dyDescent="0.45">
      <c r="A983" s="117" t="s">
        <v>1322</v>
      </c>
      <c r="B983" s="118">
        <v>43990</v>
      </c>
      <c r="C983" s="117">
        <v>2020</v>
      </c>
      <c r="D983" s="117">
        <v>6</v>
      </c>
      <c r="E983" s="117">
        <v>2</v>
      </c>
      <c r="F983" s="117" t="s">
        <v>342</v>
      </c>
      <c r="G983" s="117" t="s">
        <v>336</v>
      </c>
      <c r="H983" s="117">
        <v>0</v>
      </c>
      <c r="I983" s="117">
        <v>58.708329999999997</v>
      </c>
      <c r="J983" s="117">
        <v>279763.27460498747</v>
      </c>
      <c r="K983" s="117">
        <v>120490.7746049875</v>
      </c>
      <c r="L983" s="117">
        <v>159272.5</v>
      </c>
      <c r="M983" s="117">
        <v>0</v>
      </c>
      <c r="N983" s="117">
        <v>0</v>
      </c>
      <c r="O983" s="117">
        <v>1</v>
      </c>
      <c r="P983" s="117">
        <v>0</v>
      </c>
      <c r="Q983" s="117">
        <v>0</v>
      </c>
      <c r="R983" s="117">
        <v>0</v>
      </c>
      <c r="S983" s="117">
        <v>0</v>
      </c>
      <c r="T983" s="117">
        <v>0</v>
      </c>
      <c r="U983" s="117">
        <v>0</v>
      </c>
      <c r="V983" s="117">
        <v>0</v>
      </c>
      <c r="W983" s="117">
        <v>0</v>
      </c>
      <c r="X983" s="117">
        <v>0</v>
      </c>
      <c r="Y983" s="117">
        <v>0</v>
      </c>
      <c r="Z983" s="117">
        <v>1</v>
      </c>
      <c r="AA983" s="117">
        <v>0</v>
      </c>
      <c r="AB983" s="117">
        <v>0</v>
      </c>
      <c r="AC983" s="117">
        <v>0</v>
      </c>
      <c r="AD983" s="117">
        <v>0</v>
      </c>
      <c r="AE983" s="117">
        <v>0</v>
      </c>
      <c r="AF983" s="117">
        <v>0</v>
      </c>
      <c r="AG983" s="117">
        <v>0</v>
      </c>
      <c r="AH983" s="117">
        <v>0</v>
      </c>
      <c r="AI983" s="117">
        <v>1</v>
      </c>
      <c r="AJ983" s="117">
        <v>0</v>
      </c>
      <c r="AK983" s="117">
        <v>0</v>
      </c>
      <c r="AL983" s="117">
        <v>0</v>
      </c>
      <c r="AM983" s="117">
        <v>0</v>
      </c>
      <c r="AN983" s="117">
        <v>0</v>
      </c>
      <c r="AO983" s="117">
        <v>0</v>
      </c>
      <c r="AP983" s="117">
        <v>0</v>
      </c>
      <c r="AQ983" s="117">
        <v>1</v>
      </c>
      <c r="AR983" s="117">
        <v>0</v>
      </c>
      <c r="AS983" s="117">
        <v>120490.7746049875</v>
      </c>
    </row>
    <row r="984" spans="1:45" x14ac:dyDescent="0.45">
      <c r="A984" s="117" t="s">
        <v>1323</v>
      </c>
      <c r="B984" s="118">
        <v>43991</v>
      </c>
      <c r="C984" s="117">
        <v>2020</v>
      </c>
      <c r="D984" s="117">
        <v>6</v>
      </c>
      <c r="E984" s="117">
        <v>3</v>
      </c>
      <c r="F984" s="117" t="s">
        <v>342</v>
      </c>
      <c r="G984" s="117" t="s">
        <v>336</v>
      </c>
      <c r="H984" s="117">
        <v>0</v>
      </c>
      <c r="I984" s="117">
        <v>54.708329999999997</v>
      </c>
      <c r="J984" s="117">
        <v>296398.39960498747</v>
      </c>
      <c r="K984" s="117">
        <v>136025.06627165416</v>
      </c>
      <c r="L984" s="117">
        <v>160373.33333333334</v>
      </c>
      <c r="M984" s="117">
        <v>0</v>
      </c>
      <c r="N984" s="117">
        <v>0</v>
      </c>
      <c r="O984" s="117">
        <v>0</v>
      </c>
      <c r="P984" s="117">
        <v>1</v>
      </c>
      <c r="Q984" s="117">
        <v>0</v>
      </c>
      <c r="R984" s="117">
        <v>0</v>
      </c>
      <c r="S984" s="117">
        <v>0</v>
      </c>
      <c r="T984" s="117">
        <v>0</v>
      </c>
      <c r="U984" s="117">
        <v>0</v>
      </c>
      <c r="V984" s="117">
        <v>0</v>
      </c>
      <c r="W984" s="117">
        <v>0</v>
      </c>
      <c r="X984" s="117">
        <v>0</v>
      </c>
      <c r="Y984" s="117">
        <v>0</v>
      </c>
      <c r="Z984" s="117">
        <v>1</v>
      </c>
      <c r="AA984" s="117">
        <v>0</v>
      </c>
      <c r="AB984" s="117">
        <v>0</v>
      </c>
      <c r="AC984" s="117">
        <v>0</v>
      </c>
      <c r="AD984" s="117">
        <v>0</v>
      </c>
      <c r="AE984" s="117">
        <v>0</v>
      </c>
      <c r="AF984" s="117">
        <v>0</v>
      </c>
      <c r="AG984" s="117">
        <v>0</v>
      </c>
      <c r="AH984" s="117">
        <v>0</v>
      </c>
      <c r="AI984" s="117">
        <v>1</v>
      </c>
      <c r="AJ984" s="117">
        <v>0</v>
      </c>
      <c r="AK984" s="117">
        <v>0</v>
      </c>
      <c r="AL984" s="117">
        <v>0</v>
      </c>
      <c r="AM984" s="117">
        <v>0</v>
      </c>
      <c r="AN984" s="117">
        <v>0</v>
      </c>
      <c r="AO984" s="117">
        <v>0</v>
      </c>
      <c r="AP984" s="117">
        <v>0</v>
      </c>
      <c r="AQ984" s="117">
        <v>1</v>
      </c>
      <c r="AR984" s="117">
        <v>0</v>
      </c>
      <c r="AS984" s="117">
        <v>136025.06627165416</v>
      </c>
    </row>
    <row r="985" spans="1:45" x14ac:dyDescent="0.45">
      <c r="A985" s="117" t="s">
        <v>1324</v>
      </c>
      <c r="B985" s="118">
        <v>43992</v>
      </c>
      <c r="C985" s="117">
        <v>2020</v>
      </c>
      <c r="D985" s="117">
        <v>6</v>
      </c>
      <c r="E985" s="117">
        <v>4</v>
      </c>
      <c r="F985" s="117" t="s">
        <v>342</v>
      </c>
      <c r="G985" s="117" t="s">
        <v>336</v>
      </c>
      <c r="H985" s="117">
        <v>0</v>
      </c>
      <c r="I985" s="117">
        <v>65.958340000000007</v>
      </c>
      <c r="J985" s="117">
        <v>316024.02460498759</v>
      </c>
      <c r="K985" s="117">
        <v>154444.8579383209</v>
      </c>
      <c r="L985" s="117">
        <v>161579.16666666666</v>
      </c>
      <c r="M985" s="117">
        <v>0</v>
      </c>
      <c r="N985" s="117">
        <v>0</v>
      </c>
      <c r="O985" s="117">
        <v>0</v>
      </c>
      <c r="P985" s="117">
        <v>0</v>
      </c>
      <c r="Q985" s="117">
        <v>1</v>
      </c>
      <c r="R985" s="117">
        <v>0</v>
      </c>
      <c r="S985" s="117">
        <v>0</v>
      </c>
      <c r="T985" s="117">
        <v>0</v>
      </c>
      <c r="U985" s="117">
        <v>0</v>
      </c>
      <c r="V985" s="117">
        <v>0</v>
      </c>
      <c r="W985" s="117">
        <v>0</v>
      </c>
      <c r="X985" s="117">
        <v>0</v>
      </c>
      <c r="Y985" s="117">
        <v>0</v>
      </c>
      <c r="Z985" s="117">
        <v>1</v>
      </c>
      <c r="AA985" s="117">
        <v>0</v>
      </c>
      <c r="AB985" s="117">
        <v>0</v>
      </c>
      <c r="AC985" s="117">
        <v>0</v>
      </c>
      <c r="AD985" s="117">
        <v>0</v>
      </c>
      <c r="AE985" s="117">
        <v>0</v>
      </c>
      <c r="AF985" s="117">
        <v>0</v>
      </c>
      <c r="AG985" s="117">
        <v>0</v>
      </c>
      <c r="AH985" s="117">
        <v>0</v>
      </c>
      <c r="AI985" s="117">
        <v>1</v>
      </c>
      <c r="AJ985" s="117">
        <v>0</v>
      </c>
      <c r="AK985" s="117">
        <v>0</v>
      </c>
      <c r="AL985" s="117">
        <v>0</v>
      </c>
      <c r="AM985" s="117">
        <v>0</v>
      </c>
      <c r="AN985" s="117">
        <v>0</v>
      </c>
      <c r="AO985" s="117">
        <v>0</v>
      </c>
      <c r="AP985" s="117">
        <v>0</v>
      </c>
      <c r="AQ985" s="117">
        <v>1</v>
      </c>
      <c r="AR985" s="117">
        <v>0</v>
      </c>
      <c r="AS985" s="117">
        <v>154444.8579383209</v>
      </c>
    </row>
    <row r="986" spans="1:45" x14ac:dyDescent="0.45">
      <c r="A986" s="117" t="s">
        <v>1325</v>
      </c>
      <c r="B986" s="118">
        <v>43993</v>
      </c>
      <c r="C986" s="117">
        <v>2020</v>
      </c>
      <c r="D986" s="117">
        <v>6</v>
      </c>
      <c r="E986" s="117">
        <v>5</v>
      </c>
      <c r="F986" s="117" t="s">
        <v>342</v>
      </c>
      <c r="G986" s="117" t="s">
        <v>336</v>
      </c>
      <c r="H986" s="117">
        <v>0</v>
      </c>
      <c r="I986" s="117">
        <v>68.125</v>
      </c>
      <c r="J986" s="117">
        <v>317420.10793832084</v>
      </c>
      <c r="K986" s="117">
        <v>154594.27460498753</v>
      </c>
      <c r="L986" s="117">
        <v>162825.83333333334</v>
      </c>
      <c r="M986" s="117">
        <v>0</v>
      </c>
      <c r="N986" s="117">
        <v>0</v>
      </c>
      <c r="O986" s="117">
        <v>0</v>
      </c>
      <c r="P986" s="117">
        <v>0</v>
      </c>
      <c r="Q986" s="117">
        <v>0</v>
      </c>
      <c r="R986" s="117">
        <v>1</v>
      </c>
      <c r="S986" s="117">
        <v>0</v>
      </c>
      <c r="T986" s="117">
        <v>0</v>
      </c>
      <c r="U986" s="117">
        <v>0</v>
      </c>
      <c r="V986" s="117">
        <v>0</v>
      </c>
      <c r="W986" s="117">
        <v>0</v>
      </c>
      <c r="X986" s="117">
        <v>0</v>
      </c>
      <c r="Y986" s="117">
        <v>0</v>
      </c>
      <c r="Z986" s="117">
        <v>1</v>
      </c>
      <c r="AA986" s="117">
        <v>0</v>
      </c>
      <c r="AB986" s="117">
        <v>0</v>
      </c>
      <c r="AC986" s="117">
        <v>0</v>
      </c>
      <c r="AD986" s="117">
        <v>0</v>
      </c>
      <c r="AE986" s="117">
        <v>0</v>
      </c>
      <c r="AF986" s="117">
        <v>0</v>
      </c>
      <c r="AG986" s="117">
        <v>0</v>
      </c>
      <c r="AH986" s="117">
        <v>0</v>
      </c>
      <c r="AI986" s="117">
        <v>1</v>
      </c>
      <c r="AJ986" s="117">
        <v>0</v>
      </c>
      <c r="AK986" s="117">
        <v>0</v>
      </c>
      <c r="AL986" s="117">
        <v>0</v>
      </c>
      <c r="AM986" s="117">
        <v>0</v>
      </c>
      <c r="AN986" s="117">
        <v>0</v>
      </c>
      <c r="AO986" s="117">
        <v>0</v>
      </c>
      <c r="AP986" s="117">
        <v>0</v>
      </c>
      <c r="AQ986" s="117">
        <v>1</v>
      </c>
      <c r="AR986" s="117">
        <v>0</v>
      </c>
      <c r="AS986" s="117">
        <v>154594.27460498753</v>
      </c>
    </row>
    <row r="987" spans="1:45" x14ac:dyDescent="0.45">
      <c r="A987" s="117" t="s">
        <v>1326</v>
      </c>
      <c r="B987" s="118">
        <v>43994</v>
      </c>
      <c r="C987" s="117">
        <v>2020</v>
      </c>
      <c r="D987" s="117">
        <v>6</v>
      </c>
      <c r="E987" s="117">
        <v>6</v>
      </c>
      <c r="F987" s="117" t="s">
        <v>342</v>
      </c>
      <c r="G987" s="117" t="s">
        <v>336</v>
      </c>
      <c r="H987" s="117">
        <v>0</v>
      </c>
      <c r="I987" s="117">
        <v>69.708340000000007</v>
      </c>
      <c r="J987" s="117">
        <v>292517.31627165421</v>
      </c>
      <c r="K987" s="117">
        <v>128515.23293832087</v>
      </c>
      <c r="L987" s="117">
        <v>164002.08333333334</v>
      </c>
      <c r="M987" s="117">
        <v>0</v>
      </c>
      <c r="N987" s="117">
        <v>0</v>
      </c>
      <c r="O987" s="117">
        <v>0</v>
      </c>
      <c r="P987" s="117">
        <v>0</v>
      </c>
      <c r="Q987" s="117">
        <v>0</v>
      </c>
      <c r="R987" s="117">
        <v>0</v>
      </c>
      <c r="S987" s="117">
        <v>1</v>
      </c>
      <c r="T987" s="117">
        <v>0</v>
      </c>
      <c r="U987" s="117">
        <v>0</v>
      </c>
      <c r="V987" s="117">
        <v>0</v>
      </c>
      <c r="W987" s="117">
        <v>0</v>
      </c>
      <c r="X987" s="117">
        <v>0</v>
      </c>
      <c r="Y987" s="117">
        <v>0</v>
      </c>
      <c r="Z987" s="117">
        <v>1</v>
      </c>
      <c r="AA987" s="117">
        <v>0</v>
      </c>
      <c r="AB987" s="117">
        <v>0</v>
      </c>
      <c r="AC987" s="117">
        <v>0</v>
      </c>
      <c r="AD987" s="117">
        <v>0</v>
      </c>
      <c r="AE987" s="117">
        <v>0</v>
      </c>
      <c r="AF987" s="117">
        <v>0</v>
      </c>
      <c r="AG987" s="117">
        <v>0</v>
      </c>
      <c r="AH987" s="117">
        <v>0</v>
      </c>
      <c r="AI987" s="117">
        <v>1</v>
      </c>
      <c r="AJ987" s="117">
        <v>0</v>
      </c>
      <c r="AK987" s="117">
        <v>0</v>
      </c>
      <c r="AL987" s="117">
        <v>0</v>
      </c>
      <c r="AM987" s="117">
        <v>0</v>
      </c>
      <c r="AN987" s="117">
        <v>0</v>
      </c>
      <c r="AO987" s="117">
        <v>0</v>
      </c>
      <c r="AP987" s="117">
        <v>0</v>
      </c>
      <c r="AQ987" s="117">
        <v>1</v>
      </c>
      <c r="AR987" s="117">
        <v>0</v>
      </c>
      <c r="AS987" s="117">
        <v>128515.23293832087</v>
      </c>
    </row>
    <row r="988" spans="1:45" x14ac:dyDescent="0.45">
      <c r="A988" s="117" t="s">
        <v>1327</v>
      </c>
      <c r="B988" s="118">
        <v>43995</v>
      </c>
      <c r="C988" s="117">
        <v>2020</v>
      </c>
      <c r="D988" s="117">
        <v>6</v>
      </c>
      <c r="E988" s="117">
        <v>7</v>
      </c>
      <c r="F988" s="117" t="s">
        <v>340</v>
      </c>
      <c r="G988" s="117" t="s">
        <v>336</v>
      </c>
      <c r="H988" s="117">
        <v>0</v>
      </c>
      <c r="I988" s="117">
        <v>55.666670000000003</v>
      </c>
      <c r="J988" s="117">
        <v>225499.31627165421</v>
      </c>
      <c r="K988" s="117">
        <v>60134.732938320871</v>
      </c>
      <c r="L988" s="117">
        <v>165364.58333333334</v>
      </c>
      <c r="M988" s="117">
        <v>0</v>
      </c>
      <c r="N988" s="117">
        <v>0</v>
      </c>
      <c r="O988" s="117">
        <v>0</v>
      </c>
      <c r="P988" s="117">
        <v>0</v>
      </c>
      <c r="Q988" s="117">
        <v>0</v>
      </c>
      <c r="R988" s="117">
        <v>0</v>
      </c>
      <c r="S988" s="117">
        <v>0</v>
      </c>
      <c r="T988" s="117">
        <v>1</v>
      </c>
      <c r="U988" s="117">
        <v>0</v>
      </c>
      <c r="V988" s="117">
        <v>0</v>
      </c>
      <c r="W988" s="117">
        <v>0</v>
      </c>
      <c r="X988" s="117">
        <v>0</v>
      </c>
      <c r="Y988" s="117">
        <v>0</v>
      </c>
      <c r="Z988" s="117">
        <v>1</v>
      </c>
      <c r="AA988" s="117">
        <v>0</v>
      </c>
      <c r="AB988" s="117">
        <v>0</v>
      </c>
      <c r="AC988" s="117">
        <v>0</v>
      </c>
      <c r="AD988" s="117">
        <v>0</v>
      </c>
      <c r="AE988" s="117">
        <v>0</v>
      </c>
      <c r="AF988" s="117">
        <v>0</v>
      </c>
      <c r="AG988" s="117">
        <v>0</v>
      </c>
      <c r="AH988" s="117">
        <v>0</v>
      </c>
      <c r="AI988" s="117">
        <v>1</v>
      </c>
      <c r="AJ988" s="117">
        <v>0</v>
      </c>
      <c r="AK988" s="117">
        <v>0</v>
      </c>
      <c r="AL988" s="117">
        <v>0</v>
      </c>
      <c r="AM988" s="117">
        <v>0</v>
      </c>
      <c r="AN988" s="117">
        <v>0</v>
      </c>
      <c r="AO988" s="117">
        <v>0</v>
      </c>
      <c r="AP988" s="117">
        <v>0</v>
      </c>
      <c r="AQ988" s="117">
        <v>1</v>
      </c>
      <c r="AR988" s="117">
        <v>0</v>
      </c>
      <c r="AS988" s="117">
        <v>60134.732938320871</v>
      </c>
    </row>
    <row r="989" spans="1:45" x14ac:dyDescent="0.45">
      <c r="A989" s="117" t="s">
        <v>1328</v>
      </c>
      <c r="B989" s="118">
        <v>43996</v>
      </c>
      <c r="C989" s="117">
        <v>2020</v>
      </c>
      <c r="D989" s="117">
        <v>6</v>
      </c>
      <c r="E989" s="117">
        <v>1</v>
      </c>
      <c r="F989" s="117" t="s">
        <v>340</v>
      </c>
      <c r="G989" s="117" t="s">
        <v>336</v>
      </c>
      <c r="H989" s="117">
        <v>0</v>
      </c>
      <c r="I989" s="117">
        <v>57.666670000000003</v>
      </c>
      <c r="J989" s="117">
        <v>201651.06627165418</v>
      </c>
      <c r="K989" s="117">
        <v>34882.316271654185</v>
      </c>
      <c r="L989" s="117">
        <v>166768.75</v>
      </c>
      <c r="M989" s="117">
        <v>0</v>
      </c>
      <c r="N989" s="117">
        <v>1</v>
      </c>
      <c r="O989" s="117">
        <v>0</v>
      </c>
      <c r="P989" s="117">
        <v>0</v>
      </c>
      <c r="Q989" s="117">
        <v>0</v>
      </c>
      <c r="R989" s="117">
        <v>0</v>
      </c>
      <c r="S989" s="117">
        <v>0</v>
      </c>
      <c r="T989" s="117">
        <v>0</v>
      </c>
      <c r="U989" s="117">
        <v>0</v>
      </c>
      <c r="V989" s="117">
        <v>0</v>
      </c>
      <c r="W989" s="117">
        <v>0</v>
      </c>
      <c r="X989" s="117">
        <v>0</v>
      </c>
      <c r="Y989" s="117">
        <v>0</v>
      </c>
      <c r="Z989" s="117">
        <v>1</v>
      </c>
      <c r="AA989" s="117">
        <v>0</v>
      </c>
      <c r="AB989" s="117">
        <v>0</v>
      </c>
      <c r="AC989" s="117">
        <v>0</v>
      </c>
      <c r="AD989" s="117">
        <v>0</v>
      </c>
      <c r="AE989" s="117">
        <v>0</v>
      </c>
      <c r="AF989" s="117">
        <v>0</v>
      </c>
      <c r="AG989" s="117">
        <v>0</v>
      </c>
      <c r="AH989" s="117">
        <v>0</v>
      </c>
      <c r="AI989" s="117">
        <v>1</v>
      </c>
      <c r="AJ989" s="117">
        <v>0</v>
      </c>
      <c r="AK989" s="117">
        <v>0</v>
      </c>
      <c r="AL989" s="117">
        <v>0</v>
      </c>
      <c r="AM989" s="117">
        <v>0</v>
      </c>
      <c r="AN989" s="117">
        <v>0</v>
      </c>
      <c r="AO989" s="117">
        <v>0</v>
      </c>
      <c r="AP989" s="117">
        <v>0</v>
      </c>
      <c r="AQ989" s="117">
        <v>1</v>
      </c>
      <c r="AR989" s="117">
        <v>0</v>
      </c>
      <c r="AS989" s="117">
        <v>34882.316271654185</v>
      </c>
    </row>
    <row r="990" spans="1:45" x14ac:dyDescent="0.45">
      <c r="A990" s="117" t="s">
        <v>1329</v>
      </c>
      <c r="B990" s="118">
        <v>43997</v>
      </c>
      <c r="C990" s="117">
        <v>2020</v>
      </c>
      <c r="D990" s="117">
        <v>6</v>
      </c>
      <c r="E990" s="117">
        <v>2</v>
      </c>
      <c r="F990" s="117" t="s">
        <v>342</v>
      </c>
      <c r="G990" s="117" t="s">
        <v>336</v>
      </c>
      <c r="H990" s="117">
        <v>0</v>
      </c>
      <c r="I990" s="117">
        <v>55.291670000000003</v>
      </c>
      <c r="J990" s="117">
        <v>223104.44127165421</v>
      </c>
      <c r="K990" s="117">
        <v>54856.107938320871</v>
      </c>
      <c r="L990" s="117">
        <v>168248.33333333334</v>
      </c>
      <c r="M990" s="117">
        <v>0</v>
      </c>
      <c r="N990" s="117">
        <v>0</v>
      </c>
      <c r="O990" s="117">
        <v>1</v>
      </c>
      <c r="P990" s="117">
        <v>0</v>
      </c>
      <c r="Q990" s="117">
        <v>0</v>
      </c>
      <c r="R990" s="117">
        <v>0</v>
      </c>
      <c r="S990" s="117">
        <v>0</v>
      </c>
      <c r="T990" s="117">
        <v>0</v>
      </c>
      <c r="U990" s="117">
        <v>0</v>
      </c>
      <c r="V990" s="117">
        <v>0</v>
      </c>
      <c r="W990" s="117">
        <v>0</v>
      </c>
      <c r="X990" s="117">
        <v>0</v>
      </c>
      <c r="Y990" s="117">
        <v>0</v>
      </c>
      <c r="Z990" s="117">
        <v>1</v>
      </c>
      <c r="AA990" s="117">
        <v>0</v>
      </c>
      <c r="AB990" s="117">
        <v>0</v>
      </c>
      <c r="AC990" s="117">
        <v>0</v>
      </c>
      <c r="AD990" s="117">
        <v>0</v>
      </c>
      <c r="AE990" s="117">
        <v>0</v>
      </c>
      <c r="AF990" s="117">
        <v>0</v>
      </c>
      <c r="AG990" s="117">
        <v>0</v>
      </c>
      <c r="AH990" s="117">
        <v>0</v>
      </c>
      <c r="AI990" s="117">
        <v>1</v>
      </c>
      <c r="AJ990" s="117">
        <v>0</v>
      </c>
      <c r="AK990" s="117">
        <v>0</v>
      </c>
      <c r="AL990" s="117">
        <v>0</v>
      </c>
      <c r="AM990" s="117">
        <v>0</v>
      </c>
      <c r="AN990" s="117">
        <v>0</v>
      </c>
      <c r="AO990" s="117">
        <v>0</v>
      </c>
      <c r="AP990" s="117">
        <v>0</v>
      </c>
      <c r="AQ990" s="117">
        <v>1</v>
      </c>
      <c r="AR990" s="117">
        <v>0</v>
      </c>
      <c r="AS990" s="117">
        <v>54856.107938320871</v>
      </c>
    </row>
    <row r="991" spans="1:45" x14ac:dyDescent="0.45">
      <c r="A991" s="117" t="s">
        <v>1330</v>
      </c>
      <c r="B991" s="118">
        <v>43998</v>
      </c>
      <c r="C991" s="117">
        <v>2020</v>
      </c>
      <c r="D991" s="117">
        <v>6</v>
      </c>
      <c r="E991" s="117">
        <v>3</v>
      </c>
      <c r="F991" s="117" t="s">
        <v>342</v>
      </c>
      <c r="G991" s="117" t="s">
        <v>336</v>
      </c>
      <c r="H991" s="117">
        <v>0</v>
      </c>
      <c r="I991" s="117">
        <v>58.291670000000003</v>
      </c>
      <c r="J991" s="117">
        <v>224849.1079383209</v>
      </c>
      <c r="K991" s="117">
        <v>54944.941271654243</v>
      </c>
      <c r="L991" s="117">
        <v>169904.16666666666</v>
      </c>
      <c r="M991" s="117">
        <v>0</v>
      </c>
      <c r="N991" s="117">
        <v>0</v>
      </c>
      <c r="O991" s="117">
        <v>0</v>
      </c>
      <c r="P991" s="117">
        <v>1</v>
      </c>
      <c r="Q991" s="117">
        <v>0</v>
      </c>
      <c r="R991" s="117">
        <v>0</v>
      </c>
      <c r="S991" s="117">
        <v>0</v>
      </c>
      <c r="T991" s="117">
        <v>0</v>
      </c>
      <c r="U991" s="117">
        <v>0</v>
      </c>
      <c r="V991" s="117">
        <v>0</v>
      </c>
      <c r="W991" s="117">
        <v>0</v>
      </c>
      <c r="X991" s="117">
        <v>0</v>
      </c>
      <c r="Y991" s="117">
        <v>0</v>
      </c>
      <c r="Z991" s="117">
        <v>1</v>
      </c>
      <c r="AA991" s="117">
        <v>0</v>
      </c>
      <c r="AB991" s="117">
        <v>0</v>
      </c>
      <c r="AC991" s="117">
        <v>0</v>
      </c>
      <c r="AD991" s="117">
        <v>0</v>
      </c>
      <c r="AE991" s="117">
        <v>0</v>
      </c>
      <c r="AF991" s="117">
        <v>0</v>
      </c>
      <c r="AG991" s="117">
        <v>0</v>
      </c>
      <c r="AH991" s="117">
        <v>0</v>
      </c>
      <c r="AI991" s="117">
        <v>1</v>
      </c>
      <c r="AJ991" s="117">
        <v>0</v>
      </c>
      <c r="AK991" s="117">
        <v>0</v>
      </c>
      <c r="AL991" s="117">
        <v>0</v>
      </c>
      <c r="AM991" s="117">
        <v>0</v>
      </c>
      <c r="AN991" s="117">
        <v>0</v>
      </c>
      <c r="AO991" s="117">
        <v>0</v>
      </c>
      <c r="AP991" s="117">
        <v>0</v>
      </c>
      <c r="AQ991" s="117">
        <v>1</v>
      </c>
      <c r="AR991" s="117">
        <v>0</v>
      </c>
      <c r="AS991" s="117">
        <v>54944.941271654243</v>
      </c>
    </row>
    <row r="992" spans="1:45" x14ac:dyDescent="0.45">
      <c r="A992" s="117" t="s">
        <v>1331</v>
      </c>
      <c r="B992" s="118">
        <v>43999</v>
      </c>
      <c r="C992" s="117">
        <v>2020</v>
      </c>
      <c r="D992" s="117">
        <v>6</v>
      </c>
      <c r="E992" s="117">
        <v>4</v>
      </c>
      <c r="F992" s="117" t="s">
        <v>342</v>
      </c>
      <c r="G992" s="117" t="s">
        <v>336</v>
      </c>
      <c r="H992" s="117">
        <v>0</v>
      </c>
      <c r="I992" s="117">
        <v>65.708340000000007</v>
      </c>
      <c r="J992" s="117">
        <v>253972.89960498747</v>
      </c>
      <c r="K992" s="117">
        <v>82515.816271654126</v>
      </c>
      <c r="L992" s="117">
        <v>171457.08333333334</v>
      </c>
      <c r="M992" s="117">
        <v>0</v>
      </c>
      <c r="N992" s="117">
        <v>0</v>
      </c>
      <c r="O992" s="117">
        <v>0</v>
      </c>
      <c r="P992" s="117">
        <v>0</v>
      </c>
      <c r="Q992" s="117">
        <v>1</v>
      </c>
      <c r="R992" s="117">
        <v>0</v>
      </c>
      <c r="S992" s="117">
        <v>0</v>
      </c>
      <c r="T992" s="117">
        <v>0</v>
      </c>
      <c r="U992" s="117">
        <v>0</v>
      </c>
      <c r="V992" s="117">
        <v>0</v>
      </c>
      <c r="W992" s="117">
        <v>0</v>
      </c>
      <c r="X992" s="117">
        <v>0</v>
      </c>
      <c r="Y992" s="117">
        <v>0</v>
      </c>
      <c r="Z992" s="117">
        <v>1</v>
      </c>
      <c r="AA992" s="117">
        <v>0</v>
      </c>
      <c r="AB992" s="117">
        <v>0</v>
      </c>
      <c r="AC992" s="117">
        <v>0</v>
      </c>
      <c r="AD992" s="117">
        <v>0</v>
      </c>
      <c r="AE992" s="117">
        <v>0</v>
      </c>
      <c r="AF992" s="117">
        <v>0</v>
      </c>
      <c r="AG992" s="117">
        <v>0</v>
      </c>
      <c r="AH992" s="117">
        <v>0</v>
      </c>
      <c r="AI992" s="117">
        <v>1</v>
      </c>
      <c r="AJ992" s="117">
        <v>0</v>
      </c>
      <c r="AK992" s="117">
        <v>0</v>
      </c>
      <c r="AL992" s="117">
        <v>0</v>
      </c>
      <c r="AM992" s="117">
        <v>0</v>
      </c>
      <c r="AN992" s="117">
        <v>0</v>
      </c>
      <c r="AO992" s="117">
        <v>0</v>
      </c>
      <c r="AP992" s="117">
        <v>0</v>
      </c>
      <c r="AQ992" s="117">
        <v>1</v>
      </c>
      <c r="AR992" s="117">
        <v>0</v>
      </c>
      <c r="AS992" s="117">
        <v>82515.816271654126</v>
      </c>
    </row>
    <row r="993" spans="1:45" x14ac:dyDescent="0.45">
      <c r="A993" s="117" t="s">
        <v>1332</v>
      </c>
      <c r="B993" s="118">
        <v>44000</v>
      </c>
      <c r="C993" s="117">
        <v>2020</v>
      </c>
      <c r="D993" s="117">
        <v>6</v>
      </c>
      <c r="E993" s="117">
        <v>5</v>
      </c>
      <c r="F993" s="117" t="s">
        <v>342</v>
      </c>
      <c r="G993" s="117" t="s">
        <v>336</v>
      </c>
      <c r="H993" s="117">
        <v>0</v>
      </c>
      <c r="I993" s="117">
        <v>70.25</v>
      </c>
      <c r="J993" s="117">
        <v>306285.39960498747</v>
      </c>
      <c r="K993" s="117">
        <v>133333.31627165416</v>
      </c>
      <c r="L993" s="117">
        <v>172952.08333333334</v>
      </c>
      <c r="M993" s="117">
        <v>0</v>
      </c>
      <c r="N993" s="117">
        <v>0</v>
      </c>
      <c r="O993" s="117">
        <v>0</v>
      </c>
      <c r="P993" s="117">
        <v>0</v>
      </c>
      <c r="Q993" s="117">
        <v>0</v>
      </c>
      <c r="R993" s="117">
        <v>1</v>
      </c>
      <c r="S993" s="117">
        <v>0</v>
      </c>
      <c r="T993" s="117">
        <v>0</v>
      </c>
      <c r="U993" s="117">
        <v>0</v>
      </c>
      <c r="V993" s="117">
        <v>0</v>
      </c>
      <c r="W993" s="117">
        <v>0</v>
      </c>
      <c r="X993" s="117">
        <v>0</v>
      </c>
      <c r="Y993" s="117">
        <v>0</v>
      </c>
      <c r="Z993" s="117">
        <v>1</v>
      </c>
      <c r="AA993" s="117">
        <v>0</v>
      </c>
      <c r="AB993" s="117">
        <v>0</v>
      </c>
      <c r="AC993" s="117">
        <v>0</v>
      </c>
      <c r="AD993" s="117">
        <v>0</v>
      </c>
      <c r="AE993" s="117">
        <v>0</v>
      </c>
      <c r="AF993" s="117">
        <v>0</v>
      </c>
      <c r="AG993" s="117">
        <v>0</v>
      </c>
      <c r="AH993" s="117">
        <v>0</v>
      </c>
      <c r="AI993" s="117">
        <v>1</v>
      </c>
      <c r="AJ993" s="117">
        <v>0</v>
      </c>
      <c r="AK993" s="117">
        <v>0</v>
      </c>
      <c r="AL993" s="117">
        <v>0</v>
      </c>
      <c r="AM993" s="117">
        <v>0</v>
      </c>
      <c r="AN993" s="117">
        <v>0</v>
      </c>
      <c r="AO993" s="117">
        <v>0</v>
      </c>
      <c r="AP993" s="117">
        <v>0</v>
      </c>
      <c r="AQ993" s="117">
        <v>1</v>
      </c>
      <c r="AR993" s="117">
        <v>0</v>
      </c>
      <c r="AS993" s="117">
        <v>133333.31627165416</v>
      </c>
    </row>
    <row r="994" spans="1:45" x14ac:dyDescent="0.45">
      <c r="A994" s="117" t="s">
        <v>1333</v>
      </c>
      <c r="B994" s="118">
        <v>44001</v>
      </c>
      <c r="C994" s="117">
        <v>2020</v>
      </c>
      <c r="D994" s="117">
        <v>6</v>
      </c>
      <c r="E994" s="117">
        <v>6</v>
      </c>
      <c r="F994" s="117" t="s">
        <v>342</v>
      </c>
      <c r="G994" s="117" t="s">
        <v>336</v>
      </c>
      <c r="H994" s="117">
        <v>0</v>
      </c>
      <c r="I994" s="117">
        <v>74.666659999999993</v>
      </c>
      <c r="J994" s="117">
        <v>339964.06627165421</v>
      </c>
      <c r="K994" s="117">
        <v>165613.2329383209</v>
      </c>
      <c r="L994" s="117">
        <v>174350.83333333334</v>
      </c>
      <c r="M994" s="117">
        <v>0</v>
      </c>
      <c r="N994" s="117">
        <v>0</v>
      </c>
      <c r="O994" s="117">
        <v>0</v>
      </c>
      <c r="P994" s="117">
        <v>0</v>
      </c>
      <c r="Q994" s="117">
        <v>0</v>
      </c>
      <c r="R994" s="117">
        <v>0</v>
      </c>
      <c r="S994" s="117">
        <v>1</v>
      </c>
      <c r="T994" s="117">
        <v>0</v>
      </c>
      <c r="U994" s="117">
        <v>0</v>
      </c>
      <c r="V994" s="117">
        <v>0</v>
      </c>
      <c r="W994" s="117">
        <v>0</v>
      </c>
      <c r="X994" s="117">
        <v>0</v>
      </c>
      <c r="Y994" s="117">
        <v>0</v>
      </c>
      <c r="Z994" s="117">
        <v>1</v>
      </c>
      <c r="AA994" s="117">
        <v>0</v>
      </c>
      <c r="AB994" s="117">
        <v>0</v>
      </c>
      <c r="AC994" s="117">
        <v>0</v>
      </c>
      <c r="AD994" s="117">
        <v>0</v>
      </c>
      <c r="AE994" s="117">
        <v>0</v>
      </c>
      <c r="AF994" s="117">
        <v>0</v>
      </c>
      <c r="AG994" s="117">
        <v>0</v>
      </c>
      <c r="AH994" s="117">
        <v>0</v>
      </c>
      <c r="AI994" s="117">
        <v>1</v>
      </c>
      <c r="AJ994" s="117">
        <v>0</v>
      </c>
      <c r="AK994" s="117">
        <v>0</v>
      </c>
      <c r="AL994" s="117">
        <v>0</v>
      </c>
      <c r="AM994" s="117">
        <v>0</v>
      </c>
      <c r="AN994" s="117">
        <v>0</v>
      </c>
      <c r="AO994" s="117">
        <v>0</v>
      </c>
      <c r="AP994" s="117">
        <v>0</v>
      </c>
      <c r="AQ994" s="117">
        <v>1</v>
      </c>
      <c r="AR994" s="117">
        <v>0</v>
      </c>
      <c r="AS994" s="117">
        <v>165613.2329383209</v>
      </c>
    </row>
    <row r="995" spans="1:45" x14ac:dyDescent="0.45">
      <c r="A995" s="117" t="s">
        <v>1334</v>
      </c>
      <c r="B995" s="118">
        <v>44002</v>
      </c>
      <c r="C995" s="117">
        <v>2020</v>
      </c>
      <c r="D995" s="117">
        <v>6</v>
      </c>
      <c r="E995" s="117">
        <v>7</v>
      </c>
      <c r="F995" s="117" t="s">
        <v>340</v>
      </c>
      <c r="G995" s="117" t="s">
        <v>336</v>
      </c>
      <c r="H995" s="117">
        <v>0</v>
      </c>
      <c r="I995" s="117">
        <v>75</v>
      </c>
      <c r="J995" s="117">
        <v>323966.98293832084</v>
      </c>
      <c r="K995" s="117">
        <v>148474.89960498753</v>
      </c>
      <c r="L995" s="117">
        <v>175492.08333333334</v>
      </c>
      <c r="M995" s="117">
        <v>0</v>
      </c>
      <c r="N995" s="117">
        <v>0</v>
      </c>
      <c r="O995" s="117">
        <v>0</v>
      </c>
      <c r="P995" s="117">
        <v>0</v>
      </c>
      <c r="Q995" s="117">
        <v>0</v>
      </c>
      <c r="R995" s="117">
        <v>0</v>
      </c>
      <c r="S995" s="117">
        <v>0</v>
      </c>
      <c r="T995" s="117">
        <v>1</v>
      </c>
      <c r="U995" s="117">
        <v>0</v>
      </c>
      <c r="V995" s="117">
        <v>0</v>
      </c>
      <c r="W995" s="117">
        <v>0</v>
      </c>
      <c r="X995" s="117">
        <v>0</v>
      </c>
      <c r="Y995" s="117">
        <v>0</v>
      </c>
      <c r="Z995" s="117">
        <v>1</v>
      </c>
      <c r="AA995" s="117">
        <v>0</v>
      </c>
      <c r="AB995" s="117">
        <v>0</v>
      </c>
      <c r="AC995" s="117">
        <v>0</v>
      </c>
      <c r="AD995" s="117">
        <v>0</v>
      </c>
      <c r="AE995" s="117">
        <v>0</v>
      </c>
      <c r="AF995" s="117">
        <v>0</v>
      </c>
      <c r="AG995" s="117">
        <v>0</v>
      </c>
      <c r="AH995" s="117">
        <v>0</v>
      </c>
      <c r="AI995" s="117">
        <v>1</v>
      </c>
      <c r="AJ995" s="117">
        <v>0</v>
      </c>
      <c r="AK995" s="117">
        <v>0</v>
      </c>
      <c r="AL995" s="117">
        <v>0</v>
      </c>
      <c r="AM995" s="117">
        <v>0</v>
      </c>
      <c r="AN995" s="117">
        <v>0</v>
      </c>
      <c r="AO995" s="117">
        <v>0</v>
      </c>
      <c r="AP995" s="117">
        <v>0</v>
      </c>
      <c r="AQ995" s="117">
        <v>1</v>
      </c>
      <c r="AR995" s="117">
        <v>0</v>
      </c>
      <c r="AS995" s="117">
        <v>148474.89960498753</v>
      </c>
    </row>
    <row r="996" spans="1:45" x14ac:dyDescent="0.45">
      <c r="A996" s="117" t="s">
        <v>1335</v>
      </c>
      <c r="B996" s="118">
        <v>44003</v>
      </c>
      <c r="C996" s="117">
        <v>2020</v>
      </c>
      <c r="D996" s="117">
        <v>6</v>
      </c>
      <c r="E996" s="117">
        <v>1</v>
      </c>
      <c r="F996" s="117" t="s">
        <v>340</v>
      </c>
      <c r="G996" s="117" t="s">
        <v>336</v>
      </c>
      <c r="H996" s="117">
        <v>0</v>
      </c>
      <c r="I996" s="117">
        <v>73.958340000000007</v>
      </c>
      <c r="J996" s="117">
        <v>315329.14960498747</v>
      </c>
      <c r="K996" s="117">
        <v>138847.06627165416</v>
      </c>
      <c r="L996" s="117">
        <v>176482.08333333334</v>
      </c>
      <c r="M996" s="117">
        <v>0</v>
      </c>
      <c r="N996" s="117">
        <v>1</v>
      </c>
      <c r="O996" s="117">
        <v>0</v>
      </c>
      <c r="P996" s="117">
        <v>0</v>
      </c>
      <c r="Q996" s="117">
        <v>0</v>
      </c>
      <c r="R996" s="117">
        <v>0</v>
      </c>
      <c r="S996" s="117">
        <v>0</v>
      </c>
      <c r="T996" s="117">
        <v>0</v>
      </c>
      <c r="U996" s="117">
        <v>0</v>
      </c>
      <c r="V996" s="117">
        <v>0</v>
      </c>
      <c r="W996" s="117">
        <v>0</v>
      </c>
      <c r="X996" s="117">
        <v>0</v>
      </c>
      <c r="Y996" s="117">
        <v>0</v>
      </c>
      <c r="Z996" s="117">
        <v>1</v>
      </c>
      <c r="AA996" s="117">
        <v>0</v>
      </c>
      <c r="AB996" s="117">
        <v>0</v>
      </c>
      <c r="AC996" s="117">
        <v>0</v>
      </c>
      <c r="AD996" s="117">
        <v>0</v>
      </c>
      <c r="AE996" s="117">
        <v>0</v>
      </c>
      <c r="AF996" s="117">
        <v>0</v>
      </c>
      <c r="AG996" s="117">
        <v>0</v>
      </c>
      <c r="AH996" s="117">
        <v>0</v>
      </c>
      <c r="AI996" s="117">
        <v>1</v>
      </c>
      <c r="AJ996" s="117">
        <v>0</v>
      </c>
      <c r="AK996" s="117">
        <v>0</v>
      </c>
      <c r="AL996" s="117">
        <v>0</v>
      </c>
      <c r="AM996" s="117">
        <v>0</v>
      </c>
      <c r="AN996" s="117">
        <v>0</v>
      </c>
      <c r="AO996" s="117">
        <v>0</v>
      </c>
      <c r="AP996" s="117">
        <v>0</v>
      </c>
      <c r="AQ996" s="117">
        <v>1</v>
      </c>
      <c r="AR996" s="117">
        <v>0</v>
      </c>
      <c r="AS996" s="117">
        <v>138847.06627165416</v>
      </c>
    </row>
    <row r="997" spans="1:45" x14ac:dyDescent="0.45">
      <c r="A997" s="117" t="s">
        <v>1336</v>
      </c>
      <c r="B997" s="118">
        <v>44004</v>
      </c>
      <c r="C997" s="117">
        <v>2020</v>
      </c>
      <c r="D997" s="117">
        <v>6</v>
      </c>
      <c r="E997" s="117">
        <v>2</v>
      </c>
      <c r="F997" s="117" t="s">
        <v>342</v>
      </c>
      <c r="G997" s="117" t="s">
        <v>336</v>
      </c>
      <c r="H997" s="117">
        <v>0</v>
      </c>
      <c r="I997" s="117">
        <v>75.5</v>
      </c>
      <c r="J997" s="117">
        <v>356816.6079383209</v>
      </c>
      <c r="K997" s="117">
        <v>179325.3579383209</v>
      </c>
      <c r="L997" s="117">
        <v>177491.25</v>
      </c>
      <c r="M997" s="117">
        <v>0</v>
      </c>
      <c r="N997" s="117">
        <v>0</v>
      </c>
      <c r="O997" s="117">
        <v>1</v>
      </c>
      <c r="P997" s="117">
        <v>0</v>
      </c>
      <c r="Q997" s="117">
        <v>0</v>
      </c>
      <c r="R997" s="117">
        <v>0</v>
      </c>
      <c r="S997" s="117">
        <v>0</v>
      </c>
      <c r="T997" s="117">
        <v>0</v>
      </c>
      <c r="U997" s="117">
        <v>0</v>
      </c>
      <c r="V997" s="117">
        <v>0</v>
      </c>
      <c r="W997" s="117">
        <v>0</v>
      </c>
      <c r="X997" s="117">
        <v>0</v>
      </c>
      <c r="Y997" s="117">
        <v>0</v>
      </c>
      <c r="Z997" s="117">
        <v>1</v>
      </c>
      <c r="AA997" s="117">
        <v>0</v>
      </c>
      <c r="AB997" s="117">
        <v>0</v>
      </c>
      <c r="AC997" s="117">
        <v>0</v>
      </c>
      <c r="AD997" s="117">
        <v>0</v>
      </c>
      <c r="AE997" s="117">
        <v>0</v>
      </c>
      <c r="AF997" s="117">
        <v>0</v>
      </c>
      <c r="AG997" s="117">
        <v>0</v>
      </c>
      <c r="AH997" s="117">
        <v>0</v>
      </c>
      <c r="AI997" s="117">
        <v>1</v>
      </c>
      <c r="AJ997" s="117">
        <v>0</v>
      </c>
      <c r="AK997" s="117">
        <v>0</v>
      </c>
      <c r="AL997" s="117">
        <v>0</v>
      </c>
      <c r="AM997" s="117">
        <v>0</v>
      </c>
      <c r="AN997" s="117">
        <v>0</v>
      </c>
      <c r="AO997" s="117">
        <v>0</v>
      </c>
      <c r="AP997" s="117">
        <v>0</v>
      </c>
      <c r="AQ997" s="117">
        <v>1</v>
      </c>
      <c r="AR997" s="117">
        <v>0</v>
      </c>
      <c r="AS997" s="117">
        <v>179325.3579383209</v>
      </c>
    </row>
    <row r="998" spans="1:45" x14ac:dyDescent="0.45">
      <c r="A998" s="117" t="s">
        <v>1337</v>
      </c>
      <c r="B998" s="118">
        <v>44005</v>
      </c>
      <c r="C998" s="117">
        <v>2020</v>
      </c>
      <c r="D998" s="117">
        <v>6</v>
      </c>
      <c r="E998" s="117">
        <v>3</v>
      </c>
      <c r="F998" s="117" t="s">
        <v>342</v>
      </c>
      <c r="G998" s="117" t="s">
        <v>336</v>
      </c>
      <c r="H998" s="117">
        <v>0</v>
      </c>
      <c r="I998" s="117">
        <v>76.5</v>
      </c>
      <c r="J998" s="117">
        <v>387700.56627165427</v>
      </c>
      <c r="K998" s="117">
        <v>209254.31627165427</v>
      </c>
      <c r="L998" s="117">
        <v>178446.25</v>
      </c>
      <c r="M998" s="117">
        <v>0</v>
      </c>
      <c r="N998" s="117">
        <v>0</v>
      </c>
      <c r="O998" s="117">
        <v>0</v>
      </c>
      <c r="P998" s="117">
        <v>1</v>
      </c>
      <c r="Q998" s="117">
        <v>0</v>
      </c>
      <c r="R998" s="117">
        <v>0</v>
      </c>
      <c r="S998" s="117">
        <v>0</v>
      </c>
      <c r="T998" s="117">
        <v>0</v>
      </c>
      <c r="U998" s="117">
        <v>0</v>
      </c>
      <c r="V998" s="117">
        <v>0</v>
      </c>
      <c r="W998" s="117">
        <v>0</v>
      </c>
      <c r="X998" s="117">
        <v>0</v>
      </c>
      <c r="Y998" s="117">
        <v>0</v>
      </c>
      <c r="Z998" s="117">
        <v>1</v>
      </c>
      <c r="AA998" s="117">
        <v>0</v>
      </c>
      <c r="AB998" s="117">
        <v>0</v>
      </c>
      <c r="AC998" s="117">
        <v>0</v>
      </c>
      <c r="AD998" s="117">
        <v>0</v>
      </c>
      <c r="AE998" s="117">
        <v>0</v>
      </c>
      <c r="AF998" s="117">
        <v>0</v>
      </c>
      <c r="AG998" s="117">
        <v>0</v>
      </c>
      <c r="AH998" s="117">
        <v>0</v>
      </c>
      <c r="AI998" s="117">
        <v>1</v>
      </c>
      <c r="AJ998" s="117">
        <v>0</v>
      </c>
      <c r="AK998" s="117">
        <v>0</v>
      </c>
      <c r="AL998" s="117">
        <v>0</v>
      </c>
      <c r="AM998" s="117">
        <v>0</v>
      </c>
      <c r="AN998" s="117">
        <v>0</v>
      </c>
      <c r="AO998" s="117">
        <v>0</v>
      </c>
      <c r="AP998" s="117">
        <v>0</v>
      </c>
      <c r="AQ998" s="117">
        <v>1</v>
      </c>
      <c r="AR998" s="117">
        <v>0</v>
      </c>
      <c r="AS998" s="117">
        <v>209254.31627165427</v>
      </c>
    </row>
    <row r="999" spans="1:45" x14ac:dyDescent="0.45">
      <c r="A999" s="117" t="s">
        <v>1338</v>
      </c>
      <c r="B999" s="118">
        <v>44006</v>
      </c>
      <c r="C999" s="117">
        <v>2020</v>
      </c>
      <c r="D999" s="117">
        <v>6</v>
      </c>
      <c r="E999" s="117">
        <v>4</v>
      </c>
      <c r="F999" s="117" t="s">
        <v>342</v>
      </c>
      <c r="G999" s="117" t="s">
        <v>336</v>
      </c>
      <c r="H999" s="117">
        <v>0</v>
      </c>
      <c r="I999" s="117">
        <v>77.25</v>
      </c>
      <c r="J999" s="117">
        <v>401296.69127165427</v>
      </c>
      <c r="K999" s="117">
        <v>221819.19127165427</v>
      </c>
      <c r="L999" s="117">
        <v>179477.5</v>
      </c>
      <c r="M999" s="117">
        <v>0</v>
      </c>
      <c r="N999" s="117">
        <v>0</v>
      </c>
      <c r="O999" s="117">
        <v>0</v>
      </c>
      <c r="P999" s="117">
        <v>0</v>
      </c>
      <c r="Q999" s="117">
        <v>1</v>
      </c>
      <c r="R999" s="117">
        <v>0</v>
      </c>
      <c r="S999" s="117">
        <v>0</v>
      </c>
      <c r="T999" s="117">
        <v>0</v>
      </c>
      <c r="U999" s="117">
        <v>0</v>
      </c>
      <c r="V999" s="117">
        <v>0</v>
      </c>
      <c r="W999" s="117">
        <v>0</v>
      </c>
      <c r="X999" s="117">
        <v>0</v>
      </c>
      <c r="Y999" s="117">
        <v>0</v>
      </c>
      <c r="Z999" s="117">
        <v>1</v>
      </c>
      <c r="AA999" s="117">
        <v>0</v>
      </c>
      <c r="AB999" s="117">
        <v>0</v>
      </c>
      <c r="AC999" s="117">
        <v>0</v>
      </c>
      <c r="AD999" s="117">
        <v>0</v>
      </c>
      <c r="AE999" s="117">
        <v>0</v>
      </c>
      <c r="AF999" s="117">
        <v>0</v>
      </c>
      <c r="AG999" s="117">
        <v>0</v>
      </c>
      <c r="AH999" s="117">
        <v>0</v>
      </c>
      <c r="AI999" s="117">
        <v>1</v>
      </c>
      <c r="AJ999" s="117">
        <v>0</v>
      </c>
      <c r="AK999" s="117">
        <v>0</v>
      </c>
      <c r="AL999" s="117">
        <v>0</v>
      </c>
      <c r="AM999" s="117">
        <v>0</v>
      </c>
      <c r="AN999" s="117">
        <v>0</v>
      </c>
      <c r="AO999" s="117">
        <v>0</v>
      </c>
      <c r="AP999" s="117">
        <v>0</v>
      </c>
      <c r="AQ999" s="117">
        <v>1</v>
      </c>
      <c r="AR999" s="117">
        <v>0</v>
      </c>
      <c r="AS999" s="117">
        <v>221819.19127165427</v>
      </c>
    </row>
    <row r="1000" spans="1:45" x14ac:dyDescent="0.45">
      <c r="A1000" s="117" t="s">
        <v>1339</v>
      </c>
      <c r="B1000" s="118">
        <v>44007</v>
      </c>
      <c r="C1000" s="117">
        <v>2020</v>
      </c>
      <c r="D1000" s="117">
        <v>6</v>
      </c>
      <c r="E1000" s="117">
        <v>5</v>
      </c>
      <c r="F1000" s="117" t="s">
        <v>342</v>
      </c>
      <c r="G1000" s="117" t="s">
        <v>336</v>
      </c>
      <c r="H1000" s="117">
        <v>0</v>
      </c>
      <c r="I1000" s="117">
        <v>76.791659999999993</v>
      </c>
      <c r="J1000" s="117">
        <v>405160.8579383209</v>
      </c>
      <c r="K1000" s="117">
        <v>224549.6079383209</v>
      </c>
      <c r="L1000" s="117">
        <v>180611.25</v>
      </c>
      <c r="M1000" s="117">
        <v>0</v>
      </c>
      <c r="N1000" s="117">
        <v>0</v>
      </c>
      <c r="O1000" s="117">
        <v>0</v>
      </c>
      <c r="P1000" s="117">
        <v>0</v>
      </c>
      <c r="Q1000" s="117">
        <v>0</v>
      </c>
      <c r="R1000" s="117">
        <v>1</v>
      </c>
      <c r="S1000" s="117">
        <v>0</v>
      </c>
      <c r="T1000" s="117">
        <v>0</v>
      </c>
      <c r="U1000" s="117">
        <v>0</v>
      </c>
      <c r="V1000" s="117">
        <v>0</v>
      </c>
      <c r="W1000" s="117">
        <v>0</v>
      </c>
      <c r="X1000" s="117">
        <v>0</v>
      </c>
      <c r="Y1000" s="117">
        <v>0</v>
      </c>
      <c r="Z1000" s="117">
        <v>1</v>
      </c>
      <c r="AA1000" s="117">
        <v>0</v>
      </c>
      <c r="AB1000" s="117">
        <v>0</v>
      </c>
      <c r="AC1000" s="117">
        <v>0</v>
      </c>
      <c r="AD1000" s="117">
        <v>0</v>
      </c>
      <c r="AE1000" s="117">
        <v>0</v>
      </c>
      <c r="AF1000" s="117">
        <v>0</v>
      </c>
      <c r="AG1000" s="117">
        <v>0</v>
      </c>
      <c r="AH1000" s="117">
        <v>0</v>
      </c>
      <c r="AI1000" s="117">
        <v>1</v>
      </c>
      <c r="AJ1000" s="117">
        <v>0</v>
      </c>
      <c r="AK1000" s="117">
        <v>0</v>
      </c>
      <c r="AL1000" s="117">
        <v>0</v>
      </c>
      <c r="AM1000" s="117">
        <v>0</v>
      </c>
      <c r="AN1000" s="117">
        <v>0</v>
      </c>
      <c r="AO1000" s="117">
        <v>0</v>
      </c>
      <c r="AP1000" s="117">
        <v>0</v>
      </c>
      <c r="AQ1000" s="117">
        <v>1</v>
      </c>
      <c r="AR1000" s="117">
        <v>0</v>
      </c>
      <c r="AS1000" s="117">
        <v>224549.6079383209</v>
      </c>
    </row>
    <row r="1001" spans="1:45" x14ac:dyDescent="0.45">
      <c r="A1001" s="117" t="s">
        <v>1340</v>
      </c>
      <c r="B1001" s="118">
        <v>44008</v>
      </c>
      <c r="C1001" s="117">
        <v>2020</v>
      </c>
      <c r="D1001" s="117">
        <v>6</v>
      </c>
      <c r="E1001" s="117">
        <v>6</v>
      </c>
      <c r="F1001" s="117" t="s">
        <v>342</v>
      </c>
      <c r="G1001" s="117" t="s">
        <v>336</v>
      </c>
      <c r="H1001" s="117">
        <v>0</v>
      </c>
      <c r="I1001" s="117">
        <v>76.833340000000007</v>
      </c>
      <c r="J1001" s="117">
        <v>397514.64960498753</v>
      </c>
      <c r="K1001" s="117">
        <v>215824.64960498753</v>
      </c>
      <c r="L1001" s="117">
        <v>181690</v>
      </c>
      <c r="M1001" s="117">
        <v>0</v>
      </c>
      <c r="N1001" s="117">
        <v>0</v>
      </c>
      <c r="O1001" s="117">
        <v>0</v>
      </c>
      <c r="P1001" s="117">
        <v>0</v>
      </c>
      <c r="Q1001" s="117">
        <v>0</v>
      </c>
      <c r="R1001" s="117">
        <v>0</v>
      </c>
      <c r="S1001" s="117">
        <v>1</v>
      </c>
      <c r="T1001" s="117">
        <v>0</v>
      </c>
      <c r="U1001" s="117">
        <v>0</v>
      </c>
      <c r="V1001" s="117">
        <v>0</v>
      </c>
      <c r="W1001" s="117">
        <v>0</v>
      </c>
      <c r="X1001" s="117">
        <v>0</v>
      </c>
      <c r="Y1001" s="117">
        <v>0</v>
      </c>
      <c r="Z1001" s="117">
        <v>1</v>
      </c>
      <c r="AA1001" s="117">
        <v>0</v>
      </c>
      <c r="AB1001" s="117">
        <v>0</v>
      </c>
      <c r="AC1001" s="117">
        <v>0</v>
      </c>
      <c r="AD1001" s="117">
        <v>0</v>
      </c>
      <c r="AE1001" s="117">
        <v>0</v>
      </c>
      <c r="AF1001" s="117">
        <v>0</v>
      </c>
      <c r="AG1001" s="117">
        <v>0</v>
      </c>
      <c r="AH1001" s="117">
        <v>0</v>
      </c>
      <c r="AI1001" s="117">
        <v>1</v>
      </c>
      <c r="AJ1001" s="117">
        <v>0</v>
      </c>
      <c r="AK1001" s="117">
        <v>0</v>
      </c>
      <c r="AL1001" s="117">
        <v>0</v>
      </c>
      <c r="AM1001" s="117">
        <v>0</v>
      </c>
      <c r="AN1001" s="117">
        <v>0</v>
      </c>
      <c r="AO1001" s="117">
        <v>0</v>
      </c>
      <c r="AP1001" s="117">
        <v>0</v>
      </c>
      <c r="AQ1001" s="117">
        <v>1</v>
      </c>
      <c r="AR1001" s="117">
        <v>0</v>
      </c>
      <c r="AS1001" s="117">
        <v>215824.64960498753</v>
      </c>
    </row>
    <row r="1002" spans="1:45" x14ac:dyDescent="0.45">
      <c r="A1002" s="117" t="s">
        <v>1341</v>
      </c>
      <c r="B1002" s="118">
        <v>44009</v>
      </c>
      <c r="C1002" s="117">
        <v>2020</v>
      </c>
      <c r="D1002" s="117">
        <v>6</v>
      </c>
      <c r="E1002" s="117">
        <v>7</v>
      </c>
      <c r="F1002" s="117" t="s">
        <v>340</v>
      </c>
      <c r="G1002" s="117" t="s">
        <v>336</v>
      </c>
      <c r="H1002" s="117">
        <v>0</v>
      </c>
      <c r="I1002" s="117">
        <v>70.25</v>
      </c>
      <c r="J1002" s="117">
        <v>338795.31627165433</v>
      </c>
      <c r="K1002" s="117">
        <v>155583.64960498764</v>
      </c>
      <c r="L1002" s="117">
        <v>183211.66666666666</v>
      </c>
      <c r="M1002" s="117">
        <v>0</v>
      </c>
      <c r="N1002" s="117">
        <v>0</v>
      </c>
      <c r="O1002" s="117">
        <v>0</v>
      </c>
      <c r="P1002" s="117">
        <v>0</v>
      </c>
      <c r="Q1002" s="117">
        <v>0</v>
      </c>
      <c r="R1002" s="117">
        <v>0</v>
      </c>
      <c r="S1002" s="117">
        <v>0</v>
      </c>
      <c r="T1002" s="117">
        <v>1</v>
      </c>
      <c r="U1002" s="117">
        <v>0</v>
      </c>
      <c r="V1002" s="117">
        <v>0</v>
      </c>
      <c r="W1002" s="117">
        <v>0</v>
      </c>
      <c r="X1002" s="117">
        <v>0</v>
      </c>
      <c r="Y1002" s="117">
        <v>0</v>
      </c>
      <c r="Z1002" s="117">
        <v>1</v>
      </c>
      <c r="AA1002" s="117">
        <v>0</v>
      </c>
      <c r="AB1002" s="117">
        <v>0</v>
      </c>
      <c r="AC1002" s="117">
        <v>0</v>
      </c>
      <c r="AD1002" s="117">
        <v>0</v>
      </c>
      <c r="AE1002" s="117">
        <v>0</v>
      </c>
      <c r="AF1002" s="117">
        <v>0</v>
      </c>
      <c r="AG1002" s="117">
        <v>0</v>
      </c>
      <c r="AH1002" s="117">
        <v>0</v>
      </c>
      <c r="AI1002" s="117">
        <v>1</v>
      </c>
      <c r="AJ1002" s="117">
        <v>0</v>
      </c>
      <c r="AK1002" s="117">
        <v>0</v>
      </c>
      <c r="AL1002" s="117">
        <v>0</v>
      </c>
      <c r="AM1002" s="117">
        <v>0</v>
      </c>
      <c r="AN1002" s="117">
        <v>0</v>
      </c>
      <c r="AO1002" s="117">
        <v>0</v>
      </c>
      <c r="AP1002" s="117">
        <v>0</v>
      </c>
      <c r="AQ1002" s="117">
        <v>1</v>
      </c>
      <c r="AR1002" s="117">
        <v>0</v>
      </c>
      <c r="AS1002" s="117">
        <v>155583.64960498764</v>
      </c>
    </row>
    <row r="1003" spans="1:45" x14ac:dyDescent="0.45">
      <c r="A1003" s="117" t="s">
        <v>1342</v>
      </c>
      <c r="B1003" s="118">
        <v>44010</v>
      </c>
      <c r="C1003" s="117">
        <v>2020</v>
      </c>
      <c r="D1003" s="117">
        <v>6</v>
      </c>
      <c r="E1003" s="117">
        <v>1</v>
      </c>
      <c r="F1003" s="117" t="s">
        <v>340</v>
      </c>
      <c r="G1003" s="117" t="s">
        <v>336</v>
      </c>
      <c r="H1003" s="117">
        <v>0</v>
      </c>
      <c r="I1003" s="117">
        <v>63.541670000000003</v>
      </c>
      <c r="J1003" s="117">
        <v>290009.27460498753</v>
      </c>
      <c r="K1003" s="117">
        <v>105212.60793832087</v>
      </c>
      <c r="L1003" s="117">
        <v>184796.66666666666</v>
      </c>
      <c r="M1003" s="117">
        <v>0</v>
      </c>
      <c r="N1003" s="117">
        <v>1</v>
      </c>
      <c r="O1003" s="117">
        <v>0</v>
      </c>
      <c r="P1003" s="117">
        <v>0</v>
      </c>
      <c r="Q1003" s="117">
        <v>0</v>
      </c>
      <c r="R1003" s="117">
        <v>0</v>
      </c>
      <c r="S1003" s="117">
        <v>0</v>
      </c>
      <c r="T1003" s="117">
        <v>0</v>
      </c>
      <c r="U1003" s="117">
        <v>0</v>
      </c>
      <c r="V1003" s="117">
        <v>0</v>
      </c>
      <c r="W1003" s="117">
        <v>0</v>
      </c>
      <c r="X1003" s="117">
        <v>0</v>
      </c>
      <c r="Y1003" s="117">
        <v>0</v>
      </c>
      <c r="Z1003" s="117">
        <v>1</v>
      </c>
      <c r="AA1003" s="117">
        <v>0</v>
      </c>
      <c r="AB1003" s="117">
        <v>0</v>
      </c>
      <c r="AC1003" s="117">
        <v>0</v>
      </c>
      <c r="AD1003" s="117">
        <v>0</v>
      </c>
      <c r="AE1003" s="117">
        <v>0</v>
      </c>
      <c r="AF1003" s="117">
        <v>0</v>
      </c>
      <c r="AG1003" s="117">
        <v>0</v>
      </c>
      <c r="AH1003" s="117">
        <v>0</v>
      </c>
      <c r="AI1003" s="117">
        <v>1</v>
      </c>
      <c r="AJ1003" s="117">
        <v>0</v>
      </c>
      <c r="AK1003" s="117">
        <v>0</v>
      </c>
      <c r="AL1003" s="117">
        <v>0</v>
      </c>
      <c r="AM1003" s="117">
        <v>0</v>
      </c>
      <c r="AN1003" s="117">
        <v>0</v>
      </c>
      <c r="AO1003" s="117">
        <v>0</v>
      </c>
      <c r="AP1003" s="117">
        <v>0</v>
      </c>
      <c r="AQ1003" s="117">
        <v>1</v>
      </c>
      <c r="AR1003" s="117">
        <v>0</v>
      </c>
      <c r="AS1003" s="117">
        <v>105212.60793832087</v>
      </c>
    </row>
    <row r="1004" spans="1:45" x14ac:dyDescent="0.45">
      <c r="A1004" s="117" t="s">
        <v>1343</v>
      </c>
      <c r="B1004" s="118">
        <v>44011</v>
      </c>
      <c r="C1004" s="117">
        <v>2020</v>
      </c>
      <c r="D1004" s="117">
        <v>6</v>
      </c>
      <c r="E1004" s="117">
        <v>2</v>
      </c>
      <c r="F1004" s="117" t="s">
        <v>342</v>
      </c>
      <c r="G1004" s="117" t="s">
        <v>336</v>
      </c>
      <c r="H1004" s="117">
        <v>0</v>
      </c>
      <c r="I1004" s="117">
        <v>72.166659999999993</v>
      </c>
      <c r="J1004" s="117">
        <v>329723.10793832096</v>
      </c>
      <c r="K1004" s="117">
        <v>143420.19127165427</v>
      </c>
      <c r="L1004" s="117">
        <v>186302.91666666666</v>
      </c>
      <c r="M1004" s="117">
        <v>0</v>
      </c>
      <c r="N1004" s="117">
        <v>0</v>
      </c>
      <c r="O1004" s="117">
        <v>1</v>
      </c>
      <c r="P1004" s="117">
        <v>0</v>
      </c>
      <c r="Q1004" s="117">
        <v>0</v>
      </c>
      <c r="R1004" s="117">
        <v>0</v>
      </c>
      <c r="S1004" s="117">
        <v>0</v>
      </c>
      <c r="T1004" s="117">
        <v>0</v>
      </c>
      <c r="U1004" s="117">
        <v>0</v>
      </c>
      <c r="V1004" s="117">
        <v>0</v>
      </c>
      <c r="W1004" s="117">
        <v>0</v>
      </c>
      <c r="X1004" s="117">
        <v>0</v>
      </c>
      <c r="Y1004" s="117">
        <v>0</v>
      </c>
      <c r="Z1004" s="117">
        <v>1</v>
      </c>
      <c r="AA1004" s="117">
        <v>0</v>
      </c>
      <c r="AB1004" s="117">
        <v>0</v>
      </c>
      <c r="AC1004" s="117">
        <v>0</v>
      </c>
      <c r="AD1004" s="117">
        <v>0</v>
      </c>
      <c r="AE1004" s="117">
        <v>0</v>
      </c>
      <c r="AF1004" s="117">
        <v>0</v>
      </c>
      <c r="AG1004" s="117">
        <v>0</v>
      </c>
      <c r="AH1004" s="117">
        <v>0</v>
      </c>
      <c r="AI1004" s="117">
        <v>1</v>
      </c>
      <c r="AJ1004" s="117">
        <v>0</v>
      </c>
      <c r="AK1004" s="117">
        <v>0</v>
      </c>
      <c r="AL1004" s="117">
        <v>0</v>
      </c>
      <c r="AM1004" s="117">
        <v>0</v>
      </c>
      <c r="AN1004" s="117">
        <v>0</v>
      </c>
      <c r="AO1004" s="117">
        <v>0</v>
      </c>
      <c r="AP1004" s="117">
        <v>0</v>
      </c>
      <c r="AQ1004" s="117">
        <v>1</v>
      </c>
      <c r="AR1004" s="117">
        <v>0</v>
      </c>
      <c r="AS1004" s="117">
        <v>143420.19127165427</v>
      </c>
    </row>
    <row r="1005" spans="1:45" x14ac:dyDescent="0.45">
      <c r="A1005" s="117" t="s">
        <v>1344</v>
      </c>
      <c r="B1005" s="118">
        <v>44012</v>
      </c>
      <c r="C1005" s="117">
        <v>2020</v>
      </c>
      <c r="D1005" s="117">
        <v>6</v>
      </c>
      <c r="E1005" s="117">
        <v>3</v>
      </c>
      <c r="F1005" s="117" t="s">
        <v>342</v>
      </c>
      <c r="G1005" s="117" t="s">
        <v>336</v>
      </c>
      <c r="H1005" s="117">
        <v>0</v>
      </c>
      <c r="I1005" s="117">
        <v>66.583340000000007</v>
      </c>
      <c r="J1005" s="117">
        <v>313454.69127165421</v>
      </c>
      <c r="K1005" s="117">
        <v>125413.85793832087</v>
      </c>
      <c r="L1005" s="117">
        <v>188040.83333333334</v>
      </c>
      <c r="M1005" s="117">
        <v>0</v>
      </c>
      <c r="N1005" s="117">
        <v>0</v>
      </c>
      <c r="O1005" s="117">
        <v>0</v>
      </c>
      <c r="P1005" s="117">
        <v>1</v>
      </c>
      <c r="Q1005" s="117">
        <v>0</v>
      </c>
      <c r="R1005" s="117">
        <v>0</v>
      </c>
      <c r="S1005" s="117">
        <v>0</v>
      </c>
      <c r="T1005" s="117">
        <v>0</v>
      </c>
      <c r="U1005" s="117">
        <v>0</v>
      </c>
      <c r="V1005" s="117">
        <v>0</v>
      </c>
      <c r="W1005" s="117">
        <v>0</v>
      </c>
      <c r="X1005" s="117">
        <v>0</v>
      </c>
      <c r="Y1005" s="117">
        <v>0</v>
      </c>
      <c r="Z1005" s="117">
        <v>1</v>
      </c>
      <c r="AA1005" s="117">
        <v>0</v>
      </c>
      <c r="AB1005" s="117">
        <v>0</v>
      </c>
      <c r="AC1005" s="117">
        <v>0</v>
      </c>
      <c r="AD1005" s="117">
        <v>0</v>
      </c>
      <c r="AE1005" s="117">
        <v>0</v>
      </c>
      <c r="AF1005" s="117">
        <v>0</v>
      </c>
      <c r="AG1005" s="117">
        <v>0</v>
      </c>
      <c r="AH1005" s="117">
        <v>0</v>
      </c>
      <c r="AI1005" s="117">
        <v>1</v>
      </c>
      <c r="AJ1005" s="117">
        <v>0</v>
      </c>
      <c r="AK1005" s="117">
        <v>0</v>
      </c>
      <c r="AL1005" s="117">
        <v>0</v>
      </c>
      <c r="AM1005" s="117">
        <v>0</v>
      </c>
      <c r="AN1005" s="117">
        <v>0</v>
      </c>
      <c r="AO1005" s="117">
        <v>0</v>
      </c>
      <c r="AP1005" s="117">
        <v>0</v>
      </c>
      <c r="AQ1005" s="117">
        <v>1</v>
      </c>
      <c r="AR1005" s="117">
        <v>0</v>
      </c>
      <c r="AS1005" s="117">
        <v>125413.85793832087</v>
      </c>
    </row>
    <row r="1006" spans="1:45" x14ac:dyDescent="0.45">
      <c r="A1006" s="117" t="s">
        <v>1345</v>
      </c>
      <c r="B1006" s="118">
        <v>44013</v>
      </c>
      <c r="C1006" s="117">
        <v>2020</v>
      </c>
      <c r="D1006" s="117">
        <v>7</v>
      </c>
      <c r="E1006" s="117">
        <v>4</v>
      </c>
      <c r="F1006" s="117" t="s">
        <v>342</v>
      </c>
      <c r="G1006" s="117" t="s">
        <v>336</v>
      </c>
      <c r="H1006" s="117">
        <v>0</v>
      </c>
      <c r="I1006" s="117">
        <v>63.458329999999997</v>
      </c>
      <c r="J1006" s="117">
        <v>317182.66730373458</v>
      </c>
      <c r="K1006" s="117">
        <v>127248.9173037346</v>
      </c>
      <c r="L1006" s="117">
        <v>189933.75</v>
      </c>
      <c r="M1006" s="117">
        <v>0</v>
      </c>
      <c r="N1006" s="117">
        <v>0</v>
      </c>
      <c r="O1006" s="117">
        <v>0</v>
      </c>
      <c r="P1006" s="117">
        <v>0</v>
      </c>
      <c r="Q1006" s="117">
        <v>1</v>
      </c>
      <c r="R1006" s="117">
        <v>0</v>
      </c>
      <c r="S1006" s="117">
        <v>0</v>
      </c>
      <c r="T1006" s="117">
        <v>0</v>
      </c>
      <c r="U1006" s="117">
        <v>0</v>
      </c>
      <c r="V1006" s="117">
        <v>0</v>
      </c>
      <c r="W1006" s="117">
        <v>0</v>
      </c>
      <c r="X1006" s="117">
        <v>0</v>
      </c>
      <c r="Y1006" s="117">
        <v>0</v>
      </c>
      <c r="Z1006" s="117">
        <v>0</v>
      </c>
      <c r="AA1006" s="117">
        <v>1</v>
      </c>
      <c r="AB1006" s="117">
        <v>0</v>
      </c>
      <c r="AC1006" s="117">
        <v>0</v>
      </c>
      <c r="AD1006" s="117">
        <v>0</v>
      </c>
      <c r="AE1006" s="117">
        <v>0</v>
      </c>
      <c r="AF1006" s="117">
        <v>0</v>
      </c>
      <c r="AG1006" s="117">
        <v>0</v>
      </c>
      <c r="AH1006" s="117">
        <v>0</v>
      </c>
      <c r="AI1006" s="117">
        <v>1</v>
      </c>
      <c r="AJ1006" s="117">
        <v>0</v>
      </c>
      <c r="AK1006" s="117">
        <v>0</v>
      </c>
      <c r="AL1006" s="117">
        <v>0</v>
      </c>
      <c r="AM1006" s="117">
        <v>0</v>
      </c>
      <c r="AN1006" s="117">
        <v>0</v>
      </c>
      <c r="AO1006" s="117">
        <v>0</v>
      </c>
      <c r="AP1006" s="117">
        <v>0</v>
      </c>
      <c r="AQ1006" s="117">
        <v>1</v>
      </c>
      <c r="AR1006" s="117">
        <v>0</v>
      </c>
      <c r="AS1006" s="117">
        <v>127248.9173037346</v>
      </c>
    </row>
    <row r="1007" spans="1:45" x14ac:dyDescent="0.45">
      <c r="A1007" s="117" t="s">
        <v>1346</v>
      </c>
      <c r="B1007" s="118">
        <v>44014</v>
      </c>
      <c r="C1007" s="117">
        <v>2020</v>
      </c>
      <c r="D1007" s="117">
        <v>7</v>
      </c>
      <c r="E1007" s="117">
        <v>5</v>
      </c>
      <c r="F1007" s="117" t="s">
        <v>342</v>
      </c>
      <c r="G1007" s="117" t="s">
        <v>336</v>
      </c>
      <c r="H1007" s="117">
        <v>0</v>
      </c>
      <c r="I1007" s="117">
        <v>68.291659999999993</v>
      </c>
      <c r="J1007" s="117">
        <v>337789.79230373458</v>
      </c>
      <c r="K1007" s="117">
        <v>146249.37563706795</v>
      </c>
      <c r="L1007" s="117">
        <v>191540.41666666666</v>
      </c>
      <c r="M1007" s="117">
        <v>0</v>
      </c>
      <c r="N1007" s="117">
        <v>0</v>
      </c>
      <c r="O1007" s="117">
        <v>0</v>
      </c>
      <c r="P1007" s="117">
        <v>0</v>
      </c>
      <c r="Q1007" s="117">
        <v>0</v>
      </c>
      <c r="R1007" s="117">
        <v>1</v>
      </c>
      <c r="S1007" s="117">
        <v>0</v>
      </c>
      <c r="T1007" s="117">
        <v>0</v>
      </c>
      <c r="U1007" s="117">
        <v>0</v>
      </c>
      <c r="V1007" s="117">
        <v>0</v>
      </c>
      <c r="W1007" s="117">
        <v>0</v>
      </c>
      <c r="X1007" s="117">
        <v>0</v>
      </c>
      <c r="Y1007" s="117">
        <v>0</v>
      </c>
      <c r="Z1007" s="117">
        <v>0</v>
      </c>
      <c r="AA1007" s="117">
        <v>1</v>
      </c>
      <c r="AB1007" s="117">
        <v>0</v>
      </c>
      <c r="AC1007" s="117">
        <v>0</v>
      </c>
      <c r="AD1007" s="117">
        <v>0</v>
      </c>
      <c r="AE1007" s="117">
        <v>0</v>
      </c>
      <c r="AF1007" s="117">
        <v>0</v>
      </c>
      <c r="AG1007" s="117">
        <v>0</v>
      </c>
      <c r="AH1007" s="117">
        <v>0</v>
      </c>
      <c r="AI1007" s="117">
        <v>1</v>
      </c>
      <c r="AJ1007" s="117">
        <v>0</v>
      </c>
      <c r="AK1007" s="117">
        <v>0</v>
      </c>
      <c r="AL1007" s="117">
        <v>0</v>
      </c>
      <c r="AM1007" s="117">
        <v>0</v>
      </c>
      <c r="AN1007" s="117">
        <v>0</v>
      </c>
      <c r="AO1007" s="117">
        <v>0</v>
      </c>
      <c r="AP1007" s="117">
        <v>0</v>
      </c>
      <c r="AQ1007" s="117">
        <v>1</v>
      </c>
      <c r="AR1007" s="117">
        <v>0</v>
      </c>
      <c r="AS1007" s="117">
        <v>146249.37563706795</v>
      </c>
    </row>
    <row r="1008" spans="1:45" x14ac:dyDescent="0.45">
      <c r="A1008" s="117" t="s">
        <v>1347</v>
      </c>
      <c r="B1008" s="118">
        <v>44015</v>
      </c>
      <c r="C1008" s="117">
        <v>2020</v>
      </c>
      <c r="D1008" s="117">
        <v>7</v>
      </c>
      <c r="E1008" s="117">
        <v>6</v>
      </c>
      <c r="F1008" s="117" t="s">
        <v>342</v>
      </c>
      <c r="G1008" s="117" t="s">
        <v>336</v>
      </c>
      <c r="H1008" s="117">
        <v>0</v>
      </c>
      <c r="I1008" s="117">
        <v>66.583340000000007</v>
      </c>
      <c r="J1008" s="117">
        <v>329976.9589704012</v>
      </c>
      <c r="K1008" s="117">
        <v>136740.7089704012</v>
      </c>
      <c r="L1008" s="117">
        <v>193236.25</v>
      </c>
      <c r="M1008" s="117">
        <v>0</v>
      </c>
      <c r="N1008" s="117">
        <v>0</v>
      </c>
      <c r="O1008" s="117">
        <v>0</v>
      </c>
      <c r="P1008" s="117">
        <v>0</v>
      </c>
      <c r="Q1008" s="117">
        <v>0</v>
      </c>
      <c r="R1008" s="117">
        <v>0</v>
      </c>
      <c r="S1008" s="117">
        <v>1</v>
      </c>
      <c r="T1008" s="117">
        <v>0</v>
      </c>
      <c r="U1008" s="117">
        <v>0</v>
      </c>
      <c r="V1008" s="117">
        <v>0</v>
      </c>
      <c r="W1008" s="117">
        <v>0</v>
      </c>
      <c r="X1008" s="117">
        <v>0</v>
      </c>
      <c r="Y1008" s="117">
        <v>0</v>
      </c>
      <c r="Z1008" s="117">
        <v>0</v>
      </c>
      <c r="AA1008" s="117">
        <v>1</v>
      </c>
      <c r="AB1008" s="117">
        <v>0</v>
      </c>
      <c r="AC1008" s="117">
        <v>0</v>
      </c>
      <c r="AD1008" s="117">
        <v>0</v>
      </c>
      <c r="AE1008" s="117">
        <v>0</v>
      </c>
      <c r="AF1008" s="117">
        <v>0</v>
      </c>
      <c r="AG1008" s="117">
        <v>0</v>
      </c>
      <c r="AH1008" s="117">
        <v>0</v>
      </c>
      <c r="AI1008" s="117">
        <v>1</v>
      </c>
      <c r="AJ1008" s="117">
        <v>0</v>
      </c>
      <c r="AK1008" s="117">
        <v>0</v>
      </c>
      <c r="AL1008" s="117">
        <v>0</v>
      </c>
      <c r="AM1008" s="117">
        <v>0</v>
      </c>
      <c r="AN1008" s="117">
        <v>0</v>
      </c>
      <c r="AO1008" s="117">
        <v>0</v>
      </c>
      <c r="AP1008" s="117">
        <v>0</v>
      </c>
      <c r="AQ1008" s="117">
        <v>1</v>
      </c>
      <c r="AR1008" s="117">
        <v>0</v>
      </c>
      <c r="AS1008" s="117">
        <v>136740.7089704012</v>
      </c>
    </row>
    <row r="1009" spans="1:45" x14ac:dyDescent="0.45">
      <c r="A1009" s="117" t="s">
        <v>1348</v>
      </c>
      <c r="B1009" s="118">
        <v>44016</v>
      </c>
      <c r="C1009" s="117">
        <v>2020</v>
      </c>
      <c r="D1009" s="117">
        <v>7</v>
      </c>
      <c r="E1009" s="117">
        <v>7</v>
      </c>
      <c r="F1009" s="117" t="s">
        <v>340</v>
      </c>
      <c r="G1009" s="117" t="s">
        <v>333</v>
      </c>
      <c r="H1009" s="117">
        <v>0</v>
      </c>
      <c r="I1009" s="117">
        <v>70.375</v>
      </c>
      <c r="J1009" s="117">
        <v>308938.8339704012</v>
      </c>
      <c r="K1009" s="117">
        <v>113935.08397040123</v>
      </c>
      <c r="L1009" s="117">
        <v>195003.75</v>
      </c>
      <c r="M1009" s="117">
        <v>0</v>
      </c>
      <c r="N1009" s="117">
        <v>0</v>
      </c>
      <c r="O1009" s="117">
        <v>0</v>
      </c>
      <c r="P1009" s="117">
        <v>0</v>
      </c>
      <c r="Q1009" s="117">
        <v>0</v>
      </c>
      <c r="R1009" s="117">
        <v>0</v>
      </c>
      <c r="S1009" s="117">
        <v>0</v>
      </c>
      <c r="T1009" s="117">
        <v>1</v>
      </c>
      <c r="U1009" s="117">
        <v>0</v>
      </c>
      <c r="V1009" s="117">
        <v>0</v>
      </c>
      <c r="W1009" s="117">
        <v>0</v>
      </c>
      <c r="X1009" s="117">
        <v>0</v>
      </c>
      <c r="Y1009" s="117">
        <v>0</v>
      </c>
      <c r="Z1009" s="117">
        <v>0</v>
      </c>
      <c r="AA1009" s="117">
        <v>1</v>
      </c>
      <c r="AB1009" s="117">
        <v>0</v>
      </c>
      <c r="AC1009" s="117">
        <v>0</v>
      </c>
      <c r="AD1009" s="117">
        <v>0</v>
      </c>
      <c r="AE1009" s="117">
        <v>0</v>
      </c>
      <c r="AF1009" s="117">
        <v>0</v>
      </c>
      <c r="AG1009" s="117">
        <v>0</v>
      </c>
      <c r="AH1009" s="117">
        <v>0</v>
      </c>
      <c r="AI1009" s="117">
        <v>1</v>
      </c>
      <c r="AJ1009" s="117">
        <v>0</v>
      </c>
      <c r="AK1009" s="117">
        <v>0</v>
      </c>
      <c r="AL1009" s="117">
        <v>0</v>
      </c>
      <c r="AM1009" s="117">
        <v>1</v>
      </c>
      <c r="AN1009" s="117">
        <v>0</v>
      </c>
      <c r="AO1009" s="117">
        <v>0</v>
      </c>
      <c r="AP1009" s="117">
        <v>0</v>
      </c>
      <c r="AQ1009" s="117">
        <v>0</v>
      </c>
      <c r="AR1009" s="117">
        <v>0</v>
      </c>
      <c r="AS1009" s="117">
        <v>113935.08397040123</v>
      </c>
    </row>
    <row r="1010" spans="1:45" x14ac:dyDescent="0.45">
      <c r="A1010" s="117" t="s">
        <v>1349</v>
      </c>
      <c r="B1010" s="118">
        <v>44017</v>
      </c>
      <c r="C1010" s="117">
        <v>2020</v>
      </c>
      <c r="D1010" s="117">
        <v>7</v>
      </c>
      <c r="E1010" s="117">
        <v>1</v>
      </c>
      <c r="F1010" s="117" t="s">
        <v>340</v>
      </c>
      <c r="G1010" s="117" t="s">
        <v>336</v>
      </c>
      <c r="H1010" s="117">
        <v>0</v>
      </c>
      <c r="I1010" s="117">
        <v>72</v>
      </c>
      <c r="J1010" s="117">
        <v>303416.29230373458</v>
      </c>
      <c r="K1010" s="117">
        <v>106802.5423037346</v>
      </c>
      <c r="L1010" s="117">
        <v>196613.75</v>
      </c>
      <c r="M1010" s="117">
        <v>0</v>
      </c>
      <c r="N1010" s="117">
        <v>1</v>
      </c>
      <c r="O1010" s="117">
        <v>0</v>
      </c>
      <c r="P1010" s="117">
        <v>0</v>
      </c>
      <c r="Q1010" s="117">
        <v>0</v>
      </c>
      <c r="R1010" s="117">
        <v>0</v>
      </c>
      <c r="S1010" s="117">
        <v>0</v>
      </c>
      <c r="T1010" s="117">
        <v>0</v>
      </c>
      <c r="U1010" s="117">
        <v>0</v>
      </c>
      <c r="V1010" s="117">
        <v>0</v>
      </c>
      <c r="W1010" s="117">
        <v>0</v>
      </c>
      <c r="X1010" s="117">
        <v>0</v>
      </c>
      <c r="Y1010" s="117">
        <v>0</v>
      </c>
      <c r="Z1010" s="117">
        <v>0</v>
      </c>
      <c r="AA1010" s="117">
        <v>1</v>
      </c>
      <c r="AB1010" s="117">
        <v>0</v>
      </c>
      <c r="AC1010" s="117">
        <v>0</v>
      </c>
      <c r="AD1010" s="117">
        <v>0</v>
      </c>
      <c r="AE1010" s="117">
        <v>0</v>
      </c>
      <c r="AF1010" s="117">
        <v>0</v>
      </c>
      <c r="AG1010" s="117">
        <v>0</v>
      </c>
      <c r="AH1010" s="117">
        <v>0</v>
      </c>
      <c r="AI1010" s="117">
        <v>1</v>
      </c>
      <c r="AJ1010" s="117">
        <v>0</v>
      </c>
      <c r="AK1010" s="117">
        <v>0</v>
      </c>
      <c r="AL1010" s="117">
        <v>0</v>
      </c>
      <c r="AM1010" s="117">
        <v>0</v>
      </c>
      <c r="AN1010" s="117">
        <v>0</v>
      </c>
      <c r="AO1010" s="117">
        <v>0</v>
      </c>
      <c r="AP1010" s="117">
        <v>0</v>
      </c>
      <c r="AQ1010" s="117">
        <v>1</v>
      </c>
      <c r="AR1010" s="117">
        <v>0</v>
      </c>
      <c r="AS1010" s="117">
        <v>106802.5423037346</v>
      </c>
    </row>
    <row r="1011" spans="1:45" x14ac:dyDescent="0.45">
      <c r="A1011" s="117" t="s">
        <v>1350</v>
      </c>
      <c r="B1011" s="118">
        <v>44018</v>
      </c>
      <c r="C1011" s="117">
        <v>2020</v>
      </c>
      <c r="D1011" s="117">
        <v>7</v>
      </c>
      <c r="E1011" s="117">
        <v>2</v>
      </c>
      <c r="F1011" s="117" t="s">
        <v>342</v>
      </c>
      <c r="G1011" s="117" t="s">
        <v>336</v>
      </c>
      <c r="H1011" s="117">
        <v>0</v>
      </c>
      <c r="I1011" s="117">
        <v>73.041659999999993</v>
      </c>
      <c r="J1011" s="117">
        <v>333981.4589704012</v>
      </c>
      <c r="K1011" s="117">
        <v>135900.62563706783</v>
      </c>
      <c r="L1011" s="117">
        <v>198080.83333333334</v>
      </c>
      <c r="M1011" s="117">
        <v>0</v>
      </c>
      <c r="N1011" s="117">
        <v>0</v>
      </c>
      <c r="O1011" s="117">
        <v>1</v>
      </c>
      <c r="P1011" s="117">
        <v>0</v>
      </c>
      <c r="Q1011" s="117">
        <v>0</v>
      </c>
      <c r="R1011" s="117">
        <v>0</v>
      </c>
      <c r="S1011" s="117">
        <v>0</v>
      </c>
      <c r="T1011" s="117">
        <v>0</v>
      </c>
      <c r="U1011" s="117">
        <v>0</v>
      </c>
      <c r="V1011" s="117">
        <v>0</v>
      </c>
      <c r="W1011" s="117">
        <v>0</v>
      </c>
      <c r="X1011" s="117">
        <v>0</v>
      </c>
      <c r="Y1011" s="117">
        <v>0</v>
      </c>
      <c r="Z1011" s="117">
        <v>0</v>
      </c>
      <c r="AA1011" s="117">
        <v>1</v>
      </c>
      <c r="AB1011" s="117">
        <v>0</v>
      </c>
      <c r="AC1011" s="117">
        <v>0</v>
      </c>
      <c r="AD1011" s="117">
        <v>0</v>
      </c>
      <c r="AE1011" s="117">
        <v>0</v>
      </c>
      <c r="AF1011" s="117">
        <v>0</v>
      </c>
      <c r="AG1011" s="117">
        <v>0</v>
      </c>
      <c r="AH1011" s="117">
        <v>0</v>
      </c>
      <c r="AI1011" s="117">
        <v>1</v>
      </c>
      <c r="AJ1011" s="117">
        <v>0</v>
      </c>
      <c r="AK1011" s="117">
        <v>0</v>
      </c>
      <c r="AL1011" s="117">
        <v>0</v>
      </c>
      <c r="AM1011" s="117">
        <v>0</v>
      </c>
      <c r="AN1011" s="117">
        <v>0</v>
      </c>
      <c r="AO1011" s="117">
        <v>0</v>
      </c>
      <c r="AP1011" s="117">
        <v>0</v>
      </c>
      <c r="AQ1011" s="117">
        <v>1</v>
      </c>
      <c r="AR1011" s="117">
        <v>0</v>
      </c>
      <c r="AS1011" s="117">
        <v>135900.62563706783</v>
      </c>
    </row>
    <row r="1012" spans="1:45" x14ac:dyDescent="0.45">
      <c r="A1012" s="117" t="s">
        <v>1351</v>
      </c>
      <c r="B1012" s="118">
        <v>44019</v>
      </c>
      <c r="C1012" s="117">
        <v>2020</v>
      </c>
      <c r="D1012" s="117">
        <v>7</v>
      </c>
      <c r="E1012" s="117">
        <v>3</v>
      </c>
      <c r="F1012" s="117" t="s">
        <v>342</v>
      </c>
      <c r="G1012" s="117" t="s">
        <v>336</v>
      </c>
      <c r="H1012" s="117">
        <v>0</v>
      </c>
      <c r="I1012" s="117">
        <v>69.416659999999993</v>
      </c>
      <c r="J1012" s="117">
        <v>335220.25063706783</v>
      </c>
      <c r="K1012" s="117">
        <v>135546.50063706783</v>
      </c>
      <c r="L1012" s="117">
        <v>199673.75</v>
      </c>
      <c r="M1012" s="117">
        <v>0</v>
      </c>
      <c r="N1012" s="117">
        <v>0</v>
      </c>
      <c r="O1012" s="117">
        <v>0</v>
      </c>
      <c r="P1012" s="117">
        <v>1</v>
      </c>
      <c r="Q1012" s="117">
        <v>0</v>
      </c>
      <c r="R1012" s="117">
        <v>0</v>
      </c>
      <c r="S1012" s="117">
        <v>0</v>
      </c>
      <c r="T1012" s="117">
        <v>0</v>
      </c>
      <c r="U1012" s="117">
        <v>0</v>
      </c>
      <c r="V1012" s="117">
        <v>0</v>
      </c>
      <c r="W1012" s="117">
        <v>0</v>
      </c>
      <c r="X1012" s="117">
        <v>0</v>
      </c>
      <c r="Y1012" s="117">
        <v>0</v>
      </c>
      <c r="Z1012" s="117">
        <v>0</v>
      </c>
      <c r="AA1012" s="117">
        <v>1</v>
      </c>
      <c r="AB1012" s="117">
        <v>0</v>
      </c>
      <c r="AC1012" s="117">
        <v>0</v>
      </c>
      <c r="AD1012" s="117">
        <v>0</v>
      </c>
      <c r="AE1012" s="117">
        <v>0</v>
      </c>
      <c r="AF1012" s="117">
        <v>0</v>
      </c>
      <c r="AG1012" s="117">
        <v>0</v>
      </c>
      <c r="AH1012" s="117">
        <v>0</v>
      </c>
      <c r="AI1012" s="117">
        <v>1</v>
      </c>
      <c r="AJ1012" s="117">
        <v>0</v>
      </c>
      <c r="AK1012" s="117">
        <v>0</v>
      </c>
      <c r="AL1012" s="117">
        <v>0</v>
      </c>
      <c r="AM1012" s="117">
        <v>0</v>
      </c>
      <c r="AN1012" s="117">
        <v>0</v>
      </c>
      <c r="AO1012" s="117">
        <v>0</v>
      </c>
      <c r="AP1012" s="117">
        <v>0</v>
      </c>
      <c r="AQ1012" s="117">
        <v>1</v>
      </c>
      <c r="AR1012" s="117">
        <v>0</v>
      </c>
      <c r="AS1012" s="117">
        <v>135546.50063706783</v>
      </c>
    </row>
    <row r="1013" spans="1:45" x14ac:dyDescent="0.45">
      <c r="A1013" s="117" t="s">
        <v>1352</v>
      </c>
      <c r="B1013" s="118">
        <v>44020</v>
      </c>
      <c r="C1013" s="117">
        <v>2020</v>
      </c>
      <c r="D1013" s="117">
        <v>7</v>
      </c>
      <c r="E1013" s="117">
        <v>4</v>
      </c>
      <c r="F1013" s="117" t="s">
        <v>342</v>
      </c>
      <c r="G1013" s="117" t="s">
        <v>336</v>
      </c>
      <c r="H1013" s="117">
        <v>0</v>
      </c>
      <c r="I1013" s="117">
        <v>68.75</v>
      </c>
      <c r="J1013" s="117">
        <v>352092.8339704012</v>
      </c>
      <c r="K1013" s="117">
        <v>151028.25063706783</v>
      </c>
      <c r="L1013" s="117">
        <v>201064.58333333334</v>
      </c>
      <c r="M1013" s="117">
        <v>0</v>
      </c>
      <c r="N1013" s="117">
        <v>0</v>
      </c>
      <c r="O1013" s="117">
        <v>0</v>
      </c>
      <c r="P1013" s="117">
        <v>0</v>
      </c>
      <c r="Q1013" s="117">
        <v>1</v>
      </c>
      <c r="R1013" s="117">
        <v>0</v>
      </c>
      <c r="S1013" s="117">
        <v>0</v>
      </c>
      <c r="T1013" s="117">
        <v>0</v>
      </c>
      <c r="U1013" s="117">
        <v>0</v>
      </c>
      <c r="V1013" s="117">
        <v>0</v>
      </c>
      <c r="W1013" s="117">
        <v>0</v>
      </c>
      <c r="X1013" s="117">
        <v>0</v>
      </c>
      <c r="Y1013" s="117">
        <v>0</v>
      </c>
      <c r="Z1013" s="117">
        <v>0</v>
      </c>
      <c r="AA1013" s="117">
        <v>1</v>
      </c>
      <c r="AB1013" s="117">
        <v>0</v>
      </c>
      <c r="AC1013" s="117">
        <v>0</v>
      </c>
      <c r="AD1013" s="117">
        <v>0</v>
      </c>
      <c r="AE1013" s="117">
        <v>0</v>
      </c>
      <c r="AF1013" s="117">
        <v>0</v>
      </c>
      <c r="AG1013" s="117">
        <v>0</v>
      </c>
      <c r="AH1013" s="117">
        <v>0</v>
      </c>
      <c r="AI1013" s="117">
        <v>1</v>
      </c>
      <c r="AJ1013" s="117">
        <v>0</v>
      </c>
      <c r="AK1013" s="117">
        <v>0</v>
      </c>
      <c r="AL1013" s="117">
        <v>0</v>
      </c>
      <c r="AM1013" s="117">
        <v>0</v>
      </c>
      <c r="AN1013" s="117">
        <v>0</v>
      </c>
      <c r="AO1013" s="117">
        <v>0</v>
      </c>
      <c r="AP1013" s="117">
        <v>0</v>
      </c>
      <c r="AQ1013" s="117">
        <v>1</v>
      </c>
      <c r="AR1013" s="117">
        <v>0</v>
      </c>
      <c r="AS1013" s="117">
        <v>151028.25063706783</v>
      </c>
    </row>
    <row r="1014" spans="1:45" x14ac:dyDescent="0.45">
      <c r="A1014" s="117" t="s">
        <v>1353</v>
      </c>
      <c r="B1014" s="118">
        <v>44021</v>
      </c>
      <c r="C1014" s="117">
        <v>2020</v>
      </c>
      <c r="D1014" s="117">
        <v>7</v>
      </c>
      <c r="E1014" s="117">
        <v>5</v>
      </c>
      <c r="F1014" s="117" t="s">
        <v>342</v>
      </c>
      <c r="G1014" s="117" t="s">
        <v>336</v>
      </c>
      <c r="H1014" s="117">
        <v>0</v>
      </c>
      <c r="I1014" s="117">
        <v>68.041659999999993</v>
      </c>
      <c r="J1014" s="117">
        <v>351684.87563706783</v>
      </c>
      <c r="K1014" s="117">
        <v>149164.4589704012</v>
      </c>
      <c r="L1014" s="117">
        <v>202520.41666666666</v>
      </c>
      <c r="M1014" s="117">
        <v>0</v>
      </c>
      <c r="N1014" s="117">
        <v>0</v>
      </c>
      <c r="O1014" s="117">
        <v>0</v>
      </c>
      <c r="P1014" s="117">
        <v>0</v>
      </c>
      <c r="Q1014" s="117">
        <v>0</v>
      </c>
      <c r="R1014" s="117">
        <v>1</v>
      </c>
      <c r="S1014" s="117">
        <v>0</v>
      </c>
      <c r="T1014" s="117">
        <v>0</v>
      </c>
      <c r="U1014" s="117">
        <v>0</v>
      </c>
      <c r="V1014" s="117">
        <v>0</v>
      </c>
      <c r="W1014" s="117">
        <v>0</v>
      </c>
      <c r="X1014" s="117">
        <v>0</v>
      </c>
      <c r="Y1014" s="117">
        <v>0</v>
      </c>
      <c r="Z1014" s="117">
        <v>0</v>
      </c>
      <c r="AA1014" s="117">
        <v>1</v>
      </c>
      <c r="AB1014" s="117">
        <v>0</v>
      </c>
      <c r="AC1014" s="117">
        <v>0</v>
      </c>
      <c r="AD1014" s="117">
        <v>0</v>
      </c>
      <c r="AE1014" s="117">
        <v>0</v>
      </c>
      <c r="AF1014" s="117">
        <v>0</v>
      </c>
      <c r="AG1014" s="117">
        <v>0</v>
      </c>
      <c r="AH1014" s="117">
        <v>0</v>
      </c>
      <c r="AI1014" s="117">
        <v>1</v>
      </c>
      <c r="AJ1014" s="117">
        <v>0</v>
      </c>
      <c r="AK1014" s="117">
        <v>0</v>
      </c>
      <c r="AL1014" s="117">
        <v>0</v>
      </c>
      <c r="AM1014" s="117">
        <v>0</v>
      </c>
      <c r="AN1014" s="117">
        <v>0</v>
      </c>
      <c r="AO1014" s="117">
        <v>0</v>
      </c>
      <c r="AP1014" s="117">
        <v>0</v>
      </c>
      <c r="AQ1014" s="117">
        <v>1</v>
      </c>
      <c r="AR1014" s="117">
        <v>0</v>
      </c>
      <c r="AS1014" s="117">
        <v>149164.4589704012</v>
      </c>
    </row>
    <row r="1015" spans="1:45" x14ac:dyDescent="0.45">
      <c r="A1015" s="117" t="s">
        <v>1354</v>
      </c>
      <c r="B1015" s="118">
        <v>44022</v>
      </c>
      <c r="C1015" s="117">
        <v>2020</v>
      </c>
      <c r="D1015" s="117">
        <v>7</v>
      </c>
      <c r="E1015" s="117">
        <v>6</v>
      </c>
      <c r="F1015" s="117" t="s">
        <v>342</v>
      </c>
      <c r="G1015" s="117" t="s">
        <v>336</v>
      </c>
      <c r="H1015" s="117">
        <v>0</v>
      </c>
      <c r="I1015" s="117">
        <v>71.541659999999993</v>
      </c>
      <c r="J1015" s="117">
        <v>371368.16730373458</v>
      </c>
      <c r="K1015" s="117">
        <v>167540.66730373458</v>
      </c>
      <c r="L1015" s="117">
        <v>203827.5</v>
      </c>
      <c r="M1015" s="117">
        <v>0</v>
      </c>
      <c r="N1015" s="117">
        <v>0</v>
      </c>
      <c r="O1015" s="117">
        <v>0</v>
      </c>
      <c r="P1015" s="117">
        <v>0</v>
      </c>
      <c r="Q1015" s="117">
        <v>0</v>
      </c>
      <c r="R1015" s="117">
        <v>0</v>
      </c>
      <c r="S1015" s="117">
        <v>1</v>
      </c>
      <c r="T1015" s="117">
        <v>0</v>
      </c>
      <c r="U1015" s="117">
        <v>0</v>
      </c>
      <c r="V1015" s="117">
        <v>0</v>
      </c>
      <c r="W1015" s="117">
        <v>0</v>
      </c>
      <c r="X1015" s="117">
        <v>0</v>
      </c>
      <c r="Y1015" s="117">
        <v>0</v>
      </c>
      <c r="Z1015" s="117">
        <v>0</v>
      </c>
      <c r="AA1015" s="117">
        <v>1</v>
      </c>
      <c r="AB1015" s="117">
        <v>0</v>
      </c>
      <c r="AC1015" s="117">
        <v>0</v>
      </c>
      <c r="AD1015" s="117">
        <v>0</v>
      </c>
      <c r="AE1015" s="117">
        <v>0</v>
      </c>
      <c r="AF1015" s="117">
        <v>0</v>
      </c>
      <c r="AG1015" s="117">
        <v>0</v>
      </c>
      <c r="AH1015" s="117">
        <v>0</v>
      </c>
      <c r="AI1015" s="117">
        <v>1</v>
      </c>
      <c r="AJ1015" s="117">
        <v>0</v>
      </c>
      <c r="AK1015" s="117">
        <v>0</v>
      </c>
      <c r="AL1015" s="117">
        <v>0</v>
      </c>
      <c r="AM1015" s="117">
        <v>0</v>
      </c>
      <c r="AN1015" s="117">
        <v>0</v>
      </c>
      <c r="AO1015" s="117">
        <v>0</v>
      </c>
      <c r="AP1015" s="117">
        <v>0</v>
      </c>
      <c r="AQ1015" s="117">
        <v>1</v>
      </c>
      <c r="AR1015" s="117">
        <v>0</v>
      </c>
      <c r="AS1015" s="117">
        <v>167540.66730373458</v>
      </c>
    </row>
    <row r="1016" spans="1:45" x14ac:dyDescent="0.45">
      <c r="A1016" s="117" t="s">
        <v>1355</v>
      </c>
      <c r="B1016" s="118">
        <v>44023</v>
      </c>
      <c r="C1016" s="117">
        <v>2020</v>
      </c>
      <c r="D1016" s="117">
        <v>7</v>
      </c>
      <c r="E1016" s="117">
        <v>7</v>
      </c>
      <c r="F1016" s="117" t="s">
        <v>340</v>
      </c>
      <c r="G1016" s="117" t="s">
        <v>336</v>
      </c>
      <c r="H1016" s="117">
        <v>0</v>
      </c>
      <c r="I1016" s="117">
        <v>74.541659999999993</v>
      </c>
      <c r="J1016" s="117">
        <v>355974.00063706783</v>
      </c>
      <c r="K1016" s="117">
        <v>150721.50063706783</v>
      </c>
      <c r="L1016" s="117">
        <v>205252.5</v>
      </c>
      <c r="M1016" s="117">
        <v>0</v>
      </c>
      <c r="N1016" s="117">
        <v>0</v>
      </c>
      <c r="O1016" s="117">
        <v>0</v>
      </c>
      <c r="P1016" s="117">
        <v>0</v>
      </c>
      <c r="Q1016" s="117">
        <v>0</v>
      </c>
      <c r="R1016" s="117">
        <v>0</v>
      </c>
      <c r="S1016" s="117">
        <v>0</v>
      </c>
      <c r="T1016" s="117">
        <v>1</v>
      </c>
      <c r="U1016" s="117">
        <v>0</v>
      </c>
      <c r="V1016" s="117">
        <v>0</v>
      </c>
      <c r="W1016" s="117">
        <v>0</v>
      </c>
      <c r="X1016" s="117">
        <v>0</v>
      </c>
      <c r="Y1016" s="117">
        <v>0</v>
      </c>
      <c r="Z1016" s="117">
        <v>0</v>
      </c>
      <c r="AA1016" s="117">
        <v>1</v>
      </c>
      <c r="AB1016" s="117">
        <v>0</v>
      </c>
      <c r="AC1016" s="117">
        <v>0</v>
      </c>
      <c r="AD1016" s="117">
        <v>0</v>
      </c>
      <c r="AE1016" s="117">
        <v>0</v>
      </c>
      <c r="AF1016" s="117">
        <v>0</v>
      </c>
      <c r="AG1016" s="117">
        <v>0</v>
      </c>
      <c r="AH1016" s="117">
        <v>0</v>
      </c>
      <c r="AI1016" s="117">
        <v>1</v>
      </c>
      <c r="AJ1016" s="117">
        <v>0</v>
      </c>
      <c r="AK1016" s="117">
        <v>0</v>
      </c>
      <c r="AL1016" s="117">
        <v>0</v>
      </c>
      <c r="AM1016" s="117">
        <v>0</v>
      </c>
      <c r="AN1016" s="117">
        <v>0</v>
      </c>
      <c r="AO1016" s="117">
        <v>0</v>
      </c>
      <c r="AP1016" s="117">
        <v>0</v>
      </c>
      <c r="AQ1016" s="117">
        <v>1</v>
      </c>
      <c r="AR1016" s="117">
        <v>0</v>
      </c>
      <c r="AS1016" s="117">
        <v>150721.50063706783</v>
      </c>
    </row>
    <row r="1017" spans="1:45" x14ac:dyDescent="0.45">
      <c r="A1017" s="117" t="s">
        <v>1356</v>
      </c>
      <c r="B1017" s="118">
        <v>44024</v>
      </c>
      <c r="C1017" s="117">
        <v>2020</v>
      </c>
      <c r="D1017" s="117">
        <v>7</v>
      </c>
      <c r="E1017" s="117">
        <v>1</v>
      </c>
      <c r="F1017" s="117" t="s">
        <v>340</v>
      </c>
      <c r="G1017" s="117" t="s">
        <v>336</v>
      </c>
      <c r="H1017" s="117">
        <v>0</v>
      </c>
      <c r="I1017" s="117">
        <v>69.583340000000007</v>
      </c>
      <c r="J1017" s="117">
        <v>319492.12563706783</v>
      </c>
      <c r="K1017" s="117">
        <v>112677.54230373449</v>
      </c>
      <c r="L1017" s="117">
        <v>206814.58333333334</v>
      </c>
      <c r="M1017" s="117">
        <v>0</v>
      </c>
      <c r="N1017" s="117">
        <v>1</v>
      </c>
      <c r="O1017" s="117">
        <v>0</v>
      </c>
      <c r="P1017" s="117">
        <v>0</v>
      </c>
      <c r="Q1017" s="117">
        <v>0</v>
      </c>
      <c r="R1017" s="117">
        <v>0</v>
      </c>
      <c r="S1017" s="117">
        <v>0</v>
      </c>
      <c r="T1017" s="117">
        <v>0</v>
      </c>
      <c r="U1017" s="117">
        <v>0</v>
      </c>
      <c r="V1017" s="117">
        <v>0</v>
      </c>
      <c r="W1017" s="117">
        <v>0</v>
      </c>
      <c r="X1017" s="117">
        <v>0</v>
      </c>
      <c r="Y1017" s="117">
        <v>0</v>
      </c>
      <c r="Z1017" s="117">
        <v>0</v>
      </c>
      <c r="AA1017" s="117">
        <v>1</v>
      </c>
      <c r="AB1017" s="117">
        <v>0</v>
      </c>
      <c r="AC1017" s="117">
        <v>0</v>
      </c>
      <c r="AD1017" s="117">
        <v>0</v>
      </c>
      <c r="AE1017" s="117">
        <v>0</v>
      </c>
      <c r="AF1017" s="117">
        <v>0</v>
      </c>
      <c r="AG1017" s="117">
        <v>0</v>
      </c>
      <c r="AH1017" s="117">
        <v>0</v>
      </c>
      <c r="AI1017" s="117">
        <v>1</v>
      </c>
      <c r="AJ1017" s="117">
        <v>0</v>
      </c>
      <c r="AK1017" s="117">
        <v>0</v>
      </c>
      <c r="AL1017" s="117">
        <v>0</v>
      </c>
      <c r="AM1017" s="117">
        <v>0</v>
      </c>
      <c r="AN1017" s="117">
        <v>0</v>
      </c>
      <c r="AO1017" s="117">
        <v>0</v>
      </c>
      <c r="AP1017" s="117">
        <v>0</v>
      </c>
      <c r="AQ1017" s="117">
        <v>1</v>
      </c>
      <c r="AR1017" s="117">
        <v>0</v>
      </c>
      <c r="AS1017" s="117">
        <v>112677.54230373449</v>
      </c>
    </row>
    <row r="1018" spans="1:45" x14ac:dyDescent="0.45">
      <c r="A1018" s="117" t="s">
        <v>1357</v>
      </c>
      <c r="B1018" s="118">
        <v>44025</v>
      </c>
      <c r="C1018" s="117">
        <v>2020</v>
      </c>
      <c r="D1018" s="117">
        <v>7</v>
      </c>
      <c r="E1018" s="117">
        <v>2</v>
      </c>
      <c r="F1018" s="117" t="s">
        <v>342</v>
      </c>
      <c r="G1018" s="117" t="s">
        <v>336</v>
      </c>
      <c r="H1018" s="117">
        <v>0</v>
      </c>
      <c r="I1018" s="117">
        <v>66.5</v>
      </c>
      <c r="J1018" s="117">
        <v>325185.79230373458</v>
      </c>
      <c r="K1018" s="117">
        <v>117133.2923037346</v>
      </c>
      <c r="L1018" s="117">
        <v>208052.5</v>
      </c>
      <c r="M1018" s="117">
        <v>0</v>
      </c>
      <c r="N1018" s="117">
        <v>0</v>
      </c>
      <c r="O1018" s="117">
        <v>1</v>
      </c>
      <c r="P1018" s="117">
        <v>0</v>
      </c>
      <c r="Q1018" s="117">
        <v>0</v>
      </c>
      <c r="R1018" s="117">
        <v>0</v>
      </c>
      <c r="S1018" s="117">
        <v>0</v>
      </c>
      <c r="T1018" s="117">
        <v>0</v>
      </c>
      <c r="U1018" s="117">
        <v>0</v>
      </c>
      <c r="V1018" s="117">
        <v>0</v>
      </c>
      <c r="W1018" s="117">
        <v>0</v>
      </c>
      <c r="X1018" s="117">
        <v>0</v>
      </c>
      <c r="Y1018" s="117">
        <v>0</v>
      </c>
      <c r="Z1018" s="117">
        <v>0</v>
      </c>
      <c r="AA1018" s="117">
        <v>1</v>
      </c>
      <c r="AB1018" s="117">
        <v>0</v>
      </c>
      <c r="AC1018" s="117">
        <v>0</v>
      </c>
      <c r="AD1018" s="117">
        <v>0</v>
      </c>
      <c r="AE1018" s="117">
        <v>0</v>
      </c>
      <c r="AF1018" s="117">
        <v>0</v>
      </c>
      <c r="AG1018" s="117">
        <v>0</v>
      </c>
      <c r="AH1018" s="117">
        <v>0</v>
      </c>
      <c r="AI1018" s="117">
        <v>1</v>
      </c>
      <c r="AJ1018" s="117">
        <v>0</v>
      </c>
      <c r="AK1018" s="117">
        <v>0</v>
      </c>
      <c r="AL1018" s="117">
        <v>0</v>
      </c>
      <c r="AM1018" s="117">
        <v>0</v>
      </c>
      <c r="AN1018" s="117">
        <v>0</v>
      </c>
      <c r="AO1018" s="117">
        <v>0</v>
      </c>
      <c r="AP1018" s="117">
        <v>0</v>
      </c>
      <c r="AQ1018" s="117">
        <v>1</v>
      </c>
      <c r="AR1018" s="117">
        <v>0</v>
      </c>
      <c r="AS1018" s="117">
        <v>117133.2923037346</v>
      </c>
    </row>
    <row r="1019" spans="1:45" x14ac:dyDescent="0.45">
      <c r="A1019" s="117" t="s">
        <v>1358</v>
      </c>
      <c r="B1019" s="118">
        <v>44026</v>
      </c>
      <c r="C1019" s="117">
        <v>2020</v>
      </c>
      <c r="D1019" s="117">
        <v>7</v>
      </c>
      <c r="E1019" s="117">
        <v>3</v>
      </c>
      <c r="F1019" s="117" t="s">
        <v>342</v>
      </c>
      <c r="G1019" s="117" t="s">
        <v>336</v>
      </c>
      <c r="H1019" s="117">
        <v>0</v>
      </c>
      <c r="I1019" s="117">
        <v>72.333340000000007</v>
      </c>
      <c r="J1019" s="117">
        <v>347321.75063706783</v>
      </c>
      <c r="K1019" s="117">
        <v>138173.00063706783</v>
      </c>
      <c r="L1019" s="117">
        <v>209148.75</v>
      </c>
      <c r="M1019" s="117">
        <v>0</v>
      </c>
      <c r="N1019" s="117">
        <v>0</v>
      </c>
      <c r="O1019" s="117">
        <v>0</v>
      </c>
      <c r="P1019" s="117">
        <v>1</v>
      </c>
      <c r="Q1019" s="117">
        <v>0</v>
      </c>
      <c r="R1019" s="117">
        <v>0</v>
      </c>
      <c r="S1019" s="117">
        <v>0</v>
      </c>
      <c r="T1019" s="117">
        <v>0</v>
      </c>
      <c r="U1019" s="117">
        <v>0</v>
      </c>
      <c r="V1019" s="117">
        <v>0</v>
      </c>
      <c r="W1019" s="117">
        <v>0</v>
      </c>
      <c r="X1019" s="117">
        <v>0</v>
      </c>
      <c r="Y1019" s="117">
        <v>0</v>
      </c>
      <c r="Z1019" s="117">
        <v>0</v>
      </c>
      <c r="AA1019" s="117">
        <v>1</v>
      </c>
      <c r="AB1019" s="117">
        <v>0</v>
      </c>
      <c r="AC1019" s="117">
        <v>0</v>
      </c>
      <c r="AD1019" s="117">
        <v>0</v>
      </c>
      <c r="AE1019" s="117">
        <v>0</v>
      </c>
      <c r="AF1019" s="117">
        <v>0</v>
      </c>
      <c r="AG1019" s="117">
        <v>0</v>
      </c>
      <c r="AH1019" s="117">
        <v>0</v>
      </c>
      <c r="AI1019" s="117">
        <v>1</v>
      </c>
      <c r="AJ1019" s="117">
        <v>0</v>
      </c>
      <c r="AK1019" s="117">
        <v>0</v>
      </c>
      <c r="AL1019" s="117">
        <v>0</v>
      </c>
      <c r="AM1019" s="117">
        <v>0</v>
      </c>
      <c r="AN1019" s="117">
        <v>0</v>
      </c>
      <c r="AO1019" s="117">
        <v>0</v>
      </c>
      <c r="AP1019" s="117">
        <v>0</v>
      </c>
      <c r="AQ1019" s="117">
        <v>1</v>
      </c>
      <c r="AR1019" s="117">
        <v>0</v>
      </c>
      <c r="AS1019" s="117">
        <v>138173.00063706783</v>
      </c>
    </row>
    <row r="1020" spans="1:45" x14ac:dyDescent="0.45">
      <c r="A1020" s="117" t="s">
        <v>1359</v>
      </c>
      <c r="B1020" s="118">
        <v>44027</v>
      </c>
      <c r="C1020" s="117">
        <v>2020</v>
      </c>
      <c r="D1020" s="117">
        <v>7</v>
      </c>
      <c r="E1020" s="117">
        <v>4</v>
      </c>
      <c r="F1020" s="117" t="s">
        <v>342</v>
      </c>
      <c r="G1020" s="117" t="s">
        <v>336</v>
      </c>
      <c r="H1020" s="117">
        <v>0</v>
      </c>
      <c r="I1020" s="117">
        <v>76.333340000000007</v>
      </c>
      <c r="J1020" s="117">
        <v>370217.00063706783</v>
      </c>
      <c r="K1020" s="117">
        <v>160024.50063706783</v>
      </c>
      <c r="L1020" s="117">
        <v>210192.5</v>
      </c>
      <c r="M1020" s="117">
        <v>0</v>
      </c>
      <c r="N1020" s="117">
        <v>0</v>
      </c>
      <c r="O1020" s="117">
        <v>0</v>
      </c>
      <c r="P1020" s="117">
        <v>0</v>
      </c>
      <c r="Q1020" s="117">
        <v>1</v>
      </c>
      <c r="R1020" s="117">
        <v>0</v>
      </c>
      <c r="S1020" s="117">
        <v>0</v>
      </c>
      <c r="T1020" s="117">
        <v>0</v>
      </c>
      <c r="U1020" s="117">
        <v>0</v>
      </c>
      <c r="V1020" s="117">
        <v>0</v>
      </c>
      <c r="W1020" s="117">
        <v>0</v>
      </c>
      <c r="X1020" s="117">
        <v>0</v>
      </c>
      <c r="Y1020" s="117">
        <v>0</v>
      </c>
      <c r="Z1020" s="117">
        <v>0</v>
      </c>
      <c r="AA1020" s="117">
        <v>1</v>
      </c>
      <c r="AB1020" s="117">
        <v>0</v>
      </c>
      <c r="AC1020" s="117">
        <v>0</v>
      </c>
      <c r="AD1020" s="117">
        <v>0</v>
      </c>
      <c r="AE1020" s="117">
        <v>0</v>
      </c>
      <c r="AF1020" s="117">
        <v>0</v>
      </c>
      <c r="AG1020" s="117">
        <v>0</v>
      </c>
      <c r="AH1020" s="117">
        <v>0</v>
      </c>
      <c r="AI1020" s="117">
        <v>1</v>
      </c>
      <c r="AJ1020" s="117">
        <v>0</v>
      </c>
      <c r="AK1020" s="117">
        <v>0</v>
      </c>
      <c r="AL1020" s="117">
        <v>0</v>
      </c>
      <c r="AM1020" s="117">
        <v>0</v>
      </c>
      <c r="AN1020" s="117">
        <v>0</v>
      </c>
      <c r="AO1020" s="117">
        <v>0</v>
      </c>
      <c r="AP1020" s="117">
        <v>0</v>
      </c>
      <c r="AQ1020" s="117">
        <v>1</v>
      </c>
      <c r="AR1020" s="117">
        <v>0</v>
      </c>
      <c r="AS1020" s="117">
        <v>160024.50063706783</v>
      </c>
    </row>
    <row r="1021" spans="1:45" x14ac:dyDescent="0.45">
      <c r="A1021" s="117" t="s">
        <v>1360</v>
      </c>
      <c r="B1021" s="118">
        <v>44028</v>
      </c>
      <c r="C1021" s="117">
        <v>2020</v>
      </c>
      <c r="D1021" s="117">
        <v>7</v>
      </c>
      <c r="E1021" s="117">
        <v>5</v>
      </c>
      <c r="F1021" s="117" t="s">
        <v>342</v>
      </c>
      <c r="G1021" s="117" t="s">
        <v>336</v>
      </c>
      <c r="H1021" s="117">
        <v>0</v>
      </c>
      <c r="I1021" s="117">
        <v>79.208340000000007</v>
      </c>
      <c r="J1021" s="117">
        <v>378944.79230373458</v>
      </c>
      <c r="K1021" s="117">
        <v>167678.12563706795</v>
      </c>
      <c r="L1021" s="117">
        <v>211266.66666666666</v>
      </c>
      <c r="M1021" s="117">
        <v>0</v>
      </c>
      <c r="N1021" s="117">
        <v>0</v>
      </c>
      <c r="O1021" s="117">
        <v>0</v>
      </c>
      <c r="P1021" s="117">
        <v>0</v>
      </c>
      <c r="Q1021" s="117">
        <v>0</v>
      </c>
      <c r="R1021" s="117">
        <v>1</v>
      </c>
      <c r="S1021" s="117">
        <v>0</v>
      </c>
      <c r="T1021" s="117">
        <v>0</v>
      </c>
      <c r="U1021" s="117">
        <v>0</v>
      </c>
      <c r="V1021" s="117">
        <v>0</v>
      </c>
      <c r="W1021" s="117">
        <v>0</v>
      </c>
      <c r="X1021" s="117">
        <v>0</v>
      </c>
      <c r="Y1021" s="117">
        <v>0</v>
      </c>
      <c r="Z1021" s="117">
        <v>0</v>
      </c>
      <c r="AA1021" s="117">
        <v>1</v>
      </c>
      <c r="AB1021" s="117">
        <v>0</v>
      </c>
      <c r="AC1021" s="117">
        <v>0</v>
      </c>
      <c r="AD1021" s="117">
        <v>0</v>
      </c>
      <c r="AE1021" s="117">
        <v>0</v>
      </c>
      <c r="AF1021" s="117">
        <v>0</v>
      </c>
      <c r="AG1021" s="117">
        <v>0</v>
      </c>
      <c r="AH1021" s="117">
        <v>0</v>
      </c>
      <c r="AI1021" s="117">
        <v>1</v>
      </c>
      <c r="AJ1021" s="117">
        <v>0</v>
      </c>
      <c r="AK1021" s="117">
        <v>0</v>
      </c>
      <c r="AL1021" s="117">
        <v>0</v>
      </c>
      <c r="AM1021" s="117">
        <v>0</v>
      </c>
      <c r="AN1021" s="117">
        <v>0</v>
      </c>
      <c r="AO1021" s="117">
        <v>0</v>
      </c>
      <c r="AP1021" s="117">
        <v>0</v>
      </c>
      <c r="AQ1021" s="117">
        <v>1</v>
      </c>
      <c r="AR1021" s="117">
        <v>0</v>
      </c>
      <c r="AS1021" s="117">
        <v>167678.12563706795</v>
      </c>
    </row>
    <row r="1022" spans="1:45" x14ac:dyDescent="0.45">
      <c r="A1022" s="117" t="s">
        <v>1361</v>
      </c>
      <c r="B1022" s="118">
        <v>44029</v>
      </c>
      <c r="C1022" s="117">
        <v>2020</v>
      </c>
      <c r="D1022" s="117">
        <v>7</v>
      </c>
      <c r="E1022" s="117">
        <v>6</v>
      </c>
      <c r="F1022" s="117" t="s">
        <v>342</v>
      </c>
      <c r="G1022" s="117" t="s">
        <v>336</v>
      </c>
      <c r="H1022" s="117">
        <v>0</v>
      </c>
      <c r="I1022" s="117">
        <v>77.166659999999993</v>
      </c>
      <c r="J1022" s="117">
        <v>355738.66730373458</v>
      </c>
      <c r="K1022" s="117">
        <v>143281.5839704012</v>
      </c>
      <c r="L1022" s="117">
        <v>212457.08333333334</v>
      </c>
      <c r="M1022" s="117">
        <v>0</v>
      </c>
      <c r="N1022" s="117">
        <v>0</v>
      </c>
      <c r="O1022" s="117">
        <v>0</v>
      </c>
      <c r="P1022" s="117">
        <v>0</v>
      </c>
      <c r="Q1022" s="117">
        <v>0</v>
      </c>
      <c r="R1022" s="117">
        <v>0</v>
      </c>
      <c r="S1022" s="117">
        <v>1</v>
      </c>
      <c r="T1022" s="117">
        <v>0</v>
      </c>
      <c r="U1022" s="117">
        <v>0</v>
      </c>
      <c r="V1022" s="117">
        <v>0</v>
      </c>
      <c r="W1022" s="117">
        <v>0</v>
      </c>
      <c r="X1022" s="117">
        <v>0</v>
      </c>
      <c r="Y1022" s="117">
        <v>0</v>
      </c>
      <c r="Z1022" s="117">
        <v>0</v>
      </c>
      <c r="AA1022" s="117">
        <v>1</v>
      </c>
      <c r="AB1022" s="117">
        <v>0</v>
      </c>
      <c r="AC1022" s="117">
        <v>0</v>
      </c>
      <c r="AD1022" s="117">
        <v>0</v>
      </c>
      <c r="AE1022" s="117">
        <v>0</v>
      </c>
      <c r="AF1022" s="117">
        <v>0</v>
      </c>
      <c r="AG1022" s="117">
        <v>0</v>
      </c>
      <c r="AH1022" s="117">
        <v>0</v>
      </c>
      <c r="AI1022" s="117">
        <v>1</v>
      </c>
      <c r="AJ1022" s="117">
        <v>0</v>
      </c>
      <c r="AK1022" s="117">
        <v>0</v>
      </c>
      <c r="AL1022" s="117">
        <v>0</v>
      </c>
      <c r="AM1022" s="117">
        <v>0</v>
      </c>
      <c r="AN1022" s="117">
        <v>0</v>
      </c>
      <c r="AO1022" s="117">
        <v>0</v>
      </c>
      <c r="AP1022" s="117">
        <v>0</v>
      </c>
      <c r="AQ1022" s="117">
        <v>1</v>
      </c>
      <c r="AR1022" s="117">
        <v>0</v>
      </c>
      <c r="AS1022" s="117">
        <v>143281.5839704012</v>
      </c>
    </row>
    <row r="1023" spans="1:45" x14ac:dyDescent="0.45">
      <c r="A1023" s="117" t="s">
        <v>1362</v>
      </c>
      <c r="B1023" s="118">
        <v>44030</v>
      </c>
      <c r="C1023" s="117">
        <v>2020</v>
      </c>
      <c r="D1023" s="117">
        <v>7</v>
      </c>
      <c r="E1023" s="117">
        <v>7</v>
      </c>
      <c r="F1023" s="117" t="s">
        <v>340</v>
      </c>
      <c r="G1023" s="117" t="s">
        <v>336</v>
      </c>
      <c r="H1023" s="117">
        <v>0</v>
      </c>
      <c r="I1023" s="117">
        <v>78.25</v>
      </c>
      <c r="J1023" s="117">
        <v>371656.29230373458</v>
      </c>
      <c r="K1023" s="117">
        <v>158304.62563706795</v>
      </c>
      <c r="L1023" s="117">
        <v>213351.66666666666</v>
      </c>
      <c r="M1023" s="117">
        <v>0</v>
      </c>
      <c r="N1023" s="117">
        <v>0</v>
      </c>
      <c r="O1023" s="117">
        <v>0</v>
      </c>
      <c r="P1023" s="117">
        <v>0</v>
      </c>
      <c r="Q1023" s="117">
        <v>0</v>
      </c>
      <c r="R1023" s="117">
        <v>0</v>
      </c>
      <c r="S1023" s="117">
        <v>0</v>
      </c>
      <c r="T1023" s="117">
        <v>1</v>
      </c>
      <c r="U1023" s="117">
        <v>0</v>
      </c>
      <c r="V1023" s="117">
        <v>0</v>
      </c>
      <c r="W1023" s="117">
        <v>0</v>
      </c>
      <c r="X1023" s="117">
        <v>0</v>
      </c>
      <c r="Y1023" s="117">
        <v>0</v>
      </c>
      <c r="Z1023" s="117">
        <v>0</v>
      </c>
      <c r="AA1023" s="117">
        <v>1</v>
      </c>
      <c r="AB1023" s="117">
        <v>0</v>
      </c>
      <c r="AC1023" s="117">
        <v>0</v>
      </c>
      <c r="AD1023" s="117">
        <v>0</v>
      </c>
      <c r="AE1023" s="117">
        <v>0</v>
      </c>
      <c r="AF1023" s="117">
        <v>0</v>
      </c>
      <c r="AG1023" s="117">
        <v>0</v>
      </c>
      <c r="AH1023" s="117">
        <v>0</v>
      </c>
      <c r="AI1023" s="117">
        <v>1</v>
      </c>
      <c r="AJ1023" s="117">
        <v>0</v>
      </c>
      <c r="AK1023" s="117">
        <v>0</v>
      </c>
      <c r="AL1023" s="117">
        <v>0</v>
      </c>
      <c r="AM1023" s="117">
        <v>0</v>
      </c>
      <c r="AN1023" s="117">
        <v>0</v>
      </c>
      <c r="AO1023" s="117">
        <v>0</v>
      </c>
      <c r="AP1023" s="117">
        <v>0</v>
      </c>
      <c r="AQ1023" s="117">
        <v>1</v>
      </c>
      <c r="AR1023" s="117">
        <v>0</v>
      </c>
      <c r="AS1023" s="117">
        <v>158304.62563706795</v>
      </c>
    </row>
    <row r="1024" spans="1:45" x14ac:dyDescent="0.45">
      <c r="A1024" s="117" t="s">
        <v>1363</v>
      </c>
      <c r="B1024" s="118">
        <v>44031</v>
      </c>
      <c r="C1024" s="117">
        <v>2020</v>
      </c>
      <c r="D1024" s="117">
        <v>7</v>
      </c>
      <c r="E1024" s="117">
        <v>1</v>
      </c>
      <c r="F1024" s="117" t="s">
        <v>340</v>
      </c>
      <c r="G1024" s="117" t="s">
        <v>336</v>
      </c>
      <c r="H1024" s="117">
        <v>0</v>
      </c>
      <c r="I1024" s="117">
        <v>80.666659999999993</v>
      </c>
      <c r="J1024" s="117">
        <v>375120.9589704012</v>
      </c>
      <c r="K1024" s="117">
        <v>161085.9589704012</v>
      </c>
      <c r="L1024" s="117">
        <v>214035</v>
      </c>
      <c r="M1024" s="117">
        <v>0</v>
      </c>
      <c r="N1024" s="117">
        <v>1</v>
      </c>
      <c r="O1024" s="117">
        <v>0</v>
      </c>
      <c r="P1024" s="117">
        <v>0</v>
      </c>
      <c r="Q1024" s="117">
        <v>0</v>
      </c>
      <c r="R1024" s="117">
        <v>0</v>
      </c>
      <c r="S1024" s="117">
        <v>0</v>
      </c>
      <c r="T1024" s="117">
        <v>0</v>
      </c>
      <c r="U1024" s="117">
        <v>0</v>
      </c>
      <c r="V1024" s="117">
        <v>0</v>
      </c>
      <c r="W1024" s="117">
        <v>0</v>
      </c>
      <c r="X1024" s="117">
        <v>0</v>
      </c>
      <c r="Y1024" s="117">
        <v>0</v>
      </c>
      <c r="Z1024" s="117">
        <v>0</v>
      </c>
      <c r="AA1024" s="117">
        <v>1</v>
      </c>
      <c r="AB1024" s="117">
        <v>0</v>
      </c>
      <c r="AC1024" s="117">
        <v>0</v>
      </c>
      <c r="AD1024" s="117">
        <v>0</v>
      </c>
      <c r="AE1024" s="117">
        <v>0</v>
      </c>
      <c r="AF1024" s="117">
        <v>0</v>
      </c>
      <c r="AG1024" s="117">
        <v>0</v>
      </c>
      <c r="AH1024" s="117">
        <v>0</v>
      </c>
      <c r="AI1024" s="117">
        <v>1</v>
      </c>
      <c r="AJ1024" s="117">
        <v>0</v>
      </c>
      <c r="AK1024" s="117">
        <v>0</v>
      </c>
      <c r="AL1024" s="117">
        <v>0</v>
      </c>
      <c r="AM1024" s="117">
        <v>0</v>
      </c>
      <c r="AN1024" s="117">
        <v>0</v>
      </c>
      <c r="AO1024" s="117">
        <v>0</v>
      </c>
      <c r="AP1024" s="117">
        <v>0</v>
      </c>
      <c r="AQ1024" s="117">
        <v>1</v>
      </c>
      <c r="AR1024" s="117">
        <v>0</v>
      </c>
      <c r="AS1024" s="117">
        <v>161085.9589704012</v>
      </c>
    </row>
    <row r="1025" spans="1:45" x14ac:dyDescent="0.45">
      <c r="A1025" s="117" t="s">
        <v>1364</v>
      </c>
      <c r="B1025" s="118">
        <v>44032</v>
      </c>
      <c r="C1025" s="117">
        <v>2020</v>
      </c>
      <c r="D1025" s="117">
        <v>7</v>
      </c>
      <c r="E1025" s="117">
        <v>2</v>
      </c>
      <c r="F1025" s="117" t="s">
        <v>342</v>
      </c>
      <c r="G1025" s="117" t="s">
        <v>336</v>
      </c>
      <c r="H1025" s="117">
        <v>0</v>
      </c>
      <c r="I1025" s="117">
        <v>82.416659999999993</v>
      </c>
      <c r="J1025" s="117">
        <v>407260.04230373458</v>
      </c>
      <c r="K1025" s="117">
        <v>192980.87563706795</v>
      </c>
      <c r="L1025" s="117">
        <v>214279.16666666666</v>
      </c>
      <c r="M1025" s="117">
        <v>0</v>
      </c>
      <c r="N1025" s="117">
        <v>0</v>
      </c>
      <c r="O1025" s="117">
        <v>1</v>
      </c>
      <c r="P1025" s="117">
        <v>0</v>
      </c>
      <c r="Q1025" s="117">
        <v>0</v>
      </c>
      <c r="R1025" s="117">
        <v>0</v>
      </c>
      <c r="S1025" s="117">
        <v>0</v>
      </c>
      <c r="T1025" s="117">
        <v>0</v>
      </c>
      <c r="U1025" s="117">
        <v>0</v>
      </c>
      <c r="V1025" s="117">
        <v>0</v>
      </c>
      <c r="W1025" s="117">
        <v>0</v>
      </c>
      <c r="X1025" s="117">
        <v>0</v>
      </c>
      <c r="Y1025" s="117">
        <v>0</v>
      </c>
      <c r="Z1025" s="117">
        <v>0</v>
      </c>
      <c r="AA1025" s="117">
        <v>1</v>
      </c>
      <c r="AB1025" s="117">
        <v>0</v>
      </c>
      <c r="AC1025" s="117">
        <v>0</v>
      </c>
      <c r="AD1025" s="117">
        <v>0</v>
      </c>
      <c r="AE1025" s="117">
        <v>0</v>
      </c>
      <c r="AF1025" s="117">
        <v>0</v>
      </c>
      <c r="AG1025" s="117">
        <v>0</v>
      </c>
      <c r="AH1025" s="117">
        <v>0</v>
      </c>
      <c r="AI1025" s="117">
        <v>1</v>
      </c>
      <c r="AJ1025" s="117">
        <v>0</v>
      </c>
      <c r="AK1025" s="117">
        <v>0</v>
      </c>
      <c r="AL1025" s="117">
        <v>0</v>
      </c>
      <c r="AM1025" s="117">
        <v>0</v>
      </c>
      <c r="AN1025" s="117">
        <v>0</v>
      </c>
      <c r="AO1025" s="117">
        <v>0</v>
      </c>
      <c r="AP1025" s="117">
        <v>0</v>
      </c>
      <c r="AQ1025" s="117">
        <v>1</v>
      </c>
      <c r="AR1025" s="117">
        <v>0</v>
      </c>
      <c r="AS1025" s="117">
        <v>192980.87563706795</v>
      </c>
    </row>
    <row r="1026" spans="1:45" x14ac:dyDescent="0.45">
      <c r="A1026" s="117" t="s">
        <v>1365</v>
      </c>
      <c r="B1026" s="118">
        <v>44033</v>
      </c>
      <c r="C1026" s="117">
        <v>2020</v>
      </c>
      <c r="D1026" s="117">
        <v>7</v>
      </c>
      <c r="E1026" s="117">
        <v>3</v>
      </c>
      <c r="F1026" s="117" t="s">
        <v>342</v>
      </c>
      <c r="G1026" s="117" t="s">
        <v>336</v>
      </c>
      <c r="H1026" s="117">
        <v>0</v>
      </c>
      <c r="I1026" s="117">
        <v>83.291659999999993</v>
      </c>
      <c r="J1026" s="117">
        <v>415076.50063706783</v>
      </c>
      <c r="K1026" s="117">
        <v>200523.16730373446</v>
      </c>
      <c r="L1026" s="117">
        <v>214553.33333333334</v>
      </c>
      <c r="M1026" s="117">
        <v>0</v>
      </c>
      <c r="N1026" s="117">
        <v>0</v>
      </c>
      <c r="O1026" s="117">
        <v>0</v>
      </c>
      <c r="P1026" s="117">
        <v>1</v>
      </c>
      <c r="Q1026" s="117">
        <v>0</v>
      </c>
      <c r="R1026" s="117">
        <v>0</v>
      </c>
      <c r="S1026" s="117">
        <v>0</v>
      </c>
      <c r="T1026" s="117">
        <v>0</v>
      </c>
      <c r="U1026" s="117">
        <v>0</v>
      </c>
      <c r="V1026" s="117">
        <v>0</v>
      </c>
      <c r="W1026" s="117">
        <v>0</v>
      </c>
      <c r="X1026" s="117">
        <v>0</v>
      </c>
      <c r="Y1026" s="117">
        <v>0</v>
      </c>
      <c r="Z1026" s="117">
        <v>0</v>
      </c>
      <c r="AA1026" s="117">
        <v>1</v>
      </c>
      <c r="AB1026" s="117">
        <v>0</v>
      </c>
      <c r="AC1026" s="117">
        <v>0</v>
      </c>
      <c r="AD1026" s="117">
        <v>0</v>
      </c>
      <c r="AE1026" s="117">
        <v>0</v>
      </c>
      <c r="AF1026" s="117">
        <v>0</v>
      </c>
      <c r="AG1026" s="117">
        <v>0</v>
      </c>
      <c r="AH1026" s="117">
        <v>0</v>
      </c>
      <c r="AI1026" s="117">
        <v>1</v>
      </c>
      <c r="AJ1026" s="117">
        <v>0</v>
      </c>
      <c r="AK1026" s="117">
        <v>0</v>
      </c>
      <c r="AL1026" s="117">
        <v>0</v>
      </c>
      <c r="AM1026" s="117">
        <v>0</v>
      </c>
      <c r="AN1026" s="117">
        <v>0</v>
      </c>
      <c r="AO1026" s="117">
        <v>0</v>
      </c>
      <c r="AP1026" s="117">
        <v>0</v>
      </c>
      <c r="AQ1026" s="117">
        <v>1</v>
      </c>
      <c r="AR1026" s="117">
        <v>0</v>
      </c>
      <c r="AS1026" s="117">
        <v>200523.16730373446</v>
      </c>
    </row>
    <row r="1027" spans="1:45" x14ac:dyDescent="0.45">
      <c r="A1027" s="117" t="s">
        <v>1366</v>
      </c>
      <c r="B1027" s="118">
        <v>44034</v>
      </c>
      <c r="C1027" s="117">
        <v>2020</v>
      </c>
      <c r="D1027" s="117">
        <v>7</v>
      </c>
      <c r="E1027" s="117">
        <v>4</v>
      </c>
      <c r="F1027" s="117" t="s">
        <v>342</v>
      </c>
      <c r="G1027" s="117" t="s">
        <v>336</v>
      </c>
      <c r="H1027" s="117">
        <v>0</v>
      </c>
      <c r="I1027" s="117">
        <v>84</v>
      </c>
      <c r="J1027" s="117">
        <v>420999.2089704012</v>
      </c>
      <c r="K1027" s="117">
        <v>206183.79230373458</v>
      </c>
      <c r="L1027" s="117">
        <v>214815.41666666666</v>
      </c>
      <c r="M1027" s="117">
        <v>0</v>
      </c>
      <c r="N1027" s="117">
        <v>0</v>
      </c>
      <c r="O1027" s="117">
        <v>0</v>
      </c>
      <c r="P1027" s="117">
        <v>0</v>
      </c>
      <c r="Q1027" s="117">
        <v>1</v>
      </c>
      <c r="R1027" s="117">
        <v>0</v>
      </c>
      <c r="S1027" s="117">
        <v>0</v>
      </c>
      <c r="T1027" s="117">
        <v>0</v>
      </c>
      <c r="U1027" s="117">
        <v>0</v>
      </c>
      <c r="V1027" s="117">
        <v>0</v>
      </c>
      <c r="W1027" s="117">
        <v>0</v>
      </c>
      <c r="X1027" s="117">
        <v>0</v>
      </c>
      <c r="Y1027" s="117">
        <v>0</v>
      </c>
      <c r="Z1027" s="117">
        <v>0</v>
      </c>
      <c r="AA1027" s="117">
        <v>1</v>
      </c>
      <c r="AB1027" s="117">
        <v>0</v>
      </c>
      <c r="AC1027" s="117">
        <v>0</v>
      </c>
      <c r="AD1027" s="117">
        <v>0</v>
      </c>
      <c r="AE1027" s="117">
        <v>0</v>
      </c>
      <c r="AF1027" s="117">
        <v>0</v>
      </c>
      <c r="AG1027" s="117">
        <v>0</v>
      </c>
      <c r="AH1027" s="117">
        <v>0</v>
      </c>
      <c r="AI1027" s="117">
        <v>1</v>
      </c>
      <c r="AJ1027" s="117">
        <v>0</v>
      </c>
      <c r="AK1027" s="117">
        <v>0</v>
      </c>
      <c r="AL1027" s="117">
        <v>0</v>
      </c>
      <c r="AM1027" s="117">
        <v>0</v>
      </c>
      <c r="AN1027" s="117">
        <v>0</v>
      </c>
      <c r="AO1027" s="117">
        <v>0</v>
      </c>
      <c r="AP1027" s="117">
        <v>0</v>
      </c>
      <c r="AQ1027" s="117">
        <v>1</v>
      </c>
      <c r="AR1027" s="117">
        <v>0</v>
      </c>
      <c r="AS1027" s="117">
        <v>206183.79230373458</v>
      </c>
    </row>
    <row r="1028" spans="1:45" x14ac:dyDescent="0.45">
      <c r="A1028" s="117" t="s">
        <v>1367</v>
      </c>
      <c r="B1028" s="118">
        <v>44035</v>
      </c>
      <c r="C1028" s="117">
        <v>2020</v>
      </c>
      <c r="D1028" s="117">
        <v>7</v>
      </c>
      <c r="E1028" s="117">
        <v>5</v>
      </c>
      <c r="F1028" s="117" t="s">
        <v>342</v>
      </c>
      <c r="G1028" s="117" t="s">
        <v>336</v>
      </c>
      <c r="H1028" s="117">
        <v>0</v>
      </c>
      <c r="I1028" s="117">
        <v>79.75</v>
      </c>
      <c r="J1028" s="117">
        <v>404570.66730373446</v>
      </c>
      <c r="K1028" s="117">
        <v>189287.75063706783</v>
      </c>
      <c r="L1028" s="117">
        <v>215282.91666666666</v>
      </c>
      <c r="M1028" s="117">
        <v>0</v>
      </c>
      <c r="N1028" s="117">
        <v>0</v>
      </c>
      <c r="O1028" s="117">
        <v>0</v>
      </c>
      <c r="P1028" s="117">
        <v>0</v>
      </c>
      <c r="Q1028" s="117">
        <v>0</v>
      </c>
      <c r="R1028" s="117">
        <v>1</v>
      </c>
      <c r="S1028" s="117">
        <v>0</v>
      </c>
      <c r="T1028" s="117">
        <v>0</v>
      </c>
      <c r="U1028" s="117">
        <v>0</v>
      </c>
      <c r="V1028" s="117">
        <v>0</v>
      </c>
      <c r="W1028" s="117">
        <v>0</v>
      </c>
      <c r="X1028" s="117">
        <v>0</v>
      </c>
      <c r="Y1028" s="117">
        <v>0</v>
      </c>
      <c r="Z1028" s="117">
        <v>0</v>
      </c>
      <c r="AA1028" s="117">
        <v>1</v>
      </c>
      <c r="AB1028" s="117">
        <v>0</v>
      </c>
      <c r="AC1028" s="117">
        <v>0</v>
      </c>
      <c r="AD1028" s="117">
        <v>0</v>
      </c>
      <c r="AE1028" s="117">
        <v>0</v>
      </c>
      <c r="AF1028" s="117">
        <v>0</v>
      </c>
      <c r="AG1028" s="117">
        <v>0</v>
      </c>
      <c r="AH1028" s="117">
        <v>0</v>
      </c>
      <c r="AI1028" s="117">
        <v>1</v>
      </c>
      <c r="AJ1028" s="117">
        <v>0</v>
      </c>
      <c r="AK1028" s="117">
        <v>0</v>
      </c>
      <c r="AL1028" s="117">
        <v>0</v>
      </c>
      <c r="AM1028" s="117">
        <v>0</v>
      </c>
      <c r="AN1028" s="117">
        <v>0</v>
      </c>
      <c r="AO1028" s="117">
        <v>0</v>
      </c>
      <c r="AP1028" s="117">
        <v>0</v>
      </c>
      <c r="AQ1028" s="117">
        <v>1</v>
      </c>
      <c r="AR1028" s="117">
        <v>0</v>
      </c>
      <c r="AS1028" s="117">
        <v>189287.75063706783</v>
      </c>
    </row>
    <row r="1029" spans="1:45" x14ac:dyDescent="0.45">
      <c r="A1029" s="117" t="s">
        <v>1368</v>
      </c>
      <c r="B1029" s="118">
        <v>44036</v>
      </c>
      <c r="C1029" s="117">
        <v>2020</v>
      </c>
      <c r="D1029" s="117">
        <v>7</v>
      </c>
      <c r="E1029" s="117">
        <v>6</v>
      </c>
      <c r="F1029" s="117" t="s">
        <v>342</v>
      </c>
      <c r="G1029" s="117" t="s">
        <v>336</v>
      </c>
      <c r="H1029" s="117">
        <v>0</v>
      </c>
      <c r="I1029" s="117">
        <v>74.083340000000007</v>
      </c>
      <c r="J1029" s="117">
        <v>374893.75063706783</v>
      </c>
      <c r="K1029" s="117">
        <v>159283.3339704012</v>
      </c>
      <c r="L1029" s="117">
        <v>215610.41666666666</v>
      </c>
      <c r="M1029" s="117">
        <v>0</v>
      </c>
      <c r="N1029" s="117">
        <v>0</v>
      </c>
      <c r="O1029" s="117">
        <v>0</v>
      </c>
      <c r="P1029" s="117">
        <v>0</v>
      </c>
      <c r="Q1029" s="117">
        <v>0</v>
      </c>
      <c r="R1029" s="117">
        <v>0</v>
      </c>
      <c r="S1029" s="117">
        <v>1</v>
      </c>
      <c r="T1029" s="117">
        <v>0</v>
      </c>
      <c r="U1029" s="117">
        <v>0</v>
      </c>
      <c r="V1029" s="117">
        <v>0</v>
      </c>
      <c r="W1029" s="117">
        <v>0</v>
      </c>
      <c r="X1029" s="117">
        <v>0</v>
      </c>
      <c r="Y1029" s="117">
        <v>0</v>
      </c>
      <c r="Z1029" s="117">
        <v>0</v>
      </c>
      <c r="AA1029" s="117">
        <v>1</v>
      </c>
      <c r="AB1029" s="117">
        <v>0</v>
      </c>
      <c r="AC1029" s="117">
        <v>0</v>
      </c>
      <c r="AD1029" s="117">
        <v>0</v>
      </c>
      <c r="AE1029" s="117">
        <v>0</v>
      </c>
      <c r="AF1029" s="117">
        <v>0</v>
      </c>
      <c r="AG1029" s="117">
        <v>0</v>
      </c>
      <c r="AH1029" s="117">
        <v>0</v>
      </c>
      <c r="AI1029" s="117">
        <v>1</v>
      </c>
      <c r="AJ1029" s="117">
        <v>0</v>
      </c>
      <c r="AK1029" s="117">
        <v>0</v>
      </c>
      <c r="AL1029" s="117">
        <v>0</v>
      </c>
      <c r="AM1029" s="117">
        <v>0</v>
      </c>
      <c r="AN1029" s="117">
        <v>0</v>
      </c>
      <c r="AO1029" s="117">
        <v>0</v>
      </c>
      <c r="AP1029" s="117">
        <v>0</v>
      </c>
      <c r="AQ1029" s="117">
        <v>1</v>
      </c>
      <c r="AR1029" s="117">
        <v>0</v>
      </c>
      <c r="AS1029" s="117">
        <v>159283.3339704012</v>
      </c>
    </row>
    <row r="1030" spans="1:45" x14ac:dyDescent="0.45">
      <c r="A1030" s="117" t="s">
        <v>1369</v>
      </c>
      <c r="B1030" s="118">
        <v>44037</v>
      </c>
      <c r="C1030" s="117">
        <v>2020</v>
      </c>
      <c r="D1030" s="117">
        <v>7</v>
      </c>
      <c r="E1030" s="117">
        <v>7</v>
      </c>
      <c r="F1030" s="117" t="s">
        <v>340</v>
      </c>
      <c r="G1030" s="117" t="s">
        <v>336</v>
      </c>
      <c r="H1030" s="117">
        <v>0</v>
      </c>
      <c r="I1030" s="117">
        <v>73.666659999999993</v>
      </c>
      <c r="J1030" s="117">
        <v>361797.62563706783</v>
      </c>
      <c r="K1030" s="117">
        <v>146257.62563706783</v>
      </c>
      <c r="L1030" s="117">
        <v>215540</v>
      </c>
      <c r="M1030" s="117">
        <v>0</v>
      </c>
      <c r="N1030" s="117">
        <v>0</v>
      </c>
      <c r="O1030" s="117">
        <v>0</v>
      </c>
      <c r="P1030" s="117">
        <v>0</v>
      </c>
      <c r="Q1030" s="117">
        <v>0</v>
      </c>
      <c r="R1030" s="117">
        <v>0</v>
      </c>
      <c r="S1030" s="117">
        <v>0</v>
      </c>
      <c r="T1030" s="117">
        <v>1</v>
      </c>
      <c r="U1030" s="117">
        <v>0</v>
      </c>
      <c r="V1030" s="117">
        <v>0</v>
      </c>
      <c r="W1030" s="117">
        <v>0</v>
      </c>
      <c r="X1030" s="117">
        <v>0</v>
      </c>
      <c r="Y1030" s="117">
        <v>0</v>
      </c>
      <c r="Z1030" s="117">
        <v>0</v>
      </c>
      <c r="AA1030" s="117">
        <v>1</v>
      </c>
      <c r="AB1030" s="117">
        <v>0</v>
      </c>
      <c r="AC1030" s="117">
        <v>0</v>
      </c>
      <c r="AD1030" s="117">
        <v>0</v>
      </c>
      <c r="AE1030" s="117">
        <v>0</v>
      </c>
      <c r="AF1030" s="117">
        <v>0</v>
      </c>
      <c r="AG1030" s="117">
        <v>0</v>
      </c>
      <c r="AH1030" s="117">
        <v>0</v>
      </c>
      <c r="AI1030" s="117">
        <v>1</v>
      </c>
      <c r="AJ1030" s="117">
        <v>0</v>
      </c>
      <c r="AK1030" s="117">
        <v>0</v>
      </c>
      <c r="AL1030" s="117">
        <v>0</v>
      </c>
      <c r="AM1030" s="117">
        <v>0</v>
      </c>
      <c r="AN1030" s="117">
        <v>0</v>
      </c>
      <c r="AO1030" s="117">
        <v>0</v>
      </c>
      <c r="AP1030" s="117">
        <v>0</v>
      </c>
      <c r="AQ1030" s="117">
        <v>1</v>
      </c>
      <c r="AR1030" s="117">
        <v>0</v>
      </c>
      <c r="AS1030" s="117">
        <v>146257.62563706783</v>
      </c>
    </row>
    <row r="1031" spans="1:45" x14ac:dyDescent="0.45">
      <c r="A1031" s="117" t="s">
        <v>1370</v>
      </c>
      <c r="B1031" s="118">
        <v>44038</v>
      </c>
      <c r="C1031" s="117">
        <v>2020</v>
      </c>
      <c r="D1031" s="117">
        <v>7</v>
      </c>
      <c r="E1031" s="117">
        <v>1</v>
      </c>
      <c r="F1031" s="117" t="s">
        <v>340</v>
      </c>
      <c r="G1031" s="117" t="s">
        <v>336</v>
      </c>
      <c r="H1031" s="117">
        <v>0</v>
      </c>
      <c r="I1031" s="117">
        <v>79.25</v>
      </c>
      <c r="J1031" s="117">
        <v>376406.5839704012</v>
      </c>
      <c r="K1031" s="117">
        <v>161122.00063706783</v>
      </c>
      <c r="L1031" s="117">
        <v>215284.58333333334</v>
      </c>
      <c r="M1031" s="117">
        <v>0</v>
      </c>
      <c r="N1031" s="117">
        <v>1</v>
      </c>
      <c r="O1031" s="117">
        <v>0</v>
      </c>
      <c r="P1031" s="117">
        <v>0</v>
      </c>
      <c r="Q1031" s="117">
        <v>0</v>
      </c>
      <c r="R1031" s="117">
        <v>0</v>
      </c>
      <c r="S1031" s="117">
        <v>0</v>
      </c>
      <c r="T1031" s="117">
        <v>0</v>
      </c>
      <c r="U1031" s="117">
        <v>0</v>
      </c>
      <c r="V1031" s="117">
        <v>0</v>
      </c>
      <c r="W1031" s="117">
        <v>0</v>
      </c>
      <c r="X1031" s="117">
        <v>0</v>
      </c>
      <c r="Y1031" s="117">
        <v>0</v>
      </c>
      <c r="Z1031" s="117">
        <v>0</v>
      </c>
      <c r="AA1031" s="117">
        <v>1</v>
      </c>
      <c r="AB1031" s="117">
        <v>0</v>
      </c>
      <c r="AC1031" s="117">
        <v>0</v>
      </c>
      <c r="AD1031" s="117">
        <v>0</v>
      </c>
      <c r="AE1031" s="117">
        <v>0</v>
      </c>
      <c r="AF1031" s="117">
        <v>0</v>
      </c>
      <c r="AG1031" s="117">
        <v>0</v>
      </c>
      <c r="AH1031" s="117">
        <v>0</v>
      </c>
      <c r="AI1031" s="117">
        <v>1</v>
      </c>
      <c r="AJ1031" s="117">
        <v>0</v>
      </c>
      <c r="AK1031" s="117">
        <v>0</v>
      </c>
      <c r="AL1031" s="117">
        <v>0</v>
      </c>
      <c r="AM1031" s="117">
        <v>0</v>
      </c>
      <c r="AN1031" s="117">
        <v>0</v>
      </c>
      <c r="AO1031" s="117">
        <v>0</v>
      </c>
      <c r="AP1031" s="117">
        <v>0</v>
      </c>
      <c r="AQ1031" s="117">
        <v>1</v>
      </c>
      <c r="AR1031" s="117">
        <v>0</v>
      </c>
      <c r="AS1031" s="117">
        <v>161122.00063706783</v>
      </c>
    </row>
    <row r="1032" spans="1:45" x14ac:dyDescent="0.45">
      <c r="A1032" s="117" t="s">
        <v>1371</v>
      </c>
      <c r="B1032" s="118">
        <v>44039</v>
      </c>
      <c r="C1032" s="117">
        <v>2020</v>
      </c>
      <c r="D1032" s="117">
        <v>7</v>
      </c>
      <c r="E1032" s="117">
        <v>2</v>
      </c>
      <c r="F1032" s="117" t="s">
        <v>342</v>
      </c>
      <c r="G1032" s="117" t="s">
        <v>336</v>
      </c>
      <c r="H1032" s="117">
        <v>0</v>
      </c>
      <c r="I1032" s="117">
        <v>83.875</v>
      </c>
      <c r="J1032" s="117">
        <v>410201.12563706783</v>
      </c>
      <c r="K1032" s="117">
        <v>195200.7089704012</v>
      </c>
      <c r="L1032" s="117">
        <v>215000.41666666666</v>
      </c>
      <c r="M1032" s="117">
        <v>0</v>
      </c>
      <c r="N1032" s="117">
        <v>0</v>
      </c>
      <c r="O1032" s="117">
        <v>1</v>
      </c>
      <c r="P1032" s="117">
        <v>0</v>
      </c>
      <c r="Q1032" s="117">
        <v>0</v>
      </c>
      <c r="R1032" s="117">
        <v>0</v>
      </c>
      <c r="S1032" s="117">
        <v>0</v>
      </c>
      <c r="T1032" s="117">
        <v>0</v>
      </c>
      <c r="U1032" s="117">
        <v>0</v>
      </c>
      <c r="V1032" s="117">
        <v>0</v>
      </c>
      <c r="W1032" s="117">
        <v>0</v>
      </c>
      <c r="X1032" s="117">
        <v>0</v>
      </c>
      <c r="Y1032" s="117">
        <v>0</v>
      </c>
      <c r="Z1032" s="117">
        <v>0</v>
      </c>
      <c r="AA1032" s="117">
        <v>1</v>
      </c>
      <c r="AB1032" s="117">
        <v>0</v>
      </c>
      <c r="AC1032" s="117">
        <v>0</v>
      </c>
      <c r="AD1032" s="117">
        <v>0</v>
      </c>
      <c r="AE1032" s="117">
        <v>0</v>
      </c>
      <c r="AF1032" s="117">
        <v>0</v>
      </c>
      <c r="AG1032" s="117">
        <v>0</v>
      </c>
      <c r="AH1032" s="117">
        <v>0</v>
      </c>
      <c r="AI1032" s="117">
        <v>1</v>
      </c>
      <c r="AJ1032" s="117">
        <v>0</v>
      </c>
      <c r="AK1032" s="117">
        <v>0</v>
      </c>
      <c r="AL1032" s="117">
        <v>0</v>
      </c>
      <c r="AM1032" s="117">
        <v>0</v>
      </c>
      <c r="AN1032" s="117">
        <v>0</v>
      </c>
      <c r="AO1032" s="117">
        <v>0</v>
      </c>
      <c r="AP1032" s="117">
        <v>0</v>
      </c>
      <c r="AQ1032" s="117">
        <v>1</v>
      </c>
      <c r="AR1032" s="117">
        <v>0</v>
      </c>
      <c r="AS1032" s="117">
        <v>195200.7089704012</v>
      </c>
    </row>
    <row r="1033" spans="1:45" x14ac:dyDescent="0.45">
      <c r="A1033" s="117" t="s">
        <v>1372</v>
      </c>
      <c r="B1033" s="118">
        <v>44040</v>
      </c>
      <c r="C1033" s="117">
        <v>2020</v>
      </c>
      <c r="D1033" s="117">
        <v>7</v>
      </c>
      <c r="E1033" s="117">
        <v>3</v>
      </c>
      <c r="F1033" s="117" t="s">
        <v>342</v>
      </c>
      <c r="G1033" s="117" t="s">
        <v>336</v>
      </c>
      <c r="H1033" s="117">
        <v>0</v>
      </c>
      <c r="I1033" s="117">
        <v>84.041659999999993</v>
      </c>
      <c r="J1033" s="117">
        <v>419164.87563706783</v>
      </c>
      <c r="K1033" s="117">
        <v>204454.87563706783</v>
      </c>
      <c r="L1033" s="117">
        <v>214710</v>
      </c>
      <c r="M1033" s="117">
        <v>0</v>
      </c>
      <c r="N1033" s="117">
        <v>0</v>
      </c>
      <c r="O1033" s="117">
        <v>0</v>
      </c>
      <c r="P1033" s="117">
        <v>1</v>
      </c>
      <c r="Q1033" s="117">
        <v>0</v>
      </c>
      <c r="R1033" s="117">
        <v>0</v>
      </c>
      <c r="S1033" s="117">
        <v>0</v>
      </c>
      <c r="T1033" s="117">
        <v>0</v>
      </c>
      <c r="U1033" s="117">
        <v>0</v>
      </c>
      <c r="V1033" s="117">
        <v>0</v>
      </c>
      <c r="W1033" s="117">
        <v>0</v>
      </c>
      <c r="X1033" s="117">
        <v>0</v>
      </c>
      <c r="Y1033" s="117">
        <v>0</v>
      </c>
      <c r="Z1033" s="117">
        <v>0</v>
      </c>
      <c r="AA1033" s="117">
        <v>1</v>
      </c>
      <c r="AB1033" s="117">
        <v>0</v>
      </c>
      <c r="AC1033" s="117">
        <v>0</v>
      </c>
      <c r="AD1033" s="117">
        <v>0</v>
      </c>
      <c r="AE1033" s="117">
        <v>0</v>
      </c>
      <c r="AF1033" s="117">
        <v>0</v>
      </c>
      <c r="AG1033" s="117">
        <v>0</v>
      </c>
      <c r="AH1033" s="117">
        <v>0</v>
      </c>
      <c r="AI1033" s="117">
        <v>1</v>
      </c>
      <c r="AJ1033" s="117">
        <v>0</v>
      </c>
      <c r="AK1033" s="117">
        <v>0</v>
      </c>
      <c r="AL1033" s="117">
        <v>0</v>
      </c>
      <c r="AM1033" s="117">
        <v>0</v>
      </c>
      <c r="AN1033" s="117">
        <v>0</v>
      </c>
      <c r="AO1033" s="117">
        <v>0</v>
      </c>
      <c r="AP1033" s="117">
        <v>0</v>
      </c>
      <c r="AQ1033" s="117">
        <v>1</v>
      </c>
      <c r="AR1033" s="117">
        <v>0</v>
      </c>
      <c r="AS1033" s="117">
        <v>204454.87563706783</v>
      </c>
    </row>
    <row r="1034" spans="1:45" x14ac:dyDescent="0.45">
      <c r="A1034" s="117" t="s">
        <v>1373</v>
      </c>
      <c r="B1034" s="118">
        <v>44041</v>
      </c>
      <c r="C1034" s="117">
        <v>2020</v>
      </c>
      <c r="D1034" s="117">
        <v>7</v>
      </c>
      <c r="E1034" s="117">
        <v>4</v>
      </c>
      <c r="F1034" s="117" t="s">
        <v>342</v>
      </c>
      <c r="G1034" s="117" t="s">
        <v>336</v>
      </c>
      <c r="H1034" s="117">
        <v>0</v>
      </c>
      <c r="I1034" s="117">
        <v>83.5</v>
      </c>
      <c r="J1034" s="117">
        <v>424687.7089704012</v>
      </c>
      <c r="K1034" s="117">
        <v>210133.12563706783</v>
      </c>
      <c r="L1034" s="117">
        <v>214554.58333333334</v>
      </c>
      <c r="M1034" s="117">
        <v>0</v>
      </c>
      <c r="N1034" s="117">
        <v>0</v>
      </c>
      <c r="O1034" s="117">
        <v>0</v>
      </c>
      <c r="P1034" s="117">
        <v>0</v>
      </c>
      <c r="Q1034" s="117">
        <v>1</v>
      </c>
      <c r="R1034" s="117">
        <v>0</v>
      </c>
      <c r="S1034" s="117">
        <v>0</v>
      </c>
      <c r="T1034" s="117">
        <v>0</v>
      </c>
      <c r="U1034" s="117">
        <v>0</v>
      </c>
      <c r="V1034" s="117">
        <v>0</v>
      </c>
      <c r="W1034" s="117">
        <v>0</v>
      </c>
      <c r="X1034" s="117">
        <v>0</v>
      </c>
      <c r="Y1034" s="117">
        <v>0</v>
      </c>
      <c r="Z1034" s="117">
        <v>0</v>
      </c>
      <c r="AA1034" s="117">
        <v>1</v>
      </c>
      <c r="AB1034" s="117">
        <v>0</v>
      </c>
      <c r="AC1034" s="117">
        <v>0</v>
      </c>
      <c r="AD1034" s="117">
        <v>0</v>
      </c>
      <c r="AE1034" s="117">
        <v>0</v>
      </c>
      <c r="AF1034" s="117">
        <v>0</v>
      </c>
      <c r="AG1034" s="117">
        <v>0</v>
      </c>
      <c r="AH1034" s="117">
        <v>0</v>
      </c>
      <c r="AI1034" s="117">
        <v>1</v>
      </c>
      <c r="AJ1034" s="117">
        <v>0</v>
      </c>
      <c r="AK1034" s="117">
        <v>0</v>
      </c>
      <c r="AL1034" s="117">
        <v>0</v>
      </c>
      <c r="AM1034" s="117">
        <v>0</v>
      </c>
      <c r="AN1034" s="117">
        <v>0</v>
      </c>
      <c r="AO1034" s="117">
        <v>0</v>
      </c>
      <c r="AP1034" s="117">
        <v>0</v>
      </c>
      <c r="AQ1034" s="117">
        <v>1</v>
      </c>
      <c r="AR1034" s="117">
        <v>0</v>
      </c>
      <c r="AS1034" s="117">
        <v>210133.12563706783</v>
      </c>
    </row>
    <row r="1035" spans="1:45" x14ac:dyDescent="0.45">
      <c r="A1035" s="117" t="s">
        <v>1374</v>
      </c>
      <c r="B1035" s="118">
        <v>44042</v>
      </c>
      <c r="C1035" s="117">
        <v>2020</v>
      </c>
      <c r="D1035" s="117">
        <v>7</v>
      </c>
      <c r="E1035" s="117">
        <v>5</v>
      </c>
      <c r="F1035" s="117" t="s">
        <v>342</v>
      </c>
      <c r="G1035" s="117" t="s">
        <v>336</v>
      </c>
      <c r="H1035" s="117">
        <v>0</v>
      </c>
      <c r="I1035" s="117">
        <v>87.166659999999993</v>
      </c>
      <c r="J1035" s="117">
        <v>439003.25063706783</v>
      </c>
      <c r="K1035" s="117">
        <v>224752.8339704012</v>
      </c>
      <c r="L1035" s="117">
        <v>214250.41666666666</v>
      </c>
      <c r="M1035" s="117">
        <v>0</v>
      </c>
      <c r="N1035" s="117">
        <v>0</v>
      </c>
      <c r="O1035" s="117">
        <v>0</v>
      </c>
      <c r="P1035" s="117">
        <v>0</v>
      </c>
      <c r="Q1035" s="117">
        <v>0</v>
      </c>
      <c r="R1035" s="117">
        <v>1</v>
      </c>
      <c r="S1035" s="117">
        <v>0</v>
      </c>
      <c r="T1035" s="117">
        <v>0</v>
      </c>
      <c r="U1035" s="117">
        <v>0</v>
      </c>
      <c r="V1035" s="117">
        <v>0</v>
      </c>
      <c r="W1035" s="117">
        <v>0</v>
      </c>
      <c r="X1035" s="117">
        <v>0</v>
      </c>
      <c r="Y1035" s="117">
        <v>0</v>
      </c>
      <c r="Z1035" s="117">
        <v>0</v>
      </c>
      <c r="AA1035" s="117">
        <v>1</v>
      </c>
      <c r="AB1035" s="117">
        <v>0</v>
      </c>
      <c r="AC1035" s="117">
        <v>0</v>
      </c>
      <c r="AD1035" s="117">
        <v>0</v>
      </c>
      <c r="AE1035" s="117">
        <v>0</v>
      </c>
      <c r="AF1035" s="117">
        <v>0</v>
      </c>
      <c r="AG1035" s="117">
        <v>0</v>
      </c>
      <c r="AH1035" s="117">
        <v>0</v>
      </c>
      <c r="AI1035" s="117">
        <v>1</v>
      </c>
      <c r="AJ1035" s="117">
        <v>0</v>
      </c>
      <c r="AK1035" s="117">
        <v>0</v>
      </c>
      <c r="AL1035" s="117">
        <v>0</v>
      </c>
      <c r="AM1035" s="117">
        <v>0</v>
      </c>
      <c r="AN1035" s="117">
        <v>0</v>
      </c>
      <c r="AO1035" s="117">
        <v>0</v>
      </c>
      <c r="AP1035" s="117">
        <v>0</v>
      </c>
      <c r="AQ1035" s="117">
        <v>1</v>
      </c>
      <c r="AR1035" s="117">
        <v>0</v>
      </c>
      <c r="AS1035" s="117">
        <v>224752.8339704012</v>
      </c>
    </row>
    <row r="1036" spans="1:45" x14ac:dyDescent="0.45">
      <c r="A1036" s="117" t="s">
        <v>1375</v>
      </c>
      <c r="B1036" s="118">
        <v>44043</v>
      </c>
      <c r="C1036" s="117">
        <v>2020</v>
      </c>
      <c r="D1036" s="117">
        <v>7</v>
      </c>
      <c r="E1036" s="117">
        <v>6</v>
      </c>
      <c r="F1036" s="117" t="s">
        <v>342</v>
      </c>
      <c r="G1036" s="117" t="s">
        <v>336</v>
      </c>
      <c r="H1036" s="117">
        <v>0</v>
      </c>
      <c r="I1036" s="117">
        <v>89.916659999999993</v>
      </c>
      <c r="J1036" s="117">
        <v>435888.4589704012</v>
      </c>
      <c r="K1036" s="117">
        <v>221970.9589704012</v>
      </c>
      <c r="L1036" s="117">
        <v>213917.5</v>
      </c>
      <c r="M1036" s="117">
        <v>0</v>
      </c>
      <c r="N1036" s="117">
        <v>0</v>
      </c>
      <c r="O1036" s="117">
        <v>0</v>
      </c>
      <c r="P1036" s="117">
        <v>0</v>
      </c>
      <c r="Q1036" s="117">
        <v>0</v>
      </c>
      <c r="R1036" s="117">
        <v>0</v>
      </c>
      <c r="S1036" s="117">
        <v>1</v>
      </c>
      <c r="T1036" s="117">
        <v>0</v>
      </c>
      <c r="U1036" s="117">
        <v>0</v>
      </c>
      <c r="V1036" s="117">
        <v>0</v>
      </c>
      <c r="W1036" s="117">
        <v>0</v>
      </c>
      <c r="X1036" s="117">
        <v>0</v>
      </c>
      <c r="Y1036" s="117">
        <v>0</v>
      </c>
      <c r="Z1036" s="117">
        <v>0</v>
      </c>
      <c r="AA1036" s="117">
        <v>1</v>
      </c>
      <c r="AB1036" s="117">
        <v>0</v>
      </c>
      <c r="AC1036" s="117">
        <v>0</v>
      </c>
      <c r="AD1036" s="117">
        <v>0</v>
      </c>
      <c r="AE1036" s="117">
        <v>0</v>
      </c>
      <c r="AF1036" s="117">
        <v>0</v>
      </c>
      <c r="AG1036" s="117">
        <v>0</v>
      </c>
      <c r="AH1036" s="117">
        <v>0</v>
      </c>
      <c r="AI1036" s="117">
        <v>1</v>
      </c>
      <c r="AJ1036" s="117">
        <v>0</v>
      </c>
      <c r="AK1036" s="117">
        <v>0</v>
      </c>
      <c r="AL1036" s="117">
        <v>0</v>
      </c>
      <c r="AM1036" s="117">
        <v>0</v>
      </c>
      <c r="AN1036" s="117">
        <v>0</v>
      </c>
      <c r="AO1036" s="117">
        <v>0</v>
      </c>
      <c r="AP1036" s="117">
        <v>0</v>
      </c>
      <c r="AQ1036" s="117">
        <v>1</v>
      </c>
      <c r="AR1036" s="117">
        <v>0</v>
      </c>
      <c r="AS1036" s="117">
        <v>221970.9589704012</v>
      </c>
    </row>
    <row r="1037" spans="1:45" x14ac:dyDescent="0.45">
      <c r="A1037" s="117" t="s">
        <v>1376</v>
      </c>
      <c r="B1037" s="118">
        <v>44044</v>
      </c>
      <c r="C1037" s="117">
        <v>2020</v>
      </c>
      <c r="D1037" s="117">
        <v>8</v>
      </c>
      <c r="E1037" s="117">
        <v>7</v>
      </c>
      <c r="F1037" s="117" t="s">
        <v>340</v>
      </c>
      <c r="G1037" s="117" t="s">
        <v>336</v>
      </c>
      <c r="H1037" s="117">
        <v>0</v>
      </c>
      <c r="I1037" s="117">
        <v>85.583340000000007</v>
      </c>
      <c r="J1037" s="117">
        <v>351497.21340969042</v>
      </c>
      <c r="K1037" s="117">
        <v>138029.71340969045</v>
      </c>
      <c r="L1037" s="117">
        <v>213467.5</v>
      </c>
      <c r="M1037" s="117">
        <v>0</v>
      </c>
      <c r="N1037" s="117">
        <v>0</v>
      </c>
      <c r="O1037" s="117">
        <v>0</v>
      </c>
      <c r="P1037" s="117">
        <v>0</v>
      </c>
      <c r="Q1037" s="117">
        <v>0</v>
      </c>
      <c r="R1037" s="117">
        <v>0</v>
      </c>
      <c r="S1037" s="117">
        <v>0</v>
      </c>
      <c r="T1037" s="117">
        <v>1</v>
      </c>
      <c r="U1037" s="117">
        <v>0</v>
      </c>
      <c r="V1037" s="117">
        <v>0</v>
      </c>
      <c r="W1037" s="117">
        <v>0</v>
      </c>
      <c r="X1037" s="117">
        <v>0</v>
      </c>
      <c r="Y1037" s="117">
        <v>0</v>
      </c>
      <c r="Z1037" s="117">
        <v>0</v>
      </c>
      <c r="AA1037" s="117">
        <v>0</v>
      </c>
      <c r="AB1037" s="117">
        <v>1</v>
      </c>
      <c r="AC1037" s="117">
        <v>0</v>
      </c>
      <c r="AD1037" s="117">
        <v>0</v>
      </c>
      <c r="AE1037" s="117">
        <v>0</v>
      </c>
      <c r="AF1037" s="117">
        <v>0</v>
      </c>
      <c r="AG1037" s="117">
        <v>0</v>
      </c>
      <c r="AH1037" s="117">
        <v>0</v>
      </c>
      <c r="AI1037" s="117">
        <v>1</v>
      </c>
      <c r="AJ1037" s="117">
        <v>0</v>
      </c>
      <c r="AK1037" s="117">
        <v>0</v>
      </c>
      <c r="AL1037" s="117">
        <v>0</v>
      </c>
      <c r="AM1037" s="117">
        <v>0</v>
      </c>
      <c r="AN1037" s="117">
        <v>0</v>
      </c>
      <c r="AO1037" s="117">
        <v>0</v>
      </c>
      <c r="AP1037" s="117">
        <v>0</v>
      </c>
      <c r="AQ1037" s="117">
        <v>1</v>
      </c>
      <c r="AR1037" s="117">
        <v>0</v>
      </c>
      <c r="AS1037" s="117">
        <v>138029.71340969045</v>
      </c>
    </row>
    <row r="1038" spans="1:45" x14ac:dyDescent="0.45">
      <c r="A1038" s="117" t="s">
        <v>1377</v>
      </c>
      <c r="B1038" s="118">
        <v>44045</v>
      </c>
      <c r="C1038" s="117">
        <v>2020</v>
      </c>
      <c r="D1038" s="117">
        <v>8</v>
      </c>
      <c r="E1038" s="117">
        <v>1</v>
      </c>
      <c r="F1038" s="117" t="s">
        <v>340</v>
      </c>
      <c r="G1038" s="117" t="s">
        <v>336</v>
      </c>
      <c r="H1038" s="117">
        <v>0</v>
      </c>
      <c r="I1038" s="117">
        <v>80.416659999999993</v>
      </c>
      <c r="J1038" s="117">
        <v>334369.71340969042</v>
      </c>
      <c r="K1038" s="117">
        <v>121599.71340969045</v>
      </c>
      <c r="L1038" s="117">
        <v>212770</v>
      </c>
      <c r="M1038" s="117">
        <v>0</v>
      </c>
      <c r="N1038" s="117">
        <v>1</v>
      </c>
      <c r="O1038" s="117">
        <v>0</v>
      </c>
      <c r="P1038" s="117">
        <v>0</v>
      </c>
      <c r="Q1038" s="117">
        <v>0</v>
      </c>
      <c r="R1038" s="117">
        <v>0</v>
      </c>
      <c r="S1038" s="117">
        <v>0</v>
      </c>
      <c r="T1038" s="117">
        <v>0</v>
      </c>
      <c r="U1038" s="117">
        <v>0</v>
      </c>
      <c r="V1038" s="117">
        <v>0</v>
      </c>
      <c r="W1038" s="117">
        <v>0</v>
      </c>
      <c r="X1038" s="117">
        <v>0</v>
      </c>
      <c r="Y1038" s="117">
        <v>0</v>
      </c>
      <c r="Z1038" s="117">
        <v>0</v>
      </c>
      <c r="AA1038" s="117">
        <v>0</v>
      </c>
      <c r="AB1038" s="117">
        <v>1</v>
      </c>
      <c r="AC1038" s="117">
        <v>0</v>
      </c>
      <c r="AD1038" s="117">
        <v>0</v>
      </c>
      <c r="AE1038" s="117">
        <v>0</v>
      </c>
      <c r="AF1038" s="117">
        <v>0</v>
      </c>
      <c r="AG1038" s="117">
        <v>0</v>
      </c>
      <c r="AH1038" s="117">
        <v>0</v>
      </c>
      <c r="AI1038" s="117">
        <v>1</v>
      </c>
      <c r="AJ1038" s="117">
        <v>0</v>
      </c>
      <c r="AK1038" s="117">
        <v>0</v>
      </c>
      <c r="AL1038" s="117">
        <v>0</v>
      </c>
      <c r="AM1038" s="117">
        <v>0</v>
      </c>
      <c r="AN1038" s="117">
        <v>0</v>
      </c>
      <c r="AO1038" s="117">
        <v>0</v>
      </c>
      <c r="AP1038" s="117">
        <v>0</v>
      </c>
      <c r="AQ1038" s="117">
        <v>1</v>
      </c>
      <c r="AR1038" s="117">
        <v>0</v>
      </c>
      <c r="AS1038" s="117">
        <v>121599.71340969045</v>
      </c>
    </row>
    <row r="1039" spans="1:45" x14ac:dyDescent="0.45">
      <c r="A1039" s="117" t="s">
        <v>1378</v>
      </c>
      <c r="B1039" s="118">
        <v>44046</v>
      </c>
      <c r="C1039" s="117">
        <v>2020</v>
      </c>
      <c r="D1039" s="117">
        <v>8</v>
      </c>
      <c r="E1039" s="117">
        <v>2</v>
      </c>
      <c r="F1039" s="117" t="s">
        <v>342</v>
      </c>
      <c r="G1039" s="117" t="s">
        <v>336</v>
      </c>
      <c r="H1039" s="117">
        <v>0</v>
      </c>
      <c r="I1039" s="117">
        <v>80.125</v>
      </c>
      <c r="J1039" s="117">
        <v>354201.79674302367</v>
      </c>
      <c r="K1039" s="117">
        <v>142384.71340969033</v>
      </c>
      <c r="L1039" s="117">
        <v>211817.08333333334</v>
      </c>
      <c r="M1039" s="117">
        <v>0</v>
      </c>
      <c r="N1039" s="117">
        <v>0</v>
      </c>
      <c r="O1039" s="117">
        <v>1</v>
      </c>
      <c r="P1039" s="117">
        <v>0</v>
      </c>
      <c r="Q1039" s="117">
        <v>0</v>
      </c>
      <c r="R1039" s="117">
        <v>0</v>
      </c>
      <c r="S1039" s="117">
        <v>0</v>
      </c>
      <c r="T1039" s="117">
        <v>0</v>
      </c>
      <c r="U1039" s="117">
        <v>0</v>
      </c>
      <c r="V1039" s="117">
        <v>0</v>
      </c>
      <c r="W1039" s="117">
        <v>0</v>
      </c>
      <c r="X1039" s="117">
        <v>0</v>
      </c>
      <c r="Y1039" s="117">
        <v>0</v>
      </c>
      <c r="Z1039" s="117">
        <v>0</v>
      </c>
      <c r="AA1039" s="117">
        <v>0</v>
      </c>
      <c r="AB1039" s="117">
        <v>1</v>
      </c>
      <c r="AC1039" s="117">
        <v>0</v>
      </c>
      <c r="AD1039" s="117">
        <v>0</v>
      </c>
      <c r="AE1039" s="117">
        <v>0</v>
      </c>
      <c r="AF1039" s="117">
        <v>0</v>
      </c>
      <c r="AG1039" s="117">
        <v>0</v>
      </c>
      <c r="AH1039" s="117">
        <v>0</v>
      </c>
      <c r="AI1039" s="117">
        <v>1</v>
      </c>
      <c r="AJ1039" s="117">
        <v>0</v>
      </c>
      <c r="AK1039" s="117">
        <v>0</v>
      </c>
      <c r="AL1039" s="117">
        <v>0</v>
      </c>
      <c r="AM1039" s="117">
        <v>0</v>
      </c>
      <c r="AN1039" s="117">
        <v>0</v>
      </c>
      <c r="AO1039" s="117">
        <v>0</v>
      </c>
      <c r="AP1039" s="117">
        <v>0</v>
      </c>
      <c r="AQ1039" s="117">
        <v>1</v>
      </c>
      <c r="AR1039" s="117">
        <v>0</v>
      </c>
      <c r="AS1039" s="117">
        <v>142384.71340969033</v>
      </c>
    </row>
    <row r="1040" spans="1:45" x14ac:dyDescent="0.45">
      <c r="A1040" s="117" t="s">
        <v>1379</v>
      </c>
      <c r="B1040" s="118">
        <v>44047</v>
      </c>
      <c r="C1040" s="117">
        <v>2020</v>
      </c>
      <c r="D1040" s="117">
        <v>8</v>
      </c>
      <c r="E1040" s="117">
        <v>3</v>
      </c>
      <c r="F1040" s="117" t="s">
        <v>342</v>
      </c>
      <c r="G1040" s="117" t="s">
        <v>336</v>
      </c>
      <c r="H1040" s="117">
        <v>0</v>
      </c>
      <c r="I1040" s="117">
        <v>79.125</v>
      </c>
      <c r="J1040" s="117">
        <v>357238.42174302367</v>
      </c>
      <c r="K1040" s="117">
        <v>146370.9217430237</v>
      </c>
      <c r="L1040" s="117">
        <v>210867.5</v>
      </c>
      <c r="M1040" s="117">
        <v>0</v>
      </c>
      <c r="N1040" s="117">
        <v>0</v>
      </c>
      <c r="O1040" s="117">
        <v>0</v>
      </c>
      <c r="P1040" s="117">
        <v>1</v>
      </c>
      <c r="Q1040" s="117">
        <v>0</v>
      </c>
      <c r="R1040" s="117">
        <v>0</v>
      </c>
      <c r="S1040" s="117">
        <v>0</v>
      </c>
      <c r="T1040" s="117">
        <v>0</v>
      </c>
      <c r="U1040" s="117">
        <v>0</v>
      </c>
      <c r="V1040" s="117">
        <v>0</v>
      </c>
      <c r="W1040" s="117">
        <v>0</v>
      </c>
      <c r="X1040" s="117">
        <v>0</v>
      </c>
      <c r="Y1040" s="117">
        <v>0</v>
      </c>
      <c r="Z1040" s="117">
        <v>0</v>
      </c>
      <c r="AA1040" s="117">
        <v>0</v>
      </c>
      <c r="AB1040" s="117">
        <v>1</v>
      </c>
      <c r="AC1040" s="117">
        <v>0</v>
      </c>
      <c r="AD1040" s="117">
        <v>0</v>
      </c>
      <c r="AE1040" s="117">
        <v>0</v>
      </c>
      <c r="AF1040" s="117">
        <v>0</v>
      </c>
      <c r="AG1040" s="117">
        <v>0</v>
      </c>
      <c r="AH1040" s="117">
        <v>0</v>
      </c>
      <c r="AI1040" s="117">
        <v>1</v>
      </c>
      <c r="AJ1040" s="117">
        <v>0</v>
      </c>
      <c r="AK1040" s="117">
        <v>0</v>
      </c>
      <c r="AL1040" s="117">
        <v>0</v>
      </c>
      <c r="AM1040" s="117">
        <v>0</v>
      </c>
      <c r="AN1040" s="117">
        <v>0</v>
      </c>
      <c r="AO1040" s="117">
        <v>0</v>
      </c>
      <c r="AP1040" s="117">
        <v>0</v>
      </c>
      <c r="AQ1040" s="117">
        <v>1</v>
      </c>
      <c r="AR1040" s="117">
        <v>0</v>
      </c>
      <c r="AS1040" s="117">
        <v>146370.9217430237</v>
      </c>
    </row>
    <row r="1041" spans="1:45" x14ac:dyDescent="0.45">
      <c r="A1041" s="117" t="s">
        <v>1380</v>
      </c>
      <c r="B1041" s="118">
        <v>44048</v>
      </c>
      <c r="C1041" s="117">
        <v>2020</v>
      </c>
      <c r="D1041" s="117">
        <v>8</v>
      </c>
      <c r="E1041" s="117">
        <v>4</v>
      </c>
      <c r="F1041" s="117" t="s">
        <v>342</v>
      </c>
      <c r="G1041" s="117" t="s">
        <v>336</v>
      </c>
      <c r="H1041" s="117">
        <v>0</v>
      </c>
      <c r="I1041" s="117">
        <v>79.541659999999993</v>
      </c>
      <c r="J1041" s="117">
        <v>365084.50507635705</v>
      </c>
      <c r="K1041" s="117">
        <v>155307.4217430237</v>
      </c>
      <c r="L1041" s="117">
        <v>209777.08333333334</v>
      </c>
      <c r="M1041" s="117">
        <v>0</v>
      </c>
      <c r="N1041" s="117">
        <v>0</v>
      </c>
      <c r="O1041" s="117">
        <v>0</v>
      </c>
      <c r="P1041" s="117">
        <v>0</v>
      </c>
      <c r="Q1041" s="117">
        <v>1</v>
      </c>
      <c r="R1041" s="117">
        <v>0</v>
      </c>
      <c r="S1041" s="117">
        <v>0</v>
      </c>
      <c r="T1041" s="117">
        <v>0</v>
      </c>
      <c r="U1041" s="117">
        <v>0</v>
      </c>
      <c r="V1041" s="117">
        <v>0</v>
      </c>
      <c r="W1041" s="117">
        <v>0</v>
      </c>
      <c r="X1041" s="117">
        <v>0</v>
      </c>
      <c r="Y1041" s="117">
        <v>0</v>
      </c>
      <c r="Z1041" s="117">
        <v>0</v>
      </c>
      <c r="AA1041" s="117">
        <v>0</v>
      </c>
      <c r="AB1041" s="117">
        <v>1</v>
      </c>
      <c r="AC1041" s="117">
        <v>0</v>
      </c>
      <c r="AD1041" s="117">
        <v>0</v>
      </c>
      <c r="AE1041" s="117">
        <v>0</v>
      </c>
      <c r="AF1041" s="117">
        <v>0</v>
      </c>
      <c r="AG1041" s="117">
        <v>0</v>
      </c>
      <c r="AH1041" s="117">
        <v>0</v>
      </c>
      <c r="AI1041" s="117">
        <v>1</v>
      </c>
      <c r="AJ1041" s="117">
        <v>0</v>
      </c>
      <c r="AK1041" s="117">
        <v>0</v>
      </c>
      <c r="AL1041" s="117">
        <v>0</v>
      </c>
      <c r="AM1041" s="117">
        <v>0</v>
      </c>
      <c r="AN1041" s="117">
        <v>0</v>
      </c>
      <c r="AO1041" s="117">
        <v>0</v>
      </c>
      <c r="AP1041" s="117">
        <v>0</v>
      </c>
      <c r="AQ1041" s="117">
        <v>1</v>
      </c>
      <c r="AR1041" s="117">
        <v>0</v>
      </c>
      <c r="AS1041" s="117">
        <v>155307.4217430237</v>
      </c>
    </row>
    <row r="1042" spans="1:45" x14ac:dyDescent="0.45">
      <c r="A1042" s="117" t="s">
        <v>1381</v>
      </c>
      <c r="B1042" s="118">
        <v>44049</v>
      </c>
      <c r="C1042" s="117">
        <v>2020</v>
      </c>
      <c r="D1042" s="117">
        <v>8</v>
      </c>
      <c r="E1042" s="117">
        <v>5</v>
      </c>
      <c r="F1042" s="117" t="s">
        <v>342</v>
      </c>
      <c r="G1042" s="117" t="s">
        <v>336</v>
      </c>
      <c r="H1042" s="117">
        <v>0</v>
      </c>
      <c r="I1042" s="117">
        <v>72.208340000000007</v>
      </c>
      <c r="J1042" s="117">
        <v>324834.42174302367</v>
      </c>
      <c r="K1042" s="117">
        <v>115726.9217430237</v>
      </c>
      <c r="L1042" s="117">
        <v>209107.5</v>
      </c>
      <c r="M1042" s="117">
        <v>0</v>
      </c>
      <c r="N1042" s="117">
        <v>0</v>
      </c>
      <c r="O1042" s="117">
        <v>0</v>
      </c>
      <c r="P1042" s="117">
        <v>0</v>
      </c>
      <c r="Q1042" s="117">
        <v>0</v>
      </c>
      <c r="R1042" s="117">
        <v>1</v>
      </c>
      <c r="S1042" s="117">
        <v>0</v>
      </c>
      <c r="T1042" s="117">
        <v>0</v>
      </c>
      <c r="U1042" s="117">
        <v>0</v>
      </c>
      <c r="V1042" s="117">
        <v>0</v>
      </c>
      <c r="W1042" s="117">
        <v>0</v>
      </c>
      <c r="X1042" s="117">
        <v>0</v>
      </c>
      <c r="Y1042" s="117">
        <v>0</v>
      </c>
      <c r="Z1042" s="117">
        <v>0</v>
      </c>
      <c r="AA1042" s="117">
        <v>0</v>
      </c>
      <c r="AB1042" s="117">
        <v>1</v>
      </c>
      <c r="AC1042" s="117">
        <v>0</v>
      </c>
      <c r="AD1042" s="117">
        <v>0</v>
      </c>
      <c r="AE1042" s="117">
        <v>0</v>
      </c>
      <c r="AF1042" s="117">
        <v>0</v>
      </c>
      <c r="AG1042" s="117">
        <v>0</v>
      </c>
      <c r="AH1042" s="117">
        <v>0</v>
      </c>
      <c r="AI1042" s="117">
        <v>1</v>
      </c>
      <c r="AJ1042" s="117">
        <v>0</v>
      </c>
      <c r="AK1042" s="117">
        <v>0</v>
      </c>
      <c r="AL1042" s="117">
        <v>0</v>
      </c>
      <c r="AM1042" s="117">
        <v>0</v>
      </c>
      <c r="AN1042" s="117">
        <v>0</v>
      </c>
      <c r="AO1042" s="117">
        <v>0</v>
      </c>
      <c r="AP1042" s="117">
        <v>0</v>
      </c>
      <c r="AQ1042" s="117">
        <v>1</v>
      </c>
      <c r="AR1042" s="117">
        <v>0</v>
      </c>
      <c r="AS1042" s="117">
        <v>115726.9217430237</v>
      </c>
    </row>
    <row r="1043" spans="1:45" x14ac:dyDescent="0.45">
      <c r="A1043" s="117" t="s">
        <v>1382</v>
      </c>
      <c r="B1043" s="118">
        <v>44050</v>
      </c>
      <c r="C1043" s="117">
        <v>2020</v>
      </c>
      <c r="D1043" s="117">
        <v>8</v>
      </c>
      <c r="E1043" s="117">
        <v>6</v>
      </c>
      <c r="F1043" s="117" t="s">
        <v>342</v>
      </c>
      <c r="G1043" s="117" t="s">
        <v>336</v>
      </c>
      <c r="H1043" s="117">
        <v>0</v>
      </c>
      <c r="I1043" s="117">
        <v>66.666659999999993</v>
      </c>
      <c r="J1043" s="117">
        <v>314910.88007635705</v>
      </c>
      <c r="K1043" s="117">
        <v>106693.7967430237</v>
      </c>
      <c r="L1043" s="117">
        <v>208217.08333333334</v>
      </c>
      <c r="M1043" s="117">
        <v>0</v>
      </c>
      <c r="N1043" s="117">
        <v>0</v>
      </c>
      <c r="O1043" s="117">
        <v>0</v>
      </c>
      <c r="P1043" s="117">
        <v>0</v>
      </c>
      <c r="Q1043" s="117">
        <v>0</v>
      </c>
      <c r="R1043" s="117">
        <v>0</v>
      </c>
      <c r="S1043" s="117">
        <v>1</v>
      </c>
      <c r="T1043" s="117">
        <v>0</v>
      </c>
      <c r="U1043" s="117">
        <v>0</v>
      </c>
      <c r="V1043" s="117">
        <v>0</v>
      </c>
      <c r="W1043" s="117">
        <v>0</v>
      </c>
      <c r="X1043" s="117">
        <v>0</v>
      </c>
      <c r="Y1043" s="117">
        <v>0</v>
      </c>
      <c r="Z1043" s="117">
        <v>0</v>
      </c>
      <c r="AA1043" s="117">
        <v>0</v>
      </c>
      <c r="AB1043" s="117">
        <v>1</v>
      </c>
      <c r="AC1043" s="117">
        <v>0</v>
      </c>
      <c r="AD1043" s="117">
        <v>0</v>
      </c>
      <c r="AE1043" s="117">
        <v>0</v>
      </c>
      <c r="AF1043" s="117">
        <v>0</v>
      </c>
      <c r="AG1043" s="117">
        <v>0</v>
      </c>
      <c r="AH1043" s="117">
        <v>0</v>
      </c>
      <c r="AI1043" s="117">
        <v>1</v>
      </c>
      <c r="AJ1043" s="117">
        <v>0</v>
      </c>
      <c r="AK1043" s="117">
        <v>0</v>
      </c>
      <c r="AL1043" s="117">
        <v>0</v>
      </c>
      <c r="AM1043" s="117">
        <v>0</v>
      </c>
      <c r="AN1043" s="117">
        <v>0</v>
      </c>
      <c r="AO1043" s="117">
        <v>0</v>
      </c>
      <c r="AP1043" s="117">
        <v>0</v>
      </c>
      <c r="AQ1043" s="117">
        <v>1</v>
      </c>
      <c r="AR1043" s="117">
        <v>0</v>
      </c>
      <c r="AS1043" s="117">
        <v>106693.7967430237</v>
      </c>
    </row>
    <row r="1044" spans="1:45" x14ac:dyDescent="0.45">
      <c r="A1044" s="117" t="s">
        <v>1383</v>
      </c>
      <c r="B1044" s="118">
        <v>44051</v>
      </c>
      <c r="C1044" s="117">
        <v>2020</v>
      </c>
      <c r="D1044" s="117">
        <v>8</v>
      </c>
      <c r="E1044" s="117">
        <v>7</v>
      </c>
      <c r="F1044" s="117" t="s">
        <v>340</v>
      </c>
      <c r="G1044" s="117" t="s">
        <v>336</v>
      </c>
      <c r="H1044" s="117">
        <v>0</v>
      </c>
      <c r="I1044" s="117">
        <v>72.875</v>
      </c>
      <c r="J1044" s="117">
        <v>305265.46340969042</v>
      </c>
      <c r="K1044" s="117">
        <v>98214.213409690448</v>
      </c>
      <c r="L1044" s="117">
        <v>207051.25</v>
      </c>
      <c r="M1044" s="117">
        <v>0</v>
      </c>
      <c r="N1044" s="117">
        <v>0</v>
      </c>
      <c r="O1044" s="117">
        <v>0</v>
      </c>
      <c r="P1044" s="117">
        <v>0</v>
      </c>
      <c r="Q1044" s="117">
        <v>0</v>
      </c>
      <c r="R1044" s="117">
        <v>0</v>
      </c>
      <c r="S1044" s="117">
        <v>0</v>
      </c>
      <c r="T1044" s="117">
        <v>1</v>
      </c>
      <c r="U1044" s="117">
        <v>0</v>
      </c>
      <c r="V1044" s="117">
        <v>0</v>
      </c>
      <c r="W1044" s="117">
        <v>0</v>
      </c>
      <c r="X1044" s="117">
        <v>0</v>
      </c>
      <c r="Y1044" s="117">
        <v>0</v>
      </c>
      <c r="Z1044" s="117">
        <v>0</v>
      </c>
      <c r="AA1044" s="117">
        <v>0</v>
      </c>
      <c r="AB1044" s="117">
        <v>1</v>
      </c>
      <c r="AC1044" s="117">
        <v>0</v>
      </c>
      <c r="AD1044" s="117">
        <v>0</v>
      </c>
      <c r="AE1044" s="117">
        <v>0</v>
      </c>
      <c r="AF1044" s="117">
        <v>0</v>
      </c>
      <c r="AG1044" s="117">
        <v>0</v>
      </c>
      <c r="AH1044" s="117">
        <v>0</v>
      </c>
      <c r="AI1044" s="117">
        <v>1</v>
      </c>
      <c r="AJ1044" s="117">
        <v>0</v>
      </c>
      <c r="AK1044" s="117">
        <v>0</v>
      </c>
      <c r="AL1044" s="117">
        <v>0</v>
      </c>
      <c r="AM1044" s="117">
        <v>0</v>
      </c>
      <c r="AN1044" s="117">
        <v>0</v>
      </c>
      <c r="AO1044" s="117">
        <v>0</v>
      </c>
      <c r="AP1044" s="117">
        <v>0</v>
      </c>
      <c r="AQ1044" s="117">
        <v>1</v>
      </c>
      <c r="AR1044" s="117">
        <v>0</v>
      </c>
      <c r="AS1044" s="117">
        <v>98214.213409690448</v>
      </c>
    </row>
    <row r="1045" spans="1:45" x14ac:dyDescent="0.45">
      <c r="A1045" s="117" t="s">
        <v>1384</v>
      </c>
      <c r="B1045" s="118">
        <v>44052</v>
      </c>
      <c r="C1045" s="117">
        <v>2020</v>
      </c>
      <c r="D1045" s="117">
        <v>8</v>
      </c>
      <c r="E1045" s="117">
        <v>1</v>
      </c>
      <c r="F1045" s="117" t="s">
        <v>340</v>
      </c>
      <c r="G1045" s="117" t="s">
        <v>336</v>
      </c>
      <c r="H1045" s="117">
        <v>0</v>
      </c>
      <c r="I1045" s="117">
        <v>73.208340000000007</v>
      </c>
      <c r="J1045" s="117">
        <v>298552.96340969048</v>
      </c>
      <c r="K1045" s="117">
        <v>92617.54674302382</v>
      </c>
      <c r="L1045" s="117">
        <v>205935.41666666666</v>
      </c>
      <c r="M1045" s="117">
        <v>0</v>
      </c>
      <c r="N1045" s="117">
        <v>1</v>
      </c>
      <c r="O1045" s="117">
        <v>0</v>
      </c>
      <c r="P1045" s="117">
        <v>0</v>
      </c>
      <c r="Q1045" s="117">
        <v>0</v>
      </c>
      <c r="R1045" s="117">
        <v>0</v>
      </c>
      <c r="S1045" s="117">
        <v>0</v>
      </c>
      <c r="T1045" s="117">
        <v>0</v>
      </c>
      <c r="U1045" s="117">
        <v>0</v>
      </c>
      <c r="V1045" s="117">
        <v>0</v>
      </c>
      <c r="W1045" s="117">
        <v>0</v>
      </c>
      <c r="X1045" s="117">
        <v>0</v>
      </c>
      <c r="Y1045" s="117">
        <v>0</v>
      </c>
      <c r="Z1045" s="117">
        <v>0</v>
      </c>
      <c r="AA1045" s="117">
        <v>0</v>
      </c>
      <c r="AB1045" s="117">
        <v>1</v>
      </c>
      <c r="AC1045" s="117">
        <v>0</v>
      </c>
      <c r="AD1045" s="117">
        <v>0</v>
      </c>
      <c r="AE1045" s="117">
        <v>0</v>
      </c>
      <c r="AF1045" s="117">
        <v>0</v>
      </c>
      <c r="AG1045" s="117">
        <v>0</v>
      </c>
      <c r="AH1045" s="117">
        <v>0</v>
      </c>
      <c r="AI1045" s="117">
        <v>1</v>
      </c>
      <c r="AJ1045" s="117">
        <v>0</v>
      </c>
      <c r="AK1045" s="117">
        <v>0</v>
      </c>
      <c r="AL1045" s="117">
        <v>0</v>
      </c>
      <c r="AM1045" s="117">
        <v>0</v>
      </c>
      <c r="AN1045" s="117">
        <v>0</v>
      </c>
      <c r="AO1045" s="117">
        <v>0</v>
      </c>
      <c r="AP1045" s="117">
        <v>0</v>
      </c>
      <c r="AQ1045" s="117">
        <v>1</v>
      </c>
      <c r="AR1045" s="117">
        <v>0</v>
      </c>
      <c r="AS1045" s="117">
        <v>92617.54674302382</v>
      </c>
    </row>
    <row r="1046" spans="1:45" x14ac:dyDescent="0.45">
      <c r="A1046" s="117" t="s">
        <v>1385</v>
      </c>
      <c r="B1046" s="118">
        <v>44053</v>
      </c>
      <c r="C1046" s="117">
        <v>2020</v>
      </c>
      <c r="D1046" s="117">
        <v>8</v>
      </c>
      <c r="E1046" s="117">
        <v>2</v>
      </c>
      <c r="F1046" s="117" t="s">
        <v>342</v>
      </c>
      <c r="G1046" s="117" t="s">
        <v>336</v>
      </c>
      <c r="H1046" s="117">
        <v>0</v>
      </c>
      <c r="I1046" s="117">
        <v>74.875</v>
      </c>
      <c r="J1046" s="117">
        <v>345918.96340969048</v>
      </c>
      <c r="K1046" s="117">
        <v>141311.04674302382</v>
      </c>
      <c r="L1046" s="117">
        <v>204607.91666666666</v>
      </c>
      <c r="M1046" s="117">
        <v>0</v>
      </c>
      <c r="N1046" s="117">
        <v>0</v>
      </c>
      <c r="O1046" s="117">
        <v>1</v>
      </c>
      <c r="P1046" s="117">
        <v>0</v>
      </c>
      <c r="Q1046" s="117">
        <v>0</v>
      </c>
      <c r="R1046" s="117">
        <v>0</v>
      </c>
      <c r="S1046" s="117">
        <v>0</v>
      </c>
      <c r="T1046" s="117">
        <v>0</v>
      </c>
      <c r="U1046" s="117">
        <v>0</v>
      </c>
      <c r="V1046" s="117">
        <v>0</v>
      </c>
      <c r="W1046" s="117">
        <v>0</v>
      </c>
      <c r="X1046" s="117">
        <v>0</v>
      </c>
      <c r="Y1046" s="117">
        <v>0</v>
      </c>
      <c r="Z1046" s="117">
        <v>0</v>
      </c>
      <c r="AA1046" s="117">
        <v>0</v>
      </c>
      <c r="AB1046" s="117">
        <v>1</v>
      </c>
      <c r="AC1046" s="117">
        <v>0</v>
      </c>
      <c r="AD1046" s="117">
        <v>0</v>
      </c>
      <c r="AE1046" s="117">
        <v>0</v>
      </c>
      <c r="AF1046" s="117">
        <v>0</v>
      </c>
      <c r="AG1046" s="117">
        <v>0</v>
      </c>
      <c r="AH1046" s="117">
        <v>0</v>
      </c>
      <c r="AI1046" s="117">
        <v>1</v>
      </c>
      <c r="AJ1046" s="117">
        <v>0</v>
      </c>
      <c r="AK1046" s="117">
        <v>0</v>
      </c>
      <c r="AL1046" s="117">
        <v>0</v>
      </c>
      <c r="AM1046" s="117">
        <v>0</v>
      </c>
      <c r="AN1046" s="117">
        <v>0</v>
      </c>
      <c r="AO1046" s="117">
        <v>0</v>
      </c>
      <c r="AP1046" s="117">
        <v>0</v>
      </c>
      <c r="AQ1046" s="117">
        <v>1</v>
      </c>
      <c r="AR1046" s="117">
        <v>0</v>
      </c>
      <c r="AS1046" s="117">
        <v>141311.04674302382</v>
      </c>
    </row>
    <row r="1047" spans="1:45" x14ac:dyDescent="0.45">
      <c r="A1047" s="117" t="s">
        <v>1386</v>
      </c>
      <c r="B1047" s="118">
        <v>44054</v>
      </c>
      <c r="C1047" s="117">
        <v>2020</v>
      </c>
      <c r="D1047" s="117">
        <v>8</v>
      </c>
      <c r="E1047" s="117">
        <v>3</v>
      </c>
      <c r="F1047" s="117" t="s">
        <v>342</v>
      </c>
      <c r="G1047" s="117" t="s">
        <v>336</v>
      </c>
      <c r="H1047" s="117">
        <v>0</v>
      </c>
      <c r="I1047" s="117">
        <v>77.541659999999993</v>
      </c>
      <c r="J1047" s="117">
        <v>349160.46340969048</v>
      </c>
      <c r="K1047" s="117">
        <v>145807.54674302382</v>
      </c>
      <c r="L1047" s="117">
        <v>203352.91666666666</v>
      </c>
      <c r="M1047" s="117">
        <v>0</v>
      </c>
      <c r="N1047" s="117">
        <v>0</v>
      </c>
      <c r="O1047" s="117">
        <v>0</v>
      </c>
      <c r="P1047" s="117">
        <v>1</v>
      </c>
      <c r="Q1047" s="117">
        <v>0</v>
      </c>
      <c r="R1047" s="117">
        <v>0</v>
      </c>
      <c r="S1047" s="117">
        <v>0</v>
      </c>
      <c r="T1047" s="117">
        <v>0</v>
      </c>
      <c r="U1047" s="117">
        <v>0</v>
      </c>
      <c r="V1047" s="117">
        <v>0</v>
      </c>
      <c r="W1047" s="117">
        <v>0</v>
      </c>
      <c r="X1047" s="117">
        <v>0</v>
      </c>
      <c r="Y1047" s="117">
        <v>0</v>
      </c>
      <c r="Z1047" s="117">
        <v>0</v>
      </c>
      <c r="AA1047" s="117">
        <v>0</v>
      </c>
      <c r="AB1047" s="117">
        <v>1</v>
      </c>
      <c r="AC1047" s="117">
        <v>0</v>
      </c>
      <c r="AD1047" s="117">
        <v>0</v>
      </c>
      <c r="AE1047" s="117">
        <v>0</v>
      </c>
      <c r="AF1047" s="117">
        <v>0</v>
      </c>
      <c r="AG1047" s="117">
        <v>0</v>
      </c>
      <c r="AH1047" s="117">
        <v>0</v>
      </c>
      <c r="AI1047" s="117">
        <v>1</v>
      </c>
      <c r="AJ1047" s="117">
        <v>0</v>
      </c>
      <c r="AK1047" s="117">
        <v>0</v>
      </c>
      <c r="AL1047" s="117">
        <v>0</v>
      </c>
      <c r="AM1047" s="117">
        <v>0</v>
      </c>
      <c r="AN1047" s="117">
        <v>0</v>
      </c>
      <c r="AO1047" s="117">
        <v>0</v>
      </c>
      <c r="AP1047" s="117">
        <v>0</v>
      </c>
      <c r="AQ1047" s="117">
        <v>1</v>
      </c>
      <c r="AR1047" s="117">
        <v>0</v>
      </c>
      <c r="AS1047" s="117">
        <v>145807.54674302382</v>
      </c>
    </row>
    <row r="1048" spans="1:45" x14ac:dyDescent="0.45">
      <c r="A1048" s="117" t="s">
        <v>1387</v>
      </c>
      <c r="B1048" s="118">
        <v>44055</v>
      </c>
      <c r="C1048" s="117">
        <v>2020</v>
      </c>
      <c r="D1048" s="117">
        <v>8</v>
      </c>
      <c r="E1048" s="117">
        <v>4</v>
      </c>
      <c r="F1048" s="117" t="s">
        <v>342</v>
      </c>
      <c r="G1048" s="117" t="s">
        <v>336</v>
      </c>
      <c r="H1048" s="117">
        <v>0</v>
      </c>
      <c r="I1048" s="117">
        <v>72.416659999999993</v>
      </c>
      <c r="J1048" s="117">
        <v>327292.29674302367</v>
      </c>
      <c r="K1048" s="117">
        <v>124952.2967430237</v>
      </c>
      <c r="L1048" s="117">
        <v>202340</v>
      </c>
      <c r="M1048" s="117">
        <v>0</v>
      </c>
      <c r="N1048" s="117">
        <v>0</v>
      </c>
      <c r="O1048" s="117">
        <v>0</v>
      </c>
      <c r="P1048" s="117">
        <v>0</v>
      </c>
      <c r="Q1048" s="117">
        <v>1</v>
      </c>
      <c r="R1048" s="117">
        <v>0</v>
      </c>
      <c r="S1048" s="117">
        <v>0</v>
      </c>
      <c r="T1048" s="117">
        <v>0</v>
      </c>
      <c r="U1048" s="117">
        <v>0</v>
      </c>
      <c r="V1048" s="117">
        <v>0</v>
      </c>
      <c r="W1048" s="117">
        <v>0</v>
      </c>
      <c r="X1048" s="117">
        <v>0</v>
      </c>
      <c r="Y1048" s="117">
        <v>0</v>
      </c>
      <c r="Z1048" s="117">
        <v>0</v>
      </c>
      <c r="AA1048" s="117">
        <v>0</v>
      </c>
      <c r="AB1048" s="117">
        <v>1</v>
      </c>
      <c r="AC1048" s="117">
        <v>0</v>
      </c>
      <c r="AD1048" s="117">
        <v>0</v>
      </c>
      <c r="AE1048" s="117">
        <v>0</v>
      </c>
      <c r="AF1048" s="117">
        <v>0</v>
      </c>
      <c r="AG1048" s="117">
        <v>0</v>
      </c>
      <c r="AH1048" s="117">
        <v>0</v>
      </c>
      <c r="AI1048" s="117">
        <v>1</v>
      </c>
      <c r="AJ1048" s="117">
        <v>0</v>
      </c>
      <c r="AK1048" s="117">
        <v>0</v>
      </c>
      <c r="AL1048" s="117">
        <v>0</v>
      </c>
      <c r="AM1048" s="117">
        <v>0</v>
      </c>
      <c r="AN1048" s="117">
        <v>0</v>
      </c>
      <c r="AO1048" s="117">
        <v>0</v>
      </c>
      <c r="AP1048" s="117">
        <v>0</v>
      </c>
      <c r="AQ1048" s="117">
        <v>1</v>
      </c>
      <c r="AR1048" s="117">
        <v>0</v>
      </c>
      <c r="AS1048" s="117">
        <v>124952.2967430237</v>
      </c>
    </row>
    <row r="1049" spans="1:45" x14ac:dyDescent="0.45">
      <c r="A1049" s="117" t="s">
        <v>1388</v>
      </c>
      <c r="B1049" s="118">
        <v>44056</v>
      </c>
      <c r="C1049" s="117">
        <v>2020</v>
      </c>
      <c r="D1049" s="117">
        <v>8</v>
      </c>
      <c r="E1049" s="117">
        <v>5</v>
      </c>
      <c r="F1049" s="117" t="s">
        <v>342</v>
      </c>
      <c r="G1049" s="117" t="s">
        <v>336</v>
      </c>
      <c r="H1049" s="117">
        <v>0</v>
      </c>
      <c r="I1049" s="117">
        <v>66.5</v>
      </c>
      <c r="J1049" s="117">
        <v>322515.83840969042</v>
      </c>
      <c r="K1049" s="117">
        <v>121402.50507635708</v>
      </c>
      <c r="L1049" s="117">
        <v>201113.33333333334</v>
      </c>
      <c r="M1049" s="117">
        <v>0</v>
      </c>
      <c r="N1049" s="117">
        <v>0</v>
      </c>
      <c r="O1049" s="117">
        <v>0</v>
      </c>
      <c r="P1049" s="117">
        <v>0</v>
      </c>
      <c r="Q1049" s="117">
        <v>0</v>
      </c>
      <c r="R1049" s="117">
        <v>1</v>
      </c>
      <c r="S1049" s="117">
        <v>0</v>
      </c>
      <c r="T1049" s="117">
        <v>0</v>
      </c>
      <c r="U1049" s="117">
        <v>0</v>
      </c>
      <c r="V1049" s="117">
        <v>0</v>
      </c>
      <c r="W1049" s="117">
        <v>0</v>
      </c>
      <c r="X1049" s="117">
        <v>0</v>
      </c>
      <c r="Y1049" s="117">
        <v>0</v>
      </c>
      <c r="Z1049" s="117">
        <v>0</v>
      </c>
      <c r="AA1049" s="117">
        <v>0</v>
      </c>
      <c r="AB1049" s="117">
        <v>1</v>
      </c>
      <c r="AC1049" s="117">
        <v>0</v>
      </c>
      <c r="AD1049" s="117">
        <v>0</v>
      </c>
      <c r="AE1049" s="117">
        <v>0</v>
      </c>
      <c r="AF1049" s="117">
        <v>0</v>
      </c>
      <c r="AG1049" s="117">
        <v>0</v>
      </c>
      <c r="AH1049" s="117">
        <v>0</v>
      </c>
      <c r="AI1049" s="117">
        <v>1</v>
      </c>
      <c r="AJ1049" s="117">
        <v>0</v>
      </c>
      <c r="AK1049" s="117">
        <v>0</v>
      </c>
      <c r="AL1049" s="117">
        <v>0</v>
      </c>
      <c r="AM1049" s="117">
        <v>0</v>
      </c>
      <c r="AN1049" s="117">
        <v>0</v>
      </c>
      <c r="AO1049" s="117">
        <v>0</v>
      </c>
      <c r="AP1049" s="117">
        <v>0</v>
      </c>
      <c r="AQ1049" s="117">
        <v>1</v>
      </c>
      <c r="AR1049" s="117">
        <v>0</v>
      </c>
      <c r="AS1049" s="117">
        <v>121402.50507635708</v>
      </c>
    </row>
    <row r="1050" spans="1:45" x14ac:dyDescent="0.45">
      <c r="A1050" s="117" t="s">
        <v>1389</v>
      </c>
      <c r="B1050" s="118">
        <v>44057</v>
      </c>
      <c r="C1050" s="117">
        <v>2020</v>
      </c>
      <c r="D1050" s="117">
        <v>8</v>
      </c>
      <c r="E1050" s="117">
        <v>6</v>
      </c>
      <c r="F1050" s="117" t="s">
        <v>342</v>
      </c>
      <c r="G1050" s="117" t="s">
        <v>336</v>
      </c>
      <c r="H1050" s="117">
        <v>0</v>
      </c>
      <c r="I1050" s="117">
        <v>72.25</v>
      </c>
      <c r="J1050" s="117">
        <v>339046.67174302373</v>
      </c>
      <c r="K1050" s="117">
        <v>139431.25507635708</v>
      </c>
      <c r="L1050" s="117">
        <v>199615.41666666666</v>
      </c>
      <c r="M1050" s="117">
        <v>0</v>
      </c>
      <c r="N1050" s="117">
        <v>0</v>
      </c>
      <c r="O1050" s="117">
        <v>0</v>
      </c>
      <c r="P1050" s="117">
        <v>0</v>
      </c>
      <c r="Q1050" s="117">
        <v>0</v>
      </c>
      <c r="R1050" s="117">
        <v>0</v>
      </c>
      <c r="S1050" s="117">
        <v>1</v>
      </c>
      <c r="T1050" s="117">
        <v>0</v>
      </c>
      <c r="U1050" s="117">
        <v>0</v>
      </c>
      <c r="V1050" s="117">
        <v>0</v>
      </c>
      <c r="W1050" s="117">
        <v>0</v>
      </c>
      <c r="X1050" s="117">
        <v>0</v>
      </c>
      <c r="Y1050" s="117">
        <v>0</v>
      </c>
      <c r="Z1050" s="117">
        <v>0</v>
      </c>
      <c r="AA1050" s="117">
        <v>0</v>
      </c>
      <c r="AB1050" s="117">
        <v>1</v>
      </c>
      <c r="AC1050" s="117">
        <v>0</v>
      </c>
      <c r="AD1050" s="117">
        <v>0</v>
      </c>
      <c r="AE1050" s="117">
        <v>0</v>
      </c>
      <c r="AF1050" s="117">
        <v>0</v>
      </c>
      <c r="AG1050" s="117">
        <v>0</v>
      </c>
      <c r="AH1050" s="117">
        <v>0</v>
      </c>
      <c r="AI1050" s="117">
        <v>1</v>
      </c>
      <c r="AJ1050" s="117">
        <v>0</v>
      </c>
      <c r="AK1050" s="117">
        <v>0</v>
      </c>
      <c r="AL1050" s="117">
        <v>0</v>
      </c>
      <c r="AM1050" s="117">
        <v>0</v>
      </c>
      <c r="AN1050" s="117">
        <v>0</v>
      </c>
      <c r="AO1050" s="117">
        <v>0</v>
      </c>
      <c r="AP1050" s="117">
        <v>0</v>
      </c>
      <c r="AQ1050" s="117">
        <v>1</v>
      </c>
      <c r="AR1050" s="117">
        <v>0</v>
      </c>
      <c r="AS1050" s="117">
        <v>139431.25507635708</v>
      </c>
    </row>
    <row r="1051" spans="1:45" x14ac:dyDescent="0.45">
      <c r="A1051" s="117" t="s">
        <v>1390</v>
      </c>
      <c r="B1051" s="118">
        <v>44058</v>
      </c>
      <c r="C1051" s="117">
        <v>2020</v>
      </c>
      <c r="D1051" s="117">
        <v>8</v>
      </c>
      <c r="E1051" s="117">
        <v>7</v>
      </c>
      <c r="F1051" s="117" t="s">
        <v>340</v>
      </c>
      <c r="G1051" s="117" t="s">
        <v>336</v>
      </c>
      <c r="H1051" s="117">
        <v>0</v>
      </c>
      <c r="I1051" s="117">
        <v>78.708340000000007</v>
      </c>
      <c r="J1051" s="117">
        <v>345549.17174302373</v>
      </c>
      <c r="K1051" s="117">
        <v>147572.50507635708</v>
      </c>
      <c r="L1051" s="117">
        <v>197976.66666666666</v>
      </c>
      <c r="M1051" s="117">
        <v>0</v>
      </c>
      <c r="N1051" s="117">
        <v>0</v>
      </c>
      <c r="O1051" s="117">
        <v>0</v>
      </c>
      <c r="P1051" s="117">
        <v>0</v>
      </c>
      <c r="Q1051" s="117">
        <v>0</v>
      </c>
      <c r="R1051" s="117">
        <v>0</v>
      </c>
      <c r="S1051" s="117">
        <v>0</v>
      </c>
      <c r="T1051" s="117">
        <v>1</v>
      </c>
      <c r="U1051" s="117">
        <v>0</v>
      </c>
      <c r="V1051" s="117">
        <v>0</v>
      </c>
      <c r="W1051" s="117">
        <v>0</v>
      </c>
      <c r="X1051" s="117">
        <v>0</v>
      </c>
      <c r="Y1051" s="117">
        <v>0</v>
      </c>
      <c r="Z1051" s="117">
        <v>0</v>
      </c>
      <c r="AA1051" s="117">
        <v>0</v>
      </c>
      <c r="AB1051" s="117">
        <v>1</v>
      </c>
      <c r="AC1051" s="117">
        <v>0</v>
      </c>
      <c r="AD1051" s="117">
        <v>0</v>
      </c>
      <c r="AE1051" s="117">
        <v>0</v>
      </c>
      <c r="AF1051" s="117">
        <v>0</v>
      </c>
      <c r="AG1051" s="117">
        <v>0</v>
      </c>
      <c r="AH1051" s="117">
        <v>0</v>
      </c>
      <c r="AI1051" s="117">
        <v>1</v>
      </c>
      <c r="AJ1051" s="117">
        <v>0</v>
      </c>
      <c r="AK1051" s="117">
        <v>0</v>
      </c>
      <c r="AL1051" s="117">
        <v>0</v>
      </c>
      <c r="AM1051" s="117">
        <v>0</v>
      </c>
      <c r="AN1051" s="117">
        <v>0</v>
      </c>
      <c r="AO1051" s="117">
        <v>0</v>
      </c>
      <c r="AP1051" s="117">
        <v>0</v>
      </c>
      <c r="AQ1051" s="117">
        <v>1</v>
      </c>
      <c r="AR1051" s="117">
        <v>0</v>
      </c>
      <c r="AS1051" s="117">
        <v>147572.50507635708</v>
      </c>
    </row>
    <row r="1052" spans="1:45" x14ac:dyDescent="0.45">
      <c r="A1052" s="117" t="s">
        <v>1391</v>
      </c>
      <c r="B1052" s="118">
        <v>44059</v>
      </c>
      <c r="C1052" s="117">
        <v>2020</v>
      </c>
      <c r="D1052" s="117">
        <v>8</v>
      </c>
      <c r="E1052" s="117">
        <v>1</v>
      </c>
      <c r="F1052" s="117" t="s">
        <v>340</v>
      </c>
      <c r="G1052" s="117" t="s">
        <v>336</v>
      </c>
      <c r="H1052" s="117">
        <v>0</v>
      </c>
      <c r="I1052" s="117">
        <v>81.583340000000007</v>
      </c>
      <c r="J1052" s="117">
        <v>349201.29674302373</v>
      </c>
      <c r="K1052" s="117">
        <v>152980.88007635708</v>
      </c>
      <c r="L1052" s="117">
        <v>196220.41666666666</v>
      </c>
      <c r="M1052" s="117">
        <v>0</v>
      </c>
      <c r="N1052" s="117">
        <v>1</v>
      </c>
      <c r="O1052" s="117">
        <v>0</v>
      </c>
      <c r="P1052" s="117">
        <v>0</v>
      </c>
      <c r="Q1052" s="117">
        <v>0</v>
      </c>
      <c r="R1052" s="117">
        <v>0</v>
      </c>
      <c r="S1052" s="117">
        <v>0</v>
      </c>
      <c r="T1052" s="117">
        <v>0</v>
      </c>
      <c r="U1052" s="117">
        <v>0</v>
      </c>
      <c r="V1052" s="117">
        <v>0</v>
      </c>
      <c r="W1052" s="117">
        <v>0</v>
      </c>
      <c r="X1052" s="117">
        <v>0</v>
      </c>
      <c r="Y1052" s="117">
        <v>0</v>
      </c>
      <c r="Z1052" s="117">
        <v>0</v>
      </c>
      <c r="AA1052" s="117">
        <v>0</v>
      </c>
      <c r="AB1052" s="117">
        <v>1</v>
      </c>
      <c r="AC1052" s="117">
        <v>0</v>
      </c>
      <c r="AD1052" s="117">
        <v>0</v>
      </c>
      <c r="AE1052" s="117">
        <v>0</v>
      </c>
      <c r="AF1052" s="117">
        <v>0</v>
      </c>
      <c r="AG1052" s="117">
        <v>0</v>
      </c>
      <c r="AH1052" s="117">
        <v>0</v>
      </c>
      <c r="AI1052" s="117">
        <v>1</v>
      </c>
      <c r="AJ1052" s="117">
        <v>0</v>
      </c>
      <c r="AK1052" s="117">
        <v>0</v>
      </c>
      <c r="AL1052" s="117">
        <v>0</v>
      </c>
      <c r="AM1052" s="117">
        <v>0</v>
      </c>
      <c r="AN1052" s="117">
        <v>0</v>
      </c>
      <c r="AO1052" s="117">
        <v>0</v>
      </c>
      <c r="AP1052" s="117">
        <v>0</v>
      </c>
      <c r="AQ1052" s="117">
        <v>1</v>
      </c>
      <c r="AR1052" s="117">
        <v>0</v>
      </c>
      <c r="AS1052" s="117">
        <v>152980.88007635708</v>
      </c>
    </row>
    <row r="1053" spans="1:45" x14ac:dyDescent="0.45">
      <c r="A1053" s="117" t="s">
        <v>1392</v>
      </c>
      <c r="B1053" s="118">
        <v>44060</v>
      </c>
      <c r="C1053" s="117">
        <v>2020</v>
      </c>
      <c r="D1053" s="117">
        <v>8</v>
      </c>
      <c r="E1053" s="117">
        <v>2</v>
      </c>
      <c r="F1053" s="117" t="s">
        <v>342</v>
      </c>
      <c r="G1053" s="117" t="s">
        <v>336</v>
      </c>
      <c r="H1053" s="117">
        <v>0</v>
      </c>
      <c r="I1053" s="117">
        <v>89.75</v>
      </c>
      <c r="J1053" s="117">
        <v>385349.79674302367</v>
      </c>
      <c r="K1053" s="117">
        <v>191208.5467430237</v>
      </c>
      <c r="L1053" s="117">
        <v>194141.25</v>
      </c>
      <c r="M1053" s="117">
        <v>0</v>
      </c>
      <c r="N1053" s="117">
        <v>0</v>
      </c>
      <c r="O1053" s="117">
        <v>1</v>
      </c>
      <c r="P1053" s="117">
        <v>0</v>
      </c>
      <c r="Q1053" s="117">
        <v>0</v>
      </c>
      <c r="R1053" s="117">
        <v>0</v>
      </c>
      <c r="S1053" s="117">
        <v>0</v>
      </c>
      <c r="T1053" s="117">
        <v>0</v>
      </c>
      <c r="U1053" s="117">
        <v>0</v>
      </c>
      <c r="V1053" s="117">
        <v>0</v>
      </c>
      <c r="W1053" s="117">
        <v>0</v>
      </c>
      <c r="X1053" s="117">
        <v>0</v>
      </c>
      <c r="Y1053" s="117">
        <v>0</v>
      </c>
      <c r="Z1053" s="117">
        <v>0</v>
      </c>
      <c r="AA1053" s="117">
        <v>0</v>
      </c>
      <c r="AB1053" s="117">
        <v>1</v>
      </c>
      <c r="AC1053" s="117">
        <v>0</v>
      </c>
      <c r="AD1053" s="117">
        <v>0</v>
      </c>
      <c r="AE1053" s="117">
        <v>0</v>
      </c>
      <c r="AF1053" s="117">
        <v>0</v>
      </c>
      <c r="AG1053" s="117">
        <v>0</v>
      </c>
      <c r="AH1053" s="117">
        <v>0</v>
      </c>
      <c r="AI1053" s="117">
        <v>1</v>
      </c>
      <c r="AJ1053" s="117">
        <v>0</v>
      </c>
      <c r="AK1053" s="117">
        <v>0</v>
      </c>
      <c r="AL1053" s="117">
        <v>0</v>
      </c>
      <c r="AM1053" s="117">
        <v>0</v>
      </c>
      <c r="AN1053" s="117">
        <v>0</v>
      </c>
      <c r="AO1053" s="117">
        <v>0</v>
      </c>
      <c r="AP1053" s="117">
        <v>0</v>
      </c>
      <c r="AQ1053" s="117">
        <v>1</v>
      </c>
      <c r="AR1053" s="117">
        <v>0</v>
      </c>
      <c r="AS1053" s="117">
        <v>191208.5467430237</v>
      </c>
    </row>
    <row r="1054" spans="1:45" x14ac:dyDescent="0.45">
      <c r="A1054" s="117" t="s">
        <v>1393</v>
      </c>
      <c r="B1054" s="118">
        <v>44061</v>
      </c>
      <c r="C1054" s="117">
        <v>2020</v>
      </c>
      <c r="D1054" s="117">
        <v>8</v>
      </c>
      <c r="E1054" s="117">
        <v>3</v>
      </c>
      <c r="F1054" s="117" t="s">
        <v>342</v>
      </c>
      <c r="G1054" s="117" t="s">
        <v>336</v>
      </c>
      <c r="H1054" s="117">
        <v>0</v>
      </c>
      <c r="I1054" s="117">
        <v>84.958340000000007</v>
      </c>
      <c r="J1054" s="117">
        <v>395906.83840969042</v>
      </c>
      <c r="K1054" s="117">
        <v>203770.58840969045</v>
      </c>
      <c r="L1054" s="117">
        <v>192136.25</v>
      </c>
      <c r="M1054" s="117">
        <v>0</v>
      </c>
      <c r="N1054" s="117">
        <v>0</v>
      </c>
      <c r="O1054" s="117">
        <v>0</v>
      </c>
      <c r="P1054" s="117">
        <v>1</v>
      </c>
      <c r="Q1054" s="117">
        <v>0</v>
      </c>
      <c r="R1054" s="117">
        <v>0</v>
      </c>
      <c r="S1054" s="117">
        <v>0</v>
      </c>
      <c r="T1054" s="117">
        <v>0</v>
      </c>
      <c r="U1054" s="117">
        <v>0</v>
      </c>
      <c r="V1054" s="117">
        <v>0</v>
      </c>
      <c r="W1054" s="117">
        <v>0</v>
      </c>
      <c r="X1054" s="117">
        <v>0</v>
      </c>
      <c r="Y1054" s="117">
        <v>0</v>
      </c>
      <c r="Z1054" s="117">
        <v>0</v>
      </c>
      <c r="AA1054" s="117">
        <v>0</v>
      </c>
      <c r="AB1054" s="117">
        <v>1</v>
      </c>
      <c r="AC1054" s="117">
        <v>0</v>
      </c>
      <c r="AD1054" s="117">
        <v>0</v>
      </c>
      <c r="AE1054" s="117">
        <v>0</v>
      </c>
      <c r="AF1054" s="117">
        <v>0</v>
      </c>
      <c r="AG1054" s="117">
        <v>0</v>
      </c>
      <c r="AH1054" s="117">
        <v>0</v>
      </c>
      <c r="AI1054" s="117">
        <v>1</v>
      </c>
      <c r="AJ1054" s="117">
        <v>0</v>
      </c>
      <c r="AK1054" s="117">
        <v>0</v>
      </c>
      <c r="AL1054" s="117">
        <v>0</v>
      </c>
      <c r="AM1054" s="117">
        <v>0</v>
      </c>
      <c r="AN1054" s="117">
        <v>0</v>
      </c>
      <c r="AO1054" s="117">
        <v>0</v>
      </c>
      <c r="AP1054" s="117">
        <v>0</v>
      </c>
      <c r="AQ1054" s="117">
        <v>1</v>
      </c>
      <c r="AR1054" s="117">
        <v>0</v>
      </c>
      <c r="AS1054" s="117">
        <v>203770.58840969045</v>
      </c>
    </row>
    <row r="1055" spans="1:45" x14ac:dyDescent="0.45">
      <c r="A1055" s="117" t="s">
        <v>1394</v>
      </c>
      <c r="B1055" s="118">
        <v>44062</v>
      </c>
      <c r="C1055" s="117">
        <v>2020</v>
      </c>
      <c r="D1055" s="117">
        <v>8</v>
      </c>
      <c r="E1055" s="117">
        <v>4</v>
      </c>
      <c r="F1055" s="117" t="s">
        <v>342</v>
      </c>
      <c r="G1055" s="117" t="s">
        <v>336</v>
      </c>
      <c r="H1055" s="117">
        <v>0</v>
      </c>
      <c r="I1055" s="117">
        <v>79.5</v>
      </c>
      <c r="J1055" s="117">
        <v>377777.54674302373</v>
      </c>
      <c r="K1055" s="117">
        <v>187564.63007635708</v>
      </c>
      <c r="L1055" s="117">
        <v>190212.91666666666</v>
      </c>
      <c r="M1055" s="117">
        <v>0</v>
      </c>
      <c r="N1055" s="117">
        <v>0</v>
      </c>
      <c r="O1055" s="117">
        <v>0</v>
      </c>
      <c r="P1055" s="117">
        <v>0</v>
      </c>
      <c r="Q1055" s="117">
        <v>1</v>
      </c>
      <c r="R1055" s="117">
        <v>0</v>
      </c>
      <c r="S1055" s="117">
        <v>0</v>
      </c>
      <c r="T1055" s="117">
        <v>0</v>
      </c>
      <c r="U1055" s="117">
        <v>0</v>
      </c>
      <c r="V1055" s="117">
        <v>0</v>
      </c>
      <c r="W1055" s="117">
        <v>0</v>
      </c>
      <c r="X1055" s="117">
        <v>0</v>
      </c>
      <c r="Y1055" s="117">
        <v>0</v>
      </c>
      <c r="Z1055" s="117">
        <v>0</v>
      </c>
      <c r="AA1055" s="117">
        <v>0</v>
      </c>
      <c r="AB1055" s="117">
        <v>1</v>
      </c>
      <c r="AC1055" s="117">
        <v>0</v>
      </c>
      <c r="AD1055" s="117">
        <v>0</v>
      </c>
      <c r="AE1055" s="117">
        <v>0</v>
      </c>
      <c r="AF1055" s="117">
        <v>0</v>
      </c>
      <c r="AG1055" s="117">
        <v>0</v>
      </c>
      <c r="AH1055" s="117">
        <v>0</v>
      </c>
      <c r="AI1055" s="117">
        <v>1</v>
      </c>
      <c r="AJ1055" s="117">
        <v>0</v>
      </c>
      <c r="AK1055" s="117">
        <v>0</v>
      </c>
      <c r="AL1055" s="117">
        <v>0</v>
      </c>
      <c r="AM1055" s="117">
        <v>0</v>
      </c>
      <c r="AN1055" s="117">
        <v>0</v>
      </c>
      <c r="AO1055" s="117">
        <v>0</v>
      </c>
      <c r="AP1055" s="117">
        <v>0</v>
      </c>
      <c r="AQ1055" s="117">
        <v>1</v>
      </c>
      <c r="AR1055" s="117">
        <v>0</v>
      </c>
      <c r="AS1055" s="117">
        <v>187564.63007635708</v>
      </c>
    </row>
    <row r="1056" spans="1:45" x14ac:dyDescent="0.45">
      <c r="A1056" s="117" t="s">
        <v>1395</v>
      </c>
      <c r="B1056" s="118">
        <v>44063</v>
      </c>
      <c r="C1056" s="117">
        <v>2020</v>
      </c>
      <c r="D1056" s="117">
        <v>8</v>
      </c>
      <c r="E1056" s="117">
        <v>5</v>
      </c>
      <c r="F1056" s="117" t="s">
        <v>342</v>
      </c>
      <c r="G1056" s="117" t="s">
        <v>336</v>
      </c>
      <c r="H1056" s="117">
        <v>0</v>
      </c>
      <c r="I1056" s="117">
        <v>78.125</v>
      </c>
      <c r="J1056" s="117">
        <v>367388.17174302367</v>
      </c>
      <c r="K1056" s="117">
        <v>179129.4217430237</v>
      </c>
      <c r="L1056" s="117">
        <v>188258.75</v>
      </c>
      <c r="M1056" s="117">
        <v>0</v>
      </c>
      <c r="N1056" s="117">
        <v>0</v>
      </c>
      <c r="O1056" s="117">
        <v>0</v>
      </c>
      <c r="P1056" s="117">
        <v>0</v>
      </c>
      <c r="Q1056" s="117">
        <v>0</v>
      </c>
      <c r="R1056" s="117">
        <v>1</v>
      </c>
      <c r="S1056" s="117">
        <v>0</v>
      </c>
      <c r="T1056" s="117">
        <v>0</v>
      </c>
      <c r="U1056" s="117">
        <v>0</v>
      </c>
      <c r="V1056" s="117">
        <v>0</v>
      </c>
      <c r="W1056" s="117">
        <v>0</v>
      </c>
      <c r="X1056" s="117">
        <v>0</v>
      </c>
      <c r="Y1056" s="117">
        <v>0</v>
      </c>
      <c r="Z1056" s="117">
        <v>0</v>
      </c>
      <c r="AA1056" s="117">
        <v>0</v>
      </c>
      <c r="AB1056" s="117">
        <v>1</v>
      </c>
      <c r="AC1056" s="117">
        <v>0</v>
      </c>
      <c r="AD1056" s="117">
        <v>0</v>
      </c>
      <c r="AE1056" s="117">
        <v>0</v>
      </c>
      <c r="AF1056" s="117">
        <v>0</v>
      </c>
      <c r="AG1056" s="117">
        <v>0</v>
      </c>
      <c r="AH1056" s="117">
        <v>0</v>
      </c>
      <c r="AI1056" s="117">
        <v>1</v>
      </c>
      <c r="AJ1056" s="117">
        <v>0</v>
      </c>
      <c r="AK1056" s="117">
        <v>0</v>
      </c>
      <c r="AL1056" s="117">
        <v>0</v>
      </c>
      <c r="AM1056" s="117">
        <v>0</v>
      </c>
      <c r="AN1056" s="117">
        <v>0</v>
      </c>
      <c r="AO1056" s="117">
        <v>0</v>
      </c>
      <c r="AP1056" s="117">
        <v>0</v>
      </c>
      <c r="AQ1056" s="117">
        <v>1</v>
      </c>
      <c r="AR1056" s="117">
        <v>0</v>
      </c>
      <c r="AS1056" s="117">
        <v>179129.4217430237</v>
      </c>
    </row>
    <row r="1057" spans="1:45" x14ac:dyDescent="0.45">
      <c r="A1057" s="117" t="s">
        <v>1396</v>
      </c>
      <c r="B1057" s="118">
        <v>44064</v>
      </c>
      <c r="C1057" s="117">
        <v>2020</v>
      </c>
      <c r="D1057" s="117">
        <v>8</v>
      </c>
      <c r="E1057" s="117">
        <v>6</v>
      </c>
      <c r="F1057" s="117" t="s">
        <v>342</v>
      </c>
      <c r="G1057" s="117" t="s">
        <v>336</v>
      </c>
      <c r="H1057" s="117">
        <v>0</v>
      </c>
      <c r="I1057" s="117">
        <v>78.125</v>
      </c>
      <c r="J1057" s="117">
        <v>350946.96340969042</v>
      </c>
      <c r="K1057" s="117">
        <v>164742.38007635708</v>
      </c>
      <c r="L1057" s="117">
        <v>186204.58333333334</v>
      </c>
      <c r="M1057" s="117">
        <v>0</v>
      </c>
      <c r="N1057" s="117">
        <v>0</v>
      </c>
      <c r="O1057" s="117">
        <v>0</v>
      </c>
      <c r="P1057" s="117">
        <v>0</v>
      </c>
      <c r="Q1057" s="117">
        <v>0</v>
      </c>
      <c r="R1057" s="117">
        <v>0</v>
      </c>
      <c r="S1057" s="117">
        <v>1</v>
      </c>
      <c r="T1057" s="117">
        <v>0</v>
      </c>
      <c r="U1057" s="117">
        <v>0</v>
      </c>
      <c r="V1057" s="117">
        <v>0</v>
      </c>
      <c r="W1057" s="117">
        <v>0</v>
      </c>
      <c r="X1057" s="117">
        <v>0</v>
      </c>
      <c r="Y1057" s="117">
        <v>0</v>
      </c>
      <c r="Z1057" s="117">
        <v>0</v>
      </c>
      <c r="AA1057" s="117">
        <v>0</v>
      </c>
      <c r="AB1057" s="117">
        <v>1</v>
      </c>
      <c r="AC1057" s="117">
        <v>0</v>
      </c>
      <c r="AD1057" s="117">
        <v>0</v>
      </c>
      <c r="AE1057" s="117">
        <v>0</v>
      </c>
      <c r="AF1057" s="117">
        <v>0</v>
      </c>
      <c r="AG1057" s="117">
        <v>0</v>
      </c>
      <c r="AH1057" s="117">
        <v>0</v>
      </c>
      <c r="AI1057" s="117">
        <v>1</v>
      </c>
      <c r="AJ1057" s="117">
        <v>0</v>
      </c>
      <c r="AK1057" s="117">
        <v>0</v>
      </c>
      <c r="AL1057" s="117">
        <v>0</v>
      </c>
      <c r="AM1057" s="117">
        <v>0</v>
      </c>
      <c r="AN1057" s="117">
        <v>0</v>
      </c>
      <c r="AO1057" s="117">
        <v>0</v>
      </c>
      <c r="AP1057" s="117">
        <v>0</v>
      </c>
      <c r="AQ1057" s="117">
        <v>1</v>
      </c>
      <c r="AR1057" s="117">
        <v>0</v>
      </c>
      <c r="AS1057" s="117">
        <v>164742.38007635708</v>
      </c>
    </row>
    <row r="1058" spans="1:45" x14ac:dyDescent="0.45">
      <c r="A1058" s="117" t="s">
        <v>1397</v>
      </c>
      <c r="B1058" s="118">
        <v>44065</v>
      </c>
      <c r="C1058" s="117">
        <v>2020</v>
      </c>
      <c r="D1058" s="117">
        <v>8</v>
      </c>
      <c r="E1058" s="117">
        <v>7</v>
      </c>
      <c r="F1058" s="117" t="s">
        <v>340</v>
      </c>
      <c r="G1058" s="117" t="s">
        <v>336</v>
      </c>
      <c r="H1058" s="117">
        <v>0</v>
      </c>
      <c r="I1058" s="117">
        <v>72.541659999999993</v>
      </c>
      <c r="J1058" s="117">
        <v>306382.42174302367</v>
      </c>
      <c r="K1058" s="117">
        <v>121640.33840969033</v>
      </c>
      <c r="L1058" s="117">
        <v>184742.08333333334</v>
      </c>
      <c r="M1058" s="117">
        <v>0</v>
      </c>
      <c r="N1058" s="117">
        <v>0</v>
      </c>
      <c r="O1058" s="117">
        <v>0</v>
      </c>
      <c r="P1058" s="117">
        <v>0</v>
      </c>
      <c r="Q1058" s="117">
        <v>0</v>
      </c>
      <c r="R1058" s="117">
        <v>0</v>
      </c>
      <c r="S1058" s="117">
        <v>0</v>
      </c>
      <c r="T1058" s="117">
        <v>1</v>
      </c>
      <c r="U1058" s="117">
        <v>0</v>
      </c>
      <c r="V1058" s="117">
        <v>0</v>
      </c>
      <c r="W1058" s="117">
        <v>0</v>
      </c>
      <c r="X1058" s="117">
        <v>0</v>
      </c>
      <c r="Y1058" s="117">
        <v>0</v>
      </c>
      <c r="Z1058" s="117">
        <v>0</v>
      </c>
      <c r="AA1058" s="117">
        <v>0</v>
      </c>
      <c r="AB1058" s="117">
        <v>1</v>
      </c>
      <c r="AC1058" s="117">
        <v>0</v>
      </c>
      <c r="AD1058" s="117">
        <v>0</v>
      </c>
      <c r="AE1058" s="117">
        <v>0</v>
      </c>
      <c r="AF1058" s="117">
        <v>0</v>
      </c>
      <c r="AG1058" s="117">
        <v>0</v>
      </c>
      <c r="AH1058" s="117">
        <v>0</v>
      </c>
      <c r="AI1058" s="117">
        <v>1</v>
      </c>
      <c r="AJ1058" s="117">
        <v>0</v>
      </c>
      <c r="AK1058" s="117">
        <v>0</v>
      </c>
      <c r="AL1058" s="117">
        <v>0</v>
      </c>
      <c r="AM1058" s="117">
        <v>0</v>
      </c>
      <c r="AN1058" s="117">
        <v>0</v>
      </c>
      <c r="AO1058" s="117">
        <v>0</v>
      </c>
      <c r="AP1058" s="117">
        <v>0</v>
      </c>
      <c r="AQ1058" s="117">
        <v>1</v>
      </c>
      <c r="AR1058" s="117">
        <v>0</v>
      </c>
      <c r="AS1058" s="117">
        <v>121640.33840969033</v>
      </c>
    </row>
    <row r="1059" spans="1:45" x14ac:dyDescent="0.45">
      <c r="A1059" s="117" t="s">
        <v>1398</v>
      </c>
      <c r="B1059" s="118">
        <v>44066</v>
      </c>
      <c r="C1059" s="117">
        <v>2020</v>
      </c>
      <c r="D1059" s="117">
        <v>8</v>
      </c>
      <c r="E1059" s="117">
        <v>1</v>
      </c>
      <c r="F1059" s="117" t="s">
        <v>340</v>
      </c>
      <c r="G1059" s="117" t="s">
        <v>336</v>
      </c>
      <c r="H1059" s="117">
        <v>0</v>
      </c>
      <c r="I1059" s="117">
        <v>73.25</v>
      </c>
      <c r="J1059" s="117">
        <v>296953.58840969042</v>
      </c>
      <c r="K1059" s="117">
        <v>113952.33840969045</v>
      </c>
      <c r="L1059" s="117">
        <v>183001.25</v>
      </c>
      <c r="M1059" s="117">
        <v>0</v>
      </c>
      <c r="N1059" s="117">
        <v>1</v>
      </c>
      <c r="O1059" s="117">
        <v>0</v>
      </c>
      <c r="P1059" s="117">
        <v>0</v>
      </c>
      <c r="Q1059" s="117">
        <v>0</v>
      </c>
      <c r="R1059" s="117">
        <v>0</v>
      </c>
      <c r="S1059" s="117">
        <v>0</v>
      </c>
      <c r="T1059" s="117">
        <v>0</v>
      </c>
      <c r="U1059" s="117">
        <v>0</v>
      </c>
      <c r="V1059" s="117">
        <v>0</v>
      </c>
      <c r="W1059" s="117">
        <v>0</v>
      </c>
      <c r="X1059" s="117">
        <v>0</v>
      </c>
      <c r="Y1059" s="117">
        <v>0</v>
      </c>
      <c r="Z1059" s="117">
        <v>0</v>
      </c>
      <c r="AA1059" s="117">
        <v>0</v>
      </c>
      <c r="AB1059" s="117">
        <v>1</v>
      </c>
      <c r="AC1059" s="117">
        <v>0</v>
      </c>
      <c r="AD1059" s="117">
        <v>0</v>
      </c>
      <c r="AE1059" s="117">
        <v>0</v>
      </c>
      <c r="AF1059" s="117">
        <v>0</v>
      </c>
      <c r="AG1059" s="117">
        <v>0</v>
      </c>
      <c r="AH1059" s="117">
        <v>0</v>
      </c>
      <c r="AI1059" s="117">
        <v>1</v>
      </c>
      <c r="AJ1059" s="117">
        <v>0</v>
      </c>
      <c r="AK1059" s="117">
        <v>0</v>
      </c>
      <c r="AL1059" s="117">
        <v>0</v>
      </c>
      <c r="AM1059" s="117">
        <v>0</v>
      </c>
      <c r="AN1059" s="117">
        <v>0</v>
      </c>
      <c r="AO1059" s="117">
        <v>0</v>
      </c>
      <c r="AP1059" s="117">
        <v>0</v>
      </c>
      <c r="AQ1059" s="117">
        <v>1</v>
      </c>
      <c r="AR1059" s="117">
        <v>0</v>
      </c>
      <c r="AS1059" s="117">
        <v>113952.33840969045</v>
      </c>
    </row>
    <row r="1060" spans="1:45" x14ac:dyDescent="0.45">
      <c r="A1060" s="117" t="s">
        <v>1399</v>
      </c>
      <c r="B1060" s="118">
        <v>44067</v>
      </c>
      <c r="C1060" s="117">
        <v>2020</v>
      </c>
      <c r="D1060" s="117">
        <v>8</v>
      </c>
      <c r="E1060" s="117">
        <v>2</v>
      </c>
      <c r="F1060" s="117" t="s">
        <v>342</v>
      </c>
      <c r="G1060" s="117" t="s">
        <v>336</v>
      </c>
      <c r="H1060" s="117">
        <v>0</v>
      </c>
      <c r="I1060" s="117">
        <v>73.75</v>
      </c>
      <c r="J1060" s="117">
        <v>331880.00507635711</v>
      </c>
      <c r="K1060" s="117">
        <v>150694.58840969045</v>
      </c>
      <c r="L1060" s="117">
        <v>181185.41666666666</v>
      </c>
      <c r="M1060" s="117">
        <v>0</v>
      </c>
      <c r="N1060" s="117">
        <v>0</v>
      </c>
      <c r="O1060" s="117">
        <v>1</v>
      </c>
      <c r="P1060" s="117">
        <v>0</v>
      </c>
      <c r="Q1060" s="117">
        <v>0</v>
      </c>
      <c r="R1060" s="117">
        <v>0</v>
      </c>
      <c r="S1060" s="117">
        <v>0</v>
      </c>
      <c r="T1060" s="117">
        <v>0</v>
      </c>
      <c r="U1060" s="117">
        <v>0</v>
      </c>
      <c r="V1060" s="117">
        <v>0</v>
      </c>
      <c r="W1060" s="117">
        <v>0</v>
      </c>
      <c r="X1060" s="117">
        <v>0</v>
      </c>
      <c r="Y1060" s="117">
        <v>0</v>
      </c>
      <c r="Z1060" s="117">
        <v>0</v>
      </c>
      <c r="AA1060" s="117">
        <v>0</v>
      </c>
      <c r="AB1060" s="117">
        <v>1</v>
      </c>
      <c r="AC1060" s="117">
        <v>0</v>
      </c>
      <c r="AD1060" s="117">
        <v>0</v>
      </c>
      <c r="AE1060" s="117">
        <v>0</v>
      </c>
      <c r="AF1060" s="117">
        <v>0</v>
      </c>
      <c r="AG1060" s="117">
        <v>0</v>
      </c>
      <c r="AH1060" s="117">
        <v>0</v>
      </c>
      <c r="AI1060" s="117">
        <v>1</v>
      </c>
      <c r="AJ1060" s="117">
        <v>0</v>
      </c>
      <c r="AK1060" s="117">
        <v>0</v>
      </c>
      <c r="AL1060" s="117">
        <v>0</v>
      </c>
      <c r="AM1060" s="117">
        <v>0</v>
      </c>
      <c r="AN1060" s="117">
        <v>0</v>
      </c>
      <c r="AO1060" s="117">
        <v>0</v>
      </c>
      <c r="AP1060" s="117">
        <v>0</v>
      </c>
      <c r="AQ1060" s="117">
        <v>1</v>
      </c>
      <c r="AR1060" s="117">
        <v>0</v>
      </c>
      <c r="AS1060" s="117">
        <v>150694.58840969045</v>
      </c>
    </row>
    <row r="1061" spans="1:45" x14ac:dyDescent="0.45">
      <c r="A1061" s="117" t="s">
        <v>1400</v>
      </c>
      <c r="B1061" s="118">
        <v>44068</v>
      </c>
      <c r="C1061" s="117">
        <v>2020</v>
      </c>
      <c r="D1061" s="117">
        <v>8</v>
      </c>
      <c r="E1061" s="117">
        <v>3</v>
      </c>
      <c r="F1061" s="117" t="s">
        <v>342</v>
      </c>
      <c r="G1061" s="117" t="s">
        <v>336</v>
      </c>
      <c r="H1061" s="117">
        <v>0</v>
      </c>
      <c r="I1061" s="117">
        <v>73.791659999999993</v>
      </c>
      <c r="J1061" s="117">
        <v>333071.21340969048</v>
      </c>
      <c r="K1061" s="117">
        <v>153635.79674302382</v>
      </c>
      <c r="L1061" s="117">
        <v>179435.41666666666</v>
      </c>
      <c r="M1061" s="117">
        <v>0</v>
      </c>
      <c r="N1061" s="117">
        <v>0</v>
      </c>
      <c r="O1061" s="117">
        <v>0</v>
      </c>
      <c r="P1061" s="117">
        <v>1</v>
      </c>
      <c r="Q1061" s="117">
        <v>0</v>
      </c>
      <c r="R1061" s="117">
        <v>0</v>
      </c>
      <c r="S1061" s="117">
        <v>0</v>
      </c>
      <c r="T1061" s="117">
        <v>0</v>
      </c>
      <c r="U1061" s="117">
        <v>0</v>
      </c>
      <c r="V1061" s="117">
        <v>0</v>
      </c>
      <c r="W1061" s="117">
        <v>0</v>
      </c>
      <c r="X1061" s="117">
        <v>0</v>
      </c>
      <c r="Y1061" s="117">
        <v>0</v>
      </c>
      <c r="Z1061" s="117">
        <v>0</v>
      </c>
      <c r="AA1061" s="117">
        <v>0</v>
      </c>
      <c r="AB1061" s="117">
        <v>1</v>
      </c>
      <c r="AC1061" s="117">
        <v>0</v>
      </c>
      <c r="AD1061" s="117">
        <v>0</v>
      </c>
      <c r="AE1061" s="117">
        <v>0</v>
      </c>
      <c r="AF1061" s="117">
        <v>0</v>
      </c>
      <c r="AG1061" s="117">
        <v>0</v>
      </c>
      <c r="AH1061" s="117">
        <v>0</v>
      </c>
      <c r="AI1061" s="117">
        <v>1</v>
      </c>
      <c r="AJ1061" s="117">
        <v>0</v>
      </c>
      <c r="AK1061" s="117">
        <v>0</v>
      </c>
      <c r="AL1061" s="117">
        <v>0</v>
      </c>
      <c r="AM1061" s="117">
        <v>0</v>
      </c>
      <c r="AN1061" s="117">
        <v>0</v>
      </c>
      <c r="AO1061" s="117">
        <v>0</v>
      </c>
      <c r="AP1061" s="117">
        <v>0</v>
      </c>
      <c r="AQ1061" s="117">
        <v>1</v>
      </c>
      <c r="AR1061" s="117">
        <v>0</v>
      </c>
      <c r="AS1061" s="117">
        <v>153635.79674302382</v>
      </c>
    </row>
    <row r="1062" spans="1:45" x14ac:dyDescent="0.45">
      <c r="A1062" s="117" t="s">
        <v>1401</v>
      </c>
      <c r="B1062" s="118">
        <v>44069</v>
      </c>
      <c r="C1062" s="117">
        <v>2020</v>
      </c>
      <c r="D1062" s="117">
        <v>8</v>
      </c>
      <c r="E1062" s="117">
        <v>4</v>
      </c>
      <c r="F1062" s="117" t="s">
        <v>342</v>
      </c>
      <c r="G1062" s="117" t="s">
        <v>336</v>
      </c>
      <c r="H1062" s="117">
        <v>0</v>
      </c>
      <c r="I1062" s="117">
        <v>73.791659999999993</v>
      </c>
      <c r="J1062" s="117">
        <v>333139.75507635711</v>
      </c>
      <c r="K1062" s="117">
        <v>155321.83840969045</v>
      </c>
      <c r="L1062" s="117">
        <v>177817.91666666666</v>
      </c>
      <c r="M1062" s="117">
        <v>0</v>
      </c>
      <c r="N1062" s="117">
        <v>0</v>
      </c>
      <c r="O1062" s="117">
        <v>0</v>
      </c>
      <c r="P1062" s="117">
        <v>0</v>
      </c>
      <c r="Q1062" s="117">
        <v>1</v>
      </c>
      <c r="R1062" s="117">
        <v>0</v>
      </c>
      <c r="S1062" s="117">
        <v>0</v>
      </c>
      <c r="T1062" s="117">
        <v>0</v>
      </c>
      <c r="U1062" s="117">
        <v>0</v>
      </c>
      <c r="V1062" s="117">
        <v>0</v>
      </c>
      <c r="W1062" s="117">
        <v>0</v>
      </c>
      <c r="X1062" s="117">
        <v>0</v>
      </c>
      <c r="Y1062" s="117">
        <v>0</v>
      </c>
      <c r="Z1062" s="117">
        <v>0</v>
      </c>
      <c r="AA1062" s="117">
        <v>0</v>
      </c>
      <c r="AB1062" s="117">
        <v>1</v>
      </c>
      <c r="AC1062" s="117">
        <v>0</v>
      </c>
      <c r="AD1062" s="117">
        <v>0</v>
      </c>
      <c r="AE1062" s="117">
        <v>0</v>
      </c>
      <c r="AF1062" s="117">
        <v>0</v>
      </c>
      <c r="AG1062" s="117">
        <v>0</v>
      </c>
      <c r="AH1062" s="117">
        <v>0</v>
      </c>
      <c r="AI1062" s="117">
        <v>1</v>
      </c>
      <c r="AJ1062" s="117">
        <v>0</v>
      </c>
      <c r="AK1062" s="117">
        <v>0</v>
      </c>
      <c r="AL1062" s="117">
        <v>0</v>
      </c>
      <c r="AM1062" s="117">
        <v>0</v>
      </c>
      <c r="AN1062" s="117">
        <v>0</v>
      </c>
      <c r="AO1062" s="117">
        <v>0</v>
      </c>
      <c r="AP1062" s="117">
        <v>0</v>
      </c>
      <c r="AQ1062" s="117">
        <v>1</v>
      </c>
      <c r="AR1062" s="117">
        <v>0</v>
      </c>
      <c r="AS1062" s="117">
        <v>155321.83840969045</v>
      </c>
    </row>
    <row r="1063" spans="1:45" x14ac:dyDescent="0.45">
      <c r="A1063" s="117" t="s">
        <v>1402</v>
      </c>
      <c r="B1063" s="118">
        <v>44070</v>
      </c>
      <c r="C1063" s="117">
        <v>2020</v>
      </c>
      <c r="D1063" s="117">
        <v>8</v>
      </c>
      <c r="E1063" s="117">
        <v>5</v>
      </c>
      <c r="F1063" s="117" t="s">
        <v>342</v>
      </c>
      <c r="G1063" s="117" t="s">
        <v>336</v>
      </c>
      <c r="H1063" s="117">
        <v>0</v>
      </c>
      <c r="I1063" s="117">
        <v>75.125</v>
      </c>
      <c r="J1063" s="117">
        <v>333140.21340969042</v>
      </c>
      <c r="K1063" s="117">
        <v>157070.63007635708</v>
      </c>
      <c r="L1063" s="117">
        <v>176069.58333333334</v>
      </c>
      <c r="M1063" s="117">
        <v>0</v>
      </c>
      <c r="N1063" s="117">
        <v>0</v>
      </c>
      <c r="O1063" s="117">
        <v>0</v>
      </c>
      <c r="P1063" s="117">
        <v>0</v>
      </c>
      <c r="Q1063" s="117">
        <v>0</v>
      </c>
      <c r="R1063" s="117">
        <v>1</v>
      </c>
      <c r="S1063" s="117">
        <v>0</v>
      </c>
      <c r="T1063" s="117">
        <v>0</v>
      </c>
      <c r="U1063" s="117">
        <v>0</v>
      </c>
      <c r="V1063" s="117">
        <v>0</v>
      </c>
      <c r="W1063" s="117">
        <v>0</v>
      </c>
      <c r="X1063" s="117">
        <v>0</v>
      </c>
      <c r="Y1063" s="117">
        <v>0</v>
      </c>
      <c r="Z1063" s="117">
        <v>0</v>
      </c>
      <c r="AA1063" s="117">
        <v>0</v>
      </c>
      <c r="AB1063" s="117">
        <v>1</v>
      </c>
      <c r="AC1063" s="117">
        <v>0</v>
      </c>
      <c r="AD1063" s="117">
        <v>0</v>
      </c>
      <c r="AE1063" s="117">
        <v>0</v>
      </c>
      <c r="AF1063" s="117">
        <v>0</v>
      </c>
      <c r="AG1063" s="117">
        <v>0</v>
      </c>
      <c r="AH1063" s="117">
        <v>0</v>
      </c>
      <c r="AI1063" s="117">
        <v>1</v>
      </c>
      <c r="AJ1063" s="117">
        <v>0</v>
      </c>
      <c r="AK1063" s="117">
        <v>0</v>
      </c>
      <c r="AL1063" s="117">
        <v>0</v>
      </c>
      <c r="AM1063" s="117">
        <v>0</v>
      </c>
      <c r="AN1063" s="117">
        <v>0</v>
      </c>
      <c r="AO1063" s="117">
        <v>0</v>
      </c>
      <c r="AP1063" s="117">
        <v>0</v>
      </c>
      <c r="AQ1063" s="117">
        <v>1</v>
      </c>
      <c r="AR1063" s="117">
        <v>0</v>
      </c>
      <c r="AS1063" s="117">
        <v>157070.63007635708</v>
      </c>
    </row>
    <row r="1064" spans="1:45" x14ac:dyDescent="0.45">
      <c r="A1064" s="117" t="s">
        <v>1403</v>
      </c>
      <c r="B1064" s="118">
        <v>44071</v>
      </c>
      <c r="C1064" s="117">
        <v>2020</v>
      </c>
      <c r="D1064" s="117">
        <v>8</v>
      </c>
      <c r="E1064" s="117">
        <v>6</v>
      </c>
      <c r="F1064" s="117" t="s">
        <v>342</v>
      </c>
      <c r="G1064" s="117" t="s">
        <v>336</v>
      </c>
      <c r="H1064" s="117">
        <v>0</v>
      </c>
      <c r="I1064" s="117">
        <v>75.291659999999993</v>
      </c>
      <c r="J1064" s="117">
        <v>332874.88007635705</v>
      </c>
      <c r="K1064" s="117">
        <v>158826.13007635708</v>
      </c>
      <c r="L1064" s="117">
        <v>174048.75</v>
      </c>
      <c r="M1064" s="117">
        <v>0</v>
      </c>
      <c r="N1064" s="117">
        <v>0</v>
      </c>
      <c r="O1064" s="117">
        <v>0</v>
      </c>
      <c r="P1064" s="117">
        <v>0</v>
      </c>
      <c r="Q1064" s="117">
        <v>0</v>
      </c>
      <c r="R1064" s="117">
        <v>0</v>
      </c>
      <c r="S1064" s="117">
        <v>1</v>
      </c>
      <c r="T1064" s="117">
        <v>0</v>
      </c>
      <c r="U1064" s="117">
        <v>0</v>
      </c>
      <c r="V1064" s="117">
        <v>0</v>
      </c>
      <c r="W1064" s="117">
        <v>0</v>
      </c>
      <c r="X1064" s="117">
        <v>0</v>
      </c>
      <c r="Y1064" s="117">
        <v>0</v>
      </c>
      <c r="Z1064" s="117">
        <v>0</v>
      </c>
      <c r="AA1064" s="117">
        <v>0</v>
      </c>
      <c r="AB1064" s="117">
        <v>1</v>
      </c>
      <c r="AC1064" s="117">
        <v>0</v>
      </c>
      <c r="AD1064" s="117">
        <v>0</v>
      </c>
      <c r="AE1064" s="117">
        <v>0</v>
      </c>
      <c r="AF1064" s="117">
        <v>0</v>
      </c>
      <c r="AG1064" s="117">
        <v>0</v>
      </c>
      <c r="AH1064" s="117">
        <v>0</v>
      </c>
      <c r="AI1064" s="117">
        <v>1</v>
      </c>
      <c r="AJ1064" s="117">
        <v>0</v>
      </c>
      <c r="AK1064" s="117">
        <v>0</v>
      </c>
      <c r="AL1064" s="117">
        <v>0</v>
      </c>
      <c r="AM1064" s="117">
        <v>0</v>
      </c>
      <c r="AN1064" s="117">
        <v>0</v>
      </c>
      <c r="AO1064" s="117">
        <v>0</v>
      </c>
      <c r="AP1064" s="117">
        <v>0</v>
      </c>
      <c r="AQ1064" s="117">
        <v>1</v>
      </c>
      <c r="AR1064" s="117">
        <v>0</v>
      </c>
      <c r="AS1064" s="117">
        <v>158826.13007635708</v>
      </c>
    </row>
    <row r="1065" spans="1:45" x14ac:dyDescent="0.45">
      <c r="A1065" s="117" t="s">
        <v>1404</v>
      </c>
      <c r="B1065" s="118">
        <v>44072</v>
      </c>
      <c r="C1065" s="117">
        <v>2020</v>
      </c>
      <c r="D1065" s="117">
        <v>8</v>
      </c>
      <c r="E1065" s="117">
        <v>7</v>
      </c>
      <c r="F1065" s="117" t="s">
        <v>340</v>
      </c>
      <c r="G1065" s="117" t="s">
        <v>336</v>
      </c>
      <c r="H1065" s="117">
        <v>0</v>
      </c>
      <c r="I1065" s="117">
        <v>69.708340000000007</v>
      </c>
      <c r="J1065" s="117">
        <v>284809.83840969048</v>
      </c>
      <c r="K1065" s="117">
        <v>112935.67174302382</v>
      </c>
      <c r="L1065" s="117">
        <v>171874.16666666666</v>
      </c>
      <c r="M1065" s="117">
        <v>0</v>
      </c>
      <c r="N1065" s="117">
        <v>0</v>
      </c>
      <c r="O1065" s="117">
        <v>0</v>
      </c>
      <c r="P1065" s="117">
        <v>0</v>
      </c>
      <c r="Q1065" s="117">
        <v>0</v>
      </c>
      <c r="R1065" s="117">
        <v>0</v>
      </c>
      <c r="S1065" s="117">
        <v>0</v>
      </c>
      <c r="T1065" s="117">
        <v>1</v>
      </c>
      <c r="U1065" s="117">
        <v>0</v>
      </c>
      <c r="V1065" s="117">
        <v>0</v>
      </c>
      <c r="W1065" s="117">
        <v>0</v>
      </c>
      <c r="X1065" s="117">
        <v>0</v>
      </c>
      <c r="Y1065" s="117">
        <v>0</v>
      </c>
      <c r="Z1065" s="117">
        <v>0</v>
      </c>
      <c r="AA1065" s="117">
        <v>0</v>
      </c>
      <c r="AB1065" s="117">
        <v>1</v>
      </c>
      <c r="AC1065" s="117">
        <v>0</v>
      </c>
      <c r="AD1065" s="117">
        <v>0</v>
      </c>
      <c r="AE1065" s="117">
        <v>0</v>
      </c>
      <c r="AF1065" s="117">
        <v>0</v>
      </c>
      <c r="AG1065" s="117">
        <v>0</v>
      </c>
      <c r="AH1065" s="117">
        <v>0</v>
      </c>
      <c r="AI1065" s="117">
        <v>1</v>
      </c>
      <c r="AJ1065" s="117">
        <v>0</v>
      </c>
      <c r="AK1065" s="117">
        <v>0</v>
      </c>
      <c r="AL1065" s="117">
        <v>0</v>
      </c>
      <c r="AM1065" s="117">
        <v>0</v>
      </c>
      <c r="AN1065" s="117">
        <v>0</v>
      </c>
      <c r="AO1065" s="117">
        <v>0</v>
      </c>
      <c r="AP1065" s="117">
        <v>0</v>
      </c>
      <c r="AQ1065" s="117">
        <v>1</v>
      </c>
      <c r="AR1065" s="117">
        <v>0</v>
      </c>
      <c r="AS1065" s="117">
        <v>112935.67174302382</v>
      </c>
    </row>
    <row r="1066" spans="1:45" x14ac:dyDescent="0.45">
      <c r="A1066" s="117" t="s">
        <v>1405</v>
      </c>
      <c r="B1066" s="118">
        <v>44073</v>
      </c>
      <c r="C1066" s="117">
        <v>2020</v>
      </c>
      <c r="D1066" s="117">
        <v>8</v>
      </c>
      <c r="E1066" s="117">
        <v>1</v>
      </c>
      <c r="F1066" s="117" t="s">
        <v>340</v>
      </c>
      <c r="G1066" s="117" t="s">
        <v>336</v>
      </c>
      <c r="H1066" s="117">
        <v>0</v>
      </c>
      <c r="I1066" s="117">
        <v>67.208340000000007</v>
      </c>
      <c r="J1066" s="117">
        <v>250930.13007635708</v>
      </c>
      <c r="K1066" s="117">
        <v>82388.880076357076</v>
      </c>
      <c r="L1066" s="117">
        <v>168541.25</v>
      </c>
      <c r="M1066" s="117">
        <v>0</v>
      </c>
      <c r="N1066" s="117">
        <v>1</v>
      </c>
      <c r="O1066" s="117">
        <v>0</v>
      </c>
      <c r="P1066" s="117">
        <v>0</v>
      </c>
      <c r="Q1066" s="117">
        <v>0</v>
      </c>
      <c r="R1066" s="117">
        <v>0</v>
      </c>
      <c r="S1066" s="117">
        <v>0</v>
      </c>
      <c r="T1066" s="117">
        <v>0</v>
      </c>
      <c r="U1066" s="117">
        <v>0</v>
      </c>
      <c r="V1066" s="117">
        <v>0</v>
      </c>
      <c r="W1066" s="117">
        <v>0</v>
      </c>
      <c r="X1066" s="117">
        <v>0</v>
      </c>
      <c r="Y1066" s="117">
        <v>0</v>
      </c>
      <c r="Z1066" s="117">
        <v>0</v>
      </c>
      <c r="AA1066" s="117">
        <v>0</v>
      </c>
      <c r="AB1066" s="117">
        <v>1</v>
      </c>
      <c r="AC1066" s="117">
        <v>0</v>
      </c>
      <c r="AD1066" s="117">
        <v>0</v>
      </c>
      <c r="AE1066" s="117">
        <v>0</v>
      </c>
      <c r="AF1066" s="117">
        <v>0</v>
      </c>
      <c r="AG1066" s="117">
        <v>0</v>
      </c>
      <c r="AH1066" s="117">
        <v>0</v>
      </c>
      <c r="AI1066" s="117">
        <v>1</v>
      </c>
      <c r="AJ1066" s="117">
        <v>0</v>
      </c>
      <c r="AK1066" s="117">
        <v>0</v>
      </c>
      <c r="AL1066" s="117">
        <v>0</v>
      </c>
      <c r="AM1066" s="117">
        <v>0</v>
      </c>
      <c r="AN1066" s="117">
        <v>0</v>
      </c>
      <c r="AO1066" s="117">
        <v>0</v>
      </c>
      <c r="AP1066" s="117">
        <v>0</v>
      </c>
      <c r="AQ1066" s="117">
        <v>1</v>
      </c>
      <c r="AR1066" s="117">
        <v>0</v>
      </c>
      <c r="AS1066" s="117">
        <v>82388.880076357076</v>
      </c>
    </row>
    <row r="1067" spans="1:45" x14ac:dyDescent="0.45">
      <c r="A1067" s="117" t="s">
        <v>1406</v>
      </c>
      <c r="B1067" s="118">
        <v>44074</v>
      </c>
      <c r="C1067" s="117">
        <v>2020</v>
      </c>
      <c r="D1067" s="117">
        <v>8</v>
      </c>
      <c r="E1067" s="117">
        <v>2</v>
      </c>
      <c r="F1067" s="117" t="s">
        <v>342</v>
      </c>
      <c r="G1067" s="117" t="s">
        <v>336</v>
      </c>
      <c r="H1067" s="117">
        <v>0</v>
      </c>
      <c r="I1067" s="117">
        <v>66.625</v>
      </c>
      <c r="J1067" s="117">
        <v>293726.92174302373</v>
      </c>
      <c r="K1067" s="117">
        <v>128645.25507635708</v>
      </c>
      <c r="L1067" s="117">
        <v>165081.66666666666</v>
      </c>
      <c r="M1067" s="117">
        <v>0</v>
      </c>
      <c r="N1067" s="117">
        <v>0</v>
      </c>
      <c r="O1067" s="117">
        <v>1</v>
      </c>
      <c r="P1067" s="117">
        <v>0</v>
      </c>
      <c r="Q1067" s="117">
        <v>0</v>
      </c>
      <c r="R1067" s="117">
        <v>0</v>
      </c>
      <c r="S1067" s="117">
        <v>0</v>
      </c>
      <c r="T1067" s="117">
        <v>0</v>
      </c>
      <c r="U1067" s="117">
        <v>0</v>
      </c>
      <c r="V1067" s="117">
        <v>0</v>
      </c>
      <c r="W1067" s="117">
        <v>0</v>
      </c>
      <c r="X1067" s="117">
        <v>0</v>
      </c>
      <c r="Y1067" s="117">
        <v>0</v>
      </c>
      <c r="Z1067" s="117">
        <v>0</v>
      </c>
      <c r="AA1067" s="117">
        <v>0</v>
      </c>
      <c r="AB1067" s="117">
        <v>1</v>
      </c>
      <c r="AC1067" s="117">
        <v>0</v>
      </c>
      <c r="AD1067" s="117">
        <v>0</v>
      </c>
      <c r="AE1067" s="117">
        <v>0</v>
      </c>
      <c r="AF1067" s="117">
        <v>0</v>
      </c>
      <c r="AG1067" s="117">
        <v>0</v>
      </c>
      <c r="AH1067" s="117">
        <v>0</v>
      </c>
      <c r="AI1067" s="117">
        <v>1</v>
      </c>
      <c r="AJ1067" s="117">
        <v>0</v>
      </c>
      <c r="AK1067" s="117">
        <v>0</v>
      </c>
      <c r="AL1067" s="117">
        <v>0</v>
      </c>
      <c r="AM1067" s="117">
        <v>0</v>
      </c>
      <c r="AN1067" s="117">
        <v>0</v>
      </c>
      <c r="AO1067" s="117">
        <v>0</v>
      </c>
      <c r="AP1067" s="117">
        <v>0</v>
      </c>
      <c r="AQ1067" s="117">
        <v>1</v>
      </c>
      <c r="AR1067" s="117">
        <v>0</v>
      </c>
      <c r="AS1067" s="117">
        <v>128645.25507635708</v>
      </c>
    </row>
    <row r="1068" spans="1:45" x14ac:dyDescent="0.45">
      <c r="A1068" s="117" t="s">
        <v>1407</v>
      </c>
      <c r="B1068" s="118">
        <v>44075</v>
      </c>
      <c r="C1068" s="117">
        <v>2020</v>
      </c>
      <c r="D1068" s="117">
        <v>9</v>
      </c>
      <c r="E1068" s="117">
        <v>3</v>
      </c>
      <c r="F1068" s="117" t="s">
        <v>342</v>
      </c>
      <c r="G1068" s="117" t="s">
        <v>336</v>
      </c>
      <c r="H1068" s="117">
        <v>0</v>
      </c>
      <c r="I1068" s="117">
        <v>73.416659999999993</v>
      </c>
      <c r="J1068" s="117">
        <v>367874.57712954248</v>
      </c>
      <c r="K1068" s="117">
        <v>206545.41046287582</v>
      </c>
      <c r="L1068" s="117">
        <v>161329.16666666666</v>
      </c>
      <c r="M1068" s="117">
        <v>0</v>
      </c>
      <c r="N1068" s="117">
        <v>0</v>
      </c>
      <c r="O1068" s="117">
        <v>0</v>
      </c>
      <c r="P1068" s="117">
        <v>1</v>
      </c>
      <c r="Q1068" s="117">
        <v>0</v>
      </c>
      <c r="R1068" s="117">
        <v>0</v>
      </c>
      <c r="S1068" s="117">
        <v>0</v>
      </c>
      <c r="T1068" s="117">
        <v>0</v>
      </c>
      <c r="U1068" s="117">
        <v>0</v>
      </c>
      <c r="V1068" s="117">
        <v>0</v>
      </c>
      <c r="W1068" s="117">
        <v>0</v>
      </c>
      <c r="X1068" s="117">
        <v>0</v>
      </c>
      <c r="Y1068" s="117">
        <v>0</v>
      </c>
      <c r="Z1068" s="117">
        <v>0</v>
      </c>
      <c r="AA1068" s="117">
        <v>0</v>
      </c>
      <c r="AB1068" s="117">
        <v>0</v>
      </c>
      <c r="AC1068" s="117">
        <v>1</v>
      </c>
      <c r="AD1068" s="117">
        <v>0</v>
      </c>
      <c r="AE1068" s="117">
        <v>0</v>
      </c>
      <c r="AF1068" s="117">
        <v>0</v>
      </c>
      <c r="AG1068" s="117">
        <v>0</v>
      </c>
      <c r="AH1068" s="117">
        <v>0</v>
      </c>
      <c r="AI1068" s="117">
        <v>1</v>
      </c>
      <c r="AJ1068" s="117">
        <v>0</v>
      </c>
      <c r="AK1068" s="117">
        <v>0</v>
      </c>
      <c r="AL1068" s="117">
        <v>0</v>
      </c>
      <c r="AM1068" s="117">
        <v>0</v>
      </c>
      <c r="AN1068" s="117">
        <v>0</v>
      </c>
      <c r="AO1068" s="117">
        <v>0</v>
      </c>
      <c r="AP1068" s="117">
        <v>0</v>
      </c>
      <c r="AQ1068" s="117">
        <v>1</v>
      </c>
      <c r="AR1068" s="117">
        <v>0</v>
      </c>
      <c r="AS1068" s="117">
        <v>206545.41046287582</v>
      </c>
    </row>
    <row r="1069" spans="1:45" x14ac:dyDescent="0.45">
      <c r="A1069" s="117" t="s">
        <v>1408</v>
      </c>
      <c r="B1069" s="118">
        <v>44076</v>
      </c>
      <c r="C1069" s="117">
        <v>2020</v>
      </c>
      <c r="D1069" s="117">
        <v>9</v>
      </c>
      <c r="E1069" s="117">
        <v>4</v>
      </c>
      <c r="F1069" s="117" t="s">
        <v>342</v>
      </c>
      <c r="G1069" s="117" t="s">
        <v>336</v>
      </c>
      <c r="H1069" s="117">
        <v>0</v>
      </c>
      <c r="I1069" s="117">
        <v>78.25</v>
      </c>
      <c r="J1069" s="117">
        <v>373303.20212954248</v>
      </c>
      <c r="K1069" s="117">
        <v>215911.95212954245</v>
      </c>
      <c r="L1069" s="117">
        <v>157391.25</v>
      </c>
      <c r="M1069" s="117">
        <v>0</v>
      </c>
      <c r="N1069" s="117">
        <v>0</v>
      </c>
      <c r="O1069" s="117">
        <v>0</v>
      </c>
      <c r="P1069" s="117">
        <v>0</v>
      </c>
      <c r="Q1069" s="117">
        <v>1</v>
      </c>
      <c r="R1069" s="117">
        <v>0</v>
      </c>
      <c r="S1069" s="117">
        <v>0</v>
      </c>
      <c r="T1069" s="117">
        <v>0</v>
      </c>
      <c r="U1069" s="117">
        <v>0</v>
      </c>
      <c r="V1069" s="117">
        <v>0</v>
      </c>
      <c r="W1069" s="117">
        <v>0</v>
      </c>
      <c r="X1069" s="117">
        <v>0</v>
      </c>
      <c r="Y1069" s="117">
        <v>0</v>
      </c>
      <c r="Z1069" s="117">
        <v>0</v>
      </c>
      <c r="AA1069" s="117">
        <v>0</v>
      </c>
      <c r="AB1069" s="117">
        <v>0</v>
      </c>
      <c r="AC1069" s="117">
        <v>1</v>
      </c>
      <c r="AD1069" s="117">
        <v>0</v>
      </c>
      <c r="AE1069" s="117">
        <v>0</v>
      </c>
      <c r="AF1069" s="117">
        <v>0</v>
      </c>
      <c r="AG1069" s="117">
        <v>0</v>
      </c>
      <c r="AH1069" s="117">
        <v>0</v>
      </c>
      <c r="AI1069" s="117">
        <v>1</v>
      </c>
      <c r="AJ1069" s="117">
        <v>0</v>
      </c>
      <c r="AK1069" s="117">
        <v>0</v>
      </c>
      <c r="AL1069" s="117">
        <v>0</v>
      </c>
      <c r="AM1069" s="117">
        <v>0</v>
      </c>
      <c r="AN1069" s="117">
        <v>0</v>
      </c>
      <c r="AO1069" s="117">
        <v>0</v>
      </c>
      <c r="AP1069" s="117">
        <v>0</v>
      </c>
      <c r="AQ1069" s="117">
        <v>1</v>
      </c>
      <c r="AR1069" s="117">
        <v>0</v>
      </c>
      <c r="AS1069" s="117">
        <v>215911.95212954245</v>
      </c>
    </row>
    <row r="1070" spans="1:45" x14ac:dyDescent="0.45">
      <c r="A1070" s="117" t="s">
        <v>1409</v>
      </c>
      <c r="B1070" s="118">
        <v>44077</v>
      </c>
      <c r="C1070" s="117">
        <v>2020</v>
      </c>
      <c r="D1070" s="117">
        <v>9</v>
      </c>
      <c r="E1070" s="117">
        <v>5</v>
      </c>
      <c r="F1070" s="117" t="s">
        <v>342</v>
      </c>
      <c r="G1070" s="117" t="s">
        <v>336</v>
      </c>
      <c r="H1070" s="117">
        <v>0</v>
      </c>
      <c r="I1070" s="117">
        <v>74.583340000000007</v>
      </c>
      <c r="J1070" s="117">
        <v>376331.53546287585</v>
      </c>
      <c r="K1070" s="117">
        <v>222826.53546287582</v>
      </c>
      <c r="L1070" s="117">
        <v>153505</v>
      </c>
      <c r="M1070" s="117">
        <v>0</v>
      </c>
      <c r="N1070" s="117">
        <v>0</v>
      </c>
      <c r="O1070" s="117">
        <v>0</v>
      </c>
      <c r="P1070" s="117">
        <v>0</v>
      </c>
      <c r="Q1070" s="117">
        <v>0</v>
      </c>
      <c r="R1070" s="117">
        <v>1</v>
      </c>
      <c r="S1070" s="117">
        <v>0</v>
      </c>
      <c r="T1070" s="117">
        <v>0</v>
      </c>
      <c r="U1070" s="117">
        <v>0</v>
      </c>
      <c r="V1070" s="117">
        <v>0</v>
      </c>
      <c r="W1070" s="117">
        <v>0</v>
      </c>
      <c r="X1070" s="117">
        <v>0</v>
      </c>
      <c r="Y1070" s="117">
        <v>0</v>
      </c>
      <c r="Z1070" s="117">
        <v>0</v>
      </c>
      <c r="AA1070" s="117">
        <v>0</v>
      </c>
      <c r="AB1070" s="117">
        <v>0</v>
      </c>
      <c r="AC1070" s="117">
        <v>1</v>
      </c>
      <c r="AD1070" s="117">
        <v>0</v>
      </c>
      <c r="AE1070" s="117">
        <v>0</v>
      </c>
      <c r="AF1070" s="117">
        <v>0</v>
      </c>
      <c r="AG1070" s="117">
        <v>0</v>
      </c>
      <c r="AH1070" s="117">
        <v>0</v>
      </c>
      <c r="AI1070" s="117">
        <v>1</v>
      </c>
      <c r="AJ1070" s="117">
        <v>0</v>
      </c>
      <c r="AK1070" s="117">
        <v>0</v>
      </c>
      <c r="AL1070" s="117">
        <v>0</v>
      </c>
      <c r="AM1070" s="117">
        <v>0</v>
      </c>
      <c r="AN1070" s="117">
        <v>0</v>
      </c>
      <c r="AO1070" s="117">
        <v>0</v>
      </c>
      <c r="AP1070" s="117">
        <v>0</v>
      </c>
      <c r="AQ1070" s="117">
        <v>1</v>
      </c>
      <c r="AR1070" s="117">
        <v>0</v>
      </c>
      <c r="AS1070" s="117">
        <v>222826.53546287582</v>
      </c>
    </row>
    <row r="1071" spans="1:45" x14ac:dyDescent="0.45">
      <c r="A1071" s="117" t="s">
        <v>1410</v>
      </c>
      <c r="B1071" s="118">
        <v>44078</v>
      </c>
      <c r="C1071" s="117">
        <v>2020</v>
      </c>
      <c r="D1071" s="117">
        <v>9</v>
      </c>
      <c r="E1071" s="117">
        <v>6</v>
      </c>
      <c r="F1071" s="117" t="s">
        <v>342</v>
      </c>
      <c r="G1071" s="117" t="s">
        <v>336</v>
      </c>
      <c r="H1071" s="117">
        <v>0</v>
      </c>
      <c r="I1071" s="117">
        <v>77.041659999999993</v>
      </c>
      <c r="J1071" s="117">
        <v>368225.45212954248</v>
      </c>
      <c r="K1071" s="117">
        <v>218652.95212954245</v>
      </c>
      <c r="L1071" s="117">
        <v>149572.5</v>
      </c>
      <c r="M1071" s="117">
        <v>0</v>
      </c>
      <c r="N1071" s="117">
        <v>0</v>
      </c>
      <c r="O1071" s="117">
        <v>0</v>
      </c>
      <c r="P1071" s="117">
        <v>0</v>
      </c>
      <c r="Q1071" s="117">
        <v>0</v>
      </c>
      <c r="R1071" s="117">
        <v>0</v>
      </c>
      <c r="S1071" s="117">
        <v>1</v>
      </c>
      <c r="T1071" s="117">
        <v>0</v>
      </c>
      <c r="U1071" s="117">
        <v>0</v>
      </c>
      <c r="V1071" s="117">
        <v>0</v>
      </c>
      <c r="W1071" s="117">
        <v>0</v>
      </c>
      <c r="X1071" s="117">
        <v>0</v>
      </c>
      <c r="Y1071" s="117">
        <v>0</v>
      </c>
      <c r="Z1071" s="117">
        <v>0</v>
      </c>
      <c r="AA1071" s="117">
        <v>0</v>
      </c>
      <c r="AB1071" s="117">
        <v>0</v>
      </c>
      <c r="AC1071" s="117">
        <v>1</v>
      </c>
      <c r="AD1071" s="117">
        <v>0</v>
      </c>
      <c r="AE1071" s="117">
        <v>0</v>
      </c>
      <c r="AF1071" s="117">
        <v>0</v>
      </c>
      <c r="AG1071" s="117">
        <v>0</v>
      </c>
      <c r="AH1071" s="117">
        <v>0</v>
      </c>
      <c r="AI1071" s="117">
        <v>1</v>
      </c>
      <c r="AJ1071" s="117">
        <v>0</v>
      </c>
      <c r="AK1071" s="117">
        <v>0</v>
      </c>
      <c r="AL1071" s="117">
        <v>0</v>
      </c>
      <c r="AM1071" s="117">
        <v>0</v>
      </c>
      <c r="AN1071" s="117">
        <v>0</v>
      </c>
      <c r="AO1071" s="117">
        <v>0</v>
      </c>
      <c r="AP1071" s="117">
        <v>0</v>
      </c>
      <c r="AQ1071" s="117">
        <v>1</v>
      </c>
      <c r="AR1071" s="117">
        <v>0</v>
      </c>
      <c r="AS1071" s="117">
        <v>218652.95212954245</v>
      </c>
    </row>
    <row r="1072" spans="1:45" x14ac:dyDescent="0.45">
      <c r="A1072" s="117" t="s">
        <v>1411</v>
      </c>
      <c r="B1072" s="118">
        <v>44079</v>
      </c>
      <c r="C1072" s="117">
        <v>2020</v>
      </c>
      <c r="D1072" s="117">
        <v>9</v>
      </c>
      <c r="E1072" s="117">
        <v>7</v>
      </c>
      <c r="F1072" s="117" t="s">
        <v>340</v>
      </c>
      <c r="G1072" s="117" t="s">
        <v>336</v>
      </c>
      <c r="H1072" s="117">
        <v>0</v>
      </c>
      <c r="I1072" s="117">
        <v>80.333340000000007</v>
      </c>
      <c r="J1072" s="117">
        <v>333020.66046287585</v>
      </c>
      <c r="K1072" s="117">
        <v>187254.41046287582</v>
      </c>
      <c r="L1072" s="117">
        <v>145766.25</v>
      </c>
      <c r="M1072" s="117">
        <v>0</v>
      </c>
      <c r="N1072" s="117">
        <v>0</v>
      </c>
      <c r="O1072" s="117">
        <v>0</v>
      </c>
      <c r="P1072" s="117">
        <v>0</v>
      </c>
      <c r="Q1072" s="117">
        <v>0</v>
      </c>
      <c r="R1072" s="117">
        <v>0</v>
      </c>
      <c r="S1072" s="117">
        <v>0</v>
      </c>
      <c r="T1072" s="117">
        <v>1</v>
      </c>
      <c r="U1072" s="117">
        <v>0</v>
      </c>
      <c r="V1072" s="117">
        <v>0</v>
      </c>
      <c r="W1072" s="117">
        <v>0</v>
      </c>
      <c r="X1072" s="117">
        <v>0</v>
      </c>
      <c r="Y1072" s="117">
        <v>0</v>
      </c>
      <c r="Z1072" s="117">
        <v>0</v>
      </c>
      <c r="AA1072" s="117">
        <v>0</v>
      </c>
      <c r="AB1072" s="117">
        <v>0</v>
      </c>
      <c r="AC1072" s="117">
        <v>1</v>
      </c>
      <c r="AD1072" s="117">
        <v>0</v>
      </c>
      <c r="AE1072" s="117">
        <v>0</v>
      </c>
      <c r="AF1072" s="117">
        <v>0</v>
      </c>
      <c r="AG1072" s="117">
        <v>0</v>
      </c>
      <c r="AH1072" s="117">
        <v>0</v>
      </c>
      <c r="AI1072" s="117">
        <v>1</v>
      </c>
      <c r="AJ1072" s="117">
        <v>0</v>
      </c>
      <c r="AK1072" s="117">
        <v>0</v>
      </c>
      <c r="AL1072" s="117">
        <v>0</v>
      </c>
      <c r="AM1072" s="117">
        <v>0</v>
      </c>
      <c r="AN1072" s="117">
        <v>0</v>
      </c>
      <c r="AO1072" s="117">
        <v>0</v>
      </c>
      <c r="AP1072" s="117">
        <v>0</v>
      </c>
      <c r="AQ1072" s="117">
        <v>1</v>
      </c>
      <c r="AR1072" s="117">
        <v>0</v>
      </c>
      <c r="AS1072" s="117">
        <v>187254.41046287582</v>
      </c>
    </row>
    <row r="1073" spans="1:45" x14ac:dyDescent="0.45">
      <c r="A1073" s="117" t="s">
        <v>1412</v>
      </c>
      <c r="B1073" s="118">
        <v>44080</v>
      </c>
      <c r="C1073" s="117">
        <v>2020</v>
      </c>
      <c r="D1073" s="117">
        <v>9</v>
      </c>
      <c r="E1073" s="117">
        <v>1</v>
      </c>
      <c r="F1073" s="117" t="s">
        <v>340</v>
      </c>
      <c r="G1073" s="117" t="s">
        <v>336</v>
      </c>
      <c r="H1073" s="117">
        <v>0</v>
      </c>
      <c r="I1073" s="117">
        <v>80.125</v>
      </c>
      <c r="J1073" s="117">
        <v>306098.57712954248</v>
      </c>
      <c r="K1073" s="117">
        <v>164036.91046287582</v>
      </c>
      <c r="L1073" s="117">
        <v>142061.66666666666</v>
      </c>
      <c r="M1073" s="117">
        <v>0</v>
      </c>
      <c r="N1073" s="117">
        <v>1</v>
      </c>
      <c r="O1073" s="117">
        <v>0</v>
      </c>
      <c r="P1073" s="117">
        <v>0</v>
      </c>
      <c r="Q1073" s="117">
        <v>0</v>
      </c>
      <c r="R1073" s="117">
        <v>0</v>
      </c>
      <c r="S1073" s="117">
        <v>0</v>
      </c>
      <c r="T1073" s="117">
        <v>0</v>
      </c>
      <c r="U1073" s="117">
        <v>0</v>
      </c>
      <c r="V1073" s="117">
        <v>0</v>
      </c>
      <c r="W1073" s="117">
        <v>0</v>
      </c>
      <c r="X1073" s="117">
        <v>0</v>
      </c>
      <c r="Y1073" s="117">
        <v>0</v>
      </c>
      <c r="Z1073" s="117">
        <v>0</v>
      </c>
      <c r="AA1073" s="117">
        <v>0</v>
      </c>
      <c r="AB1073" s="117">
        <v>0</v>
      </c>
      <c r="AC1073" s="117">
        <v>1</v>
      </c>
      <c r="AD1073" s="117">
        <v>0</v>
      </c>
      <c r="AE1073" s="117">
        <v>0</v>
      </c>
      <c r="AF1073" s="117">
        <v>0</v>
      </c>
      <c r="AG1073" s="117">
        <v>0</v>
      </c>
      <c r="AH1073" s="117">
        <v>0</v>
      </c>
      <c r="AI1073" s="117">
        <v>1</v>
      </c>
      <c r="AJ1073" s="117">
        <v>0</v>
      </c>
      <c r="AK1073" s="117">
        <v>0</v>
      </c>
      <c r="AL1073" s="117">
        <v>0</v>
      </c>
      <c r="AM1073" s="117">
        <v>0</v>
      </c>
      <c r="AN1073" s="117">
        <v>0</v>
      </c>
      <c r="AO1073" s="117">
        <v>0</v>
      </c>
      <c r="AP1073" s="117">
        <v>0</v>
      </c>
      <c r="AQ1073" s="117">
        <v>1</v>
      </c>
      <c r="AR1073" s="117">
        <v>0</v>
      </c>
      <c r="AS1073" s="117">
        <v>164036.91046287582</v>
      </c>
    </row>
    <row r="1074" spans="1:45" x14ac:dyDescent="0.45">
      <c r="A1074" s="117" t="s">
        <v>1413</v>
      </c>
      <c r="B1074" s="118">
        <v>44081</v>
      </c>
      <c r="C1074" s="117">
        <v>2020</v>
      </c>
      <c r="D1074" s="117">
        <v>9</v>
      </c>
      <c r="E1074" s="117">
        <v>2</v>
      </c>
      <c r="F1074" s="117" t="s">
        <v>340</v>
      </c>
      <c r="G1074" s="117" t="s">
        <v>334</v>
      </c>
      <c r="H1074" s="117">
        <v>0</v>
      </c>
      <c r="I1074" s="117">
        <v>72.666659999999993</v>
      </c>
      <c r="J1074" s="117">
        <v>263864.61879620922</v>
      </c>
      <c r="K1074" s="117">
        <v>125039.20212954259</v>
      </c>
      <c r="L1074" s="117">
        <v>138825.41666666666</v>
      </c>
      <c r="M1074" s="117">
        <v>0</v>
      </c>
      <c r="N1074" s="117">
        <v>0</v>
      </c>
      <c r="O1074" s="117">
        <v>1</v>
      </c>
      <c r="P1074" s="117">
        <v>0</v>
      </c>
      <c r="Q1074" s="117">
        <v>0</v>
      </c>
      <c r="R1074" s="117">
        <v>0</v>
      </c>
      <c r="S1074" s="117">
        <v>0</v>
      </c>
      <c r="T1074" s="117">
        <v>0</v>
      </c>
      <c r="U1074" s="117">
        <v>0</v>
      </c>
      <c r="V1074" s="117">
        <v>0</v>
      </c>
      <c r="W1074" s="117">
        <v>0</v>
      </c>
      <c r="X1074" s="117">
        <v>0</v>
      </c>
      <c r="Y1074" s="117">
        <v>0</v>
      </c>
      <c r="Z1074" s="117">
        <v>0</v>
      </c>
      <c r="AA1074" s="117">
        <v>0</v>
      </c>
      <c r="AB1074" s="117">
        <v>0</v>
      </c>
      <c r="AC1074" s="117">
        <v>1</v>
      </c>
      <c r="AD1074" s="117">
        <v>0</v>
      </c>
      <c r="AE1074" s="117">
        <v>0</v>
      </c>
      <c r="AF1074" s="117">
        <v>0</v>
      </c>
      <c r="AG1074" s="117">
        <v>0</v>
      </c>
      <c r="AH1074" s="117">
        <v>0</v>
      </c>
      <c r="AI1074" s="117">
        <v>1</v>
      </c>
      <c r="AJ1074" s="117">
        <v>0</v>
      </c>
      <c r="AK1074" s="117">
        <v>0</v>
      </c>
      <c r="AL1074" s="117">
        <v>0</v>
      </c>
      <c r="AM1074" s="117">
        <v>0</v>
      </c>
      <c r="AN1074" s="117">
        <v>1</v>
      </c>
      <c r="AO1074" s="117">
        <v>0</v>
      </c>
      <c r="AP1074" s="117">
        <v>0</v>
      </c>
      <c r="AQ1074" s="117">
        <v>0</v>
      </c>
      <c r="AR1074" s="117">
        <v>0</v>
      </c>
      <c r="AS1074" s="117">
        <v>125039.20212954259</v>
      </c>
    </row>
    <row r="1075" spans="1:45" x14ac:dyDescent="0.45">
      <c r="A1075" s="117" t="s">
        <v>1414</v>
      </c>
      <c r="B1075" s="118">
        <v>44082</v>
      </c>
      <c r="C1075" s="117">
        <v>2020</v>
      </c>
      <c r="D1075" s="117">
        <v>9</v>
      </c>
      <c r="E1075" s="117">
        <v>3</v>
      </c>
      <c r="F1075" s="117" t="s">
        <v>342</v>
      </c>
      <c r="G1075" s="117" t="s">
        <v>336</v>
      </c>
      <c r="H1075" s="117">
        <v>0</v>
      </c>
      <c r="I1075" s="117">
        <v>59.333329999999997</v>
      </c>
      <c r="J1075" s="117">
        <v>264809.20212954248</v>
      </c>
      <c r="K1075" s="117">
        <v>129209.20212954245</v>
      </c>
      <c r="L1075" s="117">
        <v>135600</v>
      </c>
      <c r="M1075" s="117">
        <v>0</v>
      </c>
      <c r="N1075" s="117">
        <v>0</v>
      </c>
      <c r="O1075" s="117">
        <v>0</v>
      </c>
      <c r="P1075" s="117">
        <v>1</v>
      </c>
      <c r="Q1075" s="117">
        <v>0</v>
      </c>
      <c r="R1075" s="117">
        <v>0</v>
      </c>
      <c r="S1075" s="117">
        <v>0</v>
      </c>
      <c r="T1075" s="117">
        <v>0</v>
      </c>
      <c r="U1075" s="117">
        <v>0</v>
      </c>
      <c r="V1075" s="117">
        <v>0</v>
      </c>
      <c r="W1075" s="117">
        <v>0</v>
      </c>
      <c r="X1075" s="117">
        <v>0</v>
      </c>
      <c r="Y1075" s="117">
        <v>0</v>
      </c>
      <c r="Z1075" s="117">
        <v>0</v>
      </c>
      <c r="AA1075" s="117">
        <v>0</v>
      </c>
      <c r="AB1075" s="117">
        <v>0</v>
      </c>
      <c r="AC1075" s="117">
        <v>1</v>
      </c>
      <c r="AD1075" s="117">
        <v>0</v>
      </c>
      <c r="AE1075" s="117">
        <v>0</v>
      </c>
      <c r="AF1075" s="117">
        <v>0</v>
      </c>
      <c r="AG1075" s="117">
        <v>0</v>
      </c>
      <c r="AH1075" s="117">
        <v>0</v>
      </c>
      <c r="AI1075" s="117">
        <v>1</v>
      </c>
      <c r="AJ1075" s="117">
        <v>0</v>
      </c>
      <c r="AK1075" s="117">
        <v>0</v>
      </c>
      <c r="AL1075" s="117">
        <v>0</v>
      </c>
      <c r="AM1075" s="117">
        <v>0</v>
      </c>
      <c r="AN1075" s="117">
        <v>0</v>
      </c>
      <c r="AO1075" s="117">
        <v>0</v>
      </c>
      <c r="AP1075" s="117">
        <v>0</v>
      </c>
      <c r="AQ1075" s="117">
        <v>1</v>
      </c>
      <c r="AR1075" s="117">
        <v>0</v>
      </c>
      <c r="AS1075" s="117">
        <v>129209.20212954245</v>
      </c>
    </row>
    <row r="1076" spans="1:45" x14ac:dyDescent="0.45">
      <c r="A1076" s="117" t="s">
        <v>1415</v>
      </c>
      <c r="B1076" s="118">
        <v>44083</v>
      </c>
      <c r="C1076" s="117">
        <v>2020</v>
      </c>
      <c r="D1076" s="117">
        <v>9</v>
      </c>
      <c r="E1076" s="117">
        <v>4</v>
      </c>
      <c r="F1076" s="117" t="s">
        <v>342</v>
      </c>
      <c r="G1076" s="117" t="s">
        <v>336</v>
      </c>
      <c r="H1076" s="117">
        <v>0</v>
      </c>
      <c r="I1076" s="117">
        <v>65.166659999999993</v>
      </c>
      <c r="J1076" s="117">
        <v>300505.82712954242</v>
      </c>
      <c r="K1076" s="117">
        <v>168319.99379620908</v>
      </c>
      <c r="L1076" s="117">
        <v>132185.83333333334</v>
      </c>
      <c r="M1076" s="117">
        <v>0</v>
      </c>
      <c r="N1076" s="117">
        <v>0</v>
      </c>
      <c r="O1076" s="117">
        <v>0</v>
      </c>
      <c r="P1076" s="117">
        <v>0</v>
      </c>
      <c r="Q1076" s="117">
        <v>1</v>
      </c>
      <c r="R1076" s="117">
        <v>0</v>
      </c>
      <c r="S1076" s="117">
        <v>0</v>
      </c>
      <c r="T1076" s="117">
        <v>0</v>
      </c>
      <c r="U1076" s="117">
        <v>0</v>
      </c>
      <c r="V1076" s="117">
        <v>0</v>
      </c>
      <c r="W1076" s="117">
        <v>0</v>
      </c>
      <c r="X1076" s="117">
        <v>0</v>
      </c>
      <c r="Y1076" s="117">
        <v>0</v>
      </c>
      <c r="Z1076" s="117">
        <v>0</v>
      </c>
      <c r="AA1076" s="117">
        <v>0</v>
      </c>
      <c r="AB1076" s="117">
        <v>0</v>
      </c>
      <c r="AC1076" s="117">
        <v>1</v>
      </c>
      <c r="AD1076" s="117">
        <v>0</v>
      </c>
      <c r="AE1076" s="117">
        <v>0</v>
      </c>
      <c r="AF1076" s="117">
        <v>0</v>
      </c>
      <c r="AG1076" s="117">
        <v>0</v>
      </c>
      <c r="AH1076" s="117">
        <v>0</v>
      </c>
      <c r="AI1076" s="117">
        <v>1</v>
      </c>
      <c r="AJ1076" s="117">
        <v>0</v>
      </c>
      <c r="AK1076" s="117">
        <v>0</v>
      </c>
      <c r="AL1076" s="117">
        <v>0</v>
      </c>
      <c r="AM1076" s="117">
        <v>0</v>
      </c>
      <c r="AN1076" s="117">
        <v>0</v>
      </c>
      <c r="AO1076" s="117">
        <v>0</v>
      </c>
      <c r="AP1076" s="117">
        <v>0</v>
      </c>
      <c r="AQ1076" s="117">
        <v>1</v>
      </c>
      <c r="AR1076" s="117">
        <v>0</v>
      </c>
      <c r="AS1076" s="117">
        <v>168319.99379620908</v>
      </c>
    </row>
    <row r="1077" spans="1:45" x14ac:dyDescent="0.45">
      <c r="A1077" s="117" t="s">
        <v>1416</v>
      </c>
      <c r="B1077" s="118">
        <v>44084</v>
      </c>
      <c r="C1077" s="117">
        <v>2020</v>
      </c>
      <c r="D1077" s="117">
        <v>9</v>
      </c>
      <c r="E1077" s="117">
        <v>5</v>
      </c>
      <c r="F1077" s="117" t="s">
        <v>342</v>
      </c>
      <c r="G1077" s="117" t="s">
        <v>336</v>
      </c>
      <c r="H1077" s="117">
        <v>0</v>
      </c>
      <c r="I1077" s="117">
        <v>70.791659999999993</v>
      </c>
      <c r="J1077" s="117">
        <v>322256.45212954254</v>
      </c>
      <c r="K1077" s="117">
        <v>193503.11879620919</v>
      </c>
      <c r="L1077" s="117">
        <v>128753.33333333333</v>
      </c>
      <c r="M1077" s="117">
        <v>0</v>
      </c>
      <c r="N1077" s="117">
        <v>0</v>
      </c>
      <c r="O1077" s="117">
        <v>0</v>
      </c>
      <c r="P1077" s="117">
        <v>0</v>
      </c>
      <c r="Q1077" s="117">
        <v>0</v>
      </c>
      <c r="R1077" s="117">
        <v>1</v>
      </c>
      <c r="S1077" s="117">
        <v>0</v>
      </c>
      <c r="T1077" s="117">
        <v>0</v>
      </c>
      <c r="U1077" s="117">
        <v>0</v>
      </c>
      <c r="V1077" s="117">
        <v>0</v>
      </c>
      <c r="W1077" s="117">
        <v>0</v>
      </c>
      <c r="X1077" s="117">
        <v>0</v>
      </c>
      <c r="Y1077" s="117">
        <v>0</v>
      </c>
      <c r="Z1077" s="117">
        <v>0</v>
      </c>
      <c r="AA1077" s="117">
        <v>0</v>
      </c>
      <c r="AB1077" s="117">
        <v>0</v>
      </c>
      <c r="AC1077" s="117">
        <v>1</v>
      </c>
      <c r="AD1077" s="117">
        <v>0</v>
      </c>
      <c r="AE1077" s="117">
        <v>0</v>
      </c>
      <c r="AF1077" s="117">
        <v>0</v>
      </c>
      <c r="AG1077" s="117">
        <v>0</v>
      </c>
      <c r="AH1077" s="117">
        <v>0</v>
      </c>
      <c r="AI1077" s="117">
        <v>1</v>
      </c>
      <c r="AJ1077" s="117">
        <v>0</v>
      </c>
      <c r="AK1077" s="117">
        <v>0</v>
      </c>
      <c r="AL1077" s="117">
        <v>0</v>
      </c>
      <c r="AM1077" s="117">
        <v>0</v>
      </c>
      <c r="AN1077" s="117">
        <v>0</v>
      </c>
      <c r="AO1077" s="117">
        <v>0</v>
      </c>
      <c r="AP1077" s="117">
        <v>0</v>
      </c>
      <c r="AQ1077" s="117">
        <v>1</v>
      </c>
      <c r="AR1077" s="117">
        <v>0</v>
      </c>
      <c r="AS1077" s="117">
        <v>193503.11879620919</v>
      </c>
    </row>
    <row r="1078" spans="1:45" x14ac:dyDescent="0.45">
      <c r="A1078" s="117" t="s">
        <v>1417</v>
      </c>
      <c r="B1078" s="118">
        <v>44085</v>
      </c>
      <c r="C1078" s="117">
        <v>2020</v>
      </c>
      <c r="D1078" s="117">
        <v>9</v>
      </c>
      <c r="E1078" s="117">
        <v>6</v>
      </c>
      <c r="F1078" s="117" t="s">
        <v>342</v>
      </c>
      <c r="G1078" s="117" t="s">
        <v>336</v>
      </c>
      <c r="H1078" s="117">
        <v>0</v>
      </c>
      <c r="I1078" s="117">
        <v>71.416659999999993</v>
      </c>
      <c r="J1078" s="117">
        <v>312502.57712954248</v>
      </c>
      <c r="K1078" s="117">
        <v>187168.82712954245</v>
      </c>
      <c r="L1078" s="117">
        <v>125333.75</v>
      </c>
      <c r="M1078" s="117">
        <v>0</v>
      </c>
      <c r="N1078" s="117">
        <v>0</v>
      </c>
      <c r="O1078" s="117">
        <v>0</v>
      </c>
      <c r="P1078" s="117">
        <v>0</v>
      </c>
      <c r="Q1078" s="117">
        <v>0</v>
      </c>
      <c r="R1078" s="117">
        <v>0</v>
      </c>
      <c r="S1078" s="117">
        <v>1</v>
      </c>
      <c r="T1078" s="117">
        <v>0</v>
      </c>
      <c r="U1078" s="117">
        <v>0</v>
      </c>
      <c r="V1078" s="117">
        <v>0</v>
      </c>
      <c r="W1078" s="117">
        <v>0</v>
      </c>
      <c r="X1078" s="117">
        <v>0</v>
      </c>
      <c r="Y1078" s="117">
        <v>0</v>
      </c>
      <c r="Z1078" s="117">
        <v>0</v>
      </c>
      <c r="AA1078" s="117">
        <v>0</v>
      </c>
      <c r="AB1078" s="117">
        <v>0</v>
      </c>
      <c r="AC1078" s="117">
        <v>1</v>
      </c>
      <c r="AD1078" s="117">
        <v>0</v>
      </c>
      <c r="AE1078" s="117">
        <v>0</v>
      </c>
      <c r="AF1078" s="117">
        <v>0</v>
      </c>
      <c r="AG1078" s="117">
        <v>0</v>
      </c>
      <c r="AH1078" s="117">
        <v>0</v>
      </c>
      <c r="AI1078" s="117">
        <v>1</v>
      </c>
      <c r="AJ1078" s="117">
        <v>0</v>
      </c>
      <c r="AK1078" s="117">
        <v>0</v>
      </c>
      <c r="AL1078" s="117">
        <v>0</v>
      </c>
      <c r="AM1078" s="117">
        <v>0</v>
      </c>
      <c r="AN1078" s="117">
        <v>0</v>
      </c>
      <c r="AO1078" s="117">
        <v>0</v>
      </c>
      <c r="AP1078" s="117">
        <v>0</v>
      </c>
      <c r="AQ1078" s="117">
        <v>1</v>
      </c>
      <c r="AR1078" s="117">
        <v>0</v>
      </c>
      <c r="AS1078" s="117">
        <v>187168.82712954245</v>
      </c>
    </row>
    <row r="1079" spans="1:45" x14ac:dyDescent="0.45">
      <c r="A1079" s="117" t="s">
        <v>1418</v>
      </c>
      <c r="B1079" s="118">
        <v>44086</v>
      </c>
      <c r="C1079" s="117">
        <v>2020</v>
      </c>
      <c r="D1079" s="117">
        <v>9</v>
      </c>
      <c r="E1079" s="117">
        <v>7</v>
      </c>
      <c r="F1079" s="117" t="s">
        <v>340</v>
      </c>
      <c r="G1079" s="117" t="s">
        <v>336</v>
      </c>
      <c r="H1079" s="117">
        <v>0</v>
      </c>
      <c r="I1079" s="117">
        <v>66.041659999999993</v>
      </c>
      <c r="J1079" s="117">
        <v>275344.24379620928</v>
      </c>
      <c r="K1079" s="117">
        <v>153353.41046287594</v>
      </c>
      <c r="L1079" s="117">
        <v>121990.83333333333</v>
      </c>
      <c r="M1079" s="117">
        <v>0</v>
      </c>
      <c r="N1079" s="117">
        <v>0</v>
      </c>
      <c r="O1079" s="117">
        <v>0</v>
      </c>
      <c r="P1079" s="117">
        <v>0</v>
      </c>
      <c r="Q1079" s="117">
        <v>0</v>
      </c>
      <c r="R1079" s="117">
        <v>0</v>
      </c>
      <c r="S1079" s="117">
        <v>0</v>
      </c>
      <c r="T1079" s="117">
        <v>1</v>
      </c>
      <c r="U1079" s="117">
        <v>0</v>
      </c>
      <c r="V1079" s="117">
        <v>0</v>
      </c>
      <c r="W1079" s="117">
        <v>0</v>
      </c>
      <c r="X1079" s="117">
        <v>0</v>
      </c>
      <c r="Y1079" s="117">
        <v>0</v>
      </c>
      <c r="Z1079" s="117">
        <v>0</v>
      </c>
      <c r="AA1079" s="117">
        <v>0</v>
      </c>
      <c r="AB1079" s="117">
        <v>0</v>
      </c>
      <c r="AC1079" s="117">
        <v>1</v>
      </c>
      <c r="AD1079" s="117">
        <v>0</v>
      </c>
      <c r="AE1079" s="117">
        <v>0</v>
      </c>
      <c r="AF1079" s="117">
        <v>0</v>
      </c>
      <c r="AG1079" s="117">
        <v>0</v>
      </c>
      <c r="AH1079" s="117">
        <v>0</v>
      </c>
      <c r="AI1079" s="117">
        <v>1</v>
      </c>
      <c r="AJ1079" s="117">
        <v>0</v>
      </c>
      <c r="AK1079" s="117">
        <v>0</v>
      </c>
      <c r="AL1079" s="117">
        <v>0</v>
      </c>
      <c r="AM1079" s="117">
        <v>0</v>
      </c>
      <c r="AN1079" s="117">
        <v>0</v>
      </c>
      <c r="AO1079" s="117">
        <v>0</v>
      </c>
      <c r="AP1079" s="117">
        <v>0</v>
      </c>
      <c r="AQ1079" s="117">
        <v>1</v>
      </c>
      <c r="AR1079" s="117">
        <v>0</v>
      </c>
      <c r="AS1079" s="117">
        <v>153353.41046287594</v>
      </c>
    </row>
    <row r="1080" spans="1:45" x14ac:dyDescent="0.45">
      <c r="A1080" s="117" t="s">
        <v>1419</v>
      </c>
      <c r="B1080" s="118">
        <v>44087</v>
      </c>
      <c r="C1080" s="117">
        <v>2020</v>
      </c>
      <c r="D1080" s="117">
        <v>9</v>
      </c>
      <c r="E1080" s="117">
        <v>1</v>
      </c>
      <c r="F1080" s="117" t="s">
        <v>340</v>
      </c>
      <c r="G1080" s="117" t="s">
        <v>336</v>
      </c>
      <c r="H1080" s="117">
        <v>0</v>
      </c>
      <c r="I1080" s="117">
        <v>61.208329999999997</v>
      </c>
      <c r="J1080" s="117">
        <v>239497.32712954248</v>
      </c>
      <c r="K1080" s="117">
        <v>120798.99379620916</v>
      </c>
      <c r="L1080" s="117">
        <v>118698.33333333333</v>
      </c>
      <c r="M1080" s="117">
        <v>0</v>
      </c>
      <c r="N1080" s="117">
        <v>1</v>
      </c>
      <c r="O1080" s="117">
        <v>0</v>
      </c>
      <c r="P1080" s="117">
        <v>0</v>
      </c>
      <c r="Q1080" s="117">
        <v>0</v>
      </c>
      <c r="R1080" s="117">
        <v>0</v>
      </c>
      <c r="S1080" s="117">
        <v>0</v>
      </c>
      <c r="T1080" s="117">
        <v>0</v>
      </c>
      <c r="U1080" s="117">
        <v>0</v>
      </c>
      <c r="V1080" s="117">
        <v>0</v>
      </c>
      <c r="W1080" s="117">
        <v>0</v>
      </c>
      <c r="X1080" s="117">
        <v>0</v>
      </c>
      <c r="Y1080" s="117">
        <v>0</v>
      </c>
      <c r="Z1080" s="117">
        <v>0</v>
      </c>
      <c r="AA1080" s="117">
        <v>0</v>
      </c>
      <c r="AB1080" s="117">
        <v>0</v>
      </c>
      <c r="AC1080" s="117">
        <v>1</v>
      </c>
      <c r="AD1080" s="117">
        <v>0</v>
      </c>
      <c r="AE1080" s="117">
        <v>0</v>
      </c>
      <c r="AF1080" s="117">
        <v>0</v>
      </c>
      <c r="AG1080" s="117">
        <v>0</v>
      </c>
      <c r="AH1080" s="117">
        <v>0</v>
      </c>
      <c r="AI1080" s="117">
        <v>1</v>
      </c>
      <c r="AJ1080" s="117">
        <v>0</v>
      </c>
      <c r="AK1080" s="117">
        <v>0</v>
      </c>
      <c r="AL1080" s="117">
        <v>0</v>
      </c>
      <c r="AM1080" s="117">
        <v>0</v>
      </c>
      <c r="AN1080" s="117">
        <v>0</v>
      </c>
      <c r="AO1080" s="117">
        <v>0</v>
      </c>
      <c r="AP1080" s="117">
        <v>0</v>
      </c>
      <c r="AQ1080" s="117">
        <v>1</v>
      </c>
      <c r="AR1080" s="117">
        <v>0</v>
      </c>
      <c r="AS1080" s="117">
        <v>120798.99379620916</v>
      </c>
    </row>
    <row r="1081" spans="1:45" x14ac:dyDescent="0.45">
      <c r="A1081" s="117" t="s">
        <v>1420</v>
      </c>
      <c r="B1081" s="118">
        <v>44088</v>
      </c>
      <c r="C1081" s="117">
        <v>2020</v>
      </c>
      <c r="D1081" s="117">
        <v>9</v>
      </c>
      <c r="E1081" s="117">
        <v>2</v>
      </c>
      <c r="F1081" s="117" t="s">
        <v>342</v>
      </c>
      <c r="G1081" s="117" t="s">
        <v>336</v>
      </c>
      <c r="H1081" s="117">
        <v>0</v>
      </c>
      <c r="I1081" s="117">
        <v>64.708340000000007</v>
      </c>
      <c r="J1081" s="117">
        <v>235151.20212954248</v>
      </c>
      <c r="K1081" s="117">
        <v>119797.03546287579</v>
      </c>
      <c r="L1081" s="117">
        <v>115354.16666666667</v>
      </c>
      <c r="M1081" s="117">
        <v>0</v>
      </c>
      <c r="N1081" s="117">
        <v>0</v>
      </c>
      <c r="O1081" s="117">
        <v>1</v>
      </c>
      <c r="P1081" s="117">
        <v>0</v>
      </c>
      <c r="Q1081" s="117">
        <v>0</v>
      </c>
      <c r="R1081" s="117">
        <v>0</v>
      </c>
      <c r="S1081" s="117">
        <v>0</v>
      </c>
      <c r="T1081" s="117">
        <v>0</v>
      </c>
      <c r="U1081" s="117">
        <v>0</v>
      </c>
      <c r="V1081" s="117">
        <v>0</v>
      </c>
      <c r="W1081" s="117">
        <v>0</v>
      </c>
      <c r="X1081" s="117">
        <v>0</v>
      </c>
      <c r="Y1081" s="117">
        <v>0</v>
      </c>
      <c r="Z1081" s="117">
        <v>0</v>
      </c>
      <c r="AA1081" s="117">
        <v>0</v>
      </c>
      <c r="AB1081" s="117">
        <v>0</v>
      </c>
      <c r="AC1081" s="117">
        <v>1</v>
      </c>
      <c r="AD1081" s="117">
        <v>0</v>
      </c>
      <c r="AE1081" s="117">
        <v>0</v>
      </c>
      <c r="AF1081" s="117">
        <v>0</v>
      </c>
      <c r="AG1081" s="117">
        <v>0</v>
      </c>
      <c r="AH1081" s="117">
        <v>0</v>
      </c>
      <c r="AI1081" s="117">
        <v>1</v>
      </c>
      <c r="AJ1081" s="117">
        <v>0</v>
      </c>
      <c r="AK1081" s="117">
        <v>0</v>
      </c>
      <c r="AL1081" s="117">
        <v>0</v>
      </c>
      <c r="AM1081" s="117">
        <v>0</v>
      </c>
      <c r="AN1081" s="117">
        <v>0</v>
      </c>
      <c r="AO1081" s="117">
        <v>0</v>
      </c>
      <c r="AP1081" s="117">
        <v>0</v>
      </c>
      <c r="AQ1081" s="117">
        <v>1</v>
      </c>
      <c r="AR1081" s="117">
        <v>0</v>
      </c>
      <c r="AS1081" s="117">
        <v>119797.03546287579</v>
      </c>
    </row>
    <row r="1082" spans="1:45" x14ac:dyDescent="0.45">
      <c r="A1082" s="117" t="s">
        <v>1421</v>
      </c>
      <c r="B1082" s="118">
        <v>44089</v>
      </c>
      <c r="C1082" s="117">
        <v>2020</v>
      </c>
      <c r="D1082" s="117">
        <v>9</v>
      </c>
      <c r="E1082" s="117">
        <v>3</v>
      </c>
      <c r="F1082" s="117" t="s">
        <v>342</v>
      </c>
      <c r="G1082" s="117" t="s">
        <v>336</v>
      </c>
      <c r="H1082" s="117">
        <v>0</v>
      </c>
      <c r="I1082" s="117">
        <v>67.333340000000007</v>
      </c>
      <c r="J1082" s="117">
        <v>237666.86879620922</v>
      </c>
      <c r="K1082" s="117">
        <v>125836.45212954254</v>
      </c>
      <c r="L1082" s="117">
        <v>111830.41666666667</v>
      </c>
      <c r="M1082" s="117">
        <v>0</v>
      </c>
      <c r="N1082" s="117">
        <v>0</v>
      </c>
      <c r="O1082" s="117">
        <v>0</v>
      </c>
      <c r="P1082" s="117">
        <v>1</v>
      </c>
      <c r="Q1082" s="117">
        <v>0</v>
      </c>
      <c r="R1082" s="117">
        <v>0</v>
      </c>
      <c r="S1082" s="117">
        <v>0</v>
      </c>
      <c r="T1082" s="117">
        <v>0</v>
      </c>
      <c r="U1082" s="117">
        <v>0</v>
      </c>
      <c r="V1082" s="117">
        <v>0</v>
      </c>
      <c r="W1082" s="117">
        <v>0</v>
      </c>
      <c r="X1082" s="117">
        <v>0</v>
      </c>
      <c r="Y1082" s="117">
        <v>0</v>
      </c>
      <c r="Z1082" s="117">
        <v>0</v>
      </c>
      <c r="AA1082" s="117">
        <v>0</v>
      </c>
      <c r="AB1082" s="117">
        <v>0</v>
      </c>
      <c r="AC1082" s="117">
        <v>1</v>
      </c>
      <c r="AD1082" s="117">
        <v>0</v>
      </c>
      <c r="AE1082" s="117">
        <v>0</v>
      </c>
      <c r="AF1082" s="117">
        <v>0</v>
      </c>
      <c r="AG1082" s="117">
        <v>0</v>
      </c>
      <c r="AH1082" s="117">
        <v>0</v>
      </c>
      <c r="AI1082" s="117">
        <v>1</v>
      </c>
      <c r="AJ1082" s="117">
        <v>0</v>
      </c>
      <c r="AK1082" s="117">
        <v>0</v>
      </c>
      <c r="AL1082" s="117">
        <v>0</v>
      </c>
      <c r="AM1082" s="117">
        <v>0</v>
      </c>
      <c r="AN1082" s="117">
        <v>0</v>
      </c>
      <c r="AO1082" s="117">
        <v>0</v>
      </c>
      <c r="AP1082" s="117">
        <v>0</v>
      </c>
      <c r="AQ1082" s="117">
        <v>1</v>
      </c>
      <c r="AR1082" s="117">
        <v>0</v>
      </c>
      <c r="AS1082" s="117">
        <v>125836.45212954254</v>
      </c>
    </row>
    <row r="1083" spans="1:45" x14ac:dyDescent="0.45">
      <c r="A1083" s="117" t="s">
        <v>1422</v>
      </c>
      <c r="B1083" s="118">
        <v>44090</v>
      </c>
      <c r="C1083" s="117">
        <v>2020</v>
      </c>
      <c r="D1083" s="117">
        <v>9</v>
      </c>
      <c r="E1083" s="117">
        <v>4</v>
      </c>
      <c r="F1083" s="117" t="s">
        <v>342</v>
      </c>
      <c r="G1083" s="117" t="s">
        <v>336</v>
      </c>
      <c r="H1083" s="117">
        <v>0</v>
      </c>
      <c r="I1083" s="117">
        <v>69.083340000000007</v>
      </c>
      <c r="J1083" s="117">
        <v>232906.53546287585</v>
      </c>
      <c r="K1083" s="117">
        <v>124537.36879620916</v>
      </c>
      <c r="L1083" s="117">
        <v>108369.16666666667</v>
      </c>
      <c r="M1083" s="117">
        <v>0</v>
      </c>
      <c r="N1083" s="117">
        <v>0</v>
      </c>
      <c r="O1083" s="117">
        <v>0</v>
      </c>
      <c r="P1083" s="117">
        <v>0</v>
      </c>
      <c r="Q1083" s="117">
        <v>1</v>
      </c>
      <c r="R1083" s="117">
        <v>0</v>
      </c>
      <c r="S1083" s="117">
        <v>0</v>
      </c>
      <c r="T1083" s="117">
        <v>0</v>
      </c>
      <c r="U1083" s="117">
        <v>0</v>
      </c>
      <c r="V1083" s="117">
        <v>0</v>
      </c>
      <c r="W1083" s="117">
        <v>0</v>
      </c>
      <c r="X1083" s="117">
        <v>0</v>
      </c>
      <c r="Y1083" s="117">
        <v>0</v>
      </c>
      <c r="Z1083" s="117">
        <v>0</v>
      </c>
      <c r="AA1083" s="117">
        <v>0</v>
      </c>
      <c r="AB1083" s="117">
        <v>0</v>
      </c>
      <c r="AC1083" s="117">
        <v>1</v>
      </c>
      <c r="AD1083" s="117">
        <v>0</v>
      </c>
      <c r="AE1083" s="117">
        <v>0</v>
      </c>
      <c r="AF1083" s="117">
        <v>0</v>
      </c>
      <c r="AG1083" s="117">
        <v>0</v>
      </c>
      <c r="AH1083" s="117">
        <v>0</v>
      </c>
      <c r="AI1083" s="117">
        <v>1</v>
      </c>
      <c r="AJ1083" s="117">
        <v>0</v>
      </c>
      <c r="AK1083" s="117">
        <v>0</v>
      </c>
      <c r="AL1083" s="117">
        <v>0</v>
      </c>
      <c r="AM1083" s="117">
        <v>0</v>
      </c>
      <c r="AN1083" s="117">
        <v>0</v>
      </c>
      <c r="AO1083" s="117">
        <v>0</v>
      </c>
      <c r="AP1083" s="117">
        <v>0</v>
      </c>
      <c r="AQ1083" s="117">
        <v>1</v>
      </c>
      <c r="AR1083" s="117">
        <v>0</v>
      </c>
      <c r="AS1083" s="117">
        <v>124537.36879620916</v>
      </c>
    </row>
    <row r="1084" spans="1:45" x14ac:dyDescent="0.45">
      <c r="A1084" s="117" t="s">
        <v>1423</v>
      </c>
      <c r="B1084" s="118">
        <v>44091</v>
      </c>
      <c r="C1084" s="117">
        <v>2020</v>
      </c>
      <c r="D1084" s="117">
        <v>9</v>
      </c>
      <c r="E1084" s="117">
        <v>5</v>
      </c>
      <c r="F1084" s="117" t="s">
        <v>342</v>
      </c>
      <c r="G1084" s="117" t="s">
        <v>336</v>
      </c>
      <c r="H1084" s="117">
        <v>0</v>
      </c>
      <c r="I1084" s="117">
        <v>68.333340000000007</v>
      </c>
      <c r="J1084" s="117">
        <v>229519.74379620916</v>
      </c>
      <c r="K1084" s="117">
        <v>124593.91046287585</v>
      </c>
      <c r="L1084" s="117">
        <v>104925.83333333333</v>
      </c>
      <c r="M1084" s="117">
        <v>0</v>
      </c>
      <c r="N1084" s="117">
        <v>0</v>
      </c>
      <c r="O1084" s="117">
        <v>0</v>
      </c>
      <c r="P1084" s="117">
        <v>0</v>
      </c>
      <c r="Q1084" s="117">
        <v>0</v>
      </c>
      <c r="R1084" s="117">
        <v>1</v>
      </c>
      <c r="S1084" s="117">
        <v>0</v>
      </c>
      <c r="T1084" s="117">
        <v>0</v>
      </c>
      <c r="U1084" s="117">
        <v>0</v>
      </c>
      <c r="V1084" s="117">
        <v>0</v>
      </c>
      <c r="W1084" s="117">
        <v>0</v>
      </c>
      <c r="X1084" s="117">
        <v>0</v>
      </c>
      <c r="Y1084" s="117">
        <v>0</v>
      </c>
      <c r="Z1084" s="117">
        <v>0</v>
      </c>
      <c r="AA1084" s="117">
        <v>0</v>
      </c>
      <c r="AB1084" s="117">
        <v>0</v>
      </c>
      <c r="AC1084" s="117">
        <v>1</v>
      </c>
      <c r="AD1084" s="117">
        <v>0</v>
      </c>
      <c r="AE1084" s="117">
        <v>0</v>
      </c>
      <c r="AF1084" s="117">
        <v>0</v>
      </c>
      <c r="AG1084" s="117">
        <v>0</v>
      </c>
      <c r="AH1084" s="117">
        <v>0</v>
      </c>
      <c r="AI1084" s="117">
        <v>1</v>
      </c>
      <c r="AJ1084" s="117">
        <v>0</v>
      </c>
      <c r="AK1084" s="117">
        <v>0</v>
      </c>
      <c r="AL1084" s="117">
        <v>0</v>
      </c>
      <c r="AM1084" s="117">
        <v>0</v>
      </c>
      <c r="AN1084" s="117">
        <v>0</v>
      </c>
      <c r="AO1084" s="117">
        <v>0</v>
      </c>
      <c r="AP1084" s="117">
        <v>0</v>
      </c>
      <c r="AQ1084" s="117">
        <v>1</v>
      </c>
      <c r="AR1084" s="117">
        <v>0</v>
      </c>
      <c r="AS1084" s="117">
        <v>124593.91046287585</v>
      </c>
    </row>
    <row r="1085" spans="1:45" x14ac:dyDescent="0.45">
      <c r="A1085" s="117" t="s">
        <v>1424</v>
      </c>
      <c r="B1085" s="118">
        <v>44092</v>
      </c>
      <c r="C1085" s="117">
        <v>2020</v>
      </c>
      <c r="D1085" s="117">
        <v>9</v>
      </c>
      <c r="E1085" s="117">
        <v>6</v>
      </c>
      <c r="F1085" s="117" t="s">
        <v>342</v>
      </c>
      <c r="G1085" s="117" t="s">
        <v>336</v>
      </c>
      <c r="H1085" s="117">
        <v>0</v>
      </c>
      <c r="I1085" s="117">
        <v>66.25</v>
      </c>
      <c r="J1085" s="117">
        <v>210786.16046287585</v>
      </c>
      <c r="K1085" s="117">
        <v>109117.82712954254</v>
      </c>
      <c r="L1085" s="117">
        <v>101668.33333333333</v>
      </c>
      <c r="M1085" s="117">
        <v>0</v>
      </c>
      <c r="N1085" s="117">
        <v>0</v>
      </c>
      <c r="O1085" s="117">
        <v>0</v>
      </c>
      <c r="P1085" s="117">
        <v>0</v>
      </c>
      <c r="Q1085" s="117">
        <v>0</v>
      </c>
      <c r="R1085" s="117">
        <v>0</v>
      </c>
      <c r="S1085" s="117">
        <v>1</v>
      </c>
      <c r="T1085" s="117">
        <v>0</v>
      </c>
      <c r="U1085" s="117">
        <v>0</v>
      </c>
      <c r="V1085" s="117">
        <v>0</v>
      </c>
      <c r="W1085" s="117">
        <v>0</v>
      </c>
      <c r="X1085" s="117">
        <v>0</v>
      </c>
      <c r="Y1085" s="117">
        <v>0</v>
      </c>
      <c r="Z1085" s="117">
        <v>0</v>
      </c>
      <c r="AA1085" s="117">
        <v>0</v>
      </c>
      <c r="AB1085" s="117">
        <v>0</v>
      </c>
      <c r="AC1085" s="117">
        <v>1</v>
      </c>
      <c r="AD1085" s="117">
        <v>0</v>
      </c>
      <c r="AE1085" s="117">
        <v>0</v>
      </c>
      <c r="AF1085" s="117">
        <v>0</v>
      </c>
      <c r="AG1085" s="117">
        <v>0</v>
      </c>
      <c r="AH1085" s="117">
        <v>0</v>
      </c>
      <c r="AI1085" s="117">
        <v>1</v>
      </c>
      <c r="AJ1085" s="117">
        <v>0</v>
      </c>
      <c r="AK1085" s="117">
        <v>0</v>
      </c>
      <c r="AL1085" s="117">
        <v>0</v>
      </c>
      <c r="AM1085" s="117">
        <v>0</v>
      </c>
      <c r="AN1085" s="117">
        <v>0</v>
      </c>
      <c r="AO1085" s="117">
        <v>0</v>
      </c>
      <c r="AP1085" s="117">
        <v>0</v>
      </c>
      <c r="AQ1085" s="117">
        <v>1</v>
      </c>
      <c r="AR1085" s="117">
        <v>0</v>
      </c>
      <c r="AS1085" s="117">
        <v>109117.82712954254</v>
      </c>
    </row>
    <row r="1086" spans="1:45" x14ac:dyDescent="0.45">
      <c r="A1086" s="117" t="s">
        <v>1425</v>
      </c>
      <c r="B1086" s="118">
        <v>44093</v>
      </c>
      <c r="C1086" s="117">
        <v>2020</v>
      </c>
      <c r="D1086" s="117">
        <v>9</v>
      </c>
      <c r="E1086" s="117">
        <v>7</v>
      </c>
      <c r="F1086" s="117" t="s">
        <v>340</v>
      </c>
      <c r="G1086" s="117" t="s">
        <v>336</v>
      </c>
      <c r="H1086" s="117">
        <v>0</v>
      </c>
      <c r="I1086" s="117">
        <v>65.333340000000007</v>
      </c>
      <c r="J1086" s="117">
        <v>199797.07712954254</v>
      </c>
      <c r="K1086" s="117">
        <v>101079.57712954254</v>
      </c>
      <c r="L1086" s="117">
        <v>98717.5</v>
      </c>
      <c r="M1086" s="117">
        <v>0</v>
      </c>
      <c r="N1086" s="117">
        <v>0</v>
      </c>
      <c r="O1086" s="117">
        <v>0</v>
      </c>
      <c r="P1086" s="117">
        <v>0</v>
      </c>
      <c r="Q1086" s="117">
        <v>0</v>
      </c>
      <c r="R1086" s="117">
        <v>0</v>
      </c>
      <c r="S1086" s="117">
        <v>0</v>
      </c>
      <c r="T1086" s="117">
        <v>1</v>
      </c>
      <c r="U1086" s="117">
        <v>0</v>
      </c>
      <c r="V1086" s="117">
        <v>0</v>
      </c>
      <c r="W1086" s="117">
        <v>0</v>
      </c>
      <c r="X1086" s="117">
        <v>0</v>
      </c>
      <c r="Y1086" s="117">
        <v>0</v>
      </c>
      <c r="Z1086" s="117">
        <v>0</v>
      </c>
      <c r="AA1086" s="117">
        <v>0</v>
      </c>
      <c r="AB1086" s="117">
        <v>0</v>
      </c>
      <c r="AC1086" s="117">
        <v>1</v>
      </c>
      <c r="AD1086" s="117">
        <v>0</v>
      </c>
      <c r="AE1086" s="117">
        <v>0</v>
      </c>
      <c r="AF1086" s="117">
        <v>0</v>
      </c>
      <c r="AG1086" s="117">
        <v>0</v>
      </c>
      <c r="AH1086" s="117">
        <v>0</v>
      </c>
      <c r="AI1086" s="117">
        <v>1</v>
      </c>
      <c r="AJ1086" s="117">
        <v>0</v>
      </c>
      <c r="AK1086" s="117">
        <v>0</v>
      </c>
      <c r="AL1086" s="117">
        <v>0</v>
      </c>
      <c r="AM1086" s="117">
        <v>0</v>
      </c>
      <c r="AN1086" s="117">
        <v>0</v>
      </c>
      <c r="AO1086" s="117">
        <v>0</v>
      </c>
      <c r="AP1086" s="117">
        <v>0</v>
      </c>
      <c r="AQ1086" s="117">
        <v>1</v>
      </c>
      <c r="AR1086" s="117">
        <v>0</v>
      </c>
      <c r="AS1086" s="117">
        <v>101079.57712954254</v>
      </c>
    </row>
    <row r="1087" spans="1:45" x14ac:dyDescent="0.45">
      <c r="A1087" s="117" t="s">
        <v>1426</v>
      </c>
      <c r="B1087" s="118">
        <v>44094</v>
      </c>
      <c r="C1087" s="117">
        <v>2020</v>
      </c>
      <c r="D1087" s="117">
        <v>9</v>
      </c>
      <c r="E1087" s="117">
        <v>1</v>
      </c>
      <c r="F1087" s="117" t="s">
        <v>340</v>
      </c>
      <c r="G1087" s="117" t="s">
        <v>336</v>
      </c>
      <c r="H1087" s="117">
        <v>0</v>
      </c>
      <c r="I1087" s="117">
        <v>64.208340000000007</v>
      </c>
      <c r="J1087" s="117">
        <v>196631.57712954254</v>
      </c>
      <c r="K1087" s="117">
        <v>99644.493796209223</v>
      </c>
      <c r="L1087" s="117">
        <v>96987.083333333328</v>
      </c>
      <c r="M1087" s="117">
        <v>0</v>
      </c>
      <c r="N1087" s="117">
        <v>1</v>
      </c>
      <c r="O1087" s="117">
        <v>0</v>
      </c>
      <c r="P1087" s="117">
        <v>0</v>
      </c>
      <c r="Q1087" s="117">
        <v>0</v>
      </c>
      <c r="R1087" s="117">
        <v>0</v>
      </c>
      <c r="S1087" s="117">
        <v>0</v>
      </c>
      <c r="T1087" s="117">
        <v>0</v>
      </c>
      <c r="U1087" s="117">
        <v>0</v>
      </c>
      <c r="V1087" s="117">
        <v>0</v>
      </c>
      <c r="W1087" s="117">
        <v>0</v>
      </c>
      <c r="X1087" s="117">
        <v>0</v>
      </c>
      <c r="Y1087" s="117">
        <v>0</v>
      </c>
      <c r="Z1087" s="117">
        <v>0</v>
      </c>
      <c r="AA1087" s="117">
        <v>0</v>
      </c>
      <c r="AB1087" s="117">
        <v>0</v>
      </c>
      <c r="AC1087" s="117">
        <v>1</v>
      </c>
      <c r="AD1087" s="117">
        <v>0</v>
      </c>
      <c r="AE1087" s="117">
        <v>0</v>
      </c>
      <c r="AF1087" s="117">
        <v>0</v>
      </c>
      <c r="AG1087" s="117">
        <v>0</v>
      </c>
      <c r="AH1087" s="117">
        <v>0</v>
      </c>
      <c r="AI1087" s="117">
        <v>1</v>
      </c>
      <c r="AJ1087" s="117">
        <v>0</v>
      </c>
      <c r="AK1087" s="117">
        <v>0</v>
      </c>
      <c r="AL1087" s="117">
        <v>0</v>
      </c>
      <c r="AM1087" s="117">
        <v>0</v>
      </c>
      <c r="AN1087" s="117">
        <v>0</v>
      </c>
      <c r="AO1087" s="117">
        <v>0</v>
      </c>
      <c r="AP1087" s="117">
        <v>0</v>
      </c>
      <c r="AQ1087" s="117">
        <v>1</v>
      </c>
      <c r="AR1087" s="117">
        <v>0</v>
      </c>
      <c r="AS1087" s="117">
        <v>99644.493796209223</v>
      </c>
    </row>
    <row r="1088" spans="1:45" x14ac:dyDescent="0.45">
      <c r="A1088" s="117" t="s">
        <v>1427</v>
      </c>
      <c r="B1088" s="118">
        <v>44095</v>
      </c>
      <c r="C1088" s="117">
        <v>2020</v>
      </c>
      <c r="D1088" s="117">
        <v>9</v>
      </c>
      <c r="E1088" s="117">
        <v>2</v>
      </c>
      <c r="F1088" s="117" t="s">
        <v>342</v>
      </c>
      <c r="G1088" s="117" t="s">
        <v>336</v>
      </c>
      <c r="H1088" s="117">
        <v>0</v>
      </c>
      <c r="I1088" s="117">
        <v>61.958329999999997</v>
      </c>
      <c r="J1088" s="117">
        <v>238860.11879620919</v>
      </c>
      <c r="K1088" s="117">
        <v>143495.11879620919</v>
      </c>
      <c r="L1088" s="117">
        <v>95365</v>
      </c>
      <c r="M1088" s="117">
        <v>0</v>
      </c>
      <c r="N1088" s="117">
        <v>0</v>
      </c>
      <c r="O1088" s="117">
        <v>1</v>
      </c>
      <c r="P1088" s="117">
        <v>0</v>
      </c>
      <c r="Q1088" s="117">
        <v>0</v>
      </c>
      <c r="R1088" s="117">
        <v>0</v>
      </c>
      <c r="S1088" s="117">
        <v>0</v>
      </c>
      <c r="T1088" s="117">
        <v>0</v>
      </c>
      <c r="U1088" s="117">
        <v>0</v>
      </c>
      <c r="V1088" s="117">
        <v>0</v>
      </c>
      <c r="W1088" s="117">
        <v>0</v>
      </c>
      <c r="X1088" s="117">
        <v>0</v>
      </c>
      <c r="Y1088" s="117">
        <v>0</v>
      </c>
      <c r="Z1088" s="117">
        <v>0</v>
      </c>
      <c r="AA1088" s="117">
        <v>0</v>
      </c>
      <c r="AB1088" s="117">
        <v>0</v>
      </c>
      <c r="AC1088" s="117">
        <v>1</v>
      </c>
      <c r="AD1088" s="117">
        <v>0</v>
      </c>
      <c r="AE1088" s="117">
        <v>0</v>
      </c>
      <c r="AF1088" s="117">
        <v>0</v>
      </c>
      <c r="AG1088" s="117">
        <v>0</v>
      </c>
      <c r="AH1088" s="117">
        <v>0</v>
      </c>
      <c r="AI1088" s="117">
        <v>1</v>
      </c>
      <c r="AJ1088" s="117">
        <v>0</v>
      </c>
      <c r="AK1088" s="117">
        <v>0</v>
      </c>
      <c r="AL1088" s="117">
        <v>0</v>
      </c>
      <c r="AM1088" s="117">
        <v>0</v>
      </c>
      <c r="AN1088" s="117">
        <v>0</v>
      </c>
      <c r="AO1088" s="117">
        <v>0</v>
      </c>
      <c r="AP1088" s="117">
        <v>0</v>
      </c>
      <c r="AQ1088" s="117">
        <v>1</v>
      </c>
      <c r="AR1088" s="117">
        <v>0</v>
      </c>
      <c r="AS1088" s="117">
        <v>143495.11879620919</v>
      </c>
    </row>
    <row r="1089" spans="1:45" x14ac:dyDescent="0.45">
      <c r="A1089" s="117" t="s">
        <v>1428</v>
      </c>
      <c r="B1089" s="118">
        <v>44096</v>
      </c>
      <c r="C1089" s="117">
        <v>2020</v>
      </c>
      <c r="D1089" s="117">
        <v>9</v>
      </c>
      <c r="E1089" s="117">
        <v>3</v>
      </c>
      <c r="F1089" s="117" t="s">
        <v>342</v>
      </c>
      <c r="G1089" s="117" t="s">
        <v>336</v>
      </c>
      <c r="H1089" s="117">
        <v>0</v>
      </c>
      <c r="I1089" s="117">
        <v>68.75</v>
      </c>
      <c r="J1089" s="117">
        <v>241086.57712954248</v>
      </c>
      <c r="K1089" s="117">
        <v>147052.41046287582</v>
      </c>
      <c r="L1089" s="117">
        <v>94034.166666666672</v>
      </c>
      <c r="M1089" s="117">
        <v>0</v>
      </c>
      <c r="N1089" s="117">
        <v>0</v>
      </c>
      <c r="O1089" s="117">
        <v>0</v>
      </c>
      <c r="P1089" s="117">
        <v>1</v>
      </c>
      <c r="Q1089" s="117">
        <v>0</v>
      </c>
      <c r="R1089" s="117">
        <v>0</v>
      </c>
      <c r="S1089" s="117">
        <v>0</v>
      </c>
      <c r="T1089" s="117">
        <v>0</v>
      </c>
      <c r="U1089" s="117">
        <v>0</v>
      </c>
      <c r="V1089" s="117">
        <v>0</v>
      </c>
      <c r="W1089" s="117">
        <v>0</v>
      </c>
      <c r="X1089" s="117">
        <v>0</v>
      </c>
      <c r="Y1089" s="117">
        <v>0</v>
      </c>
      <c r="Z1089" s="117">
        <v>0</v>
      </c>
      <c r="AA1089" s="117">
        <v>0</v>
      </c>
      <c r="AB1089" s="117">
        <v>0</v>
      </c>
      <c r="AC1089" s="117">
        <v>1</v>
      </c>
      <c r="AD1089" s="117">
        <v>0</v>
      </c>
      <c r="AE1089" s="117">
        <v>0</v>
      </c>
      <c r="AF1089" s="117">
        <v>0</v>
      </c>
      <c r="AG1089" s="117">
        <v>0</v>
      </c>
      <c r="AH1089" s="117">
        <v>0</v>
      </c>
      <c r="AI1089" s="117">
        <v>1</v>
      </c>
      <c r="AJ1089" s="117">
        <v>0</v>
      </c>
      <c r="AK1089" s="117">
        <v>0</v>
      </c>
      <c r="AL1089" s="117">
        <v>0</v>
      </c>
      <c r="AM1089" s="117">
        <v>0</v>
      </c>
      <c r="AN1089" s="117">
        <v>0</v>
      </c>
      <c r="AO1089" s="117">
        <v>0</v>
      </c>
      <c r="AP1089" s="117">
        <v>0</v>
      </c>
      <c r="AQ1089" s="117">
        <v>1</v>
      </c>
      <c r="AR1089" s="117">
        <v>0</v>
      </c>
      <c r="AS1089" s="117">
        <v>147052.41046287582</v>
      </c>
    </row>
    <row r="1090" spans="1:45" x14ac:dyDescent="0.45">
      <c r="A1090" s="117" t="s">
        <v>1429</v>
      </c>
      <c r="B1090" s="118">
        <v>44097</v>
      </c>
      <c r="C1090" s="117">
        <v>2020</v>
      </c>
      <c r="D1090" s="117">
        <v>9</v>
      </c>
      <c r="E1090" s="117">
        <v>4</v>
      </c>
      <c r="F1090" s="117" t="s">
        <v>342</v>
      </c>
      <c r="G1090" s="117" t="s">
        <v>336</v>
      </c>
      <c r="H1090" s="117">
        <v>0</v>
      </c>
      <c r="I1090" s="117">
        <v>63.458329999999997</v>
      </c>
      <c r="J1090" s="117">
        <v>230714.28546287582</v>
      </c>
      <c r="K1090" s="117">
        <v>137914.28546287582</v>
      </c>
      <c r="L1090" s="117">
        <v>92800</v>
      </c>
      <c r="M1090" s="117">
        <v>0</v>
      </c>
      <c r="N1090" s="117">
        <v>0</v>
      </c>
      <c r="O1090" s="117">
        <v>0</v>
      </c>
      <c r="P1090" s="117">
        <v>0</v>
      </c>
      <c r="Q1090" s="117">
        <v>1</v>
      </c>
      <c r="R1090" s="117">
        <v>0</v>
      </c>
      <c r="S1090" s="117">
        <v>0</v>
      </c>
      <c r="T1090" s="117">
        <v>0</v>
      </c>
      <c r="U1090" s="117">
        <v>0</v>
      </c>
      <c r="V1090" s="117">
        <v>0</v>
      </c>
      <c r="W1090" s="117">
        <v>0</v>
      </c>
      <c r="X1090" s="117">
        <v>0</v>
      </c>
      <c r="Y1090" s="117">
        <v>0</v>
      </c>
      <c r="Z1090" s="117">
        <v>0</v>
      </c>
      <c r="AA1090" s="117">
        <v>0</v>
      </c>
      <c r="AB1090" s="117">
        <v>0</v>
      </c>
      <c r="AC1090" s="117">
        <v>1</v>
      </c>
      <c r="AD1090" s="117">
        <v>0</v>
      </c>
      <c r="AE1090" s="117">
        <v>0</v>
      </c>
      <c r="AF1090" s="117">
        <v>0</v>
      </c>
      <c r="AG1090" s="117">
        <v>0</v>
      </c>
      <c r="AH1090" s="117">
        <v>0</v>
      </c>
      <c r="AI1090" s="117">
        <v>1</v>
      </c>
      <c r="AJ1090" s="117">
        <v>0</v>
      </c>
      <c r="AK1090" s="117">
        <v>0</v>
      </c>
      <c r="AL1090" s="117">
        <v>0</v>
      </c>
      <c r="AM1090" s="117">
        <v>0</v>
      </c>
      <c r="AN1090" s="117">
        <v>0</v>
      </c>
      <c r="AO1090" s="117">
        <v>0</v>
      </c>
      <c r="AP1090" s="117">
        <v>0</v>
      </c>
      <c r="AQ1090" s="117">
        <v>1</v>
      </c>
      <c r="AR1090" s="117">
        <v>0</v>
      </c>
      <c r="AS1090" s="117">
        <v>137914.28546287582</v>
      </c>
    </row>
    <row r="1091" spans="1:45" x14ac:dyDescent="0.45">
      <c r="A1091" s="117" t="s">
        <v>1430</v>
      </c>
      <c r="B1091" s="118">
        <v>44098</v>
      </c>
      <c r="C1091" s="117">
        <v>2020</v>
      </c>
      <c r="D1091" s="117">
        <v>9</v>
      </c>
      <c r="E1091" s="117">
        <v>5</v>
      </c>
      <c r="F1091" s="117" t="s">
        <v>342</v>
      </c>
      <c r="G1091" s="117" t="s">
        <v>336</v>
      </c>
      <c r="H1091" s="117">
        <v>0</v>
      </c>
      <c r="I1091" s="117">
        <v>60.958329999999997</v>
      </c>
      <c r="J1091" s="117">
        <v>215496.03546287585</v>
      </c>
      <c r="K1091" s="117">
        <v>123986.86879620916</v>
      </c>
      <c r="L1091" s="117">
        <v>91509.166666666672</v>
      </c>
      <c r="M1091" s="117">
        <v>0</v>
      </c>
      <c r="N1091" s="117">
        <v>0</v>
      </c>
      <c r="O1091" s="117">
        <v>0</v>
      </c>
      <c r="P1091" s="117">
        <v>0</v>
      </c>
      <c r="Q1091" s="117">
        <v>0</v>
      </c>
      <c r="R1091" s="117">
        <v>1</v>
      </c>
      <c r="S1091" s="117">
        <v>0</v>
      </c>
      <c r="T1091" s="117">
        <v>0</v>
      </c>
      <c r="U1091" s="117">
        <v>0</v>
      </c>
      <c r="V1091" s="117">
        <v>0</v>
      </c>
      <c r="W1091" s="117">
        <v>0</v>
      </c>
      <c r="X1091" s="117">
        <v>0</v>
      </c>
      <c r="Y1091" s="117">
        <v>0</v>
      </c>
      <c r="Z1091" s="117">
        <v>0</v>
      </c>
      <c r="AA1091" s="117">
        <v>0</v>
      </c>
      <c r="AB1091" s="117">
        <v>0</v>
      </c>
      <c r="AC1091" s="117">
        <v>1</v>
      </c>
      <c r="AD1091" s="117">
        <v>0</v>
      </c>
      <c r="AE1091" s="117">
        <v>0</v>
      </c>
      <c r="AF1091" s="117">
        <v>0</v>
      </c>
      <c r="AG1091" s="117">
        <v>0</v>
      </c>
      <c r="AH1091" s="117">
        <v>0</v>
      </c>
      <c r="AI1091" s="117">
        <v>1</v>
      </c>
      <c r="AJ1091" s="117">
        <v>0</v>
      </c>
      <c r="AK1091" s="117">
        <v>0</v>
      </c>
      <c r="AL1091" s="117">
        <v>0</v>
      </c>
      <c r="AM1091" s="117">
        <v>0</v>
      </c>
      <c r="AN1091" s="117">
        <v>0</v>
      </c>
      <c r="AO1091" s="117">
        <v>0</v>
      </c>
      <c r="AP1091" s="117">
        <v>0</v>
      </c>
      <c r="AQ1091" s="117">
        <v>1</v>
      </c>
      <c r="AR1091" s="117">
        <v>0</v>
      </c>
      <c r="AS1091" s="117">
        <v>123986.86879620916</v>
      </c>
    </row>
    <row r="1092" spans="1:45" x14ac:dyDescent="0.45">
      <c r="A1092" s="117" t="s">
        <v>1431</v>
      </c>
      <c r="B1092" s="118">
        <v>44099</v>
      </c>
      <c r="C1092" s="117">
        <v>2020</v>
      </c>
      <c r="D1092" s="117">
        <v>9</v>
      </c>
      <c r="E1092" s="117">
        <v>6</v>
      </c>
      <c r="F1092" s="117" t="s">
        <v>342</v>
      </c>
      <c r="G1092" s="117" t="s">
        <v>336</v>
      </c>
      <c r="H1092" s="117">
        <v>0</v>
      </c>
      <c r="I1092" s="117">
        <v>56.166670000000003</v>
      </c>
      <c r="J1092" s="117">
        <v>203520.57712954254</v>
      </c>
      <c r="K1092" s="117">
        <v>113298.07712954254</v>
      </c>
      <c r="L1092" s="117">
        <v>90222.5</v>
      </c>
      <c r="M1092" s="117">
        <v>0</v>
      </c>
      <c r="N1092" s="117">
        <v>0</v>
      </c>
      <c r="O1092" s="117">
        <v>0</v>
      </c>
      <c r="P1092" s="117">
        <v>0</v>
      </c>
      <c r="Q1092" s="117">
        <v>0</v>
      </c>
      <c r="R1092" s="117">
        <v>0</v>
      </c>
      <c r="S1092" s="117">
        <v>1</v>
      </c>
      <c r="T1092" s="117">
        <v>0</v>
      </c>
      <c r="U1092" s="117">
        <v>0</v>
      </c>
      <c r="V1092" s="117">
        <v>0</v>
      </c>
      <c r="W1092" s="117">
        <v>0</v>
      </c>
      <c r="X1092" s="117">
        <v>0</v>
      </c>
      <c r="Y1092" s="117">
        <v>0</v>
      </c>
      <c r="Z1092" s="117">
        <v>0</v>
      </c>
      <c r="AA1092" s="117">
        <v>0</v>
      </c>
      <c r="AB1092" s="117">
        <v>0</v>
      </c>
      <c r="AC1092" s="117">
        <v>1</v>
      </c>
      <c r="AD1092" s="117">
        <v>0</v>
      </c>
      <c r="AE1092" s="117">
        <v>0</v>
      </c>
      <c r="AF1092" s="117">
        <v>0</v>
      </c>
      <c r="AG1092" s="117">
        <v>0</v>
      </c>
      <c r="AH1092" s="117">
        <v>0</v>
      </c>
      <c r="AI1092" s="117">
        <v>1</v>
      </c>
      <c r="AJ1092" s="117">
        <v>0</v>
      </c>
      <c r="AK1092" s="117">
        <v>0</v>
      </c>
      <c r="AL1092" s="117">
        <v>0</v>
      </c>
      <c r="AM1092" s="117">
        <v>0</v>
      </c>
      <c r="AN1092" s="117">
        <v>0</v>
      </c>
      <c r="AO1092" s="117">
        <v>0</v>
      </c>
      <c r="AP1092" s="117">
        <v>0</v>
      </c>
      <c r="AQ1092" s="117">
        <v>1</v>
      </c>
      <c r="AR1092" s="117">
        <v>0</v>
      </c>
      <c r="AS1092" s="117">
        <v>113298.07712954254</v>
      </c>
    </row>
    <row r="1093" spans="1:45" x14ac:dyDescent="0.45">
      <c r="A1093" s="117" t="s">
        <v>1432</v>
      </c>
      <c r="B1093" s="118">
        <v>44100</v>
      </c>
      <c r="C1093" s="117">
        <v>2020</v>
      </c>
      <c r="D1093" s="117">
        <v>9</v>
      </c>
      <c r="E1093" s="117">
        <v>7</v>
      </c>
      <c r="F1093" s="117" t="s">
        <v>340</v>
      </c>
      <c r="G1093" s="117" t="s">
        <v>336</v>
      </c>
      <c r="H1093" s="117">
        <v>0</v>
      </c>
      <c r="I1093" s="117">
        <v>52.791670000000003</v>
      </c>
      <c r="J1093" s="117">
        <v>183083.28546287585</v>
      </c>
      <c r="K1093" s="117">
        <v>94089.118796209164</v>
      </c>
      <c r="L1093" s="117">
        <v>88994.166666666672</v>
      </c>
      <c r="M1093" s="117">
        <v>0</v>
      </c>
      <c r="N1093" s="117">
        <v>0</v>
      </c>
      <c r="O1093" s="117">
        <v>0</v>
      </c>
      <c r="P1093" s="117">
        <v>0</v>
      </c>
      <c r="Q1093" s="117">
        <v>0</v>
      </c>
      <c r="R1093" s="117">
        <v>0</v>
      </c>
      <c r="S1093" s="117">
        <v>0</v>
      </c>
      <c r="T1093" s="117">
        <v>1</v>
      </c>
      <c r="U1093" s="117">
        <v>0</v>
      </c>
      <c r="V1093" s="117">
        <v>0</v>
      </c>
      <c r="W1093" s="117">
        <v>0</v>
      </c>
      <c r="X1093" s="117">
        <v>0</v>
      </c>
      <c r="Y1093" s="117">
        <v>0</v>
      </c>
      <c r="Z1093" s="117">
        <v>0</v>
      </c>
      <c r="AA1093" s="117">
        <v>0</v>
      </c>
      <c r="AB1093" s="117">
        <v>0</v>
      </c>
      <c r="AC1093" s="117">
        <v>1</v>
      </c>
      <c r="AD1093" s="117">
        <v>0</v>
      </c>
      <c r="AE1093" s="117">
        <v>0</v>
      </c>
      <c r="AF1093" s="117">
        <v>0</v>
      </c>
      <c r="AG1093" s="117">
        <v>0</v>
      </c>
      <c r="AH1093" s="117">
        <v>0</v>
      </c>
      <c r="AI1093" s="117">
        <v>1</v>
      </c>
      <c r="AJ1093" s="117">
        <v>0</v>
      </c>
      <c r="AK1093" s="117">
        <v>0</v>
      </c>
      <c r="AL1093" s="117">
        <v>0</v>
      </c>
      <c r="AM1093" s="117">
        <v>0</v>
      </c>
      <c r="AN1093" s="117">
        <v>0</v>
      </c>
      <c r="AO1093" s="117">
        <v>0</v>
      </c>
      <c r="AP1093" s="117">
        <v>0</v>
      </c>
      <c r="AQ1093" s="117">
        <v>1</v>
      </c>
      <c r="AR1093" s="117">
        <v>0</v>
      </c>
      <c r="AS1093" s="117">
        <v>94089.118796209164</v>
      </c>
    </row>
    <row r="1094" spans="1:45" x14ac:dyDescent="0.45">
      <c r="A1094" s="117" t="s">
        <v>1433</v>
      </c>
      <c r="B1094" s="118">
        <v>44101</v>
      </c>
      <c r="C1094" s="117">
        <v>2020</v>
      </c>
      <c r="D1094" s="117">
        <v>9</v>
      </c>
      <c r="E1094" s="117">
        <v>1</v>
      </c>
      <c r="F1094" s="117" t="s">
        <v>340</v>
      </c>
      <c r="G1094" s="117" t="s">
        <v>336</v>
      </c>
      <c r="H1094" s="117">
        <v>0</v>
      </c>
      <c r="I1094" s="117">
        <v>53.541670000000003</v>
      </c>
      <c r="J1094" s="117">
        <v>187197.45212954254</v>
      </c>
      <c r="K1094" s="117">
        <v>99500.78546287585</v>
      </c>
      <c r="L1094" s="117">
        <v>87696.666666666672</v>
      </c>
      <c r="M1094" s="117">
        <v>0</v>
      </c>
      <c r="N1094" s="117">
        <v>1</v>
      </c>
      <c r="O1094" s="117">
        <v>0</v>
      </c>
      <c r="P1094" s="117">
        <v>0</v>
      </c>
      <c r="Q1094" s="117">
        <v>0</v>
      </c>
      <c r="R1094" s="117">
        <v>0</v>
      </c>
      <c r="S1094" s="117">
        <v>0</v>
      </c>
      <c r="T1094" s="117">
        <v>0</v>
      </c>
      <c r="U1094" s="117">
        <v>0</v>
      </c>
      <c r="V1094" s="117">
        <v>0</v>
      </c>
      <c r="W1094" s="117">
        <v>0</v>
      </c>
      <c r="X1094" s="117">
        <v>0</v>
      </c>
      <c r="Y1094" s="117">
        <v>0</v>
      </c>
      <c r="Z1094" s="117">
        <v>0</v>
      </c>
      <c r="AA1094" s="117">
        <v>0</v>
      </c>
      <c r="AB1094" s="117">
        <v>0</v>
      </c>
      <c r="AC1094" s="117">
        <v>1</v>
      </c>
      <c r="AD1094" s="117">
        <v>0</v>
      </c>
      <c r="AE1094" s="117">
        <v>0</v>
      </c>
      <c r="AF1094" s="117">
        <v>0</v>
      </c>
      <c r="AG1094" s="117">
        <v>0</v>
      </c>
      <c r="AH1094" s="117">
        <v>0</v>
      </c>
      <c r="AI1094" s="117">
        <v>1</v>
      </c>
      <c r="AJ1094" s="117">
        <v>0</v>
      </c>
      <c r="AK1094" s="117">
        <v>0</v>
      </c>
      <c r="AL1094" s="117">
        <v>0</v>
      </c>
      <c r="AM1094" s="117">
        <v>0</v>
      </c>
      <c r="AN1094" s="117">
        <v>0</v>
      </c>
      <c r="AO1094" s="117">
        <v>0</v>
      </c>
      <c r="AP1094" s="117">
        <v>0</v>
      </c>
      <c r="AQ1094" s="117">
        <v>1</v>
      </c>
      <c r="AR1094" s="117">
        <v>0</v>
      </c>
      <c r="AS1094" s="117">
        <v>99500.78546287585</v>
      </c>
    </row>
    <row r="1095" spans="1:45" x14ac:dyDescent="0.45">
      <c r="A1095" s="117" t="s">
        <v>1434</v>
      </c>
      <c r="B1095" s="118">
        <v>44102</v>
      </c>
      <c r="C1095" s="117">
        <v>2020</v>
      </c>
      <c r="D1095" s="117">
        <v>9</v>
      </c>
      <c r="E1095" s="117">
        <v>2</v>
      </c>
      <c r="F1095" s="117" t="s">
        <v>342</v>
      </c>
      <c r="G1095" s="117" t="s">
        <v>336</v>
      </c>
      <c r="H1095" s="117">
        <v>0</v>
      </c>
      <c r="I1095" s="117">
        <v>58.583329999999997</v>
      </c>
      <c r="J1095" s="117">
        <v>222111.03546287585</v>
      </c>
      <c r="K1095" s="117">
        <v>135786.03546287582</v>
      </c>
      <c r="L1095" s="117">
        <v>86325.000000000015</v>
      </c>
      <c r="M1095" s="117">
        <v>0</v>
      </c>
      <c r="N1095" s="117">
        <v>0</v>
      </c>
      <c r="O1095" s="117">
        <v>1</v>
      </c>
      <c r="P1095" s="117">
        <v>0</v>
      </c>
      <c r="Q1095" s="117">
        <v>0</v>
      </c>
      <c r="R1095" s="117">
        <v>0</v>
      </c>
      <c r="S1095" s="117">
        <v>0</v>
      </c>
      <c r="T1095" s="117">
        <v>0</v>
      </c>
      <c r="U1095" s="117">
        <v>0</v>
      </c>
      <c r="V1095" s="117">
        <v>0</v>
      </c>
      <c r="W1095" s="117">
        <v>0</v>
      </c>
      <c r="X1095" s="117">
        <v>0</v>
      </c>
      <c r="Y1095" s="117">
        <v>0</v>
      </c>
      <c r="Z1095" s="117">
        <v>0</v>
      </c>
      <c r="AA1095" s="117">
        <v>0</v>
      </c>
      <c r="AB1095" s="117">
        <v>0</v>
      </c>
      <c r="AC1095" s="117">
        <v>1</v>
      </c>
      <c r="AD1095" s="117">
        <v>0</v>
      </c>
      <c r="AE1095" s="117">
        <v>0</v>
      </c>
      <c r="AF1095" s="117">
        <v>0</v>
      </c>
      <c r="AG1095" s="117">
        <v>0</v>
      </c>
      <c r="AH1095" s="117">
        <v>0</v>
      </c>
      <c r="AI1095" s="117">
        <v>1</v>
      </c>
      <c r="AJ1095" s="117">
        <v>0</v>
      </c>
      <c r="AK1095" s="117">
        <v>0</v>
      </c>
      <c r="AL1095" s="117">
        <v>0</v>
      </c>
      <c r="AM1095" s="117">
        <v>0</v>
      </c>
      <c r="AN1095" s="117">
        <v>0</v>
      </c>
      <c r="AO1095" s="117">
        <v>0</v>
      </c>
      <c r="AP1095" s="117">
        <v>0</v>
      </c>
      <c r="AQ1095" s="117">
        <v>1</v>
      </c>
      <c r="AR1095" s="117">
        <v>0</v>
      </c>
      <c r="AS1095" s="117">
        <v>135786.03546287582</v>
      </c>
    </row>
    <row r="1096" spans="1:45" x14ac:dyDescent="0.45">
      <c r="A1096" s="117" t="s">
        <v>1435</v>
      </c>
      <c r="B1096" s="118">
        <v>44103</v>
      </c>
      <c r="C1096" s="117">
        <v>2020</v>
      </c>
      <c r="D1096" s="117">
        <v>9</v>
      </c>
      <c r="E1096" s="117">
        <v>3</v>
      </c>
      <c r="F1096" s="117" t="s">
        <v>342</v>
      </c>
      <c r="G1096" s="117" t="s">
        <v>336</v>
      </c>
      <c r="H1096" s="117">
        <v>0</v>
      </c>
      <c r="I1096" s="117">
        <v>59.958329999999997</v>
      </c>
      <c r="J1096" s="117">
        <v>236582.99379620928</v>
      </c>
      <c r="K1096" s="117">
        <v>152104.66046287594</v>
      </c>
      <c r="L1096" s="117">
        <v>84478.333333333328</v>
      </c>
      <c r="M1096" s="117">
        <v>0</v>
      </c>
      <c r="N1096" s="117">
        <v>0</v>
      </c>
      <c r="O1096" s="117">
        <v>0</v>
      </c>
      <c r="P1096" s="117">
        <v>1</v>
      </c>
      <c r="Q1096" s="117">
        <v>0</v>
      </c>
      <c r="R1096" s="117">
        <v>0</v>
      </c>
      <c r="S1096" s="117">
        <v>0</v>
      </c>
      <c r="T1096" s="117">
        <v>0</v>
      </c>
      <c r="U1096" s="117">
        <v>0</v>
      </c>
      <c r="V1096" s="117">
        <v>0</v>
      </c>
      <c r="W1096" s="117">
        <v>0</v>
      </c>
      <c r="X1096" s="117">
        <v>0</v>
      </c>
      <c r="Y1096" s="117">
        <v>0</v>
      </c>
      <c r="Z1096" s="117">
        <v>0</v>
      </c>
      <c r="AA1096" s="117">
        <v>0</v>
      </c>
      <c r="AB1096" s="117">
        <v>0</v>
      </c>
      <c r="AC1096" s="117">
        <v>1</v>
      </c>
      <c r="AD1096" s="117">
        <v>0</v>
      </c>
      <c r="AE1096" s="117">
        <v>0</v>
      </c>
      <c r="AF1096" s="117">
        <v>0</v>
      </c>
      <c r="AG1096" s="117">
        <v>0</v>
      </c>
      <c r="AH1096" s="117">
        <v>0</v>
      </c>
      <c r="AI1096" s="117">
        <v>1</v>
      </c>
      <c r="AJ1096" s="117">
        <v>0</v>
      </c>
      <c r="AK1096" s="117">
        <v>0</v>
      </c>
      <c r="AL1096" s="117">
        <v>0</v>
      </c>
      <c r="AM1096" s="117">
        <v>0</v>
      </c>
      <c r="AN1096" s="117">
        <v>0</v>
      </c>
      <c r="AO1096" s="117">
        <v>0</v>
      </c>
      <c r="AP1096" s="117">
        <v>0</v>
      </c>
      <c r="AQ1096" s="117">
        <v>1</v>
      </c>
      <c r="AR1096" s="117">
        <v>0</v>
      </c>
      <c r="AS1096" s="117">
        <v>152104.66046287594</v>
      </c>
    </row>
    <row r="1097" spans="1:45" x14ac:dyDescent="0.45">
      <c r="A1097" s="117" t="s">
        <v>1436</v>
      </c>
      <c r="B1097" s="118">
        <v>44104</v>
      </c>
      <c r="C1097" s="117">
        <v>2020</v>
      </c>
      <c r="D1097" s="117">
        <v>9</v>
      </c>
      <c r="E1097" s="117">
        <v>4</v>
      </c>
      <c r="F1097" s="117" t="s">
        <v>342</v>
      </c>
      <c r="G1097" s="117" t="s">
        <v>336</v>
      </c>
      <c r="H1097" s="117">
        <v>0</v>
      </c>
      <c r="I1097" s="117">
        <v>64.375</v>
      </c>
      <c r="J1097" s="117">
        <v>248311.78546287585</v>
      </c>
      <c r="K1097" s="117">
        <v>165723.86879620919</v>
      </c>
      <c r="L1097" s="117">
        <v>82587.916666666672</v>
      </c>
      <c r="M1097" s="117">
        <v>0</v>
      </c>
      <c r="N1097" s="117">
        <v>0</v>
      </c>
      <c r="O1097" s="117">
        <v>0</v>
      </c>
      <c r="P1097" s="117">
        <v>0</v>
      </c>
      <c r="Q1097" s="117">
        <v>1</v>
      </c>
      <c r="R1097" s="117">
        <v>0</v>
      </c>
      <c r="S1097" s="117">
        <v>0</v>
      </c>
      <c r="T1097" s="117">
        <v>0</v>
      </c>
      <c r="U1097" s="117">
        <v>0</v>
      </c>
      <c r="V1097" s="117">
        <v>0</v>
      </c>
      <c r="W1097" s="117">
        <v>0</v>
      </c>
      <c r="X1097" s="117">
        <v>0</v>
      </c>
      <c r="Y1097" s="117">
        <v>0</v>
      </c>
      <c r="Z1097" s="117">
        <v>0</v>
      </c>
      <c r="AA1097" s="117">
        <v>0</v>
      </c>
      <c r="AB1097" s="117">
        <v>0</v>
      </c>
      <c r="AC1097" s="117">
        <v>1</v>
      </c>
      <c r="AD1097" s="117">
        <v>0</v>
      </c>
      <c r="AE1097" s="117">
        <v>0</v>
      </c>
      <c r="AF1097" s="117">
        <v>0</v>
      </c>
      <c r="AG1097" s="117">
        <v>0</v>
      </c>
      <c r="AH1097" s="117">
        <v>0</v>
      </c>
      <c r="AI1097" s="117">
        <v>1</v>
      </c>
      <c r="AJ1097" s="117">
        <v>0</v>
      </c>
      <c r="AK1097" s="117">
        <v>0</v>
      </c>
      <c r="AL1097" s="117">
        <v>0</v>
      </c>
      <c r="AM1097" s="117">
        <v>0</v>
      </c>
      <c r="AN1097" s="117">
        <v>0</v>
      </c>
      <c r="AO1097" s="117">
        <v>0</v>
      </c>
      <c r="AP1097" s="117">
        <v>0</v>
      </c>
      <c r="AQ1097" s="117">
        <v>1</v>
      </c>
      <c r="AR1097" s="117">
        <v>0</v>
      </c>
      <c r="AS1097" s="117">
        <v>165723.86879620919</v>
      </c>
    </row>
    <row r="1098" spans="1:45" x14ac:dyDescent="0.45">
      <c r="A1098" s="117" t="s">
        <v>1437</v>
      </c>
      <c r="B1098" s="118">
        <v>44105</v>
      </c>
      <c r="C1098" s="117">
        <v>2021</v>
      </c>
      <c r="D1098" s="117">
        <v>10</v>
      </c>
      <c r="E1098" s="117">
        <v>5</v>
      </c>
      <c r="F1098" s="117" t="s">
        <v>342</v>
      </c>
      <c r="G1098" s="117" t="s">
        <v>336</v>
      </c>
      <c r="H1098" s="117">
        <v>0</v>
      </c>
      <c r="I1098" s="117">
        <v>61.125</v>
      </c>
      <c r="J1098" s="117">
        <v>242485.85952029913</v>
      </c>
      <c r="K1098" s="117">
        <v>161006.69285363247</v>
      </c>
      <c r="L1098" s="117">
        <v>81479.166666666672</v>
      </c>
      <c r="M1098" s="117">
        <v>0</v>
      </c>
      <c r="N1098" s="117">
        <v>0</v>
      </c>
      <c r="O1098" s="117">
        <v>0</v>
      </c>
      <c r="P1098" s="117">
        <v>0</v>
      </c>
      <c r="Q1098" s="117">
        <v>0</v>
      </c>
      <c r="R1098" s="117">
        <v>1</v>
      </c>
      <c r="S1098" s="117">
        <v>0</v>
      </c>
      <c r="T1098" s="117">
        <v>0</v>
      </c>
      <c r="U1098" s="117">
        <v>0</v>
      </c>
      <c r="V1098" s="117">
        <v>0</v>
      </c>
      <c r="W1098" s="117">
        <v>0</v>
      </c>
      <c r="X1098" s="117">
        <v>0</v>
      </c>
      <c r="Y1098" s="117">
        <v>0</v>
      </c>
      <c r="Z1098" s="117">
        <v>0</v>
      </c>
      <c r="AA1098" s="117">
        <v>0</v>
      </c>
      <c r="AB1098" s="117">
        <v>0</v>
      </c>
      <c r="AC1098" s="117">
        <v>0</v>
      </c>
      <c r="AD1098" s="117">
        <v>1</v>
      </c>
      <c r="AE1098" s="117">
        <v>0</v>
      </c>
      <c r="AF1098" s="117">
        <v>0</v>
      </c>
      <c r="AG1098" s="117">
        <v>0</v>
      </c>
      <c r="AH1098" s="117">
        <v>0</v>
      </c>
      <c r="AI1098" s="117">
        <v>0</v>
      </c>
      <c r="AJ1098" s="117">
        <v>1</v>
      </c>
      <c r="AK1098" s="117">
        <v>0</v>
      </c>
      <c r="AL1098" s="117">
        <v>0</v>
      </c>
      <c r="AM1098" s="117">
        <v>0</v>
      </c>
      <c r="AN1098" s="117">
        <v>0</v>
      </c>
      <c r="AO1098" s="117">
        <v>0</v>
      </c>
      <c r="AP1098" s="117">
        <v>0</v>
      </c>
      <c r="AQ1098" s="117">
        <v>1</v>
      </c>
      <c r="AR1098" s="117">
        <v>0</v>
      </c>
      <c r="AS1098" s="117">
        <v>161006.69285363247</v>
      </c>
    </row>
    <row r="1099" spans="1:45" x14ac:dyDescent="0.45">
      <c r="A1099" s="117" t="s">
        <v>1438</v>
      </c>
      <c r="B1099" s="118">
        <v>44106</v>
      </c>
      <c r="C1099" s="117">
        <v>2021</v>
      </c>
      <c r="D1099" s="117">
        <v>10</v>
      </c>
      <c r="E1099" s="117">
        <v>6</v>
      </c>
      <c r="F1099" s="117" t="s">
        <v>342</v>
      </c>
      <c r="G1099" s="117" t="s">
        <v>336</v>
      </c>
      <c r="H1099" s="117">
        <v>0</v>
      </c>
      <c r="I1099" s="117">
        <v>64.708340000000007</v>
      </c>
      <c r="J1099" s="117">
        <v>237360.85952029919</v>
      </c>
      <c r="K1099" s="117">
        <v>157873.77618696584</v>
      </c>
      <c r="L1099" s="117">
        <v>79487.083333333328</v>
      </c>
      <c r="M1099" s="117">
        <v>0</v>
      </c>
      <c r="N1099" s="117">
        <v>0</v>
      </c>
      <c r="O1099" s="117">
        <v>0</v>
      </c>
      <c r="P1099" s="117">
        <v>0</v>
      </c>
      <c r="Q1099" s="117">
        <v>0</v>
      </c>
      <c r="R1099" s="117">
        <v>0</v>
      </c>
      <c r="S1099" s="117">
        <v>1</v>
      </c>
      <c r="T1099" s="117">
        <v>0</v>
      </c>
      <c r="U1099" s="117">
        <v>0</v>
      </c>
      <c r="V1099" s="117">
        <v>0</v>
      </c>
      <c r="W1099" s="117">
        <v>0</v>
      </c>
      <c r="X1099" s="117">
        <v>0</v>
      </c>
      <c r="Y1099" s="117">
        <v>0</v>
      </c>
      <c r="Z1099" s="117">
        <v>0</v>
      </c>
      <c r="AA1099" s="117">
        <v>0</v>
      </c>
      <c r="AB1099" s="117">
        <v>0</v>
      </c>
      <c r="AC1099" s="117">
        <v>0</v>
      </c>
      <c r="AD1099" s="117">
        <v>1</v>
      </c>
      <c r="AE1099" s="117">
        <v>0</v>
      </c>
      <c r="AF1099" s="117">
        <v>0</v>
      </c>
      <c r="AG1099" s="117">
        <v>0</v>
      </c>
      <c r="AH1099" s="117">
        <v>0</v>
      </c>
      <c r="AI1099" s="117">
        <v>0</v>
      </c>
      <c r="AJ1099" s="117">
        <v>1</v>
      </c>
      <c r="AK1099" s="117">
        <v>0</v>
      </c>
      <c r="AL1099" s="117">
        <v>0</v>
      </c>
      <c r="AM1099" s="117">
        <v>0</v>
      </c>
      <c r="AN1099" s="117">
        <v>0</v>
      </c>
      <c r="AO1099" s="117">
        <v>0</v>
      </c>
      <c r="AP1099" s="117">
        <v>0</v>
      </c>
      <c r="AQ1099" s="117">
        <v>1</v>
      </c>
      <c r="AR1099" s="117">
        <v>0</v>
      </c>
      <c r="AS1099" s="117">
        <v>157873.77618696584</v>
      </c>
    </row>
    <row r="1100" spans="1:45" x14ac:dyDescent="0.45">
      <c r="A1100" s="117" t="s">
        <v>1439</v>
      </c>
      <c r="B1100" s="118">
        <v>44107</v>
      </c>
      <c r="C1100" s="117">
        <v>2021</v>
      </c>
      <c r="D1100" s="117">
        <v>10</v>
      </c>
      <c r="E1100" s="117">
        <v>7</v>
      </c>
      <c r="F1100" s="117" t="s">
        <v>340</v>
      </c>
      <c r="G1100" s="117" t="s">
        <v>336</v>
      </c>
      <c r="H1100" s="117">
        <v>0</v>
      </c>
      <c r="I1100" s="117">
        <v>65.041659999999993</v>
      </c>
      <c r="J1100" s="117">
        <v>230195.85952029916</v>
      </c>
      <c r="K1100" s="117">
        <v>152824.60952029916</v>
      </c>
      <c r="L1100" s="117">
        <v>77371.25</v>
      </c>
      <c r="M1100" s="117">
        <v>0</v>
      </c>
      <c r="N1100" s="117">
        <v>0</v>
      </c>
      <c r="O1100" s="117">
        <v>0</v>
      </c>
      <c r="P1100" s="117">
        <v>0</v>
      </c>
      <c r="Q1100" s="117">
        <v>0</v>
      </c>
      <c r="R1100" s="117">
        <v>0</v>
      </c>
      <c r="S1100" s="117">
        <v>0</v>
      </c>
      <c r="T1100" s="117">
        <v>1</v>
      </c>
      <c r="U1100" s="117">
        <v>0</v>
      </c>
      <c r="V1100" s="117">
        <v>0</v>
      </c>
      <c r="W1100" s="117">
        <v>0</v>
      </c>
      <c r="X1100" s="117">
        <v>0</v>
      </c>
      <c r="Y1100" s="117">
        <v>0</v>
      </c>
      <c r="Z1100" s="117">
        <v>0</v>
      </c>
      <c r="AA1100" s="117">
        <v>0</v>
      </c>
      <c r="AB1100" s="117">
        <v>0</v>
      </c>
      <c r="AC1100" s="117">
        <v>0</v>
      </c>
      <c r="AD1100" s="117">
        <v>1</v>
      </c>
      <c r="AE1100" s="117">
        <v>0</v>
      </c>
      <c r="AF1100" s="117">
        <v>0</v>
      </c>
      <c r="AG1100" s="117">
        <v>0</v>
      </c>
      <c r="AH1100" s="117">
        <v>0</v>
      </c>
      <c r="AI1100" s="117">
        <v>0</v>
      </c>
      <c r="AJ1100" s="117">
        <v>1</v>
      </c>
      <c r="AK1100" s="117">
        <v>0</v>
      </c>
      <c r="AL1100" s="117">
        <v>0</v>
      </c>
      <c r="AM1100" s="117">
        <v>0</v>
      </c>
      <c r="AN1100" s="117">
        <v>0</v>
      </c>
      <c r="AO1100" s="117">
        <v>0</v>
      </c>
      <c r="AP1100" s="117">
        <v>0</v>
      </c>
      <c r="AQ1100" s="117">
        <v>1</v>
      </c>
      <c r="AR1100" s="117">
        <v>0</v>
      </c>
      <c r="AS1100" s="117">
        <v>152824.60952029916</v>
      </c>
    </row>
    <row r="1101" spans="1:45" x14ac:dyDescent="0.45">
      <c r="A1101" s="117" t="s">
        <v>1440</v>
      </c>
      <c r="B1101" s="118">
        <v>44108</v>
      </c>
      <c r="C1101" s="117">
        <v>2021</v>
      </c>
      <c r="D1101" s="117">
        <v>10</v>
      </c>
      <c r="E1101" s="117">
        <v>1</v>
      </c>
      <c r="F1101" s="117" t="s">
        <v>340</v>
      </c>
      <c r="G1101" s="117" t="s">
        <v>336</v>
      </c>
      <c r="H1101" s="117">
        <v>0</v>
      </c>
      <c r="I1101" s="117">
        <v>62.333329999999997</v>
      </c>
      <c r="J1101" s="117">
        <v>217062.52618696593</v>
      </c>
      <c r="K1101" s="117">
        <v>141755.44285363259</v>
      </c>
      <c r="L1101" s="117">
        <v>75307.083333333328</v>
      </c>
      <c r="M1101" s="117">
        <v>0</v>
      </c>
      <c r="N1101" s="117">
        <v>1</v>
      </c>
      <c r="O1101" s="117">
        <v>0</v>
      </c>
      <c r="P1101" s="117">
        <v>0</v>
      </c>
      <c r="Q1101" s="117">
        <v>0</v>
      </c>
      <c r="R1101" s="117">
        <v>0</v>
      </c>
      <c r="S1101" s="117">
        <v>0</v>
      </c>
      <c r="T1101" s="117">
        <v>0</v>
      </c>
      <c r="U1101" s="117">
        <v>0</v>
      </c>
      <c r="V1101" s="117">
        <v>0</v>
      </c>
      <c r="W1101" s="117">
        <v>0</v>
      </c>
      <c r="X1101" s="117">
        <v>0</v>
      </c>
      <c r="Y1101" s="117">
        <v>0</v>
      </c>
      <c r="Z1101" s="117">
        <v>0</v>
      </c>
      <c r="AA1101" s="117">
        <v>0</v>
      </c>
      <c r="AB1101" s="117">
        <v>0</v>
      </c>
      <c r="AC1101" s="117">
        <v>0</v>
      </c>
      <c r="AD1101" s="117">
        <v>1</v>
      </c>
      <c r="AE1101" s="117">
        <v>0</v>
      </c>
      <c r="AF1101" s="117">
        <v>0</v>
      </c>
      <c r="AG1101" s="117">
        <v>0</v>
      </c>
      <c r="AH1101" s="117">
        <v>0</v>
      </c>
      <c r="AI1101" s="117">
        <v>0</v>
      </c>
      <c r="AJ1101" s="117">
        <v>1</v>
      </c>
      <c r="AK1101" s="117">
        <v>0</v>
      </c>
      <c r="AL1101" s="117">
        <v>0</v>
      </c>
      <c r="AM1101" s="117">
        <v>0</v>
      </c>
      <c r="AN1101" s="117">
        <v>0</v>
      </c>
      <c r="AO1101" s="117">
        <v>0</v>
      </c>
      <c r="AP1101" s="117">
        <v>0</v>
      </c>
      <c r="AQ1101" s="117">
        <v>1</v>
      </c>
      <c r="AR1101" s="117">
        <v>0</v>
      </c>
      <c r="AS1101" s="117">
        <v>141755.44285363259</v>
      </c>
    </row>
    <row r="1102" spans="1:45" x14ac:dyDescent="0.45">
      <c r="A1102" s="117" t="s">
        <v>1441</v>
      </c>
      <c r="B1102" s="118">
        <v>44109</v>
      </c>
      <c r="C1102" s="117">
        <v>2021</v>
      </c>
      <c r="D1102" s="117">
        <v>10</v>
      </c>
      <c r="E1102" s="117">
        <v>2</v>
      </c>
      <c r="F1102" s="117" t="s">
        <v>342</v>
      </c>
      <c r="G1102" s="117" t="s">
        <v>336</v>
      </c>
      <c r="H1102" s="117">
        <v>0</v>
      </c>
      <c r="I1102" s="117">
        <v>66.166659999999993</v>
      </c>
      <c r="J1102" s="117">
        <v>223122.73452029913</v>
      </c>
      <c r="K1102" s="117">
        <v>149756.06785363247</v>
      </c>
      <c r="L1102" s="117">
        <v>73366.666666666672</v>
      </c>
      <c r="M1102" s="117">
        <v>0</v>
      </c>
      <c r="N1102" s="117">
        <v>0</v>
      </c>
      <c r="O1102" s="117">
        <v>1</v>
      </c>
      <c r="P1102" s="117">
        <v>0</v>
      </c>
      <c r="Q1102" s="117">
        <v>0</v>
      </c>
      <c r="R1102" s="117">
        <v>0</v>
      </c>
      <c r="S1102" s="117">
        <v>0</v>
      </c>
      <c r="T1102" s="117">
        <v>0</v>
      </c>
      <c r="U1102" s="117">
        <v>0</v>
      </c>
      <c r="V1102" s="117">
        <v>0</v>
      </c>
      <c r="W1102" s="117">
        <v>0</v>
      </c>
      <c r="X1102" s="117">
        <v>0</v>
      </c>
      <c r="Y1102" s="117">
        <v>0</v>
      </c>
      <c r="Z1102" s="117">
        <v>0</v>
      </c>
      <c r="AA1102" s="117">
        <v>0</v>
      </c>
      <c r="AB1102" s="117">
        <v>0</v>
      </c>
      <c r="AC1102" s="117">
        <v>0</v>
      </c>
      <c r="AD1102" s="117">
        <v>1</v>
      </c>
      <c r="AE1102" s="117">
        <v>0</v>
      </c>
      <c r="AF1102" s="117">
        <v>0</v>
      </c>
      <c r="AG1102" s="117">
        <v>0</v>
      </c>
      <c r="AH1102" s="117">
        <v>0</v>
      </c>
      <c r="AI1102" s="117">
        <v>0</v>
      </c>
      <c r="AJ1102" s="117">
        <v>1</v>
      </c>
      <c r="AK1102" s="117">
        <v>0</v>
      </c>
      <c r="AL1102" s="117">
        <v>0</v>
      </c>
      <c r="AM1102" s="117">
        <v>0</v>
      </c>
      <c r="AN1102" s="117">
        <v>0</v>
      </c>
      <c r="AO1102" s="117">
        <v>0</v>
      </c>
      <c r="AP1102" s="117">
        <v>0</v>
      </c>
      <c r="AQ1102" s="117">
        <v>1</v>
      </c>
      <c r="AR1102" s="117">
        <v>0</v>
      </c>
      <c r="AS1102" s="117">
        <v>149756.06785363247</v>
      </c>
    </row>
    <row r="1103" spans="1:45" x14ac:dyDescent="0.45">
      <c r="A1103" s="117" t="s">
        <v>1442</v>
      </c>
      <c r="B1103" s="118">
        <v>44110</v>
      </c>
      <c r="C1103" s="117">
        <v>2021</v>
      </c>
      <c r="D1103" s="117">
        <v>10</v>
      </c>
      <c r="E1103" s="117">
        <v>3</v>
      </c>
      <c r="F1103" s="117" t="s">
        <v>342</v>
      </c>
      <c r="G1103" s="117" t="s">
        <v>336</v>
      </c>
      <c r="H1103" s="117">
        <v>0</v>
      </c>
      <c r="I1103" s="117">
        <v>64.833340000000007</v>
      </c>
      <c r="J1103" s="117">
        <v>236792.02618696587</v>
      </c>
      <c r="K1103" s="117">
        <v>165255.35952029921</v>
      </c>
      <c r="L1103" s="117">
        <v>71536.666666666672</v>
      </c>
      <c r="M1103" s="117">
        <v>0</v>
      </c>
      <c r="N1103" s="117">
        <v>0</v>
      </c>
      <c r="O1103" s="117">
        <v>0</v>
      </c>
      <c r="P1103" s="117">
        <v>1</v>
      </c>
      <c r="Q1103" s="117">
        <v>0</v>
      </c>
      <c r="R1103" s="117">
        <v>0</v>
      </c>
      <c r="S1103" s="117">
        <v>0</v>
      </c>
      <c r="T1103" s="117">
        <v>0</v>
      </c>
      <c r="U1103" s="117">
        <v>0</v>
      </c>
      <c r="V1103" s="117">
        <v>0</v>
      </c>
      <c r="W1103" s="117">
        <v>0</v>
      </c>
      <c r="X1103" s="117">
        <v>0</v>
      </c>
      <c r="Y1103" s="117">
        <v>0</v>
      </c>
      <c r="Z1103" s="117">
        <v>0</v>
      </c>
      <c r="AA1103" s="117">
        <v>0</v>
      </c>
      <c r="AB1103" s="117">
        <v>0</v>
      </c>
      <c r="AC1103" s="117">
        <v>0</v>
      </c>
      <c r="AD1103" s="117">
        <v>1</v>
      </c>
      <c r="AE1103" s="117">
        <v>0</v>
      </c>
      <c r="AF1103" s="117">
        <v>0</v>
      </c>
      <c r="AG1103" s="117">
        <v>0</v>
      </c>
      <c r="AH1103" s="117">
        <v>0</v>
      </c>
      <c r="AI1103" s="117">
        <v>0</v>
      </c>
      <c r="AJ1103" s="117">
        <v>1</v>
      </c>
      <c r="AK1103" s="117">
        <v>0</v>
      </c>
      <c r="AL1103" s="117">
        <v>0</v>
      </c>
      <c r="AM1103" s="117">
        <v>0</v>
      </c>
      <c r="AN1103" s="117">
        <v>0</v>
      </c>
      <c r="AO1103" s="117">
        <v>0</v>
      </c>
      <c r="AP1103" s="117">
        <v>0</v>
      </c>
      <c r="AQ1103" s="117">
        <v>1</v>
      </c>
      <c r="AR1103" s="117">
        <v>0</v>
      </c>
      <c r="AS1103" s="117">
        <v>165255.35952029921</v>
      </c>
    </row>
    <row r="1104" spans="1:45" x14ac:dyDescent="0.45">
      <c r="A1104" s="117" t="s">
        <v>1443</v>
      </c>
      <c r="B1104" s="118">
        <v>44111</v>
      </c>
      <c r="C1104" s="117">
        <v>2021</v>
      </c>
      <c r="D1104" s="117">
        <v>10</v>
      </c>
      <c r="E1104" s="117">
        <v>4</v>
      </c>
      <c r="F1104" s="117" t="s">
        <v>342</v>
      </c>
      <c r="G1104" s="117" t="s">
        <v>336</v>
      </c>
      <c r="H1104" s="117">
        <v>0</v>
      </c>
      <c r="I1104" s="117">
        <v>67.458340000000007</v>
      </c>
      <c r="J1104" s="117">
        <v>262266.15118696587</v>
      </c>
      <c r="K1104" s="117">
        <v>192559.48452029921</v>
      </c>
      <c r="L1104" s="117">
        <v>69706.666666666672</v>
      </c>
      <c r="M1104" s="117">
        <v>0</v>
      </c>
      <c r="N1104" s="117">
        <v>0</v>
      </c>
      <c r="O1104" s="117">
        <v>0</v>
      </c>
      <c r="P1104" s="117">
        <v>0</v>
      </c>
      <c r="Q1104" s="117">
        <v>1</v>
      </c>
      <c r="R1104" s="117">
        <v>0</v>
      </c>
      <c r="S1104" s="117">
        <v>0</v>
      </c>
      <c r="T1104" s="117">
        <v>0</v>
      </c>
      <c r="U1104" s="117">
        <v>0</v>
      </c>
      <c r="V1104" s="117">
        <v>0</v>
      </c>
      <c r="W1104" s="117">
        <v>0</v>
      </c>
      <c r="X1104" s="117">
        <v>0</v>
      </c>
      <c r="Y1104" s="117">
        <v>0</v>
      </c>
      <c r="Z1104" s="117">
        <v>0</v>
      </c>
      <c r="AA1104" s="117">
        <v>0</v>
      </c>
      <c r="AB1104" s="117">
        <v>0</v>
      </c>
      <c r="AC1104" s="117">
        <v>0</v>
      </c>
      <c r="AD1104" s="117">
        <v>1</v>
      </c>
      <c r="AE1104" s="117">
        <v>0</v>
      </c>
      <c r="AF1104" s="117">
        <v>0</v>
      </c>
      <c r="AG1104" s="117">
        <v>0</v>
      </c>
      <c r="AH1104" s="117">
        <v>0</v>
      </c>
      <c r="AI1104" s="117">
        <v>0</v>
      </c>
      <c r="AJ1104" s="117">
        <v>1</v>
      </c>
      <c r="AK1104" s="117">
        <v>0</v>
      </c>
      <c r="AL1104" s="117">
        <v>0</v>
      </c>
      <c r="AM1104" s="117">
        <v>0</v>
      </c>
      <c r="AN1104" s="117">
        <v>0</v>
      </c>
      <c r="AO1104" s="117">
        <v>0</v>
      </c>
      <c r="AP1104" s="117">
        <v>0</v>
      </c>
      <c r="AQ1104" s="117">
        <v>1</v>
      </c>
      <c r="AR1104" s="117">
        <v>0</v>
      </c>
      <c r="AS1104" s="117">
        <v>192559.48452029921</v>
      </c>
    </row>
    <row r="1105" spans="1:45" x14ac:dyDescent="0.45">
      <c r="A1105" s="117" t="s">
        <v>1444</v>
      </c>
      <c r="B1105" s="118">
        <v>44112</v>
      </c>
      <c r="C1105" s="117">
        <v>2021</v>
      </c>
      <c r="D1105" s="117">
        <v>10</v>
      </c>
      <c r="E1105" s="117">
        <v>5</v>
      </c>
      <c r="F1105" s="117" t="s">
        <v>342</v>
      </c>
      <c r="G1105" s="117" t="s">
        <v>336</v>
      </c>
      <c r="H1105" s="117">
        <v>0</v>
      </c>
      <c r="I1105" s="117">
        <v>60.958329999999997</v>
      </c>
      <c r="J1105" s="117">
        <v>264367.8178536325</v>
      </c>
      <c r="K1105" s="117">
        <v>196475.31785363253</v>
      </c>
      <c r="L1105" s="117">
        <v>67892.5</v>
      </c>
      <c r="M1105" s="117">
        <v>0</v>
      </c>
      <c r="N1105" s="117">
        <v>0</v>
      </c>
      <c r="O1105" s="117">
        <v>0</v>
      </c>
      <c r="P1105" s="117">
        <v>0</v>
      </c>
      <c r="Q1105" s="117">
        <v>0</v>
      </c>
      <c r="R1105" s="117">
        <v>1</v>
      </c>
      <c r="S1105" s="117">
        <v>0</v>
      </c>
      <c r="T1105" s="117">
        <v>0</v>
      </c>
      <c r="U1105" s="117">
        <v>0</v>
      </c>
      <c r="V1105" s="117">
        <v>0</v>
      </c>
      <c r="W1105" s="117">
        <v>0</v>
      </c>
      <c r="X1105" s="117">
        <v>0</v>
      </c>
      <c r="Y1105" s="117">
        <v>0</v>
      </c>
      <c r="Z1105" s="117">
        <v>0</v>
      </c>
      <c r="AA1105" s="117">
        <v>0</v>
      </c>
      <c r="AB1105" s="117">
        <v>0</v>
      </c>
      <c r="AC1105" s="117">
        <v>0</v>
      </c>
      <c r="AD1105" s="117">
        <v>1</v>
      </c>
      <c r="AE1105" s="117">
        <v>0</v>
      </c>
      <c r="AF1105" s="117">
        <v>0</v>
      </c>
      <c r="AG1105" s="117">
        <v>0</v>
      </c>
      <c r="AH1105" s="117">
        <v>0</v>
      </c>
      <c r="AI1105" s="117">
        <v>0</v>
      </c>
      <c r="AJ1105" s="117">
        <v>1</v>
      </c>
      <c r="AK1105" s="117">
        <v>0</v>
      </c>
      <c r="AL1105" s="117">
        <v>0</v>
      </c>
      <c r="AM1105" s="117">
        <v>0</v>
      </c>
      <c r="AN1105" s="117">
        <v>0</v>
      </c>
      <c r="AO1105" s="117">
        <v>0</v>
      </c>
      <c r="AP1105" s="117">
        <v>0</v>
      </c>
      <c r="AQ1105" s="117">
        <v>1</v>
      </c>
      <c r="AR1105" s="117">
        <v>0</v>
      </c>
      <c r="AS1105" s="117">
        <v>196475.31785363253</v>
      </c>
    </row>
    <row r="1106" spans="1:45" x14ac:dyDescent="0.45">
      <c r="A1106" s="117" t="s">
        <v>1445</v>
      </c>
      <c r="B1106" s="118">
        <v>44113</v>
      </c>
      <c r="C1106" s="117">
        <v>2021</v>
      </c>
      <c r="D1106" s="117">
        <v>10</v>
      </c>
      <c r="E1106" s="117">
        <v>6</v>
      </c>
      <c r="F1106" s="117" t="s">
        <v>342</v>
      </c>
      <c r="G1106" s="117" t="s">
        <v>336</v>
      </c>
      <c r="H1106" s="117">
        <v>0</v>
      </c>
      <c r="I1106" s="117">
        <v>63.041670000000003</v>
      </c>
      <c r="J1106" s="117">
        <v>243348.31785363256</v>
      </c>
      <c r="K1106" s="117">
        <v>177374.98452029921</v>
      </c>
      <c r="L1106" s="117">
        <v>65973.333333333328</v>
      </c>
      <c r="M1106" s="117">
        <v>0</v>
      </c>
      <c r="N1106" s="117">
        <v>0</v>
      </c>
      <c r="O1106" s="117">
        <v>0</v>
      </c>
      <c r="P1106" s="117">
        <v>0</v>
      </c>
      <c r="Q1106" s="117">
        <v>0</v>
      </c>
      <c r="R1106" s="117">
        <v>0</v>
      </c>
      <c r="S1106" s="117">
        <v>1</v>
      </c>
      <c r="T1106" s="117">
        <v>0</v>
      </c>
      <c r="U1106" s="117">
        <v>0</v>
      </c>
      <c r="V1106" s="117">
        <v>0</v>
      </c>
      <c r="W1106" s="117">
        <v>0</v>
      </c>
      <c r="X1106" s="117">
        <v>0</v>
      </c>
      <c r="Y1106" s="117">
        <v>0</v>
      </c>
      <c r="Z1106" s="117">
        <v>0</v>
      </c>
      <c r="AA1106" s="117">
        <v>0</v>
      </c>
      <c r="AB1106" s="117">
        <v>0</v>
      </c>
      <c r="AC1106" s="117">
        <v>0</v>
      </c>
      <c r="AD1106" s="117">
        <v>1</v>
      </c>
      <c r="AE1106" s="117">
        <v>0</v>
      </c>
      <c r="AF1106" s="117">
        <v>0</v>
      </c>
      <c r="AG1106" s="117">
        <v>0</v>
      </c>
      <c r="AH1106" s="117">
        <v>0</v>
      </c>
      <c r="AI1106" s="117">
        <v>0</v>
      </c>
      <c r="AJ1106" s="117">
        <v>1</v>
      </c>
      <c r="AK1106" s="117">
        <v>0</v>
      </c>
      <c r="AL1106" s="117">
        <v>0</v>
      </c>
      <c r="AM1106" s="117">
        <v>0</v>
      </c>
      <c r="AN1106" s="117">
        <v>0</v>
      </c>
      <c r="AO1106" s="117">
        <v>0</v>
      </c>
      <c r="AP1106" s="117">
        <v>0</v>
      </c>
      <c r="AQ1106" s="117">
        <v>1</v>
      </c>
      <c r="AR1106" s="117">
        <v>0</v>
      </c>
      <c r="AS1106" s="117">
        <v>177374.98452029921</v>
      </c>
    </row>
    <row r="1107" spans="1:45" x14ac:dyDescent="0.45">
      <c r="A1107" s="117" t="s">
        <v>1446</v>
      </c>
      <c r="B1107" s="118">
        <v>44114</v>
      </c>
      <c r="C1107" s="117">
        <v>2021</v>
      </c>
      <c r="D1107" s="117">
        <v>10</v>
      </c>
      <c r="E1107" s="117">
        <v>7</v>
      </c>
      <c r="F1107" s="117" t="s">
        <v>340</v>
      </c>
      <c r="G1107" s="117" t="s">
        <v>336</v>
      </c>
      <c r="H1107" s="117">
        <v>0</v>
      </c>
      <c r="I1107" s="117">
        <v>59.708329999999997</v>
      </c>
      <c r="J1107" s="117">
        <v>210216.48452029919</v>
      </c>
      <c r="K1107" s="117">
        <v>146439.40118696584</v>
      </c>
      <c r="L1107" s="117">
        <v>63777.083333333336</v>
      </c>
      <c r="M1107" s="117">
        <v>0</v>
      </c>
      <c r="N1107" s="117">
        <v>0</v>
      </c>
      <c r="O1107" s="117">
        <v>0</v>
      </c>
      <c r="P1107" s="117">
        <v>0</v>
      </c>
      <c r="Q1107" s="117">
        <v>0</v>
      </c>
      <c r="R1107" s="117">
        <v>0</v>
      </c>
      <c r="S1107" s="117">
        <v>0</v>
      </c>
      <c r="T1107" s="117">
        <v>1</v>
      </c>
      <c r="U1107" s="117">
        <v>0</v>
      </c>
      <c r="V1107" s="117">
        <v>0</v>
      </c>
      <c r="W1107" s="117">
        <v>0</v>
      </c>
      <c r="X1107" s="117">
        <v>0</v>
      </c>
      <c r="Y1107" s="117">
        <v>0</v>
      </c>
      <c r="Z1107" s="117">
        <v>0</v>
      </c>
      <c r="AA1107" s="117">
        <v>0</v>
      </c>
      <c r="AB1107" s="117">
        <v>0</v>
      </c>
      <c r="AC1107" s="117">
        <v>0</v>
      </c>
      <c r="AD1107" s="117">
        <v>1</v>
      </c>
      <c r="AE1107" s="117">
        <v>0</v>
      </c>
      <c r="AF1107" s="117">
        <v>0</v>
      </c>
      <c r="AG1107" s="117">
        <v>0</v>
      </c>
      <c r="AH1107" s="117">
        <v>0</v>
      </c>
      <c r="AI1107" s="117">
        <v>0</v>
      </c>
      <c r="AJ1107" s="117">
        <v>1</v>
      </c>
      <c r="AK1107" s="117">
        <v>0</v>
      </c>
      <c r="AL1107" s="117">
        <v>0</v>
      </c>
      <c r="AM1107" s="117">
        <v>0</v>
      </c>
      <c r="AN1107" s="117">
        <v>0</v>
      </c>
      <c r="AO1107" s="117">
        <v>0</v>
      </c>
      <c r="AP1107" s="117">
        <v>0</v>
      </c>
      <c r="AQ1107" s="117">
        <v>1</v>
      </c>
      <c r="AR1107" s="117">
        <v>0</v>
      </c>
      <c r="AS1107" s="117">
        <v>146439.40118696584</v>
      </c>
    </row>
    <row r="1108" spans="1:45" x14ac:dyDescent="0.45">
      <c r="A1108" s="117" t="s">
        <v>1447</v>
      </c>
      <c r="B1108" s="118">
        <v>44115</v>
      </c>
      <c r="C1108" s="117">
        <v>2021</v>
      </c>
      <c r="D1108" s="117">
        <v>10</v>
      </c>
      <c r="E1108" s="117">
        <v>1</v>
      </c>
      <c r="F1108" s="117" t="s">
        <v>340</v>
      </c>
      <c r="G1108" s="117" t="s">
        <v>336</v>
      </c>
      <c r="H1108" s="117">
        <v>0</v>
      </c>
      <c r="I1108" s="117">
        <v>47.708329999999997</v>
      </c>
      <c r="J1108" s="117">
        <v>205721.4011869659</v>
      </c>
      <c r="K1108" s="117">
        <v>144231.4011869659</v>
      </c>
      <c r="L1108" s="117">
        <v>61490</v>
      </c>
      <c r="M1108" s="117">
        <v>0</v>
      </c>
      <c r="N1108" s="117">
        <v>1</v>
      </c>
      <c r="O1108" s="117">
        <v>0</v>
      </c>
      <c r="P1108" s="117">
        <v>0</v>
      </c>
      <c r="Q1108" s="117">
        <v>0</v>
      </c>
      <c r="R1108" s="117">
        <v>0</v>
      </c>
      <c r="S1108" s="117">
        <v>0</v>
      </c>
      <c r="T1108" s="117">
        <v>0</v>
      </c>
      <c r="U1108" s="117">
        <v>0</v>
      </c>
      <c r="V1108" s="117">
        <v>0</v>
      </c>
      <c r="W1108" s="117">
        <v>0</v>
      </c>
      <c r="X1108" s="117">
        <v>0</v>
      </c>
      <c r="Y1108" s="117">
        <v>0</v>
      </c>
      <c r="Z1108" s="117">
        <v>0</v>
      </c>
      <c r="AA1108" s="117">
        <v>0</v>
      </c>
      <c r="AB1108" s="117">
        <v>0</v>
      </c>
      <c r="AC1108" s="117">
        <v>0</v>
      </c>
      <c r="AD1108" s="117">
        <v>1</v>
      </c>
      <c r="AE1108" s="117">
        <v>0</v>
      </c>
      <c r="AF1108" s="117">
        <v>0</v>
      </c>
      <c r="AG1108" s="117">
        <v>0</v>
      </c>
      <c r="AH1108" s="117">
        <v>0</v>
      </c>
      <c r="AI1108" s="117">
        <v>0</v>
      </c>
      <c r="AJ1108" s="117">
        <v>1</v>
      </c>
      <c r="AK1108" s="117">
        <v>0</v>
      </c>
      <c r="AL1108" s="117">
        <v>0</v>
      </c>
      <c r="AM1108" s="117">
        <v>0</v>
      </c>
      <c r="AN1108" s="117">
        <v>0</v>
      </c>
      <c r="AO1108" s="117">
        <v>0</v>
      </c>
      <c r="AP1108" s="117">
        <v>0</v>
      </c>
      <c r="AQ1108" s="117">
        <v>1</v>
      </c>
      <c r="AR1108" s="117">
        <v>0</v>
      </c>
      <c r="AS1108" s="117">
        <v>144231.4011869659</v>
      </c>
    </row>
    <row r="1109" spans="1:45" x14ac:dyDescent="0.45">
      <c r="A1109" s="117" t="s">
        <v>1448</v>
      </c>
      <c r="B1109" s="118">
        <v>44116</v>
      </c>
      <c r="C1109" s="117">
        <v>2021</v>
      </c>
      <c r="D1109" s="117">
        <v>10</v>
      </c>
      <c r="E1109" s="117">
        <v>2</v>
      </c>
      <c r="F1109" s="117" t="s">
        <v>342</v>
      </c>
      <c r="G1109" s="117" t="s">
        <v>336</v>
      </c>
      <c r="H1109" s="117">
        <v>0</v>
      </c>
      <c r="I1109" s="117">
        <v>51.291670000000003</v>
      </c>
      <c r="J1109" s="117">
        <v>225137.31785363256</v>
      </c>
      <c r="K1109" s="117">
        <v>165847.73452029921</v>
      </c>
      <c r="L1109" s="117">
        <v>59289.583333333336</v>
      </c>
      <c r="M1109" s="117">
        <v>0</v>
      </c>
      <c r="N1109" s="117">
        <v>0</v>
      </c>
      <c r="O1109" s="117">
        <v>1</v>
      </c>
      <c r="P1109" s="117">
        <v>0</v>
      </c>
      <c r="Q1109" s="117">
        <v>0</v>
      </c>
      <c r="R1109" s="117">
        <v>0</v>
      </c>
      <c r="S1109" s="117">
        <v>0</v>
      </c>
      <c r="T1109" s="117">
        <v>0</v>
      </c>
      <c r="U1109" s="117">
        <v>0</v>
      </c>
      <c r="V1109" s="117">
        <v>0</v>
      </c>
      <c r="W1109" s="117">
        <v>0</v>
      </c>
      <c r="X1109" s="117">
        <v>0</v>
      </c>
      <c r="Y1109" s="117">
        <v>0</v>
      </c>
      <c r="Z1109" s="117">
        <v>0</v>
      </c>
      <c r="AA1109" s="117">
        <v>0</v>
      </c>
      <c r="AB1109" s="117">
        <v>0</v>
      </c>
      <c r="AC1109" s="117">
        <v>0</v>
      </c>
      <c r="AD1109" s="117">
        <v>1</v>
      </c>
      <c r="AE1109" s="117">
        <v>0</v>
      </c>
      <c r="AF1109" s="117">
        <v>0</v>
      </c>
      <c r="AG1109" s="117">
        <v>0</v>
      </c>
      <c r="AH1109" s="117">
        <v>0</v>
      </c>
      <c r="AI1109" s="117">
        <v>0</v>
      </c>
      <c r="AJ1109" s="117">
        <v>1</v>
      </c>
      <c r="AK1109" s="117">
        <v>0</v>
      </c>
      <c r="AL1109" s="117">
        <v>0</v>
      </c>
      <c r="AM1109" s="117">
        <v>0</v>
      </c>
      <c r="AN1109" s="117">
        <v>0</v>
      </c>
      <c r="AO1109" s="117">
        <v>0</v>
      </c>
      <c r="AP1109" s="117">
        <v>0</v>
      </c>
      <c r="AQ1109" s="117">
        <v>1</v>
      </c>
      <c r="AR1109" s="117">
        <v>0</v>
      </c>
      <c r="AS1109" s="117">
        <v>165847.73452029921</v>
      </c>
    </row>
    <row r="1110" spans="1:45" x14ac:dyDescent="0.45">
      <c r="A1110" s="117" t="s">
        <v>1449</v>
      </c>
      <c r="B1110" s="118">
        <v>44117</v>
      </c>
      <c r="C1110" s="117">
        <v>2021</v>
      </c>
      <c r="D1110" s="117">
        <v>10</v>
      </c>
      <c r="E1110" s="117">
        <v>3</v>
      </c>
      <c r="F1110" s="117" t="s">
        <v>342</v>
      </c>
      <c r="G1110" s="117" t="s">
        <v>336</v>
      </c>
      <c r="H1110" s="117">
        <v>0</v>
      </c>
      <c r="I1110" s="117">
        <v>48.625</v>
      </c>
      <c r="J1110" s="117">
        <v>224754.19285363256</v>
      </c>
      <c r="K1110" s="117">
        <v>167657.10952029921</v>
      </c>
      <c r="L1110" s="117">
        <v>57097.083333333336</v>
      </c>
      <c r="M1110" s="117">
        <v>0</v>
      </c>
      <c r="N1110" s="117">
        <v>0</v>
      </c>
      <c r="O1110" s="117">
        <v>0</v>
      </c>
      <c r="P1110" s="117">
        <v>1</v>
      </c>
      <c r="Q1110" s="117">
        <v>0</v>
      </c>
      <c r="R1110" s="117">
        <v>0</v>
      </c>
      <c r="S1110" s="117">
        <v>0</v>
      </c>
      <c r="T1110" s="117">
        <v>0</v>
      </c>
      <c r="U1110" s="117">
        <v>0</v>
      </c>
      <c r="V1110" s="117">
        <v>0</v>
      </c>
      <c r="W1110" s="117">
        <v>0</v>
      </c>
      <c r="X1110" s="117">
        <v>0</v>
      </c>
      <c r="Y1110" s="117">
        <v>0</v>
      </c>
      <c r="Z1110" s="117">
        <v>0</v>
      </c>
      <c r="AA1110" s="117">
        <v>0</v>
      </c>
      <c r="AB1110" s="117">
        <v>0</v>
      </c>
      <c r="AC1110" s="117">
        <v>0</v>
      </c>
      <c r="AD1110" s="117">
        <v>1</v>
      </c>
      <c r="AE1110" s="117">
        <v>0</v>
      </c>
      <c r="AF1110" s="117">
        <v>0</v>
      </c>
      <c r="AG1110" s="117">
        <v>0</v>
      </c>
      <c r="AH1110" s="117">
        <v>0</v>
      </c>
      <c r="AI1110" s="117">
        <v>0</v>
      </c>
      <c r="AJ1110" s="117">
        <v>1</v>
      </c>
      <c r="AK1110" s="117">
        <v>0</v>
      </c>
      <c r="AL1110" s="117">
        <v>0</v>
      </c>
      <c r="AM1110" s="117">
        <v>0</v>
      </c>
      <c r="AN1110" s="117">
        <v>0</v>
      </c>
      <c r="AO1110" s="117">
        <v>0</v>
      </c>
      <c r="AP1110" s="117">
        <v>0</v>
      </c>
      <c r="AQ1110" s="117">
        <v>1</v>
      </c>
      <c r="AR1110" s="117">
        <v>0</v>
      </c>
      <c r="AS1110" s="117">
        <v>167657.10952029921</v>
      </c>
    </row>
    <row r="1111" spans="1:45" x14ac:dyDescent="0.45">
      <c r="A1111" s="117" t="s">
        <v>1450</v>
      </c>
      <c r="B1111" s="118">
        <v>44118</v>
      </c>
      <c r="C1111" s="117">
        <v>2021</v>
      </c>
      <c r="D1111" s="117">
        <v>10</v>
      </c>
      <c r="E1111" s="117">
        <v>4</v>
      </c>
      <c r="F1111" s="117" t="s">
        <v>342</v>
      </c>
      <c r="G1111" s="117" t="s">
        <v>336</v>
      </c>
      <c r="H1111" s="117">
        <v>0</v>
      </c>
      <c r="I1111" s="117">
        <v>52.041670000000003</v>
      </c>
      <c r="J1111" s="117">
        <v>230562.31785363253</v>
      </c>
      <c r="K1111" s="117">
        <v>175643.56785363253</v>
      </c>
      <c r="L1111" s="117">
        <v>54918.75</v>
      </c>
      <c r="M1111" s="117">
        <v>0</v>
      </c>
      <c r="N1111" s="117">
        <v>0</v>
      </c>
      <c r="O1111" s="117">
        <v>0</v>
      </c>
      <c r="P1111" s="117">
        <v>0</v>
      </c>
      <c r="Q1111" s="117">
        <v>1</v>
      </c>
      <c r="R1111" s="117">
        <v>0</v>
      </c>
      <c r="S1111" s="117">
        <v>0</v>
      </c>
      <c r="T1111" s="117">
        <v>0</v>
      </c>
      <c r="U1111" s="117">
        <v>0</v>
      </c>
      <c r="V1111" s="117">
        <v>0</v>
      </c>
      <c r="W1111" s="117">
        <v>0</v>
      </c>
      <c r="X1111" s="117">
        <v>0</v>
      </c>
      <c r="Y1111" s="117">
        <v>0</v>
      </c>
      <c r="Z1111" s="117">
        <v>0</v>
      </c>
      <c r="AA1111" s="117">
        <v>0</v>
      </c>
      <c r="AB1111" s="117">
        <v>0</v>
      </c>
      <c r="AC1111" s="117">
        <v>0</v>
      </c>
      <c r="AD1111" s="117">
        <v>1</v>
      </c>
      <c r="AE1111" s="117">
        <v>0</v>
      </c>
      <c r="AF1111" s="117">
        <v>0</v>
      </c>
      <c r="AG1111" s="117">
        <v>0</v>
      </c>
      <c r="AH1111" s="117">
        <v>0</v>
      </c>
      <c r="AI1111" s="117">
        <v>0</v>
      </c>
      <c r="AJ1111" s="117">
        <v>1</v>
      </c>
      <c r="AK1111" s="117">
        <v>0</v>
      </c>
      <c r="AL1111" s="117">
        <v>0</v>
      </c>
      <c r="AM1111" s="117">
        <v>0</v>
      </c>
      <c r="AN1111" s="117">
        <v>0</v>
      </c>
      <c r="AO1111" s="117">
        <v>0</v>
      </c>
      <c r="AP1111" s="117">
        <v>0</v>
      </c>
      <c r="AQ1111" s="117">
        <v>1</v>
      </c>
      <c r="AR1111" s="117">
        <v>0</v>
      </c>
      <c r="AS1111" s="117">
        <v>175643.56785363253</v>
      </c>
    </row>
    <row r="1112" spans="1:45" x14ac:dyDescent="0.45">
      <c r="A1112" s="117" t="s">
        <v>1451</v>
      </c>
      <c r="B1112" s="118">
        <v>44119</v>
      </c>
      <c r="C1112" s="117">
        <v>2021</v>
      </c>
      <c r="D1112" s="117">
        <v>10</v>
      </c>
      <c r="E1112" s="117">
        <v>5</v>
      </c>
      <c r="F1112" s="117" t="s">
        <v>342</v>
      </c>
      <c r="G1112" s="117" t="s">
        <v>336</v>
      </c>
      <c r="H1112" s="117">
        <v>0</v>
      </c>
      <c r="I1112" s="117">
        <v>47</v>
      </c>
      <c r="J1112" s="117">
        <v>239493.4428536325</v>
      </c>
      <c r="K1112" s="117">
        <v>186773.02618696584</v>
      </c>
      <c r="L1112" s="117">
        <v>52720.416666666664</v>
      </c>
      <c r="M1112" s="117">
        <v>0</v>
      </c>
      <c r="N1112" s="117">
        <v>0</v>
      </c>
      <c r="O1112" s="117">
        <v>0</v>
      </c>
      <c r="P1112" s="117">
        <v>0</v>
      </c>
      <c r="Q1112" s="117">
        <v>0</v>
      </c>
      <c r="R1112" s="117">
        <v>1</v>
      </c>
      <c r="S1112" s="117">
        <v>0</v>
      </c>
      <c r="T1112" s="117">
        <v>0</v>
      </c>
      <c r="U1112" s="117">
        <v>0</v>
      </c>
      <c r="V1112" s="117">
        <v>0</v>
      </c>
      <c r="W1112" s="117">
        <v>0</v>
      </c>
      <c r="X1112" s="117">
        <v>0</v>
      </c>
      <c r="Y1112" s="117">
        <v>0</v>
      </c>
      <c r="Z1112" s="117">
        <v>0</v>
      </c>
      <c r="AA1112" s="117">
        <v>0</v>
      </c>
      <c r="AB1112" s="117">
        <v>0</v>
      </c>
      <c r="AC1112" s="117">
        <v>0</v>
      </c>
      <c r="AD1112" s="117">
        <v>1</v>
      </c>
      <c r="AE1112" s="117">
        <v>0</v>
      </c>
      <c r="AF1112" s="117">
        <v>0</v>
      </c>
      <c r="AG1112" s="117">
        <v>0</v>
      </c>
      <c r="AH1112" s="117">
        <v>0</v>
      </c>
      <c r="AI1112" s="117">
        <v>0</v>
      </c>
      <c r="AJ1112" s="117">
        <v>1</v>
      </c>
      <c r="AK1112" s="117">
        <v>0</v>
      </c>
      <c r="AL1112" s="117">
        <v>0</v>
      </c>
      <c r="AM1112" s="117">
        <v>0</v>
      </c>
      <c r="AN1112" s="117">
        <v>0</v>
      </c>
      <c r="AO1112" s="117">
        <v>0</v>
      </c>
      <c r="AP1112" s="117">
        <v>0</v>
      </c>
      <c r="AQ1112" s="117">
        <v>1</v>
      </c>
      <c r="AR1112" s="117">
        <v>0</v>
      </c>
      <c r="AS1112" s="117">
        <v>186773.02618696584</v>
      </c>
    </row>
    <row r="1113" spans="1:45" x14ac:dyDescent="0.45">
      <c r="A1113" s="117" t="s">
        <v>1452</v>
      </c>
      <c r="B1113" s="118">
        <v>44120</v>
      </c>
      <c r="C1113" s="117">
        <v>2021</v>
      </c>
      <c r="D1113" s="117">
        <v>10</v>
      </c>
      <c r="E1113" s="117">
        <v>6</v>
      </c>
      <c r="F1113" s="117" t="s">
        <v>342</v>
      </c>
      <c r="G1113" s="117" t="s">
        <v>336</v>
      </c>
      <c r="H1113" s="117">
        <v>0</v>
      </c>
      <c r="I1113" s="117">
        <v>55.833329999999997</v>
      </c>
      <c r="J1113" s="117">
        <v>239064.44285363253</v>
      </c>
      <c r="K1113" s="117">
        <v>188491.94285363253</v>
      </c>
      <c r="L1113" s="117">
        <v>50572.5</v>
      </c>
      <c r="M1113" s="117">
        <v>0</v>
      </c>
      <c r="N1113" s="117">
        <v>0</v>
      </c>
      <c r="O1113" s="117">
        <v>0</v>
      </c>
      <c r="P1113" s="117">
        <v>0</v>
      </c>
      <c r="Q1113" s="117">
        <v>0</v>
      </c>
      <c r="R1113" s="117">
        <v>0</v>
      </c>
      <c r="S1113" s="117">
        <v>1</v>
      </c>
      <c r="T1113" s="117">
        <v>0</v>
      </c>
      <c r="U1113" s="117">
        <v>0</v>
      </c>
      <c r="V1113" s="117">
        <v>0</v>
      </c>
      <c r="W1113" s="117">
        <v>0</v>
      </c>
      <c r="X1113" s="117">
        <v>0</v>
      </c>
      <c r="Y1113" s="117">
        <v>0</v>
      </c>
      <c r="Z1113" s="117">
        <v>0</v>
      </c>
      <c r="AA1113" s="117">
        <v>0</v>
      </c>
      <c r="AB1113" s="117">
        <v>0</v>
      </c>
      <c r="AC1113" s="117">
        <v>0</v>
      </c>
      <c r="AD1113" s="117">
        <v>1</v>
      </c>
      <c r="AE1113" s="117">
        <v>0</v>
      </c>
      <c r="AF1113" s="117">
        <v>0</v>
      </c>
      <c r="AG1113" s="117">
        <v>0</v>
      </c>
      <c r="AH1113" s="117">
        <v>0</v>
      </c>
      <c r="AI1113" s="117">
        <v>0</v>
      </c>
      <c r="AJ1113" s="117">
        <v>1</v>
      </c>
      <c r="AK1113" s="117">
        <v>0</v>
      </c>
      <c r="AL1113" s="117">
        <v>0</v>
      </c>
      <c r="AM1113" s="117">
        <v>0</v>
      </c>
      <c r="AN1113" s="117">
        <v>0</v>
      </c>
      <c r="AO1113" s="117">
        <v>0</v>
      </c>
      <c r="AP1113" s="117">
        <v>0</v>
      </c>
      <c r="AQ1113" s="117">
        <v>1</v>
      </c>
      <c r="AR1113" s="117">
        <v>0</v>
      </c>
      <c r="AS1113" s="117">
        <v>188491.94285363253</v>
      </c>
    </row>
    <row r="1114" spans="1:45" x14ac:dyDescent="0.45">
      <c r="A1114" s="117" t="s">
        <v>1453</v>
      </c>
      <c r="B1114" s="118">
        <v>44121</v>
      </c>
      <c r="C1114" s="117">
        <v>2021</v>
      </c>
      <c r="D1114" s="117">
        <v>10</v>
      </c>
      <c r="E1114" s="117">
        <v>7</v>
      </c>
      <c r="F1114" s="117" t="s">
        <v>340</v>
      </c>
      <c r="G1114" s="117" t="s">
        <v>336</v>
      </c>
      <c r="H1114" s="117">
        <v>0</v>
      </c>
      <c r="I1114" s="117">
        <v>51.708329999999997</v>
      </c>
      <c r="J1114" s="117">
        <v>219149.9428536325</v>
      </c>
      <c r="K1114" s="117">
        <v>170819.52618696584</v>
      </c>
      <c r="L1114" s="117">
        <v>48330.416666666664</v>
      </c>
      <c r="M1114" s="117">
        <v>0</v>
      </c>
      <c r="N1114" s="117">
        <v>0</v>
      </c>
      <c r="O1114" s="117">
        <v>0</v>
      </c>
      <c r="P1114" s="117">
        <v>0</v>
      </c>
      <c r="Q1114" s="117">
        <v>0</v>
      </c>
      <c r="R1114" s="117">
        <v>0</v>
      </c>
      <c r="S1114" s="117">
        <v>0</v>
      </c>
      <c r="T1114" s="117">
        <v>1</v>
      </c>
      <c r="U1114" s="117">
        <v>0</v>
      </c>
      <c r="V1114" s="117">
        <v>0</v>
      </c>
      <c r="W1114" s="117">
        <v>0</v>
      </c>
      <c r="X1114" s="117">
        <v>0</v>
      </c>
      <c r="Y1114" s="117">
        <v>0</v>
      </c>
      <c r="Z1114" s="117">
        <v>0</v>
      </c>
      <c r="AA1114" s="117">
        <v>0</v>
      </c>
      <c r="AB1114" s="117">
        <v>0</v>
      </c>
      <c r="AC1114" s="117">
        <v>0</v>
      </c>
      <c r="AD1114" s="117">
        <v>1</v>
      </c>
      <c r="AE1114" s="117">
        <v>0</v>
      </c>
      <c r="AF1114" s="117">
        <v>0</v>
      </c>
      <c r="AG1114" s="117">
        <v>0</v>
      </c>
      <c r="AH1114" s="117">
        <v>0</v>
      </c>
      <c r="AI1114" s="117">
        <v>0</v>
      </c>
      <c r="AJ1114" s="117">
        <v>1</v>
      </c>
      <c r="AK1114" s="117">
        <v>0</v>
      </c>
      <c r="AL1114" s="117">
        <v>0</v>
      </c>
      <c r="AM1114" s="117">
        <v>0</v>
      </c>
      <c r="AN1114" s="117">
        <v>0</v>
      </c>
      <c r="AO1114" s="117">
        <v>0</v>
      </c>
      <c r="AP1114" s="117">
        <v>0</v>
      </c>
      <c r="AQ1114" s="117">
        <v>1</v>
      </c>
      <c r="AR1114" s="117">
        <v>0</v>
      </c>
      <c r="AS1114" s="117">
        <v>170819.52618696584</v>
      </c>
    </row>
    <row r="1115" spans="1:45" x14ac:dyDescent="0.45">
      <c r="A1115" s="117" t="s">
        <v>1454</v>
      </c>
      <c r="B1115" s="118">
        <v>44122</v>
      </c>
      <c r="C1115" s="117">
        <v>2021</v>
      </c>
      <c r="D1115" s="117">
        <v>10</v>
      </c>
      <c r="E1115" s="117">
        <v>1</v>
      </c>
      <c r="F1115" s="117" t="s">
        <v>340</v>
      </c>
      <c r="G1115" s="117" t="s">
        <v>336</v>
      </c>
      <c r="H1115" s="117">
        <v>0</v>
      </c>
      <c r="I1115" s="117">
        <v>46.708329999999997</v>
      </c>
      <c r="J1115" s="117">
        <v>217343.56785363253</v>
      </c>
      <c r="K1115" s="117">
        <v>171257.31785363253</v>
      </c>
      <c r="L1115" s="117">
        <v>46086.25</v>
      </c>
      <c r="M1115" s="117">
        <v>0</v>
      </c>
      <c r="N1115" s="117">
        <v>1</v>
      </c>
      <c r="O1115" s="117">
        <v>0</v>
      </c>
      <c r="P1115" s="117">
        <v>0</v>
      </c>
      <c r="Q1115" s="117">
        <v>0</v>
      </c>
      <c r="R1115" s="117">
        <v>0</v>
      </c>
      <c r="S1115" s="117">
        <v>0</v>
      </c>
      <c r="T1115" s="117">
        <v>0</v>
      </c>
      <c r="U1115" s="117">
        <v>0</v>
      </c>
      <c r="V1115" s="117">
        <v>0</v>
      </c>
      <c r="W1115" s="117">
        <v>0</v>
      </c>
      <c r="X1115" s="117">
        <v>0</v>
      </c>
      <c r="Y1115" s="117">
        <v>0</v>
      </c>
      <c r="Z1115" s="117">
        <v>0</v>
      </c>
      <c r="AA1115" s="117">
        <v>0</v>
      </c>
      <c r="AB1115" s="117">
        <v>0</v>
      </c>
      <c r="AC1115" s="117">
        <v>0</v>
      </c>
      <c r="AD1115" s="117">
        <v>1</v>
      </c>
      <c r="AE1115" s="117">
        <v>0</v>
      </c>
      <c r="AF1115" s="117">
        <v>0</v>
      </c>
      <c r="AG1115" s="117">
        <v>0</v>
      </c>
      <c r="AH1115" s="117">
        <v>0</v>
      </c>
      <c r="AI1115" s="117">
        <v>0</v>
      </c>
      <c r="AJ1115" s="117">
        <v>1</v>
      </c>
      <c r="AK1115" s="117">
        <v>0</v>
      </c>
      <c r="AL1115" s="117">
        <v>0</v>
      </c>
      <c r="AM1115" s="117">
        <v>0</v>
      </c>
      <c r="AN1115" s="117">
        <v>0</v>
      </c>
      <c r="AO1115" s="117">
        <v>0</v>
      </c>
      <c r="AP1115" s="117">
        <v>0</v>
      </c>
      <c r="AQ1115" s="117">
        <v>1</v>
      </c>
      <c r="AR1115" s="117">
        <v>0</v>
      </c>
      <c r="AS1115" s="117">
        <v>171257.31785363253</v>
      </c>
    </row>
    <row r="1116" spans="1:45" x14ac:dyDescent="0.45">
      <c r="A1116" s="117" t="s">
        <v>1455</v>
      </c>
      <c r="B1116" s="118">
        <v>44123</v>
      </c>
      <c r="C1116" s="117">
        <v>2021</v>
      </c>
      <c r="D1116" s="117">
        <v>10</v>
      </c>
      <c r="E1116" s="117">
        <v>2</v>
      </c>
      <c r="F1116" s="117" t="s">
        <v>342</v>
      </c>
      <c r="G1116" s="117" t="s">
        <v>336</v>
      </c>
      <c r="H1116" s="117">
        <v>0</v>
      </c>
      <c r="I1116" s="117">
        <v>47.083329999999997</v>
      </c>
      <c r="J1116" s="117">
        <v>246849.0261869659</v>
      </c>
      <c r="K1116" s="117">
        <v>202854.0261869659</v>
      </c>
      <c r="L1116" s="117">
        <v>43995</v>
      </c>
      <c r="M1116" s="117">
        <v>0</v>
      </c>
      <c r="N1116" s="117">
        <v>0</v>
      </c>
      <c r="O1116" s="117">
        <v>1</v>
      </c>
      <c r="P1116" s="117">
        <v>0</v>
      </c>
      <c r="Q1116" s="117">
        <v>0</v>
      </c>
      <c r="R1116" s="117">
        <v>0</v>
      </c>
      <c r="S1116" s="117">
        <v>0</v>
      </c>
      <c r="T1116" s="117">
        <v>0</v>
      </c>
      <c r="U1116" s="117">
        <v>0</v>
      </c>
      <c r="V1116" s="117">
        <v>0</v>
      </c>
      <c r="W1116" s="117">
        <v>0</v>
      </c>
      <c r="X1116" s="117">
        <v>0</v>
      </c>
      <c r="Y1116" s="117">
        <v>0</v>
      </c>
      <c r="Z1116" s="117">
        <v>0</v>
      </c>
      <c r="AA1116" s="117">
        <v>0</v>
      </c>
      <c r="AB1116" s="117">
        <v>0</v>
      </c>
      <c r="AC1116" s="117">
        <v>0</v>
      </c>
      <c r="AD1116" s="117">
        <v>1</v>
      </c>
      <c r="AE1116" s="117">
        <v>0</v>
      </c>
      <c r="AF1116" s="117">
        <v>0</v>
      </c>
      <c r="AG1116" s="117">
        <v>0</v>
      </c>
      <c r="AH1116" s="117">
        <v>0</v>
      </c>
      <c r="AI1116" s="117">
        <v>0</v>
      </c>
      <c r="AJ1116" s="117">
        <v>1</v>
      </c>
      <c r="AK1116" s="117">
        <v>0</v>
      </c>
      <c r="AL1116" s="117">
        <v>0</v>
      </c>
      <c r="AM1116" s="117">
        <v>0</v>
      </c>
      <c r="AN1116" s="117">
        <v>0</v>
      </c>
      <c r="AO1116" s="117">
        <v>0</v>
      </c>
      <c r="AP1116" s="117">
        <v>0</v>
      </c>
      <c r="AQ1116" s="117">
        <v>1</v>
      </c>
      <c r="AR1116" s="117">
        <v>0</v>
      </c>
      <c r="AS1116" s="117">
        <v>202854.0261869659</v>
      </c>
    </row>
    <row r="1117" spans="1:45" x14ac:dyDescent="0.45">
      <c r="A1117" s="117" t="s">
        <v>1456</v>
      </c>
      <c r="B1117" s="118">
        <v>44124</v>
      </c>
      <c r="C1117" s="117">
        <v>2021</v>
      </c>
      <c r="D1117" s="117">
        <v>10</v>
      </c>
      <c r="E1117" s="117">
        <v>3</v>
      </c>
      <c r="F1117" s="117" t="s">
        <v>342</v>
      </c>
      <c r="G1117" s="117" t="s">
        <v>336</v>
      </c>
      <c r="H1117" s="117">
        <v>0</v>
      </c>
      <c r="I1117" s="117">
        <v>46.791670000000003</v>
      </c>
      <c r="J1117" s="117">
        <v>249163.35952029913</v>
      </c>
      <c r="K1117" s="117">
        <v>206626.27618696578</v>
      </c>
      <c r="L1117" s="117">
        <v>42537.083333333336</v>
      </c>
      <c r="M1117" s="117">
        <v>0</v>
      </c>
      <c r="N1117" s="117">
        <v>0</v>
      </c>
      <c r="O1117" s="117">
        <v>0</v>
      </c>
      <c r="P1117" s="117">
        <v>1</v>
      </c>
      <c r="Q1117" s="117">
        <v>0</v>
      </c>
      <c r="R1117" s="117">
        <v>0</v>
      </c>
      <c r="S1117" s="117">
        <v>0</v>
      </c>
      <c r="T1117" s="117">
        <v>0</v>
      </c>
      <c r="U1117" s="117">
        <v>0</v>
      </c>
      <c r="V1117" s="117">
        <v>0</v>
      </c>
      <c r="W1117" s="117">
        <v>0</v>
      </c>
      <c r="X1117" s="117">
        <v>0</v>
      </c>
      <c r="Y1117" s="117">
        <v>0</v>
      </c>
      <c r="Z1117" s="117">
        <v>0</v>
      </c>
      <c r="AA1117" s="117">
        <v>0</v>
      </c>
      <c r="AB1117" s="117">
        <v>0</v>
      </c>
      <c r="AC1117" s="117">
        <v>0</v>
      </c>
      <c r="AD1117" s="117">
        <v>1</v>
      </c>
      <c r="AE1117" s="117">
        <v>0</v>
      </c>
      <c r="AF1117" s="117">
        <v>0</v>
      </c>
      <c r="AG1117" s="117">
        <v>0</v>
      </c>
      <c r="AH1117" s="117">
        <v>0</v>
      </c>
      <c r="AI1117" s="117">
        <v>0</v>
      </c>
      <c r="AJ1117" s="117">
        <v>1</v>
      </c>
      <c r="AK1117" s="117">
        <v>0</v>
      </c>
      <c r="AL1117" s="117">
        <v>0</v>
      </c>
      <c r="AM1117" s="117">
        <v>0</v>
      </c>
      <c r="AN1117" s="117">
        <v>0</v>
      </c>
      <c r="AO1117" s="117">
        <v>0</v>
      </c>
      <c r="AP1117" s="117">
        <v>0</v>
      </c>
      <c r="AQ1117" s="117">
        <v>1</v>
      </c>
      <c r="AR1117" s="117">
        <v>0</v>
      </c>
      <c r="AS1117" s="117">
        <v>206626.27618696578</v>
      </c>
    </row>
    <row r="1118" spans="1:45" x14ac:dyDescent="0.45">
      <c r="A1118" s="117" t="s">
        <v>1457</v>
      </c>
      <c r="B1118" s="118">
        <v>44125</v>
      </c>
      <c r="C1118" s="117">
        <v>2021</v>
      </c>
      <c r="D1118" s="117">
        <v>10</v>
      </c>
      <c r="E1118" s="117">
        <v>4</v>
      </c>
      <c r="F1118" s="117" t="s">
        <v>342</v>
      </c>
      <c r="G1118" s="117" t="s">
        <v>336</v>
      </c>
      <c r="H1118" s="117">
        <v>0</v>
      </c>
      <c r="I1118" s="117">
        <v>43.25</v>
      </c>
      <c r="J1118" s="117">
        <v>266458.48452029913</v>
      </c>
      <c r="K1118" s="117">
        <v>225467.65118696578</v>
      </c>
      <c r="L1118" s="117">
        <v>40990.833333333336</v>
      </c>
      <c r="M1118" s="117">
        <v>0</v>
      </c>
      <c r="N1118" s="117">
        <v>0</v>
      </c>
      <c r="O1118" s="117">
        <v>0</v>
      </c>
      <c r="P1118" s="117">
        <v>0</v>
      </c>
      <c r="Q1118" s="117">
        <v>1</v>
      </c>
      <c r="R1118" s="117">
        <v>0</v>
      </c>
      <c r="S1118" s="117">
        <v>0</v>
      </c>
      <c r="T1118" s="117">
        <v>0</v>
      </c>
      <c r="U1118" s="117">
        <v>0</v>
      </c>
      <c r="V1118" s="117">
        <v>0</v>
      </c>
      <c r="W1118" s="117">
        <v>0</v>
      </c>
      <c r="X1118" s="117">
        <v>0</v>
      </c>
      <c r="Y1118" s="117">
        <v>0</v>
      </c>
      <c r="Z1118" s="117">
        <v>0</v>
      </c>
      <c r="AA1118" s="117">
        <v>0</v>
      </c>
      <c r="AB1118" s="117">
        <v>0</v>
      </c>
      <c r="AC1118" s="117">
        <v>0</v>
      </c>
      <c r="AD1118" s="117">
        <v>1</v>
      </c>
      <c r="AE1118" s="117">
        <v>0</v>
      </c>
      <c r="AF1118" s="117">
        <v>0</v>
      </c>
      <c r="AG1118" s="117">
        <v>0</v>
      </c>
      <c r="AH1118" s="117">
        <v>0</v>
      </c>
      <c r="AI1118" s="117">
        <v>0</v>
      </c>
      <c r="AJ1118" s="117">
        <v>1</v>
      </c>
      <c r="AK1118" s="117">
        <v>0</v>
      </c>
      <c r="AL1118" s="117">
        <v>0</v>
      </c>
      <c r="AM1118" s="117">
        <v>0</v>
      </c>
      <c r="AN1118" s="117">
        <v>0</v>
      </c>
      <c r="AO1118" s="117">
        <v>0</v>
      </c>
      <c r="AP1118" s="117">
        <v>0</v>
      </c>
      <c r="AQ1118" s="117">
        <v>1</v>
      </c>
      <c r="AR1118" s="117">
        <v>0</v>
      </c>
      <c r="AS1118" s="117">
        <v>225467.65118696578</v>
      </c>
    </row>
    <row r="1119" spans="1:45" x14ac:dyDescent="0.45">
      <c r="A1119" s="117" t="s">
        <v>1458</v>
      </c>
      <c r="B1119" s="118">
        <v>44126</v>
      </c>
      <c r="C1119" s="117">
        <v>2021</v>
      </c>
      <c r="D1119" s="117">
        <v>10</v>
      </c>
      <c r="E1119" s="117">
        <v>5</v>
      </c>
      <c r="F1119" s="117" t="s">
        <v>342</v>
      </c>
      <c r="G1119" s="117" t="s">
        <v>336</v>
      </c>
      <c r="H1119" s="117">
        <v>0</v>
      </c>
      <c r="I1119" s="117">
        <v>38.541670000000003</v>
      </c>
      <c r="J1119" s="117">
        <v>265647.23452029913</v>
      </c>
      <c r="K1119" s="117">
        <v>227560.98452029916</v>
      </c>
      <c r="L1119" s="117">
        <v>38086.25</v>
      </c>
      <c r="M1119" s="117">
        <v>0</v>
      </c>
      <c r="N1119" s="117">
        <v>0</v>
      </c>
      <c r="O1119" s="117">
        <v>0</v>
      </c>
      <c r="P1119" s="117">
        <v>0</v>
      </c>
      <c r="Q1119" s="117">
        <v>0</v>
      </c>
      <c r="R1119" s="117">
        <v>1</v>
      </c>
      <c r="S1119" s="117">
        <v>0</v>
      </c>
      <c r="T1119" s="117">
        <v>0</v>
      </c>
      <c r="U1119" s="117">
        <v>0</v>
      </c>
      <c r="V1119" s="117">
        <v>0</v>
      </c>
      <c r="W1119" s="117">
        <v>0</v>
      </c>
      <c r="X1119" s="117">
        <v>0</v>
      </c>
      <c r="Y1119" s="117">
        <v>0</v>
      </c>
      <c r="Z1119" s="117">
        <v>0</v>
      </c>
      <c r="AA1119" s="117">
        <v>0</v>
      </c>
      <c r="AB1119" s="117">
        <v>0</v>
      </c>
      <c r="AC1119" s="117">
        <v>0</v>
      </c>
      <c r="AD1119" s="117">
        <v>1</v>
      </c>
      <c r="AE1119" s="117">
        <v>0</v>
      </c>
      <c r="AF1119" s="117">
        <v>0</v>
      </c>
      <c r="AG1119" s="117">
        <v>0</v>
      </c>
      <c r="AH1119" s="117">
        <v>0</v>
      </c>
      <c r="AI1119" s="117">
        <v>0</v>
      </c>
      <c r="AJ1119" s="117">
        <v>1</v>
      </c>
      <c r="AK1119" s="117">
        <v>0</v>
      </c>
      <c r="AL1119" s="117">
        <v>0</v>
      </c>
      <c r="AM1119" s="117">
        <v>0</v>
      </c>
      <c r="AN1119" s="117">
        <v>0</v>
      </c>
      <c r="AO1119" s="117">
        <v>0</v>
      </c>
      <c r="AP1119" s="117">
        <v>0</v>
      </c>
      <c r="AQ1119" s="117">
        <v>1</v>
      </c>
      <c r="AR1119" s="117">
        <v>0</v>
      </c>
      <c r="AS1119" s="117">
        <v>227560.98452029916</v>
      </c>
    </row>
    <row r="1120" spans="1:45" x14ac:dyDescent="0.45">
      <c r="A1120" s="117" t="s">
        <v>1459</v>
      </c>
      <c r="B1120" s="118">
        <v>44127</v>
      </c>
      <c r="C1120" s="117">
        <v>2021</v>
      </c>
      <c r="D1120" s="117">
        <v>10</v>
      </c>
      <c r="E1120" s="117">
        <v>6</v>
      </c>
      <c r="F1120" s="117" t="s">
        <v>342</v>
      </c>
      <c r="G1120" s="117" t="s">
        <v>336</v>
      </c>
      <c r="H1120" s="117">
        <v>0</v>
      </c>
      <c r="I1120" s="117">
        <v>33.166670000000003</v>
      </c>
      <c r="J1120" s="117">
        <v>283597.65118696587</v>
      </c>
      <c r="K1120" s="117">
        <v>248288.9011869659</v>
      </c>
      <c r="L1120" s="117">
        <v>35308.75</v>
      </c>
      <c r="M1120" s="117">
        <v>0</v>
      </c>
      <c r="N1120" s="117">
        <v>0</v>
      </c>
      <c r="O1120" s="117">
        <v>0</v>
      </c>
      <c r="P1120" s="117">
        <v>0</v>
      </c>
      <c r="Q1120" s="117">
        <v>0</v>
      </c>
      <c r="R1120" s="117">
        <v>0</v>
      </c>
      <c r="S1120" s="117">
        <v>1</v>
      </c>
      <c r="T1120" s="117">
        <v>0</v>
      </c>
      <c r="U1120" s="117">
        <v>0</v>
      </c>
      <c r="V1120" s="117">
        <v>0</v>
      </c>
      <c r="W1120" s="117">
        <v>0</v>
      </c>
      <c r="X1120" s="117">
        <v>0</v>
      </c>
      <c r="Y1120" s="117">
        <v>0</v>
      </c>
      <c r="Z1120" s="117">
        <v>0</v>
      </c>
      <c r="AA1120" s="117">
        <v>0</v>
      </c>
      <c r="AB1120" s="117">
        <v>0</v>
      </c>
      <c r="AC1120" s="117">
        <v>0</v>
      </c>
      <c r="AD1120" s="117">
        <v>1</v>
      </c>
      <c r="AE1120" s="117">
        <v>0</v>
      </c>
      <c r="AF1120" s="117">
        <v>0</v>
      </c>
      <c r="AG1120" s="117">
        <v>0</v>
      </c>
      <c r="AH1120" s="117">
        <v>0</v>
      </c>
      <c r="AI1120" s="117">
        <v>0</v>
      </c>
      <c r="AJ1120" s="117">
        <v>1</v>
      </c>
      <c r="AK1120" s="117">
        <v>0</v>
      </c>
      <c r="AL1120" s="117">
        <v>0</v>
      </c>
      <c r="AM1120" s="117">
        <v>0</v>
      </c>
      <c r="AN1120" s="117">
        <v>0</v>
      </c>
      <c r="AO1120" s="117">
        <v>0</v>
      </c>
      <c r="AP1120" s="117">
        <v>0</v>
      </c>
      <c r="AQ1120" s="117">
        <v>1</v>
      </c>
      <c r="AR1120" s="117">
        <v>0</v>
      </c>
      <c r="AS1120" s="117">
        <v>248288.9011869659</v>
      </c>
    </row>
    <row r="1121" spans="1:45" x14ac:dyDescent="0.45">
      <c r="A1121" s="117" t="s">
        <v>1460</v>
      </c>
      <c r="B1121" s="118">
        <v>44128</v>
      </c>
      <c r="C1121" s="117">
        <v>2021</v>
      </c>
      <c r="D1121" s="117">
        <v>10</v>
      </c>
      <c r="E1121" s="117">
        <v>7</v>
      </c>
      <c r="F1121" s="117" t="s">
        <v>340</v>
      </c>
      <c r="G1121" s="117" t="s">
        <v>336</v>
      </c>
      <c r="H1121" s="117">
        <v>0</v>
      </c>
      <c r="I1121" s="117">
        <v>33.666670000000003</v>
      </c>
      <c r="J1121" s="117">
        <v>251199.56785363256</v>
      </c>
      <c r="K1121" s="117">
        <v>218356.6511869659</v>
      </c>
      <c r="L1121" s="117">
        <v>32842.916666666664</v>
      </c>
      <c r="M1121" s="117">
        <v>0</v>
      </c>
      <c r="N1121" s="117">
        <v>0</v>
      </c>
      <c r="O1121" s="117">
        <v>0</v>
      </c>
      <c r="P1121" s="117">
        <v>0</v>
      </c>
      <c r="Q1121" s="117">
        <v>0</v>
      </c>
      <c r="R1121" s="117">
        <v>0</v>
      </c>
      <c r="S1121" s="117">
        <v>0</v>
      </c>
      <c r="T1121" s="117">
        <v>1</v>
      </c>
      <c r="U1121" s="117">
        <v>0</v>
      </c>
      <c r="V1121" s="117">
        <v>0</v>
      </c>
      <c r="W1121" s="117">
        <v>0</v>
      </c>
      <c r="X1121" s="117">
        <v>0</v>
      </c>
      <c r="Y1121" s="117">
        <v>0</v>
      </c>
      <c r="Z1121" s="117">
        <v>0</v>
      </c>
      <c r="AA1121" s="117">
        <v>0</v>
      </c>
      <c r="AB1121" s="117">
        <v>0</v>
      </c>
      <c r="AC1121" s="117">
        <v>0</v>
      </c>
      <c r="AD1121" s="117">
        <v>1</v>
      </c>
      <c r="AE1121" s="117">
        <v>0</v>
      </c>
      <c r="AF1121" s="117">
        <v>0</v>
      </c>
      <c r="AG1121" s="117">
        <v>0</v>
      </c>
      <c r="AH1121" s="117">
        <v>0</v>
      </c>
      <c r="AI1121" s="117">
        <v>0</v>
      </c>
      <c r="AJ1121" s="117">
        <v>1</v>
      </c>
      <c r="AK1121" s="117">
        <v>0</v>
      </c>
      <c r="AL1121" s="117">
        <v>0</v>
      </c>
      <c r="AM1121" s="117">
        <v>0</v>
      </c>
      <c r="AN1121" s="117">
        <v>0</v>
      </c>
      <c r="AO1121" s="117">
        <v>0</v>
      </c>
      <c r="AP1121" s="117">
        <v>0</v>
      </c>
      <c r="AQ1121" s="117">
        <v>1</v>
      </c>
      <c r="AR1121" s="117">
        <v>0</v>
      </c>
      <c r="AS1121" s="117">
        <v>218356.6511869659</v>
      </c>
    </row>
    <row r="1122" spans="1:45" x14ac:dyDescent="0.45">
      <c r="A1122" s="117" t="s">
        <v>1461</v>
      </c>
      <c r="B1122" s="118">
        <v>44129</v>
      </c>
      <c r="C1122" s="117">
        <v>2021</v>
      </c>
      <c r="D1122" s="117">
        <v>10</v>
      </c>
      <c r="E1122" s="117">
        <v>1</v>
      </c>
      <c r="F1122" s="117" t="s">
        <v>340</v>
      </c>
      <c r="G1122" s="117" t="s">
        <v>336</v>
      </c>
      <c r="H1122" s="117">
        <v>0</v>
      </c>
      <c r="I1122" s="117">
        <v>27.75</v>
      </c>
      <c r="J1122" s="117">
        <v>277888.60952029913</v>
      </c>
      <c r="K1122" s="117">
        <v>247544.85952029916</v>
      </c>
      <c r="L1122" s="117">
        <v>30343.75</v>
      </c>
      <c r="M1122" s="117">
        <v>0</v>
      </c>
      <c r="N1122" s="117">
        <v>1</v>
      </c>
      <c r="O1122" s="117">
        <v>0</v>
      </c>
      <c r="P1122" s="117">
        <v>0</v>
      </c>
      <c r="Q1122" s="117">
        <v>0</v>
      </c>
      <c r="R1122" s="117">
        <v>0</v>
      </c>
      <c r="S1122" s="117">
        <v>0</v>
      </c>
      <c r="T1122" s="117">
        <v>0</v>
      </c>
      <c r="U1122" s="117">
        <v>0</v>
      </c>
      <c r="V1122" s="117">
        <v>0</v>
      </c>
      <c r="W1122" s="117">
        <v>0</v>
      </c>
      <c r="X1122" s="117">
        <v>0</v>
      </c>
      <c r="Y1122" s="117">
        <v>0</v>
      </c>
      <c r="Z1122" s="117">
        <v>0</v>
      </c>
      <c r="AA1122" s="117">
        <v>0</v>
      </c>
      <c r="AB1122" s="117">
        <v>0</v>
      </c>
      <c r="AC1122" s="117">
        <v>0</v>
      </c>
      <c r="AD1122" s="117">
        <v>1</v>
      </c>
      <c r="AE1122" s="117">
        <v>0</v>
      </c>
      <c r="AF1122" s="117">
        <v>0</v>
      </c>
      <c r="AG1122" s="117">
        <v>0</v>
      </c>
      <c r="AH1122" s="117">
        <v>0</v>
      </c>
      <c r="AI1122" s="117">
        <v>0</v>
      </c>
      <c r="AJ1122" s="117">
        <v>1</v>
      </c>
      <c r="AK1122" s="117">
        <v>0</v>
      </c>
      <c r="AL1122" s="117">
        <v>0</v>
      </c>
      <c r="AM1122" s="117">
        <v>0</v>
      </c>
      <c r="AN1122" s="117">
        <v>0</v>
      </c>
      <c r="AO1122" s="117">
        <v>0</v>
      </c>
      <c r="AP1122" s="117">
        <v>0</v>
      </c>
      <c r="AQ1122" s="117">
        <v>1</v>
      </c>
      <c r="AR1122" s="117">
        <v>0</v>
      </c>
      <c r="AS1122" s="117">
        <v>247544.85952029916</v>
      </c>
    </row>
    <row r="1123" spans="1:45" x14ac:dyDescent="0.45">
      <c r="A1123" s="117" t="s">
        <v>1462</v>
      </c>
      <c r="B1123" s="118">
        <v>44130</v>
      </c>
      <c r="C1123" s="117">
        <v>2021</v>
      </c>
      <c r="D1123" s="117">
        <v>10</v>
      </c>
      <c r="E1123" s="117">
        <v>2</v>
      </c>
      <c r="F1123" s="117" t="s">
        <v>342</v>
      </c>
      <c r="G1123" s="117" t="s">
        <v>336</v>
      </c>
      <c r="H1123" s="117">
        <v>0</v>
      </c>
      <c r="I1123" s="117">
        <v>28.83333</v>
      </c>
      <c r="J1123" s="117">
        <v>290023.40118696593</v>
      </c>
      <c r="K1123" s="117">
        <v>262070.48452029927</v>
      </c>
      <c r="L1123" s="117">
        <v>27952.916666666668</v>
      </c>
      <c r="M1123" s="117">
        <v>0</v>
      </c>
      <c r="N1123" s="117">
        <v>0</v>
      </c>
      <c r="O1123" s="117">
        <v>1</v>
      </c>
      <c r="P1123" s="117">
        <v>0</v>
      </c>
      <c r="Q1123" s="117">
        <v>0</v>
      </c>
      <c r="R1123" s="117">
        <v>0</v>
      </c>
      <c r="S1123" s="117">
        <v>0</v>
      </c>
      <c r="T1123" s="117">
        <v>0</v>
      </c>
      <c r="U1123" s="117">
        <v>0</v>
      </c>
      <c r="V1123" s="117">
        <v>0</v>
      </c>
      <c r="W1123" s="117">
        <v>0</v>
      </c>
      <c r="X1123" s="117">
        <v>0</v>
      </c>
      <c r="Y1123" s="117">
        <v>0</v>
      </c>
      <c r="Z1123" s="117">
        <v>0</v>
      </c>
      <c r="AA1123" s="117">
        <v>0</v>
      </c>
      <c r="AB1123" s="117">
        <v>0</v>
      </c>
      <c r="AC1123" s="117">
        <v>0</v>
      </c>
      <c r="AD1123" s="117">
        <v>1</v>
      </c>
      <c r="AE1123" s="117">
        <v>0</v>
      </c>
      <c r="AF1123" s="117">
        <v>0</v>
      </c>
      <c r="AG1123" s="117">
        <v>0</v>
      </c>
      <c r="AH1123" s="117">
        <v>0</v>
      </c>
      <c r="AI1123" s="117">
        <v>0</v>
      </c>
      <c r="AJ1123" s="117">
        <v>1</v>
      </c>
      <c r="AK1123" s="117">
        <v>0</v>
      </c>
      <c r="AL1123" s="117">
        <v>0</v>
      </c>
      <c r="AM1123" s="117">
        <v>0</v>
      </c>
      <c r="AN1123" s="117">
        <v>0</v>
      </c>
      <c r="AO1123" s="117">
        <v>0</v>
      </c>
      <c r="AP1123" s="117">
        <v>0</v>
      </c>
      <c r="AQ1123" s="117">
        <v>1</v>
      </c>
      <c r="AR1123" s="117">
        <v>0</v>
      </c>
      <c r="AS1123" s="117">
        <v>262070.48452029927</v>
      </c>
    </row>
    <row r="1124" spans="1:45" x14ac:dyDescent="0.45">
      <c r="A1124" s="117" t="s">
        <v>1463</v>
      </c>
      <c r="B1124" s="118">
        <v>44131</v>
      </c>
      <c r="C1124" s="117">
        <v>2021</v>
      </c>
      <c r="D1124" s="117">
        <v>10</v>
      </c>
      <c r="E1124" s="117">
        <v>3</v>
      </c>
      <c r="F1124" s="117" t="s">
        <v>342</v>
      </c>
      <c r="G1124" s="117" t="s">
        <v>336</v>
      </c>
      <c r="H1124" s="117">
        <v>0</v>
      </c>
      <c r="I1124" s="117">
        <v>29.33333</v>
      </c>
      <c r="J1124" s="117">
        <v>282893.56785363256</v>
      </c>
      <c r="K1124" s="117">
        <v>257280.6511869659</v>
      </c>
      <c r="L1124" s="117">
        <v>25612.916666666668</v>
      </c>
      <c r="M1124" s="117">
        <v>0</v>
      </c>
      <c r="N1124" s="117">
        <v>0</v>
      </c>
      <c r="O1124" s="117">
        <v>0</v>
      </c>
      <c r="P1124" s="117">
        <v>1</v>
      </c>
      <c r="Q1124" s="117">
        <v>0</v>
      </c>
      <c r="R1124" s="117">
        <v>0</v>
      </c>
      <c r="S1124" s="117">
        <v>0</v>
      </c>
      <c r="T1124" s="117">
        <v>0</v>
      </c>
      <c r="U1124" s="117">
        <v>0</v>
      </c>
      <c r="V1124" s="117">
        <v>0</v>
      </c>
      <c r="W1124" s="117">
        <v>0</v>
      </c>
      <c r="X1124" s="117">
        <v>0</v>
      </c>
      <c r="Y1124" s="117">
        <v>0</v>
      </c>
      <c r="Z1124" s="117">
        <v>0</v>
      </c>
      <c r="AA1124" s="117">
        <v>0</v>
      </c>
      <c r="AB1124" s="117">
        <v>0</v>
      </c>
      <c r="AC1124" s="117">
        <v>0</v>
      </c>
      <c r="AD1124" s="117">
        <v>1</v>
      </c>
      <c r="AE1124" s="117">
        <v>0</v>
      </c>
      <c r="AF1124" s="117">
        <v>0</v>
      </c>
      <c r="AG1124" s="117">
        <v>0</v>
      </c>
      <c r="AH1124" s="117">
        <v>0</v>
      </c>
      <c r="AI1124" s="117">
        <v>0</v>
      </c>
      <c r="AJ1124" s="117">
        <v>1</v>
      </c>
      <c r="AK1124" s="117">
        <v>0</v>
      </c>
      <c r="AL1124" s="117">
        <v>0</v>
      </c>
      <c r="AM1124" s="117">
        <v>0</v>
      </c>
      <c r="AN1124" s="117">
        <v>0</v>
      </c>
      <c r="AO1124" s="117">
        <v>0</v>
      </c>
      <c r="AP1124" s="117">
        <v>0</v>
      </c>
      <c r="AQ1124" s="117">
        <v>1</v>
      </c>
      <c r="AR1124" s="117">
        <v>0</v>
      </c>
      <c r="AS1124" s="117">
        <v>257280.6511869659</v>
      </c>
    </row>
    <row r="1125" spans="1:45" x14ac:dyDescent="0.45">
      <c r="A1125" s="117" t="s">
        <v>1464</v>
      </c>
      <c r="B1125" s="118">
        <v>44132</v>
      </c>
      <c r="C1125" s="117">
        <v>2021</v>
      </c>
      <c r="D1125" s="117">
        <v>10</v>
      </c>
      <c r="E1125" s="117">
        <v>4</v>
      </c>
      <c r="F1125" s="117" t="s">
        <v>342</v>
      </c>
      <c r="G1125" s="117" t="s">
        <v>336</v>
      </c>
      <c r="H1125" s="117">
        <v>0</v>
      </c>
      <c r="I1125" s="117">
        <v>33.958329999999997</v>
      </c>
      <c r="J1125" s="117">
        <v>263779.40118696587</v>
      </c>
      <c r="K1125" s="117">
        <v>240444.4011869659</v>
      </c>
      <c r="L1125" s="117">
        <v>23335</v>
      </c>
      <c r="M1125" s="117">
        <v>0</v>
      </c>
      <c r="N1125" s="117">
        <v>0</v>
      </c>
      <c r="O1125" s="117">
        <v>0</v>
      </c>
      <c r="P1125" s="117">
        <v>0</v>
      </c>
      <c r="Q1125" s="117">
        <v>1</v>
      </c>
      <c r="R1125" s="117">
        <v>0</v>
      </c>
      <c r="S1125" s="117">
        <v>0</v>
      </c>
      <c r="T1125" s="117">
        <v>0</v>
      </c>
      <c r="U1125" s="117">
        <v>0</v>
      </c>
      <c r="V1125" s="117">
        <v>0</v>
      </c>
      <c r="W1125" s="117">
        <v>0</v>
      </c>
      <c r="X1125" s="117">
        <v>0</v>
      </c>
      <c r="Y1125" s="117">
        <v>0</v>
      </c>
      <c r="Z1125" s="117">
        <v>0</v>
      </c>
      <c r="AA1125" s="117">
        <v>0</v>
      </c>
      <c r="AB1125" s="117">
        <v>0</v>
      </c>
      <c r="AC1125" s="117">
        <v>0</v>
      </c>
      <c r="AD1125" s="117">
        <v>1</v>
      </c>
      <c r="AE1125" s="117">
        <v>0</v>
      </c>
      <c r="AF1125" s="117">
        <v>0</v>
      </c>
      <c r="AG1125" s="117">
        <v>0</v>
      </c>
      <c r="AH1125" s="117">
        <v>0</v>
      </c>
      <c r="AI1125" s="117">
        <v>0</v>
      </c>
      <c r="AJ1125" s="117">
        <v>1</v>
      </c>
      <c r="AK1125" s="117">
        <v>0</v>
      </c>
      <c r="AL1125" s="117">
        <v>0</v>
      </c>
      <c r="AM1125" s="117">
        <v>0</v>
      </c>
      <c r="AN1125" s="117">
        <v>0</v>
      </c>
      <c r="AO1125" s="117">
        <v>0</v>
      </c>
      <c r="AP1125" s="117">
        <v>0</v>
      </c>
      <c r="AQ1125" s="117">
        <v>1</v>
      </c>
      <c r="AR1125" s="117">
        <v>0</v>
      </c>
      <c r="AS1125" s="117">
        <v>240444.4011869659</v>
      </c>
    </row>
    <row r="1126" spans="1:45" x14ac:dyDescent="0.45">
      <c r="A1126" s="117" t="s">
        <v>1465</v>
      </c>
      <c r="B1126" s="118">
        <v>44133</v>
      </c>
      <c r="C1126" s="117">
        <v>2021</v>
      </c>
      <c r="D1126" s="117">
        <v>10</v>
      </c>
      <c r="E1126" s="117">
        <v>5</v>
      </c>
      <c r="F1126" s="117" t="s">
        <v>342</v>
      </c>
      <c r="G1126" s="117" t="s">
        <v>336</v>
      </c>
      <c r="H1126" s="117">
        <v>0</v>
      </c>
      <c r="I1126" s="117">
        <v>40.625</v>
      </c>
      <c r="J1126" s="117">
        <v>233002.0261869659</v>
      </c>
      <c r="K1126" s="117">
        <v>211877.0261869659</v>
      </c>
      <c r="L1126" s="117">
        <v>21125</v>
      </c>
      <c r="M1126" s="117">
        <v>0</v>
      </c>
      <c r="N1126" s="117">
        <v>0</v>
      </c>
      <c r="O1126" s="117">
        <v>0</v>
      </c>
      <c r="P1126" s="117">
        <v>0</v>
      </c>
      <c r="Q1126" s="117">
        <v>0</v>
      </c>
      <c r="R1126" s="117">
        <v>1</v>
      </c>
      <c r="S1126" s="117">
        <v>0</v>
      </c>
      <c r="T1126" s="117">
        <v>0</v>
      </c>
      <c r="U1126" s="117">
        <v>0</v>
      </c>
      <c r="V1126" s="117">
        <v>0</v>
      </c>
      <c r="W1126" s="117">
        <v>0</v>
      </c>
      <c r="X1126" s="117">
        <v>0</v>
      </c>
      <c r="Y1126" s="117">
        <v>0</v>
      </c>
      <c r="Z1126" s="117">
        <v>0</v>
      </c>
      <c r="AA1126" s="117">
        <v>0</v>
      </c>
      <c r="AB1126" s="117">
        <v>0</v>
      </c>
      <c r="AC1126" s="117">
        <v>0</v>
      </c>
      <c r="AD1126" s="117">
        <v>1</v>
      </c>
      <c r="AE1126" s="117">
        <v>0</v>
      </c>
      <c r="AF1126" s="117">
        <v>0</v>
      </c>
      <c r="AG1126" s="117">
        <v>0</v>
      </c>
      <c r="AH1126" s="117">
        <v>0</v>
      </c>
      <c r="AI1126" s="117">
        <v>0</v>
      </c>
      <c r="AJ1126" s="117">
        <v>1</v>
      </c>
      <c r="AK1126" s="117">
        <v>0</v>
      </c>
      <c r="AL1126" s="117">
        <v>0</v>
      </c>
      <c r="AM1126" s="117">
        <v>0</v>
      </c>
      <c r="AN1126" s="117">
        <v>0</v>
      </c>
      <c r="AO1126" s="117">
        <v>0</v>
      </c>
      <c r="AP1126" s="117">
        <v>0</v>
      </c>
      <c r="AQ1126" s="117">
        <v>1</v>
      </c>
      <c r="AR1126" s="117">
        <v>0</v>
      </c>
      <c r="AS1126" s="117">
        <v>211877.0261869659</v>
      </c>
    </row>
    <row r="1127" spans="1:45" x14ac:dyDescent="0.45">
      <c r="A1127" s="117" t="s">
        <v>1466</v>
      </c>
      <c r="B1127" s="118">
        <v>44134</v>
      </c>
      <c r="C1127" s="117">
        <v>2021</v>
      </c>
      <c r="D1127" s="117">
        <v>10</v>
      </c>
      <c r="E1127" s="117">
        <v>6</v>
      </c>
      <c r="F1127" s="117" t="s">
        <v>342</v>
      </c>
      <c r="G1127" s="117" t="s">
        <v>336</v>
      </c>
      <c r="H1127" s="117">
        <v>0</v>
      </c>
      <c r="I1127" s="117">
        <v>47.166670000000003</v>
      </c>
      <c r="J1127" s="117">
        <v>230452.90118696593</v>
      </c>
      <c r="K1127" s="117">
        <v>211401.23452029927</v>
      </c>
      <c r="L1127" s="117">
        <v>19051.666666666668</v>
      </c>
      <c r="M1127" s="117">
        <v>0</v>
      </c>
      <c r="N1127" s="117">
        <v>0</v>
      </c>
      <c r="O1127" s="117">
        <v>0</v>
      </c>
      <c r="P1127" s="117">
        <v>0</v>
      </c>
      <c r="Q1127" s="117">
        <v>0</v>
      </c>
      <c r="R1127" s="117">
        <v>0</v>
      </c>
      <c r="S1127" s="117">
        <v>1</v>
      </c>
      <c r="T1127" s="117">
        <v>0</v>
      </c>
      <c r="U1127" s="117">
        <v>0</v>
      </c>
      <c r="V1127" s="117">
        <v>0</v>
      </c>
      <c r="W1127" s="117">
        <v>0</v>
      </c>
      <c r="X1127" s="117">
        <v>0</v>
      </c>
      <c r="Y1127" s="117">
        <v>0</v>
      </c>
      <c r="Z1127" s="117">
        <v>0</v>
      </c>
      <c r="AA1127" s="117">
        <v>0</v>
      </c>
      <c r="AB1127" s="117">
        <v>0</v>
      </c>
      <c r="AC1127" s="117">
        <v>0</v>
      </c>
      <c r="AD1127" s="117">
        <v>1</v>
      </c>
      <c r="AE1127" s="117">
        <v>0</v>
      </c>
      <c r="AF1127" s="117">
        <v>0</v>
      </c>
      <c r="AG1127" s="117">
        <v>0</v>
      </c>
      <c r="AH1127" s="117">
        <v>0</v>
      </c>
      <c r="AI1127" s="117">
        <v>0</v>
      </c>
      <c r="AJ1127" s="117">
        <v>1</v>
      </c>
      <c r="AK1127" s="117">
        <v>0</v>
      </c>
      <c r="AL1127" s="117">
        <v>0</v>
      </c>
      <c r="AM1127" s="117">
        <v>0</v>
      </c>
      <c r="AN1127" s="117">
        <v>0</v>
      </c>
      <c r="AO1127" s="117">
        <v>0</v>
      </c>
      <c r="AP1127" s="117">
        <v>0</v>
      </c>
      <c r="AQ1127" s="117">
        <v>1</v>
      </c>
      <c r="AR1127" s="117">
        <v>0</v>
      </c>
      <c r="AS1127" s="117">
        <v>211401.23452029927</v>
      </c>
    </row>
    <row r="1128" spans="1:45" x14ac:dyDescent="0.45">
      <c r="A1128" s="117" t="s">
        <v>1467</v>
      </c>
      <c r="B1128" s="118">
        <v>44135</v>
      </c>
      <c r="C1128" s="117">
        <v>2021</v>
      </c>
      <c r="D1128" s="117">
        <v>10</v>
      </c>
      <c r="E1128" s="117">
        <v>7</v>
      </c>
      <c r="F1128" s="117" t="s">
        <v>340</v>
      </c>
      <c r="G1128" s="117" t="s">
        <v>336</v>
      </c>
      <c r="H1128" s="117">
        <v>0</v>
      </c>
      <c r="I1128" s="117">
        <v>42.583329999999997</v>
      </c>
      <c r="J1128" s="117">
        <v>204626.35952029913</v>
      </c>
      <c r="K1128" s="117">
        <v>187528.44285363247</v>
      </c>
      <c r="L1128" s="117">
        <v>17097.916666666668</v>
      </c>
      <c r="M1128" s="117">
        <v>0</v>
      </c>
      <c r="N1128" s="117">
        <v>0</v>
      </c>
      <c r="O1128" s="117">
        <v>0</v>
      </c>
      <c r="P1128" s="117">
        <v>0</v>
      </c>
      <c r="Q1128" s="117">
        <v>0</v>
      </c>
      <c r="R1128" s="117">
        <v>0</v>
      </c>
      <c r="S1128" s="117">
        <v>0</v>
      </c>
      <c r="T1128" s="117">
        <v>1</v>
      </c>
      <c r="U1128" s="117">
        <v>0</v>
      </c>
      <c r="V1128" s="117">
        <v>0</v>
      </c>
      <c r="W1128" s="117">
        <v>0</v>
      </c>
      <c r="X1128" s="117">
        <v>0</v>
      </c>
      <c r="Y1128" s="117">
        <v>0</v>
      </c>
      <c r="Z1128" s="117">
        <v>0</v>
      </c>
      <c r="AA1128" s="117">
        <v>0</v>
      </c>
      <c r="AB1128" s="117">
        <v>0</v>
      </c>
      <c r="AC1128" s="117">
        <v>0</v>
      </c>
      <c r="AD1128" s="117">
        <v>1</v>
      </c>
      <c r="AE1128" s="117">
        <v>0</v>
      </c>
      <c r="AF1128" s="117">
        <v>0</v>
      </c>
      <c r="AG1128" s="117">
        <v>0</v>
      </c>
      <c r="AH1128" s="117">
        <v>0</v>
      </c>
      <c r="AI1128" s="117">
        <v>0</v>
      </c>
      <c r="AJ1128" s="117">
        <v>1</v>
      </c>
      <c r="AK1128" s="117">
        <v>0</v>
      </c>
      <c r="AL1128" s="117">
        <v>0</v>
      </c>
      <c r="AM1128" s="117">
        <v>0</v>
      </c>
      <c r="AN1128" s="117">
        <v>0</v>
      </c>
      <c r="AO1128" s="117">
        <v>0</v>
      </c>
      <c r="AP1128" s="117">
        <v>0</v>
      </c>
      <c r="AQ1128" s="117">
        <v>1</v>
      </c>
      <c r="AR1128" s="117">
        <v>0</v>
      </c>
      <c r="AS1128" s="117">
        <v>187528.44285363247</v>
      </c>
    </row>
    <row r="1129" spans="1:45" x14ac:dyDescent="0.45">
      <c r="A1129" s="117" t="s">
        <v>1468</v>
      </c>
      <c r="B1129" s="118">
        <v>44136</v>
      </c>
      <c r="C1129" s="117">
        <v>2021</v>
      </c>
      <c r="D1129" s="117">
        <v>11</v>
      </c>
      <c r="E1129" s="117">
        <v>1</v>
      </c>
      <c r="F1129" s="117" t="s">
        <v>340</v>
      </c>
      <c r="G1129" s="117" t="s">
        <v>336</v>
      </c>
      <c r="H1129" s="117">
        <v>0</v>
      </c>
      <c r="I1129" s="117">
        <v>40.583329999999997</v>
      </c>
      <c r="J1129" s="117">
        <v>229942.54770709435</v>
      </c>
      <c r="K1129" s="117">
        <v>214778.14770709435</v>
      </c>
      <c r="L1129" s="117">
        <v>15164.4</v>
      </c>
      <c r="M1129" s="117">
        <v>0</v>
      </c>
      <c r="N1129" s="117">
        <v>1</v>
      </c>
      <c r="O1129" s="117">
        <v>0</v>
      </c>
      <c r="P1129" s="117">
        <v>0</v>
      </c>
      <c r="Q1129" s="117">
        <v>0</v>
      </c>
      <c r="R1129" s="117">
        <v>0</v>
      </c>
      <c r="S1129" s="117">
        <v>0</v>
      </c>
      <c r="T1129" s="117">
        <v>0</v>
      </c>
      <c r="U1129" s="117">
        <v>0</v>
      </c>
      <c r="V1129" s="117">
        <v>0</v>
      </c>
      <c r="W1129" s="117">
        <v>0</v>
      </c>
      <c r="X1129" s="117">
        <v>0</v>
      </c>
      <c r="Y1129" s="117">
        <v>0</v>
      </c>
      <c r="Z1129" s="117">
        <v>0</v>
      </c>
      <c r="AA1129" s="117">
        <v>0</v>
      </c>
      <c r="AB1129" s="117">
        <v>0</v>
      </c>
      <c r="AC1129" s="117">
        <v>0</v>
      </c>
      <c r="AD1129" s="117">
        <v>0</v>
      </c>
      <c r="AE1129" s="117">
        <v>1</v>
      </c>
      <c r="AF1129" s="117">
        <v>0</v>
      </c>
      <c r="AG1129" s="117">
        <v>0</v>
      </c>
      <c r="AH1129" s="117">
        <v>0</v>
      </c>
      <c r="AI1129" s="117">
        <v>0</v>
      </c>
      <c r="AJ1129" s="117">
        <v>1</v>
      </c>
      <c r="AK1129" s="117">
        <v>0</v>
      </c>
      <c r="AL1129" s="117">
        <v>0</v>
      </c>
      <c r="AM1129" s="117">
        <v>0</v>
      </c>
      <c r="AN1129" s="117">
        <v>0</v>
      </c>
      <c r="AO1129" s="117">
        <v>0</v>
      </c>
      <c r="AP1129" s="117">
        <v>0</v>
      </c>
      <c r="AQ1129" s="117">
        <v>1</v>
      </c>
      <c r="AR1129" s="117">
        <v>0</v>
      </c>
      <c r="AS1129" s="117">
        <v>214778.14770709435</v>
      </c>
    </row>
    <row r="1130" spans="1:45" x14ac:dyDescent="0.45">
      <c r="A1130" s="117" t="s">
        <v>1469</v>
      </c>
      <c r="B1130" s="118">
        <v>44137</v>
      </c>
      <c r="C1130" s="117">
        <v>2021</v>
      </c>
      <c r="D1130" s="117">
        <v>11</v>
      </c>
      <c r="E1130" s="117">
        <v>2</v>
      </c>
      <c r="F1130" s="117" t="s">
        <v>342</v>
      </c>
      <c r="G1130" s="117" t="s">
        <v>336</v>
      </c>
      <c r="H1130" s="117">
        <v>0</v>
      </c>
      <c r="I1130" s="117">
        <v>40.083329999999997</v>
      </c>
      <c r="J1130" s="117">
        <v>238314.27886155664</v>
      </c>
      <c r="K1130" s="117">
        <v>224346.77886155664</v>
      </c>
      <c r="L1130" s="117">
        <v>13967.5</v>
      </c>
      <c r="M1130" s="117">
        <v>0</v>
      </c>
      <c r="N1130" s="117">
        <v>0</v>
      </c>
      <c r="O1130" s="117">
        <v>1</v>
      </c>
      <c r="P1130" s="117">
        <v>0</v>
      </c>
      <c r="Q1130" s="117">
        <v>0</v>
      </c>
      <c r="R1130" s="117">
        <v>0</v>
      </c>
      <c r="S1130" s="117">
        <v>0</v>
      </c>
      <c r="T1130" s="117">
        <v>0</v>
      </c>
      <c r="U1130" s="117">
        <v>0</v>
      </c>
      <c r="V1130" s="117">
        <v>0</v>
      </c>
      <c r="W1130" s="117">
        <v>0</v>
      </c>
      <c r="X1130" s="117">
        <v>0</v>
      </c>
      <c r="Y1130" s="117">
        <v>0</v>
      </c>
      <c r="Z1130" s="117">
        <v>0</v>
      </c>
      <c r="AA1130" s="117">
        <v>0</v>
      </c>
      <c r="AB1130" s="117">
        <v>0</v>
      </c>
      <c r="AC1130" s="117">
        <v>0</v>
      </c>
      <c r="AD1130" s="117">
        <v>0</v>
      </c>
      <c r="AE1130" s="117">
        <v>1</v>
      </c>
      <c r="AF1130" s="117">
        <v>0</v>
      </c>
      <c r="AG1130" s="117">
        <v>0</v>
      </c>
      <c r="AH1130" s="117">
        <v>0</v>
      </c>
      <c r="AI1130" s="117">
        <v>0</v>
      </c>
      <c r="AJ1130" s="117">
        <v>1</v>
      </c>
      <c r="AK1130" s="117">
        <v>0</v>
      </c>
      <c r="AL1130" s="117">
        <v>0</v>
      </c>
      <c r="AM1130" s="117">
        <v>0</v>
      </c>
      <c r="AN1130" s="117">
        <v>0</v>
      </c>
      <c r="AO1130" s="117">
        <v>0</v>
      </c>
      <c r="AP1130" s="117">
        <v>0</v>
      </c>
      <c r="AQ1130" s="117">
        <v>1</v>
      </c>
      <c r="AR1130" s="117">
        <v>0</v>
      </c>
      <c r="AS1130" s="117">
        <v>224346.77886155664</v>
      </c>
    </row>
    <row r="1131" spans="1:45" x14ac:dyDescent="0.45">
      <c r="A1131" s="117" t="s">
        <v>1470</v>
      </c>
      <c r="B1131" s="118">
        <v>44138</v>
      </c>
      <c r="C1131" s="117">
        <v>2021</v>
      </c>
      <c r="D1131" s="117">
        <v>11</v>
      </c>
      <c r="E1131" s="117">
        <v>3</v>
      </c>
      <c r="F1131" s="117" t="s">
        <v>342</v>
      </c>
      <c r="G1131" s="117" t="s">
        <v>336</v>
      </c>
      <c r="H1131" s="117">
        <v>0</v>
      </c>
      <c r="I1131" s="117">
        <v>38.625</v>
      </c>
      <c r="J1131" s="117">
        <v>258838.73719488989</v>
      </c>
      <c r="K1131" s="117">
        <v>246611.23719488989</v>
      </c>
      <c r="L1131" s="117">
        <v>12227.5</v>
      </c>
      <c r="M1131" s="117">
        <v>0</v>
      </c>
      <c r="N1131" s="117">
        <v>0</v>
      </c>
      <c r="O1131" s="117">
        <v>0</v>
      </c>
      <c r="P1131" s="117">
        <v>1</v>
      </c>
      <c r="Q1131" s="117">
        <v>0</v>
      </c>
      <c r="R1131" s="117">
        <v>0</v>
      </c>
      <c r="S1131" s="117">
        <v>0</v>
      </c>
      <c r="T1131" s="117">
        <v>0</v>
      </c>
      <c r="U1131" s="117">
        <v>0</v>
      </c>
      <c r="V1131" s="117">
        <v>0</v>
      </c>
      <c r="W1131" s="117">
        <v>0</v>
      </c>
      <c r="X1131" s="117">
        <v>0</v>
      </c>
      <c r="Y1131" s="117">
        <v>0</v>
      </c>
      <c r="Z1131" s="117">
        <v>0</v>
      </c>
      <c r="AA1131" s="117">
        <v>0</v>
      </c>
      <c r="AB1131" s="117">
        <v>0</v>
      </c>
      <c r="AC1131" s="117">
        <v>0</v>
      </c>
      <c r="AD1131" s="117">
        <v>0</v>
      </c>
      <c r="AE1131" s="117">
        <v>1</v>
      </c>
      <c r="AF1131" s="117">
        <v>0</v>
      </c>
      <c r="AG1131" s="117">
        <v>0</v>
      </c>
      <c r="AH1131" s="117">
        <v>0</v>
      </c>
      <c r="AI1131" s="117">
        <v>0</v>
      </c>
      <c r="AJ1131" s="117">
        <v>1</v>
      </c>
      <c r="AK1131" s="117">
        <v>0</v>
      </c>
      <c r="AL1131" s="117">
        <v>0</v>
      </c>
      <c r="AM1131" s="117">
        <v>0</v>
      </c>
      <c r="AN1131" s="117">
        <v>0</v>
      </c>
      <c r="AO1131" s="117">
        <v>0</v>
      </c>
      <c r="AP1131" s="117">
        <v>0</v>
      </c>
      <c r="AQ1131" s="117">
        <v>1</v>
      </c>
      <c r="AR1131" s="117">
        <v>0</v>
      </c>
      <c r="AS1131" s="117">
        <v>246611.23719488989</v>
      </c>
    </row>
    <row r="1132" spans="1:45" x14ac:dyDescent="0.45">
      <c r="A1132" s="117" t="s">
        <v>1471</v>
      </c>
      <c r="B1132" s="118">
        <v>44139</v>
      </c>
      <c r="C1132" s="117">
        <v>2021</v>
      </c>
      <c r="D1132" s="117">
        <v>11</v>
      </c>
      <c r="E1132" s="117">
        <v>4</v>
      </c>
      <c r="F1132" s="117" t="s">
        <v>342</v>
      </c>
      <c r="G1132" s="117" t="s">
        <v>336</v>
      </c>
      <c r="H1132" s="117">
        <v>0</v>
      </c>
      <c r="I1132" s="117">
        <v>49.791670000000003</v>
      </c>
      <c r="J1132" s="117">
        <v>220335.86219488992</v>
      </c>
      <c r="K1132" s="117">
        <v>209836.69552822327</v>
      </c>
      <c r="L1132" s="117">
        <v>10499.166666666666</v>
      </c>
      <c r="M1132" s="117">
        <v>0</v>
      </c>
      <c r="N1132" s="117">
        <v>0</v>
      </c>
      <c r="O1132" s="117">
        <v>0</v>
      </c>
      <c r="P1132" s="117">
        <v>0</v>
      </c>
      <c r="Q1132" s="117">
        <v>1</v>
      </c>
      <c r="R1132" s="117">
        <v>0</v>
      </c>
      <c r="S1132" s="117">
        <v>0</v>
      </c>
      <c r="T1132" s="117">
        <v>0</v>
      </c>
      <c r="U1132" s="117">
        <v>0</v>
      </c>
      <c r="V1132" s="117">
        <v>0</v>
      </c>
      <c r="W1132" s="117">
        <v>0</v>
      </c>
      <c r="X1132" s="117">
        <v>0</v>
      </c>
      <c r="Y1132" s="117">
        <v>0</v>
      </c>
      <c r="Z1132" s="117">
        <v>0</v>
      </c>
      <c r="AA1132" s="117">
        <v>0</v>
      </c>
      <c r="AB1132" s="117">
        <v>0</v>
      </c>
      <c r="AC1132" s="117">
        <v>0</v>
      </c>
      <c r="AD1132" s="117">
        <v>0</v>
      </c>
      <c r="AE1132" s="117">
        <v>1</v>
      </c>
      <c r="AF1132" s="117">
        <v>0</v>
      </c>
      <c r="AG1132" s="117">
        <v>0</v>
      </c>
      <c r="AH1132" s="117">
        <v>0</v>
      </c>
      <c r="AI1132" s="117">
        <v>0</v>
      </c>
      <c r="AJ1132" s="117">
        <v>1</v>
      </c>
      <c r="AK1132" s="117">
        <v>0</v>
      </c>
      <c r="AL1132" s="117">
        <v>0</v>
      </c>
      <c r="AM1132" s="117">
        <v>0</v>
      </c>
      <c r="AN1132" s="117">
        <v>0</v>
      </c>
      <c r="AO1132" s="117">
        <v>0</v>
      </c>
      <c r="AP1132" s="117">
        <v>0</v>
      </c>
      <c r="AQ1132" s="117">
        <v>1</v>
      </c>
      <c r="AR1132" s="117">
        <v>0</v>
      </c>
      <c r="AS1132" s="117">
        <v>209836.69552822327</v>
      </c>
    </row>
    <row r="1133" spans="1:45" x14ac:dyDescent="0.45">
      <c r="A1133" s="117" t="s">
        <v>1472</v>
      </c>
      <c r="B1133" s="118">
        <v>44140</v>
      </c>
      <c r="C1133" s="117">
        <v>2021</v>
      </c>
      <c r="D1133" s="117">
        <v>11</v>
      </c>
      <c r="E1133" s="117">
        <v>5</v>
      </c>
      <c r="F1133" s="117" t="s">
        <v>342</v>
      </c>
      <c r="G1133" s="117" t="s">
        <v>336</v>
      </c>
      <c r="H1133" s="117">
        <v>0</v>
      </c>
      <c r="I1133" s="117">
        <v>55.083329999999997</v>
      </c>
      <c r="J1133" s="117">
        <v>199865.90386155667</v>
      </c>
      <c r="K1133" s="117">
        <v>191100.48719489001</v>
      </c>
      <c r="L1133" s="117">
        <v>8765.4166666666661</v>
      </c>
      <c r="M1133" s="117">
        <v>0</v>
      </c>
      <c r="N1133" s="117">
        <v>0</v>
      </c>
      <c r="O1133" s="117">
        <v>0</v>
      </c>
      <c r="P1133" s="117">
        <v>0</v>
      </c>
      <c r="Q1133" s="117">
        <v>0</v>
      </c>
      <c r="R1133" s="117">
        <v>1</v>
      </c>
      <c r="S1133" s="117">
        <v>0</v>
      </c>
      <c r="T1133" s="117">
        <v>0</v>
      </c>
      <c r="U1133" s="117">
        <v>0</v>
      </c>
      <c r="V1133" s="117">
        <v>0</v>
      </c>
      <c r="W1133" s="117">
        <v>0</v>
      </c>
      <c r="X1133" s="117">
        <v>0</v>
      </c>
      <c r="Y1133" s="117">
        <v>0</v>
      </c>
      <c r="Z1133" s="117">
        <v>0</v>
      </c>
      <c r="AA1133" s="117">
        <v>0</v>
      </c>
      <c r="AB1133" s="117">
        <v>0</v>
      </c>
      <c r="AC1133" s="117">
        <v>0</v>
      </c>
      <c r="AD1133" s="117">
        <v>0</v>
      </c>
      <c r="AE1133" s="117">
        <v>1</v>
      </c>
      <c r="AF1133" s="117">
        <v>0</v>
      </c>
      <c r="AG1133" s="117">
        <v>0</v>
      </c>
      <c r="AH1133" s="117">
        <v>0</v>
      </c>
      <c r="AI1133" s="117">
        <v>0</v>
      </c>
      <c r="AJ1133" s="117">
        <v>1</v>
      </c>
      <c r="AK1133" s="117">
        <v>0</v>
      </c>
      <c r="AL1133" s="117">
        <v>0</v>
      </c>
      <c r="AM1133" s="117">
        <v>0</v>
      </c>
      <c r="AN1133" s="117">
        <v>0</v>
      </c>
      <c r="AO1133" s="117">
        <v>0</v>
      </c>
      <c r="AP1133" s="117">
        <v>0</v>
      </c>
      <c r="AQ1133" s="117">
        <v>1</v>
      </c>
      <c r="AR1133" s="117">
        <v>0</v>
      </c>
      <c r="AS1133" s="117">
        <v>191100.48719489001</v>
      </c>
    </row>
    <row r="1134" spans="1:45" x14ac:dyDescent="0.45">
      <c r="A1134" s="117" t="s">
        <v>1473</v>
      </c>
      <c r="B1134" s="118">
        <v>44141</v>
      </c>
      <c r="C1134" s="117">
        <v>2021</v>
      </c>
      <c r="D1134" s="117">
        <v>11</v>
      </c>
      <c r="E1134" s="117">
        <v>6</v>
      </c>
      <c r="F1134" s="117" t="s">
        <v>342</v>
      </c>
      <c r="G1134" s="117" t="s">
        <v>336</v>
      </c>
      <c r="H1134" s="117">
        <v>0</v>
      </c>
      <c r="I1134" s="117">
        <v>45.041670000000003</v>
      </c>
      <c r="J1134" s="117">
        <v>231777.69552822327</v>
      </c>
      <c r="K1134" s="117">
        <v>224653.94552822327</v>
      </c>
      <c r="L1134" s="117">
        <v>7123.75</v>
      </c>
      <c r="M1134" s="117">
        <v>0</v>
      </c>
      <c r="N1134" s="117">
        <v>0</v>
      </c>
      <c r="O1134" s="117">
        <v>0</v>
      </c>
      <c r="P1134" s="117">
        <v>0</v>
      </c>
      <c r="Q1134" s="117">
        <v>0</v>
      </c>
      <c r="R1134" s="117">
        <v>0</v>
      </c>
      <c r="S1134" s="117">
        <v>1</v>
      </c>
      <c r="T1134" s="117">
        <v>0</v>
      </c>
      <c r="U1134" s="117">
        <v>0</v>
      </c>
      <c r="V1134" s="117">
        <v>0</v>
      </c>
      <c r="W1134" s="117">
        <v>0</v>
      </c>
      <c r="X1134" s="117">
        <v>0</v>
      </c>
      <c r="Y1134" s="117">
        <v>0</v>
      </c>
      <c r="Z1134" s="117">
        <v>0</v>
      </c>
      <c r="AA1134" s="117">
        <v>0</v>
      </c>
      <c r="AB1134" s="117">
        <v>0</v>
      </c>
      <c r="AC1134" s="117">
        <v>0</v>
      </c>
      <c r="AD1134" s="117">
        <v>0</v>
      </c>
      <c r="AE1134" s="117">
        <v>1</v>
      </c>
      <c r="AF1134" s="117">
        <v>0</v>
      </c>
      <c r="AG1134" s="117">
        <v>0</v>
      </c>
      <c r="AH1134" s="117">
        <v>0</v>
      </c>
      <c r="AI1134" s="117">
        <v>0</v>
      </c>
      <c r="AJ1134" s="117">
        <v>1</v>
      </c>
      <c r="AK1134" s="117">
        <v>0</v>
      </c>
      <c r="AL1134" s="117">
        <v>0</v>
      </c>
      <c r="AM1134" s="117">
        <v>0</v>
      </c>
      <c r="AN1134" s="117">
        <v>0</v>
      </c>
      <c r="AO1134" s="117">
        <v>0</v>
      </c>
      <c r="AP1134" s="117">
        <v>0</v>
      </c>
      <c r="AQ1134" s="117">
        <v>1</v>
      </c>
      <c r="AR1134" s="117">
        <v>0</v>
      </c>
      <c r="AS1134" s="117">
        <v>224653.94552822327</v>
      </c>
    </row>
    <row r="1135" spans="1:45" x14ac:dyDescent="0.45">
      <c r="A1135" s="117" t="s">
        <v>1474</v>
      </c>
      <c r="B1135" s="118">
        <v>44142</v>
      </c>
      <c r="C1135" s="117">
        <v>2021</v>
      </c>
      <c r="D1135" s="117">
        <v>11</v>
      </c>
      <c r="E1135" s="117">
        <v>7</v>
      </c>
      <c r="F1135" s="117" t="s">
        <v>340</v>
      </c>
      <c r="G1135" s="117" t="s">
        <v>336</v>
      </c>
      <c r="H1135" s="117">
        <v>0</v>
      </c>
      <c r="I1135" s="117">
        <v>38.666670000000003</v>
      </c>
      <c r="J1135" s="117">
        <v>243832.61219488987</v>
      </c>
      <c r="K1135" s="117">
        <v>238248.02886155652</v>
      </c>
      <c r="L1135" s="117">
        <v>5584.583333333333</v>
      </c>
      <c r="M1135" s="117">
        <v>0</v>
      </c>
      <c r="N1135" s="117">
        <v>0</v>
      </c>
      <c r="O1135" s="117">
        <v>0</v>
      </c>
      <c r="P1135" s="117">
        <v>0</v>
      </c>
      <c r="Q1135" s="117">
        <v>0</v>
      </c>
      <c r="R1135" s="117">
        <v>0</v>
      </c>
      <c r="S1135" s="117">
        <v>0</v>
      </c>
      <c r="T1135" s="117">
        <v>1</v>
      </c>
      <c r="U1135" s="117">
        <v>0</v>
      </c>
      <c r="V1135" s="117">
        <v>0</v>
      </c>
      <c r="W1135" s="117">
        <v>0</v>
      </c>
      <c r="X1135" s="117">
        <v>0</v>
      </c>
      <c r="Y1135" s="117">
        <v>0</v>
      </c>
      <c r="Z1135" s="117">
        <v>0</v>
      </c>
      <c r="AA1135" s="117">
        <v>0</v>
      </c>
      <c r="AB1135" s="117">
        <v>0</v>
      </c>
      <c r="AC1135" s="117">
        <v>0</v>
      </c>
      <c r="AD1135" s="117">
        <v>0</v>
      </c>
      <c r="AE1135" s="117">
        <v>1</v>
      </c>
      <c r="AF1135" s="117">
        <v>0</v>
      </c>
      <c r="AG1135" s="117">
        <v>0</v>
      </c>
      <c r="AH1135" s="117">
        <v>0</v>
      </c>
      <c r="AI1135" s="117">
        <v>0</v>
      </c>
      <c r="AJ1135" s="117">
        <v>1</v>
      </c>
      <c r="AK1135" s="117">
        <v>0</v>
      </c>
      <c r="AL1135" s="117">
        <v>0</v>
      </c>
      <c r="AM1135" s="117">
        <v>0</v>
      </c>
      <c r="AN1135" s="117">
        <v>0</v>
      </c>
      <c r="AO1135" s="117">
        <v>0</v>
      </c>
      <c r="AP1135" s="117">
        <v>0</v>
      </c>
      <c r="AQ1135" s="117">
        <v>1</v>
      </c>
      <c r="AR1135" s="117">
        <v>0</v>
      </c>
      <c r="AS1135" s="117">
        <v>238248.02886155652</v>
      </c>
    </row>
    <row r="1136" spans="1:45" x14ac:dyDescent="0.45">
      <c r="A1136" s="117" t="s">
        <v>1475</v>
      </c>
      <c r="B1136" s="118">
        <v>44143</v>
      </c>
      <c r="C1136" s="117">
        <v>2021</v>
      </c>
      <c r="D1136" s="117">
        <v>11</v>
      </c>
      <c r="E1136" s="117">
        <v>1</v>
      </c>
      <c r="F1136" s="117" t="s">
        <v>340</v>
      </c>
      <c r="G1136" s="117" t="s">
        <v>336</v>
      </c>
      <c r="H1136" s="117">
        <v>0</v>
      </c>
      <c r="I1136" s="117">
        <v>36.916670000000003</v>
      </c>
      <c r="J1136" s="117">
        <v>267993.52886155667</v>
      </c>
      <c r="K1136" s="117">
        <v>263822.27886155667</v>
      </c>
      <c r="L1136" s="117">
        <v>4171.25</v>
      </c>
      <c r="M1136" s="117">
        <v>0</v>
      </c>
      <c r="N1136" s="117">
        <v>1</v>
      </c>
      <c r="O1136" s="117">
        <v>0</v>
      </c>
      <c r="P1136" s="117">
        <v>0</v>
      </c>
      <c r="Q1136" s="117">
        <v>0</v>
      </c>
      <c r="R1136" s="117">
        <v>0</v>
      </c>
      <c r="S1136" s="117">
        <v>0</v>
      </c>
      <c r="T1136" s="117">
        <v>0</v>
      </c>
      <c r="U1136" s="117">
        <v>0</v>
      </c>
      <c r="V1136" s="117">
        <v>0</v>
      </c>
      <c r="W1136" s="117">
        <v>0</v>
      </c>
      <c r="X1136" s="117">
        <v>0</v>
      </c>
      <c r="Y1136" s="117">
        <v>0</v>
      </c>
      <c r="Z1136" s="117">
        <v>0</v>
      </c>
      <c r="AA1136" s="117">
        <v>0</v>
      </c>
      <c r="AB1136" s="117">
        <v>0</v>
      </c>
      <c r="AC1136" s="117">
        <v>0</v>
      </c>
      <c r="AD1136" s="117">
        <v>0</v>
      </c>
      <c r="AE1136" s="117">
        <v>1</v>
      </c>
      <c r="AF1136" s="117">
        <v>0</v>
      </c>
      <c r="AG1136" s="117">
        <v>0</v>
      </c>
      <c r="AH1136" s="117">
        <v>0</v>
      </c>
      <c r="AI1136" s="117">
        <v>0</v>
      </c>
      <c r="AJ1136" s="117">
        <v>1</v>
      </c>
      <c r="AK1136" s="117">
        <v>0</v>
      </c>
      <c r="AL1136" s="117">
        <v>0</v>
      </c>
      <c r="AM1136" s="117">
        <v>0</v>
      </c>
      <c r="AN1136" s="117">
        <v>0</v>
      </c>
      <c r="AO1136" s="117">
        <v>0</v>
      </c>
      <c r="AP1136" s="117">
        <v>0</v>
      </c>
      <c r="AQ1136" s="117">
        <v>1</v>
      </c>
      <c r="AR1136" s="117">
        <v>0</v>
      </c>
      <c r="AS1136" s="117">
        <v>263822.27886155667</v>
      </c>
    </row>
    <row r="1137" spans="1:45" x14ac:dyDescent="0.45">
      <c r="A1137" s="117" t="s">
        <v>1476</v>
      </c>
      <c r="B1137" s="118">
        <v>44144</v>
      </c>
      <c r="C1137" s="117">
        <v>2021</v>
      </c>
      <c r="D1137" s="117">
        <v>11</v>
      </c>
      <c r="E1137" s="117">
        <v>2</v>
      </c>
      <c r="F1137" s="117" t="s">
        <v>342</v>
      </c>
      <c r="G1137" s="117" t="s">
        <v>336</v>
      </c>
      <c r="H1137" s="117">
        <v>0</v>
      </c>
      <c r="I1137" s="117">
        <v>29.875</v>
      </c>
      <c r="J1137" s="117">
        <v>295870.57052822335</v>
      </c>
      <c r="K1137" s="117">
        <v>293113.90386155667</v>
      </c>
      <c r="L1137" s="117">
        <v>2756.6666666666665</v>
      </c>
      <c r="M1137" s="117">
        <v>0</v>
      </c>
      <c r="N1137" s="117">
        <v>0</v>
      </c>
      <c r="O1137" s="117">
        <v>1</v>
      </c>
      <c r="P1137" s="117">
        <v>0</v>
      </c>
      <c r="Q1137" s="117">
        <v>0</v>
      </c>
      <c r="R1137" s="117">
        <v>0</v>
      </c>
      <c r="S1137" s="117">
        <v>0</v>
      </c>
      <c r="T1137" s="117">
        <v>0</v>
      </c>
      <c r="U1137" s="117">
        <v>0</v>
      </c>
      <c r="V1137" s="117">
        <v>0</v>
      </c>
      <c r="W1137" s="117">
        <v>0</v>
      </c>
      <c r="X1137" s="117">
        <v>0</v>
      </c>
      <c r="Y1137" s="117">
        <v>0</v>
      </c>
      <c r="Z1137" s="117">
        <v>0</v>
      </c>
      <c r="AA1137" s="117">
        <v>0</v>
      </c>
      <c r="AB1137" s="117">
        <v>0</v>
      </c>
      <c r="AC1137" s="117">
        <v>0</v>
      </c>
      <c r="AD1137" s="117">
        <v>0</v>
      </c>
      <c r="AE1137" s="117">
        <v>1</v>
      </c>
      <c r="AF1137" s="117">
        <v>0</v>
      </c>
      <c r="AG1137" s="117">
        <v>0</v>
      </c>
      <c r="AH1137" s="117">
        <v>0</v>
      </c>
      <c r="AI1137" s="117">
        <v>0</v>
      </c>
      <c r="AJ1137" s="117">
        <v>1</v>
      </c>
      <c r="AK1137" s="117">
        <v>0</v>
      </c>
      <c r="AL1137" s="117">
        <v>0</v>
      </c>
      <c r="AM1137" s="117">
        <v>0</v>
      </c>
      <c r="AN1137" s="117">
        <v>0</v>
      </c>
      <c r="AO1137" s="117">
        <v>0</v>
      </c>
      <c r="AP1137" s="117">
        <v>0</v>
      </c>
      <c r="AQ1137" s="117">
        <v>1</v>
      </c>
      <c r="AR1137" s="117">
        <v>0</v>
      </c>
      <c r="AS1137" s="117">
        <v>293113.90386155667</v>
      </c>
    </row>
    <row r="1138" spans="1:45" x14ac:dyDescent="0.45">
      <c r="A1138" s="117" t="s">
        <v>1477</v>
      </c>
      <c r="B1138" s="118">
        <v>44145</v>
      </c>
      <c r="C1138" s="117">
        <v>2021</v>
      </c>
      <c r="D1138" s="117">
        <v>11</v>
      </c>
      <c r="E1138" s="117">
        <v>3</v>
      </c>
      <c r="F1138" s="117" t="s">
        <v>342</v>
      </c>
      <c r="G1138" s="117" t="s">
        <v>336</v>
      </c>
      <c r="H1138" s="117">
        <v>0</v>
      </c>
      <c r="I1138" s="117">
        <v>33.416670000000003</v>
      </c>
      <c r="J1138" s="117">
        <v>252866.77886155664</v>
      </c>
      <c r="K1138" s="117">
        <v>251514.27886155664</v>
      </c>
      <c r="L1138" s="117">
        <v>1352.5</v>
      </c>
      <c r="M1138" s="117">
        <v>0</v>
      </c>
      <c r="N1138" s="117">
        <v>0</v>
      </c>
      <c r="O1138" s="117">
        <v>0</v>
      </c>
      <c r="P1138" s="117">
        <v>1</v>
      </c>
      <c r="Q1138" s="117">
        <v>0</v>
      </c>
      <c r="R1138" s="117">
        <v>0</v>
      </c>
      <c r="S1138" s="117">
        <v>0</v>
      </c>
      <c r="T1138" s="117">
        <v>0</v>
      </c>
      <c r="U1138" s="117">
        <v>0</v>
      </c>
      <c r="V1138" s="117">
        <v>0</v>
      </c>
      <c r="W1138" s="117">
        <v>0</v>
      </c>
      <c r="X1138" s="117">
        <v>0</v>
      </c>
      <c r="Y1138" s="117">
        <v>0</v>
      </c>
      <c r="Z1138" s="117">
        <v>0</v>
      </c>
      <c r="AA1138" s="117">
        <v>0</v>
      </c>
      <c r="AB1138" s="117">
        <v>0</v>
      </c>
      <c r="AC1138" s="117">
        <v>0</v>
      </c>
      <c r="AD1138" s="117">
        <v>0</v>
      </c>
      <c r="AE1138" s="117">
        <v>1</v>
      </c>
      <c r="AF1138" s="117">
        <v>0</v>
      </c>
      <c r="AG1138" s="117">
        <v>0</v>
      </c>
      <c r="AH1138" s="117">
        <v>0</v>
      </c>
      <c r="AI1138" s="117">
        <v>0</v>
      </c>
      <c r="AJ1138" s="117">
        <v>1</v>
      </c>
      <c r="AK1138" s="117">
        <v>0</v>
      </c>
      <c r="AL1138" s="117">
        <v>0</v>
      </c>
      <c r="AM1138" s="117">
        <v>0</v>
      </c>
      <c r="AN1138" s="117">
        <v>0</v>
      </c>
      <c r="AO1138" s="117">
        <v>0</v>
      </c>
      <c r="AP1138" s="117">
        <v>0</v>
      </c>
      <c r="AQ1138" s="117">
        <v>1</v>
      </c>
      <c r="AR1138" s="117">
        <v>0</v>
      </c>
      <c r="AS1138" s="117">
        <v>251514.27886155664</v>
      </c>
    </row>
    <row r="1139" spans="1:45" x14ac:dyDescent="0.45">
      <c r="A1139" s="117" t="s">
        <v>1478</v>
      </c>
      <c r="B1139" s="118">
        <v>44146</v>
      </c>
      <c r="C1139" s="117">
        <v>2021</v>
      </c>
      <c r="D1139" s="117">
        <v>11</v>
      </c>
      <c r="E1139" s="117">
        <v>4</v>
      </c>
      <c r="F1139" s="117" t="s">
        <v>342</v>
      </c>
      <c r="G1139" s="117" t="s">
        <v>336</v>
      </c>
      <c r="H1139" s="117">
        <v>0</v>
      </c>
      <c r="I1139" s="117">
        <v>30.41667</v>
      </c>
      <c r="J1139" s="117">
        <v>266898.9455282233</v>
      </c>
      <c r="K1139" s="117">
        <v>266898.9455282233</v>
      </c>
      <c r="L1139" s="117">
        <v>0</v>
      </c>
      <c r="M1139" s="117">
        <v>0</v>
      </c>
      <c r="N1139" s="117">
        <v>0</v>
      </c>
      <c r="O1139" s="117">
        <v>0</v>
      </c>
      <c r="P1139" s="117">
        <v>0</v>
      </c>
      <c r="Q1139" s="117">
        <v>1</v>
      </c>
      <c r="R1139" s="117">
        <v>0</v>
      </c>
      <c r="S1139" s="117">
        <v>0</v>
      </c>
      <c r="T1139" s="117">
        <v>0</v>
      </c>
      <c r="U1139" s="117">
        <v>0</v>
      </c>
      <c r="V1139" s="117">
        <v>0</v>
      </c>
      <c r="W1139" s="117">
        <v>0</v>
      </c>
      <c r="X1139" s="117">
        <v>0</v>
      </c>
      <c r="Y1139" s="117">
        <v>0</v>
      </c>
      <c r="Z1139" s="117">
        <v>0</v>
      </c>
      <c r="AA1139" s="117">
        <v>0</v>
      </c>
      <c r="AB1139" s="117">
        <v>0</v>
      </c>
      <c r="AC1139" s="117">
        <v>0</v>
      </c>
      <c r="AD1139" s="117">
        <v>0</v>
      </c>
      <c r="AE1139" s="117">
        <v>1</v>
      </c>
      <c r="AF1139" s="117">
        <v>0</v>
      </c>
      <c r="AG1139" s="117">
        <v>0</v>
      </c>
      <c r="AH1139" s="117">
        <v>0</v>
      </c>
      <c r="AI1139" s="117">
        <v>0</v>
      </c>
      <c r="AJ1139" s="117">
        <v>1</v>
      </c>
      <c r="AK1139" s="117">
        <v>0</v>
      </c>
      <c r="AL1139" s="117">
        <v>0</v>
      </c>
      <c r="AM1139" s="117">
        <v>0</v>
      </c>
      <c r="AN1139" s="117">
        <v>0</v>
      </c>
      <c r="AO1139" s="117">
        <v>0</v>
      </c>
      <c r="AP1139" s="117">
        <v>0</v>
      </c>
      <c r="AQ1139" s="117">
        <v>1</v>
      </c>
      <c r="AR1139" s="117">
        <v>0</v>
      </c>
      <c r="AS1139" s="117">
        <v>266898.9455282233</v>
      </c>
    </row>
    <row r="1140" spans="1:45" x14ac:dyDescent="0.45">
      <c r="A1140" s="117" t="s">
        <v>1479</v>
      </c>
      <c r="B1140" s="118">
        <v>44147</v>
      </c>
      <c r="C1140" s="117">
        <v>2021</v>
      </c>
      <c r="D1140" s="117">
        <v>11</v>
      </c>
      <c r="E1140" s="117">
        <v>5</v>
      </c>
      <c r="F1140" s="117" t="s">
        <v>342</v>
      </c>
      <c r="G1140" s="117" t="s">
        <v>336</v>
      </c>
      <c r="H1140" s="117">
        <v>0</v>
      </c>
      <c r="I1140" s="117">
        <v>33.25</v>
      </c>
      <c r="J1140" s="117">
        <v>295798.6955282233</v>
      </c>
      <c r="K1140" s="117">
        <v>295798.6955282233</v>
      </c>
      <c r="L1140" s="117">
        <v>0</v>
      </c>
      <c r="M1140" s="117">
        <v>0</v>
      </c>
      <c r="N1140" s="117">
        <v>0</v>
      </c>
      <c r="O1140" s="117">
        <v>0</v>
      </c>
      <c r="P1140" s="117">
        <v>0</v>
      </c>
      <c r="Q1140" s="117">
        <v>0</v>
      </c>
      <c r="R1140" s="117">
        <v>1</v>
      </c>
      <c r="S1140" s="117">
        <v>0</v>
      </c>
      <c r="T1140" s="117">
        <v>0</v>
      </c>
      <c r="U1140" s="117">
        <v>0</v>
      </c>
      <c r="V1140" s="117">
        <v>0</v>
      </c>
      <c r="W1140" s="117">
        <v>0</v>
      </c>
      <c r="X1140" s="117">
        <v>0</v>
      </c>
      <c r="Y1140" s="117">
        <v>0</v>
      </c>
      <c r="Z1140" s="117">
        <v>0</v>
      </c>
      <c r="AA1140" s="117">
        <v>0</v>
      </c>
      <c r="AB1140" s="117">
        <v>0</v>
      </c>
      <c r="AC1140" s="117">
        <v>0</v>
      </c>
      <c r="AD1140" s="117">
        <v>0</v>
      </c>
      <c r="AE1140" s="117">
        <v>1</v>
      </c>
      <c r="AF1140" s="117">
        <v>0</v>
      </c>
      <c r="AG1140" s="117">
        <v>0</v>
      </c>
      <c r="AH1140" s="117">
        <v>0</v>
      </c>
      <c r="AI1140" s="117">
        <v>0</v>
      </c>
      <c r="AJ1140" s="117">
        <v>1</v>
      </c>
      <c r="AK1140" s="117">
        <v>0</v>
      </c>
      <c r="AL1140" s="117">
        <v>0</v>
      </c>
      <c r="AM1140" s="117">
        <v>0</v>
      </c>
      <c r="AN1140" s="117">
        <v>0</v>
      </c>
      <c r="AO1140" s="117">
        <v>0</v>
      </c>
      <c r="AP1140" s="117">
        <v>0</v>
      </c>
      <c r="AQ1140" s="117">
        <v>1</v>
      </c>
      <c r="AR1140" s="117">
        <v>0</v>
      </c>
      <c r="AS1140" s="117">
        <v>295798.6955282233</v>
      </c>
    </row>
    <row r="1141" spans="1:45" x14ac:dyDescent="0.45">
      <c r="A1141" s="117" t="s">
        <v>1480</v>
      </c>
      <c r="B1141" s="118">
        <v>44148</v>
      </c>
      <c r="C1141" s="117">
        <v>2021</v>
      </c>
      <c r="D1141" s="117">
        <v>11</v>
      </c>
      <c r="E1141" s="117">
        <v>6</v>
      </c>
      <c r="F1141" s="117" t="s">
        <v>342</v>
      </c>
      <c r="G1141" s="117" t="s">
        <v>336</v>
      </c>
      <c r="H1141" s="117">
        <v>0</v>
      </c>
      <c r="I1141" s="117">
        <v>36.833329999999997</v>
      </c>
      <c r="J1141" s="117">
        <v>269786.1955282233</v>
      </c>
      <c r="K1141" s="117">
        <v>269786.1955282233</v>
      </c>
      <c r="L1141" s="117">
        <v>0</v>
      </c>
      <c r="M1141" s="117">
        <v>0</v>
      </c>
      <c r="N1141" s="117">
        <v>0</v>
      </c>
      <c r="O1141" s="117">
        <v>0</v>
      </c>
      <c r="P1141" s="117">
        <v>0</v>
      </c>
      <c r="Q1141" s="117">
        <v>0</v>
      </c>
      <c r="R1141" s="117">
        <v>0</v>
      </c>
      <c r="S1141" s="117">
        <v>1</v>
      </c>
      <c r="T1141" s="117">
        <v>0</v>
      </c>
      <c r="U1141" s="117">
        <v>0</v>
      </c>
      <c r="V1141" s="117">
        <v>0</v>
      </c>
      <c r="W1141" s="117">
        <v>0</v>
      </c>
      <c r="X1141" s="117">
        <v>0</v>
      </c>
      <c r="Y1141" s="117">
        <v>0</v>
      </c>
      <c r="Z1141" s="117">
        <v>0</v>
      </c>
      <c r="AA1141" s="117">
        <v>0</v>
      </c>
      <c r="AB1141" s="117">
        <v>0</v>
      </c>
      <c r="AC1141" s="117">
        <v>0</v>
      </c>
      <c r="AD1141" s="117">
        <v>0</v>
      </c>
      <c r="AE1141" s="117">
        <v>1</v>
      </c>
      <c r="AF1141" s="117">
        <v>0</v>
      </c>
      <c r="AG1141" s="117">
        <v>0</v>
      </c>
      <c r="AH1141" s="117">
        <v>0</v>
      </c>
      <c r="AI1141" s="117">
        <v>0</v>
      </c>
      <c r="AJ1141" s="117">
        <v>1</v>
      </c>
      <c r="AK1141" s="117">
        <v>0</v>
      </c>
      <c r="AL1141" s="117">
        <v>0</v>
      </c>
      <c r="AM1141" s="117">
        <v>0</v>
      </c>
      <c r="AN1141" s="117">
        <v>0</v>
      </c>
      <c r="AO1141" s="117">
        <v>0</v>
      </c>
      <c r="AP1141" s="117">
        <v>0</v>
      </c>
      <c r="AQ1141" s="117">
        <v>1</v>
      </c>
      <c r="AR1141" s="117">
        <v>0</v>
      </c>
      <c r="AS1141" s="117">
        <v>269786.1955282233</v>
      </c>
    </row>
    <row r="1142" spans="1:45" x14ac:dyDescent="0.45">
      <c r="A1142" s="117" t="s">
        <v>1481</v>
      </c>
      <c r="B1142" s="118">
        <v>44149</v>
      </c>
      <c r="C1142" s="117">
        <v>2021</v>
      </c>
      <c r="D1142" s="117">
        <v>11</v>
      </c>
      <c r="E1142" s="117">
        <v>7</v>
      </c>
      <c r="F1142" s="117" t="s">
        <v>340</v>
      </c>
      <c r="G1142" s="117" t="s">
        <v>336</v>
      </c>
      <c r="H1142" s="117">
        <v>0</v>
      </c>
      <c r="I1142" s="117">
        <v>36.833329999999997</v>
      </c>
      <c r="J1142" s="117">
        <v>252162.69552822327</v>
      </c>
      <c r="K1142" s="117">
        <v>252162.69552822327</v>
      </c>
      <c r="L1142" s="117">
        <v>0</v>
      </c>
      <c r="M1142" s="117">
        <v>0</v>
      </c>
      <c r="N1142" s="117">
        <v>0</v>
      </c>
      <c r="O1142" s="117">
        <v>0</v>
      </c>
      <c r="P1142" s="117">
        <v>0</v>
      </c>
      <c r="Q1142" s="117">
        <v>0</v>
      </c>
      <c r="R1142" s="117">
        <v>0</v>
      </c>
      <c r="S1142" s="117">
        <v>0</v>
      </c>
      <c r="T1142" s="117">
        <v>1</v>
      </c>
      <c r="U1142" s="117">
        <v>0</v>
      </c>
      <c r="V1142" s="117">
        <v>0</v>
      </c>
      <c r="W1142" s="117">
        <v>0</v>
      </c>
      <c r="X1142" s="117">
        <v>0</v>
      </c>
      <c r="Y1142" s="117">
        <v>0</v>
      </c>
      <c r="Z1142" s="117">
        <v>0</v>
      </c>
      <c r="AA1142" s="117">
        <v>0</v>
      </c>
      <c r="AB1142" s="117">
        <v>0</v>
      </c>
      <c r="AC1142" s="117">
        <v>0</v>
      </c>
      <c r="AD1142" s="117">
        <v>0</v>
      </c>
      <c r="AE1142" s="117">
        <v>1</v>
      </c>
      <c r="AF1142" s="117">
        <v>0</v>
      </c>
      <c r="AG1142" s="117">
        <v>0</v>
      </c>
      <c r="AH1142" s="117">
        <v>0</v>
      </c>
      <c r="AI1142" s="117">
        <v>0</v>
      </c>
      <c r="AJ1142" s="117">
        <v>1</v>
      </c>
      <c r="AK1142" s="117">
        <v>0</v>
      </c>
      <c r="AL1142" s="117">
        <v>0</v>
      </c>
      <c r="AM1142" s="117">
        <v>0</v>
      </c>
      <c r="AN1142" s="117">
        <v>0</v>
      </c>
      <c r="AO1142" s="117">
        <v>0</v>
      </c>
      <c r="AP1142" s="117">
        <v>0</v>
      </c>
      <c r="AQ1142" s="117">
        <v>1</v>
      </c>
      <c r="AR1142" s="117">
        <v>0</v>
      </c>
      <c r="AS1142" s="117">
        <v>252162.69552822327</v>
      </c>
    </row>
    <row r="1143" spans="1:45" x14ac:dyDescent="0.45">
      <c r="A1143" s="117" t="s">
        <v>1482</v>
      </c>
      <c r="B1143" s="118">
        <v>44150</v>
      </c>
      <c r="C1143" s="117">
        <v>2021</v>
      </c>
      <c r="D1143" s="117">
        <v>11</v>
      </c>
      <c r="E1143" s="117">
        <v>1</v>
      </c>
      <c r="F1143" s="117" t="s">
        <v>340</v>
      </c>
      <c r="G1143" s="117" t="s">
        <v>336</v>
      </c>
      <c r="H1143" s="117">
        <v>0</v>
      </c>
      <c r="I1143" s="117">
        <v>39.666670000000003</v>
      </c>
      <c r="J1143" s="117">
        <v>227543.98719488989</v>
      </c>
      <c r="K1143" s="117">
        <v>227543.98719488989</v>
      </c>
      <c r="L1143" s="117">
        <v>0</v>
      </c>
      <c r="M1143" s="117">
        <v>0</v>
      </c>
      <c r="N1143" s="117">
        <v>1</v>
      </c>
      <c r="O1143" s="117">
        <v>0</v>
      </c>
      <c r="P1143" s="117">
        <v>0</v>
      </c>
      <c r="Q1143" s="117">
        <v>0</v>
      </c>
      <c r="R1143" s="117">
        <v>0</v>
      </c>
      <c r="S1143" s="117">
        <v>0</v>
      </c>
      <c r="T1143" s="117">
        <v>0</v>
      </c>
      <c r="U1143" s="117">
        <v>0</v>
      </c>
      <c r="V1143" s="117">
        <v>0</v>
      </c>
      <c r="W1143" s="117">
        <v>0</v>
      </c>
      <c r="X1143" s="117">
        <v>0</v>
      </c>
      <c r="Y1143" s="117">
        <v>0</v>
      </c>
      <c r="Z1143" s="117">
        <v>0</v>
      </c>
      <c r="AA1143" s="117">
        <v>0</v>
      </c>
      <c r="AB1143" s="117">
        <v>0</v>
      </c>
      <c r="AC1143" s="117">
        <v>0</v>
      </c>
      <c r="AD1143" s="117">
        <v>0</v>
      </c>
      <c r="AE1143" s="117">
        <v>1</v>
      </c>
      <c r="AF1143" s="117">
        <v>0</v>
      </c>
      <c r="AG1143" s="117">
        <v>0</v>
      </c>
      <c r="AH1143" s="117">
        <v>0</v>
      </c>
      <c r="AI1143" s="117">
        <v>0</v>
      </c>
      <c r="AJ1143" s="117">
        <v>1</v>
      </c>
      <c r="AK1143" s="117">
        <v>0</v>
      </c>
      <c r="AL1143" s="117">
        <v>0</v>
      </c>
      <c r="AM1143" s="117">
        <v>0</v>
      </c>
      <c r="AN1143" s="117">
        <v>0</v>
      </c>
      <c r="AO1143" s="117">
        <v>0</v>
      </c>
      <c r="AP1143" s="117">
        <v>0</v>
      </c>
      <c r="AQ1143" s="117">
        <v>1</v>
      </c>
      <c r="AR1143" s="117">
        <v>0</v>
      </c>
      <c r="AS1143" s="117">
        <v>227543.98719488989</v>
      </c>
    </row>
    <row r="1144" spans="1:45" x14ac:dyDescent="0.45">
      <c r="A1144" s="117" t="s">
        <v>1483</v>
      </c>
      <c r="B1144" s="118">
        <v>44151</v>
      </c>
      <c r="C1144" s="117">
        <v>2021</v>
      </c>
      <c r="D1144" s="117">
        <v>11</v>
      </c>
      <c r="E1144" s="117">
        <v>2</v>
      </c>
      <c r="F1144" s="117" t="s">
        <v>342</v>
      </c>
      <c r="G1144" s="117" t="s">
        <v>336</v>
      </c>
      <c r="H1144" s="117">
        <v>0</v>
      </c>
      <c r="I1144" s="117">
        <v>32.833329999999997</v>
      </c>
      <c r="J1144" s="117">
        <v>263419.4455282233</v>
      </c>
      <c r="K1144" s="117">
        <v>263419.4455282233</v>
      </c>
      <c r="L1144" s="117">
        <v>0</v>
      </c>
      <c r="M1144" s="117">
        <v>0</v>
      </c>
      <c r="N1144" s="117">
        <v>0</v>
      </c>
      <c r="O1144" s="117">
        <v>1</v>
      </c>
      <c r="P1144" s="117">
        <v>0</v>
      </c>
      <c r="Q1144" s="117">
        <v>0</v>
      </c>
      <c r="R1144" s="117">
        <v>0</v>
      </c>
      <c r="S1144" s="117">
        <v>0</v>
      </c>
      <c r="T1144" s="117">
        <v>0</v>
      </c>
      <c r="U1144" s="117">
        <v>0</v>
      </c>
      <c r="V1144" s="117">
        <v>0</v>
      </c>
      <c r="W1144" s="117">
        <v>0</v>
      </c>
      <c r="X1144" s="117">
        <v>0</v>
      </c>
      <c r="Y1144" s="117">
        <v>0</v>
      </c>
      <c r="Z1144" s="117">
        <v>0</v>
      </c>
      <c r="AA1144" s="117">
        <v>0</v>
      </c>
      <c r="AB1144" s="117">
        <v>0</v>
      </c>
      <c r="AC1144" s="117">
        <v>0</v>
      </c>
      <c r="AD1144" s="117">
        <v>0</v>
      </c>
      <c r="AE1144" s="117">
        <v>1</v>
      </c>
      <c r="AF1144" s="117">
        <v>0</v>
      </c>
      <c r="AG1144" s="117">
        <v>0</v>
      </c>
      <c r="AH1144" s="117">
        <v>0</v>
      </c>
      <c r="AI1144" s="117">
        <v>0</v>
      </c>
      <c r="AJ1144" s="117">
        <v>1</v>
      </c>
      <c r="AK1144" s="117">
        <v>0</v>
      </c>
      <c r="AL1144" s="117">
        <v>0</v>
      </c>
      <c r="AM1144" s="117">
        <v>0</v>
      </c>
      <c r="AN1144" s="117">
        <v>0</v>
      </c>
      <c r="AO1144" s="117">
        <v>0</v>
      </c>
      <c r="AP1144" s="117">
        <v>0</v>
      </c>
      <c r="AQ1144" s="117">
        <v>1</v>
      </c>
      <c r="AR1144" s="117">
        <v>0</v>
      </c>
      <c r="AS1144" s="117">
        <v>263419.4455282233</v>
      </c>
    </row>
    <row r="1145" spans="1:45" x14ac:dyDescent="0.45">
      <c r="A1145" s="117" t="s">
        <v>1484</v>
      </c>
      <c r="B1145" s="118">
        <v>44152</v>
      </c>
      <c r="C1145" s="117">
        <v>2021</v>
      </c>
      <c r="D1145" s="117">
        <v>11</v>
      </c>
      <c r="E1145" s="117">
        <v>3</v>
      </c>
      <c r="F1145" s="117" t="s">
        <v>342</v>
      </c>
      <c r="G1145" s="117" t="s">
        <v>336</v>
      </c>
      <c r="H1145" s="117">
        <v>0</v>
      </c>
      <c r="I1145" s="117">
        <v>36.375</v>
      </c>
      <c r="J1145" s="117">
        <v>256842.44552822327</v>
      </c>
      <c r="K1145" s="117">
        <v>256842.44552822327</v>
      </c>
      <c r="L1145" s="117">
        <v>0</v>
      </c>
      <c r="M1145" s="117">
        <v>0</v>
      </c>
      <c r="N1145" s="117">
        <v>0</v>
      </c>
      <c r="O1145" s="117">
        <v>0</v>
      </c>
      <c r="P1145" s="117">
        <v>1</v>
      </c>
      <c r="Q1145" s="117">
        <v>0</v>
      </c>
      <c r="R1145" s="117">
        <v>0</v>
      </c>
      <c r="S1145" s="117">
        <v>0</v>
      </c>
      <c r="T1145" s="117">
        <v>0</v>
      </c>
      <c r="U1145" s="117">
        <v>0</v>
      </c>
      <c r="V1145" s="117">
        <v>0</v>
      </c>
      <c r="W1145" s="117">
        <v>0</v>
      </c>
      <c r="X1145" s="117">
        <v>0</v>
      </c>
      <c r="Y1145" s="117">
        <v>0</v>
      </c>
      <c r="Z1145" s="117">
        <v>0</v>
      </c>
      <c r="AA1145" s="117">
        <v>0</v>
      </c>
      <c r="AB1145" s="117">
        <v>0</v>
      </c>
      <c r="AC1145" s="117">
        <v>0</v>
      </c>
      <c r="AD1145" s="117">
        <v>0</v>
      </c>
      <c r="AE1145" s="117">
        <v>1</v>
      </c>
      <c r="AF1145" s="117">
        <v>0</v>
      </c>
      <c r="AG1145" s="117">
        <v>0</v>
      </c>
      <c r="AH1145" s="117">
        <v>0</v>
      </c>
      <c r="AI1145" s="117">
        <v>0</v>
      </c>
      <c r="AJ1145" s="117">
        <v>1</v>
      </c>
      <c r="AK1145" s="117">
        <v>0</v>
      </c>
      <c r="AL1145" s="117">
        <v>0</v>
      </c>
      <c r="AM1145" s="117">
        <v>0</v>
      </c>
      <c r="AN1145" s="117">
        <v>0</v>
      </c>
      <c r="AO1145" s="117">
        <v>0</v>
      </c>
      <c r="AP1145" s="117">
        <v>0</v>
      </c>
      <c r="AQ1145" s="117">
        <v>1</v>
      </c>
      <c r="AR1145" s="117">
        <v>0</v>
      </c>
      <c r="AS1145" s="117">
        <v>256842.44552822327</v>
      </c>
    </row>
    <row r="1146" spans="1:45" x14ac:dyDescent="0.45">
      <c r="A1146" s="117" t="s">
        <v>1485</v>
      </c>
      <c r="B1146" s="118">
        <v>44153</v>
      </c>
      <c r="C1146" s="117">
        <v>2021</v>
      </c>
      <c r="D1146" s="117">
        <v>11</v>
      </c>
      <c r="E1146" s="117">
        <v>4</v>
      </c>
      <c r="F1146" s="117" t="s">
        <v>342</v>
      </c>
      <c r="G1146" s="117" t="s">
        <v>336</v>
      </c>
      <c r="H1146" s="117">
        <v>0</v>
      </c>
      <c r="I1146" s="117">
        <v>38.625</v>
      </c>
      <c r="J1146" s="117">
        <v>256689.61219488989</v>
      </c>
      <c r="K1146" s="117">
        <v>256689.61219488989</v>
      </c>
      <c r="L1146" s="117">
        <v>0</v>
      </c>
      <c r="M1146" s="117">
        <v>0</v>
      </c>
      <c r="N1146" s="117">
        <v>0</v>
      </c>
      <c r="O1146" s="117">
        <v>0</v>
      </c>
      <c r="P1146" s="117">
        <v>0</v>
      </c>
      <c r="Q1146" s="117">
        <v>1</v>
      </c>
      <c r="R1146" s="117">
        <v>0</v>
      </c>
      <c r="S1146" s="117">
        <v>0</v>
      </c>
      <c r="T1146" s="117">
        <v>0</v>
      </c>
      <c r="U1146" s="117">
        <v>0</v>
      </c>
      <c r="V1146" s="117">
        <v>0</v>
      </c>
      <c r="W1146" s="117">
        <v>0</v>
      </c>
      <c r="X1146" s="117">
        <v>0</v>
      </c>
      <c r="Y1146" s="117">
        <v>0</v>
      </c>
      <c r="Z1146" s="117">
        <v>0</v>
      </c>
      <c r="AA1146" s="117">
        <v>0</v>
      </c>
      <c r="AB1146" s="117">
        <v>0</v>
      </c>
      <c r="AC1146" s="117">
        <v>0</v>
      </c>
      <c r="AD1146" s="117">
        <v>0</v>
      </c>
      <c r="AE1146" s="117">
        <v>1</v>
      </c>
      <c r="AF1146" s="117">
        <v>0</v>
      </c>
      <c r="AG1146" s="117">
        <v>0</v>
      </c>
      <c r="AH1146" s="117">
        <v>0</v>
      </c>
      <c r="AI1146" s="117">
        <v>0</v>
      </c>
      <c r="AJ1146" s="117">
        <v>1</v>
      </c>
      <c r="AK1146" s="117">
        <v>0</v>
      </c>
      <c r="AL1146" s="117">
        <v>0</v>
      </c>
      <c r="AM1146" s="117">
        <v>0</v>
      </c>
      <c r="AN1146" s="117">
        <v>0</v>
      </c>
      <c r="AO1146" s="117">
        <v>0</v>
      </c>
      <c r="AP1146" s="117">
        <v>0</v>
      </c>
      <c r="AQ1146" s="117">
        <v>1</v>
      </c>
      <c r="AR1146" s="117">
        <v>0</v>
      </c>
      <c r="AS1146" s="117">
        <v>256689.61219488989</v>
      </c>
    </row>
    <row r="1147" spans="1:45" x14ac:dyDescent="0.45">
      <c r="A1147" s="117" t="s">
        <v>1486</v>
      </c>
      <c r="B1147" s="118">
        <v>44154</v>
      </c>
      <c r="C1147" s="117">
        <v>2021</v>
      </c>
      <c r="D1147" s="117">
        <v>11</v>
      </c>
      <c r="E1147" s="117">
        <v>5</v>
      </c>
      <c r="F1147" s="117" t="s">
        <v>342</v>
      </c>
      <c r="G1147" s="117" t="s">
        <v>336</v>
      </c>
      <c r="H1147" s="117">
        <v>0</v>
      </c>
      <c r="I1147" s="117">
        <v>36</v>
      </c>
      <c r="J1147" s="117">
        <v>262066.36219488989</v>
      </c>
      <c r="K1147" s="117">
        <v>262066.36219488989</v>
      </c>
      <c r="L1147" s="117">
        <v>0</v>
      </c>
      <c r="M1147" s="117">
        <v>0</v>
      </c>
      <c r="N1147" s="117">
        <v>0</v>
      </c>
      <c r="O1147" s="117">
        <v>0</v>
      </c>
      <c r="P1147" s="117">
        <v>0</v>
      </c>
      <c r="Q1147" s="117">
        <v>0</v>
      </c>
      <c r="R1147" s="117">
        <v>1</v>
      </c>
      <c r="S1147" s="117">
        <v>0</v>
      </c>
      <c r="T1147" s="117">
        <v>0</v>
      </c>
      <c r="U1147" s="117">
        <v>0</v>
      </c>
      <c r="V1147" s="117">
        <v>0</v>
      </c>
      <c r="W1147" s="117">
        <v>0</v>
      </c>
      <c r="X1147" s="117">
        <v>0</v>
      </c>
      <c r="Y1147" s="117">
        <v>0</v>
      </c>
      <c r="Z1147" s="117">
        <v>0</v>
      </c>
      <c r="AA1147" s="117">
        <v>0</v>
      </c>
      <c r="AB1147" s="117">
        <v>0</v>
      </c>
      <c r="AC1147" s="117">
        <v>0</v>
      </c>
      <c r="AD1147" s="117">
        <v>0</v>
      </c>
      <c r="AE1147" s="117">
        <v>1</v>
      </c>
      <c r="AF1147" s="117">
        <v>0</v>
      </c>
      <c r="AG1147" s="117">
        <v>0</v>
      </c>
      <c r="AH1147" s="117">
        <v>0</v>
      </c>
      <c r="AI1147" s="117">
        <v>0</v>
      </c>
      <c r="AJ1147" s="117">
        <v>1</v>
      </c>
      <c r="AK1147" s="117">
        <v>0</v>
      </c>
      <c r="AL1147" s="117">
        <v>0</v>
      </c>
      <c r="AM1147" s="117">
        <v>0</v>
      </c>
      <c r="AN1147" s="117">
        <v>0</v>
      </c>
      <c r="AO1147" s="117">
        <v>0</v>
      </c>
      <c r="AP1147" s="117">
        <v>0</v>
      </c>
      <c r="AQ1147" s="117">
        <v>1</v>
      </c>
      <c r="AR1147" s="117">
        <v>0</v>
      </c>
      <c r="AS1147" s="117">
        <v>262066.36219488989</v>
      </c>
    </row>
    <row r="1148" spans="1:45" x14ac:dyDescent="0.45">
      <c r="A1148" s="117" t="s">
        <v>1487</v>
      </c>
      <c r="B1148" s="118">
        <v>44155</v>
      </c>
      <c r="C1148" s="117">
        <v>2021</v>
      </c>
      <c r="D1148" s="117">
        <v>11</v>
      </c>
      <c r="E1148" s="117">
        <v>6</v>
      </c>
      <c r="F1148" s="117" t="s">
        <v>342</v>
      </c>
      <c r="G1148" s="117" t="s">
        <v>336</v>
      </c>
      <c r="H1148" s="117">
        <v>0</v>
      </c>
      <c r="I1148" s="117">
        <v>33.375</v>
      </c>
      <c r="J1148" s="117">
        <v>275091.1955282233</v>
      </c>
      <c r="K1148" s="117">
        <v>275091.1955282233</v>
      </c>
      <c r="L1148" s="117">
        <v>0</v>
      </c>
      <c r="M1148" s="117">
        <v>0</v>
      </c>
      <c r="N1148" s="117">
        <v>0</v>
      </c>
      <c r="O1148" s="117">
        <v>0</v>
      </c>
      <c r="P1148" s="117">
        <v>0</v>
      </c>
      <c r="Q1148" s="117">
        <v>0</v>
      </c>
      <c r="R1148" s="117">
        <v>0</v>
      </c>
      <c r="S1148" s="117">
        <v>1</v>
      </c>
      <c r="T1148" s="117">
        <v>0</v>
      </c>
      <c r="U1148" s="117">
        <v>0</v>
      </c>
      <c r="V1148" s="117">
        <v>0</v>
      </c>
      <c r="W1148" s="117">
        <v>0</v>
      </c>
      <c r="X1148" s="117">
        <v>0</v>
      </c>
      <c r="Y1148" s="117">
        <v>0</v>
      </c>
      <c r="Z1148" s="117">
        <v>0</v>
      </c>
      <c r="AA1148" s="117">
        <v>0</v>
      </c>
      <c r="AB1148" s="117">
        <v>0</v>
      </c>
      <c r="AC1148" s="117">
        <v>0</v>
      </c>
      <c r="AD1148" s="117">
        <v>0</v>
      </c>
      <c r="AE1148" s="117">
        <v>1</v>
      </c>
      <c r="AF1148" s="117">
        <v>0</v>
      </c>
      <c r="AG1148" s="117">
        <v>0</v>
      </c>
      <c r="AH1148" s="117">
        <v>0</v>
      </c>
      <c r="AI1148" s="117">
        <v>0</v>
      </c>
      <c r="AJ1148" s="117">
        <v>1</v>
      </c>
      <c r="AK1148" s="117">
        <v>0</v>
      </c>
      <c r="AL1148" s="117">
        <v>0</v>
      </c>
      <c r="AM1148" s="117">
        <v>0</v>
      </c>
      <c r="AN1148" s="117">
        <v>0</v>
      </c>
      <c r="AO1148" s="117">
        <v>0</v>
      </c>
      <c r="AP1148" s="117">
        <v>0</v>
      </c>
      <c r="AQ1148" s="117">
        <v>1</v>
      </c>
      <c r="AR1148" s="117">
        <v>0</v>
      </c>
      <c r="AS1148" s="117">
        <v>275091.1955282233</v>
      </c>
    </row>
    <row r="1149" spans="1:45" x14ac:dyDescent="0.45">
      <c r="A1149" s="117" t="s">
        <v>1488</v>
      </c>
      <c r="B1149" s="118">
        <v>44156</v>
      </c>
      <c r="C1149" s="117">
        <v>2021</v>
      </c>
      <c r="D1149" s="117">
        <v>11</v>
      </c>
      <c r="E1149" s="117">
        <v>7</v>
      </c>
      <c r="F1149" s="117" t="s">
        <v>340</v>
      </c>
      <c r="G1149" s="117" t="s">
        <v>336</v>
      </c>
      <c r="H1149" s="117">
        <v>0</v>
      </c>
      <c r="I1149" s="117">
        <v>35.541670000000003</v>
      </c>
      <c r="J1149" s="117">
        <v>267384.65386155667</v>
      </c>
      <c r="K1149" s="117">
        <v>267384.65386155667</v>
      </c>
      <c r="L1149" s="117">
        <v>0</v>
      </c>
      <c r="M1149" s="117">
        <v>0</v>
      </c>
      <c r="N1149" s="117">
        <v>0</v>
      </c>
      <c r="O1149" s="117">
        <v>0</v>
      </c>
      <c r="P1149" s="117">
        <v>0</v>
      </c>
      <c r="Q1149" s="117">
        <v>0</v>
      </c>
      <c r="R1149" s="117">
        <v>0</v>
      </c>
      <c r="S1149" s="117">
        <v>0</v>
      </c>
      <c r="T1149" s="117">
        <v>1</v>
      </c>
      <c r="U1149" s="117">
        <v>0</v>
      </c>
      <c r="V1149" s="117">
        <v>0</v>
      </c>
      <c r="W1149" s="117">
        <v>0</v>
      </c>
      <c r="X1149" s="117">
        <v>0</v>
      </c>
      <c r="Y1149" s="117">
        <v>0</v>
      </c>
      <c r="Z1149" s="117">
        <v>0</v>
      </c>
      <c r="AA1149" s="117">
        <v>0</v>
      </c>
      <c r="AB1149" s="117">
        <v>0</v>
      </c>
      <c r="AC1149" s="117">
        <v>0</v>
      </c>
      <c r="AD1149" s="117">
        <v>0</v>
      </c>
      <c r="AE1149" s="117">
        <v>1</v>
      </c>
      <c r="AF1149" s="117">
        <v>0</v>
      </c>
      <c r="AG1149" s="117">
        <v>0</v>
      </c>
      <c r="AH1149" s="117">
        <v>0</v>
      </c>
      <c r="AI1149" s="117">
        <v>0</v>
      </c>
      <c r="AJ1149" s="117">
        <v>1</v>
      </c>
      <c r="AK1149" s="117">
        <v>0</v>
      </c>
      <c r="AL1149" s="117">
        <v>0</v>
      </c>
      <c r="AM1149" s="117">
        <v>0</v>
      </c>
      <c r="AN1149" s="117">
        <v>0</v>
      </c>
      <c r="AO1149" s="117">
        <v>0</v>
      </c>
      <c r="AP1149" s="117">
        <v>0</v>
      </c>
      <c r="AQ1149" s="117">
        <v>1</v>
      </c>
      <c r="AR1149" s="117">
        <v>0</v>
      </c>
      <c r="AS1149" s="117">
        <v>267384.65386155667</v>
      </c>
    </row>
    <row r="1150" spans="1:45" x14ac:dyDescent="0.45">
      <c r="A1150" s="117" t="s">
        <v>1489</v>
      </c>
      <c r="B1150" s="118">
        <v>44157</v>
      </c>
      <c r="C1150" s="117">
        <v>2021</v>
      </c>
      <c r="D1150" s="117">
        <v>11</v>
      </c>
      <c r="E1150" s="117">
        <v>1</v>
      </c>
      <c r="F1150" s="117" t="s">
        <v>340</v>
      </c>
      <c r="G1150" s="117" t="s">
        <v>336</v>
      </c>
      <c r="H1150" s="117">
        <v>0</v>
      </c>
      <c r="I1150" s="117">
        <v>34.333329999999997</v>
      </c>
      <c r="J1150" s="117">
        <v>259167.90386155664</v>
      </c>
      <c r="K1150" s="117">
        <v>259167.90386155664</v>
      </c>
      <c r="L1150" s="117">
        <v>0</v>
      </c>
      <c r="M1150" s="117">
        <v>0</v>
      </c>
      <c r="N1150" s="117">
        <v>1</v>
      </c>
      <c r="O1150" s="117">
        <v>0</v>
      </c>
      <c r="P1150" s="117">
        <v>0</v>
      </c>
      <c r="Q1150" s="117">
        <v>0</v>
      </c>
      <c r="R1150" s="117">
        <v>0</v>
      </c>
      <c r="S1150" s="117">
        <v>0</v>
      </c>
      <c r="T1150" s="117">
        <v>0</v>
      </c>
      <c r="U1150" s="117">
        <v>0</v>
      </c>
      <c r="V1150" s="117">
        <v>0</v>
      </c>
      <c r="W1150" s="117">
        <v>0</v>
      </c>
      <c r="X1150" s="117">
        <v>0</v>
      </c>
      <c r="Y1150" s="117">
        <v>0</v>
      </c>
      <c r="Z1150" s="117">
        <v>0</v>
      </c>
      <c r="AA1150" s="117">
        <v>0</v>
      </c>
      <c r="AB1150" s="117">
        <v>0</v>
      </c>
      <c r="AC1150" s="117">
        <v>0</v>
      </c>
      <c r="AD1150" s="117">
        <v>0</v>
      </c>
      <c r="AE1150" s="117">
        <v>1</v>
      </c>
      <c r="AF1150" s="117">
        <v>0</v>
      </c>
      <c r="AG1150" s="117">
        <v>0</v>
      </c>
      <c r="AH1150" s="117">
        <v>0</v>
      </c>
      <c r="AI1150" s="117">
        <v>0</v>
      </c>
      <c r="AJ1150" s="117">
        <v>1</v>
      </c>
      <c r="AK1150" s="117">
        <v>0</v>
      </c>
      <c r="AL1150" s="117">
        <v>0</v>
      </c>
      <c r="AM1150" s="117">
        <v>0</v>
      </c>
      <c r="AN1150" s="117">
        <v>0</v>
      </c>
      <c r="AO1150" s="117">
        <v>0</v>
      </c>
      <c r="AP1150" s="117">
        <v>0</v>
      </c>
      <c r="AQ1150" s="117">
        <v>1</v>
      </c>
      <c r="AR1150" s="117">
        <v>0</v>
      </c>
      <c r="AS1150" s="117">
        <v>259167.90386155664</v>
      </c>
    </row>
    <row r="1151" spans="1:45" x14ac:dyDescent="0.45">
      <c r="A1151" s="117" t="s">
        <v>1490</v>
      </c>
      <c r="B1151" s="118">
        <v>44158</v>
      </c>
      <c r="C1151" s="117">
        <v>2021</v>
      </c>
      <c r="D1151" s="117">
        <v>11</v>
      </c>
      <c r="E1151" s="117">
        <v>2</v>
      </c>
      <c r="F1151" s="117" t="s">
        <v>342</v>
      </c>
      <c r="G1151" s="117" t="s">
        <v>336</v>
      </c>
      <c r="H1151" s="117">
        <v>0</v>
      </c>
      <c r="I1151" s="117">
        <v>35.583329999999997</v>
      </c>
      <c r="J1151" s="117">
        <v>280988.1955282233</v>
      </c>
      <c r="K1151" s="117">
        <v>280988.1955282233</v>
      </c>
      <c r="L1151" s="117">
        <v>0</v>
      </c>
      <c r="M1151" s="117">
        <v>0</v>
      </c>
      <c r="N1151" s="117">
        <v>0</v>
      </c>
      <c r="O1151" s="117">
        <v>1</v>
      </c>
      <c r="P1151" s="117">
        <v>0</v>
      </c>
      <c r="Q1151" s="117">
        <v>0</v>
      </c>
      <c r="R1151" s="117">
        <v>0</v>
      </c>
      <c r="S1151" s="117">
        <v>0</v>
      </c>
      <c r="T1151" s="117">
        <v>0</v>
      </c>
      <c r="U1151" s="117">
        <v>0</v>
      </c>
      <c r="V1151" s="117">
        <v>0</v>
      </c>
      <c r="W1151" s="117">
        <v>0</v>
      </c>
      <c r="X1151" s="117">
        <v>0</v>
      </c>
      <c r="Y1151" s="117">
        <v>0</v>
      </c>
      <c r="Z1151" s="117">
        <v>0</v>
      </c>
      <c r="AA1151" s="117">
        <v>0</v>
      </c>
      <c r="AB1151" s="117">
        <v>0</v>
      </c>
      <c r="AC1151" s="117">
        <v>0</v>
      </c>
      <c r="AD1151" s="117">
        <v>0</v>
      </c>
      <c r="AE1151" s="117">
        <v>1</v>
      </c>
      <c r="AF1151" s="117">
        <v>0</v>
      </c>
      <c r="AG1151" s="117">
        <v>0</v>
      </c>
      <c r="AH1151" s="117">
        <v>0</v>
      </c>
      <c r="AI1151" s="117">
        <v>0</v>
      </c>
      <c r="AJ1151" s="117">
        <v>1</v>
      </c>
      <c r="AK1151" s="117">
        <v>0</v>
      </c>
      <c r="AL1151" s="117">
        <v>0</v>
      </c>
      <c r="AM1151" s="117">
        <v>0</v>
      </c>
      <c r="AN1151" s="117">
        <v>0</v>
      </c>
      <c r="AO1151" s="117">
        <v>0</v>
      </c>
      <c r="AP1151" s="117">
        <v>0</v>
      </c>
      <c r="AQ1151" s="117">
        <v>1</v>
      </c>
      <c r="AR1151" s="117">
        <v>0</v>
      </c>
      <c r="AS1151" s="117">
        <v>280988.1955282233</v>
      </c>
    </row>
    <row r="1152" spans="1:45" x14ac:dyDescent="0.45">
      <c r="A1152" s="117" t="s">
        <v>1491</v>
      </c>
      <c r="B1152" s="118">
        <v>44159</v>
      </c>
      <c r="C1152" s="117">
        <v>2021</v>
      </c>
      <c r="D1152" s="117">
        <v>11</v>
      </c>
      <c r="E1152" s="117">
        <v>3</v>
      </c>
      <c r="F1152" s="117" t="s">
        <v>342</v>
      </c>
      <c r="G1152" s="117" t="s">
        <v>336</v>
      </c>
      <c r="H1152" s="117">
        <v>0</v>
      </c>
      <c r="I1152" s="117">
        <v>36.375</v>
      </c>
      <c r="J1152" s="117">
        <v>275639.02886155667</v>
      </c>
      <c r="K1152" s="117">
        <v>275639.02886155667</v>
      </c>
      <c r="L1152" s="117">
        <v>0</v>
      </c>
      <c r="M1152" s="117">
        <v>0</v>
      </c>
      <c r="N1152" s="117">
        <v>0</v>
      </c>
      <c r="O1152" s="117">
        <v>0</v>
      </c>
      <c r="P1152" s="117">
        <v>1</v>
      </c>
      <c r="Q1152" s="117">
        <v>0</v>
      </c>
      <c r="R1152" s="117">
        <v>0</v>
      </c>
      <c r="S1152" s="117">
        <v>0</v>
      </c>
      <c r="T1152" s="117">
        <v>0</v>
      </c>
      <c r="U1152" s="117">
        <v>0</v>
      </c>
      <c r="V1152" s="117">
        <v>0</v>
      </c>
      <c r="W1152" s="117">
        <v>0</v>
      </c>
      <c r="X1152" s="117">
        <v>0</v>
      </c>
      <c r="Y1152" s="117">
        <v>0</v>
      </c>
      <c r="Z1152" s="117">
        <v>0</v>
      </c>
      <c r="AA1152" s="117">
        <v>0</v>
      </c>
      <c r="AB1152" s="117">
        <v>0</v>
      </c>
      <c r="AC1152" s="117">
        <v>0</v>
      </c>
      <c r="AD1152" s="117">
        <v>0</v>
      </c>
      <c r="AE1152" s="117">
        <v>1</v>
      </c>
      <c r="AF1152" s="117">
        <v>0</v>
      </c>
      <c r="AG1152" s="117">
        <v>0</v>
      </c>
      <c r="AH1152" s="117">
        <v>0</v>
      </c>
      <c r="AI1152" s="117">
        <v>0</v>
      </c>
      <c r="AJ1152" s="117">
        <v>1</v>
      </c>
      <c r="AK1152" s="117">
        <v>0</v>
      </c>
      <c r="AL1152" s="117">
        <v>0</v>
      </c>
      <c r="AM1152" s="117">
        <v>0</v>
      </c>
      <c r="AN1152" s="117">
        <v>0</v>
      </c>
      <c r="AO1152" s="117">
        <v>0</v>
      </c>
      <c r="AP1152" s="117">
        <v>0</v>
      </c>
      <c r="AQ1152" s="117">
        <v>1</v>
      </c>
      <c r="AR1152" s="117">
        <v>0</v>
      </c>
      <c r="AS1152" s="117">
        <v>275639.02886155667</v>
      </c>
    </row>
    <row r="1153" spans="1:45" x14ac:dyDescent="0.45">
      <c r="A1153" s="117" t="s">
        <v>1492</v>
      </c>
      <c r="B1153" s="118">
        <v>44160</v>
      </c>
      <c r="C1153" s="117">
        <v>2021</v>
      </c>
      <c r="D1153" s="117">
        <v>11</v>
      </c>
      <c r="E1153" s="117">
        <v>4</v>
      </c>
      <c r="F1153" s="117" t="s">
        <v>342</v>
      </c>
      <c r="G1153" s="117" t="s">
        <v>336</v>
      </c>
      <c r="H1153" s="117">
        <v>0</v>
      </c>
      <c r="I1153" s="117">
        <v>33.25</v>
      </c>
      <c r="J1153" s="117">
        <v>260402.40386155664</v>
      </c>
      <c r="K1153" s="117">
        <v>260402.40386155664</v>
      </c>
      <c r="L1153" s="117">
        <v>0</v>
      </c>
      <c r="M1153" s="117">
        <v>0</v>
      </c>
      <c r="N1153" s="117">
        <v>0</v>
      </c>
      <c r="O1153" s="117">
        <v>0</v>
      </c>
      <c r="P1153" s="117">
        <v>0</v>
      </c>
      <c r="Q1153" s="117">
        <v>1</v>
      </c>
      <c r="R1153" s="117">
        <v>0</v>
      </c>
      <c r="S1153" s="117">
        <v>0</v>
      </c>
      <c r="T1153" s="117">
        <v>0</v>
      </c>
      <c r="U1153" s="117">
        <v>0</v>
      </c>
      <c r="V1153" s="117">
        <v>0</v>
      </c>
      <c r="W1153" s="117">
        <v>0</v>
      </c>
      <c r="X1153" s="117">
        <v>0</v>
      </c>
      <c r="Y1153" s="117">
        <v>0</v>
      </c>
      <c r="Z1153" s="117">
        <v>0</v>
      </c>
      <c r="AA1153" s="117">
        <v>0</v>
      </c>
      <c r="AB1153" s="117">
        <v>0</v>
      </c>
      <c r="AC1153" s="117">
        <v>0</v>
      </c>
      <c r="AD1153" s="117">
        <v>0</v>
      </c>
      <c r="AE1153" s="117">
        <v>1</v>
      </c>
      <c r="AF1153" s="117">
        <v>0</v>
      </c>
      <c r="AG1153" s="117">
        <v>0</v>
      </c>
      <c r="AH1153" s="117">
        <v>0</v>
      </c>
      <c r="AI1153" s="117">
        <v>0</v>
      </c>
      <c r="AJ1153" s="117">
        <v>1</v>
      </c>
      <c r="AK1153" s="117">
        <v>0</v>
      </c>
      <c r="AL1153" s="117">
        <v>0</v>
      </c>
      <c r="AM1153" s="117">
        <v>0</v>
      </c>
      <c r="AN1153" s="117">
        <v>0</v>
      </c>
      <c r="AO1153" s="117">
        <v>0</v>
      </c>
      <c r="AP1153" s="117">
        <v>0</v>
      </c>
      <c r="AQ1153" s="117">
        <v>1</v>
      </c>
      <c r="AR1153" s="117">
        <v>0</v>
      </c>
      <c r="AS1153" s="117">
        <v>260402.40386155664</v>
      </c>
    </row>
    <row r="1154" spans="1:45" x14ac:dyDescent="0.45">
      <c r="A1154" s="117" t="s">
        <v>1493</v>
      </c>
      <c r="B1154" s="118">
        <v>44161</v>
      </c>
      <c r="C1154" s="117">
        <v>2021</v>
      </c>
      <c r="D1154" s="117">
        <v>11</v>
      </c>
      <c r="E1154" s="117">
        <v>5</v>
      </c>
      <c r="F1154" s="117" t="s">
        <v>340</v>
      </c>
      <c r="G1154" s="117" t="s">
        <v>337</v>
      </c>
      <c r="H1154" s="117">
        <v>0</v>
      </c>
      <c r="I1154" s="117">
        <v>30.75</v>
      </c>
      <c r="J1154" s="117">
        <v>260525.73719488989</v>
      </c>
      <c r="K1154" s="117">
        <v>260525.73719488989</v>
      </c>
      <c r="L1154" s="117">
        <v>0</v>
      </c>
      <c r="M1154" s="117">
        <v>0</v>
      </c>
      <c r="N1154" s="117">
        <v>0</v>
      </c>
      <c r="O1154" s="117">
        <v>0</v>
      </c>
      <c r="P1154" s="117">
        <v>0</v>
      </c>
      <c r="Q1154" s="117">
        <v>0</v>
      </c>
      <c r="R1154" s="117">
        <v>1</v>
      </c>
      <c r="S1154" s="117">
        <v>0</v>
      </c>
      <c r="T1154" s="117">
        <v>0</v>
      </c>
      <c r="U1154" s="117">
        <v>0</v>
      </c>
      <c r="V1154" s="117">
        <v>0</v>
      </c>
      <c r="W1154" s="117">
        <v>0</v>
      </c>
      <c r="X1154" s="117">
        <v>0</v>
      </c>
      <c r="Y1154" s="117">
        <v>0</v>
      </c>
      <c r="Z1154" s="117">
        <v>0</v>
      </c>
      <c r="AA1154" s="117">
        <v>0</v>
      </c>
      <c r="AB1154" s="117">
        <v>0</v>
      </c>
      <c r="AC1154" s="117">
        <v>0</v>
      </c>
      <c r="AD1154" s="117">
        <v>0</v>
      </c>
      <c r="AE1154" s="117">
        <v>1</v>
      </c>
      <c r="AF1154" s="117">
        <v>0</v>
      </c>
      <c r="AG1154" s="117">
        <v>0</v>
      </c>
      <c r="AH1154" s="117">
        <v>0</v>
      </c>
      <c r="AI1154" s="117">
        <v>0</v>
      </c>
      <c r="AJ1154" s="117">
        <v>1</v>
      </c>
      <c r="AK1154" s="117">
        <v>0</v>
      </c>
      <c r="AL1154" s="117">
        <v>0</v>
      </c>
      <c r="AM1154" s="117">
        <v>0</v>
      </c>
      <c r="AN1154" s="117">
        <v>0</v>
      </c>
      <c r="AO1154" s="117">
        <v>0</v>
      </c>
      <c r="AP1154" s="117">
        <v>0</v>
      </c>
      <c r="AQ1154" s="117">
        <v>0</v>
      </c>
      <c r="AR1154" s="117">
        <v>1</v>
      </c>
      <c r="AS1154" s="117">
        <v>260525.73719488989</v>
      </c>
    </row>
    <row r="1155" spans="1:45" x14ac:dyDescent="0.45">
      <c r="A1155" s="117" t="s">
        <v>1494</v>
      </c>
      <c r="B1155" s="118">
        <v>44162</v>
      </c>
      <c r="C1155" s="117">
        <v>2021</v>
      </c>
      <c r="D1155" s="117">
        <v>11</v>
      </c>
      <c r="E1155" s="117">
        <v>6</v>
      </c>
      <c r="F1155" s="117" t="s">
        <v>342</v>
      </c>
      <c r="G1155" s="117" t="s">
        <v>336</v>
      </c>
      <c r="H1155" s="117">
        <v>0</v>
      </c>
      <c r="I1155" s="117">
        <v>34.791670000000003</v>
      </c>
      <c r="J1155" s="117">
        <v>269454.52886155667</v>
      </c>
      <c r="K1155" s="117">
        <v>269454.52886155667</v>
      </c>
      <c r="L1155" s="117">
        <v>0</v>
      </c>
      <c r="M1155" s="117">
        <v>0</v>
      </c>
      <c r="N1155" s="117">
        <v>0</v>
      </c>
      <c r="O1155" s="117">
        <v>0</v>
      </c>
      <c r="P1155" s="117">
        <v>0</v>
      </c>
      <c r="Q1155" s="117">
        <v>0</v>
      </c>
      <c r="R1155" s="117">
        <v>0</v>
      </c>
      <c r="S1155" s="117">
        <v>1</v>
      </c>
      <c r="T1155" s="117">
        <v>0</v>
      </c>
      <c r="U1155" s="117">
        <v>0</v>
      </c>
      <c r="V1155" s="117">
        <v>0</v>
      </c>
      <c r="W1155" s="117">
        <v>0</v>
      </c>
      <c r="X1155" s="117">
        <v>0</v>
      </c>
      <c r="Y1155" s="117">
        <v>0</v>
      </c>
      <c r="Z1155" s="117">
        <v>0</v>
      </c>
      <c r="AA1155" s="117">
        <v>0</v>
      </c>
      <c r="AB1155" s="117">
        <v>0</v>
      </c>
      <c r="AC1155" s="117">
        <v>0</v>
      </c>
      <c r="AD1155" s="117">
        <v>0</v>
      </c>
      <c r="AE1155" s="117">
        <v>1</v>
      </c>
      <c r="AF1155" s="117">
        <v>0</v>
      </c>
      <c r="AG1155" s="117">
        <v>0</v>
      </c>
      <c r="AH1155" s="117">
        <v>0</v>
      </c>
      <c r="AI1155" s="117">
        <v>0</v>
      </c>
      <c r="AJ1155" s="117">
        <v>1</v>
      </c>
      <c r="AK1155" s="117">
        <v>0</v>
      </c>
      <c r="AL1155" s="117">
        <v>0</v>
      </c>
      <c r="AM1155" s="117">
        <v>0</v>
      </c>
      <c r="AN1155" s="117">
        <v>0</v>
      </c>
      <c r="AO1155" s="117">
        <v>0</v>
      </c>
      <c r="AP1155" s="117">
        <v>0</v>
      </c>
      <c r="AQ1155" s="117">
        <v>1</v>
      </c>
      <c r="AR1155" s="117">
        <v>0</v>
      </c>
      <c r="AS1155" s="117">
        <v>269454.52886155667</v>
      </c>
    </row>
    <row r="1156" spans="1:45" x14ac:dyDescent="0.45">
      <c r="A1156" s="117" t="s">
        <v>1495</v>
      </c>
      <c r="B1156" s="118">
        <v>44163</v>
      </c>
      <c r="C1156" s="117">
        <v>2021</v>
      </c>
      <c r="D1156" s="117">
        <v>11</v>
      </c>
      <c r="E1156" s="117">
        <v>7</v>
      </c>
      <c r="F1156" s="117" t="s">
        <v>340</v>
      </c>
      <c r="G1156" s="117" t="s">
        <v>336</v>
      </c>
      <c r="H1156" s="117">
        <v>0</v>
      </c>
      <c r="I1156" s="117">
        <v>34.833329999999997</v>
      </c>
      <c r="J1156" s="117">
        <v>252955.69552822327</v>
      </c>
      <c r="K1156" s="117">
        <v>252955.69552822327</v>
      </c>
      <c r="L1156" s="117">
        <v>0</v>
      </c>
      <c r="M1156" s="117">
        <v>0</v>
      </c>
      <c r="N1156" s="117">
        <v>0</v>
      </c>
      <c r="O1156" s="117">
        <v>0</v>
      </c>
      <c r="P1156" s="117">
        <v>0</v>
      </c>
      <c r="Q1156" s="117">
        <v>0</v>
      </c>
      <c r="R1156" s="117">
        <v>0</v>
      </c>
      <c r="S1156" s="117">
        <v>0</v>
      </c>
      <c r="T1156" s="117">
        <v>1</v>
      </c>
      <c r="U1156" s="117">
        <v>0</v>
      </c>
      <c r="V1156" s="117">
        <v>0</v>
      </c>
      <c r="W1156" s="117">
        <v>0</v>
      </c>
      <c r="X1156" s="117">
        <v>0</v>
      </c>
      <c r="Y1156" s="117">
        <v>0</v>
      </c>
      <c r="Z1156" s="117">
        <v>0</v>
      </c>
      <c r="AA1156" s="117">
        <v>0</v>
      </c>
      <c r="AB1156" s="117">
        <v>0</v>
      </c>
      <c r="AC1156" s="117">
        <v>0</v>
      </c>
      <c r="AD1156" s="117">
        <v>0</v>
      </c>
      <c r="AE1156" s="117">
        <v>1</v>
      </c>
      <c r="AF1156" s="117">
        <v>0</v>
      </c>
      <c r="AG1156" s="117">
        <v>0</v>
      </c>
      <c r="AH1156" s="117">
        <v>0</v>
      </c>
      <c r="AI1156" s="117">
        <v>0</v>
      </c>
      <c r="AJ1156" s="117">
        <v>1</v>
      </c>
      <c r="AK1156" s="117">
        <v>0</v>
      </c>
      <c r="AL1156" s="117">
        <v>0</v>
      </c>
      <c r="AM1156" s="117">
        <v>0</v>
      </c>
      <c r="AN1156" s="117">
        <v>0</v>
      </c>
      <c r="AO1156" s="117">
        <v>0</v>
      </c>
      <c r="AP1156" s="117">
        <v>0</v>
      </c>
      <c r="AQ1156" s="117">
        <v>1</v>
      </c>
      <c r="AR1156" s="117">
        <v>0</v>
      </c>
      <c r="AS1156" s="117">
        <v>252955.69552822327</v>
      </c>
    </row>
    <row r="1157" spans="1:45" x14ac:dyDescent="0.45">
      <c r="A1157" s="117" t="s">
        <v>1496</v>
      </c>
      <c r="B1157" s="118">
        <v>44164</v>
      </c>
      <c r="C1157" s="117">
        <v>2021</v>
      </c>
      <c r="D1157" s="117">
        <v>11</v>
      </c>
      <c r="E1157" s="117">
        <v>1</v>
      </c>
      <c r="F1157" s="117" t="s">
        <v>340</v>
      </c>
      <c r="G1157" s="117" t="s">
        <v>336</v>
      </c>
      <c r="H1157" s="117">
        <v>0</v>
      </c>
      <c r="I1157" s="117">
        <v>31.95833</v>
      </c>
      <c r="J1157" s="117">
        <v>269046.9455282233</v>
      </c>
      <c r="K1157" s="117">
        <v>269046.9455282233</v>
      </c>
      <c r="L1157" s="117">
        <v>0</v>
      </c>
      <c r="M1157" s="117">
        <v>0</v>
      </c>
      <c r="N1157" s="117">
        <v>1</v>
      </c>
      <c r="O1157" s="117">
        <v>0</v>
      </c>
      <c r="P1157" s="117">
        <v>0</v>
      </c>
      <c r="Q1157" s="117">
        <v>0</v>
      </c>
      <c r="R1157" s="117">
        <v>0</v>
      </c>
      <c r="S1157" s="117">
        <v>0</v>
      </c>
      <c r="T1157" s="117">
        <v>0</v>
      </c>
      <c r="U1157" s="117">
        <v>0</v>
      </c>
      <c r="V1157" s="117">
        <v>0</v>
      </c>
      <c r="W1157" s="117">
        <v>0</v>
      </c>
      <c r="X1157" s="117">
        <v>0</v>
      </c>
      <c r="Y1157" s="117">
        <v>0</v>
      </c>
      <c r="Z1157" s="117">
        <v>0</v>
      </c>
      <c r="AA1157" s="117">
        <v>0</v>
      </c>
      <c r="AB1157" s="117">
        <v>0</v>
      </c>
      <c r="AC1157" s="117">
        <v>0</v>
      </c>
      <c r="AD1157" s="117">
        <v>0</v>
      </c>
      <c r="AE1157" s="117">
        <v>1</v>
      </c>
      <c r="AF1157" s="117">
        <v>0</v>
      </c>
      <c r="AG1157" s="117">
        <v>0</v>
      </c>
      <c r="AH1157" s="117">
        <v>0</v>
      </c>
      <c r="AI1157" s="117">
        <v>0</v>
      </c>
      <c r="AJ1157" s="117">
        <v>1</v>
      </c>
      <c r="AK1157" s="117">
        <v>0</v>
      </c>
      <c r="AL1157" s="117">
        <v>0</v>
      </c>
      <c r="AM1157" s="117">
        <v>0</v>
      </c>
      <c r="AN1157" s="117">
        <v>0</v>
      </c>
      <c r="AO1157" s="117">
        <v>0</v>
      </c>
      <c r="AP1157" s="117">
        <v>0</v>
      </c>
      <c r="AQ1157" s="117">
        <v>1</v>
      </c>
      <c r="AR1157" s="117">
        <v>0</v>
      </c>
      <c r="AS1157" s="117">
        <v>269046.9455282233</v>
      </c>
    </row>
    <row r="1158" spans="1:45" x14ac:dyDescent="0.45">
      <c r="A1158" s="117" t="s">
        <v>1497</v>
      </c>
      <c r="B1158" s="118">
        <v>44165</v>
      </c>
      <c r="C1158" s="117">
        <v>2021</v>
      </c>
      <c r="D1158" s="117">
        <v>11</v>
      </c>
      <c r="E1158" s="117">
        <v>2</v>
      </c>
      <c r="F1158" s="117" t="s">
        <v>342</v>
      </c>
      <c r="G1158" s="117" t="s">
        <v>336</v>
      </c>
      <c r="H1158" s="117">
        <v>0</v>
      </c>
      <c r="I1158" s="117">
        <v>33.458329999999997</v>
      </c>
      <c r="J1158" s="117">
        <v>292730.93191709631</v>
      </c>
      <c r="K1158" s="117">
        <v>292730.93191709631</v>
      </c>
      <c r="L1158" s="117">
        <v>0</v>
      </c>
      <c r="M1158" s="117">
        <v>0</v>
      </c>
      <c r="N1158" s="117">
        <v>0</v>
      </c>
      <c r="O1158" s="117">
        <v>1</v>
      </c>
      <c r="P1158" s="117">
        <v>0</v>
      </c>
      <c r="Q1158" s="117">
        <v>0</v>
      </c>
      <c r="R1158" s="117">
        <v>0</v>
      </c>
      <c r="S1158" s="117">
        <v>0</v>
      </c>
      <c r="T1158" s="117">
        <v>0</v>
      </c>
      <c r="U1158" s="117">
        <v>0</v>
      </c>
      <c r="V1158" s="117">
        <v>0</v>
      </c>
      <c r="W1158" s="117">
        <v>0</v>
      </c>
      <c r="X1158" s="117">
        <v>0</v>
      </c>
      <c r="Y1158" s="117">
        <v>0</v>
      </c>
      <c r="Z1158" s="117">
        <v>0</v>
      </c>
      <c r="AA1158" s="117">
        <v>0</v>
      </c>
      <c r="AB1158" s="117">
        <v>0</v>
      </c>
      <c r="AC1158" s="117">
        <v>0</v>
      </c>
      <c r="AD1158" s="117">
        <v>0</v>
      </c>
      <c r="AE1158" s="117">
        <v>1</v>
      </c>
      <c r="AF1158" s="117">
        <v>0</v>
      </c>
      <c r="AG1158" s="117">
        <v>0</v>
      </c>
      <c r="AH1158" s="117">
        <v>0</v>
      </c>
      <c r="AI1158" s="117">
        <v>0</v>
      </c>
      <c r="AJ1158" s="117">
        <v>1</v>
      </c>
      <c r="AK1158" s="117">
        <v>0</v>
      </c>
      <c r="AL1158" s="117">
        <v>0</v>
      </c>
      <c r="AM1158" s="117">
        <v>0</v>
      </c>
      <c r="AN1158" s="117">
        <v>0</v>
      </c>
      <c r="AO1158" s="117">
        <v>0</v>
      </c>
      <c r="AP1158" s="117">
        <v>0</v>
      </c>
      <c r="AQ1158" s="117">
        <v>1</v>
      </c>
      <c r="AR1158" s="117">
        <v>0</v>
      </c>
      <c r="AS1158" s="117">
        <v>292730.93191709631</v>
      </c>
    </row>
    <row r="1159" spans="1:45" x14ac:dyDescent="0.45">
      <c r="A1159" s="117" t="s">
        <v>1498</v>
      </c>
      <c r="B1159" s="118">
        <v>44166</v>
      </c>
      <c r="C1159" s="117">
        <v>2021</v>
      </c>
      <c r="D1159" s="117">
        <v>12</v>
      </c>
      <c r="E1159" s="117">
        <v>3</v>
      </c>
      <c r="F1159" s="117" t="s">
        <v>342</v>
      </c>
      <c r="G1159" s="117" t="s">
        <v>336</v>
      </c>
      <c r="H1159" s="117">
        <v>0</v>
      </c>
      <c r="I1159" s="117">
        <v>30.75</v>
      </c>
      <c r="J1159" s="117">
        <v>299226.3116482491</v>
      </c>
      <c r="K1159" s="117">
        <v>299226.3116482491</v>
      </c>
      <c r="L1159" s="117">
        <v>0</v>
      </c>
      <c r="M1159" s="117">
        <v>0</v>
      </c>
      <c r="N1159" s="117">
        <v>0</v>
      </c>
      <c r="O1159" s="117">
        <v>0</v>
      </c>
      <c r="P1159" s="117">
        <v>1</v>
      </c>
      <c r="Q1159" s="117">
        <v>0</v>
      </c>
      <c r="R1159" s="117">
        <v>0</v>
      </c>
      <c r="S1159" s="117">
        <v>0</v>
      </c>
      <c r="T1159" s="117">
        <v>0</v>
      </c>
      <c r="U1159" s="117">
        <v>0</v>
      </c>
      <c r="V1159" s="117">
        <v>0</v>
      </c>
      <c r="W1159" s="117">
        <v>0</v>
      </c>
      <c r="X1159" s="117">
        <v>0</v>
      </c>
      <c r="Y1159" s="117">
        <v>0</v>
      </c>
      <c r="Z1159" s="117">
        <v>0</v>
      </c>
      <c r="AA1159" s="117">
        <v>0</v>
      </c>
      <c r="AB1159" s="117">
        <v>0</v>
      </c>
      <c r="AC1159" s="117">
        <v>0</v>
      </c>
      <c r="AD1159" s="117">
        <v>0</v>
      </c>
      <c r="AE1159" s="117">
        <v>0</v>
      </c>
      <c r="AF1159" s="117">
        <v>1</v>
      </c>
      <c r="AG1159" s="117">
        <v>0</v>
      </c>
      <c r="AH1159" s="117">
        <v>0</v>
      </c>
      <c r="AI1159" s="117">
        <v>0</v>
      </c>
      <c r="AJ1159" s="117">
        <v>1</v>
      </c>
      <c r="AK1159" s="117">
        <v>0</v>
      </c>
      <c r="AL1159" s="117">
        <v>0</v>
      </c>
      <c r="AM1159" s="117">
        <v>0</v>
      </c>
      <c r="AN1159" s="117">
        <v>0</v>
      </c>
      <c r="AO1159" s="117">
        <v>0</v>
      </c>
      <c r="AP1159" s="117">
        <v>0</v>
      </c>
      <c r="AQ1159" s="117">
        <v>1</v>
      </c>
      <c r="AR1159" s="117">
        <v>0</v>
      </c>
      <c r="AS1159" s="117">
        <v>299226.3116482491</v>
      </c>
    </row>
    <row r="1160" spans="1:45" x14ac:dyDescent="0.45">
      <c r="A1160" s="117" t="s">
        <v>1499</v>
      </c>
      <c r="B1160" s="118">
        <v>44167</v>
      </c>
      <c r="C1160" s="117">
        <v>2021</v>
      </c>
      <c r="D1160" s="117">
        <v>12</v>
      </c>
      <c r="E1160" s="117">
        <v>4</v>
      </c>
      <c r="F1160" s="117" t="s">
        <v>342</v>
      </c>
      <c r="G1160" s="117" t="s">
        <v>336</v>
      </c>
      <c r="H1160" s="117">
        <v>0</v>
      </c>
      <c r="I1160" s="117">
        <v>27.45833</v>
      </c>
      <c r="J1160" s="117">
        <v>308763.97831491585</v>
      </c>
      <c r="K1160" s="117">
        <v>308763.97831491585</v>
      </c>
      <c r="L1160" s="117">
        <v>0</v>
      </c>
      <c r="M1160" s="117">
        <v>0</v>
      </c>
      <c r="N1160" s="117">
        <v>0</v>
      </c>
      <c r="O1160" s="117">
        <v>0</v>
      </c>
      <c r="P1160" s="117">
        <v>0</v>
      </c>
      <c r="Q1160" s="117">
        <v>1</v>
      </c>
      <c r="R1160" s="117">
        <v>0</v>
      </c>
      <c r="S1160" s="117">
        <v>0</v>
      </c>
      <c r="T1160" s="117">
        <v>0</v>
      </c>
      <c r="U1160" s="117">
        <v>0</v>
      </c>
      <c r="V1160" s="117">
        <v>0</v>
      </c>
      <c r="W1160" s="117">
        <v>0</v>
      </c>
      <c r="X1160" s="117">
        <v>0</v>
      </c>
      <c r="Y1160" s="117">
        <v>0</v>
      </c>
      <c r="Z1160" s="117">
        <v>0</v>
      </c>
      <c r="AA1160" s="117">
        <v>0</v>
      </c>
      <c r="AB1160" s="117">
        <v>0</v>
      </c>
      <c r="AC1160" s="117">
        <v>0</v>
      </c>
      <c r="AD1160" s="117">
        <v>0</v>
      </c>
      <c r="AE1160" s="117">
        <v>0</v>
      </c>
      <c r="AF1160" s="117">
        <v>1</v>
      </c>
      <c r="AG1160" s="117">
        <v>0</v>
      </c>
      <c r="AH1160" s="117">
        <v>0</v>
      </c>
      <c r="AI1160" s="117">
        <v>0</v>
      </c>
      <c r="AJ1160" s="117">
        <v>1</v>
      </c>
      <c r="AK1160" s="117">
        <v>0</v>
      </c>
      <c r="AL1160" s="117">
        <v>0</v>
      </c>
      <c r="AM1160" s="117">
        <v>0</v>
      </c>
      <c r="AN1160" s="117">
        <v>0</v>
      </c>
      <c r="AO1160" s="117">
        <v>0</v>
      </c>
      <c r="AP1160" s="117">
        <v>0</v>
      </c>
      <c r="AQ1160" s="117">
        <v>1</v>
      </c>
      <c r="AR1160" s="117">
        <v>0</v>
      </c>
      <c r="AS1160" s="117">
        <v>308763.97831491585</v>
      </c>
    </row>
    <row r="1161" spans="1:45" x14ac:dyDescent="0.45">
      <c r="A1161" s="117" t="s">
        <v>1500</v>
      </c>
      <c r="B1161" s="118">
        <v>44168</v>
      </c>
      <c r="C1161" s="117">
        <v>2021</v>
      </c>
      <c r="D1161" s="117">
        <v>12</v>
      </c>
      <c r="E1161" s="117">
        <v>5</v>
      </c>
      <c r="F1161" s="117" t="s">
        <v>342</v>
      </c>
      <c r="G1161" s="117" t="s">
        <v>336</v>
      </c>
      <c r="H1161" s="117">
        <v>0</v>
      </c>
      <c r="I1161" s="117">
        <v>26.875</v>
      </c>
      <c r="J1161" s="117">
        <v>304804.22831491585</v>
      </c>
      <c r="K1161" s="117">
        <v>304804.22831491585</v>
      </c>
      <c r="L1161" s="117">
        <v>0</v>
      </c>
      <c r="M1161" s="117">
        <v>0</v>
      </c>
      <c r="N1161" s="117">
        <v>0</v>
      </c>
      <c r="O1161" s="117">
        <v>0</v>
      </c>
      <c r="P1161" s="117">
        <v>0</v>
      </c>
      <c r="Q1161" s="117">
        <v>0</v>
      </c>
      <c r="R1161" s="117">
        <v>1</v>
      </c>
      <c r="S1161" s="117">
        <v>0</v>
      </c>
      <c r="T1161" s="117">
        <v>0</v>
      </c>
      <c r="U1161" s="117">
        <v>0</v>
      </c>
      <c r="V1161" s="117">
        <v>0</v>
      </c>
      <c r="W1161" s="117">
        <v>0</v>
      </c>
      <c r="X1161" s="117">
        <v>0</v>
      </c>
      <c r="Y1161" s="117">
        <v>0</v>
      </c>
      <c r="Z1161" s="117">
        <v>0</v>
      </c>
      <c r="AA1161" s="117">
        <v>0</v>
      </c>
      <c r="AB1161" s="117">
        <v>0</v>
      </c>
      <c r="AC1161" s="117">
        <v>0</v>
      </c>
      <c r="AD1161" s="117">
        <v>0</v>
      </c>
      <c r="AE1161" s="117">
        <v>0</v>
      </c>
      <c r="AF1161" s="117">
        <v>1</v>
      </c>
      <c r="AG1161" s="117">
        <v>0</v>
      </c>
      <c r="AH1161" s="117">
        <v>0</v>
      </c>
      <c r="AI1161" s="117">
        <v>0</v>
      </c>
      <c r="AJ1161" s="117">
        <v>1</v>
      </c>
      <c r="AK1161" s="117">
        <v>0</v>
      </c>
      <c r="AL1161" s="117">
        <v>0</v>
      </c>
      <c r="AM1161" s="117">
        <v>0</v>
      </c>
      <c r="AN1161" s="117">
        <v>0</v>
      </c>
      <c r="AO1161" s="117">
        <v>0</v>
      </c>
      <c r="AP1161" s="117">
        <v>0</v>
      </c>
      <c r="AQ1161" s="117">
        <v>1</v>
      </c>
      <c r="AR1161" s="117">
        <v>0</v>
      </c>
      <c r="AS1161" s="117">
        <v>304804.22831491585</v>
      </c>
    </row>
    <row r="1162" spans="1:45" x14ac:dyDescent="0.45">
      <c r="A1162" s="117" t="s">
        <v>1501</v>
      </c>
      <c r="B1162" s="118">
        <v>44169</v>
      </c>
      <c r="C1162" s="117">
        <v>2021</v>
      </c>
      <c r="D1162" s="117">
        <v>12</v>
      </c>
      <c r="E1162" s="117">
        <v>6</v>
      </c>
      <c r="F1162" s="117" t="s">
        <v>342</v>
      </c>
      <c r="G1162" s="117" t="s">
        <v>336</v>
      </c>
      <c r="H1162" s="117">
        <v>0</v>
      </c>
      <c r="I1162" s="117">
        <v>25.75</v>
      </c>
      <c r="J1162" s="117">
        <v>324324.10331491585</v>
      </c>
      <c r="K1162" s="117">
        <v>324324.10331491585</v>
      </c>
      <c r="L1162" s="117">
        <v>0</v>
      </c>
      <c r="M1162" s="117">
        <v>0</v>
      </c>
      <c r="N1162" s="117">
        <v>0</v>
      </c>
      <c r="O1162" s="117">
        <v>0</v>
      </c>
      <c r="P1162" s="117">
        <v>0</v>
      </c>
      <c r="Q1162" s="117">
        <v>0</v>
      </c>
      <c r="R1162" s="117">
        <v>0</v>
      </c>
      <c r="S1162" s="117">
        <v>1</v>
      </c>
      <c r="T1162" s="117">
        <v>0</v>
      </c>
      <c r="U1162" s="117">
        <v>0</v>
      </c>
      <c r="V1162" s="117">
        <v>0</v>
      </c>
      <c r="W1162" s="117">
        <v>0</v>
      </c>
      <c r="X1162" s="117">
        <v>0</v>
      </c>
      <c r="Y1162" s="117">
        <v>0</v>
      </c>
      <c r="Z1162" s="117">
        <v>0</v>
      </c>
      <c r="AA1162" s="117">
        <v>0</v>
      </c>
      <c r="AB1162" s="117">
        <v>0</v>
      </c>
      <c r="AC1162" s="117">
        <v>0</v>
      </c>
      <c r="AD1162" s="117">
        <v>0</v>
      </c>
      <c r="AE1162" s="117">
        <v>0</v>
      </c>
      <c r="AF1162" s="117">
        <v>1</v>
      </c>
      <c r="AG1162" s="117">
        <v>0</v>
      </c>
      <c r="AH1162" s="117">
        <v>0</v>
      </c>
      <c r="AI1162" s="117">
        <v>0</v>
      </c>
      <c r="AJ1162" s="117">
        <v>1</v>
      </c>
      <c r="AK1162" s="117">
        <v>0</v>
      </c>
      <c r="AL1162" s="117">
        <v>0</v>
      </c>
      <c r="AM1162" s="117">
        <v>0</v>
      </c>
      <c r="AN1162" s="117">
        <v>0</v>
      </c>
      <c r="AO1162" s="117">
        <v>0</v>
      </c>
      <c r="AP1162" s="117">
        <v>0</v>
      </c>
      <c r="AQ1162" s="117">
        <v>1</v>
      </c>
      <c r="AR1162" s="117">
        <v>0</v>
      </c>
      <c r="AS1162" s="117">
        <v>324324.10331491585</v>
      </c>
    </row>
    <row r="1163" spans="1:45" x14ac:dyDescent="0.45">
      <c r="A1163" s="117" t="s">
        <v>1502</v>
      </c>
      <c r="B1163" s="118">
        <v>44170</v>
      </c>
      <c r="C1163" s="117">
        <v>2021</v>
      </c>
      <c r="D1163" s="117">
        <v>12</v>
      </c>
      <c r="E1163" s="117">
        <v>7</v>
      </c>
      <c r="F1163" s="117" t="s">
        <v>340</v>
      </c>
      <c r="G1163" s="117" t="s">
        <v>336</v>
      </c>
      <c r="H1163" s="117">
        <v>0</v>
      </c>
      <c r="I1163" s="117">
        <v>24.91667</v>
      </c>
      <c r="J1163" s="117">
        <v>323455.85331491585</v>
      </c>
      <c r="K1163" s="117">
        <v>323455.85331491585</v>
      </c>
      <c r="L1163" s="117">
        <v>0</v>
      </c>
      <c r="M1163" s="117">
        <v>0</v>
      </c>
      <c r="N1163" s="117">
        <v>0</v>
      </c>
      <c r="O1163" s="117">
        <v>0</v>
      </c>
      <c r="P1163" s="117">
        <v>0</v>
      </c>
      <c r="Q1163" s="117">
        <v>0</v>
      </c>
      <c r="R1163" s="117">
        <v>0</v>
      </c>
      <c r="S1163" s="117">
        <v>0</v>
      </c>
      <c r="T1163" s="117">
        <v>1</v>
      </c>
      <c r="U1163" s="117">
        <v>0</v>
      </c>
      <c r="V1163" s="117">
        <v>0</v>
      </c>
      <c r="W1163" s="117">
        <v>0</v>
      </c>
      <c r="X1163" s="117">
        <v>0</v>
      </c>
      <c r="Y1163" s="117">
        <v>0</v>
      </c>
      <c r="Z1163" s="117">
        <v>0</v>
      </c>
      <c r="AA1163" s="117">
        <v>0</v>
      </c>
      <c r="AB1163" s="117">
        <v>0</v>
      </c>
      <c r="AC1163" s="117">
        <v>0</v>
      </c>
      <c r="AD1163" s="117">
        <v>0</v>
      </c>
      <c r="AE1163" s="117">
        <v>0</v>
      </c>
      <c r="AF1163" s="117">
        <v>1</v>
      </c>
      <c r="AG1163" s="117">
        <v>0</v>
      </c>
      <c r="AH1163" s="117">
        <v>0</v>
      </c>
      <c r="AI1163" s="117">
        <v>0</v>
      </c>
      <c r="AJ1163" s="117">
        <v>1</v>
      </c>
      <c r="AK1163" s="117">
        <v>0</v>
      </c>
      <c r="AL1163" s="117">
        <v>0</v>
      </c>
      <c r="AM1163" s="117">
        <v>0</v>
      </c>
      <c r="AN1163" s="117">
        <v>0</v>
      </c>
      <c r="AO1163" s="117">
        <v>0</v>
      </c>
      <c r="AP1163" s="117">
        <v>0</v>
      </c>
      <c r="AQ1163" s="117">
        <v>1</v>
      </c>
      <c r="AR1163" s="117">
        <v>0</v>
      </c>
      <c r="AS1163" s="117">
        <v>323455.85331491585</v>
      </c>
    </row>
    <row r="1164" spans="1:45" x14ac:dyDescent="0.45">
      <c r="A1164" s="117" t="s">
        <v>1503</v>
      </c>
      <c r="B1164" s="118">
        <v>44171</v>
      </c>
      <c r="C1164" s="117">
        <v>2021</v>
      </c>
      <c r="D1164" s="117">
        <v>12</v>
      </c>
      <c r="E1164" s="117">
        <v>1</v>
      </c>
      <c r="F1164" s="117" t="s">
        <v>340</v>
      </c>
      <c r="G1164" s="117" t="s">
        <v>336</v>
      </c>
      <c r="H1164" s="117">
        <v>0</v>
      </c>
      <c r="I1164" s="117">
        <v>28.08333</v>
      </c>
      <c r="J1164" s="117">
        <v>312740.39498158247</v>
      </c>
      <c r="K1164" s="117">
        <v>312740.39498158247</v>
      </c>
      <c r="L1164" s="117">
        <v>0</v>
      </c>
      <c r="M1164" s="117">
        <v>0</v>
      </c>
      <c r="N1164" s="117">
        <v>1</v>
      </c>
      <c r="O1164" s="117">
        <v>0</v>
      </c>
      <c r="P1164" s="117">
        <v>0</v>
      </c>
      <c r="Q1164" s="117">
        <v>0</v>
      </c>
      <c r="R1164" s="117">
        <v>0</v>
      </c>
      <c r="S1164" s="117">
        <v>0</v>
      </c>
      <c r="T1164" s="117">
        <v>0</v>
      </c>
      <c r="U1164" s="117">
        <v>0</v>
      </c>
      <c r="V1164" s="117">
        <v>0</v>
      </c>
      <c r="W1164" s="117">
        <v>0</v>
      </c>
      <c r="X1164" s="117">
        <v>0</v>
      </c>
      <c r="Y1164" s="117">
        <v>0</v>
      </c>
      <c r="Z1164" s="117">
        <v>0</v>
      </c>
      <c r="AA1164" s="117">
        <v>0</v>
      </c>
      <c r="AB1164" s="117">
        <v>0</v>
      </c>
      <c r="AC1164" s="117">
        <v>0</v>
      </c>
      <c r="AD1164" s="117">
        <v>0</v>
      </c>
      <c r="AE1164" s="117">
        <v>0</v>
      </c>
      <c r="AF1164" s="117">
        <v>1</v>
      </c>
      <c r="AG1164" s="117">
        <v>0</v>
      </c>
      <c r="AH1164" s="117">
        <v>0</v>
      </c>
      <c r="AI1164" s="117">
        <v>0</v>
      </c>
      <c r="AJ1164" s="117">
        <v>1</v>
      </c>
      <c r="AK1164" s="117">
        <v>0</v>
      </c>
      <c r="AL1164" s="117">
        <v>0</v>
      </c>
      <c r="AM1164" s="117">
        <v>0</v>
      </c>
      <c r="AN1164" s="117">
        <v>0</v>
      </c>
      <c r="AO1164" s="117">
        <v>0</v>
      </c>
      <c r="AP1164" s="117">
        <v>0</v>
      </c>
      <c r="AQ1164" s="117">
        <v>1</v>
      </c>
      <c r="AR1164" s="117">
        <v>0</v>
      </c>
      <c r="AS1164" s="117">
        <v>312740.39498158247</v>
      </c>
    </row>
    <row r="1165" spans="1:45" x14ac:dyDescent="0.45">
      <c r="A1165" s="117" t="s">
        <v>1504</v>
      </c>
      <c r="B1165" s="118">
        <v>44172</v>
      </c>
      <c r="C1165" s="117">
        <v>2021</v>
      </c>
      <c r="D1165" s="117">
        <v>12</v>
      </c>
      <c r="E1165" s="117">
        <v>2</v>
      </c>
      <c r="F1165" s="117" t="s">
        <v>342</v>
      </c>
      <c r="G1165" s="117" t="s">
        <v>336</v>
      </c>
      <c r="H1165" s="117">
        <v>0</v>
      </c>
      <c r="I1165" s="117">
        <v>30.45833</v>
      </c>
      <c r="J1165" s="117">
        <v>322717.6866482491</v>
      </c>
      <c r="K1165" s="117">
        <v>322717.6866482491</v>
      </c>
      <c r="L1165" s="117">
        <v>0</v>
      </c>
      <c r="M1165" s="117">
        <v>0</v>
      </c>
      <c r="N1165" s="117">
        <v>0</v>
      </c>
      <c r="O1165" s="117">
        <v>1</v>
      </c>
      <c r="P1165" s="117">
        <v>0</v>
      </c>
      <c r="Q1165" s="117">
        <v>0</v>
      </c>
      <c r="R1165" s="117">
        <v>0</v>
      </c>
      <c r="S1165" s="117">
        <v>0</v>
      </c>
      <c r="T1165" s="117">
        <v>0</v>
      </c>
      <c r="U1165" s="117">
        <v>0</v>
      </c>
      <c r="V1165" s="117">
        <v>0</v>
      </c>
      <c r="W1165" s="117">
        <v>0</v>
      </c>
      <c r="X1165" s="117">
        <v>0</v>
      </c>
      <c r="Y1165" s="117">
        <v>0</v>
      </c>
      <c r="Z1165" s="117">
        <v>0</v>
      </c>
      <c r="AA1165" s="117">
        <v>0</v>
      </c>
      <c r="AB1165" s="117">
        <v>0</v>
      </c>
      <c r="AC1165" s="117">
        <v>0</v>
      </c>
      <c r="AD1165" s="117">
        <v>0</v>
      </c>
      <c r="AE1165" s="117">
        <v>0</v>
      </c>
      <c r="AF1165" s="117">
        <v>1</v>
      </c>
      <c r="AG1165" s="117">
        <v>0</v>
      </c>
      <c r="AH1165" s="117">
        <v>0</v>
      </c>
      <c r="AI1165" s="117">
        <v>0</v>
      </c>
      <c r="AJ1165" s="117">
        <v>1</v>
      </c>
      <c r="AK1165" s="117">
        <v>0</v>
      </c>
      <c r="AL1165" s="117">
        <v>0</v>
      </c>
      <c r="AM1165" s="117">
        <v>0</v>
      </c>
      <c r="AN1165" s="117">
        <v>0</v>
      </c>
      <c r="AO1165" s="117">
        <v>0</v>
      </c>
      <c r="AP1165" s="117">
        <v>0</v>
      </c>
      <c r="AQ1165" s="117">
        <v>1</v>
      </c>
      <c r="AR1165" s="117">
        <v>0</v>
      </c>
      <c r="AS1165" s="117">
        <v>322717.6866482491</v>
      </c>
    </row>
    <row r="1166" spans="1:45" x14ac:dyDescent="0.45">
      <c r="A1166" s="117" t="s">
        <v>1505</v>
      </c>
      <c r="B1166" s="118">
        <v>44173</v>
      </c>
      <c r="C1166" s="117">
        <v>2021</v>
      </c>
      <c r="D1166" s="117">
        <v>12</v>
      </c>
      <c r="E1166" s="117">
        <v>3</v>
      </c>
      <c r="F1166" s="117" t="s">
        <v>342</v>
      </c>
      <c r="G1166" s="117" t="s">
        <v>336</v>
      </c>
      <c r="H1166" s="117">
        <v>0</v>
      </c>
      <c r="I1166" s="117">
        <v>33.375</v>
      </c>
      <c r="J1166" s="117">
        <v>316071.35331491585</v>
      </c>
      <c r="K1166" s="117">
        <v>316071.35331491585</v>
      </c>
      <c r="L1166" s="117">
        <v>0</v>
      </c>
      <c r="M1166" s="117">
        <v>0</v>
      </c>
      <c r="N1166" s="117">
        <v>0</v>
      </c>
      <c r="O1166" s="117">
        <v>0</v>
      </c>
      <c r="P1166" s="117">
        <v>1</v>
      </c>
      <c r="Q1166" s="117">
        <v>0</v>
      </c>
      <c r="R1166" s="117">
        <v>0</v>
      </c>
      <c r="S1166" s="117">
        <v>0</v>
      </c>
      <c r="T1166" s="117">
        <v>0</v>
      </c>
      <c r="U1166" s="117">
        <v>0</v>
      </c>
      <c r="V1166" s="117">
        <v>0</v>
      </c>
      <c r="W1166" s="117">
        <v>0</v>
      </c>
      <c r="X1166" s="117">
        <v>0</v>
      </c>
      <c r="Y1166" s="117">
        <v>0</v>
      </c>
      <c r="Z1166" s="117">
        <v>0</v>
      </c>
      <c r="AA1166" s="117">
        <v>0</v>
      </c>
      <c r="AB1166" s="117">
        <v>0</v>
      </c>
      <c r="AC1166" s="117">
        <v>0</v>
      </c>
      <c r="AD1166" s="117">
        <v>0</v>
      </c>
      <c r="AE1166" s="117">
        <v>0</v>
      </c>
      <c r="AF1166" s="117">
        <v>1</v>
      </c>
      <c r="AG1166" s="117">
        <v>0</v>
      </c>
      <c r="AH1166" s="117">
        <v>0</v>
      </c>
      <c r="AI1166" s="117">
        <v>0</v>
      </c>
      <c r="AJ1166" s="117">
        <v>1</v>
      </c>
      <c r="AK1166" s="117">
        <v>0</v>
      </c>
      <c r="AL1166" s="117">
        <v>0</v>
      </c>
      <c r="AM1166" s="117">
        <v>0</v>
      </c>
      <c r="AN1166" s="117">
        <v>0</v>
      </c>
      <c r="AO1166" s="117">
        <v>0</v>
      </c>
      <c r="AP1166" s="117">
        <v>0</v>
      </c>
      <c r="AQ1166" s="117">
        <v>1</v>
      </c>
      <c r="AR1166" s="117">
        <v>0</v>
      </c>
      <c r="AS1166" s="117">
        <v>316071.35331491585</v>
      </c>
    </row>
    <row r="1167" spans="1:45" x14ac:dyDescent="0.45">
      <c r="A1167" s="117" t="s">
        <v>1506</v>
      </c>
      <c r="B1167" s="118">
        <v>44174</v>
      </c>
      <c r="C1167" s="117">
        <v>2021</v>
      </c>
      <c r="D1167" s="117">
        <v>12</v>
      </c>
      <c r="E1167" s="117">
        <v>4</v>
      </c>
      <c r="F1167" s="117" t="s">
        <v>342</v>
      </c>
      <c r="G1167" s="117" t="s">
        <v>336</v>
      </c>
      <c r="H1167" s="117">
        <v>0</v>
      </c>
      <c r="I1167" s="117">
        <v>35.333329999999997</v>
      </c>
      <c r="J1167" s="117">
        <v>297529.26998158247</v>
      </c>
      <c r="K1167" s="117">
        <v>297529.26998158247</v>
      </c>
      <c r="L1167" s="117">
        <v>0</v>
      </c>
      <c r="M1167" s="117">
        <v>0</v>
      </c>
      <c r="N1167" s="117">
        <v>0</v>
      </c>
      <c r="O1167" s="117">
        <v>0</v>
      </c>
      <c r="P1167" s="117">
        <v>0</v>
      </c>
      <c r="Q1167" s="117">
        <v>1</v>
      </c>
      <c r="R1167" s="117">
        <v>0</v>
      </c>
      <c r="S1167" s="117">
        <v>0</v>
      </c>
      <c r="T1167" s="117">
        <v>0</v>
      </c>
      <c r="U1167" s="117">
        <v>0</v>
      </c>
      <c r="V1167" s="117">
        <v>0</v>
      </c>
      <c r="W1167" s="117">
        <v>0</v>
      </c>
      <c r="X1167" s="117">
        <v>0</v>
      </c>
      <c r="Y1167" s="117">
        <v>0</v>
      </c>
      <c r="Z1167" s="117">
        <v>0</v>
      </c>
      <c r="AA1167" s="117">
        <v>0</v>
      </c>
      <c r="AB1167" s="117">
        <v>0</v>
      </c>
      <c r="AC1167" s="117">
        <v>0</v>
      </c>
      <c r="AD1167" s="117">
        <v>0</v>
      </c>
      <c r="AE1167" s="117">
        <v>0</v>
      </c>
      <c r="AF1167" s="117">
        <v>1</v>
      </c>
      <c r="AG1167" s="117">
        <v>0</v>
      </c>
      <c r="AH1167" s="117">
        <v>0</v>
      </c>
      <c r="AI1167" s="117">
        <v>0</v>
      </c>
      <c r="AJ1167" s="117">
        <v>1</v>
      </c>
      <c r="AK1167" s="117">
        <v>0</v>
      </c>
      <c r="AL1167" s="117">
        <v>0</v>
      </c>
      <c r="AM1167" s="117">
        <v>0</v>
      </c>
      <c r="AN1167" s="117">
        <v>0</v>
      </c>
      <c r="AO1167" s="117">
        <v>0</v>
      </c>
      <c r="AP1167" s="117">
        <v>0</v>
      </c>
      <c r="AQ1167" s="117">
        <v>1</v>
      </c>
      <c r="AR1167" s="117">
        <v>0</v>
      </c>
      <c r="AS1167" s="117">
        <v>297529.26998158247</v>
      </c>
    </row>
    <row r="1168" spans="1:45" x14ac:dyDescent="0.45">
      <c r="A1168" s="117" t="s">
        <v>1507</v>
      </c>
      <c r="B1168" s="118">
        <v>44175</v>
      </c>
      <c r="C1168" s="117">
        <v>2021</v>
      </c>
      <c r="D1168" s="117">
        <v>12</v>
      </c>
      <c r="E1168" s="117">
        <v>5</v>
      </c>
      <c r="F1168" s="117" t="s">
        <v>342</v>
      </c>
      <c r="G1168" s="117" t="s">
        <v>336</v>
      </c>
      <c r="H1168" s="117">
        <v>0</v>
      </c>
      <c r="I1168" s="117">
        <v>33.416670000000003</v>
      </c>
      <c r="J1168" s="117">
        <v>302192.9366482491</v>
      </c>
      <c r="K1168" s="117">
        <v>302192.9366482491</v>
      </c>
      <c r="L1168" s="117">
        <v>0</v>
      </c>
      <c r="M1168" s="117">
        <v>0</v>
      </c>
      <c r="N1168" s="117">
        <v>0</v>
      </c>
      <c r="O1168" s="117">
        <v>0</v>
      </c>
      <c r="P1168" s="117">
        <v>0</v>
      </c>
      <c r="Q1168" s="117">
        <v>0</v>
      </c>
      <c r="R1168" s="117">
        <v>1</v>
      </c>
      <c r="S1168" s="117">
        <v>0</v>
      </c>
      <c r="T1168" s="117">
        <v>0</v>
      </c>
      <c r="U1168" s="117">
        <v>0</v>
      </c>
      <c r="V1168" s="117">
        <v>0</v>
      </c>
      <c r="W1168" s="117">
        <v>0</v>
      </c>
      <c r="X1168" s="117">
        <v>0</v>
      </c>
      <c r="Y1168" s="117">
        <v>0</v>
      </c>
      <c r="Z1168" s="117">
        <v>0</v>
      </c>
      <c r="AA1168" s="117">
        <v>0</v>
      </c>
      <c r="AB1168" s="117">
        <v>0</v>
      </c>
      <c r="AC1168" s="117">
        <v>0</v>
      </c>
      <c r="AD1168" s="117">
        <v>0</v>
      </c>
      <c r="AE1168" s="117">
        <v>0</v>
      </c>
      <c r="AF1168" s="117">
        <v>1</v>
      </c>
      <c r="AG1168" s="117">
        <v>0</v>
      </c>
      <c r="AH1168" s="117">
        <v>0</v>
      </c>
      <c r="AI1168" s="117">
        <v>0</v>
      </c>
      <c r="AJ1168" s="117">
        <v>1</v>
      </c>
      <c r="AK1168" s="117">
        <v>0</v>
      </c>
      <c r="AL1168" s="117">
        <v>0</v>
      </c>
      <c r="AM1168" s="117">
        <v>0</v>
      </c>
      <c r="AN1168" s="117">
        <v>0</v>
      </c>
      <c r="AO1168" s="117">
        <v>0</v>
      </c>
      <c r="AP1168" s="117">
        <v>0</v>
      </c>
      <c r="AQ1168" s="117">
        <v>1</v>
      </c>
      <c r="AR1168" s="117">
        <v>0</v>
      </c>
      <c r="AS1168" s="117">
        <v>302192.9366482491</v>
      </c>
    </row>
    <row r="1169" spans="1:45" x14ac:dyDescent="0.45">
      <c r="A1169" s="117" t="s">
        <v>1508</v>
      </c>
      <c r="B1169" s="118">
        <v>44176</v>
      </c>
      <c r="C1169" s="117">
        <v>2021</v>
      </c>
      <c r="D1169" s="117">
        <v>12</v>
      </c>
      <c r="E1169" s="117">
        <v>6</v>
      </c>
      <c r="F1169" s="117" t="s">
        <v>342</v>
      </c>
      <c r="G1169" s="117" t="s">
        <v>336</v>
      </c>
      <c r="H1169" s="117">
        <v>0</v>
      </c>
      <c r="I1169" s="117">
        <v>33.208329999999997</v>
      </c>
      <c r="J1169" s="117">
        <v>292189.1866482491</v>
      </c>
      <c r="K1169" s="117">
        <v>292189.1866482491</v>
      </c>
      <c r="L1169" s="117">
        <v>0</v>
      </c>
      <c r="M1169" s="117">
        <v>0</v>
      </c>
      <c r="N1169" s="117">
        <v>0</v>
      </c>
      <c r="O1169" s="117">
        <v>0</v>
      </c>
      <c r="P1169" s="117">
        <v>0</v>
      </c>
      <c r="Q1169" s="117">
        <v>0</v>
      </c>
      <c r="R1169" s="117">
        <v>0</v>
      </c>
      <c r="S1169" s="117">
        <v>1</v>
      </c>
      <c r="T1169" s="117">
        <v>0</v>
      </c>
      <c r="U1169" s="117">
        <v>0</v>
      </c>
      <c r="V1169" s="117">
        <v>0</v>
      </c>
      <c r="W1169" s="117">
        <v>0</v>
      </c>
      <c r="X1169" s="117">
        <v>0</v>
      </c>
      <c r="Y1169" s="117">
        <v>0</v>
      </c>
      <c r="Z1169" s="117">
        <v>0</v>
      </c>
      <c r="AA1169" s="117">
        <v>0</v>
      </c>
      <c r="AB1169" s="117">
        <v>0</v>
      </c>
      <c r="AC1169" s="117">
        <v>0</v>
      </c>
      <c r="AD1169" s="117">
        <v>0</v>
      </c>
      <c r="AE1169" s="117">
        <v>0</v>
      </c>
      <c r="AF1169" s="117">
        <v>1</v>
      </c>
      <c r="AG1169" s="117">
        <v>0</v>
      </c>
      <c r="AH1169" s="117">
        <v>0</v>
      </c>
      <c r="AI1169" s="117">
        <v>0</v>
      </c>
      <c r="AJ1169" s="117">
        <v>1</v>
      </c>
      <c r="AK1169" s="117">
        <v>0</v>
      </c>
      <c r="AL1169" s="117">
        <v>0</v>
      </c>
      <c r="AM1169" s="117">
        <v>0</v>
      </c>
      <c r="AN1169" s="117">
        <v>0</v>
      </c>
      <c r="AO1169" s="117">
        <v>0</v>
      </c>
      <c r="AP1169" s="117">
        <v>0</v>
      </c>
      <c r="AQ1169" s="117">
        <v>1</v>
      </c>
      <c r="AR1169" s="117">
        <v>0</v>
      </c>
      <c r="AS1169" s="117">
        <v>292189.1866482491</v>
      </c>
    </row>
    <row r="1170" spans="1:45" x14ac:dyDescent="0.45">
      <c r="A1170" s="117" t="s">
        <v>1509</v>
      </c>
      <c r="B1170" s="118">
        <v>44177</v>
      </c>
      <c r="C1170" s="117">
        <v>2021</v>
      </c>
      <c r="D1170" s="117">
        <v>12</v>
      </c>
      <c r="E1170" s="117">
        <v>7</v>
      </c>
      <c r="F1170" s="117" t="s">
        <v>340</v>
      </c>
      <c r="G1170" s="117" t="s">
        <v>336</v>
      </c>
      <c r="H1170" s="117">
        <v>0</v>
      </c>
      <c r="I1170" s="117">
        <v>32.5</v>
      </c>
      <c r="J1170" s="117">
        <v>302515.0616482491</v>
      </c>
      <c r="K1170" s="117">
        <v>302515.0616482491</v>
      </c>
      <c r="L1170" s="117">
        <v>0</v>
      </c>
      <c r="M1170" s="117">
        <v>0</v>
      </c>
      <c r="N1170" s="117">
        <v>0</v>
      </c>
      <c r="O1170" s="117">
        <v>0</v>
      </c>
      <c r="P1170" s="117">
        <v>0</v>
      </c>
      <c r="Q1170" s="117">
        <v>0</v>
      </c>
      <c r="R1170" s="117">
        <v>0</v>
      </c>
      <c r="S1170" s="117">
        <v>0</v>
      </c>
      <c r="T1170" s="117">
        <v>1</v>
      </c>
      <c r="U1170" s="117">
        <v>0</v>
      </c>
      <c r="V1170" s="117">
        <v>0</v>
      </c>
      <c r="W1170" s="117">
        <v>0</v>
      </c>
      <c r="X1170" s="117">
        <v>0</v>
      </c>
      <c r="Y1170" s="117">
        <v>0</v>
      </c>
      <c r="Z1170" s="117">
        <v>0</v>
      </c>
      <c r="AA1170" s="117">
        <v>0</v>
      </c>
      <c r="AB1170" s="117">
        <v>0</v>
      </c>
      <c r="AC1170" s="117">
        <v>0</v>
      </c>
      <c r="AD1170" s="117">
        <v>0</v>
      </c>
      <c r="AE1170" s="117">
        <v>0</v>
      </c>
      <c r="AF1170" s="117">
        <v>1</v>
      </c>
      <c r="AG1170" s="117">
        <v>0</v>
      </c>
      <c r="AH1170" s="117">
        <v>0</v>
      </c>
      <c r="AI1170" s="117">
        <v>0</v>
      </c>
      <c r="AJ1170" s="117">
        <v>1</v>
      </c>
      <c r="AK1170" s="117">
        <v>0</v>
      </c>
      <c r="AL1170" s="117">
        <v>0</v>
      </c>
      <c r="AM1170" s="117">
        <v>0</v>
      </c>
      <c r="AN1170" s="117">
        <v>0</v>
      </c>
      <c r="AO1170" s="117">
        <v>0</v>
      </c>
      <c r="AP1170" s="117">
        <v>0</v>
      </c>
      <c r="AQ1170" s="117">
        <v>1</v>
      </c>
      <c r="AR1170" s="117">
        <v>0</v>
      </c>
      <c r="AS1170" s="117">
        <v>302515.0616482491</v>
      </c>
    </row>
    <row r="1171" spans="1:45" x14ac:dyDescent="0.45">
      <c r="A1171" s="117" t="s">
        <v>1510</v>
      </c>
      <c r="B1171" s="118">
        <v>44178</v>
      </c>
      <c r="C1171" s="117">
        <v>2021</v>
      </c>
      <c r="D1171" s="117">
        <v>12</v>
      </c>
      <c r="E1171" s="117">
        <v>1</v>
      </c>
      <c r="F1171" s="117" t="s">
        <v>340</v>
      </c>
      <c r="G1171" s="117" t="s">
        <v>336</v>
      </c>
      <c r="H1171" s="117">
        <v>0</v>
      </c>
      <c r="I1171" s="117">
        <v>30.79167</v>
      </c>
      <c r="J1171" s="117">
        <v>301618.0616482491</v>
      </c>
      <c r="K1171" s="117">
        <v>301618.0616482491</v>
      </c>
      <c r="L1171" s="117">
        <v>0</v>
      </c>
      <c r="M1171" s="117">
        <v>0</v>
      </c>
      <c r="N1171" s="117">
        <v>1</v>
      </c>
      <c r="O1171" s="117">
        <v>0</v>
      </c>
      <c r="P1171" s="117">
        <v>0</v>
      </c>
      <c r="Q1171" s="117">
        <v>0</v>
      </c>
      <c r="R1171" s="117">
        <v>0</v>
      </c>
      <c r="S1171" s="117">
        <v>0</v>
      </c>
      <c r="T1171" s="117">
        <v>0</v>
      </c>
      <c r="U1171" s="117">
        <v>0</v>
      </c>
      <c r="V1171" s="117">
        <v>0</v>
      </c>
      <c r="W1171" s="117">
        <v>0</v>
      </c>
      <c r="X1171" s="117">
        <v>0</v>
      </c>
      <c r="Y1171" s="117">
        <v>0</v>
      </c>
      <c r="Z1171" s="117">
        <v>0</v>
      </c>
      <c r="AA1171" s="117">
        <v>0</v>
      </c>
      <c r="AB1171" s="117">
        <v>0</v>
      </c>
      <c r="AC1171" s="117">
        <v>0</v>
      </c>
      <c r="AD1171" s="117">
        <v>0</v>
      </c>
      <c r="AE1171" s="117">
        <v>0</v>
      </c>
      <c r="AF1171" s="117">
        <v>1</v>
      </c>
      <c r="AG1171" s="117">
        <v>0</v>
      </c>
      <c r="AH1171" s="117">
        <v>0</v>
      </c>
      <c r="AI1171" s="117">
        <v>0</v>
      </c>
      <c r="AJ1171" s="117">
        <v>1</v>
      </c>
      <c r="AK1171" s="117">
        <v>0</v>
      </c>
      <c r="AL1171" s="117">
        <v>0</v>
      </c>
      <c r="AM1171" s="117">
        <v>0</v>
      </c>
      <c r="AN1171" s="117">
        <v>0</v>
      </c>
      <c r="AO1171" s="117">
        <v>0</v>
      </c>
      <c r="AP1171" s="117">
        <v>0</v>
      </c>
      <c r="AQ1171" s="117">
        <v>1</v>
      </c>
      <c r="AR1171" s="117">
        <v>0</v>
      </c>
      <c r="AS1171" s="117">
        <v>301618.0616482491</v>
      </c>
    </row>
    <row r="1172" spans="1:45" x14ac:dyDescent="0.45">
      <c r="A1172" s="117" t="s">
        <v>1511</v>
      </c>
      <c r="B1172" s="118">
        <v>44179</v>
      </c>
      <c r="C1172" s="117">
        <v>2021</v>
      </c>
      <c r="D1172" s="117">
        <v>12</v>
      </c>
      <c r="E1172" s="117">
        <v>2</v>
      </c>
      <c r="F1172" s="117" t="s">
        <v>342</v>
      </c>
      <c r="G1172" s="117" t="s">
        <v>336</v>
      </c>
      <c r="H1172" s="117">
        <v>0</v>
      </c>
      <c r="I1172" s="117">
        <v>30.875</v>
      </c>
      <c r="J1172" s="117">
        <v>319078.8116482491</v>
      </c>
      <c r="K1172" s="117">
        <v>319078.8116482491</v>
      </c>
      <c r="L1172" s="117">
        <v>0</v>
      </c>
      <c r="M1172" s="117">
        <v>0</v>
      </c>
      <c r="N1172" s="117">
        <v>0</v>
      </c>
      <c r="O1172" s="117">
        <v>1</v>
      </c>
      <c r="P1172" s="117">
        <v>0</v>
      </c>
      <c r="Q1172" s="117">
        <v>0</v>
      </c>
      <c r="R1172" s="117">
        <v>0</v>
      </c>
      <c r="S1172" s="117">
        <v>0</v>
      </c>
      <c r="T1172" s="117">
        <v>0</v>
      </c>
      <c r="U1172" s="117">
        <v>0</v>
      </c>
      <c r="V1172" s="117">
        <v>0</v>
      </c>
      <c r="W1172" s="117">
        <v>0</v>
      </c>
      <c r="X1172" s="117">
        <v>0</v>
      </c>
      <c r="Y1172" s="117">
        <v>0</v>
      </c>
      <c r="Z1172" s="117">
        <v>0</v>
      </c>
      <c r="AA1172" s="117">
        <v>0</v>
      </c>
      <c r="AB1172" s="117">
        <v>0</v>
      </c>
      <c r="AC1172" s="117">
        <v>0</v>
      </c>
      <c r="AD1172" s="117">
        <v>0</v>
      </c>
      <c r="AE1172" s="117">
        <v>0</v>
      </c>
      <c r="AF1172" s="117">
        <v>1</v>
      </c>
      <c r="AG1172" s="117">
        <v>0</v>
      </c>
      <c r="AH1172" s="117">
        <v>0</v>
      </c>
      <c r="AI1172" s="117">
        <v>0</v>
      </c>
      <c r="AJ1172" s="117">
        <v>1</v>
      </c>
      <c r="AK1172" s="117">
        <v>0</v>
      </c>
      <c r="AL1172" s="117">
        <v>0</v>
      </c>
      <c r="AM1172" s="117">
        <v>0</v>
      </c>
      <c r="AN1172" s="117">
        <v>0</v>
      </c>
      <c r="AO1172" s="117">
        <v>0</v>
      </c>
      <c r="AP1172" s="117">
        <v>0</v>
      </c>
      <c r="AQ1172" s="117">
        <v>1</v>
      </c>
      <c r="AR1172" s="117">
        <v>0</v>
      </c>
      <c r="AS1172" s="117">
        <v>319078.8116482491</v>
      </c>
    </row>
    <row r="1173" spans="1:45" x14ac:dyDescent="0.45">
      <c r="A1173" s="117" t="s">
        <v>1512</v>
      </c>
      <c r="B1173" s="118">
        <v>44180</v>
      </c>
      <c r="C1173" s="117">
        <v>2021</v>
      </c>
      <c r="D1173" s="117">
        <v>12</v>
      </c>
      <c r="E1173" s="117">
        <v>3</v>
      </c>
      <c r="F1173" s="117" t="s">
        <v>342</v>
      </c>
      <c r="G1173" s="117" t="s">
        <v>336</v>
      </c>
      <c r="H1173" s="117">
        <v>0</v>
      </c>
      <c r="I1173" s="117">
        <v>32</v>
      </c>
      <c r="J1173" s="117">
        <v>307125.97831491585</v>
      </c>
      <c r="K1173" s="117">
        <v>307125.97831491585</v>
      </c>
      <c r="L1173" s="117">
        <v>0</v>
      </c>
      <c r="M1173" s="117">
        <v>0</v>
      </c>
      <c r="N1173" s="117">
        <v>0</v>
      </c>
      <c r="O1173" s="117">
        <v>0</v>
      </c>
      <c r="P1173" s="117">
        <v>1</v>
      </c>
      <c r="Q1173" s="117">
        <v>0</v>
      </c>
      <c r="R1173" s="117">
        <v>0</v>
      </c>
      <c r="S1173" s="117">
        <v>0</v>
      </c>
      <c r="T1173" s="117">
        <v>0</v>
      </c>
      <c r="U1173" s="117">
        <v>0</v>
      </c>
      <c r="V1173" s="117">
        <v>0</v>
      </c>
      <c r="W1173" s="117">
        <v>0</v>
      </c>
      <c r="X1173" s="117">
        <v>0</v>
      </c>
      <c r="Y1173" s="117">
        <v>0</v>
      </c>
      <c r="Z1173" s="117">
        <v>0</v>
      </c>
      <c r="AA1173" s="117">
        <v>0</v>
      </c>
      <c r="AB1173" s="117">
        <v>0</v>
      </c>
      <c r="AC1173" s="117">
        <v>0</v>
      </c>
      <c r="AD1173" s="117">
        <v>0</v>
      </c>
      <c r="AE1173" s="117">
        <v>0</v>
      </c>
      <c r="AF1173" s="117">
        <v>1</v>
      </c>
      <c r="AG1173" s="117">
        <v>0</v>
      </c>
      <c r="AH1173" s="117">
        <v>0</v>
      </c>
      <c r="AI1173" s="117">
        <v>0</v>
      </c>
      <c r="AJ1173" s="117">
        <v>1</v>
      </c>
      <c r="AK1173" s="117">
        <v>0</v>
      </c>
      <c r="AL1173" s="117">
        <v>0</v>
      </c>
      <c r="AM1173" s="117">
        <v>0</v>
      </c>
      <c r="AN1173" s="117">
        <v>0</v>
      </c>
      <c r="AO1173" s="117">
        <v>0</v>
      </c>
      <c r="AP1173" s="117">
        <v>0</v>
      </c>
      <c r="AQ1173" s="117">
        <v>1</v>
      </c>
      <c r="AR1173" s="117">
        <v>0</v>
      </c>
      <c r="AS1173" s="117">
        <v>307125.97831491585</v>
      </c>
    </row>
    <row r="1174" spans="1:45" x14ac:dyDescent="0.45">
      <c r="A1174" s="117" t="s">
        <v>1513</v>
      </c>
      <c r="B1174" s="118">
        <v>44181</v>
      </c>
      <c r="C1174" s="117">
        <v>2021</v>
      </c>
      <c r="D1174" s="117">
        <v>12</v>
      </c>
      <c r="E1174" s="117">
        <v>4</v>
      </c>
      <c r="F1174" s="117" t="s">
        <v>342</v>
      </c>
      <c r="G1174" s="117" t="s">
        <v>336</v>
      </c>
      <c r="H1174" s="117">
        <v>0</v>
      </c>
      <c r="I1174" s="117">
        <v>32.666670000000003</v>
      </c>
      <c r="J1174" s="117">
        <v>311926.22831491585</v>
      </c>
      <c r="K1174" s="117">
        <v>311926.22831491585</v>
      </c>
      <c r="L1174" s="117">
        <v>0</v>
      </c>
      <c r="M1174" s="117">
        <v>0</v>
      </c>
      <c r="N1174" s="117">
        <v>0</v>
      </c>
      <c r="O1174" s="117">
        <v>0</v>
      </c>
      <c r="P1174" s="117">
        <v>0</v>
      </c>
      <c r="Q1174" s="117">
        <v>1</v>
      </c>
      <c r="R1174" s="117">
        <v>0</v>
      </c>
      <c r="S1174" s="117">
        <v>0</v>
      </c>
      <c r="T1174" s="117">
        <v>0</v>
      </c>
      <c r="U1174" s="117">
        <v>0</v>
      </c>
      <c r="V1174" s="117">
        <v>0</v>
      </c>
      <c r="W1174" s="117">
        <v>0</v>
      </c>
      <c r="X1174" s="117">
        <v>0</v>
      </c>
      <c r="Y1174" s="117">
        <v>0</v>
      </c>
      <c r="Z1174" s="117">
        <v>0</v>
      </c>
      <c r="AA1174" s="117">
        <v>0</v>
      </c>
      <c r="AB1174" s="117">
        <v>0</v>
      </c>
      <c r="AC1174" s="117">
        <v>0</v>
      </c>
      <c r="AD1174" s="117">
        <v>0</v>
      </c>
      <c r="AE1174" s="117">
        <v>0</v>
      </c>
      <c r="AF1174" s="117">
        <v>1</v>
      </c>
      <c r="AG1174" s="117">
        <v>0</v>
      </c>
      <c r="AH1174" s="117">
        <v>0</v>
      </c>
      <c r="AI1174" s="117">
        <v>0</v>
      </c>
      <c r="AJ1174" s="117">
        <v>1</v>
      </c>
      <c r="AK1174" s="117">
        <v>0</v>
      </c>
      <c r="AL1174" s="117">
        <v>0</v>
      </c>
      <c r="AM1174" s="117">
        <v>0</v>
      </c>
      <c r="AN1174" s="117">
        <v>0</v>
      </c>
      <c r="AO1174" s="117">
        <v>0</v>
      </c>
      <c r="AP1174" s="117">
        <v>0</v>
      </c>
      <c r="AQ1174" s="117">
        <v>1</v>
      </c>
      <c r="AR1174" s="117">
        <v>0</v>
      </c>
      <c r="AS1174" s="117">
        <v>311926.22831491585</v>
      </c>
    </row>
    <row r="1175" spans="1:45" x14ac:dyDescent="0.45">
      <c r="A1175" s="117" t="s">
        <v>1514</v>
      </c>
      <c r="B1175" s="118">
        <v>44182</v>
      </c>
      <c r="C1175" s="117">
        <v>2021</v>
      </c>
      <c r="D1175" s="117">
        <v>12</v>
      </c>
      <c r="E1175" s="117">
        <v>5</v>
      </c>
      <c r="F1175" s="117" t="s">
        <v>342</v>
      </c>
      <c r="G1175" s="117" t="s">
        <v>336</v>
      </c>
      <c r="H1175" s="117">
        <v>0</v>
      </c>
      <c r="I1175" s="117">
        <v>34.5</v>
      </c>
      <c r="J1175" s="117">
        <v>281368.26998158247</v>
      </c>
      <c r="K1175" s="117">
        <v>281368.26998158247</v>
      </c>
      <c r="L1175" s="117">
        <v>0</v>
      </c>
      <c r="M1175" s="117">
        <v>0</v>
      </c>
      <c r="N1175" s="117">
        <v>0</v>
      </c>
      <c r="O1175" s="117">
        <v>0</v>
      </c>
      <c r="P1175" s="117">
        <v>0</v>
      </c>
      <c r="Q1175" s="117">
        <v>0</v>
      </c>
      <c r="R1175" s="117">
        <v>1</v>
      </c>
      <c r="S1175" s="117">
        <v>0</v>
      </c>
      <c r="T1175" s="117">
        <v>0</v>
      </c>
      <c r="U1175" s="117">
        <v>0</v>
      </c>
      <c r="V1175" s="117">
        <v>0</v>
      </c>
      <c r="W1175" s="117">
        <v>0</v>
      </c>
      <c r="X1175" s="117">
        <v>0</v>
      </c>
      <c r="Y1175" s="117">
        <v>0</v>
      </c>
      <c r="Z1175" s="117">
        <v>0</v>
      </c>
      <c r="AA1175" s="117">
        <v>0</v>
      </c>
      <c r="AB1175" s="117">
        <v>0</v>
      </c>
      <c r="AC1175" s="117">
        <v>0</v>
      </c>
      <c r="AD1175" s="117">
        <v>0</v>
      </c>
      <c r="AE1175" s="117">
        <v>0</v>
      </c>
      <c r="AF1175" s="117">
        <v>1</v>
      </c>
      <c r="AG1175" s="117">
        <v>0</v>
      </c>
      <c r="AH1175" s="117">
        <v>0</v>
      </c>
      <c r="AI1175" s="117">
        <v>0</v>
      </c>
      <c r="AJ1175" s="117">
        <v>1</v>
      </c>
      <c r="AK1175" s="117">
        <v>0</v>
      </c>
      <c r="AL1175" s="117">
        <v>0</v>
      </c>
      <c r="AM1175" s="117">
        <v>0</v>
      </c>
      <c r="AN1175" s="117">
        <v>0</v>
      </c>
      <c r="AO1175" s="117">
        <v>0</v>
      </c>
      <c r="AP1175" s="117">
        <v>0</v>
      </c>
      <c r="AQ1175" s="117">
        <v>1</v>
      </c>
      <c r="AR1175" s="117">
        <v>0</v>
      </c>
      <c r="AS1175" s="117">
        <v>281368.26998158247</v>
      </c>
    </row>
    <row r="1176" spans="1:45" x14ac:dyDescent="0.45">
      <c r="A1176" s="117" t="s">
        <v>1515</v>
      </c>
      <c r="B1176" s="118">
        <v>44183</v>
      </c>
      <c r="C1176" s="117">
        <v>2021</v>
      </c>
      <c r="D1176" s="117">
        <v>12</v>
      </c>
      <c r="E1176" s="117">
        <v>6</v>
      </c>
      <c r="F1176" s="117" t="s">
        <v>342</v>
      </c>
      <c r="G1176" s="117" t="s">
        <v>336</v>
      </c>
      <c r="H1176" s="117">
        <v>0</v>
      </c>
      <c r="I1176" s="117">
        <v>34.208329999999997</v>
      </c>
      <c r="J1176" s="117">
        <v>285335.10331491585</v>
      </c>
      <c r="K1176" s="117">
        <v>285335.10331491585</v>
      </c>
      <c r="L1176" s="117">
        <v>0</v>
      </c>
      <c r="M1176" s="117">
        <v>0</v>
      </c>
      <c r="N1176" s="117">
        <v>0</v>
      </c>
      <c r="O1176" s="117">
        <v>0</v>
      </c>
      <c r="P1176" s="117">
        <v>0</v>
      </c>
      <c r="Q1176" s="117">
        <v>0</v>
      </c>
      <c r="R1176" s="117">
        <v>0</v>
      </c>
      <c r="S1176" s="117">
        <v>1</v>
      </c>
      <c r="T1176" s="117">
        <v>0</v>
      </c>
      <c r="U1176" s="117">
        <v>0</v>
      </c>
      <c r="V1176" s="117">
        <v>0</v>
      </c>
      <c r="W1176" s="117">
        <v>0</v>
      </c>
      <c r="X1176" s="117">
        <v>0</v>
      </c>
      <c r="Y1176" s="117">
        <v>0</v>
      </c>
      <c r="Z1176" s="117">
        <v>0</v>
      </c>
      <c r="AA1176" s="117">
        <v>0</v>
      </c>
      <c r="AB1176" s="117">
        <v>0</v>
      </c>
      <c r="AC1176" s="117">
        <v>0</v>
      </c>
      <c r="AD1176" s="117">
        <v>0</v>
      </c>
      <c r="AE1176" s="117">
        <v>0</v>
      </c>
      <c r="AF1176" s="117">
        <v>1</v>
      </c>
      <c r="AG1176" s="117">
        <v>0</v>
      </c>
      <c r="AH1176" s="117">
        <v>0</v>
      </c>
      <c r="AI1176" s="117">
        <v>0</v>
      </c>
      <c r="AJ1176" s="117">
        <v>1</v>
      </c>
      <c r="AK1176" s="117">
        <v>0</v>
      </c>
      <c r="AL1176" s="117">
        <v>0</v>
      </c>
      <c r="AM1176" s="117">
        <v>0</v>
      </c>
      <c r="AN1176" s="117">
        <v>0</v>
      </c>
      <c r="AO1176" s="117">
        <v>0</v>
      </c>
      <c r="AP1176" s="117">
        <v>0</v>
      </c>
      <c r="AQ1176" s="117">
        <v>1</v>
      </c>
      <c r="AR1176" s="117">
        <v>0</v>
      </c>
      <c r="AS1176" s="117">
        <v>285335.10331491585</v>
      </c>
    </row>
    <row r="1177" spans="1:45" x14ac:dyDescent="0.45">
      <c r="A1177" s="117" t="s">
        <v>1516</v>
      </c>
      <c r="B1177" s="118">
        <v>44184</v>
      </c>
      <c r="C1177" s="117">
        <v>2021</v>
      </c>
      <c r="D1177" s="117">
        <v>12</v>
      </c>
      <c r="E1177" s="117">
        <v>7</v>
      </c>
      <c r="F1177" s="117" t="s">
        <v>340</v>
      </c>
      <c r="G1177" s="117" t="s">
        <v>336</v>
      </c>
      <c r="H1177" s="117">
        <v>0</v>
      </c>
      <c r="I1177" s="117">
        <v>37.958329999999997</v>
      </c>
      <c r="J1177" s="117">
        <v>255936.14498158247</v>
      </c>
      <c r="K1177" s="117">
        <v>255936.14498158247</v>
      </c>
      <c r="L1177" s="117">
        <v>0</v>
      </c>
      <c r="M1177" s="117">
        <v>0</v>
      </c>
      <c r="N1177" s="117">
        <v>0</v>
      </c>
      <c r="O1177" s="117">
        <v>0</v>
      </c>
      <c r="P1177" s="117">
        <v>0</v>
      </c>
      <c r="Q1177" s="117">
        <v>0</v>
      </c>
      <c r="R1177" s="117">
        <v>0</v>
      </c>
      <c r="S1177" s="117">
        <v>0</v>
      </c>
      <c r="T1177" s="117">
        <v>1</v>
      </c>
      <c r="U1177" s="117">
        <v>0</v>
      </c>
      <c r="V1177" s="117">
        <v>0</v>
      </c>
      <c r="W1177" s="117">
        <v>0</v>
      </c>
      <c r="X1177" s="117">
        <v>0</v>
      </c>
      <c r="Y1177" s="117">
        <v>0</v>
      </c>
      <c r="Z1177" s="117">
        <v>0</v>
      </c>
      <c r="AA1177" s="117">
        <v>0</v>
      </c>
      <c r="AB1177" s="117">
        <v>0</v>
      </c>
      <c r="AC1177" s="117">
        <v>0</v>
      </c>
      <c r="AD1177" s="117">
        <v>0</v>
      </c>
      <c r="AE1177" s="117">
        <v>0</v>
      </c>
      <c r="AF1177" s="117">
        <v>1</v>
      </c>
      <c r="AG1177" s="117">
        <v>0</v>
      </c>
      <c r="AH1177" s="117">
        <v>0</v>
      </c>
      <c r="AI1177" s="117">
        <v>0</v>
      </c>
      <c r="AJ1177" s="117">
        <v>1</v>
      </c>
      <c r="AK1177" s="117">
        <v>0</v>
      </c>
      <c r="AL1177" s="117">
        <v>0</v>
      </c>
      <c r="AM1177" s="117">
        <v>0</v>
      </c>
      <c r="AN1177" s="117">
        <v>0</v>
      </c>
      <c r="AO1177" s="117">
        <v>0</v>
      </c>
      <c r="AP1177" s="117">
        <v>0</v>
      </c>
      <c r="AQ1177" s="117">
        <v>1</v>
      </c>
      <c r="AR1177" s="117">
        <v>0</v>
      </c>
      <c r="AS1177" s="117">
        <v>255936.14498158247</v>
      </c>
    </row>
    <row r="1178" spans="1:45" x14ac:dyDescent="0.45">
      <c r="A1178" s="117" t="s">
        <v>1517</v>
      </c>
      <c r="B1178" s="118">
        <v>44185</v>
      </c>
      <c r="C1178" s="117">
        <v>2021</v>
      </c>
      <c r="D1178" s="117">
        <v>12</v>
      </c>
      <c r="E1178" s="117">
        <v>1</v>
      </c>
      <c r="F1178" s="117" t="s">
        <v>340</v>
      </c>
      <c r="G1178" s="117" t="s">
        <v>336</v>
      </c>
      <c r="H1178" s="117">
        <v>0</v>
      </c>
      <c r="I1178" s="117">
        <v>42.375</v>
      </c>
      <c r="J1178" s="117">
        <v>240367.85331491585</v>
      </c>
      <c r="K1178" s="117">
        <v>240367.85331491585</v>
      </c>
      <c r="L1178" s="117">
        <v>0</v>
      </c>
      <c r="M1178" s="117">
        <v>0</v>
      </c>
      <c r="N1178" s="117">
        <v>1</v>
      </c>
      <c r="O1178" s="117">
        <v>0</v>
      </c>
      <c r="P1178" s="117">
        <v>0</v>
      </c>
      <c r="Q1178" s="117">
        <v>0</v>
      </c>
      <c r="R1178" s="117">
        <v>0</v>
      </c>
      <c r="S1178" s="117">
        <v>0</v>
      </c>
      <c r="T1178" s="117">
        <v>0</v>
      </c>
      <c r="U1178" s="117">
        <v>0</v>
      </c>
      <c r="V1178" s="117">
        <v>0</v>
      </c>
      <c r="W1178" s="117">
        <v>0</v>
      </c>
      <c r="X1178" s="117">
        <v>0</v>
      </c>
      <c r="Y1178" s="117">
        <v>0</v>
      </c>
      <c r="Z1178" s="117">
        <v>0</v>
      </c>
      <c r="AA1178" s="117">
        <v>0</v>
      </c>
      <c r="AB1178" s="117">
        <v>0</v>
      </c>
      <c r="AC1178" s="117">
        <v>0</v>
      </c>
      <c r="AD1178" s="117">
        <v>0</v>
      </c>
      <c r="AE1178" s="117">
        <v>0</v>
      </c>
      <c r="AF1178" s="117">
        <v>1</v>
      </c>
      <c r="AG1178" s="117">
        <v>0</v>
      </c>
      <c r="AH1178" s="117">
        <v>0</v>
      </c>
      <c r="AI1178" s="117">
        <v>0</v>
      </c>
      <c r="AJ1178" s="117">
        <v>1</v>
      </c>
      <c r="AK1178" s="117">
        <v>0</v>
      </c>
      <c r="AL1178" s="117">
        <v>0</v>
      </c>
      <c r="AM1178" s="117">
        <v>0</v>
      </c>
      <c r="AN1178" s="117">
        <v>0</v>
      </c>
      <c r="AO1178" s="117">
        <v>0</v>
      </c>
      <c r="AP1178" s="117">
        <v>0</v>
      </c>
      <c r="AQ1178" s="117">
        <v>1</v>
      </c>
      <c r="AR1178" s="117">
        <v>0</v>
      </c>
      <c r="AS1178" s="117">
        <v>240367.85331491585</v>
      </c>
    </row>
    <row r="1179" spans="1:45" x14ac:dyDescent="0.45">
      <c r="A1179" s="117" t="s">
        <v>1518</v>
      </c>
      <c r="B1179" s="118">
        <v>44186</v>
      </c>
      <c r="C1179" s="117">
        <v>2021</v>
      </c>
      <c r="D1179" s="117">
        <v>12</v>
      </c>
      <c r="E1179" s="117">
        <v>2</v>
      </c>
      <c r="F1179" s="117" t="s">
        <v>342</v>
      </c>
      <c r="G1179" s="117" t="s">
        <v>336</v>
      </c>
      <c r="H1179" s="117">
        <v>0</v>
      </c>
      <c r="I1179" s="117">
        <v>34.791670000000003</v>
      </c>
      <c r="J1179" s="117">
        <v>253565.14498158247</v>
      </c>
      <c r="K1179" s="117">
        <v>253565.14498158247</v>
      </c>
      <c r="L1179" s="117">
        <v>0</v>
      </c>
      <c r="M1179" s="117">
        <v>0</v>
      </c>
      <c r="N1179" s="117">
        <v>0</v>
      </c>
      <c r="O1179" s="117">
        <v>1</v>
      </c>
      <c r="P1179" s="117">
        <v>0</v>
      </c>
      <c r="Q1179" s="117">
        <v>0</v>
      </c>
      <c r="R1179" s="117">
        <v>0</v>
      </c>
      <c r="S1179" s="117">
        <v>0</v>
      </c>
      <c r="T1179" s="117">
        <v>0</v>
      </c>
      <c r="U1179" s="117">
        <v>0</v>
      </c>
      <c r="V1179" s="117">
        <v>0</v>
      </c>
      <c r="W1179" s="117">
        <v>0</v>
      </c>
      <c r="X1179" s="117">
        <v>0</v>
      </c>
      <c r="Y1179" s="117">
        <v>0</v>
      </c>
      <c r="Z1179" s="117">
        <v>0</v>
      </c>
      <c r="AA1179" s="117">
        <v>0</v>
      </c>
      <c r="AB1179" s="117">
        <v>0</v>
      </c>
      <c r="AC1179" s="117">
        <v>0</v>
      </c>
      <c r="AD1179" s="117">
        <v>0</v>
      </c>
      <c r="AE1179" s="117">
        <v>0</v>
      </c>
      <c r="AF1179" s="117">
        <v>1</v>
      </c>
      <c r="AG1179" s="117">
        <v>0</v>
      </c>
      <c r="AH1179" s="117">
        <v>0</v>
      </c>
      <c r="AI1179" s="117">
        <v>0</v>
      </c>
      <c r="AJ1179" s="117">
        <v>1</v>
      </c>
      <c r="AK1179" s="117">
        <v>0</v>
      </c>
      <c r="AL1179" s="117">
        <v>0</v>
      </c>
      <c r="AM1179" s="117">
        <v>0</v>
      </c>
      <c r="AN1179" s="117">
        <v>0</v>
      </c>
      <c r="AO1179" s="117">
        <v>0</v>
      </c>
      <c r="AP1179" s="117">
        <v>0</v>
      </c>
      <c r="AQ1179" s="117">
        <v>1</v>
      </c>
      <c r="AR1179" s="117">
        <v>0</v>
      </c>
      <c r="AS1179" s="117">
        <v>253565.14498158247</v>
      </c>
    </row>
    <row r="1180" spans="1:45" x14ac:dyDescent="0.45">
      <c r="A1180" s="117" t="s">
        <v>1519</v>
      </c>
      <c r="B1180" s="118">
        <v>44187</v>
      </c>
      <c r="C1180" s="117">
        <v>2021</v>
      </c>
      <c r="D1180" s="117">
        <v>12</v>
      </c>
      <c r="E1180" s="117">
        <v>3</v>
      </c>
      <c r="F1180" s="117" t="s">
        <v>342</v>
      </c>
      <c r="G1180" s="117" t="s">
        <v>336</v>
      </c>
      <c r="H1180" s="117">
        <v>0</v>
      </c>
      <c r="I1180" s="117">
        <v>35.041670000000003</v>
      </c>
      <c r="J1180" s="117">
        <v>260850.4366482491</v>
      </c>
      <c r="K1180" s="117">
        <v>260850.4366482491</v>
      </c>
      <c r="L1180" s="117">
        <v>0</v>
      </c>
      <c r="M1180" s="117">
        <v>0</v>
      </c>
      <c r="N1180" s="117">
        <v>0</v>
      </c>
      <c r="O1180" s="117">
        <v>0</v>
      </c>
      <c r="P1180" s="117">
        <v>1</v>
      </c>
      <c r="Q1180" s="117">
        <v>0</v>
      </c>
      <c r="R1180" s="117">
        <v>0</v>
      </c>
      <c r="S1180" s="117">
        <v>0</v>
      </c>
      <c r="T1180" s="117">
        <v>0</v>
      </c>
      <c r="U1180" s="117">
        <v>0</v>
      </c>
      <c r="V1180" s="117">
        <v>0</v>
      </c>
      <c r="W1180" s="117">
        <v>0</v>
      </c>
      <c r="X1180" s="117">
        <v>0</v>
      </c>
      <c r="Y1180" s="117">
        <v>0</v>
      </c>
      <c r="Z1180" s="117">
        <v>0</v>
      </c>
      <c r="AA1180" s="117">
        <v>0</v>
      </c>
      <c r="AB1180" s="117">
        <v>0</v>
      </c>
      <c r="AC1180" s="117">
        <v>0</v>
      </c>
      <c r="AD1180" s="117">
        <v>0</v>
      </c>
      <c r="AE1180" s="117">
        <v>0</v>
      </c>
      <c r="AF1180" s="117">
        <v>1</v>
      </c>
      <c r="AG1180" s="117">
        <v>0</v>
      </c>
      <c r="AH1180" s="117">
        <v>0</v>
      </c>
      <c r="AI1180" s="117">
        <v>0</v>
      </c>
      <c r="AJ1180" s="117">
        <v>1</v>
      </c>
      <c r="AK1180" s="117">
        <v>0</v>
      </c>
      <c r="AL1180" s="117">
        <v>0</v>
      </c>
      <c r="AM1180" s="117">
        <v>0</v>
      </c>
      <c r="AN1180" s="117">
        <v>0</v>
      </c>
      <c r="AO1180" s="117">
        <v>0</v>
      </c>
      <c r="AP1180" s="117">
        <v>0</v>
      </c>
      <c r="AQ1180" s="117">
        <v>1</v>
      </c>
      <c r="AR1180" s="117">
        <v>0</v>
      </c>
      <c r="AS1180" s="117">
        <v>260850.4366482491</v>
      </c>
    </row>
    <row r="1181" spans="1:45" x14ac:dyDescent="0.45">
      <c r="A1181" s="117" t="s">
        <v>1520</v>
      </c>
      <c r="B1181" s="118">
        <v>44188</v>
      </c>
      <c r="C1181" s="117">
        <v>2021</v>
      </c>
      <c r="D1181" s="117">
        <v>12</v>
      </c>
      <c r="E1181" s="117">
        <v>4</v>
      </c>
      <c r="F1181" s="117" t="s">
        <v>342</v>
      </c>
      <c r="G1181" s="117" t="s">
        <v>336</v>
      </c>
      <c r="H1181" s="117">
        <v>0</v>
      </c>
      <c r="I1181" s="117">
        <v>24.625</v>
      </c>
      <c r="J1181" s="117">
        <v>289075.14498158247</v>
      </c>
      <c r="K1181" s="117">
        <v>289075.14498158247</v>
      </c>
      <c r="L1181" s="117">
        <v>0</v>
      </c>
      <c r="M1181" s="117">
        <v>0</v>
      </c>
      <c r="N1181" s="117">
        <v>0</v>
      </c>
      <c r="O1181" s="117">
        <v>0</v>
      </c>
      <c r="P1181" s="117">
        <v>0</v>
      </c>
      <c r="Q1181" s="117">
        <v>1</v>
      </c>
      <c r="R1181" s="117">
        <v>0</v>
      </c>
      <c r="S1181" s="117">
        <v>0</v>
      </c>
      <c r="T1181" s="117">
        <v>0</v>
      </c>
      <c r="U1181" s="117">
        <v>0</v>
      </c>
      <c r="V1181" s="117">
        <v>0</v>
      </c>
      <c r="W1181" s="117">
        <v>0</v>
      </c>
      <c r="X1181" s="117">
        <v>0</v>
      </c>
      <c r="Y1181" s="117">
        <v>0</v>
      </c>
      <c r="Z1181" s="117">
        <v>0</v>
      </c>
      <c r="AA1181" s="117">
        <v>0</v>
      </c>
      <c r="AB1181" s="117">
        <v>0</v>
      </c>
      <c r="AC1181" s="117">
        <v>0</v>
      </c>
      <c r="AD1181" s="117">
        <v>0</v>
      </c>
      <c r="AE1181" s="117">
        <v>0</v>
      </c>
      <c r="AF1181" s="117">
        <v>1</v>
      </c>
      <c r="AG1181" s="117">
        <v>0</v>
      </c>
      <c r="AH1181" s="117">
        <v>0</v>
      </c>
      <c r="AI1181" s="117">
        <v>0</v>
      </c>
      <c r="AJ1181" s="117">
        <v>1</v>
      </c>
      <c r="AK1181" s="117">
        <v>0</v>
      </c>
      <c r="AL1181" s="117">
        <v>0</v>
      </c>
      <c r="AM1181" s="117">
        <v>0</v>
      </c>
      <c r="AN1181" s="117">
        <v>0</v>
      </c>
      <c r="AO1181" s="117">
        <v>0</v>
      </c>
      <c r="AP1181" s="117">
        <v>0</v>
      </c>
      <c r="AQ1181" s="117">
        <v>1</v>
      </c>
      <c r="AR1181" s="117">
        <v>0</v>
      </c>
      <c r="AS1181" s="117">
        <v>289075.14498158247</v>
      </c>
    </row>
    <row r="1182" spans="1:45" x14ac:dyDescent="0.45">
      <c r="A1182" s="117" t="s">
        <v>1521</v>
      </c>
      <c r="B1182" s="118">
        <v>44189</v>
      </c>
      <c r="C1182" s="117">
        <v>2021</v>
      </c>
      <c r="D1182" s="117">
        <v>12</v>
      </c>
      <c r="E1182" s="117">
        <v>5</v>
      </c>
      <c r="F1182" s="117" t="s">
        <v>342</v>
      </c>
      <c r="G1182" s="117" t="s">
        <v>336</v>
      </c>
      <c r="H1182" s="117">
        <v>0</v>
      </c>
      <c r="I1182" s="117">
        <v>22.95833</v>
      </c>
      <c r="J1182" s="117">
        <v>276324.0616482491</v>
      </c>
      <c r="K1182" s="117">
        <v>276324.0616482491</v>
      </c>
      <c r="L1182" s="117">
        <v>0</v>
      </c>
      <c r="M1182" s="117">
        <v>0</v>
      </c>
      <c r="N1182" s="117">
        <v>0</v>
      </c>
      <c r="O1182" s="117">
        <v>0</v>
      </c>
      <c r="P1182" s="117">
        <v>0</v>
      </c>
      <c r="Q1182" s="117">
        <v>0</v>
      </c>
      <c r="R1182" s="117">
        <v>1</v>
      </c>
      <c r="S1182" s="117">
        <v>0</v>
      </c>
      <c r="T1182" s="117">
        <v>0</v>
      </c>
      <c r="U1182" s="117">
        <v>0</v>
      </c>
      <c r="V1182" s="117">
        <v>0</v>
      </c>
      <c r="W1182" s="117">
        <v>0</v>
      </c>
      <c r="X1182" s="117">
        <v>0</v>
      </c>
      <c r="Y1182" s="117">
        <v>0</v>
      </c>
      <c r="Z1182" s="117">
        <v>0</v>
      </c>
      <c r="AA1182" s="117">
        <v>0</v>
      </c>
      <c r="AB1182" s="117">
        <v>0</v>
      </c>
      <c r="AC1182" s="117">
        <v>0</v>
      </c>
      <c r="AD1182" s="117">
        <v>0</v>
      </c>
      <c r="AE1182" s="117">
        <v>0</v>
      </c>
      <c r="AF1182" s="117">
        <v>1</v>
      </c>
      <c r="AG1182" s="117">
        <v>0</v>
      </c>
      <c r="AH1182" s="117">
        <v>0</v>
      </c>
      <c r="AI1182" s="117">
        <v>0</v>
      </c>
      <c r="AJ1182" s="117">
        <v>1</v>
      </c>
      <c r="AK1182" s="117">
        <v>0</v>
      </c>
      <c r="AL1182" s="117">
        <v>0</v>
      </c>
      <c r="AM1182" s="117">
        <v>0</v>
      </c>
      <c r="AN1182" s="117">
        <v>0</v>
      </c>
      <c r="AO1182" s="117">
        <v>0</v>
      </c>
      <c r="AP1182" s="117">
        <v>0</v>
      </c>
      <c r="AQ1182" s="117">
        <v>1</v>
      </c>
      <c r="AR1182" s="117">
        <v>0</v>
      </c>
      <c r="AS1182" s="117">
        <v>276324.0616482491</v>
      </c>
    </row>
    <row r="1183" spans="1:45" x14ac:dyDescent="0.45">
      <c r="A1183" s="117" t="s">
        <v>1522</v>
      </c>
      <c r="B1183" s="118">
        <v>44190</v>
      </c>
      <c r="C1183" s="117">
        <v>2021</v>
      </c>
      <c r="D1183" s="117">
        <v>12</v>
      </c>
      <c r="E1183" s="117">
        <v>6</v>
      </c>
      <c r="F1183" s="117" t="s">
        <v>340</v>
      </c>
      <c r="G1183" s="117" t="s">
        <v>316</v>
      </c>
      <c r="H1183" s="117">
        <v>0</v>
      </c>
      <c r="I1183" s="117">
        <v>25.16667</v>
      </c>
      <c r="J1183" s="117">
        <v>265318.10331491585</v>
      </c>
      <c r="K1183" s="117">
        <v>265318.10331491585</v>
      </c>
      <c r="L1183" s="117">
        <v>0</v>
      </c>
      <c r="M1183" s="117">
        <v>0</v>
      </c>
      <c r="N1183" s="117">
        <v>0</v>
      </c>
      <c r="O1183" s="117">
        <v>0</v>
      </c>
      <c r="P1183" s="117">
        <v>0</v>
      </c>
      <c r="Q1183" s="117">
        <v>0</v>
      </c>
      <c r="R1183" s="117">
        <v>0</v>
      </c>
      <c r="S1183" s="117">
        <v>1</v>
      </c>
      <c r="T1183" s="117">
        <v>0</v>
      </c>
      <c r="U1183" s="117">
        <v>0</v>
      </c>
      <c r="V1183" s="117">
        <v>0</v>
      </c>
      <c r="W1183" s="117">
        <v>0</v>
      </c>
      <c r="X1183" s="117">
        <v>0</v>
      </c>
      <c r="Y1183" s="117">
        <v>0</v>
      </c>
      <c r="Z1183" s="117">
        <v>0</v>
      </c>
      <c r="AA1183" s="117">
        <v>0</v>
      </c>
      <c r="AB1183" s="117">
        <v>0</v>
      </c>
      <c r="AC1183" s="117">
        <v>0</v>
      </c>
      <c r="AD1183" s="117">
        <v>0</v>
      </c>
      <c r="AE1183" s="117">
        <v>0</v>
      </c>
      <c r="AF1183" s="117">
        <v>1</v>
      </c>
      <c r="AG1183" s="117">
        <v>0</v>
      </c>
      <c r="AH1183" s="117">
        <v>0</v>
      </c>
      <c r="AI1183" s="117">
        <v>0</v>
      </c>
      <c r="AJ1183" s="117">
        <v>1</v>
      </c>
      <c r="AK1183" s="117">
        <v>0</v>
      </c>
      <c r="AL1183" s="117">
        <v>1</v>
      </c>
      <c r="AM1183" s="117">
        <v>0</v>
      </c>
      <c r="AN1183" s="117">
        <v>0</v>
      </c>
      <c r="AO1183" s="117">
        <v>0</v>
      </c>
      <c r="AP1183" s="117">
        <v>0</v>
      </c>
      <c r="AQ1183" s="117">
        <v>0</v>
      </c>
      <c r="AR1183" s="117">
        <v>0</v>
      </c>
      <c r="AS1183" s="117">
        <v>265318.10331491585</v>
      </c>
    </row>
    <row r="1184" spans="1:45" x14ac:dyDescent="0.45">
      <c r="A1184" s="117" t="s">
        <v>1523</v>
      </c>
      <c r="B1184" s="118">
        <v>44191</v>
      </c>
      <c r="C1184" s="117">
        <v>2021</v>
      </c>
      <c r="D1184" s="117">
        <v>12</v>
      </c>
      <c r="E1184" s="117">
        <v>7</v>
      </c>
      <c r="F1184" s="117" t="s">
        <v>340</v>
      </c>
      <c r="G1184" s="117" t="s">
        <v>336</v>
      </c>
      <c r="H1184" s="117">
        <v>0</v>
      </c>
      <c r="I1184" s="117">
        <v>30.66667</v>
      </c>
      <c r="J1184" s="117">
        <v>257271.35331491585</v>
      </c>
      <c r="K1184" s="117">
        <v>257271.35331491585</v>
      </c>
      <c r="L1184" s="117">
        <v>0</v>
      </c>
      <c r="M1184" s="117">
        <v>0</v>
      </c>
      <c r="N1184" s="117">
        <v>0</v>
      </c>
      <c r="O1184" s="117">
        <v>0</v>
      </c>
      <c r="P1184" s="117">
        <v>0</v>
      </c>
      <c r="Q1184" s="117">
        <v>0</v>
      </c>
      <c r="R1184" s="117">
        <v>0</v>
      </c>
      <c r="S1184" s="117">
        <v>0</v>
      </c>
      <c r="T1184" s="117">
        <v>1</v>
      </c>
      <c r="U1184" s="117">
        <v>0</v>
      </c>
      <c r="V1184" s="117">
        <v>0</v>
      </c>
      <c r="W1184" s="117">
        <v>0</v>
      </c>
      <c r="X1184" s="117">
        <v>0</v>
      </c>
      <c r="Y1184" s="117">
        <v>0</v>
      </c>
      <c r="Z1184" s="117">
        <v>0</v>
      </c>
      <c r="AA1184" s="117">
        <v>0</v>
      </c>
      <c r="AB1184" s="117">
        <v>0</v>
      </c>
      <c r="AC1184" s="117">
        <v>0</v>
      </c>
      <c r="AD1184" s="117">
        <v>0</v>
      </c>
      <c r="AE1184" s="117">
        <v>0</v>
      </c>
      <c r="AF1184" s="117">
        <v>1</v>
      </c>
      <c r="AG1184" s="117">
        <v>0</v>
      </c>
      <c r="AH1184" s="117">
        <v>0</v>
      </c>
      <c r="AI1184" s="117">
        <v>0</v>
      </c>
      <c r="AJ1184" s="117">
        <v>1</v>
      </c>
      <c r="AK1184" s="117">
        <v>0</v>
      </c>
      <c r="AL1184" s="117">
        <v>0</v>
      </c>
      <c r="AM1184" s="117">
        <v>0</v>
      </c>
      <c r="AN1184" s="117">
        <v>0</v>
      </c>
      <c r="AO1184" s="117">
        <v>0</v>
      </c>
      <c r="AP1184" s="117">
        <v>0</v>
      </c>
      <c r="AQ1184" s="117">
        <v>1</v>
      </c>
      <c r="AR1184" s="117">
        <v>0</v>
      </c>
      <c r="AS1184" s="117">
        <v>257271.35331491585</v>
      </c>
    </row>
    <row r="1185" spans="1:45" x14ac:dyDescent="0.45">
      <c r="A1185" s="117" t="s">
        <v>1524</v>
      </c>
      <c r="B1185" s="118">
        <v>44192</v>
      </c>
      <c r="C1185" s="117">
        <v>2021</v>
      </c>
      <c r="D1185" s="117">
        <v>12</v>
      </c>
      <c r="E1185" s="117">
        <v>1</v>
      </c>
      <c r="F1185" s="117" t="s">
        <v>340</v>
      </c>
      <c r="G1185" s="117" t="s">
        <v>336</v>
      </c>
      <c r="H1185" s="117">
        <v>0</v>
      </c>
      <c r="I1185" s="117">
        <v>31.54167</v>
      </c>
      <c r="J1185" s="117">
        <v>269909.76998158247</v>
      </c>
      <c r="K1185" s="117">
        <v>269909.76998158247</v>
      </c>
      <c r="L1185" s="117">
        <v>0</v>
      </c>
      <c r="M1185" s="117">
        <v>0</v>
      </c>
      <c r="N1185" s="117">
        <v>1</v>
      </c>
      <c r="O1185" s="117">
        <v>0</v>
      </c>
      <c r="P1185" s="117">
        <v>0</v>
      </c>
      <c r="Q1185" s="117">
        <v>0</v>
      </c>
      <c r="R1185" s="117">
        <v>0</v>
      </c>
      <c r="S1185" s="117">
        <v>0</v>
      </c>
      <c r="T1185" s="117">
        <v>0</v>
      </c>
      <c r="U1185" s="117">
        <v>0</v>
      </c>
      <c r="V1185" s="117">
        <v>0</v>
      </c>
      <c r="W1185" s="117">
        <v>0</v>
      </c>
      <c r="X1185" s="117">
        <v>0</v>
      </c>
      <c r="Y1185" s="117">
        <v>0</v>
      </c>
      <c r="Z1185" s="117">
        <v>0</v>
      </c>
      <c r="AA1185" s="117">
        <v>0</v>
      </c>
      <c r="AB1185" s="117">
        <v>0</v>
      </c>
      <c r="AC1185" s="117">
        <v>0</v>
      </c>
      <c r="AD1185" s="117">
        <v>0</v>
      </c>
      <c r="AE1185" s="117">
        <v>0</v>
      </c>
      <c r="AF1185" s="117">
        <v>1</v>
      </c>
      <c r="AG1185" s="117">
        <v>0</v>
      </c>
      <c r="AH1185" s="117">
        <v>0</v>
      </c>
      <c r="AI1185" s="117">
        <v>0</v>
      </c>
      <c r="AJ1185" s="117">
        <v>1</v>
      </c>
      <c r="AK1185" s="117">
        <v>0</v>
      </c>
      <c r="AL1185" s="117">
        <v>0</v>
      </c>
      <c r="AM1185" s="117">
        <v>0</v>
      </c>
      <c r="AN1185" s="117">
        <v>0</v>
      </c>
      <c r="AO1185" s="117">
        <v>0</v>
      </c>
      <c r="AP1185" s="117">
        <v>0</v>
      </c>
      <c r="AQ1185" s="117">
        <v>1</v>
      </c>
      <c r="AR1185" s="117">
        <v>0</v>
      </c>
      <c r="AS1185" s="117">
        <v>269909.76998158247</v>
      </c>
    </row>
    <row r="1186" spans="1:45" x14ac:dyDescent="0.45">
      <c r="A1186" s="117" t="s">
        <v>1525</v>
      </c>
      <c r="B1186" s="118">
        <v>44193</v>
      </c>
      <c r="C1186" s="117">
        <v>2021</v>
      </c>
      <c r="D1186" s="117">
        <v>12</v>
      </c>
      <c r="E1186" s="117">
        <v>2</v>
      </c>
      <c r="F1186" s="117" t="s">
        <v>342</v>
      </c>
      <c r="G1186" s="117" t="s">
        <v>336</v>
      </c>
      <c r="H1186" s="117">
        <v>0</v>
      </c>
      <c r="I1186" s="117">
        <v>29.625</v>
      </c>
      <c r="J1186" s="117">
        <v>301826.35331491585</v>
      </c>
      <c r="K1186" s="117">
        <v>301826.35331491585</v>
      </c>
      <c r="L1186" s="117">
        <v>0</v>
      </c>
      <c r="M1186" s="117">
        <v>0</v>
      </c>
      <c r="N1186" s="117">
        <v>0</v>
      </c>
      <c r="O1186" s="117">
        <v>1</v>
      </c>
      <c r="P1186" s="117">
        <v>0</v>
      </c>
      <c r="Q1186" s="117">
        <v>0</v>
      </c>
      <c r="R1186" s="117">
        <v>0</v>
      </c>
      <c r="S1186" s="117">
        <v>0</v>
      </c>
      <c r="T1186" s="117">
        <v>0</v>
      </c>
      <c r="U1186" s="117">
        <v>0</v>
      </c>
      <c r="V1186" s="117">
        <v>0</v>
      </c>
      <c r="W1186" s="117">
        <v>0</v>
      </c>
      <c r="X1186" s="117">
        <v>0</v>
      </c>
      <c r="Y1186" s="117">
        <v>0</v>
      </c>
      <c r="Z1186" s="117">
        <v>0</v>
      </c>
      <c r="AA1186" s="117">
        <v>0</v>
      </c>
      <c r="AB1186" s="117">
        <v>0</v>
      </c>
      <c r="AC1186" s="117">
        <v>0</v>
      </c>
      <c r="AD1186" s="117">
        <v>0</v>
      </c>
      <c r="AE1186" s="117">
        <v>0</v>
      </c>
      <c r="AF1186" s="117">
        <v>1</v>
      </c>
      <c r="AG1186" s="117">
        <v>0</v>
      </c>
      <c r="AH1186" s="117">
        <v>0</v>
      </c>
      <c r="AI1186" s="117">
        <v>0</v>
      </c>
      <c r="AJ1186" s="117">
        <v>1</v>
      </c>
      <c r="AK1186" s="117">
        <v>0</v>
      </c>
      <c r="AL1186" s="117">
        <v>0</v>
      </c>
      <c r="AM1186" s="117">
        <v>0</v>
      </c>
      <c r="AN1186" s="117">
        <v>0</v>
      </c>
      <c r="AO1186" s="117">
        <v>0</v>
      </c>
      <c r="AP1186" s="117">
        <v>0</v>
      </c>
      <c r="AQ1186" s="117">
        <v>1</v>
      </c>
      <c r="AR1186" s="117">
        <v>0</v>
      </c>
      <c r="AS1186" s="117">
        <v>301826.35331491585</v>
      </c>
    </row>
    <row r="1187" spans="1:45" x14ac:dyDescent="0.45">
      <c r="A1187" s="117" t="s">
        <v>1526</v>
      </c>
      <c r="B1187" s="118">
        <v>44194</v>
      </c>
      <c r="C1187" s="117">
        <v>2021</v>
      </c>
      <c r="D1187" s="117">
        <v>12</v>
      </c>
      <c r="E1187" s="117">
        <v>3</v>
      </c>
      <c r="F1187" s="117" t="s">
        <v>342</v>
      </c>
      <c r="G1187" s="117" t="s">
        <v>336</v>
      </c>
      <c r="H1187" s="117">
        <v>0</v>
      </c>
      <c r="I1187" s="117">
        <v>28.58333</v>
      </c>
      <c r="J1187" s="117">
        <v>298271.64498158247</v>
      </c>
      <c r="K1187" s="117">
        <v>298271.64498158247</v>
      </c>
      <c r="L1187" s="117">
        <v>0</v>
      </c>
      <c r="M1187" s="117">
        <v>0</v>
      </c>
      <c r="N1187" s="117">
        <v>0</v>
      </c>
      <c r="O1187" s="117">
        <v>0</v>
      </c>
      <c r="P1187" s="117">
        <v>1</v>
      </c>
      <c r="Q1187" s="117">
        <v>0</v>
      </c>
      <c r="R1187" s="117">
        <v>0</v>
      </c>
      <c r="S1187" s="117">
        <v>0</v>
      </c>
      <c r="T1187" s="117">
        <v>0</v>
      </c>
      <c r="U1187" s="117">
        <v>0</v>
      </c>
      <c r="V1187" s="117">
        <v>0</v>
      </c>
      <c r="W1187" s="117">
        <v>0</v>
      </c>
      <c r="X1187" s="117">
        <v>0</v>
      </c>
      <c r="Y1187" s="117">
        <v>0</v>
      </c>
      <c r="Z1187" s="117">
        <v>0</v>
      </c>
      <c r="AA1187" s="117">
        <v>0</v>
      </c>
      <c r="AB1187" s="117">
        <v>0</v>
      </c>
      <c r="AC1187" s="117">
        <v>0</v>
      </c>
      <c r="AD1187" s="117">
        <v>0</v>
      </c>
      <c r="AE1187" s="117">
        <v>0</v>
      </c>
      <c r="AF1187" s="117">
        <v>1</v>
      </c>
      <c r="AG1187" s="117">
        <v>0</v>
      </c>
      <c r="AH1187" s="117">
        <v>0</v>
      </c>
      <c r="AI1187" s="117">
        <v>0</v>
      </c>
      <c r="AJ1187" s="117">
        <v>1</v>
      </c>
      <c r="AK1187" s="117">
        <v>0</v>
      </c>
      <c r="AL1187" s="117">
        <v>0</v>
      </c>
      <c r="AM1187" s="117">
        <v>0</v>
      </c>
      <c r="AN1187" s="117">
        <v>0</v>
      </c>
      <c r="AO1187" s="117">
        <v>0</v>
      </c>
      <c r="AP1187" s="117">
        <v>0</v>
      </c>
      <c r="AQ1187" s="117">
        <v>1</v>
      </c>
      <c r="AR1187" s="117">
        <v>0</v>
      </c>
      <c r="AS1187" s="117">
        <v>298271.64498158247</v>
      </c>
    </row>
    <row r="1188" spans="1:45" x14ac:dyDescent="0.45">
      <c r="A1188" s="117" t="s">
        <v>1527</v>
      </c>
      <c r="B1188" s="118">
        <v>44195</v>
      </c>
      <c r="C1188" s="117">
        <v>2021</v>
      </c>
      <c r="D1188" s="117">
        <v>12</v>
      </c>
      <c r="E1188" s="117">
        <v>4</v>
      </c>
      <c r="F1188" s="117" t="s">
        <v>342</v>
      </c>
      <c r="G1188" s="117" t="s">
        <v>336</v>
      </c>
      <c r="H1188" s="117">
        <v>0</v>
      </c>
      <c r="I1188" s="117">
        <v>30.33333</v>
      </c>
      <c r="J1188" s="117">
        <v>293433.22831491585</v>
      </c>
      <c r="K1188" s="117">
        <v>293433.22831491585</v>
      </c>
      <c r="L1188" s="117">
        <v>0</v>
      </c>
      <c r="M1188" s="117">
        <v>0</v>
      </c>
      <c r="N1188" s="117">
        <v>0</v>
      </c>
      <c r="O1188" s="117">
        <v>0</v>
      </c>
      <c r="P1188" s="117">
        <v>0</v>
      </c>
      <c r="Q1188" s="117">
        <v>1</v>
      </c>
      <c r="R1188" s="117">
        <v>0</v>
      </c>
      <c r="S1188" s="117">
        <v>0</v>
      </c>
      <c r="T1188" s="117">
        <v>0</v>
      </c>
      <c r="U1188" s="117">
        <v>0</v>
      </c>
      <c r="V1188" s="117">
        <v>0</v>
      </c>
      <c r="W1188" s="117">
        <v>0</v>
      </c>
      <c r="X1188" s="117">
        <v>0</v>
      </c>
      <c r="Y1188" s="117">
        <v>0</v>
      </c>
      <c r="Z1188" s="117">
        <v>0</v>
      </c>
      <c r="AA1188" s="117">
        <v>0</v>
      </c>
      <c r="AB1188" s="117">
        <v>0</v>
      </c>
      <c r="AC1188" s="117">
        <v>0</v>
      </c>
      <c r="AD1188" s="117">
        <v>0</v>
      </c>
      <c r="AE1188" s="117">
        <v>0</v>
      </c>
      <c r="AF1188" s="117">
        <v>1</v>
      </c>
      <c r="AG1188" s="117">
        <v>0</v>
      </c>
      <c r="AH1188" s="117">
        <v>0</v>
      </c>
      <c r="AI1188" s="117">
        <v>0</v>
      </c>
      <c r="AJ1188" s="117">
        <v>1</v>
      </c>
      <c r="AK1188" s="117">
        <v>0</v>
      </c>
      <c r="AL1188" s="117">
        <v>0</v>
      </c>
      <c r="AM1188" s="117">
        <v>0</v>
      </c>
      <c r="AN1188" s="117">
        <v>0</v>
      </c>
      <c r="AO1188" s="117">
        <v>0</v>
      </c>
      <c r="AP1188" s="117">
        <v>0</v>
      </c>
      <c r="AQ1188" s="117">
        <v>1</v>
      </c>
      <c r="AR1188" s="117">
        <v>0</v>
      </c>
      <c r="AS1188" s="117">
        <v>293433.22831491585</v>
      </c>
    </row>
    <row r="1189" spans="1:45" x14ac:dyDescent="0.45">
      <c r="A1189" s="117" t="s">
        <v>1528</v>
      </c>
      <c r="B1189" s="118">
        <v>44196</v>
      </c>
      <c r="C1189" s="117">
        <v>2021</v>
      </c>
      <c r="D1189" s="117">
        <v>12</v>
      </c>
      <c r="E1189" s="117">
        <v>5</v>
      </c>
      <c r="F1189" s="117" t="s">
        <v>342</v>
      </c>
      <c r="G1189" s="117" t="s">
        <v>336</v>
      </c>
      <c r="H1189" s="117">
        <v>0</v>
      </c>
      <c r="I1189" s="117">
        <v>31.20833</v>
      </c>
      <c r="J1189" s="117">
        <v>277866.81625741581</v>
      </c>
      <c r="K1189" s="117">
        <v>277866.81625741581</v>
      </c>
      <c r="L1189" s="117">
        <v>0</v>
      </c>
      <c r="M1189" s="117">
        <v>0</v>
      </c>
      <c r="N1189" s="117">
        <v>0</v>
      </c>
      <c r="O1189" s="117">
        <v>0</v>
      </c>
      <c r="P1189" s="117">
        <v>0</v>
      </c>
      <c r="Q1189" s="117">
        <v>0</v>
      </c>
      <c r="R1189" s="117">
        <v>1</v>
      </c>
      <c r="S1189" s="117">
        <v>0</v>
      </c>
      <c r="T1189" s="117">
        <v>0</v>
      </c>
      <c r="U1189" s="117">
        <v>0</v>
      </c>
      <c r="V1189" s="117">
        <v>0</v>
      </c>
      <c r="W1189" s="117">
        <v>0</v>
      </c>
      <c r="X1189" s="117">
        <v>0</v>
      </c>
      <c r="Y1189" s="117">
        <v>0</v>
      </c>
      <c r="Z1189" s="117">
        <v>0</v>
      </c>
      <c r="AA1189" s="117">
        <v>0</v>
      </c>
      <c r="AB1189" s="117">
        <v>0</v>
      </c>
      <c r="AC1189" s="117">
        <v>0</v>
      </c>
      <c r="AD1189" s="117">
        <v>0</v>
      </c>
      <c r="AE1189" s="117">
        <v>0</v>
      </c>
      <c r="AF1189" s="117">
        <v>1</v>
      </c>
      <c r="AG1189" s="117">
        <v>0</v>
      </c>
      <c r="AH1189" s="117">
        <v>0</v>
      </c>
      <c r="AI1189" s="117">
        <v>0</v>
      </c>
      <c r="AJ1189" s="117">
        <v>1</v>
      </c>
      <c r="AK1189" s="117">
        <v>0</v>
      </c>
      <c r="AL1189" s="117">
        <v>0</v>
      </c>
      <c r="AM1189" s="117">
        <v>0</v>
      </c>
      <c r="AN1189" s="117">
        <v>0</v>
      </c>
      <c r="AO1189" s="117">
        <v>0</v>
      </c>
      <c r="AP1189" s="117">
        <v>0</v>
      </c>
      <c r="AQ1189" s="117">
        <v>1</v>
      </c>
      <c r="AR1189" s="117">
        <v>0</v>
      </c>
      <c r="AS1189" s="117">
        <v>277866.81625741581</v>
      </c>
    </row>
    <row r="1190" spans="1:45" x14ac:dyDescent="0.45">
      <c r="A1190" s="117" t="s">
        <v>1529</v>
      </c>
      <c r="B1190" s="118">
        <v>44197</v>
      </c>
      <c r="C1190" s="117">
        <v>2021</v>
      </c>
      <c r="D1190" s="117">
        <v>1</v>
      </c>
      <c r="E1190" s="117">
        <v>6</v>
      </c>
      <c r="F1190" s="117" t="s">
        <v>340</v>
      </c>
      <c r="G1190" s="117" t="s">
        <v>335</v>
      </c>
      <c r="H1190" s="117">
        <v>0</v>
      </c>
      <c r="I1190" s="117">
        <v>33.625</v>
      </c>
      <c r="J1190" s="117">
        <v>288850.43321122875</v>
      </c>
      <c r="K1190" s="117">
        <v>287867.93321122875</v>
      </c>
      <c r="L1190" s="117">
        <v>982.5</v>
      </c>
      <c r="M1190" s="117">
        <v>0</v>
      </c>
      <c r="N1190" s="117">
        <v>0</v>
      </c>
      <c r="O1190" s="117">
        <v>0</v>
      </c>
      <c r="P1190" s="117">
        <v>0</v>
      </c>
      <c r="Q1190" s="117">
        <v>0</v>
      </c>
      <c r="R1190" s="117">
        <v>0</v>
      </c>
      <c r="S1190" s="117">
        <v>1</v>
      </c>
      <c r="T1190" s="117">
        <v>0</v>
      </c>
      <c r="U1190" s="117">
        <v>1</v>
      </c>
      <c r="V1190" s="117">
        <v>0</v>
      </c>
      <c r="W1190" s="117">
        <v>0</v>
      </c>
      <c r="X1190" s="117">
        <v>0</v>
      </c>
      <c r="Y1190" s="117">
        <v>0</v>
      </c>
      <c r="Z1190" s="117">
        <v>0</v>
      </c>
      <c r="AA1190" s="117">
        <v>0</v>
      </c>
      <c r="AB1190" s="117">
        <v>0</v>
      </c>
      <c r="AC1190" s="117">
        <v>0</v>
      </c>
      <c r="AD1190" s="117">
        <v>0</v>
      </c>
      <c r="AE1190" s="117">
        <v>0</v>
      </c>
      <c r="AF1190" s="117">
        <v>0</v>
      </c>
      <c r="AG1190" s="117">
        <v>0</v>
      </c>
      <c r="AH1190" s="117">
        <v>0</v>
      </c>
      <c r="AI1190" s="117">
        <v>0</v>
      </c>
      <c r="AJ1190" s="117">
        <v>1</v>
      </c>
      <c r="AK1190" s="117">
        <v>0</v>
      </c>
      <c r="AL1190" s="117">
        <v>0</v>
      </c>
      <c r="AM1190" s="117">
        <v>0</v>
      </c>
      <c r="AN1190" s="117">
        <v>0</v>
      </c>
      <c r="AO1190" s="117">
        <v>0</v>
      </c>
      <c r="AP1190" s="117">
        <v>1</v>
      </c>
      <c r="AQ1190" s="117">
        <v>0</v>
      </c>
      <c r="AR1190" s="117">
        <v>0</v>
      </c>
      <c r="AS1190" s="117">
        <v>287867.93321122875</v>
      </c>
    </row>
    <row r="1191" spans="1:45" x14ac:dyDescent="0.45">
      <c r="A1191" s="117" t="s">
        <v>1530</v>
      </c>
      <c r="B1191" s="118">
        <v>44198</v>
      </c>
      <c r="C1191" s="117">
        <v>2021</v>
      </c>
      <c r="D1191" s="117">
        <v>1</v>
      </c>
      <c r="E1191" s="117">
        <v>7</v>
      </c>
      <c r="F1191" s="117" t="s">
        <v>340</v>
      </c>
      <c r="G1191" s="117" t="s">
        <v>336</v>
      </c>
      <c r="H1191" s="117">
        <v>0</v>
      </c>
      <c r="I1191" s="117">
        <v>39.833329999999997</v>
      </c>
      <c r="J1191" s="117">
        <v>272789.2995185472</v>
      </c>
      <c r="K1191" s="117">
        <v>271823.88285188051</v>
      </c>
      <c r="L1191" s="117">
        <v>965.41666666666663</v>
      </c>
      <c r="M1191" s="117">
        <v>0</v>
      </c>
      <c r="N1191" s="117">
        <v>0</v>
      </c>
      <c r="O1191" s="117">
        <v>0</v>
      </c>
      <c r="P1191" s="117">
        <v>0</v>
      </c>
      <c r="Q1191" s="117">
        <v>0</v>
      </c>
      <c r="R1191" s="117">
        <v>0</v>
      </c>
      <c r="S1191" s="117">
        <v>0</v>
      </c>
      <c r="T1191" s="117">
        <v>1</v>
      </c>
      <c r="U1191" s="117">
        <v>1</v>
      </c>
      <c r="V1191" s="117">
        <v>0</v>
      </c>
      <c r="W1191" s="117">
        <v>0</v>
      </c>
      <c r="X1191" s="117">
        <v>0</v>
      </c>
      <c r="Y1191" s="117">
        <v>0</v>
      </c>
      <c r="Z1191" s="117">
        <v>0</v>
      </c>
      <c r="AA1191" s="117">
        <v>0</v>
      </c>
      <c r="AB1191" s="117">
        <v>0</v>
      </c>
      <c r="AC1191" s="117">
        <v>0</v>
      </c>
      <c r="AD1191" s="117">
        <v>0</v>
      </c>
      <c r="AE1191" s="117">
        <v>0</v>
      </c>
      <c r="AF1191" s="117">
        <v>0</v>
      </c>
      <c r="AG1191" s="117">
        <v>0</v>
      </c>
      <c r="AH1191" s="117">
        <v>0</v>
      </c>
      <c r="AI1191" s="117">
        <v>0</v>
      </c>
      <c r="AJ1191" s="117">
        <v>1</v>
      </c>
      <c r="AK1191" s="117">
        <v>0</v>
      </c>
      <c r="AL1191" s="117">
        <v>0</v>
      </c>
      <c r="AM1191" s="117">
        <v>0</v>
      </c>
      <c r="AN1191" s="117">
        <v>0</v>
      </c>
      <c r="AO1191" s="117">
        <v>0</v>
      </c>
      <c r="AP1191" s="117">
        <v>0</v>
      </c>
      <c r="AQ1191" s="117">
        <v>1</v>
      </c>
      <c r="AR1191" s="117">
        <v>0</v>
      </c>
      <c r="AS1191" s="117">
        <v>271823.88285188051</v>
      </c>
    </row>
    <row r="1192" spans="1:45" x14ac:dyDescent="0.45">
      <c r="A1192" s="117" t="s">
        <v>1531</v>
      </c>
      <c r="B1192" s="118">
        <v>44199</v>
      </c>
      <c r="C1192" s="117">
        <v>2021</v>
      </c>
      <c r="D1192" s="117">
        <v>1</v>
      </c>
      <c r="E1192" s="117">
        <v>1</v>
      </c>
      <c r="F1192" s="117" t="s">
        <v>340</v>
      </c>
      <c r="G1192" s="117" t="s">
        <v>336</v>
      </c>
      <c r="H1192" s="117">
        <v>0</v>
      </c>
      <c r="I1192" s="117">
        <v>39.458329999999997</v>
      </c>
      <c r="J1192" s="117">
        <v>240681.59089479336</v>
      </c>
      <c r="K1192" s="117">
        <v>239758.25756146002</v>
      </c>
      <c r="L1192" s="117">
        <v>923.33333333333337</v>
      </c>
      <c r="M1192" s="117">
        <v>0</v>
      </c>
      <c r="N1192" s="117">
        <v>1</v>
      </c>
      <c r="O1192" s="117">
        <v>0</v>
      </c>
      <c r="P1192" s="117">
        <v>0</v>
      </c>
      <c r="Q1192" s="117">
        <v>0</v>
      </c>
      <c r="R1192" s="117">
        <v>0</v>
      </c>
      <c r="S1192" s="117">
        <v>0</v>
      </c>
      <c r="T1192" s="117">
        <v>0</v>
      </c>
      <c r="U1192" s="117">
        <v>1</v>
      </c>
      <c r="V1192" s="117">
        <v>0</v>
      </c>
      <c r="W1192" s="117">
        <v>0</v>
      </c>
      <c r="X1192" s="117">
        <v>0</v>
      </c>
      <c r="Y1192" s="117">
        <v>0</v>
      </c>
      <c r="Z1192" s="117">
        <v>0</v>
      </c>
      <c r="AA1192" s="117">
        <v>0</v>
      </c>
      <c r="AB1192" s="117">
        <v>0</v>
      </c>
      <c r="AC1192" s="117">
        <v>0</v>
      </c>
      <c r="AD1192" s="117">
        <v>0</v>
      </c>
      <c r="AE1192" s="117">
        <v>0</v>
      </c>
      <c r="AF1192" s="117">
        <v>0</v>
      </c>
      <c r="AG1192" s="117">
        <v>0</v>
      </c>
      <c r="AH1192" s="117">
        <v>0</v>
      </c>
      <c r="AI1192" s="117">
        <v>0</v>
      </c>
      <c r="AJ1192" s="117">
        <v>1</v>
      </c>
      <c r="AK1192" s="117">
        <v>0</v>
      </c>
      <c r="AL1192" s="117">
        <v>0</v>
      </c>
      <c r="AM1192" s="117">
        <v>0</v>
      </c>
      <c r="AN1192" s="117">
        <v>0</v>
      </c>
      <c r="AO1192" s="117">
        <v>0</v>
      </c>
      <c r="AP1192" s="117">
        <v>0</v>
      </c>
      <c r="AQ1192" s="117">
        <v>1</v>
      </c>
      <c r="AR1192" s="117">
        <v>0</v>
      </c>
      <c r="AS1192" s="117">
        <v>239758.25756146002</v>
      </c>
    </row>
    <row r="1193" spans="1:45" x14ac:dyDescent="0.45">
      <c r="A1193" s="117" t="s">
        <v>1532</v>
      </c>
      <c r="B1193" s="118">
        <v>44200</v>
      </c>
      <c r="C1193" s="117">
        <v>2021</v>
      </c>
      <c r="D1193" s="117">
        <v>1</v>
      </c>
      <c r="E1193" s="117">
        <v>2</v>
      </c>
      <c r="F1193" s="117" t="s">
        <v>342</v>
      </c>
      <c r="G1193" s="117" t="s">
        <v>336</v>
      </c>
      <c r="H1193" s="117">
        <v>0</v>
      </c>
      <c r="I1193" s="117">
        <v>33.666670000000003</v>
      </c>
      <c r="J1193" s="117">
        <v>273261.92662143888</v>
      </c>
      <c r="K1193" s="117">
        <v>272199.00995477219</v>
      </c>
      <c r="L1193" s="117">
        <v>1062.9166666666667</v>
      </c>
      <c r="M1193" s="117">
        <v>0</v>
      </c>
      <c r="N1193" s="117">
        <v>0</v>
      </c>
      <c r="O1193" s="117">
        <v>1</v>
      </c>
      <c r="P1193" s="117">
        <v>0</v>
      </c>
      <c r="Q1193" s="117">
        <v>0</v>
      </c>
      <c r="R1193" s="117">
        <v>0</v>
      </c>
      <c r="S1193" s="117">
        <v>0</v>
      </c>
      <c r="T1193" s="117">
        <v>0</v>
      </c>
      <c r="U1193" s="117">
        <v>1</v>
      </c>
      <c r="V1193" s="117">
        <v>0</v>
      </c>
      <c r="W1193" s="117">
        <v>0</v>
      </c>
      <c r="X1193" s="117">
        <v>0</v>
      </c>
      <c r="Y1193" s="117">
        <v>0</v>
      </c>
      <c r="Z1193" s="117">
        <v>0</v>
      </c>
      <c r="AA1193" s="117">
        <v>0</v>
      </c>
      <c r="AB1193" s="117">
        <v>0</v>
      </c>
      <c r="AC1193" s="117">
        <v>0</v>
      </c>
      <c r="AD1193" s="117">
        <v>0</v>
      </c>
      <c r="AE1193" s="117">
        <v>0</v>
      </c>
      <c r="AF1193" s="117">
        <v>0</v>
      </c>
      <c r="AG1193" s="117">
        <v>0</v>
      </c>
      <c r="AH1193" s="117">
        <v>0</v>
      </c>
      <c r="AI1193" s="117">
        <v>0</v>
      </c>
      <c r="AJ1193" s="117">
        <v>1</v>
      </c>
      <c r="AK1193" s="117">
        <v>0</v>
      </c>
      <c r="AL1193" s="117">
        <v>0</v>
      </c>
      <c r="AM1193" s="117">
        <v>0</v>
      </c>
      <c r="AN1193" s="117">
        <v>0</v>
      </c>
      <c r="AO1193" s="117">
        <v>0</v>
      </c>
      <c r="AP1193" s="117">
        <v>0</v>
      </c>
      <c r="AQ1193" s="117">
        <v>1</v>
      </c>
      <c r="AR1193" s="117">
        <v>0</v>
      </c>
      <c r="AS1193" s="117">
        <v>272199.00995477219</v>
      </c>
    </row>
    <row r="1194" spans="1:45" x14ac:dyDescent="0.45">
      <c r="A1194" s="117" t="s">
        <v>1533</v>
      </c>
      <c r="B1194" s="118">
        <v>44201</v>
      </c>
      <c r="C1194" s="117">
        <v>2021</v>
      </c>
      <c r="D1194" s="117">
        <v>1</v>
      </c>
      <c r="E1194" s="117">
        <v>3</v>
      </c>
      <c r="F1194" s="117" t="s">
        <v>342</v>
      </c>
      <c r="G1194" s="117" t="s">
        <v>336</v>
      </c>
      <c r="H1194" s="117">
        <v>0</v>
      </c>
      <c r="I1194" s="117">
        <v>34.708329999999997</v>
      </c>
      <c r="J1194" s="117">
        <v>288116.44836613798</v>
      </c>
      <c r="K1194" s="117">
        <v>286986.03169947129</v>
      </c>
      <c r="L1194" s="117">
        <v>1130.4166666666667</v>
      </c>
      <c r="M1194" s="117">
        <v>0</v>
      </c>
      <c r="N1194" s="117">
        <v>0</v>
      </c>
      <c r="O1194" s="117">
        <v>0</v>
      </c>
      <c r="P1194" s="117">
        <v>1</v>
      </c>
      <c r="Q1194" s="117">
        <v>0</v>
      </c>
      <c r="R1194" s="117">
        <v>0</v>
      </c>
      <c r="S1194" s="117">
        <v>0</v>
      </c>
      <c r="T1194" s="117">
        <v>0</v>
      </c>
      <c r="U1194" s="117">
        <v>1</v>
      </c>
      <c r="V1194" s="117">
        <v>0</v>
      </c>
      <c r="W1194" s="117">
        <v>0</v>
      </c>
      <c r="X1194" s="117">
        <v>0</v>
      </c>
      <c r="Y1194" s="117">
        <v>0</v>
      </c>
      <c r="Z1194" s="117">
        <v>0</v>
      </c>
      <c r="AA1194" s="117">
        <v>0</v>
      </c>
      <c r="AB1194" s="117">
        <v>0</v>
      </c>
      <c r="AC1194" s="117">
        <v>0</v>
      </c>
      <c r="AD1194" s="117">
        <v>0</v>
      </c>
      <c r="AE1194" s="117">
        <v>0</v>
      </c>
      <c r="AF1194" s="117">
        <v>0</v>
      </c>
      <c r="AG1194" s="117">
        <v>0</v>
      </c>
      <c r="AH1194" s="117">
        <v>0</v>
      </c>
      <c r="AI1194" s="117">
        <v>0</v>
      </c>
      <c r="AJ1194" s="117">
        <v>1</v>
      </c>
      <c r="AK1194" s="117">
        <v>0</v>
      </c>
      <c r="AL1194" s="117">
        <v>0</v>
      </c>
      <c r="AM1194" s="117">
        <v>0</v>
      </c>
      <c r="AN1194" s="117">
        <v>0</v>
      </c>
      <c r="AO1194" s="117">
        <v>0</v>
      </c>
      <c r="AP1194" s="117">
        <v>0</v>
      </c>
      <c r="AQ1194" s="117">
        <v>1</v>
      </c>
      <c r="AR1194" s="117">
        <v>0</v>
      </c>
      <c r="AS1194" s="117">
        <v>286986.03169947129</v>
      </c>
    </row>
    <row r="1195" spans="1:45" x14ac:dyDescent="0.45">
      <c r="A1195" s="117" t="s">
        <v>1534</v>
      </c>
      <c r="B1195" s="118">
        <v>44202</v>
      </c>
      <c r="C1195" s="117">
        <v>2021</v>
      </c>
      <c r="D1195" s="117">
        <v>1</v>
      </c>
      <c r="E1195" s="117">
        <v>4</v>
      </c>
      <c r="F1195" s="117" t="s">
        <v>342</v>
      </c>
      <c r="G1195" s="117" t="s">
        <v>336</v>
      </c>
      <c r="H1195" s="117">
        <v>0</v>
      </c>
      <c r="I1195" s="117">
        <v>36.625</v>
      </c>
      <c r="J1195" s="117">
        <v>266986.9524599209</v>
      </c>
      <c r="K1195" s="117">
        <v>265910.28579325421</v>
      </c>
      <c r="L1195" s="117">
        <v>1076.6666666666667</v>
      </c>
      <c r="M1195" s="117">
        <v>0</v>
      </c>
      <c r="N1195" s="117">
        <v>0</v>
      </c>
      <c r="O1195" s="117">
        <v>0</v>
      </c>
      <c r="P1195" s="117">
        <v>0</v>
      </c>
      <c r="Q1195" s="117">
        <v>1</v>
      </c>
      <c r="R1195" s="117">
        <v>0</v>
      </c>
      <c r="S1195" s="117">
        <v>0</v>
      </c>
      <c r="T1195" s="117">
        <v>0</v>
      </c>
      <c r="U1195" s="117">
        <v>1</v>
      </c>
      <c r="V1195" s="117">
        <v>0</v>
      </c>
      <c r="W1195" s="117">
        <v>0</v>
      </c>
      <c r="X1195" s="117">
        <v>0</v>
      </c>
      <c r="Y1195" s="117">
        <v>0</v>
      </c>
      <c r="Z1195" s="117">
        <v>0</v>
      </c>
      <c r="AA1195" s="117">
        <v>0</v>
      </c>
      <c r="AB1195" s="117">
        <v>0</v>
      </c>
      <c r="AC1195" s="117">
        <v>0</v>
      </c>
      <c r="AD1195" s="117">
        <v>0</v>
      </c>
      <c r="AE1195" s="117">
        <v>0</v>
      </c>
      <c r="AF1195" s="117">
        <v>0</v>
      </c>
      <c r="AG1195" s="117">
        <v>0</v>
      </c>
      <c r="AH1195" s="117">
        <v>0</v>
      </c>
      <c r="AI1195" s="117">
        <v>0</v>
      </c>
      <c r="AJ1195" s="117">
        <v>1</v>
      </c>
      <c r="AK1195" s="117">
        <v>0</v>
      </c>
      <c r="AL1195" s="117">
        <v>0</v>
      </c>
      <c r="AM1195" s="117">
        <v>0</v>
      </c>
      <c r="AN1195" s="117">
        <v>0</v>
      </c>
      <c r="AO1195" s="117">
        <v>0</v>
      </c>
      <c r="AP1195" s="117">
        <v>0</v>
      </c>
      <c r="AQ1195" s="117">
        <v>1</v>
      </c>
      <c r="AR1195" s="117">
        <v>0</v>
      </c>
      <c r="AS1195" s="117">
        <v>265910.28579325421</v>
      </c>
    </row>
    <row r="1196" spans="1:45" x14ac:dyDescent="0.45">
      <c r="A1196" s="117" t="s">
        <v>1535</v>
      </c>
      <c r="B1196" s="118">
        <v>44203</v>
      </c>
      <c r="C1196" s="117">
        <v>2021</v>
      </c>
      <c r="D1196" s="117">
        <v>1</v>
      </c>
      <c r="E1196" s="117">
        <v>5</v>
      </c>
      <c r="F1196" s="117" t="s">
        <v>342</v>
      </c>
      <c r="G1196" s="117" t="s">
        <v>336</v>
      </c>
      <c r="H1196" s="117">
        <v>0</v>
      </c>
      <c r="I1196" s="117">
        <v>32.75</v>
      </c>
      <c r="J1196" s="117">
        <v>270292.68367342302</v>
      </c>
      <c r="K1196" s="117">
        <v>269206.01700675633</v>
      </c>
      <c r="L1196" s="117">
        <v>1086.6666666666667</v>
      </c>
      <c r="M1196" s="117">
        <v>0</v>
      </c>
      <c r="N1196" s="117">
        <v>0</v>
      </c>
      <c r="O1196" s="117">
        <v>0</v>
      </c>
      <c r="P1196" s="117">
        <v>0</v>
      </c>
      <c r="Q1196" s="117">
        <v>0</v>
      </c>
      <c r="R1196" s="117">
        <v>1</v>
      </c>
      <c r="S1196" s="117">
        <v>0</v>
      </c>
      <c r="T1196" s="117">
        <v>0</v>
      </c>
      <c r="U1196" s="117">
        <v>1</v>
      </c>
      <c r="V1196" s="117">
        <v>0</v>
      </c>
      <c r="W1196" s="117">
        <v>0</v>
      </c>
      <c r="X1196" s="117">
        <v>0</v>
      </c>
      <c r="Y1196" s="117">
        <v>0</v>
      </c>
      <c r="Z1196" s="117">
        <v>0</v>
      </c>
      <c r="AA1196" s="117">
        <v>0</v>
      </c>
      <c r="AB1196" s="117">
        <v>0</v>
      </c>
      <c r="AC1196" s="117">
        <v>0</v>
      </c>
      <c r="AD1196" s="117">
        <v>0</v>
      </c>
      <c r="AE1196" s="117">
        <v>0</v>
      </c>
      <c r="AF1196" s="117">
        <v>0</v>
      </c>
      <c r="AG1196" s="117">
        <v>0</v>
      </c>
      <c r="AH1196" s="117">
        <v>0</v>
      </c>
      <c r="AI1196" s="117">
        <v>0</v>
      </c>
      <c r="AJ1196" s="117">
        <v>1</v>
      </c>
      <c r="AK1196" s="117">
        <v>0</v>
      </c>
      <c r="AL1196" s="117">
        <v>0</v>
      </c>
      <c r="AM1196" s="117">
        <v>0</v>
      </c>
      <c r="AN1196" s="117">
        <v>0</v>
      </c>
      <c r="AO1196" s="117">
        <v>0</v>
      </c>
      <c r="AP1196" s="117">
        <v>0</v>
      </c>
      <c r="AQ1196" s="117">
        <v>1</v>
      </c>
      <c r="AR1196" s="117">
        <v>0</v>
      </c>
      <c r="AS1196" s="117">
        <v>269206.01700675633</v>
      </c>
    </row>
    <row r="1197" spans="1:45" x14ac:dyDescent="0.45">
      <c r="A1197" s="117" t="s">
        <v>1536</v>
      </c>
      <c r="B1197" s="118">
        <v>44204</v>
      </c>
      <c r="C1197" s="117">
        <v>2021</v>
      </c>
      <c r="D1197" s="117">
        <v>1</v>
      </c>
      <c r="E1197" s="117">
        <v>6</v>
      </c>
      <c r="F1197" s="117" t="s">
        <v>342</v>
      </c>
      <c r="G1197" s="117" t="s">
        <v>336</v>
      </c>
      <c r="H1197" s="117">
        <v>0</v>
      </c>
      <c r="I1197" s="117">
        <v>34.041670000000003</v>
      </c>
      <c r="J1197" s="117">
        <v>284058.28664127627</v>
      </c>
      <c r="K1197" s="117">
        <v>282995.36997460958</v>
      </c>
      <c r="L1197" s="117">
        <v>1062.9166666666667</v>
      </c>
      <c r="M1197" s="117">
        <v>0</v>
      </c>
      <c r="N1197" s="117">
        <v>0</v>
      </c>
      <c r="O1197" s="117">
        <v>0</v>
      </c>
      <c r="P1197" s="117">
        <v>0</v>
      </c>
      <c r="Q1197" s="117">
        <v>0</v>
      </c>
      <c r="R1197" s="117">
        <v>0</v>
      </c>
      <c r="S1197" s="117">
        <v>1</v>
      </c>
      <c r="T1197" s="117">
        <v>0</v>
      </c>
      <c r="U1197" s="117">
        <v>1</v>
      </c>
      <c r="V1197" s="117">
        <v>0</v>
      </c>
      <c r="W1197" s="117">
        <v>0</v>
      </c>
      <c r="X1197" s="117">
        <v>0</v>
      </c>
      <c r="Y1197" s="117">
        <v>0</v>
      </c>
      <c r="Z1197" s="117">
        <v>0</v>
      </c>
      <c r="AA1197" s="117">
        <v>0</v>
      </c>
      <c r="AB1197" s="117">
        <v>0</v>
      </c>
      <c r="AC1197" s="117">
        <v>0</v>
      </c>
      <c r="AD1197" s="117">
        <v>0</v>
      </c>
      <c r="AE1197" s="117">
        <v>0</v>
      </c>
      <c r="AF1197" s="117">
        <v>0</v>
      </c>
      <c r="AG1197" s="117">
        <v>0</v>
      </c>
      <c r="AH1197" s="117">
        <v>0</v>
      </c>
      <c r="AI1197" s="117">
        <v>0</v>
      </c>
      <c r="AJ1197" s="117">
        <v>1</v>
      </c>
      <c r="AK1197" s="117">
        <v>0</v>
      </c>
      <c r="AL1197" s="117">
        <v>0</v>
      </c>
      <c r="AM1197" s="117">
        <v>0</v>
      </c>
      <c r="AN1197" s="117">
        <v>0</v>
      </c>
      <c r="AO1197" s="117">
        <v>0</v>
      </c>
      <c r="AP1197" s="117">
        <v>0</v>
      </c>
      <c r="AQ1197" s="117">
        <v>1</v>
      </c>
      <c r="AR1197" s="117">
        <v>0</v>
      </c>
      <c r="AS1197" s="117">
        <v>282995.36997460958</v>
      </c>
    </row>
    <row r="1198" spans="1:45" x14ac:dyDescent="0.45">
      <c r="A1198" s="117" t="s">
        <v>1537</v>
      </c>
      <c r="B1198" s="118">
        <v>44205</v>
      </c>
      <c r="C1198" s="117">
        <v>2021</v>
      </c>
      <c r="D1198" s="117">
        <v>1</v>
      </c>
      <c r="E1198" s="117">
        <v>7</v>
      </c>
      <c r="F1198" s="117" t="s">
        <v>340</v>
      </c>
      <c r="G1198" s="117" t="s">
        <v>336</v>
      </c>
      <c r="H1198" s="117">
        <v>0</v>
      </c>
      <c r="I1198" s="117">
        <v>33.791670000000003</v>
      </c>
      <c r="J1198" s="117">
        <v>284362.43108951923</v>
      </c>
      <c r="K1198" s="117">
        <v>283334.51442285255</v>
      </c>
      <c r="L1198" s="117">
        <v>1027.9166666666667</v>
      </c>
      <c r="M1198" s="117">
        <v>0</v>
      </c>
      <c r="N1198" s="117">
        <v>0</v>
      </c>
      <c r="O1198" s="117">
        <v>0</v>
      </c>
      <c r="P1198" s="117">
        <v>0</v>
      </c>
      <c r="Q1198" s="117">
        <v>0</v>
      </c>
      <c r="R1198" s="117">
        <v>0</v>
      </c>
      <c r="S1198" s="117">
        <v>0</v>
      </c>
      <c r="T1198" s="117">
        <v>1</v>
      </c>
      <c r="U1198" s="117">
        <v>1</v>
      </c>
      <c r="V1198" s="117">
        <v>0</v>
      </c>
      <c r="W1198" s="117">
        <v>0</v>
      </c>
      <c r="X1198" s="117">
        <v>0</v>
      </c>
      <c r="Y1198" s="117">
        <v>0</v>
      </c>
      <c r="Z1198" s="117">
        <v>0</v>
      </c>
      <c r="AA1198" s="117">
        <v>0</v>
      </c>
      <c r="AB1198" s="117">
        <v>0</v>
      </c>
      <c r="AC1198" s="117">
        <v>0</v>
      </c>
      <c r="AD1198" s="117">
        <v>0</v>
      </c>
      <c r="AE1198" s="117">
        <v>0</v>
      </c>
      <c r="AF1198" s="117">
        <v>0</v>
      </c>
      <c r="AG1198" s="117">
        <v>0</v>
      </c>
      <c r="AH1198" s="117">
        <v>0</v>
      </c>
      <c r="AI1198" s="117">
        <v>0</v>
      </c>
      <c r="AJ1198" s="117">
        <v>1</v>
      </c>
      <c r="AK1198" s="117">
        <v>0</v>
      </c>
      <c r="AL1198" s="117">
        <v>0</v>
      </c>
      <c r="AM1198" s="117">
        <v>0</v>
      </c>
      <c r="AN1198" s="117">
        <v>0</v>
      </c>
      <c r="AO1198" s="117">
        <v>0</v>
      </c>
      <c r="AP1198" s="117">
        <v>0</v>
      </c>
      <c r="AQ1198" s="117">
        <v>1</v>
      </c>
      <c r="AR1198" s="117">
        <v>0</v>
      </c>
      <c r="AS1198" s="117">
        <v>283334.51442285255</v>
      </c>
    </row>
    <row r="1199" spans="1:45" x14ac:dyDescent="0.45">
      <c r="A1199" s="117" t="s">
        <v>1538</v>
      </c>
      <c r="B1199" s="118">
        <v>44206</v>
      </c>
      <c r="C1199" s="117">
        <v>2021</v>
      </c>
      <c r="D1199" s="117">
        <v>1</v>
      </c>
      <c r="E1199" s="117">
        <v>1</v>
      </c>
      <c r="F1199" s="117" t="s">
        <v>340</v>
      </c>
      <c r="G1199" s="117" t="s">
        <v>336</v>
      </c>
      <c r="H1199" s="117">
        <v>0</v>
      </c>
      <c r="I1199" s="117">
        <v>34.458329999999997</v>
      </c>
      <c r="J1199" s="117">
        <v>266401.04868611711</v>
      </c>
      <c r="K1199" s="117">
        <v>265409.38201945042</v>
      </c>
      <c r="L1199" s="117">
        <v>991.66666666666663</v>
      </c>
      <c r="M1199" s="117">
        <v>0</v>
      </c>
      <c r="N1199" s="117">
        <v>1</v>
      </c>
      <c r="O1199" s="117">
        <v>0</v>
      </c>
      <c r="P1199" s="117">
        <v>0</v>
      </c>
      <c r="Q1199" s="117">
        <v>0</v>
      </c>
      <c r="R1199" s="117">
        <v>0</v>
      </c>
      <c r="S1199" s="117">
        <v>0</v>
      </c>
      <c r="T1199" s="117">
        <v>0</v>
      </c>
      <c r="U1199" s="117">
        <v>1</v>
      </c>
      <c r="V1199" s="117">
        <v>0</v>
      </c>
      <c r="W1199" s="117">
        <v>0</v>
      </c>
      <c r="X1199" s="117">
        <v>0</v>
      </c>
      <c r="Y1199" s="117">
        <v>0</v>
      </c>
      <c r="Z1199" s="117">
        <v>0</v>
      </c>
      <c r="AA1199" s="117">
        <v>0</v>
      </c>
      <c r="AB1199" s="117">
        <v>0</v>
      </c>
      <c r="AC1199" s="117">
        <v>0</v>
      </c>
      <c r="AD1199" s="117">
        <v>0</v>
      </c>
      <c r="AE1199" s="117">
        <v>0</v>
      </c>
      <c r="AF1199" s="117">
        <v>0</v>
      </c>
      <c r="AG1199" s="117">
        <v>0</v>
      </c>
      <c r="AH1199" s="117">
        <v>0</v>
      </c>
      <c r="AI1199" s="117">
        <v>0</v>
      </c>
      <c r="AJ1199" s="117">
        <v>1</v>
      </c>
      <c r="AK1199" s="117">
        <v>0</v>
      </c>
      <c r="AL1199" s="117">
        <v>0</v>
      </c>
      <c r="AM1199" s="117">
        <v>0</v>
      </c>
      <c r="AN1199" s="117">
        <v>0</v>
      </c>
      <c r="AO1199" s="117">
        <v>0</v>
      </c>
      <c r="AP1199" s="117">
        <v>0</v>
      </c>
      <c r="AQ1199" s="117">
        <v>1</v>
      </c>
      <c r="AR1199" s="117">
        <v>0</v>
      </c>
      <c r="AS1199" s="117">
        <v>265409.38201945042</v>
      </c>
    </row>
    <row r="1200" spans="1:45" x14ac:dyDescent="0.45">
      <c r="A1200" s="117" t="s">
        <v>1539</v>
      </c>
      <c r="B1200" s="118">
        <v>44207</v>
      </c>
      <c r="C1200" s="117">
        <v>2021</v>
      </c>
      <c r="D1200" s="117">
        <v>1</v>
      </c>
      <c r="E1200" s="117">
        <v>2</v>
      </c>
      <c r="F1200" s="117" t="s">
        <v>342</v>
      </c>
      <c r="G1200" s="117" t="s">
        <v>336</v>
      </c>
      <c r="H1200" s="117">
        <v>0</v>
      </c>
      <c r="I1200" s="117">
        <v>35.708329999999997</v>
      </c>
      <c r="J1200" s="117">
        <v>281869.57346076949</v>
      </c>
      <c r="K1200" s="117">
        <v>280827.49012743618</v>
      </c>
      <c r="L1200" s="117">
        <v>1042.0833333333333</v>
      </c>
      <c r="M1200" s="117">
        <v>0</v>
      </c>
      <c r="N1200" s="117">
        <v>0</v>
      </c>
      <c r="O1200" s="117">
        <v>1</v>
      </c>
      <c r="P1200" s="117">
        <v>0</v>
      </c>
      <c r="Q1200" s="117">
        <v>0</v>
      </c>
      <c r="R1200" s="117">
        <v>0</v>
      </c>
      <c r="S1200" s="117">
        <v>0</v>
      </c>
      <c r="T1200" s="117">
        <v>0</v>
      </c>
      <c r="U1200" s="117">
        <v>1</v>
      </c>
      <c r="V1200" s="117">
        <v>0</v>
      </c>
      <c r="W1200" s="117">
        <v>0</v>
      </c>
      <c r="X1200" s="117">
        <v>0</v>
      </c>
      <c r="Y1200" s="117">
        <v>0</v>
      </c>
      <c r="Z1200" s="117">
        <v>0</v>
      </c>
      <c r="AA1200" s="117">
        <v>0</v>
      </c>
      <c r="AB1200" s="117">
        <v>0</v>
      </c>
      <c r="AC1200" s="117">
        <v>0</v>
      </c>
      <c r="AD1200" s="117">
        <v>0</v>
      </c>
      <c r="AE1200" s="117">
        <v>0</v>
      </c>
      <c r="AF1200" s="117">
        <v>0</v>
      </c>
      <c r="AG1200" s="117">
        <v>0</v>
      </c>
      <c r="AH1200" s="117">
        <v>0</v>
      </c>
      <c r="AI1200" s="117">
        <v>0</v>
      </c>
      <c r="AJ1200" s="117">
        <v>1</v>
      </c>
      <c r="AK1200" s="117">
        <v>0</v>
      </c>
      <c r="AL1200" s="117">
        <v>0</v>
      </c>
      <c r="AM1200" s="117">
        <v>0</v>
      </c>
      <c r="AN1200" s="117">
        <v>0</v>
      </c>
      <c r="AO1200" s="117">
        <v>0</v>
      </c>
      <c r="AP1200" s="117">
        <v>0</v>
      </c>
      <c r="AQ1200" s="117">
        <v>1</v>
      </c>
      <c r="AR1200" s="117">
        <v>0</v>
      </c>
      <c r="AS1200" s="117">
        <v>280827.49012743618</v>
      </c>
    </row>
    <row r="1201" spans="1:45" x14ac:dyDescent="0.45">
      <c r="A1201" s="117" t="s">
        <v>1540</v>
      </c>
      <c r="B1201" s="118">
        <v>44208</v>
      </c>
      <c r="C1201" s="117">
        <v>2021</v>
      </c>
      <c r="D1201" s="117">
        <v>1</v>
      </c>
      <c r="E1201" s="117">
        <v>3</v>
      </c>
      <c r="F1201" s="117" t="s">
        <v>342</v>
      </c>
      <c r="G1201" s="117" t="s">
        <v>336</v>
      </c>
      <c r="H1201" s="117">
        <v>0</v>
      </c>
      <c r="I1201" s="117">
        <v>35.291670000000003</v>
      </c>
      <c r="J1201" s="117">
        <v>269805.96656911954</v>
      </c>
      <c r="K1201" s="117">
        <v>268781.38323578623</v>
      </c>
      <c r="L1201" s="117">
        <v>1024.5833333333333</v>
      </c>
      <c r="M1201" s="117">
        <v>0</v>
      </c>
      <c r="N1201" s="117">
        <v>0</v>
      </c>
      <c r="O1201" s="117">
        <v>0</v>
      </c>
      <c r="P1201" s="117">
        <v>1</v>
      </c>
      <c r="Q1201" s="117">
        <v>0</v>
      </c>
      <c r="R1201" s="117">
        <v>0</v>
      </c>
      <c r="S1201" s="117">
        <v>0</v>
      </c>
      <c r="T1201" s="117">
        <v>0</v>
      </c>
      <c r="U1201" s="117">
        <v>1</v>
      </c>
      <c r="V1201" s="117">
        <v>0</v>
      </c>
      <c r="W1201" s="117">
        <v>0</v>
      </c>
      <c r="X1201" s="117">
        <v>0</v>
      </c>
      <c r="Y1201" s="117">
        <v>0</v>
      </c>
      <c r="Z1201" s="117">
        <v>0</v>
      </c>
      <c r="AA1201" s="117">
        <v>0</v>
      </c>
      <c r="AB1201" s="117">
        <v>0</v>
      </c>
      <c r="AC1201" s="117">
        <v>0</v>
      </c>
      <c r="AD1201" s="117">
        <v>0</v>
      </c>
      <c r="AE1201" s="117">
        <v>0</v>
      </c>
      <c r="AF1201" s="117">
        <v>0</v>
      </c>
      <c r="AG1201" s="117">
        <v>0</v>
      </c>
      <c r="AH1201" s="117">
        <v>0</v>
      </c>
      <c r="AI1201" s="117">
        <v>0</v>
      </c>
      <c r="AJ1201" s="117">
        <v>1</v>
      </c>
      <c r="AK1201" s="117">
        <v>0</v>
      </c>
      <c r="AL1201" s="117">
        <v>0</v>
      </c>
      <c r="AM1201" s="117">
        <v>0</v>
      </c>
      <c r="AN1201" s="117">
        <v>0</v>
      </c>
      <c r="AO1201" s="117">
        <v>0</v>
      </c>
      <c r="AP1201" s="117">
        <v>0</v>
      </c>
      <c r="AQ1201" s="117">
        <v>1</v>
      </c>
      <c r="AR1201" s="117">
        <v>0</v>
      </c>
      <c r="AS1201" s="117">
        <v>268781.38323578623</v>
      </c>
    </row>
    <row r="1202" spans="1:45" x14ac:dyDescent="0.45">
      <c r="A1202" s="117" t="s">
        <v>1541</v>
      </c>
      <c r="B1202" s="118">
        <v>44209</v>
      </c>
      <c r="C1202" s="117">
        <v>2021</v>
      </c>
      <c r="D1202" s="117">
        <v>1</v>
      </c>
      <c r="E1202" s="117">
        <v>4</v>
      </c>
      <c r="F1202" s="117" t="s">
        <v>342</v>
      </c>
      <c r="G1202" s="117" t="s">
        <v>336</v>
      </c>
      <c r="H1202" s="117">
        <v>0</v>
      </c>
      <c r="I1202" s="117">
        <v>42.291670000000003</v>
      </c>
      <c r="J1202" s="117">
        <v>264414.54702289752</v>
      </c>
      <c r="K1202" s="117">
        <v>263332.04702289752</v>
      </c>
      <c r="L1202" s="117">
        <v>1082.5</v>
      </c>
      <c r="M1202" s="117">
        <v>0</v>
      </c>
      <c r="N1202" s="117">
        <v>0</v>
      </c>
      <c r="O1202" s="117">
        <v>0</v>
      </c>
      <c r="P1202" s="117">
        <v>0</v>
      </c>
      <c r="Q1202" s="117">
        <v>1</v>
      </c>
      <c r="R1202" s="117">
        <v>0</v>
      </c>
      <c r="S1202" s="117">
        <v>0</v>
      </c>
      <c r="T1202" s="117">
        <v>0</v>
      </c>
      <c r="U1202" s="117">
        <v>1</v>
      </c>
      <c r="V1202" s="117">
        <v>0</v>
      </c>
      <c r="W1202" s="117">
        <v>0</v>
      </c>
      <c r="X1202" s="117">
        <v>0</v>
      </c>
      <c r="Y1202" s="117">
        <v>0</v>
      </c>
      <c r="Z1202" s="117">
        <v>0</v>
      </c>
      <c r="AA1202" s="117">
        <v>0</v>
      </c>
      <c r="AB1202" s="117">
        <v>0</v>
      </c>
      <c r="AC1202" s="117">
        <v>0</v>
      </c>
      <c r="AD1202" s="117">
        <v>0</v>
      </c>
      <c r="AE1202" s="117">
        <v>0</v>
      </c>
      <c r="AF1202" s="117">
        <v>0</v>
      </c>
      <c r="AG1202" s="117">
        <v>0</v>
      </c>
      <c r="AH1202" s="117">
        <v>0</v>
      </c>
      <c r="AI1202" s="117">
        <v>0</v>
      </c>
      <c r="AJ1202" s="117">
        <v>1</v>
      </c>
      <c r="AK1202" s="117">
        <v>0</v>
      </c>
      <c r="AL1202" s="117">
        <v>0</v>
      </c>
      <c r="AM1202" s="117">
        <v>0</v>
      </c>
      <c r="AN1202" s="117">
        <v>0</v>
      </c>
      <c r="AO1202" s="117">
        <v>0</v>
      </c>
      <c r="AP1202" s="117">
        <v>0</v>
      </c>
      <c r="AQ1202" s="117">
        <v>1</v>
      </c>
      <c r="AR1202" s="117">
        <v>0</v>
      </c>
      <c r="AS1202" s="117">
        <v>263332.04702289752</v>
      </c>
    </row>
    <row r="1203" spans="1:45" x14ac:dyDescent="0.45">
      <c r="A1203" s="117" t="s">
        <v>1542</v>
      </c>
      <c r="B1203" s="118">
        <v>44210</v>
      </c>
      <c r="C1203" s="117">
        <v>2021</v>
      </c>
      <c r="D1203" s="117">
        <v>1</v>
      </c>
      <c r="E1203" s="117">
        <v>5</v>
      </c>
      <c r="F1203" s="117" t="s">
        <v>342</v>
      </c>
      <c r="G1203" s="117" t="s">
        <v>336</v>
      </c>
      <c r="H1203" s="117">
        <v>0</v>
      </c>
      <c r="I1203" s="117">
        <v>31.70833</v>
      </c>
      <c r="J1203" s="117">
        <v>280924.11246973829</v>
      </c>
      <c r="K1203" s="117">
        <v>279922.02913640498</v>
      </c>
      <c r="L1203" s="117">
        <v>1002.0833333333334</v>
      </c>
      <c r="M1203" s="117">
        <v>0</v>
      </c>
      <c r="N1203" s="117">
        <v>0</v>
      </c>
      <c r="O1203" s="117">
        <v>0</v>
      </c>
      <c r="P1203" s="117">
        <v>0</v>
      </c>
      <c r="Q1203" s="117">
        <v>0</v>
      </c>
      <c r="R1203" s="117">
        <v>1</v>
      </c>
      <c r="S1203" s="117">
        <v>0</v>
      </c>
      <c r="T1203" s="117">
        <v>0</v>
      </c>
      <c r="U1203" s="117">
        <v>1</v>
      </c>
      <c r="V1203" s="117">
        <v>0</v>
      </c>
      <c r="W1203" s="117">
        <v>0</v>
      </c>
      <c r="X1203" s="117">
        <v>0</v>
      </c>
      <c r="Y1203" s="117">
        <v>0</v>
      </c>
      <c r="Z1203" s="117">
        <v>0</v>
      </c>
      <c r="AA1203" s="117">
        <v>0</v>
      </c>
      <c r="AB1203" s="117">
        <v>0</v>
      </c>
      <c r="AC1203" s="117">
        <v>0</v>
      </c>
      <c r="AD1203" s="117">
        <v>0</v>
      </c>
      <c r="AE1203" s="117">
        <v>0</v>
      </c>
      <c r="AF1203" s="117">
        <v>0</v>
      </c>
      <c r="AG1203" s="117">
        <v>0</v>
      </c>
      <c r="AH1203" s="117">
        <v>0</v>
      </c>
      <c r="AI1203" s="117">
        <v>0</v>
      </c>
      <c r="AJ1203" s="117">
        <v>1</v>
      </c>
      <c r="AK1203" s="117">
        <v>0</v>
      </c>
      <c r="AL1203" s="117">
        <v>0</v>
      </c>
      <c r="AM1203" s="117">
        <v>0</v>
      </c>
      <c r="AN1203" s="117">
        <v>0</v>
      </c>
      <c r="AO1203" s="117">
        <v>0</v>
      </c>
      <c r="AP1203" s="117">
        <v>0</v>
      </c>
      <c r="AQ1203" s="117">
        <v>1</v>
      </c>
      <c r="AR1203" s="117">
        <v>0</v>
      </c>
      <c r="AS1203" s="117">
        <v>279922.02913640498</v>
      </c>
    </row>
    <row r="1204" spans="1:45" x14ac:dyDescent="0.45">
      <c r="A1204" s="117" t="s">
        <v>1543</v>
      </c>
      <c r="B1204" s="118">
        <v>44211</v>
      </c>
      <c r="C1204" s="117">
        <v>2021</v>
      </c>
      <c r="D1204" s="117">
        <v>1</v>
      </c>
      <c r="E1204" s="117">
        <v>6</v>
      </c>
      <c r="F1204" s="117" t="s">
        <v>342</v>
      </c>
      <c r="G1204" s="117" t="s">
        <v>336</v>
      </c>
      <c r="H1204" s="117">
        <v>0</v>
      </c>
      <c r="I1204" s="117">
        <v>29.66667</v>
      </c>
      <c r="J1204" s="117">
        <v>292546.03872818791</v>
      </c>
      <c r="K1204" s="117">
        <v>291511.45539485459</v>
      </c>
      <c r="L1204" s="117">
        <v>1034.5833333333333</v>
      </c>
      <c r="M1204" s="117">
        <v>0</v>
      </c>
      <c r="N1204" s="117">
        <v>0</v>
      </c>
      <c r="O1204" s="117">
        <v>0</v>
      </c>
      <c r="P1204" s="117">
        <v>0</v>
      </c>
      <c r="Q1204" s="117">
        <v>0</v>
      </c>
      <c r="R1204" s="117">
        <v>0</v>
      </c>
      <c r="S1204" s="117">
        <v>1</v>
      </c>
      <c r="T1204" s="117">
        <v>0</v>
      </c>
      <c r="U1204" s="117">
        <v>1</v>
      </c>
      <c r="V1204" s="117">
        <v>0</v>
      </c>
      <c r="W1204" s="117">
        <v>0</v>
      </c>
      <c r="X1204" s="117">
        <v>0</v>
      </c>
      <c r="Y1204" s="117">
        <v>0</v>
      </c>
      <c r="Z1204" s="117">
        <v>0</v>
      </c>
      <c r="AA1204" s="117">
        <v>0</v>
      </c>
      <c r="AB1204" s="117">
        <v>0</v>
      </c>
      <c r="AC1204" s="117">
        <v>0</v>
      </c>
      <c r="AD1204" s="117">
        <v>0</v>
      </c>
      <c r="AE1204" s="117">
        <v>0</v>
      </c>
      <c r="AF1204" s="117">
        <v>0</v>
      </c>
      <c r="AG1204" s="117">
        <v>0</v>
      </c>
      <c r="AH1204" s="117">
        <v>0</v>
      </c>
      <c r="AI1204" s="117">
        <v>0</v>
      </c>
      <c r="AJ1204" s="117">
        <v>1</v>
      </c>
      <c r="AK1204" s="117">
        <v>0</v>
      </c>
      <c r="AL1204" s="117">
        <v>0</v>
      </c>
      <c r="AM1204" s="117">
        <v>0</v>
      </c>
      <c r="AN1204" s="117">
        <v>0</v>
      </c>
      <c r="AO1204" s="117">
        <v>0</v>
      </c>
      <c r="AP1204" s="117">
        <v>0</v>
      </c>
      <c r="AQ1204" s="117">
        <v>1</v>
      </c>
      <c r="AR1204" s="117">
        <v>0</v>
      </c>
      <c r="AS1204" s="117">
        <v>291511.45539485459</v>
      </c>
    </row>
    <row r="1205" spans="1:45" x14ac:dyDescent="0.45">
      <c r="A1205" s="117" t="s">
        <v>1544</v>
      </c>
      <c r="B1205" s="118">
        <v>44212</v>
      </c>
      <c r="C1205" s="117">
        <v>2021</v>
      </c>
      <c r="D1205" s="117">
        <v>1</v>
      </c>
      <c r="E1205" s="117">
        <v>7</v>
      </c>
      <c r="F1205" s="117" t="s">
        <v>340</v>
      </c>
      <c r="G1205" s="117" t="s">
        <v>336</v>
      </c>
      <c r="H1205" s="117">
        <v>0</v>
      </c>
      <c r="I1205" s="117">
        <v>29.20833</v>
      </c>
      <c r="J1205" s="117">
        <v>289491.88333667954</v>
      </c>
      <c r="K1205" s="117">
        <v>288485.63333667954</v>
      </c>
      <c r="L1205" s="117">
        <v>1006.25</v>
      </c>
      <c r="M1205" s="117">
        <v>0</v>
      </c>
      <c r="N1205" s="117">
        <v>0</v>
      </c>
      <c r="O1205" s="117">
        <v>0</v>
      </c>
      <c r="P1205" s="117">
        <v>0</v>
      </c>
      <c r="Q1205" s="117">
        <v>0</v>
      </c>
      <c r="R1205" s="117">
        <v>0</v>
      </c>
      <c r="S1205" s="117">
        <v>0</v>
      </c>
      <c r="T1205" s="117">
        <v>1</v>
      </c>
      <c r="U1205" s="117">
        <v>1</v>
      </c>
      <c r="V1205" s="117">
        <v>0</v>
      </c>
      <c r="W1205" s="117">
        <v>0</v>
      </c>
      <c r="X1205" s="117">
        <v>0</v>
      </c>
      <c r="Y1205" s="117">
        <v>0</v>
      </c>
      <c r="Z1205" s="117">
        <v>0</v>
      </c>
      <c r="AA1205" s="117">
        <v>0</v>
      </c>
      <c r="AB1205" s="117">
        <v>0</v>
      </c>
      <c r="AC1205" s="117">
        <v>0</v>
      </c>
      <c r="AD1205" s="117">
        <v>0</v>
      </c>
      <c r="AE1205" s="117">
        <v>0</v>
      </c>
      <c r="AF1205" s="117">
        <v>0</v>
      </c>
      <c r="AG1205" s="117">
        <v>0</v>
      </c>
      <c r="AH1205" s="117">
        <v>0</v>
      </c>
      <c r="AI1205" s="117">
        <v>0</v>
      </c>
      <c r="AJ1205" s="117">
        <v>1</v>
      </c>
      <c r="AK1205" s="117">
        <v>0</v>
      </c>
      <c r="AL1205" s="117">
        <v>0</v>
      </c>
      <c r="AM1205" s="117">
        <v>0</v>
      </c>
      <c r="AN1205" s="117">
        <v>0</v>
      </c>
      <c r="AO1205" s="117">
        <v>0</v>
      </c>
      <c r="AP1205" s="117">
        <v>0</v>
      </c>
      <c r="AQ1205" s="117">
        <v>1</v>
      </c>
      <c r="AR1205" s="117">
        <v>0</v>
      </c>
      <c r="AS1205" s="117">
        <v>288485.63333667954</v>
      </c>
    </row>
    <row r="1206" spans="1:45" x14ac:dyDescent="0.45">
      <c r="A1206" s="117" t="s">
        <v>1545</v>
      </c>
      <c r="B1206" s="118">
        <v>44213</v>
      </c>
      <c r="C1206" s="117">
        <v>2021</v>
      </c>
      <c r="D1206" s="117">
        <v>1</v>
      </c>
      <c r="E1206" s="117">
        <v>1</v>
      </c>
      <c r="F1206" s="117" t="s">
        <v>340</v>
      </c>
      <c r="G1206" s="117" t="s">
        <v>336</v>
      </c>
      <c r="H1206" s="117">
        <v>0</v>
      </c>
      <c r="I1206" s="117">
        <v>32.791670000000003</v>
      </c>
      <c r="J1206" s="117">
        <v>266844.12210270332</v>
      </c>
      <c r="K1206" s="117">
        <v>265854.12210270332</v>
      </c>
      <c r="L1206" s="117">
        <v>990</v>
      </c>
      <c r="M1206" s="117">
        <v>0</v>
      </c>
      <c r="N1206" s="117">
        <v>1</v>
      </c>
      <c r="O1206" s="117">
        <v>0</v>
      </c>
      <c r="P1206" s="117">
        <v>0</v>
      </c>
      <c r="Q1206" s="117">
        <v>0</v>
      </c>
      <c r="R1206" s="117">
        <v>0</v>
      </c>
      <c r="S1206" s="117">
        <v>0</v>
      </c>
      <c r="T1206" s="117">
        <v>0</v>
      </c>
      <c r="U1206" s="117">
        <v>1</v>
      </c>
      <c r="V1206" s="117">
        <v>0</v>
      </c>
      <c r="W1206" s="117">
        <v>0</v>
      </c>
      <c r="X1206" s="117">
        <v>0</v>
      </c>
      <c r="Y1206" s="117">
        <v>0</v>
      </c>
      <c r="Z1206" s="117">
        <v>0</v>
      </c>
      <c r="AA1206" s="117">
        <v>0</v>
      </c>
      <c r="AB1206" s="117">
        <v>0</v>
      </c>
      <c r="AC1206" s="117">
        <v>0</v>
      </c>
      <c r="AD1206" s="117">
        <v>0</v>
      </c>
      <c r="AE1206" s="117">
        <v>0</v>
      </c>
      <c r="AF1206" s="117">
        <v>0</v>
      </c>
      <c r="AG1206" s="117">
        <v>0</v>
      </c>
      <c r="AH1206" s="117">
        <v>0</v>
      </c>
      <c r="AI1206" s="117">
        <v>0</v>
      </c>
      <c r="AJ1206" s="117">
        <v>1</v>
      </c>
      <c r="AK1206" s="117">
        <v>0</v>
      </c>
      <c r="AL1206" s="117">
        <v>0</v>
      </c>
      <c r="AM1206" s="117">
        <v>0</v>
      </c>
      <c r="AN1206" s="117">
        <v>0</v>
      </c>
      <c r="AO1206" s="117">
        <v>0</v>
      </c>
      <c r="AP1206" s="117">
        <v>0</v>
      </c>
      <c r="AQ1206" s="117">
        <v>1</v>
      </c>
      <c r="AR1206" s="117">
        <v>0</v>
      </c>
      <c r="AS1206" s="117">
        <v>265854.12210270332</v>
      </c>
    </row>
    <row r="1207" spans="1:45" x14ac:dyDescent="0.45">
      <c r="A1207" s="117" t="s">
        <v>1546</v>
      </c>
      <c r="B1207" s="118">
        <v>44214</v>
      </c>
      <c r="C1207" s="117">
        <v>2021</v>
      </c>
      <c r="D1207" s="117">
        <v>1</v>
      </c>
      <c r="E1207" s="117">
        <v>2</v>
      </c>
      <c r="F1207" s="117" t="s">
        <v>342</v>
      </c>
      <c r="G1207" s="117" t="s">
        <v>336</v>
      </c>
      <c r="H1207" s="117">
        <v>0</v>
      </c>
      <c r="I1207" s="117">
        <v>33.75</v>
      </c>
      <c r="J1207" s="117">
        <v>284060.25062455621</v>
      </c>
      <c r="K1207" s="117">
        <v>283031.50062455621</v>
      </c>
      <c r="L1207" s="117">
        <v>1028.75</v>
      </c>
      <c r="M1207" s="117">
        <v>0</v>
      </c>
      <c r="N1207" s="117">
        <v>0</v>
      </c>
      <c r="O1207" s="117">
        <v>1</v>
      </c>
      <c r="P1207" s="117">
        <v>0</v>
      </c>
      <c r="Q1207" s="117">
        <v>0</v>
      </c>
      <c r="R1207" s="117">
        <v>0</v>
      </c>
      <c r="S1207" s="117">
        <v>0</v>
      </c>
      <c r="T1207" s="117">
        <v>0</v>
      </c>
      <c r="U1207" s="117">
        <v>1</v>
      </c>
      <c r="V1207" s="117">
        <v>0</v>
      </c>
      <c r="W1207" s="117">
        <v>0</v>
      </c>
      <c r="X1207" s="117">
        <v>0</v>
      </c>
      <c r="Y1207" s="117">
        <v>0</v>
      </c>
      <c r="Z1207" s="117">
        <v>0</v>
      </c>
      <c r="AA1207" s="117">
        <v>0</v>
      </c>
      <c r="AB1207" s="117">
        <v>0</v>
      </c>
      <c r="AC1207" s="117">
        <v>0</v>
      </c>
      <c r="AD1207" s="117">
        <v>0</v>
      </c>
      <c r="AE1207" s="117">
        <v>0</v>
      </c>
      <c r="AF1207" s="117">
        <v>0</v>
      </c>
      <c r="AG1207" s="117">
        <v>0</v>
      </c>
      <c r="AH1207" s="117">
        <v>0</v>
      </c>
      <c r="AI1207" s="117">
        <v>0</v>
      </c>
      <c r="AJ1207" s="117">
        <v>1</v>
      </c>
      <c r="AK1207" s="117">
        <v>0</v>
      </c>
      <c r="AL1207" s="117">
        <v>0</v>
      </c>
      <c r="AM1207" s="117">
        <v>0</v>
      </c>
      <c r="AN1207" s="117">
        <v>0</v>
      </c>
      <c r="AO1207" s="117">
        <v>0</v>
      </c>
      <c r="AP1207" s="117">
        <v>0</v>
      </c>
      <c r="AQ1207" s="117">
        <v>1</v>
      </c>
      <c r="AR1207" s="117">
        <v>0</v>
      </c>
      <c r="AS1207" s="117">
        <v>283031.50062455621</v>
      </c>
    </row>
    <row r="1208" spans="1:45" x14ac:dyDescent="0.45">
      <c r="A1208" s="117" t="s">
        <v>1547</v>
      </c>
      <c r="B1208" s="118">
        <v>44215</v>
      </c>
      <c r="C1208" s="117">
        <v>2021</v>
      </c>
      <c r="D1208" s="117">
        <v>1</v>
      </c>
      <c r="E1208" s="117">
        <v>3</v>
      </c>
      <c r="F1208" s="117" t="s">
        <v>342</v>
      </c>
      <c r="G1208" s="117" t="s">
        <v>336</v>
      </c>
      <c r="H1208" s="117">
        <v>0</v>
      </c>
      <c r="I1208" s="117">
        <v>32.625</v>
      </c>
      <c r="J1208" s="117">
        <v>306164.46957831492</v>
      </c>
      <c r="K1208" s="117">
        <v>305081.96957831492</v>
      </c>
      <c r="L1208" s="117">
        <v>1082.5</v>
      </c>
      <c r="M1208" s="117">
        <v>0</v>
      </c>
      <c r="N1208" s="117">
        <v>0</v>
      </c>
      <c r="O1208" s="117">
        <v>0</v>
      </c>
      <c r="P1208" s="117">
        <v>1</v>
      </c>
      <c r="Q1208" s="117">
        <v>0</v>
      </c>
      <c r="R1208" s="117">
        <v>0</v>
      </c>
      <c r="S1208" s="117">
        <v>0</v>
      </c>
      <c r="T1208" s="117">
        <v>0</v>
      </c>
      <c r="U1208" s="117">
        <v>1</v>
      </c>
      <c r="V1208" s="117">
        <v>0</v>
      </c>
      <c r="W1208" s="117">
        <v>0</v>
      </c>
      <c r="X1208" s="117">
        <v>0</v>
      </c>
      <c r="Y1208" s="117">
        <v>0</v>
      </c>
      <c r="Z1208" s="117">
        <v>0</v>
      </c>
      <c r="AA1208" s="117">
        <v>0</v>
      </c>
      <c r="AB1208" s="117">
        <v>0</v>
      </c>
      <c r="AC1208" s="117">
        <v>0</v>
      </c>
      <c r="AD1208" s="117">
        <v>0</v>
      </c>
      <c r="AE1208" s="117">
        <v>0</v>
      </c>
      <c r="AF1208" s="117">
        <v>0</v>
      </c>
      <c r="AG1208" s="117">
        <v>0</v>
      </c>
      <c r="AH1208" s="117">
        <v>0</v>
      </c>
      <c r="AI1208" s="117">
        <v>0</v>
      </c>
      <c r="AJ1208" s="117">
        <v>1</v>
      </c>
      <c r="AK1208" s="117">
        <v>0</v>
      </c>
      <c r="AL1208" s="117">
        <v>0</v>
      </c>
      <c r="AM1208" s="117">
        <v>0</v>
      </c>
      <c r="AN1208" s="117">
        <v>0</v>
      </c>
      <c r="AO1208" s="117">
        <v>0</v>
      </c>
      <c r="AP1208" s="117">
        <v>0</v>
      </c>
      <c r="AQ1208" s="117">
        <v>1</v>
      </c>
      <c r="AR1208" s="117">
        <v>0</v>
      </c>
      <c r="AS1208" s="117">
        <v>305081.96957831492</v>
      </c>
    </row>
    <row r="1209" spans="1:45" x14ac:dyDescent="0.45">
      <c r="A1209" s="117" t="s">
        <v>1548</v>
      </c>
      <c r="B1209" s="118">
        <v>44216</v>
      </c>
      <c r="C1209" s="117">
        <v>2021</v>
      </c>
      <c r="D1209" s="117">
        <v>1</v>
      </c>
      <c r="E1209" s="117">
        <v>4</v>
      </c>
      <c r="F1209" s="117" t="s">
        <v>342</v>
      </c>
      <c r="G1209" s="117" t="s">
        <v>336</v>
      </c>
      <c r="H1209" s="117">
        <v>0</v>
      </c>
      <c r="I1209" s="117">
        <v>33.208329999999997</v>
      </c>
      <c r="J1209" s="117">
        <v>309062.85233056539</v>
      </c>
      <c r="K1209" s="117">
        <v>307980.35233056539</v>
      </c>
      <c r="L1209" s="117">
        <v>1082.5</v>
      </c>
      <c r="M1209" s="117">
        <v>0</v>
      </c>
      <c r="N1209" s="117">
        <v>0</v>
      </c>
      <c r="O1209" s="117">
        <v>0</v>
      </c>
      <c r="P1209" s="117">
        <v>0</v>
      </c>
      <c r="Q1209" s="117">
        <v>1</v>
      </c>
      <c r="R1209" s="117">
        <v>0</v>
      </c>
      <c r="S1209" s="117">
        <v>0</v>
      </c>
      <c r="T1209" s="117">
        <v>0</v>
      </c>
      <c r="U1209" s="117">
        <v>1</v>
      </c>
      <c r="V1209" s="117">
        <v>0</v>
      </c>
      <c r="W1209" s="117">
        <v>0</v>
      </c>
      <c r="X1209" s="117">
        <v>0</v>
      </c>
      <c r="Y1209" s="117">
        <v>0</v>
      </c>
      <c r="Z1209" s="117">
        <v>0</v>
      </c>
      <c r="AA1209" s="117">
        <v>0</v>
      </c>
      <c r="AB1209" s="117">
        <v>0</v>
      </c>
      <c r="AC1209" s="117">
        <v>0</v>
      </c>
      <c r="AD1209" s="117">
        <v>0</v>
      </c>
      <c r="AE1209" s="117">
        <v>0</v>
      </c>
      <c r="AF1209" s="117">
        <v>0</v>
      </c>
      <c r="AG1209" s="117">
        <v>0</v>
      </c>
      <c r="AH1209" s="117">
        <v>0</v>
      </c>
      <c r="AI1209" s="117">
        <v>0</v>
      </c>
      <c r="AJ1209" s="117">
        <v>1</v>
      </c>
      <c r="AK1209" s="117">
        <v>0</v>
      </c>
      <c r="AL1209" s="117">
        <v>0</v>
      </c>
      <c r="AM1209" s="117">
        <v>0</v>
      </c>
      <c r="AN1209" s="117">
        <v>0</v>
      </c>
      <c r="AO1209" s="117">
        <v>0</v>
      </c>
      <c r="AP1209" s="117">
        <v>0</v>
      </c>
      <c r="AQ1209" s="117">
        <v>1</v>
      </c>
      <c r="AR1209" s="117">
        <v>0</v>
      </c>
      <c r="AS1209" s="117">
        <v>307980.35233056539</v>
      </c>
    </row>
    <row r="1210" spans="1:45" x14ac:dyDescent="0.45">
      <c r="A1210" s="117" t="s">
        <v>1549</v>
      </c>
      <c r="B1210" s="118">
        <v>44217</v>
      </c>
      <c r="C1210" s="117">
        <v>2021</v>
      </c>
      <c r="D1210" s="117">
        <v>1</v>
      </c>
      <c r="E1210" s="117">
        <v>5</v>
      </c>
      <c r="F1210" s="117" t="s">
        <v>342</v>
      </c>
      <c r="G1210" s="117" t="s">
        <v>336</v>
      </c>
      <c r="H1210" s="117">
        <v>0</v>
      </c>
      <c r="I1210" s="117">
        <v>33.208329999999997</v>
      </c>
      <c r="J1210" s="117">
        <v>294911.18187729409</v>
      </c>
      <c r="K1210" s="117">
        <v>293804.09854396078</v>
      </c>
      <c r="L1210" s="117">
        <v>1107.0833333333333</v>
      </c>
      <c r="M1210" s="117">
        <v>0</v>
      </c>
      <c r="N1210" s="117">
        <v>0</v>
      </c>
      <c r="O1210" s="117">
        <v>0</v>
      </c>
      <c r="P1210" s="117">
        <v>0</v>
      </c>
      <c r="Q1210" s="117">
        <v>0</v>
      </c>
      <c r="R1210" s="117">
        <v>1</v>
      </c>
      <c r="S1210" s="117">
        <v>0</v>
      </c>
      <c r="T1210" s="117">
        <v>0</v>
      </c>
      <c r="U1210" s="117">
        <v>1</v>
      </c>
      <c r="V1210" s="117">
        <v>0</v>
      </c>
      <c r="W1210" s="117">
        <v>0</v>
      </c>
      <c r="X1210" s="117">
        <v>0</v>
      </c>
      <c r="Y1210" s="117">
        <v>0</v>
      </c>
      <c r="Z1210" s="117">
        <v>0</v>
      </c>
      <c r="AA1210" s="117">
        <v>0</v>
      </c>
      <c r="AB1210" s="117">
        <v>0</v>
      </c>
      <c r="AC1210" s="117">
        <v>0</v>
      </c>
      <c r="AD1210" s="117">
        <v>0</v>
      </c>
      <c r="AE1210" s="117">
        <v>0</v>
      </c>
      <c r="AF1210" s="117">
        <v>0</v>
      </c>
      <c r="AG1210" s="117">
        <v>0</v>
      </c>
      <c r="AH1210" s="117">
        <v>0</v>
      </c>
      <c r="AI1210" s="117">
        <v>0</v>
      </c>
      <c r="AJ1210" s="117">
        <v>1</v>
      </c>
      <c r="AK1210" s="117">
        <v>0</v>
      </c>
      <c r="AL1210" s="117">
        <v>0</v>
      </c>
      <c r="AM1210" s="117">
        <v>0</v>
      </c>
      <c r="AN1210" s="117">
        <v>0</v>
      </c>
      <c r="AO1210" s="117">
        <v>0</v>
      </c>
      <c r="AP1210" s="117">
        <v>0</v>
      </c>
      <c r="AQ1210" s="117">
        <v>1</v>
      </c>
      <c r="AR1210" s="117">
        <v>0</v>
      </c>
      <c r="AS1210" s="117">
        <v>293804.09854396078</v>
      </c>
    </row>
    <row r="1211" spans="1:45" x14ac:dyDescent="0.45">
      <c r="A1211" s="117" t="s">
        <v>1550</v>
      </c>
      <c r="B1211" s="118">
        <v>44218</v>
      </c>
      <c r="C1211" s="117">
        <v>2021</v>
      </c>
      <c r="D1211" s="117">
        <v>1</v>
      </c>
      <c r="E1211" s="117">
        <v>6</v>
      </c>
      <c r="F1211" s="117" t="s">
        <v>342</v>
      </c>
      <c r="G1211" s="117" t="s">
        <v>336</v>
      </c>
      <c r="H1211" s="117">
        <v>0</v>
      </c>
      <c r="I1211" s="117">
        <v>28.33333</v>
      </c>
      <c r="J1211" s="117">
        <v>295396.20827320003</v>
      </c>
      <c r="K1211" s="117">
        <v>294252.04160653334</v>
      </c>
      <c r="L1211" s="117">
        <v>1144.1666666666667</v>
      </c>
      <c r="M1211" s="117">
        <v>0</v>
      </c>
      <c r="N1211" s="117">
        <v>0</v>
      </c>
      <c r="O1211" s="117">
        <v>0</v>
      </c>
      <c r="P1211" s="117">
        <v>0</v>
      </c>
      <c r="Q1211" s="117">
        <v>0</v>
      </c>
      <c r="R1211" s="117">
        <v>0</v>
      </c>
      <c r="S1211" s="117">
        <v>1</v>
      </c>
      <c r="T1211" s="117">
        <v>0</v>
      </c>
      <c r="U1211" s="117">
        <v>1</v>
      </c>
      <c r="V1211" s="117">
        <v>0</v>
      </c>
      <c r="W1211" s="117">
        <v>0</v>
      </c>
      <c r="X1211" s="117">
        <v>0</v>
      </c>
      <c r="Y1211" s="117">
        <v>0</v>
      </c>
      <c r="Z1211" s="117">
        <v>0</v>
      </c>
      <c r="AA1211" s="117">
        <v>0</v>
      </c>
      <c r="AB1211" s="117">
        <v>0</v>
      </c>
      <c r="AC1211" s="117">
        <v>0</v>
      </c>
      <c r="AD1211" s="117">
        <v>0</v>
      </c>
      <c r="AE1211" s="117">
        <v>0</v>
      </c>
      <c r="AF1211" s="117">
        <v>0</v>
      </c>
      <c r="AG1211" s="117">
        <v>0</v>
      </c>
      <c r="AH1211" s="117">
        <v>0</v>
      </c>
      <c r="AI1211" s="117">
        <v>0</v>
      </c>
      <c r="AJ1211" s="117">
        <v>1</v>
      </c>
      <c r="AK1211" s="117">
        <v>0</v>
      </c>
      <c r="AL1211" s="117">
        <v>0</v>
      </c>
      <c r="AM1211" s="117">
        <v>0</v>
      </c>
      <c r="AN1211" s="117">
        <v>0</v>
      </c>
      <c r="AO1211" s="117">
        <v>0</v>
      </c>
      <c r="AP1211" s="117">
        <v>0</v>
      </c>
      <c r="AQ1211" s="117">
        <v>1</v>
      </c>
      <c r="AR1211" s="117">
        <v>0</v>
      </c>
      <c r="AS1211" s="117">
        <v>294252.04160653334</v>
      </c>
    </row>
    <row r="1212" spans="1:45" x14ac:dyDescent="0.45">
      <c r="A1212" s="117" t="s">
        <v>1551</v>
      </c>
      <c r="B1212" s="118">
        <v>44219</v>
      </c>
      <c r="C1212" s="117">
        <v>2021</v>
      </c>
      <c r="D1212" s="117">
        <v>1</v>
      </c>
      <c r="E1212" s="117">
        <v>7</v>
      </c>
      <c r="F1212" s="117" t="s">
        <v>340</v>
      </c>
      <c r="G1212" s="117" t="s">
        <v>336</v>
      </c>
      <c r="H1212" s="117">
        <v>0</v>
      </c>
      <c r="I1212" s="117">
        <v>26.25</v>
      </c>
      <c r="J1212" s="117">
        <v>312589.34910730802</v>
      </c>
      <c r="K1212" s="117">
        <v>311505.18244064134</v>
      </c>
      <c r="L1212" s="117">
        <v>1084.1666666666667</v>
      </c>
      <c r="M1212" s="117">
        <v>0</v>
      </c>
      <c r="N1212" s="117">
        <v>0</v>
      </c>
      <c r="O1212" s="117">
        <v>0</v>
      </c>
      <c r="P1212" s="117">
        <v>0</v>
      </c>
      <c r="Q1212" s="117">
        <v>0</v>
      </c>
      <c r="R1212" s="117">
        <v>0</v>
      </c>
      <c r="S1212" s="117">
        <v>0</v>
      </c>
      <c r="T1212" s="117">
        <v>1</v>
      </c>
      <c r="U1212" s="117">
        <v>1</v>
      </c>
      <c r="V1212" s="117">
        <v>0</v>
      </c>
      <c r="W1212" s="117">
        <v>0</v>
      </c>
      <c r="X1212" s="117">
        <v>0</v>
      </c>
      <c r="Y1212" s="117">
        <v>0</v>
      </c>
      <c r="Z1212" s="117">
        <v>0</v>
      </c>
      <c r="AA1212" s="117">
        <v>0</v>
      </c>
      <c r="AB1212" s="117">
        <v>0</v>
      </c>
      <c r="AC1212" s="117">
        <v>0</v>
      </c>
      <c r="AD1212" s="117">
        <v>0</v>
      </c>
      <c r="AE1212" s="117">
        <v>0</v>
      </c>
      <c r="AF1212" s="117">
        <v>0</v>
      </c>
      <c r="AG1212" s="117">
        <v>0</v>
      </c>
      <c r="AH1212" s="117">
        <v>0</v>
      </c>
      <c r="AI1212" s="117">
        <v>0</v>
      </c>
      <c r="AJ1212" s="117">
        <v>1</v>
      </c>
      <c r="AK1212" s="117">
        <v>0</v>
      </c>
      <c r="AL1212" s="117">
        <v>0</v>
      </c>
      <c r="AM1212" s="117">
        <v>0</v>
      </c>
      <c r="AN1212" s="117">
        <v>0</v>
      </c>
      <c r="AO1212" s="117">
        <v>0</v>
      </c>
      <c r="AP1212" s="117">
        <v>0</v>
      </c>
      <c r="AQ1212" s="117">
        <v>1</v>
      </c>
      <c r="AR1212" s="117">
        <v>0</v>
      </c>
      <c r="AS1212" s="117">
        <v>311505.18244064134</v>
      </c>
    </row>
    <row r="1213" spans="1:45" x14ac:dyDescent="0.45">
      <c r="A1213" s="117" t="s">
        <v>1552</v>
      </c>
      <c r="B1213" s="118">
        <v>44220</v>
      </c>
      <c r="C1213" s="117">
        <v>2021</v>
      </c>
      <c r="D1213" s="117">
        <v>1</v>
      </c>
      <c r="E1213" s="117">
        <v>1</v>
      </c>
      <c r="F1213" s="117" t="s">
        <v>340</v>
      </c>
      <c r="G1213" s="117" t="s">
        <v>336</v>
      </c>
      <c r="H1213" s="117">
        <v>0</v>
      </c>
      <c r="I1213" s="117">
        <v>27.25</v>
      </c>
      <c r="J1213" s="117">
        <v>312609.48798811756</v>
      </c>
      <c r="K1213" s="117">
        <v>311520.32132145087</v>
      </c>
      <c r="L1213" s="117">
        <v>1089.1666666666667</v>
      </c>
      <c r="M1213" s="117">
        <v>0</v>
      </c>
      <c r="N1213" s="117">
        <v>1</v>
      </c>
      <c r="O1213" s="117">
        <v>0</v>
      </c>
      <c r="P1213" s="117">
        <v>0</v>
      </c>
      <c r="Q1213" s="117">
        <v>0</v>
      </c>
      <c r="R1213" s="117">
        <v>0</v>
      </c>
      <c r="S1213" s="117">
        <v>0</v>
      </c>
      <c r="T1213" s="117">
        <v>0</v>
      </c>
      <c r="U1213" s="117">
        <v>1</v>
      </c>
      <c r="V1213" s="117">
        <v>0</v>
      </c>
      <c r="W1213" s="117">
        <v>0</v>
      </c>
      <c r="X1213" s="117">
        <v>0</v>
      </c>
      <c r="Y1213" s="117">
        <v>0</v>
      </c>
      <c r="Z1213" s="117">
        <v>0</v>
      </c>
      <c r="AA1213" s="117">
        <v>0</v>
      </c>
      <c r="AB1213" s="117">
        <v>0</v>
      </c>
      <c r="AC1213" s="117">
        <v>0</v>
      </c>
      <c r="AD1213" s="117">
        <v>0</v>
      </c>
      <c r="AE1213" s="117">
        <v>0</v>
      </c>
      <c r="AF1213" s="117">
        <v>0</v>
      </c>
      <c r="AG1213" s="117">
        <v>0</v>
      </c>
      <c r="AH1213" s="117">
        <v>0</v>
      </c>
      <c r="AI1213" s="117">
        <v>0</v>
      </c>
      <c r="AJ1213" s="117">
        <v>1</v>
      </c>
      <c r="AK1213" s="117">
        <v>0</v>
      </c>
      <c r="AL1213" s="117">
        <v>0</v>
      </c>
      <c r="AM1213" s="117">
        <v>0</v>
      </c>
      <c r="AN1213" s="117">
        <v>0</v>
      </c>
      <c r="AO1213" s="117">
        <v>0</v>
      </c>
      <c r="AP1213" s="117">
        <v>0</v>
      </c>
      <c r="AQ1213" s="117">
        <v>1</v>
      </c>
      <c r="AR1213" s="117">
        <v>0</v>
      </c>
      <c r="AS1213" s="117">
        <v>311520.32132145087</v>
      </c>
    </row>
    <row r="1214" spans="1:45" x14ac:dyDescent="0.45">
      <c r="A1214" s="117" t="s">
        <v>1553</v>
      </c>
      <c r="B1214" s="118">
        <v>44221</v>
      </c>
      <c r="C1214" s="117">
        <v>2021</v>
      </c>
      <c r="D1214" s="117">
        <v>1</v>
      </c>
      <c r="E1214" s="117">
        <v>2</v>
      </c>
      <c r="F1214" s="117" t="s">
        <v>342</v>
      </c>
      <c r="G1214" s="117" t="s">
        <v>336</v>
      </c>
      <c r="H1214" s="117">
        <v>0</v>
      </c>
      <c r="I1214" s="117">
        <v>27.41667</v>
      </c>
      <c r="J1214" s="117">
        <v>308713.33456114738</v>
      </c>
      <c r="K1214" s="117">
        <v>307596.25122781406</v>
      </c>
      <c r="L1214" s="117">
        <v>1117.0833333333333</v>
      </c>
      <c r="M1214" s="117">
        <v>0</v>
      </c>
      <c r="N1214" s="117">
        <v>0</v>
      </c>
      <c r="O1214" s="117">
        <v>1</v>
      </c>
      <c r="P1214" s="117">
        <v>0</v>
      </c>
      <c r="Q1214" s="117">
        <v>0</v>
      </c>
      <c r="R1214" s="117">
        <v>0</v>
      </c>
      <c r="S1214" s="117">
        <v>0</v>
      </c>
      <c r="T1214" s="117">
        <v>0</v>
      </c>
      <c r="U1214" s="117">
        <v>1</v>
      </c>
      <c r="V1214" s="117">
        <v>0</v>
      </c>
      <c r="W1214" s="117">
        <v>0</v>
      </c>
      <c r="X1214" s="117">
        <v>0</v>
      </c>
      <c r="Y1214" s="117">
        <v>0</v>
      </c>
      <c r="Z1214" s="117">
        <v>0</v>
      </c>
      <c r="AA1214" s="117">
        <v>0</v>
      </c>
      <c r="AB1214" s="117">
        <v>0</v>
      </c>
      <c r="AC1214" s="117">
        <v>0</v>
      </c>
      <c r="AD1214" s="117">
        <v>0</v>
      </c>
      <c r="AE1214" s="117">
        <v>0</v>
      </c>
      <c r="AF1214" s="117">
        <v>0</v>
      </c>
      <c r="AG1214" s="117">
        <v>0</v>
      </c>
      <c r="AH1214" s="117">
        <v>0</v>
      </c>
      <c r="AI1214" s="117">
        <v>0</v>
      </c>
      <c r="AJ1214" s="117">
        <v>1</v>
      </c>
      <c r="AK1214" s="117">
        <v>0</v>
      </c>
      <c r="AL1214" s="117">
        <v>0</v>
      </c>
      <c r="AM1214" s="117">
        <v>0</v>
      </c>
      <c r="AN1214" s="117">
        <v>0</v>
      </c>
      <c r="AO1214" s="117">
        <v>0</v>
      </c>
      <c r="AP1214" s="117">
        <v>0</v>
      </c>
      <c r="AQ1214" s="117">
        <v>1</v>
      </c>
      <c r="AR1214" s="117">
        <v>0</v>
      </c>
      <c r="AS1214" s="117">
        <v>307596.25122781406</v>
      </c>
    </row>
    <row r="1215" spans="1:45" x14ac:dyDescent="0.45">
      <c r="A1215" s="117" t="s">
        <v>1554</v>
      </c>
      <c r="B1215" s="118">
        <v>44222</v>
      </c>
      <c r="C1215" s="117">
        <v>2021</v>
      </c>
      <c r="D1215" s="117">
        <v>1</v>
      </c>
      <c r="E1215" s="117">
        <v>3</v>
      </c>
      <c r="F1215" s="117" t="s">
        <v>342</v>
      </c>
      <c r="G1215" s="117" t="s">
        <v>336</v>
      </c>
      <c r="H1215" s="117">
        <v>0</v>
      </c>
      <c r="I1215" s="117">
        <v>29.04167</v>
      </c>
      <c r="J1215" s="117">
        <v>304911.28772156819</v>
      </c>
      <c r="K1215" s="117">
        <v>303795.45438823488</v>
      </c>
      <c r="L1215" s="117">
        <v>1115.8333333333333</v>
      </c>
      <c r="M1215" s="117">
        <v>0</v>
      </c>
      <c r="N1215" s="117">
        <v>0</v>
      </c>
      <c r="O1215" s="117">
        <v>0</v>
      </c>
      <c r="P1215" s="117">
        <v>1</v>
      </c>
      <c r="Q1215" s="117">
        <v>0</v>
      </c>
      <c r="R1215" s="117">
        <v>0</v>
      </c>
      <c r="S1215" s="117">
        <v>0</v>
      </c>
      <c r="T1215" s="117">
        <v>0</v>
      </c>
      <c r="U1215" s="117">
        <v>1</v>
      </c>
      <c r="V1215" s="117">
        <v>0</v>
      </c>
      <c r="W1215" s="117">
        <v>0</v>
      </c>
      <c r="X1215" s="117">
        <v>0</v>
      </c>
      <c r="Y1215" s="117">
        <v>0</v>
      </c>
      <c r="Z1215" s="117">
        <v>0</v>
      </c>
      <c r="AA1215" s="117">
        <v>0</v>
      </c>
      <c r="AB1215" s="117">
        <v>0</v>
      </c>
      <c r="AC1215" s="117">
        <v>0</v>
      </c>
      <c r="AD1215" s="117">
        <v>0</v>
      </c>
      <c r="AE1215" s="117">
        <v>0</v>
      </c>
      <c r="AF1215" s="117">
        <v>0</v>
      </c>
      <c r="AG1215" s="117">
        <v>0</v>
      </c>
      <c r="AH1215" s="117">
        <v>0</v>
      </c>
      <c r="AI1215" s="117">
        <v>0</v>
      </c>
      <c r="AJ1215" s="117">
        <v>1</v>
      </c>
      <c r="AK1215" s="117">
        <v>0</v>
      </c>
      <c r="AL1215" s="117">
        <v>0</v>
      </c>
      <c r="AM1215" s="117">
        <v>0</v>
      </c>
      <c r="AN1215" s="117">
        <v>0</v>
      </c>
      <c r="AO1215" s="117">
        <v>0</v>
      </c>
      <c r="AP1215" s="117">
        <v>0</v>
      </c>
      <c r="AQ1215" s="117">
        <v>1</v>
      </c>
      <c r="AR1215" s="117">
        <v>0</v>
      </c>
      <c r="AS1215" s="117">
        <v>303795.45438823488</v>
      </c>
    </row>
    <row r="1216" spans="1:45" x14ac:dyDescent="0.45">
      <c r="A1216" s="117" t="s">
        <v>1555</v>
      </c>
      <c r="B1216" s="118">
        <v>44223</v>
      </c>
      <c r="C1216" s="117">
        <v>2021</v>
      </c>
      <c r="D1216" s="117">
        <v>1</v>
      </c>
      <c r="E1216" s="117">
        <v>4</v>
      </c>
      <c r="F1216" s="117" t="s">
        <v>342</v>
      </c>
      <c r="G1216" s="117" t="s">
        <v>336</v>
      </c>
      <c r="H1216" s="117">
        <v>0</v>
      </c>
      <c r="I1216" s="117">
        <v>31.45833</v>
      </c>
      <c r="J1216" s="117">
        <v>294167.49536389415</v>
      </c>
      <c r="K1216" s="117">
        <v>293091.24536389415</v>
      </c>
      <c r="L1216" s="117">
        <v>1076.25</v>
      </c>
      <c r="M1216" s="117">
        <v>0</v>
      </c>
      <c r="N1216" s="117">
        <v>0</v>
      </c>
      <c r="O1216" s="117">
        <v>0</v>
      </c>
      <c r="P1216" s="117">
        <v>0</v>
      </c>
      <c r="Q1216" s="117">
        <v>1</v>
      </c>
      <c r="R1216" s="117">
        <v>0</v>
      </c>
      <c r="S1216" s="117">
        <v>0</v>
      </c>
      <c r="T1216" s="117">
        <v>0</v>
      </c>
      <c r="U1216" s="117">
        <v>1</v>
      </c>
      <c r="V1216" s="117">
        <v>0</v>
      </c>
      <c r="W1216" s="117">
        <v>0</v>
      </c>
      <c r="X1216" s="117">
        <v>0</v>
      </c>
      <c r="Y1216" s="117">
        <v>0</v>
      </c>
      <c r="Z1216" s="117">
        <v>0</v>
      </c>
      <c r="AA1216" s="117">
        <v>0</v>
      </c>
      <c r="AB1216" s="117">
        <v>0</v>
      </c>
      <c r="AC1216" s="117">
        <v>0</v>
      </c>
      <c r="AD1216" s="117">
        <v>0</v>
      </c>
      <c r="AE1216" s="117">
        <v>0</v>
      </c>
      <c r="AF1216" s="117">
        <v>0</v>
      </c>
      <c r="AG1216" s="117">
        <v>0</v>
      </c>
      <c r="AH1216" s="117">
        <v>0</v>
      </c>
      <c r="AI1216" s="117">
        <v>0</v>
      </c>
      <c r="AJ1216" s="117">
        <v>1</v>
      </c>
      <c r="AK1216" s="117">
        <v>0</v>
      </c>
      <c r="AL1216" s="117">
        <v>0</v>
      </c>
      <c r="AM1216" s="117">
        <v>0</v>
      </c>
      <c r="AN1216" s="117">
        <v>0</v>
      </c>
      <c r="AO1216" s="117">
        <v>0</v>
      </c>
      <c r="AP1216" s="117">
        <v>0</v>
      </c>
      <c r="AQ1216" s="117">
        <v>1</v>
      </c>
      <c r="AR1216" s="117">
        <v>0</v>
      </c>
      <c r="AS1216" s="117">
        <v>293091.24536389415</v>
      </c>
    </row>
    <row r="1217" spans="1:45" x14ac:dyDescent="0.45">
      <c r="A1217" s="117" t="s">
        <v>1556</v>
      </c>
      <c r="B1217" s="118">
        <v>44224</v>
      </c>
      <c r="C1217" s="117">
        <v>2021</v>
      </c>
      <c r="D1217" s="117">
        <v>1</v>
      </c>
      <c r="E1217" s="117">
        <v>5</v>
      </c>
      <c r="F1217" s="117" t="s">
        <v>342</v>
      </c>
      <c r="G1217" s="117" t="s">
        <v>336</v>
      </c>
      <c r="H1217" s="117">
        <v>0</v>
      </c>
      <c r="I1217" s="117">
        <v>33.541670000000003</v>
      </c>
      <c r="J1217" s="117">
        <v>281333.56581817381</v>
      </c>
      <c r="K1217" s="117">
        <v>280309.39915150712</v>
      </c>
      <c r="L1217" s="117">
        <v>1024.1666666666667</v>
      </c>
      <c r="M1217" s="117">
        <v>0</v>
      </c>
      <c r="N1217" s="117">
        <v>0</v>
      </c>
      <c r="O1217" s="117">
        <v>0</v>
      </c>
      <c r="P1217" s="117">
        <v>0</v>
      </c>
      <c r="Q1217" s="117">
        <v>0</v>
      </c>
      <c r="R1217" s="117">
        <v>1</v>
      </c>
      <c r="S1217" s="117">
        <v>0</v>
      </c>
      <c r="T1217" s="117">
        <v>0</v>
      </c>
      <c r="U1217" s="117">
        <v>1</v>
      </c>
      <c r="V1217" s="117">
        <v>0</v>
      </c>
      <c r="W1217" s="117">
        <v>0</v>
      </c>
      <c r="X1217" s="117">
        <v>0</v>
      </c>
      <c r="Y1217" s="117">
        <v>0</v>
      </c>
      <c r="Z1217" s="117">
        <v>0</v>
      </c>
      <c r="AA1217" s="117">
        <v>0</v>
      </c>
      <c r="AB1217" s="117">
        <v>0</v>
      </c>
      <c r="AC1217" s="117">
        <v>0</v>
      </c>
      <c r="AD1217" s="117">
        <v>0</v>
      </c>
      <c r="AE1217" s="117">
        <v>0</v>
      </c>
      <c r="AF1217" s="117">
        <v>0</v>
      </c>
      <c r="AG1217" s="117">
        <v>0</v>
      </c>
      <c r="AH1217" s="117">
        <v>0</v>
      </c>
      <c r="AI1217" s="117">
        <v>0</v>
      </c>
      <c r="AJ1217" s="117">
        <v>1</v>
      </c>
      <c r="AK1217" s="117">
        <v>0</v>
      </c>
      <c r="AL1217" s="117">
        <v>0</v>
      </c>
      <c r="AM1217" s="117">
        <v>0</v>
      </c>
      <c r="AN1217" s="117">
        <v>0</v>
      </c>
      <c r="AO1217" s="117">
        <v>0</v>
      </c>
      <c r="AP1217" s="117">
        <v>0</v>
      </c>
      <c r="AQ1217" s="117">
        <v>1</v>
      </c>
      <c r="AR1217" s="117">
        <v>0</v>
      </c>
      <c r="AS1217" s="117">
        <v>280309.39915150712</v>
      </c>
    </row>
    <row r="1218" spans="1:45" x14ac:dyDescent="0.45">
      <c r="A1218" s="117" t="s">
        <v>1557</v>
      </c>
      <c r="B1218" s="118">
        <v>44225</v>
      </c>
      <c r="C1218" s="117">
        <v>2021</v>
      </c>
      <c r="D1218" s="117">
        <v>1</v>
      </c>
      <c r="E1218" s="117">
        <v>6</v>
      </c>
      <c r="F1218" s="117" t="s">
        <v>342</v>
      </c>
      <c r="G1218" s="117" t="s">
        <v>336</v>
      </c>
      <c r="H1218" s="117">
        <v>0</v>
      </c>
      <c r="I1218" s="117">
        <v>34.541670000000003</v>
      </c>
      <c r="J1218" s="117">
        <v>287109.72098995047</v>
      </c>
      <c r="K1218" s="117">
        <v>286029.30432328378</v>
      </c>
      <c r="L1218" s="117">
        <v>1080.4166666666667</v>
      </c>
      <c r="M1218" s="117">
        <v>0</v>
      </c>
      <c r="N1218" s="117">
        <v>0</v>
      </c>
      <c r="O1218" s="117">
        <v>0</v>
      </c>
      <c r="P1218" s="117">
        <v>0</v>
      </c>
      <c r="Q1218" s="117">
        <v>0</v>
      </c>
      <c r="R1218" s="117">
        <v>0</v>
      </c>
      <c r="S1218" s="117">
        <v>1</v>
      </c>
      <c r="T1218" s="117">
        <v>0</v>
      </c>
      <c r="U1218" s="117">
        <v>1</v>
      </c>
      <c r="V1218" s="117">
        <v>0</v>
      </c>
      <c r="W1218" s="117">
        <v>0</v>
      </c>
      <c r="X1218" s="117">
        <v>0</v>
      </c>
      <c r="Y1218" s="117">
        <v>0</v>
      </c>
      <c r="Z1218" s="117">
        <v>0</v>
      </c>
      <c r="AA1218" s="117">
        <v>0</v>
      </c>
      <c r="AB1218" s="117">
        <v>0</v>
      </c>
      <c r="AC1218" s="117">
        <v>0</v>
      </c>
      <c r="AD1218" s="117">
        <v>0</v>
      </c>
      <c r="AE1218" s="117">
        <v>0</v>
      </c>
      <c r="AF1218" s="117">
        <v>0</v>
      </c>
      <c r="AG1218" s="117">
        <v>0</v>
      </c>
      <c r="AH1218" s="117">
        <v>0</v>
      </c>
      <c r="AI1218" s="117">
        <v>0</v>
      </c>
      <c r="AJ1218" s="117">
        <v>1</v>
      </c>
      <c r="AK1218" s="117">
        <v>0</v>
      </c>
      <c r="AL1218" s="117">
        <v>0</v>
      </c>
      <c r="AM1218" s="117">
        <v>0</v>
      </c>
      <c r="AN1218" s="117">
        <v>0</v>
      </c>
      <c r="AO1218" s="117">
        <v>0</v>
      </c>
      <c r="AP1218" s="117">
        <v>0</v>
      </c>
      <c r="AQ1218" s="117">
        <v>1</v>
      </c>
      <c r="AR1218" s="117">
        <v>0</v>
      </c>
      <c r="AS1218" s="117">
        <v>286029.30432328378</v>
      </c>
    </row>
    <row r="1219" spans="1:45" x14ac:dyDescent="0.45">
      <c r="A1219" s="117" t="s">
        <v>1558</v>
      </c>
      <c r="B1219" s="118">
        <v>44226</v>
      </c>
      <c r="C1219" s="117">
        <v>2021</v>
      </c>
      <c r="D1219" s="117">
        <v>1</v>
      </c>
      <c r="E1219" s="117">
        <v>7</v>
      </c>
      <c r="F1219" s="117" t="s">
        <v>340</v>
      </c>
      <c r="G1219" s="117" t="s">
        <v>336</v>
      </c>
      <c r="H1219" s="117">
        <v>0</v>
      </c>
      <c r="I1219" s="117">
        <v>34.333329999999997</v>
      </c>
      <c r="J1219" s="117">
        <v>268191.81132419431</v>
      </c>
      <c r="K1219" s="117">
        <v>267240.14465752762</v>
      </c>
      <c r="L1219" s="117">
        <v>951.66666666666663</v>
      </c>
      <c r="M1219" s="117">
        <v>0</v>
      </c>
      <c r="N1219" s="117">
        <v>0</v>
      </c>
      <c r="O1219" s="117">
        <v>0</v>
      </c>
      <c r="P1219" s="117">
        <v>0</v>
      </c>
      <c r="Q1219" s="117">
        <v>0</v>
      </c>
      <c r="R1219" s="117">
        <v>0</v>
      </c>
      <c r="S1219" s="117">
        <v>0</v>
      </c>
      <c r="T1219" s="117">
        <v>1</v>
      </c>
      <c r="U1219" s="117">
        <v>1</v>
      </c>
      <c r="V1219" s="117">
        <v>0</v>
      </c>
      <c r="W1219" s="117">
        <v>0</v>
      </c>
      <c r="X1219" s="117">
        <v>0</v>
      </c>
      <c r="Y1219" s="117">
        <v>0</v>
      </c>
      <c r="Z1219" s="117">
        <v>0</v>
      </c>
      <c r="AA1219" s="117">
        <v>0</v>
      </c>
      <c r="AB1219" s="117">
        <v>0</v>
      </c>
      <c r="AC1219" s="117">
        <v>0</v>
      </c>
      <c r="AD1219" s="117">
        <v>0</v>
      </c>
      <c r="AE1219" s="117">
        <v>0</v>
      </c>
      <c r="AF1219" s="117">
        <v>0</v>
      </c>
      <c r="AG1219" s="117">
        <v>0</v>
      </c>
      <c r="AH1219" s="117">
        <v>0</v>
      </c>
      <c r="AI1219" s="117">
        <v>0</v>
      </c>
      <c r="AJ1219" s="117">
        <v>1</v>
      </c>
      <c r="AK1219" s="117">
        <v>0</v>
      </c>
      <c r="AL1219" s="117">
        <v>0</v>
      </c>
      <c r="AM1219" s="117">
        <v>0</v>
      </c>
      <c r="AN1219" s="117">
        <v>0</v>
      </c>
      <c r="AO1219" s="117">
        <v>0</v>
      </c>
      <c r="AP1219" s="117">
        <v>0</v>
      </c>
      <c r="AQ1219" s="117">
        <v>1</v>
      </c>
      <c r="AR1219" s="117">
        <v>0</v>
      </c>
      <c r="AS1219" s="117">
        <v>267240.14465752762</v>
      </c>
    </row>
    <row r="1220" spans="1:45" x14ac:dyDescent="0.45">
      <c r="A1220" s="117" t="s">
        <v>1559</v>
      </c>
      <c r="B1220" s="118">
        <v>44227</v>
      </c>
      <c r="C1220" s="117">
        <v>2021</v>
      </c>
      <c r="D1220" s="117">
        <v>1</v>
      </c>
      <c r="E1220" s="117">
        <v>1</v>
      </c>
      <c r="F1220" s="117" t="s">
        <v>340</v>
      </c>
      <c r="G1220" s="117" t="s">
        <v>336</v>
      </c>
      <c r="H1220" s="117">
        <v>0</v>
      </c>
      <c r="I1220" s="117">
        <v>35.208329999999997</v>
      </c>
      <c r="J1220" s="117">
        <v>253320.05174518577</v>
      </c>
      <c r="K1220" s="117">
        <v>252406.71841185243</v>
      </c>
      <c r="L1220" s="117">
        <v>913.33333333333337</v>
      </c>
      <c r="M1220" s="117">
        <v>0</v>
      </c>
      <c r="N1220" s="117">
        <v>1</v>
      </c>
      <c r="O1220" s="117">
        <v>0</v>
      </c>
      <c r="P1220" s="117">
        <v>0</v>
      </c>
      <c r="Q1220" s="117">
        <v>0</v>
      </c>
      <c r="R1220" s="117">
        <v>0</v>
      </c>
      <c r="S1220" s="117">
        <v>0</v>
      </c>
      <c r="T1220" s="117">
        <v>0</v>
      </c>
      <c r="U1220" s="117">
        <v>1</v>
      </c>
      <c r="V1220" s="117">
        <v>0</v>
      </c>
      <c r="W1220" s="117">
        <v>0</v>
      </c>
      <c r="X1220" s="117">
        <v>0</v>
      </c>
      <c r="Y1220" s="117">
        <v>0</v>
      </c>
      <c r="Z1220" s="117">
        <v>0</v>
      </c>
      <c r="AA1220" s="117">
        <v>0</v>
      </c>
      <c r="AB1220" s="117">
        <v>0</v>
      </c>
      <c r="AC1220" s="117">
        <v>0</v>
      </c>
      <c r="AD1220" s="117">
        <v>0</v>
      </c>
      <c r="AE1220" s="117">
        <v>0</v>
      </c>
      <c r="AF1220" s="117">
        <v>0</v>
      </c>
      <c r="AG1220" s="117">
        <v>0</v>
      </c>
      <c r="AH1220" s="117">
        <v>0</v>
      </c>
      <c r="AI1220" s="117">
        <v>0</v>
      </c>
      <c r="AJ1220" s="117">
        <v>1</v>
      </c>
      <c r="AK1220" s="117">
        <v>0</v>
      </c>
      <c r="AL1220" s="117">
        <v>0</v>
      </c>
      <c r="AM1220" s="117">
        <v>0</v>
      </c>
      <c r="AN1220" s="117">
        <v>0</v>
      </c>
      <c r="AO1220" s="117">
        <v>0</v>
      </c>
      <c r="AP1220" s="117">
        <v>0</v>
      </c>
      <c r="AQ1220" s="117">
        <v>1</v>
      </c>
      <c r="AR1220" s="117">
        <v>0</v>
      </c>
      <c r="AS1220" s="117">
        <v>252406.71841185243</v>
      </c>
    </row>
    <row r="1221" spans="1:45" x14ac:dyDescent="0.45">
      <c r="A1221" s="117" t="s">
        <v>1560</v>
      </c>
      <c r="B1221" s="118">
        <v>44228</v>
      </c>
      <c r="C1221" s="117">
        <v>2021</v>
      </c>
      <c r="D1221" s="117">
        <v>2</v>
      </c>
      <c r="E1221" s="117">
        <v>2</v>
      </c>
      <c r="F1221" s="117" t="s">
        <v>342</v>
      </c>
      <c r="G1221" s="117" t="s">
        <v>336</v>
      </c>
      <c r="H1221" s="117">
        <v>0</v>
      </c>
      <c r="I1221" s="117">
        <v>36.333329999999997</v>
      </c>
      <c r="J1221" s="117">
        <v>250209.74864776988</v>
      </c>
      <c r="K1221" s="117">
        <v>249902.66531443654</v>
      </c>
      <c r="L1221" s="117">
        <v>307.08333333333331</v>
      </c>
      <c r="M1221" s="117">
        <v>0</v>
      </c>
      <c r="N1221" s="117">
        <v>0</v>
      </c>
      <c r="O1221" s="117">
        <v>1</v>
      </c>
      <c r="P1221" s="117">
        <v>0</v>
      </c>
      <c r="Q1221" s="117">
        <v>0</v>
      </c>
      <c r="R1221" s="117">
        <v>0</v>
      </c>
      <c r="S1221" s="117">
        <v>0</v>
      </c>
      <c r="T1221" s="117">
        <v>0</v>
      </c>
      <c r="U1221" s="117">
        <v>0</v>
      </c>
      <c r="V1221" s="117">
        <v>1</v>
      </c>
      <c r="W1221" s="117">
        <v>0</v>
      </c>
      <c r="X1221" s="117">
        <v>0</v>
      </c>
      <c r="Y1221" s="117">
        <v>0</v>
      </c>
      <c r="Z1221" s="117">
        <v>0</v>
      </c>
      <c r="AA1221" s="117">
        <v>0</v>
      </c>
      <c r="AB1221" s="117">
        <v>0</v>
      </c>
      <c r="AC1221" s="117">
        <v>0</v>
      </c>
      <c r="AD1221" s="117">
        <v>0</v>
      </c>
      <c r="AE1221" s="117">
        <v>0</v>
      </c>
      <c r="AF1221" s="117">
        <v>0</v>
      </c>
      <c r="AG1221" s="117">
        <v>0</v>
      </c>
      <c r="AH1221" s="117">
        <v>0</v>
      </c>
      <c r="AI1221" s="117">
        <v>0</v>
      </c>
      <c r="AJ1221" s="117">
        <v>1</v>
      </c>
      <c r="AK1221" s="117">
        <v>0</v>
      </c>
      <c r="AL1221" s="117">
        <v>0</v>
      </c>
      <c r="AM1221" s="117">
        <v>0</v>
      </c>
      <c r="AN1221" s="117">
        <v>0</v>
      </c>
      <c r="AO1221" s="117">
        <v>0</v>
      </c>
      <c r="AP1221" s="117">
        <v>0</v>
      </c>
      <c r="AQ1221" s="117">
        <v>1</v>
      </c>
      <c r="AR1221" s="117">
        <v>0</v>
      </c>
      <c r="AS1221" s="117">
        <v>249902.66531443654</v>
      </c>
    </row>
    <row r="1222" spans="1:45" x14ac:dyDescent="0.45">
      <c r="A1222" s="117" t="s">
        <v>1561</v>
      </c>
      <c r="B1222" s="118">
        <v>44229</v>
      </c>
      <c r="C1222" s="117">
        <v>2021</v>
      </c>
      <c r="D1222" s="117">
        <v>2</v>
      </c>
      <c r="E1222" s="117">
        <v>3</v>
      </c>
      <c r="F1222" s="117" t="s">
        <v>342</v>
      </c>
      <c r="G1222" s="117" t="s">
        <v>336</v>
      </c>
      <c r="H1222" s="117">
        <v>0</v>
      </c>
      <c r="I1222" s="117">
        <v>37.958329999999997</v>
      </c>
      <c r="J1222" s="117">
        <v>257260.33803023541</v>
      </c>
      <c r="K1222" s="117">
        <v>256943.25469690206</v>
      </c>
      <c r="L1222" s="117">
        <v>317.08333333333331</v>
      </c>
      <c r="M1222" s="117">
        <v>0</v>
      </c>
      <c r="N1222" s="117">
        <v>0</v>
      </c>
      <c r="O1222" s="117">
        <v>0</v>
      </c>
      <c r="P1222" s="117">
        <v>1</v>
      </c>
      <c r="Q1222" s="117">
        <v>0</v>
      </c>
      <c r="R1222" s="117">
        <v>0</v>
      </c>
      <c r="S1222" s="117">
        <v>0</v>
      </c>
      <c r="T1222" s="117">
        <v>0</v>
      </c>
      <c r="U1222" s="117">
        <v>0</v>
      </c>
      <c r="V1222" s="117">
        <v>1</v>
      </c>
      <c r="W1222" s="117">
        <v>0</v>
      </c>
      <c r="X1222" s="117">
        <v>0</v>
      </c>
      <c r="Y1222" s="117">
        <v>0</v>
      </c>
      <c r="Z1222" s="117">
        <v>0</v>
      </c>
      <c r="AA1222" s="117">
        <v>0</v>
      </c>
      <c r="AB1222" s="117">
        <v>0</v>
      </c>
      <c r="AC1222" s="117">
        <v>0</v>
      </c>
      <c r="AD1222" s="117">
        <v>0</v>
      </c>
      <c r="AE1222" s="117">
        <v>0</v>
      </c>
      <c r="AF1222" s="117">
        <v>0</v>
      </c>
      <c r="AG1222" s="117">
        <v>0</v>
      </c>
      <c r="AH1222" s="117">
        <v>0</v>
      </c>
      <c r="AI1222" s="117">
        <v>0</v>
      </c>
      <c r="AJ1222" s="117">
        <v>1</v>
      </c>
      <c r="AK1222" s="117">
        <v>0</v>
      </c>
      <c r="AL1222" s="117">
        <v>0</v>
      </c>
      <c r="AM1222" s="117">
        <v>0</v>
      </c>
      <c r="AN1222" s="117">
        <v>0</v>
      </c>
      <c r="AO1222" s="117">
        <v>0</v>
      </c>
      <c r="AP1222" s="117">
        <v>0</v>
      </c>
      <c r="AQ1222" s="117">
        <v>1</v>
      </c>
      <c r="AR1222" s="117">
        <v>0</v>
      </c>
      <c r="AS1222" s="117">
        <v>256943.25469690206</v>
      </c>
    </row>
    <row r="1223" spans="1:45" x14ac:dyDescent="0.45">
      <c r="A1223" s="117" t="s">
        <v>1562</v>
      </c>
      <c r="B1223" s="118">
        <v>44230</v>
      </c>
      <c r="C1223" s="117">
        <v>2021</v>
      </c>
      <c r="D1223" s="117">
        <v>2</v>
      </c>
      <c r="E1223" s="117">
        <v>4</v>
      </c>
      <c r="F1223" s="117" t="s">
        <v>342</v>
      </c>
      <c r="G1223" s="117" t="s">
        <v>336</v>
      </c>
      <c r="H1223" s="117">
        <v>0</v>
      </c>
      <c r="I1223" s="117">
        <v>32.916670000000003</v>
      </c>
      <c r="J1223" s="117">
        <v>270540.50344730867</v>
      </c>
      <c r="K1223" s="117">
        <v>270260.92011397536</v>
      </c>
      <c r="L1223" s="117">
        <v>279.58333333333331</v>
      </c>
      <c r="M1223" s="117">
        <v>0</v>
      </c>
      <c r="N1223" s="117">
        <v>0</v>
      </c>
      <c r="O1223" s="117">
        <v>0</v>
      </c>
      <c r="P1223" s="117">
        <v>0</v>
      </c>
      <c r="Q1223" s="117">
        <v>1</v>
      </c>
      <c r="R1223" s="117">
        <v>0</v>
      </c>
      <c r="S1223" s="117">
        <v>0</v>
      </c>
      <c r="T1223" s="117">
        <v>0</v>
      </c>
      <c r="U1223" s="117">
        <v>0</v>
      </c>
      <c r="V1223" s="117">
        <v>1</v>
      </c>
      <c r="W1223" s="117">
        <v>0</v>
      </c>
      <c r="X1223" s="117">
        <v>0</v>
      </c>
      <c r="Y1223" s="117">
        <v>0</v>
      </c>
      <c r="Z1223" s="117">
        <v>0</v>
      </c>
      <c r="AA1223" s="117">
        <v>0</v>
      </c>
      <c r="AB1223" s="117">
        <v>0</v>
      </c>
      <c r="AC1223" s="117">
        <v>0</v>
      </c>
      <c r="AD1223" s="117">
        <v>0</v>
      </c>
      <c r="AE1223" s="117">
        <v>0</v>
      </c>
      <c r="AF1223" s="117">
        <v>0</v>
      </c>
      <c r="AG1223" s="117">
        <v>0</v>
      </c>
      <c r="AH1223" s="117">
        <v>0</v>
      </c>
      <c r="AI1223" s="117">
        <v>0</v>
      </c>
      <c r="AJ1223" s="117">
        <v>1</v>
      </c>
      <c r="AK1223" s="117">
        <v>0</v>
      </c>
      <c r="AL1223" s="117">
        <v>0</v>
      </c>
      <c r="AM1223" s="117">
        <v>0</v>
      </c>
      <c r="AN1223" s="117">
        <v>0</v>
      </c>
      <c r="AO1223" s="117">
        <v>0</v>
      </c>
      <c r="AP1223" s="117">
        <v>0</v>
      </c>
      <c r="AQ1223" s="117">
        <v>1</v>
      </c>
      <c r="AR1223" s="117">
        <v>0</v>
      </c>
      <c r="AS1223" s="117">
        <v>270260.92011397536</v>
      </c>
    </row>
    <row r="1224" spans="1:45" x14ac:dyDescent="0.45">
      <c r="A1224" s="117" t="s">
        <v>1563</v>
      </c>
      <c r="B1224" s="118">
        <v>44231</v>
      </c>
      <c r="C1224" s="117">
        <v>2021</v>
      </c>
      <c r="D1224" s="117">
        <v>2</v>
      </c>
      <c r="E1224" s="117">
        <v>5</v>
      </c>
      <c r="F1224" s="117" t="s">
        <v>342</v>
      </c>
      <c r="G1224" s="117" t="s">
        <v>336</v>
      </c>
      <c r="H1224" s="117">
        <v>0</v>
      </c>
      <c r="I1224" s="117">
        <v>32.5</v>
      </c>
      <c r="J1224" s="117">
        <v>263960.88087927009</v>
      </c>
      <c r="K1224" s="117">
        <v>263689.2142126034</v>
      </c>
      <c r="L1224" s="117">
        <v>271.66666666666669</v>
      </c>
      <c r="M1224" s="117">
        <v>0</v>
      </c>
      <c r="N1224" s="117">
        <v>0</v>
      </c>
      <c r="O1224" s="117">
        <v>0</v>
      </c>
      <c r="P1224" s="117">
        <v>0</v>
      </c>
      <c r="Q1224" s="117">
        <v>0</v>
      </c>
      <c r="R1224" s="117">
        <v>1</v>
      </c>
      <c r="S1224" s="117">
        <v>0</v>
      </c>
      <c r="T1224" s="117">
        <v>0</v>
      </c>
      <c r="U1224" s="117">
        <v>0</v>
      </c>
      <c r="V1224" s="117">
        <v>1</v>
      </c>
      <c r="W1224" s="117">
        <v>0</v>
      </c>
      <c r="X1224" s="117">
        <v>0</v>
      </c>
      <c r="Y1224" s="117">
        <v>0</v>
      </c>
      <c r="Z1224" s="117">
        <v>0</v>
      </c>
      <c r="AA1224" s="117">
        <v>0</v>
      </c>
      <c r="AB1224" s="117">
        <v>0</v>
      </c>
      <c r="AC1224" s="117">
        <v>0</v>
      </c>
      <c r="AD1224" s="117">
        <v>0</v>
      </c>
      <c r="AE1224" s="117">
        <v>0</v>
      </c>
      <c r="AF1224" s="117">
        <v>0</v>
      </c>
      <c r="AG1224" s="117">
        <v>0</v>
      </c>
      <c r="AH1224" s="117">
        <v>0</v>
      </c>
      <c r="AI1224" s="117">
        <v>0</v>
      </c>
      <c r="AJ1224" s="117">
        <v>1</v>
      </c>
      <c r="AK1224" s="117">
        <v>0</v>
      </c>
      <c r="AL1224" s="117">
        <v>0</v>
      </c>
      <c r="AM1224" s="117">
        <v>0</v>
      </c>
      <c r="AN1224" s="117">
        <v>0</v>
      </c>
      <c r="AO1224" s="117">
        <v>0</v>
      </c>
      <c r="AP1224" s="117">
        <v>0</v>
      </c>
      <c r="AQ1224" s="117">
        <v>1</v>
      </c>
      <c r="AR1224" s="117">
        <v>0</v>
      </c>
      <c r="AS1224" s="117">
        <v>263689.2142126034</v>
      </c>
    </row>
    <row r="1225" spans="1:45" x14ac:dyDescent="0.45">
      <c r="A1225" s="117" t="s">
        <v>1564</v>
      </c>
      <c r="B1225" s="118">
        <v>44232</v>
      </c>
      <c r="C1225" s="117">
        <v>2021</v>
      </c>
      <c r="D1225" s="117">
        <v>2</v>
      </c>
      <c r="E1225" s="117">
        <v>6</v>
      </c>
      <c r="F1225" s="117" t="s">
        <v>342</v>
      </c>
      <c r="G1225" s="117" t="s">
        <v>336</v>
      </c>
      <c r="H1225" s="117">
        <v>0</v>
      </c>
      <c r="I1225" s="117">
        <v>38.5</v>
      </c>
      <c r="J1225" s="117">
        <v>233087.8094967588</v>
      </c>
      <c r="K1225" s="117">
        <v>232455.3094967588</v>
      </c>
      <c r="L1225" s="117">
        <v>632.5</v>
      </c>
      <c r="M1225" s="117">
        <v>0</v>
      </c>
      <c r="N1225" s="117">
        <v>0</v>
      </c>
      <c r="O1225" s="117">
        <v>0</v>
      </c>
      <c r="P1225" s="117">
        <v>0</v>
      </c>
      <c r="Q1225" s="117">
        <v>0</v>
      </c>
      <c r="R1225" s="117">
        <v>0</v>
      </c>
      <c r="S1225" s="117">
        <v>1</v>
      </c>
      <c r="T1225" s="117">
        <v>0</v>
      </c>
      <c r="U1225" s="117">
        <v>0</v>
      </c>
      <c r="V1225" s="117">
        <v>1</v>
      </c>
      <c r="W1225" s="117">
        <v>0</v>
      </c>
      <c r="X1225" s="117">
        <v>0</v>
      </c>
      <c r="Y1225" s="117">
        <v>0</v>
      </c>
      <c r="Z1225" s="117">
        <v>0</v>
      </c>
      <c r="AA1225" s="117">
        <v>0</v>
      </c>
      <c r="AB1225" s="117">
        <v>0</v>
      </c>
      <c r="AC1225" s="117">
        <v>0</v>
      </c>
      <c r="AD1225" s="117">
        <v>0</v>
      </c>
      <c r="AE1225" s="117">
        <v>0</v>
      </c>
      <c r="AF1225" s="117">
        <v>0</v>
      </c>
      <c r="AG1225" s="117">
        <v>0</v>
      </c>
      <c r="AH1225" s="117">
        <v>0</v>
      </c>
      <c r="AI1225" s="117">
        <v>0</v>
      </c>
      <c r="AJ1225" s="117">
        <v>1</v>
      </c>
      <c r="AK1225" s="117">
        <v>0</v>
      </c>
      <c r="AL1225" s="117">
        <v>0</v>
      </c>
      <c r="AM1225" s="117">
        <v>0</v>
      </c>
      <c r="AN1225" s="117">
        <v>0</v>
      </c>
      <c r="AO1225" s="117">
        <v>0</v>
      </c>
      <c r="AP1225" s="117">
        <v>0</v>
      </c>
      <c r="AQ1225" s="117">
        <v>1</v>
      </c>
      <c r="AR1225" s="117">
        <v>0</v>
      </c>
      <c r="AS1225" s="117">
        <v>232455.3094967588</v>
      </c>
    </row>
    <row r="1226" spans="1:45" x14ac:dyDescent="0.45">
      <c r="A1226" s="117" t="s">
        <v>1565</v>
      </c>
      <c r="B1226" s="118">
        <v>44233</v>
      </c>
      <c r="C1226" s="117">
        <v>2021</v>
      </c>
      <c r="D1226" s="117">
        <v>2</v>
      </c>
      <c r="E1226" s="117">
        <v>7</v>
      </c>
      <c r="F1226" s="117" t="s">
        <v>340</v>
      </c>
      <c r="G1226" s="117" t="s">
        <v>336</v>
      </c>
      <c r="H1226" s="117">
        <v>0</v>
      </c>
      <c r="I1226" s="117">
        <v>37.708329999999997</v>
      </c>
      <c r="J1226" s="117">
        <v>235734.93641497707</v>
      </c>
      <c r="K1226" s="117">
        <v>234718.68641497707</v>
      </c>
      <c r="L1226" s="117">
        <v>1016.25</v>
      </c>
      <c r="M1226" s="117">
        <v>0</v>
      </c>
      <c r="N1226" s="117">
        <v>0</v>
      </c>
      <c r="O1226" s="117">
        <v>0</v>
      </c>
      <c r="P1226" s="117">
        <v>0</v>
      </c>
      <c r="Q1226" s="117">
        <v>0</v>
      </c>
      <c r="R1226" s="117">
        <v>0</v>
      </c>
      <c r="S1226" s="117">
        <v>0</v>
      </c>
      <c r="T1226" s="117">
        <v>1</v>
      </c>
      <c r="U1226" s="117">
        <v>0</v>
      </c>
      <c r="V1226" s="117">
        <v>1</v>
      </c>
      <c r="W1226" s="117">
        <v>0</v>
      </c>
      <c r="X1226" s="117">
        <v>0</v>
      </c>
      <c r="Y1226" s="117">
        <v>0</v>
      </c>
      <c r="Z1226" s="117">
        <v>0</v>
      </c>
      <c r="AA1226" s="117">
        <v>0</v>
      </c>
      <c r="AB1226" s="117">
        <v>0</v>
      </c>
      <c r="AC1226" s="117">
        <v>0</v>
      </c>
      <c r="AD1226" s="117">
        <v>0</v>
      </c>
      <c r="AE1226" s="117">
        <v>0</v>
      </c>
      <c r="AF1226" s="117">
        <v>0</v>
      </c>
      <c r="AG1226" s="117">
        <v>0</v>
      </c>
      <c r="AH1226" s="117">
        <v>0</v>
      </c>
      <c r="AI1226" s="117">
        <v>0</v>
      </c>
      <c r="AJ1226" s="117">
        <v>1</v>
      </c>
      <c r="AK1226" s="117">
        <v>0</v>
      </c>
      <c r="AL1226" s="117">
        <v>0</v>
      </c>
      <c r="AM1226" s="117">
        <v>0</v>
      </c>
      <c r="AN1226" s="117">
        <v>0</v>
      </c>
      <c r="AO1226" s="117">
        <v>0</v>
      </c>
      <c r="AP1226" s="117">
        <v>0</v>
      </c>
      <c r="AQ1226" s="117">
        <v>1</v>
      </c>
      <c r="AR1226" s="117">
        <v>0</v>
      </c>
      <c r="AS1226" s="117">
        <v>234718.68641497707</v>
      </c>
    </row>
    <row r="1227" spans="1:45" x14ac:dyDescent="0.45">
      <c r="A1227" s="117" t="s">
        <v>1566</v>
      </c>
      <c r="B1227" s="118">
        <v>44234</v>
      </c>
      <c r="C1227" s="117">
        <v>2021</v>
      </c>
      <c r="D1227" s="117">
        <v>2</v>
      </c>
      <c r="E1227" s="117">
        <v>1</v>
      </c>
      <c r="F1227" s="117" t="s">
        <v>340</v>
      </c>
      <c r="G1227" s="117" t="s">
        <v>336</v>
      </c>
      <c r="H1227" s="117">
        <v>0</v>
      </c>
      <c r="I1227" s="117">
        <v>33.458329999999997</v>
      </c>
      <c r="J1227" s="117">
        <v>245654.10257341174</v>
      </c>
      <c r="K1227" s="117">
        <v>245256.18590674509</v>
      </c>
      <c r="L1227" s="117">
        <v>397.91666666666669</v>
      </c>
      <c r="M1227" s="117">
        <v>0</v>
      </c>
      <c r="N1227" s="117">
        <v>1</v>
      </c>
      <c r="O1227" s="117">
        <v>0</v>
      </c>
      <c r="P1227" s="117">
        <v>0</v>
      </c>
      <c r="Q1227" s="117">
        <v>0</v>
      </c>
      <c r="R1227" s="117">
        <v>0</v>
      </c>
      <c r="S1227" s="117">
        <v>0</v>
      </c>
      <c r="T1227" s="117">
        <v>0</v>
      </c>
      <c r="U1227" s="117">
        <v>0</v>
      </c>
      <c r="V1227" s="117">
        <v>1</v>
      </c>
      <c r="W1227" s="117">
        <v>0</v>
      </c>
      <c r="X1227" s="117">
        <v>0</v>
      </c>
      <c r="Y1227" s="117">
        <v>0</v>
      </c>
      <c r="Z1227" s="117">
        <v>0</v>
      </c>
      <c r="AA1227" s="117">
        <v>0</v>
      </c>
      <c r="AB1227" s="117">
        <v>0</v>
      </c>
      <c r="AC1227" s="117">
        <v>0</v>
      </c>
      <c r="AD1227" s="117">
        <v>0</v>
      </c>
      <c r="AE1227" s="117">
        <v>0</v>
      </c>
      <c r="AF1227" s="117">
        <v>0</v>
      </c>
      <c r="AG1227" s="117">
        <v>0</v>
      </c>
      <c r="AH1227" s="117">
        <v>0</v>
      </c>
      <c r="AI1227" s="117">
        <v>0</v>
      </c>
      <c r="AJ1227" s="117">
        <v>1</v>
      </c>
      <c r="AK1227" s="117">
        <v>0</v>
      </c>
      <c r="AL1227" s="117">
        <v>0</v>
      </c>
      <c r="AM1227" s="117">
        <v>0</v>
      </c>
      <c r="AN1227" s="117">
        <v>0</v>
      </c>
      <c r="AO1227" s="117">
        <v>0</v>
      </c>
      <c r="AP1227" s="117">
        <v>0</v>
      </c>
      <c r="AQ1227" s="117">
        <v>1</v>
      </c>
      <c r="AR1227" s="117">
        <v>0</v>
      </c>
      <c r="AS1227" s="117">
        <v>245256.18590674509</v>
      </c>
    </row>
    <row r="1228" spans="1:45" x14ac:dyDescent="0.45">
      <c r="A1228" s="117" t="s">
        <v>1567</v>
      </c>
      <c r="B1228" s="118">
        <v>44235</v>
      </c>
      <c r="C1228" s="117">
        <v>2021</v>
      </c>
      <c r="D1228" s="117">
        <v>2</v>
      </c>
      <c r="E1228" s="117">
        <v>2</v>
      </c>
      <c r="F1228" s="117" t="s">
        <v>342</v>
      </c>
      <c r="G1228" s="117" t="s">
        <v>336</v>
      </c>
      <c r="H1228" s="117">
        <v>0</v>
      </c>
      <c r="I1228" s="117">
        <v>26.79167</v>
      </c>
      <c r="J1228" s="117">
        <v>291480.33364981209</v>
      </c>
      <c r="K1228" s="117">
        <v>291301.58364981209</v>
      </c>
      <c r="L1228" s="117">
        <v>178.75</v>
      </c>
      <c r="M1228" s="117">
        <v>0</v>
      </c>
      <c r="N1228" s="117">
        <v>0</v>
      </c>
      <c r="O1228" s="117">
        <v>1</v>
      </c>
      <c r="P1228" s="117">
        <v>0</v>
      </c>
      <c r="Q1228" s="117">
        <v>0</v>
      </c>
      <c r="R1228" s="117">
        <v>0</v>
      </c>
      <c r="S1228" s="117">
        <v>0</v>
      </c>
      <c r="T1228" s="117">
        <v>0</v>
      </c>
      <c r="U1228" s="117">
        <v>0</v>
      </c>
      <c r="V1228" s="117">
        <v>1</v>
      </c>
      <c r="W1228" s="117">
        <v>0</v>
      </c>
      <c r="X1228" s="117">
        <v>0</v>
      </c>
      <c r="Y1228" s="117">
        <v>0</v>
      </c>
      <c r="Z1228" s="117">
        <v>0</v>
      </c>
      <c r="AA1228" s="117">
        <v>0</v>
      </c>
      <c r="AB1228" s="117">
        <v>0</v>
      </c>
      <c r="AC1228" s="117">
        <v>0</v>
      </c>
      <c r="AD1228" s="117">
        <v>0</v>
      </c>
      <c r="AE1228" s="117">
        <v>0</v>
      </c>
      <c r="AF1228" s="117">
        <v>0</v>
      </c>
      <c r="AG1228" s="117">
        <v>0</v>
      </c>
      <c r="AH1228" s="117">
        <v>0</v>
      </c>
      <c r="AI1228" s="117">
        <v>0</v>
      </c>
      <c r="AJ1228" s="117">
        <v>1</v>
      </c>
      <c r="AK1228" s="117">
        <v>0</v>
      </c>
      <c r="AL1228" s="117">
        <v>0</v>
      </c>
      <c r="AM1228" s="117">
        <v>0</v>
      </c>
      <c r="AN1228" s="117">
        <v>0</v>
      </c>
      <c r="AO1228" s="117">
        <v>0</v>
      </c>
      <c r="AP1228" s="117">
        <v>0</v>
      </c>
      <c r="AQ1228" s="117">
        <v>1</v>
      </c>
      <c r="AR1228" s="117">
        <v>0</v>
      </c>
      <c r="AS1228" s="117">
        <v>291301.58364981209</v>
      </c>
    </row>
    <row r="1229" spans="1:45" x14ac:dyDescent="0.45">
      <c r="A1229" s="117" t="s">
        <v>1568</v>
      </c>
      <c r="B1229" s="118">
        <v>44236</v>
      </c>
      <c r="C1229" s="117">
        <v>2021</v>
      </c>
      <c r="D1229" s="117">
        <v>2</v>
      </c>
      <c r="E1229" s="117">
        <v>3</v>
      </c>
      <c r="F1229" s="117" t="s">
        <v>342</v>
      </c>
      <c r="G1229" s="117" t="s">
        <v>336</v>
      </c>
      <c r="H1229" s="117">
        <v>0</v>
      </c>
      <c r="I1229" s="117">
        <v>18.83333</v>
      </c>
      <c r="J1229" s="117">
        <v>336050.80746518879</v>
      </c>
      <c r="K1229" s="117">
        <v>335947.05746518879</v>
      </c>
      <c r="L1229" s="117">
        <v>103.75</v>
      </c>
      <c r="M1229" s="117">
        <v>0</v>
      </c>
      <c r="N1229" s="117">
        <v>0</v>
      </c>
      <c r="O1229" s="117">
        <v>0</v>
      </c>
      <c r="P1229" s="117">
        <v>1</v>
      </c>
      <c r="Q1229" s="117">
        <v>0</v>
      </c>
      <c r="R1229" s="117">
        <v>0</v>
      </c>
      <c r="S1229" s="117">
        <v>0</v>
      </c>
      <c r="T1229" s="117">
        <v>0</v>
      </c>
      <c r="U1229" s="117">
        <v>0</v>
      </c>
      <c r="V1229" s="117">
        <v>1</v>
      </c>
      <c r="W1229" s="117">
        <v>0</v>
      </c>
      <c r="X1229" s="117">
        <v>0</v>
      </c>
      <c r="Y1229" s="117">
        <v>0</v>
      </c>
      <c r="Z1229" s="117">
        <v>0</v>
      </c>
      <c r="AA1229" s="117">
        <v>0</v>
      </c>
      <c r="AB1229" s="117">
        <v>0</v>
      </c>
      <c r="AC1229" s="117">
        <v>0</v>
      </c>
      <c r="AD1229" s="117">
        <v>0</v>
      </c>
      <c r="AE1229" s="117">
        <v>0</v>
      </c>
      <c r="AF1229" s="117">
        <v>0</v>
      </c>
      <c r="AG1229" s="117">
        <v>0</v>
      </c>
      <c r="AH1229" s="117">
        <v>0</v>
      </c>
      <c r="AI1229" s="117">
        <v>0</v>
      </c>
      <c r="AJ1229" s="117">
        <v>1</v>
      </c>
      <c r="AK1229" s="117">
        <v>0</v>
      </c>
      <c r="AL1229" s="117">
        <v>0</v>
      </c>
      <c r="AM1229" s="117">
        <v>0</v>
      </c>
      <c r="AN1229" s="117">
        <v>0</v>
      </c>
      <c r="AO1229" s="117">
        <v>0</v>
      </c>
      <c r="AP1229" s="117">
        <v>0</v>
      </c>
      <c r="AQ1229" s="117">
        <v>1</v>
      </c>
      <c r="AR1229" s="117">
        <v>0</v>
      </c>
      <c r="AS1229" s="117">
        <v>335947.05746518879</v>
      </c>
    </row>
    <row r="1230" spans="1:45" x14ac:dyDescent="0.45">
      <c r="A1230" s="117" t="s">
        <v>1569</v>
      </c>
      <c r="B1230" s="118">
        <v>44237</v>
      </c>
      <c r="C1230" s="117">
        <v>2021</v>
      </c>
      <c r="D1230" s="117">
        <v>2</v>
      </c>
      <c r="E1230" s="117">
        <v>4</v>
      </c>
      <c r="F1230" s="117" t="s">
        <v>342</v>
      </c>
      <c r="G1230" s="117" t="s">
        <v>336</v>
      </c>
      <c r="H1230" s="117">
        <v>0</v>
      </c>
      <c r="I1230" s="117">
        <v>18.58333</v>
      </c>
      <c r="J1230" s="117">
        <v>349242.32397589961</v>
      </c>
      <c r="K1230" s="117">
        <v>349123.57397589961</v>
      </c>
      <c r="L1230" s="117">
        <v>118.75</v>
      </c>
      <c r="M1230" s="117">
        <v>0</v>
      </c>
      <c r="N1230" s="117">
        <v>0</v>
      </c>
      <c r="O1230" s="117">
        <v>0</v>
      </c>
      <c r="P1230" s="117">
        <v>0</v>
      </c>
      <c r="Q1230" s="117">
        <v>1</v>
      </c>
      <c r="R1230" s="117">
        <v>0</v>
      </c>
      <c r="S1230" s="117">
        <v>0</v>
      </c>
      <c r="T1230" s="117">
        <v>0</v>
      </c>
      <c r="U1230" s="117">
        <v>0</v>
      </c>
      <c r="V1230" s="117">
        <v>1</v>
      </c>
      <c r="W1230" s="117">
        <v>0</v>
      </c>
      <c r="X1230" s="117">
        <v>0</v>
      </c>
      <c r="Y1230" s="117">
        <v>0</v>
      </c>
      <c r="Z1230" s="117">
        <v>0</v>
      </c>
      <c r="AA1230" s="117">
        <v>0</v>
      </c>
      <c r="AB1230" s="117">
        <v>0</v>
      </c>
      <c r="AC1230" s="117">
        <v>0</v>
      </c>
      <c r="AD1230" s="117">
        <v>0</v>
      </c>
      <c r="AE1230" s="117">
        <v>0</v>
      </c>
      <c r="AF1230" s="117">
        <v>0</v>
      </c>
      <c r="AG1230" s="117">
        <v>0</v>
      </c>
      <c r="AH1230" s="117">
        <v>0</v>
      </c>
      <c r="AI1230" s="117">
        <v>0</v>
      </c>
      <c r="AJ1230" s="117">
        <v>1</v>
      </c>
      <c r="AK1230" s="117">
        <v>0</v>
      </c>
      <c r="AL1230" s="117">
        <v>0</v>
      </c>
      <c r="AM1230" s="117">
        <v>0</v>
      </c>
      <c r="AN1230" s="117">
        <v>0</v>
      </c>
      <c r="AO1230" s="117">
        <v>0</v>
      </c>
      <c r="AP1230" s="117">
        <v>0</v>
      </c>
      <c r="AQ1230" s="117">
        <v>1</v>
      </c>
      <c r="AR1230" s="117">
        <v>0</v>
      </c>
      <c r="AS1230" s="117">
        <v>349123.57397589961</v>
      </c>
    </row>
    <row r="1231" spans="1:45" x14ac:dyDescent="0.45">
      <c r="A1231" s="117" t="s">
        <v>1570</v>
      </c>
      <c r="B1231" s="118">
        <v>44238</v>
      </c>
      <c r="C1231" s="117">
        <v>2021</v>
      </c>
      <c r="D1231" s="117">
        <v>2</v>
      </c>
      <c r="E1231" s="117">
        <v>5</v>
      </c>
      <c r="F1231" s="117" t="s">
        <v>342</v>
      </c>
      <c r="G1231" s="117" t="s">
        <v>336</v>
      </c>
      <c r="H1231" s="117">
        <v>0</v>
      </c>
      <c r="I1231" s="117">
        <v>13.91667</v>
      </c>
      <c r="J1231" s="117">
        <v>389763.17805953493</v>
      </c>
      <c r="K1231" s="117">
        <v>389721.09472620161</v>
      </c>
      <c r="L1231" s="117">
        <v>42.083333333333336</v>
      </c>
      <c r="M1231" s="117">
        <v>0</v>
      </c>
      <c r="N1231" s="117">
        <v>0</v>
      </c>
      <c r="O1231" s="117">
        <v>0</v>
      </c>
      <c r="P1231" s="117">
        <v>0</v>
      </c>
      <c r="Q1231" s="117">
        <v>0</v>
      </c>
      <c r="R1231" s="117">
        <v>1</v>
      </c>
      <c r="S1231" s="117">
        <v>0</v>
      </c>
      <c r="T1231" s="117">
        <v>0</v>
      </c>
      <c r="U1231" s="117">
        <v>0</v>
      </c>
      <c r="V1231" s="117">
        <v>1</v>
      </c>
      <c r="W1231" s="117">
        <v>0</v>
      </c>
      <c r="X1231" s="117">
        <v>0</v>
      </c>
      <c r="Y1231" s="117">
        <v>0</v>
      </c>
      <c r="Z1231" s="117">
        <v>0</v>
      </c>
      <c r="AA1231" s="117">
        <v>0</v>
      </c>
      <c r="AB1231" s="117">
        <v>0</v>
      </c>
      <c r="AC1231" s="117">
        <v>0</v>
      </c>
      <c r="AD1231" s="117">
        <v>0</v>
      </c>
      <c r="AE1231" s="117">
        <v>0</v>
      </c>
      <c r="AF1231" s="117">
        <v>0</v>
      </c>
      <c r="AG1231" s="117">
        <v>0</v>
      </c>
      <c r="AH1231" s="117">
        <v>0</v>
      </c>
      <c r="AI1231" s="117">
        <v>0</v>
      </c>
      <c r="AJ1231" s="117">
        <v>1</v>
      </c>
      <c r="AK1231" s="117">
        <v>0</v>
      </c>
      <c r="AL1231" s="117">
        <v>0</v>
      </c>
      <c r="AM1231" s="117">
        <v>0</v>
      </c>
      <c r="AN1231" s="117">
        <v>0</v>
      </c>
      <c r="AO1231" s="117">
        <v>0</v>
      </c>
      <c r="AP1231" s="117">
        <v>0</v>
      </c>
      <c r="AQ1231" s="117">
        <v>1</v>
      </c>
      <c r="AR1231" s="117">
        <v>0</v>
      </c>
      <c r="AS1231" s="117">
        <v>389721.09472620161</v>
      </c>
    </row>
    <row r="1232" spans="1:45" x14ac:dyDescent="0.45">
      <c r="A1232" s="117" t="s">
        <v>1571</v>
      </c>
      <c r="B1232" s="118">
        <v>44239</v>
      </c>
      <c r="C1232" s="117">
        <v>2021</v>
      </c>
      <c r="D1232" s="117">
        <v>2</v>
      </c>
      <c r="E1232" s="117">
        <v>6</v>
      </c>
      <c r="F1232" s="117" t="s">
        <v>342</v>
      </c>
      <c r="G1232" s="117" t="s">
        <v>336</v>
      </c>
      <c r="H1232" s="117">
        <v>0</v>
      </c>
      <c r="I1232" s="117">
        <v>14.54167</v>
      </c>
      <c r="J1232" s="117">
        <v>396101.30463959038</v>
      </c>
      <c r="K1232" s="117">
        <v>395939.22130625707</v>
      </c>
      <c r="L1232" s="117">
        <v>162.08333333333334</v>
      </c>
      <c r="M1232" s="117">
        <v>0</v>
      </c>
      <c r="N1232" s="117">
        <v>0</v>
      </c>
      <c r="O1232" s="117">
        <v>0</v>
      </c>
      <c r="P1232" s="117">
        <v>0</v>
      </c>
      <c r="Q1232" s="117">
        <v>0</v>
      </c>
      <c r="R1232" s="117">
        <v>0</v>
      </c>
      <c r="S1232" s="117">
        <v>1</v>
      </c>
      <c r="T1232" s="117">
        <v>0</v>
      </c>
      <c r="U1232" s="117">
        <v>0</v>
      </c>
      <c r="V1232" s="117">
        <v>1</v>
      </c>
      <c r="W1232" s="117">
        <v>0</v>
      </c>
      <c r="X1232" s="117">
        <v>0</v>
      </c>
      <c r="Y1232" s="117">
        <v>0</v>
      </c>
      <c r="Z1232" s="117">
        <v>0</v>
      </c>
      <c r="AA1232" s="117">
        <v>0</v>
      </c>
      <c r="AB1232" s="117">
        <v>0</v>
      </c>
      <c r="AC1232" s="117">
        <v>0</v>
      </c>
      <c r="AD1232" s="117">
        <v>0</v>
      </c>
      <c r="AE1232" s="117">
        <v>0</v>
      </c>
      <c r="AF1232" s="117">
        <v>0</v>
      </c>
      <c r="AG1232" s="117">
        <v>0</v>
      </c>
      <c r="AH1232" s="117">
        <v>0</v>
      </c>
      <c r="AI1232" s="117">
        <v>0</v>
      </c>
      <c r="AJ1232" s="117">
        <v>1</v>
      </c>
      <c r="AK1232" s="117">
        <v>0</v>
      </c>
      <c r="AL1232" s="117">
        <v>0</v>
      </c>
      <c r="AM1232" s="117">
        <v>0</v>
      </c>
      <c r="AN1232" s="117">
        <v>0</v>
      </c>
      <c r="AO1232" s="117">
        <v>0</v>
      </c>
      <c r="AP1232" s="117">
        <v>0</v>
      </c>
      <c r="AQ1232" s="117">
        <v>1</v>
      </c>
      <c r="AR1232" s="117">
        <v>0</v>
      </c>
      <c r="AS1232" s="117">
        <v>395939.22130625707</v>
      </c>
    </row>
    <row r="1233" spans="1:45" x14ac:dyDescent="0.45">
      <c r="A1233" s="117" t="s">
        <v>1572</v>
      </c>
      <c r="B1233" s="118">
        <v>44240</v>
      </c>
      <c r="C1233" s="117">
        <v>2021</v>
      </c>
      <c r="D1233" s="117">
        <v>2</v>
      </c>
      <c r="E1233" s="117">
        <v>7</v>
      </c>
      <c r="F1233" s="117" t="s">
        <v>340</v>
      </c>
      <c r="G1233" s="117" t="s">
        <v>336</v>
      </c>
      <c r="H1233" s="117">
        <v>0</v>
      </c>
      <c r="I1233" s="117">
        <v>18.20833</v>
      </c>
      <c r="J1233" s="117">
        <v>362928.73841821629</v>
      </c>
      <c r="K1233" s="117">
        <v>362756.65508488298</v>
      </c>
      <c r="L1233" s="117">
        <v>172.08333333333334</v>
      </c>
      <c r="M1233" s="117">
        <v>0</v>
      </c>
      <c r="N1233" s="117">
        <v>0</v>
      </c>
      <c r="O1233" s="117">
        <v>0</v>
      </c>
      <c r="P1233" s="117">
        <v>0</v>
      </c>
      <c r="Q1233" s="117">
        <v>0</v>
      </c>
      <c r="R1233" s="117">
        <v>0</v>
      </c>
      <c r="S1233" s="117">
        <v>0</v>
      </c>
      <c r="T1233" s="117">
        <v>1</v>
      </c>
      <c r="U1233" s="117">
        <v>0</v>
      </c>
      <c r="V1233" s="117">
        <v>1</v>
      </c>
      <c r="W1233" s="117">
        <v>0</v>
      </c>
      <c r="X1233" s="117">
        <v>0</v>
      </c>
      <c r="Y1233" s="117">
        <v>0</v>
      </c>
      <c r="Z1233" s="117">
        <v>0</v>
      </c>
      <c r="AA1233" s="117">
        <v>0</v>
      </c>
      <c r="AB1233" s="117">
        <v>0</v>
      </c>
      <c r="AC1233" s="117">
        <v>0</v>
      </c>
      <c r="AD1233" s="117">
        <v>0</v>
      </c>
      <c r="AE1233" s="117">
        <v>0</v>
      </c>
      <c r="AF1233" s="117">
        <v>0</v>
      </c>
      <c r="AG1233" s="117">
        <v>0</v>
      </c>
      <c r="AH1233" s="117">
        <v>0</v>
      </c>
      <c r="AI1233" s="117">
        <v>0</v>
      </c>
      <c r="AJ1233" s="117">
        <v>1</v>
      </c>
      <c r="AK1233" s="117">
        <v>0</v>
      </c>
      <c r="AL1233" s="117">
        <v>0</v>
      </c>
      <c r="AM1233" s="117">
        <v>0</v>
      </c>
      <c r="AN1233" s="117">
        <v>0</v>
      </c>
      <c r="AO1233" s="117">
        <v>0</v>
      </c>
      <c r="AP1233" s="117">
        <v>0</v>
      </c>
      <c r="AQ1233" s="117">
        <v>1</v>
      </c>
      <c r="AR1233" s="117">
        <v>0</v>
      </c>
      <c r="AS1233" s="117">
        <v>362756.65508488298</v>
      </c>
    </row>
    <row r="1234" spans="1:45" x14ac:dyDescent="0.45">
      <c r="A1234" s="117" t="s">
        <v>1573</v>
      </c>
      <c r="B1234" s="118">
        <v>44241</v>
      </c>
      <c r="C1234" s="117">
        <v>2021</v>
      </c>
      <c r="D1234" s="117">
        <v>2</v>
      </c>
      <c r="E1234" s="117">
        <v>1</v>
      </c>
      <c r="F1234" s="117" t="s">
        <v>340</v>
      </c>
      <c r="G1234" s="117" t="s">
        <v>336</v>
      </c>
      <c r="H1234" s="117">
        <v>0</v>
      </c>
      <c r="I1234" s="117">
        <v>21.58333</v>
      </c>
      <c r="J1234" s="117">
        <v>340346.56999656704</v>
      </c>
      <c r="K1234" s="117">
        <v>340234.48666323372</v>
      </c>
      <c r="L1234" s="117">
        <v>112.08333333333333</v>
      </c>
      <c r="M1234" s="117">
        <v>0</v>
      </c>
      <c r="N1234" s="117">
        <v>1</v>
      </c>
      <c r="O1234" s="117">
        <v>0</v>
      </c>
      <c r="P1234" s="117">
        <v>0</v>
      </c>
      <c r="Q1234" s="117">
        <v>0</v>
      </c>
      <c r="R1234" s="117">
        <v>0</v>
      </c>
      <c r="S1234" s="117">
        <v>0</v>
      </c>
      <c r="T1234" s="117">
        <v>0</v>
      </c>
      <c r="U1234" s="117">
        <v>0</v>
      </c>
      <c r="V1234" s="117">
        <v>1</v>
      </c>
      <c r="W1234" s="117">
        <v>0</v>
      </c>
      <c r="X1234" s="117">
        <v>0</v>
      </c>
      <c r="Y1234" s="117">
        <v>0</v>
      </c>
      <c r="Z1234" s="117">
        <v>0</v>
      </c>
      <c r="AA1234" s="117">
        <v>0</v>
      </c>
      <c r="AB1234" s="117">
        <v>0</v>
      </c>
      <c r="AC1234" s="117">
        <v>0</v>
      </c>
      <c r="AD1234" s="117">
        <v>0</v>
      </c>
      <c r="AE1234" s="117">
        <v>0</v>
      </c>
      <c r="AF1234" s="117">
        <v>0</v>
      </c>
      <c r="AG1234" s="117">
        <v>0</v>
      </c>
      <c r="AH1234" s="117">
        <v>0</v>
      </c>
      <c r="AI1234" s="117">
        <v>0</v>
      </c>
      <c r="AJ1234" s="117">
        <v>1</v>
      </c>
      <c r="AK1234" s="117">
        <v>0</v>
      </c>
      <c r="AL1234" s="117">
        <v>0</v>
      </c>
      <c r="AM1234" s="117">
        <v>0</v>
      </c>
      <c r="AN1234" s="117">
        <v>0</v>
      </c>
      <c r="AO1234" s="117">
        <v>0</v>
      </c>
      <c r="AP1234" s="117">
        <v>0</v>
      </c>
      <c r="AQ1234" s="117">
        <v>1</v>
      </c>
      <c r="AR1234" s="117">
        <v>0</v>
      </c>
      <c r="AS1234" s="117">
        <v>340234.48666323372</v>
      </c>
    </row>
    <row r="1235" spans="1:45" x14ac:dyDescent="0.45">
      <c r="A1235" s="117" t="s">
        <v>1574</v>
      </c>
      <c r="B1235" s="118">
        <v>44242</v>
      </c>
      <c r="C1235" s="117">
        <v>2021</v>
      </c>
      <c r="D1235" s="117">
        <v>2</v>
      </c>
      <c r="E1235" s="117">
        <v>2</v>
      </c>
      <c r="F1235" s="117" t="s">
        <v>342</v>
      </c>
      <c r="G1235" s="117" t="s">
        <v>336</v>
      </c>
      <c r="H1235" s="117">
        <v>0</v>
      </c>
      <c r="I1235" s="117">
        <v>20.83333</v>
      </c>
      <c r="J1235" s="117">
        <v>334549.97010454338</v>
      </c>
      <c r="K1235" s="117">
        <v>334348.30343787669</v>
      </c>
      <c r="L1235" s="117">
        <v>201.66666666666666</v>
      </c>
      <c r="M1235" s="117">
        <v>0</v>
      </c>
      <c r="N1235" s="117">
        <v>0</v>
      </c>
      <c r="O1235" s="117">
        <v>1</v>
      </c>
      <c r="P1235" s="117">
        <v>0</v>
      </c>
      <c r="Q1235" s="117">
        <v>0</v>
      </c>
      <c r="R1235" s="117">
        <v>0</v>
      </c>
      <c r="S1235" s="117">
        <v>0</v>
      </c>
      <c r="T1235" s="117">
        <v>0</v>
      </c>
      <c r="U1235" s="117">
        <v>0</v>
      </c>
      <c r="V1235" s="117">
        <v>1</v>
      </c>
      <c r="W1235" s="117">
        <v>0</v>
      </c>
      <c r="X1235" s="117">
        <v>0</v>
      </c>
      <c r="Y1235" s="117">
        <v>0</v>
      </c>
      <c r="Z1235" s="117">
        <v>0</v>
      </c>
      <c r="AA1235" s="117">
        <v>0</v>
      </c>
      <c r="AB1235" s="117">
        <v>0</v>
      </c>
      <c r="AC1235" s="117">
        <v>0</v>
      </c>
      <c r="AD1235" s="117">
        <v>0</v>
      </c>
      <c r="AE1235" s="117">
        <v>0</v>
      </c>
      <c r="AF1235" s="117">
        <v>0</v>
      </c>
      <c r="AG1235" s="117">
        <v>0</v>
      </c>
      <c r="AH1235" s="117">
        <v>0</v>
      </c>
      <c r="AI1235" s="117">
        <v>0</v>
      </c>
      <c r="AJ1235" s="117">
        <v>1</v>
      </c>
      <c r="AK1235" s="117">
        <v>0</v>
      </c>
      <c r="AL1235" s="117">
        <v>0</v>
      </c>
      <c r="AM1235" s="117">
        <v>0</v>
      </c>
      <c r="AN1235" s="117">
        <v>0</v>
      </c>
      <c r="AO1235" s="117">
        <v>0</v>
      </c>
      <c r="AP1235" s="117">
        <v>0</v>
      </c>
      <c r="AQ1235" s="117">
        <v>1</v>
      </c>
      <c r="AR1235" s="117">
        <v>0</v>
      </c>
      <c r="AS1235" s="117">
        <v>334348.30343787669</v>
      </c>
    </row>
    <row r="1236" spans="1:45" x14ac:dyDescent="0.45">
      <c r="A1236" s="117" t="s">
        <v>1575</v>
      </c>
      <c r="B1236" s="118">
        <v>44243</v>
      </c>
      <c r="C1236" s="117">
        <v>2021</v>
      </c>
      <c r="D1236" s="117">
        <v>2</v>
      </c>
      <c r="E1236" s="117">
        <v>3</v>
      </c>
      <c r="F1236" s="117" t="s">
        <v>342</v>
      </c>
      <c r="G1236" s="117" t="s">
        <v>336</v>
      </c>
      <c r="H1236" s="117">
        <v>0</v>
      </c>
      <c r="I1236" s="117">
        <v>19.625</v>
      </c>
      <c r="J1236" s="117">
        <v>346574.53365768876</v>
      </c>
      <c r="K1236" s="117">
        <v>346324.11699102208</v>
      </c>
      <c r="L1236" s="117">
        <v>250.41666666666666</v>
      </c>
      <c r="M1236" s="117">
        <v>0</v>
      </c>
      <c r="N1236" s="117">
        <v>0</v>
      </c>
      <c r="O1236" s="117">
        <v>0</v>
      </c>
      <c r="P1236" s="117">
        <v>1</v>
      </c>
      <c r="Q1236" s="117">
        <v>0</v>
      </c>
      <c r="R1236" s="117">
        <v>0</v>
      </c>
      <c r="S1236" s="117">
        <v>0</v>
      </c>
      <c r="T1236" s="117">
        <v>0</v>
      </c>
      <c r="U1236" s="117">
        <v>0</v>
      </c>
      <c r="V1236" s="117">
        <v>1</v>
      </c>
      <c r="W1236" s="117">
        <v>0</v>
      </c>
      <c r="X1236" s="117">
        <v>0</v>
      </c>
      <c r="Y1236" s="117">
        <v>0</v>
      </c>
      <c r="Z1236" s="117">
        <v>0</v>
      </c>
      <c r="AA1236" s="117">
        <v>0</v>
      </c>
      <c r="AB1236" s="117">
        <v>0</v>
      </c>
      <c r="AC1236" s="117">
        <v>0</v>
      </c>
      <c r="AD1236" s="117">
        <v>0</v>
      </c>
      <c r="AE1236" s="117">
        <v>0</v>
      </c>
      <c r="AF1236" s="117">
        <v>0</v>
      </c>
      <c r="AG1236" s="117">
        <v>0</v>
      </c>
      <c r="AH1236" s="117">
        <v>0</v>
      </c>
      <c r="AI1236" s="117">
        <v>0</v>
      </c>
      <c r="AJ1236" s="117">
        <v>1</v>
      </c>
      <c r="AK1236" s="117">
        <v>0</v>
      </c>
      <c r="AL1236" s="117">
        <v>0</v>
      </c>
      <c r="AM1236" s="117">
        <v>0</v>
      </c>
      <c r="AN1236" s="117">
        <v>0</v>
      </c>
      <c r="AO1236" s="117">
        <v>0</v>
      </c>
      <c r="AP1236" s="117">
        <v>0</v>
      </c>
      <c r="AQ1236" s="117">
        <v>1</v>
      </c>
      <c r="AR1236" s="117">
        <v>0</v>
      </c>
      <c r="AS1236" s="117">
        <v>346324.11699102208</v>
      </c>
    </row>
    <row r="1237" spans="1:45" x14ac:dyDescent="0.45">
      <c r="A1237" s="117" t="s">
        <v>1576</v>
      </c>
      <c r="B1237" s="118">
        <v>44244</v>
      </c>
      <c r="C1237" s="117">
        <v>2021</v>
      </c>
      <c r="D1237" s="117">
        <v>2</v>
      </c>
      <c r="E1237" s="117">
        <v>4</v>
      </c>
      <c r="F1237" s="117" t="s">
        <v>342</v>
      </c>
      <c r="G1237" s="117" t="s">
        <v>336</v>
      </c>
      <c r="H1237" s="117">
        <v>0</v>
      </c>
      <c r="I1237" s="117">
        <v>26.08333</v>
      </c>
      <c r="J1237" s="117">
        <v>330309.31864087872</v>
      </c>
      <c r="K1237" s="117">
        <v>330107.2353075454</v>
      </c>
      <c r="L1237" s="117">
        <v>202.08333333333334</v>
      </c>
      <c r="M1237" s="117">
        <v>0</v>
      </c>
      <c r="N1237" s="117">
        <v>0</v>
      </c>
      <c r="O1237" s="117">
        <v>0</v>
      </c>
      <c r="P1237" s="117">
        <v>0</v>
      </c>
      <c r="Q1237" s="117">
        <v>1</v>
      </c>
      <c r="R1237" s="117">
        <v>0</v>
      </c>
      <c r="S1237" s="117">
        <v>0</v>
      </c>
      <c r="T1237" s="117">
        <v>0</v>
      </c>
      <c r="U1237" s="117">
        <v>0</v>
      </c>
      <c r="V1237" s="117">
        <v>1</v>
      </c>
      <c r="W1237" s="117">
        <v>0</v>
      </c>
      <c r="X1237" s="117">
        <v>0</v>
      </c>
      <c r="Y1237" s="117">
        <v>0</v>
      </c>
      <c r="Z1237" s="117">
        <v>0</v>
      </c>
      <c r="AA1237" s="117">
        <v>0</v>
      </c>
      <c r="AB1237" s="117">
        <v>0</v>
      </c>
      <c r="AC1237" s="117">
        <v>0</v>
      </c>
      <c r="AD1237" s="117">
        <v>0</v>
      </c>
      <c r="AE1237" s="117">
        <v>0</v>
      </c>
      <c r="AF1237" s="117">
        <v>0</v>
      </c>
      <c r="AG1237" s="117">
        <v>0</v>
      </c>
      <c r="AH1237" s="117">
        <v>0</v>
      </c>
      <c r="AI1237" s="117">
        <v>0</v>
      </c>
      <c r="AJ1237" s="117">
        <v>1</v>
      </c>
      <c r="AK1237" s="117">
        <v>0</v>
      </c>
      <c r="AL1237" s="117">
        <v>0</v>
      </c>
      <c r="AM1237" s="117">
        <v>0</v>
      </c>
      <c r="AN1237" s="117">
        <v>0</v>
      </c>
      <c r="AO1237" s="117">
        <v>0</v>
      </c>
      <c r="AP1237" s="117">
        <v>0</v>
      </c>
      <c r="AQ1237" s="117">
        <v>1</v>
      </c>
      <c r="AR1237" s="117">
        <v>0</v>
      </c>
      <c r="AS1237" s="117">
        <v>330107.2353075454</v>
      </c>
    </row>
    <row r="1238" spans="1:45" x14ac:dyDescent="0.45">
      <c r="A1238" s="117" t="s">
        <v>1577</v>
      </c>
      <c r="B1238" s="118">
        <v>44245</v>
      </c>
      <c r="C1238" s="117">
        <v>2021</v>
      </c>
      <c r="D1238" s="117">
        <v>2</v>
      </c>
      <c r="E1238" s="117">
        <v>5</v>
      </c>
      <c r="F1238" s="117" t="s">
        <v>342</v>
      </c>
      <c r="G1238" s="117" t="s">
        <v>336</v>
      </c>
      <c r="H1238" s="117">
        <v>0</v>
      </c>
      <c r="I1238" s="117">
        <v>24.08333</v>
      </c>
      <c r="J1238" s="117">
        <v>344376.96501365036</v>
      </c>
      <c r="K1238" s="117">
        <v>344211.96501365036</v>
      </c>
      <c r="L1238" s="117">
        <v>165</v>
      </c>
      <c r="M1238" s="117">
        <v>0</v>
      </c>
      <c r="N1238" s="117">
        <v>0</v>
      </c>
      <c r="O1238" s="117">
        <v>0</v>
      </c>
      <c r="P1238" s="117">
        <v>0</v>
      </c>
      <c r="Q1238" s="117">
        <v>0</v>
      </c>
      <c r="R1238" s="117">
        <v>1</v>
      </c>
      <c r="S1238" s="117">
        <v>0</v>
      </c>
      <c r="T1238" s="117">
        <v>0</v>
      </c>
      <c r="U1238" s="117">
        <v>0</v>
      </c>
      <c r="V1238" s="117">
        <v>1</v>
      </c>
      <c r="W1238" s="117">
        <v>0</v>
      </c>
      <c r="X1238" s="117">
        <v>0</v>
      </c>
      <c r="Y1238" s="117">
        <v>0</v>
      </c>
      <c r="Z1238" s="117">
        <v>0</v>
      </c>
      <c r="AA1238" s="117">
        <v>0</v>
      </c>
      <c r="AB1238" s="117">
        <v>0</v>
      </c>
      <c r="AC1238" s="117">
        <v>0</v>
      </c>
      <c r="AD1238" s="117">
        <v>0</v>
      </c>
      <c r="AE1238" s="117">
        <v>0</v>
      </c>
      <c r="AF1238" s="117">
        <v>0</v>
      </c>
      <c r="AG1238" s="117">
        <v>0</v>
      </c>
      <c r="AH1238" s="117">
        <v>0</v>
      </c>
      <c r="AI1238" s="117">
        <v>0</v>
      </c>
      <c r="AJ1238" s="117">
        <v>1</v>
      </c>
      <c r="AK1238" s="117">
        <v>0</v>
      </c>
      <c r="AL1238" s="117">
        <v>0</v>
      </c>
      <c r="AM1238" s="117">
        <v>0</v>
      </c>
      <c r="AN1238" s="117">
        <v>0</v>
      </c>
      <c r="AO1238" s="117">
        <v>0</v>
      </c>
      <c r="AP1238" s="117">
        <v>0</v>
      </c>
      <c r="AQ1238" s="117">
        <v>1</v>
      </c>
      <c r="AR1238" s="117">
        <v>0</v>
      </c>
      <c r="AS1238" s="117">
        <v>344211.96501365036</v>
      </c>
    </row>
    <row r="1239" spans="1:45" x14ac:dyDescent="0.45">
      <c r="A1239" s="117" t="s">
        <v>1578</v>
      </c>
      <c r="B1239" s="118">
        <v>44246</v>
      </c>
      <c r="C1239" s="117">
        <v>2021</v>
      </c>
      <c r="D1239" s="117">
        <v>2</v>
      </c>
      <c r="E1239" s="117">
        <v>6</v>
      </c>
      <c r="F1239" s="117" t="s">
        <v>342</v>
      </c>
      <c r="G1239" s="117" t="s">
        <v>336</v>
      </c>
      <c r="H1239" s="117">
        <v>0</v>
      </c>
      <c r="I1239" s="117">
        <v>29.79167</v>
      </c>
      <c r="J1239" s="117">
        <v>320810.05859623762</v>
      </c>
      <c r="K1239" s="117">
        <v>320598.39192957093</v>
      </c>
      <c r="L1239" s="117">
        <v>211.66666666666666</v>
      </c>
      <c r="M1239" s="117">
        <v>0</v>
      </c>
      <c r="N1239" s="117">
        <v>0</v>
      </c>
      <c r="O1239" s="117">
        <v>0</v>
      </c>
      <c r="P1239" s="117">
        <v>0</v>
      </c>
      <c r="Q1239" s="117">
        <v>0</v>
      </c>
      <c r="R1239" s="117">
        <v>0</v>
      </c>
      <c r="S1239" s="117">
        <v>1</v>
      </c>
      <c r="T1239" s="117">
        <v>0</v>
      </c>
      <c r="U1239" s="117">
        <v>0</v>
      </c>
      <c r="V1239" s="117">
        <v>1</v>
      </c>
      <c r="W1239" s="117">
        <v>0</v>
      </c>
      <c r="X1239" s="117">
        <v>0</v>
      </c>
      <c r="Y1239" s="117">
        <v>0</v>
      </c>
      <c r="Z1239" s="117">
        <v>0</v>
      </c>
      <c r="AA1239" s="117">
        <v>0</v>
      </c>
      <c r="AB1239" s="117">
        <v>0</v>
      </c>
      <c r="AC1239" s="117">
        <v>0</v>
      </c>
      <c r="AD1239" s="117">
        <v>0</v>
      </c>
      <c r="AE1239" s="117">
        <v>0</v>
      </c>
      <c r="AF1239" s="117">
        <v>0</v>
      </c>
      <c r="AG1239" s="117">
        <v>0</v>
      </c>
      <c r="AH1239" s="117">
        <v>0</v>
      </c>
      <c r="AI1239" s="117">
        <v>0</v>
      </c>
      <c r="AJ1239" s="117">
        <v>1</v>
      </c>
      <c r="AK1239" s="117">
        <v>0</v>
      </c>
      <c r="AL1239" s="117">
        <v>0</v>
      </c>
      <c r="AM1239" s="117">
        <v>0</v>
      </c>
      <c r="AN1239" s="117">
        <v>0</v>
      </c>
      <c r="AO1239" s="117">
        <v>0</v>
      </c>
      <c r="AP1239" s="117">
        <v>0</v>
      </c>
      <c r="AQ1239" s="117">
        <v>1</v>
      </c>
      <c r="AR1239" s="117">
        <v>0</v>
      </c>
      <c r="AS1239" s="117">
        <v>320598.39192957093</v>
      </c>
    </row>
    <row r="1240" spans="1:45" x14ac:dyDescent="0.45">
      <c r="A1240" s="117" t="s">
        <v>1579</v>
      </c>
      <c r="B1240" s="118">
        <v>44247</v>
      </c>
      <c r="C1240" s="117">
        <v>2021</v>
      </c>
      <c r="D1240" s="117">
        <v>2</v>
      </c>
      <c r="E1240" s="117">
        <v>7</v>
      </c>
      <c r="F1240" s="117" t="s">
        <v>340</v>
      </c>
      <c r="G1240" s="117" t="s">
        <v>336</v>
      </c>
      <c r="H1240" s="117">
        <v>0</v>
      </c>
      <c r="I1240" s="117">
        <v>29.875</v>
      </c>
      <c r="J1240" s="117">
        <v>295531.64839664596</v>
      </c>
      <c r="K1240" s="117">
        <v>295353.73172997928</v>
      </c>
      <c r="L1240" s="117">
        <v>177.91666666666666</v>
      </c>
      <c r="M1240" s="117">
        <v>0</v>
      </c>
      <c r="N1240" s="117">
        <v>0</v>
      </c>
      <c r="O1240" s="117">
        <v>0</v>
      </c>
      <c r="P1240" s="117">
        <v>0</v>
      </c>
      <c r="Q1240" s="117">
        <v>0</v>
      </c>
      <c r="R1240" s="117">
        <v>0</v>
      </c>
      <c r="S1240" s="117">
        <v>0</v>
      </c>
      <c r="T1240" s="117">
        <v>1</v>
      </c>
      <c r="U1240" s="117">
        <v>0</v>
      </c>
      <c r="V1240" s="117">
        <v>1</v>
      </c>
      <c r="W1240" s="117">
        <v>0</v>
      </c>
      <c r="X1240" s="117">
        <v>0</v>
      </c>
      <c r="Y1240" s="117">
        <v>0</v>
      </c>
      <c r="Z1240" s="117">
        <v>0</v>
      </c>
      <c r="AA1240" s="117">
        <v>0</v>
      </c>
      <c r="AB1240" s="117">
        <v>0</v>
      </c>
      <c r="AC1240" s="117">
        <v>0</v>
      </c>
      <c r="AD1240" s="117">
        <v>0</v>
      </c>
      <c r="AE1240" s="117">
        <v>0</v>
      </c>
      <c r="AF1240" s="117">
        <v>0</v>
      </c>
      <c r="AG1240" s="117">
        <v>0</v>
      </c>
      <c r="AH1240" s="117">
        <v>0</v>
      </c>
      <c r="AI1240" s="117">
        <v>0</v>
      </c>
      <c r="AJ1240" s="117">
        <v>1</v>
      </c>
      <c r="AK1240" s="117">
        <v>0</v>
      </c>
      <c r="AL1240" s="117">
        <v>0</v>
      </c>
      <c r="AM1240" s="117">
        <v>0</v>
      </c>
      <c r="AN1240" s="117">
        <v>0</v>
      </c>
      <c r="AO1240" s="117">
        <v>0</v>
      </c>
      <c r="AP1240" s="117">
        <v>0</v>
      </c>
      <c r="AQ1240" s="117">
        <v>1</v>
      </c>
      <c r="AR1240" s="117">
        <v>0</v>
      </c>
      <c r="AS1240" s="117">
        <v>295353.73172997928</v>
      </c>
    </row>
    <row r="1241" spans="1:45" x14ac:dyDescent="0.45">
      <c r="A1241" s="117" t="s">
        <v>1580</v>
      </c>
      <c r="B1241" s="118">
        <v>44248</v>
      </c>
      <c r="C1241" s="117">
        <v>2021</v>
      </c>
      <c r="D1241" s="117">
        <v>2</v>
      </c>
      <c r="E1241" s="117">
        <v>1</v>
      </c>
      <c r="F1241" s="117" t="s">
        <v>340</v>
      </c>
      <c r="G1241" s="117" t="s">
        <v>336</v>
      </c>
      <c r="H1241" s="117">
        <v>0</v>
      </c>
      <c r="I1241" s="117">
        <v>39.666670000000003</v>
      </c>
      <c r="J1241" s="117">
        <v>276860.35829967371</v>
      </c>
      <c r="K1241" s="117">
        <v>276656.60829967371</v>
      </c>
      <c r="L1241" s="117">
        <v>203.75</v>
      </c>
      <c r="M1241" s="117">
        <v>0</v>
      </c>
      <c r="N1241" s="117">
        <v>1</v>
      </c>
      <c r="O1241" s="117">
        <v>0</v>
      </c>
      <c r="P1241" s="117">
        <v>0</v>
      </c>
      <c r="Q1241" s="117">
        <v>0</v>
      </c>
      <c r="R1241" s="117">
        <v>0</v>
      </c>
      <c r="S1241" s="117">
        <v>0</v>
      </c>
      <c r="T1241" s="117">
        <v>0</v>
      </c>
      <c r="U1241" s="117">
        <v>0</v>
      </c>
      <c r="V1241" s="117">
        <v>1</v>
      </c>
      <c r="W1241" s="117">
        <v>0</v>
      </c>
      <c r="X1241" s="117">
        <v>0</v>
      </c>
      <c r="Y1241" s="117">
        <v>0</v>
      </c>
      <c r="Z1241" s="117">
        <v>0</v>
      </c>
      <c r="AA1241" s="117">
        <v>0</v>
      </c>
      <c r="AB1241" s="117">
        <v>0</v>
      </c>
      <c r="AC1241" s="117">
        <v>0</v>
      </c>
      <c r="AD1241" s="117">
        <v>0</v>
      </c>
      <c r="AE1241" s="117">
        <v>0</v>
      </c>
      <c r="AF1241" s="117">
        <v>0</v>
      </c>
      <c r="AG1241" s="117">
        <v>0</v>
      </c>
      <c r="AH1241" s="117">
        <v>0</v>
      </c>
      <c r="AI1241" s="117">
        <v>0</v>
      </c>
      <c r="AJ1241" s="117">
        <v>1</v>
      </c>
      <c r="AK1241" s="117">
        <v>0</v>
      </c>
      <c r="AL1241" s="117">
        <v>0</v>
      </c>
      <c r="AM1241" s="117">
        <v>0</v>
      </c>
      <c r="AN1241" s="117">
        <v>0</v>
      </c>
      <c r="AO1241" s="117">
        <v>0</v>
      </c>
      <c r="AP1241" s="117">
        <v>0</v>
      </c>
      <c r="AQ1241" s="117">
        <v>1</v>
      </c>
      <c r="AR1241" s="117">
        <v>0</v>
      </c>
      <c r="AS1241" s="117">
        <v>276656.60829967371</v>
      </c>
    </row>
    <row r="1242" spans="1:45" x14ac:dyDescent="0.45">
      <c r="A1242" s="117" t="s">
        <v>1581</v>
      </c>
      <c r="B1242" s="118">
        <v>44249</v>
      </c>
      <c r="C1242" s="117">
        <v>2021</v>
      </c>
      <c r="D1242" s="117">
        <v>2</v>
      </c>
      <c r="E1242" s="117">
        <v>2</v>
      </c>
      <c r="F1242" s="117" t="s">
        <v>342</v>
      </c>
      <c r="G1242" s="117" t="s">
        <v>336</v>
      </c>
      <c r="H1242" s="117">
        <v>0</v>
      </c>
      <c r="I1242" s="117">
        <v>44.833329999999997</v>
      </c>
      <c r="J1242" s="117">
        <v>248035.28561438961</v>
      </c>
      <c r="K1242" s="117">
        <v>247721.11894772295</v>
      </c>
      <c r="L1242" s="117">
        <v>314.16666666666669</v>
      </c>
      <c r="M1242" s="117">
        <v>0</v>
      </c>
      <c r="N1242" s="117">
        <v>0</v>
      </c>
      <c r="O1242" s="117">
        <v>1</v>
      </c>
      <c r="P1242" s="117">
        <v>0</v>
      </c>
      <c r="Q1242" s="117">
        <v>0</v>
      </c>
      <c r="R1242" s="117">
        <v>0</v>
      </c>
      <c r="S1242" s="117">
        <v>0</v>
      </c>
      <c r="T1242" s="117">
        <v>0</v>
      </c>
      <c r="U1242" s="117">
        <v>0</v>
      </c>
      <c r="V1242" s="117">
        <v>1</v>
      </c>
      <c r="W1242" s="117">
        <v>0</v>
      </c>
      <c r="X1242" s="117">
        <v>0</v>
      </c>
      <c r="Y1242" s="117">
        <v>0</v>
      </c>
      <c r="Z1242" s="117">
        <v>0</v>
      </c>
      <c r="AA1242" s="117">
        <v>0</v>
      </c>
      <c r="AB1242" s="117">
        <v>0</v>
      </c>
      <c r="AC1242" s="117">
        <v>0</v>
      </c>
      <c r="AD1242" s="117">
        <v>0</v>
      </c>
      <c r="AE1242" s="117">
        <v>0</v>
      </c>
      <c r="AF1242" s="117">
        <v>0</v>
      </c>
      <c r="AG1242" s="117">
        <v>0</v>
      </c>
      <c r="AH1242" s="117">
        <v>0</v>
      </c>
      <c r="AI1242" s="117">
        <v>0</v>
      </c>
      <c r="AJ1242" s="117">
        <v>1</v>
      </c>
      <c r="AK1242" s="117">
        <v>0</v>
      </c>
      <c r="AL1242" s="117">
        <v>0</v>
      </c>
      <c r="AM1242" s="117">
        <v>0</v>
      </c>
      <c r="AN1242" s="117">
        <v>0</v>
      </c>
      <c r="AO1242" s="117">
        <v>0</v>
      </c>
      <c r="AP1242" s="117">
        <v>0</v>
      </c>
      <c r="AQ1242" s="117">
        <v>1</v>
      </c>
      <c r="AR1242" s="117">
        <v>0</v>
      </c>
      <c r="AS1242" s="117">
        <v>247721.11894772295</v>
      </c>
    </row>
    <row r="1243" spans="1:45" x14ac:dyDescent="0.45">
      <c r="A1243" s="117" t="s">
        <v>1582</v>
      </c>
      <c r="B1243" s="118">
        <v>44250</v>
      </c>
      <c r="C1243" s="117">
        <v>2021</v>
      </c>
      <c r="D1243" s="117">
        <v>2</v>
      </c>
      <c r="E1243" s="117">
        <v>3</v>
      </c>
      <c r="F1243" s="117" t="s">
        <v>342</v>
      </c>
      <c r="G1243" s="117" t="s">
        <v>336</v>
      </c>
      <c r="H1243" s="117">
        <v>0</v>
      </c>
      <c r="I1243" s="117">
        <v>38.916670000000003</v>
      </c>
      <c r="J1243" s="117">
        <v>264045.09507901338</v>
      </c>
      <c r="K1243" s="117">
        <v>263733.84507901338</v>
      </c>
      <c r="L1243" s="117">
        <v>311.25</v>
      </c>
      <c r="M1243" s="117">
        <v>0</v>
      </c>
      <c r="N1243" s="117">
        <v>0</v>
      </c>
      <c r="O1243" s="117">
        <v>0</v>
      </c>
      <c r="P1243" s="117">
        <v>1</v>
      </c>
      <c r="Q1243" s="117">
        <v>0</v>
      </c>
      <c r="R1243" s="117">
        <v>0</v>
      </c>
      <c r="S1243" s="117">
        <v>0</v>
      </c>
      <c r="T1243" s="117">
        <v>0</v>
      </c>
      <c r="U1243" s="117">
        <v>0</v>
      </c>
      <c r="V1243" s="117">
        <v>1</v>
      </c>
      <c r="W1243" s="117">
        <v>0</v>
      </c>
      <c r="X1243" s="117">
        <v>0</v>
      </c>
      <c r="Y1243" s="117">
        <v>0</v>
      </c>
      <c r="Z1243" s="117">
        <v>0</v>
      </c>
      <c r="AA1243" s="117">
        <v>0</v>
      </c>
      <c r="AB1243" s="117">
        <v>0</v>
      </c>
      <c r="AC1243" s="117">
        <v>0</v>
      </c>
      <c r="AD1243" s="117">
        <v>0</v>
      </c>
      <c r="AE1243" s="117">
        <v>0</v>
      </c>
      <c r="AF1243" s="117">
        <v>0</v>
      </c>
      <c r="AG1243" s="117">
        <v>0</v>
      </c>
      <c r="AH1243" s="117">
        <v>0</v>
      </c>
      <c r="AI1243" s="117">
        <v>0</v>
      </c>
      <c r="AJ1243" s="117">
        <v>1</v>
      </c>
      <c r="AK1243" s="117">
        <v>0</v>
      </c>
      <c r="AL1243" s="117">
        <v>0</v>
      </c>
      <c r="AM1243" s="117">
        <v>0</v>
      </c>
      <c r="AN1243" s="117">
        <v>0</v>
      </c>
      <c r="AO1243" s="117">
        <v>0</v>
      </c>
      <c r="AP1243" s="117">
        <v>0</v>
      </c>
      <c r="AQ1243" s="117">
        <v>1</v>
      </c>
      <c r="AR1243" s="117">
        <v>0</v>
      </c>
      <c r="AS1243" s="117">
        <v>263733.84507901338</v>
      </c>
    </row>
    <row r="1244" spans="1:45" x14ac:dyDescent="0.45">
      <c r="A1244" s="117" t="s">
        <v>1583</v>
      </c>
      <c r="B1244" s="118">
        <v>44251</v>
      </c>
      <c r="C1244" s="117">
        <v>2021</v>
      </c>
      <c r="D1244" s="117">
        <v>2</v>
      </c>
      <c r="E1244" s="117">
        <v>4</v>
      </c>
      <c r="F1244" s="117" t="s">
        <v>342</v>
      </c>
      <c r="G1244" s="117" t="s">
        <v>336</v>
      </c>
      <c r="H1244" s="117">
        <v>0</v>
      </c>
      <c r="I1244" s="117">
        <v>37.208329999999997</v>
      </c>
      <c r="J1244" s="117">
        <v>268109.3374597088</v>
      </c>
      <c r="K1244" s="117">
        <v>267810.17079304211</v>
      </c>
      <c r="L1244" s="117">
        <v>299.16666666666669</v>
      </c>
      <c r="M1244" s="117">
        <v>0</v>
      </c>
      <c r="N1244" s="117">
        <v>0</v>
      </c>
      <c r="O1244" s="117">
        <v>0</v>
      </c>
      <c r="P1244" s="117">
        <v>0</v>
      </c>
      <c r="Q1244" s="117">
        <v>1</v>
      </c>
      <c r="R1244" s="117">
        <v>0</v>
      </c>
      <c r="S1244" s="117">
        <v>0</v>
      </c>
      <c r="T1244" s="117">
        <v>0</v>
      </c>
      <c r="U1244" s="117">
        <v>0</v>
      </c>
      <c r="V1244" s="117">
        <v>1</v>
      </c>
      <c r="W1244" s="117">
        <v>0</v>
      </c>
      <c r="X1244" s="117">
        <v>0</v>
      </c>
      <c r="Y1244" s="117">
        <v>0</v>
      </c>
      <c r="Z1244" s="117">
        <v>0</v>
      </c>
      <c r="AA1244" s="117">
        <v>0</v>
      </c>
      <c r="AB1244" s="117">
        <v>0</v>
      </c>
      <c r="AC1244" s="117">
        <v>0</v>
      </c>
      <c r="AD1244" s="117">
        <v>0</v>
      </c>
      <c r="AE1244" s="117">
        <v>0</v>
      </c>
      <c r="AF1244" s="117">
        <v>0</v>
      </c>
      <c r="AG1244" s="117">
        <v>0</v>
      </c>
      <c r="AH1244" s="117">
        <v>0</v>
      </c>
      <c r="AI1244" s="117">
        <v>0</v>
      </c>
      <c r="AJ1244" s="117">
        <v>1</v>
      </c>
      <c r="AK1244" s="117">
        <v>0</v>
      </c>
      <c r="AL1244" s="117">
        <v>0</v>
      </c>
      <c r="AM1244" s="117">
        <v>0</v>
      </c>
      <c r="AN1244" s="117">
        <v>0</v>
      </c>
      <c r="AO1244" s="117">
        <v>0</v>
      </c>
      <c r="AP1244" s="117">
        <v>0</v>
      </c>
      <c r="AQ1244" s="117">
        <v>1</v>
      </c>
      <c r="AR1244" s="117">
        <v>0</v>
      </c>
      <c r="AS1244" s="117">
        <v>267810.17079304211</v>
      </c>
    </row>
    <row r="1245" spans="1:45" x14ac:dyDescent="0.45">
      <c r="A1245" s="117" t="s">
        <v>1584</v>
      </c>
      <c r="B1245" s="118">
        <v>44252</v>
      </c>
      <c r="C1245" s="117">
        <v>2021</v>
      </c>
      <c r="D1245" s="117">
        <v>2</v>
      </c>
      <c r="E1245" s="117">
        <v>5</v>
      </c>
      <c r="F1245" s="117" t="s">
        <v>342</v>
      </c>
      <c r="G1245" s="117" t="s">
        <v>336</v>
      </c>
      <c r="H1245" s="117">
        <v>0</v>
      </c>
      <c r="I1245" s="117">
        <v>39.333329999999997</v>
      </c>
      <c r="J1245" s="117">
        <v>267516.59932381078</v>
      </c>
      <c r="K1245" s="117">
        <v>266783.26599047746</v>
      </c>
      <c r="L1245" s="117">
        <v>733.33333333333337</v>
      </c>
      <c r="M1245" s="117">
        <v>0</v>
      </c>
      <c r="N1245" s="117">
        <v>0</v>
      </c>
      <c r="O1245" s="117">
        <v>0</v>
      </c>
      <c r="P1245" s="117">
        <v>0</v>
      </c>
      <c r="Q1245" s="117">
        <v>0</v>
      </c>
      <c r="R1245" s="117">
        <v>1</v>
      </c>
      <c r="S1245" s="117">
        <v>0</v>
      </c>
      <c r="T1245" s="117">
        <v>0</v>
      </c>
      <c r="U1245" s="117">
        <v>0</v>
      </c>
      <c r="V1245" s="117">
        <v>1</v>
      </c>
      <c r="W1245" s="117">
        <v>0</v>
      </c>
      <c r="X1245" s="117">
        <v>0</v>
      </c>
      <c r="Y1245" s="117">
        <v>0</v>
      </c>
      <c r="Z1245" s="117">
        <v>0</v>
      </c>
      <c r="AA1245" s="117">
        <v>0</v>
      </c>
      <c r="AB1245" s="117">
        <v>0</v>
      </c>
      <c r="AC1245" s="117">
        <v>0</v>
      </c>
      <c r="AD1245" s="117">
        <v>0</v>
      </c>
      <c r="AE1245" s="117">
        <v>0</v>
      </c>
      <c r="AF1245" s="117">
        <v>0</v>
      </c>
      <c r="AG1245" s="117">
        <v>0</v>
      </c>
      <c r="AH1245" s="117">
        <v>0</v>
      </c>
      <c r="AI1245" s="117">
        <v>0</v>
      </c>
      <c r="AJ1245" s="117">
        <v>1</v>
      </c>
      <c r="AK1245" s="117">
        <v>0</v>
      </c>
      <c r="AL1245" s="117">
        <v>0</v>
      </c>
      <c r="AM1245" s="117">
        <v>0</v>
      </c>
      <c r="AN1245" s="117">
        <v>0</v>
      </c>
      <c r="AO1245" s="117">
        <v>0</v>
      </c>
      <c r="AP1245" s="117">
        <v>0</v>
      </c>
      <c r="AQ1245" s="117">
        <v>1</v>
      </c>
      <c r="AR1245" s="117">
        <v>0</v>
      </c>
      <c r="AS1245" s="117">
        <v>266783.26599047746</v>
      </c>
    </row>
    <row r="1246" spans="1:45" x14ac:dyDescent="0.45">
      <c r="A1246" s="117" t="s">
        <v>1585</v>
      </c>
      <c r="B1246" s="118">
        <v>44253</v>
      </c>
      <c r="C1246" s="117">
        <v>2021</v>
      </c>
      <c r="D1246" s="117">
        <v>2</v>
      </c>
      <c r="E1246" s="117">
        <v>6</v>
      </c>
      <c r="F1246" s="117" t="s">
        <v>342</v>
      </c>
      <c r="G1246" s="117" t="s">
        <v>336</v>
      </c>
      <c r="H1246" s="117">
        <v>0</v>
      </c>
      <c r="I1246" s="117">
        <v>38.5</v>
      </c>
      <c r="J1246" s="117">
        <v>265323.36842297</v>
      </c>
      <c r="K1246" s="117">
        <v>264416.28508963669</v>
      </c>
      <c r="L1246" s="117">
        <v>907.08333333333337</v>
      </c>
      <c r="M1246" s="117">
        <v>0</v>
      </c>
      <c r="N1246" s="117">
        <v>0</v>
      </c>
      <c r="O1246" s="117">
        <v>0</v>
      </c>
      <c r="P1246" s="117">
        <v>0</v>
      </c>
      <c r="Q1246" s="117">
        <v>0</v>
      </c>
      <c r="R1246" s="117">
        <v>0</v>
      </c>
      <c r="S1246" s="117">
        <v>1</v>
      </c>
      <c r="T1246" s="117">
        <v>0</v>
      </c>
      <c r="U1246" s="117">
        <v>0</v>
      </c>
      <c r="V1246" s="117">
        <v>1</v>
      </c>
      <c r="W1246" s="117">
        <v>0</v>
      </c>
      <c r="X1246" s="117">
        <v>0</v>
      </c>
      <c r="Y1246" s="117">
        <v>0</v>
      </c>
      <c r="Z1246" s="117">
        <v>0</v>
      </c>
      <c r="AA1246" s="117">
        <v>0</v>
      </c>
      <c r="AB1246" s="117">
        <v>0</v>
      </c>
      <c r="AC1246" s="117">
        <v>0</v>
      </c>
      <c r="AD1246" s="117">
        <v>0</v>
      </c>
      <c r="AE1246" s="117">
        <v>0</v>
      </c>
      <c r="AF1246" s="117">
        <v>0</v>
      </c>
      <c r="AG1246" s="117">
        <v>0</v>
      </c>
      <c r="AH1246" s="117">
        <v>0</v>
      </c>
      <c r="AI1246" s="117">
        <v>0</v>
      </c>
      <c r="AJ1246" s="117">
        <v>1</v>
      </c>
      <c r="AK1246" s="117">
        <v>0</v>
      </c>
      <c r="AL1246" s="117">
        <v>0</v>
      </c>
      <c r="AM1246" s="117">
        <v>0</v>
      </c>
      <c r="AN1246" s="117">
        <v>0</v>
      </c>
      <c r="AO1246" s="117">
        <v>0</v>
      </c>
      <c r="AP1246" s="117">
        <v>0</v>
      </c>
      <c r="AQ1246" s="117">
        <v>1</v>
      </c>
      <c r="AR1246" s="117">
        <v>0</v>
      </c>
      <c r="AS1246" s="117">
        <v>264416.28508963669</v>
      </c>
    </row>
    <row r="1247" spans="1:45" x14ac:dyDescent="0.45">
      <c r="A1247" s="117" t="s">
        <v>1586</v>
      </c>
      <c r="B1247" s="118">
        <v>44254</v>
      </c>
      <c r="C1247" s="117">
        <v>2021</v>
      </c>
      <c r="D1247" s="117">
        <v>2</v>
      </c>
      <c r="E1247" s="117">
        <v>7</v>
      </c>
      <c r="F1247" s="117" t="s">
        <v>340</v>
      </c>
      <c r="G1247" s="117" t="s">
        <v>336</v>
      </c>
      <c r="H1247" s="117">
        <v>0</v>
      </c>
      <c r="I1247" s="117">
        <v>35.708329999999997</v>
      </c>
      <c r="J1247" s="117">
        <v>245344.71346838781</v>
      </c>
      <c r="K1247" s="117">
        <v>244911.79680172115</v>
      </c>
      <c r="L1247" s="117">
        <v>432.91666666666669</v>
      </c>
      <c r="M1247" s="117">
        <v>0</v>
      </c>
      <c r="N1247" s="117">
        <v>0</v>
      </c>
      <c r="O1247" s="117">
        <v>0</v>
      </c>
      <c r="P1247" s="117">
        <v>0</v>
      </c>
      <c r="Q1247" s="117">
        <v>0</v>
      </c>
      <c r="R1247" s="117">
        <v>0</v>
      </c>
      <c r="S1247" s="117">
        <v>0</v>
      </c>
      <c r="T1247" s="117">
        <v>1</v>
      </c>
      <c r="U1247" s="117">
        <v>0</v>
      </c>
      <c r="V1247" s="117">
        <v>1</v>
      </c>
      <c r="W1247" s="117">
        <v>0</v>
      </c>
      <c r="X1247" s="117">
        <v>0</v>
      </c>
      <c r="Y1247" s="117">
        <v>0</v>
      </c>
      <c r="Z1247" s="117">
        <v>0</v>
      </c>
      <c r="AA1247" s="117">
        <v>0</v>
      </c>
      <c r="AB1247" s="117">
        <v>0</v>
      </c>
      <c r="AC1247" s="117">
        <v>0</v>
      </c>
      <c r="AD1247" s="117">
        <v>0</v>
      </c>
      <c r="AE1247" s="117">
        <v>0</v>
      </c>
      <c r="AF1247" s="117">
        <v>0</v>
      </c>
      <c r="AG1247" s="117">
        <v>0</v>
      </c>
      <c r="AH1247" s="117">
        <v>0</v>
      </c>
      <c r="AI1247" s="117">
        <v>0</v>
      </c>
      <c r="AJ1247" s="117">
        <v>1</v>
      </c>
      <c r="AK1247" s="117">
        <v>0</v>
      </c>
      <c r="AL1247" s="117">
        <v>0</v>
      </c>
      <c r="AM1247" s="117">
        <v>0</v>
      </c>
      <c r="AN1247" s="117">
        <v>0</v>
      </c>
      <c r="AO1247" s="117">
        <v>0</v>
      </c>
      <c r="AP1247" s="117">
        <v>0</v>
      </c>
      <c r="AQ1247" s="117">
        <v>1</v>
      </c>
      <c r="AR1247" s="117">
        <v>0</v>
      </c>
      <c r="AS1247" s="117">
        <v>244911.79680172115</v>
      </c>
    </row>
    <row r="1248" spans="1:45" x14ac:dyDescent="0.45">
      <c r="A1248" s="117" t="s">
        <v>1587</v>
      </c>
      <c r="B1248" s="118">
        <v>44255</v>
      </c>
      <c r="C1248" s="117">
        <v>2021</v>
      </c>
      <c r="D1248" s="117">
        <v>2</v>
      </c>
      <c r="E1248" s="117">
        <v>1</v>
      </c>
      <c r="F1248" s="117" t="s">
        <v>340</v>
      </c>
      <c r="G1248" s="117" t="s">
        <v>336</v>
      </c>
      <c r="H1248" s="117">
        <v>0</v>
      </c>
      <c r="I1248" s="117">
        <v>39.791670000000003</v>
      </c>
      <c r="J1248" s="117">
        <v>220994.58114728419</v>
      </c>
      <c r="K1248" s="117">
        <v>220168.33114728419</v>
      </c>
      <c r="L1248" s="117">
        <v>826.25</v>
      </c>
      <c r="M1248" s="117">
        <v>0</v>
      </c>
      <c r="N1248" s="117">
        <v>1</v>
      </c>
      <c r="O1248" s="117">
        <v>0</v>
      </c>
      <c r="P1248" s="117">
        <v>0</v>
      </c>
      <c r="Q1248" s="117">
        <v>0</v>
      </c>
      <c r="R1248" s="117">
        <v>0</v>
      </c>
      <c r="S1248" s="117">
        <v>0</v>
      </c>
      <c r="T1248" s="117">
        <v>0</v>
      </c>
      <c r="U1248" s="117">
        <v>0</v>
      </c>
      <c r="V1248" s="117">
        <v>1</v>
      </c>
      <c r="W1248" s="117">
        <v>0</v>
      </c>
      <c r="X1248" s="117">
        <v>0</v>
      </c>
      <c r="Y1248" s="117">
        <v>0</v>
      </c>
      <c r="Z1248" s="117">
        <v>0</v>
      </c>
      <c r="AA1248" s="117">
        <v>0</v>
      </c>
      <c r="AB1248" s="117">
        <v>0</v>
      </c>
      <c r="AC1248" s="117">
        <v>0</v>
      </c>
      <c r="AD1248" s="117">
        <v>0</v>
      </c>
      <c r="AE1248" s="117">
        <v>0</v>
      </c>
      <c r="AF1248" s="117">
        <v>0</v>
      </c>
      <c r="AG1248" s="117">
        <v>0</v>
      </c>
      <c r="AH1248" s="117">
        <v>0</v>
      </c>
      <c r="AI1248" s="117">
        <v>0</v>
      </c>
      <c r="AJ1248" s="117">
        <v>1</v>
      </c>
      <c r="AK1248" s="117">
        <v>0</v>
      </c>
      <c r="AL1248" s="117">
        <v>0</v>
      </c>
      <c r="AM1248" s="117">
        <v>0</v>
      </c>
      <c r="AN1248" s="117">
        <v>0</v>
      </c>
      <c r="AO1248" s="117">
        <v>0</v>
      </c>
      <c r="AP1248" s="117">
        <v>0</v>
      </c>
      <c r="AQ1248" s="117">
        <v>1</v>
      </c>
      <c r="AR1248" s="117">
        <v>0</v>
      </c>
      <c r="AS1248" s="117">
        <v>220168.33114728419</v>
      </c>
    </row>
    <row r="1249" spans="1:45" x14ac:dyDescent="0.45">
      <c r="A1249" s="117" t="s">
        <v>1588</v>
      </c>
      <c r="B1249" s="118">
        <v>44256</v>
      </c>
      <c r="C1249" s="117">
        <v>2021</v>
      </c>
      <c r="D1249" s="117">
        <v>3</v>
      </c>
      <c r="E1249" s="117">
        <v>2</v>
      </c>
      <c r="F1249" s="117" t="s">
        <v>342</v>
      </c>
      <c r="G1249" s="117" t="s">
        <v>336</v>
      </c>
      <c r="H1249" s="117">
        <v>0</v>
      </c>
      <c r="I1249" s="117">
        <v>41.708329999999997</v>
      </c>
      <c r="J1249" s="117">
        <v>262916.962195853</v>
      </c>
      <c r="K1249" s="117">
        <v>261550.29552918632</v>
      </c>
      <c r="L1249" s="117">
        <v>1366.6666666666667</v>
      </c>
      <c r="M1249" s="117">
        <v>0</v>
      </c>
      <c r="N1249" s="117">
        <v>0</v>
      </c>
      <c r="O1249" s="117">
        <v>1</v>
      </c>
      <c r="P1249" s="117">
        <v>0</v>
      </c>
      <c r="Q1249" s="117">
        <v>0</v>
      </c>
      <c r="R1249" s="117">
        <v>0</v>
      </c>
      <c r="S1249" s="117">
        <v>0</v>
      </c>
      <c r="T1249" s="117">
        <v>0</v>
      </c>
      <c r="U1249" s="117">
        <v>0</v>
      </c>
      <c r="V1249" s="117">
        <v>0</v>
      </c>
      <c r="W1249" s="117">
        <v>1</v>
      </c>
      <c r="X1249" s="117">
        <v>0</v>
      </c>
      <c r="Y1249" s="117">
        <v>0</v>
      </c>
      <c r="Z1249" s="117">
        <v>0</v>
      </c>
      <c r="AA1249" s="117">
        <v>0</v>
      </c>
      <c r="AB1249" s="117">
        <v>0</v>
      </c>
      <c r="AC1249" s="117">
        <v>0</v>
      </c>
      <c r="AD1249" s="117">
        <v>0</v>
      </c>
      <c r="AE1249" s="117">
        <v>0</v>
      </c>
      <c r="AF1249" s="117">
        <v>0</v>
      </c>
      <c r="AG1249" s="117">
        <v>0</v>
      </c>
      <c r="AH1249" s="117">
        <v>0</v>
      </c>
      <c r="AI1249" s="117">
        <v>0</v>
      </c>
      <c r="AJ1249" s="117">
        <v>1</v>
      </c>
      <c r="AK1249" s="117">
        <v>0</v>
      </c>
      <c r="AL1249" s="117">
        <v>0</v>
      </c>
      <c r="AM1249" s="117">
        <v>0</v>
      </c>
      <c r="AN1249" s="117">
        <v>0</v>
      </c>
      <c r="AO1249" s="117">
        <v>0</v>
      </c>
      <c r="AP1249" s="117">
        <v>0</v>
      </c>
      <c r="AQ1249" s="117">
        <v>1</v>
      </c>
      <c r="AR1249" s="117">
        <v>0</v>
      </c>
      <c r="AS1249" s="117">
        <v>261550.29552918632</v>
      </c>
    </row>
    <row r="1250" spans="1:45" x14ac:dyDescent="0.45">
      <c r="A1250" s="117" t="s">
        <v>1589</v>
      </c>
      <c r="B1250" s="118">
        <v>44257</v>
      </c>
      <c r="C1250" s="117">
        <v>2021</v>
      </c>
      <c r="D1250" s="117">
        <v>3</v>
      </c>
      <c r="E1250" s="117">
        <v>3</v>
      </c>
      <c r="F1250" s="117" t="s">
        <v>342</v>
      </c>
      <c r="G1250" s="117" t="s">
        <v>336</v>
      </c>
      <c r="H1250" s="117">
        <v>0</v>
      </c>
      <c r="I1250" s="117">
        <v>40.5</v>
      </c>
      <c r="J1250" s="117">
        <v>261269.46265951751</v>
      </c>
      <c r="K1250" s="117">
        <v>259057.79599285085</v>
      </c>
      <c r="L1250" s="117">
        <v>2211.6666666666665</v>
      </c>
      <c r="M1250" s="117">
        <v>0</v>
      </c>
      <c r="N1250" s="117">
        <v>0</v>
      </c>
      <c r="O1250" s="117">
        <v>0</v>
      </c>
      <c r="P1250" s="117">
        <v>1</v>
      </c>
      <c r="Q1250" s="117">
        <v>0</v>
      </c>
      <c r="R1250" s="117">
        <v>0</v>
      </c>
      <c r="S1250" s="117">
        <v>0</v>
      </c>
      <c r="T1250" s="117">
        <v>0</v>
      </c>
      <c r="U1250" s="117">
        <v>0</v>
      </c>
      <c r="V1250" s="117">
        <v>0</v>
      </c>
      <c r="W1250" s="117">
        <v>1</v>
      </c>
      <c r="X1250" s="117">
        <v>0</v>
      </c>
      <c r="Y1250" s="117">
        <v>0</v>
      </c>
      <c r="Z1250" s="117">
        <v>0</v>
      </c>
      <c r="AA1250" s="117">
        <v>0</v>
      </c>
      <c r="AB1250" s="117">
        <v>0</v>
      </c>
      <c r="AC1250" s="117">
        <v>0</v>
      </c>
      <c r="AD1250" s="117">
        <v>0</v>
      </c>
      <c r="AE1250" s="117">
        <v>0</v>
      </c>
      <c r="AF1250" s="117">
        <v>0</v>
      </c>
      <c r="AG1250" s="117">
        <v>0</v>
      </c>
      <c r="AH1250" s="117">
        <v>0</v>
      </c>
      <c r="AI1250" s="117">
        <v>0</v>
      </c>
      <c r="AJ1250" s="117">
        <v>1</v>
      </c>
      <c r="AK1250" s="117">
        <v>0</v>
      </c>
      <c r="AL1250" s="117">
        <v>0</v>
      </c>
      <c r="AM1250" s="117">
        <v>0</v>
      </c>
      <c r="AN1250" s="117">
        <v>0</v>
      </c>
      <c r="AO1250" s="117">
        <v>0</v>
      </c>
      <c r="AP1250" s="117">
        <v>0</v>
      </c>
      <c r="AQ1250" s="117">
        <v>1</v>
      </c>
      <c r="AR1250" s="117">
        <v>0</v>
      </c>
      <c r="AS1250" s="117">
        <v>259057.79599285085</v>
      </c>
    </row>
    <row r="1251" spans="1:45" x14ac:dyDescent="0.45">
      <c r="A1251" s="117" t="s">
        <v>1590</v>
      </c>
      <c r="B1251" s="118">
        <v>44258</v>
      </c>
      <c r="C1251" s="117">
        <v>2021</v>
      </c>
      <c r="D1251" s="117">
        <v>3</v>
      </c>
      <c r="E1251" s="117">
        <v>4</v>
      </c>
      <c r="F1251" s="117" t="s">
        <v>342</v>
      </c>
      <c r="G1251" s="117" t="s">
        <v>336</v>
      </c>
      <c r="H1251" s="117">
        <v>0</v>
      </c>
      <c r="I1251" s="117">
        <v>40.375</v>
      </c>
      <c r="J1251" s="117">
        <v>238752.85724522927</v>
      </c>
      <c r="K1251" s="117">
        <v>235076.19057856261</v>
      </c>
      <c r="L1251" s="117">
        <v>3676.6666666666665</v>
      </c>
      <c r="M1251" s="117">
        <v>0</v>
      </c>
      <c r="N1251" s="117">
        <v>0</v>
      </c>
      <c r="O1251" s="117">
        <v>0</v>
      </c>
      <c r="P1251" s="117">
        <v>0</v>
      </c>
      <c r="Q1251" s="117">
        <v>1</v>
      </c>
      <c r="R1251" s="117">
        <v>0</v>
      </c>
      <c r="S1251" s="117">
        <v>0</v>
      </c>
      <c r="T1251" s="117">
        <v>0</v>
      </c>
      <c r="U1251" s="117">
        <v>0</v>
      </c>
      <c r="V1251" s="117">
        <v>0</v>
      </c>
      <c r="W1251" s="117">
        <v>1</v>
      </c>
      <c r="X1251" s="117">
        <v>0</v>
      </c>
      <c r="Y1251" s="117">
        <v>0</v>
      </c>
      <c r="Z1251" s="117">
        <v>0</v>
      </c>
      <c r="AA1251" s="117">
        <v>0</v>
      </c>
      <c r="AB1251" s="117">
        <v>0</v>
      </c>
      <c r="AC1251" s="117">
        <v>0</v>
      </c>
      <c r="AD1251" s="117">
        <v>0</v>
      </c>
      <c r="AE1251" s="117">
        <v>0</v>
      </c>
      <c r="AF1251" s="117">
        <v>0</v>
      </c>
      <c r="AG1251" s="117">
        <v>0</v>
      </c>
      <c r="AH1251" s="117">
        <v>0</v>
      </c>
      <c r="AI1251" s="117">
        <v>0</v>
      </c>
      <c r="AJ1251" s="117">
        <v>1</v>
      </c>
      <c r="AK1251" s="117">
        <v>0</v>
      </c>
      <c r="AL1251" s="117">
        <v>0</v>
      </c>
      <c r="AM1251" s="117">
        <v>0</v>
      </c>
      <c r="AN1251" s="117">
        <v>0</v>
      </c>
      <c r="AO1251" s="117">
        <v>0</v>
      </c>
      <c r="AP1251" s="117">
        <v>0</v>
      </c>
      <c r="AQ1251" s="117">
        <v>1</v>
      </c>
      <c r="AR1251" s="117">
        <v>0</v>
      </c>
      <c r="AS1251" s="117">
        <v>235076.19057856261</v>
      </c>
    </row>
    <row r="1252" spans="1:45" x14ac:dyDescent="0.45">
      <c r="A1252" s="117" t="s">
        <v>1591</v>
      </c>
      <c r="B1252" s="118">
        <v>44259</v>
      </c>
      <c r="C1252" s="117">
        <v>2021</v>
      </c>
      <c r="D1252" s="117">
        <v>3</v>
      </c>
      <c r="E1252" s="117">
        <v>5</v>
      </c>
      <c r="F1252" s="117" t="s">
        <v>342</v>
      </c>
      <c r="G1252" s="117" t="s">
        <v>336</v>
      </c>
      <c r="H1252" s="117">
        <v>0</v>
      </c>
      <c r="I1252" s="117">
        <v>41.875</v>
      </c>
      <c r="J1252" s="117">
        <v>233467.33438301293</v>
      </c>
      <c r="K1252" s="117">
        <v>229344.41771634627</v>
      </c>
      <c r="L1252" s="117">
        <v>4122.916666666667</v>
      </c>
      <c r="M1252" s="117">
        <v>0</v>
      </c>
      <c r="N1252" s="117">
        <v>0</v>
      </c>
      <c r="O1252" s="117">
        <v>0</v>
      </c>
      <c r="P1252" s="117">
        <v>0</v>
      </c>
      <c r="Q1252" s="117">
        <v>0</v>
      </c>
      <c r="R1252" s="117">
        <v>1</v>
      </c>
      <c r="S1252" s="117">
        <v>0</v>
      </c>
      <c r="T1252" s="117">
        <v>0</v>
      </c>
      <c r="U1252" s="117">
        <v>0</v>
      </c>
      <c r="V1252" s="117">
        <v>0</v>
      </c>
      <c r="W1252" s="117">
        <v>1</v>
      </c>
      <c r="X1252" s="117">
        <v>0</v>
      </c>
      <c r="Y1252" s="117">
        <v>0</v>
      </c>
      <c r="Z1252" s="117">
        <v>0</v>
      </c>
      <c r="AA1252" s="117">
        <v>0</v>
      </c>
      <c r="AB1252" s="117">
        <v>0</v>
      </c>
      <c r="AC1252" s="117">
        <v>0</v>
      </c>
      <c r="AD1252" s="117">
        <v>0</v>
      </c>
      <c r="AE1252" s="117">
        <v>0</v>
      </c>
      <c r="AF1252" s="117">
        <v>0</v>
      </c>
      <c r="AG1252" s="117">
        <v>0</v>
      </c>
      <c r="AH1252" s="117">
        <v>0</v>
      </c>
      <c r="AI1252" s="117">
        <v>0</v>
      </c>
      <c r="AJ1252" s="117">
        <v>1</v>
      </c>
      <c r="AK1252" s="117">
        <v>0</v>
      </c>
      <c r="AL1252" s="117">
        <v>0</v>
      </c>
      <c r="AM1252" s="117">
        <v>0</v>
      </c>
      <c r="AN1252" s="117">
        <v>0</v>
      </c>
      <c r="AO1252" s="117">
        <v>0</v>
      </c>
      <c r="AP1252" s="117">
        <v>0</v>
      </c>
      <c r="AQ1252" s="117">
        <v>1</v>
      </c>
      <c r="AR1252" s="117">
        <v>0</v>
      </c>
      <c r="AS1252" s="117">
        <v>229344.41771634627</v>
      </c>
    </row>
    <row r="1253" spans="1:45" x14ac:dyDescent="0.45">
      <c r="A1253" s="117" t="s">
        <v>1592</v>
      </c>
      <c r="B1253" s="118">
        <v>44260</v>
      </c>
      <c r="C1253" s="117">
        <v>2021</v>
      </c>
      <c r="D1253" s="117">
        <v>3</v>
      </c>
      <c r="E1253" s="117">
        <v>6</v>
      </c>
      <c r="F1253" s="117" t="s">
        <v>342</v>
      </c>
      <c r="G1253" s="117" t="s">
        <v>336</v>
      </c>
      <c r="H1253" s="117">
        <v>0</v>
      </c>
      <c r="I1253" s="117">
        <v>44.333329999999997</v>
      </c>
      <c r="J1253" s="117">
        <v>227110.2541264341</v>
      </c>
      <c r="K1253" s="117">
        <v>222666.5041264341</v>
      </c>
      <c r="L1253" s="117">
        <v>4443.75</v>
      </c>
      <c r="M1253" s="117">
        <v>0</v>
      </c>
      <c r="N1253" s="117">
        <v>0</v>
      </c>
      <c r="O1253" s="117">
        <v>0</v>
      </c>
      <c r="P1253" s="117">
        <v>0</v>
      </c>
      <c r="Q1253" s="117">
        <v>0</v>
      </c>
      <c r="R1253" s="117">
        <v>0</v>
      </c>
      <c r="S1253" s="117">
        <v>1</v>
      </c>
      <c r="T1253" s="117">
        <v>0</v>
      </c>
      <c r="U1253" s="117">
        <v>0</v>
      </c>
      <c r="V1253" s="117">
        <v>0</v>
      </c>
      <c r="W1253" s="117">
        <v>1</v>
      </c>
      <c r="X1253" s="117">
        <v>0</v>
      </c>
      <c r="Y1253" s="117">
        <v>0</v>
      </c>
      <c r="Z1253" s="117">
        <v>0</v>
      </c>
      <c r="AA1253" s="117">
        <v>0</v>
      </c>
      <c r="AB1253" s="117">
        <v>0</v>
      </c>
      <c r="AC1253" s="117">
        <v>0</v>
      </c>
      <c r="AD1253" s="117">
        <v>0</v>
      </c>
      <c r="AE1253" s="117">
        <v>0</v>
      </c>
      <c r="AF1253" s="117">
        <v>0</v>
      </c>
      <c r="AG1253" s="117">
        <v>0</v>
      </c>
      <c r="AH1253" s="117">
        <v>0</v>
      </c>
      <c r="AI1253" s="117">
        <v>0</v>
      </c>
      <c r="AJ1253" s="117">
        <v>1</v>
      </c>
      <c r="AK1253" s="117">
        <v>0</v>
      </c>
      <c r="AL1253" s="117">
        <v>0</v>
      </c>
      <c r="AM1253" s="117">
        <v>0</v>
      </c>
      <c r="AN1253" s="117">
        <v>0</v>
      </c>
      <c r="AO1253" s="117">
        <v>0</v>
      </c>
      <c r="AP1253" s="117">
        <v>0</v>
      </c>
      <c r="AQ1253" s="117">
        <v>1</v>
      </c>
      <c r="AR1253" s="117">
        <v>0</v>
      </c>
      <c r="AS1253" s="117">
        <v>222666.5041264341</v>
      </c>
    </row>
    <row r="1254" spans="1:45" x14ac:dyDescent="0.45">
      <c r="A1254" s="117" t="s">
        <v>1593</v>
      </c>
      <c r="B1254" s="118">
        <v>44261</v>
      </c>
      <c r="C1254" s="117">
        <v>2021</v>
      </c>
      <c r="D1254" s="117">
        <v>3</v>
      </c>
      <c r="E1254" s="117">
        <v>7</v>
      </c>
      <c r="F1254" s="117" t="s">
        <v>340</v>
      </c>
      <c r="G1254" s="117" t="s">
        <v>336</v>
      </c>
      <c r="H1254" s="117">
        <v>0</v>
      </c>
      <c r="I1254" s="117">
        <v>45.083329999999997</v>
      </c>
      <c r="J1254" s="117">
        <v>210483.03429238786</v>
      </c>
      <c r="K1254" s="117">
        <v>206942.20095905452</v>
      </c>
      <c r="L1254" s="117">
        <v>3540.8333333333335</v>
      </c>
      <c r="M1254" s="117">
        <v>0</v>
      </c>
      <c r="N1254" s="117">
        <v>0</v>
      </c>
      <c r="O1254" s="117">
        <v>0</v>
      </c>
      <c r="P1254" s="117">
        <v>0</v>
      </c>
      <c r="Q1254" s="117">
        <v>0</v>
      </c>
      <c r="R1254" s="117">
        <v>0</v>
      </c>
      <c r="S1254" s="117">
        <v>0</v>
      </c>
      <c r="T1254" s="117">
        <v>1</v>
      </c>
      <c r="U1254" s="117">
        <v>0</v>
      </c>
      <c r="V1254" s="117">
        <v>0</v>
      </c>
      <c r="W1254" s="117">
        <v>1</v>
      </c>
      <c r="X1254" s="117">
        <v>0</v>
      </c>
      <c r="Y1254" s="117">
        <v>0</v>
      </c>
      <c r="Z1254" s="117">
        <v>0</v>
      </c>
      <c r="AA1254" s="117">
        <v>0</v>
      </c>
      <c r="AB1254" s="117">
        <v>0</v>
      </c>
      <c r="AC1254" s="117">
        <v>0</v>
      </c>
      <c r="AD1254" s="117">
        <v>0</v>
      </c>
      <c r="AE1254" s="117">
        <v>0</v>
      </c>
      <c r="AF1254" s="117">
        <v>0</v>
      </c>
      <c r="AG1254" s="117">
        <v>0</v>
      </c>
      <c r="AH1254" s="117">
        <v>0</v>
      </c>
      <c r="AI1254" s="117">
        <v>0</v>
      </c>
      <c r="AJ1254" s="117">
        <v>1</v>
      </c>
      <c r="AK1254" s="117">
        <v>0</v>
      </c>
      <c r="AL1254" s="117">
        <v>0</v>
      </c>
      <c r="AM1254" s="117">
        <v>0</v>
      </c>
      <c r="AN1254" s="117">
        <v>0</v>
      </c>
      <c r="AO1254" s="117">
        <v>0</v>
      </c>
      <c r="AP1254" s="117">
        <v>0</v>
      </c>
      <c r="AQ1254" s="117">
        <v>1</v>
      </c>
      <c r="AR1254" s="117">
        <v>0</v>
      </c>
      <c r="AS1254" s="117">
        <v>206942.20095905452</v>
      </c>
    </row>
    <row r="1255" spans="1:45" x14ac:dyDescent="0.45">
      <c r="A1255" s="117" t="s">
        <v>1594</v>
      </c>
      <c r="B1255" s="118">
        <v>44262</v>
      </c>
      <c r="C1255" s="117">
        <v>2021</v>
      </c>
      <c r="D1255" s="117">
        <v>3</v>
      </c>
      <c r="E1255" s="117">
        <v>1</v>
      </c>
      <c r="F1255" s="117" t="s">
        <v>340</v>
      </c>
      <c r="G1255" s="117" t="s">
        <v>336</v>
      </c>
      <c r="H1255" s="117">
        <v>0</v>
      </c>
      <c r="I1255" s="117">
        <v>39.458329999999997</v>
      </c>
      <c r="J1255" s="117">
        <v>229171.25845293832</v>
      </c>
      <c r="K1255" s="117">
        <v>227280.84178627166</v>
      </c>
      <c r="L1255" s="117">
        <v>1890.4166666666667</v>
      </c>
      <c r="M1255" s="117">
        <v>0</v>
      </c>
      <c r="N1255" s="117">
        <v>1</v>
      </c>
      <c r="O1255" s="117">
        <v>0</v>
      </c>
      <c r="P1255" s="117">
        <v>0</v>
      </c>
      <c r="Q1255" s="117">
        <v>0</v>
      </c>
      <c r="R1255" s="117">
        <v>0</v>
      </c>
      <c r="S1255" s="117">
        <v>0</v>
      </c>
      <c r="T1255" s="117">
        <v>0</v>
      </c>
      <c r="U1255" s="117">
        <v>0</v>
      </c>
      <c r="V1255" s="117">
        <v>0</v>
      </c>
      <c r="W1255" s="117">
        <v>1</v>
      </c>
      <c r="X1255" s="117">
        <v>0</v>
      </c>
      <c r="Y1255" s="117">
        <v>0</v>
      </c>
      <c r="Z1255" s="117">
        <v>0</v>
      </c>
      <c r="AA1255" s="117">
        <v>0</v>
      </c>
      <c r="AB1255" s="117">
        <v>0</v>
      </c>
      <c r="AC1255" s="117">
        <v>0</v>
      </c>
      <c r="AD1255" s="117">
        <v>0</v>
      </c>
      <c r="AE1255" s="117">
        <v>0</v>
      </c>
      <c r="AF1255" s="117">
        <v>0</v>
      </c>
      <c r="AG1255" s="117">
        <v>0</v>
      </c>
      <c r="AH1255" s="117">
        <v>0</v>
      </c>
      <c r="AI1255" s="117">
        <v>0</v>
      </c>
      <c r="AJ1255" s="117">
        <v>1</v>
      </c>
      <c r="AK1255" s="117">
        <v>0</v>
      </c>
      <c r="AL1255" s="117">
        <v>0</v>
      </c>
      <c r="AM1255" s="117">
        <v>0</v>
      </c>
      <c r="AN1255" s="117">
        <v>0</v>
      </c>
      <c r="AO1255" s="117">
        <v>0</v>
      </c>
      <c r="AP1255" s="117">
        <v>0</v>
      </c>
      <c r="AQ1255" s="117">
        <v>1</v>
      </c>
      <c r="AR1255" s="117">
        <v>0</v>
      </c>
      <c r="AS1255" s="117">
        <v>227280.84178627166</v>
      </c>
    </row>
    <row r="1256" spans="1:45" x14ac:dyDescent="0.45">
      <c r="A1256" s="117" t="s">
        <v>1595</v>
      </c>
      <c r="B1256" s="118">
        <v>44263</v>
      </c>
      <c r="C1256" s="117">
        <v>2021</v>
      </c>
      <c r="D1256" s="117">
        <v>3</v>
      </c>
      <c r="E1256" s="117">
        <v>2</v>
      </c>
      <c r="F1256" s="117" t="s">
        <v>342</v>
      </c>
      <c r="G1256" s="117" t="s">
        <v>336</v>
      </c>
      <c r="H1256" s="117">
        <v>0</v>
      </c>
      <c r="I1256" s="117">
        <v>36.875</v>
      </c>
      <c r="J1256" s="117">
        <v>261663.93606778167</v>
      </c>
      <c r="K1256" s="117">
        <v>259195.60273444833</v>
      </c>
      <c r="L1256" s="117">
        <v>2468.3333333333335</v>
      </c>
      <c r="M1256" s="117">
        <v>0</v>
      </c>
      <c r="N1256" s="117">
        <v>0</v>
      </c>
      <c r="O1256" s="117">
        <v>1</v>
      </c>
      <c r="P1256" s="117">
        <v>0</v>
      </c>
      <c r="Q1256" s="117">
        <v>0</v>
      </c>
      <c r="R1256" s="117">
        <v>0</v>
      </c>
      <c r="S1256" s="117">
        <v>0</v>
      </c>
      <c r="T1256" s="117">
        <v>0</v>
      </c>
      <c r="U1256" s="117">
        <v>0</v>
      </c>
      <c r="V1256" s="117">
        <v>0</v>
      </c>
      <c r="W1256" s="117">
        <v>1</v>
      </c>
      <c r="X1256" s="117">
        <v>0</v>
      </c>
      <c r="Y1256" s="117">
        <v>0</v>
      </c>
      <c r="Z1256" s="117">
        <v>0</v>
      </c>
      <c r="AA1256" s="117">
        <v>0</v>
      </c>
      <c r="AB1256" s="117">
        <v>0</v>
      </c>
      <c r="AC1256" s="117">
        <v>0</v>
      </c>
      <c r="AD1256" s="117">
        <v>0</v>
      </c>
      <c r="AE1256" s="117">
        <v>0</v>
      </c>
      <c r="AF1256" s="117">
        <v>0</v>
      </c>
      <c r="AG1256" s="117">
        <v>0</v>
      </c>
      <c r="AH1256" s="117">
        <v>0</v>
      </c>
      <c r="AI1256" s="117">
        <v>0</v>
      </c>
      <c r="AJ1256" s="117">
        <v>1</v>
      </c>
      <c r="AK1256" s="117">
        <v>0</v>
      </c>
      <c r="AL1256" s="117">
        <v>0</v>
      </c>
      <c r="AM1256" s="117">
        <v>0</v>
      </c>
      <c r="AN1256" s="117">
        <v>0</v>
      </c>
      <c r="AO1256" s="117">
        <v>0</v>
      </c>
      <c r="AP1256" s="117">
        <v>0</v>
      </c>
      <c r="AQ1256" s="117">
        <v>1</v>
      </c>
      <c r="AR1256" s="117">
        <v>0</v>
      </c>
      <c r="AS1256" s="117">
        <v>259195.60273444833</v>
      </c>
    </row>
    <row r="1257" spans="1:45" x14ac:dyDescent="0.45">
      <c r="A1257" s="117" t="s">
        <v>1596</v>
      </c>
      <c r="B1257" s="118">
        <v>44264</v>
      </c>
      <c r="C1257" s="117">
        <v>2021</v>
      </c>
      <c r="D1257" s="117">
        <v>3</v>
      </c>
      <c r="E1257" s="117">
        <v>3</v>
      </c>
      <c r="F1257" s="117" t="s">
        <v>342</v>
      </c>
      <c r="G1257" s="117" t="s">
        <v>336</v>
      </c>
      <c r="H1257" s="117">
        <v>0</v>
      </c>
      <c r="I1257" s="117">
        <v>37.583329999999997</v>
      </c>
      <c r="J1257" s="117">
        <v>245729.95889040787</v>
      </c>
      <c r="K1257" s="117">
        <v>241924.95889040787</v>
      </c>
      <c r="L1257" s="117">
        <v>3805</v>
      </c>
      <c r="M1257" s="117">
        <v>0</v>
      </c>
      <c r="N1257" s="117">
        <v>0</v>
      </c>
      <c r="O1257" s="117">
        <v>0</v>
      </c>
      <c r="P1257" s="117">
        <v>1</v>
      </c>
      <c r="Q1257" s="117">
        <v>0</v>
      </c>
      <c r="R1257" s="117">
        <v>0</v>
      </c>
      <c r="S1257" s="117">
        <v>0</v>
      </c>
      <c r="T1257" s="117">
        <v>0</v>
      </c>
      <c r="U1257" s="117">
        <v>0</v>
      </c>
      <c r="V1257" s="117">
        <v>0</v>
      </c>
      <c r="W1257" s="117">
        <v>1</v>
      </c>
      <c r="X1257" s="117">
        <v>0</v>
      </c>
      <c r="Y1257" s="117">
        <v>0</v>
      </c>
      <c r="Z1257" s="117">
        <v>0</v>
      </c>
      <c r="AA1257" s="117">
        <v>0</v>
      </c>
      <c r="AB1257" s="117">
        <v>0</v>
      </c>
      <c r="AC1257" s="117">
        <v>0</v>
      </c>
      <c r="AD1257" s="117">
        <v>0</v>
      </c>
      <c r="AE1257" s="117">
        <v>0</v>
      </c>
      <c r="AF1257" s="117">
        <v>0</v>
      </c>
      <c r="AG1257" s="117">
        <v>0</v>
      </c>
      <c r="AH1257" s="117">
        <v>0</v>
      </c>
      <c r="AI1257" s="117">
        <v>0</v>
      </c>
      <c r="AJ1257" s="117">
        <v>1</v>
      </c>
      <c r="AK1257" s="117">
        <v>0</v>
      </c>
      <c r="AL1257" s="117">
        <v>0</v>
      </c>
      <c r="AM1257" s="117">
        <v>0</v>
      </c>
      <c r="AN1257" s="117">
        <v>0</v>
      </c>
      <c r="AO1257" s="117">
        <v>0</v>
      </c>
      <c r="AP1257" s="117">
        <v>0</v>
      </c>
      <c r="AQ1257" s="117">
        <v>1</v>
      </c>
      <c r="AR1257" s="117">
        <v>0</v>
      </c>
      <c r="AS1257" s="117">
        <v>241924.95889040787</v>
      </c>
    </row>
    <row r="1258" spans="1:45" x14ac:dyDescent="0.45">
      <c r="A1258" s="117" t="s">
        <v>1597</v>
      </c>
      <c r="B1258" s="118">
        <v>44265</v>
      </c>
      <c r="C1258" s="117">
        <v>2021</v>
      </c>
      <c r="D1258" s="117">
        <v>3</v>
      </c>
      <c r="E1258" s="117">
        <v>4</v>
      </c>
      <c r="F1258" s="117" t="s">
        <v>342</v>
      </c>
      <c r="G1258" s="117" t="s">
        <v>336</v>
      </c>
      <c r="H1258" s="117">
        <v>0</v>
      </c>
      <c r="I1258" s="117">
        <v>38.583329999999997</v>
      </c>
      <c r="J1258" s="117">
        <v>248900.26233193171</v>
      </c>
      <c r="K1258" s="117">
        <v>243549.84566526505</v>
      </c>
      <c r="L1258" s="117">
        <v>5350.416666666667</v>
      </c>
      <c r="M1258" s="117">
        <v>0</v>
      </c>
      <c r="N1258" s="117">
        <v>0</v>
      </c>
      <c r="O1258" s="117">
        <v>0</v>
      </c>
      <c r="P1258" s="117">
        <v>0</v>
      </c>
      <c r="Q1258" s="117">
        <v>1</v>
      </c>
      <c r="R1258" s="117">
        <v>0</v>
      </c>
      <c r="S1258" s="117">
        <v>0</v>
      </c>
      <c r="T1258" s="117">
        <v>0</v>
      </c>
      <c r="U1258" s="117">
        <v>0</v>
      </c>
      <c r="V1258" s="117">
        <v>0</v>
      </c>
      <c r="W1258" s="117">
        <v>1</v>
      </c>
      <c r="X1258" s="117">
        <v>0</v>
      </c>
      <c r="Y1258" s="117">
        <v>0</v>
      </c>
      <c r="Z1258" s="117">
        <v>0</v>
      </c>
      <c r="AA1258" s="117">
        <v>0</v>
      </c>
      <c r="AB1258" s="117">
        <v>0</v>
      </c>
      <c r="AC1258" s="117">
        <v>0</v>
      </c>
      <c r="AD1258" s="117">
        <v>0</v>
      </c>
      <c r="AE1258" s="117">
        <v>0</v>
      </c>
      <c r="AF1258" s="117">
        <v>0</v>
      </c>
      <c r="AG1258" s="117">
        <v>0</v>
      </c>
      <c r="AH1258" s="117">
        <v>0</v>
      </c>
      <c r="AI1258" s="117">
        <v>0</v>
      </c>
      <c r="AJ1258" s="117">
        <v>1</v>
      </c>
      <c r="AK1258" s="117">
        <v>0</v>
      </c>
      <c r="AL1258" s="117">
        <v>0</v>
      </c>
      <c r="AM1258" s="117">
        <v>0</v>
      </c>
      <c r="AN1258" s="117">
        <v>0</v>
      </c>
      <c r="AO1258" s="117">
        <v>0</v>
      </c>
      <c r="AP1258" s="117">
        <v>0</v>
      </c>
      <c r="AQ1258" s="117">
        <v>1</v>
      </c>
      <c r="AR1258" s="117">
        <v>0</v>
      </c>
      <c r="AS1258" s="117">
        <v>243549.84566526505</v>
      </c>
    </row>
    <row r="1259" spans="1:45" x14ac:dyDescent="0.45">
      <c r="A1259" s="117" t="s">
        <v>1598</v>
      </c>
      <c r="B1259" s="118">
        <v>44266</v>
      </c>
      <c r="C1259" s="117">
        <v>2021</v>
      </c>
      <c r="D1259" s="117">
        <v>3</v>
      </c>
      <c r="E1259" s="117">
        <v>5</v>
      </c>
      <c r="F1259" s="117" t="s">
        <v>342</v>
      </c>
      <c r="G1259" s="117" t="s">
        <v>336</v>
      </c>
      <c r="H1259" s="117">
        <v>0</v>
      </c>
      <c r="I1259" s="117">
        <v>40.333329999999997</v>
      </c>
      <c r="J1259" s="117">
        <v>238831.44477112286</v>
      </c>
      <c r="K1259" s="117">
        <v>232594.36143778951</v>
      </c>
      <c r="L1259" s="117">
        <v>6237.083333333333</v>
      </c>
      <c r="M1259" s="117">
        <v>0</v>
      </c>
      <c r="N1259" s="117">
        <v>0</v>
      </c>
      <c r="O1259" s="117">
        <v>0</v>
      </c>
      <c r="P1259" s="117">
        <v>0</v>
      </c>
      <c r="Q1259" s="117">
        <v>0</v>
      </c>
      <c r="R1259" s="117">
        <v>1</v>
      </c>
      <c r="S1259" s="117">
        <v>0</v>
      </c>
      <c r="T1259" s="117">
        <v>0</v>
      </c>
      <c r="U1259" s="117">
        <v>0</v>
      </c>
      <c r="V1259" s="117">
        <v>0</v>
      </c>
      <c r="W1259" s="117">
        <v>1</v>
      </c>
      <c r="X1259" s="117">
        <v>0</v>
      </c>
      <c r="Y1259" s="117">
        <v>0</v>
      </c>
      <c r="Z1259" s="117">
        <v>0</v>
      </c>
      <c r="AA1259" s="117">
        <v>0</v>
      </c>
      <c r="AB1259" s="117">
        <v>0</v>
      </c>
      <c r="AC1259" s="117">
        <v>0</v>
      </c>
      <c r="AD1259" s="117">
        <v>0</v>
      </c>
      <c r="AE1259" s="117">
        <v>0</v>
      </c>
      <c r="AF1259" s="117">
        <v>0</v>
      </c>
      <c r="AG1259" s="117">
        <v>0</v>
      </c>
      <c r="AH1259" s="117">
        <v>0</v>
      </c>
      <c r="AI1259" s="117">
        <v>0</v>
      </c>
      <c r="AJ1259" s="117">
        <v>1</v>
      </c>
      <c r="AK1259" s="117">
        <v>0</v>
      </c>
      <c r="AL1259" s="117">
        <v>0</v>
      </c>
      <c r="AM1259" s="117">
        <v>0</v>
      </c>
      <c r="AN1259" s="117">
        <v>0</v>
      </c>
      <c r="AO1259" s="117">
        <v>0</v>
      </c>
      <c r="AP1259" s="117">
        <v>0</v>
      </c>
      <c r="AQ1259" s="117">
        <v>1</v>
      </c>
      <c r="AR1259" s="117">
        <v>0</v>
      </c>
      <c r="AS1259" s="117">
        <v>232594.36143778951</v>
      </c>
    </row>
    <row r="1260" spans="1:45" x14ac:dyDescent="0.45">
      <c r="A1260" s="117" t="s">
        <v>1599</v>
      </c>
      <c r="B1260" s="118">
        <v>44267</v>
      </c>
      <c r="C1260" s="117">
        <v>2021</v>
      </c>
      <c r="D1260" s="117">
        <v>3</v>
      </c>
      <c r="E1260" s="117">
        <v>6</v>
      </c>
      <c r="F1260" s="117" t="s">
        <v>342</v>
      </c>
      <c r="G1260" s="117" t="s">
        <v>336</v>
      </c>
      <c r="H1260" s="117">
        <v>0</v>
      </c>
      <c r="I1260" s="117">
        <v>39.083329999999997</v>
      </c>
      <c r="J1260" s="117">
        <v>236514.47304625742</v>
      </c>
      <c r="K1260" s="117">
        <v>229679.88971292408</v>
      </c>
      <c r="L1260" s="117">
        <v>6834.583333333333</v>
      </c>
      <c r="M1260" s="117">
        <v>0</v>
      </c>
      <c r="N1260" s="117">
        <v>0</v>
      </c>
      <c r="O1260" s="117">
        <v>0</v>
      </c>
      <c r="P1260" s="117">
        <v>0</v>
      </c>
      <c r="Q1260" s="117">
        <v>0</v>
      </c>
      <c r="R1260" s="117">
        <v>0</v>
      </c>
      <c r="S1260" s="117">
        <v>1</v>
      </c>
      <c r="T1260" s="117">
        <v>0</v>
      </c>
      <c r="U1260" s="117">
        <v>0</v>
      </c>
      <c r="V1260" s="117">
        <v>0</v>
      </c>
      <c r="W1260" s="117">
        <v>1</v>
      </c>
      <c r="X1260" s="117">
        <v>0</v>
      </c>
      <c r="Y1260" s="117">
        <v>0</v>
      </c>
      <c r="Z1260" s="117">
        <v>0</v>
      </c>
      <c r="AA1260" s="117">
        <v>0</v>
      </c>
      <c r="AB1260" s="117">
        <v>0</v>
      </c>
      <c r="AC1260" s="117">
        <v>0</v>
      </c>
      <c r="AD1260" s="117">
        <v>0</v>
      </c>
      <c r="AE1260" s="117">
        <v>0</v>
      </c>
      <c r="AF1260" s="117">
        <v>0</v>
      </c>
      <c r="AG1260" s="117">
        <v>0</v>
      </c>
      <c r="AH1260" s="117">
        <v>0</v>
      </c>
      <c r="AI1260" s="117">
        <v>0</v>
      </c>
      <c r="AJ1260" s="117">
        <v>1</v>
      </c>
      <c r="AK1260" s="117">
        <v>0</v>
      </c>
      <c r="AL1260" s="117">
        <v>0</v>
      </c>
      <c r="AM1260" s="117">
        <v>0</v>
      </c>
      <c r="AN1260" s="117">
        <v>0</v>
      </c>
      <c r="AO1260" s="117">
        <v>0</v>
      </c>
      <c r="AP1260" s="117">
        <v>0</v>
      </c>
      <c r="AQ1260" s="117">
        <v>1</v>
      </c>
      <c r="AR1260" s="117">
        <v>0</v>
      </c>
      <c r="AS1260" s="117">
        <v>229679.88971292408</v>
      </c>
    </row>
    <row r="1261" spans="1:45" x14ac:dyDescent="0.45">
      <c r="A1261" s="117" t="s">
        <v>1600</v>
      </c>
      <c r="B1261" s="118">
        <v>44268</v>
      </c>
      <c r="C1261" s="117">
        <v>2021</v>
      </c>
      <c r="D1261" s="117">
        <v>3</v>
      </c>
      <c r="E1261" s="117">
        <v>7</v>
      </c>
      <c r="F1261" s="117" t="s">
        <v>340</v>
      </c>
      <c r="G1261" s="117" t="s">
        <v>336</v>
      </c>
      <c r="H1261" s="117">
        <v>0</v>
      </c>
      <c r="I1261" s="117">
        <v>41.708329999999997</v>
      </c>
      <c r="J1261" s="117">
        <v>216549.77058820959</v>
      </c>
      <c r="K1261" s="117">
        <v>209117.68725487625</v>
      </c>
      <c r="L1261" s="117">
        <v>7432.083333333333</v>
      </c>
      <c r="M1261" s="117">
        <v>0</v>
      </c>
      <c r="N1261" s="117">
        <v>0</v>
      </c>
      <c r="O1261" s="117">
        <v>0</v>
      </c>
      <c r="P1261" s="117">
        <v>0</v>
      </c>
      <c r="Q1261" s="117">
        <v>0</v>
      </c>
      <c r="R1261" s="117">
        <v>0</v>
      </c>
      <c r="S1261" s="117">
        <v>0</v>
      </c>
      <c r="T1261" s="117">
        <v>1</v>
      </c>
      <c r="U1261" s="117">
        <v>0</v>
      </c>
      <c r="V1261" s="117">
        <v>0</v>
      </c>
      <c r="W1261" s="117">
        <v>1</v>
      </c>
      <c r="X1261" s="117">
        <v>0</v>
      </c>
      <c r="Y1261" s="117">
        <v>0</v>
      </c>
      <c r="Z1261" s="117">
        <v>0</v>
      </c>
      <c r="AA1261" s="117">
        <v>0</v>
      </c>
      <c r="AB1261" s="117">
        <v>0</v>
      </c>
      <c r="AC1261" s="117">
        <v>0</v>
      </c>
      <c r="AD1261" s="117">
        <v>0</v>
      </c>
      <c r="AE1261" s="117">
        <v>0</v>
      </c>
      <c r="AF1261" s="117">
        <v>0</v>
      </c>
      <c r="AG1261" s="117">
        <v>0</v>
      </c>
      <c r="AH1261" s="117">
        <v>0</v>
      </c>
      <c r="AI1261" s="117">
        <v>0</v>
      </c>
      <c r="AJ1261" s="117">
        <v>1</v>
      </c>
      <c r="AK1261" s="117">
        <v>0</v>
      </c>
      <c r="AL1261" s="117">
        <v>0</v>
      </c>
      <c r="AM1261" s="117">
        <v>0</v>
      </c>
      <c r="AN1261" s="117">
        <v>0</v>
      </c>
      <c r="AO1261" s="117">
        <v>0</v>
      </c>
      <c r="AP1261" s="117">
        <v>0</v>
      </c>
      <c r="AQ1261" s="117">
        <v>1</v>
      </c>
      <c r="AR1261" s="117">
        <v>0</v>
      </c>
      <c r="AS1261" s="117">
        <v>209117.68725487625</v>
      </c>
    </row>
    <row r="1262" spans="1:45" x14ac:dyDescent="0.45">
      <c r="A1262" s="117" t="s">
        <v>1601</v>
      </c>
      <c r="B1262" s="118">
        <v>44269</v>
      </c>
      <c r="C1262" s="117">
        <v>2021</v>
      </c>
      <c r="D1262" s="117">
        <v>3</v>
      </c>
      <c r="E1262" s="117">
        <v>1</v>
      </c>
      <c r="F1262" s="117" t="s">
        <v>340</v>
      </c>
      <c r="G1262" s="117" t="s">
        <v>336</v>
      </c>
      <c r="H1262" s="117">
        <v>0</v>
      </c>
      <c r="I1262" s="117">
        <v>42.524999999999999</v>
      </c>
      <c r="J1262" s="117">
        <v>232340.77154300737</v>
      </c>
      <c r="K1262" s="117">
        <v>225918.59762996389</v>
      </c>
      <c r="L1262" s="117">
        <v>6422.173913043478</v>
      </c>
      <c r="M1262" s="117">
        <v>0</v>
      </c>
      <c r="N1262" s="117">
        <v>1</v>
      </c>
      <c r="O1262" s="117">
        <v>0</v>
      </c>
      <c r="P1262" s="117">
        <v>0</v>
      </c>
      <c r="Q1262" s="117">
        <v>0</v>
      </c>
      <c r="R1262" s="117">
        <v>0</v>
      </c>
      <c r="S1262" s="117">
        <v>0</v>
      </c>
      <c r="T1262" s="117">
        <v>0</v>
      </c>
      <c r="U1262" s="117">
        <v>0</v>
      </c>
      <c r="V1262" s="117">
        <v>0</v>
      </c>
      <c r="W1262" s="117">
        <v>1</v>
      </c>
      <c r="X1262" s="117">
        <v>0</v>
      </c>
      <c r="Y1262" s="117">
        <v>0</v>
      </c>
      <c r="Z1262" s="117">
        <v>0</v>
      </c>
      <c r="AA1262" s="117">
        <v>0</v>
      </c>
      <c r="AB1262" s="117">
        <v>0</v>
      </c>
      <c r="AC1262" s="117">
        <v>0</v>
      </c>
      <c r="AD1262" s="117">
        <v>0</v>
      </c>
      <c r="AE1262" s="117">
        <v>0</v>
      </c>
      <c r="AF1262" s="117">
        <v>0</v>
      </c>
      <c r="AG1262" s="117">
        <v>0</v>
      </c>
      <c r="AH1262" s="117">
        <v>0</v>
      </c>
      <c r="AI1262" s="117">
        <v>0</v>
      </c>
      <c r="AJ1262" s="117">
        <v>1</v>
      </c>
      <c r="AK1262" s="117">
        <v>0</v>
      </c>
      <c r="AL1262" s="117">
        <v>0</v>
      </c>
      <c r="AM1262" s="117">
        <v>0</v>
      </c>
      <c r="AN1262" s="117">
        <v>0</v>
      </c>
      <c r="AO1262" s="117">
        <v>0</v>
      </c>
      <c r="AP1262" s="117">
        <v>0</v>
      </c>
      <c r="AQ1262" s="117">
        <v>1</v>
      </c>
      <c r="AR1262" s="117">
        <v>0</v>
      </c>
      <c r="AS1262" s="117">
        <v>225918.59762996389</v>
      </c>
    </row>
    <row r="1263" spans="1:45" x14ac:dyDescent="0.45">
      <c r="A1263" s="117" t="s">
        <v>1602</v>
      </c>
      <c r="B1263" s="118">
        <v>44270</v>
      </c>
      <c r="C1263" s="117">
        <v>2021</v>
      </c>
      <c r="D1263" s="117">
        <v>3</v>
      </c>
      <c r="E1263" s="117">
        <v>2</v>
      </c>
      <c r="F1263" s="117" t="s">
        <v>342</v>
      </c>
      <c r="G1263" s="117" t="s">
        <v>336</v>
      </c>
      <c r="H1263" s="117">
        <v>0</v>
      </c>
      <c r="I1263" s="117">
        <v>45.416670000000003</v>
      </c>
      <c r="J1263" s="117">
        <v>210993.29784887534</v>
      </c>
      <c r="K1263" s="117">
        <v>202347.04784887534</v>
      </c>
      <c r="L1263" s="117">
        <v>8646.25</v>
      </c>
      <c r="M1263" s="117">
        <v>0</v>
      </c>
      <c r="N1263" s="117">
        <v>0</v>
      </c>
      <c r="O1263" s="117">
        <v>1</v>
      </c>
      <c r="P1263" s="117">
        <v>0</v>
      </c>
      <c r="Q1263" s="117">
        <v>0</v>
      </c>
      <c r="R1263" s="117">
        <v>0</v>
      </c>
      <c r="S1263" s="117">
        <v>0</v>
      </c>
      <c r="T1263" s="117">
        <v>0</v>
      </c>
      <c r="U1263" s="117">
        <v>0</v>
      </c>
      <c r="V1263" s="117">
        <v>0</v>
      </c>
      <c r="W1263" s="117">
        <v>1</v>
      </c>
      <c r="X1263" s="117">
        <v>0</v>
      </c>
      <c r="Y1263" s="117">
        <v>0</v>
      </c>
      <c r="Z1263" s="117">
        <v>0</v>
      </c>
      <c r="AA1263" s="117">
        <v>0</v>
      </c>
      <c r="AB1263" s="117">
        <v>0</v>
      </c>
      <c r="AC1263" s="117">
        <v>0</v>
      </c>
      <c r="AD1263" s="117">
        <v>0</v>
      </c>
      <c r="AE1263" s="117">
        <v>0</v>
      </c>
      <c r="AF1263" s="117">
        <v>0</v>
      </c>
      <c r="AG1263" s="117">
        <v>0</v>
      </c>
      <c r="AH1263" s="117">
        <v>0</v>
      </c>
      <c r="AI1263" s="117">
        <v>0</v>
      </c>
      <c r="AJ1263" s="117">
        <v>1</v>
      </c>
      <c r="AK1263" s="117">
        <v>0</v>
      </c>
      <c r="AL1263" s="117">
        <v>0</v>
      </c>
      <c r="AM1263" s="117">
        <v>0</v>
      </c>
      <c r="AN1263" s="117">
        <v>0</v>
      </c>
      <c r="AO1263" s="117">
        <v>0</v>
      </c>
      <c r="AP1263" s="117">
        <v>0</v>
      </c>
      <c r="AQ1263" s="117">
        <v>1</v>
      </c>
      <c r="AR1263" s="117">
        <v>0</v>
      </c>
      <c r="AS1263" s="117">
        <v>202347.04784887534</v>
      </c>
    </row>
    <row r="1264" spans="1:45" x14ac:dyDescent="0.45">
      <c r="A1264" s="117" t="s">
        <v>1603</v>
      </c>
      <c r="B1264" s="118">
        <v>44271</v>
      </c>
      <c r="C1264" s="117">
        <v>2021</v>
      </c>
      <c r="D1264" s="117">
        <v>3</v>
      </c>
      <c r="E1264" s="117">
        <v>3</v>
      </c>
      <c r="F1264" s="117" t="s">
        <v>342</v>
      </c>
      <c r="G1264" s="117" t="s">
        <v>336</v>
      </c>
      <c r="H1264" s="117">
        <v>0</v>
      </c>
      <c r="I1264" s="117">
        <v>43.666670000000003</v>
      </c>
      <c r="J1264" s="117">
        <v>235084.27917194512</v>
      </c>
      <c r="K1264" s="117">
        <v>223578.86250527846</v>
      </c>
      <c r="L1264" s="117">
        <v>11505.416666666666</v>
      </c>
      <c r="M1264" s="117">
        <v>0</v>
      </c>
      <c r="N1264" s="117">
        <v>0</v>
      </c>
      <c r="O1264" s="117">
        <v>0</v>
      </c>
      <c r="P1264" s="117">
        <v>1</v>
      </c>
      <c r="Q1264" s="117">
        <v>0</v>
      </c>
      <c r="R1264" s="117">
        <v>0</v>
      </c>
      <c r="S1264" s="117">
        <v>0</v>
      </c>
      <c r="T1264" s="117">
        <v>0</v>
      </c>
      <c r="U1264" s="117">
        <v>0</v>
      </c>
      <c r="V1264" s="117">
        <v>0</v>
      </c>
      <c r="W1264" s="117">
        <v>1</v>
      </c>
      <c r="X1264" s="117">
        <v>0</v>
      </c>
      <c r="Y1264" s="117">
        <v>0</v>
      </c>
      <c r="Z1264" s="117">
        <v>0</v>
      </c>
      <c r="AA1264" s="117">
        <v>0</v>
      </c>
      <c r="AB1264" s="117">
        <v>0</v>
      </c>
      <c r="AC1264" s="117">
        <v>0</v>
      </c>
      <c r="AD1264" s="117">
        <v>0</v>
      </c>
      <c r="AE1264" s="117">
        <v>0</v>
      </c>
      <c r="AF1264" s="117">
        <v>0</v>
      </c>
      <c r="AG1264" s="117">
        <v>0</v>
      </c>
      <c r="AH1264" s="117">
        <v>0</v>
      </c>
      <c r="AI1264" s="117">
        <v>0</v>
      </c>
      <c r="AJ1264" s="117">
        <v>1</v>
      </c>
      <c r="AK1264" s="117">
        <v>0</v>
      </c>
      <c r="AL1264" s="117">
        <v>0</v>
      </c>
      <c r="AM1264" s="117">
        <v>0</v>
      </c>
      <c r="AN1264" s="117">
        <v>0</v>
      </c>
      <c r="AO1264" s="117">
        <v>0</v>
      </c>
      <c r="AP1264" s="117">
        <v>0</v>
      </c>
      <c r="AQ1264" s="117">
        <v>1</v>
      </c>
      <c r="AR1264" s="117">
        <v>0</v>
      </c>
      <c r="AS1264" s="117">
        <v>223578.86250527846</v>
      </c>
    </row>
    <row r="1265" spans="1:45" x14ac:dyDescent="0.45">
      <c r="A1265" s="117" t="s">
        <v>1604</v>
      </c>
      <c r="B1265" s="118">
        <v>44272</v>
      </c>
      <c r="C1265" s="117">
        <v>2021</v>
      </c>
      <c r="D1265" s="117">
        <v>3</v>
      </c>
      <c r="E1265" s="117">
        <v>4</v>
      </c>
      <c r="F1265" s="117" t="s">
        <v>342</v>
      </c>
      <c r="G1265" s="117" t="s">
        <v>336</v>
      </c>
      <c r="H1265" s="117">
        <v>0</v>
      </c>
      <c r="I1265" s="117">
        <v>42.041670000000003</v>
      </c>
      <c r="J1265" s="117">
        <v>256721.98982459039</v>
      </c>
      <c r="K1265" s="117">
        <v>240384.07315792373</v>
      </c>
      <c r="L1265" s="117">
        <v>16337.916666666666</v>
      </c>
      <c r="M1265" s="117">
        <v>0</v>
      </c>
      <c r="N1265" s="117">
        <v>0</v>
      </c>
      <c r="O1265" s="117">
        <v>0</v>
      </c>
      <c r="P1265" s="117">
        <v>0</v>
      </c>
      <c r="Q1265" s="117">
        <v>1</v>
      </c>
      <c r="R1265" s="117">
        <v>0</v>
      </c>
      <c r="S1265" s="117">
        <v>0</v>
      </c>
      <c r="T1265" s="117">
        <v>0</v>
      </c>
      <c r="U1265" s="117">
        <v>0</v>
      </c>
      <c r="V1265" s="117">
        <v>0</v>
      </c>
      <c r="W1265" s="117">
        <v>1</v>
      </c>
      <c r="X1265" s="117">
        <v>0</v>
      </c>
      <c r="Y1265" s="117">
        <v>0</v>
      </c>
      <c r="Z1265" s="117">
        <v>0</v>
      </c>
      <c r="AA1265" s="117">
        <v>0</v>
      </c>
      <c r="AB1265" s="117">
        <v>0</v>
      </c>
      <c r="AC1265" s="117">
        <v>0</v>
      </c>
      <c r="AD1265" s="117">
        <v>0</v>
      </c>
      <c r="AE1265" s="117">
        <v>0</v>
      </c>
      <c r="AF1265" s="117">
        <v>0</v>
      </c>
      <c r="AG1265" s="117">
        <v>0</v>
      </c>
      <c r="AH1265" s="117">
        <v>0</v>
      </c>
      <c r="AI1265" s="117">
        <v>0</v>
      </c>
      <c r="AJ1265" s="117">
        <v>1</v>
      </c>
      <c r="AK1265" s="117">
        <v>0</v>
      </c>
      <c r="AL1265" s="117">
        <v>0</v>
      </c>
      <c r="AM1265" s="117">
        <v>0</v>
      </c>
      <c r="AN1265" s="117">
        <v>0</v>
      </c>
      <c r="AO1265" s="117">
        <v>0</v>
      </c>
      <c r="AP1265" s="117">
        <v>0</v>
      </c>
      <c r="AQ1265" s="117">
        <v>1</v>
      </c>
      <c r="AR1265" s="117">
        <v>0</v>
      </c>
      <c r="AS1265" s="117">
        <v>240384.07315792373</v>
      </c>
    </row>
    <row r="1266" spans="1:45" x14ac:dyDescent="0.45">
      <c r="A1266" s="117" t="s">
        <v>1605</v>
      </c>
      <c r="B1266" s="118">
        <v>44273</v>
      </c>
      <c r="C1266" s="117">
        <v>2021</v>
      </c>
      <c r="D1266" s="117">
        <v>3</v>
      </c>
      <c r="E1266" s="117">
        <v>5</v>
      </c>
      <c r="F1266" s="117" t="s">
        <v>342</v>
      </c>
      <c r="G1266" s="117" t="s">
        <v>336</v>
      </c>
      <c r="H1266" s="117">
        <v>0</v>
      </c>
      <c r="I1266" s="117">
        <v>46.708329999999997</v>
      </c>
      <c r="J1266" s="117">
        <v>225400.0358961446</v>
      </c>
      <c r="K1266" s="117">
        <v>206036.2858961446</v>
      </c>
      <c r="L1266" s="117">
        <v>19363.75</v>
      </c>
      <c r="M1266" s="117">
        <v>0</v>
      </c>
      <c r="N1266" s="117">
        <v>0</v>
      </c>
      <c r="O1266" s="117">
        <v>0</v>
      </c>
      <c r="P1266" s="117">
        <v>0</v>
      </c>
      <c r="Q1266" s="117">
        <v>0</v>
      </c>
      <c r="R1266" s="117">
        <v>1</v>
      </c>
      <c r="S1266" s="117">
        <v>0</v>
      </c>
      <c r="T1266" s="117">
        <v>0</v>
      </c>
      <c r="U1266" s="117">
        <v>0</v>
      </c>
      <c r="V1266" s="117">
        <v>0</v>
      </c>
      <c r="W1266" s="117">
        <v>1</v>
      </c>
      <c r="X1266" s="117">
        <v>0</v>
      </c>
      <c r="Y1266" s="117">
        <v>0</v>
      </c>
      <c r="Z1266" s="117">
        <v>0</v>
      </c>
      <c r="AA1266" s="117">
        <v>0</v>
      </c>
      <c r="AB1266" s="117">
        <v>0</v>
      </c>
      <c r="AC1266" s="117">
        <v>0</v>
      </c>
      <c r="AD1266" s="117">
        <v>0</v>
      </c>
      <c r="AE1266" s="117">
        <v>0</v>
      </c>
      <c r="AF1266" s="117">
        <v>0</v>
      </c>
      <c r="AG1266" s="117">
        <v>0</v>
      </c>
      <c r="AH1266" s="117">
        <v>0</v>
      </c>
      <c r="AI1266" s="117">
        <v>0</v>
      </c>
      <c r="AJ1266" s="117">
        <v>1</v>
      </c>
      <c r="AK1266" s="117">
        <v>0</v>
      </c>
      <c r="AL1266" s="117">
        <v>0</v>
      </c>
      <c r="AM1266" s="117">
        <v>0</v>
      </c>
      <c r="AN1266" s="117">
        <v>0</v>
      </c>
      <c r="AO1266" s="117">
        <v>0</v>
      </c>
      <c r="AP1266" s="117">
        <v>0</v>
      </c>
      <c r="AQ1266" s="117">
        <v>1</v>
      </c>
      <c r="AR1266" s="117">
        <v>0</v>
      </c>
      <c r="AS1266" s="117">
        <v>206036.2858961446</v>
      </c>
    </row>
    <row r="1267" spans="1:45" x14ac:dyDescent="0.45">
      <c r="A1267" s="117" t="s">
        <v>1606</v>
      </c>
      <c r="B1267" s="118">
        <v>44274</v>
      </c>
      <c r="C1267" s="117">
        <v>2021</v>
      </c>
      <c r="D1267" s="117">
        <v>3</v>
      </c>
      <c r="E1267" s="117">
        <v>6</v>
      </c>
      <c r="F1267" s="117" t="s">
        <v>342</v>
      </c>
      <c r="G1267" s="117" t="s">
        <v>336</v>
      </c>
      <c r="H1267" s="117">
        <v>0</v>
      </c>
      <c r="I1267" s="117">
        <v>48.25</v>
      </c>
      <c r="J1267" s="117">
        <v>225384.75094458964</v>
      </c>
      <c r="K1267" s="117">
        <v>205351.83427792299</v>
      </c>
      <c r="L1267" s="117">
        <v>20032.916666666668</v>
      </c>
      <c r="M1267" s="117">
        <v>0</v>
      </c>
      <c r="N1267" s="117">
        <v>0</v>
      </c>
      <c r="O1267" s="117">
        <v>0</v>
      </c>
      <c r="P1267" s="117">
        <v>0</v>
      </c>
      <c r="Q1267" s="117">
        <v>0</v>
      </c>
      <c r="R1267" s="117">
        <v>0</v>
      </c>
      <c r="S1267" s="117">
        <v>1</v>
      </c>
      <c r="T1267" s="117">
        <v>0</v>
      </c>
      <c r="U1267" s="117">
        <v>0</v>
      </c>
      <c r="V1267" s="117">
        <v>0</v>
      </c>
      <c r="W1267" s="117">
        <v>1</v>
      </c>
      <c r="X1267" s="117">
        <v>0</v>
      </c>
      <c r="Y1267" s="117">
        <v>0</v>
      </c>
      <c r="Z1267" s="117">
        <v>0</v>
      </c>
      <c r="AA1267" s="117">
        <v>0</v>
      </c>
      <c r="AB1267" s="117">
        <v>0</v>
      </c>
      <c r="AC1267" s="117">
        <v>0</v>
      </c>
      <c r="AD1267" s="117">
        <v>0</v>
      </c>
      <c r="AE1267" s="117">
        <v>0</v>
      </c>
      <c r="AF1267" s="117">
        <v>0</v>
      </c>
      <c r="AG1267" s="117">
        <v>0</v>
      </c>
      <c r="AH1267" s="117">
        <v>0</v>
      </c>
      <c r="AI1267" s="117">
        <v>0</v>
      </c>
      <c r="AJ1267" s="117">
        <v>1</v>
      </c>
      <c r="AK1267" s="117">
        <v>0</v>
      </c>
      <c r="AL1267" s="117">
        <v>0</v>
      </c>
      <c r="AM1267" s="117">
        <v>0</v>
      </c>
      <c r="AN1267" s="117">
        <v>0</v>
      </c>
      <c r="AO1267" s="117">
        <v>0</v>
      </c>
      <c r="AP1267" s="117">
        <v>0</v>
      </c>
      <c r="AQ1267" s="117">
        <v>1</v>
      </c>
      <c r="AR1267" s="117">
        <v>0</v>
      </c>
      <c r="AS1267" s="117">
        <v>205351.83427792299</v>
      </c>
    </row>
    <row r="1268" spans="1:45" x14ac:dyDescent="0.45">
      <c r="A1268" s="117" t="s">
        <v>1607</v>
      </c>
      <c r="B1268" s="118">
        <v>44275</v>
      </c>
      <c r="C1268" s="117">
        <v>2021</v>
      </c>
      <c r="D1268" s="117">
        <v>3</v>
      </c>
      <c r="E1268" s="117">
        <v>7</v>
      </c>
      <c r="F1268" s="117" t="s">
        <v>340</v>
      </c>
      <c r="G1268" s="117" t="s">
        <v>336</v>
      </c>
      <c r="H1268" s="117">
        <v>0</v>
      </c>
      <c r="I1268" s="117">
        <v>47.375</v>
      </c>
      <c r="J1268" s="117">
        <v>224472.06581332008</v>
      </c>
      <c r="K1268" s="117">
        <v>205400.39914665342</v>
      </c>
      <c r="L1268" s="117">
        <v>19071.666666666668</v>
      </c>
      <c r="M1268" s="117">
        <v>0</v>
      </c>
      <c r="N1268" s="117">
        <v>0</v>
      </c>
      <c r="O1268" s="117">
        <v>0</v>
      </c>
      <c r="P1268" s="117">
        <v>0</v>
      </c>
      <c r="Q1268" s="117">
        <v>0</v>
      </c>
      <c r="R1268" s="117">
        <v>0</v>
      </c>
      <c r="S1268" s="117">
        <v>0</v>
      </c>
      <c r="T1268" s="117">
        <v>1</v>
      </c>
      <c r="U1268" s="117">
        <v>0</v>
      </c>
      <c r="V1268" s="117">
        <v>0</v>
      </c>
      <c r="W1268" s="117">
        <v>1</v>
      </c>
      <c r="X1268" s="117">
        <v>0</v>
      </c>
      <c r="Y1268" s="117">
        <v>0</v>
      </c>
      <c r="Z1268" s="117">
        <v>0</v>
      </c>
      <c r="AA1268" s="117">
        <v>0</v>
      </c>
      <c r="AB1268" s="117">
        <v>0</v>
      </c>
      <c r="AC1268" s="117">
        <v>0</v>
      </c>
      <c r="AD1268" s="117">
        <v>0</v>
      </c>
      <c r="AE1268" s="117">
        <v>0</v>
      </c>
      <c r="AF1268" s="117">
        <v>0</v>
      </c>
      <c r="AG1268" s="117">
        <v>0</v>
      </c>
      <c r="AH1268" s="117">
        <v>0</v>
      </c>
      <c r="AI1268" s="117">
        <v>0</v>
      </c>
      <c r="AJ1268" s="117">
        <v>1</v>
      </c>
      <c r="AK1268" s="117">
        <v>0</v>
      </c>
      <c r="AL1268" s="117">
        <v>0</v>
      </c>
      <c r="AM1268" s="117">
        <v>0</v>
      </c>
      <c r="AN1268" s="117">
        <v>0</v>
      </c>
      <c r="AO1268" s="117">
        <v>0</v>
      </c>
      <c r="AP1268" s="117">
        <v>0</v>
      </c>
      <c r="AQ1268" s="117">
        <v>1</v>
      </c>
      <c r="AR1268" s="117">
        <v>0</v>
      </c>
      <c r="AS1268" s="117">
        <v>205400.39914665342</v>
      </c>
    </row>
    <row r="1269" spans="1:45" x14ac:dyDescent="0.45">
      <c r="A1269" s="117" t="s">
        <v>1608</v>
      </c>
      <c r="B1269" s="118">
        <v>44276</v>
      </c>
      <c r="C1269" s="117">
        <v>2021</v>
      </c>
      <c r="D1269" s="117">
        <v>3</v>
      </c>
      <c r="E1269" s="117">
        <v>1</v>
      </c>
      <c r="F1269" s="117" t="s">
        <v>340</v>
      </c>
      <c r="G1269" s="117" t="s">
        <v>336</v>
      </c>
      <c r="H1269" s="117">
        <v>0</v>
      </c>
      <c r="I1269" s="117">
        <v>42.958329999999997</v>
      </c>
      <c r="J1269" s="117">
        <v>240384.21475374076</v>
      </c>
      <c r="K1269" s="117">
        <v>222476.71475374076</v>
      </c>
      <c r="L1269" s="117">
        <v>17907.5</v>
      </c>
      <c r="M1269" s="117">
        <v>0</v>
      </c>
      <c r="N1269" s="117">
        <v>1</v>
      </c>
      <c r="O1269" s="117">
        <v>0</v>
      </c>
      <c r="P1269" s="117">
        <v>0</v>
      </c>
      <c r="Q1269" s="117">
        <v>0</v>
      </c>
      <c r="R1269" s="117">
        <v>0</v>
      </c>
      <c r="S1269" s="117">
        <v>0</v>
      </c>
      <c r="T1269" s="117">
        <v>0</v>
      </c>
      <c r="U1269" s="117">
        <v>0</v>
      </c>
      <c r="V1269" s="117">
        <v>0</v>
      </c>
      <c r="W1269" s="117">
        <v>1</v>
      </c>
      <c r="X1269" s="117">
        <v>0</v>
      </c>
      <c r="Y1269" s="117">
        <v>0</v>
      </c>
      <c r="Z1269" s="117">
        <v>0</v>
      </c>
      <c r="AA1269" s="117">
        <v>0</v>
      </c>
      <c r="AB1269" s="117">
        <v>0</v>
      </c>
      <c r="AC1269" s="117">
        <v>0</v>
      </c>
      <c r="AD1269" s="117">
        <v>0</v>
      </c>
      <c r="AE1269" s="117">
        <v>0</v>
      </c>
      <c r="AF1269" s="117">
        <v>0</v>
      </c>
      <c r="AG1269" s="117">
        <v>0</v>
      </c>
      <c r="AH1269" s="117">
        <v>0</v>
      </c>
      <c r="AI1269" s="117">
        <v>0</v>
      </c>
      <c r="AJ1269" s="117">
        <v>1</v>
      </c>
      <c r="AK1269" s="117">
        <v>0</v>
      </c>
      <c r="AL1269" s="117">
        <v>0</v>
      </c>
      <c r="AM1269" s="117">
        <v>0</v>
      </c>
      <c r="AN1269" s="117">
        <v>0</v>
      </c>
      <c r="AO1269" s="117">
        <v>0</v>
      </c>
      <c r="AP1269" s="117">
        <v>0</v>
      </c>
      <c r="AQ1269" s="117">
        <v>1</v>
      </c>
      <c r="AR1269" s="117">
        <v>0</v>
      </c>
      <c r="AS1269" s="117">
        <v>222476.71475374076</v>
      </c>
    </row>
    <row r="1270" spans="1:45" x14ac:dyDescent="0.45">
      <c r="A1270" s="117" t="s">
        <v>1609</v>
      </c>
      <c r="B1270" s="118">
        <v>44277</v>
      </c>
      <c r="C1270" s="117">
        <v>2021</v>
      </c>
      <c r="D1270" s="117">
        <v>3</v>
      </c>
      <c r="E1270" s="117">
        <v>2</v>
      </c>
      <c r="F1270" s="117" t="s">
        <v>342</v>
      </c>
      <c r="G1270" s="117" t="s">
        <v>336</v>
      </c>
      <c r="H1270" s="117">
        <v>0</v>
      </c>
      <c r="I1270" s="117">
        <v>43.416670000000003</v>
      </c>
      <c r="J1270" s="117">
        <v>250473.75005132257</v>
      </c>
      <c r="K1270" s="117">
        <v>225015.41671798922</v>
      </c>
      <c r="L1270" s="117">
        <v>25458.333333333332</v>
      </c>
      <c r="M1270" s="117">
        <v>0</v>
      </c>
      <c r="N1270" s="117">
        <v>0</v>
      </c>
      <c r="O1270" s="117">
        <v>1</v>
      </c>
      <c r="P1270" s="117">
        <v>0</v>
      </c>
      <c r="Q1270" s="117">
        <v>0</v>
      </c>
      <c r="R1270" s="117">
        <v>0</v>
      </c>
      <c r="S1270" s="117">
        <v>0</v>
      </c>
      <c r="T1270" s="117">
        <v>0</v>
      </c>
      <c r="U1270" s="117">
        <v>0</v>
      </c>
      <c r="V1270" s="117">
        <v>0</v>
      </c>
      <c r="W1270" s="117">
        <v>1</v>
      </c>
      <c r="X1270" s="117">
        <v>0</v>
      </c>
      <c r="Y1270" s="117">
        <v>0</v>
      </c>
      <c r="Z1270" s="117">
        <v>0</v>
      </c>
      <c r="AA1270" s="117">
        <v>0</v>
      </c>
      <c r="AB1270" s="117">
        <v>0</v>
      </c>
      <c r="AC1270" s="117">
        <v>0</v>
      </c>
      <c r="AD1270" s="117">
        <v>0</v>
      </c>
      <c r="AE1270" s="117">
        <v>0</v>
      </c>
      <c r="AF1270" s="117">
        <v>0</v>
      </c>
      <c r="AG1270" s="117">
        <v>0</v>
      </c>
      <c r="AH1270" s="117">
        <v>0</v>
      </c>
      <c r="AI1270" s="117">
        <v>0</v>
      </c>
      <c r="AJ1270" s="117">
        <v>1</v>
      </c>
      <c r="AK1270" s="117">
        <v>0</v>
      </c>
      <c r="AL1270" s="117">
        <v>0</v>
      </c>
      <c r="AM1270" s="117">
        <v>0</v>
      </c>
      <c r="AN1270" s="117">
        <v>0</v>
      </c>
      <c r="AO1270" s="117">
        <v>0</v>
      </c>
      <c r="AP1270" s="117">
        <v>0</v>
      </c>
      <c r="AQ1270" s="117">
        <v>1</v>
      </c>
      <c r="AR1270" s="117">
        <v>0</v>
      </c>
      <c r="AS1270" s="117">
        <v>225015.41671798922</v>
      </c>
    </row>
    <row r="1271" spans="1:45" x14ac:dyDescent="0.45">
      <c r="A1271" s="117" t="s">
        <v>1610</v>
      </c>
      <c r="B1271" s="118">
        <v>44278</v>
      </c>
      <c r="C1271" s="117">
        <v>2021</v>
      </c>
      <c r="D1271" s="117">
        <v>3</v>
      </c>
      <c r="E1271" s="117">
        <v>3</v>
      </c>
      <c r="F1271" s="117" t="s">
        <v>342</v>
      </c>
      <c r="G1271" s="117" t="s">
        <v>336</v>
      </c>
      <c r="H1271" s="117">
        <v>0</v>
      </c>
      <c r="I1271" s="117">
        <v>43.375</v>
      </c>
      <c r="J1271" s="117">
        <v>249840.33117100043</v>
      </c>
      <c r="K1271" s="117">
        <v>218491.99783766709</v>
      </c>
      <c r="L1271" s="117">
        <v>31348.333333333332</v>
      </c>
      <c r="M1271" s="117">
        <v>0</v>
      </c>
      <c r="N1271" s="117">
        <v>0</v>
      </c>
      <c r="O1271" s="117">
        <v>0</v>
      </c>
      <c r="P1271" s="117">
        <v>1</v>
      </c>
      <c r="Q1271" s="117">
        <v>0</v>
      </c>
      <c r="R1271" s="117">
        <v>0</v>
      </c>
      <c r="S1271" s="117">
        <v>0</v>
      </c>
      <c r="T1271" s="117">
        <v>0</v>
      </c>
      <c r="U1271" s="117">
        <v>0</v>
      </c>
      <c r="V1271" s="117">
        <v>0</v>
      </c>
      <c r="W1271" s="117">
        <v>1</v>
      </c>
      <c r="X1271" s="117">
        <v>0</v>
      </c>
      <c r="Y1271" s="117">
        <v>0</v>
      </c>
      <c r="Z1271" s="117">
        <v>0</v>
      </c>
      <c r="AA1271" s="117">
        <v>0</v>
      </c>
      <c r="AB1271" s="117">
        <v>0</v>
      </c>
      <c r="AC1271" s="117">
        <v>0</v>
      </c>
      <c r="AD1271" s="117">
        <v>0</v>
      </c>
      <c r="AE1271" s="117">
        <v>0</v>
      </c>
      <c r="AF1271" s="117">
        <v>0</v>
      </c>
      <c r="AG1271" s="117">
        <v>0</v>
      </c>
      <c r="AH1271" s="117">
        <v>0</v>
      </c>
      <c r="AI1271" s="117">
        <v>0</v>
      </c>
      <c r="AJ1271" s="117">
        <v>1</v>
      </c>
      <c r="AK1271" s="117">
        <v>0</v>
      </c>
      <c r="AL1271" s="117">
        <v>0</v>
      </c>
      <c r="AM1271" s="117">
        <v>0</v>
      </c>
      <c r="AN1271" s="117">
        <v>0</v>
      </c>
      <c r="AO1271" s="117">
        <v>0</v>
      </c>
      <c r="AP1271" s="117">
        <v>0</v>
      </c>
      <c r="AQ1271" s="117">
        <v>1</v>
      </c>
      <c r="AR1271" s="117">
        <v>0</v>
      </c>
      <c r="AS1271" s="117">
        <v>218491.99783766709</v>
      </c>
    </row>
    <row r="1272" spans="1:45" x14ac:dyDescent="0.45">
      <c r="A1272" s="117" t="s">
        <v>1611</v>
      </c>
      <c r="B1272" s="118">
        <v>44279</v>
      </c>
      <c r="C1272" s="117">
        <v>2021</v>
      </c>
      <c r="D1272" s="117">
        <v>3</v>
      </c>
      <c r="E1272" s="117">
        <v>4</v>
      </c>
      <c r="F1272" s="117" t="s">
        <v>342</v>
      </c>
      <c r="G1272" s="117" t="s">
        <v>336</v>
      </c>
      <c r="H1272" s="117">
        <v>0</v>
      </c>
      <c r="I1272" s="117">
        <v>46.208329999999997</v>
      </c>
      <c r="J1272" s="117">
        <v>259771.37651942874</v>
      </c>
      <c r="K1272" s="117">
        <v>222672.62651942874</v>
      </c>
      <c r="L1272" s="117">
        <v>37098.75</v>
      </c>
      <c r="M1272" s="117">
        <v>0</v>
      </c>
      <c r="N1272" s="117">
        <v>0</v>
      </c>
      <c r="O1272" s="117">
        <v>0</v>
      </c>
      <c r="P1272" s="117">
        <v>0</v>
      </c>
      <c r="Q1272" s="117">
        <v>1</v>
      </c>
      <c r="R1272" s="117">
        <v>0</v>
      </c>
      <c r="S1272" s="117">
        <v>0</v>
      </c>
      <c r="T1272" s="117">
        <v>0</v>
      </c>
      <c r="U1272" s="117">
        <v>0</v>
      </c>
      <c r="V1272" s="117">
        <v>0</v>
      </c>
      <c r="W1272" s="117">
        <v>1</v>
      </c>
      <c r="X1272" s="117">
        <v>0</v>
      </c>
      <c r="Y1272" s="117">
        <v>0</v>
      </c>
      <c r="Z1272" s="117">
        <v>0</v>
      </c>
      <c r="AA1272" s="117">
        <v>0</v>
      </c>
      <c r="AB1272" s="117">
        <v>0</v>
      </c>
      <c r="AC1272" s="117">
        <v>0</v>
      </c>
      <c r="AD1272" s="117">
        <v>0</v>
      </c>
      <c r="AE1272" s="117">
        <v>0</v>
      </c>
      <c r="AF1272" s="117">
        <v>0</v>
      </c>
      <c r="AG1272" s="117">
        <v>0</v>
      </c>
      <c r="AH1272" s="117">
        <v>0</v>
      </c>
      <c r="AI1272" s="117">
        <v>0</v>
      </c>
      <c r="AJ1272" s="117">
        <v>1</v>
      </c>
      <c r="AK1272" s="117">
        <v>0</v>
      </c>
      <c r="AL1272" s="117">
        <v>0</v>
      </c>
      <c r="AM1272" s="117">
        <v>0</v>
      </c>
      <c r="AN1272" s="117">
        <v>0</v>
      </c>
      <c r="AO1272" s="117">
        <v>0</v>
      </c>
      <c r="AP1272" s="117">
        <v>0</v>
      </c>
      <c r="AQ1272" s="117">
        <v>1</v>
      </c>
      <c r="AR1272" s="117">
        <v>0</v>
      </c>
      <c r="AS1272" s="117">
        <v>222672.62651942874</v>
      </c>
    </row>
    <row r="1273" spans="1:45" x14ac:dyDescent="0.45">
      <c r="A1273" s="117" t="s">
        <v>1612</v>
      </c>
      <c r="B1273" s="118">
        <v>44280</v>
      </c>
      <c r="C1273" s="117">
        <v>2021</v>
      </c>
      <c r="D1273" s="117">
        <v>3</v>
      </c>
      <c r="E1273" s="117">
        <v>5</v>
      </c>
      <c r="F1273" s="117" t="s">
        <v>342</v>
      </c>
      <c r="G1273" s="117" t="s">
        <v>336</v>
      </c>
      <c r="H1273" s="117">
        <v>0</v>
      </c>
      <c r="I1273" s="117">
        <v>46.041670000000003</v>
      </c>
      <c r="J1273" s="117">
        <v>254342.67261452909</v>
      </c>
      <c r="K1273" s="117">
        <v>210953.08928119575</v>
      </c>
      <c r="L1273" s="117">
        <v>43389.583333333328</v>
      </c>
      <c r="M1273" s="117">
        <v>0</v>
      </c>
      <c r="N1273" s="117">
        <v>0</v>
      </c>
      <c r="O1273" s="117">
        <v>0</v>
      </c>
      <c r="P1273" s="117">
        <v>0</v>
      </c>
      <c r="Q1273" s="117">
        <v>0</v>
      </c>
      <c r="R1273" s="117">
        <v>1</v>
      </c>
      <c r="S1273" s="117">
        <v>0</v>
      </c>
      <c r="T1273" s="117">
        <v>0</v>
      </c>
      <c r="U1273" s="117">
        <v>0</v>
      </c>
      <c r="V1273" s="117">
        <v>0</v>
      </c>
      <c r="W1273" s="117">
        <v>1</v>
      </c>
      <c r="X1273" s="117">
        <v>0</v>
      </c>
      <c r="Y1273" s="117">
        <v>0</v>
      </c>
      <c r="Z1273" s="117">
        <v>0</v>
      </c>
      <c r="AA1273" s="117">
        <v>0</v>
      </c>
      <c r="AB1273" s="117">
        <v>0</v>
      </c>
      <c r="AC1273" s="117">
        <v>0</v>
      </c>
      <c r="AD1273" s="117">
        <v>0</v>
      </c>
      <c r="AE1273" s="117">
        <v>0</v>
      </c>
      <c r="AF1273" s="117">
        <v>0</v>
      </c>
      <c r="AG1273" s="117">
        <v>0</v>
      </c>
      <c r="AH1273" s="117">
        <v>0</v>
      </c>
      <c r="AI1273" s="117">
        <v>0</v>
      </c>
      <c r="AJ1273" s="117">
        <v>1</v>
      </c>
      <c r="AK1273" s="117">
        <v>0</v>
      </c>
      <c r="AL1273" s="117">
        <v>0</v>
      </c>
      <c r="AM1273" s="117">
        <v>0</v>
      </c>
      <c r="AN1273" s="117">
        <v>0</v>
      </c>
      <c r="AO1273" s="117">
        <v>0</v>
      </c>
      <c r="AP1273" s="117">
        <v>0</v>
      </c>
      <c r="AQ1273" s="117">
        <v>1</v>
      </c>
      <c r="AR1273" s="117">
        <v>0</v>
      </c>
      <c r="AS1273" s="117">
        <v>210953.08928119575</v>
      </c>
    </row>
    <row r="1274" spans="1:45" x14ac:dyDescent="0.45">
      <c r="A1274" s="117" t="s">
        <v>1613</v>
      </c>
      <c r="B1274" s="118">
        <v>44281</v>
      </c>
      <c r="C1274" s="117">
        <v>2021</v>
      </c>
      <c r="D1274" s="117">
        <v>3</v>
      </c>
      <c r="E1274" s="117">
        <v>6</v>
      </c>
      <c r="F1274" s="117" t="s">
        <v>342</v>
      </c>
      <c r="G1274" s="117" t="s">
        <v>336</v>
      </c>
      <c r="H1274" s="117">
        <v>0</v>
      </c>
      <c r="I1274" s="117">
        <v>46.333329999999997</v>
      </c>
      <c r="J1274" s="117">
        <v>253203.65820943163</v>
      </c>
      <c r="K1274" s="117">
        <v>210613.65820943163</v>
      </c>
      <c r="L1274" s="117">
        <v>42590</v>
      </c>
      <c r="M1274" s="117">
        <v>0</v>
      </c>
      <c r="N1274" s="117">
        <v>0</v>
      </c>
      <c r="O1274" s="117">
        <v>0</v>
      </c>
      <c r="P1274" s="117">
        <v>0</v>
      </c>
      <c r="Q1274" s="117">
        <v>0</v>
      </c>
      <c r="R1274" s="117">
        <v>0</v>
      </c>
      <c r="S1274" s="117">
        <v>1</v>
      </c>
      <c r="T1274" s="117">
        <v>0</v>
      </c>
      <c r="U1274" s="117">
        <v>0</v>
      </c>
      <c r="V1274" s="117">
        <v>0</v>
      </c>
      <c r="W1274" s="117">
        <v>1</v>
      </c>
      <c r="X1274" s="117">
        <v>0</v>
      </c>
      <c r="Y1274" s="117">
        <v>0</v>
      </c>
      <c r="Z1274" s="117">
        <v>0</v>
      </c>
      <c r="AA1274" s="117">
        <v>0</v>
      </c>
      <c r="AB1274" s="117">
        <v>0</v>
      </c>
      <c r="AC1274" s="117">
        <v>0</v>
      </c>
      <c r="AD1274" s="117">
        <v>0</v>
      </c>
      <c r="AE1274" s="117">
        <v>0</v>
      </c>
      <c r="AF1274" s="117">
        <v>0</v>
      </c>
      <c r="AG1274" s="117">
        <v>0</v>
      </c>
      <c r="AH1274" s="117">
        <v>0</v>
      </c>
      <c r="AI1274" s="117">
        <v>0</v>
      </c>
      <c r="AJ1274" s="117">
        <v>1</v>
      </c>
      <c r="AK1274" s="117">
        <v>0</v>
      </c>
      <c r="AL1274" s="117">
        <v>0</v>
      </c>
      <c r="AM1274" s="117">
        <v>0</v>
      </c>
      <c r="AN1274" s="117">
        <v>0</v>
      </c>
      <c r="AO1274" s="117">
        <v>0</v>
      </c>
      <c r="AP1274" s="117">
        <v>0</v>
      </c>
      <c r="AQ1274" s="117">
        <v>1</v>
      </c>
      <c r="AR1274" s="117">
        <v>0</v>
      </c>
      <c r="AS1274" s="117">
        <v>210613.65820943163</v>
      </c>
    </row>
    <row r="1275" spans="1:45" x14ac:dyDescent="0.45">
      <c r="A1275" s="117" t="s">
        <v>1614</v>
      </c>
      <c r="B1275" s="118">
        <v>44282</v>
      </c>
      <c r="C1275" s="117">
        <v>2021</v>
      </c>
      <c r="D1275" s="117">
        <v>3</v>
      </c>
      <c r="E1275" s="117">
        <v>7</v>
      </c>
      <c r="F1275" s="117" t="s">
        <v>340</v>
      </c>
      <c r="G1275" s="117" t="s">
        <v>336</v>
      </c>
      <c r="H1275" s="117">
        <v>0</v>
      </c>
      <c r="I1275" s="117">
        <v>50.375</v>
      </c>
      <c r="J1275" s="117">
        <v>246124.79631774456</v>
      </c>
      <c r="K1275" s="117">
        <v>197393.12965107791</v>
      </c>
      <c r="L1275" s="117">
        <v>48731.666666666664</v>
      </c>
      <c r="M1275" s="117">
        <v>0</v>
      </c>
      <c r="N1275" s="117">
        <v>0</v>
      </c>
      <c r="O1275" s="117">
        <v>0</v>
      </c>
      <c r="P1275" s="117">
        <v>0</v>
      </c>
      <c r="Q1275" s="117">
        <v>0</v>
      </c>
      <c r="R1275" s="117">
        <v>0</v>
      </c>
      <c r="S1275" s="117">
        <v>0</v>
      </c>
      <c r="T1275" s="117">
        <v>1</v>
      </c>
      <c r="U1275" s="117">
        <v>0</v>
      </c>
      <c r="V1275" s="117">
        <v>0</v>
      </c>
      <c r="W1275" s="117">
        <v>1</v>
      </c>
      <c r="X1275" s="117">
        <v>0</v>
      </c>
      <c r="Y1275" s="117">
        <v>0</v>
      </c>
      <c r="Z1275" s="117">
        <v>0</v>
      </c>
      <c r="AA1275" s="117">
        <v>0</v>
      </c>
      <c r="AB1275" s="117">
        <v>0</v>
      </c>
      <c r="AC1275" s="117">
        <v>0</v>
      </c>
      <c r="AD1275" s="117">
        <v>0</v>
      </c>
      <c r="AE1275" s="117">
        <v>0</v>
      </c>
      <c r="AF1275" s="117">
        <v>0</v>
      </c>
      <c r="AG1275" s="117">
        <v>0</v>
      </c>
      <c r="AH1275" s="117">
        <v>0</v>
      </c>
      <c r="AI1275" s="117">
        <v>0</v>
      </c>
      <c r="AJ1275" s="117">
        <v>1</v>
      </c>
      <c r="AK1275" s="117">
        <v>0</v>
      </c>
      <c r="AL1275" s="117">
        <v>0</v>
      </c>
      <c r="AM1275" s="117">
        <v>0</v>
      </c>
      <c r="AN1275" s="117">
        <v>0</v>
      </c>
      <c r="AO1275" s="117">
        <v>0</v>
      </c>
      <c r="AP1275" s="117">
        <v>0</v>
      </c>
      <c r="AQ1275" s="117">
        <v>1</v>
      </c>
      <c r="AR1275" s="117">
        <v>0</v>
      </c>
      <c r="AS1275" s="117">
        <v>197393.12965107791</v>
      </c>
    </row>
    <row r="1276" spans="1:45" x14ac:dyDescent="0.45">
      <c r="A1276" s="117" t="s">
        <v>1615</v>
      </c>
      <c r="B1276" s="118">
        <v>44283</v>
      </c>
      <c r="C1276" s="117">
        <v>2021</v>
      </c>
      <c r="D1276" s="117">
        <v>3</v>
      </c>
      <c r="E1276" s="117">
        <v>1</v>
      </c>
      <c r="F1276" s="117" t="s">
        <v>340</v>
      </c>
      <c r="G1276" s="117" t="s">
        <v>336</v>
      </c>
      <c r="H1276" s="117">
        <v>0</v>
      </c>
      <c r="I1276" s="117">
        <v>50.083329999999997</v>
      </c>
      <c r="J1276" s="117">
        <v>256560.48472244368</v>
      </c>
      <c r="K1276" s="117">
        <v>206525.48472244368</v>
      </c>
      <c r="L1276" s="117">
        <v>50035</v>
      </c>
      <c r="M1276" s="117">
        <v>0</v>
      </c>
      <c r="N1276" s="117">
        <v>1</v>
      </c>
      <c r="O1276" s="117">
        <v>0</v>
      </c>
      <c r="P1276" s="117">
        <v>0</v>
      </c>
      <c r="Q1276" s="117">
        <v>0</v>
      </c>
      <c r="R1276" s="117">
        <v>0</v>
      </c>
      <c r="S1276" s="117">
        <v>0</v>
      </c>
      <c r="T1276" s="117">
        <v>0</v>
      </c>
      <c r="U1276" s="117">
        <v>0</v>
      </c>
      <c r="V1276" s="117">
        <v>0</v>
      </c>
      <c r="W1276" s="117">
        <v>1</v>
      </c>
      <c r="X1276" s="117">
        <v>0</v>
      </c>
      <c r="Y1276" s="117">
        <v>0</v>
      </c>
      <c r="Z1276" s="117">
        <v>0</v>
      </c>
      <c r="AA1276" s="117">
        <v>0</v>
      </c>
      <c r="AB1276" s="117">
        <v>0</v>
      </c>
      <c r="AC1276" s="117">
        <v>0</v>
      </c>
      <c r="AD1276" s="117">
        <v>0</v>
      </c>
      <c r="AE1276" s="117">
        <v>0</v>
      </c>
      <c r="AF1276" s="117">
        <v>0</v>
      </c>
      <c r="AG1276" s="117">
        <v>0</v>
      </c>
      <c r="AH1276" s="117">
        <v>0</v>
      </c>
      <c r="AI1276" s="117">
        <v>0</v>
      </c>
      <c r="AJ1276" s="117">
        <v>1</v>
      </c>
      <c r="AK1276" s="117">
        <v>0</v>
      </c>
      <c r="AL1276" s="117">
        <v>0</v>
      </c>
      <c r="AM1276" s="117">
        <v>0</v>
      </c>
      <c r="AN1276" s="117">
        <v>0</v>
      </c>
      <c r="AO1276" s="117">
        <v>0</v>
      </c>
      <c r="AP1276" s="117">
        <v>0</v>
      </c>
      <c r="AQ1276" s="117">
        <v>1</v>
      </c>
      <c r="AR1276" s="117">
        <v>0</v>
      </c>
      <c r="AS1276" s="117">
        <v>206525.48472244368</v>
      </c>
    </row>
    <row r="1277" spans="1:45" x14ac:dyDescent="0.45">
      <c r="A1277" s="117" t="s">
        <v>1616</v>
      </c>
      <c r="B1277" s="118">
        <v>44284</v>
      </c>
      <c r="C1277" s="117">
        <v>2021</v>
      </c>
      <c r="D1277" s="117">
        <v>3</v>
      </c>
      <c r="E1277" s="117">
        <v>2</v>
      </c>
      <c r="F1277" s="117" t="s">
        <v>342</v>
      </c>
      <c r="G1277" s="117" t="s">
        <v>336</v>
      </c>
      <c r="H1277" s="117">
        <v>0</v>
      </c>
      <c r="I1277" s="117">
        <v>39.666670000000003</v>
      </c>
      <c r="J1277" s="117">
        <v>287055.15728061658</v>
      </c>
      <c r="K1277" s="117">
        <v>241257.65728061658</v>
      </c>
      <c r="L1277" s="117">
        <v>45797.5</v>
      </c>
      <c r="M1277" s="117">
        <v>0</v>
      </c>
      <c r="N1277" s="117">
        <v>0</v>
      </c>
      <c r="O1277" s="117">
        <v>1</v>
      </c>
      <c r="P1277" s="117">
        <v>0</v>
      </c>
      <c r="Q1277" s="117">
        <v>0</v>
      </c>
      <c r="R1277" s="117">
        <v>0</v>
      </c>
      <c r="S1277" s="117">
        <v>0</v>
      </c>
      <c r="T1277" s="117">
        <v>0</v>
      </c>
      <c r="U1277" s="117">
        <v>0</v>
      </c>
      <c r="V1277" s="117">
        <v>0</v>
      </c>
      <c r="W1277" s="117">
        <v>1</v>
      </c>
      <c r="X1277" s="117">
        <v>0</v>
      </c>
      <c r="Y1277" s="117">
        <v>0</v>
      </c>
      <c r="Z1277" s="117">
        <v>0</v>
      </c>
      <c r="AA1277" s="117">
        <v>0</v>
      </c>
      <c r="AB1277" s="117">
        <v>0</v>
      </c>
      <c r="AC1277" s="117">
        <v>0</v>
      </c>
      <c r="AD1277" s="117">
        <v>0</v>
      </c>
      <c r="AE1277" s="117">
        <v>0</v>
      </c>
      <c r="AF1277" s="117">
        <v>0</v>
      </c>
      <c r="AG1277" s="117">
        <v>0</v>
      </c>
      <c r="AH1277" s="117">
        <v>0</v>
      </c>
      <c r="AI1277" s="117">
        <v>0</v>
      </c>
      <c r="AJ1277" s="117">
        <v>1</v>
      </c>
      <c r="AK1277" s="117">
        <v>0</v>
      </c>
      <c r="AL1277" s="117">
        <v>0</v>
      </c>
      <c r="AM1277" s="117">
        <v>0</v>
      </c>
      <c r="AN1277" s="117">
        <v>0</v>
      </c>
      <c r="AO1277" s="117">
        <v>0</v>
      </c>
      <c r="AP1277" s="117">
        <v>0</v>
      </c>
      <c r="AQ1277" s="117">
        <v>1</v>
      </c>
      <c r="AR1277" s="117">
        <v>0</v>
      </c>
      <c r="AS1277" s="117">
        <v>241257.65728061658</v>
      </c>
    </row>
    <row r="1278" spans="1:45" x14ac:dyDescent="0.45">
      <c r="A1278" s="117" t="s">
        <v>1617</v>
      </c>
      <c r="B1278" s="118">
        <v>44285</v>
      </c>
      <c r="C1278" s="117">
        <v>2021</v>
      </c>
      <c r="D1278" s="117">
        <v>3</v>
      </c>
      <c r="E1278" s="117">
        <v>3</v>
      </c>
      <c r="F1278" s="117" t="s">
        <v>342</v>
      </c>
      <c r="G1278" s="117" t="s">
        <v>336</v>
      </c>
      <c r="H1278" s="117">
        <v>0</v>
      </c>
      <c r="I1278" s="117">
        <v>38.583329999999997</v>
      </c>
      <c r="J1278" s="117">
        <v>267273.18979648006</v>
      </c>
      <c r="K1278" s="117">
        <v>216550.27312981337</v>
      </c>
      <c r="L1278" s="117">
        <v>50722.916666666664</v>
      </c>
      <c r="M1278" s="117">
        <v>0</v>
      </c>
      <c r="N1278" s="117">
        <v>0</v>
      </c>
      <c r="O1278" s="117">
        <v>0</v>
      </c>
      <c r="P1278" s="117">
        <v>1</v>
      </c>
      <c r="Q1278" s="117">
        <v>0</v>
      </c>
      <c r="R1278" s="117">
        <v>0</v>
      </c>
      <c r="S1278" s="117">
        <v>0</v>
      </c>
      <c r="T1278" s="117">
        <v>0</v>
      </c>
      <c r="U1278" s="117">
        <v>0</v>
      </c>
      <c r="V1278" s="117">
        <v>0</v>
      </c>
      <c r="W1278" s="117">
        <v>1</v>
      </c>
      <c r="X1278" s="117">
        <v>0</v>
      </c>
      <c r="Y1278" s="117">
        <v>0</v>
      </c>
      <c r="Z1278" s="117">
        <v>0</v>
      </c>
      <c r="AA1278" s="117">
        <v>0</v>
      </c>
      <c r="AB1278" s="117">
        <v>0</v>
      </c>
      <c r="AC1278" s="117">
        <v>0</v>
      </c>
      <c r="AD1278" s="117">
        <v>0</v>
      </c>
      <c r="AE1278" s="117">
        <v>0</v>
      </c>
      <c r="AF1278" s="117">
        <v>0</v>
      </c>
      <c r="AG1278" s="117">
        <v>0</v>
      </c>
      <c r="AH1278" s="117">
        <v>0</v>
      </c>
      <c r="AI1278" s="117">
        <v>0</v>
      </c>
      <c r="AJ1278" s="117">
        <v>1</v>
      </c>
      <c r="AK1278" s="117">
        <v>0</v>
      </c>
      <c r="AL1278" s="117">
        <v>0</v>
      </c>
      <c r="AM1278" s="117">
        <v>0</v>
      </c>
      <c r="AN1278" s="117">
        <v>0</v>
      </c>
      <c r="AO1278" s="117">
        <v>0</v>
      </c>
      <c r="AP1278" s="117">
        <v>0</v>
      </c>
      <c r="AQ1278" s="117">
        <v>1</v>
      </c>
      <c r="AR1278" s="117">
        <v>0</v>
      </c>
      <c r="AS1278" s="117">
        <v>216550.27312981337</v>
      </c>
    </row>
    <row r="1279" spans="1:45" x14ac:dyDescent="0.45">
      <c r="A1279" s="117" t="s">
        <v>1618</v>
      </c>
      <c r="B1279" s="118">
        <v>44286</v>
      </c>
      <c r="C1279" s="117">
        <v>2021</v>
      </c>
      <c r="D1279" s="117">
        <v>3</v>
      </c>
      <c r="E1279" s="117">
        <v>4</v>
      </c>
      <c r="F1279" s="117" t="s">
        <v>342</v>
      </c>
      <c r="G1279" s="117" t="s">
        <v>336</v>
      </c>
      <c r="H1279" s="117">
        <v>0</v>
      </c>
      <c r="I1279" s="117">
        <v>44.583329999999997</v>
      </c>
      <c r="J1279" s="117">
        <v>268873.30810607498</v>
      </c>
      <c r="K1279" s="117">
        <v>202519.14143940833</v>
      </c>
      <c r="L1279" s="117">
        <v>66354.166666666672</v>
      </c>
      <c r="M1279" s="117">
        <v>0</v>
      </c>
      <c r="N1279" s="117">
        <v>0</v>
      </c>
      <c r="O1279" s="117">
        <v>0</v>
      </c>
      <c r="P1279" s="117">
        <v>0</v>
      </c>
      <c r="Q1279" s="117">
        <v>1</v>
      </c>
      <c r="R1279" s="117">
        <v>0</v>
      </c>
      <c r="S1279" s="117">
        <v>0</v>
      </c>
      <c r="T1279" s="117">
        <v>0</v>
      </c>
      <c r="U1279" s="117">
        <v>0</v>
      </c>
      <c r="V1279" s="117">
        <v>0</v>
      </c>
      <c r="W1279" s="117">
        <v>1</v>
      </c>
      <c r="X1279" s="117">
        <v>0</v>
      </c>
      <c r="Y1279" s="117">
        <v>0</v>
      </c>
      <c r="Z1279" s="117">
        <v>0</v>
      </c>
      <c r="AA1279" s="117">
        <v>0</v>
      </c>
      <c r="AB1279" s="117">
        <v>0</v>
      </c>
      <c r="AC1279" s="117">
        <v>0</v>
      </c>
      <c r="AD1279" s="117">
        <v>0</v>
      </c>
      <c r="AE1279" s="117">
        <v>0</v>
      </c>
      <c r="AF1279" s="117">
        <v>0</v>
      </c>
      <c r="AG1279" s="117">
        <v>0</v>
      </c>
      <c r="AH1279" s="117">
        <v>0</v>
      </c>
      <c r="AI1279" s="117">
        <v>0</v>
      </c>
      <c r="AJ1279" s="117">
        <v>1</v>
      </c>
      <c r="AK1279" s="117">
        <v>0</v>
      </c>
      <c r="AL1279" s="117">
        <v>0</v>
      </c>
      <c r="AM1279" s="117">
        <v>0</v>
      </c>
      <c r="AN1279" s="117">
        <v>0</v>
      </c>
      <c r="AO1279" s="117">
        <v>0</v>
      </c>
      <c r="AP1279" s="117">
        <v>0</v>
      </c>
      <c r="AQ1279" s="117">
        <v>1</v>
      </c>
      <c r="AR1279" s="117">
        <v>0</v>
      </c>
      <c r="AS1279" s="117">
        <v>202519.14143940833</v>
      </c>
    </row>
    <row r="1280" spans="1:45" x14ac:dyDescent="0.45">
      <c r="A1280" s="117" t="s">
        <v>1619</v>
      </c>
      <c r="B1280" s="118">
        <v>44287</v>
      </c>
      <c r="C1280" s="117">
        <v>2021</v>
      </c>
      <c r="D1280" s="117">
        <v>4</v>
      </c>
      <c r="E1280" s="117">
        <v>5</v>
      </c>
      <c r="F1280" s="117" t="s">
        <v>342</v>
      </c>
      <c r="G1280" s="117" t="s">
        <v>336</v>
      </c>
      <c r="H1280" s="117">
        <v>0</v>
      </c>
      <c r="I1280" s="117">
        <v>47.458329999999997</v>
      </c>
      <c r="J1280" s="117">
        <v>305862.51666619669</v>
      </c>
      <c r="K1280" s="117">
        <v>231845.43333286338</v>
      </c>
      <c r="L1280" s="117">
        <v>74017.083333333328</v>
      </c>
      <c r="M1280" s="117">
        <v>0</v>
      </c>
      <c r="N1280" s="117">
        <v>0</v>
      </c>
      <c r="O1280" s="117">
        <v>0</v>
      </c>
      <c r="P1280" s="117">
        <v>0</v>
      </c>
      <c r="Q1280" s="117">
        <v>0</v>
      </c>
      <c r="R1280" s="117">
        <v>1</v>
      </c>
      <c r="S1280" s="117">
        <v>0</v>
      </c>
      <c r="T1280" s="117">
        <v>0</v>
      </c>
      <c r="U1280" s="117">
        <v>0</v>
      </c>
      <c r="V1280" s="117">
        <v>0</v>
      </c>
      <c r="W1280" s="117">
        <v>0</v>
      </c>
      <c r="X1280" s="117">
        <v>1</v>
      </c>
      <c r="Y1280" s="117">
        <v>0</v>
      </c>
      <c r="Z1280" s="117">
        <v>0</v>
      </c>
      <c r="AA1280" s="117">
        <v>0</v>
      </c>
      <c r="AB1280" s="117">
        <v>0</v>
      </c>
      <c r="AC1280" s="117">
        <v>0</v>
      </c>
      <c r="AD1280" s="117">
        <v>0</v>
      </c>
      <c r="AE1280" s="117">
        <v>0</v>
      </c>
      <c r="AF1280" s="117">
        <v>0</v>
      </c>
      <c r="AG1280" s="117">
        <v>0</v>
      </c>
      <c r="AH1280" s="117">
        <v>0</v>
      </c>
      <c r="AI1280" s="117">
        <v>0</v>
      </c>
      <c r="AJ1280" s="117">
        <v>1</v>
      </c>
      <c r="AK1280" s="117">
        <v>0</v>
      </c>
      <c r="AL1280" s="117">
        <v>0</v>
      </c>
      <c r="AM1280" s="117">
        <v>0</v>
      </c>
      <c r="AN1280" s="117">
        <v>0</v>
      </c>
      <c r="AO1280" s="117">
        <v>0</v>
      </c>
      <c r="AP1280" s="117">
        <v>0</v>
      </c>
      <c r="AQ1280" s="117">
        <v>1</v>
      </c>
      <c r="AR1280" s="117">
        <v>0</v>
      </c>
      <c r="AS1280" s="117">
        <v>231845.43333286338</v>
      </c>
    </row>
    <row r="1281" spans="1:45" x14ac:dyDescent="0.45">
      <c r="A1281" s="117" t="s">
        <v>1620</v>
      </c>
      <c r="B1281" s="118">
        <v>44288</v>
      </c>
      <c r="C1281" s="117">
        <v>2021</v>
      </c>
      <c r="D1281" s="117">
        <v>4</v>
      </c>
      <c r="E1281" s="117">
        <v>6</v>
      </c>
      <c r="F1281" s="117" t="s">
        <v>342</v>
      </c>
      <c r="G1281" s="117" t="s">
        <v>336</v>
      </c>
      <c r="H1281" s="117">
        <v>0</v>
      </c>
      <c r="I1281" s="117">
        <v>49.541670000000003</v>
      </c>
      <c r="J1281" s="117">
        <v>250459.56463458657</v>
      </c>
      <c r="K1281" s="117">
        <v>177012.48130125325</v>
      </c>
      <c r="L1281" s="117">
        <v>73447.083333333328</v>
      </c>
      <c r="M1281" s="117">
        <v>0</v>
      </c>
      <c r="N1281" s="117">
        <v>0</v>
      </c>
      <c r="O1281" s="117">
        <v>0</v>
      </c>
      <c r="P1281" s="117">
        <v>0</v>
      </c>
      <c r="Q1281" s="117">
        <v>0</v>
      </c>
      <c r="R1281" s="117">
        <v>0</v>
      </c>
      <c r="S1281" s="117">
        <v>1</v>
      </c>
      <c r="T1281" s="117">
        <v>0</v>
      </c>
      <c r="U1281" s="117">
        <v>0</v>
      </c>
      <c r="V1281" s="117">
        <v>0</v>
      </c>
      <c r="W1281" s="117">
        <v>0</v>
      </c>
      <c r="X1281" s="117">
        <v>1</v>
      </c>
      <c r="Y1281" s="117">
        <v>0</v>
      </c>
      <c r="Z1281" s="117">
        <v>0</v>
      </c>
      <c r="AA1281" s="117">
        <v>0</v>
      </c>
      <c r="AB1281" s="117">
        <v>0</v>
      </c>
      <c r="AC1281" s="117">
        <v>0</v>
      </c>
      <c r="AD1281" s="117">
        <v>0</v>
      </c>
      <c r="AE1281" s="117">
        <v>0</v>
      </c>
      <c r="AF1281" s="117">
        <v>0</v>
      </c>
      <c r="AG1281" s="117">
        <v>0</v>
      </c>
      <c r="AH1281" s="117">
        <v>0</v>
      </c>
      <c r="AI1281" s="117">
        <v>0</v>
      </c>
      <c r="AJ1281" s="117">
        <v>1</v>
      </c>
      <c r="AK1281" s="117">
        <v>0</v>
      </c>
      <c r="AL1281" s="117">
        <v>0</v>
      </c>
      <c r="AM1281" s="117">
        <v>0</v>
      </c>
      <c r="AN1281" s="117">
        <v>0</v>
      </c>
      <c r="AO1281" s="117">
        <v>0</v>
      </c>
      <c r="AP1281" s="117">
        <v>0</v>
      </c>
      <c r="AQ1281" s="117">
        <v>1</v>
      </c>
      <c r="AR1281" s="117">
        <v>0</v>
      </c>
      <c r="AS1281" s="117">
        <v>177012.48130125325</v>
      </c>
    </row>
    <row r="1282" spans="1:45" x14ac:dyDescent="0.45">
      <c r="A1282" s="117" t="s">
        <v>1621</v>
      </c>
      <c r="B1282" s="118">
        <v>44289</v>
      </c>
      <c r="C1282" s="117">
        <v>2021</v>
      </c>
      <c r="D1282" s="117">
        <v>4</v>
      </c>
      <c r="E1282" s="117">
        <v>7</v>
      </c>
      <c r="F1282" s="117" t="s">
        <v>340</v>
      </c>
      <c r="G1282" s="117" t="s">
        <v>336</v>
      </c>
      <c r="H1282" s="117">
        <v>0</v>
      </c>
      <c r="I1282" s="117">
        <v>53.166670000000003</v>
      </c>
      <c r="J1282" s="117">
        <v>234413.49668610166</v>
      </c>
      <c r="K1282" s="117">
        <v>168222.24668610166</v>
      </c>
      <c r="L1282" s="117">
        <v>66191.25</v>
      </c>
      <c r="M1282" s="117">
        <v>0</v>
      </c>
      <c r="N1282" s="117">
        <v>0</v>
      </c>
      <c r="O1282" s="117">
        <v>0</v>
      </c>
      <c r="P1282" s="117">
        <v>0</v>
      </c>
      <c r="Q1282" s="117">
        <v>0</v>
      </c>
      <c r="R1282" s="117">
        <v>0</v>
      </c>
      <c r="S1282" s="117">
        <v>0</v>
      </c>
      <c r="T1282" s="117">
        <v>1</v>
      </c>
      <c r="U1282" s="117">
        <v>0</v>
      </c>
      <c r="V1282" s="117">
        <v>0</v>
      </c>
      <c r="W1282" s="117">
        <v>0</v>
      </c>
      <c r="X1282" s="117">
        <v>1</v>
      </c>
      <c r="Y1282" s="117">
        <v>0</v>
      </c>
      <c r="Z1282" s="117">
        <v>0</v>
      </c>
      <c r="AA1282" s="117">
        <v>0</v>
      </c>
      <c r="AB1282" s="117">
        <v>0</v>
      </c>
      <c r="AC1282" s="117">
        <v>0</v>
      </c>
      <c r="AD1282" s="117">
        <v>0</v>
      </c>
      <c r="AE1282" s="117">
        <v>0</v>
      </c>
      <c r="AF1282" s="117">
        <v>0</v>
      </c>
      <c r="AG1282" s="117">
        <v>0</v>
      </c>
      <c r="AH1282" s="117">
        <v>0</v>
      </c>
      <c r="AI1282" s="117">
        <v>0</v>
      </c>
      <c r="AJ1282" s="117">
        <v>1</v>
      </c>
      <c r="AK1282" s="117">
        <v>0</v>
      </c>
      <c r="AL1282" s="117">
        <v>0</v>
      </c>
      <c r="AM1282" s="117">
        <v>0</v>
      </c>
      <c r="AN1282" s="117">
        <v>0</v>
      </c>
      <c r="AO1282" s="117">
        <v>0</v>
      </c>
      <c r="AP1282" s="117">
        <v>0</v>
      </c>
      <c r="AQ1282" s="117">
        <v>1</v>
      </c>
      <c r="AR1282" s="117">
        <v>0</v>
      </c>
      <c r="AS1282" s="117">
        <v>168222.24668610166</v>
      </c>
    </row>
    <row r="1283" spans="1:45" x14ac:dyDescent="0.45">
      <c r="A1283" s="117" t="s">
        <v>1622</v>
      </c>
      <c r="B1283" s="118">
        <v>44290</v>
      </c>
      <c r="C1283" s="117">
        <v>2021</v>
      </c>
      <c r="D1283" s="117">
        <v>4</v>
      </c>
      <c r="E1283" s="117">
        <v>1</v>
      </c>
      <c r="F1283" s="117" t="s">
        <v>340</v>
      </c>
      <c r="G1283" s="117" t="s">
        <v>336</v>
      </c>
      <c r="H1283" s="117">
        <v>0</v>
      </c>
      <c r="I1283" s="117">
        <v>50.916670000000003</v>
      </c>
      <c r="J1283" s="117">
        <v>229999.17724804758</v>
      </c>
      <c r="K1283" s="117">
        <v>169803.34391471423</v>
      </c>
      <c r="L1283" s="117">
        <v>60195.833333333336</v>
      </c>
      <c r="M1283" s="117">
        <v>0</v>
      </c>
      <c r="N1283" s="117">
        <v>1</v>
      </c>
      <c r="O1283" s="117">
        <v>0</v>
      </c>
      <c r="P1283" s="117">
        <v>0</v>
      </c>
      <c r="Q1283" s="117">
        <v>0</v>
      </c>
      <c r="R1283" s="117">
        <v>0</v>
      </c>
      <c r="S1283" s="117">
        <v>0</v>
      </c>
      <c r="T1283" s="117">
        <v>0</v>
      </c>
      <c r="U1283" s="117">
        <v>0</v>
      </c>
      <c r="V1283" s="117">
        <v>0</v>
      </c>
      <c r="W1283" s="117">
        <v>0</v>
      </c>
      <c r="X1283" s="117">
        <v>1</v>
      </c>
      <c r="Y1283" s="117">
        <v>0</v>
      </c>
      <c r="Z1283" s="117">
        <v>0</v>
      </c>
      <c r="AA1283" s="117">
        <v>0</v>
      </c>
      <c r="AB1283" s="117">
        <v>0</v>
      </c>
      <c r="AC1283" s="117">
        <v>0</v>
      </c>
      <c r="AD1283" s="117">
        <v>0</v>
      </c>
      <c r="AE1283" s="117">
        <v>0</v>
      </c>
      <c r="AF1283" s="117">
        <v>0</v>
      </c>
      <c r="AG1283" s="117">
        <v>0</v>
      </c>
      <c r="AH1283" s="117">
        <v>0</v>
      </c>
      <c r="AI1283" s="117">
        <v>0</v>
      </c>
      <c r="AJ1283" s="117">
        <v>1</v>
      </c>
      <c r="AK1283" s="117">
        <v>0</v>
      </c>
      <c r="AL1283" s="117">
        <v>0</v>
      </c>
      <c r="AM1283" s="117">
        <v>0</v>
      </c>
      <c r="AN1283" s="117">
        <v>0</v>
      </c>
      <c r="AO1283" s="117">
        <v>0</v>
      </c>
      <c r="AP1283" s="117">
        <v>0</v>
      </c>
      <c r="AQ1283" s="117">
        <v>1</v>
      </c>
      <c r="AR1283" s="117">
        <v>0</v>
      </c>
      <c r="AS1283" s="117">
        <v>169803.34391471423</v>
      </c>
    </row>
    <row r="1284" spans="1:45" x14ac:dyDescent="0.45">
      <c r="A1284" s="117" t="s">
        <v>1623</v>
      </c>
      <c r="B1284" s="118">
        <v>44291</v>
      </c>
      <c r="C1284" s="117">
        <v>2021</v>
      </c>
      <c r="D1284" s="117">
        <v>4</v>
      </c>
      <c r="E1284" s="117">
        <v>2</v>
      </c>
      <c r="F1284" s="117" t="s">
        <v>342</v>
      </c>
      <c r="G1284" s="117" t="s">
        <v>336</v>
      </c>
      <c r="H1284" s="117">
        <v>0</v>
      </c>
      <c r="I1284" s="117">
        <v>48.208329999999997</v>
      </c>
      <c r="J1284" s="117">
        <v>260281.5308157446</v>
      </c>
      <c r="K1284" s="117">
        <v>199645.2808157446</v>
      </c>
      <c r="L1284" s="117">
        <v>60636.25</v>
      </c>
      <c r="M1284" s="117">
        <v>0</v>
      </c>
      <c r="N1284" s="117">
        <v>0</v>
      </c>
      <c r="O1284" s="117">
        <v>1</v>
      </c>
      <c r="P1284" s="117">
        <v>0</v>
      </c>
      <c r="Q1284" s="117">
        <v>0</v>
      </c>
      <c r="R1284" s="117">
        <v>0</v>
      </c>
      <c r="S1284" s="117">
        <v>0</v>
      </c>
      <c r="T1284" s="117">
        <v>0</v>
      </c>
      <c r="U1284" s="117">
        <v>0</v>
      </c>
      <c r="V1284" s="117">
        <v>0</v>
      </c>
      <c r="W1284" s="117">
        <v>0</v>
      </c>
      <c r="X1284" s="117">
        <v>1</v>
      </c>
      <c r="Y1284" s="117">
        <v>0</v>
      </c>
      <c r="Z1284" s="117">
        <v>0</v>
      </c>
      <c r="AA1284" s="117">
        <v>0</v>
      </c>
      <c r="AB1284" s="117">
        <v>0</v>
      </c>
      <c r="AC1284" s="117">
        <v>0</v>
      </c>
      <c r="AD1284" s="117">
        <v>0</v>
      </c>
      <c r="AE1284" s="117">
        <v>0</v>
      </c>
      <c r="AF1284" s="117">
        <v>0</v>
      </c>
      <c r="AG1284" s="117">
        <v>0</v>
      </c>
      <c r="AH1284" s="117">
        <v>0</v>
      </c>
      <c r="AI1284" s="117">
        <v>0</v>
      </c>
      <c r="AJ1284" s="117">
        <v>1</v>
      </c>
      <c r="AK1284" s="117">
        <v>0</v>
      </c>
      <c r="AL1284" s="117">
        <v>0</v>
      </c>
      <c r="AM1284" s="117">
        <v>0</v>
      </c>
      <c r="AN1284" s="117">
        <v>0</v>
      </c>
      <c r="AO1284" s="117">
        <v>0</v>
      </c>
      <c r="AP1284" s="117">
        <v>0</v>
      </c>
      <c r="AQ1284" s="117">
        <v>1</v>
      </c>
      <c r="AR1284" s="117">
        <v>0</v>
      </c>
      <c r="AS1284" s="117">
        <v>199645.2808157446</v>
      </c>
    </row>
    <row r="1285" spans="1:45" x14ac:dyDescent="0.45">
      <c r="A1285" s="117" t="s">
        <v>1624</v>
      </c>
      <c r="B1285" s="118">
        <v>44292</v>
      </c>
      <c r="C1285" s="117">
        <v>2021</v>
      </c>
      <c r="D1285" s="117">
        <v>4</v>
      </c>
      <c r="E1285" s="117">
        <v>3</v>
      </c>
      <c r="F1285" s="117" t="s">
        <v>342</v>
      </c>
      <c r="G1285" s="117" t="s">
        <v>336</v>
      </c>
      <c r="H1285" s="117">
        <v>0</v>
      </c>
      <c r="I1285" s="117">
        <v>49.5</v>
      </c>
      <c r="J1285" s="117">
        <v>268475.5304914146</v>
      </c>
      <c r="K1285" s="117">
        <v>181083.03049141463</v>
      </c>
      <c r="L1285" s="117">
        <v>87392.5</v>
      </c>
      <c r="M1285" s="117">
        <v>0</v>
      </c>
      <c r="N1285" s="117">
        <v>0</v>
      </c>
      <c r="O1285" s="117">
        <v>0</v>
      </c>
      <c r="P1285" s="117">
        <v>1</v>
      </c>
      <c r="Q1285" s="117">
        <v>0</v>
      </c>
      <c r="R1285" s="117">
        <v>0</v>
      </c>
      <c r="S1285" s="117">
        <v>0</v>
      </c>
      <c r="T1285" s="117">
        <v>0</v>
      </c>
      <c r="U1285" s="117">
        <v>0</v>
      </c>
      <c r="V1285" s="117">
        <v>0</v>
      </c>
      <c r="W1285" s="117">
        <v>0</v>
      </c>
      <c r="X1285" s="117">
        <v>1</v>
      </c>
      <c r="Y1285" s="117">
        <v>0</v>
      </c>
      <c r="Z1285" s="117">
        <v>0</v>
      </c>
      <c r="AA1285" s="117">
        <v>0</v>
      </c>
      <c r="AB1285" s="117">
        <v>0</v>
      </c>
      <c r="AC1285" s="117">
        <v>0</v>
      </c>
      <c r="AD1285" s="117">
        <v>0</v>
      </c>
      <c r="AE1285" s="117">
        <v>0</v>
      </c>
      <c r="AF1285" s="117">
        <v>0</v>
      </c>
      <c r="AG1285" s="117">
        <v>0</v>
      </c>
      <c r="AH1285" s="117">
        <v>0</v>
      </c>
      <c r="AI1285" s="117">
        <v>0</v>
      </c>
      <c r="AJ1285" s="117">
        <v>1</v>
      </c>
      <c r="AK1285" s="117">
        <v>0</v>
      </c>
      <c r="AL1285" s="117">
        <v>0</v>
      </c>
      <c r="AM1285" s="117">
        <v>0</v>
      </c>
      <c r="AN1285" s="117">
        <v>0</v>
      </c>
      <c r="AO1285" s="117">
        <v>0</v>
      </c>
      <c r="AP1285" s="117">
        <v>0</v>
      </c>
      <c r="AQ1285" s="117">
        <v>1</v>
      </c>
      <c r="AR1285" s="117">
        <v>0</v>
      </c>
      <c r="AS1285" s="117">
        <v>181083.03049141463</v>
      </c>
    </row>
    <row r="1286" spans="1:45" x14ac:dyDescent="0.45">
      <c r="A1286" s="117" t="s">
        <v>1625</v>
      </c>
      <c r="B1286" s="118">
        <v>44293</v>
      </c>
      <c r="C1286" s="117">
        <v>2021</v>
      </c>
      <c r="D1286" s="117">
        <v>4</v>
      </c>
      <c r="E1286" s="117">
        <v>4</v>
      </c>
      <c r="F1286" s="117" t="s">
        <v>342</v>
      </c>
      <c r="G1286" s="117" t="s">
        <v>336</v>
      </c>
      <c r="H1286" s="117">
        <v>0</v>
      </c>
      <c r="I1286" s="117">
        <v>48.125</v>
      </c>
      <c r="J1286" s="117">
        <v>291494.05110404873</v>
      </c>
      <c r="K1286" s="117">
        <v>196305.30110404873</v>
      </c>
      <c r="L1286" s="117">
        <v>95188.75</v>
      </c>
      <c r="M1286" s="117">
        <v>0</v>
      </c>
      <c r="N1286" s="117">
        <v>0</v>
      </c>
      <c r="O1286" s="117">
        <v>0</v>
      </c>
      <c r="P1286" s="117">
        <v>0</v>
      </c>
      <c r="Q1286" s="117">
        <v>1</v>
      </c>
      <c r="R1286" s="117">
        <v>0</v>
      </c>
      <c r="S1286" s="117">
        <v>0</v>
      </c>
      <c r="T1286" s="117">
        <v>0</v>
      </c>
      <c r="U1286" s="117">
        <v>0</v>
      </c>
      <c r="V1286" s="117">
        <v>0</v>
      </c>
      <c r="W1286" s="117">
        <v>0</v>
      </c>
      <c r="X1286" s="117">
        <v>1</v>
      </c>
      <c r="Y1286" s="117">
        <v>0</v>
      </c>
      <c r="Z1286" s="117">
        <v>0</v>
      </c>
      <c r="AA1286" s="117">
        <v>0</v>
      </c>
      <c r="AB1286" s="117">
        <v>0</v>
      </c>
      <c r="AC1286" s="117">
        <v>0</v>
      </c>
      <c r="AD1286" s="117">
        <v>0</v>
      </c>
      <c r="AE1286" s="117">
        <v>0</v>
      </c>
      <c r="AF1286" s="117">
        <v>0</v>
      </c>
      <c r="AG1286" s="117">
        <v>0</v>
      </c>
      <c r="AH1286" s="117">
        <v>0</v>
      </c>
      <c r="AI1286" s="117">
        <v>0</v>
      </c>
      <c r="AJ1286" s="117">
        <v>1</v>
      </c>
      <c r="AK1286" s="117">
        <v>0</v>
      </c>
      <c r="AL1286" s="117">
        <v>0</v>
      </c>
      <c r="AM1286" s="117">
        <v>0</v>
      </c>
      <c r="AN1286" s="117">
        <v>0</v>
      </c>
      <c r="AO1286" s="117">
        <v>0</v>
      </c>
      <c r="AP1286" s="117">
        <v>0</v>
      </c>
      <c r="AQ1286" s="117">
        <v>1</v>
      </c>
      <c r="AR1286" s="117">
        <v>0</v>
      </c>
      <c r="AS1286" s="117">
        <v>196305.30110404873</v>
      </c>
    </row>
    <row r="1287" spans="1:45" x14ac:dyDescent="0.45">
      <c r="A1287" s="117" t="s">
        <v>1626</v>
      </c>
      <c r="B1287" s="118">
        <v>44294</v>
      </c>
      <c r="C1287" s="117">
        <v>2021</v>
      </c>
      <c r="D1287" s="117">
        <v>4</v>
      </c>
      <c r="E1287" s="117">
        <v>5</v>
      </c>
      <c r="F1287" s="117" t="s">
        <v>342</v>
      </c>
      <c r="G1287" s="117" t="s">
        <v>336</v>
      </c>
      <c r="H1287" s="117">
        <v>0</v>
      </c>
      <c r="I1287" s="117">
        <v>47.25</v>
      </c>
      <c r="J1287" s="117">
        <v>295583.42988916999</v>
      </c>
      <c r="K1287" s="117">
        <v>196367.59655583667</v>
      </c>
      <c r="L1287" s="117">
        <v>99215.833333333328</v>
      </c>
      <c r="M1287" s="117">
        <v>0</v>
      </c>
      <c r="N1287" s="117">
        <v>0</v>
      </c>
      <c r="O1287" s="117">
        <v>0</v>
      </c>
      <c r="P1287" s="117">
        <v>0</v>
      </c>
      <c r="Q1287" s="117">
        <v>0</v>
      </c>
      <c r="R1287" s="117">
        <v>1</v>
      </c>
      <c r="S1287" s="117">
        <v>0</v>
      </c>
      <c r="T1287" s="117">
        <v>0</v>
      </c>
      <c r="U1287" s="117">
        <v>0</v>
      </c>
      <c r="V1287" s="117">
        <v>0</v>
      </c>
      <c r="W1287" s="117">
        <v>0</v>
      </c>
      <c r="X1287" s="117">
        <v>1</v>
      </c>
      <c r="Y1287" s="117">
        <v>0</v>
      </c>
      <c r="Z1287" s="117">
        <v>0</v>
      </c>
      <c r="AA1287" s="117">
        <v>0</v>
      </c>
      <c r="AB1287" s="117">
        <v>0</v>
      </c>
      <c r="AC1287" s="117">
        <v>0</v>
      </c>
      <c r="AD1287" s="117">
        <v>0</v>
      </c>
      <c r="AE1287" s="117">
        <v>0</v>
      </c>
      <c r="AF1287" s="117">
        <v>0</v>
      </c>
      <c r="AG1287" s="117">
        <v>0</v>
      </c>
      <c r="AH1287" s="117">
        <v>0</v>
      </c>
      <c r="AI1287" s="117">
        <v>0</v>
      </c>
      <c r="AJ1287" s="117">
        <v>1</v>
      </c>
      <c r="AK1287" s="117">
        <v>0</v>
      </c>
      <c r="AL1287" s="117">
        <v>0</v>
      </c>
      <c r="AM1287" s="117">
        <v>0</v>
      </c>
      <c r="AN1287" s="117">
        <v>0</v>
      </c>
      <c r="AO1287" s="117">
        <v>0</v>
      </c>
      <c r="AP1287" s="117">
        <v>0</v>
      </c>
      <c r="AQ1287" s="117">
        <v>1</v>
      </c>
      <c r="AR1287" s="117">
        <v>0</v>
      </c>
      <c r="AS1287" s="117">
        <v>196367.59655583667</v>
      </c>
    </row>
    <row r="1288" spans="1:45" x14ac:dyDescent="0.45">
      <c r="A1288" s="117" t="s">
        <v>1627</v>
      </c>
      <c r="B1288" s="118">
        <v>44295</v>
      </c>
      <c r="C1288" s="117">
        <v>2021</v>
      </c>
      <c r="D1288" s="117">
        <v>4</v>
      </c>
      <c r="E1288" s="117">
        <v>6</v>
      </c>
      <c r="F1288" s="117" t="s">
        <v>342</v>
      </c>
      <c r="G1288" s="117" t="s">
        <v>336</v>
      </c>
      <c r="H1288" s="117">
        <v>0</v>
      </c>
      <c r="I1288" s="117">
        <v>45.416670000000003</v>
      </c>
      <c r="J1288" s="117">
        <v>297352.34878307173</v>
      </c>
      <c r="K1288" s="117">
        <v>197701.51544973842</v>
      </c>
      <c r="L1288" s="117">
        <v>99650.833333333328</v>
      </c>
      <c r="M1288" s="117">
        <v>0</v>
      </c>
      <c r="N1288" s="117">
        <v>0</v>
      </c>
      <c r="O1288" s="117">
        <v>0</v>
      </c>
      <c r="P1288" s="117">
        <v>0</v>
      </c>
      <c r="Q1288" s="117">
        <v>0</v>
      </c>
      <c r="R1288" s="117">
        <v>0</v>
      </c>
      <c r="S1288" s="117">
        <v>1</v>
      </c>
      <c r="T1288" s="117">
        <v>0</v>
      </c>
      <c r="U1288" s="117">
        <v>0</v>
      </c>
      <c r="V1288" s="117">
        <v>0</v>
      </c>
      <c r="W1288" s="117">
        <v>0</v>
      </c>
      <c r="X1288" s="117">
        <v>1</v>
      </c>
      <c r="Y1288" s="117">
        <v>0</v>
      </c>
      <c r="Z1288" s="117">
        <v>0</v>
      </c>
      <c r="AA1288" s="117">
        <v>0</v>
      </c>
      <c r="AB1288" s="117">
        <v>0</v>
      </c>
      <c r="AC1288" s="117">
        <v>0</v>
      </c>
      <c r="AD1288" s="117">
        <v>0</v>
      </c>
      <c r="AE1288" s="117">
        <v>0</v>
      </c>
      <c r="AF1288" s="117">
        <v>0</v>
      </c>
      <c r="AG1288" s="117">
        <v>0</v>
      </c>
      <c r="AH1288" s="117">
        <v>0</v>
      </c>
      <c r="AI1288" s="117">
        <v>0</v>
      </c>
      <c r="AJ1288" s="117">
        <v>1</v>
      </c>
      <c r="AK1288" s="117">
        <v>0</v>
      </c>
      <c r="AL1288" s="117">
        <v>0</v>
      </c>
      <c r="AM1288" s="117">
        <v>0</v>
      </c>
      <c r="AN1288" s="117">
        <v>0</v>
      </c>
      <c r="AO1288" s="117">
        <v>0</v>
      </c>
      <c r="AP1288" s="117">
        <v>0</v>
      </c>
      <c r="AQ1288" s="117">
        <v>1</v>
      </c>
      <c r="AR1288" s="117">
        <v>0</v>
      </c>
      <c r="AS1288" s="117">
        <v>197701.51544973842</v>
      </c>
    </row>
    <row r="1289" spans="1:45" x14ac:dyDescent="0.45">
      <c r="A1289" s="117" t="s">
        <v>1628</v>
      </c>
      <c r="B1289" s="118">
        <v>44296</v>
      </c>
      <c r="C1289" s="117">
        <v>2021</v>
      </c>
      <c r="D1289" s="117">
        <v>4</v>
      </c>
      <c r="E1289" s="117">
        <v>7</v>
      </c>
      <c r="F1289" s="117" t="s">
        <v>340</v>
      </c>
      <c r="G1289" s="117" t="s">
        <v>336</v>
      </c>
      <c r="H1289" s="117">
        <v>0</v>
      </c>
      <c r="I1289" s="117">
        <v>44.583329999999997</v>
      </c>
      <c r="J1289" s="117">
        <v>282116.7621037779</v>
      </c>
      <c r="K1289" s="117">
        <v>200593.84543711122</v>
      </c>
      <c r="L1289" s="117">
        <v>81522.916666666672</v>
      </c>
      <c r="M1289" s="117">
        <v>0</v>
      </c>
      <c r="N1289" s="117">
        <v>0</v>
      </c>
      <c r="O1289" s="117">
        <v>0</v>
      </c>
      <c r="P1289" s="117">
        <v>0</v>
      </c>
      <c r="Q1289" s="117">
        <v>0</v>
      </c>
      <c r="R1289" s="117">
        <v>0</v>
      </c>
      <c r="S1289" s="117">
        <v>0</v>
      </c>
      <c r="T1289" s="117">
        <v>1</v>
      </c>
      <c r="U1289" s="117">
        <v>0</v>
      </c>
      <c r="V1289" s="117">
        <v>0</v>
      </c>
      <c r="W1289" s="117">
        <v>0</v>
      </c>
      <c r="X1289" s="117">
        <v>1</v>
      </c>
      <c r="Y1289" s="117">
        <v>0</v>
      </c>
      <c r="Z1289" s="117">
        <v>0</v>
      </c>
      <c r="AA1289" s="117">
        <v>0</v>
      </c>
      <c r="AB1289" s="117">
        <v>0</v>
      </c>
      <c r="AC1289" s="117">
        <v>0</v>
      </c>
      <c r="AD1289" s="117">
        <v>0</v>
      </c>
      <c r="AE1289" s="117">
        <v>0</v>
      </c>
      <c r="AF1289" s="117">
        <v>0</v>
      </c>
      <c r="AG1289" s="117">
        <v>0</v>
      </c>
      <c r="AH1289" s="117">
        <v>0</v>
      </c>
      <c r="AI1289" s="117">
        <v>0</v>
      </c>
      <c r="AJ1289" s="117">
        <v>1</v>
      </c>
      <c r="AK1289" s="117">
        <v>0</v>
      </c>
      <c r="AL1289" s="117">
        <v>0</v>
      </c>
      <c r="AM1289" s="117">
        <v>0</v>
      </c>
      <c r="AN1289" s="117">
        <v>0</v>
      </c>
      <c r="AO1289" s="117">
        <v>0</v>
      </c>
      <c r="AP1289" s="117">
        <v>0</v>
      </c>
      <c r="AQ1289" s="117">
        <v>1</v>
      </c>
      <c r="AR1289" s="117">
        <v>0</v>
      </c>
      <c r="AS1289" s="117">
        <v>200593.84543711122</v>
      </c>
    </row>
    <row r="1290" spans="1:45" x14ac:dyDescent="0.45">
      <c r="A1290" s="117" t="s">
        <v>1629</v>
      </c>
      <c r="B1290" s="118">
        <v>44297</v>
      </c>
      <c r="C1290" s="117">
        <v>2021</v>
      </c>
      <c r="D1290" s="117">
        <v>4</v>
      </c>
      <c r="E1290" s="117">
        <v>1</v>
      </c>
      <c r="F1290" s="117" t="s">
        <v>340</v>
      </c>
      <c r="G1290" s="117" t="s">
        <v>336</v>
      </c>
      <c r="H1290" s="117">
        <v>0</v>
      </c>
      <c r="I1290" s="117">
        <v>40.875</v>
      </c>
      <c r="J1290" s="117">
        <v>271651.11787402176</v>
      </c>
      <c r="K1290" s="117">
        <v>200843.20120735507</v>
      </c>
      <c r="L1290" s="117">
        <v>70807.916666666672</v>
      </c>
      <c r="M1290" s="117">
        <v>0</v>
      </c>
      <c r="N1290" s="117">
        <v>1</v>
      </c>
      <c r="O1290" s="117">
        <v>0</v>
      </c>
      <c r="P1290" s="117">
        <v>0</v>
      </c>
      <c r="Q1290" s="117">
        <v>0</v>
      </c>
      <c r="R1290" s="117">
        <v>0</v>
      </c>
      <c r="S1290" s="117">
        <v>0</v>
      </c>
      <c r="T1290" s="117">
        <v>0</v>
      </c>
      <c r="U1290" s="117">
        <v>0</v>
      </c>
      <c r="V1290" s="117">
        <v>0</v>
      </c>
      <c r="W1290" s="117">
        <v>0</v>
      </c>
      <c r="X1290" s="117">
        <v>1</v>
      </c>
      <c r="Y1290" s="117">
        <v>0</v>
      </c>
      <c r="Z1290" s="117">
        <v>0</v>
      </c>
      <c r="AA1290" s="117">
        <v>0</v>
      </c>
      <c r="AB1290" s="117">
        <v>0</v>
      </c>
      <c r="AC1290" s="117">
        <v>0</v>
      </c>
      <c r="AD1290" s="117">
        <v>0</v>
      </c>
      <c r="AE1290" s="117">
        <v>0</v>
      </c>
      <c r="AF1290" s="117">
        <v>0</v>
      </c>
      <c r="AG1290" s="117">
        <v>0</v>
      </c>
      <c r="AH1290" s="117">
        <v>0</v>
      </c>
      <c r="AI1290" s="117">
        <v>0</v>
      </c>
      <c r="AJ1290" s="117">
        <v>1</v>
      </c>
      <c r="AK1290" s="117">
        <v>0</v>
      </c>
      <c r="AL1290" s="117">
        <v>0</v>
      </c>
      <c r="AM1290" s="117">
        <v>0</v>
      </c>
      <c r="AN1290" s="117">
        <v>0</v>
      </c>
      <c r="AO1290" s="117">
        <v>0</v>
      </c>
      <c r="AP1290" s="117">
        <v>0</v>
      </c>
      <c r="AQ1290" s="117">
        <v>1</v>
      </c>
      <c r="AR1290" s="117">
        <v>0</v>
      </c>
      <c r="AS1290" s="117">
        <v>200843.20120735507</v>
      </c>
    </row>
    <row r="1291" spans="1:45" x14ac:dyDescent="0.45">
      <c r="A1291" s="117" t="s">
        <v>1630</v>
      </c>
      <c r="B1291" s="118">
        <v>44298</v>
      </c>
      <c r="C1291" s="117">
        <v>2021</v>
      </c>
      <c r="D1291" s="117">
        <v>4</v>
      </c>
      <c r="E1291" s="117">
        <v>2</v>
      </c>
      <c r="F1291" s="117" t="s">
        <v>342</v>
      </c>
      <c r="G1291" s="117" t="s">
        <v>336</v>
      </c>
      <c r="H1291" s="117">
        <v>0</v>
      </c>
      <c r="I1291" s="117">
        <v>45.666670000000003</v>
      </c>
      <c r="J1291" s="117">
        <v>304244.8055150513</v>
      </c>
      <c r="K1291" s="117">
        <v>216554.38884838464</v>
      </c>
      <c r="L1291" s="117">
        <v>87690.416666666672</v>
      </c>
      <c r="M1291" s="117">
        <v>0</v>
      </c>
      <c r="N1291" s="117">
        <v>0</v>
      </c>
      <c r="O1291" s="117">
        <v>1</v>
      </c>
      <c r="P1291" s="117">
        <v>0</v>
      </c>
      <c r="Q1291" s="117">
        <v>0</v>
      </c>
      <c r="R1291" s="117">
        <v>0</v>
      </c>
      <c r="S1291" s="117">
        <v>0</v>
      </c>
      <c r="T1291" s="117">
        <v>0</v>
      </c>
      <c r="U1291" s="117">
        <v>0</v>
      </c>
      <c r="V1291" s="117">
        <v>0</v>
      </c>
      <c r="W1291" s="117">
        <v>0</v>
      </c>
      <c r="X1291" s="117">
        <v>1</v>
      </c>
      <c r="Y1291" s="117">
        <v>0</v>
      </c>
      <c r="Z1291" s="117">
        <v>0</v>
      </c>
      <c r="AA1291" s="117">
        <v>0</v>
      </c>
      <c r="AB1291" s="117">
        <v>0</v>
      </c>
      <c r="AC1291" s="117">
        <v>0</v>
      </c>
      <c r="AD1291" s="117">
        <v>0</v>
      </c>
      <c r="AE1291" s="117">
        <v>0</v>
      </c>
      <c r="AF1291" s="117">
        <v>0</v>
      </c>
      <c r="AG1291" s="117">
        <v>0</v>
      </c>
      <c r="AH1291" s="117">
        <v>0</v>
      </c>
      <c r="AI1291" s="117">
        <v>0</v>
      </c>
      <c r="AJ1291" s="117">
        <v>1</v>
      </c>
      <c r="AK1291" s="117">
        <v>0</v>
      </c>
      <c r="AL1291" s="117">
        <v>0</v>
      </c>
      <c r="AM1291" s="117">
        <v>0</v>
      </c>
      <c r="AN1291" s="117">
        <v>0</v>
      </c>
      <c r="AO1291" s="117">
        <v>0</v>
      </c>
      <c r="AP1291" s="117">
        <v>0</v>
      </c>
      <c r="AQ1291" s="117">
        <v>1</v>
      </c>
      <c r="AR1291" s="117">
        <v>0</v>
      </c>
      <c r="AS1291" s="117">
        <v>216554.38884838464</v>
      </c>
    </row>
    <row r="1292" spans="1:45" x14ac:dyDescent="0.45">
      <c r="A1292" s="117" t="s">
        <v>1631</v>
      </c>
      <c r="B1292" s="118">
        <v>44299</v>
      </c>
      <c r="C1292" s="117">
        <v>2021</v>
      </c>
      <c r="D1292" s="117">
        <v>4</v>
      </c>
      <c r="E1292" s="117">
        <v>3</v>
      </c>
      <c r="F1292" s="117" t="s">
        <v>342</v>
      </c>
      <c r="G1292" s="117" t="s">
        <v>336</v>
      </c>
      <c r="H1292" s="117">
        <v>0</v>
      </c>
      <c r="I1292" s="117">
        <v>50.625</v>
      </c>
      <c r="J1292" s="117">
        <v>317652.35335584037</v>
      </c>
      <c r="K1292" s="117">
        <v>211912.77002250703</v>
      </c>
      <c r="L1292" s="117">
        <v>105739.58333333333</v>
      </c>
      <c r="M1292" s="117">
        <v>0</v>
      </c>
      <c r="N1292" s="117">
        <v>0</v>
      </c>
      <c r="O1292" s="117">
        <v>0</v>
      </c>
      <c r="P1292" s="117">
        <v>1</v>
      </c>
      <c r="Q1292" s="117">
        <v>0</v>
      </c>
      <c r="R1292" s="117">
        <v>0</v>
      </c>
      <c r="S1292" s="117">
        <v>0</v>
      </c>
      <c r="T1292" s="117">
        <v>0</v>
      </c>
      <c r="U1292" s="117">
        <v>0</v>
      </c>
      <c r="V1292" s="117">
        <v>0</v>
      </c>
      <c r="W1292" s="117">
        <v>0</v>
      </c>
      <c r="X1292" s="117">
        <v>1</v>
      </c>
      <c r="Y1292" s="117">
        <v>0</v>
      </c>
      <c r="Z1292" s="117">
        <v>0</v>
      </c>
      <c r="AA1292" s="117">
        <v>0</v>
      </c>
      <c r="AB1292" s="117">
        <v>0</v>
      </c>
      <c r="AC1292" s="117">
        <v>0</v>
      </c>
      <c r="AD1292" s="117">
        <v>0</v>
      </c>
      <c r="AE1292" s="117">
        <v>0</v>
      </c>
      <c r="AF1292" s="117">
        <v>0</v>
      </c>
      <c r="AG1292" s="117">
        <v>0</v>
      </c>
      <c r="AH1292" s="117">
        <v>0</v>
      </c>
      <c r="AI1292" s="117">
        <v>0</v>
      </c>
      <c r="AJ1292" s="117">
        <v>1</v>
      </c>
      <c r="AK1292" s="117">
        <v>0</v>
      </c>
      <c r="AL1292" s="117">
        <v>0</v>
      </c>
      <c r="AM1292" s="117">
        <v>0</v>
      </c>
      <c r="AN1292" s="117">
        <v>0</v>
      </c>
      <c r="AO1292" s="117">
        <v>0</v>
      </c>
      <c r="AP1292" s="117">
        <v>0</v>
      </c>
      <c r="AQ1292" s="117">
        <v>1</v>
      </c>
      <c r="AR1292" s="117">
        <v>0</v>
      </c>
      <c r="AS1292" s="117">
        <v>211912.77002250703</v>
      </c>
    </row>
    <row r="1293" spans="1:45" x14ac:dyDescent="0.45">
      <c r="A1293" s="117" t="s">
        <v>1632</v>
      </c>
      <c r="B1293" s="118">
        <v>44300</v>
      </c>
      <c r="C1293" s="117">
        <v>2021</v>
      </c>
      <c r="D1293" s="117">
        <v>4</v>
      </c>
      <c r="E1293" s="117">
        <v>4</v>
      </c>
      <c r="F1293" s="117" t="s">
        <v>342</v>
      </c>
      <c r="G1293" s="117" t="s">
        <v>336</v>
      </c>
      <c r="H1293" s="117">
        <v>0</v>
      </c>
      <c r="I1293" s="117">
        <v>56.791670000000003</v>
      </c>
      <c r="J1293" s="117">
        <v>306540.28702007543</v>
      </c>
      <c r="K1293" s="117">
        <v>193415.28702007543</v>
      </c>
      <c r="L1293" s="117">
        <v>113125</v>
      </c>
      <c r="M1293" s="117">
        <v>0</v>
      </c>
      <c r="N1293" s="117">
        <v>0</v>
      </c>
      <c r="O1293" s="117">
        <v>0</v>
      </c>
      <c r="P1293" s="117">
        <v>0</v>
      </c>
      <c r="Q1293" s="117">
        <v>1</v>
      </c>
      <c r="R1293" s="117">
        <v>0</v>
      </c>
      <c r="S1293" s="117">
        <v>0</v>
      </c>
      <c r="T1293" s="117">
        <v>0</v>
      </c>
      <c r="U1293" s="117">
        <v>0</v>
      </c>
      <c r="V1293" s="117">
        <v>0</v>
      </c>
      <c r="W1293" s="117">
        <v>0</v>
      </c>
      <c r="X1293" s="117">
        <v>1</v>
      </c>
      <c r="Y1293" s="117">
        <v>0</v>
      </c>
      <c r="Z1293" s="117">
        <v>0</v>
      </c>
      <c r="AA1293" s="117">
        <v>0</v>
      </c>
      <c r="AB1293" s="117">
        <v>0</v>
      </c>
      <c r="AC1293" s="117">
        <v>0</v>
      </c>
      <c r="AD1293" s="117">
        <v>0</v>
      </c>
      <c r="AE1293" s="117">
        <v>0</v>
      </c>
      <c r="AF1293" s="117">
        <v>0</v>
      </c>
      <c r="AG1293" s="117">
        <v>0</v>
      </c>
      <c r="AH1293" s="117">
        <v>0</v>
      </c>
      <c r="AI1293" s="117">
        <v>0</v>
      </c>
      <c r="AJ1293" s="117">
        <v>1</v>
      </c>
      <c r="AK1293" s="117">
        <v>0</v>
      </c>
      <c r="AL1293" s="117">
        <v>0</v>
      </c>
      <c r="AM1293" s="117">
        <v>0</v>
      </c>
      <c r="AN1293" s="117">
        <v>0</v>
      </c>
      <c r="AO1293" s="117">
        <v>0</v>
      </c>
      <c r="AP1293" s="117">
        <v>0</v>
      </c>
      <c r="AQ1293" s="117">
        <v>1</v>
      </c>
      <c r="AR1293" s="117">
        <v>0</v>
      </c>
      <c r="AS1293" s="117">
        <v>193415.28702007543</v>
      </c>
    </row>
    <row r="1294" spans="1:45" x14ac:dyDescent="0.45">
      <c r="A1294" s="117" t="s">
        <v>1633</v>
      </c>
      <c r="B1294" s="118">
        <v>44301</v>
      </c>
      <c r="C1294" s="117">
        <v>2021</v>
      </c>
      <c r="D1294" s="117">
        <v>4</v>
      </c>
      <c r="E1294" s="117">
        <v>5</v>
      </c>
      <c r="F1294" s="117" t="s">
        <v>342</v>
      </c>
      <c r="G1294" s="117" t="s">
        <v>336</v>
      </c>
      <c r="H1294" s="117">
        <v>0</v>
      </c>
      <c r="I1294" s="117">
        <v>60.583329999999997</v>
      </c>
      <c r="J1294" s="117">
        <v>285276.86005627917</v>
      </c>
      <c r="K1294" s="117">
        <v>167554.77672294585</v>
      </c>
      <c r="L1294" s="117">
        <v>117722.08333333333</v>
      </c>
      <c r="M1294" s="117">
        <v>0</v>
      </c>
      <c r="N1294" s="117">
        <v>0</v>
      </c>
      <c r="O1294" s="117">
        <v>0</v>
      </c>
      <c r="P1294" s="117">
        <v>0</v>
      </c>
      <c r="Q1294" s="117">
        <v>0</v>
      </c>
      <c r="R1294" s="117">
        <v>1</v>
      </c>
      <c r="S1294" s="117">
        <v>0</v>
      </c>
      <c r="T1294" s="117">
        <v>0</v>
      </c>
      <c r="U1294" s="117">
        <v>0</v>
      </c>
      <c r="V1294" s="117">
        <v>0</v>
      </c>
      <c r="W1294" s="117">
        <v>0</v>
      </c>
      <c r="X1294" s="117">
        <v>1</v>
      </c>
      <c r="Y1294" s="117">
        <v>0</v>
      </c>
      <c r="Z1294" s="117">
        <v>0</v>
      </c>
      <c r="AA1294" s="117">
        <v>0</v>
      </c>
      <c r="AB1294" s="117">
        <v>0</v>
      </c>
      <c r="AC1294" s="117">
        <v>0</v>
      </c>
      <c r="AD1294" s="117">
        <v>0</v>
      </c>
      <c r="AE1294" s="117">
        <v>0</v>
      </c>
      <c r="AF1294" s="117">
        <v>0</v>
      </c>
      <c r="AG1294" s="117">
        <v>0</v>
      </c>
      <c r="AH1294" s="117">
        <v>0</v>
      </c>
      <c r="AI1294" s="117">
        <v>0</v>
      </c>
      <c r="AJ1294" s="117">
        <v>1</v>
      </c>
      <c r="AK1294" s="117">
        <v>0</v>
      </c>
      <c r="AL1294" s="117">
        <v>0</v>
      </c>
      <c r="AM1294" s="117">
        <v>0</v>
      </c>
      <c r="AN1294" s="117">
        <v>0</v>
      </c>
      <c r="AO1294" s="117">
        <v>0</v>
      </c>
      <c r="AP1294" s="117">
        <v>0</v>
      </c>
      <c r="AQ1294" s="117">
        <v>1</v>
      </c>
      <c r="AR1294" s="117">
        <v>0</v>
      </c>
      <c r="AS1294" s="117">
        <v>167554.77672294585</v>
      </c>
    </row>
    <row r="1295" spans="1:45" x14ac:dyDescent="0.45">
      <c r="A1295" s="117" t="s">
        <v>1634</v>
      </c>
      <c r="B1295" s="118">
        <v>44302</v>
      </c>
      <c r="C1295" s="117">
        <v>2021</v>
      </c>
      <c r="D1295" s="117">
        <v>4</v>
      </c>
      <c r="E1295" s="117">
        <v>6</v>
      </c>
      <c r="F1295" s="117" t="s">
        <v>342</v>
      </c>
      <c r="G1295" s="117" t="s">
        <v>336</v>
      </c>
      <c r="H1295" s="117">
        <v>0</v>
      </c>
      <c r="I1295" s="117">
        <v>57.25</v>
      </c>
      <c r="J1295" s="117">
        <v>280070.78573910968</v>
      </c>
      <c r="K1295" s="117">
        <v>164325.78573910968</v>
      </c>
      <c r="L1295" s="117">
        <v>115745</v>
      </c>
      <c r="M1295" s="117">
        <v>0</v>
      </c>
      <c r="N1295" s="117">
        <v>0</v>
      </c>
      <c r="O1295" s="117">
        <v>0</v>
      </c>
      <c r="P1295" s="117">
        <v>0</v>
      </c>
      <c r="Q1295" s="117">
        <v>0</v>
      </c>
      <c r="R1295" s="117">
        <v>0</v>
      </c>
      <c r="S1295" s="117">
        <v>1</v>
      </c>
      <c r="T1295" s="117">
        <v>0</v>
      </c>
      <c r="U1295" s="117">
        <v>0</v>
      </c>
      <c r="V1295" s="117">
        <v>0</v>
      </c>
      <c r="W1295" s="117">
        <v>0</v>
      </c>
      <c r="X1295" s="117">
        <v>1</v>
      </c>
      <c r="Y1295" s="117">
        <v>0</v>
      </c>
      <c r="Z1295" s="117">
        <v>0</v>
      </c>
      <c r="AA1295" s="117">
        <v>0</v>
      </c>
      <c r="AB1295" s="117">
        <v>0</v>
      </c>
      <c r="AC1295" s="117">
        <v>0</v>
      </c>
      <c r="AD1295" s="117">
        <v>0</v>
      </c>
      <c r="AE1295" s="117">
        <v>0</v>
      </c>
      <c r="AF1295" s="117">
        <v>0</v>
      </c>
      <c r="AG1295" s="117">
        <v>0</v>
      </c>
      <c r="AH1295" s="117">
        <v>0</v>
      </c>
      <c r="AI1295" s="117">
        <v>0</v>
      </c>
      <c r="AJ1295" s="117">
        <v>1</v>
      </c>
      <c r="AK1295" s="117">
        <v>0</v>
      </c>
      <c r="AL1295" s="117">
        <v>0</v>
      </c>
      <c r="AM1295" s="117">
        <v>0</v>
      </c>
      <c r="AN1295" s="117">
        <v>0</v>
      </c>
      <c r="AO1295" s="117">
        <v>0</v>
      </c>
      <c r="AP1295" s="117">
        <v>0</v>
      </c>
      <c r="AQ1295" s="117">
        <v>1</v>
      </c>
      <c r="AR1295" s="117">
        <v>0</v>
      </c>
      <c r="AS1295" s="117">
        <v>164325.78573910968</v>
      </c>
    </row>
    <row r="1296" spans="1:45" x14ac:dyDescent="0.45">
      <c r="A1296" s="117" t="s">
        <v>1635</v>
      </c>
      <c r="B1296" s="118">
        <v>44303</v>
      </c>
      <c r="C1296" s="117">
        <v>2021</v>
      </c>
      <c r="D1296" s="117">
        <v>4</v>
      </c>
      <c r="E1296" s="117">
        <v>7</v>
      </c>
      <c r="F1296" s="117" t="s">
        <v>340</v>
      </c>
      <c r="G1296" s="117" t="s">
        <v>336</v>
      </c>
      <c r="H1296" s="117">
        <v>0</v>
      </c>
      <c r="I1296" s="117">
        <v>59.083329999999997</v>
      </c>
      <c r="J1296" s="117">
        <v>265775.22598530375</v>
      </c>
      <c r="K1296" s="117">
        <v>159180.22598530375</v>
      </c>
      <c r="L1296" s="117">
        <v>106595</v>
      </c>
      <c r="M1296" s="117">
        <v>0</v>
      </c>
      <c r="N1296" s="117">
        <v>0</v>
      </c>
      <c r="O1296" s="117">
        <v>0</v>
      </c>
      <c r="P1296" s="117">
        <v>0</v>
      </c>
      <c r="Q1296" s="117">
        <v>0</v>
      </c>
      <c r="R1296" s="117">
        <v>0</v>
      </c>
      <c r="S1296" s="117">
        <v>0</v>
      </c>
      <c r="T1296" s="117">
        <v>1</v>
      </c>
      <c r="U1296" s="117">
        <v>0</v>
      </c>
      <c r="V1296" s="117">
        <v>0</v>
      </c>
      <c r="W1296" s="117">
        <v>0</v>
      </c>
      <c r="X1296" s="117">
        <v>1</v>
      </c>
      <c r="Y1296" s="117">
        <v>0</v>
      </c>
      <c r="Z1296" s="117">
        <v>0</v>
      </c>
      <c r="AA1296" s="117">
        <v>0</v>
      </c>
      <c r="AB1296" s="117">
        <v>0</v>
      </c>
      <c r="AC1296" s="117">
        <v>0</v>
      </c>
      <c r="AD1296" s="117">
        <v>0</v>
      </c>
      <c r="AE1296" s="117">
        <v>0</v>
      </c>
      <c r="AF1296" s="117">
        <v>0</v>
      </c>
      <c r="AG1296" s="117">
        <v>0</v>
      </c>
      <c r="AH1296" s="117">
        <v>0</v>
      </c>
      <c r="AI1296" s="117">
        <v>0</v>
      </c>
      <c r="AJ1296" s="117">
        <v>1</v>
      </c>
      <c r="AK1296" s="117">
        <v>0</v>
      </c>
      <c r="AL1296" s="117">
        <v>0</v>
      </c>
      <c r="AM1296" s="117">
        <v>0</v>
      </c>
      <c r="AN1296" s="117">
        <v>0</v>
      </c>
      <c r="AO1296" s="117">
        <v>0</v>
      </c>
      <c r="AP1296" s="117">
        <v>0</v>
      </c>
      <c r="AQ1296" s="117">
        <v>1</v>
      </c>
      <c r="AR1296" s="117">
        <v>0</v>
      </c>
      <c r="AS1296" s="117">
        <v>159180.22598530375</v>
      </c>
    </row>
    <row r="1297" spans="1:45" x14ac:dyDescent="0.45">
      <c r="A1297" s="117" t="s">
        <v>1636</v>
      </c>
      <c r="B1297" s="118">
        <v>44304</v>
      </c>
      <c r="C1297" s="117">
        <v>2021</v>
      </c>
      <c r="D1297" s="117">
        <v>4</v>
      </c>
      <c r="E1297" s="117">
        <v>1</v>
      </c>
      <c r="F1297" s="117" t="s">
        <v>340</v>
      </c>
      <c r="G1297" s="117" t="s">
        <v>336</v>
      </c>
      <c r="H1297" s="117">
        <v>0</v>
      </c>
      <c r="I1297" s="117">
        <v>61.208329999999997</v>
      </c>
      <c r="J1297" s="117">
        <v>256764.66797870339</v>
      </c>
      <c r="K1297" s="117">
        <v>157396.33464537008</v>
      </c>
      <c r="L1297" s="117">
        <v>99368.333333333328</v>
      </c>
      <c r="M1297" s="117">
        <v>0</v>
      </c>
      <c r="N1297" s="117">
        <v>1</v>
      </c>
      <c r="O1297" s="117">
        <v>0</v>
      </c>
      <c r="P1297" s="117">
        <v>0</v>
      </c>
      <c r="Q1297" s="117">
        <v>0</v>
      </c>
      <c r="R1297" s="117">
        <v>0</v>
      </c>
      <c r="S1297" s="117">
        <v>0</v>
      </c>
      <c r="T1297" s="117">
        <v>0</v>
      </c>
      <c r="U1297" s="117">
        <v>0</v>
      </c>
      <c r="V1297" s="117">
        <v>0</v>
      </c>
      <c r="W1297" s="117">
        <v>0</v>
      </c>
      <c r="X1297" s="117">
        <v>1</v>
      </c>
      <c r="Y1297" s="117">
        <v>0</v>
      </c>
      <c r="Z1297" s="117">
        <v>0</v>
      </c>
      <c r="AA1297" s="117">
        <v>0</v>
      </c>
      <c r="AB1297" s="117">
        <v>0</v>
      </c>
      <c r="AC1297" s="117">
        <v>0</v>
      </c>
      <c r="AD1297" s="117">
        <v>0</v>
      </c>
      <c r="AE1297" s="117">
        <v>0</v>
      </c>
      <c r="AF1297" s="117">
        <v>0</v>
      </c>
      <c r="AG1297" s="117">
        <v>0</v>
      </c>
      <c r="AH1297" s="117">
        <v>0</v>
      </c>
      <c r="AI1297" s="117">
        <v>0</v>
      </c>
      <c r="AJ1297" s="117">
        <v>1</v>
      </c>
      <c r="AK1297" s="117">
        <v>0</v>
      </c>
      <c r="AL1297" s="117">
        <v>0</v>
      </c>
      <c r="AM1297" s="117">
        <v>0</v>
      </c>
      <c r="AN1297" s="117">
        <v>0</v>
      </c>
      <c r="AO1297" s="117">
        <v>0</v>
      </c>
      <c r="AP1297" s="117">
        <v>0</v>
      </c>
      <c r="AQ1297" s="117">
        <v>1</v>
      </c>
      <c r="AR1297" s="117">
        <v>0</v>
      </c>
      <c r="AS1297" s="117">
        <v>157396.33464537008</v>
      </c>
    </row>
    <row r="1298" spans="1:45" x14ac:dyDescent="0.45">
      <c r="A1298" s="117" t="s">
        <v>1637</v>
      </c>
      <c r="B1298" s="118">
        <v>44305</v>
      </c>
      <c r="C1298" s="117">
        <v>2021</v>
      </c>
      <c r="D1298" s="117">
        <v>4</v>
      </c>
      <c r="E1298" s="117">
        <v>2</v>
      </c>
      <c r="F1298" s="117" t="s">
        <v>342</v>
      </c>
      <c r="G1298" s="117" t="s">
        <v>336</v>
      </c>
      <c r="H1298" s="117">
        <v>0</v>
      </c>
      <c r="I1298" s="117">
        <v>55.208329999999997</v>
      </c>
      <c r="J1298" s="117">
        <v>271602.13577751798</v>
      </c>
      <c r="K1298" s="117">
        <v>167483.80244418466</v>
      </c>
      <c r="L1298" s="117">
        <v>104118.33333333333</v>
      </c>
      <c r="M1298" s="117">
        <v>0</v>
      </c>
      <c r="N1298" s="117">
        <v>0</v>
      </c>
      <c r="O1298" s="117">
        <v>1</v>
      </c>
      <c r="P1298" s="117">
        <v>0</v>
      </c>
      <c r="Q1298" s="117">
        <v>0</v>
      </c>
      <c r="R1298" s="117">
        <v>0</v>
      </c>
      <c r="S1298" s="117">
        <v>0</v>
      </c>
      <c r="T1298" s="117">
        <v>0</v>
      </c>
      <c r="U1298" s="117">
        <v>0</v>
      </c>
      <c r="V1298" s="117">
        <v>0</v>
      </c>
      <c r="W1298" s="117">
        <v>0</v>
      </c>
      <c r="X1298" s="117">
        <v>1</v>
      </c>
      <c r="Y1298" s="117">
        <v>0</v>
      </c>
      <c r="Z1298" s="117">
        <v>0</v>
      </c>
      <c r="AA1298" s="117">
        <v>0</v>
      </c>
      <c r="AB1298" s="117">
        <v>0</v>
      </c>
      <c r="AC1298" s="117">
        <v>0</v>
      </c>
      <c r="AD1298" s="117">
        <v>0</v>
      </c>
      <c r="AE1298" s="117">
        <v>0</v>
      </c>
      <c r="AF1298" s="117">
        <v>0</v>
      </c>
      <c r="AG1298" s="117">
        <v>0</v>
      </c>
      <c r="AH1298" s="117">
        <v>0</v>
      </c>
      <c r="AI1298" s="117">
        <v>0</v>
      </c>
      <c r="AJ1298" s="117">
        <v>1</v>
      </c>
      <c r="AK1298" s="117">
        <v>0</v>
      </c>
      <c r="AL1298" s="117">
        <v>0</v>
      </c>
      <c r="AM1298" s="117">
        <v>0</v>
      </c>
      <c r="AN1298" s="117">
        <v>0</v>
      </c>
      <c r="AO1298" s="117">
        <v>0</v>
      </c>
      <c r="AP1298" s="117">
        <v>0</v>
      </c>
      <c r="AQ1298" s="117">
        <v>1</v>
      </c>
      <c r="AR1298" s="117">
        <v>0</v>
      </c>
      <c r="AS1298" s="117">
        <v>167483.80244418466</v>
      </c>
    </row>
    <row r="1299" spans="1:45" x14ac:dyDescent="0.45">
      <c r="A1299" s="117" t="s">
        <v>1638</v>
      </c>
      <c r="B1299" s="118">
        <v>44306</v>
      </c>
      <c r="C1299" s="117">
        <v>2021</v>
      </c>
      <c r="D1299" s="117">
        <v>4</v>
      </c>
      <c r="E1299" s="117">
        <v>3</v>
      </c>
      <c r="F1299" s="117" t="s">
        <v>342</v>
      </c>
      <c r="G1299" s="117" t="s">
        <v>336</v>
      </c>
      <c r="H1299" s="117">
        <v>0</v>
      </c>
      <c r="I1299" s="117">
        <v>51.375</v>
      </c>
      <c r="J1299" s="117">
        <v>292668.57171777252</v>
      </c>
      <c r="K1299" s="117">
        <v>177704.82171777252</v>
      </c>
      <c r="L1299" s="117">
        <v>114963.75</v>
      </c>
      <c r="M1299" s="117">
        <v>0</v>
      </c>
      <c r="N1299" s="117">
        <v>0</v>
      </c>
      <c r="O1299" s="117">
        <v>0</v>
      </c>
      <c r="P1299" s="117">
        <v>1</v>
      </c>
      <c r="Q1299" s="117">
        <v>0</v>
      </c>
      <c r="R1299" s="117">
        <v>0</v>
      </c>
      <c r="S1299" s="117">
        <v>0</v>
      </c>
      <c r="T1299" s="117">
        <v>0</v>
      </c>
      <c r="U1299" s="117">
        <v>0</v>
      </c>
      <c r="V1299" s="117">
        <v>0</v>
      </c>
      <c r="W1299" s="117">
        <v>0</v>
      </c>
      <c r="X1299" s="117">
        <v>1</v>
      </c>
      <c r="Y1299" s="117">
        <v>0</v>
      </c>
      <c r="Z1299" s="117">
        <v>0</v>
      </c>
      <c r="AA1299" s="117">
        <v>0</v>
      </c>
      <c r="AB1299" s="117">
        <v>0</v>
      </c>
      <c r="AC1299" s="117">
        <v>0</v>
      </c>
      <c r="AD1299" s="117">
        <v>0</v>
      </c>
      <c r="AE1299" s="117">
        <v>0</v>
      </c>
      <c r="AF1299" s="117">
        <v>0</v>
      </c>
      <c r="AG1299" s="117">
        <v>0</v>
      </c>
      <c r="AH1299" s="117">
        <v>0</v>
      </c>
      <c r="AI1299" s="117">
        <v>0</v>
      </c>
      <c r="AJ1299" s="117">
        <v>1</v>
      </c>
      <c r="AK1299" s="117">
        <v>0</v>
      </c>
      <c r="AL1299" s="117">
        <v>0</v>
      </c>
      <c r="AM1299" s="117">
        <v>0</v>
      </c>
      <c r="AN1299" s="117">
        <v>0</v>
      </c>
      <c r="AO1299" s="117">
        <v>0</v>
      </c>
      <c r="AP1299" s="117">
        <v>0</v>
      </c>
      <c r="AQ1299" s="117">
        <v>1</v>
      </c>
      <c r="AR1299" s="117">
        <v>0</v>
      </c>
      <c r="AS1299" s="117">
        <v>177704.82171777252</v>
      </c>
    </row>
    <row r="1300" spans="1:45" x14ac:dyDescent="0.45">
      <c r="A1300" s="117" t="s">
        <v>1639</v>
      </c>
      <c r="B1300" s="118">
        <v>44307</v>
      </c>
      <c r="C1300" s="117">
        <v>2021</v>
      </c>
      <c r="D1300" s="117">
        <v>4</v>
      </c>
      <c r="E1300" s="117">
        <v>4</v>
      </c>
      <c r="F1300" s="117" t="s">
        <v>342</v>
      </c>
      <c r="G1300" s="117" t="s">
        <v>336</v>
      </c>
      <c r="H1300" s="117">
        <v>0</v>
      </c>
      <c r="I1300" s="117">
        <v>56.166670000000003</v>
      </c>
      <c r="J1300" s="117">
        <v>295768.20133122127</v>
      </c>
      <c r="K1300" s="117">
        <v>176121.53466455458</v>
      </c>
      <c r="L1300" s="117">
        <v>119646.66666666667</v>
      </c>
      <c r="M1300" s="117">
        <v>0</v>
      </c>
      <c r="N1300" s="117">
        <v>0</v>
      </c>
      <c r="O1300" s="117">
        <v>0</v>
      </c>
      <c r="P1300" s="117">
        <v>0</v>
      </c>
      <c r="Q1300" s="117">
        <v>1</v>
      </c>
      <c r="R1300" s="117">
        <v>0</v>
      </c>
      <c r="S1300" s="117">
        <v>0</v>
      </c>
      <c r="T1300" s="117">
        <v>0</v>
      </c>
      <c r="U1300" s="117">
        <v>0</v>
      </c>
      <c r="V1300" s="117">
        <v>0</v>
      </c>
      <c r="W1300" s="117">
        <v>0</v>
      </c>
      <c r="X1300" s="117">
        <v>1</v>
      </c>
      <c r="Y1300" s="117">
        <v>0</v>
      </c>
      <c r="Z1300" s="117">
        <v>0</v>
      </c>
      <c r="AA1300" s="117">
        <v>0</v>
      </c>
      <c r="AB1300" s="117">
        <v>0</v>
      </c>
      <c r="AC1300" s="117">
        <v>0</v>
      </c>
      <c r="AD1300" s="117">
        <v>0</v>
      </c>
      <c r="AE1300" s="117">
        <v>0</v>
      </c>
      <c r="AF1300" s="117">
        <v>0</v>
      </c>
      <c r="AG1300" s="117">
        <v>0</v>
      </c>
      <c r="AH1300" s="117">
        <v>0</v>
      </c>
      <c r="AI1300" s="117">
        <v>0</v>
      </c>
      <c r="AJ1300" s="117">
        <v>1</v>
      </c>
      <c r="AK1300" s="117">
        <v>0</v>
      </c>
      <c r="AL1300" s="117">
        <v>0</v>
      </c>
      <c r="AM1300" s="117">
        <v>0</v>
      </c>
      <c r="AN1300" s="117">
        <v>0</v>
      </c>
      <c r="AO1300" s="117">
        <v>0</v>
      </c>
      <c r="AP1300" s="117">
        <v>0</v>
      </c>
      <c r="AQ1300" s="117">
        <v>1</v>
      </c>
      <c r="AR1300" s="117">
        <v>0</v>
      </c>
      <c r="AS1300" s="117">
        <v>176121.53466455458</v>
      </c>
    </row>
    <row r="1301" spans="1:45" x14ac:dyDescent="0.45">
      <c r="A1301" s="117" t="s">
        <v>1640</v>
      </c>
      <c r="B1301" s="118">
        <v>44308</v>
      </c>
      <c r="C1301" s="117">
        <v>2021</v>
      </c>
      <c r="D1301" s="117">
        <v>4</v>
      </c>
      <c r="E1301" s="117">
        <v>5</v>
      </c>
      <c r="F1301" s="117" t="s">
        <v>342</v>
      </c>
      <c r="G1301" s="117" t="s">
        <v>336</v>
      </c>
      <c r="H1301" s="117">
        <v>0</v>
      </c>
      <c r="I1301" s="117">
        <v>58.041670000000003</v>
      </c>
      <c r="J1301" s="117">
        <v>267553.33090098755</v>
      </c>
      <c r="K1301" s="117">
        <v>139270.41423432087</v>
      </c>
      <c r="L1301" s="117">
        <v>128282.91666666667</v>
      </c>
      <c r="M1301" s="117">
        <v>0</v>
      </c>
      <c r="N1301" s="117">
        <v>0</v>
      </c>
      <c r="O1301" s="117">
        <v>0</v>
      </c>
      <c r="P1301" s="117">
        <v>0</v>
      </c>
      <c r="Q1301" s="117">
        <v>0</v>
      </c>
      <c r="R1301" s="117">
        <v>1</v>
      </c>
      <c r="S1301" s="117">
        <v>0</v>
      </c>
      <c r="T1301" s="117">
        <v>0</v>
      </c>
      <c r="U1301" s="117">
        <v>0</v>
      </c>
      <c r="V1301" s="117">
        <v>0</v>
      </c>
      <c r="W1301" s="117">
        <v>0</v>
      </c>
      <c r="X1301" s="117">
        <v>1</v>
      </c>
      <c r="Y1301" s="117">
        <v>0</v>
      </c>
      <c r="Z1301" s="117">
        <v>0</v>
      </c>
      <c r="AA1301" s="117">
        <v>0</v>
      </c>
      <c r="AB1301" s="117">
        <v>0</v>
      </c>
      <c r="AC1301" s="117">
        <v>0</v>
      </c>
      <c r="AD1301" s="117">
        <v>0</v>
      </c>
      <c r="AE1301" s="117">
        <v>0</v>
      </c>
      <c r="AF1301" s="117">
        <v>0</v>
      </c>
      <c r="AG1301" s="117">
        <v>0</v>
      </c>
      <c r="AH1301" s="117">
        <v>0</v>
      </c>
      <c r="AI1301" s="117">
        <v>0</v>
      </c>
      <c r="AJ1301" s="117">
        <v>1</v>
      </c>
      <c r="AK1301" s="117">
        <v>0</v>
      </c>
      <c r="AL1301" s="117">
        <v>0</v>
      </c>
      <c r="AM1301" s="117">
        <v>0</v>
      </c>
      <c r="AN1301" s="117">
        <v>0</v>
      </c>
      <c r="AO1301" s="117">
        <v>0</v>
      </c>
      <c r="AP1301" s="117">
        <v>0</v>
      </c>
      <c r="AQ1301" s="117">
        <v>1</v>
      </c>
      <c r="AR1301" s="117">
        <v>0</v>
      </c>
      <c r="AS1301" s="117">
        <v>139270.41423432087</v>
      </c>
    </row>
    <row r="1302" spans="1:45" x14ac:dyDescent="0.45">
      <c r="A1302" s="117" t="s">
        <v>1641</v>
      </c>
      <c r="B1302" s="118">
        <v>44309</v>
      </c>
      <c r="C1302" s="117">
        <v>2021</v>
      </c>
      <c r="D1302" s="117">
        <v>4</v>
      </c>
      <c r="E1302" s="117">
        <v>6</v>
      </c>
      <c r="F1302" s="117" t="s">
        <v>342</v>
      </c>
      <c r="G1302" s="117" t="s">
        <v>336</v>
      </c>
      <c r="H1302" s="117">
        <v>0</v>
      </c>
      <c r="I1302" s="117">
        <v>54.666670000000003</v>
      </c>
      <c r="J1302" s="117">
        <v>316327.18559710582</v>
      </c>
      <c r="K1302" s="117">
        <v>194772.18559710582</v>
      </c>
      <c r="L1302" s="117">
        <v>121555</v>
      </c>
      <c r="M1302" s="117">
        <v>0</v>
      </c>
      <c r="N1302" s="117">
        <v>0</v>
      </c>
      <c r="O1302" s="117">
        <v>0</v>
      </c>
      <c r="P1302" s="117">
        <v>0</v>
      </c>
      <c r="Q1302" s="117">
        <v>0</v>
      </c>
      <c r="R1302" s="117">
        <v>0</v>
      </c>
      <c r="S1302" s="117">
        <v>1</v>
      </c>
      <c r="T1302" s="117">
        <v>0</v>
      </c>
      <c r="U1302" s="117">
        <v>0</v>
      </c>
      <c r="V1302" s="117">
        <v>0</v>
      </c>
      <c r="W1302" s="117">
        <v>0</v>
      </c>
      <c r="X1302" s="117">
        <v>1</v>
      </c>
      <c r="Y1302" s="117">
        <v>0</v>
      </c>
      <c r="Z1302" s="117">
        <v>0</v>
      </c>
      <c r="AA1302" s="117">
        <v>0</v>
      </c>
      <c r="AB1302" s="117">
        <v>0</v>
      </c>
      <c r="AC1302" s="117">
        <v>0</v>
      </c>
      <c r="AD1302" s="117">
        <v>0</v>
      </c>
      <c r="AE1302" s="117">
        <v>0</v>
      </c>
      <c r="AF1302" s="117">
        <v>0</v>
      </c>
      <c r="AG1302" s="117">
        <v>0</v>
      </c>
      <c r="AH1302" s="117">
        <v>0</v>
      </c>
      <c r="AI1302" s="117">
        <v>0</v>
      </c>
      <c r="AJ1302" s="117">
        <v>1</v>
      </c>
      <c r="AK1302" s="117">
        <v>0</v>
      </c>
      <c r="AL1302" s="117">
        <v>0</v>
      </c>
      <c r="AM1302" s="117">
        <v>0</v>
      </c>
      <c r="AN1302" s="117">
        <v>0</v>
      </c>
      <c r="AO1302" s="117">
        <v>0</v>
      </c>
      <c r="AP1302" s="117">
        <v>0</v>
      </c>
      <c r="AQ1302" s="117">
        <v>1</v>
      </c>
      <c r="AR1302" s="117">
        <v>0</v>
      </c>
      <c r="AS1302" s="117">
        <v>194772.18559710582</v>
      </c>
    </row>
    <row r="1303" spans="1:45" x14ac:dyDescent="0.45">
      <c r="A1303" s="117" t="s">
        <v>1642</v>
      </c>
      <c r="B1303" s="118">
        <v>44310</v>
      </c>
      <c r="C1303" s="117">
        <v>2021</v>
      </c>
      <c r="D1303" s="117">
        <v>4</v>
      </c>
      <c r="E1303" s="117">
        <v>7</v>
      </c>
      <c r="F1303" s="117" t="s">
        <v>340</v>
      </c>
      <c r="G1303" s="117" t="s">
        <v>336</v>
      </c>
      <c r="H1303" s="117">
        <v>0</v>
      </c>
      <c r="I1303" s="117">
        <v>51.916670000000003</v>
      </c>
      <c r="J1303" s="117">
        <v>256887.138793363</v>
      </c>
      <c r="K1303" s="117">
        <v>164915.888793363</v>
      </c>
      <c r="L1303" s="117">
        <v>91971.25</v>
      </c>
      <c r="M1303" s="117">
        <v>0</v>
      </c>
      <c r="N1303" s="117">
        <v>0</v>
      </c>
      <c r="O1303" s="117">
        <v>0</v>
      </c>
      <c r="P1303" s="117">
        <v>0</v>
      </c>
      <c r="Q1303" s="117">
        <v>0</v>
      </c>
      <c r="R1303" s="117">
        <v>0</v>
      </c>
      <c r="S1303" s="117">
        <v>0</v>
      </c>
      <c r="T1303" s="117">
        <v>1</v>
      </c>
      <c r="U1303" s="117">
        <v>0</v>
      </c>
      <c r="V1303" s="117">
        <v>0</v>
      </c>
      <c r="W1303" s="117">
        <v>0</v>
      </c>
      <c r="X1303" s="117">
        <v>1</v>
      </c>
      <c r="Y1303" s="117">
        <v>0</v>
      </c>
      <c r="Z1303" s="117">
        <v>0</v>
      </c>
      <c r="AA1303" s="117">
        <v>0</v>
      </c>
      <c r="AB1303" s="117">
        <v>0</v>
      </c>
      <c r="AC1303" s="117">
        <v>0</v>
      </c>
      <c r="AD1303" s="117">
        <v>0</v>
      </c>
      <c r="AE1303" s="117">
        <v>0</v>
      </c>
      <c r="AF1303" s="117">
        <v>0</v>
      </c>
      <c r="AG1303" s="117">
        <v>0</v>
      </c>
      <c r="AH1303" s="117">
        <v>0</v>
      </c>
      <c r="AI1303" s="117">
        <v>0</v>
      </c>
      <c r="AJ1303" s="117">
        <v>1</v>
      </c>
      <c r="AK1303" s="117">
        <v>0</v>
      </c>
      <c r="AL1303" s="117">
        <v>0</v>
      </c>
      <c r="AM1303" s="117">
        <v>0</v>
      </c>
      <c r="AN1303" s="117">
        <v>0</v>
      </c>
      <c r="AO1303" s="117">
        <v>0</v>
      </c>
      <c r="AP1303" s="117">
        <v>0</v>
      </c>
      <c r="AQ1303" s="117">
        <v>1</v>
      </c>
      <c r="AR1303" s="117">
        <v>0</v>
      </c>
      <c r="AS1303" s="117">
        <v>164915.888793363</v>
      </c>
    </row>
    <row r="1304" spans="1:45" x14ac:dyDescent="0.45">
      <c r="A1304" s="117" t="s">
        <v>1643</v>
      </c>
      <c r="B1304" s="118">
        <v>44311</v>
      </c>
      <c r="C1304" s="117">
        <v>2021</v>
      </c>
      <c r="D1304" s="117">
        <v>4</v>
      </c>
      <c r="E1304" s="117">
        <v>1</v>
      </c>
      <c r="F1304" s="117" t="s">
        <v>340</v>
      </c>
      <c r="G1304" s="117" t="s">
        <v>336</v>
      </c>
      <c r="H1304" s="117">
        <v>0</v>
      </c>
      <c r="I1304" s="117">
        <v>48.5</v>
      </c>
      <c r="J1304" s="117">
        <v>243629.90507146413</v>
      </c>
      <c r="K1304" s="117">
        <v>172200.73840479745</v>
      </c>
      <c r="L1304" s="117">
        <v>71429.166666666672</v>
      </c>
      <c r="M1304" s="117">
        <v>0</v>
      </c>
      <c r="N1304" s="117">
        <v>1</v>
      </c>
      <c r="O1304" s="117">
        <v>0</v>
      </c>
      <c r="P1304" s="117">
        <v>0</v>
      </c>
      <c r="Q1304" s="117">
        <v>0</v>
      </c>
      <c r="R1304" s="117">
        <v>0</v>
      </c>
      <c r="S1304" s="117">
        <v>0</v>
      </c>
      <c r="T1304" s="117">
        <v>0</v>
      </c>
      <c r="U1304" s="117">
        <v>0</v>
      </c>
      <c r="V1304" s="117">
        <v>0</v>
      </c>
      <c r="W1304" s="117">
        <v>0</v>
      </c>
      <c r="X1304" s="117">
        <v>1</v>
      </c>
      <c r="Y1304" s="117">
        <v>0</v>
      </c>
      <c r="Z1304" s="117">
        <v>0</v>
      </c>
      <c r="AA1304" s="117">
        <v>0</v>
      </c>
      <c r="AB1304" s="117">
        <v>0</v>
      </c>
      <c r="AC1304" s="117">
        <v>0</v>
      </c>
      <c r="AD1304" s="117">
        <v>0</v>
      </c>
      <c r="AE1304" s="117">
        <v>0</v>
      </c>
      <c r="AF1304" s="117">
        <v>0</v>
      </c>
      <c r="AG1304" s="117">
        <v>0</v>
      </c>
      <c r="AH1304" s="117">
        <v>0</v>
      </c>
      <c r="AI1304" s="117">
        <v>0</v>
      </c>
      <c r="AJ1304" s="117">
        <v>1</v>
      </c>
      <c r="AK1304" s="117">
        <v>0</v>
      </c>
      <c r="AL1304" s="117">
        <v>0</v>
      </c>
      <c r="AM1304" s="117">
        <v>0</v>
      </c>
      <c r="AN1304" s="117">
        <v>0</v>
      </c>
      <c r="AO1304" s="117">
        <v>0</v>
      </c>
      <c r="AP1304" s="117">
        <v>0</v>
      </c>
      <c r="AQ1304" s="117">
        <v>1</v>
      </c>
      <c r="AR1304" s="117">
        <v>0</v>
      </c>
      <c r="AS1304" s="117">
        <v>172200.73840479745</v>
      </c>
    </row>
    <row r="1305" spans="1:45" x14ac:dyDescent="0.45">
      <c r="A1305" s="117" t="s">
        <v>1644</v>
      </c>
      <c r="B1305" s="118">
        <v>44312</v>
      </c>
      <c r="C1305" s="117">
        <v>2021</v>
      </c>
      <c r="D1305" s="117">
        <v>4</v>
      </c>
      <c r="E1305" s="117">
        <v>2</v>
      </c>
      <c r="F1305" s="117" t="s">
        <v>342</v>
      </c>
      <c r="G1305" s="117" t="s">
        <v>336</v>
      </c>
      <c r="H1305" s="117">
        <v>0</v>
      </c>
      <c r="I1305" s="117">
        <v>51.416670000000003</v>
      </c>
      <c r="J1305" s="117">
        <v>267563.15993317793</v>
      </c>
      <c r="K1305" s="117">
        <v>183592.32659984459</v>
      </c>
      <c r="L1305" s="117">
        <v>83970.833333333328</v>
      </c>
      <c r="M1305" s="117">
        <v>0</v>
      </c>
      <c r="N1305" s="117">
        <v>0</v>
      </c>
      <c r="O1305" s="117">
        <v>1</v>
      </c>
      <c r="P1305" s="117">
        <v>0</v>
      </c>
      <c r="Q1305" s="117">
        <v>0</v>
      </c>
      <c r="R1305" s="117">
        <v>0</v>
      </c>
      <c r="S1305" s="117">
        <v>0</v>
      </c>
      <c r="T1305" s="117">
        <v>0</v>
      </c>
      <c r="U1305" s="117">
        <v>0</v>
      </c>
      <c r="V1305" s="117">
        <v>0</v>
      </c>
      <c r="W1305" s="117">
        <v>0</v>
      </c>
      <c r="X1305" s="117">
        <v>1</v>
      </c>
      <c r="Y1305" s="117">
        <v>0</v>
      </c>
      <c r="Z1305" s="117">
        <v>0</v>
      </c>
      <c r="AA1305" s="117">
        <v>0</v>
      </c>
      <c r="AB1305" s="117">
        <v>0</v>
      </c>
      <c r="AC1305" s="117">
        <v>0</v>
      </c>
      <c r="AD1305" s="117">
        <v>0</v>
      </c>
      <c r="AE1305" s="117">
        <v>0</v>
      </c>
      <c r="AF1305" s="117">
        <v>0</v>
      </c>
      <c r="AG1305" s="117">
        <v>0</v>
      </c>
      <c r="AH1305" s="117">
        <v>0</v>
      </c>
      <c r="AI1305" s="117">
        <v>0</v>
      </c>
      <c r="AJ1305" s="117">
        <v>1</v>
      </c>
      <c r="AK1305" s="117">
        <v>0</v>
      </c>
      <c r="AL1305" s="117">
        <v>0</v>
      </c>
      <c r="AM1305" s="117">
        <v>0</v>
      </c>
      <c r="AN1305" s="117">
        <v>0</v>
      </c>
      <c r="AO1305" s="117">
        <v>0</v>
      </c>
      <c r="AP1305" s="117">
        <v>0</v>
      </c>
      <c r="AQ1305" s="117">
        <v>1</v>
      </c>
      <c r="AR1305" s="117">
        <v>0</v>
      </c>
      <c r="AS1305" s="117">
        <v>183592.32659984459</v>
      </c>
    </row>
    <row r="1306" spans="1:45" x14ac:dyDescent="0.45">
      <c r="A1306" s="117" t="s">
        <v>1645</v>
      </c>
      <c r="B1306" s="118">
        <v>44313</v>
      </c>
      <c r="C1306" s="117">
        <v>2021</v>
      </c>
      <c r="D1306" s="117">
        <v>4</v>
      </c>
      <c r="E1306" s="117">
        <v>3</v>
      </c>
      <c r="F1306" s="117" t="s">
        <v>342</v>
      </c>
      <c r="G1306" s="117" t="s">
        <v>336</v>
      </c>
      <c r="H1306" s="117">
        <v>0</v>
      </c>
      <c r="I1306" s="117">
        <v>54.291670000000003</v>
      </c>
      <c r="J1306" s="117">
        <v>281661.11542670632</v>
      </c>
      <c r="K1306" s="117">
        <v>174660.28209337298</v>
      </c>
      <c r="L1306" s="117">
        <v>107000.83333333333</v>
      </c>
      <c r="M1306" s="117">
        <v>0</v>
      </c>
      <c r="N1306" s="117">
        <v>0</v>
      </c>
      <c r="O1306" s="117">
        <v>0</v>
      </c>
      <c r="P1306" s="117">
        <v>1</v>
      </c>
      <c r="Q1306" s="117">
        <v>0</v>
      </c>
      <c r="R1306" s="117">
        <v>0</v>
      </c>
      <c r="S1306" s="117">
        <v>0</v>
      </c>
      <c r="T1306" s="117">
        <v>0</v>
      </c>
      <c r="U1306" s="117">
        <v>0</v>
      </c>
      <c r="V1306" s="117">
        <v>0</v>
      </c>
      <c r="W1306" s="117">
        <v>0</v>
      </c>
      <c r="X1306" s="117">
        <v>1</v>
      </c>
      <c r="Y1306" s="117">
        <v>0</v>
      </c>
      <c r="Z1306" s="117">
        <v>0</v>
      </c>
      <c r="AA1306" s="117">
        <v>0</v>
      </c>
      <c r="AB1306" s="117">
        <v>0</v>
      </c>
      <c r="AC1306" s="117">
        <v>0</v>
      </c>
      <c r="AD1306" s="117">
        <v>0</v>
      </c>
      <c r="AE1306" s="117">
        <v>0</v>
      </c>
      <c r="AF1306" s="117">
        <v>0</v>
      </c>
      <c r="AG1306" s="117">
        <v>0</v>
      </c>
      <c r="AH1306" s="117">
        <v>0</v>
      </c>
      <c r="AI1306" s="117">
        <v>0</v>
      </c>
      <c r="AJ1306" s="117">
        <v>1</v>
      </c>
      <c r="AK1306" s="117">
        <v>0</v>
      </c>
      <c r="AL1306" s="117">
        <v>0</v>
      </c>
      <c r="AM1306" s="117">
        <v>0</v>
      </c>
      <c r="AN1306" s="117">
        <v>0</v>
      </c>
      <c r="AO1306" s="117">
        <v>0</v>
      </c>
      <c r="AP1306" s="117">
        <v>0</v>
      </c>
      <c r="AQ1306" s="117">
        <v>1</v>
      </c>
      <c r="AR1306" s="117">
        <v>0</v>
      </c>
      <c r="AS1306" s="117">
        <v>174660.28209337298</v>
      </c>
    </row>
    <row r="1307" spans="1:45" x14ac:dyDescent="0.45">
      <c r="A1307" s="117" t="s">
        <v>1646</v>
      </c>
      <c r="B1307" s="118">
        <v>44314</v>
      </c>
      <c r="C1307" s="117">
        <v>2021</v>
      </c>
      <c r="D1307" s="117">
        <v>4</v>
      </c>
      <c r="E1307" s="117">
        <v>4</v>
      </c>
      <c r="F1307" s="117" t="s">
        <v>342</v>
      </c>
      <c r="G1307" s="117" t="s">
        <v>336</v>
      </c>
      <c r="H1307" s="117">
        <v>0</v>
      </c>
      <c r="I1307" s="117">
        <v>56.125</v>
      </c>
      <c r="J1307" s="117">
        <v>290484.2822206117</v>
      </c>
      <c r="K1307" s="117">
        <v>168006.36555394501</v>
      </c>
      <c r="L1307" s="117">
        <v>122477.91666666667</v>
      </c>
      <c r="M1307" s="117">
        <v>0</v>
      </c>
      <c r="N1307" s="117">
        <v>0</v>
      </c>
      <c r="O1307" s="117">
        <v>0</v>
      </c>
      <c r="P1307" s="117">
        <v>0</v>
      </c>
      <c r="Q1307" s="117">
        <v>1</v>
      </c>
      <c r="R1307" s="117">
        <v>0</v>
      </c>
      <c r="S1307" s="117">
        <v>0</v>
      </c>
      <c r="T1307" s="117">
        <v>0</v>
      </c>
      <c r="U1307" s="117">
        <v>0</v>
      </c>
      <c r="V1307" s="117">
        <v>0</v>
      </c>
      <c r="W1307" s="117">
        <v>0</v>
      </c>
      <c r="X1307" s="117">
        <v>1</v>
      </c>
      <c r="Y1307" s="117">
        <v>0</v>
      </c>
      <c r="Z1307" s="117">
        <v>0</v>
      </c>
      <c r="AA1307" s="117">
        <v>0</v>
      </c>
      <c r="AB1307" s="117">
        <v>0</v>
      </c>
      <c r="AC1307" s="117">
        <v>0</v>
      </c>
      <c r="AD1307" s="117">
        <v>0</v>
      </c>
      <c r="AE1307" s="117">
        <v>0</v>
      </c>
      <c r="AF1307" s="117">
        <v>0</v>
      </c>
      <c r="AG1307" s="117">
        <v>0</v>
      </c>
      <c r="AH1307" s="117">
        <v>0</v>
      </c>
      <c r="AI1307" s="117">
        <v>0</v>
      </c>
      <c r="AJ1307" s="117">
        <v>1</v>
      </c>
      <c r="AK1307" s="117">
        <v>0</v>
      </c>
      <c r="AL1307" s="117">
        <v>0</v>
      </c>
      <c r="AM1307" s="117">
        <v>0</v>
      </c>
      <c r="AN1307" s="117">
        <v>0</v>
      </c>
      <c r="AO1307" s="117">
        <v>0</v>
      </c>
      <c r="AP1307" s="117">
        <v>0</v>
      </c>
      <c r="AQ1307" s="117">
        <v>1</v>
      </c>
      <c r="AR1307" s="117">
        <v>0</v>
      </c>
      <c r="AS1307" s="117">
        <v>168006.36555394501</v>
      </c>
    </row>
    <row r="1308" spans="1:45" x14ac:dyDescent="0.45">
      <c r="A1308" s="117" t="s">
        <v>1647</v>
      </c>
      <c r="B1308" s="118">
        <v>44315</v>
      </c>
      <c r="C1308" s="117">
        <v>2021</v>
      </c>
      <c r="D1308" s="117">
        <v>4</v>
      </c>
      <c r="E1308" s="117">
        <v>5</v>
      </c>
      <c r="F1308" s="117" t="s">
        <v>342</v>
      </c>
      <c r="G1308" s="117" t="s">
        <v>336</v>
      </c>
      <c r="H1308" s="117">
        <v>0</v>
      </c>
      <c r="I1308" s="117">
        <v>62.5</v>
      </c>
      <c r="J1308" s="117">
        <v>300412.03016481671</v>
      </c>
      <c r="K1308" s="117">
        <v>171107.44683148336</v>
      </c>
      <c r="L1308" s="117">
        <v>129304.58333333333</v>
      </c>
      <c r="M1308" s="117">
        <v>0</v>
      </c>
      <c r="N1308" s="117">
        <v>0</v>
      </c>
      <c r="O1308" s="117">
        <v>0</v>
      </c>
      <c r="P1308" s="117">
        <v>0</v>
      </c>
      <c r="Q1308" s="117">
        <v>0</v>
      </c>
      <c r="R1308" s="117">
        <v>1</v>
      </c>
      <c r="S1308" s="117">
        <v>0</v>
      </c>
      <c r="T1308" s="117">
        <v>0</v>
      </c>
      <c r="U1308" s="117">
        <v>0</v>
      </c>
      <c r="V1308" s="117">
        <v>0</v>
      </c>
      <c r="W1308" s="117">
        <v>0</v>
      </c>
      <c r="X1308" s="117">
        <v>1</v>
      </c>
      <c r="Y1308" s="117">
        <v>0</v>
      </c>
      <c r="Z1308" s="117">
        <v>0</v>
      </c>
      <c r="AA1308" s="117">
        <v>0</v>
      </c>
      <c r="AB1308" s="117">
        <v>0</v>
      </c>
      <c r="AC1308" s="117">
        <v>0</v>
      </c>
      <c r="AD1308" s="117">
        <v>0</v>
      </c>
      <c r="AE1308" s="117">
        <v>0</v>
      </c>
      <c r="AF1308" s="117">
        <v>0</v>
      </c>
      <c r="AG1308" s="117">
        <v>0</v>
      </c>
      <c r="AH1308" s="117">
        <v>0</v>
      </c>
      <c r="AI1308" s="117">
        <v>0</v>
      </c>
      <c r="AJ1308" s="117">
        <v>1</v>
      </c>
      <c r="AK1308" s="117">
        <v>0</v>
      </c>
      <c r="AL1308" s="117">
        <v>0</v>
      </c>
      <c r="AM1308" s="117">
        <v>0</v>
      </c>
      <c r="AN1308" s="117">
        <v>0</v>
      </c>
      <c r="AO1308" s="117">
        <v>0</v>
      </c>
      <c r="AP1308" s="117">
        <v>0</v>
      </c>
      <c r="AQ1308" s="117">
        <v>1</v>
      </c>
      <c r="AR1308" s="117">
        <v>0</v>
      </c>
      <c r="AS1308" s="117">
        <v>171107.44683148336</v>
      </c>
    </row>
    <row r="1309" spans="1:45" x14ac:dyDescent="0.45">
      <c r="A1309" s="117" t="s">
        <v>1648</v>
      </c>
      <c r="B1309" s="118">
        <v>44316</v>
      </c>
      <c r="C1309" s="117">
        <v>2021</v>
      </c>
      <c r="D1309" s="117">
        <v>4</v>
      </c>
      <c r="E1309" s="117">
        <v>6</v>
      </c>
      <c r="F1309" s="117" t="s">
        <v>342</v>
      </c>
      <c r="G1309" s="117" t="s">
        <v>336</v>
      </c>
      <c r="H1309" s="117">
        <v>0</v>
      </c>
      <c r="I1309" s="117">
        <v>64.125</v>
      </c>
      <c r="J1309" s="117">
        <v>297528.63190080947</v>
      </c>
      <c r="K1309" s="117">
        <v>153936.54856747616</v>
      </c>
      <c r="L1309" s="117">
        <v>143592.08333333334</v>
      </c>
      <c r="M1309" s="117">
        <v>0</v>
      </c>
      <c r="N1309" s="117">
        <v>0</v>
      </c>
      <c r="O1309" s="117">
        <v>0</v>
      </c>
      <c r="P1309" s="117">
        <v>0</v>
      </c>
      <c r="Q1309" s="117">
        <v>0</v>
      </c>
      <c r="R1309" s="117">
        <v>0</v>
      </c>
      <c r="S1309" s="117">
        <v>1</v>
      </c>
      <c r="T1309" s="117">
        <v>0</v>
      </c>
      <c r="U1309" s="117">
        <v>0</v>
      </c>
      <c r="V1309" s="117">
        <v>0</v>
      </c>
      <c r="W1309" s="117">
        <v>0</v>
      </c>
      <c r="X1309" s="117">
        <v>1</v>
      </c>
      <c r="Y1309" s="117">
        <v>0</v>
      </c>
      <c r="Z1309" s="117">
        <v>0</v>
      </c>
      <c r="AA1309" s="117">
        <v>0</v>
      </c>
      <c r="AB1309" s="117">
        <v>0</v>
      </c>
      <c r="AC1309" s="117">
        <v>0</v>
      </c>
      <c r="AD1309" s="117">
        <v>0</v>
      </c>
      <c r="AE1309" s="117">
        <v>0</v>
      </c>
      <c r="AF1309" s="117">
        <v>0</v>
      </c>
      <c r="AG1309" s="117">
        <v>0</v>
      </c>
      <c r="AH1309" s="117">
        <v>0</v>
      </c>
      <c r="AI1309" s="117">
        <v>0</v>
      </c>
      <c r="AJ1309" s="117">
        <v>1</v>
      </c>
      <c r="AK1309" s="117">
        <v>0</v>
      </c>
      <c r="AL1309" s="117">
        <v>0</v>
      </c>
      <c r="AM1309" s="117">
        <v>0</v>
      </c>
      <c r="AN1309" s="117">
        <v>0</v>
      </c>
      <c r="AO1309" s="117">
        <v>0</v>
      </c>
      <c r="AP1309" s="117">
        <v>0</v>
      </c>
      <c r="AQ1309" s="117">
        <v>1</v>
      </c>
      <c r="AR1309" s="117">
        <v>0</v>
      </c>
      <c r="AS1309" s="117">
        <v>153936.54856747616</v>
      </c>
    </row>
    <row r="1310" spans="1:45" x14ac:dyDescent="0.45">
      <c r="A1310" s="117" t="s">
        <v>1649</v>
      </c>
      <c r="B1310" s="118">
        <v>44317</v>
      </c>
      <c r="C1310" s="117">
        <v>2021</v>
      </c>
      <c r="D1310" s="117">
        <v>5</v>
      </c>
      <c r="E1310" s="117">
        <v>7</v>
      </c>
      <c r="F1310" s="117" t="s">
        <v>340</v>
      </c>
      <c r="G1310" s="117" t="s">
        <v>336</v>
      </c>
      <c r="H1310" s="117">
        <v>0</v>
      </c>
      <c r="I1310" s="117">
        <v>57.708329999999997</v>
      </c>
      <c r="J1310" s="117">
        <v>271806.95079841377</v>
      </c>
      <c r="K1310" s="117">
        <v>144284.86746508046</v>
      </c>
      <c r="L1310" s="117">
        <v>127522.08333333333</v>
      </c>
      <c r="M1310" s="117">
        <v>0</v>
      </c>
      <c r="N1310" s="117">
        <v>0</v>
      </c>
      <c r="O1310" s="117">
        <v>0</v>
      </c>
      <c r="P1310" s="117">
        <v>0</v>
      </c>
      <c r="Q1310" s="117">
        <v>0</v>
      </c>
      <c r="R1310" s="117">
        <v>0</v>
      </c>
      <c r="S1310" s="117">
        <v>0</v>
      </c>
      <c r="T1310" s="117">
        <v>1</v>
      </c>
      <c r="U1310" s="117">
        <v>0</v>
      </c>
      <c r="V1310" s="117">
        <v>0</v>
      </c>
      <c r="W1310" s="117">
        <v>0</v>
      </c>
      <c r="X1310" s="117">
        <v>0</v>
      </c>
      <c r="Y1310" s="117">
        <v>1</v>
      </c>
      <c r="Z1310" s="117">
        <v>0</v>
      </c>
      <c r="AA1310" s="117">
        <v>0</v>
      </c>
      <c r="AB1310" s="117">
        <v>0</v>
      </c>
      <c r="AC1310" s="117">
        <v>0</v>
      </c>
      <c r="AD1310" s="117">
        <v>0</v>
      </c>
      <c r="AE1310" s="117">
        <v>0</v>
      </c>
      <c r="AF1310" s="117">
        <v>0</v>
      </c>
      <c r="AG1310" s="117">
        <v>0</v>
      </c>
      <c r="AH1310" s="117">
        <v>0</v>
      </c>
      <c r="AI1310" s="117">
        <v>0</v>
      </c>
      <c r="AJ1310" s="117">
        <v>1</v>
      </c>
      <c r="AK1310" s="117">
        <v>0</v>
      </c>
      <c r="AL1310" s="117">
        <v>0</v>
      </c>
      <c r="AM1310" s="117">
        <v>0</v>
      </c>
      <c r="AN1310" s="117">
        <v>0</v>
      </c>
      <c r="AO1310" s="117">
        <v>0</v>
      </c>
      <c r="AP1310" s="117">
        <v>0</v>
      </c>
      <c r="AQ1310" s="117">
        <v>1</v>
      </c>
      <c r="AR1310" s="117">
        <v>0</v>
      </c>
      <c r="AS1310" s="117">
        <v>144284.86746508046</v>
      </c>
    </row>
    <row r="1311" spans="1:45" x14ac:dyDescent="0.45">
      <c r="A1311" s="117" t="s">
        <v>1650</v>
      </c>
      <c r="B1311" s="118">
        <v>44318</v>
      </c>
      <c r="C1311" s="117">
        <v>2021</v>
      </c>
      <c r="D1311" s="117">
        <v>5</v>
      </c>
      <c r="E1311" s="117">
        <v>1</v>
      </c>
      <c r="F1311" s="117" t="s">
        <v>340</v>
      </c>
      <c r="G1311" s="117" t="s">
        <v>336</v>
      </c>
      <c r="H1311" s="117">
        <v>0</v>
      </c>
      <c r="I1311" s="117">
        <v>56.583329999999997</v>
      </c>
      <c r="J1311" s="117">
        <v>255698.35037386167</v>
      </c>
      <c r="K1311" s="117">
        <v>150285.01704052836</v>
      </c>
      <c r="L1311" s="117">
        <v>105413.33333333333</v>
      </c>
      <c r="M1311" s="117">
        <v>0</v>
      </c>
      <c r="N1311" s="117">
        <v>1</v>
      </c>
      <c r="O1311" s="117">
        <v>0</v>
      </c>
      <c r="P1311" s="117">
        <v>0</v>
      </c>
      <c r="Q1311" s="117">
        <v>0</v>
      </c>
      <c r="R1311" s="117">
        <v>0</v>
      </c>
      <c r="S1311" s="117">
        <v>0</v>
      </c>
      <c r="T1311" s="117">
        <v>0</v>
      </c>
      <c r="U1311" s="117">
        <v>0</v>
      </c>
      <c r="V1311" s="117">
        <v>0</v>
      </c>
      <c r="W1311" s="117">
        <v>0</v>
      </c>
      <c r="X1311" s="117">
        <v>0</v>
      </c>
      <c r="Y1311" s="117">
        <v>1</v>
      </c>
      <c r="Z1311" s="117">
        <v>0</v>
      </c>
      <c r="AA1311" s="117">
        <v>0</v>
      </c>
      <c r="AB1311" s="117">
        <v>0</v>
      </c>
      <c r="AC1311" s="117">
        <v>0</v>
      </c>
      <c r="AD1311" s="117">
        <v>0</v>
      </c>
      <c r="AE1311" s="117">
        <v>0</v>
      </c>
      <c r="AF1311" s="117">
        <v>0</v>
      </c>
      <c r="AG1311" s="117">
        <v>0</v>
      </c>
      <c r="AH1311" s="117">
        <v>0</v>
      </c>
      <c r="AI1311" s="117">
        <v>0</v>
      </c>
      <c r="AJ1311" s="117">
        <v>1</v>
      </c>
      <c r="AK1311" s="117">
        <v>0</v>
      </c>
      <c r="AL1311" s="117">
        <v>0</v>
      </c>
      <c r="AM1311" s="117">
        <v>0</v>
      </c>
      <c r="AN1311" s="117">
        <v>0</v>
      </c>
      <c r="AO1311" s="117">
        <v>0</v>
      </c>
      <c r="AP1311" s="117">
        <v>0</v>
      </c>
      <c r="AQ1311" s="117">
        <v>1</v>
      </c>
      <c r="AR1311" s="117">
        <v>0</v>
      </c>
      <c r="AS1311" s="117">
        <v>150285.01704052836</v>
      </c>
    </row>
    <row r="1312" spans="1:45" x14ac:dyDescent="0.45">
      <c r="A1312" s="117" t="s">
        <v>1651</v>
      </c>
      <c r="B1312" s="118">
        <v>44319</v>
      </c>
      <c r="C1312" s="117">
        <v>2021</v>
      </c>
      <c r="D1312" s="117">
        <v>5</v>
      </c>
      <c r="E1312" s="117">
        <v>2</v>
      </c>
      <c r="F1312" s="117" t="s">
        <v>342</v>
      </c>
      <c r="G1312" s="117" t="s">
        <v>336</v>
      </c>
      <c r="H1312" s="117">
        <v>0</v>
      </c>
      <c r="I1312" s="117">
        <v>53.958329999999997</v>
      </c>
      <c r="J1312" s="117">
        <v>282940.25901572796</v>
      </c>
      <c r="K1312" s="117">
        <v>156280.67568239465</v>
      </c>
      <c r="L1312" s="117">
        <v>126659.58333333333</v>
      </c>
      <c r="M1312" s="117">
        <v>0</v>
      </c>
      <c r="N1312" s="117">
        <v>0</v>
      </c>
      <c r="O1312" s="117">
        <v>1</v>
      </c>
      <c r="P1312" s="117">
        <v>0</v>
      </c>
      <c r="Q1312" s="117">
        <v>0</v>
      </c>
      <c r="R1312" s="117">
        <v>0</v>
      </c>
      <c r="S1312" s="117">
        <v>0</v>
      </c>
      <c r="T1312" s="117">
        <v>0</v>
      </c>
      <c r="U1312" s="117">
        <v>0</v>
      </c>
      <c r="V1312" s="117">
        <v>0</v>
      </c>
      <c r="W1312" s="117">
        <v>0</v>
      </c>
      <c r="X1312" s="117">
        <v>0</v>
      </c>
      <c r="Y1312" s="117">
        <v>1</v>
      </c>
      <c r="Z1312" s="117">
        <v>0</v>
      </c>
      <c r="AA1312" s="117">
        <v>0</v>
      </c>
      <c r="AB1312" s="117">
        <v>0</v>
      </c>
      <c r="AC1312" s="117">
        <v>0</v>
      </c>
      <c r="AD1312" s="117">
        <v>0</v>
      </c>
      <c r="AE1312" s="117">
        <v>0</v>
      </c>
      <c r="AF1312" s="117">
        <v>0</v>
      </c>
      <c r="AG1312" s="117">
        <v>0</v>
      </c>
      <c r="AH1312" s="117">
        <v>0</v>
      </c>
      <c r="AI1312" s="117">
        <v>0</v>
      </c>
      <c r="AJ1312" s="117">
        <v>1</v>
      </c>
      <c r="AK1312" s="117">
        <v>0</v>
      </c>
      <c r="AL1312" s="117">
        <v>0</v>
      </c>
      <c r="AM1312" s="117">
        <v>0</v>
      </c>
      <c r="AN1312" s="117">
        <v>0</v>
      </c>
      <c r="AO1312" s="117">
        <v>0</v>
      </c>
      <c r="AP1312" s="117">
        <v>0</v>
      </c>
      <c r="AQ1312" s="117">
        <v>1</v>
      </c>
      <c r="AR1312" s="117">
        <v>0</v>
      </c>
      <c r="AS1312" s="117">
        <v>156280.67568239465</v>
      </c>
    </row>
    <row r="1313" spans="1:45" x14ac:dyDescent="0.45">
      <c r="A1313" s="117" t="s">
        <v>1652</v>
      </c>
      <c r="B1313" s="118">
        <v>44320</v>
      </c>
      <c r="C1313" s="117">
        <v>2021</v>
      </c>
      <c r="D1313" s="117">
        <v>5</v>
      </c>
      <c r="E1313" s="117">
        <v>3</v>
      </c>
      <c r="F1313" s="117" t="s">
        <v>342</v>
      </c>
      <c r="G1313" s="117" t="s">
        <v>336</v>
      </c>
      <c r="H1313" s="117">
        <v>0</v>
      </c>
      <c r="I1313" s="117">
        <v>57.208329999999997</v>
      </c>
      <c r="J1313" s="117">
        <v>300325.53309332544</v>
      </c>
      <c r="K1313" s="117">
        <v>152066.36642665882</v>
      </c>
      <c r="L1313" s="117">
        <v>148259.16666666666</v>
      </c>
      <c r="M1313" s="117">
        <v>0</v>
      </c>
      <c r="N1313" s="117">
        <v>0</v>
      </c>
      <c r="O1313" s="117">
        <v>0</v>
      </c>
      <c r="P1313" s="117">
        <v>1</v>
      </c>
      <c r="Q1313" s="117">
        <v>0</v>
      </c>
      <c r="R1313" s="117">
        <v>0</v>
      </c>
      <c r="S1313" s="117">
        <v>0</v>
      </c>
      <c r="T1313" s="117">
        <v>0</v>
      </c>
      <c r="U1313" s="117">
        <v>0</v>
      </c>
      <c r="V1313" s="117">
        <v>0</v>
      </c>
      <c r="W1313" s="117">
        <v>0</v>
      </c>
      <c r="X1313" s="117">
        <v>0</v>
      </c>
      <c r="Y1313" s="117">
        <v>1</v>
      </c>
      <c r="Z1313" s="117">
        <v>0</v>
      </c>
      <c r="AA1313" s="117">
        <v>0</v>
      </c>
      <c r="AB1313" s="117">
        <v>0</v>
      </c>
      <c r="AC1313" s="117">
        <v>0</v>
      </c>
      <c r="AD1313" s="117">
        <v>0</v>
      </c>
      <c r="AE1313" s="117">
        <v>0</v>
      </c>
      <c r="AF1313" s="117">
        <v>0</v>
      </c>
      <c r="AG1313" s="117">
        <v>0</v>
      </c>
      <c r="AH1313" s="117">
        <v>0</v>
      </c>
      <c r="AI1313" s="117">
        <v>0</v>
      </c>
      <c r="AJ1313" s="117">
        <v>1</v>
      </c>
      <c r="AK1313" s="117">
        <v>0</v>
      </c>
      <c r="AL1313" s="117">
        <v>0</v>
      </c>
      <c r="AM1313" s="117">
        <v>0</v>
      </c>
      <c r="AN1313" s="117">
        <v>0</v>
      </c>
      <c r="AO1313" s="117">
        <v>0</v>
      </c>
      <c r="AP1313" s="117">
        <v>0</v>
      </c>
      <c r="AQ1313" s="117">
        <v>1</v>
      </c>
      <c r="AR1313" s="117">
        <v>0</v>
      </c>
      <c r="AS1313" s="117">
        <v>152066.36642665882</v>
      </c>
    </row>
    <row r="1314" spans="1:45" x14ac:dyDescent="0.45">
      <c r="A1314" s="117" t="s">
        <v>1653</v>
      </c>
      <c r="B1314" s="118">
        <v>44321</v>
      </c>
      <c r="C1314" s="117">
        <v>2021</v>
      </c>
      <c r="D1314" s="117">
        <v>5</v>
      </c>
      <c r="E1314" s="117">
        <v>4</v>
      </c>
      <c r="F1314" s="117" t="s">
        <v>342</v>
      </c>
      <c r="G1314" s="117" t="s">
        <v>336</v>
      </c>
      <c r="H1314" s="117">
        <v>0</v>
      </c>
      <c r="I1314" s="117">
        <v>59.333329999999997</v>
      </c>
      <c r="J1314" s="117">
        <v>311497.34881632001</v>
      </c>
      <c r="K1314" s="117">
        <v>150801.51548298667</v>
      </c>
      <c r="L1314" s="117">
        <v>160695.83333333334</v>
      </c>
      <c r="M1314" s="117">
        <v>0</v>
      </c>
      <c r="N1314" s="117">
        <v>0</v>
      </c>
      <c r="O1314" s="117">
        <v>0</v>
      </c>
      <c r="P1314" s="117">
        <v>0</v>
      </c>
      <c r="Q1314" s="117">
        <v>1</v>
      </c>
      <c r="R1314" s="117">
        <v>0</v>
      </c>
      <c r="S1314" s="117">
        <v>0</v>
      </c>
      <c r="T1314" s="117">
        <v>0</v>
      </c>
      <c r="U1314" s="117">
        <v>0</v>
      </c>
      <c r="V1314" s="117">
        <v>0</v>
      </c>
      <c r="W1314" s="117">
        <v>0</v>
      </c>
      <c r="X1314" s="117">
        <v>0</v>
      </c>
      <c r="Y1314" s="117">
        <v>1</v>
      </c>
      <c r="Z1314" s="117">
        <v>0</v>
      </c>
      <c r="AA1314" s="117">
        <v>0</v>
      </c>
      <c r="AB1314" s="117">
        <v>0</v>
      </c>
      <c r="AC1314" s="117">
        <v>0</v>
      </c>
      <c r="AD1314" s="117">
        <v>0</v>
      </c>
      <c r="AE1314" s="117">
        <v>0</v>
      </c>
      <c r="AF1314" s="117">
        <v>0</v>
      </c>
      <c r="AG1314" s="117">
        <v>0</v>
      </c>
      <c r="AH1314" s="117">
        <v>0</v>
      </c>
      <c r="AI1314" s="117">
        <v>0</v>
      </c>
      <c r="AJ1314" s="117">
        <v>1</v>
      </c>
      <c r="AK1314" s="117">
        <v>0</v>
      </c>
      <c r="AL1314" s="117">
        <v>0</v>
      </c>
      <c r="AM1314" s="117">
        <v>0</v>
      </c>
      <c r="AN1314" s="117">
        <v>0</v>
      </c>
      <c r="AO1314" s="117">
        <v>0</v>
      </c>
      <c r="AP1314" s="117">
        <v>0</v>
      </c>
      <c r="AQ1314" s="117">
        <v>1</v>
      </c>
      <c r="AR1314" s="117">
        <v>0</v>
      </c>
      <c r="AS1314" s="117">
        <v>150801.51548298667</v>
      </c>
    </row>
    <row r="1315" spans="1:45" x14ac:dyDescent="0.45">
      <c r="A1315" s="117" t="s">
        <v>1654</v>
      </c>
      <c r="B1315" s="118">
        <v>44322</v>
      </c>
      <c r="C1315" s="117">
        <v>2021</v>
      </c>
      <c r="D1315" s="117">
        <v>5</v>
      </c>
      <c r="E1315" s="117">
        <v>5</v>
      </c>
      <c r="F1315" s="117" t="s">
        <v>342</v>
      </c>
      <c r="G1315" s="117" t="s">
        <v>336</v>
      </c>
      <c r="H1315" s="117">
        <v>0</v>
      </c>
      <c r="I1315" s="117">
        <v>65.541659999999993</v>
      </c>
      <c r="J1315" s="117">
        <v>316490.13232126413</v>
      </c>
      <c r="K1315" s="117">
        <v>145458.04898793076</v>
      </c>
      <c r="L1315" s="117">
        <v>171032.08333333334</v>
      </c>
      <c r="M1315" s="117">
        <v>0</v>
      </c>
      <c r="N1315" s="117">
        <v>0</v>
      </c>
      <c r="O1315" s="117">
        <v>0</v>
      </c>
      <c r="P1315" s="117">
        <v>0</v>
      </c>
      <c r="Q1315" s="117">
        <v>0</v>
      </c>
      <c r="R1315" s="117">
        <v>1</v>
      </c>
      <c r="S1315" s="117">
        <v>0</v>
      </c>
      <c r="T1315" s="117">
        <v>0</v>
      </c>
      <c r="U1315" s="117">
        <v>0</v>
      </c>
      <c r="V1315" s="117">
        <v>0</v>
      </c>
      <c r="W1315" s="117">
        <v>0</v>
      </c>
      <c r="X1315" s="117">
        <v>0</v>
      </c>
      <c r="Y1315" s="117">
        <v>1</v>
      </c>
      <c r="Z1315" s="117">
        <v>0</v>
      </c>
      <c r="AA1315" s="117">
        <v>0</v>
      </c>
      <c r="AB1315" s="117">
        <v>0</v>
      </c>
      <c r="AC1315" s="117">
        <v>0</v>
      </c>
      <c r="AD1315" s="117">
        <v>0</v>
      </c>
      <c r="AE1315" s="117">
        <v>0</v>
      </c>
      <c r="AF1315" s="117">
        <v>0</v>
      </c>
      <c r="AG1315" s="117">
        <v>0</v>
      </c>
      <c r="AH1315" s="117">
        <v>0</v>
      </c>
      <c r="AI1315" s="117">
        <v>0</v>
      </c>
      <c r="AJ1315" s="117">
        <v>1</v>
      </c>
      <c r="AK1315" s="117">
        <v>0</v>
      </c>
      <c r="AL1315" s="117">
        <v>0</v>
      </c>
      <c r="AM1315" s="117">
        <v>0</v>
      </c>
      <c r="AN1315" s="117">
        <v>0</v>
      </c>
      <c r="AO1315" s="117">
        <v>0</v>
      </c>
      <c r="AP1315" s="117">
        <v>0</v>
      </c>
      <c r="AQ1315" s="117">
        <v>1</v>
      </c>
      <c r="AR1315" s="117">
        <v>0</v>
      </c>
      <c r="AS1315" s="117">
        <v>145458.04898793076</v>
      </c>
    </row>
    <row r="1316" spans="1:45" x14ac:dyDescent="0.45">
      <c r="A1316" s="117" t="s">
        <v>1655</v>
      </c>
      <c r="B1316" s="118">
        <v>44323</v>
      </c>
      <c r="C1316" s="117">
        <v>2021</v>
      </c>
      <c r="D1316" s="117">
        <v>5</v>
      </c>
      <c r="E1316" s="117">
        <v>6</v>
      </c>
      <c r="F1316" s="117" t="s">
        <v>342</v>
      </c>
      <c r="G1316" s="117" t="s">
        <v>336</v>
      </c>
      <c r="H1316" s="117">
        <v>0</v>
      </c>
      <c r="I1316" s="117">
        <v>52.541670000000003</v>
      </c>
      <c r="J1316" s="117">
        <v>312605.59490632697</v>
      </c>
      <c r="K1316" s="117">
        <v>143760.59490632699</v>
      </c>
      <c r="L1316" s="117">
        <v>168845</v>
      </c>
      <c r="M1316" s="117">
        <v>0</v>
      </c>
      <c r="N1316" s="117">
        <v>0</v>
      </c>
      <c r="O1316" s="117">
        <v>0</v>
      </c>
      <c r="P1316" s="117">
        <v>0</v>
      </c>
      <c r="Q1316" s="117">
        <v>0</v>
      </c>
      <c r="R1316" s="117">
        <v>0</v>
      </c>
      <c r="S1316" s="117">
        <v>1</v>
      </c>
      <c r="T1316" s="117">
        <v>0</v>
      </c>
      <c r="U1316" s="117">
        <v>0</v>
      </c>
      <c r="V1316" s="117">
        <v>0</v>
      </c>
      <c r="W1316" s="117">
        <v>0</v>
      </c>
      <c r="X1316" s="117">
        <v>0</v>
      </c>
      <c r="Y1316" s="117">
        <v>1</v>
      </c>
      <c r="Z1316" s="117">
        <v>0</v>
      </c>
      <c r="AA1316" s="117">
        <v>0</v>
      </c>
      <c r="AB1316" s="117">
        <v>0</v>
      </c>
      <c r="AC1316" s="117">
        <v>0</v>
      </c>
      <c r="AD1316" s="117">
        <v>0</v>
      </c>
      <c r="AE1316" s="117">
        <v>0</v>
      </c>
      <c r="AF1316" s="117">
        <v>0</v>
      </c>
      <c r="AG1316" s="117">
        <v>0</v>
      </c>
      <c r="AH1316" s="117">
        <v>0</v>
      </c>
      <c r="AI1316" s="117">
        <v>0</v>
      </c>
      <c r="AJ1316" s="117">
        <v>1</v>
      </c>
      <c r="AK1316" s="117">
        <v>0</v>
      </c>
      <c r="AL1316" s="117">
        <v>0</v>
      </c>
      <c r="AM1316" s="117">
        <v>0</v>
      </c>
      <c r="AN1316" s="117">
        <v>0</v>
      </c>
      <c r="AO1316" s="117">
        <v>0</v>
      </c>
      <c r="AP1316" s="117">
        <v>0</v>
      </c>
      <c r="AQ1316" s="117">
        <v>1</v>
      </c>
      <c r="AR1316" s="117">
        <v>0</v>
      </c>
      <c r="AS1316" s="117">
        <v>143760.59490632699</v>
      </c>
    </row>
    <row r="1317" spans="1:45" x14ac:dyDescent="0.45">
      <c r="A1317" s="117" t="s">
        <v>1656</v>
      </c>
      <c r="B1317" s="118">
        <v>44324</v>
      </c>
      <c r="C1317" s="117">
        <v>2021</v>
      </c>
      <c r="D1317" s="117">
        <v>5</v>
      </c>
      <c r="E1317" s="117">
        <v>7</v>
      </c>
      <c r="F1317" s="117" t="s">
        <v>340</v>
      </c>
      <c r="G1317" s="117" t="s">
        <v>336</v>
      </c>
      <c r="H1317" s="117">
        <v>0</v>
      </c>
      <c r="I1317" s="117">
        <v>50.791670000000003</v>
      </c>
      <c r="J1317" s="117">
        <v>279272.11542206665</v>
      </c>
      <c r="K1317" s="117">
        <v>143867.94875540002</v>
      </c>
      <c r="L1317" s="117">
        <v>135404.16666666666</v>
      </c>
      <c r="M1317" s="117">
        <v>0</v>
      </c>
      <c r="N1317" s="117">
        <v>0</v>
      </c>
      <c r="O1317" s="117">
        <v>0</v>
      </c>
      <c r="P1317" s="117">
        <v>0</v>
      </c>
      <c r="Q1317" s="117">
        <v>0</v>
      </c>
      <c r="R1317" s="117">
        <v>0</v>
      </c>
      <c r="S1317" s="117">
        <v>0</v>
      </c>
      <c r="T1317" s="117">
        <v>1</v>
      </c>
      <c r="U1317" s="117">
        <v>0</v>
      </c>
      <c r="V1317" s="117">
        <v>0</v>
      </c>
      <c r="W1317" s="117">
        <v>0</v>
      </c>
      <c r="X1317" s="117">
        <v>0</v>
      </c>
      <c r="Y1317" s="117">
        <v>1</v>
      </c>
      <c r="Z1317" s="117">
        <v>0</v>
      </c>
      <c r="AA1317" s="117">
        <v>0</v>
      </c>
      <c r="AB1317" s="117">
        <v>0</v>
      </c>
      <c r="AC1317" s="117">
        <v>0</v>
      </c>
      <c r="AD1317" s="117">
        <v>0</v>
      </c>
      <c r="AE1317" s="117">
        <v>0</v>
      </c>
      <c r="AF1317" s="117">
        <v>0</v>
      </c>
      <c r="AG1317" s="117">
        <v>0</v>
      </c>
      <c r="AH1317" s="117">
        <v>0</v>
      </c>
      <c r="AI1317" s="117">
        <v>0</v>
      </c>
      <c r="AJ1317" s="117">
        <v>1</v>
      </c>
      <c r="AK1317" s="117">
        <v>0</v>
      </c>
      <c r="AL1317" s="117">
        <v>0</v>
      </c>
      <c r="AM1317" s="117">
        <v>0</v>
      </c>
      <c r="AN1317" s="117">
        <v>0</v>
      </c>
      <c r="AO1317" s="117">
        <v>0</v>
      </c>
      <c r="AP1317" s="117">
        <v>0</v>
      </c>
      <c r="AQ1317" s="117">
        <v>1</v>
      </c>
      <c r="AR1317" s="117">
        <v>0</v>
      </c>
      <c r="AS1317" s="117">
        <v>143867.94875540002</v>
      </c>
    </row>
    <row r="1318" spans="1:45" x14ac:dyDescent="0.45">
      <c r="A1318" s="117" t="s">
        <v>1657</v>
      </c>
      <c r="B1318" s="118">
        <v>44325</v>
      </c>
      <c r="C1318" s="117">
        <v>2021</v>
      </c>
      <c r="D1318" s="117">
        <v>5</v>
      </c>
      <c r="E1318" s="117">
        <v>1</v>
      </c>
      <c r="F1318" s="117" t="s">
        <v>340</v>
      </c>
      <c r="G1318" s="117" t="s">
        <v>336</v>
      </c>
      <c r="H1318" s="117">
        <v>0</v>
      </c>
      <c r="I1318" s="117">
        <v>55.166670000000003</v>
      </c>
      <c r="J1318" s="117">
        <v>243524.81451077247</v>
      </c>
      <c r="K1318" s="117">
        <v>133095.64784410578</v>
      </c>
      <c r="L1318" s="117">
        <v>110429.16666666667</v>
      </c>
      <c r="M1318" s="117">
        <v>0</v>
      </c>
      <c r="N1318" s="117">
        <v>1</v>
      </c>
      <c r="O1318" s="117">
        <v>0</v>
      </c>
      <c r="P1318" s="117">
        <v>0</v>
      </c>
      <c r="Q1318" s="117">
        <v>0</v>
      </c>
      <c r="R1318" s="117">
        <v>0</v>
      </c>
      <c r="S1318" s="117">
        <v>0</v>
      </c>
      <c r="T1318" s="117">
        <v>0</v>
      </c>
      <c r="U1318" s="117">
        <v>0</v>
      </c>
      <c r="V1318" s="117">
        <v>0</v>
      </c>
      <c r="W1318" s="117">
        <v>0</v>
      </c>
      <c r="X1318" s="117">
        <v>0</v>
      </c>
      <c r="Y1318" s="117">
        <v>1</v>
      </c>
      <c r="Z1318" s="117">
        <v>0</v>
      </c>
      <c r="AA1318" s="117">
        <v>0</v>
      </c>
      <c r="AB1318" s="117">
        <v>0</v>
      </c>
      <c r="AC1318" s="117">
        <v>0</v>
      </c>
      <c r="AD1318" s="117">
        <v>0</v>
      </c>
      <c r="AE1318" s="117">
        <v>0</v>
      </c>
      <c r="AF1318" s="117">
        <v>0</v>
      </c>
      <c r="AG1318" s="117">
        <v>0</v>
      </c>
      <c r="AH1318" s="117">
        <v>0</v>
      </c>
      <c r="AI1318" s="117">
        <v>0</v>
      </c>
      <c r="AJ1318" s="117">
        <v>1</v>
      </c>
      <c r="AK1318" s="117">
        <v>0</v>
      </c>
      <c r="AL1318" s="117">
        <v>0</v>
      </c>
      <c r="AM1318" s="117">
        <v>0</v>
      </c>
      <c r="AN1318" s="117">
        <v>0</v>
      </c>
      <c r="AO1318" s="117">
        <v>0</v>
      </c>
      <c r="AP1318" s="117">
        <v>0</v>
      </c>
      <c r="AQ1318" s="117">
        <v>1</v>
      </c>
      <c r="AR1318" s="117">
        <v>0</v>
      </c>
      <c r="AS1318" s="117">
        <v>133095.64784410578</v>
      </c>
    </row>
    <row r="1319" spans="1:45" x14ac:dyDescent="0.45">
      <c r="A1319" s="117" t="s">
        <v>1658</v>
      </c>
      <c r="B1319" s="118">
        <v>44326</v>
      </c>
      <c r="C1319" s="117">
        <v>2021</v>
      </c>
      <c r="D1319" s="117">
        <v>5</v>
      </c>
      <c r="E1319" s="117">
        <v>2</v>
      </c>
      <c r="F1319" s="117" t="s">
        <v>342</v>
      </c>
      <c r="G1319" s="117" t="s">
        <v>336</v>
      </c>
      <c r="H1319" s="117">
        <v>0</v>
      </c>
      <c r="I1319" s="117">
        <v>57.583329999999997</v>
      </c>
      <c r="J1319" s="117">
        <v>288669.42664092424</v>
      </c>
      <c r="K1319" s="117">
        <v>154430.25997425758</v>
      </c>
      <c r="L1319" s="117">
        <v>134239.16666666666</v>
      </c>
      <c r="M1319" s="117">
        <v>0</v>
      </c>
      <c r="N1319" s="117">
        <v>0</v>
      </c>
      <c r="O1319" s="117">
        <v>1</v>
      </c>
      <c r="P1319" s="117">
        <v>0</v>
      </c>
      <c r="Q1319" s="117">
        <v>0</v>
      </c>
      <c r="R1319" s="117">
        <v>0</v>
      </c>
      <c r="S1319" s="117">
        <v>0</v>
      </c>
      <c r="T1319" s="117">
        <v>0</v>
      </c>
      <c r="U1319" s="117">
        <v>0</v>
      </c>
      <c r="V1319" s="117">
        <v>0</v>
      </c>
      <c r="W1319" s="117">
        <v>0</v>
      </c>
      <c r="X1319" s="117">
        <v>0</v>
      </c>
      <c r="Y1319" s="117">
        <v>1</v>
      </c>
      <c r="Z1319" s="117">
        <v>0</v>
      </c>
      <c r="AA1319" s="117">
        <v>0</v>
      </c>
      <c r="AB1319" s="117">
        <v>0</v>
      </c>
      <c r="AC1319" s="117">
        <v>0</v>
      </c>
      <c r="AD1319" s="117">
        <v>0</v>
      </c>
      <c r="AE1319" s="117">
        <v>0</v>
      </c>
      <c r="AF1319" s="117">
        <v>0</v>
      </c>
      <c r="AG1319" s="117">
        <v>0</v>
      </c>
      <c r="AH1319" s="117">
        <v>0</v>
      </c>
      <c r="AI1319" s="117">
        <v>0</v>
      </c>
      <c r="AJ1319" s="117">
        <v>1</v>
      </c>
      <c r="AK1319" s="117">
        <v>0</v>
      </c>
      <c r="AL1319" s="117">
        <v>0</v>
      </c>
      <c r="AM1319" s="117">
        <v>0</v>
      </c>
      <c r="AN1319" s="117">
        <v>0</v>
      </c>
      <c r="AO1319" s="117">
        <v>0</v>
      </c>
      <c r="AP1319" s="117">
        <v>0</v>
      </c>
      <c r="AQ1319" s="117">
        <v>1</v>
      </c>
      <c r="AR1319" s="117">
        <v>0</v>
      </c>
      <c r="AS1319" s="117">
        <v>154430.25997425758</v>
      </c>
    </row>
    <row r="1320" spans="1:45" x14ac:dyDescent="0.45">
      <c r="A1320" s="117" t="s">
        <v>1659</v>
      </c>
      <c r="B1320" s="118">
        <v>44327</v>
      </c>
      <c r="C1320" s="117">
        <v>2021</v>
      </c>
      <c r="D1320" s="117">
        <v>5</v>
      </c>
      <c r="E1320" s="117">
        <v>3</v>
      </c>
      <c r="F1320" s="117" t="s">
        <v>342</v>
      </c>
      <c r="G1320" s="117" t="s">
        <v>336</v>
      </c>
      <c r="H1320" s="117">
        <v>0</v>
      </c>
      <c r="I1320" s="117">
        <v>61.25</v>
      </c>
      <c r="J1320" s="117">
        <v>311472.81619610533</v>
      </c>
      <c r="K1320" s="117">
        <v>154661.56619610536</v>
      </c>
      <c r="L1320" s="117">
        <v>156811.25</v>
      </c>
      <c r="M1320" s="117">
        <v>0</v>
      </c>
      <c r="N1320" s="117">
        <v>0</v>
      </c>
      <c r="O1320" s="117">
        <v>0</v>
      </c>
      <c r="P1320" s="117">
        <v>1</v>
      </c>
      <c r="Q1320" s="117">
        <v>0</v>
      </c>
      <c r="R1320" s="117">
        <v>0</v>
      </c>
      <c r="S1320" s="117">
        <v>0</v>
      </c>
      <c r="T1320" s="117">
        <v>0</v>
      </c>
      <c r="U1320" s="117">
        <v>0</v>
      </c>
      <c r="V1320" s="117">
        <v>0</v>
      </c>
      <c r="W1320" s="117">
        <v>0</v>
      </c>
      <c r="X1320" s="117">
        <v>0</v>
      </c>
      <c r="Y1320" s="117">
        <v>1</v>
      </c>
      <c r="Z1320" s="117">
        <v>0</v>
      </c>
      <c r="AA1320" s="117">
        <v>0</v>
      </c>
      <c r="AB1320" s="117">
        <v>0</v>
      </c>
      <c r="AC1320" s="117">
        <v>0</v>
      </c>
      <c r="AD1320" s="117">
        <v>0</v>
      </c>
      <c r="AE1320" s="117">
        <v>0</v>
      </c>
      <c r="AF1320" s="117">
        <v>0</v>
      </c>
      <c r="AG1320" s="117">
        <v>0</v>
      </c>
      <c r="AH1320" s="117">
        <v>0</v>
      </c>
      <c r="AI1320" s="117">
        <v>0</v>
      </c>
      <c r="AJ1320" s="117">
        <v>1</v>
      </c>
      <c r="AK1320" s="117">
        <v>0</v>
      </c>
      <c r="AL1320" s="117">
        <v>0</v>
      </c>
      <c r="AM1320" s="117">
        <v>0</v>
      </c>
      <c r="AN1320" s="117">
        <v>0</v>
      </c>
      <c r="AO1320" s="117">
        <v>0</v>
      </c>
      <c r="AP1320" s="117">
        <v>0</v>
      </c>
      <c r="AQ1320" s="117">
        <v>1</v>
      </c>
      <c r="AR1320" s="117">
        <v>0</v>
      </c>
      <c r="AS1320" s="117">
        <v>154661.56619610536</v>
      </c>
    </row>
    <row r="1321" spans="1:45" x14ac:dyDescent="0.45">
      <c r="A1321" s="117" t="s">
        <v>1660</v>
      </c>
      <c r="B1321" s="118">
        <v>44328</v>
      </c>
      <c r="C1321" s="117">
        <v>2021</v>
      </c>
      <c r="D1321" s="117">
        <v>5</v>
      </c>
      <c r="E1321" s="117">
        <v>4</v>
      </c>
      <c r="F1321" s="117" t="s">
        <v>342</v>
      </c>
      <c r="G1321" s="117" t="s">
        <v>336</v>
      </c>
      <c r="H1321" s="117">
        <v>0</v>
      </c>
      <c r="I1321" s="117">
        <v>61.25</v>
      </c>
      <c r="J1321" s="117">
        <v>311128.10915888753</v>
      </c>
      <c r="K1321" s="117">
        <v>149691.02582555416</v>
      </c>
      <c r="L1321" s="117">
        <v>161437.08333333334</v>
      </c>
      <c r="M1321" s="117">
        <v>0</v>
      </c>
      <c r="N1321" s="117">
        <v>0</v>
      </c>
      <c r="O1321" s="117">
        <v>0</v>
      </c>
      <c r="P1321" s="117">
        <v>0</v>
      </c>
      <c r="Q1321" s="117">
        <v>1</v>
      </c>
      <c r="R1321" s="117">
        <v>0</v>
      </c>
      <c r="S1321" s="117">
        <v>0</v>
      </c>
      <c r="T1321" s="117">
        <v>0</v>
      </c>
      <c r="U1321" s="117">
        <v>0</v>
      </c>
      <c r="V1321" s="117">
        <v>0</v>
      </c>
      <c r="W1321" s="117">
        <v>0</v>
      </c>
      <c r="X1321" s="117">
        <v>0</v>
      </c>
      <c r="Y1321" s="117">
        <v>1</v>
      </c>
      <c r="Z1321" s="117">
        <v>0</v>
      </c>
      <c r="AA1321" s="117">
        <v>0</v>
      </c>
      <c r="AB1321" s="117">
        <v>0</v>
      </c>
      <c r="AC1321" s="117">
        <v>0</v>
      </c>
      <c r="AD1321" s="117">
        <v>0</v>
      </c>
      <c r="AE1321" s="117">
        <v>0</v>
      </c>
      <c r="AF1321" s="117">
        <v>0</v>
      </c>
      <c r="AG1321" s="117">
        <v>0</v>
      </c>
      <c r="AH1321" s="117">
        <v>0</v>
      </c>
      <c r="AI1321" s="117">
        <v>0</v>
      </c>
      <c r="AJ1321" s="117">
        <v>1</v>
      </c>
      <c r="AK1321" s="117">
        <v>0</v>
      </c>
      <c r="AL1321" s="117">
        <v>0</v>
      </c>
      <c r="AM1321" s="117">
        <v>0</v>
      </c>
      <c r="AN1321" s="117">
        <v>0</v>
      </c>
      <c r="AO1321" s="117">
        <v>0</v>
      </c>
      <c r="AP1321" s="117">
        <v>0</v>
      </c>
      <c r="AQ1321" s="117">
        <v>1</v>
      </c>
      <c r="AR1321" s="117">
        <v>0</v>
      </c>
      <c r="AS1321" s="117">
        <v>149691.02582555416</v>
      </c>
    </row>
    <row r="1322" spans="1:45" x14ac:dyDescent="0.45">
      <c r="A1322" s="117" t="s">
        <v>1661</v>
      </c>
      <c r="B1322" s="118">
        <v>44329</v>
      </c>
      <c r="C1322" s="117">
        <v>2021</v>
      </c>
      <c r="D1322" s="117">
        <v>5</v>
      </c>
      <c r="E1322" s="117">
        <v>5</v>
      </c>
      <c r="F1322" s="117" t="s">
        <v>342</v>
      </c>
      <c r="G1322" s="117" t="s">
        <v>336</v>
      </c>
      <c r="H1322" s="117">
        <v>0</v>
      </c>
      <c r="I1322" s="117">
        <v>63.208329999999997</v>
      </c>
      <c r="J1322" s="117">
        <v>315100.26414560969</v>
      </c>
      <c r="K1322" s="117">
        <v>152945.26414560966</v>
      </c>
      <c r="L1322" s="117">
        <v>162155</v>
      </c>
      <c r="M1322" s="117">
        <v>0</v>
      </c>
      <c r="N1322" s="117">
        <v>0</v>
      </c>
      <c r="O1322" s="117">
        <v>0</v>
      </c>
      <c r="P1322" s="117">
        <v>0</v>
      </c>
      <c r="Q1322" s="117">
        <v>0</v>
      </c>
      <c r="R1322" s="117">
        <v>1</v>
      </c>
      <c r="S1322" s="117">
        <v>0</v>
      </c>
      <c r="T1322" s="117">
        <v>0</v>
      </c>
      <c r="U1322" s="117">
        <v>0</v>
      </c>
      <c r="V1322" s="117">
        <v>0</v>
      </c>
      <c r="W1322" s="117">
        <v>0</v>
      </c>
      <c r="X1322" s="117">
        <v>0</v>
      </c>
      <c r="Y1322" s="117">
        <v>1</v>
      </c>
      <c r="Z1322" s="117">
        <v>0</v>
      </c>
      <c r="AA1322" s="117">
        <v>0</v>
      </c>
      <c r="AB1322" s="117">
        <v>0</v>
      </c>
      <c r="AC1322" s="117">
        <v>0</v>
      </c>
      <c r="AD1322" s="117">
        <v>0</v>
      </c>
      <c r="AE1322" s="117">
        <v>0</v>
      </c>
      <c r="AF1322" s="117">
        <v>0</v>
      </c>
      <c r="AG1322" s="117">
        <v>0</v>
      </c>
      <c r="AH1322" s="117">
        <v>0</v>
      </c>
      <c r="AI1322" s="117">
        <v>0</v>
      </c>
      <c r="AJ1322" s="117">
        <v>1</v>
      </c>
      <c r="AK1322" s="117">
        <v>0</v>
      </c>
      <c r="AL1322" s="117">
        <v>0</v>
      </c>
      <c r="AM1322" s="117">
        <v>0</v>
      </c>
      <c r="AN1322" s="117">
        <v>0</v>
      </c>
      <c r="AO1322" s="117">
        <v>0</v>
      </c>
      <c r="AP1322" s="117">
        <v>0</v>
      </c>
      <c r="AQ1322" s="117">
        <v>1</v>
      </c>
      <c r="AR1322" s="117">
        <v>0</v>
      </c>
      <c r="AS1322" s="117">
        <v>152945.26414560966</v>
      </c>
    </row>
    <row r="1323" spans="1:45" x14ac:dyDescent="0.45">
      <c r="A1323" s="117" t="s">
        <v>1662</v>
      </c>
      <c r="B1323" s="118">
        <v>44330</v>
      </c>
      <c r="C1323" s="117">
        <v>2021</v>
      </c>
      <c r="D1323" s="117">
        <v>5</v>
      </c>
      <c r="E1323" s="117">
        <v>6</v>
      </c>
      <c r="F1323" s="117" t="s">
        <v>342</v>
      </c>
      <c r="G1323" s="117" t="s">
        <v>336</v>
      </c>
      <c r="H1323" s="117">
        <v>0</v>
      </c>
      <c r="I1323" s="117">
        <v>66.25</v>
      </c>
      <c r="J1323" s="117">
        <v>317224.31391307525</v>
      </c>
      <c r="K1323" s="117">
        <v>155883.48057974194</v>
      </c>
      <c r="L1323" s="117">
        <v>161340.83333333334</v>
      </c>
      <c r="M1323" s="117">
        <v>0</v>
      </c>
      <c r="N1323" s="117">
        <v>0</v>
      </c>
      <c r="O1323" s="117">
        <v>0</v>
      </c>
      <c r="P1323" s="117">
        <v>0</v>
      </c>
      <c r="Q1323" s="117">
        <v>0</v>
      </c>
      <c r="R1323" s="117">
        <v>0</v>
      </c>
      <c r="S1323" s="117">
        <v>1</v>
      </c>
      <c r="T1323" s="117">
        <v>0</v>
      </c>
      <c r="U1323" s="117">
        <v>0</v>
      </c>
      <c r="V1323" s="117">
        <v>0</v>
      </c>
      <c r="W1323" s="117">
        <v>0</v>
      </c>
      <c r="X1323" s="117">
        <v>0</v>
      </c>
      <c r="Y1323" s="117">
        <v>1</v>
      </c>
      <c r="Z1323" s="117">
        <v>0</v>
      </c>
      <c r="AA1323" s="117">
        <v>0</v>
      </c>
      <c r="AB1323" s="117">
        <v>0</v>
      </c>
      <c r="AC1323" s="117">
        <v>0</v>
      </c>
      <c r="AD1323" s="117">
        <v>0</v>
      </c>
      <c r="AE1323" s="117">
        <v>0</v>
      </c>
      <c r="AF1323" s="117">
        <v>0</v>
      </c>
      <c r="AG1323" s="117">
        <v>0</v>
      </c>
      <c r="AH1323" s="117">
        <v>0</v>
      </c>
      <c r="AI1323" s="117">
        <v>0</v>
      </c>
      <c r="AJ1323" s="117">
        <v>1</v>
      </c>
      <c r="AK1323" s="117">
        <v>0</v>
      </c>
      <c r="AL1323" s="117">
        <v>0</v>
      </c>
      <c r="AM1323" s="117">
        <v>0</v>
      </c>
      <c r="AN1323" s="117">
        <v>0</v>
      </c>
      <c r="AO1323" s="117">
        <v>0</v>
      </c>
      <c r="AP1323" s="117">
        <v>0</v>
      </c>
      <c r="AQ1323" s="117">
        <v>1</v>
      </c>
      <c r="AR1323" s="117">
        <v>0</v>
      </c>
      <c r="AS1323" s="117">
        <v>155883.48057974194</v>
      </c>
    </row>
    <row r="1324" spans="1:45" x14ac:dyDescent="0.45">
      <c r="A1324" s="117" t="s">
        <v>1663</v>
      </c>
      <c r="B1324" s="118">
        <v>44331</v>
      </c>
      <c r="C1324" s="117">
        <v>2021</v>
      </c>
      <c r="D1324" s="117">
        <v>5</v>
      </c>
      <c r="E1324" s="117">
        <v>7</v>
      </c>
      <c r="F1324" s="117" t="s">
        <v>340</v>
      </c>
      <c r="G1324" s="117" t="s">
        <v>336</v>
      </c>
      <c r="H1324" s="117">
        <v>0</v>
      </c>
      <c r="I1324" s="117">
        <v>69.291659999999993</v>
      </c>
      <c r="J1324" s="117">
        <v>302221.73030628834</v>
      </c>
      <c r="K1324" s="117">
        <v>155147.14697295497</v>
      </c>
      <c r="L1324" s="117">
        <v>147074.58333333334</v>
      </c>
      <c r="M1324" s="117">
        <v>0</v>
      </c>
      <c r="N1324" s="117">
        <v>0</v>
      </c>
      <c r="O1324" s="117">
        <v>0</v>
      </c>
      <c r="P1324" s="117">
        <v>0</v>
      </c>
      <c r="Q1324" s="117">
        <v>0</v>
      </c>
      <c r="R1324" s="117">
        <v>0</v>
      </c>
      <c r="S1324" s="117">
        <v>0</v>
      </c>
      <c r="T1324" s="117">
        <v>1</v>
      </c>
      <c r="U1324" s="117">
        <v>0</v>
      </c>
      <c r="V1324" s="117">
        <v>0</v>
      </c>
      <c r="W1324" s="117">
        <v>0</v>
      </c>
      <c r="X1324" s="117">
        <v>0</v>
      </c>
      <c r="Y1324" s="117">
        <v>1</v>
      </c>
      <c r="Z1324" s="117">
        <v>0</v>
      </c>
      <c r="AA1324" s="117">
        <v>0</v>
      </c>
      <c r="AB1324" s="117">
        <v>0</v>
      </c>
      <c r="AC1324" s="117">
        <v>0</v>
      </c>
      <c r="AD1324" s="117">
        <v>0</v>
      </c>
      <c r="AE1324" s="117">
        <v>0</v>
      </c>
      <c r="AF1324" s="117">
        <v>0</v>
      </c>
      <c r="AG1324" s="117">
        <v>0</v>
      </c>
      <c r="AH1324" s="117">
        <v>0</v>
      </c>
      <c r="AI1324" s="117">
        <v>0</v>
      </c>
      <c r="AJ1324" s="117">
        <v>1</v>
      </c>
      <c r="AK1324" s="117">
        <v>0</v>
      </c>
      <c r="AL1324" s="117">
        <v>0</v>
      </c>
      <c r="AM1324" s="117">
        <v>0</v>
      </c>
      <c r="AN1324" s="117">
        <v>0</v>
      </c>
      <c r="AO1324" s="117">
        <v>0</v>
      </c>
      <c r="AP1324" s="117">
        <v>0</v>
      </c>
      <c r="AQ1324" s="117">
        <v>1</v>
      </c>
      <c r="AR1324" s="117">
        <v>0</v>
      </c>
      <c r="AS1324" s="117">
        <v>155147.14697295497</v>
      </c>
    </row>
    <row r="1325" spans="1:45" x14ac:dyDescent="0.45">
      <c r="A1325" s="117" t="s">
        <v>1664</v>
      </c>
      <c r="B1325" s="118">
        <v>44332</v>
      </c>
      <c r="C1325" s="117">
        <v>2021</v>
      </c>
      <c r="D1325" s="117">
        <v>5</v>
      </c>
      <c r="E1325" s="117">
        <v>1</v>
      </c>
      <c r="F1325" s="117" t="s">
        <v>340</v>
      </c>
      <c r="G1325" s="117" t="s">
        <v>336</v>
      </c>
      <c r="H1325" s="117">
        <v>0</v>
      </c>
      <c r="I1325" s="117">
        <v>70.416659999999993</v>
      </c>
      <c r="J1325" s="117">
        <v>298581.95671109966</v>
      </c>
      <c r="K1325" s="117">
        <v>160409.45671109966</v>
      </c>
      <c r="L1325" s="117">
        <v>138172.5</v>
      </c>
      <c r="M1325" s="117">
        <v>0</v>
      </c>
      <c r="N1325" s="117">
        <v>1</v>
      </c>
      <c r="O1325" s="117">
        <v>0</v>
      </c>
      <c r="P1325" s="117">
        <v>0</v>
      </c>
      <c r="Q1325" s="117">
        <v>0</v>
      </c>
      <c r="R1325" s="117">
        <v>0</v>
      </c>
      <c r="S1325" s="117">
        <v>0</v>
      </c>
      <c r="T1325" s="117">
        <v>0</v>
      </c>
      <c r="U1325" s="117">
        <v>0</v>
      </c>
      <c r="V1325" s="117">
        <v>0</v>
      </c>
      <c r="W1325" s="117">
        <v>0</v>
      </c>
      <c r="X1325" s="117">
        <v>0</v>
      </c>
      <c r="Y1325" s="117">
        <v>1</v>
      </c>
      <c r="Z1325" s="117">
        <v>0</v>
      </c>
      <c r="AA1325" s="117">
        <v>0</v>
      </c>
      <c r="AB1325" s="117">
        <v>0</v>
      </c>
      <c r="AC1325" s="117">
        <v>0</v>
      </c>
      <c r="AD1325" s="117">
        <v>0</v>
      </c>
      <c r="AE1325" s="117">
        <v>0</v>
      </c>
      <c r="AF1325" s="117">
        <v>0</v>
      </c>
      <c r="AG1325" s="117">
        <v>0</v>
      </c>
      <c r="AH1325" s="117">
        <v>0</v>
      </c>
      <c r="AI1325" s="117">
        <v>0</v>
      </c>
      <c r="AJ1325" s="117">
        <v>1</v>
      </c>
      <c r="AK1325" s="117">
        <v>0</v>
      </c>
      <c r="AL1325" s="117">
        <v>0</v>
      </c>
      <c r="AM1325" s="117">
        <v>0</v>
      </c>
      <c r="AN1325" s="117">
        <v>0</v>
      </c>
      <c r="AO1325" s="117">
        <v>0</v>
      </c>
      <c r="AP1325" s="117">
        <v>0</v>
      </c>
      <c r="AQ1325" s="117">
        <v>1</v>
      </c>
      <c r="AR1325" s="117">
        <v>0</v>
      </c>
      <c r="AS1325" s="117">
        <v>160409.45671109966</v>
      </c>
    </row>
    <row r="1326" spans="1:45" x14ac:dyDescent="0.45">
      <c r="A1326" s="117" t="s">
        <v>1665</v>
      </c>
      <c r="B1326" s="118">
        <v>44333</v>
      </c>
      <c r="C1326" s="117">
        <v>2021</v>
      </c>
      <c r="D1326" s="117">
        <v>5</v>
      </c>
      <c r="E1326" s="117">
        <v>2</v>
      </c>
      <c r="F1326" s="117" t="s">
        <v>342</v>
      </c>
      <c r="G1326" s="117" t="s">
        <v>336</v>
      </c>
      <c r="H1326" s="117">
        <v>0</v>
      </c>
      <c r="I1326" s="117">
        <v>67.166659999999993</v>
      </c>
      <c r="J1326" s="117">
        <v>317303.09095267544</v>
      </c>
      <c r="K1326" s="117">
        <v>164276.84095267541</v>
      </c>
      <c r="L1326" s="117">
        <v>153026.25</v>
      </c>
      <c r="M1326" s="117">
        <v>0</v>
      </c>
      <c r="N1326" s="117">
        <v>0</v>
      </c>
      <c r="O1326" s="117">
        <v>1</v>
      </c>
      <c r="P1326" s="117">
        <v>0</v>
      </c>
      <c r="Q1326" s="117">
        <v>0</v>
      </c>
      <c r="R1326" s="117">
        <v>0</v>
      </c>
      <c r="S1326" s="117">
        <v>0</v>
      </c>
      <c r="T1326" s="117">
        <v>0</v>
      </c>
      <c r="U1326" s="117">
        <v>0</v>
      </c>
      <c r="V1326" s="117">
        <v>0</v>
      </c>
      <c r="W1326" s="117">
        <v>0</v>
      </c>
      <c r="X1326" s="117">
        <v>0</v>
      </c>
      <c r="Y1326" s="117">
        <v>1</v>
      </c>
      <c r="Z1326" s="117">
        <v>0</v>
      </c>
      <c r="AA1326" s="117">
        <v>0</v>
      </c>
      <c r="AB1326" s="117">
        <v>0</v>
      </c>
      <c r="AC1326" s="117">
        <v>0</v>
      </c>
      <c r="AD1326" s="117">
        <v>0</v>
      </c>
      <c r="AE1326" s="117">
        <v>0</v>
      </c>
      <c r="AF1326" s="117">
        <v>0</v>
      </c>
      <c r="AG1326" s="117">
        <v>0</v>
      </c>
      <c r="AH1326" s="117">
        <v>0</v>
      </c>
      <c r="AI1326" s="117">
        <v>0</v>
      </c>
      <c r="AJ1326" s="117">
        <v>1</v>
      </c>
      <c r="AK1326" s="117">
        <v>0</v>
      </c>
      <c r="AL1326" s="117">
        <v>0</v>
      </c>
      <c r="AM1326" s="117">
        <v>0</v>
      </c>
      <c r="AN1326" s="117">
        <v>0</v>
      </c>
      <c r="AO1326" s="117">
        <v>0</v>
      </c>
      <c r="AP1326" s="117">
        <v>0</v>
      </c>
      <c r="AQ1326" s="117">
        <v>1</v>
      </c>
      <c r="AR1326" s="117">
        <v>0</v>
      </c>
      <c r="AS1326" s="117">
        <v>164276.84095267541</v>
      </c>
    </row>
    <row r="1327" spans="1:45" x14ac:dyDescent="0.45">
      <c r="A1327" s="117" t="s">
        <v>1666</v>
      </c>
      <c r="B1327" s="118">
        <v>44334</v>
      </c>
      <c r="C1327" s="117">
        <v>2021</v>
      </c>
      <c r="D1327" s="117">
        <v>5</v>
      </c>
      <c r="E1327" s="117">
        <v>3</v>
      </c>
      <c r="F1327" s="117" t="s">
        <v>342</v>
      </c>
      <c r="G1327" s="117" t="s">
        <v>336</v>
      </c>
      <c r="H1327" s="117">
        <v>0</v>
      </c>
      <c r="I1327" s="117">
        <v>58.166670000000003</v>
      </c>
      <c r="J1327" s="117">
        <v>303543.70383419248</v>
      </c>
      <c r="K1327" s="117">
        <v>145529.53716752585</v>
      </c>
      <c r="L1327" s="117">
        <v>158014.16666666666</v>
      </c>
      <c r="M1327" s="117">
        <v>0</v>
      </c>
      <c r="N1327" s="117">
        <v>0</v>
      </c>
      <c r="O1327" s="117">
        <v>0</v>
      </c>
      <c r="P1327" s="117">
        <v>1</v>
      </c>
      <c r="Q1327" s="117">
        <v>0</v>
      </c>
      <c r="R1327" s="117">
        <v>0</v>
      </c>
      <c r="S1327" s="117">
        <v>0</v>
      </c>
      <c r="T1327" s="117">
        <v>0</v>
      </c>
      <c r="U1327" s="117">
        <v>0</v>
      </c>
      <c r="V1327" s="117">
        <v>0</v>
      </c>
      <c r="W1327" s="117">
        <v>0</v>
      </c>
      <c r="X1327" s="117">
        <v>0</v>
      </c>
      <c r="Y1327" s="117">
        <v>1</v>
      </c>
      <c r="Z1327" s="117">
        <v>0</v>
      </c>
      <c r="AA1327" s="117">
        <v>0</v>
      </c>
      <c r="AB1327" s="117">
        <v>0</v>
      </c>
      <c r="AC1327" s="117">
        <v>0</v>
      </c>
      <c r="AD1327" s="117">
        <v>0</v>
      </c>
      <c r="AE1327" s="117">
        <v>0</v>
      </c>
      <c r="AF1327" s="117">
        <v>0</v>
      </c>
      <c r="AG1327" s="117">
        <v>0</v>
      </c>
      <c r="AH1327" s="117">
        <v>0</v>
      </c>
      <c r="AI1327" s="117">
        <v>0</v>
      </c>
      <c r="AJ1327" s="117">
        <v>1</v>
      </c>
      <c r="AK1327" s="117">
        <v>0</v>
      </c>
      <c r="AL1327" s="117">
        <v>0</v>
      </c>
      <c r="AM1327" s="117">
        <v>0</v>
      </c>
      <c r="AN1327" s="117">
        <v>0</v>
      </c>
      <c r="AO1327" s="117">
        <v>0</v>
      </c>
      <c r="AP1327" s="117">
        <v>0</v>
      </c>
      <c r="AQ1327" s="117">
        <v>1</v>
      </c>
      <c r="AR1327" s="117">
        <v>0</v>
      </c>
      <c r="AS1327" s="117">
        <v>145529.53716752585</v>
      </c>
    </row>
    <row r="1328" spans="1:45" x14ac:dyDescent="0.45">
      <c r="A1328" s="117" t="s">
        <v>1667</v>
      </c>
      <c r="B1328" s="118">
        <v>44335</v>
      </c>
      <c r="C1328" s="117">
        <v>2021</v>
      </c>
      <c r="D1328" s="117">
        <v>5</v>
      </c>
      <c r="E1328" s="117">
        <v>4</v>
      </c>
      <c r="F1328" s="117" t="s">
        <v>342</v>
      </c>
      <c r="G1328" s="117" t="s">
        <v>336</v>
      </c>
      <c r="H1328" s="117">
        <v>0</v>
      </c>
      <c r="I1328" s="117">
        <v>51.583329999999997</v>
      </c>
      <c r="J1328" s="117">
        <v>305063.10933775001</v>
      </c>
      <c r="K1328" s="117">
        <v>150820.60933775001</v>
      </c>
      <c r="L1328" s="117">
        <v>154242.5</v>
      </c>
      <c r="M1328" s="117">
        <v>0</v>
      </c>
      <c r="N1328" s="117">
        <v>0</v>
      </c>
      <c r="O1328" s="117">
        <v>0</v>
      </c>
      <c r="P1328" s="117">
        <v>0</v>
      </c>
      <c r="Q1328" s="117">
        <v>1</v>
      </c>
      <c r="R1328" s="117">
        <v>0</v>
      </c>
      <c r="S1328" s="117">
        <v>0</v>
      </c>
      <c r="T1328" s="117">
        <v>0</v>
      </c>
      <c r="U1328" s="117">
        <v>0</v>
      </c>
      <c r="V1328" s="117">
        <v>0</v>
      </c>
      <c r="W1328" s="117">
        <v>0</v>
      </c>
      <c r="X1328" s="117">
        <v>0</v>
      </c>
      <c r="Y1328" s="117">
        <v>1</v>
      </c>
      <c r="Z1328" s="117">
        <v>0</v>
      </c>
      <c r="AA1328" s="117">
        <v>0</v>
      </c>
      <c r="AB1328" s="117">
        <v>0</v>
      </c>
      <c r="AC1328" s="117">
        <v>0</v>
      </c>
      <c r="AD1328" s="117">
        <v>0</v>
      </c>
      <c r="AE1328" s="117">
        <v>0</v>
      </c>
      <c r="AF1328" s="117">
        <v>0</v>
      </c>
      <c r="AG1328" s="117">
        <v>0</v>
      </c>
      <c r="AH1328" s="117">
        <v>0</v>
      </c>
      <c r="AI1328" s="117">
        <v>0</v>
      </c>
      <c r="AJ1328" s="117">
        <v>1</v>
      </c>
      <c r="AK1328" s="117">
        <v>0</v>
      </c>
      <c r="AL1328" s="117">
        <v>0</v>
      </c>
      <c r="AM1328" s="117">
        <v>0</v>
      </c>
      <c r="AN1328" s="117">
        <v>0</v>
      </c>
      <c r="AO1328" s="117">
        <v>0</v>
      </c>
      <c r="AP1328" s="117">
        <v>0</v>
      </c>
      <c r="AQ1328" s="117">
        <v>1</v>
      </c>
      <c r="AR1328" s="117">
        <v>0</v>
      </c>
      <c r="AS1328" s="117">
        <v>150820.60933775001</v>
      </c>
    </row>
    <row r="1329" spans="1:45" x14ac:dyDescent="0.45">
      <c r="A1329" s="117" t="s">
        <v>1668</v>
      </c>
      <c r="B1329" s="118">
        <v>44336</v>
      </c>
      <c r="C1329" s="117">
        <v>2021</v>
      </c>
      <c r="D1329" s="117">
        <v>5</v>
      </c>
      <c r="E1329" s="117">
        <v>5</v>
      </c>
      <c r="F1329" s="117" t="s">
        <v>342</v>
      </c>
      <c r="G1329" s="117" t="s">
        <v>336</v>
      </c>
      <c r="H1329" s="117">
        <v>0</v>
      </c>
      <c r="I1329" s="117">
        <v>52.541670000000003</v>
      </c>
      <c r="J1329" s="117">
        <v>308128.21472296678</v>
      </c>
      <c r="K1329" s="117">
        <v>160586.54805630009</v>
      </c>
      <c r="L1329" s="117">
        <v>147541.66666666666</v>
      </c>
      <c r="M1329" s="117">
        <v>0</v>
      </c>
      <c r="N1329" s="117">
        <v>0</v>
      </c>
      <c r="O1329" s="117">
        <v>0</v>
      </c>
      <c r="P1329" s="117">
        <v>0</v>
      </c>
      <c r="Q1329" s="117">
        <v>0</v>
      </c>
      <c r="R1329" s="117">
        <v>1</v>
      </c>
      <c r="S1329" s="117">
        <v>0</v>
      </c>
      <c r="T1329" s="117">
        <v>0</v>
      </c>
      <c r="U1329" s="117">
        <v>0</v>
      </c>
      <c r="V1329" s="117">
        <v>0</v>
      </c>
      <c r="W1329" s="117">
        <v>0</v>
      </c>
      <c r="X1329" s="117">
        <v>0</v>
      </c>
      <c r="Y1329" s="117">
        <v>1</v>
      </c>
      <c r="Z1329" s="117">
        <v>0</v>
      </c>
      <c r="AA1329" s="117">
        <v>0</v>
      </c>
      <c r="AB1329" s="117">
        <v>0</v>
      </c>
      <c r="AC1329" s="117">
        <v>0</v>
      </c>
      <c r="AD1329" s="117">
        <v>0</v>
      </c>
      <c r="AE1329" s="117">
        <v>0</v>
      </c>
      <c r="AF1329" s="117">
        <v>0</v>
      </c>
      <c r="AG1329" s="117">
        <v>0</v>
      </c>
      <c r="AH1329" s="117">
        <v>0</v>
      </c>
      <c r="AI1329" s="117">
        <v>0</v>
      </c>
      <c r="AJ1329" s="117">
        <v>1</v>
      </c>
      <c r="AK1329" s="117">
        <v>0</v>
      </c>
      <c r="AL1329" s="117">
        <v>0</v>
      </c>
      <c r="AM1329" s="117">
        <v>0</v>
      </c>
      <c r="AN1329" s="117">
        <v>0</v>
      </c>
      <c r="AO1329" s="117">
        <v>0</v>
      </c>
      <c r="AP1329" s="117">
        <v>0</v>
      </c>
      <c r="AQ1329" s="117">
        <v>1</v>
      </c>
      <c r="AR1329" s="117">
        <v>0</v>
      </c>
      <c r="AS1329" s="117">
        <v>160586.54805630009</v>
      </c>
    </row>
    <row r="1330" spans="1:45" x14ac:dyDescent="0.45">
      <c r="A1330" s="117" t="s">
        <v>1669</v>
      </c>
      <c r="B1330" s="118">
        <v>44337</v>
      </c>
      <c r="C1330" s="117">
        <v>2021</v>
      </c>
      <c r="D1330" s="117">
        <v>5</v>
      </c>
      <c r="E1330" s="117">
        <v>6</v>
      </c>
      <c r="F1330" s="117" t="s">
        <v>342</v>
      </c>
      <c r="G1330" s="117" t="s">
        <v>336</v>
      </c>
      <c r="H1330" s="117">
        <v>0</v>
      </c>
      <c r="I1330" s="117">
        <v>57.666670000000003</v>
      </c>
      <c r="J1330" s="117">
        <v>291569.99331668206</v>
      </c>
      <c r="K1330" s="117">
        <v>155318.3266500154</v>
      </c>
      <c r="L1330" s="117">
        <v>136251.66666666666</v>
      </c>
      <c r="M1330" s="117">
        <v>0</v>
      </c>
      <c r="N1330" s="117">
        <v>0</v>
      </c>
      <c r="O1330" s="117">
        <v>0</v>
      </c>
      <c r="P1330" s="117">
        <v>0</v>
      </c>
      <c r="Q1330" s="117">
        <v>0</v>
      </c>
      <c r="R1330" s="117">
        <v>0</v>
      </c>
      <c r="S1330" s="117">
        <v>1</v>
      </c>
      <c r="T1330" s="117">
        <v>0</v>
      </c>
      <c r="U1330" s="117">
        <v>0</v>
      </c>
      <c r="V1330" s="117">
        <v>0</v>
      </c>
      <c r="W1330" s="117">
        <v>0</v>
      </c>
      <c r="X1330" s="117">
        <v>0</v>
      </c>
      <c r="Y1330" s="117">
        <v>1</v>
      </c>
      <c r="Z1330" s="117">
        <v>0</v>
      </c>
      <c r="AA1330" s="117">
        <v>0</v>
      </c>
      <c r="AB1330" s="117">
        <v>0</v>
      </c>
      <c r="AC1330" s="117">
        <v>0</v>
      </c>
      <c r="AD1330" s="117">
        <v>0</v>
      </c>
      <c r="AE1330" s="117">
        <v>0</v>
      </c>
      <c r="AF1330" s="117">
        <v>0</v>
      </c>
      <c r="AG1330" s="117">
        <v>0</v>
      </c>
      <c r="AH1330" s="117">
        <v>0</v>
      </c>
      <c r="AI1330" s="117">
        <v>0</v>
      </c>
      <c r="AJ1330" s="117">
        <v>1</v>
      </c>
      <c r="AK1330" s="117">
        <v>0</v>
      </c>
      <c r="AL1330" s="117">
        <v>0</v>
      </c>
      <c r="AM1330" s="117">
        <v>0</v>
      </c>
      <c r="AN1330" s="117">
        <v>0</v>
      </c>
      <c r="AO1330" s="117">
        <v>0</v>
      </c>
      <c r="AP1330" s="117">
        <v>0</v>
      </c>
      <c r="AQ1330" s="117">
        <v>1</v>
      </c>
      <c r="AR1330" s="117">
        <v>0</v>
      </c>
      <c r="AS1330" s="117">
        <v>155318.3266500154</v>
      </c>
    </row>
    <row r="1331" spans="1:45" x14ac:dyDescent="0.45">
      <c r="A1331" s="117" t="s">
        <v>1670</v>
      </c>
      <c r="B1331" s="118">
        <v>44338</v>
      </c>
      <c r="C1331" s="117">
        <v>2021</v>
      </c>
      <c r="D1331" s="117">
        <v>5</v>
      </c>
      <c r="E1331" s="117">
        <v>7</v>
      </c>
      <c r="F1331" s="117" t="s">
        <v>340</v>
      </c>
      <c r="G1331" s="117" t="s">
        <v>336</v>
      </c>
      <c r="H1331" s="117">
        <v>0</v>
      </c>
      <c r="I1331" s="117">
        <v>57.541670000000003</v>
      </c>
      <c r="J1331" s="117">
        <v>270000.99915047875</v>
      </c>
      <c r="K1331" s="117">
        <v>149624.74915047875</v>
      </c>
      <c r="L1331" s="117">
        <v>120376.25</v>
      </c>
      <c r="M1331" s="117">
        <v>0</v>
      </c>
      <c r="N1331" s="117">
        <v>0</v>
      </c>
      <c r="O1331" s="117">
        <v>0</v>
      </c>
      <c r="P1331" s="117">
        <v>0</v>
      </c>
      <c r="Q1331" s="117">
        <v>0</v>
      </c>
      <c r="R1331" s="117">
        <v>0</v>
      </c>
      <c r="S1331" s="117">
        <v>0</v>
      </c>
      <c r="T1331" s="117">
        <v>1</v>
      </c>
      <c r="U1331" s="117">
        <v>0</v>
      </c>
      <c r="V1331" s="117">
        <v>0</v>
      </c>
      <c r="W1331" s="117">
        <v>0</v>
      </c>
      <c r="X1331" s="117">
        <v>0</v>
      </c>
      <c r="Y1331" s="117">
        <v>1</v>
      </c>
      <c r="Z1331" s="117">
        <v>0</v>
      </c>
      <c r="AA1331" s="117">
        <v>0</v>
      </c>
      <c r="AB1331" s="117">
        <v>0</v>
      </c>
      <c r="AC1331" s="117">
        <v>0</v>
      </c>
      <c r="AD1331" s="117">
        <v>0</v>
      </c>
      <c r="AE1331" s="117">
        <v>0</v>
      </c>
      <c r="AF1331" s="117">
        <v>0</v>
      </c>
      <c r="AG1331" s="117">
        <v>0</v>
      </c>
      <c r="AH1331" s="117">
        <v>0</v>
      </c>
      <c r="AI1331" s="117">
        <v>0</v>
      </c>
      <c r="AJ1331" s="117">
        <v>1</v>
      </c>
      <c r="AK1331" s="117">
        <v>0</v>
      </c>
      <c r="AL1331" s="117">
        <v>0</v>
      </c>
      <c r="AM1331" s="117">
        <v>0</v>
      </c>
      <c r="AN1331" s="117">
        <v>0</v>
      </c>
      <c r="AO1331" s="117">
        <v>0</v>
      </c>
      <c r="AP1331" s="117">
        <v>0</v>
      </c>
      <c r="AQ1331" s="117">
        <v>1</v>
      </c>
      <c r="AR1331" s="117">
        <v>0</v>
      </c>
      <c r="AS1331" s="117">
        <v>149624.74915047875</v>
      </c>
    </row>
    <row r="1332" spans="1:45" x14ac:dyDescent="0.45">
      <c r="A1332" s="117" t="s">
        <v>1671</v>
      </c>
      <c r="B1332" s="118">
        <v>44339</v>
      </c>
      <c r="C1332" s="117">
        <v>2021</v>
      </c>
      <c r="D1332" s="117">
        <v>5</v>
      </c>
      <c r="E1332" s="117">
        <v>1</v>
      </c>
      <c r="F1332" s="117" t="s">
        <v>340</v>
      </c>
      <c r="G1332" s="117" t="s">
        <v>336</v>
      </c>
      <c r="H1332" s="117">
        <v>0</v>
      </c>
      <c r="I1332" s="117">
        <v>60.041670000000003</v>
      </c>
      <c r="J1332" s="117">
        <v>258173.86238883634</v>
      </c>
      <c r="K1332" s="117">
        <v>149546.36238883634</v>
      </c>
      <c r="L1332" s="117">
        <v>108627.5</v>
      </c>
      <c r="M1332" s="117">
        <v>0</v>
      </c>
      <c r="N1332" s="117">
        <v>1</v>
      </c>
      <c r="O1332" s="117">
        <v>0</v>
      </c>
      <c r="P1332" s="117">
        <v>0</v>
      </c>
      <c r="Q1332" s="117">
        <v>0</v>
      </c>
      <c r="R1332" s="117">
        <v>0</v>
      </c>
      <c r="S1332" s="117">
        <v>0</v>
      </c>
      <c r="T1332" s="117">
        <v>0</v>
      </c>
      <c r="U1332" s="117">
        <v>0</v>
      </c>
      <c r="V1332" s="117">
        <v>0</v>
      </c>
      <c r="W1332" s="117">
        <v>0</v>
      </c>
      <c r="X1332" s="117">
        <v>0</v>
      </c>
      <c r="Y1332" s="117">
        <v>1</v>
      </c>
      <c r="Z1332" s="117">
        <v>0</v>
      </c>
      <c r="AA1332" s="117">
        <v>0</v>
      </c>
      <c r="AB1332" s="117">
        <v>0</v>
      </c>
      <c r="AC1332" s="117">
        <v>0</v>
      </c>
      <c r="AD1332" s="117">
        <v>0</v>
      </c>
      <c r="AE1332" s="117">
        <v>0</v>
      </c>
      <c r="AF1332" s="117">
        <v>0</v>
      </c>
      <c r="AG1332" s="117">
        <v>0</v>
      </c>
      <c r="AH1332" s="117">
        <v>0</v>
      </c>
      <c r="AI1332" s="117">
        <v>0</v>
      </c>
      <c r="AJ1332" s="117">
        <v>1</v>
      </c>
      <c r="AK1332" s="117">
        <v>0</v>
      </c>
      <c r="AL1332" s="117">
        <v>0</v>
      </c>
      <c r="AM1332" s="117">
        <v>0</v>
      </c>
      <c r="AN1332" s="117">
        <v>0</v>
      </c>
      <c r="AO1332" s="117">
        <v>0</v>
      </c>
      <c r="AP1332" s="117">
        <v>0</v>
      </c>
      <c r="AQ1332" s="117">
        <v>1</v>
      </c>
      <c r="AR1332" s="117">
        <v>0</v>
      </c>
      <c r="AS1332" s="117">
        <v>149546.36238883634</v>
      </c>
    </row>
    <row r="1333" spans="1:45" x14ac:dyDescent="0.45">
      <c r="A1333" s="117" t="s">
        <v>1672</v>
      </c>
      <c r="B1333" s="118">
        <v>44340</v>
      </c>
      <c r="C1333" s="117">
        <v>2021</v>
      </c>
      <c r="D1333" s="117">
        <v>5</v>
      </c>
      <c r="E1333" s="117">
        <v>2</v>
      </c>
      <c r="F1333" s="117" t="s">
        <v>342</v>
      </c>
      <c r="G1333" s="117" t="s">
        <v>336</v>
      </c>
      <c r="H1333" s="117">
        <v>0</v>
      </c>
      <c r="I1333" s="117">
        <v>65.416659999999993</v>
      </c>
      <c r="J1333" s="117">
        <v>289668.02996477077</v>
      </c>
      <c r="K1333" s="117">
        <v>158498.4466314374</v>
      </c>
      <c r="L1333" s="117">
        <v>131169.58333333334</v>
      </c>
      <c r="M1333" s="117">
        <v>0</v>
      </c>
      <c r="N1333" s="117">
        <v>0</v>
      </c>
      <c r="O1333" s="117">
        <v>1</v>
      </c>
      <c r="P1333" s="117">
        <v>0</v>
      </c>
      <c r="Q1333" s="117">
        <v>0</v>
      </c>
      <c r="R1333" s="117">
        <v>0</v>
      </c>
      <c r="S1333" s="117">
        <v>0</v>
      </c>
      <c r="T1333" s="117">
        <v>0</v>
      </c>
      <c r="U1333" s="117">
        <v>0</v>
      </c>
      <c r="V1333" s="117">
        <v>0</v>
      </c>
      <c r="W1333" s="117">
        <v>0</v>
      </c>
      <c r="X1333" s="117">
        <v>0</v>
      </c>
      <c r="Y1333" s="117">
        <v>1</v>
      </c>
      <c r="Z1333" s="117">
        <v>0</v>
      </c>
      <c r="AA1333" s="117">
        <v>0</v>
      </c>
      <c r="AB1333" s="117">
        <v>0</v>
      </c>
      <c r="AC1333" s="117">
        <v>0</v>
      </c>
      <c r="AD1333" s="117">
        <v>0</v>
      </c>
      <c r="AE1333" s="117">
        <v>0</v>
      </c>
      <c r="AF1333" s="117">
        <v>0</v>
      </c>
      <c r="AG1333" s="117">
        <v>0</v>
      </c>
      <c r="AH1333" s="117">
        <v>0</v>
      </c>
      <c r="AI1333" s="117">
        <v>0</v>
      </c>
      <c r="AJ1333" s="117">
        <v>1</v>
      </c>
      <c r="AK1333" s="117">
        <v>0</v>
      </c>
      <c r="AL1333" s="117">
        <v>0</v>
      </c>
      <c r="AM1333" s="117">
        <v>0</v>
      </c>
      <c r="AN1333" s="117">
        <v>0</v>
      </c>
      <c r="AO1333" s="117">
        <v>0</v>
      </c>
      <c r="AP1333" s="117">
        <v>0</v>
      </c>
      <c r="AQ1333" s="117">
        <v>1</v>
      </c>
      <c r="AR1333" s="117">
        <v>0</v>
      </c>
      <c r="AS1333" s="117">
        <v>158498.4466314374</v>
      </c>
    </row>
    <row r="1334" spans="1:45" x14ac:dyDescent="0.45">
      <c r="A1334" s="117" t="s">
        <v>1673</v>
      </c>
      <c r="B1334" s="118">
        <v>44341</v>
      </c>
      <c r="C1334" s="117">
        <v>2021</v>
      </c>
      <c r="D1334" s="117">
        <v>5</v>
      </c>
      <c r="E1334" s="117">
        <v>3</v>
      </c>
      <c r="F1334" s="117" t="s">
        <v>342</v>
      </c>
      <c r="G1334" s="117" t="s">
        <v>336</v>
      </c>
      <c r="H1334" s="117">
        <v>0</v>
      </c>
      <c r="I1334" s="117">
        <v>63.041670000000003</v>
      </c>
      <c r="J1334" s="117">
        <v>309676.4591865816</v>
      </c>
      <c r="K1334" s="117">
        <v>158990.62585324826</v>
      </c>
      <c r="L1334" s="117">
        <v>150685.83333333334</v>
      </c>
      <c r="M1334" s="117">
        <v>0</v>
      </c>
      <c r="N1334" s="117">
        <v>0</v>
      </c>
      <c r="O1334" s="117">
        <v>0</v>
      </c>
      <c r="P1334" s="117">
        <v>1</v>
      </c>
      <c r="Q1334" s="117">
        <v>0</v>
      </c>
      <c r="R1334" s="117">
        <v>0</v>
      </c>
      <c r="S1334" s="117">
        <v>0</v>
      </c>
      <c r="T1334" s="117">
        <v>0</v>
      </c>
      <c r="U1334" s="117">
        <v>0</v>
      </c>
      <c r="V1334" s="117">
        <v>0</v>
      </c>
      <c r="W1334" s="117">
        <v>0</v>
      </c>
      <c r="X1334" s="117">
        <v>0</v>
      </c>
      <c r="Y1334" s="117">
        <v>1</v>
      </c>
      <c r="Z1334" s="117">
        <v>0</v>
      </c>
      <c r="AA1334" s="117">
        <v>0</v>
      </c>
      <c r="AB1334" s="117">
        <v>0</v>
      </c>
      <c r="AC1334" s="117">
        <v>0</v>
      </c>
      <c r="AD1334" s="117">
        <v>0</v>
      </c>
      <c r="AE1334" s="117">
        <v>0</v>
      </c>
      <c r="AF1334" s="117">
        <v>0</v>
      </c>
      <c r="AG1334" s="117">
        <v>0</v>
      </c>
      <c r="AH1334" s="117">
        <v>0</v>
      </c>
      <c r="AI1334" s="117">
        <v>0</v>
      </c>
      <c r="AJ1334" s="117">
        <v>1</v>
      </c>
      <c r="AK1334" s="117">
        <v>0</v>
      </c>
      <c r="AL1334" s="117">
        <v>0</v>
      </c>
      <c r="AM1334" s="117">
        <v>0</v>
      </c>
      <c r="AN1334" s="117">
        <v>0</v>
      </c>
      <c r="AO1334" s="117">
        <v>0</v>
      </c>
      <c r="AP1334" s="117">
        <v>0</v>
      </c>
      <c r="AQ1334" s="117">
        <v>1</v>
      </c>
      <c r="AR1334" s="117">
        <v>0</v>
      </c>
      <c r="AS1334" s="117">
        <v>158990.62585324826</v>
      </c>
    </row>
    <row r="1335" spans="1:45" x14ac:dyDescent="0.45">
      <c r="A1335" s="117" t="s">
        <v>1674</v>
      </c>
      <c r="B1335" s="118">
        <v>44342</v>
      </c>
      <c r="C1335" s="117">
        <v>2021</v>
      </c>
      <c r="D1335" s="117">
        <v>5</v>
      </c>
      <c r="E1335" s="117">
        <v>4</v>
      </c>
      <c r="F1335" s="117" t="s">
        <v>342</v>
      </c>
      <c r="G1335" s="117" t="s">
        <v>336</v>
      </c>
      <c r="H1335" s="117">
        <v>0</v>
      </c>
      <c r="I1335" s="117">
        <v>63.583329999999997</v>
      </c>
      <c r="J1335" s="117">
        <v>321723.86380193551</v>
      </c>
      <c r="K1335" s="117">
        <v>156384.69713526886</v>
      </c>
      <c r="L1335" s="117">
        <v>165339.16666666666</v>
      </c>
      <c r="M1335" s="117">
        <v>0</v>
      </c>
      <c r="N1335" s="117">
        <v>0</v>
      </c>
      <c r="O1335" s="117">
        <v>0</v>
      </c>
      <c r="P1335" s="117">
        <v>0</v>
      </c>
      <c r="Q1335" s="117">
        <v>1</v>
      </c>
      <c r="R1335" s="117">
        <v>0</v>
      </c>
      <c r="S1335" s="117">
        <v>0</v>
      </c>
      <c r="T1335" s="117">
        <v>0</v>
      </c>
      <c r="U1335" s="117">
        <v>0</v>
      </c>
      <c r="V1335" s="117">
        <v>0</v>
      </c>
      <c r="W1335" s="117">
        <v>0</v>
      </c>
      <c r="X1335" s="117">
        <v>0</v>
      </c>
      <c r="Y1335" s="117">
        <v>1</v>
      </c>
      <c r="Z1335" s="117">
        <v>0</v>
      </c>
      <c r="AA1335" s="117">
        <v>0</v>
      </c>
      <c r="AB1335" s="117">
        <v>0</v>
      </c>
      <c r="AC1335" s="117">
        <v>0</v>
      </c>
      <c r="AD1335" s="117">
        <v>0</v>
      </c>
      <c r="AE1335" s="117">
        <v>0</v>
      </c>
      <c r="AF1335" s="117">
        <v>0</v>
      </c>
      <c r="AG1335" s="117">
        <v>0</v>
      </c>
      <c r="AH1335" s="117">
        <v>0</v>
      </c>
      <c r="AI1335" s="117">
        <v>0</v>
      </c>
      <c r="AJ1335" s="117">
        <v>1</v>
      </c>
      <c r="AK1335" s="117">
        <v>0</v>
      </c>
      <c r="AL1335" s="117">
        <v>0</v>
      </c>
      <c r="AM1335" s="117">
        <v>0</v>
      </c>
      <c r="AN1335" s="117">
        <v>0</v>
      </c>
      <c r="AO1335" s="117">
        <v>0</v>
      </c>
      <c r="AP1335" s="117">
        <v>0</v>
      </c>
      <c r="AQ1335" s="117">
        <v>1</v>
      </c>
      <c r="AR1335" s="117">
        <v>0</v>
      </c>
      <c r="AS1335" s="117">
        <v>156384.69713526886</v>
      </c>
    </row>
    <row r="1336" spans="1:45" x14ac:dyDescent="0.45">
      <c r="A1336" s="117" t="s">
        <v>1675</v>
      </c>
      <c r="B1336" s="118">
        <v>44343</v>
      </c>
      <c r="C1336" s="117">
        <v>2021</v>
      </c>
      <c r="D1336" s="117">
        <v>5</v>
      </c>
      <c r="E1336" s="117">
        <v>5</v>
      </c>
      <c r="F1336" s="117" t="s">
        <v>342</v>
      </c>
      <c r="G1336" s="117" t="s">
        <v>336</v>
      </c>
      <c r="H1336" s="117">
        <v>0</v>
      </c>
      <c r="I1336" s="117">
        <v>61.708329999999997</v>
      </c>
      <c r="J1336" s="117">
        <v>320764.73755711829</v>
      </c>
      <c r="K1336" s="117">
        <v>154785.15422378492</v>
      </c>
      <c r="L1336" s="117">
        <v>165979.58333333334</v>
      </c>
      <c r="M1336" s="117">
        <v>0</v>
      </c>
      <c r="N1336" s="117">
        <v>0</v>
      </c>
      <c r="O1336" s="117">
        <v>0</v>
      </c>
      <c r="P1336" s="117">
        <v>0</v>
      </c>
      <c r="Q1336" s="117">
        <v>0</v>
      </c>
      <c r="R1336" s="117">
        <v>1</v>
      </c>
      <c r="S1336" s="117">
        <v>0</v>
      </c>
      <c r="T1336" s="117">
        <v>0</v>
      </c>
      <c r="U1336" s="117">
        <v>0</v>
      </c>
      <c r="V1336" s="117">
        <v>0</v>
      </c>
      <c r="W1336" s="117">
        <v>0</v>
      </c>
      <c r="X1336" s="117">
        <v>0</v>
      </c>
      <c r="Y1336" s="117">
        <v>1</v>
      </c>
      <c r="Z1336" s="117">
        <v>0</v>
      </c>
      <c r="AA1336" s="117">
        <v>0</v>
      </c>
      <c r="AB1336" s="117">
        <v>0</v>
      </c>
      <c r="AC1336" s="117">
        <v>0</v>
      </c>
      <c r="AD1336" s="117">
        <v>0</v>
      </c>
      <c r="AE1336" s="117">
        <v>0</v>
      </c>
      <c r="AF1336" s="117">
        <v>0</v>
      </c>
      <c r="AG1336" s="117">
        <v>0</v>
      </c>
      <c r="AH1336" s="117">
        <v>0</v>
      </c>
      <c r="AI1336" s="117">
        <v>0</v>
      </c>
      <c r="AJ1336" s="117">
        <v>1</v>
      </c>
      <c r="AK1336" s="117">
        <v>0</v>
      </c>
      <c r="AL1336" s="117">
        <v>0</v>
      </c>
      <c r="AM1336" s="117">
        <v>0</v>
      </c>
      <c r="AN1336" s="117">
        <v>0</v>
      </c>
      <c r="AO1336" s="117">
        <v>0</v>
      </c>
      <c r="AP1336" s="117">
        <v>0</v>
      </c>
      <c r="AQ1336" s="117">
        <v>1</v>
      </c>
      <c r="AR1336" s="117">
        <v>0</v>
      </c>
      <c r="AS1336" s="117">
        <v>154785.15422378492</v>
      </c>
    </row>
    <row r="1337" spans="1:45" x14ac:dyDescent="0.45">
      <c r="A1337" s="117" t="s">
        <v>1676</v>
      </c>
      <c r="B1337" s="118">
        <v>44344</v>
      </c>
      <c r="C1337" s="117">
        <v>2021</v>
      </c>
      <c r="D1337" s="117">
        <v>5</v>
      </c>
      <c r="E1337" s="117">
        <v>6</v>
      </c>
      <c r="F1337" s="117" t="s">
        <v>342</v>
      </c>
      <c r="G1337" s="117" t="s">
        <v>336</v>
      </c>
      <c r="H1337" s="117">
        <v>0</v>
      </c>
      <c r="I1337" s="117">
        <v>60.75</v>
      </c>
      <c r="J1337" s="117">
        <v>320878.90306133206</v>
      </c>
      <c r="K1337" s="117">
        <v>153733.48639466544</v>
      </c>
      <c r="L1337" s="117">
        <v>167145.41666666666</v>
      </c>
      <c r="M1337" s="117">
        <v>0</v>
      </c>
      <c r="N1337" s="117">
        <v>0</v>
      </c>
      <c r="O1337" s="117">
        <v>0</v>
      </c>
      <c r="P1337" s="117">
        <v>0</v>
      </c>
      <c r="Q1337" s="117">
        <v>0</v>
      </c>
      <c r="R1337" s="117">
        <v>0</v>
      </c>
      <c r="S1337" s="117">
        <v>1</v>
      </c>
      <c r="T1337" s="117">
        <v>0</v>
      </c>
      <c r="U1337" s="117">
        <v>0</v>
      </c>
      <c r="V1337" s="117">
        <v>0</v>
      </c>
      <c r="W1337" s="117">
        <v>0</v>
      </c>
      <c r="X1337" s="117">
        <v>0</v>
      </c>
      <c r="Y1337" s="117">
        <v>1</v>
      </c>
      <c r="Z1337" s="117">
        <v>0</v>
      </c>
      <c r="AA1337" s="117">
        <v>0</v>
      </c>
      <c r="AB1337" s="117">
        <v>0</v>
      </c>
      <c r="AC1337" s="117">
        <v>0</v>
      </c>
      <c r="AD1337" s="117">
        <v>0</v>
      </c>
      <c r="AE1337" s="117">
        <v>0</v>
      </c>
      <c r="AF1337" s="117">
        <v>0</v>
      </c>
      <c r="AG1337" s="117">
        <v>0</v>
      </c>
      <c r="AH1337" s="117">
        <v>0</v>
      </c>
      <c r="AI1337" s="117">
        <v>0</v>
      </c>
      <c r="AJ1337" s="117">
        <v>1</v>
      </c>
      <c r="AK1337" s="117">
        <v>0</v>
      </c>
      <c r="AL1337" s="117">
        <v>0</v>
      </c>
      <c r="AM1337" s="117">
        <v>0</v>
      </c>
      <c r="AN1337" s="117">
        <v>0</v>
      </c>
      <c r="AO1337" s="117">
        <v>0</v>
      </c>
      <c r="AP1337" s="117">
        <v>0</v>
      </c>
      <c r="AQ1337" s="117">
        <v>1</v>
      </c>
      <c r="AR1337" s="117">
        <v>0</v>
      </c>
      <c r="AS1337" s="117">
        <v>153733.48639466544</v>
      </c>
    </row>
    <row r="1338" spans="1:45" x14ac:dyDescent="0.45">
      <c r="A1338" s="117" t="s">
        <v>1677</v>
      </c>
      <c r="B1338" s="118">
        <v>44345</v>
      </c>
      <c r="C1338" s="117">
        <v>2021</v>
      </c>
      <c r="D1338" s="117">
        <v>5</v>
      </c>
      <c r="E1338" s="117">
        <v>7</v>
      </c>
      <c r="F1338" s="117" t="s">
        <v>340</v>
      </c>
      <c r="G1338" s="117" t="s">
        <v>336</v>
      </c>
      <c r="H1338" s="117">
        <v>0</v>
      </c>
      <c r="I1338" s="117">
        <v>62.083329999999997</v>
      </c>
      <c r="J1338" s="117">
        <v>318359.53381097736</v>
      </c>
      <c r="K1338" s="117">
        <v>149184.95047764404</v>
      </c>
      <c r="L1338" s="117">
        <v>169174.58333333334</v>
      </c>
      <c r="M1338" s="117">
        <v>0</v>
      </c>
      <c r="N1338" s="117">
        <v>0</v>
      </c>
      <c r="O1338" s="117">
        <v>0</v>
      </c>
      <c r="P1338" s="117">
        <v>0</v>
      </c>
      <c r="Q1338" s="117">
        <v>0</v>
      </c>
      <c r="R1338" s="117">
        <v>0</v>
      </c>
      <c r="S1338" s="117">
        <v>0</v>
      </c>
      <c r="T1338" s="117">
        <v>1</v>
      </c>
      <c r="U1338" s="117">
        <v>0</v>
      </c>
      <c r="V1338" s="117">
        <v>0</v>
      </c>
      <c r="W1338" s="117">
        <v>0</v>
      </c>
      <c r="X1338" s="117">
        <v>0</v>
      </c>
      <c r="Y1338" s="117">
        <v>1</v>
      </c>
      <c r="Z1338" s="117">
        <v>0</v>
      </c>
      <c r="AA1338" s="117">
        <v>0</v>
      </c>
      <c r="AB1338" s="117">
        <v>0</v>
      </c>
      <c r="AC1338" s="117">
        <v>0</v>
      </c>
      <c r="AD1338" s="117">
        <v>0</v>
      </c>
      <c r="AE1338" s="117">
        <v>0</v>
      </c>
      <c r="AF1338" s="117">
        <v>0</v>
      </c>
      <c r="AG1338" s="117">
        <v>0</v>
      </c>
      <c r="AH1338" s="117">
        <v>0</v>
      </c>
      <c r="AI1338" s="117">
        <v>0</v>
      </c>
      <c r="AJ1338" s="117">
        <v>1</v>
      </c>
      <c r="AK1338" s="117">
        <v>0</v>
      </c>
      <c r="AL1338" s="117">
        <v>0</v>
      </c>
      <c r="AM1338" s="117">
        <v>0</v>
      </c>
      <c r="AN1338" s="117">
        <v>0</v>
      </c>
      <c r="AO1338" s="117">
        <v>0</v>
      </c>
      <c r="AP1338" s="117">
        <v>0</v>
      </c>
      <c r="AQ1338" s="117">
        <v>1</v>
      </c>
      <c r="AR1338" s="117">
        <v>0</v>
      </c>
      <c r="AS1338" s="117">
        <v>149184.95047764404</v>
      </c>
    </row>
    <row r="1339" spans="1:45" x14ac:dyDescent="0.45">
      <c r="A1339" s="117" t="s">
        <v>1678</v>
      </c>
      <c r="B1339" s="118">
        <v>44346</v>
      </c>
      <c r="C1339" s="117">
        <v>2021</v>
      </c>
      <c r="D1339" s="117">
        <v>5</v>
      </c>
      <c r="E1339" s="117">
        <v>1</v>
      </c>
      <c r="F1339" s="117" t="s">
        <v>340</v>
      </c>
      <c r="G1339" s="117" t="s">
        <v>336</v>
      </c>
      <c r="H1339" s="117">
        <v>0</v>
      </c>
      <c r="I1339" s="117">
        <v>65.583340000000007</v>
      </c>
      <c r="J1339" s="117">
        <v>320740.84423015045</v>
      </c>
      <c r="K1339" s="117">
        <v>153692.92756348383</v>
      </c>
      <c r="L1339" s="117">
        <v>167047.91666666666</v>
      </c>
      <c r="M1339" s="117">
        <v>0</v>
      </c>
      <c r="N1339" s="117">
        <v>1</v>
      </c>
      <c r="O1339" s="117">
        <v>0</v>
      </c>
      <c r="P1339" s="117">
        <v>0</v>
      </c>
      <c r="Q1339" s="117">
        <v>0</v>
      </c>
      <c r="R1339" s="117">
        <v>0</v>
      </c>
      <c r="S1339" s="117">
        <v>0</v>
      </c>
      <c r="T1339" s="117">
        <v>0</v>
      </c>
      <c r="U1339" s="117">
        <v>0</v>
      </c>
      <c r="V1339" s="117">
        <v>0</v>
      </c>
      <c r="W1339" s="117">
        <v>0</v>
      </c>
      <c r="X1339" s="117">
        <v>0</v>
      </c>
      <c r="Y1339" s="117">
        <v>1</v>
      </c>
      <c r="Z1339" s="117">
        <v>0</v>
      </c>
      <c r="AA1339" s="117">
        <v>0</v>
      </c>
      <c r="AB1339" s="117">
        <v>0</v>
      </c>
      <c r="AC1339" s="117">
        <v>0</v>
      </c>
      <c r="AD1339" s="117">
        <v>0</v>
      </c>
      <c r="AE1339" s="117">
        <v>0</v>
      </c>
      <c r="AF1339" s="117">
        <v>0</v>
      </c>
      <c r="AG1339" s="117">
        <v>0</v>
      </c>
      <c r="AH1339" s="117">
        <v>0</v>
      </c>
      <c r="AI1339" s="117">
        <v>0</v>
      </c>
      <c r="AJ1339" s="117">
        <v>1</v>
      </c>
      <c r="AK1339" s="117">
        <v>0</v>
      </c>
      <c r="AL1339" s="117">
        <v>0</v>
      </c>
      <c r="AM1339" s="117">
        <v>0</v>
      </c>
      <c r="AN1339" s="117">
        <v>0</v>
      </c>
      <c r="AO1339" s="117">
        <v>0</v>
      </c>
      <c r="AP1339" s="117">
        <v>0</v>
      </c>
      <c r="AQ1339" s="117">
        <v>1</v>
      </c>
      <c r="AR1339" s="117">
        <v>0</v>
      </c>
      <c r="AS1339" s="117">
        <v>153692.92756348383</v>
      </c>
    </row>
    <row r="1340" spans="1:45" x14ac:dyDescent="0.45">
      <c r="A1340" s="117" t="s">
        <v>1679</v>
      </c>
      <c r="B1340" s="118">
        <v>44347</v>
      </c>
      <c r="C1340" s="117">
        <v>2021</v>
      </c>
      <c r="D1340" s="117">
        <v>5</v>
      </c>
      <c r="E1340" s="117">
        <v>2</v>
      </c>
      <c r="F1340" s="117" t="s">
        <v>340</v>
      </c>
      <c r="G1340" s="117" t="s">
        <v>315</v>
      </c>
      <c r="H1340" s="117">
        <v>0</v>
      </c>
      <c r="I1340" s="117">
        <v>73.083340000000007</v>
      </c>
      <c r="J1340" s="117">
        <v>359261.18964253052</v>
      </c>
      <c r="K1340" s="117">
        <v>172392.02297586383</v>
      </c>
      <c r="L1340" s="117">
        <v>186869.16666666666</v>
      </c>
      <c r="M1340" s="117">
        <v>0</v>
      </c>
      <c r="N1340" s="117">
        <v>0</v>
      </c>
      <c r="O1340" s="117">
        <v>1</v>
      </c>
      <c r="P1340" s="117">
        <v>0</v>
      </c>
      <c r="Q1340" s="117">
        <v>0</v>
      </c>
      <c r="R1340" s="117">
        <v>0</v>
      </c>
      <c r="S1340" s="117">
        <v>0</v>
      </c>
      <c r="T1340" s="117">
        <v>0</v>
      </c>
      <c r="U1340" s="117">
        <v>0</v>
      </c>
      <c r="V1340" s="117">
        <v>0</v>
      </c>
      <c r="W1340" s="117">
        <v>0</v>
      </c>
      <c r="X1340" s="117">
        <v>0</v>
      </c>
      <c r="Y1340" s="117">
        <v>1</v>
      </c>
      <c r="Z1340" s="117">
        <v>0</v>
      </c>
      <c r="AA1340" s="117">
        <v>0</v>
      </c>
      <c r="AB1340" s="117">
        <v>0</v>
      </c>
      <c r="AC1340" s="117">
        <v>0</v>
      </c>
      <c r="AD1340" s="117">
        <v>0</v>
      </c>
      <c r="AE1340" s="117">
        <v>0</v>
      </c>
      <c r="AF1340" s="117">
        <v>0</v>
      </c>
      <c r="AG1340" s="117">
        <v>0</v>
      </c>
      <c r="AH1340" s="117">
        <v>0</v>
      </c>
      <c r="AI1340" s="117">
        <v>0</v>
      </c>
      <c r="AJ1340" s="117">
        <v>1</v>
      </c>
      <c r="AK1340" s="117">
        <v>0</v>
      </c>
      <c r="AL1340" s="117">
        <v>0</v>
      </c>
      <c r="AM1340" s="117">
        <v>0</v>
      </c>
      <c r="AN1340" s="117">
        <v>0</v>
      </c>
      <c r="AO1340" s="117">
        <v>1</v>
      </c>
      <c r="AP1340" s="117">
        <v>0</v>
      </c>
      <c r="AQ1340" s="117">
        <v>0</v>
      </c>
      <c r="AR1340" s="117">
        <v>0</v>
      </c>
      <c r="AS1340" s="117">
        <v>172392.02297586383</v>
      </c>
    </row>
    <row r="1341" spans="1:45" x14ac:dyDescent="0.45">
      <c r="A1341" s="117" t="s">
        <v>1680</v>
      </c>
      <c r="B1341" s="118">
        <v>44348</v>
      </c>
      <c r="C1341" s="117">
        <v>2021</v>
      </c>
      <c r="D1341" s="117">
        <v>6</v>
      </c>
      <c r="E1341" s="117">
        <v>3</v>
      </c>
      <c r="F1341" s="117" t="s">
        <v>342</v>
      </c>
      <c r="G1341" s="117" t="s">
        <v>336</v>
      </c>
      <c r="H1341" s="117">
        <v>0</v>
      </c>
      <c r="I1341" s="117">
        <v>78.25</v>
      </c>
      <c r="J1341" s="117">
        <v>392651.86902415997</v>
      </c>
      <c r="K1341" s="117">
        <v>205631.86902415997</v>
      </c>
      <c r="L1341" s="117">
        <v>187020</v>
      </c>
      <c r="M1341" s="117">
        <v>0</v>
      </c>
      <c r="N1341" s="117">
        <v>0</v>
      </c>
      <c r="O1341" s="117">
        <v>0</v>
      </c>
      <c r="P1341" s="117">
        <v>1</v>
      </c>
      <c r="Q1341" s="117">
        <v>0</v>
      </c>
      <c r="R1341" s="117">
        <v>0</v>
      </c>
      <c r="S1341" s="117">
        <v>0</v>
      </c>
      <c r="T1341" s="117">
        <v>0</v>
      </c>
      <c r="U1341" s="117">
        <v>0</v>
      </c>
      <c r="V1341" s="117">
        <v>0</v>
      </c>
      <c r="W1341" s="117">
        <v>0</v>
      </c>
      <c r="X1341" s="117">
        <v>0</v>
      </c>
      <c r="Y1341" s="117">
        <v>0</v>
      </c>
      <c r="Z1341" s="117">
        <v>1</v>
      </c>
      <c r="AA1341" s="117">
        <v>0</v>
      </c>
      <c r="AB1341" s="117">
        <v>0</v>
      </c>
      <c r="AC1341" s="117">
        <v>0</v>
      </c>
      <c r="AD1341" s="117">
        <v>0</v>
      </c>
      <c r="AE1341" s="117">
        <v>0</v>
      </c>
      <c r="AF1341" s="117">
        <v>0</v>
      </c>
      <c r="AG1341" s="117">
        <v>0</v>
      </c>
      <c r="AH1341" s="117">
        <v>0</v>
      </c>
      <c r="AI1341" s="117">
        <v>0</v>
      </c>
      <c r="AJ1341" s="117">
        <v>1</v>
      </c>
      <c r="AK1341" s="117">
        <v>0</v>
      </c>
      <c r="AL1341" s="117">
        <v>0</v>
      </c>
      <c r="AM1341" s="117">
        <v>0</v>
      </c>
      <c r="AN1341" s="117">
        <v>0</v>
      </c>
      <c r="AO1341" s="117">
        <v>0</v>
      </c>
      <c r="AP1341" s="117">
        <v>0</v>
      </c>
      <c r="AQ1341" s="117">
        <v>1</v>
      </c>
      <c r="AR1341" s="117">
        <v>0</v>
      </c>
      <c r="AS1341" s="117">
        <v>205631.86902415997</v>
      </c>
    </row>
    <row r="1342" spans="1:45" x14ac:dyDescent="0.45">
      <c r="A1342" s="117" t="s">
        <v>1681</v>
      </c>
      <c r="B1342" s="118">
        <v>44349</v>
      </c>
      <c r="C1342" s="117">
        <v>2021</v>
      </c>
      <c r="D1342" s="117">
        <v>6</v>
      </c>
      <c r="E1342" s="117">
        <v>4</v>
      </c>
      <c r="F1342" s="117" t="s">
        <v>342</v>
      </c>
      <c r="G1342" s="117" t="s">
        <v>336</v>
      </c>
      <c r="H1342" s="117">
        <v>0</v>
      </c>
      <c r="I1342" s="117">
        <v>80.541659999999993</v>
      </c>
      <c r="J1342" s="117">
        <v>412779.82138315379</v>
      </c>
      <c r="K1342" s="117">
        <v>212191.9047164871</v>
      </c>
      <c r="L1342" s="117">
        <v>200587.91666666666</v>
      </c>
      <c r="M1342" s="117">
        <v>0</v>
      </c>
      <c r="N1342" s="117">
        <v>0</v>
      </c>
      <c r="O1342" s="117">
        <v>0</v>
      </c>
      <c r="P1342" s="117">
        <v>0</v>
      </c>
      <c r="Q1342" s="117">
        <v>1</v>
      </c>
      <c r="R1342" s="117">
        <v>0</v>
      </c>
      <c r="S1342" s="117">
        <v>0</v>
      </c>
      <c r="T1342" s="117">
        <v>0</v>
      </c>
      <c r="U1342" s="117">
        <v>0</v>
      </c>
      <c r="V1342" s="117">
        <v>0</v>
      </c>
      <c r="W1342" s="117">
        <v>0</v>
      </c>
      <c r="X1342" s="117">
        <v>0</v>
      </c>
      <c r="Y1342" s="117">
        <v>0</v>
      </c>
      <c r="Z1342" s="117">
        <v>1</v>
      </c>
      <c r="AA1342" s="117">
        <v>0</v>
      </c>
      <c r="AB1342" s="117">
        <v>0</v>
      </c>
      <c r="AC1342" s="117">
        <v>0</v>
      </c>
      <c r="AD1342" s="117">
        <v>0</v>
      </c>
      <c r="AE1342" s="117">
        <v>0</v>
      </c>
      <c r="AF1342" s="117">
        <v>0</v>
      </c>
      <c r="AG1342" s="117">
        <v>0</v>
      </c>
      <c r="AH1342" s="117">
        <v>0</v>
      </c>
      <c r="AI1342" s="117">
        <v>0</v>
      </c>
      <c r="AJ1342" s="117">
        <v>1</v>
      </c>
      <c r="AK1342" s="117">
        <v>0</v>
      </c>
      <c r="AL1342" s="117">
        <v>0</v>
      </c>
      <c r="AM1342" s="117">
        <v>0</v>
      </c>
      <c r="AN1342" s="117">
        <v>0</v>
      </c>
      <c r="AO1342" s="117">
        <v>0</v>
      </c>
      <c r="AP1342" s="117">
        <v>0</v>
      </c>
      <c r="AQ1342" s="117">
        <v>1</v>
      </c>
      <c r="AR1342" s="117">
        <v>0</v>
      </c>
      <c r="AS1342" s="117">
        <v>212191.9047164871</v>
      </c>
    </row>
    <row r="1343" spans="1:45" x14ac:dyDescent="0.45">
      <c r="A1343" s="117" t="s">
        <v>1682</v>
      </c>
      <c r="B1343" s="118">
        <v>44350</v>
      </c>
      <c r="C1343" s="117">
        <v>2021</v>
      </c>
      <c r="D1343" s="117">
        <v>6</v>
      </c>
      <c r="E1343" s="117">
        <v>5</v>
      </c>
      <c r="F1343" s="117" t="s">
        <v>342</v>
      </c>
      <c r="G1343" s="117" t="s">
        <v>336</v>
      </c>
      <c r="H1343" s="117">
        <v>0</v>
      </c>
      <c r="I1343" s="117">
        <v>80.958340000000007</v>
      </c>
      <c r="J1343" s="117">
        <v>415485.52542341826</v>
      </c>
      <c r="K1343" s="117">
        <v>210449.27542341826</v>
      </c>
      <c r="L1343" s="117">
        <v>205036.25</v>
      </c>
      <c r="M1343" s="117">
        <v>0</v>
      </c>
      <c r="N1343" s="117">
        <v>0</v>
      </c>
      <c r="O1343" s="117">
        <v>0</v>
      </c>
      <c r="P1343" s="117">
        <v>0</v>
      </c>
      <c r="Q1343" s="117">
        <v>0</v>
      </c>
      <c r="R1343" s="117">
        <v>1</v>
      </c>
      <c r="S1343" s="117">
        <v>0</v>
      </c>
      <c r="T1343" s="117">
        <v>0</v>
      </c>
      <c r="U1343" s="117">
        <v>0</v>
      </c>
      <c r="V1343" s="117">
        <v>0</v>
      </c>
      <c r="W1343" s="117">
        <v>0</v>
      </c>
      <c r="X1343" s="117">
        <v>0</v>
      </c>
      <c r="Y1343" s="117">
        <v>0</v>
      </c>
      <c r="Z1343" s="117">
        <v>1</v>
      </c>
      <c r="AA1343" s="117">
        <v>0</v>
      </c>
      <c r="AB1343" s="117">
        <v>0</v>
      </c>
      <c r="AC1343" s="117">
        <v>0</v>
      </c>
      <c r="AD1343" s="117">
        <v>0</v>
      </c>
      <c r="AE1343" s="117">
        <v>0</v>
      </c>
      <c r="AF1343" s="117">
        <v>0</v>
      </c>
      <c r="AG1343" s="117">
        <v>0</v>
      </c>
      <c r="AH1343" s="117">
        <v>0</v>
      </c>
      <c r="AI1343" s="117">
        <v>0</v>
      </c>
      <c r="AJ1343" s="117">
        <v>1</v>
      </c>
      <c r="AK1343" s="117">
        <v>0</v>
      </c>
      <c r="AL1343" s="117">
        <v>0</v>
      </c>
      <c r="AM1343" s="117">
        <v>0</v>
      </c>
      <c r="AN1343" s="117">
        <v>0</v>
      </c>
      <c r="AO1343" s="117">
        <v>0</v>
      </c>
      <c r="AP1343" s="117">
        <v>0</v>
      </c>
      <c r="AQ1343" s="117">
        <v>1</v>
      </c>
      <c r="AR1343" s="117">
        <v>0</v>
      </c>
      <c r="AS1343" s="117">
        <v>210449.27542341826</v>
      </c>
    </row>
    <row r="1344" spans="1:45" x14ac:dyDescent="0.45">
      <c r="A1344" s="117" t="s">
        <v>1683</v>
      </c>
      <c r="B1344" s="118">
        <v>44351</v>
      </c>
      <c r="C1344" s="117">
        <v>2021</v>
      </c>
      <c r="D1344" s="117">
        <v>6</v>
      </c>
      <c r="E1344" s="117">
        <v>6</v>
      </c>
      <c r="F1344" s="117" t="s">
        <v>342</v>
      </c>
      <c r="G1344" s="117" t="s">
        <v>336</v>
      </c>
      <c r="H1344" s="117">
        <v>0</v>
      </c>
      <c r="I1344" s="117">
        <v>75.625</v>
      </c>
      <c r="J1344" s="117">
        <v>387744.24346801412</v>
      </c>
      <c r="K1344" s="117">
        <v>186549.66013468077</v>
      </c>
      <c r="L1344" s="117">
        <v>201194.58333333334</v>
      </c>
      <c r="M1344" s="117">
        <v>0</v>
      </c>
      <c r="N1344" s="117">
        <v>0</v>
      </c>
      <c r="O1344" s="117">
        <v>0</v>
      </c>
      <c r="P1344" s="117">
        <v>0</v>
      </c>
      <c r="Q1344" s="117">
        <v>0</v>
      </c>
      <c r="R1344" s="117">
        <v>0</v>
      </c>
      <c r="S1344" s="117">
        <v>1</v>
      </c>
      <c r="T1344" s="117">
        <v>0</v>
      </c>
      <c r="U1344" s="117">
        <v>0</v>
      </c>
      <c r="V1344" s="117">
        <v>0</v>
      </c>
      <c r="W1344" s="117">
        <v>0</v>
      </c>
      <c r="X1344" s="117">
        <v>0</v>
      </c>
      <c r="Y1344" s="117">
        <v>0</v>
      </c>
      <c r="Z1344" s="117">
        <v>1</v>
      </c>
      <c r="AA1344" s="117">
        <v>0</v>
      </c>
      <c r="AB1344" s="117">
        <v>0</v>
      </c>
      <c r="AC1344" s="117">
        <v>0</v>
      </c>
      <c r="AD1344" s="117">
        <v>0</v>
      </c>
      <c r="AE1344" s="117">
        <v>0</v>
      </c>
      <c r="AF1344" s="117">
        <v>0</v>
      </c>
      <c r="AG1344" s="117">
        <v>0</v>
      </c>
      <c r="AH1344" s="117">
        <v>0</v>
      </c>
      <c r="AI1344" s="117">
        <v>0</v>
      </c>
      <c r="AJ1344" s="117">
        <v>1</v>
      </c>
      <c r="AK1344" s="117">
        <v>0</v>
      </c>
      <c r="AL1344" s="117">
        <v>0</v>
      </c>
      <c r="AM1344" s="117">
        <v>0</v>
      </c>
      <c r="AN1344" s="117">
        <v>0</v>
      </c>
      <c r="AO1344" s="117">
        <v>0</v>
      </c>
      <c r="AP1344" s="117">
        <v>0</v>
      </c>
      <c r="AQ1344" s="117">
        <v>1</v>
      </c>
      <c r="AR1344" s="117">
        <v>0</v>
      </c>
      <c r="AS1344" s="117">
        <v>186549.66013468077</v>
      </c>
    </row>
    <row r="1345" spans="1:45" x14ac:dyDescent="0.45">
      <c r="A1345" s="117" t="s">
        <v>1684</v>
      </c>
      <c r="B1345" s="118">
        <v>44352</v>
      </c>
      <c r="C1345" s="117">
        <v>2021</v>
      </c>
      <c r="D1345" s="117">
        <v>6</v>
      </c>
      <c r="E1345" s="117">
        <v>7</v>
      </c>
      <c r="F1345" s="117" t="s">
        <v>340</v>
      </c>
      <c r="G1345" s="117" t="s">
        <v>336</v>
      </c>
      <c r="H1345" s="117">
        <v>0</v>
      </c>
      <c r="I1345" s="117">
        <v>65.583340000000007</v>
      </c>
      <c r="J1345" s="117">
        <v>338383.07286943292</v>
      </c>
      <c r="K1345" s="117">
        <v>155960.57286943292</v>
      </c>
      <c r="L1345" s="117">
        <v>182422.5</v>
      </c>
      <c r="M1345" s="117">
        <v>0</v>
      </c>
      <c r="N1345" s="117">
        <v>0</v>
      </c>
      <c r="O1345" s="117">
        <v>0</v>
      </c>
      <c r="P1345" s="117">
        <v>0</v>
      </c>
      <c r="Q1345" s="117">
        <v>0</v>
      </c>
      <c r="R1345" s="117">
        <v>0</v>
      </c>
      <c r="S1345" s="117">
        <v>0</v>
      </c>
      <c r="T1345" s="117">
        <v>1</v>
      </c>
      <c r="U1345" s="117">
        <v>0</v>
      </c>
      <c r="V1345" s="117">
        <v>0</v>
      </c>
      <c r="W1345" s="117">
        <v>0</v>
      </c>
      <c r="X1345" s="117">
        <v>0</v>
      </c>
      <c r="Y1345" s="117">
        <v>0</v>
      </c>
      <c r="Z1345" s="117">
        <v>1</v>
      </c>
      <c r="AA1345" s="117">
        <v>0</v>
      </c>
      <c r="AB1345" s="117">
        <v>0</v>
      </c>
      <c r="AC1345" s="117">
        <v>0</v>
      </c>
      <c r="AD1345" s="117">
        <v>0</v>
      </c>
      <c r="AE1345" s="117">
        <v>0</v>
      </c>
      <c r="AF1345" s="117">
        <v>0</v>
      </c>
      <c r="AG1345" s="117">
        <v>0</v>
      </c>
      <c r="AH1345" s="117">
        <v>0</v>
      </c>
      <c r="AI1345" s="117">
        <v>0</v>
      </c>
      <c r="AJ1345" s="117">
        <v>1</v>
      </c>
      <c r="AK1345" s="117">
        <v>0</v>
      </c>
      <c r="AL1345" s="117">
        <v>0</v>
      </c>
      <c r="AM1345" s="117">
        <v>0</v>
      </c>
      <c r="AN1345" s="117">
        <v>0</v>
      </c>
      <c r="AO1345" s="117">
        <v>0</v>
      </c>
      <c r="AP1345" s="117">
        <v>0</v>
      </c>
      <c r="AQ1345" s="117">
        <v>1</v>
      </c>
      <c r="AR1345" s="117">
        <v>0</v>
      </c>
      <c r="AS1345" s="117">
        <v>155960.57286943292</v>
      </c>
    </row>
    <row r="1346" spans="1:45" x14ac:dyDescent="0.45">
      <c r="A1346" s="117" t="s">
        <v>1685</v>
      </c>
      <c r="B1346" s="118">
        <v>44353</v>
      </c>
      <c r="C1346" s="117">
        <v>2021</v>
      </c>
      <c r="D1346" s="117">
        <v>6</v>
      </c>
      <c r="E1346" s="117">
        <v>1</v>
      </c>
      <c r="F1346" s="117" t="s">
        <v>340</v>
      </c>
      <c r="G1346" s="117" t="s">
        <v>336</v>
      </c>
      <c r="H1346" s="117">
        <v>0</v>
      </c>
      <c r="I1346" s="117">
        <v>51.25</v>
      </c>
      <c r="J1346" s="117">
        <v>312238.32413985167</v>
      </c>
      <c r="K1346" s="117">
        <v>148749.57413985167</v>
      </c>
      <c r="L1346" s="117">
        <v>163488.75</v>
      </c>
      <c r="M1346" s="117">
        <v>0</v>
      </c>
      <c r="N1346" s="117">
        <v>1</v>
      </c>
      <c r="O1346" s="117">
        <v>0</v>
      </c>
      <c r="P1346" s="117">
        <v>0</v>
      </c>
      <c r="Q1346" s="117">
        <v>0</v>
      </c>
      <c r="R1346" s="117">
        <v>0</v>
      </c>
      <c r="S1346" s="117">
        <v>0</v>
      </c>
      <c r="T1346" s="117">
        <v>0</v>
      </c>
      <c r="U1346" s="117">
        <v>0</v>
      </c>
      <c r="V1346" s="117">
        <v>0</v>
      </c>
      <c r="W1346" s="117">
        <v>0</v>
      </c>
      <c r="X1346" s="117">
        <v>0</v>
      </c>
      <c r="Y1346" s="117">
        <v>0</v>
      </c>
      <c r="Z1346" s="117">
        <v>1</v>
      </c>
      <c r="AA1346" s="117">
        <v>0</v>
      </c>
      <c r="AB1346" s="117">
        <v>0</v>
      </c>
      <c r="AC1346" s="117">
        <v>0</v>
      </c>
      <c r="AD1346" s="117">
        <v>0</v>
      </c>
      <c r="AE1346" s="117">
        <v>0</v>
      </c>
      <c r="AF1346" s="117">
        <v>0</v>
      </c>
      <c r="AG1346" s="117">
        <v>0</v>
      </c>
      <c r="AH1346" s="117">
        <v>0</v>
      </c>
      <c r="AI1346" s="117">
        <v>0</v>
      </c>
      <c r="AJ1346" s="117">
        <v>1</v>
      </c>
      <c r="AK1346" s="117">
        <v>0</v>
      </c>
      <c r="AL1346" s="117">
        <v>0</v>
      </c>
      <c r="AM1346" s="117">
        <v>0</v>
      </c>
      <c r="AN1346" s="117">
        <v>0</v>
      </c>
      <c r="AO1346" s="117">
        <v>0</v>
      </c>
      <c r="AP1346" s="117">
        <v>0</v>
      </c>
      <c r="AQ1346" s="117">
        <v>1</v>
      </c>
      <c r="AR1346" s="117">
        <v>0</v>
      </c>
      <c r="AS1346" s="117">
        <v>148749.57413985167</v>
      </c>
    </row>
    <row r="1347" spans="1:45" x14ac:dyDescent="0.45">
      <c r="A1347" s="117" t="s">
        <v>1686</v>
      </c>
      <c r="B1347" s="118">
        <v>44354</v>
      </c>
      <c r="C1347" s="117">
        <v>2021</v>
      </c>
      <c r="D1347" s="117">
        <v>6</v>
      </c>
      <c r="E1347" s="117">
        <v>2</v>
      </c>
      <c r="F1347" s="117" t="s">
        <v>342</v>
      </c>
      <c r="G1347" s="117" t="s">
        <v>336</v>
      </c>
      <c r="H1347" s="117">
        <v>0</v>
      </c>
      <c r="I1347" s="117">
        <v>55.083329999999997</v>
      </c>
      <c r="J1347" s="117">
        <v>332092.2731310355</v>
      </c>
      <c r="K1347" s="117">
        <v>163144.35646436882</v>
      </c>
      <c r="L1347" s="117">
        <v>168947.91666666666</v>
      </c>
      <c r="M1347" s="117">
        <v>0</v>
      </c>
      <c r="N1347" s="117">
        <v>0</v>
      </c>
      <c r="O1347" s="117">
        <v>1</v>
      </c>
      <c r="P1347" s="117">
        <v>0</v>
      </c>
      <c r="Q1347" s="117">
        <v>0</v>
      </c>
      <c r="R1347" s="117">
        <v>0</v>
      </c>
      <c r="S1347" s="117">
        <v>0</v>
      </c>
      <c r="T1347" s="117">
        <v>0</v>
      </c>
      <c r="U1347" s="117">
        <v>0</v>
      </c>
      <c r="V1347" s="117">
        <v>0</v>
      </c>
      <c r="W1347" s="117">
        <v>0</v>
      </c>
      <c r="X1347" s="117">
        <v>0</v>
      </c>
      <c r="Y1347" s="117">
        <v>0</v>
      </c>
      <c r="Z1347" s="117">
        <v>1</v>
      </c>
      <c r="AA1347" s="117">
        <v>0</v>
      </c>
      <c r="AB1347" s="117">
        <v>0</v>
      </c>
      <c r="AC1347" s="117">
        <v>0</v>
      </c>
      <c r="AD1347" s="117">
        <v>0</v>
      </c>
      <c r="AE1347" s="117">
        <v>0</v>
      </c>
      <c r="AF1347" s="117">
        <v>0</v>
      </c>
      <c r="AG1347" s="117">
        <v>0</v>
      </c>
      <c r="AH1347" s="117">
        <v>0</v>
      </c>
      <c r="AI1347" s="117">
        <v>0</v>
      </c>
      <c r="AJ1347" s="117">
        <v>1</v>
      </c>
      <c r="AK1347" s="117">
        <v>0</v>
      </c>
      <c r="AL1347" s="117">
        <v>0</v>
      </c>
      <c r="AM1347" s="117">
        <v>0</v>
      </c>
      <c r="AN1347" s="117">
        <v>0</v>
      </c>
      <c r="AO1347" s="117">
        <v>0</v>
      </c>
      <c r="AP1347" s="117">
        <v>0</v>
      </c>
      <c r="AQ1347" s="117">
        <v>1</v>
      </c>
      <c r="AR1347" s="117">
        <v>0</v>
      </c>
      <c r="AS1347" s="117">
        <v>163144.35646436882</v>
      </c>
    </row>
    <row r="1348" spans="1:45" x14ac:dyDescent="0.45">
      <c r="A1348" s="117" t="s">
        <v>1687</v>
      </c>
      <c r="B1348" s="118">
        <v>44355</v>
      </c>
      <c r="C1348" s="117">
        <v>2021</v>
      </c>
      <c r="D1348" s="117">
        <v>6</v>
      </c>
      <c r="E1348" s="117">
        <v>3</v>
      </c>
      <c r="F1348" s="117" t="s">
        <v>342</v>
      </c>
      <c r="G1348" s="117" t="s">
        <v>336</v>
      </c>
      <c r="H1348" s="117">
        <v>0</v>
      </c>
      <c r="I1348" s="117">
        <v>59.791670000000003</v>
      </c>
      <c r="J1348" s="117">
        <v>342278.65858139039</v>
      </c>
      <c r="K1348" s="117">
        <v>168702.82524805708</v>
      </c>
      <c r="L1348" s="117">
        <v>173575.83333333331</v>
      </c>
      <c r="M1348" s="117">
        <v>0</v>
      </c>
      <c r="N1348" s="117">
        <v>0</v>
      </c>
      <c r="O1348" s="117">
        <v>0</v>
      </c>
      <c r="P1348" s="117">
        <v>1</v>
      </c>
      <c r="Q1348" s="117">
        <v>0</v>
      </c>
      <c r="R1348" s="117">
        <v>0</v>
      </c>
      <c r="S1348" s="117">
        <v>0</v>
      </c>
      <c r="T1348" s="117">
        <v>0</v>
      </c>
      <c r="U1348" s="117">
        <v>0</v>
      </c>
      <c r="V1348" s="117">
        <v>0</v>
      </c>
      <c r="W1348" s="117">
        <v>0</v>
      </c>
      <c r="X1348" s="117">
        <v>0</v>
      </c>
      <c r="Y1348" s="117">
        <v>0</v>
      </c>
      <c r="Z1348" s="117">
        <v>1</v>
      </c>
      <c r="AA1348" s="117">
        <v>0</v>
      </c>
      <c r="AB1348" s="117">
        <v>0</v>
      </c>
      <c r="AC1348" s="117">
        <v>0</v>
      </c>
      <c r="AD1348" s="117">
        <v>0</v>
      </c>
      <c r="AE1348" s="117">
        <v>0</v>
      </c>
      <c r="AF1348" s="117">
        <v>0</v>
      </c>
      <c r="AG1348" s="117">
        <v>0</v>
      </c>
      <c r="AH1348" s="117">
        <v>0</v>
      </c>
      <c r="AI1348" s="117">
        <v>0</v>
      </c>
      <c r="AJ1348" s="117">
        <v>1</v>
      </c>
      <c r="AK1348" s="117">
        <v>0</v>
      </c>
      <c r="AL1348" s="117">
        <v>0</v>
      </c>
      <c r="AM1348" s="117">
        <v>0</v>
      </c>
      <c r="AN1348" s="117">
        <v>0</v>
      </c>
      <c r="AO1348" s="117">
        <v>0</v>
      </c>
      <c r="AP1348" s="117">
        <v>0</v>
      </c>
      <c r="AQ1348" s="117">
        <v>1</v>
      </c>
      <c r="AR1348" s="117">
        <v>0</v>
      </c>
      <c r="AS1348" s="117">
        <v>168702.82524805708</v>
      </c>
    </row>
    <row r="1349" spans="1:45" x14ac:dyDescent="0.45">
      <c r="A1349" s="117" t="s">
        <v>1688</v>
      </c>
      <c r="B1349" s="118">
        <v>44356</v>
      </c>
      <c r="C1349" s="117">
        <v>2021</v>
      </c>
      <c r="D1349" s="117">
        <v>6</v>
      </c>
      <c r="E1349" s="117">
        <v>4</v>
      </c>
      <c r="F1349" s="117" t="s">
        <v>342</v>
      </c>
      <c r="G1349" s="117" t="s">
        <v>336</v>
      </c>
      <c r="H1349" s="117">
        <v>0</v>
      </c>
      <c r="I1349" s="117">
        <v>61.291670000000003</v>
      </c>
      <c r="J1349" s="117">
        <v>349739.68605900079</v>
      </c>
      <c r="K1349" s="117">
        <v>167212.18605900079</v>
      </c>
      <c r="L1349" s="117">
        <v>182527.5</v>
      </c>
      <c r="M1349" s="117">
        <v>0</v>
      </c>
      <c r="N1349" s="117">
        <v>0</v>
      </c>
      <c r="O1349" s="117">
        <v>0</v>
      </c>
      <c r="P1349" s="117">
        <v>0</v>
      </c>
      <c r="Q1349" s="117">
        <v>1</v>
      </c>
      <c r="R1349" s="117">
        <v>0</v>
      </c>
      <c r="S1349" s="117">
        <v>0</v>
      </c>
      <c r="T1349" s="117">
        <v>0</v>
      </c>
      <c r="U1349" s="117">
        <v>0</v>
      </c>
      <c r="V1349" s="117">
        <v>0</v>
      </c>
      <c r="W1349" s="117">
        <v>0</v>
      </c>
      <c r="X1349" s="117">
        <v>0</v>
      </c>
      <c r="Y1349" s="117">
        <v>0</v>
      </c>
      <c r="Z1349" s="117">
        <v>1</v>
      </c>
      <c r="AA1349" s="117">
        <v>0</v>
      </c>
      <c r="AB1349" s="117">
        <v>0</v>
      </c>
      <c r="AC1349" s="117">
        <v>0</v>
      </c>
      <c r="AD1349" s="117">
        <v>0</v>
      </c>
      <c r="AE1349" s="117">
        <v>0</v>
      </c>
      <c r="AF1349" s="117">
        <v>0</v>
      </c>
      <c r="AG1349" s="117">
        <v>0</v>
      </c>
      <c r="AH1349" s="117">
        <v>0</v>
      </c>
      <c r="AI1349" s="117">
        <v>0</v>
      </c>
      <c r="AJ1349" s="117">
        <v>1</v>
      </c>
      <c r="AK1349" s="117">
        <v>0</v>
      </c>
      <c r="AL1349" s="117">
        <v>0</v>
      </c>
      <c r="AM1349" s="117">
        <v>0</v>
      </c>
      <c r="AN1349" s="117">
        <v>0</v>
      </c>
      <c r="AO1349" s="117">
        <v>0</v>
      </c>
      <c r="AP1349" s="117">
        <v>0</v>
      </c>
      <c r="AQ1349" s="117">
        <v>1</v>
      </c>
      <c r="AR1349" s="117">
        <v>0</v>
      </c>
      <c r="AS1349" s="117">
        <v>167212.18605900079</v>
      </c>
    </row>
    <row r="1350" spans="1:45" x14ac:dyDescent="0.45">
      <c r="A1350" s="117" t="s">
        <v>1689</v>
      </c>
      <c r="B1350" s="118">
        <v>44357</v>
      </c>
      <c r="C1350" s="117">
        <v>2021</v>
      </c>
      <c r="D1350" s="117">
        <v>6</v>
      </c>
      <c r="E1350" s="117">
        <v>5</v>
      </c>
      <c r="F1350" s="117" t="s">
        <v>342</v>
      </c>
      <c r="G1350" s="117" t="s">
        <v>336</v>
      </c>
      <c r="H1350" s="117">
        <v>0</v>
      </c>
      <c r="I1350" s="117">
        <v>63.333329999999997</v>
      </c>
      <c r="J1350" s="117">
        <v>349236.23276345833</v>
      </c>
      <c r="K1350" s="117">
        <v>163980.81609679168</v>
      </c>
      <c r="L1350" s="117">
        <v>185255.41666666666</v>
      </c>
      <c r="M1350" s="117">
        <v>0</v>
      </c>
      <c r="N1350" s="117">
        <v>0</v>
      </c>
      <c r="O1350" s="117">
        <v>0</v>
      </c>
      <c r="P1350" s="117">
        <v>0</v>
      </c>
      <c r="Q1350" s="117">
        <v>0</v>
      </c>
      <c r="R1350" s="117">
        <v>1</v>
      </c>
      <c r="S1350" s="117">
        <v>0</v>
      </c>
      <c r="T1350" s="117">
        <v>0</v>
      </c>
      <c r="U1350" s="117">
        <v>0</v>
      </c>
      <c r="V1350" s="117">
        <v>0</v>
      </c>
      <c r="W1350" s="117">
        <v>0</v>
      </c>
      <c r="X1350" s="117">
        <v>0</v>
      </c>
      <c r="Y1350" s="117">
        <v>0</v>
      </c>
      <c r="Z1350" s="117">
        <v>1</v>
      </c>
      <c r="AA1350" s="117">
        <v>0</v>
      </c>
      <c r="AB1350" s="117">
        <v>0</v>
      </c>
      <c r="AC1350" s="117">
        <v>0</v>
      </c>
      <c r="AD1350" s="117">
        <v>0</v>
      </c>
      <c r="AE1350" s="117">
        <v>0</v>
      </c>
      <c r="AF1350" s="117">
        <v>0</v>
      </c>
      <c r="AG1350" s="117">
        <v>0</v>
      </c>
      <c r="AH1350" s="117">
        <v>0</v>
      </c>
      <c r="AI1350" s="117">
        <v>0</v>
      </c>
      <c r="AJ1350" s="117">
        <v>1</v>
      </c>
      <c r="AK1350" s="117">
        <v>0</v>
      </c>
      <c r="AL1350" s="117">
        <v>0</v>
      </c>
      <c r="AM1350" s="117">
        <v>0</v>
      </c>
      <c r="AN1350" s="117">
        <v>0</v>
      </c>
      <c r="AO1350" s="117">
        <v>0</v>
      </c>
      <c r="AP1350" s="117">
        <v>0</v>
      </c>
      <c r="AQ1350" s="117">
        <v>1</v>
      </c>
      <c r="AR1350" s="117">
        <v>0</v>
      </c>
      <c r="AS1350" s="117">
        <v>163980.81609679168</v>
      </c>
    </row>
    <row r="1351" spans="1:45" x14ac:dyDescent="0.45">
      <c r="A1351" s="117" t="s">
        <v>1690</v>
      </c>
      <c r="B1351" s="118">
        <v>44358</v>
      </c>
      <c r="C1351" s="117">
        <v>2021</v>
      </c>
      <c r="D1351" s="117">
        <v>6</v>
      </c>
      <c r="E1351" s="117">
        <v>6</v>
      </c>
      <c r="F1351" s="117" t="s">
        <v>342</v>
      </c>
      <c r="G1351" s="117" t="s">
        <v>336</v>
      </c>
      <c r="H1351" s="117">
        <v>0</v>
      </c>
      <c r="I1351" s="117">
        <v>58.916670000000003</v>
      </c>
      <c r="J1351" s="117">
        <v>340022.59353533247</v>
      </c>
      <c r="K1351" s="117">
        <v>156838.01020199913</v>
      </c>
      <c r="L1351" s="117">
        <v>183184.58333333334</v>
      </c>
      <c r="M1351" s="117">
        <v>0</v>
      </c>
      <c r="N1351" s="117">
        <v>0</v>
      </c>
      <c r="O1351" s="117">
        <v>0</v>
      </c>
      <c r="P1351" s="117">
        <v>0</v>
      </c>
      <c r="Q1351" s="117">
        <v>0</v>
      </c>
      <c r="R1351" s="117">
        <v>0</v>
      </c>
      <c r="S1351" s="117">
        <v>1</v>
      </c>
      <c r="T1351" s="117">
        <v>0</v>
      </c>
      <c r="U1351" s="117">
        <v>0</v>
      </c>
      <c r="V1351" s="117">
        <v>0</v>
      </c>
      <c r="W1351" s="117">
        <v>0</v>
      </c>
      <c r="X1351" s="117">
        <v>0</v>
      </c>
      <c r="Y1351" s="117">
        <v>0</v>
      </c>
      <c r="Z1351" s="117">
        <v>1</v>
      </c>
      <c r="AA1351" s="117">
        <v>0</v>
      </c>
      <c r="AB1351" s="117">
        <v>0</v>
      </c>
      <c r="AC1351" s="117">
        <v>0</v>
      </c>
      <c r="AD1351" s="117">
        <v>0</v>
      </c>
      <c r="AE1351" s="117">
        <v>0</v>
      </c>
      <c r="AF1351" s="117">
        <v>0</v>
      </c>
      <c r="AG1351" s="117">
        <v>0</v>
      </c>
      <c r="AH1351" s="117">
        <v>0</v>
      </c>
      <c r="AI1351" s="117">
        <v>0</v>
      </c>
      <c r="AJ1351" s="117">
        <v>1</v>
      </c>
      <c r="AK1351" s="117">
        <v>0</v>
      </c>
      <c r="AL1351" s="117">
        <v>0</v>
      </c>
      <c r="AM1351" s="117">
        <v>0</v>
      </c>
      <c r="AN1351" s="117">
        <v>0</v>
      </c>
      <c r="AO1351" s="117">
        <v>0</v>
      </c>
      <c r="AP1351" s="117">
        <v>0</v>
      </c>
      <c r="AQ1351" s="117">
        <v>1</v>
      </c>
      <c r="AR1351" s="117">
        <v>0</v>
      </c>
      <c r="AS1351" s="117">
        <v>156838.01020199913</v>
      </c>
    </row>
    <row r="1352" spans="1:45" x14ac:dyDescent="0.45">
      <c r="A1352" s="117" t="s">
        <v>1691</v>
      </c>
      <c r="B1352" s="118">
        <v>44359</v>
      </c>
      <c r="C1352" s="117">
        <v>2021</v>
      </c>
      <c r="D1352" s="117">
        <v>6</v>
      </c>
      <c r="E1352" s="117">
        <v>7</v>
      </c>
      <c r="F1352" s="117" t="s">
        <v>340</v>
      </c>
      <c r="G1352" s="117" t="s">
        <v>336</v>
      </c>
      <c r="H1352" s="117">
        <v>0</v>
      </c>
      <c r="I1352" s="117">
        <v>63.833329999999997</v>
      </c>
      <c r="J1352" s="117">
        <v>327305.56232548214</v>
      </c>
      <c r="K1352" s="117">
        <v>161836.39565881545</v>
      </c>
      <c r="L1352" s="117">
        <v>165469.16666666666</v>
      </c>
      <c r="M1352" s="117">
        <v>0</v>
      </c>
      <c r="N1352" s="117">
        <v>0</v>
      </c>
      <c r="O1352" s="117">
        <v>0</v>
      </c>
      <c r="P1352" s="117">
        <v>0</v>
      </c>
      <c r="Q1352" s="117">
        <v>0</v>
      </c>
      <c r="R1352" s="117">
        <v>0</v>
      </c>
      <c r="S1352" s="117">
        <v>0</v>
      </c>
      <c r="T1352" s="117">
        <v>1</v>
      </c>
      <c r="U1352" s="117">
        <v>0</v>
      </c>
      <c r="V1352" s="117">
        <v>0</v>
      </c>
      <c r="W1352" s="117">
        <v>0</v>
      </c>
      <c r="X1352" s="117">
        <v>0</v>
      </c>
      <c r="Y1352" s="117">
        <v>0</v>
      </c>
      <c r="Z1352" s="117">
        <v>1</v>
      </c>
      <c r="AA1352" s="117">
        <v>0</v>
      </c>
      <c r="AB1352" s="117">
        <v>0</v>
      </c>
      <c r="AC1352" s="117">
        <v>0</v>
      </c>
      <c r="AD1352" s="117">
        <v>0</v>
      </c>
      <c r="AE1352" s="117">
        <v>0</v>
      </c>
      <c r="AF1352" s="117">
        <v>0</v>
      </c>
      <c r="AG1352" s="117">
        <v>0</v>
      </c>
      <c r="AH1352" s="117">
        <v>0</v>
      </c>
      <c r="AI1352" s="117">
        <v>0</v>
      </c>
      <c r="AJ1352" s="117">
        <v>1</v>
      </c>
      <c r="AK1352" s="117">
        <v>0</v>
      </c>
      <c r="AL1352" s="117">
        <v>0</v>
      </c>
      <c r="AM1352" s="117">
        <v>0</v>
      </c>
      <c r="AN1352" s="117">
        <v>0</v>
      </c>
      <c r="AO1352" s="117">
        <v>0</v>
      </c>
      <c r="AP1352" s="117">
        <v>0</v>
      </c>
      <c r="AQ1352" s="117">
        <v>1</v>
      </c>
      <c r="AR1352" s="117">
        <v>0</v>
      </c>
      <c r="AS1352" s="117">
        <v>161836.39565881545</v>
      </c>
    </row>
    <row r="1353" spans="1:45" x14ac:dyDescent="0.45">
      <c r="A1353" s="117" t="s">
        <v>1692</v>
      </c>
      <c r="B1353" s="118">
        <v>44360</v>
      </c>
      <c r="C1353" s="117">
        <v>2021</v>
      </c>
      <c r="D1353" s="117">
        <v>6</v>
      </c>
      <c r="E1353" s="117">
        <v>1</v>
      </c>
      <c r="F1353" s="117" t="s">
        <v>340</v>
      </c>
      <c r="G1353" s="117" t="s">
        <v>336</v>
      </c>
      <c r="H1353" s="117">
        <v>0</v>
      </c>
      <c r="I1353" s="117">
        <v>71.375</v>
      </c>
      <c r="J1353" s="117">
        <v>331201.58899711387</v>
      </c>
      <c r="K1353" s="117">
        <v>173659.08899711387</v>
      </c>
      <c r="L1353" s="117">
        <v>157542.5</v>
      </c>
      <c r="M1353" s="117">
        <v>0</v>
      </c>
      <c r="N1353" s="117">
        <v>1</v>
      </c>
      <c r="O1353" s="117">
        <v>0</v>
      </c>
      <c r="P1353" s="117">
        <v>0</v>
      </c>
      <c r="Q1353" s="117">
        <v>0</v>
      </c>
      <c r="R1353" s="117">
        <v>0</v>
      </c>
      <c r="S1353" s="117">
        <v>0</v>
      </c>
      <c r="T1353" s="117">
        <v>0</v>
      </c>
      <c r="U1353" s="117">
        <v>0</v>
      </c>
      <c r="V1353" s="117">
        <v>0</v>
      </c>
      <c r="W1353" s="117">
        <v>0</v>
      </c>
      <c r="X1353" s="117">
        <v>0</v>
      </c>
      <c r="Y1353" s="117">
        <v>0</v>
      </c>
      <c r="Z1353" s="117">
        <v>1</v>
      </c>
      <c r="AA1353" s="117">
        <v>0</v>
      </c>
      <c r="AB1353" s="117">
        <v>0</v>
      </c>
      <c r="AC1353" s="117">
        <v>0</v>
      </c>
      <c r="AD1353" s="117">
        <v>0</v>
      </c>
      <c r="AE1353" s="117">
        <v>0</v>
      </c>
      <c r="AF1353" s="117">
        <v>0</v>
      </c>
      <c r="AG1353" s="117">
        <v>0</v>
      </c>
      <c r="AH1353" s="117">
        <v>0</v>
      </c>
      <c r="AI1353" s="117">
        <v>0</v>
      </c>
      <c r="AJ1353" s="117">
        <v>1</v>
      </c>
      <c r="AK1353" s="117">
        <v>0</v>
      </c>
      <c r="AL1353" s="117">
        <v>0</v>
      </c>
      <c r="AM1353" s="117">
        <v>0</v>
      </c>
      <c r="AN1353" s="117">
        <v>0</v>
      </c>
      <c r="AO1353" s="117">
        <v>0</v>
      </c>
      <c r="AP1353" s="117">
        <v>0</v>
      </c>
      <c r="AQ1353" s="117">
        <v>1</v>
      </c>
      <c r="AR1353" s="117">
        <v>0</v>
      </c>
      <c r="AS1353" s="117">
        <v>173659.08899711387</v>
      </c>
    </row>
    <row r="1354" spans="1:45" x14ac:dyDescent="0.45">
      <c r="A1354" s="117" t="s">
        <v>1693</v>
      </c>
      <c r="B1354" s="118">
        <v>44361</v>
      </c>
      <c r="C1354" s="117">
        <v>2021</v>
      </c>
      <c r="D1354" s="117">
        <v>6</v>
      </c>
      <c r="E1354" s="117">
        <v>2</v>
      </c>
      <c r="F1354" s="117" t="s">
        <v>342</v>
      </c>
      <c r="G1354" s="117" t="s">
        <v>336</v>
      </c>
      <c r="H1354" s="117">
        <v>0</v>
      </c>
      <c r="I1354" s="117">
        <v>70.041659999999993</v>
      </c>
      <c r="J1354" s="117">
        <v>351400.15960428212</v>
      </c>
      <c r="K1354" s="117">
        <v>182024.74293761546</v>
      </c>
      <c r="L1354" s="117">
        <v>169375.41666666666</v>
      </c>
      <c r="M1354" s="117">
        <v>0</v>
      </c>
      <c r="N1354" s="117">
        <v>0</v>
      </c>
      <c r="O1354" s="117">
        <v>1</v>
      </c>
      <c r="P1354" s="117">
        <v>0</v>
      </c>
      <c r="Q1354" s="117">
        <v>0</v>
      </c>
      <c r="R1354" s="117">
        <v>0</v>
      </c>
      <c r="S1354" s="117">
        <v>0</v>
      </c>
      <c r="T1354" s="117">
        <v>0</v>
      </c>
      <c r="U1354" s="117">
        <v>0</v>
      </c>
      <c r="V1354" s="117">
        <v>0</v>
      </c>
      <c r="W1354" s="117">
        <v>0</v>
      </c>
      <c r="X1354" s="117">
        <v>0</v>
      </c>
      <c r="Y1354" s="117">
        <v>0</v>
      </c>
      <c r="Z1354" s="117">
        <v>1</v>
      </c>
      <c r="AA1354" s="117">
        <v>0</v>
      </c>
      <c r="AB1354" s="117">
        <v>0</v>
      </c>
      <c r="AC1354" s="117">
        <v>0</v>
      </c>
      <c r="AD1354" s="117">
        <v>0</v>
      </c>
      <c r="AE1354" s="117">
        <v>0</v>
      </c>
      <c r="AF1354" s="117">
        <v>0</v>
      </c>
      <c r="AG1354" s="117">
        <v>0</v>
      </c>
      <c r="AH1354" s="117">
        <v>0</v>
      </c>
      <c r="AI1354" s="117">
        <v>0</v>
      </c>
      <c r="AJ1354" s="117">
        <v>1</v>
      </c>
      <c r="AK1354" s="117">
        <v>0</v>
      </c>
      <c r="AL1354" s="117">
        <v>0</v>
      </c>
      <c r="AM1354" s="117">
        <v>0</v>
      </c>
      <c r="AN1354" s="117">
        <v>0</v>
      </c>
      <c r="AO1354" s="117">
        <v>0</v>
      </c>
      <c r="AP1354" s="117">
        <v>0</v>
      </c>
      <c r="AQ1354" s="117">
        <v>1</v>
      </c>
      <c r="AR1354" s="117">
        <v>0</v>
      </c>
      <c r="AS1354" s="117">
        <v>182024.74293761546</v>
      </c>
    </row>
    <row r="1355" spans="1:45" x14ac:dyDescent="0.45">
      <c r="A1355" s="117" t="s">
        <v>1694</v>
      </c>
      <c r="B1355" s="118">
        <v>44362</v>
      </c>
      <c r="C1355" s="117">
        <v>2021</v>
      </c>
      <c r="D1355" s="117">
        <v>6</v>
      </c>
      <c r="E1355" s="117">
        <v>3</v>
      </c>
      <c r="F1355" s="117" t="s">
        <v>342</v>
      </c>
      <c r="G1355" s="117" t="s">
        <v>336</v>
      </c>
      <c r="H1355" s="117">
        <v>0</v>
      </c>
      <c r="I1355" s="117">
        <v>67</v>
      </c>
      <c r="J1355" s="117">
        <v>338031.34771102539</v>
      </c>
      <c r="K1355" s="117">
        <v>167632.59771102542</v>
      </c>
      <c r="L1355" s="117">
        <v>170398.75</v>
      </c>
      <c r="M1355" s="117">
        <v>0</v>
      </c>
      <c r="N1355" s="117">
        <v>0</v>
      </c>
      <c r="O1355" s="117">
        <v>0</v>
      </c>
      <c r="P1355" s="117">
        <v>1</v>
      </c>
      <c r="Q1355" s="117">
        <v>0</v>
      </c>
      <c r="R1355" s="117">
        <v>0</v>
      </c>
      <c r="S1355" s="117">
        <v>0</v>
      </c>
      <c r="T1355" s="117">
        <v>0</v>
      </c>
      <c r="U1355" s="117">
        <v>0</v>
      </c>
      <c r="V1355" s="117">
        <v>0</v>
      </c>
      <c r="W1355" s="117">
        <v>0</v>
      </c>
      <c r="X1355" s="117">
        <v>0</v>
      </c>
      <c r="Y1355" s="117">
        <v>0</v>
      </c>
      <c r="Z1355" s="117">
        <v>1</v>
      </c>
      <c r="AA1355" s="117">
        <v>0</v>
      </c>
      <c r="AB1355" s="117">
        <v>0</v>
      </c>
      <c r="AC1355" s="117">
        <v>0</v>
      </c>
      <c r="AD1355" s="117">
        <v>0</v>
      </c>
      <c r="AE1355" s="117">
        <v>0</v>
      </c>
      <c r="AF1355" s="117">
        <v>0</v>
      </c>
      <c r="AG1355" s="117">
        <v>0</v>
      </c>
      <c r="AH1355" s="117">
        <v>0</v>
      </c>
      <c r="AI1355" s="117">
        <v>0</v>
      </c>
      <c r="AJ1355" s="117">
        <v>1</v>
      </c>
      <c r="AK1355" s="117">
        <v>0</v>
      </c>
      <c r="AL1355" s="117">
        <v>0</v>
      </c>
      <c r="AM1355" s="117">
        <v>0</v>
      </c>
      <c r="AN1355" s="117">
        <v>0</v>
      </c>
      <c r="AO1355" s="117">
        <v>0</v>
      </c>
      <c r="AP1355" s="117">
        <v>0</v>
      </c>
      <c r="AQ1355" s="117">
        <v>1</v>
      </c>
      <c r="AR1355" s="117">
        <v>0</v>
      </c>
      <c r="AS1355" s="117">
        <v>167632.59771102542</v>
      </c>
    </row>
    <row r="1356" spans="1:45" x14ac:dyDescent="0.45">
      <c r="A1356" s="117" t="s">
        <v>1695</v>
      </c>
      <c r="B1356" s="118">
        <v>44363</v>
      </c>
      <c r="C1356" s="117">
        <v>2021</v>
      </c>
      <c r="D1356" s="117">
        <v>6</v>
      </c>
      <c r="E1356" s="117">
        <v>4</v>
      </c>
      <c r="F1356" s="117" t="s">
        <v>342</v>
      </c>
      <c r="G1356" s="117" t="s">
        <v>336</v>
      </c>
      <c r="H1356" s="117">
        <v>0</v>
      </c>
      <c r="I1356" s="117">
        <v>63.958329999999997</v>
      </c>
      <c r="J1356" s="117">
        <v>348939.57517709112</v>
      </c>
      <c r="K1356" s="117">
        <v>174811.65851042446</v>
      </c>
      <c r="L1356" s="117">
        <v>174127.91666666666</v>
      </c>
      <c r="M1356" s="117">
        <v>0</v>
      </c>
      <c r="N1356" s="117">
        <v>0</v>
      </c>
      <c r="O1356" s="117">
        <v>0</v>
      </c>
      <c r="P1356" s="117">
        <v>0</v>
      </c>
      <c r="Q1356" s="117">
        <v>1</v>
      </c>
      <c r="R1356" s="117">
        <v>0</v>
      </c>
      <c r="S1356" s="117">
        <v>0</v>
      </c>
      <c r="T1356" s="117">
        <v>0</v>
      </c>
      <c r="U1356" s="117">
        <v>0</v>
      </c>
      <c r="V1356" s="117">
        <v>0</v>
      </c>
      <c r="W1356" s="117">
        <v>0</v>
      </c>
      <c r="X1356" s="117">
        <v>0</v>
      </c>
      <c r="Y1356" s="117">
        <v>0</v>
      </c>
      <c r="Z1356" s="117">
        <v>1</v>
      </c>
      <c r="AA1356" s="117">
        <v>0</v>
      </c>
      <c r="AB1356" s="117">
        <v>0</v>
      </c>
      <c r="AC1356" s="117">
        <v>0</v>
      </c>
      <c r="AD1356" s="117">
        <v>0</v>
      </c>
      <c r="AE1356" s="117">
        <v>0</v>
      </c>
      <c r="AF1356" s="117">
        <v>0</v>
      </c>
      <c r="AG1356" s="117">
        <v>0</v>
      </c>
      <c r="AH1356" s="117">
        <v>0</v>
      </c>
      <c r="AI1356" s="117">
        <v>0</v>
      </c>
      <c r="AJ1356" s="117">
        <v>1</v>
      </c>
      <c r="AK1356" s="117">
        <v>0</v>
      </c>
      <c r="AL1356" s="117">
        <v>0</v>
      </c>
      <c r="AM1356" s="117">
        <v>0</v>
      </c>
      <c r="AN1356" s="117">
        <v>0</v>
      </c>
      <c r="AO1356" s="117">
        <v>0</v>
      </c>
      <c r="AP1356" s="117">
        <v>0</v>
      </c>
      <c r="AQ1356" s="117">
        <v>1</v>
      </c>
      <c r="AR1356" s="117">
        <v>0</v>
      </c>
      <c r="AS1356" s="117">
        <v>174811.65851042446</v>
      </c>
    </row>
    <row r="1357" spans="1:45" x14ac:dyDescent="0.45">
      <c r="A1357" s="117" t="s">
        <v>1696</v>
      </c>
      <c r="B1357" s="118">
        <v>44364</v>
      </c>
      <c r="C1357" s="117">
        <v>2021</v>
      </c>
      <c r="D1357" s="117">
        <v>6</v>
      </c>
      <c r="E1357" s="117">
        <v>5</v>
      </c>
      <c r="F1357" s="117" t="s">
        <v>342</v>
      </c>
      <c r="G1357" s="117" t="s">
        <v>336</v>
      </c>
      <c r="H1357" s="117">
        <v>0</v>
      </c>
      <c r="I1357" s="117">
        <v>68.5</v>
      </c>
      <c r="J1357" s="117">
        <v>370296.73190305039</v>
      </c>
      <c r="K1357" s="117">
        <v>187640.48190305039</v>
      </c>
      <c r="L1357" s="117">
        <v>182656.25</v>
      </c>
      <c r="M1357" s="117">
        <v>0</v>
      </c>
      <c r="N1357" s="117">
        <v>0</v>
      </c>
      <c r="O1357" s="117">
        <v>0</v>
      </c>
      <c r="P1357" s="117">
        <v>0</v>
      </c>
      <c r="Q1357" s="117">
        <v>0</v>
      </c>
      <c r="R1357" s="117">
        <v>1</v>
      </c>
      <c r="S1357" s="117">
        <v>0</v>
      </c>
      <c r="T1357" s="117">
        <v>0</v>
      </c>
      <c r="U1357" s="117">
        <v>0</v>
      </c>
      <c r="V1357" s="117">
        <v>0</v>
      </c>
      <c r="W1357" s="117">
        <v>0</v>
      </c>
      <c r="X1357" s="117">
        <v>0</v>
      </c>
      <c r="Y1357" s="117">
        <v>0</v>
      </c>
      <c r="Z1357" s="117">
        <v>1</v>
      </c>
      <c r="AA1357" s="117">
        <v>0</v>
      </c>
      <c r="AB1357" s="117">
        <v>0</v>
      </c>
      <c r="AC1357" s="117">
        <v>0</v>
      </c>
      <c r="AD1357" s="117">
        <v>0</v>
      </c>
      <c r="AE1357" s="117">
        <v>0</v>
      </c>
      <c r="AF1357" s="117">
        <v>0</v>
      </c>
      <c r="AG1357" s="117">
        <v>0</v>
      </c>
      <c r="AH1357" s="117">
        <v>0</v>
      </c>
      <c r="AI1357" s="117">
        <v>0</v>
      </c>
      <c r="AJ1357" s="117">
        <v>1</v>
      </c>
      <c r="AK1357" s="117">
        <v>0</v>
      </c>
      <c r="AL1357" s="117">
        <v>0</v>
      </c>
      <c r="AM1357" s="117">
        <v>0</v>
      </c>
      <c r="AN1357" s="117">
        <v>0</v>
      </c>
      <c r="AO1357" s="117">
        <v>0</v>
      </c>
      <c r="AP1357" s="117">
        <v>0</v>
      </c>
      <c r="AQ1357" s="117">
        <v>1</v>
      </c>
      <c r="AR1357" s="117">
        <v>0</v>
      </c>
      <c r="AS1357" s="117">
        <v>187640.48190305039</v>
      </c>
    </row>
    <row r="1358" spans="1:45" x14ac:dyDescent="0.45">
      <c r="A1358" s="117" t="s">
        <v>1697</v>
      </c>
      <c r="B1358" s="118">
        <v>44365</v>
      </c>
      <c r="C1358" s="117">
        <v>2021</v>
      </c>
      <c r="D1358" s="117">
        <v>6</v>
      </c>
      <c r="E1358" s="117">
        <v>6</v>
      </c>
      <c r="F1358" s="117" t="s">
        <v>342</v>
      </c>
      <c r="G1358" s="117" t="s">
        <v>336</v>
      </c>
      <c r="H1358" s="117">
        <v>0</v>
      </c>
      <c r="I1358" s="117">
        <v>73.958340000000007</v>
      </c>
      <c r="J1358" s="117">
        <v>394364.80888200703</v>
      </c>
      <c r="K1358" s="117">
        <v>197546.05888200706</v>
      </c>
      <c r="L1358" s="117">
        <v>196818.75</v>
      </c>
      <c r="M1358" s="117">
        <v>0</v>
      </c>
      <c r="N1358" s="117">
        <v>0</v>
      </c>
      <c r="O1358" s="117">
        <v>0</v>
      </c>
      <c r="P1358" s="117">
        <v>0</v>
      </c>
      <c r="Q1358" s="117">
        <v>0</v>
      </c>
      <c r="R1358" s="117">
        <v>0</v>
      </c>
      <c r="S1358" s="117">
        <v>1</v>
      </c>
      <c r="T1358" s="117">
        <v>0</v>
      </c>
      <c r="U1358" s="117">
        <v>0</v>
      </c>
      <c r="V1358" s="117">
        <v>0</v>
      </c>
      <c r="W1358" s="117">
        <v>0</v>
      </c>
      <c r="X1358" s="117">
        <v>0</v>
      </c>
      <c r="Y1358" s="117">
        <v>0</v>
      </c>
      <c r="Z1358" s="117">
        <v>1</v>
      </c>
      <c r="AA1358" s="117">
        <v>0</v>
      </c>
      <c r="AB1358" s="117">
        <v>0</v>
      </c>
      <c r="AC1358" s="117">
        <v>0</v>
      </c>
      <c r="AD1358" s="117">
        <v>0</v>
      </c>
      <c r="AE1358" s="117">
        <v>0</v>
      </c>
      <c r="AF1358" s="117">
        <v>0</v>
      </c>
      <c r="AG1358" s="117">
        <v>0</v>
      </c>
      <c r="AH1358" s="117">
        <v>0</v>
      </c>
      <c r="AI1358" s="117">
        <v>0</v>
      </c>
      <c r="AJ1358" s="117">
        <v>1</v>
      </c>
      <c r="AK1358" s="117">
        <v>0</v>
      </c>
      <c r="AL1358" s="117">
        <v>0</v>
      </c>
      <c r="AM1358" s="117">
        <v>0</v>
      </c>
      <c r="AN1358" s="117">
        <v>0</v>
      </c>
      <c r="AO1358" s="117">
        <v>0</v>
      </c>
      <c r="AP1358" s="117">
        <v>0</v>
      </c>
      <c r="AQ1358" s="117">
        <v>1</v>
      </c>
      <c r="AR1358" s="117">
        <v>0</v>
      </c>
      <c r="AS1358" s="117">
        <v>197546.05888200706</v>
      </c>
    </row>
    <row r="1359" spans="1:45" x14ac:dyDescent="0.45">
      <c r="A1359" s="117" t="s">
        <v>1698</v>
      </c>
      <c r="B1359" s="118">
        <v>44366</v>
      </c>
      <c r="C1359" s="117">
        <v>2021</v>
      </c>
      <c r="D1359" s="117">
        <v>6</v>
      </c>
      <c r="E1359" s="117">
        <v>7</v>
      </c>
      <c r="F1359" s="117" t="s">
        <v>340</v>
      </c>
      <c r="G1359" s="117" t="s">
        <v>336</v>
      </c>
      <c r="H1359" s="117">
        <v>0</v>
      </c>
      <c r="I1359" s="117">
        <v>75.916659999999993</v>
      </c>
      <c r="J1359" s="117">
        <v>383687.5986414738</v>
      </c>
      <c r="K1359" s="117">
        <v>188980.0986414738</v>
      </c>
      <c r="L1359" s="117">
        <v>194707.5</v>
      </c>
      <c r="M1359" s="117">
        <v>0</v>
      </c>
      <c r="N1359" s="117">
        <v>0</v>
      </c>
      <c r="O1359" s="117">
        <v>0</v>
      </c>
      <c r="P1359" s="117">
        <v>0</v>
      </c>
      <c r="Q1359" s="117">
        <v>0</v>
      </c>
      <c r="R1359" s="117">
        <v>0</v>
      </c>
      <c r="S1359" s="117">
        <v>0</v>
      </c>
      <c r="T1359" s="117">
        <v>1</v>
      </c>
      <c r="U1359" s="117">
        <v>0</v>
      </c>
      <c r="V1359" s="117">
        <v>0</v>
      </c>
      <c r="W1359" s="117">
        <v>0</v>
      </c>
      <c r="X1359" s="117">
        <v>0</v>
      </c>
      <c r="Y1359" s="117">
        <v>0</v>
      </c>
      <c r="Z1359" s="117">
        <v>1</v>
      </c>
      <c r="AA1359" s="117">
        <v>0</v>
      </c>
      <c r="AB1359" s="117">
        <v>0</v>
      </c>
      <c r="AC1359" s="117">
        <v>0</v>
      </c>
      <c r="AD1359" s="117">
        <v>0</v>
      </c>
      <c r="AE1359" s="117">
        <v>0</v>
      </c>
      <c r="AF1359" s="117">
        <v>0</v>
      </c>
      <c r="AG1359" s="117">
        <v>0</v>
      </c>
      <c r="AH1359" s="117">
        <v>0</v>
      </c>
      <c r="AI1359" s="117">
        <v>0</v>
      </c>
      <c r="AJ1359" s="117">
        <v>1</v>
      </c>
      <c r="AK1359" s="117">
        <v>0</v>
      </c>
      <c r="AL1359" s="117">
        <v>0</v>
      </c>
      <c r="AM1359" s="117">
        <v>0</v>
      </c>
      <c r="AN1359" s="117">
        <v>0</v>
      </c>
      <c r="AO1359" s="117">
        <v>0</v>
      </c>
      <c r="AP1359" s="117">
        <v>0</v>
      </c>
      <c r="AQ1359" s="117">
        <v>1</v>
      </c>
      <c r="AR1359" s="117">
        <v>0</v>
      </c>
      <c r="AS1359" s="117">
        <v>188980.0986414738</v>
      </c>
    </row>
    <row r="1360" spans="1:45" x14ac:dyDescent="0.45">
      <c r="A1360" s="117" t="s">
        <v>1699</v>
      </c>
      <c r="B1360" s="118">
        <v>44367</v>
      </c>
      <c r="C1360" s="117">
        <v>2021</v>
      </c>
      <c r="D1360" s="117">
        <v>6</v>
      </c>
      <c r="E1360" s="117">
        <v>1</v>
      </c>
      <c r="F1360" s="117" t="s">
        <v>340</v>
      </c>
      <c r="G1360" s="117" t="s">
        <v>336</v>
      </c>
      <c r="H1360" s="117">
        <v>0</v>
      </c>
      <c r="I1360" s="117">
        <v>74.625</v>
      </c>
      <c r="J1360" s="117">
        <v>376693.36833004886</v>
      </c>
      <c r="K1360" s="117">
        <v>191146.70166338221</v>
      </c>
      <c r="L1360" s="117">
        <v>185546.66666666666</v>
      </c>
      <c r="M1360" s="117">
        <v>0</v>
      </c>
      <c r="N1360" s="117">
        <v>1</v>
      </c>
      <c r="O1360" s="117">
        <v>0</v>
      </c>
      <c r="P1360" s="117">
        <v>0</v>
      </c>
      <c r="Q1360" s="117">
        <v>0</v>
      </c>
      <c r="R1360" s="117">
        <v>0</v>
      </c>
      <c r="S1360" s="117">
        <v>0</v>
      </c>
      <c r="T1360" s="117">
        <v>0</v>
      </c>
      <c r="U1360" s="117">
        <v>0</v>
      </c>
      <c r="V1360" s="117">
        <v>0</v>
      </c>
      <c r="W1360" s="117">
        <v>0</v>
      </c>
      <c r="X1360" s="117">
        <v>0</v>
      </c>
      <c r="Y1360" s="117">
        <v>0</v>
      </c>
      <c r="Z1360" s="117">
        <v>1</v>
      </c>
      <c r="AA1360" s="117">
        <v>0</v>
      </c>
      <c r="AB1360" s="117">
        <v>0</v>
      </c>
      <c r="AC1360" s="117">
        <v>0</v>
      </c>
      <c r="AD1360" s="117">
        <v>0</v>
      </c>
      <c r="AE1360" s="117">
        <v>0</v>
      </c>
      <c r="AF1360" s="117">
        <v>0</v>
      </c>
      <c r="AG1360" s="117">
        <v>0</v>
      </c>
      <c r="AH1360" s="117">
        <v>0</v>
      </c>
      <c r="AI1360" s="117">
        <v>0</v>
      </c>
      <c r="AJ1360" s="117">
        <v>1</v>
      </c>
      <c r="AK1360" s="117">
        <v>0</v>
      </c>
      <c r="AL1360" s="117">
        <v>0</v>
      </c>
      <c r="AM1360" s="117">
        <v>0</v>
      </c>
      <c r="AN1360" s="117">
        <v>0</v>
      </c>
      <c r="AO1360" s="117">
        <v>0</v>
      </c>
      <c r="AP1360" s="117">
        <v>0</v>
      </c>
      <c r="AQ1360" s="117">
        <v>1</v>
      </c>
      <c r="AR1360" s="117">
        <v>0</v>
      </c>
      <c r="AS1360" s="117">
        <v>191146.70166338221</v>
      </c>
    </row>
    <row r="1361" spans="1:45" x14ac:dyDescent="0.45">
      <c r="A1361" s="117" t="s">
        <v>1700</v>
      </c>
      <c r="B1361" s="118">
        <v>44368</v>
      </c>
      <c r="C1361" s="117">
        <v>2021</v>
      </c>
      <c r="D1361" s="117">
        <v>6</v>
      </c>
      <c r="E1361" s="117">
        <v>2</v>
      </c>
      <c r="F1361" s="117" t="s">
        <v>342</v>
      </c>
      <c r="G1361" s="117" t="s">
        <v>336</v>
      </c>
      <c r="H1361" s="117">
        <v>0</v>
      </c>
      <c r="I1361" s="117">
        <v>77.583340000000007</v>
      </c>
      <c r="J1361" s="117">
        <v>413004.57056105754</v>
      </c>
      <c r="K1361" s="117">
        <v>211965.40389439091</v>
      </c>
      <c r="L1361" s="117">
        <v>201039.16666666666</v>
      </c>
      <c r="M1361" s="117">
        <v>0</v>
      </c>
      <c r="N1361" s="117">
        <v>0</v>
      </c>
      <c r="O1361" s="117">
        <v>1</v>
      </c>
      <c r="P1361" s="117">
        <v>0</v>
      </c>
      <c r="Q1361" s="117">
        <v>0</v>
      </c>
      <c r="R1361" s="117">
        <v>0</v>
      </c>
      <c r="S1361" s="117">
        <v>0</v>
      </c>
      <c r="T1361" s="117">
        <v>0</v>
      </c>
      <c r="U1361" s="117">
        <v>0</v>
      </c>
      <c r="V1361" s="117">
        <v>0</v>
      </c>
      <c r="W1361" s="117">
        <v>0</v>
      </c>
      <c r="X1361" s="117">
        <v>0</v>
      </c>
      <c r="Y1361" s="117">
        <v>0</v>
      </c>
      <c r="Z1361" s="117">
        <v>1</v>
      </c>
      <c r="AA1361" s="117">
        <v>0</v>
      </c>
      <c r="AB1361" s="117">
        <v>0</v>
      </c>
      <c r="AC1361" s="117">
        <v>0</v>
      </c>
      <c r="AD1361" s="117">
        <v>0</v>
      </c>
      <c r="AE1361" s="117">
        <v>0</v>
      </c>
      <c r="AF1361" s="117">
        <v>0</v>
      </c>
      <c r="AG1361" s="117">
        <v>0</v>
      </c>
      <c r="AH1361" s="117">
        <v>0</v>
      </c>
      <c r="AI1361" s="117">
        <v>0</v>
      </c>
      <c r="AJ1361" s="117">
        <v>1</v>
      </c>
      <c r="AK1361" s="117">
        <v>0</v>
      </c>
      <c r="AL1361" s="117">
        <v>0</v>
      </c>
      <c r="AM1361" s="117">
        <v>0</v>
      </c>
      <c r="AN1361" s="117">
        <v>0</v>
      </c>
      <c r="AO1361" s="117">
        <v>0</v>
      </c>
      <c r="AP1361" s="117">
        <v>0</v>
      </c>
      <c r="AQ1361" s="117">
        <v>1</v>
      </c>
      <c r="AR1361" s="117">
        <v>0</v>
      </c>
      <c r="AS1361" s="117">
        <v>211965.40389439091</v>
      </c>
    </row>
    <row r="1362" spans="1:45" x14ac:dyDescent="0.45">
      <c r="A1362" s="117" t="s">
        <v>1701</v>
      </c>
      <c r="B1362" s="118">
        <v>44369</v>
      </c>
      <c r="C1362" s="117">
        <v>2021</v>
      </c>
      <c r="D1362" s="117">
        <v>6</v>
      </c>
      <c r="E1362" s="117">
        <v>3</v>
      </c>
      <c r="F1362" s="117" t="s">
        <v>342</v>
      </c>
      <c r="G1362" s="117" t="s">
        <v>336</v>
      </c>
      <c r="H1362" s="117">
        <v>0</v>
      </c>
      <c r="I1362" s="117">
        <v>81.333340000000007</v>
      </c>
      <c r="J1362" s="117">
        <v>430868.17616033787</v>
      </c>
      <c r="K1362" s="117">
        <v>219883.17616033787</v>
      </c>
      <c r="L1362" s="117">
        <v>210985</v>
      </c>
      <c r="M1362" s="117">
        <v>0</v>
      </c>
      <c r="N1362" s="117">
        <v>0</v>
      </c>
      <c r="O1362" s="117">
        <v>0</v>
      </c>
      <c r="P1362" s="117">
        <v>1</v>
      </c>
      <c r="Q1362" s="117">
        <v>0</v>
      </c>
      <c r="R1362" s="117">
        <v>0</v>
      </c>
      <c r="S1362" s="117">
        <v>0</v>
      </c>
      <c r="T1362" s="117">
        <v>0</v>
      </c>
      <c r="U1362" s="117">
        <v>0</v>
      </c>
      <c r="V1362" s="117">
        <v>0</v>
      </c>
      <c r="W1362" s="117">
        <v>0</v>
      </c>
      <c r="X1362" s="117">
        <v>0</v>
      </c>
      <c r="Y1362" s="117">
        <v>0</v>
      </c>
      <c r="Z1362" s="117">
        <v>1</v>
      </c>
      <c r="AA1362" s="117">
        <v>0</v>
      </c>
      <c r="AB1362" s="117">
        <v>0</v>
      </c>
      <c r="AC1362" s="117">
        <v>0</v>
      </c>
      <c r="AD1362" s="117">
        <v>0</v>
      </c>
      <c r="AE1362" s="117">
        <v>0</v>
      </c>
      <c r="AF1362" s="117">
        <v>0</v>
      </c>
      <c r="AG1362" s="117">
        <v>0</v>
      </c>
      <c r="AH1362" s="117">
        <v>0</v>
      </c>
      <c r="AI1362" s="117">
        <v>0</v>
      </c>
      <c r="AJ1362" s="117">
        <v>1</v>
      </c>
      <c r="AK1362" s="117">
        <v>0</v>
      </c>
      <c r="AL1362" s="117">
        <v>0</v>
      </c>
      <c r="AM1362" s="117">
        <v>0</v>
      </c>
      <c r="AN1362" s="117">
        <v>0</v>
      </c>
      <c r="AO1362" s="117">
        <v>0</v>
      </c>
      <c r="AP1362" s="117">
        <v>0</v>
      </c>
      <c r="AQ1362" s="117">
        <v>1</v>
      </c>
      <c r="AR1362" s="117">
        <v>0</v>
      </c>
      <c r="AS1362" s="117">
        <v>219883.17616033787</v>
      </c>
    </row>
    <row r="1363" spans="1:45" x14ac:dyDescent="0.45">
      <c r="A1363" s="117" t="s">
        <v>1702</v>
      </c>
      <c r="B1363" s="118">
        <v>44370</v>
      </c>
      <c r="C1363" s="117">
        <v>2021</v>
      </c>
      <c r="D1363" s="117">
        <v>6</v>
      </c>
      <c r="E1363" s="117">
        <v>4</v>
      </c>
      <c r="F1363" s="117" t="s">
        <v>342</v>
      </c>
      <c r="G1363" s="117" t="s">
        <v>336</v>
      </c>
      <c r="H1363" s="117">
        <v>0</v>
      </c>
      <c r="I1363" s="117">
        <v>81.625</v>
      </c>
      <c r="J1363" s="117">
        <v>432756.07345426001</v>
      </c>
      <c r="K1363" s="117">
        <v>217980.24012092667</v>
      </c>
      <c r="L1363" s="117">
        <v>214775.83333333334</v>
      </c>
      <c r="M1363" s="117">
        <v>0</v>
      </c>
      <c r="N1363" s="117">
        <v>0</v>
      </c>
      <c r="O1363" s="117">
        <v>0</v>
      </c>
      <c r="P1363" s="117">
        <v>0</v>
      </c>
      <c r="Q1363" s="117">
        <v>1</v>
      </c>
      <c r="R1363" s="117">
        <v>0</v>
      </c>
      <c r="S1363" s="117">
        <v>0</v>
      </c>
      <c r="T1363" s="117">
        <v>0</v>
      </c>
      <c r="U1363" s="117">
        <v>0</v>
      </c>
      <c r="V1363" s="117">
        <v>0</v>
      </c>
      <c r="W1363" s="117">
        <v>0</v>
      </c>
      <c r="X1363" s="117">
        <v>0</v>
      </c>
      <c r="Y1363" s="117">
        <v>0</v>
      </c>
      <c r="Z1363" s="117">
        <v>1</v>
      </c>
      <c r="AA1363" s="117">
        <v>0</v>
      </c>
      <c r="AB1363" s="117">
        <v>0</v>
      </c>
      <c r="AC1363" s="117">
        <v>0</v>
      </c>
      <c r="AD1363" s="117">
        <v>0</v>
      </c>
      <c r="AE1363" s="117">
        <v>0</v>
      </c>
      <c r="AF1363" s="117">
        <v>0</v>
      </c>
      <c r="AG1363" s="117">
        <v>0</v>
      </c>
      <c r="AH1363" s="117">
        <v>0</v>
      </c>
      <c r="AI1363" s="117">
        <v>0</v>
      </c>
      <c r="AJ1363" s="117">
        <v>1</v>
      </c>
      <c r="AK1363" s="117">
        <v>0</v>
      </c>
      <c r="AL1363" s="117">
        <v>0</v>
      </c>
      <c r="AM1363" s="117">
        <v>0</v>
      </c>
      <c r="AN1363" s="117">
        <v>0</v>
      </c>
      <c r="AO1363" s="117">
        <v>0</v>
      </c>
      <c r="AP1363" s="117">
        <v>0</v>
      </c>
      <c r="AQ1363" s="117">
        <v>1</v>
      </c>
      <c r="AR1363" s="117">
        <v>0</v>
      </c>
      <c r="AS1363" s="117">
        <v>217980.24012092667</v>
      </c>
    </row>
    <row r="1364" spans="1:45" x14ac:dyDescent="0.45">
      <c r="A1364" s="117" t="s">
        <v>1703</v>
      </c>
      <c r="B1364" s="118">
        <v>44371</v>
      </c>
      <c r="C1364" s="117">
        <v>2021</v>
      </c>
      <c r="D1364" s="117">
        <v>6</v>
      </c>
      <c r="E1364" s="117">
        <v>5</v>
      </c>
      <c r="F1364" s="117" t="s">
        <v>342</v>
      </c>
      <c r="G1364" s="117" t="s">
        <v>336</v>
      </c>
      <c r="H1364" s="117">
        <v>0</v>
      </c>
      <c r="I1364" s="117">
        <v>83.208340000000007</v>
      </c>
      <c r="J1364" s="117">
        <v>441089.66790984548</v>
      </c>
      <c r="K1364" s="117">
        <v>220447.16790984545</v>
      </c>
      <c r="L1364" s="117">
        <v>220642.5</v>
      </c>
      <c r="M1364" s="117">
        <v>0</v>
      </c>
      <c r="N1364" s="117">
        <v>0</v>
      </c>
      <c r="O1364" s="117">
        <v>0</v>
      </c>
      <c r="P1364" s="117">
        <v>0</v>
      </c>
      <c r="Q1364" s="117">
        <v>0</v>
      </c>
      <c r="R1364" s="117">
        <v>1</v>
      </c>
      <c r="S1364" s="117">
        <v>0</v>
      </c>
      <c r="T1364" s="117">
        <v>0</v>
      </c>
      <c r="U1364" s="117">
        <v>0</v>
      </c>
      <c r="V1364" s="117">
        <v>0</v>
      </c>
      <c r="W1364" s="117">
        <v>0</v>
      </c>
      <c r="X1364" s="117">
        <v>0</v>
      </c>
      <c r="Y1364" s="117">
        <v>0</v>
      </c>
      <c r="Z1364" s="117">
        <v>1</v>
      </c>
      <c r="AA1364" s="117">
        <v>0</v>
      </c>
      <c r="AB1364" s="117">
        <v>0</v>
      </c>
      <c r="AC1364" s="117">
        <v>0</v>
      </c>
      <c r="AD1364" s="117">
        <v>0</v>
      </c>
      <c r="AE1364" s="117">
        <v>0</v>
      </c>
      <c r="AF1364" s="117">
        <v>0</v>
      </c>
      <c r="AG1364" s="117">
        <v>0</v>
      </c>
      <c r="AH1364" s="117">
        <v>0</v>
      </c>
      <c r="AI1364" s="117">
        <v>0</v>
      </c>
      <c r="AJ1364" s="117">
        <v>1</v>
      </c>
      <c r="AK1364" s="117">
        <v>0</v>
      </c>
      <c r="AL1364" s="117">
        <v>0</v>
      </c>
      <c r="AM1364" s="117">
        <v>0</v>
      </c>
      <c r="AN1364" s="117">
        <v>0</v>
      </c>
      <c r="AO1364" s="117">
        <v>0</v>
      </c>
      <c r="AP1364" s="117">
        <v>0</v>
      </c>
      <c r="AQ1364" s="117">
        <v>1</v>
      </c>
      <c r="AR1364" s="117">
        <v>0</v>
      </c>
      <c r="AS1364" s="117">
        <v>220447.16790984545</v>
      </c>
    </row>
    <row r="1365" spans="1:45" x14ac:dyDescent="0.45">
      <c r="A1365" s="117" t="s">
        <v>1704</v>
      </c>
      <c r="B1365" s="118">
        <v>44372</v>
      </c>
      <c r="C1365" s="117">
        <v>2021</v>
      </c>
      <c r="D1365" s="117">
        <v>6</v>
      </c>
      <c r="E1365" s="117">
        <v>6</v>
      </c>
      <c r="F1365" s="117" t="s">
        <v>342</v>
      </c>
      <c r="G1365" s="117" t="s">
        <v>336</v>
      </c>
      <c r="H1365" s="117">
        <v>0</v>
      </c>
      <c r="I1365" s="117">
        <v>86.375</v>
      </c>
      <c r="J1365" s="117">
        <v>450549.17242562084</v>
      </c>
      <c r="K1365" s="117">
        <v>228047.50575895418</v>
      </c>
      <c r="L1365" s="117">
        <v>222501.66666666666</v>
      </c>
      <c r="M1365" s="117">
        <v>0</v>
      </c>
      <c r="N1365" s="117">
        <v>0</v>
      </c>
      <c r="O1365" s="117">
        <v>0</v>
      </c>
      <c r="P1365" s="117">
        <v>0</v>
      </c>
      <c r="Q1365" s="117">
        <v>0</v>
      </c>
      <c r="R1365" s="117">
        <v>0</v>
      </c>
      <c r="S1365" s="117">
        <v>1</v>
      </c>
      <c r="T1365" s="117">
        <v>0</v>
      </c>
      <c r="U1365" s="117">
        <v>0</v>
      </c>
      <c r="V1365" s="117">
        <v>0</v>
      </c>
      <c r="W1365" s="117">
        <v>0</v>
      </c>
      <c r="X1365" s="117">
        <v>0</v>
      </c>
      <c r="Y1365" s="117">
        <v>0</v>
      </c>
      <c r="Z1365" s="117">
        <v>1</v>
      </c>
      <c r="AA1365" s="117">
        <v>0</v>
      </c>
      <c r="AB1365" s="117">
        <v>0</v>
      </c>
      <c r="AC1365" s="117">
        <v>0</v>
      </c>
      <c r="AD1365" s="117">
        <v>0</v>
      </c>
      <c r="AE1365" s="117">
        <v>0</v>
      </c>
      <c r="AF1365" s="117">
        <v>0</v>
      </c>
      <c r="AG1365" s="117">
        <v>0</v>
      </c>
      <c r="AH1365" s="117">
        <v>0</v>
      </c>
      <c r="AI1365" s="117">
        <v>0</v>
      </c>
      <c r="AJ1365" s="117">
        <v>1</v>
      </c>
      <c r="AK1365" s="117">
        <v>0</v>
      </c>
      <c r="AL1365" s="117">
        <v>0</v>
      </c>
      <c r="AM1365" s="117">
        <v>0</v>
      </c>
      <c r="AN1365" s="117">
        <v>0</v>
      </c>
      <c r="AO1365" s="117">
        <v>0</v>
      </c>
      <c r="AP1365" s="117">
        <v>0</v>
      </c>
      <c r="AQ1365" s="117">
        <v>1</v>
      </c>
      <c r="AR1365" s="117">
        <v>0</v>
      </c>
      <c r="AS1365" s="117">
        <v>228047.50575895418</v>
      </c>
    </row>
    <row r="1366" spans="1:45" x14ac:dyDescent="0.45">
      <c r="A1366" s="117" t="s">
        <v>1705</v>
      </c>
      <c r="B1366" s="118">
        <v>44373</v>
      </c>
      <c r="C1366" s="117">
        <v>2021</v>
      </c>
      <c r="D1366" s="117">
        <v>6</v>
      </c>
      <c r="E1366" s="117">
        <v>7</v>
      </c>
      <c r="F1366" s="117" t="s">
        <v>340</v>
      </c>
      <c r="G1366" s="117" t="s">
        <v>336</v>
      </c>
      <c r="H1366" s="117">
        <v>0</v>
      </c>
      <c r="I1366" s="117">
        <v>89.666659999999993</v>
      </c>
      <c r="J1366" s="117">
        <v>450235.08087160467</v>
      </c>
      <c r="K1366" s="117">
        <v>227531.33087160467</v>
      </c>
      <c r="L1366" s="117">
        <v>222703.75</v>
      </c>
      <c r="M1366" s="117">
        <v>0</v>
      </c>
      <c r="N1366" s="117">
        <v>0</v>
      </c>
      <c r="O1366" s="117">
        <v>0</v>
      </c>
      <c r="P1366" s="117">
        <v>0</v>
      </c>
      <c r="Q1366" s="117">
        <v>0</v>
      </c>
      <c r="R1366" s="117">
        <v>0</v>
      </c>
      <c r="S1366" s="117">
        <v>0</v>
      </c>
      <c r="T1366" s="117">
        <v>1</v>
      </c>
      <c r="U1366" s="117">
        <v>0</v>
      </c>
      <c r="V1366" s="117">
        <v>0</v>
      </c>
      <c r="W1366" s="117">
        <v>0</v>
      </c>
      <c r="X1366" s="117">
        <v>0</v>
      </c>
      <c r="Y1366" s="117">
        <v>0</v>
      </c>
      <c r="Z1366" s="117">
        <v>1</v>
      </c>
      <c r="AA1366" s="117">
        <v>0</v>
      </c>
      <c r="AB1366" s="117">
        <v>0</v>
      </c>
      <c r="AC1366" s="117">
        <v>0</v>
      </c>
      <c r="AD1366" s="117">
        <v>0</v>
      </c>
      <c r="AE1366" s="117">
        <v>0</v>
      </c>
      <c r="AF1366" s="117">
        <v>0</v>
      </c>
      <c r="AG1366" s="117">
        <v>0</v>
      </c>
      <c r="AH1366" s="117">
        <v>0</v>
      </c>
      <c r="AI1366" s="117">
        <v>0</v>
      </c>
      <c r="AJ1366" s="117">
        <v>1</v>
      </c>
      <c r="AK1366" s="117">
        <v>0</v>
      </c>
      <c r="AL1366" s="117">
        <v>0</v>
      </c>
      <c r="AM1366" s="117">
        <v>0</v>
      </c>
      <c r="AN1366" s="117">
        <v>0</v>
      </c>
      <c r="AO1366" s="117">
        <v>0</v>
      </c>
      <c r="AP1366" s="117">
        <v>0</v>
      </c>
      <c r="AQ1366" s="117">
        <v>1</v>
      </c>
      <c r="AR1366" s="117">
        <v>0</v>
      </c>
      <c r="AS1366" s="117">
        <v>227531.33087160467</v>
      </c>
    </row>
    <row r="1367" spans="1:45" x14ac:dyDescent="0.45">
      <c r="A1367" s="117" t="s">
        <v>1706</v>
      </c>
      <c r="B1367" s="118">
        <v>44374</v>
      </c>
      <c r="C1367" s="117">
        <v>2021</v>
      </c>
      <c r="D1367" s="117">
        <v>6</v>
      </c>
      <c r="E1367" s="117">
        <v>1</v>
      </c>
      <c r="F1367" s="117" t="s">
        <v>340</v>
      </c>
      <c r="G1367" s="117" t="s">
        <v>336</v>
      </c>
      <c r="H1367" s="117">
        <v>0</v>
      </c>
      <c r="I1367" s="117">
        <v>90.875</v>
      </c>
      <c r="J1367" s="117">
        <v>452294.3780000066</v>
      </c>
      <c r="K1367" s="117">
        <v>231269.3780000066</v>
      </c>
      <c r="L1367" s="117">
        <v>221025</v>
      </c>
      <c r="M1367" s="117">
        <v>0</v>
      </c>
      <c r="N1367" s="117">
        <v>1</v>
      </c>
      <c r="O1367" s="117">
        <v>0</v>
      </c>
      <c r="P1367" s="117">
        <v>0</v>
      </c>
      <c r="Q1367" s="117">
        <v>0</v>
      </c>
      <c r="R1367" s="117">
        <v>0</v>
      </c>
      <c r="S1367" s="117">
        <v>0</v>
      </c>
      <c r="T1367" s="117">
        <v>0</v>
      </c>
      <c r="U1367" s="117">
        <v>0</v>
      </c>
      <c r="V1367" s="117">
        <v>0</v>
      </c>
      <c r="W1367" s="117">
        <v>0</v>
      </c>
      <c r="X1367" s="117">
        <v>0</v>
      </c>
      <c r="Y1367" s="117">
        <v>0</v>
      </c>
      <c r="Z1367" s="117">
        <v>1</v>
      </c>
      <c r="AA1367" s="117">
        <v>0</v>
      </c>
      <c r="AB1367" s="117">
        <v>0</v>
      </c>
      <c r="AC1367" s="117">
        <v>0</v>
      </c>
      <c r="AD1367" s="117">
        <v>0</v>
      </c>
      <c r="AE1367" s="117">
        <v>0</v>
      </c>
      <c r="AF1367" s="117">
        <v>0</v>
      </c>
      <c r="AG1367" s="117">
        <v>0</v>
      </c>
      <c r="AH1367" s="117">
        <v>0</v>
      </c>
      <c r="AI1367" s="117">
        <v>0</v>
      </c>
      <c r="AJ1367" s="117">
        <v>1</v>
      </c>
      <c r="AK1367" s="117">
        <v>0</v>
      </c>
      <c r="AL1367" s="117">
        <v>0</v>
      </c>
      <c r="AM1367" s="117">
        <v>0</v>
      </c>
      <c r="AN1367" s="117">
        <v>0</v>
      </c>
      <c r="AO1367" s="117">
        <v>0</v>
      </c>
      <c r="AP1367" s="117">
        <v>0</v>
      </c>
      <c r="AQ1367" s="117">
        <v>1</v>
      </c>
      <c r="AR1367" s="117">
        <v>0</v>
      </c>
      <c r="AS1367" s="117">
        <v>231269.3780000066</v>
      </c>
    </row>
    <row r="1368" spans="1:45" x14ac:dyDescent="0.45">
      <c r="A1368" s="117" t="s">
        <v>1707</v>
      </c>
      <c r="B1368" s="118">
        <v>44375</v>
      </c>
      <c r="C1368" s="117">
        <v>2021</v>
      </c>
      <c r="D1368" s="117">
        <v>6</v>
      </c>
      <c r="E1368" s="117">
        <v>2</v>
      </c>
      <c r="F1368" s="117" t="s">
        <v>342</v>
      </c>
      <c r="G1368" s="117" t="s">
        <v>336</v>
      </c>
      <c r="H1368" s="117">
        <v>0</v>
      </c>
      <c r="I1368" s="117">
        <v>93.208340000000007</v>
      </c>
      <c r="J1368" s="117">
        <v>473037.48567956418</v>
      </c>
      <c r="K1368" s="117">
        <v>250037.06901289753</v>
      </c>
      <c r="L1368" s="117">
        <v>223000.41666666666</v>
      </c>
      <c r="M1368" s="117">
        <v>0</v>
      </c>
      <c r="N1368" s="117">
        <v>0</v>
      </c>
      <c r="O1368" s="117">
        <v>1</v>
      </c>
      <c r="P1368" s="117">
        <v>0</v>
      </c>
      <c r="Q1368" s="117">
        <v>0</v>
      </c>
      <c r="R1368" s="117">
        <v>0</v>
      </c>
      <c r="S1368" s="117">
        <v>0</v>
      </c>
      <c r="T1368" s="117">
        <v>0</v>
      </c>
      <c r="U1368" s="117">
        <v>0</v>
      </c>
      <c r="V1368" s="117">
        <v>0</v>
      </c>
      <c r="W1368" s="117">
        <v>0</v>
      </c>
      <c r="X1368" s="117">
        <v>0</v>
      </c>
      <c r="Y1368" s="117">
        <v>0</v>
      </c>
      <c r="Z1368" s="117">
        <v>1</v>
      </c>
      <c r="AA1368" s="117">
        <v>0</v>
      </c>
      <c r="AB1368" s="117">
        <v>0</v>
      </c>
      <c r="AC1368" s="117">
        <v>0</v>
      </c>
      <c r="AD1368" s="117">
        <v>0</v>
      </c>
      <c r="AE1368" s="117">
        <v>0</v>
      </c>
      <c r="AF1368" s="117">
        <v>0</v>
      </c>
      <c r="AG1368" s="117">
        <v>0</v>
      </c>
      <c r="AH1368" s="117">
        <v>0</v>
      </c>
      <c r="AI1368" s="117">
        <v>0</v>
      </c>
      <c r="AJ1368" s="117">
        <v>1</v>
      </c>
      <c r="AK1368" s="117">
        <v>0</v>
      </c>
      <c r="AL1368" s="117">
        <v>0</v>
      </c>
      <c r="AM1368" s="117">
        <v>0</v>
      </c>
      <c r="AN1368" s="117">
        <v>0</v>
      </c>
      <c r="AO1368" s="117">
        <v>0</v>
      </c>
      <c r="AP1368" s="117">
        <v>0</v>
      </c>
      <c r="AQ1368" s="117">
        <v>1</v>
      </c>
      <c r="AR1368" s="117">
        <v>0</v>
      </c>
      <c r="AS1368" s="117">
        <v>250037.06901289753</v>
      </c>
    </row>
    <row r="1369" spans="1:45" x14ac:dyDescent="0.45">
      <c r="A1369" s="117" t="s">
        <v>1708</v>
      </c>
      <c r="B1369" s="118">
        <v>44376</v>
      </c>
      <c r="C1369" s="117">
        <v>2021</v>
      </c>
      <c r="D1369" s="117">
        <v>6</v>
      </c>
      <c r="E1369" s="117">
        <v>3</v>
      </c>
      <c r="F1369" s="117" t="s">
        <v>342</v>
      </c>
      <c r="G1369" s="117" t="s">
        <v>336</v>
      </c>
      <c r="H1369" s="117">
        <v>0</v>
      </c>
      <c r="I1369" s="117">
        <v>95.958340000000007</v>
      </c>
      <c r="J1369" s="117">
        <v>480565.08668610791</v>
      </c>
      <c r="K1369" s="117">
        <v>257253.00335277457</v>
      </c>
      <c r="L1369" s="117">
        <v>223312.08333333334</v>
      </c>
      <c r="M1369" s="117">
        <v>0</v>
      </c>
      <c r="N1369" s="117">
        <v>0</v>
      </c>
      <c r="O1369" s="117">
        <v>0</v>
      </c>
      <c r="P1369" s="117">
        <v>1</v>
      </c>
      <c r="Q1369" s="117">
        <v>0</v>
      </c>
      <c r="R1369" s="117">
        <v>0</v>
      </c>
      <c r="S1369" s="117">
        <v>0</v>
      </c>
      <c r="T1369" s="117">
        <v>0</v>
      </c>
      <c r="U1369" s="117">
        <v>0</v>
      </c>
      <c r="V1369" s="117">
        <v>0</v>
      </c>
      <c r="W1369" s="117">
        <v>0</v>
      </c>
      <c r="X1369" s="117">
        <v>0</v>
      </c>
      <c r="Y1369" s="117">
        <v>0</v>
      </c>
      <c r="Z1369" s="117">
        <v>1</v>
      </c>
      <c r="AA1369" s="117">
        <v>0</v>
      </c>
      <c r="AB1369" s="117">
        <v>0</v>
      </c>
      <c r="AC1369" s="117">
        <v>0</v>
      </c>
      <c r="AD1369" s="117">
        <v>0</v>
      </c>
      <c r="AE1369" s="117">
        <v>0</v>
      </c>
      <c r="AF1369" s="117">
        <v>0</v>
      </c>
      <c r="AG1369" s="117">
        <v>0</v>
      </c>
      <c r="AH1369" s="117">
        <v>0</v>
      </c>
      <c r="AI1369" s="117">
        <v>0</v>
      </c>
      <c r="AJ1369" s="117">
        <v>1</v>
      </c>
      <c r="AK1369" s="117">
        <v>0</v>
      </c>
      <c r="AL1369" s="117">
        <v>0</v>
      </c>
      <c r="AM1369" s="117">
        <v>0</v>
      </c>
      <c r="AN1369" s="117">
        <v>0</v>
      </c>
      <c r="AO1369" s="117">
        <v>0</v>
      </c>
      <c r="AP1369" s="117">
        <v>0</v>
      </c>
      <c r="AQ1369" s="117">
        <v>1</v>
      </c>
      <c r="AR1369" s="117">
        <v>0</v>
      </c>
      <c r="AS1369" s="117">
        <v>257253.00335277457</v>
      </c>
    </row>
    <row r="1370" spans="1:45" x14ac:dyDescent="0.45">
      <c r="A1370" s="117" t="s">
        <v>1709</v>
      </c>
      <c r="B1370" s="118">
        <v>44377</v>
      </c>
      <c r="C1370" s="117">
        <v>2021</v>
      </c>
      <c r="D1370" s="117">
        <v>6</v>
      </c>
      <c r="E1370" s="117">
        <v>4</v>
      </c>
      <c r="F1370" s="117" t="s">
        <v>342</v>
      </c>
      <c r="G1370" s="117" t="s">
        <v>336</v>
      </c>
      <c r="H1370" s="117">
        <v>0</v>
      </c>
      <c r="I1370" s="117">
        <v>95.875</v>
      </c>
      <c r="J1370" s="117">
        <v>475751.62931703159</v>
      </c>
      <c r="K1370" s="117">
        <v>252128.71265036496</v>
      </c>
      <c r="L1370" s="117">
        <v>223622.91666666666</v>
      </c>
      <c r="M1370" s="117">
        <v>0</v>
      </c>
      <c r="N1370" s="117">
        <v>0</v>
      </c>
      <c r="O1370" s="117">
        <v>0</v>
      </c>
      <c r="P1370" s="117">
        <v>0</v>
      </c>
      <c r="Q1370" s="117">
        <v>1</v>
      </c>
      <c r="R1370" s="117">
        <v>0</v>
      </c>
      <c r="S1370" s="117">
        <v>0</v>
      </c>
      <c r="T1370" s="117">
        <v>0</v>
      </c>
      <c r="U1370" s="117">
        <v>0</v>
      </c>
      <c r="V1370" s="117">
        <v>0</v>
      </c>
      <c r="W1370" s="117">
        <v>0</v>
      </c>
      <c r="X1370" s="117">
        <v>0</v>
      </c>
      <c r="Y1370" s="117">
        <v>0</v>
      </c>
      <c r="Z1370" s="117">
        <v>1</v>
      </c>
      <c r="AA1370" s="117">
        <v>0</v>
      </c>
      <c r="AB1370" s="117">
        <v>0</v>
      </c>
      <c r="AC1370" s="117">
        <v>0</v>
      </c>
      <c r="AD1370" s="117">
        <v>0</v>
      </c>
      <c r="AE1370" s="117">
        <v>0</v>
      </c>
      <c r="AF1370" s="117">
        <v>0</v>
      </c>
      <c r="AG1370" s="117">
        <v>0</v>
      </c>
      <c r="AH1370" s="117">
        <v>0</v>
      </c>
      <c r="AI1370" s="117">
        <v>0</v>
      </c>
      <c r="AJ1370" s="117">
        <v>1</v>
      </c>
      <c r="AK1370" s="117">
        <v>0</v>
      </c>
      <c r="AL1370" s="117">
        <v>0</v>
      </c>
      <c r="AM1370" s="117">
        <v>0</v>
      </c>
      <c r="AN1370" s="117">
        <v>0</v>
      </c>
      <c r="AO1370" s="117">
        <v>0</v>
      </c>
      <c r="AP1370" s="117">
        <v>0</v>
      </c>
      <c r="AQ1370" s="117">
        <v>1</v>
      </c>
      <c r="AR1370" s="117">
        <v>0</v>
      </c>
      <c r="AS1370" s="117">
        <v>252128.71265036496</v>
      </c>
    </row>
    <row r="1371" spans="1:45" x14ac:dyDescent="0.45">
      <c r="A1371" s="117" t="s">
        <v>1710</v>
      </c>
      <c r="B1371" s="118">
        <v>44378</v>
      </c>
      <c r="C1371" s="117">
        <v>2021</v>
      </c>
      <c r="D1371" s="117">
        <v>7</v>
      </c>
      <c r="E1371" s="117">
        <v>5</v>
      </c>
      <c r="F1371" s="117" t="s">
        <v>342</v>
      </c>
      <c r="G1371" s="117" t="s">
        <v>336</v>
      </c>
      <c r="H1371" s="117">
        <v>0</v>
      </c>
      <c r="I1371" s="117">
        <v>90.625</v>
      </c>
      <c r="J1371" s="117">
        <v>452043.17911124212</v>
      </c>
      <c r="K1371" s="117">
        <v>231112.76244457546</v>
      </c>
      <c r="L1371" s="117">
        <v>220930.41666666666</v>
      </c>
      <c r="M1371" s="117">
        <v>0</v>
      </c>
      <c r="N1371" s="117">
        <v>0</v>
      </c>
      <c r="O1371" s="117">
        <v>0</v>
      </c>
      <c r="P1371" s="117">
        <v>0</v>
      </c>
      <c r="Q1371" s="117">
        <v>0</v>
      </c>
      <c r="R1371" s="117">
        <v>1</v>
      </c>
      <c r="S1371" s="117">
        <v>0</v>
      </c>
      <c r="T1371" s="117">
        <v>0</v>
      </c>
      <c r="U1371" s="117">
        <v>0</v>
      </c>
      <c r="V1371" s="117">
        <v>0</v>
      </c>
      <c r="W1371" s="117">
        <v>0</v>
      </c>
      <c r="X1371" s="117">
        <v>0</v>
      </c>
      <c r="Y1371" s="117">
        <v>0</v>
      </c>
      <c r="Z1371" s="117">
        <v>0</v>
      </c>
      <c r="AA1371" s="117">
        <v>1</v>
      </c>
      <c r="AB1371" s="117">
        <v>0</v>
      </c>
      <c r="AC1371" s="117">
        <v>0</v>
      </c>
      <c r="AD1371" s="117">
        <v>0</v>
      </c>
      <c r="AE1371" s="117">
        <v>0</v>
      </c>
      <c r="AF1371" s="117">
        <v>0</v>
      </c>
      <c r="AG1371" s="117">
        <v>0</v>
      </c>
      <c r="AH1371" s="117">
        <v>0</v>
      </c>
      <c r="AI1371" s="117">
        <v>0</v>
      </c>
      <c r="AJ1371" s="117">
        <v>1</v>
      </c>
      <c r="AK1371" s="117">
        <v>0</v>
      </c>
      <c r="AL1371" s="117">
        <v>0</v>
      </c>
      <c r="AM1371" s="117">
        <v>0</v>
      </c>
      <c r="AN1371" s="117">
        <v>0</v>
      </c>
      <c r="AO1371" s="117">
        <v>0</v>
      </c>
      <c r="AP1371" s="117">
        <v>0</v>
      </c>
      <c r="AQ1371" s="117">
        <v>1</v>
      </c>
      <c r="AR1371" s="117">
        <v>0</v>
      </c>
      <c r="AS1371" s="117">
        <v>231112.76244457546</v>
      </c>
    </row>
    <row r="1372" spans="1:45" x14ac:dyDescent="0.45">
      <c r="A1372" s="117" t="s">
        <v>1711</v>
      </c>
      <c r="B1372" s="118">
        <v>44379</v>
      </c>
      <c r="C1372" s="117">
        <v>2021</v>
      </c>
      <c r="D1372" s="117">
        <v>7</v>
      </c>
      <c r="E1372" s="117">
        <v>6</v>
      </c>
      <c r="F1372" s="117" t="s">
        <v>342</v>
      </c>
      <c r="G1372" s="117" t="s">
        <v>336</v>
      </c>
      <c r="H1372" s="117">
        <v>0</v>
      </c>
      <c r="I1372" s="117">
        <v>85.083340000000007</v>
      </c>
      <c r="J1372" s="117">
        <v>437419.5156446367</v>
      </c>
      <c r="K1372" s="117">
        <v>218626.59897797002</v>
      </c>
      <c r="L1372" s="117">
        <v>218792.91666666666</v>
      </c>
      <c r="M1372" s="117">
        <v>0</v>
      </c>
      <c r="N1372" s="117">
        <v>0</v>
      </c>
      <c r="O1372" s="117">
        <v>0</v>
      </c>
      <c r="P1372" s="117">
        <v>0</v>
      </c>
      <c r="Q1372" s="117">
        <v>0</v>
      </c>
      <c r="R1372" s="117">
        <v>0</v>
      </c>
      <c r="S1372" s="117">
        <v>1</v>
      </c>
      <c r="T1372" s="117">
        <v>0</v>
      </c>
      <c r="U1372" s="117">
        <v>0</v>
      </c>
      <c r="V1372" s="117">
        <v>0</v>
      </c>
      <c r="W1372" s="117">
        <v>0</v>
      </c>
      <c r="X1372" s="117">
        <v>0</v>
      </c>
      <c r="Y1372" s="117">
        <v>0</v>
      </c>
      <c r="Z1372" s="117">
        <v>0</v>
      </c>
      <c r="AA1372" s="117">
        <v>1</v>
      </c>
      <c r="AB1372" s="117">
        <v>0</v>
      </c>
      <c r="AC1372" s="117">
        <v>0</v>
      </c>
      <c r="AD1372" s="117">
        <v>0</v>
      </c>
      <c r="AE1372" s="117">
        <v>0</v>
      </c>
      <c r="AF1372" s="117">
        <v>0</v>
      </c>
      <c r="AG1372" s="117">
        <v>0</v>
      </c>
      <c r="AH1372" s="117">
        <v>0</v>
      </c>
      <c r="AI1372" s="117">
        <v>0</v>
      </c>
      <c r="AJ1372" s="117">
        <v>1</v>
      </c>
      <c r="AK1372" s="117">
        <v>0</v>
      </c>
      <c r="AL1372" s="117">
        <v>0</v>
      </c>
      <c r="AM1372" s="117">
        <v>0</v>
      </c>
      <c r="AN1372" s="117">
        <v>0</v>
      </c>
      <c r="AO1372" s="117">
        <v>0</v>
      </c>
      <c r="AP1372" s="117">
        <v>0</v>
      </c>
      <c r="AQ1372" s="117">
        <v>1</v>
      </c>
      <c r="AR1372" s="117">
        <v>0</v>
      </c>
      <c r="AS1372" s="117">
        <v>218626.59897797002</v>
      </c>
    </row>
    <row r="1373" spans="1:45" x14ac:dyDescent="0.45">
      <c r="A1373" s="117" t="s">
        <v>1712</v>
      </c>
      <c r="B1373" s="118">
        <v>44380</v>
      </c>
      <c r="C1373" s="117">
        <v>2021</v>
      </c>
      <c r="D1373" s="117">
        <v>7</v>
      </c>
      <c r="E1373" s="117">
        <v>7</v>
      </c>
      <c r="F1373" s="117" t="s">
        <v>340</v>
      </c>
      <c r="G1373" s="117" t="s">
        <v>336</v>
      </c>
      <c r="H1373" s="117">
        <v>0</v>
      </c>
      <c r="I1373" s="117">
        <v>85.833340000000007</v>
      </c>
      <c r="J1373" s="117">
        <v>428491.34941118548</v>
      </c>
      <c r="K1373" s="117">
        <v>212957.18274451885</v>
      </c>
      <c r="L1373" s="117">
        <v>215534.16666666666</v>
      </c>
      <c r="M1373" s="117">
        <v>0</v>
      </c>
      <c r="N1373" s="117">
        <v>0</v>
      </c>
      <c r="O1373" s="117">
        <v>0</v>
      </c>
      <c r="P1373" s="117">
        <v>0</v>
      </c>
      <c r="Q1373" s="117">
        <v>0</v>
      </c>
      <c r="R1373" s="117">
        <v>0</v>
      </c>
      <c r="S1373" s="117">
        <v>0</v>
      </c>
      <c r="T1373" s="117">
        <v>1</v>
      </c>
      <c r="U1373" s="117">
        <v>0</v>
      </c>
      <c r="V1373" s="117">
        <v>0</v>
      </c>
      <c r="W1373" s="117">
        <v>0</v>
      </c>
      <c r="X1373" s="117">
        <v>0</v>
      </c>
      <c r="Y1373" s="117">
        <v>0</v>
      </c>
      <c r="Z1373" s="117">
        <v>0</v>
      </c>
      <c r="AA1373" s="117">
        <v>1</v>
      </c>
      <c r="AB1373" s="117">
        <v>0</v>
      </c>
      <c r="AC1373" s="117">
        <v>0</v>
      </c>
      <c r="AD1373" s="117">
        <v>0</v>
      </c>
      <c r="AE1373" s="117">
        <v>0</v>
      </c>
      <c r="AF1373" s="117">
        <v>0</v>
      </c>
      <c r="AG1373" s="117">
        <v>0</v>
      </c>
      <c r="AH1373" s="117">
        <v>0</v>
      </c>
      <c r="AI1373" s="117">
        <v>0</v>
      </c>
      <c r="AJ1373" s="117">
        <v>1</v>
      </c>
      <c r="AK1373" s="117">
        <v>0</v>
      </c>
      <c r="AL1373" s="117">
        <v>0</v>
      </c>
      <c r="AM1373" s="117">
        <v>0</v>
      </c>
      <c r="AN1373" s="117">
        <v>0</v>
      </c>
      <c r="AO1373" s="117">
        <v>0</v>
      </c>
      <c r="AP1373" s="117">
        <v>0</v>
      </c>
      <c r="AQ1373" s="117">
        <v>1</v>
      </c>
      <c r="AR1373" s="117">
        <v>0</v>
      </c>
      <c r="AS1373" s="117">
        <v>212957.18274451885</v>
      </c>
    </row>
    <row r="1374" spans="1:45" x14ac:dyDescent="0.45">
      <c r="A1374" s="117" t="s">
        <v>1713</v>
      </c>
      <c r="B1374" s="118">
        <v>44381</v>
      </c>
      <c r="C1374" s="117">
        <v>2021</v>
      </c>
      <c r="D1374" s="117">
        <v>7</v>
      </c>
      <c r="E1374" s="117">
        <v>1</v>
      </c>
      <c r="F1374" s="117" t="s">
        <v>340</v>
      </c>
      <c r="G1374" s="117" t="s">
        <v>336</v>
      </c>
      <c r="H1374" s="117">
        <v>0</v>
      </c>
      <c r="I1374" s="117">
        <v>84.958340000000007</v>
      </c>
      <c r="J1374" s="117">
        <v>417966.53609706787</v>
      </c>
      <c r="K1374" s="117">
        <v>208305.70276373456</v>
      </c>
      <c r="L1374" s="117">
        <v>209660.83333333334</v>
      </c>
      <c r="M1374" s="117">
        <v>0</v>
      </c>
      <c r="N1374" s="117">
        <v>1</v>
      </c>
      <c r="O1374" s="117">
        <v>0</v>
      </c>
      <c r="P1374" s="117">
        <v>0</v>
      </c>
      <c r="Q1374" s="117">
        <v>0</v>
      </c>
      <c r="R1374" s="117">
        <v>0</v>
      </c>
      <c r="S1374" s="117">
        <v>0</v>
      </c>
      <c r="T1374" s="117">
        <v>0</v>
      </c>
      <c r="U1374" s="117">
        <v>0</v>
      </c>
      <c r="V1374" s="117">
        <v>0</v>
      </c>
      <c r="W1374" s="117">
        <v>0</v>
      </c>
      <c r="X1374" s="117">
        <v>0</v>
      </c>
      <c r="Y1374" s="117">
        <v>0</v>
      </c>
      <c r="Z1374" s="117">
        <v>0</v>
      </c>
      <c r="AA1374" s="117">
        <v>1</v>
      </c>
      <c r="AB1374" s="117">
        <v>0</v>
      </c>
      <c r="AC1374" s="117">
        <v>0</v>
      </c>
      <c r="AD1374" s="117">
        <v>0</v>
      </c>
      <c r="AE1374" s="117">
        <v>0</v>
      </c>
      <c r="AF1374" s="117">
        <v>0</v>
      </c>
      <c r="AG1374" s="117">
        <v>0</v>
      </c>
      <c r="AH1374" s="117">
        <v>0</v>
      </c>
      <c r="AI1374" s="117">
        <v>0</v>
      </c>
      <c r="AJ1374" s="117">
        <v>1</v>
      </c>
      <c r="AK1374" s="117">
        <v>0</v>
      </c>
      <c r="AL1374" s="117">
        <v>0</v>
      </c>
      <c r="AM1374" s="117">
        <v>0</v>
      </c>
      <c r="AN1374" s="117">
        <v>0</v>
      </c>
      <c r="AO1374" s="117">
        <v>0</v>
      </c>
      <c r="AP1374" s="117">
        <v>0</v>
      </c>
      <c r="AQ1374" s="117">
        <v>1</v>
      </c>
      <c r="AR1374" s="117">
        <v>0</v>
      </c>
      <c r="AS1374" s="117">
        <v>208305.70276373456</v>
      </c>
    </row>
    <row r="1375" spans="1:45" x14ac:dyDescent="0.45">
      <c r="A1375" s="117" t="s">
        <v>1714</v>
      </c>
      <c r="B1375" s="118">
        <v>44382</v>
      </c>
      <c r="C1375" s="117">
        <v>2021</v>
      </c>
      <c r="D1375" s="117">
        <v>7</v>
      </c>
      <c r="E1375" s="117">
        <v>2</v>
      </c>
      <c r="F1375" s="117" t="s">
        <v>340</v>
      </c>
      <c r="G1375" s="117" t="s">
        <v>333</v>
      </c>
      <c r="H1375" s="117">
        <v>0</v>
      </c>
      <c r="I1375" s="117">
        <v>84.916659999999993</v>
      </c>
      <c r="J1375" s="117">
        <v>395001.47633697832</v>
      </c>
      <c r="K1375" s="117">
        <v>184446.47633697832</v>
      </c>
      <c r="L1375" s="117">
        <v>210555</v>
      </c>
      <c r="M1375" s="117">
        <v>0</v>
      </c>
      <c r="N1375" s="117">
        <v>0</v>
      </c>
      <c r="O1375" s="117">
        <v>1</v>
      </c>
      <c r="P1375" s="117">
        <v>0</v>
      </c>
      <c r="Q1375" s="117">
        <v>0</v>
      </c>
      <c r="R1375" s="117">
        <v>0</v>
      </c>
      <c r="S1375" s="117">
        <v>0</v>
      </c>
      <c r="T1375" s="117">
        <v>0</v>
      </c>
      <c r="U1375" s="117">
        <v>0</v>
      </c>
      <c r="V1375" s="117">
        <v>0</v>
      </c>
      <c r="W1375" s="117">
        <v>0</v>
      </c>
      <c r="X1375" s="117">
        <v>0</v>
      </c>
      <c r="Y1375" s="117">
        <v>0</v>
      </c>
      <c r="Z1375" s="117">
        <v>0</v>
      </c>
      <c r="AA1375" s="117">
        <v>1</v>
      </c>
      <c r="AB1375" s="117">
        <v>0</v>
      </c>
      <c r="AC1375" s="117">
        <v>0</v>
      </c>
      <c r="AD1375" s="117">
        <v>0</v>
      </c>
      <c r="AE1375" s="117">
        <v>0</v>
      </c>
      <c r="AF1375" s="117">
        <v>0</v>
      </c>
      <c r="AG1375" s="117">
        <v>0</v>
      </c>
      <c r="AH1375" s="117">
        <v>0</v>
      </c>
      <c r="AI1375" s="117">
        <v>0</v>
      </c>
      <c r="AJ1375" s="117">
        <v>1</v>
      </c>
      <c r="AK1375" s="117">
        <v>0</v>
      </c>
      <c r="AL1375" s="117">
        <v>0</v>
      </c>
      <c r="AM1375" s="117">
        <v>1</v>
      </c>
      <c r="AN1375" s="117">
        <v>0</v>
      </c>
      <c r="AO1375" s="117">
        <v>0</v>
      </c>
      <c r="AP1375" s="117">
        <v>0</v>
      </c>
      <c r="AQ1375" s="117">
        <v>0</v>
      </c>
      <c r="AR1375" s="117">
        <v>0</v>
      </c>
      <c r="AS1375" s="117">
        <v>184446.47633697832</v>
      </c>
    </row>
    <row r="1376" spans="1:45" x14ac:dyDescent="0.45">
      <c r="A1376" s="117" t="s">
        <v>1715</v>
      </c>
      <c r="B1376" s="118">
        <v>44383</v>
      </c>
      <c r="C1376" s="117">
        <v>2021</v>
      </c>
      <c r="D1376" s="117">
        <v>7</v>
      </c>
      <c r="E1376" s="117">
        <v>3</v>
      </c>
      <c r="F1376" s="117" t="s">
        <v>342</v>
      </c>
      <c r="G1376" s="117" t="s">
        <v>336</v>
      </c>
      <c r="H1376" s="117">
        <v>0</v>
      </c>
      <c r="I1376" s="117">
        <v>85.625</v>
      </c>
      <c r="J1376" s="117">
        <v>431862.91476607753</v>
      </c>
      <c r="K1376" s="117">
        <v>220033.33143274422</v>
      </c>
      <c r="L1376" s="117">
        <v>211829.58333333334</v>
      </c>
      <c r="M1376" s="117">
        <v>0</v>
      </c>
      <c r="N1376" s="117">
        <v>0</v>
      </c>
      <c r="O1376" s="117">
        <v>0</v>
      </c>
      <c r="P1376" s="117">
        <v>1</v>
      </c>
      <c r="Q1376" s="117">
        <v>0</v>
      </c>
      <c r="R1376" s="117">
        <v>0</v>
      </c>
      <c r="S1376" s="117">
        <v>0</v>
      </c>
      <c r="T1376" s="117">
        <v>0</v>
      </c>
      <c r="U1376" s="117">
        <v>0</v>
      </c>
      <c r="V1376" s="117">
        <v>0</v>
      </c>
      <c r="W1376" s="117">
        <v>0</v>
      </c>
      <c r="X1376" s="117">
        <v>0</v>
      </c>
      <c r="Y1376" s="117">
        <v>0</v>
      </c>
      <c r="Z1376" s="117">
        <v>0</v>
      </c>
      <c r="AA1376" s="117">
        <v>1</v>
      </c>
      <c r="AB1376" s="117">
        <v>0</v>
      </c>
      <c r="AC1376" s="117">
        <v>0</v>
      </c>
      <c r="AD1376" s="117">
        <v>0</v>
      </c>
      <c r="AE1376" s="117">
        <v>0</v>
      </c>
      <c r="AF1376" s="117">
        <v>0</v>
      </c>
      <c r="AG1376" s="117">
        <v>0</v>
      </c>
      <c r="AH1376" s="117">
        <v>0</v>
      </c>
      <c r="AI1376" s="117">
        <v>0</v>
      </c>
      <c r="AJ1376" s="117">
        <v>1</v>
      </c>
      <c r="AK1376" s="117">
        <v>0</v>
      </c>
      <c r="AL1376" s="117">
        <v>0</v>
      </c>
      <c r="AM1376" s="117">
        <v>0</v>
      </c>
      <c r="AN1376" s="117">
        <v>0</v>
      </c>
      <c r="AO1376" s="117">
        <v>0</v>
      </c>
      <c r="AP1376" s="117">
        <v>0</v>
      </c>
      <c r="AQ1376" s="117">
        <v>1</v>
      </c>
      <c r="AR1376" s="117">
        <v>0</v>
      </c>
      <c r="AS1376" s="117">
        <v>220033.33143274422</v>
      </c>
    </row>
    <row r="1377" spans="1:45" x14ac:dyDescent="0.45">
      <c r="A1377" s="117" t="s">
        <v>1716</v>
      </c>
      <c r="B1377" s="118">
        <v>44384</v>
      </c>
      <c r="C1377" s="117">
        <v>2021</v>
      </c>
      <c r="D1377" s="117">
        <v>7</v>
      </c>
      <c r="E1377" s="117">
        <v>4</v>
      </c>
      <c r="F1377" s="117" t="s">
        <v>342</v>
      </c>
      <c r="G1377" s="117" t="s">
        <v>336</v>
      </c>
      <c r="H1377" s="117">
        <v>0</v>
      </c>
      <c r="I1377" s="117">
        <v>74.666659999999993</v>
      </c>
      <c r="J1377" s="117">
        <v>419243.21358656546</v>
      </c>
      <c r="K1377" s="117">
        <v>208166.13025323208</v>
      </c>
      <c r="L1377" s="117">
        <v>211077.08333333334</v>
      </c>
      <c r="M1377" s="117">
        <v>0</v>
      </c>
      <c r="N1377" s="117">
        <v>0</v>
      </c>
      <c r="O1377" s="117">
        <v>0</v>
      </c>
      <c r="P1377" s="117">
        <v>0</v>
      </c>
      <c r="Q1377" s="117">
        <v>1</v>
      </c>
      <c r="R1377" s="117">
        <v>0</v>
      </c>
      <c r="S1377" s="117">
        <v>0</v>
      </c>
      <c r="T1377" s="117">
        <v>0</v>
      </c>
      <c r="U1377" s="117">
        <v>0</v>
      </c>
      <c r="V1377" s="117">
        <v>0</v>
      </c>
      <c r="W1377" s="117">
        <v>0</v>
      </c>
      <c r="X1377" s="117">
        <v>0</v>
      </c>
      <c r="Y1377" s="117">
        <v>0</v>
      </c>
      <c r="Z1377" s="117">
        <v>0</v>
      </c>
      <c r="AA1377" s="117">
        <v>1</v>
      </c>
      <c r="AB1377" s="117">
        <v>0</v>
      </c>
      <c r="AC1377" s="117">
        <v>0</v>
      </c>
      <c r="AD1377" s="117">
        <v>0</v>
      </c>
      <c r="AE1377" s="117">
        <v>0</v>
      </c>
      <c r="AF1377" s="117">
        <v>0</v>
      </c>
      <c r="AG1377" s="117">
        <v>0</v>
      </c>
      <c r="AH1377" s="117">
        <v>0</v>
      </c>
      <c r="AI1377" s="117">
        <v>0</v>
      </c>
      <c r="AJ1377" s="117">
        <v>1</v>
      </c>
      <c r="AK1377" s="117">
        <v>0</v>
      </c>
      <c r="AL1377" s="117">
        <v>0</v>
      </c>
      <c r="AM1377" s="117">
        <v>0</v>
      </c>
      <c r="AN1377" s="117">
        <v>0</v>
      </c>
      <c r="AO1377" s="117">
        <v>0</v>
      </c>
      <c r="AP1377" s="117">
        <v>0</v>
      </c>
      <c r="AQ1377" s="117">
        <v>1</v>
      </c>
      <c r="AR1377" s="117">
        <v>0</v>
      </c>
      <c r="AS1377" s="117">
        <v>208166.13025323208</v>
      </c>
    </row>
    <row r="1378" spans="1:45" x14ac:dyDescent="0.45">
      <c r="A1378" s="117" t="s">
        <v>1717</v>
      </c>
      <c r="B1378" s="118">
        <v>44385</v>
      </c>
      <c r="C1378" s="117">
        <v>2021</v>
      </c>
      <c r="D1378" s="117">
        <v>7</v>
      </c>
      <c r="E1378" s="117">
        <v>5</v>
      </c>
      <c r="F1378" s="117" t="s">
        <v>342</v>
      </c>
      <c r="G1378" s="117" t="s">
        <v>336</v>
      </c>
      <c r="H1378" s="117">
        <v>0</v>
      </c>
      <c r="I1378" s="117">
        <v>77.958340000000007</v>
      </c>
      <c r="J1378" s="117">
        <v>416004.80648800911</v>
      </c>
      <c r="K1378" s="117">
        <v>204204.38982134245</v>
      </c>
      <c r="L1378" s="117">
        <v>211800.41666666666</v>
      </c>
      <c r="M1378" s="117">
        <v>0</v>
      </c>
      <c r="N1378" s="117">
        <v>0</v>
      </c>
      <c r="O1378" s="117">
        <v>0</v>
      </c>
      <c r="P1378" s="117">
        <v>0</v>
      </c>
      <c r="Q1378" s="117">
        <v>0</v>
      </c>
      <c r="R1378" s="117">
        <v>1</v>
      </c>
      <c r="S1378" s="117">
        <v>0</v>
      </c>
      <c r="T1378" s="117">
        <v>0</v>
      </c>
      <c r="U1378" s="117">
        <v>0</v>
      </c>
      <c r="V1378" s="117">
        <v>0</v>
      </c>
      <c r="W1378" s="117">
        <v>0</v>
      </c>
      <c r="X1378" s="117">
        <v>0</v>
      </c>
      <c r="Y1378" s="117">
        <v>0</v>
      </c>
      <c r="Z1378" s="117">
        <v>0</v>
      </c>
      <c r="AA1378" s="117">
        <v>1</v>
      </c>
      <c r="AB1378" s="117">
        <v>0</v>
      </c>
      <c r="AC1378" s="117">
        <v>0</v>
      </c>
      <c r="AD1378" s="117">
        <v>0</v>
      </c>
      <c r="AE1378" s="117">
        <v>0</v>
      </c>
      <c r="AF1378" s="117">
        <v>0</v>
      </c>
      <c r="AG1378" s="117">
        <v>0</v>
      </c>
      <c r="AH1378" s="117">
        <v>0</v>
      </c>
      <c r="AI1378" s="117">
        <v>0</v>
      </c>
      <c r="AJ1378" s="117">
        <v>1</v>
      </c>
      <c r="AK1378" s="117">
        <v>0</v>
      </c>
      <c r="AL1378" s="117">
        <v>0</v>
      </c>
      <c r="AM1378" s="117">
        <v>0</v>
      </c>
      <c r="AN1378" s="117">
        <v>0</v>
      </c>
      <c r="AO1378" s="117">
        <v>0</v>
      </c>
      <c r="AP1378" s="117">
        <v>0</v>
      </c>
      <c r="AQ1378" s="117">
        <v>1</v>
      </c>
      <c r="AR1378" s="117">
        <v>0</v>
      </c>
      <c r="AS1378" s="117">
        <v>204204.38982134245</v>
      </c>
    </row>
    <row r="1379" spans="1:45" x14ac:dyDescent="0.45">
      <c r="A1379" s="117" t="s">
        <v>1718</v>
      </c>
      <c r="B1379" s="118">
        <v>44386</v>
      </c>
      <c r="C1379" s="117">
        <v>2021</v>
      </c>
      <c r="D1379" s="117">
        <v>7</v>
      </c>
      <c r="E1379" s="117">
        <v>6</v>
      </c>
      <c r="F1379" s="117" t="s">
        <v>342</v>
      </c>
      <c r="G1379" s="117" t="s">
        <v>336</v>
      </c>
      <c r="H1379" s="117">
        <v>0</v>
      </c>
      <c r="I1379" s="117">
        <v>82.5</v>
      </c>
      <c r="J1379" s="117">
        <v>420108.29570805165</v>
      </c>
      <c r="K1379" s="117">
        <v>206170.79570805165</v>
      </c>
      <c r="L1379" s="117">
        <v>213937.5</v>
      </c>
      <c r="M1379" s="117">
        <v>0</v>
      </c>
      <c r="N1379" s="117">
        <v>0</v>
      </c>
      <c r="O1379" s="117">
        <v>0</v>
      </c>
      <c r="P1379" s="117">
        <v>0</v>
      </c>
      <c r="Q1379" s="117">
        <v>0</v>
      </c>
      <c r="R1379" s="117">
        <v>0</v>
      </c>
      <c r="S1379" s="117">
        <v>1</v>
      </c>
      <c r="T1379" s="117">
        <v>0</v>
      </c>
      <c r="U1379" s="117">
        <v>0</v>
      </c>
      <c r="V1379" s="117">
        <v>0</v>
      </c>
      <c r="W1379" s="117">
        <v>0</v>
      </c>
      <c r="X1379" s="117">
        <v>0</v>
      </c>
      <c r="Y1379" s="117">
        <v>0</v>
      </c>
      <c r="Z1379" s="117">
        <v>0</v>
      </c>
      <c r="AA1379" s="117">
        <v>1</v>
      </c>
      <c r="AB1379" s="117">
        <v>0</v>
      </c>
      <c r="AC1379" s="117">
        <v>0</v>
      </c>
      <c r="AD1379" s="117">
        <v>0</v>
      </c>
      <c r="AE1379" s="117">
        <v>0</v>
      </c>
      <c r="AF1379" s="117">
        <v>0</v>
      </c>
      <c r="AG1379" s="117">
        <v>0</v>
      </c>
      <c r="AH1379" s="117">
        <v>0</v>
      </c>
      <c r="AI1379" s="117">
        <v>0</v>
      </c>
      <c r="AJ1379" s="117">
        <v>1</v>
      </c>
      <c r="AK1379" s="117">
        <v>0</v>
      </c>
      <c r="AL1379" s="117">
        <v>0</v>
      </c>
      <c r="AM1379" s="117">
        <v>0</v>
      </c>
      <c r="AN1379" s="117">
        <v>0</v>
      </c>
      <c r="AO1379" s="117">
        <v>0</v>
      </c>
      <c r="AP1379" s="117">
        <v>0</v>
      </c>
      <c r="AQ1379" s="117">
        <v>1</v>
      </c>
      <c r="AR1379" s="117">
        <v>0</v>
      </c>
      <c r="AS1379" s="117">
        <v>206170.79570805165</v>
      </c>
    </row>
    <row r="1380" spans="1:45" x14ac:dyDescent="0.45">
      <c r="A1380" s="117" t="s">
        <v>1719</v>
      </c>
      <c r="B1380" s="118">
        <v>44387</v>
      </c>
      <c r="C1380" s="117">
        <v>2021</v>
      </c>
      <c r="D1380" s="117">
        <v>7</v>
      </c>
      <c r="E1380" s="117">
        <v>7</v>
      </c>
      <c r="F1380" s="117" t="s">
        <v>340</v>
      </c>
      <c r="G1380" s="117" t="s">
        <v>336</v>
      </c>
      <c r="H1380" s="117">
        <v>0</v>
      </c>
      <c r="I1380" s="117">
        <v>83.375</v>
      </c>
      <c r="J1380" s="117">
        <v>446460.96574370418</v>
      </c>
      <c r="K1380" s="117">
        <v>229599.71574370418</v>
      </c>
      <c r="L1380" s="117">
        <v>216861.25</v>
      </c>
      <c r="M1380" s="117">
        <v>0</v>
      </c>
      <c r="N1380" s="117">
        <v>0</v>
      </c>
      <c r="O1380" s="117">
        <v>0</v>
      </c>
      <c r="P1380" s="117">
        <v>0</v>
      </c>
      <c r="Q1380" s="117">
        <v>0</v>
      </c>
      <c r="R1380" s="117">
        <v>0</v>
      </c>
      <c r="S1380" s="117">
        <v>0</v>
      </c>
      <c r="T1380" s="117">
        <v>1</v>
      </c>
      <c r="U1380" s="117">
        <v>0</v>
      </c>
      <c r="V1380" s="117">
        <v>0</v>
      </c>
      <c r="W1380" s="117">
        <v>0</v>
      </c>
      <c r="X1380" s="117">
        <v>0</v>
      </c>
      <c r="Y1380" s="117">
        <v>0</v>
      </c>
      <c r="Z1380" s="117">
        <v>0</v>
      </c>
      <c r="AA1380" s="117">
        <v>1</v>
      </c>
      <c r="AB1380" s="117">
        <v>0</v>
      </c>
      <c r="AC1380" s="117">
        <v>0</v>
      </c>
      <c r="AD1380" s="117">
        <v>0</v>
      </c>
      <c r="AE1380" s="117">
        <v>0</v>
      </c>
      <c r="AF1380" s="117">
        <v>0</v>
      </c>
      <c r="AG1380" s="117">
        <v>0</v>
      </c>
      <c r="AH1380" s="117">
        <v>0</v>
      </c>
      <c r="AI1380" s="117">
        <v>0</v>
      </c>
      <c r="AJ1380" s="117">
        <v>1</v>
      </c>
      <c r="AK1380" s="117">
        <v>0</v>
      </c>
      <c r="AL1380" s="117">
        <v>0</v>
      </c>
      <c r="AM1380" s="117">
        <v>0</v>
      </c>
      <c r="AN1380" s="117">
        <v>0</v>
      </c>
      <c r="AO1380" s="117">
        <v>0</v>
      </c>
      <c r="AP1380" s="117">
        <v>0</v>
      </c>
      <c r="AQ1380" s="117">
        <v>1</v>
      </c>
      <c r="AR1380" s="117">
        <v>0</v>
      </c>
      <c r="AS1380" s="117">
        <v>229599.71574370418</v>
      </c>
    </row>
    <row r="1381" spans="1:45" x14ac:dyDescent="0.45">
      <c r="A1381" s="117" t="s">
        <v>1720</v>
      </c>
      <c r="B1381" s="118">
        <v>44388</v>
      </c>
      <c r="C1381" s="117">
        <v>2021</v>
      </c>
      <c r="D1381" s="117">
        <v>7</v>
      </c>
      <c r="E1381" s="117">
        <v>1</v>
      </c>
      <c r="F1381" s="117" t="s">
        <v>340</v>
      </c>
      <c r="G1381" s="117" t="s">
        <v>336</v>
      </c>
      <c r="H1381" s="117">
        <v>0</v>
      </c>
      <c r="I1381" s="117">
        <v>86.041659999999993</v>
      </c>
      <c r="J1381" s="117">
        <v>425517.46121973556</v>
      </c>
      <c r="K1381" s="117">
        <v>211138.29455306887</v>
      </c>
      <c r="L1381" s="117">
        <v>214379.16666666666</v>
      </c>
      <c r="M1381" s="117">
        <v>0</v>
      </c>
      <c r="N1381" s="117">
        <v>1</v>
      </c>
      <c r="O1381" s="117">
        <v>0</v>
      </c>
      <c r="P1381" s="117">
        <v>0</v>
      </c>
      <c r="Q1381" s="117">
        <v>0</v>
      </c>
      <c r="R1381" s="117">
        <v>0</v>
      </c>
      <c r="S1381" s="117">
        <v>0</v>
      </c>
      <c r="T1381" s="117">
        <v>0</v>
      </c>
      <c r="U1381" s="117">
        <v>0</v>
      </c>
      <c r="V1381" s="117">
        <v>0</v>
      </c>
      <c r="W1381" s="117">
        <v>0</v>
      </c>
      <c r="X1381" s="117">
        <v>0</v>
      </c>
      <c r="Y1381" s="117">
        <v>0</v>
      </c>
      <c r="Z1381" s="117">
        <v>0</v>
      </c>
      <c r="AA1381" s="117">
        <v>1</v>
      </c>
      <c r="AB1381" s="117">
        <v>0</v>
      </c>
      <c r="AC1381" s="117">
        <v>0</v>
      </c>
      <c r="AD1381" s="117">
        <v>0</v>
      </c>
      <c r="AE1381" s="117">
        <v>0</v>
      </c>
      <c r="AF1381" s="117">
        <v>0</v>
      </c>
      <c r="AG1381" s="117">
        <v>0</v>
      </c>
      <c r="AH1381" s="117">
        <v>0</v>
      </c>
      <c r="AI1381" s="117">
        <v>0</v>
      </c>
      <c r="AJ1381" s="117">
        <v>1</v>
      </c>
      <c r="AK1381" s="117">
        <v>0</v>
      </c>
      <c r="AL1381" s="117">
        <v>0</v>
      </c>
      <c r="AM1381" s="117">
        <v>0</v>
      </c>
      <c r="AN1381" s="117">
        <v>0</v>
      </c>
      <c r="AO1381" s="117">
        <v>0</v>
      </c>
      <c r="AP1381" s="117">
        <v>0</v>
      </c>
      <c r="AQ1381" s="117">
        <v>1</v>
      </c>
      <c r="AR1381" s="117">
        <v>0</v>
      </c>
      <c r="AS1381" s="117">
        <v>211138.29455306887</v>
      </c>
    </row>
    <row r="1382" spans="1:45" x14ac:dyDescent="0.45">
      <c r="A1382" s="117" t="s">
        <v>1721</v>
      </c>
      <c r="B1382" s="118">
        <v>44389</v>
      </c>
      <c r="C1382" s="117">
        <v>2021</v>
      </c>
      <c r="D1382" s="117">
        <v>7</v>
      </c>
      <c r="E1382" s="117">
        <v>2</v>
      </c>
      <c r="F1382" s="117" t="s">
        <v>342</v>
      </c>
      <c r="G1382" s="117" t="s">
        <v>336</v>
      </c>
      <c r="H1382" s="117">
        <v>0</v>
      </c>
      <c r="I1382" s="117">
        <v>87.125</v>
      </c>
      <c r="J1382" s="117">
        <v>444797.58704423322</v>
      </c>
      <c r="K1382" s="117">
        <v>226305.50371089991</v>
      </c>
      <c r="L1382" s="117">
        <v>218492.08333333334</v>
      </c>
      <c r="M1382" s="117">
        <v>0</v>
      </c>
      <c r="N1382" s="117">
        <v>0</v>
      </c>
      <c r="O1382" s="117">
        <v>1</v>
      </c>
      <c r="P1382" s="117">
        <v>0</v>
      </c>
      <c r="Q1382" s="117">
        <v>0</v>
      </c>
      <c r="R1382" s="117">
        <v>0</v>
      </c>
      <c r="S1382" s="117">
        <v>0</v>
      </c>
      <c r="T1382" s="117">
        <v>0</v>
      </c>
      <c r="U1382" s="117">
        <v>0</v>
      </c>
      <c r="V1382" s="117">
        <v>0</v>
      </c>
      <c r="W1382" s="117">
        <v>0</v>
      </c>
      <c r="X1382" s="117">
        <v>0</v>
      </c>
      <c r="Y1382" s="117">
        <v>0</v>
      </c>
      <c r="Z1382" s="117">
        <v>0</v>
      </c>
      <c r="AA1382" s="117">
        <v>1</v>
      </c>
      <c r="AB1382" s="117">
        <v>0</v>
      </c>
      <c r="AC1382" s="117">
        <v>0</v>
      </c>
      <c r="AD1382" s="117">
        <v>0</v>
      </c>
      <c r="AE1382" s="117">
        <v>0</v>
      </c>
      <c r="AF1382" s="117">
        <v>0</v>
      </c>
      <c r="AG1382" s="117">
        <v>0</v>
      </c>
      <c r="AH1382" s="117">
        <v>0</v>
      </c>
      <c r="AI1382" s="117">
        <v>0</v>
      </c>
      <c r="AJ1382" s="117">
        <v>1</v>
      </c>
      <c r="AK1382" s="117">
        <v>0</v>
      </c>
      <c r="AL1382" s="117">
        <v>0</v>
      </c>
      <c r="AM1382" s="117">
        <v>0</v>
      </c>
      <c r="AN1382" s="117">
        <v>0</v>
      </c>
      <c r="AO1382" s="117">
        <v>0</v>
      </c>
      <c r="AP1382" s="117">
        <v>0</v>
      </c>
      <c r="AQ1382" s="117">
        <v>1</v>
      </c>
      <c r="AR1382" s="117">
        <v>0</v>
      </c>
      <c r="AS1382" s="117">
        <v>226305.50371089991</v>
      </c>
    </row>
    <row r="1383" spans="1:45" x14ac:dyDescent="0.45">
      <c r="A1383" s="117" t="s">
        <v>1722</v>
      </c>
      <c r="B1383" s="118">
        <v>44390</v>
      </c>
      <c r="C1383" s="117">
        <v>2021</v>
      </c>
      <c r="D1383" s="117">
        <v>7</v>
      </c>
      <c r="E1383" s="117">
        <v>3</v>
      </c>
      <c r="F1383" s="117" t="s">
        <v>342</v>
      </c>
      <c r="G1383" s="117" t="s">
        <v>336</v>
      </c>
      <c r="H1383" s="117">
        <v>0</v>
      </c>
      <c r="I1383" s="117">
        <v>86.791659999999993</v>
      </c>
      <c r="J1383" s="117">
        <v>453074.83332696208</v>
      </c>
      <c r="K1383" s="117">
        <v>234301.91666029545</v>
      </c>
      <c r="L1383" s="117">
        <v>218772.91666666666</v>
      </c>
      <c r="M1383" s="117">
        <v>0</v>
      </c>
      <c r="N1383" s="117">
        <v>0</v>
      </c>
      <c r="O1383" s="117">
        <v>0</v>
      </c>
      <c r="P1383" s="117">
        <v>1</v>
      </c>
      <c r="Q1383" s="117">
        <v>0</v>
      </c>
      <c r="R1383" s="117">
        <v>0</v>
      </c>
      <c r="S1383" s="117">
        <v>0</v>
      </c>
      <c r="T1383" s="117">
        <v>0</v>
      </c>
      <c r="U1383" s="117">
        <v>0</v>
      </c>
      <c r="V1383" s="117">
        <v>0</v>
      </c>
      <c r="W1383" s="117">
        <v>0</v>
      </c>
      <c r="X1383" s="117">
        <v>0</v>
      </c>
      <c r="Y1383" s="117">
        <v>0</v>
      </c>
      <c r="Z1383" s="117">
        <v>0</v>
      </c>
      <c r="AA1383" s="117">
        <v>1</v>
      </c>
      <c r="AB1383" s="117">
        <v>0</v>
      </c>
      <c r="AC1383" s="117">
        <v>0</v>
      </c>
      <c r="AD1383" s="117">
        <v>0</v>
      </c>
      <c r="AE1383" s="117">
        <v>0</v>
      </c>
      <c r="AF1383" s="117">
        <v>0</v>
      </c>
      <c r="AG1383" s="117">
        <v>0</v>
      </c>
      <c r="AH1383" s="117">
        <v>0</v>
      </c>
      <c r="AI1383" s="117">
        <v>0</v>
      </c>
      <c r="AJ1383" s="117">
        <v>1</v>
      </c>
      <c r="AK1383" s="117">
        <v>0</v>
      </c>
      <c r="AL1383" s="117">
        <v>0</v>
      </c>
      <c r="AM1383" s="117">
        <v>0</v>
      </c>
      <c r="AN1383" s="117">
        <v>0</v>
      </c>
      <c r="AO1383" s="117">
        <v>0</v>
      </c>
      <c r="AP1383" s="117">
        <v>0</v>
      </c>
      <c r="AQ1383" s="117">
        <v>1</v>
      </c>
      <c r="AR1383" s="117">
        <v>0</v>
      </c>
      <c r="AS1383" s="117">
        <v>234301.91666029545</v>
      </c>
    </row>
    <row r="1384" spans="1:45" x14ac:dyDescent="0.45">
      <c r="A1384" s="117" t="s">
        <v>1723</v>
      </c>
      <c r="B1384" s="118">
        <v>44391</v>
      </c>
      <c r="C1384" s="117">
        <v>2021</v>
      </c>
      <c r="D1384" s="117">
        <v>7</v>
      </c>
      <c r="E1384" s="117">
        <v>4</v>
      </c>
      <c r="F1384" s="117" t="s">
        <v>342</v>
      </c>
      <c r="G1384" s="117" t="s">
        <v>336</v>
      </c>
      <c r="H1384" s="117">
        <v>0</v>
      </c>
      <c r="I1384" s="117">
        <v>85.375</v>
      </c>
      <c r="J1384" s="117">
        <v>452349.90921899542</v>
      </c>
      <c r="K1384" s="117">
        <v>229939.90921899542</v>
      </c>
      <c r="L1384" s="117">
        <v>222410</v>
      </c>
      <c r="M1384" s="117">
        <v>0</v>
      </c>
      <c r="N1384" s="117">
        <v>0</v>
      </c>
      <c r="O1384" s="117">
        <v>0</v>
      </c>
      <c r="P1384" s="117">
        <v>0</v>
      </c>
      <c r="Q1384" s="117">
        <v>1</v>
      </c>
      <c r="R1384" s="117">
        <v>0</v>
      </c>
      <c r="S1384" s="117">
        <v>0</v>
      </c>
      <c r="T1384" s="117">
        <v>0</v>
      </c>
      <c r="U1384" s="117">
        <v>0</v>
      </c>
      <c r="V1384" s="117">
        <v>0</v>
      </c>
      <c r="W1384" s="117">
        <v>0</v>
      </c>
      <c r="X1384" s="117">
        <v>0</v>
      </c>
      <c r="Y1384" s="117">
        <v>0</v>
      </c>
      <c r="Z1384" s="117">
        <v>0</v>
      </c>
      <c r="AA1384" s="117">
        <v>1</v>
      </c>
      <c r="AB1384" s="117">
        <v>0</v>
      </c>
      <c r="AC1384" s="117">
        <v>0</v>
      </c>
      <c r="AD1384" s="117">
        <v>0</v>
      </c>
      <c r="AE1384" s="117">
        <v>0</v>
      </c>
      <c r="AF1384" s="117">
        <v>0</v>
      </c>
      <c r="AG1384" s="117">
        <v>0</v>
      </c>
      <c r="AH1384" s="117">
        <v>0</v>
      </c>
      <c r="AI1384" s="117">
        <v>0</v>
      </c>
      <c r="AJ1384" s="117">
        <v>1</v>
      </c>
      <c r="AK1384" s="117">
        <v>0</v>
      </c>
      <c r="AL1384" s="117">
        <v>0</v>
      </c>
      <c r="AM1384" s="117">
        <v>0</v>
      </c>
      <c r="AN1384" s="117">
        <v>0</v>
      </c>
      <c r="AO1384" s="117">
        <v>0</v>
      </c>
      <c r="AP1384" s="117">
        <v>0</v>
      </c>
      <c r="AQ1384" s="117">
        <v>1</v>
      </c>
      <c r="AR1384" s="117">
        <v>0</v>
      </c>
      <c r="AS1384" s="117">
        <v>229939.90921899542</v>
      </c>
    </row>
    <row r="1385" spans="1:45" x14ac:dyDescent="0.45">
      <c r="A1385" s="117" t="s">
        <v>1724</v>
      </c>
      <c r="B1385" s="118">
        <v>44392</v>
      </c>
      <c r="C1385" s="117">
        <v>2021</v>
      </c>
      <c r="D1385" s="117">
        <v>7</v>
      </c>
      <c r="E1385" s="117">
        <v>5</v>
      </c>
      <c r="F1385" s="117" t="s">
        <v>342</v>
      </c>
      <c r="G1385" s="117" t="s">
        <v>336</v>
      </c>
      <c r="H1385" s="117">
        <v>0</v>
      </c>
      <c r="I1385" s="117">
        <v>82.458340000000007</v>
      </c>
      <c r="J1385" s="117">
        <v>436971.70471692877</v>
      </c>
      <c r="K1385" s="117">
        <v>216257.12138359545</v>
      </c>
      <c r="L1385" s="117">
        <v>220714.58333333334</v>
      </c>
      <c r="M1385" s="117">
        <v>0</v>
      </c>
      <c r="N1385" s="117">
        <v>0</v>
      </c>
      <c r="O1385" s="117">
        <v>0</v>
      </c>
      <c r="P1385" s="117">
        <v>0</v>
      </c>
      <c r="Q1385" s="117">
        <v>0</v>
      </c>
      <c r="R1385" s="117">
        <v>1</v>
      </c>
      <c r="S1385" s="117">
        <v>0</v>
      </c>
      <c r="T1385" s="117">
        <v>0</v>
      </c>
      <c r="U1385" s="117">
        <v>0</v>
      </c>
      <c r="V1385" s="117">
        <v>0</v>
      </c>
      <c r="W1385" s="117">
        <v>0</v>
      </c>
      <c r="X1385" s="117">
        <v>0</v>
      </c>
      <c r="Y1385" s="117">
        <v>0</v>
      </c>
      <c r="Z1385" s="117">
        <v>0</v>
      </c>
      <c r="AA1385" s="117">
        <v>1</v>
      </c>
      <c r="AB1385" s="117">
        <v>0</v>
      </c>
      <c r="AC1385" s="117">
        <v>0</v>
      </c>
      <c r="AD1385" s="117">
        <v>0</v>
      </c>
      <c r="AE1385" s="117">
        <v>0</v>
      </c>
      <c r="AF1385" s="117">
        <v>0</v>
      </c>
      <c r="AG1385" s="117">
        <v>0</v>
      </c>
      <c r="AH1385" s="117">
        <v>0</v>
      </c>
      <c r="AI1385" s="117">
        <v>0</v>
      </c>
      <c r="AJ1385" s="117">
        <v>1</v>
      </c>
      <c r="AK1385" s="117">
        <v>0</v>
      </c>
      <c r="AL1385" s="117">
        <v>0</v>
      </c>
      <c r="AM1385" s="117">
        <v>0</v>
      </c>
      <c r="AN1385" s="117">
        <v>0</v>
      </c>
      <c r="AO1385" s="117">
        <v>0</v>
      </c>
      <c r="AP1385" s="117">
        <v>0</v>
      </c>
      <c r="AQ1385" s="117">
        <v>1</v>
      </c>
      <c r="AR1385" s="117">
        <v>0</v>
      </c>
      <c r="AS1385" s="117">
        <v>216257.12138359545</v>
      </c>
    </row>
    <row r="1386" spans="1:45" x14ac:dyDescent="0.45">
      <c r="A1386" s="117" t="s">
        <v>1725</v>
      </c>
      <c r="B1386" s="118">
        <v>44393</v>
      </c>
      <c r="C1386" s="117">
        <v>2021</v>
      </c>
      <c r="D1386" s="117">
        <v>7</v>
      </c>
      <c r="E1386" s="117">
        <v>6</v>
      </c>
      <c r="F1386" s="117" t="s">
        <v>342</v>
      </c>
      <c r="G1386" s="117" t="s">
        <v>336</v>
      </c>
      <c r="H1386" s="117">
        <v>0</v>
      </c>
      <c r="I1386" s="117">
        <v>79</v>
      </c>
      <c r="J1386" s="117">
        <v>418917.93405200704</v>
      </c>
      <c r="K1386" s="117">
        <v>199322.93405200704</v>
      </c>
      <c r="L1386" s="117">
        <v>219595</v>
      </c>
      <c r="M1386" s="117">
        <v>0</v>
      </c>
      <c r="N1386" s="117">
        <v>0</v>
      </c>
      <c r="O1386" s="117">
        <v>0</v>
      </c>
      <c r="P1386" s="117">
        <v>0</v>
      </c>
      <c r="Q1386" s="117">
        <v>0</v>
      </c>
      <c r="R1386" s="117">
        <v>0</v>
      </c>
      <c r="S1386" s="117">
        <v>1</v>
      </c>
      <c r="T1386" s="117">
        <v>0</v>
      </c>
      <c r="U1386" s="117">
        <v>0</v>
      </c>
      <c r="V1386" s="117">
        <v>0</v>
      </c>
      <c r="W1386" s="117">
        <v>0</v>
      </c>
      <c r="X1386" s="117">
        <v>0</v>
      </c>
      <c r="Y1386" s="117">
        <v>0</v>
      </c>
      <c r="Z1386" s="117">
        <v>0</v>
      </c>
      <c r="AA1386" s="117">
        <v>1</v>
      </c>
      <c r="AB1386" s="117">
        <v>0</v>
      </c>
      <c r="AC1386" s="117">
        <v>0</v>
      </c>
      <c r="AD1386" s="117">
        <v>0</v>
      </c>
      <c r="AE1386" s="117">
        <v>0</v>
      </c>
      <c r="AF1386" s="117">
        <v>0</v>
      </c>
      <c r="AG1386" s="117">
        <v>0</v>
      </c>
      <c r="AH1386" s="117">
        <v>0</v>
      </c>
      <c r="AI1386" s="117">
        <v>0</v>
      </c>
      <c r="AJ1386" s="117">
        <v>1</v>
      </c>
      <c r="AK1386" s="117">
        <v>0</v>
      </c>
      <c r="AL1386" s="117">
        <v>0</v>
      </c>
      <c r="AM1386" s="117">
        <v>0</v>
      </c>
      <c r="AN1386" s="117">
        <v>0</v>
      </c>
      <c r="AO1386" s="117">
        <v>0</v>
      </c>
      <c r="AP1386" s="117">
        <v>0</v>
      </c>
      <c r="AQ1386" s="117">
        <v>1</v>
      </c>
      <c r="AR1386" s="117">
        <v>0</v>
      </c>
      <c r="AS1386" s="117">
        <v>199322.93405200704</v>
      </c>
    </row>
    <row r="1387" spans="1:45" x14ac:dyDescent="0.45">
      <c r="A1387" s="117" t="s">
        <v>1726</v>
      </c>
      <c r="B1387" s="118">
        <v>44394</v>
      </c>
      <c r="C1387" s="117">
        <v>2021</v>
      </c>
      <c r="D1387" s="117">
        <v>7</v>
      </c>
      <c r="E1387" s="117">
        <v>7</v>
      </c>
      <c r="F1387" s="117" t="s">
        <v>340</v>
      </c>
      <c r="G1387" s="117" t="s">
        <v>336</v>
      </c>
      <c r="H1387" s="117">
        <v>0</v>
      </c>
      <c r="I1387" s="117">
        <v>76.916659999999993</v>
      </c>
      <c r="J1387" s="117">
        <v>406339.50565158675</v>
      </c>
      <c r="K1387" s="117">
        <v>191890.75565158675</v>
      </c>
      <c r="L1387" s="117">
        <v>214448.75</v>
      </c>
      <c r="M1387" s="117">
        <v>0</v>
      </c>
      <c r="N1387" s="117">
        <v>0</v>
      </c>
      <c r="O1387" s="117">
        <v>0</v>
      </c>
      <c r="P1387" s="117">
        <v>0</v>
      </c>
      <c r="Q1387" s="117">
        <v>0</v>
      </c>
      <c r="R1387" s="117">
        <v>0</v>
      </c>
      <c r="S1387" s="117">
        <v>0</v>
      </c>
      <c r="T1387" s="117">
        <v>1</v>
      </c>
      <c r="U1387" s="117">
        <v>0</v>
      </c>
      <c r="V1387" s="117">
        <v>0</v>
      </c>
      <c r="W1387" s="117">
        <v>0</v>
      </c>
      <c r="X1387" s="117">
        <v>0</v>
      </c>
      <c r="Y1387" s="117">
        <v>0</v>
      </c>
      <c r="Z1387" s="117">
        <v>0</v>
      </c>
      <c r="AA1387" s="117">
        <v>1</v>
      </c>
      <c r="AB1387" s="117">
        <v>0</v>
      </c>
      <c r="AC1387" s="117">
        <v>0</v>
      </c>
      <c r="AD1387" s="117">
        <v>0</v>
      </c>
      <c r="AE1387" s="117">
        <v>0</v>
      </c>
      <c r="AF1387" s="117">
        <v>0</v>
      </c>
      <c r="AG1387" s="117">
        <v>0</v>
      </c>
      <c r="AH1387" s="117">
        <v>0</v>
      </c>
      <c r="AI1387" s="117">
        <v>0</v>
      </c>
      <c r="AJ1387" s="117">
        <v>1</v>
      </c>
      <c r="AK1387" s="117">
        <v>0</v>
      </c>
      <c r="AL1387" s="117">
        <v>0</v>
      </c>
      <c r="AM1387" s="117">
        <v>0</v>
      </c>
      <c r="AN1387" s="117">
        <v>0</v>
      </c>
      <c r="AO1387" s="117">
        <v>0</v>
      </c>
      <c r="AP1387" s="117">
        <v>0</v>
      </c>
      <c r="AQ1387" s="117">
        <v>1</v>
      </c>
      <c r="AR1387" s="117">
        <v>0</v>
      </c>
      <c r="AS1387" s="117">
        <v>191890.75565158675</v>
      </c>
    </row>
    <row r="1388" spans="1:45" x14ac:dyDescent="0.45">
      <c r="A1388" s="117" t="s">
        <v>1727</v>
      </c>
      <c r="B1388" s="118">
        <v>44395</v>
      </c>
      <c r="C1388" s="117">
        <v>2021</v>
      </c>
      <c r="D1388" s="117">
        <v>7</v>
      </c>
      <c r="E1388" s="117">
        <v>1</v>
      </c>
      <c r="F1388" s="117" t="s">
        <v>340</v>
      </c>
      <c r="G1388" s="117" t="s">
        <v>336</v>
      </c>
      <c r="H1388" s="117">
        <v>0</v>
      </c>
      <c r="I1388" s="117">
        <v>79.958340000000007</v>
      </c>
      <c r="J1388" s="117">
        <v>406597.55988878955</v>
      </c>
      <c r="K1388" s="117">
        <v>195535.47655545617</v>
      </c>
      <c r="L1388" s="117">
        <v>211062.08333333334</v>
      </c>
      <c r="M1388" s="117">
        <v>0</v>
      </c>
      <c r="N1388" s="117">
        <v>1</v>
      </c>
      <c r="O1388" s="117">
        <v>0</v>
      </c>
      <c r="P1388" s="117">
        <v>0</v>
      </c>
      <c r="Q1388" s="117">
        <v>0</v>
      </c>
      <c r="R1388" s="117">
        <v>0</v>
      </c>
      <c r="S1388" s="117">
        <v>0</v>
      </c>
      <c r="T1388" s="117">
        <v>0</v>
      </c>
      <c r="U1388" s="117">
        <v>0</v>
      </c>
      <c r="V1388" s="117">
        <v>0</v>
      </c>
      <c r="W1388" s="117">
        <v>0</v>
      </c>
      <c r="X1388" s="117">
        <v>0</v>
      </c>
      <c r="Y1388" s="117">
        <v>0</v>
      </c>
      <c r="Z1388" s="117">
        <v>0</v>
      </c>
      <c r="AA1388" s="117">
        <v>1</v>
      </c>
      <c r="AB1388" s="117">
        <v>0</v>
      </c>
      <c r="AC1388" s="117">
        <v>0</v>
      </c>
      <c r="AD1388" s="117">
        <v>0</v>
      </c>
      <c r="AE1388" s="117">
        <v>0</v>
      </c>
      <c r="AF1388" s="117">
        <v>0</v>
      </c>
      <c r="AG1388" s="117">
        <v>0</v>
      </c>
      <c r="AH1388" s="117">
        <v>0</v>
      </c>
      <c r="AI1388" s="117">
        <v>0</v>
      </c>
      <c r="AJ1388" s="117">
        <v>1</v>
      </c>
      <c r="AK1388" s="117">
        <v>0</v>
      </c>
      <c r="AL1388" s="117">
        <v>0</v>
      </c>
      <c r="AM1388" s="117">
        <v>0</v>
      </c>
      <c r="AN1388" s="117">
        <v>0</v>
      </c>
      <c r="AO1388" s="117">
        <v>0</v>
      </c>
      <c r="AP1388" s="117">
        <v>0</v>
      </c>
      <c r="AQ1388" s="117">
        <v>1</v>
      </c>
      <c r="AR1388" s="117">
        <v>0</v>
      </c>
      <c r="AS1388" s="117">
        <v>195535.47655545617</v>
      </c>
    </row>
    <row r="1389" spans="1:45" x14ac:dyDescent="0.45">
      <c r="A1389" s="117" t="s">
        <v>1728</v>
      </c>
      <c r="B1389" s="118">
        <v>44396</v>
      </c>
      <c r="C1389" s="117">
        <v>2021</v>
      </c>
      <c r="D1389" s="117">
        <v>7</v>
      </c>
      <c r="E1389" s="117">
        <v>2</v>
      </c>
      <c r="F1389" s="117" t="s">
        <v>342</v>
      </c>
      <c r="G1389" s="117" t="s">
        <v>336</v>
      </c>
      <c r="H1389" s="117">
        <v>0</v>
      </c>
      <c r="I1389" s="117">
        <v>84.208340000000007</v>
      </c>
      <c r="J1389" s="117">
        <v>417135.75306775206</v>
      </c>
      <c r="K1389" s="117">
        <v>204913.66973441871</v>
      </c>
      <c r="L1389" s="117">
        <v>212222.08333333334</v>
      </c>
      <c r="M1389" s="117">
        <v>0</v>
      </c>
      <c r="N1389" s="117">
        <v>0</v>
      </c>
      <c r="O1389" s="117">
        <v>1</v>
      </c>
      <c r="P1389" s="117">
        <v>0</v>
      </c>
      <c r="Q1389" s="117">
        <v>0</v>
      </c>
      <c r="R1389" s="117">
        <v>0</v>
      </c>
      <c r="S1389" s="117">
        <v>0</v>
      </c>
      <c r="T1389" s="117">
        <v>0</v>
      </c>
      <c r="U1389" s="117">
        <v>0</v>
      </c>
      <c r="V1389" s="117">
        <v>0</v>
      </c>
      <c r="W1389" s="117">
        <v>0</v>
      </c>
      <c r="X1389" s="117">
        <v>0</v>
      </c>
      <c r="Y1389" s="117">
        <v>0</v>
      </c>
      <c r="Z1389" s="117">
        <v>0</v>
      </c>
      <c r="AA1389" s="117">
        <v>1</v>
      </c>
      <c r="AB1389" s="117">
        <v>0</v>
      </c>
      <c r="AC1389" s="117">
        <v>0</v>
      </c>
      <c r="AD1389" s="117">
        <v>0</v>
      </c>
      <c r="AE1389" s="117">
        <v>0</v>
      </c>
      <c r="AF1389" s="117">
        <v>0</v>
      </c>
      <c r="AG1389" s="117">
        <v>0</v>
      </c>
      <c r="AH1389" s="117">
        <v>0</v>
      </c>
      <c r="AI1389" s="117">
        <v>0</v>
      </c>
      <c r="AJ1389" s="117">
        <v>1</v>
      </c>
      <c r="AK1389" s="117">
        <v>0</v>
      </c>
      <c r="AL1389" s="117">
        <v>0</v>
      </c>
      <c r="AM1389" s="117">
        <v>0</v>
      </c>
      <c r="AN1389" s="117">
        <v>0</v>
      </c>
      <c r="AO1389" s="117">
        <v>0</v>
      </c>
      <c r="AP1389" s="117">
        <v>0</v>
      </c>
      <c r="AQ1389" s="117">
        <v>1</v>
      </c>
      <c r="AR1389" s="117">
        <v>0</v>
      </c>
      <c r="AS1389" s="117">
        <v>204913.66973441871</v>
      </c>
    </row>
    <row r="1390" spans="1:45" x14ac:dyDescent="0.45">
      <c r="A1390" s="117" t="s">
        <v>1729</v>
      </c>
      <c r="B1390" s="118">
        <v>44397</v>
      </c>
      <c r="C1390" s="117">
        <v>2021</v>
      </c>
      <c r="D1390" s="117">
        <v>7</v>
      </c>
      <c r="E1390" s="117">
        <v>3</v>
      </c>
      <c r="F1390" s="117" t="s">
        <v>342</v>
      </c>
      <c r="G1390" s="117" t="s">
        <v>336</v>
      </c>
      <c r="H1390" s="117">
        <v>0</v>
      </c>
      <c r="I1390" s="117">
        <v>81.5</v>
      </c>
      <c r="J1390" s="117">
        <v>413268.62829118292</v>
      </c>
      <c r="K1390" s="117">
        <v>199474.04495784955</v>
      </c>
      <c r="L1390" s="117">
        <v>213794.58333333334</v>
      </c>
      <c r="M1390" s="117">
        <v>0</v>
      </c>
      <c r="N1390" s="117">
        <v>0</v>
      </c>
      <c r="O1390" s="117">
        <v>0</v>
      </c>
      <c r="P1390" s="117">
        <v>1</v>
      </c>
      <c r="Q1390" s="117">
        <v>0</v>
      </c>
      <c r="R1390" s="117">
        <v>0</v>
      </c>
      <c r="S1390" s="117">
        <v>0</v>
      </c>
      <c r="T1390" s="117">
        <v>0</v>
      </c>
      <c r="U1390" s="117">
        <v>0</v>
      </c>
      <c r="V1390" s="117">
        <v>0</v>
      </c>
      <c r="W1390" s="117">
        <v>0</v>
      </c>
      <c r="X1390" s="117">
        <v>0</v>
      </c>
      <c r="Y1390" s="117">
        <v>0</v>
      </c>
      <c r="Z1390" s="117">
        <v>0</v>
      </c>
      <c r="AA1390" s="117">
        <v>1</v>
      </c>
      <c r="AB1390" s="117">
        <v>0</v>
      </c>
      <c r="AC1390" s="117">
        <v>0</v>
      </c>
      <c r="AD1390" s="117">
        <v>0</v>
      </c>
      <c r="AE1390" s="117">
        <v>0</v>
      </c>
      <c r="AF1390" s="117">
        <v>0</v>
      </c>
      <c r="AG1390" s="117">
        <v>0</v>
      </c>
      <c r="AH1390" s="117">
        <v>0</v>
      </c>
      <c r="AI1390" s="117">
        <v>0</v>
      </c>
      <c r="AJ1390" s="117">
        <v>1</v>
      </c>
      <c r="AK1390" s="117">
        <v>0</v>
      </c>
      <c r="AL1390" s="117">
        <v>0</v>
      </c>
      <c r="AM1390" s="117">
        <v>0</v>
      </c>
      <c r="AN1390" s="117">
        <v>0</v>
      </c>
      <c r="AO1390" s="117">
        <v>0</v>
      </c>
      <c r="AP1390" s="117">
        <v>0</v>
      </c>
      <c r="AQ1390" s="117">
        <v>1</v>
      </c>
      <c r="AR1390" s="117">
        <v>0</v>
      </c>
      <c r="AS1390" s="117">
        <v>199474.04495784955</v>
      </c>
    </row>
    <row r="1391" spans="1:45" x14ac:dyDescent="0.45">
      <c r="A1391" s="117" t="s">
        <v>1730</v>
      </c>
      <c r="B1391" s="118">
        <v>44398</v>
      </c>
      <c r="C1391" s="117">
        <v>2021</v>
      </c>
      <c r="D1391" s="117">
        <v>7</v>
      </c>
      <c r="E1391" s="117">
        <v>4</v>
      </c>
      <c r="F1391" s="117" t="s">
        <v>342</v>
      </c>
      <c r="G1391" s="117" t="s">
        <v>336</v>
      </c>
      <c r="H1391" s="117">
        <v>0</v>
      </c>
      <c r="I1391" s="117">
        <v>74.958340000000007</v>
      </c>
      <c r="J1391" s="117">
        <v>392594.2883135787</v>
      </c>
      <c r="K1391" s="117">
        <v>183262.62164691207</v>
      </c>
      <c r="L1391" s="117">
        <v>209331.66666666666</v>
      </c>
      <c r="M1391" s="117">
        <v>0</v>
      </c>
      <c r="N1391" s="117">
        <v>0</v>
      </c>
      <c r="O1391" s="117">
        <v>0</v>
      </c>
      <c r="P1391" s="117">
        <v>0</v>
      </c>
      <c r="Q1391" s="117">
        <v>1</v>
      </c>
      <c r="R1391" s="117">
        <v>0</v>
      </c>
      <c r="S1391" s="117">
        <v>0</v>
      </c>
      <c r="T1391" s="117">
        <v>0</v>
      </c>
      <c r="U1391" s="117">
        <v>0</v>
      </c>
      <c r="V1391" s="117">
        <v>0</v>
      </c>
      <c r="W1391" s="117">
        <v>0</v>
      </c>
      <c r="X1391" s="117">
        <v>0</v>
      </c>
      <c r="Y1391" s="117">
        <v>0</v>
      </c>
      <c r="Z1391" s="117">
        <v>0</v>
      </c>
      <c r="AA1391" s="117">
        <v>1</v>
      </c>
      <c r="AB1391" s="117">
        <v>0</v>
      </c>
      <c r="AC1391" s="117">
        <v>0</v>
      </c>
      <c r="AD1391" s="117">
        <v>0</v>
      </c>
      <c r="AE1391" s="117">
        <v>0</v>
      </c>
      <c r="AF1391" s="117">
        <v>0</v>
      </c>
      <c r="AG1391" s="117">
        <v>0</v>
      </c>
      <c r="AH1391" s="117">
        <v>0</v>
      </c>
      <c r="AI1391" s="117">
        <v>0</v>
      </c>
      <c r="AJ1391" s="117">
        <v>1</v>
      </c>
      <c r="AK1391" s="117">
        <v>0</v>
      </c>
      <c r="AL1391" s="117">
        <v>0</v>
      </c>
      <c r="AM1391" s="117">
        <v>0</v>
      </c>
      <c r="AN1391" s="117">
        <v>0</v>
      </c>
      <c r="AO1391" s="117">
        <v>0</v>
      </c>
      <c r="AP1391" s="117">
        <v>0</v>
      </c>
      <c r="AQ1391" s="117">
        <v>1</v>
      </c>
      <c r="AR1391" s="117">
        <v>0</v>
      </c>
      <c r="AS1391" s="117">
        <v>183262.62164691207</v>
      </c>
    </row>
    <row r="1392" spans="1:45" x14ac:dyDescent="0.45">
      <c r="A1392" s="117" t="s">
        <v>1731</v>
      </c>
      <c r="B1392" s="118">
        <v>44399</v>
      </c>
      <c r="C1392" s="117">
        <v>2021</v>
      </c>
      <c r="D1392" s="117">
        <v>7</v>
      </c>
      <c r="E1392" s="117">
        <v>5</v>
      </c>
      <c r="F1392" s="117" t="s">
        <v>342</v>
      </c>
      <c r="G1392" s="117" t="s">
        <v>336</v>
      </c>
      <c r="H1392" s="117">
        <v>0</v>
      </c>
      <c r="I1392" s="117">
        <v>71.25</v>
      </c>
      <c r="J1392" s="117">
        <v>389529.60790359078</v>
      </c>
      <c r="K1392" s="117">
        <v>185878.35790359078</v>
      </c>
      <c r="L1392" s="117">
        <v>203651.25</v>
      </c>
      <c r="M1392" s="117">
        <v>0</v>
      </c>
      <c r="N1392" s="117">
        <v>0</v>
      </c>
      <c r="O1392" s="117">
        <v>0</v>
      </c>
      <c r="P1392" s="117">
        <v>0</v>
      </c>
      <c r="Q1392" s="117">
        <v>0</v>
      </c>
      <c r="R1392" s="117">
        <v>1</v>
      </c>
      <c r="S1392" s="117">
        <v>0</v>
      </c>
      <c r="T1392" s="117">
        <v>0</v>
      </c>
      <c r="U1392" s="117">
        <v>0</v>
      </c>
      <c r="V1392" s="117">
        <v>0</v>
      </c>
      <c r="W1392" s="117">
        <v>0</v>
      </c>
      <c r="X1392" s="117">
        <v>0</v>
      </c>
      <c r="Y1392" s="117">
        <v>0</v>
      </c>
      <c r="Z1392" s="117">
        <v>0</v>
      </c>
      <c r="AA1392" s="117">
        <v>1</v>
      </c>
      <c r="AB1392" s="117">
        <v>0</v>
      </c>
      <c r="AC1392" s="117">
        <v>0</v>
      </c>
      <c r="AD1392" s="117">
        <v>0</v>
      </c>
      <c r="AE1392" s="117">
        <v>0</v>
      </c>
      <c r="AF1392" s="117">
        <v>0</v>
      </c>
      <c r="AG1392" s="117">
        <v>0</v>
      </c>
      <c r="AH1392" s="117">
        <v>0</v>
      </c>
      <c r="AI1392" s="117">
        <v>0</v>
      </c>
      <c r="AJ1392" s="117">
        <v>1</v>
      </c>
      <c r="AK1392" s="117">
        <v>0</v>
      </c>
      <c r="AL1392" s="117">
        <v>0</v>
      </c>
      <c r="AM1392" s="117">
        <v>0</v>
      </c>
      <c r="AN1392" s="117">
        <v>0</v>
      </c>
      <c r="AO1392" s="117">
        <v>0</v>
      </c>
      <c r="AP1392" s="117">
        <v>0</v>
      </c>
      <c r="AQ1392" s="117">
        <v>1</v>
      </c>
      <c r="AR1392" s="117">
        <v>0</v>
      </c>
      <c r="AS1392" s="117">
        <v>185878.35790359078</v>
      </c>
    </row>
    <row r="1393" spans="1:45" x14ac:dyDescent="0.45">
      <c r="A1393" s="117" t="s">
        <v>1732</v>
      </c>
      <c r="B1393" s="118">
        <v>44400</v>
      </c>
      <c r="C1393" s="117">
        <v>2021</v>
      </c>
      <c r="D1393" s="117">
        <v>7</v>
      </c>
      <c r="E1393" s="117">
        <v>6</v>
      </c>
      <c r="F1393" s="117" t="s">
        <v>342</v>
      </c>
      <c r="G1393" s="117" t="s">
        <v>336</v>
      </c>
      <c r="H1393" s="117">
        <v>0</v>
      </c>
      <c r="I1393" s="117">
        <v>73.916659999999993</v>
      </c>
      <c r="J1393" s="117">
        <v>400448.90273868549</v>
      </c>
      <c r="K1393" s="117">
        <v>190465.98607201883</v>
      </c>
      <c r="L1393" s="117">
        <v>209982.91666666666</v>
      </c>
      <c r="M1393" s="117">
        <v>0</v>
      </c>
      <c r="N1393" s="117">
        <v>0</v>
      </c>
      <c r="O1393" s="117">
        <v>0</v>
      </c>
      <c r="P1393" s="117">
        <v>0</v>
      </c>
      <c r="Q1393" s="117">
        <v>0</v>
      </c>
      <c r="R1393" s="117">
        <v>0</v>
      </c>
      <c r="S1393" s="117">
        <v>1</v>
      </c>
      <c r="T1393" s="117">
        <v>0</v>
      </c>
      <c r="U1393" s="117">
        <v>0</v>
      </c>
      <c r="V1393" s="117">
        <v>0</v>
      </c>
      <c r="W1393" s="117">
        <v>0</v>
      </c>
      <c r="X1393" s="117">
        <v>0</v>
      </c>
      <c r="Y1393" s="117">
        <v>0</v>
      </c>
      <c r="Z1393" s="117">
        <v>0</v>
      </c>
      <c r="AA1393" s="117">
        <v>1</v>
      </c>
      <c r="AB1393" s="117">
        <v>0</v>
      </c>
      <c r="AC1393" s="117">
        <v>0</v>
      </c>
      <c r="AD1393" s="117">
        <v>0</v>
      </c>
      <c r="AE1393" s="117">
        <v>0</v>
      </c>
      <c r="AF1393" s="117">
        <v>0</v>
      </c>
      <c r="AG1393" s="117">
        <v>0</v>
      </c>
      <c r="AH1393" s="117">
        <v>0</v>
      </c>
      <c r="AI1393" s="117">
        <v>0</v>
      </c>
      <c r="AJ1393" s="117">
        <v>1</v>
      </c>
      <c r="AK1393" s="117">
        <v>0</v>
      </c>
      <c r="AL1393" s="117">
        <v>0</v>
      </c>
      <c r="AM1393" s="117">
        <v>0</v>
      </c>
      <c r="AN1393" s="117">
        <v>0</v>
      </c>
      <c r="AO1393" s="117">
        <v>0</v>
      </c>
      <c r="AP1393" s="117">
        <v>0</v>
      </c>
      <c r="AQ1393" s="117">
        <v>1</v>
      </c>
      <c r="AR1393" s="117">
        <v>0</v>
      </c>
      <c r="AS1393" s="117">
        <v>190465.98607201883</v>
      </c>
    </row>
    <row r="1394" spans="1:45" x14ac:dyDescent="0.45">
      <c r="A1394" s="117" t="s">
        <v>1733</v>
      </c>
      <c r="B1394" s="118">
        <v>44401</v>
      </c>
      <c r="C1394" s="117">
        <v>2021</v>
      </c>
      <c r="D1394" s="117">
        <v>7</v>
      </c>
      <c r="E1394" s="117">
        <v>7</v>
      </c>
      <c r="F1394" s="117" t="s">
        <v>340</v>
      </c>
      <c r="G1394" s="117" t="s">
        <v>336</v>
      </c>
      <c r="H1394" s="117">
        <v>0</v>
      </c>
      <c r="I1394" s="117">
        <v>79.041659999999993</v>
      </c>
      <c r="J1394" s="117">
        <v>406038.0764615708</v>
      </c>
      <c r="K1394" s="117">
        <v>196766.40979490418</v>
      </c>
      <c r="L1394" s="117">
        <v>209271.66666666666</v>
      </c>
      <c r="M1394" s="117">
        <v>0</v>
      </c>
      <c r="N1394" s="117">
        <v>0</v>
      </c>
      <c r="O1394" s="117">
        <v>0</v>
      </c>
      <c r="P1394" s="117">
        <v>0</v>
      </c>
      <c r="Q1394" s="117">
        <v>0</v>
      </c>
      <c r="R1394" s="117">
        <v>0</v>
      </c>
      <c r="S1394" s="117">
        <v>0</v>
      </c>
      <c r="T1394" s="117">
        <v>1</v>
      </c>
      <c r="U1394" s="117">
        <v>0</v>
      </c>
      <c r="V1394" s="117">
        <v>0</v>
      </c>
      <c r="W1394" s="117">
        <v>0</v>
      </c>
      <c r="X1394" s="117">
        <v>0</v>
      </c>
      <c r="Y1394" s="117">
        <v>0</v>
      </c>
      <c r="Z1394" s="117">
        <v>0</v>
      </c>
      <c r="AA1394" s="117">
        <v>1</v>
      </c>
      <c r="AB1394" s="117">
        <v>0</v>
      </c>
      <c r="AC1394" s="117">
        <v>0</v>
      </c>
      <c r="AD1394" s="117">
        <v>0</v>
      </c>
      <c r="AE1394" s="117">
        <v>0</v>
      </c>
      <c r="AF1394" s="117">
        <v>0</v>
      </c>
      <c r="AG1394" s="117">
        <v>0</v>
      </c>
      <c r="AH1394" s="117">
        <v>0</v>
      </c>
      <c r="AI1394" s="117">
        <v>0</v>
      </c>
      <c r="AJ1394" s="117">
        <v>1</v>
      </c>
      <c r="AK1394" s="117">
        <v>0</v>
      </c>
      <c r="AL1394" s="117">
        <v>0</v>
      </c>
      <c r="AM1394" s="117">
        <v>0</v>
      </c>
      <c r="AN1394" s="117">
        <v>0</v>
      </c>
      <c r="AO1394" s="117">
        <v>0</v>
      </c>
      <c r="AP1394" s="117">
        <v>0</v>
      </c>
      <c r="AQ1394" s="117">
        <v>1</v>
      </c>
      <c r="AR1394" s="117">
        <v>0</v>
      </c>
      <c r="AS1394" s="117">
        <v>196766.40979490418</v>
      </c>
    </row>
    <row r="1395" spans="1:45" x14ac:dyDescent="0.45">
      <c r="A1395" s="117" t="s">
        <v>1734</v>
      </c>
      <c r="B1395" s="118">
        <v>44402</v>
      </c>
      <c r="C1395" s="117">
        <v>2021</v>
      </c>
      <c r="D1395" s="117">
        <v>7</v>
      </c>
      <c r="E1395" s="117">
        <v>1</v>
      </c>
      <c r="F1395" s="117" t="s">
        <v>340</v>
      </c>
      <c r="G1395" s="117" t="s">
        <v>336</v>
      </c>
      <c r="H1395" s="117">
        <v>0</v>
      </c>
      <c r="I1395" s="117">
        <v>83.25</v>
      </c>
      <c r="J1395" s="117">
        <v>408641.36621512624</v>
      </c>
      <c r="K1395" s="117">
        <v>202974.28288179287</v>
      </c>
      <c r="L1395" s="117">
        <v>205667.08333333334</v>
      </c>
      <c r="M1395" s="117">
        <v>0</v>
      </c>
      <c r="N1395" s="117">
        <v>1</v>
      </c>
      <c r="O1395" s="117">
        <v>0</v>
      </c>
      <c r="P1395" s="117">
        <v>0</v>
      </c>
      <c r="Q1395" s="117">
        <v>0</v>
      </c>
      <c r="R1395" s="117">
        <v>0</v>
      </c>
      <c r="S1395" s="117">
        <v>0</v>
      </c>
      <c r="T1395" s="117">
        <v>0</v>
      </c>
      <c r="U1395" s="117">
        <v>0</v>
      </c>
      <c r="V1395" s="117">
        <v>0</v>
      </c>
      <c r="W1395" s="117">
        <v>0</v>
      </c>
      <c r="X1395" s="117">
        <v>0</v>
      </c>
      <c r="Y1395" s="117">
        <v>0</v>
      </c>
      <c r="Z1395" s="117">
        <v>0</v>
      </c>
      <c r="AA1395" s="117">
        <v>1</v>
      </c>
      <c r="AB1395" s="117">
        <v>0</v>
      </c>
      <c r="AC1395" s="117">
        <v>0</v>
      </c>
      <c r="AD1395" s="117">
        <v>0</v>
      </c>
      <c r="AE1395" s="117">
        <v>0</v>
      </c>
      <c r="AF1395" s="117">
        <v>0</v>
      </c>
      <c r="AG1395" s="117">
        <v>0</v>
      </c>
      <c r="AH1395" s="117">
        <v>0</v>
      </c>
      <c r="AI1395" s="117">
        <v>0</v>
      </c>
      <c r="AJ1395" s="117">
        <v>1</v>
      </c>
      <c r="AK1395" s="117">
        <v>0</v>
      </c>
      <c r="AL1395" s="117">
        <v>0</v>
      </c>
      <c r="AM1395" s="117">
        <v>0</v>
      </c>
      <c r="AN1395" s="117">
        <v>0</v>
      </c>
      <c r="AO1395" s="117">
        <v>0</v>
      </c>
      <c r="AP1395" s="117">
        <v>0</v>
      </c>
      <c r="AQ1395" s="117">
        <v>1</v>
      </c>
      <c r="AR1395" s="117">
        <v>0</v>
      </c>
      <c r="AS1395" s="117">
        <v>202974.28288179287</v>
      </c>
    </row>
    <row r="1396" spans="1:45" x14ac:dyDescent="0.45">
      <c r="A1396" s="117" t="s">
        <v>1735</v>
      </c>
      <c r="B1396" s="118">
        <v>44403</v>
      </c>
      <c r="C1396" s="117">
        <v>2021</v>
      </c>
      <c r="D1396" s="117">
        <v>7</v>
      </c>
      <c r="E1396" s="117">
        <v>2</v>
      </c>
      <c r="F1396" s="117" t="s">
        <v>342</v>
      </c>
      <c r="G1396" s="117" t="s">
        <v>336</v>
      </c>
      <c r="H1396" s="117">
        <v>0</v>
      </c>
      <c r="I1396" s="117">
        <v>83.875</v>
      </c>
      <c r="J1396" s="117">
        <v>419312.87458467082</v>
      </c>
      <c r="K1396" s="117">
        <v>209949.54125133748</v>
      </c>
      <c r="L1396" s="117">
        <v>209363.33333333334</v>
      </c>
      <c r="M1396" s="117">
        <v>0</v>
      </c>
      <c r="N1396" s="117">
        <v>0</v>
      </c>
      <c r="O1396" s="117">
        <v>1</v>
      </c>
      <c r="P1396" s="117">
        <v>0</v>
      </c>
      <c r="Q1396" s="117">
        <v>0</v>
      </c>
      <c r="R1396" s="117">
        <v>0</v>
      </c>
      <c r="S1396" s="117">
        <v>0</v>
      </c>
      <c r="T1396" s="117">
        <v>0</v>
      </c>
      <c r="U1396" s="117">
        <v>0</v>
      </c>
      <c r="V1396" s="117">
        <v>0</v>
      </c>
      <c r="W1396" s="117">
        <v>0</v>
      </c>
      <c r="X1396" s="117">
        <v>0</v>
      </c>
      <c r="Y1396" s="117">
        <v>0</v>
      </c>
      <c r="Z1396" s="117">
        <v>0</v>
      </c>
      <c r="AA1396" s="117">
        <v>1</v>
      </c>
      <c r="AB1396" s="117">
        <v>0</v>
      </c>
      <c r="AC1396" s="117">
        <v>0</v>
      </c>
      <c r="AD1396" s="117">
        <v>0</v>
      </c>
      <c r="AE1396" s="117">
        <v>0</v>
      </c>
      <c r="AF1396" s="117">
        <v>0</v>
      </c>
      <c r="AG1396" s="117">
        <v>0</v>
      </c>
      <c r="AH1396" s="117">
        <v>0</v>
      </c>
      <c r="AI1396" s="117">
        <v>0</v>
      </c>
      <c r="AJ1396" s="117">
        <v>1</v>
      </c>
      <c r="AK1396" s="117">
        <v>0</v>
      </c>
      <c r="AL1396" s="117">
        <v>0</v>
      </c>
      <c r="AM1396" s="117">
        <v>0</v>
      </c>
      <c r="AN1396" s="117">
        <v>0</v>
      </c>
      <c r="AO1396" s="117">
        <v>0</v>
      </c>
      <c r="AP1396" s="117">
        <v>0</v>
      </c>
      <c r="AQ1396" s="117">
        <v>1</v>
      </c>
      <c r="AR1396" s="117">
        <v>0</v>
      </c>
      <c r="AS1396" s="117">
        <v>209949.54125133748</v>
      </c>
    </row>
    <row r="1397" spans="1:45" x14ac:dyDescent="0.45">
      <c r="A1397" s="117" t="s">
        <v>1736</v>
      </c>
      <c r="B1397" s="118">
        <v>44404</v>
      </c>
      <c r="C1397" s="117">
        <v>2021</v>
      </c>
      <c r="D1397" s="117">
        <v>7</v>
      </c>
      <c r="E1397" s="117">
        <v>3</v>
      </c>
      <c r="F1397" s="117" t="s">
        <v>342</v>
      </c>
      <c r="G1397" s="117" t="s">
        <v>336</v>
      </c>
      <c r="H1397" s="117">
        <v>0</v>
      </c>
      <c r="I1397" s="117">
        <v>83.166659999999993</v>
      </c>
      <c r="J1397" s="117">
        <v>391237.8566162904</v>
      </c>
      <c r="K1397" s="117">
        <v>188228.68994962372</v>
      </c>
      <c r="L1397" s="117">
        <v>203009.16666666666</v>
      </c>
      <c r="M1397" s="117">
        <v>0</v>
      </c>
      <c r="N1397" s="117">
        <v>0</v>
      </c>
      <c r="O1397" s="117">
        <v>0</v>
      </c>
      <c r="P1397" s="117">
        <v>1</v>
      </c>
      <c r="Q1397" s="117">
        <v>0</v>
      </c>
      <c r="R1397" s="117">
        <v>0</v>
      </c>
      <c r="S1397" s="117">
        <v>0</v>
      </c>
      <c r="T1397" s="117">
        <v>0</v>
      </c>
      <c r="U1397" s="117">
        <v>0</v>
      </c>
      <c r="V1397" s="117">
        <v>0</v>
      </c>
      <c r="W1397" s="117">
        <v>0</v>
      </c>
      <c r="X1397" s="117">
        <v>0</v>
      </c>
      <c r="Y1397" s="117">
        <v>0</v>
      </c>
      <c r="Z1397" s="117">
        <v>0</v>
      </c>
      <c r="AA1397" s="117">
        <v>1</v>
      </c>
      <c r="AB1397" s="117">
        <v>0</v>
      </c>
      <c r="AC1397" s="117">
        <v>0</v>
      </c>
      <c r="AD1397" s="117">
        <v>0</v>
      </c>
      <c r="AE1397" s="117">
        <v>0</v>
      </c>
      <c r="AF1397" s="117">
        <v>0</v>
      </c>
      <c r="AG1397" s="117">
        <v>0</v>
      </c>
      <c r="AH1397" s="117">
        <v>0</v>
      </c>
      <c r="AI1397" s="117">
        <v>0</v>
      </c>
      <c r="AJ1397" s="117">
        <v>1</v>
      </c>
      <c r="AK1397" s="117">
        <v>0</v>
      </c>
      <c r="AL1397" s="117">
        <v>0</v>
      </c>
      <c r="AM1397" s="117">
        <v>0</v>
      </c>
      <c r="AN1397" s="117">
        <v>0</v>
      </c>
      <c r="AO1397" s="117">
        <v>0</v>
      </c>
      <c r="AP1397" s="117">
        <v>0</v>
      </c>
      <c r="AQ1397" s="117">
        <v>1</v>
      </c>
      <c r="AR1397" s="117">
        <v>0</v>
      </c>
      <c r="AS1397" s="117">
        <v>188228.68994962372</v>
      </c>
    </row>
    <row r="1398" spans="1:45" x14ac:dyDescent="0.45">
      <c r="A1398" s="117" t="s">
        <v>1737</v>
      </c>
      <c r="B1398" s="118">
        <v>44405</v>
      </c>
      <c r="C1398" s="117">
        <v>2021</v>
      </c>
      <c r="D1398" s="117">
        <v>7</v>
      </c>
      <c r="E1398" s="117">
        <v>4</v>
      </c>
      <c r="F1398" s="117" t="s">
        <v>342</v>
      </c>
      <c r="G1398" s="117" t="s">
        <v>336</v>
      </c>
      <c r="H1398" s="117">
        <v>0</v>
      </c>
      <c r="I1398" s="117">
        <v>79.041659999999993</v>
      </c>
      <c r="J1398" s="117">
        <v>410083.32305524376</v>
      </c>
      <c r="K1398" s="117">
        <v>205968.73972191042</v>
      </c>
      <c r="L1398" s="117">
        <v>204114.58333333334</v>
      </c>
      <c r="M1398" s="117">
        <v>0</v>
      </c>
      <c r="N1398" s="117">
        <v>0</v>
      </c>
      <c r="O1398" s="117">
        <v>0</v>
      </c>
      <c r="P1398" s="117">
        <v>0</v>
      </c>
      <c r="Q1398" s="117">
        <v>1</v>
      </c>
      <c r="R1398" s="117">
        <v>0</v>
      </c>
      <c r="S1398" s="117">
        <v>0</v>
      </c>
      <c r="T1398" s="117">
        <v>0</v>
      </c>
      <c r="U1398" s="117">
        <v>0</v>
      </c>
      <c r="V1398" s="117">
        <v>0</v>
      </c>
      <c r="W1398" s="117">
        <v>0</v>
      </c>
      <c r="X1398" s="117">
        <v>0</v>
      </c>
      <c r="Y1398" s="117">
        <v>0</v>
      </c>
      <c r="Z1398" s="117">
        <v>0</v>
      </c>
      <c r="AA1398" s="117">
        <v>1</v>
      </c>
      <c r="AB1398" s="117">
        <v>0</v>
      </c>
      <c r="AC1398" s="117">
        <v>0</v>
      </c>
      <c r="AD1398" s="117">
        <v>0</v>
      </c>
      <c r="AE1398" s="117">
        <v>0</v>
      </c>
      <c r="AF1398" s="117">
        <v>0</v>
      </c>
      <c r="AG1398" s="117">
        <v>0</v>
      </c>
      <c r="AH1398" s="117">
        <v>0</v>
      </c>
      <c r="AI1398" s="117">
        <v>0</v>
      </c>
      <c r="AJ1398" s="117">
        <v>1</v>
      </c>
      <c r="AK1398" s="117">
        <v>0</v>
      </c>
      <c r="AL1398" s="117">
        <v>0</v>
      </c>
      <c r="AM1398" s="117">
        <v>0</v>
      </c>
      <c r="AN1398" s="117">
        <v>0</v>
      </c>
      <c r="AO1398" s="117">
        <v>0</v>
      </c>
      <c r="AP1398" s="117">
        <v>0</v>
      </c>
      <c r="AQ1398" s="117">
        <v>1</v>
      </c>
      <c r="AR1398" s="117">
        <v>0</v>
      </c>
      <c r="AS1398" s="117">
        <v>205968.73972191042</v>
      </c>
    </row>
    <row r="1399" spans="1:45" x14ac:dyDescent="0.45">
      <c r="A1399" s="117" t="s">
        <v>1738</v>
      </c>
      <c r="B1399" s="118">
        <v>44406</v>
      </c>
      <c r="C1399" s="117">
        <v>2021</v>
      </c>
      <c r="D1399" s="117">
        <v>7</v>
      </c>
      <c r="E1399" s="117">
        <v>5</v>
      </c>
      <c r="F1399" s="117" t="s">
        <v>342</v>
      </c>
      <c r="G1399" s="117" t="s">
        <v>336</v>
      </c>
      <c r="H1399" s="117">
        <v>0</v>
      </c>
      <c r="I1399" s="117">
        <v>82.333340000000007</v>
      </c>
      <c r="J1399" s="117">
        <v>417879.09909159213</v>
      </c>
      <c r="K1399" s="117">
        <v>213554.51575825879</v>
      </c>
      <c r="L1399" s="117">
        <v>204324.58333333334</v>
      </c>
      <c r="M1399" s="117">
        <v>0</v>
      </c>
      <c r="N1399" s="117">
        <v>0</v>
      </c>
      <c r="O1399" s="117">
        <v>0</v>
      </c>
      <c r="P1399" s="117">
        <v>0</v>
      </c>
      <c r="Q1399" s="117">
        <v>0</v>
      </c>
      <c r="R1399" s="117">
        <v>1</v>
      </c>
      <c r="S1399" s="117">
        <v>0</v>
      </c>
      <c r="T1399" s="117">
        <v>0</v>
      </c>
      <c r="U1399" s="117">
        <v>0</v>
      </c>
      <c r="V1399" s="117">
        <v>0</v>
      </c>
      <c r="W1399" s="117">
        <v>0</v>
      </c>
      <c r="X1399" s="117">
        <v>0</v>
      </c>
      <c r="Y1399" s="117">
        <v>0</v>
      </c>
      <c r="Z1399" s="117">
        <v>0</v>
      </c>
      <c r="AA1399" s="117">
        <v>1</v>
      </c>
      <c r="AB1399" s="117">
        <v>0</v>
      </c>
      <c r="AC1399" s="117">
        <v>0</v>
      </c>
      <c r="AD1399" s="117">
        <v>0</v>
      </c>
      <c r="AE1399" s="117">
        <v>0</v>
      </c>
      <c r="AF1399" s="117">
        <v>0</v>
      </c>
      <c r="AG1399" s="117">
        <v>0</v>
      </c>
      <c r="AH1399" s="117">
        <v>0</v>
      </c>
      <c r="AI1399" s="117">
        <v>0</v>
      </c>
      <c r="AJ1399" s="117">
        <v>1</v>
      </c>
      <c r="AK1399" s="117">
        <v>0</v>
      </c>
      <c r="AL1399" s="117">
        <v>0</v>
      </c>
      <c r="AM1399" s="117">
        <v>0</v>
      </c>
      <c r="AN1399" s="117">
        <v>0</v>
      </c>
      <c r="AO1399" s="117">
        <v>0</v>
      </c>
      <c r="AP1399" s="117">
        <v>0</v>
      </c>
      <c r="AQ1399" s="117">
        <v>1</v>
      </c>
      <c r="AR1399" s="117">
        <v>0</v>
      </c>
      <c r="AS1399" s="117">
        <v>213554.51575825879</v>
      </c>
    </row>
    <row r="1400" spans="1:45" x14ac:dyDescent="0.45">
      <c r="A1400" s="117" t="s">
        <v>1739</v>
      </c>
      <c r="B1400" s="118">
        <v>44407</v>
      </c>
      <c r="C1400" s="117">
        <v>2021</v>
      </c>
      <c r="D1400" s="117">
        <v>7</v>
      </c>
      <c r="E1400" s="117">
        <v>6</v>
      </c>
      <c r="F1400" s="117" t="s">
        <v>342</v>
      </c>
      <c r="G1400" s="117" t="s">
        <v>336</v>
      </c>
      <c r="H1400" s="117">
        <v>0</v>
      </c>
      <c r="I1400" s="117">
        <v>86.333340000000007</v>
      </c>
      <c r="J1400" s="117">
        <v>429424.36845832551</v>
      </c>
      <c r="K1400" s="117">
        <v>223838.11845832548</v>
      </c>
      <c r="L1400" s="117">
        <v>205586.25</v>
      </c>
      <c r="M1400" s="117">
        <v>0</v>
      </c>
      <c r="N1400" s="117">
        <v>0</v>
      </c>
      <c r="O1400" s="117">
        <v>0</v>
      </c>
      <c r="P1400" s="117">
        <v>0</v>
      </c>
      <c r="Q1400" s="117">
        <v>0</v>
      </c>
      <c r="R1400" s="117">
        <v>0</v>
      </c>
      <c r="S1400" s="117">
        <v>1</v>
      </c>
      <c r="T1400" s="117">
        <v>0</v>
      </c>
      <c r="U1400" s="117">
        <v>0</v>
      </c>
      <c r="V1400" s="117">
        <v>0</v>
      </c>
      <c r="W1400" s="117">
        <v>0</v>
      </c>
      <c r="X1400" s="117">
        <v>0</v>
      </c>
      <c r="Y1400" s="117">
        <v>0</v>
      </c>
      <c r="Z1400" s="117">
        <v>0</v>
      </c>
      <c r="AA1400" s="117">
        <v>1</v>
      </c>
      <c r="AB1400" s="117">
        <v>0</v>
      </c>
      <c r="AC1400" s="117">
        <v>0</v>
      </c>
      <c r="AD1400" s="117">
        <v>0</v>
      </c>
      <c r="AE1400" s="117">
        <v>0</v>
      </c>
      <c r="AF1400" s="117">
        <v>0</v>
      </c>
      <c r="AG1400" s="117">
        <v>0</v>
      </c>
      <c r="AH1400" s="117">
        <v>0</v>
      </c>
      <c r="AI1400" s="117">
        <v>0</v>
      </c>
      <c r="AJ1400" s="117">
        <v>1</v>
      </c>
      <c r="AK1400" s="117">
        <v>0</v>
      </c>
      <c r="AL1400" s="117">
        <v>0</v>
      </c>
      <c r="AM1400" s="117">
        <v>0</v>
      </c>
      <c r="AN1400" s="117">
        <v>0</v>
      </c>
      <c r="AO1400" s="117">
        <v>0</v>
      </c>
      <c r="AP1400" s="117">
        <v>0</v>
      </c>
      <c r="AQ1400" s="117">
        <v>1</v>
      </c>
      <c r="AR1400" s="117">
        <v>0</v>
      </c>
      <c r="AS1400" s="117">
        <v>223838.11845832548</v>
      </c>
    </row>
    <row r="1401" spans="1:45" x14ac:dyDescent="0.45">
      <c r="A1401" s="117" t="s">
        <v>1740</v>
      </c>
      <c r="B1401" s="118">
        <v>44408</v>
      </c>
      <c r="C1401" s="117">
        <v>2021</v>
      </c>
      <c r="D1401" s="117">
        <v>7</v>
      </c>
      <c r="E1401" s="117">
        <v>7</v>
      </c>
      <c r="F1401" s="117" t="s">
        <v>340</v>
      </c>
      <c r="G1401" s="117" t="s">
        <v>336</v>
      </c>
      <c r="H1401" s="117">
        <v>0</v>
      </c>
      <c r="I1401" s="117">
        <v>90.875</v>
      </c>
      <c r="J1401" s="117">
        <v>403213.44279092294</v>
      </c>
      <c r="K1401" s="117">
        <v>210348.44279092294</v>
      </c>
      <c r="L1401" s="117">
        <v>192865</v>
      </c>
      <c r="M1401" s="117">
        <v>0</v>
      </c>
      <c r="N1401" s="117">
        <v>0</v>
      </c>
      <c r="O1401" s="117">
        <v>0</v>
      </c>
      <c r="P1401" s="117">
        <v>0</v>
      </c>
      <c r="Q1401" s="117">
        <v>0</v>
      </c>
      <c r="R1401" s="117">
        <v>0</v>
      </c>
      <c r="S1401" s="117">
        <v>0</v>
      </c>
      <c r="T1401" s="117">
        <v>1</v>
      </c>
      <c r="U1401" s="117">
        <v>0</v>
      </c>
      <c r="V1401" s="117">
        <v>0</v>
      </c>
      <c r="W1401" s="117">
        <v>0</v>
      </c>
      <c r="X1401" s="117">
        <v>0</v>
      </c>
      <c r="Y1401" s="117">
        <v>0</v>
      </c>
      <c r="Z1401" s="117">
        <v>0</v>
      </c>
      <c r="AA1401" s="117">
        <v>1</v>
      </c>
      <c r="AB1401" s="117">
        <v>0</v>
      </c>
      <c r="AC1401" s="117">
        <v>0</v>
      </c>
      <c r="AD1401" s="117">
        <v>0</v>
      </c>
      <c r="AE1401" s="117">
        <v>0</v>
      </c>
      <c r="AF1401" s="117">
        <v>0</v>
      </c>
      <c r="AG1401" s="117">
        <v>0</v>
      </c>
      <c r="AH1401" s="117">
        <v>0</v>
      </c>
      <c r="AI1401" s="117">
        <v>0</v>
      </c>
      <c r="AJ1401" s="117">
        <v>1</v>
      </c>
      <c r="AK1401" s="117">
        <v>0</v>
      </c>
      <c r="AL1401" s="117">
        <v>0</v>
      </c>
      <c r="AM1401" s="117">
        <v>0</v>
      </c>
      <c r="AN1401" s="117">
        <v>0</v>
      </c>
      <c r="AO1401" s="117">
        <v>0</v>
      </c>
      <c r="AP1401" s="117">
        <v>0</v>
      </c>
      <c r="AQ1401" s="117">
        <v>1</v>
      </c>
      <c r="AR1401" s="117">
        <v>0</v>
      </c>
      <c r="AS1401" s="117">
        <v>210348.44279092294</v>
      </c>
    </row>
    <row r="1402" spans="1:45" x14ac:dyDescent="0.45">
      <c r="A1402" s="117" t="s">
        <v>1741</v>
      </c>
      <c r="B1402" s="118">
        <v>44409</v>
      </c>
      <c r="C1402" s="117">
        <v>2021</v>
      </c>
      <c r="D1402" s="117">
        <v>8</v>
      </c>
      <c r="E1402" s="117">
        <v>1</v>
      </c>
      <c r="F1402" s="117" t="s">
        <v>340</v>
      </c>
      <c r="G1402" s="117" t="s">
        <v>336</v>
      </c>
      <c r="H1402" s="117">
        <v>0</v>
      </c>
      <c r="I1402" s="117">
        <v>79.25</v>
      </c>
      <c r="J1402" s="117">
        <v>361467.63308659627</v>
      </c>
      <c r="K1402" s="117">
        <v>189995.96641992958</v>
      </c>
      <c r="L1402" s="117">
        <v>171471.66666666666</v>
      </c>
      <c r="M1402" s="117">
        <v>0</v>
      </c>
      <c r="N1402" s="117">
        <v>1</v>
      </c>
      <c r="O1402" s="117">
        <v>0</v>
      </c>
      <c r="P1402" s="117">
        <v>0</v>
      </c>
      <c r="Q1402" s="117">
        <v>0</v>
      </c>
      <c r="R1402" s="117">
        <v>0</v>
      </c>
      <c r="S1402" s="117">
        <v>0</v>
      </c>
      <c r="T1402" s="117">
        <v>0</v>
      </c>
      <c r="U1402" s="117">
        <v>0</v>
      </c>
      <c r="V1402" s="117">
        <v>0</v>
      </c>
      <c r="W1402" s="117">
        <v>0</v>
      </c>
      <c r="X1402" s="117">
        <v>0</v>
      </c>
      <c r="Y1402" s="117">
        <v>0</v>
      </c>
      <c r="Z1402" s="117">
        <v>0</v>
      </c>
      <c r="AA1402" s="117">
        <v>0</v>
      </c>
      <c r="AB1402" s="117">
        <v>1</v>
      </c>
      <c r="AC1402" s="117">
        <v>0</v>
      </c>
      <c r="AD1402" s="117">
        <v>0</v>
      </c>
      <c r="AE1402" s="117">
        <v>0</v>
      </c>
      <c r="AF1402" s="117">
        <v>0</v>
      </c>
      <c r="AG1402" s="117">
        <v>0</v>
      </c>
      <c r="AH1402" s="117">
        <v>0</v>
      </c>
      <c r="AI1402" s="117">
        <v>0</v>
      </c>
      <c r="AJ1402" s="117">
        <v>1</v>
      </c>
      <c r="AK1402" s="117">
        <v>0</v>
      </c>
      <c r="AL1402" s="117">
        <v>0</v>
      </c>
      <c r="AM1402" s="117">
        <v>0</v>
      </c>
      <c r="AN1402" s="117">
        <v>0</v>
      </c>
      <c r="AO1402" s="117">
        <v>0</v>
      </c>
      <c r="AP1402" s="117">
        <v>0</v>
      </c>
      <c r="AQ1402" s="117">
        <v>1</v>
      </c>
      <c r="AR1402" s="117">
        <v>0</v>
      </c>
      <c r="AS1402" s="117">
        <v>189995.96641992958</v>
      </c>
    </row>
    <row r="1403" spans="1:45" x14ac:dyDescent="0.45">
      <c r="A1403" s="117" t="s">
        <v>1742</v>
      </c>
      <c r="B1403" s="118">
        <v>44410</v>
      </c>
      <c r="C1403" s="117">
        <v>2021</v>
      </c>
      <c r="D1403" s="117">
        <v>8</v>
      </c>
      <c r="E1403" s="117">
        <v>2</v>
      </c>
      <c r="F1403" s="117" t="s">
        <v>342</v>
      </c>
      <c r="G1403" s="117" t="s">
        <v>336</v>
      </c>
      <c r="H1403" s="117">
        <v>0</v>
      </c>
      <c r="I1403" s="117">
        <v>79.291659999999993</v>
      </c>
      <c r="J1403" s="117">
        <v>408382.76400632673</v>
      </c>
      <c r="K1403" s="117">
        <v>225930.26400632673</v>
      </c>
      <c r="L1403" s="117">
        <v>182452.5</v>
      </c>
      <c r="M1403" s="117">
        <v>0</v>
      </c>
      <c r="N1403" s="117">
        <v>0</v>
      </c>
      <c r="O1403" s="117">
        <v>1</v>
      </c>
      <c r="P1403" s="117">
        <v>0</v>
      </c>
      <c r="Q1403" s="117">
        <v>0</v>
      </c>
      <c r="R1403" s="117">
        <v>0</v>
      </c>
      <c r="S1403" s="117">
        <v>0</v>
      </c>
      <c r="T1403" s="117">
        <v>0</v>
      </c>
      <c r="U1403" s="117">
        <v>0</v>
      </c>
      <c r="V1403" s="117">
        <v>0</v>
      </c>
      <c r="W1403" s="117">
        <v>0</v>
      </c>
      <c r="X1403" s="117">
        <v>0</v>
      </c>
      <c r="Y1403" s="117">
        <v>0</v>
      </c>
      <c r="Z1403" s="117">
        <v>0</v>
      </c>
      <c r="AA1403" s="117">
        <v>0</v>
      </c>
      <c r="AB1403" s="117">
        <v>1</v>
      </c>
      <c r="AC1403" s="117">
        <v>0</v>
      </c>
      <c r="AD1403" s="117">
        <v>0</v>
      </c>
      <c r="AE1403" s="117">
        <v>0</v>
      </c>
      <c r="AF1403" s="117">
        <v>0</v>
      </c>
      <c r="AG1403" s="117">
        <v>0</v>
      </c>
      <c r="AH1403" s="117">
        <v>0</v>
      </c>
      <c r="AI1403" s="117">
        <v>0</v>
      </c>
      <c r="AJ1403" s="117">
        <v>1</v>
      </c>
      <c r="AK1403" s="117">
        <v>0</v>
      </c>
      <c r="AL1403" s="117">
        <v>0</v>
      </c>
      <c r="AM1403" s="117">
        <v>0</v>
      </c>
      <c r="AN1403" s="117">
        <v>0</v>
      </c>
      <c r="AO1403" s="117">
        <v>0</v>
      </c>
      <c r="AP1403" s="117">
        <v>0</v>
      </c>
      <c r="AQ1403" s="117">
        <v>1</v>
      </c>
      <c r="AR1403" s="117">
        <v>0</v>
      </c>
      <c r="AS1403" s="117">
        <v>225930.26400632673</v>
      </c>
    </row>
    <row r="1404" spans="1:45" x14ac:dyDescent="0.45">
      <c r="A1404" s="117" t="s">
        <v>1743</v>
      </c>
      <c r="B1404" s="118">
        <v>44411</v>
      </c>
      <c r="C1404" s="117">
        <v>2021</v>
      </c>
      <c r="D1404" s="117">
        <v>8</v>
      </c>
      <c r="E1404" s="117">
        <v>3</v>
      </c>
      <c r="F1404" s="117" t="s">
        <v>342</v>
      </c>
      <c r="G1404" s="117" t="s">
        <v>336</v>
      </c>
      <c r="H1404" s="117">
        <v>0</v>
      </c>
      <c r="I1404" s="117">
        <v>83.291659999999993</v>
      </c>
      <c r="J1404" s="117">
        <v>392391.91323031374</v>
      </c>
      <c r="K1404" s="117">
        <v>212170.24656364709</v>
      </c>
      <c r="L1404" s="117">
        <v>180221.66666666666</v>
      </c>
      <c r="M1404" s="117">
        <v>0</v>
      </c>
      <c r="N1404" s="117">
        <v>0</v>
      </c>
      <c r="O1404" s="117">
        <v>0</v>
      </c>
      <c r="P1404" s="117">
        <v>1</v>
      </c>
      <c r="Q1404" s="117">
        <v>0</v>
      </c>
      <c r="R1404" s="117">
        <v>0</v>
      </c>
      <c r="S1404" s="117">
        <v>0</v>
      </c>
      <c r="T1404" s="117">
        <v>0</v>
      </c>
      <c r="U1404" s="117">
        <v>0</v>
      </c>
      <c r="V1404" s="117">
        <v>0</v>
      </c>
      <c r="W1404" s="117">
        <v>0</v>
      </c>
      <c r="X1404" s="117">
        <v>0</v>
      </c>
      <c r="Y1404" s="117">
        <v>0</v>
      </c>
      <c r="Z1404" s="117">
        <v>0</v>
      </c>
      <c r="AA1404" s="117">
        <v>0</v>
      </c>
      <c r="AB1404" s="117">
        <v>1</v>
      </c>
      <c r="AC1404" s="117">
        <v>0</v>
      </c>
      <c r="AD1404" s="117">
        <v>0</v>
      </c>
      <c r="AE1404" s="117">
        <v>0</v>
      </c>
      <c r="AF1404" s="117">
        <v>0</v>
      </c>
      <c r="AG1404" s="117">
        <v>0</v>
      </c>
      <c r="AH1404" s="117">
        <v>0</v>
      </c>
      <c r="AI1404" s="117">
        <v>0</v>
      </c>
      <c r="AJ1404" s="117">
        <v>1</v>
      </c>
      <c r="AK1404" s="117">
        <v>0</v>
      </c>
      <c r="AL1404" s="117">
        <v>0</v>
      </c>
      <c r="AM1404" s="117">
        <v>0</v>
      </c>
      <c r="AN1404" s="117">
        <v>0</v>
      </c>
      <c r="AO1404" s="117">
        <v>0</v>
      </c>
      <c r="AP1404" s="117">
        <v>0</v>
      </c>
      <c r="AQ1404" s="117">
        <v>1</v>
      </c>
      <c r="AR1404" s="117">
        <v>0</v>
      </c>
      <c r="AS1404" s="117">
        <v>212170.24656364709</v>
      </c>
    </row>
    <row r="1405" spans="1:45" x14ac:dyDescent="0.45">
      <c r="A1405" s="117" t="s">
        <v>1744</v>
      </c>
      <c r="B1405" s="118">
        <v>44412</v>
      </c>
      <c r="C1405" s="117">
        <v>2021</v>
      </c>
      <c r="D1405" s="117">
        <v>8</v>
      </c>
      <c r="E1405" s="117">
        <v>4</v>
      </c>
      <c r="F1405" s="117" t="s">
        <v>342</v>
      </c>
      <c r="G1405" s="117" t="s">
        <v>336</v>
      </c>
      <c r="H1405" s="117">
        <v>0</v>
      </c>
      <c r="I1405" s="117">
        <v>83.125</v>
      </c>
      <c r="J1405" s="117">
        <v>400696.23864477326</v>
      </c>
      <c r="K1405" s="117">
        <v>217961.65531143991</v>
      </c>
      <c r="L1405" s="117">
        <v>182734.58333333334</v>
      </c>
      <c r="M1405" s="117">
        <v>0</v>
      </c>
      <c r="N1405" s="117">
        <v>0</v>
      </c>
      <c r="O1405" s="117">
        <v>0</v>
      </c>
      <c r="P1405" s="117">
        <v>0</v>
      </c>
      <c r="Q1405" s="117">
        <v>1</v>
      </c>
      <c r="R1405" s="117">
        <v>0</v>
      </c>
      <c r="S1405" s="117">
        <v>0</v>
      </c>
      <c r="T1405" s="117">
        <v>0</v>
      </c>
      <c r="U1405" s="117">
        <v>0</v>
      </c>
      <c r="V1405" s="117">
        <v>0</v>
      </c>
      <c r="W1405" s="117">
        <v>0</v>
      </c>
      <c r="X1405" s="117">
        <v>0</v>
      </c>
      <c r="Y1405" s="117">
        <v>0</v>
      </c>
      <c r="Z1405" s="117">
        <v>0</v>
      </c>
      <c r="AA1405" s="117">
        <v>0</v>
      </c>
      <c r="AB1405" s="117">
        <v>1</v>
      </c>
      <c r="AC1405" s="117">
        <v>0</v>
      </c>
      <c r="AD1405" s="117">
        <v>0</v>
      </c>
      <c r="AE1405" s="117">
        <v>0</v>
      </c>
      <c r="AF1405" s="117">
        <v>0</v>
      </c>
      <c r="AG1405" s="117">
        <v>0</v>
      </c>
      <c r="AH1405" s="117">
        <v>0</v>
      </c>
      <c r="AI1405" s="117">
        <v>0</v>
      </c>
      <c r="AJ1405" s="117">
        <v>1</v>
      </c>
      <c r="AK1405" s="117">
        <v>0</v>
      </c>
      <c r="AL1405" s="117">
        <v>0</v>
      </c>
      <c r="AM1405" s="117">
        <v>0</v>
      </c>
      <c r="AN1405" s="117">
        <v>0</v>
      </c>
      <c r="AO1405" s="117">
        <v>0</v>
      </c>
      <c r="AP1405" s="117">
        <v>0</v>
      </c>
      <c r="AQ1405" s="117">
        <v>1</v>
      </c>
      <c r="AR1405" s="117">
        <v>0</v>
      </c>
      <c r="AS1405" s="117">
        <v>217961.65531143991</v>
      </c>
    </row>
    <row r="1406" spans="1:45" x14ac:dyDescent="0.45">
      <c r="A1406" s="117" t="s">
        <v>1745</v>
      </c>
      <c r="B1406" s="118">
        <v>44413</v>
      </c>
      <c r="C1406" s="117">
        <v>2021</v>
      </c>
      <c r="D1406" s="117">
        <v>8</v>
      </c>
      <c r="E1406" s="117">
        <v>5</v>
      </c>
      <c r="F1406" s="117" t="s">
        <v>342</v>
      </c>
      <c r="G1406" s="117" t="s">
        <v>336</v>
      </c>
      <c r="H1406" s="117">
        <v>0</v>
      </c>
      <c r="I1406" s="117">
        <v>78.791659999999993</v>
      </c>
      <c r="J1406" s="117">
        <v>371615.81122505706</v>
      </c>
      <c r="K1406" s="117">
        <v>197142.47789172374</v>
      </c>
      <c r="L1406" s="117">
        <v>174473.33333333331</v>
      </c>
      <c r="M1406" s="117">
        <v>0</v>
      </c>
      <c r="N1406" s="117">
        <v>0</v>
      </c>
      <c r="O1406" s="117">
        <v>0</v>
      </c>
      <c r="P1406" s="117">
        <v>0</v>
      </c>
      <c r="Q1406" s="117">
        <v>0</v>
      </c>
      <c r="R1406" s="117">
        <v>1</v>
      </c>
      <c r="S1406" s="117">
        <v>0</v>
      </c>
      <c r="T1406" s="117">
        <v>0</v>
      </c>
      <c r="U1406" s="117">
        <v>0</v>
      </c>
      <c r="V1406" s="117">
        <v>0</v>
      </c>
      <c r="W1406" s="117">
        <v>0</v>
      </c>
      <c r="X1406" s="117">
        <v>0</v>
      </c>
      <c r="Y1406" s="117">
        <v>0</v>
      </c>
      <c r="Z1406" s="117">
        <v>0</v>
      </c>
      <c r="AA1406" s="117">
        <v>0</v>
      </c>
      <c r="AB1406" s="117">
        <v>1</v>
      </c>
      <c r="AC1406" s="117">
        <v>0</v>
      </c>
      <c r="AD1406" s="117">
        <v>0</v>
      </c>
      <c r="AE1406" s="117">
        <v>0</v>
      </c>
      <c r="AF1406" s="117">
        <v>0</v>
      </c>
      <c r="AG1406" s="117">
        <v>0</v>
      </c>
      <c r="AH1406" s="117">
        <v>0</v>
      </c>
      <c r="AI1406" s="117">
        <v>0</v>
      </c>
      <c r="AJ1406" s="117">
        <v>1</v>
      </c>
      <c r="AK1406" s="117">
        <v>0</v>
      </c>
      <c r="AL1406" s="117">
        <v>0</v>
      </c>
      <c r="AM1406" s="117">
        <v>0</v>
      </c>
      <c r="AN1406" s="117">
        <v>0</v>
      </c>
      <c r="AO1406" s="117">
        <v>0</v>
      </c>
      <c r="AP1406" s="117">
        <v>0</v>
      </c>
      <c r="AQ1406" s="117">
        <v>1</v>
      </c>
      <c r="AR1406" s="117">
        <v>0</v>
      </c>
      <c r="AS1406" s="117">
        <v>197142.47789172374</v>
      </c>
    </row>
    <row r="1407" spans="1:45" x14ac:dyDescent="0.45">
      <c r="A1407" s="117" t="s">
        <v>1746</v>
      </c>
      <c r="B1407" s="118">
        <v>44414</v>
      </c>
      <c r="C1407" s="117">
        <v>2021</v>
      </c>
      <c r="D1407" s="117">
        <v>8</v>
      </c>
      <c r="E1407" s="117">
        <v>6</v>
      </c>
      <c r="F1407" s="117" t="s">
        <v>342</v>
      </c>
      <c r="G1407" s="117" t="s">
        <v>336</v>
      </c>
      <c r="H1407" s="117">
        <v>0</v>
      </c>
      <c r="I1407" s="117">
        <v>81.166659999999993</v>
      </c>
      <c r="J1407" s="117">
        <v>372813.27207372489</v>
      </c>
      <c r="K1407" s="117">
        <v>201631.18874039155</v>
      </c>
      <c r="L1407" s="117">
        <v>171182.08333333334</v>
      </c>
      <c r="M1407" s="117">
        <v>0</v>
      </c>
      <c r="N1407" s="117">
        <v>0</v>
      </c>
      <c r="O1407" s="117">
        <v>0</v>
      </c>
      <c r="P1407" s="117">
        <v>0</v>
      </c>
      <c r="Q1407" s="117">
        <v>0</v>
      </c>
      <c r="R1407" s="117">
        <v>0</v>
      </c>
      <c r="S1407" s="117">
        <v>1</v>
      </c>
      <c r="T1407" s="117">
        <v>0</v>
      </c>
      <c r="U1407" s="117">
        <v>0</v>
      </c>
      <c r="V1407" s="117">
        <v>0</v>
      </c>
      <c r="W1407" s="117">
        <v>0</v>
      </c>
      <c r="X1407" s="117">
        <v>0</v>
      </c>
      <c r="Y1407" s="117">
        <v>0</v>
      </c>
      <c r="Z1407" s="117">
        <v>0</v>
      </c>
      <c r="AA1407" s="117">
        <v>0</v>
      </c>
      <c r="AB1407" s="117">
        <v>1</v>
      </c>
      <c r="AC1407" s="117">
        <v>0</v>
      </c>
      <c r="AD1407" s="117">
        <v>0</v>
      </c>
      <c r="AE1407" s="117">
        <v>0</v>
      </c>
      <c r="AF1407" s="117">
        <v>0</v>
      </c>
      <c r="AG1407" s="117">
        <v>0</v>
      </c>
      <c r="AH1407" s="117">
        <v>0</v>
      </c>
      <c r="AI1407" s="117">
        <v>0</v>
      </c>
      <c r="AJ1407" s="117">
        <v>1</v>
      </c>
      <c r="AK1407" s="117">
        <v>0</v>
      </c>
      <c r="AL1407" s="117">
        <v>0</v>
      </c>
      <c r="AM1407" s="117">
        <v>0</v>
      </c>
      <c r="AN1407" s="117">
        <v>0</v>
      </c>
      <c r="AO1407" s="117">
        <v>0</v>
      </c>
      <c r="AP1407" s="117">
        <v>0</v>
      </c>
      <c r="AQ1407" s="117">
        <v>1</v>
      </c>
      <c r="AR1407" s="117">
        <v>0</v>
      </c>
      <c r="AS1407" s="117">
        <v>201631.18874039155</v>
      </c>
    </row>
    <row r="1408" spans="1:45" x14ac:dyDescent="0.45">
      <c r="A1408" s="117" t="s">
        <v>1747</v>
      </c>
      <c r="B1408" s="118">
        <v>44415</v>
      </c>
      <c r="C1408" s="117">
        <v>2021</v>
      </c>
      <c r="D1408" s="117">
        <v>8</v>
      </c>
      <c r="E1408" s="117">
        <v>7</v>
      </c>
      <c r="F1408" s="117" t="s">
        <v>340</v>
      </c>
      <c r="G1408" s="117" t="s">
        <v>336</v>
      </c>
      <c r="H1408" s="117">
        <v>0</v>
      </c>
      <c r="I1408" s="117">
        <v>76.916659999999993</v>
      </c>
      <c r="J1408" s="117">
        <v>349822.35991113959</v>
      </c>
      <c r="K1408" s="117">
        <v>187099.85991113959</v>
      </c>
      <c r="L1408" s="117">
        <v>162722.5</v>
      </c>
      <c r="M1408" s="117">
        <v>0</v>
      </c>
      <c r="N1408" s="117">
        <v>0</v>
      </c>
      <c r="O1408" s="117">
        <v>0</v>
      </c>
      <c r="P1408" s="117">
        <v>0</v>
      </c>
      <c r="Q1408" s="117">
        <v>0</v>
      </c>
      <c r="R1408" s="117">
        <v>0</v>
      </c>
      <c r="S1408" s="117">
        <v>0</v>
      </c>
      <c r="T1408" s="117">
        <v>1</v>
      </c>
      <c r="U1408" s="117">
        <v>0</v>
      </c>
      <c r="V1408" s="117">
        <v>0</v>
      </c>
      <c r="W1408" s="117">
        <v>0</v>
      </c>
      <c r="X1408" s="117">
        <v>0</v>
      </c>
      <c r="Y1408" s="117">
        <v>0</v>
      </c>
      <c r="Z1408" s="117">
        <v>0</v>
      </c>
      <c r="AA1408" s="117">
        <v>0</v>
      </c>
      <c r="AB1408" s="117">
        <v>1</v>
      </c>
      <c r="AC1408" s="117">
        <v>0</v>
      </c>
      <c r="AD1408" s="117">
        <v>0</v>
      </c>
      <c r="AE1408" s="117">
        <v>0</v>
      </c>
      <c r="AF1408" s="117">
        <v>0</v>
      </c>
      <c r="AG1408" s="117">
        <v>0</v>
      </c>
      <c r="AH1408" s="117">
        <v>0</v>
      </c>
      <c r="AI1408" s="117">
        <v>0</v>
      </c>
      <c r="AJ1408" s="117">
        <v>1</v>
      </c>
      <c r="AK1408" s="117">
        <v>0</v>
      </c>
      <c r="AL1408" s="117">
        <v>0</v>
      </c>
      <c r="AM1408" s="117">
        <v>0</v>
      </c>
      <c r="AN1408" s="117">
        <v>0</v>
      </c>
      <c r="AO1408" s="117">
        <v>0</v>
      </c>
      <c r="AP1408" s="117">
        <v>0</v>
      </c>
      <c r="AQ1408" s="117">
        <v>1</v>
      </c>
      <c r="AR1408" s="117">
        <v>0</v>
      </c>
      <c r="AS1408" s="117">
        <v>187099.85991113959</v>
      </c>
    </row>
    <row r="1409" spans="1:45" x14ac:dyDescent="0.45">
      <c r="A1409" s="117" t="s">
        <v>1748</v>
      </c>
      <c r="B1409" s="118">
        <v>44416</v>
      </c>
      <c r="C1409" s="117">
        <v>2021</v>
      </c>
      <c r="D1409" s="117">
        <v>8</v>
      </c>
      <c r="E1409" s="117">
        <v>1</v>
      </c>
      <c r="F1409" s="117" t="s">
        <v>340</v>
      </c>
      <c r="G1409" s="117" t="s">
        <v>336</v>
      </c>
      <c r="H1409" s="117">
        <v>0</v>
      </c>
      <c r="I1409" s="117">
        <v>66.625</v>
      </c>
      <c r="J1409" s="117">
        <v>308586.02111551969</v>
      </c>
      <c r="K1409" s="117">
        <v>163723.104448853</v>
      </c>
      <c r="L1409" s="117">
        <v>144862.91666666666</v>
      </c>
      <c r="M1409" s="117">
        <v>0</v>
      </c>
      <c r="N1409" s="117">
        <v>1</v>
      </c>
      <c r="O1409" s="117">
        <v>0</v>
      </c>
      <c r="P1409" s="117">
        <v>0</v>
      </c>
      <c r="Q1409" s="117">
        <v>0</v>
      </c>
      <c r="R1409" s="117">
        <v>0</v>
      </c>
      <c r="S1409" s="117">
        <v>0</v>
      </c>
      <c r="T1409" s="117">
        <v>0</v>
      </c>
      <c r="U1409" s="117">
        <v>0</v>
      </c>
      <c r="V1409" s="117">
        <v>0</v>
      </c>
      <c r="W1409" s="117">
        <v>0</v>
      </c>
      <c r="X1409" s="117">
        <v>0</v>
      </c>
      <c r="Y1409" s="117">
        <v>0</v>
      </c>
      <c r="Z1409" s="117">
        <v>0</v>
      </c>
      <c r="AA1409" s="117">
        <v>0</v>
      </c>
      <c r="AB1409" s="117">
        <v>1</v>
      </c>
      <c r="AC1409" s="117">
        <v>0</v>
      </c>
      <c r="AD1409" s="117">
        <v>0</v>
      </c>
      <c r="AE1409" s="117">
        <v>0</v>
      </c>
      <c r="AF1409" s="117">
        <v>0</v>
      </c>
      <c r="AG1409" s="117">
        <v>0</v>
      </c>
      <c r="AH1409" s="117">
        <v>0</v>
      </c>
      <c r="AI1409" s="117">
        <v>0</v>
      </c>
      <c r="AJ1409" s="117">
        <v>1</v>
      </c>
      <c r="AK1409" s="117">
        <v>0</v>
      </c>
      <c r="AL1409" s="117">
        <v>0</v>
      </c>
      <c r="AM1409" s="117">
        <v>0</v>
      </c>
      <c r="AN1409" s="117">
        <v>0</v>
      </c>
      <c r="AO1409" s="117">
        <v>0</v>
      </c>
      <c r="AP1409" s="117">
        <v>0</v>
      </c>
      <c r="AQ1409" s="117">
        <v>1</v>
      </c>
      <c r="AR1409" s="117">
        <v>0</v>
      </c>
      <c r="AS1409" s="117">
        <v>163723.104448853</v>
      </c>
    </row>
    <row r="1410" spans="1:45" x14ac:dyDescent="0.45">
      <c r="A1410" s="117" t="s">
        <v>1749</v>
      </c>
      <c r="B1410" s="118">
        <v>44417</v>
      </c>
      <c r="C1410" s="117">
        <v>2021</v>
      </c>
      <c r="D1410" s="117">
        <v>8</v>
      </c>
      <c r="E1410" s="117">
        <v>2</v>
      </c>
      <c r="F1410" s="117" t="s">
        <v>342</v>
      </c>
      <c r="G1410" s="117" t="s">
        <v>336</v>
      </c>
      <c r="H1410" s="117">
        <v>0</v>
      </c>
      <c r="I1410" s="117">
        <v>69.708340000000007</v>
      </c>
      <c r="J1410" s="117">
        <v>344419.30454125791</v>
      </c>
      <c r="K1410" s="117">
        <v>185208.47120792459</v>
      </c>
      <c r="L1410" s="117">
        <v>159210.83333333334</v>
      </c>
      <c r="M1410" s="117">
        <v>0</v>
      </c>
      <c r="N1410" s="117">
        <v>0</v>
      </c>
      <c r="O1410" s="117">
        <v>1</v>
      </c>
      <c r="P1410" s="117">
        <v>0</v>
      </c>
      <c r="Q1410" s="117">
        <v>0</v>
      </c>
      <c r="R1410" s="117">
        <v>0</v>
      </c>
      <c r="S1410" s="117">
        <v>0</v>
      </c>
      <c r="T1410" s="117">
        <v>0</v>
      </c>
      <c r="U1410" s="117">
        <v>0</v>
      </c>
      <c r="V1410" s="117">
        <v>0</v>
      </c>
      <c r="W1410" s="117">
        <v>0</v>
      </c>
      <c r="X1410" s="117">
        <v>0</v>
      </c>
      <c r="Y1410" s="117">
        <v>0</v>
      </c>
      <c r="Z1410" s="117">
        <v>0</v>
      </c>
      <c r="AA1410" s="117">
        <v>0</v>
      </c>
      <c r="AB1410" s="117">
        <v>1</v>
      </c>
      <c r="AC1410" s="117">
        <v>0</v>
      </c>
      <c r="AD1410" s="117">
        <v>0</v>
      </c>
      <c r="AE1410" s="117">
        <v>0</v>
      </c>
      <c r="AF1410" s="117">
        <v>0</v>
      </c>
      <c r="AG1410" s="117">
        <v>0</v>
      </c>
      <c r="AH1410" s="117">
        <v>0</v>
      </c>
      <c r="AI1410" s="117">
        <v>0</v>
      </c>
      <c r="AJ1410" s="117">
        <v>1</v>
      </c>
      <c r="AK1410" s="117">
        <v>0</v>
      </c>
      <c r="AL1410" s="117">
        <v>0</v>
      </c>
      <c r="AM1410" s="117">
        <v>0</v>
      </c>
      <c r="AN1410" s="117">
        <v>0</v>
      </c>
      <c r="AO1410" s="117">
        <v>0</v>
      </c>
      <c r="AP1410" s="117">
        <v>0</v>
      </c>
      <c r="AQ1410" s="117">
        <v>1</v>
      </c>
      <c r="AR1410" s="117">
        <v>0</v>
      </c>
      <c r="AS1410" s="117">
        <v>185208.47120792459</v>
      </c>
    </row>
    <row r="1411" spans="1:45" x14ac:dyDescent="0.45">
      <c r="A1411" s="117" t="s">
        <v>1750</v>
      </c>
      <c r="B1411" s="118">
        <v>44418</v>
      </c>
      <c r="C1411" s="117">
        <v>2021</v>
      </c>
      <c r="D1411" s="117">
        <v>8</v>
      </c>
      <c r="E1411" s="117">
        <v>3</v>
      </c>
      <c r="F1411" s="117" t="s">
        <v>342</v>
      </c>
      <c r="G1411" s="117" t="s">
        <v>336</v>
      </c>
      <c r="H1411" s="117">
        <v>0</v>
      </c>
      <c r="I1411" s="117">
        <v>78.458340000000007</v>
      </c>
      <c r="J1411" s="117">
        <v>372969.78515970788</v>
      </c>
      <c r="K1411" s="117">
        <v>200718.53515970788</v>
      </c>
      <c r="L1411" s="117">
        <v>172251.24999999997</v>
      </c>
      <c r="M1411" s="117">
        <v>0</v>
      </c>
      <c r="N1411" s="117">
        <v>0</v>
      </c>
      <c r="O1411" s="117">
        <v>0</v>
      </c>
      <c r="P1411" s="117">
        <v>1</v>
      </c>
      <c r="Q1411" s="117">
        <v>0</v>
      </c>
      <c r="R1411" s="117">
        <v>0</v>
      </c>
      <c r="S1411" s="117">
        <v>0</v>
      </c>
      <c r="T1411" s="117">
        <v>0</v>
      </c>
      <c r="U1411" s="117">
        <v>0</v>
      </c>
      <c r="V1411" s="117">
        <v>0</v>
      </c>
      <c r="W1411" s="117">
        <v>0</v>
      </c>
      <c r="X1411" s="117">
        <v>0</v>
      </c>
      <c r="Y1411" s="117">
        <v>0</v>
      </c>
      <c r="Z1411" s="117">
        <v>0</v>
      </c>
      <c r="AA1411" s="117">
        <v>0</v>
      </c>
      <c r="AB1411" s="117">
        <v>1</v>
      </c>
      <c r="AC1411" s="117">
        <v>0</v>
      </c>
      <c r="AD1411" s="117">
        <v>0</v>
      </c>
      <c r="AE1411" s="117">
        <v>0</v>
      </c>
      <c r="AF1411" s="117">
        <v>0</v>
      </c>
      <c r="AG1411" s="117">
        <v>0</v>
      </c>
      <c r="AH1411" s="117">
        <v>0</v>
      </c>
      <c r="AI1411" s="117">
        <v>0</v>
      </c>
      <c r="AJ1411" s="117">
        <v>1</v>
      </c>
      <c r="AK1411" s="117">
        <v>0</v>
      </c>
      <c r="AL1411" s="117">
        <v>0</v>
      </c>
      <c r="AM1411" s="117">
        <v>0</v>
      </c>
      <c r="AN1411" s="117">
        <v>0</v>
      </c>
      <c r="AO1411" s="117">
        <v>0</v>
      </c>
      <c r="AP1411" s="117">
        <v>0</v>
      </c>
      <c r="AQ1411" s="117">
        <v>1</v>
      </c>
      <c r="AR1411" s="117">
        <v>0</v>
      </c>
      <c r="AS1411" s="117">
        <v>200718.53515970788</v>
      </c>
    </row>
    <row r="1412" spans="1:45" x14ac:dyDescent="0.45">
      <c r="A1412" s="117" t="s">
        <v>1751</v>
      </c>
      <c r="B1412" s="118">
        <v>44419</v>
      </c>
      <c r="C1412" s="117">
        <v>2021</v>
      </c>
      <c r="D1412" s="117">
        <v>8</v>
      </c>
      <c r="E1412" s="117">
        <v>4</v>
      </c>
      <c r="F1412" s="117" t="s">
        <v>342</v>
      </c>
      <c r="G1412" s="117" t="s">
        <v>336</v>
      </c>
      <c r="H1412" s="117">
        <v>0</v>
      </c>
      <c r="I1412" s="117">
        <v>85.75</v>
      </c>
      <c r="J1412" s="117">
        <v>403447.01015428035</v>
      </c>
      <c r="K1412" s="117">
        <v>224166.17682094703</v>
      </c>
      <c r="L1412" s="117">
        <v>179280.83333333334</v>
      </c>
      <c r="M1412" s="117">
        <v>0</v>
      </c>
      <c r="N1412" s="117">
        <v>0</v>
      </c>
      <c r="O1412" s="117">
        <v>0</v>
      </c>
      <c r="P1412" s="117">
        <v>0</v>
      </c>
      <c r="Q1412" s="117">
        <v>1</v>
      </c>
      <c r="R1412" s="117">
        <v>0</v>
      </c>
      <c r="S1412" s="117">
        <v>0</v>
      </c>
      <c r="T1412" s="117">
        <v>0</v>
      </c>
      <c r="U1412" s="117">
        <v>0</v>
      </c>
      <c r="V1412" s="117">
        <v>0</v>
      </c>
      <c r="W1412" s="117">
        <v>0</v>
      </c>
      <c r="X1412" s="117">
        <v>0</v>
      </c>
      <c r="Y1412" s="117">
        <v>0</v>
      </c>
      <c r="Z1412" s="117">
        <v>0</v>
      </c>
      <c r="AA1412" s="117">
        <v>0</v>
      </c>
      <c r="AB1412" s="117">
        <v>1</v>
      </c>
      <c r="AC1412" s="117">
        <v>0</v>
      </c>
      <c r="AD1412" s="117">
        <v>0</v>
      </c>
      <c r="AE1412" s="117">
        <v>0</v>
      </c>
      <c r="AF1412" s="117">
        <v>0</v>
      </c>
      <c r="AG1412" s="117">
        <v>0</v>
      </c>
      <c r="AH1412" s="117">
        <v>0</v>
      </c>
      <c r="AI1412" s="117">
        <v>0</v>
      </c>
      <c r="AJ1412" s="117">
        <v>1</v>
      </c>
      <c r="AK1412" s="117">
        <v>0</v>
      </c>
      <c r="AL1412" s="117">
        <v>0</v>
      </c>
      <c r="AM1412" s="117">
        <v>0</v>
      </c>
      <c r="AN1412" s="117">
        <v>0</v>
      </c>
      <c r="AO1412" s="117">
        <v>0</v>
      </c>
      <c r="AP1412" s="117">
        <v>0</v>
      </c>
      <c r="AQ1412" s="117">
        <v>1</v>
      </c>
      <c r="AR1412" s="117">
        <v>0</v>
      </c>
      <c r="AS1412" s="117">
        <v>224166.17682094703</v>
      </c>
    </row>
    <row r="1413" spans="1:45" x14ac:dyDescent="0.45">
      <c r="A1413" s="117" t="s">
        <v>1752</v>
      </c>
      <c r="B1413" s="118">
        <v>44420</v>
      </c>
      <c r="C1413" s="117">
        <v>2021</v>
      </c>
      <c r="D1413" s="117">
        <v>8</v>
      </c>
      <c r="E1413" s="117">
        <v>5</v>
      </c>
      <c r="F1413" s="117" t="s">
        <v>342</v>
      </c>
      <c r="G1413" s="117" t="s">
        <v>336</v>
      </c>
      <c r="H1413" s="117">
        <v>0</v>
      </c>
      <c r="I1413" s="117">
        <v>87.208340000000007</v>
      </c>
      <c r="J1413" s="117">
        <v>407637.22160400124</v>
      </c>
      <c r="K1413" s="117">
        <v>222724.30493733461</v>
      </c>
      <c r="L1413" s="117">
        <v>184912.91666666666</v>
      </c>
      <c r="M1413" s="117">
        <v>0</v>
      </c>
      <c r="N1413" s="117">
        <v>0</v>
      </c>
      <c r="O1413" s="117">
        <v>0</v>
      </c>
      <c r="P1413" s="117">
        <v>0</v>
      </c>
      <c r="Q1413" s="117">
        <v>0</v>
      </c>
      <c r="R1413" s="117">
        <v>1</v>
      </c>
      <c r="S1413" s="117">
        <v>0</v>
      </c>
      <c r="T1413" s="117">
        <v>0</v>
      </c>
      <c r="U1413" s="117">
        <v>0</v>
      </c>
      <c r="V1413" s="117">
        <v>0</v>
      </c>
      <c r="W1413" s="117">
        <v>0</v>
      </c>
      <c r="X1413" s="117">
        <v>0</v>
      </c>
      <c r="Y1413" s="117">
        <v>0</v>
      </c>
      <c r="Z1413" s="117">
        <v>0</v>
      </c>
      <c r="AA1413" s="117">
        <v>0</v>
      </c>
      <c r="AB1413" s="117">
        <v>1</v>
      </c>
      <c r="AC1413" s="117">
        <v>0</v>
      </c>
      <c r="AD1413" s="117">
        <v>0</v>
      </c>
      <c r="AE1413" s="117">
        <v>0</v>
      </c>
      <c r="AF1413" s="117">
        <v>0</v>
      </c>
      <c r="AG1413" s="117">
        <v>0</v>
      </c>
      <c r="AH1413" s="117">
        <v>0</v>
      </c>
      <c r="AI1413" s="117">
        <v>0</v>
      </c>
      <c r="AJ1413" s="117">
        <v>1</v>
      </c>
      <c r="AK1413" s="117">
        <v>0</v>
      </c>
      <c r="AL1413" s="117">
        <v>0</v>
      </c>
      <c r="AM1413" s="117">
        <v>0</v>
      </c>
      <c r="AN1413" s="117">
        <v>0</v>
      </c>
      <c r="AO1413" s="117">
        <v>0</v>
      </c>
      <c r="AP1413" s="117">
        <v>0</v>
      </c>
      <c r="AQ1413" s="117">
        <v>1</v>
      </c>
      <c r="AR1413" s="117">
        <v>0</v>
      </c>
      <c r="AS1413" s="117">
        <v>222724.30493733461</v>
      </c>
    </row>
    <row r="1414" spans="1:45" x14ac:dyDescent="0.45">
      <c r="A1414" s="117" t="s">
        <v>1753</v>
      </c>
      <c r="B1414" s="118">
        <v>44421</v>
      </c>
      <c r="C1414" s="117">
        <v>2021</v>
      </c>
      <c r="D1414" s="117">
        <v>8</v>
      </c>
      <c r="E1414" s="117">
        <v>6</v>
      </c>
      <c r="F1414" s="117" t="s">
        <v>342</v>
      </c>
      <c r="G1414" s="117" t="s">
        <v>336</v>
      </c>
      <c r="H1414" s="117">
        <v>0</v>
      </c>
      <c r="I1414" s="117">
        <v>82.291659999999993</v>
      </c>
      <c r="J1414" s="117">
        <v>397475.03040579788</v>
      </c>
      <c r="K1414" s="117">
        <v>211706.28040579788</v>
      </c>
      <c r="L1414" s="117">
        <v>185768.75</v>
      </c>
      <c r="M1414" s="117">
        <v>0</v>
      </c>
      <c r="N1414" s="117">
        <v>0</v>
      </c>
      <c r="O1414" s="117">
        <v>0</v>
      </c>
      <c r="P1414" s="117">
        <v>0</v>
      </c>
      <c r="Q1414" s="117">
        <v>0</v>
      </c>
      <c r="R1414" s="117">
        <v>0</v>
      </c>
      <c r="S1414" s="117">
        <v>1</v>
      </c>
      <c r="T1414" s="117">
        <v>0</v>
      </c>
      <c r="U1414" s="117">
        <v>0</v>
      </c>
      <c r="V1414" s="117">
        <v>0</v>
      </c>
      <c r="W1414" s="117">
        <v>0</v>
      </c>
      <c r="X1414" s="117">
        <v>0</v>
      </c>
      <c r="Y1414" s="117">
        <v>0</v>
      </c>
      <c r="Z1414" s="117">
        <v>0</v>
      </c>
      <c r="AA1414" s="117">
        <v>0</v>
      </c>
      <c r="AB1414" s="117">
        <v>1</v>
      </c>
      <c r="AC1414" s="117">
        <v>0</v>
      </c>
      <c r="AD1414" s="117">
        <v>0</v>
      </c>
      <c r="AE1414" s="117">
        <v>0</v>
      </c>
      <c r="AF1414" s="117">
        <v>0</v>
      </c>
      <c r="AG1414" s="117">
        <v>0</v>
      </c>
      <c r="AH1414" s="117">
        <v>0</v>
      </c>
      <c r="AI1414" s="117">
        <v>0</v>
      </c>
      <c r="AJ1414" s="117">
        <v>1</v>
      </c>
      <c r="AK1414" s="117">
        <v>0</v>
      </c>
      <c r="AL1414" s="117">
        <v>0</v>
      </c>
      <c r="AM1414" s="117">
        <v>0</v>
      </c>
      <c r="AN1414" s="117">
        <v>0</v>
      </c>
      <c r="AO1414" s="117">
        <v>0</v>
      </c>
      <c r="AP1414" s="117">
        <v>0</v>
      </c>
      <c r="AQ1414" s="117">
        <v>1</v>
      </c>
      <c r="AR1414" s="117">
        <v>0</v>
      </c>
      <c r="AS1414" s="117">
        <v>211706.28040579788</v>
      </c>
    </row>
    <row r="1415" spans="1:45" x14ac:dyDescent="0.45">
      <c r="A1415" s="117" t="s">
        <v>1754</v>
      </c>
      <c r="B1415" s="118">
        <v>44422</v>
      </c>
      <c r="C1415" s="117">
        <v>2021</v>
      </c>
      <c r="D1415" s="117">
        <v>8</v>
      </c>
      <c r="E1415" s="117">
        <v>7</v>
      </c>
      <c r="F1415" s="117" t="s">
        <v>340</v>
      </c>
      <c r="G1415" s="117" t="s">
        <v>336</v>
      </c>
      <c r="H1415" s="117">
        <v>0</v>
      </c>
      <c r="I1415" s="117">
        <v>81.583340000000007</v>
      </c>
      <c r="J1415" s="117">
        <v>383470.65377827216</v>
      </c>
      <c r="K1415" s="117">
        <v>206196.90377827216</v>
      </c>
      <c r="L1415" s="117">
        <v>177273.75</v>
      </c>
      <c r="M1415" s="117">
        <v>0</v>
      </c>
      <c r="N1415" s="117">
        <v>0</v>
      </c>
      <c r="O1415" s="117">
        <v>0</v>
      </c>
      <c r="P1415" s="117">
        <v>0</v>
      </c>
      <c r="Q1415" s="117">
        <v>0</v>
      </c>
      <c r="R1415" s="117">
        <v>0</v>
      </c>
      <c r="S1415" s="117">
        <v>0</v>
      </c>
      <c r="T1415" s="117">
        <v>1</v>
      </c>
      <c r="U1415" s="117">
        <v>0</v>
      </c>
      <c r="V1415" s="117">
        <v>0</v>
      </c>
      <c r="W1415" s="117">
        <v>0</v>
      </c>
      <c r="X1415" s="117">
        <v>0</v>
      </c>
      <c r="Y1415" s="117">
        <v>0</v>
      </c>
      <c r="Z1415" s="117">
        <v>0</v>
      </c>
      <c r="AA1415" s="117">
        <v>0</v>
      </c>
      <c r="AB1415" s="117">
        <v>1</v>
      </c>
      <c r="AC1415" s="117">
        <v>0</v>
      </c>
      <c r="AD1415" s="117">
        <v>0</v>
      </c>
      <c r="AE1415" s="117">
        <v>0</v>
      </c>
      <c r="AF1415" s="117">
        <v>0</v>
      </c>
      <c r="AG1415" s="117">
        <v>0</v>
      </c>
      <c r="AH1415" s="117">
        <v>0</v>
      </c>
      <c r="AI1415" s="117">
        <v>0</v>
      </c>
      <c r="AJ1415" s="117">
        <v>1</v>
      </c>
      <c r="AK1415" s="117">
        <v>0</v>
      </c>
      <c r="AL1415" s="117">
        <v>0</v>
      </c>
      <c r="AM1415" s="117">
        <v>0</v>
      </c>
      <c r="AN1415" s="117">
        <v>0</v>
      </c>
      <c r="AO1415" s="117">
        <v>0</v>
      </c>
      <c r="AP1415" s="117">
        <v>0</v>
      </c>
      <c r="AQ1415" s="117">
        <v>1</v>
      </c>
      <c r="AR1415" s="117">
        <v>0</v>
      </c>
      <c r="AS1415" s="117">
        <v>206196.90377827216</v>
      </c>
    </row>
    <row r="1416" spans="1:45" x14ac:dyDescent="0.45">
      <c r="A1416" s="117" t="s">
        <v>1755</v>
      </c>
      <c r="B1416" s="118">
        <v>44423</v>
      </c>
      <c r="C1416" s="117">
        <v>2021</v>
      </c>
      <c r="D1416" s="117">
        <v>8</v>
      </c>
      <c r="E1416" s="117">
        <v>1</v>
      </c>
      <c r="F1416" s="117" t="s">
        <v>340</v>
      </c>
      <c r="G1416" s="117" t="s">
        <v>336</v>
      </c>
      <c r="H1416" s="117">
        <v>0</v>
      </c>
      <c r="I1416" s="117">
        <v>85.125</v>
      </c>
      <c r="J1416" s="117">
        <v>379211.39316947298</v>
      </c>
      <c r="K1416" s="117">
        <v>208260.14316947298</v>
      </c>
      <c r="L1416" s="117">
        <v>170951.25</v>
      </c>
      <c r="M1416" s="117">
        <v>0</v>
      </c>
      <c r="N1416" s="117">
        <v>1</v>
      </c>
      <c r="O1416" s="117">
        <v>0</v>
      </c>
      <c r="P1416" s="117">
        <v>0</v>
      </c>
      <c r="Q1416" s="117">
        <v>0</v>
      </c>
      <c r="R1416" s="117">
        <v>0</v>
      </c>
      <c r="S1416" s="117">
        <v>0</v>
      </c>
      <c r="T1416" s="117">
        <v>0</v>
      </c>
      <c r="U1416" s="117">
        <v>0</v>
      </c>
      <c r="V1416" s="117">
        <v>0</v>
      </c>
      <c r="W1416" s="117">
        <v>0</v>
      </c>
      <c r="X1416" s="117">
        <v>0</v>
      </c>
      <c r="Y1416" s="117">
        <v>0</v>
      </c>
      <c r="Z1416" s="117">
        <v>0</v>
      </c>
      <c r="AA1416" s="117">
        <v>0</v>
      </c>
      <c r="AB1416" s="117">
        <v>1</v>
      </c>
      <c r="AC1416" s="117">
        <v>0</v>
      </c>
      <c r="AD1416" s="117">
        <v>0</v>
      </c>
      <c r="AE1416" s="117">
        <v>0</v>
      </c>
      <c r="AF1416" s="117">
        <v>0</v>
      </c>
      <c r="AG1416" s="117">
        <v>0</v>
      </c>
      <c r="AH1416" s="117">
        <v>0</v>
      </c>
      <c r="AI1416" s="117">
        <v>0</v>
      </c>
      <c r="AJ1416" s="117">
        <v>1</v>
      </c>
      <c r="AK1416" s="117">
        <v>0</v>
      </c>
      <c r="AL1416" s="117">
        <v>0</v>
      </c>
      <c r="AM1416" s="117">
        <v>0</v>
      </c>
      <c r="AN1416" s="117">
        <v>0</v>
      </c>
      <c r="AO1416" s="117">
        <v>0</v>
      </c>
      <c r="AP1416" s="117">
        <v>0</v>
      </c>
      <c r="AQ1416" s="117">
        <v>1</v>
      </c>
      <c r="AR1416" s="117">
        <v>0</v>
      </c>
      <c r="AS1416" s="117">
        <v>208260.14316947298</v>
      </c>
    </row>
    <row r="1417" spans="1:45" x14ac:dyDescent="0.45">
      <c r="A1417" s="117" t="s">
        <v>1756</v>
      </c>
      <c r="B1417" s="118">
        <v>44424</v>
      </c>
      <c r="C1417" s="117">
        <v>2021</v>
      </c>
      <c r="D1417" s="117">
        <v>8</v>
      </c>
      <c r="E1417" s="117">
        <v>2</v>
      </c>
      <c r="F1417" s="117" t="s">
        <v>342</v>
      </c>
      <c r="G1417" s="117" t="s">
        <v>336</v>
      </c>
      <c r="H1417" s="117">
        <v>0</v>
      </c>
      <c r="I1417" s="117">
        <v>80.375</v>
      </c>
      <c r="J1417" s="117">
        <v>389436.50617597252</v>
      </c>
      <c r="K1417" s="117">
        <v>214600.25617597249</v>
      </c>
      <c r="L1417" s="117">
        <v>174836.25</v>
      </c>
      <c r="M1417" s="117">
        <v>0</v>
      </c>
      <c r="N1417" s="117">
        <v>0</v>
      </c>
      <c r="O1417" s="117">
        <v>1</v>
      </c>
      <c r="P1417" s="117">
        <v>0</v>
      </c>
      <c r="Q1417" s="117">
        <v>0</v>
      </c>
      <c r="R1417" s="117">
        <v>0</v>
      </c>
      <c r="S1417" s="117">
        <v>0</v>
      </c>
      <c r="T1417" s="117">
        <v>0</v>
      </c>
      <c r="U1417" s="117">
        <v>0</v>
      </c>
      <c r="V1417" s="117">
        <v>0</v>
      </c>
      <c r="W1417" s="117">
        <v>0</v>
      </c>
      <c r="X1417" s="117">
        <v>0</v>
      </c>
      <c r="Y1417" s="117">
        <v>0</v>
      </c>
      <c r="Z1417" s="117">
        <v>0</v>
      </c>
      <c r="AA1417" s="117">
        <v>0</v>
      </c>
      <c r="AB1417" s="117">
        <v>1</v>
      </c>
      <c r="AC1417" s="117">
        <v>0</v>
      </c>
      <c r="AD1417" s="117">
        <v>0</v>
      </c>
      <c r="AE1417" s="117">
        <v>0</v>
      </c>
      <c r="AF1417" s="117">
        <v>0</v>
      </c>
      <c r="AG1417" s="117">
        <v>0</v>
      </c>
      <c r="AH1417" s="117">
        <v>0</v>
      </c>
      <c r="AI1417" s="117">
        <v>0</v>
      </c>
      <c r="AJ1417" s="117">
        <v>1</v>
      </c>
      <c r="AK1417" s="117">
        <v>0</v>
      </c>
      <c r="AL1417" s="117">
        <v>0</v>
      </c>
      <c r="AM1417" s="117">
        <v>0</v>
      </c>
      <c r="AN1417" s="117">
        <v>0</v>
      </c>
      <c r="AO1417" s="117">
        <v>0</v>
      </c>
      <c r="AP1417" s="117">
        <v>0</v>
      </c>
      <c r="AQ1417" s="117">
        <v>1</v>
      </c>
      <c r="AR1417" s="117">
        <v>0</v>
      </c>
      <c r="AS1417" s="117">
        <v>214600.25617597249</v>
      </c>
    </row>
    <row r="1418" spans="1:45" x14ac:dyDescent="0.45">
      <c r="A1418" s="117" t="s">
        <v>1757</v>
      </c>
      <c r="B1418" s="118">
        <v>44425</v>
      </c>
      <c r="C1418" s="117">
        <v>2021</v>
      </c>
      <c r="D1418" s="117">
        <v>8</v>
      </c>
      <c r="E1418" s="117">
        <v>3</v>
      </c>
      <c r="F1418" s="117" t="s">
        <v>342</v>
      </c>
      <c r="G1418" s="117" t="s">
        <v>336</v>
      </c>
      <c r="H1418" s="117">
        <v>0</v>
      </c>
      <c r="I1418" s="117">
        <v>69.875</v>
      </c>
      <c r="J1418" s="117">
        <v>342273.44063129911</v>
      </c>
      <c r="K1418" s="117">
        <v>173420.94063129911</v>
      </c>
      <c r="L1418" s="117">
        <v>168852.5</v>
      </c>
      <c r="M1418" s="117">
        <v>0</v>
      </c>
      <c r="N1418" s="117">
        <v>0</v>
      </c>
      <c r="O1418" s="117">
        <v>0</v>
      </c>
      <c r="P1418" s="117">
        <v>1</v>
      </c>
      <c r="Q1418" s="117">
        <v>0</v>
      </c>
      <c r="R1418" s="117">
        <v>0</v>
      </c>
      <c r="S1418" s="117">
        <v>0</v>
      </c>
      <c r="T1418" s="117">
        <v>0</v>
      </c>
      <c r="U1418" s="117">
        <v>0</v>
      </c>
      <c r="V1418" s="117">
        <v>0</v>
      </c>
      <c r="W1418" s="117">
        <v>0</v>
      </c>
      <c r="X1418" s="117">
        <v>0</v>
      </c>
      <c r="Y1418" s="117">
        <v>0</v>
      </c>
      <c r="Z1418" s="117">
        <v>0</v>
      </c>
      <c r="AA1418" s="117">
        <v>0</v>
      </c>
      <c r="AB1418" s="117">
        <v>1</v>
      </c>
      <c r="AC1418" s="117">
        <v>0</v>
      </c>
      <c r="AD1418" s="117">
        <v>0</v>
      </c>
      <c r="AE1418" s="117">
        <v>0</v>
      </c>
      <c r="AF1418" s="117">
        <v>0</v>
      </c>
      <c r="AG1418" s="117">
        <v>0</v>
      </c>
      <c r="AH1418" s="117">
        <v>0</v>
      </c>
      <c r="AI1418" s="117">
        <v>0</v>
      </c>
      <c r="AJ1418" s="117">
        <v>1</v>
      </c>
      <c r="AK1418" s="117">
        <v>0</v>
      </c>
      <c r="AL1418" s="117">
        <v>0</v>
      </c>
      <c r="AM1418" s="117">
        <v>0</v>
      </c>
      <c r="AN1418" s="117">
        <v>0</v>
      </c>
      <c r="AO1418" s="117">
        <v>0</v>
      </c>
      <c r="AP1418" s="117">
        <v>0</v>
      </c>
      <c r="AQ1418" s="117">
        <v>1</v>
      </c>
      <c r="AR1418" s="117">
        <v>0</v>
      </c>
      <c r="AS1418" s="117">
        <v>173420.94063129911</v>
      </c>
    </row>
    <row r="1419" spans="1:45" x14ac:dyDescent="0.45">
      <c r="A1419" s="117" t="s">
        <v>1758</v>
      </c>
      <c r="B1419" s="118">
        <v>44426</v>
      </c>
      <c r="C1419" s="117">
        <v>2021</v>
      </c>
      <c r="D1419" s="117">
        <v>8</v>
      </c>
      <c r="E1419" s="117">
        <v>4</v>
      </c>
      <c r="F1419" s="117" t="s">
        <v>342</v>
      </c>
      <c r="G1419" s="117" t="s">
        <v>336</v>
      </c>
      <c r="H1419" s="117">
        <v>0</v>
      </c>
      <c r="I1419" s="117">
        <v>72.875</v>
      </c>
      <c r="J1419" s="117">
        <v>345507.7451424867</v>
      </c>
      <c r="K1419" s="117">
        <v>181093.57847582005</v>
      </c>
      <c r="L1419" s="117">
        <v>164414.16666666666</v>
      </c>
      <c r="M1419" s="117">
        <v>0</v>
      </c>
      <c r="N1419" s="117">
        <v>0</v>
      </c>
      <c r="O1419" s="117">
        <v>0</v>
      </c>
      <c r="P1419" s="117">
        <v>0</v>
      </c>
      <c r="Q1419" s="117">
        <v>1</v>
      </c>
      <c r="R1419" s="117">
        <v>0</v>
      </c>
      <c r="S1419" s="117">
        <v>0</v>
      </c>
      <c r="T1419" s="117">
        <v>0</v>
      </c>
      <c r="U1419" s="117">
        <v>0</v>
      </c>
      <c r="V1419" s="117">
        <v>0</v>
      </c>
      <c r="W1419" s="117">
        <v>0</v>
      </c>
      <c r="X1419" s="117">
        <v>0</v>
      </c>
      <c r="Y1419" s="117">
        <v>0</v>
      </c>
      <c r="Z1419" s="117">
        <v>0</v>
      </c>
      <c r="AA1419" s="117">
        <v>0</v>
      </c>
      <c r="AB1419" s="117">
        <v>1</v>
      </c>
      <c r="AC1419" s="117">
        <v>0</v>
      </c>
      <c r="AD1419" s="117">
        <v>0</v>
      </c>
      <c r="AE1419" s="117">
        <v>0</v>
      </c>
      <c r="AF1419" s="117">
        <v>0</v>
      </c>
      <c r="AG1419" s="117">
        <v>0</v>
      </c>
      <c r="AH1419" s="117">
        <v>0</v>
      </c>
      <c r="AI1419" s="117">
        <v>0</v>
      </c>
      <c r="AJ1419" s="117">
        <v>1</v>
      </c>
      <c r="AK1419" s="117">
        <v>0</v>
      </c>
      <c r="AL1419" s="117">
        <v>0</v>
      </c>
      <c r="AM1419" s="117">
        <v>0</v>
      </c>
      <c r="AN1419" s="117">
        <v>0</v>
      </c>
      <c r="AO1419" s="117">
        <v>0</v>
      </c>
      <c r="AP1419" s="117">
        <v>0</v>
      </c>
      <c r="AQ1419" s="117">
        <v>1</v>
      </c>
      <c r="AR1419" s="117">
        <v>0</v>
      </c>
      <c r="AS1419" s="117">
        <v>181093.57847582005</v>
      </c>
    </row>
    <row r="1420" spans="1:45" x14ac:dyDescent="0.45">
      <c r="A1420" s="117" t="s">
        <v>1759</v>
      </c>
      <c r="B1420" s="118">
        <v>44427</v>
      </c>
      <c r="C1420" s="117">
        <v>2021</v>
      </c>
      <c r="D1420" s="117">
        <v>8</v>
      </c>
      <c r="E1420" s="117">
        <v>5</v>
      </c>
      <c r="F1420" s="117" t="s">
        <v>342</v>
      </c>
      <c r="G1420" s="117" t="s">
        <v>336</v>
      </c>
      <c r="H1420" s="117">
        <v>0</v>
      </c>
      <c r="I1420" s="117">
        <v>74.708340000000007</v>
      </c>
      <c r="J1420" s="117">
        <v>349428.17281330621</v>
      </c>
      <c r="K1420" s="117">
        <v>182682.33947997287</v>
      </c>
      <c r="L1420" s="117">
        <v>166745.83333333334</v>
      </c>
      <c r="M1420" s="117">
        <v>0</v>
      </c>
      <c r="N1420" s="117">
        <v>0</v>
      </c>
      <c r="O1420" s="117">
        <v>0</v>
      </c>
      <c r="P1420" s="117">
        <v>0</v>
      </c>
      <c r="Q1420" s="117">
        <v>0</v>
      </c>
      <c r="R1420" s="117">
        <v>1</v>
      </c>
      <c r="S1420" s="117">
        <v>0</v>
      </c>
      <c r="T1420" s="117">
        <v>0</v>
      </c>
      <c r="U1420" s="117">
        <v>0</v>
      </c>
      <c r="V1420" s="117">
        <v>0</v>
      </c>
      <c r="W1420" s="117">
        <v>0</v>
      </c>
      <c r="X1420" s="117">
        <v>0</v>
      </c>
      <c r="Y1420" s="117">
        <v>0</v>
      </c>
      <c r="Z1420" s="117">
        <v>0</v>
      </c>
      <c r="AA1420" s="117">
        <v>0</v>
      </c>
      <c r="AB1420" s="117">
        <v>1</v>
      </c>
      <c r="AC1420" s="117">
        <v>0</v>
      </c>
      <c r="AD1420" s="117">
        <v>0</v>
      </c>
      <c r="AE1420" s="117">
        <v>0</v>
      </c>
      <c r="AF1420" s="117">
        <v>0</v>
      </c>
      <c r="AG1420" s="117">
        <v>0</v>
      </c>
      <c r="AH1420" s="117">
        <v>0</v>
      </c>
      <c r="AI1420" s="117">
        <v>0</v>
      </c>
      <c r="AJ1420" s="117">
        <v>1</v>
      </c>
      <c r="AK1420" s="117">
        <v>0</v>
      </c>
      <c r="AL1420" s="117">
        <v>0</v>
      </c>
      <c r="AM1420" s="117">
        <v>0</v>
      </c>
      <c r="AN1420" s="117">
        <v>0</v>
      </c>
      <c r="AO1420" s="117">
        <v>0</v>
      </c>
      <c r="AP1420" s="117">
        <v>0</v>
      </c>
      <c r="AQ1420" s="117">
        <v>1</v>
      </c>
      <c r="AR1420" s="117">
        <v>0</v>
      </c>
      <c r="AS1420" s="117">
        <v>182682.33947997287</v>
      </c>
    </row>
    <row r="1421" spans="1:45" x14ac:dyDescent="0.45">
      <c r="A1421" s="117" t="s">
        <v>1760</v>
      </c>
      <c r="B1421" s="118">
        <v>44428</v>
      </c>
      <c r="C1421" s="117">
        <v>2021</v>
      </c>
      <c r="D1421" s="117">
        <v>8</v>
      </c>
      <c r="E1421" s="117">
        <v>6</v>
      </c>
      <c r="F1421" s="117" t="s">
        <v>342</v>
      </c>
      <c r="G1421" s="117" t="s">
        <v>336</v>
      </c>
      <c r="H1421" s="117">
        <v>0</v>
      </c>
      <c r="I1421" s="117">
        <v>70.833340000000007</v>
      </c>
      <c r="J1421" s="117">
        <v>336644.3798560861</v>
      </c>
      <c r="K1421" s="117">
        <v>175074.79652275276</v>
      </c>
      <c r="L1421" s="117">
        <v>161569.58333333334</v>
      </c>
      <c r="M1421" s="117">
        <v>0</v>
      </c>
      <c r="N1421" s="117">
        <v>0</v>
      </c>
      <c r="O1421" s="117">
        <v>0</v>
      </c>
      <c r="P1421" s="117">
        <v>0</v>
      </c>
      <c r="Q1421" s="117">
        <v>0</v>
      </c>
      <c r="R1421" s="117">
        <v>0</v>
      </c>
      <c r="S1421" s="117">
        <v>1</v>
      </c>
      <c r="T1421" s="117">
        <v>0</v>
      </c>
      <c r="U1421" s="117">
        <v>0</v>
      </c>
      <c r="V1421" s="117">
        <v>0</v>
      </c>
      <c r="W1421" s="117">
        <v>0</v>
      </c>
      <c r="X1421" s="117">
        <v>0</v>
      </c>
      <c r="Y1421" s="117">
        <v>0</v>
      </c>
      <c r="Z1421" s="117">
        <v>0</v>
      </c>
      <c r="AA1421" s="117">
        <v>0</v>
      </c>
      <c r="AB1421" s="117">
        <v>1</v>
      </c>
      <c r="AC1421" s="117">
        <v>0</v>
      </c>
      <c r="AD1421" s="117">
        <v>0</v>
      </c>
      <c r="AE1421" s="117">
        <v>0</v>
      </c>
      <c r="AF1421" s="117">
        <v>0</v>
      </c>
      <c r="AG1421" s="117">
        <v>0</v>
      </c>
      <c r="AH1421" s="117">
        <v>0</v>
      </c>
      <c r="AI1421" s="117">
        <v>0</v>
      </c>
      <c r="AJ1421" s="117">
        <v>1</v>
      </c>
      <c r="AK1421" s="117">
        <v>0</v>
      </c>
      <c r="AL1421" s="117">
        <v>0</v>
      </c>
      <c r="AM1421" s="117">
        <v>0</v>
      </c>
      <c r="AN1421" s="117">
        <v>0</v>
      </c>
      <c r="AO1421" s="117">
        <v>0</v>
      </c>
      <c r="AP1421" s="117">
        <v>0</v>
      </c>
      <c r="AQ1421" s="117">
        <v>1</v>
      </c>
      <c r="AR1421" s="117">
        <v>0</v>
      </c>
      <c r="AS1421" s="117">
        <v>175074.79652275276</v>
      </c>
    </row>
    <row r="1422" spans="1:45" x14ac:dyDescent="0.45">
      <c r="A1422" s="117" t="s">
        <v>1761</v>
      </c>
      <c r="B1422" s="118">
        <v>44429</v>
      </c>
      <c r="C1422" s="117">
        <v>2021</v>
      </c>
      <c r="D1422" s="117">
        <v>8</v>
      </c>
      <c r="E1422" s="117">
        <v>7</v>
      </c>
      <c r="F1422" s="117" t="s">
        <v>340</v>
      </c>
      <c r="G1422" s="117" t="s">
        <v>336</v>
      </c>
      <c r="H1422" s="117">
        <v>0</v>
      </c>
      <c r="I1422" s="117">
        <v>65.125</v>
      </c>
      <c r="J1422" s="117">
        <v>307653.5845187158</v>
      </c>
      <c r="K1422" s="117">
        <v>166315.66785204914</v>
      </c>
      <c r="L1422" s="117">
        <v>141337.91666666666</v>
      </c>
      <c r="M1422" s="117">
        <v>0</v>
      </c>
      <c r="N1422" s="117">
        <v>0</v>
      </c>
      <c r="O1422" s="117">
        <v>0</v>
      </c>
      <c r="P1422" s="117">
        <v>0</v>
      </c>
      <c r="Q1422" s="117">
        <v>0</v>
      </c>
      <c r="R1422" s="117">
        <v>0</v>
      </c>
      <c r="S1422" s="117">
        <v>0</v>
      </c>
      <c r="T1422" s="117">
        <v>1</v>
      </c>
      <c r="U1422" s="117">
        <v>0</v>
      </c>
      <c r="V1422" s="117">
        <v>0</v>
      </c>
      <c r="W1422" s="117">
        <v>0</v>
      </c>
      <c r="X1422" s="117">
        <v>0</v>
      </c>
      <c r="Y1422" s="117">
        <v>0</v>
      </c>
      <c r="Z1422" s="117">
        <v>0</v>
      </c>
      <c r="AA1422" s="117">
        <v>0</v>
      </c>
      <c r="AB1422" s="117">
        <v>1</v>
      </c>
      <c r="AC1422" s="117">
        <v>0</v>
      </c>
      <c r="AD1422" s="117">
        <v>0</v>
      </c>
      <c r="AE1422" s="117">
        <v>0</v>
      </c>
      <c r="AF1422" s="117">
        <v>0</v>
      </c>
      <c r="AG1422" s="117">
        <v>0</v>
      </c>
      <c r="AH1422" s="117">
        <v>0</v>
      </c>
      <c r="AI1422" s="117">
        <v>0</v>
      </c>
      <c r="AJ1422" s="117">
        <v>1</v>
      </c>
      <c r="AK1422" s="117">
        <v>0</v>
      </c>
      <c r="AL1422" s="117">
        <v>0</v>
      </c>
      <c r="AM1422" s="117">
        <v>0</v>
      </c>
      <c r="AN1422" s="117">
        <v>0</v>
      </c>
      <c r="AO1422" s="117">
        <v>0</v>
      </c>
      <c r="AP1422" s="117">
        <v>0</v>
      </c>
      <c r="AQ1422" s="117">
        <v>1</v>
      </c>
      <c r="AR1422" s="117">
        <v>0</v>
      </c>
      <c r="AS1422" s="117">
        <v>166315.66785204914</v>
      </c>
    </row>
    <row r="1423" spans="1:45" x14ac:dyDescent="0.45">
      <c r="A1423" s="117" t="s">
        <v>1762</v>
      </c>
      <c r="B1423" s="118">
        <v>44430</v>
      </c>
      <c r="C1423" s="117">
        <v>2021</v>
      </c>
      <c r="D1423" s="117">
        <v>8</v>
      </c>
      <c r="E1423" s="117">
        <v>1</v>
      </c>
      <c r="F1423" s="117" t="s">
        <v>340</v>
      </c>
      <c r="G1423" s="117" t="s">
        <v>336</v>
      </c>
      <c r="H1423" s="117">
        <v>0</v>
      </c>
      <c r="I1423" s="117">
        <v>66.791659999999993</v>
      </c>
      <c r="J1423" s="117">
        <v>286551.47826621373</v>
      </c>
      <c r="K1423" s="117">
        <v>161074.39493288039</v>
      </c>
      <c r="L1423" s="117">
        <v>125477.08333333333</v>
      </c>
      <c r="M1423" s="117">
        <v>0</v>
      </c>
      <c r="N1423" s="117">
        <v>1</v>
      </c>
      <c r="O1423" s="117">
        <v>0</v>
      </c>
      <c r="P1423" s="117">
        <v>0</v>
      </c>
      <c r="Q1423" s="117">
        <v>0</v>
      </c>
      <c r="R1423" s="117">
        <v>0</v>
      </c>
      <c r="S1423" s="117">
        <v>0</v>
      </c>
      <c r="T1423" s="117">
        <v>0</v>
      </c>
      <c r="U1423" s="117">
        <v>0</v>
      </c>
      <c r="V1423" s="117">
        <v>0</v>
      </c>
      <c r="W1423" s="117">
        <v>0</v>
      </c>
      <c r="X1423" s="117">
        <v>0</v>
      </c>
      <c r="Y1423" s="117">
        <v>0</v>
      </c>
      <c r="Z1423" s="117">
        <v>0</v>
      </c>
      <c r="AA1423" s="117">
        <v>0</v>
      </c>
      <c r="AB1423" s="117">
        <v>1</v>
      </c>
      <c r="AC1423" s="117">
        <v>0</v>
      </c>
      <c r="AD1423" s="117">
        <v>0</v>
      </c>
      <c r="AE1423" s="117">
        <v>0</v>
      </c>
      <c r="AF1423" s="117">
        <v>0</v>
      </c>
      <c r="AG1423" s="117">
        <v>0</v>
      </c>
      <c r="AH1423" s="117">
        <v>0</v>
      </c>
      <c r="AI1423" s="117">
        <v>0</v>
      </c>
      <c r="AJ1423" s="117">
        <v>1</v>
      </c>
      <c r="AK1423" s="117">
        <v>0</v>
      </c>
      <c r="AL1423" s="117">
        <v>0</v>
      </c>
      <c r="AM1423" s="117">
        <v>0</v>
      </c>
      <c r="AN1423" s="117">
        <v>0</v>
      </c>
      <c r="AO1423" s="117">
        <v>0</v>
      </c>
      <c r="AP1423" s="117">
        <v>0</v>
      </c>
      <c r="AQ1423" s="117">
        <v>1</v>
      </c>
      <c r="AR1423" s="117">
        <v>0</v>
      </c>
      <c r="AS1423" s="117">
        <v>161074.39493288039</v>
      </c>
    </row>
    <row r="1424" spans="1:45" x14ac:dyDescent="0.45">
      <c r="A1424" s="117" t="s">
        <v>1763</v>
      </c>
      <c r="B1424" s="118">
        <v>44431</v>
      </c>
      <c r="C1424" s="117">
        <v>2021</v>
      </c>
      <c r="D1424" s="117">
        <v>8</v>
      </c>
      <c r="E1424" s="117">
        <v>2</v>
      </c>
      <c r="F1424" s="117" t="s">
        <v>342</v>
      </c>
      <c r="G1424" s="117" t="s">
        <v>336</v>
      </c>
      <c r="H1424" s="117">
        <v>0</v>
      </c>
      <c r="I1424" s="117">
        <v>61.5</v>
      </c>
      <c r="J1424" s="117">
        <v>311714.11528426554</v>
      </c>
      <c r="K1424" s="117">
        <v>170033.69861759889</v>
      </c>
      <c r="L1424" s="117">
        <v>141680.41666666666</v>
      </c>
      <c r="M1424" s="117">
        <v>0</v>
      </c>
      <c r="N1424" s="117">
        <v>0</v>
      </c>
      <c r="O1424" s="117">
        <v>1</v>
      </c>
      <c r="P1424" s="117">
        <v>0</v>
      </c>
      <c r="Q1424" s="117">
        <v>0</v>
      </c>
      <c r="R1424" s="117">
        <v>0</v>
      </c>
      <c r="S1424" s="117">
        <v>0</v>
      </c>
      <c r="T1424" s="117">
        <v>0</v>
      </c>
      <c r="U1424" s="117">
        <v>0</v>
      </c>
      <c r="V1424" s="117">
        <v>0</v>
      </c>
      <c r="W1424" s="117">
        <v>0</v>
      </c>
      <c r="X1424" s="117">
        <v>0</v>
      </c>
      <c r="Y1424" s="117">
        <v>0</v>
      </c>
      <c r="Z1424" s="117">
        <v>0</v>
      </c>
      <c r="AA1424" s="117">
        <v>0</v>
      </c>
      <c r="AB1424" s="117">
        <v>1</v>
      </c>
      <c r="AC1424" s="117">
        <v>0</v>
      </c>
      <c r="AD1424" s="117">
        <v>0</v>
      </c>
      <c r="AE1424" s="117">
        <v>0</v>
      </c>
      <c r="AF1424" s="117">
        <v>0</v>
      </c>
      <c r="AG1424" s="117">
        <v>0</v>
      </c>
      <c r="AH1424" s="117">
        <v>0</v>
      </c>
      <c r="AI1424" s="117">
        <v>0</v>
      </c>
      <c r="AJ1424" s="117">
        <v>1</v>
      </c>
      <c r="AK1424" s="117">
        <v>0</v>
      </c>
      <c r="AL1424" s="117">
        <v>0</v>
      </c>
      <c r="AM1424" s="117">
        <v>0</v>
      </c>
      <c r="AN1424" s="117">
        <v>0</v>
      </c>
      <c r="AO1424" s="117">
        <v>0</v>
      </c>
      <c r="AP1424" s="117">
        <v>0</v>
      </c>
      <c r="AQ1424" s="117">
        <v>1</v>
      </c>
      <c r="AR1424" s="117">
        <v>0</v>
      </c>
      <c r="AS1424" s="117">
        <v>170033.69861759889</v>
      </c>
    </row>
    <row r="1425" spans="1:45" x14ac:dyDescent="0.45">
      <c r="A1425" s="117" t="s">
        <v>1764</v>
      </c>
      <c r="B1425" s="118">
        <v>44432</v>
      </c>
      <c r="C1425" s="117">
        <v>2021</v>
      </c>
      <c r="D1425" s="117">
        <v>8</v>
      </c>
      <c r="E1425" s="117">
        <v>3</v>
      </c>
      <c r="F1425" s="117" t="s">
        <v>342</v>
      </c>
      <c r="G1425" s="117" t="s">
        <v>336</v>
      </c>
      <c r="H1425" s="117">
        <v>0</v>
      </c>
      <c r="I1425" s="117">
        <v>64.041659999999993</v>
      </c>
      <c r="J1425" s="117">
        <v>321082.07740209164</v>
      </c>
      <c r="K1425" s="117">
        <v>173861.66073542499</v>
      </c>
      <c r="L1425" s="117">
        <v>147220.41666666666</v>
      </c>
      <c r="M1425" s="117">
        <v>0</v>
      </c>
      <c r="N1425" s="117">
        <v>0</v>
      </c>
      <c r="O1425" s="117">
        <v>0</v>
      </c>
      <c r="P1425" s="117">
        <v>1</v>
      </c>
      <c r="Q1425" s="117">
        <v>0</v>
      </c>
      <c r="R1425" s="117">
        <v>0</v>
      </c>
      <c r="S1425" s="117">
        <v>0</v>
      </c>
      <c r="T1425" s="117">
        <v>0</v>
      </c>
      <c r="U1425" s="117">
        <v>0</v>
      </c>
      <c r="V1425" s="117">
        <v>0</v>
      </c>
      <c r="W1425" s="117">
        <v>0</v>
      </c>
      <c r="X1425" s="117">
        <v>0</v>
      </c>
      <c r="Y1425" s="117">
        <v>0</v>
      </c>
      <c r="Z1425" s="117">
        <v>0</v>
      </c>
      <c r="AA1425" s="117">
        <v>0</v>
      </c>
      <c r="AB1425" s="117">
        <v>1</v>
      </c>
      <c r="AC1425" s="117">
        <v>0</v>
      </c>
      <c r="AD1425" s="117">
        <v>0</v>
      </c>
      <c r="AE1425" s="117">
        <v>0</v>
      </c>
      <c r="AF1425" s="117">
        <v>0</v>
      </c>
      <c r="AG1425" s="117">
        <v>0</v>
      </c>
      <c r="AH1425" s="117">
        <v>0</v>
      </c>
      <c r="AI1425" s="117">
        <v>0</v>
      </c>
      <c r="AJ1425" s="117">
        <v>1</v>
      </c>
      <c r="AK1425" s="117">
        <v>0</v>
      </c>
      <c r="AL1425" s="117">
        <v>0</v>
      </c>
      <c r="AM1425" s="117">
        <v>0</v>
      </c>
      <c r="AN1425" s="117">
        <v>0</v>
      </c>
      <c r="AO1425" s="117">
        <v>0</v>
      </c>
      <c r="AP1425" s="117">
        <v>0</v>
      </c>
      <c r="AQ1425" s="117">
        <v>1</v>
      </c>
      <c r="AR1425" s="117">
        <v>0</v>
      </c>
      <c r="AS1425" s="117">
        <v>173861.66073542499</v>
      </c>
    </row>
    <row r="1426" spans="1:45" x14ac:dyDescent="0.45">
      <c r="A1426" s="117" t="s">
        <v>1765</v>
      </c>
      <c r="B1426" s="118">
        <v>44433</v>
      </c>
      <c r="C1426" s="117">
        <v>2021</v>
      </c>
      <c r="D1426" s="117">
        <v>8</v>
      </c>
      <c r="E1426" s="117">
        <v>4</v>
      </c>
      <c r="F1426" s="117" t="s">
        <v>342</v>
      </c>
      <c r="G1426" s="117" t="s">
        <v>336</v>
      </c>
      <c r="H1426" s="117">
        <v>0</v>
      </c>
      <c r="I1426" s="117">
        <v>66.5</v>
      </c>
      <c r="J1426" s="117">
        <v>328400.26900214079</v>
      </c>
      <c r="K1426" s="117">
        <v>174796.93566880745</v>
      </c>
      <c r="L1426" s="117">
        <v>153603.33333333334</v>
      </c>
      <c r="M1426" s="117">
        <v>0</v>
      </c>
      <c r="N1426" s="117">
        <v>0</v>
      </c>
      <c r="O1426" s="117">
        <v>0</v>
      </c>
      <c r="P1426" s="117">
        <v>0</v>
      </c>
      <c r="Q1426" s="117">
        <v>1</v>
      </c>
      <c r="R1426" s="117">
        <v>0</v>
      </c>
      <c r="S1426" s="117">
        <v>0</v>
      </c>
      <c r="T1426" s="117">
        <v>0</v>
      </c>
      <c r="U1426" s="117">
        <v>0</v>
      </c>
      <c r="V1426" s="117">
        <v>0</v>
      </c>
      <c r="W1426" s="117">
        <v>0</v>
      </c>
      <c r="X1426" s="117">
        <v>0</v>
      </c>
      <c r="Y1426" s="117">
        <v>0</v>
      </c>
      <c r="Z1426" s="117">
        <v>0</v>
      </c>
      <c r="AA1426" s="117">
        <v>0</v>
      </c>
      <c r="AB1426" s="117">
        <v>1</v>
      </c>
      <c r="AC1426" s="117">
        <v>0</v>
      </c>
      <c r="AD1426" s="117">
        <v>0</v>
      </c>
      <c r="AE1426" s="117">
        <v>0</v>
      </c>
      <c r="AF1426" s="117">
        <v>0</v>
      </c>
      <c r="AG1426" s="117">
        <v>0</v>
      </c>
      <c r="AH1426" s="117">
        <v>0</v>
      </c>
      <c r="AI1426" s="117">
        <v>0</v>
      </c>
      <c r="AJ1426" s="117">
        <v>1</v>
      </c>
      <c r="AK1426" s="117">
        <v>0</v>
      </c>
      <c r="AL1426" s="117">
        <v>0</v>
      </c>
      <c r="AM1426" s="117">
        <v>0</v>
      </c>
      <c r="AN1426" s="117">
        <v>0</v>
      </c>
      <c r="AO1426" s="117">
        <v>0</v>
      </c>
      <c r="AP1426" s="117">
        <v>0</v>
      </c>
      <c r="AQ1426" s="117">
        <v>1</v>
      </c>
      <c r="AR1426" s="117">
        <v>0</v>
      </c>
      <c r="AS1426" s="117">
        <v>174796.93566880745</v>
      </c>
    </row>
    <row r="1427" spans="1:45" x14ac:dyDescent="0.45">
      <c r="A1427" s="117" t="s">
        <v>1766</v>
      </c>
      <c r="B1427" s="118">
        <v>44434</v>
      </c>
      <c r="C1427" s="117">
        <v>2021</v>
      </c>
      <c r="D1427" s="117">
        <v>8</v>
      </c>
      <c r="E1427" s="117">
        <v>5</v>
      </c>
      <c r="F1427" s="117" t="s">
        <v>342</v>
      </c>
      <c r="G1427" s="117" t="s">
        <v>336</v>
      </c>
      <c r="H1427" s="117">
        <v>0</v>
      </c>
      <c r="I1427" s="117">
        <v>69.125</v>
      </c>
      <c r="J1427" s="117">
        <v>328840.43608623958</v>
      </c>
      <c r="K1427" s="117">
        <v>175053.76941957293</v>
      </c>
      <c r="L1427" s="117">
        <v>153786.66666666666</v>
      </c>
      <c r="M1427" s="117">
        <v>0</v>
      </c>
      <c r="N1427" s="117">
        <v>0</v>
      </c>
      <c r="O1427" s="117">
        <v>0</v>
      </c>
      <c r="P1427" s="117">
        <v>0</v>
      </c>
      <c r="Q1427" s="117">
        <v>0</v>
      </c>
      <c r="R1427" s="117">
        <v>1</v>
      </c>
      <c r="S1427" s="117">
        <v>0</v>
      </c>
      <c r="T1427" s="117">
        <v>0</v>
      </c>
      <c r="U1427" s="117">
        <v>0</v>
      </c>
      <c r="V1427" s="117">
        <v>0</v>
      </c>
      <c r="W1427" s="117">
        <v>0</v>
      </c>
      <c r="X1427" s="117">
        <v>0</v>
      </c>
      <c r="Y1427" s="117">
        <v>0</v>
      </c>
      <c r="Z1427" s="117">
        <v>0</v>
      </c>
      <c r="AA1427" s="117">
        <v>0</v>
      </c>
      <c r="AB1427" s="117">
        <v>1</v>
      </c>
      <c r="AC1427" s="117">
        <v>0</v>
      </c>
      <c r="AD1427" s="117">
        <v>0</v>
      </c>
      <c r="AE1427" s="117">
        <v>0</v>
      </c>
      <c r="AF1427" s="117">
        <v>0</v>
      </c>
      <c r="AG1427" s="117">
        <v>0</v>
      </c>
      <c r="AH1427" s="117">
        <v>0</v>
      </c>
      <c r="AI1427" s="117">
        <v>0</v>
      </c>
      <c r="AJ1427" s="117">
        <v>1</v>
      </c>
      <c r="AK1427" s="117">
        <v>0</v>
      </c>
      <c r="AL1427" s="117">
        <v>0</v>
      </c>
      <c r="AM1427" s="117">
        <v>0</v>
      </c>
      <c r="AN1427" s="117">
        <v>0</v>
      </c>
      <c r="AO1427" s="117">
        <v>0</v>
      </c>
      <c r="AP1427" s="117">
        <v>0</v>
      </c>
      <c r="AQ1427" s="117">
        <v>1</v>
      </c>
      <c r="AR1427" s="117">
        <v>0</v>
      </c>
      <c r="AS1427" s="117">
        <v>175053.76941957293</v>
      </c>
    </row>
    <row r="1428" spans="1:45" x14ac:dyDescent="0.45">
      <c r="A1428" s="117" t="s">
        <v>1767</v>
      </c>
      <c r="B1428" s="118">
        <v>44435</v>
      </c>
      <c r="C1428" s="117">
        <v>2021</v>
      </c>
      <c r="D1428" s="117">
        <v>8</v>
      </c>
      <c r="E1428" s="117">
        <v>6</v>
      </c>
      <c r="F1428" s="117" t="s">
        <v>342</v>
      </c>
      <c r="G1428" s="117" t="s">
        <v>336</v>
      </c>
      <c r="H1428" s="117">
        <v>0</v>
      </c>
      <c r="I1428" s="117">
        <v>68.458340000000007</v>
      </c>
      <c r="J1428" s="117">
        <v>326648.12193358171</v>
      </c>
      <c r="K1428" s="117">
        <v>176676.87193358171</v>
      </c>
      <c r="L1428" s="117">
        <v>149971.25</v>
      </c>
      <c r="M1428" s="117">
        <v>0</v>
      </c>
      <c r="N1428" s="117">
        <v>0</v>
      </c>
      <c r="O1428" s="117">
        <v>0</v>
      </c>
      <c r="P1428" s="117">
        <v>0</v>
      </c>
      <c r="Q1428" s="117">
        <v>0</v>
      </c>
      <c r="R1428" s="117">
        <v>0</v>
      </c>
      <c r="S1428" s="117">
        <v>1</v>
      </c>
      <c r="T1428" s="117">
        <v>0</v>
      </c>
      <c r="U1428" s="117">
        <v>0</v>
      </c>
      <c r="V1428" s="117">
        <v>0</v>
      </c>
      <c r="W1428" s="117">
        <v>0</v>
      </c>
      <c r="X1428" s="117">
        <v>0</v>
      </c>
      <c r="Y1428" s="117">
        <v>0</v>
      </c>
      <c r="Z1428" s="117">
        <v>0</v>
      </c>
      <c r="AA1428" s="117">
        <v>0</v>
      </c>
      <c r="AB1428" s="117">
        <v>1</v>
      </c>
      <c r="AC1428" s="117">
        <v>0</v>
      </c>
      <c r="AD1428" s="117">
        <v>0</v>
      </c>
      <c r="AE1428" s="117">
        <v>0</v>
      </c>
      <c r="AF1428" s="117">
        <v>0</v>
      </c>
      <c r="AG1428" s="117">
        <v>0</v>
      </c>
      <c r="AH1428" s="117">
        <v>0</v>
      </c>
      <c r="AI1428" s="117">
        <v>0</v>
      </c>
      <c r="AJ1428" s="117">
        <v>1</v>
      </c>
      <c r="AK1428" s="117">
        <v>0</v>
      </c>
      <c r="AL1428" s="117">
        <v>0</v>
      </c>
      <c r="AM1428" s="117">
        <v>0</v>
      </c>
      <c r="AN1428" s="117">
        <v>0</v>
      </c>
      <c r="AO1428" s="117">
        <v>0</v>
      </c>
      <c r="AP1428" s="117">
        <v>0</v>
      </c>
      <c r="AQ1428" s="117">
        <v>1</v>
      </c>
      <c r="AR1428" s="117">
        <v>0</v>
      </c>
      <c r="AS1428" s="117">
        <v>176676.87193358171</v>
      </c>
    </row>
    <row r="1429" spans="1:45" x14ac:dyDescent="0.45">
      <c r="A1429" s="117" t="s">
        <v>1768</v>
      </c>
      <c r="B1429" s="118">
        <v>44436</v>
      </c>
      <c r="C1429" s="117">
        <v>2021</v>
      </c>
      <c r="D1429" s="117">
        <v>8</v>
      </c>
      <c r="E1429" s="117">
        <v>7</v>
      </c>
      <c r="F1429" s="117" t="s">
        <v>340</v>
      </c>
      <c r="G1429" s="117" t="s">
        <v>336</v>
      </c>
      <c r="H1429" s="117">
        <v>0</v>
      </c>
      <c r="I1429" s="117">
        <v>69</v>
      </c>
      <c r="J1429" s="117">
        <v>305856.96130734903</v>
      </c>
      <c r="K1429" s="117">
        <v>170657.37797401572</v>
      </c>
      <c r="L1429" s="117">
        <v>135199.58333333334</v>
      </c>
      <c r="M1429" s="117">
        <v>0</v>
      </c>
      <c r="N1429" s="117">
        <v>0</v>
      </c>
      <c r="O1429" s="117">
        <v>0</v>
      </c>
      <c r="P1429" s="117">
        <v>0</v>
      </c>
      <c r="Q1429" s="117">
        <v>0</v>
      </c>
      <c r="R1429" s="117">
        <v>0</v>
      </c>
      <c r="S1429" s="117">
        <v>0</v>
      </c>
      <c r="T1429" s="117">
        <v>1</v>
      </c>
      <c r="U1429" s="117">
        <v>0</v>
      </c>
      <c r="V1429" s="117">
        <v>0</v>
      </c>
      <c r="W1429" s="117">
        <v>0</v>
      </c>
      <c r="X1429" s="117">
        <v>0</v>
      </c>
      <c r="Y1429" s="117">
        <v>0</v>
      </c>
      <c r="Z1429" s="117">
        <v>0</v>
      </c>
      <c r="AA1429" s="117">
        <v>0</v>
      </c>
      <c r="AB1429" s="117">
        <v>1</v>
      </c>
      <c r="AC1429" s="117">
        <v>0</v>
      </c>
      <c r="AD1429" s="117">
        <v>0</v>
      </c>
      <c r="AE1429" s="117">
        <v>0</v>
      </c>
      <c r="AF1429" s="117">
        <v>0</v>
      </c>
      <c r="AG1429" s="117">
        <v>0</v>
      </c>
      <c r="AH1429" s="117">
        <v>0</v>
      </c>
      <c r="AI1429" s="117">
        <v>0</v>
      </c>
      <c r="AJ1429" s="117">
        <v>1</v>
      </c>
      <c r="AK1429" s="117">
        <v>0</v>
      </c>
      <c r="AL1429" s="117">
        <v>0</v>
      </c>
      <c r="AM1429" s="117">
        <v>0</v>
      </c>
      <c r="AN1429" s="117">
        <v>0</v>
      </c>
      <c r="AO1429" s="117">
        <v>0</v>
      </c>
      <c r="AP1429" s="117">
        <v>0</v>
      </c>
      <c r="AQ1429" s="117">
        <v>1</v>
      </c>
      <c r="AR1429" s="117">
        <v>0</v>
      </c>
      <c r="AS1429" s="117">
        <v>170657.37797401572</v>
      </c>
    </row>
    <row r="1430" spans="1:45" x14ac:dyDescent="0.45">
      <c r="A1430" s="117" t="s">
        <v>1769</v>
      </c>
      <c r="B1430" s="118">
        <v>44437</v>
      </c>
      <c r="C1430" s="117">
        <v>2021</v>
      </c>
      <c r="D1430" s="117">
        <v>8</v>
      </c>
      <c r="E1430" s="117">
        <v>1</v>
      </c>
      <c r="F1430" s="117" t="s">
        <v>340</v>
      </c>
      <c r="G1430" s="117" t="s">
        <v>336</v>
      </c>
      <c r="H1430" s="117">
        <v>0</v>
      </c>
      <c r="I1430" s="117">
        <v>70.916659999999993</v>
      </c>
      <c r="J1430" s="117">
        <v>292871.97138658963</v>
      </c>
      <c r="K1430" s="117">
        <v>170582.38805325629</v>
      </c>
      <c r="L1430" s="117">
        <v>122289.58333333333</v>
      </c>
      <c r="M1430" s="117">
        <v>0</v>
      </c>
      <c r="N1430" s="117">
        <v>1</v>
      </c>
      <c r="O1430" s="117">
        <v>0</v>
      </c>
      <c r="P1430" s="117">
        <v>0</v>
      </c>
      <c r="Q1430" s="117">
        <v>0</v>
      </c>
      <c r="R1430" s="117">
        <v>0</v>
      </c>
      <c r="S1430" s="117">
        <v>0</v>
      </c>
      <c r="T1430" s="117">
        <v>0</v>
      </c>
      <c r="U1430" s="117">
        <v>0</v>
      </c>
      <c r="V1430" s="117">
        <v>0</v>
      </c>
      <c r="W1430" s="117">
        <v>0</v>
      </c>
      <c r="X1430" s="117">
        <v>0</v>
      </c>
      <c r="Y1430" s="117">
        <v>0</v>
      </c>
      <c r="Z1430" s="117">
        <v>0</v>
      </c>
      <c r="AA1430" s="117">
        <v>0</v>
      </c>
      <c r="AB1430" s="117">
        <v>1</v>
      </c>
      <c r="AC1430" s="117">
        <v>0</v>
      </c>
      <c r="AD1430" s="117">
        <v>0</v>
      </c>
      <c r="AE1430" s="117">
        <v>0</v>
      </c>
      <c r="AF1430" s="117">
        <v>0</v>
      </c>
      <c r="AG1430" s="117">
        <v>0</v>
      </c>
      <c r="AH1430" s="117">
        <v>0</v>
      </c>
      <c r="AI1430" s="117">
        <v>0</v>
      </c>
      <c r="AJ1430" s="117">
        <v>1</v>
      </c>
      <c r="AK1430" s="117">
        <v>0</v>
      </c>
      <c r="AL1430" s="117">
        <v>0</v>
      </c>
      <c r="AM1430" s="117">
        <v>0</v>
      </c>
      <c r="AN1430" s="117">
        <v>0</v>
      </c>
      <c r="AO1430" s="117">
        <v>0</v>
      </c>
      <c r="AP1430" s="117">
        <v>0</v>
      </c>
      <c r="AQ1430" s="117">
        <v>1</v>
      </c>
      <c r="AR1430" s="117">
        <v>0</v>
      </c>
      <c r="AS1430" s="117">
        <v>170582.38805325629</v>
      </c>
    </row>
    <row r="1431" spans="1:45" x14ac:dyDescent="0.45">
      <c r="A1431" s="117" t="s">
        <v>1770</v>
      </c>
      <c r="B1431" s="118">
        <v>44438</v>
      </c>
      <c r="C1431" s="117">
        <v>2021</v>
      </c>
      <c r="D1431" s="117">
        <v>8</v>
      </c>
      <c r="E1431" s="117">
        <v>2</v>
      </c>
      <c r="F1431" s="117" t="s">
        <v>342</v>
      </c>
      <c r="G1431" s="117" t="s">
        <v>336</v>
      </c>
      <c r="H1431" s="117">
        <v>0</v>
      </c>
      <c r="I1431" s="117">
        <v>68.791659999999993</v>
      </c>
      <c r="J1431" s="117">
        <v>303370.79072619753</v>
      </c>
      <c r="K1431" s="117">
        <v>175236.20739286419</v>
      </c>
      <c r="L1431" s="117">
        <v>128134.58333333333</v>
      </c>
      <c r="M1431" s="117">
        <v>0</v>
      </c>
      <c r="N1431" s="117">
        <v>0</v>
      </c>
      <c r="O1431" s="117">
        <v>1</v>
      </c>
      <c r="P1431" s="117">
        <v>0</v>
      </c>
      <c r="Q1431" s="117">
        <v>0</v>
      </c>
      <c r="R1431" s="117">
        <v>0</v>
      </c>
      <c r="S1431" s="117">
        <v>0</v>
      </c>
      <c r="T1431" s="117">
        <v>0</v>
      </c>
      <c r="U1431" s="117">
        <v>0</v>
      </c>
      <c r="V1431" s="117">
        <v>0</v>
      </c>
      <c r="W1431" s="117">
        <v>0</v>
      </c>
      <c r="X1431" s="117">
        <v>0</v>
      </c>
      <c r="Y1431" s="117">
        <v>0</v>
      </c>
      <c r="Z1431" s="117">
        <v>0</v>
      </c>
      <c r="AA1431" s="117">
        <v>0</v>
      </c>
      <c r="AB1431" s="117">
        <v>1</v>
      </c>
      <c r="AC1431" s="117">
        <v>0</v>
      </c>
      <c r="AD1431" s="117">
        <v>0</v>
      </c>
      <c r="AE1431" s="117">
        <v>0</v>
      </c>
      <c r="AF1431" s="117">
        <v>0</v>
      </c>
      <c r="AG1431" s="117">
        <v>0</v>
      </c>
      <c r="AH1431" s="117">
        <v>0</v>
      </c>
      <c r="AI1431" s="117">
        <v>0</v>
      </c>
      <c r="AJ1431" s="117">
        <v>1</v>
      </c>
      <c r="AK1431" s="117">
        <v>0</v>
      </c>
      <c r="AL1431" s="117">
        <v>0</v>
      </c>
      <c r="AM1431" s="117">
        <v>0</v>
      </c>
      <c r="AN1431" s="117">
        <v>0</v>
      </c>
      <c r="AO1431" s="117">
        <v>0</v>
      </c>
      <c r="AP1431" s="117">
        <v>0</v>
      </c>
      <c r="AQ1431" s="117">
        <v>1</v>
      </c>
      <c r="AR1431" s="117">
        <v>0</v>
      </c>
      <c r="AS1431" s="117">
        <v>175236.20739286419</v>
      </c>
    </row>
    <row r="1432" spans="1:45" x14ac:dyDescent="0.45">
      <c r="A1432" s="117" t="s">
        <v>1771</v>
      </c>
      <c r="B1432" s="118">
        <v>44439</v>
      </c>
      <c r="C1432" s="117">
        <v>2021</v>
      </c>
      <c r="D1432" s="117">
        <v>8</v>
      </c>
      <c r="E1432" s="117">
        <v>3</v>
      </c>
      <c r="F1432" s="117" t="s">
        <v>342</v>
      </c>
      <c r="G1432" s="117" t="s">
        <v>336</v>
      </c>
      <c r="H1432" s="117">
        <v>0</v>
      </c>
      <c r="I1432" s="117">
        <v>61.708329999999997</v>
      </c>
      <c r="J1432" s="117">
        <v>301950.48757851531</v>
      </c>
      <c r="K1432" s="117">
        <v>166403.40424518197</v>
      </c>
      <c r="L1432" s="117">
        <v>135547.08333333334</v>
      </c>
      <c r="M1432" s="117">
        <v>0</v>
      </c>
      <c r="N1432" s="117">
        <v>0</v>
      </c>
      <c r="O1432" s="117">
        <v>0</v>
      </c>
      <c r="P1432" s="117">
        <v>1</v>
      </c>
      <c r="Q1432" s="117">
        <v>0</v>
      </c>
      <c r="R1432" s="117">
        <v>0</v>
      </c>
      <c r="S1432" s="117">
        <v>0</v>
      </c>
      <c r="T1432" s="117">
        <v>0</v>
      </c>
      <c r="U1432" s="117">
        <v>0</v>
      </c>
      <c r="V1432" s="117">
        <v>0</v>
      </c>
      <c r="W1432" s="117">
        <v>0</v>
      </c>
      <c r="X1432" s="117">
        <v>0</v>
      </c>
      <c r="Y1432" s="117">
        <v>0</v>
      </c>
      <c r="Z1432" s="117">
        <v>0</v>
      </c>
      <c r="AA1432" s="117">
        <v>0</v>
      </c>
      <c r="AB1432" s="117">
        <v>1</v>
      </c>
      <c r="AC1432" s="117">
        <v>0</v>
      </c>
      <c r="AD1432" s="117">
        <v>0</v>
      </c>
      <c r="AE1432" s="117">
        <v>0</v>
      </c>
      <c r="AF1432" s="117">
        <v>0</v>
      </c>
      <c r="AG1432" s="117">
        <v>0</v>
      </c>
      <c r="AH1432" s="117">
        <v>0</v>
      </c>
      <c r="AI1432" s="117">
        <v>0</v>
      </c>
      <c r="AJ1432" s="117">
        <v>1</v>
      </c>
      <c r="AK1432" s="117">
        <v>0</v>
      </c>
      <c r="AL1432" s="117">
        <v>0</v>
      </c>
      <c r="AM1432" s="117">
        <v>0</v>
      </c>
      <c r="AN1432" s="117">
        <v>0</v>
      </c>
      <c r="AO1432" s="117">
        <v>0</v>
      </c>
      <c r="AP1432" s="117">
        <v>0</v>
      </c>
      <c r="AQ1432" s="117">
        <v>1</v>
      </c>
      <c r="AR1432" s="117">
        <v>0</v>
      </c>
      <c r="AS1432" s="117">
        <v>166403.40424518197</v>
      </c>
    </row>
    <row r="1433" spans="1:45" x14ac:dyDescent="0.45">
      <c r="A1433" s="117" t="s">
        <v>1772</v>
      </c>
      <c r="B1433" s="118">
        <v>44440</v>
      </c>
      <c r="C1433" s="117">
        <v>2021</v>
      </c>
      <c r="D1433" s="117">
        <v>9</v>
      </c>
      <c r="E1433" s="117">
        <v>4</v>
      </c>
      <c r="F1433" s="117" t="s">
        <v>342</v>
      </c>
      <c r="G1433" s="117" t="s">
        <v>336</v>
      </c>
      <c r="H1433" s="117">
        <v>0</v>
      </c>
      <c r="I1433" s="117">
        <v>60.208329999999997</v>
      </c>
      <c r="J1433" s="117">
        <v>315288.97766458918</v>
      </c>
      <c r="K1433" s="117">
        <v>175338.5609979225</v>
      </c>
      <c r="L1433" s="117">
        <v>139950.41666666666</v>
      </c>
      <c r="M1433" s="117">
        <v>0</v>
      </c>
      <c r="N1433" s="117">
        <v>0</v>
      </c>
      <c r="O1433" s="117">
        <v>0</v>
      </c>
      <c r="P1433" s="117">
        <v>0</v>
      </c>
      <c r="Q1433" s="117">
        <v>1</v>
      </c>
      <c r="R1433" s="117">
        <v>0</v>
      </c>
      <c r="S1433" s="117">
        <v>0</v>
      </c>
      <c r="T1433" s="117">
        <v>0</v>
      </c>
      <c r="U1433" s="117">
        <v>0</v>
      </c>
      <c r="V1433" s="117">
        <v>0</v>
      </c>
      <c r="W1433" s="117">
        <v>0</v>
      </c>
      <c r="X1433" s="117">
        <v>0</v>
      </c>
      <c r="Y1433" s="117">
        <v>0</v>
      </c>
      <c r="Z1433" s="117">
        <v>0</v>
      </c>
      <c r="AA1433" s="117">
        <v>0</v>
      </c>
      <c r="AB1433" s="117">
        <v>0</v>
      </c>
      <c r="AC1433" s="117">
        <v>1</v>
      </c>
      <c r="AD1433" s="117">
        <v>0</v>
      </c>
      <c r="AE1433" s="117">
        <v>0</v>
      </c>
      <c r="AF1433" s="117">
        <v>0</v>
      </c>
      <c r="AG1433" s="117">
        <v>0</v>
      </c>
      <c r="AH1433" s="117">
        <v>0</v>
      </c>
      <c r="AI1433" s="117">
        <v>0</v>
      </c>
      <c r="AJ1433" s="117">
        <v>1</v>
      </c>
      <c r="AK1433" s="117">
        <v>0</v>
      </c>
      <c r="AL1433" s="117">
        <v>0</v>
      </c>
      <c r="AM1433" s="117">
        <v>0</v>
      </c>
      <c r="AN1433" s="117">
        <v>0</v>
      </c>
      <c r="AO1433" s="117">
        <v>0</v>
      </c>
      <c r="AP1433" s="117">
        <v>0</v>
      </c>
      <c r="AQ1433" s="117">
        <v>1</v>
      </c>
      <c r="AR1433" s="117">
        <v>0</v>
      </c>
      <c r="AS1433" s="117">
        <v>175338.5609979225</v>
      </c>
    </row>
    <row r="1434" spans="1:45" x14ac:dyDescent="0.45">
      <c r="A1434" s="117" t="s">
        <v>1773</v>
      </c>
      <c r="B1434" s="118">
        <v>44441</v>
      </c>
      <c r="C1434" s="117">
        <v>2021</v>
      </c>
      <c r="D1434" s="117">
        <v>9</v>
      </c>
      <c r="E1434" s="117">
        <v>5</v>
      </c>
      <c r="F1434" s="117" t="s">
        <v>342</v>
      </c>
      <c r="G1434" s="117" t="s">
        <v>336</v>
      </c>
      <c r="H1434" s="117">
        <v>0</v>
      </c>
      <c r="I1434" s="117">
        <v>65.5</v>
      </c>
      <c r="J1434" s="117">
        <v>317474.44910194864</v>
      </c>
      <c r="K1434" s="117">
        <v>176173.19910194867</v>
      </c>
      <c r="L1434" s="117">
        <v>141301.25</v>
      </c>
      <c r="M1434" s="117">
        <v>0</v>
      </c>
      <c r="N1434" s="117">
        <v>0</v>
      </c>
      <c r="O1434" s="117">
        <v>0</v>
      </c>
      <c r="P1434" s="117">
        <v>0</v>
      </c>
      <c r="Q1434" s="117">
        <v>0</v>
      </c>
      <c r="R1434" s="117">
        <v>1</v>
      </c>
      <c r="S1434" s="117">
        <v>0</v>
      </c>
      <c r="T1434" s="117">
        <v>0</v>
      </c>
      <c r="U1434" s="117">
        <v>0</v>
      </c>
      <c r="V1434" s="117">
        <v>0</v>
      </c>
      <c r="W1434" s="117">
        <v>0</v>
      </c>
      <c r="X1434" s="117">
        <v>0</v>
      </c>
      <c r="Y1434" s="117">
        <v>0</v>
      </c>
      <c r="Z1434" s="117">
        <v>0</v>
      </c>
      <c r="AA1434" s="117">
        <v>0</v>
      </c>
      <c r="AB1434" s="117">
        <v>0</v>
      </c>
      <c r="AC1434" s="117">
        <v>1</v>
      </c>
      <c r="AD1434" s="117">
        <v>0</v>
      </c>
      <c r="AE1434" s="117">
        <v>0</v>
      </c>
      <c r="AF1434" s="117">
        <v>0</v>
      </c>
      <c r="AG1434" s="117">
        <v>0</v>
      </c>
      <c r="AH1434" s="117">
        <v>0</v>
      </c>
      <c r="AI1434" s="117">
        <v>0</v>
      </c>
      <c r="AJ1434" s="117">
        <v>1</v>
      </c>
      <c r="AK1434" s="117">
        <v>0</v>
      </c>
      <c r="AL1434" s="117">
        <v>0</v>
      </c>
      <c r="AM1434" s="117">
        <v>0</v>
      </c>
      <c r="AN1434" s="117">
        <v>0</v>
      </c>
      <c r="AO1434" s="117">
        <v>0</v>
      </c>
      <c r="AP1434" s="117">
        <v>0</v>
      </c>
      <c r="AQ1434" s="117">
        <v>1</v>
      </c>
      <c r="AR1434" s="117">
        <v>0</v>
      </c>
      <c r="AS1434" s="117">
        <v>176173.19910194867</v>
      </c>
    </row>
    <row r="1435" spans="1:45" x14ac:dyDescent="0.45">
      <c r="A1435" s="117" t="s">
        <v>1774</v>
      </c>
      <c r="B1435" s="118">
        <v>44442</v>
      </c>
      <c r="C1435" s="117">
        <v>2021</v>
      </c>
      <c r="D1435" s="117">
        <v>9</v>
      </c>
      <c r="E1435" s="117">
        <v>6</v>
      </c>
      <c r="F1435" s="117" t="s">
        <v>342</v>
      </c>
      <c r="G1435" s="117" t="s">
        <v>336</v>
      </c>
      <c r="H1435" s="117">
        <v>0</v>
      </c>
      <c r="I1435" s="117">
        <v>68.083340000000007</v>
      </c>
      <c r="J1435" s="117">
        <v>308965.99258533714</v>
      </c>
      <c r="K1435" s="117">
        <v>171323.07591867051</v>
      </c>
      <c r="L1435" s="117">
        <v>137642.91666666666</v>
      </c>
      <c r="M1435" s="117">
        <v>0</v>
      </c>
      <c r="N1435" s="117">
        <v>0</v>
      </c>
      <c r="O1435" s="117">
        <v>0</v>
      </c>
      <c r="P1435" s="117">
        <v>0</v>
      </c>
      <c r="Q1435" s="117">
        <v>0</v>
      </c>
      <c r="R1435" s="117">
        <v>0</v>
      </c>
      <c r="S1435" s="117">
        <v>1</v>
      </c>
      <c r="T1435" s="117">
        <v>0</v>
      </c>
      <c r="U1435" s="117">
        <v>0</v>
      </c>
      <c r="V1435" s="117">
        <v>0</v>
      </c>
      <c r="W1435" s="117">
        <v>0</v>
      </c>
      <c r="X1435" s="117">
        <v>0</v>
      </c>
      <c r="Y1435" s="117">
        <v>0</v>
      </c>
      <c r="Z1435" s="117">
        <v>0</v>
      </c>
      <c r="AA1435" s="117">
        <v>0</v>
      </c>
      <c r="AB1435" s="117">
        <v>0</v>
      </c>
      <c r="AC1435" s="117">
        <v>1</v>
      </c>
      <c r="AD1435" s="117">
        <v>0</v>
      </c>
      <c r="AE1435" s="117">
        <v>0</v>
      </c>
      <c r="AF1435" s="117">
        <v>0</v>
      </c>
      <c r="AG1435" s="117">
        <v>0</v>
      </c>
      <c r="AH1435" s="117">
        <v>0</v>
      </c>
      <c r="AI1435" s="117">
        <v>0</v>
      </c>
      <c r="AJ1435" s="117">
        <v>1</v>
      </c>
      <c r="AK1435" s="117">
        <v>0</v>
      </c>
      <c r="AL1435" s="117">
        <v>0</v>
      </c>
      <c r="AM1435" s="117">
        <v>0</v>
      </c>
      <c r="AN1435" s="117">
        <v>0</v>
      </c>
      <c r="AO1435" s="117">
        <v>0</v>
      </c>
      <c r="AP1435" s="117">
        <v>0</v>
      </c>
      <c r="AQ1435" s="117">
        <v>1</v>
      </c>
      <c r="AR1435" s="117">
        <v>0</v>
      </c>
      <c r="AS1435" s="117">
        <v>171323.07591867051</v>
      </c>
    </row>
    <row r="1436" spans="1:45" x14ac:dyDescent="0.45">
      <c r="A1436" s="117" t="s">
        <v>1775</v>
      </c>
      <c r="B1436" s="118">
        <v>44443</v>
      </c>
      <c r="C1436" s="117">
        <v>2021</v>
      </c>
      <c r="D1436" s="117">
        <v>9</v>
      </c>
      <c r="E1436" s="117">
        <v>7</v>
      </c>
      <c r="F1436" s="117" t="s">
        <v>340</v>
      </c>
      <c r="G1436" s="117" t="s">
        <v>336</v>
      </c>
      <c r="H1436" s="117">
        <v>0</v>
      </c>
      <c r="I1436" s="117">
        <v>69.5</v>
      </c>
      <c r="J1436" s="117">
        <v>282321.99309173372</v>
      </c>
      <c r="K1436" s="117">
        <v>163905.32642506703</v>
      </c>
      <c r="L1436" s="117">
        <v>118416.66666666667</v>
      </c>
      <c r="M1436" s="117">
        <v>0</v>
      </c>
      <c r="N1436" s="117">
        <v>0</v>
      </c>
      <c r="O1436" s="117">
        <v>0</v>
      </c>
      <c r="P1436" s="117">
        <v>0</v>
      </c>
      <c r="Q1436" s="117">
        <v>0</v>
      </c>
      <c r="R1436" s="117">
        <v>0</v>
      </c>
      <c r="S1436" s="117">
        <v>0</v>
      </c>
      <c r="T1436" s="117">
        <v>1</v>
      </c>
      <c r="U1436" s="117">
        <v>0</v>
      </c>
      <c r="V1436" s="117">
        <v>0</v>
      </c>
      <c r="W1436" s="117">
        <v>0</v>
      </c>
      <c r="X1436" s="117">
        <v>0</v>
      </c>
      <c r="Y1436" s="117">
        <v>0</v>
      </c>
      <c r="Z1436" s="117">
        <v>0</v>
      </c>
      <c r="AA1436" s="117">
        <v>0</v>
      </c>
      <c r="AB1436" s="117">
        <v>0</v>
      </c>
      <c r="AC1436" s="117">
        <v>1</v>
      </c>
      <c r="AD1436" s="117">
        <v>0</v>
      </c>
      <c r="AE1436" s="117">
        <v>0</v>
      </c>
      <c r="AF1436" s="117">
        <v>0</v>
      </c>
      <c r="AG1436" s="117">
        <v>0</v>
      </c>
      <c r="AH1436" s="117">
        <v>0</v>
      </c>
      <c r="AI1436" s="117">
        <v>0</v>
      </c>
      <c r="AJ1436" s="117">
        <v>1</v>
      </c>
      <c r="AK1436" s="117">
        <v>0</v>
      </c>
      <c r="AL1436" s="117">
        <v>0</v>
      </c>
      <c r="AM1436" s="117">
        <v>0</v>
      </c>
      <c r="AN1436" s="117">
        <v>0</v>
      </c>
      <c r="AO1436" s="117">
        <v>0</v>
      </c>
      <c r="AP1436" s="117">
        <v>0</v>
      </c>
      <c r="AQ1436" s="117">
        <v>1</v>
      </c>
      <c r="AR1436" s="117">
        <v>0</v>
      </c>
      <c r="AS1436" s="117">
        <v>163905.32642506703</v>
      </c>
    </row>
    <row r="1437" spans="1:45" x14ac:dyDescent="0.45">
      <c r="A1437" s="117" t="s">
        <v>1776</v>
      </c>
      <c r="B1437" s="118">
        <v>44444</v>
      </c>
      <c r="C1437" s="117">
        <v>2021</v>
      </c>
      <c r="D1437" s="117">
        <v>9</v>
      </c>
      <c r="E1437" s="117">
        <v>1</v>
      </c>
      <c r="F1437" s="117" t="s">
        <v>340</v>
      </c>
      <c r="G1437" s="117" t="s">
        <v>336</v>
      </c>
      <c r="H1437" s="117">
        <v>0</v>
      </c>
      <c r="I1437" s="117">
        <v>70.5</v>
      </c>
      <c r="J1437" s="117">
        <v>283247.06928182708</v>
      </c>
      <c r="K1437" s="117">
        <v>174449.98594849376</v>
      </c>
      <c r="L1437" s="117">
        <v>108797.08333333333</v>
      </c>
      <c r="M1437" s="117">
        <v>0</v>
      </c>
      <c r="N1437" s="117">
        <v>1</v>
      </c>
      <c r="O1437" s="117">
        <v>0</v>
      </c>
      <c r="P1437" s="117">
        <v>0</v>
      </c>
      <c r="Q1437" s="117">
        <v>0</v>
      </c>
      <c r="R1437" s="117">
        <v>0</v>
      </c>
      <c r="S1437" s="117">
        <v>0</v>
      </c>
      <c r="T1437" s="117">
        <v>0</v>
      </c>
      <c r="U1437" s="117">
        <v>0</v>
      </c>
      <c r="V1437" s="117">
        <v>0</v>
      </c>
      <c r="W1437" s="117">
        <v>0</v>
      </c>
      <c r="X1437" s="117">
        <v>0</v>
      </c>
      <c r="Y1437" s="117">
        <v>0</v>
      </c>
      <c r="Z1437" s="117">
        <v>0</v>
      </c>
      <c r="AA1437" s="117">
        <v>0</v>
      </c>
      <c r="AB1437" s="117">
        <v>0</v>
      </c>
      <c r="AC1437" s="117">
        <v>1</v>
      </c>
      <c r="AD1437" s="117">
        <v>0</v>
      </c>
      <c r="AE1437" s="117">
        <v>0</v>
      </c>
      <c r="AF1437" s="117">
        <v>0</v>
      </c>
      <c r="AG1437" s="117">
        <v>0</v>
      </c>
      <c r="AH1437" s="117">
        <v>0</v>
      </c>
      <c r="AI1437" s="117">
        <v>0</v>
      </c>
      <c r="AJ1437" s="117">
        <v>1</v>
      </c>
      <c r="AK1437" s="117">
        <v>0</v>
      </c>
      <c r="AL1437" s="117">
        <v>0</v>
      </c>
      <c r="AM1437" s="117">
        <v>0</v>
      </c>
      <c r="AN1437" s="117">
        <v>0</v>
      </c>
      <c r="AO1437" s="117">
        <v>0</v>
      </c>
      <c r="AP1437" s="117">
        <v>0</v>
      </c>
      <c r="AQ1437" s="117">
        <v>1</v>
      </c>
      <c r="AR1437" s="117">
        <v>0</v>
      </c>
      <c r="AS1437" s="117">
        <v>174449.98594849376</v>
      </c>
    </row>
    <row r="1438" spans="1:45" x14ac:dyDescent="0.45">
      <c r="A1438" s="117" t="s">
        <v>1777</v>
      </c>
      <c r="B1438" s="118">
        <v>44445</v>
      </c>
      <c r="C1438" s="117">
        <v>2021</v>
      </c>
      <c r="D1438" s="117">
        <v>9</v>
      </c>
      <c r="E1438" s="117">
        <v>2</v>
      </c>
      <c r="F1438" s="117" t="s">
        <v>340</v>
      </c>
      <c r="G1438" s="117" t="s">
        <v>334</v>
      </c>
      <c r="H1438" s="117">
        <v>0</v>
      </c>
      <c r="I1438" s="117">
        <v>70.875</v>
      </c>
      <c r="J1438" s="117">
        <v>297770.65775495215</v>
      </c>
      <c r="K1438" s="117">
        <v>179100.65775495215</v>
      </c>
      <c r="L1438" s="117">
        <v>118670</v>
      </c>
      <c r="M1438" s="117">
        <v>0</v>
      </c>
      <c r="N1438" s="117">
        <v>0</v>
      </c>
      <c r="O1438" s="117">
        <v>1</v>
      </c>
      <c r="P1438" s="117">
        <v>0</v>
      </c>
      <c r="Q1438" s="117">
        <v>0</v>
      </c>
      <c r="R1438" s="117">
        <v>0</v>
      </c>
      <c r="S1438" s="117">
        <v>0</v>
      </c>
      <c r="T1438" s="117">
        <v>0</v>
      </c>
      <c r="U1438" s="117">
        <v>0</v>
      </c>
      <c r="V1438" s="117">
        <v>0</v>
      </c>
      <c r="W1438" s="117">
        <v>0</v>
      </c>
      <c r="X1438" s="117">
        <v>0</v>
      </c>
      <c r="Y1438" s="117">
        <v>0</v>
      </c>
      <c r="Z1438" s="117">
        <v>0</v>
      </c>
      <c r="AA1438" s="117">
        <v>0</v>
      </c>
      <c r="AB1438" s="117">
        <v>0</v>
      </c>
      <c r="AC1438" s="117">
        <v>1</v>
      </c>
      <c r="AD1438" s="117">
        <v>0</v>
      </c>
      <c r="AE1438" s="117">
        <v>0</v>
      </c>
      <c r="AF1438" s="117">
        <v>0</v>
      </c>
      <c r="AG1438" s="117">
        <v>0</v>
      </c>
      <c r="AH1438" s="117">
        <v>0</v>
      </c>
      <c r="AI1438" s="117">
        <v>0</v>
      </c>
      <c r="AJ1438" s="117">
        <v>1</v>
      </c>
      <c r="AK1438" s="117">
        <v>0</v>
      </c>
      <c r="AL1438" s="117">
        <v>0</v>
      </c>
      <c r="AM1438" s="117">
        <v>0</v>
      </c>
      <c r="AN1438" s="117">
        <v>1</v>
      </c>
      <c r="AO1438" s="117">
        <v>0</v>
      </c>
      <c r="AP1438" s="117">
        <v>0</v>
      </c>
      <c r="AQ1438" s="117">
        <v>0</v>
      </c>
      <c r="AR1438" s="117">
        <v>0</v>
      </c>
      <c r="AS1438" s="117">
        <v>179100.65775495215</v>
      </c>
    </row>
    <row r="1439" spans="1:45" x14ac:dyDescent="0.45">
      <c r="A1439" s="117" t="s">
        <v>1778</v>
      </c>
      <c r="B1439" s="118">
        <v>44446</v>
      </c>
      <c r="C1439" s="117">
        <v>2021</v>
      </c>
      <c r="D1439" s="117">
        <v>9</v>
      </c>
      <c r="E1439" s="117">
        <v>3</v>
      </c>
      <c r="F1439" s="117" t="s">
        <v>342</v>
      </c>
      <c r="G1439" s="117" t="s">
        <v>336</v>
      </c>
      <c r="H1439" s="117">
        <v>0</v>
      </c>
      <c r="I1439" s="117">
        <v>71.166659999999993</v>
      </c>
      <c r="J1439" s="117">
        <v>307657.311500335</v>
      </c>
      <c r="K1439" s="117">
        <v>183149.81150033497</v>
      </c>
      <c r="L1439" s="117">
        <v>124507.5</v>
      </c>
      <c r="M1439" s="117">
        <v>0</v>
      </c>
      <c r="N1439" s="117">
        <v>0</v>
      </c>
      <c r="O1439" s="117">
        <v>0</v>
      </c>
      <c r="P1439" s="117">
        <v>1</v>
      </c>
      <c r="Q1439" s="117">
        <v>0</v>
      </c>
      <c r="R1439" s="117">
        <v>0</v>
      </c>
      <c r="S1439" s="117">
        <v>0</v>
      </c>
      <c r="T1439" s="117">
        <v>0</v>
      </c>
      <c r="U1439" s="117">
        <v>0</v>
      </c>
      <c r="V1439" s="117">
        <v>0</v>
      </c>
      <c r="W1439" s="117">
        <v>0</v>
      </c>
      <c r="X1439" s="117">
        <v>0</v>
      </c>
      <c r="Y1439" s="117">
        <v>0</v>
      </c>
      <c r="Z1439" s="117">
        <v>0</v>
      </c>
      <c r="AA1439" s="117">
        <v>0</v>
      </c>
      <c r="AB1439" s="117">
        <v>0</v>
      </c>
      <c r="AC1439" s="117">
        <v>1</v>
      </c>
      <c r="AD1439" s="117">
        <v>0</v>
      </c>
      <c r="AE1439" s="117">
        <v>0</v>
      </c>
      <c r="AF1439" s="117">
        <v>0</v>
      </c>
      <c r="AG1439" s="117">
        <v>0</v>
      </c>
      <c r="AH1439" s="117">
        <v>0</v>
      </c>
      <c r="AI1439" s="117">
        <v>0</v>
      </c>
      <c r="AJ1439" s="117">
        <v>1</v>
      </c>
      <c r="AK1439" s="117">
        <v>0</v>
      </c>
      <c r="AL1439" s="117">
        <v>0</v>
      </c>
      <c r="AM1439" s="117">
        <v>0</v>
      </c>
      <c r="AN1439" s="117">
        <v>0</v>
      </c>
      <c r="AO1439" s="117">
        <v>0</v>
      </c>
      <c r="AP1439" s="117">
        <v>0</v>
      </c>
      <c r="AQ1439" s="117">
        <v>1</v>
      </c>
      <c r="AR1439" s="117">
        <v>0</v>
      </c>
      <c r="AS1439" s="117">
        <v>183149.81150033497</v>
      </c>
    </row>
    <row r="1440" spans="1:45" x14ac:dyDescent="0.45">
      <c r="A1440" s="117" t="s">
        <v>1779</v>
      </c>
      <c r="B1440" s="118">
        <v>44447</v>
      </c>
      <c r="C1440" s="117">
        <v>2021</v>
      </c>
      <c r="D1440" s="117">
        <v>9</v>
      </c>
      <c r="E1440" s="117">
        <v>4</v>
      </c>
      <c r="F1440" s="117" t="s">
        <v>342</v>
      </c>
      <c r="G1440" s="117" t="s">
        <v>336</v>
      </c>
      <c r="H1440" s="117">
        <v>0</v>
      </c>
      <c r="I1440" s="117">
        <v>72.375</v>
      </c>
      <c r="J1440" s="117">
        <v>317113.48107537749</v>
      </c>
      <c r="K1440" s="117">
        <v>188556.39774204415</v>
      </c>
      <c r="L1440" s="117">
        <v>128557.08333333333</v>
      </c>
      <c r="M1440" s="117">
        <v>0</v>
      </c>
      <c r="N1440" s="117">
        <v>0</v>
      </c>
      <c r="O1440" s="117">
        <v>0</v>
      </c>
      <c r="P1440" s="117">
        <v>0</v>
      </c>
      <c r="Q1440" s="117">
        <v>1</v>
      </c>
      <c r="R1440" s="117">
        <v>0</v>
      </c>
      <c r="S1440" s="117">
        <v>0</v>
      </c>
      <c r="T1440" s="117">
        <v>0</v>
      </c>
      <c r="U1440" s="117">
        <v>0</v>
      </c>
      <c r="V1440" s="117">
        <v>0</v>
      </c>
      <c r="W1440" s="117">
        <v>0</v>
      </c>
      <c r="X1440" s="117">
        <v>0</v>
      </c>
      <c r="Y1440" s="117">
        <v>0</v>
      </c>
      <c r="Z1440" s="117">
        <v>0</v>
      </c>
      <c r="AA1440" s="117">
        <v>0</v>
      </c>
      <c r="AB1440" s="117">
        <v>0</v>
      </c>
      <c r="AC1440" s="117">
        <v>1</v>
      </c>
      <c r="AD1440" s="117">
        <v>0</v>
      </c>
      <c r="AE1440" s="117">
        <v>0</v>
      </c>
      <c r="AF1440" s="117">
        <v>0</v>
      </c>
      <c r="AG1440" s="117">
        <v>0</v>
      </c>
      <c r="AH1440" s="117">
        <v>0</v>
      </c>
      <c r="AI1440" s="117">
        <v>0</v>
      </c>
      <c r="AJ1440" s="117">
        <v>1</v>
      </c>
      <c r="AK1440" s="117">
        <v>0</v>
      </c>
      <c r="AL1440" s="117">
        <v>0</v>
      </c>
      <c r="AM1440" s="117">
        <v>0</v>
      </c>
      <c r="AN1440" s="117">
        <v>0</v>
      </c>
      <c r="AO1440" s="117">
        <v>0</v>
      </c>
      <c r="AP1440" s="117">
        <v>0</v>
      </c>
      <c r="AQ1440" s="117">
        <v>1</v>
      </c>
      <c r="AR1440" s="117">
        <v>0</v>
      </c>
      <c r="AS1440" s="117">
        <v>188556.39774204415</v>
      </c>
    </row>
    <row r="1441" spans="1:45" x14ac:dyDescent="0.45">
      <c r="A1441" s="117" t="s">
        <v>1780</v>
      </c>
      <c r="B1441" s="118">
        <v>44448</v>
      </c>
      <c r="C1441" s="117">
        <v>2021</v>
      </c>
      <c r="D1441" s="117">
        <v>9</v>
      </c>
      <c r="E1441" s="117">
        <v>5</v>
      </c>
      <c r="F1441" s="117" t="s">
        <v>342</v>
      </c>
      <c r="G1441" s="117" t="s">
        <v>336</v>
      </c>
      <c r="H1441" s="117">
        <v>0</v>
      </c>
      <c r="I1441" s="117">
        <v>72.583340000000007</v>
      </c>
      <c r="J1441" s="117">
        <v>309733.20891166001</v>
      </c>
      <c r="K1441" s="117">
        <v>184863.20891165998</v>
      </c>
      <c r="L1441" s="117">
        <v>124870</v>
      </c>
      <c r="M1441" s="117">
        <v>0</v>
      </c>
      <c r="N1441" s="117">
        <v>0</v>
      </c>
      <c r="O1441" s="117">
        <v>0</v>
      </c>
      <c r="P1441" s="117">
        <v>0</v>
      </c>
      <c r="Q1441" s="117">
        <v>0</v>
      </c>
      <c r="R1441" s="117">
        <v>1</v>
      </c>
      <c r="S1441" s="117">
        <v>0</v>
      </c>
      <c r="T1441" s="117">
        <v>0</v>
      </c>
      <c r="U1441" s="117">
        <v>0</v>
      </c>
      <c r="V1441" s="117">
        <v>0</v>
      </c>
      <c r="W1441" s="117">
        <v>0</v>
      </c>
      <c r="X1441" s="117">
        <v>0</v>
      </c>
      <c r="Y1441" s="117">
        <v>0</v>
      </c>
      <c r="Z1441" s="117">
        <v>0</v>
      </c>
      <c r="AA1441" s="117">
        <v>0</v>
      </c>
      <c r="AB1441" s="117">
        <v>0</v>
      </c>
      <c r="AC1441" s="117">
        <v>1</v>
      </c>
      <c r="AD1441" s="117">
        <v>0</v>
      </c>
      <c r="AE1441" s="117">
        <v>0</v>
      </c>
      <c r="AF1441" s="117">
        <v>0</v>
      </c>
      <c r="AG1441" s="117">
        <v>0</v>
      </c>
      <c r="AH1441" s="117">
        <v>0</v>
      </c>
      <c r="AI1441" s="117">
        <v>0</v>
      </c>
      <c r="AJ1441" s="117">
        <v>1</v>
      </c>
      <c r="AK1441" s="117">
        <v>0</v>
      </c>
      <c r="AL1441" s="117">
        <v>0</v>
      </c>
      <c r="AM1441" s="117">
        <v>0</v>
      </c>
      <c r="AN1441" s="117">
        <v>0</v>
      </c>
      <c r="AO1441" s="117">
        <v>0</v>
      </c>
      <c r="AP1441" s="117">
        <v>0</v>
      </c>
      <c r="AQ1441" s="117">
        <v>1</v>
      </c>
      <c r="AR1441" s="117">
        <v>0</v>
      </c>
      <c r="AS1441" s="117">
        <v>184863.20891165998</v>
      </c>
    </row>
    <row r="1442" spans="1:45" x14ac:dyDescent="0.45">
      <c r="A1442" s="117" t="s">
        <v>1781</v>
      </c>
      <c r="B1442" s="118">
        <v>44449</v>
      </c>
      <c r="C1442" s="117">
        <v>2021</v>
      </c>
      <c r="D1442" s="117">
        <v>9</v>
      </c>
      <c r="E1442" s="117">
        <v>6</v>
      </c>
      <c r="F1442" s="117" t="s">
        <v>342</v>
      </c>
      <c r="G1442" s="117" t="s">
        <v>336</v>
      </c>
      <c r="H1442" s="117">
        <v>0</v>
      </c>
      <c r="I1442" s="117">
        <v>64</v>
      </c>
      <c r="J1442" s="117">
        <v>264126.94744937</v>
      </c>
      <c r="K1442" s="117">
        <v>165217.78078270334</v>
      </c>
      <c r="L1442" s="117">
        <v>98909.166666666672</v>
      </c>
      <c r="M1442" s="117">
        <v>0</v>
      </c>
      <c r="N1442" s="117">
        <v>0</v>
      </c>
      <c r="O1442" s="117">
        <v>0</v>
      </c>
      <c r="P1442" s="117">
        <v>0</v>
      </c>
      <c r="Q1442" s="117">
        <v>0</v>
      </c>
      <c r="R1442" s="117">
        <v>0</v>
      </c>
      <c r="S1442" s="117">
        <v>1</v>
      </c>
      <c r="T1442" s="117">
        <v>0</v>
      </c>
      <c r="U1442" s="117">
        <v>0</v>
      </c>
      <c r="V1442" s="117">
        <v>0</v>
      </c>
      <c r="W1442" s="117">
        <v>0</v>
      </c>
      <c r="X1442" s="117">
        <v>0</v>
      </c>
      <c r="Y1442" s="117">
        <v>0</v>
      </c>
      <c r="Z1442" s="117">
        <v>0</v>
      </c>
      <c r="AA1442" s="117">
        <v>0</v>
      </c>
      <c r="AB1442" s="117">
        <v>0</v>
      </c>
      <c r="AC1442" s="117">
        <v>1</v>
      </c>
      <c r="AD1442" s="117">
        <v>0</v>
      </c>
      <c r="AE1442" s="117">
        <v>0</v>
      </c>
      <c r="AF1442" s="117">
        <v>0</v>
      </c>
      <c r="AG1442" s="117">
        <v>0</v>
      </c>
      <c r="AH1442" s="117">
        <v>0</v>
      </c>
      <c r="AI1442" s="117">
        <v>0</v>
      </c>
      <c r="AJ1442" s="117">
        <v>1</v>
      </c>
      <c r="AK1442" s="117">
        <v>0</v>
      </c>
      <c r="AL1442" s="117">
        <v>0</v>
      </c>
      <c r="AM1442" s="117">
        <v>0</v>
      </c>
      <c r="AN1442" s="117">
        <v>0</v>
      </c>
      <c r="AO1442" s="117">
        <v>0</v>
      </c>
      <c r="AP1442" s="117">
        <v>0</v>
      </c>
      <c r="AQ1442" s="117">
        <v>1</v>
      </c>
      <c r="AR1442" s="117">
        <v>0</v>
      </c>
      <c r="AS1442" s="117">
        <v>165217.78078270334</v>
      </c>
    </row>
    <row r="1443" spans="1:45" x14ac:dyDescent="0.45">
      <c r="A1443" s="117" t="s">
        <v>1782</v>
      </c>
      <c r="B1443" s="118">
        <v>44450</v>
      </c>
      <c r="C1443" s="117">
        <v>2021</v>
      </c>
      <c r="D1443" s="117">
        <v>9</v>
      </c>
      <c r="E1443" s="117">
        <v>7</v>
      </c>
      <c r="F1443" s="117" t="s">
        <v>340</v>
      </c>
      <c r="G1443" s="117" t="s">
        <v>336</v>
      </c>
      <c r="H1443" s="117">
        <v>0</v>
      </c>
      <c r="I1443" s="117">
        <v>66.416659999999993</v>
      </c>
      <c r="J1443" s="117">
        <v>228360.25192406579</v>
      </c>
      <c r="K1443" s="117">
        <v>165368.58525739913</v>
      </c>
      <c r="L1443" s="117">
        <v>62991.666666666664</v>
      </c>
      <c r="M1443" s="117">
        <v>0</v>
      </c>
      <c r="N1443" s="117">
        <v>0</v>
      </c>
      <c r="O1443" s="117">
        <v>0</v>
      </c>
      <c r="P1443" s="117">
        <v>0</v>
      </c>
      <c r="Q1443" s="117">
        <v>0</v>
      </c>
      <c r="R1443" s="117">
        <v>0</v>
      </c>
      <c r="S1443" s="117">
        <v>0</v>
      </c>
      <c r="T1443" s="117">
        <v>1</v>
      </c>
      <c r="U1443" s="117">
        <v>0</v>
      </c>
      <c r="V1443" s="117">
        <v>0</v>
      </c>
      <c r="W1443" s="117">
        <v>0</v>
      </c>
      <c r="X1443" s="117">
        <v>0</v>
      </c>
      <c r="Y1443" s="117">
        <v>0</v>
      </c>
      <c r="Z1443" s="117">
        <v>0</v>
      </c>
      <c r="AA1443" s="117">
        <v>0</v>
      </c>
      <c r="AB1443" s="117">
        <v>0</v>
      </c>
      <c r="AC1443" s="117">
        <v>1</v>
      </c>
      <c r="AD1443" s="117">
        <v>0</v>
      </c>
      <c r="AE1443" s="117">
        <v>0</v>
      </c>
      <c r="AF1443" s="117">
        <v>0</v>
      </c>
      <c r="AG1443" s="117">
        <v>0</v>
      </c>
      <c r="AH1443" s="117">
        <v>0</v>
      </c>
      <c r="AI1443" s="117">
        <v>0</v>
      </c>
      <c r="AJ1443" s="117">
        <v>1</v>
      </c>
      <c r="AK1443" s="117">
        <v>0</v>
      </c>
      <c r="AL1443" s="117">
        <v>0</v>
      </c>
      <c r="AM1443" s="117">
        <v>0</v>
      </c>
      <c r="AN1443" s="117">
        <v>0</v>
      </c>
      <c r="AO1443" s="117">
        <v>0</v>
      </c>
      <c r="AP1443" s="117">
        <v>0</v>
      </c>
      <c r="AQ1443" s="117">
        <v>1</v>
      </c>
      <c r="AR1443" s="117">
        <v>0</v>
      </c>
      <c r="AS1443" s="117">
        <v>165368.58525739913</v>
      </c>
    </row>
    <row r="1444" spans="1:45" x14ac:dyDescent="0.45">
      <c r="A1444" s="117" t="s">
        <v>1783</v>
      </c>
      <c r="B1444" s="118">
        <v>44451</v>
      </c>
      <c r="C1444" s="117">
        <v>2021</v>
      </c>
      <c r="D1444" s="117">
        <v>9</v>
      </c>
      <c r="E1444" s="117">
        <v>1</v>
      </c>
      <c r="F1444" s="117" t="s">
        <v>340</v>
      </c>
      <c r="G1444" s="117" t="s">
        <v>336</v>
      </c>
      <c r="H1444" s="117">
        <v>0</v>
      </c>
      <c r="I1444" s="117">
        <v>67.083340000000007</v>
      </c>
      <c r="J1444" s="117">
        <v>220364.25696902588</v>
      </c>
      <c r="K1444" s="117">
        <v>166262.59030235923</v>
      </c>
      <c r="L1444" s="117">
        <v>54101.666666666664</v>
      </c>
      <c r="M1444" s="117">
        <v>0</v>
      </c>
      <c r="N1444" s="117">
        <v>1</v>
      </c>
      <c r="O1444" s="117">
        <v>0</v>
      </c>
      <c r="P1444" s="117">
        <v>0</v>
      </c>
      <c r="Q1444" s="117">
        <v>0</v>
      </c>
      <c r="R1444" s="117">
        <v>0</v>
      </c>
      <c r="S1444" s="117">
        <v>0</v>
      </c>
      <c r="T1444" s="117">
        <v>0</v>
      </c>
      <c r="U1444" s="117">
        <v>0</v>
      </c>
      <c r="V1444" s="117">
        <v>0</v>
      </c>
      <c r="W1444" s="117">
        <v>0</v>
      </c>
      <c r="X1444" s="117">
        <v>0</v>
      </c>
      <c r="Y1444" s="117">
        <v>0</v>
      </c>
      <c r="Z1444" s="117">
        <v>0</v>
      </c>
      <c r="AA1444" s="117">
        <v>0</v>
      </c>
      <c r="AB1444" s="117">
        <v>0</v>
      </c>
      <c r="AC1444" s="117">
        <v>1</v>
      </c>
      <c r="AD1444" s="117">
        <v>0</v>
      </c>
      <c r="AE1444" s="117">
        <v>0</v>
      </c>
      <c r="AF1444" s="117">
        <v>0</v>
      </c>
      <c r="AG1444" s="117">
        <v>0</v>
      </c>
      <c r="AH1444" s="117">
        <v>0</v>
      </c>
      <c r="AI1444" s="117">
        <v>0</v>
      </c>
      <c r="AJ1444" s="117">
        <v>1</v>
      </c>
      <c r="AK1444" s="117">
        <v>0</v>
      </c>
      <c r="AL1444" s="117">
        <v>0</v>
      </c>
      <c r="AM1444" s="117">
        <v>0</v>
      </c>
      <c r="AN1444" s="117">
        <v>0</v>
      </c>
      <c r="AO1444" s="117">
        <v>0</v>
      </c>
      <c r="AP1444" s="117">
        <v>0</v>
      </c>
      <c r="AQ1444" s="117">
        <v>1</v>
      </c>
      <c r="AR1444" s="117">
        <v>0</v>
      </c>
      <c r="AS1444" s="117">
        <v>166262.59030235923</v>
      </c>
    </row>
    <row r="1445" spans="1:45" x14ac:dyDescent="0.45">
      <c r="A1445" s="117" t="s">
        <v>1784</v>
      </c>
      <c r="B1445" s="118">
        <v>44452</v>
      </c>
      <c r="C1445" s="117">
        <v>2021</v>
      </c>
      <c r="D1445" s="117">
        <v>9</v>
      </c>
      <c r="E1445" s="117">
        <v>2</v>
      </c>
      <c r="F1445" s="117" t="s">
        <v>342</v>
      </c>
      <c r="G1445" s="117" t="s">
        <v>336</v>
      </c>
      <c r="H1445" s="117">
        <v>0</v>
      </c>
      <c r="I1445" s="117">
        <v>66.625</v>
      </c>
      <c r="J1445" s="117">
        <v>239222.35004424379</v>
      </c>
      <c r="K1445" s="117">
        <v>179020.68337757714</v>
      </c>
      <c r="L1445" s="117">
        <v>60201.666666666664</v>
      </c>
      <c r="M1445" s="117">
        <v>0</v>
      </c>
      <c r="N1445" s="117">
        <v>0</v>
      </c>
      <c r="O1445" s="117">
        <v>1</v>
      </c>
      <c r="P1445" s="117">
        <v>0</v>
      </c>
      <c r="Q1445" s="117">
        <v>0</v>
      </c>
      <c r="R1445" s="117">
        <v>0</v>
      </c>
      <c r="S1445" s="117">
        <v>0</v>
      </c>
      <c r="T1445" s="117">
        <v>0</v>
      </c>
      <c r="U1445" s="117">
        <v>0</v>
      </c>
      <c r="V1445" s="117">
        <v>0</v>
      </c>
      <c r="W1445" s="117">
        <v>0</v>
      </c>
      <c r="X1445" s="117">
        <v>0</v>
      </c>
      <c r="Y1445" s="117">
        <v>0</v>
      </c>
      <c r="Z1445" s="117">
        <v>0</v>
      </c>
      <c r="AA1445" s="117">
        <v>0</v>
      </c>
      <c r="AB1445" s="117">
        <v>0</v>
      </c>
      <c r="AC1445" s="117">
        <v>1</v>
      </c>
      <c r="AD1445" s="117">
        <v>0</v>
      </c>
      <c r="AE1445" s="117">
        <v>0</v>
      </c>
      <c r="AF1445" s="117">
        <v>0</v>
      </c>
      <c r="AG1445" s="117">
        <v>0</v>
      </c>
      <c r="AH1445" s="117">
        <v>0</v>
      </c>
      <c r="AI1445" s="117">
        <v>0</v>
      </c>
      <c r="AJ1445" s="117">
        <v>1</v>
      </c>
      <c r="AK1445" s="117">
        <v>0</v>
      </c>
      <c r="AL1445" s="117">
        <v>0</v>
      </c>
      <c r="AM1445" s="117">
        <v>0</v>
      </c>
      <c r="AN1445" s="117">
        <v>0</v>
      </c>
      <c r="AO1445" s="117">
        <v>0</v>
      </c>
      <c r="AP1445" s="117">
        <v>0</v>
      </c>
      <c r="AQ1445" s="117">
        <v>1</v>
      </c>
      <c r="AR1445" s="117">
        <v>0</v>
      </c>
      <c r="AS1445" s="117">
        <v>179020.68337757714</v>
      </c>
    </row>
    <row r="1446" spans="1:45" x14ac:dyDescent="0.45">
      <c r="A1446" s="117" t="s">
        <v>1785</v>
      </c>
      <c r="B1446" s="118">
        <v>44453</v>
      </c>
      <c r="C1446" s="117">
        <v>2021</v>
      </c>
      <c r="D1446" s="117">
        <v>9</v>
      </c>
      <c r="E1446" s="117">
        <v>3</v>
      </c>
      <c r="F1446" s="117" t="s">
        <v>342</v>
      </c>
      <c r="G1446" s="117" t="s">
        <v>336</v>
      </c>
      <c r="H1446" s="117">
        <v>0</v>
      </c>
      <c r="I1446" s="117">
        <v>63.083329999999997</v>
      </c>
      <c r="J1446" s="117">
        <v>246290.22816569378</v>
      </c>
      <c r="K1446" s="117">
        <v>174907.72816569378</v>
      </c>
      <c r="L1446" s="117">
        <v>71382.5</v>
      </c>
      <c r="M1446" s="117">
        <v>0</v>
      </c>
      <c r="N1446" s="117">
        <v>0</v>
      </c>
      <c r="O1446" s="117">
        <v>0</v>
      </c>
      <c r="P1446" s="117">
        <v>1</v>
      </c>
      <c r="Q1446" s="117">
        <v>0</v>
      </c>
      <c r="R1446" s="117">
        <v>0</v>
      </c>
      <c r="S1446" s="117">
        <v>0</v>
      </c>
      <c r="T1446" s="117">
        <v>0</v>
      </c>
      <c r="U1446" s="117">
        <v>0</v>
      </c>
      <c r="V1446" s="117">
        <v>0</v>
      </c>
      <c r="W1446" s="117">
        <v>0</v>
      </c>
      <c r="X1446" s="117">
        <v>0</v>
      </c>
      <c r="Y1446" s="117">
        <v>0</v>
      </c>
      <c r="Z1446" s="117">
        <v>0</v>
      </c>
      <c r="AA1446" s="117">
        <v>0</v>
      </c>
      <c r="AB1446" s="117">
        <v>0</v>
      </c>
      <c r="AC1446" s="117">
        <v>1</v>
      </c>
      <c r="AD1446" s="117">
        <v>0</v>
      </c>
      <c r="AE1446" s="117">
        <v>0</v>
      </c>
      <c r="AF1446" s="117">
        <v>0</v>
      </c>
      <c r="AG1446" s="117">
        <v>0</v>
      </c>
      <c r="AH1446" s="117">
        <v>0</v>
      </c>
      <c r="AI1446" s="117">
        <v>0</v>
      </c>
      <c r="AJ1446" s="117">
        <v>1</v>
      </c>
      <c r="AK1446" s="117">
        <v>0</v>
      </c>
      <c r="AL1446" s="117">
        <v>0</v>
      </c>
      <c r="AM1446" s="117">
        <v>0</v>
      </c>
      <c r="AN1446" s="117">
        <v>0</v>
      </c>
      <c r="AO1446" s="117">
        <v>0</v>
      </c>
      <c r="AP1446" s="117">
        <v>0</v>
      </c>
      <c r="AQ1446" s="117">
        <v>1</v>
      </c>
      <c r="AR1446" s="117">
        <v>0</v>
      </c>
      <c r="AS1446" s="117">
        <v>174907.72816569378</v>
      </c>
    </row>
    <row r="1447" spans="1:45" x14ac:dyDescent="0.45">
      <c r="A1447" s="117" t="s">
        <v>1786</v>
      </c>
      <c r="B1447" s="118">
        <v>44454</v>
      </c>
      <c r="C1447" s="117">
        <v>2021</v>
      </c>
      <c r="D1447" s="117">
        <v>9</v>
      </c>
      <c r="E1447" s="117">
        <v>4</v>
      </c>
      <c r="F1447" s="117" t="s">
        <v>342</v>
      </c>
      <c r="G1447" s="117" t="s">
        <v>336</v>
      </c>
      <c r="H1447" s="117">
        <v>0</v>
      </c>
      <c r="I1447" s="117">
        <v>60.708329999999997</v>
      </c>
      <c r="J1447" s="117">
        <v>248631.40907404336</v>
      </c>
      <c r="K1447" s="117">
        <v>168567.65907404336</v>
      </c>
      <c r="L1447" s="117">
        <v>80063.75</v>
      </c>
      <c r="M1447" s="117">
        <v>0</v>
      </c>
      <c r="N1447" s="117">
        <v>0</v>
      </c>
      <c r="O1447" s="117">
        <v>0</v>
      </c>
      <c r="P1447" s="117">
        <v>0</v>
      </c>
      <c r="Q1447" s="117">
        <v>1</v>
      </c>
      <c r="R1447" s="117">
        <v>0</v>
      </c>
      <c r="S1447" s="117">
        <v>0</v>
      </c>
      <c r="T1447" s="117">
        <v>0</v>
      </c>
      <c r="U1447" s="117">
        <v>0</v>
      </c>
      <c r="V1447" s="117">
        <v>0</v>
      </c>
      <c r="W1447" s="117">
        <v>0</v>
      </c>
      <c r="X1447" s="117">
        <v>0</v>
      </c>
      <c r="Y1447" s="117">
        <v>0</v>
      </c>
      <c r="Z1447" s="117">
        <v>0</v>
      </c>
      <c r="AA1447" s="117">
        <v>0</v>
      </c>
      <c r="AB1447" s="117">
        <v>0</v>
      </c>
      <c r="AC1447" s="117">
        <v>1</v>
      </c>
      <c r="AD1447" s="117">
        <v>0</v>
      </c>
      <c r="AE1447" s="117">
        <v>0</v>
      </c>
      <c r="AF1447" s="117">
        <v>0</v>
      </c>
      <c r="AG1447" s="117">
        <v>0</v>
      </c>
      <c r="AH1447" s="117">
        <v>0</v>
      </c>
      <c r="AI1447" s="117">
        <v>0</v>
      </c>
      <c r="AJ1447" s="117">
        <v>1</v>
      </c>
      <c r="AK1447" s="117">
        <v>0</v>
      </c>
      <c r="AL1447" s="117">
        <v>0</v>
      </c>
      <c r="AM1447" s="117">
        <v>0</v>
      </c>
      <c r="AN1447" s="117">
        <v>0</v>
      </c>
      <c r="AO1447" s="117">
        <v>0</v>
      </c>
      <c r="AP1447" s="117">
        <v>0</v>
      </c>
      <c r="AQ1447" s="117">
        <v>1</v>
      </c>
      <c r="AR1447" s="117">
        <v>0</v>
      </c>
      <c r="AS1447" s="117">
        <v>168567.65907404336</v>
      </c>
    </row>
    <row r="1448" spans="1:45" x14ac:dyDescent="0.45">
      <c r="A1448" s="117" t="s">
        <v>1787</v>
      </c>
      <c r="B1448" s="118">
        <v>44455</v>
      </c>
      <c r="C1448" s="117">
        <v>2021</v>
      </c>
      <c r="D1448" s="117">
        <v>9</v>
      </c>
      <c r="E1448" s="117">
        <v>5</v>
      </c>
      <c r="F1448" s="117" t="s">
        <v>342</v>
      </c>
      <c r="G1448" s="117" t="s">
        <v>336</v>
      </c>
      <c r="H1448" s="117">
        <v>0</v>
      </c>
      <c r="I1448" s="117">
        <v>54.833329999999997</v>
      </c>
      <c r="J1448" s="117">
        <v>252305.51722106303</v>
      </c>
      <c r="K1448" s="117">
        <v>168463.85055439634</v>
      </c>
      <c r="L1448" s="117">
        <v>83841.666666666672</v>
      </c>
      <c r="M1448" s="117">
        <v>0</v>
      </c>
      <c r="N1448" s="117">
        <v>0</v>
      </c>
      <c r="O1448" s="117">
        <v>0</v>
      </c>
      <c r="P1448" s="117">
        <v>0</v>
      </c>
      <c r="Q1448" s="117">
        <v>0</v>
      </c>
      <c r="R1448" s="117">
        <v>1</v>
      </c>
      <c r="S1448" s="117">
        <v>0</v>
      </c>
      <c r="T1448" s="117">
        <v>0</v>
      </c>
      <c r="U1448" s="117">
        <v>0</v>
      </c>
      <c r="V1448" s="117">
        <v>0</v>
      </c>
      <c r="W1448" s="117">
        <v>0</v>
      </c>
      <c r="X1448" s="117">
        <v>0</v>
      </c>
      <c r="Y1448" s="117">
        <v>0</v>
      </c>
      <c r="Z1448" s="117">
        <v>0</v>
      </c>
      <c r="AA1448" s="117">
        <v>0</v>
      </c>
      <c r="AB1448" s="117">
        <v>0</v>
      </c>
      <c r="AC1448" s="117">
        <v>1</v>
      </c>
      <c r="AD1448" s="117">
        <v>0</v>
      </c>
      <c r="AE1448" s="117">
        <v>0</v>
      </c>
      <c r="AF1448" s="117">
        <v>0</v>
      </c>
      <c r="AG1448" s="117">
        <v>0</v>
      </c>
      <c r="AH1448" s="117">
        <v>0</v>
      </c>
      <c r="AI1448" s="117">
        <v>0</v>
      </c>
      <c r="AJ1448" s="117">
        <v>1</v>
      </c>
      <c r="AK1448" s="117">
        <v>0</v>
      </c>
      <c r="AL1448" s="117">
        <v>0</v>
      </c>
      <c r="AM1448" s="117">
        <v>0</v>
      </c>
      <c r="AN1448" s="117">
        <v>0</v>
      </c>
      <c r="AO1448" s="117">
        <v>0</v>
      </c>
      <c r="AP1448" s="117">
        <v>0</v>
      </c>
      <c r="AQ1448" s="117">
        <v>1</v>
      </c>
      <c r="AR1448" s="117">
        <v>0</v>
      </c>
      <c r="AS1448" s="117">
        <v>168463.85055439634</v>
      </c>
    </row>
    <row r="1449" spans="1:45" x14ac:dyDescent="0.45">
      <c r="A1449" s="117" t="s">
        <v>1788</v>
      </c>
      <c r="B1449" s="118">
        <v>44456</v>
      </c>
      <c r="C1449" s="117">
        <v>2021</v>
      </c>
      <c r="D1449" s="117">
        <v>9</v>
      </c>
      <c r="E1449" s="117">
        <v>6</v>
      </c>
      <c r="F1449" s="117" t="s">
        <v>342</v>
      </c>
      <c r="G1449" s="117" t="s">
        <v>336</v>
      </c>
      <c r="H1449" s="117">
        <v>0</v>
      </c>
      <c r="I1449" s="117">
        <v>57</v>
      </c>
      <c r="J1449" s="117">
        <v>234454.71287092631</v>
      </c>
      <c r="K1449" s="117">
        <v>160896.37953759296</v>
      </c>
      <c r="L1449" s="117">
        <v>73558.333333333328</v>
      </c>
      <c r="M1449" s="117">
        <v>0</v>
      </c>
      <c r="N1449" s="117">
        <v>0</v>
      </c>
      <c r="O1449" s="117">
        <v>0</v>
      </c>
      <c r="P1449" s="117">
        <v>0</v>
      </c>
      <c r="Q1449" s="117">
        <v>0</v>
      </c>
      <c r="R1449" s="117">
        <v>0</v>
      </c>
      <c r="S1449" s="117">
        <v>1</v>
      </c>
      <c r="T1449" s="117">
        <v>0</v>
      </c>
      <c r="U1449" s="117">
        <v>0</v>
      </c>
      <c r="V1449" s="117">
        <v>0</v>
      </c>
      <c r="W1449" s="117">
        <v>0</v>
      </c>
      <c r="X1449" s="117">
        <v>0</v>
      </c>
      <c r="Y1449" s="117">
        <v>0</v>
      </c>
      <c r="Z1449" s="117">
        <v>0</v>
      </c>
      <c r="AA1449" s="117">
        <v>0</v>
      </c>
      <c r="AB1449" s="117">
        <v>0</v>
      </c>
      <c r="AC1449" s="117">
        <v>1</v>
      </c>
      <c r="AD1449" s="117">
        <v>0</v>
      </c>
      <c r="AE1449" s="117">
        <v>0</v>
      </c>
      <c r="AF1449" s="117">
        <v>0</v>
      </c>
      <c r="AG1449" s="117">
        <v>0</v>
      </c>
      <c r="AH1449" s="117">
        <v>0</v>
      </c>
      <c r="AI1449" s="117">
        <v>0</v>
      </c>
      <c r="AJ1449" s="117">
        <v>1</v>
      </c>
      <c r="AK1449" s="117">
        <v>0</v>
      </c>
      <c r="AL1449" s="117">
        <v>0</v>
      </c>
      <c r="AM1449" s="117">
        <v>0</v>
      </c>
      <c r="AN1449" s="117">
        <v>0</v>
      </c>
      <c r="AO1449" s="117">
        <v>0</v>
      </c>
      <c r="AP1449" s="117">
        <v>0</v>
      </c>
      <c r="AQ1449" s="117">
        <v>1</v>
      </c>
      <c r="AR1449" s="117">
        <v>0</v>
      </c>
      <c r="AS1449" s="117">
        <v>160896.37953759296</v>
      </c>
    </row>
    <row r="1450" spans="1:45" x14ac:dyDescent="0.45">
      <c r="A1450" s="117" t="s">
        <v>1789</v>
      </c>
      <c r="B1450" s="118">
        <v>44457</v>
      </c>
      <c r="C1450" s="117">
        <v>2021</v>
      </c>
      <c r="D1450" s="117">
        <v>9</v>
      </c>
      <c r="E1450" s="117">
        <v>7</v>
      </c>
      <c r="F1450" s="117" t="s">
        <v>340</v>
      </c>
      <c r="G1450" s="117" t="s">
        <v>336</v>
      </c>
      <c r="H1450" s="117">
        <v>0</v>
      </c>
      <c r="I1450" s="117">
        <v>59.666670000000003</v>
      </c>
      <c r="J1450" s="117">
        <v>209592.29258725536</v>
      </c>
      <c r="K1450" s="117">
        <v>161499.3759205887</v>
      </c>
      <c r="L1450" s="117">
        <v>48092.916666666664</v>
      </c>
      <c r="M1450" s="117">
        <v>0</v>
      </c>
      <c r="N1450" s="117">
        <v>0</v>
      </c>
      <c r="O1450" s="117">
        <v>0</v>
      </c>
      <c r="P1450" s="117">
        <v>0</v>
      </c>
      <c r="Q1450" s="117">
        <v>0</v>
      </c>
      <c r="R1450" s="117">
        <v>0</v>
      </c>
      <c r="S1450" s="117">
        <v>0</v>
      </c>
      <c r="T1450" s="117">
        <v>1</v>
      </c>
      <c r="U1450" s="117">
        <v>0</v>
      </c>
      <c r="V1450" s="117">
        <v>0</v>
      </c>
      <c r="W1450" s="117">
        <v>0</v>
      </c>
      <c r="X1450" s="117">
        <v>0</v>
      </c>
      <c r="Y1450" s="117">
        <v>0</v>
      </c>
      <c r="Z1450" s="117">
        <v>0</v>
      </c>
      <c r="AA1450" s="117">
        <v>0</v>
      </c>
      <c r="AB1450" s="117">
        <v>0</v>
      </c>
      <c r="AC1450" s="117">
        <v>1</v>
      </c>
      <c r="AD1450" s="117">
        <v>0</v>
      </c>
      <c r="AE1450" s="117">
        <v>0</v>
      </c>
      <c r="AF1450" s="117">
        <v>0</v>
      </c>
      <c r="AG1450" s="117">
        <v>0</v>
      </c>
      <c r="AH1450" s="117">
        <v>0</v>
      </c>
      <c r="AI1450" s="117">
        <v>0</v>
      </c>
      <c r="AJ1450" s="117">
        <v>1</v>
      </c>
      <c r="AK1450" s="117">
        <v>0</v>
      </c>
      <c r="AL1450" s="117">
        <v>0</v>
      </c>
      <c r="AM1450" s="117">
        <v>0</v>
      </c>
      <c r="AN1450" s="117">
        <v>0</v>
      </c>
      <c r="AO1450" s="117">
        <v>0</v>
      </c>
      <c r="AP1450" s="117">
        <v>0</v>
      </c>
      <c r="AQ1450" s="117">
        <v>1</v>
      </c>
      <c r="AR1450" s="117">
        <v>0</v>
      </c>
      <c r="AS1450" s="117">
        <v>161499.3759205887</v>
      </c>
    </row>
    <row r="1451" spans="1:45" x14ac:dyDescent="0.45">
      <c r="A1451" s="117" t="s">
        <v>1790</v>
      </c>
      <c r="B1451" s="118">
        <v>44458</v>
      </c>
      <c r="C1451" s="117">
        <v>2021</v>
      </c>
      <c r="D1451" s="117">
        <v>9</v>
      </c>
      <c r="E1451" s="117">
        <v>1</v>
      </c>
      <c r="F1451" s="117" t="s">
        <v>340</v>
      </c>
      <c r="G1451" s="117" t="s">
        <v>336</v>
      </c>
      <c r="H1451" s="117">
        <v>0</v>
      </c>
      <c r="I1451" s="117">
        <v>56.958329999999997</v>
      </c>
      <c r="J1451" s="117">
        <v>203553.00492758583</v>
      </c>
      <c r="K1451" s="117">
        <v>162127.58826091918</v>
      </c>
      <c r="L1451" s="117">
        <v>41425.416666666664</v>
      </c>
      <c r="M1451" s="117">
        <v>0</v>
      </c>
      <c r="N1451" s="117">
        <v>1</v>
      </c>
      <c r="O1451" s="117">
        <v>0</v>
      </c>
      <c r="P1451" s="117">
        <v>0</v>
      </c>
      <c r="Q1451" s="117">
        <v>0</v>
      </c>
      <c r="R1451" s="117">
        <v>0</v>
      </c>
      <c r="S1451" s="117">
        <v>0</v>
      </c>
      <c r="T1451" s="117">
        <v>0</v>
      </c>
      <c r="U1451" s="117">
        <v>0</v>
      </c>
      <c r="V1451" s="117">
        <v>0</v>
      </c>
      <c r="W1451" s="117">
        <v>0</v>
      </c>
      <c r="X1451" s="117">
        <v>0</v>
      </c>
      <c r="Y1451" s="117">
        <v>0</v>
      </c>
      <c r="Z1451" s="117">
        <v>0</v>
      </c>
      <c r="AA1451" s="117">
        <v>0</v>
      </c>
      <c r="AB1451" s="117">
        <v>0</v>
      </c>
      <c r="AC1451" s="117">
        <v>1</v>
      </c>
      <c r="AD1451" s="117">
        <v>0</v>
      </c>
      <c r="AE1451" s="117">
        <v>0</v>
      </c>
      <c r="AF1451" s="117">
        <v>0</v>
      </c>
      <c r="AG1451" s="117">
        <v>0</v>
      </c>
      <c r="AH1451" s="117">
        <v>0</v>
      </c>
      <c r="AI1451" s="117">
        <v>0</v>
      </c>
      <c r="AJ1451" s="117">
        <v>1</v>
      </c>
      <c r="AK1451" s="117">
        <v>0</v>
      </c>
      <c r="AL1451" s="117">
        <v>0</v>
      </c>
      <c r="AM1451" s="117">
        <v>0</v>
      </c>
      <c r="AN1451" s="117">
        <v>0</v>
      </c>
      <c r="AO1451" s="117">
        <v>0</v>
      </c>
      <c r="AP1451" s="117">
        <v>0</v>
      </c>
      <c r="AQ1451" s="117">
        <v>1</v>
      </c>
      <c r="AR1451" s="117">
        <v>0</v>
      </c>
      <c r="AS1451" s="117">
        <v>162127.58826091918</v>
      </c>
    </row>
    <row r="1452" spans="1:45" x14ac:dyDescent="0.45">
      <c r="A1452" s="117" t="s">
        <v>1791</v>
      </c>
      <c r="B1452" s="118">
        <v>44459</v>
      </c>
      <c r="C1452" s="117">
        <v>2021</v>
      </c>
      <c r="D1452" s="117">
        <v>9</v>
      </c>
      <c r="E1452" s="117">
        <v>2</v>
      </c>
      <c r="F1452" s="117" t="s">
        <v>342</v>
      </c>
      <c r="G1452" s="117" t="s">
        <v>336</v>
      </c>
      <c r="H1452" s="117">
        <v>0</v>
      </c>
      <c r="I1452" s="117">
        <v>57.916670000000003</v>
      </c>
      <c r="J1452" s="117">
        <v>227759.01760698878</v>
      </c>
      <c r="K1452" s="117">
        <v>167515.26760698878</v>
      </c>
      <c r="L1452" s="117">
        <v>60243.75</v>
      </c>
      <c r="M1452" s="117">
        <v>0</v>
      </c>
      <c r="N1452" s="117">
        <v>0</v>
      </c>
      <c r="O1452" s="117">
        <v>1</v>
      </c>
      <c r="P1452" s="117">
        <v>0</v>
      </c>
      <c r="Q1452" s="117">
        <v>0</v>
      </c>
      <c r="R1452" s="117">
        <v>0</v>
      </c>
      <c r="S1452" s="117">
        <v>0</v>
      </c>
      <c r="T1452" s="117">
        <v>0</v>
      </c>
      <c r="U1452" s="117">
        <v>0</v>
      </c>
      <c r="V1452" s="117">
        <v>0</v>
      </c>
      <c r="W1452" s="117">
        <v>0</v>
      </c>
      <c r="X1452" s="117">
        <v>0</v>
      </c>
      <c r="Y1452" s="117">
        <v>0</v>
      </c>
      <c r="Z1452" s="117">
        <v>0</v>
      </c>
      <c r="AA1452" s="117">
        <v>0</v>
      </c>
      <c r="AB1452" s="117">
        <v>0</v>
      </c>
      <c r="AC1452" s="117">
        <v>1</v>
      </c>
      <c r="AD1452" s="117">
        <v>0</v>
      </c>
      <c r="AE1452" s="117">
        <v>0</v>
      </c>
      <c r="AF1452" s="117">
        <v>0</v>
      </c>
      <c r="AG1452" s="117">
        <v>0</v>
      </c>
      <c r="AH1452" s="117">
        <v>0</v>
      </c>
      <c r="AI1452" s="117">
        <v>0</v>
      </c>
      <c r="AJ1452" s="117">
        <v>1</v>
      </c>
      <c r="AK1452" s="117">
        <v>0</v>
      </c>
      <c r="AL1452" s="117">
        <v>0</v>
      </c>
      <c r="AM1452" s="117">
        <v>0</v>
      </c>
      <c r="AN1452" s="117">
        <v>0</v>
      </c>
      <c r="AO1452" s="117">
        <v>0</v>
      </c>
      <c r="AP1452" s="117">
        <v>0</v>
      </c>
      <c r="AQ1452" s="117">
        <v>1</v>
      </c>
      <c r="AR1452" s="117">
        <v>0</v>
      </c>
      <c r="AS1452" s="117">
        <v>167515.26760698878</v>
      </c>
    </row>
    <row r="1453" spans="1:45" x14ac:dyDescent="0.45">
      <c r="A1453" s="117" t="s">
        <v>1792</v>
      </c>
      <c r="B1453" s="118">
        <v>44460</v>
      </c>
      <c r="C1453" s="117">
        <v>2021</v>
      </c>
      <c r="D1453" s="117">
        <v>9</v>
      </c>
      <c r="E1453" s="117">
        <v>3</v>
      </c>
      <c r="F1453" s="117" t="s">
        <v>342</v>
      </c>
      <c r="G1453" s="117" t="s">
        <v>336</v>
      </c>
      <c r="H1453" s="117">
        <v>0</v>
      </c>
      <c r="I1453" s="117">
        <v>59.791670000000003</v>
      </c>
      <c r="J1453" s="117">
        <v>249054.00957681291</v>
      </c>
      <c r="K1453" s="117">
        <v>169236.92624347957</v>
      </c>
      <c r="L1453" s="117">
        <v>79817.083333333328</v>
      </c>
      <c r="M1453" s="117">
        <v>0</v>
      </c>
      <c r="N1453" s="117">
        <v>0</v>
      </c>
      <c r="O1453" s="117">
        <v>0</v>
      </c>
      <c r="P1453" s="117">
        <v>1</v>
      </c>
      <c r="Q1453" s="117">
        <v>0</v>
      </c>
      <c r="R1453" s="117">
        <v>0</v>
      </c>
      <c r="S1453" s="117">
        <v>0</v>
      </c>
      <c r="T1453" s="117">
        <v>0</v>
      </c>
      <c r="U1453" s="117">
        <v>0</v>
      </c>
      <c r="V1453" s="117">
        <v>0</v>
      </c>
      <c r="W1453" s="117">
        <v>0</v>
      </c>
      <c r="X1453" s="117">
        <v>0</v>
      </c>
      <c r="Y1453" s="117">
        <v>0</v>
      </c>
      <c r="Z1453" s="117">
        <v>0</v>
      </c>
      <c r="AA1453" s="117">
        <v>0</v>
      </c>
      <c r="AB1453" s="117">
        <v>0</v>
      </c>
      <c r="AC1453" s="117">
        <v>1</v>
      </c>
      <c r="AD1453" s="117">
        <v>0</v>
      </c>
      <c r="AE1453" s="117">
        <v>0</v>
      </c>
      <c r="AF1453" s="117">
        <v>0</v>
      </c>
      <c r="AG1453" s="117">
        <v>0</v>
      </c>
      <c r="AH1453" s="117">
        <v>0</v>
      </c>
      <c r="AI1453" s="117">
        <v>0</v>
      </c>
      <c r="AJ1453" s="117">
        <v>1</v>
      </c>
      <c r="AK1453" s="117">
        <v>0</v>
      </c>
      <c r="AL1453" s="117">
        <v>0</v>
      </c>
      <c r="AM1453" s="117">
        <v>0</v>
      </c>
      <c r="AN1453" s="117">
        <v>0</v>
      </c>
      <c r="AO1453" s="117">
        <v>0</v>
      </c>
      <c r="AP1453" s="117">
        <v>0</v>
      </c>
      <c r="AQ1453" s="117">
        <v>1</v>
      </c>
      <c r="AR1453" s="117">
        <v>0</v>
      </c>
      <c r="AS1453" s="117">
        <v>169236.92624347957</v>
      </c>
    </row>
    <row r="1454" spans="1:45" x14ac:dyDescent="0.45">
      <c r="A1454" s="117" t="s">
        <v>1793</v>
      </c>
      <c r="B1454" s="118">
        <v>44461</v>
      </c>
      <c r="C1454" s="117">
        <v>2021</v>
      </c>
      <c r="D1454" s="117">
        <v>9</v>
      </c>
      <c r="E1454" s="117">
        <v>4</v>
      </c>
      <c r="F1454" s="117" t="s">
        <v>342</v>
      </c>
      <c r="G1454" s="117" t="s">
        <v>336</v>
      </c>
      <c r="H1454" s="117">
        <v>0</v>
      </c>
      <c r="I1454" s="117">
        <v>57.291670000000003</v>
      </c>
      <c r="J1454" s="117">
        <v>251674.83943503886</v>
      </c>
      <c r="K1454" s="117">
        <v>167455.67276837217</v>
      </c>
      <c r="L1454" s="117">
        <v>84219.166666666672</v>
      </c>
      <c r="M1454" s="117">
        <v>0</v>
      </c>
      <c r="N1454" s="117">
        <v>0</v>
      </c>
      <c r="O1454" s="117">
        <v>0</v>
      </c>
      <c r="P1454" s="117">
        <v>0</v>
      </c>
      <c r="Q1454" s="117">
        <v>1</v>
      </c>
      <c r="R1454" s="117">
        <v>0</v>
      </c>
      <c r="S1454" s="117">
        <v>0</v>
      </c>
      <c r="T1454" s="117">
        <v>0</v>
      </c>
      <c r="U1454" s="117">
        <v>0</v>
      </c>
      <c r="V1454" s="117">
        <v>0</v>
      </c>
      <c r="W1454" s="117">
        <v>0</v>
      </c>
      <c r="X1454" s="117">
        <v>0</v>
      </c>
      <c r="Y1454" s="117">
        <v>0</v>
      </c>
      <c r="Z1454" s="117">
        <v>0</v>
      </c>
      <c r="AA1454" s="117">
        <v>0</v>
      </c>
      <c r="AB1454" s="117">
        <v>0</v>
      </c>
      <c r="AC1454" s="117">
        <v>1</v>
      </c>
      <c r="AD1454" s="117">
        <v>0</v>
      </c>
      <c r="AE1454" s="117">
        <v>0</v>
      </c>
      <c r="AF1454" s="117">
        <v>0</v>
      </c>
      <c r="AG1454" s="117">
        <v>0</v>
      </c>
      <c r="AH1454" s="117">
        <v>0</v>
      </c>
      <c r="AI1454" s="117">
        <v>0</v>
      </c>
      <c r="AJ1454" s="117">
        <v>1</v>
      </c>
      <c r="AK1454" s="117">
        <v>0</v>
      </c>
      <c r="AL1454" s="117">
        <v>0</v>
      </c>
      <c r="AM1454" s="117">
        <v>0</v>
      </c>
      <c r="AN1454" s="117">
        <v>0</v>
      </c>
      <c r="AO1454" s="117">
        <v>0</v>
      </c>
      <c r="AP1454" s="117">
        <v>0</v>
      </c>
      <c r="AQ1454" s="117">
        <v>1</v>
      </c>
      <c r="AR1454" s="117">
        <v>0</v>
      </c>
      <c r="AS1454" s="117">
        <v>167455.67276837217</v>
      </c>
    </row>
    <row r="1455" spans="1:45" x14ac:dyDescent="0.45">
      <c r="A1455" s="117" t="s">
        <v>1794</v>
      </c>
      <c r="B1455" s="118">
        <v>44462</v>
      </c>
      <c r="C1455" s="117">
        <v>2021</v>
      </c>
      <c r="D1455" s="117">
        <v>9</v>
      </c>
      <c r="E1455" s="117">
        <v>5</v>
      </c>
      <c r="F1455" s="117" t="s">
        <v>342</v>
      </c>
      <c r="G1455" s="117" t="s">
        <v>336</v>
      </c>
      <c r="H1455" s="117">
        <v>0</v>
      </c>
      <c r="I1455" s="117">
        <v>62.083329999999997</v>
      </c>
      <c r="J1455" s="117">
        <v>257219.42584492493</v>
      </c>
      <c r="K1455" s="117">
        <v>172944.84251159159</v>
      </c>
      <c r="L1455" s="117">
        <v>84274.583333333328</v>
      </c>
      <c r="M1455" s="117">
        <v>0</v>
      </c>
      <c r="N1455" s="117">
        <v>0</v>
      </c>
      <c r="O1455" s="117">
        <v>0</v>
      </c>
      <c r="P1455" s="117">
        <v>0</v>
      </c>
      <c r="Q1455" s="117">
        <v>0</v>
      </c>
      <c r="R1455" s="117">
        <v>1</v>
      </c>
      <c r="S1455" s="117">
        <v>0</v>
      </c>
      <c r="T1455" s="117">
        <v>0</v>
      </c>
      <c r="U1455" s="117">
        <v>0</v>
      </c>
      <c r="V1455" s="117">
        <v>0</v>
      </c>
      <c r="W1455" s="117">
        <v>0</v>
      </c>
      <c r="X1455" s="117">
        <v>0</v>
      </c>
      <c r="Y1455" s="117">
        <v>0</v>
      </c>
      <c r="Z1455" s="117">
        <v>0</v>
      </c>
      <c r="AA1455" s="117">
        <v>0</v>
      </c>
      <c r="AB1455" s="117">
        <v>0</v>
      </c>
      <c r="AC1455" s="117">
        <v>1</v>
      </c>
      <c r="AD1455" s="117">
        <v>0</v>
      </c>
      <c r="AE1455" s="117">
        <v>0</v>
      </c>
      <c r="AF1455" s="117">
        <v>0</v>
      </c>
      <c r="AG1455" s="117">
        <v>0</v>
      </c>
      <c r="AH1455" s="117">
        <v>0</v>
      </c>
      <c r="AI1455" s="117">
        <v>0</v>
      </c>
      <c r="AJ1455" s="117">
        <v>1</v>
      </c>
      <c r="AK1455" s="117">
        <v>0</v>
      </c>
      <c r="AL1455" s="117">
        <v>0</v>
      </c>
      <c r="AM1455" s="117">
        <v>0</v>
      </c>
      <c r="AN1455" s="117">
        <v>0</v>
      </c>
      <c r="AO1455" s="117">
        <v>0</v>
      </c>
      <c r="AP1455" s="117">
        <v>0</v>
      </c>
      <c r="AQ1455" s="117">
        <v>1</v>
      </c>
      <c r="AR1455" s="117">
        <v>0</v>
      </c>
      <c r="AS1455" s="117">
        <v>172944.84251159159</v>
      </c>
    </row>
    <row r="1456" spans="1:45" x14ac:dyDescent="0.45">
      <c r="A1456" s="117" t="s">
        <v>1795</v>
      </c>
      <c r="B1456" s="118">
        <v>44463</v>
      </c>
      <c r="C1456" s="117">
        <v>2021</v>
      </c>
      <c r="D1456" s="117">
        <v>9</v>
      </c>
      <c r="E1456" s="117">
        <v>6</v>
      </c>
      <c r="F1456" s="117" t="s">
        <v>342</v>
      </c>
      <c r="G1456" s="117" t="s">
        <v>336</v>
      </c>
      <c r="H1456" s="117">
        <v>0</v>
      </c>
      <c r="I1456" s="117">
        <v>63.375</v>
      </c>
      <c r="J1456" s="117">
        <v>250813.92394148835</v>
      </c>
      <c r="K1456" s="117">
        <v>174816.42394148835</v>
      </c>
      <c r="L1456" s="117">
        <v>75997.5</v>
      </c>
      <c r="M1456" s="117">
        <v>0</v>
      </c>
      <c r="N1456" s="117">
        <v>0</v>
      </c>
      <c r="O1456" s="117">
        <v>0</v>
      </c>
      <c r="P1456" s="117">
        <v>0</v>
      </c>
      <c r="Q1456" s="117">
        <v>0</v>
      </c>
      <c r="R1456" s="117">
        <v>0</v>
      </c>
      <c r="S1456" s="117">
        <v>1</v>
      </c>
      <c r="T1456" s="117">
        <v>0</v>
      </c>
      <c r="U1456" s="117">
        <v>0</v>
      </c>
      <c r="V1456" s="117">
        <v>0</v>
      </c>
      <c r="W1456" s="117">
        <v>0</v>
      </c>
      <c r="X1456" s="117">
        <v>0</v>
      </c>
      <c r="Y1456" s="117">
        <v>0</v>
      </c>
      <c r="Z1456" s="117">
        <v>0</v>
      </c>
      <c r="AA1456" s="117">
        <v>0</v>
      </c>
      <c r="AB1456" s="117">
        <v>0</v>
      </c>
      <c r="AC1456" s="117">
        <v>1</v>
      </c>
      <c r="AD1456" s="117">
        <v>0</v>
      </c>
      <c r="AE1456" s="117">
        <v>0</v>
      </c>
      <c r="AF1456" s="117">
        <v>0</v>
      </c>
      <c r="AG1456" s="117">
        <v>0</v>
      </c>
      <c r="AH1456" s="117">
        <v>0</v>
      </c>
      <c r="AI1456" s="117">
        <v>0</v>
      </c>
      <c r="AJ1456" s="117">
        <v>1</v>
      </c>
      <c r="AK1456" s="117">
        <v>0</v>
      </c>
      <c r="AL1456" s="117">
        <v>0</v>
      </c>
      <c r="AM1456" s="117">
        <v>0</v>
      </c>
      <c r="AN1456" s="117">
        <v>0</v>
      </c>
      <c r="AO1456" s="117">
        <v>0</v>
      </c>
      <c r="AP1456" s="117">
        <v>0</v>
      </c>
      <c r="AQ1456" s="117">
        <v>1</v>
      </c>
      <c r="AR1456" s="117">
        <v>0</v>
      </c>
      <c r="AS1456" s="117">
        <v>174816.42394148835</v>
      </c>
    </row>
    <row r="1457" spans="1:45" x14ac:dyDescent="0.45">
      <c r="A1457" s="117" t="s">
        <v>1796</v>
      </c>
      <c r="B1457" s="118">
        <v>44464</v>
      </c>
      <c r="C1457" s="117">
        <v>2021</v>
      </c>
      <c r="D1457" s="117">
        <v>9</v>
      </c>
      <c r="E1457" s="117">
        <v>7</v>
      </c>
      <c r="F1457" s="117" t="s">
        <v>340</v>
      </c>
      <c r="G1457" s="117" t="s">
        <v>336</v>
      </c>
      <c r="H1457" s="117">
        <v>0</v>
      </c>
      <c r="I1457" s="117">
        <v>65.875</v>
      </c>
      <c r="J1457" s="117">
        <v>235955.42457326129</v>
      </c>
      <c r="K1457" s="117">
        <v>169453.34123992795</v>
      </c>
      <c r="L1457" s="117">
        <v>66502.083333333328</v>
      </c>
      <c r="M1457" s="117">
        <v>0</v>
      </c>
      <c r="N1457" s="117">
        <v>0</v>
      </c>
      <c r="O1457" s="117">
        <v>0</v>
      </c>
      <c r="P1457" s="117">
        <v>0</v>
      </c>
      <c r="Q1457" s="117">
        <v>0</v>
      </c>
      <c r="R1457" s="117">
        <v>0</v>
      </c>
      <c r="S1457" s="117">
        <v>0</v>
      </c>
      <c r="T1457" s="117">
        <v>1</v>
      </c>
      <c r="U1457" s="117">
        <v>0</v>
      </c>
      <c r="V1457" s="117">
        <v>0</v>
      </c>
      <c r="W1457" s="117">
        <v>0</v>
      </c>
      <c r="X1457" s="117">
        <v>0</v>
      </c>
      <c r="Y1457" s="117">
        <v>0</v>
      </c>
      <c r="Z1457" s="117">
        <v>0</v>
      </c>
      <c r="AA1457" s="117">
        <v>0</v>
      </c>
      <c r="AB1457" s="117">
        <v>0</v>
      </c>
      <c r="AC1457" s="117">
        <v>1</v>
      </c>
      <c r="AD1457" s="117">
        <v>0</v>
      </c>
      <c r="AE1457" s="117">
        <v>0</v>
      </c>
      <c r="AF1457" s="117">
        <v>0</v>
      </c>
      <c r="AG1457" s="117">
        <v>0</v>
      </c>
      <c r="AH1457" s="117">
        <v>0</v>
      </c>
      <c r="AI1457" s="117">
        <v>0</v>
      </c>
      <c r="AJ1457" s="117">
        <v>1</v>
      </c>
      <c r="AK1457" s="117">
        <v>0</v>
      </c>
      <c r="AL1457" s="117">
        <v>0</v>
      </c>
      <c r="AM1457" s="117">
        <v>0</v>
      </c>
      <c r="AN1457" s="117">
        <v>0</v>
      </c>
      <c r="AO1457" s="117">
        <v>0</v>
      </c>
      <c r="AP1457" s="117">
        <v>0</v>
      </c>
      <c r="AQ1457" s="117">
        <v>1</v>
      </c>
      <c r="AR1457" s="117">
        <v>0</v>
      </c>
      <c r="AS1457" s="117">
        <v>169453.34123992795</v>
      </c>
    </row>
    <row r="1458" spans="1:45" x14ac:dyDescent="0.45">
      <c r="A1458" s="117" t="s">
        <v>1797</v>
      </c>
      <c r="B1458" s="118">
        <v>44465</v>
      </c>
      <c r="C1458" s="117">
        <v>2021</v>
      </c>
      <c r="D1458" s="117">
        <v>9</v>
      </c>
      <c r="E1458" s="117">
        <v>1</v>
      </c>
      <c r="F1458" s="117" t="s">
        <v>340</v>
      </c>
      <c r="G1458" s="117" t="s">
        <v>336</v>
      </c>
      <c r="H1458" s="117">
        <v>0</v>
      </c>
      <c r="I1458" s="117">
        <v>65.458340000000007</v>
      </c>
      <c r="J1458" s="117">
        <v>225427.47661304928</v>
      </c>
      <c r="K1458" s="117">
        <v>167180.39327971594</v>
      </c>
      <c r="L1458" s="117">
        <v>58247.083333333336</v>
      </c>
      <c r="M1458" s="117">
        <v>0</v>
      </c>
      <c r="N1458" s="117">
        <v>1</v>
      </c>
      <c r="O1458" s="117">
        <v>0</v>
      </c>
      <c r="P1458" s="117">
        <v>0</v>
      </c>
      <c r="Q1458" s="117">
        <v>0</v>
      </c>
      <c r="R1458" s="117">
        <v>0</v>
      </c>
      <c r="S1458" s="117">
        <v>0</v>
      </c>
      <c r="T1458" s="117">
        <v>0</v>
      </c>
      <c r="U1458" s="117">
        <v>0</v>
      </c>
      <c r="V1458" s="117">
        <v>0</v>
      </c>
      <c r="W1458" s="117">
        <v>0</v>
      </c>
      <c r="X1458" s="117">
        <v>0</v>
      </c>
      <c r="Y1458" s="117">
        <v>0</v>
      </c>
      <c r="Z1458" s="117">
        <v>0</v>
      </c>
      <c r="AA1458" s="117">
        <v>0</v>
      </c>
      <c r="AB1458" s="117">
        <v>0</v>
      </c>
      <c r="AC1458" s="117">
        <v>1</v>
      </c>
      <c r="AD1458" s="117">
        <v>0</v>
      </c>
      <c r="AE1458" s="117">
        <v>0</v>
      </c>
      <c r="AF1458" s="117">
        <v>0</v>
      </c>
      <c r="AG1458" s="117">
        <v>0</v>
      </c>
      <c r="AH1458" s="117">
        <v>0</v>
      </c>
      <c r="AI1458" s="117">
        <v>0</v>
      </c>
      <c r="AJ1458" s="117">
        <v>1</v>
      </c>
      <c r="AK1458" s="117">
        <v>0</v>
      </c>
      <c r="AL1458" s="117">
        <v>0</v>
      </c>
      <c r="AM1458" s="117">
        <v>0</v>
      </c>
      <c r="AN1458" s="117">
        <v>0</v>
      </c>
      <c r="AO1458" s="117">
        <v>0</v>
      </c>
      <c r="AP1458" s="117">
        <v>0</v>
      </c>
      <c r="AQ1458" s="117">
        <v>1</v>
      </c>
      <c r="AR1458" s="117">
        <v>0</v>
      </c>
      <c r="AS1458" s="117">
        <v>167180.39327971594</v>
      </c>
    </row>
    <row r="1459" spans="1:45" x14ac:dyDescent="0.45">
      <c r="A1459" s="117" t="s">
        <v>1798</v>
      </c>
      <c r="B1459" s="118">
        <v>44466</v>
      </c>
      <c r="C1459" s="117">
        <v>2021</v>
      </c>
      <c r="D1459" s="117">
        <v>9</v>
      </c>
      <c r="E1459" s="117">
        <v>2</v>
      </c>
      <c r="F1459" s="117" t="s">
        <v>342</v>
      </c>
      <c r="G1459" s="117" t="s">
        <v>336</v>
      </c>
      <c r="H1459" s="117">
        <v>0</v>
      </c>
      <c r="I1459" s="117">
        <v>63.708329999999997</v>
      </c>
      <c r="J1459" s="117">
        <v>234491.45429075466</v>
      </c>
      <c r="K1459" s="117">
        <v>173108.537624088</v>
      </c>
      <c r="L1459" s="117">
        <v>61382.916666666664</v>
      </c>
      <c r="M1459" s="117">
        <v>0</v>
      </c>
      <c r="N1459" s="117">
        <v>0</v>
      </c>
      <c r="O1459" s="117">
        <v>1</v>
      </c>
      <c r="P1459" s="117">
        <v>0</v>
      </c>
      <c r="Q1459" s="117">
        <v>0</v>
      </c>
      <c r="R1459" s="117">
        <v>0</v>
      </c>
      <c r="S1459" s="117">
        <v>0</v>
      </c>
      <c r="T1459" s="117">
        <v>0</v>
      </c>
      <c r="U1459" s="117">
        <v>0</v>
      </c>
      <c r="V1459" s="117">
        <v>0</v>
      </c>
      <c r="W1459" s="117">
        <v>0</v>
      </c>
      <c r="X1459" s="117">
        <v>0</v>
      </c>
      <c r="Y1459" s="117">
        <v>0</v>
      </c>
      <c r="Z1459" s="117">
        <v>0</v>
      </c>
      <c r="AA1459" s="117">
        <v>0</v>
      </c>
      <c r="AB1459" s="117">
        <v>0</v>
      </c>
      <c r="AC1459" s="117">
        <v>1</v>
      </c>
      <c r="AD1459" s="117">
        <v>0</v>
      </c>
      <c r="AE1459" s="117">
        <v>0</v>
      </c>
      <c r="AF1459" s="117">
        <v>0</v>
      </c>
      <c r="AG1459" s="117">
        <v>0</v>
      </c>
      <c r="AH1459" s="117">
        <v>0</v>
      </c>
      <c r="AI1459" s="117">
        <v>0</v>
      </c>
      <c r="AJ1459" s="117">
        <v>1</v>
      </c>
      <c r="AK1459" s="117">
        <v>0</v>
      </c>
      <c r="AL1459" s="117">
        <v>0</v>
      </c>
      <c r="AM1459" s="117">
        <v>0</v>
      </c>
      <c r="AN1459" s="117">
        <v>0</v>
      </c>
      <c r="AO1459" s="117">
        <v>0</v>
      </c>
      <c r="AP1459" s="117">
        <v>0</v>
      </c>
      <c r="AQ1459" s="117">
        <v>1</v>
      </c>
      <c r="AR1459" s="117">
        <v>0</v>
      </c>
      <c r="AS1459" s="117">
        <v>173108.537624088</v>
      </c>
    </row>
    <row r="1460" spans="1:45" x14ac:dyDescent="0.45">
      <c r="A1460" s="117" t="s">
        <v>1799</v>
      </c>
      <c r="B1460" s="118">
        <v>44467</v>
      </c>
      <c r="C1460" s="117">
        <v>2021</v>
      </c>
      <c r="D1460" s="117">
        <v>9</v>
      </c>
      <c r="E1460" s="117">
        <v>3</v>
      </c>
      <c r="F1460" s="117" t="s">
        <v>342</v>
      </c>
      <c r="G1460" s="117" t="s">
        <v>336</v>
      </c>
      <c r="H1460" s="117">
        <v>0</v>
      </c>
      <c r="I1460" s="117">
        <v>55.458329999999997</v>
      </c>
      <c r="J1460" s="117">
        <v>230672.28050397875</v>
      </c>
      <c r="K1460" s="117">
        <v>172753.53050397875</v>
      </c>
      <c r="L1460" s="117">
        <v>57918.75</v>
      </c>
      <c r="M1460" s="117">
        <v>0</v>
      </c>
      <c r="N1460" s="117">
        <v>0</v>
      </c>
      <c r="O1460" s="117">
        <v>0</v>
      </c>
      <c r="P1460" s="117">
        <v>1</v>
      </c>
      <c r="Q1460" s="117">
        <v>0</v>
      </c>
      <c r="R1460" s="117">
        <v>0</v>
      </c>
      <c r="S1460" s="117">
        <v>0</v>
      </c>
      <c r="T1460" s="117">
        <v>0</v>
      </c>
      <c r="U1460" s="117">
        <v>0</v>
      </c>
      <c r="V1460" s="117">
        <v>0</v>
      </c>
      <c r="W1460" s="117">
        <v>0</v>
      </c>
      <c r="X1460" s="117">
        <v>0</v>
      </c>
      <c r="Y1460" s="117">
        <v>0</v>
      </c>
      <c r="Z1460" s="117">
        <v>0</v>
      </c>
      <c r="AA1460" s="117">
        <v>0</v>
      </c>
      <c r="AB1460" s="117">
        <v>0</v>
      </c>
      <c r="AC1460" s="117">
        <v>1</v>
      </c>
      <c r="AD1460" s="117">
        <v>0</v>
      </c>
      <c r="AE1460" s="117">
        <v>0</v>
      </c>
      <c r="AF1460" s="117">
        <v>0</v>
      </c>
      <c r="AG1460" s="117">
        <v>0</v>
      </c>
      <c r="AH1460" s="117">
        <v>0</v>
      </c>
      <c r="AI1460" s="117">
        <v>0</v>
      </c>
      <c r="AJ1460" s="117">
        <v>1</v>
      </c>
      <c r="AK1460" s="117">
        <v>0</v>
      </c>
      <c r="AL1460" s="117">
        <v>0</v>
      </c>
      <c r="AM1460" s="117">
        <v>0</v>
      </c>
      <c r="AN1460" s="117">
        <v>0</v>
      </c>
      <c r="AO1460" s="117">
        <v>0</v>
      </c>
      <c r="AP1460" s="117">
        <v>0</v>
      </c>
      <c r="AQ1460" s="117">
        <v>1</v>
      </c>
      <c r="AR1460" s="117">
        <v>0</v>
      </c>
      <c r="AS1460" s="117">
        <v>172753.53050397875</v>
      </c>
    </row>
    <row r="1461" spans="1:45" x14ac:dyDescent="0.45">
      <c r="A1461" s="117" t="s">
        <v>1800</v>
      </c>
      <c r="B1461" s="118">
        <v>44468</v>
      </c>
      <c r="C1461" s="117">
        <v>2021</v>
      </c>
      <c r="D1461" s="117">
        <v>9</v>
      </c>
      <c r="E1461" s="117">
        <v>4</v>
      </c>
      <c r="F1461" s="117" t="s">
        <v>342</v>
      </c>
      <c r="G1461" s="117" t="s">
        <v>336</v>
      </c>
      <c r="H1461" s="117">
        <v>0</v>
      </c>
      <c r="I1461" s="117">
        <v>53.916670000000003</v>
      </c>
      <c r="J1461" s="117">
        <v>235947.50882558746</v>
      </c>
      <c r="K1461" s="117">
        <v>176801.67549225411</v>
      </c>
      <c r="L1461" s="117">
        <v>59145.833333333336</v>
      </c>
      <c r="M1461" s="117">
        <v>0</v>
      </c>
      <c r="N1461" s="117">
        <v>0</v>
      </c>
      <c r="O1461" s="117">
        <v>0</v>
      </c>
      <c r="P1461" s="117">
        <v>0</v>
      </c>
      <c r="Q1461" s="117">
        <v>1</v>
      </c>
      <c r="R1461" s="117">
        <v>0</v>
      </c>
      <c r="S1461" s="117">
        <v>0</v>
      </c>
      <c r="T1461" s="117">
        <v>0</v>
      </c>
      <c r="U1461" s="117">
        <v>0</v>
      </c>
      <c r="V1461" s="117">
        <v>0</v>
      </c>
      <c r="W1461" s="117">
        <v>0</v>
      </c>
      <c r="X1461" s="117">
        <v>0</v>
      </c>
      <c r="Y1461" s="117">
        <v>0</v>
      </c>
      <c r="Z1461" s="117">
        <v>0</v>
      </c>
      <c r="AA1461" s="117">
        <v>0</v>
      </c>
      <c r="AB1461" s="117">
        <v>0</v>
      </c>
      <c r="AC1461" s="117">
        <v>1</v>
      </c>
      <c r="AD1461" s="117">
        <v>0</v>
      </c>
      <c r="AE1461" s="117">
        <v>0</v>
      </c>
      <c r="AF1461" s="117">
        <v>0</v>
      </c>
      <c r="AG1461" s="117">
        <v>0</v>
      </c>
      <c r="AH1461" s="117">
        <v>0</v>
      </c>
      <c r="AI1461" s="117">
        <v>0</v>
      </c>
      <c r="AJ1461" s="117">
        <v>1</v>
      </c>
      <c r="AK1461" s="117">
        <v>0</v>
      </c>
      <c r="AL1461" s="117">
        <v>0</v>
      </c>
      <c r="AM1461" s="117">
        <v>0</v>
      </c>
      <c r="AN1461" s="117">
        <v>0</v>
      </c>
      <c r="AO1461" s="117">
        <v>0</v>
      </c>
      <c r="AP1461" s="117">
        <v>0</v>
      </c>
      <c r="AQ1461" s="117">
        <v>1</v>
      </c>
      <c r="AR1461" s="117">
        <v>0</v>
      </c>
      <c r="AS1461" s="117">
        <v>176801.67549225411</v>
      </c>
    </row>
    <row r="1462" spans="1:45" x14ac:dyDescent="0.45">
      <c r="A1462" s="117" t="s">
        <v>1801</v>
      </c>
      <c r="B1462" s="118">
        <v>44469</v>
      </c>
      <c r="C1462" s="117">
        <v>2021</v>
      </c>
      <c r="D1462" s="117">
        <v>9</v>
      </c>
      <c r="E1462" s="117">
        <v>5</v>
      </c>
      <c r="F1462" s="117" t="s">
        <v>342</v>
      </c>
      <c r="G1462" s="117" t="s">
        <v>336</v>
      </c>
      <c r="H1462" s="117">
        <v>0</v>
      </c>
      <c r="I1462" s="117">
        <v>58.5</v>
      </c>
      <c r="J1462" s="117">
        <v>240303.77720858963</v>
      </c>
      <c r="K1462" s="117">
        <v>177346.27720858963</v>
      </c>
      <c r="L1462" s="117">
        <v>62957.5</v>
      </c>
      <c r="M1462" s="117">
        <v>0</v>
      </c>
      <c r="N1462" s="117">
        <v>0</v>
      </c>
      <c r="O1462" s="117">
        <v>0</v>
      </c>
      <c r="P1462" s="117">
        <v>0</v>
      </c>
      <c r="Q1462" s="117">
        <v>0</v>
      </c>
      <c r="R1462" s="117">
        <v>1</v>
      </c>
      <c r="S1462" s="117">
        <v>0</v>
      </c>
      <c r="T1462" s="117">
        <v>0</v>
      </c>
      <c r="U1462" s="117">
        <v>0</v>
      </c>
      <c r="V1462" s="117">
        <v>0</v>
      </c>
      <c r="W1462" s="117">
        <v>0</v>
      </c>
      <c r="X1462" s="117">
        <v>0</v>
      </c>
      <c r="Y1462" s="117">
        <v>0</v>
      </c>
      <c r="Z1462" s="117">
        <v>0</v>
      </c>
      <c r="AA1462" s="117">
        <v>0</v>
      </c>
      <c r="AB1462" s="117">
        <v>0</v>
      </c>
      <c r="AC1462" s="117">
        <v>1</v>
      </c>
      <c r="AD1462" s="117">
        <v>0</v>
      </c>
      <c r="AE1462" s="117">
        <v>0</v>
      </c>
      <c r="AF1462" s="117">
        <v>0</v>
      </c>
      <c r="AG1462" s="117">
        <v>0</v>
      </c>
      <c r="AH1462" s="117">
        <v>0</v>
      </c>
      <c r="AI1462" s="117">
        <v>0</v>
      </c>
      <c r="AJ1462" s="117">
        <v>1</v>
      </c>
      <c r="AK1462" s="117">
        <v>0</v>
      </c>
      <c r="AL1462" s="117">
        <v>0</v>
      </c>
      <c r="AM1462" s="117">
        <v>0</v>
      </c>
      <c r="AN1462" s="117">
        <v>0</v>
      </c>
      <c r="AO1462" s="117">
        <v>0</v>
      </c>
      <c r="AP1462" s="117">
        <v>0</v>
      </c>
      <c r="AQ1462" s="117">
        <v>1</v>
      </c>
      <c r="AR1462" s="117">
        <v>0</v>
      </c>
      <c r="AS1462" s="117">
        <v>177346.27720858963</v>
      </c>
    </row>
    <row r="1463" spans="1:45" x14ac:dyDescent="0.45">
      <c r="A1463" s="117" t="s">
        <v>1802</v>
      </c>
      <c r="B1463" s="118">
        <v>44470</v>
      </c>
      <c r="C1463" s="117">
        <v>2022</v>
      </c>
      <c r="D1463" s="117">
        <v>10</v>
      </c>
      <c r="E1463" s="117">
        <v>6</v>
      </c>
      <c r="F1463" s="117" t="s">
        <v>342</v>
      </c>
      <c r="G1463" s="117" t="s">
        <v>336</v>
      </c>
      <c r="H1463" s="117">
        <v>0</v>
      </c>
      <c r="I1463" s="117">
        <v>52.958329999999997</v>
      </c>
      <c r="J1463" s="117">
        <v>234846.17609303546</v>
      </c>
      <c r="K1463" s="117">
        <v>174441.59275970212</v>
      </c>
      <c r="L1463" s="117">
        <v>60404.583333333336</v>
      </c>
      <c r="M1463" s="117">
        <v>0</v>
      </c>
      <c r="N1463" s="117">
        <v>0</v>
      </c>
      <c r="O1463" s="117">
        <v>0</v>
      </c>
      <c r="P1463" s="117">
        <v>0</v>
      </c>
      <c r="Q1463" s="117">
        <v>0</v>
      </c>
      <c r="R1463" s="117">
        <v>0</v>
      </c>
      <c r="S1463" s="117">
        <v>1</v>
      </c>
      <c r="T1463" s="117">
        <v>0</v>
      </c>
      <c r="U1463" s="117">
        <v>0</v>
      </c>
      <c r="V1463" s="117">
        <v>0</v>
      </c>
      <c r="W1463" s="117">
        <v>0</v>
      </c>
      <c r="X1463" s="117">
        <v>0</v>
      </c>
      <c r="Y1463" s="117">
        <v>0</v>
      </c>
      <c r="Z1463" s="117">
        <v>0</v>
      </c>
      <c r="AA1463" s="117">
        <v>0</v>
      </c>
      <c r="AB1463" s="117">
        <v>0</v>
      </c>
      <c r="AC1463" s="117">
        <v>0</v>
      </c>
      <c r="AD1463" s="117">
        <v>1</v>
      </c>
      <c r="AE1463" s="117">
        <v>0</v>
      </c>
      <c r="AF1463" s="117">
        <v>0</v>
      </c>
      <c r="AG1463" s="117">
        <v>0</v>
      </c>
      <c r="AH1463" s="117">
        <v>0</v>
      </c>
      <c r="AI1463" s="117">
        <v>0</v>
      </c>
      <c r="AJ1463" s="117">
        <v>0</v>
      </c>
      <c r="AK1463" s="117">
        <v>1</v>
      </c>
      <c r="AL1463" s="117">
        <v>0</v>
      </c>
      <c r="AM1463" s="117">
        <v>0</v>
      </c>
      <c r="AN1463" s="117">
        <v>0</v>
      </c>
      <c r="AO1463" s="117">
        <v>0</v>
      </c>
      <c r="AP1463" s="117">
        <v>0</v>
      </c>
      <c r="AQ1463" s="117">
        <v>1</v>
      </c>
      <c r="AR1463" s="117">
        <v>0</v>
      </c>
      <c r="AS1463" s="117">
        <v>174441.59275970212</v>
      </c>
    </row>
    <row r="1464" spans="1:45" x14ac:dyDescent="0.45">
      <c r="A1464" s="117" t="s">
        <v>1803</v>
      </c>
      <c r="B1464" s="118">
        <v>44471</v>
      </c>
      <c r="C1464" s="117">
        <v>2022</v>
      </c>
      <c r="D1464" s="117">
        <v>10</v>
      </c>
      <c r="E1464" s="117">
        <v>7</v>
      </c>
      <c r="F1464" s="117" t="s">
        <v>340</v>
      </c>
      <c r="G1464" s="117" t="s">
        <v>336</v>
      </c>
      <c r="H1464" s="117">
        <v>0</v>
      </c>
      <c r="I1464" s="117">
        <v>52.958329999999997</v>
      </c>
      <c r="J1464" s="117">
        <v>220789.31998360381</v>
      </c>
      <c r="K1464" s="117">
        <v>170312.23665027047</v>
      </c>
      <c r="L1464" s="117">
        <v>50477.083333333336</v>
      </c>
      <c r="M1464" s="117">
        <v>0</v>
      </c>
      <c r="N1464" s="117">
        <v>0</v>
      </c>
      <c r="O1464" s="117">
        <v>0</v>
      </c>
      <c r="P1464" s="117">
        <v>0</v>
      </c>
      <c r="Q1464" s="117">
        <v>0</v>
      </c>
      <c r="R1464" s="117">
        <v>0</v>
      </c>
      <c r="S1464" s="117">
        <v>0</v>
      </c>
      <c r="T1464" s="117">
        <v>1</v>
      </c>
      <c r="U1464" s="117">
        <v>0</v>
      </c>
      <c r="V1464" s="117">
        <v>0</v>
      </c>
      <c r="W1464" s="117">
        <v>0</v>
      </c>
      <c r="X1464" s="117">
        <v>0</v>
      </c>
      <c r="Y1464" s="117">
        <v>0</v>
      </c>
      <c r="Z1464" s="117">
        <v>0</v>
      </c>
      <c r="AA1464" s="117">
        <v>0</v>
      </c>
      <c r="AB1464" s="117">
        <v>0</v>
      </c>
      <c r="AC1464" s="117">
        <v>0</v>
      </c>
      <c r="AD1464" s="117">
        <v>1</v>
      </c>
      <c r="AE1464" s="117">
        <v>0</v>
      </c>
      <c r="AF1464" s="117">
        <v>0</v>
      </c>
      <c r="AG1464" s="117">
        <v>0</v>
      </c>
      <c r="AH1464" s="117">
        <v>0</v>
      </c>
      <c r="AI1464" s="117">
        <v>0</v>
      </c>
      <c r="AJ1464" s="117">
        <v>0</v>
      </c>
      <c r="AK1464" s="117">
        <v>1</v>
      </c>
      <c r="AL1464" s="117">
        <v>0</v>
      </c>
      <c r="AM1464" s="117">
        <v>0</v>
      </c>
      <c r="AN1464" s="117">
        <v>0</v>
      </c>
      <c r="AO1464" s="117">
        <v>0</v>
      </c>
      <c r="AP1464" s="117">
        <v>0</v>
      </c>
      <c r="AQ1464" s="117">
        <v>1</v>
      </c>
      <c r="AR1464" s="117">
        <v>0</v>
      </c>
      <c r="AS1464" s="117">
        <v>170312.23665027047</v>
      </c>
    </row>
    <row r="1465" spans="1:45" x14ac:dyDescent="0.45">
      <c r="A1465" s="117" t="s">
        <v>1804</v>
      </c>
      <c r="B1465" s="118">
        <v>44472</v>
      </c>
      <c r="C1465" s="117">
        <v>2022</v>
      </c>
      <c r="D1465" s="117">
        <v>10</v>
      </c>
      <c r="E1465" s="117">
        <v>1</v>
      </c>
      <c r="F1465" s="117" t="s">
        <v>340</v>
      </c>
      <c r="G1465" s="117" t="s">
        <v>336</v>
      </c>
      <c r="H1465" s="117">
        <v>0</v>
      </c>
      <c r="I1465" s="117">
        <v>60.708329999999997</v>
      </c>
      <c r="J1465" s="117">
        <v>214674.61165370003</v>
      </c>
      <c r="K1465" s="117">
        <v>169777.11165370003</v>
      </c>
      <c r="L1465" s="117">
        <v>44897.5</v>
      </c>
      <c r="M1465" s="117">
        <v>0</v>
      </c>
      <c r="N1465" s="117">
        <v>1</v>
      </c>
      <c r="O1465" s="117">
        <v>0</v>
      </c>
      <c r="P1465" s="117">
        <v>0</v>
      </c>
      <c r="Q1465" s="117">
        <v>0</v>
      </c>
      <c r="R1465" s="117">
        <v>0</v>
      </c>
      <c r="S1465" s="117">
        <v>0</v>
      </c>
      <c r="T1465" s="117">
        <v>0</v>
      </c>
      <c r="U1465" s="117">
        <v>0</v>
      </c>
      <c r="V1465" s="117">
        <v>0</v>
      </c>
      <c r="W1465" s="117">
        <v>0</v>
      </c>
      <c r="X1465" s="117">
        <v>0</v>
      </c>
      <c r="Y1465" s="117">
        <v>0</v>
      </c>
      <c r="Z1465" s="117">
        <v>0</v>
      </c>
      <c r="AA1465" s="117">
        <v>0</v>
      </c>
      <c r="AB1465" s="117">
        <v>0</v>
      </c>
      <c r="AC1465" s="117">
        <v>0</v>
      </c>
      <c r="AD1465" s="117">
        <v>1</v>
      </c>
      <c r="AE1465" s="117">
        <v>0</v>
      </c>
      <c r="AF1465" s="117">
        <v>0</v>
      </c>
      <c r="AG1465" s="117">
        <v>0</v>
      </c>
      <c r="AH1465" s="117">
        <v>0</v>
      </c>
      <c r="AI1465" s="117">
        <v>0</v>
      </c>
      <c r="AJ1465" s="117">
        <v>0</v>
      </c>
      <c r="AK1465" s="117">
        <v>1</v>
      </c>
      <c r="AL1465" s="117">
        <v>0</v>
      </c>
      <c r="AM1465" s="117">
        <v>0</v>
      </c>
      <c r="AN1465" s="117">
        <v>0</v>
      </c>
      <c r="AO1465" s="117">
        <v>0</v>
      </c>
      <c r="AP1465" s="117">
        <v>0</v>
      </c>
      <c r="AQ1465" s="117">
        <v>1</v>
      </c>
      <c r="AR1465" s="117">
        <v>0</v>
      </c>
      <c r="AS1465" s="117">
        <v>169777.11165370003</v>
      </c>
    </row>
    <row r="1466" spans="1:45" x14ac:dyDescent="0.45">
      <c r="A1466" s="117" t="s">
        <v>1805</v>
      </c>
      <c r="B1466" s="118">
        <v>44473</v>
      </c>
      <c r="C1466" s="117">
        <v>2022</v>
      </c>
      <c r="D1466" s="117">
        <v>10</v>
      </c>
      <c r="E1466" s="117">
        <v>2</v>
      </c>
      <c r="F1466" s="117" t="s">
        <v>342</v>
      </c>
      <c r="G1466" s="117" t="s">
        <v>336</v>
      </c>
      <c r="H1466" s="117">
        <v>0</v>
      </c>
      <c r="I1466" s="117">
        <v>56.791670000000003</v>
      </c>
      <c r="J1466" s="117">
        <v>235605.6584015126</v>
      </c>
      <c r="K1466" s="117">
        <v>179619.82506817926</v>
      </c>
      <c r="L1466" s="117">
        <v>55985.833333333336</v>
      </c>
      <c r="M1466" s="117">
        <v>0</v>
      </c>
      <c r="N1466" s="117">
        <v>0</v>
      </c>
      <c r="O1466" s="117">
        <v>1</v>
      </c>
      <c r="P1466" s="117">
        <v>0</v>
      </c>
      <c r="Q1466" s="117">
        <v>0</v>
      </c>
      <c r="R1466" s="117">
        <v>0</v>
      </c>
      <c r="S1466" s="117">
        <v>0</v>
      </c>
      <c r="T1466" s="117">
        <v>0</v>
      </c>
      <c r="U1466" s="117">
        <v>0</v>
      </c>
      <c r="V1466" s="117">
        <v>0</v>
      </c>
      <c r="W1466" s="117">
        <v>0</v>
      </c>
      <c r="X1466" s="117">
        <v>0</v>
      </c>
      <c r="Y1466" s="117">
        <v>0</v>
      </c>
      <c r="Z1466" s="117">
        <v>0</v>
      </c>
      <c r="AA1466" s="117">
        <v>0</v>
      </c>
      <c r="AB1466" s="117">
        <v>0</v>
      </c>
      <c r="AC1466" s="117">
        <v>0</v>
      </c>
      <c r="AD1466" s="117">
        <v>1</v>
      </c>
      <c r="AE1466" s="117">
        <v>0</v>
      </c>
      <c r="AF1466" s="117">
        <v>0</v>
      </c>
      <c r="AG1466" s="117">
        <v>0</v>
      </c>
      <c r="AH1466" s="117">
        <v>0</v>
      </c>
      <c r="AI1466" s="117">
        <v>0</v>
      </c>
      <c r="AJ1466" s="117">
        <v>0</v>
      </c>
      <c r="AK1466" s="117">
        <v>1</v>
      </c>
      <c r="AL1466" s="117">
        <v>0</v>
      </c>
      <c r="AM1466" s="117">
        <v>0</v>
      </c>
      <c r="AN1466" s="117">
        <v>0</v>
      </c>
      <c r="AO1466" s="117">
        <v>0</v>
      </c>
      <c r="AP1466" s="117">
        <v>0</v>
      </c>
      <c r="AQ1466" s="117">
        <v>1</v>
      </c>
      <c r="AR1466" s="117">
        <v>0</v>
      </c>
      <c r="AS1466" s="117">
        <v>179619.82506817926</v>
      </c>
    </row>
    <row r="1467" spans="1:45" x14ac:dyDescent="0.45">
      <c r="A1467" s="117" t="s">
        <v>1806</v>
      </c>
      <c r="B1467" s="118">
        <v>44474</v>
      </c>
      <c r="C1467" s="117">
        <v>2022</v>
      </c>
      <c r="D1467" s="117">
        <v>10</v>
      </c>
      <c r="E1467" s="117">
        <v>3</v>
      </c>
      <c r="F1467" s="117" t="s">
        <v>342</v>
      </c>
      <c r="G1467" s="117" t="s">
        <v>336</v>
      </c>
      <c r="H1467" s="117">
        <v>0</v>
      </c>
      <c r="I1467" s="117">
        <v>59.75</v>
      </c>
      <c r="J1467" s="117">
        <v>246264.01866481753</v>
      </c>
      <c r="K1467" s="117">
        <v>179739.01866481753</v>
      </c>
      <c r="L1467" s="117">
        <v>66525</v>
      </c>
      <c r="M1467" s="117">
        <v>0</v>
      </c>
      <c r="N1467" s="117">
        <v>0</v>
      </c>
      <c r="O1467" s="117">
        <v>0</v>
      </c>
      <c r="P1467" s="117">
        <v>1</v>
      </c>
      <c r="Q1467" s="117">
        <v>0</v>
      </c>
      <c r="R1467" s="117">
        <v>0</v>
      </c>
      <c r="S1467" s="117">
        <v>0</v>
      </c>
      <c r="T1467" s="117">
        <v>0</v>
      </c>
      <c r="U1467" s="117">
        <v>0</v>
      </c>
      <c r="V1467" s="117">
        <v>0</v>
      </c>
      <c r="W1467" s="117">
        <v>0</v>
      </c>
      <c r="X1467" s="117">
        <v>0</v>
      </c>
      <c r="Y1467" s="117">
        <v>0</v>
      </c>
      <c r="Z1467" s="117">
        <v>0</v>
      </c>
      <c r="AA1467" s="117">
        <v>0</v>
      </c>
      <c r="AB1467" s="117">
        <v>0</v>
      </c>
      <c r="AC1467" s="117">
        <v>0</v>
      </c>
      <c r="AD1467" s="117">
        <v>1</v>
      </c>
      <c r="AE1467" s="117">
        <v>0</v>
      </c>
      <c r="AF1467" s="117">
        <v>0</v>
      </c>
      <c r="AG1467" s="117">
        <v>0</v>
      </c>
      <c r="AH1467" s="117">
        <v>0</v>
      </c>
      <c r="AI1467" s="117">
        <v>0</v>
      </c>
      <c r="AJ1467" s="117">
        <v>0</v>
      </c>
      <c r="AK1467" s="117">
        <v>1</v>
      </c>
      <c r="AL1467" s="117">
        <v>0</v>
      </c>
      <c r="AM1467" s="117">
        <v>0</v>
      </c>
      <c r="AN1467" s="117">
        <v>0</v>
      </c>
      <c r="AO1467" s="117">
        <v>0</v>
      </c>
      <c r="AP1467" s="117">
        <v>0</v>
      </c>
      <c r="AQ1467" s="117">
        <v>1</v>
      </c>
      <c r="AR1467" s="117">
        <v>0</v>
      </c>
      <c r="AS1467" s="117">
        <v>179739.01866481753</v>
      </c>
    </row>
    <row r="1468" spans="1:45" x14ac:dyDescent="0.45">
      <c r="A1468" s="117" t="s">
        <v>1807</v>
      </c>
      <c r="B1468" s="118">
        <v>44475</v>
      </c>
      <c r="C1468" s="117">
        <v>2022</v>
      </c>
      <c r="D1468" s="117">
        <v>10</v>
      </c>
      <c r="E1468" s="117">
        <v>4</v>
      </c>
      <c r="F1468" s="117" t="s">
        <v>342</v>
      </c>
      <c r="G1468" s="117" t="s">
        <v>336</v>
      </c>
      <c r="H1468" s="117">
        <v>0</v>
      </c>
      <c r="I1468" s="117">
        <v>55.333329999999997</v>
      </c>
      <c r="J1468" s="117">
        <v>255537.20989203203</v>
      </c>
      <c r="K1468" s="117">
        <v>179311.79322536537</v>
      </c>
      <c r="L1468" s="117">
        <v>76225.416666666672</v>
      </c>
      <c r="M1468" s="117">
        <v>0</v>
      </c>
      <c r="N1468" s="117">
        <v>0</v>
      </c>
      <c r="O1468" s="117">
        <v>0</v>
      </c>
      <c r="P1468" s="117">
        <v>0</v>
      </c>
      <c r="Q1468" s="117">
        <v>1</v>
      </c>
      <c r="R1468" s="117">
        <v>0</v>
      </c>
      <c r="S1468" s="117">
        <v>0</v>
      </c>
      <c r="T1468" s="117">
        <v>0</v>
      </c>
      <c r="U1468" s="117">
        <v>0</v>
      </c>
      <c r="V1468" s="117">
        <v>0</v>
      </c>
      <c r="W1468" s="117">
        <v>0</v>
      </c>
      <c r="X1468" s="117">
        <v>0</v>
      </c>
      <c r="Y1468" s="117">
        <v>0</v>
      </c>
      <c r="Z1468" s="117">
        <v>0</v>
      </c>
      <c r="AA1468" s="117">
        <v>0</v>
      </c>
      <c r="AB1468" s="117">
        <v>0</v>
      </c>
      <c r="AC1468" s="117">
        <v>0</v>
      </c>
      <c r="AD1468" s="117">
        <v>1</v>
      </c>
      <c r="AE1468" s="117">
        <v>0</v>
      </c>
      <c r="AF1468" s="117">
        <v>0</v>
      </c>
      <c r="AG1468" s="117">
        <v>0</v>
      </c>
      <c r="AH1468" s="117">
        <v>0</v>
      </c>
      <c r="AI1468" s="117">
        <v>0</v>
      </c>
      <c r="AJ1468" s="117">
        <v>0</v>
      </c>
      <c r="AK1468" s="117">
        <v>1</v>
      </c>
      <c r="AL1468" s="117">
        <v>0</v>
      </c>
      <c r="AM1468" s="117">
        <v>0</v>
      </c>
      <c r="AN1468" s="117">
        <v>0</v>
      </c>
      <c r="AO1468" s="117">
        <v>0</v>
      </c>
      <c r="AP1468" s="117">
        <v>0</v>
      </c>
      <c r="AQ1468" s="117">
        <v>1</v>
      </c>
      <c r="AR1468" s="117">
        <v>0</v>
      </c>
      <c r="AS1468" s="117">
        <v>179311.79322536537</v>
      </c>
    </row>
    <row r="1469" spans="1:45" x14ac:dyDescent="0.45">
      <c r="A1469" s="117" t="s">
        <v>1808</v>
      </c>
      <c r="B1469" s="118">
        <v>44476</v>
      </c>
      <c r="C1469" s="117">
        <v>2022</v>
      </c>
      <c r="D1469" s="117">
        <v>10</v>
      </c>
      <c r="E1469" s="117">
        <v>5</v>
      </c>
      <c r="F1469" s="117" t="s">
        <v>342</v>
      </c>
      <c r="G1469" s="117" t="s">
        <v>336</v>
      </c>
      <c r="H1469" s="117">
        <v>0</v>
      </c>
      <c r="I1469" s="117">
        <v>45.333329999999997</v>
      </c>
      <c r="J1469" s="117">
        <v>269931.38154189626</v>
      </c>
      <c r="K1469" s="117">
        <v>189148.04820856292</v>
      </c>
      <c r="L1469" s="117">
        <v>80783.333333333328</v>
      </c>
      <c r="M1469" s="117">
        <v>0</v>
      </c>
      <c r="N1469" s="117">
        <v>0</v>
      </c>
      <c r="O1469" s="117">
        <v>0</v>
      </c>
      <c r="P1469" s="117">
        <v>0</v>
      </c>
      <c r="Q1469" s="117">
        <v>0</v>
      </c>
      <c r="R1469" s="117">
        <v>1</v>
      </c>
      <c r="S1469" s="117">
        <v>0</v>
      </c>
      <c r="T1469" s="117">
        <v>0</v>
      </c>
      <c r="U1469" s="117">
        <v>0</v>
      </c>
      <c r="V1469" s="117">
        <v>0</v>
      </c>
      <c r="W1469" s="117">
        <v>0</v>
      </c>
      <c r="X1469" s="117">
        <v>0</v>
      </c>
      <c r="Y1469" s="117">
        <v>0</v>
      </c>
      <c r="Z1469" s="117">
        <v>0</v>
      </c>
      <c r="AA1469" s="117">
        <v>0</v>
      </c>
      <c r="AB1469" s="117">
        <v>0</v>
      </c>
      <c r="AC1469" s="117">
        <v>0</v>
      </c>
      <c r="AD1469" s="117">
        <v>1</v>
      </c>
      <c r="AE1469" s="117">
        <v>0</v>
      </c>
      <c r="AF1469" s="117">
        <v>0</v>
      </c>
      <c r="AG1469" s="117">
        <v>0</v>
      </c>
      <c r="AH1469" s="117">
        <v>0</v>
      </c>
      <c r="AI1469" s="117">
        <v>0</v>
      </c>
      <c r="AJ1469" s="117">
        <v>0</v>
      </c>
      <c r="AK1469" s="117">
        <v>1</v>
      </c>
      <c r="AL1469" s="117">
        <v>0</v>
      </c>
      <c r="AM1469" s="117">
        <v>0</v>
      </c>
      <c r="AN1469" s="117">
        <v>0</v>
      </c>
      <c r="AO1469" s="117">
        <v>0</v>
      </c>
      <c r="AP1469" s="117">
        <v>0</v>
      </c>
      <c r="AQ1469" s="117">
        <v>1</v>
      </c>
      <c r="AR1469" s="117">
        <v>0</v>
      </c>
      <c r="AS1469" s="117">
        <v>189148.04820856292</v>
      </c>
    </row>
    <row r="1470" spans="1:45" x14ac:dyDescent="0.45">
      <c r="A1470" s="117" t="s">
        <v>1809</v>
      </c>
      <c r="B1470" s="118">
        <v>44477</v>
      </c>
      <c r="C1470" s="117">
        <v>2022</v>
      </c>
      <c r="D1470" s="117">
        <v>10</v>
      </c>
      <c r="E1470" s="117">
        <v>6</v>
      </c>
      <c r="F1470" s="117" t="s">
        <v>342</v>
      </c>
      <c r="G1470" s="117" t="s">
        <v>336</v>
      </c>
      <c r="H1470" s="117">
        <v>0</v>
      </c>
      <c r="I1470" s="117">
        <v>45.208329999999997</v>
      </c>
      <c r="J1470" s="117">
        <v>266101.44662981335</v>
      </c>
      <c r="K1470" s="117">
        <v>196428.52996314666</v>
      </c>
      <c r="L1470" s="117">
        <v>69672.916666666672</v>
      </c>
      <c r="M1470" s="117">
        <v>0</v>
      </c>
      <c r="N1470" s="117">
        <v>0</v>
      </c>
      <c r="O1470" s="117">
        <v>0</v>
      </c>
      <c r="P1470" s="117">
        <v>0</v>
      </c>
      <c r="Q1470" s="117">
        <v>0</v>
      </c>
      <c r="R1470" s="117">
        <v>0</v>
      </c>
      <c r="S1470" s="117">
        <v>1</v>
      </c>
      <c r="T1470" s="117">
        <v>0</v>
      </c>
      <c r="U1470" s="117">
        <v>0</v>
      </c>
      <c r="V1470" s="117">
        <v>0</v>
      </c>
      <c r="W1470" s="117">
        <v>0</v>
      </c>
      <c r="X1470" s="117">
        <v>0</v>
      </c>
      <c r="Y1470" s="117">
        <v>0</v>
      </c>
      <c r="Z1470" s="117">
        <v>0</v>
      </c>
      <c r="AA1470" s="117">
        <v>0</v>
      </c>
      <c r="AB1470" s="117">
        <v>0</v>
      </c>
      <c r="AC1470" s="117">
        <v>0</v>
      </c>
      <c r="AD1470" s="117">
        <v>1</v>
      </c>
      <c r="AE1470" s="117">
        <v>0</v>
      </c>
      <c r="AF1470" s="117">
        <v>0</v>
      </c>
      <c r="AG1470" s="117">
        <v>0</v>
      </c>
      <c r="AH1470" s="117">
        <v>0</v>
      </c>
      <c r="AI1470" s="117">
        <v>0</v>
      </c>
      <c r="AJ1470" s="117">
        <v>0</v>
      </c>
      <c r="AK1470" s="117">
        <v>1</v>
      </c>
      <c r="AL1470" s="117">
        <v>0</v>
      </c>
      <c r="AM1470" s="117">
        <v>0</v>
      </c>
      <c r="AN1470" s="117">
        <v>0</v>
      </c>
      <c r="AO1470" s="117">
        <v>0</v>
      </c>
      <c r="AP1470" s="117">
        <v>0</v>
      </c>
      <c r="AQ1470" s="117">
        <v>1</v>
      </c>
      <c r="AR1470" s="117">
        <v>0</v>
      </c>
      <c r="AS1470" s="117">
        <v>196428.52996314666</v>
      </c>
    </row>
    <row r="1471" spans="1:45" x14ac:dyDescent="0.45">
      <c r="A1471" s="117" t="s">
        <v>1810</v>
      </c>
      <c r="B1471" s="118">
        <v>44478</v>
      </c>
      <c r="C1471" s="117">
        <v>2022</v>
      </c>
      <c r="D1471" s="117">
        <v>10</v>
      </c>
      <c r="E1471" s="117">
        <v>7</v>
      </c>
      <c r="F1471" s="117" t="s">
        <v>340</v>
      </c>
      <c r="G1471" s="117" t="s">
        <v>336</v>
      </c>
      <c r="H1471" s="117">
        <v>0</v>
      </c>
      <c r="I1471" s="117">
        <v>46.5</v>
      </c>
      <c r="J1471" s="117">
        <v>246924.96130782575</v>
      </c>
      <c r="K1471" s="117">
        <v>187565.37797449241</v>
      </c>
      <c r="L1471" s="117">
        <v>59359.583333333336</v>
      </c>
      <c r="M1471" s="117">
        <v>0</v>
      </c>
      <c r="N1471" s="117">
        <v>0</v>
      </c>
      <c r="O1471" s="117">
        <v>0</v>
      </c>
      <c r="P1471" s="117">
        <v>0</v>
      </c>
      <c r="Q1471" s="117">
        <v>0</v>
      </c>
      <c r="R1471" s="117">
        <v>0</v>
      </c>
      <c r="S1471" s="117">
        <v>0</v>
      </c>
      <c r="T1471" s="117">
        <v>1</v>
      </c>
      <c r="U1471" s="117">
        <v>0</v>
      </c>
      <c r="V1471" s="117">
        <v>0</v>
      </c>
      <c r="W1471" s="117">
        <v>0</v>
      </c>
      <c r="X1471" s="117">
        <v>0</v>
      </c>
      <c r="Y1471" s="117">
        <v>0</v>
      </c>
      <c r="Z1471" s="117">
        <v>0</v>
      </c>
      <c r="AA1471" s="117">
        <v>0</v>
      </c>
      <c r="AB1471" s="117">
        <v>0</v>
      </c>
      <c r="AC1471" s="117">
        <v>0</v>
      </c>
      <c r="AD1471" s="117">
        <v>1</v>
      </c>
      <c r="AE1471" s="117">
        <v>0</v>
      </c>
      <c r="AF1471" s="117">
        <v>0</v>
      </c>
      <c r="AG1471" s="117">
        <v>0</v>
      </c>
      <c r="AH1471" s="117">
        <v>0</v>
      </c>
      <c r="AI1471" s="117">
        <v>0</v>
      </c>
      <c r="AJ1471" s="117">
        <v>0</v>
      </c>
      <c r="AK1471" s="117">
        <v>1</v>
      </c>
      <c r="AL1471" s="117">
        <v>0</v>
      </c>
      <c r="AM1471" s="117">
        <v>0</v>
      </c>
      <c r="AN1471" s="117">
        <v>0</v>
      </c>
      <c r="AO1471" s="117">
        <v>0</v>
      </c>
      <c r="AP1471" s="117">
        <v>0</v>
      </c>
      <c r="AQ1471" s="117">
        <v>1</v>
      </c>
      <c r="AR1471" s="117">
        <v>0</v>
      </c>
      <c r="AS1471" s="117">
        <v>187565.37797449241</v>
      </c>
    </row>
    <row r="1472" spans="1:45" x14ac:dyDescent="0.45">
      <c r="A1472" s="117" t="s">
        <v>1811</v>
      </c>
      <c r="B1472" s="118">
        <v>44479</v>
      </c>
      <c r="C1472" s="117">
        <v>2022</v>
      </c>
      <c r="D1472" s="117">
        <v>10</v>
      </c>
      <c r="E1472" s="117">
        <v>1</v>
      </c>
      <c r="F1472" s="117" t="s">
        <v>340</v>
      </c>
      <c r="G1472" s="117" t="s">
        <v>336</v>
      </c>
      <c r="H1472" s="117">
        <v>0</v>
      </c>
      <c r="I1472" s="117">
        <v>53.708329999999997</v>
      </c>
      <c r="J1472" s="117">
        <v>235494.21361578765</v>
      </c>
      <c r="K1472" s="117">
        <v>179482.546949121</v>
      </c>
      <c r="L1472" s="117">
        <v>56011.666666666664</v>
      </c>
      <c r="M1472" s="117">
        <v>0</v>
      </c>
      <c r="N1472" s="117">
        <v>1</v>
      </c>
      <c r="O1472" s="117">
        <v>0</v>
      </c>
      <c r="P1472" s="117">
        <v>0</v>
      </c>
      <c r="Q1472" s="117">
        <v>0</v>
      </c>
      <c r="R1472" s="117">
        <v>0</v>
      </c>
      <c r="S1472" s="117">
        <v>0</v>
      </c>
      <c r="T1472" s="117">
        <v>0</v>
      </c>
      <c r="U1472" s="117">
        <v>0</v>
      </c>
      <c r="V1472" s="117">
        <v>0</v>
      </c>
      <c r="W1472" s="117">
        <v>0</v>
      </c>
      <c r="X1472" s="117">
        <v>0</v>
      </c>
      <c r="Y1472" s="117">
        <v>0</v>
      </c>
      <c r="Z1472" s="117">
        <v>0</v>
      </c>
      <c r="AA1472" s="117">
        <v>0</v>
      </c>
      <c r="AB1472" s="117">
        <v>0</v>
      </c>
      <c r="AC1472" s="117">
        <v>0</v>
      </c>
      <c r="AD1472" s="117">
        <v>1</v>
      </c>
      <c r="AE1472" s="117">
        <v>0</v>
      </c>
      <c r="AF1472" s="117">
        <v>0</v>
      </c>
      <c r="AG1472" s="117">
        <v>0</v>
      </c>
      <c r="AH1472" s="117">
        <v>0</v>
      </c>
      <c r="AI1472" s="117">
        <v>0</v>
      </c>
      <c r="AJ1472" s="117">
        <v>0</v>
      </c>
      <c r="AK1472" s="117">
        <v>1</v>
      </c>
      <c r="AL1472" s="117">
        <v>0</v>
      </c>
      <c r="AM1472" s="117">
        <v>0</v>
      </c>
      <c r="AN1472" s="117">
        <v>0</v>
      </c>
      <c r="AO1472" s="117">
        <v>0</v>
      </c>
      <c r="AP1472" s="117">
        <v>0</v>
      </c>
      <c r="AQ1472" s="117">
        <v>1</v>
      </c>
      <c r="AR1472" s="117">
        <v>0</v>
      </c>
      <c r="AS1472" s="117">
        <v>179482.546949121</v>
      </c>
    </row>
    <row r="1473" spans="1:45" x14ac:dyDescent="0.45">
      <c r="A1473" s="117" t="s">
        <v>1812</v>
      </c>
      <c r="B1473" s="118">
        <v>44480</v>
      </c>
      <c r="C1473" s="117">
        <v>2022</v>
      </c>
      <c r="D1473" s="117">
        <v>10</v>
      </c>
      <c r="E1473" s="117">
        <v>2</v>
      </c>
      <c r="F1473" s="117" t="s">
        <v>342</v>
      </c>
      <c r="G1473" s="117" t="s">
        <v>336</v>
      </c>
      <c r="H1473" s="117">
        <v>0</v>
      </c>
      <c r="I1473" s="117">
        <v>45.166670000000003</v>
      </c>
      <c r="J1473" s="117">
        <v>269599.12032298831</v>
      </c>
      <c r="K1473" s="117">
        <v>207359.12032298831</v>
      </c>
      <c r="L1473" s="117">
        <v>62240</v>
      </c>
      <c r="M1473" s="117">
        <v>0</v>
      </c>
      <c r="N1473" s="117">
        <v>0</v>
      </c>
      <c r="O1473" s="117">
        <v>1</v>
      </c>
      <c r="P1473" s="117">
        <v>0</v>
      </c>
      <c r="Q1473" s="117">
        <v>0</v>
      </c>
      <c r="R1473" s="117">
        <v>0</v>
      </c>
      <c r="S1473" s="117">
        <v>0</v>
      </c>
      <c r="T1473" s="117">
        <v>0</v>
      </c>
      <c r="U1473" s="117">
        <v>0</v>
      </c>
      <c r="V1473" s="117">
        <v>0</v>
      </c>
      <c r="W1473" s="117">
        <v>0</v>
      </c>
      <c r="X1473" s="117">
        <v>0</v>
      </c>
      <c r="Y1473" s="117">
        <v>0</v>
      </c>
      <c r="Z1473" s="117">
        <v>0</v>
      </c>
      <c r="AA1473" s="117">
        <v>0</v>
      </c>
      <c r="AB1473" s="117">
        <v>0</v>
      </c>
      <c r="AC1473" s="117">
        <v>0</v>
      </c>
      <c r="AD1473" s="117">
        <v>1</v>
      </c>
      <c r="AE1473" s="117">
        <v>0</v>
      </c>
      <c r="AF1473" s="117">
        <v>0</v>
      </c>
      <c r="AG1473" s="117">
        <v>0</v>
      </c>
      <c r="AH1473" s="117">
        <v>0</v>
      </c>
      <c r="AI1473" s="117">
        <v>0</v>
      </c>
      <c r="AJ1473" s="117">
        <v>0</v>
      </c>
      <c r="AK1473" s="117">
        <v>1</v>
      </c>
      <c r="AL1473" s="117">
        <v>0</v>
      </c>
      <c r="AM1473" s="117">
        <v>0</v>
      </c>
      <c r="AN1473" s="117">
        <v>0</v>
      </c>
      <c r="AO1473" s="117">
        <v>0</v>
      </c>
      <c r="AP1473" s="117">
        <v>0</v>
      </c>
      <c r="AQ1473" s="117">
        <v>1</v>
      </c>
      <c r="AR1473" s="117">
        <v>0</v>
      </c>
      <c r="AS1473" s="117">
        <v>207359.12032298831</v>
      </c>
    </row>
    <row r="1474" spans="1:45" x14ac:dyDescent="0.45">
      <c r="A1474" s="117" t="s">
        <v>1813</v>
      </c>
      <c r="B1474" s="118">
        <v>44481</v>
      </c>
      <c r="C1474" s="117">
        <v>2022</v>
      </c>
      <c r="D1474" s="117">
        <v>10</v>
      </c>
      <c r="E1474" s="117">
        <v>3</v>
      </c>
      <c r="F1474" s="117" t="s">
        <v>342</v>
      </c>
      <c r="G1474" s="117" t="s">
        <v>336</v>
      </c>
      <c r="H1474" s="117">
        <v>0</v>
      </c>
      <c r="I1474" s="117">
        <v>42.25</v>
      </c>
      <c r="J1474" s="117">
        <v>287828.29687733413</v>
      </c>
      <c r="K1474" s="117">
        <v>219873.2968773341</v>
      </c>
      <c r="L1474" s="117">
        <v>67955</v>
      </c>
      <c r="M1474" s="117">
        <v>0</v>
      </c>
      <c r="N1474" s="117">
        <v>0</v>
      </c>
      <c r="O1474" s="117">
        <v>0</v>
      </c>
      <c r="P1474" s="117">
        <v>1</v>
      </c>
      <c r="Q1474" s="117">
        <v>0</v>
      </c>
      <c r="R1474" s="117">
        <v>0</v>
      </c>
      <c r="S1474" s="117">
        <v>0</v>
      </c>
      <c r="T1474" s="117">
        <v>0</v>
      </c>
      <c r="U1474" s="117">
        <v>0</v>
      </c>
      <c r="V1474" s="117">
        <v>0</v>
      </c>
      <c r="W1474" s="117">
        <v>0</v>
      </c>
      <c r="X1474" s="117">
        <v>0</v>
      </c>
      <c r="Y1474" s="117">
        <v>0</v>
      </c>
      <c r="Z1474" s="117">
        <v>0</v>
      </c>
      <c r="AA1474" s="117">
        <v>0</v>
      </c>
      <c r="AB1474" s="117">
        <v>0</v>
      </c>
      <c r="AC1474" s="117">
        <v>0</v>
      </c>
      <c r="AD1474" s="117">
        <v>1</v>
      </c>
      <c r="AE1474" s="117">
        <v>0</v>
      </c>
      <c r="AF1474" s="117">
        <v>0</v>
      </c>
      <c r="AG1474" s="117">
        <v>0</v>
      </c>
      <c r="AH1474" s="117">
        <v>0</v>
      </c>
      <c r="AI1474" s="117">
        <v>0</v>
      </c>
      <c r="AJ1474" s="117">
        <v>0</v>
      </c>
      <c r="AK1474" s="117">
        <v>1</v>
      </c>
      <c r="AL1474" s="117">
        <v>0</v>
      </c>
      <c r="AM1474" s="117">
        <v>0</v>
      </c>
      <c r="AN1474" s="117">
        <v>0</v>
      </c>
      <c r="AO1474" s="117">
        <v>0</v>
      </c>
      <c r="AP1474" s="117">
        <v>0</v>
      </c>
      <c r="AQ1474" s="117">
        <v>1</v>
      </c>
      <c r="AR1474" s="117">
        <v>0</v>
      </c>
      <c r="AS1474" s="117">
        <v>219873.2968773341</v>
      </c>
    </row>
    <row r="1475" spans="1:45" x14ac:dyDescent="0.45">
      <c r="A1475" s="117" t="s">
        <v>1814</v>
      </c>
      <c r="B1475" s="118">
        <v>44482</v>
      </c>
      <c r="C1475" s="117">
        <v>2022</v>
      </c>
      <c r="D1475" s="117">
        <v>10</v>
      </c>
      <c r="E1475" s="117">
        <v>4</v>
      </c>
      <c r="F1475" s="117" t="s">
        <v>342</v>
      </c>
      <c r="G1475" s="117" t="s">
        <v>336</v>
      </c>
      <c r="H1475" s="117">
        <v>0</v>
      </c>
      <c r="I1475" s="117">
        <v>43.5</v>
      </c>
      <c r="J1475" s="117">
        <v>296324.05848697579</v>
      </c>
      <c r="K1475" s="117">
        <v>221731.97515364244</v>
      </c>
      <c r="L1475" s="117">
        <v>74592.083333333328</v>
      </c>
      <c r="M1475" s="117">
        <v>0</v>
      </c>
      <c r="N1475" s="117">
        <v>0</v>
      </c>
      <c r="O1475" s="117">
        <v>0</v>
      </c>
      <c r="P1475" s="117">
        <v>0</v>
      </c>
      <c r="Q1475" s="117">
        <v>1</v>
      </c>
      <c r="R1475" s="117">
        <v>0</v>
      </c>
      <c r="S1475" s="117">
        <v>0</v>
      </c>
      <c r="T1475" s="117">
        <v>0</v>
      </c>
      <c r="U1475" s="117">
        <v>0</v>
      </c>
      <c r="V1475" s="117">
        <v>0</v>
      </c>
      <c r="W1475" s="117">
        <v>0</v>
      </c>
      <c r="X1475" s="117">
        <v>0</v>
      </c>
      <c r="Y1475" s="117">
        <v>0</v>
      </c>
      <c r="Z1475" s="117">
        <v>0</v>
      </c>
      <c r="AA1475" s="117">
        <v>0</v>
      </c>
      <c r="AB1475" s="117">
        <v>0</v>
      </c>
      <c r="AC1475" s="117">
        <v>0</v>
      </c>
      <c r="AD1475" s="117">
        <v>1</v>
      </c>
      <c r="AE1475" s="117">
        <v>0</v>
      </c>
      <c r="AF1475" s="117">
        <v>0</v>
      </c>
      <c r="AG1475" s="117">
        <v>0</v>
      </c>
      <c r="AH1475" s="117">
        <v>0</v>
      </c>
      <c r="AI1475" s="117">
        <v>0</v>
      </c>
      <c r="AJ1475" s="117">
        <v>0</v>
      </c>
      <c r="AK1475" s="117">
        <v>1</v>
      </c>
      <c r="AL1475" s="117">
        <v>0</v>
      </c>
      <c r="AM1475" s="117">
        <v>0</v>
      </c>
      <c r="AN1475" s="117">
        <v>0</v>
      </c>
      <c r="AO1475" s="117">
        <v>0</v>
      </c>
      <c r="AP1475" s="117">
        <v>0</v>
      </c>
      <c r="AQ1475" s="117">
        <v>1</v>
      </c>
      <c r="AR1475" s="117">
        <v>0</v>
      </c>
      <c r="AS1475" s="117">
        <v>221731.97515364244</v>
      </c>
    </row>
    <row r="1476" spans="1:45" x14ac:dyDescent="0.45">
      <c r="A1476" s="117" t="s">
        <v>1815</v>
      </c>
      <c r="B1476" s="118">
        <v>44483</v>
      </c>
      <c r="C1476" s="117">
        <v>2022</v>
      </c>
      <c r="D1476" s="117">
        <v>10</v>
      </c>
      <c r="E1476" s="117">
        <v>5</v>
      </c>
      <c r="F1476" s="117" t="s">
        <v>342</v>
      </c>
      <c r="G1476" s="117" t="s">
        <v>336</v>
      </c>
      <c r="H1476" s="117">
        <v>0</v>
      </c>
      <c r="I1476" s="117">
        <v>43.791670000000003</v>
      </c>
      <c r="J1476" s="117">
        <v>288762.70152900717</v>
      </c>
      <c r="K1476" s="117">
        <v>217065.20152900714</v>
      </c>
      <c r="L1476" s="117">
        <v>71697.5</v>
      </c>
      <c r="M1476" s="117">
        <v>0</v>
      </c>
      <c r="N1476" s="117">
        <v>0</v>
      </c>
      <c r="O1476" s="117">
        <v>0</v>
      </c>
      <c r="P1476" s="117">
        <v>0</v>
      </c>
      <c r="Q1476" s="117">
        <v>0</v>
      </c>
      <c r="R1476" s="117">
        <v>1</v>
      </c>
      <c r="S1476" s="117">
        <v>0</v>
      </c>
      <c r="T1476" s="117">
        <v>0</v>
      </c>
      <c r="U1476" s="117">
        <v>0</v>
      </c>
      <c r="V1476" s="117">
        <v>0</v>
      </c>
      <c r="W1476" s="117">
        <v>0</v>
      </c>
      <c r="X1476" s="117">
        <v>0</v>
      </c>
      <c r="Y1476" s="117">
        <v>0</v>
      </c>
      <c r="Z1476" s="117">
        <v>0</v>
      </c>
      <c r="AA1476" s="117">
        <v>0</v>
      </c>
      <c r="AB1476" s="117">
        <v>0</v>
      </c>
      <c r="AC1476" s="117">
        <v>0</v>
      </c>
      <c r="AD1476" s="117">
        <v>1</v>
      </c>
      <c r="AE1476" s="117">
        <v>0</v>
      </c>
      <c r="AF1476" s="117">
        <v>0</v>
      </c>
      <c r="AG1476" s="117">
        <v>0</v>
      </c>
      <c r="AH1476" s="117">
        <v>0</v>
      </c>
      <c r="AI1476" s="117">
        <v>0</v>
      </c>
      <c r="AJ1476" s="117">
        <v>0</v>
      </c>
      <c r="AK1476" s="117">
        <v>1</v>
      </c>
      <c r="AL1476" s="117">
        <v>0</v>
      </c>
      <c r="AM1476" s="117">
        <v>0</v>
      </c>
      <c r="AN1476" s="117">
        <v>0</v>
      </c>
      <c r="AO1476" s="117">
        <v>0</v>
      </c>
      <c r="AP1476" s="117">
        <v>0</v>
      </c>
      <c r="AQ1476" s="117">
        <v>1</v>
      </c>
      <c r="AR1476" s="117">
        <v>0</v>
      </c>
      <c r="AS1476" s="117">
        <v>217065.20152900714</v>
      </c>
    </row>
    <row r="1477" spans="1:45" x14ac:dyDescent="0.45">
      <c r="A1477" s="117" t="s">
        <v>1816</v>
      </c>
      <c r="B1477" s="118">
        <v>44484</v>
      </c>
      <c r="C1477" s="117">
        <v>2022</v>
      </c>
      <c r="D1477" s="117">
        <v>10</v>
      </c>
      <c r="E1477" s="117">
        <v>6</v>
      </c>
      <c r="F1477" s="117" t="s">
        <v>342</v>
      </c>
      <c r="G1477" s="117" t="s">
        <v>336</v>
      </c>
      <c r="H1477" s="117">
        <v>0</v>
      </c>
      <c r="I1477" s="117">
        <v>52.291670000000003</v>
      </c>
      <c r="J1477" s="117">
        <v>268360.95277162665</v>
      </c>
      <c r="K1477" s="117">
        <v>202623.03610495999</v>
      </c>
      <c r="L1477" s="117">
        <v>65737.916666666672</v>
      </c>
      <c r="M1477" s="117">
        <v>0</v>
      </c>
      <c r="N1477" s="117">
        <v>0</v>
      </c>
      <c r="O1477" s="117">
        <v>0</v>
      </c>
      <c r="P1477" s="117">
        <v>0</v>
      </c>
      <c r="Q1477" s="117">
        <v>0</v>
      </c>
      <c r="R1477" s="117">
        <v>0</v>
      </c>
      <c r="S1477" s="117">
        <v>1</v>
      </c>
      <c r="T1477" s="117">
        <v>0</v>
      </c>
      <c r="U1477" s="117">
        <v>0</v>
      </c>
      <c r="V1477" s="117">
        <v>0</v>
      </c>
      <c r="W1477" s="117">
        <v>0</v>
      </c>
      <c r="X1477" s="117">
        <v>0</v>
      </c>
      <c r="Y1477" s="117">
        <v>0</v>
      </c>
      <c r="Z1477" s="117">
        <v>0</v>
      </c>
      <c r="AA1477" s="117">
        <v>0</v>
      </c>
      <c r="AB1477" s="117">
        <v>0</v>
      </c>
      <c r="AC1477" s="117">
        <v>0</v>
      </c>
      <c r="AD1477" s="117">
        <v>1</v>
      </c>
      <c r="AE1477" s="117">
        <v>0</v>
      </c>
      <c r="AF1477" s="117">
        <v>0</v>
      </c>
      <c r="AG1477" s="117">
        <v>0</v>
      </c>
      <c r="AH1477" s="117">
        <v>0</v>
      </c>
      <c r="AI1477" s="117">
        <v>0</v>
      </c>
      <c r="AJ1477" s="117">
        <v>0</v>
      </c>
      <c r="AK1477" s="117">
        <v>1</v>
      </c>
      <c r="AL1477" s="117">
        <v>0</v>
      </c>
      <c r="AM1477" s="117">
        <v>0</v>
      </c>
      <c r="AN1477" s="117">
        <v>0</v>
      </c>
      <c r="AO1477" s="117">
        <v>0</v>
      </c>
      <c r="AP1477" s="117">
        <v>0</v>
      </c>
      <c r="AQ1477" s="117">
        <v>1</v>
      </c>
      <c r="AR1477" s="117">
        <v>0</v>
      </c>
      <c r="AS1477" s="117">
        <v>202623.03610495999</v>
      </c>
    </row>
    <row r="1478" spans="1:45" x14ac:dyDescent="0.45">
      <c r="A1478" s="117" t="s">
        <v>1817</v>
      </c>
      <c r="B1478" s="118">
        <v>44485</v>
      </c>
      <c r="C1478" s="117">
        <v>2022</v>
      </c>
      <c r="D1478" s="117">
        <v>10</v>
      </c>
      <c r="E1478" s="117">
        <v>7</v>
      </c>
      <c r="F1478" s="117" t="s">
        <v>340</v>
      </c>
      <c r="G1478" s="117" t="s">
        <v>336</v>
      </c>
      <c r="H1478" s="117">
        <v>0</v>
      </c>
      <c r="I1478" s="117">
        <v>54.25</v>
      </c>
      <c r="J1478" s="117">
        <v>250326.06426032959</v>
      </c>
      <c r="K1478" s="117">
        <v>191147.73092699624</v>
      </c>
      <c r="L1478" s="117">
        <v>59178.333333333336</v>
      </c>
      <c r="M1478" s="117">
        <v>0</v>
      </c>
      <c r="N1478" s="117">
        <v>0</v>
      </c>
      <c r="O1478" s="117">
        <v>0</v>
      </c>
      <c r="P1478" s="117">
        <v>0</v>
      </c>
      <c r="Q1478" s="117">
        <v>0</v>
      </c>
      <c r="R1478" s="117">
        <v>0</v>
      </c>
      <c r="S1478" s="117">
        <v>0</v>
      </c>
      <c r="T1478" s="117">
        <v>1</v>
      </c>
      <c r="U1478" s="117">
        <v>0</v>
      </c>
      <c r="V1478" s="117">
        <v>0</v>
      </c>
      <c r="W1478" s="117">
        <v>0</v>
      </c>
      <c r="X1478" s="117">
        <v>0</v>
      </c>
      <c r="Y1478" s="117">
        <v>0</v>
      </c>
      <c r="Z1478" s="117">
        <v>0</v>
      </c>
      <c r="AA1478" s="117">
        <v>0</v>
      </c>
      <c r="AB1478" s="117">
        <v>0</v>
      </c>
      <c r="AC1478" s="117">
        <v>0</v>
      </c>
      <c r="AD1478" s="117">
        <v>1</v>
      </c>
      <c r="AE1478" s="117">
        <v>0</v>
      </c>
      <c r="AF1478" s="117">
        <v>0</v>
      </c>
      <c r="AG1478" s="117">
        <v>0</v>
      </c>
      <c r="AH1478" s="117">
        <v>0</v>
      </c>
      <c r="AI1478" s="117">
        <v>0</v>
      </c>
      <c r="AJ1478" s="117">
        <v>0</v>
      </c>
      <c r="AK1478" s="117">
        <v>1</v>
      </c>
      <c r="AL1478" s="117">
        <v>0</v>
      </c>
      <c r="AM1478" s="117">
        <v>0</v>
      </c>
      <c r="AN1478" s="117">
        <v>0</v>
      </c>
      <c r="AO1478" s="117">
        <v>0</v>
      </c>
      <c r="AP1478" s="117">
        <v>0</v>
      </c>
      <c r="AQ1478" s="117">
        <v>1</v>
      </c>
      <c r="AR1478" s="117">
        <v>0</v>
      </c>
      <c r="AS1478" s="117">
        <v>191147.73092699624</v>
      </c>
    </row>
    <row r="1479" spans="1:45" x14ac:dyDescent="0.45">
      <c r="A1479" s="117" t="s">
        <v>1818</v>
      </c>
      <c r="B1479" s="118">
        <v>44486</v>
      </c>
      <c r="C1479" s="117">
        <v>2022</v>
      </c>
      <c r="D1479" s="117">
        <v>10</v>
      </c>
      <c r="E1479" s="117">
        <v>1</v>
      </c>
      <c r="F1479" s="117" t="s">
        <v>340</v>
      </c>
      <c r="G1479" s="117" t="s">
        <v>336</v>
      </c>
      <c r="H1479" s="117">
        <v>0</v>
      </c>
      <c r="I1479" s="117">
        <v>49.708329999999997</v>
      </c>
      <c r="J1479" s="117">
        <v>243497.87544981667</v>
      </c>
      <c r="K1479" s="117">
        <v>189051.62544981667</v>
      </c>
      <c r="L1479" s="117">
        <v>54446.25</v>
      </c>
      <c r="M1479" s="117">
        <v>0</v>
      </c>
      <c r="N1479" s="117">
        <v>1</v>
      </c>
      <c r="O1479" s="117">
        <v>0</v>
      </c>
      <c r="P1479" s="117">
        <v>0</v>
      </c>
      <c r="Q1479" s="117">
        <v>0</v>
      </c>
      <c r="R1479" s="117">
        <v>0</v>
      </c>
      <c r="S1479" s="117">
        <v>0</v>
      </c>
      <c r="T1479" s="117">
        <v>0</v>
      </c>
      <c r="U1479" s="117">
        <v>0</v>
      </c>
      <c r="V1479" s="117">
        <v>0</v>
      </c>
      <c r="W1479" s="117">
        <v>0</v>
      </c>
      <c r="X1479" s="117">
        <v>0</v>
      </c>
      <c r="Y1479" s="117">
        <v>0</v>
      </c>
      <c r="Z1479" s="117">
        <v>0</v>
      </c>
      <c r="AA1479" s="117">
        <v>0</v>
      </c>
      <c r="AB1479" s="117">
        <v>0</v>
      </c>
      <c r="AC1479" s="117">
        <v>0</v>
      </c>
      <c r="AD1479" s="117">
        <v>1</v>
      </c>
      <c r="AE1479" s="117">
        <v>0</v>
      </c>
      <c r="AF1479" s="117">
        <v>0</v>
      </c>
      <c r="AG1479" s="117">
        <v>0</v>
      </c>
      <c r="AH1479" s="117">
        <v>0</v>
      </c>
      <c r="AI1479" s="117">
        <v>0</v>
      </c>
      <c r="AJ1479" s="117">
        <v>0</v>
      </c>
      <c r="AK1479" s="117">
        <v>1</v>
      </c>
      <c r="AL1479" s="117">
        <v>0</v>
      </c>
      <c r="AM1479" s="117">
        <v>0</v>
      </c>
      <c r="AN1479" s="117">
        <v>0</v>
      </c>
      <c r="AO1479" s="117">
        <v>0</v>
      </c>
      <c r="AP1479" s="117">
        <v>0</v>
      </c>
      <c r="AQ1479" s="117">
        <v>1</v>
      </c>
      <c r="AR1479" s="117">
        <v>0</v>
      </c>
      <c r="AS1479" s="117">
        <v>189051.62544981667</v>
      </c>
    </row>
    <row r="1480" spans="1:45" x14ac:dyDescent="0.45">
      <c r="A1480" s="117" t="s">
        <v>1819</v>
      </c>
      <c r="B1480" s="118">
        <v>44487</v>
      </c>
      <c r="C1480" s="117">
        <v>2022</v>
      </c>
      <c r="D1480" s="117">
        <v>10</v>
      </c>
      <c r="E1480" s="117">
        <v>2</v>
      </c>
      <c r="F1480" s="117" t="s">
        <v>342</v>
      </c>
      <c r="G1480" s="117" t="s">
        <v>336</v>
      </c>
      <c r="H1480" s="117">
        <v>0</v>
      </c>
      <c r="I1480" s="117">
        <v>53.541670000000003</v>
      </c>
      <c r="J1480" s="117">
        <v>259185.23589123</v>
      </c>
      <c r="K1480" s="117">
        <v>199914.81922456334</v>
      </c>
      <c r="L1480" s="117">
        <v>59270.416666666664</v>
      </c>
      <c r="M1480" s="117">
        <v>0</v>
      </c>
      <c r="N1480" s="117">
        <v>0</v>
      </c>
      <c r="O1480" s="117">
        <v>1</v>
      </c>
      <c r="P1480" s="117">
        <v>0</v>
      </c>
      <c r="Q1480" s="117">
        <v>0</v>
      </c>
      <c r="R1480" s="117">
        <v>0</v>
      </c>
      <c r="S1480" s="117">
        <v>0</v>
      </c>
      <c r="T1480" s="117">
        <v>0</v>
      </c>
      <c r="U1480" s="117">
        <v>0</v>
      </c>
      <c r="V1480" s="117">
        <v>0</v>
      </c>
      <c r="W1480" s="117">
        <v>0</v>
      </c>
      <c r="X1480" s="117">
        <v>0</v>
      </c>
      <c r="Y1480" s="117">
        <v>0</v>
      </c>
      <c r="Z1480" s="117">
        <v>0</v>
      </c>
      <c r="AA1480" s="117">
        <v>0</v>
      </c>
      <c r="AB1480" s="117">
        <v>0</v>
      </c>
      <c r="AC1480" s="117">
        <v>0</v>
      </c>
      <c r="AD1480" s="117">
        <v>1</v>
      </c>
      <c r="AE1480" s="117">
        <v>0</v>
      </c>
      <c r="AF1480" s="117">
        <v>0</v>
      </c>
      <c r="AG1480" s="117">
        <v>0</v>
      </c>
      <c r="AH1480" s="117">
        <v>0</v>
      </c>
      <c r="AI1480" s="117">
        <v>0</v>
      </c>
      <c r="AJ1480" s="117">
        <v>0</v>
      </c>
      <c r="AK1480" s="117">
        <v>1</v>
      </c>
      <c r="AL1480" s="117">
        <v>0</v>
      </c>
      <c r="AM1480" s="117">
        <v>0</v>
      </c>
      <c r="AN1480" s="117">
        <v>0</v>
      </c>
      <c r="AO1480" s="117">
        <v>0</v>
      </c>
      <c r="AP1480" s="117">
        <v>0</v>
      </c>
      <c r="AQ1480" s="117">
        <v>1</v>
      </c>
      <c r="AR1480" s="117">
        <v>0</v>
      </c>
      <c r="AS1480" s="117">
        <v>199914.81922456334</v>
      </c>
    </row>
    <row r="1481" spans="1:45" x14ac:dyDescent="0.45">
      <c r="A1481" s="117" t="s">
        <v>1820</v>
      </c>
      <c r="B1481" s="118">
        <v>44488</v>
      </c>
      <c r="C1481" s="117">
        <v>2022</v>
      </c>
      <c r="D1481" s="117">
        <v>10</v>
      </c>
      <c r="E1481" s="117">
        <v>3</v>
      </c>
      <c r="F1481" s="117" t="s">
        <v>342</v>
      </c>
      <c r="G1481" s="117" t="s">
        <v>336</v>
      </c>
      <c r="H1481" s="117">
        <v>0</v>
      </c>
      <c r="I1481" s="117">
        <v>51.375</v>
      </c>
      <c r="J1481" s="117">
        <v>265487.76889477833</v>
      </c>
      <c r="K1481" s="117">
        <v>203800.68556144499</v>
      </c>
      <c r="L1481" s="117">
        <v>61687.083333333336</v>
      </c>
      <c r="M1481" s="117">
        <v>0</v>
      </c>
      <c r="N1481" s="117">
        <v>0</v>
      </c>
      <c r="O1481" s="117">
        <v>0</v>
      </c>
      <c r="P1481" s="117">
        <v>1</v>
      </c>
      <c r="Q1481" s="117">
        <v>0</v>
      </c>
      <c r="R1481" s="117">
        <v>0</v>
      </c>
      <c r="S1481" s="117">
        <v>0</v>
      </c>
      <c r="T1481" s="117">
        <v>0</v>
      </c>
      <c r="U1481" s="117">
        <v>0</v>
      </c>
      <c r="V1481" s="117">
        <v>0</v>
      </c>
      <c r="W1481" s="117">
        <v>0</v>
      </c>
      <c r="X1481" s="117">
        <v>0</v>
      </c>
      <c r="Y1481" s="117">
        <v>0</v>
      </c>
      <c r="Z1481" s="117">
        <v>0</v>
      </c>
      <c r="AA1481" s="117">
        <v>0</v>
      </c>
      <c r="AB1481" s="117">
        <v>0</v>
      </c>
      <c r="AC1481" s="117">
        <v>0</v>
      </c>
      <c r="AD1481" s="117">
        <v>1</v>
      </c>
      <c r="AE1481" s="117">
        <v>0</v>
      </c>
      <c r="AF1481" s="117">
        <v>0</v>
      </c>
      <c r="AG1481" s="117">
        <v>0</v>
      </c>
      <c r="AH1481" s="117">
        <v>0</v>
      </c>
      <c r="AI1481" s="117">
        <v>0</v>
      </c>
      <c r="AJ1481" s="117">
        <v>0</v>
      </c>
      <c r="AK1481" s="117">
        <v>1</v>
      </c>
      <c r="AL1481" s="117">
        <v>0</v>
      </c>
      <c r="AM1481" s="117">
        <v>0</v>
      </c>
      <c r="AN1481" s="117">
        <v>0</v>
      </c>
      <c r="AO1481" s="117">
        <v>0</v>
      </c>
      <c r="AP1481" s="117">
        <v>0</v>
      </c>
      <c r="AQ1481" s="117">
        <v>1</v>
      </c>
      <c r="AR1481" s="117">
        <v>0</v>
      </c>
      <c r="AS1481" s="117">
        <v>203800.68556144499</v>
      </c>
    </row>
    <row r="1482" spans="1:45" x14ac:dyDescent="0.45">
      <c r="A1482" s="117" t="s">
        <v>1821</v>
      </c>
      <c r="B1482" s="118">
        <v>44489</v>
      </c>
      <c r="C1482" s="117">
        <v>2022</v>
      </c>
      <c r="D1482" s="117">
        <v>10</v>
      </c>
      <c r="E1482" s="117">
        <v>4</v>
      </c>
      <c r="F1482" s="117" t="s">
        <v>342</v>
      </c>
      <c r="G1482" s="117" t="s">
        <v>336</v>
      </c>
      <c r="H1482" s="117">
        <v>0</v>
      </c>
      <c r="I1482" s="117">
        <v>49.458329999999997</v>
      </c>
      <c r="J1482" s="117">
        <v>260928.92621725114</v>
      </c>
      <c r="K1482" s="117">
        <v>201932.67621725114</v>
      </c>
      <c r="L1482" s="117">
        <v>58996.25</v>
      </c>
      <c r="M1482" s="117">
        <v>0</v>
      </c>
      <c r="N1482" s="117">
        <v>0</v>
      </c>
      <c r="O1482" s="117">
        <v>0</v>
      </c>
      <c r="P1482" s="117">
        <v>0</v>
      </c>
      <c r="Q1482" s="117">
        <v>1</v>
      </c>
      <c r="R1482" s="117">
        <v>0</v>
      </c>
      <c r="S1482" s="117">
        <v>0</v>
      </c>
      <c r="T1482" s="117">
        <v>0</v>
      </c>
      <c r="U1482" s="117">
        <v>0</v>
      </c>
      <c r="V1482" s="117">
        <v>0</v>
      </c>
      <c r="W1482" s="117">
        <v>0</v>
      </c>
      <c r="X1482" s="117">
        <v>0</v>
      </c>
      <c r="Y1482" s="117">
        <v>0</v>
      </c>
      <c r="Z1482" s="117">
        <v>0</v>
      </c>
      <c r="AA1482" s="117">
        <v>0</v>
      </c>
      <c r="AB1482" s="117">
        <v>0</v>
      </c>
      <c r="AC1482" s="117">
        <v>0</v>
      </c>
      <c r="AD1482" s="117">
        <v>1</v>
      </c>
      <c r="AE1482" s="117">
        <v>0</v>
      </c>
      <c r="AF1482" s="117">
        <v>0</v>
      </c>
      <c r="AG1482" s="117">
        <v>0</v>
      </c>
      <c r="AH1482" s="117">
        <v>0</v>
      </c>
      <c r="AI1482" s="117">
        <v>0</v>
      </c>
      <c r="AJ1482" s="117">
        <v>0</v>
      </c>
      <c r="AK1482" s="117">
        <v>1</v>
      </c>
      <c r="AL1482" s="117">
        <v>0</v>
      </c>
      <c r="AM1482" s="117">
        <v>0</v>
      </c>
      <c r="AN1482" s="117">
        <v>0</v>
      </c>
      <c r="AO1482" s="117">
        <v>0</v>
      </c>
      <c r="AP1482" s="117">
        <v>0</v>
      </c>
      <c r="AQ1482" s="117">
        <v>1</v>
      </c>
      <c r="AR1482" s="117">
        <v>0</v>
      </c>
      <c r="AS1482" s="117">
        <v>201932.67621725114</v>
      </c>
    </row>
    <row r="1483" spans="1:45" x14ac:dyDescent="0.45">
      <c r="A1483" s="117" t="s">
        <v>1822</v>
      </c>
      <c r="B1483" s="118">
        <v>44490</v>
      </c>
      <c r="C1483" s="117">
        <v>2022</v>
      </c>
      <c r="D1483" s="117">
        <v>10</v>
      </c>
      <c r="E1483" s="117">
        <v>5</v>
      </c>
      <c r="F1483" s="117" t="s">
        <v>342</v>
      </c>
      <c r="G1483" s="117" t="s">
        <v>336</v>
      </c>
      <c r="H1483" s="117">
        <v>0</v>
      </c>
      <c r="I1483" s="117">
        <v>50.458329999999997</v>
      </c>
      <c r="J1483" s="117">
        <v>250505.47118498216</v>
      </c>
      <c r="K1483" s="117">
        <v>199666.3045183155</v>
      </c>
      <c r="L1483" s="117">
        <v>50839.166666666664</v>
      </c>
      <c r="M1483" s="117">
        <v>0</v>
      </c>
      <c r="N1483" s="117">
        <v>0</v>
      </c>
      <c r="O1483" s="117">
        <v>0</v>
      </c>
      <c r="P1483" s="117">
        <v>0</v>
      </c>
      <c r="Q1483" s="117">
        <v>0</v>
      </c>
      <c r="R1483" s="117">
        <v>1</v>
      </c>
      <c r="S1483" s="117">
        <v>0</v>
      </c>
      <c r="T1483" s="117">
        <v>0</v>
      </c>
      <c r="U1483" s="117">
        <v>0</v>
      </c>
      <c r="V1483" s="117">
        <v>0</v>
      </c>
      <c r="W1483" s="117">
        <v>0</v>
      </c>
      <c r="X1483" s="117">
        <v>0</v>
      </c>
      <c r="Y1483" s="117">
        <v>0</v>
      </c>
      <c r="Z1483" s="117">
        <v>0</v>
      </c>
      <c r="AA1483" s="117">
        <v>0</v>
      </c>
      <c r="AB1483" s="117">
        <v>0</v>
      </c>
      <c r="AC1483" s="117">
        <v>0</v>
      </c>
      <c r="AD1483" s="117">
        <v>1</v>
      </c>
      <c r="AE1483" s="117">
        <v>0</v>
      </c>
      <c r="AF1483" s="117">
        <v>0</v>
      </c>
      <c r="AG1483" s="117">
        <v>0</v>
      </c>
      <c r="AH1483" s="117">
        <v>0</v>
      </c>
      <c r="AI1483" s="117">
        <v>0</v>
      </c>
      <c r="AJ1483" s="117">
        <v>0</v>
      </c>
      <c r="AK1483" s="117">
        <v>1</v>
      </c>
      <c r="AL1483" s="117">
        <v>0</v>
      </c>
      <c r="AM1483" s="117">
        <v>0</v>
      </c>
      <c r="AN1483" s="117">
        <v>0</v>
      </c>
      <c r="AO1483" s="117">
        <v>0</v>
      </c>
      <c r="AP1483" s="117">
        <v>0</v>
      </c>
      <c r="AQ1483" s="117">
        <v>1</v>
      </c>
      <c r="AR1483" s="117">
        <v>0</v>
      </c>
      <c r="AS1483" s="117">
        <v>199666.3045183155</v>
      </c>
    </row>
    <row r="1484" spans="1:45" x14ac:dyDescent="0.45">
      <c r="A1484" s="117" t="s">
        <v>1823</v>
      </c>
      <c r="B1484" s="118">
        <v>44491</v>
      </c>
      <c r="C1484" s="117">
        <v>2022</v>
      </c>
      <c r="D1484" s="117">
        <v>10</v>
      </c>
      <c r="E1484" s="117">
        <v>6</v>
      </c>
      <c r="F1484" s="117" t="s">
        <v>342</v>
      </c>
      <c r="G1484" s="117" t="s">
        <v>336</v>
      </c>
      <c r="H1484" s="117">
        <v>0</v>
      </c>
      <c r="I1484" s="117">
        <v>51.583329999999997</v>
      </c>
      <c r="J1484" s="117">
        <v>229664.7836457649</v>
      </c>
      <c r="K1484" s="117">
        <v>199458.95031243155</v>
      </c>
      <c r="L1484" s="117">
        <v>30205.833333333332</v>
      </c>
      <c r="M1484" s="117">
        <v>0</v>
      </c>
      <c r="N1484" s="117">
        <v>0</v>
      </c>
      <c r="O1484" s="117">
        <v>0</v>
      </c>
      <c r="P1484" s="117">
        <v>0</v>
      </c>
      <c r="Q1484" s="117">
        <v>0</v>
      </c>
      <c r="R1484" s="117">
        <v>0</v>
      </c>
      <c r="S1484" s="117">
        <v>1</v>
      </c>
      <c r="T1484" s="117">
        <v>0</v>
      </c>
      <c r="U1484" s="117">
        <v>0</v>
      </c>
      <c r="V1484" s="117">
        <v>0</v>
      </c>
      <c r="W1484" s="117">
        <v>0</v>
      </c>
      <c r="X1484" s="117">
        <v>0</v>
      </c>
      <c r="Y1484" s="117">
        <v>0</v>
      </c>
      <c r="Z1484" s="117">
        <v>0</v>
      </c>
      <c r="AA1484" s="117">
        <v>0</v>
      </c>
      <c r="AB1484" s="117">
        <v>0</v>
      </c>
      <c r="AC1484" s="117">
        <v>0</v>
      </c>
      <c r="AD1484" s="117">
        <v>1</v>
      </c>
      <c r="AE1484" s="117">
        <v>0</v>
      </c>
      <c r="AF1484" s="117">
        <v>0</v>
      </c>
      <c r="AG1484" s="117">
        <v>0</v>
      </c>
      <c r="AH1484" s="117">
        <v>0</v>
      </c>
      <c r="AI1484" s="117">
        <v>0</v>
      </c>
      <c r="AJ1484" s="117">
        <v>0</v>
      </c>
      <c r="AK1484" s="117">
        <v>1</v>
      </c>
      <c r="AL1484" s="117">
        <v>0</v>
      </c>
      <c r="AM1484" s="117">
        <v>0</v>
      </c>
      <c r="AN1484" s="117">
        <v>0</v>
      </c>
      <c r="AO1484" s="117">
        <v>0</v>
      </c>
      <c r="AP1484" s="117">
        <v>0</v>
      </c>
      <c r="AQ1484" s="117">
        <v>1</v>
      </c>
      <c r="AR1484" s="117">
        <v>0</v>
      </c>
      <c r="AS1484" s="117">
        <v>199458.95031243155</v>
      </c>
    </row>
    <row r="1485" spans="1:45" x14ac:dyDescent="0.45">
      <c r="A1485" s="117" t="s">
        <v>1824</v>
      </c>
      <c r="B1485" s="118">
        <v>44492</v>
      </c>
      <c r="C1485" s="117">
        <v>2022</v>
      </c>
      <c r="D1485" s="117">
        <v>10</v>
      </c>
      <c r="E1485" s="117">
        <v>7</v>
      </c>
      <c r="F1485" s="117" t="s">
        <v>340</v>
      </c>
      <c r="G1485" s="117" t="s">
        <v>336</v>
      </c>
      <c r="H1485" s="117">
        <v>0</v>
      </c>
      <c r="I1485" s="117">
        <v>50.541670000000003</v>
      </c>
      <c r="J1485" s="117">
        <v>223391.79741570298</v>
      </c>
      <c r="K1485" s="117">
        <v>204238.88074903633</v>
      </c>
      <c r="L1485" s="117">
        <v>19152.916666666668</v>
      </c>
      <c r="M1485" s="117">
        <v>0</v>
      </c>
      <c r="N1485" s="117">
        <v>0</v>
      </c>
      <c r="O1485" s="117">
        <v>0</v>
      </c>
      <c r="P1485" s="117">
        <v>0</v>
      </c>
      <c r="Q1485" s="117">
        <v>0</v>
      </c>
      <c r="R1485" s="117">
        <v>0</v>
      </c>
      <c r="S1485" s="117">
        <v>0</v>
      </c>
      <c r="T1485" s="117">
        <v>1</v>
      </c>
      <c r="U1485" s="117">
        <v>0</v>
      </c>
      <c r="V1485" s="117">
        <v>0</v>
      </c>
      <c r="W1485" s="117">
        <v>0</v>
      </c>
      <c r="X1485" s="117">
        <v>0</v>
      </c>
      <c r="Y1485" s="117">
        <v>0</v>
      </c>
      <c r="Z1485" s="117">
        <v>0</v>
      </c>
      <c r="AA1485" s="117">
        <v>0</v>
      </c>
      <c r="AB1485" s="117">
        <v>0</v>
      </c>
      <c r="AC1485" s="117">
        <v>0</v>
      </c>
      <c r="AD1485" s="117">
        <v>1</v>
      </c>
      <c r="AE1485" s="117">
        <v>0</v>
      </c>
      <c r="AF1485" s="117">
        <v>0</v>
      </c>
      <c r="AG1485" s="117">
        <v>0</v>
      </c>
      <c r="AH1485" s="117">
        <v>0</v>
      </c>
      <c r="AI1485" s="117">
        <v>0</v>
      </c>
      <c r="AJ1485" s="117">
        <v>0</v>
      </c>
      <c r="AK1485" s="117">
        <v>1</v>
      </c>
      <c r="AL1485" s="117">
        <v>0</v>
      </c>
      <c r="AM1485" s="117">
        <v>0</v>
      </c>
      <c r="AN1485" s="117">
        <v>0</v>
      </c>
      <c r="AO1485" s="117">
        <v>0</v>
      </c>
      <c r="AP1485" s="117">
        <v>0</v>
      </c>
      <c r="AQ1485" s="117">
        <v>1</v>
      </c>
      <c r="AR1485" s="117">
        <v>0</v>
      </c>
      <c r="AS1485" s="117">
        <v>204238.88074903633</v>
      </c>
    </row>
    <row r="1486" spans="1:45" x14ac:dyDescent="0.45">
      <c r="A1486" s="117" t="s">
        <v>1825</v>
      </c>
      <c r="B1486" s="118">
        <v>44493</v>
      </c>
      <c r="C1486" s="117">
        <v>2022</v>
      </c>
      <c r="D1486" s="117">
        <v>10</v>
      </c>
      <c r="E1486" s="117">
        <v>1</v>
      </c>
      <c r="F1486" s="117" t="s">
        <v>340</v>
      </c>
      <c r="G1486" s="117" t="s">
        <v>336</v>
      </c>
      <c r="H1486" s="117">
        <v>0</v>
      </c>
      <c r="I1486" s="117">
        <v>50.125</v>
      </c>
      <c r="J1486" s="117">
        <v>224030.55469736163</v>
      </c>
      <c r="K1486" s="117">
        <v>209493.88803069497</v>
      </c>
      <c r="L1486" s="117">
        <v>14536.666666666666</v>
      </c>
      <c r="M1486" s="117">
        <v>0</v>
      </c>
      <c r="N1486" s="117">
        <v>1</v>
      </c>
      <c r="O1486" s="117">
        <v>0</v>
      </c>
      <c r="P1486" s="117">
        <v>0</v>
      </c>
      <c r="Q1486" s="117">
        <v>0</v>
      </c>
      <c r="R1486" s="117">
        <v>0</v>
      </c>
      <c r="S1486" s="117">
        <v>0</v>
      </c>
      <c r="T1486" s="117">
        <v>0</v>
      </c>
      <c r="U1486" s="117">
        <v>0</v>
      </c>
      <c r="V1486" s="117">
        <v>0</v>
      </c>
      <c r="W1486" s="117">
        <v>0</v>
      </c>
      <c r="X1486" s="117">
        <v>0</v>
      </c>
      <c r="Y1486" s="117">
        <v>0</v>
      </c>
      <c r="Z1486" s="117">
        <v>0</v>
      </c>
      <c r="AA1486" s="117">
        <v>0</v>
      </c>
      <c r="AB1486" s="117">
        <v>0</v>
      </c>
      <c r="AC1486" s="117">
        <v>0</v>
      </c>
      <c r="AD1486" s="117">
        <v>1</v>
      </c>
      <c r="AE1486" s="117">
        <v>0</v>
      </c>
      <c r="AF1486" s="117">
        <v>0</v>
      </c>
      <c r="AG1486" s="117">
        <v>0</v>
      </c>
      <c r="AH1486" s="117">
        <v>0</v>
      </c>
      <c r="AI1486" s="117">
        <v>0</v>
      </c>
      <c r="AJ1486" s="117">
        <v>0</v>
      </c>
      <c r="AK1486" s="117">
        <v>1</v>
      </c>
      <c r="AL1486" s="117">
        <v>0</v>
      </c>
      <c r="AM1486" s="117">
        <v>0</v>
      </c>
      <c r="AN1486" s="117">
        <v>0</v>
      </c>
      <c r="AO1486" s="117">
        <v>0</v>
      </c>
      <c r="AP1486" s="117">
        <v>0</v>
      </c>
      <c r="AQ1486" s="117">
        <v>1</v>
      </c>
      <c r="AR1486" s="117">
        <v>0</v>
      </c>
      <c r="AS1486" s="117">
        <v>209493.88803069497</v>
      </c>
    </row>
    <row r="1487" spans="1:45" x14ac:dyDescent="0.45">
      <c r="A1487" s="117" t="s">
        <v>1826</v>
      </c>
      <c r="B1487" s="118">
        <v>44494</v>
      </c>
      <c r="C1487" s="117">
        <v>2022</v>
      </c>
      <c r="D1487" s="117">
        <v>10</v>
      </c>
      <c r="E1487" s="117">
        <v>2</v>
      </c>
      <c r="F1487" s="117" t="s">
        <v>342</v>
      </c>
      <c r="G1487" s="117" t="s">
        <v>336</v>
      </c>
      <c r="H1487" s="117">
        <v>0</v>
      </c>
      <c r="I1487" s="117">
        <v>50.166670000000003</v>
      </c>
      <c r="J1487" s="117">
        <v>221605.92176133039</v>
      </c>
      <c r="K1487" s="117">
        <v>210191.33842799705</v>
      </c>
      <c r="L1487" s="117">
        <v>11414.583333333334</v>
      </c>
      <c r="M1487" s="117">
        <v>0</v>
      </c>
      <c r="N1487" s="117">
        <v>0</v>
      </c>
      <c r="O1487" s="117">
        <v>1</v>
      </c>
      <c r="P1487" s="117">
        <v>0</v>
      </c>
      <c r="Q1487" s="117">
        <v>0</v>
      </c>
      <c r="R1487" s="117">
        <v>0</v>
      </c>
      <c r="S1487" s="117">
        <v>0</v>
      </c>
      <c r="T1487" s="117">
        <v>0</v>
      </c>
      <c r="U1487" s="117">
        <v>0</v>
      </c>
      <c r="V1487" s="117">
        <v>0</v>
      </c>
      <c r="W1487" s="117">
        <v>0</v>
      </c>
      <c r="X1487" s="117">
        <v>0</v>
      </c>
      <c r="Y1487" s="117">
        <v>0</v>
      </c>
      <c r="Z1487" s="117">
        <v>0</v>
      </c>
      <c r="AA1487" s="117">
        <v>0</v>
      </c>
      <c r="AB1487" s="117">
        <v>0</v>
      </c>
      <c r="AC1487" s="117">
        <v>0</v>
      </c>
      <c r="AD1487" s="117">
        <v>1</v>
      </c>
      <c r="AE1487" s="117">
        <v>0</v>
      </c>
      <c r="AF1487" s="117">
        <v>0</v>
      </c>
      <c r="AG1487" s="117">
        <v>0</v>
      </c>
      <c r="AH1487" s="117">
        <v>0</v>
      </c>
      <c r="AI1487" s="117">
        <v>0</v>
      </c>
      <c r="AJ1487" s="117">
        <v>0</v>
      </c>
      <c r="AK1487" s="117">
        <v>1</v>
      </c>
      <c r="AL1487" s="117">
        <v>0</v>
      </c>
      <c r="AM1487" s="117">
        <v>0</v>
      </c>
      <c r="AN1487" s="117">
        <v>0</v>
      </c>
      <c r="AO1487" s="117">
        <v>0</v>
      </c>
      <c r="AP1487" s="117">
        <v>0</v>
      </c>
      <c r="AQ1487" s="117">
        <v>1</v>
      </c>
      <c r="AR1487" s="117">
        <v>0</v>
      </c>
      <c r="AS1487" s="117">
        <v>210191.33842799705</v>
      </c>
    </row>
    <row r="1488" spans="1:45" x14ac:dyDescent="0.45">
      <c r="A1488" s="117" t="s">
        <v>1827</v>
      </c>
      <c r="B1488" s="118">
        <v>44495</v>
      </c>
      <c r="C1488" s="117">
        <v>2022</v>
      </c>
      <c r="D1488" s="117">
        <v>10</v>
      </c>
      <c r="E1488" s="117">
        <v>3</v>
      </c>
      <c r="F1488" s="117" t="s">
        <v>342</v>
      </c>
      <c r="G1488" s="117" t="s">
        <v>336</v>
      </c>
      <c r="H1488" s="117">
        <v>0</v>
      </c>
      <c r="I1488" s="117">
        <v>50.166670000000003</v>
      </c>
      <c r="J1488" s="117">
        <v>223956.23205084703</v>
      </c>
      <c r="K1488" s="117">
        <v>211285.81538418037</v>
      </c>
      <c r="L1488" s="117">
        <v>12670.416666666666</v>
      </c>
      <c r="M1488" s="117">
        <v>0</v>
      </c>
      <c r="N1488" s="117">
        <v>0</v>
      </c>
      <c r="O1488" s="117">
        <v>0</v>
      </c>
      <c r="P1488" s="117">
        <v>1</v>
      </c>
      <c r="Q1488" s="117">
        <v>0</v>
      </c>
      <c r="R1488" s="117">
        <v>0</v>
      </c>
      <c r="S1488" s="117">
        <v>0</v>
      </c>
      <c r="T1488" s="117">
        <v>0</v>
      </c>
      <c r="U1488" s="117">
        <v>0</v>
      </c>
      <c r="V1488" s="117">
        <v>0</v>
      </c>
      <c r="W1488" s="117">
        <v>0</v>
      </c>
      <c r="X1488" s="117">
        <v>0</v>
      </c>
      <c r="Y1488" s="117">
        <v>0</v>
      </c>
      <c r="Z1488" s="117">
        <v>0</v>
      </c>
      <c r="AA1488" s="117">
        <v>0</v>
      </c>
      <c r="AB1488" s="117">
        <v>0</v>
      </c>
      <c r="AC1488" s="117">
        <v>0</v>
      </c>
      <c r="AD1488" s="117">
        <v>1</v>
      </c>
      <c r="AE1488" s="117">
        <v>0</v>
      </c>
      <c r="AF1488" s="117">
        <v>0</v>
      </c>
      <c r="AG1488" s="117">
        <v>0</v>
      </c>
      <c r="AH1488" s="117">
        <v>0</v>
      </c>
      <c r="AI1488" s="117">
        <v>0</v>
      </c>
      <c r="AJ1488" s="117">
        <v>0</v>
      </c>
      <c r="AK1488" s="117">
        <v>1</v>
      </c>
      <c r="AL1488" s="117">
        <v>0</v>
      </c>
      <c r="AM1488" s="117">
        <v>0</v>
      </c>
      <c r="AN1488" s="117">
        <v>0</v>
      </c>
      <c r="AO1488" s="117">
        <v>0</v>
      </c>
      <c r="AP1488" s="117">
        <v>0</v>
      </c>
      <c r="AQ1488" s="117">
        <v>1</v>
      </c>
      <c r="AR1488" s="117">
        <v>0</v>
      </c>
      <c r="AS1488" s="117">
        <v>211285.81538418037</v>
      </c>
    </row>
    <row r="1489" spans="1:45" x14ac:dyDescent="0.45">
      <c r="A1489" s="117" t="s">
        <v>1828</v>
      </c>
      <c r="B1489" s="118">
        <v>44496</v>
      </c>
      <c r="C1489" s="117">
        <v>2022</v>
      </c>
      <c r="D1489" s="117">
        <v>10</v>
      </c>
      <c r="E1489" s="117">
        <v>4</v>
      </c>
      <c r="F1489" s="117" t="s">
        <v>342</v>
      </c>
      <c r="G1489" s="117" t="s">
        <v>336</v>
      </c>
      <c r="H1489" s="117">
        <v>0</v>
      </c>
      <c r="I1489" s="117">
        <v>51.041670000000003</v>
      </c>
      <c r="J1489" s="117">
        <v>221092.87914315739</v>
      </c>
      <c r="K1489" s="117">
        <v>209734.54580982405</v>
      </c>
      <c r="L1489" s="117">
        <v>11358.333333333334</v>
      </c>
      <c r="M1489" s="117">
        <v>0</v>
      </c>
      <c r="N1489" s="117">
        <v>0</v>
      </c>
      <c r="O1489" s="117">
        <v>0</v>
      </c>
      <c r="P1489" s="117">
        <v>0</v>
      </c>
      <c r="Q1489" s="117">
        <v>1</v>
      </c>
      <c r="R1489" s="117">
        <v>0</v>
      </c>
      <c r="S1489" s="117">
        <v>0</v>
      </c>
      <c r="T1489" s="117">
        <v>0</v>
      </c>
      <c r="U1489" s="117">
        <v>0</v>
      </c>
      <c r="V1489" s="117">
        <v>0</v>
      </c>
      <c r="W1489" s="117">
        <v>0</v>
      </c>
      <c r="X1489" s="117">
        <v>0</v>
      </c>
      <c r="Y1489" s="117">
        <v>0</v>
      </c>
      <c r="Z1489" s="117">
        <v>0</v>
      </c>
      <c r="AA1489" s="117">
        <v>0</v>
      </c>
      <c r="AB1489" s="117">
        <v>0</v>
      </c>
      <c r="AC1489" s="117">
        <v>0</v>
      </c>
      <c r="AD1489" s="117">
        <v>1</v>
      </c>
      <c r="AE1489" s="117">
        <v>0</v>
      </c>
      <c r="AF1489" s="117">
        <v>0</v>
      </c>
      <c r="AG1489" s="117">
        <v>0</v>
      </c>
      <c r="AH1489" s="117">
        <v>0</v>
      </c>
      <c r="AI1489" s="117">
        <v>0</v>
      </c>
      <c r="AJ1489" s="117">
        <v>0</v>
      </c>
      <c r="AK1489" s="117">
        <v>1</v>
      </c>
      <c r="AL1489" s="117">
        <v>0</v>
      </c>
      <c r="AM1489" s="117">
        <v>0</v>
      </c>
      <c r="AN1489" s="117">
        <v>0</v>
      </c>
      <c r="AO1489" s="117">
        <v>0</v>
      </c>
      <c r="AP1489" s="117">
        <v>0</v>
      </c>
      <c r="AQ1489" s="117">
        <v>1</v>
      </c>
      <c r="AR1489" s="117">
        <v>0</v>
      </c>
      <c r="AS1489" s="117">
        <v>209734.54580982405</v>
      </c>
    </row>
    <row r="1490" spans="1:45" x14ac:dyDescent="0.45">
      <c r="A1490" s="117" t="s">
        <v>1829</v>
      </c>
      <c r="B1490" s="118">
        <v>44497</v>
      </c>
      <c r="C1490" s="117">
        <v>2022</v>
      </c>
      <c r="D1490" s="117">
        <v>10</v>
      </c>
      <c r="E1490" s="117">
        <v>5</v>
      </c>
      <c r="F1490" s="117" t="s">
        <v>342</v>
      </c>
      <c r="G1490" s="117" t="s">
        <v>336</v>
      </c>
      <c r="H1490" s="117">
        <v>0</v>
      </c>
      <c r="I1490" s="117">
        <v>46.416670000000003</v>
      </c>
      <c r="J1490" s="117">
        <v>204151.84063378503</v>
      </c>
      <c r="K1490" s="117">
        <v>192290.59063378503</v>
      </c>
      <c r="L1490" s="117">
        <v>11861.25</v>
      </c>
      <c r="M1490" s="117">
        <v>0</v>
      </c>
      <c r="N1490" s="117">
        <v>0</v>
      </c>
      <c r="O1490" s="117">
        <v>0</v>
      </c>
      <c r="P1490" s="117">
        <v>0</v>
      </c>
      <c r="Q1490" s="117">
        <v>0</v>
      </c>
      <c r="R1490" s="117">
        <v>1</v>
      </c>
      <c r="S1490" s="117">
        <v>0</v>
      </c>
      <c r="T1490" s="117">
        <v>0</v>
      </c>
      <c r="U1490" s="117">
        <v>0</v>
      </c>
      <c r="V1490" s="117">
        <v>0</v>
      </c>
      <c r="W1490" s="117">
        <v>0</v>
      </c>
      <c r="X1490" s="117">
        <v>0</v>
      </c>
      <c r="Y1490" s="117">
        <v>0</v>
      </c>
      <c r="Z1490" s="117">
        <v>0</v>
      </c>
      <c r="AA1490" s="117">
        <v>0</v>
      </c>
      <c r="AB1490" s="117">
        <v>0</v>
      </c>
      <c r="AC1490" s="117">
        <v>0</v>
      </c>
      <c r="AD1490" s="117">
        <v>1</v>
      </c>
      <c r="AE1490" s="117">
        <v>0</v>
      </c>
      <c r="AF1490" s="117">
        <v>0</v>
      </c>
      <c r="AG1490" s="117">
        <v>0</v>
      </c>
      <c r="AH1490" s="117">
        <v>0</v>
      </c>
      <c r="AI1490" s="117">
        <v>0</v>
      </c>
      <c r="AJ1490" s="117">
        <v>0</v>
      </c>
      <c r="AK1490" s="117">
        <v>1</v>
      </c>
      <c r="AL1490" s="117">
        <v>0</v>
      </c>
      <c r="AM1490" s="117">
        <v>0</v>
      </c>
      <c r="AN1490" s="117">
        <v>0</v>
      </c>
      <c r="AO1490" s="117">
        <v>0</v>
      </c>
      <c r="AP1490" s="117">
        <v>0</v>
      </c>
      <c r="AQ1490" s="117">
        <v>1</v>
      </c>
      <c r="AR1490" s="117">
        <v>0</v>
      </c>
      <c r="AS1490" s="117">
        <v>192290.59063378503</v>
      </c>
    </row>
    <row r="1491" spans="1:45" x14ac:dyDescent="0.45">
      <c r="A1491" s="117" t="s">
        <v>1830</v>
      </c>
      <c r="B1491" s="118">
        <v>44498</v>
      </c>
      <c r="C1491" s="117">
        <v>2022</v>
      </c>
      <c r="D1491" s="117">
        <v>10</v>
      </c>
      <c r="E1491" s="117">
        <v>6</v>
      </c>
      <c r="F1491" s="117" t="s">
        <v>342</v>
      </c>
      <c r="G1491" s="117" t="s">
        <v>336</v>
      </c>
      <c r="H1491" s="117">
        <v>0</v>
      </c>
      <c r="I1491" s="117">
        <v>48.375</v>
      </c>
      <c r="J1491" s="117">
        <v>202393.71880550796</v>
      </c>
      <c r="K1491" s="117">
        <v>192629.5521388413</v>
      </c>
      <c r="L1491" s="117">
        <v>9764.1666666666661</v>
      </c>
      <c r="M1491" s="117">
        <v>0</v>
      </c>
      <c r="N1491" s="117">
        <v>0</v>
      </c>
      <c r="O1491" s="117">
        <v>0</v>
      </c>
      <c r="P1491" s="117">
        <v>0</v>
      </c>
      <c r="Q1491" s="117">
        <v>0</v>
      </c>
      <c r="R1491" s="117">
        <v>0</v>
      </c>
      <c r="S1491" s="117">
        <v>1</v>
      </c>
      <c r="T1491" s="117">
        <v>0</v>
      </c>
      <c r="U1491" s="117">
        <v>0</v>
      </c>
      <c r="V1491" s="117">
        <v>0</v>
      </c>
      <c r="W1491" s="117">
        <v>0</v>
      </c>
      <c r="X1491" s="117">
        <v>0</v>
      </c>
      <c r="Y1491" s="117">
        <v>0</v>
      </c>
      <c r="Z1491" s="117">
        <v>0</v>
      </c>
      <c r="AA1491" s="117">
        <v>0</v>
      </c>
      <c r="AB1491" s="117">
        <v>0</v>
      </c>
      <c r="AC1491" s="117">
        <v>0</v>
      </c>
      <c r="AD1491" s="117">
        <v>1</v>
      </c>
      <c r="AE1491" s="117">
        <v>0</v>
      </c>
      <c r="AF1491" s="117">
        <v>0</v>
      </c>
      <c r="AG1491" s="117">
        <v>0</v>
      </c>
      <c r="AH1491" s="117">
        <v>0</v>
      </c>
      <c r="AI1491" s="117">
        <v>0</v>
      </c>
      <c r="AJ1491" s="117">
        <v>0</v>
      </c>
      <c r="AK1491" s="117">
        <v>1</v>
      </c>
      <c r="AL1491" s="117">
        <v>0</v>
      </c>
      <c r="AM1491" s="117">
        <v>0</v>
      </c>
      <c r="AN1491" s="117">
        <v>0</v>
      </c>
      <c r="AO1491" s="117">
        <v>0</v>
      </c>
      <c r="AP1491" s="117">
        <v>0</v>
      </c>
      <c r="AQ1491" s="117">
        <v>1</v>
      </c>
      <c r="AR1491" s="117">
        <v>0</v>
      </c>
      <c r="AS1491" s="117">
        <v>192629.5521388413</v>
      </c>
    </row>
    <row r="1492" spans="1:45" x14ac:dyDescent="0.45">
      <c r="A1492" s="117" t="s">
        <v>1831</v>
      </c>
      <c r="B1492" s="118">
        <v>44499</v>
      </c>
      <c r="C1492" s="117">
        <v>2022</v>
      </c>
      <c r="D1492" s="117">
        <v>10</v>
      </c>
      <c r="E1492" s="117">
        <v>7</v>
      </c>
      <c r="F1492" s="117" t="s">
        <v>340</v>
      </c>
      <c r="G1492" s="117" t="s">
        <v>336</v>
      </c>
      <c r="H1492" s="117">
        <v>0</v>
      </c>
      <c r="I1492" s="117">
        <v>41.75</v>
      </c>
      <c r="J1492" s="117">
        <v>233839.4638538479</v>
      </c>
      <c r="K1492" s="117">
        <v>226843.63052051456</v>
      </c>
      <c r="L1492" s="117">
        <v>6995.833333333333</v>
      </c>
      <c r="M1492" s="117">
        <v>0</v>
      </c>
      <c r="N1492" s="117">
        <v>0</v>
      </c>
      <c r="O1492" s="117">
        <v>0</v>
      </c>
      <c r="P1492" s="117">
        <v>0</v>
      </c>
      <c r="Q1492" s="117">
        <v>0</v>
      </c>
      <c r="R1492" s="117">
        <v>0</v>
      </c>
      <c r="S1492" s="117">
        <v>0</v>
      </c>
      <c r="T1492" s="117">
        <v>1</v>
      </c>
      <c r="U1492" s="117">
        <v>0</v>
      </c>
      <c r="V1492" s="117">
        <v>0</v>
      </c>
      <c r="W1492" s="117">
        <v>0</v>
      </c>
      <c r="X1492" s="117">
        <v>0</v>
      </c>
      <c r="Y1492" s="117">
        <v>0</v>
      </c>
      <c r="Z1492" s="117">
        <v>0</v>
      </c>
      <c r="AA1492" s="117">
        <v>0</v>
      </c>
      <c r="AB1492" s="117">
        <v>0</v>
      </c>
      <c r="AC1492" s="117">
        <v>0</v>
      </c>
      <c r="AD1492" s="117">
        <v>1</v>
      </c>
      <c r="AE1492" s="117">
        <v>0</v>
      </c>
      <c r="AF1492" s="117">
        <v>0</v>
      </c>
      <c r="AG1492" s="117">
        <v>0</v>
      </c>
      <c r="AH1492" s="117">
        <v>0</v>
      </c>
      <c r="AI1492" s="117">
        <v>0</v>
      </c>
      <c r="AJ1492" s="117">
        <v>0</v>
      </c>
      <c r="AK1492" s="117">
        <v>1</v>
      </c>
      <c r="AL1492" s="117">
        <v>0</v>
      </c>
      <c r="AM1492" s="117">
        <v>0</v>
      </c>
      <c r="AN1492" s="117">
        <v>0</v>
      </c>
      <c r="AO1492" s="117">
        <v>0</v>
      </c>
      <c r="AP1492" s="117">
        <v>0</v>
      </c>
      <c r="AQ1492" s="117">
        <v>1</v>
      </c>
      <c r="AR1492" s="117">
        <v>0</v>
      </c>
      <c r="AS1492" s="117">
        <v>226843.63052051456</v>
      </c>
    </row>
    <row r="1493" spans="1:45" x14ac:dyDescent="0.45">
      <c r="A1493" s="117" t="s">
        <v>1832</v>
      </c>
      <c r="B1493" s="118">
        <v>44500</v>
      </c>
      <c r="C1493" s="117">
        <v>2022</v>
      </c>
      <c r="D1493" s="117">
        <v>10</v>
      </c>
      <c r="E1493" s="117">
        <v>1</v>
      </c>
      <c r="F1493" s="117" t="s">
        <v>340</v>
      </c>
      <c r="G1493" s="117" t="s">
        <v>336</v>
      </c>
      <c r="H1493" s="117">
        <v>0</v>
      </c>
      <c r="I1493" s="117">
        <v>39.541670000000003</v>
      </c>
      <c r="J1493" s="117">
        <v>235270.92151484324</v>
      </c>
      <c r="K1493" s="117">
        <v>229155.0881815099</v>
      </c>
      <c r="L1493" s="117">
        <v>6115.833333333333</v>
      </c>
      <c r="M1493" s="117">
        <v>0</v>
      </c>
      <c r="N1493" s="117">
        <v>1</v>
      </c>
      <c r="O1493" s="117">
        <v>0</v>
      </c>
      <c r="P1493" s="117">
        <v>0</v>
      </c>
      <c r="Q1493" s="117">
        <v>0</v>
      </c>
      <c r="R1493" s="117">
        <v>0</v>
      </c>
      <c r="S1493" s="117">
        <v>0</v>
      </c>
      <c r="T1493" s="117">
        <v>0</v>
      </c>
      <c r="U1493" s="117">
        <v>0</v>
      </c>
      <c r="V1493" s="117">
        <v>0</v>
      </c>
      <c r="W1493" s="117">
        <v>0</v>
      </c>
      <c r="X1493" s="117">
        <v>0</v>
      </c>
      <c r="Y1493" s="117">
        <v>0</v>
      </c>
      <c r="Z1493" s="117">
        <v>0</v>
      </c>
      <c r="AA1493" s="117">
        <v>0</v>
      </c>
      <c r="AB1493" s="117">
        <v>0</v>
      </c>
      <c r="AC1493" s="117">
        <v>0</v>
      </c>
      <c r="AD1493" s="117">
        <v>1</v>
      </c>
      <c r="AE1493" s="117">
        <v>0</v>
      </c>
      <c r="AF1493" s="117">
        <v>0</v>
      </c>
      <c r="AG1493" s="117">
        <v>0</v>
      </c>
      <c r="AH1493" s="117">
        <v>0</v>
      </c>
      <c r="AI1493" s="117">
        <v>0</v>
      </c>
      <c r="AJ1493" s="117">
        <v>0</v>
      </c>
      <c r="AK1493" s="117">
        <v>1</v>
      </c>
      <c r="AL1493" s="117">
        <v>0</v>
      </c>
      <c r="AM1493" s="117">
        <v>0</v>
      </c>
      <c r="AN1493" s="117">
        <v>0</v>
      </c>
      <c r="AO1493" s="117">
        <v>0</v>
      </c>
      <c r="AP1493" s="117">
        <v>0</v>
      </c>
      <c r="AQ1493" s="117">
        <v>1</v>
      </c>
      <c r="AR1493" s="117">
        <v>0</v>
      </c>
      <c r="AS1493" s="117">
        <v>229155.0881815099</v>
      </c>
    </row>
    <row r="1494" spans="1:45" x14ac:dyDescent="0.45">
      <c r="A1494" s="117" t="s">
        <v>1833</v>
      </c>
      <c r="B1494" s="118">
        <v>44501</v>
      </c>
      <c r="C1494" s="117">
        <v>2022</v>
      </c>
      <c r="D1494" s="117">
        <v>11</v>
      </c>
      <c r="E1494" s="117">
        <v>2</v>
      </c>
      <c r="F1494" s="117" t="s">
        <v>342</v>
      </c>
      <c r="G1494" s="117" t="s">
        <v>336</v>
      </c>
      <c r="H1494" s="117">
        <v>0</v>
      </c>
      <c r="I1494" s="117">
        <v>37.833329999999997</v>
      </c>
      <c r="J1494" s="117">
        <v>249964.47822601374</v>
      </c>
      <c r="K1494" s="117">
        <v>240884.47822601374</v>
      </c>
      <c r="L1494" s="117">
        <v>9080</v>
      </c>
      <c r="M1494" s="117">
        <v>0</v>
      </c>
      <c r="N1494" s="117">
        <v>0</v>
      </c>
      <c r="O1494" s="117">
        <v>1</v>
      </c>
      <c r="P1494" s="117">
        <v>0</v>
      </c>
      <c r="Q1494" s="117">
        <v>0</v>
      </c>
      <c r="R1494" s="117">
        <v>0</v>
      </c>
      <c r="S1494" s="117">
        <v>0</v>
      </c>
      <c r="T1494" s="117">
        <v>0</v>
      </c>
      <c r="U1494" s="117">
        <v>0</v>
      </c>
      <c r="V1494" s="117">
        <v>0</v>
      </c>
      <c r="W1494" s="117">
        <v>0</v>
      </c>
      <c r="X1494" s="117">
        <v>0</v>
      </c>
      <c r="Y1494" s="117">
        <v>0</v>
      </c>
      <c r="Z1494" s="117">
        <v>0</v>
      </c>
      <c r="AA1494" s="117">
        <v>0</v>
      </c>
      <c r="AB1494" s="117">
        <v>0</v>
      </c>
      <c r="AC1494" s="117">
        <v>0</v>
      </c>
      <c r="AD1494" s="117">
        <v>0</v>
      </c>
      <c r="AE1494" s="117">
        <v>1</v>
      </c>
      <c r="AF1494" s="117">
        <v>0</v>
      </c>
      <c r="AG1494" s="117">
        <v>0</v>
      </c>
      <c r="AH1494" s="117">
        <v>0</v>
      </c>
      <c r="AI1494" s="117">
        <v>0</v>
      </c>
      <c r="AJ1494" s="117">
        <v>0</v>
      </c>
      <c r="AK1494" s="117">
        <v>1</v>
      </c>
      <c r="AL1494" s="117">
        <v>0</v>
      </c>
      <c r="AM1494" s="117">
        <v>0</v>
      </c>
      <c r="AN1494" s="117">
        <v>0</v>
      </c>
      <c r="AO1494" s="117">
        <v>0</v>
      </c>
      <c r="AP1494" s="117">
        <v>0</v>
      </c>
      <c r="AQ1494" s="117">
        <v>1</v>
      </c>
      <c r="AR1494" s="117">
        <v>0</v>
      </c>
      <c r="AS1494" s="117">
        <v>240884.47822601374</v>
      </c>
    </row>
    <row r="1495" spans="1:45" x14ac:dyDescent="0.45">
      <c r="A1495" s="117" t="s">
        <v>1834</v>
      </c>
      <c r="B1495" s="118">
        <v>44502</v>
      </c>
      <c r="C1495" s="117">
        <v>2022</v>
      </c>
      <c r="D1495" s="117">
        <v>11</v>
      </c>
      <c r="E1495" s="117">
        <v>3</v>
      </c>
      <c r="F1495" s="117" t="s">
        <v>342</v>
      </c>
      <c r="G1495" s="117" t="s">
        <v>336</v>
      </c>
      <c r="H1495" s="117">
        <v>0</v>
      </c>
      <c r="I1495" s="117">
        <v>42.541670000000003</v>
      </c>
      <c r="J1495" s="117">
        <v>253849.83584409254</v>
      </c>
      <c r="K1495" s="117">
        <v>243998.16917742588</v>
      </c>
      <c r="L1495" s="117">
        <v>9851.6666666666661</v>
      </c>
      <c r="M1495" s="117">
        <v>0</v>
      </c>
      <c r="N1495" s="117">
        <v>0</v>
      </c>
      <c r="O1495" s="117">
        <v>0</v>
      </c>
      <c r="P1495" s="117">
        <v>1</v>
      </c>
      <c r="Q1495" s="117">
        <v>0</v>
      </c>
      <c r="R1495" s="117">
        <v>0</v>
      </c>
      <c r="S1495" s="117">
        <v>0</v>
      </c>
      <c r="T1495" s="117">
        <v>0</v>
      </c>
      <c r="U1495" s="117">
        <v>0</v>
      </c>
      <c r="V1495" s="117">
        <v>0</v>
      </c>
      <c r="W1495" s="117">
        <v>0</v>
      </c>
      <c r="X1495" s="117">
        <v>0</v>
      </c>
      <c r="Y1495" s="117">
        <v>0</v>
      </c>
      <c r="Z1495" s="117">
        <v>0</v>
      </c>
      <c r="AA1495" s="117">
        <v>0</v>
      </c>
      <c r="AB1495" s="117">
        <v>0</v>
      </c>
      <c r="AC1495" s="117">
        <v>0</v>
      </c>
      <c r="AD1495" s="117">
        <v>0</v>
      </c>
      <c r="AE1495" s="117">
        <v>1</v>
      </c>
      <c r="AF1495" s="117">
        <v>0</v>
      </c>
      <c r="AG1495" s="117">
        <v>0</v>
      </c>
      <c r="AH1495" s="117">
        <v>0</v>
      </c>
      <c r="AI1495" s="117">
        <v>0</v>
      </c>
      <c r="AJ1495" s="117">
        <v>0</v>
      </c>
      <c r="AK1495" s="117">
        <v>1</v>
      </c>
      <c r="AL1495" s="117">
        <v>0</v>
      </c>
      <c r="AM1495" s="117">
        <v>0</v>
      </c>
      <c r="AN1495" s="117">
        <v>0</v>
      </c>
      <c r="AO1495" s="117">
        <v>0</v>
      </c>
      <c r="AP1495" s="117">
        <v>0</v>
      </c>
      <c r="AQ1495" s="117">
        <v>1</v>
      </c>
      <c r="AR1495" s="117">
        <v>0</v>
      </c>
      <c r="AS1495" s="117">
        <v>243998.16917742588</v>
      </c>
    </row>
    <row r="1496" spans="1:45" x14ac:dyDescent="0.45">
      <c r="A1496" s="117" t="s">
        <v>1835</v>
      </c>
      <c r="B1496" s="118">
        <v>44503</v>
      </c>
      <c r="C1496" s="117">
        <v>2022</v>
      </c>
      <c r="D1496" s="117">
        <v>11</v>
      </c>
      <c r="E1496" s="117">
        <v>4</v>
      </c>
      <c r="F1496" s="117" t="s">
        <v>342</v>
      </c>
      <c r="G1496" s="117" t="s">
        <v>336</v>
      </c>
      <c r="H1496" s="117">
        <v>0</v>
      </c>
      <c r="I1496" s="117">
        <v>44.041670000000003</v>
      </c>
      <c r="J1496" s="117">
        <v>237454.32619342746</v>
      </c>
      <c r="K1496" s="117">
        <v>230761.40952676081</v>
      </c>
      <c r="L1496" s="117">
        <v>6692.916666666667</v>
      </c>
      <c r="M1496" s="117">
        <v>0</v>
      </c>
      <c r="N1496" s="117">
        <v>0</v>
      </c>
      <c r="O1496" s="117">
        <v>0</v>
      </c>
      <c r="P1496" s="117">
        <v>0</v>
      </c>
      <c r="Q1496" s="117">
        <v>1</v>
      </c>
      <c r="R1496" s="117">
        <v>0</v>
      </c>
      <c r="S1496" s="117">
        <v>0</v>
      </c>
      <c r="T1496" s="117">
        <v>0</v>
      </c>
      <c r="U1496" s="117">
        <v>0</v>
      </c>
      <c r="V1496" s="117">
        <v>0</v>
      </c>
      <c r="W1496" s="117">
        <v>0</v>
      </c>
      <c r="X1496" s="117">
        <v>0</v>
      </c>
      <c r="Y1496" s="117">
        <v>0</v>
      </c>
      <c r="Z1496" s="117">
        <v>0</v>
      </c>
      <c r="AA1496" s="117">
        <v>0</v>
      </c>
      <c r="AB1496" s="117">
        <v>0</v>
      </c>
      <c r="AC1496" s="117">
        <v>0</v>
      </c>
      <c r="AD1496" s="117">
        <v>0</v>
      </c>
      <c r="AE1496" s="117">
        <v>1</v>
      </c>
      <c r="AF1496" s="117">
        <v>0</v>
      </c>
      <c r="AG1496" s="117">
        <v>0</v>
      </c>
      <c r="AH1496" s="117">
        <v>0</v>
      </c>
      <c r="AI1496" s="117">
        <v>0</v>
      </c>
      <c r="AJ1496" s="117">
        <v>0</v>
      </c>
      <c r="AK1496" s="117">
        <v>1</v>
      </c>
      <c r="AL1496" s="117">
        <v>0</v>
      </c>
      <c r="AM1496" s="117">
        <v>0</v>
      </c>
      <c r="AN1496" s="117">
        <v>0</v>
      </c>
      <c r="AO1496" s="117">
        <v>0</v>
      </c>
      <c r="AP1496" s="117">
        <v>0</v>
      </c>
      <c r="AQ1496" s="117">
        <v>1</v>
      </c>
      <c r="AR1496" s="117">
        <v>0</v>
      </c>
      <c r="AS1496" s="117">
        <v>230761.40952676081</v>
      </c>
    </row>
    <row r="1497" spans="1:45" x14ac:dyDescent="0.45">
      <c r="A1497" s="117" t="s">
        <v>1836</v>
      </c>
      <c r="B1497" s="118">
        <v>44504</v>
      </c>
      <c r="C1497" s="117">
        <v>2022</v>
      </c>
      <c r="D1497" s="117">
        <v>11</v>
      </c>
      <c r="E1497" s="117">
        <v>5</v>
      </c>
      <c r="F1497" s="117" t="s">
        <v>342</v>
      </c>
      <c r="G1497" s="117" t="s">
        <v>336</v>
      </c>
      <c r="H1497" s="117">
        <v>0</v>
      </c>
      <c r="I1497" s="117">
        <v>47.791670000000003</v>
      </c>
      <c r="J1497" s="117">
        <v>229482.61382680293</v>
      </c>
      <c r="K1497" s="117">
        <v>225047.19716013627</v>
      </c>
      <c r="L1497" s="117">
        <v>4435.416666666667</v>
      </c>
      <c r="M1497" s="117">
        <v>0</v>
      </c>
      <c r="N1497" s="117">
        <v>0</v>
      </c>
      <c r="O1497" s="117">
        <v>0</v>
      </c>
      <c r="P1497" s="117">
        <v>0</v>
      </c>
      <c r="Q1497" s="117">
        <v>0</v>
      </c>
      <c r="R1497" s="117">
        <v>1</v>
      </c>
      <c r="S1497" s="117">
        <v>0</v>
      </c>
      <c r="T1497" s="117">
        <v>0</v>
      </c>
      <c r="U1497" s="117">
        <v>0</v>
      </c>
      <c r="V1497" s="117">
        <v>0</v>
      </c>
      <c r="W1497" s="117">
        <v>0</v>
      </c>
      <c r="X1497" s="117">
        <v>0</v>
      </c>
      <c r="Y1497" s="117">
        <v>0</v>
      </c>
      <c r="Z1497" s="117">
        <v>0</v>
      </c>
      <c r="AA1497" s="117">
        <v>0</v>
      </c>
      <c r="AB1497" s="117">
        <v>0</v>
      </c>
      <c r="AC1497" s="117">
        <v>0</v>
      </c>
      <c r="AD1497" s="117">
        <v>0</v>
      </c>
      <c r="AE1497" s="117">
        <v>1</v>
      </c>
      <c r="AF1497" s="117">
        <v>0</v>
      </c>
      <c r="AG1497" s="117">
        <v>0</v>
      </c>
      <c r="AH1497" s="117">
        <v>0</v>
      </c>
      <c r="AI1497" s="117">
        <v>0</v>
      </c>
      <c r="AJ1497" s="117">
        <v>0</v>
      </c>
      <c r="AK1497" s="117">
        <v>1</v>
      </c>
      <c r="AL1497" s="117">
        <v>0</v>
      </c>
      <c r="AM1497" s="117">
        <v>0</v>
      </c>
      <c r="AN1497" s="117">
        <v>0</v>
      </c>
      <c r="AO1497" s="117">
        <v>0</v>
      </c>
      <c r="AP1497" s="117">
        <v>0</v>
      </c>
      <c r="AQ1497" s="117">
        <v>1</v>
      </c>
      <c r="AR1497" s="117">
        <v>0</v>
      </c>
      <c r="AS1497" s="117">
        <v>225047.19716013627</v>
      </c>
    </row>
    <row r="1498" spans="1:45" x14ac:dyDescent="0.45">
      <c r="A1498" s="117" t="s">
        <v>1837</v>
      </c>
      <c r="B1498" s="118">
        <v>44505</v>
      </c>
      <c r="C1498" s="117">
        <v>2022</v>
      </c>
      <c r="D1498" s="117">
        <v>11</v>
      </c>
      <c r="E1498" s="117">
        <v>6</v>
      </c>
      <c r="F1498" s="117" t="s">
        <v>342</v>
      </c>
      <c r="G1498" s="117" t="s">
        <v>336</v>
      </c>
      <c r="H1498" s="117">
        <v>0</v>
      </c>
      <c r="I1498" s="117">
        <v>44.75</v>
      </c>
      <c r="J1498" s="117">
        <v>243589.5068421771</v>
      </c>
      <c r="K1498" s="117">
        <v>239684.5068421771</v>
      </c>
      <c r="L1498" s="117">
        <v>3905</v>
      </c>
      <c r="M1498" s="117">
        <v>0</v>
      </c>
      <c r="N1498" s="117">
        <v>0</v>
      </c>
      <c r="O1498" s="117">
        <v>0</v>
      </c>
      <c r="P1498" s="117">
        <v>0</v>
      </c>
      <c r="Q1498" s="117">
        <v>0</v>
      </c>
      <c r="R1498" s="117">
        <v>0</v>
      </c>
      <c r="S1498" s="117">
        <v>1</v>
      </c>
      <c r="T1498" s="117">
        <v>0</v>
      </c>
      <c r="U1498" s="117">
        <v>0</v>
      </c>
      <c r="V1498" s="117">
        <v>0</v>
      </c>
      <c r="W1498" s="117">
        <v>0</v>
      </c>
      <c r="X1498" s="117">
        <v>0</v>
      </c>
      <c r="Y1498" s="117">
        <v>0</v>
      </c>
      <c r="Z1498" s="117">
        <v>0</v>
      </c>
      <c r="AA1498" s="117">
        <v>0</v>
      </c>
      <c r="AB1498" s="117">
        <v>0</v>
      </c>
      <c r="AC1498" s="117">
        <v>0</v>
      </c>
      <c r="AD1498" s="117">
        <v>0</v>
      </c>
      <c r="AE1498" s="117">
        <v>1</v>
      </c>
      <c r="AF1498" s="117">
        <v>0</v>
      </c>
      <c r="AG1498" s="117">
        <v>0</v>
      </c>
      <c r="AH1498" s="117">
        <v>0</v>
      </c>
      <c r="AI1498" s="117">
        <v>0</v>
      </c>
      <c r="AJ1498" s="117">
        <v>0</v>
      </c>
      <c r="AK1498" s="117">
        <v>1</v>
      </c>
      <c r="AL1498" s="117">
        <v>0</v>
      </c>
      <c r="AM1498" s="117">
        <v>0</v>
      </c>
      <c r="AN1498" s="117">
        <v>0</v>
      </c>
      <c r="AO1498" s="117">
        <v>0</v>
      </c>
      <c r="AP1498" s="117">
        <v>0</v>
      </c>
      <c r="AQ1498" s="117">
        <v>1</v>
      </c>
      <c r="AR1498" s="117">
        <v>0</v>
      </c>
      <c r="AS1498" s="117">
        <v>239684.5068421771</v>
      </c>
    </row>
    <row r="1499" spans="1:45" x14ac:dyDescent="0.45">
      <c r="A1499" s="117" t="s">
        <v>1838</v>
      </c>
      <c r="B1499" s="118">
        <v>44506</v>
      </c>
      <c r="C1499" s="117">
        <v>2022</v>
      </c>
      <c r="D1499" s="117">
        <v>11</v>
      </c>
      <c r="E1499" s="117">
        <v>7</v>
      </c>
      <c r="F1499" s="117" t="s">
        <v>340</v>
      </c>
      <c r="G1499" s="117" t="s">
        <v>336</v>
      </c>
      <c r="H1499" s="117">
        <v>0</v>
      </c>
      <c r="I1499" s="117">
        <v>36.875</v>
      </c>
      <c r="J1499" s="117">
        <v>218985.31580007594</v>
      </c>
      <c r="K1499" s="117">
        <v>215943.64913340929</v>
      </c>
      <c r="L1499" s="117">
        <v>3041.6666666666665</v>
      </c>
      <c r="M1499" s="117">
        <v>0</v>
      </c>
      <c r="N1499" s="117">
        <v>0</v>
      </c>
      <c r="O1499" s="117">
        <v>0</v>
      </c>
      <c r="P1499" s="117">
        <v>0</v>
      </c>
      <c r="Q1499" s="117">
        <v>0</v>
      </c>
      <c r="R1499" s="117">
        <v>0</v>
      </c>
      <c r="S1499" s="117">
        <v>0</v>
      </c>
      <c r="T1499" s="117">
        <v>1</v>
      </c>
      <c r="U1499" s="117">
        <v>0</v>
      </c>
      <c r="V1499" s="117">
        <v>0</v>
      </c>
      <c r="W1499" s="117">
        <v>0</v>
      </c>
      <c r="X1499" s="117">
        <v>0</v>
      </c>
      <c r="Y1499" s="117">
        <v>0</v>
      </c>
      <c r="Z1499" s="117">
        <v>0</v>
      </c>
      <c r="AA1499" s="117">
        <v>0</v>
      </c>
      <c r="AB1499" s="117">
        <v>0</v>
      </c>
      <c r="AC1499" s="117">
        <v>0</v>
      </c>
      <c r="AD1499" s="117">
        <v>0</v>
      </c>
      <c r="AE1499" s="117">
        <v>1</v>
      </c>
      <c r="AF1499" s="117">
        <v>0</v>
      </c>
      <c r="AG1499" s="117">
        <v>0</v>
      </c>
      <c r="AH1499" s="117">
        <v>0</v>
      </c>
      <c r="AI1499" s="117">
        <v>0</v>
      </c>
      <c r="AJ1499" s="117">
        <v>0</v>
      </c>
      <c r="AK1499" s="117">
        <v>1</v>
      </c>
      <c r="AL1499" s="117">
        <v>0</v>
      </c>
      <c r="AM1499" s="117">
        <v>0</v>
      </c>
      <c r="AN1499" s="117">
        <v>0</v>
      </c>
      <c r="AO1499" s="117">
        <v>0</v>
      </c>
      <c r="AP1499" s="117">
        <v>0</v>
      </c>
      <c r="AQ1499" s="117">
        <v>1</v>
      </c>
      <c r="AR1499" s="117">
        <v>0</v>
      </c>
      <c r="AS1499" s="117">
        <v>215943.64913340929</v>
      </c>
    </row>
    <row r="1500" spans="1:45" x14ac:dyDescent="0.45">
      <c r="A1500" s="117" t="s">
        <v>1839</v>
      </c>
      <c r="B1500" s="118">
        <v>44507</v>
      </c>
      <c r="C1500" s="117">
        <v>2022</v>
      </c>
      <c r="D1500" s="117">
        <v>11</v>
      </c>
      <c r="E1500" s="117">
        <v>1</v>
      </c>
      <c r="F1500" s="117" t="s">
        <v>340</v>
      </c>
      <c r="G1500" s="117" t="s">
        <v>336</v>
      </c>
      <c r="H1500" s="117">
        <v>0</v>
      </c>
      <c r="I1500" s="117">
        <v>41.291670000000003</v>
      </c>
      <c r="J1500" s="117">
        <v>256606.16148374882</v>
      </c>
      <c r="K1500" s="117">
        <v>253934.56148374881</v>
      </c>
      <c r="L1500" s="117">
        <v>2671.6</v>
      </c>
      <c r="M1500" s="117">
        <v>0</v>
      </c>
      <c r="N1500" s="117">
        <v>1</v>
      </c>
      <c r="O1500" s="117">
        <v>0</v>
      </c>
      <c r="P1500" s="117">
        <v>0</v>
      </c>
      <c r="Q1500" s="117">
        <v>0</v>
      </c>
      <c r="R1500" s="117">
        <v>0</v>
      </c>
      <c r="S1500" s="117">
        <v>0</v>
      </c>
      <c r="T1500" s="117">
        <v>0</v>
      </c>
      <c r="U1500" s="117">
        <v>0</v>
      </c>
      <c r="V1500" s="117">
        <v>0</v>
      </c>
      <c r="W1500" s="117">
        <v>0</v>
      </c>
      <c r="X1500" s="117">
        <v>0</v>
      </c>
      <c r="Y1500" s="117">
        <v>0</v>
      </c>
      <c r="Z1500" s="117">
        <v>0</v>
      </c>
      <c r="AA1500" s="117">
        <v>0</v>
      </c>
      <c r="AB1500" s="117">
        <v>0</v>
      </c>
      <c r="AC1500" s="117">
        <v>0</v>
      </c>
      <c r="AD1500" s="117">
        <v>0</v>
      </c>
      <c r="AE1500" s="117">
        <v>1</v>
      </c>
      <c r="AF1500" s="117">
        <v>0</v>
      </c>
      <c r="AG1500" s="117">
        <v>0</v>
      </c>
      <c r="AH1500" s="117">
        <v>0</v>
      </c>
      <c r="AI1500" s="117">
        <v>0</v>
      </c>
      <c r="AJ1500" s="117">
        <v>0</v>
      </c>
      <c r="AK1500" s="117">
        <v>1</v>
      </c>
      <c r="AL1500" s="117">
        <v>0</v>
      </c>
      <c r="AM1500" s="117">
        <v>0</v>
      </c>
      <c r="AN1500" s="117">
        <v>0</v>
      </c>
      <c r="AO1500" s="117">
        <v>0</v>
      </c>
      <c r="AP1500" s="117">
        <v>0</v>
      </c>
      <c r="AQ1500" s="117">
        <v>1</v>
      </c>
      <c r="AR1500" s="117">
        <v>0</v>
      </c>
      <c r="AS1500" s="117">
        <v>253934.56148374881</v>
      </c>
    </row>
    <row r="1501" spans="1:45" x14ac:dyDescent="0.45">
      <c r="A1501" s="117" t="s">
        <v>1840</v>
      </c>
      <c r="B1501" s="118">
        <v>44508</v>
      </c>
      <c r="C1501" s="117">
        <v>2022</v>
      </c>
      <c r="D1501" s="117">
        <v>11</v>
      </c>
      <c r="E1501" s="117">
        <v>2</v>
      </c>
      <c r="F1501" s="117" t="s">
        <v>342</v>
      </c>
      <c r="G1501" s="117" t="s">
        <v>336</v>
      </c>
      <c r="H1501" s="117">
        <v>0</v>
      </c>
      <c r="I1501" s="117">
        <v>38.541670000000003</v>
      </c>
      <c r="J1501" s="117">
        <v>253388.83322215831</v>
      </c>
      <c r="K1501" s="117">
        <v>250652.99988882497</v>
      </c>
      <c r="L1501" s="117">
        <v>2735.8333333333335</v>
      </c>
      <c r="M1501" s="117">
        <v>0</v>
      </c>
      <c r="N1501" s="117">
        <v>0</v>
      </c>
      <c r="O1501" s="117">
        <v>1</v>
      </c>
      <c r="P1501" s="117">
        <v>0</v>
      </c>
      <c r="Q1501" s="117">
        <v>0</v>
      </c>
      <c r="R1501" s="117">
        <v>0</v>
      </c>
      <c r="S1501" s="117">
        <v>0</v>
      </c>
      <c r="T1501" s="117">
        <v>0</v>
      </c>
      <c r="U1501" s="117">
        <v>0</v>
      </c>
      <c r="V1501" s="117">
        <v>0</v>
      </c>
      <c r="W1501" s="117">
        <v>0</v>
      </c>
      <c r="X1501" s="117">
        <v>0</v>
      </c>
      <c r="Y1501" s="117">
        <v>0</v>
      </c>
      <c r="Z1501" s="117">
        <v>0</v>
      </c>
      <c r="AA1501" s="117">
        <v>0</v>
      </c>
      <c r="AB1501" s="117">
        <v>0</v>
      </c>
      <c r="AC1501" s="117">
        <v>0</v>
      </c>
      <c r="AD1501" s="117">
        <v>0</v>
      </c>
      <c r="AE1501" s="117">
        <v>1</v>
      </c>
      <c r="AF1501" s="117">
        <v>0</v>
      </c>
      <c r="AG1501" s="117">
        <v>0</v>
      </c>
      <c r="AH1501" s="117">
        <v>0</v>
      </c>
      <c r="AI1501" s="117">
        <v>0</v>
      </c>
      <c r="AJ1501" s="117">
        <v>0</v>
      </c>
      <c r="AK1501" s="117">
        <v>1</v>
      </c>
      <c r="AL1501" s="117">
        <v>0</v>
      </c>
      <c r="AM1501" s="117">
        <v>0</v>
      </c>
      <c r="AN1501" s="117">
        <v>0</v>
      </c>
      <c r="AO1501" s="117">
        <v>0</v>
      </c>
      <c r="AP1501" s="117">
        <v>0</v>
      </c>
      <c r="AQ1501" s="117">
        <v>1</v>
      </c>
      <c r="AR1501" s="117">
        <v>0</v>
      </c>
      <c r="AS1501" s="117">
        <v>250652.99988882497</v>
      </c>
    </row>
    <row r="1502" spans="1:45" x14ac:dyDescent="0.45">
      <c r="A1502" s="117" t="s">
        <v>1841</v>
      </c>
      <c r="B1502" s="118">
        <v>44509</v>
      </c>
      <c r="C1502" s="117">
        <v>2022</v>
      </c>
      <c r="D1502" s="117">
        <v>11</v>
      </c>
      <c r="E1502" s="117">
        <v>3</v>
      </c>
      <c r="F1502" s="117" t="s">
        <v>342</v>
      </c>
      <c r="G1502" s="117" t="s">
        <v>336</v>
      </c>
      <c r="H1502" s="117">
        <v>0</v>
      </c>
      <c r="I1502" s="117">
        <v>39.083329999999997</v>
      </c>
      <c r="J1502" s="117">
        <v>253193.12181803788</v>
      </c>
      <c r="K1502" s="117">
        <v>250602.28848470454</v>
      </c>
      <c r="L1502" s="117">
        <v>2590.8333333333335</v>
      </c>
      <c r="M1502" s="117">
        <v>0</v>
      </c>
      <c r="N1502" s="117">
        <v>0</v>
      </c>
      <c r="O1502" s="117">
        <v>0</v>
      </c>
      <c r="P1502" s="117">
        <v>1</v>
      </c>
      <c r="Q1502" s="117">
        <v>0</v>
      </c>
      <c r="R1502" s="117">
        <v>0</v>
      </c>
      <c r="S1502" s="117">
        <v>0</v>
      </c>
      <c r="T1502" s="117">
        <v>0</v>
      </c>
      <c r="U1502" s="117">
        <v>0</v>
      </c>
      <c r="V1502" s="117">
        <v>0</v>
      </c>
      <c r="W1502" s="117">
        <v>0</v>
      </c>
      <c r="X1502" s="117">
        <v>0</v>
      </c>
      <c r="Y1502" s="117">
        <v>0</v>
      </c>
      <c r="Z1502" s="117">
        <v>0</v>
      </c>
      <c r="AA1502" s="117">
        <v>0</v>
      </c>
      <c r="AB1502" s="117">
        <v>0</v>
      </c>
      <c r="AC1502" s="117">
        <v>0</v>
      </c>
      <c r="AD1502" s="117">
        <v>0</v>
      </c>
      <c r="AE1502" s="117">
        <v>1</v>
      </c>
      <c r="AF1502" s="117">
        <v>0</v>
      </c>
      <c r="AG1502" s="117">
        <v>0</v>
      </c>
      <c r="AH1502" s="117">
        <v>0</v>
      </c>
      <c r="AI1502" s="117">
        <v>0</v>
      </c>
      <c r="AJ1502" s="117">
        <v>0</v>
      </c>
      <c r="AK1502" s="117">
        <v>1</v>
      </c>
      <c r="AL1502" s="117">
        <v>0</v>
      </c>
      <c r="AM1502" s="117">
        <v>0</v>
      </c>
      <c r="AN1502" s="117">
        <v>0</v>
      </c>
      <c r="AO1502" s="117">
        <v>0</v>
      </c>
      <c r="AP1502" s="117">
        <v>0</v>
      </c>
      <c r="AQ1502" s="117">
        <v>1</v>
      </c>
      <c r="AR1502" s="117">
        <v>0</v>
      </c>
      <c r="AS1502" s="117">
        <v>250602.28848470454</v>
      </c>
    </row>
    <row r="1503" spans="1:45" x14ac:dyDescent="0.45">
      <c r="A1503" s="117" t="s">
        <v>1842</v>
      </c>
      <c r="B1503" s="118">
        <v>44510</v>
      </c>
      <c r="C1503" s="117">
        <v>2022</v>
      </c>
      <c r="D1503" s="117">
        <v>11</v>
      </c>
      <c r="E1503" s="117">
        <v>4</v>
      </c>
      <c r="F1503" s="117" t="s">
        <v>342</v>
      </c>
      <c r="G1503" s="117" t="s">
        <v>336</v>
      </c>
      <c r="H1503" s="117">
        <v>0</v>
      </c>
      <c r="I1503" s="117">
        <v>38.25</v>
      </c>
      <c r="J1503" s="117">
        <v>258837.46051854541</v>
      </c>
      <c r="K1503" s="117">
        <v>256104.96051854541</v>
      </c>
      <c r="L1503" s="117">
        <v>2732.5</v>
      </c>
      <c r="M1503" s="117">
        <v>0</v>
      </c>
      <c r="N1503" s="117">
        <v>0</v>
      </c>
      <c r="O1503" s="117">
        <v>0</v>
      </c>
      <c r="P1503" s="117">
        <v>0</v>
      </c>
      <c r="Q1503" s="117">
        <v>1</v>
      </c>
      <c r="R1503" s="117">
        <v>0</v>
      </c>
      <c r="S1503" s="117">
        <v>0</v>
      </c>
      <c r="T1503" s="117">
        <v>0</v>
      </c>
      <c r="U1503" s="117">
        <v>0</v>
      </c>
      <c r="V1503" s="117">
        <v>0</v>
      </c>
      <c r="W1503" s="117">
        <v>0</v>
      </c>
      <c r="X1503" s="117">
        <v>0</v>
      </c>
      <c r="Y1503" s="117">
        <v>0</v>
      </c>
      <c r="Z1503" s="117">
        <v>0</v>
      </c>
      <c r="AA1503" s="117">
        <v>0</v>
      </c>
      <c r="AB1503" s="117">
        <v>0</v>
      </c>
      <c r="AC1503" s="117">
        <v>0</v>
      </c>
      <c r="AD1503" s="117">
        <v>0</v>
      </c>
      <c r="AE1503" s="117">
        <v>1</v>
      </c>
      <c r="AF1503" s="117">
        <v>0</v>
      </c>
      <c r="AG1503" s="117">
        <v>0</v>
      </c>
      <c r="AH1503" s="117">
        <v>0</v>
      </c>
      <c r="AI1503" s="117">
        <v>0</v>
      </c>
      <c r="AJ1503" s="117">
        <v>0</v>
      </c>
      <c r="AK1503" s="117">
        <v>1</v>
      </c>
      <c r="AL1503" s="117">
        <v>0</v>
      </c>
      <c r="AM1503" s="117">
        <v>0</v>
      </c>
      <c r="AN1503" s="117">
        <v>0</v>
      </c>
      <c r="AO1503" s="117">
        <v>0</v>
      </c>
      <c r="AP1503" s="117">
        <v>0</v>
      </c>
      <c r="AQ1503" s="117">
        <v>1</v>
      </c>
      <c r="AR1503" s="117">
        <v>0</v>
      </c>
      <c r="AS1503" s="117">
        <v>256104.96051854541</v>
      </c>
    </row>
    <row r="1504" spans="1:45" x14ac:dyDescent="0.45">
      <c r="A1504" s="117" t="s">
        <v>1843</v>
      </c>
      <c r="B1504" s="118">
        <v>44511</v>
      </c>
      <c r="C1504" s="117">
        <v>2022</v>
      </c>
      <c r="D1504" s="117">
        <v>11</v>
      </c>
      <c r="E1504" s="117">
        <v>5</v>
      </c>
      <c r="F1504" s="117" t="s">
        <v>342</v>
      </c>
      <c r="G1504" s="117" t="s">
        <v>336</v>
      </c>
      <c r="H1504" s="117">
        <v>0</v>
      </c>
      <c r="I1504" s="117">
        <v>39.208329999999997</v>
      </c>
      <c r="J1504" s="117">
        <v>248509.50513133084</v>
      </c>
      <c r="K1504" s="117">
        <v>245914.08846466418</v>
      </c>
      <c r="L1504" s="117">
        <v>2595.4166666666665</v>
      </c>
      <c r="M1504" s="117">
        <v>0</v>
      </c>
      <c r="N1504" s="117">
        <v>0</v>
      </c>
      <c r="O1504" s="117">
        <v>0</v>
      </c>
      <c r="P1504" s="117">
        <v>0</v>
      </c>
      <c r="Q1504" s="117">
        <v>0</v>
      </c>
      <c r="R1504" s="117">
        <v>1</v>
      </c>
      <c r="S1504" s="117">
        <v>0</v>
      </c>
      <c r="T1504" s="117">
        <v>0</v>
      </c>
      <c r="U1504" s="117">
        <v>0</v>
      </c>
      <c r="V1504" s="117">
        <v>0</v>
      </c>
      <c r="W1504" s="117">
        <v>0</v>
      </c>
      <c r="X1504" s="117">
        <v>0</v>
      </c>
      <c r="Y1504" s="117">
        <v>0</v>
      </c>
      <c r="Z1504" s="117">
        <v>0</v>
      </c>
      <c r="AA1504" s="117">
        <v>0</v>
      </c>
      <c r="AB1504" s="117">
        <v>0</v>
      </c>
      <c r="AC1504" s="117">
        <v>0</v>
      </c>
      <c r="AD1504" s="117">
        <v>0</v>
      </c>
      <c r="AE1504" s="117">
        <v>1</v>
      </c>
      <c r="AF1504" s="117">
        <v>0</v>
      </c>
      <c r="AG1504" s="117">
        <v>0</v>
      </c>
      <c r="AH1504" s="117">
        <v>0</v>
      </c>
      <c r="AI1504" s="117">
        <v>0</v>
      </c>
      <c r="AJ1504" s="117">
        <v>0</v>
      </c>
      <c r="AK1504" s="117">
        <v>1</v>
      </c>
      <c r="AL1504" s="117">
        <v>0</v>
      </c>
      <c r="AM1504" s="117">
        <v>0</v>
      </c>
      <c r="AN1504" s="117">
        <v>0</v>
      </c>
      <c r="AO1504" s="117">
        <v>0</v>
      </c>
      <c r="AP1504" s="117">
        <v>0</v>
      </c>
      <c r="AQ1504" s="117">
        <v>1</v>
      </c>
      <c r="AR1504" s="117">
        <v>0</v>
      </c>
      <c r="AS1504" s="117">
        <v>245914.08846466418</v>
      </c>
    </row>
    <row r="1505" spans="1:45" x14ac:dyDescent="0.45">
      <c r="A1505" s="117" t="s">
        <v>1844</v>
      </c>
      <c r="B1505" s="118">
        <v>44512</v>
      </c>
      <c r="C1505" s="117">
        <v>2022</v>
      </c>
      <c r="D1505" s="117">
        <v>11</v>
      </c>
      <c r="E1505" s="117">
        <v>6</v>
      </c>
      <c r="F1505" s="117" t="s">
        <v>342</v>
      </c>
      <c r="G1505" s="117" t="s">
        <v>336</v>
      </c>
      <c r="H1505" s="117">
        <v>0</v>
      </c>
      <c r="I1505" s="117">
        <v>42.625</v>
      </c>
      <c r="J1505" s="117">
        <v>247942.62495989658</v>
      </c>
      <c r="K1505" s="117">
        <v>245677.62495989658</v>
      </c>
      <c r="L1505" s="117">
        <v>2265</v>
      </c>
      <c r="M1505" s="117">
        <v>0</v>
      </c>
      <c r="N1505" s="117">
        <v>0</v>
      </c>
      <c r="O1505" s="117">
        <v>0</v>
      </c>
      <c r="P1505" s="117">
        <v>0</v>
      </c>
      <c r="Q1505" s="117">
        <v>0</v>
      </c>
      <c r="R1505" s="117">
        <v>0</v>
      </c>
      <c r="S1505" s="117">
        <v>1</v>
      </c>
      <c r="T1505" s="117">
        <v>0</v>
      </c>
      <c r="U1505" s="117">
        <v>0</v>
      </c>
      <c r="V1505" s="117">
        <v>0</v>
      </c>
      <c r="W1505" s="117">
        <v>0</v>
      </c>
      <c r="X1505" s="117">
        <v>0</v>
      </c>
      <c r="Y1505" s="117">
        <v>0</v>
      </c>
      <c r="Z1505" s="117">
        <v>0</v>
      </c>
      <c r="AA1505" s="117">
        <v>0</v>
      </c>
      <c r="AB1505" s="117">
        <v>0</v>
      </c>
      <c r="AC1505" s="117">
        <v>0</v>
      </c>
      <c r="AD1505" s="117">
        <v>0</v>
      </c>
      <c r="AE1505" s="117">
        <v>1</v>
      </c>
      <c r="AF1505" s="117">
        <v>0</v>
      </c>
      <c r="AG1505" s="117">
        <v>0</v>
      </c>
      <c r="AH1505" s="117">
        <v>0</v>
      </c>
      <c r="AI1505" s="117">
        <v>0</v>
      </c>
      <c r="AJ1505" s="117">
        <v>0</v>
      </c>
      <c r="AK1505" s="117">
        <v>1</v>
      </c>
      <c r="AL1505" s="117">
        <v>0</v>
      </c>
      <c r="AM1505" s="117">
        <v>0</v>
      </c>
      <c r="AN1505" s="117">
        <v>0</v>
      </c>
      <c r="AO1505" s="117">
        <v>0</v>
      </c>
      <c r="AP1505" s="117">
        <v>0</v>
      </c>
      <c r="AQ1505" s="117">
        <v>1</v>
      </c>
      <c r="AR1505" s="117">
        <v>0</v>
      </c>
      <c r="AS1505" s="117">
        <v>245677.62495989658</v>
      </c>
    </row>
    <row r="1506" spans="1:45" x14ac:dyDescent="0.45">
      <c r="A1506" s="117" t="s">
        <v>1845</v>
      </c>
      <c r="B1506" s="118">
        <v>44513</v>
      </c>
      <c r="C1506" s="117">
        <v>2022</v>
      </c>
      <c r="D1506" s="117">
        <v>11</v>
      </c>
      <c r="E1506" s="117">
        <v>7</v>
      </c>
      <c r="F1506" s="117" t="s">
        <v>340</v>
      </c>
      <c r="G1506" s="117" t="s">
        <v>336</v>
      </c>
      <c r="H1506" s="117">
        <v>0</v>
      </c>
      <c r="I1506" s="117">
        <v>40.5</v>
      </c>
      <c r="J1506" s="117">
        <v>247288.92202637749</v>
      </c>
      <c r="K1506" s="117">
        <v>245221.83869304415</v>
      </c>
      <c r="L1506" s="117">
        <v>2067.0833333333335</v>
      </c>
      <c r="M1506" s="117">
        <v>0</v>
      </c>
      <c r="N1506" s="117">
        <v>0</v>
      </c>
      <c r="O1506" s="117">
        <v>0</v>
      </c>
      <c r="P1506" s="117">
        <v>0</v>
      </c>
      <c r="Q1506" s="117">
        <v>0</v>
      </c>
      <c r="R1506" s="117">
        <v>0</v>
      </c>
      <c r="S1506" s="117">
        <v>0</v>
      </c>
      <c r="T1506" s="117">
        <v>1</v>
      </c>
      <c r="U1506" s="117">
        <v>0</v>
      </c>
      <c r="V1506" s="117">
        <v>0</v>
      </c>
      <c r="W1506" s="117">
        <v>0</v>
      </c>
      <c r="X1506" s="117">
        <v>0</v>
      </c>
      <c r="Y1506" s="117">
        <v>0</v>
      </c>
      <c r="Z1506" s="117">
        <v>0</v>
      </c>
      <c r="AA1506" s="117">
        <v>0</v>
      </c>
      <c r="AB1506" s="117">
        <v>0</v>
      </c>
      <c r="AC1506" s="117">
        <v>0</v>
      </c>
      <c r="AD1506" s="117">
        <v>0</v>
      </c>
      <c r="AE1506" s="117">
        <v>1</v>
      </c>
      <c r="AF1506" s="117">
        <v>0</v>
      </c>
      <c r="AG1506" s="117">
        <v>0</v>
      </c>
      <c r="AH1506" s="117">
        <v>0</v>
      </c>
      <c r="AI1506" s="117">
        <v>0</v>
      </c>
      <c r="AJ1506" s="117">
        <v>0</v>
      </c>
      <c r="AK1506" s="117">
        <v>1</v>
      </c>
      <c r="AL1506" s="117">
        <v>0</v>
      </c>
      <c r="AM1506" s="117">
        <v>0</v>
      </c>
      <c r="AN1506" s="117">
        <v>0</v>
      </c>
      <c r="AO1506" s="117">
        <v>0</v>
      </c>
      <c r="AP1506" s="117">
        <v>0</v>
      </c>
      <c r="AQ1506" s="117">
        <v>1</v>
      </c>
      <c r="AR1506" s="117">
        <v>0</v>
      </c>
      <c r="AS1506" s="117">
        <v>245221.83869304415</v>
      </c>
    </row>
    <row r="1507" spans="1:45" x14ac:dyDescent="0.45">
      <c r="A1507" s="117" t="s">
        <v>1846</v>
      </c>
      <c r="B1507" s="118">
        <v>44514</v>
      </c>
      <c r="C1507" s="117">
        <v>2022</v>
      </c>
      <c r="D1507" s="117">
        <v>11</v>
      </c>
      <c r="E1507" s="117">
        <v>1</v>
      </c>
      <c r="F1507" s="117" t="s">
        <v>340</v>
      </c>
      <c r="G1507" s="117" t="s">
        <v>336</v>
      </c>
      <c r="H1507" s="117">
        <v>0</v>
      </c>
      <c r="I1507" s="117">
        <v>46.666670000000003</v>
      </c>
      <c r="J1507" s="117">
        <v>211222.68326870163</v>
      </c>
      <c r="K1507" s="117">
        <v>208730.18326870163</v>
      </c>
      <c r="L1507" s="117">
        <v>2492.5</v>
      </c>
      <c r="M1507" s="117">
        <v>0</v>
      </c>
      <c r="N1507" s="117">
        <v>1</v>
      </c>
      <c r="O1507" s="117">
        <v>0</v>
      </c>
      <c r="P1507" s="117">
        <v>0</v>
      </c>
      <c r="Q1507" s="117">
        <v>0</v>
      </c>
      <c r="R1507" s="117">
        <v>0</v>
      </c>
      <c r="S1507" s="117">
        <v>0</v>
      </c>
      <c r="T1507" s="117">
        <v>0</v>
      </c>
      <c r="U1507" s="117">
        <v>0</v>
      </c>
      <c r="V1507" s="117">
        <v>0</v>
      </c>
      <c r="W1507" s="117">
        <v>0</v>
      </c>
      <c r="X1507" s="117">
        <v>0</v>
      </c>
      <c r="Y1507" s="117">
        <v>0</v>
      </c>
      <c r="Z1507" s="117">
        <v>0</v>
      </c>
      <c r="AA1507" s="117">
        <v>0</v>
      </c>
      <c r="AB1507" s="117">
        <v>0</v>
      </c>
      <c r="AC1507" s="117">
        <v>0</v>
      </c>
      <c r="AD1507" s="117">
        <v>0</v>
      </c>
      <c r="AE1507" s="117">
        <v>1</v>
      </c>
      <c r="AF1507" s="117">
        <v>0</v>
      </c>
      <c r="AG1507" s="117">
        <v>0</v>
      </c>
      <c r="AH1507" s="117">
        <v>0</v>
      </c>
      <c r="AI1507" s="117">
        <v>0</v>
      </c>
      <c r="AJ1507" s="117">
        <v>0</v>
      </c>
      <c r="AK1507" s="117">
        <v>1</v>
      </c>
      <c r="AL1507" s="117">
        <v>0</v>
      </c>
      <c r="AM1507" s="117">
        <v>0</v>
      </c>
      <c r="AN1507" s="117">
        <v>0</v>
      </c>
      <c r="AO1507" s="117">
        <v>0</v>
      </c>
      <c r="AP1507" s="117">
        <v>0</v>
      </c>
      <c r="AQ1507" s="117">
        <v>1</v>
      </c>
      <c r="AR1507" s="117">
        <v>0</v>
      </c>
      <c r="AS1507" s="117">
        <v>208730.18326870163</v>
      </c>
    </row>
    <row r="1508" spans="1:45" x14ac:dyDescent="0.45">
      <c r="A1508" s="117" t="s">
        <v>1847</v>
      </c>
      <c r="B1508" s="118">
        <v>44515</v>
      </c>
      <c r="C1508" s="117">
        <v>2022</v>
      </c>
      <c r="D1508" s="117">
        <v>11</v>
      </c>
      <c r="E1508" s="117">
        <v>2</v>
      </c>
      <c r="F1508" s="117" t="s">
        <v>342</v>
      </c>
      <c r="G1508" s="117" t="s">
        <v>336</v>
      </c>
      <c r="H1508" s="117">
        <v>0</v>
      </c>
      <c r="I1508" s="117">
        <v>50.958329999999997</v>
      </c>
      <c r="J1508" s="117">
        <v>228024.68840091463</v>
      </c>
      <c r="K1508" s="117">
        <v>223657.18840091463</v>
      </c>
      <c r="L1508" s="117">
        <v>4367.5</v>
      </c>
      <c r="M1508" s="117">
        <v>0</v>
      </c>
      <c r="N1508" s="117">
        <v>0</v>
      </c>
      <c r="O1508" s="117">
        <v>1</v>
      </c>
      <c r="P1508" s="117">
        <v>0</v>
      </c>
      <c r="Q1508" s="117">
        <v>0</v>
      </c>
      <c r="R1508" s="117">
        <v>0</v>
      </c>
      <c r="S1508" s="117">
        <v>0</v>
      </c>
      <c r="T1508" s="117">
        <v>0</v>
      </c>
      <c r="U1508" s="117">
        <v>0</v>
      </c>
      <c r="V1508" s="117">
        <v>0</v>
      </c>
      <c r="W1508" s="117">
        <v>0</v>
      </c>
      <c r="X1508" s="117">
        <v>0</v>
      </c>
      <c r="Y1508" s="117">
        <v>0</v>
      </c>
      <c r="Z1508" s="117">
        <v>0</v>
      </c>
      <c r="AA1508" s="117">
        <v>0</v>
      </c>
      <c r="AB1508" s="117">
        <v>0</v>
      </c>
      <c r="AC1508" s="117">
        <v>0</v>
      </c>
      <c r="AD1508" s="117">
        <v>0</v>
      </c>
      <c r="AE1508" s="117">
        <v>1</v>
      </c>
      <c r="AF1508" s="117">
        <v>0</v>
      </c>
      <c r="AG1508" s="117">
        <v>0</v>
      </c>
      <c r="AH1508" s="117">
        <v>0</v>
      </c>
      <c r="AI1508" s="117">
        <v>0</v>
      </c>
      <c r="AJ1508" s="117">
        <v>0</v>
      </c>
      <c r="AK1508" s="117">
        <v>1</v>
      </c>
      <c r="AL1508" s="117">
        <v>0</v>
      </c>
      <c r="AM1508" s="117">
        <v>0</v>
      </c>
      <c r="AN1508" s="117">
        <v>0</v>
      </c>
      <c r="AO1508" s="117">
        <v>0</v>
      </c>
      <c r="AP1508" s="117">
        <v>0</v>
      </c>
      <c r="AQ1508" s="117">
        <v>1</v>
      </c>
      <c r="AR1508" s="117">
        <v>0</v>
      </c>
      <c r="AS1508" s="117">
        <v>223657.18840091463</v>
      </c>
    </row>
    <row r="1509" spans="1:45" x14ac:dyDescent="0.45">
      <c r="A1509" s="117" t="s">
        <v>1848</v>
      </c>
      <c r="B1509" s="118">
        <v>44516</v>
      </c>
      <c r="C1509" s="117">
        <v>2022</v>
      </c>
      <c r="D1509" s="117">
        <v>11</v>
      </c>
      <c r="E1509" s="117">
        <v>3</v>
      </c>
      <c r="F1509" s="117" t="s">
        <v>342</v>
      </c>
      <c r="G1509" s="117" t="s">
        <v>336</v>
      </c>
      <c r="H1509" s="117">
        <v>0</v>
      </c>
      <c r="I1509" s="117">
        <v>39.166670000000003</v>
      </c>
      <c r="J1509" s="117">
        <v>272405.076054712</v>
      </c>
      <c r="K1509" s="117">
        <v>268295.49272137869</v>
      </c>
      <c r="L1509" s="117">
        <v>4109.583333333333</v>
      </c>
      <c r="M1509" s="117">
        <v>0</v>
      </c>
      <c r="N1509" s="117">
        <v>0</v>
      </c>
      <c r="O1509" s="117">
        <v>0</v>
      </c>
      <c r="P1509" s="117">
        <v>1</v>
      </c>
      <c r="Q1509" s="117">
        <v>0</v>
      </c>
      <c r="R1509" s="117">
        <v>0</v>
      </c>
      <c r="S1509" s="117">
        <v>0</v>
      </c>
      <c r="T1509" s="117">
        <v>0</v>
      </c>
      <c r="U1509" s="117">
        <v>0</v>
      </c>
      <c r="V1509" s="117">
        <v>0</v>
      </c>
      <c r="W1509" s="117">
        <v>0</v>
      </c>
      <c r="X1509" s="117">
        <v>0</v>
      </c>
      <c r="Y1509" s="117">
        <v>0</v>
      </c>
      <c r="Z1509" s="117">
        <v>0</v>
      </c>
      <c r="AA1509" s="117">
        <v>0</v>
      </c>
      <c r="AB1509" s="117">
        <v>0</v>
      </c>
      <c r="AC1509" s="117">
        <v>0</v>
      </c>
      <c r="AD1509" s="117">
        <v>0</v>
      </c>
      <c r="AE1509" s="117">
        <v>1</v>
      </c>
      <c r="AF1509" s="117">
        <v>0</v>
      </c>
      <c r="AG1509" s="117">
        <v>0</v>
      </c>
      <c r="AH1509" s="117">
        <v>0</v>
      </c>
      <c r="AI1509" s="117">
        <v>0</v>
      </c>
      <c r="AJ1509" s="117">
        <v>0</v>
      </c>
      <c r="AK1509" s="117">
        <v>1</v>
      </c>
      <c r="AL1509" s="117">
        <v>0</v>
      </c>
      <c r="AM1509" s="117">
        <v>0</v>
      </c>
      <c r="AN1509" s="117">
        <v>0</v>
      </c>
      <c r="AO1509" s="117">
        <v>0</v>
      </c>
      <c r="AP1509" s="117">
        <v>0</v>
      </c>
      <c r="AQ1509" s="117">
        <v>1</v>
      </c>
      <c r="AR1509" s="117">
        <v>0</v>
      </c>
      <c r="AS1509" s="117">
        <v>268295.49272137869</v>
      </c>
    </row>
    <row r="1510" spans="1:45" x14ac:dyDescent="0.45">
      <c r="A1510" s="117" t="s">
        <v>1849</v>
      </c>
      <c r="B1510" s="118">
        <v>44517</v>
      </c>
      <c r="C1510" s="117">
        <v>2022</v>
      </c>
      <c r="D1510" s="117">
        <v>11</v>
      </c>
      <c r="E1510" s="117">
        <v>4</v>
      </c>
      <c r="F1510" s="117" t="s">
        <v>342</v>
      </c>
      <c r="G1510" s="117" t="s">
        <v>336</v>
      </c>
      <c r="H1510" s="117">
        <v>0</v>
      </c>
      <c r="I1510" s="117">
        <v>30.125</v>
      </c>
      <c r="J1510" s="117">
        <v>299097.96194880706</v>
      </c>
      <c r="K1510" s="117">
        <v>296207.96194880706</v>
      </c>
      <c r="L1510" s="117">
        <v>2890</v>
      </c>
      <c r="M1510" s="117">
        <v>0</v>
      </c>
      <c r="N1510" s="117">
        <v>0</v>
      </c>
      <c r="O1510" s="117">
        <v>0</v>
      </c>
      <c r="P1510" s="117">
        <v>0</v>
      </c>
      <c r="Q1510" s="117">
        <v>1</v>
      </c>
      <c r="R1510" s="117">
        <v>0</v>
      </c>
      <c r="S1510" s="117">
        <v>0</v>
      </c>
      <c r="T1510" s="117">
        <v>0</v>
      </c>
      <c r="U1510" s="117">
        <v>0</v>
      </c>
      <c r="V1510" s="117">
        <v>0</v>
      </c>
      <c r="W1510" s="117">
        <v>0</v>
      </c>
      <c r="X1510" s="117">
        <v>0</v>
      </c>
      <c r="Y1510" s="117">
        <v>0</v>
      </c>
      <c r="Z1510" s="117">
        <v>0</v>
      </c>
      <c r="AA1510" s="117">
        <v>0</v>
      </c>
      <c r="AB1510" s="117">
        <v>0</v>
      </c>
      <c r="AC1510" s="117">
        <v>0</v>
      </c>
      <c r="AD1510" s="117">
        <v>0</v>
      </c>
      <c r="AE1510" s="117">
        <v>1</v>
      </c>
      <c r="AF1510" s="117">
        <v>0</v>
      </c>
      <c r="AG1510" s="117">
        <v>0</v>
      </c>
      <c r="AH1510" s="117">
        <v>0</v>
      </c>
      <c r="AI1510" s="117">
        <v>0</v>
      </c>
      <c r="AJ1510" s="117">
        <v>0</v>
      </c>
      <c r="AK1510" s="117">
        <v>1</v>
      </c>
      <c r="AL1510" s="117">
        <v>0</v>
      </c>
      <c r="AM1510" s="117">
        <v>0</v>
      </c>
      <c r="AN1510" s="117">
        <v>0</v>
      </c>
      <c r="AO1510" s="117">
        <v>0</v>
      </c>
      <c r="AP1510" s="117">
        <v>0</v>
      </c>
      <c r="AQ1510" s="117">
        <v>1</v>
      </c>
      <c r="AR1510" s="117">
        <v>0</v>
      </c>
      <c r="AS1510" s="117">
        <v>296207.96194880706</v>
      </c>
    </row>
    <row r="1511" spans="1:45" x14ac:dyDescent="0.45">
      <c r="A1511" s="117" t="s">
        <v>1850</v>
      </c>
      <c r="B1511" s="118">
        <v>44518</v>
      </c>
      <c r="C1511" s="117">
        <v>2022</v>
      </c>
      <c r="D1511" s="117">
        <v>11</v>
      </c>
      <c r="E1511" s="117">
        <v>5</v>
      </c>
      <c r="F1511" s="117" t="s">
        <v>342</v>
      </c>
      <c r="G1511" s="117" t="s">
        <v>336</v>
      </c>
      <c r="H1511" s="117">
        <v>0</v>
      </c>
      <c r="I1511" s="117">
        <v>32.25</v>
      </c>
      <c r="J1511" s="117">
        <v>292192.14767304959</v>
      </c>
      <c r="K1511" s="117">
        <v>289300.89767304959</v>
      </c>
      <c r="L1511" s="117">
        <v>2891.25</v>
      </c>
      <c r="M1511" s="117">
        <v>0</v>
      </c>
      <c r="N1511" s="117">
        <v>0</v>
      </c>
      <c r="O1511" s="117">
        <v>0</v>
      </c>
      <c r="P1511" s="117">
        <v>0</v>
      </c>
      <c r="Q1511" s="117">
        <v>0</v>
      </c>
      <c r="R1511" s="117">
        <v>1</v>
      </c>
      <c r="S1511" s="117">
        <v>0</v>
      </c>
      <c r="T1511" s="117">
        <v>0</v>
      </c>
      <c r="U1511" s="117">
        <v>0</v>
      </c>
      <c r="V1511" s="117">
        <v>0</v>
      </c>
      <c r="W1511" s="117">
        <v>0</v>
      </c>
      <c r="X1511" s="117">
        <v>0</v>
      </c>
      <c r="Y1511" s="117">
        <v>0</v>
      </c>
      <c r="Z1511" s="117">
        <v>0</v>
      </c>
      <c r="AA1511" s="117">
        <v>0</v>
      </c>
      <c r="AB1511" s="117">
        <v>0</v>
      </c>
      <c r="AC1511" s="117">
        <v>0</v>
      </c>
      <c r="AD1511" s="117">
        <v>0</v>
      </c>
      <c r="AE1511" s="117">
        <v>1</v>
      </c>
      <c r="AF1511" s="117">
        <v>0</v>
      </c>
      <c r="AG1511" s="117">
        <v>0</v>
      </c>
      <c r="AH1511" s="117">
        <v>0</v>
      </c>
      <c r="AI1511" s="117">
        <v>0</v>
      </c>
      <c r="AJ1511" s="117">
        <v>0</v>
      </c>
      <c r="AK1511" s="117">
        <v>1</v>
      </c>
      <c r="AL1511" s="117">
        <v>0</v>
      </c>
      <c r="AM1511" s="117">
        <v>0</v>
      </c>
      <c r="AN1511" s="117">
        <v>0</v>
      </c>
      <c r="AO1511" s="117">
        <v>0</v>
      </c>
      <c r="AP1511" s="117">
        <v>0</v>
      </c>
      <c r="AQ1511" s="117">
        <v>1</v>
      </c>
      <c r="AR1511" s="117">
        <v>0</v>
      </c>
      <c r="AS1511" s="117">
        <v>289300.89767304959</v>
      </c>
    </row>
    <row r="1512" spans="1:45" x14ac:dyDescent="0.45">
      <c r="A1512" s="117" t="s">
        <v>1851</v>
      </c>
      <c r="B1512" s="118">
        <v>44519</v>
      </c>
      <c r="C1512" s="117">
        <v>2022</v>
      </c>
      <c r="D1512" s="117">
        <v>11</v>
      </c>
      <c r="E1512" s="117">
        <v>6</v>
      </c>
      <c r="F1512" s="117" t="s">
        <v>342</v>
      </c>
      <c r="G1512" s="117" t="s">
        <v>336</v>
      </c>
      <c r="H1512" s="117">
        <v>0</v>
      </c>
      <c r="I1512" s="117">
        <v>35.208329999999997</v>
      </c>
      <c r="J1512" s="117">
        <v>280515.98703512945</v>
      </c>
      <c r="K1512" s="117">
        <v>278245.98703512945</v>
      </c>
      <c r="L1512" s="117">
        <v>2270</v>
      </c>
      <c r="M1512" s="117">
        <v>0</v>
      </c>
      <c r="N1512" s="117">
        <v>0</v>
      </c>
      <c r="O1512" s="117">
        <v>0</v>
      </c>
      <c r="P1512" s="117">
        <v>0</v>
      </c>
      <c r="Q1512" s="117">
        <v>0</v>
      </c>
      <c r="R1512" s="117">
        <v>0</v>
      </c>
      <c r="S1512" s="117">
        <v>1</v>
      </c>
      <c r="T1512" s="117">
        <v>0</v>
      </c>
      <c r="U1512" s="117">
        <v>0</v>
      </c>
      <c r="V1512" s="117">
        <v>0</v>
      </c>
      <c r="W1512" s="117">
        <v>0</v>
      </c>
      <c r="X1512" s="117">
        <v>0</v>
      </c>
      <c r="Y1512" s="117">
        <v>0</v>
      </c>
      <c r="Z1512" s="117">
        <v>0</v>
      </c>
      <c r="AA1512" s="117">
        <v>0</v>
      </c>
      <c r="AB1512" s="117">
        <v>0</v>
      </c>
      <c r="AC1512" s="117">
        <v>0</v>
      </c>
      <c r="AD1512" s="117">
        <v>0</v>
      </c>
      <c r="AE1512" s="117">
        <v>1</v>
      </c>
      <c r="AF1512" s="117">
        <v>0</v>
      </c>
      <c r="AG1512" s="117">
        <v>0</v>
      </c>
      <c r="AH1512" s="117">
        <v>0</v>
      </c>
      <c r="AI1512" s="117">
        <v>0</v>
      </c>
      <c r="AJ1512" s="117">
        <v>0</v>
      </c>
      <c r="AK1512" s="117">
        <v>1</v>
      </c>
      <c r="AL1512" s="117">
        <v>0</v>
      </c>
      <c r="AM1512" s="117">
        <v>0</v>
      </c>
      <c r="AN1512" s="117">
        <v>0</v>
      </c>
      <c r="AO1512" s="117">
        <v>0</v>
      </c>
      <c r="AP1512" s="117">
        <v>0</v>
      </c>
      <c r="AQ1512" s="117">
        <v>1</v>
      </c>
      <c r="AR1512" s="117">
        <v>0</v>
      </c>
      <c r="AS1512" s="117">
        <v>278245.98703512945</v>
      </c>
    </row>
    <row r="1513" spans="1:45" x14ac:dyDescent="0.45">
      <c r="A1513" s="117" t="s">
        <v>1852</v>
      </c>
      <c r="B1513" s="118">
        <v>44520</v>
      </c>
      <c r="C1513" s="117">
        <v>2022</v>
      </c>
      <c r="D1513" s="117">
        <v>11</v>
      </c>
      <c r="E1513" s="117">
        <v>7</v>
      </c>
      <c r="F1513" s="117" t="s">
        <v>340</v>
      </c>
      <c r="G1513" s="117" t="s">
        <v>336</v>
      </c>
      <c r="H1513" s="117">
        <v>0</v>
      </c>
      <c r="I1513" s="117">
        <v>33.416670000000003</v>
      </c>
      <c r="J1513" s="117">
        <v>286506.07792229916</v>
      </c>
      <c r="K1513" s="117">
        <v>284626.07792229916</v>
      </c>
      <c r="L1513" s="117">
        <v>1880</v>
      </c>
      <c r="M1513" s="117">
        <v>0</v>
      </c>
      <c r="N1513" s="117">
        <v>0</v>
      </c>
      <c r="O1513" s="117">
        <v>0</v>
      </c>
      <c r="P1513" s="117">
        <v>0</v>
      </c>
      <c r="Q1513" s="117">
        <v>0</v>
      </c>
      <c r="R1513" s="117">
        <v>0</v>
      </c>
      <c r="S1513" s="117">
        <v>0</v>
      </c>
      <c r="T1513" s="117">
        <v>1</v>
      </c>
      <c r="U1513" s="117">
        <v>0</v>
      </c>
      <c r="V1513" s="117">
        <v>0</v>
      </c>
      <c r="W1513" s="117">
        <v>0</v>
      </c>
      <c r="X1513" s="117">
        <v>0</v>
      </c>
      <c r="Y1513" s="117">
        <v>0</v>
      </c>
      <c r="Z1513" s="117">
        <v>0</v>
      </c>
      <c r="AA1513" s="117">
        <v>0</v>
      </c>
      <c r="AB1513" s="117">
        <v>0</v>
      </c>
      <c r="AC1513" s="117">
        <v>0</v>
      </c>
      <c r="AD1513" s="117">
        <v>0</v>
      </c>
      <c r="AE1513" s="117">
        <v>1</v>
      </c>
      <c r="AF1513" s="117">
        <v>0</v>
      </c>
      <c r="AG1513" s="117">
        <v>0</v>
      </c>
      <c r="AH1513" s="117">
        <v>0</v>
      </c>
      <c r="AI1513" s="117">
        <v>0</v>
      </c>
      <c r="AJ1513" s="117">
        <v>0</v>
      </c>
      <c r="AK1513" s="117">
        <v>1</v>
      </c>
      <c r="AL1513" s="117">
        <v>0</v>
      </c>
      <c r="AM1513" s="117">
        <v>0</v>
      </c>
      <c r="AN1513" s="117">
        <v>0</v>
      </c>
      <c r="AO1513" s="117">
        <v>0</v>
      </c>
      <c r="AP1513" s="117">
        <v>0</v>
      </c>
      <c r="AQ1513" s="117">
        <v>1</v>
      </c>
      <c r="AR1513" s="117">
        <v>0</v>
      </c>
      <c r="AS1513" s="117">
        <v>284626.07792229916</v>
      </c>
    </row>
    <row r="1514" spans="1:45" x14ac:dyDescent="0.45">
      <c r="A1514" s="117" t="s">
        <v>1853</v>
      </c>
      <c r="B1514" s="118">
        <v>44521</v>
      </c>
      <c r="C1514" s="117">
        <v>2022</v>
      </c>
      <c r="D1514" s="117">
        <v>11</v>
      </c>
      <c r="E1514" s="117">
        <v>1</v>
      </c>
      <c r="F1514" s="117" t="s">
        <v>340</v>
      </c>
      <c r="G1514" s="117" t="s">
        <v>336</v>
      </c>
      <c r="H1514" s="117">
        <v>0</v>
      </c>
      <c r="I1514" s="117">
        <v>34.833329999999997</v>
      </c>
      <c r="J1514" s="117">
        <v>288716.15085919242</v>
      </c>
      <c r="K1514" s="117">
        <v>286887.81752585911</v>
      </c>
      <c r="L1514" s="117">
        <v>1828.3333333333333</v>
      </c>
      <c r="M1514" s="117">
        <v>0</v>
      </c>
      <c r="N1514" s="117">
        <v>1</v>
      </c>
      <c r="O1514" s="117">
        <v>0</v>
      </c>
      <c r="P1514" s="117">
        <v>0</v>
      </c>
      <c r="Q1514" s="117">
        <v>0</v>
      </c>
      <c r="R1514" s="117">
        <v>0</v>
      </c>
      <c r="S1514" s="117">
        <v>0</v>
      </c>
      <c r="T1514" s="117">
        <v>0</v>
      </c>
      <c r="U1514" s="117">
        <v>0</v>
      </c>
      <c r="V1514" s="117">
        <v>0</v>
      </c>
      <c r="W1514" s="117">
        <v>0</v>
      </c>
      <c r="X1514" s="117">
        <v>0</v>
      </c>
      <c r="Y1514" s="117">
        <v>0</v>
      </c>
      <c r="Z1514" s="117">
        <v>0</v>
      </c>
      <c r="AA1514" s="117">
        <v>0</v>
      </c>
      <c r="AB1514" s="117">
        <v>0</v>
      </c>
      <c r="AC1514" s="117">
        <v>0</v>
      </c>
      <c r="AD1514" s="117">
        <v>0</v>
      </c>
      <c r="AE1514" s="117">
        <v>1</v>
      </c>
      <c r="AF1514" s="117">
        <v>0</v>
      </c>
      <c r="AG1514" s="117">
        <v>0</v>
      </c>
      <c r="AH1514" s="117">
        <v>0</v>
      </c>
      <c r="AI1514" s="117">
        <v>0</v>
      </c>
      <c r="AJ1514" s="117">
        <v>0</v>
      </c>
      <c r="AK1514" s="117">
        <v>1</v>
      </c>
      <c r="AL1514" s="117">
        <v>0</v>
      </c>
      <c r="AM1514" s="117">
        <v>0</v>
      </c>
      <c r="AN1514" s="117">
        <v>0</v>
      </c>
      <c r="AO1514" s="117">
        <v>0</v>
      </c>
      <c r="AP1514" s="117">
        <v>0</v>
      </c>
      <c r="AQ1514" s="117">
        <v>1</v>
      </c>
      <c r="AR1514" s="117">
        <v>0</v>
      </c>
      <c r="AS1514" s="117">
        <v>286887.81752585911</v>
      </c>
    </row>
    <row r="1515" spans="1:45" x14ac:dyDescent="0.45">
      <c r="A1515" s="117" t="s">
        <v>1854</v>
      </c>
      <c r="B1515" s="118">
        <v>44522</v>
      </c>
      <c r="C1515" s="117">
        <v>2022</v>
      </c>
      <c r="D1515" s="117">
        <v>11</v>
      </c>
      <c r="E1515" s="117">
        <v>2</v>
      </c>
      <c r="F1515" s="117" t="s">
        <v>342</v>
      </c>
      <c r="G1515" s="117" t="s">
        <v>336</v>
      </c>
      <c r="H1515" s="117">
        <v>0</v>
      </c>
      <c r="I1515" s="117">
        <v>35.416670000000003</v>
      </c>
      <c r="J1515" s="117">
        <v>304530.00602502091</v>
      </c>
      <c r="K1515" s="117">
        <v>302558.33935835422</v>
      </c>
      <c r="L1515" s="117">
        <v>1971.6666666666667</v>
      </c>
      <c r="M1515" s="117">
        <v>0</v>
      </c>
      <c r="N1515" s="117">
        <v>0</v>
      </c>
      <c r="O1515" s="117">
        <v>1</v>
      </c>
      <c r="P1515" s="117">
        <v>0</v>
      </c>
      <c r="Q1515" s="117">
        <v>0</v>
      </c>
      <c r="R1515" s="117">
        <v>0</v>
      </c>
      <c r="S1515" s="117">
        <v>0</v>
      </c>
      <c r="T1515" s="117">
        <v>0</v>
      </c>
      <c r="U1515" s="117">
        <v>0</v>
      </c>
      <c r="V1515" s="117">
        <v>0</v>
      </c>
      <c r="W1515" s="117">
        <v>0</v>
      </c>
      <c r="X1515" s="117">
        <v>0</v>
      </c>
      <c r="Y1515" s="117">
        <v>0</v>
      </c>
      <c r="Z1515" s="117">
        <v>0</v>
      </c>
      <c r="AA1515" s="117">
        <v>0</v>
      </c>
      <c r="AB1515" s="117">
        <v>0</v>
      </c>
      <c r="AC1515" s="117">
        <v>0</v>
      </c>
      <c r="AD1515" s="117">
        <v>0</v>
      </c>
      <c r="AE1515" s="117">
        <v>1</v>
      </c>
      <c r="AF1515" s="117">
        <v>0</v>
      </c>
      <c r="AG1515" s="117">
        <v>0</v>
      </c>
      <c r="AH1515" s="117">
        <v>0</v>
      </c>
      <c r="AI1515" s="117">
        <v>0</v>
      </c>
      <c r="AJ1515" s="117">
        <v>0</v>
      </c>
      <c r="AK1515" s="117">
        <v>1</v>
      </c>
      <c r="AL1515" s="117">
        <v>0</v>
      </c>
      <c r="AM1515" s="117">
        <v>0</v>
      </c>
      <c r="AN1515" s="117">
        <v>0</v>
      </c>
      <c r="AO1515" s="117">
        <v>0</v>
      </c>
      <c r="AP1515" s="117">
        <v>0</v>
      </c>
      <c r="AQ1515" s="117">
        <v>1</v>
      </c>
      <c r="AR1515" s="117">
        <v>0</v>
      </c>
      <c r="AS1515" s="117">
        <v>302558.33935835422</v>
      </c>
    </row>
    <row r="1516" spans="1:45" x14ac:dyDescent="0.45">
      <c r="A1516" s="117" t="s">
        <v>1855</v>
      </c>
      <c r="B1516" s="118">
        <v>44523</v>
      </c>
      <c r="C1516" s="117">
        <v>2022</v>
      </c>
      <c r="D1516" s="117">
        <v>11</v>
      </c>
      <c r="E1516" s="117">
        <v>3</v>
      </c>
      <c r="F1516" s="117" t="s">
        <v>342</v>
      </c>
      <c r="G1516" s="117" t="s">
        <v>336</v>
      </c>
      <c r="H1516" s="117">
        <v>0</v>
      </c>
      <c r="I1516" s="117">
        <v>33.791670000000003</v>
      </c>
      <c r="J1516" s="117">
        <v>296803.46939261741</v>
      </c>
      <c r="K1516" s="117">
        <v>294870.13605928409</v>
      </c>
      <c r="L1516" s="117">
        <v>1933.3333333333333</v>
      </c>
      <c r="M1516" s="117">
        <v>0</v>
      </c>
      <c r="N1516" s="117">
        <v>0</v>
      </c>
      <c r="O1516" s="117">
        <v>0</v>
      </c>
      <c r="P1516" s="117">
        <v>1</v>
      </c>
      <c r="Q1516" s="117">
        <v>0</v>
      </c>
      <c r="R1516" s="117">
        <v>0</v>
      </c>
      <c r="S1516" s="117">
        <v>0</v>
      </c>
      <c r="T1516" s="117">
        <v>0</v>
      </c>
      <c r="U1516" s="117">
        <v>0</v>
      </c>
      <c r="V1516" s="117">
        <v>0</v>
      </c>
      <c r="W1516" s="117">
        <v>0</v>
      </c>
      <c r="X1516" s="117">
        <v>0</v>
      </c>
      <c r="Y1516" s="117">
        <v>0</v>
      </c>
      <c r="Z1516" s="117">
        <v>0</v>
      </c>
      <c r="AA1516" s="117">
        <v>0</v>
      </c>
      <c r="AB1516" s="117">
        <v>0</v>
      </c>
      <c r="AC1516" s="117">
        <v>0</v>
      </c>
      <c r="AD1516" s="117">
        <v>0</v>
      </c>
      <c r="AE1516" s="117">
        <v>1</v>
      </c>
      <c r="AF1516" s="117">
        <v>0</v>
      </c>
      <c r="AG1516" s="117">
        <v>0</v>
      </c>
      <c r="AH1516" s="117">
        <v>0</v>
      </c>
      <c r="AI1516" s="117">
        <v>0</v>
      </c>
      <c r="AJ1516" s="117">
        <v>0</v>
      </c>
      <c r="AK1516" s="117">
        <v>1</v>
      </c>
      <c r="AL1516" s="117">
        <v>0</v>
      </c>
      <c r="AM1516" s="117">
        <v>0</v>
      </c>
      <c r="AN1516" s="117">
        <v>0</v>
      </c>
      <c r="AO1516" s="117">
        <v>0</v>
      </c>
      <c r="AP1516" s="117">
        <v>0</v>
      </c>
      <c r="AQ1516" s="117">
        <v>1</v>
      </c>
      <c r="AR1516" s="117">
        <v>0</v>
      </c>
      <c r="AS1516" s="117">
        <v>294870.13605928409</v>
      </c>
    </row>
    <row r="1517" spans="1:45" x14ac:dyDescent="0.45">
      <c r="A1517" s="117" t="s">
        <v>1856</v>
      </c>
      <c r="B1517" s="118">
        <v>44524</v>
      </c>
      <c r="C1517" s="117">
        <v>2022</v>
      </c>
      <c r="D1517" s="117">
        <v>11</v>
      </c>
      <c r="E1517" s="117">
        <v>4</v>
      </c>
      <c r="F1517" s="117" t="s">
        <v>342</v>
      </c>
      <c r="G1517" s="117" t="s">
        <v>336</v>
      </c>
      <c r="H1517" s="117">
        <v>0</v>
      </c>
      <c r="I1517" s="117">
        <v>32.958329999999997</v>
      </c>
      <c r="J1517" s="117">
        <v>298594.15452377585</v>
      </c>
      <c r="K1517" s="117">
        <v>296689.15452377585</v>
      </c>
      <c r="L1517" s="117">
        <v>1905</v>
      </c>
      <c r="M1517" s="117">
        <v>0</v>
      </c>
      <c r="N1517" s="117">
        <v>0</v>
      </c>
      <c r="O1517" s="117">
        <v>0</v>
      </c>
      <c r="P1517" s="117">
        <v>0</v>
      </c>
      <c r="Q1517" s="117">
        <v>1</v>
      </c>
      <c r="R1517" s="117">
        <v>0</v>
      </c>
      <c r="S1517" s="117">
        <v>0</v>
      </c>
      <c r="T1517" s="117">
        <v>0</v>
      </c>
      <c r="U1517" s="117">
        <v>0</v>
      </c>
      <c r="V1517" s="117">
        <v>0</v>
      </c>
      <c r="W1517" s="117">
        <v>0</v>
      </c>
      <c r="X1517" s="117">
        <v>0</v>
      </c>
      <c r="Y1517" s="117">
        <v>0</v>
      </c>
      <c r="Z1517" s="117">
        <v>0</v>
      </c>
      <c r="AA1517" s="117">
        <v>0</v>
      </c>
      <c r="AB1517" s="117">
        <v>0</v>
      </c>
      <c r="AC1517" s="117">
        <v>0</v>
      </c>
      <c r="AD1517" s="117">
        <v>0</v>
      </c>
      <c r="AE1517" s="117">
        <v>1</v>
      </c>
      <c r="AF1517" s="117">
        <v>0</v>
      </c>
      <c r="AG1517" s="117">
        <v>0</v>
      </c>
      <c r="AH1517" s="117">
        <v>0</v>
      </c>
      <c r="AI1517" s="117">
        <v>0</v>
      </c>
      <c r="AJ1517" s="117">
        <v>0</v>
      </c>
      <c r="AK1517" s="117">
        <v>1</v>
      </c>
      <c r="AL1517" s="117">
        <v>0</v>
      </c>
      <c r="AM1517" s="117">
        <v>0</v>
      </c>
      <c r="AN1517" s="117">
        <v>0</v>
      </c>
      <c r="AO1517" s="117">
        <v>0</v>
      </c>
      <c r="AP1517" s="117">
        <v>0</v>
      </c>
      <c r="AQ1517" s="117">
        <v>1</v>
      </c>
      <c r="AR1517" s="117">
        <v>0</v>
      </c>
      <c r="AS1517" s="117">
        <v>296689.15452377585</v>
      </c>
    </row>
    <row r="1518" spans="1:45" x14ac:dyDescent="0.45">
      <c r="A1518" s="117" t="s">
        <v>1857</v>
      </c>
      <c r="B1518" s="118">
        <v>44525</v>
      </c>
      <c r="C1518" s="117">
        <v>2022</v>
      </c>
      <c r="D1518" s="117">
        <v>11</v>
      </c>
      <c r="E1518" s="117">
        <v>5</v>
      </c>
      <c r="F1518" s="117" t="s">
        <v>340</v>
      </c>
      <c r="G1518" s="117" t="s">
        <v>337</v>
      </c>
      <c r="H1518" s="117">
        <v>0</v>
      </c>
      <c r="I1518" s="117">
        <v>39.125</v>
      </c>
      <c r="J1518" s="117">
        <v>267844.32003506174</v>
      </c>
      <c r="K1518" s="117">
        <v>266156.40336839505</v>
      </c>
      <c r="L1518" s="117">
        <v>1687.9166666666667</v>
      </c>
      <c r="M1518" s="117">
        <v>0</v>
      </c>
      <c r="N1518" s="117">
        <v>0</v>
      </c>
      <c r="O1518" s="117">
        <v>0</v>
      </c>
      <c r="P1518" s="117">
        <v>0</v>
      </c>
      <c r="Q1518" s="117">
        <v>0</v>
      </c>
      <c r="R1518" s="117">
        <v>1</v>
      </c>
      <c r="S1518" s="117">
        <v>0</v>
      </c>
      <c r="T1518" s="117">
        <v>0</v>
      </c>
      <c r="U1518" s="117">
        <v>0</v>
      </c>
      <c r="V1518" s="117">
        <v>0</v>
      </c>
      <c r="W1518" s="117">
        <v>0</v>
      </c>
      <c r="X1518" s="117">
        <v>0</v>
      </c>
      <c r="Y1518" s="117">
        <v>0</v>
      </c>
      <c r="Z1518" s="117">
        <v>0</v>
      </c>
      <c r="AA1518" s="117">
        <v>0</v>
      </c>
      <c r="AB1518" s="117">
        <v>0</v>
      </c>
      <c r="AC1518" s="117">
        <v>0</v>
      </c>
      <c r="AD1518" s="117">
        <v>0</v>
      </c>
      <c r="AE1518" s="117">
        <v>1</v>
      </c>
      <c r="AF1518" s="117">
        <v>0</v>
      </c>
      <c r="AG1518" s="117">
        <v>0</v>
      </c>
      <c r="AH1518" s="117">
        <v>0</v>
      </c>
      <c r="AI1518" s="117">
        <v>0</v>
      </c>
      <c r="AJ1518" s="117">
        <v>0</v>
      </c>
      <c r="AK1518" s="117">
        <v>1</v>
      </c>
      <c r="AL1518" s="117">
        <v>0</v>
      </c>
      <c r="AM1518" s="117">
        <v>0</v>
      </c>
      <c r="AN1518" s="117">
        <v>0</v>
      </c>
      <c r="AO1518" s="117">
        <v>0</v>
      </c>
      <c r="AP1518" s="117">
        <v>0</v>
      </c>
      <c r="AQ1518" s="117">
        <v>0</v>
      </c>
      <c r="AR1518" s="117">
        <v>1</v>
      </c>
      <c r="AS1518" s="117">
        <v>266156.40336839505</v>
      </c>
    </row>
    <row r="1519" spans="1:45" x14ac:dyDescent="0.45">
      <c r="A1519" s="117" t="s">
        <v>1858</v>
      </c>
      <c r="B1519" s="118">
        <v>44526</v>
      </c>
      <c r="C1519" s="117">
        <v>2022</v>
      </c>
      <c r="D1519" s="117">
        <v>11</v>
      </c>
      <c r="E1519" s="117">
        <v>6</v>
      </c>
      <c r="F1519" s="117" t="s">
        <v>342</v>
      </c>
      <c r="G1519" s="117" t="s">
        <v>336</v>
      </c>
      <c r="H1519" s="117">
        <v>0</v>
      </c>
      <c r="I1519" s="117">
        <v>39.541670000000003</v>
      </c>
      <c r="J1519" s="117">
        <v>240081.62742856247</v>
      </c>
      <c r="K1519" s="117">
        <v>238367.87742856247</v>
      </c>
      <c r="L1519" s="117">
        <v>1713.75</v>
      </c>
      <c r="M1519" s="117">
        <v>0</v>
      </c>
      <c r="N1519" s="117">
        <v>0</v>
      </c>
      <c r="O1519" s="117">
        <v>0</v>
      </c>
      <c r="P1519" s="117">
        <v>0</v>
      </c>
      <c r="Q1519" s="117">
        <v>0</v>
      </c>
      <c r="R1519" s="117">
        <v>0</v>
      </c>
      <c r="S1519" s="117">
        <v>1</v>
      </c>
      <c r="T1519" s="117">
        <v>0</v>
      </c>
      <c r="U1519" s="117">
        <v>0</v>
      </c>
      <c r="V1519" s="117">
        <v>0</v>
      </c>
      <c r="W1519" s="117">
        <v>0</v>
      </c>
      <c r="X1519" s="117">
        <v>0</v>
      </c>
      <c r="Y1519" s="117">
        <v>0</v>
      </c>
      <c r="Z1519" s="117">
        <v>0</v>
      </c>
      <c r="AA1519" s="117">
        <v>0</v>
      </c>
      <c r="AB1519" s="117">
        <v>0</v>
      </c>
      <c r="AC1519" s="117">
        <v>0</v>
      </c>
      <c r="AD1519" s="117">
        <v>0</v>
      </c>
      <c r="AE1519" s="117">
        <v>1</v>
      </c>
      <c r="AF1519" s="117">
        <v>0</v>
      </c>
      <c r="AG1519" s="117">
        <v>0</v>
      </c>
      <c r="AH1519" s="117">
        <v>0</v>
      </c>
      <c r="AI1519" s="117">
        <v>0</v>
      </c>
      <c r="AJ1519" s="117">
        <v>0</v>
      </c>
      <c r="AK1519" s="117">
        <v>1</v>
      </c>
      <c r="AL1519" s="117">
        <v>0</v>
      </c>
      <c r="AM1519" s="117">
        <v>0</v>
      </c>
      <c r="AN1519" s="117">
        <v>0</v>
      </c>
      <c r="AO1519" s="117">
        <v>0</v>
      </c>
      <c r="AP1519" s="117">
        <v>0</v>
      </c>
      <c r="AQ1519" s="117">
        <v>1</v>
      </c>
      <c r="AR1519" s="117">
        <v>0</v>
      </c>
      <c r="AS1519" s="117">
        <v>238367.87742856247</v>
      </c>
    </row>
    <row r="1520" spans="1:45" x14ac:dyDescent="0.45">
      <c r="A1520" s="117" t="s">
        <v>1859</v>
      </c>
      <c r="B1520" s="118">
        <v>44527</v>
      </c>
      <c r="C1520" s="117">
        <v>2022</v>
      </c>
      <c r="D1520" s="117">
        <v>11</v>
      </c>
      <c r="E1520" s="117">
        <v>7</v>
      </c>
      <c r="F1520" s="117" t="s">
        <v>340</v>
      </c>
      <c r="G1520" s="117" t="s">
        <v>336</v>
      </c>
      <c r="H1520" s="117">
        <v>0</v>
      </c>
      <c r="I1520" s="117">
        <v>39.541670000000003</v>
      </c>
      <c r="J1520" s="117">
        <v>245934.32976755957</v>
      </c>
      <c r="K1520" s="117">
        <v>244213.49643422622</v>
      </c>
      <c r="L1520" s="117">
        <v>1720.8333333333333</v>
      </c>
      <c r="M1520" s="117">
        <v>0</v>
      </c>
      <c r="N1520" s="117">
        <v>0</v>
      </c>
      <c r="O1520" s="117">
        <v>0</v>
      </c>
      <c r="P1520" s="117">
        <v>0</v>
      </c>
      <c r="Q1520" s="117">
        <v>0</v>
      </c>
      <c r="R1520" s="117">
        <v>0</v>
      </c>
      <c r="S1520" s="117">
        <v>0</v>
      </c>
      <c r="T1520" s="117">
        <v>1</v>
      </c>
      <c r="U1520" s="117">
        <v>0</v>
      </c>
      <c r="V1520" s="117">
        <v>0</v>
      </c>
      <c r="W1520" s="117">
        <v>0</v>
      </c>
      <c r="X1520" s="117">
        <v>0</v>
      </c>
      <c r="Y1520" s="117">
        <v>0</v>
      </c>
      <c r="Z1520" s="117">
        <v>0</v>
      </c>
      <c r="AA1520" s="117">
        <v>0</v>
      </c>
      <c r="AB1520" s="117">
        <v>0</v>
      </c>
      <c r="AC1520" s="117">
        <v>0</v>
      </c>
      <c r="AD1520" s="117">
        <v>0</v>
      </c>
      <c r="AE1520" s="117">
        <v>1</v>
      </c>
      <c r="AF1520" s="117">
        <v>0</v>
      </c>
      <c r="AG1520" s="117">
        <v>0</v>
      </c>
      <c r="AH1520" s="117">
        <v>0</v>
      </c>
      <c r="AI1520" s="117">
        <v>0</v>
      </c>
      <c r="AJ1520" s="117">
        <v>0</v>
      </c>
      <c r="AK1520" s="117">
        <v>1</v>
      </c>
      <c r="AL1520" s="117">
        <v>0</v>
      </c>
      <c r="AM1520" s="117">
        <v>0</v>
      </c>
      <c r="AN1520" s="117">
        <v>0</v>
      </c>
      <c r="AO1520" s="117">
        <v>0</v>
      </c>
      <c r="AP1520" s="117">
        <v>0</v>
      </c>
      <c r="AQ1520" s="117">
        <v>1</v>
      </c>
      <c r="AR1520" s="117">
        <v>0</v>
      </c>
      <c r="AS1520" s="117">
        <v>244213.49643422622</v>
      </c>
    </row>
    <row r="1521" spans="1:45" x14ac:dyDescent="0.45">
      <c r="A1521" s="117" t="s">
        <v>1860</v>
      </c>
      <c r="B1521" s="118">
        <v>44528</v>
      </c>
      <c r="C1521" s="117">
        <v>2022</v>
      </c>
      <c r="D1521" s="117">
        <v>11</v>
      </c>
      <c r="E1521" s="117">
        <v>1</v>
      </c>
      <c r="F1521" s="117" t="s">
        <v>340</v>
      </c>
      <c r="G1521" s="117" t="s">
        <v>336</v>
      </c>
      <c r="H1521" s="117">
        <v>0</v>
      </c>
      <c r="I1521" s="117">
        <v>48.708329999999997</v>
      </c>
      <c r="J1521" s="117">
        <v>222850.53923507885</v>
      </c>
      <c r="K1521" s="117">
        <v>221295.12256841219</v>
      </c>
      <c r="L1521" s="117">
        <v>1555.4166666666667</v>
      </c>
      <c r="M1521" s="117">
        <v>0</v>
      </c>
      <c r="N1521" s="117">
        <v>1</v>
      </c>
      <c r="O1521" s="117">
        <v>0</v>
      </c>
      <c r="P1521" s="117">
        <v>0</v>
      </c>
      <c r="Q1521" s="117">
        <v>0</v>
      </c>
      <c r="R1521" s="117">
        <v>0</v>
      </c>
      <c r="S1521" s="117">
        <v>0</v>
      </c>
      <c r="T1521" s="117">
        <v>0</v>
      </c>
      <c r="U1521" s="117">
        <v>0</v>
      </c>
      <c r="V1521" s="117">
        <v>0</v>
      </c>
      <c r="W1521" s="117">
        <v>0</v>
      </c>
      <c r="X1521" s="117">
        <v>0</v>
      </c>
      <c r="Y1521" s="117">
        <v>0</v>
      </c>
      <c r="Z1521" s="117">
        <v>0</v>
      </c>
      <c r="AA1521" s="117">
        <v>0</v>
      </c>
      <c r="AB1521" s="117">
        <v>0</v>
      </c>
      <c r="AC1521" s="117">
        <v>0</v>
      </c>
      <c r="AD1521" s="117">
        <v>0</v>
      </c>
      <c r="AE1521" s="117">
        <v>1</v>
      </c>
      <c r="AF1521" s="117">
        <v>0</v>
      </c>
      <c r="AG1521" s="117">
        <v>0</v>
      </c>
      <c r="AH1521" s="117">
        <v>0</v>
      </c>
      <c r="AI1521" s="117">
        <v>0</v>
      </c>
      <c r="AJ1521" s="117">
        <v>0</v>
      </c>
      <c r="AK1521" s="117">
        <v>1</v>
      </c>
      <c r="AL1521" s="117">
        <v>0</v>
      </c>
      <c r="AM1521" s="117">
        <v>0</v>
      </c>
      <c r="AN1521" s="117">
        <v>0</v>
      </c>
      <c r="AO1521" s="117">
        <v>0</v>
      </c>
      <c r="AP1521" s="117">
        <v>0</v>
      </c>
      <c r="AQ1521" s="117">
        <v>1</v>
      </c>
      <c r="AR1521" s="117">
        <v>0</v>
      </c>
      <c r="AS1521" s="117">
        <v>221295.12256841219</v>
      </c>
    </row>
    <row r="1522" spans="1:45" x14ac:dyDescent="0.45">
      <c r="A1522" s="117" t="s">
        <v>1861</v>
      </c>
      <c r="B1522" s="118">
        <v>44529</v>
      </c>
      <c r="C1522" s="117">
        <v>2022</v>
      </c>
      <c r="D1522" s="117">
        <v>11</v>
      </c>
      <c r="E1522" s="117">
        <v>2</v>
      </c>
      <c r="F1522" s="117" t="s">
        <v>342</v>
      </c>
      <c r="G1522" s="117" t="s">
        <v>336</v>
      </c>
      <c r="H1522" s="117">
        <v>0</v>
      </c>
      <c r="I1522" s="117">
        <v>42.5</v>
      </c>
      <c r="J1522" s="117">
        <v>223422.88614961045</v>
      </c>
      <c r="K1522" s="117">
        <v>221682.46948294379</v>
      </c>
      <c r="L1522" s="117">
        <v>1740.4166666666667</v>
      </c>
      <c r="M1522" s="117">
        <v>0</v>
      </c>
      <c r="N1522" s="117">
        <v>0</v>
      </c>
      <c r="O1522" s="117">
        <v>1</v>
      </c>
      <c r="P1522" s="117">
        <v>0</v>
      </c>
      <c r="Q1522" s="117">
        <v>0</v>
      </c>
      <c r="R1522" s="117">
        <v>0</v>
      </c>
      <c r="S1522" s="117">
        <v>0</v>
      </c>
      <c r="T1522" s="117">
        <v>0</v>
      </c>
      <c r="U1522" s="117">
        <v>0</v>
      </c>
      <c r="V1522" s="117">
        <v>0</v>
      </c>
      <c r="W1522" s="117">
        <v>0</v>
      </c>
      <c r="X1522" s="117">
        <v>0</v>
      </c>
      <c r="Y1522" s="117">
        <v>0</v>
      </c>
      <c r="Z1522" s="117">
        <v>0</v>
      </c>
      <c r="AA1522" s="117">
        <v>0</v>
      </c>
      <c r="AB1522" s="117">
        <v>0</v>
      </c>
      <c r="AC1522" s="117">
        <v>0</v>
      </c>
      <c r="AD1522" s="117">
        <v>0</v>
      </c>
      <c r="AE1522" s="117">
        <v>1</v>
      </c>
      <c r="AF1522" s="117">
        <v>0</v>
      </c>
      <c r="AG1522" s="117">
        <v>0</v>
      </c>
      <c r="AH1522" s="117">
        <v>0</v>
      </c>
      <c r="AI1522" s="117">
        <v>0</v>
      </c>
      <c r="AJ1522" s="117">
        <v>0</v>
      </c>
      <c r="AK1522" s="117">
        <v>1</v>
      </c>
      <c r="AL1522" s="117">
        <v>0</v>
      </c>
      <c r="AM1522" s="117">
        <v>0</v>
      </c>
      <c r="AN1522" s="117">
        <v>0</v>
      </c>
      <c r="AO1522" s="117">
        <v>0</v>
      </c>
      <c r="AP1522" s="117">
        <v>0</v>
      </c>
      <c r="AQ1522" s="117">
        <v>1</v>
      </c>
      <c r="AR1522" s="117">
        <v>0</v>
      </c>
      <c r="AS1522" s="117">
        <v>221682.46948294379</v>
      </c>
    </row>
    <row r="1523" spans="1:45" x14ac:dyDescent="0.45">
      <c r="A1523" s="117" t="s">
        <v>1862</v>
      </c>
      <c r="B1523" s="118">
        <v>44530</v>
      </c>
      <c r="C1523" s="117">
        <v>2022</v>
      </c>
      <c r="D1523" s="117">
        <v>11</v>
      </c>
      <c r="E1523" s="117">
        <v>3</v>
      </c>
      <c r="F1523" s="117" t="s">
        <v>342</v>
      </c>
      <c r="G1523" s="117" t="s">
        <v>336</v>
      </c>
      <c r="H1523" s="117">
        <v>0</v>
      </c>
      <c r="I1523" s="117">
        <v>53.125</v>
      </c>
      <c r="J1523" s="117">
        <v>233950.21113481335</v>
      </c>
      <c r="K1523" s="117">
        <v>232240.62780148</v>
      </c>
      <c r="L1523" s="117">
        <v>1709.5833333333333</v>
      </c>
      <c r="M1523" s="117">
        <v>0</v>
      </c>
      <c r="N1523" s="117">
        <v>0</v>
      </c>
      <c r="O1523" s="117">
        <v>0</v>
      </c>
      <c r="P1523" s="117">
        <v>1</v>
      </c>
      <c r="Q1523" s="117">
        <v>0</v>
      </c>
      <c r="R1523" s="117">
        <v>0</v>
      </c>
      <c r="S1523" s="117">
        <v>0</v>
      </c>
      <c r="T1523" s="117">
        <v>0</v>
      </c>
      <c r="U1523" s="117">
        <v>0</v>
      </c>
      <c r="V1523" s="117">
        <v>0</v>
      </c>
      <c r="W1523" s="117">
        <v>0</v>
      </c>
      <c r="X1523" s="117">
        <v>0</v>
      </c>
      <c r="Y1523" s="117">
        <v>0</v>
      </c>
      <c r="Z1523" s="117">
        <v>0</v>
      </c>
      <c r="AA1523" s="117">
        <v>0</v>
      </c>
      <c r="AB1523" s="117">
        <v>0</v>
      </c>
      <c r="AC1523" s="117">
        <v>0</v>
      </c>
      <c r="AD1523" s="117">
        <v>0</v>
      </c>
      <c r="AE1523" s="117">
        <v>1</v>
      </c>
      <c r="AF1523" s="117">
        <v>0</v>
      </c>
      <c r="AG1523" s="117">
        <v>0</v>
      </c>
      <c r="AH1523" s="117">
        <v>0</v>
      </c>
      <c r="AI1523" s="117">
        <v>0</v>
      </c>
      <c r="AJ1523" s="117">
        <v>0</v>
      </c>
      <c r="AK1523" s="117">
        <v>1</v>
      </c>
      <c r="AL1523" s="117">
        <v>0</v>
      </c>
      <c r="AM1523" s="117">
        <v>0</v>
      </c>
      <c r="AN1523" s="117">
        <v>0</v>
      </c>
      <c r="AO1523" s="117">
        <v>0</v>
      </c>
      <c r="AP1523" s="117">
        <v>0</v>
      </c>
      <c r="AQ1523" s="117">
        <v>1</v>
      </c>
      <c r="AR1523" s="117">
        <v>0</v>
      </c>
      <c r="AS1523" s="117">
        <v>232240.62780148</v>
      </c>
    </row>
    <row r="1524" spans="1:45" x14ac:dyDescent="0.45">
      <c r="A1524" s="117" t="s">
        <v>1863</v>
      </c>
      <c r="B1524" s="118">
        <v>44531</v>
      </c>
      <c r="C1524" s="117">
        <v>2022</v>
      </c>
      <c r="D1524" s="117">
        <v>12</v>
      </c>
      <c r="E1524" s="117">
        <v>4</v>
      </c>
      <c r="F1524" s="117" t="s">
        <v>342</v>
      </c>
      <c r="G1524" s="117" t="s">
        <v>336</v>
      </c>
      <c r="H1524" s="117">
        <v>0</v>
      </c>
      <c r="I1524" s="117">
        <v>59.541670000000003</v>
      </c>
      <c r="J1524" s="117">
        <v>219593.14250990492</v>
      </c>
      <c r="K1524" s="117">
        <v>217901.89250990492</v>
      </c>
      <c r="L1524" s="117">
        <v>1691.25</v>
      </c>
      <c r="M1524" s="117">
        <v>0</v>
      </c>
      <c r="N1524" s="117">
        <v>0</v>
      </c>
      <c r="O1524" s="117">
        <v>0</v>
      </c>
      <c r="P1524" s="117">
        <v>0</v>
      </c>
      <c r="Q1524" s="117">
        <v>1</v>
      </c>
      <c r="R1524" s="117">
        <v>0</v>
      </c>
      <c r="S1524" s="117">
        <v>0</v>
      </c>
      <c r="T1524" s="117">
        <v>0</v>
      </c>
      <c r="U1524" s="117">
        <v>0</v>
      </c>
      <c r="V1524" s="117">
        <v>0</v>
      </c>
      <c r="W1524" s="117">
        <v>0</v>
      </c>
      <c r="X1524" s="117">
        <v>0</v>
      </c>
      <c r="Y1524" s="117">
        <v>0</v>
      </c>
      <c r="Z1524" s="117">
        <v>0</v>
      </c>
      <c r="AA1524" s="117">
        <v>0</v>
      </c>
      <c r="AB1524" s="117">
        <v>0</v>
      </c>
      <c r="AC1524" s="117">
        <v>0</v>
      </c>
      <c r="AD1524" s="117">
        <v>0</v>
      </c>
      <c r="AE1524" s="117">
        <v>0</v>
      </c>
      <c r="AF1524" s="117">
        <v>1</v>
      </c>
      <c r="AG1524" s="117">
        <v>0</v>
      </c>
      <c r="AH1524" s="117">
        <v>0</v>
      </c>
      <c r="AI1524" s="117">
        <v>0</v>
      </c>
      <c r="AJ1524" s="117">
        <v>0</v>
      </c>
      <c r="AK1524" s="117">
        <v>1</v>
      </c>
      <c r="AL1524" s="117">
        <v>0</v>
      </c>
      <c r="AM1524" s="117">
        <v>0</v>
      </c>
      <c r="AN1524" s="117">
        <v>0</v>
      </c>
      <c r="AO1524" s="117">
        <v>0</v>
      </c>
      <c r="AP1524" s="117">
        <v>0</v>
      </c>
      <c r="AQ1524" s="117">
        <v>1</v>
      </c>
      <c r="AR1524" s="117">
        <v>0</v>
      </c>
      <c r="AS1524" s="117">
        <v>217901.89250990492</v>
      </c>
    </row>
    <row r="1525" spans="1:45" x14ac:dyDescent="0.45">
      <c r="A1525" s="117" t="s">
        <v>1864</v>
      </c>
      <c r="B1525" s="118">
        <v>44532</v>
      </c>
      <c r="C1525" s="117">
        <v>2022</v>
      </c>
      <c r="D1525" s="117">
        <v>12</v>
      </c>
      <c r="E1525" s="117">
        <v>5</v>
      </c>
      <c r="F1525" s="117" t="s">
        <v>342</v>
      </c>
      <c r="G1525" s="117" t="s">
        <v>336</v>
      </c>
      <c r="H1525" s="117">
        <v>0</v>
      </c>
      <c r="I1525" s="117">
        <v>47.708329999999997</v>
      </c>
      <c r="J1525" s="117">
        <v>241696.2098943333</v>
      </c>
      <c r="K1525" s="117">
        <v>239947.4598943333</v>
      </c>
      <c r="L1525" s="117">
        <v>1748.75</v>
      </c>
      <c r="M1525" s="117">
        <v>0</v>
      </c>
      <c r="N1525" s="117">
        <v>0</v>
      </c>
      <c r="O1525" s="117">
        <v>0</v>
      </c>
      <c r="P1525" s="117">
        <v>0</v>
      </c>
      <c r="Q1525" s="117">
        <v>0</v>
      </c>
      <c r="R1525" s="117">
        <v>1</v>
      </c>
      <c r="S1525" s="117">
        <v>0</v>
      </c>
      <c r="T1525" s="117">
        <v>0</v>
      </c>
      <c r="U1525" s="117">
        <v>0</v>
      </c>
      <c r="V1525" s="117">
        <v>0</v>
      </c>
      <c r="W1525" s="117">
        <v>0</v>
      </c>
      <c r="X1525" s="117">
        <v>0</v>
      </c>
      <c r="Y1525" s="117">
        <v>0</v>
      </c>
      <c r="Z1525" s="117">
        <v>0</v>
      </c>
      <c r="AA1525" s="117">
        <v>0</v>
      </c>
      <c r="AB1525" s="117">
        <v>0</v>
      </c>
      <c r="AC1525" s="117">
        <v>0</v>
      </c>
      <c r="AD1525" s="117">
        <v>0</v>
      </c>
      <c r="AE1525" s="117">
        <v>0</v>
      </c>
      <c r="AF1525" s="117">
        <v>1</v>
      </c>
      <c r="AG1525" s="117">
        <v>0</v>
      </c>
      <c r="AH1525" s="117">
        <v>0</v>
      </c>
      <c r="AI1525" s="117">
        <v>0</v>
      </c>
      <c r="AJ1525" s="117">
        <v>0</v>
      </c>
      <c r="AK1525" s="117">
        <v>1</v>
      </c>
      <c r="AL1525" s="117">
        <v>0</v>
      </c>
      <c r="AM1525" s="117">
        <v>0</v>
      </c>
      <c r="AN1525" s="117">
        <v>0</v>
      </c>
      <c r="AO1525" s="117">
        <v>0</v>
      </c>
      <c r="AP1525" s="117">
        <v>0</v>
      </c>
      <c r="AQ1525" s="117">
        <v>1</v>
      </c>
      <c r="AR1525" s="117">
        <v>0</v>
      </c>
      <c r="AS1525" s="117">
        <v>239947.4598943333</v>
      </c>
    </row>
    <row r="1526" spans="1:45" x14ac:dyDescent="0.45">
      <c r="A1526" s="117" t="s">
        <v>1865</v>
      </c>
      <c r="B1526" s="118">
        <v>44533</v>
      </c>
      <c r="C1526" s="117">
        <v>2022</v>
      </c>
      <c r="D1526" s="117">
        <v>12</v>
      </c>
      <c r="E1526" s="117">
        <v>6</v>
      </c>
      <c r="F1526" s="117" t="s">
        <v>342</v>
      </c>
      <c r="G1526" s="117" t="s">
        <v>336</v>
      </c>
      <c r="H1526" s="117">
        <v>0</v>
      </c>
      <c r="I1526" s="117">
        <v>37.125</v>
      </c>
      <c r="J1526" s="117">
        <v>289619.50568032329</v>
      </c>
      <c r="K1526" s="117">
        <v>287813.67234698997</v>
      </c>
      <c r="L1526" s="117">
        <v>1805.8333333333333</v>
      </c>
      <c r="M1526" s="117">
        <v>0</v>
      </c>
      <c r="N1526" s="117">
        <v>0</v>
      </c>
      <c r="O1526" s="117">
        <v>0</v>
      </c>
      <c r="P1526" s="117">
        <v>0</v>
      </c>
      <c r="Q1526" s="117">
        <v>0</v>
      </c>
      <c r="R1526" s="117">
        <v>0</v>
      </c>
      <c r="S1526" s="117">
        <v>1</v>
      </c>
      <c r="T1526" s="117">
        <v>0</v>
      </c>
      <c r="U1526" s="117">
        <v>0</v>
      </c>
      <c r="V1526" s="117">
        <v>0</v>
      </c>
      <c r="W1526" s="117">
        <v>0</v>
      </c>
      <c r="X1526" s="117">
        <v>0</v>
      </c>
      <c r="Y1526" s="117">
        <v>0</v>
      </c>
      <c r="Z1526" s="117">
        <v>0</v>
      </c>
      <c r="AA1526" s="117">
        <v>0</v>
      </c>
      <c r="AB1526" s="117">
        <v>0</v>
      </c>
      <c r="AC1526" s="117">
        <v>0</v>
      </c>
      <c r="AD1526" s="117">
        <v>0</v>
      </c>
      <c r="AE1526" s="117">
        <v>0</v>
      </c>
      <c r="AF1526" s="117">
        <v>1</v>
      </c>
      <c r="AG1526" s="117">
        <v>0</v>
      </c>
      <c r="AH1526" s="117">
        <v>0</v>
      </c>
      <c r="AI1526" s="117">
        <v>0</v>
      </c>
      <c r="AJ1526" s="117">
        <v>0</v>
      </c>
      <c r="AK1526" s="117">
        <v>1</v>
      </c>
      <c r="AL1526" s="117">
        <v>0</v>
      </c>
      <c r="AM1526" s="117">
        <v>0</v>
      </c>
      <c r="AN1526" s="117">
        <v>0</v>
      </c>
      <c r="AO1526" s="117">
        <v>0</v>
      </c>
      <c r="AP1526" s="117">
        <v>0</v>
      </c>
      <c r="AQ1526" s="117">
        <v>1</v>
      </c>
      <c r="AR1526" s="117">
        <v>0</v>
      </c>
      <c r="AS1526" s="117">
        <v>287813.67234698997</v>
      </c>
    </row>
    <row r="1527" spans="1:45" x14ac:dyDescent="0.45">
      <c r="A1527" s="117" t="s">
        <v>1866</v>
      </c>
      <c r="B1527" s="118">
        <v>44534</v>
      </c>
      <c r="C1527" s="117">
        <v>2022</v>
      </c>
      <c r="D1527" s="117">
        <v>12</v>
      </c>
      <c r="E1527" s="117">
        <v>7</v>
      </c>
      <c r="F1527" s="117" t="s">
        <v>340</v>
      </c>
      <c r="G1527" s="117" t="s">
        <v>336</v>
      </c>
      <c r="H1527" s="117">
        <v>0</v>
      </c>
      <c r="I1527" s="117">
        <v>33.916670000000003</v>
      </c>
      <c r="J1527" s="117">
        <v>271307.59424487507</v>
      </c>
      <c r="K1527" s="117">
        <v>269687.17757820839</v>
      </c>
      <c r="L1527" s="117">
        <v>1620.4166666666667</v>
      </c>
      <c r="M1527" s="117">
        <v>0</v>
      </c>
      <c r="N1527" s="117">
        <v>0</v>
      </c>
      <c r="O1527" s="117">
        <v>0</v>
      </c>
      <c r="P1527" s="117">
        <v>0</v>
      </c>
      <c r="Q1527" s="117">
        <v>0</v>
      </c>
      <c r="R1527" s="117">
        <v>0</v>
      </c>
      <c r="S1527" s="117">
        <v>0</v>
      </c>
      <c r="T1527" s="117">
        <v>1</v>
      </c>
      <c r="U1527" s="117">
        <v>0</v>
      </c>
      <c r="V1527" s="117">
        <v>0</v>
      </c>
      <c r="W1527" s="117">
        <v>0</v>
      </c>
      <c r="X1527" s="117">
        <v>0</v>
      </c>
      <c r="Y1527" s="117">
        <v>0</v>
      </c>
      <c r="Z1527" s="117">
        <v>0</v>
      </c>
      <c r="AA1527" s="117">
        <v>0</v>
      </c>
      <c r="AB1527" s="117">
        <v>0</v>
      </c>
      <c r="AC1527" s="117">
        <v>0</v>
      </c>
      <c r="AD1527" s="117">
        <v>0</v>
      </c>
      <c r="AE1527" s="117">
        <v>0</v>
      </c>
      <c r="AF1527" s="117">
        <v>1</v>
      </c>
      <c r="AG1527" s="117">
        <v>0</v>
      </c>
      <c r="AH1527" s="117">
        <v>0</v>
      </c>
      <c r="AI1527" s="117">
        <v>0</v>
      </c>
      <c r="AJ1527" s="117">
        <v>0</v>
      </c>
      <c r="AK1527" s="117">
        <v>1</v>
      </c>
      <c r="AL1527" s="117">
        <v>0</v>
      </c>
      <c r="AM1527" s="117">
        <v>0</v>
      </c>
      <c r="AN1527" s="117">
        <v>0</v>
      </c>
      <c r="AO1527" s="117">
        <v>0</v>
      </c>
      <c r="AP1527" s="117">
        <v>0</v>
      </c>
      <c r="AQ1527" s="117">
        <v>1</v>
      </c>
      <c r="AR1527" s="117">
        <v>0</v>
      </c>
      <c r="AS1527" s="117">
        <v>269687.17757820839</v>
      </c>
    </row>
    <row r="1528" spans="1:45" x14ac:dyDescent="0.45">
      <c r="A1528" s="117" t="s">
        <v>1867</v>
      </c>
      <c r="B1528" s="118">
        <v>44535</v>
      </c>
      <c r="C1528" s="117">
        <v>2022</v>
      </c>
      <c r="D1528" s="117">
        <v>12</v>
      </c>
      <c r="E1528" s="117">
        <v>1</v>
      </c>
      <c r="F1528" s="117" t="s">
        <v>340</v>
      </c>
      <c r="G1528" s="117" t="s">
        <v>336</v>
      </c>
      <c r="H1528" s="117">
        <v>0</v>
      </c>
      <c r="I1528" s="117">
        <v>30.375</v>
      </c>
      <c r="J1528" s="117">
        <v>291696.47320541256</v>
      </c>
      <c r="K1528" s="117">
        <v>290268.55653874588</v>
      </c>
      <c r="L1528" s="117">
        <v>1427.9166666666667</v>
      </c>
      <c r="M1528" s="117">
        <v>0</v>
      </c>
      <c r="N1528" s="117">
        <v>1</v>
      </c>
      <c r="O1528" s="117">
        <v>0</v>
      </c>
      <c r="P1528" s="117">
        <v>0</v>
      </c>
      <c r="Q1528" s="117">
        <v>0</v>
      </c>
      <c r="R1528" s="117">
        <v>0</v>
      </c>
      <c r="S1528" s="117">
        <v>0</v>
      </c>
      <c r="T1528" s="117">
        <v>0</v>
      </c>
      <c r="U1528" s="117">
        <v>0</v>
      </c>
      <c r="V1528" s="117">
        <v>0</v>
      </c>
      <c r="W1528" s="117">
        <v>0</v>
      </c>
      <c r="X1528" s="117">
        <v>0</v>
      </c>
      <c r="Y1528" s="117">
        <v>0</v>
      </c>
      <c r="Z1528" s="117">
        <v>0</v>
      </c>
      <c r="AA1528" s="117">
        <v>0</v>
      </c>
      <c r="AB1528" s="117">
        <v>0</v>
      </c>
      <c r="AC1528" s="117">
        <v>0</v>
      </c>
      <c r="AD1528" s="117">
        <v>0</v>
      </c>
      <c r="AE1528" s="117">
        <v>0</v>
      </c>
      <c r="AF1528" s="117">
        <v>1</v>
      </c>
      <c r="AG1528" s="117">
        <v>0</v>
      </c>
      <c r="AH1528" s="117">
        <v>0</v>
      </c>
      <c r="AI1528" s="117">
        <v>0</v>
      </c>
      <c r="AJ1528" s="117">
        <v>0</v>
      </c>
      <c r="AK1528" s="117">
        <v>1</v>
      </c>
      <c r="AL1528" s="117">
        <v>0</v>
      </c>
      <c r="AM1528" s="117">
        <v>0</v>
      </c>
      <c r="AN1528" s="117">
        <v>0</v>
      </c>
      <c r="AO1528" s="117">
        <v>0</v>
      </c>
      <c r="AP1528" s="117">
        <v>0</v>
      </c>
      <c r="AQ1528" s="117">
        <v>1</v>
      </c>
      <c r="AR1528" s="117">
        <v>0</v>
      </c>
      <c r="AS1528" s="117">
        <v>290268.55653874588</v>
      </c>
    </row>
    <row r="1529" spans="1:45" x14ac:dyDescent="0.45">
      <c r="A1529" s="117" t="s">
        <v>1868</v>
      </c>
      <c r="B1529" s="118">
        <v>44536</v>
      </c>
      <c r="C1529" s="117">
        <v>2022</v>
      </c>
      <c r="D1529" s="117">
        <v>12</v>
      </c>
      <c r="E1529" s="117">
        <v>2</v>
      </c>
      <c r="F1529" s="117" t="s">
        <v>342</v>
      </c>
      <c r="G1529" s="117" t="s">
        <v>336</v>
      </c>
      <c r="H1529" s="117">
        <v>0</v>
      </c>
      <c r="I1529" s="117">
        <v>28.75</v>
      </c>
      <c r="J1529" s="117">
        <v>316562.95445037709</v>
      </c>
      <c r="K1529" s="117">
        <v>314905.87111704377</v>
      </c>
      <c r="L1529" s="117">
        <v>1657.0833333333333</v>
      </c>
      <c r="M1529" s="117">
        <v>0</v>
      </c>
      <c r="N1529" s="117">
        <v>0</v>
      </c>
      <c r="O1529" s="117">
        <v>1</v>
      </c>
      <c r="P1529" s="117">
        <v>0</v>
      </c>
      <c r="Q1529" s="117">
        <v>0</v>
      </c>
      <c r="R1529" s="117">
        <v>0</v>
      </c>
      <c r="S1529" s="117">
        <v>0</v>
      </c>
      <c r="T1529" s="117">
        <v>0</v>
      </c>
      <c r="U1529" s="117">
        <v>0</v>
      </c>
      <c r="V1529" s="117">
        <v>0</v>
      </c>
      <c r="W1529" s="117">
        <v>0</v>
      </c>
      <c r="X1529" s="117">
        <v>0</v>
      </c>
      <c r="Y1529" s="117">
        <v>0</v>
      </c>
      <c r="Z1529" s="117">
        <v>0</v>
      </c>
      <c r="AA1529" s="117">
        <v>0</v>
      </c>
      <c r="AB1529" s="117">
        <v>0</v>
      </c>
      <c r="AC1529" s="117">
        <v>0</v>
      </c>
      <c r="AD1529" s="117">
        <v>0</v>
      </c>
      <c r="AE1529" s="117">
        <v>0</v>
      </c>
      <c r="AF1529" s="117">
        <v>1</v>
      </c>
      <c r="AG1529" s="117">
        <v>0</v>
      </c>
      <c r="AH1529" s="117">
        <v>0</v>
      </c>
      <c r="AI1529" s="117">
        <v>0</v>
      </c>
      <c r="AJ1529" s="117">
        <v>0</v>
      </c>
      <c r="AK1529" s="117">
        <v>1</v>
      </c>
      <c r="AL1529" s="117">
        <v>0</v>
      </c>
      <c r="AM1529" s="117">
        <v>0</v>
      </c>
      <c r="AN1529" s="117">
        <v>0</v>
      </c>
      <c r="AO1529" s="117">
        <v>0</v>
      </c>
      <c r="AP1529" s="117">
        <v>0</v>
      </c>
      <c r="AQ1529" s="117">
        <v>1</v>
      </c>
      <c r="AR1529" s="117">
        <v>0</v>
      </c>
      <c r="AS1529" s="117">
        <v>314905.87111704377</v>
      </c>
    </row>
    <row r="1530" spans="1:45" x14ac:dyDescent="0.45">
      <c r="A1530" s="117" t="s">
        <v>1869</v>
      </c>
      <c r="B1530" s="118">
        <v>44537</v>
      </c>
      <c r="C1530" s="117">
        <v>2022</v>
      </c>
      <c r="D1530" s="117">
        <v>12</v>
      </c>
      <c r="E1530" s="117">
        <v>3</v>
      </c>
      <c r="F1530" s="117" t="s">
        <v>342</v>
      </c>
      <c r="G1530" s="117" t="s">
        <v>336</v>
      </c>
      <c r="H1530" s="117">
        <v>0</v>
      </c>
      <c r="I1530" s="117">
        <v>30.375</v>
      </c>
      <c r="J1530" s="117">
        <v>314264.78810535418</v>
      </c>
      <c r="K1530" s="117">
        <v>312599.78810535418</v>
      </c>
      <c r="L1530" s="117">
        <v>1665</v>
      </c>
      <c r="M1530" s="117">
        <v>0</v>
      </c>
      <c r="N1530" s="117">
        <v>0</v>
      </c>
      <c r="O1530" s="117">
        <v>0</v>
      </c>
      <c r="P1530" s="117">
        <v>1</v>
      </c>
      <c r="Q1530" s="117">
        <v>0</v>
      </c>
      <c r="R1530" s="117">
        <v>0</v>
      </c>
      <c r="S1530" s="117">
        <v>0</v>
      </c>
      <c r="T1530" s="117">
        <v>0</v>
      </c>
      <c r="U1530" s="117">
        <v>0</v>
      </c>
      <c r="V1530" s="117">
        <v>0</v>
      </c>
      <c r="W1530" s="117">
        <v>0</v>
      </c>
      <c r="X1530" s="117">
        <v>0</v>
      </c>
      <c r="Y1530" s="117">
        <v>0</v>
      </c>
      <c r="Z1530" s="117">
        <v>0</v>
      </c>
      <c r="AA1530" s="117">
        <v>0</v>
      </c>
      <c r="AB1530" s="117">
        <v>0</v>
      </c>
      <c r="AC1530" s="117">
        <v>0</v>
      </c>
      <c r="AD1530" s="117">
        <v>0</v>
      </c>
      <c r="AE1530" s="117">
        <v>0</v>
      </c>
      <c r="AF1530" s="117">
        <v>1</v>
      </c>
      <c r="AG1530" s="117">
        <v>0</v>
      </c>
      <c r="AH1530" s="117">
        <v>0</v>
      </c>
      <c r="AI1530" s="117">
        <v>0</v>
      </c>
      <c r="AJ1530" s="117">
        <v>0</v>
      </c>
      <c r="AK1530" s="117">
        <v>1</v>
      </c>
      <c r="AL1530" s="117">
        <v>0</v>
      </c>
      <c r="AM1530" s="117">
        <v>0</v>
      </c>
      <c r="AN1530" s="117">
        <v>0</v>
      </c>
      <c r="AO1530" s="117">
        <v>0</v>
      </c>
      <c r="AP1530" s="117">
        <v>0</v>
      </c>
      <c r="AQ1530" s="117">
        <v>1</v>
      </c>
      <c r="AR1530" s="117">
        <v>0</v>
      </c>
      <c r="AS1530" s="117">
        <v>312599.78810535418</v>
      </c>
    </row>
    <row r="1531" spans="1:45" x14ac:dyDescent="0.45">
      <c r="A1531" s="117" t="s">
        <v>1870</v>
      </c>
      <c r="B1531" s="118">
        <v>44538</v>
      </c>
      <c r="C1531" s="117">
        <v>2022</v>
      </c>
      <c r="D1531" s="117">
        <v>12</v>
      </c>
      <c r="E1531" s="117">
        <v>4</v>
      </c>
      <c r="F1531" s="117" t="s">
        <v>342</v>
      </c>
      <c r="G1531" s="117" t="s">
        <v>336</v>
      </c>
      <c r="H1531" s="117">
        <v>0</v>
      </c>
      <c r="I1531" s="117">
        <v>32.291670000000003</v>
      </c>
      <c r="J1531" s="117">
        <v>300754.60498860752</v>
      </c>
      <c r="K1531" s="117">
        <v>291212.52165527421</v>
      </c>
      <c r="L1531" s="117">
        <v>9542.0833333333339</v>
      </c>
      <c r="M1531" s="117">
        <v>0</v>
      </c>
      <c r="N1531" s="117">
        <v>0</v>
      </c>
      <c r="O1531" s="117">
        <v>0</v>
      </c>
      <c r="P1531" s="117">
        <v>0</v>
      </c>
      <c r="Q1531" s="117">
        <v>1</v>
      </c>
      <c r="R1531" s="117">
        <v>0</v>
      </c>
      <c r="S1531" s="117">
        <v>0</v>
      </c>
      <c r="T1531" s="117">
        <v>0</v>
      </c>
      <c r="U1531" s="117">
        <v>0</v>
      </c>
      <c r="V1531" s="117">
        <v>0</v>
      </c>
      <c r="W1531" s="117">
        <v>0</v>
      </c>
      <c r="X1531" s="117">
        <v>0</v>
      </c>
      <c r="Y1531" s="117">
        <v>0</v>
      </c>
      <c r="Z1531" s="117">
        <v>0</v>
      </c>
      <c r="AA1531" s="117">
        <v>0</v>
      </c>
      <c r="AB1531" s="117">
        <v>0</v>
      </c>
      <c r="AC1531" s="117">
        <v>0</v>
      </c>
      <c r="AD1531" s="117">
        <v>0</v>
      </c>
      <c r="AE1531" s="117">
        <v>0</v>
      </c>
      <c r="AF1531" s="117">
        <v>1</v>
      </c>
      <c r="AG1531" s="117">
        <v>0</v>
      </c>
      <c r="AH1531" s="117">
        <v>0</v>
      </c>
      <c r="AI1531" s="117">
        <v>0</v>
      </c>
      <c r="AJ1531" s="117">
        <v>0</v>
      </c>
      <c r="AK1531" s="117">
        <v>1</v>
      </c>
      <c r="AL1531" s="117">
        <v>0</v>
      </c>
      <c r="AM1531" s="117">
        <v>0</v>
      </c>
      <c r="AN1531" s="117">
        <v>0</v>
      </c>
      <c r="AO1531" s="117">
        <v>0</v>
      </c>
      <c r="AP1531" s="117">
        <v>0</v>
      </c>
      <c r="AQ1531" s="117">
        <v>1</v>
      </c>
      <c r="AR1531" s="117">
        <v>0</v>
      </c>
      <c r="AS1531" s="117">
        <v>291212.52165527421</v>
      </c>
    </row>
    <row r="1532" spans="1:45" x14ac:dyDescent="0.45">
      <c r="A1532" s="117" t="s">
        <v>1871</v>
      </c>
      <c r="B1532" s="118">
        <v>44539</v>
      </c>
      <c r="C1532" s="117">
        <v>2022</v>
      </c>
      <c r="D1532" s="117">
        <v>12</v>
      </c>
      <c r="E1532" s="117">
        <v>5</v>
      </c>
      <c r="F1532" s="117" t="s">
        <v>342</v>
      </c>
      <c r="G1532" s="117" t="s">
        <v>336</v>
      </c>
      <c r="H1532" s="117">
        <v>0</v>
      </c>
      <c r="I1532" s="117">
        <v>30.29167</v>
      </c>
      <c r="J1532" s="117">
        <v>328903.83442709554</v>
      </c>
      <c r="K1532" s="117">
        <v>323389.66776042886</v>
      </c>
      <c r="L1532" s="117">
        <v>5514.166666666667</v>
      </c>
      <c r="M1532" s="117">
        <v>0</v>
      </c>
      <c r="N1532" s="117">
        <v>0</v>
      </c>
      <c r="O1532" s="117">
        <v>0</v>
      </c>
      <c r="P1532" s="117">
        <v>0</v>
      </c>
      <c r="Q1532" s="117">
        <v>0</v>
      </c>
      <c r="R1532" s="117">
        <v>1</v>
      </c>
      <c r="S1532" s="117">
        <v>0</v>
      </c>
      <c r="T1532" s="117">
        <v>0</v>
      </c>
      <c r="U1532" s="117">
        <v>0</v>
      </c>
      <c r="V1532" s="117">
        <v>0</v>
      </c>
      <c r="W1532" s="117">
        <v>0</v>
      </c>
      <c r="X1532" s="117">
        <v>0</v>
      </c>
      <c r="Y1532" s="117">
        <v>0</v>
      </c>
      <c r="Z1532" s="117">
        <v>0</v>
      </c>
      <c r="AA1532" s="117">
        <v>0</v>
      </c>
      <c r="AB1532" s="117">
        <v>0</v>
      </c>
      <c r="AC1532" s="117">
        <v>0</v>
      </c>
      <c r="AD1532" s="117">
        <v>0</v>
      </c>
      <c r="AE1532" s="117">
        <v>0</v>
      </c>
      <c r="AF1532" s="117">
        <v>1</v>
      </c>
      <c r="AG1532" s="117">
        <v>0</v>
      </c>
      <c r="AH1532" s="117">
        <v>0</v>
      </c>
      <c r="AI1532" s="117">
        <v>0</v>
      </c>
      <c r="AJ1532" s="117">
        <v>0</v>
      </c>
      <c r="AK1532" s="117">
        <v>1</v>
      </c>
      <c r="AL1532" s="117">
        <v>0</v>
      </c>
      <c r="AM1532" s="117">
        <v>0</v>
      </c>
      <c r="AN1532" s="117">
        <v>0</v>
      </c>
      <c r="AO1532" s="117">
        <v>0</v>
      </c>
      <c r="AP1532" s="117">
        <v>0</v>
      </c>
      <c r="AQ1532" s="117">
        <v>1</v>
      </c>
      <c r="AR1532" s="117">
        <v>0</v>
      </c>
      <c r="AS1532" s="117">
        <v>323389.66776042886</v>
      </c>
    </row>
    <row r="1533" spans="1:45" x14ac:dyDescent="0.45">
      <c r="A1533" s="117" t="s">
        <v>1872</v>
      </c>
      <c r="B1533" s="118">
        <v>44540</v>
      </c>
      <c r="C1533" s="117">
        <v>2022</v>
      </c>
      <c r="D1533" s="117">
        <v>12</v>
      </c>
      <c r="E1533" s="117">
        <v>6</v>
      </c>
      <c r="F1533" s="117" t="s">
        <v>342</v>
      </c>
      <c r="G1533" s="117" t="s">
        <v>336</v>
      </c>
      <c r="H1533" s="117">
        <v>0</v>
      </c>
      <c r="I1533" s="117">
        <v>29.70833</v>
      </c>
      <c r="J1533" s="117">
        <v>325989.85960329452</v>
      </c>
      <c r="K1533" s="117">
        <v>324503.60960329452</v>
      </c>
      <c r="L1533" s="117">
        <v>1486.25</v>
      </c>
      <c r="M1533" s="117">
        <v>0</v>
      </c>
      <c r="N1533" s="117">
        <v>0</v>
      </c>
      <c r="O1533" s="117">
        <v>0</v>
      </c>
      <c r="P1533" s="117">
        <v>0</v>
      </c>
      <c r="Q1533" s="117">
        <v>0</v>
      </c>
      <c r="R1533" s="117">
        <v>0</v>
      </c>
      <c r="S1533" s="117">
        <v>1</v>
      </c>
      <c r="T1533" s="117">
        <v>0</v>
      </c>
      <c r="U1533" s="117">
        <v>0</v>
      </c>
      <c r="V1533" s="117">
        <v>0</v>
      </c>
      <c r="W1533" s="117">
        <v>0</v>
      </c>
      <c r="X1533" s="117">
        <v>0</v>
      </c>
      <c r="Y1533" s="117">
        <v>0</v>
      </c>
      <c r="Z1533" s="117">
        <v>0</v>
      </c>
      <c r="AA1533" s="117">
        <v>0</v>
      </c>
      <c r="AB1533" s="117">
        <v>0</v>
      </c>
      <c r="AC1533" s="117">
        <v>0</v>
      </c>
      <c r="AD1533" s="117">
        <v>0</v>
      </c>
      <c r="AE1533" s="117">
        <v>0</v>
      </c>
      <c r="AF1533" s="117">
        <v>1</v>
      </c>
      <c r="AG1533" s="117">
        <v>0</v>
      </c>
      <c r="AH1533" s="117">
        <v>0</v>
      </c>
      <c r="AI1533" s="117">
        <v>0</v>
      </c>
      <c r="AJ1533" s="117">
        <v>0</v>
      </c>
      <c r="AK1533" s="117">
        <v>1</v>
      </c>
      <c r="AL1533" s="117">
        <v>0</v>
      </c>
      <c r="AM1533" s="117">
        <v>0</v>
      </c>
      <c r="AN1533" s="117">
        <v>0</v>
      </c>
      <c r="AO1533" s="117">
        <v>0</v>
      </c>
      <c r="AP1533" s="117">
        <v>0</v>
      </c>
      <c r="AQ1533" s="117">
        <v>1</v>
      </c>
      <c r="AR1533" s="117">
        <v>0</v>
      </c>
      <c r="AS1533" s="117">
        <v>324503.60960329452</v>
      </c>
    </row>
    <row r="1534" spans="1:45" x14ac:dyDescent="0.45">
      <c r="A1534" s="117" t="s">
        <v>1873</v>
      </c>
      <c r="B1534" s="118">
        <v>44541</v>
      </c>
      <c r="C1534" s="117">
        <v>2022</v>
      </c>
      <c r="D1534" s="117">
        <v>12</v>
      </c>
      <c r="E1534" s="117">
        <v>7</v>
      </c>
      <c r="F1534" s="117" t="s">
        <v>340</v>
      </c>
      <c r="G1534" s="117" t="s">
        <v>336</v>
      </c>
      <c r="H1534" s="117">
        <v>0</v>
      </c>
      <c r="I1534" s="117">
        <v>44.125</v>
      </c>
      <c r="J1534" s="117">
        <v>279496.68252042215</v>
      </c>
      <c r="K1534" s="117">
        <v>278040.43252042215</v>
      </c>
      <c r="L1534" s="117">
        <v>1456.25</v>
      </c>
      <c r="M1534" s="117">
        <v>0</v>
      </c>
      <c r="N1534" s="117">
        <v>0</v>
      </c>
      <c r="O1534" s="117">
        <v>0</v>
      </c>
      <c r="P1534" s="117">
        <v>0</v>
      </c>
      <c r="Q1534" s="117">
        <v>0</v>
      </c>
      <c r="R1534" s="117">
        <v>0</v>
      </c>
      <c r="S1534" s="117">
        <v>0</v>
      </c>
      <c r="T1534" s="117">
        <v>1</v>
      </c>
      <c r="U1534" s="117">
        <v>0</v>
      </c>
      <c r="V1534" s="117">
        <v>0</v>
      </c>
      <c r="W1534" s="117">
        <v>0</v>
      </c>
      <c r="X1534" s="117">
        <v>0</v>
      </c>
      <c r="Y1534" s="117">
        <v>0</v>
      </c>
      <c r="Z1534" s="117">
        <v>0</v>
      </c>
      <c r="AA1534" s="117">
        <v>0</v>
      </c>
      <c r="AB1534" s="117">
        <v>0</v>
      </c>
      <c r="AC1534" s="117">
        <v>0</v>
      </c>
      <c r="AD1534" s="117">
        <v>0</v>
      </c>
      <c r="AE1534" s="117">
        <v>0</v>
      </c>
      <c r="AF1534" s="117">
        <v>1</v>
      </c>
      <c r="AG1534" s="117">
        <v>0</v>
      </c>
      <c r="AH1534" s="117">
        <v>0</v>
      </c>
      <c r="AI1534" s="117">
        <v>0</v>
      </c>
      <c r="AJ1534" s="117">
        <v>0</v>
      </c>
      <c r="AK1534" s="117">
        <v>1</v>
      </c>
      <c r="AL1534" s="117">
        <v>0</v>
      </c>
      <c r="AM1534" s="117">
        <v>0</v>
      </c>
      <c r="AN1534" s="117">
        <v>0</v>
      </c>
      <c r="AO1534" s="117">
        <v>0</v>
      </c>
      <c r="AP1534" s="117">
        <v>0</v>
      </c>
      <c r="AQ1534" s="117">
        <v>1</v>
      </c>
      <c r="AR1534" s="117">
        <v>0</v>
      </c>
      <c r="AS1534" s="117">
        <v>278040.43252042215</v>
      </c>
    </row>
    <row r="1535" spans="1:45" x14ac:dyDescent="0.45">
      <c r="A1535" s="117" t="s">
        <v>1874</v>
      </c>
      <c r="B1535" s="118">
        <v>44542</v>
      </c>
      <c r="C1535" s="117">
        <v>2022</v>
      </c>
      <c r="D1535" s="117">
        <v>12</v>
      </c>
      <c r="E1535" s="117">
        <v>1</v>
      </c>
      <c r="F1535" s="117" t="s">
        <v>340</v>
      </c>
      <c r="G1535" s="117" t="s">
        <v>336</v>
      </c>
      <c r="H1535" s="117">
        <v>0</v>
      </c>
      <c r="I1535" s="117">
        <v>38.166670000000003</v>
      </c>
      <c r="J1535" s="117">
        <v>294056.24560087844</v>
      </c>
      <c r="K1535" s="117">
        <v>292695.82893421175</v>
      </c>
      <c r="L1535" s="117">
        <v>1360.4166666666667</v>
      </c>
      <c r="M1535" s="117">
        <v>0</v>
      </c>
      <c r="N1535" s="117">
        <v>1</v>
      </c>
      <c r="O1535" s="117">
        <v>0</v>
      </c>
      <c r="P1535" s="117">
        <v>0</v>
      </c>
      <c r="Q1535" s="117">
        <v>0</v>
      </c>
      <c r="R1535" s="117">
        <v>0</v>
      </c>
      <c r="S1535" s="117">
        <v>0</v>
      </c>
      <c r="T1535" s="117">
        <v>0</v>
      </c>
      <c r="U1535" s="117">
        <v>0</v>
      </c>
      <c r="V1535" s="117">
        <v>0</v>
      </c>
      <c r="W1535" s="117">
        <v>0</v>
      </c>
      <c r="X1535" s="117">
        <v>0</v>
      </c>
      <c r="Y1535" s="117">
        <v>0</v>
      </c>
      <c r="Z1535" s="117">
        <v>0</v>
      </c>
      <c r="AA1535" s="117">
        <v>0</v>
      </c>
      <c r="AB1535" s="117">
        <v>0</v>
      </c>
      <c r="AC1535" s="117">
        <v>0</v>
      </c>
      <c r="AD1535" s="117">
        <v>0</v>
      </c>
      <c r="AE1535" s="117">
        <v>0</v>
      </c>
      <c r="AF1535" s="117">
        <v>1</v>
      </c>
      <c r="AG1535" s="117">
        <v>0</v>
      </c>
      <c r="AH1535" s="117">
        <v>0</v>
      </c>
      <c r="AI1535" s="117">
        <v>0</v>
      </c>
      <c r="AJ1535" s="117">
        <v>0</v>
      </c>
      <c r="AK1535" s="117">
        <v>1</v>
      </c>
      <c r="AL1535" s="117">
        <v>0</v>
      </c>
      <c r="AM1535" s="117">
        <v>0</v>
      </c>
      <c r="AN1535" s="117">
        <v>0</v>
      </c>
      <c r="AO1535" s="117">
        <v>0</v>
      </c>
      <c r="AP1535" s="117">
        <v>0</v>
      </c>
      <c r="AQ1535" s="117">
        <v>1</v>
      </c>
      <c r="AR1535" s="117">
        <v>0</v>
      </c>
      <c r="AS1535" s="117">
        <v>292695.82893421175</v>
      </c>
    </row>
    <row r="1536" spans="1:45" x14ac:dyDescent="0.45">
      <c r="A1536" s="117" t="s">
        <v>1875</v>
      </c>
      <c r="B1536" s="118">
        <v>44543</v>
      </c>
      <c r="C1536" s="117">
        <v>2022</v>
      </c>
      <c r="D1536" s="117">
        <v>12</v>
      </c>
      <c r="E1536" s="117">
        <v>2</v>
      </c>
      <c r="F1536" s="117" t="s">
        <v>342</v>
      </c>
      <c r="G1536" s="117" t="s">
        <v>336</v>
      </c>
      <c r="H1536" s="117">
        <v>0</v>
      </c>
      <c r="I1536" s="117">
        <v>34.125</v>
      </c>
      <c r="J1536" s="117">
        <v>310816.3028250676</v>
      </c>
      <c r="K1536" s="117">
        <v>309460.88615840091</v>
      </c>
      <c r="L1536" s="117">
        <v>1355.4166666666667</v>
      </c>
      <c r="M1536" s="117">
        <v>0</v>
      </c>
      <c r="N1536" s="117">
        <v>0</v>
      </c>
      <c r="O1536" s="117">
        <v>1</v>
      </c>
      <c r="P1536" s="117">
        <v>0</v>
      </c>
      <c r="Q1536" s="117">
        <v>0</v>
      </c>
      <c r="R1536" s="117">
        <v>0</v>
      </c>
      <c r="S1536" s="117">
        <v>0</v>
      </c>
      <c r="T1536" s="117">
        <v>0</v>
      </c>
      <c r="U1536" s="117">
        <v>0</v>
      </c>
      <c r="V1536" s="117">
        <v>0</v>
      </c>
      <c r="W1536" s="117">
        <v>0</v>
      </c>
      <c r="X1536" s="117">
        <v>0</v>
      </c>
      <c r="Y1536" s="117">
        <v>0</v>
      </c>
      <c r="Z1536" s="117">
        <v>0</v>
      </c>
      <c r="AA1536" s="117">
        <v>0</v>
      </c>
      <c r="AB1536" s="117">
        <v>0</v>
      </c>
      <c r="AC1536" s="117">
        <v>0</v>
      </c>
      <c r="AD1536" s="117">
        <v>0</v>
      </c>
      <c r="AE1536" s="117">
        <v>0</v>
      </c>
      <c r="AF1536" s="117">
        <v>1</v>
      </c>
      <c r="AG1536" s="117">
        <v>0</v>
      </c>
      <c r="AH1536" s="117">
        <v>0</v>
      </c>
      <c r="AI1536" s="117">
        <v>0</v>
      </c>
      <c r="AJ1536" s="117">
        <v>0</v>
      </c>
      <c r="AK1536" s="117">
        <v>1</v>
      </c>
      <c r="AL1536" s="117">
        <v>0</v>
      </c>
      <c r="AM1536" s="117">
        <v>0</v>
      </c>
      <c r="AN1536" s="117">
        <v>0</v>
      </c>
      <c r="AO1536" s="117">
        <v>0</v>
      </c>
      <c r="AP1536" s="117">
        <v>0</v>
      </c>
      <c r="AQ1536" s="117">
        <v>1</v>
      </c>
      <c r="AR1536" s="117">
        <v>0</v>
      </c>
      <c r="AS1536" s="117">
        <v>309460.88615840091</v>
      </c>
    </row>
    <row r="1537" spans="1:45" x14ac:dyDescent="0.45">
      <c r="A1537" s="117" t="s">
        <v>1876</v>
      </c>
      <c r="B1537" s="118">
        <v>44544</v>
      </c>
      <c r="C1537" s="117">
        <v>2022</v>
      </c>
      <c r="D1537" s="117">
        <v>12</v>
      </c>
      <c r="E1537" s="117">
        <v>3</v>
      </c>
      <c r="F1537" s="117" t="s">
        <v>342</v>
      </c>
      <c r="G1537" s="117" t="s">
        <v>336</v>
      </c>
      <c r="H1537" s="117">
        <v>0</v>
      </c>
      <c r="I1537" s="117">
        <v>32.5</v>
      </c>
      <c r="J1537" s="117">
        <v>318817.22644601995</v>
      </c>
      <c r="K1537" s="117">
        <v>317419.72644601995</v>
      </c>
      <c r="L1537" s="117">
        <v>1397.5</v>
      </c>
      <c r="M1537" s="117">
        <v>0</v>
      </c>
      <c r="N1537" s="117">
        <v>0</v>
      </c>
      <c r="O1537" s="117">
        <v>0</v>
      </c>
      <c r="P1537" s="117">
        <v>1</v>
      </c>
      <c r="Q1537" s="117">
        <v>0</v>
      </c>
      <c r="R1537" s="117">
        <v>0</v>
      </c>
      <c r="S1537" s="117">
        <v>0</v>
      </c>
      <c r="T1537" s="117">
        <v>0</v>
      </c>
      <c r="U1537" s="117">
        <v>0</v>
      </c>
      <c r="V1537" s="117">
        <v>0</v>
      </c>
      <c r="W1537" s="117">
        <v>0</v>
      </c>
      <c r="X1537" s="117">
        <v>0</v>
      </c>
      <c r="Y1537" s="117">
        <v>0</v>
      </c>
      <c r="Z1537" s="117">
        <v>0</v>
      </c>
      <c r="AA1537" s="117">
        <v>0</v>
      </c>
      <c r="AB1537" s="117">
        <v>0</v>
      </c>
      <c r="AC1537" s="117">
        <v>0</v>
      </c>
      <c r="AD1537" s="117">
        <v>0</v>
      </c>
      <c r="AE1537" s="117">
        <v>0</v>
      </c>
      <c r="AF1537" s="117">
        <v>1</v>
      </c>
      <c r="AG1537" s="117">
        <v>0</v>
      </c>
      <c r="AH1537" s="117">
        <v>0</v>
      </c>
      <c r="AI1537" s="117">
        <v>0</v>
      </c>
      <c r="AJ1537" s="117">
        <v>0</v>
      </c>
      <c r="AK1537" s="117">
        <v>1</v>
      </c>
      <c r="AL1537" s="117">
        <v>0</v>
      </c>
      <c r="AM1537" s="117">
        <v>0</v>
      </c>
      <c r="AN1537" s="117">
        <v>0</v>
      </c>
      <c r="AO1537" s="117">
        <v>0</v>
      </c>
      <c r="AP1537" s="117">
        <v>0</v>
      </c>
      <c r="AQ1537" s="117">
        <v>1</v>
      </c>
      <c r="AR1537" s="117">
        <v>0</v>
      </c>
      <c r="AS1537" s="117">
        <v>317419.72644601995</v>
      </c>
    </row>
    <row r="1538" spans="1:45" x14ac:dyDescent="0.45">
      <c r="A1538" s="117" t="s">
        <v>1877</v>
      </c>
      <c r="B1538" s="118">
        <v>44545</v>
      </c>
      <c r="C1538" s="117">
        <v>2022</v>
      </c>
      <c r="D1538" s="117">
        <v>12</v>
      </c>
      <c r="E1538" s="117">
        <v>4</v>
      </c>
      <c r="F1538" s="117" t="s">
        <v>342</v>
      </c>
      <c r="G1538" s="117" t="s">
        <v>336</v>
      </c>
      <c r="H1538" s="117">
        <v>0</v>
      </c>
      <c r="I1538" s="117">
        <v>28.125</v>
      </c>
      <c r="J1538" s="117">
        <v>341831.56350684131</v>
      </c>
      <c r="K1538" s="117">
        <v>340418.64684017462</v>
      </c>
      <c r="L1538" s="117">
        <v>1412.9166666666667</v>
      </c>
      <c r="M1538" s="117">
        <v>0</v>
      </c>
      <c r="N1538" s="117">
        <v>0</v>
      </c>
      <c r="O1538" s="117">
        <v>0</v>
      </c>
      <c r="P1538" s="117">
        <v>0</v>
      </c>
      <c r="Q1538" s="117">
        <v>1</v>
      </c>
      <c r="R1538" s="117">
        <v>0</v>
      </c>
      <c r="S1538" s="117">
        <v>0</v>
      </c>
      <c r="T1538" s="117">
        <v>0</v>
      </c>
      <c r="U1538" s="117">
        <v>0</v>
      </c>
      <c r="V1538" s="117">
        <v>0</v>
      </c>
      <c r="W1538" s="117">
        <v>0</v>
      </c>
      <c r="X1538" s="117">
        <v>0</v>
      </c>
      <c r="Y1538" s="117">
        <v>0</v>
      </c>
      <c r="Z1538" s="117">
        <v>0</v>
      </c>
      <c r="AA1538" s="117">
        <v>0</v>
      </c>
      <c r="AB1538" s="117">
        <v>0</v>
      </c>
      <c r="AC1538" s="117">
        <v>0</v>
      </c>
      <c r="AD1538" s="117">
        <v>0</v>
      </c>
      <c r="AE1538" s="117">
        <v>0</v>
      </c>
      <c r="AF1538" s="117">
        <v>1</v>
      </c>
      <c r="AG1538" s="117">
        <v>0</v>
      </c>
      <c r="AH1538" s="117">
        <v>0</v>
      </c>
      <c r="AI1538" s="117">
        <v>0</v>
      </c>
      <c r="AJ1538" s="117">
        <v>0</v>
      </c>
      <c r="AK1538" s="117">
        <v>1</v>
      </c>
      <c r="AL1538" s="117">
        <v>0</v>
      </c>
      <c r="AM1538" s="117">
        <v>0</v>
      </c>
      <c r="AN1538" s="117">
        <v>0</v>
      </c>
      <c r="AO1538" s="117">
        <v>0</v>
      </c>
      <c r="AP1538" s="117">
        <v>0</v>
      </c>
      <c r="AQ1538" s="117">
        <v>1</v>
      </c>
      <c r="AR1538" s="117">
        <v>0</v>
      </c>
      <c r="AS1538" s="117">
        <v>340418.64684017462</v>
      </c>
    </row>
    <row r="1539" spans="1:45" x14ac:dyDescent="0.45">
      <c r="A1539" s="117" t="s">
        <v>1878</v>
      </c>
      <c r="B1539" s="118">
        <v>44546</v>
      </c>
      <c r="C1539" s="117">
        <v>2022</v>
      </c>
      <c r="D1539" s="117">
        <v>12</v>
      </c>
      <c r="E1539" s="117">
        <v>5</v>
      </c>
      <c r="F1539" s="117" t="s">
        <v>342</v>
      </c>
      <c r="G1539" s="117" t="s">
        <v>336</v>
      </c>
      <c r="H1539" s="117">
        <v>0</v>
      </c>
      <c r="I1539" s="117">
        <v>27.58333</v>
      </c>
      <c r="J1539" s="117">
        <v>327588.26437780302</v>
      </c>
      <c r="K1539" s="117">
        <v>326170.34771113633</v>
      </c>
      <c r="L1539" s="117">
        <v>1417.9166666666667</v>
      </c>
      <c r="M1539" s="117">
        <v>0</v>
      </c>
      <c r="N1539" s="117">
        <v>0</v>
      </c>
      <c r="O1539" s="117">
        <v>0</v>
      </c>
      <c r="P1539" s="117">
        <v>0</v>
      </c>
      <c r="Q1539" s="117">
        <v>0</v>
      </c>
      <c r="R1539" s="117">
        <v>1</v>
      </c>
      <c r="S1539" s="117">
        <v>0</v>
      </c>
      <c r="T1539" s="117">
        <v>0</v>
      </c>
      <c r="U1539" s="117">
        <v>0</v>
      </c>
      <c r="V1539" s="117">
        <v>0</v>
      </c>
      <c r="W1539" s="117">
        <v>0</v>
      </c>
      <c r="X1539" s="117">
        <v>0</v>
      </c>
      <c r="Y1539" s="117">
        <v>0</v>
      </c>
      <c r="Z1539" s="117">
        <v>0</v>
      </c>
      <c r="AA1539" s="117">
        <v>0</v>
      </c>
      <c r="AB1539" s="117">
        <v>0</v>
      </c>
      <c r="AC1539" s="117">
        <v>0</v>
      </c>
      <c r="AD1539" s="117">
        <v>0</v>
      </c>
      <c r="AE1539" s="117">
        <v>0</v>
      </c>
      <c r="AF1539" s="117">
        <v>1</v>
      </c>
      <c r="AG1539" s="117">
        <v>0</v>
      </c>
      <c r="AH1539" s="117">
        <v>0</v>
      </c>
      <c r="AI1539" s="117">
        <v>0</v>
      </c>
      <c r="AJ1539" s="117">
        <v>0</v>
      </c>
      <c r="AK1539" s="117">
        <v>1</v>
      </c>
      <c r="AL1539" s="117">
        <v>0</v>
      </c>
      <c r="AM1539" s="117">
        <v>0</v>
      </c>
      <c r="AN1539" s="117">
        <v>0</v>
      </c>
      <c r="AO1539" s="117">
        <v>0</v>
      </c>
      <c r="AP1539" s="117">
        <v>0</v>
      </c>
      <c r="AQ1539" s="117">
        <v>1</v>
      </c>
      <c r="AR1539" s="117">
        <v>0</v>
      </c>
      <c r="AS1539" s="117">
        <v>326170.34771113633</v>
      </c>
    </row>
    <row r="1540" spans="1:45" x14ac:dyDescent="0.45">
      <c r="A1540" s="117" t="s">
        <v>1879</v>
      </c>
      <c r="B1540" s="118">
        <v>44547</v>
      </c>
      <c r="C1540" s="117">
        <v>2022</v>
      </c>
      <c r="D1540" s="117">
        <v>12</v>
      </c>
      <c r="E1540" s="117">
        <v>6</v>
      </c>
      <c r="F1540" s="117" t="s">
        <v>342</v>
      </c>
      <c r="G1540" s="117" t="s">
        <v>336</v>
      </c>
      <c r="H1540" s="117">
        <v>0</v>
      </c>
      <c r="I1540" s="117">
        <v>21.54167</v>
      </c>
      <c r="J1540" s="117">
        <v>339614.30361641251</v>
      </c>
      <c r="K1540" s="117">
        <v>338132.63694974582</v>
      </c>
      <c r="L1540" s="117">
        <v>1481.6666666666667</v>
      </c>
      <c r="M1540" s="117">
        <v>0</v>
      </c>
      <c r="N1540" s="117">
        <v>0</v>
      </c>
      <c r="O1540" s="117">
        <v>0</v>
      </c>
      <c r="P1540" s="117">
        <v>0</v>
      </c>
      <c r="Q1540" s="117">
        <v>0</v>
      </c>
      <c r="R1540" s="117">
        <v>0</v>
      </c>
      <c r="S1540" s="117">
        <v>1</v>
      </c>
      <c r="T1540" s="117">
        <v>0</v>
      </c>
      <c r="U1540" s="117">
        <v>0</v>
      </c>
      <c r="V1540" s="117">
        <v>0</v>
      </c>
      <c r="W1540" s="117">
        <v>0</v>
      </c>
      <c r="X1540" s="117">
        <v>0</v>
      </c>
      <c r="Y1540" s="117">
        <v>0</v>
      </c>
      <c r="Z1540" s="117">
        <v>0</v>
      </c>
      <c r="AA1540" s="117">
        <v>0</v>
      </c>
      <c r="AB1540" s="117">
        <v>0</v>
      </c>
      <c r="AC1540" s="117">
        <v>0</v>
      </c>
      <c r="AD1540" s="117">
        <v>0</v>
      </c>
      <c r="AE1540" s="117">
        <v>0</v>
      </c>
      <c r="AF1540" s="117">
        <v>1</v>
      </c>
      <c r="AG1540" s="117">
        <v>0</v>
      </c>
      <c r="AH1540" s="117">
        <v>0</v>
      </c>
      <c r="AI1540" s="117">
        <v>0</v>
      </c>
      <c r="AJ1540" s="117">
        <v>0</v>
      </c>
      <c r="AK1540" s="117">
        <v>1</v>
      </c>
      <c r="AL1540" s="117">
        <v>0</v>
      </c>
      <c r="AM1540" s="117">
        <v>0</v>
      </c>
      <c r="AN1540" s="117">
        <v>0</v>
      </c>
      <c r="AO1540" s="117">
        <v>0</v>
      </c>
      <c r="AP1540" s="117">
        <v>0</v>
      </c>
      <c r="AQ1540" s="117">
        <v>1</v>
      </c>
      <c r="AR1540" s="117">
        <v>0</v>
      </c>
      <c r="AS1540" s="117">
        <v>338132.63694974582</v>
      </c>
    </row>
    <row r="1541" spans="1:45" x14ac:dyDescent="0.45">
      <c r="A1541" s="117" t="s">
        <v>1880</v>
      </c>
      <c r="B1541" s="118">
        <v>44548</v>
      </c>
      <c r="C1541" s="117">
        <v>2022</v>
      </c>
      <c r="D1541" s="117">
        <v>12</v>
      </c>
      <c r="E1541" s="117">
        <v>7</v>
      </c>
      <c r="F1541" s="117" t="s">
        <v>340</v>
      </c>
      <c r="G1541" s="117" t="s">
        <v>336</v>
      </c>
      <c r="H1541" s="117">
        <v>0</v>
      </c>
      <c r="I1541" s="117">
        <v>23</v>
      </c>
      <c r="J1541" s="117">
        <v>343085.67743107915</v>
      </c>
      <c r="K1541" s="117">
        <v>341633.17743107915</v>
      </c>
      <c r="L1541" s="117">
        <v>1452.5</v>
      </c>
      <c r="M1541" s="117">
        <v>0</v>
      </c>
      <c r="N1541" s="117">
        <v>0</v>
      </c>
      <c r="O1541" s="117">
        <v>0</v>
      </c>
      <c r="P1541" s="117">
        <v>0</v>
      </c>
      <c r="Q1541" s="117">
        <v>0</v>
      </c>
      <c r="R1541" s="117">
        <v>0</v>
      </c>
      <c r="S1541" s="117">
        <v>0</v>
      </c>
      <c r="T1541" s="117">
        <v>1</v>
      </c>
      <c r="U1541" s="117">
        <v>0</v>
      </c>
      <c r="V1541" s="117">
        <v>0</v>
      </c>
      <c r="W1541" s="117">
        <v>0</v>
      </c>
      <c r="X1541" s="117">
        <v>0</v>
      </c>
      <c r="Y1541" s="117">
        <v>0</v>
      </c>
      <c r="Z1541" s="117">
        <v>0</v>
      </c>
      <c r="AA1541" s="117">
        <v>0</v>
      </c>
      <c r="AB1541" s="117">
        <v>0</v>
      </c>
      <c r="AC1541" s="117">
        <v>0</v>
      </c>
      <c r="AD1541" s="117">
        <v>0</v>
      </c>
      <c r="AE1541" s="117">
        <v>0</v>
      </c>
      <c r="AF1541" s="117">
        <v>1</v>
      </c>
      <c r="AG1541" s="117">
        <v>0</v>
      </c>
      <c r="AH1541" s="117">
        <v>0</v>
      </c>
      <c r="AI1541" s="117">
        <v>0</v>
      </c>
      <c r="AJ1541" s="117">
        <v>0</v>
      </c>
      <c r="AK1541" s="117">
        <v>1</v>
      </c>
      <c r="AL1541" s="117">
        <v>0</v>
      </c>
      <c r="AM1541" s="117">
        <v>0</v>
      </c>
      <c r="AN1541" s="117">
        <v>0</v>
      </c>
      <c r="AO1541" s="117">
        <v>0</v>
      </c>
      <c r="AP1541" s="117">
        <v>0</v>
      </c>
      <c r="AQ1541" s="117">
        <v>1</v>
      </c>
      <c r="AR1541" s="117">
        <v>0</v>
      </c>
      <c r="AS1541" s="117">
        <v>341633.17743107915</v>
      </c>
    </row>
    <row r="1542" spans="1:45" x14ac:dyDescent="0.45">
      <c r="A1542" s="117" t="s">
        <v>1881</v>
      </c>
      <c r="B1542" s="118">
        <v>44549</v>
      </c>
      <c r="C1542" s="117">
        <v>2022</v>
      </c>
      <c r="D1542" s="117">
        <v>12</v>
      </c>
      <c r="E1542" s="117">
        <v>1</v>
      </c>
      <c r="F1542" s="117" t="s">
        <v>340</v>
      </c>
      <c r="G1542" s="117" t="s">
        <v>336</v>
      </c>
      <c r="H1542" s="117">
        <v>0</v>
      </c>
      <c r="I1542" s="117">
        <v>24.16667</v>
      </c>
      <c r="J1542" s="117">
        <v>351298.53552020213</v>
      </c>
      <c r="K1542" s="117">
        <v>349835.61885353544</v>
      </c>
      <c r="L1542" s="117">
        <v>1462.9166666666667</v>
      </c>
      <c r="M1542" s="117">
        <v>0</v>
      </c>
      <c r="N1542" s="117">
        <v>1</v>
      </c>
      <c r="O1542" s="117">
        <v>0</v>
      </c>
      <c r="P1542" s="117">
        <v>0</v>
      </c>
      <c r="Q1542" s="117">
        <v>0</v>
      </c>
      <c r="R1542" s="117">
        <v>0</v>
      </c>
      <c r="S1542" s="117">
        <v>0</v>
      </c>
      <c r="T1542" s="117">
        <v>0</v>
      </c>
      <c r="U1542" s="117">
        <v>0</v>
      </c>
      <c r="V1542" s="117">
        <v>0</v>
      </c>
      <c r="W1542" s="117">
        <v>0</v>
      </c>
      <c r="X1542" s="117">
        <v>0</v>
      </c>
      <c r="Y1542" s="117">
        <v>0</v>
      </c>
      <c r="Z1542" s="117">
        <v>0</v>
      </c>
      <c r="AA1542" s="117">
        <v>0</v>
      </c>
      <c r="AB1542" s="117">
        <v>0</v>
      </c>
      <c r="AC1542" s="117">
        <v>0</v>
      </c>
      <c r="AD1542" s="117">
        <v>0</v>
      </c>
      <c r="AE1542" s="117">
        <v>0</v>
      </c>
      <c r="AF1542" s="117">
        <v>1</v>
      </c>
      <c r="AG1542" s="117">
        <v>0</v>
      </c>
      <c r="AH1542" s="117">
        <v>0</v>
      </c>
      <c r="AI1542" s="117">
        <v>0</v>
      </c>
      <c r="AJ1542" s="117">
        <v>0</v>
      </c>
      <c r="AK1542" s="117">
        <v>1</v>
      </c>
      <c r="AL1542" s="117">
        <v>0</v>
      </c>
      <c r="AM1542" s="117">
        <v>0</v>
      </c>
      <c r="AN1542" s="117">
        <v>0</v>
      </c>
      <c r="AO1542" s="117">
        <v>0</v>
      </c>
      <c r="AP1542" s="117">
        <v>0</v>
      </c>
      <c r="AQ1542" s="117">
        <v>1</v>
      </c>
      <c r="AR1542" s="117">
        <v>0</v>
      </c>
      <c r="AS1542" s="117">
        <v>349835.61885353544</v>
      </c>
    </row>
    <row r="1543" spans="1:45" x14ac:dyDescent="0.45">
      <c r="A1543" s="117" t="s">
        <v>1882</v>
      </c>
      <c r="B1543" s="118">
        <v>44550</v>
      </c>
      <c r="C1543" s="117">
        <v>2022</v>
      </c>
      <c r="D1543" s="117">
        <v>12</v>
      </c>
      <c r="E1543" s="117">
        <v>2</v>
      </c>
      <c r="F1543" s="117" t="s">
        <v>342</v>
      </c>
      <c r="G1543" s="117" t="s">
        <v>336</v>
      </c>
      <c r="H1543" s="117">
        <v>0</v>
      </c>
      <c r="I1543" s="117">
        <v>21.33333</v>
      </c>
      <c r="J1543" s="117">
        <v>364336.50335540861</v>
      </c>
      <c r="K1543" s="117">
        <v>362871.9200220753</v>
      </c>
      <c r="L1543" s="117">
        <v>1464.5833333333333</v>
      </c>
      <c r="M1543" s="117">
        <v>0</v>
      </c>
      <c r="N1543" s="117">
        <v>0</v>
      </c>
      <c r="O1543" s="117">
        <v>1</v>
      </c>
      <c r="P1543" s="117">
        <v>0</v>
      </c>
      <c r="Q1543" s="117">
        <v>0</v>
      </c>
      <c r="R1543" s="117">
        <v>0</v>
      </c>
      <c r="S1543" s="117">
        <v>0</v>
      </c>
      <c r="T1543" s="117">
        <v>0</v>
      </c>
      <c r="U1543" s="117">
        <v>0</v>
      </c>
      <c r="V1543" s="117">
        <v>0</v>
      </c>
      <c r="W1543" s="117">
        <v>0</v>
      </c>
      <c r="X1543" s="117">
        <v>0</v>
      </c>
      <c r="Y1543" s="117">
        <v>0</v>
      </c>
      <c r="Z1543" s="117">
        <v>0</v>
      </c>
      <c r="AA1543" s="117">
        <v>0</v>
      </c>
      <c r="AB1543" s="117">
        <v>0</v>
      </c>
      <c r="AC1543" s="117">
        <v>0</v>
      </c>
      <c r="AD1543" s="117">
        <v>0</v>
      </c>
      <c r="AE1543" s="117">
        <v>0</v>
      </c>
      <c r="AF1543" s="117">
        <v>1</v>
      </c>
      <c r="AG1543" s="117">
        <v>0</v>
      </c>
      <c r="AH1543" s="117">
        <v>0</v>
      </c>
      <c r="AI1543" s="117">
        <v>0</v>
      </c>
      <c r="AJ1543" s="117">
        <v>0</v>
      </c>
      <c r="AK1543" s="117">
        <v>1</v>
      </c>
      <c r="AL1543" s="117">
        <v>0</v>
      </c>
      <c r="AM1543" s="117">
        <v>0</v>
      </c>
      <c r="AN1543" s="117">
        <v>0</v>
      </c>
      <c r="AO1543" s="117">
        <v>0</v>
      </c>
      <c r="AP1543" s="117">
        <v>0</v>
      </c>
      <c r="AQ1543" s="117">
        <v>1</v>
      </c>
      <c r="AR1543" s="117">
        <v>0</v>
      </c>
      <c r="AS1543" s="117">
        <v>362871.9200220753</v>
      </c>
    </row>
    <row r="1544" spans="1:45" x14ac:dyDescent="0.45">
      <c r="A1544" s="117" t="s">
        <v>1883</v>
      </c>
      <c r="B1544" s="118">
        <v>44551</v>
      </c>
      <c r="C1544" s="117">
        <v>2022</v>
      </c>
      <c r="D1544" s="117">
        <v>12</v>
      </c>
      <c r="E1544" s="117">
        <v>3</v>
      </c>
      <c r="F1544" s="117" t="s">
        <v>342</v>
      </c>
      <c r="G1544" s="117" t="s">
        <v>336</v>
      </c>
      <c r="H1544" s="117">
        <v>0</v>
      </c>
      <c r="I1544" s="117">
        <v>13.54167</v>
      </c>
      <c r="J1544" s="117">
        <v>375822.77714175539</v>
      </c>
      <c r="K1544" s="117">
        <v>374324.8604750887</v>
      </c>
      <c r="L1544" s="117">
        <v>1497.9166666666667</v>
      </c>
      <c r="M1544" s="117">
        <v>0</v>
      </c>
      <c r="N1544" s="117">
        <v>0</v>
      </c>
      <c r="O1544" s="117">
        <v>0</v>
      </c>
      <c r="P1544" s="117">
        <v>1</v>
      </c>
      <c r="Q1544" s="117">
        <v>0</v>
      </c>
      <c r="R1544" s="117">
        <v>0</v>
      </c>
      <c r="S1544" s="117">
        <v>0</v>
      </c>
      <c r="T1544" s="117">
        <v>0</v>
      </c>
      <c r="U1544" s="117">
        <v>0</v>
      </c>
      <c r="V1544" s="117">
        <v>0</v>
      </c>
      <c r="W1544" s="117">
        <v>0</v>
      </c>
      <c r="X1544" s="117">
        <v>0</v>
      </c>
      <c r="Y1544" s="117">
        <v>0</v>
      </c>
      <c r="Z1544" s="117">
        <v>0</v>
      </c>
      <c r="AA1544" s="117">
        <v>0</v>
      </c>
      <c r="AB1544" s="117">
        <v>0</v>
      </c>
      <c r="AC1544" s="117">
        <v>0</v>
      </c>
      <c r="AD1544" s="117">
        <v>0</v>
      </c>
      <c r="AE1544" s="117">
        <v>0</v>
      </c>
      <c r="AF1544" s="117">
        <v>1</v>
      </c>
      <c r="AG1544" s="117">
        <v>0</v>
      </c>
      <c r="AH1544" s="117">
        <v>0</v>
      </c>
      <c r="AI1544" s="117">
        <v>0</v>
      </c>
      <c r="AJ1544" s="117">
        <v>0</v>
      </c>
      <c r="AK1544" s="117">
        <v>1</v>
      </c>
      <c r="AL1544" s="117">
        <v>0</v>
      </c>
      <c r="AM1544" s="117">
        <v>0</v>
      </c>
      <c r="AN1544" s="117">
        <v>0</v>
      </c>
      <c r="AO1544" s="117">
        <v>0</v>
      </c>
      <c r="AP1544" s="117">
        <v>0</v>
      </c>
      <c r="AQ1544" s="117">
        <v>1</v>
      </c>
      <c r="AR1544" s="117">
        <v>0</v>
      </c>
      <c r="AS1544" s="117">
        <v>374324.8604750887</v>
      </c>
    </row>
    <row r="1545" spans="1:45" x14ac:dyDescent="0.45">
      <c r="A1545" s="117" t="s">
        <v>1884</v>
      </c>
      <c r="B1545" s="118">
        <v>44552</v>
      </c>
      <c r="C1545" s="117">
        <v>2022</v>
      </c>
      <c r="D1545" s="117">
        <v>12</v>
      </c>
      <c r="E1545" s="117">
        <v>4</v>
      </c>
      <c r="F1545" s="117" t="s">
        <v>342</v>
      </c>
      <c r="G1545" s="117" t="s">
        <v>336</v>
      </c>
      <c r="H1545" s="117">
        <v>0</v>
      </c>
      <c r="I1545" s="117">
        <v>24.45833</v>
      </c>
      <c r="J1545" s="117">
        <v>352144.08390966122</v>
      </c>
      <c r="K1545" s="117">
        <v>350749.5005763279</v>
      </c>
      <c r="L1545" s="117">
        <v>1394.5833333333333</v>
      </c>
      <c r="M1545" s="117">
        <v>0</v>
      </c>
      <c r="N1545" s="117">
        <v>0</v>
      </c>
      <c r="O1545" s="117">
        <v>0</v>
      </c>
      <c r="P1545" s="117">
        <v>0</v>
      </c>
      <c r="Q1545" s="117">
        <v>1</v>
      </c>
      <c r="R1545" s="117">
        <v>0</v>
      </c>
      <c r="S1545" s="117">
        <v>0</v>
      </c>
      <c r="T1545" s="117">
        <v>0</v>
      </c>
      <c r="U1545" s="117">
        <v>0</v>
      </c>
      <c r="V1545" s="117">
        <v>0</v>
      </c>
      <c r="W1545" s="117">
        <v>0</v>
      </c>
      <c r="X1545" s="117">
        <v>0</v>
      </c>
      <c r="Y1545" s="117">
        <v>0</v>
      </c>
      <c r="Z1545" s="117">
        <v>0</v>
      </c>
      <c r="AA1545" s="117">
        <v>0</v>
      </c>
      <c r="AB1545" s="117">
        <v>0</v>
      </c>
      <c r="AC1545" s="117">
        <v>0</v>
      </c>
      <c r="AD1545" s="117">
        <v>0</v>
      </c>
      <c r="AE1545" s="117">
        <v>0</v>
      </c>
      <c r="AF1545" s="117">
        <v>1</v>
      </c>
      <c r="AG1545" s="117">
        <v>0</v>
      </c>
      <c r="AH1545" s="117">
        <v>0</v>
      </c>
      <c r="AI1545" s="117">
        <v>0</v>
      </c>
      <c r="AJ1545" s="117">
        <v>0</v>
      </c>
      <c r="AK1545" s="117">
        <v>1</v>
      </c>
      <c r="AL1545" s="117">
        <v>0</v>
      </c>
      <c r="AM1545" s="117">
        <v>0</v>
      </c>
      <c r="AN1545" s="117">
        <v>0</v>
      </c>
      <c r="AO1545" s="117">
        <v>0</v>
      </c>
      <c r="AP1545" s="117">
        <v>0</v>
      </c>
      <c r="AQ1545" s="117">
        <v>1</v>
      </c>
      <c r="AR1545" s="117">
        <v>0</v>
      </c>
      <c r="AS1545" s="117">
        <v>350749.5005763279</v>
      </c>
    </row>
    <row r="1546" spans="1:45" x14ac:dyDescent="0.45">
      <c r="A1546" s="117" t="s">
        <v>1885</v>
      </c>
      <c r="B1546" s="118">
        <v>44553</v>
      </c>
      <c r="C1546" s="117">
        <v>2022</v>
      </c>
      <c r="D1546" s="117">
        <v>12</v>
      </c>
      <c r="E1546" s="117">
        <v>5</v>
      </c>
      <c r="F1546" s="117" t="s">
        <v>342</v>
      </c>
      <c r="G1546" s="117" t="s">
        <v>336</v>
      </c>
      <c r="H1546" s="117">
        <v>0</v>
      </c>
      <c r="I1546" s="117">
        <v>29.75</v>
      </c>
      <c r="J1546" s="117">
        <v>327839.1848321908</v>
      </c>
      <c r="K1546" s="117">
        <v>326524.60149885749</v>
      </c>
      <c r="L1546" s="117">
        <v>1314.5833333333333</v>
      </c>
      <c r="M1546" s="117">
        <v>0</v>
      </c>
      <c r="N1546" s="117">
        <v>0</v>
      </c>
      <c r="O1546" s="117">
        <v>0</v>
      </c>
      <c r="P1546" s="117">
        <v>0</v>
      </c>
      <c r="Q1546" s="117">
        <v>0</v>
      </c>
      <c r="R1546" s="117">
        <v>1</v>
      </c>
      <c r="S1546" s="117">
        <v>0</v>
      </c>
      <c r="T1546" s="117">
        <v>0</v>
      </c>
      <c r="U1546" s="117">
        <v>0</v>
      </c>
      <c r="V1546" s="117">
        <v>0</v>
      </c>
      <c r="W1546" s="117">
        <v>0</v>
      </c>
      <c r="X1546" s="117">
        <v>0</v>
      </c>
      <c r="Y1546" s="117">
        <v>0</v>
      </c>
      <c r="Z1546" s="117">
        <v>0</v>
      </c>
      <c r="AA1546" s="117">
        <v>0</v>
      </c>
      <c r="AB1546" s="117">
        <v>0</v>
      </c>
      <c r="AC1546" s="117">
        <v>0</v>
      </c>
      <c r="AD1546" s="117">
        <v>0</v>
      </c>
      <c r="AE1546" s="117">
        <v>0</v>
      </c>
      <c r="AF1546" s="117">
        <v>1</v>
      </c>
      <c r="AG1546" s="117">
        <v>0</v>
      </c>
      <c r="AH1546" s="117">
        <v>0</v>
      </c>
      <c r="AI1546" s="117">
        <v>0</v>
      </c>
      <c r="AJ1546" s="117">
        <v>0</v>
      </c>
      <c r="AK1546" s="117">
        <v>1</v>
      </c>
      <c r="AL1546" s="117">
        <v>0</v>
      </c>
      <c r="AM1546" s="117">
        <v>0</v>
      </c>
      <c r="AN1546" s="117">
        <v>0</v>
      </c>
      <c r="AO1546" s="117">
        <v>0</v>
      </c>
      <c r="AP1546" s="117">
        <v>0</v>
      </c>
      <c r="AQ1546" s="117">
        <v>1</v>
      </c>
      <c r="AR1546" s="117">
        <v>0</v>
      </c>
      <c r="AS1546" s="117">
        <v>326524.60149885749</v>
      </c>
    </row>
    <row r="1547" spans="1:45" x14ac:dyDescent="0.45">
      <c r="A1547" s="117" t="s">
        <v>1886</v>
      </c>
      <c r="B1547" s="118">
        <v>44554</v>
      </c>
      <c r="C1547" s="117">
        <v>2022</v>
      </c>
      <c r="D1547" s="117">
        <v>12</v>
      </c>
      <c r="E1547" s="117">
        <v>6</v>
      </c>
      <c r="F1547" s="117" t="s">
        <v>342</v>
      </c>
      <c r="G1547" s="117" t="s">
        <v>336</v>
      </c>
      <c r="H1547" s="117">
        <v>0</v>
      </c>
      <c r="I1547" s="117">
        <v>26.75</v>
      </c>
      <c r="J1547" s="117">
        <v>315382.49875743751</v>
      </c>
      <c r="K1547" s="117">
        <v>314106.24875743751</v>
      </c>
      <c r="L1547" s="117">
        <v>1276.25</v>
      </c>
      <c r="M1547" s="117">
        <v>0</v>
      </c>
      <c r="N1547" s="117">
        <v>0</v>
      </c>
      <c r="O1547" s="117">
        <v>0</v>
      </c>
      <c r="P1547" s="117">
        <v>0</v>
      </c>
      <c r="Q1547" s="117">
        <v>0</v>
      </c>
      <c r="R1547" s="117">
        <v>0</v>
      </c>
      <c r="S1547" s="117">
        <v>1</v>
      </c>
      <c r="T1547" s="117">
        <v>0</v>
      </c>
      <c r="U1547" s="117">
        <v>0</v>
      </c>
      <c r="V1547" s="117">
        <v>0</v>
      </c>
      <c r="W1547" s="117">
        <v>0</v>
      </c>
      <c r="X1547" s="117">
        <v>0</v>
      </c>
      <c r="Y1547" s="117">
        <v>0</v>
      </c>
      <c r="Z1547" s="117">
        <v>0</v>
      </c>
      <c r="AA1547" s="117">
        <v>0</v>
      </c>
      <c r="AB1547" s="117">
        <v>0</v>
      </c>
      <c r="AC1547" s="117">
        <v>0</v>
      </c>
      <c r="AD1547" s="117">
        <v>0</v>
      </c>
      <c r="AE1547" s="117">
        <v>0</v>
      </c>
      <c r="AF1547" s="117">
        <v>1</v>
      </c>
      <c r="AG1547" s="117">
        <v>0</v>
      </c>
      <c r="AH1547" s="117">
        <v>0</v>
      </c>
      <c r="AI1547" s="117">
        <v>0</v>
      </c>
      <c r="AJ1547" s="117">
        <v>0</v>
      </c>
      <c r="AK1547" s="117">
        <v>1</v>
      </c>
      <c r="AL1547" s="117">
        <v>0</v>
      </c>
      <c r="AM1547" s="117">
        <v>0</v>
      </c>
      <c r="AN1547" s="117">
        <v>0</v>
      </c>
      <c r="AO1547" s="117">
        <v>0</v>
      </c>
      <c r="AP1547" s="117">
        <v>0</v>
      </c>
      <c r="AQ1547" s="117">
        <v>1</v>
      </c>
      <c r="AR1547" s="117">
        <v>0</v>
      </c>
      <c r="AS1547" s="117">
        <v>314106.24875743751</v>
      </c>
    </row>
    <row r="1548" spans="1:45" x14ac:dyDescent="0.45">
      <c r="A1548" s="117" t="s">
        <v>1887</v>
      </c>
      <c r="B1548" s="118">
        <v>44555</v>
      </c>
      <c r="C1548" s="117">
        <v>2022</v>
      </c>
      <c r="D1548" s="117">
        <v>12</v>
      </c>
      <c r="E1548" s="117">
        <v>7</v>
      </c>
      <c r="F1548" s="117" t="s">
        <v>340</v>
      </c>
      <c r="G1548" s="117" t="s">
        <v>316</v>
      </c>
      <c r="H1548" s="117">
        <v>0</v>
      </c>
      <c r="I1548" s="117">
        <v>20.83333</v>
      </c>
      <c r="J1548" s="117">
        <v>317087.81666181795</v>
      </c>
      <c r="K1548" s="117">
        <v>315768.64999515127</v>
      </c>
      <c r="L1548" s="117">
        <v>1319.1666666666667</v>
      </c>
      <c r="M1548" s="117">
        <v>0</v>
      </c>
      <c r="N1548" s="117">
        <v>0</v>
      </c>
      <c r="O1548" s="117">
        <v>0</v>
      </c>
      <c r="P1548" s="117">
        <v>0</v>
      </c>
      <c r="Q1548" s="117">
        <v>0</v>
      </c>
      <c r="R1548" s="117">
        <v>0</v>
      </c>
      <c r="S1548" s="117">
        <v>0</v>
      </c>
      <c r="T1548" s="117">
        <v>1</v>
      </c>
      <c r="U1548" s="117">
        <v>0</v>
      </c>
      <c r="V1548" s="117">
        <v>0</v>
      </c>
      <c r="W1548" s="117">
        <v>0</v>
      </c>
      <c r="X1548" s="117">
        <v>0</v>
      </c>
      <c r="Y1548" s="117">
        <v>0</v>
      </c>
      <c r="Z1548" s="117">
        <v>0</v>
      </c>
      <c r="AA1548" s="117">
        <v>0</v>
      </c>
      <c r="AB1548" s="117">
        <v>0</v>
      </c>
      <c r="AC1548" s="117">
        <v>0</v>
      </c>
      <c r="AD1548" s="117">
        <v>0</v>
      </c>
      <c r="AE1548" s="117">
        <v>0</v>
      </c>
      <c r="AF1548" s="117">
        <v>1</v>
      </c>
      <c r="AG1548" s="117">
        <v>0</v>
      </c>
      <c r="AH1548" s="117">
        <v>0</v>
      </c>
      <c r="AI1548" s="117">
        <v>0</v>
      </c>
      <c r="AJ1548" s="117">
        <v>0</v>
      </c>
      <c r="AK1548" s="117">
        <v>1</v>
      </c>
      <c r="AL1548" s="117">
        <v>1</v>
      </c>
      <c r="AM1548" s="117">
        <v>0</v>
      </c>
      <c r="AN1548" s="117">
        <v>0</v>
      </c>
      <c r="AO1548" s="117">
        <v>0</v>
      </c>
      <c r="AP1548" s="117">
        <v>0</v>
      </c>
      <c r="AQ1548" s="117">
        <v>0</v>
      </c>
      <c r="AR1548" s="117">
        <v>0</v>
      </c>
      <c r="AS1548" s="117">
        <v>315768.64999515127</v>
      </c>
    </row>
    <row r="1549" spans="1:45" x14ac:dyDescent="0.45">
      <c r="A1549" s="117" t="s">
        <v>1888</v>
      </c>
      <c r="B1549" s="118">
        <v>44556</v>
      </c>
      <c r="C1549" s="117">
        <v>2022</v>
      </c>
      <c r="D1549" s="117">
        <v>12</v>
      </c>
      <c r="E1549" s="117">
        <v>1</v>
      </c>
      <c r="F1549" s="117" t="s">
        <v>340</v>
      </c>
      <c r="G1549" s="117" t="s">
        <v>336</v>
      </c>
      <c r="H1549" s="117">
        <v>0</v>
      </c>
      <c r="I1549" s="117">
        <v>6.5833329999999997</v>
      </c>
      <c r="J1549" s="117">
        <v>399644.31867180712</v>
      </c>
      <c r="K1549" s="117">
        <v>398171.81867180712</v>
      </c>
      <c r="L1549" s="117">
        <v>1472.5</v>
      </c>
      <c r="M1549" s="117">
        <v>0</v>
      </c>
      <c r="N1549" s="117">
        <v>1</v>
      </c>
      <c r="O1549" s="117">
        <v>0</v>
      </c>
      <c r="P1549" s="117">
        <v>0</v>
      </c>
      <c r="Q1549" s="117">
        <v>0</v>
      </c>
      <c r="R1549" s="117">
        <v>0</v>
      </c>
      <c r="S1549" s="117">
        <v>0</v>
      </c>
      <c r="T1549" s="117">
        <v>0</v>
      </c>
      <c r="U1549" s="117">
        <v>0</v>
      </c>
      <c r="V1549" s="117">
        <v>0</v>
      </c>
      <c r="W1549" s="117">
        <v>0</v>
      </c>
      <c r="X1549" s="117">
        <v>0</v>
      </c>
      <c r="Y1549" s="117">
        <v>0</v>
      </c>
      <c r="Z1549" s="117">
        <v>0</v>
      </c>
      <c r="AA1549" s="117">
        <v>0</v>
      </c>
      <c r="AB1549" s="117">
        <v>0</v>
      </c>
      <c r="AC1549" s="117">
        <v>0</v>
      </c>
      <c r="AD1549" s="117">
        <v>0</v>
      </c>
      <c r="AE1549" s="117">
        <v>0</v>
      </c>
      <c r="AF1549" s="117">
        <v>1</v>
      </c>
      <c r="AG1549" s="117">
        <v>0</v>
      </c>
      <c r="AH1549" s="117">
        <v>0</v>
      </c>
      <c r="AI1549" s="117">
        <v>0</v>
      </c>
      <c r="AJ1549" s="117">
        <v>0</v>
      </c>
      <c r="AK1549" s="117">
        <v>1</v>
      </c>
      <c r="AL1549" s="117">
        <v>0</v>
      </c>
      <c r="AM1549" s="117">
        <v>0</v>
      </c>
      <c r="AN1549" s="117">
        <v>0</v>
      </c>
      <c r="AO1549" s="117">
        <v>0</v>
      </c>
      <c r="AP1549" s="117">
        <v>0</v>
      </c>
      <c r="AQ1549" s="117">
        <v>1</v>
      </c>
      <c r="AR1549" s="117">
        <v>0</v>
      </c>
      <c r="AS1549" s="117">
        <v>398171.81867180712</v>
      </c>
    </row>
    <row r="1550" spans="1:45" x14ac:dyDescent="0.45">
      <c r="A1550" s="117" t="s">
        <v>1889</v>
      </c>
      <c r="B1550" s="118">
        <v>44557</v>
      </c>
      <c r="C1550" s="117">
        <v>2022</v>
      </c>
      <c r="D1550" s="117">
        <v>12</v>
      </c>
      <c r="E1550" s="117">
        <v>2</v>
      </c>
      <c r="F1550" s="117" t="s">
        <v>342</v>
      </c>
      <c r="G1550" s="117" t="s">
        <v>336</v>
      </c>
      <c r="H1550" s="117">
        <v>0</v>
      </c>
      <c r="I1550" s="117">
        <v>0.5</v>
      </c>
      <c r="J1550" s="117">
        <v>461913.51946583705</v>
      </c>
      <c r="K1550" s="117">
        <v>460346.01946583705</v>
      </c>
      <c r="L1550" s="117">
        <v>1567.5</v>
      </c>
      <c r="M1550" s="117">
        <v>0</v>
      </c>
      <c r="N1550" s="117">
        <v>0</v>
      </c>
      <c r="O1550" s="117">
        <v>1</v>
      </c>
      <c r="P1550" s="117">
        <v>0</v>
      </c>
      <c r="Q1550" s="117">
        <v>0</v>
      </c>
      <c r="R1550" s="117">
        <v>0</v>
      </c>
      <c r="S1550" s="117">
        <v>0</v>
      </c>
      <c r="T1550" s="117">
        <v>0</v>
      </c>
      <c r="U1550" s="117">
        <v>0</v>
      </c>
      <c r="V1550" s="117">
        <v>0</v>
      </c>
      <c r="W1550" s="117">
        <v>0</v>
      </c>
      <c r="X1550" s="117">
        <v>0</v>
      </c>
      <c r="Y1550" s="117">
        <v>0</v>
      </c>
      <c r="Z1550" s="117">
        <v>0</v>
      </c>
      <c r="AA1550" s="117">
        <v>0</v>
      </c>
      <c r="AB1550" s="117">
        <v>0</v>
      </c>
      <c r="AC1550" s="117">
        <v>0</v>
      </c>
      <c r="AD1550" s="117">
        <v>0</v>
      </c>
      <c r="AE1550" s="117">
        <v>0</v>
      </c>
      <c r="AF1550" s="117">
        <v>1</v>
      </c>
      <c r="AG1550" s="117">
        <v>0</v>
      </c>
      <c r="AH1550" s="117">
        <v>0</v>
      </c>
      <c r="AI1550" s="117">
        <v>0</v>
      </c>
      <c r="AJ1550" s="117">
        <v>0</v>
      </c>
      <c r="AK1550" s="117">
        <v>1</v>
      </c>
      <c r="AL1550" s="117">
        <v>0</v>
      </c>
      <c r="AM1550" s="117">
        <v>0</v>
      </c>
      <c r="AN1550" s="117">
        <v>0</v>
      </c>
      <c r="AO1550" s="117">
        <v>0</v>
      </c>
      <c r="AP1550" s="117">
        <v>0</v>
      </c>
      <c r="AQ1550" s="117">
        <v>1</v>
      </c>
      <c r="AR1550" s="117">
        <v>0</v>
      </c>
      <c r="AS1550" s="117">
        <v>460346.01946583705</v>
      </c>
    </row>
    <row r="1551" spans="1:45" x14ac:dyDescent="0.45">
      <c r="A1551" s="117" t="s">
        <v>1890</v>
      </c>
      <c r="B1551" s="118">
        <v>44558</v>
      </c>
      <c r="C1551" s="117">
        <v>2022</v>
      </c>
      <c r="D1551" s="117">
        <v>12</v>
      </c>
      <c r="E1551" s="117">
        <v>3</v>
      </c>
      <c r="F1551" s="117" t="s">
        <v>342</v>
      </c>
      <c r="G1551" s="117" t="s">
        <v>336</v>
      </c>
      <c r="H1551" s="117">
        <v>0</v>
      </c>
      <c r="I1551" s="117">
        <v>5.5833329999999997</v>
      </c>
      <c r="J1551" s="117">
        <v>464846.43120303843</v>
      </c>
      <c r="K1551" s="117">
        <v>463246.01453637175</v>
      </c>
      <c r="L1551" s="117">
        <v>1600.4166666666667</v>
      </c>
      <c r="M1551" s="117">
        <v>0</v>
      </c>
      <c r="N1551" s="117">
        <v>0</v>
      </c>
      <c r="O1551" s="117">
        <v>0</v>
      </c>
      <c r="P1551" s="117">
        <v>1</v>
      </c>
      <c r="Q1551" s="117">
        <v>0</v>
      </c>
      <c r="R1551" s="117">
        <v>0</v>
      </c>
      <c r="S1551" s="117">
        <v>0</v>
      </c>
      <c r="T1551" s="117">
        <v>0</v>
      </c>
      <c r="U1551" s="117">
        <v>0</v>
      </c>
      <c r="V1551" s="117">
        <v>0</v>
      </c>
      <c r="W1551" s="117">
        <v>0</v>
      </c>
      <c r="X1551" s="117">
        <v>0</v>
      </c>
      <c r="Y1551" s="117">
        <v>0</v>
      </c>
      <c r="Z1551" s="117">
        <v>0</v>
      </c>
      <c r="AA1551" s="117">
        <v>0</v>
      </c>
      <c r="AB1551" s="117">
        <v>0</v>
      </c>
      <c r="AC1551" s="117">
        <v>0</v>
      </c>
      <c r="AD1551" s="117">
        <v>0</v>
      </c>
      <c r="AE1551" s="117">
        <v>0</v>
      </c>
      <c r="AF1551" s="117">
        <v>1</v>
      </c>
      <c r="AG1551" s="117">
        <v>0</v>
      </c>
      <c r="AH1551" s="117">
        <v>0</v>
      </c>
      <c r="AI1551" s="117">
        <v>0</v>
      </c>
      <c r="AJ1551" s="117">
        <v>0</v>
      </c>
      <c r="AK1551" s="117">
        <v>1</v>
      </c>
      <c r="AL1551" s="117">
        <v>0</v>
      </c>
      <c r="AM1551" s="117">
        <v>0</v>
      </c>
      <c r="AN1551" s="117">
        <v>0</v>
      </c>
      <c r="AO1551" s="117">
        <v>0</v>
      </c>
      <c r="AP1551" s="117">
        <v>0</v>
      </c>
      <c r="AQ1551" s="117">
        <v>1</v>
      </c>
      <c r="AR1551" s="117">
        <v>0</v>
      </c>
      <c r="AS1551" s="117">
        <v>463246.01453637175</v>
      </c>
    </row>
    <row r="1552" spans="1:45" x14ac:dyDescent="0.45">
      <c r="A1552" s="117" t="s">
        <v>1891</v>
      </c>
      <c r="B1552" s="118">
        <v>44559</v>
      </c>
      <c r="C1552" s="117">
        <v>2022</v>
      </c>
      <c r="D1552" s="117">
        <v>12</v>
      </c>
      <c r="E1552" s="117">
        <v>4</v>
      </c>
      <c r="F1552" s="117" t="s">
        <v>342</v>
      </c>
      <c r="G1552" s="117" t="s">
        <v>336</v>
      </c>
      <c r="H1552" s="117">
        <v>0</v>
      </c>
      <c r="I1552" s="117">
        <v>8.7916670000000003</v>
      </c>
      <c r="J1552" s="117">
        <v>455766.6323851691</v>
      </c>
      <c r="K1552" s="117">
        <v>454163.29905183578</v>
      </c>
      <c r="L1552" s="117">
        <v>1603.3333333333333</v>
      </c>
      <c r="M1552" s="117">
        <v>0</v>
      </c>
      <c r="N1552" s="117">
        <v>0</v>
      </c>
      <c r="O1552" s="117">
        <v>0</v>
      </c>
      <c r="P1552" s="117">
        <v>0</v>
      </c>
      <c r="Q1552" s="117">
        <v>1</v>
      </c>
      <c r="R1552" s="117">
        <v>0</v>
      </c>
      <c r="S1552" s="117">
        <v>0</v>
      </c>
      <c r="T1552" s="117">
        <v>0</v>
      </c>
      <c r="U1552" s="117">
        <v>0</v>
      </c>
      <c r="V1552" s="117">
        <v>0</v>
      </c>
      <c r="W1552" s="117">
        <v>0</v>
      </c>
      <c r="X1552" s="117">
        <v>0</v>
      </c>
      <c r="Y1552" s="117">
        <v>0</v>
      </c>
      <c r="Z1552" s="117">
        <v>0</v>
      </c>
      <c r="AA1552" s="117">
        <v>0</v>
      </c>
      <c r="AB1552" s="117">
        <v>0</v>
      </c>
      <c r="AC1552" s="117">
        <v>0</v>
      </c>
      <c r="AD1552" s="117">
        <v>0</v>
      </c>
      <c r="AE1552" s="117">
        <v>0</v>
      </c>
      <c r="AF1552" s="117">
        <v>1</v>
      </c>
      <c r="AG1552" s="117">
        <v>0</v>
      </c>
      <c r="AH1552" s="117">
        <v>0</v>
      </c>
      <c r="AI1552" s="117">
        <v>0</v>
      </c>
      <c r="AJ1552" s="117">
        <v>0</v>
      </c>
      <c r="AK1552" s="117">
        <v>1</v>
      </c>
      <c r="AL1552" s="117">
        <v>0</v>
      </c>
      <c r="AM1552" s="117">
        <v>0</v>
      </c>
      <c r="AN1552" s="117">
        <v>0</v>
      </c>
      <c r="AO1552" s="117">
        <v>0</v>
      </c>
      <c r="AP1552" s="117">
        <v>0</v>
      </c>
      <c r="AQ1552" s="117">
        <v>1</v>
      </c>
      <c r="AR1552" s="117">
        <v>0</v>
      </c>
      <c r="AS1552" s="117">
        <v>454163.29905183578</v>
      </c>
    </row>
    <row r="1553" spans="1:45" x14ac:dyDescent="0.45">
      <c r="A1553" s="117" t="s">
        <v>1892</v>
      </c>
      <c r="B1553" s="118">
        <v>44560</v>
      </c>
      <c r="C1553" s="117">
        <v>2022</v>
      </c>
      <c r="D1553" s="117">
        <v>12</v>
      </c>
      <c r="E1553" s="117">
        <v>5</v>
      </c>
      <c r="F1553" s="117" t="s">
        <v>342</v>
      </c>
      <c r="G1553" s="117" t="s">
        <v>336</v>
      </c>
      <c r="H1553" s="117">
        <v>0</v>
      </c>
      <c r="I1553" s="117">
        <v>11.625</v>
      </c>
      <c r="J1553" s="117">
        <v>446371.99634541839</v>
      </c>
      <c r="K1553" s="117">
        <v>444766.5796787517</v>
      </c>
      <c r="L1553" s="117">
        <v>1605.4166666666667</v>
      </c>
      <c r="M1553" s="117">
        <v>0</v>
      </c>
      <c r="N1553" s="117">
        <v>0</v>
      </c>
      <c r="O1553" s="117">
        <v>0</v>
      </c>
      <c r="P1553" s="117">
        <v>0</v>
      </c>
      <c r="Q1553" s="117">
        <v>0</v>
      </c>
      <c r="R1553" s="117">
        <v>1</v>
      </c>
      <c r="S1553" s="117">
        <v>0</v>
      </c>
      <c r="T1553" s="117">
        <v>0</v>
      </c>
      <c r="U1553" s="117">
        <v>0</v>
      </c>
      <c r="V1553" s="117">
        <v>0</v>
      </c>
      <c r="W1553" s="117">
        <v>0</v>
      </c>
      <c r="X1553" s="117">
        <v>0</v>
      </c>
      <c r="Y1553" s="117">
        <v>0</v>
      </c>
      <c r="Z1553" s="117">
        <v>0</v>
      </c>
      <c r="AA1553" s="117">
        <v>0</v>
      </c>
      <c r="AB1553" s="117">
        <v>0</v>
      </c>
      <c r="AC1553" s="117">
        <v>0</v>
      </c>
      <c r="AD1553" s="117">
        <v>0</v>
      </c>
      <c r="AE1553" s="117">
        <v>0</v>
      </c>
      <c r="AF1553" s="117">
        <v>1</v>
      </c>
      <c r="AG1553" s="117">
        <v>0</v>
      </c>
      <c r="AH1553" s="117">
        <v>0</v>
      </c>
      <c r="AI1553" s="117">
        <v>0</v>
      </c>
      <c r="AJ1553" s="117">
        <v>0</v>
      </c>
      <c r="AK1553" s="117">
        <v>1</v>
      </c>
      <c r="AL1553" s="117">
        <v>0</v>
      </c>
      <c r="AM1553" s="117">
        <v>0</v>
      </c>
      <c r="AN1553" s="117">
        <v>0</v>
      </c>
      <c r="AO1553" s="117">
        <v>0</v>
      </c>
      <c r="AP1553" s="117">
        <v>0</v>
      </c>
      <c r="AQ1553" s="117">
        <v>1</v>
      </c>
      <c r="AR1553" s="117">
        <v>0</v>
      </c>
      <c r="AS1553" s="117">
        <v>444766.5796787517</v>
      </c>
    </row>
    <row r="1554" spans="1:45" x14ac:dyDescent="0.45">
      <c r="A1554" s="117" t="s">
        <v>1893</v>
      </c>
      <c r="B1554" s="118">
        <v>44561</v>
      </c>
      <c r="C1554" s="117">
        <v>2022</v>
      </c>
      <c r="D1554" s="117">
        <v>12</v>
      </c>
      <c r="E1554" s="117">
        <v>6</v>
      </c>
      <c r="F1554" s="117" t="s">
        <v>342</v>
      </c>
      <c r="G1554" s="117" t="s">
        <v>336</v>
      </c>
      <c r="H1554" s="117">
        <v>0</v>
      </c>
      <c r="I1554" s="117">
        <v>11.45833</v>
      </c>
      <c r="J1554" s="117">
        <v>438907.00753335463</v>
      </c>
      <c r="K1554" s="117">
        <v>437268.25753335463</v>
      </c>
      <c r="L1554" s="117">
        <v>1638.75</v>
      </c>
      <c r="M1554" s="117">
        <v>0</v>
      </c>
      <c r="N1554" s="117">
        <v>0</v>
      </c>
      <c r="O1554" s="117">
        <v>0</v>
      </c>
      <c r="P1554" s="117">
        <v>0</v>
      </c>
      <c r="Q1554" s="117">
        <v>0</v>
      </c>
      <c r="R1554" s="117">
        <v>0</v>
      </c>
      <c r="S1554" s="117">
        <v>1</v>
      </c>
      <c r="T1554" s="117">
        <v>0</v>
      </c>
      <c r="U1554" s="117">
        <v>0</v>
      </c>
      <c r="V1554" s="117">
        <v>0</v>
      </c>
      <c r="W1554" s="117">
        <v>0</v>
      </c>
      <c r="X1554" s="117">
        <v>0</v>
      </c>
      <c r="Y1554" s="117">
        <v>0</v>
      </c>
      <c r="Z1554" s="117">
        <v>0</v>
      </c>
      <c r="AA1554" s="117">
        <v>0</v>
      </c>
      <c r="AB1554" s="117">
        <v>0</v>
      </c>
      <c r="AC1554" s="117">
        <v>0</v>
      </c>
      <c r="AD1554" s="117">
        <v>0</v>
      </c>
      <c r="AE1554" s="117">
        <v>0</v>
      </c>
      <c r="AF1554" s="117">
        <v>1</v>
      </c>
      <c r="AG1554" s="117">
        <v>0</v>
      </c>
      <c r="AH1554" s="117">
        <v>0</v>
      </c>
      <c r="AI1554" s="117">
        <v>0</v>
      </c>
      <c r="AJ1554" s="117">
        <v>0</v>
      </c>
      <c r="AK1554" s="117">
        <v>1</v>
      </c>
      <c r="AL1554" s="117">
        <v>0</v>
      </c>
      <c r="AM1554" s="117">
        <v>0</v>
      </c>
      <c r="AN1554" s="117">
        <v>0</v>
      </c>
      <c r="AO1554" s="117">
        <v>0</v>
      </c>
      <c r="AP1554" s="117">
        <v>0</v>
      </c>
      <c r="AQ1554" s="117">
        <v>1</v>
      </c>
      <c r="AR1554" s="117">
        <v>0</v>
      </c>
      <c r="AS1554" s="117">
        <v>437268.25753335463</v>
      </c>
    </row>
    <row r="1555" spans="1:45" x14ac:dyDescent="0.45">
      <c r="A1555" s="117" t="s">
        <v>1894</v>
      </c>
      <c r="B1555" s="118">
        <v>44562</v>
      </c>
      <c r="C1555" s="117">
        <v>2022</v>
      </c>
      <c r="D1555" s="117">
        <v>1</v>
      </c>
      <c r="E1555" s="117">
        <v>7</v>
      </c>
      <c r="F1555" s="117" t="s">
        <v>340</v>
      </c>
      <c r="G1555" s="117" t="s">
        <v>335</v>
      </c>
      <c r="H1555" s="117">
        <v>0</v>
      </c>
      <c r="I1555" s="117">
        <v>7.4583329999999997</v>
      </c>
      <c r="J1555" s="117">
        <v>467455.12352317374</v>
      </c>
      <c r="K1555" s="117">
        <v>465826.79018984042</v>
      </c>
      <c r="L1555" s="117">
        <v>1628.3333333333333</v>
      </c>
      <c r="M1555" s="117">
        <v>0</v>
      </c>
      <c r="N1555" s="117">
        <v>0</v>
      </c>
      <c r="O1555" s="117">
        <v>0</v>
      </c>
      <c r="P1555" s="117">
        <v>0</v>
      </c>
      <c r="Q1555" s="117">
        <v>0</v>
      </c>
      <c r="R1555" s="117">
        <v>0</v>
      </c>
      <c r="S1555" s="117">
        <v>0</v>
      </c>
      <c r="T1555" s="117">
        <v>1</v>
      </c>
      <c r="U1555" s="117">
        <v>1</v>
      </c>
      <c r="V1555" s="117">
        <v>0</v>
      </c>
      <c r="W1555" s="117">
        <v>0</v>
      </c>
      <c r="X1555" s="117">
        <v>0</v>
      </c>
      <c r="Y1555" s="117">
        <v>0</v>
      </c>
      <c r="Z1555" s="117">
        <v>0</v>
      </c>
      <c r="AA1555" s="117">
        <v>0</v>
      </c>
      <c r="AB1555" s="117">
        <v>0</v>
      </c>
      <c r="AC1555" s="117">
        <v>0</v>
      </c>
      <c r="AD1555" s="117">
        <v>0</v>
      </c>
      <c r="AE1555" s="117">
        <v>0</v>
      </c>
      <c r="AF1555" s="117">
        <v>0</v>
      </c>
      <c r="AG1555" s="117">
        <v>0</v>
      </c>
      <c r="AH1555" s="117">
        <v>0</v>
      </c>
      <c r="AI1555" s="117">
        <v>0</v>
      </c>
      <c r="AJ1555" s="117">
        <v>0</v>
      </c>
      <c r="AK1555" s="117">
        <v>1</v>
      </c>
      <c r="AL1555" s="117">
        <v>0</v>
      </c>
      <c r="AM1555" s="117">
        <v>0</v>
      </c>
      <c r="AN1555" s="117">
        <v>0</v>
      </c>
      <c r="AO1555" s="117">
        <v>0</v>
      </c>
      <c r="AP1555" s="117">
        <v>1</v>
      </c>
      <c r="AQ1555" s="117">
        <v>0</v>
      </c>
      <c r="AR1555" s="117">
        <v>0</v>
      </c>
      <c r="AS1555" s="117">
        <v>465826.79018984042</v>
      </c>
    </row>
    <row r="1556" spans="1:45" x14ac:dyDescent="0.45">
      <c r="A1556" s="117" t="s">
        <v>1895</v>
      </c>
      <c r="B1556" s="118">
        <v>44563</v>
      </c>
      <c r="C1556" s="117">
        <v>2022</v>
      </c>
      <c r="D1556" s="117">
        <v>1</v>
      </c>
      <c r="E1556" s="117">
        <v>1</v>
      </c>
      <c r="F1556" s="117" t="s">
        <v>340</v>
      </c>
      <c r="G1556" s="117" t="s">
        <v>336</v>
      </c>
      <c r="H1556" s="117">
        <v>0</v>
      </c>
      <c r="I1556" s="117">
        <v>13.75</v>
      </c>
      <c r="J1556" s="117">
        <v>441555.17273723555</v>
      </c>
      <c r="K1556" s="117">
        <v>439958.50607056887</v>
      </c>
      <c r="L1556" s="117">
        <v>1596.6666666666667</v>
      </c>
      <c r="M1556" s="117">
        <v>0</v>
      </c>
      <c r="N1556" s="117">
        <v>1</v>
      </c>
      <c r="O1556" s="117">
        <v>0</v>
      </c>
      <c r="P1556" s="117">
        <v>0</v>
      </c>
      <c r="Q1556" s="117">
        <v>0</v>
      </c>
      <c r="R1556" s="117">
        <v>0</v>
      </c>
      <c r="S1556" s="117">
        <v>0</v>
      </c>
      <c r="T1556" s="117">
        <v>0</v>
      </c>
      <c r="U1556" s="117">
        <v>1</v>
      </c>
      <c r="V1556" s="117">
        <v>0</v>
      </c>
      <c r="W1556" s="117">
        <v>0</v>
      </c>
      <c r="X1556" s="117">
        <v>0</v>
      </c>
      <c r="Y1556" s="117">
        <v>0</v>
      </c>
      <c r="Z1556" s="117">
        <v>0</v>
      </c>
      <c r="AA1556" s="117">
        <v>0</v>
      </c>
      <c r="AB1556" s="117">
        <v>0</v>
      </c>
      <c r="AC1556" s="117">
        <v>0</v>
      </c>
      <c r="AD1556" s="117">
        <v>0</v>
      </c>
      <c r="AE1556" s="117">
        <v>0</v>
      </c>
      <c r="AF1556" s="117">
        <v>0</v>
      </c>
      <c r="AG1556" s="117">
        <v>0</v>
      </c>
      <c r="AH1556" s="117">
        <v>0</v>
      </c>
      <c r="AI1556" s="117">
        <v>0</v>
      </c>
      <c r="AJ1556" s="117">
        <v>0</v>
      </c>
      <c r="AK1556" s="117">
        <v>1</v>
      </c>
      <c r="AL1556" s="117">
        <v>0</v>
      </c>
      <c r="AM1556" s="117">
        <v>0</v>
      </c>
      <c r="AN1556" s="117">
        <v>0</v>
      </c>
      <c r="AO1556" s="117">
        <v>0</v>
      </c>
      <c r="AP1556" s="117">
        <v>0</v>
      </c>
      <c r="AQ1556" s="117">
        <v>1</v>
      </c>
      <c r="AR1556" s="117">
        <v>0</v>
      </c>
      <c r="AS1556" s="117">
        <v>439958.50607056887</v>
      </c>
    </row>
    <row r="1557" spans="1:45" x14ac:dyDescent="0.45">
      <c r="A1557" s="117" t="s">
        <v>1896</v>
      </c>
      <c r="B1557" s="118">
        <v>44564</v>
      </c>
      <c r="C1557" s="117">
        <v>2022</v>
      </c>
      <c r="D1557" s="117">
        <v>1</v>
      </c>
      <c r="E1557" s="117">
        <v>2</v>
      </c>
      <c r="F1557" s="117" t="s">
        <v>342</v>
      </c>
      <c r="G1557" s="117" t="s">
        <v>336</v>
      </c>
      <c r="H1557" s="117">
        <v>0</v>
      </c>
      <c r="I1557" s="117">
        <v>21.45833</v>
      </c>
      <c r="J1557" s="117">
        <v>405748.8441901076</v>
      </c>
      <c r="K1557" s="117">
        <v>404184.67752344091</v>
      </c>
      <c r="L1557" s="117">
        <v>1564.1666666666667</v>
      </c>
      <c r="M1557" s="117">
        <v>0</v>
      </c>
      <c r="N1557" s="117">
        <v>0</v>
      </c>
      <c r="O1557" s="117">
        <v>1</v>
      </c>
      <c r="P1557" s="117">
        <v>0</v>
      </c>
      <c r="Q1557" s="117">
        <v>0</v>
      </c>
      <c r="R1557" s="117">
        <v>0</v>
      </c>
      <c r="S1557" s="117">
        <v>0</v>
      </c>
      <c r="T1557" s="117">
        <v>0</v>
      </c>
      <c r="U1557" s="117">
        <v>1</v>
      </c>
      <c r="V1557" s="117">
        <v>0</v>
      </c>
      <c r="W1557" s="117">
        <v>0</v>
      </c>
      <c r="X1557" s="117">
        <v>0</v>
      </c>
      <c r="Y1557" s="117">
        <v>0</v>
      </c>
      <c r="Z1557" s="117">
        <v>0</v>
      </c>
      <c r="AA1557" s="117">
        <v>0</v>
      </c>
      <c r="AB1557" s="117">
        <v>0</v>
      </c>
      <c r="AC1557" s="117">
        <v>0</v>
      </c>
      <c r="AD1557" s="117">
        <v>0</v>
      </c>
      <c r="AE1557" s="117">
        <v>0</v>
      </c>
      <c r="AF1557" s="117">
        <v>0</v>
      </c>
      <c r="AG1557" s="117">
        <v>0</v>
      </c>
      <c r="AH1557" s="117">
        <v>0</v>
      </c>
      <c r="AI1557" s="117">
        <v>0</v>
      </c>
      <c r="AJ1557" s="117">
        <v>0</v>
      </c>
      <c r="AK1557" s="117">
        <v>1</v>
      </c>
      <c r="AL1557" s="117">
        <v>0</v>
      </c>
      <c r="AM1557" s="117">
        <v>0</v>
      </c>
      <c r="AN1557" s="117">
        <v>0</v>
      </c>
      <c r="AO1557" s="117">
        <v>0</v>
      </c>
      <c r="AP1557" s="117">
        <v>0</v>
      </c>
      <c r="AQ1557" s="117">
        <v>1</v>
      </c>
      <c r="AR1557" s="117">
        <v>0</v>
      </c>
      <c r="AS1557" s="117">
        <v>404184.67752344091</v>
      </c>
    </row>
    <row r="1558" spans="1:45" x14ac:dyDescent="0.45">
      <c r="A1558" s="117" t="s">
        <v>1897</v>
      </c>
      <c r="B1558" s="118">
        <v>44565</v>
      </c>
      <c r="C1558" s="117">
        <v>2022</v>
      </c>
      <c r="D1558" s="117">
        <v>1</v>
      </c>
      <c r="E1558" s="117">
        <v>3</v>
      </c>
      <c r="F1558" s="117" t="s">
        <v>342</v>
      </c>
      <c r="G1558" s="117" t="s">
        <v>336</v>
      </c>
      <c r="H1558" s="117">
        <v>0</v>
      </c>
      <c r="I1558" s="117">
        <v>21.5</v>
      </c>
      <c r="J1558" s="117">
        <v>417922.75778831838</v>
      </c>
      <c r="K1558" s="117">
        <v>416386.0911216517</v>
      </c>
      <c r="L1558" s="117">
        <v>1536.6666666666667</v>
      </c>
      <c r="M1558" s="117">
        <v>0</v>
      </c>
      <c r="N1558" s="117">
        <v>0</v>
      </c>
      <c r="O1558" s="117">
        <v>0</v>
      </c>
      <c r="P1558" s="117">
        <v>1</v>
      </c>
      <c r="Q1558" s="117">
        <v>0</v>
      </c>
      <c r="R1558" s="117">
        <v>0</v>
      </c>
      <c r="S1558" s="117">
        <v>0</v>
      </c>
      <c r="T1558" s="117">
        <v>0</v>
      </c>
      <c r="U1558" s="117">
        <v>1</v>
      </c>
      <c r="V1558" s="117">
        <v>0</v>
      </c>
      <c r="W1558" s="117">
        <v>0</v>
      </c>
      <c r="X1558" s="117">
        <v>0</v>
      </c>
      <c r="Y1558" s="117">
        <v>0</v>
      </c>
      <c r="Z1558" s="117">
        <v>0</v>
      </c>
      <c r="AA1558" s="117">
        <v>0</v>
      </c>
      <c r="AB1558" s="117">
        <v>0</v>
      </c>
      <c r="AC1558" s="117">
        <v>0</v>
      </c>
      <c r="AD1558" s="117">
        <v>0</v>
      </c>
      <c r="AE1558" s="117">
        <v>0</v>
      </c>
      <c r="AF1558" s="117">
        <v>0</v>
      </c>
      <c r="AG1558" s="117">
        <v>0</v>
      </c>
      <c r="AH1558" s="117">
        <v>0</v>
      </c>
      <c r="AI1558" s="117">
        <v>0</v>
      </c>
      <c r="AJ1558" s="117">
        <v>0</v>
      </c>
      <c r="AK1558" s="117">
        <v>1</v>
      </c>
      <c r="AL1558" s="117">
        <v>0</v>
      </c>
      <c r="AM1558" s="117">
        <v>0</v>
      </c>
      <c r="AN1558" s="117">
        <v>0</v>
      </c>
      <c r="AO1558" s="117">
        <v>0</v>
      </c>
      <c r="AP1558" s="117">
        <v>0</v>
      </c>
      <c r="AQ1558" s="117">
        <v>1</v>
      </c>
      <c r="AR1558" s="117">
        <v>0</v>
      </c>
      <c r="AS1558" s="117">
        <v>416386.0911216517</v>
      </c>
    </row>
    <row r="1559" spans="1:45" x14ac:dyDescent="0.45">
      <c r="A1559" s="117" t="s">
        <v>1898</v>
      </c>
      <c r="B1559" s="118">
        <v>44566</v>
      </c>
      <c r="C1559" s="117">
        <v>2022</v>
      </c>
      <c r="D1559" s="117">
        <v>1</v>
      </c>
      <c r="E1559" s="117">
        <v>4</v>
      </c>
      <c r="F1559" s="117" t="s">
        <v>342</v>
      </c>
      <c r="G1559" s="117" t="s">
        <v>336</v>
      </c>
      <c r="H1559" s="117">
        <v>0</v>
      </c>
      <c r="I1559" s="117">
        <v>19.66667</v>
      </c>
      <c r="J1559" s="117">
        <v>394815.5159527713</v>
      </c>
      <c r="K1559" s="117">
        <v>393266.7659527713</v>
      </c>
      <c r="L1559" s="117">
        <v>1548.75</v>
      </c>
      <c r="M1559" s="117">
        <v>0</v>
      </c>
      <c r="N1559" s="117">
        <v>0</v>
      </c>
      <c r="O1559" s="117">
        <v>0</v>
      </c>
      <c r="P1559" s="117">
        <v>0</v>
      </c>
      <c r="Q1559" s="117">
        <v>1</v>
      </c>
      <c r="R1559" s="117">
        <v>0</v>
      </c>
      <c r="S1559" s="117">
        <v>0</v>
      </c>
      <c r="T1559" s="117">
        <v>0</v>
      </c>
      <c r="U1559" s="117">
        <v>1</v>
      </c>
      <c r="V1559" s="117">
        <v>0</v>
      </c>
      <c r="W1559" s="117">
        <v>0</v>
      </c>
      <c r="X1559" s="117">
        <v>0</v>
      </c>
      <c r="Y1559" s="117">
        <v>0</v>
      </c>
      <c r="Z1559" s="117">
        <v>0</v>
      </c>
      <c r="AA1559" s="117">
        <v>0</v>
      </c>
      <c r="AB1559" s="117">
        <v>0</v>
      </c>
      <c r="AC1559" s="117">
        <v>0</v>
      </c>
      <c r="AD1559" s="117">
        <v>0</v>
      </c>
      <c r="AE1559" s="117">
        <v>0</v>
      </c>
      <c r="AF1559" s="117">
        <v>0</v>
      </c>
      <c r="AG1559" s="117">
        <v>0</v>
      </c>
      <c r="AH1559" s="117">
        <v>0</v>
      </c>
      <c r="AI1559" s="117">
        <v>0</v>
      </c>
      <c r="AJ1559" s="117">
        <v>0</v>
      </c>
      <c r="AK1559" s="117">
        <v>1</v>
      </c>
      <c r="AL1559" s="117">
        <v>0</v>
      </c>
      <c r="AM1559" s="117">
        <v>0</v>
      </c>
      <c r="AN1559" s="117">
        <v>0</v>
      </c>
      <c r="AO1559" s="117">
        <v>0</v>
      </c>
      <c r="AP1559" s="117">
        <v>0</v>
      </c>
      <c r="AQ1559" s="117">
        <v>1</v>
      </c>
      <c r="AR1559" s="117">
        <v>0</v>
      </c>
      <c r="AS1559" s="117">
        <v>393266.7659527713</v>
      </c>
    </row>
    <row r="1560" spans="1:45" x14ac:dyDescent="0.45">
      <c r="A1560" s="117" t="s">
        <v>1899</v>
      </c>
      <c r="B1560" s="118">
        <v>44567</v>
      </c>
      <c r="C1560" s="117">
        <v>2022</v>
      </c>
      <c r="D1560" s="117">
        <v>1</v>
      </c>
      <c r="E1560" s="117">
        <v>5</v>
      </c>
      <c r="F1560" s="117" t="s">
        <v>342</v>
      </c>
      <c r="G1560" s="117" t="s">
        <v>336</v>
      </c>
      <c r="H1560" s="117">
        <v>0</v>
      </c>
      <c r="I1560" s="117">
        <v>16.16667</v>
      </c>
      <c r="J1560" s="117">
        <v>388206.27237282007</v>
      </c>
      <c r="K1560" s="117">
        <v>386763.77237282007</v>
      </c>
      <c r="L1560" s="117">
        <v>1442.5</v>
      </c>
      <c r="M1560" s="117">
        <v>0</v>
      </c>
      <c r="N1560" s="117">
        <v>0</v>
      </c>
      <c r="O1560" s="117">
        <v>0</v>
      </c>
      <c r="P1560" s="117">
        <v>0</v>
      </c>
      <c r="Q1560" s="117">
        <v>0</v>
      </c>
      <c r="R1560" s="117">
        <v>1</v>
      </c>
      <c r="S1560" s="117">
        <v>0</v>
      </c>
      <c r="T1560" s="117">
        <v>0</v>
      </c>
      <c r="U1560" s="117">
        <v>1</v>
      </c>
      <c r="V1560" s="117">
        <v>0</v>
      </c>
      <c r="W1560" s="117">
        <v>0</v>
      </c>
      <c r="X1560" s="117">
        <v>0</v>
      </c>
      <c r="Y1560" s="117">
        <v>0</v>
      </c>
      <c r="Z1560" s="117">
        <v>0</v>
      </c>
      <c r="AA1560" s="117">
        <v>0</v>
      </c>
      <c r="AB1560" s="117">
        <v>0</v>
      </c>
      <c r="AC1560" s="117">
        <v>0</v>
      </c>
      <c r="AD1560" s="117">
        <v>0</v>
      </c>
      <c r="AE1560" s="117">
        <v>0</v>
      </c>
      <c r="AF1560" s="117">
        <v>0</v>
      </c>
      <c r="AG1560" s="117">
        <v>0</v>
      </c>
      <c r="AH1560" s="117">
        <v>0</v>
      </c>
      <c r="AI1560" s="117">
        <v>0</v>
      </c>
      <c r="AJ1560" s="117">
        <v>0</v>
      </c>
      <c r="AK1560" s="117">
        <v>1</v>
      </c>
      <c r="AL1560" s="117">
        <v>0</v>
      </c>
      <c r="AM1560" s="117">
        <v>0</v>
      </c>
      <c r="AN1560" s="117">
        <v>0</v>
      </c>
      <c r="AO1560" s="117">
        <v>0</v>
      </c>
      <c r="AP1560" s="117">
        <v>0</v>
      </c>
      <c r="AQ1560" s="117">
        <v>1</v>
      </c>
      <c r="AR1560" s="117">
        <v>0</v>
      </c>
      <c r="AS1560" s="117">
        <v>386763.77237282007</v>
      </c>
    </row>
    <row r="1561" spans="1:45" x14ac:dyDescent="0.45">
      <c r="A1561" s="117" t="s">
        <v>1900</v>
      </c>
      <c r="B1561" s="118">
        <v>44568</v>
      </c>
      <c r="C1561" s="117">
        <v>2022</v>
      </c>
      <c r="D1561" s="117">
        <v>1</v>
      </c>
      <c r="E1561" s="117">
        <v>6</v>
      </c>
      <c r="F1561" s="117" t="s">
        <v>342</v>
      </c>
      <c r="G1561" s="117" t="s">
        <v>336</v>
      </c>
      <c r="H1561" s="117">
        <v>0</v>
      </c>
      <c r="I1561" s="117">
        <v>23.79167</v>
      </c>
      <c r="J1561" s="117">
        <v>346838.5101037097</v>
      </c>
      <c r="K1561" s="117">
        <v>345428.09343704302</v>
      </c>
      <c r="L1561" s="117">
        <v>1410.4166666666667</v>
      </c>
      <c r="M1561" s="117">
        <v>0</v>
      </c>
      <c r="N1561" s="117">
        <v>0</v>
      </c>
      <c r="O1561" s="117">
        <v>0</v>
      </c>
      <c r="P1561" s="117">
        <v>0</v>
      </c>
      <c r="Q1561" s="117">
        <v>0</v>
      </c>
      <c r="R1561" s="117">
        <v>0</v>
      </c>
      <c r="S1561" s="117">
        <v>1</v>
      </c>
      <c r="T1561" s="117">
        <v>0</v>
      </c>
      <c r="U1561" s="117">
        <v>1</v>
      </c>
      <c r="V1561" s="117">
        <v>0</v>
      </c>
      <c r="W1561" s="117">
        <v>0</v>
      </c>
      <c r="X1561" s="117">
        <v>0</v>
      </c>
      <c r="Y1561" s="117">
        <v>0</v>
      </c>
      <c r="Z1561" s="117">
        <v>0</v>
      </c>
      <c r="AA1561" s="117">
        <v>0</v>
      </c>
      <c r="AB1561" s="117">
        <v>0</v>
      </c>
      <c r="AC1561" s="117">
        <v>0</v>
      </c>
      <c r="AD1561" s="117">
        <v>0</v>
      </c>
      <c r="AE1561" s="117">
        <v>0</v>
      </c>
      <c r="AF1561" s="117">
        <v>0</v>
      </c>
      <c r="AG1561" s="117">
        <v>0</v>
      </c>
      <c r="AH1561" s="117">
        <v>0</v>
      </c>
      <c r="AI1561" s="117">
        <v>0</v>
      </c>
      <c r="AJ1561" s="117">
        <v>0</v>
      </c>
      <c r="AK1561" s="117">
        <v>1</v>
      </c>
      <c r="AL1561" s="117">
        <v>0</v>
      </c>
      <c r="AM1561" s="117">
        <v>0</v>
      </c>
      <c r="AN1561" s="117">
        <v>0</v>
      </c>
      <c r="AO1561" s="117">
        <v>0</v>
      </c>
      <c r="AP1561" s="117">
        <v>0</v>
      </c>
      <c r="AQ1561" s="117">
        <v>1</v>
      </c>
      <c r="AR1561" s="117">
        <v>0</v>
      </c>
      <c r="AS1561" s="117">
        <v>345428.09343704302</v>
      </c>
    </row>
    <row r="1562" spans="1:45" x14ac:dyDescent="0.45">
      <c r="A1562" s="117" t="s">
        <v>1901</v>
      </c>
      <c r="B1562" s="118">
        <v>44569</v>
      </c>
      <c r="C1562" s="117">
        <v>2022</v>
      </c>
      <c r="D1562" s="117">
        <v>1</v>
      </c>
      <c r="E1562" s="117">
        <v>7</v>
      </c>
      <c r="F1562" s="117" t="s">
        <v>340</v>
      </c>
      <c r="G1562" s="117" t="s">
        <v>336</v>
      </c>
      <c r="H1562" s="117">
        <v>0</v>
      </c>
      <c r="I1562" s="117">
        <v>16.29167</v>
      </c>
      <c r="J1562" s="117">
        <v>350976.64826054708</v>
      </c>
      <c r="K1562" s="117">
        <v>349556.64826054708</v>
      </c>
      <c r="L1562" s="117">
        <v>1420</v>
      </c>
      <c r="M1562" s="117">
        <v>0</v>
      </c>
      <c r="N1562" s="117">
        <v>0</v>
      </c>
      <c r="O1562" s="117">
        <v>0</v>
      </c>
      <c r="P1562" s="117">
        <v>0</v>
      </c>
      <c r="Q1562" s="117">
        <v>0</v>
      </c>
      <c r="R1562" s="117">
        <v>0</v>
      </c>
      <c r="S1562" s="117">
        <v>0</v>
      </c>
      <c r="T1562" s="117">
        <v>1</v>
      </c>
      <c r="U1562" s="117">
        <v>1</v>
      </c>
      <c r="V1562" s="117">
        <v>0</v>
      </c>
      <c r="W1562" s="117">
        <v>0</v>
      </c>
      <c r="X1562" s="117">
        <v>0</v>
      </c>
      <c r="Y1562" s="117">
        <v>0</v>
      </c>
      <c r="Z1562" s="117">
        <v>0</v>
      </c>
      <c r="AA1562" s="117">
        <v>0</v>
      </c>
      <c r="AB1562" s="117">
        <v>0</v>
      </c>
      <c r="AC1562" s="117">
        <v>0</v>
      </c>
      <c r="AD1562" s="117">
        <v>0</v>
      </c>
      <c r="AE1562" s="117">
        <v>0</v>
      </c>
      <c r="AF1562" s="117">
        <v>0</v>
      </c>
      <c r="AG1562" s="117">
        <v>0</v>
      </c>
      <c r="AH1562" s="117">
        <v>0</v>
      </c>
      <c r="AI1562" s="117">
        <v>0</v>
      </c>
      <c r="AJ1562" s="117">
        <v>0</v>
      </c>
      <c r="AK1562" s="117">
        <v>1</v>
      </c>
      <c r="AL1562" s="117">
        <v>0</v>
      </c>
      <c r="AM1562" s="117">
        <v>0</v>
      </c>
      <c r="AN1562" s="117">
        <v>0</v>
      </c>
      <c r="AO1562" s="117">
        <v>0</v>
      </c>
      <c r="AP1562" s="117">
        <v>0</v>
      </c>
      <c r="AQ1562" s="117">
        <v>1</v>
      </c>
      <c r="AR1562" s="117">
        <v>0</v>
      </c>
      <c r="AS1562" s="117">
        <v>349556.64826054708</v>
      </c>
    </row>
    <row r="1563" spans="1:45" x14ac:dyDescent="0.45">
      <c r="A1563" s="117" t="s">
        <v>1902</v>
      </c>
      <c r="B1563" s="118">
        <v>44570</v>
      </c>
      <c r="C1563" s="117">
        <v>2022</v>
      </c>
      <c r="D1563" s="117">
        <v>1</v>
      </c>
      <c r="E1563" s="117">
        <v>1</v>
      </c>
      <c r="F1563" s="117" t="s">
        <v>340</v>
      </c>
      <c r="G1563" s="117" t="s">
        <v>336</v>
      </c>
      <c r="H1563" s="117">
        <v>0</v>
      </c>
      <c r="I1563" s="117">
        <v>17.20833</v>
      </c>
      <c r="J1563" s="117">
        <v>372424.64164573653</v>
      </c>
      <c r="K1563" s="117">
        <v>370972.55831240321</v>
      </c>
      <c r="L1563" s="117">
        <v>1452.0833333333333</v>
      </c>
      <c r="M1563" s="117">
        <v>0</v>
      </c>
      <c r="N1563" s="117">
        <v>1</v>
      </c>
      <c r="O1563" s="117">
        <v>0</v>
      </c>
      <c r="P1563" s="117">
        <v>0</v>
      </c>
      <c r="Q1563" s="117">
        <v>0</v>
      </c>
      <c r="R1563" s="117">
        <v>0</v>
      </c>
      <c r="S1563" s="117">
        <v>0</v>
      </c>
      <c r="T1563" s="117">
        <v>0</v>
      </c>
      <c r="U1563" s="117">
        <v>1</v>
      </c>
      <c r="V1563" s="117">
        <v>0</v>
      </c>
      <c r="W1563" s="117">
        <v>0</v>
      </c>
      <c r="X1563" s="117">
        <v>0</v>
      </c>
      <c r="Y1563" s="117">
        <v>0</v>
      </c>
      <c r="Z1563" s="117">
        <v>0</v>
      </c>
      <c r="AA1563" s="117">
        <v>0</v>
      </c>
      <c r="AB1563" s="117">
        <v>0</v>
      </c>
      <c r="AC1563" s="117">
        <v>0</v>
      </c>
      <c r="AD1563" s="117">
        <v>0</v>
      </c>
      <c r="AE1563" s="117">
        <v>0</v>
      </c>
      <c r="AF1563" s="117">
        <v>0</v>
      </c>
      <c r="AG1563" s="117">
        <v>0</v>
      </c>
      <c r="AH1563" s="117">
        <v>0</v>
      </c>
      <c r="AI1563" s="117">
        <v>0</v>
      </c>
      <c r="AJ1563" s="117">
        <v>0</v>
      </c>
      <c r="AK1563" s="117">
        <v>1</v>
      </c>
      <c r="AL1563" s="117">
        <v>0</v>
      </c>
      <c r="AM1563" s="117">
        <v>0</v>
      </c>
      <c r="AN1563" s="117">
        <v>0</v>
      </c>
      <c r="AO1563" s="117">
        <v>0</v>
      </c>
      <c r="AP1563" s="117">
        <v>0</v>
      </c>
      <c r="AQ1563" s="117">
        <v>1</v>
      </c>
      <c r="AR1563" s="117">
        <v>0</v>
      </c>
      <c r="AS1563" s="117">
        <v>370972.55831240321</v>
      </c>
    </row>
    <row r="1564" spans="1:45" x14ac:dyDescent="0.45">
      <c r="A1564" s="117" t="s">
        <v>1903</v>
      </c>
      <c r="B1564" s="118">
        <v>44571</v>
      </c>
      <c r="C1564" s="117">
        <v>2022</v>
      </c>
      <c r="D1564" s="117">
        <v>1</v>
      </c>
      <c r="E1564" s="117">
        <v>2</v>
      </c>
      <c r="F1564" s="117" t="s">
        <v>342</v>
      </c>
      <c r="G1564" s="117" t="s">
        <v>336</v>
      </c>
      <c r="H1564" s="117">
        <v>0</v>
      </c>
      <c r="I1564" s="117">
        <v>15.16667</v>
      </c>
      <c r="J1564" s="117">
        <v>409524.45998773287</v>
      </c>
      <c r="K1564" s="117">
        <v>407996.95998773287</v>
      </c>
      <c r="L1564" s="117">
        <v>1527.5</v>
      </c>
      <c r="M1564" s="117">
        <v>0</v>
      </c>
      <c r="N1564" s="117">
        <v>0</v>
      </c>
      <c r="O1564" s="117">
        <v>1</v>
      </c>
      <c r="P1564" s="117">
        <v>0</v>
      </c>
      <c r="Q1564" s="117">
        <v>0</v>
      </c>
      <c r="R1564" s="117">
        <v>0</v>
      </c>
      <c r="S1564" s="117">
        <v>0</v>
      </c>
      <c r="T1564" s="117">
        <v>0</v>
      </c>
      <c r="U1564" s="117">
        <v>1</v>
      </c>
      <c r="V1564" s="117">
        <v>0</v>
      </c>
      <c r="W1564" s="117">
        <v>0</v>
      </c>
      <c r="X1564" s="117">
        <v>0</v>
      </c>
      <c r="Y1564" s="117">
        <v>0</v>
      </c>
      <c r="Z1564" s="117">
        <v>0</v>
      </c>
      <c r="AA1564" s="117">
        <v>0</v>
      </c>
      <c r="AB1564" s="117">
        <v>0</v>
      </c>
      <c r="AC1564" s="117">
        <v>0</v>
      </c>
      <c r="AD1564" s="117">
        <v>0</v>
      </c>
      <c r="AE1564" s="117">
        <v>0</v>
      </c>
      <c r="AF1564" s="117">
        <v>0</v>
      </c>
      <c r="AG1564" s="117">
        <v>0</v>
      </c>
      <c r="AH1564" s="117">
        <v>0</v>
      </c>
      <c r="AI1564" s="117">
        <v>0</v>
      </c>
      <c r="AJ1564" s="117">
        <v>0</v>
      </c>
      <c r="AK1564" s="117">
        <v>1</v>
      </c>
      <c r="AL1564" s="117">
        <v>0</v>
      </c>
      <c r="AM1564" s="117">
        <v>0</v>
      </c>
      <c r="AN1564" s="117">
        <v>0</v>
      </c>
      <c r="AO1564" s="117">
        <v>0</v>
      </c>
      <c r="AP1564" s="117">
        <v>0</v>
      </c>
      <c r="AQ1564" s="117">
        <v>1</v>
      </c>
      <c r="AR1564" s="117">
        <v>0</v>
      </c>
      <c r="AS1564" s="117">
        <v>407996.95998773287</v>
      </c>
    </row>
    <row r="1565" spans="1:45" x14ac:dyDescent="0.45">
      <c r="A1565" s="117" t="s">
        <v>1904</v>
      </c>
      <c r="B1565" s="118">
        <v>44572</v>
      </c>
      <c r="C1565" s="117">
        <v>2022</v>
      </c>
      <c r="D1565" s="117">
        <v>1</v>
      </c>
      <c r="E1565" s="117">
        <v>3</v>
      </c>
      <c r="F1565" s="117" t="s">
        <v>342</v>
      </c>
      <c r="G1565" s="117" t="s">
        <v>336</v>
      </c>
      <c r="H1565" s="117">
        <v>0</v>
      </c>
      <c r="I1565" s="117">
        <v>28.45833</v>
      </c>
      <c r="J1565" s="117">
        <v>380340.18869460293</v>
      </c>
      <c r="K1565" s="117">
        <v>378871.43869460293</v>
      </c>
      <c r="L1565" s="117">
        <v>1468.75</v>
      </c>
      <c r="M1565" s="117">
        <v>0</v>
      </c>
      <c r="N1565" s="117">
        <v>0</v>
      </c>
      <c r="O1565" s="117">
        <v>0</v>
      </c>
      <c r="P1565" s="117">
        <v>1</v>
      </c>
      <c r="Q1565" s="117">
        <v>0</v>
      </c>
      <c r="R1565" s="117">
        <v>0</v>
      </c>
      <c r="S1565" s="117">
        <v>0</v>
      </c>
      <c r="T1565" s="117">
        <v>0</v>
      </c>
      <c r="U1565" s="117">
        <v>1</v>
      </c>
      <c r="V1565" s="117">
        <v>0</v>
      </c>
      <c r="W1565" s="117">
        <v>0</v>
      </c>
      <c r="X1565" s="117">
        <v>0</v>
      </c>
      <c r="Y1565" s="117">
        <v>0</v>
      </c>
      <c r="Z1565" s="117">
        <v>0</v>
      </c>
      <c r="AA1565" s="117">
        <v>0</v>
      </c>
      <c r="AB1565" s="117">
        <v>0</v>
      </c>
      <c r="AC1565" s="117">
        <v>0</v>
      </c>
      <c r="AD1565" s="117">
        <v>0</v>
      </c>
      <c r="AE1565" s="117">
        <v>0</v>
      </c>
      <c r="AF1565" s="117">
        <v>0</v>
      </c>
      <c r="AG1565" s="117">
        <v>0</v>
      </c>
      <c r="AH1565" s="117">
        <v>0</v>
      </c>
      <c r="AI1565" s="117">
        <v>0</v>
      </c>
      <c r="AJ1565" s="117">
        <v>0</v>
      </c>
      <c r="AK1565" s="117">
        <v>1</v>
      </c>
      <c r="AL1565" s="117">
        <v>0</v>
      </c>
      <c r="AM1565" s="117">
        <v>0</v>
      </c>
      <c r="AN1565" s="117">
        <v>0</v>
      </c>
      <c r="AO1565" s="117">
        <v>0</v>
      </c>
      <c r="AP1565" s="117">
        <v>0</v>
      </c>
      <c r="AQ1565" s="117">
        <v>1</v>
      </c>
      <c r="AR1565" s="117">
        <v>0</v>
      </c>
      <c r="AS1565" s="117">
        <v>378871.43869460293</v>
      </c>
    </row>
    <row r="1566" spans="1:45" x14ac:dyDescent="0.45">
      <c r="A1566" s="117" t="s">
        <v>1905</v>
      </c>
      <c r="B1566" s="118">
        <v>44573</v>
      </c>
      <c r="C1566" s="117">
        <v>2022</v>
      </c>
      <c r="D1566" s="117">
        <v>1</v>
      </c>
      <c r="E1566" s="117">
        <v>4</v>
      </c>
      <c r="F1566" s="117" t="s">
        <v>342</v>
      </c>
      <c r="G1566" s="117" t="s">
        <v>336</v>
      </c>
      <c r="H1566" s="117">
        <v>0</v>
      </c>
      <c r="I1566" s="117">
        <v>33.666670000000003</v>
      </c>
      <c r="J1566" s="117">
        <v>356578.25230161543</v>
      </c>
      <c r="K1566" s="117">
        <v>355178.25230161543</v>
      </c>
      <c r="L1566" s="117">
        <v>1400</v>
      </c>
      <c r="M1566" s="117">
        <v>0</v>
      </c>
      <c r="N1566" s="117">
        <v>0</v>
      </c>
      <c r="O1566" s="117">
        <v>0</v>
      </c>
      <c r="P1566" s="117">
        <v>0</v>
      </c>
      <c r="Q1566" s="117">
        <v>1</v>
      </c>
      <c r="R1566" s="117">
        <v>0</v>
      </c>
      <c r="S1566" s="117">
        <v>0</v>
      </c>
      <c r="T1566" s="117">
        <v>0</v>
      </c>
      <c r="U1566" s="117">
        <v>1</v>
      </c>
      <c r="V1566" s="117">
        <v>0</v>
      </c>
      <c r="W1566" s="117">
        <v>0</v>
      </c>
      <c r="X1566" s="117">
        <v>0</v>
      </c>
      <c r="Y1566" s="117">
        <v>0</v>
      </c>
      <c r="Z1566" s="117">
        <v>0</v>
      </c>
      <c r="AA1566" s="117">
        <v>0</v>
      </c>
      <c r="AB1566" s="117">
        <v>0</v>
      </c>
      <c r="AC1566" s="117">
        <v>0</v>
      </c>
      <c r="AD1566" s="117">
        <v>0</v>
      </c>
      <c r="AE1566" s="117">
        <v>0</v>
      </c>
      <c r="AF1566" s="117">
        <v>0</v>
      </c>
      <c r="AG1566" s="117">
        <v>0</v>
      </c>
      <c r="AH1566" s="117">
        <v>0</v>
      </c>
      <c r="AI1566" s="117">
        <v>0</v>
      </c>
      <c r="AJ1566" s="117">
        <v>0</v>
      </c>
      <c r="AK1566" s="117">
        <v>1</v>
      </c>
      <c r="AL1566" s="117">
        <v>0</v>
      </c>
      <c r="AM1566" s="117">
        <v>0</v>
      </c>
      <c r="AN1566" s="117">
        <v>0</v>
      </c>
      <c r="AO1566" s="117">
        <v>0</v>
      </c>
      <c r="AP1566" s="117">
        <v>0</v>
      </c>
      <c r="AQ1566" s="117">
        <v>1</v>
      </c>
      <c r="AR1566" s="117">
        <v>0</v>
      </c>
      <c r="AS1566" s="117">
        <v>355178.25230161543</v>
      </c>
    </row>
    <row r="1567" spans="1:45" x14ac:dyDescent="0.45">
      <c r="A1567" s="117" t="s">
        <v>1906</v>
      </c>
      <c r="B1567" s="118">
        <v>44574</v>
      </c>
      <c r="C1567" s="117">
        <v>2022</v>
      </c>
      <c r="D1567" s="117">
        <v>1</v>
      </c>
      <c r="E1567" s="117">
        <v>5</v>
      </c>
      <c r="F1567" s="117" t="s">
        <v>342</v>
      </c>
      <c r="G1567" s="117" t="s">
        <v>336</v>
      </c>
      <c r="H1567" s="117">
        <v>0</v>
      </c>
      <c r="I1567" s="117">
        <v>31.08333</v>
      </c>
      <c r="J1567" s="117">
        <v>352862.72140379628</v>
      </c>
      <c r="K1567" s="117">
        <v>351463.13807046297</v>
      </c>
      <c r="L1567" s="117">
        <v>1399.5833333333333</v>
      </c>
      <c r="M1567" s="117">
        <v>0</v>
      </c>
      <c r="N1567" s="117">
        <v>0</v>
      </c>
      <c r="O1567" s="117">
        <v>0</v>
      </c>
      <c r="P1567" s="117">
        <v>0</v>
      </c>
      <c r="Q1567" s="117">
        <v>0</v>
      </c>
      <c r="R1567" s="117">
        <v>1</v>
      </c>
      <c r="S1567" s="117">
        <v>0</v>
      </c>
      <c r="T1567" s="117">
        <v>0</v>
      </c>
      <c r="U1567" s="117">
        <v>1</v>
      </c>
      <c r="V1567" s="117">
        <v>0</v>
      </c>
      <c r="W1567" s="117">
        <v>0</v>
      </c>
      <c r="X1567" s="117">
        <v>0</v>
      </c>
      <c r="Y1567" s="117">
        <v>0</v>
      </c>
      <c r="Z1567" s="117">
        <v>0</v>
      </c>
      <c r="AA1567" s="117">
        <v>0</v>
      </c>
      <c r="AB1567" s="117">
        <v>0</v>
      </c>
      <c r="AC1567" s="117">
        <v>0</v>
      </c>
      <c r="AD1567" s="117">
        <v>0</v>
      </c>
      <c r="AE1567" s="117">
        <v>0</v>
      </c>
      <c r="AF1567" s="117">
        <v>0</v>
      </c>
      <c r="AG1567" s="117">
        <v>0</v>
      </c>
      <c r="AH1567" s="117">
        <v>0</v>
      </c>
      <c r="AI1567" s="117">
        <v>0</v>
      </c>
      <c r="AJ1567" s="117">
        <v>0</v>
      </c>
      <c r="AK1567" s="117">
        <v>1</v>
      </c>
      <c r="AL1567" s="117">
        <v>0</v>
      </c>
      <c r="AM1567" s="117">
        <v>0</v>
      </c>
      <c r="AN1567" s="117">
        <v>0</v>
      </c>
      <c r="AO1567" s="117">
        <v>0</v>
      </c>
      <c r="AP1567" s="117">
        <v>0</v>
      </c>
      <c r="AQ1567" s="117">
        <v>1</v>
      </c>
      <c r="AR1567" s="117">
        <v>0</v>
      </c>
      <c r="AS1567" s="117">
        <v>351463.13807046297</v>
      </c>
    </row>
    <row r="1568" spans="1:45" x14ac:dyDescent="0.45">
      <c r="A1568" s="117" t="s">
        <v>1907</v>
      </c>
      <c r="B1568" s="118">
        <v>44575</v>
      </c>
      <c r="C1568" s="117">
        <v>2022</v>
      </c>
      <c r="D1568" s="117">
        <v>1</v>
      </c>
      <c r="E1568" s="117">
        <v>6</v>
      </c>
      <c r="F1568" s="117" t="s">
        <v>342</v>
      </c>
      <c r="G1568" s="117" t="s">
        <v>336</v>
      </c>
      <c r="H1568" s="117">
        <v>0</v>
      </c>
      <c r="I1568" s="117">
        <v>32.958329999999997</v>
      </c>
      <c r="J1568" s="117">
        <v>364503.27745461208</v>
      </c>
      <c r="K1568" s="117">
        <v>363152.44412127876</v>
      </c>
      <c r="L1568" s="117">
        <v>1350.8333333333333</v>
      </c>
      <c r="M1568" s="117">
        <v>0</v>
      </c>
      <c r="N1568" s="117">
        <v>0</v>
      </c>
      <c r="O1568" s="117">
        <v>0</v>
      </c>
      <c r="P1568" s="117">
        <v>0</v>
      </c>
      <c r="Q1568" s="117">
        <v>0</v>
      </c>
      <c r="R1568" s="117">
        <v>0</v>
      </c>
      <c r="S1568" s="117">
        <v>1</v>
      </c>
      <c r="T1568" s="117">
        <v>0</v>
      </c>
      <c r="U1568" s="117">
        <v>1</v>
      </c>
      <c r="V1568" s="117">
        <v>0</v>
      </c>
      <c r="W1568" s="117">
        <v>0</v>
      </c>
      <c r="X1568" s="117">
        <v>0</v>
      </c>
      <c r="Y1568" s="117">
        <v>0</v>
      </c>
      <c r="Z1568" s="117">
        <v>0</v>
      </c>
      <c r="AA1568" s="117">
        <v>0</v>
      </c>
      <c r="AB1568" s="117">
        <v>0</v>
      </c>
      <c r="AC1568" s="117">
        <v>0</v>
      </c>
      <c r="AD1568" s="117">
        <v>0</v>
      </c>
      <c r="AE1568" s="117">
        <v>0</v>
      </c>
      <c r="AF1568" s="117">
        <v>0</v>
      </c>
      <c r="AG1568" s="117">
        <v>0</v>
      </c>
      <c r="AH1568" s="117">
        <v>0</v>
      </c>
      <c r="AI1568" s="117">
        <v>0</v>
      </c>
      <c r="AJ1568" s="117">
        <v>0</v>
      </c>
      <c r="AK1568" s="117">
        <v>1</v>
      </c>
      <c r="AL1568" s="117">
        <v>0</v>
      </c>
      <c r="AM1568" s="117">
        <v>0</v>
      </c>
      <c r="AN1568" s="117">
        <v>0</v>
      </c>
      <c r="AO1568" s="117">
        <v>0</v>
      </c>
      <c r="AP1568" s="117">
        <v>0</v>
      </c>
      <c r="AQ1568" s="117">
        <v>1</v>
      </c>
      <c r="AR1568" s="117">
        <v>0</v>
      </c>
      <c r="AS1568" s="117">
        <v>363152.44412127876</v>
      </c>
    </row>
    <row r="1569" spans="1:45" x14ac:dyDescent="0.45">
      <c r="A1569" s="117" t="s">
        <v>1908</v>
      </c>
      <c r="B1569" s="118">
        <v>44576</v>
      </c>
      <c r="C1569" s="117">
        <v>2022</v>
      </c>
      <c r="D1569" s="117">
        <v>1</v>
      </c>
      <c r="E1569" s="117">
        <v>7</v>
      </c>
      <c r="F1569" s="117" t="s">
        <v>340</v>
      </c>
      <c r="G1569" s="117" t="s">
        <v>336</v>
      </c>
      <c r="H1569" s="117">
        <v>0</v>
      </c>
      <c r="I1569" s="117">
        <v>33.958329999999997</v>
      </c>
      <c r="J1569" s="117">
        <v>333976.51458522497</v>
      </c>
      <c r="K1569" s="117">
        <v>332685.68125189166</v>
      </c>
      <c r="L1569" s="117">
        <v>1290.8333333333333</v>
      </c>
      <c r="M1569" s="117">
        <v>0</v>
      </c>
      <c r="N1569" s="117">
        <v>0</v>
      </c>
      <c r="O1569" s="117">
        <v>0</v>
      </c>
      <c r="P1569" s="117">
        <v>0</v>
      </c>
      <c r="Q1569" s="117">
        <v>0</v>
      </c>
      <c r="R1569" s="117">
        <v>0</v>
      </c>
      <c r="S1569" s="117">
        <v>0</v>
      </c>
      <c r="T1569" s="117">
        <v>1</v>
      </c>
      <c r="U1569" s="117">
        <v>1</v>
      </c>
      <c r="V1569" s="117">
        <v>0</v>
      </c>
      <c r="W1569" s="117">
        <v>0</v>
      </c>
      <c r="X1569" s="117">
        <v>0</v>
      </c>
      <c r="Y1569" s="117">
        <v>0</v>
      </c>
      <c r="Z1569" s="117">
        <v>0</v>
      </c>
      <c r="AA1569" s="117">
        <v>0</v>
      </c>
      <c r="AB1569" s="117">
        <v>0</v>
      </c>
      <c r="AC1569" s="117">
        <v>0</v>
      </c>
      <c r="AD1569" s="117">
        <v>0</v>
      </c>
      <c r="AE1569" s="117">
        <v>0</v>
      </c>
      <c r="AF1569" s="117">
        <v>0</v>
      </c>
      <c r="AG1569" s="117">
        <v>0</v>
      </c>
      <c r="AH1569" s="117">
        <v>0</v>
      </c>
      <c r="AI1569" s="117">
        <v>0</v>
      </c>
      <c r="AJ1569" s="117">
        <v>0</v>
      </c>
      <c r="AK1569" s="117">
        <v>1</v>
      </c>
      <c r="AL1569" s="117">
        <v>0</v>
      </c>
      <c r="AM1569" s="117">
        <v>0</v>
      </c>
      <c r="AN1569" s="117">
        <v>0</v>
      </c>
      <c r="AO1569" s="117">
        <v>0</v>
      </c>
      <c r="AP1569" s="117">
        <v>0</v>
      </c>
      <c r="AQ1569" s="117">
        <v>1</v>
      </c>
      <c r="AR1569" s="117">
        <v>0</v>
      </c>
      <c r="AS1569" s="117">
        <v>332685.68125189166</v>
      </c>
    </row>
    <row r="1570" spans="1:45" x14ac:dyDescent="0.45">
      <c r="A1570" s="117" t="s">
        <v>1909</v>
      </c>
      <c r="B1570" s="118">
        <v>44577</v>
      </c>
      <c r="C1570" s="117">
        <v>2022</v>
      </c>
      <c r="D1570" s="117">
        <v>1</v>
      </c>
      <c r="E1570" s="117">
        <v>1</v>
      </c>
      <c r="F1570" s="117" t="s">
        <v>340</v>
      </c>
      <c r="G1570" s="117" t="s">
        <v>336</v>
      </c>
      <c r="H1570" s="117">
        <v>0</v>
      </c>
      <c r="I1570" s="117">
        <v>33.375</v>
      </c>
      <c r="J1570" s="117">
        <v>330014.66601139749</v>
      </c>
      <c r="K1570" s="117">
        <v>328723.41601139749</v>
      </c>
      <c r="L1570" s="117">
        <v>1291.25</v>
      </c>
      <c r="M1570" s="117">
        <v>0</v>
      </c>
      <c r="N1570" s="117">
        <v>1</v>
      </c>
      <c r="O1570" s="117">
        <v>0</v>
      </c>
      <c r="P1570" s="117">
        <v>0</v>
      </c>
      <c r="Q1570" s="117">
        <v>0</v>
      </c>
      <c r="R1570" s="117">
        <v>0</v>
      </c>
      <c r="S1570" s="117">
        <v>0</v>
      </c>
      <c r="T1570" s="117">
        <v>0</v>
      </c>
      <c r="U1570" s="117">
        <v>1</v>
      </c>
      <c r="V1570" s="117">
        <v>0</v>
      </c>
      <c r="W1570" s="117">
        <v>0</v>
      </c>
      <c r="X1570" s="117">
        <v>0</v>
      </c>
      <c r="Y1570" s="117">
        <v>0</v>
      </c>
      <c r="Z1570" s="117">
        <v>0</v>
      </c>
      <c r="AA1570" s="117">
        <v>0</v>
      </c>
      <c r="AB1570" s="117">
        <v>0</v>
      </c>
      <c r="AC1570" s="117">
        <v>0</v>
      </c>
      <c r="AD1570" s="117">
        <v>0</v>
      </c>
      <c r="AE1570" s="117">
        <v>0</v>
      </c>
      <c r="AF1570" s="117">
        <v>0</v>
      </c>
      <c r="AG1570" s="117">
        <v>0</v>
      </c>
      <c r="AH1570" s="117">
        <v>0</v>
      </c>
      <c r="AI1570" s="117">
        <v>0</v>
      </c>
      <c r="AJ1570" s="117">
        <v>0</v>
      </c>
      <c r="AK1570" s="117">
        <v>1</v>
      </c>
      <c r="AL1570" s="117">
        <v>0</v>
      </c>
      <c r="AM1570" s="117">
        <v>0</v>
      </c>
      <c r="AN1570" s="117">
        <v>0</v>
      </c>
      <c r="AO1570" s="117">
        <v>0</v>
      </c>
      <c r="AP1570" s="117">
        <v>0</v>
      </c>
      <c r="AQ1570" s="117">
        <v>1</v>
      </c>
      <c r="AR1570" s="117">
        <v>0</v>
      </c>
      <c r="AS1570" s="117">
        <v>328723.41601139749</v>
      </c>
    </row>
    <row r="1571" spans="1:45" x14ac:dyDescent="0.45">
      <c r="A1571" s="117" t="s">
        <v>1910</v>
      </c>
      <c r="B1571" s="118">
        <v>44578</v>
      </c>
      <c r="C1571" s="117">
        <v>2022</v>
      </c>
      <c r="D1571" s="117">
        <v>1</v>
      </c>
      <c r="E1571" s="117">
        <v>2</v>
      </c>
      <c r="F1571" s="117" t="s">
        <v>342</v>
      </c>
      <c r="G1571" s="117" t="s">
        <v>336</v>
      </c>
      <c r="H1571" s="117">
        <v>0</v>
      </c>
      <c r="I1571" s="117">
        <v>32</v>
      </c>
      <c r="J1571" s="117">
        <v>353419.12769380416</v>
      </c>
      <c r="K1571" s="117">
        <v>352103.71102713747</v>
      </c>
      <c r="L1571" s="117">
        <v>1315.4166666666667</v>
      </c>
      <c r="M1571" s="117">
        <v>0</v>
      </c>
      <c r="N1571" s="117">
        <v>0</v>
      </c>
      <c r="O1571" s="117">
        <v>1</v>
      </c>
      <c r="P1571" s="117">
        <v>0</v>
      </c>
      <c r="Q1571" s="117">
        <v>0</v>
      </c>
      <c r="R1571" s="117">
        <v>0</v>
      </c>
      <c r="S1571" s="117">
        <v>0</v>
      </c>
      <c r="T1571" s="117">
        <v>0</v>
      </c>
      <c r="U1571" s="117">
        <v>1</v>
      </c>
      <c r="V1571" s="117">
        <v>0</v>
      </c>
      <c r="W1571" s="117">
        <v>0</v>
      </c>
      <c r="X1571" s="117">
        <v>0</v>
      </c>
      <c r="Y1571" s="117">
        <v>0</v>
      </c>
      <c r="Z1571" s="117">
        <v>0</v>
      </c>
      <c r="AA1571" s="117">
        <v>0</v>
      </c>
      <c r="AB1571" s="117">
        <v>0</v>
      </c>
      <c r="AC1571" s="117">
        <v>0</v>
      </c>
      <c r="AD1571" s="117">
        <v>0</v>
      </c>
      <c r="AE1571" s="117">
        <v>0</v>
      </c>
      <c r="AF1571" s="117">
        <v>0</v>
      </c>
      <c r="AG1571" s="117">
        <v>0</v>
      </c>
      <c r="AH1571" s="117">
        <v>0</v>
      </c>
      <c r="AI1571" s="117">
        <v>0</v>
      </c>
      <c r="AJ1571" s="117">
        <v>0</v>
      </c>
      <c r="AK1571" s="117">
        <v>1</v>
      </c>
      <c r="AL1571" s="117">
        <v>0</v>
      </c>
      <c r="AM1571" s="117">
        <v>0</v>
      </c>
      <c r="AN1571" s="117">
        <v>0</v>
      </c>
      <c r="AO1571" s="117">
        <v>0</v>
      </c>
      <c r="AP1571" s="117">
        <v>0</v>
      </c>
      <c r="AQ1571" s="117">
        <v>1</v>
      </c>
      <c r="AR1571" s="117">
        <v>0</v>
      </c>
      <c r="AS1571" s="117">
        <v>352103.71102713747</v>
      </c>
    </row>
    <row r="1572" spans="1:45" x14ac:dyDescent="0.45">
      <c r="A1572" s="117" t="s">
        <v>1911</v>
      </c>
      <c r="B1572" s="118">
        <v>44579</v>
      </c>
      <c r="C1572" s="117">
        <v>2022</v>
      </c>
      <c r="D1572" s="117">
        <v>1</v>
      </c>
      <c r="E1572" s="117">
        <v>3</v>
      </c>
      <c r="F1572" s="117" t="s">
        <v>342</v>
      </c>
      <c r="G1572" s="117" t="s">
        <v>336</v>
      </c>
      <c r="H1572" s="117">
        <v>0</v>
      </c>
      <c r="I1572" s="117">
        <v>32.041670000000003</v>
      </c>
      <c r="J1572" s="117">
        <v>354010.94140995305</v>
      </c>
      <c r="K1572" s="117">
        <v>352737.19140995305</v>
      </c>
      <c r="L1572" s="117">
        <v>1273.75</v>
      </c>
      <c r="M1572" s="117">
        <v>0</v>
      </c>
      <c r="N1572" s="117">
        <v>0</v>
      </c>
      <c r="O1572" s="117">
        <v>0</v>
      </c>
      <c r="P1572" s="117">
        <v>1</v>
      </c>
      <c r="Q1572" s="117">
        <v>0</v>
      </c>
      <c r="R1572" s="117">
        <v>0</v>
      </c>
      <c r="S1572" s="117">
        <v>0</v>
      </c>
      <c r="T1572" s="117">
        <v>0</v>
      </c>
      <c r="U1572" s="117">
        <v>1</v>
      </c>
      <c r="V1572" s="117">
        <v>0</v>
      </c>
      <c r="W1572" s="117">
        <v>0</v>
      </c>
      <c r="X1572" s="117">
        <v>0</v>
      </c>
      <c r="Y1572" s="117">
        <v>0</v>
      </c>
      <c r="Z1572" s="117">
        <v>0</v>
      </c>
      <c r="AA1572" s="117">
        <v>0</v>
      </c>
      <c r="AB1572" s="117">
        <v>0</v>
      </c>
      <c r="AC1572" s="117">
        <v>0</v>
      </c>
      <c r="AD1572" s="117">
        <v>0</v>
      </c>
      <c r="AE1572" s="117">
        <v>0</v>
      </c>
      <c r="AF1572" s="117">
        <v>0</v>
      </c>
      <c r="AG1572" s="117">
        <v>0</v>
      </c>
      <c r="AH1572" s="117">
        <v>0</v>
      </c>
      <c r="AI1572" s="117">
        <v>0</v>
      </c>
      <c r="AJ1572" s="117">
        <v>0</v>
      </c>
      <c r="AK1572" s="117">
        <v>1</v>
      </c>
      <c r="AL1572" s="117">
        <v>0</v>
      </c>
      <c r="AM1572" s="117">
        <v>0</v>
      </c>
      <c r="AN1572" s="117">
        <v>0</v>
      </c>
      <c r="AO1572" s="117">
        <v>0</v>
      </c>
      <c r="AP1572" s="117">
        <v>0</v>
      </c>
      <c r="AQ1572" s="117">
        <v>1</v>
      </c>
      <c r="AR1572" s="117">
        <v>0</v>
      </c>
      <c r="AS1572" s="117">
        <v>352737.19140995305</v>
      </c>
    </row>
    <row r="1573" spans="1:45" x14ac:dyDescent="0.45">
      <c r="A1573" s="117" t="s">
        <v>1912</v>
      </c>
      <c r="B1573" s="118">
        <v>44580</v>
      </c>
      <c r="C1573" s="117">
        <v>2022</v>
      </c>
      <c r="D1573" s="117">
        <v>1</v>
      </c>
      <c r="E1573" s="117">
        <v>4</v>
      </c>
      <c r="F1573" s="117" t="s">
        <v>342</v>
      </c>
      <c r="G1573" s="117" t="s">
        <v>336</v>
      </c>
      <c r="H1573" s="117">
        <v>0</v>
      </c>
      <c r="I1573" s="117">
        <v>29.375</v>
      </c>
      <c r="J1573" s="117">
        <v>349368.61620405206</v>
      </c>
      <c r="K1573" s="117">
        <v>348086.53287071874</v>
      </c>
      <c r="L1573" s="117">
        <v>1282.0833333333333</v>
      </c>
      <c r="M1573" s="117">
        <v>0</v>
      </c>
      <c r="N1573" s="117">
        <v>0</v>
      </c>
      <c r="O1573" s="117">
        <v>0</v>
      </c>
      <c r="P1573" s="117">
        <v>0</v>
      </c>
      <c r="Q1573" s="117">
        <v>1</v>
      </c>
      <c r="R1573" s="117">
        <v>0</v>
      </c>
      <c r="S1573" s="117">
        <v>0</v>
      </c>
      <c r="T1573" s="117">
        <v>0</v>
      </c>
      <c r="U1573" s="117">
        <v>1</v>
      </c>
      <c r="V1573" s="117">
        <v>0</v>
      </c>
      <c r="W1573" s="117">
        <v>0</v>
      </c>
      <c r="X1573" s="117">
        <v>0</v>
      </c>
      <c r="Y1573" s="117">
        <v>0</v>
      </c>
      <c r="Z1573" s="117">
        <v>0</v>
      </c>
      <c r="AA1573" s="117">
        <v>0</v>
      </c>
      <c r="AB1573" s="117">
        <v>0</v>
      </c>
      <c r="AC1573" s="117">
        <v>0</v>
      </c>
      <c r="AD1573" s="117">
        <v>0</v>
      </c>
      <c r="AE1573" s="117">
        <v>0</v>
      </c>
      <c r="AF1573" s="117">
        <v>0</v>
      </c>
      <c r="AG1573" s="117">
        <v>0</v>
      </c>
      <c r="AH1573" s="117">
        <v>0</v>
      </c>
      <c r="AI1573" s="117">
        <v>0</v>
      </c>
      <c r="AJ1573" s="117">
        <v>0</v>
      </c>
      <c r="AK1573" s="117">
        <v>1</v>
      </c>
      <c r="AL1573" s="117">
        <v>0</v>
      </c>
      <c r="AM1573" s="117">
        <v>0</v>
      </c>
      <c r="AN1573" s="117">
        <v>0</v>
      </c>
      <c r="AO1573" s="117">
        <v>0</v>
      </c>
      <c r="AP1573" s="117">
        <v>0</v>
      </c>
      <c r="AQ1573" s="117">
        <v>1</v>
      </c>
      <c r="AR1573" s="117">
        <v>0</v>
      </c>
      <c r="AS1573" s="117">
        <v>348086.53287071874</v>
      </c>
    </row>
    <row r="1574" spans="1:45" x14ac:dyDescent="0.45">
      <c r="A1574" s="117" t="s">
        <v>1913</v>
      </c>
      <c r="B1574" s="118">
        <v>44581</v>
      </c>
      <c r="C1574" s="117">
        <v>2022</v>
      </c>
      <c r="D1574" s="117">
        <v>1</v>
      </c>
      <c r="E1574" s="117">
        <v>5</v>
      </c>
      <c r="F1574" s="117" t="s">
        <v>342</v>
      </c>
      <c r="G1574" s="117" t="s">
        <v>336</v>
      </c>
      <c r="H1574" s="117">
        <v>0</v>
      </c>
      <c r="I1574" s="117">
        <v>33.541670000000003</v>
      </c>
      <c r="J1574" s="117">
        <v>333919.40139711875</v>
      </c>
      <c r="K1574" s="117">
        <v>332658.15139711875</v>
      </c>
      <c r="L1574" s="117">
        <v>1261.25</v>
      </c>
      <c r="M1574" s="117">
        <v>0</v>
      </c>
      <c r="N1574" s="117">
        <v>0</v>
      </c>
      <c r="O1574" s="117">
        <v>0</v>
      </c>
      <c r="P1574" s="117">
        <v>0</v>
      </c>
      <c r="Q1574" s="117">
        <v>0</v>
      </c>
      <c r="R1574" s="117">
        <v>1</v>
      </c>
      <c r="S1574" s="117">
        <v>0</v>
      </c>
      <c r="T1574" s="117">
        <v>0</v>
      </c>
      <c r="U1574" s="117">
        <v>1</v>
      </c>
      <c r="V1574" s="117">
        <v>0</v>
      </c>
      <c r="W1574" s="117">
        <v>0</v>
      </c>
      <c r="X1574" s="117">
        <v>0</v>
      </c>
      <c r="Y1574" s="117">
        <v>0</v>
      </c>
      <c r="Z1574" s="117">
        <v>0</v>
      </c>
      <c r="AA1574" s="117">
        <v>0</v>
      </c>
      <c r="AB1574" s="117">
        <v>0</v>
      </c>
      <c r="AC1574" s="117">
        <v>0</v>
      </c>
      <c r="AD1574" s="117">
        <v>0</v>
      </c>
      <c r="AE1574" s="117">
        <v>0</v>
      </c>
      <c r="AF1574" s="117">
        <v>0</v>
      </c>
      <c r="AG1574" s="117">
        <v>0</v>
      </c>
      <c r="AH1574" s="117">
        <v>0</v>
      </c>
      <c r="AI1574" s="117">
        <v>0</v>
      </c>
      <c r="AJ1574" s="117">
        <v>0</v>
      </c>
      <c r="AK1574" s="117">
        <v>1</v>
      </c>
      <c r="AL1574" s="117">
        <v>0</v>
      </c>
      <c r="AM1574" s="117">
        <v>0</v>
      </c>
      <c r="AN1574" s="117">
        <v>0</v>
      </c>
      <c r="AO1574" s="117">
        <v>0</v>
      </c>
      <c r="AP1574" s="117">
        <v>0</v>
      </c>
      <c r="AQ1574" s="117">
        <v>1</v>
      </c>
      <c r="AR1574" s="117">
        <v>0</v>
      </c>
      <c r="AS1574" s="117">
        <v>332658.15139711875</v>
      </c>
    </row>
    <row r="1575" spans="1:45" x14ac:dyDescent="0.45">
      <c r="A1575" s="117" t="s">
        <v>1914</v>
      </c>
      <c r="B1575" s="118">
        <v>44582</v>
      </c>
      <c r="C1575" s="117">
        <v>2022</v>
      </c>
      <c r="D1575" s="117">
        <v>1</v>
      </c>
      <c r="E1575" s="117">
        <v>6</v>
      </c>
      <c r="F1575" s="117" t="s">
        <v>342</v>
      </c>
      <c r="G1575" s="117" t="s">
        <v>336</v>
      </c>
      <c r="H1575" s="117">
        <v>0</v>
      </c>
      <c r="I1575" s="117">
        <v>28.41667</v>
      </c>
      <c r="J1575" s="117">
        <v>343851.01434903435</v>
      </c>
      <c r="K1575" s="117">
        <v>342514.34768236766</v>
      </c>
      <c r="L1575" s="117">
        <v>1336.6666666666667</v>
      </c>
      <c r="M1575" s="117">
        <v>0</v>
      </c>
      <c r="N1575" s="117">
        <v>0</v>
      </c>
      <c r="O1575" s="117">
        <v>0</v>
      </c>
      <c r="P1575" s="117">
        <v>0</v>
      </c>
      <c r="Q1575" s="117">
        <v>0</v>
      </c>
      <c r="R1575" s="117">
        <v>0</v>
      </c>
      <c r="S1575" s="117">
        <v>1</v>
      </c>
      <c r="T1575" s="117">
        <v>0</v>
      </c>
      <c r="U1575" s="117">
        <v>1</v>
      </c>
      <c r="V1575" s="117">
        <v>0</v>
      </c>
      <c r="W1575" s="117">
        <v>0</v>
      </c>
      <c r="X1575" s="117">
        <v>0</v>
      </c>
      <c r="Y1575" s="117">
        <v>0</v>
      </c>
      <c r="Z1575" s="117">
        <v>0</v>
      </c>
      <c r="AA1575" s="117">
        <v>0</v>
      </c>
      <c r="AB1575" s="117">
        <v>0</v>
      </c>
      <c r="AC1575" s="117">
        <v>0</v>
      </c>
      <c r="AD1575" s="117">
        <v>0</v>
      </c>
      <c r="AE1575" s="117">
        <v>0</v>
      </c>
      <c r="AF1575" s="117">
        <v>0</v>
      </c>
      <c r="AG1575" s="117">
        <v>0</v>
      </c>
      <c r="AH1575" s="117">
        <v>0</v>
      </c>
      <c r="AI1575" s="117">
        <v>0</v>
      </c>
      <c r="AJ1575" s="117">
        <v>0</v>
      </c>
      <c r="AK1575" s="117">
        <v>1</v>
      </c>
      <c r="AL1575" s="117">
        <v>0</v>
      </c>
      <c r="AM1575" s="117">
        <v>0</v>
      </c>
      <c r="AN1575" s="117">
        <v>0</v>
      </c>
      <c r="AO1575" s="117">
        <v>0</v>
      </c>
      <c r="AP1575" s="117">
        <v>0</v>
      </c>
      <c r="AQ1575" s="117">
        <v>1</v>
      </c>
      <c r="AR1575" s="117">
        <v>0</v>
      </c>
      <c r="AS1575" s="117">
        <v>342514.34768236766</v>
      </c>
    </row>
    <row r="1576" spans="1:45" x14ac:dyDescent="0.45">
      <c r="A1576" s="117" t="s">
        <v>1915</v>
      </c>
      <c r="B1576" s="118">
        <v>44583</v>
      </c>
      <c r="C1576" s="117">
        <v>2022</v>
      </c>
      <c r="D1576" s="117">
        <v>1</v>
      </c>
      <c r="E1576" s="117">
        <v>7</v>
      </c>
      <c r="F1576" s="117" t="s">
        <v>340</v>
      </c>
      <c r="G1576" s="117" t="s">
        <v>336</v>
      </c>
      <c r="H1576" s="117">
        <v>0</v>
      </c>
      <c r="I1576" s="117">
        <v>23.79167</v>
      </c>
      <c r="J1576" s="117">
        <v>359098.55608573841</v>
      </c>
      <c r="K1576" s="117">
        <v>357721.88941907173</v>
      </c>
      <c r="L1576" s="117">
        <v>1376.6666666666667</v>
      </c>
      <c r="M1576" s="117">
        <v>0</v>
      </c>
      <c r="N1576" s="117">
        <v>0</v>
      </c>
      <c r="O1576" s="117">
        <v>0</v>
      </c>
      <c r="P1576" s="117">
        <v>0</v>
      </c>
      <c r="Q1576" s="117">
        <v>0</v>
      </c>
      <c r="R1576" s="117">
        <v>0</v>
      </c>
      <c r="S1576" s="117">
        <v>0</v>
      </c>
      <c r="T1576" s="117">
        <v>1</v>
      </c>
      <c r="U1576" s="117">
        <v>1</v>
      </c>
      <c r="V1576" s="117">
        <v>0</v>
      </c>
      <c r="W1576" s="117">
        <v>0</v>
      </c>
      <c r="X1576" s="117">
        <v>0</v>
      </c>
      <c r="Y1576" s="117">
        <v>0</v>
      </c>
      <c r="Z1576" s="117">
        <v>0</v>
      </c>
      <c r="AA1576" s="117">
        <v>0</v>
      </c>
      <c r="AB1576" s="117">
        <v>0</v>
      </c>
      <c r="AC1576" s="117">
        <v>0</v>
      </c>
      <c r="AD1576" s="117">
        <v>0</v>
      </c>
      <c r="AE1576" s="117">
        <v>0</v>
      </c>
      <c r="AF1576" s="117">
        <v>0</v>
      </c>
      <c r="AG1576" s="117">
        <v>0</v>
      </c>
      <c r="AH1576" s="117">
        <v>0</v>
      </c>
      <c r="AI1576" s="117">
        <v>0</v>
      </c>
      <c r="AJ1576" s="117">
        <v>0</v>
      </c>
      <c r="AK1576" s="117">
        <v>1</v>
      </c>
      <c r="AL1576" s="117">
        <v>0</v>
      </c>
      <c r="AM1576" s="117">
        <v>0</v>
      </c>
      <c r="AN1576" s="117">
        <v>0</v>
      </c>
      <c r="AO1576" s="117">
        <v>0</v>
      </c>
      <c r="AP1576" s="117">
        <v>0</v>
      </c>
      <c r="AQ1576" s="117">
        <v>1</v>
      </c>
      <c r="AR1576" s="117">
        <v>0</v>
      </c>
      <c r="AS1576" s="117">
        <v>357721.88941907173</v>
      </c>
    </row>
    <row r="1577" spans="1:45" x14ac:dyDescent="0.45">
      <c r="A1577" s="117" t="s">
        <v>1916</v>
      </c>
      <c r="B1577" s="118">
        <v>44584</v>
      </c>
      <c r="C1577" s="117">
        <v>2022</v>
      </c>
      <c r="D1577" s="117">
        <v>1</v>
      </c>
      <c r="E1577" s="117">
        <v>1</v>
      </c>
      <c r="F1577" s="117" t="s">
        <v>340</v>
      </c>
      <c r="G1577" s="117" t="s">
        <v>336</v>
      </c>
      <c r="H1577" s="117">
        <v>0</v>
      </c>
      <c r="I1577" s="117">
        <v>27.20833</v>
      </c>
      <c r="J1577" s="117">
        <v>344631.5496343121</v>
      </c>
      <c r="K1577" s="117">
        <v>343342.38296764542</v>
      </c>
      <c r="L1577" s="117">
        <v>1289.1666666666667</v>
      </c>
      <c r="M1577" s="117">
        <v>0</v>
      </c>
      <c r="N1577" s="117">
        <v>1</v>
      </c>
      <c r="O1577" s="117">
        <v>0</v>
      </c>
      <c r="P1577" s="117">
        <v>0</v>
      </c>
      <c r="Q1577" s="117">
        <v>0</v>
      </c>
      <c r="R1577" s="117">
        <v>0</v>
      </c>
      <c r="S1577" s="117">
        <v>0</v>
      </c>
      <c r="T1577" s="117">
        <v>0</v>
      </c>
      <c r="U1577" s="117">
        <v>1</v>
      </c>
      <c r="V1577" s="117">
        <v>0</v>
      </c>
      <c r="W1577" s="117">
        <v>0</v>
      </c>
      <c r="X1577" s="117">
        <v>0</v>
      </c>
      <c r="Y1577" s="117">
        <v>0</v>
      </c>
      <c r="Z1577" s="117">
        <v>0</v>
      </c>
      <c r="AA1577" s="117">
        <v>0</v>
      </c>
      <c r="AB1577" s="117">
        <v>0</v>
      </c>
      <c r="AC1577" s="117">
        <v>0</v>
      </c>
      <c r="AD1577" s="117">
        <v>0</v>
      </c>
      <c r="AE1577" s="117">
        <v>0</v>
      </c>
      <c r="AF1577" s="117">
        <v>0</v>
      </c>
      <c r="AG1577" s="117">
        <v>0</v>
      </c>
      <c r="AH1577" s="117">
        <v>0</v>
      </c>
      <c r="AI1577" s="117">
        <v>0</v>
      </c>
      <c r="AJ1577" s="117">
        <v>0</v>
      </c>
      <c r="AK1577" s="117">
        <v>1</v>
      </c>
      <c r="AL1577" s="117">
        <v>0</v>
      </c>
      <c r="AM1577" s="117">
        <v>0</v>
      </c>
      <c r="AN1577" s="117">
        <v>0</v>
      </c>
      <c r="AO1577" s="117">
        <v>0</v>
      </c>
      <c r="AP1577" s="117">
        <v>0</v>
      </c>
      <c r="AQ1577" s="117">
        <v>1</v>
      </c>
      <c r="AR1577" s="117">
        <v>0</v>
      </c>
      <c r="AS1577" s="117">
        <v>343342.38296764542</v>
      </c>
    </row>
    <row r="1578" spans="1:45" x14ac:dyDescent="0.45">
      <c r="A1578" s="117" t="s">
        <v>1917</v>
      </c>
      <c r="B1578" s="118">
        <v>44585</v>
      </c>
      <c r="C1578" s="117">
        <v>2022</v>
      </c>
      <c r="D1578" s="117">
        <v>1</v>
      </c>
      <c r="E1578" s="117">
        <v>2</v>
      </c>
      <c r="F1578" s="117" t="s">
        <v>342</v>
      </c>
      <c r="G1578" s="117" t="s">
        <v>336</v>
      </c>
      <c r="H1578" s="117">
        <v>0</v>
      </c>
      <c r="I1578" s="117">
        <v>28.375</v>
      </c>
      <c r="J1578" s="117">
        <v>355950.68976032827</v>
      </c>
      <c r="K1578" s="117">
        <v>354610.68976032827</v>
      </c>
      <c r="L1578" s="117">
        <v>1339.9999999999998</v>
      </c>
      <c r="M1578" s="117">
        <v>0</v>
      </c>
      <c r="N1578" s="117">
        <v>0</v>
      </c>
      <c r="O1578" s="117">
        <v>1</v>
      </c>
      <c r="P1578" s="117">
        <v>0</v>
      </c>
      <c r="Q1578" s="117">
        <v>0</v>
      </c>
      <c r="R1578" s="117">
        <v>0</v>
      </c>
      <c r="S1578" s="117">
        <v>0</v>
      </c>
      <c r="T1578" s="117">
        <v>0</v>
      </c>
      <c r="U1578" s="117">
        <v>1</v>
      </c>
      <c r="V1578" s="117">
        <v>0</v>
      </c>
      <c r="W1578" s="117">
        <v>0</v>
      </c>
      <c r="X1578" s="117">
        <v>0</v>
      </c>
      <c r="Y1578" s="117">
        <v>0</v>
      </c>
      <c r="Z1578" s="117">
        <v>0</v>
      </c>
      <c r="AA1578" s="117">
        <v>0</v>
      </c>
      <c r="AB1578" s="117">
        <v>0</v>
      </c>
      <c r="AC1578" s="117">
        <v>0</v>
      </c>
      <c r="AD1578" s="117">
        <v>0</v>
      </c>
      <c r="AE1578" s="117">
        <v>0</v>
      </c>
      <c r="AF1578" s="117">
        <v>0</v>
      </c>
      <c r="AG1578" s="117">
        <v>0</v>
      </c>
      <c r="AH1578" s="117">
        <v>0</v>
      </c>
      <c r="AI1578" s="117">
        <v>0</v>
      </c>
      <c r="AJ1578" s="117">
        <v>0</v>
      </c>
      <c r="AK1578" s="117">
        <v>1</v>
      </c>
      <c r="AL1578" s="117">
        <v>0</v>
      </c>
      <c r="AM1578" s="117">
        <v>0</v>
      </c>
      <c r="AN1578" s="117">
        <v>0</v>
      </c>
      <c r="AO1578" s="117">
        <v>0</v>
      </c>
      <c r="AP1578" s="117">
        <v>0</v>
      </c>
      <c r="AQ1578" s="117">
        <v>1</v>
      </c>
      <c r="AR1578" s="117">
        <v>0</v>
      </c>
      <c r="AS1578" s="117">
        <v>354610.68976032827</v>
      </c>
    </row>
    <row r="1579" spans="1:45" x14ac:dyDescent="0.45">
      <c r="A1579" s="117" t="s">
        <v>1918</v>
      </c>
      <c r="B1579" s="118">
        <v>44586</v>
      </c>
      <c r="C1579" s="117">
        <v>2022</v>
      </c>
      <c r="D1579" s="117">
        <v>1</v>
      </c>
      <c r="E1579" s="117">
        <v>3</v>
      </c>
      <c r="F1579" s="117" t="s">
        <v>342</v>
      </c>
      <c r="G1579" s="117" t="s">
        <v>336</v>
      </c>
      <c r="H1579" s="117">
        <v>0</v>
      </c>
      <c r="I1579" s="117">
        <v>24.79167</v>
      </c>
      <c r="J1579" s="117">
        <v>361686.91069884587</v>
      </c>
      <c r="K1579" s="117">
        <v>360270.66069884587</v>
      </c>
      <c r="L1579" s="117">
        <v>1416.25</v>
      </c>
      <c r="M1579" s="117">
        <v>0</v>
      </c>
      <c r="N1579" s="117">
        <v>0</v>
      </c>
      <c r="O1579" s="117">
        <v>0</v>
      </c>
      <c r="P1579" s="117">
        <v>1</v>
      </c>
      <c r="Q1579" s="117">
        <v>0</v>
      </c>
      <c r="R1579" s="117">
        <v>0</v>
      </c>
      <c r="S1579" s="117">
        <v>0</v>
      </c>
      <c r="T1579" s="117">
        <v>0</v>
      </c>
      <c r="U1579" s="117">
        <v>1</v>
      </c>
      <c r="V1579" s="117">
        <v>0</v>
      </c>
      <c r="W1579" s="117">
        <v>0</v>
      </c>
      <c r="X1579" s="117">
        <v>0</v>
      </c>
      <c r="Y1579" s="117">
        <v>0</v>
      </c>
      <c r="Z1579" s="117">
        <v>0</v>
      </c>
      <c r="AA1579" s="117">
        <v>0</v>
      </c>
      <c r="AB1579" s="117">
        <v>0</v>
      </c>
      <c r="AC1579" s="117">
        <v>0</v>
      </c>
      <c r="AD1579" s="117">
        <v>0</v>
      </c>
      <c r="AE1579" s="117">
        <v>0</v>
      </c>
      <c r="AF1579" s="117">
        <v>0</v>
      </c>
      <c r="AG1579" s="117">
        <v>0</v>
      </c>
      <c r="AH1579" s="117">
        <v>0</v>
      </c>
      <c r="AI1579" s="117">
        <v>0</v>
      </c>
      <c r="AJ1579" s="117">
        <v>0</v>
      </c>
      <c r="AK1579" s="117">
        <v>1</v>
      </c>
      <c r="AL1579" s="117">
        <v>0</v>
      </c>
      <c r="AM1579" s="117">
        <v>0</v>
      </c>
      <c r="AN1579" s="117">
        <v>0</v>
      </c>
      <c r="AO1579" s="117">
        <v>0</v>
      </c>
      <c r="AP1579" s="117">
        <v>0</v>
      </c>
      <c r="AQ1579" s="117">
        <v>1</v>
      </c>
      <c r="AR1579" s="117">
        <v>0</v>
      </c>
      <c r="AS1579" s="117">
        <v>360270.66069884587</v>
      </c>
    </row>
    <row r="1580" spans="1:45" x14ac:dyDescent="0.45">
      <c r="A1580" s="117" t="s">
        <v>1919</v>
      </c>
      <c r="B1580" s="118">
        <v>44587</v>
      </c>
      <c r="C1580" s="117">
        <v>2022</v>
      </c>
      <c r="D1580" s="117">
        <v>1</v>
      </c>
      <c r="E1580" s="117">
        <v>4</v>
      </c>
      <c r="F1580" s="117" t="s">
        <v>342</v>
      </c>
      <c r="G1580" s="117" t="s">
        <v>336</v>
      </c>
      <c r="H1580" s="117">
        <v>0</v>
      </c>
      <c r="I1580" s="117">
        <v>27.79167</v>
      </c>
      <c r="J1580" s="117">
        <v>359820.95926626254</v>
      </c>
      <c r="K1580" s="117">
        <v>358421.79259959585</v>
      </c>
      <c r="L1580" s="117">
        <v>1399.1666666666667</v>
      </c>
      <c r="M1580" s="117">
        <v>0</v>
      </c>
      <c r="N1580" s="117">
        <v>0</v>
      </c>
      <c r="O1580" s="117">
        <v>0</v>
      </c>
      <c r="P1580" s="117">
        <v>0</v>
      </c>
      <c r="Q1580" s="117">
        <v>1</v>
      </c>
      <c r="R1580" s="117">
        <v>0</v>
      </c>
      <c r="S1580" s="117">
        <v>0</v>
      </c>
      <c r="T1580" s="117">
        <v>0</v>
      </c>
      <c r="U1580" s="117">
        <v>1</v>
      </c>
      <c r="V1580" s="117">
        <v>0</v>
      </c>
      <c r="W1580" s="117">
        <v>0</v>
      </c>
      <c r="X1580" s="117">
        <v>0</v>
      </c>
      <c r="Y1580" s="117">
        <v>0</v>
      </c>
      <c r="Z1580" s="117">
        <v>0</v>
      </c>
      <c r="AA1580" s="117">
        <v>0</v>
      </c>
      <c r="AB1580" s="117">
        <v>0</v>
      </c>
      <c r="AC1580" s="117">
        <v>0</v>
      </c>
      <c r="AD1580" s="117">
        <v>0</v>
      </c>
      <c r="AE1580" s="117">
        <v>0</v>
      </c>
      <c r="AF1580" s="117">
        <v>0</v>
      </c>
      <c r="AG1580" s="117">
        <v>0</v>
      </c>
      <c r="AH1580" s="117">
        <v>0</v>
      </c>
      <c r="AI1580" s="117">
        <v>0</v>
      </c>
      <c r="AJ1580" s="117">
        <v>0</v>
      </c>
      <c r="AK1580" s="117">
        <v>1</v>
      </c>
      <c r="AL1580" s="117">
        <v>0</v>
      </c>
      <c r="AM1580" s="117">
        <v>0</v>
      </c>
      <c r="AN1580" s="117">
        <v>0</v>
      </c>
      <c r="AO1580" s="117">
        <v>0</v>
      </c>
      <c r="AP1580" s="117">
        <v>0</v>
      </c>
      <c r="AQ1580" s="117">
        <v>1</v>
      </c>
      <c r="AR1580" s="117">
        <v>0</v>
      </c>
      <c r="AS1580" s="117">
        <v>358421.79259959585</v>
      </c>
    </row>
    <row r="1581" spans="1:45" x14ac:dyDescent="0.45">
      <c r="A1581" s="117" t="s">
        <v>1920</v>
      </c>
      <c r="B1581" s="118">
        <v>44588</v>
      </c>
      <c r="C1581" s="117">
        <v>2022</v>
      </c>
      <c r="D1581" s="117">
        <v>1</v>
      </c>
      <c r="E1581" s="117">
        <v>5</v>
      </c>
      <c r="F1581" s="117" t="s">
        <v>342</v>
      </c>
      <c r="G1581" s="117" t="s">
        <v>336</v>
      </c>
      <c r="H1581" s="117">
        <v>0</v>
      </c>
      <c r="I1581" s="117">
        <v>26.41667</v>
      </c>
      <c r="J1581" s="117">
        <v>363082.80139396549</v>
      </c>
      <c r="K1581" s="117">
        <v>361719.05139396549</v>
      </c>
      <c r="L1581" s="117">
        <v>1363.7499999999998</v>
      </c>
      <c r="M1581" s="117">
        <v>0</v>
      </c>
      <c r="N1581" s="117">
        <v>0</v>
      </c>
      <c r="O1581" s="117">
        <v>0</v>
      </c>
      <c r="P1581" s="117">
        <v>0</v>
      </c>
      <c r="Q1581" s="117">
        <v>0</v>
      </c>
      <c r="R1581" s="117">
        <v>1</v>
      </c>
      <c r="S1581" s="117">
        <v>0</v>
      </c>
      <c r="T1581" s="117">
        <v>0</v>
      </c>
      <c r="U1581" s="117">
        <v>1</v>
      </c>
      <c r="V1581" s="117">
        <v>0</v>
      </c>
      <c r="W1581" s="117">
        <v>0</v>
      </c>
      <c r="X1581" s="117">
        <v>0</v>
      </c>
      <c r="Y1581" s="117">
        <v>0</v>
      </c>
      <c r="Z1581" s="117">
        <v>0</v>
      </c>
      <c r="AA1581" s="117">
        <v>0</v>
      </c>
      <c r="AB1581" s="117">
        <v>0</v>
      </c>
      <c r="AC1581" s="117">
        <v>0</v>
      </c>
      <c r="AD1581" s="117">
        <v>0</v>
      </c>
      <c r="AE1581" s="117">
        <v>0</v>
      </c>
      <c r="AF1581" s="117">
        <v>0</v>
      </c>
      <c r="AG1581" s="117">
        <v>0</v>
      </c>
      <c r="AH1581" s="117">
        <v>0</v>
      </c>
      <c r="AI1581" s="117">
        <v>0</v>
      </c>
      <c r="AJ1581" s="117">
        <v>0</v>
      </c>
      <c r="AK1581" s="117">
        <v>1</v>
      </c>
      <c r="AL1581" s="117">
        <v>0</v>
      </c>
      <c r="AM1581" s="117">
        <v>0</v>
      </c>
      <c r="AN1581" s="117">
        <v>0</v>
      </c>
      <c r="AO1581" s="117">
        <v>0</v>
      </c>
      <c r="AP1581" s="117">
        <v>0</v>
      </c>
      <c r="AQ1581" s="117">
        <v>1</v>
      </c>
      <c r="AR1581" s="117">
        <v>0</v>
      </c>
      <c r="AS1581" s="117">
        <v>361719.05139396549</v>
      </c>
    </row>
    <row r="1582" spans="1:45" x14ac:dyDescent="0.45">
      <c r="A1582" s="117" t="s">
        <v>1921</v>
      </c>
      <c r="B1582" s="118">
        <v>44589</v>
      </c>
      <c r="C1582" s="117">
        <v>2022</v>
      </c>
      <c r="D1582" s="117">
        <v>1</v>
      </c>
      <c r="E1582" s="117">
        <v>6</v>
      </c>
      <c r="F1582" s="117" t="s">
        <v>342</v>
      </c>
      <c r="G1582" s="117" t="s">
        <v>336</v>
      </c>
      <c r="H1582" s="117">
        <v>0</v>
      </c>
      <c r="I1582" s="117">
        <v>26.79167</v>
      </c>
      <c r="J1582" s="117">
        <v>360102.82992114121</v>
      </c>
      <c r="K1582" s="117">
        <v>358791.99658780789</v>
      </c>
      <c r="L1582" s="117">
        <v>1310.8333333333333</v>
      </c>
      <c r="M1582" s="117">
        <v>0</v>
      </c>
      <c r="N1582" s="117">
        <v>0</v>
      </c>
      <c r="O1582" s="117">
        <v>0</v>
      </c>
      <c r="P1582" s="117">
        <v>0</v>
      </c>
      <c r="Q1582" s="117">
        <v>0</v>
      </c>
      <c r="R1582" s="117">
        <v>0</v>
      </c>
      <c r="S1582" s="117">
        <v>1</v>
      </c>
      <c r="T1582" s="117">
        <v>0</v>
      </c>
      <c r="U1582" s="117">
        <v>1</v>
      </c>
      <c r="V1582" s="117">
        <v>0</v>
      </c>
      <c r="W1582" s="117">
        <v>0</v>
      </c>
      <c r="X1582" s="117">
        <v>0</v>
      </c>
      <c r="Y1582" s="117">
        <v>0</v>
      </c>
      <c r="Z1582" s="117">
        <v>0</v>
      </c>
      <c r="AA1582" s="117">
        <v>0</v>
      </c>
      <c r="AB1582" s="117">
        <v>0</v>
      </c>
      <c r="AC1582" s="117">
        <v>0</v>
      </c>
      <c r="AD1582" s="117">
        <v>0</v>
      </c>
      <c r="AE1582" s="117">
        <v>0</v>
      </c>
      <c r="AF1582" s="117">
        <v>0</v>
      </c>
      <c r="AG1582" s="117">
        <v>0</v>
      </c>
      <c r="AH1582" s="117">
        <v>0</v>
      </c>
      <c r="AI1582" s="117">
        <v>0</v>
      </c>
      <c r="AJ1582" s="117">
        <v>0</v>
      </c>
      <c r="AK1582" s="117">
        <v>1</v>
      </c>
      <c r="AL1582" s="117">
        <v>0</v>
      </c>
      <c r="AM1582" s="117">
        <v>0</v>
      </c>
      <c r="AN1582" s="117">
        <v>0</v>
      </c>
      <c r="AO1582" s="117">
        <v>0</v>
      </c>
      <c r="AP1582" s="117">
        <v>0</v>
      </c>
      <c r="AQ1582" s="117">
        <v>1</v>
      </c>
      <c r="AR1582" s="117">
        <v>0</v>
      </c>
      <c r="AS1582" s="117">
        <v>358791.99658780789</v>
      </c>
    </row>
    <row r="1583" spans="1:45" x14ac:dyDescent="0.45">
      <c r="A1583" s="117" t="s">
        <v>1922</v>
      </c>
      <c r="B1583" s="118">
        <v>44590</v>
      </c>
      <c r="C1583" s="117">
        <v>2022</v>
      </c>
      <c r="D1583" s="117">
        <v>1</v>
      </c>
      <c r="E1583" s="117">
        <v>7</v>
      </c>
      <c r="F1583" s="117" t="s">
        <v>340</v>
      </c>
      <c r="G1583" s="117" t="s">
        <v>336</v>
      </c>
      <c r="H1583" s="117">
        <v>0</v>
      </c>
      <c r="I1583" s="117">
        <v>27</v>
      </c>
      <c r="J1583" s="117">
        <v>358782.1036835424</v>
      </c>
      <c r="K1583" s="117">
        <v>357461.27035020909</v>
      </c>
      <c r="L1583" s="117">
        <v>1320.8333333333333</v>
      </c>
      <c r="M1583" s="117">
        <v>0</v>
      </c>
      <c r="N1583" s="117">
        <v>0</v>
      </c>
      <c r="O1583" s="117">
        <v>0</v>
      </c>
      <c r="P1583" s="117">
        <v>0</v>
      </c>
      <c r="Q1583" s="117">
        <v>0</v>
      </c>
      <c r="R1583" s="117">
        <v>0</v>
      </c>
      <c r="S1583" s="117">
        <v>0</v>
      </c>
      <c r="T1583" s="117">
        <v>1</v>
      </c>
      <c r="U1583" s="117">
        <v>1</v>
      </c>
      <c r="V1583" s="117">
        <v>0</v>
      </c>
      <c r="W1583" s="117">
        <v>0</v>
      </c>
      <c r="X1583" s="117">
        <v>0</v>
      </c>
      <c r="Y1583" s="117">
        <v>0</v>
      </c>
      <c r="Z1583" s="117">
        <v>0</v>
      </c>
      <c r="AA1583" s="117">
        <v>0</v>
      </c>
      <c r="AB1583" s="117">
        <v>0</v>
      </c>
      <c r="AC1583" s="117">
        <v>0</v>
      </c>
      <c r="AD1583" s="117">
        <v>0</v>
      </c>
      <c r="AE1583" s="117">
        <v>0</v>
      </c>
      <c r="AF1583" s="117">
        <v>0</v>
      </c>
      <c r="AG1583" s="117">
        <v>0</v>
      </c>
      <c r="AH1583" s="117">
        <v>0</v>
      </c>
      <c r="AI1583" s="117">
        <v>0</v>
      </c>
      <c r="AJ1583" s="117">
        <v>0</v>
      </c>
      <c r="AK1583" s="117">
        <v>1</v>
      </c>
      <c r="AL1583" s="117">
        <v>0</v>
      </c>
      <c r="AM1583" s="117">
        <v>0</v>
      </c>
      <c r="AN1583" s="117">
        <v>0</v>
      </c>
      <c r="AO1583" s="117">
        <v>0</v>
      </c>
      <c r="AP1583" s="117">
        <v>0</v>
      </c>
      <c r="AQ1583" s="117">
        <v>1</v>
      </c>
      <c r="AR1583" s="117">
        <v>0</v>
      </c>
      <c r="AS1583" s="117">
        <v>357461.27035020909</v>
      </c>
    </row>
    <row r="1584" spans="1:45" x14ac:dyDescent="0.45">
      <c r="A1584" s="117" t="s">
        <v>1923</v>
      </c>
      <c r="B1584" s="118">
        <v>44591</v>
      </c>
      <c r="C1584" s="117">
        <v>2022</v>
      </c>
      <c r="D1584" s="117">
        <v>1</v>
      </c>
      <c r="E1584" s="117">
        <v>1</v>
      </c>
      <c r="F1584" s="117" t="s">
        <v>340</v>
      </c>
      <c r="G1584" s="117" t="s">
        <v>336</v>
      </c>
      <c r="H1584" s="117">
        <v>0</v>
      </c>
      <c r="I1584" s="117">
        <v>27.41667</v>
      </c>
      <c r="J1584" s="117">
        <v>352262.91111331747</v>
      </c>
      <c r="K1584" s="117">
        <v>350890.82777998416</v>
      </c>
      <c r="L1584" s="117">
        <v>1372.0833333333333</v>
      </c>
      <c r="M1584" s="117">
        <v>0</v>
      </c>
      <c r="N1584" s="117">
        <v>1</v>
      </c>
      <c r="O1584" s="117">
        <v>0</v>
      </c>
      <c r="P1584" s="117">
        <v>0</v>
      </c>
      <c r="Q1584" s="117">
        <v>0</v>
      </c>
      <c r="R1584" s="117">
        <v>0</v>
      </c>
      <c r="S1584" s="117">
        <v>0</v>
      </c>
      <c r="T1584" s="117">
        <v>0</v>
      </c>
      <c r="U1584" s="117">
        <v>1</v>
      </c>
      <c r="V1584" s="117">
        <v>0</v>
      </c>
      <c r="W1584" s="117">
        <v>0</v>
      </c>
      <c r="X1584" s="117">
        <v>0</v>
      </c>
      <c r="Y1584" s="117">
        <v>0</v>
      </c>
      <c r="Z1584" s="117">
        <v>0</v>
      </c>
      <c r="AA1584" s="117">
        <v>0</v>
      </c>
      <c r="AB1584" s="117">
        <v>0</v>
      </c>
      <c r="AC1584" s="117">
        <v>0</v>
      </c>
      <c r="AD1584" s="117">
        <v>0</v>
      </c>
      <c r="AE1584" s="117">
        <v>0</v>
      </c>
      <c r="AF1584" s="117">
        <v>0</v>
      </c>
      <c r="AG1584" s="117">
        <v>0</v>
      </c>
      <c r="AH1584" s="117">
        <v>0</v>
      </c>
      <c r="AI1584" s="117">
        <v>0</v>
      </c>
      <c r="AJ1584" s="117">
        <v>0</v>
      </c>
      <c r="AK1584" s="117">
        <v>1</v>
      </c>
      <c r="AL1584" s="117">
        <v>0</v>
      </c>
      <c r="AM1584" s="117">
        <v>0</v>
      </c>
      <c r="AN1584" s="117">
        <v>0</v>
      </c>
      <c r="AO1584" s="117">
        <v>0</v>
      </c>
      <c r="AP1584" s="117">
        <v>0</v>
      </c>
      <c r="AQ1584" s="117">
        <v>1</v>
      </c>
      <c r="AR1584" s="117">
        <v>0</v>
      </c>
      <c r="AS1584" s="117">
        <v>350890.82777998416</v>
      </c>
    </row>
    <row r="1585" spans="1:45" x14ac:dyDescent="0.45">
      <c r="A1585" s="117" t="s">
        <v>1924</v>
      </c>
      <c r="B1585" s="118">
        <v>44592</v>
      </c>
      <c r="C1585" s="117">
        <v>2022</v>
      </c>
      <c r="D1585" s="117">
        <v>1</v>
      </c>
      <c r="E1585" s="117">
        <v>2</v>
      </c>
      <c r="F1585" s="117" t="s">
        <v>342</v>
      </c>
      <c r="G1585" s="117" t="s">
        <v>336</v>
      </c>
      <c r="H1585" s="117">
        <v>0</v>
      </c>
      <c r="I1585" s="117">
        <v>23.91667</v>
      </c>
      <c r="J1585" s="117">
        <v>342142.8593725707</v>
      </c>
      <c r="K1585" s="117">
        <v>340757.02603923739</v>
      </c>
      <c r="L1585" s="117">
        <v>1385.8333333333333</v>
      </c>
      <c r="M1585" s="117">
        <v>0</v>
      </c>
      <c r="N1585" s="117">
        <v>0</v>
      </c>
      <c r="O1585" s="117">
        <v>1</v>
      </c>
      <c r="P1585" s="117">
        <v>0</v>
      </c>
      <c r="Q1585" s="117">
        <v>0</v>
      </c>
      <c r="R1585" s="117">
        <v>0</v>
      </c>
      <c r="S1585" s="117">
        <v>0</v>
      </c>
      <c r="T1585" s="117">
        <v>0</v>
      </c>
      <c r="U1585" s="117">
        <v>1</v>
      </c>
      <c r="V1585" s="117">
        <v>0</v>
      </c>
      <c r="W1585" s="117">
        <v>0</v>
      </c>
      <c r="X1585" s="117">
        <v>0</v>
      </c>
      <c r="Y1585" s="117">
        <v>0</v>
      </c>
      <c r="Z1585" s="117">
        <v>0</v>
      </c>
      <c r="AA1585" s="117">
        <v>0</v>
      </c>
      <c r="AB1585" s="117">
        <v>0</v>
      </c>
      <c r="AC1585" s="117">
        <v>0</v>
      </c>
      <c r="AD1585" s="117">
        <v>0</v>
      </c>
      <c r="AE1585" s="117">
        <v>0</v>
      </c>
      <c r="AF1585" s="117">
        <v>0</v>
      </c>
      <c r="AG1585" s="117">
        <v>0</v>
      </c>
      <c r="AH1585" s="117">
        <v>0</v>
      </c>
      <c r="AI1585" s="117">
        <v>0</v>
      </c>
      <c r="AJ1585" s="117">
        <v>0</v>
      </c>
      <c r="AK1585" s="117">
        <v>1</v>
      </c>
      <c r="AL1585" s="117">
        <v>0</v>
      </c>
      <c r="AM1585" s="117">
        <v>0</v>
      </c>
      <c r="AN1585" s="117">
        <v>0</v>
      </c>
      <c r="AO1585" s="117">
        <v>0</v>
      </c>
      <c r="AP1585" s="117">
        <v>0</v>
      </c>
      <c r="AQ1585" s="117">
        <v>1</v>
      </c>
      <c r="AR1585" s="117">
        <v>0</v>
      </c>
      <c r="AS1585" s="117">
        <v>340757.02603923739</v>
      </c>
    </row>
    <row r="1586" spans="1:45" x14ac:dyDescent="0.45">
      <c r="A1586" s="117" t="s">
        <v>1925</v>
      </c>
      <c r="B1586" s="118">
        <v>44593</v>
      </c>
      <c r="C1586" s="117">
        <v>2022</v>
      </c>
      <c r="D1586" s="117">
        <v>2</v>
      </c>
      <c r="E1586" s="117">
        <v>3</v>
      </c>
      <c r="F1586" s="117" t="s">
        <v>342</v>
      </c>
      <c r="G1586" s="117" t="s">
        <v>336</v>
      </c>
      <c r="H1586" s="117">
        <v>0</v>
      </c>
      <c r="I1586" s="117">
        <v>20.25</v>
      </c>
      <c r="J1586" s="117">
        <v>360219.75340465712</v>
      </c>
      <c r="K1586" s="117">
        <v>358871.00340465712</v>
      </c>
      <c r="L1586" s="117">
        <v>1348.7499999999998</v>
      </c>
      <c r="M1586" s="117">
        <v>0</v>
      </c>
      <c r="N1586" s="117">
        <v>0</v>
      </c>
      <c r="O1586" s="117">
        <v>0</v>
      </c>
      <c r="P1586" s="117">
        <v>1</v>
      </c>
      <c r="Q1586" s="117">
        <v>0</v>
      </c>
      <c r="R1586" s="117">
        <v>0</v>
      </c>
      <c r="S1586" s="117">
        <v>0</v>
      </c>
      <c r="T1586" s="117">
        <v>0</v>
      </c>
      <c r="U1586" s="117">
        <v>0</v>
      </c>
      <c r="V1586" s="117">
        <v>1</v>
      </c>
      <c r="W1586" s="117">
        <v>0</v>
      </c>
      <c r="X1586" s="117">
        <v>0</v>
      </c>
      <c r="Y1586" s="117">
        <v>0</v>
      </c>
      <c r="Z1586" s="117">
        <v>0</v>
      </c>
      <c r="AA1586" s="117">
        <v>0</v>
      </c>
      <c r="AB1586" s="117">
        <v>0</v>
      </c>
      <c r="AC1586" s="117">
        <v>0</v>
      </c>
      <c r="AD1586" s="117">
        <v>0</v>
      </c>
      <c r="AE1586" s="117">
        <v>0</v>
      </c>
      <c r="AF1586" s="117">
        <v>0</v>
      </c>
      <c r="AG1586" s="117">
        <v>0</v>
      </c>
      <c r="AH1586" s="117">
        <v>0</v>
      </c>
      <c r="AI1586" s="117">
        <v>0</v>
      </c>
      <c r="AJ1586" s="117">
        <v>0</v>
      </c>
      <c r="AK1586" s="117">
        <v>1</v>
      </c>
      <c r="AL1586" s="117">
        <v>0</v>
      </c>
      <c r="AM1586" s="117">
        <v>0</v>
      </c>
      <c r="AN1586" s="117">
        <v>0</v>
      </c>
      <c r="AO1586" s="117">
        <v>0</v>
      </c>
      <c r="AP1586" s="117">
        <v>0</v>
      </c>
      <c r="AQ1586" s="117">
        <v>1</v>
      </c>
      <c r="AR1586" s="117">
        <v>0</v>
      </c>
      <c r="AS1586" s="117">
        <v>358871.00340465712</v>
      </c>
    </row>
    <row r="1587" spans="1:45" x14ac:dyDescent="0.45">
      <c r="A1587" s="117" t="s">
        <v>1926</v>
      </c>
      <c r="B1587" s="118">
        <v>44594</v>
      </c>
      <c r="C1587" s="117">
        <v>2022</v>
      </c>
      <c r="D1587" s="117">
        <v>2</v>
      </c>
      <c r="E1587" s="117">
        <v>4</v>
      </c>
      <c r="F1587" s="117" t="s">
        <v>342</v>
      </c>
      <c r="G1587" s="117" t="s">
        <v>336</v>
      </c>
      <c r="H1587" s="117">
        <v>0</v>
      </c>
      <c r="I1587" s="117">
        <v>21.75</v>
      </c>
      <c r="J1587" s="117">
        <v>372292.38884450885</v>
      </c>
      <c r="K1587" s="117">
        <v>370921.97217784217</v>
      </c>
      <c r="L1587" s="117">
        <v>1370.4166666666667</v>
      </c>
      <c r="M1587" s="117">
        <v>0</v>
      </c>
      <c r="N1587" s="117">
        <v>0</v>
      </c>
      <c r="O1587" s="117">
        <v>0</v>
      </c>
      <c r="P1587" s="117">
        <v>0</v>
      </c>
      <c r="Q1587" s="117">
        <v>1</v>
      </c>
      <c r="R1587" s="117">
        <v>0</v>
      </c>
      <c r="S1587" s="117">
        <v>0</v>
      </c>
      <c r="T1587" s="117">
        <v>0</v>
      </c>
      <c r="U1587" s="117">
        <v>0</v>
      </c>
      <c r="V1587" s="117">
        <v>1</v>
      </c>
      <c r="W1587" s="117">
        <v>0</v>
      </c>
      <c r="X1587" s="117">
        <v>0</v>
      </c>
      <c r="Y1587" s="117">
        <v>0</v>
      </c>
      <c r="Z1587" s="117">
        <v>0</v>
      </c>
      <c r="AA1587" s="117">
        <v>0</v>
      </c>
      <c r="AB1587" s="117">
        <v>0</v>
      </c>
      <c r="AC1587" s="117">
        <v>0</v>
      </c>
      <c r="AD1587" s="117">
        <v>0</v>
      </c>
      <c r="AE1587" s="117">
        <v>0</v>
      </c>
      <c r="AF1587" s="117">
        <v>0</v>
      </c>
      <c r="AG1587" s="117">
        <v>0</v>
      </c>
      <c r="AH1587" s="117">
        <v>0</v>
      </c>
      <c r="AI1587" s="117">
        <v>0</v>
      </c>
      <c r="AJ1587" s="117">
        <v>0</v>
      </c>
      <c r="AK1587" s="117">
        <v>1</v>
      </c>
      <c r="AL1587" s="117">
        <v>0</v>
      </c>
      <c r="AM1587" s="117">
        <v>0</v>
      </c>
      <c r="AN1587" s="117">
        <v>0</v>
      </c>
      <c r="AO1587" s="117">
        <v>0</v>
      </c>
      <c r="AP1587" s="117">
        <v>0</v>
      </c>
      <c r="AQ1587" s="117">
        <v>1</v>
      </c>
      <c r="AR1587" s="117">
        <v>0</v>
      </c>
      <c r="AS1587" s="117">
        <v>370921.97217784217</v>
      </c>
    </row>
    <row r="1588" spans="1:45" x14ac:dyDescent="0.45">
      <c r="A1588" s="117" t="s">
        <v>1927</v>
      </c>
      <c r="B1588" s="118">
        <v>44595</v>
      </c>
      <c r="C1588" s="117">
        <v>2022</v>
      </c>
      <c r="D1588" s="117">
        <v>2</v>
      </c>
      <c r="E1588" s="117">
        <v>5</v>
      </c>
      <c r="F1588" s="117" t="s">
        <v>342</v>
      </c>
      <c r="G1588" s="117" t="s">
        <v>336</v>
      </c>
      <c r="H1588" s="117">
        <v>0</v>
      </c>
      <c r="I1588" s="117">
        <v>20.29167</v>
      </c>
      <c r="J1588" s="117">
        <v>365615.64839810156</v>
      </c>
      <c r="K1588" s="117">
        <v>363986.06506476825</v>
      </c>
      <c r="L1588" s="117">
        <v>1629.5833333333333</v>
      </c>
      <c r="M1588" s="117">
        <v>0</v>
      </c>
      <c r="N1588" s="117">
        <v>0</v>
      </c>
      <c r="O1588" s="117">
        <v>0</v>
      </c>
      <c r="P1588" s="117">
        <v>0</v>
      </c>
      <c r="Q1588" s="117">
        <v>0</v>
      </c>
      <c r="R1588" s="117">
        <v>1</v>
      </c>
      <c r="S1588" s="117">
        <v>0</v>
      </c>
      <c r="T1588" s="117">
        <v>0</v>
      </c>
      <c r="U1588" s="117">
        <v>0</v>
      </c>
      <c r="V1588" s="117">
        <v>1</v>
      </c>
      <c r="W1588" s="117">
        <v>0</v>
      </c>
      <c r="X1588" s="117">
        <v>0</v>
      </c>
      <c r="Y1588" s="117">
        <v>0</v>
      </c>
      <c r="Z1588" s="117">
        <v>0</v>
      </c>
      <c r="AA1588" s="117">
        <v>0</v>
      </c>
      <c r="AB1588" s="117">
        <v>0</v>
      </c>
      <c r="AC1588" s="117">
        <v>0</v>
      </c>
      <c r="AD1588" s="117">
        <v>0</v>
      </c>
      <c r="AE1588" s="117">
        <v>0</v>
      </c>
      <c r="AF1588" s="117">
        <v>0</v>
      </c>
      <c r="AG1588" s="117">
        <v>0</v>
      </c>
      <c r="AH1588" s="117">
        <v>0</v>
      </c>
      <c r="AI1588" s="117">
        <v>0</v>
      </c>
      <c r="AJ1588" s="117">
        <v>0</v>
      </c>
      <c r="AK1588" s="117">
        <v>1</v>
      </c>
      <c r="AL1588" s="117">
        <v>0</v>
      </c>
      <c r="AM1588" s="117">
        <v>0</v>
      </c>
      <c r="AN1588" s="117">
        <v>0</v>
      </c>
      <c r="AO1588" s="117">
        <v>0</v>
      </c>
      <c r="AP1588" s="117">
        <v>0</v>
      </c>
      <c r="AQ1588" s="117">
        <v>1</v>
      </c>
      <c r="AR1588" s="117">
        <v>0</v>
      </c>
      <c r="AS1588" s="117">
        <v>363986.06506476825</v>
      </c>
    </row>
    <row r="1589" spans="1:45" x14ac:dyDescent="0.45">
      <c r="A1589" s="117" t="s">
        <v>1928</v>
      </c>
      <c r="B1589" s="118">
        <v>44596</v>
      </c>
      <c r="C1589" s="117">
        <v>2022</v>
      </c>
      <c r="D1589" s="117">
        <v>2</v>
      </c>
      <c r="E1589" s="117">
        <v>6</v>
      </c>
      <c r="F1589" s="117" t="s">
        <v>342</v>
      </c>
      <c r="G1589" s="117" t="s">
        <v>336</v>
      </c>
      <c r="H1589" s="117">
        <v>0</v>
      </c>
      <c r="I1589" s="117">
        <v>27.125</v>
      </c>
      <c r="J1589" s="117">
        <v>364904.62192931294</v>
      </c>
      <c r="K1589" s="117">
        <v>363015.87192931294</v>
      </c>
      <c r="L1589" s="117">
        <v>1888.75</v>
      </c>
      <c r="M1589" s="117">
        <v>0</v>
      </c>
      <c r="N1589" s="117">
        <v>0</v>
      </c>
      <c r="O1589" s="117">
        <v>0</v>
      </c>
      <c r="P1589" s="117">
        <v>0</v>
      </c>
      <c r="Q1589" s="117">
        <v>0</v>
      </c>
      <c r="R1589" s="117">
        <v>0</v>
      </c>
      <c r="S1589" s="117">
        <v>1</v>
      </c>
      <c r="T1589" s="117">
        <v>0</v>
      </c>
      <c r="U1589" s="117">
        <v>0</v>
      </c>
      <c r="V1589" s="117">
        <v>1</v>
      </c>
      <c r="W1589" s="117">
        <v>0</v>
      </c>
      <c r="X1589" s="117">
        <v>0</v>
      </c>
      <c r="Y1589" s="117">
        <v>0</v>
      </c>
      <c r="Z1589" s="117">
        <v>0</v>
      </c>
      <c r="AA1589" s="117">
        <v>0</v>
      </c>
      <c r="AB1589" s="117">
        <v>0</v>
      </c>
      <c r="AC1589" s="117">
        <v>0</v>
      </c>
      <c r="AD1589" s="117">
        <v>0</v>
      </c>
      <c r="AE1589" s="117">
        <v>0</v>
      </c>
      <c r="AF1589" s="117">
        <v>0</v>
      </c>
      <c r="AG1589" s="117">
        <v>0</v>
      </c>
      <c r="AH1589" s="117">
        <v>0</v>
      </c>
      <c r="AI1589" s="117">
        <v>0</v>
      </c>
      <c r="AJ1589" s="117">
        <v>0</v>
      </c>
      <c r="AK1589" s="117">
        <v>1</v>
      </c>
      <c r="AL1589" s="117">
        <v>0</v>
      </c>
      <c r="AM1589" s="117">
        <v>0</v>
      </c>
      <c r="AN1589" s="117">
        <v>0</v>
      </c>
      <c r="AO1589" s="117">
        <v>0</v>
      </c>
      <c r="AP1589" s="117">
        <v>0</v>
      </c>
      <c r="AQ1589" s="117">
        <v>1</v>
      </c>
      <c r="AR1589" s="117">
        <v>0</v>
      </c>
      <c r="AS1589" s="117">
        <v>363015.87192931294</v>
      </c>
    </row>
    <row r="1590" spans="1:45" x14ac:dyDescent="0.45">
      <c r="A1590" s="117" t="s">
        <v>1929</v>
      </c>
      <c r="B1590" s="118">
        <v>44597</v>
      </c>
      <c r="C1590" s="117">
        <v>2022</v>
      </c>
      <c r="D1590" s="117">
        <v>2</v>
      </c>
      <c r="E1590" s="117">
        <v>7</v>
      </c>
      <c r="F1590" s="117" t="s">
        <v>340</v>
      </c>
      <c r="G1590" s="117" t="s">
        <v>336</v>
      </c>
      <c r="H1590" s="117">
        <v>0</v>
      </c>
      <c r="I1590" s="117">
        <v>29.54167</v>
      </c>
      <c r="J1590" s="117">
        <v>339420.70858308737</v>
      </c>
      <c r="K1590" s="117">
        <v>337588.62524975406</v>
      </c>
      <c r="L1590" s="117">
        <v>1832.0833333333333</v>
      </c>
      <c r="M1590" s="117">
        <v>0</v>
      </c>
      <c r="N1590" s="117">
        <v>0</v>
      </c>
      <c r="O1590" s="117">
        <v>0</v>
      </c>
      <c r="P1590" s="117">
        <v>0</v>
      </c>
      <c r="Q1590" s="117">
        <v>0</v>
      </c>
      <c r="R1590" s="117">
        <v>0</v>
      </c>
      <c r="S1590" s="117">
        <v>0</v>
      </c>
      <c r="T1590" s="117">
        <v>1</v>
      </c>
      <c r="U1590" s="117">
        <v>0</v>
      </c>
      <c r="V1590" s="117">
        <v>1</v>
      </c>
      <c r="W1590" s="117">
        <v>0</v>
      </c>
      <c r="X1590" s="117">
        <v>0</v>
      </c>
      <c r="Y1590" s="117">
        <v>0</v>
      </c>
      <c r="Z1590" s="117">
        <v>0</v>
      </c>
      <c r="AA1590" s="117">
        <v>0</v>
      </c>
      <c r="AB1590" s="117">
        <v>0</v>
      </c>
      <c r="AC1590" s="117">
        <v>0</v>
      </c>
      <c r="AD1590" s="117">
        <v>0</v>
      </c>
      <c r="AE1590" s="117">
        <v>0</v>
      </c>
      <c r="AF1590" s="117">
        <v>0</v>
      </c>
      <c r="AG1590" s="117">
        <v>0</v>
      </c>
      <c r="AH1590" s="117">
        <v>0</v>
      </c>
      <c r="AI1590" s="117">
        <v>0</v>
      </c>
      <c r="AJ1590" s="117">
        <v>0</v>
      </c>
      <c r="AK1590" s="117">
        <v>1</v>
      </c>
      <c r="AL1590" s="117">
        <v>0</v>
      </c>
      <c r="AM1590" s="117">
        <v>0</v>
      </c>
      <c r="AN1590" s="117">
        <v>0</v>
      </c>
      <c r="AO1590" s="117">
        <v>0</v>
      </c>
      <c r="AP1590" s="117">
        <v>0</v>
      </c>
      <c r="AQ1590" s="117">
        <v>1</v>
      </c>
      <c r="AR1590" s="117">
        <v>0</v>
      </c>
      <c r="AS1590" s="117">
        <v>337588.62524975406</v>
      </c>
    </row>
    <row r="1591" spans="1:45" x14ac:dyDescent="0.45">
      <c r="A1591" s="117" t="s">
        <v>1930</v>
      </c>
      <c r="B1591" s="118">
        <v>44598</v>
      </c>
      <c r="C1591" s="117">
        <v>2022</v>
      </c>
      <c r="D1591" s="117">
        <v>2</v>
      </c>
      <c r="E1591" s="117">
        <v>1</v>
      </c>
      <c r="F1591" s="117" t="s">
        <v>340</v>
      </c>
      <c r="G1591" s="117" t="s">
        <v>336</v>
      </c>
      <c r="H1591" s="117">
        <v>0</v>
      </c>
      <c r="I1591" s="117">
        <v>28.45833</v>
      </c>
      <c r="J1591" s="117">
        <v>322560.2132588643</v>
      </c>
      <c r="K1591" s="117">
        <v>320797.29659219761</v>
      </c>
      <c r="L1591" s="117">
        <v>1762.9166666666667</v>
      </c>
      <c r="M1591" s="117">
        <v>0</v>
      </c>
      <c r="N1591" s="117">
        <v>1</v>
      </c>
      <c r="O1591" s="117">
        <v>0</v>
      </c>
      <c r="P1591" s="117">
        <v>0</v>
      </c>
      <c r="Q1591" s="117">
        <v>0</v>
      </c>
      <c r="R1591" s="117">
        <v>0</v>
      </c>
      <c r="S1591" s="117">
        <v>0</v>
      </c>
      <c r="T1591" s="117">
        <v>0</v>
      </c>
      <c r="U1591" s="117">
        <v>0</v>
      </c>
      <c r="V1591" s="117">
        <v>1</v>
      </c>
      <c r="W1591" s="117">
        <v>0</v>
      </c>
      <c r="X1591" s="117">
        <v>0</v>
      </c>
      <c r="Y1591" s="117">
        <v>0</v>
      </c>
      <c r="Z1591" s="117">
        <v>0</v>
      </c>
      <c r="AA1591" s="117">
        <v>0</v>
      </c>
      <c r="AB1591" s="117">
        <v>0</v>
      </c>
      <c r="AC1591" s="117">
        <v>0</v>
      </c>
      <c r="AD1591" s="117">
        <v>0</v>
      </c>
      <c r="AE1591" s="117">
        <v>0</v>
      </c>
      <c r="AF1591" s="117">
        <v>0</v>
      </c>
      <c r="AG1591" s="117">
        <v>0</v>
      </c>
      <c r="AH1591" s="117">
        <v>0</v>
      </c>
      <c r="AI1591" s="117">
        <v>0</v>
      </c>
      <c r="AJ1591" s="117">
        <v>0</v>
      </c>
      <c r="AK1591" s="117">
        <v>1</v>
      </c>
      <c r="AL1591" s="117">
        <v>0</v>
      </c>
      <c r="AM1591" s="117">
        <v>0</v>
      </c>
      <c r="AN1591" s="117">
        <v>0</v>
      </c>
      <c r="AO1591" s="117">
        <v>0</v>
      </c>
      <c r="AP1591" s="117">
        <v>0</v>
      </c>
      <c r="AQ1591" s="117">
        <v>1</v>
      </c>
      <c r="AR1591" s="117">
        <v>0</v>
      </c>
      <c r="AS1591" s="117">
        <v>320797.29659219761</v>
      </c>
    </row>
    <row r="1592" spans="1:45" x14ac:dyDescent="0.45">
      <c r="A1592" s="117" t="s">
        <v>1931</v>
      </c>
      <c r="B1592" s="118">
        <v>44599</v>
      </c>
      <c r="C1592" s="117">
        <v>2022</v>
      </c>
      <c r="D1592" s="117">
        <v>2</v>
      </c>
      <c r="E1592" s="117">
        <v>2</v>
      </c>
      <c r="F1592" s="117" t="s">
        <v>342</v>
      </c>
      <c r="G1592" s="117" t="s">
        <v>336</v>
      </c>
      <c r="H1592" s="117">
        <v>0</v>
      </c>
      <c r="I1592" s="117">
        <v>30.41667</v>
      </c>
      <c r="J1592" s="117">
        <v>324394.22373353003</v>
      </c>
      <c r="K1592" s="117">
        <v>322601.30706686334</v>
      </c>
      <c r="L1592" s="117">
        <v>1792.9166666666667</v>
      </c>
      <c r="M1592" s="117">
        <v>0</v>
      </c>
      <c r="N1592" s="117">
        <v>0</v>
      </c>
      <c r="O1592" s="117">
        <v>1</v>
      </c>
      <c r="P1592" s="117">
        <v>0</v>
      </c>
      <c r="Q1592" s="117">
        <v>0</v>
      </c>
      <c r="R1592" s="117">
        <v>0</v>
      </c>
      <c r="S1592" s="117">
        <v>0</v>
      </c>
      <c r="T1592" s="117">
        <v>0</v>
      </c>
      <c r="U1592" s="117">
        <v>0</v>
      </c>
      <c r="V1592" s="117">
        <v>1</v>
      </c>
      <c r="W1592" s="117">
        <v>0</v>
      </c>
      <c r="X1592" s="117">
        <v>0</v>
      </c>
      <c r="Y1592" s="117">
        <v>0</v>
      </c>
      <c r="Z1592" s="117">
        <v>0</v>
      </c>
      <c r="AA1592" s="117">
        <v>0</v>
      </c>
      <c r="AB1592" s="117">
        <v>0</v>
      </c>
      <c r="AC1592" s="117">
        <v>0</v>
      </c>
      <c r="AD1592" s="117">
        <v>0</v>
      </c>
      <c r="AE1592" s="117">
        <v>0</v>
      </c>
      <c r="AF1592" s="117">
        <v>0</v>
      </c>
      <c r="AG1592" s="117">
        <v>0</v>
      </c>
      <c r="AH1592" s="117">
        <v>0</v>
      </c>
      <c r="AI1592" s="117">
        <v>0</v>
      </c>
      <c r="AJ1592" s="117">
        <v>0</v>
      </c>
      <c r="AK1592" s="117">
        <v>1</v>
      </c>
      <c r="AL1592" s="117">
        <v>0</v>
      </c>
      <c r="AM1592" s="117">
        <v>0</v>
      </c>
      <c r="AN1592" s="117">
        <v>0</v>
      </c>
      <c r="AO1592" s="117">
        <v>0</v>
      </c>
      <c r="AP1592" s="117">
        <v>0</v>
      </c>
      <c r="AQ1592" s="117">
        <v>1</v>
      </c>
      <c r="AR1592" s="117">
        <v>0</v>
      </c>
      <c r="AS1592" s="117">
        <v>322601.30706686334</v>
      </c>
    </row>
    <row r="1593" spans="1:45" x14ac:dyDescent="0.45">
      <c r="A1593" s="117" t="s">
        <v>1932</v>
      </c>
      <c r="B1593" s="118">
        <v>44600</v>
      </c>
      <c r="C1593" s="117">
        <v>2022</v>
      </c>
      <c r="D1593" s="117">
        <v>2</v>
      </c>
      <c r="E1593" s="117">
        <v>3</v>
      </c>
      <c r="F1593" s="117" t="s">
        <v>342</v>
      </c>
      <c r="G1593" s="117" t="s">
        <v>336</v>
      </c>
      <c r="H1593" s="117">
        <v>0</v>
      </c>
      <c r="I1593" s="117">
        <v>28.04167</v>
      </c>
      <c r="J1593" s="117">
        <v>326996.11862160376</v>
      </c>
      <c r="K1593" s="117">
        <v>325693.61862160376</v>
      </c>
      <c r="L1593" s="117">
        <v>1302.5</v>
      </c>
      <c r="M1593" s="117">
        <v>0</v>
      </c>
      <c r="N1593" s="117">
        <v>0</v>
      </c>
      <c r="O1593" s="117">
        <v>0</v>
      </c>
      <c r="P1593" s="117">
        <v>1</v>
      </c>
      <c r="Q1593" s="117">
        <v>0</v>
      </c>
      <c r="R1593" s="117">
        <v>0</v>
      </c>
      <c r="S1593" s="117">
        <v>0</v>
      </c>
      <c r="T1593" s="117">
        <v>0</v>
      </c>
      <c r="U1593" s="117">
        <v>0</v>
      </c>
      <c r="V1593" s="117">
        <v>1</v>
      </c>
      <c r="W1593" s="117">
        <v>0</v>
      </c>
      <c r="X1593" s="117">
        <v>0</v>
      </c>
      <c r="Y1593" s="117">
        <v>0</v>
      </c>
      <c r="Z1593" s="117">
        <v>0</v>
      </c>
      <c r="AA1593" s="117">
        <v>0</v>
      </c>
      <c r="AB1593" s="117">
        <v>0</v>
      </c>
      <c r="AC1593" s="117">
        <v>0</v>
      </c>
      <c r="AD1593" s="117">
        <v>0</v>
      </c>
      <c r="AE1593" s="117">
        <v>0</v>
      </c>
      <c r="AF1593" s="117">
        <v>0</v>
      </c>
      <c r="AG1593" s="117">
        <v>0</v>
      </c>
      <c r="AH1593" s="117">
        <v>0</v>
      </c>
      <c r="AI1593" s="117">
        <v>0</v>
      </c>
      <c r="AJ1593" s="117">
        <v>0</v>
      </c>
      <c r="AK1593" s="117">
        <v>1</v>
      </c>
      <c r="AL1593" s="117">
        <v>0</v>
      </c>
      <c r="AM1593" s="117">
        <v>0</v>
      </c>
      <c r="AN1593" s="117">
        <v>0</v>
      </c>
      <c r="AO1593" s="117">
        <v>0</v>
      </c>
      <c r="AP1593" s="117">
        <v>0</v>
      </c>
      <c r="AQ1593" s="117">
        <v>1</v>
      </c>
      <c r="AR1593" s="117">
        <v>0</v>
      </c>
      <c r="AS1593" s="117">
        <v>325693.61862160376</v>
      </c>
    </row>
    <row r="1594" spans="1:45" x14ac:dyDescent="0.45">
      <c r="A1594" s="117" t="s">
        <v>1933</v>
      </c>
      <c r="B1594" s="118">
        <v>44601</v>
      </c>
      <c r="C1594" s="117">
        <v>2022</v>
      </c>
      <c r="D1594" s="117">
        <v>2</v>
      </c>
      <c r="E1594" s="117">
        <v>4</v>
      </c>
      <c r="F1594" s="117" t="s">
        <v>342</v>
      </c>
      <c r="G1594" s="117" t="s">
        <v>336</v>
      </c>
      <c r="H1594" s="117">
        <v>0</v>
      </c>
      <c r="I1594" s="117">
        <v>28.08333</v>
      </c>
      <c r="J1594" s="117">
        <v>306390.23267526459</v>
      </c>
      <c r="K1594" s="117">
        <v>305137.73267526459</v>
      </c>
      <c r="L1594" s="117">
        <v>1252.5</v>
      </c>
      <c r="M1594" s="117">
        <v>0</v>
      </c>
      <c r="N1594" s="117">
        <v>0</v>
      </c>
      <c r="O1594" s="117">
        <v>0</v>
      </c>
      <c r="P1594" s="117">
        <v>0</v>
      </c>
      <c r="Q1594" s="117">
        <v>1</v>
      </c>
      <c r="R1594" s="117">
        <v>0</v>
      </c>
      <c r="S1594" s="117">
        <v>0</v>
      </c>
      <c r="T1594" s="117">
        <v>0</v>
      </c>
      <c r="U1594" s="117">
        <v>0</v>
      </c>
      <c r="V1594" s="117">
        <v>1</v>
      </c>
      <c r="W1594" s="117">
        <v>0</v>
      </c>
      <c r="X1594" s="117">
        <v>0</v>
      </c>
      <c r="Y1594" s="117">
        <v>0</v>
      </c>
      <c r="Z1594" s="117">
        <v>0</v>
      </c>
      <c r="AA1594" s="117">
        <v>0</v>
      </c>
      <c r="AB1594" s="117">
        <v>0</v>
      </c>
      <c r="AC1594" s="117">
        <v>0</v>
      </c>
      <c r="AD1594" s="117">
        <v>0</v>
      </c>
      <c r="AE1594" s="117">
        <v>0</v>
      </c>
      <c r="AF1594" s="117">
        <v>0</v>
      </c>
      <c r="AG1594" s="117">
        <v>0</v>
      </c>
      <c r="AH1594" s="117">
        <v>0</v>
      </c>
      <c r="AI1594" s="117">
        <v>0</v>
      </c>
      <c r="AJ1594" s="117">
        <v>0</v>
      </c>
      <c r="AK1594" s="117">
        <v>1</v>
      </c>
      <c r="AL1594" s="117">
        <v>0</v>
      </c>
      <c r="AM1594" s="117">
        <v>0</v>
      </c>
      <c r="AN1594" s="117">
        <v>0</v>
      </c>
      <c r="AO1594" s="117">
        <v>0</v>
      </c>
      <c r="AP1594" s="117">
        <v>0</v>
      </c>
      <c r="AQ1594" s="117">
        <v>1</v>
      </c>
      <c r="AR1594" s="117">
        <v>0</v>
      </c>
      <c r="AS1594" s="117">
        <v>305137.73267526459</v>
      </c>
    </row>
    <row r="1595" spans="1:45" x14ac:dyDescent="0.45">
      <c r="A1595" s="117" t="s">
        <v>1934</v>
      </c>
      <c r="B1595" s="118">
        <v>44602</v>
      </c>
      <c r="C1595" s="117">
        <v>2022</v>
      </c>
      <c r="D1595" s="117">
        <v>2</v>
      </c>
      <c r="E1595" s="117">
        <v>5</v>
      </c>
      <c r="F1595" s="117" t="s">
        <v>342</v>
      </c>
      <c r="G1595" s="117" t="s">
        <v>336</v>
      </c>
      <c r="H1595" s="117">
        <v>0</v>
      </c>
      <c r="I1595" s="117">
        <v>29</v>
      </c>
      <c r="J1595" s="117">
        <v>304196.69891771843</v>
      </c>
      <c r="K1595" s="117">
        <v>302940.03225105174</v>
      </c>
      <c r="L1595" s="117">
        <v>1256.6666666666667</v>
      </c>
      <c r="M1595" s="117">
        <v>0</v>
      </c>
      <c r="N1595" s="117">
        <v>0</v>
      </c>
      <c r="O1595" s="117">
        <v>0</v>
      </c>
      <c r="P1595" s="117">
        <v>0</v>
      </c>
      <c r="Q1595" s="117">
        <v>0</v>
      </c>
      <c r="R1595" s="117">
        <v>1</v>
      </c>
      <c r="S1595" s="117">
        <v>0</v>
      </c>
      <c r="T1595" s="117">
        <v>0</v>
      </c>
      <c r="U1595" s="117">
        <v>0</v>
      </c>
      <c r="V1595" s="117">
        <v>1</v>
      </c>
      <c r="W1595" s="117">
        <v>0</v>
      </c>
      <c r="X1595" s="117">
        <v>0</v>
      </c>
      <c r="Y1595" s="117">
        <v>0</v>
      </c>
      <c r="Z1595" s="117">
        <v>0</v>
      </c>
      <c r="AA1595" s="117">
        <v>0</v>
      </c>
      <c r="AB1595" s="117">
        <v>0</v>
      </c>
      <c r="AC1595" s="117">
        <v>0</v>
      </c>
      <c r="AD1595" s="117">
        <v>0</v>
      </c>
      <c r="AE1595" s="117">
        <v>0</v>
      </c>
      <c r="AF1595" s="117">
        <v>0</v>
      </c>
      <c r="AG1595" s="117">
        <v>0</v>
      </c>
      <c r="AH1595" s="117">
        <v>0</v>
      </c>
      <c r="AI1595" s="117">
        <v>0</v>
      </c>
      <c r="AJ1595" s="117">
        <v>0</v>
      </c>
      <c r="AK1595" s="117">
        <v>1</v>
      </c>
      <c r="AL1595" s="117">
        <v>0</v>
      </c>
      <c r="AM1595" s="117">
        <v>0</v>
      </c>
      <c r="AN1595" s="117">
        <v>0</v>
      </c>
      <c r="AO1595" s="117">
        <v>0</v>
      </c>
      <c r="AP1595" s="117">
        <v>0</v>
      </c>
      <c r="AQ1595" s="117">
        <v>1</v>
      </c>
      <c r="AR1595" s="117">
        <v>0</v>
      </c>
      <c r="AS1595" s="117">
        <v>302940.03225105174</v>
      </c>
    </row>
    <row r="1596" spans="1:45" x14ac:dyDescent="0.45">
      <c r="A1596" s="117" t="s">
        <v>1935</v>
      </c>
      <c r="B1596" s="118">
        <v>44603</v>
      </c>
      <c r="C1596" s="117">
        <v>2022</v>
      </c>
      <c r="D1596" s="117">
        <v>2</v>
      </c>
      <c r="E1596" s="117">
        <v>6</v>
      </c>
      <c r="F1596" s="117" t="s">
        <v>342</v>
      </c>
      <c r="G1596" s="117" t="s">
        <v>336</v>
      </c>
      <c r="H1596" s="117">
        <v>0</v>
      </c>
      <c r="I1596" s="117">
        <v>36.375</v>
      </c>
      <c r="J1596" s="117">
        <v>295416.19332648546</v>
      </c>
      <c r="K1596" s="117">
        <v>294228.69332648546</v>
      </c>
      <c r="L1596" s="117">
        <v>1187.5</v>
      </c>
      <c r="M1596" s="117">
        <v>0</v>
      </c>
      <c r="N1596" s="117">
        <v>0</v>
      </c>
      <c r="O1596" s="117">
        <v>0</v>
      </c>
      <c r="P1596" s="117">
        <v>0</v>
      </c>
      <c r="Q1596" s="117">
        <v>0</v>
      </c>
      <c r="R1596" s="117">
        <v>0</v>
      </c>
      <c r="S1596" s="117">
        <v>1</v>
      </c>
      <c r="T1596" s="117">
        <v>0</v>
      </c>
      <c r="U1596" s="117">
        <v>0</v>
      </c>
      <c r="V1596" s="117">
        <v>1</v>
      </c>
      <c r="W1596" s="117">
        <v>0</v>
      </c>
      <c r="X1596" s="117">
        <v>0</v>
      </c>
      <c r="Y1596" s="117">
        <v>0</v>
      </c>
      <c r="Z1596" s="117">
        <v>0</v>
      </c>
      <c r="AA1596" s="117">
        <v>0</v>
      </c>
      <c r="AB1596" s="117">
        <v>0</v>
      </c>
      <c r="AC1596" s="117">
        <v>0</v>
      </c>
      <c r="AD1596" s="117">
        <v>0</v>
      </c>
      <c r="AE1596" s="117">
        <v>0</v>
      </c>
      <c r="AF1596" s="117">
        <v>0</v>
      </c>
      <c r="AG1596" s="117">
        <v>0</v>
      </c>
      <c r="AH1596" s="117">
        <v>0</v>
      </c>
      <c r="AI1596" s="117">
        <v>0</v>
      </c>
      <c r="AJ1596" s="117">
        <v>0</v>
      </c>
      <c r="AK1596" s="117">
        <v>1</v>
      </c>
      <c r="AL1596" s="117">
        <v>0</v>
      </c>
      <c r="AM1596" s="117">
        <v>0</v>
      </c>
      <c r="AN1596" s="117">
        <v>0</v>
      </c>
      <c r="AO1596" s="117">
        <v>0</v>
      </c>
      <c r="AP1596" s="117">
        <v>0</v>
      </c>
      <c r="AQ1596" s="117">
        <v>1</v>
      </c>
      <c r="AR1596" s="117">
        <v>0</v>
      </c>
      <c r="AS1596" s="117">
        <v>294228.69332648546</v>
      </c>
    </row>
    <row r="1597" spans="1:45" x14ac:dyDescent="0.45">
      <c r="A1597" s="117" t="s">
        <v>1936</v>
      </c>
      <c r="B1597" s="118">
        <v>44604</v>
      </c>
      <c r="C1597" s="117">
        <v>2022</v>
      </c>
      <c r="D1597" s="117">
        <v>2</v>
      </c>
      <c r="E1597" s="117">
        <v>7</v>
      </c>
      <c r="F1597" s="117" t="s">
        <v>340</v>
      </c>
      <c r="G1597" s="117" t="s">
        <v>336</v>
      </c>
      <c r="H1597" s="117">
        <v>0</v>
      </c>
      <c r="I1597" s="117">
        <v>26.875</v>
      </c>
      <c r="J1597" s="117">
        <v>303336.74780820456</v>
      </c>
      <c r="K1597" s="117">
        <v>302154.66447487124</v>
      </c>
      <c r="L1597" s="117">
        <v>1182.0833333333333</v>
      </c>
      <c r="M1597" s="117">
        <v>0</v>
      </c>
      <c r="N1597" s="117">
        <v>0</v>
      </c>
      <c r="O1597" s="117">
        <v>0</v>
      </c>
      <c r="P1597" s="117">
        <v>0</v>
      </c>
      <c r="Q1597" s="117">
        <v>0</v>
      </c>
      <c r="R1597" s="117">
        <v>0</v>
      </c>
      <c r="S1597" s="117">
        <v>0</v>
      </c>
      <c r="T1597" s="117">
        <v>1</v>
      </c>
      <c r="U1597" s="117">
        <v>0</v>
      </c>
      <c r="V1597" s="117">
        <v>1</v>
      </c>
      <c r="W1597" s="117">
        <v>0</v>
      </c>
      <c r="X1597" s="117">
        <v>0</v>
      </c>
      <c r="Y1597" s="117">
        <v>0</v>
      </c>
      <c r="Z1597" s="117">
        <v>0</v>
      </c>
      <c r="AA1597" s="117">
        <v>0</v>
      </c>
      <c r="AB1597" s="117">
        <v>0</v>
      </c>
      <c r="AC1597" s="117">
        <v>0</v>
      </c>
      <c r="AD1597" s="117">
        <v>0</v>
      </c>
      <c r="AE1597" s="117">
        <v>0</v>
      </c>
      <c r="AF1597" s="117">
        <v>0</v>
      </c>
      <c r="AG1597" s="117">
        <v>0</v>
      </c>
      <c r="AH1597" s="117">
        <v>0</v>
      </c>
      <c r="AI1597" s="117">
        <v>0</v>
      </c>
      <c r="AJ1597" s="117">
        <v>0</v>
      </c>
      <c r="AK1597" s="117">
        <v>1</v>
      </c>
      <c r="AL1597" s="117">
        <v>0</v>
      </c>
      <c r="AM1597" s="117">
        <v>0</v>
      </c>
      <c r="AN1597" s="117">
        <v>0</v>
      </c>
      <c r="AO1597" s="117">
        <v>0</v>
      </c>
      <c r="AP1597" s="117">
        <v>0</v>
      </c>
      <c r="AQ1597" s="117">
        <v>1</v>
      </c>
      <c r="AR1597" s="117">
        <v>0</v>
      </c>
      <c r="AS1597" s="117">
        <v>302154.66447487124</v>
      </c>
    </row>
    <row r="1598" spans="1:45" x14ac:dyDescent="0.45">
      <c r="A1598" s="117" t="s">
        <v>1937</v>
      </c>
      <c r="B1598" s="118">
        <v>44605</v>
      </c>
      <c r="C1598" s="117">
        <v>2022</v>
      </c>
      <c r="D1598" s="117">
        <v>2</v>
      </c>
      <c r="E1598" s="117">
        <v>1</v>
      </c>
      <c r="F1598" s="117" t="s">
        <v>340</v>
      </c>
      <c r="G1598" s="117" t="s">
        <v>336</v>
      </c>
      <c r="H1598" s="117">
        <v>0</v>
      </c>
      <c r="I1598" s="117">
        <v>22.375</v>
      </c>
      <c r="J1598" s="117">
        <v>303634.10430435737</v>
      </c>
      <c r="K1598" s="117">
        <v>302447.02097102406</v>
      </c>
      <c r="L1598" s="117">
        <v>1187.0833333333333</v>
      </c>
      <c r="M1598" s="117">
        <v>0</v>
      </c>
      <c r="N1598" s="117">
        <v>1</v>
      </c>
      <c r="O1598" s="117">
        <v>0</v>
      </c>
      <c r="P1598" s="117">
        <v>0</v>
      </c>
      <c r="Q1598" s="117">
        <v>0</v>
      </c>
      <c r="R1598" s="117">
        <v>0</v>
      </c>
      <c r="S1598" s="117">
        <v>0</v>
      </c>
      <c r="T1598" s="117">
        <v>0</v>
      </c>
      <c r="U1598" s="117">
        <v>0</v>
      </c>
      <c r="V1598" s="117">
        <v>1</v>
      </c>
      <c r="W1598" s="117">
        <v>0</v>
      </c>
      <c r="X1598" s="117">
        <v>0</v>
      </c>
      <c r="Y1598" s="117">
        <v>0</v>
      </c>
      <c r="Z1598" s="117">
        <v>0</v>
      </c>
      <c r="AA1598" s="117">
        <v>0</v>
      </c>
      <c r="AB1598" s="117">
        <v>0</v>
      </c>
      <c r="AC1598" s="117">
        <v>0</v>
      </c>
      <c r="AD1598" s="117">
        <v>0</v>
      </c>
      <c r="AE1598" s="117">
        <v>0</v>
      </c>
      <c r="AF1598" s="117">
        <v>0</v>
      </c>
      <c r="AG1598" s="117">
        <v>0</v>
      </c>
      <c r="AH1598" s="117">
        <v>0</v>
      </c>
      <c r="AI1598" s="117">
        <v>0</v>
      </c>
      <c r="AJ1598" s="117">
        <v>0</v>
      </c>
      <c r="AK1598" s="117">
        <v>1</v>
      </c>
      <c r="AL1598" s="117">
        <v>0</v>
      </c>
      <c r="AM1598" s="117">
        <v>0</v>
      </c>
      <c r="AN1598" s="117">
        <v>0</v>
      </c>
      <c r="AO1598" s="117">
        <v>0</v>
      </c>
      <c r="AP1598" s="117">
        <v>0</v>
      </c>
      <c r="AQ1598" s="117">
        <v>1</v>
      </c>
      <c r="AR1598" s="117">
        <v>0</v>
      </c>
      <c r="AS1598" s="117">
        <v>302447.02097102406</v>
      </c>
    </row>
    <row r="1599" spans="1:45" x14ac:dyDescent="0.45">
      <c r="A1599" s="117" t="s">
        <v>1938</v>
      </c>
      <c r="B1599" s="118">
        <v>44606</v>
      </c>
      <c r="C1599" s="117">
        <v>2022</v>
      </c>
      <c r="D1599" s="117">
        <v>2</v>
      </c>
      <c r="E1599" s="117">
        <v>2</v>
      </c>
      <c r="F1599" s="117" t="s">
        <v>342</v>
      </c>
      <c r="G1599" s="117" t="s">
        <v>336</v>
      </c>
      <c r="H1599" s="117">
        <v>0</v>
      </c>
      <c r="I1599" s="117">
        <v>28.83333</v>
      </c>
      <c r="J1599" s="117">
        <v>306871.19665768166</v>
      </c>
      <c r="K1599" s="117">
        <v>305575.77999101498</v>
      </c>
      <c r="L1599" s="117">
        <v>1295.4166666666667</v>
      </c>
      <c r="M1599" s="117">
        <v>0</v>
      </c>
      <c r="N1599" s="117">
        <v>0</v>
      </c>
      <c r="O1599" s="117">
        <v>1</v>
      </c>
      <c r="P1599" s="117">
        <v>0</v>
      </c>
      <c r="Q1599" s="117">
        <v>0</v>
      </c>
      <c r="R1599" s="117">
        <v>0</v>
      </c>
      <c r="S1599" s="117">
        <v>0</v>
      </c>
      <c r="T1599" s="117">
        <v>0</v>
      </c>
      <c r="U1599" s="117">
        <v>0</v>
      </c>
      <c r="V1599" s="117">
        <v>1</v>
      </c>
      <c r="W1599" s="117">
        <v>0</v>
      </c>
      <c r="X1599" s="117">
        <v>0</v>
      </c>
      <c r="Y1599" s="117">
        <v>0</v>
      </c>
      <c r="Z1599" s="117">
        <v>0</v>
      </c>
      <c r="AA1599" s="117">
        <v>0</v>
      </c>
      <c r="AB1599" s="117">
        <v>0</v>
      </c>
      <c r="AC1599" s="117">
        <v>0</v>
      </c>
      <c r="AD1599" s="117">
        <v>0</v>
      </c>
      <c r="AE1599" s="117">
        <v>0</v>
      </c>
      <c r="AF1599" s="117">
        <v>0</v>
      </c>
      <c r="AG1599" s="117">
        <v>0</v>
      </c>
      <c r="AH1599" s="117">
        <v>0</v>
      </c>
      <c r="AI1599" s="117">
        <v>0</v>
      </c>
      <c r="AJ1599" s="117">
        <v>0</v>
      </c>
      <c r="AK1599" s="117">
        <v>1</v>
      </c>
      <c r="AL1599" s="117">
        <v>0</v>
      </c>
      <c r="AM1599" s="117">
        <v>0</v>
      </c>
      <c r="AN1599" s="117">
        <v>0</v>
      </c>
      <c r="AO1599" s="117">
        <v>0</v>
      </c>
      <c r="AP1599" s="117">
        <v>0</v>
      </c>
      <c r="AQ1599" s="117">
        <v>1</v>
      </c>
      <c r="AR1599" s="117">
        <v>0</v>
      </c>
      <c r="AS1599" s="117">
        <v>305575.77999101498</v>
      </c>
    </row>
    <row r="1600" spans="1:45" x14ac:dyDescent="0.45">
      <c r="A1600" s="117" t="s">
        <v>1939</v>
      </c>
      <c r="B1600" s="118">
        <v>44607</v>
      </c>
      <c r="C1600" s="117">
        <v>2022</v>
      </c>
      <c r="D1600" s="117">
        <v>2</v>
      </c>
      <c r="E1600" s="117">
        <v>3</v>
      </c>
      <c r="F1600" s="117" t="s">
        <v>342</v>
      </c>
      <c r="G1600" s="117" t="s">
        <v>336</v>
      </c>
      <c r="H1600" s="117">
        <v>0</v>
      </c>
      <c r="I1600" s="117">
        <v>31.375</v>
      </c>
      <c r="J1600" s="117">
        <v>285625.46132833906</v>
      </c>
      <c r="K1600" s="117">
        <v>284207.12799500575</v>
      </c>
      <c r="L1600" s="117">
        <v>1418.3333333333333</v>
      </c>
      <c r="M1600" s="117">
        <v>0</v>
      </c>
      <c r="N1600" s="117">
        <v>0</v>
      </c>
      <c r="O1600" s="117">
        <v>0</v>
      </c>
      <c r="P1600" s="117">
        <v>1</v>
      </c>
      <c r="Q1600" s="117">
        <v>0</v>
      </c>
      <c r="R1600" s="117">
        <v>0</v>
      </c>
      <c r="S1600" s="117">
        <v>0</v>
      </c>
      <c r="T1600" s="117">
        <v>0</v>
      </c>
      <c r="U1600" s="117">
        <v>0</v>
      </c>
      <c r="V1600" s="117">
        <v>1</v>
      </c>
      <c r="W1600" s="117">
        <v>0</v>
      </c>
      <c r="X1600" s="117">
        <v>0</v>
      </c>
      <c r="Y1600" s="117">
        <v>0</v>
      </c>
      <c r="Z1600" s="117">
        <v>0</v>
      </c>
      <c r="AA1600" s="117">
        <v>0</v>
      </c>
      <c r="AB1600" s="117">
        <v>0</v>
      </c>
      <c r="AC1600" s="117">
        <v>0</v>
      </c>
      <c r="AD1600" s="117">
        <v>0</v>
      </c>
      <c r="AE1600" s="117">
        <v>0</v>
      </c>
      <c r="AF1600" s="117">
        <v>0</v>
      </c>
      <c r="AG1600" s="117">
        <v>0</v>
      </c>
      <c r="AH1600" s="117">
        <v>0</v>
      </c>
      <c r="AI1600" s="117">
        <v>0</v>
      </c>
      <c r="AJ1600" s="117">
        <v>0</v>
      </c>
      <c r="AK1600" s="117">
        <v>1</v>
      </c>
      <c r="AL1600" s="117">
        <v>0</v>
      </c>
      <c r="AM1600" s="117">
        <v>0</v>
      </c>
      <c r="AN1600" s="117">
        <v>0</v>
      </c>
      <c r="AO1600" s="117">
        <v>0</v>
      </c>
      <c r="AP1600" s="117">
        <v>0</v>
      </c>
      <c r="AQ1600" s="117">
        <v>1</v>
      </c>
      <c r="AR1600" s="117">
        <v>0</v>
      </c>
      <c r="AS1600" s="117">
        <v>284207.12799500575</v>
      </c>
    </row>
    <row r="1601" spans="1:45" x14ac:dyDescent="0.45">
      <c r="A1601" s="117" t="s">
        <v>1940</v>
      </c>
      <c r="B1601" s="118">
        <v>44608</v>
      </c>
      <c r="C1601" s="117">
        <v>2022</v>
      </c>
      <c r="D1601" s="117">
        <v>2</v>
      </c>
      <c r="E1601" s="117">
        <v>4</v>
      </c>
      <c r="F1601" s="117" t="s">
        <v>342</v>
      </c>
      <c r="G1601" s="117" t="s">
        <v>336</v>
      </c>
      <c r="H1601" s="117">
        <v>0</v>
      </c>
      <c r="I1601" s="117">
        <v>37.958329999999997</v>
      </c>
      <c r="J1601" s="117">
        <v>274364.18812186044</v>
      </c>
      <c r="K1601" s="117">
        <v>273011.27145519375</v>
      </c>
      <c r="L1601" s="117">
        <v>1352.9166666666667</v>
      </c>
      <c r="M1601" s="117">
        <v>0</v>
      </c>
      <c r="N1601" s="117">
        <v>0</v>
      </c>
      <c r="O1601" s="117">
        <v>0</v>
      </c>
      <c r="P1601" s="117">
        <v>0</v>
      </c>
      <c r="Q1601" s="117">
        <v>1</v>
      </c>
      <c r="R1601" s="117">
        <v>0</v>
      </c>
      <c r="S1601" s="117">
        <v>0</v>
      </c>
      <c r="T1601" s="117">
        <v>0</v>
      </c>
      <c r="U1601" s="117">
        <v>0</v>
      </c>
      <c r="V1601" s="117">
        <v>1</v>
      </c>
      <c r="W1601" s="117">
        <v>0</v>
      </c>
      <c r="X1601" s="117">
        <v>0</v>
      </c>
      <c r="Y1601" s="117">
        <v>0</v>
      </c>
      <c r="Z1601" s="117">
        <v>0</v>
      </c>
      <c r="AA1601" s="117">
        <v>0</v>
      </c>
      <c r="AB1601" s="117">
        <v>0</v>
      </c>
      <c r="AC1601" s="117">
        <v>0</v>
      </c>
      <c r="AD1601" s="117">
        <v>0</v>
      </c>
      <c r="AE1601" s="117">
        <v>0</v>
      </c>
      <c r="AF1601" s="117">
        <v>0</v>
      </c>
      <c r="AG1601" s="117">
        <v>0</v>
      </c>
      <c r="AH1601" s="117">
        <v>0</v>
      </c>
      <c r="AI1601" s="117">
        <v>0</v>
      </c>
      <c r="AJ1601" s="117">
        <v>0</v>
      </c>
      <c r="AK1601" s="117">
        <v>1</v>
      </c>
      <c r="AL1601" s="117">
        <v>0</v>
      </c>
      <c r="AM1601" s="117">
        <v>0</v>
      </c>
      <c r="AN1601" s="117">
        <v>0</v>
      </c>
      <c r="AO1601" s="117">
        <v>0</v>
      </c>
      <c r="AP1601" s="117">
        <v>0</v>
      </c>
      <c r="AQ1601" s="117">
        <v>1</v>
      </c>
      <c r="AR1601" s="117">
        <v>0</v>
      </c>
      <c r="AS1601" s="117">
        <v>273011.27145519375</v>
      </c>
    </row>
    <row r="1602" spans="1:45" x14ac:dyDescent="0.45">
      <c r="A1602" s="117" t="s">
        <v>1941</v>
      </c>
      <c r="B1602" s="118">
        <v>44609</v>
      </c>
      <c r="C1602" s="117">
        <v>2022</v>
      </c>
      <c r="D1602" s="117">
        <v>2</v>
      </c>
      <c r="E1602" s="117">
        <v>5</v>
      </c>
      <c r="F1602" s="117" t="s">
        <v>342</v>
      </c>
      <c r="G1602" s="117" t="s">
        <v>336</v>
      </c>
      <c r="H1602" s="117">
        <v>0</v>
      </c>
      <c r="I1602" s="117">
        <v>29.875</v>
      </c>
      <c r="J1602" s="117">
        <v>303039.76350980002</v>
      </c>
      <c r="K1602" s="117">
        <v>301651.84684313333</v>
      </c>
      <c r="L1602" s="117">
        <v>1387.9166666666667</v>
      </c>
      <c r="M1602" s="117">
        <v>0</v>
      </c>
      <c r="N1602" s="117">
        <v>0</v>
      </c>
      <c r="O1602" s="117">
        <v>0</v>
      </c>
      <c r="P1602" s="117">
        <v>0</v>
      </c>
      <c r="Q1602" s="117">
        <v>0</v>
      </c>
      <c r="R1602" s="117">
        <v>1</v>
      </c>
      <c r="S1602" s="117">
        <v>0</v>
      </c>
      <c r="T1602" s="117">
        <v>0</v>
      </c>
      <c r="U1602" s="117">
        <v>0</v>
      </c>
      <c r="V1602" s="117">
        <v>1</v>
      </c>
      <c r="W1602" s="117">
        <v>0</v>
      </c>
      <c r="X1602" s="117">
        <v>0</v>
      </c>
      <c r="Y1602" s="117">
        <v>0</v>
      </c>
      <c r="Z1602" s="117">
        <v>0</v>
      </c>
      <c r="AA1602" s="117">
        <v>0</v>
      </c>
      <c r="AB1602" s="117">
        <v>0</v>
      </c>
      <c r="AC1602" s="117">
        <v>0</v>
      </c>
      <c r="AD1602" s="117">
        <v>0</v>
      </c>
      <c r="AE1602" s="117">
        <v>0</v>
      </c>
      <c r="AF1602" s="117">
        <v>0</v>
      </c>
      <c r="AG1602" s="117">
        <v>0</v>
      </c>
      <c r="AH1602" s="117">
        <v>0</v>
      </c>
      <c r="AI1602" s="117">
        <v>0</v>
      </c>
      <c r="AJ1602" s="117">
        <v>0</v>
      </c>
      <c r="AK1602" s="117">
        <v>1</v>
      </c>
      <c r="AL1602" s="117">
        <v>0</v>
      </c>
      <c r="AM1602" s="117">
        <v>0</v>
      </c>
      <c r="AN1602" s="117">
        <v>0</v>
      </c>
      <c r="AO1602" s="117">
        <v>0</v>
      </c>
      <c r="AP1602" s="117">
        <v>0</v>
      </c>
      <c r="AQ1602" s="117">
        <v>1</v>
      </c>
      <c r="AR1602" s="117">
        <v>0</v>
      </c>
      <c r="AS1602" s="117">
        <v>301651.84684313333</v>
      </c>
    </row>
    <row r="1603" spans="1:45" x14ac:dyDescent="0.45">
      <c r="A1603" s="117" t="s">
        <v>1942</v>
      </c>
      <c r="B1603" s="118">
        <v>44610</v>
      </c>
      <c r="C1603" s="117">
        <v>2022</v>
      </c>
      <c r="D1603" s="117">
        <v>2</v>
      </c>
      <c r="E1603" s="117">
        <v>6</v>
      </c>
      <c r="F1603" s="117" t="s">
        <v>342</v>
      </c>
      <c r="G1603" s="117" t="s">
        <v>336</v>
      </c>
      <c r="H1603" s="117">
        <v>0</v>
      </c>
      <c r="I1603" s="117">
        <v>31.33333</v>
      </c>
      <c r="J1603" s="117">
        <v>280082.20455306111</v>
      </c>
      <c r="K1603" s="117">
        <v>278732.62121972779</v>
      </c>
      <c r="L1603" s="117">
        <v>1349.5833333333333</v>
      </c>
      <c r="M1603" s="117">
        <v>0</v>
      </c>
      <c r="N1603" s="117">
        <v>0</v>
      </c>
      <c r="O1603" s="117">
        <v>0</v>
      </c>
      <c r="P1603" s="117">
        <v>0</v>
      </c>
      <c r="Q1603" s="117">
        <v>0</v>
      </c>
      <c r="R1603" s="117">
        <v>0</v>
      </c>
      <c r="S1603" s="117">
        <v>1</v>
      </c>
      <c r="T1603" s="117">
        <v>0</v>
      </c>
      <c r="U1603" s="117">
        <v>0</v>
      </c>
      <c r="V1603" s="117">
        <v>1</v>
      </c>
      <c r="W1603" s="117">
        <v>0</v>
      </c>
      <c r="X1603" s="117">
        <v>0</v>
      </c>
      <c r="Y1603" s="117">
        <v>0</v>
      </c>
      <c r="Z1603" s="117">
        <v>0</v>
      </c>
      <c r="AA1603" s="117">
        <v>0</v>
      </c>
      <c r="AB1603" s="117">
        <v>0</v>
      </c>
      <c r="AC1603" s="117">
        <v>0</v>
      </c>
      <c r="AD1603" s="117">
        <v>0</v>
      </c>
      <c r="AE1603" s="117">
        <v>0</v>
      </c>
      <c r="AF1603" s="117">
        <v>0</v>
      </c>
      <c r="AG1603" s="117">
        <v>0</v>
      </c>
      <c r="AH1603" s="117">
        <v>0</v>
      </c>
      <c r="AI1603" s="117">
        <v>0</v>
      </c>
      <c r="AJ1603" s="117">
        <v>0</v>
      </c>
      <c r="AK1603" s="117">
        <v>1</v>
      </c>
      <c r="AL1603" s="117">
        <v>0</v>
      </c>
      <c r="AM1603" s="117">
        <v>0</v>
      </c>
      <c r="AN1603" s="117">
        <v>0</v>
      </c>
      <c r="AO1603" s="117">
        <v>0</v>
      </c>
      <c r="AP1603" s="117">
        <v>0</v>
      </c>
      <c r="AQ1603" s="117">
        <v>1</v>
      </c>
      <c r="AR1603" s="117">
        <v>0</v>
      </c>
      <c r="AS1603" s="117">
        <v>278732.62121972779</v>
      </c>
    </row>
    <row r="1604" spans="1:45" x14ac:dyDescent="0.45">
      <c r="A1604" s="117" t="s">
        <v>1943</v>
      </c>
      <c r="B1604" s="118">
        <v>44611</v>
      </c>
      <c r="C1604" s="117">
        <v>2022</v>
      </c>
      <c r="D1604" s="117">
        <v>2</v>
      </c>
      <c r="E1604" s="117">
        <v>7</v>
      </c>
      <c r="F1604" s="117" t="s">
        <v>340</v>
      </c>
      <c r="G1604" s="117" t="s">
        <v>336</v>
      </c>
      <c r="H1604" s="117">
        <v>0</v>
      </c>
      <c r="I1604" s="117">
        <v>34.333329999999997</v>
      </c>
      <c r="J1604" s="117">
        <v>272167.86074045912</v>
      </c>
      <c r="K1604" s="117">
        <v>270879.11074045912</v>
      </c>
      <c r="L1604" s="117">
        <v>1288.75</v>
      </c>
      <c r="M1604" s="117">
        <v>0</v>
      </c>
      <c r="N1604" s="117">
        <v>0</v>
      </c>
      <c r="O1604" s="117">
        <v>0</v>
      </c>
      <c r="P1604" s="117">
        <v>0</v>
      </c>
      <c r="Q1604" s="117">
        <v>0</v>
      </c>
      <c r="R1604" s="117">
        <v>0</v>
      </c>
      <c r="S1604" s="117">
        <v>0</v>
      </c>
      <c r="T1604" s="117">
        <v>1</v>
      </c>
      <c r="U1604" s="117">
        <v>0</v>
      </c>
      <c r="V1604" s="117">
        <v>1</v>
      </c>
      <c r="W1604" s="117">
        <v>0</v>
      </c>
      <c r="X1604" s="117">
        <v>0</v>
      </c>
      <c r="Y1604" s="117">
        <v>0</v>
      </c>
      <c r="Z1604" s="117">
        <v>0</v>
      </c>
      <c r="AA1604" s="117">
        <v>0</v>
      </c>
      <c r="AB1604" s="117">
        <v>0</v>
      </c>
      <c r="AC1604" s="117">
        <v>0</v>
      </c>
      <c r="AD1604" s="117">
        <v>0</v>
      </c>
      <c r="AE1604" s="117">
        <v>0</v>
      </c>
      <c r="AF1604" s="117">
        <v>0</v>
      </c>
      <c r="AG1604" s="117">
        <v>0</v>
      </c>
      <c r="AH1604" s="117">
        <v>0</v>
      </c>
      <c r="AI1604" s="117">
        <v>0</v>
      </c>
      <c r="AJ1604" s="117">
        <v>0</v>
      </c>
      <c r="AK1604" s="117">
        <v>1</v>
      </c>
      <c r="AL1604" s="117">
        <v>0</v>
      </c>
      <c r="AM1604" s="117">
        <v>0</v>
      </c>
      <c r="AN1604" s="117">
        <v>0</v>
      </c>
      <c r="AO1604" s="117">
        <v>0</v>
      </c>
      <c r="AP1604" s="117">
        <v>0</v>
      </c>
      <c r="AQ1604" s="117">
        <v>1</v>
      </c>
      <c r="AR1604" s="117">
        <v>0</v>
      </c>
      <c r="AS1604" s="117">
        <v>270879.11074045912</v>
      </c>
    </row>
    <row r="1605" spans="1:45" x14ac:dyDescent="0.45">
      <c r="A1605" s="117" t="s">
        <v>1944</v>
      </c>
      <c r="B1605" s="118">
        <v>44612</v>
      </c>
      <c r="C1605" s="117">
        <v>2022</v>
      </c>
      <c r="D1605" s="117">
        <v>2</v>
      </c>
      <c r="E1605" s="117">
        <v>1</v>
      </c>
      <c r="F1605" s="117" t="s">
        <v>340</v>
      </c>
      <c r="G1605" s="117" t="s">
        <v>336</v>
      </c>
      <c r="H1605" s="117">
        <v>0</v>
      </c>
      <c r="I1605" s="117">
        <v>34.625</v>
      </c>
      <c r="J1605" s="117">
        <v>274115.09750720049</v>
      </c>
      <c r="K1605" s="117">
        <v>272853.43084053381</v>
      </c>
      <c r="L1605" s="117">
        <v>1261.6666666666667</v>
      </c>
      <c r="M1605" s="117">
        <v>0</v>
      </c>
      <c r="N1605" s="117">
        <v>1</v>
      </c>
      <c r="O1605" s="117">
        <v>0</v>
      </c>
      <c r="P1605" s="117">
        <v>0</v>
      </c>
      <c r="Q1605" s="117">
        <v>0</v>
      </c>
      <c r="R1605" s="117">
        <v>0</v>
      </c>
      <c r="S1605" s="117">
        <v>0</v>
      </c>
      <c r="T1605" s="117">
        <v>0</v>
      </c>
      <c r="U1605" s="117">
        <v>0</v>
      </c>
      <c r="V1605" s="117">
        <v>1</v>
      </c>
      <c r="W1605" s="117">
        <v>0</v>
      </c>
      <c r="X1605" s="117">
        <v>0</v>
      </c>
      <c r="Y1605" s="117">
        <v>0</v>
      </c>
      <c r="Z1605" s="117">
        <v>0</v>
      </c>
      <c r="AA1605" s="117">
        <v>0</v>
      </c>
      <c r="AB1605" s="117">
        <v>0</v>
      </c>
      <c r="AC1605" s="117">
        <v>0</v>
      </c>
      <c r="AD1605" s="117">
        <v>0</v>
      </c>
      <c r="AE1605" s="117">
        <v>0</v>
      </c>
      <c r="AF1605" s="117">
        <v>0</v>
      </c>
      <c r="AG1605" s="117">
        <v>0</v>
      </c>
      <c r="AH1605" s="117">
        <v>0</v>
      </c>
      <c r="AI1605" s="117">
        <v>0</v>
      </c>
      <c r="AJ1605" s="117">
        <v>0</v>
      </c>
      <c r="AK1605" s="117">
        <v>1</v>
      </c>
      <c r="AL1605" s="117">
        <v>0</v>
      </c>
      <c r="AM1605" s="117">
        <v>0</v>
      </c>
      <c r="AN1605" s="117">
        <v>0</v>
      </c>
      <c r="AO1605" s="117">
        <v>0</v>
      </c>
      <c r="AP1605" s="117">
        <v>0</v>
      </c>
      <c r="AQ1605" s="117">
        <v>1</v>
      </c>
      <c r="AR1605" s="117">
        <v>0</v>
      </c>
      <c r="AS1605" s="117">
        <v>272853.43084053381</v>
      </c>
    </row>
    <row r="1606" spans="1:45" x14ac:dyDescent="0.45">
      <c r="A1606" s="117" t="s">
        <v>1945</v>
      </c>
      <c r="B1606" s="118">
        <v>44613</v>
      </c>
      <c r="C1606" s="117">
        <v>2022</v>
      </c>
      <c r="D1606" s="117">
        <v>2</v>
      </c>
      <c r="E1606" s="117">
        <v>2</v>
      </c>
      <c r="F1606" s="117" t="s">
        <v>342</v>
      </c>
      <c r="G1606" s="117" t="s">
        <v>336</v>
      </c>
      <c r="H1606" s="117">
        <v>0</v>
      </c>
      <c r="I1606" s="117">
        <v>29.66667</v>
      </c>
      <c r="J1606" s="117">
        <v>337801.30398245383</v>
      </c>
      <c r="K1606" s="117">
        <v>336394.63731578714</v>
      </c>
      <c r="L1606" s="117">
        <v>1406.6666666666667</v>
      </c>
      <c r="M1606" s="117">
        <v>0</v>
      </c>
      <c r="N1606" s="117">
        <v>0</v>
      </c>
      <c r="O1606" s="117">
        <v>1</v>
      </c>
      <c r="P1606" s="117">
        <v>0</v>
      </c>
      <c r="Q1606" s="117">
        <v>0</v>
      </c>
      <c r="R1606" s="117">
        <v>0</v>
      </c>
      <c r="S1606" s="117">
        <v>0</v>
      </c>
      <c r="T1606" s="117">
        <v>0</v>
      </c>
      <c r="U1606" s="117">
        <v>0</v>
      </c>
      <c r="V1606" s="117">
        <v>1</v>
      </c>
      <c r="W1606" s="117">
        <v>0</v>
      </c>
      <c r="X1606" s="117">
        <v>0</v>
      </c>
      <c r="Y1606" s="117">
        <v>0</v>
      </c>
      <c r="Z1606" s="117">
        <v>0</v>
      </c>
      <c r="AA1606" s="117">
        <v>0</v>
      </c>
      <c r="AB1606" s="117">
        <v>0</v>
      </c>
      <c r="AC1606" s="117">
        <v>0</v>
      </c>
      <c r="AD1606" s="117">
        <v>0</v>
      </c>
      <c r="AE1606" s="117">
        <v>0</v>
      </c>
      <c r="AF1606" s="117">
        <v>0</v>
      </c>
      <c r="AG1606" s="117">
        <v>0</v>
      </c>
      <c r="AH1606" s="117">
        <v>0</v>
      </c>
      <c r="AI1606" s="117">
        <v>0</v>
      </c>
      <c r="AJ1606" s="117">
        <v>0</v>
      </c>
      <c r="AK1606" s="117">
        <v>1</v>
      </c>
      <c r="AL1606" s="117">
        <v>0</v>
      </c>
      <c r="AM1606" s="117">
        <v>0</v>
      </c>
      <c r="AN1606" s="117">
        <v>0</v>
      </c>
      <c r="AO1606" s="117">
        <v>0</v>
      </c>
      <c r="AP1606" s="117">
        <v>0</v>
      </c>
      <c r="AQ1606" s="117">
        <v>1</v>
      </c>
      <c r="AR1606" s="117">
        <v>0</v>
      </c>
      <c r="AS1606" s="117">
        <v>336394.63731578714</v>
      </c>
    </row>
    <row r="1607" spans="1:45" x14ac:dyDescent="0.45">
      <c r="A1607" s="117" t="s">
        <v>1946</v>
      </c>
      <c r="B1607" s="118">
        <v>44614</v>
      </c>
      <c r="C1607" s="117">
        <v>2022</v>
      </c>
      <c r="D1607" s="117">
        <v>2</v>
      </c>
      <c r="E1607" s="117">
        <v>3</v>
      </c>
      <c r="F1607" s="117" t="s">
        <v>342</v>
      </c>
      <c r="G1607" s="117" t="s">
        <v>336</v>
      </c>
      <c r="H1607" s="117">
        <v>0</v>
      </c>
      <c r="I1607" s="117">
        <v>21.04167</v>
      </c>
      <c r="J1607" s="117">
        <v>404825.78848917125</v>
      </c>
      <c r="K1607" s="117">
        <v>403275.37182250456</v>
      </c>
      <c r="L1607" s="117">
        <v>1550.4166666666667</v>
      </c>
      <c r="M1607" s="117">
        <v>0</v>
      </c>
      <c r="N1607" s="117">
        <v>0</v>
      </c>
      <c r="O1607" s="117">
        <v>0</v>
      </c>
      <c r="P1607" s="117">
        <v>1</v>
      </c>
      <c r="Q1607" s="117">
        <v>0</v>
      </c>
      <c r="R1607" s="117">
        <v>0</v>
      </c>
      <c r="S1607" s="117">
        <v>0</v>
      </c>
      <c r="T1607" s="117">
        <v>0</v>
      </c>
      <c r="U1607" s="117">
        <v>0</v>
      </c>
      <c r="V1607" s="117">
        <v>1</v>
      </c>
      <c r="W1607" s="117">
        <v>0</v>
      </c>
      <c r="X1607" s="117">
        <v>0</v>
      </c>
      <c r="Y1607" s="117">
        <v>0</v>
      </c>
      <c r="Z1607" s="117">
        <v>0</v>
      </c>
      <c r="AA1607" s="117">
        <v>0</v>
      </c>
      <c r="AB1607" s="117">
        <v>0</v>
      </c>
      <c r="AC1607" s="117">
        <v>0</v>
      </c>
      <c r="AD1607" s="117">
        <v>0</v>
      </c>
      <c r="AE1607" s="117">
        <v>0</v>
      </c>
      <c r="AF1607" s="117">
        <v>0</v>
      </c>
      <c r="AG1607" s="117">
        <v>0</v>
      </c>
      <c r="AH1607" s="117">
        <v>0</v>
      </c>
      <c r="AI1607" s="117">
        <v>0</v>
      </c>
      <c r="AJ1607" s="117">
        <v>0</v>
      </c>
      <c r="AK1607" s="117">
        <v>1</v>
      </c>
      <c r="AL1607" s="117">
        <v>0</v>
      </c>
      <c r="AM1607" s="117">
        <v>0</v>
      </c>
      <c r="AN1607" s="117">
        <v>0</v>
      </c>
      <c r="AO1607" s="117">
        <v>0</v>
      </c>
      <c r="AP1607" s="117">
        <v>0</v>
      </c>
      <c r="AQ1607" s="117">
        <v>1</v>
      </c>
      <c r="AR1607" s="117">
        <v>0</v>
      </c>
      <c r="AS1607" s="117">
        <v>403275.37182250456</v>
      </c>
    </row>
    <row r="1608" spans="1:45" x14ac:dyDescent="0.45">
      <c r="A1608" s="117" t="s">
        <v>1947</v>
      </c>
      <c r="B1608" s="118">
        <v>44615</v>
      </c>
      <c r="C1608" s="117">
        <v>2022</v>
      </c>
      <c r="D1608" s="117">
        <v>2</v>
      </c>
      <c r="E1608" s="117">
        <v>4</v>
      </c>
      <c r="F1608" s="117" t="s">
        <v>342</v>
      </c>
      <c r="G1608" s="117" t="s">
        <v>336</v>
      </c>
      <c r="H1608" s="117">
        <v>0</v>
      </c>
      <c r="I1608" s="117">
        <v>18.41667</v>
      </c>
      <c r="J1608" s="117">
        <v>391710.70388809917</v>
      </c>
      <c r="K1608" s="117">
        <v>390206.95388809917</v>
      </c>
      <c r="L1608" s="117">
        <v>1503.75</v>
      </c>
      <c r="M1608" s="117">
        <v>0</v>
      </c>
      <c r="N1608" s="117">
        <v>0</v>
      </c>
      <c r="O1608" s="117">
        <v>0</v>
      </c>
      <c r="P1608" s="117">
        <v>0</v>
      </c>
      <c r="Q1608" s="117">
        <v>1</v>
      </c>
      <c r="R1608" s="117">
        <v>0</v>
      </c>
      <c r="S1608" s="117">
        <v>0</v>
      </c>
      <c r="T1608" s="117">
        <v>0</v>
      </c>
      <c r="U1608" s="117">
        <v>0</v>
      </c>
      <c r="V1608" s="117">
        <v>1</v>
      </c>
      <c r="W1608" s="117">
        <v>0</v>
      </c>
      <c r="X1608" s="117">
        <v>0</v>
      </c>
      <c r="Y1608" s="117">
        <v>0</v>
      </c>
      <c r="Z1608" s="117">
        <v>0</v>
      </c>
      <c r="AA1608" s="117">
        <v>0</v>
      </c>
      <c r="AB1608" s="117">
        <v>0</v>
      </c>
      <c r="AC1608" s="117">
        <v>0</v>
      </c>
      <c r="AD1608" s="117">
        <v>0</v>
      </c>
      <c r="AE1608" s="117">
        <v>0</v>
      </c>
      <c r="AF1608" s="117">
        <v>0</v>
      </c>
      <c r="AG1608" s="117">
        <v>0</v>
      </c>
      <c r="AH1608" s="117">
        <v>0</v>
      </c>
      <c r="AI1608" s="117">
        <v>0</v>
      </c>
      <c r="AJ1608" s="117">
        <v>0</v>
      </c>
      <c r="AK1608" s="117">
        <v>1</v>
      </c>
      <c r="AL1608" s="117">
        <v>0</v>
      </c>
      <c r="AM1608" s="117">
        <v>0</v>
      </c>
      <c r="AN1608" s="117">
        <v>0</v>
      </c>
      <c r="AO1608" s="117">
        <v>0</v>
      </c>
      <c r="AP1608" s="117">
        <v>0</v>
      </c>
      <c r="AQ1608" s="117">
        <v>1</v>
      </c>
      <c r="AR1608" s="117">
        <v>0</v>
      </c>
      <c r="AS1608" s="117">
        <v>390206.95388809917</v>
      </c>
    </row>
    <row r="1609" spans="1:45" x14ac:dyDescent="0.45">
      <c r="A1609" s="117" t="s">
        <v>1948</v>
      </c>
      <c r="B1609" s="118">
        <v>44616</v>
      </c>
      <c r="C1609" s="117">
        <v>2022</v>
      </c>
      <c r="D1609" s="117">
        <v>2</v>
      </c>
      <c r="E1609" s="117">
        <v>5</v>
      </c>
      <c r="F1609" s="117" t="s">
        <v>342</v>
      </c>
      <c r="G1609" s="117" t="s">
        <v>336</v>
      </c>
      <c r="H1609" s="117">
        <v>0</v>
      </c>
      <c r="I1609" s="117">
        <v>23.04167</v>
      </c>
      <c r="J1609" s="117">
        <v>369916.79584555211</v>
      </c>
      <c r="K1609" s="117">
        <v>368458.04584555211</v>
      </c>
      <c r="L1609" s="117">
        <v>1458.75</v>
      </c>
      <c r="M1609" s="117">
        <v>0</v>
      </c>
      <c r="N1609" s="117">
        <v>0</v>
      </c>
      <c r="O1609" s="117">
        <v>0</v>
      </c>
      <c r="P1609" s="117">
        <v>0</v>
      </c>
      <c r="Q1609" s="117">
        <v>0</v>
      </c>
      <c r="R1609" s="117">
        <v>1</v>
      </c>
      <c r="S1609" s="117">
        <v>0</v>
      </c>
      <c r="T1609" s="117">
        <v>0</v>
      </c>
      <c r="U1609" s="117">
        <v>0</v>
      </c>
      <c r="V1609" s="117">
        <v>1</v>
      </c>
      <c r="W1609" s="117">
        <v>0</v>
      </c>
      <c r="X1609" s="117">
        <v>0</v>
      </c>
      <c r="Y1609" s="117">
        <v>0</v>
      </c>
      <c r="Z1609" s="117">
        <v>0</v>
      </c>
      <c r="AA1609" s="117">
        <v>0</v>
      </c>
      <c r="AB1609" s="117">
        <v>0</v>
      </c>
      <c r="AC1609" s="117">
        <v>0</v>
      </c>
      <c r="AD1609" s="117">
        <v>0</v>
      </c>
      <c r="AE1609" s="117">
        <v>0</v>
      </c>
      <c r="AF1609" s="117">
        <v>0</v>
      </c>
      <c r="AG1609" s="117">
        <v>0</v>
      </c>
      <c r="AH1609" s="117">
        <v>0</v>
      </c>
      <c r="AI1609" s="117">
        <v>0</v>
      </c>
      <c r="AJ1609" s="117">
        <v>0</v>
      </c>
      <c r="AK1609" s="117">
        <v>1</v>
      </c>
      <c r="AL1609" s="117">
        <v>0</v>
      </c>
      <c r="AM1609" s="117">
        <v>0</v>
      </c>
      <c r="AN1609" s="117">
        <v>0</v>
      </c>
      <c r="AO1609" s="117">
        <v>0</v>
      </c>
      <c r="AP1609" s="117">
        <v>0</v>
      </c>
      <c r="AQ1609" s="117">
        <v>1</v>
      </c>
      <c r="AR1609" s="117">
        <v>0</v>
      </c>
      <c r="AS1609" s="117">
        <v>368458.04584555211</v>
      </c>
    </row>
    <row r="1610" spans="1:45" x14ac:dyDescent="0.45">
      <c r="A1610" s="117" t="s">
        <v>1949</v>
      </c>
      <c r="B1610" s="118">
        <v>44617</v>
      </c>
      <c r="C1610" s="117">
        <v>2022</v>
      </c>
      <c r="D1610" s="117">
        <v>2</v>
      </c>
      <c r="E1610" s="117">
        <v>6</v>
      </c>
      <c r="F1610" s="117" t="s">
        <v>342</v>
      </c>
      <c r="G1610" s="117" t="s">
        <v>336</v>
      </c>
      <c r="H1610" s="117">
        <v>0</v>
      </c>
      <c r="I1610" s="117">
        <v>19.41667</v>
      </c>
      <c r="J1610" s="117">
        <v>383956.28734421049</v>
      </c>
      <c r="K1610" s="117">
        <v>382453.3706775438</v>
      </c>
      <c r="L1610" s="117">
        <v>1502.9166666666667</v>
      </c>
      <c r="M1610" s="117">
        <v>0</v>
      </c>
      <c r="N1610" s="117">
        <v>0</v>
      </c>
      <c r="O1610" s="117">
        <v>0</v>
      </c>
      <c r="P1610" s="117">
        <v>0</v>
      </c>
      <c r="Q1610" s="117">
        <v>0</v>
      </c>
      <c r="R1610" s="117">
        <v>0</v>
      </c>
      <c r="S1610" s="117">
        <v>1</v>
      </c>
      <c r="T1610" s="117">
        <v>0</v>
      </c>
      <c r="U1610" s="117">
        <v>0</v>
      </c>
      <c r="V1610" s="117">
        <v>1</v>
      </c>
      <c r="W1610" s="117">
        <v>0</v>
      </c>
      <c r="X1610" s="117">
        <v>0</v>
      </c>
      <c r="Y1610" s="117">
        <v>0</v>
      </c>
      <c r="Z1610" s="117">
        <v>0</v>
      </c>
      <c r="AA1610" s="117">
        <v>0</v>
      </c>
      <c r="AB1610" s="117">
        <v>0</v>
      </c>
      <c r="AC1610" s="117">
        <v>0</v>
      </c>
      <c r="AD1610" s="117">
        <v>0</v>
      </c>
      <c r="AE1610" s="117">
        <v>0</v>
      </c>
      <c r="AF1610" s="117">
        <v>0</v>
      </c>
      <c r="AG1610" s="117">
        <v>0</v>
      </c>
      <c r="AH1610" s="117">
        <v>0</v>
      </c>
      <c r="AI1610" s="117">
        <v>0</v>
      </c>
      <c r="AJ1610" s="117">
        <v>0</v>
      </c>
      <c r="AK1610" s="117">
        <v>1</v>
      </c>
      <c r="AL1610" s="117">
        <v>0</v>
      </c>
      <c r="AM1610" s="117">
        <v>0</v>
      </c>
      <c r="AN1610" s="117">
        <v>0</v>
      </c>
      <c r="AO1610" s="117">
        <v>0</v>
      </c>
      <c r="AP1610" s="117">
        <v>0</v>
      </c>
      <c r="AQ1610" s="117">
        <v>1</v>
      </c>
      <c r="AR1610" s="117">
        <v>0</v>
      </c>
      <c r="AS1610" s="117">
        <v>382453.3706775438</v>
      </c>
    </row>
    <row r="1611" spans="1:45" x14ac:dyDescent="0.45">
      <c r="A1611" s="117" t="s">
        <v>1950</v>
      </c>
      <c r="B1611" s="118">
        <v>44618</v>
      </c>
      <c r="C1611" s="117">
        <v>2022</v>
      </c>
      <c r="D1611" s="117">
        <v>2</v>
      </c>
      <c r="E1611" s="117">
        <v>7</v>
      </c>
      <c r="F1611" s="117" t="s">
        <v>340</v>
      </c>
      <c r="G1611" s="117" t="s">
        <v>336</v>
      </c>
      <c r="H1611" s="117">
        <v>0</v>
      </c>
      <c r="I1611" s="117">
        <v>26.70833</v>
      </c>
      <c r="J1611" s="117">
        <v>347449.51643353375</v>
      </c>
      <c r="K1611" s="117">
        <v>346030.34976686706</v>
      </c>
      <c r="L1611" s="117">
        <v>1419.1666666666667</v>
      </c>
      <c r="M1611" s="117">
        <v>0</v>
      </c>
      <c r="N1611" s="117">
        <v>0</v>
      </c>
      <c r="O1611" s="117">
        <v>0</v>
      </c>
      <c r="P1611" s="117">
        <v>0</v>
      </c>
      <c r="Q1611" s="117">
        <v>0</v>
      </c>
      <c r="R1611" s="117">
        <v>0</v>
      </c>
      <c r="S1611" s="117">
        <v>0</v>
      </c>
      <c r="T1611" s="117">
        <v>1</v>
      </c>
      <c r="U1611" s="117">
        <v>0</v>
      </c>
      <c r="V1611" s="117">
        <v>1</v>
      </c>
      <c r="W1611" s="117">
        <v>0</v>
      </c>
      <c r="X1611" s="117">
        <v>0</v>
      </c>
      <c r="Y1611" s="117">
        <v>0</v>
      </c>
      <c r="Z1611" s="117">
        <v>0</v>
      </c>
      <c r="AA1611" s="117">
        <v>0</v>
      </c>
      <c r="AB1611" s="117">
        <v>0</v>
      </c>
      <c r="AC1611" s="117">
        <v>0</v>
      </c>
      <c r="AD1611" s="117">
        <v>0</v>
      </c>
      <c r="AE1611" s="117">
        <v>0</v>
      </c>
      <c r="AF1611" s="117">
        <v>0</v>
      </c>
      <c r="AG1611" s="117">
        <v>0</v>
      </c>
      <c r="AH1611" s="117">
        <v>0</v>
      </c>
      <c r="AI1611" s="117">
        <v>0</v>
      </c>
      <c r="AJ1611" s="117">
        <v>0</v>
      </c>
      <c r="AK1611" s="117">
        <v>1</v>
      </c>
      <c r="AL1611" s="117">
        <v>0</v>
      </c>
      <c r="AM1611" s="117">
        <v>0</v>
      </c>
      <c r="AN1611" s="117">
        <v>0</v>
      </c>
      <c r="AO1611" s="117">
        <v>0</v>
      </c>
      <c r="AP1611" s="117">
        <v>0</v>
      </c>
      <c r="AQ1611" s="117">
        <v>1</v>
      </c>
      <c r="AR1611" s="117">
        <v>0</v>
      </c>
      <c r="AS1611" s="117">
        <v>346030.34976686706</v>
      </c>
    </row>
    <row r="1612" spans="1:45" x14ac:dyDescent="0.45">
      <c r="A1612" s="117" t="s">
        <v>1951</v>
      </c>
      <c r="B1612" s="118">
        <v>44619</v>
      </c>
      <c r="C1612" s="117">
        <v>2022</v>
      </c>
      <c r="D1612" s="117">
        <v>2</v>
      </c>
      <c r="E1612" s="117">
        <v>1</v>
      </c>
      <c r="F1612" s="117" t="s">
        <v>340</v>
      </c>
      <c r="G1612" s="117" t="s">
        <v>336</v>
      </c>
      <c r="H1612" s="117">
        <v>0</v>
      </c>
      <c r="I1612" s="117">
        <v>32.708329999999997</v>
      </c>
      <c r="J1612" s="117">
        <v>298566.98500426172</v>
      </c>
      <c r="K1612" s="117">
        <v>297274.48500426172</v>
      </c>
      <c r="L1612" s="117">
        <v>1292.5</v>
      </c>
      <c r="M1612" s="117">
        <v>0</v>
      </c>
      <c r="N1612" s="117">
        <v>1</v>
      </c>
      <c r="O1612" s="117">
        <v>0</v>
      </c>
      <c r="P1612" s="117">
        <v>0</v>
      </c>
      <c r="Q1612" s="117">
        <v>0</v>
      </c>
      <c r="R1612" s="117">
        <v>0</v>
      </c>
      <c r="S1612" s="117">
        <v>0</v>
      </c>
      <c r="T1612" s="117">
        <v>0</v>
      </c>
      <c r="U1612" s="117">
        <v>0</v>
      </c>
      <c r="V1612" s="117">
        <v>1</v>
      </c>
      <c r="W1612" s="117">
        <v>0</v>
      </c>
      <c r="X1612" s="117">
        <v>0</v>
      </c>
      <c r="Y1612" s="117">
        <v>0</v>
      </c>
      <c r="Z1612" s="117">
        <v>0</v>
      </c>
      <c r="AA1612" s="117">
        <v>0</v>
      </c>
      <c r="AB1612" s="117">
        <v>0</v>
      </c>
      <c r="AC1612" s="117">
        <v>0</v>
      </c>
      <c r="AD1612" s="117">
        <v>0</v>
      </c>
      <c r="AE1612" s="117">
        <v>0</v>
      </c>
      <c r="AF1612" s="117">
        <v>0</v>
      </c>
      <c r="AG1612" s="117">
        <v>0</v>
      </c>
      <c r="AH1612" s="117">
        <v>0</v>
      </c>
      <c r="AI1612" s="117">
        <v>0</v>
      </c>
      <c r="AJ1612" s="117">
        <v>0</v>
      </c>
      <c r="AK1612" s="117">
        <v>1</v>
      </c>
      <c r="AL1612" s="117">
        <v>0</v>
      </c>
      <c r="AM1612" s="117">
        <v>0</v>
      </c>
      <c r="AN1612" s="117">
        <v>0</v>
      </c>
      <c r="AO1612" s="117">
        <v>0</v>
      </c>
      <c r="AP1612" s="117">
        <v>0</v>
      </c>
      <c r="AQ1612" s="117">
        <v>1</v>
      </c>
      <c r="AR1612" s="117">
        <v>0</v>
      </c>
      <c r="AS1612" s="117">
        <v>297274.48500426172</v>
      </c>
    </row>
    <row r="1613" spans="1:45" x14ac:dyDescent="0.45">
      <c r="A1613" s="117" t="s">
        <v>1952</v>
      </c>
      <c r="B1613" s="118">
        <v>44620</v>
      </c>
      <c r="C1613" s="117">
        <v>2022</v>
      </c>
      <c r="D1613" s="117">
        <v>2</v>
      </c>
      <c r="E1613" s="117">
        <v>2</v>
      </c>
      <c r="F1613" s="117" t="s">
        <v>342</v>
      </c>
      <c r="G1613" s="117" t="s">
        <v>336</v>
      </c>
      <c r="H1613" s="117">
        <v>0</v>
      </c>
      <c r="I1613" s="117">
        <v>34.708329999999997</v>
      </c>
      <c r="J1613" s="117">
        <v>286171.91764416092</v>
      </c>
      <c r="K1613" s="117">
        <v>284860.25097749423</v>
      </c>
      <c r="L1613" s="117">
        <v>1311.6666666666667</v>
      </c>
      <c r="M1613" s="117">
        <v>0</v>
      </c>
      <c r="N1613" s="117">
        <v>0</v>
      </c>
      <c r="O1613" s="117">
        <v>1</v>
      </c>
      <c r="P1613" s="117">
        <v>0</v>
      </c>
      <c r="Q1613" s="117">
        <v>0</v>
      </c>
      <c r="R1613" s="117">
        <v>0</v>
      </c>
      <c r="S1613" s="117">
        <v>0</v>
      </c>
      <c r="T1613" s="117">
        <v>0</v>
      </c>
      <c r="U1613" s="117">
        <v>0</v>
      </c>
      <c r="V1613" s="117">
        <v>1</v>
      </c>
      <c r="W1613" s="117">
        <v>0</v>
      </c>
      <c r="X1613" s="117">
        <v>0</v>
      </c>
      <c r="Y1613" s="117">
        <v>0</v>
      </c>
      <c r="Z1613" s="117">
        <v>0</v>
      </c>
      <c r="AA1613" s="117">
        <v>0</v>
      </c>
      <c r="AB1613" s="117">
        <v>0</v>
      </c>
      <c r="AC1613" s="117">
        <v>0</v>
      </c>
      <c r="AD1613" s="117">
        <v>0</v>
      </c>
      <c r="AE1613" s="117">
        <v>0</v>
      </c>
      <c r="AF1613" s="117">
        <v>0</v>
      </c>
      <c r="AG1613" s="117">
        <v>0</v>
      </c>
      <c r="AH1613" s="117">
        <v>0</v>
      </c>
      <c r="AI1613" s="117">
        <v>0</v>
      </c>
      <c r="AJ1613" s="117">
        <v>0</v>
      </c>
      <c r="AK1613" s="117">
        <v>1</v>
      </c>
      <c r="AL1613" s="117">
        <v>0</v>
      </c>
      <c r="AM1613" s="117">
        <v>0</v>
      </c>
      <c r="AN1613" s="117">
        <v>0</v>
      </c>
      <c r="AO1613" s="117">
        <v>0</v>
      </c>
      <c r="AP1613" s="117">
        <v>0</v>
      </c>
      <c r="AQ1613" s="117">
        <v>1</v>
      </c>
      <c r="AR1613" s="117">
        <v>0</v>
      </c>
      <c r="AS1613" s="117">
        <v>284860.25097749423</v>
      </c>
    </row>
    <row r="1614" spans="1:45" x14ac:dyDescent="0.45">
      <c r="A1614" s="117" t="s">
        <v>1953</v>
      </c>
      <c r="B1614" s="118">
        <v>44621</v>
      </c>
      <c r="C1614" s="117">
        <v>2022</v>
      </c>
      <c r="D1614" s="117">
        <v>3</v>
      </c>
      <c r="E1614" s="117">
        <v>3</v>
      </c>
      <c r="F1614" s="117" t="s">
        <v>342</v>
      </c>
      <c r="G1614" s="117" t="s">
        <v>336</v>
      </c>
      <c r="H1614" s="117">
        <v>0</v>
      </c>
      <c r="I1614" s="117">
        <v>37.875</v>
      </c>
      <c r="J1614" s="117">
        <v>253354.24454398712</v>
      </c>
      <c r="K1614" s="117">
        <v>252337.57787732047</v>
      </c>
      <c r="L1614" s="117">
        <v>1016.6666666666666</v>
      </c>
      <c r="M1614" s="117">
        <v>0</v>
      </c>
      <c r="N1614" s="117">
        <v>0</v>
      </c>
      <c r="O1614" s="117">
        <v>0</v>
      </c>
      <c r="P1614" s="117">
        <v>1</v>
      </c>
      <c r="Q1614" s="117">
        <v>0</v>
      </c>
      <c r="R1614" s="117">
        <v>0</v>
      </c>
      <c r="S1614" s="117">
        <v>0</v>
      </c>
      <c r="T1614" s="117">
        <v>0</v>
      </c>
      <c r="U1614" s="117">
        <v>0</v>
      </c>
      <c r="V1614" s="117">
        <v>0</v>
      </c>
      <c r="W1614" s="117">
        <v>1</v>
      </c>
      <c r="X1614" s="117">
        <v>0</v>
      </c>
      <c r="Y1614" s="117">
        <v>0</v>
      </c>
      <c r="Z1614" s="117">
        <v>0</v>
      </c>
      <c r="AA1614" s="117">
        <v>0</v>
      </c>
      <c r="AB1614" s="117">
        <v>0</v>
      </c>
      <c r="AC1614" s="117">
        <v>0</v>
      </c>
      <c r="AD1614" s="117">
        <v>0</v>
      </c>
      <c r="AE1614" s="117">
        <v>0</v>
      </c>
      <c r="AF1614" s="117">
        <v>0</v>
      </c>
      <c r="AG1614" s="117">
        <v>0</v>
      </c>
      <c r="AH1614" s="117">
        <v>0</v>
      </c>
      <c r="AI1614" s="117">
        <v>0</v>
      </c>
      <c r="AJ1614" s="117">
        <v>0</v>
      </c>
      <c r="AK1614" s="117">
        <v>1</v>
      </c>
      <c r="AL1614" s="117">
        <v>0</v>
      </c>
      <c r="AM1614" s="117">
        <v>0</v>
      </c>
      <c r="AN1614" s="117">
        <v>0</v>
      </c>
      <c r="AO1614" s="117">
        <v>0</v>
      </c>
      <c r="AP1614" s="117">
        <v>0</v>
      </c>
      <c r="AQ1614" s="117">
        <v>1</v>
      </c>
      <c r="AR1614" s="117">
        <v>0</v>
      </c>
      <c r="AS1614" s="117">
        <v>252337.57787732047</v>
      </c>
    </row>
    <row r="1615" spans="1:45" x14ac:dyDescent="0.45">
      <c r="A1615" s="117" t="s">
        <v>1954</v>
      </c>
      <c r="B1615" s="118">
        <v>44622</v>
      </c>
      <c r="C1615" s="117">
        <v>2022</v>
      </c>
      <c r="D1615" s="117">
        <v>3</v>
      </c>
      <c r="E1615" s="117">
        <v>4</v>
      </c>
      <c r="F1615" s="117" t="s">
        <v>342</v>
      </c>
      <c r="G1615" s="117" t="s">
        <v>336</v>
      </c>
      <c r="H1615" s="117">
        <v>0</v>
      </c>
      <c r="I1615" s="117">
        <v>37</v>
      </c>
      <c r="J1615" s="117">
        <v>256677.02506870497</v>
      </c>
      <c r="K1615" s="117">
        <v>255440.77506870497</v>
      </c>
      <c r="L1615" s="117">
        <v>1236.25</v>
      </c>
      <c r="M1615" s="117">
        <v>0</v>
      </c>
      <c r="N1615" s="117">
        <v>0</v>
      </c>
      <c r="O1615" s="117">
        <v>0</v>
      </c>
      <c r="P1615" s="117">
        <v>0</v>
      </c>
      <c r="Q1615" s="117">
        <v>1</v>
      </c>
      <c r="R1615" s="117">
        <v>0</v>
      </c>
      <c r="S1615" s="117">
        <v>0</v>
      </c>
      <c r="T1615" s="117">
        <v>0</v>
      </c>
      <c r="U1615" s="117">
        <v>0</v>
      </c>
      <c r="V1615" s="117">
        <v>0</v>
      </c>
      <c r="W1615" s="117">
        <v>1</v>
      </c>
      <c r="X1615" s="117">
        <v>0</v>
      </c>
      <c r="Y1615" s="117">
        <v>0</v>
      </c>
      <c r="Z1615" s="117">
        <v>0</v>
      </c>
      <c r="AA1615" s="117">
        <v>0</v>
      </c>
      <c r="AB1615" s="117">
        <v>0</v>
      </c>
      <c r="AC1615" s="117">
        <v>0</v>
      </c>
      <c r="AD1615" s="117">
        <v>0</v>
      </c>
      <c r="AE1615" s="117">
        <v>0</v>
      </c>
      <c r="AF1615" s="117">
        <v>0</v>
      </c>
      <c r="AG1615" s="117">
        <v>0</v>
      </c>
      <c r="AH1615" s="117">
        <v>0</v>
      </c>
      <c r="AI1615" s="117">
        <v>0</v>
      </c>
      <c r="AJ1615" s="117">
        <v>0</v>
      </c>
      <c r="AK1615" s="117">
        <v>1</v>
      </c>
      <c r="AL1615" s="117">
        <v>0</v>
      </c>
      <c r="AM1615" s="117">
        <v>0</v>
      </c>
      <c r="AN1615" s="117">
        <v>0</v>
      </c>
      <c r="AO1615" s="117">
        <v>0</v>
      </c>
      <c r="AP1615" s="117">
        <v>0</v>
      </c>
      <c r="AQ1615" s="117">
        <v>1</v>
      </c>
      <c r="AR1615" s="117">
        <v>0</v>
      </c>
      <c r="AS1615" s="117">
        <v>255440.77506870497</v>
      </c>
    </row>
    <row r="1616" spans="1:45" x14ac:dyDescent="0.45">
      <c r="A1616" s="117" t="s">
        <v>1955</v>
      </c>
      <c r="B1616" s="118">
        <v>44623</v>
      </c>
      <c r="C1616" s="117">
        <v>2022</v>
      </c>
      <c r="D1616" s="117">
        <v>3</v>
      </c>
      <c r="E1616" s="117">
        <v>5</v>
      </c>
      <c r="F1616" s="117" t="s">
        <v>342</v>
      </c>
      <c r="G1616" s="117" t="s">
        <v>336</v>
      </c>
      <c r="H1616" s="117">
        <v>0</v>
      </c>
      <c r="I1616" s="117">
        <v>38.708329999999997</v>
      </c>
      <c r="J1616" s="117">
        <v>253382.54988854629</v>
      </c>
      <c r="K1616" s="117">
        <v>251843.38322187963</v>
      </c>
      <c r="L1616" s="117">
        <v>1539.1666666666667</v>
      </c>
      <c r="M1616" s="117">
        <v>0</v>
      </c>
      <c r="N1616" s="117">
        <v>0</v>
      </c>
      <c r="O1616" s="117">
        <v>0</v>
      </c>
      <c r="P1616" s="117">
        <v>0</v>
      </c>
      <c r="Q1616" s="117">
        <v>0</v>
      </c>
      <c r="R1616" s="117">
        <v>1</v>
      </c>
      <c r="S1616" s="117">
        <v>0</v>
      </c>
      <c r="T1616" s="117">
        <v>0</v>
      </c>
      <c r="U1616" s="117">
        <v>0</v>
      </c>
      <c r="V1616" s="117">
        <v>0</v>
      </c>
      <c r="W1616" s="117">
        <v>1</v>
      </c>
      <c r="X1616" s="117">
        <v>0</v>
      </c>
      <c r="Y1616" s="117">
        <v>0</v>
      </c>
      <c r="Z1616" s="117">
        <v>0</v>
      </c>
      <c r="AA1616" s="117">
        <v>0</v>
      </c>
      <c r="AB1616" s="117">
        <v>0</v>
      </c>
      <c r="AC1616" s="117">
        <v>0</v>
      </c>
      <c r="AD1616" s="117">
        <v>0</v>
      </c>
      <c r="AE1616" s="117">
        <v>0</v>
      </c>
      <c r="AF1616" s="117">
        <v>0</v>
      </c>
      <c r="AG1616" s="117">
        <v>0</v>
      </c>
      <c r="AH1616" s="117">
        <v>0</v>
      </c>
      <c r="AI1616" s="117">
        <v>0</v>
      </c>
      <c r="AJ1616" s="117">
        <v>0</v>
      </c>
      <c r="AK1616" s="117">
        <v>1</v>
      </c>
      <c r="AL1616" s="117">
        <v>0</v>
      </c>
      <c r="AM1616" s="117">
        <v>0</v>
      </c>
      <c r="AN1616" s="117">
        <v>0</v>
      </c>
      <c r="AO1616" s="117">
        <v>0</v>
      </c>
      <c r="AP1616" s="117">
        <v>0</v>
      </c>
      <c r="AQ1616" s="117">
        <v>1</v>
      </c>
      <c r="AR1616" s="117">
        <v>0</v>
      </c>
      <c r="AS1616" s="117">
        <v>251843.38322187963</v>
      </c>
    </row>
    <row r="1617" spans="1:45" x14ac:dyDescent="0.45">
      <c r="A1617" s="117" t="s">
        <v>1956</v>
      </c>
      <c r="B1617" s="118">
        <v>44624</v>
      </c>
      <c r="C1617" s="117">
        <v>2022</v>
      </c>
      <c r="D1617" s="117">
        <v>3</v>
      </c>
      <c r="E1617" s="117">
        <v>6</v>
      </c>
      <c r="F1617" s="117" t="s">
        <v>342</v>
      </c>
      <c r="G1617" s="117" t="s">
        <v>336</v>
      </c>
      <c r="H1617" s="117">
        <v>0</v>
      </c>
      <c r="I1617" s="117">
        <v>37.875</v>
      </c>
      <c r="J1617" s="117">
        <v>273530.15921250038</v>
      </c>
      <c r="K1617" s="117">
        <v>271825.57587916707</v>
      </c>
      <c r="L1617" s="117">
        <v>1704.5833333333333</v>
      </c>
      <c r="M1617" s="117">
        <v>0</v>
      </c>
      <c r="N1617" s="117">
        <v>0</v>
      </c>
      <c r="O1617" s="117">
        <v>0</v>
      </c>
      <c r="P1617" s="117">
        <v>0</v>
      </c>
      <c r="Q1617" s="117">
        <v>0</v>
      </c>
      <c r="R1617" s="117">
        <v>0</v>
      </c>
      <c r="S1617" s="117">
        <v>1</v>
      </c>
      <c r="T1617" s="117">
        <v>0</v>
      </c>
      <c r="U1617" s="117">
        <v>0</v>
      </c>
      <c r="V1617" s="117">
        <v>0</v>
      </c>
      <c r="W1617" s="117">
        <v>1</v>
      </c>
      <c r="X1617" s="117">
        <v>0</v>
      </c>
      <c r="Y1617" s="117">
        <v>0</v>
      </c>
      <c r="Z1617" s="117">
        <v>0</v>
      </c>
      <c r="AA1617" s="117">
        <v>0</v>
      </c>
      <c r="AB1617" s="117">
        <v>0</v>
      </c>
      <c r="AC1617" s="117">
        <v>0</v>
      </c>
      <c r="AD1617" s="117">
        <v>0</v>
      </c>
      <c r="AE1617" s="117">
        <v>0</v>
      </c>
      <c r="AF1617" s="117">
        <v>0</v>
      </c>
      <c r="AG1617" s="117">
        <v>0</v>
      </c>
      <c r="AH1617" s="117">
        <v>0</v>
      </c>
      <c r="AI1617" s="117">
        <v>0</v>
      </c>
      <c r="AJ1617" s="117">
        <v>0</v>
      </c>
      <c r="AK1617" s="117">
        <v>1</v>
      </c>
      <c r="AL1617" s="117">
        <v>0</v>
      </c>
      <c r="AM1617" s="117">
        <v>0</v>
      </c>
      <c r="AN1617" s="117">
        <v>0</v>
      </c>
      <c r="AO1617" s="117">
        <v>0</v>
      </c>
      <c r="AP1617" s="117">
        <v>0</v>
      </c>
      <c r="AQ1617" s="117">
        <v>1</v>
      </c>
      <c r="AR1617" s="117">
        <v>0</v>
      </c>
      <c r="AS1617" s="117">
        <v>271825.57587916707</v>
      </c>
    </row>
    <row r="1618" spans="1:45" x14ac:dyDescent="0.45">
      <c r="A1618" s="117" t="s">
        <v>1957</v>
      </c>
      <c r="B1618" s="118">
        <v>44625</v>
      </c>
      <c r="C1618" s="117">
        <v>2022</v>
      </c>
      <c r="D1618" s="117">
        <v>3</v>
      </c>
      <c r="E1618" s="117">
        <v>7</v>
      </c>
      <c r="F1618" s="117" t="s">
        <v>340</v>
      </c>
      <c r="G1618" s="117" t="s">
        <v>336</v>
      </c>
      <c r="H1618" s="117">
        <v>0</v>
      </c>
      <c r="I1618" s="117">
        <v>41.166670000000003</v>
      </c>
      <c r="J1618" s="117">
        <v>265287.73102252081</v>
      </c>
      <c r="K1618" s="117">
        <v>263738.14768918749</v>
      </c>
      <c r="L1618" s="117">
        <v>1549.5833333333333</v>
      </c>
      <c r="M1618" s="117">
        <v>0</v>
      </c>
      <c r="N1618" s="117">
        <v>0</v>
      </c>
      <c r="O1618" s="117">
        <v>0</v>
      </c>
      <c r="P1618" s="117">
        <v>0</v>
      </c>
      <c r="Q1618" s="117">
        <v>0</v>
      </c>
      <c r="R1618" s="117">
        <v>0</v>
      </c>
      <c r="S1618" s="117">
        <v>0</v>
      </c>
      <c r="T1618" s="117">
        <v>1</v>
      </c>
      <c r="U1618" s="117">
        <v>0</v>
      </c>
      <c r="V1618" s="117">
        <v>0</v>
      </c>
      <c r="W1618" s="117">
        <v>1</v>
      </c>
      <c r="X1618" s="117">
        <v>0</v>
      </c>
      <c r="Y1618" s="117">
        <v>0</v>
      </c>
      <c r="Z1618" s="117">
        <v>0</v>
      </c>
      <c r="AA1618" s="117">
        <v>0</v>
      </c>
      <c r="AB1618" s="117">
        <v>0</v>
      </c>
      <c r="AC1618" s="117">
        <v>0</v>
      </c>
      <c r="AD1618" s="117">
        <v>0</v>
      </c>
      <c r="AE1618" s="117">
        <v>0</v>
      </c>
      <c r="AF1618" s="117">
        <v>0</v>
      </c>
      <c r="AG1618" s="117">
        <v>0</v>
      </c>
      <c r="AH1618" s="117">
        <v>0</v>
      </c>
      <c r="AI1618" s="117">
        <v>0</v>
      </c>
      <c r="AJ1618" s="117">
        <v>0</v>
      </c>
      <c r="AK1618" s="117">
        <v>1</v>
      </c>
      <c r="AL1618" s="117">
        <v>0</v>
      </c>
      <c r="AM1618" s="117">
        <v>0</v>
      </c>
      <c r="AN1618" s="117">
        <v>0</v>
      </c>
      <c r="AO1618" s="117">
        <v>0</v>
      </c>
      <c r="AP1618" s="117">
        <v>0</v>
      </c>
      <c r="AQ1618" s="117">
        <v>1</v>
      </c>
      <c r="AR1618" s="117">
        <v>0</v>
      </c>
      <c r="AS1618" s="117">
        <v>263738.14768918749</v>
      </c>
    </row>
    <row r="1619" spans="1:45" x14ac:dyDescent="0.45">
      <c r="A1619" s="117" t="s">
        <v>1958</v>
      </c>
      <c r="B1619" s="118">
        <v>44626</v>
      </c>
      <c r="C1619" s="117">
        <v>2022</v>
      </c>
      <c r="D1619" s="117">
        <v>3</v>
      </c>
      <c r="E1619" s="117">
        <v>1</v>
      </c>
      <c r="F1619" s="117" t="s">
        <v>340</v>
      </c>
      <c r="G1619" s="117" t="s">
        <v>336</v>
      </c>
      <c r="H1619" s="117">
        <v>0</v>
      </c>
      <c r="I1619" s="117">
        <v>42</v>
      </c>
      <c r="J1619" s="117">
        <v>258500.89385806615</v>
      </c>
      <c r="K1619" s="117">
        <v>256985.89385806615</v>
      </c>
      <c r="L1619" s="117">
        <v>1515</v>
      </c>
      <c r="M1619" s="117">
        <v>0</v>
      </c>
      <c r="N1619" s="117">
        <v>1</v>
      </c>
      <c r="O1619" s="117">
        <v>0</v>
      </c>
      <c r="P1619" s="117">
        <v>0</v>
      </c>
      <c r="Q1619" s="117">
        <v>0</v>
      </c>
      <c r="R1619" s="117">
        <v>0</v>
      </c>
      <c r="S1619" s="117">
        <v>0</v>
      </c>
      <c r="T1619" s="117">
        <v>0</v>
      </c>
      <c r="U1619" s="117">
        <v>0</v>
      </c>
      <c r="V1619" s="117">
        <v>0</v>
      </c>
      <c r="W1619" s="117">
        <v>1</v>
      </c>
      <c r="X1619" s="117">
        <v>0</v>
      </c>
      <c r="Y1619" s="117">
        <v>0</v>
      </c>
      <c r="Z1619" s="117">
        <v>0</v>
      </c>
      <c r="AA1619" s="117">
        <v>0</v>
      </c>
      <c r="AB1619" s="117">
        <v>0</v>
      </c>
      <c r="AC1619" s="117">
        <v>0</v>
      </c>
      <c r="AD1619" s="117">
        <v>0</v>
      </c>
      <c r="AE1619" s="117">
        <v>0</v>
      </c>
      <c r="AF1619" s="117">
        <v>0</v>
      </c>
      <c r="AG1619" s="117">
        <v>0</v>
      </c>
      <c r="AH1619" s="117">
        <v>0</v>
      </c>
      <c r="AI1619" s="117">
        <v>0</v>
      </c>
      <c r="AJ1619" s="117">
        <v>0</v>
      </c>
      <c r="AK1619" s="117">
        <v>1</v>
      </c>
      <c r="AL1619" s="117">
        <v>0</v>
      </c>
      <c r="AM1619" s="117">
        <v>0</v>
      </c>
      <c r="AN1619" s="117">
        <v>0</v>
      </c>
      <c r="AO1619" s="117">
        <v>0</v>
      </c>
      <c r="AP1619" s="117">
        <v>0</v>
      </c>
      <c r="AQ1619" s="117">
        <v>1</v>
      </c>
      <c r="AR1619" s="117">
        <v>0</v>
      </c>
      <c r="AS1619" s="117">
        <v>256985.89385806615</v>
      </c>
    </row>
    <row r="1620" spans="1:45" x14ac:dyDescent="0.45">
      <c r="A1620" s="117" t="s">
        <v>1959</v>
      </c>
      <c r="B1620" s="118">
        <v>44627</v>
      </c>
      <c r="C1620" s="117">
        <v>2022</v>
      </c>
      <c r="D1620" s="117">
        <v>3</v>
      </c>
      <c r="E1620" s="117">
        <v>2</v>
      </c>
      <c r="F1620" s="117" t="s">
        <v>342</v>
      </c>
      <c r="G1620" s="117" t="s">
        <v>336</v>
      </c>
      <c r="H1620" s="117">
        <v>0</v>
      </c>
      <c r="I1620" s="117">
        <v>41.291670000000003</v>
      </c>
      <c r="J1620" s="117">
        <v>255935.3993672333</v>
      </c>
      <c r="K1620" s="117">
        <v>253930.3993672333</v>
      </c>
      <c r="L1620" s="117">
        <v>2005</v>
      </c>
      <c r="M1620" s="117">
        <v>0</v>
      </c>
      <c r="N1620" s="117">
        <v>0</v>
      </c>
      <c r="O1620" s="117">
        <v>1</v>
      </c>
      <c r="P1620" s="117">
        <v>0</v>
      </c>
      <c r="Q1620" s="117">
        <v>0</v>
      </c>
      <c r="R1620" s="117">
        <v>0</v>
      </c>
      <c r="S1620" s="117">
        <v>0</v>
      </c>
      <c r="T1620" s="117">
        <v>0</v>
      </c>
      <c r="U1620" s="117">
        <v>0</v>
      </c>
      <c r="V1620" s="117">
        <v>0</v>
      </c>
      <c r="W1620" s="117">
        <v>1</v>
      </c>
      <c r="X1620" s="117">
        <v>0</v>
      </c>
      <c r="Y1620" s="117">
        <v>0</v>
      </c>
      <c r="Z1620" s="117">
        <v>0</v>
      </c>
      <c r="AA1620" s="117">
        <v>0</v>
      </c>
      <c r="AB1620" s="117">
        <v>0</v>
      </c>
      <c r="AC1620" s="117">
        <v>0</v>
      </c>
      <c r="AD1620" s="117">
        <v>0</v>
      </c>
      <c r="AE1620" s="117">
        <v>0</v>
      </c>
      <c r="AF1620" s="117">
        <v>0</v>
      </c>
      <c r="AG1620" s="117">
        <v>0</v>
      </c>
      <c r="AH1620" s="117">
        <v>0</v>
      </c>
      <c r="AI1620" s="117">
        <v>0</v>
      </c>
      <c r="AJ1620" s="117">
        <v>0</v>
      </c>
      <c r="AK1620" s="117">
        <v>1</v>
      </c>
      <c r="AL1620" s="117">
        <v>0</v>
      </c>
      <c r="AM1620" s="117">
        <v>0</v>
      </c>
      <c r="AN1620" s="117">
        <v>0</v>
      </c>
      <c r="AO1620" s="117">
        <v>0</v>
      </c>
      <c r="AP1620" s="117">
        <v>0</v>
      </c>
      <c r="AQ1620" s="117">
        <v>1</v>
      </c>
      <c r="AR1620" s="117">
        <v>0</v>
      </c>
      <c r="AS1620" s="117">
        <v>253930.3993672333</v>
      </c>
    </row>
    <row r="1621" spans="1:45" x14ac:dyDescent="0.45">
      <c r="A1621" s="117" t="s">
        <v>1960</v>
      </c>
      <c r="B1621" s="118">
        <v>44628</v>
      </c>
      <c r="C1621" s="117">
        <v>2022</v>
      </c>
      <c r="D1621" s="117">
        <v>3</v>
      </c>
      <c r="E1621" s="117">
        <v>3</v>
      </c>
      <c r="F1621" s="117" t="s">
        <v>342</v>
      </c>
      <c r="G1621" s="117" t="s">
        <v>336</v>
      </c>
      <c r="H1621" s="117">
        <v>0</v>
      </c>
      <c r="I1621" s="117">
        <v>42.375</v>
      </c>
      <c r="J1621" s="117">
        <v>276321.79022656073</v>
      </c>
      <c r="K1621" s="117">
        <v>274134.70689322741</v>
      </c>
      <c r="L1621" s="117">
        <v>2187.0833333333335</v>
      </c>
      <c r="M1621" s="117">
        <v>0</v>
      </c>
      <c r="N1621" s="117">
        <v>0</v>
      </c>
      <c r="O1621" s="117">
        <v>0</v>
      </c>
      <c r="P1621" s="117">
        <v>1</v>
      </c>
      <c r="Q1621" s="117">
        <v>0</v>
      </c>
      <c r="R1621" s="117">
        <v>0</v>
      </c>
      <c r="S1621" s="117">
        <v>0</v>
      </c>
      <c r="T1621" s="117">
        <v>0</v>
      </c>
      <c r="U1621" s="117">
        <v>0</v>
      </c>
      <c r="V1621" s="117">
        <v>0</v>
      </c>
      <c r="W1621" s="117">
        <v>1</v>
      </c>
      <c r="X1621" s="117">
        <v>0</v>
      </c>
      <c r="Y1621" s="117">
        <v>0</v>
      </c>
      <c r="Z1621" s="117">
        <v>0</v>
      </c>
      <c r="AA1621" s="117">
        <v>0</v>
      </c>
      <c r="AB1621" s="117">
        <v>0</v>
      </c>
      <c r="AC1621" s="117">
        <v>0</v>
      </c>
      <c r="AD1621" s="117">
        <v>0</v>
      </c>
      <c r="AE1621" s="117">
        <v>0</v>
      </c>
      <c r="AF1621" s="117">
        <v>0</v>
      </c>
      <c r="AG1621" s="117">
        <v>0</v>
      </c>
      <c r="AH1621" s="117">
        <v>0</v>
      </c>
      <c r="AI1621" s="117">
        <v>0</v>
      </c>
      <c r="AJ1621" s="117">
        <v>0</v>
      </c>
      <c r="AK1621" s="117">
        <v>1</v>
      </c>
      <c r="AL1621" s="117">
        <v>0</v>
      </c>
      <c r="AM1621" s="117">
        <v>0</v>
      </c>
      <c r="AN1621" s="117">
        <v>0</v>
      </c>
      <c r="AO1621" s="117">
        <v>0</v>
      </c>
      <c r="AP1621" s="117">
        <v>0</v>
      </c>
      <c r="AQ1621" s="117">
        <v>1</v>
      </c>
      <c r="AR1621" s="117">
        <v>0</v>
      </c>
      <c r="AS1621" s="117">
        <v>274134.70689322741</v>
      </c>
    </row>
    <row r="1622" spans="1:45" x14ac:dyDescent="0.45">
      <c r="A1622" s="117" t="s">
        <v>1961</v>
      </c>
      <c r="B1622" s="118">
        <v>44629</v>
      </c>
      <c r="C1622" s="117">
        <v>2022</v>
      </c>
      <c r="D1622" s="117">
        <v>3</v>
      </c>
      <c r="E1622" s="117">
        <v>4</v>
      </c>
      <c r="F1622" s="117" t="s">
        <v>342</v>
      </c>
      <c r="G1622" s="117" t="s">
        <v>336</v>
      </c>
      <c r="H1622" s="117">
        <v>0</v>
      </c>
      <c r="I1622" s="117">
        <v>32.291670000000003</v>
      </c>
      <c r="J1622" s="117">
        <v>307634.60292410839</v>
      </c>
      <c r="K1622" s="117">
        <v>305120.4362574417</v>
      </c>
      <c r="L1622" s="117">
        <v>2514.1666666666665</v>
      </c>
      <c r="M1622" s="117">
        <v>0</v>
      </c>
      <c r="N1622" s="117">
        <v>0</v>
      </c>
      <c r="O1622" s="117">
        <v>0</v>
      </c>
      <c r="P1622" s="117">
        <v>0</v>
      </c>
      <c r="Q1622" s="117">
        <v>1</v>
      </c>
      <c r="R1622" s="117">
        <v>0</v>
      </c>
      <c r="S1622" s="117">
        <v>0</v>
      </c>
      <c r="T1622" s="117">
        <v>0</v>
      </c>
      <c r="U1622" s="117">
        <v>0</v>
      </c>
      <c r="V1622" s="117">
        <v>0</v>
      </c>
      <c r="W1622" s="117">
        <v>1</v>
      </c>
      <c r="X1622" s="117">
        <v>0</v>
      </c>
      <c r="Y1622" s="117">
        <v>0</v>
      </c>
      <c r="Z1622" s="117">
        <v>0</v>
      </c>
      <c r="AA1622" s="117">
        <v>0</v>
      </c>
      <c r="AB1622" s="117">
        <v>0</v>
      </c>
      <c r="AC1622" s="117">
        <v>0</v>
      </c>
      <c r="AD1622" s="117">
        <v>0</v>
      </c>
      <c r="AE1622" s="117">
        <v>0</v>
      </c>
      <c r="AF1622" s="117">
        <v>0</v>
      </c>
      <c r="AG1622" s="117">
        <v>0</v>
      </c>
      <c r="AH1622" s="117">
        <v>0</v>
      </c>
      <c r="AI1622" s="117">
        <v>0</v>
      </c>
      <c r="AJ1622" s="117">
        <v>0</v>
      </c>
      <c r="AK1622" s="117">
        <v>1</v>
      </c>
      <c r="AL1622" s="117">
        <v>0</v>
      </c>
      <c r="AM1622" s="117">
        <v>0</v>
      </c>
      <c r="AN1622" s="117">
        <v>0</v>
      </c>
      <c r="AO1622" s="117">
        <v>0</v>
      </c>
      <c r="AP1622" s="117">
        <v>0</v>
      </c>
      <c r="AQ1622" s="117">
        <v>1</v>
      </c>
      <c r="AR1622" s="117">
        <v>0</v>
      </c>
      <c r="AS1622" s="117">
        <v>305120.4362574417</v>
      </c>
    </row>
    <row r="1623" spans="1:45" x14ac:dyDescent="0.45">
      <c r="A1623" s="117" t="s">
        <v>1962</v>
      </c>
      <c r="B1623" s="118">
        <v>44630</v>
      </c>
      <c r="C1623" s="117">
        <v>2022</v>
      </c>
      <c r="D1623" s="117">
        <v>3</v>
      </c>
      <c r="E1623" s="117">
        <v>5</v>
      </c>
      <c r="F1623" s="117" t="s">
        <v>342</v>
      </c>
      <c r="G1623" s="117" t="s">
        <v>336</v>
      </c>
      <c r="H1623" s="117">
        <v>0</v>
      </c>
      <c r="I1623" s="117">
        <v>30.20833</v>
      </c>
      <c r="J1623" s="117">
        <v>318849.79216984287</v>
      </c>
      <c r="K1623" s="117">
        <v>316411.04216984287</v>
      </c>
      <c r="L1623" s="117">
        <v>2438.75</v>
      </c>
      <c r="M1623" s="117">
        <v>0</v>
      </c>
      <c r="N1623" s="117">
        <v>0</v>
      </c>
      <c r="O1623" s="117">
        <v>0</v>
      </c>
      <c r="P1623" s="117">
        <v>0</v>
      </c>
      <c r="Q1623" s="117">
        <v>0</v>
      </c>
      <c r="R1623" s="117">
        <v>1</v>
      </c>
      <c r="S1623" s="117">
        <v>0</v>
      </c>
      <c r="T1623" s="117">
        <v>0</v>
      </c>
      <c r="U1623" s="117">
        <v>0</v>
      </c>
      <c r="V1623" s="117">
        <v>0</v>
      </c>
      <c r="W1623" s="117">
        <v>1</v>
      </c>
      <c r="X1623" s="117">
        <v>0</v>
      </c>
      <c r="Y1623" s="117">
        <v>0</v>
      </c>
      <c r="Z1623" s="117">
        <v>0</v>
      </c>
      <c r="AA1623" s="117">
        <v>0</v>
      </c>
      <c r="AB1623" s="117">
        <v>0</v>
      </c>
      <c r="AC1623" s="117">
        <v>0</v>
      </c>
      <c r="AD1623" s="117">
        <v>0</v>
      </c>
      <c r="AE1623" s="117">
        <v>0</v>
      </c>
      <c r="AF1623" s="117">
        <v>0</v>
      </c>
      <c r="AG1623" s="117">
        <v>0</v>
      </c>
      <c r="AH1623" s="117">
        <v>0</v>
      </c>
      <c r="AI1623" s="117">
        <v>0</v>
      </c>
      <c r="AJ1623" s="117">
        <v>0</v>
      </c>
      <c r="AK1623" s="117">
        <v>1</v>
      </c>
      <c r="AL1623" s="117">
        <v>0</v>
      </c>
      <c r="AM1623" s="117">
        <v>0</v>
      </c>
      <c r="AN1623" s="117">
        <v>0</v>
      </c>
      <c r="AO1623" s="117">
        <v>0</v>
      </c>
      <c r="AP1623" s="117">
        <v>0</v>
      </c>
      <c r="AQ1623" s="117">
        <v>1</v>
      </c>
      <c r="AR1623" s="117">
        <v>0</v>
      </c>
      <c r="AS1623" s="117">
        <v>316411.04216984287</v>
      </c>
    </row>
    <row r="1624" spans="1:45" x14ac:dyDescent="0.45">
      <c r="A1624" s="117" t="s">
        <v>1963</v>
      </c>
      <c r="B1624" s="118">
        <v>44631</v>
      </c>
      <c r="C1624" s="117">
        <v>2022</v>
      </c>
      <c r="D1624" s="117">
        <v>3</v>
      </c>
      <c r="E1624" s="117">
        <v>6</v>
      </c>
      <c r="F1624" s="117" t="s">
        <v>342</v>
      </c>
      <c r="G1624" s="117" t="s">
        <v>336</v>
      </c>
      <c r="H1624" s="117">
        <v>0</v>
      </c>
      <c r="I1624" s="117">
        <v>34.375</v>
      </c>
      <c r="J1624" s="117">
        <v>300150.64369998785</v>
      </c>
      <c r="K1624" s="117">
        <v>298133.56036665454</v>
      </c>
      <c r="L1624" s="117">
        <v>2017.0833333333333</v>
      </c>
      <c r="M1624" s="117">
        <v>0</v>
      </c>
      <c r="N1624" s="117">
        <v>0</v>
      </c>
      <c r="O1624" s="117">
        <v>0</v>
      </c>
      <c r="P1624" s="117">
        <v>0</v>
      </c>
      <c r="Q1624" s="117">
        <v>0</v>
      </c>
      <c r="R1624" s="117">
        <v>0</v>
      </c>
      <c r="S1624" s="117">
        <v>1</v>
      </c>
      <c r="T1624" s="117">
        <v>0</v>
      </c>
      <c r="U1624" s="117">
        <v>0</v>
      </c>
      <c r="V1624" s="117">
        <v>0</v>
      </c>
      <c r="W1624" s="117">
        <v>1</v>
      </c>
      <c r="X1624" s="117">
        <v>0</v>
      </c>
      <c r="Y1624" s="117">
        <v>0</v>
      </c>
      <c r="Z1624" s="117">
        <v>0</v>
      </c>
      <c r="AA1624" s="117">
        <v>0</v>
      </c>
      <c r="AB1624" s="117">
        <v>0</v>
      </c>
      <c r="AC1624" s="117">
        <v>0</v>
      </c>
      <c r="AD1624" s="117">
        <v>0</v>
      </c>
      <c r="AE1624" s="117">
        <v>0</v>
      </c>
      <c r="AF1624" s="117">
        <v>0</v>
      </c>
      <c r="AG1624" s="117">
        <v>0</v>
      </c>
      <c r="AH1624" s="117">
        <v>0</v>
      </c>
      <c r="AI1624" s="117">
        <v>0</v>
      </c>
      <c r="AJ1624" s="117">
        <v>0</v>
      </c>
      <c r="AK1624" s="117">
        <v>1</v>
      </c>
      <c r="AL1624" s="117">
        <v>0</v>
      </c>
      <c r="AM1624" s="117">
        <v>0</v>
      </c>
      <c r="AN1624" s="117">
        <v>0</v>
      </c>
      <c r="AO1624" s="117">
        <v>0</v>
      </c>
      <c r="AP1624" s="117">
        <v>0</v>
      </c>
      <c r="AQ1624" s="117">
        <v>1</v>
      </c>
      <c r="AR1624" s="117">
        <v>0</v>
      </c>
      <c r="AS1624" s="117">
        <v>298133.56036665454</v>
      </c>
    </row>
    <row r="1625" spans="1:45" x14ac:dyDescent="0.45">
      <c r="A1625" s="117" t="s">
        <v>1964</v>
      </c>
      <c r="B1625" s="118">
        <v>44632</v>
      </c>
      <c r="C1625" s="117">
        <v>2022</v>
      </c>
      <c r="D1625" s="117">
        <v>3</v>
      </c>
      <c r="E1625" s="117">
        <v>7</v>
      </c>
      <c r="F1625" s="117" t="s">
        <v>340</v>
      </c>
      <c r="G1625" s="117" t="s">
        <v>336</v>
      </c>
      <c r="H1625" s="117">
        <v>0</v>
      </c>
      <c r="I1625" s="117">
        <v>36.458329999999997</v>
      </c>
      <c r="J1625" s="117">
        <v>260201.99496545419</v>
      </c>
      <c r="K1625" s="117">
        <v>258479.49496545419</v>
      </c>
      <c r="L1625" s="117">
        <v>1722.5</v>
      </c>
      <c r="M1625" s="117">
        <v>0</v>
      </c>
      <c r="N1625" s="117">
        <v>0</v>
      </c>
      <c r="O1625" s="117">
        <v>0</v>
      </c>
      <c r="P1625" s="117">
        <v>0</v>
      </c>
      <c r="Q1625" s="117">
        <v>0</v>
      </c>
      <c r="R1625" s="117">
        <v>0</v>
      </c>
      <c r="S1625" s="117">
        <v>0</v>
      </c>
      <c r="T1625" s="117">
        <v>1</v>
      </c>
      <c r="U1625" s="117">
        <v>0</v>
      </c>
      <c r="V1625" s="117">
        <v>0</v>
      </c>
      <c r="W1625" s="117">
        <v>1</v>
      </c>
      <c r="X1625" s="117">
        <v>0</v>
      </c>
      <c r="Y1625" s="117">
        <v>0</v>
      </c>
      <c r="Z1625" s="117">
        <v>0</v>
      </c>
      <c r="AA1625" s="117">
        <v>0</v>
      </c>
      <c r="AB1625" s="117">
        <v>0</v>
      </c>
      <c r="AC1625" s="117">
        <v>0</v>
      </c>
      <c r="AD1625" s="117">
        <v>0</v>
      </c>
      <c r="AE1625" s="117">
        <v>0</v>
      </c>
      <c r="AF1625" s="117">
        <v>0</v>
      </c>
      <c r="AG1625" s="117">
        <v>0</v>
      </c>
      <c r="AH1625" s="117">
        <v>0</v>
      </c>
      <c r="AI1625" s="117">
        <v>0</v>
      </c>
      <c r="AJ1625" s="117">
        <v>0</v>
      </c>
      <c r="AK1625" s="117">
        <v>1</v>
      </c>
      <c r="AL1625" s="117">
        <v>0</v>
      </c>
      <c r="AM1625" s="117">
        <v>0</v>
      </c>
      <c r="AN1625" s="117">
        <v>0</v>
      </c>
      <c r="AO1625" s="117">
        <v>0</v>
      </c>
      <c r="AP1625" s="117">
        <v>0</v>
      </c>
      <c r="AQ1625" s="117">
        <v>1</v>
      </c>
      <c r="AR1625" s="117">
        <v>0</v>
      </c>
      <c r="AS1625" s="117">
        <v>258479.49496545419</v>
      </c>
    </row>
    <row r="1626" spans="1:45" x14ac:dyDescent="0.45">
      <c r="A1626" s="117" t="s">
        <v>1965</v>
      </c>
      <c r="B1626" s="118">
        <v>44633</v>
      </c>
      <c r="C1626" s="117">
        <v>2022</v>
      </c>
      <c r="D1626" s="117">
        <v>3</v>
      </c>
      <c r="E1626" s="117">
        <v>1</v>
      </c>
      <c r="F1626" s="117" t="s">
        <v>340</v>
      </c>
      <c r="G1626" s="117" t="s">
        <v>336</v>
      </c>
      <c r="H1626" s="117">
        <v>0</v>
      </c>
      <c r="I1626" s="117">
        <v>45.358330000000002</v>
      </c>
      <c r="J1626" s="117">
        <v>235550.02797080556</v>
      </c>
      <c r="K1626" s="117">
        <v>234163.50623167513</v>
      </c>
      <c r="L1626" s="117">
        <v>1386.5217391304348</v>
      </c>
      <c r="M1626" s="117">
        <v>0</v>
      </c>
      <c r="N1626" s="117">
        <v>1</v>
      </c>
      <c r="O1626" s="117">
        <v>0</v>
      </c>
      <c r="P1626" s="117">
        <v>0</v>
      </c>
      <c r="Q1626" s="117">
        <v>0</v>
      </c>
      <c r="R1626" s="117">
        <v>0</v>
      </c>
      <c r="S1626" s="117">
        <v>0</v>
      </c>
      <c r="T1626" s="117">
        <v>0</v>
      </c>
      <c r="U1626" s="117">
        <v>0</v>
      </c>
      <c r="V1626" s="117">
        <v>0</v>
      </c>
      <c r="W1626" s="117">
        <v>1</v>
      </c>
      <c r="X1626" s="117">
        <v>0</v>
      </c>
      <c r="Y1626" s="117">
        <v>0</v>
      </c>
      <c r="Z1626" s="117">
        <v>0</v>
      </c>
      <c r="AA1626" s="117">
        <v>0</v>
      </c>
      <c r="AB1626" s="117">
        <v>0</v>
      </c>
      <c r="AC1626" s="117">
        <v>0</v>
      </c>
      <c r="AD1626" s="117">
        <v>0</v>
      </c>
      <c r="AE1626" s="117">
        <v>0</v>
      </c>
      <c r="AF1626" s="117">
        <v>0</v>
      </c>
      <c r="AG1626" s="117">
        <v>0</v>
      </c>
      <c r="AH1626" s="117">
        <v>0</v>
      </c>
      <c r="AI1626" s="117">
        <v>0</v>
      </c>
      <c r="AJ1626" s="117">
        <v>0</v>
      </c>
      <c r="AK1626" s="117">
        <v>1</v>
      </c>
      <c r="AL1626" s="117">
        <v>0</v>
      </c>
      <c r="AM1626" s="117">
        <v>0</v>
      </c>
      <c r="AN1626" s="117">
        <v>0</v>
      </c>
      <c r="AO1626" s="117">
        <v>0</v>
      </c>
      <c r="AP1626" s="117">
        <v>0</v>
      </c>
      <c r="AQ1626" s="117">
        <v>1</v>
      </c>
      <c r="AR1626" s="117">
        <v>0</v>
      </c>
      <c r="AS1626" s="117">
        <v>234163.50623167513</v>
      </c>
    </row>
    <row r="1627" spans="1:45" x14ac:dyDescent="0.45">
      <c r="A1627" s="117" t="s">
        <v>1966</v>
      </c>
      <c r="B1627" s="118">
        <v>44634</v>
      </c>
      <c r="C1627" s="117">
        <v>2022</v>
      </c>
      <c r="D1627" s="117">
        <v>3</v>
      </c>
      <c r="E1627" s="117">
        <v>2</v>
      </c>
      <c r="F1627" s="117" t="s">
        <v>342</v>
      </c>
      <c r="G1627" s="117" t="s">
        <v>336</v>
      </c>
      <c r="H1627" s="117">
        <v>0</v>
      </c>
      <c r="I1627" s="117">
        <v>48.458329999999997</v>
      </c>
      <c r="J1627" s="117">
        <v>240697.10398145419</v>
      </c>
      <c r="K1627" s="117">
        <v>237468.35398145419</v>
      </c>
      <c r="L1627" s="117">
        <v>3228.75</v>
      </c>
      <c r="M1627" s="117">
        <v>0</v>
      </c>
      <c r="N1627" s="117">
        <v>0</v>
      </c>
      <c r="O1627" s="117">
        <v>1</v>
      </c>
      <c r="P1627" s="117">
        <v>0</v>
      </c>
      <c r="Q1627" s="117">
        <v>0</v>
      </c>
      <c r="R1627" s="117">
        <v>0</v>
      </c>
      <c r="S1627" s="117">
        <v>0</v>
      </c>
      <c r="T1627" s="117">
        <v>0</v>
      </c>
      <c r="U1627" s="117">
        <v>0</v>
      </c>
      <c r="V1627" s="117">
        <v>0</v>
      </c>
      <c r="W1627" s="117">
        <v>1</v>
      </c>
      <c r="X1627" s="117">
        <v>0</v>
      </c>
      <c r="Y1627" s="117">
        <v>0</v>
      </c>
      <c r="Z1627" s="117">
        <v>0</v>
      </c>
      <c r="AA1627" s="117">
        <v>0</v>
      </c>
      <c r="AB1627" s="117">
        <v>0</v>
      </c>
      <c r="AC1627" s="117">
        <v>0</v>
      </c>
      <c r="AD1627" s="117">
        <v>0</v>
      </c>
      <c r="AE1627" s="117">
        <v>0</v>
      </c>
      <c r="AF1627" s="117">
        <v>0</v>
      </c>
      <c r="AG1627" s="117">
        <v>0</v>
      </c>
      <c r="AH1627" s="117">
        <v>0</v>
      </c>
      <c r="AI1627" s="117">
        <v>0</v>
      </c>
      <c r="AJ1627" s="117">
        <v>0</v>
      </c>
      <c r="AK1627" s="117">
        <v>1</v>
      </c>
      <c r="AL1627" s="117">
        <v>0</v>
      </c>
      <c r="AM1627" s="117">
        <v>0</v>
      </c>
      <c r="AN1627" s="117">
        <v>0</v>
      </c>
      <c r="AO1627" s="117">
        <v>0</v>
      </c>
      <c r="AP1627" s="117">
        <v>0</v>
      </c>
      <c r="AQ1627" s="117">
        <v>1</v>
      </c>
      <c r="AR1627" s="117">
        <v>0</v>
      </c>
      <c r="AS1627" s="117">
        <v>237468.35398145419</v>
      </c>
    </row>
    <row r="1628" spans="1:45" x14ac:dyDescent="0.45">
      <c r="A1628" s="117" t="s">
        <v>1967</v>
      </c>
      <c r="B1628" s="118">
        <v>44635</v>
      </c>
      <c r="C1628" s="117">
        <v>2022</v>
      </c>
      <c r="D1628" s="117">
        <v>3</v>
      </c>
      <c r="E1628" s="117">
        <v>3</v>
      </c>
      <c r="F1628" s="117" t="s">
        <v>342</v>
      </c>
      <c r="G1628" s="117" t="s">
        <v>336</v>
      </c>
      <c r="H1628" s="117">
        <v>0</v>
      </c>
      <c r="I1628" s="117">
        <v>47.208329999999997</v>
      </c>
      <c r="J1628" s="117">
        <v>244809.61385639588</v>
      </c>
      <c r="K1628" s="117">
        <v>238704.61385639588</v>
      </c>
      <c r="L1628" s="117">
        <v>6105</v>
      </c>
      <c r="M1628" s="117">
        <v>0</v>
      </c>
      <c r="N1628" s="117">
        <v>0</v>
      </c>
      <c r="O1628" s="117">
        <v>0</v>
      </c>
      <c r="P1628" s="117">
        <v>1</v>
      </c>
      <c r="Q1628" s="117">
        <v>0</v>
      </c>
      <c r="R1628" s="117">
        <v>0</v>
      </c>
      <c r="S1628" s="117">
        <v>0</v>
      </c>
      <c r="T1628" s="117">
        <v>0</v>
      </c>
      <c r="U1628" s="117">
        <v>0</v>
      </c>
      <c r="V1628" s="117">
        <v>0</v>
      </c>
      <c r="W1628" s="117">
        <v>1</v>
      </c>
      <c r="X1628" s="117">
        <v>0</v>
      </c>
      <c r="Y1628" s="117">
        <v>0</v>
      </c>
      <c r="Z1628" s="117">
        <v>0</v>
      </c>
      <c r="AA1628" s="117">
        <v>0</v>
      </c>
      <c r="AB1628" s="117">
        <v>0</v>
      </c>
      <c r="AC1628" s="117">
        <v>0</v>
      </c>
      <c r="AD1628" s="117">
        <v>0</v>
      </c>
      <c r="AE1628" s="117">
        <v>0</v>
      </c>
      <c r="AF1628" s="117">
        <v>0</v>
      </c>
      <c r="AG1628" s="117">
        <v>0</v>
      </c>
      <c r="AH1628" s="117">
        <v>0</v>
      </c>
      <c r="AI1628" s="117">
        <v>0</v>
      </c>
      <c r="AJ1628" s="117">
        <v>0</v>
      </c>
      <c r="AK1628" s="117">
        <v>1</v>
      </c>
      <c r="AL1628" s="117">
        <v>0</v>
      </c>
      <c r="AM1628" s="117">
        <v>0</v>
      </c>
      <c r="AN1628" s="117">
        <v>0</v>
      </c>
      <c r="AO1628" s="117">
        <v>0</v>
      </c>
      <c r="AP1628" s="117">
        <v>0</v>
      </c>
      <c r="AQ1628" s="117">
        <v>1</v>
      </c>
      <c r="AR1628" s="117">
        <v>0</v>
      </c>
      <c r="AS1628" s="117">
        <v>238704.61385639588</v>
      </c>
    </row>
    <row r="1629" spans="1:45" x14ac:dyDescent="0.45">
      <c r="A1629" s="117" t="s">
        <v>1968</v>
      </c>
      <c r="B1629" s="118">
        <v>44636</v>
      </c>
      <c r="C1629" s="117">
        <v>2022</v>
      </c>
      <c r="D1629" s="117">
        <v>3</v>
      </c>
      <c r="E1629" s="117">
        <v>4</v>
      </c>
      <c r="F1629" s="117" t="s">
        <v>342</v>
      </c>
      <c r="G1629" s="117" t="s">
        <v>336</v>
      </c>
      <c r="H1629" s="117">
        <v>0</v>
      </c>
      <c r="I1629" s="117">
        <v>43.791670000000003</v>
      </c>
      <c r="J1629" s="117">
        <v>248730.76462608302</v>
      </c>
      <c r="K1629" s="117">
        <v>242406.59795941637</v>
      </c>
      <c r="L1629" s="117">
        <v>6324.166666666667</v>
      </c>
      <c r="M1629" s="117">
        <v>0</v>
      </c>
      <c r="N1629" s="117">
        <v>0</v>
      </c>
      <c r="O1629" s="117">
        <v>0</v>
      </c>
      <c r="P1629" s="117">
        <v>0</v>
      </c>
      <c r="Q1629" s="117">
        <v>1</v>
      </c>
      <c r="R1629" s="117">
        <v>0</v>
      </c>
      <c r="S1629" s="117">
        <v>0</v>
      </c>
      <c r="T1629" s="117">
        <v>0</v>
      </c>
      <c r="U1629" s="117">
        <v>0</v>
      </c>
      <c r="V1629" s="117">
        <v>0</v>
      </c>
      <c r="W1629" s="117">
        <v>1</v>
      </c>
      <c r="X1629" s="117">
        <v>0</v>
      </c>
      <c r="Y1629" s="117">
        <v>0</v>
      </c>
      <c r="Z1629" s="117">
        <v>0</v>
      </c>
      <c r="AA1629" s="117">
        <v>0</v>
      </c>
      <c r="AB1629" s="117">
        <v>0</v>
      </c>
      <c r="AC1629" s="117">
        <v>0</v>
      </c>
      <c r="AD1629" s="117">
        <v>0</v>
      </c>
      <c r="AE1629" s="117">
        <v>0</v>
      </c>
      <c r="AF1629" s="117">
        <v>0</v>
      </c>
      <c r="AG1629" s="117">
        <v>0</v>
      </c>
      <c r="AH1629" s="117">
        <v>0</v>
      </c>
      <c r="AI1629" s="117">
        <v>0</v>
      </c>
      <c r="AJ1629" s="117">
        <v>0</v>
      </c>
      <c r="AK1629" s="117">
        <v>1</v>
      </c>
      <c r="AL1629" s="117">
        <v>0</v>
      </c>
      <c r="AM1629" s="117">
        <v>0</v>
      </c>
      <c r="AN1629" s="117">
        <v>0</v>
      </c>
      <c r="AO1629" s="117">
        <v>0</v>
      </c>
      <c r="AP1629" s="117">
        <v>0</v>
      </c>
      <c r="AQ1629" s="117">
        <v>1</v>
      </c>
      <c r="AR1629" s="117">
        <v>0</v>
      </c>
      <c r="AS1629" s="117">
        <v>242406.59795941637</v>
      </c>
    </row>
    <row r="1630" spans="1:45" x14ac:dyDescent="0.45">
      <c r="A1630" s="117" t="s">
        <v>1969</v>
      </c>
      <c r="B1630" s="118">
        <v>44637</v>
      </c>
      <c r="C1630" s="117">
        <v>2022</v>
      </c>
      <c r="D1630" s="117">
        <v>3</v>
      </c>
      <c r="E1630" s="117">
        <v>5</v>
      </c>
      <c r="F1630" s="117" t="s">
        <v>342</v>
      </c>
      <c r="G1630" s="117" t="s">
        <v>336</v>
      </c>
      <c r="H1630" s="117">
        <v>0</v>
      </c>
      <c r="I1630" s="117">
        <v>42.958329999999997</v>
      </c>
      <c r="J1630" s="117">
        <v>266917.25105714012</v>
      </c>
      <c r="K1630" s="117">
        <v>259486.83439047346</v>
      </c>
      <c r="L1630" s="117">
        <v>7430.416666666667</v>
      </c>
      <c r="M1630" s="117">
        <v>0</v>
      </c>
      <c r="N1630" s="117">
        <v>0</v>
      </c>
      <c r="O1630" s="117">
        <v>0</v>
      </c>
      <c r="P1630" s="117">
        <v>0</v>
      </c>
      <c r="Q1630" s="117">
        <v>0</v>
      </c>
      <c r="R1630" s="117">
        <v>1</v>
      </c>
      <c r="S1630" s="117">
        <v>0</v>
      </c>
      <c r="T1630" s="117">
        <v>0</v>
      </c>
      <c r="U1630" s="117">
        <v>0</v>
      </c>
      <c r="V1630" s="117">
        <v>0</v>
      </c>
      <c r="W1630" s="117">
        <v>1</v>
      </c>
      <c r="X1630" s="117">
        <v>0</v>
      </c>
      <c r="Y1630" s="117">
        <v>0</v>
      </c>
      <c r="Z1630" s="117">
        <v>0</v>
      </c>
      <c r="AA1630" s="117">
        <v>0</v>
      </c>
      <c r="AB1630" s="117">
        <v>0</v>
      </c>
      <c r="AC1630" s="117">
        <v>0</v>
      </c>
      <c r="AD1630" s="117">
        <v>0</v>
      </c>
      <c r="AE1630" s="117">
        <v>0</v>
      </c>
      <c r="AF1630" s="117">
        <v>0</v>
      </c>
      <c r="AG1630" s="117">
        <v>0</v>
      </c>
      <c r="AH1630" s="117">
        <v>0</v>
      </c>
      <c r="AI1630" s="117">
        <v>0</v>
      </c>
      <c r="AJ1630" s="117">
        <v>0</v>
      </c>
      <c r="AK1630" s="117">
        <v>1</v>
      </c>
      <c r="AL1630" s="117">
        <v>0</v>
      </c>
      <c r="AM1630" s="117">
        <v>0</v>
      </c>
      <c r="AN1630" s="117">
        <v>0</v>
      </c>
      <c r="AO1630" s="117">
        <v>0</v>
      </c>
      <c r="AP1630" s="117">
        <v>0</v>
      </c>
      <c r="AQ1630" s="117">
        <v>1</v>
      </c>
      <c r="AR1630" s="117">
        <v>0</v>
      </c>
      <c r="AS1630" s="117">
        <v>259486.83439047346</v>
      </c>
    </row>
    <row r="1631" spans="1:45" x14ac:dyDescent="0.45">
      <c r="A1631" s="117" t="s">
        <v>1970</v>
      </c>
      <c r="B1631" s="118">
        <v>44638</v>
      </c>
      <c r="C1631" s="117">
        <v>2022</v>
      </c>
      <c r="D1631" s="117">
        <v>3</v>
      </c>
      <c r="E1631" s="117">
        <v>6</v>
      </c>
      <c r="F1631" s="117" t="s">
        <v>342</v>
      </c>
      <c r="G1631" s="117" t="s">
        <v>336</v>
      </c>
      <c r="H1631" s="117">
        <v>0</v>
      </c>
      <c r="I1631" s="117">
        <v>46.125</v>
      </c>
      <c r="J1631" s="117">
        <v>245603.09643065164</v>
      </c>
      <c r="K1631" s="117">
        <v>236924.34643065164</v>
      </c>
      <c r="L1631" s="117">
        <v>8678.75</v>
      </c>
      <c r="M1631" s="117">
        <v>0</v>
      </c>
      <c r="N1631" s="117">
        <v>0</v>
      </c>
      <c r="O1631" s="117">
        <v>0</v>
      </c>
      <c r="P1631" s="117">
        <v>0</v>
      </c>
      <c r="Q1631" s="117">
        <v>0</v>
      </c>
      <c r="R1631" s="117">
        <v>0</v>
      </c>
      <c r="S1631" s="117">
        <v>1</v>
      </c>
      <c r="T1631" s="117">
        <v>0</v>
      </c>
      <c r="U1631" s="117">
        <v>0</v>
      </c>
      <c r="V1631" s="117">
        <v>0</v>
      </c>
      <c r="W1631" s="117">
        <v>1</v>
      </c>
      <c r="X1631" s="117">
        <v>0</v>
      </c>
      <c r="Y1631" s="117">
        <v>0</v>
      </c>
      <c r="Z1631" s="117">
        <v>0</v>
      </c>
      <c r="AA1631" s="117">
        <v>0</v>
      </c>
      <c r="AB1631" s="117">
        <v>0</v>
      </c>
      <c r="AC1631" s="117">
        <v>0</v>
      </c>
      <c r="AD1631" s="117">
        <v>0</v>
      </c>
      <c r="AE1631" s="117">
        <v>0</v>
      </c>
      <c r="AF1631" s="117">
        <v>0</v>
      </c>
      <c r="AG1631" s="117">
        <v>0</v>
      </c>
      <c r="AH1631" s="117">
        <v>0</v>
      </c>
      <c r="AI1631" s="117">
        <v>0</v>
      </c>
      <c r="AJ1631" s="117">
        <v>0</v>
      </c>
      <c r="AK1631" s="117">
        <v>1</v>
      </c>
      <c r="AL1631" s="117">
        <v>0</v>
      </c>
      <c r="AM1631" s="117">
        <v>0</v>
      </c>
      <c r="AN1631" s="117">
        <v>0</v>
      </c>
      <c r="AO1631" s="117">
        <v>0</v>
      </c>
      <c r="AP1631" s="117">
        <v>0</v>
      </c>
      <c r="AQ1631" s="117">
        <v>1</v>
      </c>
      <c r="AR1631" s="117">
        <v>0</v>
      </c>
      <c r="AS1631" s="117">
        <v>236924.34643065164</v>
      </c>
    </row>
    <row r="1632" spans="1:45" x14ac:dyDescent="0.45">
      <c r="A1632" s="117" t="s">
        <v>1971</v>
      </c>
      <c r="B1632" s="118">
        <v>44639</v>
      </c>
      <c r="C1632" s="117">
        <v>2022</v>
      </c>
      <c r="D1632" s="117">
        <v>3</v>
      </c>
      <c r="E1632" s="117">
        <v>7</v>
      </c>
      <c r="F1632" s="117" t="s">
        <v>340</v>
      </c>
      <c r="G1632" s="117" t="s">
        <v>336</v>
      </c>
      <c r="H1632" s="117">
        <v>0</v>
      </c>
      <c r="I1632" s="117">
        <v>45.666670000000003</v>
      </c>
      <c r="J1632" s="117">
        <v>239553.33248894665</v>
      </c>
      <c r="K1632" s="117">
        <v>230089.16582227999</v>
      </c>
      <c r="L1632" s="117">
        <v>9464.1666666666661</v>
      </c>
      <c r="M1632" s="117">
        <v>0</v>
      </c>
      <c r="N1632" s="117">
        <v>0</v>
      </c>
      <c r="O1632" s="117">
        <v>0</v>
      </c>
      <c r="P1632" s="117">
        <v>0</v>
      </c>
      <c r="Q1632" s="117">
        <v>0</v>
      </c>
      <c r="R1632" s="117">
        <v>0</v>
      </c>
      <c r="S1632" s="117">
        <v>0</v>
      </c>
      <c r="T1632" s="117">
        <v>1</v>
      </c>
      <c r="U1632" s="117">
        <v>0</v>
      </c>
      <c r="V1632" s="117">
        <v>0</v>
      </c>
      <c r="W1632" s="117">
        <v>1</v>
      </c>
      <c r="X1632" s="117">
        <v>0</v>
      </c>
      <c r="Y1632" s="117">
        <v>0</v>
      </c>
      <c r="Z1632" s="117">
        <v>0</v>
      </c>
      <c r="AA1632" s="117">
        <v>0</v>
      </c>
      <c r="AB1632" s="117">
        <v>0</v>
      </c>
      <c r="AC1632" s="117">
        <v>0</v>
      </c>
      <c r="AD1632" s="117">
        <v>0</v>
      </c>
      <c r="AE1632" s="117">
        <v>0</v>
      </c>
      <c r="AF1632" s="117">
        <v>0</v>
      </c>
      <c r="AG1632" s="117">
        <v>0</v>
      </c>
      <c r="AH1632" s="117">
        <v>0</v>
      </c>
      <c r="AI1632" s="117">
        <v>0</v>
      </c>
      <c r="AJ1632" s="117">
        <v>0</v>
      </c>
      <c r="AK1632" s="117">
        <v>1</v>
      </c>
      <c r="AL1632" s="117">
        <v>0</v>
      </c>
      <c r="AM1632" s="117">
        <v>0</v>
      </c>
      <c r="AN1632" s="117">
        <v>0</v>
      </c>
      <c r="AO1632" s="117">
        <v>0</v>
      </c>
      <c r="AP1632" s="117">
        <v>0</v>
      </c>
      <c r="AQ1632" s="117">
        <v>1</v>
      </c>
      <c r="AR1632" s="117">
        <v>0</v>
      </c>
      <c r="AS1632" s="117">
        <v>230089.16582227999</v>
      </c>
    </row>
    <row r="1633" spans="1:45" x14ac:dyDescent="0.45">
      <c r="A1633" s="117" t="s">
        <v>1972</v>
      </c>
      <c r="B1633" s="118">
        <v>44640</v>
      </c>
      <c r="C1633" s="117">
        <v>2022</v>
      </c>
      <c r="D1633" s="117">
        <v>3</v>
      </c>
      <c r="E1633" s="117">
        <v>1</v>
      </c>
      <c r="F1633" s="117" t="s">
        <v>340</v>
      </c>
      <c r="G1633" s="117" t="s">
        <v>336</v>
      </c>
      <c r="H1633" s="117">
        <v>0</v>
      </c>
      <c r="I1633" s="117">
        <v>40.875</v>
      </c>
      <c r="J1633" s="117">
        <v>250337.74845676034</v>
      </c>
      <c r="K1633" s="117">
        <v>242145.24845676034</v>
      </c>
      <c r="L1633" s="117">
        <v>8192.5</v>
      </c>
      <c r="M1633" s="117">
        <v>0</v>
      </c>
      <c r="N1633" s="117">
        <v>1</v>
      </c>
      <c r="O1633" s="117">
        <v>0</v>
      </c>
      <c r="P1633" s="117">
        <v>0</v>
      </c>
      <c r="Q1633" s="117">
        <v>0</v>
      </c>
      <c r="R1633" s="117">
        <v>0</v>
      </c>
      <c r="S1633" s="117">
        <v>0</v>
      </c>
      <c r="T1633" s="117">
        <v>0</v>
      </c>
      <c r="U1633" s="117">
        <v>0</v>
      </c>
      <c r="V1633" s="117">
        <v>0</v>
      </c>
      <c r="W1633" s="117">
        <v>1</v>
      </c>
      <c r="X1633" s="117">
        <v>0</v>
      </c>
      <c r="Y1633" s="117">
        <v>0</v>
      </c>
      <c r="Z1633" s="117">
        <v>0</v>
      </c>
      <c r="AA1633" s="117">
        <v>0</v>
      </c>
      <c r="AB1633" s="117">
        <v>0</v>
      </c>
      <c r="AC1633" s="117">
        <v>0</v>
      </c>
      <c r="AD1633" s="117">
        <v>0</v>
      </c>
      <c r="AE1633" s="117">
        <v>0</v>
      </c>
      <c r="AF1633" s="117">
        <v>0</v>
      </c>
      <c r="AG1633" s="117">
        <v>0</v>
      </c>
      <c r="AH1633" s="117">
        <v>0</v>
      </c>
      <c r="AI1633" s="117">
        <v>0</v>
      </c>
      <c r="AJ1633" s="117">
        <v>0</v>
      </c>
      <c r="AK1633" s="117">
        <v>1</v>
      </c>
      <c r="AL1633" s="117">
        <v>0</v>
      </c>
      <c r="AM1633" s="117">
        <v>0</v>
      </c>
      <c r="AN1633" s="117">
        <v>0</v>
      </c>
      <c r="AO1633" s="117">
        <v>0</v>
      </c>
      <c r="AP1633" s="117">
        <v>0</v>
      </c>
      <c r="AQ1633" s="117">
        <v>1</v>
      </c>
      <c r="AR1633" s="117">
        <v>0</v>
      </c>
      <c r="AS1633" s="117">
        <v>242145.24845676034</v>
      </c>
    </row>
    <row r="1634" spans="1:45" x14ac:dyDescent="0.45">
      <c r="A1634" s="117" t="s">
        <v>1973</v>
      </c>
      <c r="B1634" s="118">
        <v>44641</v>
      </c>
      <c r="C1634" s="117">
        <v>2022</v>
      </c>
      <c r="D1634" s="117">
        <v>3</v>
      </c>
      <c r="E1634" s="117">
        <v>2</v>
      </c>
      <c r="F1634" s="117" t="s">
        <v>342</v>
      </c>
      <c r="G1634" s="117" t="s">
        <v>336</v>
      </c>
      <c r="H1634" s="117">
        <v>0</v>
      </c>
      <c r="I1634" s="117">
        <v>44.5</v>
      </c>
      <c r="J1634" s="117">
        <v>250715.76608005003</v>
      </c>
      <c r="K1634" s="117">
        <v>243861.59941338337</v>
      </c>
      <c r="L1634" s="117">
        <v>6854.166666666667</v>
      </c>
      <c r="M1634" s="117">
        <v>0</v>
      </c>
      <c r="N1634" s="117">
        <v>0</v>
      </c>
      <c r="O1634" s="117">
        <v>1</v>
      </c>
      <c r="P1634" s="117">
        <v>0</v>
      </c>
      <c r="Q1634" s="117">
        <v>0</v>
      </c>
      <c r="R1634" s="117">
        <v>0</v>
      </c>
      <c r="S1634" s="117">
        <v>0</v>
      </c>
      <c r="T1634" s="117">
        <v>0</v>
      </c>
      <c r="U1634" s="117">
        <v>0</v>
      </c>
      <c r="V1634" s="117">
        <v>0</v>
      </c>
      <c r="W1634" s="117">
        <v>1</v>
      </c>
      <c r="X1634" s="117">
        <v>0</v>
      </c>
      <c r="Y1634" s="117">
        <v>0</v>
      </c>
      <c r="Z1634" s="117">
        <v>0</v>
      </c>
      <c r="AA1634" s="117">
        <v>0</v>
      </c>
      <c r="AB1634" s="117">
        <v>0</v>
      </c>
      <c r="AC1634" s="117">
        <v>0</v>
      </c>
      <c r="AD1634" s="117">
        <v>0</v>
      </c>
      <c r="AE1634" s="117">
        <v>0</v>
      </c>
      <c r="AF1634" s="117">
        <v>0</v>
      </c>
      <c r="AG1634" s="117">
        <v>0</v>
      </c>
      <c r="AH1634" s="117">
        <v>0</v>
      </c>
      <c r="AI1634" s="117">
        <v>0</v>
      </c>
      <c r="AJ1634" s="117">
        <v>0</v>
      </c>
      <c r="AK1634" s="117">
        <v>1</v>
      </c>
      <c r="AL1634" s="117">
        <v>0</v>
      </c>
      <c r="AM1634" s="117">
        <v>0</v>
      </c>
      <c r="AN1634" s="117">
        <v>0</v>
      </c>
      <c r="AO1634" s="117">
        <v>0</v>
      </c>
      <c r="AP1634" s="117">
        <v>0</v>
      </c>
      <c r="AQ1634" s="117">
        <v>1</v>
      </c>
      <c r="AR1634" s="117">
        <v>0</v>
      </c>
      <c r="AS1634" s="117">
        <v>243861.59941338337</v>
      </c>
    </row>
    <row r="1635" spans="1:45" x14ac:dyDescent="0.45">
      <c r="A1635" s="117" t="s">
        <v>1974</v>
      </c>
      <c r="B1635" s="118">
        <v>44642</v>
      </c>
      <c r="C1635" s="117">
        <v>2022</v>
      </c>
      <c r="D1635" s="117">
        <v>3</v>
      </c>
      <c r="E1635" s="117">
        <v>3</v>
      </c>
      <c r="F1635" s="117" t="s">
        <v>342</v>
      </c>
      <c r="G1635" s="117" t="s">
        <v>336</v>
      </c>
      <c r="H1635" s="117">
        <v>0</v>
      </c>
      <c r="I1635" s="117">
        <v>47.625</v>
      </c>
      <c r="J1635" s="117">
        <v>229364.68933074077</v>
      </c>
      <c r="K1635" s="117">
        <v>218672.60599740743</v>
      </c>
      <c r="L1635" s="117">
        <v>10692.083333333334</v>
      </c>
      <c r="M1635" s="117">
        <v>0</v>
      </c>
      <c r="N1635" s="117">
        <v>0</v>
      </c>
      <c r="O1635" s="117">
        <v>0</v>
      </c>
      <c r="P1635" s="117">
        <v>1</v>
      </c>
      <c r="Q1635" s="117">
        <v>0</v>
      </c>
      <c r="R1635" s="117">
        <v>0</v>
      </c>
      <c r="S1635" s="117">
        <v>0</v>
      </c>
      <c r="T1635" s="117">
        <v>0</v>
      </c>
      <c r="U1635" s="117">
        <v>0</v>
      </c>
      <c r="V1635" s="117">
        <v>0</v>
      </c>
      <c r="W1635" s="117">
        <v>1</v>
      </c>
      <c r="X1635" s="117">
        <v>0</v>
      </c>
      <c r="Y1635" s="117">
        <v>0</v>
      </c>
      <c r="Z1635" s="117">
        <v>0</v>
      </c>
      <c r="AA1635" s="117">
        <v>0</v>
      </c>
      <c r="AB1635" s="117">
        <v>0</v>
      </c>
      <c r="AC1635" s="117">
        <v>0</v>
      </c>
      <c r="AD1635" s="117">
        <v>0</v>
      </c>
      <c r="AE1635" s="117">
        <v>0</v>
      </c>
      <c r="AF1635" s="117">
        <v>0</v>
      </c>
      <c r="AG1635" s="117">
        <v>0</v>
      </c>
      <c r="AH1635" s="117">
        <v>0</v>
      </c>
      <c r="AI1635" s="117">
        <v>0</v>
      </c>
      <c r="AJ1635" s="117">
        <v>0</v>
      </c>
      <c r="AK1635" s="117">
        <v>1</v>
      </c>
      <c r="AL1635" s="117">
        <v>0</v>
      </c>
      <c r="AM1635" s="117">
        <v>0</v>
      </c>
      <c r="AN1635" s="117">
        <v>0</v>
      </c>
      <c r="AO1635" s="117">
        <v>0</v>
      </c>
      <c r="AP1635" s="117">
        <v>0</v>
      </c>
      <c r="AQ1635" s="117">
        <v>1</v>
      </c>
      <c r="AR1635" s="117">
        <v>0</v>
      </c>
      <c r="AS1635" s="117">
        <v>218672.60599740743</v>
      </c>
    </row>
    <row r="1636" spans="1:45" x14ac:dyDescent="0.45">
      <c r="A1636" s="117" t="s">
        <v>1975</v>
      </c>
      <c r="B1636" s="118">
        <v>44643</v>
      </c>
      <c r="C1636" s="117">
        <v>2022</v>
      </c>
      <c r="D1636" s="117">
        <v>3</v>
      </c>
      <c r="E1636" s="117">
        <v>4</v>
      </c>
      <c r="F1636" s="117" t="s">
        <v>342</v>
      </c>
      <c r="G1636" s="117" t="s">
        <v>336</v>
      </c>
      <c r="H1636" s="117">
        <v>0</v>
      </c>
      <c r="I1636" s="117">
        <v>52.625</v>
      </c>
      <c r="J1636" s="117">
        <v>229099.50413177878</v>
      </c>
      <c r="K1636" s="117">
        <v>211149.08746511213</v>
      </c>
      <c r="L1636" s="117">
        <v>17950.416666666668</v>
      </c>
      <c r="M1636" s="117">
        <v>0</v>
      </c>
      <c r="N1636" s="117">
        <v>0</v>
      </c>
      <c r="O1636" s="117">
        <v>0</v>
      </c>
      <c r="P1636" s="117">
        <v>0</v>
      </c>
      <c r="Q1636" s="117">
        <v>1</v>
      </c>
      <c r="R1636" s="117">
        <v>0</v>
      </c>
      <c r="S1636" s="117">
        <v>0</v>
      </c>
      <c r="T1636" s="117">
        <v>0</v>
      </c>
      <c r="U1636" s="117">
        <v>0</v>
      </c>
      <c r="V1636" s="117">
        <v>0</v>
      </c>
      <c r="W1636" s="117">
        <v>1</v>
      </c>
      <c r="X1636" s="117">
        <v>0</v>
      </c>
      <c r="Y1636" s="117">
        <v>0</v>
      </c>
      <c r="Z1636" s="117">
        <v>0</v>
      </c>
      <c r="AA1636" s="117">
        <v>0</v>
      </c>
      <c r="AB1636" s="117">
        <v>0</v>
      </c>
      <c r="AC1636" s="117">
        <v>0</v>
      </c>
      <c r="AD1636" s="117">
        <v>0</v>
      </c>
      <c r="AE1636" s="117">
        <v>0</v>
      </c>
      <c r="AF1636" s="117">
        <v>0</v>
      </c>
      <c r="AG1636" s="117">
        <v>0</v>
      </c>
      <c r="AH1636" s="117">
        <v>0</v>
      </c>
      <c r="AI1636" s="117">
        <v>0</v>
      </c>
      <c r="AJ1636" s="117">
        <v>0</v>
      </c>
      <c r="AK1636" s="117">
        <v>1</v>
      </c>
      <c r="AL1636" s="117">
        <v>0</v>
      </c>
      <c r="AM1636" s="117">
        <v>0</v>
      </c>
      <c r="AN1636" s="117">
        <v>0</v>
      </c>
      <c r="AO1636" s="117">
        <v>0</v>
      </c>
      <c r="AP1636" s="117">
        <v>0</v>
      </c>
      <c r="AQ1636" s="117">
        <v>1</v>
      </c>
      <c r="AR1636" s="117">
        <v>0</v>
      </c>
      <c r="AS1636" s="117">
        <v>211149.08746511213</v>
      </c>
    </row>
    <row r="1637" spans="1:45" x14ac:dyDescent="0.45">
      <c r="A1637" s="117" t="s">
        <v>1976</v>
      </c>
      <c r="B1637" s="118">
        <v>44644</v>
      </c>
      <c r="C1637" s="117">
        <v>2022</v>
      </c>
      <c r="D1637" s="117">
        <v>3</v>
      </c>
      <c r="E1637" s="117">
        <v>5</v>
      </c>
      <c r="F1637" s="117" t="s">
        <v>342</v>
      </c>
      <c r="G1637" s="117" t="s">
        <v>336</v>
      </c>
      <c r="H1637" s="117">
        <v>0</v>
      </c>
      <c r="I1637" s="117">
        <v>48.041670000000003</v>
      </c>
      <c r="J1637" s="117">
        <v>246931.927998078</v>
      </c>
      <c r="K1637" s="117">
        <v>224250.26133141134</v>
      </c>
      <c r="L1637" s="117">
        <v>22681.666666666668</v>
      </c>
      <c r="M1637" s="117">
        <v>0</v>
      </c>
      <c r="N1637" s="117">
        <v>0</v>
      </c>
      <c r="O1637" s="117">
        <v>0</v>
      </c>
      <c r="P1637" s="117">
        <v>0</v>
      </c>
      <c r="Q1637" s="117">
        <v>0</v>
      </c>
      <c r="R1637" s="117">
        <v>1</v>
      </c>
      <c r="S1637" s="117">
        <v>0</v>
      </c>
      <c r="T1637" s="117">
        <v>0</v>
      </c>
      <c r="U1637" s="117">
        <v>0</v>
      </c>
      <c r="V1637" s="117">
        <v>0</v>
      </c>
      <c r="W1637" s="117">
        <v>1</v>
      </c>
      <c r="X1637" s="117">
        <v>0</v>
      </c>
      <c r="Y1637" s="117">
        <v>0</v>
      </c>
      <c r="Z1637" s="117">
        <v>0</v>
      </c>
      <c r="AA1637" s="117">
        <v>0</v>
      </c>
      <c r="AB1637" s="117">
        <v>0</v>
      </c>
      <c r="AC1637" s="117">
        <v>0</v>
      </c>
      <c r="AD1637" s="117">
        <v>0</v>
      </c>
      <c r="AE1637" s="117">
        <v>0</v>
      </c>
      <c r="AF1637" s="117">
        <v>0</v>
      </c>
      <c r="AG1637" s="117">
        <v>0</v>
      </c>
      <c r="AH1637" s="117">
        <v>0</v>
      </c>
      <c r="AI1637" s="117">
        <v>0</v>
      </c>
      <c r="AJ1637" s="117">
        <v>0</v>
      </c>
      <c r="AK1637" s="117">
        <v>1</v>
      </c>
      <c r="AL1637" s="117">
        <v>0</v>
      </c>
      <c r="AM1637" s="117">
        <v>0</v>
      </c>
      <c r="AN1637" s="117">
        <v>0</v>
      </c>
      <c r="AO1637" s="117">
        <v>0</v>
      </c>
      <c r="AP1637" s="117">
        <v>0</v>
      </c>
      <c r="AQ1637" s="117">
        <v>1</v>
      </c>
      <c r="AR1637" s="117">
        <v>0</v>
      </c>
      <c r="AS1637" s="117">
        <v>224250.26133141134</v>
      </c>
    </row>
    <row r="1638" spans="1:45" x14ac:dyDescent="0.45">
      <c r="A1638" s="117" t="s">
        <v>1977</v>
      </c>
      <c r="B1638" s="118">
        <v>44645</v>
      </c>
      <c r="C1638" s="117">
        <v>2022</v>
      </c>
      <c r="D1638" s="117">
        <v>3</v>
      </c>
      <c r="E1638" s="117">
        <v>6</v>
      </c>
      <c r="F1638" s="117" t="s">
        <v>342</v>
      </c>
      <c r="G1638" s="117" t="s">
        <v>336</v>
      </c>
      <c r="H1638" s="117">
        <v>0</v>
      </c>
      <c r="I1638" s="117">
        <v>45.958329999999997</v>
      </c>
      <c r="J1638" s="117">
        <v>244125.25765864292</v>
      </c>
      <c r="K1638" s="117">
        <v>219017.75765864292</v>
      </c>
      <c r="L1638" s="117">
        <v>25107.5</v>
      </c>
      <c r="M1638" s="117">
        <v>0</v>
      </c>
      <c r="N1638" s="117">
        <v>0</v>
      </c>
      <c r="O1638" s="117">
        <v>0</v>
      </c>
      <c r="P1638" s="117">
        <v>0</v>
      </c>
      <c r="Q1638" s="117">
        <v>0</v>
      </c>
      <c r="R1638" s="117">
        <v>0</v>
      </c>
      <c r="S1638" s="117">
        <v>1</v>
      </c>
      <c r="T1638" s="117">
        <v>0</v>
      </c>
      <c r="U1638" s="117">
        <v>0</v>
      </c>
      <c r="V1638" s="117">
        <v>0</v>
      </c>
      <c r="W1638" s="117">
        <v>1</v>
      </c>
      <c r="X1638" s="117">
        <v>0</v>
      </c>
      <c r="Y1638" s="117">
        <v>0</v>
      </c>
      <c r="Z1638" s="117">
        <v>0</v>
      </c>
      <c r="AA1638" s="117">
        <v>0</v>
      </c>
      <c r="AB1638" s="117">
        <v>0</v>
      </c>
      <c r="AC1638" s="117">
        <v>0</v>
      </c>
      <c r="AD1638" s="117">
        <v>0</v>
      </c>
      <c r="AE1638" s="117">
        <v>0</v>
      </c>
      <c r="AF1638" s="117">
        <v>0</v>
      </c>
      <c r="AG1638" s="117">
        <v>0</v>
      </c>
      <c r="AH1638" s="117">
        <v>0</v>
      </c>
      <c r="AI1638" s="117">
        <v>0</v>
      </c>
      <c r="AJ1638" s="117">
        <v>0</v>
      </c>
      <c r="AK1638" s="117">
        <v>1</v>
      </c>
      <c r="AL1638" s="117">
        <v>0</v>
      </c>
      <c r="AM1638" s="117">
        <v>0</v>
      </c>
      <c r="AN1638" s="117">
        <v>0</v>
      </c>
      <c r="AO1638" s="117">
        <v>0</v>
      </c>
      <c r="AP1638" s="117">
        <v>0</v>
      </c>
      <c r="AQ1638" s="117">
        <v>1</v>
      </c>
      <c r="AR1638" s="117">
        <v>0</v>
      </c>
      <c r="AS1638" s="117">
        <v>219017.75765864292</v>
      </c>
    </row>
    <row r="1639" spans="1:45" x14ac:dyDescent="0.45">
      <c r="A1639" s="117" t="s">
        <v>1978</v>
      </c>
      <c r="B1639" s="118">
        <v>44646</v>
      </c>
      <c r="C1639" s="117">
        <v>2022</v>
      </c>
      <c r="D1639" s="117">
        <v>3</v>
      </c>
      <c r="E1639" s="117">
        <v>7</v>
      </c>
      <c r="F1639" s="117" t="s">
        <v>340</v>
      </c>
      <c r="G1639" s="117" t="s">
        <v>336</v>
      </c>
      <c r="H1639" s="117">
        <v>0</v>
      </c>
      <c r="I1639" s="117">
        <v>51.75</v>
      </c>
      <c r="J1639" s="117">
        <v>218373.92653723666</v>
      </c>
      <c r="K1639" s="117">
        <v>196293.92653723666</v>
      </c>
      <c r="L1639" s="117">
        <v>22080</v>
      </c>
      <c r="M1639" s="117">
        <v>0</v>
      </c>
      <c r="N1639" s="117">
        <v>0</v>
      </c>
      <c r="O1639" s="117">
        <v>0</v>
      </c>
      <c r="P1639" s="117">
        <v>0</v>
      </c>
      <c r="Q1639" s="117">
        <v>0</v>
      </c>
      <c r="R1639" s="117">
        <v>0</v>
      </c>
      <c r="S1639" s="117">
        <v>0</v>
      </c>
      <c r="T1639" s="117">
        <v>1</v>
      </c>
      <c r="U1639" s="117">
        <v>0</v>
      </c>
      <c r="V1639" s="117">
        <v>0</v>
      </c>
      <c r="W1639" s="117">
        <v>1</v>
      </c>
      <c r="X1639" s="117">
        <v>0</v>
      </c>
      <c r="Y1639" s="117">
        <v>0</v>
      </c>
      <c r="Z1639" s="117">
        <v>0</v>
      </c>
      <c r="AA1639" s="117">
        <v>0</v>
      </c>
      <c r="AB1639" s="117">
        <v>0</v>
      </c>
      <c r="AC1639" s="117">
        <v>0</v>
      </c>
      <c r="AD1639" s="117">
        <v>0</v>
      </c>
      <c r="AE1639" s="117">
        <v>0</v>
      </c>
      <c r="AF1639" s="117">
        <v>0</v>
      </c>
      <c r="AG1639" s="117">
        <v>0</v>
      </c>
      <c r="AH1639" s="117">
        <v>0</v>
      </c>
      <c r="AI1639" s="117">
        <v>0</v>
      </c>
      <c r="AJ1639" s="117">
        <v>0</v>
      </c>
      <c r="AK1639" s="117">
        <v>1</v>
      </c>
      <c r="AL1639" s="117">
        <v>0</v>
      </c>
      <c r="AM1639" s="117">
        <v>0</v>
      </c>
      <c r="AN1639" s="117">
        <v>0</v>
      </c>
      <c r="AO1639" s="117">
        <v>0</v>
      </c>
      <c r="AP1639" s="117">
        <v>0</v>
      </c>
      <c r="AQ1639" s="117">
        <v>1</v>
      </c>
      <c r="AR1639" s="117">
        <v>0</v>
      </c>
      <c r="AS1639" s="117">
        <v>196293.92653723666</v>
      </c>
    </row>
    <row r="1640" spans="1:45" x14ac:dyDescent="0.45">
      <c r="A1640" s="117" t="s">
        <v>1979</v>
      </c>
      <c r="B1640" s="118">
        <v>44647</v>
      </c>
      <c r="C1640" s="117">
        <v>2022</v>
      </c>
      <c r="D1640" s="117">
        <v>3</v>
      </c>
      <c r="E1640" s="117">
        <v>1</v>
      </c>
      <c r="F1640" s="117" t="s">
        <v>340</v>
      </c>
      <c r="G1640" s="117" t="s">
        <v>336</v>
      </c>
      <c r="H1640" s="117">
        <v>0</v>
      </c>
      <c r="I1640" s="117">
        <v>55.708329999999997</v>
      </c>
      <c r="J1640" s="117">
        <v>206712.89544463839</v>
      </c>
      <c r="K1640" s="117">
        <v>188602.47877797173</v>
      </c>
      <c r="L1640" s="117">
        <v>18110.416666666668</v>
      </c>
      <c r="M1640" s="117">
        <v>0</v>
      </c>
      <c r="N1640" s="117">
        <v>1</v>
      </c>
      <c r="O1640" s="117">
        <v>0</v>
      </c>
      <c r="P1640" s="117">
        <v>0</v>
      </c>
      <c r="Q1640" s="117">
        <v>0</v>
      </c>
      <c r="R1640" s="117">
        <v>0</v>
      </c>
      <c r="S1640" s="117">
        <v>0</v>
      </c>
      <c r="T1640" s="117">
        <v>0</v>
      </c>
      <c r="U1640" s="117">
        <v>0</v>
      </c>
      <c r="V1640" s="117">
        <v>0</v>
      </c>
      <c r="W1640" s="117">
        <v>1</v>
      </c>
      <c r="X1640" s="117">
        <v>0</v>
      </c>
      <c r="Y1640" s="117">
        <v>0</v>
      </c>
      <c r="Z1640" s="117">
        <v>0</v>
      </c>
      <c r="AA1640" s="117">
        <v>0</v>
      </c>
      <c r="AB1640" s="117">
        <v>0</v>
      </c>
      <c r="AC1640" s="117">
        <v>0</v>
      </c>
      <c r="AD1640" s="117">
        <v>0</v>
      </c>
      <c r="AE1640" s="117">
        <v>0</v>
      </c>
      <c r="AF1640" s="117">
        <v>0</v>
      </c>
      <c r="AG1640" s="117">
        <v>0</v>
      </c>
      <c r="AH1640" s="117">
        <v>0</v>
      </c>
      <c r="AI1640" s="117">
        <v>0</v>
      </c>
      <c r="AJ1640" s="117">
        <v>0</v>
      </c>
      <c r="AK1640" s="117">
        <v>1</v>
      </c>
      <c r="AL1640" s="117">
        <v>0</v>
      </c>
      <c r="AM1640" s="117">
        <v>0</v>
      </c>
      <c r="AN1640" s="117">
        <v>0</v>
      </c>
      <c r="AO1640" s="117">
        <v>0</v>
      </c>
      <c r="AP1640" s="117">
        <v>0</v>
      </c>
      <c r="AQ1640" s="117">
        <v>1</v>
      </c>
      <c r="AR1640" s="117">
        <v>0</v>
      </c>
      <c r="AS1640" s="117">
        <v>188602.47877797173</v>
      </c>
    </row>
    <row r="1641" spans="1:45" x14ac:dyDescent="0.45">
      <c r="A1641" s="117" t="s">
        <v>1980</v>
      </c>
      <c r="B1641" s="118">
        <v>44648</v>
      </c>
      <c r="C1641" s="117">
        <v>2022</v>
      </c>
      <c r="D1641" s="117">
        <v>3</v>
      </c>
      <c r="E1641" s="117">
        <v>2</v>
      </c>
      <c r="F1641" s="117" t="s">
        <v>342</v>
      </c>
      <c r="G1641" s="117" t="s">
        <v>336</v>
      </c>
      <c r="H1641" s="117">
        <v>0</v>
      </c>
      <c r="I1641" s="117">
        <v>56.541670000000003</v>
      </c>
      <c r="J1641" s="117">
        <v>200793.16531707381</v>
      </c>
      <c r="K1641" s="117">
        <v>171041.08198374047</v>
      </c>
      <c r="L1641" s="117">
        <v>29752.083333333332</v>
      </c>
      <c r="M1641" s="117">
        <v>0</v>
      </c>
      <c r="N1641" s="117">
        <v>0</v>
      </c>
      <c r="O1641" s="117">
        <v>1</v>
      </c>
      <c r="P1641" s="117">
        <v>0</v>
      </c>
      <c r="Q1641" s="117">
        <v>0</v>
      </c>
      <c r="R1641" s="117">
        <v>0</v>
      </c>
      <c r="S1641" s="117">
        <v>0</v>
      </c>
      <c r="T1641" s="117">
        <v>0</v>
      </c>
      <c r="U1641" s="117">
        <v>0</v>
      </c>
      <c r="V1641" s="117">
        <v>0</v>
      </c>
      <c r="W1641" s="117">
        <v>1</v>
      </c>
      <c r="X1641" s="117">
        <v>0</v>
      </c>
      <c r="Y1641" s="117">
        <v>0</v>
      </c>
      <c r="Z1641" s="117">
        <v>0</v>
      </c>
      <c r="AA1641" s="117">
        <v>0</v>
      </c>
      <c r="AB1641" s="117">
        <v>0</v>
      </c>
      <c r="AC1641" s="117">
        <v>0</v>
      </c>
      <c r="AD1641" s="117">
        <v>0</v>
      </c>
      <c r="AE1641" s="117">
        <v>0</v>
      </c>
      <c r="AF1641" s="117">
        <v>0</v>
      </c>
      <c r="AG1641" s="117">
        <v>0</v>
      </c>
      <c r="AH1641" s="117">
        <v>0</v>
      </c>
      <c r="AI1641" s="117">
        <v>0</v>
      </c>
      <c r="AJ1641" s="117">
        <v>0</v>
      </c>
      <c r="AK1641" s="117">
        <v>1</v>
      </c>
      <c r="AL1641" s="117">
        <v>0</v>
      </c>
      <c r="AM1641" s="117">
        <v>0</v>
      </c>
      <c r="AN1641" s="117">
        <v>0</v>
      </c>
      <c r="AO1641" s="117">
        <v>0</v>
      </c>
      <c r="AP1641" s="117">
        <v>0</v>
      </c>
      <c r="AQ1641" s="117">
        <v>1</v>
      </c>
      <c r="AR1641" s="117">
        <v>0</v>
      </c>
      <c r="AS1641" s="117">
        <v>171041.08198374047</v>
      </c>
    </row>
    <row r="1642" spans="1:45" x14ac:dyDescent="0.45">
      <c r="A1642" s="117" t="s">
        <v>1981</v>
      </c>
      <c r="B1642" s="118">
        <v>44649</v>
      </c>
      <c r="C1642" s="117">
        <v>2022</v>
      </c>
      <c r="D1642" s="117">
        <v>3</v>
      </c>
      <c r="E1642" s="117">
        <v>3</v>
      </c>
      <c r="F1642" s="117" t="s">
        <v>342</v>
      </c>
      <c r="G1642" s="117" t="s">
        <v>336</v>
      </c>
      <c r="H1642" s="117">
        <v>0</v>
      </c>
      <c r="I1642" s="117">
        <v>54.708329999999997</v>
      </c>
      <c r="J1642" s="117">
        <v>242518.02980691876</v>
      </c>
      <c r="K1642" s="117">
        <v>194697.6131402521</v>
      </c>
      <c r="L1642" s="117">
        <v>47820.416666666664</v>
      </c>
      <c r="M1642" s="117">
        <v>0</v>
      </c>
      <c r="N1642" s="117">
        <v>0</v>
      </c>
      <c r="O1642" s="117">
        <v>0</v>
      </c>
      <c r="P1642" s="117">
        <v>1</v>
      </c>
      <c r="Q1642" s="117">
        <v>0</v>
      </c>
      <c r="R1642" s="117">
        <v>0</v>
      </c>
      <c r="S1642" s="117">
        <v>0</v>
      </c>
      <c r="T1642" s="117">
        <v>0</v>
      </c>
      <c r="U1642" s="117">
        <v>0</v>
      </c>
      <c r="V1642" s="117">
        <v>0</v>
      </c>
      <c r="W1642" s="117">
        <v>1</v>
      </c>
      <c r="X1642" s="117">
        <v>0</v>
      </c>
      <c r="Y1642" s="117">
        <v>0</v>
      </c>
      <c r="Z1642" s="117">
        <v>0</v>
      </c>
      <c r="AA1642" s="117">
        <v>0</v>
      </c>
      <c r="AB1642" s="117">
        <v>0</v>
      </c>
      <c r="AC1642" s="117">
        <v>0</v>
      </c>
      <c r="AD1642" s="117">
        <v>0</v>
      </c>
      <c r="AE1642" s="117">
        <v>0</v>
      </c>
      <c r="AF1642" s="117">
        <v>0</v>
      </c>
      <c r="AG1642" s="117">
        <v>0</v>
      </c>
      <c r="AH1642" s="117">
        <v>0</v>
      </c>
      <c r="AI1642" s="117">
        <v>0</v>
      </c>
      <c r="AJ1642" s="117">
        <v>0</v>
      </c>
      <c r="AK1642" s="117">
        <v>1</v>
      </c>
      <c r="AL1642" s="117">
        <v>0</v>
      </c>
      <c r="AM1642" s="117">
        <v>0</v>
      </c>
      <c r="AN1642" s="117">
        <v>0</v>
      </c>
      <c r="AO1642" s="117">
        <v>0</v>
      </c>
      <c r="AP1642" s="117">
        <v>0</v>
      </c>
      <c r="AQ1642" s="117">
        <v>1</v>
      </c>
      <c r="AR1642" s="117">
        <v>0</v>
      </c>
      <c r="AS1642" s="117">
        <v>194697.6131402521</v>
      </c>
    </row>
    <row r="1643" spans="1:45" x14ac:dyDescent="0.45">
      <c r="A1643" s="117" t="s">
        <v>1982</v>
      </c>
      <c r="B1643" s="118">
        <v>44650</v>
      </c>
      <c r="C1643" s="117">
        <v>2022</v>
      </c>
      <c r="D1643" s="117">
        <v>3</v>
      </c>
      <c r="E1643" s="117">
        <v>4</v>
      </c>
      <c r="F1643" s="117" t="s">
        <v>342</v>
      </c>
      <c r="G1643" s="117" t="s">
        <v>336</v>
      </c>
      <c r="H1643" s="117">
        <v>0</v>
      </c>
      <c r="I1643" s="117">
        <v>51.291670000000003</v>
      </c>
      <c r="J1643" s="117">
        <v>263399.55347513047</v>
      </c>
      <c r="K1643" s="117">
        <v>201304.55347513047</v>
      </c>
      <c r="L1643" s="117">
        <v>62095</v>
      </c>
      <c r="M1643" s="117">
        <v>0</v>
      </c>
      <c r="N1643" s="117">
        <v>0</v>
      </c>
      <c r="O1643" s="117">
        <v>0</v>
      </c>
      <c r="P1643" s="117">
        <v>0</v>
      </c>
      <c r="Q1643" s="117">
        <v>1</v>
      </c>
      <c r="R1643" s="117">
        <v>0</v>
      </c>
      <c r="S1643" s="117">
        <v>0</v>
      </c>
      <c r="T1643" s="117">
        <v>0</v>
      </c>
      <c r="U1643" s="117">
        <v>0</v>
      </c>
      <c r="V1643" s="117">
        <v>0</v>
      </c>
      <c r="W1643" s="117">
        <v>1</v>
      </c>
      <c r="X1643" s="117">
        <v>0</v>
      </c>
      <c r="Y1643" s="117">
        <v>0</v>
      </c>
      <c r="Z1643" s="117">
        <v>0</v>
      </c>
      <c r="AA1643" s="117">
        <v>0</v>
      </c>
      <c r="AB1643" s="117">
        <v>0</v>
      </c>
      <c r="AC1643" s="117">
        <v>0</v>
      </c>
      <c r="AD1643" s="117">
        <v>0</v>
      </c>
      <c r="AE1643" s="117">
        <v>0</v>
      </c>
      <c r="AF1643" s="117">
        <v>0</v>
      </c>
      <c r="AG1643" s="117">
        <v>0</v>
      </c>
      <c r="AH1643" s="117">
        <v>0</v>
      </c>
      <c r="AI1643" s="117">
        <v>0</v>
      </c>
      <c r="AJ1643" s="117">
        <v>0</v>
      </c>
      <c r="AK1643" s="117">
        <v>1</v>
      </c>
      <c r="AL1643" s="117">
        <v>0</v>
      </c>
      <c r="AM1643" s="117">
        <v>0</v>
      </c>
      <c r="AN1643" s="117">
        <v>0</v>
      </c>
      <c r="AO1643" s="117">
        <v>0</v>
      </c>
      <c r="AP1643" s="117">
        <v>0</v>
      </c>
      <c r="AQ1643" s="117">
        <v>1</v>
      </c>
      <c r="AR1643" s="117">
        <v>0</v>
      </c>
      <c r="AS1643" s="117">
        <v>201304.55347513047</v>
      </c>
    </row>
    <row r="1644" spans="1:45" x14ac:dyDescent="0.45">
      <c r="A1644" s="117" t="s">
        <v>1983</v>
      </c>
      <c r="B1644" s="118">
        <v>44651</v>
      </c>
      <c r="C1644" s="117">
        <v>2022</v>
      </c>
      <c r="D1644" s="117">
        <v>3</v>
      </c>
      <c r="E1644" s="117">
        <v>5</v>
      </c>
      <c r="F1644" s="117" t="s">
        <v>342</v>
      </c>
      <c r="G1644" s="117" t="s">
        <v>336</v>
      </c>
      <c r="H1644" s="117">
        <v>0</v>
      </c>
      <c r="I1644" s="117">
        <v>44</v>
      </c>
      <c r="J1644" s="117">
        <v>282695.15635338757</v>
      </c>
      <c r="K1644" s="117">
        <v>217484.73968672089</v>
      </c>
      <c r="L1644" s="117">
        <v>65210.416666666664</v>
      </c>
      <c r="M1644" s="117">
        <v>0</v>
      </c>
      <c r="N1644" s="117">
        <v>0</v>
      </c>
      <c r="O1644" s="117">
        <v>0</v>
      </c>
      <c r="P1644" s="117">
        <v>0</v>
      </c>
      <c r="Q1644" s="117">
        <v>0</v>
      </c>
      <c r="R1644" s="117">
        <v>1</v>
      </c>
      <c r="S1644" s="117">
        <v>0</v>
      </c>
      <c r="T1644" s="117">
        <v>0</v>
      </c>
      <c r="U1644" s="117">
        <v>0</v>
      </c>
      <c r="V1644" s="117">
        <v>0</v>
      </c>
      <c r="W1644" s="117">
        <v>1</v>
      </c>
      <c r="X1644" s="117">
        <v>0</v>
      </c>
      <c r="Y1644" s="117">
        <v>0</v>
      </c>
      <c r="Z1644" s="117">
        <v>0</v>
      </c>
      <c r="AA1644" s="117">
        <v>0</v>
      </c>
      <c r="AB1644" s="117">
        <v>0</v>
      </c>
      <c r="AC1644" s="117">
        <v>0</v>
      </c>
      <c r="AD1644" s="117">
        <v>0</v>
      </c>
      <c r="AE1644" s="117">
        <v>0</v>
      </c>
      <c r="AF1644" s="117">
        <v>0</v>
      </c>
      <c r="AG1644" s="117">
        <v>0</v>
      </c>
      <c r="AH1644" s="117">
        <v>0</v>
      </c>
      <c r="AI1644" s="117">
        <v>0</v>
      </c>
      <c r="AJ1644" s="117">
        <v>0</v>
      </c>
      <c r="AK1644" s="117">
        <v>1</v>
      </c>
      <c r="AL1644" s="117">
        <v>0</v>
      </c>
      <c r="AM1644" s="117">
        <v>0</v>
      </c>
      <c r="AN1644" s="117">
        <v>0</v>
      </c>
      <c r="AO1644" s="117">
        <v>0</v>
      </c>
      <c r="AP1644" s="117">
        <v>0</v>
      </c>
      <c r="AQ1644" s="117">
        <v>1</v>
      </c>
      <c r="AR1644" s="117">
        <v>0</v>
      </c>
      <c r="AS1644" s="117">
        <v>217484.73968672089</v>
      </c>
    </row>
    <row r="1645" spans="1:45" x14ac:dyDescent="0.45">
      <c r="A1645" s="117" t="s">
        <v>1984</v>
      </c>
      <c r="B1645" s="118">
        <v>44652</v>
      </c>
      <c r="C1645" s="117">
        <v>2022</v>
      </c>
      <c r="D1645" s="117">
        <v>4</v>
      </c>
      <c r="E1645" s="117">
        <v>6</v>
      </c>
      <c r="F1645" s="117" t="s">
        <v>342</v>
      </c>
      <c r="G1645" s="117" t="s">
        <v>336</v>
      </c>
      <c r="H1645" s="117">
        <v>0</v>
      </c>
      <c r="I1645" s="117">
        <v>45.375</v>
      </c>
      <c r="J1645" s="117">
        <v>294602.85898651491</v>
      </c>
      <c r="K1645" s="117">
        <v>220152.02565318157</v>
      </c>
      <c r="L1645" s="117">
        <v>74450.833333333328</v>
      </c>
      <c r="M1645" s="117">
        <v>0</v>
      </c>
      <c r="N1645" s="117">
        <v>0</v>
      </c>
      <c r="O1645" s="117">
        <v>0</v>
      </c>
      <c r="P1645" s="117">
        <v>0</v>
      </c>
      <c r="Q1645" s="117">
        <v>0</v>
      </c>
      <c r="R1645" s="117">
        <v>0</v>
      </c>
      <c r="S1645" s="117">
        <v>1</v>
      </c>
      <c r="T1645" s="117">
        <v>0</v>
      </c>
      <c r="U1645" s="117">
        <v>0</v>
      </c>
      <c r="V1645" s="117">
        <v>0</v>
      </c>
      <c r="W1645" s="117">
        <v>0</v>
      </c>
      <c r="X1645" s="117">
        <v>1</v>
      </c>
      <c r="Y1645" s="117">
        <v>0</v>
      </c>
      <c r="Z1645" s="117">
        <v>0</v>
      </c>
      <c r="AA1645" s="117">
        <v>0</v>
      </c>
      <c r="AB1645" s="117">
        <v>0</v>
      </c>
      <c r="AC1645" s="117">
        <v>0</v>
      </c>
      <c r="AD1645" s="117">
        <v>0</v>
      </c>
      <c r="AE1645" s="117">
        <v>0</v>
      </c>
      <c r="AF1645" s="117">
        <v>0</v>
      </c>
      <c r="AG1645" s="117">
        <v>0</v>
      </c>
      <c r="AH1645" s="117">
        <v>0</v>
      </c>
      <c r="AI1645" s="117">
        <v>0</v>
      </c>
      <c r="AJ1645" s="117">
        <v>0</v>
      </c>
      <c r="AK1645" s="117">
        <v>1</v>
      </c>
      <c r="AL1645" s="117">
        <v>0</v>
      </c>
      <c r="AM1645" s="117">
        <v>0</v>
      </c>
      <c r="AN1645" s="117">
        <v>0</v>
      </c>
      <c r="AO1645" s="117">
        <v>0</v>
      </c>
      <c r="AP1645" s="117">
        <v>0</v>
      </c>
      <c r="AQ1645" s="117">
        <v>1</v>
      </c>
      <c r="AR1645" s="117">
        <v>0</v>
      </c>
      <c r="AS1645" s="117">
        <v>220152.02565318157</v>
      </c>
    </row>
    <row r="1646" spans="1:45" x14ac:dyDescent="0.45">
      <c r="A1646" s="117" t="s">
        <v>1985</v>
      </c>
      <c r="B1646" s="118">
        <v>44653</v>
      </c>
      <c r="C1646" s="117">
        <v>2022</v>
      </c>
      <c r="D1646" s="117">
        <v>4</v>
      </c>
      <c r="E1646" s="117">
        <v>7</v>
      </c>
      <c r="F1646" s="117" t="s">
        <v>340</v>
      </c>
      <c r="G1646" s="117" t="s">
        <v>336</v>
      </c>
      <c r="H1646" s="117">
        <v>0</v>
      </c>
      <c r="I1646" s="117">
        <v>49.375</v>
      </c>
      <c r="J1646" s="117">
        <v>276171.07714680338</v>
      </c>
      <c r="K1646" s="117">
        <v>198784.82714680335</v>
      </c>
      <c r="L1646" s="117">
        <v>77386.25</v>
      </c>
      <c r="M1646" s="117">
        <v>0</v>
      </c>
      <c r="N1646" s="117">
        <v>0</v>
      </c>
      <c r="O1646" s="117">
        <v>0</v>
      </c>
      <c r="P1646" s="117">
        <v>0</v>
      </c>
      <c r="Q1646" s="117">
        <v>0</v>
      </c>
      <c r="R1646" s="117">
        <v>0</v>
      </c>
      <c r="S1646" s="117">
        <v>0</v>
      </c>
      <c r="T1646" s="117">
        <v>1</v>
      </c>
      <c r="U1646" s="117">
        <v>0</v>
      </c>
      <c r="V1646" s="117">
        <v>0</v>
      </c>
      <c r="W1646" s="117">
        <v>0</v>
      </c>
      <c r="X1646" s="117">
        <v>1</v>
      </c>
      <c r="Y1646" s="117">
        <v>0</v>
      </c>
      <c r="Z1646" s="117">
        <v>0</v>
      </c>
      <c r="AA1646" s="117">
        <v>0</v>
      </c>
      <c r="AB1646" s="117">
        <v>0</v>
      </c>
      <c r="AC1646" s="117">
        <v>0</v>
      </c>
      <c r="AD1646" s="117">
        <v>0</v>
      </c>
      <c r="AE1646" s="117">
        <v>0</v>
      </c>
      <c r="AF1646" s="117">
        <v>0</v>
      </c>
      <c r="AG1646" s="117">
        <v>0</v>
      </c>
      <c r="AH1646" s="117">
        <v>0</v>
      </c>
      <c r="AI1646" s="117">
        <v>0</v>
      </c>
      <c r="AJ1646" s="117">
        <v>0</v>
      </c>
      <c r="AK1646" s="117">
        <v>1</v>
      </c>
      <c r="AL1646" s="117">
        <v>0</v>
      </c>
      <c r="AM1646" s="117">
        <v>0</v>
      </c>
      <c r="AN1646" s="117">
        <v>0</v>
      </c>
      <c r="AO1646" s="117">
        <v>0</v>
      </c>
      <c r="AP1646" s="117">
        <v>0</v>
      </c>
      <c r="AQ1646" s="117">
        <v>1</v>
      </c>
      <c r="AR1646" s="117">
        <v>0</v>
      </c>
      <c r="AS1646" s="117">
        <v>198784.82714680335</v>
      </c>
    </row>
    <row r="1647" spans="1:45" x14ac:dyDescent="0.45">
      <c r="A1647" s="117" t="s">
        <v>1986</v>
      </c>
      <c r="B1647" s="118">
        <v>44654</v>
      </c>
      <c r="C1647" s="117">
        <v>2022</v>
      </c>
      <c r="D1647" s="117">
        <v>4</v>
      </c>
      <c r="E1647" s="117">
        <v>1</v>
      </c>
      <c r="F1647" s="117" t="s">
        <v>340</v>
      </c>
      <c r="G1647" s="117" t="s">
        <v>336</v>
      </c>
      <c r="H1647" s="117">
        <v>0</v>
      </c>
      <c r="I1647" s="117">
        <v>49.208329999999997</v>
      </c>
      <c r="J1647" s="117">
        <v>284452.2230694879</v>
      </c>
      <c r="K1647" s="117">
        <v>205834.7230694879</v>
      </c>
      <c r="L1647" s="117">
        <v>78617.5</v>
      </c>
      <c r="M1647" s="117">
        <v>0</v>
      </c>
      <c r="N1647" s="117">
        <v>1</v>
      </c>
      <c r="O1647" s="117">
        <v>0</v>
      </c>
      <c r="P1647" s="117">
        <v>0</v>
      </c>
      <c r="Q1647" s="117">
        <v>0</v>
      </c>
      <c r="R1647" s="117">
        <v>0</v>
      </c>
      <c r="S1647" s="117">
        <v>0</v>
      </c>
      <c r="T1647" s="117">
        <v>0</v>
      </c>
      <c r="U1647" s="117">
        <v>0</v>
      </c>
      <c r="V1647" s="117">
        <v>0</v>
      </c>
      <c r="W1647" s="117">
        <v>0</v>
      </c>
      <c r="X1647" s="117">
        <v>1</v>
      </c>
      <c r="Y1647" s="117">
        <v>0</v>
      </c>
      <c r="Z1647" s="117">
        <v>0</v>
      </c>
      <c r="AA1647" s="117">
        <v>0</v>
      </c>
      <c r="AB1647" s="117">
        <v>0</v>
      </c>
      <c r="AC1647" s="117">
        <v>0</v>
      </c>
      <c r="AD1647" s="117">
        <v>0</v>
      </c>
      <c r="AE1647" s="117">
        <v>0</v>
      </c>
      <c r="AF1647" s="117">
        <v>0</v>
      </c>
      <c r="AG1647" s="117">
        <v>0</v>
      </c>
      <c r="AH1647" s="117">
        <v>0</v>
      </c>
      <c r="AI1647" s="117">
        <v>0</v>
      </c>
      <c r="AJ1647" s="117">
        <v>0</v>
      </c>
      <c r="AK1647" s="117">
        <v>1</v>
      </c>
      <c r="AL1647" s="117">
        <v>0</v>
      </c>
      <c r="AM1647" s="117">
        <v>0</v>
      </c>
      <c r="AN1647" s="117">
        <v>0</v>
      </c>
      <c r="AO1647" s="117">
        <v>0</v>
      </c>
      <c r="AP1647" s="117">
        <v>0</v>
      </c>
      <c r="AQ1647" s="117">
        <v>1</v>
      </c>
      <c r="AR1647" s="117">
        <v>0</v>
      </c>
      <c r="AS1647" s="117">
        <v>205834.7230694879</v>
      </c>
    </row>
    <row r="1648" spans="1:45" x14ac:dyDescent="0.45">
      <c r="A1648" s="117" t="s">
        <v>1987</v>
      </c>
      <c r="B1648" s="118">
        <v>44655</v>
      </c>
      <c r="C1648" s="117">
        <v>2022</v>
      </c>
      <c r="D1648" s="117">
        <v>4</v>
      </c>
      <c r="E1648" s="117">
        <v>2</v>
      </c>
      <c r="F1648" s="117" t="s">
        <v>342</v>
      </c>
      <c r="G1648" s="117" t="s">
        <v>336</v>
      </c>
      <c r="H1648" s="117">
        <v>0</v>
      </c>
      <c r="I1648" s="117">
        <v>49.208329999999997</v>
      </c>
      <c r="J1648" s="117">
        <v>317886.81650685245</v>
      </c>
      <c r="K1648" s="117">
        <v>232678.48317351911</v>
      </c>
      <c r="L1648" s="117">
        <v>85208.333333333328</v>
      </c>
      <c r="M1648" s="117">
        <v>0</v>
      </c>
      <c r="N1648" s="117">
        <v>0</v>
      </c>
      <c r="O1648" s="117">
        <v>1</v>
      </c>
      <c r="P1648" s="117">
        <v>0</v>
      </c>
      <c r="Q1648" s="117">
        <v>0</v>
      </c>
      <c r="R1648" s="117">
        <v>0</v>
      </c>
      <c r="S1648" s="117">
        <v>0</v>
      </c>
      <c r="T1648" s="117">
        <v>0</v>
      </c>
      <c r="U1648" s="117">
        <v>0</v>
      </c>
      <c r="V1648" s="117">
        <v>0</v>
      </c>
      <c r="W1648" s="117">
        <v>0</v>
      </c>
      <c r="X1648" s="117">
        <v>1</v>
      </c>
      <c r="Y1648" s="117">
        <v>0</v>
      </c>
      <c r="Z1648" s="117">
        <v>0</v>
      </c>
      <c r="AA1648" s="117">
        <v>0</v>
      </c>
      <c r="AB1648" s="117">
        <v>0</v>
      </c>
      <c r="AC1648" s="117">
        <v>0</v>
      </c>
      <c r="AD1648" s="117">
        <v>0</v>
      </c>
      <c r="AE1648" s="117">
        <v>0</v>
      </c>
      <c r="AF1648" s="117">
        <v>0</v>
      </c>
      <c r="AG1648" s="117">
        <v>0</v>
      </c>
      <c r="AH1648" s="117">
        <v>0</v>
      </c>
      <c r="AI1648" s="117">
        <v>0</v>
      </c>
      <c r="AJ1648" s="117">
        <v>0</v>
      </c>
      <c r="AK1648" s="117">
        <v>1</v>
      </c>
      <c r="AL1648" s="117">
        <v>0</v>
      </c>
      <c r="AM1648" s="117">
        <v>0</v>
      </c>
      <c r="AN1648" s="117">
        <v>0</v>
      </c>
      <c r="AO1648" s="117">
        <v>0</v>
      </c>
      <c r="AP1648" s="117">
        <v>0</v>
      </c>
      <c r="AQ1648" s="117">
        <v>1</v>
      </c>
      <c r="AR1648" s="117">
        <v>0</v>
      </c>
      <c r="AS1648" s="117">
        <v>232678.48317351911</v>
      </c>
    </row>
    <row r="1649" spans="1:45" x14ac:dyDescent="0.45">
      <c r="A1649" s="117" t="s">
        <v>1988</v>
      </c>
      <c r="B1649" s="118">
        <v>44656</v>
      </c>
      <c r="C1649" s="117">
        <v>2022</v>
      </c>
      <c r="D1649" s="117">
        <v>4</v>
      </c>
      <c r="E1649" s="117">
        <v>3</v>
      </c>
      <c r="F1649" s="117" t="s">
        <v>342</v>
      </c>
      <c r="G1649" s="117" t="s">
        <v>336</v>
      </c>
      <c r="H1649" s="117">
        <v>0</v>
      </c>
      <c r="I1649" s="117">
        <v>45.791670000000003</v>
      </c>
      <c r="J1649" s="117">
        <v>318293.80387878336</v>
      </c>
      <c r="K1649" s="117">
        <v>233979.22054545002</v>
      </c>
      <c r="L1649" s="117">
        <v>84314.583333333328</v>
      </c>
      <c r="M1649" s="117">
        <v>0</v>
      </c>
      <c r="N1649" s="117">
        <v>0</v>
      </c>
      <c r="O1649" s="117">
        <v>0</v>
      </c>
      <c r="P1649" s="117">
        <v>1</v>
      </c>
      <c r="Q1649" s="117">
        <v>0</v>
      </c>
      <c r="R1649" s="117">
        <v>0</v>
      </c>
      <c r="S1649" s="117">
        <v>0</v>
      </c>
      <c r="T1649" s="117">
        <v>0</v>
      </c>
      <c r="U1649" s="117">
        <v>0</v>
      </c>
      <c r="V1649" s="117">
        <v>0</v>
      </c>
      <c r="W1649" s="117">
        <v>0</v>
      </c>
      <c r="X1649" s="117">
        <v>1</v>
      </c>
      <c r="Y1649" s="117">
        <v>0</v>
      </c>
      <c r="Z1649" s="117">
        <v>0</v>
      </c>
      <c r="AA1649" s="117">
        <v>0</v>
      </c>
      <c r="AB1649" s="117">
        <v>0</v>
      </c>
      <c r="AC1649" s="117">
        <v>0</v>
      </c>
      <c r="AD1649" s="117">
        <v>0</v>
      </c>
      <c r="AE1649" s="117">
        <v>0</v>
      </c>
      <c r="AF1649" s="117">
        <v>0</v>
      </c>
      <c r="AG1649" s="117">
        <v>0</v>
      </c>
      <c r="AH1649" s="117">
        <v>0</v>
      </c>
      <c r="AI1649" s="117">
        <v>0</v>
      </c>
      <c r="AJ1649" s="117">
        <v>0</v>
      </c>
      <c r="AK1649" s="117">
        <v>1</v>
      </c>
      <c r="AL1649" s="117">
        <v>0</v>
      </c>
      <c r="AM1649" s="117">
        <v>0</v>
      </c>
      <c r="AN1649" s="117">
        <v>0</v>
      </c>
      <c r="AO1649" s="117">
        <v>0</v>
      </c>
      <c r="AP1649" s="117">
        <v>0</v>
      </c>
      <c r="AQ1649" s="117">
        <v>1</v>
      </c>
      <c r="AR1649" s="117">
        <v>0</v>
      </c>
      <c r="AS1649" s="117">
        <v>233979.22054545002</v>
      </c>
    </row>
    <row r="1650" spans="1:45" x14ac:dyDescent="0.45">
      <c r="A1650" s="117" t="s">
        <v>1989</v>
      </c>
      <c r="B1650" s="118">
        <v>44657</v>
      </c>
      <c r="C1650" s="117">
        <v>2022</v>
      </c>
      <c r="D1650" s="117">
        <v>4</v>
      </c>
      <c r="E1650" s="117">
        <v>4</v>
      </c>
      <c r="F1650" s="117" t="s">
        <v>342</v>
      </c>
      <c r="G1650" s="117" t="s">
        <v>336</v>
      </c>
      <c r="H1650" s="117">
        <v>0</v>
      </c>
      <c r="I1650" s="117">
        <v>44.291670000000003</v>
      </c>
      <c r="J1650" s="117">
        <v>313516.80303707707</v>
      </c>
      <c r="K1650" s="117">
        <v>223102.63637041042</v>
      </c>
      <c r="L1650" s="117">
        <v>90414.166666666672</v>
      </c>
      <c r="M1650" s="117">
        <v>0</v>
      </c>
      <c r="N1650" s="117">
        <v>0</v>
      </c>
      <c r="O1650" s="117">
        <v>0</v>
      </c>
      <c r="P1650" s="117">
        <v>0</v>
      </c>
      <c r="Q1650" s="117">
        <v>1</v>
      </c>
      <c r="R1650" s="117">
        <v>0</v>
      </c>
      <c r="S1650" s="117">
        <v>0</v>
      </c>
      <c r="T1650" s="117">
        <v>0</v>
      </c>
      <c r="U1650" s="117">
        <v>0</v>
      </c>
      <c r="V1650" s="117">
        <v>0</v>
      </c>
      <c r="W1650" s="117">
        <v>0</v>
      </c>
      <c r="X1650" s="117">
        <v>1</v>
      </c>
      <c r="Y1650" s="117">
        <v>0</v>
      </c>
      <c r="Z1650" s="117">
        <v>0</v>
      </c>
      <c r="AA1650" s="117">
        <v>0</v>
      </c>
      <c r="AB1650" s="117">
        <v>0</v>
      </c>
      <c r="AC1650" s="117">
        <v>0</v>
      </c>
      <c r="AD1650" s="117">
        <v>0</v>
      </c>
      <c r="AE1650" s="117">
        <v>0</v>
      </c>
      <c r="AF1650" s="117">
        <v>0</v>
      </c>
      <c r="AG1650" s="117">
        <v>0</v>
      </c>
      <c r="AH1650" s="117">
        <v>0</v>
      </c>
      <c r="AI1650" s="117">
        <v>0</v>
      </c>
      <c r="AJ1650" s="117">
        <v>0</v>
      </c>
      <c r="AK1650" s="117">
        <v>1</v>
      </c>
      <c r="AL1650" s="117">
        <v>0</v>
      </c>
      <c r="AM1650" s="117">
        <v>0</v>
      </c>
      <c r="AN1650" s="117">
        <v>0</v>
      </c>
      <c r="AO1650" s="117">
        <v>0</v>
      </c>
      <c r="AP1650" s="117">
        <v>0</v>
      </c>
      <c r="AQ1650" s="117">
        <v>1</v>
      </c>
      <c r="AR1650" s="117">
        <v>0</v>
      </c>
      <c r="AS1650" s="117">
        <v>223102.63637041042</v>
      </c>
    </row>
    <row r="1651" spans="1:45" x14ac:dyDescent="0.45">
      <c r="A1651" s="117" t="s">
        <v>1990</v>
      </c>
      <c r="B1651" s="118">
        <v>44658</v>
      </c>
      <c r="C1651" s="117">
        <v>2022</v>
      </c>
      <c r="D1651" s="117">
        <v>4</v>
      </c>
      <c r="E1651" s="117">
        <v>5</v>
      </c>
      <c r="F1651" s="117" t="s">
        <v>342</v>
      </c>
      <c r="G1651" s="117" t="s">
        <v>336</v>
      </c>
      <c r="H1651" s="117">
        <v>0</v>
      </c>
      <c r="I1651" s="117">
        <v>50.625</v>
      </c>
      <c r="J1651" s="117">
        <v>307460.7199118617</v>
      </c>
      <c r="K1651" s="117">
        <v>210791.55324519504</v>
      </c>
      <c r="L1651" s="117">
        <v>96669.166666666672</v>
      </c>
      <c r="M1651" s="117">
        <v>0</v>
      </c>
      <c r="N1651" s="117">
        <v>0</v>
      </c>
      <c r="O1651" s="117">
        <v>0</v>
      </c>
      <c r="P1651" s="117">
        <v>0</v>
      </c>
      <c r="Q1651" s="117">
        <v>0</v>
      </c>
      <c r="R1651" s="117">
        <v>1</v>
      </c>
      <c r="S1651" s="117">
        <v>0</v>
      </c>
      <c r="T1651" s="117">
        <v>0</v>
      </c>
      <c r="U1651" s="117">
        <v>0</v>
      </c>
      <c r="V1651" s="117">
        <v>0</v>
      </c>
      <c r="W1651" s="117">
        <v>0</v>
      </c>
      <c r="X1651" s="117">
        <v>1</v>
      </c>
      <c r="Y1651" s="117">
        <v>0</v>
      </c>
      <c r="Z1651" s="117">
        <v>0</v>
      </c>
      <c r="AA1651" s="117">
        <v>0</v>
      </c>
      <c r="AB1651" s="117">
        <v>0</v>
      </c>
      <c r="AC1651" s="117">
        <v>0</v>
      </c>
      <c r="AD1651" s="117">
        <v>0</v>
      </c>
      <c r="AE1651" s="117">
        <v>0</v>
      </c>
      <c r="AF1651" s="117">
        <v>0</v>
      </c>
      <c r="AG1651" s="117">
        <v>0</v>
      </c>
      <c r="AH1651" s="117">
        <v>0</v>
      </c>
      <c r="AI1651" s="117">
        <v>0</v>
      </c>
      <c r="AJ1651" s="117">
        <v>0</v>
      </c>
      <c r="AK1651" s="117">
        <v>1</v>
      </c>
      <c r="AL1651" s="117">
        <v>0</v>
      </c>
      <c r="AM1651" s="117">
        <v>0</v>
      </c>
      <c r="AN1651" s="117">
        <v>0</v>
      </c>
      <c r="AO1651" s="117">
        <v>0</v>
      </c>
      <c r="AP1651" s="117">
        <v>0</v>
      </c>
      <c r="AQ1651" s="117">
        <v>1</v>
      </c>
      <c r="AR1651" s="117">
        <v>0</v>
      </c>
      <c r="AS1651" s="117">
        <v>210791.55324519504</v>
      </c>
    </row>
    <row r="1652" spans="1:45" x14ac:dyDescent="0.45">
      <c r="A1652" s="117" t="s">
        <v>1991</v>
      </c>
      <c r="B1652" s="118">
        <v>44659</v>
      </c>
      <c r="C1652" s="117">
        <v>2022</v>
      </c>
      <c r="D1652" s="117">
        <v>4</v>
      </c>
      <c r="E1652" s="117">
        <v>6</v>
      </c>
      <c r="F1652" s="117" t="s">
        <v>342</v>
      </c>
      <c r="G1652" s="117" t="s">
        <v>336</v>
      </c>
      <c r="H1652" s="117">
        <v>0</v>
      </c>
      <c r="I1652" s="117">
        <v>51.791670000000003</v>
      </c>
      <c r="J1652" s="117">
        <v>309593.47700483329</v>
      </c>
      <c r="K1652" s="117">
        <v>201982.22700483329</v>
      </c>
      <c r="L1652" s="117">
        <v>107611.25</v>
      </c>
      <c r="M1652" s="117">
        <v>0</v>
      </c>
      <c r="N1652" s="117">
        <v>0</v>
      </c>
      <c r="O1652" s="117">
        <v>0</v>
      </c>
      <c r="P1652" s="117">
        <v>0</v>
      </c>
      <c r="Q1652" s="117">
        <v>0</v>
      </c>
      <c r="R1652" s="117">
        <v>0</v>
      </c>
      <c r="S1652" s="117">
        <v>1</v>
      </c>
      <c r="T1652" s="117">
        <v>0</v>
      </c>
      <c r="U1652" s="117">
        <v>0</v>
      </c>
      <c r="V1652" s="117">
        <v>0</v>
      </c>
      <c r="W1652" s="117">
        <v>0</v>
      </c>
      <c r="X1652" s="117">
        <v>1</v>
      </c>
      <c r="Y1652" s="117">
        <v>0</v>
      </c>
      <c r="Z1652" s="117">
        <v>0</v>
      </c>
      <c r="AA1652" s="117">
        <v>0</v>
      </c>
      <c r="AB1652" s="117">
        <v>0</v>
      </c>
      <c r="AC1652" s="117">
        <v>0</v>
      </c>
      <c r="AD1652" s="117">
        <v>0</v>
      </c>
      <c r="AE1652" s="117">
        <v>0</v>
      </c>
      <c r="AF1652" s="117">
        <v>0</v>
      </c>
      <c r="AG1652" s="117">
        <v>0</v>
      </c>
      <c r="AH1652" s="117">
        <v>0</v>
      </c>
      <c r="AI1652" s="117">
        <v>0</v>
      </c>
      <c r="AJ1652" s="117">
        <v>0</v>
      </c>
      <c r="AK1652" s="117">
        <v>1</v>
      </c>
      <c r="AL1652" s="117">
        <v>0</v>
      </c>
      <c r="AM1652" s="117">
        <v>0</v>
      </c>
      <c r="AN1652" s="117">
        <v>0</v>
      </c>
      <c r="AO1652" s="117">
        <v>0</v>
      </c>
      <c r="AP1652" s="117">
        <v>0</v>
      </c>
      <c r="AQ1652" s="117">
        <v>1</v>
      </c>
      <c r="AR1652" s="117">
        <v>0</v>
      </c>
      <c r="AS1652" s="117">
        <v>201982.22700483329</v>
      </c>
    </row>
    <row r="1653" spans="1:45" x14ac:dyDescent="0.45">
      <c r="A1653" s="117" t="s">
        <v>1992</v>
      </c>
      <c r="B1653" s="118">
        <v>44660</v>
      </c>
      <c r="C1653" s="117">
        <v>2022</v>
      </c>
      <c r="D1653" s="117">
        <v>4</v>
      </c>
      <c r="E1653" s="117">
        <v>7</v>
      </c>
      <c r="F1653" s="117" t="s">
        <v>340</v>
      </c>
      <c r="G1653" s="117" t="s">
        <v>336</v>
      </c>
      <c r="H1653" s="117">
        <v>0</v>
      </c>
      <c r="I1653" s="117">
        <v>43.083329999999997</v>
      </c>
      <c r="J1653" s="117">
        <v>316774.41741654545</v>
      </c>
      <c r="K1653" s="117">
        <v>221426.0840832121</v>
      </c>
      <c r="L1653" s="117">
        <v>95348.333333333328</v>
      </c>
      <c r="M1653" s="117">
        <v>0</v>
      </c>
      <c r="N1653" s="117">
        <v>0</v>
      </c>
      <c r="O1653" s="117">
        <v>0</v>
      </c>
      <c r="P1653" s="117">
        <v>0</v>
      </c>
      <c r="Q1653" s="117">
        <v>0</v>
      </c>
      <c r="R1653" s="117">
        <v>0</v>
      </c>
      <c r="S1653" s="117">
        <v>0</v>
      </c>
      <c r="T1653" s="117">
        <v>1</v>
      </c>
      <c r="U1653" s="117">
        <v>0</v>
      </c>
      <c r="V1653" s="117">
        <v>0</v>
      </c>
      <c r="W1653" s="117">
        <v>0</v>
      </c>
      <c r="X1653" s="117">
        <v>1</v>
      </c>
      <c r="Y1653" s="117">
        <v>0</v>
      </c>
      <c r="Z1653" s="117">
        <v>0</v>
      </c>
      <c r="AA1653" s="117">
        <v>0</v>
      </c>
      <c r="AB1653" s="117">
        <v>0</v>
      </c>
      <c r="AC1653" s="117">
        <v>0</v>
      </c>
      <c r="AD1653" s="117">
        <v>0</v>
      </c>
      <c r="AE1653" s="117">
        <v>0</v>
      </c>
      <c r="AF1653" s="117">
        <v>0</v>
      </c>
      <c r="AG1653" s="117">
        <v>0</v>
      </c>
      <c r="AH1653" s="117">
        <v>0</v>
      </c>
      <c r="AI1653" s="117">
        <v>0</v>
      </c>
      <c r="AJ1653" s="117">
        <v>0</v>
      </c>
      <c r="AK1653" s="117">
        <v>1</v>
      </c>
      <c r="AL1653" s="117">
        <v>0</v>
      </c>
      <c r="AM1653" s="117">
        <v>0</v>
      </c>
      <c r="AN1653" s="117">
        <v>0</v>
      </c>
      <c r="AO1653" s="117">
        <v>0</v>
      </c>
      <c r="AP1653" s="117">
        <v>0</v>
      </c>
      <c r="AQ1653" s="117">
        <v>1</v>
      </c>
      <c r="AR1653" s="117">
        <v>0</v>
      </c>
      <c r="AS1653" s="117">
        <v>221426.0840832121</v>
      </c>
    </row>
    <row r="1654" spans="1:45" x14ac:dyDescent="0.45">
      <c r="A1654" s="117" t="s">
        <v>1993</v>
      </c>
      <c r="B1654" s="118">
        <v>44661</v>
      </c>
      <c r="C1654" s="117">
        <v>2022</v>
      </c>
      <c r="D1654" s="117">
        <v>4</v>
      </c>
      <c r="E1654" s="117">
        <v>1</v>
      </c>
      <c r="F1654" s="117" t="s">
        <v>340</v>
      </c>
      <c r="G1654" s="117" t="s">
        <v>336</v>
      </c>
      <c r="H1654" s="117">
        <v>0</v>
      </c>
      <c r="I1654" s="117">
        <v>39</v>
      </c>
      <c r="J1654" s="117">
        <v>298346.30792186374</v>
      </c>
      <c r="K1654" s="117">
        <v>226203.39125519709</v>
      </c>
      <c r="L1654" s="117">
        <v>72142.916666666672</v>
      </c>
      <c r="M1654" s="117">
        <v>0</v>
      </c>
      <c r="N1654" s="117">
        <v>1</v>
      </c>
      <c r="O1654" s="117">
        <v>0</v>
      </c>
      <c r="P1654" s="117">
        <v>0</v>
      </c>
      <c r="Q1654" s="117">
        <v>0</v>
      </c>
      <c r="R1654" s="117">
        <v>0</v>
      </c>
      <c r="S1654" s="117">
        <v>0</v>
      </c>
      <c r="T1654" s="117">
        <v>0</v>
      </c>
      <c r="U1654" s="117">
        <v>0</v>
      </c>
      <c r="V1654" s="117">
        <v>0</v>
      </c>
      <c r="W1654" s="117">
        <v>0</v>
      </c>
      <c r="X1654" s="117">
        <v>1</v>
      </c>
      <c r="Y1654" s="117">
        <v>0</v>
      </c>
      <c r="Z1654" s="117">
        <v>0</v>
      </c>
      <c r="AA1654" s="117">
        <v>0</v>
      </c>
      <c r="AB1654" s="117">
        <v>0</v>
      </c>
      <c r="AC1654" s="117">
        <v>0</v>
      </c>
      <c r="AD1654" s="117">
        <v>0</v>
      </c>
      <c r="AE1654" s="117">
        <v>0</v>
      </c>
      <c r="AF1654" s="117">
        <v>0</v>
      </c>
      <c r="AG1654" s="117">
        <v>0</v>
      </c>
      <c r="AH1654" s="117">
        <v>0</v>
      </c>
      <c r="AI1654" s="117">
        <v>0</v>
      </c>
      <c r="AJ1654" s="117">
        <v>0</v>
      </c>
      <c r="AK1654" s="117">
        <v>1</v>
      </c>
      <c r="AL1654" s="117">
        <v>0</v>
      </c>
      <c r="AM1654" s="117">
        <v>0</v>
      </c>
      <c r="AN1654" s="117">
        <v>0</v>
      </c>
      <c r="AO1654" s="117">
        <v>0</v>
      </c>
      <c r="AP1654" s="117">
        <v>0</v>
      </c>
      <c r="AQ1654" s="117">
        <v>1</v>
      </c>
      <c r="AR1654" s="117">
        <v>0</v>
      </c>
      <c r="AS1654" s="117">
        <v>226203.39125519709</v>
      </c>
    </row>
    <row r="1655" spans="1:45" x14ac:dyDescent="0.45">
      <c r="A1655" s="117" t="s">
        <v>1994</v>
      </c>
      <c r="B1655" s="118">
        <v>44662</v>
      </c>
      <c r="C1655" s="117">
        <v>2022</v>
      </c>
      <c r="D1655" s="117">
        <v>4</v>
      </c>
      <c r="E1655" s="117">
        <v>2</v>
      </c>
      <c r="F1655" s="117" t="s">
        <v>342</v>
      </c>
      <c r="G1655" s="117" t="s">
        <v>336</v>
      </c>
      <c r="H1655" s="117">
        <v>0</v>
      </c>
      <c r="I1655" s="117">
        <v>41.291670000000003</v>
      </c>
      <c r="J1655" s="117">
        <v>338537.30500291596</v>
      </c>
      <c r="K1655" s="117">
        <v>284398.13833624928</v>
      </c>
      <c r="L1655" s="117">
        <v>54139.166666666664</v>
      </c>
      <c r="M1655" s="117">
        <v>0</v>
      </c>
      <c r="N1655" s="117">
        <v>0</v>
      </c>
      <c r="O1655" s="117">
        <v>1</v>
      </c>
      <c r="P1655" s="117">
        <v>0</v>
      </c>
      <c r="Q1655" s="117">
        <v>0</v>
      </c>
      <c r="R1655" s="117">
        <v>0</v>
      </c>
      <c r="S1655" s="117">
        <v>0</v>
      </c>
      <c r="T1655" s="117">
        <v>0</v>
      </c>
      <c r="U1655" s="117">
        <v>0</v>
      </c>
      <c r="V1655" s="117">
        <v>0</v>
      </c>
      <c r="W1655" s="117">
        <v>0</v>
      </c>
      <c r="X1655" s="117">
        <v>1</v>
      </c>
      <c r="Y1655" s="117">
        <v>0</v>
      </c>
      <c r="Z1655" s="117">
        <v>0</v>
      </c>
      <c r="AA1655" s="117">
        <v>0</v>
      </c>
      <c r="AB1655" s="117">
        <v>0</v>
      </c>
      <c r="AC1655" s="117">
        <v>0</v>
      </c>
      <c r="AD1655" s="117">
        <v>0</v>
      </c>
      <c r="AE1655" s="117">
        <v>0</v>
      </c>
      <c r="AF1655" s="117">
        <v>0</v>
      </c>
      <c r="AG1655" s="117">
        <v>0</v>
      </c>
      <c r="AH1655" s="117">
        <v>0</v>
      </c>
      <c r="AI1655" s="117">
        <v>0</v>
      </c>
      <c r="AJ1655" s="117">
        <v>0</v>
      </c>
      <c r="AK1655" s="117">
        <v>1</v>
      </c>
      <c r="AL1655" s="117">
        <v>0</v>
      </c>
      <c r="AM1655" s="117">
        <v>0</v>
      </c>
      <c r="AN1655" s="117">
        <v>0</v>
      </c>
      <c r="AO1655" s="117">
        <v>0</v>
      </c>
      <c r="AP1655" s="117">
        <v>0</v>
      </c>
      <c r="AQ1655" s="117">
        <v>1</v>
      </c>
      <c r="AR1655" s="117">
        <v>0</v>
      </c>
      <c r="AS1655" s="117">
        <v>284398.13833624928</v>
      </c>
    </row>
    <row r="1656" spans="1:45" x14ac:dyDescent="0.45">
      <c r="A1656" s="117" t="s">
        <v>1995</v>
      </c>
      <c r="B1656" s="118">
        <v>44663</v>
      </c>
      <c r="C1656" s="117">
        <v>2022</v>
      </c>
      <c r="D1656" s="117">
        <v>4</v>
      </c>
      <c r="E1656" s="117">
        <v>3</v>
      </c>
      <c r="F1656" s="117" t="s">
        <v>342</v>
      </c>
      <c r="G1656" s="117" t="s">
        <v>336</v>
      </c>
      <c r="H1656" s="117">
        <v>0</v>
      </c>
      <c r="I1656" s="117">
        <v>38.166670000000003</v>
      </c>
      <c r="J1656" s="117">
        <v>315427.85831738584</v>
      </c>
      <c r="K1656" s="117">
        <v>270306.60831738584</v>
      </c>
      <c r="L1656" s="117">
        <v>45121.25</v>
      </c>
      <c r="M1656" s="117">
        <v>0</v>
      </c>
      <c r="N1656" s="117">
        <v>0</v>
      </c>
      <c r="O1656" s="117">
        <v>0</v>
      </c>
      <c r="P1656" s="117">
        <v>1</v>
      </c>
      <c r="Q1656" s="117">
        <v>0</v>
      </c>
      <c r="R1656" s="117">
        <v>0</v>
      </c>
      <c r="S1656" s="117">
        <v>0</v>
      </c>
      <c r="T1656" s="117">
        <v>0</v>
      </c>
      <c r="U1656" s="117">
        <v>0</v>
      </c>
      <c r="V1656" s="117">
        <v>0</v>
      </c>
      <c r="W1656" s="117">
        <v>0</v>
      </c>
      <c r="X1656" s="117">
        <v>1</v>
      </c>
      <c r="Y1656" s="117">
        <v>0</v>
      </c>
      <c r="Z1656" s="117">
        <v>0</v>
      </c>
      <c r="AA1656" s="117">
        <v>0</v>
      </c>
      <c r="AB1656" s="117">
        <v>0</v>
      </c>
      <c r="AC1656" s="117">
        <v>0</v>
      </c>
      <c r="AD1656" s="117">
        <v>0</v>
      </c>
      <c r="AE1656" s="117">
        <v>0</v>
      </c>
      <c r="AF1656" s="117">
        <v>0</v>
      </c>
      <c r="AG1656" s="117">
        <v>0</v>
      </c>
      <c r="AH1656" s="117">
        <v>0</v>
      </c>
      <c r="AI1656" s="117">
        <v>0</v>
      </c>
      <c r="AJ1656" s="117">
        <v>0</v>
      </c>
      <c r="AK1656" s="117">
        <v>1</v>
      </c>
      <c r="AL1656" s="117">
        <v>0</v>
      </c>
      <c r="AM1656" s="117">
        <v>0</v>
      </c>
      <c r="AN1656" s="117">
        <v>0</v>
      </c>
      <c r="AO1656" s="117">
        <v>0</v>
      </c>
      <c r="AP1656" s="117">
        <v>0</v>
      </c>
      <c r="AQ1656" s="117">
        <v>1</v>
      </c>
      <c r="AR1656" s="117">
        <v>0</v>
      </c>
      <c r="AS1656" s="117">
        <v>270306.60831738584</v>
      </c>
    </row>
    <row r="1657" spans="1:45" x14ac:dyDescent="0.45">
      <c r="A1657" s="117" t="s">
        <v>1996</v>
      </c>
      <c r="B1657" s="118">
        <v>44664</v>
      </c>
      <c r="C1657" s="117">
        <v>2022</v>
      </c>
      <c r="D1657" s="117">
        <v>4</v>
      </c>
      <c r="E1657" s="117">
        <v>4</v>
      </c>
      <c r="F1657" s="117" t="s">
        <v>342</v>
      </c>
      <c r="G1657" s="117" t="s">
        <v>336</v>
      </c>
      <c r="H1657" s="117">
        <v>0</v>
      </c>
      <c r="I1657" s="117">
        <v>39.708329999999997</v>
      </c>
      <c r="J1657" s="117">
        <v>319475.8489902725</v>
      </c>
      <c r="K1657" s="117">
        <v>272156.26565693918</v>
      </c>
      <c r="L1657" s="117">
        <v>47319.583333333336</v>
      </c>
      <c r="M1657" s="117">
        <v>0</v>
      </c>
      <c r="N1657" s="117">
        <v>0</v>
      </c>
      <c r="O1657" s="117">
        <v>0</v>
      </c>
      <c r="P1657" s="117">
        <v>0</v>
      </c>
      <c r="Q1657" s="117">
        <v>1</v>
      </c>
      <c r="R1657" s="117">
        <v>0</v>
      </c>
      <c r="S1657" s="117">
        <v>0</v>
      </c>
      <c r="T1657" s="117">
        <v>0</v>
      </c>
      <c r="U1657" s="117">
        <v>0</v>
      </c>
      <c r="V1657" s="117">
        <v>0</v>
      </c>
      <c r="W1657" s="117">
        <v>0</v>
      </c>
      <c r="X1657" s="117">
        <v>1</v>
      </c>
      <c r="Y1657" s="117">
        <v>0</v>
      </c>
      <c r="Z1657" s="117">
        <v>0</v>
      </c>
      <c r="AA1657" s="117">
        <v>0</v>
      </c>
      <c r="AB1657" s="117">
        <v>0</v>
      </c>
      <c r="AC1657" s="117">
        <v>0</v>
      </c>
      <c r="AD1657" s="117">
        <v>0</v>
      </c>
      <c r="AE1657" s="117">
        <v>0</v>
      </c>
      <c r="AF1657" s="117">
        <v>0</v>
      </c>
      <c r="AG1657" s="117">
        <v>0</v>
      </c>
      <c r="AH1657" s="117">
        <v>0</v>
      </c>
      <c r="AI1657" s="117">
        <v>0</v>
      </c>
      <c r="AJ1657" s="117">
        <v>0</v>
      </c>
      <c r="AK1657" s="117">
        <v>1</v>
      </c>
      <c r="AL1657" s="117">
        <v>0</v>
      </c>
      <c r="AM1657" s="117">
        <v>0</v>
      </c>
      <c r="AN1657" s="117">
        <v>0</v>
      </c>
      <c r="AO1657" s="117">
        <v>0</v>
      </c>
      <c r="AP1657" s="117">
        <v>0</v>
      </c>
      <c r="AQ1657" s="117">
        <v>1</v>
      </c>
      <c r="AR1657" s="117">
        <v>0</v>
      </c>
      <c r="AS1657" s="117">
        <v>272156.26565693918</v>
      </c>
    </row>
    <row r="1658" spans="1:45" x14ac:dyDescent="0.45">
      <c r="A1658" s="117" t="s">
        <v>1997</v>
      </c>
      <c r="B1658" s="118">
        <v>44665</v>
      </c>
      <c r="C1658" s="117">
        <v>2022</v>
      </c>
      <c r="D1658" s="117">
        <v>4</v>
      </c>
      <c r="E1658" s="117">
        <v>5</v>
      </c>
      <c r="F1658" s="117" t="s">
        <v>342</v>
      </c>
      <c r="G1658" s="117" t="s">
        <v>336</v>
      </c>
      <c r="H1658" s="117">
        <v>0</v>
      </c>
      <c r="I1658" s="117">
        <v>40.458329999999997</v>
      </c>
      <c r="J1658" s="117">
        <v>323176.09152383386</v>
      </c>
      <c r="K1658" s="117">
        <v>273348.17485716718</v>
      </c>
      <c r="L1658" s="117">
        <v>49827.916666666664</v>
      </c>
      <c r="M1658" s="117">
        <v>0</v>
      </c>
      <c r="N1658" s="117">
        <v>0</v>
      </c>
      <c r="O1658" s="117">
        <v>0</v>
      </c>
      <c r="P1658" s="117">
        <v>0</v>
      </c>
      <c r="Q1658" s="117">
        <v>0</v>
      </c>
      <c r="R1658" s="117">
        <v>1</v>
      </c>
      <c r="S1658" s="117">
        <v>0</v>
      </c>
      <c r="T1658" s="117">
        <v>0</v>
      </c>
      <c r="U1658" s="117">
        <v>0</v>
      </c>
      <c r="V1658" s="117">
        <v>0</v>
      </c>
      <c r="W1658" s="117">
        <v>0</v>
      </c>
      <c r="X1658" s="117">
        <v>1</v>
      </c>
      <c r="Y1658" s="117">
        <v>0</v>
      </c>
      <c r="Z1658" s="117">
        <v>0</v>
      </c>
      <c r="AA1658" s="117">
        <v>0</v>
      </c>
      <c r="AB1658" s="117">
        <v>0</v>
      </c>
      <c r="AC1658" s="117">
        <v>0</v>
      </c>
      <c r="AD1658" s="117">
        <v>0</v>
      </c>
      <c r="AE1658" s="117">
        <v>0</v>
      </c>
      <c r="AF1658" s="117">
        <v>0</v>
      </c>
      <c r="AG1658" s="117">
        <v>0</v>
      </c>
      <c r="AH1658" s="117">
        <v>0</v>
      </c>
      <c r="AI1658" s="117">
        <v>0</v>
      </c>
      <c r="AJ1658" s="117">
        <v>0</v>
      </c>
      <c r="AK1658" s="117">
        <v>1</v>
      </c>
      <c r="AL1658" s="117">
        <v>0</v>
      </c>
      <c r="AM1658" s="117">
        <v>0</v>
      </c>
      <c r="AN1658" s="117">
        <v>0</v>
      </c>
      <c r="AO1658" s="117">
        <v>0</v>
      </c>
      <c r="AP1658" s="117">
        <v>0</v>
      </c>
      <c r="AQ1658" s="117">
        <v>1</v>
      </c>
      <c r="AR1658" s="117">
        <v>0</v>
      </c>
      <c r="AS1658" s="117">
        <v>273348.17485716718</v>
      </c>
    </row>
    <row r="1659" spans="1:45" x14ac:dyDescent="0.45">
      <c r="A1659" s="117" t="s">
        <v>1998</v>
      </c>
      <c r="B1659" s="118">
        <v>44666</v>
      </c>
      <c r="C1659" s="117">
        <v>2022</v>
      </c>
      <c r="D1659" s="117">
        <v>4</v>
      </c>
      <c r="E1659" s="117">
        <v>6</v>
      </c>
      <c r="F1659" s="117" t="s">
        <v>342</v>
      </c>
      <c r="G1659" s="117" t="s">
        <v>336</v>
      </c>
      <c r="H1659" s="117">
        <v>0</v>
      </c>
      <c r="I1659" s="117">
        <v>37.875</v>
      </c>
      <c r="J1659" s="117">
        <v>305528.21777469182</v>
      </c>
      <c r="K1659" s="117">
        <v>261771.55110802513</v>
      </c>
      <c r="L1659" s="117">
        <v>43756.666666666664</v>
      </c>
      <c r="M1659" s="117">
        <v>0</v>
      </c>
      <c r="N1659" s="117">
        <v>0</v>
      </c>
      <c r="O1659" s="117">
        <v>0</v>
      </c>
      <c r="P1659" s="117">
        <v>0</v>
      </c>
      <c r="Q1659" s="117">
        <v>0</v>
      </c>
      <c r="R1659" s="117">
        <v>0</v>
      </c>
      <c r="S1659" s="117">
        <v>1</v>
      </c>
      <c r="T1659" s="117">
        <v>0</v>
      </c>
      <c r="U1659" s="117">
        <v>0</v>
      </c>
      <c r="V1659" s="117">
        <v>0</v>
      </c>
      <c r="W1659" s="117">
        <v>0</v>
      </c>
      <c r="X1659" s="117">
        <v>1</v>
      </c>
      <c r="Y1659" s="117">
        <v>0</v>
      </c>
      <c r="Z1659" s="117">
        <v>0</v>
      </c>
      <c r="AA1659" s="117">
        <v>0</v>
      </c>
      <c r="AB1659" s="117">
        <v>0</v>
      </c>
      <c r="AC1659" s="117">
        <v>0</v>
      </c>
      <c r="AD1659" s="117">
        <v>0</v>
      </c>
      <c r="AE1659" s="117">
        <v>0</v>
      </c>
      <c r="AF1659" s="117">
        <v>0</v>
      </c>
      <c r="AG1659" s="117">
        <v>0</v>
      </c>
      <c r="AH1659" s="117">
        <v>0</v>
      </c>
      <c r="AI1659" s="117">
        <v>0</v>
      </c>
      <c r="AJ1659" s="117">
        <v>0</v>
      </c>
      <c r="AK1659" s="117">
        <v>1</v>
      </c>
      <c r="AL1659" s="117">
        <v>0</v>
      </c>
      <c r="AM1659" s="117">
        <v>0</v>
      </c>
      <c r="AN1659" s="117">
        <v>0</v>
      </c>
      <c r="AO1659" s="117">
        <v>0</v>
      </c>
      <c r="AP1659" s="117">
        <v>0</v>
      </c>
      <c r="AQ1659" s="117">
        <v>1</v>
      </c>
      <c r="AR1659" s="117">
        <v>0</v>
      </c>
      <c r="AS1659" s="117">
        <v>261771.55110802513</v>
      </c>
    </row>
    <row r="1660" spans="1:45" x14ac:dyDescent="0.45">
      <c r="A1660" s="117" t="s">
        <v>1999</v>
      </c>
      <c r="B1660" s="118">
        <v>44667</v>
      </c>
      <c r="C1660" s="117">
        <v>2022</v>
      </c>
      <c r="D1660" s="117">
        <v>4</v>
      </c>
      <c r="E1660" s="117">
        <v>7</v>
      </c>
      <c r="F1660" s="117" t="s">
        <v>340</v>
      </c>
      <c r="G1660" s="117" t="s">
        <v>336</v>
      </c>
      <c r="H1660" s="117">
        <v>0</v>
      </c>
      <c r="I1660" s="117">
        <v>40.708329999999997</v>
      </c>
      <c r="J1660" s="117">
        <v>305008.69746929343</v>
      </c>
      <c r="K1660" s="117">
        <v>266045.78080262674</v>
      </c>
      <c r="L1660" s="117">
        <v>38962.916666666664</v>
      </c>
      <c r="M1660" s="117">
        <v>0</v>
      </c>
      <c r="N1660" s="117">
        <v>0</v>
      </c>
      <c r="O1660" s="117">
        <v>0</v>
      </c>
      <c r="P1660" s="117">
        <v>0</v>
      </c>
      <c r="Q1660" s="117">
        <v>0</v>
      </c>
      <c r="R1660" s="117">
        <v>0</v>
      </c>
      <c r="S1660" s="117">
        <v>0</v>
      </c>
      <c r="T1660" s="117">
        <v>1</v>
      </c>
      <c r="U1660" s="117">
        <v>0</v>
      </c>
      <c r="V1660" s="117">
        <v>0</v>
      </c>
      <c r="W1660" s="117">
        <v>0</v>
      </c>
      <c r="X1660" s="117">
        <v>1</v>
      </c>
      <c r="Y1660" s="117">
        <v>0</v>
      </c>
      <c r="Z1660" s="117">
        <v>0</v>
      </c>
      <c r="AA1660" s="117">
        <v>0</v>
      </c>
      <c r="AB1660" s="117">
        <v>0</v>
      </c>
      <c r="AC1660" s="117">
        <v>0</v>
      </c>
      <c r="AD1660" s="117">
        <v>0</v>
      </c>
      <c r="AE1660" s="117">
        <v>0</v>
      </c>
      <c r="AF1660" s="117">
        <v>0</v>
      </c>
      <c r="AG1660" s="117">
        <v>0</v>
      </c>
      <c r="AH1660" s="117">
        <v>0</v>
      </c>
      <c r="AI1660" s="117">
        <v>0</v>
      </c>
      <c r="AJ1660" s="117">
        <v>0</v>
      </c>
      <c r="AK1660" s="117">
        <v>1</v>
      </c>
      <c r="AL1660" s="117">
        <v>0</v>
      </c>
      <c r="AM1660" s="117">
        <v>0</v>
      </c>
      <c r="AN1660" s="117">
        <v>0</v>
      </c>
      <c r="AO1660" s="117">
        <v>0</v>
      </c>
      <c r="AP1660" s="117">
        <v>0</v>
      </c>
      <c r="AQ1660" s="117">
        <v>1</v>
      </c>
      <c r="AR1660" s="117">
        <v>0</v>
      </c>
      <c r="AS1660" s="117">
        <v>266045.78080262674</v>
      </c>
    </row>
    <row r="1661" spans="1:45" x14ac:dyDescent="0.45">
      <c r="A1661" s="117" t="s">
        <v>2000</v>
      </c>
      <c r="B1661" s="118">
        <v>44668</v>
      </c>
      <c r="C1661" s="117">
        <v>2022</v>
      </c>
      <c r="D1661" s="117">
        <v>4</v>
      </c>
      <c r="E1661" s="117">
        <v>1</v>
      </c>
      <c r="F1661" s="117" t="s">
        <v>340</v>
      </c>
      <c r="G1661" s="117" t="s">
        <v>336</v>
      </c>
      <c r="H1661" s="117">
        <v>0</v>
      </c>
      <c r="I1661" s="117">
        <v>43.708329999999997</v>
      </c>
      <c r="J1661" s="117">
        <v>267042.96655477415</v>
      </c>
      <c r="K1661" s="117">
        <v>234536.29988810749</v>
      </c>
      <c r="L1661" s="117">
        <v>32506.666666666668</v>
      </c>
      <c r="M1661" s="117">
        <v>0</v>
      </c>
      <c r="N1661" s="117">
        <v>1</v>
      </c>
      <c r="O1661" s="117">
        <v>0</v>
      </c>
      <c r="P1661" s="117">
        <v>0</v>
      </c>
      <c r="Q1661" s="117">
        <v>0</v>
      </c>
      <c r="R1661" s="117">
        <v>0</v>
      </c>
      <c r="S1661" s="117">
        <v>0</v>
      </c>
      <c r="T1661" s="117">
        <v>0</v>
      </c>
      <c r="U1661" s="117">
        <v>0</v>
      </c>
      <c r="V1661" s="117">
        <v>0</v>
      </c>
      <c r="W1661" s="117">
        <v>0</v>
      </c>
      <c r="X1661" s="117">
        <v>1</v>
      </c>
      <c r="Y1661" s="117">
        <v>0</v>
      </c>
      <c r="Z1661" s="117">
        <v>0</v>
      </c>
      <c r="AA1661" s="117">
        <v>0</v>
      </c>
      <c r="AB1661" s="117">
        <v>0</v>
      </c>
      <c r="AC1661" s="117">
        <v>0</v>
      </c>
      <c r="AD1661" s="117">
        <v>0</v>
      </c>
      <c r="AE1661" s="117">
        <v>0</v>
      </c>
      <c r="AF1661" s="117">
        <v>0</v>
      </c>
      <c r="AG1661" s="117">
        <v>0</v>
      </c>
      <c r="AH1661" s="117">
        <v>0</v>
      </c>
      <c r="AI1661" s="117">
        <v>0</v>
      </c>
      <c r="AJ1661" s="117">
        <v>0</v>
      </c>
      <c r="AK1661" s="117">
        <v>1</v>
      </c>
      <c r="AL1661" s="117">
        <v>0</v>
      </c>
      <c r="AM1661" s="117">
        <v>0</v>
      </c>
      <c r="AN1661" s="117">
        <v>0</v>
      </c>
      <c r="AO1661" s="117">
        <v>0</v>
      </c>
      <c r="AP1661" s="117">
        <v>0</v>
      </c>
      <c r="AQ1661" s="117">
        <v>1</v>
      </c>
      <c r="AR1661" s="117">
        <v>0</v>
      </c>
      <c r="AS1661" s="117">
        <v>234536.29988810749</v>
      </c>
    </row>
    <row r="1662" spans="1:45" x14ac:dyDescent="0.45">
      <c r="A1662" s="117" t="s">
        <v>2001</v>
      </c>
      <c r="B1662" s="118">
        <v>44669</v>
      </c>
      <c r="C1662" s="117">
        <v>2022</v>
      </c>
      <c r="D1662" s="117">
        <v>4</v>
      </c>
      <c r="E1662" s="117">
        <v>2</v>
      </c>
      <c r="F1662" s="117" t="s">
        <v>342</v>
      </c>
      <c r="G1662" s="117" t="s">
        <v>336</v>
      </c>
      <c r="H1662" s="117">
        <v>0</v>
      </c>
      <c r="I1662" s="117">
        <v>41.625</v>
      </c>
      <c r="J1662" s="117">
        <v>264047.91798350448</v>
      </c>
      <c r="K1662" s="117">
        <v>232692.08465017113</v>
      </c>
      <c r="L1662" s="117">
        <v>31355.833333333332</v>
      </c>
      <c r="M1662" s="117">
        <v>0</v>
      </c>
      <c r="N1662" s="117">
        <v>0</v>
      </c>
      <c r="O1662" s="117">
        <v>1</v>
      </c>
      <c r="P1662" s="117">
        <v>0</v>
      </c>
      <c r="Q1662" s="117">
        <v>0</v>
      </c>
      <c r="R1662" s="117">
        <v>0</v>
      </c>
      <c r="S1662" s="117">
        <v>0</v>
      </c>
      <c r="T1662" s="117">
        <v>0</v>
      </c>
      <c r="U1662" s="117">
        <v>0</v>
      </c>
      <c r="V1662" s="117">
        <v>0</v>
      </c>
      <c r="W1662" s="117">
        <v>0</v>
      </c>
      <c r="X1662" s="117">
        <v>1</v>
      </c>
      <c r="Y1662" s="117">
        <v>0</v>
      </c>
      <c r="Z1662" s="117">
        <v>0</v>
      </c>
      <c r="AA1662" s="117">
        <v>0</v>
      </c>
      <c r="AB1662" s="117">
        <v>0</v>
      </c>
      <c r="AC1662" s="117">
        <v>0</v>
      </c>
      <c r="AD1662" s="117">
        <v>0</v>
      </c>
      <c r="AE1662" s="117">
        <v>0</v>
      </c>
      <c r="AF1662" s="117">
        <v>0</v>
      </c>
      <c r="AG1662" s="117">
        <v>0</v>
      </c>
      <c r="AH1662" s="117">
        <v>0</v>
      </c>
      <c r="AI1662" s="117">
        <v>0</v>
      </c>
      <c r="AJ1662" s="117">
        <v>0</v>
      </c>
      <c r="AK1662" s="117">
        <v>1</v>
      </c>
      <c r="AL1662" s="117">
        <v>0</v>
      </c>
      <c r="AM1662" s="117">
        <v>0</v>
      </c>
      <c r="AN1662" s="117">
        <v>0</v>
      </c>
      <c r="AO1662" s="117">
        <v>0</v>
      </c>
      <c r="AP1662" s="117">
        <v>0</v>
      </c>
      <c r="AQ1662" s="117">
        <v>1</v>
      </c>
      <c r="AR1662" s="117">
        <v>0</v>
      </c>
      <c r="AS1662" s="117">
        <v>232692.08465017113</v>
      </c>
    </row>
    <row r="1663" spans="1:45" x14ac:dyDescent="0.45">
      <c r="A1663" s="117" t="s">
        <v>2002</v>
      </c>
      <c r="B1663" s="118">
        <v>44670</v>
      </c>
      <c r="C1663" s="117">
        <v>2022</v>
      </c>
      <c r="D1663" s="117">
        <v>4</v>
      </c>
      <c r="E1663" s="117">
        <v>3</v>
      </c>
      <c r="F1663" s="117" t="s">
        <v>342</v>
      </c>
      <c r="G1663" s="117" t="s">
        <v>336</v>
      </c>
      <c r="H1663" s="117">
        <v>0</v>
      </c>
      <c r="I1663" s="117">
        <v>45.5</v>
      </c>
      <c r="J1663" s="117">
        <v>285125.78004468366</v>
      </c>
      <c r="K1663" s="117">
        <v>230424.94671135035</v>
      </c>
      <c r="L1663" s="117">
        <v>54700.833333333336</v>
      </c>
      <c r="M1663" s="117">
        <v>0</v>
      </c>
      <c r="N1663" s="117">
        <v>0</v>
      </c>
      <c r="O1663" s="117">
        <v>0</v>
      </c>
      <c r="P1663" s="117">
        <v>1</v>
      </c>
      <c r="Q1663" s="117">
        <v>0</v>
      </c>
      <c r="R1663" s="117">
        <v>0</v>
      </c>
      <c r="S1663" s="117">
        <v>0</v>
      </c>
      <c r="T1663" s="117">
        <v>0</v>
      </c>
      <c r="U1663" s="117">
        <v>0</v>
      </c>
      <c r="V1663" s="117">
        <v>0</v>
      </c>
      <c r="W1663" s="117">
        <v>0</v>
      </c>
      <c r="X1663" s="117">
        <v>1</v>
      </c>
      <c r="Y1663" s="117">
        <v>0</v>
      </c>
      <c r="Z1663" s="117">
        <v>0</v>
      </c>
      <c r="AA1663" s="117">
        <v>0</v>
      </c>
      <c r="AB1663" s="117">
        <v>0</v>
      </c>
      <c r="AC1663" s="117">
        <v>0</v>
      </c>
      <c r="AD1663" s="117">
        <v>0</v>
      </c>
      <c r="AE1663" s="117">
        <v>0</v>
      </c>
      <c r="AF1663" s="117">
        <v>0</v>
      </c>
      <c r="AG1663" s="117">
        <v>0</v>
      </c>
      <c r="AH1663" s="117">
        <v>0</v>
      </c>
      <c r="AI1663" s="117">
        <v>0</v>
      </c>
      <c r="AJ1663" s="117">
        <v>0</v>
      </c>
      <c r="AK1663" s="117">
        <v>1</v>
      </c>
      <c r="AL1663" s="117">
        <v>0</v>
      </c>
      <c r="AM1663" s="117">
        <v>0</v>
      </c>
      <c r="AN1663" s="117">
        <v>0</v>
      </c>
      <c r="AO1663" s="117">
        <v>0</v>
      </c>
      <c r="AP1663" s="117">
        <v>0</v>
      </c>
      <c r="AQ1663" s="117">
        <v>1</v>
      </c>
      <c r="AR1663" s="117">
        <v>0</v>
      </c>
      <c r="AS1663" s="117">
        <v>230424.94671135035</v>
      </c>
    </row>
    <row r="1664" spans="1:45" x14ac:dyDescent="0.45">
      <c r="A1664" s="117" t="s">
        <v>2003</v>
      </c>
      <c r="B1664" s="118">
        <v>44671</v>
      </c>
      <c r="C1664" s="117">
        <v>2022</v>
      </c>
      <c r="D1664" s="117">
        <v>4</v>
      </c>
      <c r="E1664" s="117">
        <v>4</v>
      </c>
      <c r="F1664" s="117" t="s">
        <v>342</v>
      </c>
      <c r="G1664" s="117" t="s">
        <v>336</v>
      </c>
      <c r="H1664" s="117">
        <v>0</v>
      </c>
      <c r="I1664" s="117">
        <v>42.666670000000003</v>
      </c>
      <c r="J1664" s="117">
        <v>314036.55623280955</v>
      </c>
      <c r="K1664" s="117">
        <v>237607.80623280955</v>
      </c>
      <c r="L1664" s="117">
        <v>76428.75</v>
      </c>
      <c r="M1664" s="117">
        <v>0</v>
      </c>
      <c r="N1664" s="117">
        <v>0</v>
      </c>
      <c r="O1664" s="117">
        <v>0</v>
      </c>
      <c r="P1664" s="117">
        <v>0</v>
      </c>
      <c r="Q1664" s="117">
        <v>1</v>
      </c>
      <c r="R1664" s="117">
        <v>0</v>
      </c>
      <c r="S1664" s="117">
        <v>0</v>
      </c>
      <c r="T1664" s="117">
        <v>0</v>
      </c>
      <c r="U1664" s="117">
        <v>0</v>
      </c>
      <c r="V1664" s="117">
        <v>0</v>
      </c>
      <c r="W1664" s="117">
        <v>0</v>
      </c>
      <c r="X1664" s="117">
        <v>1</v>
      </c>
      <c r="Y1664" s="117">
        <v>0</v>
      </c>
      <c r="Z1664" s="117">
        <v>0</v>
      </c>
      <c r="AA1664" s="117">
        <v>0</v>
      </c>
      <c r="AB1664" s="117">
        <v>0</v>
      </c>
      <c r="AC1664" s="117">
        <v>0</v>
      </c>
      <c r="AD1664" s="117">
        <v>0</v>
      </c>
      <c r="AE1664" s="117">
        <v>0</v>
      </c>
      <c r="AF1664" s="117">
        <v>0</v>
      </c>
      <c r="AG1664" s="117">
        <v>0</v>
      </c>
      <c r="AH1664" s="117">
        <v>0</v>
      </c>
      <c r="AI1664" s="117">
        <v>0</v>
      </c>
      <c r="AJ1664" s="117">
        <v>0</v>
      </c>
      <c r="AK1664" s="117">
        <v>1</v>
      </c>
      <c r="AL1664" s="117">
        <v>0</v>
      </c>
      <c r="AM1664" s="117">
        <v>0</v>
      </c>
      <c r="AN1664" s="117">
        <v>0</v>
      </c>
      <c r="AO1664" s="117">
        <v>0</v>
      </c>
      <c r="AP1664" s="117">
        <v>0</v>
      </c>
      <c r="AQ1664" s="117">
        <v>1</v>
      </c>
      <c r="AR1664" s="117">
        <v>0</v>
      </c>
      <c r="AS1664" s="117">
        <v>237607.80623280955</v>
      </c>
    </row>
    <row r="1665" spans="1:45" x14ac:dyDescent="0.45">
      <c r="A1665" s="117" t="s">
        <v>2004</v>
      </c>
      <c r="B1665" s="118">
        <v>44672</v>
      </c>
      <c r="C1665" s="117">
        <v>2022</v>
      </c>
      <c r="D1665" s="117">
        <v>4</v>
      </c>
      <c r="E1665" s="117">
        <v>5</v>
      </c>
      <c r="F1665" s="117" t="s">
        <v>342</v>
      </c>
      <c r="G1665" s="117" t="s">
        <v>336</v>
      </c>
      <c r="H1665" s="117">
        <v>0</v>
      </c>
      <c r="I1665" s="117">
        <v>46.083329999999997</v>
      </c>
      <c r="J1665" s="117">
        <v>284590.29340705747</v>
      </c>
      <c r="K1665" s="117">
        <v>216827.37674039081</v>
      </c>
      <c r="L1665" s="117">
        <v>67762.916666666672</v>
      </c>
      <c r="M1665" s="117">
        <v>0</v>
      </c>
      <c r="N1665" s="117">
        <v>0</v>
      </c>
      <c r="O1665" s="117">
        <v>0</v>
      </c>
      <c r="P1665" s="117">
        <v>0</v>
      </c>
      <c r="Q1665" s="117">
        <v>0</v>
      </c>
      <c r="R1665" s="117">
        <v>1</v>
      </c>
      <c r="S1665" s="117">
        <v>0</v>
      </c>
      <c r="T1665" s="117">
        <v>0</v>
      </c>
      <c r="U1665" s="117">
        <v>0</v>
      </c>
      <c r="V1665" s="117">
        <v>0</v>
      </c>
      <c r="W1665" s="117">
        <v>0</v>
      </c>
      <c r="X1665" s="117">
        <v>1</v>
      </c>
      <c r="Y1665" s="117">
        <v>0</v>
      </c>
      <c r="Z1665" s="117">
        <v>0</v>
      </c>
      <c r="AA1665" s="117">
        <v>0</v>
      </c>
      <c r="AB1665" s="117">
        <v>0</v>
      </c>
      <c r="AC1665" s="117">
        <v>0</v>
      </c>
      <c r="AD1665" s="117">
        <v>0</v>
      </c>
      <c r="AE1665" s="117">
        <v>0</v>
      </c>
      <c r="AF1665" s="117">
        <v>0</v>
      </c>
      <c r="AG1665" s="117">
        <v>0</v>
      </c>
      <c r="AH1665" s="117">
        <v>0</v>
      </c>
      <c r="AI1665" s="117">
        <v>0</v>
      </c>
      <c r="AJ1665" s="117">
        <v>0</v>
      </c>
      <c r="AK1665" s="117">
        <v>1</v>
      </c>
      <c r="AL1665" s="117">
        <v>0</v>
      </c>
      <c r="AM1665" s="117">
        <v>0</v>
      </c>
      <c r="AN1665" s="117">
        <v>0</v>
      </c>
      <c r="AO1665" s="117">
        <v>0</v>
      </c>
      <c r="AP1665" s="117">
        <v>0</v>
      </c>
      <c r="AQ1665" s="117">
        <v>1</v>
      </c>
      <c r="AR1665" s="117">
        <v>0</v>
      </c>
      <c r="AS1665" s="117">
        <v>216827.37674039081</v>
      </c>
    </row>
    <row r="1666" spans="1:45" x14ac:dyDescent="0.45">
      <c r="A1666" s="117" t="s">
        <v>2005</v>
      </c>
      <c r="B1666" s="118">
        <v>44673</v>
      </c>
      <c r="C1666" s="117">
        <v>2022</v>
      </c>
      <c r="D1666" s="117">
        <v>4</v>
      </c>
      <c r="E1666" s="117">
        <v>6</v>
      </c>
      <c r="F1666" s="117" t="s">
        <v>342</v>
      </c>
      <c r="G1666" s="117" t="s">
        <v>336</v>
      </c>
      <c r="H1666" s="117">
        <v>0</v>
      </c>
      <c r="I1666" s="117">
        <v>47.416670000000003</v>
      </c>
      <c r="J1666" s="117">
        <v>275565.17936964124</v>
      </c>
      <c r="K1666" s="117">
        <v>210843.09603630789</v>
      </c>
      <c r="L1666" s="117">
        <v>64722.083333333336</v>
      </c>
      <c r="M1666" s="117">
        <v>0</v>
      </c>
      <c r="N1666" s="117">
        <v>0</v>
      </c>
      <c r="O1666" s="117">
        <v>0</v>
      </c>
      <c r="P1666" s="117">
        <v>0</v>
      </c>
      <c r="Q1666" s="117">
        <v>0</v>
      </c>
      <c r="R1666" s="117">
        <v>0</v>
      </c>
      <c r="S1666" s="117">
        <v>1</v>
      </c>
      <c r="T1666" s="117">
        <v>0</v>
      </c>
      <c r="U1666" s="117">
        <v>0</v>
      </c>
      <c r="V1666" s="117">
        <v>0</v>
      </c>
      <c r="W1666" s="117">
        <v>0</v>
      </c>
      <c r="X1666" s="117">
        <v>1</v>
      </c>
      <c r="Y1666" s="117">
        <v>0</v>
      </c>
      <c r="Z1666" s="117">
        <v>0</v>
      </c>
      <c r="AA1666" s="117">
        <v>0</v>
      </c>
      <c r="AB1666" s="117">
        <v>0</v>
      </c>
      <c r="AC1666" s="117">
        <v>0</v>
      </c>
      <c r="AD1666" s="117">
        <v>0</v>
      </c>
      <c r="AE1666" s="117">
        <v>0</v>
      </c>
      <c r="AF1666" s="117">
        <v>0</v>
      </c>
      <c r="AG1666" s="117">
        <v>0</v>
      </c>
      <c r="AH1666" s="117">
        <v>0</v>
      </c>
      <c r="AI1666" s="117">
        <v>0</v>
      </c>
      <c r="AJ1666" s="117">
        <v>0</v>
      </c>
      <c r="AK1666" s="117">
        <v>1</v>
      </c>
      <c r="AL1666" s="117">
        <v>0</v>
      </c>
      <c r="AM1666" s="117">
        <v>0</v>
      </c>
      <c r="AN1666" s="117">
        <v>0</v>
      </c>
      <c r="AO1666" s="117">
        <v>0</v>
      </c>
      <c r="AP1666" s="117">
        <v>0</v>
      </c>
      <c r="AQ1666" s="117">
        <v>1</v>
      </c>
      <c r="AR1666" s="117">
        <v>0</v>
      </c>
      <c r="AS1666" s="117">
        <v>210843.09603630789</v>
      </c>
    </row>
    <row r="1667" spans="1:45" x14ac:dyDescent="0.45">
      <c r="A1667" s="117" t="s">
        <v>2006</v>
      </c>
      <c r="B1667" s="118">
        <v>44674</v>
      </c>
      <c r="C1667" s="117">
        <v>2022</v>
      </c>
      <c r="D1667" s="117">
        <v>4</v>
      </c>
      <c r="E1667" s="117">
        <v>7</v>
      </c>
      <c r="F1667" s="117" t="s">
        <v>340</v>
      </c>
      <c r="G1667" s="117" t="s">
        <v>336</v>
      </c>
      <c r="H1667" s="117">
        <v>0</v>
      </c>
      <c r="I1667" s="117">
        <v>51.583329999999997</v>
      </c>
      <c r="J1667" s="117">
        <v>251505.60029614071</v>
      </c>
      <c r="K1667" s="117">
        <v>193424.76696280736</v>
      </c>
      <c r="L1667" s="117">
        <v>58080.833333333336</v>
      </c>
      <c r="M1667" s="117">
        <v>0</v>
      </c>
      <c r="N1667" s="117">
        <v>0</v>
      </c>
      <c r="O1667" s="117">
        <v>0</v>
      </c>
      <c r="P1667" s="117">
        <v>0</v>
      </c>
      <c r="Q1667" s="117">
        <v>0</v>
      </c>
      <c r="R1667" s="117">
        <v>0</v>
      </c>
      <c r="S1667" s="117">
        <v>0</v>
      </c>
      <c r="T1667" s="117">
        <v>1</v>
      </c>
      <c r="U1667" s="117">
        <v>0</v>
      </c>
      <c r="V1667" s="117">
        <v>0</v>
      </c>
      <c r="W1667" s="117">
        <v>0</v>
      </c>
      <c r="X1667" s="117">
        <v>1</v>
      </c>
      <c r="Y1667" s="117">
        <v>0</v>
      </c>
      <c r="Z1667" s="117">
        <v>0</v>
      </c>
      <c r="AA1667" s="117">
        <v>0</v>
      </c>
      <c r="AB1667" s="117">
        <v>0</v>
      </c>
      <c r="AC1667" s="117">
        <v>0</v>
      </c>
      <c r="AD1667" s="117">
        <v>0</v>
      </c>
      <c r="AE1667" s="117">
        <v>0</v>
      </c>
      <c r="AF1667" s="117">
        <v>0</v>
      </c>
      <c r="AG1667" s="117">
        <v>0</v>
      </c>
      <c r="AH1667" s="117">
        <v>0</v>
      </c>
      <c r="AI1667" s="117">
        <v>0</v>
      </c>
      <c r="AJ1667" s="117">
        <v>0</v>
      </c>
      <c r="AK1667" s="117">
        <v>1</v>
      </c>
      <c r="AL1667" s="117">
        <v>0</v>
      </c>
      <c r="AM1667" s="117">
        <v>0</v>
      </c>
      <c r="AN1667" s="117">
        <v>0</v>
      </c>
      <c r="AO1667" s="117">
        <v>0</v>
      </c>
      <c r="AP1667" s="117">
        <v>0</v>
      </c>
      <c r="AQ1667" s="117">
        <v>1</v>
      </c>
      <c r="AR1667" s="117">
        <v>0</v>
      </c>
      <c r="AS1667" s="117">
        <v>193424.76696280736</v>
      </c>
    </row>
    <row r="1668" spans="1:45" x14ac:dyDescent="0.45">
      <c r="A1668" s="117" t="s">
        <v>2007</v>
      </c>
      <c r="B1668" s="118">
        <v>44675</v>
      </c>
      <c r="C1668" s="117">
        <v>2022</v>
      </c>
      <c r="D1668" s="117">
        <v>4</v>
      </c>
      <c r="E1668" s="117">
        <v>1</v>
      </c>
      <c r="F1668" s="117" t="s">
        <v>340</v>
      </c>
      <c r="G1668" s="117" t="s">
        <v>336</v>
      </c>
      <c r="H1668" s="117">
        <v>0</v>
      </c>
      <c r="I1668" s="117">
        <v>52.833329999999997</v>
      </c>
      <c r="J1668" s="117">
        <v>240418.93529373041</v>
      </c>
      <c r="K1668" s="117">
        <v>186255.60196039706</v>
      </c>
      <c r="L1668" s="117">
        <v>54163.333333333336</v>
      </c>
      <c r="M1668" s="117">
        <v>0</v>
      </c>
      <c r="N1668" s="117">
        <v>1</v>
      </c>
      <c r="O1668" s="117">
        <v>0</v>
      </c>
      <c r="P1668" s="117">
        <v>0</v>
      </c>
      <c r="Q1668" s="117">
        <v>0</v>
      </c>
      <c r="R1668" s="117">
        <v>0</v>
      </c>
      <c r="S1668" s="117">
        <v>0</v>
      </c>
      <c r="T1668" s="117">
        <v>0</v>
      </c>
      <c r="U1668" s="117">
        <v>0</v>
      </c>
      <c r="V1668" s="117">
        <v>0</v>
      </c>
      <c r="W1668" s="117">
        <v>0</v>
      </c>
      <c r="X1668" s="117">
        <v>1</v>
      </c>
      <c r="Y1668" s="117">
        <v>0</v>
      </c>
      <c r="Z1668" s="117">
        <v>0</v>
      </c>
      <c r="AA1668" s="117">
        <v>0</v>
      </c>
      <c r="AB1668" s="117">
        <v>0</v>
      </c>
      <c r="AC1668" s="117">
        <v>0</v>
      </c>
      <c r="AD1668" s="117">
        <v>0</v>
      </c>
      <c r="AE1668" s="117">
        <v>0</v>
      </c>
      <c r="AF1668" s="117">
        <v>0</v>
      </c>
      <c r="AG1668" s="117">
        <v>0</v>
      </c>
      <c r="AH1668" s="117">
        <v>0</v>
      </c>
      <c r="AI1668" s="117">
        <v>0</v>
      </c>
      <c r="AJ1668" s="117">
        <v>0</v>
      </c>
      <c r="AK1668" s="117">
        <v>1</v>
      </c>
      <c r="AL1668" s="117">
        <v>0</v>
      </c>
      <c r="AM1668" s="117">
        <v>0</v>
      </c>
      <c r="AN1668" s="117">
        <v>0</v>
      </c>
      <c r="AO1668" s="117">
        <v>0</v>
      </c>
      <c r="AP1668" s="117">
        <v>0</v>
      </c>
      <c r="AQ1668" s="117">
        <v>1</v>
      </c>
      <c r="AR1668" s="117">
        <v>0</v>
      </c>
      <c r="AS1668" s="117">
        <v>186255.60196039706</v>
      </c>
    </row>
    <row r="1669" spans="1:45" x14ac:dyDescent="0.45">
      <c r="A1669" s="117" t="s">
        <v>2008</v>
      </c>
      <c r="B1669" s="118">
        <v>44676</v>
      </c>
      <c r="C1669" s="117">
        <v>2022</v>
      </c>
      <c r="D1669" s="117">
        <v>4</v>
      </c>
      <c r="E1669" s="117">
        <v>2</v>
      </c>
      <c r="F1669" s="117" t="s">
        <v>342</v>
      </c>
      <c r="G1669" s="117" t="s">
        <v>336</v>
      </c>
      <c r="H1669" s="117">
        <v>0</v>
      </c>
      <c r="I1669" s="117">
        <v>55.666670000000003</v>
      </c>
      <c r="J1669" s="117">
        <v>264436.6643168396</v>
      </c>
      <c r="K1669" s="117">
        <v>193280.4143168396</v>
      </c>
      <c r="L1669" s="117">
        <v>71156.25</v>
      </c>
      <c r="M1669" s="117">
        <v>0</v>
      </c>
      <c r="N1669" s="117">
        <v>0</v>
      </c>
      <c r="O1669" s="117">
        <v>1</v>
      </c>
      <c r="P1669" s="117">
        <v>0</v>
      </c>
      <c r="Q1669" s="117">
        <v>0</v>
      </c>
      <c r="R1669" s="117">
        <v>0</v>
      </c>
      <c r="S1669" s="117">
        <v>0</v>
      </c>
      <c r="T1669" s="117">
        <v>0</v>
      </c>
      <c r="U1669" s="117">
        <v>0</v>
      </c>
      <c r="V1669" s="117">
        <v>0</v>
      </c>
      <c r="W1669" s="117">
        <v>0</v>
      </c>
      <c r="X1669" s="117">
        <v>1</v>
      </c>
      <c r="Y1669" s="117">
        <v>0</v>
      </c>
      <c r="Z1669" s="117">
        <v>0</v>
      </c>
      <c r="AA1669" s="117">
        <v>0</v>
      </c>
      <c r="AB1669" s="117">
        <v>0</v>
      </c>
      <c r="AC1669" s="117">
        <v>0</v>
      </c>
      <c r="AD1669" s="117">
        <v>0</v>
      </c>
      <c r="AE1669" s="117">
        <v>0</v>
      </c>
      <c r="AF1669" s="117">
        <v>0</v>
      </c>
      <c r="AG1669" s="117">
        <v>0</v>
      </c>
      <c r="AH1669" s="117">
        <v>0</v>
      </c>
      <c r="AI1669" s="117">
        <v>0</v>
      </c>
      <c r="AJ1669" s="117">
        <v>0</v>
      </c>
      <c r="AK1669" s="117">
        <v>1</v>
      </c>
      <c r="AL1669" s="117">
        <v>0</v>
      </c>
      <c r="AM1669" s="117">
        <v>0</v>
      </c>
      <c r="AN1669" s="117">
        <v>0</v>
      </c>
      <c r="AO1669" s="117">
        <v>0</v>
      </c>
      <c r="AP1669" s="117">
        <v>0</v>
      </c>
      <c r="AQ1669" s="117">
        <v>1</v>
      </c>
      <c r="AR1669" s="117">
        <v>0</v>
      </c>
      <c r="AS1669" s="117">
        <v>193280.4143168396</v>
      </c>
    </row>
    <row r="1670" spans="1:45" x14ac:dyDescent="0.45">
      <c r="A1670" s="117" t="s">
        <v>2009</v>
      </c>
      <c r="B1670" s="118">
        <v>44677</v>
      </c>
      <c r="C1670" s="117">
        <v>2022</v>
      </c>
      <c r="D1670" s="117">
        <v>4</v>
      </c>
      <c r="E1670" s="117">
        <v>3</v>
      </c>
      <c r="F1670" s="117" t="s">
        <v>342</v>
      </c>
      <c r="G1670" s="117" t="s">
        <v>336</v>
      </c>
      <c r="H1670" s="117">
        <v>0</v>
      </c>
      <c r="I1670" s="117">
        <v>48.375</v>
      </c>
      <c r="J1670" s="117">
        <v>291968.0351744584</v>
      </c>
      <c r="K1670" s="117">
        <v>196953.86850779175</v>
      </c>
      <c r="L1670" s="117">
        <v>95014.166666666672</v>
      </c>
      <c r="M1670" s="117">
        <v>0</v>
      </c>
      <c r="N1670" s="117">
        <v>0</v>
      </c>
      <c r="O1670" s="117">
        <v>0</v>
      </c>
      <c r="P1670" s="117">
        <v>1</v>
      </c>
      <c r="Q1670" s="117">
        <v>0</v>
      </c>
      <c r="R1670" s="117">
        <v>0</v>
      </c>
      <c r="S1670" s="117">
        <v>0</v>
      </c>
      <c r="T1670" s="117">
        <v>0</v>
      </c>
      <c r="U1670" s="117">
        <v>0</v>
      </c>
      <c r="V1670" s="117">
        <v>0</v>
      </c>
      <c r="W1670" s="117">
        <v>0</v>
      </c>
      <c r="X1670" s="117">
        <v>1</v>
      </c>
      <c r="Y1670" s="117">
        <v>0</v>
      </c>
      <c r="Z1670" s="117">
        <v>0</v>
      </c>
      <c r="AA1670" s="117">
        <v>0</v>
      </c>
      <c r="AB1670" s="117">
        <v>0</v>
      </c>
      <c r="AC1670" s="117">
        <v>0</v>
      </c>
      <c r="AD1670" s="117">
        <v>0</v>
      </c>
      <c r="AE1670" s="117">
        <v>0</v>
      </c>
      <c r="AF1670" s="117">
        <v>0</v>
      </c>
      <c r="AG1670" s="117">
        <v>0</v>
      </c>
      <c r="AH1670" s="117">
        <v>0</v>
      </c>
      <c r="AI1670" s="117">
        <v>0</v>
      </c>
      <c r="AJ1670" s="117">
        <v>0</v>
      </c>
      <c r="AK1670" s="117">
        <v>1</v>
      </c>
      <c r="AL1670" s="117">
        <v>0</v>
      </c>
      <c r="AM1670" s="117">
        <v>0</v>
      </c>
      <c r="AN1670" s="117">
        <v>0</v>
      </c>
      <c r="AO1670" s="117">
        <v>0</v>
      </c>
      <c r="AP1670" s="117">
        <v>0</v>
      </c>
      <c r="AQ1670" s="117">
        <v>1</v>
      </c>
      <c r="AR1670" s="117">
        <v>0</v>
      </c>
      <c r="AS1670" s="117">
        <v>196953.86850779175</v>
      </c>
    </row>
    <row r="1671" spans="1:45" x14ac:dyDescent="0.45">
      <c r="A1671" s="117" t="s">
        <v>2010</v>
      </c>
      <c r="B1671" s="118">
        <v>44678</v>
      </c>
      <c r="C1671" s="117">
        <v>2022</v>
      </c>
      <c r="D1671" s="117">
        <v>4</v>
      </c>
      <c r="E1671" s="117">
        <v>4</v>
      </c>
      <c r="F1671" s="117" t="s">
        <v>342</v>
      </c>
      <c r="G1671" s="117" t="s">
        <v>336</v>
      </c>
      <c r="H1671" s="117">
        <v>0</v>
      </c>
      <c r="I1671" s="117">
        <v>44.333329999999997</v>
      </c>
      <c r="J1671" s="117">
        <v>306560.02159305004</v>
      </c>
      <c r="K1671" s="117">
        <v>207192.52159305004</v>
      </c>
      <c r="L1671" s="117">
        <v>99367.5</v>
      </c>
      <c r="M1671" s="117">
        <v>0</v>
      </c>
      <c r="N1671" s="117">
        <v>0</v>
      </c>
      <c r="O1671" s="117">
        <v>0</v>
      </c>
      <c r="P1671" s="117">
        <v>0</v>
      </c>
      <c r="Q1671" s="117">
        <v>1</v>
      </c>
      <c r="R1671" s="117">
        <v>0</v>
      </c>
      <c r="S1671" s="117">
        <v>0</v>
      </c>
      <c r="T1671" s="117">
        <v>0</v>
      </c>
      <c r="U1671" s="117">
        <v>0</v>
      </c>
      <c r="V1671" s="117">
        <v>0</v>
      </c>
      <c r="W1671" s="117">
        <v>0</v>
      </c>
      <c r="X1671" s="117">
        <v>1</v>
      </c>
      <c r="Y1671" s="117">
        <v>0</v>
      </c>
      <c r="Z1671" s="117">
        <v>0</v>
      </c>
      <c r="AA1671" s="117">
        <v>0</v>
      </c>
      <c r="AB1671" s="117">
        <v>0</v>
      </c>
      <c r="AC1671" s="117">
        <v>0</v>
      </c>
      <c r="AD1671" s="117">
        <v>0</v>
      </c>
      <c r="AE1671" s="117">
        <v>0</v>
      </c>
      <c r="AF1671" s="117">
        <v>0</v>
      </c>
      <c r="AG1671" s="117">
        <v>0</v>
      </c>
      <c r="AH1671" s="117">
        <v>0</v>
      </c>
      <c r="AI1671" s="117">
        <v>0</v>
      </c>
      <c r="AJ1671" s="117">
        <v>0</v>
      </c>
      <c r="AK1671" s="117">
        <v>1</v>
      </c>
      <c r="AL1671" s="117">
        <v>0</v>
      </c>
      <c r="AM1671" s="117">
        <v>0</v>
      </c>
      <c r="AN1671" s="117">
        <v>0</v>
      </c>
      <c r="AO1671" s="117">
        <v>0</v>
      </c>
      <c r="AP1671" s="117">
        <v>0</v>
      </c>
      <c r="AQ1671" s="117">
        <v>1</v>
      </c>
      <c r="AR1671" s="117">
        <v>0</v>
      </c>
      <c r="AS1671" s="117">
        <v>207192.52159305004</v>
      </c>
    </row>
    <row r="1672" spans="1:45" x14ac:dyDescent="0.45">
      <c r="A1672" s="117" t="s">
        <v>2011</v>
      </c>
      <c r="B1672" s="118">
        <v>44679</v>
      </c>
      <c r="C1672" s="117">
        <v>2022</v>
      </c>
      <c r="D1672" s="117">
        <v>4</v>
      </c>
      <c r="E1672" s="117">
        <v>5</v>
      </c>
      <c r="F1672" s="117" t="s">
        <v>342</v>
      </c>
      <c r="G1672" s="117" t="s">
        <v>336</v>
      </c>
      <c r="H1672" s="117">
        <v>0</v>
      </c>
      <c r="I1672" s="117">
        <v>47.166670000000003</v>
      </c>
      <c r="J1672" s="117">
        <v>309421.80308042135</v>
      </c>
      <c r="K1672" s="117">
        <v>209763.88641375469</v>
      </c>
      <c r="L1672" s="117">
        <v>99657.916666666672</v>
      </c>
      <c r="M1672" s="117">
        <v>0</v>
      </c>
      <c r="N1672" s="117">
        <v>0</v>
      </c>
      <c r="O1672" s="117">
        <v>0</v>
      </c>
      <c r="P1672" s="117">
        <v>0</v>
      </c>
      <c r="Q1672" s="117">
        <v>0</v>
      </c>
      <c r="R1672" s="117">
        <v>1</v>
      </c>
      <c r="S1672" s="117">
        <v>0</v>
      </c>
      <c r="T1672" s="117">
        <v>0</v>
      </c>
      <c r="U1672" s="117">
        <v>0</v>
      </c>
      <c r="V1672" s="117">
        <v>0</v>
      </c>
      <c r="W1672" s="117">
        <v>0</v>
      </c>
      <c r="X1672" s="117">
        <v>1</v>
      </c>
      <c r="Y1672" s="117">
        <v>0</v>
      </c>
      <c r="Z1672" s="117">
        <v>0</v>
      </c>
      <c r="AA1672" s="117">
        <v>0</v>
      </c>
      <c r="AB1672" s="117">
        <v>0</v>
      </c>
      <c r="AC1672" s="117">
        <v>0</v>
      </c>
      <c r="AD1672" s="117">
        <v>0</v>
      </c>
      <c r="AE1672" s="117">
        <v>0</v>
      </c>
      <c r="AF1672" s="117">
        <v>0</v>
      </c>
      <c r="AG1672" s="117">
        <v>0</v>
      </c>
      <c r="AH1672" s="117">
        <v>0</v>
      </c>
      <c r="AI1672" s="117">
        <v>0</v>
      </c>
      <c r="AJ1672" s="117">
        <v>0</v>
      </c>
      <c r="AK1672" s="117">
        <v>1</v>
      </c>
      <c r="AL1672" s="117">
        <v>0</v>
      </c>
      <c r="AM1672" s="117">
        <v>0</v>
      </c>
      <c r="AN1672" s="117">
        <v>0</v>
      </c>
      <c r="AO1672" s="117">
        <v>0</v>
      </c>
      <c r="AP1672" s="117">
        <v>0</v>
      </c>
      <c r="AQ1672" s="117">
        <v>1</v>
      </c>
      <c r="AR1672" s="117">
        <v>0</v>
      </c>
      <c r="AS1672" s="117">
        <v>209763.88641375469</v>
      </c>
    </row>
    <row r="1673" spans="1:45" x14ac:dyDescent="0.45">
      <c r="A1673" s="117" t="s">
        <v>2012</v>
      </c>
      <c r="B1673" s="118">
        <v>44680</v>
      </c>
      <c r="C1673" s="117">
        <v>2022</v>
      </c>
      <c r="D1673" s="117">
        <v>4</v>
      </c>
      <c r="E1673" s="117">
        <v>6</v>
      </c>
      <c r="F1673" s="117" t="s">
        <v>342</v>
      </c>
      <c r="G1673" s="117" t="s">
        <v>336</v>
      </c>
      <c r="H1673" s="117">
        <v>0</v>
      </c>
      <c r="I1673" s="117">
        <v>54.833329999999997</v>
      </c>
      <c r="J1673" s="117">
        <v>295135.34163959994</v>
      </c>
      <c r="K1673" s="117">
        <v>199332.00830626662</v>
      </c>
      <c r="L1673" s="117">
        <v>95803.333333333328</v>
      </c>
      <c r="M1673" s="117">
        <v>0</v>
      </c>
      <c r="N1673" s="117">
        <v>0</v>
      </c>
      <c r="O1673" s="117">
        <v>0</v>
      </c>
      <c r="P1673" s="117">
        <v>0</v>
      </c>
      <c r="Q1673" s="117">
        <v>0</v>
      </c>
      <c r="R1673" s="117">
        <v>0</v>
      </c>
      <c r="S1673" s="117">
        <v>1</v>
      </c>
      <c r="T1673" s="117">
        <v>0</v>
      </c>
      <c r="U1673" s="117">
        <v>0</v>
      </c>
      <c r="V1673" s="117">
        <v>0</v>
      </c>
      <c r="W1673" s="117">
        <v>0</v>
      </c>
      <c r="X1673" s="117">
        <v>1</v>
      </c>
      <c r="Y1673" s="117">
        <v>0</v>
      </c>
      <c r="Z1673" s="117">
        <v>0</v>
      </c>
      <c r="AA1673" s="117">
        <v>0</v>
      </c>
      <c r="AB1673" s="117">
        <v>0</v>
      </c>
      <c r="AC1673" s="117">
        <v>0</v>
      </c>
      <c r="AD1673" s="117">
        <v>0</v>
      </c>
      <c r="AE1673" s="117">
        <v>0</v>
      </c>
      <c r="AF1673" s="117">
        <v>0</v>
      </c>
      <c r="AG1673" s="117">
        <v>0</v>
      </c>
      <c r="AH1673" s="117">
        <v>0</v>
      </c>
      <c r="AI1673" s="117">
        <v>0</v>
      </c>
      <c r="AJ1673" s="117">
        <v>0</v>
      </c>
      <c r="AK1673" s="117">
        <v>1</v>
      </c>
      <c r="AL1673" s="117">
        <v>0</v>
      </c>
      <c r="AM1673" s="117">
        <v>0</v>
      </c>
      <c r="AN1673" s="117">
        <v>0</v>
      </c>
      <c r="AO1673" s="117">
        <v>0</v>
      </c>
      <c r="AP1673" s="117">
        <v>0</v>
      </c>
      <c r="AQ1673" s="117">
        <v>1</v>
      </c>
      <c r="AR1673" s="117">
        <v>0</v>
      </c>
      <c r="AS1673" s="117">
        <v>199332.00830626662</v>
      </c>
    </row>
    <row r="1674" spans="1:45" x14ac:dyDescent="0.45">
      <c r="A1674" s="117" t="s">
        <v>2013</v>
      </c>
      <c r="B1674" s="118">
        <v>44681</v>
      </c>
      <c r="C1674" s="117">
        <v>2022</v>
      </c>
      <c r="D1674" s="117">
        <v>4</v>
      </c>
      <c r="E1674" s="117">
        <v>7</v>
      </c>
      <c r="F1674" s="117" t="s">
        <v>340</v>
      </c>
      <c r="G1674" s="117" t="s">
        <v>336</v>
      </c>
      <c r="H1674" s="117">
        <v>0</v>
      </c>
      <c r="I1674" s="117">
        <v>49.958329999999997</v>
      </c>
      <c r="J1674" s="117">
        <v>266575.12996302079</v>
      </c>
      <c r="K1674" s="117">
        <v>194865.12996302076</v>
      </c>
      <c r="L1674" s="117">
        <v>71710</v>
      </c>
      <c r="M1674" s="117">
        <v>0</v>
      </c>
      <c r="N1674" s="117">
        <v>0</v>
      </c>
      <c r="O1674" s="117">
        <v>0</v>
      </c>
      <c r="P1674" s="117">
        <v>0</v>
      </c>
      <c r="Q1674" s="117">
        <v>0</v>
      </c>
      <c r="R1674" s="117">
        <v>0</v>
      </c>
      <c r="S1674" s="117">
        <v>0</v>
      </c>
      <c r="T1674" s="117">
        <v>1</v>
      </c>
      <c r="U1674" s="117">
        <v>0</v>
      </c>
      <c r="V1674" s="117">
        <v>0</v>
      </c>
      <c r="W1674" s="117">
        <v>0</v>
      </c>
      <c r="X1674" s="117">
        <v>1</v>
      </c>
      <c r="Y1674" s="117">
        <v>0</v>
      </c>
      <c r="Z1674" s="117">
        <v>0</v>
      </c>
      <c r="AA1674" s="117">
        <v>0</v>
      </c>
      <c r="AB1674" s="117">
        <v>0</v>
      </c>
      <c r="AC1674" s="117">
        <v>0</v>
      </c>
      <c r="AD1674" s="117">
        <v>0</v>
      </c>
      <c r="AE1674" s="117">
        <v>0</v>
      </c>
      <c r="AF1674" s="117">
        <v>0</v>
      </c>
      <c r="AG1674" s="117">
        <v>0</v>
      </c>
      <c r="AH1674" s="117">
        <v>0</v>
      </c>
      <c r="AI1674" s="117">
        <v>0</v>
      </c>
      <c r="AJ1674" s="117">
        <v>0</v>
      </c>
      <c r="AK1674" s="117">
        <v>1</v>
      </c>
      <c r="AL1674" s="117">
        <v>0</v>
      </c>
      <c r="AM1674" s="117">
        <v>0</v>
      </c>
      <c r="AN1674" s="117">
        <v>0</v>
      </c>
      <c r="AO1674" s="117">
        <v>0</v>
      </c>
      <c r="AP1674" s="117">
        <v>0</v>
      </c>
      <c r="AQ1674" s="117">
        <v>1</v>
      </c>
      <c r="AR1674" s="117">
        <v>0</v>
      </c>
      <c r="AS1674" s="117">
        <v>194865.12996302076</v>
      </c>
    </row>
    <row r="1675" spans="1:45" x14ac:dyDescent="0.45">
      <c r="A1675" s="117" t="s">
        <v>2014</v>
      </c>
      <c r="B1675" s="118">
        <v>44682</v>
      </c>
      <c r="C1675" s="117">
        <v>2022</v>
      </c>
      <c r="D1675" s="117">
        <v>5</v>
      </c>
      <c r="E1675" s="117">
        <v>1</v>
      </c>
      <c r="F1675" s="117" t="s">
        <v>340</v>
      </c>
      <c r="G1675" s="117" t="s">
        <v>336</v>
      </c>
      <c r="H1675" s="117">
        <v>0</v>
      </c>
      <c r="I1675" s="117">
        <v>55.083329999999997</v>
      </c>
      <c r="J1675" s="117">
        <v>243213.92744090542</v>
      </c>
      <c r="K1675" s="117">
        <v>186623.09410757208</v>
      </c>
      <c r="L1675" s="117">
        <v>56590.833333333336</v>
      </c>
      <c r="M1675" s="117">
        <v>0</v>
      </c>
      <c r="N1675" s="117">
        <v>1</v>
      </c>
      <c r="O1675" s="117">
        <v>0</v>
      </c>
      <c r="P1675" s="117">
        <v>0</v>
      </c>
      <c r="Q1675" s="117">
        <v>0</v>
      </c>
      <c r="R1675" s="117">
        <v>0</v>
      </c>
      <c r="S1675" s="117">
        <v>0</v>
      </c>
      <c r="T1675" s="117">
        <v>0</v>
      </c>
      <c r="U1675" s="117">
        <v>0</v>
      </c>
      <c r="V1675" s="117">
        <v>0</v>
      </c>
      <c r="W1675" s="117">
        <v>0</v>
      </c>
      <c r="X1675" s="117">
        <v>0</v>
      </c>
      <c r="Y1675" s="117">
        <v>1</v>
      </c>
      <c r="Z1675" s="117">
        <v>0</v>
      </c>
      <c r="AA1675" s="117">
        <v>0</v>
      </c>
      <c r="AB1675" s="117">
        <v>0</v>
      </c>
      <c r="AC1675" s="117">
        <v>0</v>
      </c>
      <c r="AD1675" s="117">
        <v>0</v>
      </c>
      <c r="AE1675" s="117">
        <v>0</v>
      </c>
      <c r="AF1675" s="117">
        <v>0</v>
      </c>
      <c r="AG1675" s="117">
        <v>0</v>
      </c>
      <c r="AH1675" s="117">
        <v>0</v>
      </c>
      <c r="AI1675" s="117">
        <v>0</v>
      </c>
      <c r="AJ1675" s="117">
        <v>0</v>
      </c>
      <c r="AK1675" s="117">
        <v>1</v>
      </c>
      <c r="AL1675" s="117">
        <v>0</v>
      </c>
      <c r="AM1675" s="117">
        <v>0</v>
      </c>
      <c r="AN1675" s="117">
        <v>0</v>
      </c>
      <c r="AO1675" s="117">
        <v>0</v>
      </c>
      <c r="AP1675" s="117">
        <v>0</v>
      </c>
      <c r="AQ1675" s="117">
        <v>1</v>
      </c>
      <c r="AR1675" s="117">
        <v>0</v>
      </c>
      <c r="AS1675" s="117">
        <v>186623.09410757208</v>
      </c>
    </row>
    <row r="1676" spans="1:45" x14ac:dyDescent="0.45">
      <c r="A1676" s="117" t="s">
        <v>2015</v>
      </c>
      <c r="B1676" s="118">
        <v>44683</v>
      </c>
      <c r="C1676" s="117">
        <v>2022</v>
      </c>
      <c r="D1676" s="117">
        <v>5</v>
      </c>
      <c r="E1676" s="117">
        <v>2</v>
      </c>
      <c r="F1676" s="117" t="s">
        <v>342</v>
      </c>
      <c r="G1676" s="117" t="s">
        <v>336</v>
      </c>
      <c r="H1676" s="117">
        <v>0</v>
      </c>
      <c r="I1676" s="117">
        <v>58.375</v>
      </c>
      <c r="J1676" s="117">
        <v>253835.63081038036</v>
      </c>
      <c r="K1676" s="117">
        <v>192667.29747704702</v>
      </c>
      <c r="L1676" s="117">
        <v>61168.333333333336</v>
      </c>
      <c r="M1676" s="117">
        <v>0</v>
      </c>
      <c r="N1676" s="117">
        <v>0</v>
      </c>
      <c r="O1676" s="117">
        <v>1</v>
      </c>
      <c r="P1676" s="117">
        <v>0</v>
      </c>
      <c r="Q1676" s="117">
        <v>0</v>
      </c>
      <c r="R1676" s="117">
        <v>0</v>
      </c>
      <c r="S1676" s="117">
        <v>0</v>
      </c>
      <c r="T1676" s="117">
        <v>0</v>
      </c>
      <c r="U1676" s="117">
        <v>0</v>
      </c>
      <c r="V1676" s="117">
        <v>0</v>
      </c>
      <c r="W1676" s="117">
        <v>0</v>
      </c>
      <c r="X1676" s="117">
        <v>0</v>
      </c>
      <c r="Y1676" s="117">
        <v>1</v>
      </c>
      <c r="Z1676" s="117">
        <v>0</v>
      </c>
      <c r="AA1676" s="117">
        <v>0</v>
      </c>
      <c r="AB1676" s="117">
        <v>0</v>
      </c>
      <c r="AC1676" s="117">
        <v>0</v>
      </c>
      <c r="AD1676" s="117">
        <v>0</v>
      </c>
      <c r="AE1676" s="117">
        <v>0</v>
      </c>
      <c r="AF1676" s="117">
        <v>0</v>
      </c>
      <c r="AG1676" s="117">
        <v>0</v>
      </c>
      <c r="AH1676" s="117">
        <v>0</v>
      </c>
      <c r="AI1676" s="117">
        <v>0</v>
      </c>
      <c r="AJ1676" s="117">
        <v>0</v>
      </c>
      <c r="AK1676" s="117">
        <v>1</v>
      </c>
      <c r="AL1676" s="117">
        <v>0</v>
      </c>
      <c r="AM1676" s="117">
        <v>0</v>
      </c>
      <c r="AN1676" s="117">
        <v>0</v>
      </c>
      <c r="AO1676" s="117">
        <v>0</v>
      </c>
      <c r="AP1676" s="117">
        <v>0</v>
      </c>
      <c r="AQ1676" s="117">
        <v>1</v>
      </c>
      <c r="AR1676" s="117">
        <v>0</v>
      </c>
      <c r="AS1676" s="117">
        <v>192667.29747704702</v>
      </c>
    </row>
    <row r="1677" spans="1:45" x14ac:dyDescent="0.45">
      <c r="A1677" s="117" t="s">
        <v>2016</v>
      </c>
      <c r="B1677" s="118">
        <v>44684</v>
      </c>
      <c r="C1677" s="117">
        <v>2022</v>
      </c>
      <c r="D1677" s="117">
        <v>5</v>
      </c>
      <c r="E1677" s="117">
        <v>3</v>
      </c>
      <c r="F1677" s="117" t="s">
        <v>342</v>
      </c>
      <c r="G1677" s="117" t="s">
        <v>336</v>
      </c>
      <c r="H1677" s="117">
        <v>0</v>
      </c>
      <c r="I1677" s="117">
        <v>60.083329999999997</v>
      </c>
      <c r="J1677" s="117">
        <v>262693.99532992044</v>
      </c>
      <c r="K1677" s="117">
        <v>192018.99532992041</v>
      </c>
      <c r="L1677" s="117">
        <v>70675</v>
      </c>
      <c r="M1677" s="117">
        <v>0</v>
      </c>
      <c r="N1677" s="117">
        <v>0</v>
      </c>
      <c r="O1677" s="117">
        <v>0</v>
      </c>
      <c r="P1677" s="117">
        <v>1</v>
      </c>
      <c r="Q1677" s="117">
        <v>0</v>
      </c>
      <c r="R1677" s="117">
        <v>0</v>
      </c>
      <c r="S1677" s="117">
        <v>0</v>
      </c>
      <c r="T1677" s="117">
        <v>0</v>
      </c>
      <c r="U1677" s="117">
        <v>0</v>
      </c>
      <c r="V1677" s="117">
        <v>0</v>
      </c>
      <c r="W1677" s="117">
        <v>0</v>
      </c>
      <c r="X1677" s="117">
        <v>0</v>
      </c>
      <c r="Y1677" s="117">
        <v>1</v>
      </c>
      <c r="Z1677" s="117">
        <v>0</v>
      </c>
      <c r="AA1677" s="117">
        <v>0</v>
      </c>
      <c r="AB1677" s="117">
        <v>0</v>
      </c>
      <c r="AC1677" s="117">
        <v>0</v>
      </c>
      <c r="AD1677" s="117">
        <v>0</v>
      </c>
      <c r="AE1677" s="117">
        <v>0</v>
      </c>
      <c r="AF1677" s="117">
        <v>0</v>
      </c>
      <c r="AG1677" s="117">
        <v>0</v>
      </c>
      <c r="AH1677" s="117">
        <v>0</v>
      </c>
      <c r="AI1677" s="117">
        <v>0</v>
      </c>
      <c r="AJ1677" s="117">
        <v>0</v>
      </c>
      <c r="AK1677" s="117">
        <v>1</v>
      </c>
      <c r="AL1677" s="117">
        <v>0</v>
      </c>
      <c r="AM1677" s="117">
        <v>0</v>
      </c>
      <c r="AN1677" s="117">
        <v>0</v>
      </c>
      <c r="AO1677" s="117">
        <v>0</v>
      </c>
      <c r="AP1677" s="117">
        <v>0</v>
      </c>
      <c r="AQ1677" s="117">
        <v>1</v>
      </c>
      <c r="AR1677" s="117">
        <v>0</v>
      </c>
      <c r="AS1677" s="117">
        <v>192018.99532992041</v>
      </c>
    </row>
    <row r="1678" spans="1:45" x14ac:dyDescent="0.45">
      <c r="A1678" s="117" t="s">
        <v>2017</v>
      </c>
      <c r="B1678" s="118">
        <v>44685</v>
      </c>
      <c r="C1678" s="117">
        <v>2022</v>
      </c>
      <c r="D1678" s="117">
        <v>5</v>
      </c>
      <c r="E1678" s="117">
        <v>4</v>
      </c>
      <c r="F1678" s="117" t="s">
        <v>342</v>
      </c>
      <c r="G1678" s="117" t="s">
        <v>336</v>
      </c>
      <c r="H1678" s="117">
        <v>0</v>
      </c>
      <c r="I1678" s="117">
        <v>62.458329999999997</v>
      </c>
      <c r="J1678" s="117">
        <v>271788.97189232032</v>
      </c>
      <c r="K1678" s="117">
        <v>182504.388558987</v>
      </c>
      <c r="L1678" s="117">
        <v>89284.583333333328</v>
      </c>
      <c r="M1678" s="117">
        <v>0</v>
      </c>
      <c r="N1678" s="117">
        <v>0</v>
      </c>
      <c r="O1678" s="117">
        <v>0</v>
      </c>
      <c r="P1678" s="117">
        <v>0</v>
      </c>
      <c r="Q1678" s="117">
        <v>1</v>
      </c>
      <c r="R1678" s="117">
        <v>0</v>
      </c>
      <c r="S1678" s="117">
        <v>0</v>
      </c>
      <c r="T1678" s="117">
        <v>0</v>
      </c>
      <c r="U1678" s="117">
        <v>0</v>
      </c>
      <c r="V1678" s="117">
        <v>0</v>
      </c>
      <c r="W1678" s="117">
        <v>0</v>
      </c>
      <c r="X1678" s="117">
        <v>0</v>
      </c>
      <c r="Y1678" s="117">
        <v>1</v>
      </c>
      <c r="Z1678" s="117">
        <v>0</v>
      </c>
      <c r="AA1678" s="117">
        <v>0</v>
      </c>
      <c r="AB1678" s="117">
        <v>0</v>
      </c>
      <c r="AC1678" s="117">
        <v>0</v>
      </c>
      <c r="AD1678" s="117">
        <v>0</v>
      </c>
      <c r="AE1678" s="117">
        <v>0</v>
      </c>
      <c r="AF1678" s="117">
        <v>0</v>
      </c>
      <c r="AG1678" s="117">
        <v>0</v>
      </c>
      <c r="AH1678" s="117">
        <v>0</v>
      </c>
      <c r="AI1678" s="117">
        <v>0</v>
      </c>
      <c r="AJ1678" s="117">
        <v>0</v>
      </c>
      <c r="AK1678" s="117">
        <v>1</v>
      </c>
      <c r="AL1678" s="117">
        <v>0</v>
      </c>
      <c r="AM1678" s="117">
        <v>0</v>
      </c>
      <c r="AN1678" s="117">
        <v>0</v>
      </c>
      <c r="AO1678" s="117">
        <v>0</v>
      </c>
      <c r="AP1678" s="117">
        <v>0</v>
      </c>
      <c r="AQ1678" s="117">
        <v>1</v>
      </c>
      <c r="AR1678" s="117">
        <v>0</v>
      </c>
      <c r="AS1678" s="117">
        <v>182504.388558987</v>
      </c>
    </row>
    <row r="1679" spans="1:45" x14ac:dyDescent="0.45">
      <c r="A1679" s="117" t="s">
        <v>2018</v>
      </c>
      <c r="B1679" s="118">
        <v>44686</v>
      </c>
      <c r="C1679" s="117">
        <v>2022</v>
      </c>
      <c r="D1679" s="117">
        <v>5</v>
      </c>
      <c r="E1679" s="117">
        <v>5</v>
      </c>
      <c r="F1679" s="117" t="s">
        <v>342</v>
      </c>
      <c r="G1679" s="117" t="s">
        <v>336</v>
      </c>
      <c r="H1679" s="117">
        <v>0</v>
      </c>
      <c r="I1679" s="117">
        <v>56.875</v>
      </c>
      <c r="J1679" s="117">
        <v>284322.04329144786</v>
      </c>
      <c r="K1679" s="117">
        <v>186674.54329144786</v>
      </c>
      <c r="L1679" s="117">
        <v>97647.5</v>
      </c>
      <c r="M1679" s="117">
        <v>0</v>
      </c>
      <c r="N1679" s="117">
        <v>0</v>
      </c>
      <c r="O1679" s="117">
        <v>0</v>
      </c>
      <c r="P1679" s="117">
        <v>0</v>
      </c>
      <c r="Q1679" s="117">
        <v>0</v>
      </c>
      <c r="R1679" s="117">
        <v>1</v>
      </c>
      <c r="S1679" s="117">
        <v>0</v>
      </c>
      <c r="T1679" s="117">
        <v>0</v>
      </c>
      <c r="U1679" s="117">
        <v>0</v>
      </c>
      <c r="V1679" s="117">
        <v>0</v>
      </c>
      <c r="W1679" s="117">
        <v>0</v>
      </c>
      <c r="X1679" s="117">
        <v>0</v>
      </c>
      <c r="Y1679" s="117">
        <v>1</v>
      </c>
      <c r="Z1679" s="117">
        <v>0</v>
      </c>
      <c r="AA1679" s="117">
        <v>0</v>
      </c>
      <c r="AB1679" s="117">
        <v>0</v>
      </c>
      <c r="AC1679" s="117">
        <v>0</v>
      </c>
      <c r="AD1679" s="117">
        <v>0</v>
      </c>
      <c r="AE1679" s="117">
        <v>0</v>
      </c>
      <c r="AF1679" s="117">
        <v>0</v>
      </c>
      <c r="AG1679" s="117">
        <v>0</v>
      </c>
      <c r="AH1679" s="117">
        <v>0</v>
      </c>
      <c r="AI1679" s="117">
        <v>0</v>
      </c>
      <c r="AJ1679" s="117">
        <v>0</v>
      </c>
      <c r="AK1679" s="117">
        <v>1</v>
      </c>
      <c r="AL1679" s="117">
        <v>0</v>
      </c>
      <c r="AM1679" s="117">
        <v>0</v>
      </c>
      <c r="AN1679" s="117">
        <v>0</v>
      </c>
      <c r="AO1679" s="117">
        <v>0</v>
      </c>
      <c r="AP1679" s="117">
        <v>0</v>
      </c>
      <c r="AQ1679" s="117">
        <v>1</v>
      </c>
      <c r="AR1679" s="117">
        <v>0</v>
      </c>
      <c r="AS1679" s="117">
        <v>186674.54329144786</v>
      </c>
    </row>
    <row r="1680" spans="1:45" x14ac:dyDescent="0.45">
      <c r="A1680" s="117" t="s">
        <v>2019</v>
      </c>
      <c r="B1680" s="118">
        <v>44687</v>
      </c>
      <c r="C1680" s="117">
        <v>2022</v>
      </c>
      <c r="D1680" s="117">
        <v>5</v>
      </c>
      <c r="E1680" s="117">
        <v>6</v>
      </c>
      <c r="F1680" s="117" t="s">
        <v>342</v>
      </c>
      <c r="G1680" s="117" t="s">
        <v>336</v>
      </c>
      <c r="H1680" s="117">
        <v>0</v>
      </c>
      <c r="I1680" s="117">
        <v>50.083329999999997</v>
      </c>
      <c r="J1680" s="117">
        <v>283162.14205080958</v>
      </c>
      <c r="K1680" s="117">
        <v>195062.55871747626</v>
      </c>
      <c r="L1680" s="117">
        <v>88099.583333333328</v>
      </c>
      <c r="M1680" s="117">
        <v>0</v>
      </c>
      <c r="N1680" s="117">
        <v>0</v>
      </c>
      <c r="O1680" s="117">
        <v>0</v>
      </c>
      <c r="P1680" s="117">
        <v>0</v>
      </c>
      <c r="Q1680" s="117">
        <v>0</v>
      </c>
      <c r="R1680" s="117">
        <v>0</v>
      </c>
      <c r="S1680" s="117">
        <v>1</v>
      </c>
      <c r="T1680" s="117">
        <v>0</v>
      </c>
      <c r="U1680" s="117">
        <v>0</v>
      </c>
      <c r="V1680" s="117">
        <v>0</v>
      </c>
      <c r="W1680" s="117">
        <v>0</v>
      </c>
      <c r="X1680" s="117">
        <v>0</v>
      </c>
      <c r="Y1680" s="117">
        <v>1</v>
      </c>
      <c r="Z1680" s="117">
        <v>0</v>
      </c>
      <c r="AA1680" s="117">
        <v>0</v>
      </c>
      <c r="AB1680" s="117">
        <v>0</v>
      </c>
      <c r="AC1680" s="117">
        <v>0</v>
      </c>
      <c r="AD1680" s="117">
        <v>0</v>
      </c>
      <c r="AE1680" s="117">
        <v>0</v>
      </c>
      <c r="AF1680" s="117">
        <v>0</v>
      </c>
      <c r="AG1680" s="117">
        <v>0</v>
      </c>
      <c r="AH1680" s="117">
        <v>0</v>
      </c>
      <c r="AI1680" s="117">
        <v>0</v>
      </c>
      <c r="AJ1680" s="117">
        <v>0</v>
      </c>
      <c r="AK1680" s="117">
        <v>1</v>
      </c>
      <c r="AL1680" s="117">
        <v>0</v>
      </c>
      <c r="AM1680" s="117">
        <v>0</v>
      </c>
      <c r="AN1680" s="117">
        <v>0</v>
      </c>
      <c r="AO1680" s="117">
        <v>0</v>
      </c>
      <c r="AP1680" s="117">
        <v>0</v>
      </c>
      <c r="AQ1680" s="117">
        <v>1</v>
      </c>
      <c r="AR1680" s="117">
        <v>0</v>
      </c>
      <c r="AS1680" s="117">
        <v>195062.55871747626</v>
      </c>
    </row>
    <row r="1681" spans="1:45" x14ac:dyDescent="0.45">
      <c r="A1681" s="117" t="s">
        <v>2020</v>
      </c>
      <c r="B1681" s="118">
        <v>44688</v>
      </c>
      <c r="C1681" s="117">
        <v>2022</v>
      </c>
      <c r="D1681" s="117">
        <v>5</v>
      </c>
      <c r="E1681" s="117">
        <v>7</v>
      </c>
      <c r="F1681" s="117" t="s">
        <v>340</v>
      </c>
      <c r="G1681" s="117" t="s">
        <v>336</v>
      </c>
      <c r="H1681" s="117">
        <v>0</v>
      </c>
      <c r="I1681" s="117">
        <v>50.791670000000003</v>
      </c>
      <c r="J1681" s="117">
        <v>258877.50261081458</v>
      </c>
      <c r="K1681" s="117">
        <v>186520.41927748124</v>
      </c>
      <c r="L1681" s="117">
        <v>72357.083333333328</v>
      </c>
      <c r="M1681" s="117">
        <v>0</v>
      </c>
      <c r="N1681" s="117">
        <v>0</v>
      </c>
      <c r="O1681" s="117">
        <v>0</v>
      </c>
      <c r="P1681" s="117">
        <v>0</v>
      </c>
      <c r="Q1681" s="117">
        <v>0</v>
      </c>
      <c r="R1681" s="117">
        <v>0</v>
      </c>
      <c r="S1681" s="117">
        <v>0</v>
      </c>
      <c r="T1681" s="117">
        <v>1</v>
      </c>
      <c r="U1681" s="117">
        <v>0</v>
      </c>
      <c r="V1681" s="117">
        <v>0</v>
      </c>
      <c r="W1681" s="117">
        <v>0</v>
      </c>
      <c r="X1681" s="117">
        <v>0</v>
      </c>
      <c r="Y1681" s="117">
        <v>1</v>
      </c>
      <c r="Z1681" s="117">
        <v>0</v>
      </c>
      <c r="AA1681" s="117">
        <v>0</v>
      </c>
      <c r="AB1681" s="117">
        <v>0</v>
      </c>
      <c r="AC1681" s="117">
        <v>0</v>
      </c>
      <c r="AD1681" s="117">
        <v>0</v>
      </c>
      <c r="AE1681" s="117">
        <v>0</v>
      </c>
      <c r="AF1681" s="117">
        <v>0</v>
      </c>
      <c r="AG1681" s="117">
        <v>0</v>
      </c>
      <c r="AH1681" s="117">
        <v>0</v>
      </c>
      <c r="AI1681" s="117">
        <v>0</v>
      </c>
      <c r="AJ1681" s="117">
        <v>0</v>
      </c>
      <c r="AK1681" s="117">
        <v>1</v>
      </c>
      <c r="AL1681" s="117">
        <v>0</v>
      </c>
      <c r="AM1681" s="117">
        <v>0</v>
      </c>
      <c r="AN1681" s="117">
        <v>0</v>
      </c>
      <c r="AO1681" s="117">
        <v>0</v>
      </c>
      <c r="AP1681" s="117">
        <v>0</v>
      </c>
      <c r="AQ1681" s="117">
        <v>1</v>
      </c>
      <c r="AR1681" s="117">
        <v>0</v>
      </c>
      <c r="AS1681" s="117">
        <v>186520.41927748124</v>
      </c>
    </row>
    <row r="1682" spans="1:45" x14ac:dyDescent="0.45">
      <c r="A1682" s="117" t="s">
        <v>2021</v>
      </c>
      <c r="B1682" s="118">
        <v>44689</v>
      </c>
      <c r="C1682" s="117">
        <v>2022</v>
      </c>
      <c r="D1682" s="117">
        <v>5</v>
      </c>
      <c r="E1682" s="117">
        <v>1</v>
      </c>
      <c r="F1682" s="117" t="s">
        <v>340</v>
      </c>
      <c r="G1682" s="117" t="s">
        <v>336</v>
      </c>
      <c r="H1682" s="117">
        <v>0</v>
      </c>
      <c r="I1682" s="117">
        <v>46.375</v>
      </c>
      <c r="J1682" s="117">
        <v>247780.80750665127</v>
      </c>
      <c r="K1682" s="117">
        <v>194421.22417331793</v>
      </c>
      <c r="L1682" s="117">
        <v>53359.583333333336</v>
      </c>
      <c r="M1682" s="117">
        <v>0</v>
      </c>
      <c r="N1682" s="117">
        <v>1</v>
      </c>
      <c r="O1682" s="117">
        <v>0</v>
      </c>
      <c r="P1682" s="117">
        <v>0</v>
      </c>
      <c r="Q1682" s="117">
        <v>0</v>
      </c>
      <c r="R1682" s="117">
        <v>0</v>
      </c>
      <c r="S1682" s="117">
        <v>0</v>
      </c>
      <c r="T1682" s="117">
        <v>0</v>
      </c>
      <c r="U1682" s="117">
        <v>0</v>
      </c>
      <c r="V1682" s="117">
        <v>0</v>
      </c>
      <c r="W1682" s="117">
        <v>0</v>
      </c>
      <c r="X1682" s="117">
        <v>0</v>
      </c>
      <c r="Y1682" s="117">
        <v>1</v>
      </c>
      <c r="Z1682" s="117">
        <v>0</v>
      </c>
      <c r="AA1682" s="117">
        <v>0</v>
      </c>
      <c r="AB1682" s="117">
        <v>0</v>
      </c>
      <c r="AC1682" s="117">
        <v>0</v>
      </c>
      <c r="AD1682" s="117">
        <v>0</v>
      </c>
      <c r="AE1682" s="117">
        <v>0</v>
      </c>
      <c r="AF1682" s="117">
        <v>0</v>
      </c>
      <c r="AG1682" s="117">
        <v>0</v>
      </c>
      <c r="AH1682" s="117">
        <v>0</v>
      </c>
      <c r="AI1682" s="117">
        <v>0</v>
      </c>
      <c r="AJ1682" s="117">
        <v>0</v>
      </c>
      <c r="AK1682" s="117">
        <v>1</v>
      </c>
      <c r="AL1682" s="117">
        <v>0</v>
      </c>
      <c r="AM1682" s="117">
        <v>0</v>
      </c>
      <c r="AN1682" s="117">
        <v>0</v>
      </c>
      <c r="AO1682" s="117">
        <v>0</v>
      </c>
      <c r="AP1682" s="117">
        <v>0</v>
      </c>
      <c r="AQ1682" s="117">
        <v>1</v>
      </c>
      <c r="AR1682" s="117">
        <v>0</v>
      </c>
      <c r="AS1682" s="117">
        <v>194421.22417331793</v>
      </c>
    </row>
    <row r="1683" spans="1:45" x14ac:dyDescent="0.45">
      <c r="A1683" s="117" t="s">
        <v>2022</v>
      </c>
      <c r="B1683" s="118">
        <v>44690</v>
      </c>
      <c r="C1683" s="117">
        <v>2022</v>
      </c>
      <c r="D1683" s="117">
        <v>5</v>
      </c>
      <c r="E1683" s="117">
        <v>2</v>
      </c>
      <c r="F1683" s="117" t="s">
        <v>342</v>
      </c>
      <c r="G1683" s="117" t="s">
        <v>336</v>
      </c>
      <c r="H1683" s="117">
        <v>0</v>
      </c>
      <c r="I1683" s="117">
        <v>49.416670000000003</v>
      </c>
      <c r="J1683" s="117">
        <v>270959.21771159675</v>
      </c>
      <c r="K1683" s="117">
        <v>200771.30104493006</v>
      </c>
      <c r="L1683" s="117">
        <v>70187.916666666672</v>
      </c>
      <c r="M1683" s="117">
        <v>0</v>
      </c>
      <c r="N1683" s="117">
        <v>0</v>
      </c>
      <c r="O1683" s="117">
        <v>1</v>
      </c>
      <c r="P1683" s="117">
        <v>0</v>
      </c>
      <c r="Q1683" s="117">
        <v>0</v>
      </c>
      <c r="R1683" s="117">
        <v>0</v>
      </c>
      <c r="S1683" s="117">
        <v>0</v>
      </c>
      <c r="T1683" s="117">
        <v>0</v>
      </c>
      <c r="U1683" s="117">
        <v>0</v>
      </c>
      <c r="V1683" s="117">
        <v>0</v>
      </c>
      <c r="W1683" s="117">
        <v>0</v>
      </c>
      <c r="X1683" s="117">
        <v>0</v>
      </c>
      <c r="Y1683" s="117">
        <v>1</v>
      </c>
      <c r="Z1683" s="117">
        <v>0</v>
      </c>
      <c r="AA1683" s="117">
        <v>0</v>
      </c>
      <c r="AB1683" s="117">
        <v>0</v>
      </c>
      <c r="AC1683" s="117">
        <v>0</v>
      </c>
      <c r="AD1683" s="117">
        <v>0</v>
      </c>
      <c r="AE1683" s="117">
        <v>0</v>
      </c>
      <c r="AF1683" s="117">
        <v>0</v>
      </c>
      <c r="AG1683" s="117">
        <v>0</v>
      </c>
      <c r="AH1683" s="117">
        <v>0</v>
      </c>
      <c r="AI1683" s="117">
        <v>0</v>
      </c>
      <c r="AJ1683" s="117">
        <v>0</v>
      </c>
      <c r="AK1683" s="117">
        <v>1</v>
      </c>
      <c r="AL1683" s="117">
        <v>0</v>
      </c>
      <c r="AM1683" s="117">
        <v>0</v>
      </c>
      <c r="AN1683" s="117">
        <v>0</v>
      </c>
      <c r="AO1683" s="117">
        <v>0</v>
      </c>
      <c r="AP1683" s="117">
        <v>0</v>
      </c>
      <c r="AQ1683" s="117">
        <v>1</v>
      </c>
      <c r="AR1683" s="117">
        <v>0</v>
      </c>
      <c r="AS1683" s="117">
        <v>200771.30104493006</v>
      </c>
    </row>
    <row r="1684" spans="1:45" x14ac:dyDescent="0.45">
      <c r="A1684" s="117" t="s">
        <v>2023</v>
      </c>
      <c r="B1684" s="118">
        <v>44691</v>
      </c>
      <c r="C1684" s="117">
        <v>2022</v>
      </c>
      <c r="D1684" s="117">
        <v>5</v>
      </c>
      <c r="E1684" s="117">
        <v>3</v>
      </c>
      <c r="F1684" s="117" t="s">
        <v>342</v>
      </c>
      <c r="G1684" s="117" t="s">
        <v>336</v>
      </c>
      <c r="H1684" s="117">
        <v>0</v>
      </c>
      <c r="I1684" s="117">
        <v>50.333329999999997</v>
      </c>
      <c r="J1684" s="117">
        <v>291127.98562690761</v>
      </c>
      <c r="K1684" s="117">
        <v>198785.06896024095</v>
      </c>
      <c r="L1684" s="117">
        <v>92342.916666666672</v>
      </c>
      <c r="M1684" s="117">
        <v>0</v>
      </c>
      <c r="N1684" s="117">
        <v>0</v>
      </c>
      <c r="O1684" s="117">
        <v>0</v>
      </c>
      <c r="P1684" s="117">
        <v>1</v>
      </c>
      <c r="Q1684" s="117">
        <v>0</v>
      </c>
      <c r="R1684" s="117">
        <v>0</v>
      </c>
      <c r="S1684" s="117">
        <v>0</v>
      </c>
      <c r="T1684" s="117">
        <v>0</v>
      </c>
      <c r="U1684" s="117">
        <v>0</v>
      </c>
      <c r="V1684" s="117">
        <v>0</v>
      </c>
      <c r="W1684" s="117">
        <v>0</v>
      </c>
      <c r="X1684" s="117">
        <v>0</v>
      </c>
      <c r="Y1684" s="117">
        <v>1</v>
      </c>
      <c r="Z1684" s="117">
        <v>0</v>
      </c>
      <c r="AA1684" s="117">
        <v>0</v>
      </c>
      <c r="AB1684" s="117">
        <v>0</v>
      </c>
      <c r="AC1684" s="117">
        <v>0</v>
      </c>
      <c r="AD1684" s="117">
        <v>0</v>
      </c>
      <c r="AE1684" s="117">
        <v>0</v>
      </c>
      <c r="AF1684" s="117">
        <v>0</v>
      </c>
      <c r="AG1684" s="117">
        <v>0</v>
      </c>
      <c r="AH1684" s="117">
        <v>0</v>
      </c>
      <c r="AI1684" s="117">
        <v>0</v>
      </c>
      <c r="AJ1684" s="117">
        <v>0</v>
      </c>
      <c r="AK1684" s="117">
        <v>1</v>
      </c>
      <c r="AL1684" s="117">
        <v>0</v>
      </c>
      <c r="AM1684" s="117">
        <v>0</v>
      </c>
      <c r="AN1684" s="117">
        <v>0</v>
      </c>
      <c r="AO1684" s="117">
        <v>0</v>
      </c>
      <c r="AP1684" s="117">
        <v>0</v>
      </c>
      <c r="AQ1684" s="117">
        <v>1</v>
      </c>
      <c r="AR1684" s="117">
        <v>0</v>
      </c>
      <c r="AS1684" s="117">
        <v>198785.06896024095</v>
      </c>
    </row>
    <row r="1685" spans="1:45" x14ac:dyDescent="0.45">
      <c r="A1685" s="117" t="s">
        <v>2024</v>
      </c>
      <c r="B1685" s="118">
        <v>44692</v>
      </c>
      <c r="C1685" s="117">
        <v>2022</v>
      </c>
      <c r="D1685" s="117">
        <v>5</v>
      </c>
      <c r="E1685" s="117">
        <v>4</v>
      </c>
      <c r="F1685" s="117" t="s">
        <v>342</v>
      </c>
      <c r="G1685" s="117" t="s">
        <v>336</v>
      </c>
      <c r="H1685" s="117">
        <v>0</v>
      </c>
      <c r="I1685" s="117">
        <v>52.625</v>
      </c>
      <c r="J1685" s="117">
        <v>305881.30947986629</v>
      </c>
      <c r="K1685" s="117">
        <v>190950.05947986626</v>
      </c>
      <c r="L1685" s="117">
        <v>114931.25</v>
      </c>
      <c r="M1685" s="117">
        <v>0</v>
      </c>
      <c r="N1685" s="117">
        <v>0</v>
      </c>
      <c r="O1685" s="117">
        <v>0</v>
      </c>
      <c r="P1685" s="117">
        <v>0</v>
      </c>
      <c r="Q1685" s="117">
        <v>1</v>
      </c>
      <c r="R1685" s="117">
        <v>0</v>
      </c>
      <c r="S1685" s="117">
        <v>0</v>
      </c>
      <c r="T1685" s="117">
        <v>0</v>
      </c>
      <c r="U1685" s="117">
        <v>0</v>
      </c>
      <c r="V1685" s="117">
        <v>0</v>
      </c>
      <c r="W1685" s="117">
        <v>0</v>
      </c>
      <c r="X1685" s="117">
        <v>0</v>
      </c>
      <c r="Y1685" s="117">
        <v>1</v>
      </c>
      <c r="Z1685" s="117">
        <v>0</v>
      </c>
      <c r="AA1685" s="117">
        <v>0</v>
      </c>
      <c r="AB1685" s="117">
        <v>0</v>
      </c>
      <c r="AC1685" s="117">
        <v>0</v>
      </c>
      <c r="AD1685" s="117">
        <v>0</v>
      </c>
      <c r="AE1685" s="117">
        <v>0</v>
      </c>
      <c r="AF1685" s="117">
        <v>0</v>
      </c>
      <c r="AG1685" s="117">
        <v>0</v>
      </c>
      <c r="AH1685" s="117">
        <v>0</v>
      </c>
      <c r="AI1685" s="117">
        <v>0</v>
      </c>
      <c r="AJ1685" s="117">
        <v>0</v>
      </c>
      <c r="AK1685" s="117">
        <v>1</v>
      </c>
      <c r="AL1685" s="117">
        <v>0</v>
      </c>
      <c r="AM1685" s="117">
        <v>0</v>
      </c>
      <c r="AN1685" s="117">
        <v>0</v>
      </c>
      <c r="AO1685" s="117">
        <v>0</v>
      </c>
      <c r="AP1685" s="117">
        <v>0</v>
      </c>
      <c r="AQ1685" s="117">
        <v>1</v>
      </c>
      <c r="AR1685" s="117">
        <v>0</v>
      </c>
      <c r="AS1685" s="117">
        <v>190950.05947986626</v>
      </c>
    </row>
    <row r="1686" spans="1:45" x14ac:dyDescent="0.45">
      <c r="A1686" s="117" t="s">
        <v>2025</v>
      </c>
      <c r="B1686" s="118">
        <v>44693</v>
      </c>
      <c r="C1686" s="117">
        <v>2022</v>
      </c>
      <c r="D1686" s="117">
        <v>5</v>
      </c>
      <c r="E1686" s="117">
        <v>5</v>
      </c>
      <c r="F1686" s="117" t="s">
        <v>342</v>
      </c>
      <c r="G1686" s="117" t="s">
        <v>336</v>
      </c>
      <c r="H1686" s="117">
        <v>0</v>
      </c>
      <c r="I1686" s="117">
        <v>51.25</v>
      </c>
      <c r="J1686" s="117">
        <v>325133.26701682457</v>
      </c>
      <c r="K1686" s="117">
        <v>196240.7670168246</v>
      </c>
      <c r="L1686" s="117">
        <v>128892.5</v>
      </c>
      <c r="M1686" s="117">
        <v>0</v>
      </c>
      <c r="N1686" s="117">
        <v>0</v>
      </c>
      <c r="O1686" s="117">
        <v>0</v>
      </c>
      <c r="P1686" s="117">
        <v>0</v>
      </c>
      <c r="Q1686" s="117">
        <v>0</v>
      </c>
      <c r="R1686" s="117">
        <v>1</v>
      </c>
      <c r="S1686" s="117">
        <v>0</v>
      </c>
      <c r="T1686" s="117">
        <v>0</v>
      </c>
      <c r="U1686" s="117">
        <v>0</v>
      </c>
      <c r="V1686" s="117">
        <v>0</v>
      </c>
      <c r="W1686" s="117">
        <v>0</v>
      </c>
      <c r="X1686" s="117">
        <v>0</v>
      </c>
      <c r="Y1686" s="117">
        <v>1</v>
      </c>
      <c r="Z1686" s="117">
        <v>0</v>
      </c>
      <c r="AA1686" s="117">
        <v>0</v>
      </c>
      <c r="AB1686" s="117">
        <v>0</v>
      </c>
      <c r="AC1686" s="117">
        <v>0</v>
      </c>
      <c r="AD1686" s="117">
        <v>0</v>
      </c>
      <c r="AE1686" s="117">
        <v>0</v>
      </c>
      <c r="AF1686" s="117">
        <v>0</v>
      </c>
      <c r="AG1686" s="117">
        <v>0</v>
      </c>
      <c r="AH1686" s="117">
        <v>0</v>
      </c>
      <c r="AI1686" s="117">
        <v>0</v>
      </c>
      <c r="AJ1686" s="117">
        <v>0</v>
      </c>
      <c r="AK1686" s="117">
        <v>1</v>
      </c>
      <c r="AL1686" s="117">
        <v>0</v>
      </c>
      <c r="AM1686" s="117">
        <v>0</v>
      </c>
      <c r="AN1686" s="117">
        <v>0</v>
      </c>
      <c r="AO1686" s="117">
        <v>0</v>
      </c>
      <c r="AP1686" s="117">
        <v>0</v>
      </c>
      <c r="AQ1686" s="117">
        <v>1</v>
      </c>
      <c r="AR1686" s="117">
        <v>0</v>
      </c>
      <c r="AS1686" s="117">
        <v>196240.7670168246</v>
      </c>
    </row>
    <row r="1687" spans="1:45" x14ac:dyDescent="0.45">
      <c r="A1687" s="117" t="s">
        <v>2026</v>
      </c>
      <c r="B1687" s="118">
        <v>44694</v>
      </c>
      <c r="C1687" s="117">
        <v>2022</v>
      </c>
      <c r="D1687" s="117">
        <v>5</v>
      </c>
      <c r="E1687" s="117">
        <v>6</v>
      </c>
      <c r="F1687" s="117" t="s">
        <v>342</v>
      </c>
      <c r="G1687" s="117" t="s">
        <v>336</v>
      </c>
      <c r="H1687" s="117">
        <v>0</v>
      </c>
      <c r="I1687" s="117">
        <v>49.333329999999997</v>
      </c>
      <c r="J1687" s="117">
        <v>322705.1963785484</v>
      </c>
      <c r="K1687" s="117">
        <v>199800.19637854837</v>
      </c>
      <c r="L1687" s="117">
        <v>122905</v>
      </c>
      <c r="M1687" s="117">
        <v>0</v>
      </c>
      <c r="N1687" s="117">
        <v>0</v>
      </c>
      <c r="O1687" s="117">
        <v>0</v>
      </c>
      <c r="P1687" s="117">
        <v>0</v>
      </c>
      <c r="Q1687" s="117">
        <v>0</v>
      </c>
      <c r="R1687" s="117">
        <v>0</v>
      </c>
      <c r="S1687" s="117">
        <v>1</v>
      </c>
      <c r="T1687" s="117">
        <v>0</v>
      </c>
      <c r="U1687" s="117">
        <v>0</v>
      </c>
      <c r="V1687" s="117">
        <v>0</v>
      </c>
      <c r="W1687" s="117">
        <v>0</v>
      </c>
      <c r="X1687" s="117">
        <v>0</v>
      </c>
      <c r="Y1687" s="117">
        <v>1</v>
      </c>
      <c r="Z1687" s="117">
        <v>0</v>
      </c>
      <c r="AA1687" s="117">
        <v>0</v>
      </c>
      <c r="AB1687" s="117">
        <v>0</v>
      </c>
      <c r="AC1687" s="117">
        <v>0</v>
      </c>
      <c r="AD1687" s="117">
        <v>0</v>
      </c>
      <c r="AE1687" s="117">
        <v>0</v>
      </c>
      <c r="AF1687" s="117">
        <v>0</v>
      </c>
      <c r="AG1687" s="117">
        <v>0</v>
      </c>
      <c r="AH1687" s="117">
        <v>0</v>
      </c>
      <c r="AI1687" s="117">
        <v>0</v>
      </c>
      <c r="AJ1687" s="117">
        <v>0</v>
      </c>
      <c r="AK1687" s="117">
        <v>1</v>
      </c>
      <c r="AL1687" s="117">
        <v>0</v>
      </c>
      <c r="AM1687" s="117">
        <v>0</v>
      </c>
      <c r="AN1687" s="117">
        <v>0</v>
      </c>
      <c r="AO1687" s="117">
        <v>0</v>
      </c>
      <c r="AP1687" s="117">
        <v>0</v>
      </c>
      <c r="AQ1687" s="117">
        <v>1</v>
      </c>
      <c r="AR1687" s="117">
        <v>0</v>
      </c>
      <c r="AS1687" s="117">
        <v>199800.19637854837</v>
      </c>
    </row>
    <row r="1688" spans="1:45" x14ac:dyDescent="0.45">
      <c r="A1688" s="117" t="s">
        <v>2027</v>
      </c>
      <c r="B1688" s="118">
        <v>44695</v>
      </c>
      <c r="C1688" s="117">
        <v>2022</v>
      </c>
      <c r="D1688" s="117">
        <v>5</v>
      </c>
      <c r="E1688" s="117">
        <v>7</v>
      </c>
      <c r="F1688" s="117" t="s">
        <v>340</v>
      </c>
      <c r="G1688" s="117" t="s">
        <v>336</v>
      </c>
      <c r="H1688" s="117">
        <v>0</v>
      </c>
      <c r="I1688" s="117">
        <v>49.666670000000003</v>
      </c>
      <c r="J1688" s="117">
        <v>280039.40967376542</v>
      </c>
      <c r="K1688" s="117">
        <v>185821.90967376539</v>
      </c>
      <c r="L1688" s="117">
        <v>94217.5</v>
      </c>
      <c r="M1688" s="117">
        <v>0</v>
      </c>
      <c r="N1688" s="117">
        <v>0</v>
      </c>
      <c r="O1688" s="117">
        <v>0</v>
      </c>
      <c r="P1688" s="117">
        <v>0</v>
      </c>
      <c r="Q1688" s="117">
        <v>0</v>
      </c>
      <c r="R1688" s="117">
        <v>0</v>
      </c>
      <c r="S1688" s="117">
        <v>0</v>
      </c>
      <c r="T1688" s="117">
        <v>1</v>
      </c>
      <c r="U1688" s="117">
        <v>0</v>
      </c>
      <c r="V1688" s="117">
        <v>0</v>
      </c>
      <c r="W1688" s="117">
        <v>0</v>
      </c>
      <c r="X1688" s="117">
        <v>0</v>
      </c>
      <c r="Y1688" s="117">
        <v>1</v>
      </c>
      <c r="Z1688" s="117">
        <v>0</v>
      </c>
      <c r="AA1688" s="117">
        <v>0</v>
      </c>
      <c r="AB1688" s="117">
        <v>0</v>
      </c>
      <c r="AC1688" s="117">
        <v>0</v>
      </c>
      <c r="AD1688" s="117">
        <v>0</v>
      </c>
      <c r="AE1688" s="117">
        <v>0</v>
      </c>
      <c r="AF1688" s="117">
        <v>0</v>
      </c>
      <c r="AG1688" s="117">
        <v>0</v>
      </c>
      <c r="AH1688" s="117">
        <v>0</v>
      </c>
      <c r="AI1688" s="117">
        <v>0</v>
      </c>
      <c r="AJ1688" s="117">
        <v>0</v>
      </c>
      <c r="AK1688" s="117">
        <v>1</v>
      </c>
      <c r="AL1688" s="117">
        <v>0</v>
      </c>
      <c r="AM1688" s="117">
        <v>0</v>
      </c>
      <c r="AN1688" s="117">
        <v>0</v>
      </c>
      <c r="AO1688" s="117">
        <v>0</v>
      </c>
      <c r="AP1688" s="117">
        <v>0</v>
      </c>
      <c r="AQ1688" s="117">
        <v>1</v>
      </c>
      <c r="AR1688" s="117">
        <v>0</v>
      </c>
      <c r="AS1688" s="117">
        <v>185821.90967376539</v>
      </c>
    </row>
    <row r="1689" spans="1:45" x14ac:dyDescent="0.45">
      <c r="A1689" s="117" t="s">
        <v>2028</v>
      </c>
      <c r="B1689" s="118">
        <v>44696</v>
      </c>
      <c r="C1689" s="117">
        <v>2022</v>
      </c>
      <c r="D1689" s="117">
        <v>5</v>
      </c>
      <c r="E1689" s="117">
        <v>1</v>
      </c>
      <c r="F1689" s="117" t="s">
        <v>340</v>
      </c>
      <c r="G1689" s="117" t="s">
        <v>336</v>
      </c>
      <c r="H1689" s="117">
        <v>0</v>
      </c>
      <c r="I1689" s="117">
        <v>52.958329999999997</v>
      </c>
      <c r="J1689" s="117">
        <v>248343.29029344162</v>
      </c>
      <c r="K1689" s="117">
        <v>174035.79029344162</v>
      </c>
      <c r="L1689" s="117">
        <v>74307.5</v>
      </c>
      <c r="M1689" s="117">
        <v>0</v>
      </c>
      <c r="N1689" s="117">
        <v>1</v>
      </c>
      <c r="O1689" s="117">
        <v>0</v>
      </c>
      <c r="P1689" s="117">
        <v>0</v>
      </c>
      <c r="Q1689" s="117">
        <v>0</v>
      </c>
      <c r="R1689" s="117">
        <v>0</v>
      </c>
      <c r="S1689" s="117">
        <v>0</v>
      </c>
      <c r="T1689" s="117">
        <v>0</v>
      </c>
      <c r="U1689" s="117">
        <v>0</v>
      </c>
      <c r="V1689" s="117">
        <v>0</v>
      </c>
      <c r="W1689" s="117">
        <v>0</v>
      </c>
      <c r="X1689" s="117">
        <v>0</v>
      </c>
      <c r="Y1689" s="117">
        <v>1</v>
      </c>
      <c r="Z1689" s="117">
        <v>0</v>
      </c>
      <c r="AA1689" s="117">
        <v>0</v>
      </c>
      <c r="AB1689" s="117">
        <v>0</v>
      </c>
      <c r="AC1689" s="117">
        <v>0</v>
      </c>
      <c r="AD1689" s="117">
        <v>0</v>
      </c>
      <c r="AE1689" s="117">
        <v>0</v>
      </c>
      <c r="AF1689" s="117">
        <v>0</v>
      </c>
      <c r="AG1689" s="117">
        <v>0</v>
      </c>
      <c r="AH1689" s="117">
        <v>0</v>
      </c>
      <c r="AI1689" s="117">
        <v>0</v>
      </c>
      <c r="AJ1689" s="117">
        <v>0</v>
      </c>
      <c r="AK1689" s="117">
        <v>1</v>
      </c>
      <c r="AL1689" s="117">
        <v>0</v>
      </c>
      <c r="AM1689" s="117">
        <v>0</v>
      </c>
      <c r="AN1689" s="117">
        <v>0</v>
      </c>
      <c r="AO1689" s="117">
        <v>0</v>
      </c>
      <c r="AP1689" s="117">
        <v>0</v>
      </c>
      <c r="AQ1689" s="117">
        <v>1</v>
      </c>
      <c r="AR1689" s="117">
        <v>0</v>
      </c>
      <c r="AS1689" s="117">
        <v>174035.79029344162</v>
      </c>
    </row>
    <row r="1690" spans="1:45" x14ac:dyDescent="0.45">
      <c r="A1690" s="117" t="s">
        <v>2029</v>
      </c>
      <c r="B1690" s="118">
        <v>44697</v>
      </c>
      <c r="C1690" s="117">
        <v>2022</v>
      </c>
      <c r="D1690" s="117">
        <v>5</v>
      </c>
      <c r="E1690" s="117">
        <v>2</v>
      </c>
      <c r="F1690" s="117" t="s">
        <v>342</v>
      </c>
      <c r="G1690" s="117" t="s">
        <v>336</v>
      </c>
      <c r="H1690" s="117">
        <v>0</v>
      </c>
      <c r="I1690" s="117">
        <v>59.541670000000003</v>
      </c>
      <c r="J1690" s="117">
        <v>261824.25099497871</v>
      </c>
      <c r="K1690" s="117">
        <v>172157.16766164539</v>
      </c>
      <c r="L1690" s="117">
        <v>89667.083333333328</v>
      </c>
      <c r="M1690" s="117">
        <v>0</v>
      </c>
      <c r="N1690" s="117">
        <v>0</v>
      </c>
      <c r="O1690" s="117">
        <v>1</v>
      </c>
      <c r="P1690" s="117">
        <v>0</v>
      </c>
      <c r="Q1690" s="117">
        <v>0</v>
      </c>
      <c r="R1690" s="117">
        <v>0</v>
      </c>
      <c r="S1690" s="117">
        <v>0</v>
      </c>
      <c r="T1690" s="117">
        <v>0</v>
      </c>
      <c r="U1690" s="117">
        <v>0</v>
      </c>
      <c r="V1690" s="117">
        <v>0</v>
      </c>
      <c r="W1690" s="117">
        <v>0</v>
      </c>
      <c r="X1690" s="117">
        <v>0</v>
      </c>
      <c r="Y1690" s="117">
        <v>1</v>
      </c>
      <c r="Z1690" s="117">
        <v>0</v>
      </c>
      <c r="AA1690" s="117">
        <v>0</v>
      </c>
      <c r="AB1690" s="117">
        <v>0</v>
      </c>
      <c r="AC1690" s="117">
        <v>0</v>
      </c>
      <c r="AD1690" s="117">
        <v>0</v>
      </c>
      <c r="AE1690" s="117">
        <v>0</v>
      </c>
      <c r="AF1690" s="117">
        <v>0</v>
      </c>
      <c r="AG1690" s="117">
        <v>0</v>
      </c>
      <c r="AH1690" s="117">
        <v>0</v>
      </c>
      <c r="AI1690" s="117">
        <v>0</v>
      </c>
      <c r="AJ1690" s="117">
        <v>0</v>
      </c>
      <c r="AK1690" s="117">
        <v>1</v>
      </c>
      <c r="AL1690" s="117">
        <v>0</v>
      </c>
      <c r="AM1690" s="117">
        <v>0</v>
      </c>
      <c r="AN1690" s="117">
        <v>0</v>
      </c>
      <c r="AO1690" s="117">
        <v>0</v>
      </c>
      <c r="AP1690" s="117">
        <v>0</v>
      </c>
      <c r="AQ1690" s="117">
        <v>1</v>
      </c>
      <c r="AR1690" s="117">
        <v>0</v>
      </c>
      <c r="AS1690" s="117">
        <v>172157.16766164539</v>
      </c>
    </row>
    <row r="1691" spans="1:45" x14ac:dyDescent="0.45">
      <c r="A1691" s="117" t="s">
        <v>2030</v>
      </c>
      <c r="B1691" s="118">
        <v>44698</v>
      </c>
      <c r="C1691" s="117">
        <v>2022</v>
      </c>
      <c r="D1691" s="117">
        <v>5</v>
      </c>
      <c r="E1691" s="117">
        <v>3</v>
      </c>
      <c r="F1691" s="117" t="s">
        <v>342</v>
      </c>
      <c r="G1691" s="117" t="s">
        <v>336</v>
      </c>
      <c r="H1691" s="117">
        <v>0</v>
      </c>
      <c r="I1691" s="117">
        <v>55.625</v>
      </c>
      <c r="J1691" s="117">
        <v>287781.91131715209</v>
      </c>
      <c r="K1691" s="117">
        <v>174526.07798381877</v>
      </c>
      <c r="L1691" s="117">
        <v>113255.83333333333</v>
      </c>
      <c r="M1691" s="117">
        <v>0</v>
      </c>
      <c r="N1691" s="117">
        <v>0</v>
      </c>
      <c r="O1691" s="117">
        <v>0</v>
      </c>
      <c r="P1691" s="117">
        <v>1</v>
      </c>
      <c r="Q1691" s="117">
        <v>0</v>
      </c>
      <c r="R1691" s="117">
        <v>0</v>
      </c>
      <c r="S1691" s="117">
        <v>0</v>
      </c>
      <c r="T1691" s="117">
        <v>0</v>
      </c>
      <c r="U1691" s="117">
        <v>0</v>
      </c>
      <c r="V1691" s="117">
        <v>0</v>
      </c>
      <c r="W1691" s="117">
        <v>0</v>
      </c>
      <c r="X1691" s="117">
        <v>0</v>
      </c>
      <c r="Y1691" s="117">
        <v>1</v>
      </c>
      <c r="Z1691" s="117">
        <v>0</v>
      </c>
      <c r="AA1691" s="117">
        <v>0</v>
      </c>
      <c r="AB1691" s="117">
        <v>0</v>
      </c>
      <c r="AC1691" s="117">
        <v>0</v>
      </c>
      <c r="AD1691" s="117">
        <v>0</v>
      </c>
      <c r="AE1691" s="117">
        <v>0</v>
      </c>
      <c r="AF1691" s="117">
        <v>0</v>
      </c>
      <c r="AG1691" s="117">
        <v>0</v>
      </c>
      <c r="AH1691" s="117">
        <v>0</v>
      </c>
      <c r="AI1691" s="117">
        <v>0</v>
      </c>
      <c r="AJ1691" s="117">
        <v>0</v>
      </c>
      <c r="AK1691" s="117">
        <v>1</v>
      </c>
      <c r="AL1691" s="117">
        <v>0</v>
      </c>
      <c r="AM1691" s="117">
        <v>0</v>
      </c>
      <c r="AN1691" s="117">
        <v>0</v>
      </c>
      <c r="AO1691" s="117">
        <v>0</v>
      </c>
      <c r="AP1691" s="117">
        <v>0</v>
      </c>
      <c r="AQ1691" s="117">
        <v>1</v>
      </c>
      <c r="AR1691" s="117">
        <v>0</v>
      </c>
      <c r="AS1691" s="117">
        <v>174526.07798381877</v>
      </c>
    </row>
    <row r="1692" spans="1:45" x14ac:dyDescent="0.45">
      <c r="A1692" s="117" t="s">
        <v>2031</v>
      </c>
      <c r="B1692" s="118">
        <v>44699</v>
      </c>
      <c r="C1692" s="117">
        <v>2022</v>
      </c>
      <c r="D1692" s="117">
        <v>5</v>
      </c>
      <c r="E1692" s="117">
        <v>4</v>
      </c>
      <c r="F1692" s="117" t="s">
        <v>342</v>
      </c>
      <c r="G1692" s="117" t="s">
        <v>336</v>
      </c>
      <c r="H1692" s="117">
        <v>0</v>
      </c>
      <c r="I1692" s="117">
        <v>56.166670000000003</v>
      </c>
      <c r="J1692" s="117">
        <v>306879.97155676287</v>
      </c>
      <c r="K1692" s="117">
        <v>176406.22155676287</v>
      </c>
      <c r="L1692" s="117">
        <v>130473.75</v>
      </c>
      <c r="M1692" s="117">
        <v>0</v>
      </c>
      <c r="N1692" s="117">
        <v>0</v>
      </c>
      <c r="O1692" s="117">
        <v>0</v>
      </c>
      <c r="P1692" s="117">
        <v>0</v>
      </c>
      <c r="Q1692" s="117">
        <v>1</v>
      </c>
      <c r="R1692" s="117">
        <v>0</v>
      </c>
      <c r="S1692" s="117">
        <v>0</v>
      </c>
      <c r="T1692" s="117">
        <v>0</v>
      </c>
      <c r="U1692" s="117">
        <v>0</v>
      </c>
      <c r="V1692" s="117">
        <v>0</v>
      </c>
      <c r="W1692" s="117">
        <v>0</v>
      </c>
      <c r="X1692" s="117">
        <v>0</v>
      </c>
      <c r="Y1692" s="117">
        <v>1</v>
      </c>
      <c r="Z1692" s="117">
        <v>0</v>
      </c>
      <c r="AA1692" s="117">
        <v>0</v>
      </c>
      <c r="AB1692" s="117">
        <v>0</v>
      </c>
      <c r="AC1692" s="117">
        <v>0</v>
      </c>
      <c r="AD1692" s="117">
        <v>0</v>
      </c>
      <c r="AE1692" s="117">
        <v>0</v>
      </c>
      <c r="AF1692" s="117">
        <v>0</v>
      </c>
      <c r="AG1692" s="117">
        <v>0</v>
      </c>
      <c r="AH1692" s="117">
        <v>0</v>
      </c>
      <c r="AI1692" s="117">
        <v>0</v>
      </c>
      <c r="AJ1692" s="117">
        <v>0</v>
      </c>
      <c r="AK1692" s="117">
        <v>1</v>
      </c>
      <c r="AL1692" s="117">
        <v>0</v>
      </c>
      <c r="AM1692" s="117">
        <v>0</v>
      </c>
      <c r="AN1692" s="117">
        <v>0</v>
      </c>
      <c r="AO1692" s="117">
        <v>0</v>
      </c>
      <c r="AP1692" s="117">
        <v>0</v>
      </c>
      <c r="AQ1692" s="117">
        <v>1</v>
      </c>
      <c r="AR1692" s="117">
        <v>0</v>
      </c>
      <c r="AS1692" s="117">
        <v>176406.22155676287</v>
      </c>
    </row>
    <row r="1693" spans="1:45" x14ac:dyDescent="0.45">
      <c r="A1693" s="117" t="s">
        <v>2032</v>
      </c>
      <c r="B1693" s="118">
        <v>44700</v>
      </c>
      <c r="C1693" s="117">
        <v>2022</v>
      </c>
      <c r="D1693" s="117">
        <v>5</v>
      </c>
      <c r="E1693" s="117">
        <v>5</v>
      </c>
      <c r="F1693" s="117" t="s">
        <v>342</v>
      </c>
      <c r="G1693" s="117" t="s">
        <v>336</v>
      </c>
      <c r="H1693" s="117">
        <v>0</v>
      </c>
      <c r="I1693" s="117">
        <v>52.041670000000003</v>
      </c>
      <c r="J1693" s="117">
        <v>314833.90782265028</v>
      </c>
      <c r="K1693" s="117">
        <v>184451.4078226503</v>
      </c>
      <c r="L1693" s="117">
        <v>130382.5</v>
      </c>
      <c r="M1693" s="117">
        <v>0</v>
      </c>
      <c r="N1693" s="117">
        <v>0</v>
      </c>
      <c r="O1693" s="117">
        <v>0</v>
      </c>
      <c r="P1693" s="117">
        <v>0</v>
      </c>
      <c r="Q1693" s="117">
        <v>0</v>
      </c>
      <c r="R1693" s="117">
        <v>1</v>
      </c>
      <c r="S1693" s="117">
        <v>0</v>
      </c>
      <c r="T1693" s="117">
        <v>0</v>
      </c>
      <c r="U1693" s="117">
        <v>0</v>
      </c>
      <c r="V1693" s="117">
        <v>0</v>
      </c>
      <c r="W1693" s="117">
        <v>0</v>
      </c>
      <c r="X1693" s="117">
        <v>0</v>
      </c>
      <c r="Y1693" s="117">
        <v>1</v>
      </c>
      <c r="Z1693" s="117">
        <v>0</v>
      </c>
      <c r="AA1693" s="117">
        <v>0</v>
      </c>
      <c r="AB1693" s="117">
        <v>0</v>
      </c>
      <c r="AC1693" s="117">
        <v>0</v>
      </c>
      <c r="AD1693" s="117">
        <v>0</v>
      </c>
      <c r="AE1693" s="117">
        <v>0</v>
      </c>
      <c r="AF1693" s="117">
        <v>0</v>
      </c>
      <c r="AG1693" s="117">
        <v>0</v>
      </c>
      <c r="AH1693" s="117">
        <v>0</v>
      </c>
      <c r="AI1693" s="117">
        <v>0</v>
      </c>
      <c r="AJ1693" s="117">
        <v>0</v>
      </c>
      <c r="AK1693" s="117">
        <v>1</v>
      </c>
      <c r="AL1693" s="117">
        <v>0</v>
      </c>
      <c r="AM1693" s="117">
        <v>0</v>
      </c>
      <c r="AN1693" s="117">
        <v>0</v>
      </c>
      <c r="AO1693" s="117">
        <v>0</v>
      </c>
      <c r="AP1693" s="117">
        <v>0</v>
      </c>
      <c r="AQ1693" s="117">
        <v>1</v>
      </c>
      <c r="AR1693" s="117">
        <v>0</v>
      </c>
      <c r="AS1693" s="117">
        <v>184451.4078226503</v>
      </c>
    </row>
    <row r="1694" spans="1:45" x14ac:dyDescent="0.45">
      <c r="A1694" s="117" t="s">
        <v>2033</v>
      </c>
      <c r="B1694" s="118">
        <v>44701</v>
      </c>
      <c r="C1694" s="117">
        <v>2022</v>
      </c>
      <c r="D1694" s="117">
        <v>5</v>
      </c>
      <c r="E1694" s="117">
        <v>6</v>
      </c>
      <c r="F1694" s="117" t="s">
        <v>342</v>
      </c>
      <c r="G1694" s="117" t="s">
        <v>336</v>
      </c>
      <c r="H1694" s="117">
        <v>0</v>
      </c>
      <c r="I1694" s="117">
        <v>54.208329999999997</v>
      </c>
      <c r="J1694" s="117">
        <v>306743.69079020963</v>
      </c>
      <c r="K1694" s="117">
        <v>182574.52412354297</v>
      </c>
      <c r="L1694" s="117">
        <v>124169.16666666667</v>
      </c>
      <c r="M1694" s="117">
        <v>0</v>
      </c>
      <c r="N1694" s="117">
        <v>0</v>
      </c>
      <c r="O1694" s="117">
        <v>0</v>
      </c>
      <c r="P1694" s="117">
        <v>0</v>
      </c>
      <c r="Q1694" s="117">
        <v>0</v>
      </c>
      <c r="R1694" s="117">
        <v>0</v>
      </c>
      <c r="S1694" s="117">
        <v>1</v>
      </c>
      <c r="T1694" s="117">
        <v>0</v>
      </c>
      <c r="U1694" s="117">
        <v>0</v>
      </c>
      <c r="V1694" s="117">
        <v>0</v>
      </c>
      <c r="W1694" s="117">
        <v>0</v>
      </c>
      <c r="X1694" s="117">
        <v>0</v>
      </c>
      <c r="Y1694" s="117">
        <v>1</v>
      </c>
      <c r="Z1694" s="117">
        <v>0</v>
      </c>
      <c r="AA1694" s="117">
        <v>0</v>
      </c>
      <c r="AB1694" s="117">
        <v>0</v>
      </c>
      <c r="AC1694" s="117">
        <v>0</v>
      </c>
      <c r="AD1694" s="117">
        <v>0</v>
      </c>
      <c r="AE1694" s="117">
        <v>0</v>
      </c>
      <c r="AF1694" s="117">
        <v>0</v>
      </c>
      <c r="AG1694" s="117">
        <v>0</v>
      </c>
      <c r="AH1694" s="117">
        <v>0</v>
      </c>
      <c r="AI1694" s="117">
        <v>0</v>
      </c>
      <c r="AJ1694" s="117">
        <v>0</v>
      </c>
      <c r="AK1694" s="117">
        <v>1</v>
      </c>
      <c r="AL1694" s="117">
        <v>0</v>
      </c>
      <c r="AM1694" s="117">
        <v>0</v>
      </c>
      <c r="AN1694" s="117">
        <v>0</v>
      </c>
      <c r="AO1694" s="117">
        <v>0</v>
      </c>
      <c r="AP1694" s="117">
        <v>0</v>
      </c>
      <c r="AQ1694" s="117">
        <v>1</v>
      </c>
      <c r="AR1694" s="117">
        <v>0</v>
      </c>
      <c r="AS1694" s="117">
        <v>182574.52412354297</v>
      </c>
    </row>
    <row r="1695" spans="1:45" x14ac:dyDescent="0.45">
      <c r="A1695" s="117" t="s">
        <v>2034</v>
      </c>
      <c r="B1695" s="118">
        <v>44702</v>
      </c>
      <c r="C1695" s="117">
        <v>2022</v>
      </c>
      <c r="D1695" s="117">
        <v>5</v>
      </c>
      <c r="E1695" s="117">
        <v>7</v>
      </c>
      <c r="F1695" s="117" t="s">
        <v>340</v>
      </c>
      <c r="G1695" s="117" t="s">
        <v>336</v>
      </c>
      <c r="H1695" s="117">
        <v>0</v>
      </c>
      <c r="I1695" s="117">
        <v>51.916670000000003</v>
      </c>
      <c r="J1695" s="117">
        <v>279167.46463507699</v>
      </c>
      <c r="K1695" s="117">
        <v>173922.46463507699</v>
      </c>
      <c r="L1695" s="117">
        <v>105245</v>
      </c>
      <c r="M1695" s="117">
        <v>0</v>
      </c>
      <c r="N1695" s="117">
        <v>0</v>
      </c>
      <c r="O1695" s="117">
        <v>0</v>
      </c>
      <c r="P1695" s="117">
        <v>0</v>
      </c>
      <c r="Q1695" s="117">
        <v>0</v>
      </c>
      <c r="R1695" s="117">
        <v>0</v>
      </c>
      <c r="S1695" s="117">
        <v>0</v>
      </c>
      <c r="T1695" s="117">
        <v>1</v>
      </c>
      <c r="U1695" s="117">
        <v>0</v>
      </c>
      <c r="V1695" s="117">
        <v>0</v>
      </c>
      <c r="W1695" s="117">
        <v>0</v>
      </c>
      <c r="X1695" s="117">
        <v>0</v>
      </c>
      <c r="Y1695" s="117">
        <v>1</v>
      </c>
      <c r="Z1695" s="117">
        <v>0</v>
      </c>
      <c r="AA1695" s="117">
        <v>0</v>
      </c>
      <c r="AB1695" s="117">
        <v>0</v>
      </c>
      <c r="AC1695" s="117">
        <v>0</v>
      </c>
      <c r="AD1695" s="117">
        <v>0</v>
      </c>
      <c r="AE1695" s="117">
        <v>0</v>
      </c>
      <c r="AF1695" s="117">
        <v>0</v>
      </c>
      <c r="AG1695" s="117">
        <v>0</v>
      </c>
      <c r="AH1695" s="117">
        <v>0</v>
      </c>
      <c r="AI1695" s="117">
        <v>0</v>
      </c>
      <c r="AJ1695" s="117">
        <v>0</v>
      </c>
      <c r="AK1695" s="117">
        <v>1</v>
      </c>
      <c r="AL1695" s="117">
        <v>0</v>
      </c>
      <c r="AM1695" s="117">
        <v>0</v>
      </c>
      <c r="AN1695" s="117">
        <v>0</v>
      </c>
      <c r="AO1695" s="117">
        <v>0</v>
      </c>
      <c r="AP1695" s="117">
        <v>0</v>
      </c>
      <c r="AQ1695" s="117">
        <v>1</v>
      </c>
      <c r="AR1695" s="117">
        <v>0</v>
      </c>
      <c r="AS1695" s="117">
        <v>173922.46463507699</v>
      </c>
    </row>
    <row r="1696" spans="1:45" x14ac:dyDescent="0.45">
      <c r="A1696" s="117" t="s">
        <v>2035</v>
      </c>
      <c r="B1696" s="118">
        <v>44703</v>
      </c>
      <c r="C1696" s="117">
        <v>2022</v>
      </c>
      <c r="D1696" s="117">
        <v>5</v>
      </c>
      <c r="E1696" s="117">
        <v>1</v>
      </c>
      <c r="F1696" s="117" t="s">
        <v>340</v>
      </c>
      <c r="G1696" s="117" t="s">
        <v>336</v>
      </c>
      <c r="H1696" s="117">
        <v>0</v>
      </c>
      <c r="I1696" s="117">
        <v>56.875</v>
      </c>
      <c r="J1696" s="117">
        <v>265169.29058789369</v>
      </c>
      <c r="K1696" s="117">
        <v>172729.29058789369</v>
      </c>
      <c r="L1696" s="117">
        <v>92440</v>
      </c>
      <c r="M1696" s="117">
        <v>0</v>
      </c>
      <c r="N1696" s="117">
        <v>1</v>
      </c>
      <c r="O1696" s="117">
        <v>0</v>
      </c>
      <c r="P1696" s="117">
        <v>0</v>
      </c>
      <c r="Q1696" s="117">
        <v>0</v>
      </c>
      <c r="R1696" s="117">
        <v>0</v>
      </c>
      <c r="S1696" s="117">
        <v>0</v>
      </c>
      <c r="T1696" s="117">
        <v>0</v>
      </c>
      <c r="U1696" s="117">
        <v>0</v>
      </c>
      <c r="V1696" s="117">
        <v>0</v>
      </c>
      <c r="W1696" s="117">
        <v>0</v>
      </c>
      <c r="X1696" s="117">
        <v>0</v>
      </c>
      <c r="Y1696" s="117">
        <v>1</v>
      </c>
      <c r="Z1696" s="117">
        <v>0</v>
      </c>
      <c r="AA1696" s="117">
        <v>0</v>
      </c>
      <c r="AB1696" s="117">
        <v>0</v>
      </c>
      <c r="AC1696" s="117">
        <v>0</v>
      </c>
      <c r="AD1696" s="117">
        <v>0</v>
      </c>
      <c r="AE1696" s="117">
        <v>0</v>
      </c>
      <c r="AF1696" s="117">
        <v>0</v>
      </c>
      <c r="AG1696" s="117">
        <v>0</v>
      </c>
      <c r="AH1696" s="117">
        <v>0</v>
      </c>
      <c r="AI1696" s="117">
        <v>0</v>
      </c>
      <c r="AJ1696" s="117">
        <v>0</v>
      </c>
      <c r="AK1696" s="117">
        <v>1</v>
      </c>
      <c r="AL1696" s="117">
        <v>0</v>
      </c>
      <c r="AM1696" s="117">
        <v>0</v>
      </c>
      <c r="AN1696" s="117">
        <v>0</v>
      </c>
      <c r="AO1696" s="117">
        <v>0</v>
      </c>
      <c r="AP1696" s="117">
        <v>0</v>
      </c>
      <c r="AQ1696" s="117">
        <v>1</v>
      </c>
      <c r="AR1696" s="117">
        <v>0</v>
      </c>
      <c r="AS1696" s="117">
        <v>172729.29058789369</v>
      </c>
    </row>
    <row r="1697" spans="1:45" x14ac:dyDescent="0.45">
      <c r="A1697" s="117" t="s">
        <v>2036</v>
      </c>
      <c r="B1697" s="118">
        <v>44704</v>
      </c>
      <c r="C1697" s="117">
        <v>2022</v>
      </c>
      <c r="D1697" s="117">
        <v>5</v>
      </c>
      <c r="E1697" s="117">
        <v>2</v>
      </c>
      <c r="F1697" s="117" t="s">
        <v>342</v>
      </c>
      <c r="G1697" s="117" t="s">
        <v>336</v>
      </c>
      <c r="H1697" s="117">
        <v>0</v>
      </c>
      <c r="I1697" s="117">
        <v>57.291670000000003</v>
      </c>
      <c r="J1697" s="117">
        <v>311660.52811101079</v>
      </c>
      <c r="K1697" s="117">
        <v>197997.19477767745</v>
      </c>
      <c r="L1697" s="117">
        <v>113663.33333333333</v>
      </c>
      <c r="M1697" s="117">
        <v>0</v>
      </c>
      <c r="N1697" s="117">
        <v>0</v>
      </c>
      <c r="O1697" s="117">
        <v>1</v>
      </c>
      <c r="P1697" s="117">
        <v>0</v>
      </c>
      <c r="Q1697" s="117">
        <v>0</v>
      </c>
      <c r="R1697" s="117">
        <v>0</v>
      </c>
      <c r="S1697" s="117">
        <v>0</v>
      </c>
      <c r="T1697" s="117">
        <v>0</v>
      </c>
      <c r="U1697" s="117">
        <v>0</v>
      </c>
      <c r="V1697" s="117">
        <v>0</v>
      </c>
      <c r="W1697" s="117">
        <v>0</v>
      </c>
      <c r="X1697" s="117">
        <v>0</v>
      </c>
      <c r="Y1697" s="117">
        <v>1</v>
      </c>
      <c r="Z1697" s="117">
        <v>0</v>
      </c>
      <c r="AA1697" s="117">
        <v>0</v>
      </c>
      <c r="AB1697" s="117">
        <v>0</v>
      </c>
      <c r="AC1697" s="117">
        <v>0</v>
      </c>
      <c r="AD1697" s="117">
        <v>0</v>
      </c>
      <c r="AE1697" s="117">
        <v>0</v>
      </c>
      <c r="AF1697" s="117">
        <v>0</v>
      </c>
      <c r="AG1697" s="117">
        <v>0</v>
      </c>
      <c r="AH1697" s="117">
        <v>0</v>
      </c>
      <c r="AI1697" s="117">
        <v>0</v>
      </c>
      <c r="AJ1697" s="117">
        <v>0</v>
      </c>
      <c r="AK1697" s="117">
        <v>1</v>
      </c>
      <c r="AL1697" s="117">
        <v>0</v>
      </c>
      <c r="AM1697" s="117">
        <v>0</v>
      </c>
      <c r="AN1697" s="117">
        <v>0</v>
      </c>
      <c r="AO1697" s="117">
        <v>0</v>
      </c>
      <c r="AP1697" s="117">
        <v>0</v>
      </c>
      <c r="AQ1697" s="117">
        <v>1</v>
      </c>
      <c r="AR1697" s="117">
        <v>0</v>
      </c>
      <c r="AS1697" s="117">
        <v>197997.19477767745</v>
      </c>
    </row>
    <row r="1698" spans="1:45" x14ac:dyDescent="0.45">
      <c r="A1698" s="117" t="s">
        <v>2037</v>
      </c>
      <c r="B1698" s="118">
        <v>44705</v>
      </c>
      <c r="C1698" s="117">
        <v>2022</v>
      </c>
      <c r="D1698" s="117">
        <v>5</v>
      </c>
      <c r="E1698" s="117">
        <v>3</v>
      </c>
      <c r="F1698" s="117" t="s">
        <v>342</v>
      </c>
      <c r="G1698" s="117" t="s">
        <v>336</v>
      </c>
      <c r="H1698" s="117">
        <v>0</v>
      </c>
      <c r="I1698" s="117">
        <v>55.708329999999997</v>
      </c>
      <c r="J1698" s="117">
        <v>294143.49638274871</v>
      </c>
      <c r="K1698" s="117">
        <v>169738.49638274868</v>
      </c>
      <c r="L1698" s="117">
        <v>124405</v>
      </c>
      <c r="M1698" s="117">
        <v>0</v>
      </c>
      <c r="N1698" s="117">
        <v>0</v>
      </c>
      <c r="O1698" s="117">
        <v>0</v>
      </c>
      <c r="P1698" s="117">
        <v>1</v>
      </c>
      <c r="Q1698" s="117">
        <v>0</v>
      </c>
      <c r="R1698" s="117">
        <v>0</v>
      </c>
      <c r="S1698" s="117">
        <v>0</v>
      </c>
      <c r="T1698" s="117">
        <v>0</v>
      </c>
      <c r="U1698" s="117">
        <v>0</v>
      </c>
      <c r="V1698" s="117">
        <v>0</v>
      </c>
      <c r="W1698" s="117">
        <v>0</v>
      </c>
      <c r="X1698" s="117">
        <v>0</v>
      </c>
      <c r="Y1698" s="117">
        <v>1</v>
      </c>
      <c r="Z1698" s="117">
        <v>0</v>
      </c>
      <c r="AA1698" s="117">
        <v>0</v>
      </c>
      <c r="AB1698" s="117">
        <v>0</v>
      </c>
      <c r="AC1698" s="117">
        <v>0</v>
      </c>
      <c r="AD1698" s="117">
        <v>0</v>
      </c>
      <c r="AE1698" s="117">
        <v>0</v>
      </c>
      <c r="AF1698" s="117">
        <v>0</v>
      </c>
      <c r="AG1698" s="117">
        <v>0</v>
      </c>
      <c r="AH1698" s="117">
        <v>0</v>
      </c>
      <c r="AI1698" s="117">
        <v>0</v>
      </c>
      <c r="AJ1698" s="117">
        <v>0</v>
      </c>
      <c r="AK1698" s="117">
        <v>1</v>
      </c>
      <c r="AL1698" s="117">
        <v>0</v>
      </c>
      <c r="AM1698" s="117">
        <v>0</v>
      </c>
      <c r="AN1698" s="117">
        <v>0</v>
      </c>
      <c r="AO1698" s="117">
        <v>0</v>
      </c>
      <c r="AP1698" s="117">
        <v>0</v>
      </c>
      <c r="AQ1698" s="117">
        <v>1</v>
      </c>
      <c r="AR1698" s="117">
        <v>0</v>
      </c>
      <c r="AS1698" s="117">
        <v>169738.49638274868</v>
      </c>
    </row>
    <row r="1699" spans="1:45" x14ac:dyDescent="0.45">
      <c r="A1699" s="117" t="s">
        <v>2038</v>
      </c>
      <c r="B1699" s="118">
        <v>44706</v>
      </c>
      <c r="C1699" s="117">
        <v>2022</v>
      </c>
      <c r="D1699" s="117">
        <v>5</v>
      </c>
      <c r="E1699" s="117">
        <v>4</v>
      </c>
      <c r="F1699" s="117" t="s">
        <v>342</v>
      </c>
      <c r="G1699" s="117" t="s">
        <v>336</v>
      </c>
      <c r="H1699" s="117">
        <v>0</v>
      </c>
      <c r="I1699" s="117">
        <v>62.25</v>
      </c>
      <c r="J1699" s="117">
        <v>298754.46767563041</v>
      </c>
      <c r="K1699" s="117">
        <v>171956.13434229707</v>
      </c>
      <c r="L1699" s="117">
        <v>126798.33333333333</v>
      </c>
      <c r="M1699" s="117">
        <v>0</v>
      </c>
      <c r="N1699" s="117">
        <v>0</v>
      </c>
      <c r="O1699" s="117">
        <v>0</v>
      </c>
      <c r="P1699" s="117">
        <v>0</v>
      </c>
      <c r="Q1699" s="117">
        <v>1</v>
      </c>
      <c r="R1699" s="117">
        <v>0</v>
      </c>
      <c r="S1699" s="117">
        <v>0</v>
      </c>
      <c r="T1699" s="117">
        <v>0</v>
      </c>
      <c r="U1699" s="117">
        <v>0</v>
      </c>
      <c r="V1699" s="117">
        <v>0</v>
      </c>
      <c r="W1699" s="117">
        <v>0</v>
      </c>
      <c r="X1699" s="117">
        <v>0</v>
      </c>
      <c r="Y1699" s="117">
        <v>1</v>
      </c>
      <c r="Z1699" s="117">
        <v>0</v>
      </c>
      <c r="AA1699" s="117">
        <v>0</v>
      </c>
      <c r="AB1699" s="117">
        <v>0</v>
      </c>
      <c r="AC1699" s="117">
        <v>0</v>
      </c>
      <c r="AD1699" s="117">
        <v>0</v>
      </c>
      <c r="AE1699" s="117">
        <v>0</v>
      </c>
      <c r="AF1699" s="117">
        <v>0</v>
      </c>
      <c r="AG1699" s="117">
        <v>0</v>
      </c>
      <c r="AH1699" s="117">
        <v>0</v>
      </c>
      <c r="AI1699" s="117">
        <v>0</v>
      </c>
      <c r="AJ1699" s="117">
        <v>0</v>
      </c>
      <c r="AK1699" s="117">
        <v>1</v>
      </c>
      <c r="AL1699" s="117">
        <v>0</v>
      </c>
      <c r="AM1699" s="117">
        <v>0</v>
      </c>
      <c r="AN1699" s="117">
        <v>0</v>
      </c>
      <c r="AO1699" s="117">
        <v>0</v>
      </c>
      <c r="AP1699" s="117">
        <v>0</v>
      </c>
      <c r="AQ1699" s="117">
        <v>1</v>
      </c>
      <c r="AR1699" s="117">
        <v>0</v>
      </c>
      <c r="AS1699" s="117">
        <v>171956.13434229707</v>
      </c>
    </row>
    <row r="1700" spans="1:45" x14ac:dyDescent="0.45">
      <c r="A1700" s="117" t="s">
        <v>2039</v>
      </c>
      <c r="B1700" s="118">
        <v>44707</v>
      </c>
      <c r="C1700" s="117">
        <v>2022</v>
      </c>
      <c r="D1700" s="117">
        <v>5</v>
      </c>
      <c r="E1700" s="117">
        <v>5</v>
      </c>
      <c r="F1700" s="117" t="s">
        <v>342</v>
      </c>
      <c r="G1700" s="117" t="s">
        <v>336</v>
      </c>
      <c r="H1700" s="117">
        <v>0</v>
      </c>
      <c r="I1700" s="117">
        <v>64</v>
      </c>
      <c r="J1700" s="117">
        <v>305230.22979928833</v>
      </c>
      <c r="K1700" s="117">
        <v>174575.64646595501</v>
      </c>
      <c r="L1700" s="117">
        <v>130654.58333333333</v>
      </c>
      <c r="M1700" s="117">
        <v>0</v>
      </c>
      <c r="N1700" s="117">
        <v>0</v>
      </c>
      <c r="O1700" s="117">
        <v>0</v>
      </c>
      <c r="P1700" s="117">
        <v>0</v>
      </c>
      <c r="Q1700" s="117">
        <v>0</v>
      </c>
      <c r="R1700" s="117">
        <v>1</v>
      </c>
      <c r="S1700" s="117">
        <v>0</v>
      </c>
      <c r="T1700" s="117">
        <v>0</v>
      </c>
      <c r="U1700" s="117">
        <v>0</v>
      </c>
      <c r="V1700" s="117">
        <v>0</v>
      </c>
      <c r="W1700" s="117">
        <v>0</v>
      </c>
      <c r="X1700" s="117">
        <v>0</v>
      </c>
      <c r="Y1700" s="117">
        <v>1</v>
      </c>
      <c r="Z1700" s="117">
        <v>0</v>
      </c>
      <c r="AA1700" s="117">
        <v>0</v>
      </c>
      <c r="AB1700" s="117">
        <v>0</v>
      </c>
      <c r="AC1700" s="117">
        <v>0</v>
      </c>
      <c r="AD1700" s="117">
        <v>0</v>
      </c>
      <c r="AE1700" s="117">
        <v>0</v>
      </c>
      <c r="AF1700" s="117">
        <v>0</v>
      </c>
      <c r="AG1700" s="117">
        <v>0</v>
      </c>
      <c r="AH1700" s="117">
        <v>0</v>
      </c>
      <c r="AI1700" s="117">
        <v>0</v>
      </c>
      <c r="AJ1700" s="117">
        <v>0</v>
      </c>
      <c r="AK1700" s="117">
        <v>1</v>
      </c>
      <c r="AL1700" s="117">
        <v>0</v>
      </c>
      <c r="AM1700" s="117">
        <v>0</v>
      </c>
      <c r="AN1700" s="117">
        <v>0</v>
      </c>
      <c r="AO1700" s="117">
        <v>0</v>
      </c>
      <c r="AP1700" s="117">
        <v>0</v>
      </c>
      <c r="AQ1700" s="117">
        <v>1</v>
      </c>
      <c r="AR1700" s="117">
        <v>0</v>
      </c>
      <c r="AS1700" s="117">
        <v>174575.64646595501</v>
      </c>
    </row>
    <row r="1701" spans="1:45" x14ac:dyDescent="0.45">
      <c r="A1701" s="117" t="s">
        <v>2040</v>
      </c>
      <c r="B1701" s="118">
        <v>44708</v>
      </c>
      <c r="C1701" s="117">
        <v>2022</v>
      </c>
      <c r="D1701" s="117">
        <v>5</v>
      </c>
      <c r="E1701" s="117">
        <v>6</v>
      </c>
      <c r="F1701" s="117" t="s">
        <v>342</v>
      </c>
      <c r="G1701" s="117" t="s">
        <v>336</v>
      </c>
      <c r="H1701" s="117">
        <v>0</v>
      </c>
      <c r="I1701" s="117">
        <v>63.625</v>
      </c>
      <c r="J1701" s="117">
        <v>295393.77677215706</v>
      </c>
      <c r="K1701" s="117">
        <v>168013.3601054904</v>
      </c>
      <c r="L1701" s="117">
        <v>127380.41666666667</v>
      </c>
      <c r="M1701" s="117">
        <v>0</v>
      </c>
      <c r="N1701" s="117">
        <v>0</v>
      </c>
      <c r="O1701" s="117">
        <v>0</v>
      </c>
      <c r="P1701" s="117">
        <v>0</v>
      </c>
      <c r="Q1701" s="117">
        <v>0</v>
      </c>
      <c r="R1701" s="117">
        <v>0</v>
      </c>
      <c r="S1701" s="117">
        <v>1</v>
      </c>
      <c r="T1701" s="117">
        <v>0</v>
      </c>
      <c r="U1701" s="117">
        <v>0</v>
      </c>
      <c r="V1701" s="117">
        <v>0</v>
      </c>
      <c r="W1701" s="117">
        <v>0</v>
      </c>
      <c r="X1701" s="117">
        <v>0</v>
      </c>
      <c r="Y1701" s="117">
        <v>1</v>
      </c>
      <c r="Z1701" s="117">
        <v>0</v>
      </c>
      <c r="AA1701" s="117">
        <v>0</v>
      </c>
      <c r="AB1701" s="117">
        <v>0</v>
      </c>
      <c r="AC1701" s="117">
        <v>0</v>
      </c>
      <c r="AD1701" s="117">
        <v>0</v>
      </c>
      <c r="AE1701" s="117">
        <v>0</v>
      </c>
      <c r="AF1701" s="117">
        <v>0</v>
      </c>
      <c r="AG1701" s="117">
        <v>0</v>
      </c>
      <c r="AH1701" s="117">
        <v>0</v>
      </c>
      <c r="AI1701" s="117">
        <v>0</v>
      </c>
      <c r="AJ1701" s="117">
        <v>0</v>
      </c>
      <c r="AK1701" s="117">
        <v>1</v>
      </c>
      <c r="AL1701" s="117">
        <v>0</v>
      </c>
      <c r="AM1701" s="117">
        <v>0</v>
      </c>
      <c r="AN1701" s="117">
        <v>0</v>
      </c>
      <c r="AO1701" s="117">
        <v>0</v>
      </c>
      <c r="AP1701" s="117">
        <v>0</v>
      </c>
      <c r="AQ1701" s="117">
        <v>1</v>
      </c>
      <c r="AR1701" s="117">
        <v>0</v>
      </c>
      <c r="AS1701" s="117">
        <v>168013.3601054904</v>
      </c>
    </row>
    <row r="1702" spans="1:45" x14ac:dyDescent="0.45">
      <c r="A1702" s="117" t="s">
        <v>2041</v>
      </c>
      <c r="B1702" s="118">
        <v>44709</v>
      </c>
      <c r="C1702" s="117">
        <v>2022</v>
      </c>
      <c r="D1702" s="117">
        <v>5</v>
      </c>
      <c r="E1702" s="117">
        <v>7</v>
      </c>
      <c r="F1702" s="117" t="s">
        <v>340</v>
      </c>
      <c r="G1702" s="117" t="s">
        <v>336</v>
      </c>
      <c r="H1702" s="117">
        <v>0</v>
      </c>
      <c r="I1702" s="117">
        <v>56.416670000000003</v>
      </c>
      <c r="J1702" s="117">
        <v>262548.94638064364</v>
      </c>
      <c r="K1702" s="117">
        <v>164865.19638064367</v>
      </c>
      <c r="L1702" s="117">
        <v>97683.75</v>
      </c>
      <c r="M1702" s="117">
        <v>0</v>
      </c>
      <c r="N1702" s="117">
        <v>0</v>
      </c>
      <c r="O1702" s="117">
        <v>0</v>
      </c>
      <c r="P1702" s="117">
        <v>0</v>
      </c>
      <c r="Q1702" s="117">
        <v>0</v>
      </c>
      <c r="R1702" s="117">
        <v>0</v>
      </c>
      <c r="S1702" s="117">
        <v>0</v>
      </c>
      <c r="T1702" s="117">
        <v>1</v>
      </c>
      <c r="U1702" s="117">
        <v>0</v>
      </c>
      <c r="V1702" s="117">
        <v>0</v>
      </c>
      <c r="W1702" s="117">
        <v>0</v>
      </c>
      <c r="X1702" s="117">
        <v>0</v>
      </c>
      <c r="Y1702" s="117">
        <v>1</v>
      </c>
      <c r="Z1702" s="117">
        <v>0</v>
      </c>
      <c r="AA1702" s="117">
        <v>0</v>
      </c>
      <c r="AB1702" s="117">
        <v>0</v>
      </c>
      <c r="AC1702" s="117">
        <v>0</v>
      </c>
      <c r="AD1702" s="117">
        <v>0</v>
      </c>
      <c r="AE1702" s="117">
        <v>0</v>
      </c>
      <c r="AF1702" s="117">
        <v>0</v>
      </c>
      <c r="AG1702" s="117">
        <v>0</v>
      </c>
      <c r="AH1702" s="117">
        <v>0</v>
      </c>
      <c r="AI1702" s="117">
        <v>0</v>
      </c>
      <c r="AJ1702" s="117">
        <v>0</v>
      </c>
      <c r="AK1702" s="117">
        <v>1</v>
      </c>
      <c r="AL1702" s="117">
        <v>0</v>
      </c>
      <c r="AM1702" s="117">
        <v>0</v>
      </c>
      <c r="AN1702" s="117">
        <v>0</v>
      </c>
      <c r="AO1702" s="117">
        <v>0</v>
      </c>
      <c r="AP1702" s="117">
        <v>0</v>
      </c>
      <c r="AQ1702" s="117">
        <v>1</v>
      </c>
      <c r="AR1702" s="117">
        <v>0</v>
      </c>
      <c r="AS1702" s="117">
        <v>164865.19638064367</v>
      </c>
    </row>
    <row r="1703" spans="1:45" x14ac:dyDescent="0.45">
      <c r="A1703" s="117" t="s">
        <v>2042</v>
      </c>
      <c r="B1703" s="118">
        <v>44710</v>
      </c>
      <c r="C1703" s="117">
        <v>2022</v>
      </c>
      <c r="D1703" s="117">
        <v>5</v>
      </c>
      <c r="E1703" s="117">
        <v>1</v>
      </c>
      <c r="F1703" s="117" t="s">
        <v>340</v>
      </c>
      <c r="G1703" s="117" t="s">
        <v>336</v>
      </c>
      <c r="H1703" s="117">
        <v>0</v>
      </c>
      <c r="I1703" s="117">
        <v>58.666670000000003</v>
      </c>
      <c r="J1703" s="117">
        <v>244111.54356249707</v>
      </c>
      <c r="K1703" s="117">
        <v>163585.71022916376</v>
      </c>
      <c r="L1703" s="117">
        <v>80525.833333333328</v>
      </c>
      <c r="M1703" s="117">
        <v>0</v>
      </c>
      <c r="N1703" s="117">
        <v>1</v>
      </c>
      <c r="O1703" s="117">
        <v>0</v>
      </c>
      <c r="P1703" s="117">
        <v>0</v>
      </c>
      <c r="Q1703" s="117">
        <v>0</v>
      </c>
      <c r="R1703" s="117">
        <v>0</v>
      </c>
      <c r="S1703" s="117">
        <v>0</v>
      </c>
      <c r="T1703" s="117">
        <v>0</v>
      </c>
      <c r="U1703" s="117">
        <v>0</v>
      </c>
      <c r="V1703" s="117">
        <v>0</v>
      </c>
      <c r="W1703" s="117">
        <v>0</v>
      </c>
      <c r="X1703" s="117">
        <v>0</v>
      </c>
      <c r="Y1703" s="117">
        <v>1</v>
      </c>
      <c r="Z1703" s="117">
        <v>0</v>
      </c>
      <c r="AA1703" s="117">
        <v>0</v>
      </c>
      <c r="AB1703" s="117">
        <v>0</v>
      </c>
      <c r="AC1703" s="117">
        <v>0</v>
      </c>
      <c r="AD1703" s="117">
        <v>0</v>
      </c>
      <c r="AE1703" s="117">
        <v>0</v>
      </c>
      <c r="AF1703" s="117">
        <v>0</v>
      </c>
      <c r="AG1703" s="117">
        <v>0</v>
      </c>
      <c r="AH1703" s="117">
        <v>0</v>
      </c>
      <c r="AI1703" s="117">
        <v>0</v>
      </c>
      <c r="AJ1703" s="117">
        <v>0</v>
      </c>
      <c r="AK1703" s="117">
        <v>1</v>
      </c>
      <c r="AL1703" s="117">
        <v>0</v>
      </c>
      <c r="AM1703" s="117">
        <v>0</v>
      </c>
      <c r="AN1703" s="117">
        <v>0</v>
      </c>
      <c r="AO1703" s="117">
        <v>0</v>
      </c>
      <c r="AP1703" s="117">
        <v>0</v>
      </c>
      <c r="AQ1703" s="117">
        <v>1</v>
      </c>
      <c r="AR1703" s="117">
        <v>0</v>
      </c>
      <c r="AS1703" s="117">
        <v>163585.71022916376</v>
      </c>
    </row>
    <row r="1704" spans="1:45" x14ac:dyDescent="0.45">
      <c r="A1704" s="117" t="s">
        <v>2043</v>
      </c>
      <c r="B1704" s="118">
        <v>44711</v>
      </c>
      <c r="C1704" s="117">
        <v>2022</v>
      </c>
      <c r="D1704" s="117">
        <v>5</v>
      </c>
      <c r="E1704" s="117">
        <v>2</v>
      </c>
      <c r="F1704" s="117" t="s">
        <v>340</v>
      </c>
      <c r="G1704" s="117" t="s">
        <v>315</v>
      </c>
      <c r="H1704" s="117">
        <v>0</v>
      </c>
      <c r="I1704" s="117">
        <v>57.916670000000003</v>
      </c>
      <c r="J1704" s="117">
        <v>264300.77560802252</v>
      </c>
      <c r="K1704" s="117">
        <v>176514.52560802252</v>
      </c>
      <c r="L1704" s="117">
        <v>87786.25</v>
      </c>
      <c r="M1704" s="117">
        <v>0</v>
      </c>
      <c r="N1704" s="117">
        <v>0</v>
      </c>
      <c r="O1704" s="117">
        <v>1</v>
      </c>
      <c r="P1704" s="117">
        <v>0</v>
      </c>
      <c r="Q1704" s="117">
        <v>0</v>
      </c>
      <c r="R1704" s="117">
        <v>0</v>
      </c>
      <c r="S1704" s="117">
        <v>0</v>
      </c>
      <c r="T1704" s="117">
        <v>0</v>
      </c>
      <c r="U1704" s="117">
        <v>0</v>
      </c>
      <c r="V1704" s="117">
        <v>0</v>
      </c>
      <c r="W1704" s="117">
        <v>0</v>
      </c>
      <c r="X1704" s="117">
        <v>0</v>
      </c>
      <c r="Y1704" s="117">
        <v>1</v>
      </c>
      <c r="Z1704" s="117">
        <v>0</v>
      </c>
      <c r="AA1704" s="117">
        <v>0</v>
      </c>
      <c r="AB1704" s="117">
        <v>0</v>
      </c>
      <c r="AC1704" s="117">
        <v>0</v>
      </c>
      <c r="AD1704" s="117">
        <v>0</v>
      </c>
      <c r="AE1704" s="117">
        <v>0</v>
      </c>
      <c r="AF1704" s="117">
        <v>0</v>
      </c>
      <c r="AG1704" s="117">
        <v>0</v>
      </c>
      <c r="AH1704" s="117">
        <v>0</v>
      </c>
      <c r="AI1704" s="117">
        <v>0</v>
      </c>
      <c r="AJ1704" s="117">
        <v>0</v>
      </c>
      <c r="AK1704" s="117">
        <v>1</v>
      </c>
      <c r="AL1704" s="117">
        <v>0</v>
      </c>
      <c r="AM1704" s="117">
        <v>0</v>
      </c>
      <c r="AN1704" s="117">
        <v>0</v>
      </c>
      <c r="AO1704" s="117">
        <v>1</v>
      </c>
      <c r="AP1704" s="117">
        <v>0</v>
      </c>
      <c r="AQ1704" s="117">
        <v>0</v>
      </c>
      <c r="AR1704" s="117">
        <v>0</v>
      </c>
      <c r="AS1704" s="117">
        <v>176514.52560802252</v>
      </c>
    </row>
    <row r="1705" spans="1:45" x14ac:dyDescent="0.45">
      <c r="A1705" s="117" t="s">
        <v>2044</v>
      </c>
      <c r="B1705" s="118">
        <v>44712</v>
      </c>
      <c r="C1705" s="117">
        <v>2022</v>
      </c>
      <c r="D1705" s="117">
        <v>5</v>
      </c>
      <c r="E1705" s="117">
        <v>3</v>
      </c>
      <c r="F1705" s="117" t="s">
        <v>342</v>
      </c>
      <c r="G1705" s="117" t="s">
        <v>336</v>
      </c>
      <c r="H1705" s="117">
        <v>0</v>
      </c>
      <c r="I1705" s="117">
        <v>63</v>
      </c>
      <c r="J1705" s="117">
        <v>292351.1959982671</v>
      </c>
      <c r="K1705" s="117">
        <v>184352.02933160041</v>
      </c>
      <c r="L1705" s="117">
        <v>107999.16666666667</v>
      </c>
      <c r="M1705" s="117">
        <v>0</v>
      </c>
      <c r="N1705" s="117">
        <v>0</v>
      </c>
      <c r="O1705" s="117">
        <v>0</v>
      </c>
      <c r="P1705" s="117">
        <v>1</v>
      </c>
      <c r="Q1705" s="117">
        <v>0</v>
      </c>
      <c r="R1705" s="117">
        <v>0</v>
      </c>
      <c r="S1705" s="117">
        <v>0</v>
      </c>
      <c r="T1705" s="117">
        <v>0</v>
      </c>
      <c r="U1705" s="117">
        <v>0</v>
      </c>
      <c r="V1705" s="117">
        <v>0</v>
      </c>
      <c r="W1705" s="117">
        <v>0</v>
      </c>
      <c r="X1705" s="117">
        <v>0</v>
      </c>
      <c r="Y1705" s="117">
        <v>1</v>
      </c>
      <c r="Z1705" s="117">
        <v>0</v>
      </c>
      <c r="AA1705" s="117">
        <v>0</v>
      </c>
      <c r="AB1705" s="117">
        <v>0</v>
      </c>
      <c r="AC1705" s="117">
        <v>0</v>
      </c>
      <c r="AD1705" s="117">
        <v>0</v>
      </c>
      <c r="AE1705" s="117">
        <v>0</v>
      </c>
      <c r="AF1705" s="117">
        <v>0</v>
      </c>
      <c r="AG1705" s="117">
        <v>0</v>
      </c>
      <c r="AH1705" s="117">
        <v>0</v>
      </c>
      <c r="AI1705" s="117">
        <v>0</v>
      </c>
      <c r="AJ1705" s="117">
        <v>0</v>
      </c>
      <c r="AK1705" s="117">
        <v>1</v>
      </c>
      <c r="AL1705" s="117">
        <v>0</v>
      </c>
      <c r="AM1705" s="117">
        <v>0</v>
      </c>
      <c r="AN1705" s="117">
        <v>0</v>
      </c>
      <c r="AO1705" s="117">
        <v>0</v>
      </c>
      <c r="AP1705" s="117">
        <v>0</v>
      </c>
      <c r="AQ1705" s="117">
        <v>1</v>
      </c>
      <c r="AR1705" s="117">
        <v>0</v>
      </c>
      <c r="AS1705" s="117">
        <v>184352.02933160041</v>
      </c>
    </row>
    <row r="1706" spans="1:45" x14ac:dyDescent="0.45">
      <c r="A1706" s="117" t="s">
        <v>2045</v>
      </c>
      <c r="B1706" s="118">
        <v>44713</v>
      </c>
      <c r="C1706" s="117">
        <v>2022</v>
      </c>
      <c r="D1706" s="117">
        <v>6</v>
      </c>
      <c r="E1706" s="117">
        <v>4</v>
      </c>
      <c r="F1706" s="117" t="s">
        <v>342</v>
      </c>
      <c r="G1706" s="117" t="s">
        <v>336</v>
      </c>
      <c r="H1706" s="117">
        <v>0</v>
      </c>
      <c r="I1706" s="117">
        <v>65.708340000000007</v>
      </c>
      <c r="J1706" s="117">
        <v>307888.08386277588</v>
      </c>
      <c r="K1706" s="117">
        <v>181500.58386277588</v>
      </c>
      <c r="L1706" s="117">
        <v>126387.5</v>
      </c>
      <c r="M1706" s="117">
        <v>0</v>
      </c>
      <c r="N1706" s="117">
        <v>0</v>
      </c>
      <c r="O1706" s="117">
        <v>0</v>
      </c>
      <c r="P1706" s="117">
        <v>0</v>
      </c>
      <c r="Q1706" s="117">
        <v>1</v>
      </c>
      <c r="R1706" s="117">
        <v>0</v>
      </c>
      <c r="S1706" s="117">
        <v>0</v>
      </c>
      <c r="T1706" s="117">
        <v>0</v>
      </c>
      <c r="U1706" s="117">
        <v>0</v>
      </c>
      <c r="V1706" s="117">
        <v>0</v>
      </c>
      <c r="W1706" s="117">
        <v>0</v>
      </c>
      <c r="X1706" s="117">
        <v>0</v>
      </c>
      <c r="Y1706" s="117">
        <v>0</v>
      </c>
      <c r="Z1706" s="117">
        <v>1</v>
      </c>
      <c r="AA1706" s="117">
        <v>0</v>
      </c>
      <c r="AB1706" s="117">
        <v>0</v>
      </c>
      <c r="AC1706" s="117">
        <v>0</v>
      </c>
      <c r="AD1706" s="117">
        <v>0</v>
      </c>
      <c r="AE1706" s="117">
        <v>0</v>
      </c>
      <c r="AF1706" s="117">
        <v>0</v>
      </c>
      <c r="AG1706" s="117">
        <v>0</v>
      </c>
      <c r="AH1706" s="117">
        <v>0</v>
      </c>
      <c r="AI1706" s="117">
        <v>0</v>
      </c>
      <c r="AJ1706" s="117">
        <v>0</v>
      </c>
      <c r="AK1706" s="117">
        <v>1</v>
      </c>
      <c r="AL1706" s="117">
        <v>0</v>
      </c>
      <c r="AM1706" s="117">
        <v>0</v>
      </c>
      <c r="AN1706" s="117">
        <v>0</v>
      </c>
      <c r="AO1706" s="117">
        <v>0</v>
      </c>
      <c r="AP1706" s="117">
        <v>0</v>
      </c>
      <c r="AQ1706" s="117">
        <v>1</v>
      </c>
      <c r="AR1706" s="117">
        <v>0</v>
      </c>
      <c r="AS1706" s="117">
        <v>181500.58386277588</v>
      </c>
    </row>
    <row r="1707" spans="1:45" x14ac:dyDescent="0.45">
      <c r="A1707" s="117" t="s">
        <v>2046</v>
      </c>
      <c r="B1707" s="118">
        <v>44714</v>
      </c>
      <c r="C1707" s="117">
        <v>2022</v>
      </c>
      <c r="D1707" s="117">
        <v>6</v>
      </c>
      <c r="E1707" s="117">
        <v>5</v>
      </c>
      <c r="F1707" s="117" t="s">
        <v>342</v>
      </c>
      <c r="G1707" s="117" t="s">
        <v>336</v>
      </c>
      <c r="H1707" s="117">
        <v>0</v>
      </c>
      <c r="I1707" s="117">
        <v>67.083340000000007</v>
      </c>
      <c r="J1707" s="117">
        <v>321501.8503387596</v>
      </c>
      <c r="K1707" s="117">
        <v>185929.76700542626</v>
      </c>
      <c r="L1707" s="117">
        <v>135572.08333333334</v>
      </c>
      <c r="M1707" s="117">
        <v>0</v>
      </c>
      <c r="N1707" s="117">
        <v>0</v>
      </c>
      <c r="O1707" s="117">
        <v>0</v>
      </c>
      <c r="P1707" s="117">
        <v>0</v>
      </c>
      <c r="Q1707" s="117">
        <v>0</v>
      </c>
      <c r="R1707" s="117">
        <v>1</v>
      </c>
      <c r="S1707" s="117">
        <v>0</v>
      </c>
      <c r="T1707" s="117">
        <v>0</v>
      </c>
      <c r="U1707" s="117">
        <v>0</v>
      </c>
      <c r="V1707" s="117">
        <v>0</v>
      </c>
      <c r="W1707" s="117">
        <v>0</v>
      </c>
      <c r="X1707" s="117">
        <v>0</v>
      </c>
      <c r="Y1707" s="117">
        <v>0</v>
      </c>
      <c r="Z1707" s="117">
        <v>1</v>
      </c>
      <c r="AA1707" s="117">
        <v>0</v>
      </c>
      <c r="AB1707" s="117">
        <v>0</v>
      </c>
      <c r="AC1707" s="117">
        <v>0</v>
      </c>
      <c r="AD1707" s="117">
        <v>0</v>
      </c>
      <c r="AE1707" s="117">
        <v>0</v>
      </c>
      <c r="AF1707" s="117">
        <v>0</v>
      </c>
      <c r="AG1707" s="117">
        <v>0</v>
      </c>
      <c r="AH1707" s="117">
        <v>0</v>
      </c>
      <c r="AI1707" s="117">
        <v>0</v>
      </c>
      <c r="AJ1707" s="117">
        <v>0</v>
      </c>
      <c r="AK1707" s="117">
        <v>1</v>
      </c>
      <c r="AL1707" s="117">
        <v>0</v>
      </c>
      <c r="AM1707" s="117">
        <v>0</v>
      </c>
      <c r="AN1707" s="117">
        <v>0</v>
      </c>
      <c r="AO1707" s="117">
        <v>0</v>
      </c>
      <c r="AP1707" s="117">
        <v>0</v>
      </c>
      <c r="AQ1707" s="117">
        <v>1</v>
      </c>
      <c r="AR1707" s="117">
        <v>0</v>
      </c>
      <c r="AS1707" s="117">
        <v>185929.76700542626</v>
      </c>
    </row>
    <row r="1708" spans="1:45" x14ac:dyDescent="0.45">
      <c r="A1708" s="117" t="s">
        <v>2047</v>
      </c>
      <c r="B1708" s="118">
        <v>44715</v>
      </c>
      <c r="C1708" s="117">
        <v>2022</v>
      </c>
      <c r="D1708" s="117">
        <v>6</v>
      </c>
      <c r="E1708" s="117">
        <v>6</v>
      </c>
      <c r="F1708" s="117" t="s">
        <v>342</v>
      </c>
      <c r="G1708" s="117" t="s">
        <v>336</v>
      </c>
      <c r="H1708" s="117">
        <v>0</v>
      </c>
      <c r="I1708" s="117">
        <v>63.041670000000003</v>
      </c>
      <c r="J1708" s="117">
        <v>300429.69489834085</v>
      </c>
      <c r="K1708" s="117">
        <v>180195.11156500751</v>
      </c>
      <c r="L1708" s="117">
        <v>120234.58333333333</v>
      </c>
      <c r="M1708" s="117">
        <v>0</v>
      </c>
      <c r="N1708" s="117">
        <v>0</v>
      </c>
      <c r="O1708" s="117">
        <v>0</v>
      </c>
      <c r="P1708" s="117">
        <v>0</v>
      </c>
      <c r="Q1708" s="117">
        <v>0</v>
      </c>
      <c r="R1708" s="117">
        <v>0</v>
      </c>
      <c r="S1708" s="117">
        <v>1</v>
      </c>
      <c r="T1708" s="117">
        <v>0</v>
      </c>
      <c r="U1708" s="117">
        <v>0</v>
      </c>
      <c r="V1708" s="117">
        <v>0</v>
      </c>
      <c r="W1708" s="117">
        <v>0</v>
      </c>
      <c r="X1708" s="117">
        <v>0</v>
      </c>
      <c r="Y1708" s="117">
        <v>0</v>
      </c>
      <c r="Z1708" s="117">
        <v>1</v>
      </c>
      <c r="AA1708" s="117">
        <v>0</v>
      </c>
      <c r="AB1708" s="117">
        <v>0</v>
      </c>
      <c r="AC1708" s="117">
        <v>0</v>
      </c>
      <c r="AD1708" s="117">
        <v>0</v>
      </c>
      <c r="AE1708" s="117">
        <v>0</v>
      </c>
      <c r="AF1708" s="117">
        <v>0</v>
      </c>
      <c r="AG1708" s="117">
        <v>0</v>
      </c>
      <c r="AH1708" s="117">
        <v>0</v>
      </c>
      <c r="AI1708" s="117">
        <v>0</v>
      </c>
      <c r="AJ1708" s="117">
        <v>0</v>
      </c>
      <c r="AK1708" s="117">
        <v>1</v>
      </c>
      <c r="AL1708" s="117">
        <v>0</v>
      </c>
      <c r="AM1708" s="117">
        <v>0</v>
      </c>
      <c r="AN1708" s="117">
        <v>0</v>
      </c>
      <c r="AO1708" s="117">
        <v>0</v>
      </c>
      <c r="AP1708" s="117">
        <v>0</v>
      </c>
      <c r="AQ1708" s="117">
        <v>1</v>
      </c>
      <c r="AR1708" s="117">
        <v>0</v>
      </c>
      <c r="AS1708" s="117">
        <v>180195.11156500751</v>
      </c>
    </row>
    <row r="1709" spans="1:45" x14ac:dyDescent="0.45">
      <c r="A1709" s="117" t="s">
        <v>2048</v>
      </c>
      <c r="B1709" s="118">
        <v>44716</v>
      </c>
      <c r="C1709" s="117">
        <v>2022</v>
      </c>
      <c r="D1709" s="117">
        <v>6</v>
      </c>
      <c r="E1709" s="117">
        <v>7</v>
      </c>
      <c r="F1709" s="117" t="s">
        <v>340</v>
      </c>
      <c r="G1709" s="117" t="s">
        <v>336</v>
      </c>
      <c r="H1709" s="117">
        <v>0</v>
      </c>
      <c r="I1709" s="117">
        <v>60</v>
      </c>
      <c r="J1709" s="117">
        <v>255605.8854244214</v>
      </c>
      <c r="K1709" s="117">
        <v>171929.21875775472</v>
      </c>
      <c r="L1709" s="117">
        <v>83676.666666666672</v>
      </c>
      <c r="M1709" s="117">
        <v>0</v>
      </c>
      <c r="N1709" s="117">
        <v>0</v>
      </c>
      <c r="O1709" s="117">
        <v>0</v>
      </c>
      <c r="P1709" s="117">
        <v>0</v>
      </c>
      <c r="Q1709" s="117">
        <v>0</v>
      </c>
      <c r="R1709" s="117">
        <v>0</v>
      </c>
      <c r="S1709" s="117">
        <v>0</v>
      </c>
      <c r="T1709" s="117">
        <v>1</v>
      </c>
      <c r="U1709" s="117">
        <v>0</v>
      </c>
      <c r="V1709" s="117">
        <v>0</v>
      </c>
      <c r="W1709" s="117">
        <v>0</v>
      </c>
      <c r="X1709" s="117">
        <v>0</v>
      </c>
      <c r="Y1709" s="117">
        <v>0</v>
      </c>
      <c r="Z1709" s="117">
        <v>1</v>
      </c>
      <c r="AA1709" s="117">
        <v>0</v>
      </c>
      <c r="AB1709" s="117">
        <v>0</v>
      </c>
      <c r="AC1709" s="117">
        <v>0</v>
      </c>
      <c r="AD1709" s="117">
        <v>0</v>
      </c>
      <c r="AE1709" s="117">
        <v>0</v>
      </c>
      <c r="AF1709" s="117">
        <v>0</v>
      </c>
      <c r="AG1709" s="117">
        <v>0</v>
      </c>
      <c r="AH1709" s="117">
        <v>0</v>
      </c>
      <c r="AI1709" s="117">
        <v>0</v>
      </c>
      <c r="AJ1709" s="117">
        <v>0</v>
      </c>
      <c r="AK1709" s="117">
        <v>1</v>
      </c>
      <c r="AL1709" s="117">
        <v>0</v>
      </c>
      <c r="AM1709" s="117">
        <v>0</v>
      </c>
      <c r="AN1709" s="117">
        <v>0</v>
      </c>
      <c r="AO1709" s="117">
        <v>0</v>
      </c>
      <c r="AP1709" s="117">
        <v>0</v>
      </c>
      <c r="AQ1709" s="117">
        <v>1</v>
      </c>
      <c r="AR1709" s="117">
        <v>0</v>
      </c>
      <c r="AS1709" s="117">
        <v>171929.21875775472</v>
      </c>
    </row>
    <row r="1710" spans="1:45" x14ac:dyDescent="0.45">
      <c r="A1710" s="117" t="s">
        <v>2049</v>
      </c>
      <c r="B1710" s="118">
        <v>44717</v>
      </c>
      <c r="C1710" s="117">
        <v>2022</v>
      </c>
      <c r="D1710" s="117">
        <v>6</v>
      </c>
      <c r="E1710" s="117">
        <v>1</v>
      </c>
      <c r="F1710" s="117" t="s">
        <v>340</v>
      </c>
      <c r="G1710" s="117" t="s">
        <v>336</v>
      </c>
      <c r="H1710" s="117">
        <v>0</v>
      </c>
      <c r="I1710" s="117">
        <v>60.666670000000003</v>
      </c>
      <c r="J1710" s="117">
        <v>230416.95766723505</v>
      </c>
      <c r="K1710" s="117">
        <v>171088.20766723505</v>
      </c>
      <c r="L1710" s="117">
        <v>59328.75</v>
      </c>
      <c r="M1710" s="117">
        <v>0</v>
      </c>
      <c r="N1710" s="117">
        <v>1</v>
      </c>
      <c r="O1710" s="117">
        <v>0</v>
      </c>
      <c r="P1710" s="117">
        <v>0</v>
      </c>
      <c r="Q1710" s="117">
        <v>0</v>
      </c>
      <c r="R1710" s="117">
        <v>0</v>
      </c>
      <c r="S1710" s="117">
        <v>0</v>
      </c>
      <c r="T1710" s="117">
        <v>0</v>
      </c>
      <c r="U1710" s="117">
        <v>0</v>
      </c>
      <c r="V1710" s="117">
        <v>0</v>
      </c>
      <c r="W1710" s="117">
        <v>0</v>
      </c>
      <c r="X1710" s="117">
        <v>0</v>
      </c>
      <c r="Y1710" s="117">
        <v>0</v>
      </c>
      <c r="Z1710" s="117">
        <v>1</v>
      </c>
      <c r="AA1710" s="117">
        <v>0</v>
      </c>
      <c r="AB1710" s="117">
        <v>0</v>
      </c>
      <c r="AC1710" s="117">
        <v>0</v>
      </c>
      <c r="AD1710" s="117">
        <v>0</v>
      </c>
      <c r="AE1710" s="117">
        <v>0</v>
      </c>
      <c r="AF1710" s="117">
        <v>0</v>
      </c>
      <c r="AG1710" s="117">
        <v>0</v>
      </c>
      <c r="AH1710" s="117">
        <v>0</v>
      </c>
      <c r="AI1710" s="117">
        <v>0</v>
      </c>
      <c r="AJ1710" s="117">
        <v>0</v>
      </c>
      <c r="AK1710" s="117">
        <v>1</v>
      </c>
      <c r="AL1710" s="117">
        <v>0</v>
      </c>
      <c r="AM1710" s="117">
        <v>0</v>
      </c>
      <c r="AN1710" s="117">
        <v>0</v>
      </c>
      <c r="AO1710" s="117">
        <v>0</v>
      </c>
      <c r="AP1710" s="117">
        <v>0</v>
      </c>
      <c r="AQ1710" s="117">
        <v>1</v>
      </c>
      <c r="AR1710" s="117">
        <v>0</v>
      </c>
      <c r="AS1710" s="117">
        <v>171088.20766723505</v>
      </c>
    </row>
    <row r="1711" spans="1:45" x14ac:dyDescent="0.45">
      <c r="A1711" s="117" t="s">
        <v>2050</v>
      </c>
      <c r="B1711" s="118">
        <v>44718</v>
      </c>
      <c r="C1711" s="117">
        <v>2022</v>
      </c>
      <c r="D1711" s="117">
        <v>6</v>
      </c>
      <c r="E1711" s="117">
        <v>2</v>
      </c>
      <c r="F1711" s="117" t="s">
        <v>342</v>
      </c>
      <c r="G1711" s="117" t="s">
        <v>336</v>
      </c>
      <c r="H1711" s="117">
        <v>0</v>
      </c>
      <c r="I1711" s="117">
        <v>62</v>
      </c>
      <c r="J1711" s="117">
        <v>250891.5762746346</v>
      </c>
      <c r="K1711" s="117">
        <v>178662.8262746346</v>
      </c>
      <c r="L1711" s="117">
        <v>72228.75</v>
      </c>
      <c r="M1711" s="117">
        <v>0</v>
      </c>
      <c r="N1711" s="117">
        <v>0</v>
      </c>
      <c r="O1711" s="117">
        <v>1</v>
      </c>
      <c r="P1711" s="117">
        <v>0</v>
      </c>
      <c r="Q1711" s="117">
        <v>0</v>
      </c>
      <c r="R1711" s="117">
        <v>0</v>
      </c>
      <c r="S1711" s="117">
        <v>0</v>
      </c>
      <c r="T1711" s="117">
        <v>0</v>
      </c>
      <c r="U1711" s="117">
        <v>0</v>
      </c>
      <c r="V1711" s="117">
        <v>0</v>
      </c>
      <c r="W1711" s="117">
        <v>0</v>
      </c>
      <c r="X1711" s="117">
        <v>0</v>
      </c>
      <c r="Y1711" s="117">
        <v>0</v>
      </c>
      <c r="Z1711" s="117">
        <v>1</v>
      </c>
      <c r="AA1711" s="117">
        <v>0</v>
      </c>
      <c r="AB1711" s="117">
        <v>0</v>
      </c>
      <c r="AC1711" s="117">
        <v>0</v>
      </c>
      <c r="AD1711" s="117">
        <v>0</v>
      </c>
      <c r="AE1711" s="117">
        <v>0</v>
      </c>
      <c r="AF1711" s="117">
        <v>0</v>
      </c>
      <c r="AG1711" s="117">
        <v>0</v>
      </c>
      <c r="AH1711" s="117">
        <v>0</v>
      </c>
      <c r="AI1711" s="117">
        <v>0</v>
      </c>
      <c r="AJ1711" s="117">
        <v>0</v>
      </c>
      <c r="AK1711" s="117">
        <v>1</v>
      </c>
      <c r="AL1711" s="117">
        <v>0</v>
      </c>
      <c r="AM1711" s="117">
        <v>0</v>
      </c>
      <c r="AN1711" s="117">
        <v>0</v>
      </c>
      <c r="AO1711" s="117">
        <v>0</v>
      </c>
      <c r="AP1711" s="117">
        <v>0</v>
      </c>
      <c r="AQ1711" s="117">
        <v>1</v>
      </c>
      <c r="AR1711" s="117">
        <v>0</v>
      </c>
      <c r="AS1711" s="117">
        <v>178662.8262746346</v>
      </c>
    </row>
    <row r="1712" spans="1:45" x14ac:dyDescent="0.45">
      <c r="A1712" s="117" t="s">
        <v>2051</v>
      </c>
      <c r="B1712" s="118">
        <v>44719</v>
      </c>
      <c r="C1712" s="117">
        <v>2022</v>
      </c>
      <c r="D1712" s="117">
        <v>6</v>
      </c>
      <c r="E1712" s="117">
        <v>3</v>
      </c>
      <c r="F1712" s="117" t="s">
        <v>342</v>
      </c>
      <c r="G1712" s="117" t="s">
        <v>336</v>
      </c>
      <c r="H1712" s="117">
        <v>0</v>
      </c>
      <c r="I1712" s="117">
        <v>64.625</v>
      </c>
      <c r="J1712" s="117">
        <v>279488.48904630542</v>
      </c>
      <c r="K1712" s="117">
        <v>180028.07237963873</v>
      </c>
      <c r="L1712" s="117">
        <v>99460.416666666672</v>
      </c>
      <c r="M1712" s="117">
        <v>0</v>
      </c>
      <c r="N1712" s="117">
        <v>0</v>
      </c>
      <c r="O1712" s="117">
        <v>0</v>
      </c>
      <c r="P1712" s="117">
        <v>1</v>
      </c>
      <c r="Q1712" s="117">
        <v>0</v>
      </c>
      <c r="R1712" s="117">
        <v>0</v>
      </c>
      <c r="S1712" s="117">
        <v>0</v>
      </c>
      <c r="T1712" s="117">
        <v>0</v>
      </c>
      <c r="U1712" s="117">
        <v>0</v>
      </c>
      <c r="V1712" s="117">
        <v>0</v>
      </c>
      <c r="W1712" s="117">
        <v>0</v>
      </c>
      <c r="X1712" s="117">
        <v>0</v>
      </c>
      <c r="Y1712" s="117">
        <v>0</v>
      </c>
      <c r="Z1712" s="117">
        <v>1</v>
      </c>
      <c r="AA1712" s="117">
        <v>0</v>
      </c>
      <c r="AB1712" s="117">
        <v>0</v>
      </c>
      <c r="AC1712" s="117">
        <v>0</v>
      </c>
      <c r="AD1712" s="117">
        <v>0</v>
      </c>
      <c r="AE1712" s="117">
        <v>0</v>
      </c>
      <c r="AF1712" s="117">
        <v>0</v>
      </c>
      <c r="AG1712" s="117">
        <v>0</v>
      </c>
      <c r="AH1712" s="117">
        <v>0</v>
      </c>
      <c r="AI1712" s="117">
        <v>0</v>
      </c>
      <c r="AJ1712" s="117">
        <v>0</v>
      </c>
      <c r="AK1712" s="117">
        <v>1</v>
      </c>
      <c r="AL1712" s="117">
        <v>0</v>
      </c>
      <c r="AM1712" s="117">
        <v>0</v>
      </c>
      <c r="AN1712" s="117">
        <v>0</v>
      </c>
      <c r="AO1712" s="117">
        <v>0</v>
      </c>
      <c r="AP1712" s="117">
        <v>0</v>
      </c>
      <c r="AQ1712" s="117">
        <v>1</v>
      </c>
      <c r="AR1712" s="117">
        <v>0</v>
      </c>
      <c r="AS1712" s="117">
        <v>180028.07237963873</v>
      </c>
    </row>
    <row r="1713" spans="1:45" x14ac:dyDescent="0.45">
      <c r="A1713" s="117" t="s">
        <v>2052</v>
      </c>
      <c r="B1713" s="118">
        <v>44720</v>
      </c>
      <c r="C1713" s="117">
        <v>2022</v>
      </c>
      <c r="D1713" s="117">
        <v>6</v>
      </c>
      <c r="E1713" s="117">
        <v>4</v>
      </c>
      <c r="F1713" s="117" t="s">
        <v>342</v>
      </c>
      <c r="G1713" s="117" t="s">
        <v>336</v>
      </c>
      <c r="H1713" s="117">
        <v>0</v>
      </c>
      <c r="I1713" s="117">
        <v>68.333340000000007</v>
      </c>
      <c r="J1713" s="117">
        <v>305733.28297551005</v>
      </c>
      <c r="K1713" s="117">
        <v>181866.6163088434</v>
      </c>
      <c r="L1713" s="117">
        <v>123866.66666666667</v>
      </c>
      <c r="M1713" s="117">
        <v>0</v>
      </c>
      <c r="N1713" s="117">
        <v>0</v>
      </c>
      <c r="O1713" s="117">
        <v>0</v>
      </c>
      <c r="P1713" s="117">
        <v>0</v>
      </c>
      <c r="Q1713" s="117">
        <v>1</v>
      </c>
      <c r="R1713" s="117">
        <v>0</v>
      </c>
      <c r="S1713" s="117">
        <v>0</v>
      </c>
      <c r="T1713" s="117">
        <v>0</v>
      </c>
      <c r="U1713" s="117">
        <v>0</v>
      </c>
      <c r="V1713" s="117">
        <v>0</v>
      </c>
      <c r="W1713" s="117">
        <v>0</v>
      </c>
      <c r="X1713" s="117">
        <v>0</v>
      </c>
      <c r="Y1713" s="117">
        <v>0</v>
      </c>
      <c r="Z1713" s="117">
        <v>1</v>
      </c>
      <c r="AA1713" s="117">
        <v>0</v>
      </c>
      <c r="AB1713" s="117">
        <v>0</v>
      </c>
      <c r="AC1713" s="117">
        <v>0</v>
      </c>
      <c r="AD1713" s="117">
        <v>0</v>
      </c>
      <c r="AE1713" s="117">
        <v>0</v>
      </c>
      <c r="AF1713" s="117">
        <v>0</v>
      </c>
      <c r="AG1713" s="117">
        <v>0</v>
      </c>
      <c r="AH1713" s="117">
        <v>0</v>
      </c>
      <c r="AI1713" s="117">
        <v>0</v>
      </c>
      <c r="AJ1713" s="117">
        <v>0</v>
      </c>
      <c r="AK1713" s="117">
        <v>1</v>
      </c>
      <c r="AL1713" s="117">
        <v>0</v>
      </c>
      <c r="AM1713" s="117">
        <v>0</v>
      </c>
      <c r="AN1713" s="117">
        <v>0</v>
      </c>
      <c r="AO1713" s="117">
        <v>0</v>
      </c>
      <c r="AP1713" s="117">
        <v>0</v>
      </c>
      <c r="AQ1713" s="117">
        <v>1</v>
      </c>
      <c r="AR1713" s="117">
        <v>0</v>
      </c>
      <c r="AS1713" s="117">
        <v>181866.6163088434</v>
      </c>
    </row>
    <row r="1714" spans="1:45" x14ac:dyDescent="0.45">
      <c r="A1714" s="117" t="s">
        <v>2053</v>
      </c>
      <c r="B1714" s="118">
        <v>44721</v>
      </c>
      <c r="C1714" s="117">
        <v>2022</v>
      </c>
      <c r="D1714" s="117">
        <v>6</v>
      </c>
      <c r="E1714" s="117">
        <v>5</v>
      </c>
      <c r="F1714" s="117" t="s">
        <v>342</v>
      </c>
      <c r="G1714" s="117" t="s">
        <v>336</v>
      </c>
      <c r="H1714" s="117">
        <v>0</v>
      </c>
      <c r="I1714" s="117">
        <v>57.75</v>
      </c>
      <c r="J1714" s="117">
        <v>308643.37008073123</v>
      </c>
      <c r="K1714" s="117">
        <v>172693.3700807312</v>
      </c>
      <c r="L1714" s="117">
        <v>135950</v>
      </c>
      <c r="M1714" s="117">
        <v>0</v>
      </c>
      <c r="N1714" s="117">
        <v>0</v>
      </c>
      <c r="O1714" s="117">
        <v>0</v>
      </c>
      <c r="P1714" s="117">
        <v>0</v>
      </c>
      <c r="Q1714" s="117">
        <v>0</v>
      </c>
      <c r="R1714" s="117">
        <v>1</v>
      </c>
      <c r="S1714" s="117">
        <v>0</v>
      </c>
      <c r="T1714" s="117">
        <v>0</v>
      </c>
      <c r="U1714" s="117">
        <v>0</v>
      </c>
      <c r="V1714" s="117">
        <v>0</v>
      </c>
      <c r="W1714" s="117">
        <v>0</v>
      </c>
      <c r="X1714" s="117">
        <v>0</v>
      </c>
      <c r="Y1714" s="117">
        <v>0</v>
      </c>
      <c r="Z1714" s="117">
        <v>1</v>
      </c>
      <c r="AA1714" s="117">
        <v>0</v>
      </c>
      <c r="AB1714" s="117">
        <v>0</v>
      </c>
      <c r="AC1714" s="117">
        <v>0</v>
      </c>
      <c r="AD1714" s="117">
        <v>0</v>
      </c>
      <c r="AE1714" s="117">
        <v>0</v>
      </c>
      <c r="AF1714" s="117">
        <v>0</v>
      </c>
      <c r="AG1714" s="117">
        <v>0</v>
      </c>
      <c r="AH1714" s="117">
        <v>0</v>
      </c>
      <c r="AI1714" s="117">
        <v>0</v>
      </c>
      <c r="AJ1714" s="117">
        <v>0</v>
      </c>
      <c r="AK1714" s="117">
        <v>1</v>
      </c>
      <c r="AL1714" s="117">
        <v>0</v>
      </c>
      <c r="AM1714" s="117">
        <v>0</v>
      </c>
      <c r="AN1714" s="117">
        <v>0</v>
      </c>
      <c r="AO1714" s="117">
        <v>0</v>
      </c>
      <c r="AP1714" s="117">
        <v>0</v>
      </c>
      <c r="AQ1714" s="117">
        <v>1</v>
      </c>
      <c r="AR1714" s="117">
        <v>0</v>
      </c>
      <c r="AS1714" s="117">
        <v>172693.3700807312</v>
      </c>
    </row>
    <row r="1715" spans="1:45" x14ac:dyDescent="0.45">
      <c r="A1715" s="117" t="s">
        <v>2054</v>
      </c>
      <c r="B1715" s="118">
        <v>44722</v>
      </c>
      <c r="C1715" s="117">
        <v>2022</v>
      </c>
      <c r="D1715" s="117">
        <v>6</v>
      </c>
      <c r="E1715" s="117">
        <v>6</v>
      </c>
      <c r="F1715" s="117" t="s">
        <v>342</v>
      </c>
      <c r="G1715" s="117" t="s">
        <v>336</v>
      </c>
      <c r="H1715" s="117">
        <v>0</v>
      </c>
      <c r="I1715" s="117">
        <v>63.375</v>
      </c>
      <c r="J1715" s="117">
        <v>302548.94451496302</v>
      </c>
      <c r="K1715" s="117">
        <v>172678.52784829636</v>
      </c>
      <c r="L1715" s="117">
        <v>129870.41666666667</v>
      </c>
      <c r="M1715" s="117">
        <v>0</v>
      </c>
      <c r="N1715" s="117">
        <v>0</v>
      </c>
      <c r="O1715" s="117">
        <v>0</v>
      </c>
      <c r="P1715" s="117">
        <v>0</v>
      </c>
      <c r="Q1715" s="117">
        <v>0</v>
      </c>
      <c r="R1715" s="117">
        <v>0</v>
      </c>
      <c r="S1715" s="117">
        <v>1</v>
      </c>
      <c r="T1715" s="117">
        <v>0</v>
      </c>
      <c r="U1715" s="117">
        <v>0</v>
      </c>
      <c r="V1715" s="117">
        <v>0</v>
      </c>
      <c r="W1715" s="117">
        <v>0</v>
      </c>
      <c r="X1715" s="117">
        <v>0</v>
      </c>
      <c r="Y1715" s="117">
        <v>0</v>
      </c>
      <c r="Z1715" s="117">
        <v>1</v>
      </c>
      <c r="AA1715" s="117">
        <v>0</v>
      </c>
      <c r="AB1715" s="117">
        <v>0</v>
      </c>
      <c r="AC1715" s="117">
        <v>0</v>
      </c>
      <c r="AD1715" s="117">
        <v>0</v>
      </c>
      <c r="AE1715" s="117">
        <v>0</v>
      </c>
      <c r="AF1715" s="117">
        <v>0</v>
      </c>
      <c r="AG1715" s="117">
        <v>0</v>
      </c>
      <c r="AH1715" s="117">
        <v>0</v>
      </c>
      <c r="AI1715" s="117">
        <v>0</v>
      </c>
      <c r="AJ1715" s="117">
        <v>0</v>
      </c>
      <c r="AK1715" s="117">
        <v>1</v>
      </c>
      <c r="AL1715" s="117">
        <v>0</v>
      </c>
      <c r="AM1715" s="117">
        <v>0</v>
      </c>
      <c r="AN1715" s="117">
        <v>0</v>
      </c>
      <c r="AO1715" s="117">
        <v>0</v>
      </c>
      <c r="AP1715" s="117">
        <v>0</v>
      </c>
      <c r="AQ1715" s="117">
        <v>1</v>
      </c>
      <c r="AR1715" s="117">
        <v>0</v>
      </c>
      <c r="AS1715" s="117">
        <v>172678.52784829636</v>
      </c>
    </row>
    <row r="1716" spans="1:45" x14ac:dyDescent="0.45">
      <c r="A1716" s="117" t="s">
        <v>2055</v>
      </c>
      <c r="B1716" s="118">
        <v>44723</v>
      </c>
      <c r="C1716" s="117">
        <v>2022</v>
      </c>
      <c r="D1716" s="117">
        <v>6</v>
      </c>
      <c r="E1716" s="117">
        <v>7</v>
      </c>
      <c r="F1716" s="117" t="s">
        <v>340</v>
      </c>
      <c r="G1716" s="117" t="s">
        <v>336</v>
      </c>
      <c r="H1716" s="117">
        <v>0</v>
      </c>
      <c r="I1716" s="117">
        <v>66.791659999999993</v>
      </c>
      <c r="J1716" s="117">
        <v>272414.4347857192</v>
      </c>
      <c r="K1716" s="117">
        <v>170911.51811905255</v>
      </c>
      <c r="L1716" s="117">
        <v>101502.91666666667</v>
      </c>
      <c r="M1716" s="117">
        <v>0</v>
      </c>
      <c r="N1716" s="117">
        <v>0</v>
      </c>
      <c r="O1716" s="117">
        <v>0</v>
      </c>
      <c r="P1716" s="117">
        <v>0</v>
      </c>
      <c r="Q1716" s="117">
        <v>0</v>
      </c>
      <c r="R1716" s="117">
        <v>0</v>
      </c>
      <c r="S1716" s="117">
        <v>0</v>
      </c>
      <c r="T1716" s="117">
        <v>1</v>
      </c>
      <c r="U1716" s="117">
        <v>0</v>
      </c>
      <c r="V1716" s="117">
        <v>0</v>
      </c>
      <c r="W1716" s="117">
        <v>0</v>
      </c>
      <c r="X1716" s="117">
        <v>0</v>
      </c>
      <c r="Y1716" s="117">
        <v>0</v>
      </c>
      <c r="Z1716" s="117">
        <v>1</v>
      </c>
      <c r="AA1716" s="117">
        <v>0</v>
      </c>
      <c r="AB1716" s="117">
        <v>0</v>
      </c>
      <c r="AC1716" s="117">
        <v>0</v>
      </c>
      <c r="AD1716" s="117">
        <v>0</v>
      </c>
      <c r="AE1716" s="117">
        <v>0</v>
      </c>
      <c r="AF1716" s="117">
        <v>0</v>
      </c>
      <c r="AG1716" s="117">
        <v>0</v>
      </c>
      <c r="AH1716" s="117">
        <v>0</v>
      </c>
      <c r="AI1716" s="117">
        <v>0</v>
      </c>
      <c r="AJ1716" s="117">
        <v>0</v>
      </c>
      <c r="AK1716" s="117">
        <v>1</v>
      </c>
      <c r="AL1716" s="117">
        <v>0</v>
      </c>
      <c r="AM1716" s="117">
        <v>0</v>
      </c>
      <c r="AN1716" s="117">
        <v>0</v>
      </c>
      <c r="AO1716" s="117">
        <v>0</v>
      </c>
      <c r="AP1716" s="117">
        <v>0</v>
      </c>
      <c r="AQ1716" s="117">
        <v>1</v>
      </c>
      <c r="AR1716" s="117">
        <v>0</v>
      </c>
      <c r="AS1716" s="117">
        <v>170911.51811905255</v>
      </c>
    </row>
    <row r="1717" spans="1:45" x14ac:dyDescent="0.45">
      <c r="A1717" s="117" t="s">
        <v>2056</v>
      </c>
      <c r="B1717" s="118">
        <v>44724</v>
      </c>
      <c r="C1717" s="117">
        <v>2022</v>
      </c>
      <c r="D1717" s="117">
        <v>6</v>
      </c>
      <c r="E1717" s="117">
        <v>1</v>
      </c>
      <c r="F1717" s="117" t="s">
        <v>340</v>
      </c>
      <c r="G1717" s="117" t="s">
        <v>336</v>
      </c>
      <c r="H1717" s="117">
        <v>0</v>
      </c>
      <c r="I1717" s="117">
        <v>63.5</v>
      </c>
      <c r="J1717" s="117">
        <v>253988.83471741714</v>
      </c>
      <c r="K1717" s="117">
        <v>163920.91805075045</v>
      </c>
      <c r="L1717" s="117">
        <v>90067.916666666672</v>
      </c>
      <c r="M1717" s="117">
        <v>0</v>
      </c>
      <c r="N1717" s="117">
        <v>1</v>
      </c>
      <c r="O1717" s="117">
        <v>0</v>
      </c>
      <c r="P1717" s="117">
        <v>0</v>
      </c>
      <c r="Q1717" s="117">
        <v>0</v>
      </c>
      <c r="R1717" s="117">
        <v>0</v>
      </c>
      <c r="S1717" s="117">
        <v>0</v>
      </c>
      <c r="T1717" s="117">
        <v>0</v>
      </c>
      <c r="U1717" s="117">
        <v>0</v>
      </c>
      <c r="V1717" s="117">
        <v>0</v>
      </c>
      <c r="W1717" s="117">
        <v>0</v>
      </c>
      <c r="X1717" s="117">
        <v>0</v>
      </c>
      <c r="Y1717" s="117">
        <v>0</v>
      </c>
      <c r="Z1717" s="117">
        <v>1</v>
      </c>
      <c r="AA1717" s="117">
        <v>0</v>
      </c>
      <c r="AB1717" s="117">
        <v>0</v>
      </c>
      <c r="AC1717" s="117">
        <v>0</v>
      </c>
      <c r="AD1717" s="117">
        <v>0</v>
      </c>
      <c r="AE1717" s="117">
        <v>0</v>
      </c>
      <c r="AF1717" s="117">
        <v>0</v>
      </c>
      <c r="AG1717" s="117">
        <v>0</v>
      </c>
      <c r="AH1717" s="117">
        <v>0</v>
      </c>
      <c r="AI1717" s="117">
        <v>0</v>
      </c>
      <c r="AJ1717" s="117">
        <v>0</v>
      </c>
      <c r="AK1717" s="117">
        <v>1</v>
      </c>
      <c r="AL1717" s="117">
        <v>0</v>
      </c>
      <c r="AM1717" s="117">
        <v>0</v>
      </c>
      <c r="AN1717" s="117">
        <v>0</v>
      </c>
      <c r="AO1717" s="117">
        <v>0</v>
      </c>
      <c r="AP1717" s="117">
        <v>0</v>
      </c>
      <c r="AQ1717" s="117">
        <v>1</v>
      </c>
      <c r="AR1717" s="117">
        <v>0</v>
      </c>
      <c r="AS1717" s="117">
        <v>163920.91805075045</v>
      </c>
    </row>
    <row r="1718" spans="1:45" x14ac:dyDescent="0.45">
      <c r="A1718" s="117" t="s">
        <v>2057</v>
      </c>
      <c r="B1718" s="118">
        <v>44725</v>
      </c>
      <c r="C1718" s="117">
        <v>2022</v>
      </c>
      <c r="D1718" s="117">
        <v>6</v>
      </c>
      <c r="E1718" s="117">
        <v>2</v>
      </c>
      <c r="F1718" s="117" t="s">
        <v>342</v>
      </c>
      <c r="G1718" s="117" t="s">
        <v>336</v>
      </c>
      <c r="H1718" s="117">
        <v>0</v>
      </c>
      <c r="I1718" s="117">
        <v>57.416670000000003</v>
      </c>
      <c r="J1718" s="117">
        <v>247525.7018026312</v>
      </c>
      <c r="K1718" s="117">
        <v>181919.03513596454</v>
      </c>
      <c r="L1718" s="117">
        <v>65606.666666666672</v>
      </c>
      <c r="M1718" s="117">
        <v>0</v>
      </c>
      <c r="N1718" s="117">
        <v>0</v>
      </c>
      <c r="O1718" s="117">
        <v>1</v>
      </c>
      <c r="P1718" s="117">
        <v>0</v>
      </c>
      <c r="Q1718" s="117">
        <v>0</v>
      </c>
      <c r="R1718" s="117">
        <v>0</v>
      </c>
      <c r="S1718" s="117">
        <v>0</v>
      </c>
      <c r="T1718" s="117">
        <v>0</v>
      </c>
      <c r="U1718" s="117">
        <v>0</v>
      </c>
      <c r="V1718" s="117">
        <v>0</v>
      </c>
      <c r="W1718" s="117">
        <v>0</v>
      </c>
      <c r="X1718" s="117">
        <v>0</v>
      </c>
      <c r="Y1718" s="117">
        <v>0</v>
      </c>
      <c r="Z1718" s="117">
        <v>1</v>
      </c>
      <c r="AA1718" s="117">
        <v>0</v>
      </c>
      <c r="AB1718" s="117">
        <v>0</v>
      </c>
      <c r="AC1718" s="117">
        <v>0</v>
      </c>
      <c r="AD1718" s="117">
        <v>0</v>
      </c>
      <c r="AE1718" s="117">
        <v>0</v>
      </c>
      <c r="AF1718" s="117">
        <v>0</v>
      </c>
      <c r="AG1718" s="117">
        <v>0</v>
      </c>
      <c r="AH1718" s="117">
        <v>0</v>
      </c>
      <c r="AI1718" s="117">
        <v>0</v>
      </c>
      <c r="AJ1718" s="117">
        <v>0</v>
      </c>
      <c r="AK1718" s="117">
        <v>1</v>
      </c>
      <c r="AL1718" s="117">
        <v>0</v>
      </c>
      <c r="AM1718" s="117">
        <v>0</v>
      </c>
      <c r="AN1718" s="117">
        <v>0</v>
      </c>
      <c r="AO1718" s="117">
        <v>0</v>
      </c>
      <c r="AP1718" s="117">
        <v>0</v>
      </c>
      <c r="AQ1718" s="117">
        <v>1</v>
      </c>
      <c r="AR1718" s="117">
        <v>0</v>
      </c>
      <c r="AS1718" s="117">
        <v>181919.03513596454</v>
      </c>
    </row>
    <row r="1719" spans="1:45" x14ac:dyDescent="0.45">
      <c r="A1719" s="117" t="s">
        <v>2058</v>
      </c>
      <c r="B1719" s="118">
        <v>44726</v>
      </c>
      <c r="C1719" s="117">
        <v>2022</v>
      </c>
      <c r="D1719" s="117">
        <v>6</v>
      </c>
      <c r="E1719" s="117">
        <v>3</v>
      </c>
      <c r="F1719" s="117" t="s">
        <v>342</v>
      </c>
      <c r="G1719" s="117" t="s">
        <v>336</v>
      </c>
      <c r="H1719" s="117">
        <v>0</v>
      </c>
      <c r="I1719" s="117">
        <v>56.541670000000003</v>
      </c>
      <c r="J1719" s="117">
        <v>246682.63770798998</v>
      </c>
      <c r="K1719" s="117">
        <v>187554.72104132333</v>
      </c>
      <c r="L1719" s="117">
        <v>59127.916666666664</v>
      </c>
      <c r="M1719" s="117">
        <v>0</v>
      </c>
      <c r="N1719" s="117">
        <v>0</v>
      </c>
      <c r="O1719" s="117">
        <v>0</v>
      </c>
      <c r="P1719" s="117">
        <v>1</v>
      </c>
      <c r="Q1719" s="117">
        <v>0</v>
      </c>
      <c r="R1719" s="117">
        <v>0</v>
      </c>
      <c r="S1719" s="117">
        <v>0</v>
      </c>
      <c r="T1719" s="117">
        <v>0</v>
      </c>
      <c r="U1719" s="117">
        <v>0</v>
      </c>
      <c r="V1719" s="117">
        <v>0</v>
      </c>
      <c r="W1719" s="117">
        <v>0</v>
      </c>
      <c r="X1719" s="117">
        <v>0</v>
      </c>
      <c r="Y1719" s="117">
        <v>0</v>
      </c>
      <c r="Z1719" s="117">
        <v>1</v>
      </c>
      <c r="AA1719" s="117">
        <v>0</v>
      </c>
      <c r="AB1719" s="117">
        <v>0</v>
      </c>
      <c r="AC1719" s="117">
        <v>0</v>
      </c>
      <c r="AD1719" s="117">
        <v>0</v>
      </c>
      <c r="AE1719" s="117">
        <v>0</v>
      </c>
      <c r="AF1719" s="117">
        <v>0</v>
      </c>
      <c r="AG1719" s="117">
        <v>0</v>
      </c>
      <c r="AH1719" s="117">
        <v>0</v>
      </c>
      <c r="AI1719" s="117">
        <v>0</v>
      </c>
      <c r="AJ1719" s="117">
        <v>0</v>
      </c>
      <c r="AK1719" s="117">
        <v>1</v>
      </c>
      <c r="AL1719" s="117">
        <v>0</v>
      </c>
      <c r="AM1719" s="117">
        <v>0</v>
      </c>
      <c r="AN1719" s="117">
        <v>0</v>
      </c>
      <c r="AO1719" s="117">
        <v>0</v>
      </c>
      <c r="AP1719" s="117">
        <v>0</v>
      </c>
      <c r="AQ1719" s="117">
        <v>1</v>
      </c>
      <c r="AR1719" s="117">
        <v>0</v>
      </c>
      <c r="AS1719" s="117">
        <v>187554.72104132333</v>
      </c>
    </row>
    <row r="1720" spans="1:45" x14ac:dyDescent="0.45">
      <c r="A1720" s="117" t="s">
        <v>2059</v>
      </c>
      <c r="B1720" s="118">
        <v>44727</v>
      </c>
      <c r="C1720" s="117">
        <v>2022</v>
      </c>
      <c r="D1720" s="117">
        <v>6</v>
      </c>
      <c r="E1720" s="117">
        <v>4</v>
      </c>
      <c r="F1720" s="117" t="s">
        <v>342</v>
      </c>
      <c r="G1720" s="117" t="s">
        <v>336</v>
      </c>
      <c r="H1720" s="117">
        <v>0</v>
      </c>
      <c r="I1720" s="117">
        <v>58.958329999999997</v>
      </c>
      <c r="J1720" s="117">
        <v>264748.09906354628</v>
      </c>
      <c r="K1720" s="117">
        <v>189321.43239687962</v>
      </c>
      <c r="L1720" s="117">
        <v>75426.666666666672</v>
      </c>
      <c r="M1720" s="117">
        <v>0</v>
      </c>
      <c r="N1720" s="117">
        <v>0</v>
      </c>
      <c r="O1720" s="117">
        <v>0</v>
      </c>
      <c r="P1720" s="117">
        <v>0</v>
      </c>
      <c r="Q1720" s="117">
        <v>1</v>
      </c>
      <c r="R1720" s="117">
        <v>0</v>
      </c>
      <c r="S1720" s="117">
        <v>0</v>
      </c>
      <c r="T1720" s="117">
        <v>0</v>
      </c>
      <c r="U1720" s="117">
        <v>0</v>
      </c>
      <c r="V1720" s="117">
        <v>0</v>
      </c>
      <c r="W1720" s="117">
        <v>0</v>
      </c>
      <c r="X1720" s="117">
        <v>0</v>
      </c>
      <c r="Y1720" s="117">
        <v>0</v>
      </c>
      <c r="Z1720" s="117">
        <v>1</v>
      </c>
      <c r="AA1720" s="117">
        <v>0</v>
      </c>
      <c r="AB1720" s="117">
        <v>0</v>
      </c>
      <c r="AC1720" s="117">
        <v>0</v>
      </c>
      <c r="AD1720" s="117">
        <v>0</v>
      </c>
      <c r="AE1720" s="117">
        <v>0</v>
      </c>
      <c r="AF1720" s="117">
        <v>0</v>
      </c>
      <c r="AG1720" s="117">
        <v>0</v>
      </c>
      <c r="AH1720" s="117">
        <v>0</v>
      </c>
      <c r="AI1720" s="117">
        <v>0</v>
      </c>
      <c r="AJ1720" s="117">
        <v>0</v>
      </c>
      <c r="AK1720" s="117">
        <v>1</v>
      </c>
      <c r="AL1720" s="117">
        <v>0</v>
      </c>
      <c r="AM1720" s="117">
        <v>0</v>
      </c>
      <c r="AN1720" s="117">
        <v>0</v>
      </c>
      <c r="AO1720" s="117">
        <v>0</v>
      </c>
      <c r="AP1720" s="117">
        <v>0</v>
      </c>
      <c r="AQ1720" s="117">
        <v>1</v>
      </c>
      <c r="AR1720" s="117">
        <v>0</v>
      </c>
      <c r="AS1720" s="117">
        <v>189321.43239687962</v>
      </c>
    </row>
    <row r="1721" spans="1:45" x14ac:dyDescent="0.45">
      <c r="A1721" s="117" t="s">
        <v>2060</v>
      </c>
      <c r="B1721" s="118">
        <v>44728</v>
      </c>
      <c r="C1721" s="117">
        <v>2022</v>
      </c>
      <c r="D1721" s="117">
        <v>6</v>
      </c>
      <c r="E1721" s="117">
        <v>5</v>
      </c>
      <c r="F1721" s="117" t="s">
        <v>342</v>
      </c>
      <c r="G1721" s="117" t="s">
        <v>336</v>
      </c>
      <c r="H1721" s="117">
        <v>0</v>
      </c>
      <c r="I1721" s="117">
        <v>61.625</v>
      </c>
      <c r="J1721" s="117">
        <v>289411.05377373163</v>
      </c>
      <c r="K1721" s="117">
        <v>188606.88710706498</v>
      </c>
      <c r="L1721" s="117">
        <v>100804.16666666667</v>
      </c>
      <c r="M1721" s="117">
        <v>0</v>
      </c>
      <c r="N1721" s="117">
        <v>0</v>
      </c>
      <c r="O1721" s="117">
        <v>0</v>
      </c>
      <c r="P1721" s="117">
        <v>0</v>
      </c>
      <c r="Q1721" s="117">
        <v>0</v>
      </c>
      <c r="R1721" s="117">
        <v>1</v>
      </c>
      <c r="S1721" s="117">
        <v>0</v>
      </c>
      <c r="T1721" s="117">
        <v>0</v>
      </c>
      <c r="U1721" s="117">
        <v>0</v>
      </c>
      <c r="V1721" s="117">
        <v>0</v>
      </c>
      <c r="W1721" s="117">
        <v>0</v>
      </c>
      <c r="X1721" s="117">
        <v>0</v>
      </c>
      <c r="Y1721" s="117">
        <v>0</v>
      </c>
      <c r="Z1721" s="117">
        <v>1</v>
      </c>
      <c r="AA1721" s="117">
        <v>0</v>
      </c>
      <c r="AB1721" s="117">
        <v>0</v>
      </c>
      <c r="AC1721" s="117">
        <v>0</v>
      </c>
      <c r="AD1721" s="117">
        <v>0</v>
      </c>
      <c r="AE1721" s="117">
        <v>0</v>
      </c>
      <c r="AF1721" s="117">
        <v>0</v>
      </c>
      <c r="AG1721" s="117">
        <v>0</v>
      </c>
      <c r="AH1721" s="117">
        <v>0</v>
      </c>
      <c r="AI1721" s="117">
        <v>0</v>
      </c>
      <c r="AJ1721" s="117">
        <v>0</v>
      </c>
      <c r="AK1721" s="117">
        <v>1</v>
      </c>
      <c r="AL1721" s="117">
        <v>0</v>
      </c>
      <c r="AM1721" s="117">
        <v>0</v>
      </c>
      <c r="AN1721" s="117">
        <v>0</v>
      </c>
      <c r="AO1721" s="117">
        <v>0</v>
      </c>
      <c r="AP1721" s="117">
        <v>0</v>
      </c>
      <c r="AQ1721" s="117">
        <v>1</v>
      </c>
      <c r="AR1721" s="117">
        <v>0</v>
      </c>
      <c r="AS1721" s="117">
        <v>188606.88710706498</v>
      </c>
    </row>
    <row r="1722" spans="1:45" x14ac:dyDescent="0.45">
      <c r="A1722" s="117" t="s">
        <v>2061</v>
      </c>
      <c r="B1722" s="118">
        <v>44729</v>
      </c>
      <c r="C1722" s="117">
        <v>2022</v>
      </c>
      <c r="D1722" s="117">
        <v>6</v>
      </c>
      <c r="E1722" s="117">
        <v>6</v>
      </c>
      <c r="F1722" s="117" t="s">
        <v>342</v>
      </c>
      <c r="G1722" s="117" t="s">
        <v>336</v>
      </c>
      <c r="H1722" s="117">
        <v>0</v>
      </c>
      <c r="I1722" s="117">
        <v>61.5</v>
      </c>
      <c r="J1722" s="117">
        <v>289880.64392018697</v>
      </c>
      <c r="K1722" s="117">
        <v>176369.81058685365</v>
      </c>
      <c r="L1722" s="117">
        <v>113510.83333333333</v>
      </c>
      <c r="M1722" s="117">
        <v>0</v>
      </c>
      <c r="N1722" s="117">
        <v>0</v>
      </c>
      <c r="O1722" s="117">
        <v>0</v>
      </c>
      <c r="P1722" s="117">
        <v>0</v>
      </c>
      <c r="Q1722" s="117">
        <v>0</v>
      </c>
      <c r="R1722" s="117">
        <v>0</v>
      </c>
      <c r="S1722" s="117">
        <v>1</v>
      </c>
      <c r="T1722" s="117">
        <v>0</v>
      </c>
      <c r="U1722" s="117">
        <v>0</v>
      </c>
      <c r="V1722" s="117">
        <v>0</v>
      </c>
      <c r="W1722" s="117">
        <v>0</v>
      </c>
      <c r="X1722" s="117">
        <v>0</v>
      </c>
      <c r="Y1722" s="117">
        <v>0</v>
      </c>
      <c r="Z1722" s="117">
        <v>1</v>
      </c>
      <c r="AA1722" s="117">
        <v>0</v>
      </c>
      <c r="AB1722" s="117">
        <v>0</v>
      </c>
      <c r="AC1722" s="117">
        <v>0</v>
      </c>
      <c r="AD1722" s="117">
        <v>0</v>
      </c>
      <c r="AE1722" s="117">
        <v>0</v>
      </c>
      <c r="AF1722" s="117">
        <v>0</v>
      </c>
      <c r="AG1722" s="117">
        <v>0</v>
      </c>
      <c r="AH1722" s="117">
        <v>0</v>
      </c>
      <c r="AI1722" s="117">
        <v>0</v>
      </c>
      <c r="AJ1722" s="117">
        <v>0</v>
      </c>
      <c r="AK1722" s="117">
        <v>1</v>
      </c>
      <c r="AL1722" s="117">
        <v>0</v>
      </c>
      <c r="AM1722" s="117">
        <v>0</v>
      </c>
      <c r="AN1722" s="117">
        <v>0</v>
      </c>
      <c r="AO1722" s="117">
        <v>0</v>
      </c>
      <c r="AP1722" s="117">
        <v>0</v>
      </c>
      <c r="AQ1722" s="117">
        <v>1</v>
      </c>
      <c r="AR1722" s="117">
        <v>0</v>
      </c>
      <c r="AS1722" s="117">
        <v>176369.81058685365</v>
      </c>
    </row>
    <row r="1723" spans="1:45" x14ac:dyDescent="0.45">
      <c r="A1723" s="117" t="s">
        <v>2062</v>
      </c>
      <c r="B1723" s="118">
        <v>44730</v>
      </c>
      <c r="C1723" s="117">
        <v>2022</v>
      </c>
      <c r="D1723" s="117">
        <v>6</v>
      </c>
      <c r="E1723" s="117">
        <v>7</v>
      </c>
      <c r="F1723" s="117" t="s">
        <v>340</v>
      </c>
      <c r="G1723" s="117" t="s">
        <v>336</v>
      </c>
      <c r="H1723" s="117">
        <v>0</v>
      </c>
      <c r="I1723" s="117">
        <v>60.166670000000003</v>
      </c>
      <c r="J1723" s="117">
        <v>276330.31461043959</v>
      </c>
      <c r="K1723" s="117">
        <v>164906.14794377293</v>
      </c>
      <c r="L1723" s="117">
        <v>111424.16666666667</v>
      </c>
      <c r="M1723" s="117">
        <v>0</v>
      </c>
      <c r="N1723" s="117">
        <v>0</v>
      </c>
      <c r="O1723" s="117">
        <v>0</v>
      </c>
      <c r="P1723" s="117">
        <v>0</v>
      </c>
      <c r="Q1723" s="117">
        <v>0</v>
      </c>
      <c r="R1723" s="117">
        <v>0</v>
      </c>
      <c r="S1723" s="117">
        <v>0</v>
      </c>
      <c r="T1723" s="117">
        <v>1</v>
      </c>
      <c r="U1723" s="117">
        <v>0</v>
      </c>
      <c r="V1723" s="117">
        <v>0</v>
      </c>
      <c r="W1723" s="117">
        <v>0</v>
      </c>
      <c r="X1723" s="117">
        <v>0</v>
      </c>
      <c r="Y1723" s="117">
        <v>0</v>
      </c>
      <c r="Z1723" s="117">
        <v>1</v>
      </c>
      <c r="AA1723" s="117">
        <v>0</v>
      </c>
      <c r="AB1723" s="117">
        <v>0</v>
      </c>
      <c r="AC1723" s="117">
        <v>0</v>
      </c>
      <c r="AD1723" s="117">
        <v>0</v>
      </c>
      <c r="AE1723" s="117">
        <v>0</v>
      </c>
      <c r="AF1723" s="117">
        <v>0</v>
      </c>
      <c r="AG1723" s="117">
        <v>0</v>
      </c>
      <c r="AH1723" s="117">
        <v>0</v>
      </c>
      <c r="AI1723" s="117">
        <v>0</v>
      </c>
      <c r="AJ1723" s="117">
        <v>0</v>
      </c>
      <c r="AK1723" s="117">
        <v>1</v>
      </c>
      <c r="AL1723" s="117">
        <v>0</v>
      </c>
      <c r="AM1723" s="117">
        <v>0</v>
      </c>
      <c r="AN1723" s="117">
        <v>0</v>
      </c>
      <c r="AO1723" s="117">
        <v>0</v>
      </c>
      <c r="AP1723" s="117">
        <v>0</v>
      </c>
      <c r="AQ1723" s="117">
        <v>1</v>
      </c>
      <c r="AR1723" s="117">
        <v>0</v>
      </c>
      <c r="AS1723" s="117">
        <v>164906.14794377293</v>
      </c>
    </row>
    <row r="1724" spans="1:45" x14ac:dyDescent="0.45">
      <c r="A1724" s="117" t="s">
        <v>2063</v>
      </c>
      <c r="B1724" s="118">
        <v>44731</v>
      </c>
      <c r="C1724" s="117">
        <v>2022</v>
      </c>
      <c r="D1724" s="117">
        <v>6</v>
      </c>
      <c r="E1724" s="117">
        <v>1</v>
      </c>
      <c r="F1724" s="117" t="s">
        <v>340</v>
      </c>
      <c r="G1724" s="117" t="s">
        <v>336</v>
      </c>
      <c r="H1724" s="117">
        <v>0</v>
      </c>
      <c r="I1724" s="117">
        <v>60.25</v>
      </c>
      <c r="J1724" s="117">
        <v>264692.98056665208</v>
      </c>
      <c r="K1724" s="117">
        <v>165242.14723331874</v>
      </c>
      <c r="L1724" s="117">
        <v>99450.833333333328</v>
      </c>
      <c r="M1724" s="117">
        <v>0</v>
      </c>
      <c r="N1724" s="117">
        <v>1</v>
      </c>
      <c r="O1724" s="117">
        <v>0</v>
      </c>
      <c r="P1724" s="117">
        <v>0</v>
      </c>
      <c r="Q1724" s="117">
        <v>0</v>
      </c>
      <c r="R1724" s="117">
        <v>0</v>
      </c>
      <c r="S1724" s="117">
        <v>0</v>
      </c>
      <c r="T1724" s="117">
        <v>0</v>
      </c>
      <c r="U1724" s="117">
        <v>0</v>
      </c>
      <c r="V1724" s="117">
        <v>0</v>
      </c>
      <c r="W1724" s="117">
        <v>0</v>
      </c>
      <c r="X1724" s="117">
        <v>0</v>
      </c>
      <c r="Y1724" s="117">
        <v>0</v>
      </c>
      <c r="Z1724" s="117">
        <v>1</v>
      </c>
      <c r="AA1724" s="117">
        <v>0</v>
      </c>
      <c r="AB1724" s="117">
        <v>0</v>
      </c>
      <c r="AC1724" s="117">
        <v>0</v>
      </c>
      <c r="AD1724" s="117">
        <v>0</v>
      </c>
      <c r="AE1724" s="117">
        <v>0</v>
      </c>
      <c r="AF1724" s="117">
        <v>0</v>
      </c>
      <c r="AG1724" s="117">
        <v>0</v>
      </c>
      <c r="AH1724" s="117">
        <v>0</v>
      </c>
      <c r="AI1724" s="117">
        <v>0</v>
      </c>
      <c r="AJ1724" s="117">
        <v>0</v>
      </c>
      <c r="AK1724" s="117">
        <v>1</v>
      </c>
      <c r="AL1724" s="117">
        <v>0</v>
      </c>
      <c r="AM1724" s="117">
        <v>0</v>
      </c>
      <c r="AN1724" s="117">
        <v>0</v>
      </c>
      <c r="AO1724" s="117">
        <v>0</v>
      </c>
      <c r="AP1724" s="117">
        <v>0</v>
      </c>
      <c r="AQ1724" s="117">
        <v>1</v>
      </c>
      <c r="AR1724" s="117">
        <v>0</v>
      </c>
      <c r="AS1724" s="117">
        <v>165242.14723331874</v>
      </c>
    </row>
    <row r="1725" spans="1:45" x14ac:dyDescent="0.45">
      <c r="A1725" s="117" t="s">
        <v>2064</v>
      </c>
      <c r="B1725" s="118">
        <v>44732</v>
      </c>
      <c r="C1725" s="117">
        <v>2022</v>
      </c>
      <c r="D1725" s="117">
        <v>6</v>
      </c>
      <c r="E1725" s="117">
        <v>2</v>
      </c>
      <c r="F1725" s="117" t="s">
        <v>342</v>
      </c>
      <c r="G1725" s="117" t="s">
        <v>336</v>
      </c>
      <c r="H1725" s="117">
        <v>0</v>
      </c>
      <c r="I1725" s="117">
        <v>65.833340000000007</v>
      </c>
      <c r="J1725" s="117">
        <v>308565.92398080498</v>
      </c>
      <c r="K1725" s="117">
        <v>187122.59064747163</v>
      </c>
      <c r="L1725" s="117">
        <v>121443.33333333333</v>
      </c>
      <c r="M1725" s="117">
        <v>0</v>
      </c>
      <c r="N1725" s="117">
        <v>0</v>
      </c>
      <c r="O1725" s="117">
        <v>1</v>
      </c>
      <c r="P1725" s="117">
        <v>0</v>
      </c>
      <c r="Q1725" s="117">
        <v>0</v>
      </c>
      <c r="R1725" s="117">
        <v>0</v>
      </c>
      <c r="S1725" s="117">
        <v>0</v>
      </c>
      <c r="T1725" s="117">
        <v>0</v>
      </c>
      <c r="U1725" s="117">
        <v>0</v>
      </c>
      <c r="V1725" s="117">
        <v>0</v>
      </c>
      <c r="W1725" s="117">
        <v>0</v>
      </c>
      <c r="X1725" s="117">
        <v>0</v>
      </c>
      <c r="Y1725" s="117">
        <v>0</v>
      </c>
      <c r="Z1725" s="117">
        <v>1</v>
      </c>
      <c r="AA1725" s="117">
        <v>0</v>
      </c>
      <c r="AB1725" s="117">
        <v>0</v>
      </c>
      <c r="AC1725" s="117">
        <v>0</v>
      </c>
      <c r="AD1725" s="117">
        <v>0</v>
      </c>
      <c r="AE1725" s="117">
        <v>0</v>
      </c>
      <c r="AF1725" s="117">
        <v>0</v>
      </c>
      <c r="AG1725" s="117">
        <v>0</v>
      </c>
      <c r="AH1725" s="117">
        <v>0</v>
      </c>
      <c r="AI1725" s="117">
        <v>0</v>
      </c>
      <c r="AJ1725" s="117">
        <v>0</v>
      </c>
      <c r="AK1725" s="117">
        <v>1</v>
      </c>
      <c r="AL1725" s="117">
        <v>0</v>
      </c>
      <c r="AM1725" s="117">
        <v>0</v>
      </c>
      <c r="AN1725" s="117">
        <v>0</v>
      </c>
      <c r="AO1725" s="117">
        <v>0</v>
      </c>
      <c r="AP1725" s="117">
        <v>0</v>
      </c>
      <c r="AQ1725" s="117">
        <v>1</v>
      </c>
      <c r="AR1725" s="117">
        <v>0</v>
      </c>
      <c r="AS1725" s="117">
        <v>187122.59064747163</v>
      </c>
    </row>
    <row r="1726" spans="1:45" x14ac:dyDescent="0.45">
      <c r="A1726" s="117" t="s">
        <v>2065</v>
      </c>
      <c r="B1726" s="118">
        <v>44733</v>
      </c>
      <c r="C1726" s="117">
        <v>2022</v>
      </c>
      <c r="D1726" s="117">
        <v>6</v>
      </c>
      <c r="E1726" s="117">
        <v>3</v>
      </c>
      <c r="F1726" s="117" t="s">
        <v>342</v>
      </c>
      <c r="G1726" s="117" t="s">
        <v>336</v>
      </c>
      <c r="H1726" s="117">
        <v>0</v>
      </c>
      <c r="I1726" s="117">
        <v>68.541659999999993</v>
      </c>
      <c r="J1726" s="117">
        <v>367358.92474283959</v>
      </c>
      <c r="K1726" s="117">
        <v>218466.42474283959</v>
      </c>
      <c r="L1726" s="117">
        <v>148892.5</v>
      </c>
      <c r="M1726" s="117">
        <v>0</v>
      </c>
      <c r="N1726" s="117">
        <v>0</v>
      </c>
      <c r="O1726" s="117">
        <v>0</v>
      </c>
      <c r="P1726" s="117">
        <v>1</v>
      </c>
      <c r="Q1726" s="117">
        <v>0</v>
      </c>
      <c r="R1726" s="117">
        <v>0</v>
      </c>
      <c r="S1726" s="117">
        <v>0</v>
      </c>
      <c r="T1726" s="117">
        <v>0</v>
      </c>
      <c r="U1726" s="117">
        <v>0</v>
      </c>
      <c r="V1726" s="117">
        <v>0</v>
      </c>
      <c r="W1726" s="117">
        <v>0</v>
      </c>
      <c r="X1726" s="117">
        <v>0</v>
      </c>
      <c r="Y1726" s="117">
        <v>0</v>
      </c>
      <c r="Z1726" s="117">
        <v>1</v>
      </c>
      <c r="AA1726" s="117">
        <v>0</v>
      </c>
      <c r="AB1726" s="117">
        <v>0</v>
      </c>
      <c r="AC1726" s="117">
        <v>0</v>
      </c>
      <c r="AD1726" s="117">
        <v>0</v>
      </c>
      <c r="AE1726" s="117">
        <v>0</v>
      </c>
      <c r="AF1726" s="117">
        <v>0</v>
      </c>
      <c r="AG1726" s="117">
        <v>0</v>
      </c>
      <c r="AH1726" s="117">
        <v>0</v>
      </c>
      <c r="AI1726" s="117">
        <v>0</v>
      </c>
      <c r="AJ1726" s="117">
        <v>0</v>
      </c>
      <c r="AK1726" s="117">
        <v>1</v>
      </c>
      <c r="AL1726" s="117">
        <v>0</v>
      </c>
      <c r="AM1726" s="117">
        <v>0</v>
      </c>
      <c r="AN1726" s="117">
        <v>0</v>
      </c>
      <c r="AO1726" s="117">
        <v>0</v>
      </c>
      <c r="AP1726" s="117">
        <v>0</v>
      </c>
      <c r="AQ1726" s="117">
        <v>1</v>
      </c>
      <c r="AR1726" s="117">
        <v>0</v>
      </c>
      <c r="AS1726" s="117">
        <v>218466.42474283959</v>
      </c>
    </row>
    <row r="1727" spans="1:45" x14ac:dyDescent="0.45">
      <c r="A1727" s="117" t="s">
        <v>2066</v>
      </c>
      <c r="B1727" s="118">
        <v>44734</v>
      </c>
      <c r="C1727" s="117">
        <v>2022</v>
      </c>
      <c r="D1727" s="117">
        <v>6</v>
      </c>
      <c r="E1727" s="117">
        <v>4</v>
      </c>
      <c r="F1727" s="117" t="s">
        <v>342</v>
      </c>
      <c r="G1727" s="117" t="s">
        <v>336</v>
      </c>
      <c r="H1727" s="117">
        <v>0</v>
      </c>
      <c r="I1727" s="117">
        <v>72.458340000000007</v>
      </c>
      <c r="J1727" s="117">
        <v>388865.96450729534</v>
      </c>
      <c r="K1727" s="117">
        <v>225681.381173962</v>
      </c>
      <c r="L1727" s="117">
        <v>163184.58333333334</v>
      </c>
      <c r="M1727" s="117">
        <v>0</v>
      </c>
      <c r="N1727" s="117">
        <v>0</v>
      </c>
      <c r="O1727" s="117">
        <v>0</v>
      </c>
      <c r="P1727" s="117">
        <v>0</v>
      </c>
      <c r="Q1727" s="117">
        <v>1</v>
      </c>
      <c r="R1727" s="117">
        <v>0</v>
      </c>
      <c r="S1727" s="117">
        <v>0</v>
      </c>
      <c r="T1727" s="117">
        <v>0</v>
      </c>
      <c r="U1727" s="117">
        <v>0</v>
      </c>
      <c r="V1727" s="117">
        <v>0</v>
      </c>
      <c r="W1727" s="117">
        <v>0</v>
      </c>
      <c r="X1727" s="117">
        <v>0</v>
      </c>
      <c r="Y1727" s="117">
        <v>0</v>
      </c>
      <c r="Z1727" s="117">
        <v>1</v>
      </c>
      <c r="AA1727" s="117">
        <v>0</v>
      </c>
      <c r="AB1727" s="117">
        <v>0</v>
      </c>
      <c r="AC1727" s="117">
        <v>0</v>
      </c>
      <c r="AD1727" s="117">
        <v>0</v>
      </c>
      <c r="AE1727" s="117">
        <v>0</v>
      </c>
      <c r="AF1727" s="117">
        <v>0</v>
      </c>
      <c r="AG1727" s="117">
        <v>0</v>
      </c>
      <c r="AH1727" s="117">
        <v>0</v>
      </c>
      <c r="AI1727" s="117">
        <v>0</v>
      </c>
      <c r="AJ1727" s="117">
        <v>0</v>
      </c>
      <c r="AK1727" s="117">
        <v>1</v>
      </c>
      <c r="AL1727" s="117">
        <v>0</v>
      </c>
      <c r="AM1727" s="117">
        <v>0</v>
      </c>
      <c r="AN1727" s="117">
        <v>0</v>
      </c>
      <c r="AO1727" s="117">
        <v>0</v>
      </c>
      <c r="AP1727" s="117">
        <v>0</v>
      </c>
      <c r="AQ1727" s="117">
        <v>1</v>
      </c>
      <c r="AR1727" s="117">
        <v>0</v>
      </c>
      <c r="AS1727" s="117">
        <v>225681.381173962</v>
      </c>
    </row>
    <row r="1728" spans="1:45" x14ac:dyDescent="0.45">
      <c r="A1728" s="117" t="s">
        <v>2067</v>
      </c>
      <c r="B1728" s="118">
        <v>44735</v>
      </c>
      <c r="C1728" s="117">
        <v>2022</v>
      </c>
      <c r="D1728" s="117">
        <v>6</v>
      </c>
      <c r="E1728" s="117">
        <v>5</v>
      </c>
      <c r="F1728" s="117" t="s">
        <v>342</v>
      </c>
      <c r="G1728" s="117" t="s">
        <v>336</v>
      </c>
      <c r="H1728" s="117">
        <v>0</v>
      </c>
      <c r="I1728" s="117">
        <v>65.416659999999993</v>
      </c>
      <c r="J1728" s="117">
        <v>393420.28059295123</v>
      </c>
      <c r="K1728" s="117">
        <v>216147.36392628457</v>
      </c>
      <c r="L1728" s="117">
        <v>177272.91666666666</v>
      </c>
      <c r="M1728" s="117">
        <v>0</v>
      </c>
      <c r="N1728" s="117">
        <v>0</v>
      </c>
      <c r="O1728" s="117">
        <v>0</v>
      </c>
      <c r="P1728" s="117">
        <v>0</v>
      </c>
      <c r="Q1728" s="117">
        <v>0</v>
      </c>
      <c r="R1728" s="117">
        <v>1</v>
      </c>
      <c r="S1728" s="117">
        <v>0</v>
      </c>
      <c r="T1728" s="117">
        <v>0</v>
      </c>
      <c r="U1728" s="117">
        <v>0</v>
      </c>
      <c r="V1728" s="117">
        <v>0</v>
      </c>
      <c r="W1728" s="117">
        <v>0</v>
      </c>
      <c r="X1728" s="117">
        <v>0</v>
      </c>
      <c r="Y1728" s="117">
        <v>0</v>
      </c>
      <c r="Z1728" s="117">
        <v>1</v>
      </c>
      <c r="AA1728" s="117">
        <v>0</v>
      </c>
      <c r="AB1728" s="117">
        <v>0</v>
      </c>
      <c r="AC1728" s="117">
        <v>0</v>
      </c>
      <c r="AD1728" s="117">
        <v>0</v>
      </c>
      <c r="AE1728" s="117">
        <v>0</v>
      </c>
      <c r="AF1728" s="117">
        <v>0</v>
      </c>
      <c r="AG1728" s="117">
        <v>0</v>
      </c>
      <c r="AH1728" s="117">
        <v>0</v>
      </c>
      <c r="AI1728" s="117">
        <v>0</v>
      </c>
      <c r="AJ1728" s="117">
        <v>0</v>
      </c>
      <c r="AK1728" s="117">
        <v>1</v>
      </c>
      <c r="AL1728" s="117">
        <v>0</v>
      </c>
      <c r="AM1728" s="117">
        <v>0</v>
      </c>
      <c r="AN1728" s="117">
        <v>0</v>
      </c>
      <c r="AO1728" s="117">
        <v>0</v>
      </c>
      <c r="AP1728" s="117">
        <v>0</v>
      </c>
      <c r="AQ1728" s="117">
        <v>1</v>
      </c>
      <c r="AR1728" s="117">
        <v>0</v>
      </c>
      <c r="AS1728" s="117">
        <v>216147.36392628457</v>
      </c>
    </row>
    <row r="1729" spans="1:45" x14ac:dyDescent="0.45">
      <c r="A1729" s="117" t="s">
        <v>2068</v>
      </c>
      <c r="B1729" s="118">
        <v>44736</v>
      </c>
      <c r="C1729" s="117">
        <v>2022</v>
      </c>
      <c r="D1729" s="117">
        <v>6</v>
      </c>
      <c r="E1729" s="117">
        <v>6</v>
      </c>
      <c r="F1729" s="117" t="s">
        <v>342</v>
      </c>
      <c r="G1729" s="117" t="s">
        <v>336</v>
      </c>
      <c r="H1729" s="117">
        <v>0</v>
      </c>
      <c r="I1729" s="117">
        <v>66.458340000000007</v>
      </c>
      <c r="J1729" s="117">
        <v>403002.50380609289</v>
      </c>
      <c r="K1729" s="117">
        <v>219326.25380609292</v>
      </c>
      <c r="L1729" s="117">
        <v>183676.25</v>
      </c>
      <c r="M1729" s="117">
        <v>0</v>
      </c>
      <c r="N1729" s="117">
        <v>0</v>
      </c>
      <c r="O1729" s="117">
        <v>0</v>
      </c>
      <c r="P1729" s="117">
        <v>0</v>
      </c>
      <c r="Q1729" s="117">
        <v>0</v>
      </c>
      <c r="R1729" s="117">
        <v>0</v>
      </c>
      <c r="S1729" s="117">
        <v>1</v>
      </c>
      <c r="T1729" s="117">
        <v>0</v>
      </c>
      <c r="U1729" s="117">
        <v>0</v>
      </c>
      <c r="V1729" s="117">
        <v>0</v>
      </c>
      <c r="W1729" s="117">
        <v>0</v>
      </c>
      <c r="X1729" s="117">
        <v>0</v>
      </c>
      <c r="Y1729" s="117">
        <v>0</v>
      </c>
      <c r="Z1729" s="117">
        <v>1</v>
      </c>
      <c r="AA1729" s="117">
        <v>0</v>
      </c>
      <c r="AB1729" s="117">
        <v>0</v>
      </c>
      <c r="AC1729" s="117">
        <v>0</v>
      </c>
      <c r="AD1729" s="117">
        <v>0</v>
      </c>
      <c r="AE1729" s="117">
        <v>0</v>
      </c>
      <c r="AF1729" s="117">
        <v>0</v>
      </c>
      <c r="AG1729" s="117">
        <v>0</v>
      </c>
      <c r="AH1729" s="117">
        <v>0</v>
      </c>
      <c r="AI1729" s="117">
        <v>0</v>
      </c>
      <c r="AJ1729" s="117">
        <v>0</v>
      </c>
      <c r="AK1729" s="117">
        <v>1</v>
      </c>
      <c r="AL1729" s="117">
        <v>0</v>
      </c>
      <c r="AM1729" s="117">
        <v>0</v>
      </c>
      <c r="AN1729" s="117">
        <v>0</v>
      </c>
      <c r="AO1729" s="117">
        <v>0</v>
      </c>
      <c r="AP1729" s="117">
        <v>0</v>
      </c>
      <c r="AQ1729" s="117">
        <v>1</v>
      </c>
      <c r="AR1729" s="117">
        <v>0</v>
      </c>
      <c r="AS1729" s="117">
        <v>219326.25380609292</v>
      </c>
    </row>
    <row r="1730" spans="1:45" x14ac:dyDescent="0.45">
      <c r="A1730" s="117" t="s">
        <v>2069</v>
      </c>
      <c r="B1730" s="118">
        <v>44737</v>
      </c>
      <c r="C1730" s="117">
        <v>2022</v>
      </c>
      <c r="D1730" s="117">
        <v>6</v>
      </c>
      <c r="E1730" s="117">
        <v>7</v>
      </c>
      <c r="F1730" s="117" t="s">
        <v>340</v>
      </c>
      <c r="G1730" s="117" t="s">
        <v>336</v>
      </c>
      <c r="H1730" s="117">
        <v>0</v>
      </c>
      <c r="I1730" s="117">
        <v>70.833340000000007</v>
      </c>
      <c r="J1730" s="117">
        <v>399351.47373557038</v>
      </c>
      <c r="K1730" s="117">
        <v>216556.47373557038</v>
      </c>
      <c r="L1730" s="117">
        <v>182795</v>
      </c>
      <c r="M1730" s="117">
        <v>0</v>
      </c>
      <c r="N1730" s="117">
        <v>0</v>
      </c>
      <c r="O1730" s="117">
        <v>0</v>
      </c>
      <c r="P1730" s="117">
        <v>0</v>
      </c>
      <c r="Q1730" s="117">
        <v>0</v>
      </c>
      <c r="R1730" s="117">
        <v>0</v>
      </c>
      <c r="S1730" s="117">
        <v>0</v>
      </c>
      <c r="T1730" s="117">
        <v>1</v>
      </c>
      <c r="U1730" s="117">
        <v>0</v>
      </c>
      <c r="V1730" s="117">
        <v>0</v>
      </c>
      <c r="W1730" s="117">
        <v>0</v>
      </c>
      <c r="X1730" s="117">
        <v>0</v>
      </c>
      <c r="Y1730" s="117">
        <v>0</v>
      </c>
      <c r="Z1730" s="117">
        <v>1</v>
      </c>
      <c r="AA1730" s="117">
        <v>0</v>
      </c>
      <c r="AB1730" s="117">
        <v>0</v>
      </c>
      <c r="AC1730" s="117">
        <v>0</v>
      </c>
      <c r="AD1730" s="117">
        <v>0</v>
      </c>
      <c r="AE1730" s="117">
        <v>0</v>
      </c>
      <c r="AF1730" s="117">
        <v>0</v>
      </c>
      <c r="AG1730" s="117">
        <v>0</v>
      </c>
      <c r="AH1730" s="117">
        <v>0</v>
      </c>
      <c r="AI1730" s="117">
        <v>0</v>
      </c>
      <c r="AJ1730" s="117">
        <v>0</v>
      </c>
      <c r="AK1730" s="117">
        <v>1</v>
      </c>
      <c r="AL1730" s="117">
        <v>0</v>
      </c>
      <c r="AM1730" s="117">
        <v>0</v>
      </c>
      <c r="AN1730" s="117">
        <v>0</v>
      </c>
      <c r="AO1730" s="117">
        <v>0</v>
      </c>
      <c r="AP1730" s="117">
        <v>0</v>
      </c>
      <c r="AQ1730" s="117">
        <v>1</v>
      </c>
      <c r="AR1730" s="117">
        <v>0</v>
      </c>
      <c r="AS1730" s="117">
        <v>216556.47373557038</v>
      </c>
    </row>
    <row r="1731" spans="1:45" x14ac:dyDescent="0.45">
      <c r="A1731" s="117" t="s">
        <v>2070</v>
      </c>
      <c r="B1731" s="118">
        <v>44738</v>
      </c>
      <c r="C1731" s="117">
        <v>2022</v>
      </c>
      <c r="D1731" s="117">
        <v>6</v>
      </c>
      <c r="E1731" s="117">
        <v>1</v>
      </c>
      <c r="F1731" s="117" t="s">
        <v>340</v>
      </c>
      <c r="G1731" s="117" t="s">
        <v>336</v>
      </c>
      <c r="H1731" s="117">
        <v>0</v>
      </c>
      <c r="I1731" s="117">
        <v>72.458340000000007</v>
      </c>
      <c r="J1731" s="117">
        <v>410490.48332781007</v>
      </c>
      <c r="K1731" s="117">
        <v>229247.98332781004</v>
      </c>
      <c r="L1731" s="117">
        <v>181242.5</v>
      </c>
      <c r="M1731" s="117">
        <v>0</v>
      </c>
      <c r="N1731" s="117">
        <v>1</v>
      </c>
      <c r="O1731" s="117">
        <v>0</v>
      </c>
      <c r="P1731" s="117">
        <v>0</v>
      </c>
      <c r="Q1731" s="117">
        <v>0</v>
      </c>
      <c r="R1731" s="117">
        <v>0</v>
      </c>
      <c r="S1731" s="117">
        <v>0</v>
      </c>
      <c r="T1731" s="117">
        <v>0</v>
      </c>
      <c r="U1731" s="117">
        <v>0</v>
      </c>
      <c r="V1731" s="117">
        <v>0</v>
      </c>
      <c r="W1731" s="117">
        <v>0</v>
      </c>
      <c r="X1731" s="117">
        <v>0</v>
      </c>
      <c r="Y1731" s="117">
        <v>0</v>
      </c>
      <c r="Z1731" s="117">
        <v>1</v>
      </c>
      <c r="AA1731" s="117">
        <v>0</v>
      </c>
      <c r="AB1731" s="117">
        <v>0</v>
      </c>
      <c r="AC1731" s="117">
        <v>0</v>
      </c>
      <c r="AD1731" s="117">
        <v>0</v>
      </c>
      <c r="AE1731" s="117">
        <v>0</v>
      </c>
      <c r="AF1731" s="117">
        <v>0</v>
      </c>
      <c r="AG1731" s="117">
        <v>0</v>
      </c>
      <c r="AH1731" s="117">
        <v>0</v>
      </c>
      <c r="AI1731" s="117">
        <v>0</v>
      </c>
      <c r="AJ1731" s="117">
        <v>0</v>
      </c>
      <c r="AK1731" s="117">
        <v>1</v>
      </c>
      <c r="AL1731" s="117">
        <v>0</v>
      </c>
      <c r="AM1731" s="117">
        <v>0</v>
      </c>
      <c r="AN1731" s="117">
        <v>0</v>
      </c>
      <c r="AO1731" s="117">
        <v>0</v>
      </c>
      <c r="AP1731" s="117">
        <v>0</v>
      </c>
      <c r="AQ1731" s="117">
        <v>1</v>
      </c>
      <c r="AR1731" s="117">
        <v>0</v>
      </c>
      <c r="AS1731" s="117">
        <v>229247.98332781004</v>
      </c>
    </row>
    <row r="1732" spans="1:45" x14ac:dyDescent="0.45">
      <c r="A1732" s="117" t="s">
        <v>2071</v>
      </c>
      <c r="B1732" s="118">
        <v>44739</v>
      </c>
      <c r="C1732" s="117">
        <v>2022</v>
      </c>
      <c r="D1732" s="117">
        <v>6</v>
      </c>
      <c r="E1732" s="117">
        <v>2</v>
      </c>
      <c r="F1732" s="117" t="s">
        <v>342</v>
      </c>
      <c r="G1732" s="117" t="s">
        <v>336</v>
      </c>
      <c r="H1732" s="117">
        <v>0</v>
      </c>
      <c r="I1732" s="117">
        <v>75.666659999999993</v>
      </c>
      <c r="J1732" s="117">
        <v>449490.39257805888</v>
      </c>
      <c r="K1732" s="117">
        <v>253003.72591139219</v>
      </c>
      <c r="L1732" s="117">
        <v>196486.66666666666</v>
      </c>
      <c r="M1732" s="117">
        <v>0</v>
      </c>
      <c r="N1732" s="117">
        <v>0</v>
      </c>
      <c r="O1732" s="117">
        <v>1</v>
      </c>
      <c r="P1732" s="117">
        <v>0</v>
      </c>
      <c r="Q1732" s="117">
        <v>0</v>
      </c>
      <c r="R1732" s="117">
        <v>0</v>
      </c>
      <c r="S1732" s="117">
        <v>0</v>
      </c>
      <c r="T1732" s="117">
        <v>0</v>
      </c>
      <c r="U1732" s="117">
        <v>0</v>
      </c>
      <c r="V1732" s="117">
        <v>0</v>
      </c>
      <c r="W1732" s="117">
        <v>0</v>
      </c>
      <c r="X1732" s="117">
        <v>0</v>
      </c>
      <c r="Y1732" s="117">
        <v>0</v>
      </c>
      <c r="Z1732" s="117">
        <v>1</v>
      </c>
      <c r="AA1732" s="117">
        <v>0</v>
      </c>
      <c r="AB1732" s="117">
        <v>0</v>
      </c>
      <c r="AC1732" s="117">
        <v>0</v>
      </c>
      <c r="AD1732" s="117">
        <v>0</v>
      </c>
      <c r="AE1732" s="117">
        <v>0</v>
      </c>
      <c r="AF1732" s="117">
        <v>0</v>
      </c>
      <c r="AG1732" s="117">
        <v>0</v>
      </c>
      <c r="AH1732" s="117">
        <v>0</v>
      </c>
      <c r="AI1732" s="117">
        <v>0</v>
      </c>
      <c r="AJ1732" s="117">
        <v>0</v>
      </c>
      <c r="AK1732" s="117">
        <v>1</v>
      </c>
      <c r="AL1732" s="117">
        <v>0</v>
      </c>
      <c r="AM1732" s="117">
        <v>0</v>
      </c>
      <c r="AN1732" s="117">
        <v>0</v>
      </c>
      <c r="AO1732" s="117">
        <v>0</v>
      </c>
      <c r="AP1732" s="117">
        <v>0</v>
      </c>
      <c r="AQ1732" s="117">
        <v>1</v>
      </c>
      <c r="AR1732" s="117">
        <v>0</v>
      </c>
      <c r="AS1732" s="117">
        <v>253003.72591139219</v>
      </c>
    </row>
    <row r="1733" spans="1:45" x14ac:dyDescent="0.45">
      <c r="A1733" s="117" t="s">
        <v>2072</v>
      </c>
      <c r="B1733" s="118">
        <v>44740</v>
      </c>
      <c r="C1733" s="117">
        <v>2022</v>
      </c>
      <c r="D1733" s="117">
        <v>6</v>
      </c>
      <c r="E1733" s="117">
        <v>3</v>
      </c>
      <c r="F1733" s="117" t="s">
        <v>342</v>
      </c>
      <c r="G1733" s="117" t="s">
        <v>336</v>
      </c>
      <c r="H1733" s="117">
        <v>0</v>
      </c>
      <c r="I1733" s="117">
        <v>75.5</v>
      </c>
      <c r="J1733" s="117">
        <v>433341.67915633001</v>
      </c>
      <c r="K1733" s="117">
        <v>237954.59582299666</v>
      </c>
      <c r="L1733" s="117">
        <v>195387.08333333334</v>
      </c>
      <c r="M1733" s="117">
        <v>0</v>
      </c>
      <c r="N1733" s="117">
        <v>0</v>
      </c>
      <c r="O1733" s="117">
        <v>0</v>
      </c>
      <c r="P1733" s="117">
        <v>1</v>
      </c>
      <c r="Q1733" s="117">
        <v>0</v>
      </c>
      <c r="R1733" s="117">
        <v>0</v>
      </c>
      <c r="S1733" s="117">
        <v>0</v>
      </c>
      <c r="T1733" s="117">
        <v>0</v>
      </c>
      <c r="U1733" s="117">
        <v>0</v>
      </c>
      <c r="V1733" s="117">
        <v>0</v>
      </c>
      <c r="W1733" s="117">
        <v>0</v>
      </c>
      <c r="X1733" s="117">
        <v>0</v>
      </c>
      <c r="Y1733" s="117">
        <v>0</v>
      </c>
      <c r="Z1733" s="117">
        <v>1</v>
      </c>
      <c r="AA1733" s="117">
        <v>0</v>
      </c>
      <c r="AB1733" s="117">
        <v>0</v>
      </c>
      <c r="AC1733" s="117">
        <v>0</v>
      </c>
      <c r="AD1733" s="117">
        <v>0</v>
      </c>
      <c r="AE1733" s="117">
        <v>0</v>
      </c>
      <c r="AF1733" s="117">
        <v>0</v>
      </c>
      <c r="AG1733" s="117">
        <v>0</v>
      </c>
      <c r="AH1733" s="117">
        <v>0</v>
      </c>
      <c r="AI1733" s="117">
        <v>0</v>
      </c>
      <c r="AJ1733" s="117">
        <v>0</v>
      </c>
      <c r="AK1733" s="117">
        <v>1</v>
      </c>
      <c r="AL1733" s="117">
        <v>0</v>
      </c>
      <c r="AM1733" s="117">
        <v>0</v>
      </c>
      <c r="AN1733" s="117">
        <v>0</v>
      </c>
      <c r="AO1733" s="117">
        <v>0</v>
      </c>
      <c r="AP1733" s="117">
        <v>0</v>
      </c>
      <c r="AQ1733" s="117">
        <v>1</v>
      </c>
      <c r="AR1733" s="117">
        <v>0</v>
      </c>
      <c r="AS1733" s="117">
        <v>237954.59582299666</v>
      </c>
    </row>
    <row r="1734" spans="1:45" x14ac:dyDescent="0.45">
      <c r="A1734" s="117" t="s">
        <v>2073</v>
      </c>
      <c r="B1734" s="118">
        <v>44741</v>
      </c>
      <c r="C1734" s="117">
        <v>2022</v>
      </c>
      <c r="D1734" s="117">
        <v>6</v>
      </c>
      <c r="E1734" s="117">
        <v>4</v>
      </c>
      <c r="F1734" s="117" t="s">
        <v>342</v>
      </c>
      <c r="G1734" s="117" t="s">
        <v>336</v>
      </c>
      <c r="H1734" s="117">
        <v>0</v>
      </c>
      <c r="I1734" s="117">
        <v>66.916659999999993</v>
      </c>
      <c r="J1734" s="117">
        <v>429577.29488720576</v>
      </c>
      <c r="K1734" s="117">
        <v>231318.1282205391</v>
      </c>
      <c r="L1734" s="117">
        <v>198259.16666666666</v>
      </c>
      <c r="M1734" s="117">
        <v>0</v>
      </c>
      <c r="N1734" s="117">
        <v>0</v>
      </c>
      <c r="O1734" s="117">
        <v>0</v>
      </c>
      <c r="P1734" s="117">
        <v>0</v>
      </c>
      <c r="Q1734" s="117">
        <v>1</v>
      </c>
      <c r="R1734" s="117">
        <v>0</v>
      </c>
      <c r="S1734" s="117">
        <v>0</v>
      </c>
      <c r="T1734" s="117">
        <v>0</v>
      </c>
      <c r="U1734" s="117">
        <v>0</v>
      </c>
      <c r="V1734" s="117">
        <v>0</v>
      </c>
      <c r="W1734" s="117">
        <v>0</v>
      </c>
      <c r="X1734" s="117">
        <v>0</v>
      </c>
      <c r="Y1734" s="117">
        <v>0</v>
      </c>
      <c r="Z1734" s="117">
        <v>1</v>
      </c>
      <c r="AA1734" s="117">
        <v>0</v>
      </c>
      <c r="AB1734" s="117">
        <v>0</v>
      </c>
      <c r="AC1734" s="117">
        <v>0</v>
      </c>
      <c r="AD1734" s="117">
        <v>0</v>
      </c>
      <c r="AE1734" s="117">
        <v>0</v>
      </c>
      <c r="AF1734" s="117">
        <v>0</v>
      </c>
      <c r="AG1734" s="117">
        <v>0</v>
      </c>
      <c r="AH1734" s="117">
        <v>0</v>
      </c>
      <c r="AI1734" s="117">
        <v>0</v>
      </c>
      <c r="AJ1734" s="117">
        <v>0</v>
      </c>
      <c r="AK1734" s="117">
        <v>1</v>
      </c>
      <c r="AL1734" s="117">
        <v>0</v>
      </c>
      <c r="AM1734" s="117">
        <v>0</v>
      </c>
      <c r="AN1734" s="117">
        <v>0</v>
      </c>
      <c r="AO1734" s="117">
        <v>0</v>
      </c>
      <c r="AP1734" s="117">
        <v>0</v>
      </c>
      <c r="AQ1734" s="117">
        <v>1</v>
      </c>
      <c r="AR1734" s="117">
        <v>0</v>
      </c>
      <c r="AS1734" s="117">
        <v>231318.1282205391</v>
      </c>
    </row>
    <row r="1735" spans="1:45" x14ac:dyDescent="0.45">
      <c r="A1735" s="117" t="s">
        <v>2074</v>
      </c>
      <c r="B1735" s="118">
        <v>44742</v>
      </c>
      <c r="C1735" s="117">
        <v>2022</v>
      </c>
      <c r="D1735" s="117">
        <v>6</v>
      </c>
      <c r="E1735" s="117">
        <v>5</v>
      </c>
      <c r="F1735" s="117" t="s">
        <v>342</v>
      </c>
      <c r="G1735" s="117" t="s">
        <v>336</v>
      </c>
      <c r="H1735" s="117">
        <v>0</v>
      </c>
      <c r="I1735" s="117">
        <v>71.583340000000007</v>
      </c>
      <c r="J1735" s="117">
        <v>441583.05367091915</v>
      </c>
      <c r="K1735" s="117">
        <v>234702.63700425249</v>
      </c>
      <c r="L1735" s="117">
        <v>206880.41666666666</v>
      </c>
      <c r="M1735" s="117">
        <v>0</v>
      </c>
      <c r="N1735" s="117">
        <v>0</v>
      </c>
      <c r="O1735" s="117">
        <v>0</v>
      </c>
      <c r="P1735" s="117">
        <v>0</v>
      </c>
      <c r="Q1735" s="117">
        <v>0</v>
      </c>
      <c r="R1735" s="117">
        <v>1</v>
      </c>
      <c r="S1735" s="117">
        <v>0</v>
      </c>
      <c r="T1735" s="117">
        <v>0</v>
      </c>
      <c r="U1735" s="117">
        <v>0</v>
      </c>
      <c r="V1735" s="117">
        <v>0</v>
      </c>
      <c r="W1735" s="117">
        <v>0</v>
      </c>
      <c r="X1735" s="117">
        <v>0</v>
      </c>
      <c r="Y1735" s="117">
        <v>0</v>
      </c>
      <c r="Z1735" s="117">
        <v>1</v>
      </c>
      <c r="AA1735" s="117">
        <v>0</v>
      </c>
      <c r="AB1735" s="117">
        <v>0</v>
      </c>
      <c r="AC1735" s="117">
        <v>0</v>
      </c>
      <c r="AD1735" s="117">
        <v>0</v>
      </c>
      <c r="AE1735" s="117">
        <v>0</v>
      </c>
      <c r="AF1735" s="117">
        <v>0</v>
      </c>
      <c r="AG1735" s="117">
        <v>0</v>
      </c>
      <c r="AH1735" s="117">
        <v>0</v>
      </c>
      <c r="AI1735" s="117">
        <v>0</v>
      </c>
      <c r="AJ1735" s="117">
        <v>0</v>
      </c>
      <c r="AK1735" s="117">
        <v>1</v>
      </c>
      <c r="AL1735" s="117">
        <v>0</v>
      </c>
      <c r="AM1735" s="117">
        <v>0</v>
      </c>
      <c r="AN1735" s="117">
        <v>0</v>
      </c>
      <c r="AO1735" s="117">
        <v>0</v>
      </c>
      <c r="AP1735" s="117">
        <v>0</v>
      </c>
      <c r="AQ1735" s="117">
        <v>1</v>
      </c>
      <c r="AR1735" s="117">
        <v>0</v>
      </c>
      <c r="AS1735" s="117">
        <v>234702.63700425249</v>
      </c>
    </row>
    <row r="1736" spans="1:45" x14ac:dyDescent="0.45">
      <c r="A1736" s="117" t="s">
        <v>2075</v>
      </c>
      <c r="B1736" s="118">
        <v>44743</v>
      </c>
      <c r="C1736" s="117">
        <v>2022</v>
      </c>
      <c r="D1736" s="117">
        <v>7</v>
      </c>
      <c r="E1736" s="117">
        <v>6</v>
      </c>
      <c r="F1736" s="117" t="s">
        <v>342</v>
      </c>
      <c r="G1736" s="117" t="s">
        <v>336</v>
      </c>
      <c r="H1736" s="117">
        <v>0</v>
      </c>
      <c r="I1736" s="117">
        <v>74.458340000000007</v>
      </c>
      <c r="J1736" s="117">
        <v>449042.98658893787</v>
      </c>
      <c r="K1736" s="117">
        <v>236930.90325560453</v>
      </c>
      <c r="L1736" s="117">
        <v>212112.08333333334</v>
      </c>
      <c r="M1736" s="117">
        <v>0</v>
      </c>
      <c r="N1736" s="117">
        <v>0</v>
      </c>
      <c r="O1736" s="117">
        <v>0</v>
      </c>
      <c r="P1736" s="117">
        <v>0</v>
      </c>
      <c r="Q1736" s="117">
        <v>0</v>
      </c>
      <c r="R1736" s="117">
        <v>0</v>
      </c>
      <c r="S1736" s="117">
        <v>1</v>
      </c>
      <c r="T1736" s="117">
        <v>0</v>
      </c>
      <c r="U1736" s="117">
        <v>0</v>
      </c>
      <c r="V1736" s="117">
        <v>0</v>
      </c>
      <c r="W1736" s="117">
        <v>0</v>
      </c>
      <c r="X1736" s="117">
        <v>0</v>
      </c>
      <c r="Y1736" s="117">
        <v>0</v>
      </c>
      <c r="Z1736" s="117">
        <v>0</v>
      </c>
      <c r="AA1736" s="117">
        <v>1</v>
      </c>
      <c r="AB1736" s="117">
        <v>0</v>
      </c>
      <c r="AC1736" s="117">
        <v>0</v>
      </c>
      <c r="AD1736" s="117">
        <v>0</v>
      </c>
      <c r="AE1736" s="117">
        <v>0</v>
      </c>
      <c r="AF1736" s="117">
        <v>0</v>
      </c>
      <c r="AG1736" s="117">
        <v>0</v>
      </c>
      <c r="AH1736" s="117">
        <v>0</v>
      </c>
      <c r="AI1736" s="117">
        <v>0</v>
      </c>
      <c r="AJ1736" s="117">
        <v>0</v>
      </c>
      <c r="AK1736" s="117">
        <v>1</v>
      </c>
      <c r="AL1736" s="117">
        <v>0</v>
      </c>
      <c r="AM1736" s="117">
        <v>0</v>
      </c>
      <c r="AN1736" s="117">
        <v>0</v>
      </c>
      <c r="AO1736" s="117">
        <v>0</v>
      </c>
      <c r="AP1736" s="117">
        <v>0</v>
      </c>
      <c r="AQ1736" s="117">
        <v>1</v>
      </c>
      <c r="AR1736" s="117">
        <v>0</v>
      </c>
      <c r="AS1736" s="117">
        <v>236930.90325560453</v>
      </c>
    </row>
    <row r="1737" spans="1:45" x14ac:dyDescent="0.45">
      <c r="A1737" s="117" t="s">
        <v>2076</v>
      </c>
      <c r="B1737" s="118">
        <v>44744</v>
      </c>
      <c r="C1737" s="117">
        <v>2022</v>
      </c>
      <c r="D1737" s="117">
        <v>7</v>
      </c>
      <c r="E1737" s="117">
        <v>7</v>
      </c>
      <c r="F1737" s="117" t="s">
        <v>340</v>
      </c>
      <c r="G1737" s="117" t="s">
        <v>336</v>
      </c>
      <c r="H1737" s="117">
        <v>0</v>
      </c>
      <c r="I1737" s="117">
        <v>74.75</v>
      </c>
      <c r="J1737" s="117">
        <v>428043.54813171801</v>
      </c>
      <c r="K1737" s="117">
        <v>227751.88146505135</v>
      </c>
      <c r="L1737" s="117">
        <v>200291.66666666666</v>
      </c>
      <c r="M1737" s="117">
        <v>0</v>
      </c>
      <c r="N1737" s="117">
        <v>0</v>
      </c>
      <c r="O1737" s="117">
        <v>0</v>
      </c>
      <c r="P1737" s="117">
        <v>0</v>
      </c>
      <c r="Q1737" s="117">
        <v>0</v>
      </c>
      <c r="R1737" s="117">
        <v>0</v>
      </c>
      <c r="S1737" s="117">
        <v>0</v>
      </c>
      <c r="T1737" s="117">
        <v>1</v>
      </c>
      <c r="U1737" s="117">
        <v>0</v>
      </c>
      <c r="V1737" s="117">
        <v>0</v>
      </c>
      <c r="W1737" s="117">
        <v>0</v>
      </c>
      <c r="X1737" s="117">
        <v>0</v>
      </c>
      <c r="Y1737" s="117">
        <v>0</v>
      </c>
      <c r="Z1737" s="117">
        <v>0</v>
      </c>
      <c r="AA1737" s="117">
        <v>1</v>
      </c>
      <c r="AB1737" s="117">
        <v>0</v>
      </c>
      <c r="AC1737" s="117">
        <v>0</v>
      </c>
      <c r="AD1737" s="117">
        <v>0</v>
      </c>
      <c r="AE1737" s="117">
        <v>0</v>
      </c>
      <c r="AF1737" s="117">
        <v>0</v>
      </c>
      <c r="AG1737" s="117">
        <v>0</v>
      </c>
      <c r="AH1737" s="117">
        <v>0</v>
      </c>
      <c r="AI1737" s="117">
        <v>0</v>
      </c>
      <c r="AJ1737" s="117">
        <v>0</v>
      </c>
      <c r="AK1737" s="117">
        <v>1</v>
      </c>
      <c r="AL1737" s="117">
        <v>0</v>
      </c>
      <c r="AM1737" s="117">
        <v>0</v>
      </c>
      <c r="AN1737" s="117">
        <v>0</v>
      </c>
      <c r="AO1737" s="117">
        <v>0</v>
      </c>
      <c r="AP1737" s="117">
        <v>0</v>
      </c>
      <c r="AQ1737" s="117">
        <v>1</v>
      </c>
      <c r="AR1737" s="117">
        <v>0</v>
      </c>
      <c r="AS1737" s="117">
        <v>227751.88146505135</v>
      </c>
    </row>
    <row r="1738" spans="1:45" x14ac:dyDescent="0.45">
      <c r="A1738" s="117" t="s">
        <v>2077</v>
      </c>
      <c r="B1738" s="118">
        <v>44745</v>
      </c>
      <c r="C1738" s="117">
        <v>2022</v>
      </c>
      <c r="D1738" s="117">
        <v>7</v>
      </c>
      <c r="E1738" s="117">
        <v>1</v>
      </c>
      <c r="F1738" s="117" t="s">
        <v>340</v>
      </c>
      <c r="G1738" s="117" t="s">
        <v>336</v>
      </c>
      <c r="H1738" s="117">
        <v>0</v>
      </c>
      <c r="I1738" s="117">
        <v>68.875</v>
      </c>
      <c r="J1738" s="117">
        <v>380359.86331959709</v>
      </c>
      <c r="K1738" s="117">
        <v>204529.86331959712</v>
      </c>
      <c r="L1738" s="117">
        <v>175830</v>
      </c>
      <c r="M1738" s="117">
        <v>0</v>
      </c>
      <c r="N1738" s="117">
        <v>1</v>
      </c>
      <c r="O1738" s="117">
        <v>0</v>
      </c>
      <c r="P1738" s="117">
        <v>0</v>
      </c>
      <c r="Q1738" s="117">
        <v>0</v>
      </c>
      <c r="R1738" s="117">
        <v>0</v>
      </c>
      <c r="S1738" s="117">
        <v>0</v>
      </c>
      <c r="T1738" s="117">
        <v>0</v>
      </c>
      <c r="U1738" s="117">
        <v>0</v>
      </c>
      <c r="V1738" s="117">
        <v>0</v>
      </c>
      <c r="W1738" s="117">
        <v>0</v>
      </c>
      <c r="X1738" s="117">
        <v>0</v>
      </c>
      <c r="Y1738" s="117">
        <v>0</v>
      </c>
      <c r="Z1738" s="117">
        <v>0</v>
      </c>
      <c r="AA1738" s="117">
        <v>1</v>
      </c>
      <c r="AB1738" s="117">
        <v>0</v>
      </c>
      <c r="AC1738" s="117">
        <v>0</v>
      </c>
      <c r="AD1738" s="117">
        <v>0</v>
      </c>
      <c r="AE1738" s="117">
        <v>0</v>
      </c>
      <c r="AF1738" s="117">
        <v>0</v>
      </c>
      <c r="AG1738" s="117">
        <v>0</v>
      </c>
      <c r="AH1738" s="117">
        <v>0</v>
      </c>
      <c r="AI1738" s="117">
        <v>0</v>
      </c>
      <c r="AJ1738" s="117">
        <v>0</v>
      </c>
      <c r="AK1738" s="117">
        <v>1</v>
      </c>
      <c r="AL1738" s="117">
        <v>0</v>
      </c>
      <c r="AM1738" s="117">
        <v>0</v>
      </c>
      <c r="AN1738" s="117">
        <v>0</v>
      </c>
      <c r="AO1738" s="117">
        <v>0</v>
      </c>
      <c r="AP1738" s="117">
        <v>0</v>
      </c>
      <c r="AQ1738" s="117">
        <v>1</v>
      </c>
      <c r="AR1738" s="117">
        <v>0</v>
      </c>
      <c r="AS1738" s="117">
        <v>204529.86331959712</v>
      </c>
    </row>
    <row r="1739" spans="1:45" x14ac:dyDescent="0.45">
      <c r="A1739" s="117" t="s">
        <v>2078</v>
      </c>
      <c r="B1739" s="118">
        <v>44746</v>
      </c>
      <c r="C1739" s="117">
        <v>2022</v>
      </c>
      <c r="D1739" s="117">
        <v>7</v>
      </c>
      <c r="E1739" s="117">
        <v>2</v>
      </c>
      <c r="F1739" s="117" t="s">
        <v>340</v>
      </c>
      <c r="G1739" s="117" t="s">
        <v>333</v>
      </c>
      <c r="H1739" s="117">
        <v>0</v>
      </c>
      <c r="I1739" s="117">
        <v>60.166670000000003</v>
      </c>
      <c r="J1739" s="117">
        <v>378645.05470570538</v>
      </c>
      <c r="K1739" s="117">
        <v>200225.05470570538</v>
      </c>
      <c r="L1739" s="117">
        <v>178420</v>
      </c>
      <c r="M1739" s="117">
        <v>0</v>
      </c>
      <c r="N1739" s="117">
        <v>0</v>
      </c>
      <c r="O1739" s="117">
        <v>1</v>
      </c>
      <c r="P1739" s="117">
        <v>0</v>
      </c>
      <c r="Q1739" s="117">
        <v>0</v>
      </c>
      <c r="R1739" s="117">
        <v>0</v>
      </c>
      <c r="S1739" s="117">
        <v>0</v>
      </c>
      <c r="T1739" s="117">
        <v>0</v>
      </c>
      <c r="U1739" s="117">
        <v>0</v>
      </c>
      <c r="V1739" s="117">
        <v>0</v>
      </c>
      <c r="W1739" s="117">
        <v>0</v>
      </c>
      <c r="X1739" s="117">
        <v>0</v>
      </c>
      <c r="Y1739" s="117">
        <v>0</v>
      </c>
      <c r="Z1739" s="117">
        <v>0</v>
      </c>
      <c r="AA1739" s="117">
        <v>1</v>
      </c>
      <c r="AB1739" s="117">
        <v>0</v>
      </c>
      <c r="AC1739" s="117">
        <v>0</v>
      </c>
      <c r="AD1739" s="117">
        <v>0</v>
      </c>
      <c r="AE1739" s="117">
        <v>0</v>
      </c>
      <c r="AF1739" s="117">
        <v>0</v>
      </c>
      <c r="AG1739" s="117">
        <v>0</v>
      </c>
      <c r="AH1739" s="117">
        <v>0</v>
      </c>
      <c r="AI1739" s="117">
        <v>0</v>
      </c>
      <c r="AJ1739" s="117">
        <v>0</v>
      </c>
      <c r="AK1739" s="117">
        <v>1</v>
      </c>
      <c r="AL1739" s="117">
        <v>0</v>
      </c>
      <c r="AM1739" s="117">
        <v>1</v>
      </c>
      <c r="AN1739" s="117">
        <v>0</v>
      </c>
      <c r="AO1739" s="117">
        <v>0</v>
      </c>
      <c r="AP1739" s="117">
        <v>0</v>
      </c>
      <c r="AQ1739" s="117">
        <v>0</v>
      </c>
      <c r="AR1739" s="117">
        <v>0</v>
      </c>
      <c r="AS1739" s="117">
        <v>200225.05470570538</v>
      </c>
    </row>
    <row r="1740" spans="1:45" x14ac:dyDescent="0.45">
      <c r="A1740" s="117" t="s">
        <v>2079</v>
      </c>
      <c r="B1740" s="118">
        <v>44747</v>
      </c>
      <c r="C1740" s="117">
        <v>2022</v>
      </c>
      <c r="D1740" s="117">
        <v>7</v>
      </c>
      <c r="E1740" s="117">
        <v>3</v>
      </c>
      <c r="F1740" s="117" t="s">
        <v>342</v>
      </c>
      <c r="G1740" s="117" t="s">
        <v>336</v>
      </c>
      <c r="H1740" s="117">
        <v>0</v>
      </c>
      <c r="I1740" s="117">
        <v>64.375</v>
      </c>
      <c r="J1740" s="117">
        <v>403985.09216891497</v>
      </c>
      <c r="K1740" s="117">
        <v>221511.34216891497</v>
      </c>
      <c r="L1740" s="117">
        <v>182473.75</v>
      </c>
      <c r="M1740" s="117">
        <v>0</v>
      </c>
      <c r="N1740" s="117">
        <v>0</v>
      </c>
      <c r="O1740" s="117">
        <v>0</v>
      </c>
      <c r="P1740" s="117">
        <v>1</v>
      </c>
      <c r="Q1740" s="117">
        <v>0</v>
      </c>
      <c r="R1740" s="117">
        <v>0</v>
      </c>
      <c r="S1740" s="117">
        <v>0</v>
      </c>
      <c r="T1740" s="117">
        <v>0</v>
      </c>
      <c r="U1740" s="117">
        <v>0</v>
      </c>
      <c r="V1740" s="117">
        <v>0</v>
      </c>
      <c r="W1740" s="117">
        <v>0</v>
      </c>
      <c r="X1740" s="117">
        <v>0</v>
      </c>
      <c r="Y1740" s="117">
        <v>0</v>
      </c>
      <c r="Z1740" s="117">
        <v>0</v>
      </c>
      <c r="AA1740" s="117">
        <v>1</v>
      </c>
      <c r="AB1740" s="117">
        <v>0</v>
      </c>
      <c r="AC1740" s="117">
        <v>0</v>
      </c>
      <c r="AD1740" s="117">
        <v>0</v>
      </c>
      <c r="AE1740" s="117">
        <v>0</v>
      </c>
      <c r="AF1740" s="117">
        <v>0</v>
      </c>
      <c r="AG1740" s="117">
        <v>0</v>
      </c>
      <c r="AH1740" s="117">
        <v>0</v>
      </c>
      <c r="AI1740" s="117">
        <v>0</v>
      </c>
      <c r="AJ1740" s="117">
        <v>0</v>
      </c>
      <c r="AK1740" s="117">
        <v>1</v>
      </c>
      <c r="AL1740" s="117">
        <v>0</v>
      </c>
      <c r="AM1740" s="117">
        <v>0</v>
      </c>
      <c r="AN1740" s="117">
        <v>0</v>
      </c>
      <c r="AO1740" s="117">
        <v>0</v>
      </c>
      <c r="AP1740" s="117">
        <v>0</v>
      </c>
      <c r="AQ1740" s="117">
        <v>1</v>
      </c>
      <c r="AR1740" s="117">
        <v>0</v>
      </c>
      <c r="AS1740" s="117">
        <v>221511.34216891497</v>
      </c>
    </row>
    <row r="1741" spans="1:45" x14ac:dyDescent="0.45">
      <c r="A1741" s="117" t="s">
        <v>2080</v>
      </c>
      <c r="B1741" s="118">
        <v>44748</v>
      </c>
      <c r="C1741" s="117">
        <v>2022</v>
      </c>
      <c r="D1741" s="117">
        <v>7</v>
      </c>
      <c r="E1741" s="117">
        <v>4</v>
      </c>
      <c r="F1741" s="117" t="s">
        <v>342</v>
      </c>
      <c r="G1741" s="117" t="s">
        <v>336</v>
      </c>
      <c r="H1741" s="117">
        <v>0</v>
      </c>
      <c r="I1741" s="117">
        <v>70.291659999999993</v>
      </c>
      <c r="J1741" s="117">
        <v>411852.43712445255</v>
      </c>
      <c r="K1741" s="117">
        <v>229508.68712445252</v>
      </c>
      <c r="L1741" s="117">
        <v>182343.75</v>
      </c>
      <c r="M1741" s="117">
        <v>0</v>
      </c>
      <c r="N1741" s="117">
        <v>0</v>
      </c>
      <c r="O1741" s="117">
        <v>0</v>
      </c>
      <c r="P1741" s="117">
        <v>0</v>
      </c>
      <c r="Q1741" s="117">
        <v>1</v>
      </c>
      <c r="R1741" s="117">
        <v>0</v>
      </c>
      <c r="S1741" s="117">
        <v>0</v>
      </c>
      <c r="T1741" s="117">
        <v>0</v>
      </c>
      <c r="U1741" s="117">
        <v>0</v>
      </c>
      <c r="V1741" s="117">
        <v>0</v>
      </c>
      <c r="W1741" s="117">
        <v>0</v>
      </c>
      <c r="X1741" s="117">
        <v>0</v>
      </c>
      <c r="Y1741" s="117">
        <v>0</v>
      </c>
      <c r="Z1741" s="117">
        <v>0</v>
      </c>
      <c r="AA1741" s="117">
        <v>1</v>
      </c>
      <c r="AB1741" s="117">
        <v>0</v>
      </c>
      <c r="AC1741" s="117">
        <v>0</v>
      </c>
      <c r="AD1741" s="117">
        <v>0</v>
      </c>
      <c r="AE1741" s="117">
        <v>0</v>
      </c>
      <c r="AF1741" s="117">
        <v>0</v>
      </c>
      <c r="AG1741" s="117">
        <v>0</v>
      </c>
      <c r="AH1741" s="117">
        <v>0</v>
      </c>
      <c r="AI1741" s="117">
        <v>0</v>
      </c>
      <c r="AJ1741" s="117">
        <v>0</v>
      </c>
      <c r="AK1741" s="117">
        <v>1</v>
      </c>
      <c r="AL1741" s="117">
        <v>0</v>
      </c>
      <c r="AM1741" s="117">
        <v>0</v>
      </c>
      <c r="AN1741" s="117">
        <v>0</v>
      </c>
      <c r="AO1741" s="117">
        <v>0</v>
      </c>
      <c r="AP1741" s="117">
        <v>0</v>
      </c>
      <c r="AQ1741" s="117">
        <v>1</v>
      </c>
      <c r="AR1741" s="117">
        <v>0</v>
      </c>
      <c r="AS1741" s="117">
        <v>229508.68712445252</v>
      </c>
    </row>
    <row r="1742" spans="1:45" x14ac:dyDescent="0.45">
      <c r="A1742" s="117" t="s">
        <v>2081</v>
      </c>
      <c r="B1742" s="118">
        <v>44749</v>
      </c>
      <c r="C1742" s="117">
        <v>2022</v>
      </c>
      <c r="D1742" s="117">
        <v>7</v>
      </c>
      <c r="E1742" s="117">
        <v>5</v>
      </c>
      <c r="F1742" s="117" t="s">
        <v>342</v>
      </c>
      <c r="G1742" s="117" t="s">
        <v>336</v>
      </c>
      <c r="H1742" s="117">
        <v>0</v>
      </c>
      <c r="I1742" s="117">
        <v>70.958340000000007</v>
      </c>
      <c r="J1742" s="117">
        <v>377698.37474303541</v>
      </c>
      <c r="K1742" s="117">
        <v>220944.20807636876</v>
      </c>
      <c r="L1742" s="117">
        <v>156754.16666666666</v>
      </c>
      <c r="M1742" s="117">
        <v>0</v>
      </c>
      <c r="N1742" s="117">
        <v>0</v>
      </c>
      <c r="O1742" s="117">
        <v>0</v>
      </c>
      <c r="P1742" s="117">
        <v>0</v>
      </c>
      <c r="Q1742" s="117">
        <v>0</v>
      </c>
      <c r="R1742" s="117">
        <v>1</v>
      </c>
      <c r="S1742" s="117">
        <v>0</v>
      </c>
      <c r="T1742" s="117">
        <v>0</v>
      </c>
      <c r="U1742" s="117">
        <v>0</v>
      </c>
      <c r="V1742" s="117">
        <v>0</v>
      </c>
      <c r="W1742" s="117">
        <v>0</v>
      </c>
      <c r="X1742" s="117">
        <v>0</v>
      </c>
      <c r="Y1742" s="117">
        <v>0</v>
      </c>
      <c r="Z1742" s="117">
        <v>0</v>
      </c>
      <c r="AA1742" s="117">
        <v>1</v>
      </c>
      <c r="AB1742" s="117">
        <v>0</v>
      </c>
      <c r="AC1742" s="117">
        <v>0</v>
      </c>
      <c r="AD1742" s="117">
        <v>0</v>
      </c>
      <c r="AE1742" s="117">
        <v>0</v>
      </c>
      <c r="AF1742" s="117">
        <v>0</v>
      </c>
      <c r="AG1742" s="117">
        <v>0</v>
      </c>
      <c r="AH1742" s="117">
        <v>0</v>
      </c>
      <c r="AI1742" s="117">
        <v>0</v>
      </c>
      <c r="AJ1742" s="117">
        <v>0</v>
      </c>
      <c r="AK1742" s="117">
        <v>1</v>
      </c>
      <c r="AL1742" s="117">
        <v>0</v>
      </c>
      <c r="AM1742" s="117">
        <v>0</v>
      </c>
      <c r="AN1742" s="117">
        <v>0</v>
      </c>
      <c r="AO1742" s="117">
        <v>0</v>
      </c>
      <c r="AP1742" s="117">
        <v>0</v>
      </c>
      <c r="AQ1742" s="117">
        <v>1</v>
      </c>
      <c r="AR1742" s="117">
        <v>0</v>
      </c>
      <c r="AS1742" s="117">
        <v>220944.20807636876</v>
      </c>
    </row>
    <row r="1743" spans="1:45" x14ac:dyDescent="0.45">
      <c r="A1743" s="117" t="s">
        <v>2082</v>
      </c>
      <c r="B1743" s="118">
        <v>44750</v>
      </c>
      <c r="C1743" s="117">
        <v>2022</v>
      </c>
      <c r="D1743" s="117">
        <v>7</v>
      </c>
      <c r="E1743" s="117">
        <v>6</v>
      </c>
      <c r="F1743" s="117" t="s">
        <v>342</v>
      </c>
      <c r="G1743" s="117" t="s">
        <v>336</v>
      </c>
      <c r="H1743" s="117">
        <v>0</v>
      </c>
      <c r="I1743" s="117">
        <v>71.875</v>
      </c>
      <c r="J1743" s="117">
        <v>373174.3340390891</v>
      </c>
      <c r="K1743" s="117">
        <v>225127.25070575575</v>
      </c>
      <c r="L1743" s="117">
        <v>148047.08333333334</v>
      </c>
      <c r="M1743" s="117">
        <v>0</v>
      </c>
      <c r="N1743" s="117">
        <v>0</v>
      </c>
      <c r="O1743" s="117">
        <v>0</v>
      </c>
      <c r="P1743" s="117">
        <v>0</v>
      </c>
      <c r="Q1743" s="117">
        <v>0</v>
      </c>
      <c r="R1743" s="117">
        <v>0</v>
      </c>
      <c r="S1743" s="117">
        <v>1</v>
      </c>
      <c r="T1743" s="117">
        <v>0</v>
      </c>
      <c r="U1743" s="117">
        <v>0</v>
      </c>
      <c r="V1743" s="117">
        <v>0</v>
      </c>
      <c r="W1743" s="117">
        <v>0</v>
      </c>
      <c r="X1743" s="117">
        <v>0</v>
      </c>
      <c r="Y1743" s="117">
        <v>0</v>
      </c>
      <c r="Z1743" s="117">
        <v>0</v>
      </c>
      <c r="AA1743" s="117">
        <v>1</v>
      </c>
      <c r="AB1743" s="117">
        <v>0</v>
      </c>
      <c r="AC1743" s="117">
        <v>0</v>
      </c>
      <c r="AD1743" s="117">
        <v>0</v>
      </c>
      <c r="AE1743" s="117">
        <v>0</v>
      </c>
      <c r="AF1743" s="117">
        <v>0</v>
      </c>
      <c r="AG1743" s="117">
        <v>0</v>
      </c>
      <c r="AH1743" s="117">
        <v>0</v>
      </c>
      <c r="AI1743" s="117">
        <v>0</v>
      </c>
      <c r="AJ1743" s="117">
        <v>0</v>
      </c>
      <c r="AK1743" s="117">
        <v>1</v>
      </c>
      <c r="AL1743" s="117">
        <v>0</v>
      </c>
      <c r="AM1743" s="117">
        <v>0</v>
      </c>
      <c r="AN1743" s="117">
        <v>0</v>
      </c>
      <c r="AO1743" s="117">
        <v>0</v>
      </c>
      <c r="AP1743" s="117">
        <v>0</v>
      </c>
      <c r="AQ1743" s="117">
        <v>1</v>
      </c>
      <c r="AR1743" s="117">
        <v>0</v>
      </c>
      <c r="AS1743" s="117">
        <v>225127.25070575575</v>
      </c>
    </row>
    <row r="1744" spans="1:45" x14ac:dyDescent="0.45">
      <c r="A1744" s="117" t="s">
        <v>2083</v>
      </c>
      <c r="B1744" s="118">
        <v>44751</v>
      </c>
      <c r="C1744" s="117">
        <v>2022</v>
      </c>
      <c r="D1744" s="117">
        <v>7</v>
      </c>
      <c r="E1744" s="117">
        <v>7</v>
      </c>
      <c r="F1744" s="117" t="s">
        <v>340</v>
      </c>
      <c r="G1744" s="117" t="s">
        <v>336</v>
      </c>
      <c r="H1744" s="117">
        <v>0</v>
      </c>
      <c r="I1744" s="117">
        <v>72.125</v>
      </c>
      <c r="J1744" s="117">
        <v>365141.55427023955</v>
      </c>
      <c r="K1744" s="117">
        <v>213866.13760357289</v>
      </c>
      <c r="L1744" s="117">
        <v>151275.41666666666</v>
      </c>
      <c r="M1744" s="117">
        <v>0</v>
      </c>
      <c r="N1744" s="117">
        <v>0</v>
      </c>
      <c r="O1744" s="117">
        <v>0</v>
      </c>
      <c r="P1744" s="117">
        <v>0</v>
      </c>
      <c r="Q1744" s="117">
        <v>0</v>
      </c>
      <c r="R1744" s="117">
        <v>0</v>
      </c>
      <c r="S1744" s="117">
        <v>0</v>
      </c>
      <c r="T1744" s="117">
        <v>1</v>
      </c>
      <c r="U1744" s="117">
        <v>0</v>
      </c>
      <c r="V1744" s="117">
        <v>0</v>
      </c>
      <c r="W1744" s="117">
        <v>0</v>
      </c>
      <c r="X1744" s="117">
        <v>0</v>
      </c>
      <c r="Y1744" s="117">
        <v>0</v>
      </c>
      <c r="Z1744" s="117">
        <v>0</v>
      </c>
      <c r="AA1744" s="117">
        <v>1</v>
      </c>
      <c r="AB1744" s="117">
        <v>0</v>
      </c>
      <c r="AC1744" s="117">
        <v>0</v>
      </c>
      <c r="AD1744" s="117">
        <v>0</v>
      </c>
      <c r="AE1744" s="117">
        <v>0</v>
      </c>
      <c r="AF1744" s="117">
        <v>0</v>
      </c>
      <c r="AG1744" s="117">
        <v>0</v>
      </c>
      <c r="AH1744" s="117">
        <v>0</v>
      </c>
      <c r="AI1744" s="117">
        <v>0</v>
      </c>
      <c r="AJ1744" s="117">
        <v>0</v>
      </c>
      <c r="AK1744" s="117">
        <v>1</v>
      </c>
      <c r="AL1744" s="117">
        <v>0</v>
      </c>
      <c r="AM1744" s="117">
        <v>0</v>
      </c>
      <c r="AN1744" s="117">
        <v>0</v>
      </c>
      <c r="AO1744" s="117">
        <v>0</v>
      </c>
      <c r="AP1744" s="117">
        <v>0</v>
      </c>
      <c r="AQ1744" s="117">
        <v>1</v>
      </c>
      <c r="AR1744" s="117">
        <v>0</v>
      </c>
      <c r="AS1744" s="117">
        <v>213866.13760357289</v>
      </c>
    </row>
    <row r="1745" spans="1:45" x14ac:dyDescent="0.45">
      <c r="A1745" s="117" t="s">
        <v>2084</v>
      </c>
      <c r="B1745" s="118">
        <v>44752</v>
      </c>
      <c r="C1745" s="117">
        <v>2022</v>
      </c>
      <c r="D1745" s="117">
        <v>7</v>
      </c>
      <c r="E1745" s="117">
        <v>1</v>
      </c>
      <c r="F1745" s="117" t="s">
        <v>340</v>
      </c>
      <c r="G1745" s="117" t="s">
        <v>336</v>
      </c>
      <c r="H1745" s="117">
        <v>0</v>
      </c>
      <c r="I1745" s="117">
        <v>74.041659999999993</v>
      </c>
      <c r="J1745" s="117">
        <v>374758.18166639545</v>
      </c>
      <c r="K1745" s="117">
        <v>217890.2649997288</v>
      </c>
      <c r="L1745" s="117">
        <v>156867.91666666666</v>
      </c>
      <c r="M1745" s="117">
        <v>0</v>
      </c>
      <c r="N1745" s="117">
        <v>1</v>
      </c>
      <c r="O1745" s="117">
        <v>0</v>
      </c>
      <c r="P1745" s="117">
        <v>0</v>
      </c>
      <c r="Q1745" s="117">
        <v>0</v>
      </c>
      <c r="R1745" s="117">
        <v>0</v>
      </c>
      <c r="S1745" s="117">
        <v>0</v>
      </c>
      <c r="T1745" s="117">
        <v>0</v>
      </c>
      <c r="U1745" s="117">
        <v>0</v>
      </c>
      <c r="V1745" s="117">
        <v>0</v>
      </c>
      <c r="W1745" s="117">
        <v>0</v>
      </c>
      <c r="X1745" s="117">
        <v>0</v>
      </c>
      <c r="Y1745" s="117">
        <v>0</v>
      </c>
      <c r="Z1745" s="117">
        <v>0</v>
      </c>
      <c r="AA1745" s="117">
        <v>1</v>
      </c>
      <c r="AB1745" s="117">
        <v>0</v>
      </c>
      <c r="AC1745" s="117">
        <v>0</v>
      </c>
      <c r="AD1745" s="117">
        <v>0</v>
      </c>
      <c r="AE1745" s="117">
        <v>0</v>
      </c>
      <c r="AF1745" s="117">
        <v>0</v>
      </c>
      <c r="AG1745" s="117">
        <v>0</v>
      </c>
      <c r="AH1745" s="117">
        <v>0</v>
      </c>
      <c r="AI1745" s="117">
        <v>0</v>
      </c>
      <c r="AJ1745" s="117">
        <v>0</v>
      </c>
      <c r="AK1745" s="117">
        <v>1</v>
      </c>
      <c r="AL1745" s="117">
        <v>0</v>
      </c>
      <c r="AM1745" s="117">
        <v>0</v>
      </c>
      <c r="AN1745" s="117">
        <v>0</v>
      </c>
      <c r="AO1745" s="117">
        <v>0</v>
      </c>
      <c r="AP1745" s="117">
        <v>0</v>
      </c>
      <c r="AQ1745" s="117">
        <v>1</v>
      </c>
      <c r="AR1745" s="117">
        <v>0</v>
      </c>
      <c r="AS1745" s="117">
        <v>217890.2649997288</v>
      </c>
    </row>
    <row r="1746" spans="1:45" x14ac:dyDescent="0.45">
      <c r="A1746" s="117" t="s">
        <v>2085</v>
      </c>
      <c r="B1746" s="118">
        <v>44753</v>
      </c>
      <c r="C1746" s="117">
        <v>2022</v>
      </c>
      <c r="D1746" s="117">
        <v>7</v>
      </c>
      <c r="E1746" s="117">
        <v>2</v>
      </c>
      <c r="F1746" s="117" t="s">
        <v>342</v>
      </c>
      <c r="G1746" s="117" t="s">
        <v>336</v>
      </c>
      <c r="H1746" s="117">
        <v>0</v>
      </c>
      <c r="I1746" s="117">
        <v>77.416659999999993</v>
      </c>
      <c r="J1746" s="117">
        <v>426350.4804018421</v>
      </c>
      <c r="K1746" s="117">
        <v>240774.2304018421</v>
      </c>
      <c r="L1746" s="117">
        <v>185576.25</v>
      </c>
      <c r="M1746" s="117">
        <v>0</v>
      </c>
      <c r="N1746" s="117">
        <v>0</v>
      </c>
      <c r="O1746" s="117">
        <v>1</v>
      </c>
      <c r="P1746" s="117">
        <v>0</v>
      </c>
      <c r="Q1746" s="117">
        <v>0</v>
      </c>
      <c r="R1746" s="117">
        <v>0</v>
      </c>
      <c r="S1746" s="117">
        <v>0</v>
      </c>
      <c r="T1746" s="117">
        <v>0</v>
      </c>
      <c r="U1746" s="117">
        <v>0</v>
      </c>
      <c r="V1746" s="117">
        <v>0</v>
      </c>
      <c r="W1746" s="117">
        <v>0</v>
      </c>
      <c r="X1746" s="117">
        <v>0</v>
      </c>
      <c r="Y1746" s="117">
        <v>0</v>
      </c>
      <c r="Z1746" s="117">
        <v>0</v>
      </c>
      <c r="AA1746" s="117">
        <v>1</v>
      </c>
      <c r="AB1746" s="117">
        <v>0</v>
      </c>
      <c r="AC1746" s="117">
        <v>0</v>
      </c>
      <c r="AD1746" s="117">
        <v>0</v>
      </c>
      <c r="AE1746" s="117">
        <v>0</v>
      </c>
      <c r="AF1746" s="117">
        <v>0</v>
      </c>
      <c r="AG1746" s="117">
        <v>0</v>
      </c>
      <c r="AH1746" s="117">
        <v>0</v>
      </c>
      <c r="AI1746" s="117">
        <v>0</v>
      </c>
      <c r="AJ1746" s="117">
        <v>0</v>
      </c>
      <c r="AK1746" s="117">
        <v>1</v>
      </c>
      <c r="AL1746" s="117">
        <v>0</v>
      </c>
      <c r="AM1746" s="117">
        <v>0</v>
      </c>
      <c r="AN1746" s="117">
        <v>0</v>
      </c>
      <c r="AO1746" s="117">
        <v>0</v>
      </c>
      <c r="AP1746" s="117">
        <v>0</v>
      </c>
      <c r="AQ1746" s="117">
        <v>1</v>
      </c>
      <c r="AR1746" s="117">
        <v>0</v>
      </c>
      <c r="AS1746" s="117">
        <v>240774.2304018421</v>
      </c>
    </row>
    <row r="1747" spans="1:45" x14ac:dyDescent="0.45">
      <c r="A1747" s="117" t="s">
        <v>2086</v>
      </c>
      <c r="B1747" s="118">
        <v>44754</v>
      </c>
      <c r="C1747" s="117">
        <v>2022</v>
      </c>
      <c r="D1747" s="117">
        <v>7</v>
      </c>
      <c r="E1747" s="117">
        <v>3</v>
      </c>
      <c r="F1747" s="117" t="s">
        <v>342</v>
      </c>
      <c r="G1747" s="117" t="s">
        <v>336</v>
      </c>
      <c r="H1747" s="117">
        <v>0</v>
      </c>
      <c r="I1747" s="117">
        <v>80.416659999999993</v>
      </c>
      <c r="J1747" s="117">
        <v>457488.2340383454</v>
      </c>
      <c r="K1747" s="117">
        <v>263931.9840383454</v>
      </c>
      <c r="L1747" s="117">
        <v>193556.25</v>
      </c>
      <c r="M1747" s="117">
        <v>0</v>
      </c>
      <c r="N1747" s="117">
        <v>0</v>
      </c>
      <c r="O1747" s="117">
        <v>0</v>
      </c>
      <c r="P1747" s="117">
        <v>1</v>
      </c>
      <c r="Q1747" s="117">
        <v>0</v>
      </c>
      <c r="R1747" s="117">
        <v>0</v>
      </c>
      <c r="S1747" s="117">
        <v>0</v>
      </c>
      <c r="T1747" s="117">
        <v>0</v>
      </c>
      <c r="U1747" s="117">
        <v>0</v>
      </c>
      <c r="V1747" s="117">
        <v>0</v>
      </c>
      <c r="W1747" s="117">
        <v>0</v>
      </c>
      <c r="X1747" s="117">
        <v>0</v>
      </c>
      <c r="Y1747" s="117">
        <v>0</v>
      </c>
      <c r="Z1747" s="117">
        <v>0</v>
      </c>
      <c r="AA1747" s="117">
        <v>1</v>
      </c>
      <c r="AB1747" s="117">
        <v>0</v>
      </c>
      <c r="AC1747" s="117">
        <v>0</v>
      </c>
      <c r="AD1747" s="117">
        <v>0</v>
      </c>
      <c r="AE1747" s="117">
        <v>0</v>
      </c>
      <c r="AF1747" s="117">
        <v>0</v>
      </c>
      <c r="AG1747" s="117">
        <v>0</v>
      </c>
      <c r="AH1747" s="117">
        <v>0</v>
      </c>
      <c r="AI1747" s="117">
        <v>0</v>
      </c>
      <c r="AJ1747" s="117">
        <v>0</v>
      </c>
      <c r="AK1747" s="117">
        <v>1</v>
      </c>
      <c r="AL1747" s="117">
        <v>0</v>
      </c>
      <c r="AM1747" s="117">
        <v>0</v>
      </c>
      <c r="AN1747" s="117">
        <v>0</v>
      </c>
      <c r="AO1747" s="117">
        <v>0</v>
      </c>
      <c r="AP1747" s="117">
        <v>0</v>
      </c>
      <c r="AQ1747" s="117">
        <v>1</v>
      </c>
      <c r="AR1747" s="117">
        <v>0</v>
      </c>
      <c r="AS1747" s="117">
        <v>263931.9840383454</v>
      </c>
    </row>
    <row r="1748" spans="1:45" x14ac:dyDescent="0.45">
      <c r="A1748" s="117" t="s">
        <v>2087</v>
      </c>
      <c r="B1748" s="118">
        <v>44755</v>
      </c>
      <c r="C1748" s="117">
        <v>2022</v>
      </c>
      <c r="D1748" s="117">
        <v>7</v>
      </c>
      <c r="E1748" s="117">
        <v>4</v>
      </c>
      <c r="F1748" s="117" t="s">
        <v>342</v>
      </c>
      <c r="G1748" s="117" t="s">
        <v>336</v>
      </c>
      <c r="H1748" s="117">
        <v>0</v>
      </c>
      <c r="I1748" s="117">
        <v>77.5</v>
      </c>
      <c r="J1748" s="117">
        <v>429479.78081175161</v>
      </c>
      <c r="K1748" s="117">
        <v>226831.4474784183</v>
      </c>
      <c r="L1748" s="117">
        <v>202648.33333333334</v>
      </c>
      <c r="M1748" s="117">
        <v>0</v>
      </c>
      <c r="N1748" s="117">
        <v>0</v>
      </c>
      <c r="O1748" s="117">
        <v>0</v>
      </c>
      <c r="P1748" s="117">
        <v>0</v>
      </c>
      <c r="Q1748" s="117">
        <v>1</v>
      </c>
      <c r="R1748" s="117">
        <v>0</v>
      </c>
      <c r="S1748" s="117">
        <v>0</v>
      </c>
      <c r="T1748" s="117">
        <v>0</v>
      </c>
      <c r="U1748" s="117">
        <v>0</v>
      </c>
      <c r="V1748" s="117">
        <v>0</v>
      </c>
      <c r="W1748" s="117">
        <v>0</v>
      </c>
      <c r="X1748" s="117">
        <v>0</v>
      </c>
      <c r="Y1748" s="117">
        <v>0</v>
      </c>
      <c r="Z1748" s="117">
        <v>0</v>
      </c>
      <c r="AA1748" s="117">
        <v>1</v>
      </c>
      <c r="AB1748" s="117">
        <v>0</v>
      </c>
      <c r="AC1748" s="117">
        <v>0</v>
      </c>
      <c r="AD1748" s="117">
        <v>0</v>
      </c>
      <c r="AE1748" s="117">
        <v>0</v>
      </c>
      <c r="AF1748" s="117">
        <v>0</v>
      </c>
      <c r="AG1748" s="117">
        <v>0</v>
      </c>
      <c r="AH1748" s="117">
        <v>0</v>
      </c>
      <c r="AI1748" s="117">
        <v>0</v>
      </c>
      <c r="AJ1748" s="117">
        <v>0</v>
      </c>
      <c r="AK1748" s="117">
        <v>1</v>
      </c>
      <c r="AL1748" s="117">
        <v>0</v>
      </c>
      <c r="AM1748" s="117">
        <v>0</v>
      </c>
      <c r="AN1748" s="117">
        <v>0</v>
      </c>
      <c r="AO1748" s="117">
        <v>0</v>
      </c>
      <c r="AP1748" s="117">
        <v>0</v>
      </c>
      <c r="AQ1748" s="117">
        <v>1</v>
      </c>
      <c r="AR1748" s="117">
        <v>0</v>
      </c>
      <c r="AS1748" s="117">
        <v>226831.4474784183</v>
      </c>
    </row>
    <row r="1749" spans="1:45" x14ac:dyDescent="0.45">
      <c r="A1749" s="117" t="s">
        <v>2088</v>
      </c>
      <c r="B1749" s="118">
        <v>44756</v>
      </c>
      <c r="C1749" s="117">
        <v>2022</v>
      </c>
      <c r="D1749" s="117">
        <v>7</v>
      </c>
      <c r="E1749" s="117">
        <v>5</v>
      </c>
      <c r="F1749" s="117" t="s">
        <v>342</v>
      </c>
      <c r="G1749" s="117" t="s">
        <v>336</v>
      </c>
      <c r="H1749" s="117">
        <v>0</v>
      </c>
      <c r="I1749" s="117">
        <v>76.208340000000007</v>
      </c>
      <c r="J1749" s="117">
        <v>440858.38609215041</v>
      </c>
      <c r="K1749" s="117">
        <v>238338.80275881707</v>
      </c>
      <c r="L1749" s="117">
        <v>202519.58333333334</v>
      </c>
      <c r="M1749" s="117">
        <v>0</v>
      </c>
      <c r="N1749" s="117">
        <v>0</v>
      </c>
      <c r="O1749" s="117">
        <v>0</v>
      </c>
      <c r="P1749" s="117">
        <v>0</v>
      </c>
      <c r="Q1749" s="117">
        <v>0</v>
      </c>
      <c r="R1749" s="117">
        <v>1</v>
      </c>
      <c r="S1749" s="117">
        <v>0</v>
      </c>
      <c r="T1749" s="117">
        <v>0</v>
      </c>
      <c r="U1749" s="117">
        <v>0</v>
      </c>
      <c r="V1749" s="117">
        <v>0</v>
      </c>
      <c r="W1749" s="117">
        <v>0</v>
      </c>
      <c r="X1749" s="117">
        <v>0</v>
      </c>
      <c r="Y1749" s="117">
        <v>0</v>
      </c>
      <c r="Z1749" s="117">
        <v>0</v>
      </c>
      <c r="AA1749" s="117">
        <v>1</v>
      </c>
      <c r="AB1749" s="117">
        <v>0</v>
      </c>
      <c r="AC1749" s="117">
        <v>0</v>
      </c>
      <c r="AD1749" s="117">
        <v>0</v>
      </c>
      <c r="AE1749" s="117">
        <v>0</v>
      </c>
      <c r="AF1749" s="117">
        <v>0</v>
      </c>
      <c r="AG1749" s="117">
        <v>0</v>
      </c>
      <c r="AH1749" s="117">
        <v>0</v>
      </c>
      <c r="AI1749" s="117">
        <v>0</v>
      </c>
      <c r="AJ1749" s="117">
        <v>0</v>
      </c>
      <c r="AK1749" s="117">
        <v>1</v>
      </c>
      <c r="AL1749" s="117">
        <v>0</v>
      </c>
      <c r="AM1749" s="117">
        <v>0</v>
      </c>
      <c r="AN1749" s="117">
        <v>0</v>
      </c>
      <c r="AO1749" s="117">
        <v>0</v>
      </c>
      <c r="AP1749" s="117">
        <v>0</v>
      </c>
      <c r="AQ1749" s="117">
        <v>1</v>
      </c>
      <c r="AR1749" s="117">
        <v>0</v>
      </c>
      <c r="AS1749" s="117">
        <v>238338.80275881707</v>
      </c>
    </row>
    <row r="1750" spans="1:45" x14ac:dyDescent="0.45">
      <c r="A1750" s="117" t="s">
        <v>2089</v>
      </c>
      <c r="B1750" s="118">
        <v>44757</v>
      </c>
      <c r="C1750" s="117">
        <v>2022</v>
      </c>
      <c r="D1750" s="117">
        <v>7</v>
      </c>
      <c r="E1750" s="117">
        <v>6</v>
      </c>
      <c r="F1750" s="117" t="s">
        <v>342</v>
      </c>
      <c r="G1750" s="117" t="s">
        <v>336</v>
      </c>
      <c r="H1750" s="117">
        <v>0</v>
      </c>
      <c r="I1750" s="117">
        <v>76.875</v>
      </c>
      <c r="J1750" s="117">
        <v>442263.0421821312</v>
      </c>
      <c r="K1750" s="117">
        <v>241435.54218213123</v>
      </c>
      <c r="L1750" s="117">
        <v>200827.5</v>
      </c>
      <c r="M1750" s="117">
        <v>0</v>
      </c>
      <c r="N1750" s="117">
        <v>0</v>
      </c>
      <c r="O1750" s="117">
        <v>0</v>
      </c>
      <c r="P1750" s="117">
        <v>0</v>
      </c>
      <c r="Q1750" s="117">
        <v>0</v>
      </c>
      <c r="R1750" s="117">
        <v>0</v>
      </c>
      <c r="S1750" s="117">
        <v>1</v>
      </c>
      <c r="T1750" s="117">
        <v>0</v>
      </c>
      <c r="U1750" s="117">
        <v>0</v>
      </c>
      <c r="V1750" s="117">
        <v>0</v>
      </c>
      <c r="W1750" s="117">
        <v>0</v>
      </c>
      <c r="X1750" s="117">
        <v>0</v>
      </c>
      <c r="Y1750" s="117">
        <v>0</v>
      </c>
      <c r="Z1750" s="117">
        <v>0</v>
      </c>
      <c r="AA1750" s="117">
        <v>1</v>
      </c>
      <c r="AB1750" s="117">
        <v>0</v>
      </c>
      <c r="AC1750" s="117">
        <v>0</v>
      </c>
      <c r="AD1750" s="117">
        <v>0</v>
      </c>
      <c r="AE1750" s="117">
        <v>0</v>
      </c>
      <c r="AF1750" s="117">
        <v>0</v>
      </c>
      <c r="AG1750" s="117">
        <v>0</v>
      </c>
      <c r="AH1750" s="117">
        <v>0</v>
      </c>
      <c r="AI1750" s="117">
        <v>0</v>
      </c>
      <c r="AJ1750" s="117">
        <v>0</v>
      </c>
      <c r="AK1750" s="117">
        <v>1</v>
      </c>
      <c r="AL1750" s="117">
        <v>0</v>
      </c>
      <c r="AM1750" s="117">
        <v>0</v>
      </c>
      <c r="AN1750" s="117">
        <v>0</v>
      </c>
      <c r="AO1750" s="117">
        <v>0</v>
      </c>
      <c r="AP1750" s="117">
        <v>0</v>
      </c>
      <c r="AQ1750" s="117">
        <v>1</v>
      </c>
      <c r="AR1750" s="117">
        <v>0</v>
      </c>
      <c r="AS1750" s="117">
        <v>241435.54218213123</v>
      </c>
    </row>
    <row r="1751" spans="1:45" x14ac:dyDescent="0.45">
      <c r="A1751" s="117" t="s">
        <v>2090</v>
      </c>
      <c r="B1751" s="118">
        <v>44758</v>
      </c>
      <c r="C1751" s="117">
        <v>2022</v>
      </c>
      <c r="D1751" s="117">
        <v>7</v>
      </c>
      <c r="E1751" s="117">
        <v>7</v>
      </c>
      <c r="F1751" s="117" t="s">
        <v>340</v>
      </c>
      <c r="G1751" s="117" t="s">
        <v>336</v>
      </c>
      <c r="H1751" s="117">
        <v>0</v>
      </c>
      <c r="I1751" s="117">
        <v>77.416659999999993</v>
      </c>
      <c r="J1751" s="117">
        <v>432272.74421934836</v>
      </c>
      <c r="K1751" s="117">
        <v>237793.5775526817</v>
      </c>
      <c r="L1751" s="117">
        <v>194479.16666666666</v>
      </c>
      <c r="M1751" s="117">
        <v>0</v>
      </c>
      <c r="N1751" s="117">
        <v>0</v>
      </c>
      <c r="O1751" s="117">
        <v>0</v>
      </c>
      <c r="P1751" s="117">
        <v>0</v>
      </c>
      <c r="Q1751" s="117">
        <v>0</v>
      </c>
      <c r="R1751" s="117">
        <v>0</v>
      </c>
      <c r="S1751" s="117">
        <v>0</v>
      </c>
      <c r="T1751" s="117">
        <v>1</v>
      </c>
      <c r="U1751" s="117">
        <v>0</v>
      </c>
      <c r="V1751" s="117">
        <v>0</v>
      </c>
      <c r="W1751" s="117">
        <v>0</v>
      </c>
      <c r="X1751" s="117">
        <v>0</v>
      </c>
      <c r="Y1751" s="117">
        <v>0</v>
      </c>
      <c r="Z1751" s="117">
        <v>0</v>
      </c>
      <c r="AA1751" s="117">
        <v>1</v>
      </c>
      <c r="AB1751" s="117">
        <v>0</v>
      </c>
      <c r="AC1751" s="117">
        <v>0</v>
      </c>
      <c r="AD1751" s="117">
        <v>0</v>
      </c>
      <c r="AE1751" s="117">
        <v>0</v>
      </c>
      <c r="AF1751" s="117">
        <v>0</v>
      </c>
      <c r="AG1751" s="117">
        <v>0</v>
      </c>
      <c r="AH1751" s="117">
        <v>0</v>
      </c>
      <c r="AI1751" s="117">
        <v>0</v>
      </c>
      <c r="AJ1751" s="117">
        <v>0</v>
      </c>
      <c r="AK1751" s="117">
        <v>1</v>
      </c>
      <c r="AL1751" s="117">
        <v>0</v>
      </c>
      <c r="AM1751" s="117">
        <v>0</v>
      </c>
      <c r="AN1751" s="117">
        <v>0</v>
      </c>
      <c r="AO1751" s="117">
        <v>0</v>
      </c>
      <c r="AP1751" s="117">
        <v>0</v>
      </c>
      <c r="AQ1751" s="117">
        <v>1</v>
      </c>
      <c r="AR1751" s="117">
        <v>0</v>
      </c>
      <c r="AS1751" s="117">
        <v>237793.5775526817</v>
      </c>
    </row>
    <row r="1752" spans="1:45" x14ac:dyDescent="0.45">
      <c r="A1752" s="117" t="s">
        <v>2091</v>
      </c>
      <c r="B1752" s="118">
        <v>44759</v>
      </c>
      <c r="C1752" s="117">
        <v>2022</v>
      </c>
      <c r="D1752" s="117">
        <v>7</v>
      </c>
      <c r="E1752" s="117">
        <v>1</v>
      </c>
      <c r="F1752" s="117" t="s">
        <v>340</v>
      </c>
      <c r="G1752" s="117" t="s">
        <v>336</v>
      </c>
      <c r="H1752" s="117">
        <v>0</v>
      </c>
      <c r="I1752" s="117">
        <v>75.708340000000007</v>
      </c>
      <c r="J1752" s="117">
        <v>401837.89429601457</v>
      </c>
      <c r="K1752" s="117">
        <v>221384.14429601454</v>
      </c>
      <c r="L1752" s="117">
        <v>180453.75</v>
      </c>
      <c r="M1752" s="117">
        <v>0</v>
      </c>
      <c r="N1752" s="117">
        <v>1</v>
      </c>
      <c r="O1752" s="117">
        <v>0</v>
      </c>
      <c r="P1752" s="117">
        <v>0</v>
      </c>
      <c r="Q1752" s="117">
        <v>0</v>
      </c>
      <c r="R1752" s="117">
        <v>0</v>
      </c>
      <c r="S1752" s="117">
        <v>0</v>
      </c>
      <c r="T1752" s="117">
        <v>0</v>
      </c>
      <c r="U1752" s="117">
        <v>0</v>
      </c>
      <c r="V1752" s="117">
        <v>0</v>
      </c>
      <c r="W1752" s="117">
        <v>0</v>
      </c>
      <c r="X1752" s="117">
        <v>0</v>
      </c>
      <c r="Y1752" s="117">
        <v>0</v>
      </c>
      <c r="Z1752" s="117">
        <v>0</v>
      </c>
      <c r="AA1752" s="117">
        <v>1</v>
      </c>
      <c r="AB1752" s="117">
        <v>0</v>
      </c>
      <c r="AC1752" s="117">
        <v>0</v>
      </c>
      <c r="AD1752" s="117">
        <v>0</v>
      </c>
      <c r="AE1752" s="117">
        <v>0</v>
      </c>
      <c r="AF1752" s="117">
        <v>0</v>
      </c>
      <c r="AG1752" s="117">
        <v>0</v>
      </c>
      <c r="AH1752" s="117">
        <v>0</v>
      </c>
      <c r="AI1752" s="117">
        <v>0</v>
      </c>
      <c r="AJ1752" s="117">
        <v>0</v>
      </c>
      <c r="AK1752" s="117">
        <v>1</v>
      </c>
      <c r="AL1752" s="117">
        <v>0</v>
      </c>
      <c r="AM1752" s="117">
        <v>0</v>
      </c>
      <c r="AN1752" s="117">
        <v>0</v>
      </c>
      <c r="AO1752" s="117">
        <v>0</v>
      </c>
      <c r="AP1752" s="117">
        <v>0</v>
      </c>
      <c r="AQ1752" s="117">
        <v>1</v>
      </c>
      <c r="AR1752" s="117">
        <v>0</v>
      </c>
      <c r="AS1752" s="117">
        <v>221384.14429601454</v>
      </c>
    </row>
    <row r="1753" spans="1:45" x14ac:dyDescent="0.45">
      <c r="A1753" s="117" t="s">
        <v>2092</v>
      </c>
      <c r="B1753" s="118">
        <v>44760</v>
      </c>
      <c r="C1753" s="117">
        <v>2022</v>
      </c>
      <c r="D1753" s="117">
        <v>7</v>
      </c>
      <c r="E1753" s="117">
        <v>2</v>
      </c>
      <c r="F1753" s="117" t="s">
        <v>342</v>
      </c>
      <c r="G1753" s="117" t="s">
        <v>336</v>
      </c>
      <c r="H1753" s="117">
        <v>0</v>
      </c>
      <c r="I1753" s="117">
        <v>70.666659999999993</v>
      </c>
      <c r="J1753" s="117">
        <v>401201.95188958792</v>
      </c>
      <c r="K1753" s="117">
        <v>214953.20188958794</v>
      </c>
      <c r="L1753" s="117">
        <v>186248.75</v>
      </c>
      <c r="M1753" s="117">
        <v>0</v>
      </c>
      <c r="N1753" s="117">
        <v>0</v>
      </c>
      <c r="O1753" s="117">
        <v>1</v>
      </c>
      <c r="P1753" s="117">
        <v>0</v>
      </c>
      <c r="Q1753" s="117">
        <v>0</v>
      </c>
      <c r="R1753" s="117">
        <v>0</v>
      </c>
      <c r="S1753" s="117">
        <v>0</v>
      </c>
      <c r="T1753" s="117">
        <v>0</v>
      </c>
      <c r="U1753" s="117">
        <v>0</v>
      </c>
      <c r="V1753" s="117">
        <v>0</v>
      </c>
      <c r="W1753" s="117">
        <v>0</v>
      </c>
      <c r="X1753" s="117">
        <v>0</v>
      </c>
      <c r="Y1753" s="117">
        <v>0</v>
      </c>
      <c r="Z1753" s="117">
        <v>0</v>
      </c>
      <c r="AA1753" s="117">
        <v>1</v>
      </c>
      <c r="AB1753" s="117">
        <v>0</v>
      </c>
      <c r="AC1753" s="117">
        <v>0</v>
      </c>
      <c r="AD1753" s="117">
        <v>0</v>
      </c>
      <c r="AE1753" s="117">
        <v>0</v>
      </c>
      <c r="AF1753" s="117">
        <v>0</v>
      </c>
      <c r="AG1753" s="117">
        <v>0</v>
      </c>
      <c r="AH1753" s="117">
        <v>0</v>
      </c>
      <c r="AI1753" s="117">
        <v>0</v>
      </c>
      <c r="AJ1753" s="117">
        <v>0</v>
      </c>
      <c r="AK1753" s="117">
        <v>1</v>
      </c>
      <c r="AL1753" s="117">
        <v>0</v>
      </c>
      <c r="AM1753" s="117">
        <v>0</v>
      </c>
      <c r="AN1753" s="117">
        <v>0</v>
      </c>
      <c r="AO1753" s="117">
        <v>0</v>
      </c>
      <c r="AP1753" s="117">
        <v>0</v>
      </c>
      <c r="AQ1753" s="117">
        <v>1</v>
      </c>
      <c r="AR1753" s="117">
        <v>0</v>
      </c>
      <c r="AS1753" s="117">
        <v>214953.20188958794</v>
      </c>
    </row>
    <row r="1754" spans="1:45" x14ac:dyDescent="0.45">
      <c r="A1754" s="117" t="s">
        <v>2093</v>
      </c>
      <c r="B1754" s="118">
        <v>44761</v>
      </c>
      <c r="C1754" s="117">
        <v>2022</v>
      </c>
      <c r="D1754" s="117">
        <v>7</v>
      </c>
      <c r="E1754" s="117">
        <v>3</v>
      </c>
      <c r="F1754" s="117" t="s">
        <v>342</v>
      </c>
      <c r="G1754" s="117" t="s">
        <v>336</v>
      </c>
      <c r="H1754" s="117">
        <v>0</v>
      </c>
      <c r="I1754" s="117">
        <v>76.125</v>
      </c>
      <c r="J1754" s="117">
        <v>405434.23656040872</v>
      </c>
      <c r="K1754" s="117">
        <v>209691.3198937421</v>
      </c>
      <c r="L1754" s="117">
        <v>195742.91666666666</v>
      </c>
      <c r="M1754" s="117">
        <v>0</v>
      </c>
      <c r="N1754" s="117">
        <v>0</v>
      </c>
      <c r="O1754" s="117">
        <v>0</v>
      </c>
      <c r="P1754" s="117">
        <v>1</v>
      </c>
      <c r="Q1754" s="117">
        <v>0</v>
      </c>
      <c r="R1754" s="117">
        <v>0</v>
      </c>
      <c r="S1754" s="117">
        <v>0</v>
      </c>
      <c r="T1754" s="117">
        <v>0</v>
      </c>
      <c r="U1754" s="117">
        <v>0</v>
      </c>
      <c r="V1754" s="117">
        <v>0</v>
      </c>
      <c r="W1754" s="117">
        <v>0</v>
      </c>
      <c r="X1754" s="117">
        <v>0</v>
      </c>
      <c r="Y1754" s="117">
        <v>0</v>
      </c>
      <c r="Z1754" s="117">
        <v>0</v>
      </c>
      <c r="AA1754" s="117">
        <v>1</v>
      </c>
      <c r="AB1754" s="117">
        <v>0</v>
      </c>
      <c r="AC1754" s="117">
        <v>0</v>
      </c>
      <c r="AD1754" s="117">
        <v>0</v>
      </c>
      <c r="AE1754" s="117">
        <v>0</v>
      </c>
      <c r="AF1754" s="117">
        <v>0</v>
      </c>
      <c r="AG1754" s="117">
        <v>0</v>
      </c>
      <c r="AH1754" s="117">
        <v>0</v>
      </c>
      <c r="AI1754" s="117">
        <v>0</v>
      </c>
      <c r="AJ1754" s="117">
        <v>0</v>
      </c>
      <c r="AK1754" s="117">
        <v>1</v>
      </c>
      <c r="AL1754" s="117">
        <v>0</v>
      </c>
      <c r="AM1754" s="117">
        <v>0</v>
      </c>
      <c r="AN1754" s="117">
        <v>0</v>
      </c>
      <c r="AO1754" s="117">
        <v>0</v>
      </c>
      <c r="AP1754" s="117">
        <v>0</v>
      </c>
      <c r="AQ1754" s="117">
        <v>1</v>
      </c>
      <c r="AR1754" s="117">
        <v>0</v>
      </c>
      <c r="AS1754" s="117">
        <v>209691.3198937421</v>
      </c>
    </row>
    <row r="1755" spans="1:45" x14ac:dyDescent="0.45">
      <c r="A1755" s="117" t="s">
        <v>2094</v>
      </c>
      <c r="B1755" s="118">
        <v>44762</v>
      </c>
      <c r="C1755" s="117">
        <v>2022</v>
      </c>
      <c r="D1755" s="117">
        <v>7</v>
      </c>
      <c r="E1755" s="117">
        <v>4</v>
      </c>
      <c r="F1755" s="117" t="s">
        <v>342</v>
      </c>
      <c r="G1755" s="117" t="s">
        <v>336</v>
      </c>
      <c r="H1755" s="117">
        <v>0</v>
      </c>
      <c r="I1755" s="117">
        <v>78.5</v>
      </c>
      <c r="J1755" s="117">
        <v>416172.72231544292</v>
      </c>
      <c r="K1755" s="117">
        <v>218698.55564877627</v>
      </c>
      <c r="L1755" s="117">
        <v>197474.16666666666</v>
      </c>
      <c r="M1755" s="117">
        <v>0</v>
      </c>
      <c r="N1755" s="117">
        <v>0</v>
      </c>
      <c r="O1755" s="117">
        <v>0</v>
      </c>
      <c r="P1755" s="117">
        <v>0</v>
      </c>
      <c r="Q1755" s="117">
        <v>1</v>
      </c>
      <c r="R1755" s="117">
        <v>0</v>
      </c>
      <c r="S1755" s="117">
        <v>0</v>
      </c>
      <c r="T1755" s="117">
        <v>0</v>
      </c>
      <c r="U1755" s="117">
        <v>0</v>
      </c>
      <c r="V1755" s="117">
        <v>0</v>
      </c>
      <c r="W1755" s="117">
        <v>0</v>
      </c>
      <c r="X1755" s="117">
        <v>0</v>
      </c>
      <c r="Y1755" s="117">
        <v>0</v>
      </c>
      <c r="Z1755" s="117">
        <v>0</v>
      </c>
      <c r="AA1755" s="117">
        <v>1</v>
      </c>
      <c r="AB1755" s="117">
        <v>0</v>
      </c>
      <c r="AC1755" s="117">
        <v>0</v>
      </c>
      <c r="AD1755" s="117">
        <v>0</v>
      </c>
      <c r="AE1755" s="117">
        <v>0</v>
      </c>
      <c r="AF1755" s="117">
        <v>0</v>
      </c>
      <c r="AG1755" s="117">
        <v>0</v>
      </c>
      <c r="AH1755" s="117">
        <v>0</v>
      </c>
      <c r="AI1755" s="117">
        <v>0</v>
      </c>
      <c r="AJ1755" s="117">
        <v>0</v>
      </c>
      <c r="AK1755" s="117">
        <v>1</v>
      </c>
      <c r="AL1755" s="117">
        <v>0</v>
      </c>
      <c r="AM1755" s="117">
        <v>0</v>
      </c>
      <c r="AN1755" s="117">
        <v>0</v>
      </c>
      <c r="AO1755" s="117">
        <v>0</v>
      </c>
      <c r="AP1755" s="117">
        <v>0</v>
      </c>
      <c r="AQ1755" s="117">
        <v>1</v>
      </c>
      <c r="AR1755" s="117">
        <v>0</v>
      </c>
      <c r="AS1755" s="117">
        <v>218698.55564877627</v>
      </c>
    </row>
    <row r="1756" spans="1:45" x14ac:dyDescent="0.45">
      <c r="A1756" s="117" t="s">
        <v>2095</v>
      </c>
      <c r="B1756" s="118">
        <v>44763</v>
      </c>
      <c r="C1756" s="117">
        <v>2022</v>
      </c>
      <c r="D1756" s="117">
        <v>7</v>
      </c>
      <c r="E1756" s="117">
        <v>5</v>
      </c>
      <c r="F1756" s="117" t="s">
        <v>342</v>
      </c>
      <c r="G1756" s="117" t="s">
        <v>336</v>
      </c>
      <c r="H1756" s="117">
        <v>0</v>
      </c>
      <c r="I1756" s="117">
        <v>78.166659999999993</v>
      </c>
      <c r="J1756" s="117">
        <v>412391.62037692789</v>
      </c>
      <c r="K1756" s="117">
        <v>214244.53704359455</v>
      </c>
      <c r="L1756" s="117">
        <v>198147.08333333334</v>
      </c>
      <c r="M1756" s="117">
        <v>0</v>
      </c>
      <c r="N1756" s="117">
        <v>0</v>
      </c>
      <c r="O1756" s="117">
        <v>0</v>
      </c>
      <c r="P1756" s="117">
        <v>0</v>
      </c>
      <c r="Q1756" s="117">
        <v>0</v>
      </c>
      <c r="R1756" s="117">
        <v>1</v>
      </c>
      <c r="S1756" s="117">
        <v>0</v>
      </c>
      <c r="T1756" s="117">
        <v>0</v>
      </c>
      <c r="U1756" s="117">
        <v>0</v>
      </c>
      <c r="V1756" s="117">
        <v>0</v>
      </c>
      <c r="W1756" s="117">
        <v>0</v>
      </c>
      <c r="X1756" s="117">
        <v>0</v>
      </c>
      <c r="Y1756" s="117">
        <v>0</v>
      </c>
      <c r="Z1756" s="117">
        <v>0</v>
      </c>
      <c r="AA1756" s="117">
        <v>1</v>
      </c>
      <c r="AB1756" s="117">
        <v>0</v>
      </c>
      <c r="AC1756" s="117">
        <v>0</v>
      </c>
      <c r="AD1756" s="117">
        <v>0</v>
      </c>
      <c r="AE1756" s="117">
        <v>0</v>
      </c>
      <c r="AF1756" s="117">
        <v>0</v>
      </c>
      <c r="AG1756" s="117">
        <v>0</v>
      </c>
      <c r="AH1756" s="117">
        <v>0</v>
      </c>
      <c r="AI1756" s="117">
        <v>0</v>
      </c>
      <c r="AJ1756" s="117">
        <v>0</v>
      </c>
      <c r="AK1756" s="117">
        <v>1</v>
      </c>
      <c r="AL1756" s="117">
        <v>0</v>
      </c>
      <c r="AM1756" s="117">
        <v>0</v>
      </c>
      <c r="AN1756" s="117">
        <v>0</v>
      </c>
      <c r="AO1756" s="117">
        <v>0</v>
      </c>
      <c r="AP1756" s="117">
        <v>0</v>
      </c>
      <c r="AQ1756" s="117">
        <v>1</v>
      </c>
      <c r="AR1756" s="117">
        <v>0</v>
      </c>
      <c r="AS1756" s="117">
        <v>214244.53704359455</v>
      </c>
    </row>
    <row r="1757" spans="1:45" x14ac:dyDescent="0.45">
      <c r="A1757" s="117" t="s">
        <v>2096</v>
      </c>
      <c r="B1757" s="118">
        <v>44764</v>
      </c>
      <c r="C1757" s="117">
        <v>2022</v>
      </c>
      <c r="D1757" s="117">
        <v>7</v>
      </c>
      <c r="E1757" s="117">
        <v>6</v>
      </c>
      <c r="F1757" s="117" t="s">
        <v>342</v>
      </c>
      <c r="G1757" s="117" t="s">
        <v>336</v>
      </c>
      <c r="H1757" s="117">
        <v>0</v>
      </c>
      <c r="I1757" s="117">
        <v>80.083340000000007</v>
      </c>
      <c r="J1757" s="117">
        <v>411134.18219410535</v>
      </c>
      <c r="K1757" s="117">
        <v>211160.84886077198</v>
      </c>
      <c r="L1757" s="117">
        <v>199973.33333333334</v>
      </c>
      <c r="M1757" s="117">
        <v>0</v>
      </c>
      <c r="N1757" s="117">
        <v>0</v>
      </c>
      <c r="O1757" s="117">
        <v>0</v>
      </c>
      <c r="P1757" s="117">
        <v>0</v>
      </c>
      <c r="Q1757" s="117">
        <v>0</v>
      </c>
      <c r="R1757" s="117">
        <v>0</v>
      </c>
      <c r="S1757" s="117">
        <v>1</v>
      </c>
      <c r="T1757" s="117">
        <v>0</v>
      </c>
      <c r="U1757" s="117">
        <v>0</v>
      </c>
      <c r="V1757" s="117">
        <v>0</v>
      </c>
      <c r="W1757" s="117">
        <v>0</v>
      </c>
      <c r="X1757" s="117">
        <v>0</v>
      </c>
      <c r="Y1757" s="117">
        <v>0</v>
      </c>
      <c r="Z1757" s="117">
        <v>0</v>
      </c>
      <c r="AA1757" s="117">
        <v>1</v>
      </c>
      <c r="AB1757" s="117">
        <v>0</v>
      </c>
      <c r="AC1757" s="117">
        <v>0</v>
      </c>
      <c r="AD1757" s="117">
        <v>0</v>
      </c>
      <c r="AE1757" s="117">
        <v>0</v>
      </c>
      <c r="AF1757" s="117">
        <v>0</v>
      </c>
      <c r="AG1757" s="117">
        <v>0</v>
      </c>
      <c r="AH1757" s="117">
        <v>0</v>
      </c>
      <c r="AI1757" s="117">
        <v>0</v>
      </c>
      <c r="AJ1757" s="117">
        <v>0</v>
      </c>
      <c r="AK1757" s="117">
        <v>1</v>
      </c>
      <c r="AL1757" s="117">
        <v>0</v>
      </c>
      <c r="AM1757" s="117">
        <v>0</v>
      </c>
      <c r="AN1757" s="117">
        <v>0</v>
      </c>
      <c r="AO1757" s="117">
        <v>0</v>
      </c>
      <c r="AP1757" s="117">
        <v>0</v>
      </c>
      <c r="AQ1757" s="117">
        <v>1</v>
      </c>
      <c r="AR1757" s="117">
        <v>0</v>
      </c>
      <c r="AS1757" s="117">
        <v>211160.84886077198</v>
      </c>
    </row>
    <row r="1758" spans="1:45" x14ac:dyDescent="0.45">
      <c r="A1758" s="117" t="s">
        <v>2097</v>
      </c>
      <c r="B1758" s="118">
        <v>44765</v>
      </c>
      <c r="C1758" s="117">
        <v>2022</v>
      </c>
      <c r="D1758" s="117">
        <v>7</v>
      </c>
      <c r="E1758" s="117">
        <v>7</v>
      </c>
      <c r="F1758" s="117" t="s">
        <v>340</v>
      </c>
      <c r="G1758" s="117" t="s">
        <v>336</v>
      </c>
      <c r="H1758" s="117">
        <v>0</v>
      </c>
      <c r="I1758" s="117">
        <v>78.416659999999993</v>
      </c>
      <c r="J1758" s="117">
        <v>401821.18942852243</v>
      </c>
      <c r="K1758" s="117">
        <v>203827.85609518908</v>
      </c>
      <c r="L1758" s="117">
        <v>197993.33333333334</v>
      </c>
      <c r="M1758" s="117">
        <v>0</v>
      </c>
      <c r="N1758" s="117">
        <v>0</v>
      </c>
      <c r="O1758" s="117">
        <v>0</v>
      </c>
      <c r="P1758" s="117">
        <v>0</v>
      </c>
      <c r="Q1758" s="117">
        <v>0</v>
      </c>
      <c r="R1758" s="117">
        <v>0</v>
      </c>
      <c r="S1758" s="117">
        <v>0</v>
      </c>
      <c r="T1758" s="117">
        <v>1</v>
      </c>
      <c r="U1758" s="117">
        <v>0</v>
      </c>
      <c r="V1758" s="117">
        <v>0</v>
      </c>
      <c r="W1758" s="117">
        <v>0</v>
      </c>
      <c r="X1758" s="117">
        <v>0</v>
      </c>
      <c r="Y1758" s="117">
        <v>0</v>
      </c>
      <c r="Z1758" s="117">
        <v>0</v>
      </c>
      <c r="AA1758" s="117">
        <v>1</v>
      </c>
      <c r="AB1758" s="117">
        <v>0</v>
      </c>
      <c r="AC1758" s="117">
        <v>0</v>
      </c>
      <c r="AD1758" s="117">
        <v>0</v>
      </c>
      <c r="AE1758" s="117">
        <v>0</v>
      </c>
      <c r="AF1758" s="117">
        <v>0</v>
      </c>
      <c r="AG1758" s="117">
        <v>0</v>
      </c>
      <c r="AH1758" s="117">
        <v>0</v>
      </c>
      <c r="AI1758" s="117">
        <v>0</v>
      </c>
      <c r="AJ1758" s="117">
        <v>0</v>
      </c>
      <c r="AK1758" s="117">
        <v>1</v>
      </c>
      <c r="AL1758" s="117">
        <v>0</v>
      </c>
      <c r="AM1758" s="117">
        <v>0</v>
      </c>
      <c r="AN1758" s="117">
        <v>0</v>
      </c>
      <c r="AO1758" s="117">
        <v>0</v>
      </c>
      <c r="AP1758" s="117">
        <v>0</v>
      </c>
      <c r="AQ1758" s="117">
        <v>1</v>
      </c>
      <c r="AR1758" s="117">
        <v>0</v>
      </c>
      <c r="AS1758" s="117">
        <v>203827.85609518908</v>
      </c>
    </row>
    <row r="1759" spans="1:45" x14ac:dyDescent="0.45">
      <c r="A1759" s="117" t="s">
        <v>2098</v>
      </c>
      <c r="B1759" s="118">
        <v>44766</v>
      </c>
      <c r="C1759" s="117">
        <v>2022</v>
      </c>
      <c r="D1759" s="117">
        <v>7</v>
      </c>
      <c r="E1759" s="117">
        <v>1</v>
      </c>
      <c r="F1759" s="117" t="s">
        <v>340</v>
      </c>
      <c r="G1759" s="117" t="s">
        <v>336</v>
      </c>
      <c r="H1759" s="117">
        <v>0</v>
      </c>
      <c r="I1759" s="117">
        <v>80.875</v>
      </c>
      <c r="J1759" s="117">
        <v>409585.30429213209</v>
      </c>
      <c r="K1759" s="117">
        <v>212836.97095879875</v>
      </c>
      <c r="L1759" s="117">
        <v>196748.33333333334</v>
      </c>
      <c r="M1759" s="117">
        <v>0</v>
      </c>
      <c r="N1759" s="117">
        <v>1</v>
      </c>
      <c r="O1759" s="117">
        <v>0</v>
      </c>
      <c r="P1759" s="117">
        <v>0</v>
      </c>
      <c r="Q1759" s="117">
        <v>0</v>
      </c>
      <c r="R1759" s="117">
        <v>0</v>
      </c>
      <c r="S1759" s="117">
        <v>0</v>
      </c>
      <c r="T1759" s="117">
        <v>0</v>
      </c>
      <c r="U1759" s="117">
        <v>0</v>
      </c>
      <c r="V1759" s="117">
        <v>0</v>
      </c>
      <c r="W1759" s="117">
        <v>0</v>
      </c>
      <c r="X1759" s="117">
        <v>0</v>
      </c>
      <c r="Y1759" s="117">
        <v>0</v>
      </c>
      <c r="Z1759" s="117">
        <v>0</v>
      </c>
      <c r="AA1759" s="117">
        <v>1</v>
      </c>
      <c r="AB1759" s="117">
        <v>0</v>
      </c>
      <c r="AC1759" s="117">
        <v>0</v>
      </c>
      <c r="AD1759" s="117">
        <v>0</v>
      </c>
      <c r="AE1759" s="117">
        <v>0</v>
      </c>
      <c r="AF1759" s="117">
        <v>0</v>
      </c>
      <c r="AG1759" s="117">
        <v>0</v>
      </c>
      <c r="AH1759" s="117">
        <v>0</v>
      </c>
      <c r="AI1759" s="117">
        <v>0</v>
      </c>
      <c r="AJ1759" s="117">
        <v>0</v>
      </c>
      <c r="AK1759" s="117">
        <v>1</v>
      </c>
      <c r="AL1759" s="117">
        <v>0</v>
      </c>
      <c r="AM1759" s="117">
        <v>0</v>
      </c>
      <c r="AN1759" s="117">
        <v>0</v>
      </c>
      <c r="AO1759" s="117">
        <v>0</v>
      </c>
      <c r="AP1759" s="117">
        <v>0</v>
      </c>
      <c r="AQ1759" s="117">
        <v>1</v>
      </c>
      <c r="AR1759" s="117">
        <v>0</v>
      </c>
      <c r="AS1759" s="117">
        <v>212836.97095879875</v>
      </c>
    </row>
    <row r="1760" spans="1:45" x14ac:dyDescent="0.45">
      <c r="A1760" s="117" t="s">
        <v>2099</v>
      </c>
      <c r="B1760" s="118">
        <v>44767</v>
      </c>
      <c r="C1760" s="117">
        <v>2022</v>
      </c>
      <c r="D1760" s="117">
        <v>7</v>
      </c>
      <c r="E1760" s="117">
        <v>2</v>
      </c>
      <c r="F1760" s="117" t="s">
        <v>342</v>
      </c>
      <c r="G1760" s="117" t="s">
        <v>336</v>
      </c>
      <c r="H1760" s="117">
        <v>0</v>
      </c>
      <c r="I1760" s="117">
        <v>85.375</v>
      </c>
      <c r="J1760" s="117">
        <v>437417.48313899082</v>
      </c>
      <c r="K1760" s="117">
        <v>208659.14980565745</v>
      </c>
      <c r="L1760" s="117">
        <v>228758.33333333334</v>
      </c>
      <c r="M1760" s="117">
        <v>0</v>
      </c>
      <c r="N1760" s="117">
        <v>0</v>
      </c>
      <c r="O1760" s="117">
        <v>1</v>
      </c>
      <c r="P1760" s="117">
        <v>0</v>
      </c>
      <c r="Q1760" s="117">
        <v>0</v>
      </c>
      <c r="R1760" s="117">
        <v>0</v>
      </c>
      <c r="S1760" s="117">
        <v>0</v>
      </c>
      <c r="T1760" s="117">
        <v>0</v>
      </c>
      <c r="U1760" s="117">
        <v>0</v>
      </c>
      <c r="V1760" s="117">
        <v>0</v>
      </c>
      <c r="W1760" s="117">
        <v>0</v>
      </c>
      <c r="X1760" s="117">
        <v>0</v>
      </c>
      <c r="Y1760" s="117">
        <v>0</v>
      </c>
      <c r="Z1760" s="117">
        <v>0</v>
      </c>
      <c r="AA1760" s="117">
        <v>1</v>
      </c>
      <c r="AB1760" s="117">
        <v>0</v>
      </c>
      <c r="AC1760" s="117">
        <v>0</v>
      </c>
      <c r="AD1760" s="117">
        <v>0</v>
      </c>
      <c r="AE1760" s="117">
        <v>0</v>
      </c>
      <c r="AF1760" s="117">
        <v>0</v>
      </c>
      <c r="AG1760" s="117">
        <v>0</v>
      </c>
      <c r="AH1760" s="117">
        <v>0</v>
      </c>
      <c r="AI1760" s="117">
        <v>0</v>
      </c>
      <c r="AJ1760" s="117">
        <v>0</v>
      </c>
      <c r="AK1760" s="117">
        <v>1</v>
      </c>
      <c r="AL1760" s="117">
        <v>0</v>
      </c>
      <c r="AM1760" s="117">
        <v>0</v>
      </c>
      <c r="AN1760" s="117">
        <v>0</v>
      </c>
      <c r="AO1760" s="117">
        <v>0</v>
      </c>
      <c r="AP1760" s="117">
        <v>0</v>
      </c>
      <c r="AQ1760" s="117">
        <v>1</v>
      </c>
      <c r="AR1760" s="117">
        <v>0</v>
      </c>
      <c r="AS1760" s="117">
        <v>208659.14980565745</v>
      </c>
    </row>
    <row r="1761" spans="1:45" x14ac:dyDescent="0.45">
      <c r="A1761" s="117" t="s">
        <v>2100</v>
      </c>
      <c r="B1761" s="118">
        <v>44768</v>
      </c>
      <c r="C1761" s="117">
        <v>2022</v>
      </c>
      <c r="D1761" s="117">
        <v>7</v>
      </c>
      <c r="E1761" s="117">
        <v>3</v>
      </c>
      <c r="F1761" s="117" t="s">
        <v>342</v>
      </c>
      <c r="G1761" s="117" t="s">
        <v>336</v>
      </c>
      <c r="H1761" s="117">
        <v>0</v>
      </c>
      <c r="I1761" s="117">
        <v>86.333340000000007</v>
      </c>
      <c r="J1761" s="117">
        <v>447382.50131031749</v>
      </c>
      <c r="K1761" s="117">
        <v>240118.33464365083</v>
      </c>
      <c r="L1761" s="117">
        <v>207264.16666666666</v>
      </c>
      <c r="M1761" s="117">
        <v>0</v>
      </c>
      <c r="N1761" s="117">
        <v>0</v>
      </c>
      <c r="O1761" s="117">
        <v>0</v>
      </c>
      <c r="P1761" s="117">
        <v>1</v>
      </c>
      <c r="Q1761" s="117">
        <v>0</v>
      </c>
      <c r="R1761" s="117">
        <v>0</v>
      </c>
      <c r="S1761" s="117">
        <v>0</v>
      </c>
      <c r="T1761" s="117">
        <v>0</v>
      </c>
      <c r="U1761" s="117">
        <v>0</v>
      </c>
      <c r="V1761" s="117">
        <v>0</v>
      </c>
      <c r="W1761" s="117">
        <v>0</v>
      </c>
      <c r="X1761" s="117">
        <v>0</v>
      </c>
      <c r="Y1761" s="117">
        <v>0</v>
      </c>
      <c r="Z1761" s="117">
        <v>0</v>
      </c>
      <c r="AA1761" s="117">
        <v>1</v>
      </c>
      <c r="AB1761" s="117">
        <v>0</v>
      </c>
      <c r="AC1761" s="117">
        <v>0</v>
      </c>
      <c r="AD1761" s="117">
        <v>0</v>
      </c>
      <c r="AE1761" s="117">
        <v>0</v>
      </c>
      <c r="AF1761" s="117">
        <v>0</v>
      </c>
      <c r="AG1761" s="117">
        <v>0</v>
      </c>
      <c r="AH1761" s="117">
        <v>0</v>
      </c>
      <c r="AI1761" s="117">
        <v>0</v>
      </c>
      <c r="AJ1761" s="117">
        <v>0</v>
      </c>
      <c r="AK1761" s="117">
        <v>1</v>
      </c>
      <c r="AL1761" s="117">
        <v>0</v>
      </c>
      <c r="AM1761" s="117">
        <v>0</v>
      </c>
      <c r="AN1761" s="117">
        <v>0</v>
      </c>
      <c r="AO1761" s="117">
        <v>0</v>
      </c>
      <c r="AP1761" s="117">
        <v>0</v>
      </c>
      <c r="AQ1761" s="117">
        <v>1</v>
      </c>
      <c r="AR1761" s="117">
        <v>0</v>
      </c>
      <c r="AS1761" s="117">
        <v>240118.33464365083</v>
      </c>
    </row>
    <row r="1762" spans="1:45" x14ac:dyDescent="0.45">
      <c r="A1762" s="117" t="s">
        <v>2101</v>
      </c>
      <c r="B1762" s="118">
        <v>44769</v>
      </c>
      <c r="C1762" s="117">
        <v>2022</v>
      </c>
      <c r="D1762" s="117">
        <v>7</v>
      </c>
      <c r="E1762" s="117">
        <v>4</v>
      </c>
      <c r="F1762" s="117" t="s">
        <v>342</v>
      </c>
      <c r="G1762" s="117" t="s">
        <v>336</v>
      </c>
      <c r="H1762" s="117">
        <v>0</v>
      </c>
      <c r="I1762" s="117">
        <v>89.166659999999993</v>
      </c>
      <c r="J1762" s="117">
        <v>454347.00502725539</v>
      </c>
      <c r="K1762" s="117">
        <v>243969.50502725539</v>
      </c>
      <c r="L1762" s="117">
        <v>210377.5</v>
      </c>
      <c r="M1762" s="117">
        <v>0</v>
      </c>
      <c r="N1762" s="117">
        <v>0</v>
      </c>
      <c r="O1762" s="117">
        <v>0</v>
      </c>
      <c r="P1762" s="117">
        <v>0</v>
      </c>
      <c r="Q1762" s="117">
        <v>1</v>
      </c>
      <c r="R1762" s="117">
        <v>0</v>
      </c>
      <c r="S1762" s="117">
        <v>0</v>
      </c>
      <c r="T1762" s="117">
        <v>0</v>
      </c>
      <c r="U1762" s="117">
        <v>0</v>
      </c>
      <c r="V1762" s="117">
        <v>0</v>
      </c>
      <c r="W1762" s="117">
        <v>0</v>
      </c>
      <c r="X1762" s="117">
        <v>0</v>
      </c>
      <c r="Y1762" s="117">
        <v>0</v>
      </c>
      <c r="Z1762" s="117">
        <v>0</v>
      </c>
      <c r="AA1762" s="117">
        <v>1</v>
      </c>
      <c r="AB1762" s="117">
        <v>0</v>
      </c>
      <c r="AC1762" s="117">
        <v>0</v>
      </c>
      <c r="AD1762" s="117">
        <v>0</v>
      </c>
      <c r="AE1762" s="117">
        <v>0</v>
      </c>
      <c r="AF1762" s="117">
        <v>0</v>
      </c>
      <c r="AG1762" s="117">
        <v>0</v>
      </c>
      <c r="AH1762" s="117">
        <v>0</v>
      </c>
      <c r="AI1762" s="117">
        <v>0</v>
      </c>
      <c r="AJ1762" s="117">
        <v>0</v>
      </c>
      <c r="AK1762" s="117">
        <v>1</v>
      </c>
      <c r="AL1762" s="117">
        <v>0</v>
      </c>
      <c r="AM1762" s="117">
        <v>0</v>
      </c>
      <c r="AN1762" s="117">
        <v>0</v>
      </c>
      <c r="AO1762" s="117">
        <v>0</v>
      </c>
      <c r="AP1762" s="117">
        <v>0</v>
      </c>
      <c r="AQ1762" s="117">
        <v>1</v>
      </c>
      <c r="AR1762" s="117">
        <v>0</v>
      </c>
      <c r="AS1762" s="117">
        <v>243969.50502725539</v>
      </c>
    </row>
    <row r="1763" spans="1:45" x14ac:dyDescent="0.45">
      <c r="A1763" s="117" t="s">
        <v>2102</v>
      </c>
      <c r="B1763" s="118">
        <v>44770</v>
      </c>
      <c r="C1763" s="117">
        <v>2022</v>
      </c>
      <c r="D1763" s="117">
        <v>7</v>
      </c>
      <c r="E1763" s="117">
        <v>5</v>
      </c>
      <c r="F1763" s="117" t="s">
        <v>342</v>
      </c>
      <c r="G1763" s="117" t="s">
        <v>336</v>
      </c>
      <c r="H1763" s="117">
        <v>0</v>
      </c>
      <c r="I1763" s="117">
        <v>90.75</v>
      </c>
      <c r="J1763" s="117">
        <v>458335.08560028131</v>
      </c>
      <c r="K1763" s="117">
        <v>246886.75226694797</v>
      </c>
      <c r="L1763" s="117">
        <v>211448.33333333334</v>
      </c>
      <c r="M1763" s="117">
        <v>0</v>
      </c>
      <c r="N1763" s="117">
        <v>0</v>
      </c>
      <c r="O1763" s="117">
        <v>0</v>
      </c>
      <c r="P1763" s="117">
        <v>0</v>
      </c>
      <c r="Q1763" s="117">
        <v>0</v>
      </c>
      <c r="R1763" s="117">
        <v>1</v>
      </c>
      <c r="S1763" s="117">
        <v>0</v>
      </c>
      <c r="T1763" s="117">
        <v>0</v>
      </c>
      <c r="U1763" s="117">
        <v>0</v>
      </c>
      <c r="V1763" s="117">
        <v>0</v>
      </c>
      <c r="W1763" s="117">
        <v>0</v>
      </c>
      <c r="X1763" s="117">
        <v>0</v>
      </c>
      <c r="Y1763" s="117">
        <v>0</v>
      </c>
      <c r="Z1763" s="117">
        <v>0</v>
      </c>
      <c r="AA1763" s="117">
        <v>1</v>
      </c>
      <c r="AB1763" s="117">
        <v>0</v>
      </c>
      <c r="AC1763" s="117">
        <v>0</v>
      </c>
      <c r="AD1763" s="117">
        <v>0</v>
      </c>
      <c r="AE1763" s="117">
        <v>0</v>
      </c>
      <c r="AF1763" s="117">
        <v>0</v>
      </c>
      <c r="AG1763" s="117">
        <v>0</v>
      </c>
      <c r="AH1763" s="117">
        <v>0</v>
      </c>
      <c r="AI1763" s="117">
        <v>0</v>
      </c>
      <c r="AJ1763" s="117">
        <v>0</v>
      </c>
      <c r="AK1763" s="117">
        <v>1</v>
      </c>
      <c r="AL1763" s="117">
        <v>0</v>
      </c>
      <c r="AM1763" s="117">
        <v>0</v>
      </c>
      <c r="AN1763" s="117">
        <v>0</v>
      </c>
      <c r="AO1763" s="117">
        <v>0</v>
      </c>
      <c r="AP1763" s="117">
        <v>0</v>
      </c>
      <c r="AQ1763" s="117">
        <v>1</v>
      </c>
      <c r="AR1763" s="117">
        <v>0</v>
      </c>
      <c r="AS1763" s="117">
        <v>246886.75226694797</v>
      </c>
    </row>
    <row r="1764" spans="1:45" x14ac:dyDescent="0.45">
      <c r="A1764" s="117" t="s">
        <v>2103</v>
      </c>
      <c r="B1764" s="118">
        <v>44771</v>
      </c>
      <c r="C1764" s="117">
        <v>2022</v>
      </c>
      <c r="D1764" s="117">
        <v>7</v>
      </c>
      <c r="E1764" s="117">
        <v>6</v>
      </c>
      <c r="F1764" s="117" t="s">
        <v>342</v>
      </c>
      <c r="G1764" s="117" t="s">
        <v>336</v>
      </c>
      <c r="H1764" s="117">
        <v>0</v>
      </c>
      <c r="I1764" s="117">
        <v>87.708340000000007</v>
      </c>
      <c r="J1764" s="117">
        <v>456395.8459972713</v>
      </c>
      <c r="K1764" s="117">
        <v>241392.92933060465</v>
      </c>
      <c r="L1764" s="117">
        <v>215002.91666666666</v>
      </c>
      <c r="M1764" s="117">
        <v>0</v>
      </c>
      <c r="N1764" s="117">
        <v>0</v>
      </c>
      <c r="O1764" s="117">
        <v>0</v>
      </c>
      <c r="P1764" s="117">
        <v>0</v>
      </c>
      <c r="Q1764" s="117">
        <v>0</v>
      </c>
      <c r="R1764" s="117">
        <v>0</v>
      </c>
      <c r="S1764" s="117">
        <v>1</v>
      </c>
      <c r="T1764" s="117">
        <v>0</v>
      </c>
      <c r="U1764" s="117">
        <v>0</v>
      </c>
      <c r="V1764" s="117">
        <v>0</v>
      </c>
      <c r="W1764" s="117">
        <v>0</v>
      </c>
      <c r="X1764" s="117">
        <v>0</v>
      </c>
      <c r="Y1764" s="117">
        <v>0</v>
      </c>
      <c r="Z1764" s="117">
        <v>0</v>
      </c>
      <c r="AA1764" s="117">
        <v>1</v>
      </c>
      <c r="AB1764" s="117">
        <v>0</v>
      </c>
      <c r="AC1764" s="117">
        <v>0</v>
      </c>
      <c r="AD1764" s="117">
        <v>0</v>
      </c>
      <c r="AE1764" s="117">
        <v>0</v>
      </c>
      <c r="AF1764" s="117">
        <v>0</v>
      </c>
      <c r="AG1764" s="117">
        <v>0</v>
      </c>
      <c r="AH1764" s="117">
        <v>0</v>
      </c>
      <c r="AI1764" s="117">
        <v>0</v>
      </c>
      <c r="AJ1764" s="117">
        <v>0</v>
      </c>
      <c r="AK1764" s="117">
        <v>1</v>
      </c>
      <c r="AL1764" s="117">
        <v>0</v>
      </c>
      <c r="AM1764" s="117">
        <v>0</v>
      </c>
      <c r="AN1764" s="117">
        <v>0</v>
      </c>
      <c r="AO1764" s="117">
        <v>0</v>
      </c>
      <c r="AP1764" s="117">
        <v>0</v>
      </c>
      <c r="AQ1764" s="117">
        <v>1</v>
      </c>
      <c r="AR1764" s="117">
        <v>0</v>
      </c>
      <c r="AS1764" s="117">
        <v>241392.92933060465</v>
      </c>
    </row>
    <row r="1765" spans="1:45" x14ac:dyDescent="0.45">
      <c r="A1765" s="117" t="s">
        <v>2104</v>
      </c>
      <c r="B1765" s="118">
        <v>44772</v>
      </c>
      <c r="C1765" s="117">
        <v>2022</v>
      </c>
      <c r="D1765" s="117">
        <v>7</v>
      </c>
      <c r="E1765" s="117">
        <v>7</v>
      </c>
      <c r="F1765" s="117" t="s">
        <v>340</v>
      </c>
      <c r="G1765" s="117" t="s">
        <v>336</v>
      </c>
      <c r="H1765" s="117">
        <v>0</v>
      </c>
      <c r="I1765" s="117">
        <v>86.375</v>
      </c>
      <c r="J1765" s="117">
        <v>442842.47036164289</v>
      </c>
      <c r="K1765" s="117">
        <v>230516.22036164292</v>
      </c>
      <c r="L1765" s="117">
        <v>212326.25</v>
      </c>
      <c r="M1765" s="117">
        <v>0</v>
      </c>
      <c r="N1765" s="117">
        <v>0</v>
      </c>
      <c r="O1765" s="117">
        <v>0</v>
      </c>
      <c r="P1765" s="117">
        <v>0</v>
      </c>
      <c r="Q1765" s="117">
        <v>0</v>
      </c>
      <c r="R1765" s="117">
        <v>0</v>
      </c>
      <c r="S1765" s="117">
        <v>0</v>
      </c>
      <c r="T1765" s="117">
        <v>1</v>
      </c>
      <c r="U1765" s="117">
        <v>0</v>
      </c>
      <c r="V1765" s="117">
        <v>0</v>
      </c>
      <c r="W1765" s="117">
        <v>0</v>
      </c>
      <c r="X1765" s="117">
        <v>0</v>
      </c>
      <c r="Y1765" s="117">
        <v>0</v>
      </c>
      <c r="Z1765" s="117">
        <v>0</v>
      </c>
      <c r="AA1765" s="117">
        <v>1</v>
      </c>
      <c r="AB1765" s="117">
        <v>0</v>
      </c>
      <c r="AC1765" s="117">
        <v>0</v>
      </c>
      <c r="AD1765" s="117">
        <v>0</v>
      </c>
      <c r="AE1765" s="117">
        <v>0</v>
      </c>
      <c r="AF1765" s="117">
        <v>0</v>
      </c>
      <c r="AG1765" s="117">
        <v>0</v>
      </c>
      <c r="AH1765" s="117">
        <v>0</v>
      </c>
      <c r="AI1765" s="117">
        <v>0</v>
      </c>
      <c r="AJ1765" s="117">
        <v>0</v>
      </c>
      <c r="AK1765" s="117">
        <v>1</v>
      </c>
      <c r="AL1765" s="117">
        <v>0</v>
      </c>
      <c r="AM1765" s="117">
        <v>0</v>
      </c>
      <c r="AN1765" s="117">
        <v>0</v>
      </c>
      <c r="AO1765" s="117">
        <v>0</v>
      </c>
      <c r="AP1765" s="117">
        <v>0</v>
      </c>
      <c r="AQ1765" s="117">
        <v>1</v>
      </c>
      <c r="AR1765" s="117">
        <v>0</v>
      </c>
      <c r="AS1765" s="117">
        <v>230516.22036164292</v>
      </c>
    </row>
    <row r="1766" spans="1:45" x14ac:dyDescent="0.45">
      <c r="A1766" s="117" t="s">
        <v>2105</v>
      </c>
      <c r="B1766" s="118">
        <v>44773</v>
      </c>
      <c r="C1766" s="117">
        <v>2022</v>
      </c>
      <c r="D1766" s="117">
        <v>7</v>
      </c>
      <c r="E1766" s="117">
        <v>1</v>
      </c>
      <c r="F1766" s="117" t="s">
        <v>340</v>
      </c>
      <c r="G1766" s="117" t="s">
        <v>336</v>
      </c>
      <c r="H1766" s="117">
        <v>0</v>
      </c>
      <c r="I1766" s="117">
        <v>84.916659999999993</v>
      </c>
      <c r="J1766" s="117">
        <v>433675.67761702463</v>
      </c>
      <c r="K1766" s="117">
        <v>225302.76095035797</v>
      </c>
      <c r="L1766" s="117">
        <v>208372.91666666666</v>
      </c>
      <c r="M1766" s="117">
        <v>0</v>
      </c>
      <c r="N1766" s="117">
        <v>1</v>
      </c>
      <c r="O1766" s="117">
        <v>0</v>
      </c>
      <c r="P1766" s="117">
        <v>0</v>
      </c>
      <c r="Q1766" s="117">
        <v>0</v>
      </c>
      <c r="R1766" s="117">
        <v>0</v>
      </c>
      <c r="S1766" s="117">
        <v>0</v>
      </c>
      <c r="T1766" s="117">
        <v>0</v>
      </c>
      <c r="U1766" s="117">
        <v>0</v>
      </c>
      <c r="V1766" s="117">
        <v>0</v>
      </c>
      <c r="W1766" s="117">
        <v>0</v>
      </c>
      <c r="X1766" s="117">
        <v>0</v>
      </c>
      <c r="Y1766" s="117">
        <v>0</v>
      </c>
      <c r="Z1766" s="117">
        <v>0</v>
      </c>
      <c r="AA1766" s="117">
        <v>1</v>
      </c>
      <c r="AB1766" s="117">
        <v>0</v>
      </c>
      <c r="AC1766" s="117">
        <v>0</v>
      </c>
      <c r="AD1766" s="117">
        <v>0</v>
      </c>
      <c r="AE1766" s="117">
        <v>0</v>
      </c>
      <c r="AF1766" s="117">
        <v>0</v>
      </c>
      <c r="AG1766" s="117">
        <v>0</v>
      </c>
      <c r="AH1766" s="117">
        <v>0</v>
      </c>
      <c r="AI1766" s="117">
        <v>0</v>
      </c>
      <c r="AJ1766" s="117">
        <v>0</v>
      </c>
      <c r="AK1766" s="117">
        <v>1</v>
      </c>
      <c r="AL1766" s="117">
        <v>0</v>
      </c>
      <c r="AM1766" s="117">
        <v>0</v>
      </c>
      <c r="AN1766" s="117">
        <v>0</v>
      </c>
      <c r="AO1766" s="117">
        <v>0</v>
      </c>
      <c r="AP1766" s="117">
        <v>0</v>
      </c>
      <c r="AQ1766" s="117">
        <v>1</v>
      </c>
      <c r="AR1766" s="117">
        <v>0</v>
      </c>
      <c r="AS1766" s="117">
        <v>225302.76095035797</v>
      </c>
    </row>
    <row r="1767" spans="1:45" x14ac:dyDescent="0.45">
      <c r="A1767" s="117" t="s">
        <v>2106</v>
      </c>
      <c r="B1767" s="118">
        <v>44774</v>
      </c>
      <c r="C1767" s="117">
        <v>2022</v>
      </c>
      <c r="D1767" s="117">
        <v>8</v>
      </c>
      <c r="E1767" s="117">
        <v>2</v>
      </c>
      <c r="F1767" s="117" t="s">
        <v>342</v>
      </c>
      <c r="G1767" s="117" t="s">
        <v>336</v>
      </c>
      <c r="H1767" s="117">
        <v>0</v>
      </c>
      <c r="I1767" s="117">
        <v>82.583340000000007</v>
      </c>
      <c r="J1767" s="117">
        <v>423257.4703537022</v>
      </c>
      <c r="K1767" s="117">
        <v>218638.30368703551</v>
      </c>
      <c r="L1767" s="117">
        <v>204619.16666666666</v>
      </c>
      <c r="M1767" s="117">
        <v>0</v>
      </c>
      <c r="N1767" s="117">
        <v>0</v>
      </c>
      <c r="O1767" s="117">
        <v>1</v>
      </c>
      <c r="P1767" s="117">
        <v>0</v>
      </c>
      <c r="Q1767" s="117">
        <v>0</v>
      </c>
      <c r="R1767" s="117">
        <v>0</v>
      </c>
      <c r="S1767" s="117">
        <v>0</v>
      </c>
      <c r="T1767" s="117">
        <v>0</v>
      </c>
      <c r="U1767" s="117">
        <v>0</v>
      </c>
      <c r="V1767" s="117">
        <v>0</v>
      </c>
      <c r="W1767" s="117">
        <v>0</v>
      </c>
      <c r="X1767" s="117">
        <v>0</v>
      </c>
      <c r="Y1767" s="117">
        <v>0</v>
      </c>
      <c r="Z1767" s="117">
        <v>0</v>
      </c>
      <c r="AA1767" s="117">
        <v>0</v>
      </c>
      <c r="AB1767" s="117">
        <v>1</v>
      </c>
      <c r="AC1767" s="117">
        <v>0</v>
      </c>
      <c r="AD1767" s="117">
        <v>0</v>
      </c>
      <c r="AE1767" s="117">
        <v>0</v>
      </c>
      <c r="AF1767" s="117">
        <v>0</v>
      </c>
      <c r="AG1767" s="117">
        <v>0</v>
      </c>
      <c r="AH1767" s="117">
        <v>0</v>
      </c>
      <c r="AI1767" s="117">
        <v>0</v>
      </c>
      <c r="AJ1767" s="117">
        <v>0</v>
      </c>
      <c r="AK1767" s="117">
        <v>1</v>
      </c>
      <c r="AL1767" s="117">
        <v>0</v>
      </c>
      <c r="AM1767" s="117">
        <v>0</v>
      </c>
      <c r="AN1767" s="117">
        <v>0</v>
      </c>
      <c r="AO1767" s="117">
        <v>0</v>
      </c>
      <c r="AP1767" s="117">
        <v>0</v>
      </c>
      <c r="AQ1767" s="117">
        <v>1</v>
      </c>
      <c r="AR1767" s="117">
        <v>0</v>
      </c>
      <c r="AS1767" s="117">
        <v>218638.30368703551</v>
      </c>
    </row>
    <row r="1768" spans="1:45" x14ac:dyDescent="0.45">
      <c r="A1768" s="117" t="s">
        <v>2107</v>
      </c>
      <c r="B1768" s="118">
        <v>44775</v>
      </c>
      <c r="C1768" s="117">
        <v>2022</v>
      </c>
      <c r="D1768" s="117">
        <v>8</v>
      </c>
      <c r="E1768" s="117">
        <v>3</v>
      </c>
      <c r="F1768" s="117" t="s">
        <v>342</v>
      </c>
      <c r="G1768" s="117" t="s">
        <v>336</v>
      </c>
      <c r="H1768" s="117">
        <v>0</v>
      </c>
      <c r="I1768" s="117">
        <v>80.083340000000007</v>
      </c>
      <c r="J1768" s="117">
        <v>416885.34158964304</v>
      </c>
      <c r="K1768" s="117">
        <v>211154.92492297635</v>
      </c>
      <c r="L1768" s="117">
        <v>205730.41666666666</v>
      </c>
      <c r="M1768" s="117">
        <v>0</v>
      </c>
      <c r="N1768" s="117">
        <v>0</v>
      </c>
      <c r="O1768" s="117">
        <v>0</v>
      </c>
      <c r="P1768" s="117">
        <v>1</v>
      </c>
      <c r="Q1768" s="117">
        <v>0</v>
      </c>
      <c r="R1768" s="117">
        <v>0</v>
      </c>
      <c r="S1768" s="117">
        <v>0</v>
      </c>
      <c r="T1768" s="117">
        <v>0</v>
      </c>
      <c r="U1768" s="117">
        <v>0</v>
      </c>
      <c r="V1768" s="117">
        <v>0</v>
      </c>
      <c r="W1768" s="117">
        <v>0</v>
      </c>
      <c r="X1768" s="117">
        <v>0</v>
      </c>
      <c r="Y1768" s="117">
        <v>0</v>
      </c>
      <c r="Z1768" s="117">
        <v>0</v>
      </c>
      <c r="AA1768" s="117">
        <v>0</v>
      </c>
      <c r="AB1768" s="117">
        <v>1</v>
      </c>
      <c r="AC1768" s="117">
        <v>0</v>
      </c>
      <c r="AD1768" s="117">
        <v>0</v>
      </c>
      <c r="AE1768" s="117">
        <v>0</v>
      </c>
      <c r="AF1768" s="117">
        <v>0</v>
      </c>
      <c r="AG1768" s="117">
        <v>0</v>
      </c>
      <c r="AH1768" s="117">
        <v>0</v>
      </c>
      <c r="AI1768" s="117">
        <v>0</v>
      </c>
      <c r="AJ1768" s="117">
        <v>0</v>
      </c>
      <c r="AK1768" s="117">
        <v>1</v>
      </c>
      <c r="AL1768" s="117">
        <v>0</v>
      </c>
      <c r="AM1768" s="117">
        <v>0</v>
      </c>
      <c r="AN1768" s="117">
        <v>0</v>
      </c>
      <c r="AO1768" s="117">
        <v>0</v>
      </c>
      <c r="AP1768" s="117">
        <v>0</v>
      </c>
      <c r="AQ1768" s="117">
        <v>1</v>
      </c>
      <c r="AR1768" s="117">
        <v>0</v>
      </c>
      <c r="AS1768" s="117">
        <v>211154.92492297635</v>
      </c>
    </row>
    <row r="1769" spans="1:45" x14ac:dyDescent="0.45">
      <c r="A1769" s="117" t="s">
        <v>2108</v>
      </c>
      <c r="B1769" s="118">
        <v>44776</v>
      </c>
      <c r="C1769" s="117">
        <v>2022</v>
      </c>
      <c r="D1769" s="117">
        <v>8</v>
      </c>
      <c r="E1769" s="117">
        <v>4</v>
      </c>
      <c r="F1769" s="117" t="s">
        <v>342</v>
      </c>
      <c r="G1769" s="117" t="s">
        <v>336</v>
      </c>
      <c r="H1769" s="117">
        <v>0</v>
      </c>
      <c r="I1769" s="117">
        <v>78.458340000000007</v>
      </c>
      <c r="J1769" s="117">
        <v>414680.51371338574</v>
      </c>
      <c r="K1769" s="117">
        <v>206082.18038005239</v>
      </c>
      <c r="L1769" s="117">
        <v>208598.33333333334</v>
      </c>
      <c r="M1769" s="117">
        <v>0</v>
      </c>
      <c r="N1769" s="117">
        <v>0</v>
      </c>
      <c r="O1769" s="117">
        <v>0</v>
      </c>
      <c r="P1769" s="117">
        <v>0</v>
      </c>
      <c r="Q1769" s="117">
        <v>1</v>
      </c>
      <c r="R1769" s="117">
        <v>0</v>
      </c>
      <c r="S1769" s="117">
        <v>0</v>
      </c>
      <c r="T1769" s="117">
        <v>0</v>
      </c>
      <c r="U1769" s="117">
        <v>0</v>
      </c>
      <c r="V1769" s="117">
        <v>0</v>
      </c>
      <c r="W1769" s="117">
        <v>0</v>
      </c>
      <c r="X1769" s="117">
        <v>0</v>
      </c>
      <c r="Y1769" s="117">
        <v>0</v>
      </c>
      <c r="Z1769" s="117">
        <v>0</v>
      </c>
      <c r="AA1769" s="117">
        <v>0</v>
      </c>
      <c r="AB1769" s="117">
        <v>1</v>
      </c>
      <c r="AC1769" s="117">
        <v>0</v>
      </c>
      <c r="AD1769" s="117">
        <v>0</v>
      </c>
      <c r="AE1769" s="117">
        <v>0</v>
      </c>
      <c r="AF1769" s="117">
        <v>0</v>
      </c>
      <c r="AG1769" s="117">
        <v>0</v>
      </c>
      <c r="AH1769" s="117">
        <v>0</v>
      </c>
      <c r="AI1769" s="117">
        <v>0</v>
      </c>
      <c r="AJ1769" s="117">
        <v>0</v>
      </c>
      <c r="AK1769" s="117">
        <v>1</v>
      </c>
      <c r="AL1769" s="117">
        <v>0</v>
      </c>
      <c r="AM1769" s="117">
        <v>0</v>
      </c>
      <c r="AN1769" s="117">
        <v>0</v>
      </c>
      <c r="AO1769" s="117">
        <v>0</v>
      </c>
      <c r="AP1769" s="117">
        <v>0</v>
      </c>
      <c r="AQ1769" s="117">
        <v>1</v>
      </c>
      <c r="AR1769" s="117">
        <v>0</v>
      </c>
      <c r="AS1769" s="117">
        <v>206082.18038005239</v>
      </c>
    </row>
    <row r="1770" spans="1:45" x14ac:dyDescent="0.45">
      <c r="A1770" s="117" t="s">
        <v>2109</v>
      </c>
      <c r="B1770" s="118">
        <v>44777</v>
      </c>
      <c r="C1770" s="117">
        <v>2022</v>
      </c>
      <c r="D1770" s="117">
        <v>8</v>
      </c>
      <c r="E1770" s="117">
        <v>5</v>
      </c>
      <c r="F1770" s="117" t="s">
        <v>342</v>
      </c>
      <c r="G1770" s="117" t="s">
        <v>336</v>
      </c>
      <c r="H1770" s="117">
        <v>0</v>
      </c>
      <c r="I1770" s="117">
        <v>75.625</v>
      </c>
      <c r="J1770" s="117">
        <v>385356.10340964585</v>
      </c>
      <c r="K1770" s="117">
        <v>189137.7700763125</v>
      </c>
      <c r="L1770" s="117">
        <v>196218.33333333334</v>
      </c>
      <c r="M1770" s="117">
        <v>0</v>
      </c>
      <c r="N1770" s="117">
        <v>0</v>
      </c>
      <c r="O1770" s="117">
        <v>0</v>
      </c>
      <c r="P1770" s="117">
        <v>0</v>
      </c>
      <c r="Q1770" s="117">
        <v>0</v>
      </c>
      <c r="R1770" s="117">
        <v>1</v>
      </c>
      <c r="S1770" s="117">
        <v>0</v>
      </c>
      <c r="T1770" s="117">
        <v>0</v>
      </c>
      <c r="U1770" s="117">
        <v>0</v>
      </c>
      <c r="V1770" s="117">
        <v>0</v>
      </c>
      <c r="W1770" s="117">
        <v>0</v>
      </c>
      <c r="X1770" s="117">
        <v>0</v>
      </c>
      <c r="Y1770" s="117">
        <v>0</v>
      </c>
      <c r="Z1770" s="117">
        <v>0</v>
      </c>
      <c r="AA1770" s="117">
        <v>0</v>
      </c>
      <c r="AB1770" s="117">
        <v>1</v>
      </c>
      <c r="AC1770" s="117">
        <v>0</v>
      </c>
      <c r="AD1770" s="117">
        <v>0</v>
      </c>
      <c r="AE1770" s="117">
        <v>0</v>
      </c>
      <c r="AF1770" s="117">
        <v>0</v>
      </c>
      <c r="AG1770" s="117">
        <v>0</v>
      </c>
      <c r="AH1770" s="117">
        <v>0</v>
      </c>
      <c r="AI1770" s="117">
        <v>0</v>
      </c>
      <c r="AJ1770" s="117">
        <v>0</v>
      </c>
      <c r="AK1770" s="117">
        <v>1</v>
      </c>
      <c r="AL1770" s="117">
        <v>0</v>
      </c>
      <c r="AM1770" s="117">
        <v>0</v>
      </c>
      <c r="AN1770" s="117">
        <v>0</v>
      </c>
      <c r="AO1770" s="117">
        <v>0</v>
      </c>
      <c r="AP1770" s="117">
        <v>0</v>
      </c>
      <c r="AQ1770" s="117">
        <v>1</v>
      </c>
      <c r="AR1770" s="117">
        <v>0</v>
      </c>
      <c r="AS1770" s="117">
        <v>189137.7700763125</v>
      </c>
    </row>
    <row r="1771" spans="1:45" x14ac:dyDescent="0.45">
      <c r="A1771" s="117" t="s">
        <v>2110</v>
      </c>
      <c r="B1771" s="118">
        <v>44778</v>
      </c>
      <c r="C1771" s="117">
        <v>2022</v>
      </c>
      <c r="D1771" s="117">
        <v>8</v>
      </c>
      <c r="E1771" s="117">
        <v>6</v>
      </c>
      <c r="F1771" s="117" t="s">
        <v>342</v>
      </c>
      <c r="G1771" s="117" t="s">
        <v>336</v>
      </c>
      <c r="H1771" s="117">
        <v>0</v>
      </c>
      <c r="I1771" s="117">
        <v>70.75</v>
      </c>
      <c r="J1771" s="117">
        <v>381689.60563783586</v>
      </c>
      <c r="K1771" s="117">
        <v>187244.18897116921</v>
      </c>
      <c r="L1771" s="117">
        <v>194445.41666666666</v>
      </c>
      <c r="M1771" s="117">
        <v>0</v>
      </c>
      <c r="N1771" s="117">
        <v>0</v>
      </c>
      <c r="O1771" s="117">
        <v>0</v>
      </c>
      <c r="P1771" s="117">
        <v>0</v>
      </c>
      <c r="Q1771" s="117">
        <v>0</v>
      </c>
      <c r="R1771" s="117">
        <v>0</v>
      </c>
      <c r="S1771" s="117">
        <v>1</v>
      </c>
      <c r="T1771" s="117">
        <v>0</v>
      </c>
      <c r="U1771" s="117">
        <v>0</v>
      </c>
      <c r="V1771" s="117">
        <v>0</v>
      </c>
      <c r="W1771" s="117">
        <v>0</v>
      </c>
      <c r="X1771" s="117">
        <v>0</v>
      </c>
      <c r="Y1771" s="117">
        <v>0</v>
      </c>
      <c r="Z1771" s="117">
        <v>0</v>
      </c>
      <c r="AA1771" s="117">
        <v>0</v>
      </c>
      <c r="AB1771" s="117">
        <v>1</v>
      </c>
      <c r="AC1771" s="117">
        <v>0</v>
      </c>
      <c r="AD1771" s="117">
        <v>0</v>
      </c>
      <c r="AE1771" s="117">
        <v>0</v>
      </c>
      <c r="AF1771" s="117">
        <v>0</v>
      </c>
      <c r="AG1771" s="117">
        <v>0</v>
      </c>
      <c r="AH1771" s="117">
        <v>0</v>
      </c>
      <c r="AI1771" s="117">
        <v>0</v>
      </c>
      <c r="AJ1771" s="117">
        <v>0</v>
      </c>
      <c r="AK1771" s="117">
        <v>1</v>
      </c>
      <c r="AL1771" s="117">
        <v>0</v>
      </c>
      <c r="AM1771" s="117">
        <v>0</v>
      </c>
      <c r="AN1771" s="117">
        <v>0</v>
      </c>
      <c r="AO1771" s="117">
        <v>0</v>
      </c>
      <c r="AP1771" s="117">
        <v>0</v>
      </c>
      <c r="AQ1771" s="117">
        <v>1</v>
      </c>
      <c r="AR1771" s="117">
        <v>0</v>
      </c>
      <c r="AS1771" s="117">
        <v>187244.18897116921</v>
      </c>
    </row>
    <row r="1772" spans="1:45" x14ac:dyDescent="0.45">
      <c r="A1772" s="117" t="s">
        <v>2111</v>
      </c>
      <c r="B1772" s="118">
        <v>44779</v>
      </c>
      <c r="C1772" s="117">
        <v>2022</v>
      </c>
      <c r="D1772" s="117">
        <v>8</v>
      </c>
      <c r="E1772" s="117">
        <v>7</v>
      </c>
      <c r="F1772" s="117" t="s">
        <v>340</v>
      </c>
      <c r="G1772" s="117" t="s">
        <v>336</v>
      </c>
      <c r="H1772" s="117">
        <v>0</v>
      </c>
      <c r="I1772" s="117">
        <v>74.666659999999993</v>
      </c>
      <c r="J1772" s="117">
        <v>383146.84032671538</v>
      </c>
      <c r="K1772" s="117">
        <v>185621.00699338206</v>
      </c>
      <c r="L1772" s="117">
        <v>197525.83333333334</v>
      </c>
      <c r="M1772" s="117">
        <v>0</v>
      </c>
      <c r="N1772" s="117">
        <v>0</v>
      </c>
      <c r="O1772" s="117">
        <v>0</v>
      </c>
      <c r="P1772" s="117">
        <v>0</v>
      </c>
      <c r="Q1772" s="117">
        <v>0</v>
      </c>
      <c r="R1772" s="117">
        <v>0</v>
      </c>
      <c r="S1772" s="117">
        <v>0</v>
      </c>
      <c r="T1772" s="117">
        <v>1</v>
      </c>
      <c r="U1772" s="117">
        <v>0</v>
      </c>
      <c r="V1772" s="117">
        <v>0</v>
      </c>
      <c r="W1772" s="117">
        <v>0</v>
      </c>
      <c r="X1772" s="117">
        <v>0</v>
      </c>
      <c r="Y1772" s="117">
        <v>0</v>
      </c>
      <c r="Z1772" s="117">
        <v>0</v>
      </c>
      <c r="AA1772" s="117">
        <v>0</v>
      </c>
      <c r="AB1772" s="117">
        <v>1</v>
      </c>
      <c r="AC1772" s="117">
        <v>0</v>
      </c>
      <c r="AD1772" s="117">
        <v>0</v>
      </c>
      <c r="AE1772" s="117">
        <v>0</v>
      </c>
      <c r="AF1772" s="117">
        <v>0</v>
      </c>
      <c r="AG1772" s="117">
        <v>0</v>
      </c>
      <c r="AH1772" s="117">
        <v>0</v>
      </c>
      <c r="AI1772" s="117">
        <v>0</v>
      </c>
      <c r="AJ1772" s="117">
        <v>0</v>
      </c>
      <c r="AK1772" s="117">
        <v>1</v>
      </c>
      <c r="AL1772" s="117">
        <v>0</v>
      </c>
      <c r="AM1772" s="117">
        <v>0</v>
      </c>
      <c r="AN1772" s="117">
        <v>0</v>
      </c>
      <c r="AO1772" s="117">
        <v>0</v>
      </c>
      <c r="AP1772" s="117">
        <v>0</v>
      </c>
      <c r="AQ1772" s="117">
        <v>1</v>
      </c>
      <c r="AR1772" s="117">
        <v>0</v>
      </c>
      <c r="AS1772" s="117">
        <v>185621.00699338206</v>
      </c>
    </row>
    <row r="1773" spans="1:45" x14ac:dyDescent="0.45">
      <c r="A1773" s="117" t="s">
        <v>2112</v>
      </c>
      <c r="B1773" s="118">
        <v>44780</v>
      </c>
      <c r="C1773" s="117">
        <v>2022</v>
      </c>
      <c r="D1773" s="117">
        <v>8</v>
      </c>
      <c r="E1773" s="117">
        <v>1</v>
      </c>
      <c r="F1773" s="117" t="s">
        <v>340</v>
      </c>
      <c r="G1773" s="117" t="s">
        <v>336</v>
      </c>
      <c r="H1773" s="117">
        <v>0</v>
      </c>
      <c r="I1773" s="117">
        <v>79.125</v>
      </c>
      <c r="J1773" s="117">
        <v>382675.71508446173</v>
      </c>
      <c r="K1773" s="117">
        <v>188651.13175112839</v>
      </c>
      <c r="L1773" s="117">
        <v>194024.58333333334</v>
      </c>
      <c r="M1773" s="117">
        <v>0</v>
      </c>
      <c r="N1773" s="117">
        <v>1</v>
      </c>
      <c r="O1773" s="117">
        <v>0</v>
      </c>
      <c r="P1773" s="117">
        <v>0</v>
      </c>
      <c r="Q1773" s="117">
        <v>0</v>
      </c>
      <c r="R1773" s="117">
        <v>0</v>
      </c>
      <c r="S1773" s="117">
        <v>0</v>
      </c>
      <c r="T1773" s="117">
        <v>0</v>
      </c>
      <c r="U1773" s="117">
        <v>0</v>
      </c>
      <c r="V1773" s="117">
        <v>0</v>
      </c>
      <c r="W1773" s="117">
        <v>0</v>
      </c>
      <c r="X1773" s="117">
        <v>0</v>
      </c>
      <c r="Y1773" s="117">
        <v>0</v>
      </c>
      <c r="Z1773" s="117">
        <v>0</v>
      </c>
      <c r="AA1773" s="117">
        <v>0</v>
      </c>
      <c r="AB1773" s="117">
        <v>1</v>
      </c>
      <c r="AC1773" s="117">
        <v>0</v>
      </c>
      <c r="AD1773" s="117">
        <v>0</v>
      </c>
      <c r="AE1773" s="117">
        <v>0</v>
      </c>
      <c r="AF1773" s="117">
        <v>0</v>
      </c>
      <c r="AG1773" s="117">
        <v>0</v>
      </c>
      <c r="AH1773" s="117">
        <v>0</v>
      </c>
      <c r="AI1773" s="117">
        <v>0</v>
      </c>
      <c r="AJ1773" s="117">
        <v>0</v>
      </c>
      <c r="AK1773" s="117">
        <v>1</v>
      </c>
      <c r="AL1773" s="117">
        <v>0</v>
      </c>
      <c r="AM1773" s="117">
        <v>0</v>
      </c>
      <c r="AN1773" s="117">
        <v>0</v>
      </c>
      <c r="AO1773" s="117">
        <v>0</v>
      </c>
      <c r="AP1773" s="117">
        <v>0</v>
      </c>
      <c r="AQ1773" s="117">
        <v>1</v>
      </c>
      <c r="AR1773" s="117">
        <v>0</v>
      </c>
      <c r="AS1773" s="117">
        <v>188651.13175112839</v>
      </c>
    </row>
    <row r="1774" spans="1:45" x14ac:dyDescent="0.45">
      <c r="A1774" s="117" t="s">
        <v>2113</v>
      </c>
      <c r="B1774" s="118">
        <v>44781</v>
      </c>
      <c r="C1774" s="117">
        <v>2022</v>
      </c>
      <c r="D1774" s="117">
        <v>8</v>
      </c>
      <c r="E1774" s="117">
        <v>2</v>
      </c>
      <c r="F1774" s="117" t="s">
        <v>342</v>
      </c>
      <c r="G1774" s="117" t="s">
        <v>336</v>
      </c>
      <c r="H1774" s="117">
        <v>0</v>
      </c>
      <c r="I1774" s="117">
        <v>81.208340000000007</v>
      </c>
      <c r="J1774" s="117">
        <v>410100.93381908047</v>
      </c>
      <c r="K1774" s="117">
        <v>212210.93381908044</v>
      </c>
      <c r="L1774" s="117">
        <v>197890</v>
      </c>
      <c r="M1774" s="117">
        <v>0</v>
      </c>
      <c r="N1774" s="117">
        <v>0</v>
      </c>
      <c r="O1774" s="117">
        <v>1</v>
      </c>
      <c r="P1774" s="117">
        <v>0</v>
      </c>
      <c r="Q1774" s="117">
        <v>0</v>
      </c>
      <c r="R1774" s="117">
        <v>0</v>
      </c>
      <c r="S1774" s="117">
        <v>0</v>
      </c>
      <c r="T1774" s="117">
        <v>0</v>
      </c>
      <c r="U1774" s="117">
        <v>0</v>
      </c>
      <c r="V1774" s="117">
        <v>0</v>
      </c>
      <c r="W1774" s="117">
        <v>0</v>
      </c>
      <c r="X1774" s="117">
        <v>0</v>
      </c>
      <c r="Y1774" s="117">
        <v>0</v>
      </c>
      <c r="Z1774" s="117">
        <v>0</v>
      </c>
      <c r="AA1774" s="117">
        <v>0</v>
      </c>
      <c r="AB1774" s="117">
        <v>1</v>
      </c>
      <c r="AC1774" s="117">
        <v>0</v>
      </c>
      <c r="AD1774" s="117">
        <v>0</v>
      </c>
      <c r="AE1774" s="117">
        <v>0</v>
      </c>
      <c r="AF1774" s="117">
        <v>0</v>
      </c>
      <c r="AG1774" s="117">
        <v>0</v>
      </c>
      <c r="AH1774" s="117">
        <v>0</v>
      </c>
      <c r="AI1774" s="117">
        <v>0</v>
      </c>
      <c r="AJ1774" s="117">
        <v>0</v>
      </c>
      <c r="AK1774" s="117">
        <v>1</v>
      </c>
      <c r="AL1774" s="117">
        <v>0</v>
      </c>
      <c r="AM1774" s="117">
        <v>0</v>
      </c>
      <c r="AN1774" s="117">
        <v>0</v>
      </c>
      <c r="AO1774" s="117">
        <v>0</v>
      </c>
      <c r="AP1774" s="117">
        <v>0</v>
      </c>
      <c r="AQ1774" s="117">
        <v>1</v>
      </c>
      <c r="AR1774" s="117">
        <v>0</v>
      </c>
      <c r="AS1774" s="117">
        <v>212210.93381908044</v>
      </c>
    </row>
    <row r="1775" spans="1:45" x14ac:dyDescent="0.45">
      <c r="A1775" s="117" t="s">
        <v>2114</v>
      </c>
      <c r="B1775" s="118">
        <v>44782</v>
      </c>
      <c r="C1775" s="117">
        <v>2022</v>
      </c>
      <c r="D1775" s="117">
        <v>8</v>
      </c>
      <c r="E1775" s="117">
        <v>3</v>
      </c>
      <c r="F1775" s="117" t="s">
        <v>342</v>
      </c>
      <c r="G1775" s="117" t="s">
        <v>336</v>
      </c>
      <c r="H1775" s="117">
        <v>0</v>
      </c>
      <c r="I1775" s="117">
        <v>77.875</v>
      </c>
      <c r="J1775" s="117">
        <v>402216.5927378154</v>
      </c>
      <c r="K1775" s="117">
        <v>206122.00940448206</v>
      </c>
      <c r="L1775" s="117">
        <v>196094.58333333334</v>
      </c>
      <c r="M1775" s="117">
        <v>0</v>
      </c>
      <c r="N1775" s="117">
        <v>0</v>
      </c>
      <c r="O1775" s="117">
        <v>0</v>
      </c>
      <c r="P1775" s="117">
        <v>1</v>
      </c>
      <c r="Q1775" s="117">
        <v>0</v>
      </c>
      <c r="R1775" s="117">
        <v>0</v>
      </c>
      <c r="S1775" s="117">
        <v>0</v>
      </c>
      <c r="T1775" s="117">
        <v>0</v>
      </c>
      <c r="U1775" s="117">
        <v>0</v>
      </c>
      <c r="V1775" s="117">
        <v>0</v>
      </c>
      <c r="W1775" s="117">
        <v>0</v>
      </c>
      <c r="X1775" s="117">
        <v>0</v>
      </c>
      <c r="Y1775" s="117">
        <v>0</v>
      </c>
      <c r="Z1775" s="117">
        <v>0</v>
      </c>
      <c r="AA1775" s="117">
        <v>0</v>
      </c>
      <c r="AB1775" s="117">
        <v>1</v>
      </c>
      <c r="AC1775" s="117">
        <v>0</v>
      </c>
      <c r="AD1775" s="117">
        <v>0</v>
      </c>
      <c r="AE1775" s="117">
        <v>0</v>
      </c>
      <c r="AF1775" s="117">
        <v>0</v>
      </c>
      <c r="AG1775" s="117">
        <v>0</v>
      </c>
      <c r="AH1775" s="117">
        <v>0</v>
      </c>
      <c r="AI1775" s="117">
        <v>0</v>
      </c>
      <c r="AJ1775" s="117">
        <v>0</v>
      </c>
      <c r="AK1775" s="117">
        <v>1</v>
      </c>
      <c r="AL1775" s="117">
        <v>0</v>
      </c>
      <c r="AM1775" s="117">
        <v>0</v>
      </c>
      <c r="AN1775" s="117">
        <v>0</v>
      </c>
      <c r="AO1775" s="117">
        <v>0</v>
      </c>
      <c r="AP1775" s="117">
        <v>0</v>
      </c>
      <c r="AQ1775" s="117">
        <v>1</v>
      </c>
      <c r="AR1775" s="117">
        <v>0</v>
      </c>
      <c r="AS1775" s="117">
        <v>206122.00940448206</v>
      </c>
    </row>
    <row r="1776" spans="1:45" x14ac:dyDescent="0.45">
      <c r="A1776" s="117" t="s">
        <v>2115</v>
      </c>
      <c r="B1776" s="118">
        <v>44783</v>
      </c>
      <c r="C1776" s="117">
        <v>2022</v>
      </c>
      <c r="D1776" s="117">
        <v>8</v>
      </c>
      <c r="E1776" s="117">
        <v>4</v>
      </c>
      <c r="F1776" s="117" t="s">
        <v>342</v>
      </c>
      <c r="G1776" s="117" t="s">
        <v>336</v>
      </c>
      <c r="H1776" s="117">
        <v>0</v>
      </c>
      <c r="I1776" s="117">
        <v>84.541659999999993</v>
      </c>
      <c r="J1776" s="117">
        <v>416802.61288324452</v>
      </c>
      <c r="K1776" s="117">
        <v>222458.4462165779</v>
      </c>
      <c r="L1776" s="117">
        <v>194344.16666666666</v>
      </c>
      <c r="M1776" s="117">
        <v>0</v>
      </c>
      <c r="N1776" s="117">
        <v>0</v>
      </c>
      <c r="O1776" s="117">
        <v>0</v>
      </c>
      <c r="P1776" s="117">
        <v>0</v>
      </c>
      <c r="Q1776" s="117">
        <v>1</v>
      </c>
      <c r="R1776" s="117">
        <v>0</v>
      </c>
      <c r="S1776" s="117">
        <v>0</v>
      </c>
      <c r="T1776" s="117">
        <v>0</v>
      </c>
      <c r="U1776" s="117">
        <v>0</v>
      </c>
      <c r="V1776" s="117">
        <v>0</v>
      </c>
      <c r="W1776" s="117">
        <v>0</v>
      </c>
      <c r="X1776" s="117">
        <v>0</v>
      </c>
      <c r="Y1776" s="117">
        <v>0</v>
      </c>
      <c r="Z1776" s="117">
        <v>0</v>
      </c>
      <c r="AA1776" s="117">
        <v>0</v>
      </c>
      <c r="AB1776" s="117">
        <v>1</v>
      </c>
      <c r="AC1776" s="117">
        <v>0</v>
      </c>
      <c r="AD1776" s="117">
        <v>0</v>
      </c>
      <c r="AE1776" s="117">
        <v>0</v>
      </c>
      <c r="AF1776" s="117">
        <v>0</v>
      </c>
      <c r="AG1776" s="117">
        <v>0</v>
      </c>
      <c r="AH1776" s="117">
        <v>0</v>
      </c>
      <c r="AI1776" s="117">
        <v>0</v>
      </c>
      <c r="AJ1776" s="117">
        <v>0</v>
      </c>
      <c r="AK1776" s="117">
        <v>1</v>
      </c>
      <c r="AL1776" s="117">
        <v>0</v>
      </c>
      <c r="AM1776" s="117">
        <v>0</v>
      </c>
      <c r="AN1776" s="117">
        <v>0</v>
      </c>
      <c r="AO1776" s="117">
        <v>0</v>
      </c>
      <c r="AP1776" s="117">
        <v>0</v>
      </c>
      <c r="AQ1776" s="117">
        <v>1</v>
      </c>
      <c r="AR1776" s="117">
        <v>0</v>
      </c>
      <c r="AS1776" s="117">
        <v>222458.4462165779</v>
      </c>
    </row>
    <row r="1777" spans="1:45" x14ac:dyDescent="0.45">
      <c r="A1777" s="117" t="s">
        <v>2116</v>
      </c>
      <c r="B1777" s="118">
        <v>44784</v>
      </c>
      <c r="C1777" s="117">
        <v>2022</v>
      </c>
      <c r="D1777" s="117">
        <v>8</v>
      </c>
      <c r="E1777" s="117">
        <v>5</v>
      </c>
      <c r="F1777" s="117" t="s">
        <v>342</v>
      </c>
      <c r="G1777" s="117" t="s">
        <v>336</v>
      </c>
      <c r="H1777" s="117">
        <v>0</v>
      </c>
      <c r="I1777" s="117">
        <v>81.75</v>
      </c>
      <c r="J1777" s="117">
        <v>405535.54790341627</v>
      </c>
      <c r="K1777" s="117">
        <v>211113.88123674961</v>
      </c>
      <c r="L1777" s="117">
        <v>194421.66666666666</v>
      </c>
      <c r="M1777" s="117">
        <v>0</v>
      </c>
      <c r="N1777" s="117">
        <v>0</v>
      </c>
      <c r="O1777" s="117">
        <v>0</v>
      </c>
      <c r="P1777" s="117">
        <v>0</v>
      </c>
      <c r="Q1777" s="117">
        <v>0</v>
      </c>
      <c r="R1777" s="117">
        <v>1</v>
      </c>
      <c r="S1777" s="117">
        <v>0</v>
      </c>
      <c r="T1777" s="117">
        <v>0</v>
      </c>
      <c r="U1777" s="117">
        <v>0</v>
      </c>
      <c r="V1777" s="117">
        <v>0</v>
      </c>
      <c r="W1777" s="117">
        <v>0</v>
      </c>
      <c r="X1777" s="117">
        <v>0</v>
      </c>
      <c r="Y1777" s="117">
        <v>0</v>
      </c>
      <c r="Z1777" s="117">
        <v>0</v>
      </c>
      <c r="AA1777" s="117">
        <v>0</v>
      </c>
      <c r="AB1777" s="117">
        <v>1</v>
      </c>
      <c r="AC1777" s="117">
        <v>0</v>
      </c>
      <c r="AD1777" s="117">
        <v>0</v>
      </c>
      <c r="AE1777" s="117">
        <v>0</v>
      </c>
      <c r="AF1777" s="117">
        <v>0</v>
      </c>
      <c r="AG1777" s="117">
        <v>0</v>
      </c>
      <c r="AH1777" s="117">
        <v>0</v>
      </c>
      <c r="AI1777" s="117">
        <v>0</v>
      </c>
      <c r="AJ1777" s="117">
        <v>0</v>
      </c>
      <c r="AK1777" s="117">
        <v>1</v>
      </c>
      <c r="AL1777" s="117">
        <v>0</v>
      </c>
      <c r="AM1777" s="117">
        <v>0</v>
      </c>
      <c r="AN1777" s="117">
        <v>0</v>
      </c>
      <c r="AO1777" s="117">
        <v>0</v>
      </c>
      <c r="AP1777" s="117">
        <v>0</v>
      </c>
      <c r="AQ1777" s="117">
        <v>1</v>
      </c>
      <c r="AR1777" s="117">
        <v>0</v>
      </c>
      <c r="AS1777" s="117">
        <v>211113.88123674961</v>
      </c>
    </row>
    <row r="1778" spans="1:45" x14ac:dyDescent="0.45">
      <c r="A1778" s="117" t="s">
        <v>2117</v>
      </c>
      <c r="B1778" s="118">
        <v>44785</v>
      </c>
      <c r="C1778" s="117">
        <v>2022</v>
      </c>
      <c r="D1778" s="117">
        <v>8</v>
      </c>
      <c r="E1778" s="117">
        <v>6</v>
      </c>
      <c r="F1778" s="117" t="s">
        <v>342</v>
      </c>
      <c r="G1778" s="117" t="s">
        <v>336</v>
      </c>
      <c r="H1778" s="117">
        <v>0</v>
      </c>
      <c r="I1778" s="117">
        <v>83.666659999999993</v>
      </c>
      <c r="J1778" s="117">
        <v>413133.92091912206</v>
      </c>
      <c r="K1778" s="117">
        <v>214703.08758578869</v>
      </c>
      <c r="L1778" s="117">
        <v>198430.83333333334</v>
      </c>
      <c r="M1778" s="117">
        <v>0</v>
      </c>
      <c r="N1778" s="117">
        <v>0</v>
      </c>
      <c r="O1778" s="117">
        <v>0</v>
      </c>
      <c r="P1778" s="117">
        <v>0</v>
      </c>
      <c r="Q1778" s="117">
        <v>0</v>
      </c>
      <c r="R1778" s="117">
        <v>0</v>
      </c>
      <c r="S1778" s="117">
        <v>1</v>
      </c>
      <c r="T1778" s="117">
        <v>0</v>
      </c>
      <c r="U1778" s="117">
        <v>0</v>
      </c>
      <c r="V1778" s="117">
        <v>0</v>
      </c>
      <c r="W1778" s="117">
        <v>0</v>
      </c>
      <c r="X1778" s="117">
        <v>0</v>
      </c>
      <c r="Y1778" s="117">
        <v>0</v>
      </c>
      <c r="Z1778" s="117">
        <v>0</v>
      </c>
      <c r="AA1778" s="117">
        <v>0</v>
      </c>
      <c r="AB1778" s="117">
        <v>1</v>
      </c>
      <c r="AC1778" s="117">
        <v>0</v>
      </c>
      <c r="AD1778" s="117">
        <v>0</v>
      </c>
      <c r="AE1778" s="117">
        <v>0</v>
      </c>
      <c r="AF1778" s="117">
        <v>0</v>
      </c>
      <c r="AG1778" s="117">
        <v>0</v>
      </c>
      <c r="AH1778" s="117">
        <v>0</v>
      </c>
      <c r="AI1778" s="117">
        <v>0</v>
      </c>
      <c r="AJ1778" s="117">
        <v>0</v>
      </c>
      <c r="AK1778" s="117">
        <v>1</v>
      </c>
      <c r="AL1778" s="117">
        <v>0</v>
      </c>
      <c r="AM1778" s="117">
        <v>0</v>
      </c>
      <c r="AN1778" s="117">
        <v>0</v>
      </c>
      <c r="AO1778" s="117">
        <v>0</v>
      </c>
      <c r="AP1778" s="117">
        <v>0</v>
      </c>
      <c r="AQ1778" s="117">
        <v>1</v>
      </c>
      <c r="AR1778" s="117">
        <v>0</v>
      </c>
      <c r="AS1778" s="117">
        <v>214703.08758578869</v>
      </c>
    </row>
    <row r="1779" spans="1:45" x14ac:dyDescent="0.45">
      <c r="A1779" s="117" t="s">
        <v>2118</v>
      </c>
      <c r="B1779" s="118">
        <v>44786</v>
      </c>
      <c r="C1779" s="117">
        <v>2022</v>
      </c>
      <c r="D1779" s="117">
        <v>8</v>
      </c>
      <c r="E1779" s="117">
        <v>7</v>
      </c>
      <c r="F1779" s="117" t="s">
        <v>340</v>
      </c>
      <c r="G1779" s="117" t="s">
        <v>336</v>
      </c>
      <c r="H1779" s="117">
        <v>0</v>
      </c>
      <c r="I1779" s="117">
        <v>80.041659999999993</v>
      </c>
      <c r="J1779" s="117">
        <v>373330.48901602929</v>
      </c>
      <c r="K1779" s="117">
        <v>189276.32234936263</v>
      </c>
      <c r="L1779" s="117">
        <v>184054.16666666666</v>
      </c>
      <c r="M1779" s="117">
        <v>0</v>
      </c>
      <c r="N1779" s="117">
        <v>0</v>
      </c>
      <c r="O1779" s="117">
        <v>0</v>
      </c>
      <c r="P1779" s="117">
        <v>0</v>
      </c>
      <c r="Q1779" s="117">
        <v>0</v>
      </c>
      <c r="R1779" s="117">
        <v>0</v>
      </c>
      <c r="S1779" s="117">
        <v>0</v>
      </c>
      <c r="T1779" s="117">
        <v>1</v>
      </c>
      <c r="U1779" s="117">
        <v>0</v>
      </c>
      <c r="V1779" s="117">
        <v>0</v>
      </c>
      <c r="W1779" s="117">
        <v>0</v>
      </c>
      <c r="X1779" s="117">
        <v>0</v>
      </c>
      <c r="Y1779" s="117">
        <v>0</v>
      </c>
      <c r="Z1779" s="117">
        <v>0</v>
      </c>
      <c r="AA1779" s="117">
        <v>0</v>
      </c>
      <c r="AB1779" s="117">
        <v>1</v>
      </c>
      <c r="AC1779" s="117">
        <v>0</v>
      </c>
      <c r="AD1779" s="117">
        <v>0</v>
      </c>
      <c r="AE1779" s="117">
        <v>0</v>
      </c>
      <c r="AF1779" s="117">
        <v>0</v>
      </c>
      <c r="AG1779" s="117">
        <v>0</v>
      </c>
      <c r="AH1779" s="117">
        <v>0</v>
      </c>
      <c r="AI1779" s="117">
        <v>0</v>
      </c>
      <c r="AJ1779" s="117">
        <v>0</v>
      </c>
      <c r="AK1779" s="117">
        <v>1</v>
      </c>
      <c r="AL1779" s="117">
        <v>0</v>
      </c>
      <c r="AM1779" s="117">
        <v>0</v>
      </c>
      <c r="AN1779" s="117">
        <v>0</v>
      </c>
      <c r="AO1779" s="117">
        <v>0</v>
      </c>
      <c r="AP1779" s="117">
        <v>0</v>
      </c>
      <c r="AQ1779" s="117">
        <v>1</v>
      </c>
      <c r="AR1779" s="117">
        <v>0</v>
      </c>
      <c r="AS1779" s="117">
        <v>189276.32234936263</v>
      </c>
    </row>
    <row r="1780" spans="1:45" x14ac:dyDescent="0.45">
      <c r="A1780" s="117" t="s">
        <v>2119</v>
      </c>
      <c r="B1780" s="118">
        <v>44787</v>
      </c>
      <c r="C1780" s="117">
        <v>2022</v>
      </c>
      <c r="D1780" s="117">
        <v>8</v>
      </c>
      <c r="E1780" s="117">
        <v>1</v>
      </c>
      <c r="F1780" s="117" t="s">
        <v>340</v>
      </c>
      <c r="G1780" s="117" t="s">
        <v>336</v>
      </c>
      <c r="H1780" s="117">
        <v>0</v>
      </c>
      <c r="I1780" s="117">
        <v>76.875</v>
      </c>
      <c r="J1780" s="117">
        <v>362403.86991721537</v>
      </c>
      <c r="K1780" s="117">
        <v>186650.53658388203</v>
      </c>
      <c r="L1780" s="117">
        <v>175753.33333333334</v>
      </c>
      <c r="M1780" s="117">
        <v>0</v>
      </c>
      <c r="N1780" s="117">
        <v>1</v>
      </c>
      <c r="O1780" s="117">
        <v>0</v>
      </c>
      <c r="P1780" s="117">
        <v>0</v>
      </c>
      <c r="Q1780" s="117">
        <v>0</v>
      </c>
      <c r="R1780" s="117">
        <v>0</v>
      </c>
      <c r="S1780" s="117">
        <v>0</v>
      </c>
      <c r="T1780" s="117">
        <v>0</v>
      </c>
      <c r="U1780" s="117">
        <v>0</v>
      </c>
      <c r="V1780" s="117">
        <v>0</v>
      </c>
      <c r="W1780" s="117">
        <v>0</v>
      </c>
      <c r="X1780" s="117">
        <v>0</v>
      </c>
      <c r="Y1780" s="117">
        <v>0</v>
      </c>
      <c r="Z1780" s="117">
        <v>0</v>
      </c>
      <c r="AA1780" s="117">
        <v>0</v>
      </c>
      <c r="AB1780" s="117">
        <v>1</v>
      </c>
      <c r="AC1780" s="117">
        <v>0</v>
      </c>
      <c r="AD1780" s="117">
        <v>0</v>
      </c>
      <c r="AE1780" s="117">
        <v>0</v>
      </c>
      <c r="AF1780" s="117">
        <v>0</v>
      </c>
      <c r="AG1780" s="117">
        <v>0</v>
      </c>
      <c r="AH1780" s="117">
        <v>0</v>
      </c>
      <c r="AI1780" s="117">
        <v>0</v>
      </c>
      <c r="AJ1780" s="117">
        <v>0</v>
      </c>
      <c r="AK1780" s="117">
        <v>1</v>
      </c>
      <c r="AL1780" s="117">
        <v>0</v>
      </c>
      <c r="AM1780" s="117">
        <v>0</v>
      </c>
      <c r="AN1780" s="117">
        <v>0</v>
      </c>
      <c r="AO1780" s="117">
        <v>0</v>
      </c>
      <c r="AP1780" s="117">
        <v>0</v>
      </c>
      <c r="AQ1780" s="117">
        <v>1</v>
      </c>
      <c r="AR1780" s="117">
        <v>0</v>
      </c>
      <c r="AS1780" s="117">
        <v>186650.53658388203</v>
      </c>
    </row>
    <row r="1781" spans="1:45" x14ac:dyDescent="0.45">
      <c r="A1781" s="117" t="s">
        <v>2120</v>
      </c>
      <c r="B1781" s="118">
        <v>44788</v>
      </c>
      <c r="C1781" s="117">
        <v>2022</v>
      </c>
      <c r="D1781" s="117">
        <v>8</v>
      </c>
      <c r="E1781" s="117">
        <v>2</v>
      </c>
      <c r="F1781" s="117" t="s">
        <v>342</v>
      </c>
      <c r="G1781" s="117" t="s">
        <v>336</v>
      </c>
      <c r="H1781" s="117">
        <v>0</v>
      </c>
      <c r="I1781" s="117">
        <v>79.375</v>
      </c>
      <c r="J1781" s="117">
        <v>394856.7909282645</v>
      </c>
      <c r="K1781" s="117">
        <v>208720.54092826453</v>
      </c>
      <c r="L1781" s="117">
        <v>186136.25</v>
      </c>
      <c r="M1781" s="117">
        <v>0</v>
      </c>
      <c r="N1781" s="117">
        <v>0</v>
      </c>
      <c r="O1781" s="117">
        <v>1</v>
      </c>
      <c r="P1781" s="117">
        <v>0</v>
      </c>
      <c r="Q1781" s="117">
        <v>0</v>
      </c>
      <c r="R1781" s="117">
        <v>0</v>
      </c>
      <c r="S1781" s="117">
        <v>0</v>
      </c>
      <c r="T1781" s="117">
        <v>0</v>
      </c>
      <c r="U1781" s="117">
        <v>0</v>
      </c>
      <c r="V1781" s="117">
        <v>0</v>
      </c>
      <c r="W1781" s="117">
        <v>0</v>
      </c>
      <c r="X1781" s="117">
        <v>0</v>
      </c>
      <c r="Y1781" s="117">
        <v>0</v>
      </c>
      <c r="Z1781" s="117">
        <v>0</v>
      </c>
      <c r="AA1781" s="117">
        <v>0</v>
      </c>
      <c r="AB1781" s="117">
        <v>1</v>
      </c>
      <c r="AC1781" s="117">
        <v>0</v>
      </c>
      <c r="AD1781" s="117">
        <v>0</v>
      </c>
      <c r="AE1781" s="117">
        <v>0</v>
      </c>
      <c r="AF1781" s="117">
        <v>0</v>
      </c>
      <c r="AG1781" s="117">
        <v>0</v>
      </c>
      <c r="AH1781" s="117">
        <v>0</v>
      </c>
      <c r="AI1781" s="117">
        <v>0</v>
      </c>
      <c r="AJ1781" s="117">
        <v>0</v>
      </c>
      <c r="AK1781" s="117">
        <v>1</v>
      </c>
      <c r="AL1781" s="117">
        <v>0</v>
      </c>
      <c r="AM1781" s="117">
        <v>0</v>
      </c>
      <c r="AN1781" s="117">
        <v>0</v>
      </c>
      <c r="AO1781" s="117">
        <v>0</v>
      </c>
      <c r="AP1781" s="117">
        <v>0</v>
      </c>
      <c r="AQ1781" s="117">
        <v>1</v>
      </c>
      <c r="AR1781" s="117">
        <v>0</v>
      </c>
      <c r="AS1781" s="117">
        <v>208720.54092826453</v>
      </c>
    </row>
    <row r="1782" spans="1:45" x14ac:dyDescent="0.45">
      <c r="A1782" s="117" t="s">
        <v>2121</v>
      </c>
      <c r="B1782" s="118">
        <v>44789</v>
      </c>
      <c r="C1782" s="117">
        <v>2022</v>
      </c>
      <c r="D1782" s="117">
        <v>8</v>
      </c>
      <c r="E1782" s="117">
        <v>3</v>
      </c>
      <c r="F1782" s="117" t="s">
        <v>342</v>
      </c>
      <c r="G1782" s="117" t="s">
        <v>336</v>
      </c>
      <c r="H1782" s="117">
        <v>0</v>
      </c>
      <c r="I1782" s="117">
        <v>80.166659999999993</v>
      </c>
      <c r="J1782" s="117">
        <v>405587.92962802458</v>
      </c>
      <c r="K1782" s="117">
        <v>215078.76296135789</v>
      </c>
      <c r="L1782" s="117">
        <v>190509.16666666666</v>
      </c>
      <c r="M1782" s="117">
        <v>0</v>
      </c>
      <c r="N1782" s="117">
        <v>0</v>
      </c>
      <c r="O1782" s="117">
        <v>0</v>
      </c>
      <c r="P1782" s="117">
        <v>1</v>
      </c>
      <c r="Q1782" s="117">
        <v>0</v>
      </c>
      <c r="R1782" s="117">
        <v>0</v>
      </c>
      <c r="S1782" s="117">
        <v>0</v>
      </c>
      <c r="T1782" s="117">
        <v>0</v>
      </c>
      <c r="U1782" s="117">
        <v>0</v>
      </c>
      <c r="V1782" s="117">
        <v>0</v>
      </c>
      <c r="W1782" s="117">
        <v>0</v>
      </c>
      <c r="X1782" s="117">
        <v>0</v>
      </c>
      <c r="Y1782" s="117">
        <v>0</v>
      </c>
      <c r="Z1782" s="117">
        <v>0</v>
      </c>
      <c r="AA1782" s="117">
        <v>0</v>
      </c>
      <c r="AB1782" s="117">
        <v>1</v>
      </c>
      <c r="AC1782" s="117">
        <v>0</v>
      </c>
      <c r="AD1782" s="117">
        <v>0</v>
      </c>
      <c r="AE1782" s="117">
        <v>0</v>
      </c>
      <c r="AF1782" s="117">
        <v>0</v>
      </c>
      <c r="AG1782" s="117">
        <v>0</v>
      </c>
      <c r="AH1782" s="117">
        <v>0</v>
      </c>
      <c r="AI1782" s="117">
        <v>0</v>
      </c>
      <c r="AJ1782" s="117">
        <v>0</v>
      </c>
      <c r="AK1782" s="117">
        <v>1</v>
      </c>
      <c r="AL1782" s="117">
        <v>0</v>
      </c>
      <c r="AM1782" s="117">
        <v>0</v>
      </c>
      <c r="AN1782" s="117">
        <v>0</v>
      </c>
      <c r="AO1782" s="117">
        <v>0</v>
      </c>
      <c r="AP1782" s="117">
        <v>0</v>
      </c>
      <c r="AQ1782" s="117">
        <v>1</v>
      </c>
      <c r="AR1782" s="117">
        <v>0</v>
      </c>
      <c r="AS1782" s="117">
        <v>215078.76296135789</v>
      </c>
    </row>
    <row r="1783" spans="1:45" x14ac:dyDescent="0.45">
      <c r="A1783" s="117" t="s">
        <v>2122</v>
      </c>
      <c r="B1783" s="118">
        <v>44790</v>
      </c>
      <c r="C1783" s="117">
        <v>2022</v>
      </c>
      <c r="D1783" s="117">
        <v>8</v>
      </c>
      <c r="E1783" s="117">
        <v>4</v>
      </c>
      <c r="F1783" s="117" t="s">
        <v>342</v>
      </c>
      <c r="G1783" s="117" t="s">
        <v>336</v>
      </c>
      <c r="H1783" s="117">
        <v>0</v>
      </c>
      <c r="I1783" s="117">
        <v>84.958340000000007</v>
      </c>
      <c r="J1783" s="117">
        <v>420707.90023135033</v>
      </c>
      <c r="K1783" s="117">
        <v>226227.06689801696</v>
      </c>
      <c r="L1783" s="117">
        <v>194480.83333333334</v>
      </c>
      <c r="M1783" s="117">
        <v>0</v>
      </c>
      <c r="N1783" s="117">
        <v>0</v>
      </c>
      <c r="O1783" s="117">
        <v>0</v>
      </c>
      <c r="P1783" s="117">
        <v>0</v>
      </c>
      <c r="Q1783" s="117">
        <v>1</v>
      </c>
      <c r="R1783" s="117">
        <v>0</v>
      </c>
      <c r="S1783" s="117">
        <v>0</v>
      </c>
      <c r="T1783" s="117">
        <v>0</v>
      </c>
      <c r="U1783" s="117">
        <v>0</v>
      </c>
      <c r="V1783" s="117">
        <v>0</v>
      </c>
      <c r="W1783" s="117">
        <v>0</v>
      </c>
      <c r="X1783" s="117">
        <v>0</v>
      </c>
      <c r="Y1783" s="117">
        <v>0</v>
      </c>
      <c r="Z1783" s="117">
        <v>0</v>
      </c>
      <c r="AA1783" s="117">
        <v>0</v>
      </c>
      <c r="AB1783" s="117">
        <v>1</v>
      </c>
      <c r="AC1783" s="117">
        <v>0</v>
      </c>
      <c r="AD1783" s="117">
        <v>0</v>
      </c>
      <c r="AE1783" s="117">
        <v>0</v>
      </c>
      <c r="AF1783" s="117">
        <v>0</v>
      </c>
      <c r="AG1783" s="117">
        <v>0</v>
      </c>
      <c r="AH1783" s="117">
        <v>0</v>
      </c>
      <c r="AI1783" s="117">
        <v>0</v>
      </c>
      <c r="AJ1783" s="117">
        <v>0</v>
      </c>
      <c r="AK1783" s="117">
        <v>1</v>
      </c>
      <c r="AL1783" s="117">
        <v>0</v>
      </c>
      <c r="AM1783" s="117">
        <v>0</v>
      </c>
      <c r="AN1783" s="117">
        <v>0</v>
      </c>
      <c r="AO1783" s="117">
        <v>0</v>
      </c>
      <c r="AP1783" s="117">
        <v>0</v>
      </c>
      <c r="AQ1783" s="117">
        <v>1</v>
      </c>
      <c r="AR1783" s="117">
        <v>0</v>
      </c>
      <c r="AS1783" s="117">
        <v>226227.06689801696</v>
      </c>
    </row>
    <row r="1784" spans="1:45" x14ac:dyDescent="0.45">
      <c r="A1784" s="117" t="s">
        <v>2123</v>
      </c>
      <c r="B1784" s="118">
        <v>44791</v>
      </c>
      <c r="C1784" s="117">
        <v>2022</v>
      </c>
      <c r="D1784" s="117">
        <v>8</v>
      </c>
      <c r="E1784" s="117">
        <v>5</v>
      </c>
      <c r="F1784" s="117" t="s">
        <v>342</v>
      </c>
      <c r="G1784" s="117" t="s">
        <v>336</v>
      </c>
      <c r="H1784" s="117">
        <v>0</v>
      </c>
      <c r="I1784" s="117">
        <v>85.541659999999993</v>
      </c>
      <c r="J1784" s="117">
        <v>428067.23198459542</v>
      </c>
      <c r="K1784" s="117">
        <v>233134.73198459542</v>
      </c>
      <c r="L1784" s="117">
        <v>194932.5</v>
      </c>
      <c r="M1784" s="117">
        <v>0</v>
      </c>
      <c r="N1784" s="117">
        <v>0</v>
      </c>
      <c r="O1784" s="117">
        <v>0</v>
      </c>
      <c r="P1784" s="117">
        <v>0</v>
      </c>
      <c r="Q1784" s="117">
        <v>0</v>
      </c>
      <c r="R1784" s="117">
        <v>1</v>
      </c>
      <c r="S1784" s="117">
        <v>0</v>
      </c>
      <c r="T1784" s="117">
        <v>0</v>
      </c>
      <c r="U1784" s="117">
        <v>0</v>
      </c>
      <c r="V1784" s="117">
        <v>0</v>
      </c>
      <c r="W1784" s="117">
        <v>0</v>
      </c>
      <c r="X1784" s="117">
        <v>0</v>
      </c>
      <c r="Y1784" s="117">
        <v>0</v>
      </c>
      <c r="Z1784" s="117">
        <v>0</v>
      </c>
      <c r="AA1784" s="117">
        <v>0</v>
      </c>
      <c r="AB1784" s="117">
        <v>1</v>
      </c>
      <c r="AC1784" s="117">
        <v>0</v>
      </c>
      <c r="AD1784" s="117">
        <v>0</v>
      </c>
      <c r="AE1784" s="117">
        <v>0</v>
      </c>
      <c r="AF1784" s="117">
        <v>0</v>
      </c>
      <c r="AG1784" s="117">
        <v>0</v>
      </c>
      <c r="AH1784" s="117">
        <v>0</v>
      </c>
      <c r="AI1784" s="117">
        <v>0</v>
      </c>
      <c r="AJ1784" s="117">
        <v>0</v>
      </c>
      <c r="AK1784" s="117">
        <v>1</v>
      </c>
      <c r="AL1784" s="117">
        <v>0</v>
      </c>
      <c r="AM1784" s="117">
        <v>0</v>
      </c>
      <c r="AN1784" s="117">
        <v>0</v>
      </c>
      <c r="AO1784" s="117">
        <v>0</v>
      </c>
      <c r="AP1784" s="117">
        <v>0</v>
      </c>
      <c r="AQ1784" s="117">
        <v>1</v>
      </c>
      <c r="AR1784" s="117">
        <v>0</v>
      </c>
      <c r="AS1784" s="117">
        <v>233134.73198459542</v>
      </c>
    </row>
    <row r="1785" spans="1:45" x14ac:dyDescent="0.45">
      <c r="A1785" s="117" t="s">
        <v>2124</v>
      </c>
      <c r="B1785" s="118">
        <v>44792</v>
      </c>
      <c r="C1785" s="117">
        <v>2022</v>
      </c>
      <c r="D1785" s="117">
        <v>8</v>
      </c>
      <c r="E1785" s="117">
        <v>6</v>
      </c>
      <c r="F1785" s="117" t="s">
        <v>342</v>
      </c>
      <c r="G1785" s="117" t="s">
        <v>336</v>
      </c>
      <c r="H1785" s="117">
        <v>0</v>
      </c>
      <c r="I1785" s="117">
        <v>82.333340000000007</v>
      </c>
      <c r="J1785" s="117">
        <v>417235.1238830121</v>
      </c>
      <c r="K1785" s="117">
        <v>228087.20721634544</v>
      </c>
      <c r="L1785" s="117">
        <v>189147.91666666666</v>
      </c>
      <c r="M1785" s="117">
        <v>0</v>
      </c>
      <c r="N1785" s="117">
        <v>0</v>
      </c>
      <c r="O1785" s="117">
        <v>0</v>
      </c>
      <c r="P1785" s="117">
        <v>0</v>
      </c>
      <c r="Q1785" s="117">
        <v>0</v>
      </c>
      <c r="R1785" s="117">
        <v>0</v>
      </c>
      <c r="S1785" s="117">
        <v>1</v>
      </c>
      <c r="T1785" s="117">
        <v>0</v>
      </c>
      <c r="U1785" s="117">
        <v>0</v>
      </c>
      <c r="V1785" s="117">
        <v>0</v>
      </c>
      <c r="W1785" s="117">
        <v>0</v>
      </c>
      <c r="X1785" s="117">
        <v>0</v>
      </c>
      <c r="Y1785" s="117">
        <v>0</v>
      </c>
      <c r="Z1785" s="117">
        <v>0</v>
      </c>
      <c r="AA1785" s="117">
        <v>0</v>
      </c>
      <c r="AB1785" s="117">
        <v>1</v>
      </c>
      <c r="AC1785" s="117">
        <v>0</v>
      </c>
      <c r="AD1785" s="117">
        <v>0</v>
      </c>
      <c r="AE1785" s="117">
        <v>0</v>
      </c>
      <c r="AF1785" s="117">
        <v>0</v>
      </c>
      <c r="AG1785" s="117">
        <v>0</v>
      </c>
      <c r="AH1785" s="117">
        <v>0</v>
      </c>
      <c r="AI1785" s="117">
        <v>0</v>
      </c>
      <c r="AJ1785" s="117">
        <v>0</v>
      </c>
      <c r="AK1785" s="117">
        <v>1</v>
      </c>
      <c r="AL1785" s="117">
        <v>0</v>
      </c>
      <c r="AM1785" s="117">
        <v>0</v>
      </c>
      <c r="AN1785" s="117">
        <v>0</v>
      </c>
      <c r="AO1785" s="117">
        <v>0</v>
      </c>
      <c r="AP1785" s="117">
        <v>0</v>
      </c>
      <c r="AQ1785" s="117">
        <v>1</v>
      </c>
      <c r="AR1785" s="117">
        <v>0</v>
      </c>
      <c r="AS1785" s="117">
        <v>228087.20721634544</v>
      </c>
    </row>
    <row r="1786" spans="1:45" x14ac:dyDescent="0.45">
      <c r="A1786" s="117" t="s">
        <v>2125</v>
      </c>
      <c r="B1786" s="118">
        <v>44793</v>
      </c>
      <c r="C1786" s="117">
        <v>2022</v>
      </c>
      <c r="D1786" s="117">
        <v>8</v>
      </c>
      <c r="E1786" s="117">
        <v>7</v>
      </c>
      <c r="F1786" s="117" t="s">
        <v>340</v>
      </c>
      <c r="G1786" s="117" t="s">
        <v>336</v>
      </c>
      <c r="H1786" s="117">
        <v>0</v>
      </c>
      <c r="I1786" s="117">
        <v>79.916659999999993</v>
      </c>
      <c r="J1786" s="117">
        <v>400130.60709855281</v>
      </c>
      <c r="K1786" s="117">
        <v>217937.27376521946</v>
      </c>
      <c r="L1786" s="117">
        <v>182193.33333333334</v>
      </c>
      <c r="M1786" s="117">
        <v>0</v>
      </c>
      <c r="N1786" s="117">
        <v>0</v>
      </c>
      <c r="O1786" s="117">
        <v>0</v>
      </c>
      <c r="P1786" s="117">
        <v>0</v>
      </c>
      <c r="Q1786" s="117">
        <v>0</v>
      </c>
      <c r="R1786" s="117">
        <v>0</v>
      </c>
      <c r="S1786" s="117">
        <v>0</v>
      </c>
      <c r="T1786" s="117">
        <v>1</v>
      </c>
      <c r="U1786" s="117">
        <v>0</v>
      </c>
      <c r="V1786" s="117">
        <v>0</v>
      </c>
      <c r="W1786" s="117">
        <v>0</v>
      </c>
      <c r="X1786" s="117">
        <v>0</v>
      </c>
      <c r="Y1786" s="117">
        <v>0</v>
      </c>
      <c r="Z1786" s="117">
        <v>0</v>
      </c>
      <c r="AA1786" s="117">
        <v>0</v>
      </c>
      <c r="AB1786" s="117">
        <v>1</v>
      </c>
      <c r="AC1786" s="117">
        <v>0</v>
      </c>
      <c r="AD1786" s="117">
        <v>0</v>
      </c>
      <c r="AE1786" s="117">
        <v>0</v>
      </c>
      <c r="AF1786" s="117">
        <v>0</v>
      </c>
      <c r="AG1786" s="117">
        <v>0</v>
      </c>
      <c r="AH1786" s="117">
        <v>0</v>
      </c>
      <c r="AI1786" s="117">
        <v>0</v>
      </c>
      <c r="AJ1786" s="117">
        <v>0</v>
      </c>
      <c r="AK1786" s="117">
        <v>1</v>
      </c>
      <c r="AL1786" s="117">
        <v>0</v>
      </c>
      <c r="AM1786" s="117">
        <v>0</v>
      </c>
      <c r="AN1786" s="117">
        <v>0</v>
      </c>
      <c r="AO1786" s="117">
        <v>0</v>
      </c>
      <c r="AP1786" s="117">
        <v>0</v>
      </c>
      <c r="AQ1786" s="117">
        <v>1</v>
      </c>
      <c r="AR1786" s="117">
        <v>0</v>
      </c>
      <c r="AS1786" s="117">
        <v>217937.27376521946</v>
      </c>
    </row>
    <row r="1787" spans="1:45" x14ac:dyDescent="0.45">
      <c r="A1787" s="117" t="s">
        <v>2126</v>
      </c>
      <c r="B1787" s="118">
        <v>44794</v>
      </c>
      <c r="C1787" s="117">
        <v>2022</v>
      </c>
      <c r="D1787" s="117">
        <v>8</v>
      </c>
      <c r="E1787" s="117">
        <v>1</v>
      </c>
      <c r="F1787" s="117" t="s">
        <v>340</v>
      </c>
      <c r="G1787" s="117" t="s">
        <v>336</v>
      </c>
      <c r="H1787" s="117">
        <v>0</v>
      </c>
      <c r="I1787" s="117">
        <v>83.458340000000007</v>
      </c>
      <c r="J1787" s="117">
        <v>376871.48863288329</v>
      </c>
      <c r="K1787" s="117">
        <v>204808.98863288332</v>
      </c>
      <c r="L1787" s="117">
        <v>172062.5</v>
      </c>
      <c r="M1787" s="117">
        <v>0</v>
      </c>
      <c r="N1787" s="117">
        <v>1</v>
      </c>
      <c r="O1787" s="117">
        <v>0</v>
      </c>
      <c r="P1787" s="117">
        <v>0</v>
      </c>
      <c r="Q1787" s="117">
        <v>0</v>
      </c>
      <c r="R1787" s="117">
        <v>0</v>
      </c>
      <c r="S1787" s="117">
        <v>0</v>
      </c>
      <c r="T1787" s="117">
        <v>0</v>
      </c>
      <c r="U1787" s="117">
        <v>0</v>
      </c>
      <c r="V1787" s="117">
        <v>0</v>
      </c>
      <c r="W1787" s="117">
        <v>0</v>
      </c>
      <c r="X1787" s="117">
        <v>0</v>
      </c>
      <c r="Y1787" s="117">
        <v>0</v>
      </c>
      <c r="Z1787" s="117">
        <v>0</v>
      </c>
      <c r="AA1787" s="117">
        <v>0</v>
      </c>
      <c r="AB1787" s="117">
        <v>1</v>
      </c>
      <c r="AC1787" s="117">
        <v>0</v>
      </c>
      <c r="AD1787" s="117">
        <v>0</v>
      </c>
      <c r="AE1787" s="117">
        <v>0</v>
      </c>
      <c r="AF1787" s="117">
        <v>0</v>
      </c>
      <c r="AG1787" s="117">
        <v>0</v>
      </c>
      <c r="AH1787" s="117">
        <v>0</v>
      </c>
      <c r="AI1787" s="117">
        <v>0</v>
      </c>
      <c r="AJ1787" s="117">
        <v>0</v>
      </c>
      <c r="AK1787" s="117">
        <v>1</v>
      </c>
      <c r="AL1787" s="117">
        <v>0</v>
      </c>
      <c r="AM1787" s="117">
        <v>0</v>
      </c>
      <c r="AN1787" s="117">
        <v>0</v>
      </c>
      <c r="AO1787" s="117">
        <v>0</v>
      </c>
      <c r="AP1787" s="117">
        <v>0</v>
      </c>
      <c r="AQ1787" s="117">
        <v>1</v>
      </c>
      <c r="AR1787" s="117">
        <v>0</v>
      </c>
      <c r="AS1787" s="117">
        <v>204808.98863288332</v>
      </c>
    </row>
    <row r="1788" spans="1:45" x14ac:dyDescent="0.45">
      <c r="A1788" s="117" t="s">
        <v>2127</v>
      </c>
      <c r="B1788" s="118">
        <v>44795</v>
      </c>
      <c r="C1788" s="117">
        <v>2022</v>
      </c>
      <c r="D1788" s="117">
        <v>8</v>
      </c>
      <c r="E1788" s="117">
        <v>2</v>
      </c>
      <c r="F1788" s="117" t="s">
        <v>342</v>
      </c>
      <c r="G1788" s="117" t="s">
        <v>336</v>
      </c>
      <c r="H1788" s="117">
        <v>0</v>
      </c>
      <c r="I1788" s="117">
        <v>79.791659999999993</v>
      </c>
      <c r="J1788" s="117">
        <v>391646.22840295255</v>
      </c>
      <c r="K1788" s="117">
        <v>215251.22840295252</v>
      </c>
      <c r="L1788" s="117">
        <v>176395</v>
      </c>
      <c r="M1788" s="117">
        <v>0</v>
      </c>
      <c r="N1788" s="117">
        <v>0</v>
      </c>
      <c r="O1788" s="117">
        <v>1</v>
      </c>
      <c r="P1788" s="117">
        <v>0</v>
      </c>
      <c r="Q1788" s="117">
        <v>0</v>
      </c>
      <c r="R1788" s="117">
        <v>0</v>
      </c>
      <c r="S1788" s="117">
        <v>0</v>
      </c>
      <c r="T1788" s="117">
        <v>0</v>
      </c>
      <c r="U1788" s="117">
        <v>0</v>
      </c>
      <c r="V1788" s="117">
        <v>0</v>
      </c>
      <c r="W1788" s="117">
        <v>0</v>
      </c>
      <c r="X1788" s="117">
        <v>0</v>
      </c>
      <c r="Y1788" s="117">
        <v>0</v>
      </c>
      <c r="Z1788" s="117">
        <v>0</v>
      </c>
      <c r="AA1788" s="117">
        <v>0</v>
      </c>
      <c r="AB1788" s="117">
        <v>1</v>
      </c>
      <c r="AC1788" s="117">
        <v>0</v>
      </c>
      <c r="AD1788" s="117">
        <v>0</v>
      </c>
      <c r="AE1788" s="117">
        <v>0</v>
      </c>
      <c r="AF1788" s="117">
        <v>0</v>
      </c>
      <c r="AG1788" s="117">
        <v>0</v>
      </c>
      <c r="AH1788" s="117">
        <v>0</v>
      </c>
      <c r="AI1788" s="117">
        <v>0</v>
      </c>
      <c r="AJ1788" s="117">
        <v>0</v>
      </c>
      <c r="AK1788" s="117">
        <v>1</v>
      </c>
      <c r="AL1788" s="117">
        <v>0</v>
      </c>
      <c r="AM1788" s="117">
        <v>0</v>
      </c>
      <c r="AN1788" s="117">
        <v>0</v>
      </c>
      <c r="AO1788" s="117">
        <v>0</v>
      </c>
      <c r="AP1788" s="117">
        <v>0</v>
      </c>
      <c r="AQ1788" s="117">
        <v>1</v>
      </c>
      <c r="AR1788" s="117">
        <v>0</v>
      </c>
      <c r="AS1788" s="117">
        <v>215251.22840295252</v>
      </c>
    </row>
    <row r="1789" spans="1:45" x14ac:dyDescent="0.45">
      <c r="A1789" s="117" t="s">
        <v>2128</v>
      </c>
      <c r="B1789" s="118">
        <v>44796</v>
      </c>
      <c r="C1789" s="117">
        <v>2022</v>
      </c>
      <c r="D1789" s="117">
        <v>8</v>
      </c>
      <c r="E1789" s="117">
        <v>3</v>
      </c>
      <c r="F1789" s="117" t="s">
        <v>342</v>
      </c>
      <c r="G1789" s="117" t="s">
        <v>336</v>
      </c>
      <c r="H1789" s="117">
        <v>0</v>
      </c>
      <c r="I1789" s="117">
        <v>78.833340000000007</v>
      </c>
      <c r="J1789" s="117">
        <v>398498.39251318795</v>
      </c>
      <c r="K1789" s="117">
        <v>216132.97584652129</v>
      </c>
      <c r="L1789" s="117">
        <v>182365.41666666666</v>
      </c>
      <c r="M1789" s="117">
        <v>0</v>
      </c>
      <c r="N1789" s="117">
        <v>0</v>
      </c>
      <c r="O1789" s="117">
        <v>0</v>
      </c>
      <c r="P1789" s="117">
        <v>1</v>
      </c>
      <c r="Q1789" s="117">
        <v>0</v>
      </c>
      <c r="R1789" s="117">
        <v>0</v>
      </c>
      <c r="S1789" s="117">
        <v>0</v>
      </c>
      <c r="T1789" s="117">
        <v>0</v>
      </c>
      <c r="U1789" s="117">
        <v>0</v>
      </c>
      <c r="V1789" s="117">
        <v>0</v>
      </c>
      <c r="W1789" s="117">
        <v>0</v>
      </c>
      <c r="X1789" s="117">
        <v>0</v>
      </c>
      <c r="Y1789" s="117">
        <v>0</v>
      </c>
      <c r="Z1789" s="117">
        <v>0</v>
      </c>
      <c r="AA1789" s="117">
        <v>0</v>
      </c>
      <c r="AB1789" s="117">
        <v>1</v>
      </c>
      <c r="AC1789" s="117">
        <v>0</v>
      </c>
      <c r="AD1789" s="117">
        <v>0</v>
      </c>
      <c r="AE1789" s="117">
        <v>0</v>
      </c>
      <c r="AF1789" s="117">
        <v>0</v>
      </c>
      <c r="AG1789" s="117">
        <v>0</v>
      </c>
      <c r="AH1789" s="117">
        <v>0</v>
      </c>
      <c r="AI1789" s="117">
        <v>0</v>
      </c>
      <c r="AJ1789" s="117">
        <v>0</v>
      </c>
      <c r="AK1789" s="117">
        <v>1</v>
      </c>
      <c r="AL1789" s="117">
        <v>0</v>
      </c>
      <c r="AM1789" s="117">
        <v>0</v>
      </c>
      <c r="AN1789" s="117">
        <v>0</v>
      </c>
      <c r="AO1789" s="117">
        <v>0</v>
      </c>
      <c r="AP1789" s="117">
        <v>0</v>
      </c>
      <c r="AQ1789" s="117">
        <v>1</v>
      </c>
      <c r="AR1789" s="117">
        <v>0</v>
      </c>
      <c r="AS1789" s="117">
        <v>216132.97584652129</v>
      </c>
    </row>
    <row r="1790" spans="1:45" x14ac:dyDescent="0.45">
      <c r="A1790" s="117" t="s">
        <v>2129</v>
      </c>
      <c r="B1790" s="118">
        <v>44797</v>
      </c>
      <c r="C1790" s="117">
        <v>2022</v>
      </c>
      <c r="D1790" s="117">
        <v>8</v>
      </c>
      <c r="E1790" s="117">
        <v>4</v>
      </c>
      <c r="F1790" s="117" t="s">
        <v>342</v>
      </c>
      <c r="G1790" s="117" t="s">
        <v>336</v>
      </c>
      <c r="H1790" s="117">
        <v>0</v>
      </c>
      <c r="I1790" s="117">
        <v>79.125</v>
      </c>
      <c r="J1790" s="117">
        <v>398821.8857353988</v>
      </c>
      <c r="K1790" s="117">
        <v>216432.71906873214</v>
      </c>
      <c r="L1790" s="117">
        <v>182389.16666666666</v>
      </c>
      <c r="M1790" s="117">
        <v>0</v>
      </c>
      <c r="N1790" s="117">
        <v>0</v>
      </c>
      <c r="O1790" s="117">
        <v>0</v>
      </c>
      <c r="P1790" s="117">
        <v>0</v>
      </c>
      <c r="Q1790" s="117">
        <v>1</v>
      </c>
      <c r="R1790" s="117">
        <v>0</v>
      </c>
      <c r="S1790" s="117">
        <v>0</v>
      </c>
      <c r="T1790" s="117">
        <v>0</v>
      </c>
      <c r="U1790" s="117">
        <v>0</v>
      </c>
      <c r="V1790" s="117">
        <v>0</v>
      </c>
      <c r="W1790" s="117">
        <v>0</v>
      </c>
      <c r="X1790" s="117">
        <v>0</v>
      </c>
      <c r="Y1790" s="117">
        <v>0</v>
      </c>
      <c r="Z1790" s="117">
        <v>0</v>
      </c>
      <c r="AA1790" s="117">
        <v>0</v>
      </c>
      <c r="AB1790" s="117">
        <v>1</v>
      </c>
      <c r="AC1790" s="117">
        <v>0</v>
      </c>
      <c r="AD1790" s="117">
        <v>0</v>
      </c>
      <c r="AE1790" s="117">
        <v>0</v>
      </c>
      <c r="AF1790" s="117">
        <v>0</v>
      </c>
      <c r="AG1790" s="117">
        <v>0</v>
      </c>
      <c r="AH1790" s="117">
        <v>0</v>
      </c>
      <c r="AI1790" s="117">
        <v>0</v>
      </c>
      <c r="AJ1790" s="117">
        <v>0</v>
      </c>
      <c r="AK1790" s="117">
        <v>1</v>
      </c>
      <c r="AL1790" s="117">
        <v>0</v>
      </c>
      <c r="AM1790" s="117">
        <v>0</v>
      </c>
      <c r="AN1790" s="117">
        <v>0</v>
      </c>
      <c r="AO1790" s="117">
        <v>0</v>
      </c>
      <c r="AP1790" s="117">
        <v>0</v>
      </c>
      <c r="AQ1790" s="117">
        <v>1</v>
      </c>
      <c r="AR1790" s="117">
        <v>0</v>
      </c>
      <c r="AS1790" s="117">
        <v>216432.71906873214</v>
      </c>
    </row>
    <row r="1791" spans="1:45" x14ac:dyDescent="0.45">
      <c r="A1791" s="117" t="s">
        <v>2130</v>
      </c>
      <c r="B1791" s="118">
        <v>44798</v>
      </c>
      <c r="C1791" s="117">
        <v>2022</v>
      </c>
      <c r="D1791" s="117">
        <v>8</v>
      </c>
      <c r="E1791" s="117">
        <v>5</v>
      </c>
      <c r="F1791" s="117" t="s">
        <v>342</v>
      </c>
      <c r="G1791" s="117" t="s">
        <v>336</v>
      </c>
      <c r="H1791" s="117">
        <v>0</v>
      </c>
      <c r="I1791" s="117">
        <v>76.125</v>
      </c>
      <c r="J1791" s="117">
        <v>402174.05281906837</v>
      </c>
      <c r="K1791" s="117">
        <v>220218.63615240171</v>
      </c>
      <c r="L1791" s="117">
        <v>181955.41666666666</v>
      </c>
      <c r="M1791" s="117">
        <v>0</v>
      </c>
      <c r="N1791" s="117">
        <v>0</v>
      </c>
      <c r="O1791" s="117">
        <v>0</v>
      </c>
      <c r="P1791" s="117">
        <v>0</v>
      </c>
      <c r="Q1791" s="117">
        <v>0</v>
      </c>
      <c r="R1791" s="117">
        <v>1</v>
      </c>
      <c r="S1791" s="117">
        <v>0</v>
      </c>
      <c r="T1791" s="117">
        <v>0</v>
      </c>
      <c r="U1791" s="117">
        <v>0</v>
      </c>
      <c r="V1791" s="117">
        <v>0</v>
      </c>
      <c r="W1791" s="117">
        <v>0</v>
      </c>
      <c r="X1791" s="117">
        <v>0</v>
      </c>
      <c r="Y1791" s="117">
        <v>0</v>
      </c>
      <c r="Z1791" s="117">
        <v>0</v>
      </c>
      <c r="AA1791" s="117">
        <v>0</v>
      </c>
      <c r="AB1791" s="117">
        <v>1</v>
      </c>
      <c r="AC1791" s="117">
        <v>0</v>
      </c>
      <c r="AD1791" s="117">
        <v>0</v>
      </c>
      <c r="AE1791" s="117">
        <v>0</v>
      </c>
      <c r="AF1791" s="117">
        <v>0</v>
      </c>
      <c r="AG1791" s="117">
        <v>0</v>
      </c>
      <c r="AH1791" s="117">
        <v>0</v>
      </c>
      <c r="AI1791" s="117">
        <v>0</v>
      </c>
      <c r="AJ1791" s="117">
        <v>0</v>
      </c>
      <c r="AK1791" s="117">
        <v>1</v>
      </c>
      <c r="AL1791" s="117">
        <v>0</v>
      </c>
      <c r="AM1791" s="117">
        <v>0</v>
      </c>
      <c r="AN1791" s="117">
        <v>0</v>
      </c>
      <c r="AO1791" s="117">
        <v>0</v>
      </c>
      <c r="AP1791" s="117">
        <v>0</v>
      </c>
      <c r="AQ1791" s="117">
        <v>1</v>
      </c>
      <c r="AR1791" s="117">
        <v>0</v>
      </c>
      <c r="AS1791" s="117">
        <v>220218.63615240171</v>
      </c>
    </row>
    <row r="1792" spans="1:45" x14ac:dyDescent="0.45">
      <c r="A1792" s="117" t="s">
        <v>2131</v>
      </c>
      <c r="B1792" s="118">
        <v>44799</v>
      </c>
      <c r="C1792" s="117">
        <v>2022</v>
      </c>
      <c r="D1792" s="117">
        <v>8</v>
      </c>
      <c r="E1792" s="117">
        <v>6</v>
      </c>
      <c r="F1792" s="117" t="s">
        <v>342</v>
      </c>
      <c r="G1792" s="117" t="s">
        <v>336</v>
      </c>
      <c r="H1792" s="117">
        <v>0</v>
      </c>
      <c r="I1792" s="117">
        <v>78.041659999999993</v>
      </c>
      <c r="J1792" s="117">
        <v>392506.98835930164</v>
      </c>
      <c r="K1792" s="117">
        <v>210468.23835930164</v>
      </c>
      <c r="L1792" s="117">
        <v>182038.75</v>
      </c>
      <c r="M1792" s="117">
        <v>0</v>
      </c>
      <c r="N1792" s="117">
        <v>0</v>
      </c>
      <c r="O1792" s="117">
        <v>0</v>
      </c>
      <c r="P1792" s="117">
        <v>0</v>
      </c>
      <c r="Q1792" s="117">
        <v>0</v>
      </c>
      <c r="R1792" s="117">
        <v>0</v>
      </c>
      <c r="S1792" s="117">
        <v>1</v>
      </c>
      <c r="T1792" s="117">
        <v>0</v>
      </c>
      <c r="U1792" s="117">
        <v>0</v>
      </c>
      <c r="V1792" s="117">
        <v>0</v>
      </c>
      <c r="W1792" s="117">
        <v>0</v>
      </c>
      <c r="X1792" s="117">
        <v>0</v>
      </c>
      <c r="Y1792" s="117">
        <v>0</v>
      </c>
      <c r="Z1792" s="117">
        <v>0</v>
      </c>
      <c r="AA1792" s="117">
        <v>0</v>
      </c>
      <c r="AB1792" s="117">
        <v>1</v>
      </c>
      <c r="AC1792" s="117">
        <v>0</v>
      </c>
      <c r="AD1792" s="117">
        <v>0</v>
      </c>
      <c r="AE1792" s="117">
        <v>0</v>
      </c>
      <c r="AF1792" s="117">
        <v>0</v>
      </c>
      <c r="AG1792" s="117">
        <v>0</v>
      </c>
      <c r="AH1792" s="117">
        <v>0</v>
      </c>
      <c r="AI1792" s="117">
        <v>0</v>
      </c>
      <c r="AJ1792" s="117">
        <v>0</v>
      </c>
      <c r="AK1792" s="117">
        <v>1</v>
      </c>
      <c r="AL1792" s="117">
        <v>0</v>
      </c>
      <c r="AM1792" s="117">
        <v>0</v>
      </c>
      <c r="AN1792" s="117">
        <v>0</v>
      </c>
      <c r="AO1792" s="117">
        <v>0</v>
      </c>
      <c r="AP1792" s="117">
        <v>0</v>
      </c>
      <c r="AQ1792" s="117">
        <v>1</v>
      </c>
      <c r="AR1792" s="117">
        <v>0</v>
      </c>
      <c r="AS1792" s="117">
        <v>210468.23835930164</v>
      </c>
    </row>
    <row r="1793" spans="1:45" x14ac:dyDescent="0.45">
      <c r="A1793" s="117" t="s">
        <v>2132</v>
      </c>
      <c r="B1793" s="118">
        <v>44800</v>
      </c>
      <c r="C1793" s="117">
        <v>2022</v>
      </c>
      <c r="D1793" s="117">
        <v>8</v>
      </c>
      <c r="E1793" s="117">
        <v>7</v>
      </c>
      <c r="F1793" s="117" t="s">
        <v>340</v>
      </c>
      <c r="G1793" s="117" t="s">
        <v>336</v>
      </c>
      <c r="H1793" s="117">
        <v>0</v>
      </c>
      <c r="I1793" s="117">
        <v>71.833340000000007</v>
      </c>
      <c r="J1793" s="117">
        <v>331072.73035039339</v>
      </c>
      <c r="K1793" s="117">
        <v>173194.81368372674</v>
      </c>
      <c r="L1793" s="117">
        <v>157877.91666666666</v>
      </c>
      <c r="M1793" s="117">
        <v>0</v>
      </c>
      <c r="N1793" s="117">
        <v>0</v>
      </c>
      <c r="O1793" s="117">
        <v>0</v>
      </c>
      <c r="P1793" s="117">
        <v>0</v>
      </c>
      <c r="Q1793" s="117">
        <v>0</v>
      </c>
      <c r="R1793" s="117">
        <v>0</v>
      </c>
      <c r="S1793" s="117">
        <v>0</v>
      </c>
      <c r="T1793" s="117">
        <v>1</v>
      </c>
      <c r="U1793" s="117">
        <v>0</v>
      </c>
      <c r="V1793" s="117">
        <v>0</v>
      </c>
      <c r="W1793" s="117">
        <v>0</v>
      </c>
      <c r="X1793" s="117">
        <v>0</v>
      </c>
      <c r="Y1793" s="117">
        <v>0</v>
      </c>
      <c r="Z1793" s="117">
        <v>0</v>
      </c>
      <c r="AA1793" s="117">
        <v>0</v>
      </c>
      <c r="AB1793" s="117">
        <v>1</v>
      </c>
      <c r="AC1793" s="117">
        <v>0</v>
      </c>
      <c r="AD1793" s="117">
        <v>0</v>
      </c>
      <c r="AE1793" s="117">
        <v>0</v>
      </c>
      <c r="AF1793" s="117">
        <v>0</v>
      </c>
      <c r="AG1793" s="117">
        <v>0</v>
      </c>
      <c r="AH1793" s="117">
        <v>0</v>
      </c>
      <c r="AI1793" s="117">
        <v>0</v>
      </c>
      <c r="AJ1793" s="117">
        <v>0</v>
      </c>
      <c r="AK1793" s="117">
        <v>1</v>
      </c>
      <c r="AL1793" s="117">
        <v>0</v>
      </c>
      <c r="AM1793" s="117">
        <v>0</v>
      </c>
      <c r="AN1793" s="117">
        <v>0</v>
      </c>
      <c r="AO1793" s="117">
        <v>0</v>
      </c>
      <c r="AP1793" s="117">
        <v>0</v>
      </c>
      <c r="AQ1793" s="117">
        <v>1</v>
      </c>
      <c r="AR1793" s="117">
        <v>0</v>
      </c>
      <c r="AS1793" s="117">
        <v>173194.81368372674</v>
      </c>
    </row>
    <row r="1794" spans="1:45" x14ac:dyDescent="0.45">
      <c r="A1794" s="117" t="s">
        <v>2133</v>
      </c>
      <c r="B1794" s="118">
        <v>44801</v>
      </c>
      <c r="C1794" s="117">
        <v>2022</v>
      </c>
      <c r="D1794" s="117">
        <v>8</v>
      </c>
      <c r="E1794" s="117">
        <v>1</v>
      </c>
      <c r="F1794" s="117" t="s">
        <v>340</v>
      </c>
      <c r="G1794" s="117" t="s">
        <v>336</v>
      </c>
      <c r="H1794" s="117">
        <v>0</v>
      </c>
      <c r="I1794" s="117">
        <v>67.666659999999993</v>
      </c>
      <c r="J1794" s="117">
        <v>316923.6825928624</v>
      </c>
      <c r="K1794" s="117">
        <v>170591.18259286243</v>
      </c>
      <c r="L1794" s="117">
        <v>146332.5</v>
      </c>
      <c r="M1794" s="117">
        <v>0</v>
      </c>
      <c r="N1794" s="117">
        <v>1</v>
      </c>
      <c r="O1794" s="117">
        <v>0</v>
      </c>
      <c r="P1794" s="117">
        <v>0</v>
      </c>
      <c r="Q1794" s="117">
        <v>0</v>
      </c>
      <c r="R1794" s="117">
        <v>0</v>
      </c>
      <c r="S1794" s="117">
        <v>0</v>
      </c>
      <c r="T1794" s="117">
        <v>0</v>
      </c>
      <c r="U1794" s="117">
        <v>0</v>
      </c>
      <c r="V1794" s="117">
        <v>0</v>
      </c>
      <c r="W1794" s="117">
        <v>0</v>
      </c>
      <c r="X1794" s="117">
        <v>0</v>
      </c>
      <c r="Y1794" s="117">
        <v>0</v>
      </c>
      <c r="Z1794" s="117">
        <v>0</v>
      </c>
      <c r="AA1794" s="117">
        <v>0</v>
      </c>
      <c r="AB1794" s="117">
        <v>1</v>
      </c>
      <c r="AC1794" s="117">
        <v>0</v>
      </c>
      <c r="AD1794" s="117">
        <v>0</v>
      </c>
      <c r="AE1794" s="117">
        <v>0</v>
      </c>
      <c r="AF1794" s="117">
        <v>0</v>
      </c>
      <c r="AG1794" s="117">
        <v>0</v>
      </c>
      <c r="AH1794" s="117">
        <v>0</v>
      </c>
      <c r="AI1794" s="117">
        <v>0</v>
      </c>
      <c r="AJ1794" s="117">
        <v>0</v>
      </c>
      <c r="AK1794" s="117">
        <v>1</v>
      </c>
      <c r="AL1794" s="117">
        <v>0</v>
      </c>
      <c r="AM1794" s="117">
        <v>0</v>
      </c>
      <c r="AN1794" s="117">
        <v>0</v>
      </c>
      <c r="AO1794" s="117">
        <v>0</v>
      </c>
      <c r="AP1794" s="117">
        <v>0</v>
      </c>
      <c r="AQ1794" s="117">
        <v>1</v>
      </c>
      <c r="AR1794" s="117">
        <v>0</v>
      </c>
      <c r="AS1794" s="117">
        <v>170591.18259286243</v>
      </c>
    </row>
    <row r="1795" spans="1:45" x14ac:dyDescent="0.45">
      <c r="A1795" s="117" t="s">
        <v>2134</v>
      </c>
      <c r="B1795" s="118">
        <v>44802</v>
      </c>
      <c r="C1795" s="117">
        <v>2022</v>
      </c>
      <c r="D1795" s="117">
        <v>8</v>
      </c>
      <c r="E1795" s="117">
        <v>2</v>
      </c>
      <c r="F1795" s="117" t="s">
        <v>342</v>
      </c>
      <c r="G1795" s="117" t="s">
        <v>336</v>
      </c>
      <c r="H1795" s="117">
        <v>0</v>
      </c>
      <c r="I1795" s="117">
        <v>72.458340000000007</v>
      </c>
      <c r="J1795" s="117">
        <v>359410.61757590668</v>
      </c>
      <c r="K1795" s="117">
        <v>193758.95090924003</v>
      </c>
      <c r="L1795" s="117">
        <v>165651.66666666666</v>
      </c>
      <c r="M1795" s="117">
        <v>0</v>
      </c>
      <c r="N1795" s="117">
        <v>0</v>
      </c>
      <c r="O1795" s="117">
        <v>1</v>
      </c>
      <c r="P1795" s="117">
        <v>0</v>
      </c>
      <c r="Q1795" s="117">
        <v>0</v>
      </c>
      <c r="R1795" s="117">
        <v>0</v>
      </c>
      <c r="S1795" s="117">
        <v>0</v>
      </c>
      <c r="T1795" s="117">
        <v>0</v>
      </c>
      <c r="U1795" s="117">
        <v>0</v>
      </c>
      <c r="V1795" s="117">
        <v>0</v>
      </c>
      <c r="W1795" s="117">
        <v>0</v>
      </c>
      <c r="X1795" s="117">
        <v>0</v>
      </c>
      <c r="Y1795" s="117">
        <v>0</v>
      </c>
      <c r="Z1795" s="117">
        <v>0</v>
      </c>
      <c r="AA1795" s="117">
        <v>0</v>
      </c>
      <c r="AB1795" s="117">
        <v>1</v>
      </c>
      <c r="AC1795" s="117">
        <v>0</v>
      </c>
      <c r="AD1795" s="117">
        <v>0</v>
      </c>
      <c r="AE1795" s="117">
        <v>0</v>
      </c>
      <c r="AF1795" s="117">
        <v>0</v>
      </c>
      <c r="AG1795" s="117">
        <v>0</v>
      </c>
      <c r="AH1795" s="117">
        <v>0</v>
      </c>
      <c r="AI1795" s="117">
        <v>0</v>
      </c>
      <c r="AJ1795" s="117">
        <v>0</v>
      </c>
      <c r="AK1795" s="117">
        <v>1</v>
      </c>
      <c r="AL1795" s="117">
        <v>0</v>
      </c>
      <c r="AM1795" s="117">
        <v>0</v>
      </c>
      <c r="AN1795" s="117">
        <v>0</v>
      </c>
      <c r="AO1795" s="117">
        <v>0</v>
      </c>
      <c r="AP1795" s="117">
        <v>0</v>
      </c>
      <c r="AQ1795" s="117">
        <v>1</v>
      </c>
      <c r="AR1795" s="117">
        <v>0</v>
      </c>
      <c r="AS1795" s="117">
        <v>193758.95090924003</v>
      </c>
    </row>
    <row r="1796" spans="1:45" x14ac:dyDescent="0.45">
      <c r="A1796" s="117" t="s">
        <v>2135</v>
      </c>
      <c r="B1796" s="118">
        <v>44803</v>
      </c>
      <c r="C1796" s="117">
        <v>2022</v>
      </c>
      <c r="D1796" s="117">
        <v>8</v>
      </c>
      <c r="E1796" s="117">
        <v>3</v>
      </c>
      <c r="F1796" s="117" t="s">
        <v>342</v>
      </c>
      <c r="G1796" s="117" t="s">
        <v>336</v>
      </c>
      <c r="H1796" s="117">
        <v>0</v>
      </c>
      <c r="I1796" s="117">
        <v>76.291659999999993</v>
      </c>
      <c r="J1796" s="117">
        <v>380861.91048969928</v>
      </c>
      <c r="K1796" s="117">
        <v>206130.24382303259</v>
      </c>
      <c r="L1796" s="117">
        <v>174731.66666666669</v>
      </c>
      <c r="M1796" s="117">
        <v>0</v>
      </c>
      <c r="N1796" s="117">
        <v>0</v>
      </c>
      <c r="O1796" s="117">
        <v>0</v>
      </c>
      <c r="P1796" s="117">
        <v>1</v>
      </c>
      <c r="Q1796" s="117">
        <v>0</v>
      </c>
      <c r="R1796" s="117">
        <v>0</v>
      </c>
      <c r="S1796" s="117">
        <v>0</v>
      </c>
      <c r="T1796" s="117">
        <v>0</v>
      </c>
      <c r="U1796" s="117">
        <v>0</v>
      </c>
      <c r="V1796" s="117">
        <v>0</v>
      </c>
      <c r="W1796" s="117">
        <v>0</v>
      </c>
      <c r="X1796" s="117">
        <v>0</v>
      </c>
      <c r="Y1796" s="117">
        <v>0</v>
      </c>
      <c r="Z1796" s="117">
        <v>0</v>
      </c>
      <c r="AA1796" s="117">
        <v>0</v>
      </c>
      <c r="AB1796" s="117">
        <v>1</v>
      </c>
      <c r="AC1796" s="117">
        <v>0</v>
      </c>
      <c r="AD1796" s="117">
        <v>0</v>
      </c>
      <c r="AE1796" s="117">
        <v>0</v>
      </c>
      <c r="AF1796" s="117">
        <v>0</v>
      </c>
      <c r="AG1796" s="117">
        <v>0</v>
      </c>
      <c r="AH1796" s="117">
        <v>0</v>
      </c>
      <c r="AI1796" s="117">
        <v>0</v>
      </c>
      <c r="AJ1796" s="117">
        <v>0</v>
      </c>
      <c r="AK1796" s="117">
        <v>1</v>
      </c>
      <c r="AL1796" s="117">
        <v>0</v>
      </c>
      <c r="AM1796" s="117">
        <v>0</v>
      </c>
      <c r="AN1796" s="117">
        <v>0</v>
      </c>
      <c r="AO1796" s="117">
        <v>0</v>
      </c>
      <c r="AP1796" s="117">
        <v>0</v>
      </c>
      <c r="AQ1796" s="117">
        <v>1</v>
      </c>
      <c r="AR1796" s="117">
        <v>0</v>
      </c>
      <c r="AS1796" s="117">
        <v>206130.24382303259</v>
      </c>
    </row>
    <row r="1797" spans="1:45" x14ac:dyDescent="0.45">
      <c r="A1797" s="117" t="s">
        <v>2136</v>
      </c>
      <c r="B1797" s="118">
        <v>44804</v>
      </c>
      <c r="C1797" s="117">
        <v>2022</v>
      </c>
      <c r="D1797" s="117">
        <v>8</v>
      </c>
      <c r="E1797" s="117">
        <v>4</v>
      </c>
      <c r="F1797" s="117" t="s">
        <v>342</v>
      </c>
      <c r="G1797" s="117" t="s">
        <v>336</v>
      </c>
      <c r="H1797" s="117">
        <v>0</v>
      </c>
      <c r="I1797" s="117">
        <v>78.083340000000007</v>
      </c>
      <c r="J1797" s="117">
        <v>386677.40190473793</v>
      </c>
      <c r="K1797" s="117">
        <v>213169.90190473793</v>
      </c>
      <c r="L1797" s="117">
        <v>173507.50000000003</v>
      </c>
      <c r="M1797" s="117">
        <v>0</v>
      </c>
      <c r="N1797" s="117">
        <v>0</v>
      </c>
      <c r="O1797" s="117">
        <v>0</v>
      </c>
      <c r="P1797" s="117">
        <v>0</v>
      </c>
      <c r="Q1797" s="117">
        <v>1</v>
      </c>
      <c r="R1797" s="117">
        <v>0</v>
      </c>
      <c r="S1797" s="117">
        <v>0</v>
      </c>
      <c r="T1797" s="117">
        <v>0</v>
      </c>
      <c r="U1797" s="117">
        <v>0</v>
      </c>
      <c r="V1797" s="117">
        <v>0</v>
      </c>
      <c r="W1797" s="117">
        <v>0</v>
      </c>
      <c r="X1797" s="117">
        <v>0</v>
      </c>
      <c r="Y1797" s="117">
        <v>0</v>
      </c>
      <c r="Z1797" s="117">
        <v>0</v>
      </c>
      <c r="AA1797" s="117">
        <v>0</v>
      </c>
      <c r="AB1797" s="117">
        <v>1</v>
      </c>
      <c r="AC1797" s="117">
        <v>0</v>
      </c>
      <c r="AD1797" s="117">
        <v>0</v>
      </c>
      <c r="AE1797" s="117">
        <v>0</v>
      </c>
      <c r="AF1797" s="117">
        <v>0</v>
      </c>
      <c r="AG1797" s="117">
        <v>0</v>
      </c>
      <c r="AH1797" s="117">
        <v>0</v>
      </c>
      <c r="AI1797" s="117">
        <v>0</v>
      </c>
      <c r="AJ1797" s="117">
        <v>0</v>
      </c>
      <c r="AK1797" s="117">
        <v>1</v>
      </c>
      <c r="AL1797" s="117">
        <v>0</v>
      </c>
      <c r="AM1797" s="117">
        <v>0</v>
      </c>
      <c r="AN1797" s="117">
        <v>0</v>
      </c>
      <c r="AO1797" s="117">
        <v>0</v>
      </c>
      <c r="AP1797" s="117">
        <v>0</v>
      </c>
      <c r="AQ1797" s="117">
        <v>1</v>
      </c>
      <c r="AR1797" s="117">
        <v>0</v>
      </c>
      <c r="AS1797" s="117">
        <v>213169.90190473793</v>
      </c>
    </row>
    <row r="1798" spans="1:45" x14ac:dyDescent="0.45">
      <c r="A1798" s="117" t="s">
        <v>2137</v>
      </c>
      <c r="B1798" s="118">
        <v>44805</v>
      </c>
      <c r="C1798" s="117">
        <v>2022</v>
      </c>
      <c r="D1798" s="117">
        <v>9</v>
      </c>
      <c r="E1798" s="117">
        <v>5</v>
      </c>
      <c r="F1798" s="117" t="s">
        <v>342</v>
      </c>
      <c r="G1798" s="117" t="s">
        <v>336</v>
      </c>
      <c r="H1798" s="117">
        <v>0</v>
      </c>
      <c r="I1798" s="117">
        <v>80.375</v>
      </c>
      <c r="J1798" s="117">
        <v>391008.45744720119</v>
      </c>
      <c r="K1798" s="117">
        <v>217080.5407805345</v>
      </c>
      <c r="L1798" s="117">
        <v>173927.91666666669</v>
      </c>
      <c r="M1798" s="117">
        <v>0</v>
      </c>
      <c r="N1798" s="117">
        <v>0</v>
      </c>
      <c r="O1798" s="117">
        <v>0</v>
      </c>
      <c r="P1798" s="117">
        <v>0</v>
      </c>
      <c r="Q1798" s="117">
        <v>0</v>
      </c>
      <c r="R1798" s="117">
        <v>1</v>
      </c>
      <c r="S1798" s="117">
        <v>0</v>
      </c>
      <c r="T1798" s="117">
        <v>0</v>
      </c>
      <c r="U1798" s="117">
        <v>0</v>
      </c>
      <c r="V1798" s="117">
        <v>0</v>
      </c>
      <c r="W1798" s="117">
        <v>0</v>
      </c>
      <c r="X1798" s="117">
        <v>0</v>
      </c>
      <c r="Y1798" s="117">
        <v>0</v>
      </c>
      <c r="Z1798" s="117">
        <v>0</v>
      </c>
      <c r="AA1798" s="117">
        <v>0</v>
      </c>
      <c r="AB1798" s="117">
        <v>0</v>
      </c>
      <c r="AC1798" s="117">
        <v>1</v>
      </c>
      <c r="AD1798" s="117">
        <v>0</v>
      </c>
      <c r="AE1798" s="117">
        <v>0</v>
      </c>
      <c r="AF1798" s="117">
        <v>0</v>
      </c>
      <c r="AG1798" s="117">
        <v>0</v>
      </c>
      <c r="AH1798" s="117">
        <v>0</v>
      </c>
      <c r="AI1798" s="117">
        <v>0</v>
      </c>
      <c r="AJ1798" s="117">
        <v>0</v>
      </c>
      <c r="AK1798" s="117">
        <v>1</v>
      </c>
      <c r="AL1798" s="117">
        <v>0</v>
      </c>
      <c r="AM1798" s="117">
        <v>0</v>
      </c>
      <c r="AN1798" s="117">
        <v>0</v>
      </c>
      <c r="AO1798" s="117">
        <v>0</v>
      </c>
      <c r="AP1798" s="117">
        <v>0</v>
      </c>
      <c r="AQ1798" s="117">
        <v>1</v>
      </c>
      <c r="AR1798" s="117">
        <v>0</v>
      </c>
      <c r="AS1798" s="117">
        <v>217080.5407805345</v>
      </c>
    </row>
    <row r="1799" spans="1:45" x14ac:dyDescent="0.45">
      <c r="A1799" s="117" t="s">
        <v>2138</v>
      </c>
      <c r="B1799" s="118">
        <v>44806</v>
      </c>
      <c r="C1799" s="117">
        <v>2022</v>
      </c>
      <c r="D1799" s="117">
        <v>9</v>
      </c>
      <c r="E1799" s="117">
        <v>6</v>
      </c>
      <c r="F1799" s="117" t="s">
        <v>342</v>
      </c>
      <c r="G1799" s="117" t="s">
        <v>336</v>
      </c>
      <c r="H1799" s="117">
        <v>0</v>
      </c>
      <c r="I1799" s="117">
        <v>77.75</v>
      </c>
      <c r="J1799" s="117">
        <v>372138.39280077873</v>
      </c>
      <c r="K1799" s="117">
        <v>205203.39280077873</v>
      </c>
      <c r="L1799" s="117">
        <v>166935</v>
      </c>
      <c r="M1799" s="117">
        <v>0</v>
      </c>
      <c r="N1799" s="117">
        <v>0</v>
      </c>
      <c r="O1799" s="117">
        <v>0</v>
      </c>
      <c r="P1799" s="117">
        <v>0</v>
      </c>
      <c r="Q1799" s="117">
        <v>0</v>
      </c>
      <c r="R1799" s="117">
        <v>0</v>
      </c>
      <c r="S1799" s="117">
        <v>1</v>
      </c>
      <c r="T1799" s="117">
        <v>0</v>
      </c>
      <c r="U1799" s="117">
        <v>0</v>
      </c>
      <c r="V1799" s="117">
        <v>0</v>
      </c>
      <c r="W1799" s="117">
        <v>0</v>
      </c>
      <c r="X1799" s="117">
        <v>0</v>
      </c>
      <c r="Y1799" s="117">
        <v>0</v>
      </c>
      <c r="Z1799" s="117">
        <v>0</v>
      </c>
      <c r="AA1799" s="117">
        <v>0</v>
      </c>
      <c r="AB1799" s="117">
        <v>0</v>
      </c>
      <c r="AC1799" s="117">
        <v>1</v>
      </c>
      <c r="AD1799" s="117">
        <v>0</v>
      </c>
      <c r="AE1799" s="117">
        <v>0</v>
      </c>
      <c r="AF1799" s="117">
        <v>0</v>
      </c>
      <c r="AG1799" s="117">
        <v>0</v>
      </c>
      <c r="AH1799" s="117">
        <v>0</v>
      </c>
      <c r="AI1799" s="117">
        <v>0</v>
      </c>
      <c r="AJ1799" s="117">
        <v>0</v>
      </c>
      <c r="AK1799" s="117">
        <v>1</v>
      </c>
      <c r="AL1799" s="117">
        <v>0</v>
      </c>
      <c r="AM1799" s="117">
        <v>0</v>
      </c>
      <c r="AN1799" s="117">
        <v>0</v>
      </c>
      <c r="AO1799" s="117">
        <v>0</v>
      </c>
      <c r="AP1799" s="117">
        <v>0</v>
      </c>
      <c r="AQ1799" s="117">
        <v>1</v>
      </c>
      <c r="AR1799" s="117">
        <v>0</v>
      </c>
      <c r="AS1799" s="117">
        <v>205203.39280077873</v>
      </c>
    </row>
    <row r="1800" spans="1:45" x14ac:dyDescent="0.45">
      <c r="A1800" s="117" t="s">
        <v>2139</v>
      </c>
      <c r="B1800" s="118">
        <v>44807</v>
      </c>
      <c r="C1800" s="117">
        <v>2022</v>
      </c>
      <c r="D1800" s="117">
        <v>9</v>
      </c>
      <c r="E1800" s="117">
        <v>7</v>
      </c>
      <c r="F1800" s="117" t="s">
        <v>340</v>
      </c>
      <c r="G1800" s="117" t="s">
        <v>336</v>
      </c>
      <c r="H1800" s="117">
        <v>0</v>
      </c>
      <c r="I1800" s="117">
        <v>74.833340000000007</v>
      </c>
      <c r="J1800" s="117">
        <v>327922.67644807621</v>
      </c>
      <c r="K1800" s="117">
        <v>179076.84311474286</v>
      </c>
      <c r="L1800" s="117">
        <v>148845.83333333334</v>
      </c>
      <c r="M1800" s="117">
        <v>0</v>
      </c>
      <c r="N1800" s="117">
        <v>0</v>
      </c>
      <c r="O1800" s="117">
        <v>0</v>
      </c>
      <c r="P1800" s="117">
        <v>0</v>
      </c>
      <c r="Q1800" s="117">
        <v>0</v>
      </c>
      <c r="R1800" s="117">
        <v>0</v>
      </c>
      <c r="S1800" s="117">
        <v>0</v>
      </c>
      <c r="T1800" s="117">
        <v>1</v>
      </c>
      <c r="U1800" s="117">
        <v>0</v>
      </c>
      <c r="V1800" s="117">
        <v>0</v>
      </c>
      <c r="W1800" s="117">
        <v>0</v>
      </c>
      <c r="X1800" s="117">
        <v>0</v>
      </c>
      <c r="Y1800" s="117">
        <v>0</v>
      </c>
      <c r="Z1800" s="117">
        <v>0</v>
      </c>
      <c r="AA1800" s="117">
        <v>0</v>
      </c>
      <c r="AB1800" s="117">
        <v>0</v>
      </c>
      <c r="AC1800" s="117">
        <v>1</v>
      </c>
      <c r="AD1800" s="117">
        <v>0</v>
      </c>
      <c r="AE1800" s="117">
        <v>0</v>
      </c>
      <c r="AF1800" s="117">
        <v>0</v>
      </c>
      <c r="AG1800" s="117">
        <v>0</v>
      </c>
      <c r="AH1800" s="117">
        <v>0</v>
      </c>
      <c r="AI1800" s="117">
        <v>0</v>
      </c>
      <c r="AJ1800" s="117">
        <v>0</v>
      </c>
      <c r="AK1800" s="117">
        <v>1</v>
      </c>
      <c r="AL1800" s="117">
        <v>0</v>
      </c>
      <c r="AM1800" s="117">
        <v>0</v>
      </c>
      <c r="AN1800" s="117">
        <v>0</v>
      </c>
      <c r="AO1800" s="117">
        <v>0</v>
      </c>
      <c r="AP1800" s="117">
        <v>0</v>
      </c>
      <c r="AQ1800" s="117">
        <v>1</v>
      </c>
      <c r="AR1800" s="117">
        <v>0</v>
      </c>
      <c r="AS1800" s="117">
        <v>179076.84311474286</v>
      </c>
    </row>
    <row r="1801" spans="1:45" x14ac:dyDescent="0.45">
      <c r="A1801" s="117" t="s">
        <v>2140</v>
      </c>
      <c r="B1801" s="118">
        <v>44808</v>
      </c>
      <c r="C1801" s="117">
        <v>2022</v>
      </c>
      <c r="D1801" s="117">
        <v>9</v>
      </c>
      <c r="E1801" s="117">
        <v>1</v>
      </c>
      <c r="F1801" s="117" t="s">
        <v>340</v>
      </c>
      <c r="G1801" s="117" t="s">
        <v>336</v>
      </c>
      <c r="H1801" s="117">
        <v>0</v>
      </c>
      <c r="I1801" s="117">
        <v>72.5</v>
      </c>
      <c r="J1801" s="117">
        <v>315555.70592610328</v>
      </c>
      <c r="K1801" s="117">
        <v>180916.95592610331</v>
      </c>
      <c r="L1801" s="117">
        <v>134638.75</v>
      </c>
      <c r="M1801" s="117">
        <v>0</v>
      </c>
      <c r="N1801" s="117">
        <v>1</v>
      </c>
      <c r="O1801" s="117">
        <v>0</v>
      </c>
      <c r="P1801" s="117">
        <v>0</v>
      </c>
      <c r="Q1801" s="117">
        <v>0</v>
      </c>
      <c r="R1801" s="117">
        <v>0</v>
      </c>
      <c r="S1801" s="117">
        <v>0</v>
      </c>
      <c r="T1801" s="117">
        <v>0</v>
      </c>
      <c r="U1801" s="117">
        <v>0</v>
      </c>
      <c r="V1801" s="117">
        <v>0</v>
      </c>
      <c r="W1801" s="117">
        <v>0</v>
      </c>
      <c r="X1801" s="117">
        <v>0</v>
      </c>
      <c r="Y1801" s="117">
        <v>0</v>
      </c>
      <c r="Z1801" s="117">
        <v>0</v>
      </c>
      <c r="AA1801" s="117">
        <v>0</v>
      </c>
      <c r="AB1801" s="117">
        <v>0</v>
      </c>
      <c r="AC1801" s="117">
        <v>1</v>
      </c>
      <c r="AD1801" s="117">
        <v>0</v>
      </c>
      <c r="AE1801" s="117">
        <v>0</v>
      </c>
      <c r="AF1801" s="117">
        <v>0</v>
      </c>
      <c r="AG1801" s="117">
        <v>0</v>
      </c>
      <c r="AH1801" s="117">
        <v>0</v>
      </c>
      <c r="AI1801" s="117">
        <v>0</v>
      </c>
      <c r="AJ1801" s="117">
        <v>0</v>
      </c>
      <c r="AK1801" s="117">
        <v>1</v>
      </c>
      <c r="AL1801" s="117">
        <v>0</v>
      </c>
      <c r="AM1801" s="117">
        <v>0</v>
      </c>
      <c r="AN1801" s="117">
        <v>0</v>
      </c>
      <c r="AO1801" s="117">
        <v>0</v>
      </c>
      <c r="AP1801" s="117">
        <v>0</v>
      </c>
      <c r="AQ1801" s="117">
        <v>1</v>
      </c>
      <c r="AR1801" s="117">
        <v>0</v>
      </c>
      <c r="AS1801" s="117">
        <v>180916.95592610331</v>
      </c>
    </row>
    <row r="1802" spans="1:45" x14ac:dyDescent="0.45">
      <c r="A1802" s="117" t="s">
        <v>2141</v>
      </c>
      <c r="B1802" s="118">
        <v>44809</v>
      </c>
      <c r="C1802" s="117">
        <v>2022</v>
      </c>
      <c r="D1802" s="117">
        <v>9</v>
      </c>
      <c r="E1802" s="117">
        <v>2</v>
      </c>
      <c r="F1802" s="117" t="s">
        <v>340</v>
      </c>
      <c r="G1802" s="117" t="s">
        <v>334</v>
      </c>
      <c r="H1802" s="117">
        <v>0</v>
      </c>
      <c r="I1802" s="117">
        <v>70.875</v>
      </c>
      <c r="J1802" s="117">
        <v>319838.84863843909</v>
      </c>
      <c r="K1802" s="117">
        <v>182469.68197177246</v>
      </c>
      <c r="L1802" s="117">
        <v>137369.16666666666</v>
      </c>
      <c r="M1802" s="117">
        <v>0</v>
      </c>
      <c r="N1802" s="117">
        <v>0</v>
      </c>
      <c r="O1802" s="117">
        <v>1</v>
      </c>
      <c r="P1802" s="117">
        <v>0</v>
      </c>
      <c r="Q1802" s="117">
        <v>0</v>
      </c>
      <c r="R1802" s="117">
        <v>0</v>
      </c>
      <c r="S1802" s="117">
        <v>0</v>
      </c>
      <c r="T1802" s="117">
        <v>0</v>
      </c>
      <c r="U1802" s="117">
        <v>0</v>
      </c>
      <c r="V1802" s="117">
        <v>0</v>
      </c>
      <c r="W1802" s="117">
        <v>0</v>
      </c>
      <c r="X1802" s="117">
        <v>0</v>
      </c>
      <c r="Y1802" s="117">
        <v>0</v>
      </c>
      <c r="Z1802" s="117">
        <v>0</v>
      </c>
      <c r="AA1802" s="117">
        <v>0</v>
      </c>
      <c r="AB1802" s="117">
        <v>0</v>
      </c>
      <c r="AC1802" s="117">
        <v>1</v>
      </c>
      <c r="AD1802" s="117">
        <v>0</v>
      </c>
      <c r="AE1802" s="117">
        <v>0</v>
      </c>
      <c r="AF1802" s="117">
        <v>0</v>
      </c>
      <c r="AG1802" s="117">
        <v>0</v>
      </c>
      <c r="AH1802" s="117">
        <v>0</v>
      </c>
      <c r="AI1802" s="117">
        <v>0</v>
      </c>
      <c r="AJ1802" s="117">
        <v>0</v>
      </c>
      <c r="AK1802" s="117">
        <v>1</v>
      </c>
      <c r="AL1802" s="117">
        <v>0</v>
      </c>
      <c r="AM1802" s="117">
        <v>0</v>
      </c>
      <c r="AN1802" s="117">
        <v>1</v>
      </c>
      <c r="AO1802" s="117">
        <v>0</v>
      </c>
      <c r="AP1802" s="117">
        <v>0</v>
      </c>
      <c r="AQ1802" s="117">
        <v>0</v>
      </c>
      <c r="AR1802" s="117">
        <v>0</v>
      </c>
      <c r="AS1802" s="117">
        <v>182469.68197177246</v>
      </c>
    </row>
    <row r="1803" spans="1:45" x14ac:dyDescent="0.45">
      <c r="A1803" s="117" t="s">
        <v>2142</v>
      </c>
      <c r="B1803" s="118">
        <v>44810</v>
      </c>
      <c r="C1803" s="117">
        <v>2022</v>
      </c>
      <c r="D1803" s="117">
        <v>9</v>
      </c>
      <c r="E1803" s="117">
        <v>3</v>
      </c>
      <c r="F1803" s="117" t="s">
        <v>342</v>
      </c>
      <c r="G1803" s="117" t="s">
        <v>336</v>
      </c>
      <c r="H1803" s="117">
        <v>0</v>
      </c>
      <c r="I1803" s="117">
        <v>71.958340000000007</v>
      </c>
      <c r="J1803" s="117">
        <v>341174.73133359128</v>
      </c>
      <c r="K1803" s="117">
        <v>191862.23133359125</v>
      </c>
      <c r="L1803" s="117">
        <v>149312.5</v>
      </c>
      <c r="M1803" s="117">
        <v>0</v>
      </c>
      <c r="N1803" s="117">
        <v>0</v>
      </c>
      <c r="O1803" s="117">
        <v>0</v>
      </c>
      <c r="P1803" s="117">
        <v>1</v>
      </c>
      <c r="Q1803" s="117">
        <v>0</v>
      </c>
      <c r="R1803" s="117">
        <v>0</v>
      </c>
      <c r="S1803" s="117">
        <v>0</v>
      </c>
      <c r="T1803" s="117">
        <v>0</v>
      </c>
      <c r="U1803" s="117">
        <v>0</v>
      </c>
      <c r="V1803" s="117">
        <v>0</v>
      </c>
      <c r="W1803" s="117">
        <v>0</v>
      </c>
      <c r="X1803" s="117">
        <v>0</v>
      </c>
      <c r="Y1803" s="117">
        <v>0</v>
      </c>
      <c r="Z1803" s="117">
        <v>0</v>
      </c>
      <c r="AA1803" s="117">
        <v>0</v>
      </c>
      <c r="AB1803" s="117">
        <v>0</v>
      </c>
      <c r="AC1803" s="117">
        <v>1</v>
      </c>
      <c r="AD1803" s="117">
        <v>0</v>
      </c>
      <c r="AE1803" s="117">
        <v>0</v>
      </c>
      <c r="AF1803" s="117">
        <v>0</v>
      </c>
      <c r="AG1803" s="117">
        <v>0</v>
      </c>
      <c r="AH1803" s="117">
        <v>0</v>
      </c>
      <c r="AI1803" s="117">
        <v>0</v>
      </c>
      <c r="AJ1803" s="117">
        <v>0</v>
      </c>
      <c r="AK1803" s="117">
        <v>1</v>
      </c>
      <c r="AL1803" s="117">
        <v>0</v>
      </c>
      <c r="AM1803" s="117">
        <v>0</v>
      </c>
      <c r="AN1803" s="117">
        <v>0</v>
      </c>
      <c r="AO1803" s="117">
        <v>0</v>
      </c>
      <c r="AP1803" s="117">
        <v>0</v>
      </c>
      <c r="AQ1803" s="117">
        <v>1</v>
      </c>
      <c r="AR1803" s="117">
        <v>0</v>
      </c>
      <c r="AS1803" s="117">
        <v>191862.23133359125</v>
      </c>
    </row>
    <row r="1804" spans="1:45" x14ac:dyDescent="0.45">
      <c r="A1804" s="117" t="s">
        <v>2143</v>
      </c>
      <c r="B1804" s="118">
        <v>44811</v>
      </c>
      <c r="C1804" s="117">
        <v>2022</v>
      </c>
      <c r="D1804" s="117">
        <v>9</v>
      </c>
      <c r="E1804" s="117">
        <v>4</v>
      </c>
      <c r="F1804" s="117" t="s">
        <v>342</v>
      </c>
      <c r="G1804" s="117" t="s">
        <v>336</v>
      </c>
      <c r="H1804" s="117">
        <v>0</v>
      </c>
      <c r="I1804" s="117">
        <v>67.25</v>
      </c>
      <c r="J1804" s="117">
        <v>339315.44333700917</v>
      </c>
      <c r="K1804" s="117">
        <v>189379.19333700917</v>
      </c>
      <c r="L1804" s="117">
        <v>149936.25</v>
      </c>
      <c r="M1804" s="117">
        <v>0</v>
      </c>
      <c r="N1804" s="117">
        <v>0</v>
      </c>
      <c r="O1804" s="117">
        <v>0</v>
      </c>
      <c r="P1804" s="117">
        <v>0</v>
      </c>
      <c r="Q1804" s="117">
        <v>1</v>
      </c>
      <c r="R1804" s="117">
        <v>0</v>
      </c>
      <c r="S1804" s="117">
        <v>0</v>
      </c>
      <c r="T1804" s="117">
        <v>0</v>
      </c>
      <c r="U1804" s="117">
        <v>0</v>
      </c>
      <c r="V1804" s="117">
        <v>0</v>
      </c>
      <c r="W1804" s="117">
        <v>0</v>
      </c>
      <c r="X1804" s="117">
        <v>0</v>
      </c>
      <c r="Y1804" s="117">
        <v>0</v>
      </c>
      <c r="Z1804" s="117">
        <v>0</v>
      </c>
      <c r="AA1804" s="117">
        <v>0</v>
      </c>
      <c r="AB1804" s="117">
        <v>0</v>
      </c>
      <c r="AC1804" s="117">
        <v>1</v>
      </c>
      <c r="AD1804" s="117">
        <v>0</v>
      </c>
      <c r="AE1804" s="117">
        <v>0</v>
      </c>
      <c r="AF1804" s="117">
        <v>0</v>
      </c>
      <c r="AG1804" s="117">
        <v>0</v>
      </c>
      <c r="AH1804" s="117">
        <v>0</v>
      </c>
      <c r="AI1804" s="117">
        <v>0</v>
      </c>
      <c r="AJ1804" s="117">
        <v>0</v>
      </c>
      <c r="AK1804" s="117">
        <v>1</v>
      </c>
      <c r="AL1804" s="117">
        <v>0</v>
      </c>
      <c r="AM1804" s="117">
        <v>0</v>
      </c>
      <c r="AN1804" s="117">
        <v>0</v>
      </c>
      <c r="AO1804" s="117">
        <v>0</v>
      </c>
      <c r="AP1804" s="117">
        <v>0</v>
      </c>
      <c r="AQ1804" s="117">
        <v>1</v>
      </c>
      <c r="AR1804" s="117">
        <v>0</v>
      </c>
      <c r="AS1804" s="117">
        <v>189379.19333700917</v>
      </c>
    </row>
    <row r="1805" spans="1:45" x14ac:dyDescent="0.45">
      <c r="A1805" s="117" t="s">
        <v>2144</v>
      </c>
      <c r="B1805" s="118">
        <v>44812</v>
      </c>
      <c r="C1805" s="117">
        <v>2022</v>
      </c>
      <c r="D1805" s="117">
        <v>9</v>
      </c>
      <c r="E1805" s="117">
        <v>5</v>
      </c>
      <c r="F1805" s="117" t="s">
        <v>342</v>
      </c>
      <c r="G1805" s="117" t="s">
        <v>336</v>
      </c>
      <c r="H1805" s="117">
        <v>0</v>
      </c>
      <c r="I1805" s="117">
        <v>69.125</v>
      </c>
      <c r="J1805" s="117">
        <v>318821.09221352579</v>
      </c>
      <c r="K1805" s="117">
        <v>176057.34221352582</v>
      </c>
      <c r="L1805" s="117">
        <v>142763.75</v>
      </c>
      <c r="M1805" s="117">
        <v>0</v>
      </c>
      <c r="N1805" s="117">
        <v>0</v>
      </c>
      <c r="O1805" s="117">
        <v>0</v>
      </c>
      <c r="P1805" s="117">
        <v>0</v>
      </c>
      <c r="Q1805" s="117">
        <v>0</v>
      </c>
      <c r="R1805" s="117">
        <v>1</v>
      </c>
      <c r="S1805" s="117">
        <v>0</v>
      </c>
      <c r="T1805" s="117">
        <v>0</v>
      </c>
      <c r="U1805" s="117">
        <v>0</v>
      </c>
      <c r="V1805" s="117">
        <v>0</v>
      </c>
      <c r="W1805" s="117">
        <v>0</v>
      </c>
      <c r="X1805" s="117">
        <v>0</v>
      </c>
      <c r="Y1805" s="117">
        <v>0</v>
      </c>
      <c r="Z1805" s="117">
        <v>0</v>
      </c>
      <c r="AA1805" s="117">
        <v>0</v>
      </c>
      <c r="AB1805" s="117">
        <v>0</v>
      </c>
      <c r="AC1805" s="117">
        <v>1</v>
      </c>
      <c r="AD1805" s="117">
        <v>0</v>
      </c>
      <c r="AE1805" s="117">
        <v>0</v>
      </c>
      <c r="AF1805" s="117">
        <v>0</v>
      </c>
      <c r="AG1805" s="117">
        <v>0</v>
      </c>
      <c r="AH1805" s="117">
        <v>0</v>
      </c>
      <c r="AI1805" s="117">
        <v>0</v>
      </c>
      <c r="AJ1805" s="117">
        <v>0</v>
      </c>
      <c r="AK1805" s="117">
        <v>1</v>
      </c>
      <c r="AL1805" s="117">
        <v>0</v>
      </c>
      <c r="AM1805" s="117">
        <v>0</v>
      </c>
      <c r="AN1805" s="117">
        <v>0</v>
      </c>
      <c r="AO1805" s="117">
        <v>0</v>
      </c>
      <c r="AP1805" s="117">
        <v>0</v>
      </c>
      <c r="AQ1805" s="117">
        <v>1</v>
      </c>
      <c r="AR1805" s="117">
        <v>0</v>
      </c>
      <c r="AS1805" s="117">
        <v>176057.34221352582</v>
      </c>
    </row>
    <row r="1806" spans="1:45" x14ac:dyDescent="0.45">
      <c r="A1806" s="117" t="s">
        <v>2145</v>
      </c>
      <c r="B1806" s="118">
        <v>44813</v>
      </c>
      <c r="C1806" s="117">
        <v>2022</v>
      </c>
      <c r="D1806" s="117">
        <v>9</v>
      </c>
      <c r="E1806" s="117">
        <v>6</v>
      </c>
      <c r="F1806" s="117" t="s">
        <v>342</v>
      </c>
      <c r="G1806" s="117" t="s">
        <v>336</v>
      </c>
      <c r="H1806" s="117">
        <v>0</v>
      </c>
      <c r="I1806" s="117">
        <v>68.541659999999993</v>
      </c>
      <c r="J1806" s="117">
        <v>308586.21845521778</v>
      </c>
      <c r="K1806" s="117">
        <v>177150.38512188446</v>
      </c>
      <c r="L1806" s="117">
        <v>131435.83333333334</v>
      </c>
      <c r="M1806" s="117">
        <v>0</v>
      </c>
      <c r="N1806" s="117">
        <v>0</v>
      </c>
      <c r="O1806" s="117">
        <v>0</v>
      </c>
      <c r="P1806" s="117">
        <v>0</v>
      </c>
      <c r="Q1806" s="117">
        <v>0</v>
      </c>
      <c r="R1806" s="117">
        <v>0</v>
      </c>
      <c r="S1806" s="117">
        <v>1</v>
      </c>
      <c r="T1806" s="117">
        <v>0</v>
      </c>
      <c r="U1806" s="117">
        <v>0</v>
      </c>
      <c r="V1806" s="117">
        <v>0</v>
      </c>
      <c r="W1806" s="117">
        <v>0</v>
      </c>
      <c r="X1806" s="117">
        <v>0</v>
      </c>
      <c r="Y1806" s="117">
        <v>0</v>
      </c>
      <c r="Z1806" s="117">
        <v>0</v>
      </c>
      <c r="AA1806" s="117">
        <v>0</v>
      </c>
      <c r="AB1806" s="117">
        <v>0</v>
      </c>
      <c r="AC1806" s="117">
        <v>1</v>
      </c>
      <c r="AD1806" s="117">
        <v>0</v>
      </c>
      <c r="AE1806" s="117">
        <v>0</v>
      </c>
      <c r="AF1806" s="117">
        <v>0</v>
      </c>
      <c r="AG1806" s="117">
        <v>0</v>
      </c>
      <c r="AH1806" s="117">
        <v>0</v>
      </c>
      <c r="AI1806" s="117">
        <v>0</v>
      </c>
      <c r="AJ1806" s="117">
        <v>0</v>
      </c>
      <c r="AK1806" s="117">
        <v>1</v>
      </c>
      <c r="AL1806" s="117">
        <v>0</v>
      </c>
      <c r="AM1806" s="117">
        <v>0</v>
      </c>
      <c r="AN1806" s="117">
        <v>0</v>
      </c>
      <c r="AO1806" s="117">
        <v>0</v>
      </c>
      <c r="AP1806" s="117">
        <v>0</v>
      </c>
      <c r="AQ1806" s="117">
        <v>1</v>
      </c>
      <c r="AR1806" s="117">
        <v>0</v>
      </c>
      <c r="AS1806" s="117">
        <v>177150.38512188446</v>
      </c>
    </row>
    <row r="1807" spans="1:45" x14ac:dyDescent="0.45">
      <c r="A1807" s="117" t="s">
        <v>2146</v>
      </c>
      <c r="B1807" s="118">
        <v>44814</v>
      </c>
      <c r="C1807" s="117">
        <v>2022</v>
      </c>
      <c r="D1807" s="117">
        <v>9</v>
      </c>
      <c r="E1807" s="117">
        <v>7</v>
      </c>
      <c r="F1807" s="117" t="s">
        <v>340</v>
      </c>
      <c r="G1807" s="117" t="s">
        <v>336</v>
      </c>
      <c r="H1807" s="117">
        <v>0</v>
      </c>
      <c r="I1807" s="117">
        <v>67.041659999999993</v>
      </c>
      <c r="J1807" s="117">
        <v>286907.0495702342</v>
      </c>
      <c r="K1807" s="117">
        <v>171927.88290356752</v>
      </c>
      <c r="L1807" s="117">
        <v>114979.16666666667</v>
      </c>
      <c r="M1807" s="117">
        <v>0</v>
      </c>
      <c r="N1807" s="117">
        <v>0</v>
      </c>
      <c r="O1807" s="117">
        <v>0</v>
      </c>
      <c r="P1807" s="117">
        <v>0</v>
      </c>
      <c r="Q1807" s="117">
        <v>0</v>
      </c>
      <c r="R1807" s="117">
        <v>0</v>
      </c>
      <c r="S1807" s="117">
        <v>0</v>
      </c>
      <c r="T1807" s="117">
        <v>1</v>
      </c>
      <c r="U1807" s="117">
        <v>0</v>
      </c>
      <c r="V1807" s="117">
        <v>0</v>
      </c>
      <c r="W1807" s="117">
        <v>0</v>
      </c>
      <c r="X1807" s="117">
        <v>0</v>
      </c>
      <c r="Y1807" s="117">
        <v>0</v>
      </c>
      <c r="Z1807" s="117">
        <v>0</v>
      </c>
      <c r="AA1807" s="117">
        <v>0</v>
      </c>
      <c r="AB1807" s="117">
        <v>0</v>
      </c>
      <c r="AC1807" s="117">
        <v>1</v>
      </c>
      <c r="AD1807" s="117">
        <v>0</v>
      </c>
      <c r="AE1807" s="117">
        <v>0</v>
      </c>
      <c r="AF1807" s="117">
        <v>0</v>
      </c>
      <c r="AG1807" s="117">
        <v>0</v>
      </c>
      <c r="AH1807" s="117">
        <v>0</v>
      </c>
      <c r="AI1807" s="117">
        <v>0</v>
      </c>
      <c r="AJ1807" s="117">
        <v>0</v>
      </c>
      <c r="AK1807" s="117">
        <v>1</v>
      </c>
      <c r="AL1807" s="117">
        <v>0</v>
      </c>
      <c r="AM1807" s="117">
        <v>0</v>
      </c>
      <c r="AN1807" s="117">
        <v>0</v>
      </c>
      <c r="AO1807" s="117">
        <v>0</v>
      </c>
      <c r="AP1807" s="117">
        <v>0</v>
      </c>
      <c r="AQ1807" s="117">
        <v>1</v>
      </c>
      <c r="AR1807" s="117">
        <v>0</v>
      </c>
      <c r="AS1807" s="117">
        <v>171927.88290356752</v>
      </c>
    </row>
    <row r="1808" spans="1:45" x14ac:dyDescent="0.45">
      <c r="A1808" s="117" t="s">
        <v>2147</v>
      </c>
      <c r="B1808" s="118">
        <v>44815</v>
      </c>
      <c r="C1808" s="117">
        <v>2022</v>
      </c>
      <c r="D1808" s="117">
        <v>9</v>
      </c>
      <c r="E1808" s="117">
        <v>1</v>
      </c>
      <c r="F1808" s="117" t="s">
        <v>340</v>
      </c>
      <c r="G1808" s="117" t="s">
        <v>336</v>
      </c>
      <c r="H1808" s="117">
        <v>0</v>
      </c>
      <c r="I1808" s="117">
        <v>62.916670000000003</v>
      </c>
      <c r="J1808" s="117">
        <v>268116.07562692079</v>
      </c>
      <c r="K1808" s="117">
        <v>166591.49229358748</v>
      </c>
      <c r="L1808" s="117">
        <v>101524.58333333333</v>
      </c>
      <c r="M1808" s="117">
        <v>0</v>
      </c>
      <c r="N1808" s="117">
        <v>1</v>
      </c>
      <c r="O1808" s="117">
        <v>0</v>
      </c>
      <c r="P1808" s="117">
        <v>0</v>
      </c>
      <c r="Q1808" s="117">
        <v>0</v>
      </c>
      <c r="R1808" s="117">
        <v>0</v>
      </c>
      <c r="S1808" s="117">
        <v>0</v>
      </c>
      <c r="T1808" s="117">
        <v>0</v>
      </c>
      <c r="U1808" s="117">
        <v>0</v>
      </c>
      <c r="V1808" s="117">
        <v>0</v>
      </c>
      <c r="W1808" s="117">
        <v>0</v>
      </c>
      <c r="X1808" s="117">
        <v>0</v>
      </c>
      <c r="Y1808" s="117">
        <v>0</v>
      </c>
      <c r="Z1808" s="117">
        <v>0</v>
      </c>
      <c r="AA1808" s="117">
        <v>0</v>
      </c>
      <c r="AB1808" s="117">
        <v>0</v>
      </c>
      <c r="AC1808" s="117">
        <v>1</v>
      </c>
      <c r="AD1808" s="117">
        <v>0</v>
      </c>
      <c r="AE1808" s="117">
        <v>0</v>
      </c>
      <c r="AF1808" s="117">
        <v>0</v>
      </c>
      <c r="AG1808" s="117">
        <v>0</v>
      </c>
      <c r="AH1808" s="117">
        <v>0</v>
      </c>
      <c r="AI1808" s="117">
        <v>0</v>
      </c>
      <c r="AJ1808" s="117">
        <v>0</v>
      </c>
      <c r="AK1808" s="117">
        <v>1</v>
      </c>
      <c r="AL1808" s="117">
        <v>0</v>
      </c>
      <c r="AM1808" s="117">
        <v>0</v>
      </c>
      <c r="AN1808" s="117">
        <v>0</v>
      </c>
      <c r="AO1808" s="117">
        <v>0</v>
      </c>
      <c r="AP1808" s="117">
        <v>0</v>
      </c>
      <c r="AQ1808" s="117">
        <v>1</v>
      </c>
      <c r="AR1808" s="117">
        <v>0</v>
      </c>
      <c r="AS1808" s="117">
        <v>166591.49229358748</v>
      </c>
    </row>
    <row r="1809" spans="1:45" x14ac:dyDescent="0.45">
      <c r="A1809" s="117" t="s">
        <v>2148</v>
      </c>
      <c r="B1809" s="118">
        <v>44816</v>
      </c>
      <c r="C1809" s="117">
        <v>2022</v>
      </c>
      <c r="D1809" s="117">
        <v>9</v>
      </c>
      <c r="E1809" s="117">
        <v>2</v>
      </c>
      <c r="F1809" s="117" t="s">
        <v>342</v>
      </c>
      <c r="G1809" s="117" t="s">
        <v>336</v>
      </c>
      <c r="H1809" s="117">
        <v>0</v>
      </c>
      <c r="I1809" s="117">
        <v>64.916659999999993</v>
      </c>
      <c r="J1809" s="117">
        <v>286550.95305067365</v>
      </c>
      <c r="K1809" s="117">
        <v>177602.61971734033</v>
      </c>
      <c r="L1809" s="117">
        <v>108948.33333333333</v>
      </c>
      <c r="M1809" s="117">
        <v>0</v>
      </c>
      <c r="N1809" s="117">
        <v>0</v>
      </c>
      <c r="O1809" s="117">
        <v>1</v>
      </c>
      <c r="P1809" s="117">
        <v>0</v>
      </c>
      <c r="Q1809" s="117">
        <v>0</v>
      </c>
      <c r="R1809" s="117">
        <v>0</v>
      </c>
      <c r="S1809" s="117">
        <v>0</v>
      </c>
      <c r="T1809" s="117">
        <v>0</v>
      </c>
      <c r="U1809" s="117">
        <v>0</v>
      </c>
      <c r="V1809" s="117">
        <v>0</v>
      </c>
      <c r="W1809" s="117">
        <v>0</v>
      </c>
      <c r="X1809" s="117">
        <v>0</v>
      </c>
      <c r="Y1809" s="117">
        <v>0</v>
      </c>
      <c r="Z1809" s="117">
        <v>0</v>
      </c>
      <c r="AA1809" s="117">
        <v>0</v>
      </c>
      <c r="AB1809" s="117">
        <v>0</v>
      </c>
      <c r="AC1809" s="117">
        <v>1</v>
      </c>
      <c r="AD1809" s="117">
        <v>0</v>
      </c>
      <c r="AE1809" s="117">
        <v>0</v>
      </c>
      <c r="AF1809" s="117">
        <v>0</v>
      </c>
      <c r="AG1809" s="117">
        <v>0</v>
      </c>
      <c r="AH1809" s="117">
        <v>0</v>
      </c>
      <c r="AI1809" s="117">
        <v>0</v>
      </c>
      <c r="AJ1809" s="117">
        <v>0</v>
      </c>
      <c r="AK1809" s="117">
        <v>1</v>
      </c>
      <c r="AL1809" s="117">
        <v>0</v>
      </c>
      <c r="AM1809" s="117">
        <v>0</v>
      </c>
      <c r="AN1809" s="117">
        <v>0</v>
      </c>
      <c r="AO1809" s="117">
        <v>0</v>
      </c>
      <c r="AP1809" s="117">
        <v>0</v>
      </c>
      <c r="AQ1809" s="117">
        <v>1</v>
      </c>
      <c r="AR1809" s="117">
        <v>0</v>
      </c>
      <c r="AS1809" s="117">
        <v>177602.61971734033</v>
      </c>
    </row>
    <row r="1810" spans="1:45" x14ac:dyDescent="0.45">
      <c r="A1810" s="117" t="s">
        <v>2149</v>
      </c>
      <c r="B1810" s="118">
        <v>44817</v>
      </c>
      <c r="C1810" s="117">
        <v>2022</v>
      </c>
      <c r="D1810" s="117">
        <v>9</v>
      </c>
      <c r="E1810" s="117">
        <v>3</v>
      </c>
      <c r="F1810" s="117" t="s">
        <v>342</v>
      </c>
      <c r="G1810" s="117" t="s">
        <v>336</v>
      </c>
      <c r="H1810" s="117">
        <v>0</v>
      </c>
      <c r="I1810" s="117">
        <v>65.958340000000007</v>
      </c>
      <c r="J1810" s="117">
        <v>290799.29320180783</v>
      </c>
      <c r="K1810" s="117">
        <v>181970.95986847451</v>
      </c>
      <c r="L1810" s="117">
        <v>108828.33333333333</v>
      </c>
      <c r="M1810" s="117">
        <v>0</v>
      </c>
      <c r="N1810" s="117">
        <v>0</v>
      </c>
      <c r="O1810" s="117">
        <v>0</v>
      </c>
      <c r="P1810" s="117">
        <v>1</v>
      </c>
      <c r="Q1810" s="117">
        <v>0</v>
      </c>
      <c r="R1810" s="117">
        <v>0</v>
      </c>
      <c r="S1810" s="117">
        <v>0</v>
      </c>
      <c r="T1810" s="117">
        <v>0</v>
      </c>
      <c r="U1810" s="117">
        <v>0</v>
      </c>
      <c r="V1810" s="117">
        <v>0</v>
      </c>
      <c r="W1810" s="117">
        <v>0</v>
      </c>
      <c r="X1810" s="117">
        <v>0</v>
      </c>
      <c r="Y1810" s="117">
        <v>0</v>
      </c>
      <c r="Z1810" s="117">
        <v>0</v>
      </c>
      <c r="AA1810" s="117">
        <v>0</v>
      </c>
      <c r="AB1810" s="117">
        <v>0</v>
      </c>
      <c r="AC1810" s="117">
        <v>1</v>
      </c>
      <c r="AD1810" s="117">
        <v>0</v>
      </c>
      <c r="AE1810" s="117">
        <v>0</v>
      </c>
      <c r="AF1810" s="117">
        <v>0</v>
      </c>
      <c r="AG1810" s="117">
        <v>0</v>
      </c>
      <c r="AH1810" s="117">
        <v>0</v>
      </c>
      <c r="AI1810" s="117">
        <v>0</v>
      </c>
      <c r="AJ1810" s="117">
        <v>0</v>
      </c>
      <c r="AK1810" s="117">
        <v>1</v>
      </c>
      <c r="AL1810" s="117">
        <v>0</v>
      </c>
      <c r="AM1810" s="117">
        <v>0</v>
      </c>
      <c r="AN1810" s="117">
        <v>0</v>
      </c>
      <c r="AO1810" s="117">
        <v>0</v>
      </c>
      <c r="AP1810" s="117">
        <v>0</v>
      </c>
      <c r="AQ1810" s="117">
        <v>1</v>
      </c>
      <c r="AR1810" s="117">
        <v>0</v>
      </c>
      <c r="AS1810" s="117">
        <v>181970.95986847451</v>
      </c>
    </row>
    <row r="1811" spans="1:45" x14ac:dyDescent="0.45">
      <c r="A1811" s="117" t="s">
        <v>2150</v>
      </c>
      <c r="B1811" s="118">
        <v>44818</v>
      </c>
      <c r="C1811" s="117">
        <v>2022</v>
      </c>
      <c r="D1811" s="117">
        <v>9</v>
      </c>
      <c r="E1811" s="117">
        <v>4</v>
      </c>
      <c r="F1811" s="117" t="s">
        <v>342</v>
      </c>
      <c r="G1811" s="117" t="s">
        <v>336</v>
      </c>
      <c r="H1811" s="117">
        <v>0</v>
      </c>
      <c r="I1811" s="117">
        <v>63.75</v>
      </c>
      <c r="J1811" s="117">
        <v>284080.2923858866</v>
      </c>
      <c r="K1811" s="117">
        <v>179228.62571921994</v>
      </c>
      <c r="L1811" s="117">
        <v>104851.66666666667</v>
      </c>
      <c r="M1811" s="117">
        <v>0</v>
      </c>
      <c r="N1811" s="117">
        <v>0</v>
      </c>
      <c r="O1811" s="117">
        <v>0</v>
      </c>
      <c r="P1811" s="117">
        <v>0</v>
      </c>
      <c r="Q1811" s="117">
        <v>1</v>
      </c>
      <c r="R1811" s="117">
        <v>0</v>
      </c>
      <c r="S1811" s="117">
        <v>0</v>
      </c>
      <c r="T1811" s="117">
        <v>0</v>
      </c>
      <c r="U1811" s="117">
        <v>0</v>
      </c>
      <c r="V1811" s="117">
        <v>0</v>
      </c>
      <c r="W1811" s="117">
        <v>0</v>
      </c>
      <c r="X1811" s="117">
        <v>0</v>
      </c>
      <c r="Y1811" s="117">
        <v>0</v>
      </c>
      <c r="Z1811" s="117">
        <v>0</v>
      </c>
      <c r="AA1811" s="117">
        <v>0</v>
      </c>
      <c r="AB1811" s="117">
        <v>0</v>
      </c>
      <c r="AC1811" s="117">
        <v>1</v>
      </c>
      <c r="AD1811" s="117">
        <v>0</v>
      </c>
      <c r="AE1811" s="117">
        <v>0</v>
      </c>
      <c r="AF1811" s="117">
        <v>0</v>
      </c>
      <c r="AG1811" s="117">
        <v>0</v>
      </c>
      <c r="AH1811" s="117">
        <v>0</v>
      </c>
      <c r="AI1811" s="117">
        <v>0</v>
      </c>
      <c r="AJ1811" s="117">
        <v>0</v>
      </c>
      <c r="AK1811" s="117">
        <v>1</v>
      </c>
      <c r="AL1811" s="117">
        <v>0</v>
      </c>
      <c r="AM1811" s="117">
        <v>0</v>
      </c>
      <c r="AN1811" s="117">
        <v>0</v>
      </c>
      <c r="AO1811" s="117">
        <v>0</v>
      </c>
      <c r="AP1811" s="117">
        <v>0</v>
      </c>
      <c r="AQ1811" s="117">
        <v>1</v>
      </c>
      <c r="AR1811" s="117">
        <v>0</v>
      </c>
      <c r="AS1811" s="117">
        <v>179228.62571921994</v>
      </c>
    </row>
    <row r="1812" spans="1:45" x14ac:dyDescent="0.45">
      <c r="A1812" s="117" t="s">
        <v>2151</v>
      </c>
      <c r="B1812" s="118">
        <v>44819</v>
      </c>
      <c r="C1812" s="117">
        <v>2022</v>
      </c>
      <c r="D1812" s="117">
        <v>9</v>
      </c>
      <c r="E1812" s="117">
        <v>5</v>
      </c>
      <c r="F1812" s="117" t="s">
        <v>342</v>
      </c>
      <c r="G1812" s="117" t="s">
        <v>336</v>
      </c>
      <c r="H1812" s="117">
        <v>0</v>
      </c>
      <c r="I1812" s="117">
        <v>64.708340000000007</v>
      </c>
      <c r="J1812" s="117">
        <v>276505.18888546753</v>
      </c>
      <c r="K1812" s="117">
        <v>172188.52221880088</v>
      </c>
      <c r="L1812" s="117">
        <v>104316.66666666667</v>
      </c>
      <c r="M1812" s="117">
        <v>0</v>
      </c>
      <c r="N1812" s="117">
        <v>0</v>
      </c>
      <c r="O1812" s="117">
        <v>0</v>
      </c>
      <c r="P1812" s="117">
        <v>0</v>
      </c>
      <c r="Q1812" s="117">
        <v>0</v>
      </c>
      <c r="R1812" s="117">
        <v>1</v>
      </c>
      <c r="S1812" s="117">
        <v>0</v>
      </c>
      <c r="T1812" s="117">
        <v>0</v>
      </c>
      <c r="U1812" s="117">
        <v>0</v>
      </c>
      <c r="V1812" s="117">
        <v>0</v>
      </c>
      <c r="W1812" s="117">
        <v>0</v>
      </c>
      <c r="X1812" s="117">
        <v>0</v>
      </c>
      <c r="Y1812" s="117">
        <v>0</v>
      </c>
      <c r="Z1812" s="117">
        <v>0</v>
      </c>
      <c r="AA1812" s="117">
        <v>0</v>
      </c>
      <c r="AB1812" s="117">
        <v>0</v>
      </c>
      <c r="AC1812" s="117">
        <v>1</v>
      </c>
      <c r="AD1812" s="117">
        <v>0</v>
      </c>
      <c r="AE1812" s="117">
        <v>0</v>
      </c>
      <c r="AF1812" s="117">
        <v>0</v>
      </c>
      <c r="AG1812" s="117">
        <v>0</v>
      </c>
      <c r="AH1812" s="117">
        <v>0</v>
      </c>
      <c r="AI1812" s="117">
        <v>0</v>
      </c>
      <c r="AJ1812" s="117">
        <v>0</v>
      </c>
      <c r="AK1812" s="117">
        <v>1</v>
      </c>
      <c r="AL1812" s="117">
        <v>0</v>
      </c>
      <c r="AM1812" s="117">
        <v>0</v>
      </c>
      <c r="AN1812" s="117">
        <v>0</v>
      </c>
      <c r="AO1812" s="117">
        <v>0</v>
      </c>
      <c r="AP1812" s="117">
        <v>0</v>
      </c>
      <c r="AQ1812" s="117">
        <v>1</v>
      </c>
      <c r="AR1812" s="117">
        <v>0</v>
      </c>
      <c r="AS1812" s="117">
        <v>172188.52221880088</v>
      </c>
    </row>
    <row r="1813" spans="1:45" x14ac:dyDescent="0.45">
      <c r="A1813" s="117" t="s">
        <v>2152</v>
      </c>
      <c r="B1813" s="118">
        <v>44820</v>
      </c>
      <c r="C1813" s="117">
        <v>2022</v>
      </c>
      <c r="D1813" s="117">
        <v>9</v>
      </c>
      <c r="E1813" s="117">
        <v>6</v>
      </c>
      <c r="F1813" s="117" t="s">
        <v>342</v>
      </c>
      <c r="G1813" s="117" t="s">
        <v>336</v>
      </c>
      <c r="H1813" s="117">
        <v>0</v>
      </c>
      <c r="I1813" s="117">
        <v>63.708329999999997</v>
      </c>
      <c r="J1813" s="117">
        <v>256650.55433751331</v>
      </c>
      <c r="K1813" s="117">
        <v>160936.80433751331</v>
      </c>
      <c r="L1813" s="117">
        <v>95713.75</v>
      </c>
      <c r="M1813" s="117">
        <v>0</v>
      </c>
      <c r="N1813" s="117">
        <v>0</v>
      </c>
      <c r="O1813" s="117">
        <v>0</v>
      </c>
      <c r="P1813" s="117">
        <v>0</v>
      </c>
      <c r="Q1813" s="117">
        <v>0</v>
      </c>
      <c r="R1813" s="117">
        <v>0</v>
      </c>
      <c r="S1813" s="117">
        <v>1</v>
      </c>
      <c r="T1813" s="117">
        <v>0</v>
      </c>
      <c r="U1813" s="117">
        <v>0</v>
      </c>
      <c r="V1813" s="117">
        <v>0</v>
      </c>
      <c r="W1813" s="117">
        <v>0</v>
      </c>
      <c r="X1813" s="117">
        <v>0</v>
      </c>
      <c r="Y1813" s="117">
        <v>0</v>
      </c>
      <c r="Z1813" s="117">
        <v>0</v>
      </c>
      <c r="AA1813" s="117">
        <v>0</v>
      </c>
      <c r="AB1813" s="117">
        <v>0</v>
      </c>
      <c r="AC1813" s="117">
        <v>1</v>
      </c>
      <c r="AD1813" s="117">
        <v>0</v>
      </c>
      <c r="AE1813" s="117">
        <v>0</v>
      </c>
      <c r="AF1813" s="117">
        <v>0</v>
      </c>
      <c r="AG1813" s="117">
        <v>0</v>
      </c>
      <c r="AH1813" s="117">
        <v>0</v>
      </c>
      <c r="AI1813" s="117">
        <v>0</v>
      </c>
      <c r="AJ1813" s="117">
        <v>0</v>
      </c>
      <c r="AK1813" s="117">
        <v>1</v>
      </c>
      <c r="AL1813" s="117">
        <v>0</v>
      </c>
      <c r="AM1813" s="117">
        <v>0</v>
      </c>
      <c r="AN1813" s="117">
        <v>0</v>
      </c>
      <c r="AO1813" s="117">
        <v>0</v>
      </c>
      <c r="AP1813" s="117">
        <v>0</v>
      </c>
      <c r="AQ1813" s="117">
        <v>1</v>
      </c>
      <c r="AR1813" s="117">
        <v>0</v>
      </c>
      <c r="AS1813" s="117">
        <v>160936.80433751331</v>
      </c>
    </row>
    <row r="1814" spans="1:45" x14ac:dyDescent="0.45">
      <c r="A1814" s="117" t="s">
        <v>2153</v>
      </c>
      <c r="B1814" s="118">
        <v>44821</v>
      </c>
      <c r="C1814" s="117">
        <v>2022</v>
      </c>
      <c r="D1814" s="117">
        <v>9</v>
      </c>
      <c r="E1814" s="117">
        <v>7</v>
      </c>
      <c r="F1814" s="117" t="s">
        <v>340</v>
      </c>
      <c r="G1814" s="117" t="s">
        <v>336</v>
      </c>
      <c r="H1814" s="117">
        <v>0</v>
      </c>
      <c r="I1814" s="117">
        <v>60.833329999999997</v>
      </c>
      <c r="J1814" s="117">
        <v>226743.62373498874</v>
      </c>
      <c r="K1814" s="117">
        <v>147025.70706832208</v>
      </c>
      <c r="L1814" s="117">
        <v>79717.916666666672</v>
      </c>
      <c r="M1814" s="117">
        <v>0</v>
      </c>
      <c r="N1814" s="117">
        <v>0</v>
      </c>
      <c r="O1814" s="117">
        <v>0</v>
      </c>
      <c r="P1814" s="117">
        <v>0</v>
      </c>
      <c r="Q1814" s="117">
        <v>0</v>
      </c>
      <c r="R1814" s="117">
        <v>0</v>
      </c>
      <c r="S1814" s="117">
        <v>0</v>
      </c>
      <c r="T1814" s="117">
        <v>1</v>
      </c>
      <c r="U1814" s="117">
        <v>0</v>
      </c>
      <c r="V1814" s="117">
        <v>0</v>
      </c>
      <c r="W1814" s="117">
        <v>0</v>
      </c>
      <c r="X1814" s="117">
        <v>0</v>
      </c>
      <c r="Y1814" s="117">
        <v>0</v>
      </c>
      <c r="Z1814" s="117">
        <v>0</v>
      </c>
      <c r="AA1814" s="117">
        <v>0</v>
      </c>
      <c r="AB1814" s="117">
        <v>0</v>
      </c>
      <c r="AC1814" s="117">
        <v>1</v>
      </c>
      <c r="AD1814" s="117">
        <v>0</v>
      </c>
      <c r="AE1814" s="117">
        <v>0</v>
      </c>
      <c r="AF1814" s="117">
        <v>0</v>
      </c>
      <c r="AG1814" s="117">
        <v>0</v>
      </c>
      <c r="AH1814" s="117">
        <v>0</v>
      </c>
      <c r="AI1814" s="117">
        <v>0</v>
      </c>
      <c r="AJ1814" s="117">
        <v>0</v>
      </c>
      <c r="AK1814" s="117">
        <v>1</v>
      </c>
      <c r="AL1814" s="117">
        <v>0</v>
      </c>
      <c r="AM1814" s="117">
        <v>0</v>
      </c>
      <c r="AN1814" s="117">
        <v>0</v>
      </c>
      <c r="AO1814" s="117">
        <v>0</v>
      </c>
      <c r="AP1814" s="117">
        <v>0</v>
      </c>
      <c r="AQ1814" s="117">
        <v>1</v>
      </c>
      <c r="AR1814" s="117">
        <v>0</v>
      </c>
      <c r="AS1814" s="117">
        <v>147025.70706832208</v>
      </c>
    </row>
    <row r="1815" spans="1:45" x14ac:dyDescent="0.45">
      <c r="A1815" s="117" t="s">
        <v>2154</v>
      </c>
      <c r="B1815" s="118">
        <v>44822</v>
      </c>
      <c r="C1815" s="117">
        <v>2022</v>
      </c>
      <c r="D1815" s="117">
        <v>9</v>
      </c>
      <c r="E1815" s="117">
        <v>1</v>
      </c>
      <c r="F1815" s="117" t="s">
        <v>340</v>
      </c>
      <c r="G1815" s="117" t="s">
        <v>336</v>
      </c>
      <c r="H1815" s="117">
        <v>0</v>
      </c>
      <c r="I1815" s="117">
        <v>64.375</v>
      </c>
      <c r="J1815" s="117">
        <v>214021.70000767836</v>
      </c>
      <c r="K1815" s="117">
        <v>149057.95000767836</v>
      </c>
      <c r="L1815" s="117">
        <v>64963.75</v>
      </c>
      <c r="M1815" s="117">
        <v>0</v>
      </c>
      <c r="N1815" s="117">
        <v>1</v>
      </c>
      <c r="O1815" s="117">
        <v>0</v>
      </c>
      <c r="P1815" s="117">
        <v>0</v>
      </c>
      <c r="Q1815" s="117">
        <v>0</v>
      </c>
      <c r="R1815" s="117">
        <v>0</v>
      </c>
      <c r="S1815" s="117">
        <v>0</v>
      </c>
      <c r="T1815" s="117">
        <v>0</v>
      </c>
      <c r="U1815" s="117">
        <v>0</v>
      </c>
      <c r="V1815" s="117">
        <v>0</v>
      </c>
      <c r="W1815" s="117">
        <v>0</v>
      </c>
      <c r="X1815" s="117">
        <v>0</v>
      </c>
      <c r="Y1815" s="117">
        <v>0</v>
      </c>
      <c r="Z1815" s="117">
        <v>0</v>
      </c>
      <c r="AA1815" s="117">
        <v>0</v>
      </c>
      <c r="AB1815" s="117">
        <v>0</v>
      </c>
      <c r="AC1815" s="117">
        <v>1</v>
      </c>
      <c r="AD1815" s="117">
        <v>0</v>
      </c>
      <c r="AE1815" s="117">
        <v>0</v>
      </c>
      <c r="AF1815" s="117">
        <v>0</v>
      </c>
      <c r="AG1815" s="117">
        <v>0</v>
      </c>
      <c r="AH1815" s="117">
        <v>0</v>
      </c>
      <c r="AI1815" s="117">
        <v>0</v>
      </c>
      <c r="AJ1815" s="117">
        <v>0</v>
      </c>
      <c r="AK1815" s="117">
        <v>1</v>
      </c>
      <c r="AL1815" s="117">
        <v>0</v>
      </c>
      <c r="AM1815" s="117">
        <v>0</v>
      </c>
      <c r="AN1815" s="117">
        <v>0</v>
      </c>
      <c r="AO1815" s="117">
        <v>0</v>
      </c>
      <c r="AP1815" s="117">
        <v>0</v>
      </c>
      <c r="AQ1815" s="117">
        <v>1</v>
      </c>
      <c r="AR1815" s="117">
        <v>0</v>
      </c>
      <c r="AS1815" s="117">
        <v>149057.95000767836</v>
      </c>
    </row>
    <row r="1816" spans="1:45" x14ac:dyDescent="0.45">
      <c r="A1816" s="117" t="s">
        <v>2155</v>
      </c>
      <c r="B1816" s="118">
        <v>44823</v>
      </c>
      <c r="C1816" s="117">
        <v>2022</v>
      </c>
      <c r="D1816" s="117">
        <v>9</v>
      </c>
      <c r="E1816" s="117">
        <v>2</v>
      </c>
      <c r="F1816" s="117" t="s">
        <v>342</v>
      </c>
      <c r="G1816" s="117" t="s">
        <v>336</v>
      </c>
      <c r="H1816" s="117">
        <v>0</v>
      </c>
      <c r="I1816" s="117">
        <v>62.75</v>
      </c>
      <c r="J1816" s="117">
        <v>240319.67870037575</v>
      </c>
      <c r="K1816" s="117">
        <v>162132.17870037575</v>
      </c>
      <c r="L1816" s="117">
        <v>78187.5</v>
      </c>
      <c r="M1816" s="117">
        <v>0</v>
      </c>
      <c r="N1816" s="117">
        <v>0</v>
      </c>
      <c r="O1816" s="117">
        <v>1</v>
      </c>
      <c r="P1816" s="117">
        <v>0</v>
      </c>
      <c r="Q1816" s="117">
        <v>0</v>
      </c>
      <c r="R1816" s="117">
        <v>0</v>
      </c>
      <c r="S1816" s="117">
        <v>0</v>
      </c>
      <c r="T1816" s="117">
        <v>0</v>
      </c>
      <c r="U1816" s="117">
        <v>0</v>
      </c>
      <c r="V1816" s="117">
        <v>0</v>
      </c>
      <c r="W1816" s="117">
        <v>0</v>
      </c>
      <c r="X1816" s="117">
        <v>0</v>
      </c>
      <c r="Y1816" s="117">
        <v>0</v>
      </c>
      <c r="Z1816" s="117">
        <v>0</v>
      </c>
      <c r="AA1816" s="117">
        <v>0</v>
      </c>
      <c r="AB1816" s="117">
        <v>0</v>
      </c>
      <c r="AC1816" s="117">
        <v>1</v>
      </c>
      <c r="AD1816" s="117">
        <v>0</v>
      </c>
      <c r="AE1816" s="117">
        <v>0</v>
      </c>
      <c r="AF1816" s="117">
        <v>0</v>
      </c>
      <c r="AG1816" s="117">
        <v>0</v>
      </c>
      <c r="AH1816" s="117">
        <v>0</v>
      </c>
      <c r="AI1816" s="117">
        <v>0</v>
      </c>
      <c r="AJ1816" s="117">
        <v>0</v>
      </c>
      <c r="AK1816" s="117">
        <v>1</v>
      </c>
      <c r="AL1816" s="117">
        <v>0</v>
      </c>
      <c r="AM1816" s="117">
        <v>0</v>
      </c>
      <c r="AN1816" s="117">
        <v>0</v>
      </c>
      <c r="AO1816" s="117">
        <v>0</v>
      </c>
      <c r="AP1816" s="117">
        <v>0</v>
      </c>
      <c r="AQ1816" s="117">
        <v>1</v>
      </c>
      <c r="AR1816" s="117">
        <v>0</v>
      </c>
      <c r="AS1816" s="117">
        <v>162132.17870037575</v>
      </c>
    </row>
    <row r="1817" spans="1:45" x14ac:dyDescent="0.45">
      <c r="A1817" s="117" t="s">
        <v>2156</v>
      </c>
      <c r="B1817" s="118">
        <v>44824</v>
      </c>
      <c r="C1817" s="117">
        <v>2022</v>
      </c>
      <c r="D1817" s="117">
        <v>9</v>
      </c>
      <c r="E1817" s="117">
        <v>3</v>
      </c>
      <c r="F1817" s="117" t="s">
        <v>342</v>
      </c>
      <c r="G1817" s="117" t="s">
        <v>336</v>
      </c>
      <c r="H1817" s="117">
        <v>0</v>
      </c>
      <c r="I1817" s="117">
        <v>64.208340000000007</v>
      </c>
      <c r="J1817" s="117">
        <v>249692.57300287369</v>
      </c>
      <c r="K1817" s="117">
        <v>160651.73966954034</v>
      </c>
      <c r="L1817" s="117">
        <v>89040.833333333328</v>
      </c>
      <c r="M1817" s="117">
        <v>0</v>
      </c>
      <c r="N1817" s="117">
        <v>0</v>
      </c>
      <c r="O1817" s="117">
        <v>0</v>
      </c>
      <c r="P1817" s="117">
        <v>1</v>
      </c>
      <c r="Q1817" s="117">
        <v>0</v>
      </c>
      <c r="R1817" s="117">
        <v>0</v>
      </c>
      <c r="S1817" s="117">
        <v>0</v>
      </c>
      <c r="T1817" s="117">
        <v>0</v>
      </c>
      <c r="U1817" s="117">
        <v>0</v>
      </c>
      <c r="V1817" s="117">
        <v>0</v>
      </c>
      <c r="W1817" s="117">
        <v>0</v>
      </c>
      <c r="X1817" s="117">
        <v>0</v>
      </c>
      <c r="Y1817" s="117">
        <v>0</v>
      </c>
      <c r="Z1817" s="117">
        <v>0</v>
      </c>
      <c r="AA1817" s="117">
        <v>0</v>
      </c>
      <c r="AB1817" s="117">
        <v>0</v>
      </c>
      <c r="AC1817" s="117">
        <v>1</v>
      </c>
      <c r="AD1817" s="117">
        <v>0</v>
      </c>
      <c r="AE1817" s="117">
        <v>0</v>
      </c>
      <c r="AF1817" s="117">
        <v>0</v>
      </c>
      <c r="AG1817" s="117">
        <v>0</v>
      </c>
      <c r="AH1817" s="117">
        <v>0</v>
      </c>
      <c r="AI1817" s="117">
        <v>0</v>
      </c>
      <c r="AJ1817" s="117">
        <v>0</v>
      </c>
      <c r="AK1817" s="117">
        <v>1</v>
      </c>
      <c r="AL1817" s="117">
        <v>0</v>
      </c>
      <c r="AM1817" s="117">
        <v>0</v>
      </c>
      <c r="AN1817" s="117">
        <v>0</v>
      </c>
      <c r="AO1817" s="117">
        <v>0</v>
      </c>
      <c r="AP1817" s="117">
        <v>0</v>
      </c>
      <c r="AQ1817" s="117">
        <v>1</v>
      </c>
      <c r="AR1817" s="117">
        <v>0</v>
      </c>
      <c r="AS1817" s="117">
        <v>160651.73966954034</v>
      </c>
    </row>
    <row r="1818" spans="1:45" x14ac:dyDescent="0.45">
      <c r="A1818" s="117" t="s">
        <v>2157</v>
      </c>
      <c r="B1818" s="118">
        <v>44825</v>
      </c>
      <c r="C1818" s="117">
        <v>2022</v>
      </c>
      <c r="D1818" s="117">
        <v>9</v>
      </c>
      <c r="E1818" s="117">
        <v>4</v>
      </c>
      <c r="F1818" s="117" t="s">
        <v>342</v>
      </c>
      <c r="G1818" s="117" t="s">
        <v>336</v>
      </c>
      <c r="H1818" s="117">
        <v>0</v>
      </c>
      <c r="I1818" s="117">
        <v>64.208340000000007</v>
      </c>
      <c r="J1818" s="117">
        <v>248359.50557472621</v>
      </c>
      <c r="K1818" s="117">
        <v>157094.50557472621</v>
      </c>
      <c r="L1818" s="117">
        <v>91265</v>
      </c>
      <c r="M1818" s="117">
        <v>0</v>
      </c>
      <c r="N1818" s="117">
        <v>0</v>
      </c>
      <c r="O1818" s="117">
        <v>0</v>
      </c>
      <c r="P1818" s="117">
        <v>0</v>
      </c>
      <c r="Q1818" s="117">
        <v>1</v>
      </c>
      <c r="R1818" s="117">
        <v>0</v>
      </c>
      <c r="S1818" s="117">
        <v>0</v>
      </c>
      <c r="T1818" s="117">
        <v>0</v>
      </c>
      <c r="U1818" s="117">
        <v>0</v>
      </c>
      <c r="V1818" s="117">
        <v>0</v>
      </c>
      <c r="W1818" s="117">
        <v>0</v>
      </c>
      <c r="X1818" s="117">
        <v>0</v>
      </c>
      <c r="Y1818" s="117">
        <v>0</v>
      </c>
      <c r="Z1818" s="117">
        <v>0</v>
      </c>
      <c r="AA1818" s="117">
        <v>0</v>
      </c>
      <c r="AB1818" s="117">
        <v>0</v>
      </c>
      <c r="AC1818" s="117">
        <v>1</v>
      </c>
      <c r="AD1818" s="117">
        <v>0</v>
      </c>
      <c r="AE1818" s="117">
        <v>0</v>
      </c>
      <c r="AF1818" s="117">
        <v>0</v>
      </c>
      <c r="AG1818" s="117">
        <v>0</v>
      </c>
      <c r="AH1818" s="117">
        <v>0</v>
      </c>
      <c r="AI1818" s="117">
        <v>0</v>
      </c>
      <c r="AJ1818" s="117">
        <v>0</v>
      </c>
      <c r="AK1818" s="117">
        <v>1</v>
      </c>
      <c r="AL1818" s="117">
        <v>0</v>
      </c>
      <c r="AM1818" s="117">
        <v>0</v>
      </c>
      <c r="AN1818" s="117">
        <v>0</v>
      </c>
      <c r="AO1818" s="117">
        <v>0</v>
      </c>
      <c r="AP1818" s="117">
        <v>0</v>
      </c>
      <c r="AQ1818" s="117">
        <v>1</v>
      </c>
      <c r="AR1818" s="117">
        <v>0</v>
      </c>
      <c r="AS1818" s="117">
        <v>157094.50557472621</v>
      </c>
    </row>
    <row r="1819" spans="1:45" x14ac:dyDescent="0.45">
      <c r="A1819" s="117" t="s">
        <v>2158</v>
      </c>
      <c r="B1819" s="118">
        <v>44826</v>
      </c>
      <c r="C1819" s="117">
        <v>2022</v>
      </c>
      <c r="D1819" s="117">
        <v>9</v>
      </c>
      <c r="E1819" s="117">
        <v>5</v>
      </c>
      <c r="F1819" s="117" t="s">
        <v>342</v>
      </c>
      <c r="G1819" s="117" t="s">
        <v>336</v>
      </c>
      <c r="H1819" s="117">
        <v>0</v>
      </c>
      <c r="I1819" s="117">
        <v>63.208329999999997</v>
      </c>
      <c r="J1819" s="117">
        <v>255714.65890333493</v>
      </c>
      <c r="K1819" s="117">
        <v>160652.57557000159</v>
      </c>
      <c r="L1819" s="117">
        <v>95062.083333333328</v>
      </c>
      <c r="M1819" s="117">
        <v>0</v>
      </c>
      <c r="N1819" s="117">
        <v>0</v>
      </c>
      <c r="O1819" s="117">
        <v>0</v>
      </c>
      <c r="P1819" s="117">
        <v>0</v>
      </c>
      <c r="Q1819" s="117">
        <v>0</v>
      </c>
      <c r="R1819" s="117">
        <v>1</v>
      </c>
      <c r="S1819" s="117">
        <v>0</v>
      </c>
      <c r="T1819" s="117">
        <v>0</v>
      </c>
      <c r="U1819" s="117">
        <v>0</v>
      </c>
      <c r="V1819" s="117">
        <v>0</v>
      </c>
      <c r="W1819" s="117">
        <v>0</v>
      </c>
      <c r="X1819" s="117">
        <v>0</v>
      </c>
      <c r="Y1819" s="117">
        <v>0</v>
      </c>
      <c r="Z1819" s="117">
        <v>0</v>
      </c>
      <c r="AA1819" s="117">
        <v>0</v>
      </c>
      <c r="AB1819" s="117">
        <v>0</v>
      </c>
      <c r="AC1819" s="117">
        <v>1</v>
      </c>
      <c r="AD1819" s="117">
        <v>0</v>
      </c>
      <c r="AE1819" s="117">
        <v>0</v>
      </c>
      <c r="AF1819" s="117">
        <v>0</v>
      </c>
      <c r="AG1819" s="117">
        <v>0</v>
      </c>
      <c r="AH1819" s="117">
        <v>0</v>
      </c>
      <c r="AI1819" s="117">
        <v>0</v>
      </c>
      <c r="AJ1819" s="117">
        <v>0</v>
      </c>
      <c r="AK1819" s="117">
        <v>1</v>
      </c>
      <c r="AL1819" s="117">
        <v>0</v>
      </c>
      <c r="AM1819" s="117">
        <v>0</v>
      </c>
      <c r="AN1819" s="117">
        <v>0</v>
      </c>
      <c r="AO1819" s="117">
        <v>0</v>
      </c>
      <c r="AP1819" s="117">
        <v>0</v>
      </c>
      <c r="AQ1819" s="117">
        <v>1</v>
      </c>
      <c r="AR1819" s="117">
        <v>0</v>
      </c>
      <c r="AS1819" s="117">
        <v>160652.57557000159</v>
      </c>
    </row>
    <row r="1820" spans="1:45" x14ac:dyDescent="0.45">
      <c r="A1820" s="117" t="s">
        <v>2159</v>
      </c>
      <c r="B1820" s="118">
        <v>44827</v>
      </c>
      <c r="C1820" s="117">
        <v>2022</v>
      </c>
      <c r="D1820" s="117">
        <v>9</v>
      </c>
      <c r="E1820" s="117">
        <v>6</v>
      </c>
      <c r="F1820" s="117" t="s">
        <v>342</v>
      </c>
      <c r="G1820" s="117" t="s">
        <v>336</v>
      </c>
      <c r="H1820" s="117">
        <v>0</v>
      </c>
      <c r="I1820" s="117">
        <v>61.75</v>
      </c>
      <c r="J1820" s="117">
        <v>247808.35173455626</v>
      </c>
      <c r="K1820" s="117">
        <v>159048.76840122294</v>
      </c>
      <c r="L1820" s="117">
        <v>88759.583333333328</v>
      </c>
      <c r="M1820" s="117">
        <v>0</v>
      </c>
      <c r="N1820" s="117">
        <v>0</v>
      </c>
      <c r="O1820" s="117">
        <v>0</v>
      </c>
      <c r="P1820" s="117">
        <v>0</v>
      </c>
      <c r="Q1820" s="117">
        <v>0</v>
      </c>
      <c r="R1820" s="117">
        <v>0</v>
      </c>
      <c r="S1820" s="117">
        <v>1</v>
      </c>
      <c r="T1820" s="117">
        <v>0</v>
      </c>
      <c r="U1820" s="117">
        <v>0</v>
      </c>
      <c r="V1820" s="117">
        <v>0</v>
      </c>
      <c r="W1820" s="117">
        <v>0</v>
      </c>
      <c r="X1820" s="117">
        <v>0</v>
      </c>
      <c r="Y1820" s="117">
        <v>0</v>
      </c>
      <c r="Z1820" s="117">
        <v>0</v>
      </c>
      <c r="AA1820" s="117">
        <v>0</v>
      </c>
      <c r="AB1820" s="117">
        <v>0</v>
      </c>
      <c r="AC1820" s="117">
        <v>1</v>
      </c>
      <c r="AD1820" s="117">
        <v>0</v>
      </c>
      <c r="AE1820" s="117">
        <v>0</v>
      </c>
      <c r="AF1820" s="117">
        <v>0</v>
      </c>
      <c r="AG1820" s="117">
        <v>0</v>
      </c>
      <c r="AH1820" s="117">
        <v>0</v>
      </c>
      <c r="AI1820" s="117">
        <v>0</v>
      </c>
      <c r="AJ1820" s="117">
        <v>0</v>
      </c>
      <c r="AK1820" s="117">
        <v>1</v>
      </c>
      <c r="AL1820" s="117">
        <v>0</v>
      </c>
      <c r="AM1820" s="117">
        <v>0</v>
      </c>
      <c r="AN1820" s="117">
        <v>0</v>
      </c>
      <c r="AO1820" s="117">
        <v>0</v>
      </c>
      <c r="AP1820" s="117">
        <v>0</v>
      </c>
      <c r="AQ1820" s="117">
        <v>1</v>
      </c>
      <c r="AR1820" s="117">
        <v>0</v>
      </c>
      <c r="AS1820" s="117">
        <v>159048.76840122294</v>
      </c>
    </row>
    <row r="1821" spans="1:45" x14ac:dyDescent="0.45">
      <c r="A1821" s="117" t="s">
        <v>2160</v>
      </c>
      <c r="B1821" s="118">
        <v>44828</v>
      </c>
      <c r="C1821" s="117">
        <v>2022</v>
      </c>
      <c r="D1821" s="117">
        <v>9</v>
      </c>
      <c r="E1821" s="117">
        <v>7</v>
      </c>
      <c r="F1821" s="117" t="s">
        <v>340</v>
      </c>
      <c r="G1821" s="117" t="s">
        <v>336</v>
      </c>
      <c r="H1821" s="117">
        <v>0</v>
      </c>
      <c r="I1821" s="117">
        <v>64.458340000000007</v>
      </c>
      <c r="J1821" s="117">
        <v>230869.94576026796</v>
      </c>
      <c r="K1821" s="117">
        <v>153804.5290936013</v>
      </c>
      <c r="L1821" s="117">
        <v>77065.416666666672</v>
      </c>
      <c r="M1821" s="117">
        <v>0</v>
      </c>
      <c r="N1821" s="117">
        <v>0</v>
      </c>
      <c r="O1821" s="117">
        <v>0</v>
      </c>
      <c r="P1821" s="117">
        <v>0</v>
      </c>
      <c r="Q1821" s="117">
        <v>0</v>
      </c>
      <c r="R1821" s="117">
        <v>0</v>
      </c>
      <c r="S1821" s="117">
        <v>0</v>
      </c>
      <c r="T1821" s="117">
        <v>1</v>
      </c>
      <c r="U1821" s="117">
        <v>0</v>
      </c>
      <c r="V1821" s="117">
        <v>0</v>
      </c>
      <c r="W1821" s="117">
        <v>0</v>
      </c>
      <c r="X1821" s="117">
        <v>0</v>
      </c>
      <c r="Y1821" s="117">
        <v>0</v>
      </c>
      <c r="Z1821" s="117">
        <v>0</v>
      </c>
      <c r="AA1821" s="117">
        <v>0</v>
      </c>
      <c r="AB1821" s="117">
        <v>0</v>
      </c>
      <c r="AC1821" s="117">
        <v>1</v>
      </c>
      <c r="AD1821" s="117">
        <v>0</v>
      </c>
      <c r="AE1821" s="117">
        <v>0</v>
      </c>
      <c r="AF1821" s="117">
        <v>0</v>
      </c>
      <c r="AG1821" s="117">
        <v>0</v>
      </c>
      <c r="AH1821" s="117">
        <v>0</v>
      </c>
      <c r="AI1821" s="117">
        <v>0</v>
      </c>
      <c r="AJ1821" s="117">
        <v>0</v>
      </c>
      <c r="AK1821" s="117">
        <v>1</v>
      </c>
      <c r="AL1821" s="117">
        <v>0</v>
      </c>
      <c r="AM1821" s="117">
        <v>0</v>
      </c>
      <c r="AN1821" s="117">
        <v>0</v>
      </c>
      <c r="AO1821" s="117">
        <v>0</v>
      </c>
      <c r="AP1821" s="117">
        <v>0</v>
      </c>
      <c r="AQ1821" s="117">
        <v>1</v>
      </c>
      <c r="AR1821" s="117">
        <v>0</v>
      </c>
      <c r="AS1821" s="117">
        <v>153804.5290936013</v>
      </c>
    </row>
    <row r="1822" spans="1:45" x14ac:dyDescent="0.45">
      <c r="A1822" s="117" t="s">
        <v>2161</v>
      </c>
      <c r="B1822" s="118">
        <v>44829</v>
      </c>
      <c r="C1822" s="117">
        <v>2022</v>
      </c>
      <c r="D1822" s="117">
        <v>9</v>
      </c>
      <c r="E1822" s="117">
        <v>1</v>
      </c>
      <c r="F1822" s="117" t="s">
        <v>340</v>
      </c>
      <c r="G1822" s="117" t="s">
        <v>336</v>
      </c>
      <c r="H1822" s="117">
        <v>0</v>
      </c>
      <c r="I1822" s="117">
        <v>65.375</v>
      </c>
      <c r="J1822" s="117">
        <v>226303.64814027373</v>
      </c>
      <c r="K1822" s="117">
        <v>141066.14814027373</v>
      </c>
      <c r="L1822" s="117">
        <v>85237.5</v>
      </c>
      <c r="M1822" s="117">
        <v>0</v>
      </c>
      <c r="N1822" s="117">
        <v>1</v>
      </c>
      <c r="O1822" s="117">
        <v>0</v>
      </c>
      <c r="P1822" s="117">
        <v>0</v>
      </c>
      <c r="Q1822" s="117">
        <v>0</v>
      </c>
      <c r="R1822" s="117">
        <v>0</v>
      </c>
      <c r="S1822" s="117">
        <v>0</v>
      </c>
      <c r="T1822" s="117">
        <v>0</v>
      </c>
      <c r="U1822" s="117">
        <v>0</v>
      </c>
      <c r="V1822" s="117">
        <v>0</v>
      </c>
      <c r="W1822" s="117">
        <v>0</v>
      </c>
      <c r="X1822" s="117">
        <v>0</v>
      </c>
      <c r="Y1822" s="117">
        <v>0</v>
      </c>
      <c r="Z1822" s="117">
        <v>0</v>
      </c>
      <c r="AA1822" s="117">
        <v>0</v>
      </c>
      <c r="AB1822" s="117">
        <v>0</v>
      </c>
      <c r="AC1822" s="117">
        <v>1</v>
      </c>
      <c r="AD1822" s="117">
        <v>0</v>
      </c>
      <c r="AE1822" s="117">
        <v>0</v>
      </c>
      <c r="AF1822" s="117">
        <v>0</v>
      </c>
      <c r="AG1822" s="117">
        <v>0</v>
      </c>
      <c r="AH1822" s="117">
        <v>0</v>
      </c>
      <c r="AI1822" s="117">
        <v>0</v>
      </c>
      <c r="AJ1822" s="117">
        <v>0</v>
      </c>
      <c r="AK1822" s="117">
        <v>1</v>
      </c>
      <c r="AL1822" s="117">
        <v>0</v>
      </c>
      <c r="AM1822" s="117">
        <v>0</v>
      </c>
      <c r="AN1822" s="117">
        <v>0</v>
      </c>
      <c r="AO1822" s="117">
        <v>0</v>
      </c>
      <c r="AP1822" s="117">
        <v>0</v>
      </c>
      <c r="AQ1822" s="117">
        <v>1</v>
      </c>
      <c r="AR1822" s="117">
        <v>0</v>
      </c>
      <c r="AS1822" s="117">
        <v>141066.14814027373</v>
      </c>
    </row>
    <row r="1823" spans="1:45" x14ac:dyDescent="0.45">
      <c r="A1823" s="117" t="s">
        <v>2162</v>
      </c>
      <c r="B1823" s="118">
        <v>44830</v>
      </c>
      <c r="C1823" s="117">
        <v>2022</v>
      </c>
      <c r="D1823" s="117">
        <v>9</v>
      </c>
      <c r="E1823" s="117">
        <v>2</v>
      </c>
      <c r="F1823" s="117" t="s">
        <v>342</v>
      </c>
      <c r="G1823" s="117" t="s">
        <v>336</v>
      </c>
      <c r="H1823" s="117">
        <v>0</v>
      </c>
      <c r="I1823" s="117">
        <v>64.791659999999993</v>
      </c>
      <c r="J1823" s="117">
        <v>256958.43268239952</v>
      </c>
      <c r="K1823" s="117">
        <v>173938.01601573286</v>
      </c>
      <c r="L1823" s="117">
        <v>83020.416666666672</v>
      </c>
      <c r="M1823" s="117">
        <v>0</v>
      </c>
      <c r="N1823" s="117">
        <v>0</v>
      </c>
      <c r="O1823" s="117">
        <v>1</v>
      </c>
      <c r="P1823" s="117">
        <v>0</v>
      </c>
      <c r="Q1823" s="117">
        <v>0</v>
      </c>
      <c r="R1823" s="117">
        <v>0</v>
      </c>
      <c r="S1823" s="117">
        <v>0</v>
      </c>
      <c r="T1823" s="117">
        <v>0</v>
      </c>
      <c r="U1823" s="117">
        <v>0</v>
      </c>
      <c r="V1823" s="117">
        <v>0</v>
      </c>
      <c r="W1823" s="117">
        <v>0</v>
      </c>
      <c r="X1823" s="117">
        <v>0</v>
      </c>
      <c r="Y1823" s="117">
        <v>0</v>
      </c>
      <c r="Z1823" s="117">
        <v>0</v>
      </c>
      <c r="AA1823" s="117">
        <v>0</v>
      </c>
      <c r="AB1823" s="117">
        <v>0</v>
      </c>
      <c r="AC1823" s="117">
        <v>1</v>
      </c>
      <c r="AD1823" s="117">
        <v>0</v>
      </c>
      <c r="AE1823" s="117">
        <v>0</v>
      </c>
      <c r="AF1823" s="117">
        <v>0</v>
      </c>
      <c r="AG1823" s="117">
        <v>0</v>
      </c>
      <c r="AH1823" s="117">
        <v>0</v>
      </c>
      <c r="AI1823" s="117">
        <v>0</v>
      </c>
      <c r="AJ1823" s="117">
        <v>0</v>
      </c>
      <c r="AK1823" s="117">
        <v>1</v>
      </c>
      <c r="AL1823" s="117">
        <v>0</v>
      </c>
      <c r="AM1823" s="117">
        <v>0</v>
      </c>
      <c r="AN1823" s="117">
        <v>0</v>
      </c>
      <c r="AO1823" s="117">
        <v>0</v>
      </c>
      <c r="AP1823" s="117">
        <v>0</v>
      </c>
      <c r="AQ1823" s="117">
        <v>1</v>
      </c>
      <c r="AR1823" s="117">
        <v>0</v>
      </c>
      <c r="AS1823" s="117">
        <v>173938.01601573286</v>
      </c>
    </row>
    <row r="1824" spans="1:45" x14ac:dyDescent="0.45">
      <c r="A1824" s="117" t="s">
        <v>2163</v>
      </c>
      <c r="B1824" s="118">
        <v>44831</v>
      </c>
      <c r="C1824" s="117">
        <v>2022</v>
      </c>
      <c r="D1824" s="117">
        <v>9</v>
      </c>
      <c r="E1824" s="117">
        <v>3</v>
      </c>
      <c r="F1824" s="117" t="s">
        <v>342</v>
      </c>
      <c r="G1824" s="117" t="s">
        <v>336</v>
      </c>
      <c r="H1824" s="117">
        <v>0</v>
      </c>
      <c r="I1824" s="117">
        <v>68.041659999999993</v>
      </c>
      <c r="J1824" s="117">
        <v>273246.95504922449</v>
      </c>
      <c r="K1824" s="117">
        <v>174481.12171589117</v>
      </c>
      <c r="L1824" s="117">
        <v>98765.833333333328</v>
      </c>
      <c r="M1824" s="117">
        <v>0</v>
      </c>
      <c r="N1824" s="117">
        <v>0</v>
      </c>
      <c r="O1824" s="117">
        <v>0</v>
      </c>
      <c r="P1824" s="117">
        <v>1</v>
      </c>
      <c r="Q1824" s="117">
        <v>0</v>
      </c>
      <c r="R1824" s="117">
        <v>0</v>
      </c>
      <c r="S1824" s="117">
        <v>0</v>
      </c>
      <c r="T1824" s="117">
        <v>0</v>
      </c>
      <c r="U1824" s="117">
        <v>0</v>
      </c>
      <c r="V1824" s="117">
        <v>0</v>
      </c>
      <c r="W1824" s="117">
        <v>0</v>
      </c>
      <c r="X1824" s="117">
        <v>0</v>
      </c>
      <c r="Y1824" s="117">
        <v>0</v>
      </c>
      <c r="Z1824" s="117">
        <v>0</v>
      </c>
      <c r="AA1824" s="117">
        <v>0</v>
      </c>
      <c r="AB1824" s="117">
        <v>0</v>
      </c>
      <c r="AC1824" s="117">
        <v>1</v>
      </c>
      <c r="AD1824" s="117">
        <v>0</v>
      </c>
      <c r="AE1824" s="117">
        <v>0</v>
      </c>
      <c r="AF1824" s="117">
        <v>0</v>
      </c>
      <c r="AG1824" s="117">
        <v>0</v>
      </c>
      <c r="AH1824" s="117">
        <v>0</v>
      </c>
      <c r="AI1824" s="117">
        <v>0</v>
      </c>
      <c r="AJ1824" s="117">
        <v>0</v>
      </c>
      <c r="AK1824" s="117">
        <v>1</v>
      </c>
      <c r="AL1824" s="117">
        <v>0</v>
      </c>
      <c r="AM1824" s="117">
        <v>0</v>
      </c>
      <c r="AN1824" s="117">
        <v>0</v>
      </c>
      <c r="AO1824" s="117">
        <v>0</v>
      </c>
      <c r="AP1824" s="117">
        <v>0</v>
      </c>
      <c r="AQ1824" s="117">
        <v>1</v>
      </c>
      <c r="AR1824" s="117">
        <v>0</v>
      </c>
      <c r="AS1824" s="117">
        <v>174481.12171589117</v>
      </c>
    </row>
    <row r="1825" spans="1:45" x14ac:dyDescent="0.45">
      <c r="A1825" s="117" t="s">
        <v>2164</v>
      </c>
      <c r="B1825" s="118">
        <v>44832</v>
      </c>
      <c r="C1825" s="117">
        <v>2022</v>
      </c>
      <c r="D1825" s="117">
        <v>9</v>
      </c>
      <c r="E1825" s="117">
        <v>4</v>
      </c>
      <c r="F1825" s="117" t="s">
        <v>342</v>
      </c>
      <c r="G1825" s="117" t="s">
        <v>336</v>
      </c>
      <c r="H1825" s="117">
        <v>0</v>
      </c>
      <c r="I1825" s="117">
        <v>65.375</v>
      </c>
      <c r="J1825" s="117">
        <v>266168.91386564332</v>
      </c>
      <c r="K1825" s="117">
        <v>171282.66386564329</v>
      </c>
      <c r="L1825" s="117">
        <v>94886.25</v>
      </c>
      <c r="M1825" s="117">
        <v>0</v>
      </c>
      <c r="N1825" s="117">
        <v>0</v>
      </c>
      <c r="O1825" s="117">
        <v>0</v>
      </c>
      <c r="P1825" s="117">
        <v>0</v>
      </c>
      <c r="Q1825" s="117">
        <v>1</v>
      </c>
      <c r="R1825" s="117">
        <v>0</v>
      </c>
      <c r="S1825" s="117">
        <v>0</v>
      </c>
      <c r="T1825" s="117">
        <v>0</v>
      </c>
      <c r="U1825" s="117">
        <v>0</v>
      </c>
      <c r="V1825" s="117">
        <v>0</v>
      </c>
      <c r="W1825" s="117">
        <v>0</v>
      </c>
      <c r="X1825" s="117">
        <v>0</v>
      </c>
      <c r="Y1825" s="117">
        <v>0</v>
      </c>
      <c r="Z1825" s="117">
        <v>0</v>
      </c>
      <c r="AA1825" s="117">
        <v>0</v>
      </c>
      <c r="AB1825" s="117">
        <v>0</v>
      </c>
      <c r="AC1825" s="117">
        <v>1</v>
      </c>
      <c r="AD1825" s="117">
        <v>0</v>
      </c>
      <c r="AE1825" s="117">
        <v>0</v>
      </c>
      <c r="AF1825" s="117">
        <v>0</v>
      </c>
      <c r="AG1825" s="117">
        <v>0</v>
      </c>
      <c r="AH1825" s="117">
        <v>0</v>
      </c>
      <c r="AI1825" s="117">
        <v>0</v>
      </c>
      <c r="AJ1825" s="117">
        <v>0</v>
      </c>
      <c r="AK1825" s="117">
        <v>1</v>
      </c>
      <c r="AL1825" s="117">
        <v>0</v>
      </c>
      <c r="AM1825" s="117">
        <v>0</v>
      </c>
      <c r="AN1825" s="117">
        <v>0</v>
      </c>
      <c r="AO1825" s="117">
        <v>0</v>
      </c>
      <c r="AP1825" s="117">
        <v>0</v>
      </c>
      <c r="AQ1825" s="117">
        <v>1</v>
      </c>
      <c r="AR1825" s="117">
        <v>0</v>
      </c>
      <c r="AS1825" s="117">
        <v>171282.66386564329</v>
      </c>
    </row>
    <row r="1826" spans="1:45" x14ac:dyDescent="0.45">
      <c r="A1826" s="117" t="s">
        <v>2165</v>
      </c>
      <c r="B1826" s="118">
        <v>44833</v>
      </c>
      <c r="C1826" s="117">
        <v>2022</v>
      </c>
      <c r="D1826" s="117">
        <v>9</v>
      </c>
      <c r="E1826" s="117">
        <v>5</v>
      </c>
      <c r="F1826" s="117" t="s">
        <v>342</v>
      </c>
      <c r="G1826" s="117" t="s">
        <v>336</v>
      </c>
      <c r="H1826" s="117">
        <v>0</v>
      </c>
      <c r="I1826" s="117">
        <v>64.333340000000007</v>
      </c>
      <c r="J1826" s="117">
        <v>268466.2720296625</v>
      </c>
      <c r="K1826" s="117">
        <v>177459.18869632916</v>
      </c>
      <c r="L1826" s="117">
        <v>91007.083333333328</v>
      </c>
      <c r="M1826" s="117">
        <v>0</v>
      </c>
      <c r="N1826" s="117">
        <v>0</v>
      </c>
      <c r="O1826" s="117">
        <v>0</v>
      </c>
      <c r="P1826" s="117">
        <v>0</v>
      </c>
      <c r="Q1826" s="117">
        <v>0</v>
      </c>
      <c r="R1826" s="117">
        <v>1</v>
      </c>
      <c r="S1826" s="117">
        <v>0</v>
      </c>
      <c r="T1826" s="117">
        <v>0</v>
      </c>
      <c r="U1826" s="117">
        <v>0</v>
      </c>
      <c r="V1826" s="117">
        <v>0</v>
      </c>
      <c r="W1826" s="117">
        <v>0</v>
      </c>
      <c r="X1826" s="117">
        <v>0</v>
      </c>
      <c r="Y1826" s="117">
        <v>0</v>
      </c>
      <c r="Z1826" s="117">
        <v>0</v>
      </c>
      <c r="AA1826" s="117">
        <v>0</v>
      </c>
      <c r="AB1826" s="117">
        <v>0</v>
      </c>
      <c r="AC1826" s="117">
        <v>1</v>
      </c>
      <c r="AD1826" s="117">
        <v>0</v>
      </c>
      <c r="AE1826" s="117">
        <v>0</v>
      </c>
      <c r="AF1826" s="117">
        <v>0</v>
      </c>
      <c r="AG1826" s="117">
        <v>0</v>
      </c>
      <c r="AH1826" s="117">
        <v>0</v>
      </c>
      <c r="AI1826" s="117">
        <v>0</v>
      </c>
      <c r="AJ1826" s="117">
        <v>0</v>
      </c>
      <c r="AK1826" s="117">
        <v>1</v>
      </c>
      <c r="AL1826" s="117">
        <v>0</v>
      </c>
      <c r="AM1826" s="117">
        <v>0</v>
      </c>
      <c r="AN1826" s="117">
        <v>0</v>
      </c>
      <c r="AO1826" s="117">
        <v>0</v>
      </c>
      <c r="AP1826" s="117">
        <v>0</v>
      </c>
      <c r="AQ1826" s="117">
        <v>1</v>
      </c>
      <c r="AR1826" s="117">
        <v>0</v>
      </c>
      <c r="AS1826" s="117">
        <v>177459.18869632916</v>
      </c>
    </row>
    <row r="1827" spans="1:45" x14ac:dyDescent="0.45">
      <c r="A1827" s="117" t="s">
        <v>2166</v>
      </c>
      <c r="B1827" s="118">
        <v>44834</v>
      </c>
      <c r="C1827" s="117">
        <v>2022</v>
      </c>
      <c r="D1827" s="117">
        <v>9</v>
      </c>
      <c r="E1827" s="117">
        <v>6</v>
      </c>
      <c r="F1827" s="117" t="s">
        <v>342</v>
      </c>
      <c r="G1827" s="117" t="s">
        <v>336</v>
      </c>
      <c r="H1827" s="117">
        <v>0</v>
      </c>
      <c r="I1827" s="117">
        <v>61.791670000000003</v>
      </c>
      <c r="J1827" s="117">
        <v>242901.56954619251</v>
      </c>
      <c r="K1827" s="117">
        <v>162762.81954619251</v>
      </c>
      <c r="L1827" s="117">
        <v>80138.75</v>
      </c>
      <c r="M1827" s="117">
        <v>0</v>
      </c>
      <c r="N1827" s="117">
        <v>0</v>
      </c>
      <c r="O1827" s="117">
        <v>0</v>
      </c>
      <c r="P1827" s="117">
        <v>0</v>
      </c>
      <c r="Q1827" s="117">
        <v>0</v>
      </c>
      <c r="R1827" s="117">
        <v>0</v>
      </c>
      <c r="S1827" s="117">
        <v>1</v>
      </c>
      <c r="T1827" s="117">
        <v>0</v>
      </c>
      <c r="U1827" s="117">
        <v>0</v>
      </c>
      <c r="V1827" s="117">
        <v>0</v>
      </c>
      <c r="W1827" s="117">
        <v>0</v>
      </c>
      <c r="X1827" s="117">
        <v>0</v>
      </c>
      <c r="Y1827" s="117">
        <v>0</v>
      </c>
      <c r="Z1827" s="117">
        <v>0</v>
      </c>
      <c r="AA1827" s="117">
        <v>0</v>
      </c>
      <c r="AB1827" s="117">
        <v>0</v>
      </c>
      <c r="AC1827" s="117">
        <v>1</v>
      </c>
      <c r="AD1827" s="117">
        <v>0</v>
      </c>
      <c r="AE1827" s="117">
        <v>0</v>
      </c>
      <c r="AF1827" s="117">
        <v>0</v>
      </c>
      <c r="AG1827" s="117">
        <v>0</v>
      </c>
      <c r="AH1827" s="117">
        <v>0</v>
      </c>
      <c r="AI1827" s="117">
        <v>0</v>
      </c>
      <c r="AJ1827" s="117">
        <v>0</v>
      </c>
      <c r="AK1827" s="117">
        <v>1</v>
      </c>
      <c r="AL1827" s="117">
        <v>0</v>
      </c>
      <c r="AM1827" s="117">
        <v>0</v>
      </c>
      <c r="AN1827" s="117">
        <v>0</v>
      </c>
      <c r="AO1827" s="117">
        <v>0</v>
      </c>
      <c r="AP1827" s="117">
        <v>0</v>
      </c>
      <c r="AQ1827" s="117">
        <v>1</v>
      </c>
      <c r="AR1827" s="117">
        <v>0</v>
      </c>
      <c r="AS1827" s="117">
        <v>162762.81954619251</v>
      </c>
    </row>
    <row r="1830" spans="1:45" x14ac:dyDescent="0.45">
      <c r="A1830" s="117" t="s">
        <v>2167</v>
      </c>
    </row>
    <row r="1831" spans="1:45" x14ac:dyDescent="0.45">
      <c r="A1831" s="117" t="s">
        <v>2168</v>
      </c>
    </row>
    <row r="1832" spans="1:45" x14ac:dyDescent="0.45">
      <c r="A1832" s="117" t="s">
        <v>2169</v>
      </c>
    </row>
    <row r="1833" spans="1:45" x14ac:dyDescent="0.45">
      <c r="A1833" s="117" t="s">
        <v>2170</v>
      </c>
    </row>
    <row r="1834" spans="1:45" x14ac:dyDescent="0.45">
      <c r="A1834" s="117" t="s">
        <v>2171</v>
      </c>
    </row>
    <row r="1835" spans="1:45" x14ac:dyDescent="0.45">
      <c r="A1835" s="117" t="s">
        <v>2172</v>
      </c>
    </row>
    <row r="1836" spans="1:45" x14ac:dyDescent="0.45">
      <c r="A1836" s="117" t="s">
        <v>2173</v>
      </c>
    </row>
    <row r="1837" spans="1:45" x14ac:dyDescent="0.45">
      <c r="A1837" s="117" t="s">
        <v>2174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A7DB5C5CFC2D41AE9E691B9C73EEE3" ma:contentTypeVersion="0" ma:contentTypeDescription="Create a new document." ma:contentTypeScope="" ma:versionID="9b82c6344e322dc7e1adb7f9da437dc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ff03dde4259c08ff71d8d05c94e2e9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E2162E9-4921-4342-BD3A-E23AB49FC5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641915E-7EF9-4D65-B126-C90AEB018E2D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A3DF112-AD8F-4379-A8DC-05FA39271B7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7476894-D723-4934-920E-296EAD993A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Regression Inputs</vt:lpstr>
      <vt:lpstr>Monthly Irrigation</vt:lpstr>
      <vt:lpstr>Monthly Load</vt:lpstr>
      <vt:lpstr>metered data</vt:lpstr>
      <vt:lpstr>Non-Irr load</vt:lpstr>
      <vt:lpstr>Irrigation adj</vt:lpstr>
      <vt:lpstr>Temperature</vt:lpstr>
      <vt:lpstr>Calcs</vt:lpstr>
      <vt:lpstr>Daily NLSL</vt:lpstr>
      <vt:lpstr>Regression Results</vt:lpstr>
      <vt:lpstr>R Backup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rcd3886</dc:creator>
  <cp:lastModifiedBy>Burczak,Sarah E (BPA) - PS-6</cp:lastModifiedBy>
  <dcterms:created xsi:type="dcterms:W3CDTF">2009-09-14T21:57:35Z</dcterms:created>
  <dcterms:modified xsi:type="dcterms:W3CDTF">2026-05-04T16:12:30Z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0x01010011A7DB5C5CFC2D41AE9E691B9C73EEE3</vt:lpwstr>
  </property>
</Properties>
</file>